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visassurance_train" sheetId="1" r:id="rId4"/>
  </sheets>
  <definedNames/>
  <calcPr/>
  <extLst>
    <ext uri="GoogleSheetsCustomDataVersion1">
      <go:sheetsCustomData xmlns:go="http://customooxmlschemas.google.com/" r:id="rId5" roundtripDataSignature="AMtx7mgdqe6bYv8lP+bm0WAE47GAOXiXog=="/>
    </ext>
  </extLst>
</workbook>
</file>

<file path=xl/sharedStrings.xml><?xml version="1.0" encoding="utf-8"?>
<sst xmlns="http://schemas.openxmlformats.org/spreadsheetml/2006/main" count="120530" uniqueCount="49765">
  <si>
    <t>date</t>
  </si>
  <si>
    <t>note</t>
  </si>
  <si>
    <t>auteur</t>
  </si>
  <si>
    <t>avis</t>
  </si>
  <si>
    <t>assureur</t>
  </si>
  <si>
    <t>produit</t>
  </si>
  <si>
    <t>avis_en</t>
  </si>
  <si>
    <t>06 septembre 2021 suite à une expérience en septembre 2021</t>
  </si>
  <si>
    <t>brahim--k-131532</t>
  </si>
  <si>
    <t xml:space="preserve">Meilleurs assurances, prix, solutions, écoute, rapidité, et je recommande cette compagnie pour vous 
Des prix attractif et services de qualité et rapidité </t>
  </si>
  <si>
    <t>Direct Assurance</t>
  </si>
  <si>
    <t>auto</t>
  </si>
  <si>
    <t>03 mai 2021 suite à une expérience en mai 2021</t>
  </si>
  <si>
    <t>bernard-g-112497</t>
  </si>
  <si>
    <t>je suis globalement satisfait , sauf que vous avez un problème avec votre site internet ,impossible de déclarer un sinistre en ligne après plusieurs tentatives déclaration faite par téléphone ou tout c'est très bien passé , interlocutrice compétente et très agréable</t>
  </si>
  <si>
    <t>21 mars 2021 suite à une expérience en mars 2021</t>
  </si>
  <si>
    <t>virginie-t-107352</t>
  </si>
  <si>
    <t>Prix tres abordable plusieurs options s'offrent a nous comme le boitier connecter à la voiture, l'option tranquiliter et zero franchise ce qui est tout a fait plaisant</t>
  </si>
  <si>
    <t>10 juin 2021 suite à une expérience en juin 2021</t>
  </si>
  <si>
    <t>boulain-f-116580</t>
  </si>
  <si>
    <t>je satisfait du service, une réponse très rapide de votre service .je vous en remercie, vous êtes une assurance la moins cher sur le marche, Cordialement.</t>
  </si>
  <si>
    <t>L'olivier Assurance</t>
  </si>
  <si>
    <t>29 janvier 2017 suite à une expérience en janvier 2017</t>
  </si>
  <si>
    <t>ouaille31-51798</t>
  </si>
  <si>
    <t xml:space="preserve">Client depuis plus de 25 ans, très déçu de cette "mutuelle" qui n'a plus rien d'une Mutuelle, la recherche du profit immédiat est devenu leur priorité. à l'agence on ne sait que essayer de vous fourguer des contrats inutiles, on vous fait payer une protection juridique sur chaque contrat mais vous ne serez défendu qu'une fois!  dès qu'il y a le moindre sinistre il ne sont pas là pour vous défendre mais au contraire pour vous mettre d'office tous les tords pour faire descendre votre bonus qui est trop haut ! Bref ils n'ont plus qu'un seul but vous faire payer le plus possible. Hélas c'est maintenant le lot de tous les assureurs. Donc cherchez à payer le moins possible et surtout de ne pas avoir besoin d'eux !!! </t>
  </si>
  <si>
    <t>Matmut</t>
  </si>
  <si>
    <t>06 mars 2018 suite à une expérience en mars 2018</t>
  </si>
  <si>
    <t>spam-62064</t>
  </si>
  <si>
    <t>Vente forcée par téléphone, prétextant des évènements graves pour mes proches, mais sans même connaître ma date de naissance !
Néoliane va dire que c'est la faute de la plateforme téléphonique au Magreb, mais ce démarchage est abusif et angoissant. De plus, je suis iscrit sur BLOCTEL
A fuir et à reporter aux services de répressions des fraude</t>
  </si>
  <si>
    <t>Néoliane Santé</t>
  </si>
  <si>
    <t>sante</t>
  </si>
  <si>
    <t>05 octobre 2021 suite à une expérience en octobre 2021</t>
  </si>
  <si>
    <t>ludovic-b-135966</t>
  </si>
  <si>
    <t xml:space="preserve">Nouveau client satisfait du prix et des services.
Je ne donnerai pas plus d'avis car je suis nouveau client chez vous. J'espère que tout se passera bien merci  </t>
  </si>
  <si>
    <t>APRIL</t>
  </si>
  <si>
    <t>17 septembre 2020 suite à une expérience en septembre 2020</t>
  </si>
  <si>
    <t>laetitia741-97523</t>
  </si>
  <si>
    <t>Un assureur m'a contacté par telephone pour me vendre cette assurance pour mon chiot en me vendant que les jolis détails, j'ai donc souscrit à l'assurance pour etre remboursée à 80%.
Je vais ensuite chez le vétérinaire pour vacciner mon chiot, et on me prescrit une pommade pour des boutons qu'il a, santé vet ne me la rembourse pas car il y a une carrence de 45 jours dont on ne m'avait pas parlé, ce détail passe encore.
 1 mois plus tard je fais le rappel du vaccin pour mon chiot (comme pour tous les chiots et achète des vermifuges), j'envoie donc une facture de 118 euros et la on me dit que l'on ne me rembourse pas car je n'ai droit qu'à 50 euros de frais par an (que l'on ne m'avait pas dis non plus sinon je n'aurais jamais souscrit, le but de l'assurance est d'etre remboursé)
J'appelle l'assurance pour résilier et la bien entendu on me dit que je dois attendre 1 an pour me rétracter chose qu'on ne m'avait jamais dite.
Fuyez cette assurance!!</t>
  </si>
  <si>
    <t>SantéVet</t>
  </si>
  <si>
    <t>animaux</t>
  </si>
  <si>
    <t>12 janvier 2021 suite à une expérience en janvier 2021</t>
  </si>
  <si>
    <t>gbernard10-102485</t>
  </si>
  <si>
    <t>Je ne peux que rejoindre les nombreux avis négatifs. Je regrette même d'avoir dû mettre 1 étoile tant le service ET les remboursements sont inexistants. En attente de remboursements optique et ostéopathie depuis plus de 10 semaines maintenant et toujours le même discours bien rodé : "Nous avons du retard mais vos demandes vont être traitées avant la fin de semaine!". Compter en moyenne 45 minutes par appel pour enfin avoir un "conseiller" avec qui il faudra à nouveau reparcourir tous les dossiers ouverts (alors qu'ils sont sensés avoir pleine visibilité dans leur système). Le pire, leur site annonce des remboursements traités alors que ceux-ci n'ont toujours pas été crédités sur mon compte bancaire!</t>
  </si>
  <si>
    <t>Mercer</t>
  </si>
  <si>
    <t>21 mars 2018 suite à une expérience en mars 2018</t>
  </si>
  <si>
    <t>rezo31-62544</t>
  </si>
  <si>
    <t>GENERALI ASSURANCES VIE PATRIMOINE Très mauvais service client, pas sérieux, mauvais payeur si on demande une avance sur son éparge Générali Vie</t>
  </si>
  <si>
    <t>Generali</t>
  </si>
  <si>
    <t>vie</t>
  </si>
  <si>
    <t>30 mai 2020 suite à une expérience en mai 2020</t>
  </si>
  <si>
    <t>rod-90080</t>
  </si>
  <si>
    <t>c'est une honte totale. nous avons toutes nos assurances avec allianz. ils traitent notre réclamation avec incompétence, nous menaçons de les quitter, ils annulent néanmoins notre assurance à la fin de ce contrat. éviter!</t>
  </si>
  <si>
    <t>Allianz</t>
  </si>
  <si>
    <t>06 avril 2021 suite à une expérience en avril 2021</t>
  </si>
  <si>
    <t>re-v-109323</t>
  </si>
  <si>
    <t>Totalement satisfaite de la qualité des prises en charge téléphoniques. Toujours bien comprise et avec des informations orales suivies d'effets réels.</t>
  </si>
  <si>
    <t>01 juillet 2019 suite à une expérience en juillet 2019</t>
  </si>
  <si>
    <t>drivy619-77243</t>
  </si>
  <si>
    <t>L'interface téléphonique du service client est assez intuitive. Mon interlocutrice ( Erika ) à été très compréhensive et a su m'expliquer les démarches a suivre avec clarté. Je la remercie pour cela</t>
  </si>
  <si>
    <t>17 juin 2021 suite à une expérience en juin 2021</t>
  </si>
  <si>
    <t>vas-m-117400</t>
  </si>
  <si>
    <t>Je suis très satisfait du service, des conseils et de l'écoute. La conseillère que j'ai eu par téléphone, aimable avec une très bonne qualité d'écoute.                                
Cordialement</t>
  </si>
  <si>
    <t>23 juillet 2021 suite à une expérience en juillet 2021</t>
  </si>
  <si>
    <t>sophie-m-124360</t>
  </si>
  <si>
    <t xml:space="preserve">Bonjour,
Il est fort regrettable de ne pouvoir bénéficier d'une certaine souplesse sur les tarifs proposés, surtout lorsque l'on assure un véhicule supplémentaire et que nous n'avons jamais eu de sinistre ni de retard de paiement.
</t>
  </si>
  <si>
    <t>APRIL Moto</t>
  </si>
  <si>
    <t>moto</t>
  </si>
  <si>
    <t>07 avril 2021 suite à une expérience en avril 2021</t>
  </si>
  <si>
    <t>youssef-n-109465</t>
  </si>
  <si>
    <t>Je suis satisfait de direct assurance neanmoins j'aurai voulu pouvoir modifier les titulaire du contrat si possible en ligne ce qui n'est pas le cas actuellement</t>
  </si>
  <si>
    <t>16 juillet 2019 suite à une expérience en juillet 2019</t>
  </si>
  <si>
    <t>transparence06-77667</t>
  </si>
  <si>
    <t>ne prend pas en compte la résiliation même après avoir donner son accord à l'agent général - documenté</t>
  </si>
  <si>
    <t>Cegema Assurances</t>
  </si>
  <si>
    <t>05 novembre 2021 suite à une expérience en novembre 2021</t>
  </si>
  <si>
    <t>marjan-n-139070</t>
  </si>
  <si>
    <t>Le prix magnifique. Je suis intéressé. Je le recommande pour chacun.
Il est plus simple et pratique.
Juste le vignette verte j'ai pas recu pour ma première voiture.</t>
  </si>
  <si>
    <t>24 mars 2021 suite à une expérience en mars 2021</t>
  </si>
  <si>
    <t>chalnas-107782</t>
  </si>
  <si>
    <t>Services clients très professionnels, réponds aux demandes et apporte des réponses aussi clair que précise. À voir dans la durée et à la gestion des dossiers.</t>
  </si>
  <si>
    <t>23 mars 2018 suite à une expérience en mars 2018</t>
  </si>
  <si>
    <t>didier56-62610</t>
  </si>
  <si>
    <t>nous attendons depuis plus d'un mois une réponse du service médical pour mon épouse, ils exigent d'abord que je souscrivent avant d'envoyer la proposition pour Madame.</t>
  </si>
  <si>
    <t>LCL</t>
  </si>
  <si>
    <t>credit</t>
  </si>
  <si>
    <t>01 juin 2021 suite à une expérience en juin 2021</t>
  </si>
  <si>
    <t>moussa-s-115488</t>
  </si>
  <si>
    <t xml:space="preserve">Service impeccable, a la hauteur de nos attentes et plus encore.
Prix honnête, difficile de trouver mieux. 
Je recommande vivement a toutes et a tous.
</t>
  </si>
  <si>
    <t>11 février 2021 suite à une expérience en février 2021</t>
  </si>
  <si>
    <t>g-104034</t>
  </si>
  <si>
    <t>Assurance  à éviter a tout prix !! prix excessivement cher, mais par contre dés qu'il y a le moindre problème, c'est le parcours du combattant !  Je me fais choqué la voiture sur le parking de mon lieux de travail (centre commercial...), petit enfoncement sur la porte, je déclare le sinistre à mon assurance, qui me demande un dépôt de plainte au commissariat + un constat rempli que d'une part, je m'exécute (demi journée de travail perdue à mes frais bien sur ! mon employeur s'en fou de mes histoires), suite a ça après avoir envoyé les docs, mon interlocuteur met en doute ma parole, super ça commence bien. Après discussion il me demande de faire un devis, j'en fais 3 ! encore du temps perdu et des allers retours garagistes (autre demi journée dans le c..). je présente les devis, réparation 600euro (sur laquelle j'ai une franchise de 400euro). Allianz ouvre mon dossier et me demande d'aller chez un garagiste avec qui ils bossent afin de bénéficier d'une expertise rapide etc.... (la dame au téléphone me conseille fortement voir même elle insiste en me sortant des histoires de garanties pièces etc, d'aller chez celui la et pas chez un garagiste de mon choix, autrement dis Peugeot), bon je trouve ça bizarre mais je le fait (encore 2 heures de perdues sur ma journée de travail pour aller, faire des photos, etc...). 2 semaines plus tard silence radio, je rappel ce garage, il avait oublié de transmettre mes photos aux experts, il finissent par le faire, et la, je reçois un appel de l'expert me disant que les photos ça ne va pas, il faut un rv !! tout ça pour une simple pliure sur une porte, pour une réparation qui coutera a mon assureur au final que a peine 100euro !! bon , je rappel l'expert, et a ma surprise, il me demande d'immobiliser le véhicule 1/2 journée ou de passer chez eux afin de faire une expertise. je leur explique que j'ai déjà asses perdu de temps comme ça et que je vais surement pas perdre encore 1/2 journée de travail pour passer chez eux, je leur demande de se déplacer tout simplement, étant pas loin de mon lieux de travail (ils sont a 3 min) ! c'est un Non catégorique. donc si je fais mon calcul, pour une réparation a 600e, avec 400e de franchise et mes 3 demi journée de travail perdues (200e de salaire) pour encore aller chez un expert et attendre une réponse qui pourrait être défavorable, non merci. Je lâche l'affaire, au final ça me coute plus avec tout ça que de payer la réparation entièrement moi même. Du coup je me pose la question a quoi sa sert de payer des assurances si chères tout risque, si tout est fait pour vous décourager pour une simple réparation, que serait-ce si le choc ou la réparations était plus conséquentes ? Dés que possible, je retire mes 2 véhicules de chez eux, franchement, très mauvaise expérience. C'est absurde...</t>
  </si>
  <si>
    <t>01 août 2021 suite à une expérience en août 2021</t>
  </si>
  <si>
    <t>christian-t-125869</t>
  </si>
  <si>
    <t>Très bien , je suis content du prix en espérant que l’assurance suivra j’ai reçu que des éloges de cette assurance en ce qui concerne la couverture d’assurance ils ont un panel de couverture que aucune autre ne propose</t>
  </si>
  <si>
    <t>25 octobre 2021 suite à une expérience en octobre 2021</t>
  </si>
  <si>
    <t>serclerat-c-138238</t>
  </si>
  <si>
    <t>ok bon deroulement du contrat et fluidite du site correcte et intuitive
tous les elements étaietn clairs et precis
je recommande cette assurance à mes proches</t>
  </si>
  <si>
    <t>16 septembre 2021 suite à une expérience en septembre 2021</t>
  </si>
  <si>
    <t>eveildujour-133101</t>
  </si>
  <si>
    <t>Lors de mon renouvellement chez l'Olivier assurance, j'ai des interrogations sur ma nouvelle adresse postale et le délais d'envoi de ma carte verte. C'est compliqué d'arriver sur le numéro de service client, et surtout ce numéro n'est jamais accessible. Le manque d'échange, et le labyrinthe que cette société me fait vivre, elle ne respecte pas le service dû à sa clientèle.</t>
  </si>
  <si>
    <t>26 mai 2021 suite à une expérience en mai 2021</t>
  </si>
  <si>
    <t>patrice-114867</t>
  </si>
  <si>
    <t>Adhérent AFER depuis plus de 20 ans je regrette aujourd'hui mon choix. L'AFER a été une idée remarquable à l'époque, mais aujourd'hui le service n'est absolument pas à la hauteur des frais de gestion. Certes le site Internet a été modernisé et est bien plus convivial qu'avant mais il m'est aujourd'hui impossible de faire un rachat partiel alors que mon compte dispose de la provision nécessaire. Le système informatique me renvoie un message me demandant de faire ma demande par La Poste à l'aide d'un imprimé introuvable sur le site ou de contacter mon "apporteur', une société locale souvent injoignable. 
Tant qu'au numéro de téléphone du GIE, c'est bienvenue dans le monde de la virtualité, version 0.0 car après divers détouts dans les sous-menus la seule aide que j'y ai trouvé est de contacter mon "apporteur". 
A tous ceux qui pourraient être tentés d'apporter leur épargne à l'AFER, soyez avertis des problèmes que vous rencontrerez, et comme il est impossible de transférer son épargne sans conséquences fiscales, il ne vous restera plus qu'à regretter votre choix. On est bien loin des nobles idéaux qui ont prévalu à la création de l'AFER.</t>
  </si>
  <si>
    <t>Afer</t>
  </si>
  <si>
    <t>03 décembre 2020 suite à une expérience en décembre 2020</t>
  </si>
  <si>
    <t>halleldopa-100901</t>
  </si>
  <si>
    <t xml:space="preserve">Je déconseille vivement. On vient de se faire dégager sans délai (ou presque, 2 mois) pour trop de sinistre car par malchance on a eu 3 sinistres en 3 ans (dont 1 qu'il ne prenne pas en charge comme c'est de toutes façons hors contrat !) alors que rien du tout les  10 années précédentes. Même pas un coup de fil, juste une pauvre lettre hyper violente. Fuyez !
</t>
  </si>
  <si>
    <t>hytou-116661</t>
  </si>
  <si>
    <t>Ne surtout pas souscrire d'assurance chez eux,. Assuré chez eux depuis 11 ans maison et voiture de ma femme et un problème de prélèvement de 44 euros du à une erreur de la banque et on se retrouve résilié sans nous prévenir du jour au lendemain. Donc on les appels et il nous demande de régler la totalité de la somme sur une année ce qu'on fait et la magie on nous résilie le contrat malgré qu'on ai payé jusqu'en 2022 et on a rien à dire, on paye mais on a pas d'assurance. Ils prennent l'argent mais ne fournisse pas les prestations. Malgré plusieurs appel de notre banquière ainsi que le directeur d'agence et de nous même , ils ne veulent rien entendre. Il y a gros problème au sein de cette assureur, le directeur d'agence lui même reconnaît plusieurs problème avec pacifica avec plusieurs clients fuyez au plus vite vous trouverai bien mieux moin chère et surtout plus compétent chez la concurrence.</t>
  </si>
  <si>
    <t>Pacifica</t>
  </si>
  <si>
    <t>habitation</t>
  </si>
  <si>
    <t>17 février 2017 suite à une expérience en février 2017</t>
  </si>
  <si>
    <t>virgou-52523</t>
  </si>
  <si>
    <t>Néoliane me couvre depuis 2 ans et malgrés une petite augmentation en Janvier 2017 ça reste la complémentaire la plus intéressante pour moi. Il est important de faire le comparatif chaque année car les économies sont au RDV et elles sont quand même conséquentes...</t>
  </si>
  <si>
    <t>12 février 2019 suite à une expérience en février 2019</t>
  </si>
  <si>
    <t>leonor-71211</t>
  </si>
  <si>
    <t xml:space="preserve">Depuis Mai 2018 je ma bats pour me faire prendre en charge des verres correcteurs et une monture, seulement SwissLife ma fait 3 devis différents et surtout qui ne correspondent pas aux montants du contrat . impossible a ce jour d'avoir une personne pour régulariser la situation et je fais un constat nous sommes bcp. dans cette situation malheureusement. que du temps perdu , c'est pas une situation normale.
</t>
  </si>
  <si>
    <t>SwissLife</t>
  </si>
  <si>
    <t>prevoyance</t>
  </si>
  <si>
    <t>29 août 2021 suite à une expérience en août 2021</t>
  </si>
  <si>
    <t>alain-c-96661</t>
  </si>
  <si>
    <t>bonjour, je suis passer par les furets.com, plusieurs proposition me sont apparus, mais april reste pour moi, simple, rapide et pas chers, 
niveau tarif je conseil .</t>
  </si>
  <si>
    <t>24 décembre 2020 suite à une expérience en décembre 2020</t>
  </si>
  <si>
    <t>jp--101827</t>
  </si>
  <si>
    <t>DE BELLES PROMESSES à l’inscription mais en réalité des menteurs.
Un sinistre, une voiture collée derrière moi, je recule pour pouvoir me dégager, j’abime le pare choc de la voiture, la Maaf n’a pas voulu prendre en considération toutes les explications inscrites sur le constat et décide que je suis seul 
Responsable. Au tél une personne me dit que pour cette fois je ne serais pas malussé. 
Hors je reçois les avis d’échéance et bien je suis bel et bien malussé.
Tous nos contrats sont chez eux.
J’ai eu d’autres propositions d’agence local ou le contact est plus commercial, des secrétaires compétentes, aimables.
Donc les décisions vont être rapide</t>
  </si>
  <si>
    <t>MAAF</t>
  </si>
  <si>
    <t>04 août 2021 suite à une expérience en août 2021</t>
  </si>
  <si>
    <t>yure-ramos-a-126507</t>
  </si>
  <si>
    <t>Je suis satisfait pour le service, et efficace quand on appelle au service rapidement prend le appel, je suis content pour été cliente chez ch ous, je vous dite merci</t>
  </si>
  <si>
    <t>09 décembre 2020 suite à une expérience en décembre 2020</t>
  </si>
  <si>
    <t>julie-71440</t>
  </si>
  <si>
    <t>À fuir, assurance prévoyance lamentable.... Des délais de traitement plus que longs ! Ils vous réclament en permanence des documents que vous leurs avez déjà transmis; ils n’ouvrent certainement pas leurs emails, d’ailleurs ils n’y répondent jamais. Vous devez les appeler tout le temps, les relancer par téléphone et lorsque vous les avez, on vous dit que ça part en traitement alors que c’est complètement faux, vous les rappelez 15 jours plus tard vous en êtes toujours au même point c’est-à-dire nulle part ... c’est honteux de se moquer des gens comme ça et effectivement, pour encaisser il n’y a pas de problème, c’est bien réglé de ce côté là ! Personnellement, je suis déjà bien affectée par ma maladie et en plus, ils m’ajoutent un stress, une angoisse supplémentaire à me mettre dans une situation de précarité. 
Ils prônent l’excellence 2020 avec plus de 6500 collaborateurs... bah on se demande où ils sont ... à la cafétéria peut-être !!!
Et si j’avais pu mettre zéro étoile, je l’aurais fait ????????????</t>
  </si>
  <si>
    <t>23 avril 2021 suite à une expérience en avril 2021</t>
  </si>
  <si>
    <t>michellon-f-111404</t>
  </si>
  <si>
    <t>très satisfait du service
bizarre le tarif ne correspondait pas trop aux simulations effectuées.
Sinon la souscription est rapide et facile.
Les documents sont reçues dans la minute</t>
  </si>
  <si>
    <t>11 octobre 2021 suite à une expérience en octobre 2021</t>
  </si>
  <si>
    <t>claude-a-136957</t>
  </si>
  <si>
    <t>Je suis satisfait du service
les prix me conviennent
les garanties me suffisent pour l'instant
l'adhésion est rapide, simple efficace et pratique 
Bien sincèrement.</t>
  </si>
  <si>
    <t>26 juillet 2021 suite à une expérience en juillet 2021</t>
  </si>
  <si>
    <t>baptiste-d-124886</t>
  </si>
  <si>
    <t xml:space="preserve">Un bon site pour les renseignements 
Simple, vite et rapide 
Je recommande fortement ce site pour les jeunes qui arrive dans le monde dès motard      </t>
  </si>
  <si>
    <t>15 juin 2021 suite à une expérience en juin 2021</t>
  </si>
  <si>
    <t>hugo-f-117061</t>
  </si>
  <si>
    <t>Le prix est très avantageux, le service est réactif, il ni a pas 5 Etoiles car comme beaucoup d'assurance, ils y a plein de clause non comprise dans les forfaits malheureusement..
Globalement satisfait</t>
  </si>
  <si>
    <t>10 septembre 2021 suite à une expérience en septembre 2021</t>
  </si>
  <si>
    <t>sasa-b-132267</t>
  </si>
  <si>
    <t>merci pour cette traitement rapide de mon dossier. ça fait plaisir : rapide, efficace et les tarifs toujours aussi intéressante. Je vous souhaite une très bonne journée</t>
  </si>
  <si>
    <t>16 août 2021 suite à une expérience en août 2021</t>
  </si>
  <si>
    <t>conchita-i-128179</t>
  </si>
  <si>
    <t>Je suis satisfaite du site de Direct, les prix sont abordables et intéressants. en espérant qu'en cas de besoin, le service sera tout autant réactif et efficace.</t>
  </si>
  <si>
    <t>11 juin 2021 suite à une expérience en juin 2021</t>
  </si>
  <si>
    <t>jimmy-c-116703</t>
  </si>
  <si>
    <t>Je suis satisfait du service et l'efficacité d'Internet pratique rapide merci de votre confiance je ferai part de votre site as les amis tarif avantageux.</t>
  </si>
  <si>
    <t>07 janvier 2021 suite à une expérience en janvier 2021</t>
  </si>
  <si>
    <t>artquandciel-102341</t>
  </si>
  <si>
    <t>Bonne assurance auto. J'en suis satisfaite. 
En plus, ils ont baissé mon tarif cette année car je n'ai pas eu d'accident depuis longtemps. Je recommande.</t>
  </si>
  <si>
    <t>26 novembre 2019 suite à une expérience en novembre 2019</t>
  </si>
  <si>
    <t>elo-81356</t>
  </si>
  <si>
    <t>Grosse déception, si j'avais su je serais directement passée par l'assureur quitte à payer un peu plus cher, c'est ce que je compte faire à échéance de mon contrat signé d'une manière bidon par téléphone.</t>
  </si>
  <si>
    <t>Solly Azar</t>
  </si>
  <si>
    <t>20 février 2021 suite à une expérience en février 2021</t>
  </si>
  <si>
    <t>sylvie-104524</t>
  </si>
  <si>
    <t>J'attends depuis le 30 septembre un remboursement dentaire pour une dépense supérieure à 1000 euros. MERCER a reçu tous les justificatifs, envoyés plusieurs fois par internet et par courrier recommandé avec A/R et rien n'y fait. Aucun moyen de joindre qui que ce soit pour avoir une explication claire.</t>
  </si>
  <si>
    <t>17 mars 2021 suite à une expérience en mars 2021</t>
  </si>
  <si>
    <t>philippe-s-106880</t>
  </si>
  <si>
    <t>je suis très satisfait du service client ainsi que des tarifs réguliers;
de plus en cas de sinistre; tout sait très bien passé;encore merci au       service client.</t>
  </si>
  <si>
    <t>10 août 2021 suite à une expérience en août 2021</t>
  </si>
  <si>
    <t>christelle-b-127352</t>
  </si>
  <si>
    <t>je suis satisfait d'avoir l'attestation mais je trouve que tous vos prix sont chers et devoir payer piur le télétravail est est inadmissible du fait de ce que je paye pour l'année
je ne suis pas satisfaite d'avoir reçu le 30 juillet une offre promotionnelle pour le contôle technique de ma voiture alors que je l'ai fait le 21  juillet  et qu'il expirait le 24 juillet.</t>
  </si>
  <si>
    <t>GMF</t>
  </si>
  <si>
    <t>29 juillet 2021 suite à une expérience en juillet 2021</t>
  </si>
  <si>
    <t>rodrigues-b-125385</t>
  </si>
  <si>
    <t xml:space="preserve">Je suis satisfait de vos services, du prix et de la réactivité de conseiller 
Rien a signaler pour le moment 
Je recommande l'olivier assurance à mes proches </t>
  </si>
  <si>
    <t>24 juillet 2021 suite à une expérience en juillet 2021</t>
  </si>
  <si>
    <t>stephane-p-124527</t>
  </si>
  <si>
    <t xml:space="preserve">Très satisfait (assuré depuis longtemps chez AMV).
Tarifs corrects, difficile de trouver moins cher.
Site internet clair.
Assurer un nouveau véhicule est très rapide.
</t>
  </si>
  <si>
    <t>AMV</t>
  </si>
  <si>
    <t>mh-106919</t>
  </si>
  <si>
    <t>Excellente assurance quand on a pas besoin de leur service et que nous subissons un sinistre. Quant à l’accueil par téléphone, je ne suis pas tombé sur la bonne personne....</t>
  </si>
  <si>
    <t>30 mars 2021 suite à une expérience en mars 2021</t>
  </si>
  <si>
    <t>idoubrahim-c-108478</t>
  </si>
  <si>
    <t>Trés simple et pratique : site trés bien réalisé
trés simple également au niveau de la souscription
rapide et pratique!!!
en espérant avoir des tarifs plus avantageux en souscrivant pour d'autres véhicules</t>
  </si>
  <si>
    <t>07 novembre 2018 suite à une expérience en novembre 2018</t>
  </si>
  <si>
    <t>bagouni-68407</t>
  </si>
  <si>
    <t>Assuré chez direct assurance via avanssur, ma voiture n'est plus assurée depuis plusieurs mois sans que j'en sois informé !!!! Toujours aucunes nouvelles de ces personnes malgrès des mises en demeure...Saisie du tribunal.</t>
  </si>
  <si>
    <t>viorel-101032</t>
  </si>
  <si>
    <t>a fuir au plus vite
- les tariffs sont allechants la premiere annee, mais grimpent de facon substantielle chaque annee
- oui j'ai eu des sinistres, mais c'etait 3 bris de glace et un vol- sur 4 ans, toutes non responsable, et ils viennent de nous resilier - UN GRAND BRAVO, ca s'appele avoir le client au coeur de leur activite
donc un conseille - EVITER CET ASSUREUR, n'importe le quel est mieux que Direct Assurance.
c'est Direct, mais c'est direct a la poubelle</t>
  </si>
  <si>
    <t>23 juin 2021 suite à une expérience en juin 2021</t>
  </si>
  <si>
    <t>gaetan-t-118043</t>
  </si>
  <si>
    <t>Contrat signé rapidement avec des tarif pour les options au top.
Les conditions sont explicites et toutes les informations nécessaire sont données. Si besoin l'appel d'un conseiller fonctionne bien</t>
  </si>
  <si>
    <t>15 janvier 2019 suite à une expérience en janvier 2019</t>
  </si>
  <si>
    <t>matouille-70254</t>
  </si>
  <si>
    <t>Facturation de changement d'adresse alors que nous venions de faire assurer la maison chez eux dès notre achat. L'erreur venait de leur service qui n'avait pas fait le changement de facturation avec le nouveau contrat. De ce fait, mon contrat d'assurance voiture diminuait en tarifs mais la GMF refuse de rembourser</t>
  </si>
  <si>
    <t>03 mai 2020 suite à une expérience en mai 2020</t>
  </si>
  <si>
    <t>yan-89331</t>
  </si>
  <si>
    <t>Aucun conseil, aucune communication
Demande des dossiers complémentaires sans arrêt pour au final ne pas rembourser.
Ne respecte pas ses engagements. Aucun remboursement suite à un arret de 30 jours pour une hernie inguinnale , on me demande de renseigner tous mes rendez vous chez le medecin depuis dix ans, alors que je n'ai jamais eu un seul arret de travail.
Il faut faire remplir un nouveau doc au medecin en pleine crise du covid, c'est lamentable</t>
  </si>
  <si>
    <t>CNP Assurances</t>
  </si>
  <si>
    <t>09 août 2017 suite à une expérience en août 2017</t>
  </si>
  <si>
    <t>calou-56565</t>
  </si>
  <si>
    <t>Un prix attractif, certes. Puis au moment de concrétiser un contrat habitation, 20min d'attente au téléphone pour s'entendre dire que la MAAF refuse finalement d'assurer l'appartement que je vais louer parce que je n'y serai qu'en semaine et que je vais rentrer le weekend en Belgique.</t>
  </si>
  <si>
    <t>19 juillet 2018 suite à une expérience en juillet 2018</t>
  </si>
  <si>
    <t>yass-65605</t>
  </si>
  <si>
    <t>Il sont très long pour les paiements lors d'un sinistre + 2 mois , de mauvaise foi, il n'hésite pas à raccrochez au nez des clients.</t>
  </si>
  <si>
    <t>20 mai 2017 suite à une expérience en mai 2017</t>
  </si>
  <si>
    <t>schuss-54824</t>
  </si>
  <si>
    <t>Tarifs attractifs. Compagnie attrayante tant que l'on n'a pas de sinistre.
Dans mon cas, vol de ma moto. Evaluation de l'expert faite sur la base d'une mauvaise version (sans ABS), impossibilité de lui faire changer d'avis, malgré la production d'annonces démontrant que l'estimation a été sous-évaluée.
J'ai fini par accepter après plusieurs de démarches vaines et d'absence de réponses à les courriers. Préjudice de 1500 euros</t>
  </si>
  <si>
    <t>12 juin 2019 suite à une expérience en juin 2019</t>
  </si>
  <si>
    <t>franck-76696</t>
  </si>
  <si>
    <t>Nouveau client chez l'olivier, je suis très déçu du suivi de dossier en cas de sinistre.
Pas de chance, au bout de 3 jours de contrat, une voiture m'accroche le pare choc et l'abime.je suis leur procédure...envoi du constat sur mon compte et sur un mail spécial sinistre.cela fait 2 semaines et pas de nouvelles, impossible de les joindre bpar téléphone.je crois que ça va mal finir pour eux. Je comprends les avis très défavorable.</t>
  </si>
  <si>
    <t>06 janvier 2021 suite à une expérience en janvier 2021</t>
  </si>
  <si>
    <t>fleur33-67367</t>
  </si>
  <si>
    <t>Jamais vu ça la pire assurance que j'ai eut en vingt ans pendant la pandémie impossible de les joindre une expertise annulée m'est quand  même comptee de façon négative et l'expert s'est payé je vais peut être voir un avocat un scandale</t>
  </si>
  <si>
    <t>kamel-b-108579</t>
  </si>
  <si>
    <t>Je suis suffisant satisfait de vos prestations. Plus de dix ans chez vous et jamais de sinistres responsables malheureusement  mon bon comportement routier ne se reporte pas sur le prix des mes assurances.</t>
  </si>
  <si>
    <t>23 août 2021 suite à une expérience en août 2021</t>
  </si>
  <si>
    <t>megane-c-129142</t>
  </si>
  <si>
    <t xml:space="preserve">Les plus petits prix que j’ai vu pour un jeune permis, pour l’assurance tout risques. Site très compréhensible et accessible. Bonne communication. Très bien.
</t>
  </si>
  <si>
    <t>18 juin 2020 suite à une expérience en juin 2020</t>
  </si>
  <si>
    <t>lili-91367</t>
  </si>
  <si>
    <t>Je suis satisfaite du service , rapide efficace je recommande votre site internet et vos assurance auto qui sont dans des prix très convenable . Génial</t>
  </si>
  <si>
    <t>10 juillet 2021 suite à une expérience en juillet 2021</t>
  </si>
  <si>
    <t>hamza-m-123043</t>
  </si>
  <si>
    <t xml:space="preserve">je suis très content du prix et des garanties proposées. 
je recommande fortement avril car après plusieurs devis j'ai enfin trouver les garanties que je cherchais. </t>
  </si>
  <si>
    <t>28 octobre 2019 suite à une expérience en octobre 2019</t>
  </si>
  <si>
    <t>zebra-80478</t>
  </si>
  <si>
    <t xml:space="preserve">Déplorable, assurée à la Maif depuis 10 ans sans avoir eu aucuns sinisitres, j'ai déchanté suite à un accident de voiture survenu le 21/06/2019, j'ai été transporté au urgence car en état de choc, c'était mon premier accident en 32 ans de conduite. très mal renseignée par la Maif, du coup alors que pompier et gendarme présents ont conclu à 50/50, je me suis retrouvée à 100 en tort car la Maif m'a mal renseigné pour l'établissement du constat et par contre très bien informée l'autre partie également à la Maif Fila. résultat des courses je résilie sous peu la totalité de mes contrats chez eux !
</t>
  </si>
  <si>
    <t>MAIF</t>
  </si>
  <si>
    <t>20 avril 2021 suite à une expérience en avril 2021</t>
  </si>
  <si>
    <t>jo-111049</t>
  </si>
  <si>
    <t>J'ai souscris une assurance emprunteur par le biais de la Société Générale je bataille depuis 5 mois systématiquement il me demande le même dossier que j ai déjà envoyé 5 fois.... Aucun contact téléphonique car personne ne répond.. À fuir</t>
  </si>
  <si>
    <t>Sogecap</t>
  </si>
  <si>
    <t>04 octobre 2021 suite à une expérience en octobre 2021</t>
  </si>
  <si>
    <t>legrand-a-135790</t>
  </si>
  <si>
    <t>Je suis satisfaite du service. 
Conseiller au téléphone m'a très bien renseigner et guider pour la mise en route du contrat. Les prix de cette assurance sont correct</t>
  </si>
  <si>
    <t>david-m-109237</t>
  </si>
  <si>
    <t>très satisfait sauf pour le paiement avec renseignement de carte. je préfére les paiements du type Cdiscount ou Ali express par carte paylib ou paypal</t>
  </si>
  <si>
    <t>02 août 2021 suite à une expérience en août 2021</t>
  </si>
  <si>
    <t>mohamed-z-125984</t>
  </si>
  <si>
    <t>Je sui satisfait du service,  les prix sont abordable et resonable, je souhaite à l'avenir proche conseiller mon entourage de souscrire avec directe assurance  parce qu'il sont les meilleurs</t>
  </si>
  <si>
    <t>15 juillet 2021 suite à une expérience en juillet 2021</t>
  </si>
  <si>
    <t>van-moorleghem-j-123478</t>
  </si>
  <si>
    <t>Très satisfait. Facile et interlocuteur agréable. Très bonnes explications. Le contrat est clair. Je ne sais pas quoi dire d'autre! Je recommande cette assurance</t>
  </si>
  <si>
    <t>27 juin 2017 suite à une expérience en juin 2017</t>
  </si>
  <si>
    <t>faf2705-55656</t>
  </si>
  <si>
    <t xml:space="preserve">Très déçue!! Je suis assurée chez eux depuis 3 mois et is viennent de me résilier car je n'ai pas signer électroniquement le contrat, alors que j'avais reçu un mail lors de mon inscription me disant que "mon dossier était complet". Aucune relance, ni par mail, ni par courrier, ni par téléphone. Je suis dépitée. Après les avoir appelé plusieurs fois, aucun moyen de revenir sur cette résiliation. J'ai payé mes cotisations, envoyé tous les documents nécessaires,  je trouve cela scandaleux. A moi maintenant de trouver une nouvelle assurance qui acceptera de m'assurer malgré ma résiliation sans que cela ne m'a "coûte un bras"!!
S'ils m'avaient envoyé un courrier (comme pour ma résiliation) j'aurai bien entendu pu signer ce contrat.
Quel etait mon intérêt de ne pas le faire?
</t>
  </si>
  <si>
    <t>05 avril 2021 suite à une expérience en avril 2021</t>
  </si>
  <si>
    <t>faiz-109152</t>
  </si>
  <si>
    <t>Les informations ne sont pas communiquer de façon clair. Des éléments ne vous sont communiquer qu'aprés souscriprion et validation du paiement, temps d'attente extrêmement long et conseiller incompétents assurance a FUIRE ABSOLUMENT</t>
  </si>
  <si>
    <t>manu--124809</t>
  </si>
  <si>
    <t>A fuir ! me résilie pour un retard de paiement que je comprend 
alors que la somme de remboursement qu'ils me doivent dépasser de loin ce qu'il me réclame. 
Jamais les mêmes informations à fuir !!:!!</t>
  </si>
  <si>
    <t>Harmonie Mutuelle</t>
  </si>
  <si>
    <t>25 juillet 2020 suite à une expérience en juillet 2020</t>
  </si>
  <si>
    <t>fanou13-95160</t>
  </si>
  <si>
    <t xml:space="preserve">Bonjour à tous
Depuis le 17 décembre 2019, jour de mon accident sur le périphérique parisien, ma moto étant désormais une épave, je ne suis donc plus assuré à la mutuelle des motards. Cependant, cette assurance a continué de me prélever mensuellement. Malgré plusieurs appels de ma part, ou quand j'avais quelqu'un, on me disait que cela allait être régularisé, nous sommes aujourd'hui le 25 juillet 2020 et je n'ai toujours pas été remboursé. Ma lettre recommandée est restée sans réponse, les mails aussi. J'ai donc fait opposition aux prélèvements sur mon compte, chose que j'aurai dû faire dès le 18 décembre 2019, le lendemain de mon accident. Et puis la-dessus, le Covid 19 s'est répandu et à la Mutuelle des Motards, il faut croire que cela a été plus tragique qu'ailleurs car pendant trois mois, plus question d'avoir quelqu'un au téléphone. On nous disait d'aller sur le site ou on pouvait soi-disant tout faire et que sur demande, on pouvait même ce faire rappeler. C'est ce que j'ai fait à de nombreuses reprises. J'attends toujours. Aujourd'hui, j'ai acheté une nouvelle moto et bien entendu, je l'ai assuré ailleurs. La Mutuelle des Motards est bien loin de l'esprit motards qu'elle se prétend défendre et représenter.  </t>
  </si>
  <si>
    <t>Mutuelle des Motards</t>
  </si>
  <si>
    <t>03 juin 2021 suite à une expérience en juin 2021</t>
  </si>
  <si>
    <t>jean-jacques-p-115820</t>
  </si>
  <si>
    <t>Bonjour, je vous écris pour mon assurance Marque : RENAULT CAPTUR Puissance fiscale : 5 CV Mise en circulation : 09/2018 Etablissement de la carte grise : 27/09/2018 Propriétaire du véhicule : Jean Jacques PISSON Immatriculation : FA-702-RZ Je vais partir en vacances le 5 Juin avec cette voiture et avec une attache remorque et un porte 2 vélos à l'arrière du véhicule, je souhaite être assuré pour ce porte vélo avec 2 vélos que je vais transporter. Ma question suis je assuré dans ces conditions ci-dessus ou dois payer un supplément d'assurance. Cordialement Mr PISSON Jean Jacques</t>
  </si>
  <si>
    <t>13 mars 2021 suite à une expérience en mars 2021</t>
  </si>
  <si>
    <t>geoffroy-m-106451</t>
  </si>
  <si>
    <t>en deux ans le prix de l'assurance a bien augmenté alors que je n'ai pas eu d'accident.... avec un pouvoir d'achat en berne je suis obligé de reconsidérer mon contrat ....</t>
  </si>
  <si>
    <t>04 octobre 2021 suite à une expérience en septembre 2021</t>
  </si>
  <si>
    <t>sylvain-74-135795</t>
  </si>
  <si>
    <t>ATTENTION
Prix assez attractif mais dès que vous modifier votre contrat (pour un changement d'adresse par exemple) on vous facture 15€ alors que c'est vous qui faites tout sur votre espace.</t>
  </si>
  <si>
    <t>14 septembre 2021 suite à une expérience en septembre 2021</t>
  </si>
  <si>
    <t>cyrille-g-132795</t>
  </si>
  <si>
    <t>Souscription par téléphone rapide.
L'interlocuteur m'a aidé au téléphone tout au long de la démarche de A à Z, ce qui était très agréable et rassurant.</t>
  </si>
  <si>
    <t>31 août 2021 suite à une expérience en août 2021</t>
  </si>
  <si>
    <t>patrice-c-130460</t>
  </si>
  <si>
    <t xml:space="preserve">Satisfait du service, en revanche, l'envoi de la carte verte seulement à l'adresse du stationnement du véhicule, est un peu embêtant pour ceux en résidence secondaire. 
</t>
  </si>
  <si>
    <t>10 octobre 2019 suite à une expérience en octobre 2019</t>
  </si>
  <si>
    <t>stall-79917</t>
  </si>
  <si>
    <t>Étant en train d'acheter un nouveau scooter, le concessionnaire me demande l'attestation de l'assurance prouvant que j'ai bien conduit un 125cm3 en 2006 et 2011 comme la loi le demande. La Macif ne me l'a jamais fourni et lorsque j'appelle, ils me répondent qu'ils ne peuvent pas car cela est trop ancien. Je suis en train de perdre mon acompte. Incapable de taper un simple attestation et en plus, ils me disent de passer la formation de 7h alors que je n'en ai pas besoin. Irréaliste ! Vraiment très déçu et après presque 30 ans chez eux, j'envisage d'aller voir ailleurs pour mes 2 véhicules. Le discours au téléphone était hallucinant. La personne me mettait en attente pour allez à la pêche au informations. Un simple papier spécifiant mon passé d'assuré pour un 2 roues sous prétexte que c'était trop ancien !!! Elle m'a répondu qu'elle ne pouvait pas remonter entre 20 et 30 ans. Nous sommes en 2019 et la durée demandée est comprise entre 2006 et 2011. Si je n'obtient pas ce document pourtant demandé par les forces de l'ordre, je stop mes adhésions.</t>
  </si>
  <si>
    <t>MACIF</t>
  </si>
  <si>
    <t>13 avril 2021 suite à une expérience en avril 2021</t>
  </si>
  <si>
    <t>dylan-b-110204</t>
  </si>
  <si>
    <t>Je suis satisfait du service et des conseillers toujours clairs et rapide au traitement des demande je remercie l’équipe pour l’intérêt qui porte à c’est client</t>
  </si>
  <si>
    <t>30 juillet 2020 suite à une expérience en juillet 2020</t>
  </si>
  <si>
    <t>aurelien-95695</t>
  </si>
  <si>
    <t>Bonjour 
Attention vous payez 1/3 de l'assurance   avant  la souscription finalisé  pour ensuite des modalités qui ne sont pas  indiqués clairement  vous résilie !!!   
Elle m'a coûté 120E pour 2 semaines 
bien-sure elle  ne vous rembourse pas 
assurance a fuir !!! !!</t>
  </si>
  <si>
    <t>Eurofil</t>
  </si>
  <si>
    <t>24 août 2021 suite à une expérience en août 2021</t>
  </si>
  <si>
    <t>benjamin-d-129338</t>
  </si>
  <si>
    <t xml:space="preserve">Rapide et claire, les services ont l'air tres interessant par rapport a la concurances surtout par rapport au assurance physique, 
Assurance conseiller par deux collegues de travail </t>
  </si>
  <si>
    <t>26 mars 2021 suite à une expérience en mars 2021</t>
  </si>
  <si>
    <t>jean-louis-g-108106</t>
  </si>
  <si>
    <t>Très rapports et réactivité
Prise en charge rapide
Je suis particulièrement satisfait de mes contrats auto et habitation, très bonne couverture
Les contacts téléphoniques sont très courtois et la réactivité par rapport aux problèmes accompagné d'explications très claires</t>
  </si>
  <si>
    <t>edith-h-132742</t>
  </si>
  <si>
    <t xml:space="preserve">service rapide et à bon prix
la souscription par internet est bien détaillée, les étapes sont précises.
je conseille pour une assurance moto les tarifs sont très correctes.
j'ai 2 motos assurées </t>
  </si>
  <si>
    <t>04 septembre 2020 suite à une expérience en septembre 2020</t>
  </si>
  <si>
    <t>quanzhou-97025</t>
  </si>
  <si>
    <t>Je n’ai pas eu de sinistre durant le temps ou j’étais chez active assurance mais au renouvellement j’ai eu la surprise de la voir augmenter relativement à ses concurrent. Ils ont été incapable de négocier sur une base raisonnable, en fait la différence était si importante que j’ai du partir en espérant que la prochaine assurance ne fasse pas la même erreur.</t>
  </si>
  <si>
    <t>Active Assurances</t>
  </si>
  <si>
    <t>26 septembre 2018 suite à une expérience en septembre 2018</t>
  </si>
  <si>
    <t>ced-67123</t>
  </si>
  <si>
    <t xml:space="preserve">Je me suis fait résilier pour ne pas avoir envoyer la copie de la carte grise selon leur explication. 
Comme je l'ai envoyé par courrier simple et non par recommander je ne peux rien prouvé et il mon laissé roulé 2mois sans me prévenir </t>
  </si>
  <si>
    <t>AXA</t>
  </si>
  <si>
    <t>raphael-r-117165</t>
  </si>
  <si>
    <t xml:space="preserve">correct au niveau des prix
assistance téléphonique bien
espace client internet bien 
agence bien au niveau relationnel et horaire.
que dire d'autre que tout est bien à la gmf.
</t>
  </si>
  <si>
    <t>22 mars 2018 suite à une expérience en mars 2018</t>
  </si>
  <si>
    <t>fan8484848-62586</t>
  </si>
  <si>
    <t>C'est lors du sinistre que vous allez comprendre l'incompétence de cette assureur. De plus, les agents n'appliquent pas les tarifs que vous pouvez voir sur Internet.</t>
  </si>
  <si>
    <t>08 novembre 2021 suite à une expérience en juillet 2021</t>
  </si>
  <si>
    <t>lw-139215</t>
  </si>
  <si>
    <t>NULLISSIME !
On va de bourdes en bourdes... En dépit des documents contractuels, les mensualités sont prélevées sur mon compte perso et les indemnités versées sur mon compte pro. Une première demande : rien n'est fait. Une deuxième : on résout le problème uniquement pour le plan retraite (en m'assurant que les changements seront faits pour la prévoyance et la santé). Une troisième demande : on résout uniquement le problème pour la prévoyance. Une quatrième demande : les mouvements sur les comptes sont ENFIN juste pour les trois contrats.
On me fait comprendre que c'est ma faute, je m'énerve, on me répond que les contrats dépendent de différents services qui ne se transfèrent pas les mails (les demandes étaient pourtant faites via le portail en ligne pour CHAQUE contrat).
Evidemment, chaque demande prend un temps considérable...
Aujourd'hui j'ai besoin d'un relevé de situation et le service est momentanément indisponible... depuis 48 heures. Personne ne répond au téléphone, il faut dire qu'il est 18h02...
FUYEZ !</t>
  </si>
  <si>
    <t>19 octobre 2019 suite à une expérience en octobre 2019</t>
  </si>
  <si>
    <t>neajeriam-80229</t>
  </si>
  <si>
    <t>Mon fils essaie depuis 4 mois d'encaisser un contrat d'assurance vie ouvert à son nom par sa Gd mère pour acheter  un appartement . L'agence SG en charge Mon agence SG n'obtient pas de réponse de la SOGECAP ;C'est inadmissible .</t>
  </si>
  <si>
    <t>25 octobre 2017 suite à une expérience en octobre 2017</t>
  </si>
  <si>
    <t>edwige49-58360</t>
  </si>
  <si>
    <t>A FUIR !!!
ne prends pas compte les résiliations et mentionne des sinistres imaginaires. Jamais la même personne nous réponds, les courriers envoyés au siège doivent finir directement à la poubelle</t>
  </si>
  <si>
    <t>12 janvier 2018 suite à une expérience en janvier 2018</t>
  </si>
  <si>
    <t>misteraudi-60413</t>
  </si>
  <si>
    <t>entre l'offre faite sur le site d'assurland et la propo que l'on vous fait il y a une différence de tarif importante.On vous dit au téléphone que l'offre internet est faite pour appâter le nouveau client et que l'année d'après le tarif sera le même que celui que l'on me propose</t>
  </si>
  <si>
    <t>22 juillet 2021 suite à une expérience en juillet 2021</t>
  </si>
  <si>
    <t>carbonnel-i-124192</t>
  </si>
  <si>
    <t>Très bonne réactivité et accompagnement tout le long de la procédure d’inscription. Conseillère très à l’écoute et réceptive et service rapide et efficace</t>
  </si>
  <si>
    <t>10 novembre 2020 suite à une expérience en novembre 2020</t>
  </si>
  <si>
    <t>jcc-99974</t>
  </si>
  <si>
    <t>On critique toujours  quand ca ne va pas mais pour une fois je suis tellement satisfais que je ne peux pas laisser critiquer une assurance dont les conseils m ont sauvés la mise . déjà a la signature de mon contrat j ai été extrêmement bien conseillé (mais je ne le savais pas encore) .je m en suis aperçu lors du vol de mon véhicule . traumatise par ce vol j ai contacte plusieurs fois la GMF et ses services a Besançon  j ai eu plusieurs interlocuteurs qui ont tous été très agréables  et très compréhensibles. après toutes les démarches et les procédures obligatoires La GMF m as remboursé entièrement sans aucun problème dans des délais très raisonnables .De ce fait j ai racheté un autre véhicule et par respect pour ces personnes j ai repris mon assurance chez eux . et encore une fois , conseillé par une correspondante super compétente.
je voulais aussi dire que j avais déjà comparé les tarifs avec plusieurs assurances.et les différences étaient vraiment infimes. comme quoi , des fois même si elle sont parfois plus chères (ce qui n était pas le cas pour moi )on évite parfois de gros soucis qui ne sont pas les bienvenus lorsque l on a un sinistre 
Merci au personnel de la GMF</t>
  </si>
  <si>
    <t>09 juillet 2020 suite à une expérience en juillet 2020</t>
  </si>
  <si>
    <t>samra-91894</t>
  </si>
  <si>
    <t>Au vu des commentaires que j'ai pu lire, j'espère vivement que la transmission ultérieure du récépissé de la casse aboutira à une fin de prélèvement immédiatement sans un dernier prélèvement pour la route histoire de renflouer...
J'ai aussi eu droit à une hausse tarifaire la deuxième année ainsi qu'une autre, après un déménagement avec stationnement sur voie publique lors de la quatrième année,  aussi importante que la deuxième année !!! Ils ont fait un geste et selon mes constatations j'ai simplement eu droit à une tarification dans la continuité de mon ancienneté. L'année suivante, actuellement, également.
Ce serait un comble si je devais faire opposition et être accablée par des frais de pénalité de retard accompagné d'un fichage pour non-paiement. 
Même s'il y a une date sur le document et une date d'envoi de ce document, on ne sait jamais, la régularisation de ce type de problème pourrait prendre un certain temps.
Les garanties inclus dans mon contrat n'équivaut pas les garanties supérieures chez "un" autre assureur pour quelques centaines moins cher !!!</t>
  </si>
  <si>
    <t>20 août 2020 suite à une expérience en août 2020</t>
  </si>
  <si>
    <t>fr3-96491</t>
  </si>
  <si>
    <t xml:space="preserve">Attention, la perte ou le vol de clés n'est pas couvert. J'ai pourtant pris la totalité des garanties existantes (tout risque et pack Sérénité)... 
Malheureusement, j'ai perdu mes clés dans un lac en vacances, et je me suis entendu dire que se n'était pas couvert par mon contrat. Je me suis retrouvé à 500 km de chez moi sans clés, voiture fermé, en famille sans assistance...
Bref, insatisfait et je quitte cette assurance le plus vite possible. Avec direct assurance, c'est moins cher mais on sais pourquoi. </t>
  </si>
  <si>
    <t>27 mars 2021 suite à une expérience en mars 2021</t>
  </si>
  <si>
    <t>do-carmo-duarte-d-108285</t>
  </si>
  <si>
    <t>Je suis très satisfait du service de l'olivier assurance aussi bien au niveau des tarifs que du service client. Tout est plutôt simple d'une manière générale.</t>
  </si>
  <si>
    <t>15 juin 2020 suite à une expérience en juin 2020</t>
  </si>
  <si>
    <t>dave116-90948</t>
  </si>
  <si>
    <t>Cela va faire bientôt 2 ans que je suis chez direct Assurance. Je suis plutôt satisfait, je n’ai jamais eu de problème avec eux. La gestion des contrats est très bonne et notre espace client nous permet de faire beaucoup de choses en autonomie. Je recommande vivement direct assurance.</t>
  </si>
  <si>
    <t>21 septembre 2021 suite à une expérience en septembre 2021</t>
  </si>
  <si>
    <t>rosunally-f-133751</t>
  </si>
  <si>
    <t>Tres satisfait du prix et le contacte telephonique excellent explication tres claire a recommander a mes proche et mon entourage. Je vous remerci d'avance</t>
  </si>
  <si>
    <t>25 mai 2018 suite à une expérience en mai 2018</t>
  </si>
  <si>
    <t>oliver-64201</t>
  </si>
  <si>
    <t>Dégât des eaux : 01/03/2018
Visite de l'expert : 02/05/2018
Compte rendu  Expert : 14/05/2018
Faut pas être pressé.
L'expert a minutieusement démonté les devis des entreprises durant la visite. Axa demande des infos très précises mais leur rapport d'expertise renvoie une évaluation à la louche, très sous-estimée. Le service sinistre est nul, c'est moi qui leur ai expliqué comme il fallait interpréter le rapport d'expertise.</t>
  </si>
  <si>
    <t>02 septembre 2021 suite à une expérience en septembre 2021</t>
  </si>
  <si>
    <t>riviere-a-130975</t>
  </si>
  <si>
    <t>Bon rapport qualité prix, bonne réactivité, bon contact avec les chargés de clientèle. L'assurance l'olivier a su être réactif en cas de sinistre. RAS</t>
  </si>
  <si>
    <t>16 avril 2019 suite à une expérience en avril 2019</t>
  </si>
  <si>
    <t>gui-75130</t>
  </si>
  <si>
    <t>Le service travaux est incapable de réparer mon carreau cassé et mon volet suite à mon cambriolage du 6 mars. Vivre dans le noir pendant 6 semaines avec la crainte d'un nouveau cambriolage merci la MAAF !!!</t>
  </si>
  <si>
    <t>20 octobre 2018 suite à une expérience en octobre 2018</t>
  </si>
  <si>
    <t>zouzou-67918</t>
  </si>
  <si>
    <t xml:space="preserve">a évite largement je souscrit une assurance aujourd'hui
je ne peux pas télécharge l'attestation sur leur site car le site et en bêta impossible de me connecte sur mon compte j'ai appelle le service client surprise on ne peux pas vous envoyé l'attestation par mail car c'est samedi si vous pouvez pas pourqoui accepte un client un samedi du coup je ne peux pas allez travaille une journee de travail perdu en l'appelle trop cher 0.80 centime la minute  j'ai reste 30 mn en attente c'est du vol je porte plainte pour le moteur de recherche les furets.com aussi car c'est lui le responsable  </t>
  </si>
  <si>
    <t>25 octobre 2020 suite à une expérience en octobre 2020</t>
  </si>
  <si>
    <t>rebecca-99204</t>
  </si>
  <si>
    <t>Impossible de les joindre par telephone, attente interminable. espace client ne marche pas, donc impossible d’avoir une validation de devis. juste l’horreur. Numéro payant en plus!</t>
  </si>
  <si>
    <t>david-d-133789</t>
  </si>
  <si>
    <t>Satisfait super service client assurance pas cher parfait je suis satisfait de direct assurance c'est une très bonne assurance je vous remercie de votre réactivité je suis entièrement satisfait</t>
  </si>
  <si>
    <t>19 juillet 2021 suite à une expérience en juillet 2021</t>
  </si>
  <si>
    <t>nico77310-123804</t>
  </si>
  <si>
    <t>Assureur présent pour ramasser la cotisation mais absent quand vous avez besoin de lui.
Si vous aimez attendre 30 min sur des disques vocaux pour vous faire raccrocher au nez ou ne jamais avoir de réponses à vos mail alors souscrivez Sogessur, vous serez servis.
A part ça, assureur pas sérieux, à fuir absolument.</t>
  </si>
  <si>
    <t>Sogessur</t>
  </si>
  <si>
    <t>11 août 2017 suite à une expérience en août 2017</t>
  </si>
  <si>
    <t>hortense22-56611</t>
  </si>
  <si>
    <t>JE PAYE CHAQUE ANNEE MA FACTURE D'ASSURANCE ET SUIS EN BONUS. j'entends souvent dire que AXA est mauvais payeur, également pr les assurances Incendie-Vol, mais ne l'ai pas vérifié. Je suis également assuré chez AXA pour mon assurance Incendie-Vol et RC Familiale police 811 577 017 et je remarque que la concurrence actuellement est moins chère et suis en train de mettre mes choix en question.
 J'ai fait des placements d'argent aussi chez AXA.</t>
  </si>
  <si>
    <t>18 mai 2017 suite à une expérience en mai 2017</t>
  </si>
  <si>
    <t>william95-54781</t>
  </si>
  <si>
    <t xml:space="preserve">Assurance de plus en en plus naze....
Je demande un renseignement savoir si j'achète un véhicule et que plus tard je le donne à ma fille jeune permis, c'est possible.
LA jeune femme me répond avec agacement que non suite à UN sinistre grave jeune permis, ça ne se fait plus chez eux et que si je compte faire ça, je ne serais plus assuré chez eux car je vais leur faire perdre du temps administrativement :)
Alors c'est simple, je vais trouver une assurance jeune permis et je vais virer mes contrats eurofil
Content eurofil, un client de 10 ans en moins </t>
  </si>
  <si>
    <t>23 mai 2020 suite à une expérience en mai 2020</t>
  </si>
  <si>
    <t>camille-89881</t>
  </si>
  <si>
    <t xml:space="preserve">Cruel manque de professionnalisme et de communication entre conseillers. 
Assurance auto souscrite le 07/05 résiliée par l'assureur le 09/05. 
J'ai passé 1h30 au téléphone en expliquant au conseiller que je souhaitais assurer mon véhicule pour des déplacements professionnels, celui - ci m'a assuré que c'était faisable. Deux jours après, L'Olivier me rappelle pour résilier mon assurance car ils ne couvrent pas ce type de trajets. 
Sauf que, j'ai payé la totalité lors de ma souscription soit pratiquement 400 euros. L'Olivier refuse de me rembourser la totalité (il s'agit pourtant d'un manque de professionnalisme de leur part, je n'y suis pour rien...) et en plus de ça, j'apprends que j'ai également payé des frais d'ouverture à hauteur de 36 euros dont je n'étais pas au courant ET qui ne me seront pas non plus remboursés. 
Donc, pour avoir été "assurée" chez eux 2 jours, je paie 50 euros. 
J'appelle ça : du vole. </t>
  </si>
  <si>
    <t>raphael-b-125952</t>
  </si>
  <si>
    <t>Prix très correct par rapport aux autres compagnies d'assurance, avec les mêmes garanties. Conseiller rapide et efficace. Je recommande pour les motards.</t>
  </si>
  <si>
    <t>02 mars 2021 suite à une expérience en mars 2021</t>
  </si>
  <si>
    <t>fredmount-105074</t>
  </si>
  <si>
    <t xml:space="preserve">Très content de axa jusqu’à maintenant,mais aujourd’hui j’ai quelques doutes  en effet plusieurs petits détail qui viennes de survenir me contraigne à devenir plus vigilant a de petit détail sur axa
1) je viens de réaliser l’achat d’un scooter électrique 125 dans une concession de moto électrique facture à l’appui ,je joins mon assureur qui depuis 20 ans n’as quasiment jamais entendu parler de moi,lui demande une Assurance temporaire de déplacement de ce dis véhicule jusqu’au Vendeur et CONSTRUCTEUR du véhicule (20 km de trajet être assuré temporairement 1h  afin d’y réaliser un contrôle strict )avant de l’assurée définitivement (je travaille chez le CONSTRUCTEUR du véhicule proprement dis au postes monteur opérateur en véhicule électrique) il m’as fallu quasiment 1 semaine pour réussir à prouvé m’as bonne foi ,réunir les documents demandés et au bout de 5 e-mail obtenir enfin le sésames tant espéré sachant que j’ai déjà un scooter 125 assuré chez eux 
2)de ce faite n’étant pas de bonne volonté à mettre chez axa la simplicité itinérante à ma fidélité de 20 ans je leur ai quand même demandé un devis sachants (je travaille dedans) qu’un véhicule électrique coûte deux fois moins chère en assurance chez quasiment tout les assureurs de France et bien NON chez axa il s’en foutes je suis quand même 50 euro plus chère que mon assurance de scooter thermique 
donc vous vous imaginez bien ce que je peux penser de ce genre de pratique commerciale 
Par pur plaisir de vous répondre je vous joins mon adresse mail au cas où vous auriez quelques doutes sur différentes affirmations que j’ai put évoquer 
Amicalement 
</t>
  </si>
  <si>
    <t>07 décembre 2018 suite à une expérience en décembre 2018</t>
  </si>
  <si>
    <t>tnyz13-69232</t>
  </si>
  <si>
    <t>Bientôt 2 mois que j attend un remboursement, les mails sont sans sans suite.
J ai téléphoné 3 fois, 3 fois qu ils me disent qu ils s en occupe mais rien.
Je pensais me réinscrire chez eux une fois mon contrat terminé mais là ça va être compliqué.</t>
  </si>
  <si>
    <t>Ag2r La Mondiale</t>
  </si>
  <si>
    <t>18 juin 2021 suite à une expérience en juin 2021</t>
  </si>
  <si>
    <t>fortes-gomes-j-117541</t>
  </si>
  <si>
    <t>Je suis satisfait du service les prestations proposées sont très intéressantes, la conseillère a été très bien et m'a tout bien expliqué je recommanderais.</t>
  </si>
  <si>
    <t>28 septembre 2021 suite à une expérience en septembre 2021</t>
  </si>
  <si>
    <t>mohamed-ali--s-134806</t>
  </si>
  <si>
    <t>Bonjours Je suis satisfais de vos service pour l’instant  me faite pas changer d’avis le prix et correcte le reste je vais le découvrir et j’espère ne pas être déçu</t>
  </si>
  <si>
    <t>02 septembre 2020 suite à une expérience en septembre 2020</t>
  </si>
  <si>
    <t>nina06-96937</t>
  </si>
  <si>
    <t xml:space="preserve">Impossible de joindre cette mutuelle   
Quelle idée d avoir adhéré a cette ste qui ne remplit vraiment pas ses devoirs ! 
Pas de remboursement et celui qui m a fait mon contrat est aux abonnés absents ! </t>
  </si>
  <si>
    <t>isabelle-a-130772</t>
  </si>
  <si>
    <t xml:space="preserve">satisfaite des services et facilité de contact/ gestion 
clarté des conditions 
tarifs compétitifs// aux autres offres 
 sollicitation des conseillers bienveillante et non intrusive  </t>
  </si>
  <si>
    <t>30 novembre 2020 suite à une expérience en novembre 2020</t>
  </si>
  <si>
    <t>red-100775</t>
  </si>
  <si>
    <t>Toujours pas rembourser depuis 8 mois pour un simple accrochage sur ma classe A . Dont je ne sui pas en tort, le garage m’a débiter le montant de 3900€ est allianz tjr rien j’engage une procédure avec domage et intérêt je vous conseil de ne surtout pas souscrit chez eux .</t>
  </si>
  <si>
    <t>04 juin 2019 suite à une expérience en juin 2019</t>
  </si>
  <si>
    <t>robert-76458</t>
  </si>
  <si>
    <t>lamentable, incompétent ! votre numéro de contrat est inconnu au bout de 15 ans ! impossible de régler par CB ! le moyen-âge et encore ! leur numéro de tel sur l'avis d'échéance habitation est celui des sinistres auto ! des vrais charlots !! en cas de sinistre je n 'ose même pas y penser ! et le service réclamation sur le site est en panne ! un comble ! allianz est une panne !!</t>
  </si>
  <si>
    <t>19 août 2021 suite à une expérience en août 2021</t>
  </si>
  <si>
    <t>alan-s-128651</t>
  </si>
  <si>
    <t xml:space="preserve">Souscription très rapide, les informations sont succintes mais claires. Réponse d'un conseiller efficace dans les minutes qui ont suivi mon devis. J'ai pu souscrire pour prise d'effet immédiat.
</t>
  </si>
  <si>
    <t>sogorb-p-114915</t>
  </si>
  <si>
    <t>Excellent rapport qualité/prix et le service client est rapide et performant. J'espère que cet avis sera confirmé si d'aventure, un sinistre devait arriver.</t>
  </si>
  <si>
    <t>alan--m-124302</t>
  </si>
  <si>
    <t>Nickel et rapide je recommande vivement cette assurance je les trouvais grâce un forum de recherche et j'ai déjà été assuré au par avant et je nes jamais eu aucun soucis</t>
  </si>
  <si>
    <t>13 mars 2019 suite à une expérience en mars 2019</t>
  </si>
  <si>
    <t>anto-72126</t>
  </si>
  <si>
    <t>Une mutuelle avec des démarcheurs peu scrupuleux des résiliations impossibles un service néant fuyez ces gens tant qu'il n'est pas trop tard car ce sera un parcours du combattant pour les quitter sans qu'ils ne vous aient depouillés de peu d'argent qu'il vous reste</t>
  </si>
  <si>
    <t>jessy-m-124207</t>
  </si>
  <si>
    <t>Compagnie d'assurance à fuir absolument,
Si vous voulez des Malus sans aucune raison valable et sans aucune expertise, foncez là-bas.. 
Aucune écoute de leurs clients.
Dommages, 5 souscriptions d'assurance chez eux. 
Mais la qualité de service et le professionnalisme ne sont pas des valeurs qu'ils connaissent visiblement.
Après plusieurs entretiens téléphoniques avec d'autres compagnies d'assurance, je me demande pourquoi je ne suis pas parti plutôt de la Maaf..
À bon entendeur,
Jessy</t>
  </si>
  <si>
    <t>26 août 2019 suite à une expérience en août 2019</t>
  </si>
  <si>
    <t>carolinee92-78703</t>
  </si>
  <si>
    <t>Cet assureur laisse vraiment à désirer. vous pensez être assuré jusqu'à ce que vous ayez réellement besoin d'eux et là c'est une autre histoire. pour la petite histoire j'ai déclaré un sinistre (460950656), j'ai découvert en stationnement ma voiture avec la porte amochée et sans savoir ce qui s'était passé je pense à quelqu'un qui m'est rentré dedans en stationnement... l'expert passe et dit que j'ai raclé peut-être sans m'en rendre compte
Résultat: plutôt que de me mettre un malus, l'assurance n'a pas voulu prendre en charge ce sinistre et je dois prendre totalement à ma charge un sinistre alors que je suis assuré tout risque et que je les ai moi-même appelé pour leur dire de respecter ce que l'expert a dit et me mettre le malus. Je trouve cette situation inacceptable et j'espère que ce commentaire dissuadera les futurs clients d'aller chez cet assureur. Parfois il vaut mieux payer légèrement plus cher et être VRAIMENT assuré</t>
  </si>
  <si>
    <t>pinto-m-107361</t>
  </si>
  <si>
    <t>Pour le moment satisfait, je ne peux en dire plus car c est la première inscription à votre assurance
Encore merci. En espérant ne pas avoir à vous solliciter</t>
  </si>
  <si>
    <t>08 octobre 2021 suite à une expérience en octobre 2021</t>
  </si>
  <si>
    <t>nicolas-j-136606</t>
  </si>
  <si>
    <t>je suis assez satisfait du tarif; j'aurais apprécié un effort tarif à la signature du contrat (1 mois gratuit)surtout que j'ai déjà 3 motos dans le contrat.</t>
  </si>
  <si>
    <t>25 août 2021 suite à une expérience en août 2021</t>
  </si>
  <si>
    <t>georges-m-129372</t>
  </si>
  <si>
    <t>simple  et rapide .prix.le fait de payer mensuellement. l'offre casse mécanique.j'aimerai savoir si vous avez un bureau en savoie ou haute savoie.Cordialement.</t>
  </si>
  <si>
    <t>18 mars 2021 suite à une expérience en mars 2021</t>
  </si>
  <si>
    <t>cbucciol-106990</t>
  </si>
  <si>
    <t>Mutuelle employeur obligatoire : 
Toujours en attente de remboursement depuis le mois d octobre!! Inadmissible !! Une honte!! Je suis toujours en train de quémander mon dû, par contre ils n oublient pas de prélever les échéances tout les mois. Un conseil fuyez, passez votre chemin. ??</t>
  </si>
  <si>
    <t>03 mars 2021 suite à une expérience en mars 2021</t>
  </si>
  <si>
    <t>littleb63-105369</t>
  </si>
  <si>
    <t xml:space="preserve">Mon opinion sur cette mutuelle est, à l'instar de la la majorité de celles exprimées sur le site : déplorable ! ! !
Le niveau de cotisation était déjà très élevé (augmentation systématique tous les ans !) mais cette année, dans le contexte actuel, l'augmentation à l'échéance 2021/04 est tout bonnement indécente !
Cet avis est rédigé par un motard "averti" qui roule, bon an mal an 15000 km/an (un peu moins les années de confinement - LOL) et cela sans interruption depuis 1970.
PS : cher "camarade" mutualiste, il est inutile de me contacter pour essayer de justifier ces augmentations tarifaires "indexées sur le coût de la vie" ; ma pension de retraite, elle, n'ayant pas bougée depuis 10 ans ! </t>
  </si>
  <si>
    <t>09 septembre 2019 suite à une expérience en septembre 2019</t>
  </si>
  <si>
    <t>opinion-79063</t>
  </si>
  <si>
    <t>Très cher . 
service client peu fiable
plus de 4 mois pour prendre en compte la naissance de mon enfant (après 4 courriers et 3 appels). difficile de faire pire une une simple démarche.</t>
  </si>
  <si>
    <t>Mgen</t>
  </si>
  <si>
    <t>09 juin 2021 suite à une expérience en juin 2021</t>
  </si>
  <si>
    <t>adam-c-116470</t>
  </si>
  <si>
    <t>Je suis satisfait du services, les prix sont honorables merci bcp April moto. Je vais conseiller cette assurance à mon entourage, je vais ensuite la conseiller également à mon amie qui a le même 2 roues que moi .</t>
  </si>
  <si>
    <t>22 avril 2018 suite à une expérience en avril 2018</t>
  </si>
  <si>
    <t>paulvar-63475</t>
  </si>
  <si>
    <t>J avais un peu  d'appréhension de souscrire en ligne pour l'assurance de ma 407, la différence m a convaincu. On ne connait la valeur quand on a sinistre, et l'olivier m'a agréablement lorsque j'ai eu un léger accrochage. La conseillère a été de très bon conseil et le remboursement s'est fait en une semaine</t>
  </si>
  <si>
    <t>15 novembre 2021 suite à une expérience en novembre 2021</t>
  </si>
  <si>
    <t>coillard-b-139621</t>
  </si>
  <si>
    <t>Tarifs parmi les meilleurs du marché, simplicité de la procédure par internet, plus qu'à voir pour la prise en charge en cas de sinistre. pour l'instant que du +</t>
  </si>
  <si>
    <t>22 octobre 2021 suite à une expérience en octobre 2021</t>
  </si>
  <si>
    <t>divies-t-138040</t>
  </si>
  <si>
    <t>Le service est satisfaisant, les conseillées sont à l'écoute et on pu répondre à mes problématiques sans problèmes et ceci dans les plus bref délais. Merci.</t>
  </si>
  <si>
    <t>18 mai 2019 suite à une expérience en mai 2019</t>
  </si>
  <si>
    <t>valounette02-76041</t>
  </si>
  <si>
    <t>A FUIR Résilié en 30 secondes pour une simple question, rien ne vaut le petit assureur du quartier, avoir un vrai humain en face de soi de nos jours ça n'a pas de prix</t>
  </si>
  <si>
    <t>25 juin 2021 suite à une expérience en juin 2021</t>
  </si>
  <si>
    <t>el-jabri-raviele-l-121241</t>
  </si>
  <si>
    <t>je suis satisfe du service et du prix tout au moment est bien passe on attemde de avoir l assurance en facon definitive.encore merci pour la qualite du service</t>
  </si>
  <si>
    <t>23 août 2017 suite à une expérience en août 2017</t>
  </si>
  <si>
    <t>e2634-56831</t>
  </si>
  <si>
    <t>Bonjour,
Ma voiture a été défoncée pendant la nuit du 28 Juillet 2017 lors de mes vacances en Corse.
la personne a prit la fuite Cela fait maintenant 26 jours et je n'ai toujours pas récupéré ma voiture qui est toujours en Corse. Direct assurance refuse pour l'instant de la rapatrier malgré  l'article 5.3.7 des conditions générales et l'article 41.2 de mon pack option sérénité.
Je suis désepéré, j'ai besoin de ma voiture pour aller travaille et l'on me réponds que mon dossier prends du temps ..... un temps que je n'ai plus.
C'est lamentable je trouve</t>
  </si>
  <si>
    <t>20 juillet 2021 suite à une expérience en juillet 2021</t>
  </si>
  <si>
    <t>renata-c-123990</t>
  </si>
  <si>
    <t>Je suis satisfaite du prix proposer.
Le conseiller est a mon ecoute.
Maintenant reste plus qu  a croiser les doigts pour que tout se passe bien en cas d imprevu qui je l espere n arrivera jamais. :)</t>
  </si>
  <si>
    <t>Zen'Up</t>
  </si>
  <si>
    <t>19 janvier 2021 suite à une expérience en janvier 2021</t>
  </si>
  <si>
    <t>maxoue-102886</t>
  </si>
  <si>
    <t xml:space="preserve">Viré au bout de 32 années à la GMF, pour le motif suivant : altération de la relation commerciale, oui vous avez bien lu…Mon fils, ma fille, mon gendre étant sociétaires auprès s de la GMF. Je suis un ancien de l’association nationale des sociétaires (bénévole), aucune communication, aucun appel téléphonique, aucune explication. La direction régionale située sur Aix n’a déniée nous contacter, le mutualisme à bel et bien disparu… Assurément humains, ils devraient avoir honte de résilier des sociétaires et non clients comme ils le font en période d’épidémie en 2021, le service relation client à fini par recevoir notre contestation, et à fini par enfin nous écouter, heureusement la loi Hamon est là pour mieux protéger des clients ou sociétaires de ces grands groupes d’assurances, qui ne font que s’enrichir surtout en période d’épidémie…leurs silence d’ailleurs en dit long.
</t>
  </si>
  <si>
    <t>25 janvier 2018 suite à une expérience en janvier 2018</t>
  </si>
  <si>
    <t>chouchou-60818</t>
  </si>
  <si>
    <t>Etant à mon compte, je contracte un contra axa avizen pro. Je tombe en arrêt maladie pour une période d'un mois. 15 jours de carences, ça je suis au courant. A l'heure actuelle mon arrêt de travail est terminé et bien je n'ai toujours pas été indemnisée.  Ma conseillère de l'époque m'as indiqué que mon contrat couvrait également les frais professionnel et question posée au centre axa "nous ne pouvons intervenir, vous n'avez pas souscrit cette garantie". J'ai contracté cette prévoyance pour me prémunir en cas de soucis de santé et bien là je suis gâtée. J'envoie ma lettre de résiliation dès aujourd'hui !</t>
  </si>
  <si>
    <t>24 février 2021 suite à une expérience en février 2021</t>
  </si>
  <si>
    <t>tala-104749</t>
  </si>
  <si>
    <t>Prix défiants toute concurrence,  interlocuteurs très agréables et super réactifs. Ça fait plaisir de voir une entreprise qui sait travailler avec autant d'efficacité.</t>
  </si>
  <si>
    <t>05 décembre 2019 suite à une expérience en décembre 2019</t>
  </si>
  <si>
    <t>thibaut69100-81654</t>
  </si>
  <si>
    <t>Service client 0. Aucun suivi, des personnes incompétentes ou des process clients défaillants.
Quelle manque de professionnalisme je n'ai jamais vu cela. Et le problème est non toujours non réglé.
Erreur dans mon nom de la part de l'assureur dès l'ouverture de mon compte: 3 mails au service client, sans retour de leur part. 1 autre mail pour signaler mon agacement après réception de la carte verte caduque. 3 semaine plus tard aucun changement. 2 appels pour mettre à jours tout cela, toujours le même résultat. Le service client est incompétent. Je regrette d'avoir rejoints cet assureur bien que ses prix soient attractifs.</t>
  </si>
  <si>
    <t>09 mars 2021 suite à une expérience en mars 2021</t>
  </si>
  <si>
    <t>helene-u-106024</t>
  </si>
  <si>
    <t>nous sommes plutôt satisfait du service qui est plutôt rapide. merci beaucoup . très accessible visuellement en plus de cela. étant dans l'accessibilité numérique ca me fait plaisir.</t>
  </si>
  <si>
    <t>17 avril 2019 suite à une expérience en avril 2019</t>
  </si>
  <si>
    <t>bernard-75171</t>
  </si>
  <si>
    <t>FACILE D ACCES POUR S ASSURER, PUIS CASSE TETE CHINOIS UNE FOIS SIGNE. TOUJOURS DES PROBLEMES DE BONUS ACCIDEN T RESPONSABLE OU NON. POUR FINIR ILS VOUS METTENT UNE AUGMENTATION D UNE CENTAINE D EUROS.</t>
  </si>
  <si>
    <t>25 mars 2019 suite à une expérience en mars 2019</t>
  </si>
  <si>
    <t>java-72445</t>
  </si>
  <si>
    <t>Sociétaire depuis plus de 20 ans, je n'ai jamais, jamais, obtenu aucun dédommagement de la MACIF pour les sinistres déclarés. Chaque fois, je suis comme par hasard en "dehors du cadre" des prises en charge ou ne suis pas assurée pour les situations déclarées. Tout cela sans qu'aucun conseil ne m'ait été apporté sur la pertinence de ma couverture par rapport à mes besoins. J'ai demandé à avoir ces conseils mais sans résultats. Ras-le-bol ! Il est temps de changer de crèmerie !</t>
  </si>
  <si>
    <t>19 juin 2017 suite à une expérience en juin 2017</t>
  </si>
  <si>
    <t>aurelbro-55479</t>
  </si>
  <si>
    <t>Dépitée !!!cliente depuis 2014 aucun pb je change de véhicules au moi de novembre donc comme d'habitude hop hop hop on me prend des frais pour le changement puis augmentation de la cotisation normal c'est pas le même véhicule donc au final je passe de 64€ à 69€ par mois jusque là pas de soucis je prend le prélèvement qui n'est pas gratuit et génère des frais pour être tranquille et la j'arrive au mois de mai je demande une carte d'assurance avec vignette à jour et on me dit votre dossier à été bloqué depuis janvier on a pas reçu votre carte grise ! 
J'ai envoyer cette carte grise mais quand bien même on est en juin et j'ai aucun mail aucun message aucun courrier qui me stipule que mon dossier et bloquer ! 
Résultat je dois payer en une ou deux fois les sommes de février mars avril mai juin et juillet je leurs dit que c'est pas possible qu'il faut trouver un arrangement car ce n'est pas de ma faute si ils ne préviennent pas et qu'il bloque mon dossier comme ça 
Je leurs demande de payer février mars avril donc 69€multiplier par 3 je trouve 207€ on me dit non 219€ Il y'a des frais de changement frais déjà payer en décembre du coup je m'agace la dame me dit qu'elle a changer mon dossier et que c'est plus 69€/mois mais 95€/mois maintenant ! 
ABUSÉ !!!!
Du coup mon dossier et encore bloqué je n'ai plus accès à rien en attendant qu'ils daignent me reconctater pour gérer le conflit ! Je sais même pas si je suis assurer ou non ! SERVICE mail je leur fait part du problème et ils me renvoient un mail me disant qu'ils ont essayer de me joindre mais que j'ai pas décroché j'ai jamais eu aucun appel de leurs part et il me demande de rappeler le SERVICE client qui ne sert à rien bref on tourne en rond limite quand on les appel on les fait ch.....
DEgouté</t>
  </si>
  <si>
    <t>22 février 2021 suite à une expérience en février 2021</t>
  </si>
  <si>
    <t>coco-104606</t>
  </si>
  <si>
    <t xml:space="preserve">Très déçue 30 ans de cotisations
Le sinistre an 2 mots 
Antenne tv qui tombe suite à un coup de Vent le samedi 20 février 
Il y a eu un séisme le mercredi sur vannes 
Malgré ces 2 éléments ils ne prennent pas en charge le sinistre 
Ce n était pas un vent de 100 km heure nous a t on dit 
Je pense changer toutes les assurances actives chez pacifica 
</t>
  </si>
  <si>
    <t>ploufi-76048</t>
  </si>
  <si>
    <t>Assurance qui m'a toujours donné entière satisfaction depuis près de 40 ans. Les prix sont parfaitement justifié au regard de la qualité de la garantie.</t>
  </si>
  <si>
    <t>17 janvier 2019 suite à une expérience en janvier 2019</t>
  </si>
  <si>
    <t>vandedard-70126</t>
  </si>
  <si>
    <t>Intervention supprimée à la demande de l'internaute.</t>
  </si>
  <si>
    <t>21 septembre 2021 suite à une expérience en février 2021</t>
  </si>
  <si>
    <t>bb35-133762</t>
  </si>
  <si>
    <t xml:space="preserve">Je suis satisfaite du montant payer pour les 5 personnes de mon foyer. Un contrat adapté à chaque membres de la famille en fonction des besoins et évolutifs si les besoins changes.
Un commerciale pour la mise en place du contrat très à l'écoute et réactif, des téléconseillers au top à chaque appel (à l'écoute, aimables, souriants, répondant au question et réactifs).
</t>
  </si>
  <si>
    <t>MGP</t>
  </si>
  <si>
    <t>29 mars 2021 suite à une expérience en mars 2021</t>
  </si>
  <si>
    <t>tbahriti-m-108450</t>
  </si>
  <si>
    <t xml:space="preserve">Simple et rapide . Je valide. Au top , le prix est un peu chère mais ça va . J’espère une bonne et longue collaboration. 
Il devrait avoir une appli pour être parfait </t>
  </si>
  <si>
    <t>14 juin 2020 suite à une expérience en juin 2020</t>
  </si>
  <si>
    <t>julie-90809</t>
  </si>
  <si>
    <t>Les prix sont raisonnables, bon rapport qualité prix pour les proposition faite . Initiative de you drive plutôt satisfaisante et facile pour faire des économies</t>
  </si>
  <si>
    <t>05 mars 2021 suite à une expérience en mars 2021</t>
  </si>
  <si>
    <t>belgacem-f-105552</t>
  </si>
  <si>
    <t xml:space="preserve">Le contact est rapide et facile
par contre les tarifs sont un peu plus cher  que chez les concurrents 
acces aux documents facile  via l application
</t>
  </si>
  <si>
    <t>02 mai 2021 suite à une expérience en mai 2021</t>
  </si>
  <si>
    <t>anne-112416</t>
  </si>
  <si>
    <t>Le jour de mon accident le numéro inscrit sur ma carte verte était "exceptionnellement fermé" donc assurance injoignable ! Par la suite mon dossier a été suspendu donc aucune voiture de prêt, et à ce jour malgré mes relances je ne sais tjs pas pourquoi. Enfin cela fait plus d un mois que ma voiture est déclarée épave, lorsque j appelle avec mon numéro le service est fermé, avec un autre numéro le service est ouvert. Je ne pensais pas que ce genre de pratique était possible, je suis malheureusement impuissante. Des procédés totalement abusifs, vraiment fuyez !</t>
  </si>
  <si>
    <t>nicolas-w-134898</t>
  </si>
  <si>
    <t>AMV est une très bonne assurance qui indemnise rapidement. De plus, le site est clair. je reste donc fidèle à la société.
Et comme toute assurance, c'est toujours trop cher!</t>
  </si>
  <si>
    <t>07 mars 2021 suite à une expérience en mars 2021</t>
  </si>
  <si>
    <t>didier-c-105742</t>
  </si>
  <si>
    <t>je suis satisfait du service mais les prix augmentent trop tous les ans et ne tiennent pas compte de la fidélité des clients 
il est également difficile de communiquer par téléphone avec la plateforme : personnel formaté recitant sa leçon et coupure fréquentes sans rappel.
cordialement</t>
  </si>
  <si>
    <t>23 mai 2021 suite à une expérience en mai 2021</t>
  </si>
  <si>
    <t>boulaire-j-114622</t>
  </si>
  <si>
    <t>Plutôt simple et pratique 
Bonne assurance pour un jeune conducteur, je suis satisfait mais peut être que les 150 caractères sont un peu trop élevés .</t>
  </si>
  <si>
    <t>16 juin 2020 suite à une expérience en juin 2020</t>
  </si>
  <si>
    <t>lolia-91007</t>
  </si>
  <si>
    <t xml:space="preserve">Mon père est décédé il y a 4 mois.
Depuis ma mère est prélevée pour 2 personnes malgré mes nombreux appels et mails.
Ma mère n a pas reçu sa carte et les professionnels ne sont plus remboursés.
Sa situation financière devient très délicate.
</t>
  </si>
  <si>
    <t>21 février 2018 suite à une expérience en février 2018</t>
  </si>
  <si>
    <t>mnl-61624</t>
  </si>
  <si>
    <t>Je viens de recevoir une mise en demeure de leur part par e-mail car ils n'ont pas reçu mon chèque de paiement pour l'assurance de notre SKODA, envoyé il y a un mois, mais pas à la bonne adresse. L'adresse obligatoire n'est pas indiquée sur l'avis d'èchéance - il y a trois adresses pour Direct Assurance sur ce document, à Lille, Suresnes et Nanterre. On n'explique pas qu'il faut envoyer des chèques à Lille au lieu de Suresnes, par exemple. J'imagine que mon chèque est à Suresnes quand même mais on s'en fout de l'encaisser car ce n'était pas envoyé à la bonne adresse et alors un tas de problèmes suit. Après maintes essais de voir avoir eux comment payer, je suis obligée d'envoyer un deuxième chèque de Singapour où je travaille pour l'instant, dans un délai impossible d'ici. Pas de compréhension, pas de flexibilité, malgré le fait qu'on est client depuis cinq ans, sans sinistre, qui paie toujours ponctuellement. Si le deuxième chèque ne les atteint dans le délai impossible, ils vont retenir le paiement et annuler le contrat, apparamment. Mais je suis obligée de le risquer quand même. On a refusé ma suggestion de faire un virement directement à leur compte bancaire et je n'ai pas de carte bancaire française, donc je ne peux règler que par chèque et puisque je me trouve à Singapour, le délai est trop court même si j'envoie le chèque de suite. J'ai parlé à quatre personnes aujourd'hui, pour trouver une solution, mais je suis toujours coincée.</t>
  </si>
  <si>
    <t>spicher-c-126383</t>
  </si>
  <si>
    <t>Très bon accueil téléphonique a chaque fois .Très bien renseigné,toujours très bien dirigé dans nos démarches avec de bonnes et claires explications .</t>
  </si>
  <si>
    <t>08 novembre 2020 suite à une expérience en novembre 2020</t>
  </si>
  <si>
    <t>rdd-99852</t>
  </si>
  <si>
    <t>J'apprecie le réseau de ses agences , l'accueil et le professionnalisme des interlocuteurs concernant les différents contrats et leur expertise et efficacité concernant les sinistres.</t>
  </si>
  <si>
    <t>08 juillet 2018 suite à une expérience en juillet 2018</t>
  </si>
  <si>
    <t>jeunehommecolere-65343</t>
  </si>
  <si>
    <t xml:space="preserve">Bonjour,
A tous et a toutes. Voila je suis fonctionnaire territorial en congé longue maladie pendant 2 ans et demie bientôt. j'ai prit une assurance complément de salaire a Intérial pour pouvoir continuer a payer mes factures. Quand j'ai prit le contrat, ça disais que il fallait une carence de 6 mois pour pouvoir bénéficier du complément de salaire. J'ai souscrit a l'assurance le 28 août 2015 et je me suis mit en congé maladie le 26 Octobre 2015. Hors, Interial a commencer a me payer au bout de 3 mois de carences. Aussi ça dit sur ma feuille de calcul de prestation que la date de déclaration est le 1 Novembre 2016. Maintenant il me demande que je l'ai repaye les 10 00 euros qu'ils m'ont verser et refuse de me payer mon complément de salaire. Moi j'ai penser que si j'ai commencer a être payer, ça voulais dire que j'avais respecter le contrat ou que le délais de carence avais changé. Hors ils ont attendu 3 ans et demie pour se rendre compte que le délais de carence n'avais pas étais respecter. Qu'elle recours puis je avoir?.
merci d'avance,
Thomas
</t>
  </si>
  <si>
    <t>Intériale</t>
  </si>
  <si>
    <t>20 février 2018 suite à une expérience en février 2018</t>
  </si>
  <si>
    <t>jacwar-61584</t>
  </si>
  <si>
    <t>A fuir! Devis en ligne: 560e puis au téléphone : 630e sans explication, je décide de souscrire quand même. Puis après l'étude du dossier : 730e qui est débité directement sur votre compte car vous avez autorisé à faire des prélèvements. L'augmentation est du à un bris de glace que j'avais pourtant mentionné par téléphone...  et aussi dans la simulation.</t>
  </si>
  <si>
    <t>29 mai 2020 suite à une expérience en mai 2020</t>
  </si>
  <si>
    <t>joss-90046</t>
  </si>
  <si>
    <t>Gros litige avec AXA après avoir résilier mon contrat Multi professionnels sur une remorque food truck avec documents à l'appui de la chambre des commerces comme quoi mon entreprise était bien arrêtée. Ils ont laissé le contrat professionnel sur mon véhicule tracteur de cette remorque avec un surcoût de 30 € par mois pendant 24 mois. Quand je me suis rendu compte du litige J'ai appelé tout de suite l'assurance qui m'a répondu que je devais surveiller mes comptes et ne pas changer Trop souvent de travail . Donc bien évidemment ils n'ont pas voulu me rend Boursé le trop-perçu. J'ai donc envoyé une réclamation à AXA Paris qui a fait suivre cette réclamation à mon assureur qui m'a rappelé aussitôt pour en premier temps modifier les 30 € en 20 € et me proposer la petite somme de 150 € pour fermer ma bouche. Faites le calcul 24 × 30 on n'y est pas du tout. Je demande le remboursement intégral. Si Monsieur Dominique sur ce forum veux bien communiquer avec moi Ce sera avec grand plaisir</t>
  </si>
  <si>
    <t>03 janvier 2020 suite à une expérience en janvier 2020</t>
  </si>
  <si>
    <t>momo-85445</t>
  </si>
  <si>
    <t>Bonjour,
Après des années passée a la maif sans aucun sinistre a 50% de bonus depuis 3 années consécutive, surprise pour 2020 encore une augmentation de 20eur pour année 2020.
Pour une clio tiers simple je suis a actuellement a 335eur. Trop chère vue mon bonus de 50% a 40ans.
Concurrence assur carrefour sont a 180eur, au révoir la maif.</t>
  </si>
  <si>
    <t>26 septembre 2019 suite à une expérience en septembre 2019</t>
  </si>
  <si>
    <t>laguna-34635</t>
  </si>
  <si>
    <t>Chapeau bas à Mélanie et Hélène de l'agence Matmut proche Gare de Bayonne. Accueil impeccable,compréhension des attentes et adéquation des offres , professionnalisme remarquable, sourire (non forcé) et zeste d'humour appréciable ,patience....ça réconcilie avec le milieu de l'assurance</t>
  </si>
  <si>
    <t>03 septembre 2021 suite à une expérience en septembre 2021</t>
  </si>
  <si>
    <t>millet-c-131035</t>
  </si>
  <si>
    <t>Très satisfaite du service commerciale, Mme NASSIMA a été très agréable , à su me conseiller à la perfection et répondre à chacune de mes questions, merci pour ses conseils.</t>
  </si>
  <si>
    <t>emilie84200-104688</t>
  </si>
  <si>
    <t xml:space="preserve">Une assurance toujours à l’écoute 
Les démarches sont rapide 
Nous ne sommes pas un numéro de client mais une personne propre 
Je recommande cette assureur 
Merci pour votre professionnalisme </t>
  </si>
  <si>
    <t>cgorgi-46264</t>
  </si>
  <si>
    <t>Je n'ai qu'un reproche à faire à Axa , c'est celui de ses tarifs car même en étant au tiers , c'est cher pour les garanties contractées. Sinon pas de problèmes pour la prise en charge des sinistres</t>
  </si>
  <si>
    <t>olici54-108074</t>
  </si>
  <si>
    <t>Victime d un accident de voiture. Les réparations sur ma voiture ont été minorés après le passage d un deuxième expert. Il y a eut une panne électrique avec cour circuit en 2020 pendant le confinement dans mon grenier.  Aucune aide de la macif, ils n ont trouvé aucun artisans. La personne que j ai eu au téléphone m a dit de mettre en sécurité la maison en débranchant le circuit. J ai quitté la macif cette année pour la maaf, il y avait une promo de 200 euros pour l'ouverture assurance auto et maison.</t>
  </si>
  <si>
    <t>29 décembre 2020 suite à une expérience en décembre 2020</t>
  </si>
  <si>
    <t>alex-v-101989</t>
  </si>
  <si>
    <t>Je suis satisfait du service de Zen'Up, où les agents sont disponibles. Les prix annoncés sont corrects. Je pourrai recommander volontiers à mon entourage.</t>
  </si>
  <si>
    <t>morgane-b-134829</t>
  </si>
  <si>
    <t>Je suis satisfait !! Les prix sont très intéressants !!
Rapide et efficace. Très contente du service à voir sur du long terme mais je suis satisfait pour l’instant .</t>
  </si>
  <si>
    <t>12 avril 2018 suite à une expérience en avril 2018</t>
  </si>
  <si>
    <t>mc86-63217</t>
  </si>
  <si>
    <t>Politique de l’assurance AXA : augmenter de plus de 20% la cotisation annuelle de l’assurance habitation ou bien encore de résilier les contrats de ses clients dès qu’il y a un sinistre!</t>
  </si>
  <si>
    <t>zeineddine-b-123042</t>
  </si>
  <si>
    <t>Je suis très satisfait de la proposition qui m'a été faites.
La transaction a été rapidement conclue et je suis très satisfait de l'accueil de la personne qui m'a reservé !</t>
  </si>
  <si>
    <t>29 mai 2021 suite à une expérience en mai 2021</t>
  </si>
  <si>
    <t>gilles-115287</t>
  </si>
  <si>
    <t>J'étais bénéficiaire chez Cocoon depuis janvier 2016 d'un contrat séjour hospitalisation permettant 20€ quotidiens de remboursement, En 2019 et 2020, j'ai subi 93 jours d'hospitalisation. Cocoon a lambiné 3 mois en 2021 pour clore mon dossier.
C'est à ce moment, en mai 2021, que j'ai appris que Génération ignorait l'existence de mon contrat. 5 ans plus tard !
Maintenant, à moi de refaire un gros dossier complet alors qu'il a été envoyé à la demande à Génération, à Quimper.
Voilà de quoi décourager tout assuré, ce qui est sans doute le but. Serai-je remboursé un jour ?
Gilles Petit</t>
  </si>
  <si>
    <t>Génération</t>
  </si>
  <si>
    <t>11 mars 2018 suite à une expérience en mars 2018</t>
  </si>
  <si>
    <t>yassaoues-62200</t>
  </si>
  <si>
    <t>Apres 2 sinistres a 7 jours d’intervalle (1er sinistre un vandalisme voiture complètement rayé par une clé , 2eme sinistre marche arrière et leger choc sur la voiture derrière) j’ai vu mon contrat se résilier ... dommage , mon père était chez eux pendant 50 années , mis a part cette grande déception c’est un assureur très compétent je recommande</t>
  </si>
  <si>
    <t>15 avril 2021 suite à une expérience en avril 2021</t>
  </si>
  <si>
    <t>doraeole-110529</t>
  </si>
  <si>
    <t>La MAIF est une assurance qui prône la solidarité. MAIF, assureur militant...
Où est la solidarité quand les assurés les plus pauvres, qui ne peuvent régler leur assurance en une seule fois se voient proposer différentes solutions de paiement en plusieurs fois, mais sans toujours préciser que il s’agit là d’un crédit avec intérêt. Un « effort financier »  corrige le conseiller que j’ai en ligne! Ainsi ce sont donc les plus pauvres qui doivent faire un « effort financier ». Jolie démonstration de solidarité! Assureur militant? Pour quelle cause?!!!</t>
  </si>
  <si>
    <t>16 mars 2017 suite à une expérience en mars 2017</t>
  </si>
  <si>
    <t>caro21-53309</t>
  </si>
  <si>
    <t>sinistre non résolu datant  de juillet 2016</t>
  </si>
  <si>
    <t>08 mars 2021 suite à une expérience en mars 2021</t>
  </si>
  <si>
    <t>alexandre-h-105796</t>
  </si>
  <si>
    <t>je suis satisfait de votre service . merci.les tarifs proposés d’assurances me semblent attractif. Me Hazera alexandre 1940 Avenue de toulouse 33140 cadaujac</t>
  </si>
  <si>
    <t>emmanuel-f-123055</t>
  </si>
  <si>
    <t>je suis satisfait du service et des prix tres competitifs. A voir dans le temps en foction d'eventuels incidents pour voir la prise en charge. Pas d'agence tout par telephone point negatif.</t>
  </si>
  <si>
    <t>04 septembre 2021 suite à une expérience en septembre 2021</t>
  </si>
  <si>
    <t>sadoun-d-131191</t>
  </si>
  <si>
    <t>simple et pratique je suis satisfait j'aimerai juste une petite ristourne de temps en temps . 
en tout cas votre réactivité est exemplaire bravo je vous recommande.</t>
  </si>
  <si>
    <t>05 mars 2017 suite à une expérience en mars 2017</t>
  </si>
  <si>
    <t>isabelle95-53010</t>
  </si>
  <si>
    <t xml:space="preserve">Bonjour 
Je me permets de poster un commentaire pour faire part de mon mécontentement concernant cardif
Suite à un cancer du sein en 2011 j ai été mise en invalidité 2 catégorie reconnu inapte par la médecine du travail donc j ai perdu mon emploi et reconnu par la MDPH
À la suite de ça en 2013 je suis de nouveau tombé malade sarcome utérin suivie de chimiothérapie radiothérapie curiethérapie (actuellement toujours en traitement et Kine 2 fois par semaine) qui me laisse aujourd'hui de très grosses séquelles 
j ai une prothèse de hanche gauche depuis 2012 et dans l attente de l opération de la hanche droite quand mon état de santé me le permettra je suis très handicapé pour les tâches du quotidien 
En janvier 2017 après 5 ans d indemnisation concernant le remboursement de mon prêt immobilier ils ont décidé de ne plus me prendre en charge je suis dans l incompréhension totale 
1 cancer en 2011 
1 cancer en 2013
Une prothèse de hanche gauche 
Dépression 
Toujours en soins liés aux séquelles des cancers perte de mon emploi pour inaptitude professionnel 
Reconnaissance MDPH
Je suis épuisée par toute ces démarches et suis très en colère je ne baisserais pas les bras 
Un courrier vient de partir par AR et je vais me battre </t>
  </si>
  <si>
    <t>Cardif</t>
  </si>
  <si>
    <t>20 janvier 2021 suite à une expérience en janvier 2021</t>
  </si>
  <si>
    <t>fadu27-102981</t>
  </si>
  <si>
    <t>Bon tarif facile à faire évoluer pour une moto. Tout ce fait via le site internet qui est plutôt ergonomique et facile d’utilisation.
Manque plus que la fidélité et la bonne conduite récompensée pour être complètement satisfait.</t>
  </si>
  <si>
    <t>13 juillet 2020 suite à une expérience en juillet 2020</t>
  </si>
  <si>
    <t>valentin-jourdan-94005</t>
  </si>
  <si>
    <t>Devis pratique, facile et rapide. Toutefois les aides disponibles à chaque champs à remplir ne sont d’aucunes aides (pas de description précise) et redondantes.
Cdt,</t>
  </si>
  <si>
    <t>04 février 2020 suite à une expérience en février 2020</t>
  </si>
  <si>
    <t>bono-86419</t>
  </si>
  <si>
    <t>Je me suis assuré MACIF. Sans faire attention la 3ème année ils m'ont ajouté une prévoyance sans que je le demande... Je paye ma cotisation en pensant payer que l'habitation... Et le tour est joué...</t>
  </si>
  <si>
    <t>22 mars 2021 suite à une expérience en mars 2021</t>
  </si>
  <si>
    <t>marlene-d-107438</t>
  </si>
  <si>
    <t>Je suis satisfaite du service et des tarifs proposés. Les échanges sont clairs et les démarches sont simplifiées. Je ne peux encore juger de la qualité de l'assurance en revanche.</t>
  </si>
  <si>
    <t>04 novembre 2019 suite à une expérience en novembre 2019</t>
  </si>
  <si>
    <t>ben-80675</t>
  </si>
  <si>
    <t>A fuir je vous déconseille car le jour que vous aurez qu'un seul sinistre le contrat sera résilié lis nous prennent pour des vaches à lait,.......................................................</t>
  </si>
  <si>
    <t>01 mars 2019 suite à une expérience en mars 2019</t>
  </si>
  <si>
    <t>step-71774</t>
  </si>
  <si>
    <t>Un assureur pas sérieux, je envoie tout le documents par mail et jusqu'à aujourd'hui pas de carte verte, je paye pour un service très mauves, service client sont pas au net au téléphone. Je conseille tout le monde ne pas signe contrat chez ce assureur, problème sont programme, un fois quand vous avez paye l'argent est partir, contra résilie et pas de remboursement. ATTENTION !!</t>
  </si>
  <si>
    <t>07 mai 2021 suite à une expérience en mai 2021</t>
  </si>
  <si>
    <t>jeremy-f-112981</t>
  </si>
  <si>
    <t>tres pratique, facile rapide, a voir à l'utilisation si le service est au rendez-vous, si c'est le cas je parrainerai d'autre clients  et d'autre vehicules</t>
  </si>
  <si>
    <t>08 septembre 2021 suite à une expérience en septembre 2021</t>
  </si>
  <si>
    <t>perrin-m-131939</t>
  </si>
  <si>
    <t>Très bien ! La conseillère était rapide et efficace, très claire et le contrat proposé adapté à nos attentes. Nous avons une autre voiture a assuré prochainement nous ferons appel à l’olivier .</t>
  </si>
  <si>
    <t>30 juin 2020 suite à une expérience en juin 2020</t>
  </si>
  <si>
    <t>brigitte-92801</t>
  </si>
  <si>
    <t>Scandaleux ! je souscris une assurance habitation chez direct assurance le 03/06/2020 pour un appartement situé dans un immeuble neuf en cours de livraison, à une adresse temporairement attribuée.
Le cadastre ayant déterminé le numéro définitif, je demande le 30/06/2020 à Direct Assurance la seule modification sur mon contrat du n° de l'immeuble , et qu'elle n'est pas ma surprise de voir le montant de mon assurance augmentée de 25 euros rétroactifs car considéré comme un nouveau contrat ! J'ai pris contact avec le service client par mail et par téléphone pour revenir aux termes du contrat initialement accepté. .. rien n'y a fait, on m'a sorti des arguments irrecevables, comme si on voulait me faire gober que modifier le nom d'une rue faisait changer le risque de sinistre; Aucun geste commercial alors que nous avons plusieurs contrats chez eux ... ça n'est pas pour la somme mais pour le principe ! c'est  un abus totalement scandaleux ... Je ne suis pas d'accord pour qu'on nous prenne pour des pigeons et je vous demande de partager cet avis.</t>
  </si>
  <si>
    <t>07 juillet 2021 suite à une expérience en juillet 2021</t>
  </si>
  <si>
    <t>karam-n-122641</t>
  </si>
  <si>
    <t>Le reste à améliorer. Le conseiller ne respecte pas ses engagements (il est convenu qu'il appelle avant 18h00 piur valider mon contrat le 06/07/2021, il n'a pas fait. J'ai raté mon achat à cause de lui....)</t>
  </si>
  <si>
    <t>26 avril 2021 suite à une expérience en avril 2021</t>
  </si>
  <si>
    <t>mohammed-nadhir-i-111623</t>
  </si>
  <si>
    <t xml:space="preserve">Je suis satisfait merci beaucoup c'était vraiment rapide 
J'ai d'autres véhicules je vais sûrement assurer chez vous c'est absolument parfait  
Merci beaucoup </t>
  </si>
  <si>
    <t>21 décembre 2016 suite à une expérience en décembre 2016</t>
  </si>
  <si>
    <t>natty-50540</t>
  </si>
  <si>
    <t>ne veut pas transférer l'assurance sur le véhicule de courtoisie du garage - donc pas de prêt de véhicule possible - assurance est passée de 30€/mois à 46€/mois en 2 ans</t>
  </si>
  <si>
    <t>nad-123954</t>
  </si>
  <si>
    <t>Je remercie Widad pour son amabilité à répondre à mes différentes demandes de façon claire et précise. Très professionnelle et de plus avec un ton souriant/agreablecest toujouts un plus??.</t>
  </si>
  <si>
    <t>Santiane</t>
  </si>
  <si>
    <t>28 juillet 2021 suite à une expérience en juillet 2021</t>
  </si>
  <si>
    <t>madly-125284</t>
  </si>
  <si>
    <t xml:space="preserve">Très mauvaise mutuelle ! à fuir absolument !
Toujours un problème pour se faire rembourser.
Je viens de me voir refuser le remboursement du tiers payant pour des visites de rhumatologues et de Kiné. C'est inadmissible. Hâte de voir la fin du contrat pour me diriger vers une mutuelle digne de ce nom.
</t>
  </si>
  <si>
    <t>09 août 2020 suite à une expérience en août 2020</t>
  </si>
  <si>
    <t>laeti-96110</t>
  </si>
  <si>
    <t>Assurée pour auto et habitation + prêt immo. Bon assureur mais jamais d'offre de baisse de prix malgré une demande il y a 1 an suite à ma fidélité.  Ce qui est regrettable et me pousse à voir ailleurs étant une bonne assurée. Il y a la concurrence qui est présente.</t>
  </si>
  <si>
    <t>26 août 2021 suite à une expérience en août 2021</t>
  </si>
  <si>
    <t>bruno-h-129631</t>
  </si>
  <si>
    <t>Je suis très satisfait du service client de zen up 
Bon suivi de dossiers du début a la fin de la souscription 
Très bon rapport qualité prix je recommande</t>
  </si>
  <si>
    <t>05 août 2021 suite à une expérience en août 2021</t>
  </si>
  <si>
    <t>david--c-126716</t>
  </si>
  <si>
    <t>Simple et efficace j'espère ne pas être déçu, surtout quand j'aurais besoin de service suite à une panne ou accident. Ce que je ne souhaite pas du tout</t>
  </si>
  <si>
    <t>maxence-g-108362</t>
  </si>
  <si>
    <t>Je suis très satisfait de la compétence de mon conseiller et de sa rapidité d'agir . C'est tellement bon d'avoir affaire à des personnes qui connaissent leur travail sur le bout des doigts .</t>
  </si>
  <si>
    <t>04 mars 2019 suite à une expérience en mars 2019</t>
  </si>
  <si>
    <t>rasys-71829</t>
  </si>
  <si>
    <t>Bonjour,
J'ai subi un prejudice suite au vol de mon vehicule en debut janvier 2019.
L'expert en charge de mon dossier m'a confirme par ecrit que la valeur de mon vehicule apres sinistre etait de 500 euros TTC. 
Aujourd'hui malgre mes demarches (en agence et téléphone) on me repete en boucle qu'un gestionnaire me contactera. Pff ca fait 2 mois bientot que j'attend.
En cas de sinistre vous n'êtes plus intéressant. Mais pour arroser continue a me prélever mon assurance auto et a m'envoyer mon avis d'échéance. Ils sont trop fort !!! pour vous casser le moral..
Quelqu'un a t il vecu un sinistre et obtenu satisfaction...
A vous lire,</t>
  </si>
  <si>
    <t>30 septembre 2018 suite à une expérience en septembre 2018</t>
  </si>
  <si>
    <t>titou-67211</t>
  </si>
  <si>
    <t>Mon fils a eu un dégât des eaux importants dans sa maison et je peu vous dire qu' ils ont été formidable  expert le lendemain  et mise en route  pour faire la mise en état merci son pere</t>
  </si>
  <si>
    <t>03 juillet 2021 suite à une expérience en juillet 2021</t>
  </si>
  <si>
    <t>corinne-l-122275</t>
  </si>
  <si>
    <t>les prix sont raisonnables ainsi les offres très nombreuses le client est bien aiguiller toujours aimables et à l'écoute au téléphone et des remises sont tjrs faite quand on a une bonne conduite</t>
  </si>
  <si>
    <t>13 février 2020 suite à une expérience en février 2020</t>
  </si>
  <si>
    <t>roland-87112</t>
  </si>
  <si>
    <t>Je souhaite résilié mon contrat mais je ne peut pas me connecter sur mon compte et au téléphone les conseillers ne veulent rien savoir</t>
  </si>
  <si>
    <t>karine-r-112959</t>
  </si>
  <si>
    <t>Je suis satisfaite du service, de la réactivité et de la disponibilité des agents. 
Les tarifs sont très corrects.  Le service en ligne est clair et efficace.</t>
  </si>
  <si>
    <t>17 août 2021 suite à une expérience en août 2021</t>
  </si>
  <si>
    <t>eva-128351</t>
  </si>
  <si>
    <t>assurance pas sérieuse, j'ai contracté un contrat qui démarre en janvier 2022, au téléphone il était convenu qu'ils résiliaient mon assurance actuelle et que je n'aurai pas de délais de carence mais sur le contrat 6 mois de délai de carence j'ai essayé de téléphoner mais personne ne m'a contacté, j'ai donc résilié par lettre recommandée avec AR .Aujourd'hui enfin on m'appelle mais pour me dire que ma résiliation n'est pas acceptée j'ai dépassé les 14 jours de rétractation et je vais devoir payer une assurance que je ne veux pas pendant un an</t>
  </si>
  <si>
    <t>Eca Assurances</t>
  </si>
  <si>
    <t>31 juillet 2021 suite à une expérience en juillet 2021</t>
  </si>
  <si>
    <t>franck--g-125801</t>
  </si>
  <si>
    <t xml:space="preserve">Je suis satisfait des services de cette assurance 
Rapide et efficaces et pas chère j espère ne pas être déçu en cas de sinistre mais je com pas on avoir </t>
  </si>
  <si>
    <t>15 juillet 2020 suite à une expérience en juillet 2020</t>
  </si>
  <si>
    <t>nathanael--94170</t>
  </si>
  <si>
    <t xml:space="preserve">Relativement satisfait du service et des choix mis à disposition, après contact avec un conseiller il est probable que je recommande cette assurance à mon entourage 
</t>
  </si>
  <si>
    <t>15 mai 2017 suite à une expérience en mai 2017</t>
  </si>
  <si>
    <t>pasmaaf-54702</t>
  </si>
  <si>
    <t>Accident Renault Zoé</t>
  </si>
  <si>
    <t>16 février 2021 suite à une expérience en février 2021</t>
  </si>
  <si>
    <t>gohan-104309</t>
  </si>
  <si>
    <t>J'avais espoir d'un juste retour d'une mutuelle à ces sociétaires après une année aussi particulière (confinement ect) et à l'usage très faible des véhicules (j'en ai 2 en tous risques toute l'année). Je constate sur l'avis d'échéance que non. 
En plus de n'avoir aucune baisse ou forfait de rétrocession comme d'autres assureurs, certains contrats ont même augmentés comme la moto ou le corporelle, un comble.
Se justifiant en donnant à des associations ou œuvres c'est bien mais le retour direct à vos sociétaires qui vous font vivre, aurait été encore mieux. J'espère au moins que vous ferez bénéficier à vos employés des économies via vos primes annuelles.
Je ne critique cependant pas le service client qui est pour le moment satisfaisant.</t>
  </si>
  <si>
    <t>balapou-62203</t>
  </si>
  <si>
    <t xml:space="preserve">Propriétaire d'un bouvier bernois, j'ai contracté un contrat alors qu'il était âgé de 3 ans. Il est tombé gravement malade, alors que le délai de carence n'était atteint que depuis 24 h; tous les examens et soins  ont été pris en charge selon les clauses du contrat  sans question (scan, coloscopie, IRM)
Fin 2017, il est à nouveau tombé très gravement malade, et bien qu'il ait fait de nombreux examens et traitements, les vétérinaires n'ont pas pu le sauver. A nouveau, les remboursements ont été rapides. J'étais très attristée de cette perte, aussi je n'ai prévenu SantéVet que quelques semaines après son décès; j'ai été remboursée du trop perçu sans même avoir du le demander. </t>
  </si>
  <si>
    <t>14 mars 2021 suite à une expérience en mars 2021</t>
  </si>
  <si>
    <t>christophe-b-106517</t>
  </si>
  <si>
    <t>Bonjour, je viens de recevoir mon nouvel échéancier et de découvrir 11% d'augmentation pour la prochaine année.  Je ne suis pas prêt à accepter cette augmentation qui ne se justifie pas pour une inflation 2020 en France de 0.5%, en tout cas aucune explication n'est fournie par Direct Assurance justifiant de cette augmentation. Bonne journée.</t>
  </si>
  <si>
    <t>25 mars 2021 suite à une expérience en mars 2021</t>
  </si>
  <si>
    <t>jenathanquevous-108055</t>
  </si>
  <si>
    <t xml:space="preserve">Assurance mutuelle injoignable, ne répondent pas au mail, pas téléphone... sauf par lettre (a l'ere du numérique), cherche le petit détail pour ne pas vous rembourser, assurance de mauvaise foi.
Perte de temps, de timbres, d'argent...
</t>
  </si>
  <si>
    <t>02 juin 2021 suite à une expérience en juin 2021</t>
  </si>
  <si>
    <t>cali86-115749</t>
  </si>
  <si>
    <t>A fuir !!!! Mon mari a eu la covid dès le 1er confinement donc pas confirmé par prise de sang mais vu les symptômes aucun doute. Il a mis + de 6 mois à s'en remettre. Caci n'a jamais voulu l'indemniser, il y a toujours quelque chose qui manque. Dernièrement c'est le justificatif d'arrêt de travail de 2007  !!!! De qui se moque-t-on???  Résultat on change d'assurance !</t>
  </si>
  <si>
    <t>11 mai 2021 suite à une expérience en mai 2021</t>
  </si>
  <si>
    <t>gt-113330</t>
  </si>
  <si>
    <t>Globalement, la mutuelle des motards me donnait satisfaction mais force de constater que maintenant c est l inverse mutuelle injoignable  d ou leur nouveau slogan "si vous n avez pas besoin de nous appellez nous"</t>
  </si>
  <si>
    <t>25 mai 2021 suite à une expérience en mai 2021</t>
  </si>
  <si>
    <t>taty-114825</t>
  </si>
  <si>
    <t xml:space="preserve">Je suis à cette mutuelle depuis Janvier 2021, très déçu, pas du tout les critères que j'avais demandé, mauvaise surprise lors des remboursements et quand on les obtient.......,
Je fais des démarches pour une autre mutuelle plus compétente,de plus quand on demande une explication, ils ont l'audace de nous dire que nous sommes de mauvaise foi </t>
  </si>
  <si>
    <t>boutoille-f-117075</t>
  </si>
  <si>
    <t>Bonjour,
Je suis déçu, vous ne voulez pas m'assurer à cause de trois bris de glaces dont je ne suis pas responsable !
Difficile d'éviter un gravillon que l'on ne voit pas arriver, sur des routes nouvellement gravillonnées. 
Cordialement</t>
  </si>
  <si>
    <t>28 août 2021 suite à une expérience en août 2021</t>
  </si>
  <si>
    <t>fabien-l-129967</t>
  </si>
  <si>
    <t>Simple facile et pratique.
Prix corrects malgré une légère volonté d'adhésion aux options.
Pas possible de lier un adhérent existant afin de faire bénéficier ce dernier du parrainage.</t>
  </si>
  <si>
    <t>19 mars 2021 suite à une expérience en mars 2021</t>
  </si>
  <si>
    <t>thuillier-c-107118</t>
  </si>
  <si>
    <t>J'ai souscrit chez vous car vous êtes les moins cher du marché.
Je désirai une assurance avec vol &amp; incendie, et vous êtes les seuls à me proposer ce prix pour ces garantis.</t>
  </si>
  <si>
    <t>sabine--102864</t>
  </si>
  <si>
    <t>Très difficile à joindre. Ne répondent jamais aux mails. Beaucoup de retard dans le traitement des demandes de prises en charge pour une complémentaire santé solidaire.  Mais les facturent alors qu'on n'est pas pris en charge. 3 semaines pour effectuer le traitement d'un règlement par chèque. Et quand on les appelle, ça ne répond jamais. J'ai vu les appeler 8 fois avant d'avoir un interlocuteur et encore... C'est déplorable !!!</t>
  </si>
  <si>
    <t>12 octobre 2021 suite à une expérience en octobre 2021</t>
  </si>
  <si>
    <t>loic-a-137227</t>
  </si>
  <si>
    <t>Je suis satisfait de la procédure, maintenant a voir dans le temps si en cas de problème vous serez réagir à la situation. venu grâce à un ami qui m'a recommandé</t>
  </si>
  <si>
    <t>03 janvier 2018 suite à une expérience en janvier 2018</t>
  </si>
  <si>
    <t>jattend-57740</t>
  </si>
  <si>
    <t>Délai de remboursement de rachat partiel incroyable ! Demande envoyée le 22/11 pour bénéficier de l'abattement. Malgré plusieurs appels qui confirment tous que tout est en ordre, le virement n'est toujours pas là le 3/01. Avantage fiscal perdu pour l'année. Jamais vu ça ! J'étudie les recours...</t>
  </si>
  <si>
    <t>26 juillet 2017 suite à une expérience en juillet 2017</t>
  </si>
  <si>
    <t>stanrose-56286</t>
  </si>
  <si>
    <t>A fuir au plus vite ! trouve toujours la petite faille pour ne pas rembourser des prestations. Bien lire les petites lignes des conditions générales et le tableau des garanties avec une loupe ! très difficile à résilier...</t>
  </si>
  <si>
    <t>13 juillet 2021 suite à une expérience en juillet 2021</t>
  </si>
  <si>
    <t>nicolas-b-123278</t>
  </si>
  <si>
    <t>On trouve toujours les prix trtop chers, mais pour le moment ça va. Je ne sais pas trop quoi rajouter, mais le service client par téléphone est très gentil.</t>
  </si>
  <si>
    <t>05 décembre 2020 suite à une expérience en décembre 2020</t>
  </si>
  <si>
    <t>asma-101007</t>
  </si>
  <si>
    <t>Direct assurance est la pire des assurances non seulement c'est cher mais le service client est déplorable, les conseillers parlent mal français et ne tiennent pas compte de vos demandes en gros a fuir !!</t>
  </si>
  <si>
    <t>30 juin 2021 suite à une expérience en juin 2021</t>
  </si>
  <si>
    <t>mandrea-p-121828</t>
  </si>
  <si>
    <t xml:space="preserve">Parfait je recommande   Le
Conseille a été très
Clair dans ses explications .
Tout est
Parfait
?? 
</t>
  </si>
  <si>
    <t>20 mai 2021 suite à une expérience en mai 2021</t>
  </si>
  <si>
    <t>boulain-a-114349</t>
  </si>
  <si>
    <t>TOP MILLE MERCI appel pro , tarif top, gentillesse et compréhension de Samantha merci pour tout bonne continuation à vous je recommanderais vos services, bien à vous</t>
  </si>
  <si>
    <t>03 août 2021 suite à une expérience en août 2021</t>
  </si>
  <si>
    <t>jpsandri-126257</t>
  </si>
  <si>
    <t>Un dégât des eaux suite à une fuite de conduite au ras de la dalle de béton a été pris en charge avec efficacité. Un expert est venu pour sonder aux ultra-sons et détecter que la fuite courait dans le vide sanitaire. Une intervention s'est déroulée dans la foulée à quelques jours d'intervalle et notre installation est maintenant saine sans aucune perte financière. Nos papiers peints ont été changés par des professionnels. Aucune critique à formuler. Seule inconnue, l'augmentation de la prime à la prochaine échéance.</t>
  </si>
  <si>
    <t>01 juillet 2021 suite à une expérience en juillet 2021</t>
  </si>
  <si>
    <t>sandanom-s-121986</t>
  </si>
  <si>
    <t>Je suis satisfaites de la rapidité que ça m’a pris pour faire une assurance... les prix sont bien car je ne paye pas chère ... Simple et pratique ça va très vite</t>
  </si>
  <si>
    <t>25 août 2020 suite à une expérience en août 2020</t>
  </si>
  <si>
    <t>antimatmut-81498</t>
  </si>
  <si>
    <t xml:space="preserve">A fuir    
Assurance habitation et voiture  
Même si le prix est correcte il ne correspond pas du tout au remboursement  quand vous avez un pépin ..   
Mon dossier c 'est un roman  je déconseille fortement cette assurance   ils vous  font tourner en bourique  .. en commençant avec l installateur  qui fait le forcing pour mettre n' importe quoi et pas l équivalent  ... </t>
  </si>
  <si>
    <t>13 janvier 2021 suite à une expérience en janvier 2021</t>
  </si>
  <si>
    <t>mick-102562</t>
  </si>
  <si>
    <t>Tarif intéressant pour une assurance auto au tiers.
Il est très simple de souscrire.
Le site est très agréable et intuitif et les échanges via l'espace perso sont faciles.</t>
  </si>
  <si>
    <t>12 octobre 2019 suite à une expérience en octobre 2019</t>
  </si>
  <si>
    <t>scottie-79981</t>
  </si>
  <si>
    <t>Énorme mensonge.
Prix d'appel intéressant il ya 1 an (50%Bonus depuis plus de 12 ans.)
Cette année Bris de glace lunette triangulaire arrière. 105 euros de franchise à payer.
Nouvelle prime AUGMENTEE DE PLUS DE 60% sans explication???? Pour cause de sinistralité ?
50% bonus à vie et non responsable??? Ça veut dire quoi au juste ?</t>
  </si>
  <si>
    <t>frappart-m-131117</t>
  </si>
  <si>
    <t>Très satisfaite par les prix ainsi que la qualité de l’appel, l’assureur était très aimable et à l’écoute lors de notre appelle et à très bien expliqué les différents points du contrat</t>
  </si>
  <si>
    <t>09 juillet 2021 suite à une expérience en juillet 2021</t>
  </si>
  <si>
    <t>zazou75-122986</t>
  </si>
  <si>
    <t>En 20 ans seulement deux sinistres : petite fuite toilettes et paire de lunettes enfant. 7000 euros cela fait cher payé pour 2 m2 de lino et une paire de lunettes. J'ai changé d'assureur récemment et ai divisé par 3 ma cotisation pour exactement les mêmes garanties. Tout est dit. La MAIF fuyez !!!!</t>
  </si>
  <si>
    <t>eric-p-109172</t>
  </si>
  <si>
    <t>bonne assurance par telephone facilite d acces simple et pratique disponibilite des agents. bon service en general
bonne lisibilite du contrat avec option de changement</t>
  </si>
  <si>
    <t>02 novembre 2021 suite à une expérience en novembre 2021</t>
  </si>
  <si>
    <t>aline-k-138768</t>
  </si>
  <si>
    <t>Je suis satisfaite prix très abordables, inscription ultra rapide je recommande vraiment cette assurance et surtout ils sont vraiment très réactif quand on a un problème</t>
  </si>
  <si>
    <t>06 juin 2017 suite à une expérience en juin 2017</t>
  </si>
  <si>
    <t>orangepressee-55158</t>
  </si>
  <si>
    <t>Service client impossible à joindre par téléphone. 3 fois que je tente ma chance à différents moment de la journée, à chauqe fois 40 minutes d'attente, mais au final jamais de conseiller au téléphone!</t>
  </si>
  <si>
    <t>15 janvier 2017 suite à une expérience en janvier 2017</t>
  </si>
  <si>
    <t>agnes-51332</t>
  </si>
  <si>
    <t>peu de négociation possible pour les tarifs des contrats
opacité des informations sur les contrats
réactivité lors des accidents ou panne véhicule
service de prise en charge d'urgence efficace</t>
  </si>
  <si>
    <t>08 avril 2021 suite à une expérience en avril 2021</t>
  </si>
  <si>
    <t>christelle-a-109583</t>
  </si>
  <si>
    <t>Je souscris une assurance auto avec Direct assurance avec "prêt de volant" et ensuite lorsque je prête mon volant et qu'il y a un sinistre on me prend 1500€ de franchise.. Bien évidemment vous vous gardez bien de spécifier qu'il s'agit d'un "prêt de volant avec désignation obligatoire" et ensuite vous venez me dire que c'est écris dans le contrat, noyé par des dizaines de lignes...
Donc bientôt je vous dis bye bye !</t>
  </si>
  <si>
    <t>18 août 2021 suite à une expérience en août 2021</t>
  </si>
  <si>
    <t>dupont-m-128483</t>
  </si>
  <si>
    <t>Satisfaite par la relation téléphonique avec le conseiller qui a su m'expliquer en détail l'objet du contrat automobile qu'il me proposait. Le contrat est fiable</t>
  </si>
  <si>
    <t>17 janvier 2020 suite à une expérience en janvier 2020</t>
  </si>
  <si>
    <t>riri64-86049</t>
  </si>
  <si>
    <t xml:space="preserve">Voilà je suis assuré à l'olivier assurances et j'ai eu un sinistre non-responsable le 10/12/2019 le constat a été rempli signé par les 2 parties et envoyé le lendemain. J'ai fait tou mon possible pour que mon dossier soit pris en charge ( multiples appels, mails...) en vain. Aujourd'hui 17/01/2020 statut -quo aucune réponse de leur part, ma voiture n'a toujours pas été vue par l'expert et je continue à payer mes échéances en revanche.Alors je me suis déplacé à "UFC que choisir" et malgré l'appel de la conseillère de l'asso rien ne bouge et je commence rééllement à perdre mon sang-froid, c'est une honte cette assurance!! Vous cherchez une assurance, si l'on vous propose L'olivier assurances, un conseil: Fuyez!!! </t>
  </si>
  <si>
    <t>28 février 2017 suite à une expérience en février 2017</t>
  </si>
  <si>
    <t>fatiha-52841</t>
  </si>
  <si>
    <t>Groupama n'est peut être pas très cher mais dès que vous avez un problème ils vous laissent crevé. hallucinant les échanges que j'ai eu avec leurs services. ils ne parle que des conditions. rien d'humain. à fuir.</t>
  </si>
  <si>
    <t>Groupama</t>
  </si>
  <si>
    <t>barberini-c-115260</t>
  </si>
  <si>
    <t>Bien pour jeune chauffeur pas cher pour etre sans souci avec prime par an de 508 euros supe merci il y a pas de souci d inscription meme tres rapide et sans souci de contrat</t>
  </si>
  <si>
    <t>cedric-b-124189</t>
  </si>
  <si>
    <t>je suis satisfait du service, les tarifs sont convenables et l'application est simple d'utilisation, il est parfois difficile de joindre un conseiller</t>
  </si>
  <si>
    <t>09 octobre 2021 suite à une expérience en octobre 2021</t>
  </si>
  <si>
    <t>virginie-d-136743</t>
  </si>
  <si>
    <t>Bien pour l interface pour april et facile pour remplir les cases. Il est ludique simple.  Pas de besoin de se poser trop de question et rien qui le laisse le doute</t>
  </si>
  <si>
    <t>13 mai 2021 suite à une expérience en mai 2021</t>
  </si>
  <si>
    <t>boris-c-113617</t>
  </si>
  <si>
    <t>Rapide, reste à voir à l'usage. Mais les démarches internet sont pratiques et simples. Néanmoins, garanties limitées en rapport avec le tarif, si on cherche un bon rapport QUALITE/PRIX, ne pas hésiter !</t>
  </si>
  <si>
    <t>04 août 2020 suite à une expérience en août 2020</t>
  </si>
  <si>
    <t>louis66-95889</t>
  </si>
  <si>
    <t>J'avoue que je ne comprends pas très bien les avis négatifs. J'ai fait appel 3fois à leurs services en 2 ans : pour un devis des dents j ai eu la reponse par mail dans 2jours , le virement de remboursement pour la facture de mes dents a été fait sur mon compte dans les 48h. J'ai également fait appel à eux pour régler des honoraires de mon avocate pour une intervention auprès des Prud'hommes (garantie assistance juridique) et le règlement a été fait très rapidement à mon avocate.et la 3eme fois pour les honoraires de mon chirurgien j ai jamais eu des problemes avec neoliane je recommande vivement</t>
  </si>
  <si>
    <t>girondel-r-138063</t>
  </si>
  <si>
    <t xml:space="preserve">Je suis très satisfaite de mon expérience 
Tous la bien été expliquer clairement 
Personne sympathique , accueillante et à l’écoute 
Bien accompagné au téléphone </t>
  </si>
  <si>
    <t>14 septembre 2018 suite à une expérience en septembre 2018</t>
  </si>
  <si>
    <t>adam-66848</t>
  </si>
  <si>
    <t>En cas de sinistre meme si on est pas responsable ils utilisent tres bien la loi avec eux et ils dédommagent au bout de 2 ans afin que l on puissent pas retourner contre eux</t>
  </si>
  <si>
    <t>28 avril 2021 suite à une expérience en avril 2021</t>
  </si>
  <si>
    <t>emile-s-112002</t>
  </si>
  <si>
    <t>prix impeccable pour jeune conducteur, merci pour votre confiance et rapidité! la solution parfaite pour démarrer le contrat de confiance. Site très bien fait.</t>
  </si>
  <si>
    <t>erulaye-115577</t>
  </si>
  <si>
    <t>Une prise en charge hospitalière demandée le 10 avril pour une opération urgente du 14  avril n'est aujourd'hui toujours pas prise en charge et il est impossible de les joindre !</t>
  </si>
  <si>
    <t>31 mars 2021 suite à une expérience en mars 2021</t>
  </si>
  <si>
    <t>kamel-a-108692</t>
  </si>
  <si>
    <t xml:space="preserve">les prix sont intéressant et les garantie aussi très inintéressante
pour les véhicule en tout cas pour la maison c'etait pas plus intéressant que ce que j'ai actuellement </t>
  </si>
  <si>
    <t>06 juillet 2020 suite à une expérience en juillet 2020</t>
  </si>
  <si>
    <t>zeze-93264</t>
  </si>
  <si>
    <t>Décembre 2018 dégâts des eaux dans mon local commercial une avance ma été faite il y à 2 mois après des coups de téléphone et visites à l'agence régulièrement. Toujours pas indemnisé sur la totalité 17 mois après très en colère après la macif. A fuir absolument</t>
  </si>
  <si>
    <t>14 mars 2018 suite à une expérience en mars 2018</t>
  </si>
  <si>
    <t>stepheric62-62268</t>
  </si>
  <si>
    <t xml:space="preserve">client 289411. très déçu par le service client, proche de l'inexistant. constituer le dossier a été extrêmement complexe, avant de constante demande de document supplémentaires. envoie de nombreux devis qui augmentaient a chaque fois en s'appuyant sur des infos venant de document fournis dés le début. aucune réponse aux différents mails, le numéro de tel fournit pour le client ne donne aucune info et nous renvois sur le numéro surtaxé pour avoir une éventuelle réponse. après 15MN de communication soit plus de 12€, le dossier est enfin finalisé et surtout ils ont retrouvé les sommes déjà versées.l'on règle le dernier versement demandé.nous devons avoir un mail nous donnant le code pour valider le dossier et recevoir la carte verte....et depuis l'accès au compte client n'est plus possible, et toujours pas de mail....pour ce qui est des infos par téléphone....ils ne savent pas, peut être que demain cela va marcher....top comme réponse...par contre personne n'est capable malgré le règlement de toute les sommes demandées et de l'envoi par mail du devis de me faire parvenir ma carte verte.
Inadmissible ! cela ne donne absolument pas confiance et pour tout dire, l'on se demande si nous avons a faire a une véritable compagnie d'assurance.
comment rouler sans carte verte
</t>
  </si>
  <si>
    <t>03 mai 2018 suite à une expérience en mai 2018</t>
  </si>
  <si>
    <t>pierre-63581</t>
  </si>
  <si>
    <t xml:space="preserve">Lamentable !
Pas d'échange numérisé : une pièce manquante : il vous adresse un courrier papier pour vous la demander !!!!!
(Au fou, en 2018 !!!!!)
 Vous retournez cette pièce IMMÉDIATEMENT en PDF mais le dossier n'avance pas !
 la seule réponse : "il nous faut 3 semaines pour traiter votre demande..."
Vous n’êtes pas tenu au courant de l'avancement du dossier !!!!!
Résultat des courses : 3 mois que suis chez eux et j'attends toujours mon premier remboursement !
</t>
  </si>
  <si>
    <t>20 mars 2019 suite à une expérience en mars 2019</t>
  </si>
  <si>
    <t>animask-37031</t>
  </si>
  <si>
    <t>Bonjour, pourquoi ECA ne rembourse pas les consultations ou honoraires comme stipulé sur le contrat ? Lorsque l'on en fait la demande et relance par mail, on reçoit sciemment une réponse à coté parlant des frais qui ont été pris en charge, comme si la question n'était pas comprise... Tout comme les fameux mois gratuits promis lors de l'adhésion ?????</t>
  </si>
  <si>
    <t>15 juin 2017 suite à une expérience en juin 2017</t>
  </si>
  <si>
    <t>mohamed-55381</t>
  </si>
  <si>
    <t>- Difficilement joignable, une galère ! car manque d'organisation dans les transfert des appels. 
- Leur niveau de prix est supérieur au marché contrairement à ce qu'ils annoncent dans les PUB.</t>
  </si>
  <si>
    <t>14 janvier 2020 suite à une expérience en janvier 2020</t>
  </si>
  <si>
    <t>ju-85889</t>
  </si>
  <si>
    <t>Tout le monde est injoignable, j'attend le transfert de la succession de ma grand-mère mais il ne se passe rien, le transfert d'argent ne se fait pas, personne ne répond aux mails ou au téléphone. 
Y a t-il quelqu'un à l'Afer qui pourrait m'expliquer ce qui se passe ?</t>
  </si>
  <si>
    <t>28 mars 2017 suite à une expérience en mars 2017</t>
  </si>
  <si>
    <t>bob-53666</t>
  </si>
  <si>
    <t>Délai de traitement des demandes excessivement long: ils mettent 3 à 4 jours pour répondre à un simple mail. Les opérations que vous faites en quelques clics chez les autres chez l'olivier ça peut prendre des mois.</t>
  </si>
  <si>
    <t>21 août 2021 suite à une expérience en août 2021</t>
  </si>
  <si>
    <t>honorine-c-128942</t>
  </si>
  <si>
    <t xml:space="preserve">Je suis satisfaite du service les tarifs me conviennent, le service à l’air rapide et sérieux. Je recommande fortement cette assurance. Le niveau des prix est vraiment abordable.
</t>
  </si>
  <si>
    <t>01 mars 2021 suite à une expérience en mars 2021</t>
  </si>
  <si>
    <t>gabin-d-105011</t>
  </si>
  <si>
    <t>Les prix proposés restent un peu élevés même s'ils sont nettement inférieur à ceux que peuvent proposer les concurrents pour les mêmes garanties. Globalement satisfait</t>
  </si>
  <si>
    <t>10 janvier 2019 suite à une expérience en janvier 2019</t>
  </si>
  <si>
    <t>mimi-70088</t>
  </si>
  <si>
    <t>Afer société a fuir. Aucun suivi de dossier aucune réponse aux questions, délai pas possible pour récupérer son argent. Ce sont des piques sous ni plus ni moins. Adhérente depuis octobre je n'ai eu que des problèmes avec afer. Je ne conseille pas du tout cette société</t>
  </si>
  <si>
    <t>18 janvier 2017 suite à une expérience en janvier 2017</t>
  </si>
  <si>
    <t>isabelle-51408</t>
  </si>
  <si>
    <t>Sinistre non traité  (porte cassé après effraction)après deux mois et demi Aucun courrier de traitement de la part de la gmf même après ma relance.Proposition apres le passage d'un expert de déposer la porte pendant une journée pour la réparer en atelier (sans la remplacer )avec une température extérieure de -5 et deux enfants à la maison!proprement honteux et en contradiction complète avec la campagne assurément humain....</t>
  </si>
  <si>
    <t>31 janvier 2017 suite à une expérience en janvier 2017</t>
  </si>
  <si>
    <t>sam89-51896</t>
  </si>
  <si>
    <t>Je trouve le service client très médiocre car depuis 1mois, je n'ai toujours pas réussi à avoir un interlocuteur pouvant répondre à mes interrogations sur le rachat de mon crédit par une autre banque!!!
Depuis plusieurs semaines, j´essaye d´avoir quelqu´un capable de m´apporter des réponses.
Voilà les actions menées depuis fin décembre:
- Envoi de mail pour avoir des informations 26/12/2016
- Réponse à ma demande le 04 janvier 2017
en m'orientant vers le 04 72 36 75 01
- Appel au 04 72 36 75 01 le 11 janvier, le 17 janvier, le 18 janvier, le 20 janvier, le 23 janvier
Impossible d´avoir une personne (Durée d´attente au moins 15mn)! Etant une personne qui travaille, je ne peux pas passer ma vie à écouter votre répondeur...
- Appel du 04 72 36 75 01 le 30 janvier
On me demande de contacter une nouvelle fois le 04 72 36 75 01 et de demander une personne précise (sans savoir pourquoi)
- Je demande donc cette personne, on me demande cette fois d´appeler le 09 74 50 20 20
J'appelle ce numéro et PAF! Personne!! On me demande de s'orienter vers l´espace assuré!!!! Incompréhensible l'organisation.
- Du coup, je contacte le 04 26 29 36 48
On me demande de rappeler car pas de conseiller de disponible!!!
Simplement incroyable! depuis quasiment 1 mois, je n´arrive pas à avoir quelqu´un en mesure de répondre à mes questions???
Si cela continue ainsi, il est très simple pour moi, j´arrête de payer mon contrat d´assurance de prêt et je vais voir ailleurs!
Je commence sérieusement à perdre patience.
C´est inacceptable de fournir un service aussi médiocre (sans compter le temps perdu)!!
Si vous ne souhaitez pas me servir, dans ce cas il suffit de le dire! Il n´est pas compliqué d´aller ailleurs....</t>
  </si>
  <si>
    <t>19 juin 2020 suite à une expérience en juin 2020</t>
  </si>
  <si>
    <t>cousto-91580</t>
  </si>
  <si>
    <t>Mutuelle peu compétente, remboursements tardifs, peu d infid sur les remboursements, les interlocuteurs sont peu compétents, connaissent à peine les dossiers, à quoi faire confiance à ce genre du mutuelle.</t>
  </si>
  <si>
    <t>07 février 2018 suite à une expérience en février 2018</t>
  </si>
  <si>
    <t>musicos-61210</t>
  </si>
  <si>
    <t>Suite à un changement de vue très important, je demande si il y aura une prise en charge (compte tenu du fait que j'ai changé mes verres depuis moins de 24 mois)
8 semaine après, aucune réponse, sinon un mail et un appel téléphonique pour me dire que l'on a bien reçu ma demande. Attitude classique dans ce type de structures (banque, assurances etc....) 
Un conseil pour les jeunes qui débutent leur carrière professionnelle. Ne pas adhérer à une mutuelle santé, mais placer chaque mois le montant de la cotisation sur un compte spécial. Vous constaterez que cela représente très rapidement une somme importante qui vous permettra de couvrir les frais non remboursés par la sécu.</t>
  </si>
  <si>
    <t>legrand-l-126005</t>
  </si>
  <si>
    <t>Je trouve étrange de demander un avis avant même le démarrage du contrat.
La souscription est impeccable, pour le reste, laissez moi le temps de voir ce qu'il en est.
Merci</t>
  </si>
  <si>
    <t>22 janvier 2018 suite à une expérience en janvier 2018</t>
  </si>
  <si>
    <t>jack-60711</t>
  </si>
  <si>
    <t>Victime d'un dégât des eaux sur le plafond de l'entrée et du salon en 2014( explosion d'un radiateur à l'étage supérieur) je signale mi 2016 que la réparation faite après long délai de séchage,n'a pas tenu dans l'entrée.Le réparateur agréé revient à l'automne et me dit qu'il verra cela avec la Maif ; je lui fais remarquer que le résultat au salon est aussi fort laid.Sans aucune nouvelle , je contacte la maif (en juin 2017) qui m'apprend que le dossier est clos; ce dont je m'étonne ;  en octobre, après avoir insisté, la maif me confirme que le réparateur m'aurait dit que c'était structurel et qu'il n'y avait plus rien à faire. Mon courrier suivant en octobre rappelle à la maif que je suis assuré militant et ( BIEN)cotisant depuis un demi siècle,sans souci majeur ; et, que le réparateur agréé a été payé pour travail inefficace. En novembre, on m'écrit que mon dossier sera réexaminé. Depuis silence. En résumé: je suis assuré (!?) depuis 50 ans, je suis victime, l'agent agréé a été payé et le crépi de mon plafond est défoncé. Ma situation est donc celle d'un non assuré. Il y a un réel problème...Quant à mon militantisme d'assuré maifien, il n'ira plus bien loin!!!</t>
  </si>
  <si>
    <t>21 octobre 2017 suite à une expérience en octobre 2017</t>
  </si>
  <si>
    <t>beraly-58253</t>
  </si>
  <si>
    <t>manque de clarté dans les exclusions dont mon chie a fait partie maladie congénitale dépense 2000 euros remboursement 0.j aurai mieux fait de placer les mensualités sur un compte cela aurait été largement plus avantageux. je tente une autre assurance qui propose un gps La race des chow chow est fugueuse</t>
  </si>
  <si>
    <t>Assur O'Poil</t>
  </si>
  <si>
    <t>04 avril 2021 suite à une expérience en avril 2021</t>
  </si>
  <si>
    <t>marc-k-109111</t>
  </si>
  <si>
    <t xml:space="preserve">Tout est parfait. Juste les conditions pour un véhicule de remplacement non adapté au type de panne et d'immobilisation du véhicule.
L'éventail des loueurs agréés est faible en zone rurale. </t>
  </si>
  <si>
    <t>clement-g-121148</t>
  </si>
  <si>
    <t xml:space="preserve">Belles options et prix compétitifs
Modifications des options appréciables pour s'adapter à nos besoins
10%AIPP apprécié également
La garantie de remboursement valeur ARGUS +15% peut être appréciable
</t>
  </si>
  <si>
    <t>27 mai 2020 suite à une expérience en mai 2020</t>
  </si>
  <si>
    <t>marco-89991</t>
  </si>
  <si>
    <t>Prévoyance non payé depuis le 8 mars 2020 ils prennent excuse de ne pas avoir les documents relatifs à mon arrêt y compris un papier covid qui n'a pas lieu d'être car je suis en arrêt depuis le 30/12/20. Tous les documents ont été envoyé à la fois par mes soins et mon employeur mais bien sûr leur site ne vous envoi aucun accusé et ne laisse aucune trace ça les arrange bien. Ça va finir au tribunal prochaine étape LRAR.</t>
  </si>
  <si>
    <t>domi-137211</t>
  </si>
  <si>
    <t>j ai eu une conseillere qui se prénomme WIDAD personne trés aimable qui m a bien renseigné avec beaucoup de gentillesse et de très bonnes explications nettes et précises le l en remercie</t>
  </si>
  <si>
    <t>20 novembre 2019 suite à une expérience en novembre 2019</t>
  </si>
  <si>
    <t>brunogeay83-81166</t>
  </si>
  <si>
    <t>Ne tient pas ses engagements ni les délais légaux de remboursement. Je suis en conflit avec eux et j'ai recours à un avocat spécialisé en droit des assurances avec sans doute une procédure à la clef donc des frais importants</t>
  </si>
  <si>
    <t>16 octobre 2021 suite à une expérience en octobre 2021</t>
  </si>
  <si>
    <t>cortot-j-137565</t>
  </si>
  <si>
    <t>je suis plus ou moins satisfaite mais un peu cher niveau tarif le service client rien a dire parfait on verra au niveau accident si le service est compétent</t>
  </si>
  <si>
    <t>18 juillet 2021 suite à une expérience en juillet 2021</t>
  </si>
  <si>
    <t>tribudefab-123734</t>
  </si>
  <si>
    <t>J’ai été assuré à la Maaf 11 années sans sinistres , j ai vendu ma moto et de ce fait résilier mon assurance il y a 3 ans et 2 mois .
La semaine dernière je les contacte pour un devis .
Suite à ce devis, jeréserve ma moto et les recontacte pour contracter l’assurance, ceci la veille de récupérer ma moto.
Je tombe sur un interlocuteur qui me laisse entendre que la première personne a fait une erreur et qu’il ne peuvent plus m’assurer .
Que mon bonus est gardé pendant 3 ans et que vu que les 3 ans sont écoulés ils basculent sur mon bonus auto et comme celui ci est à 1,08 , ils ne peuvent me proposer quelque chose .
Je n’ai pas pu acheter ma moto à cause de leur erreur et j’ai perdu mon acompte.
Quel manque de sérieux, très décevant .</t>
  </si>
  <si>
    <t>28 novembre 2017 suite à une expérience en novembre 2017</t>
  </si>
  <si>
    <t>bibi3008-59076</t>
  </si>
  <si>
    <t>Suite à mon post du 27 novembre a 2 h 11 bibi3008 je vous signale que j ai eu gain de cause confirmé  par mail de Santiane le courtier qui annule contrat et me rembourse des sommes versées soit depuis juin 2017. Merci à opinion assurances qui m a bien aidé dans mon litige</t>
  </si>
  <si>
    <t>20 janvier 2020 suite à une expérience en janvier 2020</t>
  </si>
  <si>
    <t>rcn-86101</t>
  </si>
  <si>
    <t>avec 7 contrats, 6 sont et furent entachés gravement - remboursement non intégral , intérêts légaux oubliés, contrat ouvert et fermé on ne sait toujours pas pourquoi, taux de rendement avancés non tenus (début 4,25 fin 1,25), capital spolié de 50%</t>
  </si>
  <si>
    <t>laurent--102977</t>
  </si>
  <si>
    <t>Assureur A FUIR ABSOLUMENT , aucune réactivité....
Tout va bien jusqu'au sinistre ???? Sinistre non responsable. Porte de garage accès maison cassé par un tiers responsable. 1 mois après expert toujours pas passé !!!! Et mon accès maison n est pas protégé. Ils sont très bons pour facturer et pas du tout professionnel pour remplir leur mission
LAMENTABLE !!! ??????????
????????      SUITE      ????????
Voilà 3 mois que nous nous battons pour avoir le remboursement total du devis pour le remplacement de notre porte de garage . Après plusieurs relances de notre part nous sommes ignorés , ils font  «  la sourde d oreilles « !!!!!! LAMENTABLE la considération qu la Maaf envers ses sociétéres  victimes !!!! ????    
Vont ils enfin résoudre notre situation... À SUIVRE</t>
  </si>
  <si>
    <t>youly-105230</t>
  </si>
  <si>
    <t>Direct assurance très décevante en terme de gestion de sinistres. Assez efficace pour vous faire souscrire un contrat, mais à oublier en cas de sinistre. Cela fait un mois que j'attends une reponse, pas de voiture de prêt alors c'est une clause du contrat, expertise faite par leur expert designé mais impossible de joindre l'expert (malgré une dizaine d'appels) et son avis est soit disant en étude par le service dédié de Direct assurance qui me demande de patienter (après une dizaine d'appels aussi) . Donc cela fait 28 jours que j'attends sans voiture. Les prix paraissent attractifs mais au final très chers pour un service inexistant en cas de besoin. Pour préciser, je suis chez eux depuis 2014, jamais d'accident avant ce sinistre.</t>
  </si>
  <si>
    <t>tatoon-30300-100410</t>
  </si>
  <si>
    <t>J'ai eu un sinistre avec un professionnel, sinistre reconnu et prouvé et MMA me dit d'assigner ce professionnel au tribunal et bien sûr refuse de prendre en charge le sinistre avec des arguments fantaisistes. Cette assurance ne sert à rien, puisque elle me dit d' envoyer son assuré au tribunal et elle ne respecte pas le contrat. Détail savoureux, le professionnel est "assuré" mais en réalité c'est le client qui paye pour un service non rendu : cette assurance est à fuir, pourtant elle nous est imposée. J'ai fait faire dernièrement une expertise pour la vente d'une maison et l'expert est encore assuré à cette fake assurance et je n'ai pas eu le choix ! J'ai un véhicule assuré chez eux et je vais me faire le plaisir de les virer. PS: je repose mon avis car je ne le vois pas (je ne m'étais pas identifié)</t>
  </si>
  <si>
    <t>MMA</t>
  </si>
  <si>
    <t>responsabilite-civile-professionnelle</t>
  </si>
  <si>
    <t>03 juin 2020 suite à une expérience en juin 2020</t>
  </si>
  <si>
    <t>jm260-90177</t>
  </si>
  <si>
    <t>Adhérent depuis plus de 30 ans, je suis satisfait des prestations de cette mutuelle et des remboursements. Récemment, il m'a été donné de contacter la mutuelle par téléphone, il m'a été proposé d'être rappelé car le temps d'attente était trop long, j'ai été rappelé dans les 10 minutes par une conseillère très pro qui a répondu à mes attentes.</t>
  </si>
  <si>
    <t>mimi-53766</t>
  </si>
  <si>
    <t>Avis d'échéance non envoyé, pas de rappel mai un recommandé expédié avec mise en demeure majoré  d'une taxe. Après un contact auprès d'un interlocuteur aucuns arrangement possible celui-ci étant visiblement coutumier de ce genre de réclamation et affirmant des faîtes qu'il ne peut prouver n'ayant aucun justificatif en sa possession.</t>
  </si>
  <si>
    <t>09 septembre 2021 suite à une expérience en septembre 2021</t>
  </si>
  <si>
    <t>abdallah-a-131993</t>
  </si>
  <si>
    <t>Les prix me conviennent et j'avais des retours positives de la part de mon entourage qui m'ont recommandé Direct Assurance.
De plus j'ai trouvé la promos showroom</t>
  </si>
  <si>
    <t>nathie-104574</t>
  </si>
  <si>
    <t>Même si le tarif mutuelle est quand-même assez conséquent si l'on veut un remboursement satisfaisant, la qualité de service des interlocuteurs est satisfaisante et les prestations correctes.</t>
  </si>
  <si>
    <t>diche-123812</t>
  </si>
  <si>
    <t>Amv l'assurance qui n'est pas au courant sur la conduite d'un scooter 3 roues. 
Dispense de la formation:
Avoir obtenu le permis B avec équivalence A1 avant mars 80.
C'est drôle c'est mon cas et je suis tombé sur une dame qui apparemment  n'est pas au courant.
Il serait temps de former les agents d'assurance de cette cie</t>
  </si>
  <si>
    <t>01 septembre 2018 suite à une expérience en septembre 2018</t>
  </si>
  <si>
    <t>pierro-66541</t>
  </si>
  <si>
    <t>Courriers qui se perdent, Dossier perdu, document non reçu. Obligé d'envoyer les courriers et les dossiers avec LRAR. Traitement des paiements long et difficiles.</t>
  </si>
  <si>
    <t>02 octobre 2021 suite à une expérience en octobre 2021</t>
  </si>
  <si>
    <t>maud34-78048</t>
  </si>
  <si>
    <t>J'ai tous mes contrats d'assurance chez DA depuis plusieurs années. Je n'ai jamais rien eu à redire... jusqu'à aujourd'hui. Je viens d'acheter une maison dans las Yvelines, et là une opératrice m'annonce qu'ils ne peuvent pas assurer cette zone géographique... La seule chose qu'elle a pu me répondre c'est c'est comme ca, voyez chez quelqu'un d'autre. Elle m'a sorti la liste écrite des catastrophes naturelles et technologiques... Première personne, notaire compris, à estimer que cette zone présente un risque!</t>
  </si>
  <si>
    <t>01 novembre 2020 suite à une expérience en novembre 2020</t>
  </si>
  <si>
    <t>goldenleaves-99484</t>
  </si>
  <si>
    <t>Pour nous, Merci à la Matmut :
Nous avons eu un sinistre en voiture avec carrosserie abîmée et pilier d'un mur détruit en partie.
La Matmut nous a fait cadeau de la franchise véhicule : 405 Euros et n'a compté que la franchise du pilier 150 Euros.
Nous n'avions jamais eu de sinistre en voiture depuis 15 ans, mais nous étions bien contents !!! L'agence de Courbevoie nous a bien soutenus.</t>
  </si>
  <si>
    <t>08 janvier 2020 suite à une expérience en janvier 2020</t>
  </si>
  <si>
    <t>so-85636</t>
  </si>
  <si>
    <t>Sans prévenir hausse importante de la cotisation et aucune possibilité de discuter. Service client désastreux, et si vous avez le moindre souci, soyez certains qu'il ne sera pas pris en compte.</t>
  </si>
  <si>
    <t>21 novembre 2020 suite à une expérience en novembre 2020</t>
  </si>
  <si>
    <t>ljilja-m-100406</t>
  </si>
  <si>
    <t>J’ai acheté un véhicule à 4780 euros il y a un an avec  lequel je me rends au travail tous les jours . J’ai  eu un accident non responsable le 8 septembre 2020 avec une moto qui m’a percuté a 90 kilomètres /h par l’arrière alors que j’étais arrêter sur des bouchons à un feu sur une sortie d’autoroute . Premièrement l’expert de l’assurance a estimé mon véhicule à 3500 euros ce qui est faible vu combien je l’ai payé il y a pas si longtemps mais bon j’ai été obligé d’accepté en espérant que ca irait plus vite si je ne demande pas de contre expertise . Deuxièmement j’ai du attendre plus d’un mois pour que le procès verbale de l’accident soit envoyée à mon assurance . Entre ce labs de temps j’ai du prendre des décisions comme céder mon véhicule en VEI à la Macif pour destruction pour une somme misérable d’un peu plus de 400 euros (valeur résiduelle) . Troisièmement ce véhicule était mon moyen de transport pour aller travailler pendant un an et je continu de payer le crédit qui m’a permis de l’acheter . Quatrièmement je dois attendre que l’assurance du tiers Allianz réponde à la demande  de prise en charge de mon préjudice matériel faite par la Macif depuis un mois . Honnêtement les soit disant dédommagement fait en 2 jours après réception des documents c’est faux . Je me tâte à engager un avocat pour demander des dédommagements supplémentaires dûs a ma situation actuelle . Bon courage à tous ceux qui sont victimes d’accident et qui se retrouvent à attendre plusieurs mois avant d’être indemnisés . Quand il s’agit de payer ils nous prélèvent à des dates précise mais quand il faut se charger de se charger de victimes ça mouline clairement .</t>
  </si>
  <si>
    <t>27 février 2019 suite à une expérience en février 2019</t>
  </si>
  <si>
    <t>llucas-71724</t>
  </si>
  <si>
    <t>Bonjour,
J'ai souscrit à un contrat Arpèges Allegro il y a de cela un an dans l'agence de Villiers sur Marne. Insatisfait des taux de rendements et du profil d'épargne qui ne répondait pas à mon profil en terme de risque, j'ai exigé que l'on arbitre l'ensemble de mon argent vers un fonds en Euro (par courrier avec AR). Cela n'a jamais été pris en compte, malgré mes relances actives. J'ai donc exigé un rachat total de cette assurance vie par courrier avec AR. Voilà presque deux mois dans quelques jours et mon argent ne m'a toujours pas été versé. Si les délais légaux ne sont pas respectés je serai contraint de donner des suites judiciaires. Je ne recommande pas du tout cette agence si vous souhaitez ouvrir une assurance vie. Dommage car on est bien accueilli pour les autres produits !</t>
  </si>
  <si>
    <t>cilluffo-d-138085</t>
  </si>
  <si>
    <t>Je suis satisfait par le prix merci beaucoup je reste à votre disposition pour toute information supplémentaire concernant l'envoi de la carte grise. Cordialement Cilluffo Domenico.</t>
  </si>
  <si>
    <t>14 juin 2021 suite à une expérience en juin 2021</t>
  </si>
  <si>
    <t>toto-117014</t>
  </si>
  <si>
    <t>Suite a 1 accident ou je n etais absolument pas en tort la matmut a refuser de m indemniser mon véhicule car ils l ont jugé trop vieux et avec trop de kms.moi je gagne le smic et dois me lever a 4h le matin et j ai 3 enfants.malgré son age et ses kms elle me permettait d aller bosser et amener mes enfants a l ecole.
N allez pas a la matmut ils sont que bon a prelever apres aucun suivi et aucune defense de leurs assurés</t>
  </si>
  <si>
    <t>01 octobre 2018 suite à une expérience en octobre 2018</t>
  </si>
  <si>
    <t>mysa-67246</t>
  </si>
  <si>
    <t>recontacté par un conseil ,explications claires</t>
  </si>
  <si>
    <t>23 mars 2021 suite à une expérience en mars 2021</t>
  </si>
  <si>
    <t>ludovic-b-107666</t>
  </si>
  <si>
    <t>N'importe quoi en terme de prix (190€/mois) . De plus, on me met un malus sur 1,12 sans vraiment comprendre la situation.... Du grand n'importe quoi... Je change tres vite d'assureur</t>
  </si>
  <si>
    <t>02 novembre 2018 suite à une expérience en novembre 2018</t>
  </si>
  <si>
    <t>diloun44-68296</t>
  </si>
  <si>
    <t>Pour le dépannage km 0,  je ne vois pas ce qui pourrait se faire de mieux. Ma voiture ne voulait pas démarrer, j'ai appelé le dépannage Axa et en 48 h tout à été réglé : prise en charge dépanneuse, dépôt au garage , taxi et prêt d'un véhicule.</t>
  </si>
  <si>
    <t>26 novembre 2020 suite à une expérience en novembre 2020</t>
  </si>
  <si>
    <t>maximebur-100628</t>
  </si>
  <si>
    <t>Bonjour,
Cette assurance a résilié tous mes contrats sans me prévenir pour un retard de paiement de 15 jours, j'étais assuré chez eux  depuis le 1er avril 2014.aucun sinistre depuis 10 ans
de ce fait je n'étais plus assuré sans le savoir du 21/10 au 20/11 soit un mois pendant lequel
il aurais pu m'arriver une catastrophe, je suis complétement sous le choc et je ne conseille à personne cette compagnie . M BURIEZ</t>
  </si>
  <si>
    <t>08 février 2021 suite à une expérience en février 2021</t>
  </si>
  <si>
    <t>da-103842</t>
  </si>
  <si>
    <t>Cette mutuelle présente de gros dysfonctionnements. Ses employés vous demandent plusieurs fois les mêmes justificatifs. A croire qu'ils ne veulent pas vous rembourser. Il  a fallu plusieurs mois, alors que j'étais au chômage et que j'avais droit à la portabilité, pour qu'enfin celle-ci soit reconnue. Ensuite, j'ai des refus de remboursements pour un de mes ayants-droits, prestations auxquelles il a pourtant droit et qui attendent depuis des mois. Il s'agit d'une complémentaire santé au rabais. Il s'agit d'un groupe américain qui ne sais pas ce que couverture santé veut dire. Avant nous avions Génération qui était beaucoup mieux mais on nous a obligé de changer sans que l'on ne nous demande notre avis.</t>
  </si>
  <si>
    <t>vinchon-c-138217</t>
  </si>
  <si>
    <t>Victime d'un défaut d'information, je n'ai pas eu d'autre choix que de resigner avec vous prenant 72€ de frais de dossier + 10% d'augmentation des frais d'assurance</t>
  </si>
  <si>
    <t>laurine-d-124768</t>
  </si>
  <si>
    <t xml:space="preserve">site très intuitif, au top
système très rapide, le prix est imbattable (pour les mêmes garanties je payais presque 900eur ...)
plus qu'à attendre d'être bien confirmée chez vous </t>
  </si>
  <si>
    <t>02 août 2019 suite à une expérience en août 2019</t>
  </si>
  <si>
    <t>domi-78159</t>
  </si>
  <si>
    <t>accueil, disponibilité, explications très "pros", niveau du prix pas plus cher qu'ailleurs .... !</t>
  </si>
  <si>
    <t>30 octobre 2021 suite à une expérience en octobre 2021</t>
  </si>
  <si>
    <t>florain-a-138622</t>
  </si>
  <si>
    <t>Un peut près 168 euros part mois pour une assurance jeune conducteur pour 120cheveau je trouve sa vraiment cher pour le plus pas ( tier  ) même pas assurancer pour le vole ...</t>
  </si>
  <si>
    <t>31 mai 2021 suite à une expérience en mai 2021</t>
  </si>
  <si>
    <t>freddy-v-115466</t>
  </si>
  <si>
    <t>JE SUIS SATISFAITE DE LA RAPIDITE DU SERVICE 
CONSEILLER TRES PROFESSIONNEL ET EFFICACE
JE RECOMMANDE A 100 %
TARIFS VRAIMENT COMPETITIFS A COUVERTURE EQUIVALENTE</t>
  </si>
  <si>
    <t>amal--f-125755</t>
  </si>
  <si>
    <t>Excellente bien pensée efficace j apprécie beaucoup c est une assurance que je conseille à tt l monde les tarifs sont les meilleurs les garantie excellente je vais la conseiller à ma famille</t>
  </si>
  <si>
    <t>13 octobre 2017 suite à une expérience en octobre 2017</t>
  </si>
  <si>
    <t>azerty75-58037</t>
  </si>
  <si>
    <t>Lorsque vous avez du bonus en deux roues les prix sont moins intéressant et c'est compliqué de résilié.</t>
  </si>
  <si>
    <t>13 septembre 2021 suite à une expérience en septembre 2021</t>
  </si>
  <si>
    <t>duchemin-s-132620</t>
  </si>
  <si>
    <t>Je suis satisfaite conseiller à l'écoute et patient, il nous conseille très bien par rapport au site qui est un peu plus compliquer. Prix très satisfaisant. Je recommande cette assurance.</t>
  </si>
  <si>
    <t>philippe-s-109119</t>
  </si>
  <si>
    <t>satisfait ?? pour  la rapidité  de  votre  part  et  dans  l' attente  des  derniers  documents  pour  finaliser cette  assurance  automobile. 
A bientot</t>
  </si>
  <si>
    <t>gomis-b-114756</t>
  </si>
  <si>
    <t>Pas d’avis pour l’instant. Je viens de d’assurer mon nouveau véhicule.  A voir pas la suite et surtout le jour où il y aura un problème. Mais prix correct comparé à d’autres.</t>
  </si>
  <si>
    <t>05 mai 2021 suite à une expérience en mai 2021</t>
  </si>
  <si>
    <t>moi-112727</t>
  </si>
  <si>
    <t xml:space="preserve">Cardif m'a ouvert une assurance vie par l'intermédiaire de la BNP 3 mois après ce placement n'a toujours pas été crédité de la somme de souscription donc pour le moment la somme est bloquée et ne me rapporte rien .
Je lis les avis  1,2 sur 5 !!! 
Au téléphone c'est n'importe quoi: "oui oui on s'occupe  de votre cas" cas !!! Ça fait peur 
Et mon conseiller BNP cestpas mieux </t>
  </si>
  <si>
    <t>13 mars 2017 suite à une expérience en mars 2017</t>
  </si>
  <si>
    <t>sammmmm39-53232</t>
  </si>
  <si>
    <t>Je suis chez april entreprise prevoyance je me suis fais opérer de la myopie le 12 janvier 2017. A ce jour, malgré plusieurs lettres recommandées et de mails, je n'ai reçu aucun remboursement ni de réponses.</t>
  </si>
  <si>
    <t>idriss-g-108670</t>
  </si>
  <si>
    <t>Prix attractif et toutes les démarches de résiliation sont faites pour vous auprès de l’ancien assureur, à voir maintenant en cas de sinistre si c’est aussi efficace.</t>
  </si>
  <si>
    <t>12 juin 2018 suite à une expérience en juin 2018</t>
  </si>
  <si>
    <t>catounette-64697</t>
  </si>
  <si>
    <t>Suite à un litige avec un artisan, un expert a été mandaté par mon assurance et il s'est moqué de moi tout au long de l'expertise. Cet expert m'a vraiment prise pour une imbécile ! Je suis chez eux depuis 20 ans mais je change d'assurance !</t>
  </si>
  <si>
    <t>14 octobre 2020 suite à une expérience en octobre 2020</t>
  </si>
  <si>
    <t>mamido-98751</t>
  </si>
  <si>
    <t>Suite à un devis, je n ai pas opté pour votre mutuelle et je ne le regrette pas car je n apprécie pas que vos employés raccroche au nez des gens, simplement parce qu’on est pas d accord avec eux. Je trouve ce principe intolérable et irrespectueux envers le client</t>
  </si>
  <si>
    <t>marc-d-123931</t>
  </si>
  <si>
    <t>Je suis satisfait de la rapidité de prise en charge. concernant les tarifs il y a moins d'écart qu'avant .  vous ne sortez pas systématiquement premier dans les comparateurs</t>
  </si>
  <si>
    <t>15 avril 2019 suite à une expérience en avril 2019</t>
  </si>
  <si>
    <t>bernard-75090</t>
  </si>
  <si>
    <t>Prennent votre argent mais surtout n'ayez aucun problème,vous jettez votre argent par la fenêtre avec cette assurance mieux vos ne pas vous assurer le résultat sera le même et vous gagnerez de l'argent</t>
  </si>
  <si>
    <t>21 mai 2021 suite à une expérience en mai 2021</t>
  </si>
  <si>
    <t>emilie-l-114454</t>
  </si>
  <si>
    <t>accompagnement client téléphonique très performant
geste commercial inexistant avec des cotisations en hausse malgré le bon comportement des conducteurs fidèles</t>
  </si>
  <si>
    <t>mgase-125844</t>
  </si>
  <si>
    <t>Depuis avril 21,  j'essaie vainement de changer de compte bancaire de prélèvement, et d'obtenir une copie de mon contrat.
- j'ai eu 8 échanges téléphoniques avec des opérateurs. Leurs promesses ne sont JAMAIS suivies d'effet.
- j'ai adressé 6 courriers, dont deux recommandés. J'ai obtenu un retour, ne répondant absolument pas aux questions posées.
METLIFE n'écoute pas ses clients !</t>
  </si>
  <si>
    <t>MetLife</t>
  </si>
  <si>
    <t>22 août 2021 suite à une expérience en août 2021</t>
  </si>
  <si>
    <t>gomez-s-129029</t>
  </si>
  <si>
    <t>Bonjour c’est pour vous informé que Je suis satisfait de vos services et aussi satisfait de vos prix me convient je vous remercie cordialement merci .</t>
  </si>
  <si>
    <t>mich-47903</t>
  </si>
  <si>
    <t>déçu par mon expérience à l'olivier assurance , au début tarif très alléchants ,par contre les années suivantes ... augmentation importante (sans aucuns sinistres déclarés  ) , de plus j'ai fait deux demandes de devis pour la même voiture avec des infos identiques et les tarifs sont différents du jour au lendemain et avec des écarts importants , on ce croirait à la bourse et on à l'impression de ce faire avoir ,à chaque fois que vous faite une petite transformation c'est 15 euros de frais d'écriture , vraiment pas sérieux. c'est bien la première année mais après il faut changer sinon on tombe au même tarif que la concurrence ... pas intérressant   .</t>
  </si>
  <si>
    <t>12 juin 2021 suite à une expérience en juin 2021</t>
  </si>
  <si>
    <t>delliot-l-116827</t>
  </si>
  <si>
    <t>Simple et pratique à voir au niveau de la suspension durant lé prochaine hiver ou lors de la résiliation si c’est aussi simple que pour s’assurer, je verrais bien</t>
  </si>
  <si>
    <t>stephanie-r-136564</t>
  </si>
  <si>
    <t>Je suis satisfaite du service, les options proposées sont adaptées à ce que je souhaitais , les démarches sont faciles , je recommanderai cette assurance</t>
  </si>
  <si>
    <t>20 avril 2017 suite à une expérience en avril 2017</t>
  </si>
  <si>
    <t>jean-54177</t>
  </si>
  <si>
    <t>MÉTHODE AXA AXA A TRANSMIS MON MAIL PERSO A UNE SOCIÉTÉ DE RECOUVREMENT DEPUIS C'EST UN HARCÈLEMENT CONTINUEL ET RÉPÉTITIF DE LA PART DE EFFICO MANDATER PAR AXA POUR RÉCUPÉRER DES MENSUALITÉS SUR UN CONTRAT RÉSILIÉ PAR A.R . JE DIS BRAVO !!</t>
  </si>
  <si>
    <t>18 septembre 2021 suite à une expérience en septembre 2021</t>
  </si>
  <si>
    <t>nelson-c-133422</t>
  </si>
  <si>
    <t xml:space="preserve">Simple et pratique un peu cher pour un premier conducteur 
A voir par la suite les prestations complètes 
Moyennement satisfait la démarche est tout de même rapide </t>
  </si>
  <si>
    <t>02 juin 2017 suite à une expérience en juin 2017</t>
  </si>
  <si>
    <t>nathalie-55092</t>
  </si>
  <si>
    <t>il est préférable de payer un tout petit peu plus cher et d'avoir des gens compétents en ligne et surtout éviter les mauvaises surprises que ce soit pour l'assurance auto et habitation (1/2 heure au telephone pour aucun resultat, 3 factures differentes pour 1 meme dossier, personne ne vous rappelle;;;bref, incompétents et irrespectueux!)</t>
  </si>
  <si>
    <t>mandi-e-114849</t>
  </si>
  <si>
    <t>Je suis satisfaite mais très élevés comme prix pour l'assurance tiers confort mais sa passe en vrai simple et efficaces merci pour l'accueil très bien aussi</t>
  </si>
  <si>
    <t>14 décembre 2017 suite à une expérience en décembre 2017</t>
  </si>
  <si>
    <t>nono-59690</t>
  </si>
  <si>
    <t>Je suis couvert en mutuelle Santé par le niveau confort.Il y a quelques jours je soumets un devis pour une prothèse dentaire. Pensant être bien couvert  sur une base de 250% je pensais recevoir un remboursement correct. Mais.... après deux appels téléphoniques je me rends compte que les conseillers ne sont pas fichus de vous expliquer un calcul de de remboursement. La troisième personne arrive avec difficulté à décrypter le système de calcul.Il me signale donc que , écrit en tout petit dans le haut du " résumé des garanties " que les plafonds indiqués incluent le remboursement de la SS. Ce qui change tout.Une prothèse est remboursée  70 % de la base SS. Ce qui signifie que le taux retenu n'est pas 250 % mais 250% moins 70 %, c'est à dire 170 %. Donc le joli tableau vous fait croire à un remboursement correct alors qu'il est nettement inférieur. Je pense que je vais signalé ce fait à la DGCCRF pour signaler cet abus et pourquoi pas engager une action de groupe si d'autres usagers veulent bien se joindre à moi.</t>
  </si>
  <si>
    <t>26 janvier 2018 suite à une expérience en janvier 2018</t>
  </si>
  <si>
    <t>ilano-60844</t>
  </si>
  <si>
    <t>Ne vous assurer surtout pas à direct assurance !!!!il assurer tout risque plus ,il ne veulent pas me rembourser suite à un vol ,alors que les conseiller mon stipuler que j'allais etre rembourser il avait la copie de plainte ci joint ,il leur fallait que le certificat de non Gage et selon eux dans la semaine qui suit je reçois le chèque de remboursement.des réception de ce document je leur ai envoyer etv1?semaine plus tard par lettre simple je reçois un refus.conseiller vraiment pas professionnel et prise en charge bâcler je vous déconseille cette assureur ,fuyer...</t>
  </si>
  <si>
    <t>01 septembre 2021 suite à une expérience en septembre 2021</t>
  </si>
  <si>
    <t>christophe-c-130585</t>
  </si>
  <si>
    <t>Simple et pratique
Inscription rapide efficace, site internet ludique et professionnel.
Tarif attractif, les documents sont transmis rapidement
Parfait</t>
  </si>
  <si>
    <t>23 novembre 2020 suite à une expérience en novembre 2020</t>
  </si>
  <si>
    <t>qalisa2-100492</t>
  </si>
  <si>
    <t>De mauvaise foi lorsqu'on demande à comprendre une telle augmentation. Et lorsque l'on appelle pour une éventuelle résiliation, ces derniers ne cherchent pas à vous écouter et vous RACCROCHENT AU NEZ. Tarification = ZERO. Service client = ZERO. Contrairement au client dans votre spot TV, nous ne m'aurez pas. Ciao les robadores.</t>
  </si>
  <si>
    <t>29 juin 2020 suite à une expérience en juin 2020</t>
  </si>
  <si>
    <t>val-92631</t>
  </si>
  <si>
    <t>Cet assureur m 'a radié car il n'ont jamais reçu mes avenants, résultat je ne peux m'assurer nulle part à part chez eux car ils sont incapables de rajouter le motif sur ma résiliation. Comment êtes pris en otage !!! Lamentable !</t>
  </si>
  <si>
    <t>natha-128340</t>
  </si>
  <si>
    <t>Pas sympas avec le client. Prix augmentant sans raison valable au vu de mon contrat... A des pratiques mensongères. Un employé de cette boite m'a menti au téléphone. Malgré les enregistrements des appels (donc preuve à l'appui), j'ai abandonnée les poursuites pour obtenir gain de cause auprès d'eux, car rien ne bougeait...très mécontent !</t>
  </si>
  <si>
    <t>jessica-j-132322</t>
  </si>
  <si>
    <t xml:space="preserve">Je suis satisfaite du prix,de la rapidité,du contrat.on me l’avais conseiller et je ne le regrette pas.je recommande cette assurance .
Beaucoup de pack pas chère </t>
  </si>
  <si>
    <t>27 août 2020 suite à une expérience en août 2020</t>
  </si>
  <si>
    <t>dr-bonnet-96735</t>
  </si>
  <si>
    <t>Je suis Chirurgien-Dentiste. J'ai posé une dent en urgence sur le dentier d'une patiente de 81 ans. Je précise 81 ans. Le prix est de 80€. Grâce au tiers payant je me suis fait réglé 15€ directement par la sécu. La patiente a envoyé à Harmonie Mutuelle 3 fois la facture certifiant que j'avais été réglé par la sécu de 15€ avec ma signature et mon tampon. Harmonie exige le bordereau de règlement de la sécu. J'ai téléphoné à Harmonie qui me dit que la procédure, c'est la procédure. Donc si vous cherchez une mutuelle à l'écoute des adhérents, vous avez compris.</t>
  </si>
  <si>
    <t>jonathan-m-128967</t>
  </si>
  <si>
    <t>Les prix son correcte le choix des options est claire et on vois le prix de la cotisation augmentée en temps réelle. En quelques minutes on dispose d'une carte vert temporaire d'un mois c'est top</t>
  </si>
  <si>
    <t>16 août 2018 suite à une expérience en août 2018</t>
  </si>
  <si>
    <t>charly-66226</t>
  </si>
  <si>
    <t>Demande de remboursement par mail et Tph car ils m'ont prélevé pour toute l'année. Délai donnée de 24 à 72 h actuellement ça fait 10j toujours pas remboursé ! J'ai rappelé et ils sont incapable de me dire quand est ce que je vais être remboursé ! Plus qu'à faire avec moins 430 e sur le salaire ce mois ci  ! Commence bien cette assurance.</t>
  </si>
  <si>
    <t>froehly-l-121907</t>
  </si>
  <si>
    <t>je viens de souscrire ..les pris sont correct...je peux pas pour l instant dire autre chose. je n'est pas eu de problème, je ne sais pas comment l'olivier gère les problèmes.
cordialement</t>
  </si>
  <si>
    <t>12 avril 2019 suite à une expérience en avril 2019</t>
  </si>
  <si>
    <t>kash-75030</t>
  </si>
  <si>
    <t>Mon contrat d'auto a été résilié a cause d'un délai d'envoie des documents. Même après une confirmation de un conseiller pour les documents ,j'ai été résilié. Pas cool et n'est pas gentil sachant que c'est vraiment difficile de trouver un nouvelle assureur après une résiliation par la compagnie ou un assureur qui propose une offre avec un prix très cher pour les clients résiliés !!</t>
  </si>
  <si>
    <t>03 novembre 2021 suite à une expérience en septembre 2021</t>
  </si>
  <si>
    <t>jlv-138796</t>
  </si>
  <si>
    <t>bénéficiaires d'un contrat capital décès en déshérence depuis 1997, nous avons été contactés en juin 2020 par swisslife. En 2021, après que toutes les pièces des bénéficiaires aient été fournies, nous avons perçu chacun 37,64€... Depuis, impossible d'obtenir les pièces justifiant cette somme, montant du capital, les intérêts de la déshérence, le nombre de bénéficiaires (pas leurs identités...).
Nos nombreuses demandes sont restées sans réponse. Suite à un signalement à la répression des fraudes (23/08/21) nous avons reçu le lendemain un engagement de swisslife d'obtenir une réponse dans les jours qui suivent.... rien... puis un engagement de nous répondre dans les 2 mois .... au 23 octobre toujours rien.... Suite à nos insistances, nous recevons un mail de : 
swisslife 
Gestionnaire Clients Vie et Réseaux
Service Clients Vie - Réclamations Vie et Conformité
s'engageant (encore) à nous envoyer les documents demandés avant le 27/10/2021.... Toujours aucune nouvelle....
Bref nous trouvons plus qu'étrange que swisslife ne puisse fournir des documents d'un dossier qui normalement est soldé..??? 
Il nous paraît totalement anormal de ne pas justifier les sommes versées .
Swisslife ne répond pas et ne tient jamais ses engagements ... lamentable.
Le dépôt de plainte nous semble être la seule solution.....</t>
  </si>
  <si>
    <t>17 février 2018 suite à une expérience en février 2018</t>
  </si>
  <si>
    <t>moon-61529</t>
  </si>
  <si>
    <t xml:space="preserve">Manque de réponses aux demandes lors de l'assistance. 
Dépenses inutiles et mal placées qui pourrait être plus efficaces pour l'assuré et moins onéreusesur pour AXA.
Les opérateurs n'etant pas en France des problèmes de compréhension qui amènent des pertes de temps considérables et des RDV  annulés pour l'assuré. </t>
  </si>
  <si>
    <t>11 septembre 2021 suite à une expérience en septembre 2021</t>
  </si>
  <si>
    <t>marion-c-132355</t>
  </si>
  <si>
    <t xml:space="preserve">Le prix est attractif
Le site est intuitif, très facile à renseigner, devis en 5 min sur internet.
Reste à voir, efficacité service client en cas de pépin... </t>
  </si>
  <si>
    <t>16 avril 2021 suite à une expérience en avril 2021</t>
  </si>
  <si>
    <t>arnaud-c-110608</t>
  </si>
  <si>
    <t>Bon échange avec le conseiller disponible sur ligne direct. Rapidité de prise en charge du dossier même avec quelques points techniques à résoudre sur le questionnaire de santé.</t>
  </si>
  <si>
    <t>23 décembre 2020 suite à une expérience en décembre 2020</t>
  </si>
  <si>
    <t>eric74-101785</t>
  </si>
  <si>
    <t xml:space="preserve">J'y ai adhéré pendant plus de 5 ans jusqu'à fin 2020, et j'ai clairement vu le service se dégrader petit à petit... 
C'est devenu une catastrophe... Courriers pas clairs, réponse aux emails 1 fois sur 5, pas de rappels des conseillers, réponses à côté de la plaque... 
Remboursements obscurs, bref, je FUIS ! </t>
  </si>
  <si>
    <t>05 octobre 2019 suite à une expérience en octobre 2019</t>
  </si>
  <si>
    <t>claude1515-79759</t>
  </si>
  <si>
    <t>51 ans a la Matmut  et pour quoi ?</t>
  </si>
  <si>
    <t>ominetti-r-129151</t>
  </si>
  <si>
    <t>Je suis satisfait des services, les prix me conviennent, c'est simple et rapide comparé à la concurrence qui propose des tarifs plus cher comme la Matmut.</t>
  </si>
  <si>
    <t>gerardk6--102538</t>
  </si>
  <si>
    <t>Assurer dynamique, efficace avec un bon rapport qualité /prix,je conseille , pour assurer un deux roues, service client assez disponible et à l’écoute, démarches faciles et rapides</t>
  </si>
  <si>
    <t>24 janvier 2018 suite à une expérience en janvier 2018</t>
  </si>
  <si>
    <t>papy-60758</t>
  </si>
  <si>
    <t>Bonjours du 25/10/2015 au 30/06/2016 je suis en arrêt maladie pour une AOMI de categorie 4 ensuite j ai repris le travail car n ayant pas de complément de salaire verser par l ag2r a mon employeur pourtant ayant des difficultés pour marcher j ai repris le travail et au moi de septembre j ai reçus mon complément de salaire vue mon état de santé.Malgré les Stens mon artère femorale  est toujours boucher et le 18/10/2016 j ai rechuter et ne peut plus travailler et suis passer en invalidité de catégorie 2 au 01/04/2017  les document on étais envoyé à ma société qui les a transmi au GAN car au 01/01/2016 ma société a changer de prévoyance ceux ci mon répondu que c étais à l'ancienne assurance de prendre en charge  (AG2R ) Car cela est une rechute L AG2R ne veule pas prendre en charge car l arrêt de travail est du 18/10/2016 et que je ne suis plus assurer chez eux depuis le 01/01/2016 chez eux apres mettre renseigner article 7 de la loi evin de 1989  si on peut prouver que cela est bien une rechute c est à L AG2R de prendre en charge j ai pu prouver grâce au certificat médical fais par mon médecin et de plus un questionnaire de santé rempli pour le gan qui disais que c étais une rechute malgré cela AG2R mon envoyer voire un médecin expert pourquoi car la sécu ma mi en invalidité de catégorie 2. etant en état précaire j e voudrais bien savoir si j'ai droit de toucher mon complément de salaire  et quand</t>
  </si>
  <si>
    <t>31 décembre 2018 suite à une expérience en décembre 2018</t>
  </si>
  <si>
    <t>mat-69770</t>
  </si>
  <si>
    <t>J ai eu un accident avec un tiers responsable qui a pris la fuite toutes les réparations de mon véhicule sont a ma charge alors que je suis en tout risque finalement autant ne pas etre assure</t>
  </si>
  <si>
    <t>23 septembre 2019 suite à une expérience en septembre 2019</t>
  </si>
  <si>
    <t>jonnen-79402</t>
  </si>
  <si>
    <t>en regardant les autres avis j'aurai du me méfier, mais cet assureur tire la profession vers le bas avec son personnel méprisant insultant et menteur.... jamais vu ça de ma vie.  je regrette amèrement d'avoir souscrit,   passez votre chemin.</t>
  </si>
  <si>
    <t>cathy-p-129988</t>
  </si>
  <si>
    <t>Je suis satisfaite des tarifs ainsi que des prestations. Je quitte mon ancienne assurance à cause des tarifs élevés ainsi que pour les prestations médiocres.</t>
  </si>
  <si>
    <t>22 septembre 2020 suite à une expérience en septembre 2020</t>
  </si>
  <si>
    <t>agas-97709</t>
  </si>
  <si>
    <t>Dommage qui ne peuvent pas m'assurer pour un véhicule de 9cv fiscale avec 2 ans d'assurance soit 10% de bonus Sinon oui bon dans l'ensemble je recommande vivement .
Cdt</t>
  </si>
  <si>
    <t>18 août 2019 suite à une expérience en août 2019</t>
  </si>
  <si>
    <t>fatib-78519</t>
  </si>
  <si>
    <t>Je suis très déçue de la Macif. S vous lisez mon avis alors ne vous assurez surtour pas chez eux. Sinistre depuis octobre 2018 et expert passé en mars 2019, oublie la moitié de l'expertise!je dois supplier tous les jours les conseillers pour avoir un rapport complet. Au mois de mai il daigne se déplacer et le comble c est qu il quitte l'expertise sans la compléter car j'ai vexé ce pauvre jeune homme qui pensait que je connaissais pas les conditions de mon contrat.Aujourd'hui le 18 aout nous attendons toujours la transmission de son deuxième rapport. Après avoir saisi le médiateur sans succès, la macif leur a répondu que je devais faire une contre expertise! je suis en train de préparer mon dossier pour les tribunaux car je compte bien etre indemnisée de mes dommages. Fuyez la macif et fuyez leurs experts de chez elex.</t>
  </si>
  <si>
    <t>anthony-d-129883</t>
  </si>
  <si>
    <t>Je suis ravi du prix et de la rapidité je devais m’assurer dans la journée un samedi pour aller chercher ma moto et cela m’a pris 10 mn merci ami parfait je recommande</t>
  </si>
  <si>
    <t>claude-m-110465</t>
  </si>
  <si>
    <t xml:space="preserve">satisfaction des services proposés, tarifs, réactivité et traitement des dossiers
bon accueil téléphonique  pas trop de temps, d' attente je conseille </t>
  </si>
  <si>
    <t>16 juin 2021 suite à une expérience en juin 2021</t>
  </si>
  <si>
    <t>momo-117255</t>
  </si>
  <si>
    <t>Suite a mon appel téléphonique L'assureur Éméline a bien répondu a mes questions que je lui est posé, en plus agréable accueil et sympathique lors de mon appel merci</t>
  </si>
  <si>
    <t>barbudo-67914</t>
  </si>
  <si>
    <t>LAMENTABLE que la MAAF ne prenne pas en charge la conduite accompagnée pour les petits enfant ! Bravo la prévention des accidents par une meilleure éducation à la conduite .</t>
  </si>
  <si>
    <t>29 septembre 2021 suite à une expérience en septembre 2021</t>
  </si>
  <si>
    <t>fabien-l-135104</t>
  </si>
  <si>
    <t>Je suis satisfait du service et aussi du service téléphonique agent à l'écoute et rassurent niveau prix se n'est vraiment pas cher je trouve que c'est intéressant pour les jeunes conducteurs</t>
  </si>
  <si>
    <t>05 juin 2021 suite à une expérience en juin 2021</t>
  </si>
  <si>
    <t>laetitia-g-116079</t>
  </si>
  <si>
    <t>je satisfaite du service dans l'ensemble j'aurais juste apprécié l'option seule de l'assistance zéro km car le pack en lui même ne m'intéressai pas. après rapport qualité prix correct et type de contrat très lisible avec une lecture facile</t>
  </si>
  <si>
    <t>22 juin 2019 suite à une expérience en juin 2019</t>
  </si>
  <si>
    <t>fab-77024</t>
  </si>
  <si>
    <t>surtout ne pas s"assurer chez eux ! il se font passer des organismes divers  caf, cpam, soutraitant divers pour obtenir les informations nécessaires pour nous faire signer des contrats dont on ne veut pas, je me suis fait avoir mais heureusement je suis dans les 14 jours pour résilier. Je déconseille NEOLIANE santé et prévoyance.</t>
  </si>
  <si>
    <t>05 décembre 2016 suite à une expérience en décembre 2016</t>
  </si>
  <si>
    <t>laurent-49892</t>
  </si>
  <si>
    <t>La gestion de mes sinistres a toujours été gérée parfaitement par Eurofil. J'en suis très satisfait pour le moment mais, suite aux nommbreux commentaires lus ci-dessous, j'espère ne pas être expulsé prochainement !</t>
  </si>
  <si>
    <t>guillaume-g-132836</t>
  </si>
  <si>
    <t xml:space="preserve">Je suis satisfait du service direct assurance. On m’a bien renseigné au téléphone.
Direct assurance s occupe de la résiliation 
Cordialement 
Un nouveau assureur </t>
  </si>
  <si>
    <t>02 février 2018 suite à une expérience en février 2018</t>
  </si>
  <si>
    <t>stiv23-60652</t>
  </si>
  <si>
    <t>Assurance à voir sur la durée et les années. 
J'ai eu un bris de glace, ça c'est passé sans problèmes
Le service client n'est pas au point. On vous dit de joindre un numéro, on vous donne des informations erronées. Aujourd'hui on échange beaucoup par mail et le suivi devrait être beaucoup plus droit.
Hormis ça c'est une bonne assurance. Rien à redire.</t>
  </si>
  <si>
    <t>30 janvier 2020 suite à une expérience en janvier 2020</t>
  </si>
  <si>
    <t>dupont-86561</t>
  </si>
  <si>
    <t>il VISE  les vieux aux téléphone mes parent sont SANS RESSOURCES cause de eux 2 mutuelles a payer il refuse de resilier avec une lettre AR</t>
  </si>
  <si>
    <t>dom36-122066</t>
  </si>
  <si>
    <t>C'est pas des champions, le covid et ses pseudos inconvénients sont leur fer de lance, hyper lent à répondre, toutes les excuses pour retarder les accords de devis, des demandes de document ou justificatif que aucune autre mutuelle demande, des remboursements qui diffèrent d'un mois à l'autre, sans que la situation soit changée, des attentes au téléphone particulièrement intolérables, à fuir absolument pour les personnes qui n'ont pas internet ou qui n'ont pas un téléphone avec un forfait maxi.Pour le prix ,c'était une mutuelle payée par l'employeur à 100%, donc je ne peux pas juger,mais vu les problèmes c'est une maigre consolation. Pour le contact rien à dire , ils n'ont pas de bureau pour accueillir les clients ,ce ne sont que des intermédiaires censés faciliter les échanges ,à hurler de rire !</t>
  </si>
  <si>
    <t>adrien06-53652</t>
  </si>
  <si>
    <t>Entièrement satisfait depuis mon passage chez L'Olivier assurance depuis quelque mois. Je suis jeune permis et j'économise beaucoup chaque mois comparé à mon ancien assureur!</t>
  </si>
  <si>
    <t>mimi67-100922</t>
  </si>
  <si>
    <t>J'ai été très bien informée par Lamia concernant ma carte tiers payant.Très agréable et efficace.Attendons la suite....EN tous les cas pour le moment rien à redire.</t>
  </si>
  <si>
    <t>15 décembre 2016 suite à une expérience en décembre 2016</t>
  </si>
  <si>
    <t>denis62-15406</t>
  </si>
  <si>
    <t>suite a un sinistre aucune nouvelle,aucune reponce a mes mail sur mon espace maaf,et quand vous les avez au telephone il ne save pas repondre a vos questions je sui degoutée de cette assurance c est scandaleu de ce foutre de ces client de sorte, j ai 5  assurances chez eu</t>
  </si>
  <si>
    <t>11 janvier 2019 suite à une expérience en janvier 2019</t>
  </si>
  <si>
    <t>domi-70132</t>
  </si>
  <si>
    <t>Depuis que je suis à la retraite j'ai des problèmes récurrents avec la MGEN en ce qui concerne le calcul de ma cotisation. Tous les ans, on tient compte d'un montant de revenus complètement faux et exagéré pour calculer ma cotisation. J'ai beau faire le nécessaire, tous les ans ça revient. Est-ce un moyen pour faire fuir les retraités de la mutuelle? J'ai cotisé 37 ans lorsque j'étais active et n'avais pas ce problème.</t>
  </si>
  <si>
    <t>04 novembre 2021 suite à une expérience en novembre 2021</t>
  </si>
  <si>
    <t>coat-d-138968</t>
  </si>
  <si>
    <t>Satisfait des renseignements du conseiller de plus très aimable, prix correct et facilité de souscription. Je conseillerais à mon entourage de souscrire auprès de l'Olivier assurance.</t>
  </si>
  <si>
    <t>18 décembre 2018 suite à une expérience en décembre 2018</t>
  </si>
  <si>
    <t>dory74-69524</t>
  </si>
  <si>
    <t>Très satisfait de la simplicité et la rapidité pour changer d'assurance et recevoir ma nouvelle carte verte. Au départ je me suis tourner vers cette assurance pour le prix et il n'y a pas que ça de bien !</t>
  </si>
  <si>
    <t>angelo-c-116469</t>
  </si>
  <si>
    <t>Simple et pratique ,j'espère quand meme pouvoir bénéficier d'une baisse de mon assurance dans les meilleurs délais .
Je suis maintenant retraité depuis le 1er novembre 2020......</t>
  </si>
  <si>
    <t>31 août 2020 suite à une expérience en août 2020</t>
  </si>
  <si>
    <t>celineebbo-96873</t>
  </si>
  <si>
    <t>Très professionnel dans leurs métiers, je recommande... j’ai eu un gros soucis de voiture et il était là tout au long de mon problème, il m’ont bien renseigné et bien guidé.</t>
  </si>
  <si>
    <t>noly-e-131328</t>
  </si>
  <si>
    <t>Je suis satisfait des tarifs les conseillers c'est au petit bonheur la chance certains sont très compétent d'autres servent à rien mis à part faire fuite vos clients.</t>
  </si>
  <si>
    <t>09 février 2021 suite à une expérience en février 2021</t>
  </si>
  <si>
    <t>pe94-103875</t>
  </si>
  <si>
    <t xml:space="preserve">Tous contrats:
Efficaces pour séduire un nouveau client avec un prix attractif, mais des discussions interminables à chaque date anniversaire pour contester des hausses de tarif injustifiées.
Contrat habitation:
Suite sinistre habitation du à la sécheresse et constaté par exploit d'huissier, Allianz refuse d'ouvrir un dossier de sinistre, même provisoire, en attente de la publication du décret de classement catastrophe naturelle par la préfecture. Si le décret était publié, aucune possibilité d'indemnisation si les réparations ont déjà été effectuées, ce qui veut dire que, selon cette procédure inappropriée, on ne peut rien faire, on laisse les désordres s'aggraver et on fait passer un expert quand les murs se sont effondrés pour constater les désordres.
</t>
  </si>
  <si>
    <t>30 avril 2021 suite à une expérience en avril 2021</t>
  </si>
  <si>
    <t>gauthier-l-112170</t>
  </si>
  <si>
    <t>Services très bon, conseillers compétents, mais remise sur de multiple contrats pas vraiment avantageuse malgré 2 contrats autos et un contrat maison.</t>
  </si>
  <si>
    <t>04 mai 2021 suite à une expérience en mai 2021</t>
  </si>
  <si>
    <t>oliver-w-112643</t>
  </si>
  <si>
    <t>Très difficile à obtenir quelqu'un au téléphone quand j'ai besoin, juste un répondeur frustrant. Une simple chose qui ternie votre réputation. Je veux juste un relevé d'info pour une autre compagnie parce que vous n'assurez pas les camping cars! C'est votre faute, sinon j'aurais pris une autre contrat avec vous.</t>
  </si>
  <si>
    <t>23 novembre 2017 suite à une expérience en novembre 2017</t>
  </si>
  <si>
    <t>nad-59049</t>
  </si>
  <si>
    <t>Assurance beaucoup trop chère, aucune reconnaissance de ses clients fidèles.
Nous avons 4 voitures d'assurees chez AXA, nos assurances habitations etc...
nous ne sommes pas reconnus. Nous passons par un courtier qui ne peut
pas agir nos avis sur les sommes demandées par AXA. Tous les ans nous sommes taxés même si Aucun sinistre n'a eu lieu dans l'année.</t>
  </si>
  <si>
    <t>frederic-o-116960</t>
  </si>
  <si>
    <t>Je suis satisfait de mon nouveau contrat mais je trouve dommage de devoir demander un nouveau contrat pour obtenir un tarif plus attractif (480 euros au lieu de 810 euros) pour la même voiture et les mêmes garanties.
Il faudrait revoir.</t>
  </si>
  <si>
    <t>07 janvier 2020 suite à une expérience en janvier 2020</t>
  </si>
  <si>
    <t>caph-85582</t>
  </si>
  <si>
    <t>Cela fait 4 fois en une dizaine d'année que nous avons recours à la GMF pour remorquage de véhicules suite à des pannes et tout s'est bien passé</t>
  </si>
  <si>
    <t>aymen-a-129413</t>
  </si>
  <si>
    <t>Je suis satisfait de l'assurance AMV, tarif très compétitif, service client toujours joignable pour toute aide, plateforme en ligne très complète. Merci</t>
  </si>
  <si>
    <t>05 mars 2019 suite à une expérience en mars 2019</t>
  </si>
  <si>
    <t>warren1208-71878</t>
  </si>
  <si>
    <t>UN SCANDALE FUIR. pas de service client 
Délais de traitrement de plus de 2 mois</t>
  </si>
  <si>
    <t>23 octobre 2017 suite à une expérience en octobre 2017</t>
  </si>
  <si>
    <t>nora-58299</t>
  </si>
  <si>
    <t xml:space="preserve">Bonjour, Référence client :268719. Mon attestation d’assurance provisoire d’un Mois est terminé le 12/10/2017 :période laquelle j’ai fourni tout les papiers demandés avant l’ech D’un Mois. Je vous contacter par mail mais toujours pas de réponse et pas de carte verte ! Sur mon espace client tout les pièces sont reçu et validé. Merci de faire le nécessaire pour réglé mon problème. Cordialement
</t>
  </si>
  <si>
    <t>15 janvier 2018 suite à une expérience en janvier 2018</t>
  </si>
  <si>
    <t>phil-60522</t>
  </si>
  <si>
    <t xml:space="preserve">Je viens de faire deux devis en ligne chez Eurofil pour assurer deux voitures actuellement assurées, un peu cher, à la MACSF: c'est vrai, les relances sont incessantes jusqu'à ce qu'on décroche; c'est vrai, les tarifs sont, disons-le, alléchants. Comparativement mon ancienne assurance  offre des prestations nettement plus "haut de gamme" (franchises, bris de glace, prêt de véhicule...).
Là, je me promène sur ce site et je ne vois que des mécontents, donc je vais réfléchir à deux fois (peut être même à trois) avant de quitter  la MACSF, qui, en 45 ans ne m'a jamais posé de problème, sinon celui d'être trop cher désormais pour mois.Il vaut mieux tenir que courir, je n'ai pas envie de me faire virer à 65 ans comme un malpropre, un beau matin, par mail, sans espoir à ce que je lis, de retrouver une bonne assurance. </t>
  </si>
  <si>
    <t>11 août 2021 suite à une expérience en août 2021</t>
  </si>
  <si>
    <t>valerie--d-127532</t>
  </si>
  <si>
    <t>Je suis satisfaite de direct assurance, je suis déjà assuré chez vous pour ma voiture C4 ll je pense mettre mon assurance habitation chez vous des que possible merci d'avance</t>
  </si>
  <si>
    <t>28 mai 2021 suite à une expérience en mai 2021</t>
  </si>
  <si>
    <t>jean-pierre-g-115170</t>
  </si>
  <si>
    <t xml:space="preserve">je suis satisfait de ma communication avec votre collaborateur, j'ai eut les renseignements que je souhaitais; les démarches des résiliation de ma précédente assurance seront effectués par vos services. Cordialement </t>
  </si>
  <si>
    <t>28 février 2020 suite à une expérience en février 2020</t>
  </si>
  <si>
    <t>lucas56-87744</t>
  </si>
  <si>
    <t xml:space="preserve">Un scandale cette assurance. Je suis en tiers et je souhaite passer en tout risque. J'envoie donc des photos, qui sont refusées pour des "griffures" et un enfoncement de porte qu'ils sont les seuls à voir! Donc je me retrouve en tiers à cause d'incompétents n'ayant pour seule solution d'attendre la fin d'un an de contrat (interminable par ailleurs). Alors oui l'assurance n'est pas chère mais je déconseille à tout le monde de ne pas aller ici, au final vous perdrez énormément de temps et d'argent! </t>
  </si>
  <si>
    <t>ako-116770</t>
  </si>
  <si>
    <t xml:space="preserve">Bonjour
Je tiens à remercier sincèrement Emeline pour son accueil chaleureux au bout du fil (ce qui est très rare) et ses renseignements sur les remboursements. 
Merci bcp Emeline. </t>
  </si>
  <si>
    <t>04 janvier 2018 suite à une expérience en janvier 2018</t>
  </si>
  <si>
    <t>liwmur-60181</t>
  </si>
  <si>
    <t>Si Vs n'avez besoin de rien souscrivez à la MATMUT.  C'est au client de faire avancer le dossier, de se débrouiller avec l'entreprise mandatée par leurs soins.</t>
  </si>
  <si>
    <t>12 novembre 2020 suite à une expérience en novembre 2020</t>
  </si>
  <si>
    <t>etoile42-100031</t>
  </si>
  <si>
    <t>Bonjour, depuis un mois j’essaye de récupérer une partie d’une assurance vie pour solder un prêt. Je n’ai toujours pas mes sous. Je me fais balader entre la banque postale et la cnp. J’ai presque l’impression que ce n’est pas mes sous. Que faire? La banque postale ne me rappelle même plus et la cnp est impossible à joindre.</t>
  </si>
  <si>
    <t>06 février 2020 suite à une expérience en février 2020</t>
  </si>
  <si>
    <t>damien-35261</t>
  </si>
  <si>
    <t>j'appelle pour un avoir un relevé d'info pour peut etre pour changer d'assurance, on m'annonce me faire une nouvelle offre pour éviter de changer d'asssurance. Je paie 40 euro actuellement, elle m'annonce 5% de remise ce qui fait ma mensualité a 42 euro donc plus cher donc étonnant, puis ensuite me refait une offre de 11% donc 41 euro, je lui explique que ma mensualité actuellement est de 40 euro je comprend pas et je lui demande pourquoi et bien soi disant on augmente toutes les tarifications donc ma mensualité devrait augmenter a 44 euro pas a cause de mon cas a moi, mais a cause du taux par rapport à la region, je trouve scandaleux que l'on subisse une augmentation sur un contrat conclu a une tarification précise, donc accident ou pas, augmentation du prix de l'assurance, et bien l'olivier assurance au revoir et je vous ne ferais pas de publicités, surtout que je n'ai eu aucun sinistre justifiant cette augmentation, quand d'autres assurances n'augmente pas ses prix pour ses clients sérieux!</t>
  </si>
  <si>
    <t>26 juillet 2018 suite à une expérience en juillet 2018</t>
  </si>
  <si>
    <t>chriscaz-65792</t>
  </si>
  <si>
    <t xml:space="preserve">C'est simple je suis en ITT depuis le 5 mars pour une Leucémie Aigüe Lymphoblastique et aucun remboursement des mensualités de mon prêt n'ont été effectués. Avec les 90 jours de carences nous en sommes à 2 mois de retard et aucun moyen d'avoir de l'information. A noter que j'avais pris le prêt avec le crédit immobilier de Boursorama qui me répond qu'ils n'arrivent pas à les joindre.
</t>
  </si>
  <si>
    <t>franck-g-138036</t>
  </si>
  <si>
    <t>Super simple a utiliser je vous remercie l’assurance la moin chère du marcher pour quad ou moto je vous remercie cordialement gerard Franck d’Auvergne</t>
  </si>
  <si>
    <t>13 septembre 2017 suite à une expérience en septembre 2017</t>
  </si>
  <si>
    <t>gresivaudan-37648</t>
  </si>
  <si>
    <t>Service en Agence (Grenoble) inexistant: pas de réponse aux emails, agent injoignable au téléphone, ne rappelle pas. Dégradation du service sur les dernières années (client depuis plus de 30 ans)</t>
  </si>
  <si>
    <t>lelievre-x-125410</t>
  </si>
  <si>
    <t>Satisfait du service et tarif correct, mais je trouve très dommage de ne pas pouvoir assurer immédiatement en touts risques une voiture en plaques provisoires</t>
  </si>
  <si>
    <t>olivier75-85905</t>
  </si>
  <si>
    <t>Consultant indépendant, suis chez eux depuis 15 ans.
3 J d'hospitalisation + 1 semaine d'arret de travail signé par l'hopital... C'était un bon test (je n'avais jamais encore été malade) car cela ne leur suffit pas, une tonne de formulaire à remplir + comptes rendus d'examens + ...  Cela m'a découragé et dégouté de leur avoir donné mon argent depuis 15 ans
Service client déplorable et antipathique en plus</t>
  </si>
  <si>
    <t>24 mai 2018 suite à une expérience en mai 2018</t>
  </si>
  <si>
    <t>nekowa-64182</t>
  </si>
  <si>
    <t>J'ai souscris à cette assurance via demarchage telephonique, tout s'est fait tres rapidement on  se sent limite obligé de dire oui tellement ils nous harcelent , tout se fait par telephone je recois mon contrat par email , changeant d'avis j'utilise mon droit de retractation, ATTENTION premierement on m'indique que je ne peux le faire seulement que par recommandé donc on peut souscrire par telephone mais on DOIT resilier par courrier UNIQUEMENT. j'envoie donc le courrier j'appelle pour m'assurer de sa bonne reception et de mon remboursement de la totalité de la somme que j'avais versé , la conseillere m'informe que le remboursement devrait m'etre reversé dans la semaine , au bout de 2 semaines toujours rien , j'appelle donc une autre fois encore pour savoir de quoi il en retourne et la conseillere que j'ai m'informe que suite a une erreur de leurs part (pour prelever y a pas de retard par contre pour le remboursement y a  plus personne) le virement n'etait toujours pas parti et cerise sur le gateau on ne me rembourse qu'une partie de la somme (chose qu'on ne vous precise a aucun moment attention), je vous conseille de fuir comme la peste c'est limite de l'extorsion de fonds . Cordialement</t>
  </si>
  <si>
    <t>en-colere--114715</t>
  </si>
  <si>
    <t xml:space="preserve">Je note 0
Inadmissible 
Je téléphone pour ma maman admise en ehpad, très affaiblie, très  fatiguée 
Je souhaite juste de renseignements concernant si possible attestation de responsabilité civile et la personne au bout du fils me répond en boucle : pas possible de donner renseignement, c’est à ma maman de faire la demande 
Je veux juste savoir si cela se fait
Et en boucle , c’est la concernée qui doit téléphoner 
Maman a déjà 2 contrats habitation chez sogessur 
Inhumain cette réponse 
Des robots qui répondent 
En fait dès le départ j’aurais dû me faire passer pour ma maman 
C’est n’importe quoi 
Vraiment ZÉRO </t>
  </si>
  <si>
    <t>20 juin 2020 suite à une expérience en juin 2020</t>
  </si>
  <si>
    <t>benjamin-91668</t>
  </si>
  <si>
    <t>Rapide et efficace, la demande d'avis en ligne est très simplifiée et permet de se projeter. Ainsi, c'est plus facile pour comparer les garanties avec d'autres prestataires.</t>
  </si>
  <si>
    <t>guidez-a-130751</t>
  </si>
  <si>
    <t xml:space="preserve">Je suis très satisfait, la GMF et  à l'écoute, professionnel et réactif. Bonne prise en charge. Je conseil cette compagnie d'assurance et j'en suis très satisfait.
</t>
  </si>
  <si>
    <t>06 mai 2021 suite à une expérience en mai 2021</t>
  </si>
  <si>
    <t>david-a-112851</t>
  </si>
  <si>
    <t>Je suis satisfait du service très bien je recommande a tout le monde compagnie d’assurance qui comprend très bien les besoins des motards !!!!!!!!!!!!</t>
  </si>
  <si>
    <t>24 septembre 2021 suite à une expérience en septembre 2021</t>
  </si>
  <si>
    <t>stou-134240</t>
  </si>
  <si>
    <t>depuis le mois de Mai, je vis ce que je juge être un drame avec AXA chez qui j'ai plusieurs assurances. En effet, mon véhicule a été vandalisé dans le sud de la France alors que j'étais en déplacement. Suite à quoi j'ai tout déclaré dans les temps et envoyé ma plainte à AXA, et cela arriva en date du 16 Mai. Cependant, il n'y a eu expertise que le 19 mai. Puis , après plusieurs relances, un avis d'expert a été déposé le 15 juin. Cependant, contrairement à ce que mon contrat stipulait, je n'ai pas eu de véhicule de remplacement et continuais à régler les frais inhérents à un véhicule qui semble être une épave de ce que l'expert m'aurait dit. J'ai dû donc entre-temps m'acheter un véhicule d'appoint avec une assurance supplémentaire, et cela à mes frais en plus des mensualités du leasing et de l'assurance.
 L'explication à cela serait qu'une enquête a été ouverte sur moi et que le dossier serait bloqué par le service étude et prévention, alors ils reviendraient vers moi le moment venu. J'ai même reçu un inspecteur au mois de juillet qui m'a expliqué que l'assurance s'inquiétait sur une éventuelle fraude , d'où l'enquête et que pour lui tout était bon alors le dossier devrait suivre son cours. Il serait opportun de notifier que le véhicule a été accidenté en janvier suite au prêt de celui-ci à une personne qui aurait aussi été auditionné par l'inspecteur. Cependant , malgré toutes les pièces fournies et ma bonne foi, toujours pas de retour. 
C'est alors que je me retourne vers mon assistance juridique (JURIDICA) dans l'espoir de faire avancer les choses. La première fois, ils me disent que je ne peux rien faire avant un délai de 3 mois et que l'assurance est dans son droit. Au bout de 3 mois, ME CONSEILLENT de faire un courrier recommandé en citant un article du code des assurances, disant que l'assureur serait dans l'obligation de m'indemniser passé ce délai. Ce à quoi AXA répond que cela n'est valable que dans le cadre des catastrophes naturelles, et qu'ils ne sont tenus par aucun délai dans mon cas, ils reviendraient vers moi. Je me retourne de nouveau vers JURIDICA en leur donnant cette réponse , et là surprise, je suis informé que l'entité faisant partie du groupe AXA, il y aurait conflit d'intérêt et que j'ai le droit de me faire assister d'un avocat, à la charge de JURIDICA selon mon contrat. 
Chose que dans le doute j'avais déjà faite , et l'avocat m'a plutôt guidé plutôt vers une saisine de médiateur avant une mise en demeure. Juridica m'a informé au final que je devrais avoir une réponse au plus tard le 20 septembre, mais une fois en ligne, on dit me recontacter, et plus de nouvelles. Au passage la consultation de l'avocat ne rentre pas en compte dans leur remboursement finalement non plus. 
bientôt 5 mois que ça dure et je trouve cela abusé</t>
  </si>
  <si>
    <t>rvm-64713</t>
  </si>
  <si>
    <t>Démarchage au forcing "une anomalie a été détectée sur vos remboursements santé", soi-disant de la part de la mutualité française. De plus sur liste rouge. Qui vous a vendu mon n° de téléphone? 2ème appel, signalé à Bloctel.</t>
  </si>
  <si>
    <t>jean-michel-123270</t>
  </si>
  <si>
    <t>Malgré ma demande réitérée plusieurs fois lors de la modification de mon contrat, suite changement de véhicule, d'être bien informée de tout prélèvement en amont afin de ne pas être en découvert j'ai découvert le prélèvement sur mon relevé de compte sans en avoir été informée.</t>
  </si>
  <si>
    <t>galador-63171</t>
  </si>
  <si>
    <t>Bonjour, les informations d'Emilie ont été très claires et très rapides. Donc je suis tout à fait satisfait de sa prestation. Avec mes meilleurs sentiments, François Prêcheur, adhérent 502456</t>
  </si>
  <si>
    <t>09 août 2019 suite à une expérience en août 2019</t>
  </si>
  <si>
    <t>isa-78319</t>
  </si>
  <si>
    <t>Payer PAYER. Je reste il chercher des petite bête. Après un AT j ai voulu reprendre 2 fois le travail. Et eu  ça leur plait pas il essaie de m endormir. Moi j ai pris un rdv avec un juriste pour que l ont expliqué clairement les choses .</t>
  </si>
  <si>
    <t>Crédit Mutuel</t>
  </si>
  <si>
    <t>05 février 2018 suite à une expérience en février 2018</t>
  </si>
  <si>
    <t>tim-61135</t>
  </si>
  <si>
    <t>je rejoint la grande famille des decu des assurance cardif je suis passer invalidite 2 categorie le 1 11 2016 et fait une demande de prise en charge de mon  invalidite il m on repondu oui mais il m on pris en maladie aux lieux d invalidite pendant 12 mois courier de leur par comme quoi il arrete indemniser car je n ai etait pas en invalidite permanente totale de se faite j ai demander a passer une expertise avec leur medecin lui ma reconnu mes pour eu se n ai pas encore suffisant  il faut etre itpa alors je me demande encore de qui se moque ton</t>
  </si>
  <si>
    <t>lopes-c-135030</t>
  </si>
  <si>
    <t>Les prix sont très intéressants, reste à voir la qualité du service. Pour une voiture qui roule peu ou en fin de vie le minimum d'assurance est très intéressant.</t>
  </si>
  <si>
    <t>30 juillet 2021 suite à une expérience en juillet 2021</t>
  </si>
  <si>
    <t>monlouis-a-125599</t>
  </si>
  <si>
    <t>Acompte difficile à accepter lorsque nous sommes déjà client.
Cela est parfois difficile à financer. Revoir cette partie. ok pour nouveau client..sinon super contact conseiller</t>
  </si>
  <si>
    <t>18 janvier 2019 suite à une expérience en janvier 2019</t>
  </si>
  <si>
    <t>patdu06-70352</t>
  </si>
  <si>
    <t>Suite à un dégât des eaux chez moi, le rapport de l'expert a été envoyé le 27 décembre 2018. Depuis aucune nouvelle de SOGESSUR Habitation. Et aucun moyen de les contacter au 09 69 327 326 : un répondeur qui affirme que tous leurs conseillers sont occupés ! Et ce depuis des jours ! C'est une honte !!! Et visiblement, à en lire certains commentaires sur cette assurance, je ne suis pas le seul !</t>
  </si>
  <si>
    <t>17 août 2018 suite à une expérience en août 2018</t>
  </si>
  <si>
    <t>riko-66235</t>
  </si>
  <si>
    <t>Frigo hs par la foudre, je préviens mon assurance qui ok n'hésite pas d'acheter un frigo, j'achète sur cdiscoun et , et plus tard on m'envoie des papiers à faire remplir par le vendeur pour que celui-ci remplice un constat pour l'origine de la panne???? Comment déjà envoyé le vieux frigo à cdiscoun ?? Allianz et je suis chez eux depuis au moins 15 ans et une tele avait été changée, en 15 ans.</t>
  </si>
  <si>
    <t>14 octobre 2021 suite à une expérience en octobre 2021</t>
  </si>
  <si>
    <t>hubuche-137460</t>
  </si>
  <si>
    <t xml:space="preserve">1 étoile car je ne peux pas mettre ZERO!!!
Souscripteur depuis plus de 30 ans à cette assurance et ayant eu jusqu'à 9 contrats simultanés chez eux j'ai décidé de les fuir.
Suite à l'achat d'un nouveau véhicule ces derniers m'ont fais 3 devis différents en l'espace d'1 mois entre le premier contact et mon choix définitif, forcément le plus cher en dernier: delta 250€00 annuel. Malgré ma demande d'explication et courrier mail aucune explication digne de ce nom n'est apportée pour justifier les écarts entre les devis.
Pris par le temps je décide de le valider malgré tout, et je m'aperçois que ce véhicule a été assuré à la place de mon second véhicule!!! donc second sans assurance!!
Après de nombreux coup de tel un conseiller consent enfin à écouter ma problématique et assure ce second véhicule au nom de mon fils mineur MDR à un prix exorbitant!
Je rechange donc mon assurance pour la remettre comme au départ.
Devant le manque de considération de cette boite pour ces clients je décide de résilier mon assurance chez eux et là cerise sur le gâteau ces derniers m'annonce que cette résiliation est impossible motif le contrat n'a pas 1 an pour info il était assurer chez eux depuis 2 ans !!! explication pas le même numéro de contrat
Bref CHAMPION DU MONDE LA MATMUT
Les temps sont ils trop compliqués pour endormir vos clients de cette manière?
Bref fuyez les si vous ne souhaitez pas de soucis après plus de 30 ans à payer mensuellement les factures.   
</t>
  </si>
  <si>
    <t>20 avril 2019 suite à une expérience en avril 2019</t>
  </si>
  <si>
    <t>vala-75265</t>
  </si>
  <si>
    <t>Refu d'indemniser vehicule assuré tous risques sous prétexte d'une fausse déclaration. Une contrexpertise a eu lieu Axa refuse d'en tenir compte. 
Client depuis 20 ans</t>
  </si>
  <si>
    <t>christian-h-109445</t>
  </si>
  <si>
    <t>Je réalise et accepte un devis tout risques à 274,75 et lors du paiement celui ci passe à 312€. Comme la première mensualité est payé via carte bancaire
impossible de connaître le pourquoi d'un tel écart !</t>
  </si>
  <si>
    <t>14 avril 2019 suite à une expérience en avril 2019</t>
  </si>
  <si>
    <t>md-75058</t>
  </si>
  <si>
    <t>assuré plusieurs années sans accident, réduction 50%++++, pour  2 voitures
Puis  2 accidents en 3 ans et contrat résilié sans avertissement!!!!!!
Prix corrects mais il ne faut pas avoir d'accident</t>
  </si>
  <si>
    <t>02 avril 2021 suite à une expérience en avril 2021</t>
  </si>
  <si>
    <t>jean-paul-t-108921</t>
  </si>
  <si>
    <t>TOUT EST CORRECT
Pour les contacts directs au téléphone, bonne réception et conseillère très aimable, rapide et compétente
Prix concurrentiel bien qu'encore un peu élevés</t>
  </si>
  <si>
    <t>13 novembre 2019 suite à une expérience en novembre 2019</t>
  </si>
  <si>
    <t>diguiz44-80968</t>
  </si>
  <si>
    <t>Bonne expérience client globale pour ce premier contrat avec l'Olivier pour la partie du suivi commercial. C'est avis est pour le moment incomplet puisque je n'ai pas encore eu de sinistre nécessitant l'intervention de l'Olivier. Et j'espère ne pas en avoir besoin prochainement... Mais le cas échéant j'espère qu'ils seront au rdv d'investissement d'énergie, que leur dépense actuelle dans leur expérience client.</t>
  </si>
  <si>
    <t>01 août 2017 suite à une expérience en août 2017</t>
  </si>
  <si>
    <t>joey-56414</t>
  </si>
  <si>
    <t xml:space="preserve">je suis assuré chez Direct Assurance depuis plus de 4 ans. Je reçois récemment mon Avis d'Echéance à 1500 eur/an pour un Scenic. Trouvant la facture élevée, je décide de faire jouer la concurrence sur lelynx.fr en y inscrivant exactement les mêmes critères... A ma grande surprise je reçois un devis de Direct Assurance à 870 eur / an pour le même véhicule avec les mêmes prestations et garanties !! J'appelle le service client pour demander des explications. Le 1er me ment sans scrupule "pas le même véhicule", "pas de 2nd conducteur"... tout est faux, mais le gars ne se démonte pas... 2 jours plus tard je reçois l'appel d'un responsable, qui me dit "oui il y a un pb informatique, je remonte à ma direction... notre sens du service client... blablabla....". Bref toujours rien, par contre ils me prélèvent bien 128 eur/mois et toujours aucune explication qui justifie l'écart du simple au double presque ! ... Je conseille à tous les assurés de DA de faire un nouveau devis ! Vous risquez d'être surpris ! En résumé fuyez !! </t>
  </si>
  <si>
    <t>tahar-g-121234</t>
  </si>
  <si>
    <t>je suis satisfait du service du suivi et des prix et de la qualité des intervenants et de leur professionnalisme , je recommande ce service à tous les emprunteurs</t>
  </si>
  <si>
    <t>souky01-77014</t>
  </si>
  <si>
    <t>Je ne suis pas contente. De cette assurance,jai 2 remboursemt en cours,ils disent vous rembourser en 72h mais moi au bout d'une semaine je n'ai toujours rien reçue, j'ai également fait une demande de remboursement il y a 6mois et aucune nouvelle. Finalement les commerciaux vous vendent du rêve...je compte résilier et en choisir une autre</t>
  </si>
  <si>
    <t>demaria-j-123026</t>
  </si>
  <si>
    <t>site intuitif et simple d'utilisation . prix correct . je recommande pour le moment cette assurance , nous verrons au bout de 1 ans si les prix reste les mêmes .</t>
  </si>
  <si>
    <t>stephanie-d-123789</t>
  </si>
  <si>
    <t>A chaque demande, GMF réagit rapidement, les agents sont très aimables et m'ont toujours bien conseillé et accompagné. 
A plusieurs reprises, habitation ou auto, tout s'est bien passé.</t>
  </si>
  <si>
    <t>23 septembre 2020 suite à une expérience en septembre 2020</t>
  </si>
  <si>
    <t>titi-97730</t>
  </si>
  <si>
    <t>le problème d axa c est qu' ils ne comprennent pas le Français ils ne savent pas ce que veut dire résiliation, ca fait un an que je leur explique mais c'est trop compliqué pour eux.</t>
  </si>
  <si>
    <t>28 novembre 2019 suite à une expérience en novembre 2019</t>
  </si>
  <si>
    <t>rex-81416</t>
  </si>
  <si>
    <t>cette assurance ne prend pas en compte les sinistres même avec un tiers reconnu . aucun remboursement</t>
  </si>
  <si>
    <t>vanessa-l-107178</t>
  </si>
  <si>
    <t>Les prix sont attractifs. Pas encore eu de sinistre, donc difficile de juger le service, mais les prix sont très concurrentiels et il est très facile d'adhérer.</t>
  </si>
  <si>
    <t>mich54-107430</t>
  </si>
  <si>
    <t>J'ai acheté un véhicule par macif avantages qui a comme prestataire: Club auto. Cet organisme est une catastrophe (il serait trop de lister les problèmes rencontrés).
Macif avantages se désengage complétement des problèmes rencontrés en nous renvoyant vers ce prestataire, ce qui n'est pas normal. Quand on s'associe avec un prestataire on doit s'assurer qu'il est fiable. Je suis extrêmement déçu par le comportement de la macif !!
Fuyez Macif avantages !! Que des problèmes !!</t>
  </si>
  <si>
    <t>17 juillet 2021 suite à une expérience en juillet 2021</t>
  </si>
  <si>
    <t>jeanmaire-quinto-t-123683</t>
  </si>
  <si>
    <t>Un peu chères tout de même pour une voiture vieille de 12 ans, certes un malus y est ajouté mais le prix sans malus est tout aussi cher. Pas beaucoup de reconnaissance même après un an de contrat chez eux</t>
  </si>
  <si>
    <t>07 juin 2021 suite à une expérience en juin 2021</t>
  </si>
  <si>
    <t>blanchard-f-116275</t>
  </si>
  <si>
    <t xml:space="preserve">Je suis satisfait du contrat mais reste un peu cher. Les renseignements demandés par téléphone sont bien expliqués. Le temps d'attente au téléphone est assez court.
</t>
  </si>
  <si>
    <t>tfsdofsd-50308</t>
  </si>
  <si>
    <t>La GMF est une assurance chère de piètre qualité. Ils ne sont pas capable de répondre à leur client rapidement pour de simples attestations. Pire, il est parfois obligé de poser un jour de congés pour pouvoir prendre rendez-vous afin de régler de simples situations. En un mot : FUYEZ !!</t>
  </si>
  <si>
    <t>13 novembre 2020 suite à une expérience en novembre 2020</t>
  </si>
  <si>
    <t>has-100088</t>
  </si>
  <si>
    <t>J'ai eu un problème de fuite d'eau chez moi, ça a fait des dégâts chez la voisine d'en dessous. GMF n'a même pas voulu prendre en charge gratuitement la recherche de fuite, fallait payer 280 euros pour cela. Et puis, ils ne prennent pas non plus en charge la réparation de la fuite. En cas de réparation par eux, la conseillère a dit que ça me coûtera une franchise de 350 euros. Et le pire, j'ai ouvert un sinistre en ligne sur leur site, et quelqu'un de chez eux a clos mon sinistre sans même me parler, car ils sont tombés sur mon répondeur. Je déconseille GMF, c'est ma 4ème année avec eux mais je vais résilier dès que possible, le temps de trouver une autre assurance plus correcte. En plus, ils sont pas si compétitifs que ça côté tarif. Sans compter l'agressivité de la conseillère sinistre que j'ai eu au téléphone.</t>
  </si>
  <si>
    <t>21 octobre 2020 suite à une expérience en octobre 2020</t>
  </si>
  <si>
    <t>orchidee20-99049</t>
  </si>
  <si>
    <t>Assureur à fuir!! 
Service client inexistant et pratiques commerciales non conformes (montant du contrat différent de celui du devis approuvé)
On vous demande ensuite de payer une cotisation alors que vous n’avez jamais signé de contrat ...</t>
  </si>
  <si>
    <t>27 mars 2018 suite à une expérience en mars 2018</t>
  </si>
  <si>
    <t>yaup-62733</t>
  </si>
  <si>
    <t>Si vous pouvez fuyez cette assureur qui ne compte que sur sa profitabilite financieré. En aucun cas tourné sur la satisfaction.Peux vous exclure à tout moment non pas à cause de un accident mais parce que vous ne devenez plus un client rentable</t>
  </si>
  <si>
    <t>freddy-t-107611</t>
  </si>
  <si>
    <t>je suis assez satisfait du service, les tarifs sont peut etre un peu trop elevées au vu de la voiture utilisée ,. N'etant assuré qu'azu tiers maxi et habitant une ville moyenne</t>
  </si>
  <si>
    <t>12 octobre 2020 suite à une expérience en octobre 2020</t>
  </si>
  <si>
    <t>dbr59-98672</t>
  </si>
  <si>
    <t>pour le prix une étoile c'est suffisant  la satisfaction une étoile reflète la froideur des réponses au téléphone. de meme pour le bureau de douai qui n'est pas arrivé à entrer en communication pour traiter ce deuxième sinistre. Bilan, j' ai changé d' assurance.</t>
  </si>
  <si>
    <t>30 décembre 2019 suite à une expérience en décembre 2019</t>
  </si>
  <si>
    <t>karine-85346</t>
  </si>
  <si>
    <t>pour un degat des eaux survenu en Mars ,apres beaucoup de polemique,indemnisations fin Novembre! leur expert qui se deplace au bout d'1 mois !pas de suivit !je me suis battu contre des murs!</t>
  </si>
  <si>
    <t>12 septembre 2019 suite à une expérience en septembre 2019</t>
  </si>
  <si>
    <t>carole-79140</t>
  </si>
  <si>
    <t>Bonjour depuis 35 ans à la MGP à ce jour je suis en longue maladie je galère pour avoir mon complément de salaire on me demande sans arrêt des documents je téléphone on me balade à chaque fois je vais devoir prendre une décision car ils ne sont pas du tout à l'écoute à ce jour mon couple déprime</t>
  </si>
  <si>
    <t>toufik-s-105018</t>
  </si>
  <si>
    <t>pas satisfait du suivi de mon dossier, 
-plusieurs rappels de la situation faite
-renseignement transmis erronés puis corrigés par d'autre interlocuteur
-données inexactes incomplètes de mon dossier malgré plusieurs entretiens pour correction...</t>
  </si>
  <si>
    <t>touitou-a-132132</t>
  </si>
  <si>
    <t>Je suis satisfait du service et les prix me conviennent.
Agents disponibles rapidement, à l écoute et connaissant leur métier ;
Espace personnel clair et les explications sont simples et compréhensives.</t>
  </si>
  <si>
    <t>attef--n-124448</t>
  </si>
  <si>
    <t>A voir sur le long terme lors des gestions des sinistres : réactivité, satisfaction personnelle , délais, intégrité, respect ces clients, gestes commerciaux</t>
  </si>
  <si>
    <t>02 avril 2020 suite à une expérience en avril 2020</t>
  </si>
  <si>
    <t>molim59-88645</t>
  </si>
  <si>
    <t>Lorsque tout va bien MATMUT est bon assureur ,tant que c 'est vous qui payer, assuré depuis plus de 10 ans avec bonus 65% ,1 er sinistre il n 'y a plus personne pour vous indemniser.à fuir</t>
  </si>
  <si>
    <t>28 janvier 2021 suite à une expérience en janvier 2021</t>
  </si>
  <si>
    <t>totophe40-103395</t>
  </si>
  <si>
    <t xml:space="preserve">Je viens de recevoir un recommandé aujourd'hui de mon assurance l Olivier assurance je cite le motif de la résiliation :
Inadéquation du risque au regard de la politique d acceptation de l entreprise  
J ai de suite pris contact téléphonique.avec eux et la c est lourd très lourd ils ne peuvent pas me donner une raison valable je précise que je suis assuré chez eux depuis 2 ans sans aucun sinistre la ou je suis très inquiet c est le relevé  d information que j aurai début avril pour aller chercher une autre compagnie après des recherches je serais  sur liste noire car ils me.proposent d aller m assurer chez leur partenaire assurPeople chose que je ne vais pas le faire bien entendu j ai eu comme réponse vous avez le droit de résilier à tout moment avec la loi chatel et de notre côté nous aussi franchement nous vivons une époque vraiment bizarre voila mon coup de gueule je n ai plus envie de batailler avec eux pas de lettre de réclamation rien de rien 
</t>
  </si>
  <si>
    <t>geraldine-b-108719</t>
  </si>
  <si>
    <t>Simple pratique. Très bien optimisé, très bonne force de vente et conseils.
Disponible à l'écoute. Je suis satisfaite et je recommande. Très bon rapport qualité prix aussi.</t>
  </si>
  <si>
    <t>04 juillet 2018 suite à une expérience en juillet 2018</t>
  </si>
  <si>
    <t>angy17-65259</t>
  </si>
  <si>
    <t>Véhicule volé assurance tout risques 8 mois après ça traîne en longueur. La gestion des dossiers est désastreuse de la bouche même de leurs experts.....un comble</t>
  </si>
  <si>
    <t>24 mars 2020 suite à une expérience en mars 2020</t>
  </si>
  <si>
    <t>yacar-71217</t>
  </si>
  <si>
    <t>N'a pas réussi à mettre en place la télétransmission avec la Cpam depuis 11 mois 
J'ai donc résilié</t>
  </si>
  <si>
    <t>14 février 2018 suite à une expérience en février 2018</t>
  </si>
  <si>
    <t>adrie0507-61443</t>
  </si>
  <si>
    <t>Sinistre du à la tempête chez moi. 1 mois et demi d'attente après passage d'un ouvrier pour refuser le devis ...  sans me le dire bien sur. Appel d'un expert pour fixer un rdv à 1 mois plus tard ... au final ca va prendre 6 mois tout ca pour changer un portail !!!! une honte ! au final quitte à avoir une assurance qui paie pas autant prendre une assu en ligne pas chère.</t>
  </si>
  <si>
    <t>bilal-a-130423</t>
  </si>
  <si>
    <t>Je suis satisfait des services et je recommande à mes amis et à ma famille j’ai une assurance habitation et j’ai pris l’assurance automobile pour ma voiture avec une offre attractive.</t>
  </si>
  <si>
    <t>31 décembre 2020 suite à une expérience en décembre 2020</t>
  </si>
  <si>
    <t>fuz-102054</t>
  </si>
  <si>
    <t xml:space="preserve">Bonjour,
Je suis étonnée de lire des commentaires aussi négatifs sur April car pour ce qui me concerne je suis assurée par cette mutuelle depuis 2020 et pour une senior bientôt octogénaire je trouve que  les couvertures ont un bon rapport qualité/prix par rapport à ma précédente mutuelle.
Avec la transmission par la SS pas de problème de remboursement. 
Et au niveau dentaire je leur ai soumis en 2020, 2 devis auxquels ils ont répondu de suite ( in fine j’ai pris s’agissant  de dents du fond le sans reste a charge).
L’augmentation 2021 est raisonnable.
Donc satisfaction à ce jour.
Cordialement </t>
  </si>
  <si>
    <t>gege-100015</t>
  </si>
  <si>
    <t>Lamia a su répondre efficacement à ma demande pour transmettre une demande de prise en charge que je n'arrivais pas à faire sur le site.
Trés à l'écoute et j'ai pu envoyer ma demande via le site.
Juste un petit bémol , quand on appel le délai d'attente est parfois trés log.
Mais en ce qui concerne Lamia rien à redire. Juste parfaite.
Merci à elle.</t>
  </si>
  <si>
    <t>28 juin 2021 suite à une expérience en juin 2021</t>
  </si>
  <si>
    <t>jhalley-87579</t>
  </si>
  <si>
    <t>Assurance habitation résiliée par la MAAF pour fréquence de sinistres... A savoir que j'en ai eu qu'un seul en 2019... Il est à noter que j'ai demandé à ma protection juridique prise également chez la MAAF d'intervenir pour un problème avec mon bailleur. La 1ère fois ils ont refusé car la PJ était souscrite après le commencement des problèmes. La 2ème fois il PJ a accepté mais n'a absolument rien fait d'ailleurs je n'ai plus jamais eu de nouvelles. Visiblement à en croire ma conseillère, les demandes auprès de la PJ sont considérées comme des sinistres... non mais on marche sur la tête!!! Je suis chez eux depuis des années et ils ont tous mes contrats. Aucun défaut de paiement rien. En gros vous ne pouvez pas avoir un sinistre et besoin de votre PJ pour tout autre chose sino vous êtes virés sur le champ. Je dis bravo la MAAF car ce n'est pas un contrat qu'ils vont perdre mais la totalité.</t>
  </si>
  <si>
    <t>21 décembre 2019 suite à une expérience en décembre 2019</t>
  </si>
  <si>
    <t>xray-82168</t>
  </si>
  <si>
    <t xml:space="preserve">assurance transport A/R sur corsica ferry toulon trapani. Accident survenu sur place 2 jours après notre arrivée. Retour impératif à nos frais. L'assurance prise couvre seulement si l'annulation s'effectue AVANT le départ. On est déçu, car nous avions contracté cette assurance pour être couverts pour ce type de problèmes.
Nos placements financiers vont migrer vers d'autres compagnies... </t>
  </si>
  <si>
    <t>13 janvier 2019 suite à une expérience en janvier 2019</t>
  </si>
  <si>
    <t>kiki86-70188</t>
  </si>
  <si>
    <t>1 mois pour traiter une demande de rachat, qui du coup n'a pas été traitée sur l'année fiscale demandée, sans que personne ne prenne le soin de me prévenir et me fait perdre mon abattement fiscal. Très mécontente pour mon premier rachat !</t>
  </si>
  <si>
    <t>alex-106573</t>
  </si>
  <si>
    <t xml:space="preserve">Une vraie assurance.
Le tarif paraît parfois plus élevé qu'ailleurs, mais tout est inclus dès le début. Du coup je suis vraiment assuré  et pas de mauvaise surprise en cas de problème. 
Pour exemple, j'ai fait une petite chute presque à l'arrêt sans gravité, mais en basculant sur le côté j'ai tapé la tête par terre. Pas d'hésitation, la mutuelle  m'a immédiatement remboursé le casque (Shoei à 500€!) pour que je reparte bien protégé. Financièrement, c'est un très bon retour sur investissement. </t>
  </si>
  <si>
    <t>30 juin 2019 suite à une expérience en juin 2019</t>
  </si>
  <si>
    <t>jag34-77229</t>
  </si>
  <si>
    <t>J'ai été résilié au bout d'un an car je n'avais pas transmis tous les documents (après donc 12 belles mensualités bien encaissées), j'ai souhaité pouvoir résilier moi même à la date d'anniversaire aux vues de leurs tarifs prohibitifs mais ils ont refusé, préférant me soumettre aux complications futures de ré assurance suite à une résiliation de leur part. Comportement complètement anti commercial et très compliqué pour moi derrière de me ré assurer, je ne recommande absolument pas ce genre de société qui plus est injoignable.</t>
  </si>
  <si>
    <t>24 mai 2021 suite à une expérience en mai 2021</t>
  </si>
  <si>
    <t>sylvere-a-114681</t>
  </si>
  <si>
    <t>Je suis satisfait pour l'instant merci j'espère que les prix seront plus bas selon les années précédente, voilà je vous remerci cordialement Mr sylvere</t>
  </si>
  <si>
    <t>guillian-t-129295</t>
  </si>
  <si>
    <t>Un peu compliqué, les prix et les devis sont parfois trop différent d'un cas a l'autre , certains conseillers prennent des libertés quant aux critères du devis, ce qui parfois peut être une source d’éventuels problèmes.</t>
  </si>
  <si>
    <t>vincent-m-124437</t>
  </si>
  <si>
    <t>je suis jeune permis donc un peu cher mais cela convient.. après par le futur j'aurais peut être le droit a des bonus ?!
en esperent pouvoir bien m'arranger avec direct assurance a l'avenir</t>
  </si>
  <si>
    <t>13 août 2021 suite à une expérience en août 2021</t>
  </si>
  <si>
    <t>iuu-127820</t>
  </si>
  <si>
    <t>Pardon,le mail m'a échappé avant que j'aie terminé. Je voulais remercier Emeline pour sa disponibilité,son efficacité,son amabilité.Mon problème traînait depuis 2 mois Il a été résolu en à peine 5 minutes.h
Cordialement
Nicole GARO</t>
  </si>
  <si>
    <t>21 janvier 2021 suite à une expérience en janvier 2021</t>
  </si>
  <si>
    <t>chake--103038</t>
  </si>
  <si>
    <t>Les conseillers clientèle sont très efficaces mais les Remboursements sont dérisoires sur l’optique et le dentaire, notamment pour les enfants malgré une demande de prise en charge optimale.</t>
  </si>
  <si>
    <t>scotto-di-carlo-c-125591</t>
  </si>
  <si>
    <t>Pour le moment je suis satisfaite mais je viens à peine de débuter le contrat 
J'ai le véhicule depuis 2 jours
Je pourrai mettre une note plus "juste" au regard de mon expérience dans quelques mois plutôt</t>
  </si>
  <si>
    <t>gulsum-k-124424</t>
  </si>
  <si>
    <t>satisfaite du service et de la rapidité des démarches.. la conseillère que j'ai eu au téléphone était agréable et à l'écoute. le site est également facile à utiliser</t>
  </si>
  <si>
    <t>aviso-102480</t>
  </si>
  <si>
    <t xml:space="preserve">La note moyenne en dit long sur cet assureur. 
A quoi servent les bonus s'il faut augmenter les prix chaque année. 
Très nulle niveau service. 45 min d'attente chaque fois qu' on cherche à les joindre. Et au final, des informations pas toujours fiables.
Incompréhensible comment cette assurance peut inscrire dans votre relevé d'information un sinistre responsable alors qu' elle n'a jamais été contactée par l'assurance inverse et engagée aucun frais d'indemnisation. 
Bref je ne la recommanderai jamais... et alors à  grand jamais. </t>
  </si>
  <si>
    <t>guigui-129616</t>
  </si>
  <si>
    <t>J'ai eu un accident la semaine dernière et ai été opérée. J'ai contacté ma mutuelle Génération cette semaine, ils ont fait immédiatement le nécessaire pour prise en charge car je suis immobilisée. L'aide arrive dès la semaine prochaine.</t>
  </si>
  <si>
    <t>30 avril 2019 suite à une expérience en avril 2019</t>
  </si>
  <si>
    <t>gulfoss-75500</t>
  </si>
  <si>
    <t>Ma demande de portabilité un mois après mon licenciement n'est toujours pas traitée alors que j'ai envoyé tous les documents demandés 3 jours après mon licenciement ! Aujourd'hui je suis tout simplement sans aucune couverture ! A moi de payer mes frais se santé. Le service client est incapable de m'informer et me propose d'être rappelée sous 48h par le service compétent à me dire ce qui se passe avec demande de portabilité (?). Hallucinant. Très déçue je ne recommande pas.</t>
  </si>
  <si>
    <t>17 novembre 2020 suite à une expérience en novembre 2020</t>
  </si>
  <si>
    <t>etienne-100209</t>
  </si>
  <si>
    <t xml:space="preserve">j ai envoyé par mail avec accuse de réception  et de lecture  le 5 octobre 2020 pour le remboursement  vaccin de mon chien  au depart il me dissent qu'il n' ont rien recu  mais quand je l ai dit  que je l ai envoye en recommande et accuse de le lecture comme par hasard il le retrouve dans les indésirables et la devine  quoi? il me dise qu 'il ont que le feuille de soins et pas la facture et dis dit pas possible j ai le mails devant les yeux mais comme je suis gentil je renvois la facture et je rappelle pour savoir si la tous est bon. il me dise de rappeler demain  je leur dit que c est a eux de le faire .il disent c est pas possible et moi je leur que si il me rapelle pas le moi prochain je fait opposition .elle me menace et elle me raccroche a nez. c est inadmissibles .je ne pas en restait la croyez moi. il ont tous interet de me rappeler et me rembourser les soins et je vais recherchez ailleurs. ha quand  il ont une promo il appelle  mais la rien que dalle faite tres attention a cet assurance. je vais surement laisser passer le paiement de decembre mais  si il ont rien fait d 'ici la je fait opposition aux prelevement et comme le dit que les huissier vienne j ai tous les documents et en plus mon conseil juridique  et prévenue et il deja mis un avocat a ma disposition et ce me coute 0 euro. il se croit tous permis .mais moi je suis pas un guignol.
</t>
  </si>
  <si>
    <t>20 août 2021 suite à une expérience en août 2021</t>
  </si>
  <si>
    <t>larissa-d-128763</t>
  </si>
  <si>
    <t>Je viens tous juste de souscrire donc attend de voir pour la suite.pour les prix je les trouve un peu chère, autrement devis fait rapidement ,maintenant j attend de voir si je vais bien recevoir les attestations.</t>
  </si>
  <si>
    <t>20 décembre 2016 suite à une expérience en décembre 2016</t>
  </si>
  <si>
    <t>cece5913-50523</t>
  </si>
  <si>
    <t>Je recois un recois un courrier qui me dit félicitation vous avez un bonus . est l'échéance à augmentée je paie 10 euro 
plus chère que l'année précédente ...
Hors sur d'autre assurance dès personnes que je connais paie moins chère l'assurance. 
Je souhaite partir et trouver mieux ailleurs car je suis decu</t>
  </si>
  <si>
    <t>12 septembre 2020 suite à une expérience en septembre 2020</t>
  </si>
  <si>
    <t>pkr281-40946</t>
  </si>
  <si>
    <t>Bonjour,
Il y à un an je postai déjà pour cet assureur, suite à ce post j'avais pu obtenir une remise de prix suite à une hausse excessive de la cotisation.
Aujourd'hui je change de véhicule et j'ai donc demandé un devis sur leur site, là incompréhension on me dit que je ne réponds pas à leur critères, j'envoie un message et on me dit que comme tout contrat les leurs sont soumis à des règles d'acceptation, sans me dire quelles sont elles, et à part le fait d'avoir voulu négocier mon tarif, je n'ai eu aucun sinistre aucun problème.
Pour résilier contrairement à d'autres assureurs, il est impossible de le faire en ligne (par contre pour payer ça ça marche) il faut envoyer un recommandé, du coup je change d'assurance et là il me faut un relevé d'information, impossible de l'obtenir en ligne non plus, il faut téléphoner, c'est honteux.
Ci-dessous les réponses bateaux reçues de leur part.
"Vous m'informez de la restitution de votre véhicule BMW X4, et vous nous interrogez concernant la procédure de résiliation.
Nous regrettons de ne pouvoir vous proposer un contrat adapté pour votre véhicule de remplacement.
Par ailleurs, votre demande doit être envoyée par lettre recommandée (postale ou électronique via le site de La Poste) accompagnée d'une copie du certificat de cession à l'adresse suivante :
Direct Assurance - TSA 21031 - 59784 Lille Cedex 09.  
Si vous avez une question, nous restons à votre disposition."
Et le second :
"Je vous remercie pour votre retour.
Nous comprenons votre insatisfaction, et nous regrettons de ne pouvoir répondre favorablement à votre demande.
Je précise que comme pour type de contrats, les nôtres sont également soumis à règles d'acceptation.
Si vous avez une question, nous restons à votre disposition au numéro ci-dessous.
Merci de votre confiance."
Assureur à fuir qui fait tout pour compliquer la vie de ses clients.</t>
  </si>
  <si>
    <t>21 juin 2021 suite à une expérience en juin 2021</t>
  </si>
  <si>
    <t>belkziz-m-117754</t>
  </si>
  <si>
    <t>Bonjour,
Prix très attractives mais la franchise conducteur occasionnel est un point négative malheureusement dans votre assurance
bonne journée.......</t>
  </si>
  <si>
    <t>amandine-h-107733</t>
  </si>
  <si>
    <t>je suis entierement satisfaite des services proposer les devis sont tres bien expliquer et les tarifs sont très abordable le dossier est traite rapidement</t>
  </si>
  <si>
    <t>16 mars 2021 suite à une expérience en mars 2021</t>
  </si>
  <si>
    <t>nouredine-b-106729</t>
  </si>
  <si>
    <t>Je suis satisfait du contrat mais je pensais pouvoir bénéficier du bonus à vie au vu du temps de contrat et du bonus mais apparemment cette option n'existe plus.</t>
  </si>
  <si>
    <t>28 octobre 2021 suite à une expérience en octobre 2021</t>
  </si>
  <si>
    <t>zins-t-138459</t>
  </si>
  <si>
    <t>Je suis satisfaite du tarif et de la mise en place du contrat... par contre, je n'ai pas encore d'avis sur l'assurance elle-même. Je me prononcerai avec plaisir à ce sujet dès que j'aurai eu besoin d'y faire appel !</t>
  </si>
  <si>
    <t>jocelyne-b-107583</t>
  </si>
  <si>
    <t>satisfait, bon contact personnel à l' écoute très réactif, rien de plus a ajouer, à voir lors d'éventuels pb ( que nous ne souhaitons pas ).............</t>
  </si>
  <si>
    <t>03 septembre 2019 suite à une expérience en septembre 2019</t>
  </si>
  <si>
    <t>droopy-78889</t>
  </si>
  <si>
    <t>Lamentable!  Vous vire  des que vous avez 2 accidents déclarés sur 3 ans ! Ils prennent en vompte les appels d'information même quand vous décidez de ne pas le déclarer car proche de la franchise !!! 
Ilsne sont la que pour ponctionner les cotisations et vous virent sans appel sur lettre stéréotypée par déclenchement de leur système informatique.....
NULS en terme de service client. Les cotisations ne sertqu'a payer leur pub....</t>
  </si>
  <si>
    <t>24 juin 2018 suite à une expérience en juin 2018</t>
  </si>
  <si>
    <t>bernadettebuhot-65010</t>
  </si>
  <si>
    <t>habitation AXA Berck : augmentation depuis 10 ans 8% et parfois + sans avoir sinistre et changement dans l'habitation alors qu'il était annoncé 2 à 3% par an alors ??</t>
  </si>
  <si>
    <t>07 mai 2020 suite à une expérience en mai 2020</t>
  </si>
  <si>
    <t>santaguiala-89467</t>
  </si>
  <si>
    <t>Assurance vie Bnp cardif</t>
  </si>
  <si>
    <t>08 juin 2021 suite à une expérience en juin 2021</t>
  </si>
  <si>
    <t>celine-f-116305</t>
  </si>
  <si>
    <t xml:space="preserve">Difficile à avoir au téléphone mais satisfaite dès que je les ai eu au téléphone
tarifs intéressants et compétitifs
une approche intéressant avec un tarifs de base et des options à ajouter en fonction de nos réels besoins </t>
  </si>
  <si>
    <t>sophie-d-128111</t>
  </si>
  <si>
    <t>satisfaite de vos services , rapide efficace , bon rapport qualite prix 
les devis en ligne au top , je conseille a tous , 
deja assuré chez vous il y a quelques annees , j'y reviens car convaincu</t>
  </si>
  <si>
    <t>05 septembre 2018 suite à une expérience en septembre 2018</t>
  </si>
  <si>
    <t>mushlop-66638</t>
  </si>
  <si>
    <t>J'ai pris cette assurance (au tiers)(N. client 7864239563) sans trop réfléchir avec le comparateur lefuret.com il me semble, bon tarif pour une première assurance (en tout cas par rapport au comparateur testé (partenariat ?).
Assuré depuis début 2016 (permis obtenu en 2012), bref r.a.s, je compte assurer un deuxième véhicule donc je me dis tient et si je faisais des devis un peu partout, quel mauvaise surprise de voir que je tombe sur des devis presque 20euros/mois moins chère.. (pour mon premier véhicule..)
Je contact donc premièrement par mail pour voir ce qu'il pouvait faire (en expliquant que je souhaitais en assurer un deuxième), réponse du mail : "il nous manque des pièces" Ah ? et quand est ce que j'aurais été averti ? (il s'agissait de la CG définitive, vu que j'ai fourni que la CG barrée au départ), aucune réponse pour le deuxième véhicule, sur le tarif ou quoi (surement un mail "automatique").
Bref du coup je leurs envois la CG et leurs réécrit un mail pour savoir, pas de réponse.. Bon.. 
Je décide donc de les appeler pour faire ça de vive voix, et ben là on est au sommet, la personne me dit de manière sec que je ne suis pas au bon service (euh.. je n'ai que un numéro unique dans la rubrique "contact") donc bon on me renvoi au dis service fidélité (et j'aurai du voir avec un autre service pour l'assurance du second véhicule..) bref alors je ne sais pas si L'olivier fait dans le contrat aidé mais il devrait quand même faire attention quand il recrute, la dite personne ne voulait rien savoir ("Vous avez déjà droit à une remise, on peut rien faire") alors quand je vois le tarif qu'on me propose ailleurs et sa réponse, jme dis qu'elle doit forcément pouvoir faire quelque chose, encore très réticente, jlui explique donc que même ma soeur pour sa première paye moins chère.. (suis je donc un pigeon ?) Elle me répond de manière très moqueuse qu'on assure pas tout le monde pareil. Donc là c'est trop donc jlui demande un supérieur, au début elle voulait pas me le passer.. Bref après tout ça, jsuis vraiment pas content, elle me passe donc quelqu un qui se "dit" chef, je réexplique mon problème (que forcément mon but c'est de payer moins chère, logique ?), bref pareil il veut rien faire, donc ok mais je lui signal que je compte quand même écrire directement par lettre pour exprimer mon mécontentement et là comme par magie cette personne n'est plus chef mais "conseiller senior".. 
L'appel enregistré en tout cas montre le manque professionnalisme. Quand jvois les autres messages je n'imagine même pas si j'avais eu un sinistre..</t>
  </si>
  <si>
    <t>maxence-50509</t>
  </si>
  <si>
    <t>ce n'est pas la MAAF que je préfère</t>
  </si>
  <si>
    <t>clifford-owusu-k-128256</t>
  </si>
  <si>
    <t>Satisfait de la formalité de souscription en ligne totalement autonome et rapide. Reste à voir la prestation à suivre. Bonne expérience dans le passé.</t>
  </si>
  <si>
    <t>11 novembre 2019 suite à une expérience en novembre 2019</t>
  </si>
  <si>
    <t>jpguillon56-80897</t>
  </si>
  <si>
    <t xml:space="preserve">Experience desastreuse de l'assistance chez Allianz :
Mes parents (plus de 80 ans chacun) assurés depuis plusieurs années, sont tombés en panne sur la route un samedi apres midi sur une route nationale entre laval et rennes vers 14H, ils ont essayé de joindre l'assistance et n'ont pu obtenir qqun qu'apres plusieurs appels de plus d'un quart d'heure chacun , seule la musique etait presente au bout du fil ! Entre le debut de l'appel et la mise à disposition d'une voiture près de 5 heures plus tard! La voiture etait une hybride automatique, et les explications du loueurs furent plus que breves , ce qui valut quelques deboires sur le retour (mais bref)...
Pour recuperer leur vehicule réparé, Allianz leur a proposé taxi et train, mais pour y aller. Comme ils passaient par Paris il y avait un transfert en taxi entre les deux gares. Le premier taxi qui devait les emmener à la gare n'est pas venu, ils ont du se débrouiller seuls, quand au second taxi à Paris le numero fourni n'etait pas bon, et n'ont pas pu le retrouver, et ils ont du prendre un taxi à leur frais.
Dans la précipitation ma mère est tombé et s'est fracturé le genou. Elle a tout de même continué son voyage pour récupérer la voiture.
Apres etre arrivés et récupéré la voiture, celle ci est de nouveau  tombé en panne aux abords du mans sur l'autoroute sur une aire de repos. 
De nouveau impossible de joindre l'assistance, malgré plusieurs appels. j'ai moi meme essayé de joindre l'assistance via mon portable et hormis la musique je n'ai eu personne. C'est l'assitance de l'autoroute qui a pu les dépanner, mais pas gratuitement evidemment, ils ont du payer de nouveau !
Le depanneur à lui aussi essayé d'appeler l'assitance mais n'y est pas parvenu non plus !
Mes parents on finis par repartir et arrivés tard dans la nuit, mais le genou de ma mère etant trop douloureux cela s'est fini aux urgences de montargis-amilly . Donc rotule cassée, et hospitalisation de deux jours avant retour avec béquilles et fauteuil roulants.
Impossible de joindre leur conseiller Allianz, et le remplaçant si il existe est aux abonnés absents.
Je me suis rendu dans une agence Allianz où l'on m'a expliqué que mes parents devait voir cela avec leur conseiller et non avec une agence !
TOTALLEMENT INADMISSIBLE de la part de cette assurance de laisser les gens livrés avec leur problèmes. Je ne vais pas en rester là et le faire savoir aux associations de consommateurs, ce n'est pas normal, si aucune solution RAPIDE n'est proposé et mise en place par allianz.
</t>
  </si>
  <si>
    <t>28 février 2019 suite à une expérience en février 2019</t>
  </si>
  <si>
    <t>majolam-71738</t>
  </si>
  <si>
    <t>N'ayez pas de problème dans votre maison</t>
  </si>
  <si>
    <t>15 octobre 2018 suite à une expérience en octobre 2018</t>
  </si>
  <si>
    <t>gaugau599-67689</t>
  </si>
  <si>
    <t>La Matmut est une bonne assurance jusqu'au jour où vous avez un sinistre! Depuis le 1er Décembre 2018 mon véhicule a été volé, 10 mois après je n'ai toujours pas été indemnisé et on me demande encore et encore des documents dont plusieurs que j'ai déjà envoyé! On me pose même des questions très indiscrètes! On essaie même de me faire passer pour un fraudeur alors que tout prouve le contraire, y compris l'enquête de la Gendarmerie! Après plusieurs courriers recommandés envoyés, aucune réponse! Je n'ai pas les moyens de me racheter une voiture alors je subis les transports depuis 10 mois, c'est inadmissible!! On paie pour être assurer et on finit sur la paille! Ils détruisent une vie!</t>
  </si>
  <si>
    <t>christine-53320</t>
  </si>
  <si>
    <t>Tarifs attractifs, services commercial et client aimables et réactifs</t>
  </si>
  <si>
    <t>adrian-m-129656</t>
  </si>
  <si>
    <t>Satisfait du service simple et rapide rien a dire et moins Cher que la gmf, il se peut que d'autres véhicule passe également sous direct assurances merci</t>
  </si>
  <si>
    <t>22 juillet 2020 suite à une expérience en juillet 2020</t>
  </si>
  <si>
    <t>natasha-94835</t>
  </si>
  <si>
    <t>Je suis satisfaite de la possibilité d’avoir un devis rapide mais le fait de demander un avis obligatoire avant d’avoir pu recevoir et tester le devis est un peu pénible</t>
  </si>
  <si>
    <t>26 août 2020 suite à une expérience en août 2020</t>
  </si>
  <si>
    <t>lyne-96693</t>
  </si>
  <si>
    <t xml:space="preserve">Bonjour,
J'ai deux chats et j'ai voulu me renseigner sur les assurances vétérinaires pour l'un d'eux (Pepita) , car mon deuxième est trop âgé et j'ai donc demandé des devis en lignes sur plusieurs sites d'assurances, dont SanteVet.
Ils m'ont envoyé mon devis par mail et rappelé dans la foulée (Le 26 Août à 15 h 06) 
La conseillère au téléphone (si on peut l'appeler comme ça) m'a dit que si mon chat avait déjà des problèmes de santé il n'était pas éligible à l'assurance et qu'il fallait y penser avant,quand il n'a pas encore de soucis de santé. Ce que je comprend tout à fait.
Je voulais juste un conseil mais cette femme a été horrible! Elle m'a clairement engueulé et avait l'air énervé. La conversation a coupé court. Son attitude est irrespectueuse !
Je souhaitai surtout me renseigner pour plus tard lorsque je voudrai contracter une 
assurance et c'est clair que ça ne sera jamais chez eux,ils sont Blacklisté pour ma part.
C'est bien, comme ça ils m'aident à faire le tri tout seuls.
</t>
  </si>
  <si>
    <t>thuan-67685</t>
  </si>
  <si>
    <t>Client depuis 2012 avec un bonus à 0,54, c'est à dire 12 ans sans accidents responsable, mais voilà après un bris de glace l'hiver dernier, un vandalisme en début d'année et malheureusement un léger accident cet été (mais responsable), je me voies notifier d'une résiliation. Alors que j'ai cumulé plusieurs contrats chez eux avec de nombreuses années sans le moindre incidents. J'aurais aimé être prévenu pour négocier la résiliation. J'ai essayé de contacter le service client par mail (mail donné par le support téléphonique) et 3 semaines après, je n'ai toujours pas de réponses.
Maintenant je vais etre fiché et avoir des difficultés à me réassurer. Et je ne parle même pas de la manière dont mon précédent sinistre a été géré..
Quand je pense que j'ai parrainé de nombreux amis, j'espère qu'ils n'auront pas de problèmes...</t>
  </si>
  <si>
    <t>14 décembre 2018 suite à une expérience en décembre 2018</t>
  </si>
  <si>
    <t>xavier-69410</t>
  </si>
  <si>
    <t>Inadmissible de supporter une hausse au 1er Janvier 2019 de 9,2%.
Tarifs intéressants à la souscription mais nous sommes massacrés aux dates anniversaires qui suivent</t>
  </si>
  <si>
    <t>loubikou-m-112656</t>
  </si>
  <si>
    <t>Je suis bien, je trouve que le prix est abordable et que le département des services après vente est très rapide à joindre et très compétent. J'attends juste une baisse du prix vu mon coefficient et le nombre d'accident qui est à 0</t>
  </si>
  <si>
    <t>tony-l-109605</t>
  </si>
  <si>
    <t>Rapide et efficace merci pour les conseils et les tarif préférentiel. En plus il y a un système de parrainage C'est une très bonne chose. Je recommande</t>
  </si>
  <si>
    <t>pelletant-l-116052</t>
  </si>
  <si>
    <t>J'ai eu rapidement mon devis et ai pu avoir quelqu'un au téléphone pour me guider dans mes démarches. Je trouve cette assurance très abordable pour les jeunes conducteurs.
Service rapide et efficace</t>
  </si>
  <si>
    <t>mamoune-105914</t>
  </si>
  <si>
    <t>Génération mutuel entreprise nul  je cotise depuis des années et pour la première fois je fais appel à eux pour des soins dentaires un bridge de 2000 euros la sécurité sociale me rembourse 209 euros et génération 159 euros du jamais vu je suis obligé de prendre une autre mutuel extérieur pour avoir un remboursement sérieux mais le pire c est que génération me prend toujours sur mon salaire ma cotisations de chaque mois alors qu'ils ne rembourse que dalle du coup imaginé le nombre de salariés qui ont des cotisations prélevé chaque mois pour rien vu que c est une mutuel obligatoire nous n avons pas le choix .super bien protégé par génération une grosse blague mais surtout une honte je suis en plus obligé de mettre une étoile pour me faire entendre sinon vous ne pouvez pas validé</t>
  </si>
  <si>
    <t>regis-v-129325</t>
  </si>
  <si>
    <t>Je suis très satisfait et je trouve que c'est très simple  simple d'utilisation , le prix est très intéressant . Entièrement satisfait de la facilité avec laquelle on peut s'assurer aussi vite</t>
  </si>
  <si>
    <t>11 mars 2021 suite à une expérience en mars 2021</t>
  </si>
  <si>
    <t>bo-z-106284</t>
  </si>
  <si>
    <t>+ de 20 min d'attente sans avoir un conseiller du service client, puis fin de communication.
Demande de geste commercial suite à augmentation 4 années de suite -&gt; rien.
ma prochaine étape sera la résiliation !</t>
  </si>
  <si>
    <t>sylvie-m-124735</t>
  </si>
  <si>
    <t>Prix très attractif, rapidité de l'exécution. Devis reçu par mail dans les délais. Par contre longueur de l'avis un peu long à mon goût. Cordialement</t>
  </si>
  <si>
    <t>13 octobre 2021 suite à une expérience en octobre 2021</t>
  </si>
  <si>
    <t>leila-115362</t>
  </si>
  <si>
    <t>J ai eu un accident de la circulation j ai perdu mon véhicule 2 blessés et pacifica ne veut pas prendre en charge mon sinistre elle a fait faire un pv par la gendarmerie qui eux m ont convoqué pour savoir comment c passé l accident je n ai rien compris, ils ont trouvé un courrier au nom de mon fils et m ont demandé c qui cette personne j ai répondu c mon fils oui j ai des affaires et documents de mon fils car mon  mari ne veut rien a la maison venant de lui du coup je laisse tout dans ma voiture. L expert a dit a la casse auto que l assurance ne prend pas en charge et que je devais récupérer mon véhicule qui es hors de circuler, mais dans quel monde ont vis je suis assuré tout risque et je doit intervenir vers mon avocat ou comment faire afin de poursuivre pacifica en justice. Merci pour vos conseils.</t>
  </si>
  <si>
    <t>16 juillet 2021 suite à une expérience en juillet 2021</t>
  </si>
  <si>
    <t>bobmorane-123574</t>
  </si>
  <si>
    <t>fuyez ce groupe, ils ne répondent jamais aux mails, les employeurs doivent choisir cette mutuelle pour son prix, emprissonnant les salariés avec un groupe bas de gamme où tu n'as personne vers qui te 
tourner en cas de soucis et je sais de quoi je parle 2 mois pour un simple problème et ... je n'ai que : envoyer un mail depuis leur site (où ils ne répondent jamais) et le téléphone ... où on me dit poliment
que mon soucis est pris en charge (ce qui n'est pas le cas)
fuyez!!</t>
  </si>
  <si>
    <t>benjamin-s-121433</t>
  </si>
  <si>
    <t>Je suis satisfait des services simple et pratique. La prise en compte d'une demande sur l'espace est rapide et limpide sur l'utilisation de l'espace en ligne.</t>
  </si>
  <si>
    <t>04 mars 2021 suite à une expérience en mars 2021</t>
  </si>
  <si>
    <t>robin-b-105437</t>
  </si>
  <si>
    <t xml:space="preserve">Je suis satisfait de la facilité de souscription.
Prix correct même si très élevé pour un jeune  conducteur.
.............................................................................
</t>
  </si>
  <si>
    <t>jroger-60430</t>
  </si>
  <si>
    <t>Malgré mes démarches auprès de l'agence locale et qu'ils aient admis leur erreur, Harmonie Mutuelle ne m'a jamais remboursé 200 Euros de trop perçu de cotisation qu'ils se sont octroyés lors de ma résiliation début 2016. 
Tout le dossier est ici:
http://jroger.net/harmonie-mutuelle-la-fleche-72200.htm</t>
  </si>
  <si>
    <t>19 avril 2021 suite à une expérience en avril 2021</t>
  </si>
  <si>
    <t>hichem-z-110916</t>
  </si>
  <si>
    <t>Je suis satisfait du prix et la facilté d'inscription ainsi que des garanties par rapport à mon contrat;
la résilation de mon ancien contrat s'est faite très rapidement.</t>
  </si>
  <si>
    <t>youri-93205</t>
  </si>
  <si>
    <t>Le service client est inaccessible. Ayant eu un sinistre, je ne peux pas appeler le service de gestion des sinistre, apparemment tous les conseillers sont occupés et il n'y a pas d'attente, le serveur téléphonique raccroche. En passant par la déclaration d'un incident ça passe mais on me met en relation avec le service de gestion et là pareil on me raccroche au nez.
Par mail, personne ne répond !
Ils sont bons pour encaisser les cotisations.</t>
  </si>
  <si>
    <t>salah--o-114485</t>
  </si>
  <si>
    <t>services nuls et pratique de l assureur direct assurances a la limite de l illégalité ....assurez vous chez direct assurances pour 0 sinistres sinon on vous éjecte ....</t>
  </si>
  <si>
    <t>sylvain-m-115685</t>
  </si>
  <si>
    <t>service client facilement joignable mais travail bâclé et délais non respectés. Il faut vraiment vouloir gagner quelques euros !!! à fuir si vous souhaitez une prise en charge digne d'un véritable assureur.</t>
  </si>
  <si>
    <t>nio-b-111022</t>
  </si>
  <si>
    <t xml:space="preserve">je suis très satisfait du service client qui est proposé
les prix sont satisfaisants et attractifs
la signature est rapide et très simple et rapide   </t>
  </si>
  <si>
    <t>05 avril 2017 suite à une expérience en avril 2017</t>
  </si>
  <si>
    <t>vaness-53854</t>
  </si>
  <si>
    <t>bonjour j'ai souscrit a youdrive qui est avec direct assurance j'ai payer par carte bleu les deux mois hors je n'ai aps recu els papiers qui a eu ce soucis? je suis en stress j'ai besoin des papiers aujourd'hui car l'assurance de  l'ancien proprietaire de la voiture se termine aujourd'hui</t>
  </si>
  <si>
    <t>15 novembre 2017 suite à une expérience en novembre 2017</t>
  </si>
  <si>
    <t>elise98-58858</t>
  </si>
  <si>
    <t>DES PROFESSIONNELS, TRÈS SÉRIEUX, UNE DÉMARCHE SUR MESURE ...RAS !!UN CONSEILLER SANTIANE.FR M'A FAIT FAIRE UN CHOIX TAILLÉ SUR MESURE ...MERCI SANTIANE.FR</t>
  </si>
  <si>
    <t>23 février 2020 suite à une expérience en février 2020</t>
  </si>
  <si>
    <t>sk-87500</t>
  </si>
  <si>
    <t xml:space="preserve">Service client incompétent 
Demande de résiliation en octobre 2019 non prise en compte durant 3 mois pour vous réclamer par la suite les cotisations avenir en vous menaçant. </t>
  </si>
  <si>
    <t>lafifi-s-133062</t>
  </si>
  <si>
    <t xml:space="preserve">La remise de 10% sur un deuxième contrat a été faite sur le contrat le moins cher. A cause d'une reprise du mauvais devis en ligne. Aucun moyen de changer !! 
</t>
  </si>
  <si>
    <t>22 mai 2019 suite à une expérience en mai 2019</t>
  </si>
  <si>
    <t>alex-76170</t>
  </si>
  <si>
    <t>J'ai choisi Direct Assurances car je voulais faire des économies. Mais derrière ce prix se cache en réalité une absence totale de service client et un nombre impressionnant de "clauses commerciales" qui se traduisent concrètement par une absence totale de couverture d'assurances. En clair vous payez pour rien. Par ailleurs, il vous faudra faire très attention lorsque vous souhaiterez vous séparer de cet assureur car là encore tout est fait pour continuer à vous faire payer. C'est ainsi que Direct Assurances m'a fait payer un an de cotisation supplémentaire tout en résiliant mon contrat car je n'avais pas envoyer mon courrier de départ exactement au bon moment à 1 jour près. Le service client n'a rien voulu savoir puisque je partais de toute manière et que c'est écrit dans l'une de leurs inombrables clauses. A éviter absolument.</t>
  </si>
  <si>
    <t>anne-t-130655</t>
  </si>
  <si>
    <t xml:space="preserve">Je suis très satisfaite des services, une équipe a l'écoute et disponible.
je recommande la GMF en assurance 
Au niveau des tarifs ils sont abordable et s'adapte en fonction de vos besoins  </t>
  </si>
  <si>
    <t>20 avril 2018 suite à une expérience en avril 2018</t>
  </si>
  <si>
    <t>fredie-63445</t>
  </si>
  <si>
    <t>Un service client super bien organisé car au choix des agences combiné avec une plateforme téléphonique si votre agence n.est pas disponible.</t>
  </si>
  <si>
    <t>26 mars 2017 suite à une expérience en mars 2017</t>
  </si>
  <si>
    <t>nicoweaz-53593</t>
  </si>
  <si>
    <t xml:space="preserve">Assurance vie souscrite: bilan: commercial incompétent  et grosses difficultés à débloquer ses avoirs: à fuir. Fonds toujours pas débloqué depuis un an et demi, commercial qui ne répond jamais, grosses difficultés pour joindre les services administratifs 
</t>
  </si>
  <si>
    <t>Afi Esca</t>
  </si>
  <si>
    <t>12 avril 2021 suite à une expérience en avril 2021</t>
  </si>
  <si>
    <t>douaud-110056</t>
  </si>
  <si>
    <t>je suis satisfait du service. Les prestations sont à la hauteur de mon attente et j'espére etre content du service client par la suite. Bonne assurance auto</t>
  </si>
  <si>
    <t>30 septembre 2021 suite à une expérience en septembre 2021</t>
  </si>
  <si>
    <t>damien-f-135289</t>
  </si>
  <si>
    <t>Simple et rapide ..a voir si dans le temps tout se passe bien et que les conditions du contrat sont bien respectées..cependant il a été difficile de joindre un conseiller</t>
  </si>
  <si>
    <t>24 juin 2020 suite à une expérience en juin 2020</t>
  </si>
  <si>
    <t>jim3893-92108</t>
  </si>
  <si>
    <t>Surpris par les prix pratiqués, hyper compétitif par rapport aux concurrents, j'attends d'être rappelé pour pouvoir comparer mes autres contrats d'assurance.</t>
  </si>
  <si>
    <t>06 juillet 2021 suite à une expérience en juillet 2021</t>
  </si>
  <si>
    <t>belhadj-b-122554</t>
  </si>
  <si>
    <t>Très satisfaite par les prix et aussi la prise en charge au tel lors du premier appel . Nous sommes bien conseillé et le conseiller prends bien en compte nos attentes .</t>
  </si>
  <si>
    <t>08 avril 2020 suite à une expérience en avril 2020</t>
  </si>
  <si>
    <t>nevri-88761</t>
  </si>
  <si>
    <t xml:space="preserve">Je mets une etoile car obligé si on veut laisser un commentaire .Assurance a fuir de toute urgence (chose faite pour moi) Assuré chez eux depuis 4 ans sans aucun soucis , 1er sinistre non responsable en fevrier. Toujours aucune nouvelle sauf les "ça peut prendre du temps , fallait etre assuré en tout risque ..." du service client .C'est vrai qu'on a tous les moyens de s'assurer en tout risque bien sur ...Le pire c'est qu'on vous dit que ça peut prendre de 6 mois a 1 an !!!! Et pendant de ce temps je roule avec une voiture explosé ?? Bref ils sont super tant que rien ne se passe .....En bref je change d'assureur grace a la loi Hamon </t>
  </si>
  <si>
    <t>margot-116928</t>
  </si>
  <si>
    <t xml:space="preserve">Je me rends compte que je ne suis pas la seule  personne à être in satisfaite de cette mutuelle. Voilà quelques années que j’y suis assuré. Le service ce dégrade. 
Exemples : 
1) depuis des mois je passe par mon compte internet pour signaler un changement d’adresse mail. 
2) je reçois  un avis comme quoi ils remboursent à partir du 1 mai et jusqu’au 31 décembre 2021 des consultations. Je transmets via mon compte les factures. Toujours rien reçu depuis 1 bon mois. Je m’aperçois même que mes factures ont disparues de mon compte ! Est-ce possible et bien oui. Donc j’ai recommencé et ne lâcherai pas l’affaire. 
3) opération avec dépassements d’honoraires. Retour du devis avec ce qui  réellement remboursées. Et bien ils se Sont trompés et me demande de rembourser alors que  j’ai les preuves à l’appui. 
4) je me rends à  l’agence, j’attends sagement que l’on m’appelle. L’agent répond à  un appel téléphonique, je patiente et attends. Enfin je vais passer. Et bien non ! Il reprend son téléphone et appelle. Non je n’étais pas caché, non je ne ralais pas. Je suis parti….
Je vous assure que je n’invente pas. 
Je vais réfléchir sérieusement à changer de mutuelle. </t>
  </si>
  <si>
    <t>29 novembre 2018 suite à une expérience en novembre 2018</t>
  </si>
  <si>
    <t>brazza33170-69027</t>
  </si>
  <si>
    <t>Service client disponible et très réactif.Personnel aimable, Prix  de l'assurance  auto très compétitif par rapport au garanties proposées. Rapidite de la réception de la carte verte définitive .</t>
  </si>
  <si>
    <t>tony-m-109544</t>
  </si>
  <si>
    <t>Je suis très mécontent ça fait deux années de suite que mon assurance augmente alors que je n’ai fait aucun accident donc je suis très très insatisfait de direct assurance</t>
  </si>
  <si>
    <t>23 décembre 2016 suite à une expérience en décembre 2016</t>
  </si>
  <si>
    <t>maxxxxx-50605</t>
  </si>
  <si>
    <t>Même pas capable de sortir un devis avec mes coordonnées correcte en une année ! 
Avec quand même plusieurs relance de ma part (plus d'une dizaine)
Et pour couronné le tout un rattrapage du prix de l'assurance de plus de 700 euros dans mon dernier contrat sans me prévenir et en tout petit dans le contrat.
Bonne chance avec eux !</t>
  </si>
  <si>
    <t>11 novembre 2021 suite à une expérience en novembre 2021</t>
  </si>
  <si>
    <t>emilie-l-139417</t>
  </si>
  <si>
    <t>Très satisfaite de tous les options proposer très bien les montants en cas de décès j'espère pas qu'il m'arrive quelque chose car ça m'embêterait merci</t>
  </si>
  <si>
    <t>marguerite-111968</t>
  </si>
  <si>
    <t>Attente téléphonique très limitée (max 2/3min), l'interlocuteur que l'on a au téléphone est très agréable, poli, et même souriant) et en prime un traitement immédiat de la demande.</t>
  </si>
  <si>
    <t>bruno-c-114378</t>
  </si>
  <si>
    <t>je suis satisfait l interlocuteur etait tres gentil tout est bien ds le meilleur des mondes et vive le deconfinement
il ne f pas beau et j ai envi de faire un tour en moto</t>
  </si>
  <si>
    <t>fred95-90416</t>
  </si>
  <si>
    <t>Sociétaire MAIF depuis 33ans (auto+habitation), entièrement satisfait jusqu'à présent. J'ai demandé un devis en prévision d'un changement de véhicule pour un modèle hybride BMW330e : prime d'assurance 2 fois plus chère que ce que je paye actuellement pour une BMW 420d. Motif invoqué : la puissance du véhicule car la MAIF se base sur la puissance cumulée (électrique + thermique = 292ch), en contradiction avec la puissance nette maximale indiquée sur la carte grise (P2) qui est de 135kW, soient 184ch. Cette P2 tient compte du fait que ces deux moteurs ne fonctionnent pas en simultané :  pour les trajets urbains l'électrique (113ch) est privilégié, et lorsque la batterie n'a plus d'autonomie, le moteur thermique (184ch) prend le relai et contribue à recharger la batterie. Bien sûr la puissance cumulée est importante, mais mobilisable de façon théorique ou exceptionnelle.
Comment est-il possible qu'un « assureur militant » puisse appliquer un tel tarif rédhibitoire en appliquant des critères de calcul inadaptés aux spécificités d'un véhicule hybride, fût-il de marque premium ? On pourrait attendre de la MAIF qu'elle encourage l'achat des véhicules hybrides, plus propres et respectueux de l'environnement, comme le fait actuellement le gouvernement au travers des aides à la conversion électrique. 
A garanties comparables, la MXXXX me propose un devis moitié moins cher pour ce même véhicule référencé en 184 ch. « Dans une démarche favorable à la protection de l'environnement et en tenant compte des taux plus faibles de sinistralité des véhicules propres, les assureurs appliquent pour ces voitures des tarifs moins élevés. Ils sont généralement de 10 à 30 % moins chers que ceux des assurances auto classiques » alors que la MAIF n'hésite pas à me proposer un tarif 62% plus élevé ! Je suis choqué et déçu, et je vais donc devoir changer d'assureur….</t>
  </si>
  <si>
    <t>31 octobre 2017 suite à une expérience en octobre 2017</t>
  </si>
  <si>
    <t>misternaad-58517</t>
  </si>
  <si>
    <t xml:space="preserve">C'ETAIT BIEN ... malheureusement, ça a bien changé! J'ai fait un test avec un simulateur sur internet pour connaître le prix de mon assurance avec eux ... 295 au lieu de 400 euros ... je les appèle par téléphone, en fait, c'est un tarif préférentiel pour les nouveaux clients !! pour ceux qui sont déjà clients, il vaut mieux résilier.... hé oui, j'ai 38 ans, le permis à 18 ans du permier coup. 0 accidents; 0 retrait de permis ; 0 résiliation d'une assurance (idem pour ma femme) et je paye 400 euros au tiers minimum sans bris de glace sur une sandero de 2009 (sans direction assistée ni fermeture centralisée ce qui représente 20% du prix de la voiture) avec 50 km pour une intervention sur une panne .... bravo, vous allez gagnez de l'argent ... ou pas ... </t>
  </si>
  <si>
    <t>11 mai 2020 suite à une expérience en mai 2020</t>
  </si>
  <si>
    <t>op17-89515</t>
  </si>
  <si>
    <t xml:space="preserve">Faites attention, même si vous résilier votre contrat, sachez que la Maaf continue de vous prélever ! Le service client m'a informée que je ne serai plus prélevée, j'ai reçu une feuille qui m'informait de la résiliation de mon contrat par la Loi Hamon à compter du mois d'avril. Problème : nous sommes au mois de mai et j'ai été encore prélevée de 50,66€ !
Je ne recommande par cette assurance qui, en plus de cela, nous fais payer cher pour pas grand-chose. </t>
  </si>
  <si>
    <t>28 septembre 2019 suite à une expérience en septembre 2019</t>
  </si>
  <si>
    <t>footballeur-79557</t>
  </si>
  <si>
    <t>Client en devenir, si le contrat se passera aussi bien que son élaboration avec Anthony et le suivi avec Nadège, j'en serai ravi.</t>
  </si>
  <si>
    <t>aline-132282</t>
  </si>
  <si>
    <t>J'avais besoin d'un complément d'information sur l'Ophtalmologie-optique. Garanties très basiques... compensée par l'accueil de Khadidiatou, interlocutrice très aimable et très précise dans ses renseignements. Merci à elle.</t>
  </si>
  <si>
    <t>26 février 2020 suite à une expérience en février 2020</t>
  </si>
  <si>
    <t>xenath22-87654</t>
  </si>
  <si>
    <t>J'ai des soins dentaires qui datent du 21 janvier pour 700 euros qui ne sont toujours pas remboursés malgré plusieurs appels et messages sur l'espace adhérent restés sans réponse. Pour les avoir au téléphone, il faut attendre près de 40 minutes, et quand vous les avez, on vous demande d'être patient !!! A ce jour, toujours rien en vue.</t>
  </si>
  <si>
    <t>mme-97524</t>
  </si>
  <si>
    <t xml:space="preserve">Démarchage abusif. Appel d un pseudo courtier . Qui avait tout en main sauf mes coordonnées bancaires. Voulait me forcer à contracter tout en prétendant "vérifier des infos". Ces personnes devraient faire l'objet d'un procès.(la societe et les démarcheurs qui acceptent de pratiquer ces méthodes </t>
  </si>
  <si>
    <t>le-galloux-y-134976</t>
  </si>
  <si>
    <t>Pour le moment très satisfait du service, assuré très rapidement, très bon tarif.
Démarche intuitive, je recommande très fortement.
A voir dans le temps</t>
  </si>
  <si>
    <t>nelson-g-125281</t>
  </si>
  <si>
    <t>Je suis satisfait du service qu'a proposé AMV, rapide, le prix raisonnable, et la facilité d'exécution est super rapide. Je recommande fortement AMV auprès de mes amis</t>
  </si>
  <si>
    <t>tapin-j-128561</t>
  </si>
  <si>
    <t>Les prix en jeune permis sont chers. Mais pas le choix d’assurer. Sinon pour les autres permis très bien et la relation sur réseau social très bien. Merci</t>
  </si>
  <si>
    <t>yahouni-s-129361</t>
  </si>
  <si>
    <t>Au top le conseiller  était  sympa  et comprensif  prix correct et juste et je souhaite aller  àvec  vous  pour assuré d'autre valeurs  j'espere  que  ça va durer longtemps temps</t>
  </si>
  <si>
    <t>najoua-h-134407</t>
  </si>
  <si>
    <t xml:space="preserve">Très bonne accueil téléphonique 
Très bon conseil 
Tarification qui défi toutes concurrences 
Début de contrat en espérant que cette satisfaction durera sur du long terme </t>
  </si>
  <si>
    <t>03 septembre 2018 suite à une expérience en septembre 2018</t>
  </si>
  <si>
    <t>cdm-66555</t>
  </si>
  <si>
    <t>Après de nombreuses années d'insouciance, c 'est quand on a un sinistre qu'on constate le suivi déplorable, les courriers contradictoires, l'absence totale de suivi client, relation, conseil, information et bien sur, indemnisation.</t>
  </si>
  <si>
    <t>oxbow78-137175</t>
  </si>
  <si>
    <t xml:space="preserve">C'est ma première expérience avec une assurance en ligne.
Très bonne expérience ! 
Ma conseillère m'a très bien expliquée les différents contrat et m'a proposée le plus adaptée à ma situation.
L'offre Youdrive est top pour qui veut réduire considérablement le coût de son assurance auto.
L'inscription en ligne et la signature des documents est d'une simplicité ! 
j'ai hâte de recevoir mon boitier et de commencer à gagner de l'argent !
</t>
  </si>
  <si>
    <t>cat--100997</t>
  </si>
  <si>
    <t>A fuir ma fille a eu un accrochage pas trop grave il y a deux ans elle a accepté qu'on lui mette un par choc regiclé  plus d'accident depuis ... seulement un petit impact sur son par brise qui a nécessité une petite réparation de chez carglass il y a 1 Moi ... et hier il lui signal qu'il ne la veule plus !!! éjecté balayé .. je trouve cela scandaleux et jamais je ne viendrai chez eux !! voilà voilà</t>
  </si>
  <si>
    <t>13 avril 2018 suite à une expérience en avril 2018</t>
  </si>
  <si>
    <t>heloise-63242</t>
  </si>
  <si>
    <t>très mal gérer un délai d'attente de 2 mois ce qui est inadmissible c'est qu'en plus d'appeler et d'avoir des conseillé au téléphone qui nous indique gérer nos dossiers quand vous rappeler une semaine plus tard on vous dit je vais traiter votre dossier il est aux archives incompréhensible 5 mois de combat perpétuel a appelé toutes les semaines pour avoir un pauvre virement de 200 €</t>
  </si>
  <si>
    <t>Gan</t>
  </si>
  <si>
    <t>19 mars 2018 suite à une expérience en mars 2018</t>
  </si>
  <si>
    <t>smendes17-62488</t>
  </si>
  <si>
    <t>Voilà maintenant 2 mois que mon fils est né et après avoir envoyé les papiers comme prévu, le dossier n'est pas traité, rien n'est fait, et le service client s'en fout et nous dit de patienter.mais ça fait 2 mois ! Du coup aucun remboursement pour mon fils.par contre les cotisations ça on les récupère sans problème. Du coup je vais être obligé de résilier, et dans ce cas j'évoque le défaut de service de leur part (cas de force majeur) et s'il le faut, on pourra aller au tribunal sans problème.</t>
  </si>
  <si>
    <t>11 mars 2017 suite à une expérience en mars 2017</t>
  </si>
  <si>
    <t>charloudu16-53179</t>
  </si>
  <si>
    <t>Eviter absolument cette assurance !!!!!!!
Je possède actuellement une assurance auto chez eux depuis plus d'un an, j'ai fait ma demande de relevé d'information, sans suite. 
De plus j'ai voulut souscrire un contrat pour un autre véhicule, j'ai payé les frais de dossier ainsi que deux moi d'assurance. Je n'ai jamais reçu le papier d'assurance provisoire, et quand j'ai voulut me connecté sur le site pour transmettre mes documents, impossible. J'ai donc appelé le service client (surtaxé) a plusieurs reprise. J'ai envoyer mes documents par courrier, toujours sans suite. Et maintenant quand je les appel ils me disent que je n'ai pas transmis mes documents a temps.
Je me retrouve donc sans assurance an ayant payer, et je ne peux pas récupérer mon relevé d'information pour changer ...
Eviter absolument cette assurance !!!!!!</t>
  </si>
  <si>
    <t>anthony-p-122537</t>
  </si>
  <si>
    <t>Très satisfait du tarif prix service et faciliter a souscrire en ligne rien d autre a dire accueil et garantie super a recommandé au personne de mon entourage</t>
  </si>
  <si>
    <t>19 juin 2021 suite à une expérience en juin 2021</t>
  </si>
  <si>
    <t>sab-117619</t>
  </si>
  <si>
    <t>Tres mecontente.
Conseillers incapables de repondre aux demandes.
Traitement des pertes de primes et demi traitement completement hors delais alors que les dossiers sont complets.
Obligee de constamment les relancer par mail ou telephone.
Je deconseille interiale.
Je changerais de mutuelle des que je le pourrais.</t>
  </si>
  <si>
    <t>francese-y-115156</t>
  </si>
  <si>
    <t>Tout est parfait pour l’instant, le service client est à notre écoute et patiente , les prix sont ultra compétitifs par rapport à d’autres compagnie d’assurance</t>
  </si>
  <si>
    <t>dikov-s-107495</t>
  </si>
  <si>
    <t xml:space="preserve">Je suis satisfait de la réactivité
j'ai eu un bon conseiller a mon écoute 
                                                                                                           </t>
  </si>
  <si>
    <t>07 décembre 2017 suite à une expérience en décembre 2017</t>
  </si>
  <si>
    <t>trucks60-59397</t>
  </si>
  <si>
    <t>Bonjour, je viens aujourd'hui sur se forum car je suis très mécontent de la MACIF j'ai eu un souci avec un store de mon camping car que j'ai trouvé arraché et faussé un matin à mon réveil, j'en ai déduit sans être expert que se sinistre avait été causé par le vent, donc ma déclaration faite dans se sens, donc pas d'avis de tempête pas d'indemnisation (sans expertise) ma déclaration leur suffisait bien sur car il n'avait pas a m'indemniser, mais mon concessionnaire voit l'affaire autrement, donc courrier, médiation, commission de recours ils ne veulent rien savoir le chef de service à dit non donc on en reste là çà ne sert à rien de faire des courriers ils s'en fiche, c'est très grave je ne vais pas en rester là je vais saisir  ma protection juridique qui n'est pas la MACIF et nous verrons bien, dans tous les cas camping cariste méfiez vous fuyez cette compagnie</t>
  </si>
  <si>
    <t>07 août 2021 suite à une expérience en août 2021</t>
  </si>
  <si>
    <t>chanchandijon-127016</t>
  </si>
  <si>
    <t xml:space="preserve">Ca commence très mal !  Après 2 ans d'hésitation, je quitte les ACM pour Harmonie Mutuelle, où j'ai longuement échangé par mail et téléphone avec une conseillère,
en insistant bien sur mes besoins, et en demandant quels étaient les remboursements.
Au final, je me lance, en fin de printemps 2021...
Résultat, je rentre de cure thermale, je réclame mon forfait : on me dit que je n'y ai pas droit, alors que je pensais recevoir 400 € ! ce n'est pas rien, et c'est ce qui m'avait motivée à changer de mutuelle. J'avais un forfait de 200 € auparavant.
Remboursement podologue et semelles :  de même, j'étais 100 % remboursée auparavant, et là il reste 40 € de ma poche.
Ostéodensitométrie : je n'ai pas pu avoir l'info ...
Bref, je ne vais pas rester longtemps à cette mutuelle si je ne suis pas mieux remboursée que ça, en option 3 je précise !!
Facile de faire de belles promesses pour attirer les clients, si les montants non remboursés dépassent le gain de cotisations, j'aurai mieux fait de garder mon ancienne mutuelle !
</t>
  </si>
  <si>
    <t>26 décembre 2016 suite à une expérience en décembre 2016</t>
  </si>
  <si>
    <t>christian-18412</t>
  </si>
  <si>
    <t>Mon Tarif auto 2017 : mauvaise surprise !! + 15,4% pour l'une et +6.24% pour l'autre. client depuis plus de 5 ans, bonus 50%</t>
  </si>
  <si>
    <t>noel-m-108915</t>
  </si>
  <si>
    <t>Société d'assurances très pratique dans son fonctionnement. Je découvre et n'ai donc aucun avis sur le service après vente. Mais les échos que j'en ai eus m'ont incité à souscrire auprès de Direct Assurance.</t>
  </si>
  <si>
    <t>mld-126536</t>
  </si>
  <si>
    <t>En accident de travaille depuis janvier , je n'est toujour pas était payer  c'est incroyable   j'appelle tous les jours mais rien ne change pourtant ont me dit que toute l'administration a était faite parfaitement par mes soins et celle de mon employeur , même les conseillers ag2r ne comprennent pas pourquoi je n'est pas encore était payer . Je ne lâcherai pas je veu mon du .  Car tous les mois ont me préleve .</t>
  </si>
  <si>
    <t>06 novembre 2021 suite à une expérience en novembre 2021</t>
  </si>
  <si>
    <t>pierre-m-139108</t>
  </si>
  <si>
    <t xml:space="preserve">Malgré être déjà client
Trop d'informations son demandé 
Et surtout les 2 mois à payer en avance 
Et en plus vous demandez 150 caractères ce qui m'oblige à écrire </t>
  </si>
  <si>
    <t>leonard-m-107715</t>
  </si>
  <si>
    <t>Difficile de donner un avis à la signature d'un contrat. C'est dans les moments difficiles et/ou dans le suivi de ses clients qu'un prestataire peut éventuellement être évalué.</t>
  </si>
  <si>
    <t>doumbia-f-111046</t>
  </si>
  <si>
    <t>Je suis satisfaite c'est rapide et pas chéré les conseilles  sont très professionnel et j'ai enfin réussi à assurer ma voiture même en étant jeune conducteur.</t>
  </si>
  <si>
    <t>depite-89966</t>
  </si>
  <si>
    <t>commerçant, j'ai suspendu une échéance suite au covid et donc la fermeture.le mois d'après, après avoir obtenu un prêt pge, je veux régulariser mais personne travaille chez ALLIANZ! même pas de télétravail et impossible de payer en ligne..
aujourd'hui je veux régler, et je suis (punis) ! des frais de recouvrement et 4 mois de cotisations à payer sur le champs, sinon radié! rép:c'est la procédure !
honte à eux !!!</t>
  </si>
  <si>
    <t>04 juin 2021 suite à une expérience en juin 2021</t>
  </si>
  <si>
    <t>loic-m-116010</t>
  </si>
  <si>
    <t>Lors de la première prise de contact au téléphone, la personne m'avait assuré que lorsque mon fils Thomas aurait son permis voiture son bonus moto serait pris en compte pour le calcul du tarif . Permis de depuis le 23/012020.
Hors lors son inscription sur la voiture, ce n'est pas le cas, et mon interlocuteur m'affirme que rien ne peut être fait.</t>
  </si>
  <si>
    <t>16 décembre 2018 suite à une expérience en décembre 2018</t>
  </si>
  <si>
    <t>gaston-69360</t>
  </si>
  <si>
    <t>Je ne crois toujours pas à ce que je vis. 200 euros pour une attestation provisoire de 1 mois. c'est plutôt un grand mensonge bien organisé pour soutirer les sous aux citoyens honnêtes</t>
  </si>
  <si>
    <t>diego-139430</t>
  </si>
  <si>
    <t xml:space="preserve">Résilié après cinq ans passés chez eux. Motif? Altération commerciale selon eux.
En 2016, je deviens professeur des écoles et la MAIF me propose une protection juridique spécialisée pour les métiers de l'enseignement, contrat incluant l'autonome de solidarité laïque. Au bout de quelques mois ils me proposent un contrat auto puis très vite un contrat habitation. En trois ans je suis entièrement assuré chez eux.
Malheureusement en 2019, des circonstances vont décider de mon sort. Je dois faire face à deux sinistres responsables avec ma voiture en l'espace de quatre mois. Puis quelques mois plus tard, je subis une agression verbale et de facto un vandalisme sur mon véhicule. 
Aucun mot de sympathie. Aucune empathie. La menace tombe.
Un militant m'a assuré qu'aucune résiliation n'était envisagée si je faisais attention à l'avenir. Il n'en a rien été. Je reçois un courrier de résiliation en novembre 2020. Altération commerciale. Je m'attendais à perdre uniquement mon contrat auto. Non, il s'agit de l'ensemble de mes contrats. Finie donc la protection juridique professionnelle! 
J'ai essayé de négocier un compromis, ils ne veulent rien savoir! Complètement bornés.
Toujours le même discours: les relations se sont détéroriées et on préfère mettre fin aux contrats. 
En effet lorsqu'en février 2020 ma voiture a été réparée, des pannes sont survenues en mai 2020. Le carrossier avait mal réparé la partie moteur et mon garage voulait me faire facturer les réparations alors que mon assurance était censée payer (contrat tous risques!) J'ai dû insister auprès de la MAIF pour faire prendre en charge les réparations et de me remettre à disposition un prêt de véhicule. Je crois qu'ils n'ont tout simplement pas apprécié cela. Il semble qu'ils n'aiment pas qu'on râle ou qu'on se plaigne. 
Le plus grave est sans doute mon agression, ils n'ont eu aucun mot de complaisance. Est-ce ma faute si je me fais agresser? Est-ce ma faute si un individu à moitié givré donne des grands coups dans ma voiture jusqu'à l'endommager? Le dépôt de plainte n'a pas suffit et je me suis fait éjecter comme un malpropre. Quand j'en parle à des conseillers, j'ai toujours le même mépris au bout du fil. 
Ce manque d'humanité de leur part me dégoute et je ne peux que conseiller de fuir cette assurance. Mon erreur a été de les croire. </t>
  </si>
  <si>
    <t>coco-87031</t>
  </si>
  <si>
    <t>INADMISSIBLE je suis bénéficiaire de contrats, je suis toujours en attente du récapitulatif des sommes malgré la relance à l'ancien conseiller de Lyon. cela fait plus d'un mois que j'ai envoyer l'avis de décès. Pour vous faire signer des contrats les 1er pour payer je pense que ca va être compliqué</t>
  </si>
  <si>
    <t>ld-94157</t>
  </si>
  <si>
    <t>Bonjour, je poste sur ce forum car je ne suis pas satisfait de cet organisme. Après avoir accepté 2 dérogations pour m'assurer sur un véhicule sportif puisque je n'avais pas 5 ans de permis (premier accord en février 2020 puis véhicule volé et de nouveau un accord le 22/05/2020) j'ai un devis auto qui le prouve. Je contacte de nouveau le service client ce jour pour assurer la même voiture mais moins puissante (moins de chevaux fiscaux) et on m'indique que l'on refuse la dérogation car mon dossier a été étudié en profondeur (comme si cela n'avait pas été le cas les fois précédentes) en m'indiquant que mes sinistres et ma date de permis ont penchés dans la balance (je n'ai jamais eu de sinistre et j'ai bientôt 5 ans de permis). La conseillère à court d'arguments m'indique qu'en février lors de l'accord de la dérogation on m'a fait une offre pour une assurance habitation que j'ai refusé puisque j'en ai déjà une qui me convient. En gros cela revient à faire du chantage puisque je n'ai pas souscrit cette assurance. Vous ne pouvez imposer une assurance en échange de quelque chose. J'attends un retour de votre part et j'espère que vous reviendrez sur cette décisions absurde !!!</t>
  </si>
  <si>
    <t>02 mars 2017 suite à une expérience en mars 2017</t>
  </si>
  <si>
    <t>cristaleoo34-52902</t>
  </si>
  <si>
    <t xml:space="preserve">Une entreprise bien en dessous de leur publicité 
Ayant deux véhicules, un chez eux un ailleurs, je souhaite rapatrier le second chez eux, ils me font un devis je précise bien que j'ai eu un bris de glace plus 3reparations, on me dit pas de soucis ils lancent la résiliation loi Hamon chez mon autre assureur
1mois et 1semaine  après le jour de la résiliation définitive ils me laisse un message disant au final ne pas pouvoir m'assurer suite au bris de glace et des réparations.... je me retrouve sans assurance!!! Enfin ils me laissent 20 jours pour me retourner comme ils disent.... bien sûr ils retiendront 45€de frais de dossier sur le remboursement! Heureusement mon autre (ex) assureur accepte me reprendre, conclusion je vais retirer mon autre véhicule de cette assurance qui est de mauvaise fois </t>
  </si>
  <si>
    <t>12 juillet 2019 suite à une expérience en juillet 2019</t>
  </si>
  <si>
    <t>caroline3958-77574</t>
  </si>
  <si>
    <t>dossier capital décès réglé en moins d'un mois alors qu'il y avait des droits dus aux impôts. J'ai été tenue au courant de l'avancement du dossier sans souci.</t>
  </si>
  <si>
    <t>valerie-o-115989</t>
  </si>
  <si>
    <t>FACILITE D'UTILISATION
TARIF COMPETITIF 
RAPIDE A METTRE EN PLACE VIA INTERNET 
EN ESPERANT QUE TOUT SE PASSERA BIEN ET QUE CETTE ASSURANCE NE SERA PAS NECESSAIRE.....</t>
  </si>
  <si>
    <t>29 août 2020 suite à une expérience en août 2020</t>
  </si>
  <si>
    <t>jp69-96817</t>
  </si>
  <si>
    <t xml:space="preserve">pour un sinistre de dégât des eaux du 1er juillet qui a touché plusieurs appartements j'attend toujours l'expert qui a déjà reporté plusieurs fois son rendez vous .prochaine date fin septembre constatel : zéro pointé 
une entreprise est venue a bout d'un mois pour assainir : nettoyer et sécher (car les moisissures dans les chambres ne sont pas bonnes pour la santé) mais seul l'arrachage des tapisseries a été faite...  aberrant !
je leur ai dit que ma femme ne peut plus travaillé car elle assistante maternelle et travail a la maison et cela nous porte préjudice.. mais là encore aucune réaction 
mon voisin lui a eu la visite de l'expert très rapidement et la semaine suivante les travaux ont commencé et aujourd'hui c'est déjà fini et oublié. je lui demanderais le nom de son assurance c'est sur ! 
 </t>
  </si>
  <si>
    <t>14 avril 2018 suite à une expérience en avril 2018</t>
  </si>
  <si>
    <t>yajaroba-63260</t>
  </si>
  <si>
    <t xml:space="preserve">Le 17 février 2018 j'ai été victime d'un accident. Je conduisais ma moto et alors que je prenais un virage à droite j'ai été percuté par un jeune permis qui arrivait en sens inverse en coupant son virage. Par chance les dégâts n'ont été que matériels. Sur le constat il a été clairement établi que je virais à droite et que l'autre véhicule circulait en sens inverse, en virant à gauche et en empiétant sur ma voie de circulation.
Le dossier a été ouverts rapidement mais à ce jour je n'ai toujours pas reçu d'indemnisation après deux mois de procédure.
L’expert a conclu que ma moto est irréparable financièrement et par la suite on m’a demandé de prendre la décision soit de la conserver pour pièces, soit de la faire réparer sous contrôle de l’expert à mes frais ou soit de la céder à la compagnie. Ceci a été réalisé sans me communiquer la confirmation ma non-responsabilité dans le sinistre. Etant assuré qu’au tiers cette confirmation m’était indispensable pour prendre ma décision. Malgré tout, après réflexion et la réservation de la moto qui va remplacer celle-ci, j’ai envoyé tous les documents pour la céder.
Toutes mes conversations avec mon interlocutrice désignée s’est toujours conclu qu’elle est en attente des conclusions de la partie adverse sur la responsabilité.
Etant assuré pour deux voitures à la compagnie adverse j’ai réussi à avoir une conversation avec le gestionnaire du dossier de celle-ci. Il m’a affirmé de ne pas s’opposer à la responsabilité de son sociétaire depuis le début et qu’il est en attente du rapport chiffré de AMV pour verser mon indemnisation. 
Le 10 mars 2018, j’ai dû engager des frais personnels pour convoyer ma moto non roulante dans une concession pour l’expertise et le 24 mars 2018, j’ai dû effectuer l’opération inverse pour rapatrier celle-ci à mon domicile. J’ai transmis tout de suite la demande d’indemnisation à ma gestionnaire qui s’est occupé à la transmettre à l’expert que ce mardi 10 avril 2018 pour qu’il puisse le rajouter à mon dossier.
A ce jour mon véhicule a été enlevé par un épaviste et tous les documents de cession ont été transmis. Je me demande combien de temps mon dossier va perdurer avant d’être indemniser de cet accident où je suis victime.
</t>
  </si>
  <si>
    <t>15 février 2021 suite à une expérience en février 2021</t>
  </si>
  <si>
    <t>delepierre-104221</t>
  </si>
  <si>
    <t>Comparé à d'autres mutuelles, les tarifs pourraient être plus compétitifs. Toutefois en raison de certaines  prestations très spécifiques, les tarifs élevés ont une explication. 
Quel dommage que nos correspondants locaux ne soient plus aussi disponibles, comme il y a 20 ans !!! Merci l'Europe...</t>
  </si>
  <si>
    <t>15 novembre 2021 suite à une expérience en décembre 2020</t>
  </si>
  <si>
    <t>jglessinger-139620</t>
  </si>
  <si>
    <t>J'ai souscris mon assurance de prêt il y a plusieurs mois chez Afi Esca, rien à redire, assureur qui propose de bons services, les conseils sont personnalisés et leur équipe est très réactive. Je recommande.</t>
  </si>
  <si>
    <t>olivier-a-107849</t>
  </si>
  <si>
    <t xml:space="preserve">les prix sont compétitifs, l'accueil est sympa et efficace.
le site est facile à utiliser et bien fait.
je le recommande à toutes mes connaissances.
</t>
  </si>
  <si>
    <t>dunia-n-109285</t>
  </si>
  <si>
    <t>J'ai essayé d'appeler pour comprendre des détails de ce nouveau montant après des dizaines de minutes d'attentes vous n'avez pas pris mon appel et m'avez dit de rappeler ultérieurement</t>
  </si>
  <si>
    <t>21 février 2020 suite à une expérience en février 2020</t>
  </si>
  <si>
    <t>claudine-87445</t>
  </si>
  <si>
    <t>Après une mauvaise expérience en passant par les services de Santiane j'ai décidé de refaire confiance à un comparateur en ligne et je suis tombée sur un cabinet lyonnais et j'ai été tres satisfaite par la qualité du conseil et des offres.Aujourd'hui je suis adhérente chez CEGEMA et tt ce passe bien</t>
  </si>
  <si>
    <t>roussel-p-129666</t>
  </si>
  <si>
    <t>Je n'ai pas encore pu profiter pleinement de votre offre, mais votre site internet, et votre réactivité correspond à mes attentes.
A voir par la suite</t>
  </si>
  <si>
    <t>fabrice-l-122645</t>
  </si>
  <si>
    <t>Je suis satisfait du prix de la rapidité du service reçu je pense même faire diffuser votre publicité à tous les gens que je connais, pour qu’il puisse se rendre compte que vous avez des prix abordables et intéressant.</t>
  </si>
  <si>
    <t>patrick-123933</t>
  </si>
  <si>
    <t>AdhésionMGP 2016 avant départ retraite. Je savais la MGP chère mais elle gère nos comptes AMELI cela me paraissait donc logique. Le 03 mai 2021 je remets une feuille maladie + facture pour les lunettes de ma fille (cadre de l'offre santé 100%). A ce jour la MGP qui n'a toujours pas remboursé a perdu la feuille de maladie mais reçu la facture...La conseillère m'a recommandé pour gagner du temps de demander un duplic et de le retourner moi même.
Conclusion : Je résilie</t>
  </si>
  <si>
    <t>29 août 2019 suite à une expérience en août 2019</t>
  </si>
  <si>
    <t>marnie-68363</t>
  </si>
  <si>
    <t>bonjour à vous,
si j avais su que j aurai autant de soucis avec une assurance auto!!!
parfois pour faire des économies alléchantes on ferait mieux de réflechir !!
ne signez surtout pas de devis car vous etes engagés!!
j ai perdu plus de 300 euros!!
sans etre assuré (jamais une carte verte)</t>
  </si>
  <si>
    <t>16 mars 2018 suite à une expérience en mars 2018</t>
  </si>
  <si>
    <t>gepeto01-39335</t>
  </si>
  <si>
    <t>mon assureur me réclame la prime, me fait poursuivre par des sociétés de recouvrements, des huissiers,alors que celle ci est prélevée par lui même et dûment payée comment faire pour ce débarrasser de ces gens incompétents</t>
  </si>
  <si>
    <t>07 mars 2018 suite à une expérience en mars 2018</t>
  </si>
  <si>
    <t>patrick-62085</t>
  </si>
  <si>
    <t>A fuir !!!!!!!!!!!!!!!!!!!!!!!!!!!!!!!!!!!!!!!!!!!!!!!!!!!!!!!!!!!!!!!!!!!!!!!!!!!!!!!!!!!!!!!!!!!!!!!!!!!!!!!!!!!!!!!!!!!!!!!!!!!!!!!!!!!!!!!!!!!!!!!!!!!!!!!!!!!!!!!!!!!!!!!!!!!!!!!!!!!!!!!!!!!!!!!!!!!!!!!!</t>
  </si>
  <si>
    <t>02 janvier 2018 suite à une expérience en janvier 2018</t>
  </si>
  <si>
    <t>laurent28-60094</t>
  </si>
  <si>
    <t>Manque de transparence lors de la signature des contrats qui sont difficilement consultables que sur tablette et lors de la signature + manque de sérieux au niveau de la gestion pilotée
Informations réelles reçues qu'avec le certificat d'adhésion reçu 15 jours après signature</t>
  </si>
  <si>
    <t>06 octobre 2019 suite à une expérience en octobre 2019</t>
  </si>
  <si>
    <t>jedi-56511</t>
  </si>
  <si>
    <t xml:space="preserve">Des Rats : parce que je n'avais plus eu de voiture durant 7 ans et donc plus d'assurance, le commercial de chez ALLIANZ m'a dit qu'il allait Non seulement me mettre au "Tarif majoré nouveau jeune conducteur" (donc très cher...) et ceci malgré mes 35 ans de permis sans aucun accident responsable, sans suspension  de permis, ni aucun problème, mais qu'en plus du fait que je n'avais pas conduit selon lui durant 7 ans (malgré le fait que je loue des camionnettes et une voiture durant les vacances à titre privé) il m' annoncé qu'il allait en plus me rajouter 25% de sur-majoration en plus sur le "tarif jeune conducteur" ceci malgré que j'ai mon permis depuis 35 ans, que je suis prevenant et que je conduit sérieusement et sans jamais aucun problème. Des Rats qui ne pensent qu'à faire du Chiffre et du Rendement Financier, ils piétinent et méprisent littéralement leurs clients... </t>
  </si>
  <si>
    <t>26 février 2019 suite à une expérience en février 2019</t>
  </si>
  <si>
    <t>jon-71655</t>
  </si>
  <si>
    <t>Attention désorganisation totale, 4 mois d'attente incapable de dépêcher un expert correctement. Quand j'appelle mon dossier n'avance pas ils ne savent rien, les pièces sont perdues, il faut s'énerver pour avoir gain de cause. Les commentaires sont truqués, fuyez ce service, la concurrence est bien meilleur.</t>
  </si>
  <si>
    <t>saga-105285</t>
  </si>
  <si>
    <t>Très bonne mutuelle, toujours disponible avec un bemol sur les appels téléphoniques un peu long sur l'attente mais les conseillers sont très professionnels</t>
  </si>
  <si>
    <t>mlh--131995</t>
  </si>
  <si>
    <t>Mon fils a eu 3 sinistres 2 non responsable et 1 50/50 alors que l’on pensait qu’il ne serait pas responsable (sinon on n’aurait pas fait marcher l’assurance vu le peu de frais) on ne nous a pas tenu informé qu’elle fut notre surprise quand on a voulu assurer une nouvelle voiture on apprend qu’il va être malussé et qu’ils ne l’assurent plus. Impossible d’avoir un responsable au téléphone on nous dit simplement changez d’assurance ou passez par Matmut nco horriblement cher. Sachant que l’on a tous nos contrats chez eux depuis des années (toutes assurances confondues même mutuelle moi et mes trois enfants) en fait tant que l’on a rien tout va bien et au moindre problème on nous jette. Je vais donc tout enlever et aller chez une autre assurance pris au dépourvu on ne nous donne pas le choix vu qu’aujourd’hui même je les ai appelé une dernière fois pour leur demander si j’avais plusieurs sinistres indépendants de ma volonté ou je n’étais pas responsable feraient ils de même à mon égard je pourrais potentiellement être virée ils m’ont répondu oui (Incroyable !!!!!!!) je suis dégoûtée</t>
  </si>
  <si>
    <t>07 février 2017 suite à une expérience en février 2017</t>
  </si>
  <si>
    <t>patch-52166</t>
  </si>
  <si>
    <t xml:space="preserve">après 41 ans d'assurances pour tous mes contrats j'ai été radiée suite à 3 bris de glace dans le garage de mon immeuble ;bien que ce soit des actes de vandalisme sur tous les véhicules j'ai été considérée comme personne à risques et radiée sans tenir compte de mon ancienneté  </t>
  </si>
  <si>
    <t>cathy34-81433</t>
  </si>
  <si>
    <t xml:space="preserve">Plus de 30 ans à la  macif  peu de sinistres déclares  en octobre suite aux intempéries dans notre village qui a été reconnu comme catastrophe naturelle par arrête préfectoral  nous avons eu la visite d'un expert  qui a constaté les degats murs appareils de jardin détruits  tronçonneuse  ramasse feuille coupe haie tele plasma
Suite à cette intempérie nous avons des fuites à la demande de l'assurance nous avons effectué un devis concernant notre toiture ou le couvreur stipule bien que les dommages sont survenus suite aux intempéries, mais voilà l'expert et la Macif nous refuse de prendre en charge les travaux nous stipulant que ce n'était pas du aux  intempéries Et ces dommages sont sur une partie de notre toiture la plus récente, et que ces fuites sont bien survenues suite aux  intempéries, sinon nous aurions déclaré un sinistre à chaque pluies 
De plus la somme allouée par nos appareils qui est plus que dérisoire nous sera débloquée qu'à la réparation de la toiture, nous avons contesté et la Macif me dit faites appelez à votre propre expert, bien naturellement à nos frais à quoi ça sert de payer des assurances 
Je vais mettre fin à tous les contrats à la Macif, aucun dialogue et un expert qui m'annonce  oralement une certaine somme qui bien évidemment n'est pas la même que sur le papier
Nous avons un autre sinistre concernant un mur en train de s'effondrer mettant en cause le lotisseur qui a touché nos fondations lors du bitumage de notre chemin, ils doivent attendre que le mur tombe sur des gens 
Une honte, je suis scandalisée, fuyez la macif, tant que vous n'avez pas de problèmes tout va bien mais au premier sinistre c'est vite l'enfer 
</t>
  </si>
  <si>
    <t>sylvie-l-121844</t>
  </si>
  <si>
    <t>les tarifs commencent à être pas très attractifs !!! C'est dommage car depuis que je suis assurée chez vous pas un seul geste commercial, l'année prochaine je risque de faire appel à d'autres assureurs !</t>
  </si>
  <si>
    <t>morais-da-silva-d-125845</t>
  </si>
  <si>
    <t>Je suis satisfait  le prix me convient parfaitement  je pense que vous pouvez me donner le meilleur tarif pour mon merçedes merci beaucoup pour votre rapidité</t>
  </si>
  <si>
    <t>22 août 2017 suite à une expérience en août 2017</t>
  </si>
  <si>
    <t>thierry28-56803</t>
  </si>
  <si>
    <t xml:space="preserve">Inadmissible,client depuis 17 ans dans cette compagnie,règlement parfait,aucun sinistres,ni en voiture ,ni en moto.
Je demande à cette compagnie d'assurer une petite moto 125 en leur indiquant que je viens de la réparer et que pour la vendre ,je souhaites l'assurer mais je précise qussi que je la vends car sa puissance est trop petite pour moi,j'avais une 1000 neuve assurer chez eux jusqu'à fin 2015,aucun sinistre bien entendu.
Je précise aussi que la vente de ce véhicule est faite aussi pour acheter une cylindrée plus importante qui elle bien entendue sera assurée à durer.
Et bien ,ils considèrent que ce contrat est un contrat provisoire et refuse de m'assurer.
alors que dire ,si les clients qui ont 17 ans de cotisation sans soucis et sans sinistres se voient refuser une assurance,ou est la confiance et le service de cette compagnie ?
Donc je pense que la meilleure solution est de prendre son temps et de chercher ailleurs un assureur plus compréhensif et plus commerçant ou je déplacerais mes contrats actuels de la Macif.
</t>
  </si>
  <si>
    <t>02 janvier 2019 suite à une expérience en janvier 2019</t>
  </si>
  <si>
    <t>magoo-69830</t>
  </si>
  <si>
    <t>Banque à fuir !!!
Mon assurance vie prise chez Allianz m'a fait perdre 2% de mon capital. Il s'agissait soit disant d'un produit "défensif " CAP30 dont le rendement était estimé à 2% sauf que c'est l'inverse il s'agit d'un rendement de -2% ! Merci pour les bons conseils avant souscription et merci à la bande de traders qui me semblent totalement incompétents ... J'attends Février pour clôturer cette grosse ..... et récupérer mes billes.</t>
  </si>
  <si>
    <t>05 juillet 2021 suite à une expérience en juillet 2021</t>
  </si>
  <si>
    <t>bamous-y-122453</t>
  </si>
  <si>
    <t>Jusqu’à maintenant je suis très satisfait, j’ai été conseillé et renseigné très rapidement de façon très efficace, je ne vois aucun défaut pour le moment.</t>
  </si>
  <si>
    <t>26 novembre 2016 suite à une expérience en novembre 2016</t>
  </si>
  <si>
    <t>borro-49605</t>
  </si>
  <si>
    <t>+ 17% pour les cotisations 2017 par rapport à 2016 !
C'était déjà le cas l'année précédente avec + 17% de 2015 à 2016, c'est scandaleux.
Par conséquent nous avons du prendre une formule qui coûte moins cher donc moins bien remboursés ! et çà va être de même dans les semaines qui viennent</t>
  </si>
  <si>
    <t>kikizork-117164</t>
  </si>
  <si>
    <t>J essaye de me rétracter dans le délai de 14 jours pour une vente via internet pour un contrat d assurance moto que je ne souhaite plus car vous m avez fait une entourloupe en montent le prix par rapport au devis initial à cause d un sinistre datant de 30 mois . On va en arriver à faire agir ma protection juridique. Question communication déplorable impossible d avoir un humain au téléphone. Fuyez cette assurance a tout prix .</t>
  </si>
  <si>
    <t>caropes-112857</t>
  </si>
  <si>
    <t>Après plus de 25 ans de cotisations sans aucun sinistre nous avons eu un petit incident lors de notre déménagement et avons abimé la cage d'escalier de notre immeuble.
Alors même que la somme en jeu n'est pas importante,  ALLIANZ se défausse pour une raison totalement illégitime, son refus de garantie étant parfaitement contestable, ce qui nous a été confirmé par notre courtier lui-même !
Ce positionnement d'ALLIANZ est INNACCEPTABLE et contribue, si besoin en était, à la mauvaise réputation des assureurs.</t>
  </si>
  <si>
    <t>30 octobre 2020 suite à une expérience en octobre 2020</t>
  </si>
  <si>
    <t>michel-99418</t>
  </si>
  <si>
    <t>Très content du service proposé. Le conseiller que j'ai eu était aimable et professionnel. J'ai pu rapidement changer mon assurance, et ce, sans aucun soucis. Je recommande.</t>
  </si>
  <si>
    <t>Magnolia</t>
  </si>
  <si>
    <t>tricoche-c-117972</t>
  </si>
  <si>
    <t>Pris élève par rapport à certains conçurent , mais je suis déjà client et préfère garder mes véhicules au même assureur . J ai donc quand même souscrit chez Olivier</t>
  </si>
  <si>
    <t>johanna-94176</t>
  </si>
  <si>
    <t>Je suis satisfaite de ce service, simple et rapide, facile d’accès. Les prix sont bas et avantageux pour les jeunes conducteurs. Je recommande pour la rapidité.</t>
  </si>
  <si>
    <t>nini93600-91492</t>
  </si>
  <si>
    <t>Cliente satisfaite. Les prix sont abordables et me conviennent. Je suis contente de pouvoir trouver une assurance qui me correspond. Je recommande à 100%</t>
  </si>
  <si>
    <t>long-d-110887</t>
  </si>
  <si>
    <t>Rien à redire sur les tarifs et les prestations proposées par April Moto. Surement le meilleur rapport qualité prix concernant les deux roues.
Merci d'avance.</t>
  </si>
  <si>
    <t>13 novembre 2018 suite à une expérience en novembre 2018</t>
  </si>
  <si>
    <t>bio-duncan-68581</t>
  </si>
  <si>
    <t xml:space="preserve">Une honte cette compagnie a but lucratif! l'assureur vous fait payer des contrats et des options, mais quand il faut faire le travail d'un assureur (ne pas harceler un témoin, défendre son client et faire valoir ses droits) ils ne sont pas là! J'ai du à la suite d'un accident faire leur travail (contact des autorités, des témoins, relance de leur personnel dans différents services, suivi des délais) et quand enfin ils ont reconnu la non-responsabilité, ils m'ont résilié pour sinistre... Whaooo, je ne trouve pas de mots pour civilisé pour qualifier leur conduite et leur incompétence! 
Pour info, chez eux un impact pare-brise déclaré égal un sinistre et un motif de résiliation... une compagnie à fuir, moins de pubs et plus de travail d'assurance ca serai un peu mieux... Vu qu'ils n'ont pas d'actionnaires, on peut se poser la question d'où va tout cet argent des primes d'assurances ? 
</t>
  </si>
  <si>
    <t>patrick-f-105735</t>
  </si>
  <si>
    <t>le tarif annuel augmente beaucoup par rapport au coup de la vie et les préconisations gouvernementales.
pour le moment, on n'a pas fait appel à vos services donc avis moyen</t>
  </si>
  <si>
    <t>14 juillet 2020 suite à une expérience en juillet 2020</t>
  </si>
  <si>
    <t>mourad-94060</t>
  </si>
  <si>
    <t xml:space="preserve">Le pris est chère. Les garantie sont satisfaisantes. 
Vous pourriez faire une réduction pour 1 personne déjà client.               
                    </t>
  </si>
  <si>
    <t>22 mai 2021 suite à une expérience en mai 2021</t>
  </si>
  <si>
    <t>le-guen-l-114563</t>
  </si>
  <si>
    <t>Bonjour 
Remercie le conseiller téléphonique de ce matin qui ma conseiller pour finaliser le contrat 
Ma bien conseiller dans le cadre des démarches à effectuer et pièces à fournier...</t>
  </si>
  <si>
    <t>18 mai 2021 suite à une expérience en mai 2021</t>
  </si>
  <si>
    <t>tommy-114096</t>
  </si>
  <si>
    <t xml:space="preserve">Néoliane est un très bon rapport qualité / prix / prestations pour peu que vous ayez un bon courtier qui s'occupe de vous , ce qui est mon cas . 
Je recommande. </t>
  </si>
  <si>
    <t>19 mai 2021 suite à une expérience en mai 2021</t>
  </si>
  <si>
    <t>abderrazak-l-114276</t>
  </si>
  <si>
    <t>Cher et pas de remise si on assure plusieurs voitures. C'est dommage ! Je n'ai pas encore eu d'incident pour juger la couverture. (je touche du bois).</t>
  </si>
  <si>
    <t>naima-112683</t>
  </si>
  <si>
    <t>Assurance à fuir, en effet j'ai mon store extérieur qui le jour du 16 avril 2021, s'est cassé, je l'ai acheté 3800€ et la réparation est de 500€ aucune prise en charge par Alianz, refus car ce jour la il n'y avait pas de grêle!...
Je conseille la MACIF ou j'étais avant et ou je vais retourner au secours!! toutes les personnes qui veulent s'assurés chez Alianz quelles se préparent à faire la mendicité!...
COURT QUI PEUT</t>
  </si>
  <si>
    <t>pardi-k-126350</t>
  </si>
  <si>
    <t>Je suis satisfait du tarif en espérant que les prestations de l'assurance soient de bonnes qualités. 
J'espère recevoir assez rapidement ma carte verte.</t>
  </si>
  <si>
    <t>29 octobre 2019 suite à une expérience en octobre 2019</t>
  </si>
  <si>
    <t>miou-80512</t>
  </si>
  <si>
    <t>A FUIR!!!!!!!!!!!!!! TOUT EST BON POUR NE PAS REMBOURSER! Passez votre chemin, ily a des assurances bcp mieux</t>
  </si>
  <si>
    <t>23 octobre 2021 suite à une expérience en octobre 2021</t>
  </si>
  <si>
    <t>toni-138128</t>
  </si>
  <si>
    <t>Assurance à ne pas conseillé vous payer 250 euros par mois (Porsche Cayenne)et pas capable de vous rembourser le vol de ma voiture sa fait 7 mois car j avais une sonde à changer il fallait passé la contre visite du contrôle technique je n ai pas pu du au confinement donc il ne me prennent pas en compte merci la maif</t>
  </si>
  <si>
    <t>13 juillet 2017 suite à une expérience en juillet 2017</t>
  </si>
  <si>
    <t>tanfeu-38909</t>
  </si>
  <si>
    <t>Une assurance d’incompétents. J'Attend mon remboursement depuis plus de deux ans pour un accident non responsable. Il m'a également fallu plus de 1 ans pour obtenir un relevé de situation..." ne vous inquiétez pas on vous l’envoi demain " je ne l'ai toujours pas eu ... Bref à éviter !</t>
  </si>
  <si>
    <t>jalladeau-d-109589</t>
  </si>
  <si>
    <t>Je suis très satisfaite de l'amabilité des conseiller et de leur efficacité. Prix très attractif. Merci à vous. Je recommanderai très volontiers cette assurance</t>
  </si>
  <si>
    <t>thibaut-105340</t>
  </si>
  <si>
    <t xml:space="preserve">Bonjour,
Je me suis fait accrocher par derrière sur l'autoroute et le véhicule a pris la fuite.  La MAIF m'a informé que j'allais avoir un malus car le tiers n'est pas identifié et que je ne peux pas prouver que je ne suis pas responsable. Je pense que sur l'autoroute on met rarement la marche arrière pour taper la voiture qui est derrière soi… Je lis sur certains sites que « Tout comme pour un accident non responsable avec un tiers identifié, si votre voiture a été endommagée par un conducteur responsable ayant pris la fuite, vous ne ferez pas l'objet d'un malus. » Là je trouve que la MAIF pourrait considérer que la faute ne m'incombe en aucun cas et ne pas m'appliquer de malus. La conversation avec une conseillère pas conciliante du tout et peu aimable s'est soldée par un refus catégorique et sans appel. Je suis vraiment déçu par la MAIF.
</t>
  </si>
  <si>
    <t>fatoumata--c-130045</t>
  </si>
  <si>
    <t>Je suis satisfaite au niveau du prix reste plus cas voir le temps de réaction  en cas de besoin de leur part .
Et voir la facilité des démarche en cas de probleme</t>
  </si>
  <si>
    <t>14 mars 2019 suite à une expérience en mars 2019</t>
  </si>
  <si>
    <t>crs29170-72156</t>
  </si>
  <si>
    <t>Déplorable plein de soins non pris en charge alors que la cotisation est très chère ,pire des mutuelles !Aucun sens de l'humanité et de la santé.Mutuelle hyper chère et garanties nulles.</t>
  </si>
  <si>
    <t>jml-110591</t>
  </si>
  <si>
    <t>Très satisfait de cet assureur, je recommanderai surement cette assurance et si je devais reconduire une moto ( non vu mon age 79 ans ) je reprendrais AMV. Facilite de contact et d'écoute. Merci AMV;</t>
  </si>
  <si>
    <t>13 février 2019 suite à une expérience en février 2019</t>
  </si>
  <si>
    <t>nut243-71247</t>
  </si>
  <si>
    <t>aucun service client, remboursement à + d'1 mois, site internet sans intérêt, on se demande comment une telle mutuelle peut exister!!!</t>
  </si>
  <si>
    <t>14 septembre 2019 suite à une expérience en septembre 2019</t>
  </si>
  <si>
    <t>fender-79206</t>
  </si>
  <si>
    <t>Assurance à bannir et à fuir, j'ai souscris à cette assurance en tant que particulier après avoir assuré mon entreprise, le premier contact et parfait une conseillère qui connait son job nous fait souscrire, au bout d'un an ma voiture se fait incendié et la le calvaire commence, interlocuteur uniquement par téléphone aucun sens humain, après une sous évaluation de mon véhicule par l'expert je signale que je refuse l'offre et que je souhaite avoir l'expert pour explication, le lendemain je reçois un mail pour cédé mon véhicule, si je refuse je dois payé 20ttc par jour le gardiennage de la voiture, je le signale à la protection juridique de pacifica leurs réponse c'est a vous de prouvé que le véhicule vaut plus, par peur je cède le véhicule, 15 jours en retard et après avoir cède le véhicule je reçois le rapport expertise le kilométrage et sur évalué preuve a l'appuie les facture, je le signale, je suis enfin pris au sérieux, le service doit vous rappelez demain et bien évidemment cela n'est pas fait donc mail et appel depuis plus presque deux mois. Est dire que j'ai souscris a cette assurance car elle était beaucoup plus chère que la concurrence ce qui ma fait douté des autre assureur j'ai hâte que tout les contrat parte de chez eu.</t>
  </si>
  <si>
    <t>21 avril 2020 suite à une expérience en avril 2020</t>
  </si>
  <si>
    <t>marie5-78241</t>
  </si>
  <si>
    <t>bonjour, en ce qui me concerne je dois dire que je suis extremement déçue par ce groupe d'assurance; ma maman qui était femme de ménage a pris une assurance obsèque depuis très longtemps avant son décès ... quelle ne fut pas ma surprise de constaté quelle payait a fonds perdus depuis des années sans jamais en avoir été informée, je trouve vraiment ça honteux ..
Je leur ai fait un courrier et on m'a répondu que son contrat faisait partit des contrats aléatoires donc que c'est une convention réciproques dont les effets quant aux avantages et aux pertes, soit pour toutes les parties, soit pour l'une ou plusieurs d'entre elles, dépendent d'un évènement incertain. Meme si le décès est un évenement dont la réalisation future ne fait aucun doute, la date de survenance de cet évènement fonde le caractère aléatoire et la qualification du contrat d'assurance...
je comprends pas bien ce que cela veut dire !!
enfin bref je ne conseille personne d'avoir a faire avec cette société et qu'ils vérifient bien leur contrat pour ne pas payer pour rien ! une honte</t>
  </si>
  <si>
    <t>22 avril 2019 suite à une expérience en avril 2019</t>
  </si>
  <si>
    <t>cricri-75278</t>
  </si>
  <si>
    <t>Je suis très satisfaites des services Santiane 
je suis chez eux depuis 4 ans je vous recommande vivement  ce comparateur
les remboursement sont très rapide.</t>
  </si>
  <si>
    <t>08 juin 2019 suite à une expérience en juin 2019</t>
  </si>
  <si>
    <t>faye-76600</t>
  </si>
  <si>
    <t xml:space="preserve">En 4 ans je n'ai eu qu'un seul accident non responsable qui remonte à 1 an et demi . Il y a 3 mois, j'ai fait détruire mon véhicule. Aujourd'hui je reçois une décision interne  (arbitraire ) de direct assurance qui me dit que mon contrat sera résilié à la date anniversaire. Pourtant lorsque j'ai fait détruire mon vehicule j'en ai informé un conseillé qui m'a demandé deenvoyé les documents par mail. Et donc suite au courrier que je reçois aujourd'hui et en vérifiant mes comptes, il apparaît que direct assurance continue tranquillement de se servir sur mon compte... SCANDALEUX.
Je fais appel à une association consommateurs parce que là c'est trop ! </t>
  </si>
  <si>
    <t>30 août 2021 suite à une expérience en août 2021</t>
  </si>
  <si>
    <t>noureddine-g-130232</t>
  </si>
  <si>
    <t xml:space="preserve">Très bien et très actif comme assurance bon qualité prix et très disponible pour toute information. 
L'assurance est vraiment bien dommage que les agence sur Paris ai fermé </t>
  </si>
  <si>
    <t>mickael-m-126735</t>
  </si>
  <si>
    <t>Je suis satisfais très bon tarif et site clair à voir par la suite vu que je viens de souscrire une assurance chez vous pour l'instant je peux que recommander</t>
  </si>
  <si>
    <t>loladelyon-123468</t>
  </si>
  <si>
    <t>Ma fille a subi un dégât des eaux dans son petit logement d'étudiant. C'était un désastre parce que logement petit, sans possibilité de faire sécher les vêtements, les tapis, les papiers, les clés de voiture noyées, bref la totale. Et tout ça à un mois de l'examen final de ma fille.
Le dossier a été traité très rapidement, l'expert désigné par la MAIF charmant, très compréhensif.
Ma fille a pu être indemnisée sans paperasse excessive et dans un délai très correct (3 semaines).</t>
  </si>
  <si>
    <t>27 décembre 2017 suite à une expérience en décembre 2017</t>
  </si>
  <si>
    <t>alfdamie-59362</t>
  </si>
  <si>
    <t xml:space="preserve">Très difficile de se connecter! donc bonjour, je réponds plus particulièrement à une dame ou et demoiselle, ce, concernant "garantie locative, protection juridique  (dont dégradations immobilières), je suis bien placé pour confirmer qu'il n'y a qu'une seule "plateforme téléphonique" pour == dégradations immobilières : Montpellier !!! j'ai encore 2 dossiers en cours, j'ai déjà "perdu" environ 25 000 euros (devis) pour 2 maisons; jamais je ne rentrais dans les "créneaux" et.... avec PV d'huissier !! Non vous comprenez ce sont des "salissures" == nouveau mot pour détailler des dégradations, 4 M3 d'ordures et +++== non l'assurance n'assure pas le nettoyage!!! etc..... heureusement les Allemands sont plus propres que les Français, j'ai donc pris la décision de terminer de traiter ces malheureux dossiers, et, ensuite de quitter Pacifica, le Crédit Agriciole === qui s'aligne sur mes tristes histoires ou je suis très débiteurs, et je paye toujours mes cotisations (avec des frais de retard) .... la totale.
Donc au revoir la France, je me retire tout doucement.
Salutations distionguées.
  </t>
  </si>
  <si>
    <t>so-96109</t>
  </si>
  <si>
    <t>direct assurance, société d'assurance à fuir, j'ai été résilié pour un simple relevé d'information non conforme, je n'ai jamais reçu leur différents messages ou lettres, j'ai été résilié sans le savoir!!!! ils sont en plus hors la loi étant donné que je n'ai jamais reçu de lettre avec AR mentionnant ma résiliation!!!! A fuir.</t>
  </si>
  <si>
    <t>15 octobre 2021 suite à une expérience en octobre 2021</t>
  </si>
  <si>
    <t>xarha-28438</t>
  </si>
  <si>
    <t>Très Satisfaite de mon Assurance L’olivier ,parfait,Conseillés sympathique et réactif ,Service Client à l’écoute ,Superbe, des prix compétitif et de bonne qualité</t>
  </si>
  <si>
    <t>sandrine-59048</t>
  </si>
  <si>
    <t>Bonjour, je ne recommande à personne cette assurance santé et prévoyance, pour vous dire sa fait 2ans que j'essaie de résilier et à chaque fois il trouve une excuse. Cette fois ci pas le bon terme. J'appelle et après avoir demandé à parler à un responsable la personne qui me répond me dit qu'il n'y en a pas et qu'elle connait pas son nom. Que dire de plus, elle m'a demandé de raccrocher alors que je lui parlais. Je n'hésiterai pas à donner mon avis défavorable envers eux</t>
  </si>
  <si>
    <t>sacia--d-128343</t>
  </si>
  <si>
    <t>Je suis satisfaite des services proposés par direct assurance 
Merci pour vos prix attractif et offres nous sommes 2 a avoir souscrit des contras automobiles chez vous</t>
  </si>
  <si>
    <t>nadia-a-121887</t>
  </si>
  <si>
    <t>Très satisfait du service et de sa réactivité.
A conseiller à d'autres personnes. Je pense que les choix pour l'assurance auto pourrait être plus clairs mais c'est déjà très bien !</t>
  </si>
  <si>
    <t>chbib-m-115903</t>
  </si>
  <si>
    <t>service excellent,que ce soit l'acceuil, les conseils, les prix sont résonnables, je conseille cette assurance à mon entourage, à tous ceux qui cherchent à s'assurer.</t>
  </si>
  <si>
    <t>06 août 2021 suite à une expérience en août 2021</t>
  </si>
  <si>
    <t>thierry-b-126749</t>
  </si>
  <si>
    <t>Satisfait.
Efficace
Je préconise direct assurance pour signification de sa simplicité et de la facilité de son site en ligne.
Maintenant plus un avis est concis, plus compréhensible il sera</t>
  </si>
  <si>
    <t>11 février 2020 suite à une expérience en février 2020</t>
  </si>
  <si>
    <t>tagada-87013</t>
  </si>
  <si>
    <t>Inadmissible
Aucun retour a mes mails car je veux résilier ma prévoyance
Proyance et produit assurance 
ainsi que GAV sinitre transmis via appli depuis 21/01/2020 aucun retour
Quand ont leur dit que le produits ne sont aussi bien mon ancien GAV ils se braquent
Auriez le mail du service client</t>
  </si>
  <si>
    <t>12 novembre 2021 suite à une expérience en novembre 2021</t>
  </si>
  <si>
    <t>cloclo-139457</t>
  </si>
  <si>
    <t>Pour un sinistre voiture. Satisfaite de la rapidité et facilite de la prise en charge administrative au téléphone avec une interlocutrice pour expliquer les problèmes rencontres</t>
  </si>
  <si>
    <t>emma-93090</t>
  </si>
  <si>
    <t>Je suis satisfaite du service. Les prix sont abordables et il y a une bonne réactivité de la part du service client. Je recommanderai cette assurance.</t>
  </si>
  <si>
    <t>25 juillet 2021 suite à une expérience en juillet 2021</t>
  </si>
  <si>
    <t>mokhtari-b-124675</t>
  </si>
  <si>
    <t>Merci Direct Assurance et bravo j'étais galérer mais finalement j'arrive à m'en sortir et merci j'espère que tout le monde va voir comment bon courage au revoir</t>
  </si>
  <si>
    <t>01 avril 2021 suite à une expérience en avril 2021</t>
  </si>
  <si>
    <t>carla-g-108815</t>
  </si>
  <si>
    <t>Je suis satisfaite de l'aide que j'ai eu des conseillers.
Notament le premier et dernier conseiller que j'ai eu au téléphone. 
Merci de m'avoir aidé dans cette démarche. 
Cordialement Carla.</t>
  </si>
  <si>
    <t>22 juin 2018 suite à une expérience en juin 2018</t>
  </si>
  <si>
    <t>fuiyaitmatmut-64988</t>
  </si>
  <si>
    <t>Suite à une voiture incendiée la Matmut avait bien commencer les choses j’ai bien étais suivi mais sa na pas duré véhicule acheter 9500e il y’a 12 mois est 20 jours l’expert mappel pour me proposer 3900e sans compter qu’il ne c’est même pas déplacer pour voir le véhicule je lui explique l’état les photos l’es option là en 1 minute il me propose 5200e que je refuse bien évidemment il transmet sans rapport à la Matmut est là il le transfert au siège de la matmut je l’es contacte en leur signalant que la situation étais délicate que je travail est que je loue une voiture de ma poche est que part jours je gagne 15e net à cause de la location j’ai 1 enfant de 1 an et demi est ma femme est enceinte la femme de la Matmut me parle d’une façon j’avais l’impr Que je me cédait jugé j’étais télement déçu que je ne savait plus quoi dire une honte cette assurance part contre pour encaisser il savent faire vraiment déçu heureusement que je suis suivie part plus de 25 000 personne sur ma chaîne YouTube est que ma famille est la famille de ma femme aussi donc prochaine étape c’est de les traiter comme il me traite est je vais créer un page Facebook tous unis contre la Matmut est je vais tout résilier chez eux ainsi que ma famille j’espère juste que les 4000e perdu en 1 an je puisse leur faire perdre quelque millions je commencerait tous sa dans 1 semaine en espérant leur faire perdre 1 paquets d’argent</t>
  </si>
  <si>
    <t>12 février 2018 suite à une expérience en février 2018</t>
  </si>
  <si>
    <t>pastel-61353</t>
  </si>
  <si>
    <t>Assurance de groupe imposée par l'entreprise.
Peut mieux faire eu égard aux cotisations très élevées versées par l'employeur et par le salarié.</t>
  </si>
  <si>
    <t>jean-pierre-p-114748</t>
  </si>
  <si>
    <t>Jesuis insatisfait de votre premier conseiller de clientèle qui m'a raccroché au nez, éducation basique
A contrario la seconde posée, bonne information, excellente communication top du top</t>
  </si>
  <si>
    <t>ngobo-59718</t>
  </si>
  <si>
    <t>CEGEMA à savoir d'abord ne pas une assurance mutuelle comme tout autre mutuelle. Elle ne respecte pas la loi Hamon et Chatel, or toute mutuelle est censée de la respecte pour ne pas prendre en otage un client qui trouve désagréable est libre de partir. Faite attention, elles sont dur et facile de vous rendre esclave en otage...</t>
  </si>
  <si>
    <t>07 février 2020 suite à une expérience en février 2020</t>
  </si>
  <si>
    <t>jvallone-86850</t>
  </si>
  <si>
    <t>Cette complémentaire ne respecte pas la loi Chatel. Interlocuteurs qui cherchent absolument à rentrer du fric. Fuyez cette complémentaire. Méfiez-vous du contrat!! D'ailleurs cette mutuelle rencontre des difficultés de clientèles. Beaucoup de personne résilie suite à des malentendus aux droits à résilier....</t>
  </si>
  <si>
    <t>hoang-v-105304</t>
  </si>
  <si>
    <t>je suis satisfait pour le service rapide .Comme je suis votre client depuis très,très longtemps,merci pour une petite réduction de prix moins de 44E 18 par mois</t>
  </si>
  <si>
    <t>21 octobre 2021 suite à une expérience en octobre 2021</t>
  </si>
  <si>
    <t>vandezande-i-137951</t>
  </si>
  <si>
    <t>je suis satisfait des services que j'ai demander et du contrat que jai souscrit la personne que j'ai eu au telephonne a su me donner les information que je souhaitais avoir.</t>
  </si>
  <si>
    <t>18 janvier 2021 suite à une expérience en janvier 2021</t>
  </si>
  <si>
    <t>pipo-101088</t>
  </si>
  <si>
    <t>Très satisfaite de cet assureur j'ai essayé un autre et suis revenue très vite car ils sont vraiment à l'écoute et font le maximum pour les sinistres déclarés.  Le personnel des Sables-d'Olonne est très professionnel surtout les anciens</t>
  </si>
  <si>
    <t>nul-116535</t>
  </si>
  <si>
    <t>Catastrophique! pour le professionnalisme des employés dans le secteur , des réponses vraiment nul et en plus ils essayent de vous faire croire qu'un sinistre est pas couvert avec des articles dans les CGA qui ne correspondent pas AU SINSITRE QUE VOUS AVEZ DÉCLARE!</t>
  </si>
  <si>
    <t>27 décembre 2016 suite à une expérience en décembre 2016</t>
  </si>
  <si>
    <t>jmgrasser-50679</t>
  </si>
  <si>
    <t>On me debite du montant du contrat alors meme que ce contrat est resilié. Au tel on me certifie que tout est ok, contrat annulé mais on me debite du montant d'un contrat fictif. La voiture ne peut pas assurée chez Direct Assurance car le propriétaire de la carte grise n'est pas l'assuré. Mais alors pourquoi valider le contrat et debite son montant?</t>
  </si>
  <si>
    <t>aurore-66533</t>
  </si>
  <si>
    <t>Tout simplement un tromperie. A fuir ! Sauf si vous voulez avoir à chercher un nouvel assureur au 1er sinistre. Au fait, quand on est résilier les prix sont multiplié par 2 alors ce qu'on a gagné pendant un an on le perd pendant toutes les années après.</t>
  </si>
  <si>
    <t>yassine-k-115471</t>
  </si>
  <si>
    <t>Accueil très sympathique. Une assurance claire et facile. Des offres variées, des modifications simples et très rapide. En espérons ne pas avoir besoin de l'utiliser. :)</t>
  </si>
  <si>
    <t>zaza24-104226</t>
  </si>
  <si>
    <t xml:space="preserve">Bonjour
Dégâts sur toiture suite tempête en 2019 (novembre et décembre) et SOGESSUR mandate l'expert SARETEC qui procède à une expertise via... google maps  !
En effet, pour la première tempête qui endommage une partie de la toiture et dans ce cas là, SARETEC estime une vétusté de ... 25% 
1 mois plus tard, une 2e tempête a lieu un mois plus tard et endommage une autre partie de la toiture et dans ce cas là, SARETEC estime une vétusté de ... 60%
En effet, personne ne se déplace mais expertise les dégâts selon le devis que je leur ai transmis puis en expertisant la toiture toujours via Google Maps... 
Une vétusté de 60% est appliquée à l'intégralité du devis (alors que les tuiles ne représentent que 5 à 10% du montant du devis et que, bien entendu , la MO est très majoritaire...) 
Cela fait 4 fois que j'appelle SOGESSUR qui se retranche derrière SARETEC. 
Egalement, je n'ai en aucune manière été informé de l'émission du rapport de SARETEC à l'assureur (pas de copie jusqu'à la semaine dernière soit plus d' un an après les faits) 
Je vais passer au RAR puis au dépôt de plainte. 
Si vous avez des témoignages à me communiquer, je suis preneur. 
Quant à SOGESSUR, vous connaissez mon dossier et j'en suis déjà au 4e ou 5e interlocuteur/trice qui m'explique toujours les mêmes choses (voir plus haut)... </t>
  </si>
  <si>
    <t>26 juillet 2019 suite à une expérience en juillet 2019</t>
  </si>
  <si>
    <t>phil95340-77955</t>
  </si>
  <si>
    <t xml:space="preserve">INCAPABLE DE RÉSOUDRE LE MOINDRE PROBLÈME QU ILS ONT CRÉER EU MÊME 
VOUS BLOQUE AU TÉLÉPHONE ET REFUSE VOS APPELS
MALGRÉ 30 ANS D ADHÉSION SANS SINISTRE RESPONSABLE
JE DÉCONSEILLE FORTEMENT....JE VAIS RÉSILIER MES CONTRATS DANS LES JOURS QUI VIENNE ....
 </t>
  </si>
  <si>
    <t>09 août 2021 suite à une expérience en août 2021</t>
  </si>
  <si>
    <t>lahcen-c-127203</t>
  </si>
  <si>
    <t xml:space="preserve">Avec direct assurance, je suis contente c'est simple et rapide. 
En plus y'a des garanties importants dans la vie Avec l'assurance 
Merci direct assurance. </t>
  </si>
  <si>
    <t>16 février 2017 suite à une expérience en février 2017</t>
  </si>
  <si>
    <t>jecracke-52498</t>
  </si>
  <si>
    <t xml:space="preserve">La CNP retient abusivement le capital qui nous est dû suite au décès d'un parent qui a eu la mauvaise idée de souscrire une assurance vie chez eux. La CNP a pourtant tous les documents nécessaires au versement de ce capital mais prétend ne jamais avoir reçu nos courriers recommandés alors que nous avons l'accusé de réception qui est la preuve irréfutable de la remise de notre courrier et de surcroît envoyé par chacun des bénéficiaires (nous sommes trois donc la CNP n'a reçu aucun de nos trois courriers à les en croire). Comme c'est étrange. Mais surtout, quelle mauvaise foi. C'en est exaspérant et c'est à se demander comment on peut travailler pour une telle société et partager les valeurs de l'entreprise. Lorsque l'on parvient enfin à les joindre par téléphone, c'est pour s'entendre dire qu'ils ont un problème avec les envois en recommandé et qu'il faut renvoyer tout le dossier en courrier simple et rappeler 10 jours plus tard pour savoir s'ils l'ont bien reçu. Ben voyons, la réponse on la connaît déjà, votre courrier ne nous est pas parvenu Madame X, Monsieur Y, nous sommes navrés. Et là, aucune preuve remise du courrier. Facile. C'est consternant. La CNP a en effet un problème, non pas avec les envois en recommandé mais un problème tout court et un gros. C'est pourquoi nous avons saisi l'Autorité de Contrôle Prudentiel afin qu'ils prennent le relais et ouvrent une enquête sur le très gros dysfonctionnement d'ordre général au sein des services de la CNP. De telles pratiques sont malheureusement courantes mais elles sont intolérables et l'on sait très bien que les sociétés d'assurance mettent une éternité à débloquer les fonds qui leur rapportent bien plus d'intérêts que les pénalités de retard que la loi leur enjoint pourtant de payer. Au bout du compte, ce sont les bénéficiaires qui sont pris en otage et qui subissent une situation qui leur est imposée par des gens peu scrupuleux qui n'en ont absolument rien à faire de la m... dans laquelle ils nous mettent. Nous sommes toujours dans l'attente de notre dû, cela dure maintenant depuis novembre...
</t>
  </si>
  <si>
    <t>audrey-m-124333</t>
  </si>
  <si>
    <t>Merci de m’avoir assuré c’est gentil les sangs de la veine , je suis infiniment reconnaissante pour le service rendu . Plus efficace que vous c’est rare</t>
  </si>
  <si>
    <t>eric-a-117775</t>
  </si>
  <si>
    <t>Simple, rapide.
 les tarifs proposés ainsi que les garanties répondent a mes demandes.
devant l`urgence de ma situation, vous répondez clairement a mes attentes.</t>
  </si>
  <si>
    <t>jessica-w-132807</t>
  </si>
  <si>
    <t>bien, satisfaite des services et surtout de la réactivité pour les demandes occasionnelles. en revanche, dès qu'il y a un sinistre, là le délai de traitement est plus long.</t>
  </si>
  <si>
    <t>tres-decu-105051</t>
  </si>
  <si>
    <t xml:space="preserve">Augmentation de tarif inexpliquée en 2020. Réduction écopass douteuse. Réception à l’agence douteuse. Tarifs deux fois supérieurs aux devis reçus de la concurrence. Franchises restent très élevés avec grosses franchises pour plus de dix ans sans sinistres.
En pleine décrépitude </t>
  </si>
  <si>
    <t>01 octobre 2021 suite à une expérience en octobre 2021</t>
  </si>
  <si>
    <t>vennet-a-135360</t>
  </si>
  <si>
    <t>Mise en place rapide. 
L'olivier est très conciliant.
Très bonne assurance .
Réponds vite à vos questions que se soit par tel ou par mail.
Je conseil l'assurance l'Olivier.</t>
  </si>
  <si>
    <t>27 mai 2021 suite à une expérience en mai 2021</t>
  </si>
  <si>
    <t>laura-lesueur--115046</t>
  </si>
  <si>
    <t>Conseiller au top et prix raisonnable. Les informations sont simple et claires et la qualité de service est super. Je recommanderais à mes proches de venir chez vous</t>
  </si>
  <si>
    <t>berangere-m-127308</t>
  </si>
  <si>
    <t>J'attends de voir comment fonctionne le calcul de la tarification avec YouDrive.
Dommage de devoir être considérée comme jeune conducteur alors que j'ai mon permis et que je conduis depuis plus de 30 ans.</t>
  </si>
  <si>
    <t>04 février 2019 suite à une expérience en février 2019</t>
  </si>
  <si>
    <t>tontonbubu-54321</t>
  </si>
  <si>
    <t>Je ne recommande a personnes ! 
Je suis victime d'un accident non responsable est assuré tout risque. Je suis en train de batailler pour que le dossier avance. J'ai envoyé tous les documents le jour même de l'accident. On me demande de payer la franchise malgré le fait que je ne sois pas en tort.  . Des incompétents</t>
  </si>
  <si>
    <t>olivierg95-85335</t>
  </si>
  <si>
    <t xml:space="preserve">Résilié pour 2 sinistres responsables en 2017 et 2018 dont 1 tout seul causé par une glissade sur une plaque de verglas
alors que je suis bonus a vis sur une assurance initialement sur un scooter et maintenant une moto et que j'ai également mon assurance habitation et scolaire chez eux
Ils n'aime les assurés que pour gagner de l'argent par en perdre d'aucune manière  </t>
  </si>
  <si>
    <t>28 octobre 2017 suite à une expérience en octobre 2017</t>
  </si>
  <si>
    <t>bab-58447</t>
  </si>
  <si>
    <t xml:space="preserve">A eviter cherche à ne pas indemniser
Suite à un car jacking
Après 6 mois toujours pas de proposition d'indemnisation 
Assuré depuis 25 ans sans problèmes de paiement de cotisations 
Balloter d'un service à l'autre sans réponses depuis 6 mois
</t>
  </si>
  <si>
    <t>12 mai 2018 suite à une expérience en mai 2018</t>
  </si>
  <si>
    <t>bil-63936</t>
  </si>
  <si>
    <t>Grosse flute Il vous font payer  4 mois et ensuite trouve des escuse  pour vous résilier  et garder les 4 mois d assurance .  Faite très attention .  A fuir  prévenez  votre entourage.</t>
  </si>
  <si>
    <t>24 septembre 2017 suite à une expérience en septembre 2017</t>
  </si>
  <si>
    <t>florence-57232</t>
  </si>
  <si>
    <t>sociétaire depuis 40 ans fils et fille enseignants assurés maif.Quelle déception(a tomber a la renverse).J'en viens aufait.Le 15 juillet 2016' je  contacte mon agence locale ,pour des fissures apparues a mon habitation.Par retour de mail-mon agence me demande a quelle période elles sont apparues,en pensant que ceci n'était qu'une information,je leur réponds environ 2014.Réponse maif:pas de décret pour cette période ;dons pas de prise en compte garantie.Je m'incline et n'insiste pas.Mais au 1er septembre 2017 la commune d'auriol dont je fais partie et reconnue (en catastrophe naturelle).je  reprend contact avec mon agence locale:  et leur fait part de la nouvelle situation et dépose une 2éme déclaration.Toutes les conditions sont réunies puisque j'ai le contrat RAQVAM.Et la le piége se referme.Réponse maif: vous avez, dans  un 1er mail(le 15 juillet 2016)dit que les fissures était apparues  en 2014.Ce que j'avais pris pour une information ,n'était en fait qu'une piéce a conviction qui vas se retourner contre moi.(Pour la maif) la seule la malheureuse  déclaration anticipée (catnat) que j'avais déclaré hors décret: vas étre pris en compte sans discussions.Alors que aucun expert n'a était mandaté pendant ( jusqu'a maintenent),et que les fissures de 2016 sont sans commune mesures, avec celles de 2014.Je me demande quelles sont les conditions retenues de cette garantie(avant trop tot)(pendant pas de chance) (aprés trop tard).La française des jeux en somme.J'ai la désagréable impression d'avoir été pris pour un imbécile et de me heurter a un mur.</t>
  </si>
  <si>
    <t>xavier-a-138055</t>
  </si>
  <si>
    <t>Bien pour l'instant, A voir comment sera effectué le service. Etant nouveau client, il est encore trop tôt pour prononcer un avis sur les prestations et le rapport qualité/prix.</t>
  </si>
  <si>
    <t>michael-o-114593</t>
  </si>
  <si>
    <t xml:space="preserve">je suis satisfait du service 
simple et direct  renseignement rapide 
tres bon rapport  qualité prix  par rapport a d'autres assurances pour les mêmes options
 </t>
  </si>
  <si>
    <t>17 juillet 2017 suite à une expérience en juillet 2017</t>
  </si>
  <si>
    <t>aurelienb-56050</t>
  </si>
  <si>
    <t>Accueil très agréable, explications claires, et rapport qualité prix +++, je suis très content très services et renseignements, 
 j'ai donné vos cordonnés à un ami pour assuré la voiture.</t>
  </si>
  <si>
    <t>paisana-m-125231</t>
  </si>
  <si>
    <t>Je suis satisfait de la rapidité pour s'assurer en ligne. interlocuteur a l'écoute de mes besoins Les prix sont convenables pour les jeunes conducteurs</t>
  </si>
  <si>
    <t>22 décembre 2016 suite à une expérience en décembre 2016</t>
  </si>
  <si>
    <t>aventurier44-50578</t>
  </si>
  <si>
    <t>Quelle déception du service clients d'E Allianz qui ne daigne pas répondre à un E mail, qui coupe les conversations téléphoniques, qui ne respecte pas son contrat. Quelle désinvolture envers un fidèle client.Si pas de réponse dans une semaine, je change de compagnie d'assurance.</t>
  </si>
  <si>
    <t>30 avril 2018 suite à une expérience en avril 2018</t>
  </si>
  <si>
    <t>fanfan1476-63667</t>
  </si>
  <si>
    <t>un peu cher et franchise élevé sinon prestations optimales
beaucoup de pubs peut etre diminuer les couts serait judicieux</t>
  </si>
  <si>
    <t>28 septembre 2020 suite à une expérience en septembre 2020</t>
  </si>
  <si>
    <t>jeny-97939</t>
  </si>
  <si>
    <t>Bonjour l'olivier assurance est une très bonne assurance il on été la même dans des moment très compliqué il mon toujour trouvé une solution au plus vite et toujour dans notre intérêt je les recommande toujour très sympathique jamais eux de personne froide au téléphone même dans les moment ou jy croyais pas il mon toujour rassurée merci encore a toute l'équipe de l'olivier sa change de beaucoup d'autres</t>
  </si>
  <si>
    <t>27 avril 2021 suite à une expérience en avril 2021</t>
  </si>
  <si>
    <t>maurice-m-111792</t>
  </si>
  <si>
    <t>Très satisfait du service et des conseils , de la rapidité et du professionnalisme des conseillers et de leur courtoisie, et bien sur sans oublier le prix. A voir à l'usage</t>
  </si>
  <si>
    <t>boubou-s-124512</t>
  </si>
  <si>
    <t>Je suis satisfait pour prix et la réactivité, c’est extraordinaire de travailler avec direct assurance, ça fait plusieurs années que je travaille avec vous je suis toujours content</t>
  </si>
  <si>
    <t>nicokaid-106501</t>
  </si>
  <si>
    <t>Cela fait bientôt 6 ans que je suis chez l'olivier assurance auto et je n'ai jamais eu de soucis pour le faire rembourser. C'est tout ce que j'attends de la part d'une assurance.</t>
  </si>
  <si>
    <t>jos-122386</t>
  </si>
  <si>
    <t xml:space="preserve">Je rejoint les avis précédents, ne surtout pas souscrire a cegema, a fuir, probleme pour 
obtenir un accord préalable soit 1 mois et demi, mantenant dans l'attente de leurs part
de remboursement,j'envoie aujoud'hui un recommandé, ensuite je saisi le médiateur des 
assurancesA0011s15548.
adresse:médiation de l'assurance
tsa 50110
75441 PARIS cedex 9
il faut les harceler !...., demander a votre courtier le mail de l'inspectrice de région.  </t>
  </si>
  <si>
    <t>12 mai 2021 suite à une expérience en mai 2021</t>
  </si>
  <si>
    <t>goguy-113569</t>
  </si>
  <si>
    <t>Mon interlocutrice était d une extrême gentillesse ,elle m'a tout expliquer avec un très grand calme .la seul chose qui ai gênant c est de ne pas pouvoir prendre la formule au-dessus de la mienne tous de suite .</t>
  </si>
  <si>
    <t>mohamed-e-126699</t>
  </si>
  <si>
    <t>Je suis satisfait de direct assurance. Je souhaite juste connaître les modalités et démarche à suivre pour le dédouanement de mon véhicule. Merci pour vos conseils !</t>
  </si>
  <si>
    <t>dabou-m-124752</t>
  </si>
  <si>
    <t>Je suis satisfait du contrat signé. Le prix me convient, il correspond à mes attentes. l'échange avec le votre commercial était très explicite. Elle était a l'écoute.</t>
  </si>
  <si>
    <t>04 avril 2018 suite à une expérience en avril 2018</t>
  </si>
  <si>
    <t>fera-62922</t>
  </si>
  <si>
    <t>J'ai souscrit et payé la cotisation annuelle hâtivement en moins de 30 minutes et lorsque je me suis rendu compte que les garanties n'étaient pas adéquates et qu'il était Impossible de changer avec le service client dans l'heure qui à suivie. J'ai immédiatement annoncée que j'allais faire valoir le droit à rétractation. Malgré un mail et lettre AR la compagnie m'a répondu que dans ce type de contrat, les conditions générales de ventes(a priori illégales) ne permettent pas un droit à rétractation. Résultat des frais des retenues non justifiées et remboursement partiel 2 mois après! Saisine de l'autorité de régulation ACPR PRUDENTIEL. En conclusion sans préjuger de la décision à venir se méfier d'une assurance qui prend des libertés avec les dispostions légales. A fuir ;-)</t>
  </si>
  <si>
    <t>04 octobre 2019 suite à une expérience en octobre 2019</t>
  </si>
  <si>
    <t>jude111-49410</t>
  </si>
  <si>
    <t>Scandalisé!
Suite à la sécheresse de 2016 sanctionnée par un arrêté préfectoraldes fissures traversantes sont apparues sur  les murs de la villa de ma maman ,personne âgée de 93 ans.
Depuis 2ans la macif tergiverse prétextant des manques de fondations imaginaires qui ont été réfutées par un expert auprès des tribunaux.il nous est impossible de savoir
 Le résultat de l expertise contradictoire et les raisons de la non prise en charge de la macif. Cette maison construite il y a 45 ans  et assurée depuis cette époque se serait fendu sans le moindre problème exterieur  et sans raisons
Heureusement que ma femme qui s occupe des dossiers sinistres à la maif ne gère pas comme ça : j aurai divorcé depuis longtemps.
Comment peut on se  foutre  des gens et d une personne de 93 ans . L expert à la solde de la macif doit savoir qu elle n a pas le temps devant elle, et en profite</t>
  </si>
  <si>
    <t>barreau-n-116994</t>
  </si>
  <si>
    <t>Bon conseils et prix attractifs pour un jeune conducteur et pour une première voiture. Beaucoup de refus d'autre compagnie d'assurance. Je recommanderai à un proche si nécéssaire.</t>
  </si>
  <si>
    <t>02 octobre 2018 suite à une expérience en octobre 2018</t>
  </si>
  <si>
    <t>clairette84-67279</t>
  </si>
  <si>
    <t>ancienne assurée chez vous et après avoir contacté plusieurs autres assureurs, je reviens chez vous pour la bonne qualité et le sérieux de vos conseils</t>
  </si>
  <si>
    <t>jean-pierre-a-126865</t>
  </si>
  <si>
    <t>Je suis satisfait du service. Super assurance a conseiller ! Pas cher et très très bien , parrainer par ma fille et mon gendre je ne pas déçu. J’adore</t>
  </si>
  <si>
    <t>lik-115049</t>
  </si>
  <si>
    <t xml:space="preserve">nul rien d'autre à dire
accueil tres froid
des propositions loin de la réalité
 0 disponibilité des conseillers de clientèle
prix de l'assurance excessif
qualité de l'intervention en cas de sinistre pas top
</t>
  </si>
  <si>
    <t>27 septembre 2021 suite à une expérience en septembre 2021</t>
  </si>
  <si>
    <t>olivier-r-134714</t>
  </si>
  <si>
    <t>Simple, tres pratique
convivial et très rapide pour finaliser entièrement un nouveau contrat.
L'insertion automatique des données du conjoint facilite un contrat familial.</t>
  </si>
  <si>
    <t>jeoffrey-l-113037</t>
  </si>
  <si>
    <t>Je paie beaucoup trop cher pour une Peugeot 107 1,4hdi, ma 206 était beaucoup plus puissante et je payais bien moins cher.
J'aimerais un geste commercial de votre part si possible car toute ma famille est chez vous.</t>
  </si>
  <si>
    <t>gemtel12-104883</t>
  </si>
  <si>
    <t xml:space="preserve">je ne recommande pas cette mutuelle assurance 
je ne veux pas répéter la même chose ... que vous savez mieux dire que moi 
  &amp; je vous prie à toutes &amp; à tous de me faire suivre vos plaintes &amp; réclamations &amp; dé-accords formulés avec vos coordonnées complètes .... 
que je ferais suivre ... afin de demander l'annulation de nos contrats 
l'Union fait la Force .... JURIDIQUEMENT 
à : gemtel12@yahoo.fr 
ON VA GAGNER ENSEMBLE </t>
  </si>
  <si>
    <t>08 octobre 2017 suite à une expérience en octobre 2017</t>
  </si>
  <si>
    <t>ferrariporsche-57889</t>
  </si>
  <si>
    <t xml:space="preserve">Clio volée 7/7, avisé de sa trouvaille le 25/8 , au 30/9 toujours pas remorqué?
Clio trouvée après 30jours Macif prétend non avant sans preuve ni précision date et ville ni courrier officiel.Le 3 oct.Macif écrit que la Clio arrivera au garage X et c est un garage Z qui vous contacte.Suis je face à des professionnels?
</t>
  </si>
  <si>
    <t>sandrinerobert-90151</t>
  </si>
  <si>
    <t>Facile à joindre et toujours correct et respectueux.</t>
  </si>
  <si>
    <t>27 octobre 2020 suite à une expérience en octobre 2020</t>
  </si>
  <si>
    <t>nirvanana-99309</t>
  </si>
  <si>
    <t>Très satisfaite de cette assurance. Très bien couverte pour un prix très abordable par mois. Le service indemnisation est réactif et efficace. Je recommande.</t>
  </si>
  <si>
    <t>zoe-antoine-112421</t>
  </si>
  <si>
    <t>Hors de prix, refuse de faire une offre adaptée après 10 ans de clientèle. 
Personne désagréable au téléphone. 
Juste bon à prendre l’argent. 3 fois plus cher qu’ailleurs. Honteux point final.</t>
  </si>
  <si>
    <t>23 mars 2020 suite à une expérience en mars 2020</t>
  </si>
  <si>
    <t>moichiraz-88484</t>
  </si>
  <si>
    <t>Cliente depuis 4 ans chez Direct Assurance aujourd'hui je découvre à quel point cet assureur est une calamité et à fuir.
Le 25.02, une femme (à son 4ème accident responsable de l'année) percute mon véhicule et le projette sur le véhicule de devant
Avec 1300 euros d'assurance par an (pack tranquillité / véhicule de prêt), non responsable de cet accident, l'assurance en 20 jours n'a pas procédé à l'expertise du véhicule.
- Au prétexte qu'en date du 25.02 après mon appel, ils n'ont pas crée le sinistre.
- Puis que j'ai omis de les informer d'où ILS AVAIENT EUX MEME remorqué mon véhicule
- Je découvre que je n'ai pas de véhicule de prêt car subtilité, le véhicule de prêt est octroyé seulement en cas de réparation... Or mon véhicule doit être expertisé car potentiellement économiquement non réparable.  On me consent 15 jours de location de véhicule ce qui est largement insuffisant pour avoir le résultat de l'expertise et acquérir un nouveau véhicule. 
Aujourd'hui, en période de confinement, l'assureur qui n'a pas son travail dans les 20 jours précédant le début du confinement, m'indique que je n'aurai rien jusqu'à la fin du confinement.
Voilà comment en étant non responsable d'un accident et en payant 1350 euros d'assurance annuelle vous vous retrouvez sans véhicule alors que vous habitez en rase campagne...
Je répète que même si je comprends que le confinement n'est pas du fait de l'assurance, Direct Assurance n'a pas bougé d'un iota durant les 20 jours qui ont précédé le sinistre...</t>
  </si>
  <si>
    <t>paquita-e-108361</t>
  </si>
  <si>
    <t xml:space="preserve">Je trouve cela Trop cher car fais moins de 5000 km par an et n'ai jamais eu de problème.
Et cela a terriblement augmenter depuis le début de ma souscription. </t>
  </si>
  <si>
    <t>valerie--137348</t>
  </si>
  <si>
    <t>Je suis très satisfaite de mon assurance salaire à la MGP. Je la recommencerai volontiers à mon entourage et ami(es). Les conseillers sont très aimables et leurs explications sont claires.</t>
  </si>
  <si>
    <t>cn-66633</t>
  </si>
  <si>
    <t>Mauvaise communication, ils ont attendu le dernier moment pour me dire qu'il y avait un soucis avec les documents que j'ai fourni, mon conseiller ne m'a jamais recontacter pour me donner la finalité par rapport a ma situation, ils sont non chalant et franchement je préfère payé un peu plus et avoir un meilleur suivi.</t>
  </si>
  <si>
    <t>louiski-71790</t>
  </si>
  <si>
    <t>Très bonne assurance ! les tarifs sont très compétitifs et le service client est parfait :  beaucoup d'amabilité et qualité des réponses apportées. Pour avoir eu 2 sinistres en 1 mois, je peux également attester de la qualité de la gestion des sinistres avec un excellent suivi du dossier de la part du conseiller. Leur réseau agréé propose systématiquement un véhicule de remplacement ainsi qu'un service de pose et dépose à domicile! 
A suivre, à la prochaine échéance si l'impact sur ma cotisation n'est pas trop important ;-)</t>
  </si>
  <si>
    <t>11 janvier 2017 suite à une expérience en janvier 2017</t>
  </si>
  <si>
    <t>yves-51181</t>
  </si>
  <si>
    <t>Tout va bien tant que vous n avez pas de sinistres. 2 sinistres non responsables ( accident de voiture avec animal et cambriolage), et la les ennuis commencent. Pas d indemnisation des biens volés même avec facture, mauvais diagnostic de l' expert quant au dommage au véhicule, du coup contre expertise mais aucune prise en compte. Total résultat aucune indemnisation. Je change d assurance. N'y aller surtout pas !!</t>
  </si>
  <si>
    <t>shirley-t-121592</t>
  </si>
  <si>
    <t>Satisfaite du relationnel client mais pas du suivi. Pas d'envoi de ma vignette donc 1 mois sans assurance apparente sur ma voiture. Il a fallu que je les contacte pour faire bouger les choses et boitier Youdrive défaillant, communication par mail inexistant pour prévenir le client.</t>
  </si>
  <si>
    <t>19 septembre 2021 suite à une expérience en septembre 2021</t>
  </si>
  <si>
    <t>morgan-o-133544</t>
  </si>
  <si>
    <t xml:space="preserve">Pourquoi ne me propose t-on pas le paiement mensuel étant déjà client chez vous.
Car selon ce qui est écrit cela aurait été mon choix mais pour cela il aurait fallut me poser la question !
Merci de votre compréhension </t>
  </si>
  <si>
    <t>14 avril 2020 suite à une expérience en avril 2020</t>
  </si>
  <si>
    <t>mehdi-88860</t>
  </si>
  <si>
    <t xml:space="preserve">Bonjour,
Ma femme c'est fait volé sont véhicule il a plus de 2mois.
Cela fait maintenant un mois que nous n'avons Plus aucune nouvelle de la matmut aucune réponse à nos mails ou nos appel.
L'employeur De ma femme menace de la licencier car aujourd'hui elle n'a plus la possibilité de ce rendre à son travail et malheureusement le télétravail est impossible.
Comment faire pour être indemnisé rapidement ? </t>
  </si>
  <si>
    <t>12 août 2021 suite à une expérience en août 2021</t>
  </si>
  <si>
    <t>mallaury-b-127723</t>
  </si>
  <si>
    <t>Bonjour très bonne réputation Rapidité et très explicite logiciel très bien tenu et bonne garantie. Après niveau tarif conforme au publicité sur la télévision</t>
  </si>
  <si>
    <t>30 janvier 2017 suite à une expérience en janvier 2017</t>
  </si>
  <si>
    <t>maaf-51834</t>
  </si>
  <si>
    <t>J'ai déposé une réclamation sur un conseiller. A ce jour, je n'ai aucun retour. On se moque des clients, on leur ment ... Je demande un releve d'information sur un de mes véhicules, il faut au final appelé pour l'avoir.
Je n'ai jamais été aussi décue d'une assurance que je paie très cher. Quand on dépose une réclamation pour obtenir des excuses et un geste commercial, à cause d'un conseiller qui ne respecte pas ses clients, on étouffe l'affaire. Je vais très prochainement dire adieu à la maaf.</t>
  </si>
  <si>
    <t>mallaury-l-128632</t>
  </si>
  <si>
    <t>Génial. Je recommande. Très intuitif m, très simple et très très rapide. Le site est fait parfaitement bien pour vous aider. Service client disponible pour vous accompagner</t>
  </si>
  <si>
    <t>stephane-m-127018</t>
  </si>
  <si>
    <t>RAS TOUT EST OK JE COMMUNIQUERAIS LES PIECES MANQUANTE A RECEPTION DU DOSSIER SINO L ETABLISSEMENT DU DOSSIER EST SIMPLE ET RAPIDE JE TROUVE CELA TRES PRATIQUE</t>
  </si>
  <si>
    <t>19 novembre 2019 suite à une expérience en novembre 2019</t>
  </si>
  <si>
    <t>guitchmada-81127</t>
  </si>
  <si>
    <t>Impossible de se connecter depuis 2mois. Aucun message d'erreur après tentative de login. Aucune communication d'AFER pour dire où ils en sont
On dirait qu'ils mettent en PROD un site non testé, mal migré</t>
  </si>
  <si>
    <t>sarah-s-114241</t>
  </si>
  <si>
    <t>Je suis satisfait de quasiment tout 
La GMF offre un service complet en terme d'assurance
J'attends encore quelques améliorations
Cependant, je donne un 5 étoiles aussi pour les services en ligne.
Je peux tout faire en ligne</t>
  </si>
  <si>
    <t>29 octobre 2021 suite à une expérience en octobre 2021</t>
  </si>
  <si>
    <t>lalla-g-138573</t>
  </si>
  <si>
    <t xml:space="preserve">je suis satisfaite de la proposition de l'olivier assurance. de l'accueil téléphonique et des conseilles proposer.
quelques difficultés pour la connexion avec l'espace personnel et la finalisation du contrat.   </t>
  </si>
  <si>
    <t>romain-m-129383</t>
  </si>
  <si>
    <t>Bonjour
Nous sommes très content de votre proposition et de l’accord que nous avons trouvé concernant l’assurance du véhicule de notre fils Romain Martin merci à bientôt Christine Martin</t>
  </si>
  <si>
    <t>catrin-l-127514</t>
  </si>
  <si>
    <t>Très satisfait pour la souscription. En espérant que mon expérience avec l'Olivier assurance se poursuive dans les mêmes conditions et tout sera parfait</t>
  </si>
  <si>
    <t>el-fifi-99406</t>
  </si>
  <si>
    <t>Ne répondent pas au tél ou parès des attentes interminables ! Interdisent la réponse par email et donnent 1 réf différente à chaque envoi sur leur messagerie en ne reprenant pas la réf de départ et donc sont incapables de suivre un historique ! Réclament des costisations indues ! Sont incapables de mettre en place NOEMIE avant des mois quand il s'agit de la CPAM mais surtout de la MGEN ! Bref, à éviter impérativement ! Avis d'un mutualiste qui a connu Swis Life, GFP, UMC, Verspieren, Touraine Mutualiste, SMEBA, etc.</t>
  </si>
  <si>
    <t>christelle-d-113427</t>
  </si>
  <si>
    <t>Je suis satisfaite de vos tarifs. Les tarifs sont obtenus par Le Lynx. Ces éléments semblent très attractifs. L'ergonomie de votre site internet est agréable</t>
  </si>
  <si>
    <t>01 août 2020 suite à une expérience en août 2020</t>
  </si>
  <si>
    <t>lepescadou-95820</t>
  </si>
  <si>
    <t xml:space="preserve">très content de cette assurance contact aimable et compétent pour en avoir fais expérience.accident de voiture 2 fois et réaction rapide et a l'ecoute.
</t>
  </si>
  <si>
    <t>26 octobre 2021 suite à une expérience en octobre 2021</t>
  </si>
  <si>
    <t>graziella-l-138296</t>
  </si>
  <si>
    <t xml:space="preserve">Je suis satisfaite du produit et du tarif.l Inscription est facile et rapide en le réalisant sur internet.
Les choix sont intéressants et conviennent à toutes les bourses.
</t>
  </si>
  <si>
    <t>27 août 2021 suite à une expérience en août 2021</t>
  </si>
  <si>
    <t>deszcz-j-129837</t>
  </si>
  <si>
    <t>Prise en charge difficile lorsque l'on tombe en panne loin de chez sois un vendredi soir...
Mauvaise expérience vécue avec un précédent véhicule l'année dernière</t>
  </si>
  <si>
    <t>angelique-m-114839</t>
  </si>
  <si>
    <t>Je suis satisfait du service et de l'accueil téléphonique ainsi que des renseignements fournis.
L'interlocutrice a été de bons conseils.
Les tarifs sont convenables.</t>
  </si>
  <si>
    <t>erdi-e-105851</t>
  </si>
  <si>
    <t>Service client ne répond pas au bout de 15min d'attente. Prix exorbitant. Site internet pas au point. Je suis extrêmement déçu des prestations de la compagnie.
Je vais fuir !</t>
  </si>
  <si>
    <t>seb-108757</t>
  </si>
  <si>
    <t>La seule assurance a la quelle j'ai souscrit qui n'indemnise jamais ses clients en cas de sinistre, tous les moyens sont bons pour ne jamais indemniser (utilisation de loi sans aucun rapport et autres...)
FUYEZ</t>
  </si>
  <si>
    <t>gaudre-r-113517</t>
  </si>
  <si>
    <t>Prix tout à fait correct et adapté à ma situation ainsi qu'à l'âge de ma voiture.
Conseillers joignables et courtois.
Souscription facile et rapide.
Je recommande.</t>
  </si>
  <si>
    <t>alicia100300-115927</t>
  </si>
  <si>
    <t>Assurance très concurrentes sur le marché, ils proposent un prix très attractif. Notamment les jeunes permis (50% moins cher pour une assurance complète. J'ai eu un sinistre il y a peu de temps, la prise en charge était plutôt réactif, j'ai pu les appeler plusieurs fois afin d'avoir des renseignement. Le réponse au téléphone était rapide. Le seul point négatif est le temps que l'expert à mis pour venir au garage (environ 1 mois). N'hésitez pas à utiliser mon code partenaire : LOA-FQKS45</t>
  </si>
  <si>
    <t>chaussy-g-125678</t>
  </si>
  <si>
    <t>difficile pour un néophyte en informatique. j"ai ete obligé de me faire aidé jespère que tout est bien fait. je reste dans l'attente de ma carte verte et vous remercie de l'accueil que j'ai reçu.</t>
  </si>
  <si>
    <t>08 octobre 2018 suite à une expérience en octobre 2018</t>
  </si>
  <si>
    <t>louise-67465</t>
  </si>
  <si>
    <t>Des incompétents qui vous ajoutent des options sans votre accord puis tentent de vous imposer la signature d'un nouveau contrat pour éviter votre fuite vers d'autres assureurs. A éviter absolument.</t>
  </si>
  <si>
    <t>21 février 2017 suite à une expérience en février 2017</t>
  </si>
  <si>
    <t>252500-52626</t>
  </si>
  <si>
    <t>la macif et une tres bonne assurance a condition que vous ne vous en servé pas lorsque vous en avez besoin aie les degas 31 ans avec 50% depuis plus de 20 ans sociétaire il se dise moins chere faut car il faut ajouté des petit plus</t>
  </si>
  <si>
    <t>pereira-ortet-m-116744</t>
  </si>
  <si>
    <t>Satisfait du service en ligne et rapidité dans les démarches pour l'inscription et paiement ainsi que l'ouverture de mon espace assuré. Je suis rassuré d'avoir pu souscrire chez vous</t>
  </si>
  <si>
    <t>13 juin 2019 suite à une expérience en juin 2019</t>
  </si>
  <si>
    <t>jfcjeff-76745</t>
  </si>
  <si>
    <t>APRÈS DIFFICULTÉ DE REMBOURSEMENT L4INTERLOCUTEUR DE SANTIANE A RÉSOLUT LE PROBLÈME RAPIDEMENT</t>
  </si>
  <si>
    <t>15 février 2017 suite à une expérience en février 2017</t>
  </si>
  <si>
    <t>avatar-52447</t>
  </si>
  <si>
    <t>ayant une mauvaise santé c est un combat de tout instant pour essayer de vous faire indemniser ils n ont pas commencé a le faire que deja un expert est missionner et tout est bloqué jusqu a la date du rdv bravo april et un petit conseil prendre un expert avec vous en cas d expertise aussi non c est perdu d avance APRIL a bannir</t>
  </si>
  <si>
    <t>sebastien-m-106830</t>
  </si>
  <si>
    <t>je très insatisfait, déçu, car je me fais vandalisé et le bris de glace ne fonctionne pas.
Totalement décevant.
 Je part de chez vous, assuré  depuis plusieurs années sans aucun sinistre bravo la reconnaissance.</t>
  </si>
  <si>
    <t>29 janvier 2021 suite à une expérience en janvier 2021</t>
  </si>
  <si>
    <t>ana-103405</t>
  </si>
  <si>
    <t xml:space="preserve">A fuir de toute urgence. Mutuelle qui ne sait pas répondre aux questions. Ils n'ont jamais les informations ou des infos changeantes en fonction des agents... Certains agents manquent de  courtoisie, d'aimabilite... Le Délai de traitement extremement long. Le Délai de remboursement n'en parlons pas !!
J'attends toujours mes remboursements depuis août (nous sommes bientôt en février...)
Partez, fuyez... Mais ne leur laissé pas votre santé et votre argent !! </t>
  </si>
  <si>
    <t>24 septembre 2020 suite à une expérience en septembre 2020</t>
  </si>
  <si>
    <t>frappeur-benguiste-97817</t>
  </si>
  <si>
    <t>Il y a 5 ans j'ai souscrit à une assurance habitation pour 35 euros mensuel. A ce jour je suis à 40euros par mois. en 5 ans j'ai déclaré 1 seul sinistre pour un dégât des eaux l'année dernière c'est à dire en septembre 2019. Nous sommes en Septembre 2020 et après plusieurs recommandé, je n'ai toujours pas entendu parlé de mon assureur.   Franchement si vous avez de l'argent à jeter par la fenêtre, pour pouvez allez à la SOGESSUR. si vous allez sur un comparateur pour souscrire à une assurance, si la SOGESSUR vous propose le meilleur tarif, passé votre chemin. Je ne recommanderai pas cette compagnie d'assurance à quelqu'un , même à mon ennemi. ABSOLUMENT PAS.</t>
  </si>
  <si>
    <t>gregory-d-135029</t>
  </si>
  <si>
    <t xml:space="preserve">Je suis satisfait du service, les prix me conviennent, simple et pratique. Bon contact avec Benjamin. Il est agréable et réactif.
Je recommande vivement. 
</t>
  </si>
  <si>
    <t>sylvie-a-122677</t>
  </si>
  <si>
    <t>je suis entièrement satisfaite du service de direct assurance.
les prix sont raisonnable. je pense que les bons conducteurs devraient avoir un bonus supplémentaire.</t>
  </si>
  <si>
    <t>marques-c-122408</t>
  </si>
  <si>
    <t>Je suis satisfaite du service et du prix qui me semble correct. L'accueil téléphonique a été très bien également et les conseils ont été bons. Merci à vous</t>
  </si>
  <si>
    <t>07 juillet 2020 suite à une expérience en juillet 2020</t>
  </si>
  <si>
    <t>alexb-93349</t>
  </si>
  <si>
    <t>Je suis client Depuis 2009 aucun soucis Dossier toujours bien suivis en cas de sinistre ou autres je suis entièrement satisfait de direct assurance Je recommande vivement</t>
  </si>
  <si>
    <t>catherine-d-134884</t>
  </si>
  <si>
    <t xml:space="preserve">Satisfaite des différentes solutions d assurances proposées
Facilité d inscription et de résiliation
Les garanties sont bien expliquées
Très rapide clair limpide
Les prix sont très attractifs
</t>
  </si>
  <si>
    <t>juju-66842</t>
  </si>
  <si>
    <t>Expérience très courte et très décevante. Ne faites pas mon erreur et fuyez! J'ai commencé les démarches auprès de cette assurance dans le but de faire des économies.
J'ai payé plusieurs mois puis impossible d'avoir un contrat. Ayant plusieurs centaines d'euros d'engagées, je fais un dossier de fraude auprès de ma banque pour bien non rendu.</t>
  </si>
  <si>
    <t>17 septembre 2021 suite à une expérience en septembre 2021</t>
  </si>
  <si>
    <t>malek-d-133312</t>
  </si>
  <si>
    <t>Je suis satisfait de l accueil de AMV pour assurer mon scooter, en espérant continuer longuement à vous faire confiance , au plaisir de votre soutien.</t>
  </si>
  <si>
    <t>crapet-y-127175</t>
  </si>
  <si>
    <t>Je recommande  cette assurance personnel à l écoute et très agréable à répondu à toutes mes questions et m a proposé une formule adaptée à ma recherche</t>
  </si>
  <si>
    <t>christophe-m-132163</t>
  </si>
  <si>
    <t>super et simple d'utilisation
Pratique et l assistance et fiable
rapide au niveau intervention
convivialité au téléphone je recommande tarif imbattable</t>
  </si>
  <si>
    <t>philmatt1-78328</t>
  </si>
  <si>
    <t>Pas cher !!!!! J'ai eu un sinistre non responsable, voiture moins d'un an. Remboursement intégral.  Après  menace et insistance,  j'ai été remboursé au bout de 6 mois. Des que l'on tombe sur mon dossier la ligne se coupe... Bizarre...</t>
  </si>
  <si>
    <t>10 décembre 2017 suite à une expérience en décembre 2017</t>
  </si>
  <si>
    <t>vali-59544</t>
  </si>
  <si>
    <t>Très mauvaise compagnie d'assurance. Ne souscrivez surtout pas chez eux..a part encaisser les cotisations, rien. Assureur à éviter absolument ! Assurance irrespectueuse de ses bons clients. Je déconseille fortement cette assurance . Je n ai jamais vu ça.</t>
  </si>
  <si>
    <t>21 janvier 2019 suite à une expérience en janvier 2019</t>
  </si>
  <si>
    <t>fantic305-64002</t>
  </si>
  <si>
    <t>J'ai souscrit un contrat d'assurance sur le site, réglé l'acompte demandé il y a plus de 12 jours et là silence interstellaire.
Pas de mail pour fournir un numéro de dossier, pas de contact téléphonique, pas de possibilité de consulter l'avancement du dossier, impossible d'avoir un responsable sans passer par un numéro surtaxé</t>
  </si>
  <si>
    <t>mike-s-130611</t>
  </si>
  <si>
    <t>Je suis très satisfait de ce service et je le conseille à mes proches également de s’abonner, Direct assurance reste le numéro 1 des assurances, les prix bas.</t>
  </si>
  <si>
    <t>23 juin 2020 suite à une expérience en juin 2020</t>
  </si>
  <si>
    <t>any-91988</t>
  </si>
  <si>
    <t>Bonjour, je suis totalement désespérée de l'attitude de Metlife, je suis très mécontente, je ne donne même pas une étoilé à cette assurance. C'est le pire assureur connu dans ma vie, c'est catastrophique. C'est absolument impossible à joindre. Je suis assuré depuis le 5 avril 2019, mais ma banque n'avait pas encore accepté le changement d'assurance. J'ai eu une réponse positive à partir du 5 décembre 2019 (Lettre que j'ai reçu le 25 novembre). J'ai envoyé tous les documents le 27 novembre pour demander l'avenant de mon contrat (Avec le début du contrat le 5 décembre) et aussi en demandant le remboursement de primes payé du 5 mai au 5 novembre. Je n'ai pas eu du tout de réponse, j'ai relancé plusieurs fois le mail a dip@metlife.fr même de plusieurs adresses mail. Finalement, j'ai eu une réponse que le 12 mai 2020 (6 MOIS APRES), avec mon avenant de contrat qui commençait le 5 décembre et j'ai reçu un mail en disant que je serai remboursée le total que j'ai payé en plus du 5 mai au 5 novembre mais ils m'ont remboursé un 30% de ce que le mail disait. J'ai envoie un mail pour demander pourquoi je n'ai pas reçu la somme totale et bien évidement pas du tout de réponse.
En plus, pendant le confinement, ma banque m'a demandé une lettre d'accord de la part de l'assurance pour reporter la mensualité de mon crédit vu que j'étais en chômage partiel. J'ai envoyé un mail a dip@metlife.fr et aussi a gestion.sinistre@metlife.fr et encore sans réponse. Dans le moment que j'avais besoin de l'assurance que je paie tous les mois et je n'ai pas réussi faire reporter mes mensualités. Je me demande pourquoi je dois continuer payer une assurance qui n'est pas là dans le moment que j'ai besoin. Ça sert a quoi avoir cette assurance ??? Je regrette infiniment avoir changer l'assurance. A part que je ne récupère pas mon argent, je ne compte pas avec les bénéfices d'avoir une assurance dans le cas je ne peux pas payer mon crédit.
Si je pouvais ne pas mettre d'étoiles, je n'en aurais pas mis un seule. C'est n'importe quoi cette assurance. J'ai eu une expérience désastreuse.</t>
  </si>
  <si>
    <t>arthur--102516</t>
  </si>
  <si>
    <t xml:space="preserve">Personnel sérieux et compétent
Prix raisonnable
Dossier rapide à faire, même pour les changements d'assurance, carte verte un peu longue à recevoir mais ça reste raisonnable </t>
  </si>
  <si>
    <t>karim-108005</t>
  </si>
  <si>
    <t>Bonjour , 
je souhaite remercier le conseiller Génération . Sa connaissance du logiciel ainsi que sa gentillesse nous on permis de communiquer et de solutionner ma problématique.
super accueil et conseiller très humain. 
Cordialement.</t>
  </si>
  <si>
    <t>aureliemercier44850-94700</t>
  </si>
  <si>
    <t xml:space="preserve">Il n'y a pas de mot pour décrire cette assurance qui spolié  les clients... Ils ont gagné du temps pour éviter de me rembourser. Au chômage depuis Janvier 2020, j'ai passé mon temps à renvoyer des papiers qu'ils avaient déjà ou ils me demandaient des papiers qui n'avaient rien à voir avec ma demande... Le covid et le confinement à le dos large. Bref aucun remboursement en vu car j'ai fini de payer mon prêt auto donc bizarrement ils ne peuvent plus rien faire pour moi... Quel manque de respect, j'ai payé 5 ans une assurance de prêt...
Lamentable </t>
  </si>
  <si>
    <t>22 septembre 2021 suite à une expérience en septembre 2021</t>
  </si>
  <si>
    <t>magali-j-134051</t>
  </si>
  <si>
    <t>A voir dans l'avenir, premier contrat chez vous je ne pourrais juger réellement qu'avec un peu de recul. Les prix semblent vraiment très raisonnable, mais je ne pourrais savoir que vous êtes aussi bien qu'un assureur physique que si un jour j'ai besoin de vous.</t>
  </si>
  <si>
    <t>turkan29-105884</t>
  </si>
  <si>
    <t>Dommage que l'on puisse pas mettre 0, suite a des gros pépins de santé, l assurance ne prend plus en charge car mon mari "est consolidé" la blague apres une operation artrodese rate des douleurs epouvantable une station debout impossible plus de 1 heure d affilé, pour leur expert tous va bien, il ne peut plus reprendre son boulot selon leur expert incapacité a reprendre son metier taux incapacité 100% , sur un autre métier 50% malgrés ca il n indemnise rien car il  peu exercé un métier de surveillance!!!!!!dixit le rapport d expertise De qui se moque t on, ils attendent quoi qu'il se mette une balle car oui il est a bout a la douleur physique évidente s ajoute une très grosse dépression.J'aimerai les voir ces assuranceurs après 3 ans a souffrir physiquement nuit et jour a ne pas dormir une nuit correcte, notre vie s'est arrêtée a la suite de cette accident plus de sortie, plus de vacances, vivre avec quelqu'un qui souffre en permanence et loin d'être évident toute la famille est impacté .Un conseil fuyez fuyez.Je précise que je suis au cmb depuis toujours tous mes comptes et assurances sont là, mon père était administreur.Mes oncles y ont travaillé.Quelle déception.La banque a qui parlé, oui parlé au mur vous aurez plus d écoute.Un conseil fuyez.</t>
  </si>
  <si>
    <t>Suravenir</t>
  </si>
  <si>
    <t>jean-philippe-p-123306</t>
  </si>
  <si>
    <t>Je suis très satisfait des contrats signés, du rapport garantis et prix,  et de l'accueil la sympathie des renseignements et de la patience de la conseillère..</t>
  </si>
  <si>
    <t>victor-b-110622</t>
  </si>
  <si>
    <t xml:space="preserve">prise de contact rapide, rappel par le support rapide, conseiller reste a l’écoute en cas de besoin 
meilleurs proposition de prix part rapport la proposition de la  banque   
</t>
  </si>
  <si>
    <t>29 septembre 2017 suite à une expérience en septembre 2017</t>
  </si>
  <si>
    <t>pat-57711</t>
  </si>
  <si>
    <t xml:space="preserve">Bonjour,
j'ai été insulté par une personne me disant que je ne savais pas m'exprimer, car elle me demandait mon échéance de contrat voiture, mais elle me parlait de l'année 2016. Elle m'a finalement raccroché au nez. Honteux, je change d'assureur immédiatement.
</t>
  </si>
  <si>
    <t>frank-123726</t>
  </si>
  <si>
    <t>Jamais la quand vous en avez besoin service exécrable à fuir ! Pas d'aide en cas de sinistre pas d'aide en cas de contrôle pour le prix excessif pas de service client plus d'un mois pour obtenir un remboursement inacceptable</t>
  </si>
  <si>
    <t>23 février 2017 suite à une expérience en février 2017</t>
  </si>
  <si>
    <t>chrichouchris-52704</t>
  </si>
  <si>
    <t>Via le site Assurland, j'ai découvert que cette assurance prenait en charge les personnes malussées et ayant des difficultés pour pouvoir se réassurer, ce qui était mon cas. Accident responsable avec les conséquences qui s'en suivent (perte de point, amende, suspension du permis de conduire avec visites médicales obligatoires). J'ai rempli mon dossier, fourni toutes les pièces nécessaires pour la constitution de celui ci, payé ma cotisation en une seule fois, les deux parties ont signés. tout était ok.
Je reçois un mail aujourd'hui m'indiquant qu'ils avaient décidé de me résilier conformément à l'article L 113-4, car mon permis a une durée de validité !! ?? C'est un accident responsable avec suspension de permis de conduire ! une seconde visite médicale est obligatoire pour l'obtention définitive de son permis de conduire ...
assurance qui ne couvre en aucun cas des gens ayant eu un accident responsable.
Je déconseille fortement cette assurance.</t>
  </si>
  <si>
    <t>04 novembre 2020 suite à une expérience en novembre 2020</t>
  </si>
  <si>
    <t>spector-alain-99606</t>
  </si>
  <si>
    <t xml:space="preserve">Il faut être vigilant chaque année sur les augmentations de tarif et ne pas hésiter à réclamer un ajustement.
Ceci dit, je suis satisfait du niveau de remboursement et de la rapidité de paiement.
Le site internet n'est pas très intuitif quand on a également des placements chez Allianz mais c'est une question d'habitude.
Les employées de l'agence sont sympathiques et à l'écoute. </t>
  </si>
  <si>
    <t>11 juin 2019 suite à une expérience en juin 2019</t>
  </si>
  <si>
    <t>cleo-76668</t>
  </si>
  <si>
    <t>Proposition intéressante mais un peu tardive, la relance aurait pu s'effectuer plus tôt.
Sinon le prix est correct et le montant des remboursements semblent avantageux.</t>
  </si>
  <si>
    <t>christophe-w-124643</t>
  </si>
  <si>
    <t>comparez le prix de mon assurance il y a 4 ans et aujourd'hui, pour cette même voiture avec AUCUN sinistre, vous comprendrez pourquoi je vais changer d assurance</t>
  </si>
  <si>
    <t>eric-80963</t>
  </si>
  <si>
    <t>SINITRE DECLARE LE 14 JUILLET 2019, depuis nous sommes le 13 novembre RIEN impossible à joindre par tel, aucune réponse par mail RIEN  et pourtant j'ai transmis un devis 30 septembre, mais non rien à battre de rien</t>
  </si>
  <si>
    <t>18 octobre 2021 suite à une expérience en octobre 2021</t>
  </si>
  <si>
    <t>vasse-g-137705</t>
  </si>
  <si>
    <t xml:space="preserve">Je suis bien satisfait dû service
Les prix me conviennent
Simple et pratique
Apelle téléphonique parfait
A la écoute de nos demandes
J en parlerais à mon entourage
</t>
  </si>
  <si>
    <t>cassandre-98744</t>
  </si>
  <si>
    <t xml:space="preserve">Très professionnel et sérieux . 
Répondent aux appels téléphoniques très rapidement, service très sympathique.
Je recommande les yeux fermés, que nous soyons jeunes conducteurs ou expérimentés les prix sont très attractifs. 
</t>
  </si>
  <si>
    <t>12 février 2021 suite à une expérience en février 2021</t>
  </si>
  <si>
    <t>kevinf-104041</t>
  </si>
  <si>
    <t>Un "retour sous 5 jours ouvré" qui ressemble plus à 15 jours ouvrés pour un rétroviseur cassé. 
J'ai contacté l'assurance pour une amelioration de formule et on m'a menti en m'expliquant qu'en couverture tout risque, la franchise ne s'appliquait qu'aux degats de ma responsabilité. C'est faux, si le tier n'est pas identifié (vandalisme, vol, etc) la franchise est à payer. 700 € en plus, la honte. Je me barre a la fin de mon contrat, tous a vouloir nous prendre notre argent, et menteurs de surcroit.</t>
  </si>
  <si>
    <t>le-consommateur-123806</t>
  </si>
  <si>
    <t>Avec ma compagne et nos enfants nous avons presques toutes nos assurances chez axa,  nous n'avons jamais eu de sinistre et ceci depuis des dizaines d'années. Ce jour je leur communique que ma télévision 50 pouces qui a 6 ans à commencé de fumer. Je dois, faire faire un devis de réparation: Problème, ne pouvant pas transporter ma télé, je dois faire venir à mes frais un dépanneur, ce dernier devra me faire un devis qui doit compoter l'origine de la panne. Soit c'est un  problème de vétusté (et je n'ai droit à rien) soit cela provient d'un coup de foudre ou d'une surtension, et je suis remboursé partiellement avec une franchise de170 euros. Geste commercial 0. Un conseil oubliez axa,ce que je vais faire en changeant toutes mes assurances de chez cette compagnie.</t>
  </si>
  <si>
    <t>pecquet-f-105449</t>
  </si>
  <si>
    <t>je suis entièrement satisfaite, aussi bien concernant mon assurance voiture qu'habitation accueil très aimable et professionnel
d ailleurs j 'ai parrainé mon mari et ma fille
continuez ainsi</t>
  </si>
  <si>
    <t>jp01-137667</t>
  </si>
  <si>
    <t>attention eurofil vous résilie sans raison il m ont résilié avec 50% de bonus sur six ans . 
Juste un accrochage pas de ma faute sur un parking 
Maintenant je suis fiché comme client a risque dur de retrouver une assurance</t>
  </si>
  <si>
    <t>16 janvier 2018 suite à une expérience en janvier 2018</t>
  </si>
  <si>
    <t>canibale8-60545</t>
  </si>
  <si>
    <t>Le prix proposé est attractif seulement en 4 mois je n'ai pas eu d'attestation d'assurance.</t>
  </si>
  <si>
    <t>kiki-138065</t>
  </si>
  <si>
    <t>Mutuelle d 'entreprise obligatoire .je l ai gardee en tant que retraite mais je vis changer.multiples contacts pour avoir de simples remboursements,étude de devis mal faits ( oubliés de prendre en compte le cas que le médecin était OPTAM) ,DEMANDE D'ATTESTION SUR L'HONNEUR COMME QUOI je n'avait pas d'autre mutuelle( comme si on allait payer 2x 200 euros pour être remboursés de 10 ).
Je la deconseille vivement à tous les comités d'entreprises et à tous les particuliers</t>
  </si>
  <si>
    <t>pascal-132028</t>
  </si>
  <si>
    <t>Je déconseille fortement ! ! !
La note attribuée pour le prix est cohérente avec le service rendu.
Début juillet, ma fille s'est fait voler son vélo dans son garage assuré chez Direct Assurance.
Elle a transmis le 5 juillet les documents nécessaires afin de permettre rapidement de réparer la porte du garage et permettre le remboursement de son préjudice (facture du vélo volé).
Depuis, un serrurier mandaté par cette assurance s'est déplacé et attend toujours le retour du devis afin de finaliser les travaux de remise en état de la porte du garage, une intervention rapide nécessitant moins de 30 minutes !
L'assureur demande désormais le décompte de banque sur lequel figure le montant de l'achat effectué par un membre de la famille de a fille ainsi qu'une attestation émise par cette personne !
Celui ci date de 2017 !
Sauf que ma fille déménage demain et doit donc rendre les clés au propriétaire !
Je ne penses pas que celui-ci appréciera que ma fille lui dise que la réparation de la porte de son garage est en attente depuis plus de deux mois du bon vouloir de l'assureur... qui n'assure pas rapidement.
Le délais de 2 mois étant nécessaire avant de demander l'intervention du médiateur, la démarche est en cours.
Bien évidement, afin d'éviter toute déconvenue ultérieure, les démarches sont en cours afin de résilier les deux contrats (habitation et auto).</t>
  </si>
  <si>
    <t>23 septembre 2021 suite à une expérience en septembre 2021</t>
  </si>
  <si>
    <t>sandrine--b-134191</t>
  </si>
  <si>
    <t>Satisfais de votre service de l'aide que vous m'avez faite ,j'ai eu un peut  de panique pour faire ce devis ,je me suis un peut mélanger les pinceaux merci encore</t>
  </si>
  <si>
    <t>vivi-66222</t>
  </si>
  <si>
    <t>cela fait plus dun mois quon ma volé mon tmax assuré tt risque et a l'année....et un mois après je nai aucunes nouvelles ni oar mail ni appels je trouve ca inadmissible et jai pas lintention den rester la! assurances des plus pitoyables, je les relance plusieurs fois par semaine mais on tombe au standard qui est inutile</t>
  </si>
  <si>
    <t>Assur Bon Plan</t>
  </si>
  <si>
    <t>15 septembre 2017 suite à une expérience en septembre 2017</t>
  </si>
  <si>
    <t>phdb-40277</t>
  </si>
  <si>
    <t>Compliqué pour avoir un client au tél, personne ne décroche, je souhaitais avoir des infos pour souscrire mais personne pour renseigner. Dommage je vais rester chez L'olivier Assurance car de toute façon les tarifs sont quasi identiques et on me dit que super prix chez Direct la première année puis augmentation sans raison...</t>
  </si>
  <si>
    <t>05 septembre 2021 suite à une expérience en septembre 2021</t>
  </si>
  <si>
    <t>jacques-l-131390</t>
  </si>
  <si>
    <t>très satisfait d' AMV, depuis que je suis client, toutes assurances confondues, ma satisfaction est totale, tranquilité , facilité, et toujours, si besoin ,quequ'un au téléphone de gentil et compétent.</t>
  </si>
  <si>
    <t>28 mars 2021 suite à une expérience en mars 2021</t>
  </si>
  <si>
    <t>celine-l-108295</t>
  </si>
  <si>
    <t xml:space="preserve">simple et pratique/ bon tarif
rapide/interlocutrice sympathique et efficace
je vais pas faire une dissertation pour un changement d'assurance quand même
</t>
  </si>
  <si>
    <t>linda-g-126070</t>
  </si>
  <si>
    <t xml:space="preserve">Simple  et pratique, assurance abordable avec différentes options, 
Devis envoyé rapidement et bien expliqué , possibilité  de payer mensuellement
Je recommande. </t>
  </si>
  <si>
    <t>07 avril 2017 suite à une expérience en avril 2017</t>
  </si>
  <si>
    <t>david-53918</t>
  </si>
  <si>
    <t>J'ai fait une demande de prime de naissance en janvier 2017. Temps standard de traitement annoncé par leur service : 15 jours. 
Nous sommes en avril 2017, et rien ne se passe. Je les appelle toutes les semaines, ils me disent "vous avez notre parole, ça sera fait dans la semaine. Mais rien ne se passe.</t>
  </si>
  <si>
    <t>17 mai 2021 suite à une expérience en mai 2021</t>
  </si>
  <si>
    <t>maggio-a-113946</t>
  </si>
  <si>
    <t>Prix et services au top. Simplicité dans le paiement et la contractualisation. Je recommande cette assurance réactive mais aussi compétitive part rapport aux autres</t>
  </si>
  <si>
    <t>19 octobre 2017 suite à une expérience en octobre 2017</t>
  </si>
  <si>
    <t>nath12-58199</t>
  </si>
  <si>
    <t xml:space="preserve">Actuellement assurée depuis 8 ans, mais plus pour longtemps, je suis outrée de voir comment mon dossier est géré.
Tous d’abord, l' « expert » à sous-évalué le montant des réparations 785,20 €  pour la réfection peinture et papier d'une pièce de 27 m².
J'ai eu la bêtise de ne demander que la réfection partielle : un pan de mur et tout le plafond (là, il n'y a pas le choix). J'ai obtenu un devis à 1 090 € communiqué en mars. Début avril, je reçois un virement de 628,16 €. Je ne comprends rien et appelle la MAIF. Ils me disent que cela correspond au montant chiffré par l'expert (sur pièce (càd sur photo) puisqu'il ne s'est jamais déplacé) déduction faite d'une soi-disant franchise de 157,04 €. Il s’avère que cette information est fausse et qu’il s’agirait en fait d’une vétusté devant m’être restituée sur présentation de la facture, selon la même gestionnaire, qui n’a pas été choquée de m’affirmer au préalable que ce montant comportant des centimes était une franchise…. 
Je conteste l’évaluation et surtout leur reproche d’avoir procédé à un virement sans me laisser le choix de recourir à un artisan agréé. Je leur demande donc de revoir le chiffrage ou de missionner quelqu’un après que je leur ai remboursé la somme virée sans me demander mon avis.
La gestionnaire du dossier fait mine de faire revoir le devis par l’expert puis m’oppose un refus. Je demande une expertise sur place ; elle refuse au motif que cela couterait aussi cher que la différence entre mon devis (1 100) et le montant estimé par l’expert (700).
Je demande alors qu’elle me communique les coordonnées d’artisans agréés. Silence radio.
Une avocate intervient. Mi-juillet 2017 (souvenez-vous tout ceci a commencé début mars 2017, la gestionnaire dans sa grande bonté nous communique enfin des noms d’entreprises agréées (pas très proches de mon domicile, bien évidemment…) ou me laisse la possibilité de percevoir le montant du devis de mars 2017.
Je recontacte l’artisan qui refuse d’intervenir, sa société a changé de statut, il a de plus gros chantiers et n’a plus le temps… Bref, j’ai enfin de quoi le payer mais il ne veut pas intervenir.
Je refais faire des devis mais en précisant que l’assurance ne veut pas payer une reprise totale et ne versera que 1 000 €.  
Beaucoup ne se déplacent même pas ou refusent de me faire un devis, d’autres chiffres à 1 900 € la reprise partielle ou entre 4 et 6000 € la reprise totale. 
Désespérée, je demande à mon avocate s’il est possible que l’assurance accepte de verser la somme de 1 600 € estimée entre temps pas l’expert pour un reprise totale, afin d’amortir au maximum le seul devis à peu près dans les clous à 1 900 € (pour une reprise partielle uniquement).
Là, la gestionnaire, responsable de tout ce bazar s’offusque et ne comprend pas pourquoi je ne fais pas intervenir l’artisan de départ, qui rappelons-le ne veut plus intervenir plus de 4 mois après son devis. Et pire encore, m’accuse d’avoir perçu indûment, voleuse que je suis, le franchise qu’elle m’aurait soi-disant remboursée ! Oui, on parle bien de la franchise, qui n’en est pas une mais de la vétusté…  
Je n’ai pourtant jamais perçu ni la somme de 125 € ni la somme de 157,04 €. Cette dame qui ne connait pas son dossier et me cause préjudice m’accuse désormais de choses erronées, ce qui est facilement prouvable (aucun virement…). Vu ses compétences, peut-être a-t-elle viré cette somme à un heureux bénéficiaire….
Il est impossible d’avoir un autre interlocuteur que la personne qui a ruiné mon dossier et me cause du tracas depuis mars 2017 en raison de son ingérence.
Quand on sait que certaines personnes perçoivent 1 000 € pour un cabinet de toilette de 1 m² et que lorsque l’on veut être honnête en faisant une réfection partielle et donc à moindre coût d’une pièce de 27 m², on nous pourri comme ça… C’est honteux ! Je suis dégoutée, je n’ai plus de mot… 
C’est décidé, je vais voir ailleurs si j’y suis !
</t>
  </si>
  <si>
    <t>26 juin 2019 suite à une expérience en juin 2019</t>
  </si>
  <si>
    <t>raslebol-77118</t>
  </si>
  <si>
    <t>tant qu'il s'agit de payer mes cotisations qui d'ailleurs augmentent régulièrement sans que mes remboursements fassent de meme tout va bien
par contre quand je fais une demande de prise en charge alors la plus rien et impossible de les joindre au téléphone et ils ne répondent pas au mail c'est le pire service client que je connaisse</t>
  </si>
  <si>
    <t>deborah-c-107141</t>
  </si>
  <si>
    <t>POUR LE MOMENT AUCUN PB JE VIENS DE M INSCRIRE 
rapidité pr l inscription,site simple à utiliser moins cher que les concurents
A voir qd nous aurons besoin d'eux si tout se passe bien</t>
  </si>
  <si>
    <t>22 juin 2020 suite à une expérience en juin 2020</t>
  </si>
  <si>
    <t>gh59--91769</t>
  </si>
  <si>
    <t>En cas de conflits faites appel à l'ACPR sur Paris la démarche à suivre</t>
  </si>
  <si>
    <t>fabien-s-110991</t>
  </si>
  <si>
    <t>Le prix ne me convient pas du tout cette année!
Augmentation de prés de 5%
J essaie de joindre votre service commercial, et cela est impossible chez Direct Assurance.</t>
  </si>
  <si>
    <t>dzudzurv69-115803</t>
  </si>
  <si>
    <t>J'ai déclaré et déjà mis un avis sur cette page. Il devait me rappeler une première fois suite à un accident. Chose faite car impossible de les avoirs. Ils devaient soit disant me rappeler une seconde fois car le dossier était monté en Niveau 2 de réclamation ( selon leur terme). Sa promet le niveau 2. TOUJOURS AUCUN SIGNE VIE !!!!
Donc POURQUOI JE PAYE DES PRESTATIONS INEXISTANTE ??? CELA SERAI T'IL VRAIMENT UNE ARN ????
PAYER MAIS SURTOUT NE NOUS DONNER PAS SIGNE DE VIE !!!!</t>
  </si>
  <si>
    <t>12 septembre 2021 suite à une expérience en septembre 2021</t>
  </si>
  <si>
    <t>cacyje-132520</t>
  </si>
  <si>
    <t>je suis satisfaite de l'assurance habitation et de la protection juridique, les tarifs me conviennent, et l'application et le site internet sont très simple d'utilisation</t>
  </si>
  <si>
    <t>15 mars 2019 suite à une expérience en mars 2019</t>
  </si>
  <si>
    <t>benoit-72197</t>
  </si>
  <si>
    <t>Etant client chez la matmut depuis plus de 14ans pour plusieurs contrats auto habitation etc... Suite a un soucis de date de declaration de sinistre (4 jours) la matmut refuse de prendre en charge le changement de mon pare brise leur but est uniquement lucratif et a aucun moment ils ne se soucient de leurs clients en trouvant des solutions intermediaires... Bref pour garder leur clients ils ne font aucun effort par contre pour encaisser de l argent ca c est sur la matmut elle assure.......</t>
  </si>
  <si>
    <t>29 avril 2021 suite à une expérience en avril 2021</t>
  </si>
  <si>
    <t>fred06800-112143</t>
  </si>
  <si>
    <t>Très bonne assurance remboursement réactif et conseiller super sympa.25 ans de GMF avec sinistre au top du top  par rapport aux autres assurances ....</t>
  </si>
  <si>
    <t>19 février 2021 suite à une expérience en février 2021</t>
  </si>
  <si>
    <t>christophe-j-103578</t>
  </si>
  <si>
    <t xml:space="preserve">accueil et professionnalisme du conseiller. réactivité et très bons conseils 
je recommande zen up pour la facilité de remplissage des dossiers et l'accessibilité du site </t>
  </si>
  <si>
    <t>lynette-106733</t>
  </si>
  <si>
    <t xml:space="preserve">Très satisfaite de notre échange 
Interlocutrice à l écoute à Bien pris le temps de me renseigner et à contacté les services afin d avoir confirmation sur ma demande.
</t>
  </si>
  <si>
    <t>pascale-l-103390</t>
  </si>
  <si>
    <t>Très satisfait du suivi du dossier par le gestionnaire qui est très professionnel, très réactif, très compétent et très sympathique. Je recommanderai cette personne et ce service sans hésitation.</t>
  </si>
  <si>
    <t>moi-112363</t>
  </si>
  <si>
    <t>le premier devis est intéressant, ensuite le tarif augmente tout les ans à une très grande vitesse !!!!
et ce sans aucun sinistre !
je ne recommande absolument pas !</t>
  </si>
  <si>
    <t>marylene-c-125546</t>
  </si>
  <si>
    <t>Bonjour,
Je suis satisfaite du service Direct Assurance, les prix sont très abordables et le choix très varie. De plus le service est rapide.
Merci à vous,
Bonne journée.</t>
  </si>
  <si>
    <t>diva-gaia--105475</t>
  </si>
  <si>
    <t>Je suis en attente d'un remboursement de cotisation effectuée à tort par Cégéma suite à décès, on m'a réclamé une tonnede justificatifs mais pas de remboursement...les conseillers sont injoignables par téléphone, on me propose d'être rappelé mais pas de rappel, c'est la galère totale 
Je regrette profondément d'avoir souscrit un contrat chez Cégema !!!</t>
  </si>
  <si>
    <t>15 mai 2018 suite à une expérience en mai 2018</t>
  </si>
  <si>
    <t>marie-64010</t>
  </si>
  <si>
    <t>Dégats électriques en décembre, je suis assurée en valeur à neuf et j'ai bien envoyé les factures d'appareils ménagers demandées par l'expert suite à son passage (non réparables), le CM m'a payé avec déduction d'une vétusté (alors qu'ils m'ont vendu un contrat en valeur à neuf donc sans vétusté) j'ai contesté le paiement par LR + AR, la caisse locale a également contesté. Je ne vous parle pas également de factures de réparation que l'expert ne juge pas bon de prendre en compte. Pas d'électricité pendant toutes les fêtes et un expert qui se déplace 3 semaines après..., nous devions couper le peut d'électricité que nous avions pendant la nuit et pendant notre absence par risque d'incendie. 
Ils restent imperturbables.  
Savent vendre des contrats avec conditions supplémentaires.
Mais pour gérer sont totalement NULS et je me demande même s'ils sont honnêtes....</t>
  </si>
  <si>
    <t>phil-la-savoie-110547</t>
  </si>
  <si>
    <t>A priori grande Mutuelle avec "pignon sur rue" (ce qui m avait fait les choisir) 
Coté Remboursements : pas de problème il reste opérationnel et rapide (mais par chance j ai peu de besoins de 0 a 2 par an).
pour autant tarif élevé versus prestation et surtout pas d écoute du client lors de mes petites demandes (chgt de banque, évolution niveau garantie, devis ...) enfin de l'écoute mais AUCUN retour ou action (et l excuse Covid a le "dos large") . La principale raison de mon changement en cours.</t>
  </si>
  <si>
    <t>04 février 2021 suite à une expérience en février 2021</t>
  </si>
  <si>
    <t>brunofoort-103695</t>
  </si>
  <si>
    <t>suite à une portabilité lié à un licenciement, je ne suis plus couvert malgré l'envoi des documents dans les délais impartis. très rapide pour suspendre le contrat, mais aucune réactivité pour maintenir malgré les textes légaux, et de plus aucune réponse à nos différentes demandes</t>
  </si>
  <si>
    <t>29 septembre 2020 suite à une expérience en septembre 2020</t>
  </si>
  <si>
    <t>pascal22360-97996</t>
  </si>
  <si>
    <t xml:space="preserve">Quand je lis les avis  négatifs, je me pose vraiment la question si les personnes sont honnêtes. J'ai 2 chiens assurés depuis plusieurs années (Dogue argentin de 8 ans et un Whippet de 3 ans).
Dogues Argentin : rupture ligaments croisés patte arrière gauche. Otites. Problèmes de peau. Ablation oeil gauche. Actuellement perte de l'oeil droit avec sans doute une ablation prochaine. 
J'ai un contrat qui me rembourse à 70%. JE N'AI JAMAIS EU DE PROBLEMES DE REMBOURSEMENT (DELAI HYPER RAPIDE); 
Whippets : autre contrat  Forfait vaccins respectés.
Avant SantéVet, j'ai été dans une autre assurance pour la dogue argentin : j'ai été VIRE au bout d'un an car trop de problèmes....
JE RECOMMANDE SANTEVET A 100%.
</t>
  </si>
  <si>
    <t>fernandes-e-130324</t>
  </si>
  <si>
    <t>Je suis satisfait et le prix est intéressant service complet et sympa et sérieux très gentil et serviable le tarif a changé du jour au lendemain ??? Plus chère</t>
  </si>
  <si>
    <t>15 octobre 2017 suite à une expérience en octobre 2017</t>
  </si>
  <si>
    <t>doudou-58085</t>
  </si>
  <si>
    <t>Sociétaire depuis plus de 35 sans aucun sinistre, en février 2017 ,fuite d'eau à mon domicile , malgré une déclaration en règle , malgré la fourniture de toutes les pièces à plusieurs reprises après une carence du dossier fin mai pour de fausses raisons, malgré des dizaines d'appels,de mail, d'interlocuteurs en octobre mon dossier est toujours en cours et aucun travaux à l'horizon ....avec en plus le silence des gestionnaires du dossier ....</t>
  </si>
  <si>
    <t>23 juin 2017 suite à une expérience en juin 2017</t>
  </si>
  <si>
    <t>sarah-55592</t>
  </si>
  <si>
    <t>Que dire à part fuyez les. Une assurance qui ne respecte pas du tout ses clients. Lors d'un accident pendant que je me garais un monsieur me rentre dedans. J'ai un témoignage qui prouve que c'est lui qui est rentré dans ma voiture. La matmut m'envoie une lettre pour me dire "vous etiez en marche arrière votre témoin le confirme vous êtes en tord a 100%" sans même prendre en compte la suite du témoignage qui dit que c'est l'autre qui m'est rentré dedans. Le comble c'est que par téléphone un conseiller m'a dit témoignage ou pas vous êtes en marche arrière vous êtes responsable. Au téléphone c'est discours de sourd  Ma collègue a eu également des soucis avec eux et m'avait conseiller de ne pas aller chez eux. J'aurais du l'écouter. Cette assurance est la juste pour prélever de l'argent</t>
  </si>
  <si>
    <t>perrot-b-124372</t>
  </si>
  <si>
    <t>Je suis relativement satisfait de l'assurance auto j'ai déjà souscrit trois contrats très simples pour souscrire et renplire les documents je valide.</t>
  </si>
  <si>
    <t>11 avril 2018 suite à une expérience en avril 2018</t>
  </si>
  <si>
    <t>mamoune17-63173</t>
  </si>
  <si>
    <t>Cliente Santiane depuis plusieures années contacté pour changement de contrat. .faire le point . Demande de mutuelle avec meilleures prestations.</t>
  </si>
  <si>
    <t>19 novembre 2020 suite à une expérience en novembre 2020</t>
  </si>
  <si>
    <t>mystmail17-100317</t>
  </si>
  <si>
    <t>Bonjour,
j'ai effectué une demande d'adhésion le 18/11/2020 contrat EPSIL Sénior+ N°S7518-9374648.
J'ai fait valoir mon droit de rétraction ce matin le 19/11/2020.
Malgré cela, j'ai reçu le certificat d'adhésion avec son échéancier.
Merci de bien vouloir prendre en compte mon annulation de demande d'adhésion.
cordialement</t>
  </si>
  <si>
    <t>06 juin 2018 suite à une expérience en juin 2018</t>
  </si>
  <si>
    <t>alexialma-64557</t>
  </si>
  <si>
    <t>J'ai eu un accident non responsable, un face à face avec une personne alcoolisée, ma fille de 18 mois avec moi dans le véhicule. Assurée tout risques  on m'a tout d'abord refusé de me reconduire chez moi après avoir été emmenée par les pompiers aux urgences de l’hôpital, il fallait que je rentre en bus n'étant plus sur les lieux de l'accident, puis on m'a refusé le prêt du véhicule, j'ai du sortir les textes de loi pour y avoir le droit et j'ai du déboursé 25% de la location, puis on m'informe que ma fille de 18 mois n'est pas considérée comme victime de l'accident puisque je cite "elle ne s'en souviendra plus une fois adulte". Après cela, on m'envoie vers un expert qui juge indispensable d'avoir un suivi psy, j'ai du avancer toutes mes séances car mon interlocutrice en charge de mon dossier ne me rappelait jamais, malgré les nombreuses relance où il manquait toujours un papier ! Au bout de 10 séances et 400 euros déboursés, elle m'informe que je n'ai le droit qu'a 3 séances de remboursées et que j'en aurais pas plus ! j'ai du stoppé les séances immédiatement. Après consultation du médecin expert, il m'informe que la MACIF n'aurait jamais du avoir de tels propos puisque c'est à lui de décider le nombre de séances utiles. Pour ma fille qui n'était soit disant pas victime on m'a tout d'abord proposé la somme de 110euros en réparation, après avoir écrit une lettre pour indiqué mon mécontentement on m'envoie vers un médecin expert qui estime le montant à 1400 euros !  10 ans que j'ai mon permis, 10 ans que je suis assurée, aucun accident à tord, j'attendais de mon assurance chez qui j'ai 4 contrats, qu'elle fasse son boulot, à savoir me défendre auprès de l'assurance adverse ! Aucun soutien, aucune aide, service déplorable ! Maintenant que cette histoire est derrière moi, mes 2 assurances auto, mon assurance moto et mon assurance habitation vont se faire un plaisir d'aller voir ailleurs !</t>
  </si>
  <si>
    <t>06 novembre 2017 suite à une expérience en novembre 2017</t>
  </si>
  <si>
    <t>marion-58629</t>
  </si>
  <si>
    <t>Bonjour je suis dégoûtée et effondré par cette assurance je suis assuré tout risque je paye 150€ d'assurance par mois je me suis fait volé mon véhicule familial Peugeot 508 toute option à présent je me retrouve dans l'enbarras à prendre le bus avec ma fille et mon mari le jour où j'ai ramené la plainte du vol de mon véhicule du commissariat la macif ma fait remplir un document en me demandant le nombre de kilomètres approximatif la macif m'a répondu négativement en m'annonçant qu'il prendrait pas en charge le remboursement de mon véhicule dut a des erreurs de ma part concernant le nombre de kilomètres suite à sa j'ai envoyé au service réclamation un dossier prouvant ma bonne foi en démontrant le chèque de banque de 14000€ les photo de mon véhicule les factures à l'appuie puis on me répond par message vocal en inconnu que les déclarations que j'ai fournis sont frauduleuse tout sa pour dire que c'est grave tres tres grave de réagir ainsi et honteux des économies de 10 année j'ai pas méritée sa et personne ne devrait le vivre. Je suis toujours dans l'attente j'ai re envoyé mon dossier mais en vain</t>
  </si>
  <si>
    <t>12 mai 2020 suite à une expérience en mai 2020</t>
  </si>
  <si>
    <t>debrief-89549</t>
  </si>
  <si>
    <t>Sociétaire depuis 1988, depuis quelques années je me pose beaucoup de questions sur la Macif!!! Prix, prestations, service client. Les assurances font de la finances, et les banques font de l'assurance. A méditer... La concurrence est vive et dieu merci car cela nous permet d'y voir certaines failles, également à la Macif. 
Après 32 ans de bon et loyaux services, je vais regarder vers d'autres horizons. J'ai plus financé que bénéficié à la Macif. On connait la règle du jeu. Je vais arrêté là chez la Macif, et voir ce qui est le plus avantageux pour moi en rapport qualité prix.</t>
  </si>
  <si>
    <t>20 décembre 2017 suite à une expérience en décembre 2017</t>
  </si>
  <si>
    <t>kim-59816</t>
  </si>
  <si>
    <t>Des prix attractifs mais cela fait presque 1 mois que tout les jours je renvoie les pièces justificatifs afin de recevoir la carte verte définitive je reçois des mails me stipulant que ma demande va être traitée dans les plus brefs délais mais rien quand j'appelle je tombe sur des conseillères qui ne comprennent pas ce que je leur demande en plus des appels à 80 centimes la minutes vraiment très très déçu je me suis fait verbalisé car n'ayant pas de vignette et pourtant ma cotisation des 3 mois a bien été débitée</t>
  </si>
  <si>
    <t>jules-b-111370</t>
  </si>
  <si>
    <t>Rien à dire, assurance réactive et à des prix défiant toutes concurrences
J'ai pu assurer en 1 journée et à la moindre question ou demande, le service client est là.</t>
  </si>
  <si>
    <t>23 novembre 2016 suite à une expérience en novembre 2016</t>
  </si>
  <si>
    <t>durocherdesducs-49489</t>
  </si>
  <si>
    <t>10 avril 2020 suite à une expérience en avril 2020</t>
  </si>
  <si>
    <t>momo-88828</t>
  </si>
  <si>
    <t>vous payez tous les mois mais quand vous avez un sinistre ( vol ) il ne faut pas vous attendre a êtres rembourser  par compte la franchise ,il ne l'oublie pas de vous la réclamer,pour environ 5 000  a 6000 euro vous aurez  400 euro c'est SUPER je vous recommande la MACIF MACIF a ne pas oublier</t>
  </si>
  <si>
    <t>03 août 2017 suite à une expérience en août 2017</t>
  </si>
  <si>
    <t>ldopa-45916</t>
  </si>
  <si>
    <t>Assurance chère droits d'entrées élevées, rendement mauvais avec des fluctuations à la baisse extrêmement forte, et très faible à la hausse. Un site internet lourd souvent hors service et donnant les résultats de manière aléatoire. Assureur peu combatif pour défendre les intérêts de ses clients lors de litiges avec une autre assurance.</t>
  </si>
  <si>
    <t>slavica-126875</t>
  </si>
  <si>
    <t>ATTENTION
Surveiller bien vos prélèvement, avoir eu des prélèvements automatique et pas problème d'argent ont ces rendu compte tardivement qu'ils ont prélevé la prime pendent 3 ans pour un véhicule vendu.Malgré qu'on a fournie la preuve que la voiture est exporté et meme fournie la carte grise étrangère prouvant que la voiture est bien en dehors de France et assuré a l'étranger le MACIF rembourse que 2 ans. donc argent encaissé mais ne veulent pas remboursé. La raison de non remboursement il ne peuvent pas remonter dans leur fichier a plus de 2 ans et ne rembourse pas malgré qu'ils ont les preuves devant leurs yeux.
Client a la macif depuis 1988 et jamais de sinistre, vous dire la considération des clients fidèle a la macif.</t>
  </si>
  <si>
    <t>molle-b-108043</t>
  </si>
  <si>
    <t>Je suis satisfait du service. Le conseiller en ligne est disponible et explique clairement les garanties souscrites. Amabilité des conseillers en assurances.</t>
  </si>
  <si>
    <t>zack-c-114937</t>
  </si>
  <si>
    <t>Je ne suis pas satisfait des montants appliqués cette année, alors que la voiture ne roule pas. Je ne peux pas voir depuis le site, les différentes formules accessibles à mon véhicule...</t>
  </si>
  <si>
    <t>30 mars 2020 suite à une expérience en mars 2020</t>
  </si>
  <si>
    <t>adam-88569</t>
  </si>
  <si>
    <t>Client depuis 3 ans, je suis très mitigé envers cette assurance. La partie administrative est très procédurière, demandant des quantités de justificatifs qu'elle égare et redemande sans cesse, des annexes du contrat aux preuves d'achat d'antivol. C'est pénible et cela s'est produit sur mes 3 motos successives. J'ai également eu un sinistre et mon garagiste a abimé la selle de la moto pendant la réparation. Axa n'a fait aucun suivi du problème, arguant du fait que ce garagiste moto n'était pas agréé (il n'y en a aucun à Paris en fait). Enfin, lorsque j'ai changé de moto ils ont continué à prélever la cotisation de l'ancienne moto (pourtant résiliée et CG barrée fournie) pendant 6 mois malgré mes interventions. 440 € de litige toujours en cours avec un agent général qui s'en fiche totalement.Je suis en train de chercher un autre assureur.</t>
  </si>
  <si>
    <t>14 mai 2019 suite à une expérience en mai 2019</t>
  </si>
  <si>
    <t>camchal-75882</t>
  </si>
  <si>
    <t>Comme beaucoup j'ai cru utile de prendre la moins chere des assurances pour ma voiture et résultat 
JAMAIS reçu de vignette d'assurance depuis 8 mois
AUCUN AUCUN AUCUN service client, pire une hotline qui coute 80 ct la minute !! 
AUCUNE réponse aux mails envoyés 
une cotisation qui augmente SANS EXPLICATION NI RAISON !! 
DES FRAIS de résiliation exorbitants 
A fuir au plus vite !! Un pur scandale, cette entreprise n'est organisée que pour vous piéger et nous rappeler qu'un prix anormalement bas est TOUJOURS suspect</t>
  </si>
  <si>
    <t>amelie-l-129003</t>
  </si>
  <si>
    <t xml:space="preserve">Satisfait des services proposés chez direct assurance 
Rapide et clair prix attractif comparer à d’autres assureurs 
Je vous remercie 
Merci je recommande 
</t>
  </si>
  <si>
    <t>yann-130078</t>
  </si>
  <si>
    <t>Notre studio de 27m carre a  subis un grand degas des eaux le 5 Juin 2020. Des le debut ils ont refuse de compenser  le faite que nous pouvions pas utiliser le studio et n'offrait aucune compensation. La chambre etait 90%humide. Ils ont refuse de mettre en place un deshumificateur qui l'aurait seche en 3 semaines et ont attendu 11 mois avant de commencer les travaux. Nous attendons toujours en Aout 2021 qu'ils finissent de le remettre en etat le sol, les placards et la fenetre. Evitez AXA a tout pris.</t>
  </si>
  <si>
    <t>01 mai 2019 suite à une expérience en mai 2019</t>
  </si>
  <si>
    <t>madou-75542</t>
  </si>
  <si>
    <t>une close souscrite en plus sur mon assurance habitation. j'ai été bien indemnisée dans le respect du contrat pour un vol de portable.</t>
  </si>
  <si>
    <t>08 août 2018 suite à une expérience en août 2018</t>
  </si>
  <si>
    <t>n95-66074</t>
  </si>
  <si>
    <t>Minables, petit, incompétents, un accrochage qui dure depuis 3 semaines  aucune réponse de leur part. IL FAUT QUE LE CLIENT GERE SON PROPRE SINISTRE AUSSI BIEN DE L ASSISTANCE QUE PAR LE CHOISI DU GARAGE, BREF TOUT DE A A Z</t>
  </si>
  <si>
    <t>02 janvier 2017 suite à une expérience en janvier 2017</t>
  </si>
  <si>
    <t>td-02-50756</t>
  </si>
  <si>
    <t>après 25 année au sein de la maiif je me rend compte depuis 2 ans que cette société n'a plus rien à voir avec celle que je connaissais. après 2 sinistres, une inondation et un portail enfoncé par une voiture, le principe est toujours le même, l'envoi d'un expert arrogant et à la limite de l’irrespect qui établit un rapport égale à la franchise, c'est à dire que lui est payé et vous assuré n'avez rien ! Alors comme me l'a dit un  de ces "expert"  seul ceux qui pleurent obtienne quelque chose ! Je place mon avis ici.
Si quelqu'un connait une bonne assurance je suis preneur.</t>
  </si>
  <si>
    <t>12 décembre 2019 suite à une expérience en décembre 2019</t>
  </si>
  <si>
    <t>gerard-81829</t>
  </si>
  <si>
    <t xml:space="preserve">suite a un sinistre (voiture incendiée)impossible de me faire rembourser.ils cherchent sans cesse de nouvelles excuses style documents manquant sachant qu'ils les ont déjà en 2 voir 3 exemplaires
personne qui vous raccroche au nez bref à vomir...
je vous déconseille fortement cet assureur </t>
  </si>
  <si>
    <t>15 février 2019 suite à une expérience en février 2019</t>
  </si>
  <si>
    <t>marre-71330</t>
  </si>
  <si>
    <t>Arrêtez de nous contacter avec cet appel: "Une anomalie a été détectée dans votre dossier santé" et avec un numéro aléatoire. Comment peut-on avoir confiance en vous?</t>
  </si>
  <si>
    <t>20 mars 2021 suite à une expérience en mars 2021</t>
  </si>
  <si>
    <t>mukoko-s-107262</t>
  </si>
  <si>
    <t xml:space="preserve">Je suis satisfait du service, le prix me convient 
ce simple et rapide, vous êtes parmi les assurances du premier catégorie
donc je dis simplement bravo   </t>
  </si>
  <si>
    <t>03 décembre 2018 suite à une expérience en décembre 2018</t>
  </si>
  <si>
    <t>alo-69078</t>
  </si>
  <si>
    <t xml:space="preserve">Assureur à fuir !j'ai un dossier d'assistance juridique en cours depuis 2015.Impossible de contacter le responsable du dossier. Aucun rappel de cette personne .Mon dossier sur mon compte est vide .
Un sinistre voiture jamais résolu !!
</t>
  </si>
  <si>
    <t>cherifi-m-116727</t>
  </si>
  <si>
    <t>Assurance top. Il s'agit de ma 1ère assurance auto, et j'ai réalisé beaucoup beaucoup de devis dans d'autres assurances et les prix étaient exorbitant ! vraiment satisfaite du prix et des services et "protection" proposés.</t>
  </si>
  <si>
    <t>13 mai 2019 suite à une expérience en mai 2019</t>
  </si>
  <si>
    <t>mathieujuh-75877</t>
  </si>
  <si>
    <t>Tout dépend sur quel conseiller on tombe car parfois certains sont méprisants. Il est noté un remboursement en 48h00 mais toujours rien au bout de deux semaines pour une facture de 100 euros. Dommage pour un début de relation commerciale ce n'est pas au top.</t>
  </si>
  <si>
    <t>kristian-138321</t>
  </si>
  <si>
    <t>Assurance intéressa pour les deux roues par contre je ne peux me prononcer sur les démarches et la réactivité en cas de sinistre n’ayant fort heureusement pas eu le besoin d’y avoir recours.Dommage qu’il n’y ait pas non plus d’assurance pour les petits rouleurs comme moi (2000 km par an voir moins depuis que je sus en retraite)</t>
  </si>
  <si>
    <t>30 mai 2021 suite à une expérience en mai 2021</t>
  </si>
  <si>
    <t>bihel-t-115349</t>
  </si>
  <si>
    <t>JE DONNERAI MON AVIS DEFINITIF PLUS TARD MAIS PAS AU DEBUT DE MON CONTRAT. jE SUIS SATISFAIT DE MES PREMIERS CONTACTS AVEC L OLIVIER ASSURANCE MAIS C 4EST LORSQUE SURGIT UN PROBLEME QUE L ON MESURE LE DEGRE DE REACTVITE DE SON ASSUREUR</t>
  </si>
  <si>
    <t>peresse11-125652</t>
  </si>
  <si>
    <t>Bonjour, j'ai eu à discuter avec Mr GEORGES pour la resiliation de mon contrat parceque je bénéficie deja de CMU pour et je suis au chômage pour le moment donc je n'ai pas voulu s'adherer deja.</t>
  </si>
  <si>
    <t>18 novembre 2019 suite à une expérience en novembre 2019</t>
  </si>
  <si>
    <t>off-81080</t>
  </si>
  <si>
    <t>Service client à l'écoute, merci CAROLINE pour vos réponses claires ! Je sors de cet appel déstressée et rassurée suite à un chevauchement de nos deux mutuelles.</t>
  </si>
  <si>
    <t>25 novembre 2020 suite à une expérience en novembre 2020</t>
  </si>
  <si>
    <t>sandra87-100593</t>
  </si>
  <si>
    <t xml:space="preserve">Je suis très satisfaite de la mgp 
Ils sont  toujours facile à joindre et  toujours très aimable
Ils répondent à mes questions de manière  très compétentes 
Aucun problème de remboursement </t>
  </si>
  <si>
    <t>22 octobre 2020 suite à une expérience en octobre 2020</t>
  </si>
  <si>
    <t>pyh-99094</t>
  </si>
  <si>
    <t>Bonjour,
Je déconseille fortement la MAIF. Adhérent depuis 25 ans , aucun sinistre, je me bat avec eux depuis 3 ans suite à une malfaçon faite lors d'un agrandissement.
Depuis 2018, la MAIF m'a annoncé qu'il n'y avait pas de recours contre l'entreprise qui avait exécuté les travaux étant donné qu'elle avait été radiée du registre des commerces et sociétés.
Cette affirmation était totalement fausse, l'entreprise , certes en difficulté financière, existe toujours en Octobre 2020..Il suffit d'aller consulter internet..
Voilà malgré cette erreur énorme, La MAIF ne reconnait pas son erreur et pire encore refuse un réexamen de ma situation..
Je déconseille fortement donc cette assurance.</t>
  </si>
  <si>
    <t>29 mars 2018 suite à une expérience en mars 2018</t>
  </si>
  <si>
    <t>brazz94-62782</t>
  </si>
  <si>
    <t xml:space="preserve">Pour la petite histoire, 7 ans assuré chez eux pour le prix au départ, mais chaque année vous devez faire le mendiant pour économiser quelques euros,  car comme par magie quand votre bonus augmente le coût de votre cotisation aussi (j’ai jamais compris le concept du « soit un bon conducteur et tu payeras plus).
Cette année j'ai le droit à la plus grosse blague, je réalise un devis en tant que nouveau client et je vois que la cotisation annuelle et de 348 € sachant que la mienne est de 436, je me dis qu'il y a un problème je contacte la conseillère via le chat, elle me dit d'enregistrer le devis et  étrangement je ne peux pas, la session a expiré (au bout de 4 minutes seulement ??!!).
Pas de problème je recommence je rentre les mêmes infos et la BOOOM 606 € !!!!! Mais WTF !!!!! J'ouvre donc une page en connexion privée et là en rentrant les mêmes infos le prix 360 € (noter qu'on ne retrouvera jamais les 348 € on ou s’est enfuit ce devis, mais il a dû partir loinnnnnn). 
J'appelle un conseiller et là j'ai le droit à un ramassis d'âneries comme quoi mes infos ne serait pas les mêmes et que c’est pour ça que les tarifs changent, je lui demande de vérifier, il  me dit qu'il ne peut pas alors que tous les autres, les années précédentes le pouvaient. Moi je vérifie de mon côté elles sont bien exact. Là il faut qu’il trouve autre chose, donc il me dit que les prix des assurances change de jour en jour, ok mais bon de là à changer de minute en minute, avec des écarts de prix gigantesques, pour un même contrat  quand même il y a un marge.
Mais la plus grosse blague de conseillers ça a été de me dire  « mais pourquoi vous vous plaignez, vous regardez que le tarif de 348 € et vous dit c'est trop cher mais si vous regardez celui de 606 c'est moins cher non ?? » FATALITY !!!
Là j'en pouvais, je savais à quel type d’être vivant j’avais à faire, ne voulant pas être contaminé par son imbécilité, j'ai raccroché.
C'est la plus belle phase que j'ai eu en ce début d’année,  apparemment ce mec quand il voit une voiture à 20000 euros et qu’il sait qu’il peut l'avoir à 10000 euros, il la paye quand même 20000 euros parce qu'il en a vu une autre 25000 euros. Où va ce monde avec ce genre de personne ???
</t>
  </si>
  <si>
    <t>03 juin 2019 suite à une expérience en juin 2019</t>
  </si>
  <si>
    <t>gingou-32607</t>
  </si>
  <si>
    <t>Que ce soit n importe qu elle assurance.
De pire en pire, de plus en plus lamentable, plate forme /employés qui ne connaissent pas votre dossier( ça  a la limite je comprend) mais ne cherchant pas a vous aider,se moque de vos soucis, n'accepte pas notre état d'énervement quand cela fait 4 fois sur la journée que vous appeler car ils refusent de vous passer le responsable de votre sinistre.bref a la macif vous etes bon a payer les primes d assurance mais ATTENTION!! si sinistre vous n'êtes pas aidé.Pire et un internaut l a écrit, je viens de me'en rendre compte, vous avez un profil a la macif Je m"explique ..Le conseiller a sur son écran le profil de l assuré c'est a dire, vous appelé souvent, vous êtes pénible, vous vous plaignez toujours ect ect..Et oui, quelques fois certains pensent lire tout bas, en réalité ils ne font pas attention que vous êtes au bout du fil... ET vous entendez.. 
AUTRE POINT.J'ai arrete 4 assurances ce début d année assurance  résilié par ma nouvelle, MACIF m a refusé la résiliation habitation, motif:" c 'est votre nouvelle assurance qui doit résilier!!!" ce qui a été fait , mais depuis 2 mois la macif me prélève toujours cette assurance habitation, qui coute quand même 395 euros a l année, alors que le necessaire a été fait.Quand aux autres problèmes" SINISTRE" en 18 ans de MACIF,4 ou 5 je crois donc pas trop, ??lisez mes aventures.
Je déconseille très fortement cette assurance.OK ils sont un peu moins cher mais croyez moi que de soucis que d appels que de stress et aucune aide même pour un accident qui m'a obligé a faire plus d'une année de rééducation.Aucune compréhension, et si vous voulez avoir gain de cause car je n'étais pas en tort, et bien débrouillez vous vous m^mes.</t>
  </si>
  <si>
    <t>michel-m-129440</t>
  </si>
  <si>
    <t>Je suis agréablement surpris par votre prestation dans le cadre de la mise en place de ce contrat. Nous verrons à l'usage et en particulier en cas de 'problème'........!
J'ai dèja  fait de la pub pour vous dans mon cercle familial et amical.....</t>
  </si>
  <si>
    <t>20 septembre 2021 suite à une expérience en septembre 2021</t>
  </si>
  <si>
    <t>ioan-daniel-m-133628</t>
  </si>
  <si>
    <t xml:space="preserve">super prix, le plus bas 
parcours rapid avec tout le documents
très facile pour faire le démarche
je suis très content pour la rapidité et la présentation </t>
  </si>
  <si>
    <t>thomas95-56822</t>
  </si>
  <si>
    <t>Assurance a fuire absolument !!!! J'ai voulu bénéficier de mon pack assistance mécanique que je paye tous les mois. J'appelle le service client pour savoir comment procéder, on m'explique qu'il faut déposer la voiture dans un garage avec une remorque donc moi j'explique que ma voiture roule encore et si je suis obligé de quand meme appeler une remorque on me dit que non deposer la voiture et vous n'avez qu'a transmettre vos informations au garage pour qu'il prenne contact avec eux pour la mise en place de la garantie. Et a ma grande surprise Eurofil refuse la prise en charge car ce n'est pas une remorque qui a deposer ma
Voiture. Malgré mon appel pour leurs dire que c'est eux qui m'avait donner de fausses informations il n'ont rien voulu savoir!!! Bref fuyez!!!!!</t>
  </si>
  <si>
    <t>mimi560-87740</t>
  </si>
  <si>
    <t xml:space="preserve">Comme d'autres avant moi j'ai été démarché au téléphone par des conseillers et abusé. Ces personnages (pour rester poli) exercent sous le nom de MMI courtage et sont mandatés par NEOLIANE SANTE. Par des méthodes scandaleuses et indignes sur lesquelles je ne m'étendrai pas sur ce forum, ils arrivent à vous extirper votre N° IBAN et à produire une signature électronique au nom de NEOLIANE pour vous prélever des sommes d'argent à votre insu. Avant même avoir raccroché, je me suis rendu compte de la supercherie. Le personnage indélicat que j'avais en ligne a fini par me faire comprendre qu'il venait de remplir une bulletin d'adhésion en ligne en mon nom. Il m'a indiqué que j'allai recevoir un contrat d'adhésion et que pourrai me rétracter facilement dans les 14 jours qui suivraient. J'ai attendu plus d'une semaine avant de recevoir un pli de la part de NEOLIANE.
Bien entendu dés réception, j'ai tout de suite fait valoir mon droit de rétractation par courrier recommandé à NEOLIANE et à MMI courtage. J'ai également fait copie de mes courriers par E-mail à l'adresse indiquée sur l'offre reçue par courrier: neolianne@owliance.com.
Deux jours plus tard, mon facteur est venu vers moi avec le courrier envoyé à MMI courtage en m'indiquant que le destinataire était inconnu à l'adresse mentionnée. Cette adresse était pourtant celle qui était portée sur le bulletin d'adhésion de NEOLIANE. J'ai alors vérifié l'adresse de NEOLIANE sur internet et là encore je suis tombé des nu. L'adresse internet ne correspondait pas à celle indiquée sur le bulletin d'adhésion. Le site résilier.fr indique une adresse à Nice alors que le bulletin d'adhésion mentionne une adresse sous forme de boite postale (sans autre indications) à Muret.
A plusieurs reprises, j'ai essayé de joindre NEOLIANE par téléphone au numéro indiqué sur le bulletin d'adhésion: aucune réponse. En revanche, je suis harcelé (le mot n'est pas trop fort) sur mon portable par un numéro niçois qui correspond à un des numéros utilisés par NEOLIANE. Quand je décroche, aucune réponse ! A force j'ai fini par ne plus y répondre. Des appels juste pour prouver ma mauvaise foi ? Peut-être. J'ai donc à nouveau repris ma plume et envoyé mon courrier de résiliation sous pli recommandé à l'adresse niçoise. Une copie a été envoyé à l'adresse mail reclamation@neoliane.fr. Tout cela s'est fait en moins de 14 jours.
 Je n'ai pour l'instant reçu aucune réponse et je n'en attendais d'ailleurs pas vu les efforts manifestes entrepris par NEOLIANE et son courtier pour brouiller les pistes. Je dépense de l'argent pour des recommandés et passe un temps fou à chercher des coordonnées valides pour faire valoir mon droit de rétractation. A mon sens tous les moyens sont mis en œuvre délibérément pour que les démarches de résiliation n'arrivent pas dans les délais impartis. 
Je demande donc à NEOLIANE de m'envoyer un courrier dans lequel la société prend acte de ma rétractation. Sur les conseils de mon avocat et excédé par cette communication volontairement faussée , j'irai porter plainte si NEOLIANE ne me répond pas avant le délais des 14 jours.
</t>
  </si>
  <si>
    <t>jean-philippe-p-109576</t>
  </si>
  <si>
    <t>Je suis satisfait du service, l'assurance a été rapidement mise en place et les tarifs sont plutôt corrects. J'aurais tout de même préféré envoyer les documents avant le règlement...</t>
  </si>
  <si>
    <t>jerome-g-123534</t>
  </si>
  <si>
    <t>Tarif correct avec de bonnes garanties. Pas encore eu besoin des services de l'assurance depuis ma souscription, tout va bien. L'actualisation du contrat par internet ne fonctionne pas.</t>
  </si>
  <si>
    <t>adrien-g-112065</t>
  </si>
  <si>
    <t>le service est bon et repond a nos attentes lors nottament d une discution telephonique.
le prix de mon assurance vehicule etant seulement au tiers , est bien trop elevée</t>
  </si>
  <si>
    <t>27 octobre 2019 suite à une expérience en octobre 2019</t>
  </si>
  <si>
    <t>vince-80449</t>
  </si>
  <si>
    <t>sinistre dégâts des eaux datant de mai 2019, impossible de relouer mon appartement depuis 5 mois, échéances mensuelles du prêt fait au CMUT de 900euros n'ont pas été reportées malgré ma demande, perte de loyers non prise en compte, devis inexistants, expertise mal faite etc. découvert chaque mois de plus en plus important car mon assureur n'assume pas ses responsabilités</t>
  </si>
  <si>
    <t>16 juillet 2020 suite à une expérience en juillet 2020</t>
  </si>
  <si>
    <t>ahmed-versailles-94284</t>
  </si>
  <si>
    <t>Le service client compétent, à l'écoute avec des tarifs très attractifs. Mon ancien assureur me faisait payer un prix exorbitant pour une voiture vieille de 15ans. J'ai réussi avec eux à réduire ma cotisation pour mon nouveau véhicule (qui est de surcroit neuf) et qui vaut dix fois plus le prix de mon ancien véhicule.</t>
  </si>
  <si>
    <t>tess-139075</t>
  </si>
  <si>
    <t xml:space="preserve">J'ai reçus un appel tel ce jour ,un conseille complètement stresse et empressé qui m'indique que ma banque n'a pas validé mes assurances de la il me demande de confirme mon RIB et me demande le code d'activation 
Dans la précipitation étant dans la rue je le reprend car je le trouve très directif et autoritaire d'où le  doute .
Il m'indique qu'une collègue va me tel pour confirme la validation 
J'appelle donc rapidement mon conseiller en banque pour lui faire part du doute de la démarche et celui-ci me dis qu'il n'y a aucuns compte décrit  
Méfiez vous de leur démarche téléphonique 
il je nous laisse pas le temps de réagir prise sur le fait et enchaîne sur leur lecture de vente  forcing confirme vous n'avez pas le temps de comprendre  
Vous signe et vous vous retrouvé avec des contrats souscrit alors que vous en avez déjà ailleurs .
Ils disent que vos contrat ne sont pas validé ou activé gros mensonge 
La sois disante conseillère qui m'a recontacté après m'a confirmé l'annulation des contrat a suivre </t>
  </si>
  <si>
    <t>ilgenmann-l-110279</t>
  </si>
  <si>
    <t>Je suis très satisfait du service et du prix , en espérant obtenir un meilleur prix l'année prochaine . merci a vous très bonne accueille téléphonique !</t>
  </si>
  <si>
    <t>jobiker-105121</t>
  </si>
  <si>
    <t xml:space="preserve">Je suis plus que déçue du service d'ALLIANZ !!! 
J'ai souscrit à une assurance en janvier et j'ai fournis tout les documents, deux fois.
ils ont résilier mon contrat depuis le 22 février pour défaut de justificatif, et je ne l'ai su qu'hier, c’est scandaleux !!! 
personne ne peut me donner de réponse quand j'appelle. On m'as dit "ca peut arriver parce que nous avons beaucoup de client" IL FAUT SAVOIR ASSUMER SES CLIENTS
Et si j'avais eu un accident ? </t>
  </si>
  <si>
    <t>09 octobre 2021 suite à une expérience en août 2021</t>
  </si>
  <si>
    <t>quinquin-136715</t>
  </si>
  <si>
    <t>Je déconseille fortement cette compagnie d'assurance pour plusieurs raisons:
- sur le relevé d'information seul le bonus moto est retenu contrairement à la concurrence qui se base sur le bonus auto si celui-ci est meilleur
-augmentation de la cotisation par 3 suite à un changement de moto de même marque mais modèle plus récent, soit 200 euros plus chère que la concurrence
-une résiliation de contrat que je n'ai pas demandé (certainement une erreur informatique...)</t>
  </si>
  <si>
    <t>mariam--108526</t>
  </si>
  <si>
    <t>Très  insatisfaite de harmonie mutuelle,  les remboursements peinent à arriver et encore, il faut fournir toujours des justificatifs dont elle a accès mais ne fait aucun effort. Demande toujours des factures acquittées et des factures  détaillées. En gros je dois payer leurs échéances et en même temps m'acquitter des factures de soins. Hâte de voir ailleurs.</t>
  </si>
  <si>
    <t>richard-r-115997</t>
  </si>
  <si>
    <t xml:space="preserve">Conseillé très sympas, par contre a chaque appel une demande satisfaction clientèle qui a la longue peut être énervant. Sinon dans l'ensemble satisfait pour l'instant.
Merci                              </t>
  </si>
  <si>
    <t>deborah-93922</t>
  </si>
  <si>
    <t xml:space="preserve">Je suis satisfaite du service, je ne suis pas tout à fait satisfaite du prix
Je souhaite voir pour assurer les 4 véhicules chez vous, mon conjoint étant assuré chez vous et très sastisfait </t>
  </si>
  <si>
    <t>beche-s-130771</t>
  </si>
  <si>
    <t xml:space="preserve">simple et pratique je suis satisfais de la rapidité de réaction des conseillées. 
les prix sont attractif ainsi que les prestations proposer par l'olivier assurance.  </t>
  </si>
  <si>
    <t>domi-111402</t>
  </si>
  <si>
    <t>Un grand merci à Pape qui a répondu avec efficacité à ma demande.
Très courtois au téléphone, aimable, il a su gérer mon dossier avec rapidité. Bonne journée.</t>
  </si>
  <si>
    <t>virginie-d-112528</t>
  </si>
  <si>
    <t>simple et pratique , j'ai souscrit en ligne de façon très rapide et sans difficultés majeures.
j'attends de voir la suite du traitement de mon dossier.</t>
  </si>
  <si>
    <t>tom-103912</t>
  </si>
  <si>
    <t>Les publicités qui passe a la tv sont des mensonges, il y a personnes pour vous écouter ou accompagner.
Les seules fois ou j'ai essayer de les contacter pour savoir ou en ais mon dossier pour un sinistre auto, je me fais remballer comme une m***e, excusez moi pour ce terme mais c'est le sentiments que j'ai eu.
Cela fais 2 semaines.
J'appelle un numéro expert joint dans un mail.
Et la au bout d'insistance pour que une personne décroche, une femme nathalie me répond un peu sec sans bonjour.
Oui la politesse c'est pas donner a tout le monde malheureusement.
J'explique la situation et la elle me stoppe en disant que ce probleme ne lui concerne pas et que pour le moment c'est en cours d'examination et elle décroche en répondant vaguement a mes questions, je suis rester sans voix aprés ça!!!!!
On se sent accuser pour des crimes non commises.
Moi qui suis une personne anxieux, ça me donne pas envie de les recontacter pour l'avancement qui sûrement sera une personne différente a expliquer le problème, si elle veut bien.   
Il y a pas cette proximité comme mon ancien assureur avec des gens aimable et a l'écoute et en physique. 
Une fois cette histoire fini, je retourne a mon ancien assureur
De mon avis personnel, je vous déconseille, c'est comme prendre une assurance en ligne avec personne a votre écoute</t>
  </si>
  <si>
    <t>druzicka86-72447</t>
  </si>
  <si>
    <t>ancien client nexx 2010 a 2017 puis maaf 2017 a 2019, 2 sinistres NR et tous pris en charge! pret de voiture pendant 6 mois, rien a dire, le top au niveau garantie et meme dans les pays de l'est.
Sauf que suite a la vente de ma mondeo il refuse de me reprendre!...je suis triste</t>
  </si>
  <si>
    <t>chantal-g-137470</t>
  </si>
  <si>
    <t>JE SUIS ASSEZ SATISFAITE RAPIDITE SIMPLICITE TARIF PLUTOT MOYEN;
toUT EST PLUS BIEN EXPLIUQUE ET COMPREHENSIBLE
VOILA C EST TOUT CE QUE J AI A DIRE MERCI</t>
  </si>
  <si>
    <t>patrick-104983</t>
  </si>
  <si>
    <t>Mutuelle d'assurance qui n'est pas à l'écoute de sa clientèle. Fortement déçu alors que j'étais chez eux depuis 40 ans , je me vois dans l'obligation de les quitter avec regret.</t>
  </si>
  <si>
    <t>lantoine-c-110988</t>
  </si>
  <si>
    <t>Je trouve que l'olivier assurance est :
- Rapidité pour avoir un devis,
- Retour assez rapide,
- Tarif très attractif,
- Service de qualité,
- Délai de réponse rapide</t>
  </si>
  <si>
    <t>03 janvier 2019 suite à une expérience en janvier 2019</t>
  </si>
  <si>
    <t>pavinou-69844</t>
  </si>
  <si>
    <t xml:space="preserve">Très mauvais placement de ma part avec un rendement négatif pour l'année 2018 de -7,4% sur un mandat défensif en gestion pilotée!!
Je déconseillerai sans réserve ce produit surexposé en termes de publicités. </t>
  </si>
  <si>
    <t>21 juillet 2021 suite à une expérience en juillet 2021</t>
  </si>
  <si>
    <t>luc-i-124155</t>
  </si>
  <si>
    <t>JE SUIS SATISFAIT DU SERVICE SIMPLE ET PRATIQUE LES TARIFS D ASSURANCE SONT CORRECT LA COMMUNICATION EST TRES BONNE</t>
  </si>
  <si>
    <t>radidja-b-108512</t>
  </si>
  <si>
    <t>J'attends de voir les offres exceptionnelles tant promises. J'attends de voir les offres qui peuvent me faire changer d'avis à l'avenir. Bref pas d'avis favorable pour l'instant</t>
  </si>
  <si>
    <t>27 janvier 2020 suite à une expérience en janvier 2020</t>
  </si>
  <si>
    <t>laurene-86372</t>
  </si>
  <si>
    <t>Nous avons souscrit un contrat Equilibre pour deux personnes. Progressivement, des remboursements ont tardé à arriver, voire n'ont plus eu lieu pour certains dépassements d'honoraires (ophtalmo), alors que nous avions choisi cette formule car elle nous les remboursait. Il nous fallait sans cesse garder un oeil sur nos dépenses et nos remboursements. La cerise sur le gâteau a été lorsque nous avons décidé de partir en novembre dernier, bénéficiant d'une mutuelle d'entreprise à caractère familial et obligatoire. La MGEN, malgré nos nombreuses relances, n'a jamais annulé la télétransmission Noémie, empêchant notre mutuelle actuelle de nous rembourser nos soins. Deux mois plus tard, il nous a fallu téléphoner directement à la Sécurité sociale pour qu'elle force l'arrêt de la télétransmission. Au passage, 135 euros de cotisation ont été prélevés sur notre compte pour le mois de décembre et ne nous ont toujours pas été remboursés, malgré nos nombreuses réclamations. Mutuelle à fuir.</t>
  </si>
  <si>
    <t>tanguy-b-131474</t>
  </si>
  <si>
    <t>etapes très simples à suivre, prix ultra compétitifs ! Merci de me sauver des griffes de Groupama qui même après 11 ans chez eux sans aucun incident sur mon véhicule, me prennent 24€/mois pour moins de 8000km/an.</t>
  </si>
  <si>
    <t>31 octobre 2020 suite à une expérience en octobre 2020</t>
  </si>
  <si>
    <t>micbric-99457</t>
  </si>
  <si>
    <t>Suite à une erreur du conseiller clientèle je me retrouve avec 2 contrats d'assurance pour ma maison.Une au nom de la Sci et une en mon nom propre.
Malgré des dizaines d'échanges par téléphone et mails la Macif ne veut pas reconnaitre son erreur , ni supprimer un de mes deux contrats et encore moins me rembourser !
Ma seule solution est de supprimer tous mes contrats et compte bancaire chez la Macif et de faire appel à un médiateur.
Voila la solidarité de la " Mutuelle" Macif....</t>
  </si>
  <si>
    <t>phine-123575</t>
  </si>
  <si>
    <t xml:space="preserve">Désolant après avoir été adhérente depuis plus de 10 ans résilier car 4 sinistre en de 2016 à 2020 dont 2 non responsable 
Je ne trouve pas cela juste et la fidélité et les annees sans sinistre ne comptent pas hélas </t>
  </si>
  <si>
    <t>27 août 2019 suite à une expérience en août 2019</t>
  </si>
  <si>
    <t>sonia-78716</t>
  </si>
  <si>
    <t>Mon compagnon s'est assuré chez l'olivier la semaine passée au telephone avec les commerciaux tout est possible. le matin il appelle pour effectuer la souscription sur un véhicule que l'on devait acheter le soir, une heure après il decide de se rétracter sauf que entre temps il a donné son numéro de carte, l'assurance le débite directement de 250.00 euros, il envoi une lettre de rétractation n'ayant pas acheté le véhicule. Il a envoyé lARC la semaine passée etant dans le delai legal de retractation à ce jour par de nouvelle hormis le debit sur son compte et lorsqu'il a appelé afin de savoir comment se passe le remboursement la conseillère lui a indiqué qu'il y aurait des frais lié a la résiliation alors que c'est une rétractation  le véhicule n'était meme pas en notre possession aucun contrat signé!!!!.cela ne les a pas empêché de débiter son compte malgré tout. C'est lamentable service client deplorable, je comptai mettre mes 2 véhicules à la rentrée chez eux mais après cet episode c'est hors de question. je les avais recommandé pour le prix. Mais a fuir ! j'ai fait appel à ma protection juridique il y a des lois qui encadrent les consommateurs je ne laisserai pas passer cela, ils savent te rappeler dans la minute pour la souscription en revanche pour avoir des explications sur le remboursement de la somme débitée sans avoir signé aucun contrat par voie dematerialisée somme importante de surcroit toujours pas de nouvelles</t>
  </si>
  <si>
    <t>22 juin 2021 suite à une expérience en juin 2021</t>
  </si>
  <si>
    <t>jean-francois-t-117801</t>
  </si>
  <si>
    <t>une assurance moto rapport qualité prix intéressante !
J'ai un ami qui est assuré chez vous et il m'a conseillé de faire un devis pour ma prochaine moto, chose faite !</t>
  </si>
  <si>
    <t>demaz-79136</t>
  </si>
  <si>
    <t>Fuyez 
Les démarches pour s inscrire sont faciles les paiements d autant plus rapides 
Par contre j avais un scooter d'une valeur de 3000euros prouvée et ils ne veulent m indemniser que 800euros Bien entendu contesté je n ai plus de nouvelles depuis plus de 3 mois L assurance n est pas adhérente à la médiation d assurance donc vous pouvez toujours courir si quelconque décision ne vous plait pas
Sinistre en février toujours pas remboursé en septembre</t>
  </si>
  <si>
    <t>steve-b-114607</t>
  </si>
  <si>
    <t>Je suis tres satisfait du service client. Personnel agreable et qui prend le temps de nous conseiller, ce qui est fort appreciable.
La seule chose qui est dommage c'est qu'il n'y ait pas d'application ...</t>
  </si>
  <si>
    <t>12 septembre 2018 suite à une expérience en septembre 2018</t>
  </si>
  <si>
    <t>al-66800</t>
  </si>
  <si>
    <t>J'ai souscrit un contrat auto chez active assurance, depuis j'ai envoyé les papiers demandés afin de finaliser, mais ils refusent un relevé de situation parfaitement valable pour on ne sait quelle raison. depuis impossible de se connecter sur l'accès client</t>
  </si>
  <si>
    <t>04 août 2017 suite à une expérience en août 2017</t>
  </si>
  <si>
    <t>bece973-56484</t>
  </si>
  <si>
    <t>Il ne faut surtout pas avoir de problème car ils n'hésitent pas à vous enfoncer au lieu de vous défendre.</t>
  </si>
  <si>
    <t>cabalero-79968</t>
  </si>
  <si>
    <t>Nouveau client chez vous, très satisfait du service client au téléphone j'ai eu comme conseillère Ikram super sympathique, aimable, à l'écoute du problème rien à redire.</t>
  </si>
  <si>
    <t>11 avril 2021 suite à une expérience en avril 2021</t>
  </si>
  <si>
    <t>de-oliviera-m-109985</t>
  </si>
  <si>
    <t>Je suis satisfait du prix et de l’accueil par téléphone, je conseillerais l’olivier assurance à mon entourage et surtout à mes proches.je suis désolé du retard de la signature de mon contrat.</t>
  </si>
  <si>
    <t>paga-108062</t>
  </si>
  <si>
    <t xml:space="preserve">Très déçu du service sinistre de la Macif malgré plusieurs relances ma demande n’est pas traitée je déconseille .
Le prix est avantageux mais manque de professionnalisme dans les réponses </t>
  </si>
  <si>
    <t>12 juillet 2021 suite à une expérience en juillet 2021</t>
  </si>
  <si>
    <t>bardouni-s-123139</t>
  </si>
  <si>
    <t>Je suis saisfait de l'accueil téléphone et du conseil que j'ai reçu par téléphone
Documents reçus rapidement par email, tout est ok.
Prix correct et vite assuré</t>
  </si>
  <si>
    <t>nordine-z-130382</t>
  </si>
  <si>
    <t>je suis satsfais de ces prestations et du prix que vous proposez mais pour l instand je suis un nouveau client a voir plus tard dans la duree merci de votre servce</t>
  </si>
  <si>
    <t>23 février 2021 suite à une expérience en février 2021</t>
  </si>
  <si>
    <t>boney-104673</t>
  </si>
  <si>
    <t>Très bon accueil téléphonique et réponses claires et sans ambiguïtés. Le délai d'attente parfois long est compensé par une proposition de rappel automatique. Top</t>
  </si>
  <si>
    <t>31 octobre 2019 suite à une expérience en octobre 2019</t>
  </si>
  <si>
    <t>maryon20-80607</t>
  </si>
  <si>
    <t>Assurance au top! Meilleur contrat sur le marché! J'ai utilisé l'assistante, ils sont vraiment serviables et agréables. Toujours quelqu'un pour répondre à mes questions. Personnel qualifié.</t>
  </si>
  <si>
    <t>caron-j-117761</t>
  </si>
  <si>
    <t>A la suite d'un devis fait sur internet, l'équipe commerciale a été réactive et attentive. Les prix défient toute concurrence. Les démarches sont simplifiées via internet. Jusqu'ici, tout est parfait.</t>
  </si>
  <si>
    <t>08 juillet 2019 suite à une expérience en juillet 2019</t>
  </si>
  <si>
    <t>lahyene78-77415</t>
  </si>
  <si>
    <t>Vous êtes au top rapidité et efficacité sont vos maîtres mots, e vous en remercie</t>
  </si>
  <si>
    <t>stephen-l-137730</t>
  </si>
  <si>
    <t>La souscription de mon contrat de ma complémentaire santé chez April a été très simple: pratique, rapide à réaliser et parfaitement adapté à mes besoins. C'est positif.</t>
  </si>
  <si>
    <t>10 juillet 2018 suite à une expérience en juillet 2018</t>
  </si>
  <si>
    <t>eric42-65394</t>
  </si>
  <si>
    <t>Suite à accident je n'ai pas pu faire appel à l'assistance vu que j’étais pris en charge par les pompiers
Donc la gendarmerie à fait appel a leur dépanneur pour enlever ma moto.Pour la récupérer j'ai avancé les frais de dépannage qui doivent être prendre en charge par l'assistance et la 2 mois après avoir envoyer la facture tjrs pas de remboursement malgré les multiples relance.Amv c'est l'assistance qui doit payer nous les relançons et le même discours depuis 2 mois</t>
  </si>
  <si>
    <t>garcia-a-124462</t>
  </si>
  <si>
    <t xml:space="preserve">je suis satisfait, rapidité et efficacité du devis au contrat/.en outre des prix tres compétitifs et un accueil des plus agréable.
je recommanderai l olivier a mes amis
</t>
  </si>
  <si>
    <t>silvia-marcela-j-132476</t>
  </si>
  <si>
    <t>En tant que conducteur secondaire, Direct Assurance a été un très bon choix, maintenant je suis contente avec ma première voiture et une assurance fiable et pratique !</t>
  </si>
  <si>
    <t>19 décembre 2018 suite à une expérience en décembre 2018</t>
  </si>
  <si>
    <t>kleven-69536</t>
  </si>
  <si>
    <t>ah là pas du tout satisfait, j'ai l'impression que plus tu te fidélise avec direct Assurance plus ta facture devient amère, de 55 euros a ma première souscription apres 2 ans je suis à plus de 67 euros</t>
  </si>
  <si>
    <t>carvalho-macedo-gomes-a-126654</t>
  </si>
  <si>
    <t>Je suis satisfait du service.
Niveau prix je pensais avoir meilleur prix que ça mais content comme même.
Deux voitures sur 3 chez L'olivier Assurance ça méritait un meilleur contrat.</t>
  </si>
  <si>
    <t>01 février 2018 suite à une expérience en février 2018</t>
  </si>
  <si>
    <t>ostma-61024</t>
  </si>
  <si>
    <t>A fuir absolument ! J’ai souscrit à cette mutuelle suite à une site de comparaison de mutuelles. J’ai voulu me rétracter dans le délai, ayant pris la décision trop vite, mais la: impossible!! A chaque fois ils trouvent quelque chose que j’aurais du faire en plus pour manifester ma volonté de les quitter. J’ai bloqué les prélèvements mais rien n’y fait...!!!! Je deviens désespérée, je n’en peux pas payer deux mutuelles!!!</t>
  </si>
  <si>
    <t>27 décembre 2019 suite à une expérience en décembre 2019</t>
  </si>
  <si>
    <t>lolo-85287</t>
  </si>
  <si>
    <t>Quelle kata ! Des cotisations qui s'envolent et des soins de moins en moins bien remboursés. Aucune réactivité, 15 jours pour une réponse par mail... j'envoie une lettre de résiliation en bonne et due forme et pas de réponse... ni au téléphone, ni par mail, ni en agence !</t>
  </si>
  <si>
    <t>20 juin 2018 suite à une expérience en juin 2018</t>
  </si>
  <si>
    <t>lolo67-64943</t>
  </si>
  <si>
    <t xml:space="preserve">apres un sinistre qui a mis 6 mois a être statué j ai exprimé un billet d'humeur  au service sinistre qui s'occupe du dossier de ma fille et 30 minutes plus tard elle a été sanctionné par un mail  statuant mon sinistre sur un 50/50 avec le tiers qui lui a causé le sinistre dont ma fille n'etait pas en tort!! bravo! pour une assurance qui doit défendre les intérêts des adhérents c'est scandaleux! assureur incompétent ! et peu scrupuleux!
</t>
  </si>
  <si>
    <t>20 juillet 2020 suite à une expérience en juillet 2020</t>
  </si>
  <si>
    <t>anne-94624</t>
  </si>
  <si>
    <t>RAS pour le moment mais 
Je regrette de ne pas pouvoir voir tout de suite le devis et notamment les conditions de Bros de glace (franchisé ou pas).........</t>
  </si>
  <si>
    <t>25 août 2017 suite à une expérience en août 2017</t>
  </si>
  <si>
    <t>kev-56882</t>
  </si>
  <si>
    <t>C'est un assurance qui met du temps à vous rembourser et vous croule sous la paperasse avant de pouvoir vous rembourser même lors d'un sinistre non responsable.</t>
  </si>
  <si>
    <t>riberot-bariolade-s-112124</t>
  </si>
  <si>
    <t>je suis satisfaite du service tres bon rapport qualite prix et tres simple d utilisation  .
nous pensons assurer nos autres vehicules ainsi que notre logement .</t>
  </si>
  <si>
    <t>audrey-h-116031</t>
  </si>
  <si>
    <t>je suis très satisfeste du service client avec les prestation de service proposer au client et l'accompagnement pour trouver les solution relative à nos demande</t>
  </si>
  <si>
    <t>antolinos-j-115391</t>
  </si>
  <si>
    <t>adhésion rapide, simple et claire.
Accueil téléphonique rapide et efficace, information claire, tarif toujours trop élevé mais compétitif. 
Je ne vois pas ce que je peux dire de plus.</t>
  </si>
  <si>
    <t>Nous avons eu 2 sinistres : un dégât des eaux et un appareil ménager endommagé par la foudre et nous n'avons eu aucun problème avec l'assurance. Un seul bémol pour nous, c'est que n'étant pas client de la banque en dehors de l'assurance d'habitation, nous ne pouvons avoir d'espace client sur internet.</t>
  </si>
  <si>
    <t>jeanne-t-125857</t>
  </si>
  <si>
    <t>Souscription facile et rapide, minoration de la note car trop de relances téléphoniques. Pour ma part, j'aime prendre le temps de réfléchir SEULE avant de m'engager.</t>
  </si>
  <si>
    <t>10 juillet 2020 suite à une expérience en juillet 2020</t>
  </si>
  <si>
    <t>kari-93759</t>
  </si>
  <si>
    <t>Les prix chez direct ont tendance à augmenter t ne sont plus compétitifs. Le service en ligne est très bon et les conseillers sont très affables.  Par contre, l'espace personnel n'est pas réactualisé régulièrement on se retrouve avec des devis d' il y a 2 ou 3 ans et qui sont toujours  affichés..</t>
  </si>
  <si>
    <t>dou974-49480</t>
  </si>
  <si>
    <t>Bonjour je souhaiterais savoir si vous avez un numéro sur le quel je peux vous joindre à partir de la réunion ! Car le 0892020423 ne fonctionne pas. Merci d'avance                     .
                                         .    
.
.
.
.
.
.
.
.
.</t>
  </si>
  <si>
    <t>ludovic-v-133293</t>
  </si>
  <si>
    <t>Simple et rapide par contre rajouter bris glace et réduire la franchise
Coute bien plus de 100€.sinon site de bonne facture et conseiller
Très réactif.</t>
  </si>
  <si>
    <t>24 octobre 2018 suite à une expérience en octobre 2018</t>
  </si>
  <si>
    <t>papa-68012</t>
  </si>
  <si>
    <t>trés bonne compagnie . personnel a l'ecoute reponse rapide .assistance trés reactive et surtout efficace .pneu eclater voiture immobiliser . depaner 30MN aprés</t>
  </si>
  <si>
    <t>nad-128373</t>
  </si>
  <si>
    <t>J'ai changé il y a deux ans de mutuelle pour souscrire à la MGP. J'ai obtenu un prix de cotisation inférieur à celui que je payais précédemment pour une couverture santé similaire.
Les remboursements sont très rapides après transmission par la Sécurité Sociale.</t>
  </si>
  <si>
    <t>28 juin 2018 suite à une expérience en juin 2018</t>
  </si>
  <si>
    <t>smain-65123</t>
  </si>
  <si>
    <t>Depuis le 13/06 j'essaie de contacter direct assurance par téléphone, mail, whatsapp mais on me dit que toutes les lignes sont prises dû au intempérie.
J'ai envoyé plusieurs mails via le site internet, des fois je reçois des mails de confirmation et des fois rien.
Quand je reçois des mails de confirmation que mes messages sont bien passé, on me dit qu'on va me contacter sous 24h mais on ne m'a jamais rappelé 10j plus tard.
Aujourd'hui gros RAS LE BOL, assurance injoignable, je regrette d'avoir souscrit à une assurance en ligne, j'avais une crainte de joindre personne quand j'ai souscrit, ma crainte vient d'être confirmer.
Je n'en peux plus, on fait tout pour que je ne sois pas pris en charge, depuis 2 semaine j'ai eu aucun conseillé qui m'a contacté ou répondu malgré mais messages, mails et appels.
A FUIRE!!!!!</t>
  </si>
  <si>
    <t>22 février 2019 suite à une expérience en février 2019</t>
  </si>
  <si>
    <t>steppi-71563</t>
  </si>
  <si>
    <t>Un Assurance pas sérieux, je signe contrat chez April Moto et jusqu'à aujourd'hui hui je ne pas reçu ma carte verte, il ya toujours quelques choses qui manque et chaque fois dans 10 jours, définitivement pas sérieux</t>
  </si>
  <si>
    <t>15 novembre 2021 suite à une expérience en octobre 2021</t>
  </si>
  <si>
    <t>jbb-139676</t>
  </si>
  <si>
    <t xml:space="preserve">Les remboursements sont inexistants 
Heureusement qu'il y a la sécurité sociale 
Je déconseille cette mutuelle 
Je suis en catégorie 3 et pour plus de 2000 euros par ans c'est ce que nous payons il vaut mieux ne pas s'assurer 
J'ai eu a peine 500€ de remboursement dans l'année pour moi et mon épouse .
Les mutuelles font du fric sur le dos des assurés c'est pourquoi il y en a tant !
</t>
  </si>
  <si>
    <t>loic-86726</t>
  </si>
  <si>
    <t>Suite a l envoi de 2 recommandés de demande de résiliation, ils n ont pas pris en compte l un des deux et j ai du payé l assurance d un appartement que je n habitais plus pour l année.
J avais deja assuré le nouveau et maintenant ils ont résilié mon contrat pour manque de paiement en Janvier (sans aucun avertissement!) cependant je dois tout de même payé la cotisation pour l année 2020! Aucun moyen de régler le problème a l amiable avec leurs service client basé en Afrique du nord.
A FUIR A TOUT PRIX!</t>
  </si>
  <si>
    <t>romain-r-137659</t>
  </si>
  <si>
    <t>Je suis satisfait du service les prix me convient je serai ravi d’en parler à mes amis Et de leur expliquer que c’est assurance est l’une des plus faciles que j’ai vu sur Internet je vous remercie de votre part de votre professionnalisme</t>
  </si>
  <si>
    <t>mederic-b-123058</t>
  </si>
  <si>
    <t>Rapide efficace, pas cher, a voir ce que ca donne dans le futur niveau assurance
Sachant que je vais bientôt déménager aussi je verrais si les demarches sont simples ou non</t>
  </si>
  <si>
    <t>ysold-112852</t>
  </si>
  <si>
    <t xml:space="preserve">J'ai un contrat Véhicule Tout Risque pour une voiture , et un contrat Multirisque Habitation pour mon habitation principale dans le 92 et un appartement de vacance à Cannes.
Cette assurance est chère mais sérieuse
Je roule peu et je regrette que le prix payé n'en tienne pas compte </t>
  </si>
  <si>
    <t>mapomme78-131310</t>
  </si>
  <si>
    <t>Excellent contact initial, on m’a vendu du rêve et surtout des mensonges ! Quand j’ai eu besoin de me faire rembourser une partie des frais de soins pour mon chien, il est apparu un délai de carence pour ceci, un refus pour cela et je n’ai été remboursé de rien.
FUYEZ LES</t>
  </si>
  <si>
    <t>13 juillet 2018 suite à une expérience en juillet 2018</t>
  </si>
  <si>
    <t>caline-65473</t>
  </si>
  <si>
    <t xml:space="preserve">Je déconseille fortement AFI.
J'ai signé une complémentaire santé ( hospitalisation)fin février 2018. Signature électronique 01/03/2018.
La conseillère me dit alors qu'il y a un mois de carence et que l'assurance prendra effet le 1/04/2018.
J'ai été hospitalisé un jour (26/04 au 27/04).
Le centre hospitalier m'envoie une lettre me disant que l'assurance refuse de prendre en charge cette hospitalisation car j'étais en période d'attente.
Le mois de mars n'est pas pris en compte et c'est le mois d'avril qui est pris en compte . Donc j'ai payé 1 mois pour rien 
Merci AFI 
</t>
  </si>
  <si>
    <t>guy-f-116822</t>
  </si>
  <si>
    <t>Satisfait de vos services.
Prêt a les recommander.
J'ai déja rempli ce document une fois ,il ne m'est très compliqué a le refaire.
En vous en souhaitant bonne réception</t>
  </si>
  <si>
    <t>abdul-t-112745</t>
  </si>
  <si>
    <t>Satisfait de l ouverture du dossier mais frais de transfert eleve 183 euro pour une échéance a 65 euros c est dur si possibilité d avoir un remboursement se serait le bienvenue</t>
  </si>
  <si>
    <t>denis-l-122484</t>
  </si>
  <si>
    <t>Compliqué pour finaliser le contrat
on reçoit un mail sans explications
bon service client au téléphone
tarifs corrects
rien de plus..................</t>
  </si>
  <si>
    <t>samira-b-112173</t>
  </si>
  <si>
    <t>super réactivités des services contacter.Bonne prise en charge. très rapide.
demande de souscription en ligne effectué avec une personne sur le chat.
Très bon service client je recommande</t>
  </si>
  <si>
    <t>gustave-d-124369</t>
  </si>
  <si>
    <t>Tres simple et intuitif lors de l'inscription sur le site. tarifs abordables et tout est clair. A voir sur le long termes mais pour l'instant sa commence tres bien.</t>
  </si>
  <si>
    <t>08 août 2019 suite à une expérience en août 2019</t>
  </si>
  <si>
    <t>j2m-78248</t>
  </si>
  <si>
    <t>gmf !! à part nous dire "" votre sinistre ne peut pas être pris en charge"" et augmenter chaque année de 10.1 à 15.3% la cotisation, vous servez à quoi, en fait ?
Toutes ces assurances forment une bulle très opaque, constituée d'individus injoignables et formés pour vous manipuler et vous obliger à abandonner les démarches. A fuir sans hésiter, GMF en tête !</t>
  </si>
  <si>
    <t>erika-s-129417</t>
  </si>
  <si>
    <t>SIMPLE D UTILISATION  ET AGREABLE FACILE ET BIEN EXPLIQUER SUITE AU EXPLICATION TELEPHONIQUE JESPERE RECEVOIR MON ASSURANCE ROUR ROULER EN TOUTE SECURITER</t>
  </si>
  <si>
    <t>zabrodskaya-t-110232</t>
  </si>
  <si>
    <t xml:space="preserve">Le site est bien fait, le service au telephone a laissé une agreable impression,
les prix ne sont pas les plus bas, mais n'exedent pas la concurence,
 on verra a la longue... </t>
  </si>
  <si>
    <t>kiki-75170</t>
  </si>
  <si>
    <t>j'ai appelé service client pour un petit soucis, je suis tombé sur sami tres professionnelle et efficace, il m'a tres bien aidé , je suis tres satisfaite du service en général et de sami en particulier</t>
  </si>
  <si>
    <t>audrey-r-105431</t>
  </si>
  <si>
    <t>la conseillère était très sympathique au téléphone , prix raisonnable et attestation reçu rapidement !
je suis satisfaite et recommanderai avec plaisir votre assurance .</t>
  </si>
  <si>
    <t>meunier-j-124676</t>
  </si>
  <si>
    <t>Procedure Souscription contrat automobile simple , rapide et efficace , tarif attractif , merci a vous , cordialement Mr Meunier Jean-Jacques , merci à votre équipe.</t>
  </si>
  <si>
    <t>25 avril 2020 suite à une expérience en avril 2020</t>
  </si>
  <si>
    <t>collin-89141</t>
  </si>
  <si>
    <t>Très bonne assurance. Suite à sinistre tempête.</t>
  </si>
  <si>
    <t>marc-r-109297</t>
  </si>
  <si>
    <t>tres satisafait du tarif et des garanties tout va bien 
pourvue que le service soit à la hauteur en cas de problème 
les garanties ont l air au point</t>
  </si>
  <si>
    <t>caid-s-122439</t>
  </si>
  <si>
    <t>Je suis très satisfait du prix et du service je vous recommande cette assurance ils sont au top merci à vous bien à vous Monsieur Caid Samir merci beaucoup</t>
  </si>
  <si>
    <t>celine-m-125494</t>
  </si>
  <si>
    <t>difficile d'avoir un conseiller en ligne
la démarche en ligne est simple et rapide
prix compétitif mais informations claires
je ne sais pas si en raoutant des contrats, nous bénéficions d'une réduction ?</t>
  </si>
  <si>
    <t>roydgers06-104708</t>
  </si>
  <si>
    <t>Excellent accueil , toujours à l'écoute quelque soit la demande. A noter le grand professionnalisme du personnel toujours disponible. Temps d'attente téléphonique relativement court</t>
  </si>
  <si>
    <t>sab-89613</t>
  </si>
  <si>
    <t xml:space="preserve">Satisfaite du service, les prix restent élevés pour les jeunes 
mais service rapide tout de même et malgré cela vous restez les moins cher 
cordialement </t>
  </si>
  <si>
    <t>olivier--109289</t>
  </si>
  <si>
    <t>J'ai eu un sinistre début fevrier.
Je demande à être indemnise directement pour réparer le véhicule moi même. 
Le report d'expertise initial est de 2000€, comme je suis particulier il m'indemnise sur la base d un second rapport de 1537€.
Mais en plus il retirent la tva donc 1537€ - 299€ de franchise - la tva il me donne 962€.
Cherchez l'erreur il paye moins parce que je suis particulier mais il retiennent la tva comme un pro.
Je viens de les appeler il doivent me tenir au courant ?...</t>
  </si>
  <si>
    <t>couraye-p-126187</t>
  </si>
  <si>
    <t>très réactif et facile via le site internet, la hot line répond rapidement, et suite à plusieurs appels, j'ai toujours à faire à des personnes très agréables au téléphone</t>
  </si>
  <si>
    <t>enio-p-131534</t>
  </si>
  <si>
    <t>je suis très content. et je vais aussi ajouter ma deuxième voiture. merci pour la qualité de service que j'attends être au point et en ligne avec mes attentes.</t>
  </si>
  <si>
    <t>mumu-116451</t>
  </si>
  <si>
    <t>Assurance bien jusqu'au jour ou il vous arrive quelque chose pour mon dossier incendie qui a eu lieu en janvier et on est en juin je n arrive toujours a pas resilier mon contrat donc à être prélevé tout les mois car l expert n'a pas rédigé son rapport. Les conseiller qui vous disent que je vais être remboursé alors que  la gestionnaire dit le contraire. Franchement assurance a fuir.</t>
  </si>
  <si>
    <t>d-j-105471</t>
  </si>
  <si>
    <t>On me compte une majoration pour un sinistre alors que je suis la victime d'un chauffard. Je n'ai absolument pas été indemnisée depuis le 28/08. Pas efficace Direct assurance...</t>
  </si>
  <si>
    <t>30 juin 2017 suite à une expérience en juin 2017</t>
  </si>
  <si>
    <t>maxime2542-55728</t>
  </si>
  <si>
    <t>Cela fait 6 mois que j ai souscrit mon contrat d'assurance et toujours pas de carte verte definitive  Je vois que le probleme est que reccurent dans cette compagnie ...
Envoi d au moins 7 mails et 5 appels et toujours rien  
Entre temps j ai assuré d autres vehicules ailleurs et j ai recu les cartes vertes definitives.
Num de contrat:
1080145834</t>
  </si>
  <si>
    <t>tony-106452</t>
  </si>
  <si>
    <t xml:space="preserve">Absolument dégouté a la reception de mon avis d'echeance 2021 ,18 % d'augmentation alors qu'avec le covid nous avons fait  2800 kms de moins avec 2 scooters assurés  J'avais d'ailleurs fait un courrier au printemps demandant une baisse de prime correspondant a une non utilisation forcée de nos scooter ,ma femme travaillant dans la restauration et n'ayant plus de travail  ...j'ai reçu un courrier fort peu courtois ;
Manifestement on se fout du monde a la mutuelle ,augmenter leurs tarifs dans une telle periode de 18 %   
je recherche une autre assurance de suite mais a mon avis ils se sont tous mis d'accord </t>
  </si>
  <si>
    <t>alidra-s-114150</t>
  </si>
  <si>
    <t>Service rapide, couverture satisfaisante, process simple et rapide. Le avis clients m'ont également beaucoup rassurée, cette assurance a l'air sérieuse</t>
  </si>
  <si>
    <t>bibou70-52900</t>
  </si>
  <si>
    <t>A fuir comme touts les assurances des qu il faut indemnisé un sinistre c est tout un programme on nous mènes tous simplement en bateau .Inondation avec intervention des pompier depuis le 31/01/2021 et dossier toujours au meme point .L'expert donne sont accord et comme le devis est trop élever pour eux il mandate un autre expert .Lamentable en attendant le parquet est tout gonflé les portes ne se ferme plus .Quand les échéances sont c est prélever c est bon mais quand sa doit aller dans l'autre sens c est lamentable .</t>
  </si>
  <si>
    <t>valentin-g-122430</t>
  </si>
  <si>
    <t>je suis satisfait du services proposé par April moto 
Leurs site est facile d'accès et d'utilisation ainsi que les prix sont correcte et devis simple et rapide</t>
  </si>
  <si>
    <t>c-h-117058</t>
  </si>
  <si>
    <t xml:space="preserve">Je ne recommande absolument cet compagnie d'assurances. 
Il faut suivre et vérifier tous les remboursements et cela fait un mois que je réclame le complément d'un soin dentaire sans succès , ni même un signe de vie à mes nombreux mails et courriers, je ne parle pas des appels téléphoniques, longs et fastidieux, qui restent bien sûr sans réponse. </t>
  </si>
  <si>
    <t>18 mai 2018 suite à une expérience en mai 2018</t>
  </si>
  <si>
    <t>kayshou-64079</t>
  </si>
  <si>
    <t xml:space="preserve"> 3 ans que je suis chez direct assurance et ce sera la dernière. J'ai dû mettre une étoile car ce n'est pas possible de mettre zéro.
J'ai contacté direct assurance afin de passer en mensualisation et arrêter de payer en une fois mon assurance. Ils ont monté de presque 200 euros mon assurance pour cela, ok pas de problème j’accepte. Mais SURPRISE ils m'ont quand même débité de plus de 1400 euros en une fois sans me prévenir Ce qui me met dans une  panade monumental au niveau de ma banque. Donc, ils montent mon assurance de 200 euros pour une mensualisation qu'ils ne font pas et lorsque j'appelle pour qu'ils me rembourse la différence sur la mensualisations ils me disent sous 48h nous vous remboursons. Une semaine après toujours rien.. Je rappelles ce jour et ils me disent qu'il faut attendre qu'ils n'ont pas de délai à me fournir qu'il faut juste être patiente...
Je peux vous dire que cette année sera ma dernière année chez eux. UNE HONTE </t>
  </si>
  <si>
    <t>philfch-77617</t>
  </si>
  <si>
    <t>Cette assurance pratique le harcèlement, vous recevez des relances SMS, EMAIL, Lettre recommandée pour un règlement non effectué alors que votre contrat est résilié en bonne et due forme depuis 1 mois. Il essaie de prélever directement sur votre compte des sommes dont vous ne savez même pas à quoi cela correspond !!! Il vous facture des frais de rejet alors que vous n'etes plus client chez eux et prétende en bug du logiciel !!!
Méfiance méfiance si vous résiliez un contrat chez eux vous n'êtes pas aux bout de vos surprises !!!</t>
  </si>
  <si>
    <t>aurelia99-92034</t>
  </si>
  <si>
    <t xml:space="preserve">
La publicité faite par Direct assurance pour le remorquage du véhicule en cas de panne est très attractive sauf qu'il ne faut pas oublier de souscrire l'extension de garantie pour une panne débutant à O Kms de chez vous et pour le prêt de voiture. Encore faut-il le savoir si lors de la souscription, cela n'est pas précisé. Par ailleurs, il y a un forfait de 153 euros pour le remorquage. en cas de panne du véhicule, ce qui est peut-être suffisant si la panne survient en ville mais largement insuffisant si cela arrive sur une autoroute d'autant plus que le dépannage sur auroroute est réglementé. Et bien sûr, le mntant de ce forfait est indiqué dans les conditions spéciales à la fin des conditions générales que personne ne lit, surtout lorsque l'on signe un contrat en ligne, et que la personne qui fait signer le contrat se garde bien de mentionner. 
Cela fait peur si un sinistre survient pour l'habitation. 
</t>
  </si>
  <si>
    <t>cristal-62265</t>
  </si>
  <si>
    <t>A fuir!! Ils ne craignent ni leur clients ni la justice!surtout ne souscrivez pas en cas de sinistre il voys ignorent!!! Lorsque vous declarez votre maladie ils vous rendent encore plus malade!!! Fuyez!</t>
  </si>
  <si>
    <t>amano-l-128446</t>
  </si>
  <si>
    <t>TRES SATISFAITE. COMMUNICATION FLUIDE ET CLAIRE, PRIX ATTRACTIF. LA PERSONNE QUE J'AI EU EN LIGNE ETAIT TRES A L'ECOUTE ET TRES PROFESSIONNELLE. SUPER SERVICE</t>
  </si>
  <si>
    <t>04 juillet 2019 suite à une expérience en juillet 2019</t>
  </si>
  <si>
    <t>alex-77333</t>
  </si>
  <si>
    <t>On dit souvent qu'une assurance ne paraît chère qu'avant l'accident. Avec la MAIF, c'est l'inverse : l'assurance ne s'avère chère que lorsque vous avez un sinistre et que vous constatez que le niveau d'indemnisation est ridiculement bas, après que le "service client" (à tous niveaux) et autres "experts" maison soient intervenus.
Assureur militant surtout pour son image en marketting et publicité, la MAIF ferait mieux de s'orienter vers ses sociétaires, qui comme moi sont restés accrochés à l'image d'un passé lointain prestigieux qui malheureusement ne cesse de se dégrader sans que cela ne semble affecter les dirigeants et le personnel</t>
  </si>
  <si>
    <t>fran-90804</t>
  </si>
  <si>
    <t>Ne prenez pas la couverture dommage aux canalisations exterieures ,ayant le contrat de niveau 2 , j'ai eu la fosse bouchée il voulais m'envoyer un expert le lendemain mais resultat aucun expert ne ma appellé  il ne sont pas serieux</t>
  </si>
  <si>
    <t>abdelhamid-s-124509</t>
  </si>
  <si>
    <t>je suis satisfait des services. merci beaucoup pour la rapidité d'action. l'espace client est trés pratique pour avois tous ses contrats dans un seul endroit et avoir un seul contact. merci</t>
  </si>
  <si>
    <t>dimitri-b-127389</t>
  </si>
  <si>
    <t>Je suis en train de tout changer mes véhicules pour les mettre chez vous à quel point je suis content comment le dis tout le temps vaut mieux payé son assureur que lui demander quoi que ce soit vos tarifs sont vraiment intéressant bonne route</t>
  </si>
  <si>
    <t>18 octobre 2021 suite à une expérience en mai 2021</t>
  </si>
  <si>
    <t>nanou-137685</t>
  </si>
  <si>
    <t xml:space="preserve">Je me suis faite piegee par une conseillère par téléphone elle m a fait adhérer a NEOLIANE  mais je ne suis du tout contente de leurs services...depuis le 7 mai 2021 j attends les decomptes de remboursements   impossible d ouvrir l espace personnel. Impossible de leur adresser par email les decomptes de ma caisse maladie 
Depuis le mois de Mai Neoliane n a pas encore mis en place le FLUX avec AMELI et ma caisse.
Par contre ce qui fonctionne bien c est le prélèvement mensuel !!!
J attends un an et je les quitte SANS REGRET ! 
MUTUELLE a éviter...
</t>
  </si>
  <si>
    <t>25 septembre 2021 suite à une expérience en septembre 2021</t>
  </si>
  <si>
    <t>yvon-l-134533</t>
  </si>
  <si>
    <t>Très bon tarif les moins chère de tous les devis à voir avec le temps si il n y aura pas de soucis en cas de panne ou autres J espère que tous se passera bien et j assurerait sûrement mon autre véhicule</t>
  </si>
  <si>
    <t>helddmarques-129577</t>
  </si>
  <si>
    <t>Une panne en 4 ans . A l'étranger service client complètement nulle aucune réponse aucune solution . Au bout de plus de 3h de attente sans solution et de plus de 20 appels on a du se débrouiller par nous mêmes dépannage et taxi a nos frais .service completamente inutile on portera plainte !! Attention 
Je déconseille vivement</t>
  </si>
  <si>
    <t>jomard-s-105646</t>
  </si>
  <si>
    <t xml:space="preserve">je suis ravie de votre service le prix très bien j'espère que rester avec vous baucoup temps
</t>
  </si>
  <si>
    <t>jeanclaude87000-107089</t>
  </si>
  <si>
    <t>Bonjour, c'est assez simple, j'ai comparé plusieurs assureurs et je n'ai pas trouvé moins cher avec un tel niveau de garanties, je recommande fortement l'Olivier  Assurance, un des rare assureur dont la pub télé n'est pas mensongère!</t>
  </si>
  <si>
    <t>12 décembre 2020 suite à une expérience en décembre 2020</t>
  </si>
  <si>
    <t>rd-101340</t>
  </si>
  <si>
    <t>Recommande vivement. Inscription simple et rapide, conseillers à l'écoute et compétent et meilleur rapport qualité/prix. Alors qu'attendez vous pour passer chez Direct assurance !</t>
  </si>
  <si>
    <t>villessot-108821</t>
  </si>
  <si>
    <t xml:space="preserve">Je n’arrive pas à joindre une personne compétente pour résilier mon prélèvement alors que je n’ai rien demandé.
Le conseiller m’a raccroché au nez.
Une honte </t>
  </si>
  <si>
    <t>senior-115786</t>
  </si>
  <si>
    <t>Bonjour,
Nous avons avec mon épouse deux contrats multi supports chez AFER ouverts en 1995. Jusqu'à ces dernières années nous avions été satisfaits et avions ouverts des comptes pour nos enfants et petits enfants. Avec les difficultés actuelles pour obtenir une bonne gestion de nos adhésions comme par le passé, nous regrettons nos parrainages. Nous avons un conseiller dédié qui semble subir également les dysfonctionnements actuels.
En effet nous avions des avances sur deux comptes et comptions faire des versements pour les rembourser. On nous a imposé de les faire par chèque et de rembourser la totalité, or le règle des avances précise que l'on peut rembourser partiellement par chèque, virement ou versement . J'ai posé la question par écrit par avoir la bonne procédure et encore blocage par le conseiller. Cela dure depuis 1 mois (les fonds sont versés) et le serveur, contrairement à ce qui est dit ne répond pas et renvoie vers un conseiller....c'est lamentable. Il ne suffit pas de parader devant les autorités politiques pour être efficace .Je voudrais saisir le Médiateur mais je cherche ses coordonnées sur le site. Je suis impuissant et furieux ....</t>
  </si>
  <si>
    <t>28 juillet 2020 suite à une expérience en juillet 2020</t>
  </si>
  <si>
    <t>gili-95532</t>
  </si>
  <si>
    <t>j'aimerai avoir une réévaluation de mon Assurance Auto.
Je viens de changer de voiture; j'ai cherché dans d'autres assurances; 2 d'entres elles m'on proposé des tarifs plus intéressants pour les m^m garanties.(
 donc je voudrai que celle ci soit révisée a la baisse comme cela je resterai  a PACIFICA pour mon contrat AUTO et HABITATION.</t>
  </si>
  <si>
    <t>sixt1992-97929</t>
  </si>
  <si>
    <t>L'assurance auto est assez chère.
Le peu de fois où j'ai contacté la MACIF le délai d'attente pour obtenir une réponse était très long et ils ne sont pas enclin à accorder le moindre geste commercial malgré le fait que je n'ai jamais eu d'accident en 5 ans et que j'ai souscris à plusieurs contrats chez eux.
C'est dommage.</t>
  </si>
  <si>
    <t>jean-s-126551</t>
  </si>
  <si>
    <t xml:space="preserve">Je suis très satisfait  du prix de la rapidité 
Les prix sont très attractif et compétitif
Le dossier a été créée en moins de 5 minutes je recommande direct assurance a tout le monde
</t>
  </si>
  <si>
    <t>27 avril 2020 suite à une expérience en avril 2020</t>
  </si>
  <si>
    <t>titan-89170</t>
  </si>
  <si>
    <t>Titulaire d'un contrat PLAN EPARGNE RETRAITE, j'ai fais une demande de rachat total depuis 2 mois passé, les documents ont été envoyés et réceptionnés. Aucunes réponses de leur part aux différents mails et je suis toujours en attente de leur paiement, donc mon argent !!!</t>
  </si>
  <si>
    <t>gazzarin-l-112610</t>
  </si>
  <si>
    <t>très satisfaite du tarif et des informations données lors de la demande du devis par votre collaborateur. Solutions trouvées par la compagnie dans la limite de mon budget financier</t>
  </si>
  <si>
    <t>06 avril 2018 suite à une expérience en avril 2018</t>
  </si>
  <si>
    <t>jjbfse-63021</t>
  </si>
  <si>
    <t>Attends le remboursement des cotisations annuelles depuis juillet 2016 suite décès de mon mari en 2016. Ont prélévé en 2017, ai fait une mise en demeure mais rien en retour aussi bien par mail, courrier...C'est la Cafpi me nous l'a proposé mais vraiment très déçue de leurs incompétences. Je ne sais plus quoi faire et la Cafpi ne bouge pas non plus.Si vous avez une idée. Un grand merci</t>
  </si>
  <si>
    <t>tanlet-r-124551</t>
  </si>
  <si>
    <t>des tarif attractifs avec de bonnes couverture dans l'ensemble. toutes fois une relation entre les contrat existant n'est pas toujours très clair. a améliorer</t>
  </si>
  <si>
    <t>14 octobre 2019 suite à une expérience en octobre 2019</t>
  </si>
  <si>
    <t>cerise-80041</t>
  </si>
  <si>
    <t xml:space="preserve">Nous sommes clients de Groupama depuis 14 ans, ayant toutes nos assurances chez eux. Nous sommes extrêmement déçus de leur réactivité par rapport aux dégâts causés dans une location (fuite toiture).
De plus nous avons constaté une augmentation de 25 % sans justification...
Nous sommes très insatisfait, aucune communication, un devis envoyé au 03 octobre et toujours en attente de leur part...
</t>
  </si>
  <si>
    <t>05 septembre 2017 suite à une expérience en septembre 2017</t>
  </si>
  <si>
    <t>arnithorynk-57118</t>
  </si>
  <si>
    <t>Suite à l'ajout d'un box de parking privatif sur mon contrat d'assurance habitation, j'ai appelé la MAIF afin de les informer du changement. Ce changement n'est, en général, matérialisé que par un simple avenant ne modifiant pas ou quasiment pas la prime d'assurance. Quelle agréable surprise de découvrir que la formule minimum (primordiale) que j'avais jusqu'alors souscrite ne permet pas d'assurer un simple box de parking. Impossible d'obtenir la moindre information constructive au téléphone, si ce n'est en résumé "c'est comme ça". Je n'ai pas trouvé l'information excluant l'assurance du box dans les conditions générales du contrat et la conseillère n'a pas été capable de m'énoncer clairement le texte allant dans ce sens. Me voilà donc obligé de souscrire l'assurance d'un niveau supérieure, faisant flamber ma prime d'assurance annuelle de plus de 90 euros pour un box de 12m2.</t>
  </si>
  <si>
    <t>goussot-j-114694</t>
  </si>
  <si>
    <t>Je suis satisfait du service,le personnel est à l'écoute de la personne, quand j'ai appelé pour me renseigner de mon petit soucis pour mon nouveau contrat,il ont été à l'écoute</t>
  </si>
  <si>
    <t>06 août 2019 suite à une expérience en août 2019</t>
  </si>
  <si>
    <t>yetis-78218</t>
  </si>
  <si>
    <t xml:space="preserve">J'ai eu des problèmes avec la mutuelle MGEN Istya Collectives : pas de réponse claire voire aucune et finalement s'ils disent vrai, ce que je conteste, un très faible remboursement pour des frais dentaires
Je déconseille fortement </t>
  </si>
  <si>
    <t>ghasacharlo-109246</t>
  </si>
  <si>
    <t>Une véritable horreur, je me suis fait renversé a vélo il y a plus d'un an maintenant et malgré mon combat pour réunir chaque mois une nouvelle preuve de ma bonne foi, je suis le seul a essayer de me sortir de ce pétrin, alors que l'assuré adverse qui nie en bloc (dans son intérêt), son assurance qui la protège (bien évidement c'est leur rôle) la GMF se contente de transmettre les documents sans même prendre la peine de les lires. Je n'ai donc aucun poids contre eux malgré le constat, témoignage, rapport d'expertise etc.
Aujourd'hui je reçois un mail pour m'informer que le dossier est clos et que je dois m'assoir sur les 1300€ de réparation causé par cet accident. Un dossier pourtant si facile a traiter en vu des preuves et documents en ma possession.
Moi qui attendais la fin du sinistre pour résilier l'intégralité de mes contrats exclusivement chez la GMF depuis toujours, c'est chose faite a présent ...
A fuir d'urgence, quite a n'avoir personne en face, les assurances en ligne le font aussi bien pour moins cher</t>
  </si>
  <si>
    <t>jonathan-k-128731</t>
  </si>
  <si>
    <t>Service au top, prix géniaux, application bonne, je recommande direct assurance pour beaucoup de raisons, surtout le prix et la qualité de service. Jonathan</t>
  </si>
  <si>
    <t>salime-104153</t>
  </si>
  <si>
    <t>Assurez depuis de nombreuses années chez eux, avec plusieurs contrat, tout ce  passer a peu pres normal et depuis 1 année, ils sont devenu tres dur et trouve la moindre excuse pour ne pas remboursé meme un bris de glace. Je n ai pas effectué mon changement de carte grise donc on vous rembourse pas, allez voir chez les concurrents c est beaucoup mieux et j ai deja eu la meme chose ailleurs et j ai été remboursé. Ne vous fiez pas on note c est basé sur avant que ca change</t>
  </si>
  <si>
    <t>joel-m-107869</t>
  </si>
  <si>
    <t>beaucoup de déception suite à plusieurs sinistres déclarés dont l'un n'est toujours pas réglé. Jamais les mêmes interlocuteurs au téléphone, il faut a chaque repeter la même histoire</t>
  </si>
  <si>
    <t>21 septembre 2019 suite à une expérience en septembre 2019</t>
  </si>
  <si>
    <t>chacha13-79360</t>
  </si>
  <si>
    <t>Terrible... Je déconseille fortement ! Non prise en compte de mes nombreuses demandes concernant le prélèvement des cotisations !!! Service client non compétent ! 1an pour réagir à ma première demande !!! Il faudra peut-être accélérer la cadence là !</t>
  </si>
  <si>
    <t>toto27-96658</t>
  </si>
  <si>
    <t>Assurance pas chère très facile à prendre je conseil à un amie prix très atra tif on m à bien consigner avec le comparateur sur internet je les fait pendent le confinement et je ne regrette pas</t>
  </si>
  <si>
    <t>11 janvier 2021 suite à une expérience en janvier 2021</t>
  </si>
  <si>
    <t>coccinelle-102467</t>
  </si>
  <si>
    <t xml:space="preserve">Je suis satisfaite pleinement mais les cotisations un peu élevée
Mon contrat a été modifié récemment donc pas encore de remboursement mais je pense que sa sera comme au paravant très bien </t>
  </si>
  <si>
    <t>aucun-pseudo-137941</t>
  </si>
  <si>
    <t>Bonjour
Assuré à la MAIF depuis plus de 20 ans je suis extrêmement satisfait des services de ce partenaire en qui j'ai toute confiance. Assistance immédiate et de qualité, remboursements rapides et complets, la MAIF est un assureur de grande qualité qui propose, sur laz base d'un même contrat ou dossier,  une multitude de produits adaptés aux diverses situations qui nécessitent d'être assuré (habitation, voiture perso et pro....).
A recommander.</t>
  </si>
  <si>
    <t>elelisabeth-b-128434</t>
  </si>
  <si>
    <t xml:space="preserve">Plutôt satisfaite, bien que la conseillère que j'ai eu 2 fois ne m'ai pas rappelé pour des renseignements
Le plus d'après les avis, c'est que nous avons un conseiller en cas de problème
</t>
  </si>
  <si>
    <t>laulau-129506</t>
  </si>
  <si>
    <t>La couverture santé sur la plan kiné, dentaire et ophtalmo sont catastrophiques. Je compte changer ma mutuelle à n'a fin de l'année pour avoir un meilleur remboursement</t>
  </si>
  <si>
    <t>03 juillet 2017 suite à une expérience en juillet 2017</t>
  </si>
  <si>
    <t>pierre-55779</t>
  </si>
  <si>
    <t>un début de contrat laborieux ,faute de communication,mais par la suite les personnes contactées se sont mis en quatre pour me satisfaire avec compétence, un bon point pour la suite</t>
  </si>
  <si>
    <t>clergyman--96344</t>
  </si>
  <si>
    <t xml:space="preserve">Tout est compliqué à la G.M.F, Hélas ! Ou bien encore comment assurer des fonctionnaires en s'octroyant des privilèges sur leur dos !
Je déplore d'avoir eu des déboires avec un responsable régional en pays de la Loire qui profitait allègrement d'assurer également les élus locaux pour assurer, en plus, des ses revenus, ses passes droits : Sans commentaire mais une commission parlementaire devra, un jour, investiguer la G.M.F...
</t>
  </si>
  <si>
    <t>fanny-a-127420</t>
  </si>
  <si>
    <t>Je suis satisfaite du service mais les prix pourraient être un peu plus attractifs pour un 1er contrat. J'aurais également souhaité pouvoir assurer mon habitation avec un pack auto-habitation.</t>
  </si>
  <si>
    <t>maurel-l-138443</t>
  </si>
  <si>
    <t>satisfaite de la prestationc rapide efficace simple détaillée avec beaucoup de détail pour etre sur de ce que l’ont fait. Hate de recommendé à quelqu’un votre assurance</t>
  </si>
  <si>
    <t>xav-86731</t>
  </si>
  <si>
    <t>Suite à une intervention chirurgicale sur un doigt cassé avec dépassement d'honoraires. Section locale contactée par téléphone pour la prise en charge qui répond OUI. Ensuite envoi des documents et non prise en charge. Nouveau contact téléphonique et réponse : Non nous ne prenons pas en charge, impossible que l'on vous réponde cela.
Merci la MGEN. Ayez confiance...</t>
  </si>
  <si>
    <t>09 novembre 2021 suite à une expérience en novembre 2021</t>
  </si>
  <si>
    <t>suzanne-139270</t>
  </si>
  <si>
    <t xml:space="preserve">Merci à Daouda d"avoir résolu mon problème. Il a été à l'écoute et très aimable. Un conseiller au top. J'ai immédiatement reçu par mail les éléments dont j'avais besoin. </t>
  </si>
  <si>
    <t>19 juillet 2020 suite à une expérience en juillet 2020</t>
  </si>
  <si>
    <t>andrec-94600</t>
  </si>
  <si>
    <t>Sur le Site Direct Assurance pour faire un devis pour ma voiture facile à utiliser fuible et bien fait.  le prix de l'assurance est tres interessant par rapport au marché</t>
  </si>
  <si>
    <t>dylan-s-131173</t>
  </si>
  <si>
    <t xml:space="preserve">Je suis satisfait du service bien expliquer
Simple efficace et surtout à prix abordable ce qui n'est pas donné à tout le monde sur les assurances en lignes </t>
  </si>
  <si>
    <t>yvong-69494</t>
  </si>
  <si>
    <t xml:space="preserve">Même si vous êtes assuré tous riques, la #Maaf utilise son expert pour contester le constat ce qui lui permet de ne pas vous rembourser. J'ai un constat précisant que ma voiture a subi un choc da.s une statiion de lavage. Bien que les conditions soient admises par la station, l expert nie l'incident sans explication probantes. Conclusion: la maaf ne me rembourse pas.
</t>
  </si>
  <si>
    <t>18 septembre 2021 suite à une expérience en janvier 2021</t>
  </si>
  <si>
    <t>mp-133353</t>
  </si>
  <si>
    <t xml:space="preserve">À éviter
Impossible d'obtenir un remboursement malgré un dossier complet et vérifier par le télé opérateur qui ne peut communiquer avec le service des paiements.
Pas sérieux. </t>
  </si>
  <si>
    <t>motard46-57560</t>
  </si>
  <si>
    <t>Deux mois d'attente toujours sans réponse malgré plusieurs relances !!!</t>
  </si>
  <si>
    <t>11 juin 2020 suite à une expérience en juin 2020</t>
  </si>
  <si>
    <t>srs-90468</t>
  </si>
  <si>
    <t>J'essai de joindre le service client d'Eurofil depuis une semaine et à part la musique d'ambiance, aucun conseillé ne décroche!
Le site client ne permet pas de se faire rappeler, faire un devis impose de contacter le service client...qui ne répond pas!
pour une assurance en ligne, le contrat est rompu.
Je ne désespère pas d'obtenir un conseiller, mais ce sera pour supprimer tous mes contrats.</t>
  </si>
  <si>
    <t>aucun-102836</t>
  </si>
  <si>
    <t>Cette compagnie n'est pas faiable.Il y a 2 ans,je n'ai JAMAIS obtenu le remboursemnt des frais télévision en hosptitalisation ( 2 mois).En 2020,j'ai éffectué une cure thermale a LA BOURBOULE (63).J'attends toujour le remboursement de mes frais,malgré les nombreuses réclamations de mon courtier.Je suis a disposition pour tous renseignements.Ne pas faire confiance.Changez d'assureur comme je viens de le faire.</t>
  </si>
  <si>
    <t>06 octobre 2021 suite à une expérience en octobre 2021</t>
  </si>
  <si>
    <t>jean-luc-d-136290</t>
  </si>
  <si>
    <t>Très pratique pour la souscription. Après on verra à l'usage.
Je n'ai pas d'autre chose a dire pour le moment, je donnerai mon avis plus tard dès lors que j'aurai eu besoin de leur service.</t>
  </si>
  <si>
    <t>kouadio-k-123943</t>
  </si>
  <si>
    <t>Je suis satisfait pour la qualité de l'accueil, toutes mes questions ont eu un réponse bien expliqué détaillé. Niveau prix l'acompte de me convenait pas trop</t>
  </si>
  <si>
    <t>jean-pierre-d-107348</t>
  </si>
  <si>
    <t>Je suis totalement satisfait du service rapide et simple.
 J'ai obtenu le devis d'assurance en ligne très rapidement et j'ai pu souscrire au contrat le jour même</t>
  </si>
  <si>
    <t>19 octobre 2021 suite à une expérience en octobre 2021</t>
  </si>
  <si>
    <t>riton-137776</t>
  </si>
  <si>
    <t>rawane est à l'ecoute des adherants avec gentillesse avec les reponses attendues.
                cordialement.
   certains courtiers qui gere les contrats mon basculé sur aesio avec des remboursements inferieurs à mon contrat actuel chez vous,pouquoi cette politique.</t>
  </si>
  <si>
    <t>26 août 2018 suite à une expérience en août 2018</t>
  </si>
  <si>
    <t>steph-66407</t>
  </si>
  <si>
    <t>Assurance très restrictive concernant les garanties</t>
  </si>
  <si>
    <t>25 janvier 2021 suite à une expérience en janvier 2021</t>
  </si>
  <si>
    <t>stef-103192</t>
  </si>
  <si>
    <t xml:space="preserve">Cette mutuelle me donne entière satisfaction depuis de nombreuses années. J'ai essayé d'en changer,  mais peine perdue c'est le meilleur rapport qualité des prestations / prix !
</t>
  </si>
  <si>
    <t>houley-s-132653</t>
  </si>
  <si>
    <t>Assurance qui rembourse très mal, prise en charge des soins très mal remboursé, POUR MES RDV DE SUVIS DE GROSSESSE JE N'AI QUASIMENT PAS ÉTÉ PRISE EN CHARGE avec la  formule de base; Entre autre et se dit l'assurance des fonctionnaires mais présente quasi aucuns avantages pour nous; je compte changer d'assurance dès que j'aurais accouché;</t>
  </si>
  <si>
    <t>jean-a-110480</t>
  </si>
  <si>
    <t>JE VOUS AI EXPRIME MON AVIS TOUT EST NICKEL J ESPERE QUE PAR LA SUITE JE NE SERAI PAS DECU PAR LA SUITE VU QUE J AI PAYE 
CORDIALEMENT 
JLOUIS ALADENISE</t>
  </si>
  <si>
    <t>technico-59179</t>
  </si>
  <si>
    <t>Rapidité des renseignements, franchise élevé .Je reste client quand même en espérant que GMF va consentir une petite remise !!!....Car je suis client depuis un certain nombre d'années.</t>
  </si>
  <si>
    <t>sandrine-p-111949</t>
  </si>
  <si>
    <t>Service trrészsatisfaisant.
Accueil téléphonique et renseignements rapides et trés compétent et professionnel.
Les prix sont corrects et raisonnables.</t>
  </si>
  <si>
    <t>marioncloclo-102543</t>
  </si>
  <si>
    <t xml:space="preserve">Je suis très satisfaite de mon assurance AMV.
Le prix est très intéressant 
dernièrement j'ai eu un petit accident. 
J'ai bien été conseillé pour déclarer ce sinistre.
J'en profite pour vous dire MERCI !
</t>
  </si>
  <si>
    <t>02 mars 2020 suite à une expérience en mars 2020</t>
  </si>
  <si>
    <t>fouad69-87868</t>
  </si>
  <si>
    <t>Le service client n'est pas du tout réactif, vous avez deux question sur vos cotisations et tout de suite il faut rentrer en contact avec le siège sociale qui lui est bien souvent fermé. personne ne vous réponds par mail, personne ne vous répond via l'espace adherent.</t>
  </si>
  <si>
    <t>nathalie-63248</t>
  </si>
  <si>
    <t>satisfaite de votre mutuelle, merci de nous recontacter pour des nouveaux contacts car j ´etais chez vous depuis 2013 les remboursements sont satifaisants</t>
  </si>
  <si>
    <t>07 juin 2018 suite à une expérience en juin 2018</t>
  </si>
  <si>
    <t>lou-64568</t>
  </si>
  <si>
    <t>DECONSEILLEE!!!résiliation des contrats sous des prétextes bidons.Ils enregitrent en déclaration sinistres des demandes d'information sur la couverture du contrat!J'ai demandé des informations sur des couvertures de contrat il y a plus d'un an et j'attends toujours une réponse malgré deux relances.</t>
  </si>
  <si>
    <t>marine-j-124400</t>
  </si>
  <si>
    <t>Vue le tarif pour une petite fiât 500 essence 1.2 de 2014 c’est exagéré , je suis vraiment dessus heureusement que ce n’est pas ma fille qui vas payé l’assurance 
Comment une étudiante peut payé une assurance voiture 2200€ à l’année ????</t>
  </si>
  <si>
    <t>math6-78271</t>
  </si>
  <si>
    <t xml:space="preserve">Apres avoir souscrit a l olivier assurance auto et d avoir  coché qu il  applique la loi hammon je me suis rendu compte 2 mois apres que celle ci n'avais pas était appliquer j ai donc payer pendant 2 mois 2 assurance apres avoir appele l'olivier et qu il constste leurs erreur aucun geste commercial proposé encore moi de remboursement malgre plus de 200e payer a cause de leurs erreur bref une honte a tout les étages une organisation pitoyable et un sav du meme niveau ne vous assurer pas labas 
Le prix mais qui annonce la couleur de la piètre qualité de l organisation et du sav
</t>
  </si>
  <si>
    <t>lucas-m-126721</t>
  </si>
  <si>
    <t>Le service est rapide et efficace. Les prix sont attractifs. Les différentes options proposées permettent de choisir la bonne assurance qui correspond pour chaque conducteur.</t>
  </si>
  <si>
    <t>28 avril 2018 suite à une expérience en avril 2018</t>
  </si>
  <si>
    <t>fatty58-63644</t>
  </si>
  <si>
    <t>pour vous assurez tout est bon pour vous remboursez passer votre chemin</t>
  </si>
  <si>
    <t>25 décembre 2020 suite à une expérience en décembre 2020</t>
  </si>
  <si>
    <t>yane94-101845</t>
  </si>
  <si>
    <t>Ça fait deux ans que je suis client chez activeassurance, j'ai souscris a une autre assurance mais malgré que mon nouveau assureur a envoyé 3 fois la demande de resiliation il pretendent ne rien recevoir et il continue de me prélever, je me retrouve avec deux assureur auto,  contactez moi si vous êtes dans le meme cas, on va passer passer par un mediateur</t>
  </si>
  <si>
    <t>03 mars 2020 suite à une expérience en mars 2020</t>
  </si>
  <si>
    <t>vanilla-87914</t>
  </si>
  <si>
    <t>Bonjour, après mettre fait accrocher ma voiture par un camion, alors que mon véhicule était stationner le long de la chaussée sur une place de parking, l'assurance AXA ne m'a toujours pas pris en charge le rétro qui a été endommagé. Cela fait bientôt un an que le litige est ouvert et malgré mes maintes appels, aucun retour. J'avais même pris des photos du camion identifiant sa plaque d'immatriculation mais l'assureur semble plus défendre TP Dauphinois que leur propre assuré.</t>
  </si>
  <si>
    <t>christophe-h-116471</t>
  </si>
  <si>
    <t>J'ai divisé mon assurance auto par 2. Et en plus de cela en tout risque. Donc je ne peux qu'être satisfait de retourné chez Direct Assurance.  Et en plus ils font l'assurance habitation.</t>
  </si>
  <si>
    <t>taberlus-126856</t>
  </si>
  <si>
    <t>Lissa est une personne accueillante et très à l'écoute de son interlocuteur .
Grace à Lissa mon problème a trouvé très rapidement une solution.
Internet c'est bien mais le contact humain reste fort appréciable.
Merci</t>
  </si>
  <si>
    <t>13 février 2018 suite à une expérience en février 2018</t>
  </si>
  <si>
    <t>pascalbru-51131</t>
  </si>
  <si>
    <t>(Article L. 113-15-1 du Code des assurances) ainsi que le code de la Mutualité article 221-10 et contacter le site "demanderjustice.com    site pas cher du tout.
ils préparent un courrier recommandé et une assignation. Cegema craignant le tribunal (leur position ne tient pas) ils vous envoient le certificat de radiation Seule façon de les obliger à appliquer la loi.</t>
  </si>
  <si>
    <t>pascal-108073</t>
  </si>
  <si>
    <t>Très forte augmentation des tarifs sur les appels à cotisation 2021/2022. +6% !!!
Je possède 2 contrats auto, les 2 ont augmenté de la même façon, sachant que je suis au maximum du bonus et que je n’ai déclaré aucun préjudice. Aucune explication donnée par Direct Assurance lors d’un entretien téléphonique.....
De plus, comme tout le monde sait, vu la crise sanitaire actuelle, on enregistre une forte baisse des accidents de la circulation. 
Direct Assurance vous propose un tarif attractif pour vous attirer comme client et vous passe une augmentation honteuse dès la seconde année....</t>
  </si>
  <si>
    <t>gasquet-t-114134</t>
  </si>
  <si>
    <t>Je ne sais pas encore si cette assurance est bien car je viens juste de souscrire. Je ne peux donc pas donner un avis objectif quant à la qualité de vos services.</t>
  </si>
  <si>
    <t>leroy-m-128246</t>
  </si>
  <si>
    <t xml:space="preserve">Je suis satisfait de la prise en charge conseiller au top bonne explication des détails du contrat d assurance
Je recommande vivement l assurance l Olivier 
</t>
  </si>
  <si>
    <t>christelle-c-116387</t>
  </si>
  <si>
    <t>pour l''assurance habitation  ne ne pouvons pas assurer les denrées alimentaires en cas de pannes de congélateur  autrement le prix est correct je suis assez satisfaite</t>
  </si>
  <si>
    <t>01 mai 2021 suite à une expérience en mai 2021</t>
  </si>
  <si>
    <t>philver06-112315</t>
  </si>
  <si>
    <t>Le prix de l'assurance ne cesse d'augmenter d'années en années,... Pourtant aucun sinistre à déclarer, sans aucune justification de direct assurance.
La pub de qui dit "200€ de moins en moyenne"  est rattrapé au bout de 4 ans.
Je vais aller chez Maaf bien moins cher
Philippe</t>
  </si>
  <si>
    <t>thierry-s-133441</t>
  </si>
  <si>
    <t>LES PRIX ME CONVIENNENT ET S'ASSURER DEVIENT SIMPLE
LES PRIX ME CONVIENNENT ET S'ASSURER DEVIENT SIMPLE
LES PRIX ME CONVIENNENT ET S'ASSURER DEVIENT SIMPLE</t>
  </si>
  <si>
    <t>24 novembre 2018 suite à une expérience en novembre 2018</t>
  </si>
  <si>
    <t>barthe-68883</t>
  </si>
  <si>
    <t>Suite à un cambriolage avec effraction je me retrouve désespérément en train d attendre un retour du Crédit Mutuel. Leur prestataire Multiassistance m a banané pendant 6 semaines pour rien car j ai du repartir de zéro et refaire des devis par moi même pour changer les portes fenêtres détruites au pied de biche. Après moultes relances ils m informent qu en fait c est l assurance de la copro qui doit intervenir (au bout de 6 semaines ! Scandaleux) et en gros debrouillez vous... cela alors que Multiassistance avait un devis depuis le début...
Je leur demande de faire leur boulot d assureur et finissent par envoyer un expert d une société prestataire qui met 2 semaines à rediger un rapport.
Après moultes relances j apprends hier que le gestionnaire de mon dossier au crédit mutuel a interrogé par mail l expert pour "rectifier le chiffrage" cela alors qu ils ont 2 devis à leur disposition..
Donc pour le moment après 2 mois je n ai toujours aucune nouvelle sur la prise en charge de mon sinistre, un scandale!
Pour info une de mes portes fenêtres ne ferment plus et l air passe de toute part mais tout le monde s en fout...
Si vous vous faites cambrioler et que vous êtes victime de vandalisme mieux vaut ne pas être assuré au crédit mutuel.
Pourtant dès la déclaration du sinistre en ligne le lendemain du cambriolage je pensais avoir bien fait en faisant appel à leur prestataire zn.me.disant que ainsi mon.dossier sera rapidement traité...c est une catastrophe. J angoisse et je n en vois pas la fin. Mes collègues de bureau et touc ceux à qui j en parle ne comprennent pas non plus. Etre victime d un cambriolage n est pas facile à vivre mais le manque de considération de l assureur est aussi traumatisant</t>
  </si>
  <si>
    <t>10 mai 2021 suite à une expérience en mai 2021</t>
  </si>
  <si>
    <t>alaa-e-113235</t>
  </si>
  <si>
    <t>Je ne suis pas satisfait de la gestion de mes abonnements et le prix (pas de remise depuis 2018). Aujourd'hui je souhaite resilier mes abonnements
MERCI</t>
  </si>
  <si>
    <t>araujo-s-113538</t>
  </si>
  <si>
    <t>Je suis assez satisfaite pour une première assurance... je connaissez pas cette assurance, j’espère avoir fait le bon choix ;) je remercie l’a personne que à validé mon devis.</t>
  </si>
  <si>
    <t>16 mai 2017 suite à une expérience en mai 2017</t>
  </si>
  <si>
    <t>marie-54732</t>
  </si>
  <si>
    <t>À fuir j'ai pris une assurance de prêt maison ils ne veulent plus me prendre en charge depuis qu'il mon fait passer devant leur médecin expert qui etait complètement nul un retraité qui fait mieux de laisse sa place à un jeune médecin je suis atteinte d'une polyarthrite rhumatoïde il n'a pas pris connaissance de mon dossier médical que j'avais apporté à l entretien donc résultat il a donné ses conclusions à cardif qui ne veut plus me payer en plus je suis suivi régulièrement par des médecins car jai mal aux doigt poignets cou épaule bras jambe qui se paralyse et m'empêche de travaille la Cpam vient de me passer en invalidité 2 catégorie je l'annonce a cardif par telephone il s'en fiche ils ne prennent pas en considération les Avis médicales des médecins qui me suivent ainsi que le le d'invalidité de la Cpam à ce jour je ne peux pas travaille je fait partir mon dossier vendredi matin pour faire une procédure contre eux avec mon avocat au tout cas je le répète n allez pas chez eux pour vous assurer</t>
  </si>
  <si>
    <t>claude-r-117048</t>
  </si>
  <si>
    <t xml:space="preserve">Avis sur la mutuelle santé (Contrat entreprise) Arpège prévoyance 
Depuis le 01/01/2021, AG2R a fusionné avec ARPEGE et les problèmes ont commencés: Arpège se permet de ne plus répondre aux mails ou alors avec un délai de réponse indécent de plusieurs semaines et répond n'importe quoi, aucun conseiller Arpège n'est plus joignable par téléphone maintenant. Arpège n'accuse pas réception des mails que vous envoyez. Tout est fait pour que vous ne puissiez plus contacter ARPEGE prévoyance mais les cotisations elles sont bien débitées.
Les ‘conseillers’ au téléphone eux mêmes ne savent même pas vers quel numéro orienter les assurés dans le cas des contrats d’entreprise ARPEGE prévoyance. 
</t>
  </si>
  <si>
    <t>01 janvier 2019 suite à une expérience en janvier 2019</t>
  </si>
  <si>
    <t>fuera-29879</t>
  </si>
  <si>
    <t xml:space="preserve">je fais partie des + gros contrats en assurance-vie du GAN . pour autant je n'ai JAMAIS eu UN seul conseil en plus de 15 ans . 
Pire encore un ""conseiller" n'ayant pas fait son travail, je me suis retrouvé en porte à faux avec l'administration fiscale . j'ai tout essayé pour faire rectifier cette erreur . rien n'y a fait . je suis tombé sur un mur d'incompétence et de volonté à ne rien faire .le personnel rechignant  à reconnaitre ses erreurs et faire le nécessaire  allant jusqu'à produire de documents antidatés . Même l'intervention de la direction générale du GAN n'a servi à rien si ce n'est à regretter son impossibilité à faire travailler son personnel normalement . le pouvoir est entre les mains de queqlques soufiffres dont la seule préoccupation est de ne Surtout et sur tout rien  faire . 
Cette société est à fuir . et ce d'autant plus que les résultats de ses assurances-vie sont absolument catastrophiques . Et prouvent s'il le fallait encore leur haut niveau d'incompétence .
</t>
  </si>
  <si>
    <t>05 janvier 2018 suite à une expérience en janvier 2018</t>
  </si>
  <si>
    <t>marco-60197</t>
  </si>
  <si>
    <t>Une proche a été avisée par la MGP, 8 ans1/2 après le décès d’un oncle, qu’elle, et donc en principe moi et mes cousin(e)s, étions bénéficiaires d’une ASSURANCE DÉCÈS qu’il avait souscrite.
Ensuite, une vraie galère !
On a beau faire des recherches et leur envoyer toutes les pièces qu’ils demandent, il reste un livret de famille de l’oncle introuvable si longtemps après (pas d'enfant, les proches tous décédés et une dame ayant atteint le stade Alzheimer).
La MGP possèdent des enquêteurs et des généalogiques auxquels ils font manifestement peu appel.
Au téléphone il y a barrage filtrant très puissant dont le rôle consiste manifestement à dégager les importuns.
Impossible d’avoir un humain s’occupant vraiment du dossier (cela m’est arrivé une seule fois).
Si vous devez avoir des rapports avec eux ne "dialoguez" que par LETTRE RECOMMANDÉE.
Impossible de savoir quel est le MONTANT exact du capital GLOBAL (si on savait la somme dérisoire on laisserait tomber...).
Impossible pour la quasi totalité des neveux et nièces de savoir S’ILS SONT MÊME BÉNÉFICIAIRES.
Les 10 ans arrivant la somme va donc prendre la direction de la Caisse des dépôts et consignations…</t>
  </si>
  <si>
    <t>chloehg-128203</t>
  </si>
  <si>
    <t>Catastrophe! Je viens de réaliser que ma contribution mensuelle est passée de 20 euros à 44 euros !! Et ce depuis des années.. j’ai perdu près de 1000 euros à cause de cette assurance et je n’arrive même pas à arrêter mon abonnement pq ils sont injoignables…</t>
  </si>
  <si>
    <t>bert-a-132330</t>
  </si>
  <si>
    <t>Très satisfait du service client, les prix sont très intéressants par rapport aux autres assureurs, je recommanderai volontiers l Olivier à mes connaissances</t>
  </si>
  <si>
    <t>guenin-s-122381</t>
  </si>
  <si>
    <t>Les prix sont intéressants, l'interface internet est très facile d'utilisation.Très satisfait pour ma précédente voiture, j'ai pris a nouveau un contrat chez vous</t>
  </si>
  <si>
    <t>15 décembre 2017 suite à une expérience en décembre 2017</t>
  </si>
  <si>
    <t>ramses-59697</t>
  </si>
  <si>
    <t>Aucun rappels honoré, aucune réponses aux mails, suivi laborieux d'un sinistre EN RAISON mais bien evidemment prélevement toujours ponctuels...
Quel suicidaire pourrait souscrire à cette assurance actuellement ?</t>
  </si>
  <si>
    <t>AssurOnline</t>
  </si>
  <si>
    <t>14 juillet 2021 suite à une expérience en juillet 2021</t>
  </si>
  <si>
    <t>moumoulili-123378</t>
  </si>
  <si>
    <t>Demande de rachat et la problème il y a un bug donc ont ne sait pas quand sera viré vos fonds les conseillers sont aux abonnés absents  que faire sauf attendre au bureau central votre dossier est complet mais voilà il y a une anomalie dans les virements fuire cet assureur</t>
  </si>
  <si>
    <t>rodolphe-d-116027</t>
  </si>
  <si>
    <t>Assurance à éviter à tout prix!
Juste là pour encaisser des primes!
Attention lors de votre déclaration de sinistre, le moindre faux pas (fût-il de bonne foi) et c'est le refus de couverture des dommages et si vous contestez leur décision, c'est la porte!</t>
  </si>
  <si>
    <t>flo13-102334</t>
  </si>
  <si>
    <t xml:space="preserve">Bonjour, 
Feu anti brouillard avant gauche brisé, j'ai donc fait réparer en urgence au vu des circonstances météorologiques de fin d'année (pluie, neige, brouillard), étant cinq à bord de la voiture, prix 358 euros. Je contacte par la suite direct assurance pour le remboursement, en tant que bris de glace. Direct Assurance refuse prétextant qu'il fallait un expert.
</t>
  </si>
  <si>
    <t>potier-p-131530</t>
  </si>
  <si>
    <t>Je suis satisfait du produit de l'écoute et des explications auquel j'attendais personnellement je recommenderai votre agence pour l'accueil et vos tarifs merci</t>
  </si>
  <si>
    <t>02 novembre 2020 suite à une expérience en novembre 2020</t>
  </si>
  <si>
    <t>benji33290-99507</t>
  </si>
  <si>
    <t>C'est une honte, pour un sinistre non responsable, d'avoir une augmentation de plus de 300 € de son contrat auto ainsi qu'un geste commercial de 6 € !!! Je ne recommande absolument pas cet assureur. Si vous voulez rien en retour, allez-y les yeux fermés il sera vous satisfaire sinon si vous attendez vraiment un service de votre assureur ni allez surtout pas. A bon entendeur !!!</t>
  </si>
  <si>
    <t>chris2364-126178</t>
  </si>
  <si>
    <t xml:space="preserve">suite a mon appel téléphonique j'ai été bien reçu par Georges 
impeccable ,respectueux ,courtois 
très bien renseigné sur mon contrat
je recommande
cordialement 
</t>
  </si>
  <si>
    <t>ingrid-m-129752</t>
  </si>
  <si>
    <t>J'ai souscrit au 1er août 2021 pour une mutuelle santé, la sécurité sociale n'est toujours pas au courant que j'ai un complémentaire santé ce malgré les nombreuses appels au service client santiane ! je leur ai aussi signaler que je n'ai pas accès à mon compte client car apparemment on ne reconnaît pas l'adresse mail avec laquelle j'ai souscrit à cette assurance, bien sûr rien à bouger ! Mais par contre les prélèvements sur mon compte bancaire se font sans problème. J'ai des frais médicaux à me faire rembourser mais comme le service client n'a pas levé le petit doigt pour prendre en compte ma demande, du coup je suis dans une ***** financière car je n'aurais pas de remboursement dans l'immédiat. Déçu de cette complémentaire santé et ainsi que du service client qui eux même mon assuré qu'ils allaient faire le nécessaire en transmettant la demande au service concerné et rien n'a bougé.</t>
  </si>
  <si>
    <t>11 février 2018 suite à une expérience en février 2018</t>
  </si>
  <si>
    <t>durreveil-61339</t>
  </si>
  <si>
    <t>40 ans chez la MAIF sans aucun sinistre habitation. Une toute petite partie de mon toit s'envole suite à mini-tempête reconnue par Météo France. Tout le voisinage est indemnisé à des degrés divers, sauf moi qui suis à la MAIF. Conclusion, vous vous croyez assuré, vous payez bêtement des tarifs élevés pendant des décennies sans vous poser de questions. Eh bien c'est un tort quitte à ne pas être indemnisé du tout, allez vers l'assureur le moins cher et suivez le conseil de l'UFC / Que Choisir démontrant que la fidélité ne paie pas et qu'il faut changer d'assureur, ce dernier vous offrant des tarifs compétitifs surtout si vous êtes un  un « bon » risque ( 2 véhicules à bonus maximum et aucun sinistre indemnisé en habitation depuis 40 ans). J’irai donc voir ailleurs et permets à tous de copier-coller mon message pour démonter ce mythe d’un « assureur-militant » un  monument de com. que j’estime à la limite du mensonge. Non les autres assureurs ne sont probablement guère mieux que la Maif mais au moins ils ne se vantent pas d’une prétendue supériorité éthique. - on sait ce qu’il est advenu de la CAMIF en son temps.</t>
  </si>
  <si>
    <t>14 août 2021 suite à une expérience en août 2021</t>
  </si>
  <si>
    <t>stephan-v-128023</t>
  </si>
  <si>
    <t xml:space="preserve">Je suis satisfait du service, aucun problème à signaler.
Les tarifs sont compétitifs, la souscription en ligne est facile.
Je recommande d'ailleurs régulièrement votre compagnie auprès de mes amis. </t>
  </si>
  <si>
    <t>02 juillet 2019 suite à une expérience en juillet 2019</t>
  </si>
  <si>
    <t>babou66-77270</t>
  </si>
  <si>
    <t>Fuyez!Ils savent vous prélever, mais en ce qui concerne le remboursement:RIEN! Ha pardon, j'ai été remboursée seulement une fois! Je pars dès que possible!</t>
  </si>
  <si>
    <t>30 septembre 2020 suite à une expérience en septembre 2020</t>
  </si>
  <si>
    <t>graziella-95941</t>
  </si>
  <si>
    <t>Du grand n'importe quoi! je me retrouve à payer 2 assurances sur mon prêt car ils n'ont pas résilié l'assurance auprès de ma banque. Et cerise sur le gâteau, je ne suis pas remboursée pour les prélèvements de la nouvelle assurance Spheria Vie, cela fait 6 mois que ca dure, un cauchemar</t>
  </si>
  <si>
    <t>10 novembre 2021 suite à une expérience en avril 2021</t>
  </si>
  <si>
    <t>ghgh-139367</t>
  </si>
  <si>
    <t>jai eu contacte avec Mme CASTELLO SARRAH  a été très aimable avec du professionnalisme et beaucoup d' aimabilite et gentillesse   elle m'a conseiller elle étais tjrs a l Ecoute j suis très contente d' avoir neoliane et aussi pour les remboursements ai jamais eu des problèmes</t>
  </si>
  <si>
    <t>fischmeister-n-108984</t>
  </si>
  <si>
    <t>Excellent concernant la souscription en ligne.
Facile, rapide, au top !
Pourquoi payer deux fois plus cher à la concurrence et perdre du temps en agence ?</t>
  </si>
  <si>
    <t>bourachid-a-113647</t>
  </si>
  <si>
    <t>Je découvre donc pas d’avis pour le moment sinon site très pratique souscription très simplifier peuxx donner un avis prochainement cordialement mr bourachid</t>
  </si>
  <si>
    <t>guebli-z-115155</t>
  </si>
  <si>
    <t>très abordables sur les prix d’assurance surtout pour les personnes étudiantes et un accueil téléphonique toujours disponible par rapport à d’autres assurance</t>
  </si>
  <si>
    <t>27 décembre 2018 suite à une expérience en décembre 2018</t>
  </si>
  <si>
    <t>cat-69694</t>
  </si>
  <si>
    <t>Je ne suis toujours pas remboursée 3 mois après la mort de mon chien malgré leur mail indiquant le montant Qui doit être versé</t>
  </si>
  <si>
    <t>02 septembre 2019 suite à une expérience en septembre 2019</t>
  </si>
  <si>
    <t>rraaiden-78860</t>
  </si>
  <si>
    <t>Assurance qui est juste là pour encaisser les cotisations des qu'il y a un problème elle vous vire j'ai étais virer pour un accident responsable je trouve sa lamentable</t>
  </si>
  <si>
    <t>baudreyfr-97950</t>
  </si>
  <si>
    <t>Suite à leur démarchage, j'ai assuré chez eux 2 véhicules, mon domicile et  j'ai pris la protection famille. J'avais un bonus maxi et aucun sinistre avant. Cet été, par 2 fois, je me fais emboutir ma voiture alors que je suis stationnée et même pas dedans... Je reçois ce mois-ci un recommandé qui me radie de chez eux car je semble ne pas être une personne suffisamment rentable pour eux!! Une honte, je n'ai jamais eux de contentieux et je suis victime par 2 fois d'un sinistre dont je ne suis pas responsable... La personne du service client se fout complètement de mon dossier, je suis invitée à aller voir ailleurs sans aucune discussion possible! Bravo!</t>
  </si>
  <si>
    <t>19 janvier 2018 suite à une expérience en janvier 2018</t>
  </si>
  <si>
    <t>anita90kg-60661</t>
  </si>
  <si>
    <t>Mutuelle qui me dépouille. J'ai mis toutes mes économies pour financer une excellente mutuelle. Au final, je me retrouve sans remboursements à jour alors que je suis directrice d'une école en Somalie. Je veux faire venir ces enfants en France car il n'y a pas assez d'africains et je veux que la mgen m'aide, aide ces enfants. J'ai proposé que la mgen s'implante en Afrique, j'attends toujours leur réponse.</t>
  </si>
  <si>
    <t>11 juillet 2021 suite à une expérience en juillet 2021</t>
  </si>
  <si>
    <t>sg-123084</t>
  </si>
  <si>
    <t>Après 2 petits sinistres la Maff veut radier mon compte.
Je suis chez eux depuis plusieurs années.
J'ai reçu cette décision par courrier, pas d'appel.</t>
  </si>
  <si>
    <t>rodrigues-j-135546</t>
  </si>
  <si>
    <t xml:space="preserve">Je suis satisfait du service ainsi que des tarifs proposés.
J’espère être reçu de la même façon si je suis sinistrée. 
Olivier a su être à mon écoute durant mes différents appels. </t>
  </si>
  <si>
    <t>ibba-e-113338</t>
  </si>
  <si>
    <t>Je suis très satisfait du service ,des prix et de la simplicité et la rapidité de souscription et aussi des propositions de niveau d'assurance en terme des besoins par rapport à ma situation personnelle</t>
  </si>
  <si>
    <t>xbzorro-91922</t>
  </si>
  <si>
    <t>je suis fidèle à la MGP depuis plus de 29 ans et je ne le regrette absolument pas.</t>
  </si>
  <si>
    <t>herve-et-marina-p-107552</t>
  </si>
  <si>
    <t>Hausse tarifaire importante en deux ans.
La première année de souscription est toujours très attractive. Mais après cela grimpe très vite. Hausse à 2 chiffres en 2 ans..</t>
  </si>
  <si>
    <t>ducatteau-d-111833</t>
  </si>
  <si>
    <t>assurance qui ne prend pas l'argent de ses clients mais qui comprend l'attente de chaque souscripteur, qui vise les points essentiel de chaque demandeur.</t>
  </si>
  <si>
    <t>leriche-m-107010</t>
  </si>
  <si>
    <t>Les prix et le service sont impeccables, le conseillé qui m'a aidé pour finaliser mon devis auto a été très sympathique et patient. Et le service a été rapide.</t>
  </si>
  <si>
    <t>besset-r-112589</t>
  </si>
  <si>
    <t>Service efficace et personnels professionnels et accueillants.
L'opération du jour s'est bien déroulée. Nous avons pu la suivre en temps réel ce qui évite les quiproquos</t>
  </si>
  <si>
    <t>27 janvier 2018 suite à une expérience en janvier 2018</t>
  </si>
  <si>
    <t>dam-60883</t>
  </si>
  <si>
    <t>J'ai eu un sinistre suite à la tempête eleanor du 3janvier,200€ de dégâts,je déclare a mon assurance,qui met 15 jours pour me répondre défavorablement,suite à une soit disante franchise de 380€!!!!!,alors que les franchises sont en moyenne entre115,et150€max.!!!!,donc tout pour ma poche!!!,alors que je n'ais jamais eu de sinistre,depuis le début de mon inscription en 2011,,et certaines assurances propose le 0€de franchise si pas de sinistre depuis plusieurs années!!!!!,pour une fois que j'ai besoin de vous, rien!!!!,</t>
  </si>
  <si>
    <t>soria-c-128185</t>
  </si>
  <si>
    <t xml:space="preserve">Parfait, Rapide, simple, efficace et pas chère 
Tous ce que l’on aime, Rien de mieux 
Je recommande vivement direct assurance 
Merci direct assurance </t>
  </si>
  <si>
    <t>21 août 2019 suite à une expérience en août 2019</t>
  </si>
  <si>
    <t>dany-78577</t>
  </si>
  <si>
    <t>A fuir cette assurance n'en a que le nom.
Après 3 mois de démarche téléphonique pour un minable remboursement de 202 euros suite à un cambriolage toujours pas de chèque en vue. A deux reprises le versement a été refusé sans motif, a deux reprises le chèque a été envoyé à la mauvaise adresse et aucune info fiable lorsque vous téléphonez tous les jours pendant des semaines.
Si un cadre de l'assurance veut s'amuser a vérifier mes dires, N de dossier : 20191537275</t>
  </si>
  <si>
    <t>22 avril 2021 suite à une expérience en avril 2021</t>
  </si>
  <si>
    <t>claire-111289</t>
  </si>
  <si>
    <t>Suite à mon sinistre de cambriolage, éffraction, vandalisme qui ont détruit toutes les tapisseries, murs, sols, plafonds, portes, j'ai reçu 950e d'indemnisation alors que les frais s'élèvent à 34 000 e pour la maison et 6000 e pour les objets.Je ne suis pas satisfait.</t>
  </si>
  <si>
    <t>kiko1971-58363</t>
  </si>
  <si>
    <t>Direct assurance est nul , ils savent meme pas faire une résilation, et pour recevoir une assistance on a  passé 4 heures d'attente avec nos deux enfants,  je déconseille cet assurance. 
Direct assurance is bad, they do not even know how to do a cancellation, and to receive assistance we spent 4 hours waiting with our two children, I do not recommend this insurance</t>
  </si>
  <si>
    <t>16 octobre 2019 suite à une expérience en octobre 2019</t>
  </si>
  <si>
    <t>jo-80102</t>
  </si>
  <si>
    <t xml:space="preserve">Très bons renseignements , accueil très agréable,  de Madame alicia elle est à l écoute elle est de bons conseils très patiente très  convainquante
Madame alicia est très accueillante elle est convainquante elle comprend nos problèmes elle est très  patiente de bons conseils 
</t>
  </si>
  <si>
    <t>26 janvier 2017 suite à une expérience en janvier 2017</t>
  </si>
  <si>
    <t>celine-51698</t>
  </si>
  <si>
    <t>Suite à un cambriolage tout a été pris en charge rapidement. Les personnes du service sinistre sont très disponibles et n'hésitent pas à donner les renseignements nécessaires</t>
  </si>
  <si>
    <t>18 février 2021 suite à une expérience en février 2021</t>
  </si>
  <si>
    <t>jbon-104448</t>
  </si>
  <si>
    <t>Bonjour
J ai eu la réponse à ma question . L' agent qui m'a bien renseigné était très courtoise . J apprécie d'avoir encore un service téléphonique.
Cordialement</t>
  </si>
  <si>
    <t>dezarnaud-p-137366</t>
  </si>
  <si>
    <t>RAS pour le moment : très bon contact par téléphone, très bonne assistance. À voir maintenant sur la durée, notamment s'il survient malheureusement un sinistre.</t>
  </si>
  <si>
    <t>24 juin 2019 suite à une expérience en juin 2019</t>
  </si>
  <si>
    <t>sarahmartins-77079</t>
  </si>
  <si>
    <t>Plus de deux mois d'attente pour ajouter mon conjoint à mon contrat. Malgré de nombreuse relance mail, chat on Line, courrier aucun retour. Je n'ai jamais vu de tél délais !!!!!</t>
  </si>
  <si>
    <t>oceane-g-130901</t>
  </si>
  <si>
    <t>Les prix me conviennent, prix quasiment divisé par 2 par rapport à mon assurance précédente avec plus d’options. (Tiers étendu contre tous risques ici)</t>
  </si>
  <si>
    <t>denis-92739</t>
  </si>
  <si>
    <t>SUIS satisfait de direct assurances suis client pour mes vehicules depuis plus d'un an. aucun soucis pour le moment
espere rester chez vous pour prochaine voiture si tarif correct</t>
  </si>
  <si>
    <t>brice-r-135020</t>
  </si>
  <si>
    <t>Simple et efficace, le prix est attractif et est bien moins cher que mon contrat actuel pour des prestations moindres. L'ergonomie du site est très fonctionnelle et les différentes offres proposées sont claires</t>
  </si>
  <si>
    <t>26 juin 2021 suite à une expérience en juin 2021</t>
  </si>
  <si>
    <t>vaibhav-b-121294</t>
  </si>
  <si>
    <t>Bonjour, 
Je suis rendu en compte que c'est une assurance vraiment sympa et genial. De plus qui j'aime que il y a une équipe de support très efficace. Le gestion de support est vraiment aggreable.Bonjour,
J'ai réalisé que c'est une assurance vraiment sympa et géniale. J'aime aussi le fait qu'il y ait une équipe d'assistance très efficace. La gestion du support est vraiment sympa.</t>
  </si>
  <si>
    <t>relot-e-127708</t>
  </si>
  <si>
    <t>Le prix me convient en tant que jeune assuré. Très bon accueil et efficace .Etant nouvellement assuré je ne peux pas donné d'avis sur l'assurance en elle même</t>
  </si>
  <si>
    <t>zhar-k-112594</t>
  </si>
  <si>
    <t xml:space="preserve">Satisfait mais difficile accéder e l'espace perso en espérant que je suis bien assuré carte verte non délivré pour l'instant pages qui s'ouvrent mal bien cordialement
</t>
  </si>
  <si>
    <t>elena-62410</t>
  </si>
  <si>
    <t xml:space="preserve">Bonjour!
Je ne conseil pas Santiane car  il ne sont pas professionnelle , beaucoup de temps d'attente lors d'un appelle, beaucoup de temps pour résoudre les problèmes. Dans mon cas il mon donner des faux informations et j'ai eu de problèmes des télétransmission qui après 3 mois n'ont pas encore était résolu.   Fait votre conclusion et bien votre choix! </t>
  </si>
  <si>
    <t>hug-m-117890</t>
  </si>
  <si>
    <t>Aucun avis particulier, le prix de l'assurance est vraiment attractif comparé à d'autre assurance. Bien que le tarif de la franchise soit vraiment excessif!</t>
  </si>
  <si>
    <t>nico-122866</t>
  </si>
  <si>
    <t>Honteux et minable.
Ma mère, veuve depuis plus de 6 mois n'a toujours pas pu avoir le moindre remboursement des assurances souscrites. A chaque appel, on lui indique que soit on a pas reçu son dossier soit il a été perdu.
A éviter à tout prix. Scandaleux.</t>
  </si>
  <si>
    <t>sans-97807</t>
  </si>
  <si>
    <t xml:space="preserve">après un devis intéressant en 2018, j'opte pour cette compagnie en mai, très bien, la suite est moins glorieuse !! 
2019 sans déclaration de sinistre augmentation du tarif de 15% !!
2020 tjrs ss déclarer de sinistre augmentation de 13% !!! bah voyons !!
Auparavant la compagnie précédente augmentait bon an mal an de 1.5% environ
Cherchez l'erreur...
Donc je change cette année...merci la loi Hamon
</t>
  </si>
  <si>
    <t>mayckel82-104721</t>
  </si>
  <si>
    <t xml:space="preserve">A fuire cette assurance a mis fin à mon contrat provisoire pour manque  d’un document inutile j’ai payé 120€ pour 4 mois d’assurance à l’avance et au bout de 3 semaine il résilie mon contrat garde la totalité des 120€ et ne veulent pas me réassure car il dise que mon véhicule fait 6cv et qu’il ne trouve aucune compagnie pour m’assurer c’est un Renault express année 1998 et il me considère se véhicule comme une ferari c’est une honte à éviter fortement.
</t>
  </si>
  <si>
    <t>03 octobre 2021 suite à une expérience en octobre 2021</t>
  </si>
  <si>
    <t>lepez-v-135690</t>
  </si>
  <si>
    <t>simple et rapide mon fils client chez vous avait raison. Je ne connaissais pas vraiment et après différents devis et l'avis de mes proches, c'est la meilleure</t>
  </si>
  <si>
    <t>maosai-121164</t>
  </si>
  <si>
    <t xml:space="preserve">Très mauvaise expérience suite à un dégât des eaux, je ne conseille pas du tout cet assureur.
Les conseillers ne sont pas à l'écoute et prennent de haut.
Aucune confiance en leur client et refuse de faire venir un expert à domicile pour évaluer les dégâts.
J'ai une 3 personnes différentes en ligne et 3 versions différentes sur les justificatifs à fournir.
Je suis très déçu et compte résilier cette assurance au plus vite
</t>
  </si>
  <si>
    <t>03 novembre 2020 suite à une expérience en novembre 2020</t>
  </si>
  <si>
    <t>vero-99596</t>
  </si>
  <si>
    <t>Très déçue de la MATMUT. Je suis chez eux depuis 14 ans. Ces trois dernières années, j'ai eu malheureusement des sinistres non responsables. Je viens de recevoir un courrier de résiliation. Je trouve cette façon de procéder inacceptable et vraiment injuste. Vous pouvez régler vos mensualités mais surtout ne pas avoir de sinistres.</t>
  </si>
  <si>
    <t>24 février 2017 suite à une expérience en février 2017</t>
  </si>
  <si>
    <t>dan-52718</t>
  </si>
  <si>
    <t xml:space="preserve">Bonne compagnie d'assurance tant que vous n'avez pas d'accident 
Fortes pénalités imposées à la suite de 3 incidents sur 30 mois 1 bris de vitre 11/2014 1 accrochage responsable 03/2016 1 accident de la circulation non responsable (véhicule détruit) 01/2017 toujours pas remboursé et fortement pénalisé sur les franchises pour assuré un nouveau véhicule </t>
  </si>
  <si>
    <t>14 avril 2021 suite à une expérience en avril 2021</t>
  </si>
  <si>
    <t>paul-h-110380</t>
  </si>
  <si>
    <t>je suis satisfaite., les tarifssont correcs les réponses téléphoniques assez rapides.les démarches assez faciles.
On ne se sent pas toute seule vis à vis de l'ordi.</t>
  </si>
  <si>
    <t>25 avril 2017 suite à une expérience en avril 2017</t>
  </si>
  <si>
    <t>fredobou8-54268</t>
  </si>
  <si>
    <t>Assurance très compétitive au niveau des tarifs, très bonne accueil seul petit bémol un temps de réponse trop long pas de problème pour tout le reste</t>
  </si>
  <si>
    <t>georges-m-136637</t>
  </si>
  <si>
    <t>je suis très satisfait de ma souscription à l'assurance l'olivier assurance une réponse rapide et efficace suite a ma demande d'assurance auto dans votre agence .</t>
  </si>
  <si>
    <t>biboon-65476</t>
  </si>
  <si>
    <t>un gag.  2 entretiens de 40 mn ou on me redemande 2 fois les mêmes informations. Une clio de 1999 avec un conducteur principal qui a 20 ans de permis, un bonus de 0,5 et jamais d'infraction ou d'alcoolémie. Cout total de 2000 € . le prix que j'ai acheté la voiture. C'est énorme.</t>
  </si>
  <si>
    <t>jean-francois-c-134375</t>
  </si>
  <si>
    <t>Les prix semblent bons. Nous verrons si le service est au rendez-vous.
Et nous verrons si l'application est de qualité et si les agents sont réactifs.</t>
  </si>
  <si>
    <t>19 décembre 2016 suite à une expérience en décembre 2016</t>
  </si>
  <si>
    <t>carlo89-50440</t>
  </si>
  <si>
    <t>A la signature du contrat , amabilité courtoisie et grande promesse .
Pour la resiliation , (en cause les tarifs) , refus de resiliation par tous les moyens .</t>
  </si>
  <si>
    <t>nicole-m-125697</t>
  </si>
  <si>
    <t>Je suis satisfaite du service, ainsi que de la qualité des informations et renseignements, de la rapidité et de la clarté des réponses aux questions posées</t>
  </si>
  <si>
    <t>15 janvier 2020 suite à une expérience en janvier 2020</t>
  </si>
  <si>
    <t>scorpion72669913-85949</t>
  </si>
  <si>
    <t xml:space="preserve">Assuré chez eux depuis de nombreuses années avec "bonus à vie" j'ai eu la malchance d'avoir deux accident de moto en deux ans dont un non responsable sur les deux. Ils ont voulut multiplier ma franchise par deux et demi, j'ai refusé et j'ai été résilié à échéance. J'ai enlevé tout mes contrats pour aller voir ailleurs et bien m'en à pris car à garanties équivalentes j'ai facilement trouvé moins chères.  </t>
  </si>
  <si>
    <t>ph59-138316</t>
  </si>
  <si>
    <t>Mon contrat assurance vie a plus de 8 ans et je voudrais récupérer mes fonds placé uniquement en support puisque j'avais fait un arbitrage il y a 3 mois en prévision de ce retrait. J'ai téléphoné le 1er octobre car le retrait total ne peut pas se faire en ligne. On m'a posé un tas de question: pourquoi? vous devriez demander plutôt une avance, qu'allez vous faire avec votre argent? etc, etc .....Puis on m'a dit d'envoyer un courrier car ils ne pouvaient pas prendre d'ordre par téléphone. Courrier posté le 4/10. Le 8/10 coup de fil, encore un tas de questions, les mêmes que le 01/10. le 20/10 je reçois un mail me demandant de les appeler pour faire le point. J'ai répondu au mail. Nous sommes le 26, mon contrat n'est toujours pas clôturé. C'est lamentable, pour les prélèvements automatiques ils sont très ponctuels, certaines fois mêmes ils prélèvent avant la date prévue, mais pour récupérer son argent c'est le parcours du combattant. Très mécontent. Je ne recommande pas du tout cet assureur</t>
  </si>
  <si>
    <t>09 février 2018 suite à une expérience en février 2018</t>
  </si>
  <si>
    <t>snoopy-61288</t>
  </si>
  <si>
    <t>QUATRE MOIS !!! que mon véhicule est chez le carrossier
(agréé Pacifica) et toujours pas de date prévisionnelle de fin de travaux.Pacifica n'intervient pas malgré toutes mes demandes.Merci le service client.
À ÉVITER ABSOLUMENT</t>
  </si>
  <si>
    <t>sam2112-76686</t>
  </si>
  <si>
    <t>Neoliane je déconseille cette mutuelle à tous le monde ma grand-mère est cliente pour le moment et je peut dire que des quelles arrivera à la date de fin il est or de question quelle y reste il sont incapables de rembourse les soins de leur clients ce sont de enpoter</t>
  </si>
  <si>
    <t>mexar-71734</t>
  </si>
  <si>
    <t>Facile et pas cher de s'assurer chez l'olivier. Leur interface web est vraiment bien.
Par contre, après deux ans a avoir été assuré chez eux, j'ai changé ma situation personnelle et décider de vivre dans un camping car en digital nomade. N'ayant donc plus de domicile fixe, je sortait de leurs cases à cocher et ils m'ont viré comme un malpropre. Quelques secondes après, mon contrat était résilié sur mon espace perso...</t>
  </si>
  <si>
    <t>jean-christophe-52522</t>
  </si>
  <si>
    <t>Aucun accident mais une panne à 100 km de chez moi. Retour à mon domicile en taxi et prise en charge immédiate de la moto par un garagiste agrée. Service téléphonique impeccable</t>
  </si>
  <si>
    <t>celine-107513</t>
  </si>
  <si>
    <t>Cela fait 2 ans, qu ils me doivent un arrêt maladie, on me demande des papiers inutiles, on me dit qu on va faire quelque chose et à chaque fois, on me demande n importe quoi. Cela fait 2 ans qu on me balade et je ne prendrais plus jamais cette mutuelle. Elle ne paye pas et ne répond jamais à mes email. Ils sont incompétent. Je suis très déçu et ne recommande surtout pas cette assurance, à fuir.</t>
  </si>
  <si>
    <t>antoine-g-108470</t>
  </si>
  <si>
    <t>Bonjour , pour la golf , pas de problème , pour la mégane qui ne roule pas du tout depuis que j'ai la golf , c’est beaucoup trop cher. Elle est immobilisée .</t>
  </si>
  <si>
    <t>ninou-93390</t>
  </si>
  <si>
    <t>il a fallu les appeler plusieurs fois pour obtenir satisfaction.Les demandes des clients sont ignorées si vous n'insistez pas.tout est bon pour payer mais quand vous avez un probleme c'est une autre paire de manche
a fuir!!!!!!!!!!!</t>
  </si>
  <si>
    <t>erick51-139628</t>
  </si>
  <si>
    <t>Ma première impression concernant Lolivier assurance était bonne , agréable , réactif ...Je suis chez vous depuis environ 1 an et demi . Je vous ai contacté il y a quelques jours pour vous expliquer que ma situation financière était compliquée ce mois . J'ai demandé à l'interlocuteur de pouvoir lisser ma mensualité, on m'a répondu que ce n'était possible ! J'ai donc expliqué vouloir trouver une solution.. On m'a répondu que c'était mon premier problème que je n'aurais pas les frais de 20 euros que je devrais régler le mois prochain ! Mais depuis ce matin je suis harcelé, mise en demeure ,recommandé, vous me réclamer 2 mensualité + frais ...J'ai voulu éviter les problèmes et au final je vois que c'est tout le contraire ! Je vais vous régler ce que je vous dois et je change d'assurance.</t>
  </si>
  <si>
    <t>27 mars 2019 suite à une expérience en mars 2019</t>
  </si>
  <si>
    <t>dan-74503</t>
  </si>
  <si>
    <t xml:space="preserve">Les tarif de devis son intéressant, mais après faire très attention tout changement à un prix .
pour moi entre 30 euros et 50 euros par modification ,lors du devis la date de carte grise a changé  la nouvelle carte grise ne mettait par encore parvenu des services de l'etat ,donc pour le devis j'ai donné la date du document en ma possession .
Augmentation annuelle de 34 euros de ma prime pas ponctuel mais bien annuelle pour ce changement.Très bien j'accepte le contrat je paye le supplément .
Quelques jours plus tard ,je demande par téléphone si il est possible d'avancer la dates d'effet de deux jours de mon contrat ,effectivement c'est possible par contre je ne suis pas informé que cela augmente ma prime annuelle de 44 euros ,je les appelle pour leur dire que je ne suis pas d'accord,il doit y avoir une erreur.
Il vont faire remonter l'information et il me recontacteront ,après quelques jour je rappelle,nous nous En occupons il n'est pas nécessaire de rappeler.
Plusieurs semaines passe j'envoie un mail.
Et la je suis contacté par téléphone.
Sois je signe le nouveau contrat avec la nouvelle prime sois je ne suis plus assuré dans trois jour.
Franchement qui accepterait de payer 44 euros tout les ans pour avancer de deux jours sont contrats 
Je suis client Axa pour toutes nos assurances professionnel et personnel depuis 20 ans  ,pour ce véhicule qui était mon véhicule de fonction dans ma société puisqu'il a été remplacé par un autre ,j'ai pensé que direct assurance filiale AXA certes moins cher pouvait être à la hauteur.
Je me pose aujourd'hui beaucoup de questions car l'ensemble de nos assurances au sein du groupe axa assurances son importantes nous n'avons jamais eu à solliciter notre couverture.serait-on confronté au même traitement.
Voilà mon avis 
</t>
  </si>
  <si>
    <t>14 mai 2021 suite à une expérience en mai 2021</t>
  </si>
  <si>
    <t>sayit-riza-s-113691</t>
  </si>
  <si>
    <t>les prix sont corrects de l'assurance auto pour jeune conducteur (première assurance) si on peut payer directement car en "mensualisé", le prix monte vite !</t>
  </si>
  <si>
    <t>salles-t-126872</t>
  </si>
  <si>
    <t>je suis satisfait du service, les prix me conviennent parfaitement, le service téléphonique est impeccable et sait répondre à mes attentes, je recommanderai a mon entourage.</t>
  </si>
  <si>
    <t>biscotte2-63932</t>
  </si>
  <si>
    <t>Axa dépannage' laisse personne en situation de handicap en panne sur la route pendant 4h lui promettant une dépannage dans mois d une heure qui finalement ne viendra pas car refus du depanneur de se déplacer</t>
  </si>
  <si>
    <t>sunfamily-54819</t>
  </si>
  <si>
    <t>très déçu par cette assurance, depuis le passage par Europe Assistance le 1er janvier 2017 il n'y a plus de rapatriement des passagers, en clair on rapatrie votre véhicule, et vous débrouillez vous avec vos bagages et vos enfants, c'est une honte et tout le monde se renvoi la balle, aucunes réponses claires du services clients.</t>
  </si>
  <si>
    <t>01 juin 2019 suite à une expérience en juin 2019</t>
  </si>
  <si>
    <t>fetaya-76392</t>
  </si>
  <si>
    <t>Prix et couverture en adéquation, plutôt moyen, mais délai de traitement des remboursements inacceptable, 7 semaines de retard dans</t>
  </si>
  <si>
    <t>15 mai 2020 suite à une expérience en mai 2020</t>
  </si>
  <si>
    <t>jo-89682</t>
  </si>
  <si>
    <t>Tellement gentille et efficace, temps de réponse rapide. Quel plaisir d avoir en ligne des personnes si professionel</t>
  </si>
  <si>
    <t>15 septembre 2021 suite à une expérience en septembre 2021</t>
  </si>
  <si>
    <t>peltier-s-133026</t>
  </si>
  <si>
    <t>Très satisfaite je recommande vivement. Prix satisfaisant . Démarche rapide tout est bien expliqué. Je recommande lolivier assurance. Merci pour tout.</t>
  </si>
  <si>
    <t>06 octobre 2017 suite à une expérience en octobre 2017</t>
  </si>
  <si>
    <t>christophe-57852</t>
  </si>
  <si>
    <t>Très mécontent de la prestation de mon ancien assureur. 
Les tarifs étaient compétitifs la première année - prix d'appel- puis ont augmenté de plus de 50% sur 4 ans avec pourtant un bonus en progression chaque année ( 0 ACCIDENTS)
Aucune souplesse. Tout est automatique et les conseillers, après le quart d'heure d'attente réglementaire ne peuvent rien faire "à cause du système". A éviter absolument.</t>
  </si>
  <si>
    <t>01 juin 2018 suite à une expérience en juin 2018</t>
  </si>
  <si>
    <t>allart-64390</t>
  </si>
  <si>
    <t>contact très agréables et très bien expliqué SUR LES POINTS PRINCIPAUX</t>
  </si>
  <si>
    <t>delaune-m-129088</t>
  </si>
  <si>
    <t>contact facile
mes demandes ont été prises en compte.
appel téléphonique très cordial
je recommande pour les prix et toutes les explications du contrat</t>
  </si>
  <si>
    <t>lill06-105218</t>
  </si>
  <si>
    <t>Très mécontente de Néoliane  je n'arrive pas a me faire rembourser quand on leur téléphone il dise s'est en court de traitement mais toujours rien a se jour pourtant ils sont bien reçu mes documents car il m'ont envoyer un mail avec les documents reçu j'attends un remboursement depuis le 9 février et depuis le 18 février a se jour toujours rien par contre il paie les pharmacies et les laboratoires</t>
  </si>
  <si>
    <t>18 mars 2017 suite à une expérience en mars 2017</t>
  </si>
  <si>
    <t>fafa-53379</t>
  </si>
  <si>
    <t>Difficile de juger la performance de l assureur qd on a pas eu de sinistre.
dommage qu il ne soit pas possible de choisir le montant de la franchise pr l assurance tout risque.</t>
  </si>
  <si>
    <t>mege-montelimard-c-139495</t>
  </si>
  <si>
    <t xml:space="preserve">analyse rapide de la situation
traitement rapide et efficace de mon dossier
personnes agréables et professionnelles
aide et assistance pour la finalisation du contrat
infor
</t>
  </si>
  <si>
    <t>22 mars 2017 suite à une expérience en mars 2017</t>
  </si>
  <si>
    <t>sofia-53493</t>
  </si>
  <si>
    <t xml:space="preserve">Assurance Habitation PRIVATIS CONFORT avec protection juridique.
Aujourd'hui j'ai un souci avec mon employeur et mon assurance me dit qu'il ne prenne pas en charge les litiges professionnels ...Me l'a t 'on signalé ? NON .
Est ce noté sur mon contrat NON.
Protection juridique confort .. Tout simplement.
Je paie cette une assurance depuis de nombreuses années et houppss pas assurée.
Je vais immédiatement chercher un assureur plus sérieux.
</t>
  </si>
  <si>
    <t>11 juillet 2020 suite à une expérience en juillet 2020</t>
  </si>
  <si>
    <t>rui-mendes-93830</t>
  </si>
  <si>
    <t xml:space="preserve">Je suis ravi de vos services par le passé. La qualité/prix est très convenable et par ailleurs m’a beaucoup attiré.
Globalement je suis ravi des services proposés. </t>
  </si>
  <si>
    <t>jacob-a-115877</t>
  </si>
  <si>
    <t>Rapport qualité/prix intéressant, conseillers réactifs et à l’écoute; C’est ma première souscription à une assurance auto et j’ai été ravie de l’accompagnement pas à pas par les télé-conseillers qui m’ont expliqué les diverses modalités de ce contrat et ont répondu à toutes mes questions.</t>
  </si>
  <si>
    <t>04 juillet 2021 suite à une expérience en juillet 2021</t>
  </si>
  <si>
    <t>mandiana-l-122322</t>
  </si>
  <si>
    <t>les prix ne me convienne pas, vos tarifs sont erronés. je ne conseille pas du tout. je refais un devis avec les même information et j'obtient une différence de 100 euros</t>
  </si>
  <si>
    <t>juninger-80003</t>
  </si>
  <si>
    <t>J'ai fait une demande de rachat partiel, il y a trois semaines, Aucune nouvelle sur mon compte, sinon que mon conseiller possède bien l'information et rien ne se passe. J'ai absolument besoin de cet argent pour payer mes impôts fonciers... Ce retard est extrêmement pénalisant ... surtout dans l'impossibilité de joindre les conseillers qui ne rappellent pas au service proposé....</t>
  </si>
  <si>
    <t>kevinn-78315</t>
  </si>
  <si>
    <t>Super ! J'ai eu de très bon conseil ! La dame a répondu à toutes mes question, m'a aider pour l'es manipulation sur internet. Merci à Caroline pour ce moment agréable</t>
  </si>
  <si>
    <t>03 avril 2020 suite à une expérience en avril 2020</t>
  </si>
  <si>
    <t>cheyen-88674</t>
  </si>
  <si>
    <t>nous avons deux sinistre chez eu qui ne sons pas résolue sa fais plus de deux mois .pas de nouvelle des expert j'ai voulus faire les travaux moi même il mon demander une facture d'achat de matériaux qui s'élève a 350€ et eu me propose tout comprit 345€ il se foute de nous assurance a fuir  nous et tous nos amie parton de cette assurance.aucune nouvelle des expert non plus il save vous prélever tout les mois mais c'et la seule chose ou il vont vite et save faire nous avons déposer une main courante et bientôt une plainte si sa se résous pas preuve en mains de nos dégât sa va faire le tour des réseaux sociaux    enfin dégoutter</t>
  </si>
  <si>
    <t>jose-a-129465</t>
  </si>
  <si>
    <t xml:space="preserve">tarif sont très abordables
rapidité à l'inscription en suivant la procédure
Dommage que les documents à envoyer ne soient pas indiqué au début (ou pas vu ?)
</t>
  </si>
  <si>
    <t>24 juillet 2018 suite à une expérience en juillet 2018</t>
  </si>
  <si>
    <t>virginie-65706</t>
  </si>
  <si>
    <t xml:space="preserve"> j’ai été victime d’un cambriolage.  je n’ai aucune nouvelle de la Macif. je me rend à 2 reprises  à l’agence de Montreuil à l’heure d’ouverture, mais celle-ci était fermée, sans aucun mot pour en aviser les clients. 
J’ai composé le numéro suivant : 01 55 56 57 58 auquel, il m’a fallu appeler plusieurs fois pour obtenir une réponse cohérente (j’ai été mené en bateau) voici les réponses des agents au téléphone :
- 1er appel, il m’a été donné un rendez-vous téléphonique, qui d’ailleurs a été annulé dans l’après-midi. Je tiens à préciser que l’agent d’accueil a refusé de me donner le nom de la personne qui devait me contacter, après avoir insisté elle m’a répondu qu’elle ne le connaissait pas. Ce qui aurait facilité les contacts en cas de besoin avec cet inconnu personne.
2er appel, j’ai obtenu un rendez-vous en urgence mais le lendemain aucun appel .
3er appel, J’explique ma situation, l’agent me répond que les appels au client sont sous 48 h.
j’envoie 2 courriers dont un en accusé de réception dont je n’ai aucune réponse. Je rappelle l’hôtesse me dit que personne ne c’était occupé de mon dossier.  Je retourne à l’agence et là c’est le pompon, la personne daigne envoyer un mail de réclamation à sa chef et me demande d’attendre une semaine pour la réponse, et de revenir la voir si je n’ai pas de réponse, ainsi elle lui téléphonera. LA VRAIMENT ELLE C’EST FOUTU DE MOI !!! 
</t>
  </si>
  <si>
    <t>fabyen58-92687</t>
  </si>
  <si>
    <t xml:space="preserve">Les prix me conviennent
Les garanties me suffisent
En attente de ce que va me proposer mon actuelle assurance qui pacifica du crédit agricole. J’attends mon rdv
</t>
  </si>
  <si>
    <t>11 mai 2017 suite à une expérience en mai 2017</t>
  </si>
  <si>
    <t>anne-marie-54596</t>
  </si>
  <si>
    <t>Aucun remboursement de frais de santé depuis janvier 2017. En réponse à ma réclamation du 9 mai, c'est de la faute de la communication d'Harmonie avec la MGEN et c'est aux adhérents de se débrouiller pour pallier l'anomalie !
A qui profite financièrement cette situation ? A Harmonie Mutuelle bien sûr, qui dispose ainsi de capitaux à faire fructifier aux dépens des adhérents. 
Je n'admets pas ces pratiques, d'autant plus que je suis une personne âgée à petit budget.
JE VAIS SAISIR l'UFC QUE CHOISIR, ce qui constituera au moins une mauvaise publicité pour cette mutuelle.</t>
  </si>
  <si>
    <t>juliens-113981</t>
  </si>
  <si>
    <t xml:space="preserve">Très chère : après rapide calcul, on se rends compte que même si il nous arrive toutes les catastrophes, le cout de la mutuelle sera toujours supérieur à ce qu'elle rembourse.
De plus, aujourd'hui, j'ai essayé de les joindre 8 fois  : 16 min de répondeur à chaque fois avant que ca raccroche...
Je n'ai jamais vu ca. </t>
  </si>
  <si>
    <t>sab-s-123529</t>
  </si>
  <si>
    <t>Je suis relativement satisfait de votre assurance et je vais la recommander à mes amies.
Il faudrait pouvoir faire plus de choses depuis l'application</t>
  </si>
  <si>
    <t>21 septembre 2020 suite à une expérience en septembre 2020</t>
  </si>
  <si>
    <t>kaww--97666</t>
  </si>
  <si>
    <t>. Les prix faut pas en parler, quand tu va les voir, la dame t’explique clairement qu’elle s’en fou que tu sois satisfait ou pas, elle dis que sa clientele reste la meme (insolence en plus) donc axa plus jamais .</t>
  </si>
  <si>
    <t>04 février 2017 suite à une expérience en février 2017</t>
  </si>
  <si>
    <t>zazabelle06-52031</t>
  </si>
  <si>
    <t>Mutuelle obligatoire d'entreprise
Mon mari apparaissait bien l'année dernière il avait sa propre carte 
cette année je suis seule assurée je ne sais pas d'où ils ont sorti que mon mari avait sa propre mutuelle obligatoire car il ne travail pas 
 j'ai envoyé via mon entreprise les documents que l'on me réclame et j'attends toujours mais sans plus d'espoir
J'ai voulus m'inscrire sur leur site pour en savoir plus
 pour cela ont nous demande bien sûr le n° d'adhérent et les 7 derniers chiffres de mon IBAN
Impossible 
mon IBAN n'est soit disant pas correct  sauf que je sais encore lire un IBAN sur mon relevé de compte</t>
  </si>
  <si>
    <t>05 juin 2020 suite à une expérience en juin 2020</t>
  </si>
  <si>
    <t>stacymael31-90239</t>
  </si>
  <si>
    <t>À fuir, ne sont pas du tout professionnel. Aucune éthique. Proposition d'offre inadapté.</t>
  </si>
  <si>
    <t>01 décembre 2017 suite à une expérience en décembre 2017</t>
  </si>
  <si>
    <t>gizou48-59283</t>
  </si>
  <si>
    <t xml:space="preserve">Un deviis assurance auto par internet = 341,90
Le contrat rédigé par MATMUT = 378,20
Leur explication ; devis ne comprend pas garantie corporelle et protection juridique;
</t>
  </si>
  <si>
    <t>laetitia-b-130767</t>
  </si>
  <si>
    <t>Je suis relativement satisfaite car j'ai peu de sinistre... mais le manque d'informations lors de mon dernier problème avec ma voiture a été dommage. 
Avoir une voiture de prêt avec une franchise aussi énorme n'est pas normal ! On est prix au dépourvu et c'est pas agréable...
Concernant le prix de l'assurance, je trouve que peu d'offre son faite aux anciens clients alors que des offres sont proposées au nouveaux clients. Peut être vais je devoir comparer avec la concurrence... a Suivre</t>
  </si>
  <si>
    <t>theradioshow-111304</t>
  </si>
  <si>
    <t>Rien a dire de négatif sur cette assurance. Le fait que la grande majorité des démarches se fassent en ligne me convient très bien. Coté garantie je n’ai jamais eu encore à faire jouer mon assurance mais j’ai le sentiment d’être considéré et bien protégé entant que motard.</t>
  </si>
  <si>
    <t>18 avril 2018 suite à une expérience en avril 2018</t>
  </si>
  <si>
    <t>sousou-63357</t>
  </si>
  <si>
    <t>Adhérente depuis 2013, Bonne écoute des besoins, des prix raisonnables et toujours dans disponible pour répondre aux diverses questions</t>
  </si>
  <si>
    <t>chris-110400</t>
  </si>
  <si>
    <t>Assurance qui souscrit des options sans en informer le client, je signe un Montant par téléphone, je vois que ca ne correspond pas du tout aux prélèvements quelques mois plus tard, on m'explique au service client qu'ils y feront rien. Je reçois un ans plus tard (sans accident) une note comme quoi en plus d'avoir une assurance qui ne correspond pas au devis, ma prime annuelle va augmenter. C'est la première assurance que je vois ou ca augmente tous les ans. a fuir</t>
  </si>
  <si>
    <t>01 décembre 2019 suite à une expérience en décembre 2019</t>
  </si>
  <si>
    <t>eliseemelina-81522</t>
  </si>
  <si>
    <t>Ma voiture est sinistree depuis le 20/08/19 depuis je les relance CHAQUE semaine mais jamais de reponses concretes.... recemment un expert me contacte pour me dire qu il va y avoir une reconstitution ....en decembre soit 4 mois apres !! On met rentre dedans il'y a un responsable mais direct assurance prefere embeter ses clients ! Honteux  !! Asssurance a eviter a tout prix ! 
Par contre ils ont su etre tres reactifs pour me facturer 40 euros de frais de dossier quand j ai demenager !, a fuir....</t>
  </si>
  <si>
    <t>fitim-m-132182</t>
  </si>
  <si>
    <t xml:space="preserve">Assuré depuis trois ans, très satisfait 
Service de qualité et prise en charge rapide 
Prix parmi les plus attractifs dans les différents types d'assurance
A recommander  </t>
  </si>
  <si>
    <t>dany40-122377</t>
  </si>
  <si>
    <t>Assurée depuis plus de 5 ans, opérée de la cataracte, seule demande de remboursement depuis que je suis inscrite chez eux, impossible de me faire rembourser. Cegema ne répond pas aux courriers, soi-disant, ils ne prennent en compte que les mails mais, même là, c'est le silence absolu.
Mutuelle à proscrire absolument.</t>
  </si>
  <si>
    <t>berville-138453</t>
  </si>
  <si>
    <t>Suite à l'entretien téléphonique que j'ai eu ce matin avec LARBI, j'ai obtenu les renseignements demandés rapidement et clairement.
Personne aimable et compétente.
Merci encore
Mme DELAMARE</t>
  </si>
  <si>
    <t>maelletaiko-94171</t>
  </si>
  <si>
    <t>Bonjour, je n'ai aucun avis à donner pour le moment étant donné que je n'ai encore rien souscrit chez vous pour le moment, merci beaucoup.
Maëlle REYMANN</t>
  </si>
  <si>
    <t>emilia-m-123365</t>
  </si>
  <si>
    <t>Le prix est intéressant mais la franchise  reste un peu élevée. La souscription est simple et rapide. Je recommande votre assurance auprès de mes collègues motards</t>
  </si>
  <si>
    <t>yannsolol-96872</t>
  </si>
  <si>
    <t>A partir d'un devis effectué en ligne, le processus de souscription est non seulement très simple, mais aussi étonnamment rapide !
En moins de 15 minutes, le temps de rentrer nos informations personnelles, et de procéder au paiement des trois premières mensualités de la prime, la carte verte provisoire était déjà envoyée sur mon adresse mail. Et en quelques minutes supplémentaires, nécessaires pour déposer permis, carte grise et relevé d'assurance directement depuis mon espace client, le dossier était complet, et la carte définitive envoyée en moins de 48h.
Surtout, le tarif est vraiment très intéressant, je suis passé de près de 65€ à 30€ mensuels !
Merci L'Olivier !</t>
  </si>
  <si>
    <t>julien-l-128466</t>
  </si>
  <si>
    <t>Je suis satisfait du service : simple et pratique !
Les modifications de contrat et les devis se font d'un simple clic.
Les prix proposés sont corrects.</t>
  </si>
  <si>
    <t>jean-christophe-d-133828</t>
  </si>
  <si>
    <t>Très bien, pour l’instant…
J’espère ne jamais avoir besoin de vérifier les remboursements
Si je continue a être satisfait, je mettrai mes autres véhicules</t>
  </si>
  <si>
    <t>26 octobre 2019 suite à une expérience en octobre 2019</t>
  </si>
  <si>
    <t>cc-80432</t>
  </si>
  <si>
    <t>très bonne assurance auto, mais chère dans le temps , bonne prestation en cas de problème bien sur assuré en tout risque, j'y ai eu un problème seule à 300KM de chez moi je montais en Normandie en famille, j'ai appelé pacifica( crédit agricole), dans les 30 minutes qui ont suivi le dépanneur était la , a remorqué mon véhicule, puis l'assurance m'a demandé pour la prise en charge soit que je continuais mon chemin ou soit je retournais chez moi , s'était soit l'un ou l'autre , un taxi m'a donc ramené chez moi avec mon fils de 12 ans,  puis ils m'ont payé les frais km pour aller récupérer mon véhicule , dommage le prix est chère au fil des années , si vous avez plusieurs compte chez eux , vous avez 10/20% de votre assurance , je la conseille pour les jeunes permis au bout d'un an de permis , vous passez un stage gratuit d'une matinée et en acceptant ce stage vous avez 10% l'année suivante sur votre adhésion</t>
  </si>
  <si>
    <t>kuhn-p-112921</t>
  </si>
  <si>
    <t>je suis satisfait du service, les prix sont correctes à recommander je suis satisfait du service, les prix sont correctes à recommanderje suis satisfait du service, les prix sont correctes à recommanderje suis satisfait du service, les prix sont correctes à recommander</t>
  </si>
  <si>
    <t>lagoutte-j-125610</t>
  </si>
  <si>
    <t>Rapide et efficace j'ai pu faire mes demarches en une petite dizaine de minutes, ce qui est globalement satisfaisant. Il me reste a produire les documents.</t>
  </si>
  <si>
    <t>tchounette-68291</t>
  </si>
  <si>
    <t>adhérent depuis 2015 avec néoliane . je sius satisfaire de la rapidité des remboursements mais je trouve la cotisation excessive par rapport à mes besoins.</t>
  </si>
  <si>
    <t>27 janvier 2017 suite à une expérience en janvier 2017</t>
  </si>
  <si>
    <t>jpperdereau-51764</t>
  </si>
  <si>
    <t xml:space="preserve">Client génération depuis plusieurs années, nous avons appris il y a 2 semaines, via notre pharmacien qui nous demandait notre attestation tiers payant, que nous n'étions plus couvert... Après contacts téléphoniques (on ne nous rappelle jamais) et mails sans réponses... nous avons appris que nous n'avions plus de mutuelles santé chez génération mais que notre "contrat" avait été transféré chez CETIM. Chez CETIM, on ne nous trouve pas, on promet également de nous rappeller mais rien. Aujourd'hui, on apprend que nous aurons notre attestation mi février si tout va bien. Aucun courrier, aucun mail, aucun appel pour nous informer... On se fait jeter comme cela les arrange et sans savoir pourquoi !!! donc contrat résilié, j'ai fait opposition sur les prélèvements bancaires et je vais voir ailleurs.... Il serait temps que nos politiques mettent leur nez dans ces mutuelles.... </t>
  </si>
  <si>
    <t>renate-k-101177</t>
  </si>
  <si>
    <t xml:space="preserve">Bonjour, j'ai eu à souscrire après avoir eu mon permis en juillet 2019. Le tarif  proposé pour une Opel corsa D de 2008 (80ch) était d'environ 114€. Plutôt cher à mon avis, parce que j'ai vu moins cher ailleurs mais je ne me méfiais juste des autres assureurs. J'ai souscrit à une offre tiers+vol+0km dépannage. Concernant les services, j'ai été satisfaite car j'y ai eu recours (2fois) au service dépannage et c'est l'assurance qui a payé à ma place. La panne mécanique que j'ai eu concernant l'embrayage n'a pas été couverte et donc je l'ai payé de ma poche (600€ quand même!) mais je ne sais si c'est possible avec une couverture supérieure. 
J'ai également pu demander une modification de la date de prélèvement (du 5 au 10) parce que je travaille à coté et je perçois mon revenu après le 5 de chaque mois.
Après une année, je suis passée au coefficient 0,95 et à un prix de 91€ environ, c'est qui est une baisse plutôt conséquente surtout pour une étudiante comme moi qui doit faire attention à ses dépenses. Jusqu'à présent, je n'ai jamais eu de problème. En cas de forte affluence, j'ai rarement attendu plus de 10min et moins en dehors. 
J'ai changé d'assureur car ma conseillère en banque m'a proposé une offre me permettant de ne plus payer mes frais bancaires et une négociation au niveau du prix. Aussi, j'ai voulu rassembler tous mes contrats dans une seule et même institution au lieu de tout dispatcher parce que ça me facilite les démarches puisque je ne me déplace qu'à un seul endroit. </t>
  </si>
  <si>
    <t>bellet-n-116013</t>
  </si>
  <si>
    <t xml:space="preserve">JE SUIS SATISFAIT DE MON CONTRAT AUTO CHEZ L OLIVIER.FR
je recommande cet assurance pour son efficaciter et rapidité a faire les contrat auto et la simplicité du site.
</t>
  </si>
  <si>
    <t>17 décembre 2020 suite à une expérience en décembre 2020</t>
  </si>
  <si>
    <t>damnshiroo-101589</t>
  </si>
  <si>
    <t xml:space="preserve">Je mets 3 étoiles au niveau des prix car bénéficiant de cette mutuelle avec mon ancien emploi, je ne la paye pas de moi-même et donc je ne connais pas les tarifs. J'imagine que les prix ne sont pas donnés vu la qualité de cette mutuelle.
Contrairement à la majorité des avis que je vois (peut-être que j'ai de la chance?) je trouve cette mutuelle vraiment top. Ils sont disponibles facilement et très gentils : j'avais pris du retard sur les deux mois max pour la portabilité de mes droits, et ils ont quand même accepté de me prolonger ! Ça fait plaisir une mutuelle indulgente.
Pour ma part, ils me remboursent super rapidement et très bien, mais j'imagine que ça dépend des accords avec l'entreprise en question. En tout cas j'en suis très satisfaite et si j'ai les moyens plus tard d'y rester je le ferai sans doute. </t>
  </si>
  <si>
    <t>typhaine-d-98039</t>
  </si>
  <si>
    <t xml:space="preserve">Je suis satisfait  de votre devis en plus  vous prenez les jeune conduiteur  
mes si jai fait 2 ans de conduite  supervise  est vous aussi  vous assurer  le jour même est je vous est trouvé  grâce  à une des mes collègues  qui est aussi jeune  conduitrise 
</t>
  </si>
  <si>
    <t>24 juin 2021 suite à une expérience en juin 2021</t>
  </si>
  <si>
    <t>anastasia-g-118079</t>
  </si>
  <si>
    <t>après un sinistre j'ai ete très bien prise en charge j'en suis très satisfaite de cette assurance auto , j'attends maintenant la prise en charge corporel</t>
  </si>
  <si>
    <t>maud-p-124497</t>
  </si>
  <si>
    <t>Je suis satisfaite de la facilité de souscription à mon assurance habitation et de la facilité de navigation sur le site et la fluidité des questions.</t>
  </si>
  <si>
    <t>regnier-p-116522</t>
  </si>
  <si>
    <t xml:space="preserve">Je suis satisfait de toutes les conditions proposées
Je suis également du tarif proposé et également de toutes les options que j'ai choisies
Je recommande DIRECT ASSURANCE </t>
  </si>
  <si>
    <t>dominique-s-115008</t>
  </si>
  <si>
    <t>je suis content de direct assurance. rien a dire sur les prix. le moins cher du marché.. je recommande direct assurance a toute personne ne voulant pas dépenser une fortune tout en ayant une bonne couverture.</t>
  </si>
  <si>
    <t>17 février 2021 suite à une expérience en février 2021</t>
  </si>
  <si>
    <t>joel-104325</t>
  </si>
  <si>
    <t xml:space="preserve">Entièrement satisfait de l'AFER, et ce depuis au moins 25 ans
Très bonne rentabilité - meilleure que le CAC40 - Très bonne gestion du Directoire
Aucun problème pour les placements, ni pour les rachats
J'ai eu 2 successions suite à 2 décès : tout c'est très bien passé
Je n'arrète pas de parler de l'AFER à mon entourage : j'ai fais ouvrir des dizaines de dossier à mes amis et à toute ma famille
Je ne peux que recommander l'AFER à qui cherche à placer son argent avec plus ou moins de rendement donc plus ou moins de risque (au choix de l'adhérent) </t>
  </si>
  <si>
    <t>jose-80222</t>
  </si>
  <si>
    <t xml:space="preserve">prix attractif facilité de contact tel trés bon accueil et bonne compréhension de la relation client 
dernier exemple j'ai reçu ma prime annuelle avec une augmentation de 30% j'ai telephonné pour que l'on m'explique et comprendre les raisons de mon augmentation
au telephone l'attente fut brève et l'accueil de qualité   </t>
  </si>
  <si>
    <t>bibou2b--102621</t>
  </si>
  <si>
    <t xml:space="preserve">Bonjour 
Il y a 4 semaines j'ai informé Allianz que j'étais bénéficiaire d'une assurance vie. J'ai fourni de suite le certificat de décès. On devait m'appeler dans les 15 jours. A aujourd'hui toujours rien malgré mes appels et mes mails. Il paraît qu'il y a beaucoup de décès. On se moque de qui....
Quel recours ?? Je voudrai éviter de faire intervenir une association de consommateurs ou un avocat. 
Je souhaiterai une finalité à l'amiable et rapide. </t>
  </si>
  <si>
    <t>20 novembre 2018 suite à une expérience en novembre 2018</t>
  </si>
  <si>
    <t>alameda-68396</t>
  </si>
  <si>
    <t xml:space="preserve">Dégouté par la façon dont la MACIF traite les dossiers de sinistres. En fait elle ne traite rien. Elle classe. Négligence, désinvolture et mépris sont de mise afin de ne pas indemniser les sociétaires.
Mes parents, personnes âgées, sont sociétaires depuis plus de 30 ans, bons payeurs, aucun sinistre à leur actif.
Victimes d'un dégat des eaux ayant entraîné des travaux importants, plus de 10 000 euros.
Que penser de l'expert missionné ? Incompétent et négligent. A assuré qu'il ferait une "bonne expertise" "parce que les employés de MACIF, derrière leur bureau, n'avaient pas conscience de la détresse dans laquelle se trouvaient les sinistrés.  Au final, il a réalisé une expertise fantaisiste et n'a même pas communiqué à macif les devis et factures qui lui ont été remis. Expertise bidon.
La MACIF a donc décidé qu'elle n'intervenait pas dans ce dossier.
Après courrier auprès de la commission de recours, indemnisation de 880 euros au titre de recherche de fuite, alors qu'une gestionnaire leur avait annoncé, par téléphone, de manière désagréable, que les recherches de fuites n'étaient pas indemnisées.
</t>
  </si>
  <si>
    <t>21 avril 2021 suite à une expérience en avril 2021</t>
  </si>
  <si>
    <t>jean-pierre-c-111111</t>
  </si>
  <si>
    <t>Conseiller très à l'écoute. Je recommande cette enseigne aux utilisateurs, que ce soit en motos ou en voitures et vous souhaite un excelle te journée.</t>
  </si>
  <si>
    <t>05 mai 2017 suite à une expérience en mai 2017</t>
  </si>
  <si>
    <t>clement-54497</t>
  </si>
  <si>
    <t>Mutuelle sans scrupule qui prend les remboursements de ces adhérents en otage pour régler ses litiges avec l'employeur. Je suis a jour de mes cotisations et la mutuelle a suspendu mes garanties tant que mon ancienne entreprise paie sa part. Je n ai jamais été averti et je ne peux rien faire d autres qu'attendre... cela fait 5 mois... je déconseille fortement. Aucun sens commercial, l'adhérent n'est pas du tout considéré et traité comme un indésirable qui veut etre remboursé...</t>
  </si>
  <si>
    <t>02 mars 2018 suite à une expérience en mars 2018</t>
  </si>
  <si>
    <t>laurent-61923</t>
  </si>
  <si>
    <t>Même si vous résilier à temps demande cotisation de l'année à venir
Assurance peut être moins cher mais les garanties sont elles aussi en moindre détails 
Service difficile à joindre</t>
  </si>
  <si>
    <t>08 février 2019 suite à une expérience en février 2019</t>
  </si>
  <si>
    <t>caro49460-71097</t>
  </si>
  <si>
    <t>A fuir 
25 mn pour avoir un 
conseiller 
Dossier qui date de 3,5 ans
Sur une succession 
Toujours rien à ce jour
4 personnes au téléphone qui me disent que régularisé 
Ça date de 4 mois
Et vous n êtes pas plus avancés</t>
  </si>
  <si>
    <t>psaubier-102992</t>
  </si>
  <si>
    <t>Excellent service, garanties et site en ligne. Tout se fait facilement en ligne et les agents sont très faciles à joindre au cas où des informations complémentaires sont nécessaires  ... Excellent !</t>
  </si>
  <si>
    <t>louise-d-125925</t>
  </si>
  <si>
    <t>Très bon site. Les cotisations qui s'adaptent grâce au système "youdrive c'est malin et bien pensé pour les conducteurs respectueux. Bonne route à tous</t>
  </si>
  <si>
    <t>31 juillet 2020 suite à une expérience en juillet 2020</t>
  </si>
  <si>
    <t>ulysse-01-95803</t>
  </si>
  <si>
    <t xml:space="preserve">A chaque fois que j'appelle Génération pour une question sur ma mutuelle ou pour un remboursement comme c'était  le cas la dernière fois, je suis toujours surpris ( dans le bon sens bien sûr ) non seulement de la rapidité des ses Conseillés et Conseillères,mais aussi et surtout de leurs Compétences, Professionnalisme et leur Amabilité . Mes sincères respects à toute l'Equipe de Génération.
Cordialement:  Williams  LONTSI  Marcel. </t>
  </si>
  <si>
    <t>10 avril 2021 suite à une expérience en avril 2021</t>
  </si>
  <si>
    <t>piriou-g-109878</t>
  </si>
  <si>
    <t>les prix me conviennent, accueil téléphonique au top , bon rapport qualité prix, les informations données correspondent à ce que la personne m'a expliquer.</t>
  </si>
  <si>
    <t>15 mai 2019 suite à une expérience en mai 2019</t>
  </si>
  <si>
    <t>benjamin-80-75948</t>
  </si>
  <si>
    <t>La MATMUT est ma première assurance et j'en suis assez satisfait. Les tarifs devraient être revus en l'absence de sinistre.</t>
  </si>
  <si>
    <t>fleury-v-111341</t>
  </si>
  <si>
    <t>Je suis satisfait du service. Les tarifs assurances sont très intéressants. Contact téléphonique appréciable. Je n'hésiterai pas à revenir vers vous pour d'autres contrats auto</t>
  </si>
  <si>
    <t>nabila-l-114421</t>
  </si>
  <si>
    <t xml:space="preserve">Je suis très satisfaite du service.
Simple et rapide avec des tarifs intéressants.
Très bon accueil et explications du conseiller.
Je recommande Zen'Up
</t>
  </si>
  <si>
    <t>biker-jaune-104654</t>
  </si>
  <si>
    <t>Nous avons contracté notre contrat auto via internet. Voila 4 mois que nous ne pouvons résilier notre contrat par internet, boite mail saturée et mail expedié direct a la corbeille. Je trouve cela scandaleux et inadmissible. Aujourd’hui plusieurs courriers recommandés A/R afin de resilier ce contrat.</t>
  </si>
  <si>
    <t>paul-m-105173</t>
  </si>
  <si>
    <t>Je gagne du bonus et pourtant aucune baisse de prix. Lorsque je fais une simulation en tant que nouveau client je suis a 50€ au dessous de ce qui m'est proposé en renouvellement de contrat. Je demande une assistance juridique depuis bientôt 10 jours et les services se revoient la balle... Personne n'est habilité à répondre à de simples questions.</t>
  </si>
  <si>
    <t>bibiano-a-127875</t>
  </si>
  <si>
    <t xml:space="preserve">Une Rapidité et une  efficacité super ,   bravo et merci pour votre professionnalisme je recommande votre assurance à tout mon entourage tournage merci 
</t>
  </si>
  <si>
    <t>laetitia-c-111933</t>
  </si>
  <si>
    <t>les prix sont élevés mais souscription rapide je ne sais pas si je renouvellerai mais j avais besoin d une assurance rapidement prix très cher pour un vehicule de 14 ans</t>
  </si>
  <si>
    <t>hd-123317</t>
  </si>
  <si>
    <t>J'ai été percuter sur une place de stationnement moto par une voiture en manœuvrant. Bien qu'étant non responsable de cet accident, j'attends toujours après 11 mois d'être remboursé des frais de réparation. 
Je déconseille donc vivement cette compagnie qui encaisse seulement les quittances mais fera son possible pour ne pas rembourser dans les délais en cas de sinistre. Pour mémoire le droit des assurances donne 3 mois à une compagnie pour rembourser un sinistre.</t>
  </si>
  <si>
    <t>xaviervdb-100050</t>
  </si>
  <si>
    <t>Spécialiste des tactiques pour retarder le paiement de l'assurance-vie aux héritiers.
Dernière (d'une longue série)  en date : au bout de 6 mois, ils m'expliquent que le RIB fourni est un rib étranger inutilisable (c'est celui que tout le monde utilise, dont le notaire en charge de la succession qui vient de me faire un virement). Je renvoie le RIB il y a 3 semaines : aucune nouvelle</t>
  </si>
  <si>
    <t>jean-michel-c-131150</t>
  </si>
  <si>
    <t>Globalement je suis satisfait mais je suis très déçu par la "protection juridique" qui n'apporte jamais de réponse claire et tranchée.
Si l'assuré a tort il faut le dire clairement et s'il est dans son droit également. Il serait bon de fournir les textes et règlementations en vigueur. S'il s'agit bien d'un "service juridique", j'ai du mal a admettre sa frilosité pour me défendre lors de plusieurs demandes.
Cordialement,
Mr Carles</t>
  </si>
  <si>
    <t>darmante-m-107218</t>
  </si>
  <si>
    <t>Pour le moment je suis satisfaite: j'attend maintenant la validation mais le site est simple, rapide! les prix proposés sont intéressants et le fait de proposer la dématérialisation (sans imposer!) c'est juste un gros plus! personnellement je suis partisane du scan et des signatures électroniques</t>
  </si>
  <si>
    <t>jfb-102799</t>
  </si>
  <si>
    <t>Réponse rapide et précise a la question posée.
Employée courtoise et compétente.
Tarif cher en rapport aux protections proposées en comparaison aux mutuelles dans le privée.</t>
  </si>
  <si>
    <t>alexandre-s-129505</t>
  </si>
  <si>
    <t>Je suis très satisfait de vos services. Je serai d’avantage plus satisfait avec une réduction sur ma cotisation. Tout en gardant les mêmes garanties que j’ai sur le contrat actuel.</t>
  </si>
  <si>
    <t>wf-86545</t>
  </si>
  <si>
    <t>Au bout de 2 ans de contrat d'assurrance vous n'êtes plus placé. Apres plusieurs appels, on vous dit que les prix ne peuvent pas bougés...bref on dit meme que l'on vous rappel et RIEN</t>
  </si>
  <si>
    <t>19 juin 2019 suite à une expérience en juin 2019</t>
  </si>
  <si>
    <t>raslebol-76926</t>
  </si>
  <si>
    <t>aucune réponse dans un délai raisonnable ( 1 semaine). la société a un comportement arbitraire : un  double prelèvement mensuel a été mis en route alors que tout fonctionnait a peu près correctement depuis le précedent incident</t>
  </si>
  <si>
    <t>bilou64-109354</t>
  </si>
  <si>
    <t>Je félicite ANGELIQUE pour son aide précieuse, sa qualité d'écoute et ses réponses.
Par contre j'attends impatiemment de résilier cette assurance dont les remboursements "minimes" arrivent parfois jusqu'à 3 mois de retard</t>
  </si>
  <si>
    <t>27 octobre 2018 suite à une expérience en octobre 2018</t>
  </si>
  <si>
    <t>sylric68-59330</t>
  </si>
  <si>
    <t>25 ans sociétaires chez cet assureur pour se voir résilier abusivement nos deux contrats auto.</t>
  </si>
  <si>
    <t>09 janvier 2021 suite à une expérience en janvier 2021</t>
  </si>
  <si>
    <t>ombrecool-75297</t>
  </si>
  <si>
    <t>Jamais vu un service à la clientèle aussi peu performant. Impossible à joindre au téléphone malgré de multiples tentatives qui vous promettent de vous faire rappeler par un conseiller en urgence. J'attends toujours son appel. En revanche, pas de retard pour une mise en demeure (payante de 15 euros) pour retard de paiement de l'assurance habitation de ma mère. Seule problème, ma mère est décédée de la Covid depuis un mois, ce dont j'ai prévenu la Matmut par lettre avec avis de décès joint, et à laquelle j'ai demandé de reprendre le contrat à mon nom, d'où mes multiples appels en vain ... C'est non seulement nul dans la démarche, mais particulièrement révoltant sur le fond.</t>
  </si>
  <si>
    <t>mairesse-b-105619</t>
  </si>
  <si>
    <t xml:space="preserve"> Jeune femme très agréable, très patiente et remarquable et efficace, serviable avec moi !
Un discourt pour dire la même chose à bientôt.
il faut du temps!
</t>
  </si>
  <si>
    <t>zebcos-111789</t>
  </si>
  <si>
    <t>Alors que toutes les compagnies d'assurances gardent leurs tarifs d'assurance auto 2021 stables ou en très légère augmentation, Direct Assurance a augmenté ma prime de plus de 7% alors que je n'ai eu aucun accident responsable ou non sur les 2 dernières années.
La stratégie de Direct Assurance est clair : donner des tarifs attractifs à la souscription puis les augmenter beaucoup dans les années qui suivent. Ils prennent les clients fidèles pour des vaches à lait.</t>
  </si>
  <si>
    <t>denis-c-115958</t>
  </si>
  <si>
    <t>Satisfait service rapide et efficace je recommande totalement les services et prestations qui sont proposées ainsi que des tarifs qui sont très convenables.</t>
  </si>
  <si>
    <t>thibautall-110854</t>
  </si>
  <si>
    <t>AMV propose d'excellents services pour les motards.
15 jours après avoir commencé la moto, une voiture me rentre dedans, à un stop. Air-bag declenché, blouson rapé, sac moto rapé, moto sous sa voiture. Sans responsabilité sur l'accident, AMV a tout pris en charge (rapatriement du véhicule au garage, remboursement partiel ou total de l'équipement, frais de mon garagiste (j'ai pu le choisir)). L'expert venu pour ma moto a pu discuter avec mon garagiste, et a eu a coeur la santé de ma moto (récente, - de 2 ans).
Les questions qui me restaient concernant la recharge de mon air-bag ont été répondu très clairement par le service client, qui m'a indiqué la démarche a suivre. Il m'a également fournit des informations dès qu'il les avait recu, ce que j'ai vraiment apprécié. 
Je n'ai pas eu vraiment de chance en commencant la moto avec un accident, mais je suis très content de l'avoir fait avec AMV. C'est une assurance qui m'a pris en compte dans cet accident, et a repondu a mes demandes et attentes. Le fait d'avoir choisit mon garage est un plus appréciable. 
Bref, bonne expérience, bon assureur. J'ai déjà recommandé et je continuerai a le faire.</t>
  </si>
  <si>
    <t>08 août 2017 suite à une expérience en août 2017</t>
  </si>
  <si>
    <t>pilou34980-56556</t>
  </si>
  <si>
    <t>+10,5% d'augmentation de cOtisation pour ma voiture sans aucun sinistre cette année</t>
  </si>
  <si>
    <t>jean-s-105589</t>
  </si>
  <si>
    <t>satisfait jusqu'à présent.;il me semble que le tarif a augmenté de pus de 20 euros par rapport à l'an passé,mais je n'ai pas l'intention de changer pour le moment</t>
  </si>
  <si>
    <t>alain-b-116304</t>
  </si>
  <si>
    <t>Bonjour,
je suis satisfait du suivi réalisé par mon agence.
J'ai demandé un changement de titulaire du véhicule, et j'ai été appelé très rapidement.
merci
Alain</t>
  </si>
  <si>
    <t>amrousset-113603</t>
  </si>
  <si>
    <t xml:space="preserve">La connexion à l'espace adhérent est un parcours du combattant. Par exemple, il est étonnant que les mots de passe robustes suggérés par les services de protection des données sur le système informatique ne soient pas acceptés car trop longs… Les prénoms composés doivent écrits sans tiret, sinon l'inscription échoue… Et ce n'est pas indiqué ! Autant dire qu'on passe un certain nombre de temps à se demander pourquoi la création de l'espace adhérent ne fonctionne pas. 
Les remboursements sont effectués avec un délai déraisonnable. Près de trois semaines après transmission d'une facture pour appareil dentaire, toujours rien… Le dentiste me relance (ce qui est compréhensible) mais sans le remboursement je ne peux pas demander l'encaissement de mon chèque. - Est-ce parce qu'il s'agit d'une facture avec un reste à payer de 0€ conformément à la nouvelle loi santé ? 
Le contact téléphonique est assez délicat à obtenir. J'ai souscrit à Néoliane début 2021, et en mai 2021 je pense déjà à changer l'année prochaine. </t>
  </si>
  <si>
    <t>younesse-e-106542</t>
  </si>
  <si>
    <t>je trouve que c'est chère je suis pas assuré tous risque mais je paye cas  même 700 euro. c'est dommage j'espère que le prix vos le service sinon je pourrais pas rester.</t>
  </si>
  <si>
    <t>tony7321-102072</t>
  </si>
  <si>
    <t>Arrêt de travail le 23/03/2019, demande plein de documents et réponse le 26/05/2021: ils payent 6 mois car le médecin généraliste expert a revu mon pourcentage d’invalidité contre-disant une décision de la CPAM ??, donc pas de souci j’ai tout mon temps, j’ai une bonne assurance juridique et une excellente Avocate à leurs présenter ??</t>
  </si>
  <si>
    <t>19 avril 2019 suite à une expérience en avril 2019</t>
  </si>
  <si>
    <t>marc44-75246</t>
  </si>
  <si>
    <t>Je viens d'avoir un sinistre 100% non responsable, cependant, d'après la littérature sur le web, la Maaf aurait tendance à radier ses assurés très facilement, même pour des sinistre non responsables. Je conduits très prudemment, mais je crains ce "couperet" au moindre problème (non responsable bien sur). J'en suis à me demander si je ne ferais pas mieux d'aller voir ailleurs...</t>
  </si>
  <si>
    <t>jean-100290</t>
  </si>
  <si>
    <t>non respect du contrat 182,75 € de prélèvement au lieu de 102,50€ ( loi evin) renvoi entre service on me dit que cela vas être rectifier mais un autre service me dit que cela est normal pas de suivie entre les services erreur de l ancienne mutuelle qui ma fait passer pour un chômeur en fin de portabilité alors que je suis a la retraite</t>
  </si>
  <si>
    <t>08 novembre 2021 suite à une expérience en novembre 2021</t>
  </si>
  <si>
    <t>jacques--z-139185</t>
  </si>
  <si>
    <t xml:space="preserve">JE SUIS TRÈS SATISFAIT RAPIDE ET EFFICACE 
DEVIS RÉALISE EN QUELQUE MINUTE 
JE RECOMMANDE FORTEMENT 
PRIX TRES ATRRACTIF POUR LES GARANTIES PROPOSEES
MERCI </t>
  </si>
  <si>
    <t>17 avril 2021 suite à une expérience en avril 2021</t>
  </si>
  <si>
    <t>nadia-b-110746</t>
  </si>
  <si>
    <t>Je suis nouvelle adhérente donc j'attends de voir les services de APRIL avant d'émettre un avis. J'espère pouvoir compter sur un un accompagnement de qualité. Les tarifs sont très corrects et me satisfont.</t>
  </si>
  <si>
    <t>vallet-de-payraud-t-126944</t>
  </si>
  <si>
    <t>Service client performant, emballe et à l'écoute. Le prix est attractif avec un niveau de garantie très satisfaisant: 40% moins cher que mon assurance précédente avec le même niveau de couverture.</t>
  </si>
  <si>
    <t>23 août 2019 suite à une expérience en août 2019</t>
  </si>
  <si>
    <t>voyageur49-78636</t>
  </si>
  <si>
    <t xml:space="preserve">A fuir, nous sommes assurés à la MACIF depuis 38 ans et complètement écœurés de leur comportement, suite à un cambriolage, ils se sont permis de suspendre le remboursement des frais engagés pour la réparation des portes, sous prétexte que nous avions oublié de leur signaler que nous avions transformé un ancien atelier en bureau.
En plus d’avoir subi le stress d’un cambriolage, maison sans dessus dessous, bijoux volés, 2 portes fracturées, 3 semaines avant de signer la vente de notre maison, il fallait en plus nous punir, nous culpabiliser, en fait nous n’étions plus les victimes, mais les coupables et d’ajouter que  Les bijoux ne sont pas suffisamment justifiés en regard des obligations du contrat et ne permettent pas d'indemnisation. Alors que l’expert ne nous a jamais recontactés pour nous demander des justifications supplémentaires. Nous avions juste fourni le dossier remis à la police photos et estimation du préjudice.
Nous avons protesté et obtenu l’indemnisation des frais engagés, mais ils ne nous ont jamais informés sur les pièces que nous aurions dues fournir pour l’indemnisation des bijoux volés ni sur le paragraphe qui l’indique dans le contrat
Il y a une douzaine d’années après un doigt coupé ils ont refusé la moindre indemnisation prétextant que le taux de handicap était trop faible, plus récemment ils ont refusé une indemnisation concernant un abri de jardin renversé par une mini bourrasque sous prétexte  que la fixation était insuffisante 
</t>
  </si>
  <si>
    <t>sergi-c-113258</t>
  </si>
  <si>
    <t>J'ai déménagé pour vivre en France et c'était la première fois que j'avais à traiter avec une assurance automobile. Je suis satisfait du service et les prix sont très compétitifs</t>
  </si>
  <si>
    <t>turbolily-49587</t>
  </si>
  <si>
    <t xml:space="preserve">Toujours à l'écoute , service client téléphone au top , conseilleur clientèle en agence très compétent . J'ai failli partir ailleurs ils ont sur me faire rester !
Jai eu 2 sinistres et je n'ai pas eu à m'inquiéter ils ont tous prit en charge.
Tout les ans mon assurance auto n'a pas augmenté fidèle à leur pub, et sur l'habitation ils se sont alignés sur leur concurrents pour me faire rester ! </t>
  </si>
  <si>
    <t>pacote-108517</t>
  </si>
  <si>
    <t>J'étais partie car trop chère et moi aussi on me réclamait la fameuse protection hospitalière après ma résiliation. Malheureusement l'entreprise pour laquelle je travaillais ensuite avait changé de Miel pour Harmonie et le nouveau calvaire commence pour moi au 30/06/20. Portabilité de dossier. Harmonie ose dire que mon employeur n'a pas fait le nécessaire alors qu'en fait chez eux quelqu'un a créé un dossier bidon. Et personne ne m'a avertie ensuite que devais faire une actualisation comme quoi j'étais tjr demandeur d'emploi pour maintenir la portabilité. Droits suspendus ! Personne ne vous prévient !!! Il y a du pognon pour faire de la pub tv mais pas pour avertir ses clients qu'il y a un problème ! Quand on appelle on poirote des heures pour à chaque fois tomber sur quelqu'un de nouveau et touuuut reexpliquer c'est insupportable. Je suis excédée et furieuse !  On ose me demander les factures acquittées chez les pro de la santé que j'ai consulté. MAIS A QUOI SERT MA FOUTUE CARTE VITALE DANS CE CAS ? Même les relevés Ameli ne leur suffisent pas ! En vérité je pense qu'ils manigancent pour qu'on finisse par lâcher l'affaire et c'est hors de question. Ce sont des montants exorbitants et nous ne sommes pas des Crésus !!! J'en suis à 4 mois de bagarre dans un calme Olympien et le pb est tjr en cours ! Ne souscrivez JAMAIS chez eux ! Même les professionnels que j'ai dû recontacter disent la même chose et constate que c'est une honte !!! Ca finira chez l'avocat je vous le dis. FUYEZZZ</t>
  </si>
  <si>
    <t>lorcin-v-125580</t>
  </si>
  <si>
    <t>TROP LONG ! les réponses aux questions sont très lentes, voir inexistantes. J'ai posé une questions à mon conseiller il y a 4 semaines, puis sur le site internet : toujours pas de réponses. Manque de réactivité flagrant.</t>
  </si>
  <si>
    <t>Carac</t>
  </si>
  <si>
    <t>erwan-j-137944</t>
  </si>
  <si>
    <t>Rien à redire. Assurer pour une R100 BMW en collection, le prix est vraiment compétitif. Leur réactivité est très bonne pour les demandes... Apèrs, je n'ai jamais tester en cas d'accident car aucun sinistre</t>
  </si>
  <si>
    <t>28 décembre 2020 suite à une expérience en décembre 2020</t>
  </si>
  <si>
    <t>mimi-101940</t>
  </si>
  <si>
    <t>Assurer chez eux depuis 5ans je payais 46 euros par mois donc pas tout risque .Jamais déclaré de sinistre jusqu'à ce fameux mars 2020 ma voiture stationnée en bas de chez moi une personne lui rentre dedans je n'étais pas dedans donc  0% de responsabilité et depuis ma voiture épave donc morte à  la casse, l'expert la juge à 2000 euros mais il faut que j'attende une procédure il ne peuvent rien faire pour moi. Je me retrouve sans véhicule on me dit clairement qu'on peut rien faire pour moi.on m'as même dit que j'aurais été contente si mon véhicule aurait été brûler il m'aurait rembourser car ça fait parti de ma formule,...là c'est trop pour moi je vais faire appel à mon avocat qui j'espère réglera ce soucis qui dure depuis mars 2020</t>
  </si>
  <si>
    <t>michael-r-133152</t>
  </si>
  <si>
    <t>Souscription simple, et rapide. 
Les prix sont très compétitifs ! Difficile, voir impossible de faire aussi bien niveau que cette assurance.
Je recommande April-Moto sans aucun problème !</t>
  </si>
  <si>
    <t>campos-n-126196</t>
  </si>
  <si>
    <t>accueil téléphoniques efficace rapide ,  maintenant a voir sil tienne leur parole explication claire seul petit défaut ne prend pas en charge tourte les cb</t>
  </si>
  <si>
    <t>01 juin 2017 suite à une expérience en juin 2017</t>
  </si>
  <si>
    <t>nay-55068</t>
  </si>
  <si>
    <t xml:space="preserve">Globalement pas de problèmes pour souscrire, n'yant pas eu de sinistre, je ne peux pas vraiment juger de leur garanties, mais ce que je peux dire c'est que tout change quand on veut résilier. Service client déplorable, qui vous appel tous les 15 jours pour vous vendre un "nouveau produit", qui parle a peine français, qui ne comprend absolument rien de ce qu'on veut. closes limites-limites (obligation de résilier 60 jours avant la date anniv' alors que la plupart des assurances c'est 30), non prise en compte des courrier recommandés et mauvaise foi incroyable, notamment sur la Loi Hamon ! a fuir d'urgence </t>
  </si>
  <si>
    <t>valerie-b-134815</t>
  </si>
  <si>
    <t>Prix satisfaisants.
Dommage que le paiement pour un changement d'assurance intervienne bien avant que l'assurance prenne effet, car doublon dans le paiement de l'assurance actuelle + prochaine assurance.</t>
  </si>
  <si>
    <t>j-en-ai-pas--97515</t>
  </si>
  <si>
    <t>Pour être rembourser la mensualité doit etre élevée  Les avis sur opinion assurance ne sont  pas très bon en faveur de Eca Assurance...la date de prélèvement n'a jamais été respectée  en ce qui me concerne ..je vais donc arrêter..</t>
  </si>
  <si>
    <t>jeremy-c-108394</t>
  </si>
  <si>
    <t>Je suis satisfait de cette assurance, très compétent et rapide. 5 étoiles sans hésiter. Je vous conseillerai à mon entourage si tout se passe bien, bien évidemment. Merci beaucoup</t>
  </si>
  <si>
    <t>patrice-n-128365</t>
  </si>
  <si>
    <t>Souscription d'un nouveau contrat auto en ligne, c'était facile et plutôt rapide à condition d'avoir sous la main les réponses pour le questionnaire. Les garanties semblent correspondre à mon profil conducteur? 
Reste à savoir si l'indemnisation sera aussi rapide et facile en cas de sinistre.</t>
  </si>
  <si>
    <t>19 juin 2018 suite à une expérience en juin 2018</t>
  </si>
  <si>
    <t>shana-64892</t>
  </si>
  <si>
    <t>la Maif n'est plus ce qu'elle etait... Mauvaise gestion des dossiers sinistre dégats des eaux, la gestionnaire est injoignable, ces collègues ne savent plus quoi inventé à sa place, je paie plus de18OO e par an depuis plus de 25 ans et quand vous avez le malheur d'avoir un dégat des eaux par un tiers on vous trouve le moindre prétexte pour ne pas vous indemniser.. lenteur , aucune réactivité, on passe bp de temps à relancer pour le prix des cotisations ce n'est pas à la hauteur de jadis...les  garanties proposés ne sont pas respectées. les experts vous évalue au rabais et vous trompent lors de leur expertise, croyez moi j'en ai fait les frais...Soyez vigilant</t>
  </si>
  <si>
    <t>08 mars 2017 suite à une expérience en mars 2017</t>
  </si>
  <si>
    <t>ptiloud-53079</t>
  </si>
  <si>
    <t>Aucun reproche sauf un !!
J'ai résilié pour la concurrence, et on m'a débité, 497,70, sans emploi et sans revenu, sincèrement je trouve ça NUL de votre part, alors que j'avais reçu un mail de confirmation pour ma résiliation.</t>
  </si>
  <si>
    <t>malokk-113667</t>
  </si>
  <si>
    <t xml:space="preserve">Compétences plus que médiocres dans le suivi des maintiens salaires ,une plateforme téléphonique qui réponds à côté lors des appels du sur deux mois six personnes différentes au téléphone six explications différentes pour la même question 
Non respect du délai de cinq jours ouvrés sur le traitement d une pièce fourni sur son dossier en ligne 
</t>
  </si>
  <si>
    <t>20 mars 2017 suite à une expérience en mars 2017</t>
  </si>
  <si>
    <t>david-50218</t>
  </si>
  <si>
    <t xml:space="preserve">j'ai fais appel à plusieurs reprises à leurs services, sans réponse, ; Un 1er mail au service reclamation, on me dit que le mail n'est jamais arrivé. Le 2nd mail envoyé il y a près de 15 jours et toujours pas de nouvelles. Ces gens sont borderline avec leurs engagements, ils devraient etre plus vigilants. </t>
  </si>
  <si>
    <t>16 novembre 2020 suite à une expérience en novembre 2020</t>
  </si>
  <si>
    <t>stephanie--100143</t>
  </si>
  <si>
    <t>Je suis harcelé par cette société 2 fois par semaine ! Je ne l ai connais pas mais me font croire que j ai souscris un contrat ce qui est FAUX biensûr. Elle me parle de prélèvement et quand je lui répond elle me raccroche au nez !!!</t>
  </si>
  <si>
    <t>31 octobre 2021 suite à une expérience en octobre 2021</t>
  </si>
  <si>
    <t>diary-v-138666</t>
  </si>
  <si>
    <t>APRIL Santé Mix est LA solution santé sur mesure !  ET merci pour l offre du 1er mois.  Une assurance santé en fonction de nos priorités et de nos besoins.</t>
  </si>
  <si>
    <t>15 mars 2021 suite à une expérience en mars 2021</t>
  </si>
  <si>
    <t>emmnuel-106688</t>
  </si>
  <si>
    <t>Je suis arrivé à la termes de mon contrat je suis passée chez Groupama après plusieurs résiliation en accusé de réception!!! Malgré la moi la loi amont!!!! ils ne veulent toujours pas me résilier je déconseille cette assurance et je vais les attaquer en justice</t>
  </si>
  <si>
    <t>08 décembre 2017 suite à une expérience en décembre 2017</t>
  </si>
  <si>
    <t>farenheit-59497</t>
  </si>
  <si>
    <t xml:space="preserve">Assuré Axa, accidenté à moto en décembre 2012, gravement blessé et hospitalisé 120 jours, 0% de responsabilité.
Mon adversaire, également assuré AXA condamné en pénal ...
ce jour, soit 60 mois après, AXA ne m'a toujours pas fait d'offre d'indemnisation alors qu'ils auraient du le faire au plus tard 8 mois après l'accident (art L 211-9 du code des assurance). C'est ce que AXA appelle "être toujours là pour vous protéger" ... Ils attendent la prescription ? qu'ils ne rêvent pas trop, elle est de 10 ans, et je les assignerai à la fin de la 8ème année. Ca va leur couter un max d'intérêts moratoires .....
</t>
  </si>
  <si>
    <t>stephane-a-134372</t>
  </si>
  <si>
    <t xml:space="preserve">Je suis satisfait de revenir chez direct assurance. Les personnes au téléphone sont très aimable. Le prix me convient même si un peu plus chère que un concurrence. 
</t>
  </si>
  <si>
    <t>cezembre-111716</t>
  </si>
  <si>
    <t xml:space="preserve">MACIF ST-MALO 23/04/21
Les employés de cette agence sont dépassés par les évènements, ne tenant pas le même discourt en fonction de la personne sur qui vous tombez, n'arrivant plus à traiter un simple dossier, pour mon cas 7 mois pour un sinistre car la personne avait tout simplement oublier de présenter le dossier aux personnes concernées malgré mes relances. Aucun professionnalisme, complètement perdu avec la covid, n'arrivant plus à maitriser le travail, une honte d'incompétence, personnels non habilités à faire ce job. Cette agence et cette assurance est à oublier. </t>
  </si>
  <si>
    <t>01 mars 2017 suite à une expérience en mars 2017</t>
  </si>
  <si>
    <t>peregrim-52862</t>
  </si>
  <si>
    <t>Ayant souscrit une assurance perte d'emploi, je suis plutôt étonné et même ma banque qui m'a imposé leur propre assurance. Contactée ce matin elle ne comprend pas comment une personne licenciée se voit refuser l'assurance perte d'emploi... Je ne rentre dans aucune des cases d'exclusions: pas de cdd, pas de démission, pas de faute, pas de période d'essai... bref incompréhensible.</t>
  </si>
  <si>
    <t>19 mai 2018 suite à une expérience en mai 2018</t>
  </si>
  <si>
    <t>orleane2006-49771</t>
  </si>
  <si>
    <t>Obligé d’adhérer à ma mutuelle d'entreprise, Harmonie Mutuelle me ballade pour ne pas résilier mon contrat. 3 lettres recommandées plus tard avec envoie de TOUS les justificatifs pour résilier, et oui il en manque toujours "UN", Harmonie me demande de payer l'intégralité de mes mensualités restantes jusqu'à la date anniversaire de mon contrat chez eux le 31 décembre 2018. HORS, la date anniversaire de mon contrat chez eux est le 3 octobre. BREF, c'est sans compter sur des non remboursements, à cause de télétransmission non faite par le sécu ("soit disant") ou de facture égaré (surtout celle de l'hostéo). Etc, Etc....</t>
  </si>
  <si>
    <t>alexmusc-71866</t>
  </si>
  <si>
    <t>A éviter absolument!</t>
  </si>
  <si>
    <t>10 septembre 2019 suite à une expérience en septembre 2019</t>
  </si>
  <si>
    <t>gael-46043</t>
  </si>
  <si>
    <t>Remboursement de prime toujours attendu plus de 30jours après résiliation... un service gestion absent se permettant de raccrocher au nez du client après 20 min d attente et aucunes réponse</t>
  </si>
  <si>
    <t>jenny-109380</t>
  </si>
  <si>
    <t xml:space="preserve">Délai de remboursements sont inadmissibles et service client inexistant.
Cette assurance est déconseillé par deux cliniques vétérinaires (avec un gros volume client) également que j'ai consulté.
</t>
  </si>
  <si>
    <t>23 janvier 2019 suite à une expérience en janvier 2019</t>
  </si>
  <si>
    <t>flash-70480</t>
  </si>
  <si>
    <t xml:space="preserve">Ma situation:
Assuré tous risques
38% de bonus voir un peu plus (Je n'ai jamais eu d'accident depuis que j'ai le permis)
Très déçu de cette assurance.
J'ai rencontré deux problèmes en moins d'un an avec l'olivier.
1- Un remorquage non remboursé car je n'ai pas appelé l'assistance mais un dépanneur. 
Je comprends qu'ils veulent ici éviter les arnaques et c'est justement pour cela qu'il existe un montant maximum de prise en charge de 200 euros. En ce qui me concerne j'avais payé plus chère et j'acceptais donc le fait qu'à cause de ma bêtise on ne me rembourse pas plus de 200 euros. Par contre je ne m'attendais pas à ce que l'on ne me rembourse pas du tout ... J'avais eu l'occasion de discuter avec des conseillers d'EuropAssistance et de L'olivier. A les écouter, OUI je devais être remboursé d'un montant maximum de 200 euros par contre chacun rejetait la faute sur l'autre.
Finalité: Après avoir fait le ping pong pendant plusieurs semaines, un responsable chez l'Olivier m'a dit que l'on me rembourserait et qu'il allait faire une réclamation. Je n'ai jamais été remboursé. (Cela fait plus d'un an et j'ai laissé tombé)
2- Un nuage de grêle localisé sur mon lieu de travail
Énormément de voitures ont été grêlées suite à une tempête de grêle. Bien entendu, impuissant on était nombreux à avoir filmé cet orage.
Assuré tous risques et donc contre les intempéries, j'appelle mon assurance et on me dit que je suis pris en charge (avec Franchise de 420 euros). Par contre on me demande de fournir une preuve de cet orage de grêle via un article de presse.
Malheureusement, l'orage étant localisé, je ne trouve aucun article. Même la mairie de ma ville n'était pas au courant et ne pouvait rien me donner. Je rappelle mon assureur pour leur dire que je n'ai pas d'article mais que j'ai tout de même plusieurs vidéos.
Mais là, ils ne veulent pas de mes vidéos et insistent en me demandant des articles de presses. J'ai de nombreux collègues qui ont été pris en charge sans avoir à fournir quoi que ce soit.
Finalité: Ma voiture est grêlée et j'ai renoncé à la réparer car cela n'est qu'esthétique et ne se voit pas tant que çà. (Bon et puis il y a aussi L'Olivier qui me cassait bien les pieds aussi)
Je ne recommande donc pas l'olivier puisque même étant assuré tous risques, je n'ai jamais rien obtenu de leur part.
D'ailleurs, j'ai un léger impact sur le pare-brise, je me demande si l'assurance peut prendre en charge la résine chez Carglass ... Après tout, je ne suis qu'assuré tous risques, je pense que cela ne suffit pas. :( </t>
  </si>
  <si>
    <t>ludovic-v-131406</t>
  </si>
  <si>
    <t>Très bon service ! Étant jeune permis a2, les prix sont assez élevés mais comme partout ailleurs ! Je recommande fortement cette assurance pour les jeunes motards ou les confirmés !!!</t>
  </si>
  <si>
    <t>27 octobre 2017 suite à une expérience en octobre 2017</t>
  </si>
  <si>
    <t>daff12-58412</t>
  </si>
  <si>
    <t xml:space="preserve">j ai du résilier assurance tout risque avec franchise sur a peut prés tous du jamais vu!!!
le commerciale m'avait pourtant affirmé le contraire!
</t>
  </si>
  <si>
    <t>anne-v-105581</t>
  </si>
  <si>
    <t>Pourrait mieux faire surtout vu le prix que je paie par mois...
Je pensais que cela serait moins élevé mais au delà de ca le dossier a été bien traité malgré tout</t>
  </si>
  <si>
    <t>12 octobre 2017 suite à une expérience en octobre 2017</t>
  </si>
  <si>
    <t>audreeey-58011</t>
  </si>
  <si>
    <t>Cliente à la maaf et n’ayant jamais eu de sinistre, nous avons eu un premier sinistre non responsable en août, choc a l’arrière. L’expert veut bien rembourser les dommages de carrosserie mais ne veut pas payer le diagnostic du garage pour rechercher les problèmes mécaniques car selon lui, il n’y a pas de lien direct avec l’accident alors que lui même reconnaît ne pas connaître le problème mécanique. C’est à nous clients de prouver qu’il y a un lien, sinon ils ne remboursent pas!! C’est le monde à l’envers!! Mon véhicule roulait avant, ne roule plus après mais ce n’est pas lié!! Je suis complètement écœuré de cette assurance qui se cache derrière leurs experts et n’ont aucune reconnaissance de leurs clients.</t>
  </si>
  <si>
    <t>25 février 2021 suite à une expérience en février 2021</t>
  </si>
  <si>
    <t>th541929-104804</t>
  </si>
  <si>
    <t>Une honte ! ne répond pas à rien (mail, téléphone...) même gratuit je ne m'assure pas chez eux. Fuyez loin car il n'y a aucune communication. Mon véhicule est vendu depuis juillet 2020 et aujourd'hui encore je bataille contre les prélèvements.</t>
  </si>
  <si>
    <t>14 février 2019 suite à une expérience en février 2019</t>
  </si>
  <si>
    <t>pierre31-71284</t>
  </si>
  <si>
    <t>Victime d'un sinistre non responsable cela fait maintenant un mois que je n'ai pas de véhicule (pas de véhicule de prêt no plus) et je ne sais toujours pas ce qu'il va advenir de mon véhicule (je ne peux donc pas non en acheter un autre) et qu'on me mène en bateau, un coup c'est l'expert puis après l'expert renvoi la balle en disant que c'est l'assureur. C est bien de faire de la grande pub mensongère à la tv mais franchement investissez plutot dans vos clients qu a essayer de toujours en gratter davantage. DECU  FUIR</t>
  </si>
  <si>
    <t>reggy-115930</t>
  </si>
  <si>
    <t>Bonjour,
Insatisfaite de cette assurance je ne la conseille pas surtout si vous tombez en panne à l'étranger, ça vous fait souscrire des options et finalement vous avez la banane.
Autre chose, il y a quelques jours je les ai contactés pour demander si le copain de ma fille pouvait rouler notre véhicule pour aller se promener avec elle de temps en temps, si nous pouvions l'ajouter au cas où à l'assurance, sachant que nous avons 3 véhicules assurés chez eux et que nous avons 50 % de bonus depuis 4 ans. La réponse a été un choque pour nous car ils nous ont résilié l'assurance en 10 jours de temps sans véritables explications en recommandé avec accusé de réception. J'ai  contacté le service juridique du crédit mutuel et effectivement ils sont en tort quant à cette résiliation abusive. Je n'en resterais pas là c'est sûr, 60 millions de consommateurs vont en être informés. C'est une honte de faire cela à des personnes biens qui n'ont fait que poser une simple question.
Faites attention à cette assurance, on a peur même de poser une question.
Je déconseille fortement cette assurance !!!!!
Eurofil allez vous cacher, vous faites honte !!!!!</t>
  </si>
  <si>
    <t>gaetan-g-112692</t>
  </si>
  <si>
    <t xml:space="preserve">Rien à dire de négatif  pour le moment .L'assistance fonctionne parfaitement car je suis tombé en panne à 1000kms de mon domicile  , elle m'a emmené le véhicule chez le concessionnaire et accorder un véhicule de prêt pour regagner mon domicile 
</t>
  </si>
  <si>
    <t>14 février 2017 suite à une expérience en février 2017</t>
  </si>
  <si>
    <t>philippe33-52402</t>
  </si>
  <si>
    <t>juste catastrophique......me voici par le RSI considéré comme en invalidité suite a un infarctus avec séquelles mais axa ne répond pas, même à mon conseiller qui lui non plus ne comprend pas leur silence.....  de plus il ne paye mes indemnités que de moitie suite à l'avis de leur médecin expert payé par axa........sans commentaire !!!</t>
  </si>
  <si>
    <t>amandine-b-134895</t>
  </si>
  <si>
    <t>Je suis satisfait mais j ai eu du mal à voir où choisir le prélèvement mensuel 
Les prix sont corrects à voir dinle prix baisse vraiment avec le boîtier en fonction de notre conduite</t>
  </si>
  <si>
    <t>jack-61062</t>
  </si>
  <si>
    <t>Assurés depuis 15 ans chez eurofil pour cinq contrats. Trois voitures et deux habitations. Refus de rembourser une portière enfoncée sur un parking. Bravo. Vous venez de perdre cinq contrats. Aberrant de voir une service commercial si nul</t>
  </si>
  <si>
    <t>kesado-69841</t>
  </si>
  <si>
    <t>A fuir si vous le pouvez. De mauvaise foi, prêt a tout pour ne pas rembourser. Se permettent meme d exiger des informations confidentielles médicales quils nont aucunement le droit de demander. Ne paie pas sans jamais se donner la peine dinformer le client hONTEUX</t>
  </si>
  <si>
    <t>ramdane--104232</t>
  </si>
  <si>
    <t xml:space="preserve">Je me suis assuré chez axa et j'ai eu un incendie il ont tout fait pour ne pas nous rembourser.
Ont c'est retrouvé sdf, cela fait 2ans et nous sommes en procédure judiciaire avec axa </t>
  </si>
  <si>
    <t>26 février 2018 suite à une expérience en février 2018</t>
  </si>
  <si>
    <t>malika-61766</t>
  </si>
  <si>
    <t>Pas cher mais en cas de galère personne ne vous répondra. On vous baladera de services en services en justifiant que c est Europe assistance qui doit indemniser.</t>
  </si>
  <si>
    <t>26 février 2021 suite à une expérience en février 2021</t>
  </si>
  <si>
    <t>jojo-104829</t>
  </si>
  <si>
    <t>tous simplement impossible de les avoir au tel on leur envoie un devis dentaire 15 jours toujours pas de reponse je regrette d etre venu a cette assurance septembre je cherche ailleurs si il ne s ameliore pas  dommage je ne suis pas du genre a change sans arret sauf probleme</t>
  </si>
  <si>
    <t>julien-l-134755</t>
  </si>
  <si>
    <t>Les prix me conviennent en espérant que les garanties d'assurance couvrent bien en cas d'accident ou de litige. Et que le service client soit joignable facilement</t>
  </si>
  <si>
    <t>01 mai 2020 suite à une expérience en mai 2020</t>
  </si>
  <si>
    <t>lupo32-89305</t>
  </si>
  <si>
    <t>25% d augmentation en un an sans aucun sinistre. 880 euros de prime annuelle versus 550 si nouveau client. L Olivier, une assurance qui soigne ses clients.</t>
  </si>
  <si>
    <t>deborah-t-117530</t>
  </si>
  <si>
    <t>Conseiller très réactif et à l'écoute
Il s'adapte aux horaires et aux contraintes professionnelles
Tout s'est fait en ligne et c'est très praitque
je recommande vivement</t>
  </si>
  <si>
    <t>christophe-l-112514</t>
  </si>
  <si>
    <t>C'est lors d'une avarie technique sur une voiture assurée chez vous que j'ai constaté que l'assistance juridique chez vous est une "tromperie" je n'ai pas pu bénéficier d'une assistance avec un expert.
Il ne faut pas dire qu'il y a une assistance juridique alors qu'elle ne sert qu'à traiter un litige de paiement avec vous-même ! du coup j'ai résilié ma Audi</t>
  </si>
  <si>
    <t>odik-50653</t>
  </si>
  <si>
    <t>Tarifs exorbitants. Manque de communication sur la mise en place des CAS et de l'impact sur les remboursements.</t>
  </si>
  <si>
    <t>isi01-3656</t>
  </si>
  <si>
    <t>J'ai été choqué que l'assurance de ma C5 TOURER, se voit augmentée d'un pourcentage énorme, en souscrivant pour sa remplaçante une JAGUAR XF, alors que ces 2 véhicules sont tout deux, des grandes routières, et qui plus est, la JAGUAR ayant maintenant 13 ans d'âge, soit le double de la Citroën. Je vais donc consulter la concurrence, pour comparaison, en vue de la prochaine échéance</t>
  </si>
  <si>
    <t>helios-138285</t>
  </si>
  <si>
    <t>Mutuelle d'entreprise deplorable... Contrat mal établi au départ par le commercial qui n'a vraiment rien écouté de ce qui lui était demandé. Résultat : conjoint ayant droit pris en compte comme salarié, date d'effet non conforme, frais pour non paiement dans les délais des cotisations alors que le contrat n'était pas établi à la bonne date, aucune réponse de leur par via leur adresse mail de contact, prise en charge d'hospitalisation acceptée puis dénoncée ensuite parce que le numéro de contrat a changé entre temps du fait de leurs erreurs, sans parler des délais de remboursement... puisqu'il a fallu leur renvoyer l'intégralité des bordereaux de la Sécurité sociale, vu que ces braves gens ne pouvaient pas les retrouver ! Bref vraiment une catastrophe et une société à éviter si comme employeur vous avez peu de temps à perdre avec leurs services</t>
  </si>
  <si>
    <t>09 octobre 2019 suite à une expérience en octobre 2019</t>
  </si>
  <si>
    <t>vidj-79869</t>
  </si>
  <si>
    <t>A évité ça fait une semaine que je demande une attestation stipulant que je suis le conducteur principal de mon véhicule, j'appelle j'envoie des mail silence radio sachant que j'ai besoin du document pour le travail.
Par mail la personne ne comprend même pas ce que je lui demande et ne répond pas.</t>
  </si>
  <si>
    <t>01 août 2019 suite à une expérience en août 2019</t>
  </si>
  <si>
    <t>didi2a-78127</t>
  </si>
  <si>
    <t>Bonjour, 
 Mon papa avait une entreprise il contracte dons sogecap pour 2 emprunts. Mon papa a malheureusement  eu un grave problème de sante il a du être opéré urgence. Ne pouvant plus travailler il a fermé son entreprise... SOGECAP ne rembourse pas les prêts de mon papa car ayant 63 ans il ne l'ont même pas passé en invalidité ils l'ont mis directement a la retraite pour inaptitude au travail.  Donc pas de remboursement car il est ni en invalidité ni en arret de travail.... faites attention aux contrats signé. MAIS SI QUELQU'UN peux m'aider je vous en remercie par avance</t>
  </si>
  <si>
    <t>loica-s-124570</t>
  </si>
  <si>
    <t>Je suis satisfaite du service et du prix. Le contrat auto me convient parfaitement, bon rapport qualité,  prix. Contrat rapide pris en ligne avec toute satisfaction</t>
  </si>
  <si>
    <t>ferri-g-134908</t>
  </si>
  <si>
    <t>pour le moment satisfait
prix tres satisfaisant 
bonne relation avec notre conseiller
contrat fait avec beaucoup de professionnalisme et bienveillance.</t>
  </si>
  <si>
    <t>11 septembre 2019 suite à une expérience en septembre 2019</t>
  </si>
  <si>
    <t>claude-72107</t>
  </si>
  <si>
    <t>A FUIR!!!! Une Mutuelle qui vaut moins qu'une étoile! Un service clientèle absent: on envoie des demandes de remboursement qui traînent, traînent et traînent avant d'être remboursées... On téléphone, on attend et quand on pense que quelqu'un va prendre l'appel, la ligne nous est coupée au nez sans avoir parlé à personne. Quand on envoie un message, on ne reçoit aucune réponse, JAMAIS! J'avais envoyé un message début mai et j'attends toujours une réponse... Une autre aberration, on doit envoyer notre demande de rembourser via le site de Santiane pour obtenir un remboursement de Néoliane. Par chance que l'on déménage et qu'on en a bientôt terminé avec eux...</t>
  </si>
  <si>
    <t>fredlrx-50459</t>
  </si>
  <si>
    <t>Très mauvaise considération du client ! c'est honteux !</t>
  </si>
  <si>
    <t>momo-107019</t>
  </si>
  <si>
    <t>Khadija a été très efficace ,aimable et m'a donné toutes les réponses attendues. Cela n'a pas été le cas la dernière fois.
aves mes remerciements
madame hadefi</t>
  </si>
  <si>
    <t>jean-lauris-p-112874</t>
  </si>
  <si>
    <t>Au départ, j'ai souscris en 2019 mon assurance habitation à 300€ ce qui était trés compétitif. 2 ans plus tard, je paie 336,2 donc 12% d'augmentation en 2 ans alors que l'inflation est quasi nulle. durant cette période A ce rythme, je vais devoir à nouveau changer d'assureur, dommage !!!</t>
  </si>
  <si>
    <t>sylvidra-104024</t>
  </si>
  <si>
    <t xml:space="preserve">Une honte. Ne respectent pas les conditions de résiliations prises en compte par TOUS les autres assureurs.
Font signer des contrats de prévoyance sans explication aucune et font des pieds et des mains pour ne pas vous laisser partir.
A FUIR </t>
  </si>
  <si>
    <t>17 septembre 2017 suite à une expérience en septembre 2017</t>
  </si>
  <si>
    <t>gmc31500-57408</t>
  </si>
  <si>
    <t>Rapide, efficace, la souscription par internet est un réel plus. Je connais cet assureur depuis 1992. Et je suis toujours aussi satisafait</t>
  </si>
  <si>
    <t>olivier-g-133028</t>
  </si>
  <si>
    <t xml:space="preserve">Dommage qu'il faille "se résilier" pour adhérer de nouveau en cas de devis en ligne plus favorable de la part de Direct Assistance.
Pourquoi ne pas s'aligner les nouvelles conditions tarifaires si l'adhérent en fait la démarche? </t>
  </si>
  <si>
    <t>marcel-l-116486</t>
  </si>
  <si>
    <t>JE SUIS SATISFAIT PRIX ATTRACTIFS ET FORMULES INTERESSANTES ? PETIT BEMOL TOUS LES GARAGISTES NE PRENNENT PAS LA VOITURE AVEC OPTION VEHICULE DE PRET</t>
  </si>
  <si>
    <t>03 janvier 2021 suite à une expérience en janvier 2021</t>
  </si>
  <si>
    <t>timlead-102109</t>
  </si>
  <si>
    <t>Très bonne assurance malgré que il résilie les contrats si vous avez un 4eme accident (non responsable).
Sinon les prises à charge en cas d’accident ce sont toujours bien déroulé.</t>
  </si>
  <si>
    <t>johann--118019</t>
  </si>
  <si>
    <t xml:space="preserve">Assurance pno avec option immo+.
Attente de la prise en charge du prêt immobilier toujours pas resolue.
Attente du chiffrage du dégât des eaux survenue plus de 18 mois (incompréhensible) 
Sous estimations de la part de l'expert malgré un devis en ma possession (environ 10 000 euros) 
(Travaux 53 000euros estimation 39 000 euros) 
Mais sur sa une decote de 5000 euros car j'aurais dû agir avant.
Comment faire sachant que j'avais pas accès à la maison papier tribunal.
Mais pour finir leur mauvaise fois de payer donc leur devoir d'assureurs 
Pour débloquer le restant du il me demande les factures détaillées 
Sachant que je leur envoie les papiers par mail dès factures d'acompte de l'entreprise qui fait les travaux de se même devis.
Et pour finir impossibilité de les contacter il faut harcelée pour avoir quelqu'un ( envoie de mail plus téléphone) 
Donc au final changement d'assurance par la suite. 
A éviter 
</t>
  </si>
  <si>
    <t>duhau-m-133266</t>
  </si>
  <si>
    <t>Mon interlocutrice au téléphone a été très sympathique, une voix claire et agréable.
J'espère être satisfaite de vos services à l'usage ou plutôt ne pas avoir à vous faire intervenir... !</t>
  </si>
  <si>
    <t>lh-92593</t>
  </si>
  <si>
    <t>Très facile à utiliser ce point me permettra de finaliser mon choix. Ma démarche nécessite de vérifier des offres concurrentielles donc votre positionnement tarifaire sera à confirmer</t>
  </si>
  <si>
    <t>al-57356</t>
  </si>
  <si>
    <t xml:space="preserve">Très mauvais service, absence totale de notion service client aucune notion de service qualité. impossibilité de résilier de manière simple et à l'amiable même en renonçant au remboursement partiel de la prime.
Accueil téléphonique très aléatoire
Méthodologie de l assureur des années 80, qui consiste a faire perdurer le tacite contrat de reconduction.
Ce que dit la loi : article L 113-12 du Code des Assurances
L assuré a le droit de résilier le contrat à l expiration d un délai d un an, en envoyant une lettre recommandée à l assureur au moins deux mois avant la date d échéance.  Le droit de résilier le contrat tous les ans doit être rappelé dans chaque police. Le délai de résiliation court à partir de la date figurant sur le cachet de la poste. 
 qu'on m'explique ce que je n ai pas compris dans ce texte et que l on mette un terme a ce roman </t>
  </si>
  <si>
    <t>jennifer-m-133844</t>
  </si>
  <si>
    <t>Les prix me conviennent... J ai realidé plusieurs devis en ligne et c est chez vous que jai decidz de contracter ce contrat. J airais aimé pouvoir prendre le boitier mias je ne sias pas si ma voiture a une prise</t>
  </si>
  <si>
    <t>jny-61747</t>
  </si>
  <si>
    <t>Vente forcée par téléphone. Une personne vous appelle se faisant passer pour l’intermediaire De votre mutuelle, et vous fait signé un contrat électroniquement sans que vous vous en rendiez compte. Bien évidement, ni connaissant rien , j’ai dépassé le délai de rétractation. Comment puis je résilier ce contrat ? Si j’ai bien compris, j’en ai pour un an de prélèvement ! Pour le moment j’ai fais opposition à ma banque</t>
  </si>
  <si>
    <t>thib-60198</t>
  </si>
  <si>
    <t>Fuyez vite !!!! : je résilie mon contrat en décembre 2017(loi Chatel) et bien le 05 janvier mon compte est débité de 659 euros ??? On me répond que c'est tout à fait normal et de ne surtout pas m'inquiéter je vais être remboursé. Quand ? on me répond : peut être fin de semaine prochaine !!!! absolument scandaleux. l'olivier prendrait-il en charge les agios bancaire??? cela m'étonnerait</t>
  </si>
  <si>
    <t>12 mai 2019 suite à une expérience en mai 2019</t>
  </si>
  <si>
    <t>dylan-75830</t>
  </si>
  <si>
    <t>Pas professionnel, contrat resilié pour non payement au bout de deux mois seulement, impossible de négocier, obligation de payer la moitié d'année ou on vous résilie votre contrat... n'importe quoi.</t>
  </si>
  <si>
    <t>27 juillet 2021 suite à une expérience en juillet 2021</t>
  </si>
  <si>
    <t>marine-h-125009</t>
  </si>
  <si>
    <t>Plutôt satisfaite par les tarifs et la rapidité d’exécution . A voir au niveau des garanties à long terme. Impossible de juger pour le moment sans avoir eu besoin d’utiliser l’assurance</t>
  </si>
  <si>
    <t>morel-d-130450</t>
  </si>
  <si>
    <t xml:space="preserve">ok pour les tarifs 
j'en suis très content 
le service client est exceptionnel 
merci encore de votre écoute client et de votre professionnalisme
ne changé rien merci     </t>
  </si>
  <si>
    <t>priscilla-c-124817</t>
  </si>
  <si>
    <t>simplicite de fonctionnement. Renseignement facile a remplir. les prix sont plus que correct et il en est de meme pour les options.  Service rapide. a voir avec le temps...</t>
  </si>
  <si>
    <t>alia-129550</t>
  </si>
  <si>
    <t>Très bon accueil de Lissa au téléphone .Elle m'a bien conseillé e et orienté sur mes questions  Lissa est une personne à l'écoute et vous explique les démarches une à une . Merci.</t>
  </si>
  <si>
    <t>29 avril 2017 suite à une expérience en avril 2017</t>
  </si>
  <si>
    <t>didierkisscool-54374</t>
  </si>
  <si>
    <t>Venu pour un devis, mais malheureusement la MACIF n'est pas du tout concurrentiel. 2 fois plus chère que la concurrence.......................................</t>
  </si>
  <si>
    <t>20 décembre 2019 suite à une expérience en décembre 2019</t>
  </si>
  <si>
    <t>youpi-82124</t>
  </si>
  <si>
    <t>Ayant reçu une assurance vie dans le cadre dd'un héritage, j'ai fait une demande de rachat. La première fois celle-ci n'a pas été traitée (oubli ou souci informatique), mais lorsque je les ai relancé j'ai finalement reçu les fonds en un peu plus de 2 semaines. J'ai été très inquiet en voyant les commentaires sur ce site, mais malgrès tout je pense qu'on peut leurs faire confiance. Ils n'ont juste pas un très bon service client.</t>
  </si>
  <si>
    <t>06 juillet 2019 suite à une expérience en juillet 2019</t>
  </si>
  <si>
    <t>pcalland-77402</t>
  </si>
  <si>
    <t>Tout à fait d'accord avec les autres avis négatifs.
Je vais changer d'assurance.
Ça fait pourtant 45 ans que j'étais sociétaire.
Voilà 2 sinistres où je paye les réparations sans un sous d'indemnités.
Exemple: une tempête soulève et casse des tuiles sur le toit de la maison.
Dégats 400 E. Franchise 350 E
Donc Indemnité prévue  50 E
J'envoie photos et copie du bulletin Météo. Réponse: désignation d'un expert qui réclame 2 devis et une attestation du Maire qu'il y a bien eu une tempête.
Refus du Maire qui me renvoie sur le bulletin de Météo France...
Vu l'urgence, le remplacement des tuiles est fait et payé sans devis.
On tourne en rond.
Conclusion : j'ai fait une croix sur les 50 E
Donc pas de couverture réelle du risque assuré !</t>
  </si>
  <si>
    <t>02 juillet 2021 suite à une expérience en juillet 2021</t>
  </si>
  <si>
    <t>ben-10-122150</t>
  </si>
  <si>
    <t>Assurance à FUIIIIIIIIIR !!!!
Niveau prix elle se démarque assez bien des autres assurances. Mais par contre réfléchissez à 10 fois avant de vous lancer avec l'olivier !!!
T'as un sinistre = t'es MORT !!! = pas de remboursement ni rien du tout (même étant assurée tous risques) !
Attention !!
Pire assurance que j'ai eu en 30 ans de permis.</t>
  </si>
  <si>
    <t>cierras-61083</t>
  </si>
  <si>
    <t xml:space="preserve">Mon père a assuré sa voiture chez e allianz. Il a eu un sinistre en novembre. L'expert a déclaré qu'il avait fait une déclaration fausse en mettant que c'était un tiers qui avait abimé sa voiture. Mais je sais qu'il n'a pas menti. De plus, il est en tout risque. Comme mon père est en réanimation, j'ai repris le dossier. Le service client que j'ai contacté 4 fois, a pu seulement me dire lors du premier coup de téléphone qu'un gestionnaire étudiait le dossier dit en anomalie. A chaque appel, le service client prend mon numéro et me dit que je vais être contactée par le gestionnaire pour expliquer la situation. Mais le gestionnaire ne me contacte jamais. Lors des derniers appels, le service client a été en dessous de tout en me raccrochant au nez.
J'ai vraiment l'impression que cette assurance se sert du mauvais état de santé de mon père pour ne pas me répondre et ne pas payer.
Je vous le dis:
FUYEZ CETTE ASSURANCE, SERVICE CLIENT EN DESSOUS DE TOUT: ZERO POINTE
CETTE ASSURANCE N'A AUCUNE CONSIDERATION POUR SES CLIENTS.
</t>
  </si>
  <si>
    <t>nicole-v-111719</t>
  </si>
  <si>
    <t>JE SUIS SATISFAITE POUR L'INSTANT CAR JE PAIE MOINS.JE N'AIS PAS DE PROBLEME AVEC VOUS. VOUS ETES UN SERVICE AGREABLE. RESTEZ TELLE QUE VOUS ETES EN CE MOMENT MERCI.</t>
  </si>
  <si>
    <t>13 janvier 2017 suite à une expérience en janvier 2017</t>
  </si>
  <si>
    <t>kienla-51278</t>
  </si>
  <si>
    <t>En litige depuis le vol de mon scooter en novembre 2016 cet assureur est réellement a éviter. Prix attractif certes mais grosse galère en cas de litige. Tromperie sur les estimations et surtout bien prendre connaissance des particularités qui ne sont évidemment pas indiqués lors du premier contact avec les opérateurs....</t>
  </si>
  <si>
    <t>gafsaoui-s-109987</t>
  </si>
  <si>
    <t>Je très satisfait du tarif qui est très bien et avec une très grande rapidité du traitement du dossier très reatifs et une très bonnes relations clientèles merci</t>
  </si>
  <si>
    <t>bouyre-a-109495</t>
  </si>
  <si>
    <t>personne sympathique et claire au téléphone(samantha)rien à redire,prix corrects.beaucoup de facilités pour se connecter sur son compte personnel.maintenant reste à voir avec le temps.</t>
  </si>
  <si>
    <t>09 février 2017 suite à une expérience en février 2017</t>
  </si>
  <si>
    <t>titine5940-52246</t>
  </si>
  <si>
    <t>sinistre du 16 mai 2014 suite a l'incendie de ma voiture Les bâtiments ont été sinistrés depuis ce jour pas de rapports d'expert ni de remboursement des bâtiments et du stocks de pièces brulées</t>
  </si>
  <si>
    <t>salliot-n-116508</t>
  </si>
  <si>
    <t>Satisfaite bonne communication et rapide tarifs raisonnables 
Je recommande Olivier assurances top niveau budget et son très claires dans la communication</t>
  </si>
  <si>
    <t>lionel-m-125168</t>
  </si>
  <si>
    <t>Je suis satisfait du tarif proposé.
simple et rapide 
c'est mon troisième contrat avec satifaction
le service téléphonique est également satisfaisant.</t>
  </si>
  <si>
    <t>05 novembre 2018 suite à une expérience en novembre 2018</t>
  </si>
  <si>
    <t>fuyez,!!!!
malgré mes réclamations de remboursement pour un contrat non valide ils font les autruches!
ils me doivent 250 euros</t>
  </si>
  <si>
    <t>09 novembre 2019 suite à une expérience en novembre 2019</t>
  </si>
  <si>
    <t>laetitia1010-80867</t>
  </si>
  <si>
    <t>Bonjour
Après 21minutes d'attente au téléphone pour le service sinistre Toujours  personne au bout du fils pour une déclaration de sinistre. Sachant que c'
Photo à l'appui sur le téléphone est ouvert jusque 15h</t>
  </si>
  <si>
    <t>albano-m-127766</t>
  </si>
  <si>
    <t>Très satisfait de la prestation et le recommandé très pratique et simple rapide en ligne le tarif et pas chère et convenable je vous le recommande merci</t>
  </si>
  <si>
    <t>perriquiaux-c-128135</t>
  </si>
  <si>
    <t xml:space="preserve">Service réactif et prix raisonnables. Je recommande pour un jeune conducteur.Les garanties sont bien adapté à ma sitaution et le prix est vraiment interressant.
</t>
  </si>
  <si>
    <t>24 avril 2020 suite à une expérience en avril 2020</t>
  </si>
  <si>
    <t>delphine-89103</t>
  </si>
  <si>
    <t>Assurer depuis bientôt 2 ans en payant plus de 100€ par mois pour un tout risque avec ma voiture. J'ai eu un sinistre avec quelqu'un qui m'a menacé de me tuer et qui a bien évidemment refusé de remplir un constat. Résultat, plainte à l'appui avec condamnation du magistrat et accident reconnu pas en tort. Mais étant donner que le tiers de cette personne ne répond pas à cette accident il me reconnaisse 100% responsable et si je veux faire réparer ma voiture ils me demandent la franchise. Donc au niveau qualité service je regrette d'être passé chez eux, j'appelle très souvent et mon dossier ne ne suit pas. Il n'avance pas et cela fait 6 mois mtn.... 
En gros c'est le genre d'assurance à fuir si il vous arrive quelque chose car ils ne remplissent pas les thermes de leur propre contrat, c'est à dire vous protéger en cas d'accident</t>
  </si>
  <si>
    <t>louis-91688</t>
  </si>
  <si>
    <t>Simple et efficace, tarif attractif, sur mesure. L’application est fonctionnelle, adaptée aux besoins. J’espère être satisfait des services et de pouvoir recommander</t>
  </si>
  <si>
    <t>domie-77581</t>
  </si>
  <si>
    <t>bonjour  je me permet de dire que la dame que j ai eu ce jour au tél c est IRIS a été très aimable et très processionnelle pour gérer ma demande merci a elle  et bonne soirée</t>
  </si>
  <si>
    <t>30 mai 2017 suite à une expérience en mai 2017</t>
  </si>
  <si>
    <t>metal87-55008</t>
  </si>
  <si>
    <t xml:space="preserve">j'ai 3 véhicules d'assurer chez eux ,... enfin j'avais !
 j'ai eu 2 sinistres non responsables ....il m'ont résilié 1 contrat au motif : que lorsque qu'il y a 2 sinistres (responsable ou pas ! )...y résilie !....un comble ...et l'autre contrat impossible de leur envoyer les documents demandés ....leur site bug !! ...je demande par mail une adresse postal ou je pourrai leur envoyer les documents et au lieu de ça....y résilie ce contrat également !!....à aujourd'hui il me reste 1 contrat sur les 3 ....je cherche un assureur pour cette voiture et je casse ce contrat ,un conseille: FUYEZ CET ASSUREUR LOW COST !!!!
 </t>
  </si>
  <si>
    <t>laurent-b-129707</t>
  </si>
  <si>
    <t>Je suis satisfait du service 
Prix intéressant , attractif , clair , précis , très satisfait , intéressant , facile à utiliser , je recommande vivement</t>
  </si>
  <si>
    <t>christian-h-130938</t>
  </si>
  <si>
    <t>Bon service mais le paiement obligatoire des 2 premiers mois n'est pas nécéssaire si c'est offert par geste commercial. Attends de voir le service avant de vous recommander</t>
  </si>
  <si>
    <t>15 septembre 2020 suite à une expérience en septembre 2020</t>
  </si>
  <si>
    <t>mimi-97414</t>
  </si>
  <si>
    <t>ma mere est dans cette mutuelle depuis 2016 et son employeur lui informe en 2020 quelle est chez AG2R elle n'a jamais recu de carte. Dernierement elle était obligé de payer les frais médicaux, le docteur, les radio etc... de sa poche
A force de débourser elle a du se joindre a une mutuelle, actuellement elle se retrouve avec 2 mutuelles dont une imaginaire qui est AG2R vu qu'elle na aucune trace , et n'etait pas au courant de son existance et en plus ils lui réclame des sous.
franchement je conseille pas cette mutuelle</t>
  </si>
  <si>
    <t>louis-91001</t>
  </si>
  <si>
    <t>Top ! Le site est très facile à utiliser et les tarifs proposés sont les plus compétitifs du marché ! Un grand bravo ! Hâte d’assurer ma nouvelle voiture chez Direct assurance !</t>
  </si>
  <si>
    <t>filou-90131</t>
  </si>
  <si>
    <t xml:space="preserve">Bonjour,
De plus en plus compliqué de déclarer un sinistre et d’envisager d’être remboursé avec la Maif.
Des informations optimistes avec une premier contact avec un interlocuteur au téléphone.
Puis une réalité plus que décevante avec des documents publicitaires qui s’avèrent  trompeurs.
De plus en plus à déconseiller...
</t>
  </si>
  <si>
    <t>pat31-87474</t>
  </si>
  <si>
    <t>J'ai ouvert un contrat assurance vie nommé PRISM en 1991 à Paris puis transféré dans une autre ville.
Je souhaite avoir des informations sur mon contrat directement hors réseau (sans passer par mon conseiller qui ne l'ai plus d'ailleurs récemment à ma demande). Depuis plus d'une bonne semaine, j'essaie de contacter le service compétent "sur Paris" pour me donner des informations sur ce contrat assurance-vie et sur sa gestion.  
Vendredi dernier, une personne devait m'appeler pour me donner des informations sur mon contrat et sur le changement de réseau AP2, réseau gérant mon contrat. J'attends toujours. Depuis 3 jours, j'ai envoyé des mails à reclamation.vie@axa.fr pour être contacté. A ce jour, AXA ne m'a toujours pas contacté. Combien temps faudra-t-il que j'attende ?</t>
  </si>
  <si>
    <t>stefany594-59832</t>
  </si>
  <si>
    <t>Bonjour,
je suis cliente Santévet depuis juin 2017 pour mon chat et mon chien jusque là pas de gros soucis rencontrés (bobologie). 
Mon chien s'est blessé accidentellement début décembre il doit être opéré. Et la COLERE!!
Pauvre de lui car selon le service client il est trop petit, trop carlin, trop chihuahua pour être pris en charge. Je dirais bien quelque chose mais je vais rester poli. 
Alors que les accidents devraient être couvert à 70% d'après ma formule, Santévet refuse de prendre en charge l'opération. Pire ils exigent une radio pour vérifier qu'il n'a pas d'autres problèmes (en attendant de me radier il faut savoir qu'on est loin du plafond annuel même avec l'opération)!! Je trouve cela honteux à quoi servez vous donc? 
Les personnes au téléphone sont insultante, remettant même en cause la bonne foie de mon vétérinaire qui risque bien de plus les promouvoir longtemps. 
Je ne laisserais pas passer une telle injustice je me battrais pour mon loulou par principe car oui il sera opéré quoi qu'il arrive mais un contrat se doit d'être tenu un accident reste un accident!  Et moi je vous paye tous les mois</t>
  </si>
  <si>
    <t>07 octobre 2021 suite à une expérience en octobre 2021</t>
  </si>
  <si>
    <t>chloee-d-136435</t>
  </si>
  <si>
    <t xml:space="preserve">Bonjour, 
Selon un sois disant bug informatique vous me demandiez de payer 131€ et quelques. Le problème a été réglé mais je ne comprend pas bien ce bug. </t>
  </si>
  <si>
    <t>died-102569</t>
  </si>
  <si>
    <t xml:space="preserve">augmentation de la cotisation de 15 euro sachant que je n'ai eu aucun sinistre ces 10 dernières années même pas un bris de glace!
et pas de possibilité de recevoir un geste commercial au contraire augmentation!
lors de mon appel téléphonique il me dis clairement oui aller vous assurez ailleurs ,je comprend….
</t>
  </si>
  <si>
    <t>oussama-s-128289</t>
  </si>
  <si>
    <t>Merci de m’envoyer le contrat sur ma boîte mail ct une bonne assurance que je recommande pour des proches à moi et mes amis  merci de cette expérience que je retiens en bonne leçon</t>
  </si>
  <si>
    <t>patrick-m-115132</t>
  </si>
  <si>
    <t xml:space="preserve">Les prix sont très attractifs et compétitifs, et le service est très correct ; Je le conseil en particulier aux jeunes conducteurs. Faites leur confiance </t>
  </si>
  <si>
    <t>hilm-113577</t>
  </si>
  <si>
    <t>Catastrophique. Adhérent depuis plus de 30 ans, je n'avais jusqu'à présent que très peu utilisé leurs services. Quelques passages chez le médecin traitant, de la pharmacie...etc..
Tout allait bien
Je suis tombé gravement malade (cancer) et là l'enfer MGEN a commencé. Évidemment mon nombre de demande de remboursement a subitement augmenté... Et là tous les prétextes étaient bons pour refuser, y compris avec la pire des mauvaises foi... J'ai fini par devoir citer systématiquement paragraphe de leurs conditions générales pour chaque remboursement. Malgré ça, on m'a refusé je le répète presque systématiquement les remboursements.
A chaque fois, j'ai déposé une réclamation et j'ai été remboursé alors systématiquement, preuve que les frais étaient pris en charge dans mon contrat.
D'un côté on pourrait se dire que finalement, la MGEN rembourse... mais en réalité quand vous êtes déjà dans une situation très difficile, trouver la force de se battre contre la MGEN en même temps que contre la maladie est très difficile.
Mon sentiment est que chaque adhérent est scruté. Si le montant de vos remboursement est inférieur à vos cotisations tout va bien. Si c'est l'inverse, on vous pousse à "lâcher l'affaire" pour parler clairement. Ils comptent probablement sur la lassitude et l'épuisement des gens...
J'ajoute que quand vous êtes dans ce genre de maladie, il ne vous est pas possible de changer de mutuelle puisque aucune autre n'acceptera de vous accueillir avec une pathologie lourde. La MGEN très consciente de ce fait -(on me l'a fait remarquer lors d'une conversation téléphonique) n'hésite pas à abuser de sa position.
Pour information, j'ai réussi à vaincre la maladie fin 2020. Changer de mutuelle n'était pas la première de mes priorité, j'ai d'abord repris la vie normale, et profité de ma famille. Néanmoins ce trimestre j'ai trouvé le temps de changer de mutuelle.
Sans regrets...
Toutes les mutuelles ne sont pas aussi mauvaises, loin s'en faut. Simplement la MGEN bénéficie d'un vivier : les enseignants. D'abord ceux-ci n'ont pas le choix, ils ont la MGEN en sécurité sociale et cette société joue de cette ambiguïté pour les pousser à la choisir en mutuelle. Elle utilise aussi des méthodes plus contestables. Du coup, elle n'a aucune raison de se remettre en question puisqu'elle est "assurée" d'avoir un recrutement de nouveaux adhérents de manière quasi automatique. 
Vraiment à éviter...</t>
  </si>
  <si>
    <t>tanguy-132919</t>
  </si>
  <si>
    <t>Contacte téléphoner avec aminata: parfait!!! J ai obtenu tres rapidement les réponses à mes questions. Réponses claires, précises et répondant à mes interrogations.</t>
  </si>
  <si>
    <t>21 février 2021 suite à une expérience en février 2021</t>
  </si>
  <si>
    <t>tartuffe82-104557</t>
  </si>
  <si>
    <t xml:space="preserve">Cette mutuelle qui se voulait différente  EN 1960 à perdu son âme en voulant se développer, lorsqu'elle a délocalisé la gestion des sinistres dans des plateformes situées à des centaines de kilomètres de votre ville. Plus moyen de discuter en tête à tête avec la personne chargée du dossier qui sait qu'elle ne risque rien car couverte par sa hiérarchie.
En effet après trois avis contradictoires en une semaine j'ai demandé en août 2020 à changer de gestionnaire pour reprendre le dossier à zéro en toute sérénité. ( Qui est d'ailleurs le nom de mon contrat) Je n'ai jamais eu de réponse de ladite hiérarchie injoignable de toutes facons. Des qu'on tape le numéro du sinistre on tombe sur le gestionnaire de votre dossier lorsqu'il répond ou sur un collègue qui note un message mais qui ne répond rien. 
A la MAIF LA DISTANCIATION SOCIALE  ils connaissent  bien et avant le covid ! Mais nous ne sommes pas des virus mais des sociétaires. " ASSUREURS ET ASSURES" .(SOIT DISANT) MAIS QUAND ON A LE ROLE DE L'ASSURÉ ON N'A PLUS AUCUN DROIT !
Autant aller s'assurer dans une banque ou un hyper marché ! Les gens que vous pouvez rencontrer en délégation sont réduits au rôle de commerciaux.
Pour info je suis sociétaire depuis 1973 et je suis tombé sur une gestionnaire qui n'arrêtait pas de me dire "on n'est plus des enfants" jusqu'au moment où exaspéré je lui ai fait remarquer que j'avais 67 ans !
Déçu, très déçu, extrêmement déçu.
</t>
  </si>
  <si>
    <t>cantissimo-64695</t>
  </si>
  <si>
    <t>Chez Santiane depuis 2014, j'ai été recontacté par le service client aujourd'hui. La conseillère clients a été très aimable et patiente et les conseils prodigués, judicieux. Je suis très satisfait. Cantissimo.</t>
  </si>
  <si>
    <t>12 mars 2018 suite à une expérience en mars 2018</t>
  </si>
  <si>
    <t>marc-62224</t>
  </si>
  <si>
    <t>ATTENTION SERVICE CLIENT SANS COMPETENCE
IMPOSE UNE SIGNATURE ELECTRONIQUE SANS AVOIR RECU LE CONTRAT
NE VOUS INDIQUE PAS QUE VOTRE CONTRAT A UNE DUREE DE 1AN OBLIGATOIRE
Etait client en mutuelle d'entreprise 
(attention en tant que privée)</t>
  </si>
  <si>
    <t>etienne-c-111801</t>
  </si>
  <si>
    <t>je suis satisfait des services, mais n’ayant jamais eu aucun accident depuis toujours, ma prime ne fait qu 'augmenter ..!!!
Certes vous allez me dire qu'ailleurs c'est plus cher, mais le client exemplaires que je suis se trouve fort peu récompensé !!
Cordialement, etienne</t>
  </si>
  <si>
    <t>18 février 2018 suite à une expérience en février 2018</t>
  </si>
  <si>
    <t>willy-61550</t>
  </si>
  <si>
    <t>Assuré tous risques depuis plus de 12 ans, sans sinistre, 50% de bonus. Avec 2 véhicules assurés chez eux, en tous risques. Au mois de septembre un véhicule se déboitant sans regarder m'a réduit ma voiture à l'état d'épave. L'expert à leurs ordres a proposé un prix ridicule pour mon véhicule, alors que je n'étais pas en tort et que j'avais fourni toutes les preuves d'un entretien régulier et du parfait état de ma voiture. Celà va faire 6 mois et il ne m'ont envoyé qu'un chèque qui ne correspond même pas à la proposition de l'expert. C'est une bande de ...(on m'a dit de ne pas dire ce que j'en pensais), il n'y a que dans les pubs à la télé qu'ils sont au service du client. Je vais résilier tout ce que j'ai chez eux. Une assurance à fuir absolument.</t>
  </si>
  <si>
    <t>zazouille-97661</t>
  </si>
  <si>
    <t>Assurée depuis 22 ans chez eux, j'ai vu la gestion des dossiers s'aggraver au fil des années et surtout depuis 1 an et demi. Nous avons décidé de ne plus cotiser à une mutuelle santé tellement nous avons été écœuré de l'augmentation excessive et de leurs comportements quand nous avons demandé à changer le mode de prélèvement, etc... Nous ne voulons plus cautionné cet environnement malsain surtout que nous fonctionnons plutôt en mode nature donc quasiment jamais chez le médecin... Je ne peux que l'avouer, cette mutuelle santé est à fuir, et ce malgré des tarifs, sachez le, bien placés par rapport aux autres compagnies. Ne pas oubliez une chose : l'appât du gain avant tout car depuis l'intégration dans le groupe vyv, leur priorité c'est d’amasser de l'argent!!! Du coup, communication et bienveillance devenus inexistantes. Quelle pitié! J'espère juste qu'elle est en train de se foutre une balle dans le pied....</t>
  </si>
  <si>
    <t>cosmicboy-99304</t>
  </si>
  <si>
    <t>Rien a reprocher, l équipe est toujours a l écoute et fait tout pour trouver des solutions rapides. Bravo et bonne continuation. Je suis fidèle à amv depuis plus de 10 ans.</t>
  </si>
  <si>
    <t>bastien-m-136799</t>
  </si>
  <si>
    <t>Je suis satisfait de la rapidité de l'adhesion et des garanties proposées ainsi que du prix des prestations. La simplicité d'inscription est vraiment formidable.</t>
  </si>
  <si>
    <t>12 juin 2017 suite à une expérience en juin 2017</t>
  </si>
  <si>
    <t>mim26-55313</t>
  </si>
  <si>
    <t xml:space="preserve">EUROFIL A FUIR !!!!! 
Je suis dans la même situation que les autres, je demande si je peux rajouter ma fille jeune conductrice en tant que conductrice secondaire sur ma voiture et HOP on me résilie mon contrat !!! Le pire j'appelle le service client on me dit qu'ils ne peuvent rien faire c'est bon résilié et ils veulent aussi me faire croire que moi même j'ai dit que même si vous n'acceptez pas de jeune conducteur je laisserai quand même ma fille conduire ! En plus elle me dit ça nous arrive pas de résilier des contrats d'un coup comme ça ! Vu vos commentaires je me dis que je ne suis pas la seule. </t>
  </si>
  <si>
    <t>foufuret-65404</t>
  </si>
  <si>
    <t>Parlons-en depuis plus de 15 ans sociétaire MACIF. Tout va bien si vous n'avez pas de sinistre. En Février 2018, gros dégat des eaux, en principe sommes couverts.L'expert passe tout va bien, il transmet son rapport à la MACIF alors là rien ne va plus (+10000 € de travaux) le rapport d'expert est incomprehensible, avec des erreurs de dates, le nom mentionné sur le rapport ce n'est même pas le notre. Enfin, bref, ils  nous ont envoyé des lettres types truffées de fautes tout ça pour nous dire que nous ne serons pas dédommager. Et la on hallucine, pourquoi s'assurer, que l'on m'explique. Malgré tous mes courrier en LRAR toujours la même réponse. La décision est prise nous ne vous dédommagerons pas. On nous répond de contacter encore une fois par courrier le Médiateur de la MACIF. On croit rêver. Nous irons jusqu'au bout nous ne lacherons rien. Nous irons devant les tribunaux s'il le faut.
C'est tout juste lamentable.</t>
  </si>
  <si>
    <t>julo-107806</t>
  </si>
  <si>
    <t>Très satisfait ,personnes à l'écoute, et options très satisfaisante. Je recommande L'OLIVIER Assurance, prix bas et pas mal d'options au choix. Aucun regret.</t>
  </si>
  <si>
    <t>zeller-b-128679</t>
  </si>
  <si>
    <t>Globalement satisfait, jusque là sachant que je viens juste de souscrire, c'est au moment où j'aurai un soucis que je pourrai donner un avis sur le service.</t>
  </si>
  <si>
    <t>jessica-d-110016</t>
  </si>
  <si>
    <t>je suis très satisfaite du service et je recommande .Service très recaptive aux problèmes et très a l écoute de ses clients et les prix sont très abordable aux jeunes conducteurs</t>
  </si>
  <si>
    <t>04 mai 2018 suite à une expérience en mai 2018</t>
  </si>
  <si>
    <t>sofifon-63773</t>
  </si>
  <si>
    <t>Assurance qui ne sert à rien, aucune réactivité, très mauvaise prise en charge, aucun suivi, bref A EVITER!!! J'ai eu un accident (non responsable) et j'ai du attendre 3 semaines pour avoir un véhicule de prêt!!! Inacceptable</t>
  </si>
  <si>
    <t>pons-68174</t>
  </si>
  <si>
    <t>Suite au décés de ma grand mére le 30/05/2018. L'AFER nous a envoyé le dossier dans le mois afin de regler les sommes. Nous avons mis 4 mois pour obtenir l'acte de notoriété du notaire et nous l'avons envoyé de suite car nous avions déjà le dossier. 
L'afer a reglé la somme en 3 semaines. 
Rien à dire contrairement à Cardif.</t>
  </si>
  <si>
    <t>04 septembre 2018 suite à une expérience en septembre 2018</t>
  </si>
  <si>
    <t>sotiris86-66589</t>
  </si>
  <si>
    <t>MAIF  A éviter absolument !!! Pour régler les cotisations aucun problème...Mais en cas de sinistre faut être vraiment patient aucune écoute d un conseiller quelqu il soit, renseignements erronés lenteur du traîtement du dossier dirigé vers un soi-disant expert: union d experts qui n a d expert que le nom pas le moindre respect au téléphone presque ils nous crient dessus  se contente de recevoir des devis ou factures  en donnant son avis sur l'indemnisation Aucun contact par téléphone Faut 3 semaine minimum pour traiter un dossier Aucune relation client assuré à la MAIF !!! Dans mon cas sinistre pour un portable acheté neuf 700€ en 2014 indemnisation écoutez bien 125€ et sur les 125€ faut compter une franchise de 125€ donc pas de remboursement</t>
  </si>
  <si>
    <t>nicolas-saldana--92141</t>
  </si>
  <si>
    <t>Impeccable j’ai demander un devis tout ces bien passer et on m’a proposer un bon prix très abordable en tant que jeune conducteur et je recommande fortement cette assurance</t>
  </si>
  <si>
    <t>malek-55599</t>
  </si>
  <si>
    <t>L'olivier assurance en clair un prix certes mais rien mais alors rien d'autre Après 2 constats clairs ils sont là non pas pour défendre vos intérêts mais  pour vous faire porter des responsabilités même si pour n'importe quel assureur ceci est une évidence un conseil ne souscriver jamais chez eux  puisqu au final au moindre accrocs ils défendent les intérêts de la partie adverse</t>
  </si>
  <si>
    <t>melissa-52486</t>
  </si>
  <si>
    <t>Partez en courant!!!! Le prix est attractif mais dès que vous avez souscris c'est l'horreur ! Chercher du prix c'est bien mais pas au détriment de la qualité. Du coup je préfère payer un peu plus chère mais avoir des gens compétents qui n'essaye pas de vous avoir. J'aurai du regarder les avis avant de souscrire car quand j'ai lu les commentaires je n'étais pas étonné.</t>
  </si>
  <si>
    <t>16 septembre 2020 suite à une expérience en septembre 2020</t>
  </si>
  <si>
    <t>frederic-97497</t>
  </si>
  <si>
    <t xml:space="preserve">Cegema m'a donné satisfaction concernant les prestations mais trouvant la cotisation élevé, je me suis dirigé vers une autre mutuelle. Je ne suis pas certain d avoir fait le bon choix....
</t>
  </si>
  <si>
    <t>26 janvier 2019 suite à une expérience en janvier 2019</t>
  </si>
  <si>
    <t>vigilant83-70628</t>
  </si>
  <si>
    <t>la MAAF qui est une mutuelle dont les objectifs ne sont censément pas être les mêmes qu'une assurance à but lucratif, ne propose pas des tarifs véritablement inférieurs, mais surtout et malheureusement utilise les mêmes méthodes que les assureurs privés pour pénaliser ou évincer ses clients au moindre sinistre, même après plusieurs années voir décennies sans sinistre.</t>
  </si>
  <si>
    <t>06 juin 2021 suite à une expérience en juin 2021</t>
  </si>
  <si>
    <t>illoa-j-116149</t>
  </si>
  <si>
    <t>Les prix sont convenables, mais je n'ai que l'assurance habitation pour l'instant donc mon avis n'est pas forcément à l'échelle de la réalité. Je pense que pour un T1 BIS en périphérie d'une petite ville, pour un étudiant, 119€ reste cher ... Mais je ne me plains pas car il y a certainement plus cher</t>
  </si>
  <si>
    <t>14 janvier 2018 suite à une expérience en janvier 2018</t>
  </si>
  <si>
    <t>stephgo77-60477</t>
  </si>
  <si>
    <t>Après deux passé chez Direct Assurance, je suis parti !
Les raisons : 23% d'augmentation en 2 ans ! cherchez l'erreur. Et ça sans aucuns accidents !
Ils peuvent vous attirer avec de beaux tarifs mais c'est un leurre...</t>
  </si>
  <si>
    <t>perraudin-p-109147</t>
  </si>
  <si>
    <t>LE MEILLEUR PRIX avec le furet en attendant la suite de vos services. J'espère ne pas m etre trompé . Avec mes remerciements. Philippe Perraudin, Annecy.</t>
  </si>
  <si>
    <t>26 mars 2018 suite à une expérience en mars 2018</t>
  </si>
  <si>
    <t>alban-61663</t>
  </si>
  <si>
    <t>Impossible de joindre quelqu'un. Courrier en recommandé retourné car personne n'est venu le chercher. Impossible de changer d'assurance car absence des informations Bonus/Malus. A fuir...</t>
  </si>
  <si>
    <t>14 novembre 2021 suite à une expérience en novembre 2021</t>
  </si>
  <si>
    <t>abby-139584</t>
  </si>
  <si>
    <t>A fuir, cet assureur vous demande sans cesse des attestations vétérinaires ou autres documents en plus de la feuille de soin et des factures. Ma vétérinaire ne fait que leur faire des attestations mais ça ne va jamais. Tout est fait pour ne jamais rembourser les assurés. Surtout ne venez pas chez assur'o poil!!! Vous ne serez pas couvert car ils ne vous remboursent jamais. Moi je suis resté une année et j'ai compris que jamais je ne serai remboursé. Quand on appelle un conseiller, on m'explique que dans les conditions générales il est indiqué que l assureur peut demander tout les justificatifs qu il juge utile avant remboursement !!! Donc cet assureur demande encore et encore des justificatifs....et il ne rembourse jamais.</t>
  </si>
  <si>
    <t>mojave-89334</t>
  </si>
  <si>
    <t>Site mal testé. Il vous déconnecte après un moment d'inactivité, ce qui est bien, mais il empêche de se reconnecter, ce qui n'est pas bien. Donc pas moyen d'envoyer un message.</t>
  </si>
  <si>
    <t>barbier-s-117763</t>
  </si>
  <si>
    <t>Prix compétitif. Pb de communication sur le devis au départ et pb de référence sur la version de la voiture. Mais interlocuteur aimable. Bien vérifiés les infos 2 fois ;-)</t>
  </si>
  <si>
    <t>23 mai 2017 suite à une expérience en mai 2017</t>
  </si>
  <si>
    <t>aftam93-44662</t>
  </si>
  <si>
    <t>suite a une demande sur un comparatif santiane ma appeler le conseiller ma demander la date de fin de ma mutuel actuel la date 01/02/2018 il a fait le contrat indiquant la même date mais ma mutuel actuel suite au courrier a résilier pour le 31/05 j'ai contacter santiane envoyer une copie du courrier demander qu'il prenne effet le 01/06/2017 et suite a plusieurs appel de ma part je n'est  plus de nouvelle , je conseille de fuir cette mutuelle</t>
  </si>
  <si>
    <t>04 avril 2020 suite à une expérience en avril 2020</t>
  </si>
  <si>
    <t>hrc-88685</t>
  </si>
  <si>
    <t>Client Allianz depuis plus de 10 ans.</t>
  </si>
  <si>
    <t>21 septembre 2017 suite à une expérience en septembre 2017</t>
  </si>
  <si>
    <t>a-guichard-57500</t>
  </si>
  <si>
    <t>je suis totalement insatisfait de cette mutuelle, heureusement pour moi que quelqu'un m'avait conseillé un cabinet qui trouve des solutions à ce genre de soucis j'ai appelé le 01.82.83.70.31 ils sont très professionnels</t>
  </si>
  <si>
    <t>cerisien-110046</t>
  </si>
  <si>
    <t>Je suis assuré chez Santévet pour mon chat depuis 6 ans et n'ai pas à m'en plaindre. Il est vrai que des problèmes peuvent surgir mais les choses se règlent par téléphone. Je viens d'avoir le cas et les personnes avec qui je suis entré en contact ont été très correctes et un accord a été rapidement trouvé. Quant au tarif pratiqué pour mon niveau de garantie je le trouve honnête et en corrélation avec ceux pratiqués par d'autres assurances.</t>
  </si>
  <si>
    <t>31 mars 2017 suite à une expérience en mars 2017</t>
  </si>
  <si>
    <t>camille31-53744</t>
  </si>
  <si>
    <t>Ayant mon véhicule assuré à la MAAF, j'ai voulu assurer également mon habitation (que j'avais souscrite auprès de ma banque lors de la contraction du crédit immobilier). Un tarif m'a été annoncé par téléphone et j'ai reçu par courrier un contrat moins cher mais avec moins de garanties. J'ai donc téléphoné afin d'avoir les garanties et le tarif annoncé au départ mais cela n'a pas été possible : le tarif proposé n'existe pas ! Très sérieux la MAAF Toulouse Dupuy !</t>
  </si>
  <si>
    <t>jetcia-100006</t>
  </si>
  <si>
    <t xml:space="preserve">La Macif à éviter
Suite à un dégât des eaux dû à un voisin (sinistre de 30/04/2020 ) plus de 6mois que ça dur. On a une chambre condamné suite au dégât des eaux.  j'ai appelé plusieurs fois, on me balade de plate forme téléphonique en plate forme téléphonique. c'est pas nous c'est l'expert, l'expert c'est pas nous c'est la Macif. Une belle partie de ping pong . j'ai 5 véhicules 50% de bonus , une habitation, une garantie accident a la Macif. jamais davantage, jamais une remise commerciale. juste bon a payé un service inexistant. je vais faire un tour chez les furets . com 
 </t>
  </si>
  <si>
    <t>moi-110683</t>
  </si>
  <si>
    <t>Je met 1 étoile car je n'ai pas la possibilité de mettre moins. 5 contrats habitations depuis plusieurs années, 1 litige de déclaré : le 29 août 2020 j'ai accroché une dame sur le trottoir, comme elle était au téléphone, celui ci est tombé. Déclaration devis le tout envoyé à Direct assurance. Malgré les relances 8 mois après je viens de savoir pas de remboursement car la boutique c'est trompée de date sur le devis le 20.08.2020 .J'ai essayé de prouver ma bonne foi mais rien à faire ils ne veulent rien payer. 300 euros . Je vais résilier mes contrats car je me dis si un jour ma maison brûle il me faudra attendre des années. Dans leur réponse, ils sont sur d'eux, c'est moi qui ai tort .ASSURANCE  A  FUIR</t>
  </si>
  <si>
    <t>liloo-111775</t>
  </si>
  <si>
    <t>Les remboursements des frais sont très longs, il faut compter plus de 15 jours, surtout quand les sommes sont importantes, dommage. Mais le contrat est bien respecté.</t>
  </si>
  <si>
    <t>christophe-v-111877</t>
  </si>
  <si>
    <t>Mon contrat Auto a été résilié sans demande de ma part !!!!!!!! Si demain j'ai un sinistre, on fait comment !!!!!???? Impossible d'avoir le service client !!!</t>
  </si>
  <si>
    <t>ingeli-125568</t>
  </si>
  <si>
    <t>Impossible d' avoir son agence, service sinistre incompétent bref beaucoup de belles pub à la télé mais que des promesses.
Payez et espérez ne pas avoir de sinistres à fuir !</t>
  </si>
  <si>
    <t>baptiste-l-124596</t>
  </si>
  <si>
    <t xml:space="preserve">Très pro et réactif  dans l accompagnement pour la création dune boulangerie
Explication claire et précise sur l ensemble du contrat d assurance.
Rien à redire </t>
  </si>
  <si>
    <t>Mapa</t>
  </si>
  <si>
    <t>multirisque-professionnelle</t>
  </si>
  <si>
    <t>ca--109300</t>
  </si>
  <si>
    <t>Ayant eu une MLD je n’ai eu aucune information et aucune aide, ni morale, ni matérielle pendant toute la durée du traitement , ni aucun renseignement sur les prises en charge, les courriers que j’envoyais n’arrivaient pas..... 
a la suite d’un accident peu après, la MAIF a signé un accord avec. la MGEN, mais celle ci l’ignorait.... et les remboursements trainaient en longueur, la MAIF a été obligée d’intervenir. 
Quand on est en « bonne santé » on n’a pas de problème, la MGEN se propose même pour vous assurer de belles vacances, mais si vous n’allez pas bien, elle vous tracassera un maximum, c’est ce que je retiens après plus de 60 ans d’adhesion. Qui dit mieux? On a un bel espace client, mais le personnel ignore les messages, ou ignore l’informatique. Quand vous avez un problème commencez avec les antidépresseurs....</t>
  </si>
  <si>
    <t>07 septembre 2021 suite à une expérience en septembre 2021</t>
  </si>
  <si>
    <t>pascal-s-131775</t>
  </si>
  <si>
    <t>Simple et clair.  Les tarifs sont attractifs, les explications claires, le graphisme soigné. Options bien documentées. A voir à l'usage mais commence pas mal.</t>
  </si>
  <si>
    <t>13 mars 2020 suite à une expérience en mars 2020</t>
  </si>
  <si>
    <t>abo-88305</t>
  </si>
  <si>
    <t>Le prix, uniquement le prix. Erreur d'information de la part d'un conseiller le mois dernier je me prend une pénalité de rejet de la banque alors qu'on m'avait certifié que l'on m'enverrait un mail pour payer en ligne par cb AVANT de représenter le prélèvement.  Ça n'a pas été le cas.  J'appelle,  on me balance que c'est ma faute et que le conseiller à du mal s'exprimer.  Pas de geste commercial, même pas d'excuses, rien. Ah oui et apparemment je fait tout une histoire pour "juste 8 euros"mais c'est le principe : si j'avais été informée que le prélèvement serait représenté,  j'aurais remis un peu d'argent sur le compte avant de le cloturer. Service client zéro.</t>
  </si>
  <si>
    <t>santi-c-107747</t>
  </si>
  <si>
    <t>il faudrait peut être un suivi et une réponse un peu plus rapide lorsqu'on vous écrit par mail dans l'application .Par contre votre service par sms est au top que se soit Hélène ou l'autre personne que j'ai eu</t>
  </si>
  <si>
    <t>neris-a-108976</t>
  </si>
  <si>
    <t>Je suis pour le moment satisfaite de mon inscription, je verrai par la suite la gestion en cas de sinistres. Merci de votre compréhension
Cordialement</t>
  </si>
  <si>
    <t>andre-m-106526</t>
  </si>
  <si>
    <t>Je suis satisfait du service, simple et pratique. En effet, le site est compréhensible et limpide. J'attribue donc trois étoiles chacune pour les prix et ma satisfaction.</t>
  </si>
  <si>
    <t>07 janvier 2019 suite à une expérience en janvier 2019</t>
  </si>
  <si>
    <t>axelnit-69981</t>
  </si>
  <si>
    <t>Service client aimable mais incompétant : Très mauvais suivi des dossiers entre les différents conseillers. Il faut relancer souvent pour avoir des réponses. Grosse lenteur de traitement des dossiers.
Chez eux depuis 2 ans. Un sinistre dernièrement et me voilà résiliée.</t>
  </si>
  <si>
    <t>marc-c-127655</t>
  </si>
  <si>
    <t>Depuis x années chez AMV, toujours aussi satisfait à la fois des prix et du service. Je viens de changer mon contrat suite à un remplacement de moto, un jeu d'enfant.Je recommande sans réserve.</t>
  </si>
  <si>
    <t>liazid-a-126466</t>
  </si>
  <si>
    <t>Entièrement satisfait pour ce qui concerne le site internet. Pour le reste je n'ai pas encore d'opinion. Je pourrais me prononcer une fois mon assurance effective</t>
  </si>
  <si>
    <t>asmae-l-127990</t>
  </si>
  <si>
    <t xml:space="preserve">Super assurance de qualité par rapport aux prix aucun soucis. Je fais de grandes économies et sa fait du bien 
Je suis satisfaite grandement 
Merci direct assurance 
</t>
  </si>
  <si>
    <t>salomon-s-111460</t>
  </si>
  <si>
    <t xml:space="preserve">Le site est simple et pratique. 
Prix compétitif. 
On verra sur la durée.
je vais recommander cette assurance à mes proches pour la simplicité et le tarif. </t>
  </si>
  <si>
    <t>frederic-s-134662</t>
  </si>
  <si>
    <t>Prix attractifs après a voir en cas de sinistres
Après être obligé de mettre 150 caractère sur mon avis alors que je ne connais pas encore cette assurance
C'est moyen</t>
  </si>
  <si>
    <t>jojo-79079</t>
  </si>
  <si>
    <t>Délais de traitement des dossiers trop longs</t>
  </si>
  <si>
    <t>25 avril 2021 suite à une expérience en avril 2021</t>
  </si>
  <si>
    <t>thierry-k-111601</t>
  </si>
  <si>
    <t xml:space="preserve">les prix sont en adéquation avec les franchises demandés en cas de dommage.
A étudier avec la concurrence. afin de trouver la meilleure offre possible  </t>
  </si>
  <si>
    <t>mjv-86534</t>
  </si>
  <si>
    <t>aucun suivi des dossiers . aucune synchronisation entre les services et l'agence locale .désolant</t>
  </si>
  <si>
    <t>10 mars 2021 suite à une expérience en mars 2021</t>
  </si>
  <si>
    <t>xavier--106080</t>
  </si>
  <si>
    <t>A éviter à tout prix.Ma mère, 85 ans, a un sinistre qui n est pas résolu depuis 2 ans!
Aucune réponse aux e-mails , impossible de les joindre téléphoniquement, et lorsque vous allez dans une agence, vous avez des agents qui ont de la bonne volonté mais qui sont incapable de faire bouger leur propre organisation !
Du jamais vu!</t>
  </si>
  <si>
    <t>faiza-m-108853</t>
  </si>
  <si>
    <t xml:space="preserve">j' ai appelé le service pour un devis auto et habitation 
la conseillère m' a donné les prix 
je lui ai dit que j'allais en parlé avec ma femme pour voire les formules qu' elle m'a proposé la quelle on souscrit 
et elle m'a dit qu'elle allait m'a le lendemain 
j'attendais son appelle elle ne m'a jamais rappelé 
du coup je suis allé sur mon espace pour le voir les devis et me souscrire il n ' y a pas de devis 
du coup il faut encore pour tomber sur un autre pour tout recommencer </t>
  </si>
  <si>
    <t>20 février 2019 suite à une expérience en février 2019</t>
  </si>
  <si>
    <t>normande14100-71429</t>
  </si>
  <si>
    <t>Nous sommes le 20 février 2019. je n'ai toujours pas reçu ma carte mutuelle de 2019. et Harmonie ne s'est toujours pas connecté avec la sécu malgré mes nombreux appels téléphoniques.</t>
  </si>
  <si>
    <t>joejoe-50501</t>
  </si>
  <si>
    <t>Très très mauvaise mutuelle.
J'ai le maximum en optique et dentaire.
Je paye 830 € par an alors que j'ai que 38 ans.
Je me suis fait faire des panoramiques dentaire 2 plombages deux extractions et un détartrage.
Et un comblement osseux.
Sur une facture de 1200 € la Sécu m'a remboursé 280 et harmonie mutuelle seulement 120 €</t>
  </si>
  <si>
    <t>soumaya--b-128147</t>
  </si>
  <si>
    <t>Re contactée rapidement pour répondre à mes questions par une personne très gentille et polie qui a su me guider et donner des repses claires à mes questions... et rapidité du site qui est simple d'utilisation</t>
  </si>
  <si>
    <t>05 août 2020 suite à une expérience en août 2020</t>
  </si>
  <si>
    <t>sandwell-95950</t>
  </si>
  <si>
    <t>Déplorable. Leur service de devis en ligne ne fonctionne pas. Je souscris un devis et je me retrouve en conducteur principale ET secondaire. Je me fait engueuler au téléphone quand je leur fait remarquer. Du coup j'arrête de discuter et je demande a arranger la situation.
L'opératrice me dit qu'il faut annuler le contrat et en faire un nouveau.
Du coup je viens de payer 480euros et je dois repayer 480euros pour un contrat sans faute.
5min plus tard l'opératrice me rappelle et me dit que je suis toujours conducteur principal ET secondaire. Elle ne s'excuse toujours pas et je dois refaire un 3eme contrat parce que ce coup-ci c'est bon ça va marcher. Je suis toujours dans l'attente de mes chèques de remboursement, mais ils trouvent toujours des excuses pour ne pas me les envoyer...
Bref un désastre</t>
  </si>
  <si>
    <t>04 juin 2018 suite à une expérience en juin 2018</t>
  </si>
  <si>
    <t>fonso-64450</t>
  </si>
  <si>
    <t>assurance vie à déconseiller fortement, ils trouvent toutes les excuses pour ne pas payer, ils perdent systématiquement les courriers et même les recommandés avec accusé de réception, il manque toujours une pièce au dossier.Mes parents on souscrit une assurance vie en pensant nous laisser un petit quelque chose à leurs décès et c'est le parcours du combattant pour que la cnp débloque le petit capital, c'est une honte.</t>
  </si>
  <si>
    <t>20 août 2019 suite à une expérience en août 2019</t>
  </si>
  <si>
    <t>silvia-78550</t>
  </si>
  <si>
    <t>assurance habitation de groupama a fuir absolument!
cherche des excuses pour ne pas vous indemniser!
paye des experts hors de prix mais vous refuse 2 indemnisations pour 2 sinistres!
me suis fait cambrioler toute ma maison et meme pas recu 1 euro pour acheter tv ou cafetiere.....7 mois après! rien!!!!!!!!!!!!!!!!!!
sauver vous! à éviter à tous!</t>
  </si>
  <si>
    <t>09 mai 2020 suite à une expérience en mai 2020</t>
  </si>
  <si>
    <t>mutu-89497</t>
  </si>
  <si>
    <t xml:space="preserve">Adhérents Maif depuis une cinquantaine d'années, nous tombons de haut vu la gestion inacceptable de notre dossier de sinistre type CatNat sécheresse. Suite à une expertise insuffisante, limitée à des prises de photos des fissures autour et dans la maison et particulièrement expéditive, la Maif nous informe de sa décision de ne pas donner suite au dossier. Aucune étude technique sol/fondation ne vient soutenir le rapport de l'expert, (qui en outre comporte une grossière erreur de date sur un point important, ce qui montre l'aspect très superficiel de la dite expertise), mais le pire est la désinvolture dans la gestion du dossier. Suite à réclamation, et demande de contre-expertise, on apprend à quelques temps de là que la conclusion de l'expertise est validée par un "expert régional", qui ne s'est même pas déplacé pour venir nous rencontrer ! Au fil du temps, on réalise qu'on se fait lanterner par la référente Maif qui est en charge du dossier. Aucune réponse n'est donnée aux arguments précis que nous avons fait valoir, qui probablement n'ont pas été lus. Au lieu de cela on nous assure que "la maif est une grande famille" (sic) - mais qui apparemment esquive l'obligation de solidarité vis à vis de ses membres. Mutualistes de toujours, nous réalisons que l'expression "Maif assureur militant" n'est plus qu'un marqueur publicitaire. En conséquence, nous nous préparons à aller en justice, forts d'arguments et de pièces justificatives en faveur de notre dossier. Un de nos grand-pères a participé à la fondation de la Maif, il y a bien longtemps, quel crève-cœur d'être aujourd'hui contraints de devoir aller contre elle devant un tribunal ...  (à signaler que plusieurs de nos voisins, pour un dossier identique, bénéficient d'une prise en charge par leurs assurances - même pas des mutuelles !)  </t>
  </si>
  <si>
    <t>jeremy-d-125620</t>
  </si>
  <si>
    <t>Satisfait parfait bien ras top moumoutte je recommande cette assurance a mes proche et j'espère que je ne vais pas éclater ma nouvelle caisse qui est sale</t>
  </si>
  <si>
    <t>seboons-71675</t>
  </si>
  <si>
    <t>Je souscrit à raison d'une prime de 38e/mois, puis je déménage à 50m de là, mon véhicule bénéficiant d'un garage 10X plus sécurisé. Surprise, ma prime passe à 47e/mois pour les mêmes garanties. Avec les multiples frais ajouté pour tout le travail réalisé ma prime annuelle finie en beauté à 660e/an, soit 55e/mois....elle est belle l'affaire avec l'olivier hein ?</t>
  </si>
  <si>
    <t>16 octobre 2020 suite à une expérience en octobre 2020</t>
  </si>
  <si>
    <t>salles--98840</t>
  </si>
  <si>
    <t xml:space="preserve">Cher et pas du tout de remboursement en cas de problème. Sur plusieurs dégâts, des diagnostics qui traînent et aucun remboursement. Vous êtes renvoyé à un gestionnaire au siège qui vous mène en bateau. En réalité, on est pas assuré. On paie pour rien. A fuir 
</t>
  </si>
  <si>
    <t>abella-133009</t>
  </si>
  <si>
    <t xml:space="preserve">Très bon acceuil téléphonique de Mariama.
Mes questions ont été résolues très rapidement. Suite à une coupure de réseau mon interlocutrice m'a rappelée. J'apprécie beaucoup la démarche. </t>
  </si>
  <si>
    <t>martin-113958</t>
  </si>
  <si>
    <t xml:space="preserve">En effet c'est catastrophique ce qu'il se passe chez Mercer en ce moment. 
Délais incroyablement longs pour se faire rembourser de frais médicaux et aucunes réponses aux mails, ni traitements des pièces jointes envoyées. 
Je suis collaborateur Manpower et je pense qu'il serait bon d'auditer et de référencer une nouvelle mutuelle d'entreprise. 
Cdlt
</t>
  </si>
  <si>
    <t>alexis-m-125851</t>
  </si>
  <si>
    <t>je suis satisfait du service 
tres rapide ..
bon rapport qualite/prix
Pour preuve je viens d assurer mon scooter, maintenant je vais faire un devis pour ma voiture</t>
  </si>
  <si>
    <t>27 novembre 2018 suite à une expérience en novembre 2018</t>
  </si>
  <si>
    <t>flo-68954</t>
  </si>
  <si>
    <t>Assurée à la MAIF depuis bientôt 10 ans pour l'habitation et la voiture. Aucun soutien en cas de pépin, sauf s'il s'agit de récupérer de l'argent auprès de tiers. Des réparations très mal remboursées, et pour l'automobile, même quand on ne les sollicite pas, ils font sauter le bonus pour un oui pour un non. Le client est une vache à lait. Leurs conseillers donnent des avis contraires, les délais de réponse sont de près d'un mois.</t>
  </si>
  <si>
    <t>20 décembre 2020 suite à une expérience en décembre 2020</t>
  </si>
  <si>
    <t>antho93-fontana-101689</t>
  </si>
  <si>
    <t xml:space="preserve">Bonne assurance en général mais lorsque l'on demande de modifier un relevé d'information ou figure une ligne inutile mise en place par l'olivier assurance...il n'y a plus personne...
Perte de temps </t>
  </si>
  <si>
    <t>mamat-56825</t>
  </si>
  <si>
    <t xml:space="preserve">L Ag2r une entreprise ou la satisfaction de ses clients ne doit pas être l objectif majeur ... Un service client déplorable en attente d un versement de prévoyance deces qui est soit disant bloqué du a un souci informatique ... C est vrai qu en 2017 une entreprise comme l ag2r ne doit pas avoir de service informatique compétent pour régler le problème ... 
C est honteux ! 
</t>
  </si>
  <si>
    <t>pierrot--111017</t>
  </si>
  <si>
    <t xml:space="preserve">Le niveau des prix est attractif tant qu'on n'est pas encore client, après et bien, ils augmentent, surtout si on prend des packs, (faut bien qu'ils gagnent un peu de sous).
Sinon les contacts téléphoniques sont rapides, les interlocuteurs sont courtois. L'application téléphone est pas mal. </t>
  </si>
  <si>
    <t>brice973-135394</t>
  </si>
  <si>
    <t xml:space="preserve">Bonjour,
Les interlocuteurs sont très réactifs.
Je suis satisfaites des prestations de la MGP agréable et très réactifs.
Je suis adhérentes depuis 1997.
JE suis très bien informé sur ma situation 
CDT
</t>
  </si>
  <si>
    <t>05 février 2017 suite à une expérience en février 2017</t>
  </si>
  <si>
    <t>joly-52056</t>
  </si>
  <si>
    <t>assuré depuis plusieurs années j'ai demandé un geste comm. pour compenser les augmentations abusives alors que je n'ai aucun acc. responsable depuis + 20 ans.....pas de réponse ???? vous appelez ça sérieux? Je cherche une autre assurance.</t>
  </si>
  <si>
    <t>nadir-b-117576</t>
  </si>
  <si>
    <t xml:space="preserve">je suis satisfait du service proposer rapide fiable pas chère
tres rapide comme service.
tres professionnel.
rien a dire je recommanderai a mon entourage  </t>
  </si>
  <si>
    <t>21 mars 2019 suite à une expérience en mars 2019</t>
  </si>
  <si>
    <t>giaisse-72367</t>
  </si>
  <si>
    <t>A fuir.
Ils ont soudain perdus mon numéro de sécu, pas de remboursements pendant 2 mois, aucune explications suite à leurs défaillences. J'attends toujours les remboursements...</t>
  </si>
  <si>
    <t>alicounette-114859</t>
  </si>
  <si>
    <t xml:space="preserve">Quand je vois tous les avis négatifs je me sens moins seule... 
Ne faudrait-il pas remonter tous les problèmes que nous rencontrons avec MERCER depuis 2020 à la commission de contrôle des mutuelles et assurances ? </t>
  </si>
  <si>
    <t>pas-m-138486</t>
  </si>
  <si>
    <t xml:space="preserve">
Je  suis  extrêmement  satisfait  du  service, le prix est très bien.
De plus la simplicité avec laquelle on peut adhérer à l'assurance est impressionante.</t>
  </si>
  <si>
    <t>merigaud-d-133840</t>
  </si>
  <si>
    <t>Prix abordable pour un jeune permis je recommande petit bémols vous n’assurez pas les véhicules anciens cependant les interlocuteurs téléphoniques sont aimables</t>
  </si>
  <si>
    <t>mike-114933</t>
  </si>
  <si>
    <t>Quelle tristesse/fonctionnement d'un autre temps/8 mois pour une demande de traitement d'un dossier dépendance /lamentable pas d'autre mot/relance sur relance aucune compassion des robots au téléphone/une remise en question serait bénéfique</t>
  </si>
  <si>
    <t>antoine-57097</t>
  </si>
  <si>
    <t>Je suis aujourd'hui dans l'impossibilité de contracter auprès d'une autre assurance car assurbonplan refuse de me donner mon relevé d'information cette situation est absolument inacceptable je suis au bord du gouffre à cause d'eux
Vous rendez-vous compte que je suis dans l'impossibilité de me rendre sur mon lieu de travail car je ne peux assurer mon nouveau véhicule à cause du fait qu'ils ne veulent pas me donner mon relevé d'information</t>
  </si>
  <si>
    <t>kozette-117234</t>
  </si>
  <si>
    <t>A fuir absolument, le médecin conseil qui instruit vos dossier de prise en charge en incapacité invente des affirmations de votre médecin qui n’existe pas, l'instruction est bâclée afin de ne pas vous rembourser, donc vous cotisez pour une assurance emprunteur fantôme ! toutes les excuses sont bonnes pour vous dire que vous êtes apte à travailler sans prendre en compte votre profession. mon époux de 58 ans est plombier chauffagiste depuis l'age de 17 ans et c'est fait opérer une ablation partielle du ménisque il bosse à genoux la plupart du temps et eux ils vous disent: dossier sans suite il est apte à reprendre une quelconque activité professionnelle. par contre pour encaisser les cotisation ils sont au top ! fuyez...</t>
  </si>
  <si>
    <t>10 octobre 2018 suite à une expérience en octobre 2018</t>
  </si>
  <si>
    <t>lisou-67518</t>
  </si>
  <si>
    <t>très bonne prestation relation client sérieuses remboursements rapides</t>
  </si>
  <si>
    <t>nebs-114131</t>
  </si>
  <si>
    <t>Vraiment déçu de cette assurance on nous à volé puis incendiées nôtre véhicule le 08/05  et pas du tout joignable on réussi enfin le 14/05  a avoir une personne  l'expert passe  le 17/05 on reçoit un mail pour nous dire que les frais de gardiennage et de remorquage sont à nos frais on ne comprend pas et pourtant assurer tout risque et la ils vous raccroche au nez plus jamais ??</t>
  </si>
  <si>
    <t>pat22-66061</t>
  </si>
  <si>
    <t xml:space="preserve">Se faire traiter de "sale Français" par l'assistance d'une plateforme, en toute logique, au Maroc n'est pas acceptable ! </t>
  </si>
  <si>
    <t>dominique-h-125625</t>
  </si>
  <si>
    <t>Simple et pratique, les prix me conviennent parfaitement. La souscription en ligne est plutôt facile et rapide. Site agréable. Les prix sont corrects.</t>
  </si>
  <si>
    <t>26 décembre 2018 suite à une expérience en décembre 2018</t>
  </si>
  <si>
    <t>moi-69685</t>
  </si>
  <si>
    <t>A fuir !!! Aucune réponse à mes mails suite à mon accident, aucun remboursement effectué à ce jour suite à une avance de frais effectuée.</t>
  </si>
  <si>
    <t>martinot-l-138526</t>
  </si>
  <si>
    <t>Les prix seraient plus attractif j assurerait plus de véhicules et aussi l appartement et peu être aussi d autre assurance santé et complémentaire santé</t>
  </si>
  <si>
    <t>yann-c-131383</t>
  </si>
  <si>
    <t>JE SUIS SATISFAIT DU SERVICE? RAPIDE ET SANS PRISE DE TETE; prix correct, info compréhensible, moins cher que mon assureur actuelle. merci d'avance, pour  la rapidité.</t>
  </si>
  <si>
    <t>nino-117595</t>
  </si>
  <si>
    <t>Cette mutuelle est vraiment spécialisée en moto. Ils sont pro, accueillants et de bon conseil.
Suite à un accident de scooter, j’ai été remboursé rapidement et même le casque et mon jean ont été payé.
Je recommande.</t>
  </si>
  <si>
    <t>05 août 2019 suite à une expérience en août 2019</t>
  </si>
  <si>
    <t>franky123-78203</t>
  </si>
  <si>
    <t>Bonjour  à tous,
Direct assurance  et une très bonne  assurance. 
Assuré  depuis  de nombreuses  années  chez eux.</t>
  </si>
  <si>
    <t>giova-122497</t>
  </si>
  <si>
    <t>Fidèle à mon assurance AMV depuis que je roule en moto.
C’est a dire 5 ans.
Très satisfait sur le suivi , l’accompagnement en cas de difficultés est très bien géré.
Remorquage ou autres….
Je recommande AMV à 100%</t>
  </si>
  <si>
    <t>570080-129134</t>
  </si>
  <si>
    <t>Etant adhérent chez Néoliane que depuis peu (début Juillet 2021) je n'ai pas de commentaire particulier à communiquer. Par contre, venant de connaitre un problème de connexion (de ma faute) j'ai fait appel à vos services et j'ai eu un échange téléphonique (assez long car mes connaissances en informatique sont limitées) avec une personne se prénommant Emeline. Je la remercie d'avoir été aussi patiente avec moi, d'avoir su m'expliquer avec calme comment résoudre  mon problème. Je la félicite et la remercie très sincèrement.</t>
  </si>
  <si>
    <t>13 août 2018 suite à une expérience en août 2018</t>
  </si>
  <si>
    <t>pepememe-66165</t>
  </si>
  <si>
    <t>Bonjour,
J'essaye de resilier mon contrat d'assurance en faisant jouer la loi chatel(resiliation dans les 20 jours suivant la reception de l'échéancier) . Ou du moins je pensais le faire mais je n'ai pas reçu cet échéancier. Attendant le fameux échéancier je me réveille un peu tard certes (la veille de
du renouvellement de contrat) pour indiquer mon envie de résilier. Apres plusieurs message avec le service client, toujours la même réponse : c'est trop tard d'après eux le courrier est parti depuis trop longtemps. Mais pour prouver ma bonne foi je dois leur envoyer une copie de la lettre, cachet de la poste faisant foi... Lettre que je n'ai pas reçu je vous dit !! J'essaye d'appeler le service client : une boîte vocal me demande de faire les fameux choix et quand je tape pour indiquer qu'il s'agit d'une résiliation : le répondeur me dit qu'il faut que je passe par courrier ou internet donc impossible d'avoir un humain !!! Et les humains que j'ai par internet me demande de faire une copie d'une lettre que je n'ai pas reçu !
Je vous passe les fautes dans les courriers reçus de l'assistance. Par contre le courrier de rappel (premier que j'ai reçu) me menace dans un français impeccable que si je ne paye pas, ben je devrais payer quand même et ce sans être assuré.
Conclusion, si vous avez besoin d'une carte verte pour rouler c'est bon, si vous pensez avoir du service, passez votre chemin</t>
  </si>
  <si>
    <t>marc-d-110962</t>
  </si>
  <si>
    <t>Opération pratique par le net, assurance rapidement mise en place. Tarifs attractifs. Espérons ne pas avoir besoin d'utiliser les garanties souscrites mais pourvu qu'elles soient bonnes.</t>
  </si>
  <si>
    <t>11 décembre 2020 suite à une expérience en décembre 2020</t>
  </si>
  <si>
    <t>mel-101281</t>
  </si>
  <si>
    <t xml:space="preserve">Pour moi le meilleur assureur en ce moment et une équipe très à l'écoute et compétente.
Je vais bien sur le proposer à mes proches et la rapidité est surprenante, très satisfaite </t>
  </si>
  <si>
    <t>14 mars 2017 suite à une expérience en mars 2017</t>
  </si>
  <si>
    <t>grasdubid-53244</t>
  </si>
  <si>
    <t xml:space="preserve">toujours, pas de remboursement, je suis vraiment mecontent et j'en passe, j'aimerais me faire rembourser mes 88 euros merci active assurance. a et vous trouver ca normal de payer sans avoir recu de devis ?
et ca serai sympa de repondre au mail aussi </t>
  </si>
  <si>
    <t>lcb51-79735</t>
  </si>
  <si>
    <t>POUR MOI PESONELLEMENT JAI EU INTELLIGENCE DE PRENDRE UNE ASSURANCE PAR MON BOULOT AU Q 'UA OU VOILA si probleme. ETENDONNER QUE ASSURANCE AGRI PREVOYANCE ME VERSE UN COMPLEMENT DE SALAIRE .CB4 YOU ... CNP....NE RENTRE PAS EN COMPTE DANS MON DOSSIER POUR RAISON ABSENCE DE REMUNERATION  alors attention sa fait 6 ans que je paye une assurance pour absolument rien du tout .bien lire le contrat de a .a .z me croyant bien couvert mais pas du tout que dale.............a fuir totalement</t>
  </si>
  <si>
    <t>isabelle-m-128617</t>
  </si>
  <si>
    <t>Simple et facile
mais je n'ai pas trouvé où il fallait inscrire mon code parrainage, vu que c'est mon neveu qui m'a conseillé votre compagnie et qu'il est satisfait de vos services en tant que client</t>
  </si>
  <si>
    <t>09 février 2019 suite à une expérience en février 2019</t>
  </si>
  <si>
    <t>dannat-71132</t>
  </si>
  <si>
    <t xml:space="preserve">Service exécrable avec une très mauvaise expérience de Groupama protection juridique. Cas toujours pas résolu et toujours en attente du retour de Groupama après 4 mois. Je ne recommande pas ce service et la personne se nommant Mme Hugonenq est dépassée et incompétente. Elle n'a aucun tact avec le client et se fout clairement de la qualité du travail fourni. Quelle honte. 
Son manager devrait la virer. </t>
  </si>
  <si>
    <t>nat06-130277</t>
  </si>
  <si>
    <t>Humanis à bannir, pas contente depuis 1 ans et demi il traine à traiter correctement mon dossier. J’attends qu’une personne efficace me contacte. Merci</t>
  </si>
  <si>
    <t>Malakoff Humanis</t>
  </si>
  <si>
    <t>emilie-d-116954</t>
  </si>
  <si>
    <t xml:space="preserve">je suis très satisfaite des services de la GMF.
Disponibilité, gentillesse et réactivité, des prix raisonnables.
Je recommande sans hésitation la GMF.
</t>
  </si>
  <si>
    <t>amel-k-132146</t>
  </si>
  <si>
    <t>Bonjour à toute l'équipe je suis très très satisfait pour votre service tout simplement la meilleure assurance que j'ai facile et efficace merci beaucoup</t>
  </si>
  <si>
    <t>romain-99416</t>
  </si>
  <si>
    <t xml:space="preserve">Après avoir résilié tout mes contrats je reçois une lettre d'un huissier pour réglé je ne sais quoi pour 800e
Inacceptable 
Toujours une règle pour les dedoinnés
Ou pour vous explique pourquoi ils ne peuvent pas vous remboursé
Ne prennent pas en compte les documents envoyés
À fuir tre mauvais expérience 
Très chère 
Assureur nul nul nul </t>
  </si>
  <si>
    <t>christophe-p-105792</t>
  </si>
  <si>
    <t>Après avoir subit un confinement de plus de 3 mois et des couvres feu depuis un an. Je n'ai réclamer aucune remise spécifique. Mais l'augmentation de 26% de ma prime sur 2 ans me reste bien en travers de la gorge. 494€ en 2019 et maintenant 624€. Trop c'est trop je demande un relevé d'information pour moi et ma femme et allons changer d'assurance pour l'ensemble de nos contrat</t>
  </si>
  <si>
    <t>presci-112464</t>
  </si>
  <si>
    <t>Devis validé oralement le 15/04/2021,signature électronique puis à l'issue envoie du contrat !
Surprise !!! Le tarif a augmenté entre le devis et la signature du contrat. 
10jrs que je contacte mr SOW téléphoniquement et par mail et il me répond à chaque fois, qu'il s'agit d'un problème technique et que cela sera réglé dans 1h, c'est bon!!!
Ça fait 10jrs que ça doit être réglé dans 1h!
PRATIQUE COMMERCIALE TROMPEUSE!?
Même si les tarifs sont intéressants, la signature du contrat doit correspondre au devis surtout si aucun changement n'a été fait !!!??????
Courrier avec AR à la DDPP, 60 millions de consommateurs et tribunal d'instance pour ma part. 
Merci ZENUP!</t>
  </si>
  <si>
    <t>03 octobre 2017 suite à une expérience en octobre 2017</t>
  </si>
  <si>
    <t>cc11-57790</t>
  </si>
  <si>
    <t>Bonjour. Prévoyance à fuir. Mon employeur a déjà adressé plusieurs fois un dossier incapacité de travail  pour la période janvier 2015 à juillet 2017.... aucune réponse.  Et pire encore ils disent n'avoir rien reçu.  Ma situation devient catastrophique.  Je déconseille fortement.</t>
  </si>
  <si>
    <t>adrien-h-106910</t>
  </si>
  <si>
    <t xml:space="preserve">Je suis entièrement satisfait des services de Direct Assurance
Les prix que Direct Assurance propose son ceux les moins chers que j'ai pût apercevoir sur le marché !
Cependant, je trouve que l'interface du site internet est un peu trop simpliste, elle manque de convivialité, un peu de couleurs...! ;) </t>
  </si>
  <si>
    <t>23 avril 2020 suite à une expérience en avril 2020</t>
  </si>
  <si>
    <t>reine-89094</t>
  </si>
  <si>
    <t>Je ne suis pas du tout satisfaite. Pour avoir un remboursement il faut faire des pieds et des mains. Pour les frais d'optique ils nous envoi vers des partenaires pour ne pas payé, et finalement on se retrouve avec plus de 100€ de frais.</t>
  </si>
  <si>
    <t>augras-p-123397</t>
  </si>
  <si>
    <t>je suis satisfait des services de l'olivier et je le recommande très souvent à mon entourage , un peut cher pour l'assurance habitation mais très compétitif en assurance auto .</t>
  </si>
  <si>
    <t>jo-102940</t>
  </si>
  <si>
    <t xml:space="preserve">Adhérente depuis des années je n’ai jamais eu de problème 
Mutuelle très disponible et à l’écoute. 
Des conseillers très professionnels 
Des tarifs très corrects 
Je recommande </t>
  </si>
  <si>
    <t>julie-76481</t>
  </si>
  <si>
    <t>Attention à l'argument mensonger du conseiller démarcheur Generali: celui qui m'a obligeamment ouvert deux contrats l'an passé m'a présenté les produits comme des "supers livret A". Ce sont des placements boursiers... Hem. Il m'a fallu le récapitulatif annuel pour me rendre compte de la vraie nature de mes "comptes épargne"... Et tant qu'à faire, le brave conseiller démarcheur m'a "concocté" deux contrats au risque maximal!!! Bah oui, tant qu'à faire, quand c'est l'argent des autres, on y va, autant prendre un maximum de risques. Aujourd'hui j'ai effectué les démarches pour clôturer ces deux livrets A qui fluctuent avec les cours boursiers (pas mal, moi qui avait bien précisé que je souhaitais souscrire ces "comptes épargne" pour placer de l'argent et me constituer un capital, sans risque... un super livret A). Heureusement que ce démarcheur conseiller hyper prévenant et bienveillant m'avait bien assuré qu'il avait parfaitement cerné mon besoin d'épargne et mon profil allergique au risque, et bla, et bla. Le petit comique m'a même expliqué, lorsqu'il m'a fait signer les contrats: "oui, on sait très bien que personne ne lit les contrats car c'est difficile à comprendre. D'où notre intérêt à nous, professionnels, de bien respecter les demandes du client" (tu m'étonnes!).
Enfin, par chance je n'ai pas versé trop trop d'argent (ouf!), car entre la perte de 4% sur les 4 placements Generali (Generali Europe Mid Caps + Generali France Future Leaders + JPM Global Macro Opps + Generali IS SRI Ageing Population), et les frais de rachat de mes livrets A (ah pardon, assurances vie...), eh bien il ne va plus rester tout à fait la même somme...
Et enfin, courriers envoyés en reco par ma banque habituelle début mai. Réponse hier de Generali: "veuillez indiquer un motif". Bref, ça traîne la savate plus plus pour vous restituer les fonds qu'ils vous reste... En fin de compte, c'est plutôt du gagnant-perdant les placements Generali (et pas avec Generali dans le rôle du perdant, évidemment).</t>
  </si>
  <si>
    <t>23 janvier 2021 suite à une expérience en janvier 2021</t>
  </si>
  <si>
    <t>oliveau-103131</t>
  </si>
  <si>
    <t xml:space="preserve">bonjour
tres bon acceuil telephonique et tres bonne efficacé .
l'hotesse d' acceuil tres  agreable et tres efficace sur la demande due je lui est formulé.
merci </t>
  </si>
  <si>
    <t>13 octobre 2018 suite à une expérience en octobre 2018</t>
  </si>
  <si>
    <t>moi277-67643</t>
  </si>
  <si>
    <t>Après un grave problème de double contrat sur mes biens aucune réaction sans pression importante. Toujours pas réglé au bout de plus de 2 mois. Impact financier 400 euros ! Scandaleux.</t>
  </si>
  <si>
    <t>glaser-c-117484</t>
  </si>
  <si>
    <t>L’inscription est Simple, rapide et les prix sont  attractifs. C’est super facile s’ouvrir un contrat d’assurance auto. Je recommande cet assureur sans souci</t>
  </si>
  <si>
    <t>15 novembre 2018 suite à une expérience en novembre 2018</t>
  </si>
  <si>
    <t>claude-68628</t>
  </si>
  <si>
    <t>Toujours utile de prendre de nouveau contrat une autre histoire lorsqu'il faut faire jouer les garanties</t>
  </si>
  <si>
    <t>27 janvier 2021 suite à une expérience en janvier 2021</t>
  </si>
  <si>
    <t>manonvanr-103342</t>
  </si>
  <si>
    <t>J’ai souscris une assurance habitation chez Allianz que j’ai arrêtée lorsque j’ai quitté mon logement en juin 2019. Ils ont continué de me prélever malgré l’arrêt du contrat et ont promis de me rembourser la totalité des mensualités depuis juin 2019. Toujours pas de nouvelles dû remboursement, je dois constamment les rappeler, chaque semaine, pour qu’on me répète « vous aurez votre remboursement sous 2 semaines ». Ça fait deux mois.
Je ne recommande pas cette assurance.</t>
  </si>
  <si>
    <t>naima-n-132540</t>
  </si>
  <si>
    <t xml:space="preserve">Très satisfaite du service et de la rapidité de cette assurance.
Le paiement est aussi rapide que la souscription. Les tarifs aussi sont concurrentiel avec un service client super </t>
  </si>
  <si>
    <t>christophe-m-133357</t>
  </si>
  <si>
    <t>Je suis satisfait du service.
Le prix est en dessous de ce que je paie actuellement chez la MAAF.
La souscription en ligne c'est passé vraiment facilement. J'apprécie ce fonctionnement car je n'ai généralement pas le temps en semaine.</t>
  </si>
  <si>
    <t>dimecres-116091</t>
  </si>
  <si>
    <t>Sans cesse une prise de tête ! Incompétence ! A chaque fois que je les ai au téléphone pour régler un problème c'est moi qui doit leur dire comment fonctionne la loi! J'ai du moi-même les appeler pour passer mon taux bonus/malus à 1% après deux ans révolus sans accident! 
Et là ils m'inventent un taux de malus sans avoir eu d'accident et en plus je dois payer parce qu'ils ont oublié de prendre en compte un accident qui s'est produit il y a trois ans!!!! (Sans me prévenir évidemment, je m'en suis rendue compte après vu que ma cotisation avait doublé !)
Et les conseillers que j'ai au téléphone cafouillent, ne sont pas sûrs de leurs infos, et demandent l'avis de leurs supérieurs qui n'en ont rien à faire et qui font des interventions sur les contrats sans même prévenir le client! 
En résumé, prix attractifs, mais n'ayez jamais de problème avec eux parce que c'est là que commence le parcours du combattant !</t>
  </si>
  <si>
    <t>toulliou-c-114564</t>
  </si>
  <si>
    <t>Je suis satisfait du service 
Rapport qualité prix
Rapide, simple, efficace
Parfait pour jeune conducteur.
Je recommande très fortement l'Olivier Asuurance</t>
  </si>
  <si>
    <t>tony-111307</t>
  </si>
  <si>
    <t>Assurance très réactive aussi bien lors de l'inscription que pendant la période assurée.
Tout est clair et sans vice. J'utilise cette compagnie à chaque fois que j'achète un deux roues et je la recommande à toutes celles et ceux qui souhaitent savoir ce qu'ils signent.</t>
  </si>
  <si>
    <t>muriel-o-133603</t>
  </si>
  <si>
    <t>satisfaite du service. rapide efficace et clairement explicité.
Le suivi est réellement présent et la temporalité aussi. L'interlocuteur à l'écoute et fait preuve d'une grande patience.
Merci</t>
  </si>
  <si>
    <t>21 mai 2019 suite à une expérience en mai 2019</t>
  </si>
  <si>
    <t>glyph-76115</t>
  </si>
  <si>
    <t>Assuré tous risques j'ai été victime d'un sinistre auto non responsable il y a 7 semaines. Aujourd'hui, je ne sais toujours si mon véhicule va être réparé ou non. A chaque appel téléphonique j'ai un nouveau gestionnaire, il reprend le dossier et vous jure que cela va avancer mais ils ne vous rappellent  jamais et le dossier s'enlise. Aucune action n'a été réalisée depuis 1 mois, aucun prêt de véhicule pour me dédommager du délais de traitement (presque 3h / jour de transport en commun pour aller bosser). Passez votre chemin, il y a certainement beaucoup plus sérieux pour seulement quelques euros de plus.</t>
  </si>
  <si>
    <t>26 avril 2017 suite à une expérience en avril 2017</t>
  </si>
  <si>
    <t>sydney33-54295</t>
  </si>
  <si>
    <t>Cliente depuis 2012 chez direct assurance, je m'apprête à aller à la concurrence (Maaf) qui offre les mêmes prestations pour 200€ de moins. Depuis deux ans, je suis passée de 695€ à un avis d'échéance à 787€ pour 2017/2018! A ce rythme on me demandera de régler 1000€ dans 3 ans. J'ai contacté le service client qui m'a expliqué que cela était dû à l'actualisation des risques qui est réalisée chaque année, aucun geste commercial ne m'a été proposé. Je vous invite donc à passer votre chemin et même si vous êtes nouveau adhérent avec un prix attractif de départ, attendez vous a des augmentations annuels énormes!</t>
  </si>
  <si>
    <t>surfer-76438</t>
  </si>
  <si>
    <t>J ai cette mutuelle obligatoire qui vaut quand même 150 euros par mois en tenant compte de la part employeur. Il remboursement aucun dépassement d honoraire car il ont signé une convention ou aucun médecin spécialiste n est affilié il.prenne l argent et rembourse comme si tout les médecin était sur la liste 1 alors que tous les spécialiste sont sur la liste 2. Il sont incapable de fournir une liste de médecin convention fonctionne avec eux et vous reproche d en avoir pris un trop chère
. Une honte mutuel à venir car aucun accueil téléphonique toujours en retard pour les remboursement</t>
  </si>
  <si>
    <t>franck-p-124133</t>
  </si>
  <si>
    <t>impossible de vous joindre, ni téléphone ni chat, et impossible d'agir sur le site une catastrophe !
contrat auto bien place niveau prix au départ, et a l'occasion d'un changement de véhicule, vous êtes au double du marche</t>
  </si>
  <si>
    <t>tumatau-p-124923</t>
  </si>
  <si>
    <t>je suis satisfait de la prestation de votre assurance car il n'est pas cher et convient à ma situation familliale. merci beaucoup j'espers que cela va continuer</t>
  </si>
  <si>
    <t>05 mars 2020 suite à une expérience en mars 2020</t>
  </si>
  <si>
    <t>david75-88004</t>
  </si>
  <si>
    <t>Fuyez viteeeeee!!!!!
une équipée d'incapables et d'incompétents  qui parlent un français très approximatif et qui sont incapable de fournir le moindre renseignement.
Mieux vaut payer le double ou même le triple ailleurs!!!!</t>
  </si>
  <si>
    <t>09 novembre 2021 suite à une expérience en décembre 2020</t>
  </si>
  <si>
    <t>dals-139222</t>
  </si>
  <si>
    <t>je deconseille  cette assurance car elle est bien plus chère que la concurrence et n'offre pas de bonnes garanties.
De plus elle n est pas sérieuse dans le traitement des dossiers</t>
  </si>
  <si>
    <t>14 décembre 2016 suite à une expérience en décembre 2016</t>
  </si>
  <si>
    <t>black-bird-43508</t>
  </si>
  <si>
    <t xml:space="preserve">Bonjour, voilà quel que mois je me rendis à une de leurs agence, j'ai été très bien reçu, j'ai obtenue un rendez vous assez rapidement, le lendemain, un peut d'attente en salle d'attente, ce qui est normal pour l'assurance la plus populaire de France. 
Un conseiller, après avoir étudier avec attention mon dossier que malheureusement la Macif ne pourrait pas m'assurer du fait que je soit jeune conducteur avec un véhicule trop "puissant" pour m'a faible expérience (Renault Twingo2 Diesel 85 cv moteur pour 4cv fiscaux ) Pour une première voiture bien sur. 
J'ai été "contraint" d'accepter l'offre d'Allianz en tous risque avec ce véhicule 2.300 euros l'année, un peut chère en effet mais je pense que s'est le prix de la sérénité en fin je l'espère.  Le conseiller Macif m'a conseiller de faire 1an  ou 2 ans avec eux (pour prendre de l'expérience), et si après le tarif reste élever libre a moi de revenir à la Macif  et qu'il pourront en fonction de mes antécédents avec Allianz me proposer un tarif plus raisonnable pour les mêmes garantis, à voir en temps voulu. 
Tout ça pour dire que malgré que je ne soit pas assurer chez eux leurs sens du service est assez correct même si il devrait être un peut plus ouvert pour les jeunes conducteur quitte a relever les tarifs accepter tous les véhicules dans la limite du raisonnable bien sur. 
Apres je ne peut pas juger honnêtement de la qualité des garantis vue que je ne suis pas assurer chez eux. </t>
  </si>
  <si>
    <t>gerald-d-112814</t>
  </si>
  <si>
    <t>on me demande un relevé d information alors que j ai déjà un contrat d assurance auto
en attente d être contacté et espérant être bien assurer
sincères salutation</t>
  </si>
  <si>
    <t>lickel-a-139296</t>
  </si>
  <si>
    <t>Je suis très satisfaite de l'accueil téléphonique que j'ai reçu et des prestations proposées par Olivier Assurance. Les formalités d'inscriptions sont claires et précises Je remercie 0livier assurances</t>
  </si>
  <si>
    <t>28 mai 2020 suite à une expérience en mai 2020</t>
  </si>
  <si>
    <t>mariloumimi-90001</t>
  </si>
  <si>
    <t xml:space="preserve">Toujours en attente d'un complément de salaire suite à un arrêt en intérim hors mission datant du 18/01/2020 !!!!! 
Tout les documents ont été envoyés via le mail donné mais il manque toujours une nouvelle pièce qui a pourtant été jointe, preuve à l'appui... c'est d'inadmissible !!! 
Je me retrouve dans une situation financière plus que compliquée.
Je pense à saisir les autorités compétentes pour demander réparation </t>
  </si>
  <si>
    <t>thierry-11400--104505</t>
  </si>
  <si>
    <t>Suite à un dégât des eaux venant de ma toiture, j'ai décidé de faire jouer l'assurance.... Erreur grave, incompétent et de mauvaise foi. Ah si pardon j'ai reçu un appel d'une entreprise qui voulait venir refaire la peinture. En attendant, j'ai toujours ma fuite et aux dernières nouvelles, c'est tout le faîtage à refaire.... Mais bon on paye des assurances pour rien.</t>
  </si>
  <si>
    <t>sarahbjr-81168</t>
  </si>
  <si>
    <t>Je suis entièrement satisfaite de cette assurance. La service client est d'une qualité irréprochable, des interlocuteurs compétents qui maîtrisent leur sujet et qui ont envie d'aider et de vous renseigner au mieux. Ce n'est pas une société qui recherche uniquement à assurer le strict minimum sur vos prestations, ils vont au delà de leur périmètre pour satisfaire le client. J'ai eu depuis 3 ans, une dinzaine d'interlocuteurs et ils ont tous été très agréable et d'une grande aide y compris sur les sujets plus complexes (vice caché, défaut de remboursement de la part du propriétaire...). Je recommande et je recommanderai cette assurance.</t>
  </si>
  <si>
    <t>ivaldi-j-131928</t>
  </si>
  <si>
    <t>SATISFAIT DU DEBUT A LA FIN RIEN A DIRE BRAVO LE CONSEILLER A ETE SUPER IL M'A PROPOSE LA FORMULE ADAPTE A MES BESOINS, RAVI DE SON PROFESSIONALISME !!!</t>
  </si>
  <si>
    <t>23 juillet 2020 suite à une expérience en juillet 2020</t>
  </si>
  <si>
    <t>mimi95-94952</t>
  </si>
  <si>
    <t>Déclaration d'un sinistre depuis maintenant un mois zéro nouvelle de l'assurance malgres le nombre d'appels interminables. Vraiment déçu. Très active pour la création d'un contrat mais invisible pour les problèmes</t>
  </si>
  <si>
    <t>23 avril 2018 suite à une expérience en avril 2018</t>
  </si>
  <si>
    <t>lio-63495</t>
  </si>
  <si>
    <t>c est une bonne assurance mais attention au revers de la médaille</t>
  </si>
  <si>
    <t>17 mai 2019 suite à une expérience en mai 2019</t>
  </si>
  <si>
    <t>glt-76024</t>
  </si>
  <si>
    <t>Assuré depuis 20 ans jamais de problème. Dernièrement un accident. Contact avec un conseiller ,conseils, suivi du dossier parfaits. Pas de délais. Prise en charge du véhicule expertise et réparation rapide. 5 étoiles merci l'équipe de Lannion (22)</t>
  </si>
  <si>
    <t>cindy--v-104999</t>
  </si>
  <si>
    <t>Je sui assez satisfaite du service pour le moment mais je n'ai encore jamais eu besoin d'appeller pour un sinistre donc pour le moment je n'ai rien à dire de particulier</t>
  </si>
  <si>
    <t>16 novembre 2021 suite à une expérience en novembre 2021</t>
  </si>
  <si>
    <t>tambadou-m-139730</t>
  </si>
  <si>
    <t>J'ai été pris en charge alors que je n'avais même pas fini de signer mon contrat d'assurance .Je suis satisfait du service rendu par l'équipe de l'Olivier assusance.</t>
  </si>
  <si>
    <t>fonzi04-109368</t>
  </si>
  <si>
    <t xml:space="preserve">Bonjour, 
Faites très attention, cette assurance pour laquelle je suis sociétaire depuis plus de 20 ans est une grande déception, la qualité de l'accompagnement qui faisait leur force, disparait peu à peu.
En mai 2019 je constate une fissure latérale importante sur le sous bassement de ma maison. Je déclare le sinistre auprès de mon assurance qui décline l'envoi d'un expert car il n'y a pas d'arrêté de CATNAT dans cette période. quelques jours après je m'aperçois que mon terrain a bougé dans son ensemble et fait une nouvelle déclaration en mairie. Mandaté par la préfecture les experts de la RTM m'indiquent après étude, qu'il s'agit probablement d'un glissement de terrain aggravé par la rupture d'une canalisation municipale des eaux pluviales qui borde mon terrain. Je transmet donc le rapport à la Maif qui diligente dès lors une expertise. Je constate entre temps qu'un arrêté de CATNAT glissement de terrain couvrant une période proche a été publié. L'expert privé mandaté par la MAÏF conclu sans vérifier les éléments du premier rapport, à un problème de sécheresse. Retour à la case départ, si je veux contester il faut que je finance la moitié d'une troisième expertise parmi trois cabinets que me propose la Maïf. Considérant qu'il y a peu de chance qu'un cabinet désigné par l'assurance contredise un autre cabinet lui aussi désigné par l'assurance, je me renseigne et décide de demander à ce que mon dossier soit transmis à l'expert régional MAIF. Une demande anodine qui me permettrait d'avoir l'avis d'un expert de terrain estampillé à la fois sociétaire et Maïf dont l'analyse serait à mon sens plus neutre. Là après m'avoir confirmé oralement à deux reprises que ma demande était prise en compte, je viens de recevoir un courrier m'indiquant que le dossier ne serait finalement pas transmis audit expert. Mon assurance fait tout ce qu'elle peut pour me décourager et ne pas m'accompagner dans ce sinistre. Il semble que la mutualisation qui a fait son succès est disparue et que la philosophie soit bien différente aujourd'hui.
C'est incompréhensible, très inquiétant et révoltant. On a mis en doute ma bonne foie, ignorée une expertise des plus sérieuse, assuré que mon dossier suivait son cours alors qu'il en était rien. Ils attendent sans doute que les 2 ans qui finiront d'enterrer mon dossier se soient écoulés, pour le classer. 
Je ne vois qu'une issue, saisir le tribunal et les associations de consommateurs.
Réfléchissez y à deux fois avant d'adhérer, il semble que ce type de témoignage augmentent considérablement
</t>
  </si>
  <si>
    <t>remy--98133</t>
  </si>
  <si>
    <t>MAFF à éviter ne sert que pour encaisser vos primes ... indigne de confiance vous insite à quitter de façon sournoise si vous avez la malchance de faire des déclarations en tord  ou pas .... à la MAFF évitez de vous faire emboutir par un ou une bourrée qui roule à gauche sinon hop dehors ??</t>
  </si>
  <si>
    <t>yves-a-115789</t>
  </si>
  <si>
    <t>Je suis satisfait  très satisfait du site web et de sa facilité à l'usage.
J'ai souscrit mon contrat sans grosses difficultés.
Continuez comme cela.
Merci</t>
  </si>
  <si>
    <t>23 novembre 2019 suite à une expérience en novembre 2019</t>
  </si>
  <si>
    <t>sarah1-81287</t>
  </si>
  <si>
    <t>Je suis actuellement client gan prévoyance et ravi d'être  assuré chez eux depuis 15 ans service client en amélioration constante prix mutuelle au top cf magazine ufc que choisir d'octobre personnel compétent à l'écoute avec l'envie de bien faire on a toujours tendance à dire quand ça va mal mais aujourd'hui je suis très satisfait de cette entreprise et je le dis</t>
  </si>
  <si>
    <t>04 novembre 2021 suite à une expérience en septembre 2021</t>
  </si>
  <si>
    <t>fabio-138934</t>
  </si>
  <si>
    <t>Ils sont passés à zéro en août. Quelqu'un m'a volé mon vélo quand la police a découvert  était cassé et ils ont fait tout ce qu'ils pouvaient pour ne pas payer pour le spectacle Je ne recommande pas cette compagnie d'assurance Ils sont nuls</t>
  </si>
  <si>
    <t>riri-110653</t>
  </si>
  <si>
    <t>Je ne peux soumettre aucun pignon,car étant assuré que depuis janvier 2010 je n’ai jamais eu le besoin d’eux.
Par contre je suis assuré pour        8 000 km,et je ne fais que            6 000 km.</t>
  </si>
  <si>
    <t>lea-f-107261</t>
  </si>
  <si>
    <t xml:space="preserve">Satisfaite du prix proposé
service clientele agréable
bémol; lorsqu'on ouvre un contrat il faut pouvoir payer la somme d'un an 
à suivre jusqu'à l'année prochaine </t>
  </si>
  <si>
    <t>maxime-c-135389</t>
  </si>
  <si>
    <t xml:space="preserve">Je suis satisfais di site internet et du contact par téléphone, je trouve juste dommage de devoir payer pour avoir un conseillé alors que je suis client chez vous.
Sinon je recommande vraiment cette assurance même si quand on a plusieurs véhicules chez vous sa ne change rien a notre cotisation.  </t>
  </si>
  <si>
    <t>ali-mohamed-a-107606</t>
  </si>
  <si>
    <t xml:space="preserve">je trouve cette assurance très rapide et très efficace.
 la relation cliente est optimal
 les personne sont a l'écoute.                                                  
 </t>
  </si>
  <si>
    <t>27 avril 2018 suite à une expérience en avril 2018</t>
  </si>
  <si>
    <t>lavachealait-63619</t>
  </si>
  <si>
    <t>Un assureur très cher, et cela ne se justifie pas, aucun service et si vous avez un problème, il cherche par tous les moyens de minimiser les réparations. De plus des gens désagréables, leurs militants sont des gens hargneux, et payés par cette société -  tarif + 1,5 % en 2017, prévision de 2% pour 2018</t>
  </si>
  <si>
    <t>01 avril 2017 suite à une expérience en avril 2017</t>
  </si>
  <si>
    <t>joce-53763</t>
  </si>
  <si>
    <t>À 91 ans, se voir obligée de rembourser un dédommagement de 2 182, 22 € à cause d'un incendie de ma cuisine et être accusée de faux et usage de faux alors que je suis assurée à cette mutuelle depuis plus de 60 ans.
J'ai réglé toutes les factures aux artisans qui ont remis en état ma cuisine et un pseudo conseiller me soupçonne de fraudes. Ce qui entraîne de la part de Groupama une demande de remboursement de l'acompte que j'ai reçu.</t>
  </si>
  <si>
    <t>kambarabara-e-109965</t>
  </si>
  <si>
    <t>suis satisfait, c est vraiment agréable de pouvoir travail avec l olivier assurance, donc je pourrais recommandé à mes connaissances pour qu' ils puissent s assure</t>
  </si>
  <si>
    <t>thidel-69559</t>
  </si>
  <si>
    <t>tarif incompréhensible (du simple au double entre le tarif proposé sur le comparateur et le tarif du contrat actuel) - offre bidon (50% de bonus à vie)</t>
  </si>
  <si>
    <t>samuel-a-106544</t>
  </si>
  <si>
    <t>188 € en 2019 
244 en 2021
Heureusement que mon bonus est passé à 50% et que je n'ai jamais eu le moindre accident.
Je vais profiter de l'avis d'échéance pour voir chez la concurrence...</t>
  </si>
  <si>
    <t>dimitri-k-131846</t>
  </si>
  <si>
    <t>Efficace et rapide prix abordable ! 
Nous somme heureux de trouver une assurance aussi rapidement et de pouvoir bénéficier d’autant de reconnaissance merci !</t>
  </si>
  <si>
    <t>20 mars 2018 suite à une expérience en mars 2018</t>
  </si>
  <si>
    <t>pierreedouard92-62520</t>
  </si>
  <si>
    <t>Bonsoir, je tiens à vous remercier pour l'aide que vous m'apporté pour assurer mon véhicule.</t>
  </si>
  <si>
    <t>16 janvier 2020 suite à une expérience en janvier 2020</t>
  </si>
  <si>
    <t>gysmo78-86001</t>
  </si>
  <si>
    <t>Je cherchais une assurance pour mon fils. Je suis passé par les furets et j'ai comparé les prix. Devis direct en ligne. J'ai appelé pour un complément d'information, accueil très sympathique et explication claire. Je ne peux pas juger le reste n'ayant jamais eu besoin de leur service pour l'instant.</t>
  </si>
  <si>
    <t>sylvie-n-115809</t>
  </si>
  <si>
    <t>Simple et pratique dans la gestion de mes contrats d'habitation. Une fidélité aurait pu permettre de s'aligner sur les tarifs contrats auto, mais sans succès.</t>
  </si>
  <si>
    <t>marchal-a-136109</t>
  </si>
  <si>
    <t>Assurance réactive et fiable, le prix est accessible à tout et modulable selon les besoins. Je recommande.
Le prix est très attractif, la qualité des services est top</t>
  </si>
  <si>
    <t>cel64210-90300</t>
  </si>
  <si>
    <t xml:space="preserve">Intérimaire, je dépends de la prévoyance AG2R. 
Suite à une blessure sur le poste de travail le 11/10/19 je suis dans l attente de mes indemnités !!!!!!!!
Reprise impossible car opération obligatoire. 
La sécu a mis plus de 7 mois à statuer sur mon dossier et décision maladie pro en mai 2020 ( ouverture dossier acc de travail le 11/10/19). La prestation est donc la même et origine professionnelle reconnue. 
A chaque appel les délais grimpent.... 8 semaines puis 9 puis aujourd'hui on me dit qu on traite les dossiers de mars.... soit peut être une prestation en août.
Après plusieurs tentatives pour faire avancer ce dossier on me dit que tout est informatique décision sécu en mai, donc dossier traité à compter de mai.... pardonne humainement parlant ne peut contrer l ordinateur et prendre en compte mon attente depuis 9 mois!!!!!! J ai tout perdu a cause d une blessure au travail et personne ne m entends !!!!!
</t>
  </si>
  <si>
    <t>dominique-b-105098</t>
  </si>
  <si>
    <t>dossier difficile a constituer,il manque toujours un document malgré que j'ai vraiment l'impression d'avoir tout fournis.a mon avis,il manque un peu de réactivité.</t>
  </si>
  <si>
    <t>christiane-w-107490</t>
  </si>
  <si>
    <t>Rien à redire, si ce n'est juste petit accroc à la signature électronique de mon contrat ce jour. La mail de confirmation m'est parvenu mais sans les pièces jointes que je dois conserver bien scrupuleusement.</t>
  </si>
  <si>
    <t>shirley-r-131297</t>
  </si>
  <si>
    <t xml:space="preserve">Contente de faire des économies et d'être assuré quasiment pareil que mon ancienne assurance la GMF 
SACHANT QUE JE SUIS EN CONGÉ PARENTAL ÇA ME FACILITE LA VIE </t>
  </si>
  <si>
    <t>26 octobre 2020 suite à une expérience en octobre 2020</t>
  </si>
  <si>
    <t>smt75-64040</t>
  </si>
  <si>
    <t xml:space="preserve">EXTREMEMENT DECU !!
Je suis client AFER depuis 31 ans.  Depuis quelque temps, je ne reconnais plus cette association qui a pourtant longtemps été réputée pour le sérieux de sa gestion et la performance de ses fonds.
Côté gestion des fonds, la migration informatique du gestionnaire AVIVA a été juste catastrophique : impossibilité d'accéder à son compte pendant près de 5 mois, puis erreurs sur les comptes qui n'ont été corrigées qu'au bout de plusieurs mois.
Côté service client, le passage des Comptoirs du Patrimoine à Astoria Finance n'a pas non plus été une grande réussite.  J'ai la malchance de tomber presque systématiquement sur une conseillère qui fait preuve d'un manque de professionnalisme assez ahurissant (i.e. irrespectueuse et agressive, quand elle n'est pas méprisante).
Par ailleurs, je ne compte plus les mésaventures que je rencontre avec l'AFER ces derniers mois : un premier chèque qui a mis deux mois à être crédité sur le compte, puis un deuxième chèque envoyé fin août, débité le 9 septembre et qui n'est toujours pas crédité sur le compte aujourd'hui 26 octobre car l'AFER en a perdu la trace !!!!
Je ne recommande plus cette association à mes proches ou à mes connaissances, et je pense que je vais récupérer mon argent et le transférer chez un concurrent plus sérieux.
</t>
  </si>
  <si>
    <t>jean-francois-l-122081</t>
  </si>
  <si>
    <t>Contact facile et réactivité. Suite à une demande de modification de mon contrat mon interlocuteur a agit de suite.
Le prix de mon assurance est raisonnable et pour le service j'espère à ne jamais avoir a déclarer de sinistre.</t>
  </si>
  <si>
    <t>12 décembre 2016 suite à une expérience en décembre 2016</t>
  </si>
  <si>
    <t>mimosas72-50167</t>
  </si>
  <si>
    <t>Ne respecte pas les clients de ses collègues précédents</t>
  </si>
  <si>
    <t>05 octobre 2018 suite à une expérience en octobre 2018</t>
  </si>
  <si>
    <t>sandrine55-67326</t>
  </si>
  <si>
    <t>Sogecap une longue histoire..., vous payez une assurance de prêt immobilier pendant des années, le jour où vous tombez malade ne comptez pas sur eux pour vous indemniser, entre les pertes de dossier, vous êtes envoyez chez un médecin expert à 2h de chez vous, génial quand vous souffrez qui de plus vous torture et vous traite comme de la merde, ils vous indemnisent quelques mois et vous estiment consolidé donc plus droit à rien... franchement assureur à bannir !!!!! La justice fera son travail beaucoup mieux qu'eux !!!!!</t>
  </si>
  <si>
    <t>li-a-133921</t>
  </si>
  <si>
    <t>souhaitant que l'année prochaine, je n'ai pas à devoir résilier puis ré-souscrire pour bénéficier un tarif intéressant. Que se soit fait automatiquement chez vous si possible.</t>
  </si>
  <si>
    <t>titine-105810</t>
  </si>
  <si>
    <t>Bonjour,
j'ai pris cette assurance pour faire fructifier l'argent de ma fille qu'elle a reçu depuis sa naissance en pensant bien faire soit 8000 euros. Mal m'en a pris. Environ 300 euros de frais de dossier qui je suis sûre ne mon pas été notifiés....coup de fil à ma gestionnaire qui me dit que si et qu'ils seront rapidement rentabilisés. Détresse de ma part, j'ai fais perdre de l'argent à ma fille alors que l'on me promettait un super plan. Et là, je viens de recevoir les intérêts normalement de son placement pour l'année 2020... -45 euros. J'ai contacté ma conseillère axa en lui disant que j'arrêtais les frais avant qu'il ne reste plus rien à ma fille. Contact téléphonique pour prendre un rdv en urgence pour arrêter l'hémorragie. Elle ne veut rien entendre, je n'ai rien compris, elle me hurle dessus au téléphone pour crier plus fort que moi, enfin, du délire. J'ai rdv avec elle mercredi, je pense que cela ne va pas être une partie de plaisir, mais stop, quitte à encore perdre de l'argent, j'arrête de cautionner ce contrat qui semble merveilleux et qui finalement coûte très cher. Je culpabilise d'avoir fait cela à ma chérie et vais la dédommager de ses pertes, là honte sur moi et cette conseillère qui ne m'a finalement rien expliquée, merci AXA..
Quelqu'un a t il eu les mêmes déboires???
Merci de vos réponses
Franceline Gauthier Champy</t>
  </si>
  <si>
    <t>07 juillet 2019 suite à une expérience en juillet 2019</t>
  </si>
  <si>
    <t>remcou-77411</t>
  </si>
  <si>
    <t>A la suite de 2 prélèvements rejetés car changement coordonnées bancaires pas de mail ni de sms ils m'ont facturé 320 euros de frais recouvrement et radié aucun détail pas de facture RELATION CLIENT NULLE</t>
  </si>
  <si>
    <t>julien-89309</t>
  </si>
  <si>
    <t>Satisfait de ce contrat d'asurance vie bien meilleur que ceux proposés dans les établissements bancaires</t>
  </si>
  <si>
    <t>10 juillet 2019 suite à une expérience en juillet 2019</t>
  </si>
  <si>
    <t>diabolo-77500</t>
  </si>
  <si>
    <t>nous avons pris cette complémentaire au mois de Février en demandant bien les remboursements de soins ostéopathie et hospitalisation et au moment de se faire rembourser on nous a dit que nous n'étions pas couverts</t>
  </si>
  <si>
    <t>hiphop77-56472</t>
  </si>
  <si>
    <t>à fuir</t>
  </si>
  <si>
    <t>27 juin 2021 suite à une expérience en juin 2021</t>
  </si>
  <si>
    <t>kilicool-121368</t>
  </si>
  <si>
    <t>Après un accident NON responsable, on me signifie que ma franchise sera fortement augmenté ou bien je serais résilié a la prochaine échéance !
Plusieurs contrats chez eux depuis une dizaine d'années n'y ont rien fait, comme on dit, c'est en cas de problème que l'on juge la qualité des services rendus !!!
Hé bien la MAAF est complètement nul, payer payer payer, et si vous avez un pépins vous êtes prié de prendre la sortie.
Fuyez donc....</t>
  </si>
  <si>
    <t>berthaud-y-111754</t>
  </si>
  <si>
    <t>JE SUIT TRES SATISFAIT DU SERVICE DE L'ASSURANCE l'olivier part la qualité du prix ainsi que l'accueille est des conseils afin d'avoir une assurance a mes besoin</t>
  </si>
  <si>
    <t>13 juin 2018 suite à une expérience en juin 2018</t>
  </si>
  <si>
    <t>momo-64742</t>
  </si>
  <si>
    <t>La réponse à ma demande a été rapide et correspond a ce que je recherche. Les explications sont claire et les démarches rapides.</t>
  </si>
  <si>
    <t>guillaume-s-108585</t>
  </si>
  <si>
    <t>Le prix ça va. Mais je me demande à quoi ça sert. Un jour j' ai appelé parce qu une voiture m avait défoncé un rétroviseur. Personne ne savait ce qu il fallait faire. A chaque fois on me renvoyait vers un autre numéro. Quand je vois des pubs marquées "Direct assurance, numéro 1" Je rigole. Lol.</t>
  </si>
  <si>
    <t>chauvet-a-115603</t>
  </si>
  <si>
    <t>Satisfait du service &amp; de l'assurance souscrit auprès de l'Olivier Assurance. 
C'est une première auprès de l'olivier Assurance. J'espère que la formule conviendra.</t>
  </si>
  <si>
    <t>kingue-c-127627</t>
  </si>
  <si>
    <t>Je suis satisfait du service et les pri me conviennent. L'adhesion fut simple et pratique. J'ai ete appele assez rapidement par vos collaborateurs qui m'ont explique les modalites et les points essentiels du contrat.</t>
  </si>
  <si>
    <t>lo--100151</t>
  </si>
  <si>
    <t xml:space="preserve">C’est bien dans l’idée de proposer des prix bas mais le reste ne suis pas .
- des frais de 17€ pour un changement d’adresse 
- des accidents en plus , qui n’ont jamais eu lieu . 
Nul </t>
  </si>
  <si>
    <t>william972-97447</t>
  </si>
  <si>
    <t>Très déçu car muté en outre-mer, je dois rompre le contrat pacifica en métropole, puis ouvrir un compte bancaire crédit agricole en Martinique pour pouvoir reprendre une assurance auto à la pacifica en Martinique. N'importe quoi</t>
  </si>
  <si>
    <t>monkour-94092</t>
  </si>
  <si>
    <t>Je suis "plutôt" satisfait du prix. Je suis déjà assuré, j'ai fais plusieurs devis chez d'autres concurrent. Si vous m'accordez une remise en plus sur mon devis actuel c'est sur que je choisirai votre assurance.</t>
  </si>
  <si>
    <t>marjorie-l-126914</t>
  </si>
  <si>
    <t>Anciennement assuré pour une ZOE aussi, j'étais en tous risque pour 200 euros de moins !!!
Les options de paiement lors de la souscription ne permettent pas de choisir un paiement mensuel ... Alors que je suis déjà client ...
Bref à revoir !</t>
  </si>
  <si>
    <t>25 janvier 2019 suite à une expérience en janvier 2019</t>
  </si>
  <si>
    <t>courtier-70579</t>
  </si>
  <si>
    <t>Je me suis rétracté après avoir souscrit un contrat chez Neoliane, j'ai quand même été prélevé de la cotisation, cotisation que j'ai fait rejeter par ma banque, je suis relancé pour défaut de paiement pour des prestations auxquelles je n'ai pas droit. Impossible de contacter le service client pour expliquer mon problème...</t>
  </si>
  <si>
    <t>caroline-p-110965</t>
  </si>
  <si>
    <t>souscription facile; clair et rapide depuis un ordinateur. 
les contrats personnalisable sont appréciables.
validation et assurance immédiate.
service client non testé</t>
  </si>
  <si>
    <t>22 mai 2020 suite à une expérience en mai 2020</t>
  </si>
  <si>
    <t>moi-89839</t>
  </si>
  <si>
    <t>Nous sommes restaurateurs clients depuis 17 ans chez allianz et pour la crise du COVID-19 on nous a indemnisés de 160€ soit une goutte d'eau c'est absolument honteux...</t>
  </si>
  <si>
    <t>mourad-z-114631</t>
  </si>
  <si>
    <t>Très satisfaisant. Toujours eu une réponse facile et efficace. C'est pour ça que je reste fidèle à vous car niveau tarif y a pas mieux chez vous. Et je vous remercie</t>
  </si>
  <si>
    <t>17 juillet 2020 suite à une expérience en juillet 2020</t>
  </si>
  <si>
    <t>m-alcaraz-94453</t>
  </si>
  <si>
    <t>Sans sinistres responsables l augmentation des tarifs des cotisations est incompréhensible. Réponse du service client nos meilleurs tarifs sont réservés à nos nouveaux clients... solution? Résilier et redevenir client ?</t>
  </si>
  <si>
    <t>05 juillet 2019 suite à une expérience en juillet 2019</t>
  </si>
  <si>
    <t>melisya-77389</t>
  </si>
  <si>
    <t xml:space="preserve">Bonjour, 
INCROYABLE, en lisant les différents commentaires sur ce site (que je remercie d'ailleurs au passage), je lis exactement ce que je vie depuis plus de 8 mois.
Mon sinistre date du 22/10/2018 et j'ai beau relancer régulièrement par téléphone ou par mail, j'ai toujours et toujours la même réponse: Nous attendons la réponse de la partie adverse. Mais encore combien de temps dois-je encore attendre ? 8 mois ce n'est pas encore assez long ?
Aujourd'hui, nous sommes le 05/07/2019, et je demande a l'interlocutrice (qui a remplacée sa collègue depuis peu) qui s'occupe de mon dossier, Quand avez vous relancé pour la dernière fois la compagnie adverse ? Réponse: au mois d'avril sur votre demande. MERCI AMV !! j'ai l'impression que mon dossier est laissé a l'abandon dans un tiroir.
Pire encore, après cette aberration, je décide de contacter directement la partie adverse qui m'informe qu'il manque des documents que j'ai pourtant transmis a AMV depuis plusieurs mois déja. 
Il y a vraiment un problème de gestion sans compter les promesses de rappel non tenue.
En attendant, J'ai du avancés les Frais médicaux et ma moto reste inutilisable à ce jour.
Furieux, je ne sais pas quoi faire car j'ai par ailleurs plusieurs véhicules assuré chez AMV (société et perso).
Mais que faites-vous AMV ?
</t>
  </si>
  <si>
    <t>10 février 2021 suite à une expérience en février 2021</t>
  </si>
  <si>
    <t>luc-l-103968</t>
  </si>
  <si>
    <t>Un très bon niveaux de conseil ; une qualité de la relation par téléphone excellente. Une rapidité de mise en place exceptionnelle. 
Je recommande vivement</t>
  </si>
  <si>
    <t>19 octobre 2020 suite à une expérience en octobre 2020</t>
  </si>
  <si>
    <t>farahn-98891</t>
  </si>
  <si>
    <t>La conseillère est très à l'écoute et gentille. Elle a pris son temps  pour bien me répondre.
Je suis nouvelle et je trouve le service client assez bien. 
Merci 
Farah</t>
  </si>
  <si>
    <t>bery-j-115159</t>
  </si>
  <si>
    <t>Très bon rapport qualité prix. Contact par téléphone facile. Personnes compétentes et renseignements donnés exacts. Je recommande pour leur réactivité et leur sérieux.</t>
  </si>
  <si>
    <t>steinbach-n-138280</t>
  </si>
  <si>
    <t>Je soussigné Mr Nathan Steinbach, après mon expérience sur votre espace client. La finalisation des documents et signature des contrats est trop long et compliqué.</t>
  </si>
  <si>
    <t>mounir-m-112281</t>
  </si>
  <si>
    <t>Le prix ne m'arrange pas du tout je compte changer d'assurance au plus vite , j'ai  trouver des prix moins chère ailleurs et ils propose une meilleurs assurance</t>
  </si>
  <si>
    <t>16 décembre 2020 suite à une expérience en décembre 2020</t>
  </si>
  <si>
    <t>dan33-101499</t>
  </si>
  <si>
    <t>bjr, je suis content du prix de L'Olivier Assurance, mais très déçus car je n'ai toujours pas reçu ma prime de parrainage ainsi que mon filleul (M.Yves CHAILLOUX), depuis presque 1 an, que se passe t-il ?. Cdlt
M. Daniel CHAILLOUX</t>
  </si>
  <si>
    <t>13 avril 2017 suite à une expérience en avril 2017</t>
  </si>
  <si>
    <t>m-b06000-54067</t>
  </si>
  <si>
    <t>Bonjour, apres avoir fait appel a un comparatif de mutuel en ligne la societe Santiane ma telephoner afin de souscrir un contrat via signature electronique, apres verification des pratiques dites douteuses je me suis retracter le jour meme afin danuller ces contrat Malakoff sante et Neoliane prevoyance.</t>
  </si>
  <si>
    <t>18 septembre 2020 suite à une expérience en septembre 2020</t>
  </si>
  <si>
    <t>chrismai-97583</t>
  </si>
  <si>
    <t>Je souhaite racheter mon solésio vie chez CNP assurance. Plusieurs recommandés envoyés mais redemandent des documents déjà envoyés pour bloquer la procédure. Impossibilité de récupérer son argent. Honteux.</t>
  </si>
  <si>
    <t>luong-f-121133</t>
  </si>
  <si>
    <t xml:space="preserve">Je suis satisfait du service.
Le tarif me convient parfaitement.
Très content d'avoir choisi l'Olivier assurance.
Je conseillerai volontiers à mes proches.
</t>
  </si>
  <si>
    <t>bibi47-57869</t>
  </si>
  <si>
    <t>En général bonne assurance</t>
  </si>
  <si>
    <t>17 juillet 2019 suite à une expérience en juillet 2019</t>
  </si>
  <si>
    <t>jacues008-77713</t>
  </si>
  <si>
    <t>Merci a William pour ses conseils et le contrat qu'il m'a trouvé réponds à tout mes besoins et à mon budget...
Le service client est tres réactif et a pu me remettre en contact avec lui des que j'en ai eu besoin.</t>
  </si>
  <si>
    <t>pierre-f-125735</t>
  </si>
  <si>
    <t>très satisfait il doit bien y avoir plus de cinquante ans que je suis a la gmf et je pense que je ne changerai pas a moins que ce soit vous qui changerez. Merci</t>
  </si>
  <si>
    <t>13 février 2017 suite à une expérience en février 2017</t>
  </si>
  <si>
    <t>joseph-52388</t>
  </si>
  <si>
    <t xml:space="preserve">assuré depuis des années sans accidents ,jamais un conseiller m'a contacté pour voir le contrat ;augmentation chaque année, assurance beaucoup trop chère par rapport aux autres avec les memes prestations donc voir pour résiliation. </t>
  </si>
  <si>
    <t>08 décembre 2020 suite à une expérience en décembre 2020</t>
  </si>
  <si>
    <t>c-o-101103</t>
  </si>
  <si>
    <t>Grosse déception: la maif m'a accusé à tort de ne pas avoir payé ma cotisation a temps, alors que j'avais payé, puis tout en avouant cette erreur et en me remboursant la somme que j'avait finalement payé deux fois à refusé de remettre en route mon contrat Raqvam sans aucune justification.... malgré mes mails et mes appels personne n'a pu m'expliquer la cause de ces actes qui me semblent injustes. je ne comprends pas cette attitude qui manque de respect et d'explications.</t>
  </si>
  <si>
    <t>jean-claude-g-126064</t>
  </si>
  <si>
    <t>Manque de bureau de proximité en remplacement de celui qui était place des Pradettes à Toulouse;  les conseils personnalisées sont souhaités par les clients. Pour des bureaux   ville l'accès est difficile.</t>
  </si>
  <si>
    <t>dona-60813</t>
  </si>
  <si>
    <t>A FUIRE ! Contrat N°275208, J'ai été résiliée sans être prévenue pour un document manquant dont on ne m'a pas informé (4 photos du véhicule) ni à l'ouverture du contrat ni lorsque j'ai fait parvenir les autres documents Dont ils ont fait "bonne réception"! 3 mois de cotisation payée pour n'être assurée qu'1 mois et ils me demandent en plus de régler 2 mois de cotisation pour être assurée de nouveau ! Le remboursement n'est même pas une chose envisageable pour eux et lorsque on appelle le service au téléphone la discussion tourne en rond et aucune reconnaissance des tords de leur part n'est assumée !! Je vais donc faire appel auprès de l'Autorité de Contrôle Prudentiel et de Résolution !</t>
  </si>
  <si>
    <t>romain-v-107431</t>
  </si>
  <si>
    <t>Je suis satisfait des services que vous proposez. 
Les tarifs sont abordables et votre personnel répond présent quand on en a besoin. Jusqu'ici tout va bien, nous verrons si un jours j'ai un incident et que j'ai vraiment besoin d'une prise en charge de votre part...</t>
  </si>
  <si>
    <t>kiki76-50866</t>
  </si>
  <si>
    <t>la misere</t>
  </si>
  <si>
    <t>17 avril 2018 suite à une expérience en avril 2018</t>
  </si>
  <si>
    <t>lulu22eme-62331</t>
  </si>
  <si>
    <t xml:space="preserve">a déconseiller service client plus que nul 
aucune réponse après quatre mail envoyé
on vous écris dossier incomplet et on ne vous dit pas ce qu'il manque 
quand je téléphone on me dit que le dossier est complet et que je vais recevoir ma carte verte 
j'attend toujours 
sur le site dossier incomplet 
mon attestation provisoire se termine et personne ne vous dit  rien </t>
  </si>
  <si>
    <t>jean-102049</t>
  </si>
  <si>
    <t xml:space="preserve">Contrat adaptable au plus près de ses besoins. Facilité et sécurité pour joindre une conseillère. Echange toujours agréable.
Renseignements précis.
Remboursement très rapide. </t>
  </si>
  <si>
    <t>mamadou-s-130594</t>
  </si>
  <si>
    <t>Très satisfait du service proposé, je recommande pour tout motocycliste voulant s'assurer de venir le faire chez vous.
Pour une personne n'ayant aucune connaissance c'est très simple et très rapide.</t>
  </si>
  <si>
    <t>emmanuel-b-123584</t>
  </si>
  <si>
    <t>Déplacement ce jour à l'agence GMF de Valenciennes (59) suite à prise de RDV (10H45) pour assurer un véhicule neuf. Accueil cordial par une employée qui me demande de m'assoir et de patienter. Jusque là, normal. 11H45 toujours rien soit 30 mn de retard. Le directeur d'agence devant personnellement me recevoir, ça peut importe, je ne l'ai pas sollicité. 11H00, arrivée d'un couple ayant RDV à 11H15, même cérémonial d'accueil et réception directe par une autre employée. Mais oui bien sûr...Ah bon, là c'est 1/4 d'avance sur l'horaire prévu du RDV initial, j'ai du mal à comprendre, je vais m'enquérir de la situation et essayer de comprendre, la 1ère employée, tout confuse de ce dysfonctionnement, tente de sauver les meubles en me recevant à 11H20.A mon départ à 11H35, le chef d'agence toujours en RDV... Pensez vous qu'il se serait inquiéter de ce dysfonctionnement, et bien non!!! Je quitte l'agence, médusé, frustré et courroucé. Aujourd'hui, la compagnie GMF n'aura pas à coup sûr respecter sa devise "assurément humain" mais plutôt "assurément vilain"!!!</t>
  </si>
  <si>
    <t>jeanmi-138436</t>
  </si>
  <si>
    <t>Bonjour, voici mon avis issu de l'expérience que je viens de subir :
Mes deux contrats d'assurance véhicule ont été résiliés sans aucune information préalable et surtout sans aucune justification de leur part. J'ai appris cette situation lors d'un rendez-vous à ma banque qui n'a pas su me donner d'explication crédible si ce n'est que je devrai rattacher mes autres contrats véhicules auprès de PACIFICA, ce que je ne souhaitai pas. Face à cette situation, dans l'urgence, j'ai du contacter mon assureur avec lequel je suis rester pour les autres véhicules qui les a repris, aucun étonnement de sa part puisque ce n'est pas la première fois que cette situation se produit avec d'autres clients.
Ces contrats ont été mis en place lors de ma réactualisation du taux d'intérêt de l'emprunt sur l'achat de ma maison ou il m'a été demander, voir un peu forcer je dois dire de prendre ces contrats pour argumenter auprès de leur direction at avoir un taux d'intérêt de remboursement plus attractif.
Ce que je déplore le plus dans cette situation, c'est que j'ai été mis devant le fait accompli lors de ce rendez-vous, le plus fâcheux, c'est que j'ai été harceler au téléphone à plusieurs reprises pour me demander de faire un courrier mentionnant le fait que c'est moi qui est fait cette demande  de résiliation, bien entendu ce que je n'ai pas fait. 
Malgré tout, j'ai reçu un courrier de la part de PACIFICA qui mentionne la résiliation à ma demande, ce qui est totalement faux, c'est une honte</t>
  </si>
  <si>
    <t>marc-103051</t>
  </si>
  <si>
    <t>Bonsoir
Depuis décembre 2009, j'ai investi une grosse somme à la BNP BANQUE PRIVEE en assurance vie CARDIF.
Mes dividendes et intérêts sont absorbés par les frais de gestion + les frais de compte + etc ...
Trop de vaste, trop de personnel, etc ...
Cordialement</t>
  </si>
  <si>
    <t>25 août 2018 suite à une expérience en août 2018</t>
  </si>
  <si>
    <t>jojo56-66399</t>
  </si>
  <si>
    <t>Assurance à bannir, Aucun suivi de leurs dossiers, pas capable des les traiter surtout quand vous résiliez, il continue de préléver. A bannir.... Tournez vous vers d'autres assureurs, c'est le meilleur conseil que je peux vous donner.</t>
  </si>
  <si>
    <t>bingue-r-123598</t>
  </si>
  <si>
    <t>Je suis satisfait car le prix et les garanties conducteurs sont  plus bénéfique que mon ancienne assurance . Merci de votre réactivité. Bien cordialement.</t>
  </si>
  <si>
    <t>s95-55993</t>
  </si>
  <si>
    <t>Scandaleux 
Ma voiture volée et brûlée 3 semaine pour avoir une expertise et une fois celle ci faite la valeur donnée est basée que sur les prix les plus bas du marché aucun contact avec l'expert qui refuse d'entendre qu il est a plus de 1000 euros en dessous de largus alors que ma voiture avait a peine 2 ans...la macif propose donc que je paie un expert puis sera missionné un 3eme expert donc encore un mois de galère sans prêt de véhicule...</t>
  </si>
  <si>
    <t>20 janvier 2019 suite à une expérience en janvier 2019</t>
  </si>
  <si>
    <t>sb-70386</t>
  </si>
  <si>
    <t>TRÈS MAL COUVERT, NOTAMMENT POUR LE DÉPANNAGE, VAUT MIEUX PAS TOMBER EN PANNE. PAR EXEMPLE, SI VOUS ETES VICTIME D'UNE CREVAISON, NE COMPTER PAS SUR DIRECT ASSURANCE, MÊME LA NUIT AU MILIEU DE NUL PART.</t>
  </si>
  <si>
    <t>lili--114876</t>
  </si>
  <si>
    <t>Très déçus j ai eu un dégât des eaux ne m on trouver aucun plombier d urgence j ai du le trouver moi même vous attendez des heures entre l assurance et l assistance il se renvois la balle bref vraiment déçu je vais chercher une autre assurance !</t>
  </si>
  <si>
    <t>11 août 2020 suite à une expérience en août 2020</t>
  </si>
  <si>
    <t>elbrahmi270-94179</t>
  </si>
  <si>
    <t>Encore une expérience catastrophique avec la macif.
Aujourd'hui j'ai reçu 14 courrier sous plis et identique de la part de la macif pour m'indiquer que le mandat était bien mis en place.
Ma cotisation est 147 euros pour tout mes contrats.
Suite à une erreur de leur part ils ont présenté un prélèvement sur mon compte de 265 euros que j'ai évidemment rejeté.
Après les avoir contacté, on m'indique que suite à ce rejet je vais recevoir un courrier me demandant la cotisation annuelle à régler.. plus de 1200 euros.
Pourtant je les ai contacté à plusieurs reprises avant ce rejet pour être sur qu'il n'y aura pas d'erreur sur le montant qui sera prélevé en août... évidemment à chaque appel un conseiller différent et un discours différent pour au final me mettre dans une situation difficile.
Je conseille vraiment aux personnes de ne pas souscrire des contrats à la Macif qui met en en avant des valeurs humaines et bla bla bla pour se différencier des concurrents.
Ils sont pires que les autres, ils ne sont pas à l'écoute de leur sociétaire et ils se moquent de nous.
Le dernier conseiller que j'ai eu au téléphone m'a pris de haut, il ne disait plus rien au téléphone, il attendait simplement que je mette moi-même fin à la communication.
Suite à la crise sanitaire pareil, ils n'ont même pas pris la peine de rembourser une partie des cotisations prélevées pendant les 3 mois de confinement, aucun geste en faveur de leur sociétaire c'est honteux avec l'argent qu'ils brassent sur notre dos.
Bref Macif à bannir je vous le conseille.</t>
  </si>
  <si>
    <t>brocard-69778</t>
  </si>
  <si>
    <t>Fuyez cette assurance qui n assure rien. Suite fuite d eau dans apt du dessus également assuré Axa.  Aucune intervention possible par leur service d urgence car le service sinistré est fermé pour les fêtes</t>
  </si>
  <si>
    <t>jcs-54726</t>
  </si>
  <si>
    <t xml:space="preserve">ATTENTION A TOUS, Direct assurance est une compagnie qui ne tient pas ses engagements 
Je suis assuré chez Direct Assurance depuis plus de 10 ans, dont ces 5 dernières années avec le même véhicule.
Je suis en tout risque, avec un pack sérénité et 51% de bonus, je viens de faire assurer un deuxième véhicule + un deux roues depuis plus de 8 ans
L’année dernière, on me notifie dans mon avis d’échéance que j’aurai 20% de remise l’année prochaine pour récompenser ma fidélité (5 ans).
Je reçois mon avis d’échéance au mois d’avril et là surprise, pas de remise de 20%
Je contacte leur service client le 29-04, il me confirme que c’est un oubli, qu’ils vont remonter l’information au service comptabilité et que j’aurai un retour de leur part la semaine suivante.
Au bout d’une semaine, pas de nouvelles. Je recontacte le service client, toujours le même discours et au bout d’une semaine toujours rien.
Entre temps, je déclare un sinistre NON RESPONSABLE (une personne a rayé mon pare choc en reculant)
Je me décide à leur écrire à travers mon espace client, et là surprise il me réponde que je n’ai pas droit à mes 20% de remise car j’ai déclaré un sinistre.
Ceci est une excuse car le sinistre est arrivé après et en plus non responsable
Bref, voici comment direct assurance récompense ses clients.
Ce sont des menteurs et des filous
Je savais déjà qu’ils avaient une politique de prix agressive pour les nouveaux clients et ensuite les prix augmentent, mais là c’est quand même énorme.
J’ai effectué quelques recherches sur le web et à priori je ne suis pas le seul :  
Pour moi c’est décidé, je vais résilier l’ensemble de mes contrats chez eux
</t>
  </si>
  <si>
    <t>yannick-h-116243</t>
  </si>
  <si>
    <t>Service et réactivité au TOP, des prix très compétitifs!
Fidèle à DIRECT ASSURANCE depuis plusieurs années, je ne peux que recommander vivement cette société :)</t>
  </si>
  <si>
    <t>14 novembre 2020 suite à une expérience en novembre 2020</t>
  </si>
  <si>
    <t>remi-42118</t>
  </si>
  <si>
    <t xml:space="preserve">j'ai fait mon devis d'assurance en ligne bien détaillé.
y compris pour faire mon contrat et transmettre les documents demandés en ligne.
ainsi qu'un suivi de direct assurance de mon dossier très rapide .
tout est très bien expliqué.
avec un bon retour dans ma boite mail.
je vais recevoir mon attestation bientôt.
et la loi Hamon est bien pratique.
donc je vais faire aussi mon contrat de logement y compris l'assurance scolaire..
merci.
Direct assurance à bientôt.
Rémi..
</t>
  </si>
  <si>
    <t>david2272--123390</t>
  </si>
  <si>
    <t>Chez AXA j'ai une assurance habitation et une protection juridique, pour rentrer chez AXA j'ai dû prendre deux assurances sinon mon entrée été refusé, dans mon agence il faut de contrat pour rentrer chez AXA. À part ça je n'ai rien à dire je n'ai pas de contact avec eux, il ne me contacte jamais donc je ne peux pas dire si je suis satisfait ou non, à part le fait que j'ai l'obligation de prendre de contrat ce qui est pas normal mais visiblement c'est leur</t>
  </si>
  <si>
    <t>20 mai 2018 suite à une expérience en mai 2018</t>
  </si>
  <si>
    <t>olg-63833</t>
  </si>
  <si>
    <t>4 mail envoyés pour resilier une assruance vu que mon handicap  ne me permets pas le telephone, aucune reponse. et ce n est pas la premiere fois que cela arrive, je vais en envoyer un 5eme sans grand espoir</t>
  </si>
  <si>
    <t>02 juin 2020 suite à une expérience en juin 2020</t>
  </si>
  <si>
    <t>mous-90118</t>
  </si>
  <si>
    <t>Suite à un dégâts des eaux l artisan veux réparer que le plafond alors que l l'expert d après les gestionnaires les travaux comprend plafond et mur , j ai refusé l intervention de l artisan pour clarifier les choses depuis à peu près 4 mois rien ne bouge malgré les appels ou contact avec le bureau Macif , ce que je trouve anormal c est que je n ai pas le droit d avoir ni le devis ni la facture pour savoir quelle genre de matériaux que l artisant utilise</t>
  </si>
  <si>
    <t>plume16-75857</t>
  </si>
  <si>
    <t>Bonjour,extrêmement déçu, adhérente depuis environ une dizaine d'années sans aucun arrêt maladie jusqu'à il y'a quelque mois.Dans l'ensemble Pas trop de problème et puis surprise le versement du 20 mars 2019 impossible d'avoir Le versement.
L'impact de cette situation :ne plus pouvoir payer son loyer ,les factures ,les repas alors là on en parle même pas le minimum vital.</t>
  </si>
  <si>
    <t>yvin1956-108120</t>
  </si>
  <si>
    <t>Tres mauvais assurreur manque d amphatie quand éventuellement on a un problem d argent il  y a quand même le covid et n hesite pas à vous mettre dand les mains d entreprise de recouvrement faisant doubler l addition à fuir</t>
  </si>
  <si>
    <t>02 octobre 2020 suite à une expérience en octobre 2020</t>
  </si>
  <si>
    <t>corinne3006-98263</t>
  </si>
  <si>
    <t>Personnel très accessible, à l écoute et répondent très rapidement à notre demande. Propose des contrats adaptés à nos besoins et n insistent pas sur la signature des contrats.</t>
  </si>
  <si>
    <t>sergio24-102500</t>
  </si>
  <si>
    <t>Adhérent depuis octobre 1988, je n'ai jamais eu à me plaindre de ma mutuelle qui m'a toujours donné satisfaction que ce soit au niveau des remboursements que des réponses aux qu'elles je me posais des questions.</t>
  </si>
  <si>
    <t>aandrie-107027</t>
  </si>
  <si>
    <t>Pire assurance qui puisse avoir en activité à l'heure actuelle, 
Vous vous assurez pour un contrat tout risque, et lorsque vous vous faite desosser votre véhicule dans un parking sécurisé, cette "assurance" ne prend pas en charges les pièces volées. 
Du jamais vu</t>
  </si>
  <si>
    <t>guylain-m-127671</t>
  </si>
  <si>
    <t>Je suis satisfait du prix et de la qualité du service qui est rapide
Merci, et je n'hésiterais de recommander direct Assurance à d'autres personnes...</t>
  </si>
  <si>
    <t>soares-e-108545</t>
  </si>
  <si>
    <t>personnel sympathique ! je viens de souscrire donc j'espère ne pas être déçue et les prix sont très compétitifs d'où mon intérêt pour cette assurance</t>
  </si>
  <si>
    <t>ignacio-l-111834</t>
  </si>
  <si>
    <t>Personnel très à l'écoute et répond bien aux questions. Ils prennent le temps de tout mettre en ordre et s'assurent de ne rien oublier par rapport aux assurances.</t>
  </si>
  <si>
    <t>marie-laure-m-109601</t>
  </si>
  <si>
    <t>je suis assez satisfaite de cette assurance pas embêtant et très réactif et pratique, le petite bémol c'est en cas de suspension après le tarif change !</t>
  </si>
  <si>
    <t>etienne-c-108278</t>
  </si>
  <si>
    <t>Une assurance qui se repose trop sur ses lauriers en pensant être la meilleure ayant très peu de considération pour ses clients de longue date. Aucune communication entre les services, un jour on vous accorde une fleur commerciale qu'on s'empresse d'annuler le lendemain.
Que dire de plus? Le résultat est tellement catastrophique que je n'ai pas de mots assez forts pour refléter le désastre. 
Cordialement</t>
  </si>
  <si>
    <t>charlene-t-115271</t>
  </si>
  <si>
    <t>J ai toutes mes assurances chez vous et je suis très satisfaite de vos services, je n'hésite pas à vous conseiller auprès de futurs, je l'espère pour vous, assurés chez vous.</t>
  </si>
  <si>
    <t>nicholas-f-112887</t>
  </si>
  <si>
    <t xml:space="preserve">Vraiment très déçu de mon retour chez direct assurance.C'est la seconde fois que j'assure un véhicule chez direct assurance, et j’étais ravis du service jusqu'à ces derniers jours.Cela fait déjà trois fois que mon contrat change à cause de négligence de téléopérateur, malpolis et accusateur envers moi.J'ai envoyé une réclamation pour avoir un entretien avec un responsable, aucune réponse depuis.Par contre je reçois de la pub tous les jours.J'attends toujours de pouvoir m'expliquer si cela intéresse quelqu'un chez vous, sinon je résilierais mon contrat et ceux de mes connaissances.
</t>
  </si>
  <si>
    <t>karl-l-125366</t>
  </si>
  <si>
    <t>Je suis satisfait du service client, j ai jamais était déçu car assurer depuis plusieurs années, je recommande cette assurance auprès de mes proches. .</t>
  </si>
  <si>
    <t>09 janvier 2020 suite à une expérience en janvier 2020</t>
  </si>
  <si>
    <t>jeanlo-85694</t>
  </si>
  <si>
    <t xml:space="preserve">Service rapide bonne compréhension des besoins
Remises pour les contrats multiples </t>
  </si>
  <si>
    <t>chespel-75127</t>
  </si>
  <si>
    <t>Je suis cliente chez Néoliane depuis 5 ans, aucun soucis à déclarer, remboursements rapides et prestations en adéquation avec le contrat souscris.</t>
  </si>
  <si>
    <t>estelle-t-131455</t>
  </si>
  <si>
    <t>Souscription facile, contact conseillère très bon, proposition correcte... C'est la première fois que je suis chez Direct Assurance, donc j'espère que les démarches échéantes seront toujours aussi simples</t>
  </si>
  <si>
    <t>sylvie-c-106616</t>
  </si>
  <si>
    <t>je contact pour renégocier mon contrat, on me raccroche au nez, évidemment le discours est bien appris. J'ai 4 assurance chez vous, je vais aller voir ailleurs si l'herbe est plus verte.  il faut attendre l'échéance du contrat...</t>
  </si>
  <si>
    <t>elodie-g-124365</t>
  </si>
  <si>
    <t>Très contente de l’assurance et niveau prix aussi je recommande votre assurance direct assurance et vous êtes très rapide pour assurer ma voiture bien cordialement Mme Gibauts</t>
  </si>
  <si>
    <t>zouzoute-52167</t>
  </si>
  <si>
    <t>25 ans dans cette assurance pour les voitures et aussi pour l'habitation. Et depuis peut pour une mutuelle
A toujours assumé normalement dans les sinistres sans faire de blocage ou chichi et toujours a l'avantage de son assuré
Service client toujours à l'écoute, prend le temps et est agréable et poli</t>
  </si>
  <si>
    <t>15 juin 2019 suite à une expérience en juin 2019</t>
  </si>
  <si>
    <t>iefev-76811</t>
  </si>
  <si>
    <t xml:space="preserve">Fuyez ou n'essayez jamais de souscrire avec Active Assurance.
Plusieurs problèmes.
J'ai souscrit une assurance avec dépannage 0 km. Sauf qu'un jour, je suis tombé en panne un vendredi après-midi, je les ai donc contacté et m'ont assurer que je n'avais pas souscrit d'assurance 0km. La blague, j étais bien certains que j'avais cette assurance et m ont donc demandé de moi même vérifier. Ce que j'ai fais et comme prévu, j'avais bien cette assurance 0 km.
Je les rappelle (attention, 80 centimes la minute!) et me dise qu'il doivent vérifier de leur côté mais qui'il est trop tard et que je dois attendre lundi, tout ca avec ma voiture en panne en pleine rue. Ils m'ont donc demandé d'avancer les frais et si javais effectivement l'assistance dépannage 0 km, ils me rembourseraient.
Je trouve ca inadmissible, j'ai donc envoyer un mail pour avoir des explications, on ne m'a jamais répondu, jamais d'excuses. Mais ca ne s'arrête pas la.
Vu leur incompétence totale en matière d'assurance, de services clients (attention aussi, les personnes qui vous répondent au téléphone ne sont pas situé en France et s'expriment parfois avec un Français approximatif), j'ai demandé une résiliation selon la loi hamon car j'y ai droit. Et là les problèmes commencent. Ma résiliation est acceptée et effective à partir du 24 juin 2019, j'ai déjà payer pour la période allant du 12 juin 2019 au 11 juillet 2019, ils doivent donc me rembourser 2 semaines de cotisation. Non content de cela, ils me réclament en plus la cotisation qui va du 12 juillet au 11 aout 2019 en me menaçant de perdre le bonus que j'ai avec le nouvel assureur ou je ne sais quoi. Même ma nouvelle assurance sont complétement abasourdi par cette histoire. Je reçois sms et mail m'ordonnant de payer cette cotisation. Je ne la paierai jamais avec tout ce que j'ai du endurer avec eux. Je précise que jamais je me plaind sur le net mais la ils sont tellement incompétent que je dois partager ma mauvaise expérience.  Ils travaillent avec d'autres assureur et vous change d'assurance pendant votre contrat, on vous demande de signer un nouveau contrat avec un nouveau numéro de référence client, bref un bordle jamais vu auparavant. </t>
  </si>
  <si>
    <t>29 août 2018 suite à une expérience en août 2018</t>
  </si>
  <si>
    <t>jlp13-66484</t>
  </si>
  <si>
    <t>Pareil que Charly,Demande de remboursement fait 2 fois par mail et Téléphone car ils m'ont prélevé pour toute l'année alors que j'avais coché la case prélèvement mensuel. Délai donné de 24 à 72 h actuellement ça fait 15 jours toujours pas remboursé ! J'ai rappelé et ils sont incapable de me dire quand est ce que je vais être remboursé ! Du coup je pas encore envoyé les documents qu'ils me demandent mais ça n' a pas l'air de  les stresser... il reste 15 jours et si je n'ai pas de retour, j'annule tout car j'ai bien peur que si il arrive quoi que se soit ça risque d'être compliqué pour les démarches.... JLP13</t>
  </si>
  <si>
    <t>nadege-133204</t>
  </si>
  <si>
    <t xml:space="preserve">A FUIR !!!!!!!!!!!!!!!!!
Assurance qui traite ses clients comme des moins que rien. Fais trainer les demandes. Redemande des pièces impossibles à fournir malgré un mail les informant. N'est absolument pas sérieux. Obligé de les relancer systématiquement pour avoir une réponse. Dossier en cours depuis 2 mois </t>
  </si>
  <si>
    <t>emmanuelle-b-115550</t>
  </si>
  <si>
    <t xml:space="preserve">JE SUIS SATISFAITE PAR LES SERVICES DE LA GMF 
JE SUIS SATISFAITE PAR LES SERVICES DE LA GMF
JE SUIS SATISFAITE PAR LES SERVICES DE LA GMF
JE SUIS SATISFAITE PAR LES SERVICES DE LA GMF
</t>
  </si>
  <si>
    <t>ruidi972-68341</t>
  </si>
  <si>
    <t>Une adhésion rapide, une réactivité pour le traitement des documents et la carte verte expédié dans la journée.</t>
  </si>
  <si>
    <t>kylara20-75051</t>
  </si>
  <si>
    <t>Imposible à les joindre. Radiation faite pour moi car nouvelle mutuelle, mais ils ont oublié de radier ma fille de 6 ans qu'est rattachée à 2 mutuelles actuellement.
Impossible de les joindre mais  ils m'envoient bien les factures à payer pour ma fille.
J'ai relancé mon ancien boîte pour qu'ils le contacte car moi je n'arrive pas pour aucun moyen.</t>
  </si>
  <si>
    <t>marie-chantal-w-129521</t>
  </si>
  <si>
    <t>SUPER SATISFAITE FACILLE DE FAIRE SON DEVIS SUR LE SITE TOUT EST BIEN DETAILLIER BRAVO JE LE RECOMMENDE  A TOUTLE MONDE PLUS CAS FAIRE SUIVRE LES DOCUMENT</t>
  </si>
  <si>
    <t>bossiere-f-126494</t>
  </si>
  <si>
    <t xml:space="preserve">Parfait, pour rapidité du devis et du contrat proposé et fait de l'accueil et du prix .
Facilité de la création du compte client et de sa mise en place.  </t>
  </si>
  <si>
    <t>armando-e-98033</t>
  </si>
  <si>
    <t>Je suis parfaitement satisfait du service car il est si simple à utiliser et on peut modifier la saisie puis voir directement l'impact sur le prix de l'assurance. En plus l'option de voir le dévis directement après la saisi des données sans besoin d'enregistrer le mail est vraiment un gros point positif ! Ne rien changer, le service est parfait tel qu'il est !</t>
  </si>
  <si>
    <t>pumpernickel-32282</t>
  </si>
  <si>
    <t xml:space="preserve">Ils ne sont pas en retard pour prélever. Pour payer ... c'est autre chose. 
Suite à sinistre le 11 octobre, je fais ma déclaration le 12 et j'envoie tous les documents demandés, le jour même, via mon espace client. L'expert est passé dans la semaine et ma voiture est déclarée épave. Je reçois les documents de cession que je complète et renvoie par courrier le jour même. Et désormais, ça traine. A chaque fois que j'appelle pour savoir où en est mon dossier, on me répond qu'il y a une étape à valider, puis que je serai remboursé. Et chaque appel, une nouvelle étape dont on ne m'avait pas informé, avec un nouveau délai. 
Pour exemple, mes deux derniers appels : j'ai appelé mardi dernier, on m'a dit "le virement a été saisi, l'argent va arriver sur votre compte". Comme je n'avais toujours rien, j'ai rappelé aujourd'hui "oui, le virement a bien été saisi mardi dernier. Mais il doit être validé par le responsable, et il est très occupé donc il n'a pas encore eu le temps, Il faut compter 10 jours pour qu'il valide". A chaque étape, une nouvelle étape et un nouveau délai.
4 semaines après la cession (20 octobre), toujours pas de remboursement, et il faudra encore attendre quelques jours pour la validation, puis les délais bancaires. 
Expertise : j'ai fait changer mes pneus avant en juillet. J'ai roulé 2828 km entre le changement de pneus et mon accident. L'expert évalue leur usure à 30 % ! Je vous laisse vous faire votre avis. 
Autre problème : j'ai fait suspendre mon contrat, étant sans voiture actuellement. De ce fait, je n'ai plus accès à mon dossier de sinistre sur l'espace client ! Donc impossible d'en suivre l'avancement. J'en ai informé mes différents interlocuteurs chez l'Olivier, leur réponse est "c'est bizarre" et c'est tout. Personne ne se souci de faire régler le bug. 
Autre point : il n'y a pas de service Réclamation. Toute remarque doit être adressée en recommandé avec accusé de réception au service qualité, il n'y a aucun autre moyen de les joindre. </t>
  </si>
  <si>
    <t>29 juin 2021 suite à une expérience en juin 2021</t>
  </si>
  <si>
    <t>melie-121476</t>
  </si>
  <si>
    <t>Intervention complètement inutile et coûteuse : pour un acte de vandalisme, je m'en tire avec 620€ de frais dont 205 € de franchise pour une réparation qui a coûté 322€!!! Au bout de 15 jours de Ping pong avec l'assureur, l'assistance, le service réparation, j'ai surtout payé des dysfonctionnements et des erreurs de communication plus énormes les uns que les autres. On sous crut vite et ils sont là pour prélever, ça c'est sûr. Mais en cas de problème : Accompagnement nul, sens du service client nul, prestation nulle. Le personnel vous dit tout et son contraire, vous promet des choses qui n'arrivent jamais… A fuir. Appelez plutôt un ami.</t>
  </si>
  <si>
    <t>david-h-116618</t>
  </si>
  <si>
    <t>Les prix sont un peu plus chére que la concurrence et surtout ça augmente tout les ans. et donc c'est pas terrible d'augmenter les prix quand le cout de la vie diminue.</t>
  </si>
  <si>
    <t>clarisse-p-123061</t>
  </si>
  <si>
    <t xml:space="preserve">Oui un peu marre de les appeler tous les ans pour faire baisser la note, 
au téléphone ils sont assez limite , un ton qui me plait pas pour certains conseiller pour qui on se demande quel est leur problème , on sent qu ils recitent une procédure l et la fameuse "je demande a mon responsable" ou ils partent prendre un café et reviennent 10 minutes apres avec "on peut pas faire grand chose" 
ca c est le clou du spectacle :-) 
pas de super remise , bon je reste pour l instant mais envisage de les quitter a la prochaine échéance </t>
  </si>
  <si>
    <t>oleg-111381</t>
  </si>
  <si>
    <t xml:space="preserve">Je suis un client de Matmut et leur travail n'est pas content - parce que l'accident s'est produit 28.01.2021 Pas de ma faute (l'ennemi m'a frappé par derrière) tous les documents émis et soumis au bureau pendant le temps, l'examen a été effectué. 01/02/2021 Répendu de l'assurance 50/50. Je ne suis pas d'accord avec ça. Il a fallu 3 mois et il n'y a aucune action de leur part.
 Je ne vois pas le travail professionnel de la société et une attitude indifférente envers les clients. En conséquence, j'ai reçu en termes d'assurance dans la société MATMUT  980001473154U - Prolems, passé du temps, une voiture battue et un paiement de 1 300,00 - Juste pour le fait que j'ai brisé la voiture.
</t>
  </si>
  <si>
    <t>06 février 2018 suite à une expérience en février 2018</t>
  </si>
  <si>
    <t>laura-61187</t>
  </si>
  <si>
    <t>J'ai trouvé de meilleurs garanties pour moins chers, les conseillés s'occupe de la résiliation de mon contrat.
j'ai eu toutes les réponses a mes questions.</t>
  </si>
  <si>
    <t>nunes-s-131558</t>
  </si>
  <si>
    <t>Très content du prix mais également de la souscription très facile et rapide. Dans les agences traditionnelles, j'aurais très certainement passé mon après-midi à faire les démarches.</t>
  </si>
  <si>
    <t>sebseb007-107512</t>
  </si>
  <si>
    <t xml:space="preserve">Assuré chez axa depuis 5 ans, j'étais ravi de mon assurance jusqu'au moment ou malheureusement j'ai eu un premier accident responsable ( Pédale des gaz resté bloqué ) grosse frayeur mais heureusement j'ai eu le réflexe d'embrayer et de piler donc rien de grave un parechoc a remplacer bref! 
J'ai pris contact avec mon assurance pour rentrer mon constat, au même moment j'ai informé axa que j'étais désireux de payer les réparation de ma poche afin d'éviter l'augmentation du malus, axa ma donné l'accord mais qu'ils attendaient encore la constat de la partie adverse mais qu'une fois reçu ils reprendrais contact avec moi pour m'informer le montant des réparation..
2ans (et 3 changements de véhicule donc 3 maj de mon dossier) sont passé sans nouvelle j'ai pensé a une fraude de la partie adverse ce qui aurait eu comme conséquence un abandon (d'un coté heureusement pour moi)
il y a quelque mois je fais une demande pour un autre véhicule je m'aperçois que le malus a augmenté, je prends donc contact avec l'assurance afin de voir de quoi il s'agit, on me dit alors que normal que j'ai eu un accident en 2018! 
je le leurs alors des explication sur le fait que mon Bonus n'as pas bougé durant tout ce temps et qu'en plus de cela j'avais déclaré payé les frais, je n'ai toujours pas eu de réponse concernant le temps que ça a mis, et vont jusqu'à nier le fait que j'ai eu l'autorisation de régler les frais de ma poche.. 
malgré les preuves de cela aucun moyen de pouvoir me défendre sauf d'engager des actions en justice.. 
Je déconseille donc fortement cette compagnie!  </t>
  </si>
  <si>
    <t>12 novembre 2018 suite à une expérience en novembre 2018</t>
  </si>
  <si>
    <t>coco-68542</t>
  </si>
  <si>
    <t>trés bon contact avec la conseillère prix raisonnable accueil agréable a l'écoute très aimable patiente et explique très bien</t>
  </si>
  <si>
    <t>snoopy-87447</t>
  </si>
  <si>
    <t>très mauvaise communication - les dommages signalés plus de deux semaines plus tard une lettre de la compagnie d'assurance, pour l'expert - 
les mails ne reçoivent pas de réponse. l'objection contre l'expertise est ignorée.  des déductions trop élevées pour les objets de valeur, en raison de l'age - pièces unique - une valeur croissante avec l'ancienne</t>
  </si>
  <si>
    <t>robby-62632</t>
  </si>
  <si>
    <t>N'honore pas leurs devis, change le tarif par téléphone sans accord, 200e de plus sur un claquement de doigts, 2/2 conseillers telephoniques désagréables qui ne repondent pas à vos questions</t>
  </si>
  <si>
    <t>chanchandijon-127867</t>
  </si>
  <si>
    <t>A fuir !!  
Je n'y suis que depuis fin mai, et déjà mes remboursements n'ont rien à voir avec ce que l'on m'avait fait miroiter avant mon adhésion.
En 2 remboursements seulement (cure thermale + semelles orthopédiques), j'ai perdu 242 € par rapport à ce que j'aurais eu avec ma précédente mutuelle !
Je n'avais pas voulu croire aux 95 % d'avis négatifs en ligne, mais malheureusement, si, je comprends à présent que j'ai fait une grosse erreur d'adhérer à cette mutuelle !
Très très déçue, surtout si je dois rester 1 an à cette mutuelle dont je ne suis pas satisfaite du tout !  Fuyez, n'adhérez pas. (et je précise que j'ai l'option la plus haute !!)</t>
  </si>
  <si>
    <t>gonnot-v-131216</t>
  </si>
  <si>
    <t>Je suis satisfaite du services et du prix affiché j’ai eu un problème avec mon contrat et il on tous mit en place pour m’aider super équipe à notre disposition</t>
  </si>
  <si>
    <t>corinne-89311</t>
  </si>
  <si>
    <t>Bonjour à tous, si je peux vous aider ne prenez pas de contrat chez cet assureur, nous y sommes depuis plusieurs années et nous avons constater qu'il est très difficile de se faire rembourser des sommes qui dépassent les 200 euros. Ils nous doivent 1000 euros de remboursement pour de l'orthodontie et je crains que malheureusement nous ne les récupérions pas. Pourquoi sommes nous restés? par négligence...</t>
  </si>
  <si>
    <t>sandrine-95486</t>
  </si>
  <si>
    <t xml:space="preserve">demande de prise en charge de mon assurance sur emprunt depuis le 13/05, résultat le 22/07 un courrier qui ne m'est pas adressé et aucunes autres nouvelles. tél service réclamation 2 x 31 minutes et cela raccroche.puis 4 numéros différents pour une réclamation, ce n'est jamais le bon service.
</t>
  </si>
  <si>
    <t>nicole-b-124441</t>
  </si>
  <si>
    <t xml:space="preserve">je suis très satisfaite du tarif proposé. La démarche est simple et pratique. 
Le site est clair et il est très facile d'accès, accessible à tout le monde !
</t>
  </si>
  <si>
    <t>michel-56569</t>
  </si>
  <si>
    <t xml:space="preserve">Suite à un cambriolage, outre les difficultés à établir le dossier de demande de remboursement du fait de consignes particulièrement hétéroclites voire contradictoires, celui ci a été minable par rapport au préjudice subi. Contradiction totale entre l'état d'esprit mutualiste, basé on le suppose sur l'humain ( " Nous, à la Maif ... " ) et les réalités. On a d'ailleurs l'impression que les personnes contactées par l'intermédiaire d'une plateforme téléphonique  sont particulièrement déconnectées de la réalité, particulièrement dans la cas d'un cambriolage, avec effraction, constat de gendarmerie. </t>
  </si>
  <si>
    <t>01 août 2018 suite à une expérience en août 2018</t>
  </si>
  <si>
    <t>client41-65908</t>
  </si>
  <si>
    <t>Très mécontent de Neoliane ! Je me fait abuser par téléphone car vulnérable !!! Après trois recommandés pour résilier et interdire qu'on me démarche aucune réponse. par contre un contrat de plus m'a encore été imposé. J'envisage d'engager des procédures auprès des organismes compétents et associations de consommateurs.</t>
  </si>
  <si>
    <t>18 juin 2019 suite à une expérience en juin 2019</t>
  </si>
  <si>
    <t>xantia29-76893</t>
  </si>
  <si>
    <t>Rente qui débute à partir de 50/100 de handicap .ne marche pour tous les cas de mortalité.</t>
  </si>
  <si>
    <t>ced-102506</t>
  </si>
  <si>
    <t>Assuré chez direct assurances pour le logement et l'auto, je me vois faire face à un service client déplorable et peu réactif. 
Après avoir assuré mon logement chez eux pendant 1 an, je leur envoie un courrier de résiliation avec AR puis à ma grande surprise, il me renvoie un mail quelques jours plus tard pour me signaler que le courrier n'était pas signé... faux car document signé par signature scannée numériquement, mais bref... Je les contacte, j'ai au téléphone, un homme (ou un robot avec un fort accent), me récitant parfaitement sa leçon, peu compréhensif, peu humains et qui ne veut rien savoir. 
Je renvoie donc un courrier avec signature manuscrite cette fois. Puis de nouveau un retour de la compagnie, cette fois-ci me stipulant qu'ils ne peuvent pas résilier car dans le courrier lui-même il n'y avait pas le numéro de contrat. Je l'avais seulement stipulé dans l'objet... 
Je me décide à rappeler et à mon grand bonheur, une dame, fort sympathique, me stipule que je n'avais même pas besoin de renvoyer un courrier et que le premier était bon et que la signature était bel et bien validé... Merci à ce monsieur peu compétent (ou incompétent j'hésite) de m'avoir fait perdre mon temps et mon argent. 
Puis vient la résiliation de mon véhicule pour vente (à un professionnel). Tout bonnement, je réitère ma résiliation, lettre AR, documents joints, je me suis bien renseigné sur l'adresse d'envoie en amont. 
Puis... retour de la compagnie par mail (vous vous en doutiez ) car "le motif de résiliation indiqué n'est pas prévu dans les Conditions Générales de votre contrat" mais ils me stipulent plus loin dans le même mail :"VOUS N'AVEZ PLUS DE VOITURE ? Dans ce cas, nous pouvons suspendre ou résilier votre contrat. Il vous suffit de nous le confirmer par courrier recommandé, signé par le souscripteur"... Bon d'accord, je me dis que c'est une plaisanterie... J'appelle une fois, on me fait patienter 15 min puis leur téléphone coupe... je renouvelle et cette fois je reconnais une voix de mon fameux "robot au fort accent" et je me dit que ça va être long. Finalité, demande de documents supplémentaires. 
Je me renseigne et le document qu'il me demande n'est valable que pour une vente auprès de particuliers, ce qui n'est pas mon cas puisque le véhicule a été vendu à une concession... Après avoir passer presque 45' et 1 courrier avec AR, le véhicule est résilié, ne reconnaissent pas leur tords, pas d'excuses... 
Moral de l'histoire, si on veut bien manger, on paye plus cher dans un restaurant étoilé. ;)</t>
  </si>
  <si>
    <t>frederic-d-135308</t>
  </si>
  <si>
    <t>JE SUIS SATISFAIT DES TARIFS ET DU SERVICE JE RECOMMANDERAI CETTE ASSURANCE A DES AMIS DE LA FAMILLE DES VOISINS DES GENS QUE RENCONTRE DANS LA RUE OU A LA BOULANGERIE</t>
  </si>
  <si>
    <t>18 juin 2017 suite à une expérience en juin 2017</t>
  </si>
  <si>
    <t>arka25-55447</t>
  </si>
  <si>
    <t>Plutôt très content des services proposés et du service client. Quand j'étais étudiant, j'ai eu un accident non responsable avec ma voiture assuré au tiers (sans aucunes options) dans un parking (ce qui donne en général un 50/50) avec un véhicule de service. Au vue de la situation (lui avait son véhicule, moi rien du tout), la maif a accepté de me prêter une voiture de substitution le temps de l'expertise (qui s'est faite rapidement en une semaine) et tout s'est très bien déroulé. Une assurance que je recommande !</t>
  </si>
  <si>
    <t>romain-l-123126</t>
  </si>
  <si>
    <t xml:space="preserve">Bonjour,
Service simple et compréhensif. Possibilité de souscrire une assurance en ligne rapidement et pour un prix abordable.
Cordialement,
Au revoir. </t>
  </si>
  <si>
    <t>aurelia-j-116620</t>
  </si>
  <si>
    <t>Les tarifs sont plutôt satisfaisants et les services corresponds parfaitement à mes attentes. Le site est facile et simple, très agréable à naviguer. Rien à redire!</t>
  </si>
  <si>
    <t>plm56-53464</t>
  </si>
  <si>
    <t>Les conseillers AGF de cet assureur m'ont fais souscrire un placement vie en bourse qd celle ci était au plus haut en 2008. Quelques années plus tard à force de courrier, ils se sont deplacés à 3 pour me conseiller d'aller sur un autre contrat pour me refaire. Je ne savais pas qu'en suivant leur précieux conseil j'étais entrain de valider mes pertes et me couper l'herbe sous les pieds pour plus tard me défendre.
Eux le savaient.
(N'attends rien de JIM)</t>
  </si>
  <si>
    <t>anthony-d-112989</t>
  </si>
  <si>
    <t xml:space="preserve">satisfait de votre réactivité.
je recommande la GMF en tant qu'assurance.
je pense venir vers vous pour des prochains contrats.
bonne journée à vous.
</t>
  </si>
  <si>
    <t>cmoi-97731</t>
  </si>
  <si>
    <t>GMF tout va très tant qu'il n'y a pas de problème. Service Sinistre le bien nommé de Noisy-le-Grand (93) 3ans que j'attends patiemment un remboursement fait par leur expert. Mettent la faute sur mon bailleur, ensuite son assurance, puis leur propre expert et me demande au compte gouttes devis, factures, attestation depuis 3 ans pas 1€. C'est décidé je passe a l'action</t>
  </si>
  <si>
    <t>amo-106182</t>
  </si>
  <si>
    <t xml:space="preserve">Très satisfaite .
Personnels très agréables. 
Pas d'attente trop longue au téléphone. 
Les montants du prélèvement par mois sont raisonnables. 
Bonne continuation à l'équipe 
</t>
  </si>
  <si>
    <t>philippe-h-122000</t>
  </si>
  <si>
    <t xml:space="preserve">Je suis satisfait des services.
Le tarif auto bloqué pour cette année est très appréciable.
Démarche en cas de sinistre est facilité grâce à l'outil informatique.
</t>
  </si>
  <si>
    <t>carlos-alberto-t-116197</t>
  </si>
  <si>
    <t>Le garage que s'est occupe de ma voiture a faire un sale boulot!
Le prix de l'assurance est trop élève pour une personne de 45 ans avec 25 ans l'expérience et licence française depuis 2017.</t>
  </si>
  <si>
    <t>palm-127423</t>
  </si>
  <si>
    <t>Suite à un accident  survenu le 25 février 2021 avec une personne n’ayant ni assurance ni permis de conduire Je me retrouve sans véhicule ni ni indemnisation et je me bats tous les jours à fin que mon dossier soit mise à jour. Chaque interlocuteur de Allianz  assurance ne cesse de me balader d’un service à l’autre je trouve cela déplorable. J ai  eu des séquelles physiques morales et dés préjudices financiers Car je suis profession libéral et je ne peux plus travailler depuis cet accident.Dans l’attente d’une indemnisation rapide afin que je puisse reprendre une vie normal car j’ai besoin de mon véhicule je ferai que les avis défavorable au groupe Allianz  assurance à cause de la lenteur et de la non prise en considération de ma situation.</t>
  </si>
  <si>
    <t>maratray-b-110272</t>
  </si>
  <si>
    <t>la Souscription est simple et rapide. personnel compétent, agréable et à l'écoute, pas trop d'attente au téléphone. Je suis satisfait pour le moment..</t>
  </si>
  <si>
    <t>theo-j-125206</t>
  </si>
  <si>
    <t>Les prix me conviennent, bon rapport qualité prix ,après satisfaction je pourrai donner un avis favorable</t>
  </si>
  <si>
    <t>jerome-114050</t>
  </si>
  <si>
    <t>Très déçu des délais de remboursement. 2 mois pour des actes de kinésithératie, j'attends depuis début avril la réponse au sujet d'un devis optique. Qu'en sera t'il du délai de remboursement pour mes nouvelles lunettes?
Impossibilité de joindre vos services.</t>
  </si>
  <si>
    <t>djelissa95-31240</t>
  </si>
  <si>
    <t>UNE CATASTROPHE!  
les délais de traitements pour le traitement  des dossiers est passé à 1 mois (à cause du Covid disent ils)
J'attends un paiement depuis le mois d'Octobre! et je n'ai aucun retour depuis je les appelle tous les jours ai ouvert plusieurs réclamations mais rien ne se passe.
Cerise sur le gâteau je viens de recevoir un règlement  pour mon enfant  sur un devis de 2020 me concernant….
Passez votre chemin.</t>
  </si>
  <si>
    <t>claude-g-128870</t>
  </si>
  <si>
    <t xml:space="preserve">Le prix me convient trés bien 
Je suis en traine de faire ls formalités pour avoir une attestaion d'assurance .Le servive ùme parait compliqué et long </t>
  </si>
  <si>
    <t>choco06-78211</t>
  </si>
  <si>
    <t>Adhérente chez Harmonie depuis plus de 10 ans, je vais résilier cette année car, après des années d'excellence, force est de constater que le niveau a largement baissé depuis un an.
Je paye le max pour être bien couverte.
Etre obligée de batailler 2 mois pour me faire rembourser un Inlay Onlay à hauteur de 400% du BSR (H.M. m'avait remboursé royalement 15 euros me soutenant que ce n'était pas un Inlay Onlay).
3 mois d'attente pour affilier un enfant
Suppression de la télétransmission avec la CPAM pour 2 des mes ayants droits.
Tiers payant inexistant (obligée d'envoyer les factures des praticiens alors que c'est censé fonctionner).
Impolitesse et incompétence de la très grande majorité des "conseillers clientèle" (le dernier en date s'est carrément foutu me moi).
Etre obligé de passer par le service commercial pour avoir un conseiller clientèle (ils ne répondent jamais au téléphone).
Absence de réponses aux mails (ou alors, truffés de fautes d'orthographe)
Bref, mutuelle inhumaine et devenue incompétente au possible.
Revoir le recrutement d'urgence !!!!!!!!!!!</t>
  </si>
  <si>
    <t>niko95-114102</t>
  </si>
  <si>
    <t>J'ai fait l'acquisition de la Citroën Ami, petite voiture électrique sans permis.
Un mois avant la livraison j'appelle la Macif pour connaître les tarifs d'assurance. On me donne un prix intéressant et on me dit que l'on va m'assurer sans problème. Il faut que je rappelle le jour de ma livraison. Le jour J je rappelle.. Il faut me déplacer en agence. Je me déplace et là un monde de fou la conseillère appelle son supérieur. 
On me dit qu'il faut le permis de conduire pour faire assurer une voiture sans permis : (
Permis que je n'ai plus depuis 15 ans c'est évidemment la raison pour laquelle je me suis tourné vers la Citroën Ami. Et bien sur je suis né avant 88 ..
J'ai cru que c'était une caméra cachée. Même la conseillère était gênée en expliquant la raison de son refus.</t>
  </si>
  <si>
    <t>02 décembre 2019 suite à une expérience en décembre 2019</t>
  </si>
  <si>
    <t>mmi-81529</t>
  </si>
  <si>
    <t>adhérente depuis de nombreuses années 3 sinistres NON RESPONSABLE et on vous résilie. Une amie avait déjà eu le même cas et j'avais du mal à y croire maintenant, je suis fixée A FUIR !</t>
  </si>
  <si>
    <t>cerone-136552</t>
  </si>
  <si>
    <t>Aujourd'hui par téléphone mon dossier de réclamation a été très bien traité et dame que j'ai eu au téléphone m'a bien tout expliquée en détail par rapport au fait de déclarer mon médecin traitant les avantages et inconvénients. Aussi à t elle bien traité</t>
  </si>
  <si>
    <t>driessens-a-131787</t>
  </si>
  <si>
    <t>Simple, rapide, pas cher... Toutes les démarches peuvent se faire en ligne, ce qui est un plus pour moi. Maintenant, à voir si un jour j'ai un problème avec mon véhicule</t>
  </si>
  <si>
    <t>le-boss-111423</t>
  </si>
  <si>
    <t>je possède un contrat prévoyance depuis 3 ans et demi
les premiers mois pas de problème
depuis 6 mois impossible d'avoir une réponse
je les ai appelé plusieurs fois 
à chaque fois on explique les choses jamais à la meme personne
 le télétravail et le Covid à bon dos 
 on doit vous rappelé mais j attend toujours une réponse
le leur ai envoyé plusieurs mails 
désolé mais quand on veut être la meilleure mutuelle
il faut se donner les moyens..............
à bon entendeur
un client pas satisfait</t>
  </si>
  <si>
    <t>frii0-100023</t>
  </si>
  <si>
    <t>J'ai souscrit récemment a un nouveau contrat auto chez l'Olivier Assurance et je suis extrêmement satisfaite des prix ainsi que du contact au téléphone agréable et professionnel. J'ai apprécié la simplicité pour envoyer les documents et recevoir la carte verte très rapidement. Je les recommande grandement.</t>
  </si>
  <si>
    <t>veronade-123197</t>
  </si>
  <si>
    <t>Je ne dirai pas que c'est le moins cher mais c'est dans les moins chers...et au moins vous avez des interlocuteurs qui vous conseillent au mieux et suite à un sinistre je suis épatée du suivi,des explications et les rdv 2 fois directement a mon domicile pour m'expliquer les suites de mon dossier. Vraiment,une vraie prise en charge.</t>
  </si>
  <si>
    <t>17 mai 2018 suite à une expérience en mai 2018</t>
  </si>
  <si>
    <t>gabinou-64070</t>
  </si>
  <si>
    <t>A EVITER ! 30 ans de conduite - 0.52  de bonus - 3 sinistres bris de glace non responsables sur 2 ans (impacts pare-brise) et HOP la MAAF refuse d'assurer mon nouveau véhicule !!!! Honteux
Jamais je n'ai été informé de ce risque, je me retrouve le bec dans l'eau...</t>
  </si>
  <si>
    <t>louvet-a-128819</t>
  </si>
  <si>
    <t>Cest une assurance tout simplement fantastique
Je vous remercie de tant d'attention et d'offres si alléchantes.
A tres bientot pour toute ma flotte de vehicules!!!!!!</t>
  </si>
  <si>
    <t>nagepe-k-106720</t>
  </si>
  <si>
    <t>augmentation de 70 euros ! c'est trop d'autant plus que je n'ai jamais eu de sinistre, responsable ou pas. Je suis très déçu par cette augmentation que je trouve injustifiée. l</t>
  </si>
  <si>
    <t>02 avril 2017 suite à une expérience en avril 2017</t>
  </si>
  <si>
    <t>fred4646-53771</t>
  </si>
  <si>
    <t xml:space="preserve">LAMENTABLE! Bénéficiaires de l'assurance-vie de la femme de notre grand-père, mes soeurs et moi-même avons chacune reçu, fin novembre 2016 un chèque de la part de CARDIF (qui, du reste, a mis 11 années à retrouver les bénéficiaires, preuve d'une recherche active!).
Habitant à l'étranger, j'ai aussitôt prévenu CARDIF que ce chèque m'était parvenu à une adresse à laquelle je ne réside plus. CARDIF m'a communiqué, le 9 décembre 2016, la Lettre de Désistement et la demande d'Opposition à ce chèque, en précisant dans son courrier le numéro du chèque, sa date d'émission, le 28 novembre 2016 et le montant de la somme qui me revient. Conformément aux indications de CARDIF, j'ai dûment rempli cette Lettre de Désistement et Demande d'Opposition, joint mon RIB et envoyé le dossier complet à plusieurs reprises par courrier et par mail.
Nous sommes début avril 2017, et, depuis 4 mois les agents du service téléphonique me baladent dans les grandes largeurs en me disant que mon dossier est complet, que je devrais déjà être payée, que je vais l'être mais qu'ils ne peuvent dire quand et qu'il va etre remis sur le dessus de la pile... Bref le refrain scandaleusement habituel de CARDIF, comme le montrent les témoignages de ses autres victimes sur le site Opinion Assurance et sur d'autres forums internet. 
CARDIF poursuit donc les pratiques illégales qui lui ont valu en 2014 une condamnation à payer 10 Millions d'euros d'amende (cf sur internet l'article Le Particulier n°1097)  en raison d'insuffisances et de retards à se conformer à ses obligations légales qui se sont traduits par "la conservation indue des sommes sommes qui aurait dû  être versées aux bénéficiaires". 
Face à ce laxisme calculé et récidiviste, un signalement à l'Autorité de Contrôle Prudentiel et de Résolution (ACPR) est-il le seul recours pour revoir la couleur des capitaux qui me sont dûs par CARDIF?
</t>
  </si>
  <si>
    <t>citoyendumonde-89040</t>
  </si>
  <si>
    <t>Assurance à fuir ! je vous déconseille !
Je souhaite partager mon expérience avec la compagnie d'assurance DirectAssurance. J'ai souscris un contrat il y a 4 ans avec un plus de 800e annuel pour une 206 !! pendant les deux dernières années, je n'ai pas arrêté de relancer l'assurance sur les prix qu'il me font payer (+cher de +20% que les autres assurances - devis en ligne pour comparaison), sans aucun geste de leur part.
Cette année j'ai acheté une moto est j'ai trouvé une offre auto/moto super intéressante ailleurs.
J'ai bien prévu mon coup et on a fait (avec la nouvelles assurance) une demande de résiliation dans les 20j après réception de l'avis d'échéance (loi chatel -&gt; ce qui me permet d'arreter le contrat, ne rien payer à Direct et me casser) et la je me retrouve coincer car direct assurance refuse la résiliation avec un motif (non réception du mandat) !!!! je leur envoie le document, puis pareil -&gt; refus de la demande !!! bref j'ai passé deux mois (passage à la loi HAMON) à galérer entre les deux assurances pour arrêter les conneries de cette assurance (perte de temps, d'énergie...)
En bref, cette assurance est votre amie tant que vous demander rien et que vous payer super cher... mais une fois que vous voulez partir ils font n'importe quoi de quoi bien vous dégoutter !!</t>
  </si>
  <si>
    <t>heude-y-131869</t>
  </si>
  <si>
    <t>Très bons prix, simple et rapide.
Je suis très satisfait de la simplicité avec laquelle j'ai pu souscrire à mon contrat.
Le fait de pouvoir tout faire par Internet, y compris signer les documents m'a grandement facilité les choses.</t>
  </si>
  <si>
    <t>noresset-62542</t>
  </si>
  <si>
    <t>assurance pas chère mes service clients aucune réponse ou juste normal la voiture a de l'âge est quand on leur dit comment on fait car pas les sous bah la réponse faite un credit ou demandez a vos proche ou ami bravo la réponse pour gagner de nouveaux clients</t>
  </si>
  <si>
    <t>zephir-107524</t>
  </si>
  <si>
    <t>La gestion administrative de l'AFER est incroyablement lente. Voilà 3 semaines que j'ai demandé un arbitrage pour passer d'un fond "euro" à des supports plus dynamiques ! J'attends toujours que cela soit effectué… Je ne comprends pas leur lenteur qui me donne envie d'aller voir ailleurs.</t>
  </si>
  <si>
    <t>07 août 2020 suite à une expérience en août 2020</t>
  </si>
  <si>
    <t>lechapelierfou-96060</t>
  </si>
  <si>
    <t>L'équipe qui gère mon dossier dans ma région(Bordeaux) est compétente, réactive et sympathique et ce n'est pas une plateforme vraiment un plus. Merci à eux</t>
  </si>
  <si>
    <t>ali-b-115426</t>
  </si>
  <si>
    <t xml:space="preserve">Je suis satisfait du service, conseillers aimables et à l’écoute, prise en charge rapide en cas de sinistre, une assurance simple et pratique.
Merci à l’équipe DIRECT ASSURANCE </t>
  </si>
  <si>
    <t>24 octobre 2017 suite à une expérience en octobre 2017</t>
  </si>
  <si>
    <t>asa-58332</t>
  </si>
  <si>
    <t xml:space="preserve">Assuré depuis le 03/08/2014, je n'ai rencontré que des problèmes de gestion avec cet intermédiaire. Déjà pour l'enregistrement des pièces nécessaires au contrat, jusqu'aux règlements des quittances. Les prétentions de: sécurité, qualité, transparence et simplicité sont absolument inexistantes. Il est nécessaire d'utiliser le numéro surtaxé pour régler les problèmes que ce "courtier" n'est pas capable de gérer. Toutes ses communications, en plus d'être inefficaces, sont à votre charge et n'en espérez pas le remboursement. Heureusement, il n'y a pas eu de sinistre car il m'aurait été nécessaire de consacrer un budget certain pour faire face aux prix des communications. Même les courriers recommandés sont sans actions sur cet intermédiaire.    </t>
  </si>
  <si>
    <t>garreb-105387</t>
  </si>
  <si>
    <t>Je viens de recevoir un recommandé que vous aller resilier mon assurance auto après trois sinistres par contre il y'a deux sinistres que je suis pas responsable et ce n'est pas avec cette auto. Vous marquez que mon auto est assurée depuis 2019 alors que cette auto je l'ai acheté en 2020.</t>
  </si>
  <si>
    <t>09 mai 2018 suite à une expérience en mai 2018</t>
  </si>
  <si>
    <t>bd-63873</t>
  </si>
  <si>
    <t>MALGRÉ QUE JE SOIS CLIENT DEPUIS PLUS DE TRENTE ANNÉES QUAND J'AI VOULU FAIRE ASSURER MON FILS QUI LUI MÊME AVAIT UN 2 ROUES ASSURE CHEZ EUX ILS ONT  REFUSER DE LE PRENDRE TROP DE RISQUES A ASSURER UN JEUNE.
 DONC FACILE D'ASSURER UN CLIENT QUI A 50% DE BONUS.</t>
  </si>
  <si>
    <t>herve-v-106644</t>
  </si>
  <si>
    <t>Je ne suis pas très satisfait parce qu'on m'a annoncé un prélèvement mensuel et qu'on m'a prélevé une grosse somme ce mois ci qui me mets vraiment mal dans ma gestion financière...</t>
  </si>
  <si>
    <t>24 août 2019 suite à une expérience en août 2019</t>
  </si>
  <si>
    <t>itang-78653</t>
  </si>
  <si>
    <t xml:space="preserve">J'ai voulu souscrire chez Axa suite à un emménagement. Les offres d'assurance habitation avaient l'air correctes c'est pourquoi j'ai voulu souscrire à l'une d'entre elles sur leur site. 
Mais malheureusement c'est là que mes problèmes ont commencé.
Le site n'a fait que bugger et quand, après plusieurs tentatives, j'ai pu accéder à la plateforme de paiement, j'ai entré les numéros de ma carte pour payer, j'ai validé puis un chargement s'est effectué.....15 minutes après, la page s'actualise et revient à l'accueil du site. 
J'ai cherché à joindre le service client après ça pour savoir où en était la création de mon dossier et celui-ci est tout simplement introuvable...aucun numéro de service client en ligne n'est mis en avant sur leur site.
J'ai du passer par une agence qui m'a redirigé vers un numéro, puis un autre pour enfin avoir le bon service qui m'indique qu'aucun dossier existe à mon nom et que rien a été débité.
Le soir même je m'aperçois que le prélèvement est en cours. 
Aujourd'hui, 3 semaines après, je me retrouve sans aucun contrat ni numéro de dossier chez eux, mais avec un prélèvement sur 1 an d'effectué. 
Le service clients en ligne est complètement incompétent et ne me donne aucune solution à mon problème.
J'attends une réaction de leur part. 
C'est la pire assistante que j'ai connu de toute ma vie. </t>
  </si>
  <si>
    <t>jpe38-101294</t>
  </si>
  <si>
    <t>A fuir ABSOLUMENT. 
1. Le fonds euro ne rapporte plus rien
2. La pagaille de fonctionnement de l'AFER est générale
3. Aucun contact possible: ils ne répondent ni au tel ni aux mails
4. Le conseiller local ne sert plus à rien car inopérant par rapport aux dysfonctionnements récurrents de l'AFER
5. Les rachats partiels ne fonctionnement pas: bien plus qu'un mois de délai
6. Ma date de naissance est erronée; ça fait plus de 3 ans que mon conseiller AFER les relance sans succès
Que dire de positif? C'était bien jusqu'en 2017. Depuis c'est la catastrophe!!!</t>
  </si>
  <si>
    <t>ghetto92-76636</t>
  </si>
  <si>
    <t>Ne souscrivez j'ai poser une mise en cause je vais les attaquers s'il faut je m'explique :
Premiere année aucun souci , 2e année augmentation de 20% sans aucune raison aucun accident...n'envoie pas la vignette qu'apres demande et 2 mois et demi apres !
3e année résiliations motif echeance assuré et cela sans prevenir et continuer les prelevements on comprend prq ne previent pas et bonus qui n'a pas bouger qui n'evolue pas sans raison , j'ai fait une revocation , mais franchement la c'est un comble.
Je vais prendre un avocat payer 1000e s'il faut !
A bientot</t>
  </si>
  <si>
    <t>mameri-s-110366</t>
  </si>
  <si>
    <t>Prix très compétitif étant donné le profil de ma fille (permis inférieur à deux ans et déjà un sinistre 100% responsable). Communication parfaite. Grande facilité dans le dépôt des documents et la gestion de la mise en route du contrat. Assistance téléphonique rapide, courtoise et efficace. Reste à savoir si les prestations en cas de sinistre sont à la hauteur de la promesse.
En tout cas à ce stade de mon interaction avec l'Olivier je recommande plus que chaudement.</t>
  </si>
  <si>
    <t>sof-115578</t>
  </si>
  <si>
    <t>Assurance santé prise par l'intermédiaire d'un conseiller santiane.
Mise en place compliquée de mon espace personnel par internet du à une confusion entre mon ancien et nouveau contrat.
Heureusement Maria a su me répondre et résoudre le souci.
A voir la gestion à l'avenir ??</t>
  </si>
  <si>
    <t>stephanie-s-111306</t>
  </si>
  <si>
    <t xml:space="preserve">j'ai effectué une demande de changement d'adresse, parce que mon logement est accessible via 2 rues et que sur le bail seule l'une des deux apparait,, une rue parallèle toujours dans la même ville et je me suis vu attribué une augmentation de 0.94€/mois sur le montant de ma cotisation.
je pensais que direct assurance était dans les assurances les plus attractive je me trompe.
deuxième contrat chez vous et pas du tout envie d'un souscrire un troisième quand on voit la qualité de votre service client au téléphone qui ne comprend rien.
bref envie de resilier tout les contrats que j'ai chez vous </t>
  </si>
  <si>
    <t>halim-c-137399</t>
  </si>
  <si>
    <t>Satisfait avec april je suis deja client  assurance auto...merci april 
.</t>
  </si>
  <si>
    <t>ulysse-l-133575</t>
  </si>
  <si>
    <t>LE MOINS CHER TROUVE SUR LE MARCHE ET RAPIDE A SOUSCRIRE
COMPETITIF POUR LES JEUNES
LE CONSEILLE AUX JEUNES CONDUCTEURS COMME MOI QUI N4ONT PAS DE GROS SALAIRE</t>
  </si>
  <si>
    <t>08 mars 2020 suite à une expérience en mars 2020</t>
  </si>
  <si>
    <t>bocchy2b-55011</t>
  </si>
  <si>
    <t>DOSSIER SINISTRE A L'étude depuis 3 mois sans autres indications ???</t>
  </si>
  <si>
    <t>01 décembre 2020 suite à une expérience en décembre 2020</t>
  </si>
  <si>
    <t>un-fou-de-rage--100827</t>
  </si>
  <si>
    <t>ne prenez pas cet assureur,   pour un scooter neuf que je me suis fait volé prix d'achat 2600 euros, remboursement 812 euros, j'étais encore en rodage.</t>
  </si>
  <si>
    <t>coustau-c-107956</t>
  </si>
  <si>
    <t xml:space="preserve">je suis satisfaite des tarifs 
je suis satisfaite de la rapidité du service en ligne 
je suis satisfaite de la simplicité du site 
je suis satisfaite </t>
  </si>
  <si>
    <t>berthet-d-116621</t>
  </si>
  <si>
    <t xml:space="preserve">Je suis satisfait de votre assurance merci
Je recommande vivement cette assurance à d'autre personnes j'en parlerez à mon entourage pour qu'il puisse venir chez vous </t>
  </si>
  <si>
    <t>nanaamb-67921</t>
  </si>
  <si>
    <t>Assurés chez la Macif depuis plusieurs années maintenant et nous avons été cambriolés. Ils ont mis plus de 6 mois à nous répondre que nous ne serons pas remboursés de tout nos objets volés car une clause dans le contrat mentionne qu'en cas d'inhabitation de notre domicile de plus de 60 jours, il n'y pas d'indemnités ?! Mais quelle incompétence de la part du services sinistre ! Les gestionnaires ne rappellent jamais, il faut insister lourdement pour avoir une réponse ! ils ont même mandaté un expert pour se faire entendre dire qu'il y avait une clause... 
Un conseil, faites très attention aux clauses dans les contrat car à la souscription, on ne les mentionne pas !</t>
  </si>
  <si>
    <t>03 février 2021 suite à une expérience en février 2021</t>
  </si>
  <si>
    <t>pablo-103505</t>
  </si>
  <si>
    <t xml:space="preserve">Mutuelle au dessous de tout au niveau du traitement des demandes , j'ai via leur site envoyé une facture acquittée pour soins dentaire ,depuis le 5/01/2021 elle est indiquée comme reçu mais non traitée, malgré 4 email de relance pour savoir s'il manquait des pièces au dossier je n'ai jamais obtenu de réponse,  il s'agit d'une somme de 1600euros en tant que retraité il est évident que cela grève significativement mon budget , par contre le nouvel échéancier pour 2021 ainsi que les prélèvements de cotisations n'ont jamais souffert du moindre retard .
Je me demande s'il ne serait pas possible de faire remonter tous nos griefs à une association de consommateurs. </t>
  </si>
  <si>
    <t>gxtouune--124873</t>
  </si>
  <si>
    <t xml:space="preserve">Assurance à fuir ! 
Ils ont profité de ma situation quand j’étais en malus pour être les seuls à pouvoir assurer mon véhicule et me faire payer 240€ d’assurance/mois ! ??
J’ai eu deux malheureux accrochages et un accident matériel et quand j’ai adhéré chez eux, ils n’ont pas bronché et je payais 80€ quand j’ai eu la surprise soudaine de l’augmentation de mon tarif pour au final me radier presque 6 mois après sans raison vraiment valable (ils étaient déjà au courant des sinistres) ! 
Publicité mensongère ! </t>
  </si>
  <si>
    <t>anass-69972</t>
  </si>
  <si>
    <t>A éviter a tout prix, service client délocalisé &amp; conseillers rigide et non professionnels y compris leur responsable. 3 Réclamation au service client non traitées. 10 mois d'attente pour réparation de voiture suite à un sinistre non responsable.</t>
  </si>
  <si>
    <t>fanch-112804</t>
  </si>
  <si>
    <t>Suite à un AVC survenu le 27/12/2020, ma mère est en état de dépendance extrême. 1 mois plus tard,je demande le dossier médical à faire remplir par son médecin. Ma mère décède le 23 février.Le dossier n'est renvoyé  complet que le 20 mars.(dispo médecin, délai transfert postaux, obtention des documents d'hospitalisation..).
Refus d'indemnisation du médecin conseil d'Allianz car le dossier est arrivé après le décès de l'assurée...... Argument non recevable et abusif. Rien dans le contrat n'impose un quelconque délai. Je ne lâcherai rien face à des personnes sans scrupule. Ma mère a cotisé pendant 20 années sans le moindre retard. Et ils essayent de ne pas verser d'indemnisation pour une période de 7 semaines alors que son médecin indique clairement qu'elle était en état de dépendance GIR 1. Une honte!!</t>
  </si>
  <si>
    <t>30 mars 2019 suite à une expérience en mars 2019</t>
  </si>
  <si>
    <t>elody-74601</t>
  </si>
  <si>
    <t>Actuellement employée, c'est ma mutuelle entreprise. Le temps de traîter les dossiers pour les changements éventuels de régimes, ils j'ai été remise sur la base. Au lieu du régime niveau 1. Que j'ai repris ensuite. Sauf que le prorata de mes frais médicaux ont étés refusés... Hors je n'ai pas choisi d'être sur la base le temps des papiers ... Et mon employeur a précisé que normalement il y avait un prorata...
De plus j'ai fait une demande par mail pour une autre raison. mon employeur ne sais pas me répondre... La réponse du mail de la mutuelle. Retourner vous vers votre employeur...  Je tourne vraiment en bourrique avec cette mutuelle.</t>
  </si>
  <si>
    <t>30 mai 2018 suite à une expérience en mai 2018</t>
  </si>
  <si>
    <t>fernez-64307</t>
  </si>
  <si>
    <t>Je déconseille vivement cet assureur, qui refuse systématiquement d'accorder la garantie liée aux sinistres et ne respecte pas les conditions prévues dans le contrat dans le cadre de la protection juridique des clients. En effet, même suite aux réclamations Matmut PJ met tout en oeuvre pour refuser la prise en charge de vos frais. A fuir!</t>
  </si>
  <si>
    <t>13 août 2019 suite à une expérience en août 2019</t>
  </si>
  <si>
    <t>gaiap-78400</t>
  </si>
  <si>
    <t>J'ai été assurée avec L'Olivier pendant un an et j'ai été très satisfaite de leur service. Partie vivre à l'étranger j'ai été obligée de réimmatriculer ma voiture et meme ce départ a été rapide et indolore. Je recommande sincérement!</t>
  </si>
  <si>
    <t>frederic--92743</t>
  </si>
  <si>
    <t>Satisfait des services, de la rapidité de traitement de mes demandes, des prix qui nous sont proposés. Les conseillers sont à notre écoute 
Nous conseillions direct assurance autour de nous.</t>
  </si>
  <si>
    <t>bidiouane-y-113462</t>
  </si>
  <si>
    <t xml:space="preserve">#Je suis satisfait du service, échange rapide par mail, équipe professionnel,un prix adapté à mes besoins je recommande. 
#Bien à vous#....….........
</t>
  </si>
  <si>
    <t>luc-h-103334</t>
  </si>
  <si>
    <t xml:space="preserve">Je suis très satisfait du service, nous avons été très bien conseillé avec une personne professionnelle qui a tout au long du processus prit le temps de nous expliquer ce qui n'était pas clair pour nous. 
Je recommanderai ce site sans hésiter.
</t>
  </si>
  <si>
    <t>marjorie-d-130356</t>
  </si>
  <si>
    <t>très satisfaite depuis plusieurs années
rapport qualité-prix très bon
je conseille cette assurance pour l'ensemble des contrats existants: santé, habitation, voiture etc</t>
  </si>
  <si>
    <t>10 avril 2017 suite à une expérience en avril 2017</t>
  </si>
  <si>
    <t>karina75-53971</t>
  </si>
  <si>
    <t>Je ne recommande pas du tout. Incompétence. Galère totale pour se fairfe payer un sinistre. Il faut beaucoup beaucoup de patience. Et dire qu'on pense qu'ils sont les experts de l'assurance! Ne vous assurez pas chez eux</t>
  </si>
  <si>
    <t>maxime-d-131145</t>
  </si>
  <si>
    <t xml:space="preserve">Le prix me convient 
J'ai demandé de m'appeler il y a 3 jours mais toujours pas était appelé c'est pour cela que j'ai mis un 4 étoile pour la satisfaction. </t>
  </si>
  <si>
    <t>29 octobre 2021 suite à une expérience en janvier 2021</t>
  </si>
  <si>
    <t>josy--138519</t>
  </si>
  <si>
    <t>Je suis très satisfaite  Des services de Néoliane Santors et très bien orientée par Monsieur RAWANE sur son contrat où j’avais rencontré un problème difficile pour moi à résoudre 
Je ne tiens pas à quitter cette mutuelle donc je suis contente ses services 
Merci beaucoup RAWANE et à toutes l’EQUIPE qui m’ont dirigé vers ce conseiller.</t>
  </si>
  <si>
    <t>jess13-67096</t>
  </si>
  <si>
    <t>Dossier envoyé début septembre  et toujours pas payer on le redemande des justificatifs que j ai déjà envoyé  complément de salaire du mois d aout toujours pas payer</t>
  </si>
  <si>
    <t>mta-79108</t>
  </si>
  <si>
    <t>Sociétaire depuis 42 ans. C'est mon premier sinistre de dégâts des eaux  dans mon appartement depuis plus d'un mois. Je n'ai aucun interlocuteur pour suivre mon dossier. je suis renvoyé sur un cabinet d'experts. Je demeure avec mon problème malgré plusieurs relances .
L'esprit mutualiste est-il en train d'être sacrifié?</t>
  </si>
  <si>
    <t>09 décembre 2017 suite à une expérience en décembre 2017</t>
  </si>
  <si>
    <t>effera-59518</t>
  </si>
  <si>
    <t xml:space="preserve">La bonne mutuelle pour perdre sa santé mentale
C'est le titre de la note de deux pages que j'avais écrite en décembre 2016 suite à la radiation de mes deux enfants bénéficiaires, malgré l'envoi à Marseille de leur certificat de scolarité respectif (ils étaient encore étudiants) Après avoir renvoyé une nouvelle fois tous les documents, ils en avaient rétabli un mais oublié le second...
Au final, 6 coups de fils et plusieurs envois postaux pour avoir les cartes in extremis fin décembre 2016.
Cette année, mes deux enfants ont été embauchés à peu près à la même période.
L'un fin septembre, j'avais donc demandé sa radiation car il a une mutuelle obligatoire groupe. Aucune réponse d'AG2R. J'avais essayé de me connecter sur leur site avec mes identifiants, rien ne marchait...! J'ai finalement appelé et on m'a dit que le site était en maintenance depuis...3 semaines !!
Qu'il fallait que j'envoie des attestations de mutuelle obligatoire...Encore fallait-il le savoir, mais comme AG2R n'avait pas répondu à ma demande...
Entre-temps, mon deuxième fils ayant-droit a décroché aussi un poste début novembre avec une mutuelle obligatoire groupe.
Je fais donc un courrier RAR avec comme objet "Radiation bénéficiaires" Je donne le nom et les références de mes deux enfants ayant-droit avec le nom de leur entreprise, je joins les deux attestations de mutuelle obligatoire groupe et je demande que AG2R me fasse (je reprends mon texte)"parvenir le nouvel état de mon contrat et le nouveau montant de ma cotisation suite à la suppression de mon contrat"famille"  puisque, suite à la radiation de mes enfants, mon contrat devenait individuel.
Réponse ce matin (textuellement) :
Nous avons bien enregistré la résiliation de votre adhésion à la complémentaire santé VIASANTE qui prend fin au 1er décembre 2017. 
Nous vous rappelons que vos frais de santé engagés à compter de cette date ne seront plus pris en charge par VIASANTE.
Par ailleurs, si vous êtes toujours en possession de votre carte Santé, nous vous remercions de nous la retourner.
Aucune référence à mes enfants pour lesquels je demandais une radiation bénéficiaires et moi je suis radiée, sans l'avoir demandé !!!!!!!!!!!! 
L'inverse de l'année dernière, en pire !!!!
On se demande vraiment si c'est possible !
Je ne sais pas encore ce que je vais faire (sans doute changer de mutuelle) mais je vais envoyer au centre de "gestion" (mot qui est un énorme contresens) un courrier RAR ainsi qu'à la Direction Générale d'AG2R.
Il n'y a pas de mots pour décrire une telle situation, c'en est grotesque ! Sans compter le temps passé à refaire des courriers, des impressions, des photocopies et l'argent dépensé en RAR. 
Quelqu'un sur le forum disait qu'elle contacterait la Fédération française des sociétés d'assurances. Je pens que ce pourrait être une bonne chose. J'ai moi-même dirigé plusieurs Organisations professionnelles au niveau national pendant plus de 35 ans...et j'ai même vécu (car dirigeant une Confédération de l'artisanat à l'époque) l'imposition d'AG2R au secteur de la Boulangerie qui n'en voulait pas...
La suppression des mutuelles étudiantes est actuellement sous les feux de la rampe. Ce fut un véritable scandale effectivement. AG2R ne vaut pas mieux...
</t>
  </si>
  <si>
    <t>cloe-f-113921</t>
  </si>
  <si>
    <t>Bonjour les tarifs sont tres corrects meme avec les optuins supplementaires choisies.
Comparé aux autres assurances de grandes renommees . J espere ne pas me.tromper .</t>
  </si>
  <si>
    <t>ln201000-113515</t>
  </si>
  <si>
    <t xml:space="preserve">Contente au départ mais le service de MERCER c'est largement dégradé ! les délais de remboursement sont extrêmement long (jusqu’à 2 mois) quand on daigne nous rembourser (2 remboursements n'ont pas été faits et je milite encore après des mois !!! ) 
On songe franchement à changer de mutuelle!! </t>
  </si>
  <si>
    <t>pascaline-g-121545</t>
  </si>
  <si>
    <t>Je suis satisfaite des prestations. Accueil et informations satisfaisantes. je recommanderai votre agence à des amis. l'accès internet est correct et me permet d'accéder à mes documents librement</t>
  </si>
  <si>
    <t>claude-21634</t>
  </si>
  <si>
    <t>bonjour oui le bonus a vie es attrape nigo tout la planète le ses des que tu casse et que tu es en torr tu doit payer poins bar  voila  si non sa serais trot baux croie pas dit hein dans quel pays on casse et on donne une prime</t>
  </si>
  <si>
    <t>07 février 2019 suite à une expérience en février 2019</t>
  </si>
  <si>
    <t>lbrnbl-71053</t>
  </si>
  <si>
    <t>A FUIR SANS HÉSITATION</t>
  </si>
  <si>
    <t>11 octobre 2017 suite à une expérience en octobre 2017</t>
  </si>
  <si>
    <t>pierre-57974</t>
  </si>
  <si>
    <t>Mon dossier n'avance pas on me dit rien. Tous ce fait que je soit d accord ou pas après un mois toujours pas de rapport de l'expert .. suite a mon accident je cest toujour opas si cest pris a 100% ou autre !!! amv on peut les contracter que le matin mais pour vous faire les devis c'est toute la journée... y travail a mi temp c'est scandaleux je vais mettre le dossier dans les main de mon avocat y en a mart!!!  amv a fuire ....un scooter 50 une moto 500 et une 125 que je doit assurer bah j'irai pas chez vous ...plus de moto mes les prélèvement sont bien effectuer</t>
  </si>
  <si>
    <t>fatima-s-107416</t>
  </si>
  <si>
    <t>Dommage depuis plus de 30 ans je faisais confiance à Direct Assurance.
1 sinistre, et plus personne en fasse. Changement de discours lorsque les éléments demandés sont transmis ... Vous jouer sur les mots pour ne pas couvrir le risque qui l'est bien pourtant. Maintenant je demande l'assistance jurique que je paye et là ... votre prestataire m'informe qu'il est débordé !!! Je vous demande d'en désigner un qui soit disponible et à ce jour aucune réponse (sinistre qui date de 12/2020 !!!)</t>
  </si>
  <si>
    <t>vinzvinz-60213</t>
  </si>
  <si>
    <t>Fuyez ...Un service souscription très efficace qui vous promets de très belles promo etc... De quoi être optimiste pour un contrat d'assurance ....Mais très vite vous déchanter quand 1 mois plus tard on vous apprend que la réduction ne fonctionne pas et que en succédant les appels au call center au Maroc ,un coup on vous dit noir ,un coup on vous dit blanc .Ne tenant pas leur discours j'ai eu la possibilité de résilier mon contrat au bout d'un mois .Pour payer certes plus cher mais au moins j'ai affaires à quelq'un dans son bureau et qui ne me racontes pas quelque chose de différent à chaque appel ou entrevue .Sans oublier les difficulté qu'à rencontrer ma femme ou sa famille pour des remboursements de sinistre ou autre ... D'ailleurs dans mon entourage plus personne n'est chez direct assurance et tout le monde s'en porte beaucoup mieux</t>
  </si>
  <si>
    <t>olivier-f-122103</t>
  </si>
  <si>
    <t>Bonjour Je suis surpris par la facilité et la rapidité de l'inscription Les prix sont très intéressants mais pas par téléphone beaucoup trop d'attente</t>
  </si>
  <si>
    <t>hugues-b-127493</t>
  </si>
  <si>
    <t>Rapidité, efficacité,prix des prestations sont au top chez direct assurance. Je n'hésite pas à vous recommander et à mettre en valeur votre manière de procéder.</t>
  </si>
  <si>
    <t>20 novembre 2020 suite à une expérience en novembre 2020</t>
  </si>
  <si>
    <t>sandra-100381</t>
  </si>
  <si>
    <t>Très contente j'ai eu Fairouz grand merci pour son aide et son professionnalisme . A chaque fois que j'appelle le service j'ai des conseillers compétents et a l'écoute</t>
  </si>
  <si>
    <t>01 octobre 2020 suite à une expérience en octobre 2020</t>
  </si>
  <si>
    <t>coooo-98220</t>
  </si>
  <si>
    <t xml:space="preserve">Merci à Patricia pour la clarté des informations données, et sa gentillesse. 
Excellent rapport qualité prix 
Assurée aujourd'hui pour mon berger allemand de 2 ans </t>
  </si>
  <si>
    <t>consommation-28400</t>
  </si>
  <si>
    <t>Contrat d'entrée de gamme pour les seigneurs, dommage que le prix pour les séniors soit uniquement en fonction de son âge plutôt qu'a son état de santé. mais trop cher quand comme moi 78 ans je suis en bonne santé. la mutuelle intervient dans les remboursement pour seulement 25% de ma cotisation annuelle. 
Le montant de ma retraite n'a pas augmenté depuis 10 ans!!po
Pour 2021 je pense sérieusement à changer d'assurance pour une véritable assurance sénior..</t>
  </si>
  <si>
    <t>fil-75909</t>
  </si>
  <si>
    <t>C'est mon assureur depuis 3 ans. Toujours impeccable sur tout</t>
  </si>
  <si>
    <t>lukas-77929</t>
  </si>
  <si>
    <t>suite a une declaration sinistre l expert designé m a clairementfait comprendre que mon dossier ne serait pas pris en compte et meme si c est le cas le monsieur nous prenait de haut alors désolé le role d expert d une assurance est la aussi pour eviter de casser les societaires et de nous dire que la macif est un peu une assurance bas de gamme aucun service juridiquej ai jamais vu un expert aussi odieux ,l expert de ma voisine etait plus à l écoute il a meme oser dire que ses confreres etait certainement plus large que lui .Il est content de lui il a reussi a me faie changer d avis apres 34 ans de societaire macif et jamais aucun sinistre remboursé  je  pars à la concurrence .et oui, ils ont des experts qui sont la pour vous sapper le moral.Je</t>
  </si>
  <si>
    <t>10 décembre 2020 suite à une expérience en décembre 2020</t>
  </si>
  <si>
    <t>calouna-101229</t>
  </si>
  <si>
    <t>Abus de confiance par téléphone...PAS DE CONTRAT DE FAIT N'Y DE SIGNATURE ELECTRONIQUE !!??? 
MAIS ILS ONT RÉUSSI A ME PRENDRE 50€47 SUR MON COMPTE ???
CE NE SONT QUE DES RACOLEURS ET DES PERSONNES SANS SCRUPULE !! C'EST HONTEUX....!!</t>
  </si>
  <si>
    <t>faure-n-108438</t>
  </si>
  <si>
    <t>L'accueil par les conseiller a été très sympathique le seul soucis est de ne pas avoir le même conseiller a chaque fois ce qui fait perdre beaucoup de temps. A nous et a vous</t>
  </si>
  <si>
    <t>10 décembre 2016 suite à une expérience en décembre 2016</t>
  </si>
  <si>
    <t>ninie-50111</t>
  </si>
  <si>
    <t>Le tarif de la première année est attractif mais augmente à vue d'oeil. Malgré mon bonus de 0,50 ma cotisation a augmenté de 8 euros par mois, et on ne m'averti que 3 jours avant le prélèvement en recevant la carte verte, les franchises sont exorbitantes et il m'est impossible de consulter mon dossier sur internet. Je les appelle dans la matinée pour demander un relevé d'informations et reprendre mon ancienne assurance que je n'aurais jamais dû quitter.</t>
  </si>
  <si>
    <t>03 mars 2018 suite à une expérience en mars 2018</t>
  </si>
  <si>
    <t>ghisduvar-61960</t>
  </si>
  <si>
    <t xml:space="preserve">ATTENTION : COMMENT SE FAIRE AVOIR DANS LES GRANDES LARGEURS PAR MANQUE D'INFORMATION !!!! tout bonnement lamentable : j'avais un contrat habitation classique avec une extension pour nos 4 chambres d'hôtes qui a été classé "pro" sans qu'on ne nous en informe, surtout sur la partie différence entre la gestion de ces deux bouts de contrat. Je viens de résilier ce contrat pour un autre moins cher sous la loi Hamont ben ..... Maaf a bien résilié le contrat habitation mais fait perdurer la partie pro jusqu'au 31 décembre sous prétexte que ce type de contrat (Pro) n'est pas soumis à la loi Hamont : ravie !!!!! comment ponctionner une toute petite entreprise au CA ridicule qui va devoir payer ENCORE un truc en double alors qu'elle n'en guère les moyens et cherchait par ce biais à réduire ses charges. Merci MAAF !!!!  </t>
  </si>
  <si>
    <t>26 mars 2019 suite à une expérience en mars 2019</t>
  </si>
  <si>
    <t>moimoimoi-72375</t>
  </si>
  <si>
    <t>Bonjour 
J ai été 7 ans assuré à la MAAF.
J ai toujours été bien renseigné.
J ai pas énormément de recul sur la gestion de leur sinistre car je n ai eu qu un bris de glace.
Mais ils se sont occupé de prendre rendez vous avec leur partenaire j ai pu avoir un nouveau pare brise tres bien posé et ma voiture a été nettoyé.
L agence était plutot bien disponible.
Ancien client pour l auto toujours client pour l habitation.</t>
  </si>
  <si>
    <t>gasse-d-115688</t>
  </si>
  <si>
    <t>Différence de prix entre le devis et la réalité. Un devis à 299 au début pour finir à 460 c est sur que c est attrayant. Reduction de 50e via poulpes inexistante pour code de réduction bon..</t>
  </si>
  <si>
    <t>duteil-e-115636</t>
  </si>
  <si>
    <t xml:space="preserve">Je satisfait du service proposé,
Une qualité téléphonique correct.
Des pris très satisfait et une efficacité très rapide. 
Cordialement
Je recommande </t>
  </si>
  <si>
    <t>pascal-60660</t>
  </si>
  <si>
    <t>Je recommande vraiment, l’accueil, la clarté de l'offre, les garanties et le prix sont parfaitement bien, ça change des banques qui veulent être intermédiaires en assurance.</t>
  </si>
  <si>
    <t>06 novembre 2019 suite à une expérience en novembre 2019</t>
  </si>
  <si>
    <t>michel-80778</t>
  </si>
  <si>
    <t>Cela fait 2mois que je me suis rendu compte que je payais encore l'assurance pour mon ancien appart. Cela fait quand même plus de 2ans que j'ai déménagé et j'ai gardé la même assurance( a priori on peut avoir 2 résidences principale en France en étant célibataire???????).
J'ai envoyé le document manquant et malgré plusieurs relances, à ce jour pas de nouvelle et je continue de payer et d'avoir 2 assurances.</t>
  </si>
  <si>
    <t>08 février 2017 suite à une expérience en février 2017</t>
  </si>
  <si>
    <t>mich2929-52184</t>
  </si>
  <si>
    <t xml:space="preserve">Assuré MAAF depuis plus de 30 ans avec bonus à vie (0,50) + bonus Lauréat de 8%, nous avons eu notre premier accident dit " responsable "  car le véritable responsable de l'accident s'est enfuit et nous n'avons pas eu le temps d'identifier son véhicule trop occupé à éviter le choc de la collision. Ma femme a heurté les bornes cimentées du bord du rond point (le 31 décembre 2016). Déclaration faîte le 2 janvier 2017 au bureau MAAF puis 15 jours d'attente pour que l'expert passe voir le véhicule et l'expertise; 4600 euros de réparation ??? Nous avons donc été obligé de racheter un nouveau véhicule et avons attendu encore 15 jours de plus pour avoir un remboursement de MAAF pour notre assurance tout risque. Nous avons été obligé de téléphoner 4 fois au service MAAF assistance (4 personnes différentes à chaque fois) et passer trois fois à l'agence pour faire accélérer le processus d'expertise et de remboursement !!! Décevant, tant que tout va bien, il n'y a pas de soucis mais dès que l'on a un problème c'est là que nous avons la surprise de comprendre véritablement ce que vaut les services MAAF... </t>
  </si>
  <si>
    <t>steve-morey--y-130551</t>
  </si>
  <si>
    <t>Bonne satisfaction dans l'ensemble. Rapide et efficace et bon rapport qualité/prix.
Le site est fluide et les précisions des différentes options sont claires</t>
  </si>
  <si>
    <t>jeankiki-68762</t>
  </si>
  <si>
    <t>pas d'accidents donc pas de problème d'assurance</t>
  </si>
  <si>
    <t>aladdin--126047</t>
  </si>
  <si>
    <t>Rien à redire pour l'instant nickel j'ai eu au tel une conseillère ma bien renseignée à l'écoute tarifs correct et compétitif bon choix l'olivier assurance Sajdane</t>
  </si>
  <si>
    <t>vincent-a-131567</t>
  </si>
  <si>
    <t xml:space="preserve">JE SUIS SATISFAIT DU PRIX EN ATTENDANT DE recevoir le contrat final.
votre site est simple d'utilisation , mais certaines questions sont peux pertinentes ( nombres d'enfants, âges etc   </t>
  </si>
  <si>
    <t>28 octobre 2021 suite à une expérience en novembre 2020</t>
  </si>
  <si>
    <t>Cette compagnie d'assurance, dont la CIC vous vend les contrats, est un vrai cauchemar. Quelque soit votre sinistre (en ce qui me concerne fissures et lézardes suite sécheresse dans les murs de mon habitation) ils trouvent toujours TOUS les arguments pour ne pas vous indemniser. Un vrai scandale. Les avoir au téléphone relève du défi nerveux. A fuir d'urgence.</t>
  </si>
  <si>
    <t>haa-deal-95461</t>
  </si>
  <si>
    <t>perdent votre carte grise et vous resilie pour defaut de carte grise sans vous la redemander!!! 
apres 20ans chez eux et absolument aucun sinistre ...</t>
  </si>
  <si>
    <t>15 janvier 2021 suite à une expérience en janvier 2021</t>
  </si>
  <si>
    <t>glg29-102716</t>
  </si>
  <si>
    <t>Dommage qu'il soit impossible de mettre un double zéro pointé à cette entité dont je n'oses dire le nom tellement l'incompétence de leur service est reine. Depuis 1 an et demi date de ma demande de déblocage de PERP suite à une situation de surendettement ils n'ont et ne font rien, malgré les recommandés, lettre d'avocat , l'envoi de tous les documents, une fois, deux ....rien ... le vide, le néant, c'est une honte. Obligé d'en arriver à écrire un avis sur le web pour peut être avoir la chance d'être enfin entendu, enfin rien n'est encore moins sur ... Pour vous vendre des produits financiers ils savent vous endormir et pour vous le rendre aussi... la prochaine ce passera devant les tribunaux.</t>
  </si>
  <si>
    <t>tititlze-71106</t>
  </si>
  <si>
    <t>a éviter , ne défend pas vos intérêts, ne sont la que pour faire du vent, si vous avez besoins de rien vous avez trouver le bon assureur</t>
  </si>
  <si>
    <t>antonio75002-97402</t>
  </si>
  <si>
    <t>Je déconseille, suite à un sinistre dans mon local professionel(infiltrations d'eaux) ils n'ont rien fait du tout, pas de suivi, aucun appel en 5ans, je suis toujours en procédure judiciaire avec la copropriété, ils ne veulent plus m'assurer maintenant quand ils ont vu que le sinistre n'était pas réglé, motif "Aggravation du Risque", bref un scandale pour un assureur.</t>
  </si>
  <si>
    <t>dibuch-123904</t>
  </si>
  <si>
    <t xml:space="preserve">Je déconseille fortement cette assurance.....si vous demandez à être rappelé, jamais on ne vous rappelle. j'ai demandé des explications par mail au service sinistre à plusieur reprises mais aprés 3 mails envoyés toujours pas de réponse. 
J'ai quitté la GMF pour venir chez eux et j'ai 5 contrats que je vais trés vite enlevés pour les remettre à la GMF.
</t>
  </si>
  <si>
    <t>babelaere-96694</t>
  </si>
  <si>
    <t>bonjour quand tous vas , et que l'on demande rien tous vas bien!!!On payent, on subit les augmentations  Par contre lors d'un litige de 69 EUR?  et  9 EUR?    Qu'il me devais erreur sur le bonus de mon fils, que l'agence de Coudekerque leur à envoyé, plusieurs mail pour leur signaler et confirmé qu'une erreur   s'étais produite.  leur réponse cela   n'étais pas possible .Après plusieurs mois j'ai eus enfin mon remboursement  .Que se passeras t'il quand malheureusement ces sommes serons a plusieurs millier Euros . J'espère pour moi que cela   n'arrive jamais. J ai pris une décisions ces que a la  fin de chaque contact je men irais déçus de la maison mère mais pas de l'agence .Je me renseigne  auprès d'autre assurances si mon départ je  peut le faire plus tôt    Mr Babelaere</t>
  </si>
  <si>
    <t>jyl-86975</t>
  </si>
  <si>
    <t>Bonjour, je me suis rarement senti dans une situation aussi désagréable par rapport à une entreprise: pour solder une succession, un conseiller qui a pignon sur rue mais ne sait pas comment contacter l'AFER, sauf s'il s'agit de signer un nouveau contrat, sinon le client reste seul face à un répondeur téléphonique...qui ne répond rien.</t>
  </si>
  <si>
    <t>sami84-57119</t>
  </si>
  <si>
    <t>Communication et relationnel impeccable.</t>
  </si>
  <si>
    <t>29 novembre 2017 suite à une expérience en novembre 2017</t>
  </si>
  <si>
    <t>midou-57988</t>
  </si>
  <si>
    <t>j'ai demandé en avril 2017 le transfert de mon contrat Swisslife vers un autre assureur.Swisslife m'a demandé la copie de leur propre contrat!impossible de les joindre au téléphone ou par mail resté sans réponse,et il m'a fallu attendre octobre pour recevoir une attestation de transfert sur le compte de mon autre assureur.Encore une surprise car ce virement n'a jamais été effectué et mon nouvel assureur se débat pour recevoir les fonds,Swisslife est réputé pour faire de la rétention de fond.Depuis,j'attends...quand vais je récupérer mon argent?</t>
  </si>
  <si>
    <t>sendee-k-125786</t>
  </si>
  <si>
    <t>C’est un peux cher mais l’assurance est pratique à faire sur internet et rapide c’est ce dont j’avais besoin je suis donc satisfait merci cordialement madame monsieur</t>
  </si>
  <si>
    <t>pavia-c-114546</t>
  </si>
  <si>
    <t>Un devis a 400e que le conseiller de l olivier ne retrouve pas et 2 jours après ? C est pas normal 2 fois de suite?
Ça pose  question n est ce pas bref</t>
  </si>
  <si>
    <t>cam-69409</t>
  </si>
  <si>
    <t>Je ne recommande pas du tout a fuir
Clairement ils ce moquent de nous j' ai reçu 14€ de frais d echeance a régler ces frais correspondent à l envoi de l échelle annuelle c'est a dire a l' envoi d une enveloppe en écopli donc moins de 2€.
 Je leur ai donc écrit un mail pour avoir le détail des ces fameux 14€ la aussi j' ai eu un retour très vague correspond a des frais de souscription je suis déjà adhérente donc quels frais de souscription frais de résiliation je ne résilie pas frais de modification de contrat je ne modifie rien Bref passez votre chemin ils se font clairement de l' argent sur votre dos.</t>
  </si>
  <si>
    <t>kbe-96500</t>
  </si>
  <si>
    <t>A fuir. Malgré ma plainte pour vandalisme, ils ne tiennent aucunement compte et donc ils ne remboursent rien. Avec une franchise exorbitante vous vous trouvez à rembourser tout les dégâts. Surtout ne croyez pas les conseillers, ils sont gentils mais ils ne sont là que pour vous endormir.</t>
  </si>
  <si>
    <t>lise-r-132949</t>
  </si>
  <si>
    <t>Je suis satisfait du service zen up
mon assurance me coutera de deux fois moins cher
très simple pour l'adhésion
je recommande il n'y a que des avantages</t>
  </si>
  <si>
    <t>joubie-i-130310</t>
  </si>
  <si>
    <t>Très déçue par le suivi client. Ma demande de rappel en 2019 pour un conseil fiscal n'a jamais abouti. Les gestionnaires ont-ils trop de clients à gérer ? De plus, le conseil donné lors du placement s'est réalisé sans explications (ou minimes et données à regret) : certains clients ont pourtant besoin de comprendre et ne placent pas leur argent aveuglément !</t>
  </si>
  <si>
    <t>didie51-81525</t>
  </si>
  <si>
    <t xml:space="preserve">Quad assurer depuis 5 ans, jais de problème jusqu'au jour ou il est volé. La on me dis que les facture de réparation ne sont pas pris en compte car elles ont plus de deux ans. Puis s'enssuis l'expert qui m'annonce une certaine somme par telephone et  le lendemain l'offre est inferieur sur papier.  Bref conflis toujours pas regler... Macif a recommander que quand il n'y a pas de sinistre. Je serais rembourser meme pas un quart du prix de mon quad.
Car il ne faut pas oublier que la lacif prend 20 pourcent du montant de l'expert. </t>
  </si>
  <si>
    <t>christine-f-112211</t>
  </si>
  <si>
    <t>Très satisfaite de cette assurance, mais pour le moment sans problème de sinistre.
Des conseillers à votre écoute.
Site très facile à utiliser, rien à redire</t>
  </si>
  <si>
    <t>nekolange-77242</t>
  </si>
  <si>
    <t>Très contente des services  proposés, le suivi de dossier suite à mon sinistre a été traité rapidement et efficacement.</t>
  </si>
  <si>
    <t>dounia-y-116213</t>
  </si>
  <si>
    <t>je suis satisfaite du prix, imbattable jusqu'a présent. Un sinistre vandalisme pris en charge, sans difficulté. Je recommande vraiment cette assurance.</t>
  </si>
  <si>
    <t>isabelle-g-125182</t>
  </si>
  <si>
    <t xml:space="preserve">Simple pratique 
Prix convenable
Satisfaite...
En attente des documents d'assurance auto
Inscription rapide...
Cette assurance permet un large choix de garanties
</t>
  </si>
  <si>
    <t>27 novembre 2020 suite à une expérience en novembre 2020</t>
  </si>
  <si>
    <t>dyru-100685</t>
  </si>
  <si>
    <t>sociétaire depuis 25 ans a la Macif , je suis très déçu par le service client, mauvais conseil ou pas de conseil du tout, pas de prise en charge et toujours la meme raison, mal conseillé et malheureusement pour le coup mal assuré.je vous passe les réponses des conseillers qui vous répondent qu'ils ne peuvent rien pour vous.. ok mais qui alors ... le voisin...
franchement il y a des conseillers sympa et competent mais malheureusement trop de mauvais conseils et trop de mauvais conseillers 
merci tout de meme aussi service juridique</t>
  </si>
  <si>
    <t>aurelie--d-133351</t>
  </si>
  <si>
    <t>A voir dans le temps, c'est pour ça que je ne met que 4 étoiles, j'attends d'en avoir l'utilité, mais l'inscription est simple et rapide et le prix est correct.</t>
  </si>
  <si>
    <t>soize29-137690</t>
  </si>
  <si>
    <t>Après 38 ans de fidélité à la MATMUT, j'apprends par hasard en demandant une attestation pour télétravailler depuis la maison que je ne suis plus assurée depuis le début de l'année. Je n'ai jamais reçu le recommandé qu'ils m'ont soit disant envoyé. Quelle déception. Je ne suis plus assez rentable. Je reprends donc ma liberté et je vais voir ailleurs pour mes véhicules et mes assurances habitation.</t>
  </si>
  <si>
    <t>28 septembre 2018 suite à une expérience en septembre 2018</t>
  </si>
  <si>
    <t>laelae64-67169</t>
  </si>
  <si>
    <t>Injoignables, ils font appel à des experts (Cabinet SARETEC) qui sont des charlots qui sont également injoignables et n'indemnisent rien ! A fuir ! Ils m'ont indemnisé 126 euros pour un devis à 660 euros, soit avec la franchise la moitié de ce que cela m'a couté, une honte, et impossible d'avoir le détail.</t>
  </si>
  <si>
    <t>ludovic-55148</t>
  </si>
  <si>
    <t xml:space="preserve">assurance lamentable. impossible de recevoir la vignette définitive. j'ai souscrit le 02/11/16 et j'attend encore malgré les différentes relances que ce soit par mail ou par téléphone. j'ai reçu une réponse il y a quelque jours me disant que des informations que j'ai donné ne correspondent pas aux documents envoyés. c'est complètement faux et j'ai les preuves à l'appuis. de plus avec sa, il veulent me faire signer un nouveau contrat rempli par leur soins et qui bien évidemment est pas bon. et pour finir ils me demande un complément de 103 euros pour ce fameux réajustement de contrat. je n'ai pas l'intention de signer ce contrat à la noix et encore moins de donner 103 euros de plus. 
si par malheur j'ai un sinistre dans les prochains jours, suis-je quand même assuré ? malgré que j'ai donné 728 euros et que c'est pas fini ? avec les excuses que l'ont me donnent j'en suis pas certains....   </t>
  </si>
  <si>
    <t>serdo-35129</t>
  </si>
  <si>
    <t>Bonjour je viens de changer de mutuelle étant démarché par un courtier .Je suis actuellement chez CEGEMA la pire mutuelle depuis que je suis assuré. Si je suis assuré ?  Je paye actuellement deux mutuelles étant donné  que CEGEMA n'a apparemment pas fait les démarches nécessaires pour le changement. J'ai essayé plusieurs reprises de les contacter par téléphone n°04 92 02 08 50 sans succès. J'ai contacté à son tour le courtier BS .ASSUR n° de téléphone 09 87 33 64 21 qui apparemment ne peut rien faire pour moi .Si quelqu'un peu m'aider je le remercie par avance  PS (de plus ayant du coup  deux mutuelle la Sécurité sociale ne me rembourse pas ne sachant à qui faire la transmission  HELP</t>
  </si>
  <si>
    <t>sophie-b-134326</t>
  </si>
  <si>
    <t>Simple, efficace et claire. Première assurance pour moi, j'ai pu très rapidement souscrire, et rouler en toute sécurité.
Je recommande AMV. 
Merci à vos équipes.</t>
  </si>
  <si>
    <t>12 juillet 2017 suite à une expérience en juillet 2017</t>
  </si>
  <si>
    <t>adele-55979</t>
  </si>
  <si>
    <t>Assurée à la MAIF depuis plus de 40 ans, je n'ai eu jamais à déclarer de sinistre. Cette année j'ai subi des infiltrations dans les plafonds de mon appartement qui se sont retrouvés totalement dégradés. La copropriété a dû engager de coûteux travaux pour renforcer d'étanchéité de la terrasse qui surplombe mon appartement. Lors de ces travaux des ouvriers ont jeté des gravats dans la descente d'eaux pluviales, de sorte qu'à la première pluie mon appartement s'est totalement inondé, abîmant parquet et moquette.
J'ai récupéré donc un appartement dévasté par les plafonds et par les sols.
La MAIF, au bout de plus d'un mois m'a envoyé l"expert" d'un cabinet privé. Cet "expert" semble avoir eu seulement deux missions : 1. Retarder sans fin mon dossier par des tracasseries et des finasseries interminables, et 2. Chiffrer au plus bas, en diminuant leur importance et étendue, les dégâts. J'ai 73 ans, je suis gravement malade et la MAIF me force à finir ma vie dans un taudis. Merci l'assureur militant.</t>
  </si>
  <si>
    <t>01 octobre 2019 suite à une expérience en octobre 2019</t>
  </si>
  <si>
    <t>assurance en apparence attractive, qui se resout par etre l'inverse sur le prix et sur le service client
j'aurais dus regarder les commentaires avant, ne vous faites pas avoir !!! 
je m'assure pour 26 euro, pendant le premier mois je fais une modif du contrat on modifie la cotisation a 29 euro je suis d'accord, on me confirme aucun frais supplémentaires, et puis en faites mes frais de dossier passe de 20 à 65 euros, je demande a ce qu'on écoute la conversation du service client qui me confirme aucun frais supplémentaire et la bien sur, impossible ce n'est pas enregistré !!! comme par hasard !!</t>
  </si>
  <si>
    <t>pauline-r-134205</t>
  </si>
  <si>
    <t>L'offre et la tarification sont fort intéressant à voir par la suite si les services sont à la même hauteur ...! Souscription simple facile et didacticielle</t>
  </si>
  <si>
    <t>merle-t-123355</t>
  </si>
  <si>
    <t>Jeune conducteur, c est l offre la plus intéressante, toutes les réponses à mes questions ont été apportées, mes interlocuteurs ont été très aimables.</t>
  </si>
  <si>
    <t>julienr-61425</t>
  </si>
  <si>
    <t>Pratiques commerciales à la limite de la légalité. Se fait passer pour un prestataire de la sécurité sociale, demande l'IBAN en affirmant qu'aucune somme ne sera prélevée. Fait du forcing pour conclure rapidement l'adhésion grâce à une signature électronique.</t>
  </si>
  <si>
    <t>21 octobre 2021 suite à une expérience en janvier 2021</t>
  </si>
  <si>
    <t>aucun-137985</t>
  </si>
  <si>
    <t>Je suis très satisfait du contact téléphonique avec mlle RAMATA qui m'a très bien guidé dans ma démarche et s'il faut donner une note elle mérite pour sa patience et son professionnalisme la note maximun.</t>
  </si>
  <si>
    <t>esposito-n-126264</t>
  </si>
  <si>
    <t>Grace aux différentes propositions de ce contrat ainsi qu'au prix de l'assurance, je trouve cela très abordable et très adapté pour les jeunes conducteurs .</t>
  </si>
  <si>
    <t>13 janvier 2020 suite à une expérience en janvier 2020</t>
  </si>
  <si>
    <t>david-85864</t>
  </si>
  <si>
    <t>Suite à un accident de voiture non responsable et de grosses réparations j'ai découvert le service axa assistance une catastrophe  aucune écoute le jour de l'accident après le remorquage de mon véhicule je me suis retrouvé seul sur le lieux de l'accident obligé de rentré par mes propres moyens Ensuite l'expert a mis 11 jrs pour venir constater les dégâts alors que je n'avais que 15 jrs de location véhicule prévu au contrat et selon le garagiste 3 semaines de réparation. Bilan je suis la victime et AXA refuse de continué à prendre en charge la location d'un véhicule de remplacement le temps des réparations.</t>
  </si>
  <si>
    <t>22 juillet 2019 suite à une expérience en juillet 2019</t>
  </si>
  <si>
    <t>lili-77832</t>
  </si>
  <si>
    <t>J'ai réalisé un devis en ligne, le tarif me convenait, j'ai versé un acompte en ligne, à la suite de quoi mon contrat à signer apparait dans mon compte, mais a un tarif plus élevé. Ils ne repondent pas aux mails donc pour l'instant je ne peux pas utiliser mon véhicule.</t>
  </si>
  <si>
    <t>pascal-f-122633</t>
  </si>
  <si>
    <t>Même si cela reste toujours trop cher les prix sont dans la moyenne de la concurrence, voir un peu moins cher pour la Mercedes ML mais la franchise a quasiment doublée!</t>
  </si>
  <si>
    <t>13 juin 2020 suite à une expérience en juin 2020</t>
  </si>
  <si>
    <t>peyo-90680</t>
  </si>
  <si>
    <t xml:space="preserve">Je souhaite savoir à quoi correspond le code promo
La construction du devis est pratique
Je souhaite être contacté pour affiner le devis
Merci  beaucoup </t>
  </si>
  <si>
    <t>ana-bela-d-134059</t>
  </si>
  <si>
    <t>Je suis très satisfaite du service et de la disponibilité des conseillers qui sont à l'écoute des questions et cherchent à y répondre au mieux!!!merci beaucoup!!! Je recommande vivement!!</t>
  </si>
  <si>
    <t>je--91692</t>
  </si>
  <si>
    <t>Un peu coûteux pour une 4cv.... je m’attendais à plus compétitif. Mais bon service en ligne, simple et rapide. Je voudrais aussi en savoir plus sur le boîtier Connect</t>
  </si>
  <si>
    <t>mm42500-103754</t>
  </si>
  <si>
    <t>Assurance présente pour encaisser les cotisations mais un mois après un sinistre non responsable aucun véhicule de remplacement aucune indemnité, on m'annonce encore au moins 15j d'attente supplémentaires.
Pire encore le véhicule a été changé de garage pour éviter les frais de gardiennage le nouveau garage en réclame 300. Après vérification, l'ancien ne prend pas de frais de gardiennage. Je dois donc remorquer un véhicule qui se trouvait à 30km de chez moi et que l'assureur a transféré sans mon accord à 80km
Fuyez axa est le meilleur conseil que je puisse donner. Pour vous faire payer y a pas de problème y sont la pour indemnisé c'est une autre histoire</t>
  </si>
  <si>
    <t>sylvain-c-134892</t>
  </si>
  <si>
    <t>Satisfait de l'interlocutrice que j'ai eu au téléphone et des conseils que nous avons eu pour la souscription de notre assurance auto. Nous étions déja chez vous avant.</t>
  </si>
  <si>
    <t>nicolas-m-130085</t>
  </si>
  <si>
    <t xml:space="preserve">je suis ravie de direct assurance 
je recommande cerre assurance 
deja un vehicule chez vous et je souscrit pour notre deuxieme voiture 
merci a vous </t>
  </si>
  <si>
    <t>jaja-97476</t>
  </si>
  <si>
    <t>????????Assurance qui ce croient tout permis,  ce permet de noté resilation compagnie dans le dossier de leurs clients lorsqu'il décide de résilier leurs contrats.  
Comment ces gens  peuvent-ils encore exercer ??? 
Économiser votre bonus et vos sous , allez voire une autre assurance !????????</t>
  </si>
  <si>
    <t>lesoup-54167</t>
  </si>
  <si>
    <t>Assurance très chère ce n'est plus le caractère mutualiste de l'époque .
Fermeture des des agences dé proximité.
Trop de publicité (rugby) au détriments des sociétaires</t>
  </si>
  <si>
    <t>sanjiv-l-114124</t>
  </si>
  <si>
    <t>Suite à l'incendie de mon immeuble , je me retrouve au dépourvue . Mon appartement est devenue inhabitable et l'entreprise de décontamination n'a rien fait .</t>
  </si>
  <si>
    <t>larnaout-a-107890</t>
  </si>
  <si>
    <t>Je suis stisfit des prix l prise en chrge téléphonique est parfaite les documents a signés etes trop flou merci de me renvoyé tous les detil du contrat afin de les relire . Bien cordialement</t>
  </si>
  <si>
    <t>pierre-r-127745</t>
  </si>
  <si>
    <t xml:space="preserve">Très bon rapport prix prestations 
Plus qu'à voir sur la durée si le service et aussi bien que le prix 
Je recommande pour l'instant juste par rapport au prix </t>
  </si>
  <si>
    <t>maddi-m-113977</t>
  </si>
  <si>
    <t>bjr je trouve vos assurance un peux cher j ai eu 3 petit accident  ou. je ne suis ps en Tor et je paye 130 E par moi  jasper qu'avec le tel.  le prix va besser. car je nais pas trop de moyen</t>
  </si>
  <si>
    <t>natabridge-105942</t>
  </si>
  <si>
    <t xml:space="preserve">si on pouvait mettre zéro ce serait bien.
2 sinistres dont un du à la sécheresse : commune sinistrée en 2019 : refus de prendre en charge les réparations alors que tous les maçons ont confirmé que la cause était la sécheresse .
fuite dans le système de chauffage : appel du plombier en urgence qui a eu du mal à trouver la fuite dans un mur épais de 1,5 m . Refus de prendre en charge car l'intitulé n'est pas tt à fait exact pour eux . Un plombier est-il un écrivain ? il a parfaitement fait son boulot et la facture !
où est le service client ? ma mère qui est l'assurée a 92 ans et personne ne l'aide ni la conseille.
le prix est très cher 
mieux vaut aller chez une mutuelle 
</t>
  </si>
  <si>
    <t>03 avril 2018 suite à une expérience en avril 2018</t>
  </si>
  <si>
    <t>renato06-62895</t>
  </si>
  <si>
    <t>Assurance nul seulement bon pour payer. J ai une une chimiothérapie depuis 4 mois , et toujours aucune indemnité</t>
  </si>
  <si>
    <t>sophie-v-124329</t>
  </si>
  <si>
    <t>bien mais pas facile le site sur le portable et pas de mail pour vous contacter, à améliorer. sinon les prix sont attractifs et pas cher du tout par rapport aux autres</t>
  </si>
  <si>
    <t>29 février 2020 suite à une expérience en février 2020</t>
  </si>
  <si>
    <t>fati1413-87782</t>
  </si>
  <si>
    <t>J'ai été cambriolé un expert est passé depuis plus de nouvelles très mauvais suivi de gestion du dossier j'arrête pas de les relancer au téléphone par mails et lettre AR</t>
  </si>
  <si>
    <t>massema-g-123695</t>
  </si>
  <si>
    <t xml:space="preserve">Je suis satisfaite du tarif , j'attends de voir en cas de sinistre ce que cela va donner .
en tant que jeune conducteur je trouve les prix attractifs 
</t>
  </si>
  <si>
    <t>02 juillet 2018 suite à une expérience en juillet 2018</t>
  </si>
  <si>
    <t>ecoeuree-65193</t>
  </si>
  <si>
    <t>fidèle à la mgen depuis plus de 18 ans, ça devient une catastrophe : j'ai commencé des soins avec une dentiste bouchère qui m'a blessée à plusieurs reprises au niveau de la langue avec roulette et seringue puis a failli me casser les dents du haut en retirant une couronne. sortir la bouche en charpie de chaque séance malgré mes réclamations pour faire un bridge sur dent vivante devenue douloureuse après qu'elle l'ait taillé. bridge trop serré que je n'ai pas supporté lors de l'essayage et qui voulait me l'imposer en me disant qu'elle allait mettre de la colle provisoire et que je vois dans une semaine. j'ai exigé qu'elle me le retire et ai contacté la mgen pour savoir quoi faire. on m'a répondu à 2 reprises que je pouvais quitter mon praticien même si un protocole était accepté et le bridge réalisé et recommencer les soins avec un autre praticien. le jour où il faut facturer et régler ma dentiste appelle pour être sûre que je vais bien être remboursée et là on répond que si le bridge n'est pas posé en bouche la sécu ne prend rien en charge et la mgen non plus. et la dame de s'énerver au téléphone parce que les conseillers n'ont pas reporté dans le dossier tout ce qu'ils m'ont dit. et de me dire de me débrouiller avec mon dentiste. ce que j'ai fait.</t>
  </si>
  <si>
    <t>11 janvier 2018 suite à une expérience en janvier 2018</t>
  </si>
  <si>
    <t>papiloulou-60379</t>
  </si>
  <si>
    <t xml:space="preserve">Assurance crédit emprunt immobilier ACMN VIE a fuir de toute urgence avant le moindre sinistre. Il ne paye pas, s'accoquine avec des experts médicaux à leur solde. Se retranche vers le secret médicale pour ne pas justifier leurs décisions. Affreux et ça fait 3 ans que cela dure. Même le CMNE n'arrive pas à se faire entendre..Si vous contestez; les frais de contre-expertise restent à votre charge et vous ne pouvez pas choisir le médecin  expert,qui d’ailleurs ne vous convoque jamais j'attend  depuis le 18 mais 2015 une convocation.Heureusement que j'ai pu solder mon crédit en revendant ma maison sinon je serai dans une situation délicate.  </t>
  </si>
  <si>
    <t>si-la-patience-est-un-jardin-que-je-cultive,-il-de-132753</t>
  </si>
  <si>
    <t>Déplorable !!!
Communication avec un répondeur et toujours pas de prise en charge 2 mois après un dégât des eaux !!!
Hallucinant !
Cela fait plus d'une décennie que je cotise sans sinistre et tout allait forcément bien.
Si vous avez des compagnies d'assurance qui assurent au sens propre comme au figuré,  je suis preneuse !
Je ne souhaite pas que mes coordonnées soient transmises à l'assureur car celui-ci n'a pas daigné répondre aux deux réclamations effectuées par courriel.</t>
  </si>
  <si>
    <t>cri-104862</t>
  </si>
  <si>
    <t xml:space="preserve">Très bonne assurance prix au top service client au top 18/20 
Seul bémol ne feutre pas les deux roues car j’ai un deux roues et je paie une petite fortune fend une grande assurance française </t>
  </si>
  <si>
    <t>munier-m-116679</t>
  </si>
  <si>
    <t xml:space="preserve">je suis satisfait dans l'ensemble mais un rappel pour les oublie de document serait top 
bien placer sur la grille tarifaire 
a voir en cas de sinistre </t>
  </si>
  <si>
    <t>elia2-75898</t>
  </si>
  <si>
    <t>Adhérente depuis 2018 , je trouve que le nouveau prix proposé est mieux que l'ancien. Les explications ont été bien faites et surtout que les tarifs sont adaptés à mes besoins. J'attends voir les remboursements.</t>
  </si>
  <si>
    <t>julien--115652</t>
  </si>
  <si>
    <t xml:space="preserve">C'st vraiment attention il fout jamais assure avec cette entreprises. 
Apres 2 ans de contrat j'a eu un petit souci et j'ai essayer de contacter le service client ils décrochent jamais l'appel. 
</t>
  </si>
  <si>
    <t>gueluy-v-133398</t>
  </si>
  <si>
    <t>Je suis satisfait de mon contrat. J’ai bien été conseillé. Le tarif proposé correspond à mes attentes. Je recommande cette assurance auprès de mon entourage.</t>
  </si>
  <si>
    <t>19 avril 2017 suite à une expérience en avril 2017</t>
  </si>
  <si>
    <t>jonathanroth-86-37145</t>
  </si>
  <si>
    <t>En arrêt de travail du 10/01/2017 au 31/03/2017.
Perte de revenu, obligé de Relancé toute les semaines pour avoir le paiement. 
A ce jour toujours rien ...
Vivement la fin de mon contrat pour aller ailleurs....</t>
  </si>
  <si>
    <t>30 mars 2018 suite à une expérience en mars 2018</t>
  </si>
  <si>
    <t>caro-62830</t>
  </si>
  <si>
    <t>Prix interessant mais on comprend pourquoi</t>
  </si>
  <si>
    <t>yvesa12345-58473</t>
  </si>
  <si>
    <t>En raison d 'un vent fort, un objet a brisé ma vitre de véranda. Sogessur refuse la prise en charge, disant qu'il s'agit de vétusté...</t>
  </si>
  <si>
    <t>christian-85659</t>
  </si>
  <si>
    <t>Bonjour  j attends mes paiements de maintient de salaire depuis le 15 octobre 2019 au 31 decembre 2019 j'ai telephone ont devez me r'appeler et a ce jour rien J'ai écris depuis mon compte internet ont ma répondu je transmets votre réclamation   a ce jour rien  2 mois et demi Sens paiements bonjour la situation  où cela nous mene C'est probleme de paiement sont en permanence en plus malade de 2 ans  Ont a pas besoin de ces combats tout les mois pour être paye Inadmissible  Ont joint les documents par internet pour que se soit rapide ben non sa change rien comment peut on vivre sens être payé tous les mois régulier Qu'on m explique La trop ralbol je vais me renseigner juridiquement si cela se règle pas très rapidement</t>
  </si>
  <si>
    <t>21 décembre 2020 suite à une expérience en décembre 2020</t>
  </si>
  <si>
    <t>karova-101722</t>
  </si>
  <si>
    <t>Je paye des mensualités trop élevée, mais pour les remboursement il faut attendre plus d'un an!!!!!!
Satisfaction zéro!!!!!
Les conseillères sont gentilles, mais cela ne vas pas plus loin, ça ne suffit pas pour faire avancer mon dossier de remboursement!!!!</t>
  </si>
  <si>
    <t>vincent-l-113495</t>
  </si>
  <si>
    <t>Très mauvais du côté des gestions de sinistre et d'indemnisation! A exclure! Sinistre déclaré en mai 2020 et toujours pas résolu ni indemnisé! De plus Direct Assurance ne donne aucune solution et ne me contact plus! Fuyez!</t>
  </si>
  <si>
    <t>dedel-101778</t>
  </si>
  <si>
    <t>Assurance déplorable.
Adhérente de par mon employeur, il vaut mieux ne pas avoir de soucis.
En arrêt depuis le 9 juin, j’attends toujours d’être indemnisé comme cela est prévu au contrat.
Les délais sont très très longs.
Aucune réponse aux e-mails et réponse approximative au téléphone.
Il y a toujours un nouveau document à remplir.
On dirait que tout est fait pour qu’ils ne payent pas.
Déjà qu’on a pas choisi d’être malade mais en plus il faut se battre pour être indemnisé.
Ils nous mettent dans une situation financière très compliquée.
A fuir.</t>
  </si>
  <si>
    <t>16 décembre 2016 suite à une expérience en décembre 2016</t>
  </si>
  <si>
    <t>madeleine-50344</t>
  </si>
  <si>
    <t>ils n'assurent pas pour certains médicaments(que les vignettes blanches) ce qui fait que sur le traitement de mon mari et le mien il me reste 31 € à ma charge ce qui augmente ma mensualité qui est de 121 € .</t>
  </si>
  <si>
    <t>jojo-101828</t>
  </si>
  <si>
    <t>surcomplementaire article 83 dossier complet a l etude depuis plus de 6 mois!!
mauvais payeur toujours la meme reponse: en cours de validation par la hierarchie</t>
  </si>
  <si>
    <t>06 mars 2021 suite à une expérience en mars 2021</t>
  </si>
  <si>
    <t>cedric-m-105714</t>
  </si>
  <si>
    <t>Je suis satisfait et je change bientôt de voiture à voir pour les nouveaux prix.
Simple d'utilisation pas trop cher et bonne couverture des dommages. Je n'ai pas eu de sinistre pour voir la rapidité de traitement.</t>
  </si>
  <si>
    <t>sebastien-v-111915</t>
  </si>
  <si>
    <t>Je découvre et verrai dans le temps comment évolue la prestation mais à date très satisfait et particulièrement du service client : disponibilité et réactivité de mon interlocutrice.</t>
  </si>
  <si>
    <t>03 novembre 2021 suite à une expérience en novembre 2021</t>
  </si>
  <si>
    <t>coquel-n-138892</t>
  </si>
  <si>
    <t xml:space="preserve">ok prix moyen heureusement prime 80 € par le CE mais sinon plus chère que la concurrence.
on verra si reconduction selon evolution de tarif la deuxieme annee </t>
  </si>
  <si>
    <t>20 juin 2021 suite à une expérience en juin 2021</t>
  </si>
  <si>
    <t>pierre-a-117669</t>
  </si>
  <si>
    <t>Parfait, rapide, modulable, prix plus que correct, et je n'ai pour l'instant rien eu à redire au service client ! J'y retourne chaque année les yeux fermés !</t>
  </si>
  <si>
    <t>leloup-a-123091</t>
  </si>
  <si>
    <t>Je suis satisfaite de cet assurance très compétant tarifs attractifs , et l interface et très facile à manipuler tous et clair précis je recommande vivement cet assurance . Pour moi c est là meilleurs .</t>
  </si>
  <si>
    <t>bm95-138973</t>
  </si>
  <si>
    <t xml:space="preserve">Ayant souscrit un tiers mini chez Direct assurance début octobre suite à l'achat d'occasion d'un véhicule belge , je leur avait bien précisé que c'était un vehicule étranger et que l'allais faire une demande d'immatriculation française , il m'ont quand même assuré avec le n° VIN donc jusque là tout allait bien , j'ai bien envoyé toutes les pieces réclamés le jour même de la souscription sauf la carte grise Française étant d'origine belge , après quelques déboires avec la lenteur ANTS et sur les relances incessantes de direct assurance par sms et mail je leur ai envoyé l'attestation de dépôt électronique de ma demande d'immatriculation auprès des services ANTS , direct assurance me confirme suite à mon appel qu'il n'y avait aucun souci ( pour rappel j'avais réglé l'intégralité de la première année à la souscription).
 Quelle ne fut pas ma surprise en recevant ce 4 novembre 2021 un courrier R/AR m'informant qu'il resilier mon contrat n°327993315  sous prétexte qu'il y avait un document manquant à mon dossier (?) bin oui il le savait puisque fin octobre je les informé que je n'avais toujours pas de retour de mon dossier ANTS.   Malgré mon appel leur expliquant ma bonne foie concernant la lenteur des services ANTS Direct assurance est resté sur leur position en me recommandant Merci Victor by Direct Assurance , mais de qui se moque t'on !! Les compétences de cet assureur sont exponentiellement inverse a leur campagne de pub télévisée ! A FUIR ABSOLUMENT !!!! </t>
  </si>
  <si>
    <t>30 janvier 2019 suite à une expérience en janvier 2019</t>
  </si>
  <si>
    <t>elodie934-70753</t>
  </si>
  <si>
    <t>Incompétent, injoignable par téléphone et par mail. Mutuelle de mon employeur.
Aujourd'hui j'attend toujours mes remboursements et ça depuis 2 mois.
C'est juste honteux de laisser les gens sans réponse.</t>
  </si>
  <si>
    <t>amelie-p-114333</t>
  </si>
  <si>
    <t xml:space="preserve">Simple et pratique, l'espace client internet est très adapté 
Les conseillers telephoniques pertinents et à l'écoute c'est rassurant 
la prestation est à la hauteur de mes attentes </t>
  </si>
  <si>
    <t>07 novembre 2020 suite à une expérience en novembre 2020</t>
  </si>
  <si>
    <t>gentil-99798</t>
  </si>
  <si>
    <t>je suis en accident de travail,je contact la cnp pour faire valoir mes droits,ils envoie le dossier à compléter, et là,la grosse galère il manque toujours un document,ils me renvoient un courrier en demandant tel document,et depuis 4 mois que ça dur comme ça.ils essaient de gagner du temps et de nous décourager.une banque comme la caisse d épargne ne devrait plus travailler avec eux. à fuir</t>
  </si>
  <si>
    <t>16 mai 2021 suite à une expérience en mai 2021</t>
  </si>
  <si>
    <t>gilles-w-113887</t>
  </si>
  <si>
    <t>Aucune idée du niveau de prix pour ce type de garantie
Très satisfait du site qui est très clair et simple d'utilisation
je n'ai pas d'avis complémentaire à apporter</t>
  </si>
  <si>
    <t>23 janvier 2017 suite à une expérience en janvier 2017</t>
  </si>
  <si>
    <t>fred-51565</t>
  </si>
  <si>
    <t>Depuis septembre,une moto est tombée sur la mienne,les deux en stationnement,bilan 680 euros que j'ai paye pour recuperer mon 125 chez le reparateur,depuis on me fait poireauter!!!!</t>
  </si>
  <si>
    <t>bernard-d-125222</t>
  </si>
  <si>
    <t>le service rendu me satisfait. l'acceuil est au rendez a chaque fois depuis plus de 40 ans. Bien sur le niveau des prix sont toujours trop elevés. Plus de transparence sur les raisons de leurs niveaux serait peut utile à une meilleure acceptation.</t>
  </si>
  <si>
    <t>nicolas-d-125725</t>
  </si>
  <si>
    <t>Pour le moment, le service que j'ai obtenue concernant la résiliation de mon contrat auto précédent et des conseils pour ce deuxième contrat ainsi que les prix me conviennent !</t>
  </si>
  <si>
    <t>florian--v-124969</t>
  </si>
  <si>
    <t>je suis satisfait du fonctionnement, ainsi que de la rapidité de mise en oeuvre de la souscription. Les tarifs sont compétitifs et les garantie semble en adéquation avec mon besoin comme mon ancien assureur mais avec un meilleur tarif.</t>
  </si>
  <si>
    <t>06 juin 2019 suite à une expérience en juin 2019</t>
  </si>
  <si>
    <t>moro-76526</t>
  </si>
  <si>
    <t>Souci avec mon véhicule, plateforme téléphonique injoignable impossible de les avoir au téléphone j'ai effectuer une pré-déclaration en ligne le jour même et bizarrement cette pré déclaration a disparu de mon espace personnel heureusement que j'ai un mail de confirmation, 14 jours ce sont passé depuis l'incident et toujours pas de nouvelle de leurs part cela me semble très mal partis avec cette compagnie.</t>
  </si>
  <si>
    <t>potier-de-courcy-f-116793</t>
  </si>
  <si>
    <t>Interlocutrice très agréable et bonnes explications des modalités à suivre, très satisfait des choix proposés et une rapidité dans l'envoi des documents.</t>
  </si>
  <si>
    <t>jean-marc-d-109927</t>
  </si>
  <si>
    <t>3 mois après ma souscription suite à un changement de voiture, mon devis augmente de près de 10%. Le montant augment de 10% tous les ans sans avis indiquant précisément cette augmentation.</t>
  </si>
  <si>
    <t>08 février 2020 suite à une expérience en février 2020</t>
  </si>
  <si>
    <t>kawha-79497</t>
  </si>
  <si>
    <t>Nul, mauvais, à fuir de toute urgence.  Pas assez de mots pour décrire la perte de temps que représente cet assureur.  N'y allez pas, vous n'aurez que des ennuis, la seule chose qui les interesse c'est votre argent.  Votre santé c'est pas leur probleme.</t>
  </si>
  <si>
    <t>24 août 2017 suite à une expérience en août 2017</t>
  </si>
  <si>
    <t>martial-56850</t>
  </si>
  <si>
    <t>152 EUROS D'assurance au tiers pour une c3 2009 1.4 70 4cv ça reste très élevé ! 
ayant contacter l'agence au sujet des variances de mes mensualités, je m'attend toujours à une éventuel stabilité revues de mes prélèvements.
Ceux-ci reste très élever comparer à certains concurrent. 
Cordialement                             Mr Becquet Martial.</t>
  </si>
  <si>
    <t>21 janvier 2017 suite à une expérience en janvier 2017</t>
  </si>
  <si>
    <t>ludovic33-51528</t>
  </si>
  <si>
    <t>Cette assurance m'as résillé parce que je n'étais pas assuré pendant une période de plus de 15 jours, alors que j'étais à l'étranger pour raison prof.. Du coup j'ai l'impression de passer pour un hors la loi;</t>
  </si>
  <si>
    <t>11 décembre 2017 suite à une expérience en décembre 2017</t>
  </si>
  <si>
    <t>boubou-59585</t>
  </si>
  <si>
    <t>Injoignables
on résilie la mutuelle mais les petits contrats qui ne servent à rien restent</t>
  </si>
  <si>
    <t>veronique-m-126777</t>
  </si>
  <si>
    <t>Rapide et simple , facilite la vie
cela semble un peu plus cher que la concurrence mais ce que j'apprécie c'est le dépannage 
votre service m'a été recommandé par un ami</t>
  </si>
  <si>
    <t>yvanlassa-62076</t>
  </si>
  <si>
    <t>L'assurance prétend que le véhicule qui a accroché le mien ne possède pas dassurance sans a aucun moment apporter la preuve des démarches qu'ils ont effectué. Les informations qu'avanssur me donne sont differentes et contradictoires a chaque fois que je les appelle. In fine j'ai reellement le sentiment de me faire voler</t>
  </si>
  <si>
    <t>ludo-101696</t>
  </si>
  <si>
    <t>Assuré depuis nov 2018, pas de sinistre donc RAS. Par contre impossible d'obtenir mon relevé de situation complété avec l'ensemble des conducteurs assurés, seul le conducteur principal apparaît alors que la réglementation précise que tous les conducteurs doivent apparaître. De ce fait ma femme est considérée comme étant sans assurance par les autres assureurs et ma fille est toujours jeune conductrice alors qu'elle conduit depuis janvier 2018. Je me sens emprisonné et sans recours  car malgré une pseudo prise en compte, impossible d'obtenir ce document depuis 6 semaines maintenant.</t>
  </si>
  <si>
    <t>do-85707</t>
  </si>
  <si>
    <t>J'ai l'impression que pour être tranquille, il ne faut surtout rien leur demander. Je viens de raccrocher avec un "conseiller" désagréable au possible, ou il me coupé la parole sans arrêt. J'ai eu 2 fois à avoir besoin de ma mutuelle ( Et c'est pour ça que j'ai une mutuelle) première fois un mauvais calcul de remboursement pour une opération 200E de ma poche, deuxième fois j'attend toujours la réponse pour la demande de pris en charge d'un de mes devis, qui soit dit en passant ne s'affiche pas sur leur logiciel. Il ne reste plus qu'à changer de mutuelle :D</t>
  </si>
  <si>
    <t>javier-b-132076</t>
  </si>
  <si>
    <t>Je suis satisfait du service.
Mais je ne suis pas satisfait :
- qu'il ne soit pas possible d'avoir deux adresses de stationnement pour deux véhicules différents
- qu'il ait fallu résilier un contrat et en établir un nouveau
- que pour chaque contrat, je dispose d'un numéro de client différent
- que je ne puisse pas voir l'ensemble des contrats dans le même espace client</t>
  </si>
  <si>
    <t>24 octobre 2019 suite à une expérience en octobre 2019</t>
  </si>
  <si>
    <t>elkeke-80381</t>
  </si>
  <si>
    <t>Prix compétitifs, surtout en ayant le max en bonus auto et moto. Suite a un accident sans tiers identifiés, ils ont respecté entièrement leurs conditions, a savoir le remboursement prix du neuf de la moto HS, moins la franchise, plus les options. Et tout ça dans un délai très court avec un gestionnaire de sinistre qui vous est attitré !</t>
  </si>
  <si>
    <t>obl-121494</t>
  </si>
  <si>
    <t xml:space="preserve">Épouvantablement cher
Remboursements optiques non encore effectué après 5 mois alors que tout est en ordre.
J’attends encore un peu avant de déposer plainte </t>
  </si>
  <si>
    <t>redier-m-133515</t>
  </si>
  <si>
    <t>Les prix me conviennent pour l’instant, la prise en charge est rapide, le service client est bon, espace client intuitif. Pour résumer en deux mots : simple et pratique.</t>
  </si>
  <si>
    <t>jln-bld-51586</t>
  </si>
  <si>
    <t xml:space="preserve">Je souris de voir que comme par hasard un des avis clients très récent stipule aucun souci avec cette assurance alors que tout le monde en a auprès de cet assureur...
Depuis presque 5 jours, j'ai appelé sans relâche mon assurance ayant eu besoin de présenter mes papiers auprès de la police car on m'a fait constater qu'elle n'est pas à jour. 
J'appelle donc active assurances, qui m'annonce que je ne suis plus assurée depuis avril 2016 (alors que ma vignette verte active assurance n'est plus bonne depuis plusieurs jours je n'ai eu aucun courriers ou mails), ils annoncent que je n'ai jamais répondu à leurs relances par mail, soit disant avec accusé réception (il me semble que cela n'existe pas sur les mails et les seuls dit mails datent de mon appel samedi, rien auparavant), et que je devrais voir sur l'espace client.
Ils me sortent que je suis en résiliation temporaire, que je dois régler 27 euros, je leur propose dès lors de régler et me faire assurer dans la journée au vu de l'urgence de la situation. Et bien chez eux impossible, j'ai eu le mail qui demande les pièces, alors déjà ils n'ont pas mis le bon nom de famille mais celui d'un de leur client qui n'a rien à voir avec le mien (le pauvre), comme quoi les papiers sont encore en attente de réception. 
j'ai renvoyé à 4 reprises depuis samedi le dossier complet, je reçois hier un mail accusant que le dossier est COMPLET...
ET magie, aujourd'hui je les rappelle, non le dossier n'est pas complet, de ce fait, je renvoie le mail avec toutes les pièces, et reçois un mail en fin de journée : 
Nous avons bien reçu votre mail et vous en remercions, mais malheureusement aucun document ne nous est parvenu.
Pour la reprise de votre contrat d'assurances automobile donc, nous vous prions de nous retransmettre les documents en pièces jointes, sous format JPEG ou PDF.
Nos conseillères sont à votre disposition au 0892 020 423, du lundi au vendredi de 09h à 19h et le samedi de 09h à 17 h pour toutes informations complémentaires.
En vous remerciant de votre confiance, nous vous souhaitons une excellente journée.
Cordialement,
Mme X
Chargée de clientèle
Active Assurances
Résultat j'ai demandé un relevé d'information et pour la peine me voici partie et assurée à compter de ce soir (demain) minuit par Allianz qui a tout de suite compris l'urgence de la situation pour 25euros/mois (tiers/conducteur couvert/bris de glace) au lieu de 61euros pour le tiers uniquement. UN CONSEIL : FUYER ACTIVE ASSURANCES, vous ne ferez aucune économie, du temps à perdre et vous n'aurez jamais le moindre papier vert d'assurance! </t>
  </si>
  <si>
    <t>fares-i-134865</t>
  </si>
  <si>
    <t>Je suis satisfait de votre service et le prix me convient  par rapport aux autres assurances. Même le service est rapide et fluide je conseille  de nouveaux client.</t>
  </si>
  <si>
    <t>21 novembre 2017 suite à une expérience en novembre 2017</t>
  </si>
  <si>
    <t>pierredure-58994</t>
  </si>
  <si>
    <t xml:space="preserve">Je me suis retrouvé abusivement "assuré" au forceps par démarcheurs sans scrupules, dossier postal non reçu malgré ma demande pour étude. Je considère ces façons de faire comme une tentative d'extorsion de fonds.
</t>
  </si>
  <si>
    <t>30 octobre 2018 suite à une expérience en octobre 2018</t>
  </si>
  <si>
    <t>assureencolere-34131</t>
  </si>
  <si>
    <t>Comme de nombreux clients, les mails et demandes de remboursement restent sans réponse... C'est une mutuelle à fuir</t>
  </si>
  <si>
    <t>natasha-s-123073</t>
  </si>
  <si>
    <t>Sans avis pour le moment, j'espère pouvoir régler dans les prochaines heures un prélèvement frauduleux sur mon compte bancaire d'AVANSSUR sous couvert de Direct Assurance. Mon RIB va être utilisé frauduleusement pour un prélèvement au 12 juillet prochain. Je ne suis donc pas du tout contente forcément à cet instant de cet incident!!! Vérifiable sur plusieurs articles internet.</t>
  </si>
  <si>
    <t>30 juillet 2019 suite à une expérience en juillet 2019</t>
  </si>
  <si>
    <t>caroleandco-78045</t>
  </si>
  <si>
    <t>Après une première bonne prise de contact par téléphone en février dernier pour assurer mon véhicule j'ai eu la désagréable surprise de me retrouver face à une mise en demeure  sans  aucune lettre de relance auparavant  le 12 juillet dernier  Celle ci me demande de payer l'intégralité de l'année  et ce sur un délai d'un mois   En effet  ayant eu des frais importants et imprévus sur le véhicule  les 2 derniers prélèvements ne sont pas passés  Sans aucun autre courrier  la mise en demeure est tombée avec obligation  de payer la totalité soit en carte bancaire soit en chèque  avec menace de suspension au 13 aout et résiliation 10 jours après  Ils ne prennent pas les espèces à l'agence  car absence de caisse   et impossibilité de fractionner la somme  Il faut payer tout d'un seul coup J'ai téléphoné au siège  comme à l'agence  ils ne veulent rien savoir   pas de fractionnement même dans le temps imparti   aucune écoute et compréhension  ils sont complètement butés et fermés  Il est facile de se  cacher derrière la mise en demeure alors que certains concurrents sont plus ouverts   du moment que vous payez  même en fractionnement  cela montre votre bonne foi  Étant agent de la fonction publique  j'avais vu qu'ils faisaient des assurances  et bien j'irai voir ailleurs puisque le discours est un monologue hermétique  Comme stipulé comme publicité cette assurance  est une valeur sûre sûre en quoi On se le demande. En attendant  j'ai voulu montré ma bonne foi en payant une fraction de la dette par carte bancaire et trouvé un arrangement pour le reste   ce qui m'a été refusé  Je ne manquerai pas de leur faire de la publicité et çà c'est sûr</t>
  </si>
  <si>
    <t>plaisance-s-138745</t>
  </si>
  <si>
    <t xml:space="preserve">POUR L'INSTANT JE SUIS ENTIEREMENT SATISFAIT ON VERRA LA SUITE , BONNE EXPLICATION ET TRES BON CONTACT AVEC L'ASSUREUR, JE RECOMMANDE 
MERCI DE VOTRE PROFESSIONNALISME </t>
  </si>
  <si>
    <t>dominique-s-111438</t>
  </si>
  <si>
    <t>Excellent accueil téléphonique, et réactivité pour un sinistre. On a été rappelés très rapidement après la déclaration. 
Prix compétitifs pour être bien assuré.</t>
  </si>
  <si>
    <t>gilus-102084</t>
  </si>
  <si>
    <t>rapide et pratique, formulaire clair et sans bugs,on va direct au paiement et l'assurance démarre,pas trop d'astérisques et petites lignes cachées c'est clair et direct (enfin j'espère...)</t>
  </si>
  <si>
    <t>juliedu56-77328</t>
  </si>
  <si>
    <t>En arrêt maladie depuis le 7 mai je n'ai toujours rien perçu en complémentaire santé.. vous appellez personne ne vous renseigne on vous laisse vous débrouillez inadmissible!!</t>
  </si>
  <si>
    <t>emilie-b-124997</t>
  </si>
  <si>
    <t xml:space="preserve">Ravie de la rapidité à laquelle on peut être assuré.
Je n'ai pas trouvé meilleur rapport qualité/prix. 
Je conseillerai Direct Assurances à mon entourage. </t>
  </si>
  <si>
    <t>edouard-54301</t>
  </si>
  <si>
    <t xml:space="preserve">INADMISSIBLE : Suite au décès de mon père l'année dernière, CARDIF s'est mis en relation avec mon notaire et a demandé des informations complémentaires. Dossier complété et rendu fin décembre en spécifiant la demande de rachat du bon de capitalisation et depuis CARDIF ne veut pas libérer le compte ni transmettre d'information par téléphone ne serait-ce que sur le statut du dossier. "On vous rappellera ...".
J'ai rempli le dossier de réclamation sur le NET mais j'ai peu d'espoir., surtout quand on voit la mention : "Notre service qualité réclamations s'engage à vous apporter une réponse dans les meilleurs délais et au plus tard dans les 2 mois suivant la réception de votre courrier." très particulière je trouve cette relation client : jusqu'à 2 mois il n'y a rien à reprocher !
Etant entrepreneur si je précisais cette mention lors d'un contrat de service je pense que j'aurais fait faillite depuis longtemps.
</t>
  </si>
  <si>
    <t>ayrton-b-110720</t>
  </si>
  <si>
    <t xml:space="preserve">Très bien je vous remercie pour sa 
Merci merci merci beaucoup je suis content de ne pas payer chère merci beaucoup à vous de faire confiance 
Encore merci </t>
  </si>
  <si>
    <t>21 novembre 2018 suite à une expérience en novembre 2018</t>
  </si>
  <si>
    <t>sophie-68782</t>
  </si>
  <si>
    <t>Je perçois 200 euros par mois en allocation de solidarité spécifique. Je veux résilier ma mutuelle car je ne peux plus payer. Cette mutuelle refuse au titre que je ne veux pas résilier pour un des motifs prévus dans leurs conditions générales.
Cette mutuelle me coute 65 euros par mois pour un revenu de 200 euros par mois.</t>
  </si>
  <si>
    <t>yann-v-110764</t>
  </si>
  <si>
    <t>Je suis satisfait des services, mais pour ce qui est de l'augmentation c'est trop cher pour moi car je suis en situation précaire au niveau de mon travail. Donc j'ai préféré changer d'assurance qui eux sont beaucoup moins cher.</t>
  </si>
  <si>
    <t>30 décembre 2017 suite à une expérience en décembre 2017</t>
  </si>
  <si>
    <t>zane-60052</t>
  </si>
  <si>
    <t>Pas bons du tout !! de mauvaise foi, aucun sens du commerce et de très mauvaises fois en cas d'indemnisation. Surtout ne pas souscrire avec eux !</t>
  </si>
  <si>
    <t>emmanuel-g-125647</t>
  </si>
  <si>
    <t>Je suis satisfait du prix non exageré et des conditions 
J'espére que les protections d'assurances seront a la hauteur.
Merci.
Bien cordialement.
Emmanuel GENEAU</t>
  </si>
  <si>
    <t>christine--n-111317</t>
  </si>
  <si>
    <t>Je suis satisfait du service. Mais pourquoi être obligé de donner mon avis ? Cela me prend plus d'une minute... Et je constate qu'il faut mettre au moins 150 caractères...</t>
  </si>
  <si>
    <t>19 janvier 2017 suite à une expérience en janvier 2017</t>
  </si>
  <si>
    <t>joker-51462</t>
  </si>
  <si>
    <t xml:space="preserve">Quelle déception, et je compte bien me rétracter.J'ai souscrit mon assurance via lesfurets.com et j'ai bien entendu remplie toutes les cases et répondu à toutes les questions concernant le passif et le véhicule à assurer. Mon contrat est edité, je paie les 2 premiers mois par CB, et j'envoie mes documents dans la foulée par internet via la console centrale. 
Surprise, mon véhicule ne correspond pas à ma carte grise, et de plus la date indiqué pour la premiere mise en circulation n'est pas la bonne. Pourtant sur le site du comparateur j'ai bien indiqué première mise en circulation en juillet 2006, et achat en 2009.  Je contacte donc l'assurance car 4 jours après avoir envoyé mes documents le dossier est toujours en attente; et là on m'explique que j'ai mal déclaré, et que ça m'impute une augmentation de 41,98e en plus. Je ne comprends pas pourquoi on m'augmente le tarif alors que le véhicule est le même, et que d’après ce que je vois dans les commentaires je ne suis pas le seul à avoir eu un soucis de reprise de données par le site l'olivier de la part des comparateurs. Je m’étonne de l'augmentation et on me dit que c'est normal, et que c'est un tarif actuel, car mon véhicule est du coup plus ancien. N’étant pas convaincu je viens de refaire une simulation, pour le même véhicule, avec les mèmes données et surprise, le montant annuel ainsi que mensuel est moins cher. Je suis extrêmement déçu de la part de l'assureur, et je compte bien, me rétracter, et retourner chez mon ancien assureur. 
Vraiment déçu, alors que le contrat n'a même pas encore commencé!
</t>
  </si>
  <si>
    <t>13 septembre 2019 suite à une expérience en septembre 2019</t>
  </si>
  <si>
    <t>jakarta-79170</t>
  </si>
  <si>
    <t>En cas de sinistre , le service suivi de gestion est totalement inefficace . Aucun suivi , quant à la gestion ? Des affirmations souvent fausses , voire
mensongères et des dossiers qui traînent</t>
  </si>
  <si>
    <t>polo-101004</t>
  </si>
  <si>
    <t xml:space="preserve">Les  augmentations successives des primes m’amènent à prospecter sur d’autres compagnies . Je n’accepterai aucunes augmentations pour  l’année 2021 faute de quoi je prendrais un contrat à une des deux sociétés d’assurances que j’ai prospecté 
</t>
  </si>
  <si>
    <t>jeremy-s-111910</t>
  </si>
  <si>
    <t>JE suis très satisfait de l'ntretien téléphonique que j'ai eu, les explications sont clair est rapides.
Les tarifs proposé sont intéréssants.
L'éfficacité est au rendez vous</t>
  </si>
  <si>
    <t>blase78-95033</t>
  </si>
  <si>
    <t>Suite à un cancer qui m'a laissé de lourdes sequelles j'ai été classée en invalidité 2e catégorie depuis le 01/01/2020. Cardif a missionné une expertise en octobre dernier soit 8 mois aprés ma mise en invalidité et bien entendu le confinement a bon dos. Maintenant j'attends depuis 6 semaines que l'on statut sur le dossier et que l'on m'envoie le rapport médical. Je recois un mail du traitement  de ma demande cette semaine. Aujourd'hui une blague au téléphone on me dis que le mail reçu est une erreur et que c'est le medecin expert qui n'a pas envoyé le rapport alors que le 26 octobre une autre conseillere me dis qu'elle l'a bien sous les yeux mais qu'il faut faire la demande d'envoi. Les conseillers sont incompétents.C'est INADMISSIBLE.</t>
  </si>
  <si>
    <t>charles44-107491</t>
  </si>
  <si>
    <t>Les prix augmentent tous les ans et deviennent moins compétitifs par rapport aux autres assureurs.Pour les mêmes risques j’ai trouvé moins cher ailleurs.J’avais aussi des avantages clients quI ont été supprimés à cause d’un bris de glace non responsable (2020).Après plusieurs contacts téléphoniques avec mon assureur sans aucun résultat de leur part ,Je viens donc de résilier 4 contras après 15 ans de fidélité. Aucun respect ni considération pour les bons clients(15 ans sans accident).</t>
  </si>
  <si>
    <t>wolff-54155</t>
  </si>
  <si>
    <t>L'absence complète de personalisation fait que cet assureur, assez cher malgré un prix d'appel initial bas, correspond aux clients ayant un risque particulier (surtout s'il rentre mal dans leur algorithme) mais penalise les clients sans histoires.
Ne peut convenir qu'aux personnes très rigoureuses (ou à des machines) : j'ai découvert que j'étais radié à mon retour de vacances, sans explication : il y a toujours un risque de se trouver privé d'assurance sans le savoir. Il faut donc éviter cet assureur pour couvrir des risques importants.</t>
  </si>
  <si>
    <t>11 avril 2019 suite à une expérience en avril 2019</t>
  </si>
  <si>
    <t>fleursrose5222-74967</t>
  </si>
  <si>
    <t xml:space="preserve">Tres decue d interiale a lille traitement de dossier extrement long (j ai pris un contrat individuelle et c est pareil que les collectifs)
On ne peux pas parler au gestionnaire  on leur demande de rappeller ils ne rappelle pas 
Envoyer recommande au president d interiale ne vous reponds meme pas  aucun respect de l adherent </t>
  </si>
  <si>
    <t>nat-138324</t>
  </si>
  <si>
    <t>Tres satisfaite de mon interlicutrice sokhna qui m a guidee pas a pas pour acceder a mon compte pour faire ma demande par internet
Merci beaucoup pour sa patience
Téléconseillére au top</t>
  </si>
  <si>
    <t>marine-75892</t>
  </si>
  <si>
    <t>Je suis extrêmement déçu de cette mutuelle !! Nous y sommes depuis plusieurs années tant que tout ce passe bien tout ira mais dès que vous avez un soucis avec eux la les gros problèmes commencent ! Nous avons payé notre trimestre par virement bancaire depuis 3 mois mais sous prétexte qu'ils ne le trouvent pas nous n'avons plus de droits mais évidemment pour payer le 2 eme trimestre la on sais me contacter . Je fait des emails j'envoie les justificatifs j'appel mais rien tout est long aucune urgence a leurs yeux !</t>
  </si>
  <si>
    <t>thierry-p-131826</t>
  </si>
  <si>
    <t>Les servicse et les prix sont très attractifs. Il reste à espérer que les prestations, la réactivité  et la disponibilité soient à la hauteur de mes attentes</t>
  </si>
  <si>
    <t>05 décembre 2017 suite à une expérience en décembre 2017</t>
  </si>
  <si>
    <t>ras-59414</t>
  </si>
  <si>
    <t>Personnel en ligne Professionnel -  Accueil téléphonique TOP-Tarifs clairs; je recommande cet assureur sans aucune hésitation, en attente, toutefois des conditions du remboursement d'un éventuel sinistre !</t>
  </si>
  <si>
    <t>27 juillet 2020 suite à une expérience en juillet 2020</t>
  </si>
  <si>
    <t>sylwood-95314</t>
  </si>
  <si>
    <t>Mon épouse vient de se voir "résiliée" sans autre communication qu'un recommandé après 20 ans chez Eurofil (enfin Aviva maintenant). Je suis en attente pour les joindre depuis maintenant 20 minutes….un premier contact téléphonique pour m'expliquer que je suis arrivé à l'acceuil car trop de monde appel, et je me retrouve à nouveau en attente depuis 10 mn.
Je confirme aussi l'extrème manque de respect des conseillers en ligne, je viens à l'instant d'avoir un espère de guignol qui me prends de haut et m'envoi valser avant de me basculer sur une personne tierce qui est encore moins commerciale.
Nous résilions dans l'instant, une compagnie à fuir.</t>
  </si>
  <si>
    <t>05 novembre 2019 suite à une expérience en novembre 2019</t>
  </si>
  <si>
    <t>cristal2005-80719</t>
  </si>
  <si>
    <t>je suis a harmonie mutuelle dans le cadre de ses fameuses mutuelles d entreprises OBLIGATOIRE.j ai pas eu le choix de ma mutuelle .en date du 29 octobre 2019 je recois un courrier que depuis le 1er septembre2019 je ne suis plus assuréé car mon entreprise a eu un changement de gérant.pourtant au niveau de l entreprise un conseiller de chez harmonie ses deplacé sur mon lieu de travail mi-octobre pour voir avec la gérante et moi la reconduction de mon contrat.la conseillère a bien pris  mon rib et par email je lui ai envoyé autorisation de prèlevement.d ou ma surprise d avoir recu se courrier .j appelle harmonie personne ne peut me renseigner toute le monde s en fout.ou je trouve que c est du n importe quoi je les avaient appelé courant septembre pour un renseignement concernat un devis dentaire et la personne ne ma dis que ma mutuelle etais arreté.chercher l erreur.on m impose une MUTUELLE et pourquoi c est moi qui galère.</t>
  </si>
  <si>
    <t>27 mars 2017 suite à une expérience en mars 2017</t>
  </si>
  <si>
    <t>laura-53628</t>
  </si>
  <si>
    <t>Très déçue. Certes, ce n'est pas cher. Par contre, tentative de vol puis voiture volée, DA ne m'assure plus! En outre, il faut se battre pour obtenir remboursement! Ils avaient oublié 500 Euros  sur la valeur de la voiture! Je suis toujours en pourparlers pour obtenir remboursement des accessoires volés avec le véhicule (qui sont remboursés dans un forfait de 460 euros )normalement .</t>
  </si>
  <si>
    <t>mohand-h-110970</t>
  </si>
  <si>
    <t>opératrice au téléphone très courtoise et patiente . les prix sont satisfaisants. le service est rapide bien expliqué. je remercie Direct assurance de m'accepter comme client. et je le conseille a mes proches famille , amis et collègues.</t>
  </si>
  <si>
    <t>patrice-v-132674</t>
  </si>
  <si>
    <t>Je suis sastifait de votre assurance  pour ma voiture je vous envoie les papiers de que possible je travail la nuit et je vais me mettre en route merci</t>
  </si>
  <si>
    <t>18 novembre 2018 suite à une expérience en novembre 2018</t>
  </si>
  <si>
    <t>mona-68712</t>
  </si>
  <si>
    <t>Je n'ai jamais vu une aussi mauvaise mutuelle de toute ma vie. Ils perdent tout le temps les documents, nous renvoie les bulletins d'affiliation, mettent 3 ans à répondre quand ils ne donnent pas de fausses infos</t>
  </si>
  <si>
    <t>ali-n-127760</t>
  </si>
  <si>
    <t>Très professionnels, très facile à souscrire, rapport qualité prix excellent, je vous conseille direct assurance, merci pour votre professionnalisme cordialement</t>
  </si>
  <si>
    <t>mamiejo30-106543</t>
  </si>
  <si>
    <t>Il n'y a que le prèlèvement automatique qui fonctionne encore (au début, débité 2 fois et remboursement pas avant 2 mois), j'attends une réponse à un devis dentaine depuis...3 mois. rien ne fonctionne. de très nombreuses erreurs, jusqu'à se tromper en omettant le n° de sécu du conjoint (d'où rejet de dossier). J'ai l'impression d'avoir un mur en face de moi !</t>
  </si>
  <si>
    <t>pepounnette-67534</t>
  </si>
  <si>
    <t>Pas eu le temps de tester leurs prestations, cela s'est arrêté avant le départ du contrat car ils ont refusé de me fournir les détails de calcul de la 1ère facture, de plus ils ont présenté un prélèvement avant la date de début de contrat avant que j'aie retourné le contrat signé! Un très mauvais faux départ. Heureusement j'ai échappé à la suite. Je dois préciser qu'ils m'ont envoyé sur les roses malproprement en tentant de me culpabiliser sous le prétexte que je ne leur faisais pas confiance, et que je pouvais aller voir ailleurs (où est le respect du client et de ses droits?)</t>
  </si>
  <si>
    <t>03 avril 2017 suite à une expérience en avril 2017</t>
  </si>
  <si>
    <t>bayoude-53803</t>
  </si>
  <si>
    <t xml:space="preserve">Incompétent, erreurs sur les contrât 2 fois de suites avec une attente d un mois pour élaborer un contrat.
Je vous parle pas du Temps d Attente au téléphone .
On etait à Allianz Lorette c était un cauchemar </t>
  </si>
  <si>
    <t>patricia-c-114779</t>
  </si>
  <si>
    <t>je suis très satisfaite du service, c'est rapide, facile a comprendre, vous proposé d'autres contrats, c'est très bien.
A l'échéance de mon autre véhicule je compte l'assuré chez vous</t>
  </si>
  <si>
    <t>duwez-a-121250</t>
  </si>
  <si>
    <t>site  explicite , adhésion  facile les prix sont très attractifs 
Par contre la navigation et largement plus longue que les 5 minutes annoncés pour remplir les formulaires</t>
  </si>
  <si>
    <t>anouar-l-134530</t>
  </si>
  <si>
    <t>Je suis très satisfait du servic Direct Assurance  Les prix me convient… simple et pratique Je recommande Direct Assurance à ma famille et à mes amis efficace pratique</t>
  </si>
  <si>
    <t>armony-melany-b-134474</t>
  </si>
  <si>
    <t xml:space="preserve">Je suis très satisfaite des prestations que vous me proposez, service rapide et bien détaillé ! 
Et prix très intéressant comparer à mon ancienne assurance auto ! </t>
  </si>
  <si>
    <t>philippe-r-108162</t>
  </si>
  <si>
    <t>Satisfait depuis 2012, je change néanmoins d'assureur, vos cotisations augmentant chaque année de 40 à 50euros;ce qui est beaucoup, vous en conviendrez - Mon nouvel Assureur PACIFICA me fait un tarif TTC de 392,27euros contre 510euros chez vous en 2020 (Mêmes garanties !)-même véhicule.</t>
  </si>
  <si>
    <t>17 avril 2020 suite à une expérience en avril 2020</t>
  </si>
  <si>
    <t>melinda-88964</t>
  </si>
  <si>
    <t>Je ne conseille pas du tout cette assurance. Tant que vous n'avez pas de sinitre et que vous êtes à jour dans vos mensualités, tout va pour le mieux. Mais dès lors que vous rencontrez une difficulté dont vous n'êtes pas responsable (même après 13 ans d'ancienneté sans sinistre), la Macif vous envoie ses experts très bien entraînés à ne pas vous indemniser, alors qu'ils sont censés vous venir en aide et vous conseiller (voir le site des experts Eurexo). Je suis très déçue de la Macif et dubitative quant à leurs valeurs solidaires??!!</t>
  </si>
  <si>
    <t>24 avril 2021 suite à une expérience en avril 2021</t>
  </si>
  <si>
    <t>mathieu-j-111302</t>
  </si>
  <si>
    <t>Franchise élevée,  mauvais suivi des dossiers, et contact avec la plateforme tres compliqué car pas en france, et ne prenne pas en compte les courriers que nous leur adressons.
Je ne recommanderai vraiment pas cette assurance autour de moi.</t>
  </si>
  <si>
    <t>razvi-113262</t>
  </si>
  <si>
    <t>La pire assurance sur le marché. À cause de la crise, j'ai tout perdu. Financièrement j'ai pu payer la mensualité et direct assurance avait résilié mon contrat même si nous avons eu des conversations téléphoniques. En plus ils m'ont demandé de rembourser la cotisation sur un an complet. La mafia française. A éviter</t>
  </si>
  <si>
    <t>17 janvier 2018 suite à une expérience en janvier 2018</t>
  </si>
  <si>
    <t>nonsatisfait-60582</t>
  </si>
  <si>
    <t>DIMINUE EN DOUCE LES GARANTIES AFIN DE PROPOSER UN TARIF COMPETITIF.
ON NE S'EN APERCOIT QUE LORSQU'IL Y A UN SINISTRE.
PAS DE DIALOGUE.</t>
  </si>
  <si>
    <t>nabil-a-106155</t>
  </si>
  <si>
    <t>Je suis satisfait du service. 
J'aurai aimé cependant bénéficier d'une remise car je suis dorénavant nouveau client.
Site simple et ludique pour faire les démarches</t>
  </si>
  <si>
    <t>christophe-51245</t>
  </si>
  <si>
    <t>au début rien à dire puis viens le temps de la résiliation et la cela fait 1 mois et 10  jours que j attend comment transformer un client satisfait en client perdu j ai attendu 28 minutes pour entendre dire le virement a ete fait le 5/01 bizarement j appel le 8/01 et le 13/01 toujours rien</t>
  </si>
  <si>
    <t>15 juin 2018 suite à une expérience en juin 2018</t>
  </si>
  <si>
    <t>marie5885-64797</t>
  </si>
  <si>
    <t>Clair dans les explications, besoins bien cernés</t>
  </si>
  <si>
    <t>09 avril 2021 suite à une expérience en avril 2021</t>
  </si>
  <si>
    <t>aurelien-r-109765</t>
  </si>
  <si>
    <t>Je suis satisfait des tarifs et des services, mais étant déjà client je trouve pas normal que nous devons tous réinscrire permis ! date de validité 
! bonus !! alors que vous disposez de tous ces documents, se serait plus simple de mettre à jour votre base de données grâce au numéro client !!! Cordialement Aurélien.</t>
  </si>
  <si>
    <t>batmunkh-s-125344</t>
  </si>
  <si>
    <t>Plutôt satisfait même si une procédure longue, de beaux modèles et d’honorables vendeurs, c’est par la suite si, dans le meilleurs des cas sera satisfait ou non de cette assurance</t>
  </si>
  <si>
    <t>25 octobre 2018 suite à une expérience en octobre 2018</t>
  </si>
  <si>
    <t>alex-57973</t>
  </si>
  <si>
    <t>majoration malus de la prime On me dit sinistre responsable en avril 2018 déclaré juin 2018 je nai jamais déclaré de sinistre ni eu d'accident leur demande copie du constat signé  j'attends 15 dps jrs</t>
  </si>
  <si>
    <t>nadia-c-138323</t>
  </si>
  <si>
    <t xml:space="preserve">Le conseiller a été parfait
il su me renseigner tres precisement.sur la couverture de l'assurance
il a su me conseiller selon mes habitudes de deplacements </t>
  </si>
  <si>
    <t>fbnlrd-115891</t>
  </si>
  <si>
    <t>Pas de remboursement depuis 3 mois. Relances multiples par téléphone et mail, pas de retour. Après 2 mois mail reçu indiquant  contrat en contentieux. Appel confirmant une erreur de gestion interne. Dernière relance , l'interlocuteur raccroche.</t>
  </si>
  <si>
    <t>emilie-b-126728</t>
  </si>
  <si>
    <t>Je suis satisfait sur la rapidité, et votre sérieux . Je recommande direct assurance à mon entourages. Super prix et offres sur différents contrat assurances.</t>
  </si>
  <si>
    <t>daniel--99064</t>
  </si>
  <si>
    <t>Très professionnel tarifs raisonnables et conseillers toujours à l’écoute. Il est toujours hasardeux de prendre une assurance via internet mais avec AMV j’ai été tout de suite en confiance et je ne le regrette pas.</t>
  </si>
  <si>
    <t>robert-b-113288</t>
  </si>
  <si>
    <t>Je suis satisfait des propositions données, bonne réactivité, difficultés pour se faire comprendre par un agent soit qui ne parle pas bien notre langue , soit par un matériel de télécommunications de pas très  bonne qualité, autrement les choses se sont plutôt bien passées</t>
  </si>
  <si>
    <t>celine-b-110111</t>
  </si>
  <si>
    <t>Très satisfaite du service : en cas de litige, rapidité et efficacité constatées pour la gestion du sinistre.
Cartes vertes envoyées à l'avance ; service appréciable.</t>
  </si>
  <si>
    <t>jeremy-r-105248</t>
  </si>
  <si>
    <t>Nous avons payé un contrat auto qui était en réalité un doublon du contrat que nous avions déjà, notre voiture FIAT 500 n'était donc pas assurée sur une longue période, sauf que les cotisations ont bien été prélevées deux fois pour un même véhicule le FIAT 500.
Nous restons dans l'attente du retour de votre service pour obtenir le remboursement des cotisations relatives à cette erreur.</t>
  </si>
  <si>
    <t>verraleweck-106523</t>
  </si>
  <si>
    <t>A la souscription du contrat mutuelle, on vous colle une assurance décès sans précision sur la durée de contrat et la résiliation possible, et quand vous résiliez le contrat de mutuelle, on vous oblige à continuer l'assurance décès car les modalités de résiliation sont différentes, donc vous êtes repartis pour un an, grosse tromperie...
Suivi déplorable et communication nulle, à fuir...</t>
  </si>
  <si>
    <t>29 octobre 2020 suite à une expérience en octobre 2020</t>
  </si>
  <si>
    <t>sebastien-99365</t>
  </si>
  <si>
    <t>Ils ne reçoivent jamais les recommandé de résiliation. On a beau leur dire et écrire 6 mois à l avance ils osent dire que un n ont rien reçus. Impossible de les joindre.</t>
  </si>
  <si>
    <t>julie-h-124451</t>
  </si>
  <si>
    <t>Je suis tres satisfaite du service et le recommande fortement. C est tres simple d utilisation et l equipe et tres efficace. Tres bon service et reactivite</t>
  </si>
  <si>
    <t>torres-s-130546</t>
  </si>
  <si>
    <t>Troisième contrat que je souscris avec l’olivier, toujours satisfait. Il y a quelques années j’ai été confronté à un sinistre et tout s’est parfaitement déroulé</t>
  </si>
  <si>
    <t>angefabie80-56836</t>
  </si>
  <si>
    <t>Mon père se fait assurer, il explique les pbs qu il a eu et ce matin car on a osé demandé la résiliation du contrat aidé juridique (qu il n a jamais voulu) ils lui résilient son assurance. C est vrai que c est la faute de mon père qui est dans son canapé si la factrice a défoncé son coffre</t>
  </si>
  <si>
    <t>15 mai 2021 suite à une expérience en mai 2021</t>
  </si>
  <si>
    <t>askeur-i-113765</t>
  </si>
  <si>
    <t>Parfait, 
Super offre, je recommande pour tout mes collègues au boulot et mes amis.
Continuer comme ça.
Je vais la partager sur mes réseaux sociaux et partout</t>
  </si>
  <si>
    <t>20 juillet 2017 suite à une expérience en juillet 2017</t>
  </si>
  <si>
    <t>s-freneat-56125</t>
  </si>
  <si>
    <t xml:space="preserve">après une tempête des tuiles du toit et le portail se sont envolés. impossible de contacter par téléphone sogessur et quand j'ai réussi un expert devait me contacter voila  11 jours que j'attends mon mari a été obligé de prendre une journée de vacance et on a réparé le toit nous mème :achat de tuiles , évacuation des tuiles cassés et pose pour ne pas que notre maison prennent l'eau pour le portail on sait pas!
il y a plein de cambriolage et je ne me sent même pas en sécurité. </t>
  </si>
  <si>
    <t>charles-henri-d-125906</t>
  </si>
  <si>
    <t>Le prix me convient le site et simple d'utilisation. Un plus tout est tres clair en espérant ne pas être dessus par la suite. Merci pour la facilité d'acces</t>
  </si>
  <si>
    <t>gasiglia-t-123051</t>
  </si>
  <si>
    <t>Simple et efficace, le temps d'attente n'est pas trop long
Devis rapide et contrat immédiat
Accueil de qualité, les explications sont claires et les options sont conseillées mais pas imposées</t>
  </si>
  <si>
    <t>celc7-89172</t>
  </si>
  <si>
    <t>Un service client déplorable. Il a fallu trois mois pour rattacher mon enfant à mon compte, j'ai dû avancer SS et mutuelle pendant ce temps (des centaines d'euros), cela aurait pu être très difficile pour certains et mettre à mal la santé de leur enfant. Et encore cela a été fait car j'ai rappelé 3 fois ! Mes courriers ne sont jamais traités (perdus ? vu le prix du timbre ça ne vaut pas le coup!). J'ai écrit un courriel à la directrice de ma section LA, je n'ai jamais eu de réponse de sa part. Communication à revoir et gestion des dossiers</t>
  </si>
  <si>
    <t>moalacanau-117316</t>
  </si>
  <si>
    <t xml:space="preserve">victime d’une déchirure de liner de piscine( vieux d’une grosse année) par un tier je suis sidéré par la tournure des choses, en effet je m’explique: je suis sociétaire à l’assurance maif depuis 35 ans et j'apprend  hier que pour pouvoir faire intervenir un remboursement certainement partiel de mon préjudice qui s’élève à 380€(prix du liner neuf) un expert a été mandaté par mon assurance pour expertisé une déchirure de liner et qu’un expert de l’assurance adverse pourrait aussi se déplacer c’est la procédure. j’habite à 60 km de bordeaux en bord de mer et  je vais donc pour avoir demandé cette prise en charge déclencher des frais d’expertise d’une valeur bien supérieure à la pièce endommagée.Mais heureusement que des experts bien formés vont pouvoir justifier que c’est bien une déchirure car la déclaration sur l’honneur faite par les deux parties pourraient être remise en cause par avis d’expert.
Je suis désolé pour tous les sociétaires qui vont devoir payé cette mascarade !
si vous avez de l’argent à dépenser de cette manière c’est que vous pourriez plus sérieusement baisser nos mensualités vous ne croyez pas?.
</t>
  </si>
  <si>
    <t>alexandre-c-113477</t>
  </si>
  <si>
    <t>Le service client est très réactif et efficace mais je me suis rendu compte que la concurrence pratique des tarifs beaucoup plus avantageux surtout quand on assure plusieurs véhicules .</t>
  </si>
  <si>
    <t>emmac-91411</t>
  </si>
  <si>
    <t>2 mois que je relance à envoyer des messages sur le site internet pour avoir a une question, n'ayant pas que ca a faire que d'essayer de téléphoner, on est en 2020, arrêter d'obliger les gens a perdre leur temps par téléphone quand répondre à un mail prend quelques secondes bien souvent.</t>
  </si>
  <si>
    <t>cussenot-r-131488</t>
  </si>
  <si>
    <t>satisfaite du prix, j'espère juste n'avoir jamais besoin de vos services, comme ce fut le cas jusqu'a aujourd'hui dans n'importe quel autre assurance.</t>
  </si>
  <si>
    <t>frederique-b-112134</t>
  </si>
  <si>
    <t>Je suis ravie des prestations de cet organisme de sécurité, je suis en toute confiance. et en sécurité. je suis confiante et en toute sécurité. Merci à vous</t>
  </si>
  <si>
    <t>vero-117422</t>
  </si>
  <si>
    <t>tarif qui n'est pas bon marché , personnel pas toujours sympa  et conciliant , en cas de pépin c'est sérieux , ne font pas d'effort financier pour conserver leurs clients</t>
  </si>
  <si>
    <t>lanrody-139210</t>
  </si>
  <si>
    <t xml:space="preserve">Problème de remboursement pour les frais dentaire, j'ai changer de Mutuelle qui a résilié cette assurance et aujourd'hui il me relance pour que je puisse remettre la télétransmission sur mon compte Ameli, il n'ont pas tenu compte de la résiliation, donc Mutuelle a fuir au plus vite
cordialement
le retraité qui s'est fait berné </t>
  </si>
  <si>
    <t>delphine-l-125363</t>
  </si>
  <si>
    <t>Je suis satisfaite du service GMF assurance. Réactivité, prix, facilité à avoir les informations, fluidité du site internet qui est clair et facile d'utilisation.</t>
  </si>
  <si>
    <t>mayline-122532</t>
  </si>
  <si>
    <t>Si une mutuelle est à fuir, c'est bien celle-là ! Exiger une facture acquittée pour un remboursement de tiers-payant chez un praticien est pour le moins excessif et abusif !
Attendre 15 jours à 3 semaines minimum pour un simple remboursement de consultation de tiers-payant entre autres est inimaginable, même dans la plus mauvaise des mutuelles.
Si vous cherchez une mutuelle SURTOUT ne prenez pas CEGEMA !
1 étoile est 1 étoile de trop, si il existait des étoiles en moins je mettrais le maximum d'étoiles en moins !!
Inutile de rajouter que je déconseille TRES TRES VIVEMENT cette mutuelle ! Très cher pour les services qu'on est en droit d'exiger et qu'on n'a pas ! Fuyez-les comme la peste !! Merci de votre attention !</t>
  </si>
  <si>
    <t>09 novembre 2020 suite à une expérience en novembre 2020</t>
  </si>
  <si>
    <t>znf-99915</t>
  </si>
  <si>
    <t>La MACIF me radie (assurance auto) sans m'informer, en pleine période de confinement et de couvre-feu, et refuse de délivrer la carte verte pour une formalité oubliée alors même que mon véhicule est à la fourrière! Aucun sens de la relation client ni aucune indulgence. Ne vous trompez pas, ils ne vous rateront pas!</t>
  </si>
  <si>
    <t>ait-ben-ali-n-117551</t>
  </si>
  <si>
    <t xml:space="preserve">Le prix me convient pas mais je suis globalement satisfait des options choisis. Je recommederai l'olivier assurance sans soucis. Bientôt la perfection 
</t>
  </si>
  <si>
    <t>rere74-90922</t>
  </si>
  <si>
    <t>Je cherche la meilleure assurance qualité prix. Ceci correspond à ma premiere recherche. Le tarif semble similaire à mon assurance actuelle. A voir......</t>
  </si>
  <si>
    <t>16 août 2017 suite à une expérience en août 2017</t>
  </si>
  <si>
    <t>alain38-56618</t>
  </si>
  <si>
    <t>Lolivier assurance est censé m'avoir envoyé une carte provisoire par mail. Pas de pièce-jointe dans le mail donc pas de carte provisoire.
Malheureusement, mon contrat 1080169302 semble effectif mais je n'ai aucune attestation pour le prouver.</t>
  </si>
  <si>
    <t>abdelkrim-d-130470</t>
  </si>
  <si>
    <t>Je suis satisfait du service les prix me conviennent  Simple et pratique Je suis très heureux de pouvoir trouver une assurance pour mon futur véhicule et de démarrer un nouveau partenariat avec direct assurance Entre le travail et la maison je vais trouver du plaisir à conduire mon véhicule Renault Clio</t>
  </si>
  <si>
    <t>floury-g-122039</t>
  </si>
  <si>
    <t>Le conseiller au téléphone est au top et très explicatif .Concernant cette assurance le prix est  très correcte et a voir et a tester lors de problème ou d accident  .</t>
  </si>
  <si>
    <t>fabien-d-130329</t>
  </si>
  <si>
    <t>Service impeccable, fluide et très simple pour réaliser un devis et pouvoir souscrire au contrat dans la foulée. Pas de harcèlement de la part de vos conseillers !</t>
  </si>
  <si>
    <t>richard-d-111839</t>
  </si>
  <si>
    <t>Je suis satisfait de Direct assurance .Le service client est très réactif .Je n'ai jamais eu de sinistre  mais les prix sont très attractifs .Merci a vous</t>
  </si>
  <si>
    <t>12 mars 2019 suite à une expérience en mars 2019</t>
  </si>
  <si>
    <t>cdavid-72090</t>
  </si>
  <si>
    <t>a ce jour je suis assuré depuis vingt ans a la macif
j'ai subi un sinistre le 9/12/2018 sur  mon camping car ,un mur luiest tombé dessus
bilan de l'operation depuis 3 mois la macif ne fait rien et je ne peux pas utiliser mon bien
alors que je suis assuré tous risque et que le mur incriminé appartien a la société qui gardienne mon vehicule
les reparations se montent aujourd'hui a 40000 euroset je suis privé de l'utilisation de mon bien a cause de leur incompétence ou leur desir de faire trainer les choses</t>
  </si>
  <si>
    <t>12 février 2017 suite à une expérience en février 2017</t>
  </si>
  <si>
    <t>lucke-52337</t>
  </si>
  <si>
    <t>pas satisfait cela fait 4 mois que j'attend pour recevoir ma carte verte j'ai envoyé tous les document necesaire en recomendé avec accusé de reception preuve en main il dise ne rien avoir recu j'envoie donc par mail reponse de le par on a recu que la copie de votre permis cote verso j'ai donc rapellé 15 minute pour avoir une personne me demandent de renvoyé les document ce que j'ai fais et toujour rien donc je ne ces meme pas si je suis assuré mes pour prendre l'argent sur mon compte ca ils on su</t>
  </si>
  <si>
    <t>29 mars 2017 suite à une expérience en mars 2017</t>
  </si>
  <si>
    <t>elfe-43095</t>
  </si>
  <si>
    <t>Ne surtout pas souscrire à cette "pseudo" assurance. J'ai un contrat obsèques qui s'appelle plan quiétude, souscrit en 2010 pour lequel à la souscription j'avais un capital garanti en cas d'accident de 12420 euros. J'ai reçu dernièrement un relevé de situation qui m'indique que ce capital est désormais de 8000 euros, alors que je paye toujours la même cotisation mensuelle. Bien entendu, impossible de joindre le numéro de téléphone surtaxé pour demander une explication, tout comme il n'y a pas de réponse aux mails envoyés à leur pseudo service client, alors qu'ils s'engagent à vous répondre dans les 4 jours. Je ne comprends pas comment des personnes peuvent, sans scrupule, travailler pour cette société sans foi ni loi. Par ailleurs il est inutile de se rendre dans une agence "physique" pour tenter d'obtenir une réponse, l'interlocuteur n'ayant d'égal à son arrogance que son incompétence. Il me reste à résilier ce contrat avec à la clé une perte significative au regard de la valeur de rachat par rapport aux cotisations versées.
Fidèle adhérent de l'association UFC que choisir, je les informe de l'indélicatesse et du dol de cette assurance.</t>
  </si>
  <si>
    <t>pille-e-134283</t>
  </si>
  <si>
    <t>Je suis satisfaite des garanties que m'offre L'Olivier assurance, ainsi que du prix, le devis et la mise en place du contrat a été très simple et fluide.</t>
  </si>
  <si>
    <t>30 mars 2017 suite à une expérience en mars 2017</t>
  </si>
  <si>
    <t>agnesdom-53717</t>
  </si>
  <si>
    <t>Très bonne compagnie jerecommende gens agréable au téléphone comme par mail aucun soucis jusqu'à présent rapidités pour avoir ma carte verte définitive donc aller y et c est pas cher</t>
  </si>
  <si>
    <t>nienie-60511</t>
  </si>
  <si>
    <t>Mercer est mon assureur imposé par ma boite mais le service est déplorable. Plus d'un mois et demi pour obtenir le remboursement suite à une hospitalisation, alors que la demande de prise en charge avait été faite en amont. 
A tous les employeurs, je vous déconseille vivement cette mutuelle. De plus le contact téléphonique est payant meme pour les adhérents.... Lamentable</t>
  </si>
  <si>
    <t>06 février 2017 suite à une expérience en février 2017</t>
  </si>
  <si>
    <t>nora-52096</t>
  </si>
  <si>
    <t xml:space="preserve">lors d'une déclaration de sinistre alors que je n'étais absolument pas fautive le conseillé à commencé à me poser des questions personnelles qui n'avait rien avoir avec l'accident, je me suis donc permise de demander poliment quel était le rapport....et la je me fait remballer en me disant que si je suis pas contente je pouvais aller voir ailleurs en gros....maintenant ça fait 10 jours que j'envoie des mails pour savoir où ça en est et je n'ai toujours pas reçu de réponses et quand mon mari appel ils ne veulent pas lui répondre en prétextant que le contrat est a mon nom. 
En attendant je suis obligée de rouler avec une voiture démolie et pas sécurisée pour mes enfants car la portière arrière se ferme très mal voir pas du tout.
Je trouve ça vraiment dommage car jusqu'à maintenant j'étais contente de cette assurance 
</t>
  </si>
  <si>
    <t>em-128190</t>
  </si>
  <si>
    <t>Service minable, tout est fait pour ne pas vous indemniser même si vous êtes en tous risques, une honte, je regrette sincèrement d'avoir été assurée chez eux , ils feront tout pour ne pas vous indemniser. Fuyez .....</t>
  </si>
  <si>
    <t>florian-g-115561</t>
  </si>
  <si>
    <t>Impossible de vous joindre, c'est scandaleux, même ma banque ne réussie pas à vous joindre, je n'en resterai pas à ces quelques mots, résiliation impossible à faire même avec la loi Hamon.</t>
  </si>
  <si>
    <t>jiga59-66363</t>
  </si>
  <si>
    <t>Depuis 10 jours je suis en communication avec le service sinistre( non responsable) et à chaque communication j'ai une réponse différente.Et toujours aucune solution à mon problème.</t>
  </si>
  <si>
    <t>le-doze-y-114416</t>
  </si>
  <si>
    <t>site pas fluide au niveau de la signature des documents et de l'accès au bas de page et dommage qu'il n'y est pas d'application mobile pour simplifier les démarches</t>
  </si>
  <si>
    <t>aline--b-121132</t>
  </si>
  <si>
    <t xml:space="preserve">Je suis satisfaite dans l'ensemble des services rendus. Sauf que les voitures vendues figurent encore sur le contrat même si elle n'est pas soumise au paiement de l'assurance.
</t>
  </si>
  <si>
    <t>20 octobre 2021 suite à une expérience en octobre 2021</t>
  </si>
  <si>
    <t>fanfanjiji-137856</t>
  </si>
  <si>
    <t xml:space="preserve">Je remercie Ouijdane pour l'attention portée à ma demande je lui mets un 5 sur 5 j'espère que cela lui sera bénéfique 
Quant à l'assurance j'ai eu une divergence de compréhension  qui n'a pas trouvé de solution 
 Il est très difficile de ne communiquer que par téléphone </t>
  </si>
  <si>
    <t>10 mars 2017 suite à une expérience en mars 2017</t>
  </si>
  <si>
    <t>athmos-53151</t>
  </si>
  <si>
    <t>Résiliation par loi Hamon dans les délais. Prélèvement de l'échéance effectué alors que le contrat est résilié (accusé de réception de Olivier Assurances)</t>
  </si>
  <si>
    <t>joel-t-124779</t>
  </si>
  <si>
    <t>simple et rapide tout peut se faire par internet cela facilite les démarches.
service client au top
rien à redire
satisfait d'être client depuis longtemps</t>
  </si>
  <si>
    <t>barbou-n-123240</t>
  </si>
  <si>
    <t xml:space="preserve">Je suis satisfait de l’échange avec  l’équipe et des informations au sujet du devis de mon véhicule et du choix de cette assurance. Je recommanderais cette assurance.
</t>
  </si>
  <si>
    <t>bebert-60-99067</t>
  </si>
  <si>
    <t>suite a un sinistre , la prise en charge de ma moto par le dépanneur a été rapide et efficace , la gestion de mon dossier également . le seul petit reproche    , je n'ai pas été prévenu du remboursement ni par amv ni par le garagiste BMW</t>
  </si>
  <si>
    <t>flobert-89082</t>
  </si>
  <si>
    <t xml:space="preserve">Catastrophique!
Mutuelle horriblement chère pour les remboursements fournis. Cela fait 20 ans que je suis chez eux, jamais un rhume. Et la, au premier problème, la mutuelle se défausse en arguant de pseudos conditions. Obligé de faire une longue liste de courriers. Si le service d'assistance aux mutualisés était correct, on pourrais estimer que le prix vaut la chandelle. Et bien non, pour la MGEN, la seule bonne chose à faire est d'encaisser un maximum, tout en remboursant un minimum. Ce n'est plus une Mutuelle, c'est devenu une BANQUE!
J'espère rapidement pouvoir suspendre mon adhésion pour aller chez une autre mutuelle, qui je l'espère ne sera pas là pour juste encaisser mes cotisations, et se retirer au moment où l'on en a besoin!!
Sincèrement, prenez vos jambes à votre coup, et FUYEZ!!!
</t>
  </si>
  <si>
    <t>gomado-a-137981</t>
  </si>
  <si>
    <t>Je suis satisfaite du service et j'espère ne pas être déçu d'avoir souscrire chez olivier assurance. Vos conseillers ont été efficaces patients et surtout à l'écoute</t>
  </si>
  <si>
    <t>angelin-88321</t>
  </si>
  <si>
    <t>Parfait quand tout vas bien !</t>
  </si>
  <si>
    <t>prototype-101904</t>
  </si>
  <si>
    <t>Il ne m'a pas fallu 5 ans mais qu'un mois pour évaluer le manque de sérieux de mutuelle à laquelle j'ai dû souscrire par le biais de l'entreprise dans laquelle je travaille.
Au bout d'un mois (que j'ai déjà payé) je ne dispose toujours d'aucun justificatif, pas un seul bout de papier qui prouve mon adhésion.
Conseillère injoignable que ce soit par mail ou téléphone...
Bref, fuyez, n'importe quel autre mutuelle sera mieux pour vous en cas de pépins, au moins vous pourrez prouver que vous avez une mutuelle.</t>
  </si>
  <si>
    <t>30 juillet 2017 suite à une expérience en juillet 2017</t>
  </si>
  <si>
    <t>joubi94-56371</t>
  </si>
  <si>
    <t>Ma mère de 78 ans est assurée chez MAAF, 50% bonus à vie + 8% lauréat. Elle se gare sur une parking , va au marché et en revenant elle constate des dégâts sur son véhicule. elle déclare ce fait à son assurance en affirmant qu'elle a constaté les dégâts sur le Parking. Elle n'a jamais indiqué qu'ils avaient été faits sur le parking.  L'expert désigné  par la MAAF conclue :' incohérence entre dommages relevés  et la déclaration de sinistre faisant état d'un choc en stationnement' . Du coup la MAAF  suit l'avis nde l'expert et dit qu'il y a déclaration frauduleuse et ne prend rien en charge. Ma mère a refusé de faire une contre-expertise et accepté l'expertise technique et pas l'interprétation de l'expert.. A son âge, il se peut très bien qu'elle ait ripé contre le poteau du cimetière en se rendant sur la tombe de son mari. Aujourd'hui on a saisi les services client MAAF, le service réclamation MAAf qui propose de nouveau la contre-expertise-Le médiateur  (c'est en cours). Si on doit aller devant un tribunal pensez-vous qu'il ya des chances de gagner ? Cela d'autant plus que ma mère avait tout intêret à déclarer que c'était elle qui avait accroché quelque chose. Elle aurait érté remboursée sans perte de bonus, sauf de payer (dans tous les cas de figure) la franchise de 200 euros.</t>
  </si>
  <si>
    <t>jipe-96849</t>
  </si>
  <si>
    <t>avez vous uyne assistance juridique qui prenne bien la  défense de son assuré. °2° faites vous un prêt de véhicule en cas de: accident entre 2 véhicules et surtout incident mécanique de la voiture . j'ai eu la triste expérience avec l'un de vos concurrents: l'expert qui a abondé dans le sens de PSA et ensuite pas de prêt de  véhicule qu'il a fallu louer à 30€ par jour et payer la réparation d'une voiture  de moins de 2 ans et 18000kms  et de plus  me dire que je ne savais pas conduire après avoir été commercial pendant 40 ans avec 45000kms par an! ou bien que je laissais mon pied en permanence sur l'embrayage qui était mort  complètement/ voila mon critère pour changer d'assurance. aimetegdur@gmail.com</t>
  </si>
  <si>
    <t>ismail-b-125038</t>
  </si>
  <si>
    <t>Je suis satisfait merci du prix aussi direct assurance vous êtes les meilleurs raport qualité pris le service apres vente vous facilité les démarches</t>
  </si>
  <si>
    <t>19 mars 2020 suite à une expérience en mars 2020</t>
  </si>
  <si>
    <t>bleulibelul07-88421</t>
  </si>
  <si>
    <t xml:space="preserve">Assurer chez pacifica depuis moins d'un ans.
Je me suis faites cambrioler le 27/10/19 
Passage de l'expert le 15/11/2019
Aucun règlement à ce jour l'expert se serait trompée sur le chiffrage Pacifica aurait demandé une contre expertise j'ai écrit au service consommateur rien j'ai écrit au directeur général rien mis à part le fait d'avoir transmis mon courrier au services  consommateurs 
Nous sommes le 18/03/2020  soit 5 mois plus tard je continue de payer mes cotisations malgré aucune Indeminisation j'ai eu recours à un avocat et aux associations de consommateurs et j'attend le dénouement 
Une assurance a fuir 
</t>
  </si>
  <si>
    <t>Très satisfait par le service et la disponibilité, la rapidité et la facilité de traitement
Service en ligne intuitif
A confirmer dans le temps mais encourageant</t>
  </si>
  <si>
    <t>06 mai 2018 suite à une expérience en mai 2018</t>
  </si>
  <si>
    <t>tom-63822</t>
  </si>
  <si>
    <t>Assuré depuis plus de vingt ans à la maif, j'en ai toujours été content, aucun accident de voiture et deux ou trois tout petit sinistres il y a plus de dix ans!</t>
  </si>
  <si>
    <t>loulou-134012</t>
  </si>
  <si>
    <t xml:space="preserve">Bonjour
Mon appel avait pour objectif ma radiations de votre mutuelle
En effet j ai trouvé une mutuelle offrant plus de couverture et à un prix quasi similaire au votre
Rawane mon interlocuteur a été aimable
</t>
  </si>
  <si>
    <t>chiarello-l-126647</t>
  </si>
  <si>
    <t>Je suis satisfait de L'Olivier Assurance en therme de qualité / prix .
Je renouvelle ma confiance dans ce second contrat d'assurance voiture chez l'Olivier Assurance.</t>
  </si>
  <si>
    <t>gautier-l-136025</t>
  </si>
  <si>
    <t>Je suis agréablement surpris de trouver un renfort concernant les médecines douces. 
Je ne mets pas la satisfaction au maximum car j'attends de constater l'efficacité du service</t>
  </si>
  <si>
    <t>30 décembre 2016 suite à une expérience en décembre 2016</t>
  </si>
  <si>
    <t>lilou-50786</t>
  </si>
  <si>
    <t>Très bon assurance mon sinistre a  été  pris en charge efficacement et rapidement seul bémol la interlocutrice très désagréable je ai été surprise car tout ce est toujours bien passé avec eux je lui ai fait la remarque car ça faisait plus d une fois qu elle me contacter et bien sûr elle l a très mal pris alors Madame ,monsieur les assureursoirs svp ayez du respect pour vos assurés .</t>
  </si>
  <si>
    <t>tapimoket-60646</t>
  </si>
  <si>
    <t>Vous entrez, pas de souci ! Mais ayant retrouvé un job, je cotise à une mutuelle entreprise obligatoire. Seulement, Santiane n'a toujours pas résilié auprès de la CPAM après un recommandé, 3 appels et 4 mails.. Bref, je suis en otage et plus remboursé à cause d'eux !</t>
  </si>
  <si>
    <t>youma-t-134397</t>
  </si>
  <si>
    <t>Rapport qualité prix correct. Nouvel adhérent, j’attends de voir comment se déroule les échanges avec direct assurance pour confirmer ou infirmer mon avis</t>
  </si>
  <si>
    <t>hommet-j-128807</t>
  </si>
  <si>
    <t>J'ai été contacté par une personne très sympathique et qui m'as très bien conseillé. A recommander .Procédure de validation de mon dossier facile a accéder et a valider sur mon espace personnel.</t>
  </si>
  <si>
    <t>01 février 2019 suite à une expérience en février 2019</t>
  </si>
  <si>
    <t>didine2522-70859</t>
  </si>
  <si>
    <t>Un scandale cette mutuelle, des commerciaux pour la souscription aprés plus personnes. un Prélevement supérieur en janvier, j'ai donc contacté le service client, une personne me dit que ma banque a refusé le prelevement donc je contacte ma banque qui me dit que non donc je recontacte le service client et la une deuxieme histoire un prelevement exceptionnel pour une association. je trouve cela non professionnel et totalement menteur, c'est une honte, je vais quitter cette mutuelle et je ne la recommanderais à personne</t>
  </si>
  <si>
    <t>kevin-z-111853</t>
  </si>
  <si>
    <t xml:space="preserve">Je suis satisfait du contrat les prix sont abordables 
Je fait confiance.ce à cette assurance qui compte déjà pas mal de membres au sein merci de m'accepter </t>
  </si>
  <si>
    <t>brunel-j-129407</t>
  </si>
  <si>
    <t>Le site est très bien fait, l'annonce est claire et l'échange d'information de fait sans peine. Si je doit faire une remarque : il n'est pas facile de comprendre ce qu'il se passe après le 11ieme échéance.</t>
  </si>
  <si>
    <t>molo-72370</t>
  </si>
  <si>
    <t>Raccroche au nez ne sont pas Professionalsont très lent au traitement des dossiers n'hésite pas a contourné les règles pour avoir raison. font passer les clients d'un service a un autre</t>
  </si>
  <si>
    <t>nath92-58833</t>
  </si>
  <si>
    <t>Bon assurance je suis chez eux depuis à peu plus d'un an pour mes 2 chiens pas de mauvaises surprises j'ai toujours été remboursé assurance sérieuse</t>
  </si>
  <si>
    <t>vvince13-80120</t>
  </si>
  <si>
    <t>Service clientèle à l'écoute, toujours agréable de discuter avec eux.
Les prix sont dans la fourchette basse, comparé à d'autres noms du domaine.
Je n'ai jamais eu aucun souci avec cet assureur, toutes mes questions ont trouvées réponse rapidement.</t>
  </si>
  <si>
    <t>dmd-100383</t>
  </si>
  <si>
    <t>Le service client est impeccable ! Mon interlocutrice de ce jour "Mame" a cherché toutes les solutions pour répondre à ma demande. Il est tellement important de se sentir accompagnée et comprise, notamment dans des situations douloureuses. Un grand merci, donc :))</t>
  </si>
  <si>
    <t>chris-c-124748</t>
  </si>
  <si>
    <t>Assureur à ne surtout pas prendre. Mauvaise gestion des dossiers. Interlocuteur qui nous force a prendre toujours plus d’assurance chez eux alors que pour une voiture c’est déjà difficile de gérer.</t>
  </si>
  <si>
    <t>alex-107111</t>
  </si>
  <si>
    <t>J'ai eu Angélique et lors de l'appel téléphone j'ai malheureusement appuyer sur un à lune des questions posées hors j'ai été non seulement super bien renseigné mais de plus Angélique fut fort agréable alors veuillez svp lui donner une note bien plus juste lors de mon dernier appel si toute fois cela est possible merci apr avance</t>
  </si>
  <si>
    <t>riopolo-112920</t>
  </si>
  <si>
    <t>2 Av Pasteur 93290. Aujourd'hui, l'agent m'a offensé.  J'ai vendu la voiture le 24 mars 2001, je lui ai demandé de fermer le contrat.  aujourd'hui 06.05.21 Je suis allé à l'agence, pour demander pourquoi mon argent est retiré de mon compte, pourquoi le contrat n'est pas ferme.  l'agent a mal parlé.  il est agressif, je me suis révolté.  il m'a dit de sortir et de me frapper au visage.  J'ai appelé la police, aucune action de leur part.  l'agent ne veut pas me parler.  Que puis-je faire., je suis entré pour parler à l'agent, j'ai demandé le numéro de téléphone du propriétaire principal.  l'agent a dit qu'il est, qu'il décide de tout sur ce secteur.  il m'a mis à la porte de manière agressive.J'ai eu de la chance avec mon ami qui était à côté de moi.  il a parlé à cet agent et l'a persuadé de ferme le contrat.Je veux une explication de l'entreprise.</t>
  </si>
  <si>
    <t>killian-100395</t>
  </si>
  <si>
    <t>Très bien assuré remboursement rapide prise en charge simple et rapide mes très cher à part ça je sais pas quoi dire on peut pas dire que je suis fan des déclarations au assurance</t>
  </si>
  <si>
    <t>14 août 2018 suite à une expérience en août 2018</t>
  </si>
  <si>
    <t>gisonoal-45463</t>
  </si>
  <si>
    <t>J'ai mon assurance automobile à l'agence AXA de Lille. Depuis le mois de mai j'essaie de résilier mon assurance car j'ai trouvé un meilleur tarif pour les mêmes garanties.
J'ai fait envoyer par mon nouvel assureur un recommandé à l'agence centrale (adresse postale indiquée sur mes papiers d'assurance). Mon assurance n'a pas été résiliée car le courrier n'était pas adressé à l'agence de Lille (il faut croire que l'agence centrale ne communique pas avec l'agence de Lille).
J'ai donc refait une demande moi-même par recommandé à l'agence de Lille. Le directeur de l'agence n'est pas allé chercher le recommandé et donc n'a pas résilié le contrat.
J'ai donc à nouveau fait ma demande poliment par mail, en scannant mon recommandé et en demandant le remboursement des traites payées à tort. J'ai reçu une réponse du directeur par mail "Nécessaire fait" (pas de "Bonjour" évidemment). Les traites ont été remboursées.
Surprise, le mois suivant j'ai été à nouveau prélevé sur mon compte. Et cette fois-ci aucune réponse à mes mails!
Jusqu'à maintenant, je n'avais eu aucun problème avec AXA. Je trouve regrettable cette opposition à résilier notre contrat.</t>
  </si>
  <si>
    <t>evelyne-spielmann-50135</t>
  </si>
  <si>
    <t>Ma voiture es assurée à la GMF. La prime est de 492 € pour une 207 Allure tous risques, franchise 102 €. Elle a augmenté de 16% par rapport à l'an passé.  Pas d'accident responsable. J'ai endommagé une roue dans un nid de poule. La ville a reconnu sa responsabilité. Remboursement de la roue 59€,  augmentation de ma prime d'assurance  55 €  et j'ai le même taux de bonus que l'an passé (50% + 22% de remise en plus bon conducteur). La franchise n'a pas été appliquée. Ai téléphoné à GMF la conseillère n'a pas pu me donner d'explications. J'ai dû me rendre à l'agence où une autre conseillère aussi incompétente m'a dit qu'il ne pouvait pas y avoir d'erreur mais elle ne sait pas pourquoi l'augmentation est aussi importante. Je vais essayer de trouver une autre compagnie</t>
  </si>
  <si>
    <t>13 octobre 2020 suite à une expérience en octobre 2020</t>
  </si>
  <si>
    <t>maxwoo-41677</t>
  </si>
  <si>
    <t>Je n'ai pas eu d'accident, donc je ne connais le niveau de prestation de GMF. Ce que je constate néanmoins, c'est qu'un devis chez eux pour la même assurance que j'ai chez eux affiche plus de 100€ de moins... Donc plus on reste, plus on paie cher !!! Autant partir... Même avec les 2 mois offerts, promo du moment, il n'y a pas 130€ de cotisation pour 2 mois d'assurance...
Donc la stratégie est d'apater le client pour le faire casquer ensuite quand il est fidèle... Tout va bien, normal :-S</t>
  </si>
  <si>
    <t>emilie-v-111143</t>
  </si>
  <si>
    <t xml:space="preserve">Je suis satisfaite du service. 
Il manque un petit appel d'un conseillé pour être rassurer sur mon contrat et bien me confirmer sur le montant de mes prélèvement etc... 
Le tarif reste correct (j'ai comparé sur le lynx au préalable) mais bon comme tout assurance reste un peu cher sachant que j'ai rarement eu de problème chez moi en 10 ans..
Je compte tout de même ajouter l'assurance de ma voiture car concernant celle ci, le tarif reste compétitif je trouve.
Bonne journée </t>
  </si>
  <si>
    <t>08 août 2021 suite à une expérience en août 2021</t>
  </si>
  <si>
    <t>joanne-n-127054</t>
  </si>
  <si>
    <t>Je suis satisfaite du service. Simple et rapide. C’est la première fois que je passes par une assurance en ligne après en avoir beaucoup entendu parler.</t>
  </si>
  <si>
    <t>20 octobre 2019 suite à une expérience en octobre 2019</t>
  </si>
  <si>
    <t>abcath-80245</t>
  </si>
  <si>
    <t>Très déçue par mon dernier appel à la Maif pour bris de glace... La personne au téléphone a été très désagréable en me demandant de façon très autoritaire de ne pas lui couper la parole alors que j'étais juste en train de lui dire que je préférais mettre ma voiture chez MON garagiste (en qui j'ai pleinement confiance). C'est la première fois que je suis aussi mal reçue, cela laisse à réfléchir pour la suite...</t>
  </si>
  <si>
    <t>canie-c-125780</t>
  </si>
  <si>
    <t>Prix attractif bon rapport qualité prix…,. J’espère que ça répondra à mes attentes au long cours.  Je me suis des inscrit il y a 2 ans et je reviens pour le tarif qui reste moins chère j’espère ne pas perdre en qualité de services</t>
  </si>
  <si>
    <t>berny-71880</t>
  </si>
  <si>
    <t>à fuir à toutes jambes... zéro étoiles</t>
  </si>
  <si>
    <t>dominique-b-114202</t>
  </si>
  <si>
    <t>Satisfait des services de la GMF depuis plus de 30 ans.
Plusieurs contrats en cours depuis de nombreuses années. 
Preuve de satisfaction au long court</t>
  </si>
  <si>
    <t>22 novembre 2018 suite à une expérience en novembre 2018</t>
  </si>
  <si>
    <t>rania13-68833</t>
  </si>
  <si>
    <t>Toute léquipe dharmonie mutuelle dhayange est très désagréables et irrespectueuses envers leur clients très mal reçu même pas un sourire et de plus pas de forme de politesse a notre égard</t>
  </si>
  <si>
    <t>09 mai 2021 suite à une expérience en mai 2021</t>
  </si>
  <si>
    <t>bousselmania-m-113197</t>
  </si>
  <si>
    <t>Très satisfait du service ! Je recommande vivement ! Très simple d'accès et documents reçus en temps et en heure ! Tout va plus vite sur internet !!!!</t>
  </si>
  <si>
    <t>nini-103840</t>
  </si>
  <si>
    <t>Quand tu n’as rien tout va bien mais dès que tu as un accident personne pour t’accompagner dans les démarches je trouve ça inadmissible !!!!!! On te prend pour une moins que rien si tu n’es pas assuré tout risque. Je déconseille complètement cette assurance à maudire !</t>
  </si>
  <si>
    <t>14 juillet 2017 suite à une expérience en juillet 2017</t>
  </si>
  <si>
    <t>renata-56028</t>
  </si>
  <si>
    <t>après avoir dit mes besoin urgent car admise a l’hôpital de la croix rousse a Lyon pour  grosses pathologique  impossible a transmettre la demande de prise en charge pour la chambre individuel  personne au téléphone ni réponse au email pour la carte tiers payant  et en plus pas de document ni de contrat  pour voir ce que nous avons signé  bref je vais envoyer une lettre recommander et faire opposition a la banque sur tout que leur initial 2 ne correspond pas di tout a mes attente et je vais faire appelle a mon service juridique  je déconseille  cette mutuelle et leur courtier satiane</t>
  </si>
  <si>
    <t>hav-109390</t>
  </si>
  <si>
    <t>ne prends pas la résiliation du contrat ,continue les prélèvements ,et quand vous donné les Pieces, ne vous remboursement  pas la somme ,qui vous doit très malin .
vivement la répression des fraudes</t>
  </si>
  <si>
    <t>tanguy-a-105213</t>
  </si>
  <si>
    <t>J'ai fait confiance à DirectAssurance pour la résiliation auprès de mon ancien assureur. Heureusement, je vérifie après un mois et demande auprès de mon ancien assureur si la résiliation est effective. Aucune lettre reçue chez eux ! Donc je continuais à payer et pas de remboursement jusqu'à résiliation... J'attends de voir si DirectAssurance va prendre en charge son erreur et me rembourser le "dédoublement" d'assurance me concernant.</t>
  </si>
  <si>
    <t>18 juillet 2017 suite à une expérience en juillet 2017</t>
  </si>
  <si>
    <t>jm-56073</t>
  </si>
  <si>
    <t>Assurance pas fiable du tout - Tant que vous n'avez pas de souci - c'est pas trop cher et encore y'a mieux - suite a suspension d'assurance le temps de changer de moto - j'ai toujours été prélevé. Vous appelez pour comprendre le pourquoi. après 5 à 10 minutes ca décroche enfin pour vous entendre dire qu'il y a eu un bug ou autre invention quelconque et que le problème va être résolu. nada le mois suivant pareil re-prélèvement.du coup je résilie carrément. en attente depuis 2 mois du remboursement. assurance pas fiable du tout. j'imagine même pas en cas d'accident!!!!</t>
  </si>
  <si>
    <t>maghfour--wahid-s-108323</t>
  </si>
  <si>
    <t xml:space="preserve">Je suis satisfaite de la fonction dont mon dossier a été traité. J ai été très bien rebseugbe et les prix sont très biens aussi. 
Très satisfaite et je recommande </t>
  </si>
  <si>
    <t>19 août 2020 suite à une expérience en août 2020</t>
  </si>
  <si>
    <t>simba-96480</t>
  </si>
  <si>
    <t>Après près d’une semaine et plus d’une dizaine d’appel toujours aucune réactivité de leur part.
Suite à un incendie sur mon véhicule, certes je n’ai pas la garantie qu’il faut, l’assurance valide l’intervention d’un dépanneur mais me demande de tout régler, la police écrit noir sur blanc que l’assurance a eu tort d’enlever le véhicule, des problèmes de communication dans le groupe, la dernière conseillère que j’ai eu à meme mis la faute sur EuropeAssistance, elle affirme qu’il ya eu des erreurs de communication mais elle ne peut rien faire pour moi.
Sympa la relation client ????
On me clôture un dossier sinistre alors qu’un responsable a donné le feu vert pour l’ouverture...
Enfin réfléchissez deux voire trois fois avant de souscrire un contrat chez Lolivier assurance, vous me remercierez plus tard croyez moi</t>
  </si>
  <si>
    <t>02 octobre 2019 suite à une expérience en octobre 2019</t>
  </si>
  <si>
    <t>david-79685</t>
  </si>
  <si>
    <t>Bonjour j ai était assurer pendant 12 ans chez eux et mon viré car soit disant j ai trop assurer des voitures dans l année et j etait client a risque  en sachant que je n ai jamais eu d accident en 12 ans à mes  torts et le pire quand j ai demandé un révélé d information pour aller m assurer ailleurs je me suis retrouvé avec un bonus à 0 % car mes voitures que j ai eu  et  cartes grises portant mon nom etait assurer  au nom de ma conjointe  du coup  je n ai pas de bonus et me suis retrouvé a payer comme un jeune conducteur. Merci à la macif !!!!! un conseil a fuir !!!!</t>
  </si>
  <si>
    <t>pierre-g-106790</t>
  </si>
  <si>
    <t>Non satisfait du service relation clientèle.
2 incidents à votre actif : non prise en charge d'une crevaison sur 4 voies ( impossibilité de changer la roue de secours ) délai de réponse au tel et attente exorbitants, mail de réclamation resté sans réponse à ce jour, je vous considère de moins en moins fiable</t>
  </si>
  <si>
    <t>lilou-119087</t>
  </si>
  <si>
    <t>L'indemnisation des préjudices subis est minimaliste. Les besoins de l'assuré ne sont pas correctement pris en compte. Pas d'arrangement possible malgré plusieurs  relances.</t>
  </si>
  <si>
    <t>aurelie30-113388</t>
  </si>
  <si>
    <t>Ah c'est sûr c'est pas chère mais le service client est en parfaite harmonie avec les tarifs. J'ai vendu le véhicule que j'assurais chez eux le 30 janvier 2021, après de nombreux mails pour leur communiquer le certificat  de cession pour résilier le contrat, toujours rien. Les prélèvements continuent, à chaque appel on me demande de confirmer l'adresse mail que j'ai utilisé pour leur envoyer le document, qu'ils ne l'ont pas reçu, sauf que j'ai des accusés de réception qui prouvent le contraire. Dernier appel aujourd'hui, on me dit que je vais être recontacter sous 48h. Donc rdv dans 48h et si pas de résultat ce sera association de consommateurs. Ras le bol, je ne recommanderai cette assurance à personne sauf si vous avez du temps et de l'argent à perdre.</t>
  </si>
  <si>
    <t>porto-novo-132555</t>
  </si>
  <si>
    <t>Attention à vos contrats 
Quand vous dépassez  65 ans, l'assurance invalidité ne joue plus, mais bien entendu l'UNIM/ ALLIANZ se garde bien de vous en informer et continue dans  le cadre de sa  prévoyance à vous  prélever la quota part liée à l'invalidité.
Défaut de conseil manifeste 
Concluez vous  même ....</t>
  </si>
  <si>
    <t>assurances-professionnelles</t>
  </si>
  <si>
    <t>navy-7-131927</t>
  </si>
  <si>
    <t xml:space="preserve">directe assurance ma fait un devis et ces rétracter je trouve sa inadmissible c'est pas très chère il rembourse rien au final vous payez une assurance pour rien sa fait chère  
600 ,00  £ DE FRANCHISE il vous vende du vent il trouve toujours qu'elle que chose pour ne pas vous remboursez vous payez pour rien les autre c'est pas mieux les assureurs les banquiers et les syndics  tous dans même sac ils fonds de l'argent sur le dos des clients pardon des moutons. </t>
  </si>
  <si>
    <t>19 février 2020 suite à une expérience en février 2020</t>
  </si>
  <si>
    <t>gege-87371</t>
  </si>
  <si>
    <t>Nous avons été contacté par une société de recherche d'héritiers concernant l'assurance vie de mon frère qui est décédé. Ils nous ont précisé qu'un contrat assurance vie était en attente à CNP ASSURANCE. Nous avons eu plusieurs interlocuteurs et avons envoyé de nombreux courriers à leur demande. Nous n'avons toujours perçu aucun règlement et ceux depuis plus de deux ans. Aucun retour des courriers recommandés. Je pense effectuer un dépôt de plainte à l'encontre de cette assurance. Ils ne savent pas répondre à un téléphone (répondeur) CNP ANGERS A FUIRE.</t>
  </si>
  <si>
    <t>01 janvier 2021 suite à une expérience en janvier 2021</t>
  </si>
  <si>
    <t>Suite à un cambriolage le 29/11/2019, on me vole les clés de mes deux véhicules car les clés se trouvaient dans mon coffre-fort qui a été éventré. Ils m’ont demandé une montagne de documents que je leurs ai fourni ainsi que le dépôt de plainte. Impossible de joindre l’interlocuteur qui s’occupe du dossier, ils ont mis l’affaire au service fraudes et font les morts depuis plus d’un an, donc je suis obligé de faire appel à mon avocate pour obtenir une indemnisation.
Cette assurance est à vomir, c’est la honte des assurances, À fuir!!!!</t>
  </si>
  <si>
    <t>klm-100089</t>
  </si>
  <si>
    <t>Client chez direct assurance. J'ai été résilié pour ne pas avoir transmis ma nouvelle Carte grise. Or le service préfectoral a mis énormément de retard pour me l'a faire parvenir. Malgré mes explications sincères et indépendante de ma volonté j'ai été résilié dans ménagement. Le pire c'est que sur le relevé d'information il est inscrit "résiliation"... Je risque de payer une surpime chez un autre assureur. Relation clientèle déplorable et sans considération.</t>
  </si>
  <si>
    <t>damien-b-122398</t>
  </si>
  <si>
    <t>Clair  simple et rapide, je suis satisfaite du service, le paiement est sécurisé.  Je recommande april moto. J'espère que les prestations en cas de vol ou d'accidents seront à la hauteur de l'accueil.</t>
  </si>
  <si>
    <t>vanelle-n-117412</t>
  </si>
  <si>
    <t>Tre bien je conseille cette assurence tre rapide son assurance en peux de temp tre appréciable de travailler avec des personne comme vous très cordialement</t>
  </si>
  <si>
    <t>patricia-m-112051</t>
  </si>
  <si>
    <t>je suis satisfait des services mais je trouve le prix du contrat voiture  un peu chers sinon je voudrais recevoir par emails l'échéancier pour l'assurance habitat puisque je reçois celui de l'assurance voiture</t>
  </si>
  <si>
    <t>batman-117547</t>
  </si>
  <si>
    <t>Interlocuteur désagréable très difficile à joindre celui-ci crevaison sur autoroute avec une Goldwing 'lassureur prenait en charge le dépannage de la moto   mais ns avons du pré ndre un Taxi jusqu'à la concession Honda a nos frais même pas un prés de véhicule   résultat nous avons perdu la journée  lamentable  assurance pas chère mais aucune efficacité  je vais arrêter cette assurance</t>
  </si>
  <si>
    <t>david-k-124936</t>
  </si>
  <si>
    <t>Je ne suis pas satisfait. J'ai eu une augmentation de ma cotisation entre 2020 et 2021.
Sur les mêmes garanties, je suis passé de 545€ à 562€.
Je dois avoir la livraison d'une seconde voiture prochainement, sans effort commercial de votre part, je ne garantirai pas ma nouvelle voiture chez vous, et je quitterai dès que possible Direct Assurance</t>
  </si>
  <si>
    <t>13 juin 2021 suite à une expérience en juin 2021</t>
  </si>
  <si>
    <t>eric-l-116915</t>
  </si>
  <si>
    <t xml:space="preserve">Je suis satisfait par le tarif et les services.
A confirmer si un sinistre survient.....
Le site est très bien fait et pratique d'utilisation. Les conseils sont très utiles.
</t>
  </si>
  <si>
    <t>nous17-68528</t>
  </si>
  <si>
    <t>Cet assureur a une grande capacité à fuir les questions du client. Il y a 8 ans, en ayant pris la formule INTEGRA, prestation 3 sur 4, je payais 21.55euros, suite à la réception du dernier échéancier le 29 Octobre pour une application le 01 Novembre 2018 la prime est passée à 45.69euros soit plus que doublée en 8 ans. Vous remarquerez également le délai de convenance du courrier de 4 jours, qui n'est pas un délai raisonnable et recevable.
En 1 an, 25.7% d'augmentation où seul SOLLY AZAR justifie les 10% prévu à l'article 10 des CGV, que je n'ai ni reçu, ni signée. Par contre aucune réponse détaillée sur les 15.7% restant trouvé, à part les résultats techniques. 
Après prise de contact auprès de SOLLY AZAR, pas simple, la réponse communiquée est purement formelle, sans aucune personnalisation.
Avec plus de 3000 euros de prime versée pour ce chien et au regard de la prestation choisie, je suis plus que déçu.
L'avenir nous dira...</t>
  </si>
  <si>
    <t>doree-d-125489</t>
  </si>
  <si>
    <t xml:space="preserve">je suis satisfait du prix, des services d'amv. Ils ont toujours su répondre présents en cas de besoin.
leurs tarifs sont abordables et on s'y sent bien
</t>
  </si>
  <si>
    <t>rodrigues-d-109191</t>
  </si>
  <si>
    <t>Tarif très intéressant en comparaison avec d’autres assureurs pour les mêmes garanties  , possibilité d’être assuré immédiatement, informations claires.</t>
  </si>
  <si>
    <t>mashayekhi-s-137496</t>
  </si>
  <si>
    <t>prix attractif, procédure en ligne simple, contrat reçu rapidement sur la boite au lettre. Rien à signaler, je recommanderai à mes proches surement, merci</t>
  </si>
  <si>
    <t>stackler-j-121577</t>
  </si>
  <si>
    <t>Vraiment bien, question qualité pris et service, je recommande cette assurance, rapide et efficace pour pouvoir les joindre au téléphone, je recommande vivement L’olivier</t>
  </si>
  <si>
    <t>16 mai 2019 suite à une expérience en mai 2019</t>
  </si>
  <si>
    <t>patflore-75980</t>
  </si>
  <si>
    <t>Merci Nelly pour votre écoute et votre gentillesse, ainsi que de la prise en charge de ma demande</t>
  </si>
  <si>
    <t>vitor-s-126087</t>
  </si>
  <si>
    <t>Un ami ma conseiller direct assurance.
Inscription simple et prix sont attractif je vous recommanderait a des amis et famille et leurs proches.
 je vous pris d'acceptée mes salutation</t>
  </si>
  <si>
    <t>mansouri-m-136085</t>
  </si>
  <si>
    <t>Je suis satisfaite du service pour le moment, à voir dans le temps. En revanche, j'aurai aimé parler à un conseiller avant signature. J'ai également du recommencer le devis plusieurs fois car votre site a bugué...Il faut être motivé !</t>
  </si>
  <si>
    <t>lolaort-133083</t>
  </si>
  <si>
    <t>Service client déplorable, limite insultant. Ne m'a été d'aucune aide et la personne que j'ai eu au bout du fil à été très désagréable, aucune empathie. Je ne recommande pas et j'ai changé d'assureur.</t>
  </si>
  <si>
    <t>richardge-123266</t>
  </si>
  <si>
    <t xml:space="preserve">la Maif Honteux! 
Plus jamais, j'ai souscris 5 assurances differentes chez eux, leur services et leur compétences sont vraiment deplorables.  tout est fait chez eux pour que leur responsabilité ne soit pas engager, A FUIR!!! </t>
  </si>
  <si>
    <t>23 janvier 2020 suite à une expérience en janvier 2020</t>
  </si>
  <si>
    <t>nico-86254</t>
  </si>
  <si>
    <t>le souci en cas de sinistre ce sont les experts.
presque 45 jours pour venir voir les dégâts
sce banque ok       sce expert nul</t>
  </si>
  <si>
    <t>pascal27-94898</t>
  </si>
  <si>
    <t>Bonjour à tous. Nous subit un incendie dans nos dépendances le 08/07. Si trouvaient entre autres notre laverie et notre cellier. Nous n'avons donc plus de machine à laver, de congélateur ni de réserve alimentaire. Nous avons chez nous mes parents, âgés de 84 ans (et ma mère a Alzheimer). Pour commencer nous sommes restés 10 jours sans que personne ne nous contact, puis l'expert nous a proposé une expertise par visio 12 jours après le sinistre mais comme elle ne suffit pas ils me proposent maintenant un passage d'expert le 11 aout! PRESQUE 2 MOIS APRES LE SINISTRE !!! J'ai bien expliqué notre situation mais tout le monde s'en fout. Ca fait des années et des années que je paye cette assurance sans jamais de sinistre, par contre, pour être pris en charge c'est une autres histoire. C'est une honte, nous sommes livrés à nous même, aucune assistance, aucune avance, RIEN.</t>
  </si>
  <si>
    <t>passionne-c-131074</t>
  </si>
  <si>
    <t>Pleinement satisfait du contrat auto jeune permis réalisé ce jour avec une conseillère accueillante et aimable qui a donné clairement toutes les explications.
Merci</t>
  </si>
  <si>
    <t>babeuf-102866</t>
  </si>
  <si>
    <t>Menteurs ...
Depuis le 17 juin 2018 avons du faire référés pour 4 expertises 4000 euros
Disent ne pas avoir les résultats alors que l avocat a l accusé de réception 
Pas de provision....
A deconseiller+++</t>
  </si>
  <si>
    <t>sametninja-90163</t>
  </si>
  <si>
    <t>Contrat agipi CAP à fuir! 71 jours sans nouvelles car ne réponds pas aux mails ! Le télétravail à bon dos !!! Aucune indemnités versés a ce jour</t>
  </si>
  <si>
    <t>elodieb002-85609</t>
  </si>
  <si>
    <t>Cela fait seulement quelques mois que je suis assurée par l'Olivier donc je n'ai pas encore eu besoin de contacter le service client mais les prix sont intéressants et l'inscription en ligne est très facile et rapide.</t>
  </si>
  <si>
    <t>mari-63389</t>
  </si>
  <si>
    <t>Bonjour, je suis actuellement en sinistre chez axa une vraie galère !! Après un vole à la roullote avec vitre casser et vole du double des clés ma voiture et au garage AXA a etait imcapable de me trouver un garage agréé avec une voiture de pret  alors il me propose 5 jours de location de voiture à mes frais puis je serai remboursé et c'est tout ensuite je me debrouille les réparations vont durer 2 semaine et je n'aurait pas de vehicule je suis assurer tous risque au maximum avec une franchise de 405 euros et on me laisse sans véhicule soit disant car je n'es pas souscrit au pack spécial un pack que je n'ai jamais entendu parler !!! Je ne recommanderai jamais AXA. Après sa je partirai chez la matmut ou la prise en charge et excellente.</t>
  </si>
  <si>
    <t>mizza-66479</t>
  </si>
  <si>
    <t>Mon premier avis sera pour Eurofil félicitation !
Je vois beaucoup de commentaires négatifs dus à beaucoup de résiliations de contrats.
Réveillez-vous sérieux, vous payez votre assurance une misère (17€ par mois pour une 136 cv pour ma part).
Et vous vous plaignez après un carton que l'assurance vous résilie votre contrat .
Vous gagnez en argent avec eux, mais doivent aussi en gagner avec vous !
Si vous voulez pas être résilier après un accident peu importe vos années de fidélité allée chez un autre assurance payer le double voir le triple par mois !
Je suis content de payer si peux pour une assurance auto ! et je sais à quoi m'en tenir si je fais un accident responsable ! à moi de faire attention ! 
Voila !
Ps: Je note quand même en point négatif les résiliations excessives même si de mon point de vue je trouve ça normal.</t>
  </si>
  <si>
    <t>gerald-d-134370</t>
  </si>
  <si>
    <t>Devis très  intéressant, le  conseillers du 1er contact très agréable, patient, explique calmement les choses  et surtout  ne force pas la main maintenant à voir la suite</t>
  </si>
  <si>
    <t>10 avril 2018 suite à une expérience en avril 2018</t>
  </si>
  <si>
    <t>jeanluc-63129</t>
  </si>
  <si>
    <t>Très bonne mutuelle  les conseillers sont très sympa et bonne explication et le tarif très intéressant ..je conseille vraiment car en plus je peux gérer tout en ligne et 3n plus de de signature en ligne</t>
  </si>
  <si>
    <t>steve-d-134514</t>
  </si>
  <si>
    <t>J’etait deja assuré cher direct assurance et j’en etait tres contant
Me voici donc de retour quelque années plus tard car je n’est pas trouvé moins chere pour aussi bien</t>
  </si>
  <si>
    <t>gerardi-j-110891</t>
  </si>
  <si>
    <t xml:space="preserve">Je suis passé par un comparateur d assurance vous étiez les mieux placés au point de vue tarifs 
Simple pour s assurer et rapidité en espérant ´ avoir aucun 
souci dans le futur </t>
  </si>
  <si>
    <t>kiki-99533</t>
  </si>
  <si>
    <t>Bon contact avec cet assureur lors de la souscription , par contre cette compagnie assure uniquement les personnes qui déclarent aucun sinistre donc après 2 déclarations de sinistres  chercher un autre assureur car il faut vous  attendre a recevoir votre lettre recommandée de résiliation .
La matmut elle assure seulement ceux qui n'ont pas de sinistre , c'est tout bénef !</t>
  </si>
  <si>
    <t>quevarrec-s-108435</t>
  </si>
  <si>
    <t>Je suis satisfaite par le contrat qui m'a été proposé.
Les contacts que j'ai eu par téléphone se sont systématiquement bien passés. 
À la hauteur de mes attentes</t>
  </si>
  <si>
    <t>16 octobre 2018 suite à une expérience en octobre 2018</t>
  </si>
  <si>
    <t>jay-67703</t>
  </si>
  <si>
    <t>Suis client depuis des années à la macif.En Avril j'ai un dégat des eaux dans ma douche.Après ma déclaration un expert passe en Aout et par la suite je reçois un courrier en Septembre en me signalent que mon dossier était classé sans suite.</t>
  </si>
  <si>
    <t>leroybrice-50598</t>
  </si>
  <si>
    <t xml:space="preserve">Avant de se lancer avec Direct Assurance lisez bien ceci ... 
Mon assurance de ma vieille audi 80 se termine le 31/01/16 , je décide de faire le tour des assurances pour faire un peu d'économie à l'année sur cette voiture vu qu'elle ne roule plus.
Sur les devis, Direct Assurance me propose la moins chère. Je souscrit pour un montant total à l'année de 274,90€/ans. 
Je signe Ce contrat de 274,90€/ans (photocopie à l'appuie) et le lendemain soir je reçois un mail de Direct Assurance me disant que mon assurance passe à 288,23€/ans à cause d'un mauvais calcul de mon bonus/malus  (Donc un nouveau contrat que je n'ai pas signé) ... 
Le lendemain, je tente d'appeler le service client minimum 35' ! je raccroche et rappel ... 30' et personne au bout du fil !!!
Bref je re tente le lendemain et au bout de 18' je tombe sur une personne complètement incompétente dans le domaine des contrats d'assurance auto ...
Je lui fait savoir que je n'ai pas signé Ce contrat de 288,23€/ans et qu'il était hors de question de payer une assurance que je n'ai pas signé (aucun contrat signé de ma mains pour celui-ci). De plus il est écrit "Si vous dépassez la date limite d’envoi de vos documents, votre contrat sera résilié".
Cette dame me demande de faire un courrier recommandé pour résilier le contrat. 
J'envoie par lettre recommandé ma résiliation du contrat d'assurance le 09/12/16 (reçu le 12/12/16). 
Le 20/12/16 je reçois un message vocal de Direct Assurance me disant que je dois fournir une attestation de cession de mon véhicule ... 
Le 21/12/16 je suis débité de mon compte 288,23€ (Pour une assurance qui débute le 01/01/17 dont mon dossier est incomplet relevé du conducteur principal) !!!!!!
Je trouve ça honteux comment Direct Assurance si prend avec ses clients, je vais récupérer ma somme due qu'il m'on volé (car oui c'est du vol) et je suis prêt à un recours avec la justice si il le faut ... 
Surtout n'allez pas chez eux, j'ai trouvé moins chére sur une agence de allianz ! 
</t>
  </si>
  <si>
    <t>19 février 2019 suite à une expérience en février 2019</t>
  </si>
  <si>
    <t>sweet-71468</t>
  </si>
  <si>
    <t>J'ai été cambriolé en 2013 avec l'option remboursement à neuf sans vétusté et tout s'est bien passé sur le traitement du dossier et les remboursements</t>
  </si>
  <si>
    <t>27 octobre 2021 suite à une expérience en octobre 2021</t>
  </si>
  <si>
    <t>pujade-a-138412</t>
  </si>
  <si>
    <t>Je suis satisfait par les sercives.
Conversation téléphonique au poil, personnel à l'écoute des clients et de très bon renseignement mon était donner.
Rapide efficace et prix correct
Merci et à bientôt</t>
  </si>
  <si>
    <t>caro-117437</t>
  </si>
  <si>
    <t>A fuir à tout prix … Du jamais vu … des erreurs sur les dates d effet du contrat … des heures pour les faire corriger … personne de joignable pour faire faire les corrections … des mensualités prélevées 4 fois supérieures à celles annoncées … je ne savais pas que cela pouvait exister</t>
  </si>
  <si>
    <t>le-bris-t-124685</t>
  </si>
  <si>
    <t>Je suis satisfait pour le moment maintenant ce n’est que le début….. j’attends confirmation lorsque par exemple j’aurai un problème à signaler………………….</t>
  </si>
  <si>
    <t>31 janvier 2019 suite à une expérience en janvier 2019</t>
  </si>
  <si>
    <t>manonlehir-70824</t>
  </si>
  <si>
    <t xml:space="preserve">40 minutes au téléphone pour qu'on me raccroche au nez !!!! Du jamais vu !!!!
Ils sont injoignables et osent vous envoyez des courriers et relances mais ne répondent même pas.... de mieux en mieux </t>
  </si>
  <si>
    <t>mm-53953</t>
  </si>
  <si>
    <t xml:space="preserve">Plate forme téléphonique..Super sympas, à l'écoute et professionnels au téléphone. Moins en agence, dommage. 
Une note d'excellence pour l'assistance auto. </t>
  </si>
  <si>
    <t>steph-115462</t>
  </si>
  <si>
    <t xml:space="preserve">très mauvaise mutuel qui ne veulent pas qu'ont le quittes
il refuse de me rembourser au pro rata ,du faite QUE JE SOIS OBLIGER DE PRENDRE UNE MUTUEL OBLIGATOIRE DU BOULOT
il me font ))) avec leur papiers et leur réponses ,il faut toujours un truc en plus  je vais les pourrir sur les résaux  à fond ,ne vous intéressez pas a eux ils sont pas chers mais ça vaux vraiment rien de rien 
demain mon dossier passe dans les mains de JULIEN COURBET  </t>
  </si>
  <si>
    <t>loco86-79859</t>
  </si>
  <si>
    <t>très  bon accueil de la part de la personne au téléphone madame Sara M  et compétente pour me guidée dans certaine de mes démarches .</t>
  </si>
  <si>
    <t>22 octobre 2018 suite à une expérience en octobre 2018</t>
  </si>
  <si>
    <t>caco-67962</t>
  </si>
  <si>
    <t>Après avoir lancé une recherche comparative de mutuelle sur un site Internet, j'ai été très rapidement contactée par le courtier Santiane. J'ai expliqué vouloir changer de mutuelle à condition de trouver de meilleures garanties pour un prix à peu près équivalent. Après avoir ciblé les garanties sur lesquelles je souhaitais obtenir de bons remboursements, en l'occurrence l'orthodontie, les soins dentaires et l'optique, le commercial m'a proposé la formule LP4 chez Linea Santé &amp; Prévoyance. Comme je me méfiais de la véracité du gain de garanties par rapport à mon ancienne mutuelle UNEO, il a comparé chaque ligne des tableaux de garanties pour me prouver que mon ancienne mutuelle était beaucoup moins intéressante. Au bout de plus d'une heure de conversation téléphonique, j'ai fini par céder devant son argumentaire et signé le contrat à l'issue.
Excellent commercial !!!
15 jours après, j'avais rdv chez mon dentiste avec qui je souhaitais voir s'il n'était pas plus judicieux d'attendre janvier (date à laquelle j'avais souscrit mon nouveau contrat avec Santiane) pour entamer les soins. Et là quelle ne fut pas ma surprise lorsque le dentiste m'annonce que je vais largement y perdre !!! Nous avons du coup simuler un remboursement d'orthodontie, et là aussi, catastrophe !
En fait le commercial, si on peut l'appeler ainsi, (je le qualifierais plutôt d'USURPATEUR), a comparé entre eux des pourcentages qui n'avaient rien à voir l'un avec l'autre : les pourcentages de sa mutuelle INCLUENT le pourcentage remboursé par le Régime Obligatoire, alors que ma mutuelle actuelle, désigne le pourcentage qui vient en COMPLEMENT de celui de la Sécurité Sociale.
Comme je me trouve au delà des 14 jours du délai de rétractation, ils refusent de résilier mon contrat.
L'opératrice du service de réclamation a été ironique dans un 1er temps, me demandant si, avant de signer un contrat, je n'en lisais pas la teneur (je précise que l'alinéa, indiquant que le % comprend celui du Régime Obligatoire, est écrit en minuscule tout en haut du document). Dans un 2nd temps, vu que je m'énervais (car elle commençait à m'expliquer comment fonctionne un calcul de pourcentage !!!), elle a été agressive me disant que je n'allais pas lui apprendre son métier qu'elle faisait depuis 5 ans, et surtout que je ne comprenais rien.
Ma conclusion est que ce sont des menteurs.
Je suis preneuse pour toute information qui pourrait m'indiquer un recours.</t>
  </si>
  <si>
    <t>denis--h-133359</t>
  </si>
  <si>
    <t xml:space="preserve">Je suis très satisfait du service client, j'ai pu assurer mon véhicule en quelques minutes parfait.
Pas de soucis avec direct assurance comme d'habitude </t>
  </si>
  <si>
    <t>theo-t-126787</t>
  </si>
  <si>
    <t>Je suis satisfait du service. Le site est très bien construit et très simple d’utilisation. Les prix sont abordables pour les jeunes conducteurs notamment grâce au système Youdrive.</t>
  </si>
  <si>
    <t>duru-s-122325</t>
  </si>
  <si>
    <t xml:space="preserve">va falloir penser à supprimer les frais de dossier pour les clients qui bénéficient déjà d'un 1er contrat d'assurance.
                                </t>
  </si>
  <si>
    <t>georges-s-112898</t>
  </si>
  <si>
    <t>prix correct mais pour la simplicité on repassera les envois de photos sont très compliqués lorsque vous ne possedez pas un smarphone dernière génération</t>
  </si>
  <si>
    <t>laurent-m-110196</t>
  </si>
  <si>
    <t>je suis satisfait de vos services.
je suis satisfait de vos prix.
c'est un peu compliquer de créer un compte personnel.
jusqu'à présent je n'ai pas eu de problèmes, espérons que cela continue.
merci.</t>
  </si>
  <si>
    <t>charles-g-113482</t>
  </si>
  <si>
    <t>je suis moyennement satisfait car ce n'est tours pas facile d'avoir une personne au bout du fil. En plus certaines fois, on n'a l'impression que nos interlocuteurs ne nous comprennent pas.</t>
  </si>
  <si>
    <t>sebastien-v-131377</t>
  </si>
  <si>
    <t>Merci pour le service. J appréhende l inscriptuon et les services via un abonnement par internet. En effet, j aime bien  l échange verbale pour les renseignements.</t>
  </si>
  <si>
    <t>annie-b-101993</t>
  </si>
  <si>
    <t xml:space="preserve">C'est Émeline qui a traité mon appel. Elle a été à l'écoute de mes difficultés.
Elle a été très réactive, souhaitant tout faire pour que je sois satisfaite.
Personne qui a été très compréhensive.
</t>
  </si>
  <si>
    <t>helene-c-125399</t>
  </si>
  <si>
    <t>très contente du service le prix est correcte et l’accueille téléphonique agréable et compétent je recommande vos services auprès de mes amis et famille</t>
  </si>
  <si>
    <t>mus447-105314</t>
  </si>
  <si>
    <t>Je viens de souscrire un contrat auto je vais immédiatement faire la résiliation car depuis ce matin je n’arrive pas à les joindre et cette après-midi j’ai eu au bout de 3h une personne qui ne pouvait pas régler mon problème elle mise en attente pour un autre service qui celui ci m’a transféré à un autre même chose je vais faireopposition  à la banque  pour les prélèvements à fuir</t>
  </si>
  <si>
    <t>23 décembre 2017 suite à une expérience en décembre 2017</t>
  </si>
  <si>
    <t>titi-59926</t>
  </si>
  <si>
    <t>Je bénéficie de la portabilité j ai même reçu ma radiation pour le 31 août 2018 mais ag2r me réclame des frais de remboursement et quand je regarde sur  mon espace client je ne fait plus parti de leur client  j ai téléphoné et la conseillére n a dit que j avais bien la portabilité .je ne comprends plus rien et ne sais pas si je suis toujours assuré</t>
  </si>
  <si>
    <t>claverie-m-129700</t>
  </si>
  <si>
    <t>Je suis à moitié satisfait du tarif, je trouve que les frais d’inscription semble cher même si ils contiennent la taxe et tout le reste je trouve que payer deux cents cinq euros c’est cher pour commencer</t>
  </si>
  <si>
    <t>gay-127838</t>
  </si>
  <si>
    <t>je suis satisfait  conseillé  Maxime et Laura  sont très professionnel ils méritent 10/10,une prime et une augmentation sa fait vraiment plaisir  cordialement</t>
  </si>
  <si>
    <t>sam-102530</t>
  </si>
  <si>
    <t>Très bonne assurance au tarif compétitifs. Relations clients excellente et suivi des dossiers en cas de sinistres.
Le plus est le gain de remise grâce à l'ancienneté.
Je recommande .</t>
  </si>
  <si>
    <t>17 septembre 2018 suite à une expérience en septembre 2018</t>
  </si>
  <si>
    <t>kinougo-66888</t>
  </si>
  <si>
    <t>Après plus de 10 ans d'assurance auto et habitation chez MAAF, je reçois un courrier de résiliation pour la raison suivante: 2 accidents en 10 ans sur les 3 dernières années dont 1 non responsable ... c'est honteux... Bravo la MAAF et merci pour votre fidélité! (je suis malheureusement obligée de mettre une étoile )</t>
  </si>
  <si>
    <t>raymond-s-129887</t>
  </si>
  <si>
    <t>je suis satisfait du service et de l’efficacité de la mise en fonction des contrats d'assurances. service sur internet rapide et sérieux et de l'écoute des conseillers quand j'en ai besoin. Personnellement, je ne changerai pas d'assurance car pour moi tout est bien.</t>
  </si>
  <si>
    <t>van-der-graaf-s-116609</t>
  </si>
  <si>
    <t>Le prise de contact avec le conseiller à était immédiate. Toutes les informations que l'ont ma donnée était claire. Le prix présente un bon rapport qualité prix.</t>
  </si>
  <si>
    <t>tiffany-c-135216</t>
  </si>
  <si>
    <t>Excellent parfait je recommande a des amis qualité prix parfait je recommande vivement cette assurance merci beaucoup à vous cordialement madame canfin</t>
  </si>
  <si>
    <t>lila-105436</t>
  </si>
  <si>
    <t>Bonjour mon congé maternité commençais le 25 novembre 2019 j attendais l indemnisation car pour mon premier enfant je l ai reçue automatiquement sans aucune démarche  ( en 2017)j ai appelé en mars pour demander ils m ont demandé d envoyer des pièces dont les fiches de paie... j ai tout envoyer après rien j appelle chaque moi a chaque fois une histoire ( il manque une pièce , il faut refaire le dossier , il faut attendre  on n est pas encore sur votre dossier et là mon enfant a 15 mois sans recevoir mes indemnité . Je pense on a cotisé et cela est un droit absolu nous ne sommes en train de faire de la charité. J aimerais faire quelque chose biensur légale contre cette assurance car il faut arrêter de prendre les gens pour ....</t>
  </si>
  <si>
    <t>luc0638-78722</t>
  </si>
  <si>
    <t>J'ai fait une demande de prise en charge suite à un accident de travail par courrier suite aux conseils de ma conseillère BNP Paribas. C'est le 3ème courrier identique que je reçois de leur part qui me demande les mêmes pièces. Je leur ai déjà envoyé 2 fois. Suite à un appel téléphonique ils me précisent qu'ils n'ont rien reçu et que je dois leur envoyer les documents une 3ème fois par mail cette fois ci. Lamentable !</t>
  </si>
  <si>
    <t>herval-105667</t>
  </si>
  <si>
    <t>Cette mutuelle est nulle. Très difficilement joignable au téléphone. On est en mars 2021, j'attends toujours d'être remboursée de 2 factures d'orthodontie pour mes enfants l'une date de novembre l'autre de janvier. Cela représente près de 500 euros !!!!!!! 
C'est inadmissible quand on voit combien on est prélevé par mois en date et en heure de leur mensualité !!!! Ils me demandent de re fournir les mêmes documents en permanence. 
En plus, contrairement à ma mutuelle précédente que je regrette, ils ne remboursent pas tous les frais à 100%... Je ne recommande pas. Fuyez MERCER !</t>
  </si>
  <si>
    <t>garnier-h-123777</t>
  </si>
  <si>
    <t>Je satisfait du service très facile à renseigner avec des tarifs très intéressant je n'ésiterai pas de la recommander autour de moi,c'est une compagnie d'assurance sérieuse</t>
  </si>
  <si>
    <t>axel-102603</t>
  </si>
  <si>
    <t>Tres bonne satisfaction de cette mutuelle pour le service qu'elle propose ainsi que les prix. Je recommande cette mutuelle sans aucun doute possible..</t>
  </si>
  <si>
    <t>04 mars 2020 suite à une expérience en mars 2020</t>
  </si>
  <si>
    <t>legoulo56-87925</t>
  </si>
  <si>
    <t>après une offre très modéré au niveau tarif sur une assurance tous Risques auto 2018 à 319,64 euros la cotisation pour la même prestation est passée en 2019 à 383,81 euros soit + de 16% d'augmentation et avec une explication des plus fantaisiste : les autres compagnies ont aussi augmenté leurs tarifs !! alors si vous souhaitez changer faites le ????</t>
  </si>
  <si>
    <t>08 octobre 2019 suite à une expérience en octobre 2019</t>
  </si>
  <si>
    <t>olivier-79378</t>
  </si>
  <si>
    <t xml:space="preserve">J’ai 49 ans et ai toujours été assuré auprès de la MAIF. En revanche, je n’avais jamais eu, sauf erreur de ma part, à solliciter leur assistance. C’est désormais chose faite à l’occasion d’un dégât des eaux dont j’ai été victime. Je suis atterré. 
Vous trouverez ci-après mon retour d’expérience avec la MAIF, une de ses entreprises partenaires et un de ses experts. C’est un peu long mais édifiant.
Le 12 novembre 2018 j’adresse à la MAIF le constat de dégât des eaux signé avec le propriétaire de l’appartement à l’origine de la fuite. Le 19 novembre la MAIF me confirme par téléphone la prise en charge des travaux de remise en état de mon appartement et me propose de recourir à une entreprise partenaire. J’accepte. Finalement, la MAIF me suggère le 6 mars 2019 de chercher un entrepreneur de mon côté car l’entreprise partenaire, qui est pourtant venue faire ses constations chez moi le 6 janvier, n’a jamais envoyé son devis malgré les relances de la MAIF. Nous avons donc perdu plus de trois mois avec ce partenaire. 
Je contacte un entrepreneur le 11 mars. Il vient chez moi le 13 et m’adresse son devis le 18. Je transmets ce devis de 3 850 euros TTC le lendemain, 19 mars, à la MAIF qui m’indique par retour faire intervenir un expert pour chiffrer les travaux de remise en état. C’est dommage que cette décision ne soit pas intervenue quatre mois plus tôt.
Un rendez-vous est finalement pris le 5 avril et l’expert se déplace chez moi pour faire ses constations le 6 mai, sa première date possible. Il adresse ensuite son rapport à la MAIF sans m’avoir soumis ses conclusions ou sollicité mon avis au préalable. Le rapport ne me sera jamais transmis, que ce soit par l’expert ou par la MAIF. Cela n’empêche pourtant pas la MAIF de m’opposer les conclusions de ce rapport, sans même me le communiquer. Autant pour le caractère contradictoire de l’expertise.
Sans nouvelle après la visite de l’expert je contacte son secrétariat qui m’indique le 29 mai que le rapport a été envoyé à la MAIF et qu’il m’appartient de contacter cette dernière pour connaître les conclusions de l’expert. Je m’adresse donc à la MAIF qui me confirme par e-mail le 3 juin la réception du rapport d’expertise. Elle m’indique que ce rapport lui permet de m’indemniser et qu’un virement de 1 432,20 euros correspondant à mes dommages va m’être adressé. Elle me précise également qu’un complément d’indemnisation me sera versé sur présentation de justificatifs et dans la limite de l’évaluation de l’expert, mais sans mentionner le montant de cette évaluation. Je réponds par retour le même jour pour indiquer que je vais faire effectuer les travaux sur la base du devis précédemment obtenu et communiqué à la MAIF et à l’expert. Je souligne ne pas connaître l’évaluation de l’expert et demande expressément à être informé si le devis, sur lequel ni la MAIF ni l’expert ne m’ont jamais fait la moindre remarque, excède l’évaluation de l’expert. Je joins une nouvelle copie du devis à mon e-mail. Je n’ai pas de réponse à mon e-mail.
Je laisse passer une semaine puis je me rapproche de l’entrepreneur le 11 juin et lui confirme mon accord sur son devis. Le 21 juin nous convenons que les travaux seront effectués chez moi du 1er au 5 juillet et le lendemain je réserve une semaine de vacances à l’étranger pour la même période afin de laisser la place aux ouvriers et ne pas être dérangé par les travaux. Le 25 juin, soit plus de trois semaines après nos échanges du 3 juin, la MAIF m’informe finalement que l’évaluation fixée par l’expert est de 1 909,60 euros et qu’il m’appartient de renégocier le devis avec l’entrepreneur ou, à défaut, que les travaux seront effectués par une de ses entreprises partenaires. Je réponds le même jour pour faire part de mon incompréhension vis-à-vis du délai de trois semaines à revenir vers moi et explique,  eu égard aux engagements contractuels souscrits vis-à-vis de l’entrepreneur et du voyagiste, qu’il m’est impossible de renégocier le devis et ou annuler et ou reporter les travaux ainsi que la semaine de vacances sans encourir des pénalités financières et des inconvénients pratiques. Mon e-mail du 25 juin reste sans réponse de la MAIF. 
Les travaux sont effectués comme prévu début juillet et je règle la facture de l’entrepreneur. J’adresse le 24 juillet à la MAIF une copie de la facture dont le montant est identique au devis initial. J’explique notamment dans mon e-mail que je considère que l’évaluation de l’expert ne peut pas m’être opposée dès lors que, selon moi, la MAIF a commis une première faute en omettant de me communiquer spontanément le 3 juin le chiffrage de son expert alors de surcroît qu’elle ne pouvait pas ignorer qu’il était inférieur au devis communiqué, puis une seconde faute en mettant plus de trois semaines à revenir vers moi pour me le communiquer alors qu’elle savait pertinemment que je mandatais l’entrepreneur pour procéder aux travaux.
La MAIF n’a pas répondu à ma réclamation du 24 juillet, malgré une relance écrite le 30 août. J’ai en revanche reçu le 30 août une somme complémentaire de 477,40 euros destinée à compléter mon indemnisation dans la limite du chiffrage de l’expert. Je reste donc débiteur de ma poche d’une somme de 1 940,40 euros, soit la différence entre le coût des travaux et l’évaluation de l’expert. 
J’ai appelé à deux reprises la MAIF le 9 août et le 20 septembre, pour m’enquérir du statut de ma réclamation mais sans succès. La MAIF m’a finalement indiqué le 25 septembre qu’elle allait faire le point avec son expert et revenir vers moi dans les meilleurs délais. J’avais en en effet interrogé la MAIF le 24 juillet par écrit sur la méthodologie adoptée par son expert pour essayer de comprendre son chiffrage et avais eu des retours sous forme de messages vocaux les 9 et 28 août. Mes dernières remarques en réponse adressées le 30 août à la MAIF, par écrit, sont en revanche toujours sans réponse à ce jour. Ceci dit, mon grief principal est dirigé contre la MAIF elle-même et non contre son expert et c’est une réponse de la MAIF à ce grief que je désespère de recevoir.
Je vais désormais saisir le service réclamation de la MAIF. Je n’en attends pas grand-chose mais sait-on jamais. D’une part, j’imagine que ce service sera plus à même de se prononcer sur une éventuelle faute du service gestion de sinistre dès lors qu’il n’est pas directement concerné par ma réclamation. D’autre part, cela me permettra de pouvoir justifier judiciairement que j’ai exploré toutes les démarches amiables susceptibles d’être effectuées auprès de la MAIF avant de saisir le tribunal fin octobre, si cela n’a pas été réglé d’ici là.
Je ne manquerai pas de vous faire part du retour, positif ou négatif, de ce service réclamation pour votre complète information.  
A suivre donc.
</t>
  </si>
  <si>
    <t>fanfan-35626</t>
  </si>
  <si>
    <t>je suis une retraitée de ST GOBAIN PAM je suis donc restée à cette assurance depuis 2007 qui était celle de mon entreprise. Rien à signaler jusqu'à présent mais depuis le 10 juin j'attends un remboursement de 65€ pour un verre de lunette pour mon mari qui s'est fait opérer de la cataracte et qui me met pas de verre progressif donc 2 paires de lunettes une vision de près et une vision de loin sans changer les montures tout en étant passé par le réseau Kalivia j'ai déjà relancé 4 fois et toujours rien alors que pour les miens qui sont progressisf et dont le montant s'élève à 700€ je n'ai fait aucune avance de frais. Chercher l'erreur...</t>
  </si>
  <si>
    <t>04 juillet 2017 suite à une expérience en juillet 2017</t>
  </si>
  <si>
    <t>christian-55788</t>
  </si>
  <si>
    <t>je reçois hier le 3 juillet un courrier de CARDIF qui me dit :au vu du rapport d'expertise reçu, notre médecin conseil a constaté que vous n' êtes plus en arrêt de travail, (bien sûr puisque je suis en invalidité, et CARDIF le sait) votre taux contractuel d'incapacité de travail est inférieur à 66 % , ils ont pourtant connaissance de l' arrêté du comité médical du Ministère de l' Intérieur qui m' déclaré inapte de manière absolue et définitive au métier de policier et à tout emploi, suite aux nombreuses expertises réalisées par des experts psychiatres. La maladie ne me permet pas de travailler, et croyez moi, je ne vais pas en rester là !!!</t>
  </si>
  <si>
    <t>thierry-107897</t>
  </si>
  <si>
    <t xml:space="preserve">Suite à un dégât des eaux 
Pacifica a envoyé un expert pour constater 
L expert a couper l eau et a dit qu'il allait transmettre à Pacifica son rapport 
Pour faire simple plus d eau dans l appartement 
Quand ont les contact pour connaître le délai d intervention la réponse et 
Dans plusieurs semaines 
Quelle honte cette assurance 
Comment peut on laissé un appartement avec des enfants plusieurs semaines sans eau </t>
  </si>
  <si>
    <t>gregory-l-126789</t>
  </si>
  <si>
    <t>je suis tres content  de conditions d'assurances, je suis heureux de faire partie de vos assurés pour les tarifs. je suis ravi d'être chez direct assurance</t>
  </si>
  <si>
    <t>rochefeuille-n-126821</t>
  </si>
  <si>
    <t>Personnel à l'écoute et bien veillant, pour un accueil téléphonique rapide et efficace. 
L'amabilité ainsi que l'accessibilité de vos conseillers semblent être une plus-value très intéressante de votre société d'assurance.</t>
  </si>
  <si>
    <t>baptiste-m-123671</t>
  </si>
  <si>
    <t>Site tres bien et rapide. Bien pratique. Je peux assurer ma moto des aujourd hui. Je recommande a tous ceux qui voudraient assurer leur nouvelle moto.</t>
  </si>
  <si>
    <t>tatia-105320</t>
  </si>
  <si>
    <t xml:space="preserve">Très bon rapport qualité prix !
les conseillers à l'écoute et au service du client! 
Je recommande cette assurance, le traitement des dossiers est rapide et efficace. </t>
  </si>
  <si>
    <t>veronique-b-107337</t>
  </si>
  <si>
    <t>Les tarifs augmentent d'une année sur l'autre, +60 euros cette année
Souscription en 2018 d'un nouveau contrat tous riques à 555 €.
Le tarif pour cette année est à 760 €, soit une augmentation de 200 € en 3 ans.</t>
  </si>
  <si>
    <t>laxaelo-69130</t>
  </si>
  <si>
    <t>Super accueil de Groupama en agence dans le 29 qui permet d'assurer une situation complexe indivision/nus propriétaires/ usufruitier avec en bonus une réduction pour achat de plusieurs contrat en simultané.</t>
  </si>
  <si>
    <t>floflo151061-61215</t>
  </si>
  <si>
    <t>Prélevée par erreur pendant 6 mois à la place d’un autre client 
C’est la deuxième fois heureusement que je surveille mes comptes
Problème datant de mai 2017 toujours pas resolu
J’ai fait opposition</t>
  </si>
  <si>
    <t>de-sousa---besnard-a-133735</t>
  </si>
  <si>
    <t>Très satisfaite de mon échange avec L'Olivier Assurance, 1er contact avec eux et je suis rassurer pour la suite et j'espère que si il y a sistre ou non ils sauront répondre à mes attentes</t>
  </si>
  <si>
    <t>12 janvier 2017 suite à une expérience en janvier 2017</t>
  </si>
  <si>
    <t>lotus5-51217</t>
  </si>
  <si>
    <t>Assurance joignable et sérieuse
Ils ne prennent pas leurs assurés pour des pigeons , en cas de sinistre ils sont là pour vous assurer.
rapport qualité/prix très bon</t>
  </si>
  <si>
    <t>nero-74617</t>
  </si>
  <si>
    <t xml:space="preserve">j'ai 70 ans - j'ai été assuré à la MAIF pendant plus de 20 ans pour les voitures - pas de sinistres - en 2017 j'ai lancé l ahbitation et la protection juridique - ayant eu des soucis, j'ai fait appel a la protection  juridique : refus - à ce jour je me retrouve avec trois hypothèques judiciaires - la MAIF ne veut rien savoir - scandaleux et lamentable j ai cotisé pendnant 20 ans sans sinistre pour les voitures et quand je demande à etre indemnisé au titre de la protection juridique : simple courrier reçu : résilions le contrat pour relation altérée - C est irrespectueux je suis déçue à mon age et je ne recommande pas - 
</t>
  </si>
  <si>
    <t>25 septembre 2020 suite à une expérience en septembre 2020</t>
  </si>
  <si>
    <t>ventures-francis-97840</t>
  </si>
  <si>
    <t xml:space="preserve">Client depuis septembre 2005, ma prime est passée de 23,30 € en 2013, à 29,97 en 2018 (28 % en 5 ans), puis 33,66 en 2019 et maintenant 39,35 en 2020, soit 69 % d'augmentation depuis l'origine du contrat !!!!!!
Pourquoi ma cotisation Assurance habitation a-t-elle augmenté de 17% cette année, et aussi de 12% l'année dernière, alors que les médias annoncent des augmentations de l'ordre de 1;5 à 2,2 %, éventuellement jusqu'à 5% dans des cas exceptionnels?
J'attends de recevoir vos justificatifs plausibles. </t>
  </si>
  <si>
    <t>hermans-j-134763</t>
  </si>
  <si>
    <t>souscription facile par internet. Prix assez bon. Trouvé par un comparateur d'assurance. Carte verte temporaire dispo de suite. Bon service. A recommander</t>
  </si>
  <si>
    <t>pat-80019</t>
  </si>
  <si>
    <t>Très satisfaite de ma conseillère  clientèle  LAMIA 
Je lui donne 5 étoiles</t>
  </si>
  <si>
    <t>ornella-p-110863</t>
  </si>
  <si>
    <t>Rapide pratique sécurisée super facile à souscrire je conseille vivement et espère être satisfaite du service par la suite et compter plusieurs années d’assurance avec eux</t>
  </si>
  <si>
    <t>06 septembre 2018 suite à une expérience en septembre 2018</t>
  </si>
  <si>
    <t>nico411-66661</t>
  </si>
  <si>
    <t>Bonjour,
Je me retrouve avec le même problème et  avec direct assurances.
Ma voiture est immobilisée au garage pour quelques jours et j'ai bénéficié d'un prêt de voiture du garage pendant la réparation.
Le seul problème est que direct assurances me refuse le transfert de garantie ( le garage que j'ai contacté pour les en informé m'a dit qu'il avait jamais vu Ca une assurance qui ne fait pas de transfert de garanties).
Bref je suis dans l'obligation de rendre le véhicule gentille ment prêter par mon garage tout Ca à cause de direct assurances et bon courage à moi pour aller au travail (je ne sais pas comment je vais faire pour parcourir les 45 kms journalier pour me rendre au travail.
C'est de la honte d'agir de cette facon.</t>
  </si>
  <si>
    <t>jmi-55059</t>
  </si>
  <si>
    <t>Un dossier invalidité ouvert depuis plus de 2 mois; 2 mois que le service est injoignable!! aucune réponse aux mails pourtant lus!!!! honteux documents réclamés alors que je les ai envoyés!!!</t>
  </si>
  <si>
    <t>nazim-m-130783</t>
  </si>
  <si>
    <t>Je suis satisfait du service, simple et rapide via internet
Le prix me convient parfaitement
Je compte potentiellement faire un devis pour mon prochaine habitation</t>
  </si>
  <si>
    <t>benoit--h-106540</t>
  </si>
  <si>
    <t>Je suis juste déçu par l’écart de prix qu’il peut y avoir pour un nouveau client par rapport à ma cotisation annuelle ! Du coup, je me sens obligé de contacter le service client pour tenter d’obtenir un geste commercial</t>
  </si>
  <si>
    <t>alison-l-128145</t>
  </si>
  <si>
    <t>Je suis satisfaite c'est rapide l'inscription et le sprix me conviennent bien en espérant que le fait qu'il n'y ait pas d'interlocuteur en visu ne soit pas problématique</t>
  </si>
  <si>
    <t>didier-h-118046</t>
  </si>
  <si>
    <t>je trouve un peu cher pour une voiture de 2009 et au tiers d autant que j ai plusieurs contrat chez vous.Les prix devrait etre degressif en fonction du nombre de contrats</t>
  </si>
  <si>
    <t>denis-d-123464</t>
  </si>
  <si>
    <t>Très mécontent des augmentations régulières !
Par contre, très satisfait des prestations, donc je reste encore client, jusqu'à quel pourcentage d'augmentation ?.....</t>
  </si>
  <si>
    <t>ducazau-g-138669</t>
  </si>
  <si>
    <t xml:space="preserve">Satisfaction des services , écoute et réactivité . 
Des réponses  adaptées aux situations présentées . 
Rapidité d’accès téléphonique avec les conseillers </t>
  </si>
  <si>
    <t>08 mai 2018 suite à une expérience en mai 2018</t>
  </si>
  <si>
    <t>ursule-63858</t>
  </si>
  <si>
    <t>NUL - SERVICE CLIENT INEXISTANT - NON RESPECT DES CONTRATS-SERVICE CLIENT INCOMPETANT-IGNORANT DES SERVICES A APPORTER- MECONNAISSANCE DE LEURS PROPRES CONTRATS</t>
  </si>
  <si>
    <t>09 avril 2019 suite à une expérience en avril 2019</t>
  </si>
  <si>
    <t>oliviag-74898</t>
  </si>
  <si>
    <t>Je viens de subir un sinistre. La personne qui s'occupe de mon dossier Emeline est juste incompétente et incapable de répondre à mes questions (ex: comment compléter un constat car premier accident sa réponse je ne sais pas). Tout au long de la procédure j'ai du aller vers elle pour essayer de comprendre la suite de mon dossier puisque j'avais aucune information. C'est juste inacceptable ! Plus jamais je prendrai une assurance liée à une banque ils ne sont pas spécialisés dans les accidents je ne recommande pas du tout  !!!!! A FUIR !</t>
  </si>
  <si>
    <t>titouan-105497</t>
  </si>
  <si>
    <t>Une catastrophe, je viens de recevoir mon avis d'échéance et là, surprise + 23 % avec 50 % de bonus, aucun accident depuis plus de 25 ans et presque pas roulé cette année. (2020 : 415 € - 2021 : 519.65 €). Mutuelle solidaire, j'ai des doutes. Je vais résilier.</t>
  </si>
  <si>
    <t>jaje-116236</t>
  </si>
  <si>
    <t xml:space="preserve">April santé ne fait rien pour aider à résilier leur contrat bien au contraire. Comptez sur un temps de réaction très long en cas de besoin. Facile d'y adhérer difficile d'en partir.
Très mécontent </t>
  </si>
  <si>
    <t>28 août 2020 suite à une expérience en août 2020</t>
  </si>
  <si>
    <t>guzard-96756</t>
  </si>
  <si>
    <t>le 20 aout ils ont démarche mon pere age de 83 ans par téléphone et par intermédiaire de vinc assurance.
Il n'y a pas eu de signature "électronique" car par de mail et surtout pas de couverture téléphone mobile.
ils ont tout de même édité un contrat de mutuelle.
une plainte est déposée en gendarmerie ainsi qu'au niveau de la DGCCRF.
Il est grand temps de les sanctionner.</t>
  </si>
  <si>
    <t>brassier-m-112144</t>
  </si>
  <si>
    <t>je suis très  très satisfait  de votre service d'assurance en ligne. Le processus pour assurer un véhicule  est très  simple et très rapide. je recommande !</t>
  </si>
  <si>
    <t>ziburru-58341</t>
  </si>
  <si>
    <t xml:space="preserve">La minette de notre fille de 6 ans âgée d 1 an vient de mourir d'une PIF diagnostiquée à la fin d'un séjour d une semaine en soins intensifs à Maison Alfort. 
Nous avions souscrit le contrat SantéVet Optimal qui rembourse en totalité les frais liés aux maladies jusqu’à 2500 € par an.
La facture d'un peu plus 1300 Euros devait donc être prise en charge intégralement car il s'agit de frais en soins intensifs consécutifs à une maladie non congénitale. </t>
  </si>
  <si>
    <t>08 juin 2018 suite à une expérience en juin 2018</t>
  </si>
  <si>
    <t>phch-61457</t>
  </si>
  <si>
    <t xml:space="preserve">N'ayez jamais recours à leur médiateur malgré votre bon droit c'est perdu d'avance. Depuis 3 mois en litige suite remboursement dépassement honoraires chirurgien alors que tous les documents sont clairs et nets depuis le départ, ce médiateur confirme la conformité du remboursement alors que le taux prévu au contrat de groupe n'est pas respecté sur une base, il vous appelle un dimanche et se met en colère dès que vous lui dites que vous avez réellement dépensé cette somme ne vous laisse plus parler puis met fin à la conversation en disant d'aller au tribunal lui s'en moque !
Je signale à Harmonie Mutuelle que je n'ai pas facebook </t>
  </si>
  <si>
    <t>loren-108980</t>
  </si>
  <si>
    <t>Assureur avec une très bonne communication. Je suis très satisfaite de mon choix. Entièrement a notre disposition. Échanges de qualité, rapide et efficace. Je recommande vivement cet assureur.</t>
  </si>
  <si>
    <t>05 octobre 2020 suite à une expérience en octobre 2020</t>
  </si>
  <si>
    <t>karamel-98371</t>
  </si>
  <si>
    <t>Bonjour J ai des soins médicaux comme soins dentaire appareil  orthodontie pour mes enfants lunettes ou bien sur il faut un devis pour chaque acte  tout ça à un coût pour la famille  c est une mutuelle société toujours à l écoute disponible soit par téléphone et mail réponse et retour de devis pour une clartee et rapidité pour effectuer les soins  je recommande cette mutuelle pour en avoir eu plusieurs  celle ci ont s y retrouvent en prise en cgarge remboursement recommande cette mutuelle pour une vie plus saine</t>
  </si>
  <si>
    <t>farah-h-105290</t>
  </si>
  <si>
    <t>jusqu'à présent j’étais très très contente de vos services, je vous ai conseillée à pas mal de monde autour de moi mais enfaite je suis très déçu de la gestion du sinistre et de mon dossier. J'ai le sentiment d’être volée et d'avoir été manipulée. Nos 4 véhicules vont changés de compagnie si cela se confirme et je vous déconseillerais très fortement !</t>
  </si>
  <si>
    <t>ldauvillier-92042</t>
  </si>
  <si>
    <t>Appel réalisé ce jour afin d'obtenir des éclaircissements concernant mon contrat et une situation particulière. Ma correspondante m'a apporté tous les éléments d'une manière claire, rapide et efficace. Le processus d'identification est très poussé: c'est très rassurant</t>
  </si>
  <si>
    <t>la-laeti--107009</t>
  </si>
  <si>
    <t>Des conseillers extrêmement agréable et professionnels basés  en France des tarifs parmi les plus bas du marché une rapidité et un traitement simple de tout dossier ou changement soit sur l’espace personnel soit au téléphone au top</t>
  </si>
  <si>
    <t>el-bachir-o-124856</t>
  </si>
  <si>
    <t xml:space="preserve">Interlocuteur présent  ET PROFESSIONNELLE qui m'a accompagné dans l'ensemble des démarches, Tout se fait par internet et pas de paperasse inutile. Le prix ? deux fois moins cher que l' assurance proposée par ma banque.
Merci à Benjamin Service impeccable. </t>
  </si>
  <si>
    <t>belhena-b-116786</t>
  </si>
  <si>
    <t>Bonjour, service pas trop mal. Facile d’accès et bien expliqué. Site internet accessible même sur smartphone, pour ma part je recommande sans aucun problème.</t>
  </si>
  <si>
    <t>meree-56085</t>
  </si>
  <si>
    <t>une offre incohérente avec les tarifs indiqués sur lesfurets.com. quasiment 110 EUR de différence entre la 1ère offre reçue et la 2nde après discussion avec la commerciale. Et elle me parlait d'un geste commercial: oui elle a passait les frais de dossier de 24 EUR à 60 EUR. Un geste commercial... pour eux</t>
  </si>
  <si>
    <t>Euro-Assurance</t>
  </si>
  <si>
    <t>butman-75915</t>
  </si>
  <si>
    <t>Merci à Sarah pour sa gentillesse et son professionnalisme.</t>
  </si>
  <si>
    <t>testerine-60484</t>
  </si>
  <si>
    <t>Mutuelle de plus en plus décevante avec des "conseillers" incompétents! Des erreurs dans les remboursements, pas un seul conseiller ne vous donne la même réponse! Tout est prétexte à ne pas rembourser malgré la formule Intégrale! Exemple d'incompétence: demande de récupération du QR code de la vaccination covid. La MGEN répond qu'elle n'est pas en mesure de nous le faire récupérer et ne sait pas comment nous devons procéder! Le comble est que, ce matin, ma pharmacienne m'a dit qu'il suffisait de le demander en pharmacie... Avec notre numéro d'assuré, elle pouvait nous le sortir en quelques minutes! La MGEN n'a pas été foutue de nous fournir cette information! Réflexion des médecins et pharmaciens: "Ah!!! la MGEN!!!" Ca veut tout dire!</t>
  </si>
  <si>
    <t>marine-87023</t>
  </si>
  <si>
    <t>Depuis avril 2019, je me bat avec eux pour un coefficient CRM mal enregistré malgrè la communication de mon relevé d'information. Ceux-ci ne pouvant le modifier informatiquement (2 ans après la souscription) m'ont fait résilier et re souscrire un nouveau contrat. La pépite ? Je suis de nouveau réengagée pour un an !!! Je ne peux donc faire valoir la loi HAMON malgrès que je soit chez PACIFICA depuis 3 ans. Sans compter le nombres incalculables d'interlocuteurs que vous avez, où vous devez réexpliquer toute l'histoire à chaque fois ... Je compte prendre contacte avec le médiateur afin d'espérer pouvoir partir de cette assurance au plus vite.  Bref à fuire, mais faites vraiment demi tour !!!!!</t>
  </si>
  <si>
    <t>23 juillet 2019 suite à une expérience en juillet 2019</t>
  </si>
  <si>
    <t>bio93-77861</t>
  </si>
  <si>
    <t xml:space="preserve">On nous force à payer Régime de prévoyance familiale accident alors qu'on n'a jamais signé. Je téléphone pour pouvoir payer car la cotisation de l'assurance auto mais pas cette assurance régime de prévoyance familiale accident et on me dit que c'est impossible. Une personne de la macif aurait validé les deux assurances et ils ne peuvent plus rien faire. Cela semble être une vente forcée. 
Loi : vente forcée : interdit par la loi : Article L122-3
Il est interdit d'exiger le paiement immédiat ou différé de biens ou de services fournis par un professionnel ou, s'agissant de biens, d'exiger leur renvoi ou leur conservation, sans que ceux-ci aient fait l'objet d'une commande préalable du consommateur
J'ai fait une réclamation et aucune réponse. J'aurai du l'avoir le 22 juillet 2019.
Ps 1 : on m'a demandé de faire une lettre pour résilier l'assurance non signée, un comble. 
Ps 2 : d'autres problèmes ont été relaté sur la réclamation </t>
  </si>
  <si>
    <t>01 novembre 2019 suite à une expérience en novembre 2019</t>
  </si>
  <si>
    <t>nota-80629</t>
  </si>
  <si>
    <t xml:space="preserve">Bonjour à tous et à toutes,
J'ai été assurée en tous risques premium auprès de la MAIF. 
Invoquant une prétendue fausse déclaration sans réels arguments et sans rapport d'expert, la MAIF a refusé de m'indémniser. 
Voilà 2 ans que cette histoire dure sans qu'ils aient répondu à aucun des courriers transmis par mon avocat.
Je ne me laisserai pas faire, une publication médiatique  est prévue prochainement avec des dossiers de personnes qui ont menées le combat contre la MAIF et qui ont eu gain de cause et d'autres dans la même situation que moi.
Tous ceux qui veulent se joindre à nous sont les bienvenus.
</t>
  </si>
  <si>
    <t>xavier-r-110961</t>
  </si>
  <si>
    <t>Je suis satisfait du service et du prix à la souscription cependant j'ai déjà été assuré chez direct assurance et ma prime a augmenté au bout d'un an sans raison valable alors que mon bonus s'améliore et mon véhicule viellit ce qui m'a poussé à résilier
Je sors maintenant d'une expérience similaire avec un autre assureur (Olivier Assurance) dont j'étais tout autant satisfait cependant je n'ai jamais déclaré un sinistre ni avec direct assurance ou olivier assurance
Si cette expérience se reproduit ici de nouveau, je changerai de nouveau d'assureur l'année prochaine et ainsi de suite ...</t>
  </si>
  <si>
    <t>cardon-d-113421</t>
  </si>
  <si>
    <t xml:space="preserve">Je suis satisfaite de votre site il est clair et lisible et sans fioriture.
Les tarifs en vigueur me paraisse relativement honnête contrairement a d'autre devis réaliser </t>
  </si>
  <si>
    <t>mama-109960</t>
  </si>
  <si>
    <t>Ne récompense pas la fidélité bien au contraire. Il faut renégocier chaque année, c’est épuisant.Seuls les prix d’appels sont corrects. 
Pour les sinistres, je ne sais pas, cela fait bien longtemps que je n’en ai pas eu.</t>
  </si>
  <si>
    <t>21 avril 2018 suite à une expérience en avril 2018</t>
  </si>
  <si>
    <t>lilika-63456</t>
  </si>
  <si>
    <t>Je vous déconseille cette mutuelle! suite à une inscription sur un comparateur de mutuelle santé, j'ai été contacté par un conseiller de cette mutuelle qui a ensuite passé le téléphone à un de ses collègues. à deux ils m'ont limite stressé, harcelé et presque obligé à souscrire à cette mutuelle.
quelques jours plus tard, j'ai résilié mon contrat par lettre recommandée avec accusé de réception dans un délai de 14 jours conformément à la législation en vigueur sur la vente à ligne à distance.
j'ai reçu par mail deux notifications: la première me signifiant que ma demande a été prise en compte et qu'elle sera traitée, la seconde me signifiant que mon contrat a été résilié. Grosse surprise! Neoliane m'a prelevé de l'argent sur mon compte le 16/04/2018 pourquoi? je ne sais pas. fuyez cette mutuelle je vous la déconseille fortement! j'exige le remboursement de mon argent!</t>
  </si>
  <si>
    <t>victor-v-112000</t>
  </si>
  <si>
    <t xml:space="preserve">Je suis satisfais merci de m'envoyer les justificatif pour la carte grise
Grâce au Furet, j'ai trouvé le.meilleur prix et c'est super rapide merci a vous </t>
  </si>
  <si>
    <t>bm42-113960</t>
  </si>
  <si>
    <t xml:space="preserve">Aucun sens du service client aucune écoute 
Très long temps d attente pour joindre un conseiller quand ils répondent !
Aucune empathie 
Personnel malveillant incorrect et irrespectueux </t>
  </si>
  <si>
    <t>genevieve08300-76212</t>
  </si>
  <si>
    <t>Alors hallucinant
A 3 mois et demi d'attente refus de complément d'indemnités maternité selon eux traité le 20juin mais un courrier mentionnant le motif sera envoyé dans les plus brefs délais  Mais là c'est le summum 
Soit disant aucune obligation d etre en contrat pour ce complément
Moi je n ai jamais demandé l ag2r sur mes fiches de paie je ne demandais qu à bénéficier ce qui m est du
Mes prochains contrats vont se dérouler autrement 
Et je reste toujours en attente du motif de refus</t>
  </si>
  <si>
    <t>28 janvier 2017 suite à une expérience en janvier 2017</t>
  </si>
  <si>
    <t>maryline-51769</t>
  </si>
  <si>
    <t>les prix sont vraiment tres raisonnable de plus il y a un service clientele receptif et rapide je recommande vivement</t>
  </si>
  <si>
    <t>sivasubramaniam-t-108741</t>
  </si>
  <si>
    <t>Je suis satisfait du service, une équipe à l’écoute. Une assurance correspondant à prix bas et convenant. Pour une première assurance moto très satisfaisant.</t>
  </si>
  <si>
    <t>agnes-110950</t>
  </si>
  <si>
    <t xml:space="preserve">Bjr.
Je suis onstaisfaite non seulement de la qualité de la relation client. L attente est très longue, malgré un numéro surtaxé. Les minutes ne défilent pas, la messagerie vocale vous répète plusieurs fois qu il ne reste plus que 12 mns d attente. On vous promet de vous donner la bonne adresse par email et ce n est pas fait.
Par ailleurs, je ne suis pas contente des remboursements.
Cela a commencé par les vaccins où j apprends que je n ai une enveloppe que de 25e chaque année.
Mon chiot à eu récemment une otite et je viens de recevoir un mail m informant qu il y a un délai de carence de 3 mois, et que donc les frais ne seront pas pris en charge.
Tout ça je le découvre car l inscription s est faite au forcing par téléphone.
Je n ai reçu le contrat écrit que plus tard.
J attends le temps nécessaire pour changer d assurance l an prochain. Et je n accepterai plus les souscriptions en ligne car on ne nous lit pas les exceptions.
</t>
  </si>
  <si>
    <t>02 août 2017 suite à une expérience en août 2017</t>
  </si>
  <si>
    <t>meggye45-56447</t>
  </si>
  <si>
    <t>En 4 ans de souscription chez eux, je n'ai eu aucun souci pour mon chat. Arrive d'un nouvel arrivant à la maison et gros chat attrapé le coryza... Et bien la plus personne pour nous aider car la date du vaccin est dépasser donc on refait les vaccins et tout et aucun remboursement. J'en suis franchement déçue et j'ai assurer mon nouveau chat ailleurs!</t>
  </si>
  <si>
    <t>kevinhln-108381</t>
  </si>
  <si>
    <t>top au niveau du conseiller, la personne a pu me répondre à mes question mais malheureusement je n’ai pas eu réponse à la somme pour faire mes lunettes</t>
  </si>
  <si>
    <t>17 juin 2020 suite à une expérience en juin 2020</t>
  </si>
  <si>
    <t>bibou-91284</t>
  </si>
  <si>
    <t>bonjour
medames et mr ne dites pas que vous n'etes prevenu,ne vous assurez pas chez eux si vous ne voulez pas attraper le diabete.
service client qui se en mode robo des qui a un probleme ou reclamation ils repetent la meme phrase dix fois.
ils ne remboursent rien ,vous payez juste une vignaite sur le parbrise
ils prelevent sans prevenir
etc etc...
sauvez vous</t>
  </si>
  <si>
    <t>pooventhan-s-109966</t>
  </si>
  <si>
    <t>je ne peux pas benificié l'offre de parrinage car mon ami qui m'as conseillé utilisé direct. il n'ya pas d'option de metre son nom ou details de son contrat a la fin</t>
  </si>
  <si>
    <t>albra-129408</t>
  </si>
  <si>
    <t xml:space="preserve">Adhérent MGEN depuis 1970, j'ai demandé ma radiation en 2020.
Je vous cite le courrier que j'ai envoyé au Président de la MGEN via ma section départementale. Aucune réponse sur le fond, juste des appels téléphoniques pour me proposer de réduire mes prestations (déjà insuffisantes) pour baisser le coût :
"Objet : Résiliation de mon adhésion à la MGEN
Madame, Monsieur,
C'est le 16/09/1970 que j'ai adhéré à la M.G.E.N. Vous n'étiez peut-être pas né(e) à cette époque où certaines valeurs n'étaient pas que des mots mais se traduisaient dans les actes, car comme disait Malraux « Les idées ne sont pas faites pour être pensées mais pour être vécues ».
Après ce demi-siècle passé dans cette institution et en constatant la dérive qui l'a éloignée, particulièrement au cours de cette dernière décennie, des valeurs qui étaient les siennes, je suis au regret de vous faire part de ma décision de mettre terme à mon adhésion.
Je voudrais juste pour vous faire comprendre ma décision rappeler ce qu'était et devrait être encore aujourd'hui l'ambition de la MGEN : « la protection mutualiste Mgen est solidaire, sans option, sans sélection et garantie à vie » (propos de Jean-Michel Laxalt, président de la Mgen, dans un courrier aux adhérents daté d'octobre 2003)
Qu'en est-il aujourd'hui ? La Mgen, comme la plus capitaliste des sociétés d'assurance décline son offre en plusieurs formules pour répondre au mieux des attentes de ses « clients », pardon de ses adhérents : ceux qui se contentent d'une formule garantissant l'essentiel, mais pas forcément le nécessaire, ceux qui cherchent une formule renforcée et acceptent pour cela de payer un peu plus et ceux qui cherchent la garantie maximum et qui en paient le prix avec le même qualificatif ! 
Moi, je cherche ce qui reste de la solidarité et de l'idéal mutualiste dans cette déclinaison.
On me répondra que ce sont des évolutions indispensables pour assurer la pérennité de la Mgen et la qualité des prestations dans ce monde en constante mutation. En outre et c'est imparable, que ces évolutions résultent de la vie démocratique de notre mutuelle. 
C'est sans doute que la démocratie et la solidarité ne vont pas toujours bien ensemble.
Alors moi aussi je change et je m'adapte à notre nouveau monde bien peu mutualiste et solidaire, même si ces mots sont fréquemment employés ou plutôt galvaudés.
Quand Jean-Michel Laxalt écrivait aux adhérents en octobre 2003, j'étais alors directeur d'école du groupe 4 et au 11è échelon. Mon salaire brut était de 2423,44€.  La MGEN appliquait sur ce salaire le taux solidaire de 2,6% et ma cotisation mensuelle s'élevait à 63,27€.
Pas besoin de devis pour savoir comment je voulais ou pouvais être assuré et combien cela me coûterait. 
A cette étape, il n'est pas inutile de rappeler le slogan inscrit en gros caractères sur le courrier de Jean-Michel Laxalt, président de la Mgen en 2003 :
« Chacun contribue selon ses moyens
Et reçoit selon ses besoins. »
Aujourd'hui, en 2020, je suis retraité et ma pension brute s'élève à 2351,07€.
Mes moyens n'ont donc pas évolué entre 2003 et aujourd'hui.
Mais la cotisation Mgen ?  2,6% en 2003 et 4,7% en 2021, soit donc 63,27€ de cotisation mensuelle en 2003 et 111,23€ en 2021. (75,80% d'augmentation !)
Entre 2020 et 2021, la hausse de cotisation atteint 6,03% !
Alors, oui j'évolue et j'adopte moi aussi la stratégie du mieux pour le moins cher. Assez de la mutuelle qui a oublié le sens de ce mot.
Et même si c'est plus cher ailleurs, au moins on n'essayera pas de me vendre un idéal qui n'est plus qu'un souvenir."
</t>
  </si>
  <si>
    <t>cd44-102065</t>
  </si>
  <si>
    <t xml:space="preserve">Nous attendons plusieurs remboursements  pour un montant de 3200 euros. De frais dentaire.
Impossible de vous joindre. Impossible de savoir pourquoi. Nous avons envoyé plusieurs fois nos papiers car soit disant il manquait quelque chose. 
Nous attendons janvier ensuite nous aviserons pour un changement. </t>
  </si>
  <si>
    <t>medioni-d-122276</t>
  </si>
  <si>
    <t>Bonjour, c'est sur que c'est simple de passer par internet pour s'asssurer ,par contre c'est pas evident de transmettre les documents.cordialement medioni dino</t>
  </si>
  <si>
    <t>pierre-d-116961</t>
  </si>
  <si>
    <t>Conseiller vraiment sympathique , qui explique bien et qui accompagne bien .
Très à l'écoute du client .
Prix abordable et remise avec un second contrat appréciable.</t>
  </si>
  <si>
    <t>07 septembre 2019 suite à une expérience en septembre 2019</t>
  </si>
  <si>
    <t>c4tiche-79033</t>
  </si>
  <si>
    <t>Prix très élevé. A fuir !
Des incompétents notoires doublés d'une grosse dose de mauvaise foi</t>
  </si>
  <si>
    <t>30 janvier 2021 suite à une expérience en janvier 2021</t>
  </si>
  <si>
    <t>sylvie-28158</t>
  </si>
  <si>
    <t xml:space="preserve">Bonjour,
Je tiens à signaler qu'après le décès de mon père en avril 2020, il a été très compliqué de récupérer le capital de l'assurance vie dont j'étais bénéficiaire. Le service succession AFER ne répondait pas aux demandes.  De plus, aucun intérêt n'a été perçu sur 2020 car la rémunération provisoire en 2020 chez l'AFER a été suspendu! Voila la réponse que j'ai obtenu! Donc 4 mois d'intérêts perdus pour nous mais surement pas pour eux!
Il faut donc mourir au 31/12/2020 pour avoir les interêts de 2020! Sinon rien! Ce n'est pas sérieux! 
</t>
  </si>
  <si>
    <t>laurent-l-125022</t>
  </si>
  <si>
    <t>Je suis satisfait du service et de son site, simple et efficace. Les prix sont attractifs et le site permet de souscrire en peu de te:mps à un contrat d'assurance</t>
  </si>
  <si>
    <t>laetitia-p-116191</t>
  </si>
  <si>
    <t>Satisfaite jusqu'à présent - A voir en cas de sinistre. 
Prix compétitif mais en constante augmentation avec les années. Il faut renégocier pour avoir un tarif compétitif</t>
  </si>
  <si>
    <t>celo-109907</t>
  </si>
  <si>
    <t>Après avoir reçu sous 48H une proposition d'assurance, nous nous sommes inscrits sur le site. Puis nous avons tenté de renseigner le questionnaire médical : le site avait une erreur technique. Nous avons envoyé un mail au conseiller financier qui nous avait fait la proposition d'assurance, qui n'a jamais répondu
Ce service est O</t>
  </si>
  <si>
    <t>02 octobre 2021 suite à une expérience en janvier 2021</t>
  </si>
  <si>
    <t>tazz97-2041</t>
  </si>
  <si>
    <t xml:space="preserve">Sociétaire depuis 40 ans de la GMF, j'ai été attaqué par les pitbulls de mes voisins avec deux interventions chirurgicales et un mois d'hospitalisation. Après prise de contact avec mon assurance habitation GMF, j'ai renvoyé mon dossier pour bénéficier de la défense recours de ma Responsabilité Civile.
Par un appel téléphonique trois jours après, mon agence m'informait que je ne bénéficiais plus d'une couverture en RC après suppression de cette garantie de mes deux maisons assurées, et qu'en conséquence, la GMF n'était pas concernée par ce qui m'était arrivé et qu'elle ne donnerait pas suite au dossier. Aucune suite à mes recours.
La GMF rebondit sur sa pub «proche de vous», je l'ai bien senti, le souffle brûlant dans ma nuque.
</t>
  </si>
  <si>
    <t>chris-132853</t>
  </si>
  <si>
    <t xml:space="preserve">Déplorable : un dossier petite fissure sécheresse. Plus d'un an pas de nouvelle malgré plusieurs relances.
L interlocuteur ne répond jamais aux messages.
Un expert est passé il y a plus d'un an et a clairement confirmé dans un mail que le problème était lié à la sécheresse de 2019. 
J'apprends, via le cabinet d'expertise, il y a qq jours,  que Pacifica fait passer un autre expert ....
</t>
  </si>
  <si>
    <t>quentin-s-109309</t>
  </si>
  <si>
    <t>ok mais manque de clarté pour avoir un compte personnel, je n'est meme pas rentré de compte ni pu modifier la marque de moto, il est marqué qu'elle est de 2014 mais mis en circulation en 2011</t>
  </si>
  <si>
    <t>01 février 2021 suite à une expérience en février 2021</t>
  </si>
  <si>
    <t>armin-89228</t>
  </si>
  <si>
    <t>A éviter en fermant les yeux et sans penser , L'inscription et la communication au début c'était vraiment facile après ils prennent pas leur part de responsabilité quand vous auriez un sinistre non responsable ou responsable vous voyez directement votre facture augmente et vous recevez chez vous une lettre de résiliation recommandée à la fin d'échéancier et quand on essaie de négocier de parler de demander plus d'explications par rapport à la résiliation et ne disent que c'est la société mère SwissLife qui décide il se base de quoi personne ne le sait pourtant l'heure de l'inscription et les prélèvements c'est active assurance c'est pas swisslife le mieux c'est à éviter il y a plein d'assurance qui mérite qu'on les paye est-ce qu'il m'a étonné c'est qui se décharge de toute responsabilité et pour vous faire fuir comme ça vous demandez pas vos droits il commence à parler mal comme ça il ne provoque et l'inverse sera fait et là il trouve l'occasion pour que vous soyez en tort faites attention un conseil d ex assuré</t>
  </si>
  <si>
    <t>alexandre-f-114977</t>
  </si>
  <si>
    <t>que dire : les prix pourraient être moins élévés, quand on est déjà client et que l'on a plusieurs contrats... cela serait bien de récompensé notre fidélité.</t>
  </si>
  <si>
    <t>doudou39-75507</t>
  </si>
  <si>
    <t>Pas terrible harmonie mutuelle.. Mutuelle pas chère pour les moins de 28 ans mais le niveau service client vraiment lamentable. Il faudrais penser à mieux vous former et surtout être un peu plus professionnel.</t>
  </si>
  <si>
    <t>noleloced-63143</t>
  </si>
  <si>
    <t>Au jour d aujourd'hui je suis prélevée pour une assurance auto qui n est plus assurée a la macif, malgré une lettre recommandée de résiliation et 4 appels telephoniques! Dans un premier temps ils me refusent cette résiliation sans explication, après un premier appel ils résilient  une seule des deux assurances concernés, deuxième appel le nécessaire n est toujours pas fait ils me promettent de le faire dans les plus brefs délais, troisième appel c est trop tard le prélèvement va passer le lendemain. Leurs excuses: l erreur est humaine et on ne parle QUE de 46Euros , dixit la conseillère!!!si on ne paye pas peut On donner comme excuse que ce n est que 46euros nous??? On me Refuse le remboursement ce mois ci alors que c est une erreur de leur part! Je serai remboursée  sur 12mois! se fiche t on de moi!</t>
  </si>
  <si>
    <t>guiguiange-112365</t>
  </si>
  <si>
    <t>Après un dégât des eaux important,l'impossibilité de nous reloger et quelques quiproquos malencontreux,la MAIF à malgré tout su gérer avec l aide de l expert (union expert) et l entreprise de travaux (vital assistance) dans un délai convenable mon problème et nous avons pu réintégré notre maison au bout de 4 mois.Je tiens à remercier opinion Assurance grâce à qui nous avons pu reprendre le contact avec mon assureur et la MAIF qui s intéresse aux avis de leurs assurés.</t>
  </si>
  <si>
    <t>01 janvier 2017 suite à une expérience en janvier 2017</t>
  </si>
  <si>
    <t>muzo-50828</t>
  </si>
  <si>
    <t>E-allianz est un assureur low cost qui en donne moins que les autres mutuelles que j'ai quittées pour rejoindre Allianz, en pensant qu'un service distant, sans réseau d'agences de proximité permettrait d'avoir pour le même prix un service meilleur. Au lieu de cela je tombe sur un call-center qui vous laisse 17 minutes d'attente pour s'entendre dire qu'ils n'ont pas à justifier la résiliation de votre contrat, mais que le seul motif de cette résiliation était ces 3 accidents en 3 ans et qu'ils ne voulaient plus assumer le niveau de risque devant lequel je les mettais . Rendez-vous compte : 3 accidents non responsable (avec tiers identifiés) . Avec un bonus à 0.50 depuis 4 ans</t>
  </si>
  <si>
    <t>08 juillet 2020 suite à une expérience en juillet 2020</t>
  </si>
  <si>
    <t>vince-93516</t>
  </si>
  <si>
    <t>Client depuis de longues années , Je suis très satisfait des tarifs attractifs, de me réactivité et des services fournis . Simple et rapide . Je recommande .</t>
  </si>
  <si>
    <t>ninice2000-101215</t>
  </si>
  <si>
    <t>Insatisfaction Totale de cette assurance  je résilie dans la foulé car j'ai eu 1 sinistre dont ma responsabilité n'était pas engagé  mon contrat inclus un véhicule de remplacement  .
Résultat  : j'ai du payé la somme de 1991€ de ma poche car aucune avance de frais  !!!! pas de garage agrée pour l'olivier sachez le c'est l'assistance qui me la dit  !!! Et Olive sur le gâteau  pas de véhicule de remplacement fournis  . LEUR PUBLICITE EST MENSONGERE ASSURANCE A FUIR !!!</t>
  </si>
  <si>
    <t>ophelie-v-124693</t>
  </si>
  <si>
    <t>Satisfaite de la rapidité du devis et de la souscription, tarif intéressant part rapport à certaines autres compagnies d'assurances,gdjdjdjjrkridofkfbfhu</t>
  </si>
  <si>
    <t>overfok-62667</t>
  </si>
  <si>
    <t>Initialement assureur choisi pour ses prix. 2 ans plus tard ils sont plus chers que les assureurs type MAAF ou Macif. Visiblement la révision du prix en fonction du bonus ne marche pas bien...
De toute manière, il ne faut pas espérer avoir une réponse positive, quelle que soit le demande, à part pour souscrire un nouveau contrat. Rien que pour avoir les cartes vertes il faut les relancer. Je n'ose pas imaginer la gestion d'un sinistre.</t>
  </si>
  <si>
    <t>valerie-p-121379</t>
  </si>
  <si>
    <t xml:space="preserve">Par rapport à la concurrence des prix plus élevés mais des conditions plus importantes dans la prise en charge.
Je n'ai eu que très peu recours aux différentes assurances souscrites depuis au moins 30 ans.
En 2020, un dégât des eaux compliqué a pris du temps à être géré par l'assurance. Les services autre que l'accueil agence n'ont pas été à la hauteur de mes attentes : pas de réponses, mauvaise orientation.
J'ai du insister pour que mon dossier soit pris en compte avec un expert en support. Ce qui a été au final fait par la GMF, le dossier est en cours d'instruction, je compte sur le soutien de mon assurance pour m'accompagner sur le long terme.
</t>
  </si>
  <si>
    <t>monge-d-108968</t>
  </si>
  <si>
    <t>je suis satisfait de vos services; mais il faudra encore revoir les tarifs à la baisse
et permettre des basculements d'une assurance véhicule vers la vôtre</t>
  </si>
  <si>
    <t>21 août 2018 suite à une expérience en août 2018</t>
  </si>
  <si>
    <t>migara-58295</t>
  </si>
  <si>
    <t>depuis le 17 aout 2017 j attends d être dédommagé des dégats subis par un dégât des eaux de la voisine du dessus du  16- 17 dans la nuit au 21 après midi NON STOP.La Maif me demande de PROUVER LE PREJUDICE ! ! ! ! Comment fait -on quand la cuisine est inaccessible ? ON JEÜNE ?
Et quand on doit renoncer au départ en vacances ? pour  épongeage ?Et la casse Où malgré mes demandes l' experte ne vient que le 10  OCTOBRE ? sans lever le nez de son formulaire ? ? ? 
PLUS de 50  ANS de FIDELITE et D HONNËTETE  !Ca  sert à QUOI ....</t>
  </si>
  <si>
    <t>doudou-95400</t>
  </si>
  <si>
    <t>j'ai déclarer un sinistre en novembre 2019 on est en juillet 2020 et je n'ai toujours pas de nouvelles. Quand je les appellent il me disent on vous rappelle ou il me donne un autre numéro que j'ai appelé 3fois et qui ne son même pas capable de me dire se qu'il en est .</t>
  </si>
  <si>
    <t>victor221-104495</t>
  </si>
  <si>
    <t>Très insatisfait de SantéVet, contactée pour assurer 5 chiens d'une association de sauvetage d'animaux. Interlocuteur incompétent (on ne parle pas du ton arrogant..): refus d'établir un devis: car avec ces chiens trouvés, on ne peut indiquer de races définie: ni les vétérinaires ni l'icad ne l'indique document. (précisons que ce ne sont pas des animaux catégorisés), que qu' ignorait le commercial. Cela ne l'a pas empêcher de proposer l'option la plus chère 'parce que c'est mieux pour vous" ?! Voilà comment SantéVet a perdu l'affiliation de 5 chiens, et d'autres dans l'avenir. Je me suis adressé à BULLE BLEUE: aucun problème !!! Ils ont très bien compris et ont été très aimables et arrangeants</t>
  </si>
  <si>
    <t>younes-d-128196</t>
  </si>
  <si>
    <t>satisfait pour le devis en ligne et la rapidité. pour une première assurance vous êtes les moins chers du marché. a voir avec le service client au futur.</t>
  </si>
  <si>
    <t>jtvt94-70390</t>
  </si>
  <si>
    <t>Prix élevé pour assurer un véhicule chez eux (même avec la formule au tiers), conseiller peu réactif et peu disponible, pas du tout à l'écoute de ses clients, horaires d'ouverture de l'agence contraignants pour quelqu'un qui travaille en journée toute la semaine et lorsqu'on se donne les moyens de se déplacer, temps d'attente très long</t>
  </si>
  <si>
    <t>bonneau-f-129882</t>
  </si>
  <si>
    <t>Bien que cliente depuis plus de 20 ans j'ai été très déçue en souscrivant un contrat obsèques en avril qui n'a été validé que parce que je ne recevais aucune confirmation. Finalement j'ai annulé mon dossier car les explications apportées par courrier ne m'ont pas donné satisfaction. Toutefois cela ne venait pas de mon conseiller mais du siège ce qui me parait anormal et peu acceptable ????</t>
  </si>
  <si>
    <t>aztechk-57102</t>
  </si>
  <si>
    <t>Je ne peux pas juger lesur services de l'assurance
Par contre service clientèle déplorable 
Je viens d'appeler pour un devis, la personne n 'est pas professionnelle de plus elle me rit au nez
Bravo</t>
  </si>
  <si>
    <t>ro-71893</t>
  </si>
  <si>
    <t>qualité de service et d'assistance nulle. me reproche que je ne paye pas cher donc qu'il ne faut pas se plaindre si les désordres ne sont pas pris en charges.</t>
  </si>
  <si>
    <t>bousquet-d-111405</t>
  </si>
  <si>
    <t>LES PRIX ME CONVIENNENT, INTERNET C EST PRATIQUE, CONSEILLER PAR D AUTRE AMIS PLUTOT SATISFAIT. A VOIR EN CAS DE SINISTRE SUR LA REACTIVITE ET L'ACCES A UN CONSEILLER</t>
  </si>
  <si>
    <t>28 juin 2017 suite à une expérience en juin 2017</t>
  </si>
  <si>
    <t>gerard-55675</t>
  </si>
  <si>
    <t>Suite à un problème familial, je n'ai pu honorer dans les temps 2 primes mensuelles d'une assurance emprunteur. J'ai reçu une lettre de mise en demeure directement sans aucune autre lettre auparavant m'indiquant que si je ne réglais pas mes primes dans les 40 jours, mon contrat serait résilié sans autre avis de leur part. j'ai envoyé le règlement par chèque dans les temps et plus d'un mois après mon chèque n'est toujours pas débité  et ma mensualité de ce mois ci n'a pas été débitée non plus. Je n'arrive pas à les joindre pour savoir ce qu'il se passe, j'ai un chèque qui se trouve dans la nature ou quelque part dans leur service j'en sais rien. Je n'ai eu aucune nouvelle de leur part. Je n'ai jamais vu de société si peu sérieuse pour un assureur qui se moque carrément de leur client .</t>
  </si>
  <si>
    <t>25 juin 2020 suite à une expérience en juin 2020</t>
  </si>
  <si>
    <t>charre-amelie--92169</t>
  </si>
  <si>
    <t>Super satisfaite du service  je la recommande à bon nombre de mon entourage merci à directe assurance , moins chère que les autres assurance !! Merci directe assurance</t>
  </si>
  <si>
    <t>messaoud-s-106049</t>
  </si>
  <si>
    <t>je suis satisfait du service par contre pour le prix avec plus de 50% de bonus et 2 voitures je payes cher ma cotisation 
je vous remercie de re voir votre tarif
cordialement</t>
  </si>
  <si>
    <t>richard-78192</t>
  </si>
  <si>
    <t>Impossible d'avoir une réponse dans un délai normal(1 mois)</t>
  </si>
  <si>
    <t>le-gruiec-j-138620</t>
  </si>
  <si>
    <t xml:space="preserve">tout me convient les prix et l'assurance j'ai quand même du mal avec ce que je dois signer ou non car il n'y a pas de rappel sur le téléphoné et cela est un problème
</t>
  </si>
  <si>
    <t>jean-g-107538</t>
  </si>
  <si>
    <t>Super Je suis totalement satisfait des prestations proposées !
Si je suis mécontent, je vous le ferai savoir. Merci et bravo à mon interlocutrice qui connait bien son boulot</t>
  </si>
  <si>
    <t>10 janvier 2017 suite à une expérience en janvier 2017</t>
  </si>
  <si>
    <t>claude-51165</t>
  </si>
  <si>
    <t xml:space="preserve">produits trompeur et  assez complexes a comprendre
'expl atout risque a moins d etre expert , en fait les fraix croque une grande partie et pas bien explique d ailleurs </t>
  </si>
  <si>
    <t>martine-107006</t>
  </si>
  <si>
    <t xml:space="preserve">Je remercie Emeline qui a su me donner des explications claires Et qui a répondu à mes demandes 
Très professionnelle très à l ecoute et courtoise
Merci </t>
  </si>
  <si>
    <t>seddiki-cartier-z-124309</t>
  </si>
  <si>
    <t xml:space="preserve">Satisfaite et très contente d'avoir souscrit l'assurance. 
Rapide et efficace je recommande 
prix attractifs et satisfaisants 
site internet facile d'utilisation </t>
  </si>
  <si>
    <t>05 juin 2018 suite à une expérience en juin 2018</t>
  </si>
  <si>
    <t>mathishugo-64468</t>
  </si>
  <si>
    <t xml:space="preserve">Bonjour,
Voulant ressortir ma moto cette année comme tous les ans, début juin,
je me suis aperçu que mon attestation d'assurance n'était plus valable.
Période de validité du 21/09/2016 au 20/09/2017.
Je précise que je suis assuré tous risques avec paiement par chèque une fois par an.
Je prends contact avec ma compagnie et là je m'aperçois que suite à mon
déménagement l'année dernière, j'ai oublié de leur signaler le changement d'adresse pour la moto.
Les travaux de ma nouvelle maison étant ma priorité et bien voila le résultat. 
Je comprends la personne qui me dit que mon assurance est résilier et que le paiement pour cette nouvelle année est à effectuer, et qu'elle va m'envoyer par Mail le montant de la cotisation. 
Je reste sans voix, mais oui par Mail!!
Pourquoi l'assurance qui détient mon adresse Mail me résilie, puisqu'il avait les moyens de me contacter autrement que par courrier par la suite.
Je conseille malgré mon cas cette assurance car
les tarifs et les garanties sont raisonnables,
d’ailleurs, j'ai fais venir un ami qui possède la même moto que moi chez eux.
</t>
  </si>
  <si>
    <t>Peyrac Assurances</t>
  </si>
  <si>
    <t>collin-c-125621</t>
  </si>
  <si>
    <t>Création du compte ne fonctionne que sur Edge... Ni sur Chrome ni sur Firefox.
Prix les plus bas, à voir lorsqu'il faudra demander un remboursement...</t>
  </si>
  <si>
    <t>28 janvier 2019 suite à une expérience en janvier 2019</t>
  </si>
  <si>
    <t>soso-70664</t>
  </si>
  <si>
    <t xml:space="preserve">Direct assurance ! Ou l'assurance qui augmente tous les an sur ! Malgré un bonus qui lui augmente !
La logique ? Aucune 
On vous confirme que les nouveaux clients payent moins cher que les nouveaux qui n'ont aucunes ancienneté  C'est une blague </t>
  </si>
  <si>
    <t>bibiche-110701</t>
  </si>
  <si>
    <t>N'ayant eu aucun litige depuis mon adhésion, je ne peux donner aucun avis. C'est en cas de problème que nous pouvons juger. Connaissant le système des assurances, je souhaite ne jamais avoir de problème. Je paye car je suis un bon citoyen et que j'ai des obligations. Après...... J'espère finir tranquillement ma vie sans histoire.</t>
  </si>
  <si>
    <t>nancy-r-133991</t>
  </si>
  <si>
    <t>Rapide et efficace je songe à mettre mon deuxième contrat automobile. Je ne sais pas s’il est possible d’avoir un tarif préférentiel en raison du deuxième contrat ?</t>
  </si>
  <si>
    <t>robert-d-107116</t>
  </si>
  <si>
    <t>Tarif un peu élevé pour les véhicules. sinon bons services.
temps d'attente pour un conseil téléphonique très acceptable.
Personnel sympathique et accessible.</t>
  </si>
  <si>
    <t>berland-e-109186</t>
  </si>
  <si>
    <t>super service impecable a recommander sans probleme niveau prix super garantie et rapiditer de souscription facilite pour remplir les conditions et envoi document</t>
  </si>
  <si>
    <t>rene-l-108885</t>
  </si>
  <si>
    <t>Bonjour 4% d' augmentation sur le contrat , c est pas acceptable , je vais consulter la concurrence , le rapprochement avec AXA n'arrange jamais la facture ?</t>
  </si>
  <si>
    <t>06 avril 2017 suite à une expérience en avril 2017</t>
  </si>
  <si>
    <t>fab-53896</t>
  </si>
  <si>
    <t xml:space="preserve">Bonjour,
Client de cette société depuis 5 ans, je découvre les raisons pour lesquelles les prix sont si attractifs finalement.
J'ai contacté le service client pour ma cotisation qui ne cesse d'augmenter chaque année, alors que la concurrence offre la même prestation et pour moins cher.
J'apprends de direct assurance que si vous êtes victime de sinistres non responsable, dans mon cas deux, vous devenez un client à risque...Donc, même si vous n'êtes pas responsable, vous paierez ...
De plus, le service client est médiocre, à chaque appel, j'ai l'impression de déranger si j'essaye de comprendre les processus appliqués.
Pour mon dernier appel, j'ai eu le plaisir d'échanger avec un conseiller à la limite de l'impolitesse et non à l'écoute.
Bref, un discours bien rodé qui permet d'éviter toute négociation ou geste commercial.
Ce même discours que je retrouve dans l'ensemble des réponse de la compagnie sur cette page.
On dit qu'on en a pour notre argent, et bien je pense que c'est le cas.
Pour finir, ce message n'a pas pour but d'obtenir un quelconque geste commercial mais bien d'alerter les consommateur, car pour ma part, je signe chez la concurrence.
Bonne journée
 </t>
  </si>
  <si>
    <t>24 septembre 2019 suite à une expérience en septembre 2019</t>
  </si>
  <si>
    <t>ncnc-79421</t>
  </si>
  <si>
    <t>CNP... Que dire...
CNP m'a fait perdre mon temps !
Ils ont pris 3 mois pour répondre à ma demande d'assurance pour un crédit immobilier. Pour à la fin refuser la PTIA avec de sombres explications... (5 jours d'arrêt en 10 ans).
J'ai demandé à la MAAF, 2 jours plus tard, j'avais une réponse positive.
Je suis désolé, mais vous devez même pas songer à souscrire chez eux.
Mon erreur ? De ne pas avoir regardé les avis avant...</t>
  </si>
  <si>
    <t>alan22-109425</t>
  </si>
  <si>
    <t>Cette mutuelle est un scandale ! Ils sont injoignables au tél, et ils ne répondent pas aux mails ! Ils font quoi les employés ? Ils ont doublé mes cotisations sans lettre d'accompagnement ni explication. C'est une honte. J'ai résilié mon contrat et depuis ils ne me remboursement pas des frais d'hospitalisation qui sont pourtant bien couverts, puisqu'avant la résiliation. J'en ai quand même pour 90 €. J'ai adressé 5 ou six fois par mail les factures acquittées et aucune réponse de leur part.  Allez voir ailleurs !</t>
  </si>
  <si>
    <t>tony45-78265</t>
  </si>
  <si>
    <t>Je pensais avoir une bonne assurance jusqu'à ce que j'ai un sinistre service client laisse à désirer dossier toujours en attente après bientôt 2 mois et demi</t>
  </si>
  <si>
    <t>barry-y-123212</t>
  </si>
  <si>
    <t>Je me réserve pour le moment car c’est trop de crier à la victoire.
Par ailleurs, la commerciale a été professionnelle et a pu répondre à mes questions.</t>
  </si>
  <si>
    <t>dehaba-mourad-26321</t>
  </si>
  <si>
    <t>Assurance de bluff. Sinistre non responsable, toujours pas remboursé depuis 2ans. Inadmissible sous prétexte que le hier n'est pas assuré. Moi je le suis donc pourquoi ne suis-je pas indemnisé ?</t>
  </si>
  <si>
    <t>vb-87890</t>
  </si>
  <si>
    <t>Assuré à la maaf depuis 8ans, dont 3 à mon nom, ayant 3 contrats, dont un auto. 
 N'ayant fait appel qu'une fois à l'assistance, et eu un accrochage au stationnement par un camion qui m'a percuté, identifié et constaté comme n'étant pas en tort. 
Aujourd'hui, je suis sous refus d'un nouveau contrat assurance auto tous risques, à cause de l'assistance et de l'accrochage non responsable.
Ceci est indigne d'une assurance qui fait autant de publicité pour de nouveaux clients.
Remarqué il faut faire de la publicité, vu qu'ils sont incapable de garder les clients existants.
J'attends toujours une réponse du mail de réclamation,... Mais d'ici 2 jours sans réponses je quitte la maaf.</t>
  </si>
  <si>
    <t>izahia-52431</t>
  </si>
  <si>
    <t>Mon patron à un litige personnel avec April depuis le 20 janvier mes droits sont interrompus sans que je sois informée 
à ce-jour nous sommes le 15 février et je n ai aucune couverture mutuelle jusqu à ce qu ils règlent leur conflits
j ai appris ça en demandant un devis dentaire depuis le 27 décembre aucune réponse dès que j ai su la cause j ai interrompue tous mes soins en attendant ils me prélèvent toujours le confort plus pour lequel j ai signé par erreur..
Donc pour moi c est une mutuelle à laquelle je n aurais plus recours...à déconseillé quand il y à problème ils ne sont pas opérationnelles</t>
  </si>
  <si>
    <t>27 septembre 2017 suite à une expérience en septembre 2017</t>
  </si>
  <si>
    <t>evdc-57632</t>
  </si>
  <si>
    <t>Victime d'un accident dont je ne suis pas responsable Direct assurance refuse de contacter MMA qui assure le conducteur qui a plié l'essieu de la remorque de mon bateau. Cette remorque a été déposée chez un dépanneur partenaire de DA. Je me retrouve pris au piège entre MMA qui m'indique que DA doit faire expertiser et DA qui me demande de me débrouiller seul avec MMA. La première réaction de DA a été de réfuter par téléphone que la remorque était assurée car plus de 750kg alors que cela figure en toutes lettres au contrat et que DA possédait les infos et l'immatriculation sur la remorque comme j'avais pu le communiquer et justifier avant signature. La seconde a été de m'annoncer que le service commercial avait fait une erreur car DA n'assurait jamais les remorques au delà du Tiers. La troisième est de me laisser seul gérer avec MMA. J'ai consulté un expert automobile qui m'assure que c'est à DA de faire expertiser et demander la prise en charge des réparations. Cela fait plus d'un mois. Je ne peux pas utiliser le bateau. Je pense que des frais de gardiennage courent. DA ne me répond sur leur prise en charge. Cette situation a pourtant été créé par DA qui a organisé l'assistance. Les promesses visibles sur le site internet quelle que soit la formule ne sont pas respectées.</t>
  </si>
  <si>
    <t>ysaline-p-131379</t>
  </si>
  <si>
    <t xml:space="preserve">Très intuitif parfait 
Je vous remercie de votre réactivité et de votre professionnalisme ainsi que votre site qui est super. Je vais pouvoir le conseiller à des amis </t>
  </si>
  <si>
    <t>12 juillet 2020 suite à une expérience en juillet 2020</t>
  </si>
  <si>
    <t>nous-93888</t>
  </si>
  <si>
    <t>Bonjour,
La MAIF fait tout son possible pour ne jamais avoir à dédommager ses sociétaires correctement.
Une fois j'ai voulu me servir de mon assurance juridique, j'en ai été dissuadé ( procédure longue bla bla bla bla ).
Mon frigo tombe en panne, j'appelle le service sinistre pour savoir ce que peut faire la MAIF ( assurance sérénité une blague ).
J'ai été traité comme un suspect. Après 45 minutes à me faire passer d'un service à l'autre, on me répond que la MAIF ne peut rien faire!!!
Il peut s'agir d'un problème électrique ou pas.
La personne savait à distance apparemment que cela ne pouvait pas être une panne de cette nature.
Elle se défausse en me demandant de contacter mon fournisseur d'énergie pour savoir si il y avait eu un problème chez eux.
Je rétorque que cela ne me convient pas car je suis en relation avec mon assureur et je souhaite une solution rapide pour un problème bénin.
Je parle de faire intervenir un prestataire MAIF pour savoir si il s'agit d'un problème électrique ou pas et avoir un devis. La MAIF accepte en m'indiquant que cela se ferait mais à mes frais.
Résultat aucune indemnisation évidemment mais surtout aucun accompagnement de mon assurance.
Je suis à la MAIF depuis au moins vingt ans en répétant bêtement ce mantra: "Je paie plus chère mais je suis bien couvert en cas de pépins". Une farce.
Le service sinistre est méprisant sans aucune compassion et vous laisse seul en cas de difficultés.
Lamentable.
Je suis fortement déçu et remonté d'autant que les enjeux étaient ridicules.
Je compte aller voir la concurrence dans les meilleurs délais.
Pour information, aucun courrier motivant le rejet juste des allégations par téléphone et la promesse d'être rappelé par un responsable pour mon insatisfaction.</t>
  </si>
  <si>
    <t>amar-95507</t>
  </si>
  <si>
    <t>Intéressant service d'assurance. Je le recommande vivement. Sans doute le meilleur sur le marché actuellement. J'ai fait l'auto et prochainement je ferai le reste</t>
  </si>
  <si>
    <t>aurelie--s-106311</t>
  </si>
  <si>
    <t>je suis satisfaite du service. jamais eu de soucis. je recommande direct Assurance,ce pour toute les personne qui souhaite se faire assurer en France</t>
  </si>
  <si>
    <t>fatiha-n-108350</t>
  </si>
  <si>
    <t>Je ne suis pas satisfaite du service et encore moins du tarif souscription d'un contrat panne à 0km qui ne m'a servie à rien alors que je suis tombée en panne sur l'autoroute et que j'ai dû payer les frais de dépannage</t>
  </si>
  <si>
    <t>----104819</t>
  </si>
  <si>
    <t>Des fonctionnaires, avec tout cela comporte de péjoratif...Aucune écoute client, ils sont dans leur tour d'ivoire, esprit commercial aux abonnés absents, pourtant c'est la clientèle qui les fait vivre.... Expérience de communication vécue à plusieurs reprises pour des thèmes différents... Ne pas se présenter à l'Agence 10 minutes avant la fermeture...Si,si!!!
A FUIR ABSOLUMENT !!!!!!</t>
  </si>
  <si>
    <t>nicolas--102050</t>
  </si>
  <si>
    <t xml:space="preserve">Je suis assuré chez eux depuis 2016 et j ai fait 3 déclarations de sinistres. Le dernier suite à la tempête bella et 
comme par magie, aucun n'a été pris en charge.. Bizarre .. soit j avais pas souscrit la bonne option ou même pour avoir de l aide sur un sinistre qui traîne depuis un moment la réponse a été débrouillez vous, et nous nous prenons en charge les travaux enfin peut-être si ils ont pas inventés une option d ici la... Le pire c est que les deux voitures sont aussi assurés chez eux..  Mais vous inquiétez pour  l augmentation de vos cotisations la oui, pas besoin de les appeler cela ce fait automatiquement... Faites comme moi je vais faire, passez votre chemin, n y allez surtout pas à la maaf... </t>
  </si>
  <si>
    <t>jonathan-c-127525</t>
  </si>
  <si>
    <t>Satisfait dommage que le premier prélèvement soit de la totalité  de la somme plutot que par mois directement.Mais le prix reste l'un ses plus bas et pour un jeune conducteur c'est très bien.</t>
  </si>
  <si>
    <t>15 août 2019 suite à une expérience en août 2019</t>
  </si>
  <si>
    <t>laurent72540-78444</t>
  </si>
  <si>
    <t>Bonjour mon conjoint à souscrit chez cardif par téléphone c'est tout les mois prélevé mais on ne sait pas de qui de quoi car nous avons jamais rien reçu de papier. Nous espérons d'avoir un peu d'aide pour savoir pourquoi nous donnons par mois</t>
  </si>
  <si>
    <t>timothee84-111934</t>
  </si>
  <si>
    <t>J'ai été entièrement dédommagé lors de mon accident non responsable, dommage matériel. Tarifs intéressants, dommage que cela manque de souplesse lorsqu'on utilise peu son scooter (garantie au km ou hivernage non proposés)</t>
  </si>
  <si>
    <t>12 juin 2020 suite à une expérience en juin 2020</t>
  </si>
  <si>
    <t>scholles-90513</t>
  </si>
  <si>
    <t xml:space="preserve">Je suis déjà une cliente de Direct Assurances. Je ne vois aucune bénéfice de continuer si ma loyauté n'est pas récompensée. Votre tarif est élevé.
Cordialement,
Sheila Cholley </t>
  </si>
  <si>
    <t>monniez-n-132199</t>
  </si>
  <si>
    <t>Simplicité et rapidité dans les démarches.  Après differentes recherches il semble que les  Tarifs proposés soient les plus intéressants concernant les jeunes conducteurs</t>
  </si>
  <si>
    <t>philo-54377</t>
  </si>
  <si>
    <t>service client médiocre, après 22 ans de collaboration et suite un 1 impayé( changement de banque) en 22ans, facturation de 7 euros de frais d'impayé malgrès un contact avec le siège de matmut pour explication et demande d'annulation de ces frais, j'ai décidé de quitter cette assurance.
J'avais 2 contrat de voiture, 1 contact de moto et 2 contrat de maison.
Bravo Mme Pasquet.</t>
  </si>
  <si>
    <t>momo-106290</t>
  </si>
  <si>
    <t xml:space="preserve">Quand on a besoin de eux il n'y a personne par contre quand il faut payer c'est d'abord . 
Mon père était assuré depuis 1955 chez eux , ma mère a un soucis de volet , ne veulent pas intervenir . ABERRANT </t>
  </si>
  <si>
    <t>madmarck-89974</t>
  </si>
  <si>
    <t>Galére pour joindre les services qui se renvoient la balle. Suivent l'expertise " bidon " car elle rejette le dossier</t>
  </si>
  <si>
    <t>ahmed-f-109348</t>
  </si>
  <si>
    <t>je suis satisfait du service les prix me conviennent très simple et pratique Ravie d'avoir découvert votre assurance. Les explications sont très simple, dossier très rapide a créer et site très accessible. Les tarifs me conviennent parfaitement.</t>
  </si>
  <si>
    <t>18 novembre 2020 suite à une expérience en novembre 2020</t>
  </si>
  <si>
    <t>petrusquin-100260</t>
  </si>
  <si>
    <t xml:space="preserve">Bonjour, 
Je partage l'avis déposé par Djibo car je viens de recevoir ma nouvelle échéance pour 2021.
Je constate une augmentation de + de 120€ (+33%) alors que ma situation n'a pas changer et aucun  sinistre ou autres à déclarer. 
Je suis retraité et je suis à 50 % de bonus depuis plus de 15 ans. J'ai appelé et j'ai eu un échange très cordial avec cette conseillère. Celle-ci m'a demandé si je pouvais lui envoyé le devis de la Compagnie d'assurance qui me proposait un prix identique à eux mais de 2019, soit 362€. Un moment plus tard, elle m'a rappelé et m'a dit qu'elle ne pouvait pas s'aligner sur le montant de l'autre Compagnie et elle m'a laissé entendre que je n'avais plus le profil intéressant pour eux.  En conclusion chez L'Olivier je suis passé de 320€ à 486€ de 2018 à 2020, soit une augmentation de +de 50 % alors qu'on entend que les compagnies devraient augmenter les cotisations de 2 % maximum. CQFD. </t>
  </si>
  <si>
    <t>16 janvier 2019 suite à une expérience en janvier 2019</t>
  </si>
  <si>
    <t>andy-70220</t>
  </si>
  <si>
    <t>Bonjour
J’ai déclaré un bris de glace le 5 décembre et à ce jour aucunes réponses
J’ai envoyé plusieurs mails et effectués plusieurs appels voir 6 par jour en ayant personne qui me répond et enfin lundi dernier j’ai une conseillère en ligne qui me dit on va traiter votre demande sous 24h à 48h et vendredi toujours rien.
Je décide de rappeler car ma patience a des limites  et  là je tombe sur une conseillère au bout de 8 tentatives d’appels et je n’exagere pas qui me dit madame on peux rien faire à cette heure mais lundi sans faute votre gestionnaire sinistre vous contacte entre 14h et 15h
Nous sommes mardi et bien sûr toujours rien
J’ai jamais vu un service aussi déplorable et surtout aucune considération
On filtre vos appels et surtout on vous balades 
Mon remboursement est un du
J’ai compris leurs méthodes, il nous font tourner en bourrique afin qu’on se lasse
Je vais faire appelle à 60 millions de consommateur et ne la recommande à personne de mon entourage et le meilleur conseil que je peux vous donner 
Ne prenez surtout pas Direct Assurance
Sans oubliez que j’ai annulé un sinistre au mois de Octobre qui apparaît sur mon relevé d’informtion Car encore une fois le délai de traitement est extrêmement long Et surtout personne qui gère mon dossier
Je suis extrêmement déçue</t>
  </si>
  <si>
    <t>florence-m-105539</t>
  </si>
  <si>
    <t>lenteur pour rembourser un sinistre
par contre pour réclamer la franchise de 250.00 euros alors que l'échéancier principal indique 150.00 euros, vous êtes très rapide.</t>
  </si>
  <si>
    <t>ange-91452</t>
  </si>
  <si>
    <t>Je manque un peu d’explication sur le devis et options proposé. Devis à comparer avec d’autres compagnies d’assurances avant décision finale. Bien à vous</t>
  </si>
  <si>
    <t>26 juin 2020 suite à une expérience en juin 2020</t>
  </si>
  <si>
    <t>allexandre21-92369</t>
  </si>
  <si>
    <t>Je n'étais pas averti que je n'étais pas assurer pandent cette année de plus on ma manti consernent   le courier  que je nes pas reçu</t>
  </si>
  <si>
    <t>sb06-94051</t>
  </si>
  <si>
    <t>Suite à résiliation par un de leur partenaire qui ne fait plus les assurances 2 roues, je dois signer un nouveau contrat en ligne. Jamais leur mot de passe et identifiant n'ont fonctionné et jamais ils n'ont réglé le problème. Enfin, il me demande relevé d'information prétendant ne pas les avoir alors que tous les relevés que j'ai pu avoir par le passé sont à leur en tête. Incapables de retrouver tous les éléments fournis à la première souscription. On prend un courtier pour le service qu'il procure et ne pas refaire toutes les démarches 2 fois!!!</t>
  </si>
  <si>
    <t>13 novembre 2017 suite à une expérience en novembre 2017</t>
  </si>
  <si>
    <t>lali-58798</t>
  </si>
  <si>
    <t>Très satisfaite</t>
  </si>
  <si>
    <t>dispo-63383</t>
  </si>
  <si>
    <t>avis favorable sur les tarifs et la prise en charge aaaaaaaaaaaaaaaaaaaaaaaaaaaaaaaaaaaaaaaaaaa</t>
  </si>
  <si>
    <t>08 novembre 2017 suite à une expérience en novembre 2017</t>
  </si>
  <si>
    <t>titoanne-58606</t>
  </si>
  <si>
    <t>Cardif a continué a prélevé les cotisations aprés le solde du pret, le courrier ne nous est pas parvenu, Cardif ne s'en est pas soucié ni l'agence BNPPARIBAS,impossible de nous faire rembourser les sommes indument prélevées sans aucun avis, ni justificatif, ni courrier tout est notre faute,  un peu léger, seulement 1 cotisation annuelle de remboursée.</t>
  </si>
  <si>
    <t>zeze-106747</t>
  </si>
  <si>
    <t xml:space="preserve">Je note 5 sur 5 MANALpour sa gentillesse
Je note 5 sur 5 MANAL pour sa gentillesse et sa disponibilité ;Elle a fait les recherches nécessaires. J'ai été très satisfaite merci à Elle .Michèle.
</t>
  </si>
  <si>
    <t>elodie-e-108948</t>
  </si>
  <si>
    <t xml:space="preserve">Je suis très satisfait de direct assurances , très bonne assurance , très bon prix ; bon rapport qualité prix , prix très attractif . Merci encore , bravo </t>
  </si>
  <si>
    <t>28 avril 2017 suite à une expérience en avril 2017</t>
  </si>
  <si>
    <t>houcine92-54344</t>
  </si>
  <si>
    <t>Bonjour j'ai souscrit une assurance moto chez AMV le 10/04/2017. Après plusieurs appels téléphoniques et l'envoi répétitif des mêmes documents par mail, le 25/04 une conseillère m'a appelé pour me dire qu'ils ont tous les documents nécessaires et le dossier est bien complet et je vais bientôt recevoir mon contrat et la carte verte. Aujourd'hui je reçois un mail "A ce jour, nous n'avons pas reçu tout ou partie des pièces nécessaires à
l'enregistrement de votre contrat" MDR</t>
  </si>
  <si>
    <t>david-luis-l-107077</t>
  </si>
  <si>
    <t>je suis satisfait du service les reponses sont claires , l attentente telephonnique n est pas longue les tarifs sont abordable et les conseillers sont a l ecoutes</t>
  </si>
  <si>
    <t>moi-114009</t>
  </si>
  <si>
    <t>Plus de 20 ans de bon et loyaux service aux côtés de maaf et un accident ( seul) responsable en 2019 et 1 bris de glace en 2020 et ben aujourd'hui on m annonce que l année prochaine ils ne veulent plus assurer mon véhicule.....pourtant 2 véhicule , moto , maison , accident de vie .....bref plusieur contrat chez eux ........ils se gavent pendant plus de 20 ans de cotisation , 1 accident et au-revoir .......a ne plus rien comprendre.....</t>
  </si>
  <si>
    <t>florian-104007</t>
  </si>
  <si>
    <t>L'inscription est rapide, sans vraiment de problème sur internet.
Je n'ai pas eu d'incident, en même temps je n'ai pas eu besoin de faire appel à leur service.
Par contre, dès qu'il faut résilier, ils inventent n'importe quel prétexte juridique pour décaler la date de résiliation et par la même gratter quelques jours de contrat en plus. Etant juriste, ils ont eu du mal à me contredire et sont donc passé en force puisque c'est eux qui ont la main.
Bref, je ne me suis pas battu pour quelques euros mais c'est un sale esprit qui s'il y avait eu un incident aurait pu me couter beaucoup d'argent.</t>
  </si>
  <si>
    <t>sellier-a-135082</t>
  </si>
  <si>
    <t>Satisfait de l'assurance mais TRES déçu de ne pas avoir pu récupérer mes avantages après seulement 1 sem entre deux contrats , j'aurai aimé un peu plus de reconnaissance pour refaire un contrat chez vous</t>
  </si>
  <si>
    <t>amal-95349</t>
  </si>
  <si>
    <t>Le code promo multidays ne fonctionne pas !!!
Merci de me rappeler pour activer le code promo en sachant que je suis déjà cliente chez vous pour l'assurance habitation.</t>
  </si>
  <si>
    <t>08 novembre 2018 suite à une expérience en novembre 2018</t>
  </si>
  <si>
    <t>david-68442</t>
  </si>
  <si>
    <t xml:space="preserve">Que dire A fuir pour les chefs d entreprise  aujourd'hui j ai du faire apel à un 
avocat
Il font une erreur est vous laisse plus 1 mois sans nouvelle et sans mutuelle c est une honte j ai connu AG2R c était au top mais alors plus jamais pour mes salariés et moi </t>
  </si>
  <si>
    <t>10 novembre 2018 suite à une expérience en novembre 2018</t>
  </si>
  <si>
    <t>joe12100-68500</t>
  </si>
  <si>
    <t xml:space="preserve">je suis client à la MACIF DEPUIS PLUS DE 20 ANS sans aucun sinistre m'incombant , la MACIF MILLAU est mon seul assureur , je viens de me faire détruire ma voiture par un chauffard ,ayant souscrit un contrat "valeur majoré" JE SUIS SEREIN , mais en fait je n'ai droit a rien ce contrat c'est du vent , ils sont les champions de l'exclusion , vous auriez du avoir plus 40% mais vous avez droit a rien a MILLAU ... QUE DE BELLES PAROLES 
</t>
  </si>
  <si>
    <t>13 mars 2018 suite à une expérience en mars 2018</t>
  </si>
  <si>
    <t>nolwenn-62280</t>
  </si>
  <si>
    <t xml:space="preserve">ce n'est pas une assurance mais un écran de fumée.
assurée tous risques, j'ai eu un accident non responsable il y a 3mois, le dossier est toujours en cours. Véhicule immobilisé 2 mois. Et franchise a payer et NON remboursée malgré que je ne sois pas en tords.
Quand on les appelle nous avons a chaque fois un interlocuteur différent et personne n'a la même version. </t>
  </si>
  <si>
    <t>08 mars 2019 suite à une expérience en mars 2019</t>
  </si>
  <si>
    <t>sk152-71984</t>
  </si>
  <si>
    <t>Assurée pour tout chez Axa, malgré cela j'ai été victime d'une catastrophe naturelle ayant ravagée tout mon appartement, aucun service client, les experts ne sont pas joignable et viennent faire leur boulot 6 mois et forcément ne rembourse pas car toute les rénovations ont été faites, franchise hors de prix, aucun geste commercial, les personnes que j'ai eu au téléphone se contredisent toutes et nous font attendre pour RIEN. A FUIR ABSOLUMENT</t>
  </si>
  <si>
    <t>17 juin 2018 suite à une expérience en juin 2018</t>
  </si>
  <si>
    <t>amelien-64834</t>
  </si>
  <si>
    <t>Un très grand niveau d'incompetence ! Virements sur le mauvais compte depuis plusieurs mois alors que le bon compte est enregistré sur leur site, des remboursements non effectués, des mails sans réponses....</t>
  </si>
  <si>
    <t>09 septembre 2020 suite à une expérience en septembre 2020</t>
  </si>
  <si>
    <t>jojo-gigi-97188</t>
  </si>
  <si>
    <t>Bonjour
Très bonne mutuelle pour les prélèvements, en leur donnant ma nouvelle adresse, nouvel
échéancier 10 mn plus tard. Par contre les remboursements, que dire, je demande un remboursement dentaire depuis fin juin 2020, j'ai envoyé xx mails, mi septembre toujours rien, et par téléphone;  soit personne décroche, ou on vous met en attente pendant des heures !!!. Donc je suis à la recherche d'une nouvelle mutuelle, car je ne suis pas seulement une pompe à fric.</t>
  </si>
  <si>
    <t>jacques-l-128940</t>
  </si>
  <si>
    <t xml:space="preserve">
Je suis déçu, car dans l'avenant 05/07/2021 la nouvelle prime à partir du 23/07/2021 devait être de 157.72€, c'est  ce qui m'avait été annoncé de vive voix au téléphone. </t>
  </si>
  <si>
    <t>14 juin 2017 suite à une expérience en juin 2017</t>
  </si>
  <si>
    <t>lgd-55373</t>
  </si>
  <si>
    <t>Cette assurance est un scandale!
Ne surtout pas la prendre. Lors de notre CREDIT, Pourboire une maison du 16eme siècle. On nous a fait prendre une assurances avec des supers options supplémentaires en cas de sinistrés. Nous ne voulions pas car avons un très bon assureur de proximité. Ils nous ont convaincu...d autant que le CREDIT dépendait d eux. 
On devait meme être immédiatement relogé. Résultat: nous sommes dans une cave depuis bientôt 3 mois, avec notre fils. Ils refusent de nous ondemnisés, prétextant d abord un manque d entretien, ( nous avons acheté il y a un an et avons fait des travaux), et maintenant, au stade réclamation, ils nous répondent que les travaux ne devaient pas être de qualité vu le prix qui ne leur convient pas (!?!?!?), et que nous avons fait trop d entretien!!! En fait il ms changent les motifs à leur convenances! Et  On vient de découvrir que le rapport d expert qu ils nous ont envoyé... n est pas le meme que celui qu ils ont!!!! Idem pour les photos!!!!C est pénalement répréhensible!!!!nous allons prévenir toutes les instances et médias, allons aller dormir devant l agence. Une honte, et inhumain en plus!!!!</t>
  </si>
  <si>
    <t>valentin-a-109457</t>
  </si>
  <si>
    <t>Prix super attractifs et très facile de souscrire en ligne sur le site de Direct Assurances.
De plus, ils s'occupent de la résiliation auprès de mon assurance actuelle, top.</t>
  </si>
  <si>
    <t>c59-91215</t>
  </si>
  <si>
    <t xml:space="preserve">Bonjour,
Assurer depuis 1ans j'ai vu ma cotisation augmenter de 5€ par mois aucun sinistre contacte par téléphone on me dit qu'on paye pour les mauvais rouleurs.
</t>
  </si>
  <si>
    <t>magaly-m-131319</t>
  </si>
  <si>
    <t>Satisfait du service, facile d'accès par contre je ne sais pas si cela est possible mais il faudait un service qui s'occupe de récupérer auprès de l'ancien assureur le relevé d'informations conducteur principal pour encore faciliter les démarches</t>
  </si>
  <si>
    <t>jjean-francois--f-134112</t>
  </si>
  <si>
    <t>je suis très satisfait , le prix me convient . les options proposer me conviennent parfaitement .  je vais assurer mes véhicules chez vous  dès à présents . je vais parler de votre assurance autour de moi . je vous remercie</t>
  </si>
  <si>
    <t>26 mai 2019 suite à une expérience en mai 2019</t>
  </si>
  <si>
    <t>lyanna-76248</t>
  </si>
  <si>
    <t>Bonjour moi j écris pour ma mère nous sommes de Guyane je ne comprends pas pourquoi c est l employeur qui reçoit les courriers et courriel quand t il des documents a fournir hors ma mère est a la retraite déjà que l employeur a tardé pour faire les démarches....je vous ai envoyé la fiche d d'impot plus l adresse a maman plus j ai téléphoné échanger avec une dame j ai donner mon numéro de portable et adresse mail et toujours rien est ce normal</t>
  </si>
  <si>
    <t>anonyme-68077</t>
  </si>
  <si>
    <t>Je regrette le jour où je me suis assuré sur le site DIRECT ASSURANCE. Tant que vous n'aurez pas d'accident, vous aurez des nouvelles d'eux une fois par an, ils se serviront sur votre compte, en échange  d'une carte verte. Si vous avez le malheur de vouloir prendre de leurs nouvelles, vous regretterez, comme moi... AXA devrait avoir honte d'avoir une telle filiale... FUYEZ ET VITE !!</t>
  </si>
  <si>
    <t>28 janvier 2020 suite à une expérience en janvier 2020</t>
  </si>
  <si>
    <t>jfgmao-86434</t>
  </si>
  <si>
    <t>Client depuis une vingtaine d'année pour l'habitation et tous mes véhicules.Tout se passait bien tant qu'il n'y a pas eu de sinistre. Malheureusement des incendies ont endommagés ma résidence secondaire en Corse le 04 janvier 2018 à Chiatra Di Verde. Depuis 2 ans je me bat à coups de courrier et de message pour être indemnisé et pouvoir enfin commencer les travaux pour la protection de mon habitation. Rien n'a été fait . Il manque toujours un document. En Aout 2019 il ne manquait que le devis du maçon pour les réparations. Ils l'ont reçus fin Aout . Rien n'a bougé et ma maison continu de prendre l'eau par la toiture et de se dégrader. J'ai envoyé un recommandé en décembre 2019 demandant de me verser la somme correspondante à mes millièmes. Rien.Pas de réponses. J'ai même doublé mon courrier par le portail d'accès et fais une copie au service réclamation qui mettent en avant le service qualité. Rien non plus . J'ai appelé à nouveau ce matin . La personne en charge n'est pas là et un de ses collègues a pris le message . Je continu à payer mon crédit, mon assurance, mes taxes pour une maison que je ne peux pas utiliser depuis le sinistre. Je suis client de l'agence de Sorgues  84700. Pas la peine de me dire de cliquer sur une rubrique ou une autre. Le dossier est bien connu la bas et ils en sont désolés mais ne peuvent rien faire. Je vais maintenant me servir des réseaux sociaux et des médias pour montrer la réactivité de cette assurance.</t>
  </si>
  <si>
    <t>kiki-102923</t>
  </si>
  <si>
    <t>assurance chère, il faut pleurer ses remboursements comme par hasard ils ne recoivent pas les feuilles de soins je dois en permanence photocopier réexpédier "maladie des yeux de mon chien, etc si je prends une assurance' c'est pôur pouvoir continuer à assurer les soins, bon, gros bazard</t>
  </si>
  <si>
    <t>21 mai 2020 suite à une expérience en mai 2020</t>
  </si>
  <si>
    <t>krim-89807</t>
  </si>
  <si>
    <t>Ravi de ma souscription rapide sur internet à un prix très attractif</t>
  </si>
  <si>
    <t>17 octobre 2021 suite à une expérience en octobre 2021</t>
  </si>
  <si>
    <t>vilmint-f-137639</t>
  </si>
  <si>
    <t>pour l'assurance auto  le prix et top pour les assurance habitation a revoir  je recommande le service client est top rapide simplet efficace le top .</t>
  </si>
  <si>
    <t>jcgtreize-104561</t>
  </si>
  <si>
    <t>170€ / an, difficile à battre.
Le problème, c'est + tard : lorsque l'on a besoin des prestations d'un assureur : dans le meilleur des cas, c'est long, très long; lent, très lent.
Dans le cadre d'un sinistre dans lequel j'avais 0/100 de responsabilité, il a fallu 3 mois pour qu'ils demandent la prestation d'un expert, très bonne expertise d'ailleurs, &amp; un peu + de 2 mois pour obtenir versement de la somme obtenue auprès de l'assurance de la partie adverse (MAIF).
Reste à charge, dans mon cas : 555€ ( remorquage + heures de nuit + heures jour férié 8/5/2020 ).</t>
  </si>
  <si>
    <t>darko-100819</t>
  </si>
  <si>
    <t>J'avoue que j'ai une peu de mal à lire les coms concernant la qualité des services de la Matmut. J'en conclus que les grincheux se plaignent toujours pas les gens satisfaits. Je suis un inconditionnel de la Matmut parce que étant sociétaire depuis longtemps, je mesure à quel point leur niveau de professionnalisme m'a été précieux. Je ne rentrerai pas dans les détails. Chacun fait ce qu'il veut, Pour ma part, je n'ai que des des remerciements à leur formuler pour la qualité de leur travail et en particulier  à S C de l' agence Dugay à Montpellier. La prise en charge des sinistres au top, l'information au top. Le climat de confiance avec mon assureur s'est vérifiée et et ne s'est jamais démentie.     J .Martinez</t>
  </si>
  <si>
    <t>jeremie-l-130312</t>
  </si>
  <si>
    <t>je suistrés satisfait du service les prix me convienne tout a fait votre rapidité me satisfait je recommande direct assurance a mes proches bien cordialement mr lelievre jeremie</t>
  </si>
  <si>
    <t>karine-s-130401</t>
  </si>
  <si>
    <t>J'ai connu cette assurance par des amis qui m'ont conseillé de la prendre. Facilité d'inscription, rapide. Vous êtes assurés en un clic. Le prix est imbattable!</t>
  </si>
  <si>
    <t>baltide-m-116778</t>
  </si>
  <si>
    <t>Satisfait du service. Bonne surprise sur les prix annoncés.
L'accueil client a été très bon et le personnel a su bien prendre en compte
les demandes formulées.</t>
  </si>
  <si>
    <t>cyrius-15-104596</t>
  </si>
  <si>
    <t>Très déçue par MATMUT. Attention conducteur âgée non désirable chez eux. Les agences locales ne sont pas consultés pour les decisions  malgré la duree de cotisation  de l assuré  ( 30 ans chez eux dans notre cas ) attention ne faites pas repare votre vehicule si vous avez la malchance d avoir 3 sinistre 9 ne concernant que votre vehicule sur 3 ans) il n y a que le fric  qui compte. N ALLEZ SURTOUT PAS À CETTE ASSURANCE</t>
  </si>
  <si>
    <t>virginia-131064</t>
  </si>
  <si>
    <t xml:space="preserve">Je vous recommande la mutuelle santiane.
Très bonne communication à l'écoute du client quelques soit les circonstances.
Un interlocuteur en or, merci George. </t>
  </si>
  <si>
    <t>stenka-98710</t>
  </si>
  <si>
    <t>On sait bien que la hantise des assureurs ce sont les contrats prévoyance et en particulier en cas de décès de parent, les rentes éducations des enfants jusqu'à leur 25 ans. AXA remporte la coupe pour l'incompétence de son service de gestion des rentes et pour le mépris du client. Chaque années ce sont les mêmes retards de réglement des rentes alors que l'on a transmis par courrier en temps voulu les pièces justificatives de scolarité : documents papiers 
perdus systématiquement de leur côté, réponses incohérentes sur le traitement du dossier - une semaine le dossier est soit disant traité, la semaine suivante la pièce n'a pas été reçue, il faut la retransmettre en urgence par mail et à chaque fois on vous ajoute 10 jours de délai pour le versement....Si "Know you can" est le nouveau slogan d'AXA, côté client c'est "Know they can't"...faire leur travail correctement. Pour le patron d'AXA ce slogan  "symbolise parfaitement l'ambition que nous avons de faire d'Axa un partenaire en mesure d'aider ses clients à atteindre leurs rêves." pour ma part mon rêve de parent seul est limité a gérer correctement mon budget familial contraint...et AXA ne m'y aide pas.</t>
  </si>
  <si>
    <t>03 février 2019 suite à une expérience en février 2019</t>
  </si>
  <si>
    <t>marie-70902</t>
  </si>
  <si>
    <t>A fuir! A fuir! A fuir! A fuir!
Aucun remboursement en cas de sinistre.
Personne au bout du fil
Très mauvais niveau de service
Nécessite de faire un procès pour avoir ses droits</t>
  </si>
  <si>
    <t>elsouille-50662</t>
  </si>
  <si>
    <t xml:space="preserve">Fuyez cet assureur. 2 sinistres en 1 an et les deux non responsable. Temps de résolution des sinistres entre le moment de l’accident et le moment de remboursement : 1 mois et demi pour le 1er et 2mois et demi pour le deuxième en sachant que j’attends toujours le remboursement au jour d’aujourd’hui.
Les personnes à qui j’ai eu à faire se sont révélées incompétentes. Ils ont envoyés deux fois les chèques de remboursement à la mauvaise adresse. Aucune cohésion avec l’expert, j’ai dû me déplacer moi-même et poser une après-midi pour me rendre au cabinet d’expertise. J’ai passé des heures au téléphone pour n’avoir aucune réponse de cohérente. Le prix est attractif mais il augmente sans cesse. J’ai payé des frais de dossier pour un changement d’adresse que j’ai effectué moi-même sur leur site internet. 
Des délais jamais respectés.  De plus, on vous promet d’être à vos cotés en cas de sinistre et de vous faciliter toutes opérations, et vous vous retrouvez avec un ou une conseillère qui vous demande de vous déplacer à droite à gauche pour que le dossier avance plus vite. Plus vite ? J’en suis à deux mois et demi heureusement que je me suis déplacée à la préfecture et au cabinet d’expertise car je ne sais pas où en serait le dossier aujourd’hui. 
Ne prenez pas le risque de vous engager avec cet assureur, il ne sera pas à la hauteur du minimum attendu. Prix bas pour un service client médiocre.
J’attends d’être rembourser pour pouvoir basculer chez un assureur digne de ce nom
</t>
  </si>
  <si>
    <t>12 novembre 2019 suite à une expérience en novembre 2019</t>
  </si>
  <si>
    <t>mlc43-80913</t>
  </si>
  <si>
    <t>Heureux d'avoir choisi la GMF pour assurer 3 véhicules, même si au départ les tarifs étaient plus élevés qu'à la Matmut et à Euralpha</t>
  </si>
  <si>
    <t>frank-m-108825</t>
  </si>
  <si>
    <t>Bonjour, pour l'instant les tarifs sont corrects, après  au niveau du service je n'ai l'ai pas utilisé à voir le jour ou j'en aurais besoin. S'il n'y à pas satisfaction , je changerais d'assurance.</t>
  </si>
  <si>
    <t>thomas-d-107772</t>
  </si>
  <si>
    <t>pour une crevaison, le remorquage n'a pas été indemnisé... Déçu de la prestation</t>
  </si>
  <si>
    <t>lolo-61226</t>
  </si>
  <si>
    <t xml:space="preserve">forçage a la souscription en porte a porte je tient a signaler qu'ils sont venu deux fois et utilise a chaque fois les mêmes phrases
1:il vienne a deux 
2: il vous dise qu'ils ont tenter de vous joindre par téléphone
3:qu'ils vous ont envoyer un courrier mais que vous n'avez pas répondu a celui si
4:vous demande votre attestation de carte vital et qu'il sont la pour mettre a jour votre dossier de sécurité social et vous embrouille avec un blabla
5:ils vous font croire que croire que c'est gratuit
6:quand vous demander qu'il laisse un dossier pour lire les conditions et y réfléchir ils te dise qu'ils ne peuvent pas laisser de copie
brefffff forçage a la souscription de mutuel sous couvers de liens avec la sécurité social et que cela est gratuit je tient a vous rappeler que deux groupes de deux personnes m'ont fait exactement la même approche quasiment mot pour mot en moins de 2 mois
</t>
  </si>
  <si>
    <t>rigaud-y-130247</t>
  </si>
  <si>
    <t>JE SUIS SURPRIS CAR DE BASE LE MONTANT  etait moins élever j'espère avoir une réduction si bon conducteur surtout que la voiture à le même âge que moi</t>
  </si>
  <si>
    <t>01 mars 2018 suite à une expérience en mars 2018</t>
  </si>
  <si>
    <t>nathalie-61844</t>
  </si>
  <si>
    <t>Je constate que la plupart des  commentaires décrivent le même processus. Un devis basé sur les déclarations . Le paiement des mois de cotisations puis soudainement une demande de réguliarisation qui ne correspond pas au devis...
Pour notre part nous avons déposé une plainte . Et demandé la résiliation du contrat</t>
  </si>
  <si>
    <t>enora-111836</t>
  </si>
  <si>
    <t>Prévoyance indépendant à fuir +++
Vous pensez avoir un bon contrat détrompez vous!! ILS NE VOUS INDEMNISERONT PAS!!!
3 mois après mon arrêt maladie pour grossesse difficile et après maintes relances téléphoniques 1h30 tous les jours pdt 1 semaine mon dossier médical est enfin traité et on me donne une réponse NEGATIVE 3 MOIS PLUS TARD.
Ils se moquent vraiment de leurs clients.
Après presque 10 ans en libéral je vais devoir emprunter à mes parents pour payer mes charges???
Une ABERRATION... c'est honteux...
J'étais chez la MACSF avant je n'ai jamais eu aucun soucis dans les délais, ni pour les joindre par téléphone, payée 1 mois après mon arrêt pour ma précédente grossesse chez eux.</t>
  </si>
  <si>
    <t>wood58--112701</t>
  </si>
  <si>
    <t>Je suis assuré à la GMF depuis quelques années. Cette année j’ai eu deux sinistres et il me parle de me résilier? Pour les années où je n’ai pas eu de sinistres. Personne ne me téléphone pour me dire que j’ai étais un bon élève? Je pense que je vais changer d’assurance. Je ne vous conseille pas la GMF</t>
  </si>
  <si>
    <t>estel-112935</t>
  </si>
  <si>
    <t>Des incompetents et de mauvaise foie en plus . La honte de la profession . Ne repondent même pas aux adherents . Juste bons à empocher les cotisations . Et ça se pretends assureur ??? Si vous chercher une assurance, passez votre chemin ....</t>
  </si>
  <si>
    <t>julie-j-138793</t>
  </si>
  <si>
    <t>Je ne peut avoir aucun avis pour le moment car mon adhésion est à peine terminer, a voir dans le temps.Mais les prix sont très attractif et l'inscription est rapide et facile.</t>
  </si>
  <si>
    <t>28 février 2021 suite à une expérience en février 2021</t>
  </si>
  <si>
    <t>flo-p-104912</t>
  </si>
  <si>
    <t>Je suis terriblement mécontent de la Macif, j’ai fait appel à eux suite à un bris de glace sur mon optique avant. Je reçois l’accord de l’assurance pour les travaux et le jour des réparations ils m’annoncent que le bris de glace n’était pas pris en compte et que les réparations étaient à ma charge. De plus j’ai reçu un courrier pour la non reconduction de mon contrat suite à cet incident. Bravo la Macif.</t>
  </si>
  <si>
    <t>03 avril 2021 suite à une expérience en avril 2021</t>
  </si>
  <si>
    <t>desvaux-y-109088</t>
  </si>
  <si>
    <t>Je suis Contant de mon entretient avec mon interlocuteur merci. Tout est en règle et tout correspond à ce que je voulais. Merci pour votre gentillesse</t>
  </si>
  <si>
    <t>loransv-62084</t>
  </si>
  <si>
    <t>Alicia au service clients est très efficace et rapide, conseils très avisés et clairs</t>
  </si>
  <si>
    <t>14 février 2021 suite à une expérience en février 2021</t>
  </si>
  <si>
    <t>jo-104140</t>
  </si>
  <si>
    <t xml:space="preserve">Les slogans "assurément humain" et  "accompagner  et  protéger " ne reflètent pas du tout la GMF. En situation  de Covid on est loin du compte!!. Quand on veut résoudre  une situation,  il n'y a  personne de compétant et à  l'écoute!. </t>
  </si>
  <si>
    <t>dark-137888</t>
  </si>
  <si>
    <t>Catastrophique !! ils paument vos documents !!! Depuis 6 mois ils regularissent rien !!! Soucis de remboursement suite au manque de sérieux de cette organisme !!!!</t>
  </si>
  <si>
    <t>loulou69003-63154</t>
  </si>
  <si>
    <t>Certainement la pire mutuelle à laquelle j'ai adhéré, il me hate de pouvoir resilier en fin d'année.  
Des options sont ajoutés pour augmenter la cotisation, le temps d attente pour avoir un conseiller et de minimum 20 min et on ajoute bien sur a cela que le personnel repond bien a coté des demandes (et d'une maniere hautaine)... mutuelle à éviter à tout prix si vous souhaiter un service de qualité</t>
  </si>
  <si>
    <t>stanislas-f-129924</t>
  </si>
  <si>
    <t>Rapidité, efficacité et tarif avantageux. Deuxième contrat signé avec April moto et toujours très satisfait de la prestation et de la fluidité du site que je recommande vivement.</t>
  </si>
  <si>
    <t>eric-n-137611</t>
  </si>
  <si>
    <t>Bonne assurance. Tarif intéressant. Les options sont bienvenues mais font grimper la note. Le véhicule assuré a 28 ans. Le tarif est plus intéressant que chez les autres assureurs mais reste élevé.</t>
  </si>
  <si>
    <t>16 septembre 2019 suite à une expérience en septembre 2019</t>
  </si>
  <si>
    <t>s-m-79229</t>
  </si>
  <si>
    <t>à fuir, pas sérieux. sont là juste pour prendre votre argent et pas de service. Je ne conseille absolument. Les conseillers ne sont pas aimable au téléphone et parfois ne savent pas vous répondre ! plus de 30 mn d'attente et ensuite cela raccroche automatiquement</t>
  </si>
  <si>
    <t>14 novembre 2017 suite à une expérience en novembre 2017</t>
  </si>
  <si>
    <t>jsln-58813</t>
  </si>
  <si>
    <t>ravisez vous avant de souscrire chez NEOLIANE SANTE
malgré un courrier recommandé avec A.R. ils refusent de résilier mon contrat prétextant qu'il n'y a pas de signature électronique et m'obligent à rester chez eux un an de plus malgré des prix exorbitants</t>
  </si>
  <si>
    <t>25 juillet 2018 suite à une expérience en juillet 2018</t>
  </si>
  <si>
    <t>chris91170-65746</t>
  </si>
  <si>
    <t xml:space="preserve">Après 48 ans de cotisations la GMF a radier mon père car il a eu trois incident en 3 ans dont un non responsable et les deux autres uniquement de la carrosserie et un rétro....
C'est honteux. GMF ASSURÉMENT HUMAIN... une blague. </t>
  </si>
  <si>
    <t>16 décembre 2019 suite à une expérience en décembre 2019</t>
  </si>
  <si>
    <t>jimmy68-81995</t>
  </si>
  <si>
    <t>Il y a quelques années j'ai décidé de quitter AXA pour une autre assurance vraiment moins chère de l'ordre de 50 % et à ma grande surprise 6 mois après j'apprends par courrier que ma résiliation a été refusée et que je dois à présent m'acquitter de 6 mois de cotisation en plus des 6 mois de cotisation de ma nouvelle assurance , je décide donc de demander des explications à ma conseillère sur le pourquoi je ne suis prévenu que 6 mois après,  ce sur quoi elle me répond qu'en réalité je ne suis pas assuré chez eux mais chez un sous-traitant du nom de solly azar basé en Israël....dans la loi Israélienne pour attaquer une société en justice il faut se trouver physiquement sur le territoire donc pour récupérer 900 euros ça ne valait pas le coup de prendre l'avion  puis ils m'ont quasi instantanément envoyé un huissier de justice Français pour le coup! et j'ai donc immédiatement payé. Bravo pour votre capacité à prendre l'argent des gens en échange de rien.</t>
  </si>
  <si>
    <t>gilles-d-134400</t>
  </si>
  <si>
    <t xml:space="preserve">Je suis satisfait du service notamment sur les tarifs.
Après, étant un conducteur particulièrement vigilent, aguerris peut-être chanceux, je n'ai eu à solliciter vos services qu'une seule fois (pour un préjudice imputable à ma compagne) alors que ça fait, je pense, environ 10 années que je suis assuré chez vous....
Mon avis sera plus précis le jour ou je solliciterai vos services pour des problématiques plus importantes et contraignantes qu'une simple souscription. En espérant tout de même que ce jour n'arrive jamais.
Bien cordialement.
</t>
  </si>
  <si>
    <t>pereira-m-125798</t>
  </si>
  <si>
    <t>Bon service rapide et pratique conseille agreable fluide dans les esplication je conseillerai surement á des proche dans le temps j espere que sa retera comme c est</t>
  </si>
  <si>
    <t>08 mai 2021 suite à une expérience en mai 2021</t>
  </si>
  <si>
    <t>audrey-v-113082</t>
  </si>
  <si>
    <t>on ne peut rien faire sur votre site !! ni demander un devis ni changer de véhicule ! au jour d'aujourd'hui c'est une honte de devoir passer par un numéro de téléphone</t>
  </si>
  <si>
    <t>platon-99589</t>
  </si>
  <si>
    <t>La Matmut s'est lancée dans une grande opération de radiation de ses clients. Le seul fait de contacter l'assistance est pris en compte pour vous radier.</t>
  </si>
  <si>
    <t>bel-55784</t>
  </si>
  <si>
    <t>Je suis assuré à la MAAF depuis 10 ans. Il ya 2 mois dans un parking je me suis fait rentré dedeans par un vehicule. Mon epouse enceinte te mes enfants (8 ans et 10 ans) etaient dans la voiture. Constat effectué et temoin à l'appui, je me rend 1 jous apres à mon agence. Il m'envoi un expefrt qui regarde et qui propose de faire des travaux dont le constructeur du vehicule refuse de garantir les travaux. L'expert c'est focalisé sur tout le vehicule sauf le sinistre en question. Il nous propose de rafistoler un vehicule qui a 2 ans et 1/2. Plusieurs contact avec la MAAF qui se cache derriere l'expert comme si c'est moi qui est rentré dans l'autre vehicule (je passe de victime à accusé). Je fait uen reclamation (il y a 1 mois et demi et toujours pas de reponse). Je sollicite un rdv avec la directrice de l'agence mais au bout de 2 mois toujours pas disponibilité (pour un client qui a toujours payé ses factures en 10 ans d'ancienneté. Le propriétaire du vehicule adverse m'a appelé la semaine derniere pour savoir si mon epouse n'a pas eu de sequelle au niveau de sa grossesse suite à cet incident (mais ca la MAAF ne s'en ai pas soucié 1 seconde) et la il m'apprend que liui il a payé sa franchise et que son vehicule est reparé. C'set le monde à l'nevers mais malheureusement c'est possible avec la MAAF. Resultats : mon vehicule est avec un pare choc rafistolé, les rayures causées par le sinistres sont toujours la, une situation gravé dans la tete des mes enfants .... et en face un conducteur qui a une assurance beuacoup plus reactive que la mienne. Pendant 10 nas j'ai toujours conseillé la MAAF mais heureusement que ma famille et mes proches sont capable de faire de le sens inverse quand il entendent la sitaution dans laquelle je suis</t>
  </si>
  <si>
    <t>03 juin 2017 suite à une expérience en juin 2017</t>
  </si>
  <si>
    <t>lou-55120</t>
  </si>
  <si>
    <t>CATASTROPHIQUE. j'ai cru gagner en rejoignant cet assureur (sous les conseils Malinx Le Lynx.) mais c'était une grave erreur. N'y allez SURTOUT PAS !!!</t>
  </si>
  <si>
    <t>lili-134628</t>
  </si>
  <si>
    <t xml:space="preserve">Une requête concernant la mauvaise intention d'une mutuelle concurrente a été superbement traitée par Mr Larbi
Un grand remerciement pour sa gentillesse et sa bonne connaissance des mutuelles </t>
  </si>
  <si>
    <t>michel-s-112821</t>
  </si>
  <si>
    <t xml:space="preserve">
 je voudrais que vous me fassiez 2 devis 
1 Tiers Maxi
2 Tiers essentiel
98/100 de mes déplacements se font à moins de 50km de chez moi
Je vs 0 km  
</t>
  </si>
  <si>
    <t>bernasete-71080</t>
  </si>
  <si>
    <t>la personne qui m'a répondu aujourd'hui est au tope ce qui n'est pas toujours le cas plusieurs fois j'ai été mise en attende et la communication a été coupée</t>
  </si>
  <si>
    <t>calugareanu-i-126832</t>
  </si>
  <si>
    <t>Bonjour
Je suis très satisfaite de ma commande sur votre site. Celle-ci est arrivée rapidement chez moi.
Je n'hésiterai pas à y effectuer d'autres achats.
Cordialement,</t>
  </si>
  <si>
    <t>masse-l-117263</t>
  </si>
  <si>
    <t xml:space="preserve">Prix raisonnables par rapport à la concurrence et service commercial très professionnel.
Pour les autres services j'espère ne jamais avoir à les tester.
</t>
  </si>
  <si>
    <t>fabien-d-124567</t>
  </si>
  <si>
    <t xml:space="preserve">Les 2 mois offerts ne sont pas appliqués. Pourquoi 
Hors que je reçoit une promotion sur ma boite mail.
Merci de revenir vers moi à ce sujet.
Je reste en attente de votre retour </t>
  </si>
  <si>
    <t>arbuste33-62091</t>
  </si>
  <si>
    <t>J'avais déclaré un cyclo volée pour mettre fin au contrat et comme je n'étais pas assuré tout risque c'est logique de pas me faire rembourser... mais comme si ce n'était pas assez, AMV m'a fiché auprès des assureurs comme ayant eu ce sinistre alors que normalement ça ne l'es regarde pas puisque jamais assurée en ces qualités.</t>
  </si>
  <si>
    <t>gest33-56306</t>
  </si>
  <si>
    <t>Qualité des appels odieux , ce soir 26/07 pour modif de contrat a 19h40 soit 20 minutes avant fermeture : réponse : ah ben non c'est l'été , je n'ai pas la main sur votre dossier ( client depuis 2008 ) . Je ne peux rien faire:</t>
  </si>
  <si>
    <t>pj78000-92177</t>
  </si>
  <si>
    <t xml:space="preserve">Je suis sociétaire depuis des années, aucun sinistre déclaré depuis que je suis assuré avec mes 3 machines ! 50% de bonus ! la prime d'assurance augmente de 23 % sans raison, c'est inacceptable, je prends mes 3 motos et je vais m'assurer ailleures.
</t>
  </si>
  <si>
    <t>watin-m-112631</t>
  </si>
  <si>
    <t xml:space="preserve">Je suis satisfaite des services.
Communication agréable avec vos opérateurs. Je suis satisfaite des prix ainsi que votre accueil sur le site internet. </t>
  </si>
  <si>
    <t>18 septembre 2019 suite à une expérience en septembre 2019</t>
  </si>
  <si>
    <t>leo-79277</t>
  </si>
  <si>
    <t>Inadmissible, j'ai fait une demande pour une assurance habitation et je reçoit une ATTESTATION pour une période ou je n'était pas dans l'appartement. Et on me fait payer pour une autre assurance que je n'ai jamais demander et encore moins accepté. C'EST UNE HONTE.
A fuir !</t>
  </si>
  <si>
    <t>pierre-m-128975</t>
  </si>
  <si>
    <t>Très bien je suis satisfait et vous contacte lundi pour bien reprendre le contrat avec vous car je ne souhaite pas résilier mon assurance en cours cordialement monsieur MARTIN</t>
  </si>
  <si>
    <t>21 juin 2020 suite à une expérience en juin 2020</t>
  </si>
  <si>
    <t>jmc-91706</t>
  </si>
  <si>
    <t>Societaire depuis 50 ans,je ne comprends pas pour quelles raisons mon nouveau véhicule (UX 250) plus petit que le précédent(NX 350) est pour les même prestations beaucoup plus élevé</t>
  </si>
  <si>
    <t>dbened-101134</t>
  </si>
  <si>
    <t>40% d'augmentation en 3 ans , pour la même maison , sans aucun sinistre . 
4 appels téléphoniques , aucune explication ...je devais être rappelé , j'attends toujours !!!
Le prix de souscription était compétitif mais attention à la suite .
Je vais être contraint d'aller à la concurrence .</t>
  </si>
  <si>
    <t>audrey-103975</t>
  </si>
  <si>
    <t>Lors de notre premier contact j'ai dit au conseiller que je devais réfléchir, et que je le recontacterai, il a alors insister pour quand même m'envoyer un contrat, j'ai finalement opter pour une autre assurance , le lendemain je lai dit au conseiller qui m'a demander où j'avais souscrit puis as essayer de dénigrer son concurrent, je lui ai expliquer que lautre était plus avantageuse et moins chère, il s est énerver en me disant que c'était pas vrai, je lui ai donner quelque exemples de là où c'était plus avantageux , il est devenu très agressif et me citant le seul point où ils remboursant mieux , je lui ai demander d'arrêter et que mon choix était fait , mais cela et cela ne lui as pas suffi et il as continuer et devenant de plus en plus agressif jusqu a ce que je lève aussi la voie en lui disant d'arrêter, il m'a finalement dit bonne soirée et à brusquement raccrocher
Je déconseille vraiment de rentrer en contact avec eux car si vous n'allez pas dans leur sens vous vous faite agresser par téléphone</t>
  </si>
  <si>
    <t>antoine-l-128938</t>
  </si>
  <si>
    <t xml:space="preserve">c'est pas mal pour une première assurance, je suis dans l'ensemble satisfait, a voir dans les mois à venir. 
Le site est bien fait, c'est plutôt intuitif </t>
  </si>
  <si>
    <t>khamliche-h-136934</t>
  </si>
  <si>
    <t>je suis satisfait, 
rien a dire, mercii beaucoup
je recommande
j'attend voir au cas d'un problème, comment vous allez réagir, sinon a première appercu, c bien</t>
  </si>
  <si>
    <t>helena-m-108343</t>
  </si>
  <si>
    <t>Le service clientèle est satisfaisant pour le moment, je ne peux pas trop juger étant nouvelle cliente, pour ce qui est de la souscription, le personnel est à l'écoute et rapide, je verrais par la suite si j'ai un sinistre mais je ne peux pas évaluer pour le moment.</t>
  </si>
  <si>
    <t>mousti-58519</t>
  </si>
  <si>
    <t>La GMF : Assurance que je déconseille ! 18 ans d'assurance auto chez eux et radié pour un sinistre responsable et deux non responsables. Un recommandé vous est envoyé du jour au lendemain vous annonçant votre radiation ! Cette assurance résilie de façon abusive ses clients. Moralité: Payer une assurance et ne pas avoir de sinistres même non responsables. Honte à cette assurance !</t>
  </si>
  <si>
    <t>claude-m-123269</t>
  </si>
  <si>
    <t xml:space="preserve">satisfait prix et qualité réception téléphonique  parrainage  bon accueil  bonne journée  je vous recommanderais à d'autre personnes .
famille et amies </t>
  </si>
  <si>
    <t>faucilhon-c-115255</t>
  </si>
  <si>
    <t xml:space="preserve">L’accueil est vraiment très agréable et rapide, le service est efficace. Je n'ai jamais eu un quelconque problème.
Les prix sont dans la moyenne.
Bonne journée,
</t>
  </si>
  <si>
    <t>sophie-b-123389</t>
  </si>
  <si>
    <t>Très insatisfaite, sinistre non pris en charge malgré assurance Tout Risque.
Pas de contact direct possible auprès de Direct Assurance
Expert à charge pour éviter à l'assureur de payer</t>
  </si>
  <si>
    <t>moon-67247</t>
  </si>
  <si>
    <t>Assurance deplorable qui ne rembourse rien et qui vous engage pour un an avec reconduction tacite même si entre temps vous n'avez plus votre animal. SAV avec lequel il est impossible d'échanger. Harcelée depuis des mois pour payer une assurance pour des animaux que je n'ai plus. Recommandé envoyé et réceptionné mais non reconnu par l'assurance. A quelle moment la bêtise s'arrête t'elle ?</t>
  </si>
  <si>
    <t>03 juin 2018 suite à une expérience en juin 2018</t>
  </si>
  <si>
    <t>paulogasgas-64425</t>
  </si>
  <si>
    <t>pratiquant la moto VERTE en randonnée suite à une chute dans un chemin et 4 cotes cassées je me suis retrouvé dans l'impossibilité de continuer mon périple La moto avec une reparation de fortune de la cocotte d'embrayage se retrouva sans pilote au gite ou je parvins à la trainer. Demandant le rapatriement de la bécane à mon domicile, quelle fut ma surprise d' essuyer un refus sous pretexte qu'elle etait roulante: il eut fallu auparavant la détériorer volontairement pour obtenir le césame, pas tres responsable comme attitude il me restait à tenter de regagner mon point d'arrivée à 150 km avec 4 cotes cassées(essayez pour voir)  sans me proposer de solution en pleine pampa auvergnate(vive l'Auvergne) je me suis pas senti tres entouré!!! Je sais ce qu'il me reste à faire lors du prochain renouvellement de contrat.</t>
  </si>
  <si>
    <t>syl-112263</t>
  </si>
  <si>
    <t>mettre une étoile c'est deja trop! fuiez
sachez que lors d'un sinistre ,excepté pour déclaré le sinistre vous aurez beaucoup de mal à obtenir des réponses à vos questions car injoignable au téléphone en dehors des heures de travail 9h - 12 h et 14h 17h, et pas d'adresse mail et évidemment pas d'agence!
j'ai eu un degats des eaux en octobre 2020 et aujourd’hui les travaux n'ont toujours pas commencés!</t>
  </si>
  <si>
    <t>dextro12--123330</t>
  </si>
  <si>
    <t xml:space="preserve">Suite à un accrochage sans le moindre dégât suite à stationnement, j'ai été victime  d'une fraude à  l'étranger.
J'ai contesté la signature du constat d'accident par courrier suite à signature forcée par le plaignant turque vivant en France et ne parlant pas notre langue, mis à témoins par deux agents fédéraux de la police suisse qu'il a  fait venir.
En un an, je n'ai jamais eu la moindre réponse de Eurofil, et personne n'est capable de m'en dire   plus entre le service des cotisations et des sinistres, sans parler des heures d'attente au téléphone.
Fischer Stéphane </t>
  </si>
  <si>
    <t>sandrine-l-126517</t>
  </si>
  <si>
    <t>Je suis satisfait de votre assurance je la recommande à tous mes amis et menbre de ma famille.  Niveau qualité prix je trouve que elle défis toute concurence</t>
  </si>
  <si>
    <t>marc-m-131493</t>
  </si>
  <si>
    <t>Je suis satisfait de direct assurance j ai pu obtenir un bon devis en tous risques et je suis satisfait de la démarche. Je vous souhaite bonne continuation merci</t>
  </si>
  <si>
    <t>benjamin-f-137922</t>
  </si>
  <si>
    <t>Bonne première impression sur le tarif et les garanties proposés par april moto en ce qui concerne l'adhésion à mon assurance moto en ce mois d'octobre 2021</t>
  </si>
  <si>
    <t>07 décembre 2020 suite à une expérience en décembre 2020</t>
  </si>
  <si>
    <t>pas-de-pseudo-com-101068</t>
  </si>
  <si>
    <t>C’est une cie d’assurance très sérieuse et efficace ,la seule chose qui me gêne et je la quitte pour cette raison c’est l’augmentation annuel du contrat de deux cents euros sur un an sans modification de contrat,dans le doute je préfère partir avant la prochaine échéance.</t>
  </si>
  <si>
    <t>08 juillet 2021 suite à une expérience en juillet 2021</t>
  </si>
  <si>
    <t>pathfind-57668</t>
  </si>
  <si>
    <t>une augmentation injustifiée de 55.27 cette année alors que je n'ai aucun sinistre depuis des années et que tout se passe par internet aucun contact direct avec l'agence</t>
  </si>
  <si>
    <t>takvorian-m-129856</t>
  </si>
  <si>
    <t xml:space="preserve">Très bon service, tarif raisonnable. Je suis très satisfait de cette compagnie d’assurance et de leurs garanties. 
Service rapide et facile d’accès pour valider et signer </t>
  </si>
  <si>
    <t>mercer???-133020</t>
  </si>
  <si>
    <t xml:space="preserve">Suite à la rupture conventionnelle de mon contrat de travail août 2021
Impossible de faire appliquer par MERCER FRANCE la portabilité de mon contrat (mutuelle) Après 16 ans d'ancienneté, je bénéficie de la portabilité pour une durée de 1an
J'ai transmis à MERCER à 3 reprises le document ouverture des droits ARE (Pôle Emploi) qui reprend l'ensemble des informations notamment le délai de carence + 'indemnisation qui débutera le 05 mars 2022
MERCER persite à me réclamer des attestations de paiement qu'il m'est impossible fournir car mon indemnisation débutera seulement le 5 mars 2022. Ils ne tiennent pas compte de mes explications
Pour finir,depuis hier je n'ai plus accès à mon Espace MERCER-  mon identifiant ne fonctionne plus, comme par hasard ...  donc impossible d'échanger avec MERCER
Pas d'autre solution que de saisir le médiateur et tribunal si nécessaire ?
</t>
  </si>
  <si>
    <t>laurent-g-117739</t>
  </si>
  <si>
    <t>on verra à l'usage si je reste satisfait, en tout cas vous répondez rapidement.
Par contre ma banque n'apparaissait pas dans les choix avec l'adresse postale</t>
  </si>
  <si>
    <t>ona-85355</t>
  </si>
  <si>
    <t>J'ai effectué un rachat total, car je suis agacée par l'absence totale de gestion, pour laquelle j'ai bien payé les frais</t>
  </si>
  <si>
    <t>06 mars 2020 suite à une expérience en mars 2020</t>
  </si>
  <si>
    <t>lilou78760-88037</t>
  </si>
  <si>
    <t>Bientôt chez un concurrent sans infrastructure délirante. Pas de personnel , pas d'incompétence.</t>
  </si>
  <si>
    <t>karine-p-112151</t>
  </si>
  <si>
    <t>très bonne assurance bon service de suivi de client , juste dommage de ne a voir accès au documents bonus malus en ligne devis en ligne simple et rapide</t>
  </si>
  <si>
    <t>soares--94483</t>
  </si>
  <si>
    <t xml:space="preserve">Satisfait du service rappelé moi de que pouvez merci de rappelé de que vous pourriez merci beaucoup bonne soirée à vous 
J ai un contrat chez vous avec le même mail </t>
  </si>
  <si>
    <t>mamaman-106144</t>
  </si>
  <si>
    <t>Un conseiller est facilement joignable (avec un numéro non surtaxé !).
L'accueil est agréable et les explications très claires, ainsi que les conseils.
Le tarif est extrêmement compétitif, à garanties identiques.</t>
  </si>
  <si>
    <t>30 octobre 2019 suite à une expérience en octobre 2019</t>
  </si>
  <si>
    <t>haldo-80556</t>
  </si>
  <si>
    <t>Par courriel nous venons d'être informé que le Montant de la cotisation prévu au 1/1/2020 subira une augmentation de 78,8% pour un chien ayant 7 ans,
Motif de l'augmentation : ils ont observé une augmentation des tarifs des vétos et des soins d'environ 8%, tout est approximatif, pas de référence à un indice ??? il reste encore à expliquer l'écart de 70,8 % ??
Nous avons envoyé un courriel pour avoir des explications, silence radio...
Ne vous laissez pas faire, Nous prenons le parti de résilier face au silence et à ce type d'abus</t>
  </si>
  <si>
    <t>stephane-p-129107</t>
  </si>
  <si>
    <t>Le prix est correct 
La non assistance meme lors d'un accident sans prendre l'option assistance est un point négatif...
Il est trop tôt pour noter de la satisfaction car c'est lors d'un sinistre que l'on peut evaluer la qualité de service et de prise en charge de l'assureur.</t>
  </si>
  <si>
    <t>aurelien-c-105363</t>
  </si>
  <si>
    <t>formule tout risque bien trop chere pour un voiture de 2001 !
impossible de faire baisser !!
je vais résilier d'ici peu car j'ai eu un devis de 466 euros chez la concurrence au lieu de 677 euros chez vous..pour prestation identique !
Merci davoir demander mon avis !</t>
  </si>
  <si>
    <t>uyttebroeck-a-109983</t>
  </si>
  <si>
    <t xml:space="preserve">Je suis satisfait du service, simple et rapide au niveau des formalité et des conseille à votre écoute.
Je suis ravi et conseillerai cette assurance à mes proches. </t>
  </si>
  <si>
    <t>janine23450-123132</t>
  </si>
  <si>
    <t>Grosse grosse erreur à ceux qui, malheureusement prendront l’olivier assurance !!! Plus de 6mois après le sinistre j’attends toujours l’indemnisation. Et malheureusement je ne suis pas la seule dans le même cas après plusieurs recherches.</t>
  </si>
  <si>
    <t>26 avril 2020 suite à une expérience en avril 2020</t>
  </si>
  <si>
    <t>cedric-89153</t>
  </si>
  <si>
    <t>La pire assurance au monde. Dégât des eaux en Octobre 2019 à cause d'un charpentier, Pacifica n'a jamais relancé ou mis la pression pour reprendre les travaux. 2ème dégât des eaux en Avril 2020. Résultat : une maison de 600 ans avec des poutre imbibées.
PS : Pacifica n'a rien pris en charge pour le premier dégât des eaux !!!</t>
  </si>
  <si>
    <t>31 juillet 2019 suite à une expérience en juillet 2019</t>
  </si>
  <si>
    <t>dany-78091</t>
  </si>
  <si>
    <t>O pointé sur toute la ligne. Je suis assurée depuis 2004 pour mon Pinscher Toy qui a 8 ans et je suis très mécontente de ECA. En effet mon petit Pinscher a une maladie qui est un SHUNT (son foie ne fonctionne pas) et depuis lage de 3 mois il est sous traitement à  VIE avec 2 médicaments matin et soir. Or en 2017 et 2018 ECA ne m'a pas remboursé ceux ci sous prétexte que ce sont des medocs pour les puces et pour la constipation. C'est une HONTE car l'un est un antibiotique. et malgré une attestation de mon vétérinaire je ne suis tjrs pas remboursée malgré des relances tel mails et courriers! En  plus de 24e en 2014 je suis passée à 51e !! je vais contacter le service juridique de mon assureur, car ils se moquent du monde  Cdt</t>
  </si>
  <si>
    <t>elodie-z-133866</t>
  </si>
  <si>
    <t>Excellent tarif et garantie imbattable!!! pour un scooter par rapport a d'autre assurance sur le marché merci encore!! je penserai à vous lorsque je passerai mon permis moto</t>
  </si>
  <si>
    <t>emma-117063</t>
  </si>
  <si>
    <t xml:space="preserve">Depuis avril j'essaye de m'inscrire à la MGEN : 
- Première fois : mon dossier est envoyé par la CPAM à la MGEN, au bout de 2 mois je n'ai aucune nouvelle et lorsque j'appelle, on me dit que les délais sont long que cela est normal. 
Problème : le lycée qui envoi les salaires aux AED ne veulent pas me payer temps que je n'ai pas d'attestation assurant que je suis à la MGEN. 
- Donc 2ème fois : je me rend directement sur place pour expliquer mon problème et là, on me dit qu'ils n'ont aucune trace de mon dossier ! Donc je m'inscrit directement sur place. 
- 10 jours plus tard, je ne suis toujours pas payé et je n'ai aucunes nouvelles de la MGEN, je décide donc d'appeler le 3676, 2 fois et les agents me disent tous qu'ils n'ont aucun document à mon nom ce que je cite "n'est pas normal". Impossible de contacter un conseiller du Var, les agents que j'ai au téléphone ont tous envoyé un mail à l'agence du Var pour qu'ils me rappellent AU PLUS VITE ! 
Et là toujours aucune nouvelle. J'ai réussi à contacter la conseillère qui s'est occupé de mon dossier ( PAR MAIL, toujours impossible à avoir pas téléphone) et celle-ci me dit qu'elle a bien transmit mon dossier au centre de gestion mais que "si le dossier s'est perdu, renvoyez nous le formulaire rempli avec les pièces justificatives". Cela veut donc dire qu'il est probable que mon dossier soit perdu ??? Et que je dois me débrouiller seule ! Il est impossible pour eux de joindre le centre de gestion pour voir le suivi de mon inscription ??? 
J'ai pourtant précisé que c'était très important puisque voila déjà deux mois que je travaille gratuitement, je ne perçois aucun salaire..... 
Je trouve cela scandaleux que ma demande soit minimisée à ce point... </t>
  </si>
  <si>
    <t>doum-50587</t>
  </si>
  <si>
    <t>Bénéficiaire du "bonus 50 % à vie en septembre 2008, le litige d'aujourd'hui m'offre l'occasion de voir que cette promesse n'a pas été respectée. 5 sinistres entre février 2013 et mai 2015 m'ont mérité d'abord une proposition d'augmentation de la franchise que j'ai acceptée. Sans autre cause la MAAF n'a pas tenu compte de mon accord et m'a exclu ! Aujourd'hui j'attends une réponse à une demande de médiation qui tarde à venir !!!</t>
  </si>
  <si>
    <t>aline--d-135171</t>
  </si>
  <si>
    <t>Point fort la rapidité de la démarche, aicune perte de temps, on se débrouille, il n'est pas nécessaire de passer des heures au téléphone pour avoir quelqu'un</t>
  </si>
  <si>
    <t>01 février 2017 suite à une expérience en février 2017</t>
  </si>
  <si>
    <t>brubru70000-51943</t>
  </si>
  <si>
    <t>Un perp Horizon souscrit en 2007 que j'ai le droit de racheter de façon anticipée car étant dans un des cas de rachats prévus par la loi. Figurez-vous qu'ils ont réussi à perdre mon courrier alors que j'ai l'accusé de réception, et ils ne veulent rien savoir. Conseillers incompétents et qui se moquent de votre situation, bref à fuir cette société nullissime !</t>
  </si>
  <si>
    <t>21 juin 2019 suite à une expérience en juin 2019</t>
  </si>
  <si>
    <t>pascal-76993</t>
  </si>
  <si>
    <t>Compagnie d'assurance à éviter</t>
  </si>
  <si>
    <t>pupier-v-116945</t>
  </si>
  <si>
    <t>Je suis très satisfaite de mon assurance. Elle est très efficace et très simple à utiliser lors d’un problème..! L’olivier assurance est une assurance fiable</t>
  </si>
  <si>
    <t>lionel-f-109906</t>
  </si>
  <si>
    <t>Propose un bon rapport au niveau du prix pour une assurance habitation, très compétitif par rapport à mes anciennes assurances pour assurer les mêmes biens mobiliers .</t>
  </si>
  <si>
    <t>bouchikhi-a-128312</t>
  </si>
  <si>
    <t>Prix incohérent , déjà client pour un premier véhicule, le devis en passant par l'olivier est plus chère de 45% pour le second comparé a un site de comparaison , de plus impossible d'avoir les 10% pour le second véhicule.</t>
  </si>
  <si>
    <t>julien-s-108280</t>
  </si>
  <si>
    <t>J'aurai aimer pu joindre un conseiller via tchat en ligne mais site assez compréhensible dans l'ensemble.
Le plus est le prix
Le moins sont les franchises</t>
  </si>
  <si>
    <t>charlie-59679</t>
  </si>
  <si>
    <t xml:space="preserve">Assuré depuis plus de 20 ans, la Macif nous a assuré sur l’habitation, la responsabilité civile ainsi que nos trois véhicules.
Courant 2014, nous avons progressivement résilié nos contrats et avons eu confirmation car nous avons déménagé, vendu nos véhicules, ainsi que notre logement et nous sommes partis en mer.
Courant 2015 nous avons été relancés pour une somme de 89 € qui correspond à notre responsabilité vie privée qui a été résiliée avec notre résidence principale et accepté par courrier de la MACIF.
J’ai donc expliqué à mon interlocuteur nos différentes actions et les résiliations effectuées. Il a convenu que nous avions résiliés trop tôt ! mais qu’effectivement il n,y avait pas lieu de nous relancer.
De ce fait les relances se sont arrêtées là.
De retour sur terre, nous avons contacté la Macif pour assurer notre futur véhicule.
A notre grande surprise, il nous a été dit que notre compte affiche un solde débiteur de 89 € et que compte tenu de cette antériorité ils ne veulent pas nous assurer et le compte a été bloqué.
Nous avons donc demandé un recours interne à la Macif pour qu’un responsable prenne en charge notre demande et rectifie cette erreur de solde impayé et accepte de nous assurer notre véhicule.
La réponse est encore négative (suite à 3 déplacements au cabinet)
Situation : 
J’ai trouvé un autre assureur pour mon véhicule. 
Ma compagne qui était sur mon contrat mais quand même à son nom subit donc cette situation et est en recherche également d’un assureur pour son futur véhicule.
Il est regrettable qu’une compagnie qui soit disant se disent les meilleurs ne prennent aucunes considération pour leurs sociétaires !! et bloquent un compte pour une somme si dérisoire !!
</t>
  </si>
  <si>
    <t>brahim--108544</t>
  </si>
  <si>
    <t>Mon interlocutrice a parfaitement répondu à mes attentes, elle m’a bien orienté dans mes démarches en m’expliquant clairement ce que je devais faire afin d’être remboursé . Je recommande</t>
  </si>
  <si>
    <t>dellisacri-112721</t>
  </si>
  <si>
    <t>J'ai été cambriolé il y a 16 mois et je ne suis toujours pas indemnisé.
Après les avoir menacés de déposer plainte, ils me proposent 1500 € pour plus de 15 000 € de préjudice et me réclament 1500 € de cotisations non payées suite à ma dénonciation des contrats.
Assureurs, mauvais payeurs, Generali le confirme une fois de plus et je ne vais pas en rester là!
A éviter.
Leur pub : nous sommes là pour vous (encaisser et ne jamais vous payer) serait plus juste.</t>
  </si>
  <si>
    <t>ftr77-74598</t>
  </si>
  <si>
    <t>Suite à un bris de glace, je n'ai pas de réponse depuis  7 semaines suite à ma réclamation. Ils n'ont pas eu de retour de leur expert. Est ce du dolosif? (sinistre 537618067). 
Enfin bref, le client (et encore plus l'ancien client) n'a pas l'écoute de l'assureur.</t>
  </si>
  <si>
    <t>neo23053193-128667</t>
  </si>
  <si>
    <t>Excellent service. Merci beaucoup Lissa d'avoir répondu à toutes mes questions, merci pour votre gentillesse... Je suis très satisfaite de notre conversation téléphonique.</t>
  </si>
  <si>
    <t>klot-139291</t>
  </si>
  <si>
    <t>Bonjour,M Daouda a été très aimable avec du professionalisme et beaucoup d'amabilité et gentillesse .Ii m,a bien informé sur les questions que je lui ai posé. 
bien cordialement.</t>
  </si>
  <si>
    <t>stevie-c-132693</t>
  </si>
  <si>
    <t>Je suis satisfait du service, du prix de la cotisation.
le site est tres bien fait et simple d'utilisation ainsi que toutes les informations dont j'avais besoin est fourni</t>
  </si>
  <si>
    <t>cocodrac71-89551</t>
  </si>
  <si>
    <t xml:space="preserve">Je ne sais pas comment il peuvent prétendre avoir 97% de clients satisfaits. J'ai réglé ma cotisation mi mars, et à ce jour ils ont  été incapable de faire une demande de résiliation correcte, elle a donc été refusé, et ils se donnent 30 jours pour me rembourser alors que cela fait déjà presque 2 mois qu'ils travaillent avec mon argent.
J'ai téléphoner à 5 reprises pour qu'ils fassent correctement les choses, et à aucun moment ils n'ont été capable de le faire. Après 3 appels ils n'avaient toujours rien fait. Ils portent très mal leurs nom Ni DIRECT ni Assurance. Je me demande dvraiment comment ils peuvent être capable de gérer correctement un sinistre, puisque que les simples papiers de  mise en place de l'assurance les déroutent. </t>
  </si>
  <si>
    <t>massinissa-b-107754</t>
  </si>
  <si>
    <t>Vous m'avait augmenté mon prix de mon assurance véhicule sans aucun problème et en plus avec augmentation de bonus. je ne suis pas de tout satisfait du service</t>
  </si>
  <si>
    <t>rv67-111804</t>
  </si>
  <si>
    <t xml:space="preserve">Prise en charge au top, suivi du dossier, et paiement des indemnités sans difficultés.
C'est dans les moments difficiles qu'on prend conscience de l'importance d'être bien couvert. </t>
  </si>
  <si>
    <t>philippe-c-105203</t>
  </si>
  <si>
    <t>les prix sont très raisonnable  je suis satisfait de mes contacts téléphoniques avec direct assurance  qui a tous géré lors de mon changement d'assurance</t>
  </si>
  <si>
    <t>4nt1n3a-63244</t>
  </si>
  <si>
    <t>Très bons services........</t>
  </si>
  <si>
    <t>sebastien-f-110160</t>
  </si>
  <si>
    <t xml:space="preserve">Bien le bonjour, je vous laisse se petit avis pour vous dire je suis satisfait de notre site. Il est clair,simple et efficace. Bonne journée ou bonne soirée.
</t>
  </si>
  <si>
    <t>nadege-p-109337</t>
  </si>
  <si>
    <t xml:space="preserve">Je suis satisfaite du service et du prix, devis très rapide.
Client depuis plusieurs années j'y suis revenu. 
Je conseille vivement cette assurance. 
</t>
  </si>
  <si>
    <t>24 octobre 2021 suite à une expérience en octobre 2021</t>
  </si>
  <si>
    <t>lily-138177</t>
  </si>
  <si>
    <t>Après leur conseil avisé, je devais être éligible à la loi Hamon pour mars 2021 donc j'ai contracté mon contrat pour février 2021 6/mois après...rien j'ai dû rentré 3 fois sur 3 mois différents avec des écarts énormes entre les dates pour au final être assuré en août entre temps j'ai payé 2 mois + j'ai été prélevé par surprise encore 2 mois. Ils m'ont assuré 2 mois au final les documents je n'ai pas réussi à les rentré car il y a eu des neufs sur leur appli' 10jours après les  2 mois cela fait 1 semaine que vous n'êtes plus assuré. Bien entendu il y a un problème dans le montant des remboursements en dehors que cela fait 10 jours qu'il aurait pu m'arriver quelque chose de grave sans le savoir sur la route. J'ai dû payé hors de prix une nouvelle assurance pour résiliation de contrat ! Et en encore sortir une grosse somme . Je ne pouvais pas me réassurer chez eux avant 1 1ans ! C'est scandaleux et le service est horrible</t>
  </si>
  <si>
    <t>07 septembre 2020 suite à une expérience en septembre 2020</t>
  </si>
  <si>
    <t>nicka49-97099</t>
  </si>
  <si>
    <t xml:space="preserve">Mutuelle très, très chère, obligatoire pour les personnels de l'Education nationale en fonction non de leur choix mais basée sur leur salaire annuel.
Remboursements de visites à des spécialistes sur la base de généralistes quel que soit les examens effectués ; aucune réponse concernant d'éventuelles prises en charge (appareils auditifs).
Aucune réponse aux nombreux mails, lettres recommandées, coups de fil pour obtenir un "oui" ou un "non" (les personnels de la MGEN connaissent-ils le sens de ces 2 mots qu'un enfant de 2ans maîtrise ?)
J'ai signalé que le montant annuel de mon salaire était inférieur d'environ1500€ à celui sur lequel se basait la mutuelle pour ses prélèvements, avec photocopie émanat du service des impôts à l'appui.... aucune réponse !
J'ai, par ailleurs, été "encouragée" à souscrire une assurance dépendance en plus de ma cotisationannuelle (24€/mois)...
Lorsque j'ai voulu quitter cette "chère" murtuelle, j'ai voulu savoir si cette nouvelle assurance était indépendante de ma cotisation annuelle de manière à pouvoir aviser : AUCUNE REPONSE ! ! (mails, téléphone, lettres recommandées)
J'ai donc fait opposition à cette assurance, et Ô, miracle, courrier plutôt désagréable dans la semaine qui a suivi, avec, en prime, 2 coups de téléphone m'intimant l'obligation de lever cette opposition puisque la mutuelle n'avait pas été contactée ! ! !
Une des personne (très désagréable !) qui a fini par me conracter m'a dit d'emblée que "je ne comprenais rien".
Après avoir obtenu d'elle un "non", j'ai raccroché... Et ma belel histoire d'amour avec la MGRN s'est arrêtée enfin.
Mais après avoir fait tous les papiers de ma nouvelle mutuelle, cette dernière m'a demandé mon "attestation de droit à la SECU", puisque c'est la MGEN qui devait me fournir cette attestation, et qui devait être parvenus à ma nouvelle mutuelle avant le 31/12/2109.
Cette attestation est enfin arrivée... le 14 février 2020, et je n'étais donc couverte sur le plan maladie ni par ma nouvelle mutuelle ni par la MGEN ! ! 
Depuis, mes remboursements sont rapides et réguliers, mes remboursements pour une visite à un spécialiste sont en accord avec le prix demandé par ce dernier.
J'ajoute que j'ai moi-même choisi la somme que je consacre mensuellement à ma nouvelle mutuelle, et qu'elle n'est pas d'emblée et unilatéralement prélevée en fonction de mon salaire.
Alors, MGEN : à FUIR ! !  Danger !
</t>
  </si>
  <si>
    <t>wiersch-j-131476</t>
  </si>
  <si>
    <t>Je suis satifaite, mais javais des questions et pas possible de contacte le service support pour aide donc je continue avec doute. Prix etait correcte et facile en generale pour signer contract</t>
  </si>
  <si>
    <t>mecontent78-137962</t>
  </si>
  <si>
    <t>Dès qu'il s'agit d'un rachat, partiel ou total, vous passerez en procédure écrite avec tout ce qui est possible pour retarder le versement, semaines après semaines.
Scandaleux.
Bien sûr,  le Conseiller n'y est pour rien et fait ce qu'il peut mais peut peux.</t>
  </si>
  <si>
    <t>03 décembre 2017 suite à une expérience en décembre 2017</t>
  </si>
  <si>
    <t>pier1330-59342</t>
  </si>
  <si>
    <t>Je fais partie des personnes remerciées après 36 ans d'adhésion. Motif :"en raison de l'altération de notre relation commerciale, la Maif a mis fin à vos contrats". J'avais fait savoir mon mécontentement lors d'un sinistre auto non-responsable. Voilà la face cachée, très loin de celle qu'elle veut faire paraître à travers ses spots publicitaires pour redorer son image. "Militant, mutualiste..." En fait, c'est quand vous avez des soucis et besoin d'elle, qu'elle trouve un prétexte pour vous lâcher. On est loin de l'esprit Maif de départ.</t>
  </si>
  <si>
    <t>maxime-p-106723</t>
  </si>
  <si>
    <t>je suis tres satisfait du service ainsi que de sont rapport qualité prix.
je recomande fortement ils sont au top
service rapide et joignable a tout moment</t>
  </si>
  <si>
    <t>pat080-99061</t>
  </si>
  <si>
    <t xml:space="preserve">Bonne Mutuelle, toujours à l'écoute, répondant à mes sollicitations.
Dommage, à tendance à fermer ses bureaux locaux. 
Aucune contre indication.
</t>
  </si>
  <si>
    <t>stephane-loiseau-111516</t>
  </si>
  <si>
    <t>mon assurance sur plusieurs véhicules depuis des décennies, et j'en suis satisfait. Je la recommande à tous. Elle devrait penser à récompenser ses clients fidèles avec des tarifs plus attractifs.</t>
  </si>
  <si>
    <t>bernard-g-139445</t>
  </si>
  <si>
    <t>Je ne manquerai pas de recommander votre assurance, pour la clarté du site et les prix pratiqués. Sous réserve que vous ayez la même efficacité en cas de sinistre.</t>
  </si>
  <si>
    <t>2b-42637</t>
  </si>
  <si>
    <t>cette compagnie est constitué des vrais incompetants je ne conseil à personne même mon pire ennemi ,se  méfier , pas d'erreurs pour aller vers cette compagnie , j'ai vécus du jamais vus , si vous êtes déjà client ,alors résilier dès maintenant si vous avez plus d'1 an en utilisant la loi hamon</t>
  </si>
  <si>
    <t>18 avril 2021 suite à une expérience en avril 2021</t>
  </si>
  <si>
    <t>celine-t-110817</t>
  </si>
  <si>
    <t>Je suis satisfaite de la prise en charge de mon sinistre ainsi que la mise en relation avec les différents prestataires, la voiture a été remorquée 20 mins après mon appel, elle a été emmenée directement dans un garage agréé pour le passage de l'expert. Il nous reste a attendre en croisant les doigts très fort pour qu'elle soit réparable !</t>
  </si>
  <si>
    <t>camille-p-122491</t>
  </si>
  <si>
    <t>JE CHANGE DES QUE JE PEUX!!!!ASSURANCE A FUIR, J'EN AI DEJA PARLER AUTOURS DE MOI! J'ai pris tout le pack tt risque apriori ça ne sert a rien, car pas de pret de voiture avant une semaine, franchise a regler et 10% de la facture, je viens de m'inscrire que j'ai déjà envie de fuir!!!!</t>
  </si>
  <si>
    <t>18 mars 2020 suite à une expérience en mars 2020</t>
  </si>
  <si>
    <t>gorlez-francis-35290</t>
  </si>
  <si>
    <t>l'assurance la plus mauvaise du monde
Je vois qu'ils ne sont pas améliorés, toujours aussi mauvais. Dans leur gestion des incidents et autre. 0 en qualité de garantie, gestions client et satisfactions, et 0 en prix car c'est toujours trop cher pour leur garantie et leur gestions clients.</t>
  </si>
  <si>
    <t>pirelli31-85457</t>
  </si>
  <si>
    <t>Service commercial plus que limite</t>
  </si>
  <si>
    <t>max-115971</t>
  </si>
  <si>
    <t xml:space="preserve">J'ai assuré mon chien il y a plus de treize ans chez assur o'poil, avec jusqu'à présent des remboursements qualifiés de "corrects".
L'âge de mon chien 13 ans et demi, ils commencent à rechigner en compliquant les choses en réclamant des documents jamais demandés et bien sûr retardant au maximun le remboursement en espérant que l'on se lasse.
Cher "assur o'poil" on ne se lassera pas.
</t>
  </si>
  <si>
    <t>meihdine-h-117464</t>
  </si>
  <si>
    <t>ma maison ainsi que mes véhicules y sont assurés j'en suis pour le moment satisfait, les échanges par mails sont relativementsefficaces donc très bien !</t>
  </si>
  <si>
    <t>remi-s-122454</t>
  </si>
  <si>
    <t>Parfait réactif et a l'écoute. 
Rappel très rapidement après avoir fais un comparateur d'assurance en ligne.
Les prix est très correct.
Rien a redire dessus.</t>
  </si>
  <si>
    <t>aissa-n-130629</t>
  </si>
  <si>
    <t xml:space="preserve">Bonjour je trouve que je reverse beaucoup pour tous les contrats que j'ai chez vous.  Puis je vous demandez une ristourne? Cela serai commerciale de votre part.
</t>
  </si>
  <si>
    <t>christophe-g-115503</t>
  </si>
  <si>
    <t>prix compétitif mais servie client de mauvaise qualité, discussion compliqué du fait de la langue française pas toujours maitrisée, non respect des horaires pour les RDV téléphoniques</t>
  </si>
  <si>
    <t>sebastien-h-128438</t>
  </si>
  <si>
    <t>Tarifs correct en comparatif pour une assurance 2 roues.... L'inscription est simple, pratique et très rapide.... Plus qu'à attendre la petite vignette verte</t>
  </si>
  <si>
    <t>sisi22-72124</t>
  </si>
  <si>
    <t>Fuyez la Matmut 
J'ai été victime d'un vandalisme il y a 3 semaines. On m a volé la poussette et siège auto de ma fille et jusqu'à aujourd'hui ils cherchent des futilités pour éviter de me rembourser.
J'ai fourni facture a mon nom, dépôt de plainte. On me répond qu'il faut justifier par relève bancaire l'achat du matériel. Il s agit de cadeau offert par des membres de ma famille à qui je ne parle plus aujourd'hui.
Il faut non seulement leur raconter nos vies mais en plus supplier un remboursement.
Elle est belle la matmut..
Cliente depuis 10 ans, mes parents plus de 30 ans mais quand on a des soucis faut surtout pas compter sur cette assurance 
J'ai hésité plusieurs fois à résilier tout mes contrats chez eux je ne l'ai jamais fait. Aujourd'hui je n'hésite plus
FUYEZ LA MATMUT. 
Vous prélevez tous les mois ils savent le faire(sans demander la provenance de vos fonds cette fois ci ) mais vous aidez ils ne savent pas.</t>
  </si>
  <si>
    <t>fougnie-l-127704</t>
  </si>
  <si>
    <t>Satisfait du service prix attractifs simplicité pour le devis bonne prise en charge facilité de paiement et sécurité du paiement bonne prise en charge</t>
  </si>
  <si>
    <t>soufiane-g-136472</t>
  </si>
  <si>
    <t>Je suis satisfait de votre service les prix sont correct très abordable, je vous remercie et je vous souhaite de passer une bonne journée cordialement</t>
  </si>
  <si>
    <t>arcangeli-m-139224</t>
  </si>
  <si>
    <t>Satisfait du support client, des prix, de la globalité du service.
Rapidité, efficacité du service, c'est réellement une plus value, compagnie acceptant les conducteurs sans malus ni bonus. Un bon point la confiance</t>
  </si>
  <si>
    <t>laure-85863</t>
  </si>
  <si>
    <t>Je suis titulaire d’un contrat Matmut automobile  tout risque  (que je suis évidemment en train de rompre).J’ai été victime d’un accident de la circulation (une voiture m’a percutée par l’arrière). Je ne suis pas en tords dans cette accident mais victime. Mon véhicule a été classé en épave par l’expert mandaté par La matmut. On m’a proposé une compensation en dessous de la valeur de ma voiture basée sur aucun élément (annonces fictives de véhicule non comparable, non prise en compte des factures d’entretien). J’ai fait un dossier complet avec plus de 15 annonces réelles non prise en compte. La compensation offerte ne me permet pas d’avoir un véhicule équivalent. Je n’ai eu aucun soutien de la Matmut que ce soit en termes de démarche, de rapidité de gestion, et de gestion humaine du dossier. La matmut vous appelle uniquement pour vous faire souscrire de nouveaux contrats, lorsque vous voulez faire valoir vos droits pour lesquels vous payez depuis des années, vous aurez le droit à rien. Avec une assurance tout risque, dans un accident non en tort, vous perdez de l’argent avec la Matmut, assureur à fuir. La Matmut ne défend pas ses assurés. La personne qui m’a percutée (100% en tort) n’a rien eu à dépenser !</t>
  </si>
  <si>
    <t>krys-89520</t>
  </si>
  <si>
    <t>En désaccord depuis 2 ans sur le montant de l'indemnisation que me doit la macif suite à la privation de mon véhicule à cause d'un accident dont je ne suis pas responsable. La macif me doit plus de 2000€ mais comme elle doit se retourner contre l'assurance adverse et que celle-ci refuse de payer, la macif ne veut rien faire et me propose royalement 100€ en geste commercial! Une honte! Juridiquement la macif est tenue de saisir les tribunaux contre l'assurance adverse, mais les loups ne se mangent pas entre eux, c'est connu. Résultat c'est toujours les victimes qui le sont deux fois plus! merci et bravo la macif! Une honte! A fuir!</t>
  </si>
  <si>
    <t>lijack84-54263</t>
  </si>
  <si>
    <t>Problème pour obtenir un crédit auto si plus de 75 ans.
Et pourtant la MAIF asurent en contrat VAM les plus de 75 ans.
Où alors, on marche à pied !</t>
  </si>
  <si>
    <t>sofiouchka-108519</t>
  </si>
  <si>
    <t xml:space="preserve">Impossible de les joindre. Je suis restée plusieurs fois 1h en attente sans avoir personne.
Il y a soi-disant un site internet pour suivre dossier mais quand ils écrivent ils ne donnent pas le bon n° de bénéficiaire donc cela ne fonctionne pas. On dirait qu'ils font tout pour retarder le paiement.
On parle ben d'une compagnie de la Société Générale. Comment peuvent-ils continuer à fonctionner comme cela ?
</t>
  </si>
  <si>
    <t>maker93-97103</t>
  </si>
  <si>
    <t>délai très long, aucune réponse, aucun support, aucun conseil. On sent bien que les vendeurs ne sont pas du cote des assures. je vais biensur change d'assureur, ainsi que celui de mes parents qui m'avaient pourtant conseille, et sont assures chez eux depuis plus de 30 ans. inacceptable</t>
  </si>
  <si>
    <t>11 janvier 2020 suite à une expérience en janvier 2020</t>
  </si>
  <si>
    <t>preci5-85783</t>
  </si>
  <si>
    <t xml:space="preserve">Bonjour, 
Je reçois ce jour un recommandé me disant qu'ils ne renouvellent pas nos contrats pour le motif suivant qui semble très léger et incohérent : altération de notre relation commerciale. Tout cela parce que nous étions pas d'accord avec un montant demandé par téléphone. Une fois en rdv en agence celui ci n'avait rien à voir avec ce qui m'avait été dit au téléphone. En effet il fallait ouvrir un compte et la personne ne l'avait pas precisé au telephone. J'ai donc demandé qu'ils réécoutent mon appel et malheureusement ils n'enregistrent pas. Nous n'avons donc pas donné suite pour ce dossier mais avons quand même assuré la nouvelle voiture. Quelques mois après une personne de la Macif m'a téléphoné pour savoir si j'avais des choses à dire et je lui ai parlé de ce problème. Cet appel s'est très bien passé et elle m'a même demandé que faire pour se faire pardonner et que nous étions de bons clients sans problème, bons payeurs etc... et aujourd'hui je reçois ce recommandé. Je suis cchoquée et ne comprends toujours pas. Est ce qu'une personne travaillant là bas aurait transformé nos propos? Je précise que nous sommes des personnes correctes. Je ne comprends pas. </t>
  </si>
  <si>
    <t>davidt33-55113</t>
  </si>
  <si>
    <t>Cette assurance est une veritable catastrophe ! Toujours dans l'attente de mon cheque de remboursement suite a resiliation de mon contrat habitat il y a.... 10 mois!!!!
x relances, x promesses et toujours rien. 
Sevice clients et consommateurs lamentables, tout simplement HONTEUX !
Un conseil, payez à peine plus chér mais avec 1 agence a proximité, on évite ce genre de déconvenue !</t>
  </si>
  <si>
    <t>grace-k-134278</t>
  </si>
  <si>
    <t xml:space="preserve">Je suis extrêmement  satisfait concernant le prix de mon assurance auto chez Direct Assurance.
La procédure était tout simplement  efficace sans problème.
</t>
  </si>
  <si>
    <t>dpages-50515</t>
  </si>
  <si>
    <t>A fuir. Prix affichés faibles, prix pratiqués ne sont pas les moins chers du marché</t>
  </si>
  <si>
    <t>geraldine-l-133188</t>
  </si>
  <si>
    <t xml:space="preserve">service rapide et précis, facile d'utilisation et facile de mise en oeuvre
Parfait pour la prise d'une nouvelle assurance et sa réception, à conseiller </t>
  </si>
  <si>
    <t>valentine-c-125144</t>
  </si>
  <si>
    <t>je suis très satisfaite.Il est très facile d'avoir les informations d'une couverture à une autre et de faire son choix en toute connaissance de cause.</t>
  </si>
  <si>
    <t>aissa-55377</t>
  </si>
  <si>
    <t>Désespérée.....Suite au vol de mon véhicule, je réclame à Direct assurance le bilan technique d'évaluation que je dois transmettre à ma maison de crédit pour la prise en charge de ma perte financière. 1er mail le 29 avril suivi d'un mail de relance toutes les semaines. Je ne parle même pas des appels ou tu attends pendant 15 mn pour entendre dire "désolé veuillez renouveler votre appel....Quand tu arrives finalement à joindre un conseiller on te dit vous l aurez mardi prochain. Le mardi suivant tu penses que ton problème va être réglé et....Non c'est pour le mardi suivant. Bref 45 jours après je n'ai toujours rien. j' ai juste le sentiment qu'on me pend pour une truffe. Du coup J'hésite entre me déplacer de Marseille aller chercher ce document sur place ou contacter un avocat car je pense que je ne l'obtiendrais pas autrement.
Qui sait me dire si il y a un accueil au public pour aller récupérer des documents?</t>
  </si>
  <si>
    <t>09 avril 2020 suite à une expérience en avril 2020</t>
  </si>
  <si>
    <t>malia-88788</t>
  </si>
  <si>
    <t>Mutuelle complètement fausse prélèvements ne correspondants à rien
Vente forcée par téléphone</t>
  </si>
  <si>
    <t>nayak51-99843</t>
  </si>
  <si>
    <t>Par 2 fois, j'assure un véhicule chez l'Olivier. Je n'ai, heureusement, eu aucun sinistre pour l'instant et ne peut donc en effectuer une notation.
Par contre, pour l'accueil, disponibilité tarif, professionnalisme: rien à redire si ce n'est BRAVO!
Le petit plus à améliorer; un autocollant pour apposer la vignette sur le véhicule serait le bienvenu.
Continuez ainsi</t>
  </si>
  <si>
    <t>24 janvier 2019 suite à une expérience en janvier 2019</t>
  </si>
  <si>
    <t>gino-70552</t>
  </si>
  <si>
    <t>Malgré plusieurs tentatives et en suivant la procédure je ne suis JAMAIS arrivé à créer mon espace.
Il faut peut etre un permis</t>
  </si>
  <si>
    <t>tyronne-c-105438</t>
  </si>
  <si>
    <t>Je suis satisfait du service, souscription rapide et agréable pour un jeune chauffeur.
Le prix est très correct vu le modèle de véhicule choisit, le paiement est rapide et sécurisé.</t>
  </si>
  <si>
    <t>dos-santos-laranjeiro-d-121992</t>
  </si>
  <si>
    <t xml:space="preserve">Je suis satisfait de mon assurance je recommande vivement l olivier assurance. 
Les prix sont plus que correct et répondent parfaitement à mes attentes 
</t>
  </si>
  <si>
    <t>ambre-j-130847</t>
  </si>
  <si>
    <t>Super rapide et incomparable niveau tarif, 3 fois moins cher que mon ancienne assurance avec les mêmes garanties. Je recommande sans soucis. Je vais peut-être passer mes autres assurances chez vous.</t>
  </si>
  <si>
    <t>stephane-b-133573</t>
  </si>
  <si>
    <t>qualité prix de l assurance excellent très satisfait je recommande autour de moi continuer comme cela et le personnel téléphonique trés aimable et explique bien nos contrats désirés</t>
  </si>
  <si>
    <t>vivi-76891</t>
  </si>
  <si>
    <t>sinistre qui a eu lieu le 17 mai dernier. à ce jour  personne ne nous tient au courant de l'avancement du dossier. mon fils a été blessé et non responsable. son scooter est en épave mais aucun remboursement en vu et ni indemnisation pour sa perte de salaire. évidemment personne ne répond au téléphone !!! sauf pour souscrire</t>
  </si>
  <si>
    <t>morin-g-130850</t>
  </si>
  <si>
    <t>Tarification assurance voiture attractive mais pas de souplesse pour adaptation du contrat en cas de pret long de la voiture a un ami par exemple.
Assurance VAE nulle.
Assurance habitation correcte mais conseiller agence non formés.
Pas d'offre package fidélité.</t>
  </si>
  <si>
    <t>04 janvier 2017 suite à une expérience en janvier 2017</t>
  </si>
  <si>
    <t>emmanna-50928</t>
  </si>
  <si>
    <t xml:space="preserve">La Maif est une très bonne assurance , surtout pour les gros accidents . Elle rembourse efficacement et la relation clientèle est très appréciable.Elle affiche un prix correct comparé à d'autres.
</t>
  </si>
  <si>
    <t>emeline-m-124071</t>
  </si>
  <si>
    <t>Bonne assurance, plusieurs contrats déjà pour nous à la GMF, prix correct par rapport aux concurrents. bon service d'accueil par téléphone, service client et assistance!</t>
  </si>
  <si>
    <t>16 janvier 2017 suite à une expérience en janvier 2017</t>
  </si>
  <si>
    <t>mistermass-51363</t>
  </si>
  <si>
    <t>vous dites que vous nous tenez au courant mais vous rappelé jamais, aucun effort avec les client qui ont de l'ancienneté, vraiment très déçus. Je compte changer d'assurance dans les prochains jour.</t>
  </si>
  <si>
    <t>frederic-d-110227</t>
  </si>
  <si>
    <t>Je trouve la baisse annuelle, en fonction de gain de bonus supplémentaire dérisoire ! Au titre que cela est selon les sinistres enregistrés dans l'année passée concernant le dprt (37) 
Alors qu'en PLUS nous étions en confinement et que les Français ont beaucoup moins roulés et par la même ont eu moins d'accident...??!!!!!</t>
  </si>
  <si>
    <t>jean-paul-d-113894</t>
  </si>
  <si>
    <t>Je suis satisfait des services de la GMF et l'exécution des contrats, mais concernant les tarifs là, c'est autre chose, tous les contrats que j'ai actuellement chez vous sont trop chers plus particulièrement pour la hyndai où le tarifs est tres nettement supérieur à la concurrence.</t>
  </si>
  <si>
    <t>24 novembre 2020 suite à une expérience en novembre 2020</t>
  </si>
  <si>
    <t>corinne-100549</t>
  </si>
  <si>
    <t>Franchement lamentable,, depuis deux mois j'attends mon indemnisation prévoyance, tous les documents requis ont été envoyés en temps et heure et bien réceptionnés, malgré la multiplication de mes appels , personne n'est en mesure de m'expliquer un tel retard . Bien evidemment ce retard d'indemnisation risque d'avoir de lourdes conséquences sur un autre organisme qui me demande de justifier de toutes les ressources percues. je me heurte à une indifférence générale et surtout je constate l'incompétence du personnel. J'envisage d'envoyer un recommandé, mais je me demande si cela aura un réel impact! A fuir absolument!</t>
  </si>
  <si>
    <t>soso3103-129696</t>
  </si>
  <si>
    <t>Ne tomber jamais en panne avec cette assureur car vous devrez vous assister seul... en panne sur l autoroute en Espagne avec 3 enfants dont un nourrisson en plein cagnard  5h plutard ils relancer encore... heureusement les Espagnols sont intervenus</t>
  </si>
  <si>
    <t>math59130-90958</t>
  </si>
  <si>
    <t>Conseiller à l'écoute, réponse rapide et efficace.
Les démarches sont simples et rapidement prises en compte.
Changement d'adresse facile, prises en charge également.</t>
  </si>
  <si>
    <t>16 septembre 2017 suite à une expérience en septembre 2017</t>
  </si>
  <si>
    <t>matthieu-48625</t>
  </si>
  <si>
    <t>Je ré-ouvre un avis... j'avais publié ici il y a un an car insatisfait de la gestion de mon sinistre dégât des eaux par la MAIF. La réponse sur le web avait été rapide et d'une courtoisie digne d'une publicité... franchement j'y avais cru... mais nous sommes un an après... et MAIF à endormi le dossier : refusant de répondre à mes multiples sollicitations de faire intervenir une tiers expertise (comme le prévoit le contrat en cas de litige). 
En 2 mots : dégât des eaux sous notre douche au 1er étage. La garanti MAIF inclut "la recherche de fuite". Après passage des experts... MAIF nous impose de changer intégralement notre douche (accusée d'être infiltrante) avant de pouvoir être indemnisé du sinistre (refaire le plafond). A regret nous faisons donc les travaux et le plombier constate la véritable origine de la fuite : une tuyauterie dans le mur. Le changement de douche n'était pas du tout nécessaire... mais c'est trop tard... Je réclame donc à la MAIF de rembourser son ERREUR.
Depuis silence....
Je suis sidéré par la gestion que la MAIF a de ses adhérents... elle qui se vante d'être "militante"...
Que la MAIF assume ses erreurs et respecte ses adhérents (plutôt que ses experts) et leur sinistre... ils y aura moins de plaintes sur internet ! Courtoisement</t>
  </si>
  <si>
    <t>patricia-137456</t>
  </si>
  <si>
    <t>Suite a mon appel telephonique du 14 octobre 2021 j ai eu entierement satisfaction pour ma demande mon conseiller Daouda il est tres professionnel et a repondu a mes attentes je le recommande avec 5 etoiles</t>
  </si>
  <si>
    <t>vincent-b-126316</t>
  </si>
  <si>
    <t>Je suis satisfait du service et de la réactivité. Je suis content d'être à la GMF. Parfois, un peu trop d'attente au téléphone.
Bonne journée
Bien à vous</t>
  </si>
  <si>
    <t>mustapha-y-134183</t>
  </si>
  <si>
    <t>Je suis satisfait du service qui est vraiment simlple et preatique.
Excellent !
Prix sont convenables par rapport à la concurences.
Au top je vous l'ai recommande.</t>
  </si>
  <si>
    <t>10 novembre 2021 suite à une expérience en novembre 2021</t>
  </si>
  <si>
    <t>phy-139346</t>
  </si>
  <si>
    <t>Bonjour Daouda
Merci pour votre bon accueil votre professionnalisme, cela fait plaisir d'avoir des interlocuteur tel que vous.
Je vous souhaite une bonne continuation et un bon avenir
Philippe BAUDE</t>
  </si>
  <si>
    <t>florianarb-89967</t>
  </si>
  <si>
    <t>Je déconseille fortement Direct Assurance.
J'ai souscris une assurance auto chez eux car à l'époque il n'était pas trop cher avec des conditions raisonnables. Mais évidemment au moindre problème il n'y a plus personne.
Ils ont commencé par me dire que pour mon accident les responsabilités étaient de 50 -50 alors que c'était faux. Les conseillers m'ont dit tout et n'importent quoi au téléphone pour justifier leur position. Et en fonction du conseiller j'avais des justifications différentes. Au bout de quelques semaines ils admettent avoir fait une erreur (donc les conseillers que j'ai eu au téléphone m'ont bien raconté n'importe quoi). Et donc je ne suis pas responsable de l'accident. Vient le moment de l'expertise, avec un expert choisi et payer par l'assurance...
Bien sûr l'expertise est également fantaisiste, je demande donc les documents permettant de justifier la valeur de l'expert (au téléphone l'expert s'est notamment engagé à me donner son étude de marché). Je demande également des informations complémentaires à propos du rapport d'expert qui ne fait pas figuré toutes les informations réglementaires. Je demande également à l'assurance pourquoi elle ne m'a pas informé des autres dédommagement auxquels j'ai le droit.
 Ils ne répondent pas à mes courriers (en AR) par contre ils m'appellent de temps en temps. A chaque fois ils doivent me rappeler le lendemain sans faute et puis plus de nouvelle jusqu'à ce qu'une autre personne me rappelle un mois plus tard pour faire le même cinéma.
Bref, si vous signé chez direct assurance au moindre problème il ne faut pas leur faire confiance et bien vérifier tout ce qu'ils disent. Et ensuite il faut être prêt à dégainer un avocat et leur faire un procès car c'est tout ce qu'ils comprennent.</t>
  </si>
  <si>
    <t>12 septembre 2017 suite à une expérience en septembre 2017</t>
  </si>
  <si>
    <t>fefe82-57271</t>
  </si>
  <si>
    <t>Ils nous prennent pour des cons ils vous font miroiter les conseillers clients ne vous disent jamais la même choses  et vous pendant ce temps vous espérer mais chacun vous sort une version différentes</t>
  </si>
  <si>
    <t>bailly-112927</t>
  </si>
  <si>
    <t>Très bien je recommande j'ai beaucoup aimé la première dame qui s'est occupé du dossier le monsieur derrière a été très agréable c'est très agréable de tomber sur des professionnels</t>
  </si>
  <si>
    <t>03 août 2019 suite à une expérience en août 2019</t>
  </si>
  <si>
    <t>lau-78166</t>
  </si>
  <si>
    <t xml:space="preserve">Cette assurance ne sert pas à grand chose. Les contrats ont une liste d'exclusion interminable sans compter l'hypocrisie de certains "conseiller" qui vous assure que vous serez remboursé. On a détecté à l'âge de 3 mois un risque de dysplasie pour mon chien. Au téléphone on m'a fait part que santévet prenait en charge l'opération pour prévenir cette maladie selon certains critères comme l'âge (moins de 5 mois ) et le degré de laxité des hanches. Mon chien cochait toutes les cases mais on m'a répondu une fois l'opération faite que le risque était antérieur à la conclusion du contrat. Un peu normal pour une maladie héréditaire. Ils mettent cette prise en charge en avant mais en pratique ils ne remboursent pas. J'ai envoyé dans le délai de rétractation mon souhait de me rétracter et on m'a opposé qu'il y avait eu commencement d'exécution. La blague.... je déconseille fortement. </t>
  </si>
  <si>
    <t>jean-claude-r-137317</t>
  </si>
  <si>
    <t>travaillant beaucoup avec cette compagnie (concessionnaire moto) tous se passe bien ,pour les devis , la relation client ainsi que les sinistre et suivi je recommande</t>
  </si>
  <si>
    <t>Apres un sinistre déclaré le 3 novembre grâce à l application Macif je n ai eu apres avoir essayé plusieurs contacts qu un interlocuteur  qui m a demandé de faire intervenir des professionnels afin d'obtenir des devis chose faite devis envoyé à deux reprises et pour le moment je suis toujours en attente Que se passe t il la Macif serait-elle sur le déclin</t>
  </si>
  <si>
    <t>julien-h-130022</t>
  </si>
  <si>
    <t>le prix est intéressant, souscription rapide, a voir les garantie dans le temp , la publicité ma inciter a visiter votre site internent et votre devis ma convaincu pour souscrire</t>
  </si>
  <si>
    <t>basile65-109748</t>
  </si>
  <si>
    <t>Bonjour,
Je viens d'avoir un conseillé Direct Assurance au téléphone qui m'a expliqué que je ne pouvais pas assurer mon deuxième véhicule chez vous.
Pourrais je avoir une explication?
Cordialement</t>
  </si>
  <si>
    <t>19 décembre 2020 suite à une expérience en décembre 2020</t>
  </si>
  <si>
    <t>sunny-81796</t>
  </si>
  <si>
    <t>demande beaucoup de documents pour rembourser mais ne rembourse jamais ou alors prennent beaucoup de temps avant de rembourser. quand on essaie de les joindre aux téléphones, on doit patienter pendant plus de 10 min.</t>
  </si>
  <si>
    <t>lilie62-126931</t>
  </si>
  <si>
    <t>En arret maladie depuis dec 2018 .
Passage en invalidité cat 2 en juillet 2021..
Mon employeur a déclaré mon arret en juin 2021 pour un complément de revenu.
Avev le passage en invalidité je perd 1100 euros par mois.
Les delais sont bcp trop long.
J ai deja appelé 4 fois les conseillers me dises quil y a un delai de 3mois mais quand on calcul bien...en 1 mois et demi ils traitent 1 journee de retard.
Je ne vais pas tenir financièrement j ai 3 enfants.</t>
  </si>
  <si>
    <t>djam-102691</t>
  </si>
  <si>
    <t xml:space="preserve">J’ai mes contrats d’assurance à la Pacifica depuis 16 ans et je recommande vivement cette assurance.
Les contacts sont rapides , le suivi excellent.
Selon les interlocuteurs depuis 16 ans soit c’est 5/5 soit 4/5 , la personnalité des employés joue dans le contact mais le plus important c’est la prise en compte et elle est rapide et bien gérée. Je n’ai eu que de rares problèmes mais en 2016 , 3 dégâts des eaux en 4 mois avec un service rare puisque le conseiller est même intervenu auprès du syndic en RAR pour faire cesser la fuite d’une canalisation commune dans ma cave que le conseil syndical refusait de payer !  Merci pacifica </t>
  </si>
  <si>
    <t>anne-marie-l-110186</t>
  </si>
  <si>
    <t>Conseillers GMF toujours à l’écoute . Bravo pour votre compétence ! Aide toujours précieuse lors d’un sinistre. Je recommande la GMF à mon entourage.</t>
  </si>
  <si>
    <t>myriam-93838</t>
  </si>
  <si>
    <t>Bien je recommande direct assurance parce que les tarifs sont avantageux par rapport aux agences. Cependant s’il arrive quelque chose je crains de ne pas pouvoir parler directement avec un conseiller.</t>
  </si>
  <si>
    <t>domi-90266</t>
  </si>
  <si>
    <t xml:space="preserve">
L'entreprise de piscines XXXX est venue cet après-midi et a  installé un nouvel électrolyseur en remplacement du défaillant, a vérifié son bon fonctionnement et donné des explications sur son utilisation.
Nous pouvons conclure ce dossier et nous nous félicitons l'aide juridique de la Maif, patiente et efficace, avec l'intervention d'un expert, ce qui a permis de faire valoir nos droits face à une entreprise dont le SAV défaillant a fait trainer le remplacement de l'électrolyseur en panne depuis le 28 mars 2019. Au mépris des engagements de tout professionnel installant de nouveaux appareils elle n'a jamais répondu à mes courriers signalant le problème. </t>
  </si>
  <si>
    <t>cadixa-60109</t>
  </si>
  <si>
    <t>Nous venons de quitter la Maaf après de nombreuses années. En effet il est très intéressant de faire des comparaisons car sur l'ensemble de nos contrats Maaf nous faisons une économie de 460 € par an (soit 5 pleins de notre espace).</t>
  </si>
  <si>
    <t>jc06140-65187</t>
  </si>
  <si>
    <t xml:space="preserve">J'ai été résilié sans prendre la peine de donner une raison après un sinistre qu'ils n'ont pas pris en charge et pour lequel aucun retour ne m'a été fait!
Avec les assurances du crédit mutuel si vous n'avez pas besoin d'eux ils vous aime ayez un problème et on vous jettera comme une m.... ! 
même mon conseillé n'est pas en mesure d'avoir une explication de leur part !  
je vous épargne la personne détestable qui m'a répondu au téléphone quand j'ai déclare ce sinistre.
</t>
  </si>
  <si>
    <t>lmdc-139008</t>
  </si>
  <si>
    <t>Le 2/11/2021, j'ai modifié mon contrat VAM en ajoutant l'option Panne 0 km et ai reçu le jour-même les CP avec confirmation de la prise d'effet à la date du 02/11/2021.
le 4/11, mon véhicule ne démarre plus (j'étais à environ 2 km de mon domicile). J'appelle donc le numéro MAIF ASSISTANCE à 13h00: 15 minutes d'attente, puis une dame décroche enfin. J'expose mon cas et cette dame me répond que la remontée ne s'est pas effectuée dans leur système et que MAIF ne peut prendre en charge ma demande.
J'ai ensuite contacté le numéro commercial à 13h30. Un homme m'a répondu. Je lui fais part de ma situation et il me met en attente. A 14h00 passé, j'ai raccroché car j'étais toujours en attente. Promesses contractuelles non tenues, temps d'attente extrémement longs. Je n'ai jamais connu une telle situation avec des assureurs précédents. Je suis sidérée et très déçue.</t>
  </si>
  <si>
    <t>richard-g-114791</t>
  </si>
  <si>
    <t>Je paie un pseudo sinistre depuis 2017 non déclaré par "la victime" à son assurance puisque pas assuré, pas le propriétaire du véhicule, pas de permis sur lui...signalé lors de ma déclaration de sinistre à vous que je n'aurai pas du faire. Je suis passé de 505,00 par an en 2015 à 900 euros à ce jour...honteux</t>
  </si>
  <si>
    <t>etoile-49-101279</t>
  </si>
  <si>
    <t xml:space="preserve">j'ai pris cette assurance pour mon chien à chaque visite on à 20 euros de franchise de déduit mais là j'y suis allée pour le vaccin et le contrôle de mon chien pour son suivi de santé qui nécessite une prise de sang je l'ai donc fais en même temps que son vaccin  Eca ne me rembourse qu'un forfait de 50 euros  et ne me rembourse pas la visite de mon chien je pers donc 60 euros Je ne recommande pas du tout cette assurance je vais résilier mon contrat.
</t>
  </si>
  <si>
    <t>fiston-59819</t>
  </si>
  <si>
    <t>Madame, Monsieur, J'accuse reception de votre courrier recommande date dans lequel vous m'informez que vous refusez de m'indemniser mon accident de la vie privee de ma chute Dans ma baignoire que j'ai déclare au motif que celui-ci tombe sous le coup d'une exclusion de garantie. Or, il y a de toute évidence une contradiction entre les conditions générales et les conditions particulières de notre contrat. En effet, vos articles prévoit l'indemnisation des accidents avec fractures Faisant référence à la jurisprudence, je vous prie de bien vouloir revoir votre position et procéder à mon indemnisation dans les meilleurs délais. Dans cette attente, veuillez agréer, Madame, Monsieur, mes salutations distinguées.Client depuis 14 ans sans sinistres</t>
  </si>
  <si>
    <t>jerome-n-115508</t>
  </si>
  <si>
    <t>j'espère que notre aventure ce déroulera bien , les prix sont très raisonnable , les services très intéressant et j'espère que le petit boitier fonctionnera bien :)</t>
  </si>
  <si>
    <t>laura-91181</t>
  </si>
  <si>
    <t xml:space="preserve">Très satisfaite de ce devis en ligne. Claire et précis. Et les prix très attractifs. 
Bien contente de trouver moins cher que chez certains assureurs. </t>
  </si>
  <si>
    <t>03 juillet 2018 suite à une expérience en juillet 2018</t>
  </si>
  <si>
    <t>seblfd-65217</t>
  </si>
  <si>
    <t>J'ai eu un vol à la roulotte sur mon véhicule (bris de glace) auteur pris sur le fait par la police... Je dois tout de même payer une franchise. Mais là où je suis vraiment mécontent c'est sur la réactivité de leurs services sinistres. Sur leur demande j'ai dû refaire une déclaration de sinistres... et à partir de là s'est ensuivi un mic Mac de procédure. On m'a trainé de service en service, des non-réponses à des mails, des changements d'interlocuteurs tous les jours. Résultat plus d'1 mois que je n'ai plus de voiture pour une simple vitre cassée et que je dois faire du covoiturage pour aller travailler.</t>
  </si>
  <si>
    <t>oratmort-104840</t>
  </si>
  <si>
    <t>Je suis à la MGEN depuis une dizaine d'années et je n'ai jamais eu aucun soucis au niveau des remboursements. Les tarifs par contre me semble un peu plus élevés que la moyenne.</t>
  </si>
  <si>
    <t>eric-fages-97849</t>
  </si>
  <si>
    <t>Bonjour,
J'ai effectué le remboursement anticipé de mon prêt immobilier en date du 23/04/2020, et j'ai adressé ma demande de résiliation d'assurance emprunteur auprès de METLIFE le 01/06/2020 en lettre reco avec A/R, en joignant l'attestation de remb anticipé de la Banque.
J'ai relancé plusieurs fois sur l'adresse email : dip@metlife.fr  selon indication téléphonique et indication de leur site, sans réponse de leur part.  Les prélèvements continuent depuis le 23/04/2020, c'est à dire depuis plus de 5 mois, alors que le contrat indique que le dossier doit être traité sous 3 mois maximum, avec remboursement des sommes non dues.
Je ne suis pas content de la situation et souhaite une résolution au plus vite de ce dossier.
Merci par avance
Eric Fages</t>
  </si>
  <si>
    <t>marisa-b-129457</t>
  </si>
  <si>
    <t>Pour l'instant satisfaite du service simple pour signer le contrat. Je ne sais pas ce que ça va se passer après. Il faudra me poser la question dans 1 an.</t>
  </si>
  <si>
    <t>eloise59-85692</t>
  </si>
  <si>
    <t>Super courtier, j'ai trouvé une mutuelle en parfaite corrélation avec mes besoins</t>
  </si>
  <si>
    <t>tobya-r-135535</t>
  </si>
  <si>
    <t>service au top, ultra rapide et très intuitif. À voir après le service client, je n'ai pas eu affaire à quelqu'un la manipulation  est simple rapide et super facile ??</t>
  </si>
  <si>
    <t>faouzi-d-122488</t>
  </si>
  <si>
    <t>S'il était possible de corriger soit même le profil . Changement d'adresse par exemple. cela serait top. pas le temps d'appeler, ni d'aller à l'agence. Grosse perte de temps !</t>
  </si>
  <si>
    <t>09 mars 2018 suite à une expérience en mars 2018</t>
  </si>
  <si>
    <t>em75-62151</t>
  </si>
  <si>
    <t>Un service client déplorable, plus de délais de 2 mois pour une simple réponse à ma demande !</t>
  </si>
  <si>
    <t>20 avril 2020 suite à une expérience en avril 2020</t>
  </si>
  <si>
    <t>bruno-89023</t>
  </si>
  <si>
    <t>Cette assurance prélève six mois de cotisations aprés la résiliation et ne réponds pas au téléphone ni aux mails.</t>
  </si>
  <si>
    <t>louloutte571303-69068</t>
  </si>
  <si>
    <t>J'ai un sinistre depuis bientôt trois pour un ordinateur à ce jour pas de cotation de leur part et pas de réponse du médiateur depuis un an.</t>
  </si>
  <si>
    <t>coco-99352</t>
  </si>
  <si>
    <t xml:space="preserve">Assurance à fuir à toute jambe, j'ai souscrit en ligne, je devais payer seulement 144€ par mois, au lieu de ça ils m'ont pris 285€ pour seulement 10 jours étant donné qu'ils ont résilier mon contrat sans même me prévenir, ce qui fait que j'ai rouler au moins 1 semaine sans assurance. Et ils osent encore me demander de l'argent.
Niveau réponse de leur pars quand on leur envoie un message ou un mail, c'est le grand désert, jamais aucune réponse, ils sont incompétent. J'ai demandé un remboursement, et j'imagine que j'en verrai jamais la couleur. Je déconseille fortement cette assurance, ce sont des profiteurs. Quand j'ai réussi à les avoir au téléphone (ce qui est rare) la personne au bout du fil me mettais H24 sur attente pour demander conseille a ces "supérieur", sois disant elle en a vue 3 qui ne savaient pas ce qui c'était passer avec mon dossier, conclusion ils sont aussi incompétent pour s'occuper d'un dossier. </t>
  </si>
  <si>
    <t>27 juin 2018 suite à une expérience en juin 2018</t>
  </si>
  <si>
    <t>layb-65085</t>
  </si>
  <si>
    <t xml:space="preserve">Insatisfaite au plus haut point!
Assurée TOUS risques depuis 3 ans.
8 mois qu'un sinistre a été ouvert. 
8 mois que l'assurance ne fait rien et qu'elle prétend faire quelque chose.
Précisions que le montant de l'indemnisation est ridicule.
Tombée sur une personne ne souhaitant pas faire de constat, celle-ci étant en tord. 
Je me retrouve à devoir me battre pour ce qui doit me revenir. 
Je subis un préjudice et l'assurance n'a même pas été fichu de m'aiguiller... MERCI!
Histoire d'un rétroviseur. 
Je ne vous la conseille pas.
Certes, elle est moins chère que ses concurrents.
Mais ne vaut-il pas mieux payer plus cher et être assuré de la meilleure des manières? 
Je suis suivie par un conseiller qui sait à peine aligner une phrase en français. 
Il me répète sans cesse la même chose, qu'il faut attendre, qu'ils ne peuvent rien faire.
Rien n'est fait pour que le sinistre soit enfin CLOS.
Aurai-je dû ne pas le déclarer pour avoir un boulet en moins?
Trop bons, trop ###!
Si vous n'avez aucun sinistre, tout va bien! 
Tout se complique dès lors... Qu'un sinistre apparaît... 
Peut-on néanmoins prévoir le comportement de tous les conducteurs sur la route? 
Réclamer son dû, cela doit-il être aussi insurmontable que ça? 
Moi, je dis NON ! 
Je paye... Pour quoi? 
Pour faire joli? Parce que j'ai envie de dépenser de l'argent par les fenêtres ?? 
</t>
  </si>
  <si>
    <t>violette50-121428</t>
  </si>
  <si>
    <t xml:space="preserve">Adhérente à la Maif depuis plus de 20 ANS, tout va bien tant qu'il n'y a pas de sinistre.
Mais à la 1ere demande de prise en charge suite à sinistre, cela ne fonctionne plus, pas d'indemnisation, interlocuteurs inexistants, ou de mauvaise foi, non professionnels
Ce qui fonctionne bien ce sont les prélèvements sur mon compte en Banque (pompe à fric), entreprise (que je ne nommerai pas assurance) bien  plus cher que d'autres.
  A FUIR
</t>
  </si>
  <si>
    <t>rabhi-o-134164</t>
  </si>
  <si>
    <t>Je suis satisfait, les prix que me conviennent assez. J’espère ne pas m’être trompé et que notre collaboration se passe du mieux possible et c’est avec certitude que je signe chez vous</t>
  </si>
  <si>
    <t>27 juin 2020 suite à une expérience en juin 2020</t>
  </si>
  <si>
    <t>roi-arthur-92491</t>
  </si>
  <si>
    <t xml:space="preserve">prix me convient - simple et rapide - le site est ludique, facile d'utiltisation, lecture simple et rapide 
je recommande Direct Assurance autour de moi 
</t>
  </si>
  <si>
    <t>charles-106677</t>
  </si>
  <si>
    <t>Olivier assurance est très cher, le service n'est pas terribles, ils ne sont pas arrangeant difficile à contacter et facture des frais à la volée, un conseil simple ne choisissez pas Olivier assurance !</t>
  </si>
  <si>
    <t>servant-v-138800</t>
  </si>
  <si>
    <t>je suis satisfait du service. le prix et pour moi un peu élever mais étant donner mes conditions c'est raisonnable, sa répond a mes attentes. Donc je pourrais recommander l'olivier assurance.</t>
  </si>
  <si>
    <t>17 mai 2017 suite à une expérience en mai 2017</t>
  </si>
  <si>
    <t>zzzzzz-54750</t>
  </si>
  <si>
    <t>Après une dizaine d'années cliente chez eux,  le siège de la maaf à décidé de me résilier l'assurance car j'ai fais appel à plusieurs assistance dépannage alors que j'ai souscris à l'option zéro kM</t>
  </si>
  <si>
    <t>06 janvier 2019 suite à une expérience en janvier 2019</t>
  </si>
  <si>
    <t>morgane-69959</t>
  </si>
  <si>
    <t xml:space="preserve">Assurée Maif depuis maintenant 3 ans.
J ai eu un accident non responsable en aout 2018, voiture réparée sans aucun frais avancé (garage partenaire). L equipe Maif a été professionnelle et efficace. 
Seul bémol, mon coefficient diminue d'années en années mais le tarif stagne (voir augmente ! 1e30 de plus par mois pour un meilleur coefficient cette année) ce qui est démotivant. </t>
  </si>
  <si>
    <t>sandra-v-109852</t>
  </si>
  <si>
    <t>Je suis satisfaite du service.
Bon rapport prix/couverture.
Il est aisé de naviguer sur le site et de réaliser une simulation.
Pratique et gain de temps : possibilité de souscrire rapidement un contrat dássurance et payer son échéance en ligne.</t>
  </si>
  <si>
    <t>sebastien-v-122056</t>
  </si>
  <si>
    <t xml:space="preserve">Parfait ! Super contact avec le commercial , prix plus que correct , super garanties, vraiment rien a redire 
Au top ! Je recommanderai avec plaisir ! </t>
  </si>
  <si>
    <t>victor-p-131415</t>
  </si>
  <si>
    <t>Super c’est vraiment des prix adorables j’avais peu de moyens pour m’assurer et grâce à April je roule en toute tranquillité a présent ! Merci April !</t>
  </si>
  <si>
    <t>jay-93618</t>
  </si>
  <si>
    <t>Les prix me conviennent. Mais je préfère le faire au téléphone ou face à face. En réalité je appeler et attendue pour 10 min pour au final le faire sur internet.</t>
  </si>
  <si>
    <t>mapelli-m-108555</t>
  </si>
  <si>
    <t>1ère adhésion et je n'ai rencontré aucun problème.
Je suis pleinement satisfaite, simple &amp; rapide c'est le top !
Un grand merci.
Je recommande cette assurance.</t>
  </si>
  <si>
    <t>htiouech-r-124252</t>
  </si>
  <si>
    <t xml:space="preserve">Je suis satisfait de votre service 
Je suis un particulier,  j'ai choisi votre compagnie par recommandation d'un ami ,j'espère que vous me faites satisfaction </t>
  </si>
  <si>
    <t>21 décembre 2018 suite à une expérience en décembre 2018</t>
  </si>
  <si>
    <t>caveglia69-69611</t>
  </si>
  <si>
    <t>incomprehension sur la grille des prix. La prix est différent entre l'avis d'échéance et le prix mentionné dans les conditions prticuliéres. !</t>
  </si>
  <si>
    <t>florindia-86225</t>
  </si>
  <si>
    <t>iMPOSSIBLE D'OBTENIR DE LEUR PART LE TABLEAU DES GARANTIES ASSOCIEES A MON CONTRAT MUTUELLE</t>
  </si>
  <si>
    <t>21 juillet 2020 suite à une expérience en juillet 2020</t>
  </si>
  <si>
    <t>lumyfox-94775</t>
  </si>
  <si>
    <t>Après avoir souscrit un contrat avec SwissLife pour une prévoyance des indépendants. J'ai été en arrêt maladie pendant 3 mois sans jamais avoir aucune indemnisation. Dans un 1er temps, un refus d'indemnisation de la part de SwissLife. Dans un 2eme temps, ils reviennent sur leur décision mais avant d'indemniser ils vous demandent de passer devant un médecin expert qui expertise uniquement votre contrat d'assurance et en aucun cas votre état de santé. Cela fait maintenant près de 1 mois que je ne suis plus en arrêt maladie et je n'ai plus de son plus d'images. Je déconseille fortement cette assurance !</t>
  </si>
  <si>
    <t>guillaume-r-130393</t>
  </si>
  <si>
    <t xml:space="preserve">Simplicité au top je recommande direct aussrance. J'ai pu assuré mon véhicule immédiatement. Je suis très satisfait de cette compagnie d'assurance. 
Cotisations très correct </t>
  </si>
  <si>
    <t>stella-v-127698</t>
  </si>
  <si>
    <t>Je suis satisfaite de ma première assurance. 
Le prix est abordable et les option au top plus cas voir le service client. 
Je suis heureuse d'avoir souscris avec vous merci.</t>
  </si>
  <si>
    <t>legardinier-h-139163</t>
  </si>
  <si>
    <t>Je découvre votre assurance que j'ai vu à la TV les prix sont attractif et intéressant je verrais dans le temps ou pas si vous êtes bien en attendant vous êtes très réactif merci</t>
  </si>
  <si>
    <t>ghyselinck-l-115835</t>
  </si>
  <si>
    <t>je suis satisfait pour le moment du service
je joint au plus vite les documents demandés
je suis satisfait pour le moment du service
je joint au plus vite les documents demandés</t>
  </si>
  <si>
    <t>22 janvier 2021 suite à une expérience en janvier 2021</t>
  </si>
  <si>
    <t>agnes-103105</t>
  </si>
  <si>
    <t>Assurance assez chère.
Communication assez difficile.
Très compliqué de résilier une assurance chez eux, ils ont toujours un prétexte (bidon) pour ne pas résilier l'assurance.
A FUIR !!!</t>
  </si>
  <si>
    <t>11 septembre 2017 suite à une expérience en septembre 2017</t>
  </si>
  <si>
    <t>rouleparafer-56195</t>
  </si>
  <si>
    <t>La bureaucratie D'Afer est totalement inefficace. Le remboursement d'une prime suite a un décès est très long et nécessité de nombreux appels téléphoniques ainsi que des dizaines d'échanges de mails. Malgré mes réclamations je n'ai jamais reçu le cadeau de mon dernier parrainage (il y a quelques années déjà). Dommage, car la gestion financière est bonne</t>
  </si>
  <si>
    <t>20 août 2018 suite à une expérience en août 2018</t>
  </si>
  <si>
    <t>lju-66283</t>
  </si>
  <si>
    <t>Bonjour à tous, j'ai reçu un courrier de résiliation de mon assurance habitation car, nous avons eu un sinistre en 2016 ( fuite d'eaux au niveau du réfrigérateur ) et en 2017 ( infiltration d'eaux sur toiture ) Cela fait 24 ans que je suis assuré à la Maaf, je n'ai eu aucune autre assurance que celle ci et j'ai 7 contrats chez eux ( perso et pro ) c'est pour dire à quel point j'étais satisfait de cette assurance, on se sent évidemment trahi par ce poignard reçu par courrier après 24 ans de cotisations. Si vous êtes assuré à la Maaf je vous souhaites qu'ils ne vous arrivent rien, la Maaf n'a pas et, pour preuve, de considération envers sa clientèle la plus fidèle.</t>
  </si>
  <si>
    <t>mendes-s-109006</t>
  </si>
  <si>
    <t>Je suis satisfait par le service proposé, ils sont très réactifs et je recommande vivement l'olivier assurance sans hésitation
le temps d'attente est très court</t>
  </si>
  <si>
    <t>08 juin 2017 suite à une expérience en juin 2017</t>
  </si>
  <si>
    <t>issou-55214</t>
  </si>
  <si>
    <t>Rapide , efficace , gentillesse au rendez vous,et c'est le meilleur tarif que j'ai trouvé .Bref je recommande.</t>
  </si>
  <si>
    <t>dimhop--103927</t>
  </si>
  <si>
    <t>Les garanties proposées sont larges et les tarifs dans la moyenne basse du marché. Donc le prix n'est pas simplement concurrentiel et n'est pas proposé avec des garanties faibles. Par ailleurs, j'ai eu 3 sinistres mineurs (2 dégâts des eaux, 1 sinistre électrique) , parfaitement pris en charge, et ce, très rapidement. Je suis extrêmement satisfait à ce jour</t>
  </si>
  <si>
    <t>jospat-79275</t>
  </si>
  <si>
    <t xml:space="preserve">Depuis janvier 2019, date à laquelle j'ai souscrit cette mutuelle, j'ai un problème de remboursement. Il faut systématiquement tout contrôler. Consultation  Osthéo 1 séance remboursée sur 5! Dépassement médecin 8 consultations non remboursées alors que nous avons souscrit le contrat avec médecine complémentaire! pour conclure mutuelle pas sérieuse du tout. Je signale que mon contrat Ma santé facile est géré pour les remboursements par Sogema
</t>
  </si>
  <si>
    <t>etourneau-k-108281</t>
  </si>
  <si>
    <t>Je suis très satisfait le service est très sérieux à l ecoute .les consultants sont très impliqués le service est très rapide et efficace très bon service</t>
  </si>
  <si>
    <t>deceptionmatmut-51207</t>
  </si>
  <si>
    <t>Assurance recommandée par ma famille il ya une trentaine d'années. Tous ma famille a depuis changé d'assurance. Je suis le dernier à y étre resté par habitude. Sans aucun accident depuis 20 ans, il a fallu que je fasse appel à leurs services pour me rendre compte de leur inefficacité. A quoi bon avoir des prix attractifs, si c'est pour se satisfaire de garanties médiocres. Je vais résilier mon contrat et je ne recommande absolument pas cette assurance.</t>
  </si>
  <si>
    <t>king-gg-112820</t>
  </si>
  <si>
    <t xml:space="preserve">C'est un véritable chemin de croix afin de valider sa portabilité ANI.
Au bout de 2 mois d'appels et d'envoi des mêmes justificatifs à de multiples reprises, ma portabilité n'est toujours pas effective.
Le temps d'attente avec les conseillers est en moyenne de 10 mn et l'amabilité comme les compétences sont inexistantes.
Cette mutuelle et son personnel sont médiocres.
A éviter
</t>
  </si>
  <si>
    <t>assurantyui-76928</t>
  </si>
  <si>
    <t>si vous avez un animal ne payez pas de mutuelle mettez de l'argent de coté pour lui si votre chien n'est pas accidenté et encore vous n'aurez rien de remboursé !
la stérilisation n'est pas éligible, les vaccins, les visites de vétérinaires d'urgence, les médicaments, si ce n'est pas lié à une maladie ou un accident vous oubliez rien ne sera remboursé</t>
  </si>
  <si>
    <t>ludo-vic-51694</t>
  </si>
  <si>
    <t>Depuis presque un ans, j'ai le droit à la portabilité suite à mon licenciement, depuis tout les mois je doit prouvé ma situation de demandeur d'emploi, ce que je fais. Mais depuis quelques moi, comme par hazard, le service internet est consatement "non disponibles" , car j 'envoie des factures de remboursement ,elle me reviennent a chaque fois notant que je n 'ai pas fait ma déclaration de demandeur d'emploi alors que juste avant par téléphone on me dit que tout est ok... Là je viens d 'appeler pour signaler ce probleme qui arrive que trop souvent, la personne me rit au nez et me raccroche au nez.. SCANDALEUX</t>
  </si>
  <si>
    <t>31 janvier 2021 suite à une expérience en janvier 2021</t>
  </si>
  <si>
    <t>hans-103478</t>
  </si>
  <si>
    <t>La GMF a depuis quelques temps un très mauvais service client . Les " conseillers" nouveaux conseillers n'écoutent absolument pas les clients , ils récitent ce qu'ils ont appris durant leurs 3 jours de formation...... Et ne savent rien d'autre ! J'ai plusieurs contrats chez eux et depuis des années ,cette année je vais sauter le pas et changer d'assureur , en pensant que j'aurais dû le faire bien plus tôt . Meilleur service ailleurs , pour moins cher j'ai trouvé des assurances où je suis assuré pour des risques supérieurs.</t>
  </si>
  <si>
    <t>23 juillet 2017 suite à une expérience en juillet 2017</t>
  </si>
  <si>
    <t>fred-56202</t>
  </si>
  <si>
    <t>Nous souhaitions modifier notre contrat d'assurance auto suite à l'achat d'un nouveau véhicule. Nous avons contacté Direct assurance afin de faire le changement, le conseiller a refusé au motif qu'il était techniquement impossible d'opérer cette modification. il nous a été proposé un nouveau contrat . Bien que nous avons insisté en précisant qu'il s'agissait d'une voiture de remplacement, ils n'ont rien voulu savoir. Un véritable dialogue de sourds. Le but de cette manœuvre est de faire du chiffre ni plus ni moins. Cette pratique s'apparente à de la vente forcée ce qui est totalement interdit .</t>
  </si>
  <si>
    <t>samuel-113089</t>
  </si>
  <si>
    <t>Ne prend pas de client qui on était résilier pour faute de paiement 5 ans avant......
Les situations changes et les assurances aussi
Cordialement 
Merci</t>
  </si>
  <si>
    <t>02 janvier 2021 suite à une expérience en janvier 2021</t>
  </si>
  <si>
    <t>michel-102094</t>
  </si>
  <si>
    <t xml:space="preserve">La matmut vous donne 65% de bonus!!! Mais vous jette au bout de 2 accident et comme vous avez été radié alors bonne chance pour trouver une assurance 
Merci la matmut !!! </t>
  </si>
  <si>
    <t>chicho-55002</t>
  </si>
  <si>
    <t>assuré depuis plus de 30 ans avec 65% de bonus 15%bonus matmut inclus je n'ai pas à me plaindre des services en agence ou par téléphone. Mes demandes toujours bien traitées avec un très bon accueil. Bémol peut être sur les tarifs moto depuis 20 ans avec une moto de plus de 10 ans .
Lors de sinistre dossier très vites pris en charges et les remboursements sont très rapides.</t>
  </si>
  <si>
    <t>delcruse-fructuoso-rosigna-p-124008</t>
  </si>
  <si>
    <t>Simple, pratique très facile et rapide d'utilisation. Les prix sont très compétitifs. Service clientèle sympathique et rapide. Je conceille sans problème</t>
  </si>
  <si>
    <t>khattou-n-121214</t>
  </si>
  <si>
    <t>Le service est efficace rapide et  un tarif avantageux. Une deuxième assurance prise avec une réduction de 10 pour cent pour le deuxième contrat.  Tout est fait en ligne.</t>
  </si>
  <si>
    <t>michele-m-111462</t>
  </si>
  <si>
    <t xml:space="preserve">Rien à dire, tout s'est toujours bien passé entre la GMF et nous. Bonne continuation. Veillez à ne pas trop augmenter vos tarifs surtout lorsqu'il y a le confinement
</t>
  </si>
  <si>
    <t>04 avril 2019 suite à une expérience en avril 2019</t>
  </si>
  <si>
    <t>juris-74764</t>
  </si>
  <si>
    <t>Bonjour,
Je me suis inscrite à la Mutuelle Interiale en raison des services proposés. Cependant, je suis très déçue par la garantie prévoyance. Étant en arrêt maladie j'ai envoyé mon dossier pour la demande d'indemnisation dont la réception m'a été confirmée par sms m'indiquant que le centre de gestion a bien reçu mes documents. A ce jour, je n'ai plus du tout de nouvelles malgré mes relances téléphoniques et mails. La situation est suffisamment compliquée et stressante comme cela je trouve cela très dommage que l'atavisme d'Interiale rajoute des difficultés. Les personnes que j'ai pu avoir au téléphone sont très empathiques et rassurantes cependant, une fois que le téléphone est raccroché il n'y a plus rien... j'aimerais bien que le paiement se fasse rapidement car la situation financière est difficile à gérer. Enfin, je trouve cela dommage qu'il faille mettre un avis négatif pour que l'on se soucie de ma situation.
Adhérant ( au cas où...) 4065947</t>
  </si>
  <si>
    <t>28 juillet 2017 suite à une expérience en juillet 2017</t>
  </si>
  <si>
    <t>valentine-56349</t>
  </si>
  <si>
    <t xml:space="preserve">Je suis extrêmement déçu. Client chez eux depuis deux ans j'ai toujours payé sans jamais demandera aucun remboursement (ni même vaccin vermifuge ou anti parisitaire qui sont pourtant compris dans ma formule). 
J'envoie le 18 juillet une facture avec feuilles de soins et ordonnance (donc tous les documents) afin de toucher un remboursements. Aujourd'hui le 28 juillet toujours rien. J'appel afin de savoir combien de temps cela prendra  !  Ils m'ont repondu mot pour mot  :  nous avons prit du retard sur les dossier nous traitons seulement les demande du 13 juillet. Votre dossier sera traité en mi-aout. Je trouve celà inadmissible sans parler du service client déplorable.
Je compte bien, pour septembre resilier mon contrat si le necessaire n'est pas fait. 
</t>
  </si>
  <si>
    <t>jean-pierre-p-135149</t>
  </si>
  <si>
    <t xml:space="preserve">Prix très compétitifs pour le moment j'ai souscrit 1 contrat auto en juillet et un autre pour notre seconde voiture maintenant,
J'espère qu'en cas de sinistres, tout se passera bien
</t>
  </si>
  <si>
    <t>lommy-95701</t>
  </si>
  <si>
    <t>Mutuelle catastrophique, A FUIR DE TOUTE URGENCE.
Merci à AG2R d'avoir bloqué mes garanties pendant 3 mois, et comme si ca ne suffisait pas refuse de me rembourser mes frais de santés. Pour motif cotisations impayés.. bravo ils ont tout compris. 
( pour info : Mode de paiement se font par Prélèvements trimestriels prélevés automatiquement )
Mutuelle qui ne mérite même pas 1 étoile. 0 . A FUIR.</t>
  </si>
  <si>
    <t>lepleypascal-103656</t>
  </si>
  <si>
    <t>Bonjour la personne que j’ai eu au téléphone est super gentille est très professionnelle . Merci pour ses explications et sa compréhension envers le client qui lui n’est pas particulièrement en forme s’il vous appel .
Effectivement je dois me faire opérer et merci de cette voix super gentille et agréable .</t>
  </si>
  <si>
    <t>momo-132977</t>
  </si>
  <si>
    <t>J'avais un renseignement à demander, j'ai eu NABIL au téléphone et j'ai eu un très bon accueil. Un monsieur très sympathique;
Cordialement
Jouanillou Monique</t>
  </si>
  <si>
    <t>isabmen-115002</t>
  </si>
  <si>
    <t>Si vous avez un jeune chien tout va bien se passer , au fur et à mesure votre cotisation va augmenter assez fortement tous les ans 5, 8 , 12, 15 euros puis votre chien à 10 ans et votre cotisation prend 50% d'augmentation .... Santé Vet par cette politique commerciale amène ses clients à partir quand votre chien plus agé à besoin de soins plus onéreux , BRAVO !!!</t>
  </si>
  <si>
    <t>chaliand-r-116006</t>
  </si>
  <si>
    <t>Parfait. 
Je suis très content du service qui m’a été proposé, ce fut rapide, efficace et compétitif.
Les conseillers ont été clair et précis, et la procédure numérique, limpide.</t>
  </si>
  <si>
    <t>sandrineg-92627</t>
  </si>
  <si>
    <t>J'ai effectué sur internet une déclaration de responsabilité civile le 15/06. Pas de nouvelle de Pacifica. J'appelle le 23/06, la personne en ligne m'informe que je vais être rappelée suite à ma déclaration, aucune info n'est alors donnée sur les démarches à effectuer ou la suite du dossier. 29/06, toujours sans nouvelle, j'appelle le service client qui me sermonne. Des gens avec des sinistres plus graves attendent plus longtemps que moi pour se renseigner sur les démarches à suivre ou la suite de leur dossier (!!!!). Si vous avez un Jérémy au téléphone, fuyez! Hautain, et surement incompétent: il a ouvert par erreur mon dossier qui ne le concernait pas et a en plus changez la date de déclaration de sinistre! il ose me dire que je suis impatiente. Je ne suis pas impatiente, juste dans l'ignorance! Il se permet de me dire qu'il ne comprend pas que j'ai autant de questions: je n'en ai eu que 2: que dois-je faire pour ma déclaration et comment se passe la suite...</t>
  </si>
  <si>
    <t>31 janvier 2018 suite à une expérience en janvier 2018</t>
  </si>
  <si>
    <t>angeiil91-61001</t>
  </si>
  <si>
    <t xml:space="preserve">Assurance très chère pour au final avoir des problèmes sans solution.
Ils ne sont pas professionnels </t>
  </si>
  <si>
    <t>bertrand2455-93189</t>
  </si>
  <si>
    <t>Une nouvelle fois des problèmes avec Allianz. Après n'être battu pour obtenir réparation dans un dégât des eaux, voilà que ça recommence, impossible d'obtenir le reliquat de ce qu'ils me doivent (environ 4500euros.....quand même) malgré présentation des factures. On me répond qu'on n'a pas reçu les factures, extrêmement difficile à joindre, on trouve toujours un prétexte pour ne pas répondre, au bout du fil toujours des personnes qui sont responsables de rien, on vous dit qu'on vous rappelle mais jamais cela ne se produit..... Bref un enchaînement de mauvaise foi, et réponse à des questions que vous ne posez pas, histoire de faire diversion. Cette assurance est super si vous n'avez pas besoin d'eux sinon elle est lamentable. A fuir de toute urgence. Manque total de sérieux. Mesdames Messieurs de chez Allianz n'utilisez pas des mots comme solidarité et confiance, vous n'en connaissez pas leurs valeurs. Mais d'ailleurs quelles sont vos valeurs ?</t>
  </si>
  <si>
    <t>15 avril 2020 suite à une expérience en avril 2020</t>
  </si>
  <si>
    <t>riko-88906</t>
  </si>
  <si>
    <t>Je suis handicape j ai eter harceler par un dame de chez eux elle ma dit de payer par cb et que j avais 1 mois pour essayer. Apres sa elle ma promis pleins de chose ils m.ont jamais envoyer les contrats de mes chiens !!! J ai envoyer une lettre recommander pour resilier leur reponse est que c'est trop tard!!!! Une femme ma appler pour me dire de cocher une case sur un mail  pour annuler ma lettre recommander je l.ai pas fait! J ai annuler les prelevement! Il me harcele au telephone et par mail! J'attend la fin du confinement pour porter plainte!!!!! A fuire de cette assurance !!!!!!!</t>
  </si>
  <si>
    <t>berenguer-p-128843</t>
  </si>
  <si>
    <t>Le prix me convient parfaitement un des plus bas du marché, pour le même véhicule, je suis satisfait du service, et très facile pour souscrire en ligne.</t>
  </si>
  <si>
    <t>nckayembe-87636</t>
  </si>
  <si>
    <t>Je paie mon assurance et je me retrouve avec un cabinet mandaté par celui-ci qui ment et qui a fait un rapport que je n'ai jamais reçu concernant mon sinistre, afin que celui-ci ne soit pas pris en compte par mon assurance. 
C'est consternant qu'en 2020 ce genre de pratique existe encore. 
J'ai donc contesté cette expertise en envoyant les documents qui prouvaient mes dires. 
Depuis l'envoi des preuves qui montrent bien que j'avais une infiltration en plus d'un problème de toit ils ont clôturé mon dossier sans même me mettre au courant mais en plus en mentant honteusement. 
Soit disant l'expert serait monté sur le toit pour constater que tout serait arrivé avant mon achat alors que cet expert avait déjà du mal à monter mes deux étages et ne disposait d'aucun matériel pour monter sur le toit et que j'étais avec pendant tout l'entretien. Et qu'à aucun moment le toit n'a été vérifié, ÉCOEURANT</t>
  </si>
  <si>
    <t>beber-76877</t>
  </si>
  <si>
    <t xml:space="preserve">Je suis très étonné de l'avis général
pour toute critique il faut fournir des éléments factuels 
personnellement je ne vois aucun problème  à ce qu'il y ait une vérification de l'identité et de l'adresse de domiciliation en cas de rachat de son épargne ce n'est qu'une question de sécurité . 
Je n'aimerais pas que n'importe qui puisse prélever sur mon compte évidemment
pour information il existe un espace numérique qui peut-être créé( via l'envoi et la réception de certains documents par voie postale , sécurité oblige)
 dans cet espace numérique il est possible d'établir une corrélation avec son compte bancaire de manière à pouvoir retirer, déposer ou arbitrer n'importe quelle somme à n' importe quel moment
 il faut savoir également que  la date de valeur est fixé au mercredi pour toute opération réalisé avant le précédent mardi avant 16h . 
Pour exemple j'ai personnellement  retiré une somme le 16 janvier pour une date de valeur au 18 janvier et le dépôt sur mon compte bancaire le 20 janvier par un simple clic de souris
peut-être que les gens qui critiquent devrait se renseigner avant de penser que tout est possible d'un  claquement de doigts . C'est de leur sécurité dont on  parle 
cordialement 
 un adhérent depuis 35 ans
</t>
  </si>
  <si>
    <t>regic-100084</t>
  </si>
  <si>
    <t>Le tiers-payant fonctionne, pas de signal autre que cette carte Tiers-payant 2 fois par an, cependant le tarif a doublé progressivement en quelques années... + Aucune formule de remboursement prévue pour les soins en paramédical, alors que je paye 1700€ par an !!
(une fois arrivé à joindre la commerciale qui répond de manière évasive et peu aimable)
Un échéancier est envoyé pour l'année suivante, mais évidemment je le reçois APRES les deux mois avant l'échéance du contrat, ce qui obligeait à le renouveler...
La galère pour résilier.. avant que ce décret du 1er décembre 2020 s'applique enfin :
la résiliation infra-annuelle entrera en vigueur au 1er décembre 2020. 
J'en profitera pour changer de mutuelle ce jour-là.</t>
  </si>
  <si>
    <t>sam-103470</t>
  </si>
  <si>
    <t xml:space="preserve">MMMA service des garanties décennales :
Qui est l'assureur à l'organisation en silo qui préfère payer plusieurs d'€ d'expertise plutôt que 200€ de réparation ?
Qui est l'assureur qui a besoin de près de 18 mois pour organiser 2 expertises basiques ? (fissures de plâtre)
Qui est l'assureur donnant pour directive à ses salariés chargés de clientèle de ne pas communiquer leurs noms (on repassera pour la proximité !)
Qui est l'assureur que l'on doit relancer régulièrement pour faire avancer un dossier ?
Quel est l'assureur qui ne répond pas aux courriers recommandés?
MMA, beaucoup de blabla, beaucoup de tracas...
</t>
  </si>
  <si>
    <t>garantie-decennale</t>
  </si>
  <si>
    <t>joel-70585</t>
  </si>
  <si>
    <t>ses pas une bonne assurance au service santé  après la  vente quand vous voulez résilier il font des misère   ses pas une assurance que je vais vous communiqué</t>
  </si>
  <si>
    <t>mathieu-a-106233</t>
  </si>
  <si>
    <t>trés supris du haut niveau des prix , je pense résilier mon assurance ,j'ai maintenant une voiture éléctique mais je paye plus cher qu'en voiture thermique!</t>
  </si>
  <si>
    <t>ps91-102806</t>
  </si>
  <si>
    <t>Mutuelle très professionnelle, parfaitement adaptée aux exigences particulières des forces de Sécurité.
Bonne disponibilité, même par téléphone.
Renseignements précis et amabilité des correspondants.</t>
  </si>
  <si>
    <t>04 janvier 2019 suite à une expérience en janvier 2019</t>
  </si>
  <si>
    <t>psychobud-69885</t>
  </si>
  <si>
    <t>La Macif n'est pas une banque dixit le conseiller de Mutavie. La Macif sait faire traverser l'atlantique a un super voilier mais n'a pas les capacités de faire un peu fructifier un compte en toute sécurité.</t>
  </si>
  <si>
    <t>hemery-marie-97747</t>
  </si>
  <si>
    <t xml:space="preserve">Honteux se faire virer d'une assurance parce qu'on m'a percuté ma voiture, 2 ans après 2 sinistres légé (de la taule) et 1 bris de glace, du coup la fréquence est trop forte !!! Les 2 ans de cotisations majoré ils les ont bien encaissé et mtn casser vous les poissards !!!
Je suis dégouté de voir ça... </t>
  </si>
  <si>
    <t>ninous-85838</t>
  </si>
  <si>
    <t xml:space="preserve">La maif refuse de m indemniser ils prennent les gens pour des Pigeons et des analphabètes passage d expert photos prouvant les dégâts la gestionnaire m a menti 
J envoie des recommandé à leur haute direction pas de réponses ont reçu les courriers solidaire du pipeau entre euc
M ont dégagé tout mes contrats voitures habitation en novembre je l ai apppris par hasard la succursale ne comprend pas la réaction du siège à Niort Cela faisait plus de 30 ans que j étais à la maif </t>
  </si>
  <si>
    <t>stephane-125595</t>
  </si>
  <si>
    <t>Assurance catastrophique. Voiture en panne, le dépanneur arrive assez vite puis tout s'arrête, il faut trouver un garage soi même, l'agence de location de voiture réservée (puisque bien sûr l'option véhicule de secours est souscrite et payée chaque année) n'a pas de véhicules de disponible et prévient 20min avant la fermeture des agences. De toutes façon l'assurance envoie le taxi à la mauvaise adresse (20km trop loin, dommages..). On rappelle, on nous demande de rester proche du téléphone puis silence radio. Bien sûr passé 18h impossible de contacter qui que ce soit. La quintessence de l'assurance : payez toute l'année et demmerdez vous le jour J. À fuir absolument.
Encore merci pour votre aide !</t>
  </si>
  <si>
    <t>andre-n-115821</t>
  </si>
  <si>
    <t xml:space="preserve">TRES SATISFAIT DE VOS SERVICES ET DE VOS TARIFS. jJe recommanderai volontiers votre formule si j'en ai l'opportunite.
Continuez comme cela pour la plus grande satisfaction de vos clients
</t>
  </si>
  <si>
    <t>sed2412-42902</t>
  </si>
  <si>
    <t>Assuré plus de 2 ans, j'ai demandé plusieurs fois pourquoi mon bonus de 50% voiture n'a pas été appliqué à mon assurance scooter.
Après plusieurs relances, ils me répondent. En parallèle, je constate que mon assurance a été résiliée à mon insu, sans avoir été notifié et sans raison définis dans un cadre légal (raison invoquée: résilié à échéance, mais je n'ai rien demandé et j'étais à jour avec mes cotisations)
A fuir…</t>
  </si>
  <si>
    <t>nanstrax-137991</t>
  </si>
  <si>
    <t xml:space="preserve">Passez votre chemin.
Rien a sauver chez Axa vie
Produits ultra chargés très chers lourds depassés et peu performants.
Conseillers au profil chasseur a 200% recrutés dans des reseaux de commerce generaliste (norauto, darty, carrefour etc...)
</t>
  </si>
  <si>
    <t>arion21-68647</t>
  </si>
  <si>
    <t>EXCELLENT RAPPORT QUALITE PRIX. EXCELLENTS CONSEILS</t>
  </si>
  <si>
    <t>18 décembre 2020 suite à une expérience en décembre 2020</t>
  </si>
  <si>
    <t>julie-101621</t>
  </si>
  <si>
    <t xml:space="preserve">Assureur qui s'est permit de modifier le bonus de mon mari sans raison, 2 ans de procédure, appel une fois par semaine, LR, mail, médiateur, pour pouvoir récupérer notre relevé d'information juste et obtenir le remboursement des sommes prélevés à tord. Je ne recommande pas du tout cet assureur, qui fait le sourd en cas de problème avec un assuré.
Fuyez !
</t>
  </si>
  <si>
    <t>remy-97811</t>
  </si>
  <si>
    <t>La malchance d'un bris de glace ,l'année suivante une marche arrière malheureuse et cette année une conductrice ivre sans permis roulant à gauche donc choc imparable et nous voilà viré (  après plus de 40 années avec jusqu'à 6 véhicules + la maison et multirisque vie privée et BONUS à vie ?? )  En 1 an la maff zape 40 ans de bon contributeur  BRAVO</t>
  </si>
  <si>
    <t>adama-d-129706</t>
  </si>
  <si>
    <t>DEVIS QUI REPOND EXACTEMENT A MES ATTENTES.
LES PRIX ME CONVIENNENT PARFAITEMENT.
LE SERVICE EST SIMPLE ET TRES PRATIQUE POUR TOUTES LES PERSONNES SELON LEUR NIVEAU DE COMPREHENSION.</t>
  </si>
  <si>
    <t>25 novembre 2019 suite à une expérience en novembre 2019</t>
  </si>
  <si>
    <t>fatiha-81319</t>
  </si>
  <si>
    <t>Bonjour, Vol de mon véhicule en date du 09/10/2019. Demande de justificatifs farfelus. Personnels très désagréable au téléphone limite condescendant. Et le comble du tout j'ai été résilié. Je déconseille fortement et bien sur toujours pas indemnisé.</t>
  </si>
  <si>
    <t>joce--108642</t>
  </si>
  <si>
    <t>Lamia m'a donné avec courtoisie et gentillesse tous les renseignements dont j'avais besoin je suis extrêmement satisfaite de cet échange téléphonique et très contente jusqu'à présent globalement de ma mutuelle santiane</t>
  </si>
  <si>
    <t>roy-b-107081</t>
  </si>
  <si>
    <t>je suis satisfait du service et de la rapidité d'assurer un véhicule les prix sont abordable et le transfert de fichier simplifié a recommandé a mes proche</t>
  </si>
  <si>
    <t>rabiaa-m-106697</t>
  </si>
  <si>
    <t xml:space="preserve">Je suis satisfait du service.
Merci 
Vos prix sont parmis les plus attractifs d'Internet. Continuer dans cette dynamique. Tout le monde y trouvera son bonheur. 
</t>
  </si>
  <si>
    <t>philos-103942</t>
  </si>
  <si>
    <t>Rapidité d’inscription et de souscription. Amabilité pendant les entretiens téléphonique. Simplicité du site internet et interface de l’espace personnel simple et efficace.</t>
  </si>
  <si>
    <t>jtabet-76462</t>
  </si>
  <si>
    <t>Cette société d'assurance est à fuir comme la peste.
Le prix est certes intéressant, mais en cas de sinistre vous devez tout faire vous-même.
Ci-après les commentaires sur le traitement MINABLE de mon sinistre.
La qualité du service client est DÉPLORABLE.
LE JOUR DU SINISTRE - MISE EN DANGER DE LA VIE D'AUTRUI
Sous le choc après mon accident, je n'ai pas contacté le bon service téléphonique.
Au lieu de me rediriger vers les équipes qui s'occupe du remorquage, la personne en ligne m'a dit que ce n'était pas son problème et m'a conseillé de rentrer chez moi avec mon véhicule accidenté.
REMORQUAGE DU VÉHICULE
Après enfin avoir réussi à organiser cela, je suis parti en vacances.
A mon retour deux semaines plus tard, j'appelle pour savoir où en est l'expertise.
On me répond que rien na été fait parce que personne ne sait où est mon véhicule, qui a été remorqué par la société de votre choix.
On me demande alors de le retrouver et de contacter moi même l'expert.
CECI EST LE SERVICE POUR LEQUEL JE PAYE
SUITE DU DOSSIER
Je n'a pas de reproches particuliers à faire au service téléphonique qui fournies des informations claires et précises dans un délais raisonnable.
NÉANMOINS, SANS MES RAPPELS, LES GESTIONNAIRES QUI TRAITENT LES AFFAIRES NE PRENNENT AUCUNES ACTIONS SUR MON DOSSIER, CE QUI EST POURTANT LEUR TRAVAIL.
SITUATION ACTUELLE
Aujourd'hui, plus de trois mois après mon accident, le sinistre n'est toujours pas clôturé.
Au téléphone, on m'annonce que la situation est la même que la semaine passée car ma demande n'a pas été traité.
ALLEZ VOUS ENFIN PRENDRE DES ACTIONS POUR CLÔTURER CE DOSSIER VIEUX DE PLUS DE TROIS MOIS?</t>
  </si>
  <si>
    <t>alain-v-108358</t>
  </si>
  <si>
    <t>suite à votre demande, veuillez trouver, ci-joint, mon avis je vous informe que je suis satisfait du service et du prix , je recommande direct assurance.</t>
  </si>
  <si>
    <t>amine-baioui95-80609</t>
  </si>
  <si>
    <t>j'ai vu plusieur avis negatifs et cela me fais peur car on ma volé ma moto samedi dernier en moins de 10 min j'ai envoyé mon dossier rapidement. j'espere qu'il sera traité convenablement et rapidemant car ma moto etait mon moyen de transport pour le travail. pour l'instant je reste neutre j'attend de voir. car ma moto est tte neuve en plus sorti du concessionaire fin juillet donc j'ai les boule</t>
  </si>
  <si>
    <t>marques-c-111852</t>
  </si>
  <si>
    <t>très satisfaite, les prix sont plus que corrects, efficacité et rapidité.
Très bons renseignements par téléphone et prise en charge rapide, je recommande</t>
  </si>
  <si>
    <t>jbleteint-102695</t>
  </si>
  <si>
    <t>Très cher (510€/an), une bonne bande d'incapables. Sur un sinistre : j'ai la vidéo, on voit le véhicule qui me rentre dedans, avec sa plaque : pour eux, il n'y a pas de  tiers identifié et c'est à moi de payer la franchise de 250€. J'ai 50% de bonus, jamais d'accident. Ils sont  incapables de gérer quoi que ce soit ... on est en  janvier le sinistre à eu lieu en octobre. Passez votre chemin, à moins que vous ne soyez un pigeon.</t>
  </si>
  <si>
    <t>pollatz-j-135987</t>
  </si>
  <si>
    <t>satisfait du service. Rapidité pour l'obtention du contrat. Inscription et devis facile à faire. 
Clareté du contrat et des conditions, signature en ligne facile</t>
  </si>
  <si>
    <t>adrien-b-131528</t>
  </si>
  <si>
    <t>Très correct niveau prix, service ultra rapide :) 
2 eme voiture assuré chez vous et c'est toujours un plaisir! les commerciaux sont toujours dispo et joignable, ça change de certaines compagnie ;) ! 
MERCI :)</t>
  </si>
  <si>
    <t>ilford-104013</t>
  </si>
  <si>
    <t>Je suis très satisfait de ma mutuelle. Aussi bien dans le renseignement téléphonique que par voie postale.
Mon contrat couvre bien la part non remboursé de la sécurité sociale.</t>
  </si>
  <si>
    <t>marine-l-112628</t>
  </si>
  <si>
    <t>je suis satisfaite du service client reaction hyper rapide devis fait super vite et si probleme avec voiture reaction rapide equipe au top rien a redire la dessus</t>
  </si>
  <si>
    <t>brunel-f-128757</t>
  </si>
  <si>
    <t>J’suis satisfait de mon contrat. J’espère  bientôt enlever le malus.
Je reste à votre disposition pour tout informations 
Mail: brunel.faustin@gmail.com</t>
  </si>
  <si>
    <t>delli-k-137459</t>
  </si>
  <si>
    <t>Plutôt satisfait des services aux niveaux des tarifs et des prestations proposées par votre compagnie .
Ravie de votre accueil téléphonique.merci beaucoup</t>
  </si>
  <si>
    <t>29 mai 2018 suite à une expérience en mai 2018</t>
  </si>
  <si>
    <t>janiss-64292</t>
  </si>
  <si>
    <t>Pitoyable, refuse second conducteur ma concubine, refuse mes bonus moto. Très couteux, désagréable, agence NATION Paris à éviter. Honteux à ce prix là.</t>
  </si>
  <si>
    <t>20 juin 2017 suite à une expérience en juin 2017</t>
  </si>
  <si>
    <t>figuig35-55493</t>
  </si>
  <si>
    <t>bonjour franchement ne vous assuré pas chez matmut aucun service ,sa fait 10 anS  que je suis chez eux aucun problème avec ma voitures zero soucis habitation ,il mon jamais fait un geste commercial niveau accueil zero sur asnières une froideur j'ai jamais vu sa le monde tourne a l'envers nous sommes client il vous parle mal je suis sur asnières sur seine ,j'avais un probleme avec mon compte pour le prélevement je leur explique juste de refaire le prélevement il mon refuser il mon demander de payer la totalité des 6 mois d'assurance ,j'ai rien compris 10 ans d'ancienneté  il mon traité comme un rat mort  je vous le déconseille de vous assurer chez matmut ,ma mère etait chez Macif pendant 30ans rien a dire service au top a l'accueil et au téléphone je suis pas la  pour faire de la pub mais maintenant je vais m'assurer chez Macif  ,si  veulent me contacter mtmut  pas de soucis</t>
  </si>
  <si>
    <t>bonnie-81148</t>
  </si>
  <si>
    <t>Je deconseille ses assureurs ils vous répondent  comme des robots ils s'en fichent de vous l'essentiel pour eux est de prendre des frais ils sont juste la pour ça. Aucun dialogue constructif je trouve pas normale qu'on puisse laisser des assureurs comme ça  qui profite des gens .je regrette de ne pas avoir regarder les avis avant j'ai payé  pour l'année  et comme j'ai eu des soucis de papiers...ils me radient et me remboursent une pacotille car pleins de frais qui vous retiennent .inadmissible !!!pourtant je les ai appelé  plusieurs fois pour leur expliquer, c'est pas leur problème.</t>
  </si>
  <si>
    <t>kylian--92708</t>
  </si>
  <si>
    <t xml:space="preserve">Les prix sont un peut chère pour un véhicule garé en jardin clos avec portail.
Ayant que 5ch fiscaux et 105ch... je vais sûrement me tourner vers un autres assureurs </t>
  </si>
  <si>
    <t>07 mars 2020 suite à une expérience en mars 2020</t>
  </si>
  <si>
    <t>jenny-88094</t>
  </si>
  <si>
    <t>Non mais nous ne garantissons pas...  c'est ce que j'entends à chaque fois que j'ai besoin de cet assureur. Même avec les contrats les plus hauts.</t>
  </si>
  <si>
    <t>hamid-124322</t>
  </si>
  <si>
    <t xml:space="preserve">Chaque année le crédit mutuel augmente le tarif de mon assurance habitation. La loi le lui permet sous condition de me notifier cette augmentation 2 mois à l'avance afin de me permettre de résilier mon contrat. 
Sauf que chaque année, le crédit mutuel ne m'envoie aucune notification. 
Pas de courrier postal. Le comble c'est que je chaque année le crédit mutuel affirme le contraire. Il affirme qu'un courrier a bien été envoyé par la poste et que celui-ci ne m'est pas parvenu. Je réside dans mon logement depuis 22 ans et je reçois tous mes courriers. Je n'ai jamais perdu quoi que ce soit sauf ces avis d'augmentation de tarification du crédit mutuel une fois par an. Bizarre ...
Bien sûr le crédit n'apporte aucun élément pour prouver ces envois imaginaires : pas de référence de courrier et encore moins un numéro de suivi de la poste. 
Chaque année je me plains et on me ressort la même explication. 
Un autre argument tout aussi bidon qu'utilise le crédit mutuel pour prouver que j'ai bien été notifié de ces augmentations, c'est le fait qu'un document a été déposé dans mon espace client pour m'avertir des nouveaux tarifs dans les temps réglementaires. 
Sauf que je ne reçois jamais de notification par email pour m'avertir de la mise à disposition du document en question. Du coup chaque année je ne me rends compte de l'augmentation que trop tard. 
Ce qui est étrange c'est que je reçois systématiquement de telles notifications dès qu'un document concernant mon compte bancaire est déposé dans mon espace client mais jamais lorsque les fameux documents qui annoncent une augmentation de mon assurance y sont déposés. Re bizarre ...
Lorsque j'explique cela au crédit mutuel, il fait semblant de ne pas voir la différence entre déposer un document dans un espace client et envoyer une notification. C'est pourtant ce principe qu'utilisent tous les fournisseurs de service que ce soit pour Internet, la téléphonie, et même la banque du crédit mutuel (!)
C'est le plus sérieusement du monde que je suis invité  "à consulter régulièrement mon espace personnel" ... 
J'ai laissé le meilleur pour la fin : lorsque je me connecte sur mon espace client, il est impossible, je dis bien impossible de retrouver le document à partir des différents menus et rubriques qui sont disponibles. J'ai tout essayé et je n'y arrive pas. 
Sur ce point, le crédit mutuel ne m'a jamais répondu. Il fait semblant de ne pas comprendre la question. De toute façon un courrier papier a également été envoyé par la poste ...
Après des dizaines d'emails échangés avec ma conseillère, ma conclusion est que cela n'est plus un problème de défaillance technique ou organisationnelle au niveau de l'assurance habitation du crédit mutuel mais va bien au delà de cela. L'image que le crédit mutuel donne est celle d'une entreprise mal organisée, avec des processus non maitrisés, non conformes à la législation. Une entreprise dans laquelle les conseillers clientèle ne disposent pas d'information correctes et vérifiés et n'ont aucune marge de manoeuvre pour les retrouver ou les valider. Ces pauvres conseillers se retrouvent obligés de donner des explications fausses, incomplètes et à côté de la plaque à leurs clients. Rien ne sert d'insister, le client est d'emblée considéré comme fautif et de mauvaise foi. Vous aurez exactement les mêmes réponse chaque années aussi incongrues et surtout non conformes à la loi soient elles. </t>
  </si>
  <si>
    <t>eustache-a-107998</t>
  </si>
  <si>
    <t xml:space="preserve">je suis satisfait du prix très bien placé je recommanderais votre site .
je ne doute pas que les autres service seront de même qualité 
cordialement Mr eustache </t>
  </si>
  <si>
    <t>william-d-126733</t>
  </si>
  <si>
    <t xml:space="preserve">Je suis satisfait du produit vendu, prix bon marché,
Je recommande vivement cette assurance . Ce n’est pas cher et très bon qualité prix j’espère avoir de bons service </t>
  </si>
  <si>
    <t>coimbra-d-108756</t>
  </si>
  <si>
    <t>Personne très agréable, humaine et bienveillante au téléphone. 
Un service ultra-rapide puisqu'il me fallait une assurance pour le jour même. 
Des prix vraiment abordables.</t>
  </si>
  <si>
    <t>sanza-g-124525</t>
  </si>
  <si>
    <t>Je suis satisfait du prix, ca reste voir comment et votre service.
Simple pour m'inscrire. Je vais recommande ce service a mes proches.
Je souhate faire adhere mon fils.</t>
  </si>
  <si>
    <t>sybau-117389</t>
  </si>
  <si>
    <t xml:space="preserve">depuis mars 2020 nous tentons de faire comprendre a :"CREDIT AGRICOLE ASSURANCE PACIFICA" 94 rue Bergson 42100 saint Etienne que notre assurance caravane est resiliée au 19 février 2020 mais malgré les documents que nous avons fournis( pacifica n'a pas retrouvé les originaux) les prélèvements ont continués et cerise sur le gâteau Pacifica nous met un cabinet de recouvrement sur le dos car nous avons un contentieux  de 74€????????????????
lorsque je téléphone j'ai l'impression d'être prise pour une demeurée  
le suivie des dossiers parait nébuleux et aléatoire </t>
  </si>
  <si>
    <t>petj345-99360</t>
  </si>
  <si>
    <t xml:space="preserve">Je suis satisfait de l'olivier assurance mais je n'ai pas eu de sinistre récent pour juger. je ne parlerai donc que des démarches administratives.
Les plus de l'olivier: les prix proposé c'est indéniable, la rapidité de recevoir une /des offres, la facilité de  l'envoi réciproque des premiers documents. J'ai reçu le jour même de ma décision ma carte verte provisoire pour deux mois.
les moins de l'olivier: Dommage même pour les personnes assurées chez l'olivier pour tous nouveaux contrats ils faut refournir tous les documents (j'ai trouvé çà pénible). Dommage aussi il faut payer deux mois d'avance à la signature suivant le véhicule et le moment ca peut faire une grosse somme. Un fractionnement sur l'année de cette somme serrait je pense le bienvenue.
sinon Rien à redire: rapide, Sérieux, efficace sur le système administratif </t>
  </si>
  <si>
    <t>17 août 2020 suite à une expérience en août 2020</t>
  </si>
  <si>
    <t>moumoune-96396</t>
  </si>
  <si>
    <t>Très difficile àjoindre, pas le même discours d'une hôtesse à l'autre, les prix ne corespondent pas à se qui a était convenu , aucun rappel lorsqu'on laisse les coordonnées sur la messagerie</t>
  </si>
  <si>
    <t>chantalou-102615</t>
  </si>
  <si>
    <t>Dommage de ne pas pouvoir mettre zéro comme note ! mon mari et moi sommes à cette Mutuelle depuis 10 ans (contrat groupe lorsque mon mari a été à la retraite). Au début cela fonctionnait plutôt normalement, mais depuis 4 ans cela s'est dégradé énormément. Je n'ai pratiquement aucun remboursement depuis 1 an, malgré mes nombreux appels, mails.. jamais la même personne et en plus des délais très longs pour avoir une réponse. On se contente de me dire "je remonte l'information". On me dit qu'il n'y a pas de télétransmission avec la CPAM. Je leur ai déjà envoyé des attestations de droit à 3 reprises en 2020 et le problème est toujours d'actualité. Je demande à parler à un responsable, il n'y en a pas... Hier, on m'a dit que j'étais inconnue au fichier CPAM, ce qui est absolument faux. Du coup, j'ai contacté à nouveau la CPAM hier. Réponse ce jour (et non 2 mois plus tard comme chez Harmonie Mutuelle), c'est à Harmonie Mutuelle d'activer la télétransmission, seuls eux peuvent intervenir.
Bref, Harmonie Mutuelle est à fuir absolument. J'attends mes remboursements et après bien sûr je les quitte !!! Si vous avez de bons retours d'autres Mutuelles, merci de communiquer.</t>
  </si>
  <si>
    <t>30 octobre 2017 suite à une expérience en octobre 2017</t>
  </si>
  <si>
    <t>maximus1737-58428</t>
  </si>
  <si>
    <t xml:space="preserve">Passez votre chemin.
Contrat souscrit en février 2017 à ce jour je n'ai toujours pas de carte verte. 
L'olivier prétexte des documents manquants ( photocopie permis, carte grise...) a chaque mail c'est un document différent. Bien entendu je leur ai déjà envoyé chacun en triple au munimum par courrier et par mail. 
Nouveauté du jour on me réclame 215 euros de plus pour optenir ma carte verte définitive. Mais en quelle raison?  
Bref il recule l'échéance alors que j'ai payé depuis février et je ne sais toujours pas si mon véhicule est assuré. 
Oubliez donc cet assureur.
</t>
  </si>
  <si>
    <t>coco-113362</t>
  </si>
  <si>
    <t>A FUIRRRRRRRRRRRRR!!!!! Depuis souscription le 30/10/2020 que des problèmes. Envoi des pièces a plusieurs reprises, dossier passe d'un conseiller a un autre sans suivi. Attente interminable au téléphone pour ne pouvoir joindre qu'un télé travailleur qui va transmettre le dossier au service concerné.Incompétence totale.Ai payé une assurance et 3 mois après toujours pas d'attestation ni vignette.............</t>
  </si>
  <si>
    <t>25 novembre 2016 suite à une expérience en novembre 2016</t>
  </si>
  <si>
    <t>pascal-49558</t>
  </si>
  <si>
    <t>je ne recomande pas groupama ,des prix attractif au depart,puis tous les ans augmentation de 10 pourcent.,garantie moyenne,et le personnel tres désagréable..la pire assurance que j'ai faite</t>
  </si>
  <si>
    <t>anthony-s-106874</t>
  </si>
  <si>
    <t>Simple et pratique. Je fais juste une demande pour la mise en place de mon contrat et je trouve que la procédure est assez simple. Direct Assurance s'occupe des différentes démarches</t>
  </si>
  <si>
    <t>lefranc-57274</t>
  </si>
  <si>
    <t>Tres bonne assurance tres arengante et plus humaine que certaine ayant pignon sur rue ! Le service y est rapide et facile surtout. Juste bemole la ligne gratuite pour les joindres est un peu long à répondre mais cela reste raisonnable.</t>
  </si>
  <si>
    <t>ricosse-p-113755</t>
  </si>
  <si>
    <t>je suis satisfait du service et les prix me conviennent. en revanche le fait d'être obligé d'écrire le commentaire est quelque peu embêtant mais rien de grave</t>
  </si>
  <si>
    <t>geraldine-101913</t>
  </si>
  <si>
    <t>Impossible de les joindre par téléphone, plus de 30 mn d'attente et rien
Site internet ne fonctionne pas, d'où le numéro spécial? 
Ne recommande absolument pas. Honteux</t>
  </si>
  <si>
    <t>chorfi-c-107864</t>
  </si>
  <si>
    <t>5 étoiles à tout, parfait je recommande très bien renseigné personne professionnelle, je le recontacterai comme convenu pour d'autres véhicules, merci à Suleiman</t>
  </si>
  <si>
    <t>J'ai souscrit chez Santiane le 12/02/19 ... et vite résilié pendant qu'il en était encore temps (délai de rétractation de 14 jours) ils cherchent à vous amadouer avec un tarif qui vous correspond même si les garanties de ne vous correspondent pas exactement (plein de blablas et de belles promesses)   suite à ça, j'ai contacté mon assureur auto qui a repris leur contrat (garanties) il m'a dit qu'elles étaient inférieures  à ce que je souhaitais réellement et m'a fait constater qu'ils m'avaient fait souscrire une prévoyance santé, chose que je n'ai jamais demandé. Lorsque j'ai posé la question au commercial de santiane, il n'était plus du tout clair et je me suis faite avoir dans la précipitation, bah oui, il fallait signer le contrat vite vite.</t>
  </si>
  <si>
    <t>garibaldi-113503</t>
  </si>
  <si>
    <t>j attend depuis 2 mois 2 remboursements de 30 euros chacun impossible de les joindre au telephone,c est une honte en mars 2021 je change de mutuelle pour une autre plus competente CECEMA ......A FUIR</t>
  </si>
  <si>
    <t>bedisse-k-128715</t>
  </si>
  <si>
    <t>Je suis satisfait de la qualité-prix service , je recommande directe assurance les yeux fermés qualité et tarifs à prix très attractifs.!!!!!!!!!!!!!!!</t>
  </si>
  <si>
    <t>paltsou-c-110524</t>
  </si>
  <si>
    <t xml:space="preserve">je suis satisfaite de la relation client ; mon interlocuteur a été très clair et précis ;il a répondu à mes questions et m a aidé à faire les bons choix , prix dans la moyenne </t>
  </si>
  <si>
    <t>lionel-f-109055</t>
  </si>
  <si>
    <t>Clair net et précis, site de qualité, nombreuses options proposées, devis et souscription très rapide, je suis très satisfait de cette transaction. Merci.</t>
  </si>
  <si>
    <t>benoit-62038</t>
  </si>
  <si>
    <t>Je suis très déçu par la Macif (mon assureur depuis 20 ans, auto, habitation...). J'ai pris une option l'année dernière pour assurer mes appareils mobiles, et aujourd'hui ils refusent le dédommagement d'un vol sous prétexte d'une clause d'exclusion dans les conditions particulières, qui sont constables uniquement...en agence! (alors que j'ai souscrit cette assurance au téléphone, et que sur leur site internet ne sont disponibles que les conditions générales, avec des exclusions déjà très précises..) c'est limite de la malhonnêteté...</t>
  </si>
  <si>
    <t>alexandraannonier-52517</t>
  </si>
  <si>
    <t>Je reçois aujourd'hui un courriel qui m'indique que je suis obligée de les rembourser de 34.70 euros, plus de 7 mois après ma résiliation suite à un changement de statut pro ! Je n'ai jamais reçu aucun courrier de leur part en amont m'expliquant le pourquoi du comment je devais cette somme et quand j'essaye de joindre leur SAV hotline, on me raccroche au nez systématiquement après plus de 3 min d'attente surtaxées ! ON MARCHE SUR LA TÊTE ! A fuir !</t>
  </si>
  <si>
    <t>marvin-l-126986</t>
  </si>
  <si>
    <t>Je suis content merci j'espère payer moins chère au fil du temp
J'aimerais par la suite souscrire une assurance RC PRO chez vous car je  vais monter une société de transport</t>
  </si>
  <si>
    <t>thierry-r-102858</t>
  </si>
  <si>
    <t>efficacité et rapidité de résultat. Notre objectif de prix est respecte ce que nous souhaitions avant tout. merci de votre travail. Nous le faisons savoir autour de nous.</t>
  </si>
  <si>
    <t>endi-85614</t>
  </si>
  <si>
    <t>Bonjour,
J'ai fait une souscription chez vous et je vous ai communiqué l'ensemble des documents demandés.
J'ai payé par carte bancaire directement en ligne et le paiement est bien passé.
Par contre, je n'ai toujours pas reçu la carte verte définitive malgré tous ces éléments. Mon ancienne assurance vous a même contacté pour répondre à vos questions parce que vous ne vouliez pas le faire.
Lors de mon dernier échange téléphonique avec vous il y a 2 jours, vous m'avez dit que le dossier pouvait maintenant être finalisé suite à leur appel, et qu'on allait revenir vers moi pour finaliser le dossier.
Je ne trouve quand même pas ça normal de vous courir après alors que je suis nouveau client chez vous.
De plus, je n'arrive même plus à accéder à mon espace client sur le site Active Assurances. En effet, j'ai un message d'erreur qui stipule que le numéro de client n'existe pas!
Le service client me donne à chaque fois une réponse différente et j'avoue que je suis complètement perdu!</t>
  </si>
  <si>
    <t>27 février 2018 suite à une expérience en février 2018</t>
  </si>
  <si>
    <t>dede-61818</t>
  </si>
  <si>
    <t>suite a un degat des des eaux en decembre 2017 la maaf deborder a confier a un tiers de gere    ces sinistre  devis refuser artisan qui travaille pour eux ex poser toile de verre a 3 euros du m?  sur un devis  a 1950e estime par eux a 700e</t>
  </si>
  <si>
    <t>bruno-j-105367</t>
  </si>
  <si>
    <t>Les prix me conviennent.
Des pb dans l'interface : comment fait-on quand on vend sa voiture ?
Des pb dans le chat : on fait semblant que c'est "en direct" et on vous répond "ya personne"</t>
  </si>
  <si>
    <t>hamidi-m-109469</t>
  </si>
  <si>
    <t>Je suis satisfait du service l'oliver l'assurance ainsi que leurs prix qui sont imbattables et en accord avec ma renault modus qui m'a permis d'économiser.</t>
  </si>
  <si>
    <t>patrice-l-126557</t>
  </si>
  <si>
    <t>Je suis ravis du contrat d'assurance que j'ai reçu très bonne accueil de la part de la personne u pour me proposer le contrat je vous en remercie beaucoup</t>
  </si>
  <si>
    <t>nathalie-c-126181</t>
  </si>
  <si>
    <t>Très satisfaite du service le prix me convient. on peut souscrire très facilement. Tu t'es fait en ligne elle reçoit nos papier provisoire directement par mail.merci</t>
  </si>
  <si>
    <t>23 avril 2019 suite à une expérience en avril 2019</t>
  </si>
  <si>
    <t>zeff-75296</t>
  </si>
  <si>
    <t>une bonne écoute avec mon interlocutrice au téléphone, performance qualités prix c'est pour moi,</t>
  </si>
  <si>
    <t>12 août 2020 suite à une expérience en août 2020</t>
  </si>
  <si>
    <t>amir949k-96205</t>
  </si>
  <si>
    <t>à eviter  j'était assuré comme jeune conducteur chez direct assurance  avec  Assurance connectée YouDrive soit disant il vaut fait gagner jusqu'a 50% de réduction, c'est totalement faux pendant le confinement j'ai pas roulé et ils ne m'ont  remboursé que 5€ sur une assurance qui ma couté 650€ sous prétexte que j'ai pris un virage trop vite ,  à éviter</t>
  </si>
  <si>
    <t>thierry-m-127269</t>
  </si>
  <si>
    <t>Le site va vite c’est cool impeccable facile à naviguer facile pour assurer un véhicule je conseil fortement en 10 minute c’est régler cordialement monsieur Pichard Guillaume</t>
  </si>
  <si>
    <t>mohamed-k-129973</t>
  </si>
  <si>
    <t xml:space="preserve">Bonne Réactivité se déplace jusqu’à chez vous pour vous assurer avec toute les garantie qu’ils faut.
Une confiance totale.
Je recommande vivement Mapa.
Merci 
</t>
  </si>
  <si>
    <t>26 mai 2017 suite à une expérience en mai 2017</t>
  </si>
  <si>
    <t>philis-54920</t>
  </si>
  <si>
    <t>vraiment déçu, plus de 10 jours pour répondre à un mail, du mal à les avoir au téléphone (30 min d'attente minimum), assurance de plus en plus chère, j'attends depuis 15 jours mon relevé d'information. Il était temps que j'aille voir ailleurs</t>
  </si>
  <si>
    <t>le-rolland-e-124710</t>
  </si>
  <si>
    <t xml:space="preserve">J ai entendu une amie au travail venter la qualité de vos services.
Ni une ni deux je n ai pas longtemps réfléchi pour venir vers vous lors de l achat de ma nouvelle voiture </t>
  </si>
  <si>
    <t>reda-c-130182</t>
  </si>
  <si>
    <t>Je suis satisfait du tarif proposé sur le site internet . Tout risque avec pack tranquillité  et un service téléphonique au top . Je recommande vivement</t>
  </si>
  <si>
    <t>phipri-127498</t>
  </si>
  <si>
    <t>Coté tarif, ça m'a changé la vie (nous sommes 4 a  y être assuré), côté remboursements classiques (pharmacie, consultations..) parfait, rapide. Côté remboursements particuliers c'est une bataille. Seul moyen de communiquer, les mails (faut en envoyer plusieurs de rappel) et le téléphone, leur site n'étant absolument pas utile pour toute réclamation ni envoie de documents pour être rembourser, juste utile pour savoir si un remboursement est en cours ou non ou s'il a eu lieu.
aujourd'hui, j'ai eu Georges au tel pour un soucis de prélèvement erroné, très aimable, à l'écoute et a su répondre à mes demandes.</t>
  </si>
  <si>
    <t>25 février 2019 suite à une expérience en février 2019</t>
  </si>
  <si>
    <t>jamy-66450</t>
  </si>
  <si>
    <t xml:space="preserve"> j'ai fait réparer en Octobre 2018. un dégât des eaux qui à durer peut  être 6 mois un an ou plus comment savoir , situé derrière une trappe  . Ce dégats des eaux à pour origine le tuyau d'arrivé d'eau  
ce qui à provoquer maintes moisissure . situé sous une trappe derrière une cloison donc difficile à percevoir . La Maif fait venir un expert en Février 2019 qui conteste que les moisissures sont dues au dégâts des eaux et sont plus anciennes Cela fait 20 ans que mon habitation est assurée à la MAIF . Et il veulent reprendre la somme mirobolante et extraordinaire de 125 Euros qu'ils m'ont avancé
  Vraiment Militant et  la MAIF mais avec qui     </t>
  </si>
  <si>
    <t>gice-50829</t>
  </si>
  <si>
    <t>les tarifs oui mais je suis toujours dans l'attente de ma réduction pour parrainage ,,,,,,,,,
hé bien oui j'ai parrainé ma fille en avril 2020 et rien nada wahlou !</t>
  </si>
  <si>
    <t>lauvergnat-h-107231</t>
  </si>
  <si>
    <t>Je suis satisfait car cette méthode est simple et pratique. Les prix de l'assurance automobile  sont plutôt intéressant avec des personnes réactives et compétentes.</t>
  </si>
  <si>
    <t>16 juin 2017 suite à une expérience en juin 2017</t>
  </si>
  <si>
    <t>Une honte. Une assurance sans foi ni loi.  
Suite à un Sinistre habitation que la banque refuse de reconnaître, ils refusent aussi de fait l assurance emprunteur. La situation dégénère de jour en jour. Nous perdons tout. Ils ne reagissent pas 
Monsieur le Directeur General region Centre.
Comme prévu, et en toute logique, la situation dégénère d heure en heure. 
À la rue donc frais supplémentaires,
En dépression, donc plus de travail.
Plus de travail, plus de possibilité de combler le compte.
Les prélèvements de crédits ne sont plus pris en charges.
Nous avons eu la bonne idee de tout centraliser au CREDIT mutuel.
Tous nos comptes y compris pro se bloquent au fur et à mesure, plus aucun prelevement ne passe. Donc l'EDF va venir enlever les compteurs. 
AXA n est plus payé non plus, donc plus de voitures, plus rien d autres n est assuré, 
La boutique non plus.donc nous allons devoir la fermer. 
L agent local Axa tente de nous, avec les autres commerçants.
En fait, nous sommes en train d être étouffés chaque jour un peu plus.
Et vous? 
Aucune nouvelle.</t>
  </si>
  <si>
    <t>09 octobre 2020 suite à une expérience en octobre 2020</t>
  </si>
  <si>
    <t>pouche-98561</t>
  </si>
  <si>
    <t>Direct assurance Spécialisé en automobile. Qualité prix corrects et compétitifs selon certains véhicules, moins intéressant sur certaines autres contrats.</t>
  </si>
  <si>
    <t>brazy-136924</t>
  </si>
  <si>
    <t>Suite a un problème de connexion,                   
 j ai eu « Abo » au téléphone et m'a résolu mon problème en quelques minutes
Efficace et très poli</t>
  </si>
  <si>
    <t>mammeri-a-107997</t>
  </si>
  <si>
    <t>Je suis très bien servi merci a vous est à votre équipe j'espère que cela va continuer et que nous serions tous le temps satisfait cordialement monsieur Mammeri Ali</t>
  </si>
  <si>
    <t>modus-68014</t>
  </si>
  <si>
    <t>Conseillers incompétents, modifications de contrat non prises en compte, Une semaine de délai pour rajouter un conducteur secondaire au contrat (pour un autre véhicule assuré auprès d'une autre compagnie cela a été immédiat !) bref j'arrête là la liste des griefs. Fuyez cette compagnie.</t>
  </si>
  <si>
    <t>11 octobre 2020 suite à une expérience en octobre 2020</t>
  </si>
  <si>
    <t>danydou-98619</t>
  </si>
  <si>
    <t xml:space="preserve">Gestion du sinistre chaotique: cabinet d'expertise incompétent (mélange des dossiers) du grand n'importe quoi. Conseillers injoignables...
Indigne d'une assurance digne de ce nom. </t>
  </si>
  <si>
    <t>marina-63659</t>
  </si>
  <si>
    <t xml:space="preserve">Je vous déconseille vivement cette assurance.
Nous avions sur conseils de notre banque ouvert deux assurances chez Pacifica, habitation et auto, nous décidons en octobre dernier de résilier notre contrat habitation. Commencèrent alors tous nos problèmes. 
Pacifica arrête de prélever sans raison et en janvier nous informe que si nous ne payons pas 400€ ils résilient le contrat. Nous payons. Avant la fin du mois nous avons un accident, nous contactons Pacifica et là ils nous informe que notre contrat a été résilié car nous n'avions pas payé les 400€. Malgré toutes les preuves Pacifica refuse de nous assurer. Dans la foulée ils nous envoient une lettre de résiliation. 
Nous contactons notre banque qui nous assure à nouveau chez Pacifica, mais cette fois selon la banque, nous devrions anticiper chaque fois 3 mois.
Nouvelle surprise, lors du premier prélèvement, Pacifica nous prélève 6 mois au lieu de  3, nous les contactons mais ils disent que c'est comme ça et même si c'est écrit dans le contrat qu'ils devaient prélever trois mois, ils ne peuvent rien faire.
Il ne nous reste qu'à les dénoncer partout où nous pourrons. </t>
  </si>
  <si>
    <t>08 mai 2020 suite à une expérience en mai 2020</t>
  </si>
  <si>
    <t>lilou-89448</t>
  </si>
  <si>
    <t xml:space="preserve">en Novembre dernier j'ai souscrit une A.V. "Rente4life" avec rentes garanties. L'assureur m' enlève des parts sans aucune explications. En plus des frais trimestriels  ils me prélèvent des frais mensuels de 1307€ pour une capital versé de 170 000€. Je n'ai pas de réponse à ma demande d'explication sur ce prélèvement mensuel. De plus je pense avoir été très mal conseillé, on a bien insisté sur les rentes garanties à vie mais beaucoup moins sur ce que cela allait me coûté. Quelqu'un est-il dans le même cas? </t>
  </si>
  <si>
    <t>albarao-c-133770</t>
  </si>
  <si>
    <t>Un paiement en deux ou trois fois par Carte Bancaire serait un plus pour les formules annuels lorsqu'elle sont imposés 
Très très bon service commercial au téléphone! Rassurant !</t>
  </si>
  <si>
    <t>marion-136631</t>
  </si>
  <si>
    <t xml:space="preserve">Jamais couvert quand le sinistre survient. 
Cela tombe toujours à côté et vous n'êtes jamais indemnisé. Et pourtant on paye, on paye, on paye ses primes pour rien somme toute ou juste pour être en règle avec la loi.
Je vais donc transférer tous mes contrats souscrits auprès d'AXA chez un autre assureur. </t>
  </si>
  <si>
    <t>alain-v-122047</t>
  </si>
  <si>
    <t>Je suis satisfait des prestations de la GMF, j'ai ,un sinistre en cours dont je n'ai pas eu de réponse: forçage d'un verrou de porte d'entrée chez mon fils à maisons alfort. (mandataire pour ses affaires)</t>
  </si>
  <si>
    <t>ferhane-d-115228</t>
  </si>
  <si>
    <t>Je suis satisfait pour l'inscription. Rapide et efficace. Reste plus qu'à attendre la carte verte définitive avec impatience afin d'etre couvert et rouler l'esprit libre.</t>
  </si>
  <si>
    <t>martine--p-132948</t>
  </si>
  <si>
    <t>Excellent service client, à l'écoute, rapide et efficace. Les réponses apportées sont utiles et correspondent au besoin. Je recommande AMV également pour ses tarifs tout à fait corrects</t>
  </si>
  <si>
    <t>clotildery-55992</t>
  </si>
  <si>
    <t>Très difficile d'obtenir son assurance vie pour ma part je galère depuis 13 mois depuis la mort de ma mère, mes frères aussi.</t>
  </si>
  <si>
    <t>huget-c-116094</t>
  </si>
  <si>
    <t>Je suis satisfait du service très rapide est à conseiller à tout le monde un ami à moi me l'a conseillé est je ne suis pas déçu de cette assurances..</t>
  </si>
  <si>
    <t>zirick-88947</t>
  </si>
  <si>
    <t>Efficace et pas cher, et non, cette fois ci c'est L'olivier Assurance. De plus leur service client est super aimable.</t>
  </si>
  <si>
    <t>05 janvier 2021 suite à une expérience en janvier 2021</t>
  </si>
  <si>
    <t>jm-102214</t>
  </si>
  <si>
    <t>Pour un  recevoir   un conseil    ...   il prefere la communication tv   ...  mais  c ' est pas la Maaf que je prefere  ... avec cette jolie choré....</t>
  </si>
  <si>
    <t>salliou-a-113306</t>
  </si>
  <si>
    <t>Pour un jeune conducteur je trouve que les prix et les services donner par olivier assurance sont vraiment bon. Je conseille fortement cette asuurance a direct assurance qui propose les meme services mais plus cher.</t>
  </si>
  <si>
    <t>08 septembre 2017 suite à une expérience en septembre 2017</t>
  </si>
  <si>
    <t>pippa-57189</t>
  </si>
  <si>
    <t>J'ai pensé il y a quatre ans trouvé le remplacement de mon ancienne mutuelle de mon employeur, aujourd'hui je suis très déçue augmentation de 300 euros car on dépasse La soixantaine, le site est pratique mais la réponse est longue trop longue et puis aucun effort pas d'humanité les profits à tout prix ( pub à la tv c'est nous qui payons!!!!)
Des réponses insipides à croire qu'ils ne lisent pas nos mails, ils répondent pour vous demander plus de docs mais lorsque vous chercher à les joindre pour discuter par exemple des tarifs et revoir votre contrat plus personne!!! je suis très en colère car j'ai un dossier dentaire en cours et très mal reçue!!!
je ne laisse pas mes coordonnées car tout ce que j'avance a déjà été dit soit par mail soit dans mes appels ( quand suis arrivée à les joindre)</t>
  </si>
  <si>
    <t>nicole-l-114547</t>
  </si>
  <si>
    <t xml:space="preserve"> même plus que satisfaite franchement. 
Simple, rapide,et efficacité plus plus merci beaucoup pour le service que vous nous apporter.
Les conseillers sont à notre écoutent et cela pour moi est très important. </t>
  </si>
  <si>
    <t>deprez-j-139594</t>
  </si>
  <si>
    <t>je trouve que le tarif un peu cher  au vu des deux contrat chez vous, merci de revoir vos tarifs pour l'année a venir. Merci de faire le nécessaire. Cordialement</t>
  </si>
  <si>
    <t>papy-116115</t>
  </si>
  <si>
    <t>depuis plus de 30 ans très bien sous tous rapports ( conseils, remboursements, prix ,disponibilité ) 10sur10 pour moi je recommande ! comme assureur (auto ,habitation ,santé )</t>
  </si>
  <si>
    <t>eric-103755</t>
  </si>
  <si>
    <t xml:space="preserve">Je suis adhérent  depuis plus de vingt années. 
Très bonne mutuelle.
Réactive et au service de ses adhérents,  lors des contacts et échanges téléphonique.
Continuez.
</t>
  </si>
  <si>
    <t>07 mai 2019 suite à une expérience en mai 2019</t>
  </si>
  <si>
    <t>cec006-75706</t>
  </si>
  <si>
    <t>Ils sont incompétents, perdent les documents et refusent de rembourser...les longues minutes d'attente au téléphone s'ajoutent a la nullité des personnes qui vous répondent...bref une mutuelle lamentable</t>
  </si>
  <si>
    <t>12 avril 2017 suite à une expérience en avril 2017</t>
  </si>
  <si>
    <t>samira-54037</t>
  </si>
  <si>
    <t>Je suis azmine samira, assurée chez direct assurance, le 27 novembre 2016, j'ai eu un accident de voiture, une personne alcoolisé et non assuré m'est rentré à l'arrière provoquant des dégâts matériels sur mon véhicule à l'arrière comme à l'avant ( avec le choc j'ai été projeté ). Les forces de police ( la gendarmerie ) sont intervenus et ont établi un procès verbal. Le 20 décembre 2016 mon véhicule est passé sous les mains de l'expert et à établir des réparations à hauteur de 2066 euros . Ouf enfin je vais pouvoir réparer mon vehicule et partir travailler avec. Hé bin non!!! Depuis le mois de décembre mon véhicule est non roulant, au garage et à contrario depuis plus de 4 mois je suis prélevé mon adorable compagnie tout les mois en temps et en heure. Quand je les ai au Telephone pour savoir ce qu'il en est, j'ai pour seule réponse : " je vous comprend mais faut attendre la compagnie adverse qu'elle nous réponde" attendre combien de temps? Bin attendre un mois pour qu'il nous réponde sinon on les relance et attendre encore un mois . Sachant que depuis plus 4 mois direct assurance les à relancer que 2 fois !!!! À croire que c'est à nous de faire leur travail. Faut imaginer il est vrai que pour une compagnie aussi importante que direct assurance débloquer 2066 euros à une de leur assurée victime leur provoquerait faillite ! "J'en suis désolée et je vous comprend!" Ancienne assurée depuis plus de 10 ans chez la maaf, je regrette amèrement cette compagnie et ce qui est sur est qu'à l'heure actuelle je ne recommande direct assurance à personne, juste pour faire une économie de quelques euros, cela n'en vaut vraiment pas la peine. Bien entendu, si j'avais les fonds, je leur aurait avancer moi même en attendant qu'il me rembourse .... mais étant mère célibataire, enfant en bas âge, vivant et travaillant en région parisienne cela m'est invivable. Mais heureusement pour moi, j'ai la compréhension de mon adorable compagnie, quelle empathie !!! Soyons sérieux je suis tout de même ahurie par le mépris et le silence qu'une compagnie aussi importante puisse apportée à ses assurées tout cela dans le principal objectif, ne pas payer ! Mais pour les prélèvements ils sont présent. MERCI DIRECT ASSURANCE!!!</t>
  </si>
  <si>
    <t>fanny-l-130000</t>
  </si>
  <si>
    <t>Le tarif est très intéressant mais je souhaiterais êtres contacter car j'ai mis en remplacement d un véhicule mais ayant déjà payé le mois passé et que mon véhicule et état vendu en début de mois ,et qu'on me fais payer 2 mois d avance je ne comprend pas</t>
  </si>
  <si>
    <t>kennykaine-66816</t>
  </si>
  <si>
    <t xml:space="preserve">J’ai souscrit un contrat d’assurance automobile chez eux. J’ai renvoyé tous les documents nécessaires excepté mon permis de conduire car j’etais en train de le refaire, preuve de dépôt de dossier à la préfecture.
Ils me relancent plusieurs fois et à chaque fois je leur répond, preuve de mail,  que dès que j’aurai le permis en ma possession je leur ferai parvenir. 
La semaine dernière je suis victime d’un accident de la route, après 10 bonnes minutes d’attente au téléphone, mon interlocutrice me signale que mon contrat est résilié depuis 3 semaines. Je n’ai reçu ni mail ni recommandé pour me signifier cette résiliation. La prime d’assurance a été encaissée par active assurance . J’ai rendez vous demain avec mon avocat. Si plusieurs personnes sont dans mon cas et veulent se joindre à moi. Contactez moi. </t>
  </si>
  <si>
    <t>covaciu-f-130133</t>
  </si>
  <si>
    <t>Je suis très content de avoir rencontré Olivier assurance, toujours au top rien a dire , l’assurance est pas cher , superbe accueil, au téléphone super</t>
  </si>
  <si>
    <t>10 février 2020 suite à une expérience en février 2020</t>
  </si>
  <si>
    <t>sunshine-86950</t>
  </si>
  <si>
    <t>Cocoon m'a radié le jour de ma souscription à mon insu. Je m'en apercois par hasard deux semaines après. Réclamation depuis 1 semaine, j'appelle plusieurs mais même discours cela va être traité, delais interminables et toujours repoussés. Dossier toujours pas mis à jour. Toujours pas accès aux remboursements depuis 3 semaines.</t>
  </si>
  <si>
    <t>visser-v-132648</t>
  </si>
  <si>
    <t>devis et signature rapide, maintenant on peut profiter de cette assurance, espérent que nous n'avons pas besoin, facile a souscrire rapide et efficace</t>
  </si>
  <si>
    <t>nasser-h-108504</t>
  </si>
  <si>
    <t>J'ai eu 2 sinistres ou je n'étais pas mis en cause et aucun suivi de dossier, je change d'assurance dés le prochain renouvellement de contrat !
La premiere fois le conseiller me dis de ne pas porter plainte que cela ne donnera aucune suite, et la seconde fois j'ai eu 1 appel et puis plus jamais recontacté, et à chaque fois que j'essaye de les contacter je met 20min à attendre sans avoir de réponse !</t>
  </si>
  <si>
    <t>07 avril 2018 suite à une expérience en avril 2018</t>
  </si>
  <si>
    <t>verma9269-63038</t>
  </si>
  <si>
    <t>Ma mutuelle d’entreprise a pris fin le 31 mars et Axa a tout de suite pris le relais, mais Génération tarde à dénotifier ma caisse CPAM et tous mes remboursements sont bloqués. J’ai fait les démarches via leur formulaire en ligne...toujours pas de nouvelles. Encore bloqué au niveau CPAM et Axa... comme quoi, c’est obligatoirement le bordel de changer de mutuelle même quand on s’y prend en avance, c’est grave.</t>
  </si>
  <si>
    <t>11 mars 2020 suite à une expérience en mars 2020</t>
  </si>
  <si>
    <t>liudmila81-87949</t>
  </si>
  <si>
    <t>En réclamation depuis presque un mois sur la facture de l'orthodontie adulte refusée par la SECU, j'ai enfin réussi à avoir quelqu'un pou m'informer que je n'avais pas envoyé de facture. Et ceci malgré le fait que la lettre AR avec celle-ci a été réceptionnée par eux le 06/03/20, 3 mails via le site ont été reçus également (j'ai les accusés de réception) et 3 appels où les conseillers confirment d'avoir transféré la facture au service concerné. Un circle vicieux, ils me la demande, je la renvoie et il disent que non. Je ne conseille pas, absolument à éviter. La concurrence des assurance étant très rude, vous pouvez trouver un meilleur deal. Le prix n'est trop cher pour absence du service derrière.</t>
  </si>
  <si>
    <t>jean-luc-r-124046</t>
  </si>
  <si>
    <t>rapide, pratique
prix interessants
pas de demarches fastidieuses et ils s'occupent de tout, je recommande vivement Direct Assurances pour habitation et véhicule</t>
  </si>
  <si>
    <t>diazbrigida-53174</t>
  </si>
  <si>
    <t>très mauves service, depuis 2015 que nous sommes clientes et aucun remboursement pour les 7 personnes inclus, double charge, le payement mensuel de mutuel plus les frais médical, a quoi ça sert?</t>
  </si>
  <si>
    <t>bribi-62232</t>
  </si>
  <si>
    <t>Je recherche une mutuelle senior. Le commercial m’a envoyé une formule non senior ! le tarif couple proposé est plus cher de 5€ parce que plus âgé de deux ans. Les explications ne sont pas données au téléphone et lorsque j’en demande on me répond sur un ton excédé. On m’a raccroché au nez à 18h jeudi dernier après 19mn d’attente au lieu de 5mn annoncées. C’est odieux ???? Mon commercial ne me rappelle pas.</t>
  </si>
  <si>
    <t>anais-maia--108436</t>
  </si>
  <si>
    <t>Bonne mutuelle mais qui malheureusement ne prend pas en charge les frais au niveau des médecines douces, psy... La prise en charge au niveau optique est aussi faible même si je relève mon niveau de garantie.</t>
  </si>
  <si>
    <t>latchimeng-63231</t>
  </si>
  <si>
    <t>Très bon accueil téléphonique, personnel agréable etrde bons conseils........</t>
  </si>
  <si>
    <t>20 septembre 2018 suite à une expérience en septembre 2018</t>
  </si>
  <si>
    <t>Dommage que l'on ne pense qu'aux nouveaux assurés pour leur faire cadeau de certains mois d'assurance</t>
  </si>
  <si>
    <t>guibout-e-130207</t>
  </si>
  <si>
    <t>Je suis satisfaite des services pour l’instant.
L’accueil et les commerciaux sont agréables et compétents, les tarifs sont abordables. Je recommande a 100%.</t>
  </si>
  <si>
    <t>thomas-a-124807</t>
  </si>
  <si>
    <t>Très satisfaite de cette assurance à voir si j’ai un souci un jour j’espère que tout ce passera comme dans les publicités que l’ont peu voir partout.</t>
  </si>
  <si>
    <t>pilou80-91420</t>
  </si>
  <si>
    <t>Adhérent  chez intériale et fonctionnaire de l'état depuis 35 ans voilà ce qui m'arrive. Depuis 18 mois, je suis en arrêt de travail pour "des pathologies" graves. Le 12 décembre 2019 mon emlpoyeur me plaçait en disponibilité d'office "pas d'avis" donc illégale. Ayant souscrit une prévoyance et oui 183 euros de de cotisation, j'ai fourni tous les documents demandés. Depuis le mois d'avril Rien aucune réponse si ce n'est une mise en attente. Aujourd'hui et grâce à cette mutuelle je suis INTERDIT BANCAIRE, je fais l'objet de menaces de saisies de la part de mes créditeurs et le pompon, je ne touche aucun centimes puisque tout est prélevé par ma banque pour couvrir les découverts. Depuis le mois d'avril, je ne mange que des pâtes grâce à cette mutuelle et le pire c'est que je ne peux lus me soigner. Après maints appels et discussions stériles, je me demande si une plainte envers cette mutuelle serait susceptible de la faire bouger?</t>
  </si>
  <si>
    <t>lapeyre-m-113916</t>
  </si>
  <si>
    <t>je suis satisfait de l'assurance. le prix et l’accueil téléphonique. Les garanties proposées et la facilitée de finalisé mon dossier. Je recommande l'olivier asssurance tous ceux qui ont des difficultées a s'assurer.</t>
  </si>
  <si>
    <t>mary-103610</t>
  </si>
  <si>
    <t>Mepris total de l'assuré , aucun interlocuteur par sociétaire. J'ai eu un dégat des eaux  non responsable, au mois de mai, impossible d'obtenir l'indemnisation prévue et malgré de nombreux appels aucune information.On a l'impression que l'assureur est l'expert de la compagnie et que si on conteste son indemnisation , il vous ignore et ne peut remettre son évaluation en question même si la partie adverse accepte une indemnisation supérieure. Seule solution, le proces</t>
  </si>
  <si>
    <t>rafael-c-123642</t>
  </si>
  <si>
    <t>Bon prix, à voir avec le temps si c'est une bonne assurance ou pas. J'espère pas me tromper et payer des centaines d'euros pour rien dans la nature haha</t>
  </si>
  <si>
    <t>lasnegras-69616</t>
  </si>
  <si>
    <t>Bonjour,
je suis très satisfaite des prestations et de la qualité  du service client, aucuns soucis de remboursements qui se font rapidement et que je reçois régulièrement dans ma boîte mail. Les conseillers en ligne sont généralement agréables et de bons conseils.
Cordialement</t>
  </si>
  <si>
    <t>pissenlit1er-72309</t>
  </si>
  <si>
    <t>N'assure pas contre le vole sous prétexte de son age.?</t>
  </si>
  <si>
    <t>18 octobre 2019 suite à une expérience en octobre 2019</t>
  </si>
  <si>
    <t>annouchka-80207</t>
  </si>
  <si>
    <t>Très bon contact avec Gwendal, très bien expliqué.</t>
  </si>
  <si>
    <t>mora-m-126431</t>
  </si>
  <si>
    <t>Satisfaite de la facilité d’utilisation et de souscription en ligne. Pour le moment, je recommande votre assurance dans l’attente de voir la réactivité et la suite des événements</t>
  </si>
  <si>
    <t>patrice-99027</t>
  </si>
  <si>
    <t>J avais une assurance vie chez eux qui se terminait au mois de mars 2020...  Quelques années que je n avait plus payer.... Mais je me dis que je peux récupérer un peu de sous.... Et bien. Réponse.. Non. C était une assurance décès.... Et malheureusement.. Je suis pas decede avant 2020... Donc. J ai droit à rien.... Et même pas de détails. Comme j étais jeune a l époque du contrat... 40 ans après. Je ne me souviens plus des sommes versée...  Donc.... Liser bien entre les virgules quand vous signer chez eux...</t>
  </si>
  <si>
    <t>kevin-l-123513</t>
  </si>
  <si>
    <t xml:space="preserve">Personnel très à l'écoute, qui m'a rappelé plusieurs fois lorsque le téléphone a coupé.
Rapide et efficace. Tarifs compétitifs même si je les trouve élevés en général pour des scooters.
</t>
  </si>
  <si>
    <t>michel-b-113184</t>
  </si>
  <si>
    <t>Je suis toujours autant satisfait par l'ensemble des services proposés par la GMF. Des personnes compétentes à notre écoute et à notre service. Merci beaucoup.</t>
  </si>
  <si>
    <t>damerval-m-123763</t>
  </si>
  <si>
    <t>Je suis satisfaite du prix et des conditions de mon assurance. J'espère que je n'aurai pas besoin de vous contacter. En tous cas, au niveau qualité prix je pense avoir choisi le mieux</t>
  </si>
  <si>
    <t>fabrice-f-112785</t>
  </si>
  <si>
    <t>le tarifs ne baisse pas pourtant aucun sinistre depuis que je suis chez cette assurance aucun geste commerciale de votre part afin de conserver les adhérents</t>
  </si>
  <si>
    <t>enee-69556</t>
  </si>
  <si>
    <t>Alors que je faisais remarquer à un conseiller au téléphone que la MACIF n'était pas bon marché, il m'a répondu, que à la MACIF, ils n'étaient pas des marchands de tapis et que je n'avais qu'à aller chez AXA, merci du conseil c'est ce que je vais faire</t>
  </si>
  <si>
    <t>kernoua-uchet-s-122631</t>
  </si>
  <si>
    <t>Très satisfaite du service merci le contacte téléphonique agréable et service rapide les documents arrivent rapidement et la signature pour le contrat efficace</t>
  </si>
  <si>
    <t>berengere-100191</t>
  </si>
  <si>
    <t>Après 1 accident, alors que j'ai toujours payé mes cotisations, ils m'ont viré et inscrits sur la liste AGIRA ! Ils cherchent donc à n'assurer que des clients qui n'auront pas d'accidents et qui ne leur coutent rien !!!  Et 1 mois avant la fin de mon contrat ils ont bloqué l'accès à mon compte internet alors que je paie toujours et que je suis encore cliente chez eux , une honte !</t>
  </si>
  <si>
    <t>baron-101329</t>
  </si>
  <si>
    <t>Je recommande c’est rapide et efficace 
En quelque clique nous somme renseigné et abonner rien à dire sur le service client au téléphone c’est parfait et compréhensible.</t>
  </si>
  <si>
    <t>02 février 2019 suite à une expérience en février 2019</t>
  </si>
  <si>
    <t>dofre-70892</t>
  </si>
  <si>
    <t>à partir du moment ou on a 50% à vie il ne devrait plus y avoir de franchises pour les assurés tout risque .il ne devrait pas y avoir d'augmentation de cotisations annuels pour les assurés avec 50% à vie .</t>
  </si>
  <si>
    <t>brulincu-m-114945</t>
  </si>
  <si>
    <t>Je suis satisfait des services,C'est très rapide et sûr, une très belle expérience de voir comment ce sera à partir de maintenant, merci beaucoup pour</t>
  </si>
  <si>
    <t>mabru-m-138282</t>
  </si>
  <si>
    <t>Très satisfait du service client et de leur réactivité ! des prix assez compétitifs et de bonnes garanties. Je recommande à mes amis et à ma famille !</t>
  </si>
  <si>
    <t>alex-71108</t>
  </si>
  <si>
    <t xml:space="preserve">L'olivier vous fait signer un contrat et souhaite ensuite prélever le triple du tarif convenu sans justification 
Le service client est déplorable incapable de trouver une solution afin de réparer les erreurs commises par leurs conseillers 
Tout ceci après 3 ans sans aucun sinistre chez eux 
A fuir </t>
  </si>
  <si>
    <t>vince121982-80480</t>
  </si>
  <si>
    <t>J'ai déclaré un dégât des eaux le 17 juillet. La prise en charge initiale était rapide et j'étais satisfait. Une fois le premier contact avec une entreprise partenaire, celle-ci m'annonce qu'elle ne se déplace pas jusqu'à chez mois car je suis trop loin! Je recontate l'assurance qui semble étonné et me renvoie vers une autre entreprise partenaire. Après plus d'une semaine j'ai enfin un contact avec l'entreprise qui m'explique que vu la saison (vacances estivales) le RDV sera possible début septembre ! Pas vraiment le choix donc j'accepte. 
10 jours avant le dit RDV, l'entreprise m'envoie un mail pour m'annoncer que finalement ils ne peuvent pas venir et me recontacteront pour fixer un nouveau RDV. Furieux je contacte à nouveau l'assurance pour savoir quoi faire. On me conseille de faire appel à un artisan local. J'en contacte un qui vient très rapidement et qui vu l'ampleur des dégâts me conseille de d'abord faire intervenir l'expert de l'assurance. Je recontacte l'assurance qui me transmet les coordonnées de l'expert qui doit me contacter rapidement. Après trois jours sans nouvelles, je contacte l'expert et on m'annonce que la prise de contact s'effectue en générale sous 20 jours !!!! J'ai plus qu'à attendre à nouveau. 
Finalement l'expert me contacte et nous nous mettons d'accord pour un RDV le 13 novembre!!!!! Depuis le mois de juillet, ma douche est inutilisable. Heureusement que nous en avons 2.
J'espère que le RDV avec l'expert se passera bien mais dès que ce sinistre est terminé je ne pense pas rester auprès des ACMs, c'est un traitement inadmissible au regard des tarifs que nous payons</t>
  </si>
  <si>
    <t>charrel-p-126677</t>
  </si>
  <si>
    <t>Je suis satisfait des prix, je suis moyennement satisfait du service car sur 3 personnes eu au téléphone j’ai eu version différentes sur les pièces à fournir</t>
  </si>
  <si>
    <t>marie-v-132510</t>
  </si>
  <si>
    <t xml:space="preserve">Agréablement surprise du prix proposé pour mon assurance et de la simplicité d inscription en ligne.
Et de la rapidité pour s inscrire.  Je recommande vivement. </t>
  </si>
  <si>
    <t>julien-f-112967</t>
  </si>
  <si>
    <t>Je suis satisfait de mon assurance  , la  qualité des services , le prix et correct et l'aide dans mes démarches , je le recommande a mes contacts au top !</t>
  </si>
  <si>
    <t>chaboche-j-116442</t>
  </si>
  <si>
    <t>Très satisfait d ce qui m'est proposé, j'ai été aiguiller par une conseillère qui a été très professionnelle. Merci encore pour la disponibilité dont elle fait preuve.</t>
  </si>
  <si>
    <t>miliechan-59005</t>
  </si>
  <si>
    <t>J ai malheureusement souscrit chez eux ce soir et après avoir vu tout les commentaires négatifs, j ai essayé de résilier ce dit contrat en appelant tous les numéros fourni deux sont en ligne occupé et un dit rappeler plus tard. J ai donc envoyé des mails pour rompre ce contrat mais si je reste sans réponses, je vais prendre les dispositions necessaires... cela confirme mes soupcons mais je me suis laisser avoir merci...</t>
  </si>
  <si>
    <t>bertrand-r-139483</t>
  </si>
  <si>
    <t xml:space="preserve">Satisfaite de vos services 
Je recommande vivement vos services et le service client pour  leurs efficacité et amabilité envers leurs clients 
Merci beaucoup </t>
  </si>
  <si>
    <t>depouzrom-75930</t>
  </si>
  <si>
    <t>Sinistre géré avec professionnalisme et humanité, rien à dire, je recommande vivement Direct Assurance pour l'habitation.</t>
  </si>
  <si>
    <t>olympe-59533</t>
  </si>
  <si>
    <t xml:space="preserve">. DÉFAUT D'INFORMATION OU COMMENT "FERRER UN CLIENT"
Mon mari a changé de voiture et souhaitait prolonger son ancien contrat.  Plutôt que de proroger le contrat existant, elle a fait un nouveau contrat. Résultat : elle ferre le client pour un an : il ne peut plus changer d'assureur pendant 1 an!
</t>
  </si>
  <si>
    <t>nrv-114360</t>
  </si>
  <si>
    <t>Une honte!
Augmentation de 80% de la cotisation d'une année sur l'autre sans explication et sans prévenir!
ON tombe au téléphone sur des personnes qui font de leur mieux mais ne savent que dire: je me renseigne... et cela prend des semaines pour avoir une non -réponse
 A éviter absolument</t>
  </si>
  <si>
    <t>dav-96820</t>
  </si>
  <si>
    <t>Un assureur qui ne respecte pas  ses clients!!! Exaspérant! Même le siège social ne répond pas aux différents mails envoyés!! Du jamais vu dans la relation clientèle!</t>
  </si>
  <si>
    <t>beaurain-s-139363</t>
  </si>
  <si>
    <t>DÉJA ASSURÉ DEPUIS 4 ANS CHEZ L'OLIVIER ASSURANCE, JE SUIS PARFAITEMENT SATISFAITE DU SERVICE CLIENT ET ÉGALEMENT DE LA PRISE EN CHARGE EN CAS DE PROBLÈMES AVEC LE VÉHICULE.</t>
  </si>
  <si>
    <t>pitpit-98159</t>
  </si>
  <si>
    <t xml:space="preserve">Ils changent la responsabilité sur des sinistres sans nous prévenir. Puis ils corrigent mais vous trimbalent de numéros en numéros et de service en service et résultat au bout de 3 semaines le bonus malus n'est toujours pas corrigé et pas de remboursement des cotisations qui étaient avec le bonus/malus de 0.95.
</t>
  </si>
  <si>
    <t>kenzo--113885</t>
  </si>
  <si>
    <t xml:space="preserve">Comme première assurance c à était bien 
après 1 an il ont augmenté le tarif d'un tiers sans valable raison faites gaffe à  après 10 mois               </t>
  </si>
  <si>
    <t>ida-ali-l-126084</t>
  </si>
  <si>
    <t>je suis satisfaite du service le prix me convient un peu plus moins cher aurait été l'idéal personnels efficaces et aimable et répond très rapidement au téléphone  j'espère que cela ne changera pas</t>
  </si>
  <si>
    <t>grisou36-128305</t>
  </si>
  <si>
    <t xml:space="preserve">suite a deux sinistres non responsable ,deux pare brises felaient causes par un vehicule qui m,as double et projete un gravier sur mon pare brise ,je ne suis absolument pas responsable de ces sinistres ,mais lors de ma declaration a l'assurance ,la personne que j'ai eu eu au telephone m"a dit au 3eme sinistre vous serez radies de l'assurance hors je ne suis en aucuns cas responsable de ces deux sinistres ,faute a pas de chance ,meme sinistre ,meme vehicule dans le mois ,je me suis renseignee aupres d'une autre assurance qui m'a dit que n'etant pas responsable il ne tenait pas compte de ces sinistres .Donc ayant egalement un autre vehicule, la maison et la mutuelle assures a pacifica  ,je vais changer d'assurance  tres vite </t>
  </si>
  <si>
    <t>imen-j-126623</t>
  </si>
  <si>
    <t xml:space="preserve">Simple et pratique.
Nouvelle dans cette assurance, je donne mon avis final après la première année d'engagement.
Utilisation facile du site, bien guidé. </t>
  </si>
  <si>
    <t>helga-p-112899</t>
  </si>
  <si>
    <t>le site est fait de manière visuellement accessible, seulement   que entre le prix /An et le prix/mois il y a en écart parfois considerable. Mais on ne peux pas tous se permettre de payer d'un seul coup donc vous nous faites payer les intérêts. C'est le désavantage pour les personnes avec un pouvoir d'achat limité et un benefice pour l'assureur.</t>
  </si>
  <si>
    <t>laurent-e-121978</t>
  </si>
  <si>
    <t>Je suis satisfait du service de demande en ligne, les prix sont vraiment bons La présentation est très claire, les informations présente et j'ai été bien guidé  durant l'inscription.</t>
  </si>
  <si>
    <t>dams-103032</t>
  </si>
  <si>
    <t>Très bonne assurance tant que vous n'avez pas de sinistre ... suite à un cambriolage chez moi, ils remboursent 0 euro car j'ai fait l'erreur de laisser un store ouvert ! Donc, prenez une autre assurance qui vous assurera vraiment contre les risques de la vie réelle !</t>
  </si>
  <si>
    <t>pascale-c-113424</t>
  </si>
  <si>
    <t xml:space="preserve">Je suis satisfaite du prix. Il est très attractif. 
Reste plus qu'à voir dans le temps si il n'y aura pas de surprise. Pour l'instant je recommande APRIL MOTO.!
</t>
  </si>
  <si>
    <t>agnano-v-139308</t>
  </si>
  <si>
    <t>Le service client est souvent très agréable.
Les prix sont attractifs, mais les franchises plus élevées que d'autres assureurs, ce qui fait hésiter avec les autres compagnies.</t>
  </si>
  <si>
    <t>claude-g-116177</t>
  </si>
  <si>
    <t>AVOIR PLUS DE RECONNAISSANCE SUR LES TARIFS QUAND NOUS SOMMES UN CLIENT FIDELE ET SANS UTILISATION DE L ASSURANCE DEPUIS DE NOMBREURSES ANNEES DONC IL SERAIT BIEN D AVOIR AU MOINS UNE FOIS UNE TRES BELLE REMISE SUR LE TARIF ASSURANCE</t>
  </si>
  <si>
    <t>joseph-50499</t>
  </si>
  <si>
    <t>CommeTsLsAssureursIlsPeuvtVsRadierSansMotif ValableSansSinistreResponsableLaPetiteChefEtSesLarbins DeL'agenceD'AngletDisentQu'ilFallaitLireLesConditions GénéralesRemisesQu'aprèsSignatureDu Contrat</t>
  </si>
  <si>
    <t>jean-baptiste-u-116999</t>
  </si>
  <si>
    <t>Je suis très satisfait du tarif , des conseilles puis dés appel téléphonique sens attente rapide et efficace 
Une assurance que je conseillerais à mes proches</t>
  </si>
  <si>
    <t>31 octobre 2018 suite à une expérience en octobre 2018</t>
  </si>
  <si>
    <t>eldp-68252</t>
  </si>
  <si>
    <t>Je suis expert d'assuré, mes clients victimes d'une inondation et de coulées de boue sans précédent dans le village le 24 mai 2018 ont a ce jour toujours pas été indemnisés. 70 appels en trois jours au service indemnisation, aucune réponse.</t>
  </si>
  <si>
    <t>dede007-57394</t>
  </si>
  <si>
    <t>Assurance qui n'assure pas!!! La gestion des sinistres auto est véritablement LA-MEN-TABLE!!! Impossible de les joindre par mail (envoyez-vos photos par la poste!!!). Par téléphone, c'est la vraie galère pour les avoir et quand vous avez la promesse d'être rappelé par le "responsable", vous attendez! Vous avez dit "assurément humain"? Je réponds: GMF: assurance Ge M'en Fous des sociétaires quand ils ont besoin de moi.</t>
  </si>
  <si>
    <t>29 mai 2019 suite à une expérience en mai 2019</t>
  </si>
  <si>
    <t>mp-76332</t>
  </si>
  <si>
    <t xml:space="preserve">Je suis cliente chez NEOLIANE COMPAGNONS depuis janvier 2019, c'était la première fois que j'assurais un animal, mais quelle déception
J'ai envoyé au moins 10 mails aucune réponse, juste une pour me dire qu'ils ne prenaient pas en charge une intervention
J'ai posé des questions aucune réponse quelle honte
L'on se fait rouler dans la farine par ces prestataires qui ne le sont pas </t>
  </si>
  <si>
    <t>mattieu-d-114975</t>
  </si>
  <si>
    <t>Client depuis toujours. les prix me satisfont, les agences sont de proximités et réactive et les personnels sympas.
Je suis assuré depuis toujours chez vous.</t>
  </si>
  <si>
    <t>alexandre-c-130997</t>
  </si>
  <si>
    <t>vous pouvais mieux faire mais ca ira pour le moment cets une voiture que je ne vais pas garder j espere que la resiliation sera aussi simple . merci et bonne journée .</t>
  </si>
  <si>
    <t>10 mai 2019 suite à une expérience en mai 2019</t>
  </si>
  <si>
    <t>poussin-75791</t>
  </si>
  <si>
    <t>La CARDIF existe t'elle vraiment?</t>
  </si>
  <si>
    <t>endo-108424</t>
  </si>
  <si>
    <t>Je reçois aujourd'hui un courrier de la Cardif pour évaluer mon arrêt de travail. Ce que je ne trouve pas très sérieux, c'est de demander à la personne de se déplacer dans un autre département, en plein confinement. Je ne suis pas sur que l'expertise soit considéré comme un motif légitime de déplacement. De plus, n'étant pas véhiculer, j'aurais des heures de trajet à faire en train et la SNCF a diminué la fréquence de ses trains. Le déplacement étant de plus à ma charge. Précédemment, la Cardif m'avait demandé des certificats médicaux et une copie de mon dossier médical, au lieu de faire une expertise. Je leur envoie tous les mois le certificat de mon médecin attestant de la nécessité de prolonger l'arrêt de travail, je ne vois pas trop ce qu'il leur faut de plus, sachant qu'ils ont les certificats médicaux, je peux peut-être leur transmettre les nouvelles pièces de mon dossier médical. Toutes mes pathologies étant toujours en cours de traitement.</t>
  </si>
  <si>
    <t>10 mars 2020 suite à une expérience en mars 2020</t>
  </si>
  <si>
    <t>gege-81610</t>
  </si>
  <si>
    <t>assurance qui ne respecte pas les termes du contrat pour éviter de payer ce qui est prévu, il faut menacer cet assureur pour enfin être payé, attitude désinvolte</t>
  </si>
  <si>
    <t>jean-alain-l-105825</t>
  </si>
  <si>
    <t>service pratique, prix imbattables, méthode de souscription et de paiement apparemment sûre
je suis nouveau client jusque-là tout va bien, j'attends la suite sans soucis.</t>
  </si>
  <si>
    <t>laetitia--b-131527</t>
  </si>
  <si>
    <t>J'ai trouvé les prix très intéressants aux regards des tarifs pratiqués par ma société d'assurance actuelle, le devis en ligne s'est fait de manière très intuitif, du tout bon pour un début</t>
  </si>
  <si>
    <t>emmanuel-f-134061</t>
  </si>
  <si>
    <t xml:space="preserve">Simple et pratique nous verrons le service a l usage merci , Simple et pratique nous verrons le service a l usage merci , Simple et pratique nous verrons le service a l usage merci , Simple et pratique nous verrons le service a l usage merci 
</t>
  </si>
  <si>
    <t>mdrogo-76852</t>
  </si>
  <si>
    <t xml:space="preserve">Tres compliqué ... surtout ne pas prendre l'assurance recours juridique . Incompétent et de mauvaise foi .  je me suis retrouvé seul pour gérer mon probleme alors que la maif m'inondait de mail indiquant que mon dossier était clos .  la publicité que "l'accueil MAIF le meilleur des accueils"  est un fake !  a l'origine un "journal" que personne ne connait </t>
  </si>
  <si>
    <t>kinou72-70328</t>
  </si>
  <si>
    <t>Satisfaite à 100 pour cent. Actuellement sinistrée et en tout risque cela fait trois semaines déjà que la maaf me prête un véhicule de remplacement. En effet le garagiste est débordé d'ou des longueurs pour la réparation. Merci beaucoup je suis ravie de mon assurance</t>
  </si>
  <si>
    <t>lopes-m-139349</t>
  </si>
  <si>
    <t>Cliente depuis quelques jours seulement, je ne peux pas vraiment donner mon avis mis à part sur celui des interlocuteurs que j'ai eu au téléphones. Ces derniers ont été très sympathiques.</t>
  </si>
  <si>
    <t>01 septembre 2019 suite à une expérience en septembre 2019</t>
  </si>
  <si>
    <t>jeny-78858</t>
  </si>
  <si>
    <t>J'ai souscris à cette assurance cette année, mon chat avale une ficelle de saussisson avec le morceau métallique. Résultats vomissements animal pas bien du tout. On me sort que c'est une maladie.... Une question: quand un bébé avalé un objet ce n'est pas un accident???? Un chat est-il vraiment apte à comprendre que ça va lui faire du mal.... Pour cette assurance oui... Mon chat est suicidaire pour eux.... Tout ça pour ne pas rembourser.... Mauvaise fois....</t>
  </si>
  <si>
    <t>xavier-115494</t>
  </si>
  <si>
    <t xml:space="preserve">3 dégât des eaux causé par le propriétaire du dessus.
4000 euros de travaux 1200 euros rembourser par la Macif 
l assurance du propriétaire et la mienne ce rejete la responsabilité et personne ne veux régler avec pretexe d' une close interne aux assurances 
c est minable je paye </t>
  </si>
  <si>
    <t>marvyn-t-128752</t>
  </si>
  <si>
    <t>Très satisfait des services que l'olivier assurances  Nous dont ils sont toujours là pour nous répondre et nous donner des informations et répondre je suis très satisfait</t>
  </si>
  <si>
    <t>08 décembre 2016 suite à une expérience en décembre 2016</t>
  </si>
  <si>
    <t>hellebore-33122</t>
  </si>
  <si>
    <t>17 novembre 2016 je souscris un contrat ALLIANZ Yearling pour une somme importante venant d'une succession longue et complexe.
Se pose un problème que j' ai occulté et que le notaire n'a pas abordé: l'isf.
M. D. notable de la ville d'A et agent allianz m'annonce que je suis une cliente premium et que son inspecteur conseiller en tout va me faire cela. Nouveau RV le 23/11.
Surprise, ce monsieur qui m'a fait apporter moult documents me fait trés vite une simple déclaration de mon patrimoine de petite retraitée. Autoritaire, plein d'assurance, ce monsieur me rentre dans le crâne style méthode Coué sa vision des choses.Rien a déclarer. le lendemain je me rend au trésor public et là ce n'est pas ma fête. Si je ne présente pas avant 2017 une déclaration qui ne soit pas une vraie fumisterie les pénalités seront rudes; Merci Allianz.
Je cherche sur le Net, dans le Dalloz,, auprés d'un conseil juridique basique etc;le contrôleur principal a raison.
J'envoie un courriel de colère à l'agent Allianz/ RIEN . pas de contact de politesse commerciale pour essayer de comprendre. le 28novembre, je résilie par courrier avec AR retourné le 01-12 le contrat comme j'en ai le droit.
Toujours rien. Aujourd'hui je viens de voir que le chèque au lieu de me revenir ,a été encaissé. J'ai réussi à avoir au téléphone le service client très incompétent.Tout est bien enregistré:ouf. mais grosse colère de ma part.
Un courriel de fin de journée m'annonce juste que l'on va transmettre à un responsable de secteur.
Bref j'attends et ne peut placer cet argent ailleurs. Cet avis est le début d'une action qui sera rude; ALLIANZ a FUIR.</t>
  </si>
  <si>
    <t>gregory--p-133581</t>
  </si>
  <si>
    <t>Je suis satisfait du service ainsi que des tarifs proposés. Inscription simple et très rapide. Je recommande très fortement cette assurance. Merci beaucoup</t>
  </si>
  <si>
    <t>flick-m-123221</t>
  </si>
  <si>
    <t>Parfait !!! Je suis jeune conductrice pas si simple de trouver une assurance. Rapide efficace et simple. Je conseille à tout le monde cette assurance</t>
  </si>
  <si>
    <t>gaelle123-57409</t>
  </si>
  <si>
    <t>Je ne recommande cette assurance à personne. Mon amie tombée en panne est restée plus d'une heure trente bloquée dans le froid avec un enfant de cinq ans. Nous attendons toujours la dépanneuse qui dit arriver depuis une heure trente. C'est inadmissible.</t>
  </si>
  <si>
    <t>karine-c-115778</t>
  </si>
  <si>
    <t>je trouve les prix raisonnables, mais restent équivalents à d'autres assurances avec de meilleurs garanties.
Déçue de voir qu'avec 5 véhicules chez vous, nous n'avons pour le prix pas droit au dépannage 0KM.</t>
  </si>
  <si>
    <t>04 juillet 2020 suite à une expérience en juillet 2020</t>
  </si>
  <si>
    <t>mm44370-79562</t>
  </si>
  <si>
    <t>Nous avons eu un important degat des eaux a notre domicile. L 'expert Groupama est venu 5 mois apres le sinistre et a conteste la veracite de notre declaration. Nous avons bien evidemment apporte toutes nos preuves et apres avoir fait etablir un rapport de contre expertise et un rapport d'huissier ainsi qu'un courrier en AR sans reponse apres un mois pres du mediateur recommande par Groupama, nous nous orientons vers une action en justice.
Nous avions toutes nos assurances dans ce groupe y compris helas notre protection juridique qui evidemment ne peut nous defendre en ce cas puisque contre groupama.
Nous nous orientons donc vers une action en justice.
Quel dommage !</t>
  </si>
  <si>
    <t>cyril-b-116977</t>
  </si>
  <si>
    <t>interlocuteurs téléphonique toujours très agréable et prise en charge rapide en cas de sinistre espace internet personnel très lisible et intuitif</t>
  </si>
  <si>
    <t>06 août 2020 suite à une expérience en août 2020</t>
  </si>
  <si>
    <t>cec-95992</t>
  </si>
  <si>
    <t>Assurance pas très cher mais efficace juste pour prélever tous les mois ....
Accident corporel non responsable, la moto à rapidement été pris en charge. J'ai reçu rapidement un 1er acompte mais la suite fue plus mouvementé. 
Menace d'appliquer des frais de gardiennage si je ne vais pas récupérer  ma moto rapidement alors que j'avais encore des béquilles. (Et que dans les conditions générales en cas d'impossibilité, c'est à eux de faire le nécessaire). 
Ensuite lors de la proposition d'indemnisation, mon reste à charge des frais médicaux n'étaient même pas pris en charge à 100% ! Sans parler des pertes professionnelles et des différents préjudices !
Après un mail refusant la proposition, les frais médicaux sont pris en charge mais c'est tous. J'ai du prendre un avocat pour me faire indemniser au moins 50% de mes pertes !
Conclusion il faut se battre pour que les clauses du contrat soient appliquées... j'ai donc décider d'aller voir si l'herbe est plus verte ailleur. 
(Je vous passe la tromperie au téléphone lors de la souscription et le refus de geste pendant le covid alors que ma moto n'a pas bougée du garage.. toutes mes autres assurances on fait un geste ;-) )</t>
  </si>
  <si>
    <t>mimi-70547</t>
  </si>
  <si>
    <t>Incompétent,baratineur,Fuyez!!Perso j'en suis arrivé a faire opposition aux prélèvements..Trop facile de faire signé des contrats via internet et de prendre le fric,sa fait un mois et demi que mon assurance provisoire a pris fin et que j'attend l'envoi de la carte verte annuelle..Je ne peux pas faire circuler mon véhicule..donc je refuse de payer!</t>
  </si>
  <si>
    <t>sandra-p-109566</t>
  </si>
  <si>
    <t>Un seul incident, et une prise en charge et des délais improbables et intolérables. Toute la procédure a été fastidieuse pour quelque chose qui n'est pas extraordinaire: mon véhicule a été vandalisé. un process à revoir je pense!</t>
  </si>
  <si>
    <t>christophe-p-110584</t>
  </si>
  <si>
    <t>Je suis globalement content des services cependant les prix ne sont plus concurrentiel. Il y a de forte change que je vous quitte du faite des tarifs trop élevés</t>
  </si>
  <si>
    <t>salaheddine-a-125433</t>
  </si>
  <si>
    <t xml:space="preserve">En tant qu'étudiant les services proposés et le prix sont adaptés à ma situation, je suis trés satisfait et je conseillerai plus de collégues par votre.assurance en ésperant que ça durera par la suite
cordialement </t>
  </si>
  <si>
    <t>jojow59-79159</t>
  </si>
  <si>
    <t xml:space="preserve">Je vous écrit se commentaire pour vous faire part de mon mécontentement. Je vous explique alors pourquoi ! Depuis le 11 février 2019 j'ai déclarer mon véhicule voler au commissariat de police de denain IMMATRICULÉ : DW998jp ensuite je me suis rendus à l'agence de la matmut denain pour leur déclarer se problème. Nous sommes donc le vendredi 13 septembre 2019 je n'est toujours aucune nouvelle pour le remboursement de mon véhicule. Tout et je précise bien que tous les documents nécessaires on étais envoyer. Aucun document n'a étais oublié. Cela fait 7 mois et 23 jours que j'attend. Je suis vraiment pas content de cela. En espèrent recevoir une bonne nouvelle de votre part très rapidement. 
En attente de votre réponse. 
Cordialement Mr BRUWAERT JORDAN </t>
  </si>
  <si>
    <t>bb1377-65616</t>
  </si>
  <si>
    <t>Service assurance auto assez déplorable. On ne vous rappel jamais, ou alors la personne qui s'occupe de votre dossier est en vacance ou est débordée. Très fort pour prendre de l'argent mais zéro pour le reste.</t>
  </si>
  <si>
    <t>09 juin 2017 suite à une expérience en juin 2017</t>
  </si>
  <si>
    <t>souffy-55233</t>
  </si>
  <si>
    <t>J'ai contracté un plan Modul'retraite d'entreprise et un Modul professionnel que je souhaite récupérer. En dépit de nombreuses demandes par courriers, mails et autres appels, personne chez AXA n'est en capacité de donner suite à ma requête. Également, je n'ai reçu aucune réponse de leur part sur leur site même concernant cette même demande. A croire qu'il n'y a plus personne aux manettes chez cet assureur dont les pubs aguichantes sont autant de masques. Un conseil, évitez de vous laisser endormir...</t>
  </si>
  <si>
    <t>akobbi-75287</t>
  </si>
  <si>
    <t>j'ai fait une demande pour déclarer un conducteur secondaire le mois de Mai 2018. Une semaine plus tard et suite à la proposition financière, j'ai appelé le 28/05 pour demander l'annulation de ma demande.
L'assureur a pris l initiative de maintenir ma première demande sans que je signe quoi que ce soit</t>
  </si>
  <si>
    <t>cloclo-96496</t>
  </si>
  <si>
    <t xml:space="preserve">Bonjour 
Voilà  je suis très en colère avec mon assurance eca mais surtout contre les personnes qui savent comment se jouer de nous j'ai  assuré mes 2 chiens ?? ?? pour avoir l esprit tranquille   malheureusement j'ai mon loulou qui et décédé en 24 h mort naturelle aujourd'hui j'ai appelé mon assurance pour savoir quand il y allait me rembourser les frais de vétérinaire et d hospitalisations et la on m'a dit non vous ne payez pas assez cher, la personne avec qui j'ai souscrits mes assurances ma même dit qu'il me rembourse 500€ pour la mort quand j'ai demandé des explications on m'a dit que je n avais droit a rien je ne conseil pas cet assurance </t>
  </si>
  <si>
    <t>loumi-58203</t>
  </si>
  <si>
    <t>Assuré depuis 3 ans, mon contrat vient d'être résilié. La raison? elle est simple j'ai eu un sinistre non responsable qui a coûté 0 euros à Eurofil. Merci à eux maintenant à cause de la résiliation je vais devoir payer plus cher. A fuir !!!!!!!!!!</t>
  </si>
  <si>
    <t>jpm-91387</t>
  </si>
  <si>
    <t>Je n'ai eu encore aucun sinistre, je ne peux donc pas juger de la qualité de l'intervention lors d'un sinistre.</t>
  </si>
  <si>
    <t>karen-m-107366</t>
  </si>
  <si>
    <t>Je n'ai pas reçu ma carte verte définitive. Est-ce normal? 
Sinon depuis le début, je vous sollicite. Vous êtes rapide quand vous répondez, vous êtes rapide pour mettre en place les documents. 
Mais j'aimerais bien recevoir ma carte verte définitive. Merci</t>
  </si>
  <si>
    <t>devaux-t-129035</t>
  </si>
  <si>
    <t>Fluctuation des prix lors des différents entretiens sans raison valable
Je souhaiterais un complément d'information afin de comprendre ce sujet
Cordialement</t>
  </si>
  <si>
    <t>kabita-n-132720</t>
  </si>
  <si>
    <t>Satisfait du service, explication detaillees du conseiller , nempeche on he mavait informer au debut de la somme de 167... euros a payer. Je n'ai toujours pas compris en quoicela consistait</t>
  </si>
  <si>
    <t>titanic-50610</t>
  </si>
  <si>
    <t>dégâts des eaux en juin 2016 chez mes parents visite expert aout2016..décembre aucun travaux faits!!cela fait une heure que j'ai la musique pour obtenir un interlocuteur.Je comprends que cela exaspère des personnes âgées.</t>
  </si>
  <si>
    <t>19 décembre 2017 suite à une expérience en décembre 2017</t>
  </si>
  <si>
    <t>trixie77-59786</t>
  </si>
  <si>
    <t>Problème actuellement avec CARDIF dans le cadre d'un règlement de rachat d'assurance vie dont la demande a été envoyée par BNP en date du 24/11/2017. A la suite d'un manque de pièces j'ai  faxé directement à CARDIF le 8/12/2017 les documents  manquants au numéro indiqué par une personne de chez eux et à ce jour dossier toujours pas traité. Jeudi 14/12/2017 appel chez CARDIF pour voir l'état d'avancement et là mon interlocutrice me précise ne pas avoir les documents faxés puis les trouvent après 15 mn d'attente ! Aujourd'hui 18/12/2017 nouvel appel chez CARDIF et mon interlocuteur du jour lui ne trouve pas trace de mon envoi !!! Que penser de la façon dont on traite les dossiers dans cette compagnie ? les personnes de la plate forme que j'ai eu en ligne se sont montrés incompétentes à prendre en charge et à répondre à ma demande.</t>
  </si>
  <si>
    <t>mouton-sandra-52716</t>
  </si>
  <si>
    <t>Le 10 décembre 2016, j'ai eu un accident. Je contacte direct assurance et on me dit que mon véhicule n'est plus assuré car ils ont pris en compte un devis que j'avais fais pour un autre véhicule 2h30 au téléphone avec eux sur le lieu d'accident ils ont contacté le dépanneur en lui ordonnant de décharger le véhicule sur le champ (heureusement que le dépanneur a un coeur lui) il ne l'a pas fait, il a fallu 1sem1/2 pour que mon véhicule parte dans un garage pour l'expert mais mais ils n ont pas prévenu l'expert j'ai fais les démarche moi même (1 mois supplèmentaire) la secrétaire à un coeur aussi elle m'a passée en priorité le lendemain, et la direct assurance m'envoie des recommandés pour payer des cotisations de ce même véhicule qui est détruit depuis........bref j'ai tous rettiré de chez eux.</t>
  </si>
  <si>
    <t>julien-125305</t>
  </si>
  <si>
    <t>Assureur à fuir absolument, suite a la liquidation judiciaire de mon entreprise j'ai demandé le rachat total il y a plus de 3 semaines avec un dossier complet, le dossier a été traité il y a bientot 2 semaines mais je n'ai toujours reçu le virement ! Sans revenu depuis plus d'un mois je comptais sur eux pour faire manger mes enfants mais actuellement je me retrouve dans l'obligation de restreindre les repas..... je les relance tous les jours et personnes ne réponds !!!</t>
  </si>
  <si>
    <t>gourdin--97030</t>
  </si>
  <si>
    <t xml:space="preserve">Assurance avec un non savoir faire.
Je paye 120 euro tout les mois depuis plusieurs année sans rien demandé, j'ai eu un problème en rentrant de vacance avec ma remorque, en sachant que ma remorque est assurée avec ma voiture, j'ai du remettre 580 euro de ma poche en payant 120 euro tout les mois c'est vraiment mais vraiment abuser de ne pas vouloir remboursé.
Ps. Les chefs ont des congés à rallonge car chaque semaines depuis un mois le chef revient lundi. 
Le quel on sait pas. </t>
  </si>
  <si>
    <t>sam-103296</t>
  </si>
  <si>
    <t>Un peu cher mais je suis chez MGP depuis 20 ans, on ne va pas se mentir j'ai regardé chez les concurrents ou les prix sont encore plus élevés ou les remboursements ne sont pas terrible. Puis je n'ai jamais eu de soucis avec la MGP. Donc en forfait tradition depuis le débit je n'ai jamais changé.</t>
  </si>
  <si>
    <t>jean-pierre-n-124150</t>
  </si>
  <si>
    <t>quelques soucis avec le devis nom du chauffeur principale  franchises un peu élevées  voir la possibilité de l diminuée sans hausse exagérée du tarif le mieux c'est un conseillé</t>
  </si>
  <si>
    <t>14 février 2020 suite à une expérience en février 2020</t>
  </si>
  <si>
    <t>steven754-87177</t>
  </si>
  <si>
    <t xml:space="preserve">Bonjour les internautes. 
J ai eu une très bonne expérience durant mon sinistre chez axa France  un service satisfaisant au maroc . J ai eu un conseiller souriant et serviable . Il m'a proposé l indemnité rapidement.  Contrairement à l agence .
Un grand bravo pour ces jeunes conseillers.  Assurance habitation 
</t>
  </si>
  <si>
    <t>24 novembre 2017 suite à une expérience en novembre 2017</t>
  </si>
  <si>
    <t>alexandre-59088</t>
  </si>
  <si>
    <t>A la MAIF depuis 40 ans, je n'avais pas eu de sinistres trop importants pendant longtemps. Le règlement de quelques sinistres de moindre importance m'avait déjà fait tiquer. Or récemment nous avons eu à faire face à l'adversité et la MAIF s'est montrée très tiède, peu solidaire et pas si militante que ça. Après un sinistre incendie (criminel) sur un immeuble de loisir (grange de montagne), la mutuelle a mis longtemps avant de statuer, demandant devis et expertise dilatoires. Nous avons finit par recevoir une indemnisation très en dessous du coût de réparation. Le devis étant pourtant "a minima" : réfection en dessous de la qualité initiale du bâtiment (tôles ondulées au lieu d'ardoise en couverture), matériel et biens mobiliers sous évalués. Le tout sur la base d'une" valeur vénale" théorique et complètement irréaliste. Des travaux d'accès étant nécessaires pour réaliser les réparations, la MAIF refuse de les prendre en charge au motif "qu'ils constituent des améliorations qui n'existaient pas avant le sinistre"... Tout cela est ténébreux et désespérant. D'autant que nous sommes très honnêtes sur nos déclaration : jamais de surestimation, de fausses déclarations. Au contraire, très souvent nous avons pris à notre charges des petits sinistres tempête, dégâts de grêle, bris de vitres, problèmes de toiture, voiture rayée ou cabossée, etc... Je ne sais pas quoi faire...</t>
  </si>
  <si>
    <t>26 décembre 2017 suite à une expérience en décembre 2017</t>
  </si>
  <si>
    <t>vinoc-59811</t>
  </si>
  <si>
    <t>assuré depuis plus de 40 ans jamais déçu bonnes relations avec les équipes sur place en agence</t>
  </si>
  <si>
    <t>vasile-a-115534</t>
  </si>
  <si>
    <t>Parfait, je recommande, Je suis satisfait de service et de l'écoute. Les prix me conviennent, l'adhésion et simple et pratique. A voir dans le temps... Pour l'instant pas assez de recul ..</t>
  </si>
  <si>
    <t>christiancombe-75026</t>
  </si>
  <si>
    <t>Après un an augmentation avec alignement sur les autres assurances. Donc prix d'attraction et après de toute façon on subit sans explication.</t>
  </si>
  <si>
    <t>emmanuel-p-109529</t>
  </si>
  <si>
    <t>Je suis satisfait du service proposé et des tarifs en vigueur. En tant que nouveau client je ne peux d'avantage m'avancer sur la suite des services que vous proposez et la prise en charge des incidents.</t>
  </si>
  <si>
    <t>anais-b-125896</t>
  </si>
  <si>
    <t>Je suis satisfait du service, le prix me semble correct et j'espère ne pas être déçue par la qualité de l'assurance ! Donc à suivre dans le temps pour voir ce que ça donne</t>
  </si>
  <si>
    <t>francoise-56019</t>
  </si>
  <si>
    <t>La aussi une catastrophe des délais très longs, des demandes de renseignements qui n'ont aucune raison d'être m'étant renseignée à la Banque de France service assurance. Bref tout pour faire traîner, même que je ne suis pas responsable et que l'assurance de la partie adverses attend juste le rapport du Credit Mutuel.</t>
  </si>
  <si>
    <t>01 octobre 2021 suite à une expérience en septembre 2021</t>
  </si>
  <si>
    <t>clo-135350</t>
  </si>
  <si>
    <t>je ne peux évaluer pour l'instant je ne suis pas encore inscris par contre un grand merci la conseilla ire MARIAMA pour m'avoir envoyer le dossier d'inscription  avec rapidité.</t>
  </si>
  <si>
    <t>eslam-s-124904</t>
  </si>
  <si>
    <t>Je suis très heureux d'avoir un assurance comme direct assurance et je suis très satisfait de service internet car sa me facilite le temps et merci beaucoup</t>
  </si>
  <si>
    <t>katia-c-111395</t>
  </si>
  <si>
    <t xml:space="preserve">je suis très satisfaite, l'équipe est très sympa, compréhensive je recommande fortement
solutionne les ennuis , particulièrement ma conseillère un grand merci
</t>
  </si>
  <si>
    <t>el-khaddar-h-123210</t>
  </si>
  <si>
    <t>Je suis satisfait du service, cette assurance en ligne est faite pour les personnes qui n'ont peu ou pas trop de moyens financiers à mettre dans une assurance classique. Enfin une assurance  qui pensent à ces catégories de personnes (étudiants pour ma part).</t>
  </si>
  <si>
    <t>olivier-s-113228</t>
  </si>
  <si>
    <t>Tout d'abord, il est dommage que les prix ne baissent pas en fonction de la fidélité des clients. Ensuite, nous regrettons qu'une protection juridique permettant de nous défendre grâce à un avocat, quelque soit l'affaire, ne soit pas offerte ou proposée.</t>
  </si>
  <si>
    <t>aurelie-g-132924</t>
  </si>
  <si>
    <t xml:space="preserve">Facile de souscrire, prix attractif pour l'auto
Un peu moins pour l'habitation en revanche, les concurrents sont plus attractif sur ce point. A voir si vous proposez mieux </t>
  </si>
  <si>
    <t>laurent-et-sandra-137495</t>
  </si>
  <si>
    <t>En invalidité 3ème catégorie avec tierce-personne, en l'occurence mon conjoint,j'ai sollicité le déclenchement de la garantie PTIA (perte totale et irréversible d'autonomie) auprès des Assurances du Crédit Mutuel le 30 septembre 2020 pour 2 dossiers: - le 1er: l'experise médicale prévue intitialement a été annulée à la demande du médecin expert désigné, celui ci invoquant le fait qu'il m'avait déjà examinée dans le cadre d'une autre expertise médicale, pour un autre organisme d'assurances et pour le meme arret maladie (du 2 avril 2018). La seconde expertise annulée également, pour les mêmes motifs. Entre temps j'ai répondu rapidement aux sollicitations d'ACM et à leurs courriers du 19 octobre 2020 et du 27 janvier 2021, en joignant toujours les pièces médicales et administratives (questionnaire médical, notification de pension d'invalidité de la CARPIMKO, copies de correspondances médicales entre praticiens, examens complémentaires, prescriptions médicamenteuses....) soit l'intégralité de  mon dossier médical. Mon dernier courrier resté lui, sans réponse date du 31 mai 2021, adressé à Mr le Médecin Conseil des ACM en LRAR comporte les copies des notifications de la Maison Départementale des Personnes Handicapées de la Moselle m'accordant, à titre permanent : -un taux d'incapacité égal ou supérieur à 80% -L'attribution de la Carte Mobilité Inclusion mention "invalidité" - l'attribution de l'allocation Adulte Handicapé - l'attribution de la Prestation de Compensation du Handicap. 
Enfin, mon dernier courriel du 13juillet 2021 dans lequel je reprends et détaille tous les éléments et leur chronologie, et, demande, compte tenu de la dégradation de mon état de santé, IMPERATIVEMENT UNE EXPERTISE MEDICALE A DOMICILE!!! Le second dossier: expertise médicale effectuée le 23 janvier 2021 dans un cabinet médical qui n'est pas aux normes dites ERP ( Etablissement recevant du Public) c'est à dire sans ascenseur, sans toilettes ni salle d'attente!!! Je précise que je me déplace en fauteuil roulant.....Pendant cette expertise il est fait mention de ma prochaine hospitalisation prévue juste quelques jours plus tard (en détaillant mes pathologies le médecin expert a mis le doigt sur ma hernie discale cervicale) et là, il décide d'attendre mon retour d'hospitalisation afin de savoir si cette hernie discale est opérable ou non??? Sachant que je souffre de Polyarthrite rhumatoïde invalidante et de Spondylarthrite Ankylosante et que je suis hospitalisée pour réévaluation de traitements car je fais une hépatite médicamenteuse que vient faire ma hernie discale si ce n'est gagner du temps pour ne pas rendre son rapport?! A la demande de ce même expert, mon conjoint lui envoie le compte rendu d'hospitalisation le 1er février 2021. Dans les conclusions de ce compte rendu, mon rhumatologue fait état, en plus des mes rhumatismes inflammatoires mixtes (Polyarthrite + Spondylarthrite) d'un syndrome fibromyalgique associé. A la lecture de ce nouvel élément, le médecin expert ne rend toujours pas son rapport et désigne , de surcroit un médecin psychiatre pour m'examiner! Je me rends donc , toujours accompagnée de mon conjoint à la convocation de ce médecin psychiatre le 23 avril 2021 et là encore, ce cabinet n'est pas aux normes ERP (il dispose bien d'un ascenseur mais inadapté pour l' accueil d'un fauteuil roulant.) Puisque impossibilité d'accéder au cabinet médical qui se trouve au 5ème étage, mon conjoint demande l'annulation de l'examen. Nous voilà donc à 2 expertises dont une annulée avec, à chaque déplacements d'importants frais engagés (plus de 200kms aller retour, péage...)Mon conjoint informe les ACM par LRAR de l'annulation de l'expertise psychiatrique. Sachez Madame, Monsieur, que les délais de traitement particulièrement longs et scandaleux de mes dossiers ne font que participer à la dégradation de mon état de santé. Cela dit je consacrerai désormais l'energie qu'il me reste à obtenir gain de cause et à entamer les procédures relatives à la non-conformité des cabinets médicaux auprès desquels les ACM souhaite me soumettre (cabinets inadaptés aux personnes à mobilité réduite dont mon conjoint a bien pris soins de filmer et photographier les configurations des lieux ). Dernier courriel de ce médecin expert initial qui m'informe, le 4 octobre dernier qu'un nouvel examen est prévu mi novembre par un autre expert exerçant lui dans le 59 ( nous sommes dans le 57)et me précise qu'il est possible que ce nouvel examen se déroule soit à son cabinet à S......... (sans ascenseur) soit à son cabinet secondaire (avec ascenseur). Ma demande d'expertise effectuée à mon domicile n'est absolument pas prise en compte!!!! Je souhaite ici préciser qu'un médecin expert officiant pour un autre de mes dossiers d'assurance a procédé, comme souhaité et compte tenu de mon état de santé à mon examen médical à mon domicile.
Je demande donc ici IMPERATIVEMENT une expertise médicale à domicile. J'attends une réponse prompte des ACM.</t>
  </si>
  <si>
    <t>peyo-81274</t>
  </si>
  <si>
    <t>30 ans de fidélité. 
Après un dégât sur une résidence locative, la Maif a mis 15 mois à me répondre que les dégâts ne seraient pas pris en charge alors qu'elle aurait pu le faire le jour de ma déclaration (les dégâts déclarés étant antérieurs au contrat). J'ai perdu 15 mois en démarches, visites d'experts, attente de compte rendu, courrier ... 
Merci l'assureur militant !</t>
  </si>
  <si>
    <t>miloud-60643</t>
  </si>
  <si>
    <t>Très bonne assurance santé, j'en ai eu besoin pour faire mes lunettes et j'étais surprise du bon remboursement. j'ai eu un super conseiller qui n'a pas disparu après l'adhésion
pas de couac à l'inscription,</t>
  </si>
  <si>
    <t>roy-s-126026</t>
  </si>
  <si>
    <t>Rapide et competitif. Le service téléphonique est très bien et agréable ! Merci Annie, de votre service et votre compétence,ainsi que votre ponctualité</t>
  </si>
  <si>
    <t>jean-marc-h-106266</t>
  </si>
  <si>
    <t>Après avoir effectué mes devis en ligne, j'ai pris contact par téléphone avec Direct-Assurance. Accueil courtois, validations des contrats rapide, puis paiement par CB en ligne. C'est parfait, rapide, efficace ! Je recommande !</t>
  </si>
  <si>
    <t>melc-123718</t>
  </si>
  <si>
    <t xml:space="preserve">On me vole mon véhicule. Que de problèmes pour être remboursé. A l'achat de ma nouvelle voiture, on me dit qu'on ne m'assurera plus chez GMF....merci vous êtes assurément bon.
Notez que 2 mois après, je reçois un courrier personnalisé me vantant les mérites de GMF et me proposant d'assurer mon vehicule chez eux.
Je les contacte par téléphone : "c'est une erreur".
QUEL PROFESSIONNALISME !!!!! </t>
  </si>
  <si>
    <t>bleriot15-52350</t>
  </si>
  <si>
    <t>Dégât des eaux du 14.10.2016 provenant du voisin du dessus
Passage de l'expert le 16.12.2016 ; 2 mois après ! Depuis aucune nouvelle malgré 2 lettres recommandées et une bonne vingtaine d'appels téléphoniques - agence - siège - département sinistre - département indemnisation. Services difficilement joignables et à chaque fois nous ne sommes qu'une plateforme nous transmettons au gestionnaire qui entrera en contact avec vous ? Rien, aucun appel, aucun sms, aucun mail malgré la menace de changer de compagnie d'assurance. Un scandale.</t>
  </si>
  <si>
    <t>bagui-19482</t>
  </si>
  <si>
    <t>En cas de sinistres, bon courage.pour un accident le 07/06/19, la conductrice de la voiture B reconnais son erreur mais Direct assurance m'inpose le 50 
50, je compte contester bien su
r et aller jusqu'au bout, même tribunal.si médiation ne me donne pas raison.</t>
  </si>
  <si>
    <t>rossin-c-130064</t>
  </si>
  <si>
    <t>La recherche du vehicule est facile, le site est efficace et simple d'utilisation. Les tarifs sont tout à fait corrects pour un jeune conducteur sans bonus.</t>
  </si>
  <si>
    <t>25 janvier 2017 suite à une expérience en janvier 2017</t>
  </si>
  <si>
    <t>paspigeon-51658</t>
  </si>
  <si>
    <t xml:space="preserve">Une façon permanente de prendre les clients pour des c... Ne pas faire confiance à ces filous ex tu veux payer ta cotisation en ligne ils te tendent un piège pour souscrire au prelevement  direct sur ton compte l'option CB est cachée;Tu as un parrainage ils te le refusent ou une fois souscrit  vous le suppriment. Assurance au KM tu leur donnes le relevé , il se trompent en leur faveur.Avec ce mauvais esprit, les contacts ressemblent à une duperie permanente. </t>
  </si>
  <si>
    <t>nicolas-c-126547</t>
  </si>
  <si>
    <t>Assurance avec de très bon tarif et bon services je n'ai pas encore testé le service sinistre et j'espère ne pas en avoir besoins.
dommage que le numéro d'appel soit payant c'est le seul défaut que je constate et qui peut bloquer certains clients potentiel.</t>
  </si>
  <si>
    <t>glacon-a-122333</t>
  </si>
  <si>
    <t>Je suis satisfait du service, j’attends maintenant de recevoir ma carte verte définitive , j’espère que cette assurance ne me décevra pas . Prix intéressant</t>
  </si>
  <si>
    <t>grdb24-111855</t>
  </si>
  <si>
    <t>Voilà : 52 ans1/2 de MAIF, depuis ce matin j'ai arrêté.
Mutualiste, sociétaires ... blabla commercial qui était réel en 1968, mais depuis ...
Il est bien loin le temps où nous étions fiers d'arborer l'écusson MAIF sur le pare-brise ou fixé sur le pare-choc ...
Suite à un changement de véhicule (plus puissant, vilain vieux !) j'ai fait calculer le coût pour ce nouveau véhicule. À la vue de la somme proposée, je suis allé voir ailleurs, premier devis (le seul que j'ai fait faire sur internet) : 46% de moins avec toutes les options identiques à ma chère (très chère) MAIF.
11h ce matin j'ai quitté, partiellement pour l'instant, la soi-disant « mutuelle », vous vous rendez compte 52 ans1/2 !!! 
Bêtement ça m'a fait mal.
1100 € de moins, ça, ça fait du bien !
Je ne vous parle que de cette anecdote banale, mais j'aurai un livre à écrire sur ces 52 ans 1/2 en compagnie de cette SOCIÉTÉ D'ASSURANCE, il s'en passe tellement sur une vie !
Le reste va suivre : une autre voiture, notre maison, 3 appartements ...
Un beau voyage en perspective avec un tel Delta !</t>
  </si>
  <si>
    <t>mike66-66266</t>
  </si>
  <si>
    <t>Je ne suis pas assuré depuis longtemps à la MAIF (un an et demi) mais j'ai déjà pu entrevoir leur incompétence sur de nombreux points. Frais de dossier que l'on vous tait au téléphone, avis différents d'un conseiller à un autre, mauvaise défense des sociétaires et mauvaise gestion des dossiers (j'ai moi-même du faire le lien entre le garage et mon assureur après un accrochage). Je cherche encore l'assureur militant. 
Si vous souhaitez une assurance qui défend vraiment choisissez en une autre et surtout ne vous laissez pas abuser par les campagnes de publicités démagogiques dont ils abreuvent les écrans !</t>
  </si>
  <si>
    <t>claire-l-115365</t>
  </si>
  <si>
    <t>La simplicité est impressionnante ! En deux clics le contrat est dans la boîte mail.
Prix défiants toute concurrence, espérons que tout soit aussi rose quand il y a un problème…</t>
  </si>
  <si>
    <t>livia-tarin-110563</t>
  </si>
  <si>
    <t>JE SUIS SATISFAITE POURVU QUE CELA DURE 
IL S'AGIT DE MA PREMIERE SOUSCRIPTION A DIRECT ASSURANCE
JE SUIS SATISFAITE POURVU QUE CELA DURE 
IL S'AGIT DE MA PREMIERE SOUSCRIPTION A DIRECT ASSURANCE</t>
  </si>
  <si>
    <t>patpat€€€€€-99804</t>
  </si>
  <si>
    <t>Lorsque l"on veux résilier  neoliane mets la pression a leur client . Dans mon cas  le service client me l"accordée  puis le lendemain  gestion muta owliance me l'a refuse . Je suis donc obligée de faire mail sur mail car leur réponse est que je ne serais pas dans les temps (pour info 2 mois et 10 jours) pour eux il faut 2 mois pile poil.
Je fais donc opposition auprès de ma banque pour les prélèvements a partir de janvier. Ils sont de mauvaise foi et font pression sur leurs clients. Je me suis faite avoir le"an dernier il ne me"aurons pas cette année. Conclusion ils sont très cher ne rembourse pas grand chose . N"y aller pas de"autre mutuelle sont plus intéressante</t>
  </si>
  <si>
    <t>19 septembre 2018 suite à une expérience en septembre 2018</t>
  </si>
  <si>
    <t>gravier-66950</t>
  </si>
  <si>
    <t>Très bonne mutuelle, j'en suis convaincu à 100% et très satisfait. Toute ma petite famille est prise en charge. Les remboursements sont rapides. Ils sont réactifs au téléphone. Depuis 5 ans chez eux je n'ai jamais eu aucun problèmes. J'ai eu des frais d'hospitalisation très lourd qui m'ont été entièrement pris en charge. En ce qui concerne le remboursement des actes du dentiste c'est le top avec la complémentaire. Sur une facture de 1250 euros pour une prothèse dentaire je n'ai déboursé que 75 euros !!!!
Ne parlant pas de l'optique rien à payer.
Il prenne aussi en charge les frais d'honoraire d'osthéopathie. :)</t>
  </si>
  <si>
    <t>ladeira-e-110118</t>
  </si>
  <si>
    <t>Les services d'Olivier Assurance pour la demande de devis et souscription de contrat d'assuance automobile sont rapides et assez explicite, ce qui facilite les différentes démarches. De plus les prix sont acceptables.</t>
  </si>
  <si>
    <t>hassen-r-129995</t>
  </si>
  <si>
    <t>Très bonne organisation du site 
J'espère pas avoir plus de question après tous les étapes passer sur le site et que a été montioner dans le étapes précédentes merci</t>
  </si>
  <si>
    <t>delpino-c-109278</t>
  </si>
  <si>
    <t>Je suis très satisfaite du service j’ été déjà en difficulté et ils ont trouvé solutions a tous mes problèmes  et le prix me convient en plus comme ma fille m'a parrainé j’eus un réduction</t>
  </si>
  <si>
    <t>kad-90740</t>
  </si>
  <si>
    <t>C’est une première fois pour moi de m’assurer avec vous j’aimerais voir par la suite comment vous traitez votre client ainsi que la disponibilité de Service Client si ils sont facilement joignable</t>
  </si>
  <si>
    <t>28 mai 2019 suite à une expérience en mai 2019</t>
  </si>
  <si>
    <t>cdr78-76318</t>
  </si>
  <si>
    <t>Moi j'aimerais comprendre pourquoi MUTUA Gestion n'a toujours pas fait le nécessaire auprès de la CPAM pour se retirer de mon compte alors que depuis décembre j'ai résilié la mutuelle, que j'ai envoyé le coupon de demande de suppression de la télétrans Noemie fourni par ma nouvelle mutuelle et que j'ai appelé 1 fois par mois et qu'on me répond toujours "Oui Mme, c'est fait, dans 10 jours nous n'apparaitront plus!"
En faite c'est quoi le délire? Vos opératrices sont toutes incompétentes ou vous aimez emmerder les gens pour qu'ils ne soit pas rembourser par leur nouvelle mutuelle???</t>
  </si>
  <si>
    <t>cedric--l-130384</t>
  </si>
  <si>
    <t xml:space="preserve">Pour le moment aucun avis. Je viens de souscrire. 
Souscription simple et rapide. Aucun problème pour renseigner les informations demander. 
A voir par la suite. </t>
  </si>
  <si>
    <t>audineau-a-138365</t>
  </si>
  <si>
    <t>Je suis moyennement satisfait de l'offre. Certaines offres pour les même garanties sont plus avantageuses (ex : AVIVA) malgré la "promotion" de 10% pour un multi-contrat. 
Également, les montants de franchisse sont très élevées et ne tiennent pas compte des années sans sinistre et de fidélité à l'Olivier Assurance (alors que ma conduite ne diffère pas entre mon ancien véhicule et mon nouveau). 
Coté service client, malgré deux appels, aucune solution ne peut être trouvée.</t>
  </si>
  <si>
    <t>19 février 2018 suite à une expérience en février 2018</t>
  </si>
  <si>
    <t>jazz-61576</t>
  </si>
  <si>
    <t>A fuir absolument, ils sont difficiles à joindre et de très mauvaise fois lorsque l'on souhaite résilier un contrat.</t>
  </si>
  <si>
    <t>yohann-l-109076</t>
  </si>
  <si>
    <t>je suis satisfait pour le moment du service désormais je ferai une autre estimation sur le suivi des opérations qui viendront. merci à l'opératrice très gentille</t>
  </si>
  <si>
    <t>audrey-g-133629</t>
  </si>
  <si>
    <t>super rapide je recommande attention quand même il a beaucoup d option en prendre si on veut être couver a cent pour cent et le prix grimpe vite mais sinn le prix de base reste correct</t>
  </si>
  <si>
    <t>macedo-c-121147</t>
  </si>
  <si>
    <t xml:space="preserve">Je suis satisfait de vos services ainsi que du prix 
En vous remerciant de votre écoute et des conseils pour notre assurance 
On vous recommandera
A bientôt </t>
  </si>
  <si>
    <t>15 décembre 2020 suite à une expérience en décembre 2020</t>
  </si>
  <si>
    <t>huugken-101483</t>
  </si>
  <si>
    <t xml:space="preserve">Je me suis souscrit à l'offre avec le DriveBox. Je pensais, en étant un conducteur tranquille, que cela me pouvait rendre un peu d'argent.
D'abord, il faut s'habituer à cette situation. Les freinages sont considérés trop fort rapidement. Il s'est passé que je suis passé par le rouge, pour ne pas devoir freiner trop fort pour l'orange (oui, je sais, 135€ et 4 points est bien plus qu'on peut perdre avec un évènement de freinage enregistré, hors le danger routier...). En plus, il ne faut pas prendre des bretelles sur l'autoroute, car seulement un escargot peut éviter un évènement "Virage" : avec l'un camion sur le pare-choc et un autre qui te dépasse (avec 45km/h sur la bretelle de l'A13 vers le périf intérieur, car 50km/h sur le compteur est déjà trop vite - à mon avis, cela ne contribue pas à la sécurité routière). Et là, on commence à taper sur l'aspect le plus frustrant : les évènements injustes. Tu roules comme un papi, tu es sûr que tu n'as pas accéléré ou freiné trop fort, mais parce que ce ***** box n'utilise que le GPS et sa réception est nulle, plein d'évènements sont enregistrés. On peut les contester, mais j'estime qu'environ un quart des contestations n'est pas honoré (en disant que ces évènements étaient justifiés). Et cela sur les évènements dont j'étais 100% sûr qu'ils étaient injustes - je n'ai jamais contesté des évènements si j'avais le moindre doute. Donc, on perd toute sérénité de conduite et en plus, on risque de ne pas recevoir le remboursement que la conduite mérite. Si vous avez vraiment un petit budget et vous supportez les évènements injustes, ce DriveBox pouvait être une bonne idée. Dans tout autre cas : ne le prenez pas. A noter que les remboursements ne se font que sur la prime de base et non sur les options (comme assistance 0km, bris de glace, etc.).
J'ai offert de regarder/analyser quelques évènements ensemble, mais pas de réaction de leur part.
Puis, quand j'ai exprimé mes frustrations en demandant l'adresse pour renvoyer ce box, ces génies ont tout-de-suite et sans concertation désactivé le box... Très bon service clientèle, ça ! </t>
  </si>
  <si>
    <t>21 août 2017 suite à une expérience en août 2017</t>
  </si>
  <si>
    <t>sam-56781</t>
  </si>
  <si>
    <t xml:space="preserve">cela fait plus d'un an que j'ai eu un sinistre en droit en Belgique 
et toujours aucune indemnisation trop c'est trop  
assurance à fuir je paye pour rien très mauvaise assurance </t>
  </si>
  <si>
    <t>02 juillet 2020 suite à une expérience en juillet 2020</t>
  </si>
  <si>
    <t>robert-92894</t>
  </si>
  <si>
    <t>bonjours,je suis en invalidité 2 eme categorie depuis le 1 janvier 2020.
Je percois une pension d'invalidité de 1205 euros brut par mois soit 50 pour cent de mes dix meilleur années.AG2R est censée me versé 25 pour cent de complement de salaire sur ma pension d'invalidité.
Depuis le 1 janvier AG2R me verse un complement de 43.88 euros et apres de nombreux appel au service client il me dise que c'est cette somme que sa représente 25 pour cent ou que c'est la cpam qui peut etre me verse plus que 50 pour cent de mes dix meilleur années.
Je leur est envoyé un courrier par mail au service client avec le justificatif de la CPAM comme quoi que c"est ecrit noir sur blanc qu'il me versé 50 pour cent, plus dans se mail je leur est joint mes trois derniers bulletin de salaire de ma derniere activité avant mon accident cérébral.
Je ne suis pas comptable mais 43.88 euros ce la fait pas 25 pour cent de 1205 euros ou de mon dernier salaire qui est de 2100 euros,mais pour pour AG2R 43.88 euros sa représente 25 pour cent.
Ils sont en train de me faire perdre patience,je pense que je vais entreprendre une action en justice et en plus leur demander des domages moral pour dans le stress qu'il me mettent depuis 7 mois.
Si quelqu'un peut me donner sont avis sur ma sitiation</t>
  </si>
  <si>
    <t>cissokho-m-122690</t>
  </si>
  <si>
    <t xml:space="preserve">Le mise en place du contrat a été simple et très compliqué et mon interlocuteur très compétent 
La durée pas très très longue t les documents demandés pas beaucoup </t>
  </si>
  <si>
    <t>valou-58817</t>
  </si>
  <si>
    <t>A bien changé finalement pas plus intéressante que les autres assurances, toujours une exclusion quand on pense être indemnisé.</t>
  </si>
  <si>
    <t>jose-a-130063</t>
  </si>
  <si>
    <t>Service pratique et simple d'utilisation même avec un smartphone le prix pratiqués est correct par rapport à l'année de mon véhicule et le peu de kilomètres que je parcours avec.</t>
  </si>
  <si>
    <t>18 octobre 2020 suite à une expérience en octobre 2020</t>
  </si>
  <si>
    <t>djam-98883</t>
  </si>
  <si>
    <t>Inadmissible, en arrêt depuis juillet aucune indemnisation, quand on les appel ils nous disent de patienter la patience à des limites, je me pose la question de les attaquer au prud homme</t>
  </si>
  <si>
    <t>patrick-m-126703</t>
  </si>
  <si>
    <t xml:space="preserve">Très bon rapport qualité/prix.
Pré-souscription simple par le vendeur avec toutes les explications pour le meilleur choix.
L'option gravage permet une amélioration sur un véhicule neuf et rassure.
</t>
  </si>
  <si>
    <t>20 octobre 2017 suite à une expérience en octobre 2017</t>
  </si>
  <si>
    <t>jojo-58240</t>
  </si>
  <si>
    <t>service prestation</t>
  </si>
  <si>
    <t>05 avril 2019 suite à une expérience en avril 2019</t>
  </si>
  <si>
    <t>fran-74793</t>
  </si>
  <si>
    <t>Ça va à peu près bien tant qu'on n'a pas d'accrochage, même non responsable...</t>
  </si>
  <si>
    <t>02 février 2021 suite à une expérience en février 2021</t>
  </si>
  <si>
    <t>antares-46797</t>
  </si>
  <si>
    <t xml:space="preserve">bonjour  j'ai   un contrat assurance  vie   @.cieVIE  que  je gere depuis  le site  internet  pour les  arbitrages    pas  de probleme  mais pour  un rachat partiel  sur mon contrat  il est impossible de  le faire sur   le site .
mes demandes   par  le contact  mails  sont restes  ss reponse   imposssible   d"avoir  un interlocuteur valable  pour me  renseigner  ce  n'est pas  les  n° TELEPHONIQUES   qui manque  mais   tous   me  renvoi    en boucle  vers    mon  premier contact     je possede  plusieurs contrats    d"assurance  vie   ds  d'autres societes  aucune   ne  me pose  ce  genre  de problemes </t>
  </si>
  <si>
    <t>4l-lolo-59989</t>
  </si>
  <si>
    <t>traitement par internet est très rapide et le service client est a l’écoute. des appels réguliers pour voir l'avancement du dossier et si on a des questions suplementaires</t>
  </si>
  <si>
    <t>29 octobre 2018 suite à une expérience en octobre 2018</t>
  </si>
  <si>
    <t>brice-59205</t>
  </si>
  <si>
    <t xml:space="preserve">J'ai été appâté par une réduction de tarif pour ma nouvelle voiture. 1er sinistre (touché la voiture de devant à un feu un jour de forte pluie, tôle froissé), résilié dans la foulée malgré 50% CRM depuis au moins 7 ans C'est la 1ere fois que ça m'arrive. Une fois résilié chez eux, les autres assureurs vous regardent avec méfiance  
</t>
  </si>
  <si>
    <t>titousd54-56864</t>
  </si>
  <si>
    <t>Cela fait trois fois que l'on me demande un relevé d'informations qui a été déjà fourni.
J'ai déjà téléphoné et cela a un coût important sans pour autant avoir une réponse satisfaisante.
A fuir.</t>
  </si>
  <si>
    <t>maya-138143</t>
  </si>
  <si>
    <t>BRAVO et encore BRAVO a toute l équipe pour leurs coté relationnel pour leurs patience et leurs écoutes !  cela fait des années que je suis cliente et je ne regrette vraiment pas mon choix car j ai eu pas mal de déceptions avec d'autres grandes compagnies !! pour moi la grandeur de Direct Assurance c est en premier les conseillers de clientèle !! les tarifs  par la suite pour le remboursement sinistre je ne sais pas dieu merci j en ai jamais eu !!!pour finir un grand BRAVO au service de recrutement et a la direction pour leurs personnels excellent choix et un grand Merci  a toute l'équipe de Direct Assurance et très bonne continuation</t>
  </si>
  <si>
    <t>stephane-r-108958</t>
  </si>
  <si>
    <t>l assurance a augmenter malgre les confinement et donc moins d accident dommage pour l augmentation assurance trop cher je ne reviendrais pas chez vous</t>
  </si>
  <si>
    <t>laurent-c-113219</t>
  </si>
  <si>
    <t>Je suis satisfait de vos services en ligne ainsi que téléphoniques. Cependant je pense que si nous avons plus de 2 véhicules assurés une réduction peu s'exécuter car nous ne pouvons pas rouler dans ceux-ci en même temps. Cdlt</t>
  </si>
  <si>
    <t>05 février 2019 suite à une expérience en février 2019</t>
  </si>
  <si>
    <t>chabrol74-70967</t>
  </si>
  <si>
    <t>Très bonne assurance rapide pour les enfants remboursements et pour services clients</t>
  </si>
  <si>
    <t>09 janvier 2019 suite à une expérience en janvier 2019</t>
  </si>
  <si>
    <t>scauchois-70036</t>
  </si>
  <si>
    <t>Contrat ambigue.après trois mois, rapport d'expertise toujours pas parvenu au réparateur.Service client désagréable au possible. Aucun retour de la part du service client. J'ai pourtant souscrit ce contrat à l'achat de ma moto chez le concessionnaire.</t>
  </si>
  <si>
    <t>14 décembre 2019 suite à une expérience en décembre 2019</t>
  </si>
  <si>
    <t>sandrine-81911</t>
  </si>
  <si>
    <t>très déçu,interlocuteur méprisant et menteur,du faire intervenir manpower pour faire avancé mon dossier ag2r me disais ne pas avoir eu mes arret maladie je n'hésiterais pas a casser les bonbons a mon agence et au service sociale intérim si aucun paiement ne m'intervient en attente règlement complément de salaire suite a un arrêt maladie</t>
  </si>
  <si>
    <t>logan--d-131513</t>
  </si>
  <si>
    <t>Je suis satisfait du service, le prix me convient mais j’espère qu’avec les années il va baisser car je je suis un très bon conducteur. En tout cas le site est vraiment bien fait très fluide et facile à comprendre. Merci beaucoup parce que j’ai essayé chez d’autres concurrents et c’est vraiment pas ça. j’espère rester chez vous pour beaucoup d’années</t>
  </si>
  <si>
    <t>ben-62223</t>
  </si>
  <si>
    <t>quelle horreur cette mutuelle ! a fuir a tout prix ...Depuis le début rien ne va :   6 mois d'attente pour avoir sa carte , tiers payant impossible ...</t>
  </si>
  <si>
    <t>karim-h-114420</t>
  </si>
  <si>
    <t>Bien sérieux je vous conseille april moto pour votre assurance moto qualité prix sérieux et pas chère j’ai assuré mon 125 en 2 click et je suis vraiment content</t>
  </si>
  <si>
    <t>jcl-102946</t>
  </si>
  <si>
    <t>Remboursement rapide dans l ensemble. Entière satisfaction lors de renseignements téléphoniques. Personnel très agréable et compétent avec réponses claires et précises, merci.</t>
  </si>
  <si>
    <t>herve-r-124148</t>
  </si>
  <si>
    <t>pour la première fois j'ai besoin de vous après des années de cotisations je verrai bien si la confiance en vous est mérité ce que je ne doute pas car jusqu'à présent j'ai été agréablement surpris
merci de votre attention</t>
  </si>
  <si>
    <t>ludovic-c-106047</t>
  </si>
  <si>
    <t>Je suis satisfait du prix et de la rapidité pour souscrire un contrat d’assurance
L’envoie des documents est très simple à faire et le site et très bien fait</t>
  </si>
  <si>
    <t>elizangela-b-124449</t>
  </si>
  <si>
    <t xml:space="preserve">Je suis satisfaire de mon choix. Personnel attentif et toujours disponibles pour répondre aux questions.
Prox correct                                 </t>
  </si>
  <si>
    <t>?-132130</t>
  </si>
  <si>
    <t>J'ai été reçu au téléphone par Emeline ce jour.
Un accueil en tous points parfait, écoute, qualité des réponses, disponibilité et le "sourire dans la voix". Merci pour la qualité des renseignements.</t>
  </si>
  <si>
    <t>catherine-f-116365</t>
  </si>
  <si>
    <t>je suis satisfaite de la disponibilité et de l'écoute rencontrée.
La personne au téléphone était aimable et compétente.
La négociation a été possible. Merci</t>
  </si>
  <si>
    <t>anne-r-117128</t>
  </si>
  <si>
    <t>Insatisfaite du service client , qui change le tarif d'un devis sans en avertir le client ! augmenter ce tarif car on est plus mariée !!!!!! donc seul à supporter l'assurance...bravo</t>
  </si>
  <si>
    <t>gerard-c-112004</t>
  </si>
  <si>
    <t xml:space="preserve">Service téléphonique très agréable et top niveau souscription 
Je compte faire une assurance habitation en plus de deux assurances voiture chez vous 
</t>
  </si>
  <si>
    <t>pascaloubio-49743</t>
  </si>
  <si>
    <t>après un tarif attractif de départ,la cotisation annuelle de référence augmente fortement chaque année, soit +15% par rapport à 2017, et + 44% depuis 2016 !!!!!Malgré mon bonus à 40% je paye de plus en plus!!</t>
  </si>
  <si>
    <t>david-101350</t>
  </si>
  <si>
    <t xml:space="preserve">Je déconseille fortement. J'ai eu des soucis administratifs, ils m'ont fait  refaire le document plusieurs par le veterinaire car la date n etait pas dans la bonne case, alors que elle etait précisée avec le commentaire sur le soin avec la ligne du dessous. j'ai envoyé ma demande de résiliation par courrier, ils ont refusé demandant un recomandé avec AR, ils l'ont reçu 1 semaine après le délai, efusent et m'imposent 1 an supplémentaire.  D'autre part, il y a 20 € de franchise systématique pour chaque remboursement. Donc très peu rentable. Et en cas de pepin, les plafonds sont bas et ne couvrent pas l'ensemble des investissements. A fuir absolument !
</t>
  </si>
  <si>
    <t>thomas-d-109023</t>
  </si>
  <si>
    <t>Rapide simple et les conseillers à l'écoute et réponde correctement à vos demande tout en étant poli et en donnant des conseils. 
Ma demande a été rapidement traité et bien traité</t>
  </si>
  <si>
    <t>jean-joel-d-114257</t>
  </si>
  <si>
    <t>Je suis satisfait des services proposés.
Observations :
Dans la mesure où je suis dans mon espace client, il serait bien vu que les informations d'identité/personnelles ne soient pas/plus à renseigner...à nouveau, comme ci-après par exemple.
Bien cordialement</t>
  </si>
  <si>
    <t>18 septembre 2018 suite à une expérience en septembre 2018</t>
  </si>
  <si>
    <t>roadking59-66917</t>
  </si>
  <si>
    <t>s'assurer et se faire virer pour deux sinistres NON responsables; pourquoi donc s'assurer "tous risques" pour ne pas être indemniser au prorata des primes demandées !!! Je vais donc résilier de mon côté les contrats direct assurance et AXA (même groupe); 7 contrats en jeu, on verra qui en pâtira le plus!! à bon entendeur...</t>
  </si>
  <si>
    <t>05 novembre 2020 suite à une expérience en novembre 2020</t>
  </si>
  <si>
    <t>sissi-99711</t>
  </si>
  <si>
    <t>Suite à un dégât des eaux février 2020 et et un incendie juin 2020 j’ai tout de suite eut la visite des experts ....tout à été fait dans les règles au début très à l écoute .depuis pas un rond de verser ,très difficile de les avoirs au téléphone.....du bla-bla-blas......à devenir dingue !!!!!
Bref tu souscrit une assurance et on te fait tourner en toupie !!!!!</t>
  </si>
  <si>
    <t>28 septembre 2017 suite à une expérience en septembre 2017</t>
  </si>
  <si>
    <t>ad66-57681</t>
  </si>
  <si>
    <t>Plateforme au Maroc
Avec des agents désagréables ne connaissent pas leur métier répète toujours le même texte</t>
  </si>
  <si>
    <t>monanou-65469</t>
  </si>
  <si>
    <t>Voilà maintenant 3mois que la résiliation de mon assurance habitation dur. Ils continue à vous faire payer. Quand vous arriver à avoir enfin quelqu’un au téléphone ce n’est pas pour vous aider. C’est parce qu’il on besoin de votre accord pour changer vos dosssier. Mais ne sont pas apte à s’occuper de vos vrai litige. Ils vous accuse de ne pas avoir fait le nécessaire et envoyer tel ou tel dossier ou demande. Alors que cela fait dix fois qu’on les relance et à aucun moment ne trouve l’intelligence de vous informer de ce qu’il faut faire. On doit deviner les étapes et croiser les doigts. Cela fais 4ans que j’en suis là bas et déjà dégoûter . Et encore je ne parle pas de l’assurance auto. Une fois le litige terminé  je ferme tous mes contrat et je vais voir ailleurs.</t>
  </si>
  <si>
    <t>fil56-64473</t>
  </si>
  <si>
    <t>Cette mutuelle est injoignable et ne répond que par des mails automatisés. Il y a un va et vient totalement opaque entre Neoliane, Mutua Gestion et Santiane qui rend tout extrêmement complexe. Aucune relation directe, aucun conseil. Un univers bureaucratique dans toute sa splendeur et des tarifs pas si avantageux que ça</t>
  </si>
  <si>
    <t>pinpin-74800</t>
  </si>
  <si>
    <t>délai supérieur à 3 semaines , 10 à  15 jours annoncés</t>
  </si>
  <si>
    <t>joe1313-114479</t>
  </si>
  <si>
    <t>Bonjour suite à mon appel concernant les services pouvant se traiter avec portable je remercie tout particulièrement Aminata pour m’avoir renseigné de très bonnes manières c’était clair net très précis et  compréhensif,  encore merci,  cordialement Monsieur Cambourg Joseph.</t>
  </si>
  <si>
    <t>marc-m-113019</t>
  </si>
  <si>
    <t>les informations demandées sont simples et pratiques pour la rédaction du contrat, je trouve dommage qu'il n'y ai pas une option sur la couverture des biens contre le vol par effraction.</t>
  </si>
  <si>
    <t>karine-100923</t>
  </si>
  <si>
    <t xml:space="preserve">Service travaux des incompétents, il missionne des entreprises bas prix pour effectuer les travaux résultat malfaçon ! A FUIR
Aujourd'hui le problème n'est toujours pas réglé. De plus les tarifs sont plus qu élevés </t>
  </si>
  <si>
    <t>mmteyrek-79290</t>
  </si>
  <si>
    <t>me raccrocher au nez. Demande des enregistrements téléphoniques en cours pour porte plainte. Après un cambriolage, il faut envoyer un devis pour la réparation de la porte ( oui je dois laisser ma porte grande ouverte avant qu'un robot validé ma demande !)</t>
  </si>
  <si>
    <t>francois-g-111806</t>
  </si>
  <si>
    <t xml:space="preserve">Prix non conforme au devis établi par DIRECT ASSURANCE 
pas satisfait de la réponse apportée par le conseiller contacté par téléphone (n'a pas voulu me mettre en contact avec son responsable)
</t>
  </si>
  <si>
    <t>js-90527</t>
  </si>
  <si>
    <t>Après souscription d'un contrat moto, j'ai reçu mon assurance provisoire pour un mois par mail (aucun moyen de fixer la carte verte sur la moto). J'ai envoyé toutes les pièces nécessaires à la finalisation de mon dossier dans la semaine et aucune nouvelle pendant 3 semaines. J'ai donc contacté le service client par téléphone, qui était incapable de me donner le statut de mon dossier. 1 jour avant la fin de l'assurance provisoire ety après 3 appels, ils m'informent n'avoir jamais reçu les pièces justificatives, alors que j'ai les mails de confirmation de leur part. 
Silence total pendant la période provisoire, appel de ma part pour que l'on m'informe qu'ils n'ont pas reçu les documents, service déplorable.</t>
  </si>
  <si>
    <t>domie--125431</t>
  </si>
  <si>
    <t xml:space="preserve">Courrier envoyé le 15 juin j'attend la réponse 45 jours c'est très long : je résilie mon contrat pas la peine de jeter l'argent par les fenêtre le tout dans une prise en charge pour un cancer (prévoyance genepro).
</t>
  </si>
  <si>
    <t>clo-100507</t>
  </si>
  <si>
    <t xml:space="preserve">Augmentation mensualités sans aucune explication et aucune négociation possible même pour moi qu’indus bon conducteur avec bonus 50% ! Si les tarifs augmentent tous les ans ce n’est vraiment pas du tout intéressant comme cela semblait l’être au début avec tarifs attractifs mais
qui augmentent d’année en année Très déçue </t>
  </si>
  <si>
    <t>vincent-s-128811</t>
  </si>
  <si>
    <t>Je suis content de votre service, merci beaucoup pour ce moment ou je doit remplir un avis de minimum de 150 caractères j'ai beaucoup de chose a vous dire donc je vous souhaite une excellente journée bizou ++</t>
  </si>
  <si>
    <t>patrick-z-127279</t>
  </si>
  <si>
    <t>Tarif compétitif. Je suis impatient de vérifier sur le long terme les qualités de cette assurance au moment opportun quand à la qualité de la prestation d'assurance.</t>
  </si>
  <si>
    <t>ericam-92045</t>
  </si>
  <si>
    <t>Simple et pratique il manque le tarif au tiers non precisepour le reste étant déjà client je suis satisfait du service  et du relationnel par tel si possible m envoyer un devis au tiers cela me permettra de voir la différence et de décider aujourdhui</t>
  </si>
  <si>
    <t>pierre-94738</t>
  </si>
  <si>
    <t>assuré depuis début janvier 2020 date de départ à l'étranger ,mais le cov19 est arrivé et je suis toujours bloqué à l'étranger du coup je vais m'installer au Vietnam pour quelques années je veux résilier mais chose impossible n'ayant pas créé mon espace avant mon départ et n'ayant pas les informations sur mes n de mutuelle comment faire ? bien sûr je ne suis pas joignable avec mon tél France,j'ai pris contact avec le courtier qui m'a vendu cette mutuelle mais j'ai pas de réponse</t>
  </si>
  <si>
    <t>sualico-138268</t>
  </si>
  <si>
    <t>Bonjour, Merci à Monsieur Labi d'avoir été ce matin à mon écoute pour résoudre mon problème d'adhesion, personne très sympathique et humaine, encore merci.</t>
  </si>
  <si>
    <t>18 mars 2018 suite à une expérience en mars 2018</t>
  </si>
  <si>
    <t>badeche-62450</t>
  </si>
  <si>
    <t>je suis intérimaire,obligation d’adhérer a la mutuelle de groupe. j'envoi ma résiliation a harmonie mutuelle accompagnée d'une attestation  d’intérim santé stipulant le caractère obligatoire d’adhésion a la complémentaire santé ag2r. je reçoit une réponse au bout d'un mois  me disant radiation refusée dossier incomplet.histoire de fous je pense que je vais finir au tribunal.</t>
  </si>
  <si>
    <t>marolany-t-139076</t>
  </si>
  <si>
    <t>Bonjour, 
Je suis un peu déçue par vos services administratifs car les documents ont été envoyés par courrier depuis le 15 octobre et aucun retour.
Cela n’augure rien de bon et j’espère me tromper.</t>
  </si>
  <si>
    <t>22 novembre 2019 suite à une expérience en novembre 2019</t>
  </si>
  <si>
    <t>tarik-81241</t>
  </si>
  <si>
    <t>Assurance Horrible !
C'est inadmissible, sinistre déclaré le 12 janvier 2019 et nous sommes le 22 novembre 2019. 2 lettres recommandées avec avis de réception ont était envoyée sans réponse. Impossible de les contacter par téléphone. Ils en ont que faire de vous lorsque vous avez un problème. Assurance a fuir immédiatement je vous assure. C'est un manque de professionnalisme total de leur part.</t>
  </si>
  <si>
    <t>maltaverne-m-107796</t>
  </si>
  <si>
    <t>Je suis satisfaite du service, le conseiller que j'ai eu au téléphone a été très clair et patient. Les explications données n'étaient pas superflues. Les réponses aux différentes questions que j'avais étaient claires et précises.</t>
  </si>
  <si>
    <t>xavier-d-108663</t>
  </si>
  <si>
    <t>Des tarifs raisonnables, un service réactif et humain... un seul mot; Bravo !
Un client satisfait est un client qui vous fait de la publicité, c'est ce que je suis :-)</t>
  </si>
  <si>
    <t>andreus-67448</t>
  </si>
  <si>
    <t>contact avec Zackary très bon agréable et précis et apparemment efficace.</t>
  </si>
  <si>
    <t>ffd-94750</t>
  </si>
  <si>
    <t>En 2020 il faut encore attendre de recevoir les documents par voie postale quand une opération urgente est programmée, alors qu'un simple mail ferait gagner du temps à tout le monde et serait bien plus écologique.</t>
  </si>
  <si>
    <t>bizet-128524</t>
  </si>
  <si>
    <t>Je suis satisfait du service les prix me conviennent simple et pratique tarif compétitif par rapport au autres assurance très bien renseigné par téléphone</t>
  </si>
  <si>
    <t>08 juillet 2017 suite à une expérience en juillet 2017</t>
  </si>
  <si>
    <t>djami-55882</t>
  </si>
  <si>
    <t>Personnel incompétént
Assurance très bien à partir du moment où il n'y a pas de sinistre
J'ai eu un vol de voiture depuis 3 mois alors que le contrat stipule bien 30 jours après on recoit le réglement rien à ce jour et sans raison.Ma protection juridique est intervenu mais le service n'ont aucune information à donner donc nous sommes obligé de les mettre en justice.</t>
  </si>
  <si>
    <t>21 juillet 2017 suite à une expérience en juillet 2017</t>
  </si>
  <si>
    <t>jojo51-56154</t>
  </si>
  <si>
    <t>Suite à un démarchage à mon domicile, le conseiller analyse votre capacité à contribuer à l'enrichissement de Generali, puis il vous déballe son argument en vous faisant prendre conscience du risque encouru en cas de perte de revenus ou de décès. Flippant. Résultat, vous souscrivez pour des prestations très coûteuses. Exemple, Generali Protection vie avec optima relais et protection conjoitn : votre argent perd de rechef près de 10% la 1ère année. Heureusement, le Code des Assurances prévoit un délai de 30 jours pour y renoncer</t>
  </si>
  <si>
    <t>martin57-70923</t>
  </si>
  <si>
    <t>Une assurance avec un rapport qualité-prix exceptionnel. A l'écoute et réactif, j'ai changé pour le tarif mais je peux confirmer qu'ils sont, en plus, beaucoup plus sérieux que les autres grandes assurances</t>
  </si>
  <si>
    <t>sabi-102600</t>
  </si>
  <si>
    <t>Mutuelle professionnelle qui propose des garanties adaptées. Très avantageux pour les institutions, et quant aux tarifs je les trouve honnereux mais seul eux proposent ce qu'il faut.</t>
  </si>
  <si>
    <t>31 août 2017 suite à une expérience en août 2017</t>
  </si>
  <si>
    <t>stephg83-57000</t>
  </si>
  <si>
    <t>Victime d'un sinistre non responsable en stationnement, petite rayure sur ma poignée de porte, incapacité du groupe Allianz et du Groupe alliance Expert à m'accompagner correctement dans le règlement de ce sinistre qui n'ont conduit après trois mois de "galère" à demander la clôture du sinistre sans que mon véhicule ne soit réparé.</t>
  </si>
  <si>
    <t>romaind30-103191</t>
  </si>
  <si>
    <t>Je trouve inadmissible l'augmentation de plus de 6% envoyée fin octobre 2020 à mon épouse alors que l'on sait que les français n'ont quasiment pas roulé en 2020.
Je précise qu'il n'y a eu aucun sinistre.</t>
  </si>
  <si>
    <t>rudy-e-115754</t>
  </si>
  <si>
    <t>Je suis satisfait ce service le prix me convient. J'ai opté pour une formule qui m'est adapté. Je recommande zen up à mon entourage en espérant que eux aussi soit satisfait.</t>
  </si>
  <si>
    <t>sebastien-jour-109656</t>
  </si>
  <si>
    <t>Bonjour, l'assureur qui m'a renseigné était très courtois, il m'a très bien renseigné et guidé tout le long de ma demande. Très professionnel et je l'en remercie.</t>
  </si>
  <si>
    <t>thomas-m-123890</t>
  </si>
  <si>
    <t xml:space="preserve">Assez  simple avec des options clair. Un  choix de  moyens de payer plus ou moins selon nos besoins.
Protection vehicule ou plutot  passagers et autres prioritise. </t>
  </si>
  <si>
    <t>veronique-a-129780</t>
  </si>
  <si>
    <t>Je suis satisfaite de mon assurance qui en général répond bien et rapidement à mes besoins. Les tarifs sont corrects et compétitifs. Je n'envisage pas de changer d'assurance dans les mois à venir.</t>
  </si>
  <si>
    <t>16 décembre 2017 suite à une expérience en décembre 2017</t>
  </si>
  <si>
    <t>crespo-helene2707-59590</t>
  </si>
  <si>
    <t>Nous avons clôturés notre prêt immobilier an Avril 2017, envoi du courrier de résiliation avec AR en Septembre et depuis aucune nouvelle. Nous avons été obligés de bloquer le prélèvement. A date, toujours aucune nouvelles... Mail envoyé via le site et nous ne comptons pas nous assoir sur 400euros
y a t il vraiment un service client?</t>
  </si>
  <si>
    <t>30 novembre 2019 suite à une expérience en novembre 2019</t>
  </si>
  <si>
    <t>dje-81496</t>
  </si>
  <si>
    <t>On est le 30/11/2019, hospitalisée du 27/07/2019 au 31/07/2019, les frais journaliers couverts par mon contrat santé ne sont toujours pas réglés à l'hôpital de Metz. Harmonie Mutuelle me dit que la prise en charge est envoyée à l'hôpital,  ce dernier me dit qu'il n'a rien reçu. Après mon nième coup de fil à Harmonie, je leur ai demandé de m'envoyer à moi-même cette prise en charge par email afin que je la transmette à l'hôpital. Ainsi, ce dernier ne pourrait plus me dire qu'il ne l'avait pas reçue. J'attends depuis plus d'une semaine cette prise en charge qui devait arriver par email. J'appelle à nouveau Harmonie, ils me disent que le document en question devait être désarchivée avant l'envoi par email; ça prend du temps et qu'Ils ne savent pas quand est-ce que cet envoi de email aura lieu. Sauf que ma facture de l'hôpital est passée en contentieux, le comptable public va exercer un recouvrement forcé en saisissant mon compte bancaire sans compter des frais bancaires qu'engendrerait cette opposition à tiers détenteur par le comptable public. Ce n'est pas la première fois que cette mutuelle me met dans ce genre de situation.</t>
  </si>
  <si>
    <t>18 octobre 2018 suite à une expérience en octobre 2018</t>
  </si>
  <si>
    <t>flo26800-67849</t>
  </si>
  <si>
    <t>Je me suis fait vandalise ma voiture le quatorze aout de cette anne ma voiture a etait reconnu par un expert economiquement irreparable car il y avais trop de reparation il ma  expertise ma voiture a trois milles trois cent euros  j ai ceder ma voiture le deux octobre a  la matmut le ferrailleur est venu la recupere chez moi en la demarrant pour la monter sur le camion et maintenant j atten toujours leur remboursement de ma voiture et il me maintienne que la pompe a huile de ma voiture était hs hors la voiture roule et qu elle a zero voyant allumer au tableaux de bord encore a leur d aujourd hui et maintenant mon dossier viens encore de changer de service donc depuis le mois d aout  je suis pieton et j ai toujours pas etait indemnise de mon sinistre tant que vous avez pas de sinistre c est super si il y a sinistre bonne chance</t>
  </si>
  <si>
    <t>gadal-c-131325</t>
  </si>
  <si>
    <t xml:space="preserve">Je suis satisfait du service, les tarifs me conviennent. Simple et efficace. 
Heureuse de faire partie de vos clients. 
J'espère que cela continuera au cours de cette année. </t>
  </si>
  <si>
    <t>24 mai 2019 suite à une expérience en mai 2019</t>
  </si>
  <si>
    <t>romain-76220</t>
  </si>
  <si>
    <t>Bonjour assuré depuis 2014 étant malussé en y entrant le prix était plutôt convenable 3 ans sont passé sans aucun sinistre avec mon véhicule sauf bris de glace l'assurance n'a pas cessé d'augmenté tout les ans malgré le malus qui s'est transformé en bonus j'ai finis par changé de véhicule et de formule d'assurance passant d'un tier maxi en tout risque + pack tranquillité 
3 mois d'assurance et là pas de chance un sinistre responsable alors là la bataille commence j'ai été remorqué par l'assistance qui me propose un garage agrée dont j'accepte me disant que ça ne pourrait que bénéficié à la gestion de mon sinistre
mais il n'en n'est rien ma voiture est au garage depuis 11 jours bientôt et je n'ai aucun avancement sur mon dossier J'ai du appeler moi même partout pour que mon dossier avance et obtenir PAR MES PROPRES MOYENS à force d'appels et de mails à l'expert pour obtenir un rdv d'expertise le conseil sinistre de direct assurance me faisant tourner en rond en me disant que j'aurais une voiture de prêt par le garage mais en appelant le garage aucune voiture de prêt possible et ils me confirme qu'ils avaient bien prévenu l'assurance sur ce point delà je ne cesse de faire des vas et viens garage-assurance-expertise sans rien obtenir le service sinistre ne connait même pas mon dossier je dois à chaque appel dire que j'ai bien le pack tranquillité mais pire que ça on me confirme au début du sinistre que je serais indemnisé à hauteur de 30 euro par jours pour une locations de voiture laquelle j'ai du trouver moi-même encore une fois et maintenant on me dit 10 euro par jours et à voir pour une possibilité de 30 euro par jours je crois rêver mon contrat tout risque n'en à que le nom pas les conditions de plus je ne trouve pas normal de devoir appeler pour faire avancer mon dossier
l'expert n'était même pas au courant qu'il devait y avoir une expertise sur mon véhicule lors de mon dernier appel j'ai du prendre rdv moi même la gestion sinistre ne connait rien du tout le conseillé me dit de prendre rdv au garage pour prendre la photo expertise de mon véhicule et l'envoyé a l'expert le garage à également était très interloqué pour ces dire
 c'est le monde a l'envers je devrais peut être faire l'expertise moi même aussi non ? 
enfin a ce jour je ne dispose ni de ma voiture ni d'une voiture de prêt j'ai du louer une voiture 11 jours pour un montant de 621 euro! qui ne me sera jamais remboursé d'après mon conseillé sinistre ah quel bon conseil quand j'essaie  d'avoir une solutions pour aller travaillé on me rappel que je suis 100% responsable et que en gros bah j'avais qu'à pas avoir d'accident sauf que sans accident les assurances ne serviraient à rien  
je suis horriblement déçu et insatisfait de direct assurance il est certains que cette expérience ma convaincu de ne pas y rester et de ne surtout pas recommandé à mon entourage de souscrire chez eux quand tout va bien l'argent est retiré mais quand il s'agit d'avoir un service là il n'y plus personne</t>
  </si>
  <si>
    <t>mariedereims-124213</t>
  </si>
  <si>
    <t>À fuir, ne répond ni téléphone ni au mails. Incapable d'envoyer un échéancier, reclame des paiements correspondant en rien. J'étais chez all secur sans soucis et depuis la fusion  début 2021, impossible de joindre qui que ce soit !</t>
  </si>
  <si>
    <t>patmo-62291</t>
  </si>
  <si>
    <t xml:space="preserve">Bonjour, 
je voudrais vous faire part d' un retour d ' expérience négatif avec Active Assurance. J' ai ouvert un dossier chez eux pour assurer une mini cooper, et ils m' ont fait une offre alléchante a 200€.  Ils ont débités immédiatement mon compte et  m' ont demandé de leur fournir les documents nécessaires. Après plusieurs échanges  d 'emails, il ne leur manquait plus que le relevé d' information que je leur ai fourni.
Ce relevé ne leur convenait pas , même si il couvrait la période légale demandée. Au bout de deux semaines, j' ai demandé mon remboursement, n' arrivant pas a boucler le dossier d' assurance.  Sans réponse de leur part , j' ai renvoyé une demande en copiant le furet.com qui a servi d' intermédiaire dans de dossier.  Ils ont finalement accepté de me rembourser la moitié de la somme au bout de deux mois, mais  en prélevant la moitié de la somme  pour frais de dossier...    Evitez ces assurance si vous ne rentrez pas pile-poil dans les critères.
La soustraction du jour:
Prélèvement: 202,90 €
Remboursement: 107.60 €
</t>
  </si>
  <si>
    <t>mam-89081</t>
  </si>
  <si>
    <t xml:space="preserve">Bonjour,j'ai eu une démarche téléphonique le mardi 21avril 2020;la personne me disait que d'après la nouvelle réforme et en croyant que c'était un organisme de l'état j'ai donné mes coordonnées bancaire chose que je regrette amèrement car en réfléchissant le soir  et après avoir téléphoné ma mutuelle qui m'a dis que je pouvais annuler car je suis très bien couvert ,d'onc le  mercredi j'ai rappelé la personne que j'ai eu le mardi en lui demandant d annulé le contrat si il y a car on m'a demandé de leur renvoyer le code pour qu'un courtier puisse signé à ma place chose que je n'ai pas fait et malgré tout la personne m'a dis que c'est déjà en cours et que je ne peux l'annuler mais normalement pour un contrat on a droit à moment de réflexion et je leur ai dit que je voudrais rétracter car j'en ai nullement besoin d'une nouvelles assurance Mais malgré tout la personne me dis que je ne peux rien y faire car c'est déjà en cours vous trouvez ça normal vous! En attente d'une réponse de votre part je vous remercie d'avance </t>
  </si>
  <si>
    <t>anais-t-134932</t>
  </si>
  <si>
    <t>Facilité de paiement . Très avantageux niveaux tarif . Dossier à remplir super facile . Assurer à la minute . Prix défiant toutes concurrences. Je recommande fortement</t>
  </si>
  <si>
    <t>bossard-j-125565</t>
  </si>
  <si>
    <t>Tres bon contact telephonique , rapidite et simplicite en esperant qu'en cas de problème cela restera identique , mais pas de soucis !!! En espérant une bonne collaboration</t>
  </si>
  <si>
    <t>fbs-126843</t>
  </si>
  <si>
    <t>Assurance super rapide pour les démarches et souscription. Mais une fois que vous avez un sinistre, plus rien. Voilà presque 3 mois d'attente pour pouvoir réparer ma moto alors qu'elle était stationné et que le fautif a signé le constat à l'amiable. A chaque fois ils me disent on a pas eu de retour de l'autre assureur. En attendant il m'ont rien proposé,alors que je peux plus utiliser ma moto</t>
  </si>
  <si>
    <t>lepilliez-l-111276</t>
  </si>
  <si>
    <t>L'accueil téléphonique était parfait, les gens bien aimable et les prix sont meilleurs qu'ailleurs pour les mêmes garanties, je recommande vivement !</t>
  </si>
  <si>
    <t>joseph-53211</t>
  </si>
  <si>
    <t>je suis sastifait  du service et attend que vous puissiez m'accompagné avec ma rc sur les dégat physique que nous avons subi. suite a l'agression  et notre immobilisation notre séjour . car nous pensons rester encore  2 mois sur place</t>
  </si>
  <si>
    <t>joel-p-122876</t>
  </si>
  <si>
    <t>Je suis satisfait de la GMF , rien a signaler au niveau du tarif , assurance consciencieuse , pas de problème , même au niveau de votre assistance qui fonctionne bien dans les temps requis . RAS</t>
  </si>
  <si>
    <t>bensam--91840</t>
  </si>
  <si>
    <t>Le service me satisfait pour le moment. J’espère que mon cas me permettre de m’assurer ici. Le prix me semble correct, abordable. Ce qui est plaisant.</t>
  </si>
  <si>
    <t>29 septembre 2018 suite à une expérience en septembre 2018</t>
  </si>
  <si>
    <t>media-67193</t>
  </si>
  <si>
    <t>Après avoir fourni mes documents 4 fois je n ai toujours pas de reçu ma carte verte. Mes mails restent quant à eux sans réponses et le service téléphonique est à fuir. Je suis très déçue de leur comportement. Pour le souscription j ai été harcelée par les conseillers par contre une fois le premier paiement effectué silence radio</t>
  </si>
  <si>
    <t>29 juin 2017 suite à une expérience en juin 2017</t>
  </si>
  <si>
    <t>ooze-55714</t>
  </si>
  <si>
    <t>Service client insupportable, difficile d'aller droit au but dans notre demande la personne à l'autre bout fait le perroquet et récite bêtement son prompteur.</t>
  </si>
  <si>
    <t>carlo-p-124403</t>
  </si>
  <si>
    <t xml:space="preserve">Satisfait du devis en ligne - la communication conseiller est très bonne
 pour prendre une décision sur les tarifs.
Le plus aurait été une assurance au km ...............
Peut-être dans le futur </t>
  </si>
  <si>
    <t>09 octobre 2017 suite à une expérience en octobre 2017</t>
  </si>
  <si>
    <t>tofff-57929</t>
  </si>
  <si>
    <t xml:space="preserve">je suis très très déçu de cette assurance pour un petit choc sans gravité on vous retire du bonus à gogo et on se permet de nous dire il va falloir 5 ans pour récupérer tout ça où va t'on?
</t>
  </si>
  <si>
    <t>menet-e-127918</t>
  </si>
  <si>
    <t>toujours trop chère une assurance :-),mais sinon je trouve vraiment pratique j'ai tout fais par téléphone ,mon frère ma parrainé et je suis pas déçue pour le moment .</t>
  </si>
  <si>
    <t>domir-87958</t>
  </si>
  <si>
    <t>Aucune réponse aux mails pas de suivi sérieux, des remboursements qui se font attendre. Une ligne de téléphone difficile à joindre. Difficile pour les séniors!</t>
  </si>
  <si>
    <t>jlk-131112</t>
  </si>
  <si>
    <t>Assuré depuis mes 18 ans à la macif, ceux-ci ont refusé d'assurer la propriété que j'ai hérité de mes grands-parents (ancien moulin) pourtant couvert chez un concurrent direct depuis plusieurs dizaine d'années et sans présence de litige (sinistre) dans leurs archives. Après de multiples rdv téléphoniques et un entretien physique il m'a fallu les relancer par téléphone pour obtenir leur réponse, pas très pro.</t>
  </si>
  <si>
    <t>madeleine-64608</t>
  </si>
  <si>
    <t>mauvais suivi du contrat corail 3000 - PRIME ANNUELLE 765 EUROS POUR UN CAPITAL MOBILIER 175000 EUROS ce qui aurait dû INTERPELLER LE CHARGE DE CLIENTELE LORS DE LA DECLARATION D UN SINISTRE FOUDRE TV A 50 EUROS....D AILLEURS AUCUN REMBOURSEMENT POUR CE SINISTRE -</t>
  </si>
  <si>
    <t>drioton-g-126919</t>
  </si>
  <si>
    <t>L'inscription est facile, les prix correct. Ma précédente voiture a été assuré chez vous et j'ai été indemnisé rapidement, les personnes qui s'étaient occupé de mon dossier a été à mon écoute. Merci à eux. Je repars confiant chez vous.</t>
  </si>
  <si>
    <t>olivier-n-108386</t>
  </si>
  <si>
    <t>Très bien, bon contact avec la conseillère clientèle, disponible, à l'écoute, de bon conseil, sympathique, et j'arrive juste aux 150 caractères obligés.</t>
  </si>
  <si>
    <t>metant-66250</t>
  </si>
  <si>
    <t>Je ne recommande pas cette assurance,j ai eu un sinistre alors que j'été piéton porte arrière ouverte en positionnant mon fils sur le siège une voiture percute la porte. une fois  avoir envoyer le constat je reçoit un mail me qualifiant responsable du sinistre après avoir contester je n'ai jamais reçu de réponse de leur par et cela depuis deux mois!!</t>
  </si>
  <si>
    <t>28 août 2017 suite à une expérience en août 2017</t>
  </si>
  <si>
    <t>vakaramo-56924</t>
  </si>
  <si>
    <t>Malgré toutes les années que j'ai faites avec gmf j'ai été résilié pour une raison indépendante de ma volonté car  j'avais siégé toutes mes assurances chez gmf et mes paiements ont été affectés n'importe comment: j'ai payé l'assurance auto ils l'ont affecté à l'assurance santé et résilié mon assurance auto et m'obliger à payer en une seule mon assurance auto ce qui m'est impossible dans ma situation financière actuelle</t>
  </si>
  <si>
    <t>x-138221</t>
  </si>
  <si>
    <t>Caci assureur basé en Irlande, A EVITER car si vous passez par le LCL et que vous prenez l'assurance emprunteur CACI couplée avec votre emprunt et que vous avez un accident avec des séquelles permanentes, non seulement il faut être en capacité de faire la déclaration même suite à un trauma crânien sévère avec pronostic vital engagé puis lorsque vous arrivez à survivre et que vous arrivez à déclarer, aucune indemnisation ni prise en charge de vos prêt, visite à l'un de leur médecin qui sans étudier le dossier et en 20 minutes en plein covid, décide que vous êtes consolidé et guéri alors que vous êtes reconnu handicapé à plus de 80%, que vous ne pouvez plus conduire,  plus travailler et plus sortir de chez vous. BRAVO</t>
  </si>
  <si>
    <t>30 mai 2019 suite à une expérience en mai 2019</t>
  </si>
  <si>
    <t>inyouraceny9o-76352</t>
  </si>
  <si>
    <t>très très mauvais un problème suite a une personne qui a fait un délit de fuite voiture HS et alors là ça était un Bazard pas possible sur 2000 e de frais on m'a rembourser tout juste 180 e meme avec un depot de plainte rien il a meme fallu payer le remorquage et pourtant je payais prés de 80e par mois  pour une laguna</t>
  </si>
  <si>
    <t>nicolas-c-130665</t>
  </si>
  <si>
    <t>Je debute avec vous  donc a voir si je suis satisfait dans le temps  et surtout merci a mon concessionnaire les belles motos a nice de vous avoir recommandé</t>
  </si>
  <si>
    <t>07 octobre 2021 suite à une expérience en septembre 2021</t>
  </si>
  <si>
    <t>jose-136414</t>
  </si>
  <si>
    <t>Y a rien à faire, c 'est plus la MAAF que je préfère.Dans les contrats d'assurance, y a toujours un os... j'ai été " poussé " à la sortie d'un giratoire,malgré le respect du code de la route dans ces carrefours alacon,j'ai récupéré toute la responsabilité,alors maintenant c'est au plus rapide d'entrer et de sortir.</t>
  </si>
  <si>
    <t>doina-m-115626</t>
  </si>
  <si>
    <t>Première inscription. C'est facile de comprendre et de remplir . Nous sont bien dirigés entre les diverses demandes. Les prix sont détaillés. 
SIMPLE ET PRATIQUE</t>
  </si>
  <si>
    <t>einahp-61892</t>
  </si>
  <si>
    <t>Chez maaf tout va bien, tant que tout va bien...il ne faut pas avoir un problème auto et appeler maaf assistance,  car dans mon cas, 5 jours après la demande, le véhicule n'est toujours pas remorqué....Et je compte sur mes pieds pour mes déplacements.</t>
  </si>
  <si>
    <t>nickname-61756</t>
  </si>
  <si>
    <t>Accidenté le 05/12/2017 : une voiture change de file sans clignotant _x009b_ me voit _x009b_ panique _x009b_ se remet dans la file d'origine (celle où j'étais donc) _x009b_ pile : choc frontal 110km/h (pas de fracture ni de contusions grave heureusement !) par contre la moto a subit...
J'ai dû payer les frais de transfert de ma moto qui était dans un autre garage (700€ environ) qui seront remboursés suite à la clôture du dossier. Mais voilà qu'on est le 26/02 et je n'ai toujours pas de retour, j'ai dû moi même contacter les services qui étaient présent (pompiers) pour, par la suite, que AMV les contactes à leur tour ! La qualité du service est juste affligeant. C'est comme si on payait : ils sont content ; on a un accident : on existe plus.
S'ils ne se bougent pas je vous les déconseille !</t>
  </si>
  <si>
    <t>coquet-n-110599</t>
  </si>
  <si>
    <t>Simple, pratique d'accès. Un conseiller à l'écoute et très explicite dans la présentation du dossier, des démarches à effectuer. Patiente et claire, échange agréable</t>
  </si>
  <si>
    <t>santos-l-139110</t>
  </si>
  <si>
    <t xml:space="preserve">Je suis satisfait du service très bien accueilli 
La conseillère  sympa et bien clarifié a répondre à tous mes questions 
Le prix me convient bien 
Simple, pratique et efficace </t>
  </si>
  <si>
    <t>damien-m-116205</t>
  </si>
  <si>
    <t>J'aurais aimé une ristourne pour ajout d'un second contrat chez vous. Ca m'a même couté plus cher que la simulation faite la veille. Mais cela restait compétitif</t>
  </si>
  <si>
    <t>valentinr77-71988</t>
  </si>
  <si>
    <t>Assurance inutile,Tres dur de resilier un contat, Continu les prelevement apres avoir resilié. Conseiller tres desagreable. Feuille de soin a faire nous meme en 2019</t>
  </si>
  <si>
    <t>04 août 2018 suite à une expérience en août 2018</t>
  </si>
  <si>
    <t>gugu08-65984</t>
  </si>
  <si>
    <t>une honte! par telephone rien a foutre.... je suis passe par aux moins une dizaine de personne et mon dossier toujours pas traite!je demandais simplement le service indemnisation perte de salaire pour un particulier!   trois quard heure au telephone pour finir quon me raccoche au nez..... degoute et je ne sais plus quoi faire! pour vous, partez temps qu il est encore temps!!!</t>
  </si>
  <si>
    <t>thierry-e-128721</t>
  </si>
  <si>
    <t xml:space="preserve">Je suis satisfait mais je pense qu'au vu de mon ancienneté et pratiquement aucun sinistre, je pourrais avoir des réductions plus intéressantes.
cordialement. </t>
  </si>
  <si>
    <t>saif-t-119113</t>
  </si>
  <si>
    <t>Je suis satisfait du prix d’assurance et du site qui est sécurisé. J’ai rempli les formulaires sans aucun problème. Je vous dit donc merci et très bien tôt.</t>
  </si>
  <si>
    <t>wayvion-116014</t>
  </si>
  <si>
    <t>J'ai eu un Très bon contact avec Maria, ses renseignements ont été très utiles . 
Merci à elle pour sa rapidité et son professionnalisme, je recommande</t>
  </si>
  <si>
    <t>cyriaque-m-108023</t>
  </si>
  <si>
    <t>Je trouve que les prix sont toujours chers malgré le nombre d' années que je suis chez vous. Il faut revoir les prix surtout en cette période de crise tout le monde doit faire un effort sur les vous les ASSURANCES .</t>
  </si>
  <si>
    <t>nicot-c-107074</t>
  </si>
  <si>
    <t>Hormis une fois où je suis tombée sur qq1 de très désagréable, je suis très satisfaite de l'olivier assurance niveau tarif et écoute des conseillers.</t>
  </si>
  <si>
    <t>filalia-96160</t>
  </si>
  <si>
    <t>je suis très déçus de cette compagnie. Je suis assuré depuis le 15/08/2019 et j'apprends en voulant demander la nouvelle vignette verte, que depuis le 15 juillet on m'a résilié mon contrat sans me prévenir ni par mail ni par courrier et je me retrouve pendant les vacances sans assurance et dans l'obligation de louer un véhicule au prix fort (844€) ne pouvant annuler les vacances à la dernière minute au bonheur de ma famille et des enfants. j'avais l'impossibilité de souscrire à une autre assurance car l olivier assurance a fait une erreur lors de la résiliation en mettant un motif une résiliation à la date de souscription ( chose impossible ) et du coup aucun assureurs ne pouvaient me reprendre  ( le tout à cause de 2 sinistres non responsable). Je trouve injuste le traitement que j'ai subi et surtout à cette période de pandémie ou nous avons encore d'avantage besoin des assurances  je compte prendre des mesures juridiques et ne pas laisser ce type d'agissement pour une bienveillance des futurs consommateurs.</t>
  </si>
  <si>
    <t>yi-z-129270</t>
  </si>
  <si>
    <t xml:space="preserve">Je suis satisfait Le prix est bon marché, je l'aime beaucoup, merci beaucoup, merci 
je vais l'acheter à l'avenir 
Je suis satisfait Le prix est bon marché, je l'aime beaucoup, merci beaucoup, merci 
je vais l'acheter à l'avenir </t>
  </si>
  <si>
    <t>bridoux-s-137655</t>
  </si>
  <si>
    <t>Conseiller au téléphone très professionnel, je n'ai pu le noter après l'appel à cause d'un bug téléphone, informations et conseils complets. Prix compétitif et garanties équivalentes.</t>
  </si>
  <si>
    <t>litterio-d-139749</t>
  </si>
  <si>
    <t>je suis très satisfait du service, la qualité et prix sont biens ,bonnes informations sur le contrat auto et le conseiller très sympathique,je recommande.</t>
  </si>
  <si>
    <t>alexmo-112020</t>
  </si>
  <si>
    <t xml:space="preserve">Souvent très longues attentes téléphoniques pour avoir qqn.
Direct assurance paraît relativement low coast mais en réalité vu le service, disponibilité et leur couverture, c’est tout sauf une économie.
Le client est considéré comme un numéro de compte bancaire. Aucun respect.
Exemple : j’ai eu deux voitures chez eux une depuis deux ans sans sinistre, l’autre 3 sinistres dont deux non-responsables et minimes avec 0 coût pour Direct assurance, et un accident 50% responsable il y a deux ans réparation peu importante.
ils m’ont résilié avec  ces trois sinistre dont 0 accident responsable sans m’avertir en préalable !
Cela est enregistré dans mon historique comme qqn qui a été résilié  (comme les gens qui ont des excès de vitesse délictuelle, alcoolémie, ... pourtant je n’ai pas d’accident responsable ni grave, je ne boit pas, je n’ai jamais eu moindre problème avec mon permis...)
Voilà la considération de cette assurance qui n’a aucune considération pour le client.
</t>
  </si>
  <si>
    <t>11 octobre 2021 suite à une expérience en février 2021</t>
  </si>
  <si>
    <t>epinette18-136966</t>
  </si>
  <si>
    <t xml:space="preserve">Honte à HARMONIE MUTUELLE !!!
Ma petite sœur est décédée le 31 janvier, laissant son compagnon et ses 2 enfants (14 et 20 ans) désemparés. Sa MUTUELLE de son travail devait payer une partie des obsèques (1000 euros) , devait donner une somme d argent et donner à mes neveux une petite somme tous les mois jusqu'à la fin de leurs études.
8 mois ont passé et toujours rien, ils ne répondent même plus au téléphone.
Aidez moi à les faire bouger !! Que le plus de personnes le mettent sur leur </t>
  </si>
  <si>
    <t>lea-f-110322</t>
  </si>
  <si>
    <t>Etant jeune conductrice la formule youdrive est une proposition qui m'a séduite. En étant responsable je fais chaque mois 50% d'économies sur ma facture. Non négligeable quand on voit le prix des assurance pour jeunes conducteurs.
Aujourd'hui, je change de vehicule et un simple appel ce transforme en enfer commerciale. Les conseillers sont adorables en revanche on sent qu'ils ont une très faible marche de manœuvre et ne peuvent pas m'aider. Je demande à parler à un responsable pour avoir plus d'explication et comprendre pourquoi les tarifs varient significativement d'un jour à l'autre. On me promet de me rappeler. Cela fait aujourd'hui une semaine et malgré mes nombreuses relances PERSONNE!!! Pourquoi laissez vous vos conseillez en première ligne sans les armes pour répondre à vos clients (jusqu'ici satisfaits) et ne tenez vous pas vos engagements? On se demande à quoi sont occupé vos responsables pour être si peu réactifs. 
Soit ils prennent des pauses à rallonge (ce que j'espère au final). Soit vous avez tellement de clients mécontents à gérer qu'ils sont sous l'eau.
Mon premier contact date du 30/03, nous sommes le 14/04 je n'ai toujours pas de réponse à mes questions. Que va t-il se passer le jour où j'aurais eu un accident et que j'aurais besoin de votre réactivité alors que j'attends sur le bord de la route avec mon enfant dans les bras… Direct Assurance a des prix attractifs mais je prie chaque jour pour ne pas avoir besoin d'activer le service! Et je ne suis apparemment pas la seule</t>
  </si>
  <si>
    <t>hichh-85816</t>
  </si>
  <si>
    <t>Attention très mauvaise compagnie un seul conseil Éviter a tout prix</t>
  </si>
  <si>
    <t>sand-70900</t>
  </si>
  <si>
    <t>Je suis chez eux depuis janvier 2019 et je rencontre déjà des soucis de remboursement, quand je vais sur mon compte client on me marque que l'on m'a remboursé un acte de radiographie d'un montant de 20,70 je ne sais pas où est passé ce virement il n'apparaît pas sur mon compte bancairej'ai téléphoner à plusieurs reprises, envoyé des mails toujours aucune réponse</t>
  </si>
  <si>
    <t>tou-l-123078</t>
  </si>
  <si>
    <t>Je suis satisfait des prix, cela me convient et en dix ans de permis je n'ai jamais eu d'accident ou d'autre chose donc à quoi bon aller voir des assureurs plus cher...</t>
  </si>
  <si>
    <t>venanzi-c-131803</t>
  </si>
  <si>
    <t xml:space="preserve">Je suis satisfait du servicele prix es très attractif la souscription a été très rapide 
Quelque minute l'on suffit 
Je recommande à tous le monde 
Satisfait
</t>
  </si>
  <si>
    <t>tomvrp-60529</t>
  </si>
  <si>
    <t>Une catastrophe! Aucun sinistre avec eux ces dernières années , et j’ai le tarif qui monte chaque année.... il font rien pour fidéliser le client. J’appel Ce matin pour assurer un autre vehicule, de remplacement, je les rappel 10 min plus tard car en fait ce nést pas un véhicule de remplacement mais un véhicule sup car je compte vendre l’autre plus tard. Et la, le conseiller me dit que c’est trop tard, ce qui est dit est dit, il que je n'aurais Pas de meilleures offre pour le véhicule sup, je lui demande de m’envoyer un devis, et il me répond non en rigolant. Pas de problème, je travail dans l’automobile, je ne consiellererais jamais cette assurance et je viens de signer à la MAAF pour le même prix(Twingo 3) mais plus serieux.</t>
  </si>
  <si>
    <t>laurent-v-108854</t>
  </si>
  <si>
    <t>L'assurance habitation prend encore 4% de hausse en 2021
27,67 % de hausse en 5 ans malgré aucun sinistre depuis le début !
Il est temps de jeter un oeil sur la concurrence !</t>
  </si>
  <si>
    <t>crlink06-101713</t>
  </si>
  <si>
    <t xml:space="preserve">Assurée de puis octobre je peine à me faire rembourser les premiers soins de mon chat !! il a dû faire des radios suite à un accident (chute); Lors de la souscription on m'a assuré qu'il n'y avait qu'une feuille de soin à faire remplir par le veto or ensuite on m'a demandé une attestation faite par mon veto comme quoi il s'agissait bien d'un accident.... mon veterinaire a été surpris car comment attester d'un accident dont il n'avait pas été témoin !!! bref j'envoie finalement le dit papier et là silence radio!.......je relance par mail......silence radio!!!! et ensuite après avoir difficilement réussi à les joindre par tel on me dit qu'il faut tout envoyer sinon le dossier n'est pas traité....heu comment dire qu'ils ont la facture et la feuille de soin depuis 2 mois !!!!! bref une assurance dans la digne ligne des assureurs vendeurs de tapis !! on prelève mais on ne rembourse pas je suis ecoeurée de m'être faite avoir par l’apparente sympathie de la commerciale !!! </t>
  </si>
  <si>
    <t>werner-a-123144</t>
  </si>
  <si>
    <t>Mensualité Inexistant pour facilité de payement
Revoir coût  et assistance
responsabilité de GMF lors d'une péripétie vous vous mettez peu en avant. Toujours une solution pour éviter de nous rembourser, vu par vos clients.
Bien cordialement.</t>
  </si>
  <si>
    <t>04 novembre 2017 suite à une expérience en novembre 2017</t>
  </si>
  <si>
    <t>tranzat-50384</t>
  </si>
  <si>
    <t>Bonjour,
Je reviens sur ce forum car c'est le seul moyen que j'ai trouvé pour pouvoir communiquer avec des personnes d'AXA et être pris en charge quand on est assuré chez ASSUR BON PLAN.
Cela fais maintenant 1 ans que j'ai eu un sinistre avec mon véhicule, j'ai été agréablement bien pris en charge par AXA mais en aucun cas par ASSUR BON PLAN (qui continuent à faire les morts).
Néanmoins, à l’heure actuelle j'ai reçu un courrier de la direction des routes départementale de ma région m'indiquant qu'il faut que je rembourse les dégâts causé à une glissière de sécurité alors que l'assurance souscrite à cette époque chez ASSUR BON PLAN prends bien évidemment en charge le paiement de ces dégâts !
Je me retrouve donc dans l'incapacité de pouvoir payer une somme pareille de ma propre poche et l'impossibilité de contacter qui que ce soit de chez ASSUR BON PLAN.
J'espère qu'une personne d'AXA voudra bien prendre en charge mon dossier, sans quoi, je me tournerais vers un avocat pour le traitement de ce dossier.</t>
  </si>
  <si>
    <t>stef-100047</t>
  </si>
  <si>
    <t xml:space="preserve">A proscrire ! Suite à vol de véhicule ils sont réactifs pour vous dire qu’ils ne vous couvrent pas, et quand  vous retrouvez la voiture à vous envoyer un courrier pour vous dire sur s’il y a un dégât ils ne veulent rien savoir....par ailleurs test sur 2 véhicules ils sont plus cher que la Macif.
</t>
  </si>
  <si>
    <t>guy83-51859</t>
  </si>
  <si>
    <t>A fuir ! Me demande les caractéristiques de mon véhicule et me propose un devis intéressant.... sauf que le type véhicule est différent dans le devis reçu et entraine +6% du prix. Puis augmentation imposée au 1er janvier alors que mon contrat est à échéance juillet....et cerise sur le gâteau augmentation non négligeable en juillet : s'en était trop , j'ai résilié !</t>
  </si>
  <si>
    <t>abdessamad-d-131075</t>
  </si>
  <si>
    <t>prix correct, peut mieux faire comme baisser les franchise.
service client réactive et a l'écoute.
satisfait et je recommande pour les nouveaux conducteurs.</t>
  </si>
  <si>
    <t>06 mars 2019 suite à une expérience en mars 2019</t>
  </si>
  <si>
    <t>ondor99-71910</t>
  </si>
  <si>
    <t>Je suis en attente de mon indemnisation (invalidité cat 2) depuis Aout 2018 (suite à plusieurs mail et plusieurs appels on me signale que le montant de la pension  est toujours en calculs ????) 
Merci de me renseigner comment faire pour sortir  de ce trou noir mental et financier
Merci</t>
  </si>
  <si>
    <t>sam-104468</t>
  </si>
  <si>
    <t>Honteux honteux honteux comment peut on être encore légitime après autant de commentaires négatifs comment cela ce fais que cette assurance soit encore actif ? Comment cela sois possible après autant de personne en détresse ? Comment se peut-il qu’il ne soit pas encore passer devant la justice si une justice existe ? Ce ne sera plus tarder je l’espère grandement ! Quel honte mais quel honte je suis dans une mouise noir depuis que je suis chez eux il m’est impossible de m’en défaire impossible...</t>
  </si>
  <si>
    <t>kleinert-iversson-r-139664</t>
  </si>
  <si>
    <t>je suis très satisfait du service, Le service en ligne est très efficace et simple. J'ai déjà envoyé tous les documents demandés maintenant j'attends l'arrivée de la carte verte.  Je n'ai toujours pas reçu de réponse des documents, j'avais oublié de l'envoyer et j'ai besoin de la carte verte au plus vite. Cela fait deux mois et je ne veux pas être sans assurance un jour.  merci beaucoup de votre compréhension</t>
  </si>
  <si>
    <t>tbubu-93021</t>
  </si>
  <si>
    <t>LMDM n'est pas une assurance que je conseille ! Les délais sont toujours longs et l'assistance téléphonique est inexistante ! J'ai eus 2 accidents moto et j'ai toujours galéré à avoir quelqu'un au bout du fil. Heureusement que l'on peut le faire en ligne sinon je n'aurais même pas pu le déclarer le jour même ! Idem je veux mon relevé d'information pour aller chez un autre assureur et je dois appeler 10 fois par jour pour espérer que quelqu'un décroche. Période covid-19 ou pas le service téléphonique à toujours été déplorable.</t>
  </si>
  <si>
    <t>loic-m-134195</t>
  </si>
  <si>
    <t xml:space="preserve">Je suis satisfait du service 
Merci pour la rapidité de l'action 
Je recommande votre assurance 
Juste bémol ce fameux avis qui est long à rédiger.     </t>
  </si>
  <si>
    <t>denis-l-121548</t>
  </si>
  <si>
    <t>Je suis satisfait du service apporté par la GMF tant au niveau de l'assurance de mon habitation qu'au niveau de l'assurance de mes différents véhicules.</t>
  </si>
  <si>
    <t>emilie-c-112425</t>
  </si>
  <si>
    <t>Très satisfaite de tout.
Le prix de mon assurance voiture est plus que compétitif.
Le service client est top et très réactif.
J'ai déjà recommandé à mes proches.</t>
  </si>
  <si>
    <t>fred-96434</t>
  </si>
  <si>
    <t>Des années que je suis chez eux. En ligne ils ne sont pas vraiment au point en revanche les conseillers que j'ai à Toul 54 sont très compétent. Jamais embêter pour les remboursements. Seul bémol le bris de glace censé couvrir toutes les vitres ne couvre pas le toit panoramique... En tous risques c'est incompréhensible.... Sinon je les recommande vraiment</t>
  </si>
  <si>
    <t>pafer77-97803</t>
  </si>
  <si>
    <t xml:space="preserve">Nous avons testé et... c'est simplement catastrophique.
Chaque visite chez un professionnel de santé nécessite quelques jours plus tard du temps et de l’énergie pour comprendre et faire rectifier les erreurs de la MGEN.
Tant d’incompétences réunies dans une seule "société" CHAPEAU !
</t>
  </si>
  <si>
    <t>cabibbo-55491</t>
  </si>
  <si>
    <t>J'ai etais contacté par telephone ,ne mon pas laisser lire les conditions ,ni réfléchir ,il a fallu le faire de suite j'etais en plus pressé donc je l'ai fais ,puis je lis tout ses avis !!! sérieux ,j'ai envoyer mail de rétraction avec la photo de la lettre de rétraction qui part demain en ar ,si ils résillent pas mon contrat ,sa sera ma protection juridique qui va s'en charger et je fais oppositions a ma banque car il doivent prélever que en septembre</t>
  </si>
  <si>
    <t>denysenko-m-112944</t>
  </si>
  <si>
    <t>bravo,Une compagnie d'assurance très pratique et compétente, je conseille amis et connaissances, faites briller!Je souhaite plein succès aux créateurs d'une entreprise aussi merveilleuse</t>
  </si>
  <si>
    <t>09 janvier 2018 suite à une expérience en janvier 2018</t>
  </si>
  <si>
    <t>azurin-56245</t>
  </si>
  <si>
    <t>Une vraie mutuelle pour une couverture complète santé ET prévoyance. Pas de concurrence à couverture égale.</t>
  </si>
  <si>
    <t>laurent-g-114608</t>
  </si>
  <si>
    <t>le service d'adhésion est plutôt pratique. par contre côté tarif, déçu pour ce 3eme véhicule qui reste cher  au tiers + bris de glace sachant que j'ai 50%de bonus.
je pars sur une année mais je verrais certainement pour l'assurer ailleurs par la suite.</t>
  </si>
  <si>
    <t>jef-80506</t>
  </si>
  <si>
    <t>succession toujours pas resolue ????
je vois que je ne suis pas le seul dans ce cas ......</t>
  </si>
  <si>
    <t>sarah-j-113594</t>
  </si>
  <si>
    <t xml:space="preserve">je suis pour la moment satisfaite 
je regrette juste ne pas avoir un bonus supplémentaire car je n'ai jamais eu de sinistre depuis l'obtention de mon permis en 1992 ! </t>
  </si>
  <si>
    <t>pascalita-88029</t>
  </si>
  <si>
    <t>A fuir!!  passez votre chemin, je suis assurée chez eux depuis de nombreuses années, je n'ai rencontré aucun sinistre, donc tout va bien. Ma fille a été prise dans une société en alternance à distance de notre domicile, nous avons donc pris un appartement. Malheureusement, la société ne la pas gardée. Nous avons donc résilié le contrat de location et elle a appelé Sogesur pour suspendre le contrat d'assurance. La personne lui a dit qu'elle devait attendre l'état des lieux et envoyer un courrier de résiliation avec une copie de l'état des lieux de sortie pour prouver son déménagement. Cet état des lieux se faisant à la fin du contrat de location nous avons donc patienté 1 mois. Après ce délai, je l'ai appelle pour avoir l'adresse d'envoie du courrier, un conseillé bien sympatrique me communique l'adresse, me confirme de joindre l'état des lieux, et me dit qu'il n'est pas nécessaire de l'envoyer en recommandé!! je fais confiance à cette personne et envoie immédiatement le courrier. 3 semaines plus tard, ma fille reçois un courrier lui annonçant que sa demande n'est pas prise en compte car la lettre n'est pas envoyée en recommandé. Ils ont donc bien reçu notre demande avec la preuve de fin de location, et ils décident de ne pas le prendre en compte. En plus ils nous disent que la fin du contrat prendra effet 1 mois après la réception du courrier recommandé que je dois renvoyer... avec encore une fois la copie de l'état des lieux de sortie.  nous avons appelé début décembre 2019, état des lieux 14/01/2020  retour du courrier négatif 28/02/2020... délai d'un mois de plus.... cela leur donne 3 mois de plus payé pour un appartement non occupé!!  ces façons de faire sont vraiment inadmissibles et je vais donc changer de contrat d'assurance pour notre domicile dès que possible...   ils devraient être dénoncés à la répression des fraudes  c'est de l'abus vraiment!!</t>
  </si>
  <si>
    <t>mg40-123263</t>
  </si>
  <si>
    <t xml:space="preserve">Surtout, je vous conseille vivement d’éviter cette mutuelle santé. Je suis depuis le 01/01/211 un des clients. Au début de l’année comme la mutuelle ne pouvait pas se raccorder à la télétransmission, ce qui après quelques mois m’étonne beaucoup, j’ai dû écrire 3 fois à Amélie et transmis les réponses à la mutuelle pour avoir gain de cause mi février ?????
Cette mutuelle ne réponds à aucune demande, y compris les lettres recommandées avec AR???J’ai écrit à l’adresse du médiateur figurant sur le contrat, réponse on ne peux me répondre car cette mutuelle n’existe pas dans leurs fichiers???  
J’ai dans le contrat des remboursements possible de médecine douce jusqu’à hauteur de 180€, tout cela confirmé lors de mes appels téléphoniques, depuis le 5 juin 21 j’ai transmis la facture du médecin ostéopathe, malgré les relances par mail, les contacts sur leur site je n’ai toujours pas de remboursement de 25€ qui me sont dû. On me réponds au téléphone que l’on m’a remboursé, alors que il est écrit remboursement de 25€ et juste en dessous -25€. Puis la réponse a été « c’est un beug informatique « ???? Par écrit comme j’ai fait des relances tous les jours on m’a dit que j’étais à 100% , et donc la sécu m’a remboursé, ce qui est faux car l’ordonnance du médecin ostéopathe prédisais bien sur deux lignes 30€ pour le médical et un ligne 30€ pour l’ostéopathie ????
Donc faites ce que vous voulez mais compte tenu de mon expérience je vous engage de ne pas souscrire si bons ne souhaitez pas vivre ce que je vis.
</t>
  </si>
  <si>
    <t>louis-c-126004</t>
  </si>
  <si>
    <t>Le service digitale est très pratique, fluide, et facile de prise en main, les prix sont malheureusement comme toutes les assurances assez élevé mais réaliste, enfin je trouve le service client formidable !</t>
  </si>
  <si>
    <t>30 septembre 2021 suite à une expérience en juin 2021</t>
  </si>
  <si>
    <t>marie-135240</t>
  </si>
  <si>
    <t>Pour le moment très satisfaite mais aussi toute nouvelle chez direct assurances. A voir par la suite ! Si malheureusement il m arrive quelque chose, j espère avoir la même opinion qu qu'aujourd'hui sur cette assurance.</t>
  </si>
  <si>
    <t>thomas-h-124682</t>
  </si>
  <si>
    <t>Des meilleures tarifs aussi non super pratique ,je pense que le paiement des 2 premier mois en avance c'est un peu embêtant mais bon ça vous donne une sécurité</t>
  </si>
  <si>
    <t>burtin-j-116071</t>
  </si>
  <si>
    <t xml:space="preserve">Satisfait du conseil que j'ai eu au téléphone : patient, compréhensif et adapté à ma demande.
Mais très long au téléphone et une solution adapté à mon payement </t>
  </si>
  <si>
    <t>02 juin 2018 suite à une expérience en juin 2018</t>
  </si>
  <si>
    <t>tyennof-64415</t>
  </si>
  <si>
    <t xml:space="preserve">Client pendant 3 ans chez Direct Assurance, j'ai été attiré par les prix bas pratiqués par cet assureur.
Seulement à chaque date anniversaire, le tarif augmentait quand bien même, je n'ai jamais eu aucun sinistre à déclarer.
Un autre assureur m'a expliqué que les "bons conducteurs" payaient pour les "mauvais" chez Direct Assurance.
Ah bon ?!  ... Euh ... Adieu Direct Assurance.
</t>
  </si>
  <si>
    <t>nora-b-124290</t>
  </si>
  <si>
    <t>Simple et rapide, tarif satisfaisant, je recommande ce site  qui est clair et bien détaillé, tout est parfait
Tout se fait sur internet devis paiement même pas la peine de se déplacer gain de temps</t>
  </si>
  <si>
    <t>alexandre27-65603</t>
  </si>
  <si>
    <t>Un scandale cette mutuelle ! Pour y souscrire aucun problème, tout est simple et rapide. Lorsqu'il s'agit de la résilier parce qu'on a souscrit à une autre mutuelle (celle de mon entreprise), là c'est une autre affaire : 4 mois d'attente, on me dit que les documents envoyés ne sont pas corrects et on continue à prélever tous les mois sur mon compte alors que la mutuelle n'est plus active.
Bref, une mutuelle à fuir absolument !!</t>
  </si>
  <si>
    <t>baleine-89864</t>
  </si>
  <si>
    <t>Comme beaucoup qui témoignent ici, je suis adhérente depuis plus de 20 ans à la MAIF. Il semble que cette assurance ait pris un virage depuis deux ans, qui s'est accru cet an 2020. Moi aussi après un dégâts des eaux, leur expert ne s'est pas déplacé et a sous évalué les dégâts. Naivement j'ai dit que je souhaitais une contre expertise et pendant ce temps là j'ai avancé l'argent pour une partie des réparations. Résultat, l'expert ne s'est toujours pas déplacé et a établi de payer 2 franchises au lieu d'une, n'a pas réévalué les travaux disant qu'au vue de ma cotisation annuelle c'était bien suffisant. J'attends depuis un mois le chèque de remboursement que la MAIF dit avoir envoyé que je n'ai jamais reçu. Quand je l'ai réclamé, l'agent a dit que c'était un virement, puis a dit que c'était un chèque. Bref, une gestion du dossier entre mépris du client et négligence. Que s'est il passé dans cette assurance réservée à des enseignants, devenus une auberge espagnole au profit des plus riches ?</t>
  </si>
  <si>
    <t>24 mai 2017 suite à une expérience en mai 2017</t>
  </si>
  <si>
    <t>boris2304-54903</t>
  </si>
  <si>
    <t>Bonjour je suis en invalidite catégorie 2 depuis août 2015 je suis déclarée shyzophrene donc plus le droit de travaille on a fait des pieds et des mains pour faire marchais l assurance immobiliers il m'on indemniser pendant 3 ans en 2016 j ai etait convoque par un expert de leurs choix a 60 kilometre de chez moi il m'a mît en ipt avril 2017 reconvoquetion devant un autre expert la il me dise fin de prise en charge par que moins de 66/100 d invalidite ayant une petite pension je ne peut plus faire face je vais perdre ma maison a cause de ma maladie je trouve ca pas juste je ne sais que faire maintenant je déconseille Cardiff absolument</t>
  </si>
  <si>
    <t>lagarto22-98214</t>
  </si>
  <si>
    <t>Conseillers qui répondent rapidement, et qui trouvent des solutions. Les tarifs sont un peu élevés pour les garanties auxquelles je peux prétendre, par exemple les forfaits lunettes</t>
  </si>
  <si>
    <t>fred-115340</t>
  </si>
  <si>
    <t xml:space="preserve">Très bien tant que vous n'avez pas le moindre soucis prélèvements nickel... mais dès que vous appeler pour le moindre soucis l'opérateur cherche la moindre  faille pour éviter le remboursement, ou pour  augmenter le montant de la franchise,  exemple pour une bris de glace " n'avez vous aucun impact sur votre carrosserie?... " si vous répondez oui ce n'est plus la franchise bris de glace...
pour une effraction bris de glace "avez vous constatez la disparition d'un effet personnel?
pareil...
ATTENTION pour les toits pano...
ok je vous laisse découvrir ou redécouvrir votre contrat ...mains un homme avertit en vos pleins d'autres!!!!!  
</t>
  </si>
  <si>
    <t>hartmann-a-127251</t>
  </si>
  <si>
    <t>très bon accueil téléphonique (par Maxime) : expert, bon conseil, à l'écoute, prix attractifs sans mauvaise surprise, simple et rapide, je recommande sincèrement</t>
  </si>
  <si>
    <t>nabil-114159</t>
  </si>
  <si>
    <t>Vraiment déçu de cette assurance je la déconseille à tout le monde quand on à besoin d'eux ils sont injoignable et quand on y arrive ils nous raccroche au nez ??????????????????????????????</t>
  </si>
  <si>
    <t>marc-p-107014</t>
  </si>
  <si>
    <t>Le problème chez vous c'est les augmentations annuelles, qui sont en décalages total pour rapport à l'indice annuel moyen. Et qui font qu'au bout de deux ou trois ans, il est plus intéressant de changer d'assureur !</t>
  </si>
  <si>
    <t>jeremy-o-107587</t>
  </si>
  <si>
    <t xml:space="preserve">Pas satisfait, je pars dans un village calme, avec un garage pour garer ma voiture, et ma cotisation augmente, parce que soit disant le taux est plus élevé que dans une grande ville. 
Je me renseigne pour partir à l'assurance de ma compagne. </t>
  </si>
  <si>
    <t>nath-110613</t>
  </si>
  <si>
    <t>Changement des critères de remboursement lié à l'orthodontie modifié sans communication claire et sans diminution du tarif des prélèvements.
Une galère pour les joindre par téléphone, mail.... 
Une grande difficulté pour changer de contrat puis pour résilier.
À déconseiller++++++++</t>
  </si>
  <si>
    <t>alice-93748</t>
  </si>
  <si>
    <t>Rapide et efficace concernant l’établissement du devis ! Je recommande! Moins cher que la plupart des concurrents ! Offre proposée attractive et site ergonomique</t>
  </si>
  <si>
    <t>hubert-t-129193</t>
  </si>
  <si>
    <t>Bons rapport qualité/prix. 
Pour le service, je ne peux pas me prononcer pas l'instant. C'est en cas de sinistre qu'on le saura...
Mais pour l'accueil téléphonique et le service, très bien !</t>
  </si>
  <si>
    <t>yoyo27-124834</t>
  </si>
  <si>
    <t xml:space="preserve">Bonjour je remercie Witad pour ses compétences amabilités  et ses réponses un peu d attente mes responsables sachez qu'il n'y a pas partout des réseaux et nous sommes pénaliser si ont vous contacte par téléphone Sacher qu 'une personne qui vous appelle est à prendre en considération sur les moyens de communications inter net n 'ai pas accablé à tous cordialement mme Benetier
</t>
  </si>
  <si>
    <t>niky-106916</t>
  </si>
  <si>
    <t>Bonjour je..suis assurée chez Assurropoil...et j'ai rencontré récemment un problème de résiliation avec une autre assurance..j'ai eu comme interlocuteur le responsable du service résiliation  qui a pris mon problème de A a Z un très grand soulagement pour moi..si toutes les assurances pouvaient avoir des personnes comme lui!!!la vie serait plus facile..je recommande très vivement cette assurance</t>
  </si>
  <si>
    <t>matteo-77-95888</t>
  </si>
  <si>
    <t xml:space="preserve">Bonjour, je suis très mécontent.
Suite à la pandémie l'ag2r décide de faire une aide jusqu'à la très bien. 
28 /05/2020  envoyé la demande par mail, avis de réception OK. Et à ce jour aucune réponse (2mois),quand je téléphone, dossier toujours pas traité, nous sommes débordés, vous allez recrvoir un courrier !!!!
Nous sommes le 04/08/2020 je leur  téléphone et pour réponse "dossier toujours pas traité et nous sommes pas sur que votre dossier soit étudié.
C'est une blague par téléphone toujours la même et par mail ne répond pas. En espérant avoir une réponse par le biais de votre cite. </t>
  </si>
  <si>
    <t>jardin-t-115797</t>
  </si>
  <si>
    <t xml:space="preserve">Le contrat est satisfaisant en termes de garantie
Le devis ainsi que le contrat sont simples à réaliser en ligne
Les franchises sont en revanche élevées
</t>
  </si>
  <si>
    <t>aucun-131465</t>
  </si>
  <si>
    <t>Je ne suis pas particulièrement satisfaite de cette mutuelle santé mais mon entretien avec mon interlocutrice EMELINE a été satisfaisant. Sa réponse a mon appel a été immédiate, Ma demande urgente a été traitée immédiatement avec une grande amabilité.</t>
  </si>
  <si>
    <t>l-r-98348</t>
  </si>
  <si>
    <t>Je tiens à partager avec tous les usagers une expérience désastreuse voir traumatisante avec la compagnie AXA. En 2016 je me suis fait tirer dessus par mon voisin à 10 reprises et 6 balles de calibre 9mm ont touché ma voiture et manqué de me tuer tout simplement. La voiture assurée chez AXA a d'abord été inspectée par la gendarmerie du coin avant d'être enlevée par AXA pour être examinée par un expert qui a constaté que les réparations de la carrosserie étaient supérieures au prix du véhicule. La voiture en question, certe une vielle 205 mais en parfait état, a ensuite était transférée dans une casse avant d'être détruite me pénalisant, en plus du traumatisme de la tentative de meurtre, de la moindre possibilité de déplacement en milieu rural ne disposant d'aucun service de transport. Depuis les faits (remontants au 16 novembre 2016!!!!), et après avoir fait la demande de résiliation à de nombreuses reprises, je me suis fait balader d'un service à l'autre et je me suis fait facturer près de 4 années de cotisations d'un véhicule criblé de balles et détruit par les soins de la compagnie AXA. Une situation ubuesque qui à chaque fois me renvoie au traumatisme de la tentative de meurtre. Imaginez-vous un jour vous faire tirer dessus et devoir payer l'assurance d'une voiture détruite pendant près de 4 ans sans même vous faire rembourser le véhicule ? C'est tout simplement indigne d'une compagnie d'assurance de votre renom et je tiens à prévenir les usagers que le comportement des services d'AXA ont été dun manque de respect incompréhensible vu la nature déjà très violente des faits m'empêchant pour ma part de me replonger dans une nouvelle bataille judiciaire après celle vécue avec mon agresseur et qui a duré plus de trois ans. Honte à vous AXA et j'espère avoir un retour de votre part rapide et efficace pour mettre fin à cette mascarade. L.R</t>
  </si>
  <si>
    <t>ghazraoui-i-121472</t>
  </si>
  <si>
    <t>Je suis satisfait  pour l'instant mais comme je suis novice j'attends la suite .... je viens juste de signer mon  premier contrat automobile de ma vie</t>
  </si>
  <si>
    <t>mat-64403</t>
  </si>
  <si>
    <t>Service client nul . Ne répond jamais au mail et ne rappel pas quand ont leurs laisse un message</t>
  </si>
  <si>
    <t>jmneveux-110015</t>
  </si>
  <si>
    <t>Impossible de trouver moins cher que la GMF à garanties égales...
Ce n'est pas une assurance mais une mutuelle qui offre des services inégalés à ses membres.</t>
  </si>
  <si>
    <t>cherry-104205</t>
  </si>
  <si>
    <t>A fuir vraiment je suis assurer chez eux depuis 7 ans maintenant , j’ai envoyé une lettre de résiliation ainsi que plusieurs mail 0 réponse ! J’ai bloqué le prélèvement ensuite car n’ayant eu aucune réponse au bout de 4 mois je me suis dis que c’était un gros manque de respect là bizarrement on m’appelle pour me signaler que je dois continuer de payer jusqu’en juin et qui me demander des frais à cause du rejet de paiement ... quand on paye bizarrement on a aucune réponse et quand on arrête de payer ça se réveille ça me dégoûte vraiment ...</t>
  </si>
  <si>
    <t>marguin-e-136970</t>
  </si>
  <si>
    <t>Simple, rapide, parfait, je recommande l olivier assurance. Au niveau du tarif rien à redire. Une assurance qui m as fait confiance même avec un petit incident de paiement avec un paiement annuel ce qui est normal. Merci</t>
  </si>
  <si>
    <t>issa-o-117250</t>
  </si>
  <si>
    <t xml:space="preserve">Le prix me convient,  l'offre est complète .
La proposition reste resonnable quand on la compare aux autres offres faite par les autres Assureur que j'avais contacté. </t>
  </si>
  <si>
    <t>06 janvier 2018 suite à une expérience en janvier 2018</t>
  </si>
  <si>
    <t>gts-fr-60199</t>
  </si>
  <si>
    <t>Fuyez ces gens! comme tant d'autres sur ce forum, je me suis fait avoir comme un bleu: une personne vous appelle et prétend que votre dossier de mutuel est incomplet. Après quelques questions d'ordre administrative classiques (ils ont des renseignements assez précis sur vous pour vous mettre en confiance), elle vous demande un RIB (normal pour être remboursé) puis vous demande un code SMS pour confirmer votre identité (rassurant pour un crédule comme moi!). Je ne me suis aperçu que le lendemain que le numéro SMS était en fait une signature électronique de contrat avec prélèvement de 25.19euros/mois! Je ne savais même pas qu'un tel mode de signature était possible!
Bref, me voila dans les paperasses de résiliation et d’opposition de prélèvement et je sens que ça ne va pas être simple!
Je ne sais pas s'il est possible de faire une action de groupe contre eux. Si quelqu'un a engagé une démarche de ce type, je me ferais un plaisir d'y contribuer.</t>
  </si>
  <si>
    <t>francis-c-127063</t>
  </si>
  <si>
    <t xml:space="preserve">JE SUIS TRES SATIFAITE DU SERVICE EN LIGNE ASSEZ FACILE ET BIEN EXPLIQUE .)
JE PLUS ECONOMISER 220 EUROS A L ANNE ET LA COUVERTURE ASSURANCE  PROPOSE AU  TIERS
ME SEMBLE COHERENTE AVEC LES OFFRES DE MARCHE CLASIQUE 
</t>
  </si>
  <si>
    <t>nono-86445</t>
  </si>
  <si>
    <t>présent pour renseignement, souscrire des contrats et encaisser les cotisations et sa seulement ils vous l'assurent.  je l'aurais un jours qu'il disait, il ne nous auront plus à la fin de nos contrats !!</t>
  </si>
  <si>
    <t>samuel-w-106783</t>
  </si>
  <si>
    <t>je suis satisfait du service, prix convenable, service client patient et a l 'écoute, accès facile,  nouveau donc un avis plus légitime se fera par la suite</t>
  </si>
  <si>
    <t>zimmerli-m-133591</t>
  </si>
  <si>
    <t>J'ai dépassé la période de conducteur probatoire et le montant de mon assurance est reste le même....
Quand on veut payé sur le site par carte cela fonctionne une fois sur deux et on vous rajoute des frais...</t>
  </si>
  <si>
    <t>aurelie-aurelie-96033</t>
  </si>
  <si>
    <t xml:space="preserve">Aucune humanité au niveau du service clientèle, conseiller téléphonique désagréable, 
je suis résiliée car malheureusement j'ai eu 3 sinistres dans la même année dont 2 non responsables, aucune possibilité de négocier ma résiliation personnellement pour ne pas être bloquée dans mes futures démarches.
Le conseiller a été odieux, je suis atterrée! </t>
  </si>
  <si>
    <t>bouabdallah-m-128627</t>
  </si>
  <si>
    <t>Excellent conseiller et aussi assurance de confiance le prix et magnifique et je resterai client pour l olivier assurance toujours merciii pour vous service</t>
  </si>
  <si>
    <t>valle-r-107706</t>
  </si>
  <si>
    <t>Très pro, très réactif, et explications téléphoniques parfaites. Je recommande largement (pour le moment.. ) Espérons que si un sinistre venait à arriver, tout se passerait aussi bien.</t>
  </si>
  <si>
    <t>francki-103407</t>
  </si>
  <si>
    <t>Tarif assurance moto trop élevé.Autrement je suis très satisfait de ma conseillère et directrice d'agence à Bourtzwiller.J'attends un geste commercial sur ce contrat</t>
  </si>
  <si>
    <t>06 mai 2019 suite à une expérience en mai 2019</t>
  </si>
  <si>
    <t>thierrynantes-75646</t>
  </si>
  <si>
    <t>démarchage téléphonique en vente forcée malgré une inscription bloctel : quel est votre date de naissance, "donnez moi votre numéro de carte bancaire que nous mettions en place votre couverture indemnisation" :  à fuir !</t>
  </si>
  <si>
    <t>romuald-h-111181</t>
  </si>
  <si>
    <t>Pour l'instant tout va bien ! facilité d'accès et d'utilisation. Interface agréable, explications claires et prix intéressant. A priori positif à confirmer.</t>
  </si>
  <si>
    <t>18 novembre 2016 suite à une expérience en novembre 2016</t>
  </si>
  <si>
    <t>alain-49318</t>
  </si>
  <si>
    <t>Agence Axa Bertrand Marseille il ne font rien pour vous aider en plus cette agence devrez choisir ces employer il y a une manière de parler à ces client cette dame ne respect rien et encore moins les handicap au bout de tant d'année que j'y suis je n'es jammais u sa cette personne ma poussez à bout obliger de sortir de l'agence pour me calmer je vais vite enlever mes trois contrat et vais peut être aussi déposer plainte pour atteinte spycologique</t>
  </si>
  <si>
    <t>marchaud-t-125970</t>
  </si>
  <si>
    <t>souscription simple et rapide. accueil agréable. nous verrons dans le temps si cela perdure. tarif intéresssant à la souscription, à voir aussi les années suivantes.</t>
  </si>
  <si>
    <t>mziou-k-109710</t>
  </si>
  <si>
    <t xml:space="preserve">Je suis satisfait du service de l'assurance Olivier :)   
Le seul problème est: je suis obligé de renseigner mes coordonnées bancaires 2 fois pour qu'ils soient validés. 
</t>
  </si>
  <si>
    <t>polarbearfd-100589</t>
  </si>
  <si>
    <t>Client depuis 2 ans chez l’Olivier Assurance, j’ai eu recourt à leurs services pour un dépannage, plusieurs transferts d’assurances, sur différents véhicules de prêt, pendant l’immobilisation de mon véhicule. Pour finir j’ai été dans l’obligation de changer de véhicule définitivement, et fait transférer mon assurance sur ma nouvelle voiture. Tout a été géré par mon interlocuteur téléphoniquement de manière parfaite. Courtoisie et efficacité, ce sont les mots que j’emploierai pour qualifier mon assureur.</t>
  </si>
  <si>
    <t>christopher-h-116659</t>
  </si>
  <si>
    <t>Complication pour validé mon assurance, après plusieurs essaie ça a fonctionné mais au bou de 1h et c’est pas normal ensuite on verra comment ça va se dérouler</t>
  </si>
  <si>
    <t>chris-135017</t>
  </si>
  <si>
    <t>Mon fils a eu un accident responsable avec sa moto 50 cc au mois de Juillet 2021, il a été hospitalisé mais ce n'était pas trop grave, il est assuré tous risques, nous ne sommes toujours pas indemnisé, ni pour les réparation,  ni pour l'équipement motard, c'est scandaleux. Cela fait au moins 10 ans que je suis assuré chez eux en tant que motard. Mon bonus est a 50%. Ils sont bon pour encaisser les primes d'assurance, mais c'est tout..J'envisage de changer d'assurance..</t>
  </si>
  <si>
    <t>zeller-l-139507</t>
  </si>
  <si>
    <t>Les deux personnes que j'ai eu au téléphone pour l'ouverture de mon contrat étaient très sympathiques, la plateforme a l'air bien conçue. On verra le service quand j'aurai des soucis avec ma voiture ;)</t>
  </si>
  <si>
    <t>ll-78078</t>
  </si>
  <si>
    <t>Si je pouvais mettre 0 étoile je le ferais. Assurance à fuire !!! Cliente depuis dix ans sans soucis jusqu'à cette année pas de problème . pour récupérer l'argent pas de soucis.  Cependant cette anée  une personne m'a percuté et pris la fuite... a la maaf il n'y a plus personne à partir de 17h donc on m'a mis en relation de service en service pour me dire on peut rien faire pour vous.  Donc déjà debrouillez vous pour faire remorquer le véhicule alors qu'ils doivent eux envoyer quelqu'un ... bref voiture déclarer ireparable et on signe papiers avec l'expert ... depuis plus de nouvelle ... j'appelle trois fois par semaine ....l'argent que la maaf me doit en échange de la non réparation n'est  toujours pas arrivé après plus de 3 mois.... vous vous faite remballer et on vous dit même que vous pouvez aller vous faire plaisir à taper scandale en agence il ne me payeront pas..... pourtant l'assureur de la partie adverse à était retrouver donc bien sure ils ne me payent pas sur leur fond de garantie. ...</t>
  </si>
  <si>
    <t>05 janvier 2019 suite à une expérience en janvier 2019</t>
  </si>
  <si>
    <t>aurefay69-69926</t>
  </si>
  <si>
    <t>Commerciaux jeune et dynamique sympathique on bien appris leur leçon</t>
  </si>
  <si>
    <t>26 octobre 2017 suite à une expérience en octobre 2017</t>
  </si>
  <si>
    <t>jicibi-58380</t>
  </si>
  <si>
    <t xml:space="preserve">Bonjour, suite au décès de notre mère le 4 juillet  ,le règlement promis par son  courtier sous 5 à 6 semaines n'est toujours pas réglé 4 mois plus tard ;après maintes erreurs sur les propositions de remboursements et la valeur des contrats , la perte de nos RIB , de nouvelles erreurs d'attribution, les dossiers sont enfin complets ,passés au service des impôts et accusé réception chez Allianz depuis fin septembre . le 12 octobre , après réclamations très insistante on me transmet qu'un virement a été fait le jour même, mais 15 jours plus tard toujours rien sur le compte bancaire .Un virement prend maxi 5 jours ,on  se moque vraiment de nous, de plus, plus  aucune nouvelles du 2eme contrat....  ; ils doivent faire trainer pour payer le plus tard possible et empocher ainsi des dividendes . Raz le bol ,à déconseiller fortement  </t>
  </si>
  <si>
    <t>aurelie-l-117744</t>
  </si>
  <si>
    <t>Parfait
Prix attractif
Parfait pour jeune conducteur
Très réactif, de bon conseils, les conseillers sont bienveillants et prennent le temps pour les explications</t>
  </si>
  <si>
    <t>flightma21-98734</t>
  </si>
  <si>
    <t>Bien qu'effectivement un peu cher, le seul moyen selon moi pour juger une assurance est sa réactivité en cas de sinistre. Pour ma part en 5 ans d'assurances chez eux j'ai eu besoin de leurs services 2 fois. La première fois, en panne en Allemagne ils ont rapidement pris en charge le dépannage et le rapatriement a mon domicile sans la moindre intervention de ma part et dans un délai plus que respectable. La deuxième fois on m'est rentré dedans et ils sont venu récupérer le véhicule en m'amènant un véhicule de prêt et les cela pendant les 3 semaines qu'ont duré les réparations. Le véhicule reparer vous est amené à votre domicile. C'est ce genre de service, bien qu'en option, qui font la différence.</t>
  </si>
  <si>
    <t>nemo04-132345</t>
  </si>
  <si>
    <t xml:space="preserve">mutuelle qui tient ses promesses
fiable ,rapide, joignable 
site fonctionnel
bref efficace rempli bien son rôle dans des délais plus que respectables </t>
  </si>
  <si>
    <t>04 mai 2019 suite à une expérience en mai 2019</t>
  </si>
  <si>
    <t>mm-75611</t>
  </si>
  <si>
    <t>Ma voiture à été tamponnée au niveau du pare choc arrière, donc, carrossier et expert, les travaux pas fait, pare choc toujours cassé et 300 euros au carrossier. Je dis, honte à cette assurance qui nous envoie à ces personnes. Je vais donc faire appel à un médiateur</t>
  </si>
  <si>
    <t>20 juin 2019 suite à une expérience en juin 2019</t>
  </si>
  <si>
    <t>mlvar-76957</t>
  </si>
  <si>
    <t xml:space="preserve">Plus possible repetitifs! remboursements apres plus d un an et demi sans vraiment personne qui vous rapelle
Et suspendu contrat alors que j ai effectue les paiements!!
Cela est inadmissible tourner en rond
</t>
  </si>
  <si>
    <t>vero-90733</t>
  </si>
  <si>
    <t>extrêmement satisfait du site et de la précision des offres. très rapide. j'attends la concrétisation par une offre concrète pour l'assurance de ma voiture</t>
  </si>
  <si>
    <t>gobard-a-138425</t>
  </si>
  <si>
    <t>Je suis satisfaite du service les prix sont très intéressants et attractifs
Je recommande cette assurance
J'espère continuer sur cette bonne voix et ne pas être déçu</t>
  </si>
  <si>
    <t>justine-97490</t>
  </si>
  <si>
    <t xml:space="preserve">Bonjour , 
Suite à un souci au niveau de mes  remboursements , je vous ai joint par téléphone et je suis tombé sur une jeune femme très agréable et qui a su répondre à mes besoins sans aucun souci ! 
Merci à elle pour sa gentillesse et son temps pour vérifier toutes les informations . 
</t>
  </si>
  <si>
    <t>jjm-130607</t>
  </si>
  <si>
    <t>Suite à une recherche internet pour la complémentaire Santé et après l'étude des différents propositions des prestataires, j'ai retenu "Santiane" pour quelles raisons me direz-vous? la première personne qui ma contacté (Homme) à pris le temps de m'écouter, ensuite de me faire plusieurs propositions dans le détails, pour faciliter notre choix en fonctions de nos souhaits par rapport à nos besoins et au tarif (Très compétitif). Suite à notre accord pour qu'il me fasse parvenir, sur ma boite mail, notre demande d'adhésion et après acceptation, nous avons reçu notre demande d'adhésion finalisée et envoyé les documents demandés.
Suite à un petit problème d'ouverture et d'accès à mon compte sur internet, qui n'avait pas été ouvert (par moi) à ce jour, j'ai contacté Santiane et j'ai eu une conseillère "Lissa" qui à  été très compréhensive, réactive et à résolu la situation........en un mots "très professionnelle".....Merci "Lissa".</t>
  </si>
  <si>
    <t>14 octobre 2017 suite à une expérience en octobre 2017</t>
  </si>
  <si>
    <t>bobdauckland-58082</t>
  </si>
  <si>
    <t>maaf à fuir, client depuis 3ans avec bonus à 50% et du jour au lendemain résilier pour cause de fréquence de sinistres. Sinistre qui sont en fait 1 bris de glace il y a trois an et cette année 1 panne avec remorquage. Donc voila à fuir une assurance qui n'assure pas! Et fiché 5 ans comme résilié par l'assureur c'est très sympa.</t>
  </si>
  <si>
    <t>diane-d-121330</t>
  </si>
  <si>
    <t>Je suis  très satisfaite de la rapidité de l échange.
Je suis très satisfaite des prix, et de la facilité de souscription du contrat, ce qui est très appréciable.</t>
  </si>
  <si>
    <t>frulo78-58636</t>
  </si>
  <si>
    <t>Numéro client 273952
Je viens de transmettre l intégralité des éléments en attente de l attestation définitive.
Ce jour je reçois une demande d active assurance me demandant de compléter une attestation sur l honneur de non assurance et le motif... Or, mon véhicule a toujours été assuré s agissant d un véhicule neuf. On me demande donc de faire un faux... C'est bien la 1ère fois qu on me demande une telle chose. J ai signé le document en signifiant ça, j espère que ça ira.</t>
  </si>
  <si>
    <t>karim-s-129144</t>
  </si>
  <si>
    <t>Je suis agréablement surpris de l'accueil du service client .
le service prend le temps d'écouter le client et prendre le besoin.
le site est plutôt bien fait et simple d'utilisation.</t>
  </si>
  <si>
    <t>dumont-n-135441</t>
  </si>
  <si>
    <t>je suis très satisfait du service téléphonique que le téléconseiller vient d'apporter. Très clair, précis et a pris le temps de répondre à mes questions</t>
  </si>
  <si>
    <t>meynard-c-109209</t>
  </si>
  <si>
    <t>L assurance est satisfaisante en tous points,aussi au niveau tarifs , qualité services clientèle , et détails de l assurance ! Enfin de quoi satisfaire tous le monde</t>
  </si>
  <si>
    <t>bruno-b-125892</t>
  </si>
  <si>
    <t>Les prix sont très intéressants, et il est très simple de s'assurer. J'ai étais assuré par le passé à AMV et je n'ai jamais étais déçu. Je reviens donc tout naturellement assuré mon nouveau véhicule chez AMV.</t>
  </si>
  <si>
    <t>22 octobre 2019 suite à une expérience en octobre 2019</t>
  </si>
  <si>
    <t>willi-80306</t>
  </si>
  <si>
    <t>J'ai été contacté par Youness pour mon adhésion au 1/1/2020 pour des documents manquants , explications très claire de  sa part</t>
  </si>
  <si>
    <t>follin-l-116759</t>
  </si>
  <si>
    <t>Rien de spécial, pour une assurance par internet.
Rapidité et facilité de remplissage des demandes.
Choix des options claires, pas de "petites lignes"</t>
  </si>
  <si>
    <t>14 décembre 2020 suite à une expérience en décembre 2020</t>
  </si>
  <si>
    <t>david-k-101438</t>
  </si>
  <si>
    <t>Très bon accompagnement et conseiller à l'écoute.
le site est ergonomique, simple d'utilisation et permettent une adhésion en quelques clics.
les prix sont dans le marché des sites de comparateurs d'assurance.</t>
  </si>
  <si>
    <t>keita-o-115622</t>
  </si>
  <si>
    <t>Je suis satisfait du service et du prix  je peux recommander L’olivier à d’autres personnes pour y souscrire et remercier l’équipe de L’olivier assurance</t>
  </si>
  <si>
    <t>carliez-f-132203</t>
  </si>
  <si>
    <t>Après avoir eu plusieurs conseillers, je suis tombé sur le troisième et dernier conseiller maxime qui était à l’écoute et de très bon conseil merci à lui</t>
  </si>
  <si>
    <t>martial-b-111629</t>
  </si>
  <si>
    <t>pas de problème sur assurances voiture et habitation  sauf qu'il est dommage que vous ne pratiquiez pas l'assurance auto pour les moins  de 10 000 kms /an</t>
  </si>
  <si>
    <t>alexandre-f-135698</t>
  </si>
  <si>
    <t>Assez satisfait dans l'ensemble prix correct un peu déçu de la formule tous risques quand même qui reste assez élevé sinon rien à dire concernant les autres formules</t>
  </si>
  <si>
    <t>mohamed-redda-g-127943</t>
  </si>
  <si>
    <t xml:space="preserve">Je suis satisfait du prix et le service. C'est rapide.c'est pas cher par apport aux autres.je conseil cette assurance. 
J'espère un jour où on un problème seront à l'écoute </t>
  </si>
  <si>
    <t>christophe-103989</t>
  </si>
  <si>
    <t xml:space="preserve">Pour les jeunes conducteurs, fuyez cette assureur
1400 euros pour une Twingo 3 alors que d'autres vous proposeront à moitié prix 
En cas de panne de votre véhicule, rien à redire, dépanneur sur place en moins d'une heure 
Je suis tout de même parti en raison des augmentations à répétition 
Faites jouer la concurrence et vous vous y retrouverez </t>
  </si>
  <si>
    <t>17 octobre 2018 suite à une expérience en octobre 2018</t>
  </si>
  <si>
    <t>aviseclaire-67822</t>
  </si>
  <si>
    <t>Pas grand chose de positif, ne défendent pas leur client( accident non responsable avec dépôt de plainte, aucun retour 5mois après),aucun retour du service réclamations ni de la direction malgré plusieurs mail et courriers. Peut être non t'ils pas besoin de client. Prélèvement alors que contrat non signé, contrat signé par moi mais au nom de mon conjoints, idem pour les prélèvements: ses contrats sont prélever sur mon compte à moi.</t>
  </si>
  <si>
    <t>noralarousse-102733</t>
  </si>
  <si>
    <t>J'ai déclaré plusieurs sinistres (dégats des eaux) en ce début d'année (la loi des séries) pour plusieurs bien que je possède et les conseillers ne veulent même pas enregistrer ma demande. J'ai du batailler pour que mes demandes de sinistres soient instruites !  Je trouve ça hallucinant ça fait 15 ans que je suis chez eux et jamais de sinistre avant. J'attends la cloture de mes sinistres et ensuite je basculerais l'ensemble de mes assurances (5 en tout cas) auprès d'un assureur plus à l'écoute et faisant preuve de bienveillance envers leurs assurés, car pacifica c'est un interrogatoire et on a l impression qu'ils font tout pour trouver un moyen de ne pas prendre en Charge la réparation des dégâts Vraiment très déçue !</t>
  </si>
  <si>
    <t>guilbert-y-122740</t>
  </si>
  <si>
    <t>Rapide simple et pas chère, je recommande à toutes personnes ,j'espère rester de nombreuses années chez eux ,merci de votre confiance moi vous avez la mienne</t>
  </si>
  <si>
    <t>20 mars 2020 suite à une expérience en mars 2020</t>
  </si>
  <si>
    <t>mike68-88449</t>
  </si>
  <si>
    <t>Malgré la complexité de mon dossier entre les décisions suisses et françaises, la cnp a toujours réglé la prestation en ITT et à présent la PTIA . Par ailleurs j'ai eut la chance de tomber sur conseiller expérimenté et compréhensif. Un reportage suivra prochainement avec plus de détails qui confirmera la qualité de la prestation de la cnp</t>
  </si>
  <si>
    <t>fan-130841</t>
  </si>
  <si>
    <t xml:space="preserve">bonjour, nous sommes très déçus par le traitement d'un dossier concernant un dégat des eaux sur une colonne d'évacuation qui malheureusement n' est accessible que par l'interieur,en cassant un mur de l'appartement. Les réparations du mur ont été faites au mois Aout 2020 par un artisan que nous avons du trouver et payer  . Et à ce jour aucun dédomagement n' a été versé.
</t>
  </si>
  <si>
    <t>11 mai 2019 suite à une expérience en mai 2019</t>
  </si>
  <si>
    <t>sivie-75820</t>
  </si>
  <si>
    <t>La fusion ag2r la mondiale avec viasanté mutuelle est complètement nulle sauf pour les prélèvements.
viasante ne figure nullement dans la liste qui défile ci-dessus !!!</t>
  </si>
  <si>
    <t>fabienne-m-105005</t>
  </si>
  <si>
    <t>Mon paiement a été refusé car j'ai dépassé mon cota !! puis je effectuer un virement ou autre svp ? je suis désolée .. par contre je ne pourrai pas vous fournir de relevé d'informations car n'ayant plus de voiture depuis + de 3 ans ils ne peuvent pas ..... merci pour votre réponse !!!</t>
  </si>
  <si>
    <t>chiheb-k-129602</t>
  </si>
  <si>
    <t>Très satisfait rapide efficace toujours souriant mets sur ans en France en plus respectueux il traite les données rapide franchement rien à dire on vient toujours</t>
  </si>
  <si>
    <t>nat-99598</t>
  </si>
  <si>
    <t>Un dégât des eaux déclare depuis février 
Passage des experts  depuis juin rien n’avance des heures au téléphone pour joindre un conseiller incapable de répondre  sur l »avancement du dossier 
Je passe de service en service pour avoir différentes versions;j appelle tous les 2/3 jours
La phrase type:je demande a ce que l’on vous rappelle !  J ATTENDS TOUJOURS!!!!!!
Je suis assurée en option CONFORT (Dégât des eaux......)et la réponse :ce dégât des eaux n’est pas remboursé 
UNE VRAIE CALAMITÉ 
Seul recours maintenant les mettre en justice pour me faire indemniser!!!!
UN COMBLE!  A FUIR!!!!!!!!!!!
Je résilie mon contrat</t>
  </si>
  <si>
    <t>arnaud-k-128376</t>
  </si>
  <si>
    <t>Je suis satisfait en attente d'avoir un sinistre, le plus tard possible.
Les tarifs sont plus tôt attractif en attente d'avoir un sinistre, le plus tard possible aussi.</t>
  </si>
  <si>
    <t>roger-j-112045</t>
  </si>
  <si>
    <t>Je suis satisfait du service et je me suis rendu compte lors d'un problème avec mon véhicule.
Seul bémol, le prix. Cela reste relativement élevé malgré les différents bonus en plus pour des voitures de plus de 10 ans et la mienne de plus de 22 ans.</t>
  </si>
  <si>
    <t>edouard-92353</t>
  </si>
  <si>
    <t>Les prix sont attractifs...le devis a l’air plutôt intéressant...nous allons souscrire par internet car l’offre par téléphone était moins intéressante</t>
  </si>
  <si>
    <t>07 avril 2019 suite à une expérience en avril 2019</t>
  </si>
  <si>
    <t>aurelie52-74844</t>
  </si>
  <si>
    <t>Honteux : Résilier sans motif et aucune excuse ! En gros c'est comme ça ils font ce qu'ils veulent ! Mais avant d'assumer cet acte ils nous ont bien fait tourner en bourique !</t>
  </si>
  <si>
    <t>10 juillet 2017 suite à une expérience en juillet 2017</t>
  </si>
  <si>
    <t>sadok-55929</t>
  </si>
  <si>
    <t>Incompétence nul conseiller non qualifiée 2 mois pour avoir in rapport d expertise que je n est toujours pas</t>
  </si>
  <si>
    <t>christianc-79998</t>
  </si>
  <si>
    <t>Prévoyance entreprise qui aide à guérir plus vite...
Leurs "bons soins", c'est prier pour retravailler, quels que soient vos maux...
No more comments...</t>
  </si>
  <si>
    <t>bibi-116600</t>
  </si>
  <si>
    <t>moi très déçu car j attends toujours ma carte d assurée. ensuite même pas inscrit sur la sécurité sociale.
beau parleur mais lenteur administrative.
très très déçu .</t>
  </si>
  <si>
    <t>13 juin 2017 suite à une expérience en juin 2017</t>
  </si>
  <si>
    <t>guizmo-55334</t>
  </si>
  <si>
    <t>Augmentation de l’adhésion d’année en année même sans sinistre pour des motifs climatiques et autres,et avec un bon bonus. Première année intéressante et années suivantes escalade des prix, mon mari l’a constaté après une première année de souscription et d’autres avis dénonçant la même chose sur le net sont unanimes, A FUIR AU PLUS VITE</t>
  </si>
  <si>
    <t>zaidi-54273</t>
  </si>
  <si>
    <t>Rien à dire</t>
  </si>
  <si>
    <t>jennad-117738</t>
  </si>
  <si>
    <t>Décès de ma mère courant Avril. Et, Auxia/Malakoff Humanis sont incompétents et les réponses données aux multiples sollicitations frisent le ridicule. Impossible de se faire rembourser une assurance obsèques malgré avoir suivi à la lettre leurs recommendations. Ma mère a cotisé pendant plus de 20 ans et a payé au moins 4 fois son enterrement. Ils vous font régler les frais d'enterrement et ensuite refuse de rembourser. Fuyez, fuyez</t>
  </si>
  <si>
    <t>julien-f-133439</t>
  </si>
  <si>
    <t xml:space="preserve">Bonjour 
L'interface  est pratique pour s'assurer à distance
Les tarifs sont très raisonnables
C'est ma deuxième voiture assurée
À bientôt
Merci
Merci </t>
  </si>
  <si>
    <t>01 octobre 2021 suite à une expérience en novembre 2020</t>
  </si>
  <si>
    <t>ln28-135483</t>
  </si>
  <si>
    <t>Il nous a fallu 7 mois pour être remboursée ! Mails, appels téléphoniques, courrier en accusé de réception. 
Extrêmement déçue d’avoir perdu toute cette énergie, temps, et preuves à envoyer x fois ! 
Depuis janvier 2020, ils souhaite un RIB….pour qu’à la fin, en octobre 2020, je reçoive un chèque !!! 
Si je ne les avais pas harcelé, je n’aurai rien reçu !</t>
  </si>
  <si>
    <t>13 décembre 2016 suite à une expérience en décembre 2016</t>
  </si>
  <si>
    <t>magellan-50233</t>
  </si>
  <si>
    <t>Réponse au téléphone qu'après un délai de 15 à 20 minutes.
Ne rappelle jamais. 
Ne donne jamais de lien direct avec le gérant du portefeuille.
Ne rembourse pas les frais de recherches de fuites.
Rembourse extrêmement mal et à contre-coeur.</t>
  </si>
  <si>
    <t>ludo-81624</t>
  </si>
  <si>
    <t>Je suis assuré chez l'Olivier et j'ai divisé par 2 presque par 3 par rapport a ma précédente assurance (assu2000 qui est très cher) pour les mêmes prestations voir plus.</t>
  </si>
  <si>
    <t>27 septembre 2020 suite à une expérience en septembre 2020</t>
  </si>
  <si>
    <t>camilla17-97908</t>
  </si>
  <si>
    <t>Très déçue suite à la déclaration d'un sinistre (fuite sur canalisation extérieure). Rappel 15 jours après la déclaration du sinistre pour me demander un devis pour la recherche de fuite, ce que j'ai fait. J'ai rappelé (parce que bien sûr, on ne me rappelait pas), et après 20 minutes d'attente, on m'annonce que je n'ai pas l'option canalisations extérieures et que mon sinistre ne sera pas pris en charge... Plus de 15 jours pour m'annoncer ça, pendant qu'on consommait 8 litres d'eau à la minute, c'est inadmissible. D'autant plus que cette option ne m'avait jamais été proposée ! Merci la GMF...</t>
  </si>
  <si>
    <t>loudiyi-charrat-a-137067</t>
  </si>
  <si>
    <t>Simple et pratique pour assuré sa voiture rapidement, niveau support sont joinable tout le temps, par rapport au autres assureurs je trouve que c'est abordable.</t>
  </si>
  <si>
    <t>hch-98337</t>
  </si>
  <si>
    <t xml:space="preserve">Direct Assurances est de très bons conseils et les conseillers (ères) sont réactifs.
Les tarifs proposés sont plus compétitifs pour des garanties identiques à mon assureur précédent.
</t>
  </si>
  <si>
    <t>quentin-m-135021</t>
  </si>
  <si>
    <t xml:space="preserve">Je suis satisfait. 
Les prix sont intéressants, pas trop chère pour un jeune conducteur. 
Simple et pratique. 
Le payement mensuel aurait été mieux, cependant. </t>
  </si>
  <si>
    <t>nenette08-75700</t>
  </si>
  <si>
    <t>Je recommande cette assurance ils sont à l'écoute de leurs clients, ils répondent tout de suite à vos demande et se mette à la place de leurs clients et font tout pour les aider. N'hésitez pas assurez vous chez L'olivier assurance vous ne serez pas déçu</t>
  </si>
  <si>
    <t>moreira-nunes-j-137855</t>
  </si>
  <si>
    <t>Services et prix suffisamment clairs pour que je me décide à changer d'assureur auto après plusieurs années de contrat avec Direct Assurance. A suivre...</t>
  </si>
  <si>
    <t>severine-59309</t>
  </si>
  <si>
    <t>au taquet pour vous prendre votre argent, fais semblant de ne pas recevoir votre demande de résiliation et vous met en demeure</t>
  </si>
  <si>
    <t>jako3109-97869</t>
  </si>
  <si>
    <t>Assurer maaf habitation auto et même mutuelle depuis 5 ou 6 ans cette assurance se permet de résilier mon contrat habitation car j ai déclaré 3 sinistres en 3 ans dont un avec tiers, jet 2 autres avec des remboursements ne dépassant pas 2000 euros chacun je trouve un léger leur manière de procéder ,par contre pour prélever les mensualités pas de problème ......A FUIR.....</t>
  </si>
  <si>
    <t>albatros99999-86702</t>
  </si>
  <si>
    <t>client depuis des dizaines d'années j'ai du laisser pas mal de fric pour ne pas être indemnisé suite à une effraction, mur de grange qui s'effondre ( trop vetuste) porte d'entrée forcée ( trop vétuste )</t>
  </si>
  <si>
    <t>versna6-70584</t>
  </si>
  <si>
    <t>Très bonne commerciale, Romane. Je viens de souscrire, pas suffisemment de recul pour apprecier ou non cette compagnie d’assurance. L’avenir me le dira !</t>
  </si>
  <si>
    <t>14 juin 2019 suite à une expérience en juin 2019</t>
  </si>
  <si>
    <t>morad-76783</t>
  </si>
  <si>
    <t>Bien reçu par Salima bonne réactivité et efficace merci à tous</t>
  </si>
  <si>
    <t>michael-p-117044</t>
  </si>
  <si>
    <t xml:space="preserve">Bien seulement obligé de mettre un avis ne me convient pas.
Je venais simplement souscrire une assurance.
Merci d'alléger votre condition de caractère également. </t>
  </si>
  <si>
    <t>iklo-104656</t>
  </si>
  <si>
    <t>Je suis vraiment très mécontent de ma nouvelle mutuelle Cegema qui est injoignable  en direct, qui présente un espace adhérent en ligne obsolète et peu pratique (on ne peux envoyer directement un justificatif sinon par courrier ou par courtier interposé), et dont la carte Tiers Payant (Carte Blanche) est refusée par nombre de prestataires (notamment opticiens). Pour la première fois de ma vie, je ne sais si je vais être remboursé de mes soins ophtalmo, par exemple. Je suis vraiment très décu et j'aimerais savoir s'il existe un recours pour ce genre de cas.</t>
  </si>
  <si>
    <t>francis-w-110468</t>
  </si>
  <si>
    <t>la première année prix sympa ,par contre la 2èmes années se n'est plus la meme chose forte augmentation , donc ! je vais sollicité d'autre assureur et faire marcher la concurrence .</t>
  </si>
  <si>
    <t>nonette-100277</t>
  </si>
  <si>
    <t>Cet assureur trie de systématiquement les clients qu'il veux garder a savoir ceux qui ne déclarent aucun sinistre , dont si vous avez 2 sinistres ( peu importe la gravité ) ou plus par an vous recevrez votre lettre de résiliation en novembre .
Cet assureur dont les primes sont quand même  élevées cherche en dépensant chaque année des millions en publicité  pour trouver l'oiseau rare ( pigeons nommé sociétaire en langage assureur )
Assureur a éviter .</t>
  </si>
  <si>
    <t>nait-abdelaziz-m-138499</t>
  </si>
  <si>
    <t>Je suis satisfait de la communication et de l’ecoute des conseillers qui m’ont pris en charge. Pour mes premières minutes chez vous, je suis très heureux.</t>
  </si>
  <si>
    <t>29 novembre 2020 suite à une expérience en novembre 2020</t>
  </si>
  <si>
    <t>cedy344-100761</t>
  </si>
  <si>
    <t>Problème de santé , pas la rentrée d argent a temps... j ai toujours payé,  incompréhension je me retrouve a devoir payer une année sans être assuré.  A fuir</t>
  </si>
  <si>
    <t>paul-62708</t>
  </si>
  <si>
    <t xml:space="preserve">Bonjour , je voudrais dans un premier temps, un avis et savoir si je suis dans mon droit ?   je m'explique : J'ai souscrit un prêt personnel en décembre 2014 et un prêt immo en 2003 avec la même banque et la même assurance a 100% avec la CARDIF .En 2013 opération hernie discale , après 6 mois d'arrêt je reprend mon travail  s'en aucun souci de dos  n'y arrêt de travail pour aucun autre problème . En décembre 2015 je fait mon prêt personnel. septembre 2016 j'ai un ACCIDENT de travail avec récidive d’Ernie discale j'ai été opéré en janvier 2017. les problèmes commence ....
le prêt immo est pris en charge par la Cardif , le prêt perso non. 
Motif : vous n'avez pas déclaré a votre conseillé le jour du prêt perso votre première opération .
Sauf que le conseillé a la souscription du prêt perso, me demande simplement si je suis en arrêt actuellement  si j'ai subi plus de 30 jours consécutifs ou non d’arrêt de travail pour maladie ou accident dans les 12 derniers mois . document faisant foi.
sur le contrat Cardif n°4216 et 462 je site : 
si l'assuré a repris le travail pendant plus de 60 jours sans consultation médicale , sans traitement et sans hospitalisation pour ces mèmes causes, la rechute est considérée comme un nouveau sinistre indépendant du premier.
Je les ai eu au téléphone , ils ont confirmé le refus en me précisent qu il ne pouvais rein faire , que je devais attendre le courrier  pour contesté  
Je recherche un avocat ou une association pour une démarche de procédure , contester et récupérer ce qui m'est dû, même si je dois allé au tribunal pour faire valoir mes droits si je suis dans mon droit ,  merci d'avance je compte sur vos compétences pour me venir en aide .Cordialement  David </t>
  </si>
  <si>
    <t>alexandre-n-126426</t>
  </si>
  <si>
    <t>La GMF est dans la moyenne des prix, le service est correcte cependant l'accueil téléphonique peut être très long.
Je suis à la GMF depuis toujours et ne souhaite pas changer.</t>
  </si>
  <si>
    <t>dferandes-115960</t>
  </si>
  <si>
    <t xml:space="preserve">Mon vh est tombé en panne pendant mes vacances (sept.2021)
J’ai fait appel à l’assistance de la Macif 
J’ai été très déçue car j’ai été privée de vh pendant 4 jours et je n’ai bénéficié d’aucune prestation.
Ni la prise en charge des frais le retour sur mon lieu de villégiature (environ 30 km) ni la récupération de mon vh une fois réparé.
J’ai été très déçue par la Macif
</t>
  </si>
  <si>
    <t>candice-99566</t>
  </si>
  <si>
    <t xml:space="preserve">Lamentable . 
Matmut est prêt a tout pour ne pas rembourser , ne pas résilier, n'est pas fiable et certains conseillers  tout simplement désagréables . A fuir  </t>
  </si>
  <si>
    <t>isabelle-g-114464</t>
  </si>
  <si>
    <t>je suis satisfaite du service 
prix parfait
rapidité clarete 
reponse rapide tres facile l utilistaion du site 
tres contente de cette assurance qui aide aux choix des garanties</t>
  </si>
  <si>
    <t>17 décembre 2019 suite à une expérience en décembre 2019</t>
  </si>
  <si>
    <t>katerina-81997</t>
  </si>
  <si>
    <t>Bonjour, le 13.12.2019, j'ai échangé avec un agent MAIF. L'appel a eu lieu à 12.53 et a duré environ 4 minutes. J'espère que MAIF, malgré son silence, a pu accéder à l'enregistrement. Je demandais à l'agent si je pouvais déclarer le sinistre qui a eu lieu le 12.12.2019 si j'adhérais à une assurance le 13.12.2019. Au lieu de répondre directement à la question (je suppose, la réponse était NON), l'agent a beaucoup rigolé et m'a affirmé que je savais la réponse à ma question par la phrase: Madame, vous savez la réponse. J'ai assuré que non, je ne la savais pas et pour cette raison j'étais en relation avec lui, qu'il était un représentant du prestataire du service et que je m'attendais à une simple réponse OUI ou NON au lieu de rires et des phrases vagues comme: Madame, vous savez la réponse. L'agent m'a renseigné qu'il était un être humain (je n'en doutais pas) et sur ce j'ai décidé de mettre fin à cet échange infructueux. J'ai le droit de poser mes questions.</t>
  </si>
  <si>
    <t>anguelos-c-109969</t>
  </si>
  <si>
    <t xml:space="preserve">globalement satisfait
Jai eu un problème mécanique  à l'étranger , votre prise en charge était satisfaisante , remorquage rapide de la voiture au garage approprié
</t>
  </si>
  <si>
    <t>joseph-52940</t>
  </si>
  <si>
    <t xml:space="preserve">Un incendie a détruit notre Maison fin janvier 2016
En juin 2016 nous les avons informé des pratiques douteuses de l'expert avec certaines entreprises nous lesant financièrement en tant qu'assuré et societaire.
Un des artisans a émis un témoignage écrit dans ce sens destiné a être remis en justice(cerfa) pas de réponse sur ce sujet depuis si ce n'est juste le commentaire d'un de leurs inspecteurs estimant que c'était des mensonges.
Indemnisation immédiate largement sous évaluée;versée 6 mois moins un jour après le sinistre ,obligés de relancer à plusieurs reprises pour obtenir le remboursement
Première facture d'acompte pour la reconstruction refusée sous pretexte que l'indemnité avait déja été versée alors que c'est faux et leur services disent qu'il doit s'agir d'une erreur mais ne nous retournent pas les factures d'acompte
D'autre part je me suis entretenu depuis le début de l'année avec certains artisans qui m'ont dit être obligés de surfacturer par certains experts les travaux d'urgence et de sous évaluer les travaux de reconstruction.
Certains cabinets d'expertise leur demandant de reverser à une de leurs filiales au titre d'apporteur d'affaires une partie de la surfacturation .
Certains d'entre vous ex-experts ou autres en savent ils plus sur ces agissements?Sont -ils exacts?La Macif et les autres assureurs sont -ils au courant?L'Etat laisse t il se dérouler ces pratiques?
J'oubliais nous avons reçu un courrier dans lequel la Macif nous indiquait que pour préserver les cotisations des sociétaires et comme nous avons subi un sinistre elle nous résiliait.
Voilà plus de maison ,pas d'argent pour reconstruire et plus d'assurance pour couvrir les ruines que l'Etat nous oblige à assurer mais qu'aucune autre assurance ne veux assurer dans cet état.
Il ne reste plus qu'une solution..........
</t>
  </si>
  <si>
    <t>murielle-f-134328</t>
  </si>
  <si>
    <t>Simple et pratique et prix intéressants
Facilité d'utilisation du site
Bien expliqué et rapide
Plusieurs options bien détaillées et divers choix possibles dans les rubriques</t>
  </si>
  <si>
    <t>glb-108178</t>
  </si>
  <si>
    <t xml:space="preserve">Fidéle et bien que cotisant pour un contrat tout risque depuis plusieurs années, la seule fois où j ai eu besoin d eux pour un problème mineur de carrosserie, ils ont refusé de prendre en charge mon sinistre mettant en doute ma bonne foi.  Multiplicité d interlocuteurs et certains vraiment exécrables. On m assurait qu' un responsable allait me rappeler. Cela ne s est jamais produit. Mon agent me disait de voir avec le siège et le siège me disait de voir avec mon agent qui me disait de voir un expert qui au final  proposait une contre expertise à mes frais. Mes cotisations augmentaient chaque année régulièrement sans aucune raison valable. On ne m a jamais bien écouté ni bien conseillé en fonction de mes besoins. Un jour j ai pris rendez vous pour indiquer une modification de situation, personne n en n a jamais tenu compte, au contraire le gérant tentait de me vendre des produits financiers. J ai reformulé la demande à plusieurs reprises sans aucune suivi de leur part. Donc je ne recommanderai à personne ni cette agence ni cette marque d assurance. 82 € par mois à présent  pour une voiture de 10 ans pour un service nul.
</t>
  </si>
  <si>
    <t>bugati22-130839</t>
  </si>
  <si>
    <t xml:space="preserve">Nous rejoignons malheureusement  les avis négatifs concernant la compagnie d'assurance la MAIF. En effet, nous avons fait appel, il y a exactement deux années,  à notre assurance habitation suite à des fissures liées à la sécheresse, notre commune ayant obtenu la reconnaissance « catastrophe naturelle ». 
La MAIF a alors mandaté un expert qui a constaté un certain nombre de problèmes imputables à la sécheresse. Afin d'envisager les types de  travaux de remise en état nécessaires, l'expert a sollicité une étude géotechnique, demande validée par la MAIF qui reconnaissait les causes des dégâts. 
A la suite de l'étude géotechnique, le cabinet en charge du dossier a transmis une note d'information à la MAIF détaillant la liste des travaux à effectuer :
•	Pas d'infiltration de résine du fait de la nature du sous sol,
•	Investigations supplémentaires,
•	Réparations structurelles,
•	Ravalement de façade,
•	Reprise des embellissements
Travaux de remise en état estimés à 46 995 euros.
Le cabinet, en charge du dossier, a ensuite sollicité la visite de l'entreprise SOLTECHNIC afin d'établir un devis avec précision, entreprise, qui lors de la visite, a envisagé une extension des travaux afin de garantir la garantie décennale, et recommandé de ne rien effectué comme travaux d'intérieur.
Le dossier semblait avancer, lentement certes, mais avancer favorablement !
Or, nous avons eu la surprise d'avoir la visite d'un nouvel expert, mandaté par la MAIF, mais d'un autre cabinet, afin d'effectuer une nouvelle expertise.
Trois mois après, nous recevions, un courrier de la MAIF indiquant que le nouveau compte rendu d'expertise  précisait que les désordres constatés n'étaient pas imputables à la sécheresse et donc que les garanties du contrat ne peuvent s'appliquer.
Un revirement surprenant, deux années de travail, d'études, balayés par l'avis d'un nouvel expert au passage en coup de vent et aveugle aux pavillons avoisinants dans le même état !
Peut-on parler d'une expertise de complaisance ? 
A chacun son avis, nous avons le nôtre et qui n'est pas du tout favorable à la MAIF !
Nous avons le sentiment qu'il s'agit d'une mise en scène dont les acteurs (les adhérents) sont pris pour des imbéciles.
</t>
  </si>
  <si>
    <t>herve-p-113700</t>
  </si>
  <si>
    <t>Meli mélo entre 1 contrat résilié depuis plus d'1 an, et le nouveau contrat. Bien que n'ayant jamais subi de sinistre, je crains le pire pour l'avenir.</t>
  </si>
  <si>
    <t>17 décembre 2016 suite à une expérience en décembre 2016</t>
  </si>
  <si>
    <t>celbara-50392</t>
  </si>
  <si>
    <t>Très mauvaise assurance. A éviter absolument. Ils vous harcèleront au téléphone depuis leurs centrales d'appel et vous aurez toutes les difficultés du monde à vous faire rembourser.</t>
  </si>
  <si>
    <t>ocellatus12-66660</t>
  </si>
  <si>
    <t>Évitez sans penser. Ils chargent plus que normal sans vous rien demander directement de votre compte et vous ne pouvez rien faire. Leur agence ne nous a pas informé qu on doit payer en plus une commission sur le montant agrée. Et ils ont pris une montant énorme sans nous rien dire. A la fin on a payé le même montant que le prix du scooter. Jamais encore. Il vous semble moins cher que les autres mais à la fin on a payée plus que tout le monde. Après on a changé le scooter avec une 300cc de 2010 kymco ils ont pris 80 euros par mois encore sans nous informer avant. Ça fait 960 euro par an. Évitez évitez évitez</t>
  </si>
  <si>
    <t>bertrand-94900</t>
  </si>
  <si>
    <t>Impossible de les joindre par téléphone depuis 3 jours pour avoir un devis d'assurance auto, service lamentable</t>
  </si>
  <si>
    <t>07 décembre 2016 suite à une expérience en décembre 2016</t>
  </si>
  <si>
    <t>renec2006-49846</t>
  </si>
  <si>
    <t>J'ai de nouveau envoyé un recommande a la Maif ( sociétaire 2710968 D ) , pour résiliation sur tous mes contrats ( loi CHATEL) suite a la réception  de l'avis d'échéance de 2017 ,  sur ma demande de résiliation je leur demande de me faire parvenir un relevé d' information pour la période du 05/12/2014 au 05/12/2016 , car bien évidemment j'ai besoin de se justificatif pour la nouvelle assurance de mon véhicule , quelle délais auront ils encore besoin ?</t>
  </si>
  <si>
    <t>tendil-l-129901</t>
  </si>
  <si>
    <t xml:space="preserve">Je suis satisfait du prix c est simple et efficace merci pour vos réponses et votre réactivité. 
Je vous recommande auprès de mes amis.  Cordialement </t>
  </si>
  <si>
    <t>franck-d-122542</t>
  </si>
  <si>
    <t>Je suis satisfait du service et de la rapidité de souscription. On m'a recommandé votre société et je n'en suis pour le moment que content, en espérant bien entendu ne pas avoir à déclarer de sinistre</t>
  </si>
  <si>
    <t>15 septembre 2019 suite à une expérience en septembre 2019</t>
  </si>
  <si>
    <t>francois-1422-79213</t>
  </si>
  <si>
    <t>Un service tout simplement honteux, puisque la MAIF n'hésite pas à faire de grandes promesses d'assurance lors de la vente de leur contrats, mais oublient d'en donner les modalités. Et lorsqu'un sinistre arrive, ils s'en souviennent soudainement. Alors c'est toujours la même histoire, on fait une croix sur l'indemnité qu'il nous semblait légitime d'obtenir.
Personnellement, ils m'ont fait un sacré coup : pour un vol à la roulotte dont le sinistre s'estime à près de 700 euros, la MAIF a évalué mes pertes à 238 euros, après m'avoir annoncé que ma franchise s'estimait à... 250 euros ! Dossier clôture, sans indemnisation. Fort non ?</t>
  </si>
  <si>
    <t>14 mai 2018 suite à une expérience en mai 2018</t>
  </si>
  <si>
    <t>nattesco2011-63994</t>
  </si>
  <si>
    <t>Payé en une seule fois dès l'adhésion et n'ai pas eu le contrat jusqu'au bout.
3 certificats provisoires et puis plus rien.
Et d'un coup l'assureur se réveille lors du renouvellement pour me ponctionner le cout de la nouvelle année.</t>
  </si>
  <si>
    <t>10 juin 2017 suite à une expérience en juin 2017</t>
  </si>
  <si>
    <t>ben-55262</t>
  </si>
  <si>
    <t>Conducteur auto avec un bonus maximum, je m'adresse à la mutuelle des motards pour une assurance scooter avec trajets pro: Pas d'assurance possible car je n'ai pas au moins 1 an d'assurance moto! Je demande ou m'adresser pour ce problème qui doit se poser fréquemment. Aucune proposition de la mutuelle. Absence de curiosité intellectuelle ou déficience de sens commercial?</t>
  </si>
  <si>
    <t>naple-102959</t>
  </si>
  <si>
    <t>Cette mutuelle Harmonie Mutuelle n'est pas viable, personne ne répond au téléphone et quand enfin vous avez quelqu'un elle vous raccroche au nez, plus de 45minutes au téléphone, sans avoir une réponse à ma demande pour bénéficier de la nouvelle mutuelle sénior au 0980980880, personne ne répons aux mail, ni aux courriers
c'est un manque de professionnalisme vis à vis des clients, de qui se moque t'on, les employées sont en télétravaille et s'en moque complètement, c'est une honte</t>
  </si>
  <si>
    <t>ana-d-106301</t>
  </si>
  <si>
    <t xml:space="preserve">Je suis Satisfaite des tarifs proposés de la disponibilité des interlocuteurs,  de la rapidité de la mise en fonction du dossier et de l'envoi des documents nécessaires 
</t>
  </si>
  <si>
    <t>jacobson-s-115273</t>
  </si>
  <si>
    <t>satisfait dans l'ensemble, je viens de commencer, à voir. Mandat de prélèvement à changer. Je vous enverrais le bon RIB et vous transférerez le mandat dans la nouvelle banque svp. Merci</t>
  </si>
  <si>
    <t>ahmed-b-133451</t>
  </si>
  <si>
    <t xml:space="preserve">le prix est un peu cher pour une voiture comme ca 
sinon le site est rapide je suis déjà une assurance habitation parcontre je n ai pas bien compris le concept du boitier conecte 
</t>
  </si>
  <si>
    <t>bilo-71317</t>
  </si>
  <si>
    <t xml:space="preserve">Ne paye pas toujours un
Autre document et 
délais impossibles interlocuteur incohérent société que je ne conseille pas du tout que des ennuies jetais à Strasbourg au siège que des clients mécontents que des réclamations </t>
  </si>
  <si>
    <t>22 novembre 2020 suite à une expérience en novembre 2020</t>
  </si>
  <si>
    <t>huseyin67-100458</t>
  </si>
  <si>
    <t>Je suis sociétaire à la Macif depuis 2011, très bonne expérience, bonne prise en charge lors des sinistres, remboursement rapide. Ils prennent le temps de discuter, sont à l'écoute, ils ne vous traite pas comme un numéro comme le font certains, mais bien comme des humains.
Il faut soutenir des entreprises comme la Macif, certes c'est plus cher que les assureurs en ligne mais au moins la qualité est là.</t>
  </si>
  <si>
    <t>diallo-i-115763</t>
  </si>
  <si>
    <t>Pas mal comme assurance je pense que c'est très intéressant surtout pour les jeunes. Le service est correct les numéros standard pas aussi encombré pas beaucoup d'attente donc oui c'est très bien organisé dans l'ensemble.</t>
  </si>
  <si>
    <t>pinault-m-113584</t>
  </si>
  <si>
    <t xml:space="preserve">Le service est très correct, le prix aussi. 
Le service téléphonique, est très agréable. 
Et le prix très abordable, je suis satisfaite de l'olivier assurance </t>
  </si>
  <si>
    <t>07 décembre 2019 suite à une expérience en décembre 2019</t>
  </si>
  <si>
    <t>envoituresimone-81720</t>
  </si>
  <si>
    <t>La mutuelle, l'auto, l'habitation, tous mes contrats sont à la MAAF depuis longtemps. 
La prise en charge et la qualité des services sont très bons.
Je déplore toutefois les prises de décisions concernant le tri que font les compagnies d'assurance vis à vis des bons et mauvais clients. 
Je m'explique : je suis assurée tous risques,  j'ai eu 1 sinistre non responsable en 2018 mais était-ce celui de trop puisqu'il s'est rajouté à 2 autres en 2016 dont 1 responsable. Mon contrat auto a été résilié pour cette raison. Je trouve cette décision un peu cavalière car je n'ai jamais eu d'incidents de permis (retrait, alcool, drogue) ni de non-paiement, je suis réglo depuis l'obtention de mon permis en 1990. Je trouve déplorable d'avoir été marginalisée à ce stade. 
Du coup je suis en train de résilier mon contrat habitation parce que si je suis une mauvaise cliente, autant que je résilie mes autres contrats, logique.
Voilà ma petite histoire, c'est cool</t>
  </si>
  <si>
    <t>fblum-137800</t>
  </si>
  <si>
    <t>Très bien renseigné par Aya qui est surtout d'une grande écoute, simple et courtoise  dans les explications. Merci à elle car j'ai pu résoudre mon problème avec ses réponses.</t>
  </si>
  <si>
    <t>anisivy-85858</t>
  </si>
  <si>
    <t>Je suis totalement désespéré de l'attitude de metlife. J'ai engage des démarches le 18/08/2019 suite à un accord avec ma banque pour la renegociation  de mes emprunts immobiliers pour lequel je dois passer 2 avenants successifs. Après avoir reçu les confirmations écrites de ma banque et de metlife pour la renegociation, j'ai transmis tous les documents demandés fin AOut 2019.
Depuis, il ne se passe rien; PAr 2 fois, j'ai contacté metliffe par téléphone ; les conseillers m'ont confirmé que le dossier était complet et qu'il serait traité sous deux mois... 5 mois plus tard, je suis dégouté de l'attitude cet assureur qui ne respecte pas ses clients et met en peril ma renegociation d'emprunts. Silence total, 0 mail, 0 appel, rien... Par contre les primes sont bien prélevées en temps et en heure.
Par contre, de rage, j'ai réalisé une demande de devis sur le site internet de metlife et là, oh surprise, un conseiller m'a rappelé moins de 3 minutes après mon mail. Bref, je trouve cet assureur désesperant et scandaleusement irrespectueux de ses clients. Sachant que je dois réaliser 2 avenants, je crains que cet assureur mette en peril ma renégociation s'il faut 6 mois entre chaque communication. Bref, je déconseille totalement cet assureur</t>
  </si>
  <si>
    <t>01 septembre 2020 suite à une expérience en septembre 2020</t>
  </si>
  <si>
    <t>wave66-96918</t>
  </si>
  <si>
    <t>Gestion de la clientèle bureaucratique  : aucune ecoute , Interlocuteur non specialise et changeant régulièrement , malus exagere  en cas de non responsabilite.
Aucun suivi , aucune i formation</t>
  </si>
  <si>
    <t>audrey-110198</t>
  </si>
  <si>
    <t>A fuir ! Ils demandent toujours des documents en plus en cas d'arrêt, indemnisent avec 2-3 mois de retard, résilient pendant un arrêt de travail, aucun conseil compétent, aucune réponse apportée et des prix très élevés.</t>
  </si>
  <si>
    <t>03 novembre 2018 suite à une expérience en novembre 2018</t>
  </si>
  <si>
    <t>goodsenz-68310</t>
  </si>
  <si>
    <t>Dommage qu'on ne puisse mettre 0... Des prix très attractifs, mais une inefficacité affolante. Je ne sais pas s'ils ont délocalisés dans un pays, un autre service dans un autre pays ou qque du genre : mais ils faudraient qu'ils se mettent d'accord entre eux déjà ça serait pas mal. En un mot: nul.</t>
  </si>
  <si>
    <t>soubeyrascecile-61175</t>
  </si>
  <si>
    <t>cet assureur paye n'importe quand... ils vous laissent facilement deux mois sans ressources ce qui va engendrer des frais bancaires qui ne sont pas récupérables , ils ne tiennent pas compte des changements de RIB je ne conseille pas du tout cette assurance</t>
  </si>
  <si>
    <t>eric-z-130622</t>
  </si>
  <si>
    <t xml:space="preserve">JE SUIS SATISFAIT DE TOUT VOS SERVICE. QUE CE SOIT HABITATION,ASSURANCE SCOLAIRE, ASSURANCE AUTO. C ,EST IRREPROCHABLE. MERCI POUR TOUT ET POUR VOS SERVICES
</t>
  </si>
  <si>
    <t>dia-m-135143</t>
  </si>
  <si>
    <t>c'est la nieme fois que je souscrit un contrat chez l'Olivier assurance et à chaque fois les conseillers sont Réactifs et professionnels même en cas de sinistre :)</t>
  </si>
  <si>
    <t>22 septembre 2019 suite à une expérience en septembre 2019</t>
  </si>
  <si>
    <t>monexperienceperso-70334</t>
  </si>
  <si>
    <t>bonjour, je suis victime (ainsi que mes voisins) d'un incendie auto. Aprés avoir deposé plainte je me fais beaucoup de soucis car après avoir lu certains avis je suis en plein doute en ce qui concerne la prise en charge et le remboursement de l'olivier assurance.  A voir.....</t>
  </si>
  <si>
    <t>gaetan-l-127749</t>
  </si>
  <si>
    <t>Au top ! 
Les tarifs sont toujours aussi compétitif depuis plusieurs années! 
Je recommande APRIL à tous les motards! 
De plus, service client vraiment cool !</t>
  </si>
  <si>
    <t>ahmed-suliman-haj-mukhtar-r-113474</t>
  </si>
  <si>
    <t>JE VIEN DE CHERCHE SUR INTERNET MON PRIMIER CONTAT ASSURENCE ET TRES BIEN CE CONTRAT POUR DEPUT COMME MOI  ET JE VOUS REMERCIE POUR VOTRE PROPSITION ET JE VOUS SOUHAITE TRES BONNE JOURNNEE</t>
  </si>
  <si>
    <t>aurelie-b-105470</t>
  </si>
  <si>
    <t>très satisfaite pour l'instant , je verrai quand je déclarerai un sinistre  .....si cela est toujours efficace .En tout cas , le service client est très pro</t>
  </si>
  <si>
    <t>marouani-s-106295</t>
  </si>
  <si>
    <t xml:space="preserve">je ne peux encore juger la qualité de votre service
Il faut se mettre dans des situations d'accidents pour vérifier la fiabilité de  vos promesses !! 
</t>
  </si>
  <si>
    <t>28 juillet 2018 suite à une expérience en juillet 2018</t>
  </si>
  <si>
    <t>nash-55748</t>
  </si>
  <si>
    <t>assurance crédit  qui ne couvre rien juste quand vous passer au sapin   a fuir a fuir  nous avons perdu notre maison a cause d eux personne en invalidité non pris en charge passer devant leur médecin qui n ausculte même pas il faut fuir</t>
  </si>
  <si>
    <t>15 octobre 2021 suite à une expérience en novembre 2020</t>
  </si>
  <si>
    <t>sylou-137528</t>
  </si>
  <si>
    <t>merci à MR Abo qui as su répondre à mes question et a me guider pour faire la manipulation pour que je puisse envoyer le document avec un nouveau chemin d'accés</t>
  </si>
  <si>
    <t>reno-dc-99499</t>
  </si>
  <si>
    <t>Assuré depuis plus de 3 ans chez Direct Assurance, je n’ai jamais eu de sinistre mon bonus augmente chaque annee de 5%. A ma grande surprise ma cotisation a augmentée pour 2020 / 2021 de plus de 10% ! Réponse de Direct Assurance : ceci est dû à u e augmentation générale de tous les assureurs... Et bien il est temps d’aller voir ce que propose la concurrence.</t>
  </si>
  <si>
    <t>dan-66598</t>
  </si>
  <si>
    <t>Le gros problème de la MACIF c'est l'incompétence de leurs cabinets d'expertise. Je pense que ces experts font gagner de l'argent à la compagnie d'assurances sur le dos des sociétaires.</t>
  </si>
  <si>
    <t>gdlt-79362</t>
  </si>
  <si>
    <t>Dans le cadre d'une succession, le décès a eu lieu début novembre 2018. La compagnie n'a toujours rien versé en septembre 2019. Elle demande les documents nécessaires au paiement au compte goutte et fait traîner. Peut-être dans l'espoir de nous voir nous lasser.</t>
  </si>
  <si>
    <t>maeguigs-103704</t>
  </si>
  <si>
    <t>Les personnes Qui sont là pour nous conseiller le font mal, on ne sait pas ce qu’on doit faire. Trop d’incompréhension et démarche trop longue! Je ne recommande pas cette assurance le prix est bien mais pas la qualité.</t>
  </si>
  <si>
    <t>jef-65126</t>
  </si>
  <si>
    <t>Très bon échange.  Explication très bonne  et claire. .......................................................................................................................................................</t>
  </si>
  <si>
    <t>br-1-66808</t>
  </si>
  <si>
    <t>Après 2 mois d'assurance, direct assurance me resilie mon contrat parce qu'ils "ne savaient pas que mon vehicule etait un camping-car", ils ne m'offrent aucune compensation, même pas des excuses. N'importe quoi, l'oposé de ce qu'une assurance est suposée d'être. Je la désaconseille totalement.</t>
  </si>
  <si>
    <t>05 avril 2018 suite à une expérience en avril 2018</t>
  </si>
  <si>
    <t>remy-62974</t>
  </si>
  <si>
    <t>Très belle carotte! Une belle tromperie oui...</t>
  </si>
  <si>
    <t>victime-de-lolivier-80072</t>
  </si>
  <si>
    <t xml:space="preserve">A fuir, je suis en litige avec cette assurance suite L'assurance refuse de prendre en charge la totalité des réparations suite un sinistre en date du 06.09.2019 : Véhicule endommagé sur la voie publique. Le montant total du préjudice à ce jour est de 6181 euros. L'assurance a pris en charge 1541 euros sur la base d'un document considéré comme rapport d'expertise rendu en incohérence par l'expert stagiaire du cabinet mandaté par l'olivier assurance : Christophe Maison Conseil.
Malgré la LRAR reçu par le cabinet Christophe Maison Conseil, le rapport d'expertise ne nous a jamais été adressé par le cabinet, et ce comme prévu par l'article R-326-2 du Code de la Route. En effet, le cabinet Christophe Maison Conseil affirme que l'Olivier Assurance, en sa qualité de client, lui a ordonné de ne pas me mettre à disposition le rapport initial rendu en incohérence. Aussi, le cabinet d'expertise, aurait communiqué un second rapport détaillé à L'Olivier Assurance mais qu'ils ne peuvent pas me transmettre non plus. Ils nous ont demandé de nous rapprocher de L'Olivier Assurance.
Après avoir beaucoup insisté auprès du service client de l'olivier, L'olivier a enfin accepté le 28.10.2019, de m'envoyer un document illisible.
L'expert stagiaire fait état, dans son rapport d'expertise, d'une procédure réglementaire « véhicule endommagé » applicable au regard du caractère dangereux du véhicule.
Cette procédure n'a pas été initiée par l'expert stagiaire en charge du dossier, comme l'y invite la réglementation à l'article L-327-5 du Code de la Route.
Nous avons mandaté un expert indépendant pour une contre-expertise qui a eu lieu le 12.11.2019 avec la présence l'expert stagiaire et son responsable. L'expert indépendant, soucieux de respecter la loi, a mis en place la procédure VE à mes frais (700 euros). 
Après avoir transmis, l'ensemble des justificatifs dont le rapport de contre-expertise le 18.12.2019, l'olivier assurance m'informe qu'il y aura la mise en place d'une procédure d'arbitrage. 
J'ai saisit la médiation des assurances et les médias (Julien Courbet), l'émission ça peut vous arriver, c'est très simple, il suffit d'expliciter le litige par mail. J'invite les victimes de cette assurance de ne pas baisser les bras face à leurs pratiques douteuses.
Si ces démarches n'aboutissent pas, il faut déposer une plainte au tribunal adéquat en fonction du montant du litige. 
</t>
  </si>
  <si>
    <t>marissa-p-106485</t>
  </si>
  <si>
    <t>Tout est terrible. Le site ne fonction pas, je ne peux pas changer les infos, je paie encore pour un appartement que je n'habite plus, sans option de arrêter.</t>
  </si>
  <si>
    <t>nicolas-l-108535</t>
  </si>
  <si>
    <t xml:space="preserve">Cool rapide simple efficace 
Cela m’a permis d’utiliser ma moto rapidement sans prise de tête 
Prix compétitif réactivité au top 
Satisfait de la prestation </t>
  </si>
  <si>
    <t>marc-t-108322</t>
  </si>
  <si>
    <t>je suis satisfait du contrat assurance. Rien a dire pour l'instant. J'attend de voir si celle ci va augmenter en 2021. Rien a dire d'autre pour l'instant</t>
  </si>
  <si>
    <t>08 avril 2018 suite à une expérience en avril 2018</t>
  </si>
  <si>
    <t>myriam-63052</t>
  </si>
  <si>
    <t>Titulaire d'une assurance vie ASAC FAPES chez Generali, j'ai demandé un rachat total de cette assurance . Impossible de récupérer MON argent.
Cela fait plus d'un mois que j'ai fait ma demande et je n'ai aucune réponse de leur part...INADMISSIBLE</t>
  </si>
  <si>
    <t>grubert-m-110266</t>
  </si>
  <si>
    <t>l'équipe semble compétente, agréablement surpris pour l'instant (tarifs, rapidité, réponses aux questions, présentation...). A voir si cela sera de même si nous avons un jour à déclarer un sinistre.</t>
  </si>
  <si>
    <t>dada-131818</t>
  </si>
  <si>
    <t>Bonjour, je viens d'appeler le service afin d'avoir un renseignement concernant mon contrat. La conseillère qui m'a répondu se prénomme Mariama, elle a été très réactive et surtout très à l'écoute au sujet de ma demande. Tout s'est très bien déroulé et j'en suis très satisfaite.</t>
  </si>
  <si>
    <t>brand-d-133523</t>
  </si>
  <si>
    <t>Les prix me conviennent. Par contre, il y a eu plusieurs bugs sur le site lors de ma souscription, j'ai du la refaire plusieurs fois. Je suis content de faire parti de vos clients, et j'aurais certainement d'autres contrats à rattacher.</t>
  </si>
  <si>
    <t>sebastien-r-110200</t>
  </si>
  <si>
    <t xml:space="preserve">satisfait du service 
prix interessant
rapidité d'execution des contrats 
facilité de transmission des documents et des informations
garanties souscrites </t>
  </si>
  <si>
    <t>francky-71758</t>
  </si>
  <si>
    <t xml:space="preserve">AXA LA SEYNE, agence CATALA : A EVITER. Lors de ma souscription, toutes les garanties que j'ai demandées m'ont été confirmées... à l'oral.
Une fois souscrit, heureux de penser que j'ai toutes mes garanties à un prix très concurrentiel, les choses se sont compliquées lorsque j'ai demandé des attestations. EN RESUME : le meilleur prix m'a été appliqué, pour les garanties les plus basiques !!!
</t>
  </si>
  <si>
    <t>tv-53634</t>
  </si>
  <si>
    <t>Un service désastreux, désagréables et menteurs au telephone, résiliation pour non paiement (le courrier non distribué), demandent de communiquer la carte bleue pour régulariser !</t>
  </si>
  <si>
    <t>thomas-g-133705</t>
  </si>
  <si>
    <t>Le Service un peu cher mais rapide. A voir la qualité de leurs réactivité le jour où j'aurais besoin de leur intervention. Le prix des options peut également faire monter le prix de la facture</t>
  </si>
  <si>
    <t>05 janvier 2020 suite à une expérience en janvier 2020</t>
  </si>
  <si>
    <t>hrg-85505</t>
  </si>
  <si>
    <t>Si vous comptez souscrire une assurance auto fuyez j'ai eu un accident le 29/10 la personne qui m'est rentré dedans n'a pas souhaité faire de constat lorsque jai mis ma voiture en réparation en m'a suggéré d'avancer les frais de franchises et les 10% de réparation et ma conseillère Karima m'a affirmé qu'on me restituerai largent une fois que ma responsabilité ne serait pas engagé ayant souscrit une assurance tous risques + pack sérénité. Il y a quelques jours jai reçu un mail de la part de ma conseillère m'indiquant que ma responsabilité n'était pas engage mais que les frais avancer ne me serait pas restitué après plusieurs mails de réclamation ma gestionnaire a changé ma part de responsabilité à hauteur de 50% sous prétexte que le dessin sur le constat me mettait en porte à faux choses dont on m'a jamais parlé alors que le dossier sinistre dure de plus de 2 mois sans compter que je les ai eu au téléphone qu'on ma affirmé que ma responsabilité était dégagé et que je n'aurai pas de malus mais deux jours après ils ont changé mon taux de responsabilité. Voilà comment fonctionne cette assurance ils prennent le client pour des idiots et font ce qu'ils veulent, les conseillères font ce qu'elles veulent vous avez beau faire des réclamations cela ne change rien et leur service client est inexistant</t>
  </si>
  <si>
    <t>emilie-r-128473</t>
  </si>
  <si>
    <t>Tres bon rapport qualité/ prix recommandé par un ami, je ne regrette pas de mettre assuré avec AMV. Simple de souscrire un contrat sur internet. Merci</t>
  </si>
  <si>
    <t>pilou-82174</t>
  </si>
  <si>
    <t>AXA prône la dématérialisation de ses contrats. OK. Ayant changé de véhicule début novembre 2019, je me bas depuis 1 mois et demi pour que la rédaction de mes coordonnées sur mon contrat soit exactes et que mon contrat apparaisse sur mon espace client.</t>
  </si>
  <si>
    <t>slracing-89820</t>
  </si>
  <si>
    <t>Incroyable, j ai eu un sinistre avec un temoin ou je 'était pas responsable car mon véhicule était à l arrêt, au final ils ont opter pour un 50/50. Les conseillers sont désagréable et ce foutaient clairement de moi car j ai du les appeler plusieurs fois par jour pour tenter de régler cet affaire. Je suis vraiment déçu. Je vous déconseille vraiment cet fausse assurance qui profite de l image d une banque pour attirer les clients, aller chez un vrai assureur qui vous défendra en cas de sinistre. Zéro sur tout les point. Ma conseillère banquaire était mal à l aise quand je lui est fait part de ce qui met arriver. Il y a une fameux dicton qui dit c est pas en ressemblant à une assurance qu on est une assurance !! . A la clôture de ce dossier je quitte cet vulgaire assurance.</t>
  </si>
  <si>
    <t>25 avril 2018 suite à une expérience en avril 2018</t>
  </si>
  <si>
    <t>kart-63571</t>
  </si>
  <si>
    <t>Je suis très déçue par le traitement reçu par cette compagnie d’assurance, cela fait plus d’un an que je me bats pour être indemnisée suite à une longue maladie. Je ne suis pas indemnisé, ils me réclament des documents sur documents alors que je leur ai transmis tous les documents en ma possession.... j’ai même recommencer mon travail, mais tjs pas indemnisée..... je reprends mes forces après la maladie pour me renseigner auprès de la protection juridique et voir pour engager un procès.....</t>
  </si>
  <si>
    <t>20 février 2020 suite à une expérience en février 2020</t>
  </si>
  <si>
    <t>anne-87432</t>
  </si>
  <si>
    <t>dossier déposé puis perdu.impossible de l'envoyer par mail.que faire quand on ne peut plus se déplacer?
les" conseillers" répondent à la place du médecin conseil:trop fatigant ou moins cher plutot que de l'envoyer? autant de coups de téléphones que de réponses différentes</t>
  </si>
  <si>
    <t>bsl-75-61235</t>
  </si>
  <si>
    <t>Bonjour.Groupama ne tient pas compte des courriers de réclamation envoyés.Suite à une panne de carte électronique sur pompe à chaleur AIRWELL, le SAV affirme que la nouvelle pièce de remplacement prévue par l'entreprise mandatée par l'expert de Polyexpert sera incompatible avec les unités intérieures, l'ancien modèle ne se faisant plus. Le prestataire demande quand même 2540 € pour effectuer la réparation, mais refuse de communiquer les références de la carte électronique prévue et affirme ne pas garantir le bon fonctionnement après changement de la pièce.</t>
  </si>
  <si>
    <t>jean-claude-g-130874</t>
  </si>
  <si>
    <t>Je trouve votre site très bien fait....les différents prix proposés sont bien.
On peut facilement souscrire à une assurance. Reste plus l'assurance maison à voir vos prix et en cas de problème si vous serez aussi efficace.</t>
  </si>
  <si>
    <t>dotty-94393</t>
  </si>
  <si>
    <t>A La MGP depuis 28ans, je suis toujours autant satisfaite,  tant par les prises en charge que par l'accueil.  Je recommande vivement.</t>
  </si>
  <si>
    <t>-enzzoo--69225</t>
  </si>
  <si>
    <t>tout va bien quand vous n'avez aucun dommage quand vous avez un accident ne comptez pas dessus</t>
  </si>
  <si>
    <t>xavier-m-132046</t>
  </si>
  <si>
    <t>Satisfait. Aide téléphonique disponible mais plusieurs avis différents en fonction de l'interlocuteur.
A voir par la suite si la prestation est aussi bonne</t>
  </si>
  <si>
    <t>habboula-w-130605</t>
  </si>
  <si>
    <t>Je suis assez satisfait du contrat que j’ai pu obtenir néanmoins j’aurais pu bénéficier d’une réduction car un véhicule est déjà assuré chez vous au même nom.</t>
  </si>
  <si>
    <t>nicovasco-90257</t>
  </si>
  <si>
    <t>N'assurez pas votre chien chez des assureurs qui demandent un historique de santé après signature du contrat.En effet dès que vous aurez besoin d'un remboursement en cas d'accident, ils feront valoir l'antériorité de pathologie pour ne pas vous rembourser via des courrriers qui mettent plusieurs jours à vous parvenir. Préférez mettre de l'argent sur votre compte et capitaliser votre propre compte « Santé »pour votre animal.</t>
  </si>
  <si>
    <t>nev-67760</t>
  </si>
  <si>
    <t>Je deconseille fortement cette assurance qui est injoignable en cas de sinistre. Apres  avoir declare 3 fois le sinistre sur l application rien a ete fait, j ai mis 3 semaines pour les avoir au tel et enregistrer mon sinistre. Du jamais vu! Mieux vaut payer 100 euros de plus a l année mais etre  assure correctement. On doit payer la premiere annee en totalite, je comprends mieux pourquoi, ils savent que c est impossible de rester assuresans etre couvert correctement</t>
  </si>
  <si>
    <t>abdel-104039</t>
  </si>
  <si>
    <t>Concernant. Pacifica LCL. Une personne representant l enseigne Pacfica LCL a Alixan dans la drome est la honte de la profession. Je ne pense pas que Pacifica soit au courant des agissement d une certaine de leur colaboratrice</t>
  </si>
  <si>
    <t>meltaya-58319</t>
  </si>
  <si>
    <t xml:space="preserve">Bonjour, 
Comme beaucoup ici, résiliée après un accident responsable (ma faute j'ai pas bien cochée les cases donc j'ai été considérée responsable, et ils ont d'ailleurs rien voulu savoir!) et deux non responsables. C'est bien bientôt faudra que j'apprenne aussi aux gens à conduire pour pas être résiliée... </t>
  </si>
  <si>
    <t>17 novembre 2016 suite à une expérience en novembre 2016</t>
  </si>
  <si>
    <t>nenette-49289</t>
  </si>
  <si>
    <t>Client depuis 1980 pour toutes mes assurances (véhicule, habitation), je vois mes primes augmenter de près de 10% cette année. Je trouve cela énorme par rapport à l'augmentation du coût de la vie. Je songe à changer de compagnie.</t>
  </si>
  <si>
    <t>--121217</t>
  </si>
  <si>
    <t>bien dans l'ensemble : peut faire mieux au niveau des modifications de garanties portées sur les avis d'échéance , sans l'accord de l'assuré - franchise pare brise , d'un montant forfaitaire passé à un pourcentage : et l'Art 112-03 du code des assurances ? .</t>
  </si>
  <si>
    <t>nicole-d-106269</t>
  </si>
  <si>
    <t>Pratique et pas cher 
accueil téléphonique très agréable
Je recommande pour la simplicité sans sortir de chez soi
tout se fait via internet et téléphone
à voir si après un sinistre, je serais toujours du même avis</t>
  </si>
  <si>
    <t>nath-76594</t>
  </si>
  <si>
    <t>Trés déçue car après un accident non responsable il y a maintenant 1 an je ne peux m'assurer chez eux. Ils ne prennent pas ! Je trouve cela injuste. Le service client me dit OK pour s'assurer 1 an après le sinistre donc je refais un devis et on me dit que l'adhésion est OK. J'envois tout les documents nécessaires et on me dit 1 semaine après que ce n'est pas possible il faut encore attendre 1 an. De plus il est très compliqué de les joindre et ils sont incompétents. Franchement déçu.</t>
  </si>
  <si>
    <t>ornella-h-126153</t>
  </si>
  <si>
    <t>Je suis satisfait de la rapidité du service.  Les explications étaient très claires. J'espère qu'au moindre soucis on pourra vous joindre assez facilement. Bonne journée</t>
  </si>
  <si>
    <t>25 février 2018 suite à une expérience en février 2018</t>
  </si>
  <si>
    <t>avantime92-61708</t>
  </si>
  <si>
    <t xml:space="preserve">Assuré depuis 2005 auprès de la compagnie EUROFIL pour jusqu'à 3 véhicules et 3 résidences je n'avais qu'à me louer des services de cette assurance "LOW COST" au regard du montant des primes et des services proposés.
Jusqu'à ce que je reçoive cette semaine un courrier recommandée AR m'informant de l'inadéquation du risque qui ne permet pas la reconduction d'un contrat automobile pour la période à venir.
A la lecture du relevé d'informations apparaissent :
1) un accident non responsable en 05/2017
2) un changement de pare-brise en 02/2016
3) une réparation d'éclat de pare-brise en 04/2015
Je suis invité à aller voir ailleurs !
Ne choisissez pas cette assurance. Tant que tout va bien on encaisse vos primes. Et on vous vire quand on l'a décidé.... ! Pas correct et surtout très injuste. </t>
  </si>
  <si>
    <t>28 avril 2020 suite à une expérience en avril 2020</t>
  </si>
  <si>
    <t>moijuste1313-89192</t>
  </si>
  <si>
    <t>Pour faire simple vous payez que la vignette a poser sur votre pare-brise ,considérer que vous n'êtes même pas assurer chez eux sauf aux yeux de la police ,plus pratique qu'une fausse assurance ;-) ,je vais vous épargner les détails tout est résumer dans les commentaires précédent . A EVITER D'URGENCE!</t>
  </si>
  <si>
    <t>lotfi--100402</t>
  </si>
  <si>
    <t xml:space="preserve">Traitement lent des dossiers de sinistre...
Remboursement tardive.. Ça fait presque 2 mois en attente pour le remboursement.. À chaque fois j'appelle.. Je tombe sur des personnes non-compétents.. Pas de réponse..!!!! </t>
  </si>
  <si>
    <t>rades-t-114598</t>
  </si>
  <si>
    <t>Je suis seulement en train de signer et de payer... pour l'instant tout va bien, l'accueil a été très bien et l'espace client est lisible et fonctionne.
À valider lors d'un sinistre :-)</t>
  </si>
  <si>
    <t>23 octobre 2020 suite à une expérience en octobre 2020</t>
  </si>
  <si>
    <t>leo-99129</t>
  </si>
  <si>
    <t>Je suis membre adhérent d'AFER depuis plus de 15 ans. Il faut dire que je n'ai pas été très actif à part ces dernières années où effectivement j'ai eu besoin de mon argent. Les opérations simples, avec des montants inférieurs à 20 ou 30 000 euros ne m'ont pas posé pas de problème particulier. Mais les opérations plus lourdes -- c'est une toute autre affaire ! 
Ma dernière opération m'a révélé qu'il y avait de sérieux problèmes de fonctionnement ou de communication.
A la suite d'une annulation en août dernier d'un rachat partiel, j'ai demandé le reversement du montant sur mon adhésion. Pour des raisons personnelles, je demande à procéder par virement ou prélèvement et non par chèque. Ma demande de versement est enregistrée à AFER seulement le 4 septembre.  Fin septembre (!), l'AFER m'annonce (via ma conseillère) qu'il faut que je procède moi-même au virement via les coordonnées bancaires de l'AFER qui me sont transmises. Soit. Le jour même, je donne l'ordre de virement à mon conseiller bancaire. Le 01-10-2020, je suis débité du montant sur mon compte bancaire. J'adresse le jour même l'avis de virement à ma conseillère. Rien n'apparaît sur mon adhésion depuis. Silence radio, malgré de nombreux appels, avec la même rengaine: votre demande a été transmise au service compétent. Une seule fois, au téléphone, on me dit que le service de gestion s'en occupe ce jour même et que je devrais voir apparaître l'opération sur mon adhésion le jour même ou le lendemain. Rien, hélas, ni le lendemain ni le surlendemain, ni...
Entre-temps, des aléas ont fait que j'ai impérativement besoin de ces fonds. Mais c'est là le cadet des soucis d'AFER. Or précisément, comme beaucoup de personnes, moi j'ai adhéré à AFER pour ce genre de situations !
En conclusion, en attente d'être contredit, je pense qu'AFER n'est pas un bon placement. C'est un bon placement si vous n'avez pas besoin (ou très peu) de votre argent. Mais sachez qu'en cas de coup dur ou d'affaire importante, vous ne pourrez pas compter sur AFER. Aucun délai n'est respecté et la communication est exécrable.</t>
  </si>
  <si>
    <t>06 janvier 2017 suite à une expérience en janvier 2017</t>
  </si>
  <si>
    <t>nath38-51015</t>
  </si>
  <si>
    <t>Si je pouvais mettre 0 etoile je le ferais prix tres haut qui augmente chaque année malgré du bonus leur argument sont completements idiots pour se justifier. Bref jai envoyé ma résiliation et je suis allé chez un autre assureur avec un tarif 2 fois moins cher pour plus de garantie. Totalement fou!</t>
  </si>
  <si>
    <t>de-la-rosa-munoz-r-110866</t>
  </si>
  <si>
    <t>Je suis très satisfait avec l'assurance, le prix me convient,  très pratique, super  Bien le professionnalisme de la personne au téléphone lui m'a conseillé très bien, merci</t>
  </si>
  <si>
    <t>dr-75901</t>
  </si>
  <si>
    <t>Hot line totalement pourrie et de mauvaise foi destinee a faire abandonner les demandes
Delai moyen de prise en chargeau telephone  hot line : de l'odre d'un quart d'heure</t>
  </si>
  <si>
    <t>assure4-57404</t>
  </si>
  <si>
    <t>Depuis 35 de pratique moto et environ 15 motos différentes, c'est la pire assurance moto que j'ai connu.
Suite à un vol de ma BMW F800 R dans un parking privé,  elle avait un an, environ 1500 Km, équipée de toutes les options BMW possibles, AMV m'a proposé une aumône pour le remboursement au bout de 3 mois, car Monsieur AMV, bien qu'assuré en tout risques, ne prend pas en compte les options constructeurs BMW, pratique une décote monstrueuse sur une moto sortant de révision, avec 1 500 km au compteur, agée d'un an et toutes options BMW.
Très vite les interlocuteurs devant mon étonnement se sont montrés extrêmement désagréables ou injoignables, et d'une lenteur à réagir sans précédent, une question de ma part, éventuellement une réponse une semaine après.
J'avais déja fait appel à AMV il y a une dizaine d'année pour une 600 FAZER, à l'époque j'était très satisfait, mais les temps ont changés.
Ne vous faites pas avoir par leur matraquage publicitaire et allez voir ailleur</t>
  </si>
  <si>
    <t>dimitri-139177</t>
  </si>
  <si>
    <t>Je pense que c'est un assureur convenable, je ne peux vous le préciser, car je n'ai jamais eu d'accidents.
En ce qui concerne le tarif, c'est intéressant à la souscription, par la suite le tarif est similaire aux autres assureurs la seconde année. Certains assureurs ont émis une remise due au confinement de 2020, DA ne s'est pas associé.</t>
  </si>
  <si>
    <t>15 février 2020 suite à une expérience en février 2020</t>
  </si>
  <si>
    <t>andre-87194</t>
  </si>
  <si>
    <t>Service client assez compétent , TRES BONS CONSEILS, TOUT EST CLAIR Adhérant  depuis 2013 je suis tres satisfait</t>
  </si>
  <si>
    <t>lafouine-86040</t>
  </si>
  <si>
    <t>Merçi à GWENDAL pour les informations qu'il m'a transmis, très aimable et ne cherchant pas à nous influencer</t>
  </si>
  <si>
    <t>paceph-50133</t>
  </si>
  <si>
    <t>augmentation de la primes de 10% en 1 année sans sinistre.
Impossible de joindre le service client pour renégocier le tarif.</t>
  </si>
  <si>
    <t>cam-linh-h-107618</t>
  </si>
  <si>
    <t>J'aurai espéré avoir un geste commercial plus important sachant qu'on est chez Direct Assurance depuis 10 ans., avec 3 contrats habitation et voiture.</t>
  </si>
  <si>
    <t>krimson2478-102737</t>
  </si>
  <si>
    <t>Vaugirard est complet et bien géré cote organisation. J ai la chance d avoir une généraliste que j ai mis comme médecin traitant et une cardiologue hyper performante et sympa le parking est super en plein Paris.. côté dentaire c est plus moyen mais il ont un correspondant dans le 13eme parfait..</t>
  </si>
  <si>
    <t>arezki-m-126094</t>
  </si>
  <si>
    <t>Super assurance et pas chère en plus. J’ai bien aimé, c’était facile et rapide. Je l’ai fait sur mon tel qui avait 5% de batterie c’était rapide. Merci beaucoup</t>
  </si>
  <si>
    <t>dalmaso-c-129879</t>
  </si>
  <si>
    <t>Satisfait du service un bon accueil réglé rapidement avec hôtesse d accueil charmante je parainerai sûrement d autre personne un bon rapport qualité prix.</t>
  </si>
  <si>
    <t>13 novembre 2021 suite à une expérience en novembre 2021</t>
  </si>
  <si>
    <t>goncalves-m-139534</t>
  </si>
  <si>
    <t>Je suis satisfait du service 
simple et rapide
Les prix sont correct et le service SAV a su me guider pour finaliser mon contrat
Je recommande vivement votre assurance</t>
  </si>
  <si>
    <t>04 décembre 2018 suite à une expérience en décembre 2018</t>
  </si>
  <si>
    <t>marie-69126</t>
  </si>
  <si>
    <t>Important Dégâts des eaux  mars 2017  /  expertise  et contre expertise en ma Faveur  ! toujours pas remboursée !ça va faire 2 ans ! ça part au TGI  le 12/18 , auparavant , j'ai contacté leurs service juridique auquel j'avais souscrit un contrat depuis longtemps , ils me donnent Raison , mais on un peu le fu entre 2 chaises : et oui c'est le même groupe ( erreur de ma part )  PACIFICA  à Fuir absolument !</t>
  </si>
  <si>
    <t>theo-m-129858</t>
  </si>
  <si>
    <t xml:space="preserve">Je suis satisfait du devis et de la rapidité de l’exécution de mon contrat d’assurance. 
Tarif compétitif idéal pour jeune conducteur et qui souhaite trouver une assurance pas trop chère. 
Cordialement </t>
  </si>
  <si>
    <t>ferrandi83170-106755</t>
  </si>
  <si>
    <t>zéros ,nul trois semaines qui me ballade pour me remboursé le trop perçus après résiliations et a ce jours toujours rien ,a fuir. quand vous les appelés vous tomber sur une plate forme ou ils vous répondes toujours les mêmes réponses.</t>
  </si>
  <si>
    <t>rioult-a-113592</t>
  </si>
  <si>
    <t xml:space="preserve">, quand on appel les conseillers sont très réactif. Les prix sont très attractif par rapport à mon ancienne assurance. Malheureusement j ai déjà eu un sinistré avec une autre voiture et les conseillers a était très réactif pour les démarche 
</t>
  </si>
  <si>
    <t>dahbi-91609</t>
  </si>
  <si>
    <t>je suis satisfait du service et le prix et un peux chers pour un client deja assurer chez vous  mais bon cest simple et pratique je souhaite que vous faites un geste commerciale</t>
  </si>
  <si>
    <t>12 décembre 2017 suite à une expérience en décembre 2017</t>
  </si>
  <si>
    <t>novaisb-59066</t>
  </si>
  <si>
    <t>Assuré depuis 20 ans par cette compagnie, me voila à nouveau confronté à un sérieux problème de communication avec le service client ! Pour info j'ai déjà mis un fin à mon contrat d'assurance habitation tout simplement à cause de l'incompétence avérée et reconnue des conseillers de clientèle, qui ne prennent absolument pas la peine d'écouter mais juste de réciter un script qu'ils ont appris par cœur ! Bien que n'étant plus assuré pour mon habitation, j'ai tout de même souhaité conserver mon assurance auto. En effet je n'avait jusque là aucune raison d'en changer puisque tout roule. Cela dit je n'ai jamais eu à déclarer aucun sinistre en 20 ans, c'est autant de bénéfice pour eux ! Je reste fidèle même si chaque année ma cotisation augmente et qu'il ne manquent pas de propositions chez la concurrence. Aujourd’hui ce qui fait l'objet de mon mécontentement c'est juste la mauvaise volonté dont fait part le service client. J'ai égarée la carte grise de mon véhicule assuré, et vu les nouvelles dispositions administratives, toutes démarches doit se faire via le site de l'ANTS car les guichets des préfectures sont désormais fermés. Cependant , comme tout le monde sait , hormis les service client de DIRECT ASSURANCE apparemment, le site fonctionne très mal et il est impossible d’accéder aux dossiers administratifs dans de nombreux cas. Je me suis donc renseigné auprès des service de police qui m'ont conseillé de faire appel à ma compagnie d'assurance qui possède forcement un copie de ma carte grise et qui devrait pouvoir m'en fournir un exemplaire. Seulement voilà, même aussi simple que ça et avec toutes les explications possibles, le service client ne me répond même pas....ou alors juste pour me demander de les contacter par téléphone pour leur donner des explications !!!! On marche sur la tête, car les explications sont déjà données clairement et en plus via le site sécurisé de mon compte d'assuré (donc il ne peut même pas s'agir d'un souci d’identification). Bref, je réitère ma demande par mail et en réponse à ce mail qui me demande d'appeler et bien sûr, à présent c'est silence radio, on ne prend même plus la peine de me répondre....C'est pourtant pas compliqué d'accéder à un dossier client et de lui transmettre aimablement une copie de document non ??? il faut croire que oui et qu'une fois de plus tout est fait pour pousser le client à résilier son contrat. Donc voila pourquoi je déconseille fortement cette compagnie, qui se montre totalement méprisante et incompétente juste pour transmettre un simple document....j'imagine même pas ce que ça donnerai s'il s'agissait d'un sinistre !!! Pour moi une compagnie d'assurance se doit d'être présente et disposée à rendre un service au clients, qu'il s'agisse d'un sinistre ou de tout autre service dans le domaine de ses compétences....mais bon les mots compétence et service semblent leur être devenus de lointains souvenirs !!!</t>
  </si>
  <si>
    <t>ced-80442</t>
  </si>
  <si>
    <t>Un sinistre responsable sur un de mes véhicules en 7ans et il me résilié le contrat du véhicule en question j ai encore une voiture à 0.50 plus 2 et la moto a 0.50 plus 1 ainsi que la maison ben je pars ailleurs avec tous mes contrats ils croient quoi que je vais assuré ma voiture sinistré ailleurs et gardé mes contrats sans sinistres chez eux pfuu c est comme ça qu on se casse la gueule à long terme.</t>
  </si>
  <si>
    <t>william-p-123086</t>
  </si>
  <si>
    <t>bonjour client depuis tres longtemps et tres satisfait assurez depuis la 125 a l'age de 17ans et aujourd'hui 49 ans avec un 883 meme pour joindre au telephone c'est facile merci a l'equipe d'AMV</t>
  </si>
  <si>
    <t>assure-102262</t>
  </si>
  <si>
    <t>Très gros problèmes  dans cette mutuelle : pertes répétées des demandes de remboursements, des professionnels de santé qui vous accueillent en faisant la tête ou des commentaires désagréables quand ils voient que vous êtes à la MGEN. J'en ai eu marre et je suis désormais à le MAGE avec leur prévoyance. Les remboursements se font tjs en 48 h et je paie moins avec une bien meilleure couverture santé. Je regrette de ne pas être parti avant !</t>
  </si>
  <si>
    <t>regis003-108418</t>
  </si>
  <si>
    <t>Proposition d’assurance, adaptée à un véhicule particulier, faite par des professionnels  à l’écoute et très attentifs à mes demandes particulières. Merci</t>
  </si>
  <si>
    <t>30 novembre 2017 suite à une expérience en novembre 2017</t>
  </si>
  <si>
    <t>nanou-56-58909</t>
  </si>
  <si>
    <t>Comme vous tous je rejoint le club des assurés abandonnés, trahis par CARDIF!!! En 2014 le verdict tombe : je suis en invalidité après de long mois d’arrêt maladie ... je me dis alors qu’elle chance d’avoir souscris une assurance emprunteur ! Et la.... je ne compte plus les heures et les recommandés à plusieurs reprises afin d’obtenir mes versements ! Et ce plusieurs fois par an . Depuis un an je suis en litige car ils ont voulu m expertiser , je ne suis pas contre bien au contraire , mais enceinte de 7 mois ils ont voulu m envoyer à 250km de chez mois alors que j habite la 6eme ville de France ! 1 mois après mon accouchement je me rend chez un médecin soit disant expert ... mon œil un bureaucrate payé gracieusement par l assurance qui n y connaît rien à ma pathologie et qui se permet de conclure sur un taux d invalidite inférieur à 5%. Comme vous, j’ai donc reçu le fameux courrier m’indiquant que cardif stoppait les versements. Alors que la mdph et la sécu me reconnaissent a + de 66% , en catégorie 2 , CARDIF n’en tient pas compte et se fie uniquement à ce soit disant expert!!! Quelle est sa compétence pour définir un taux d invalidité ??? Aucune ! Mon spécialiste qui me suis et qui est LE référent français de ma pathologie me rédige un rapport sur mon état de santé en guise de contre expertise . Du coup CARDIF demande un arbitrage avec un expert de LEUR choix et a 50% à mes frais  bien sûr !!! Pourquoi ? « Les 2 rapports sont diamétralement opposés » oh deconne ? Et t as mis 2 mois à répondre pour ça ? Je refuse et vais tout faire pour imposer un médecin de MON choix qui connaît ma pathologie : son enfer et son quotidien les incidences sur mon couple et ma famille, la lourdeur de mon traitement, ne peux plus exercer le métier pour lequel j ai fais 5 ans d études et que mes parents ont payé 20000€ ...
Je n en peux plus...</t>
  </si>
  <si>
    <t>madi-s-117791</t>
  </si>
  <si>
    <t>Je suis très satisfait le prix est convenable et le service est simple et efficace je la recommande à tous mes proches merci à toute l'équipe l'olivier assurance.</t>
  </si>
  <si>
    <t>12 mars 2021 suite à une expérience en mars 2021</t>
  </si>
  <si>
    <t>rj29200-106370</t>
  </si>
  <si>
    <t>Bonjour,
J'ai changé de mutuelle au 01/01/2021. Je n'ai pas à m'en plaindre pour le moment. Après transmission des fiches de remboursement par la caisse d'assurance maladie, je suis remboursé sous 48h. Parfait pour le moment! Pourvu que ça dure</t>
  </si>
  <si>
    <t>cassier-p-135984</t>
  </si>
  <si>
    <t>Votre prix est different entre le devis en ligne et votre devis définitif que vous m'avez annoncé au téléphone. Devis en ligne: 242, finalement: 258,28€ - Pas très commercial de votre part d'autant que je possède un autre véhicule chez vous.</t>
  </si>
  <si>
    <t>jean-michel-j-138162</t>
  </si>
  <si>
    <t>Assurance fiable et réactive. Devis au plus juste. Echanges fluide et devis envoyé rapidement. Parfait je recommande pour tous y compris les jeunes motards</t>
  </si>
  <si>
    <t>jerem-57275</t>
  </si>
  <si>
    <t>Assurance avec un bon rapport qualité/prix.</t>
  </si>
  <si>
    <t>nicolas-c-126477</t>
  </si>
  <si>
    <t>A voir dans le temps,  si je suis satisfait. mais le site est facile d'utilisation et efficace pour les devis. les tarif sont abordable, il faut bien faire attention à tout.</t>
  </si>
  <si>
    <t>sellos-a-138990</t>
  </si>
  <si>
    <t>Content du rapport qualité prix, de la facilité de souscription et de la rapidité d'envoi des documents. Je n'ai evidemment pas encore pu tester les différents services et options (dépannage etc).</t>
  </si>
  <si>
    <t>dario-100699</t>
  </si>
  <si>
    <t>Depuis la fusion avec Allsecur,c'est lamentable ,ils sont injoignable par téléphone vous leurs envoyez  des mails soit ils ne répondent pas ou à coté,j'attend de leurs part un relevé d'information depuis une semaine et d'autre information concernant mes contrats ,que neni pas de réponse.
Fuyez..</t>
  </si>
  <si>
    <t>philfrt-97427</t>
  </si>
  <si>
    <t>Bonjour j'ai vendu mon véhicule sans en acheter un autre fin juin 2020 depuis malgrés les appels téléphonique j'attends toujours mon remboursement cela fait 3 mois!!!! ils m'ont envoyé un chèque alors que je leur avais signalé dans ma lettre de résiliation que je n'étais plus en france il a fallu que fasse une lettre de désistement pour le chèque et que je leur envoi pour la 3eme fois mon rib au bout d'un mois je rappelle le service client et il m'annonce qu'il m'ont remboursé depuis le 21 juillet 2020 et je n'ai rien reçu. après plusieurs appels ils m'apprennent qu'il ont fait une erreur de compte et que je dois attendre que la personne les rembourse pour que je puisse toucher mon argent - au jourd'hui ils m'ont fait encore la même réponse donc je fais ce que je leur ai primis c'est à dire d'avertir les clients et les futurs de leur agissement - dès demain je saisi le procureur de la république pour qu'ils paient et je souhaite que la justice nous protègera</t>
  </si>
  <si>
    <t>choupie-72082</t>
  </si>
  <si>
    <t>En arret de travail depuis le 14 mai 2018 , toujours aucun règlement d indemnités, inadmissible!!! J appelle toutes les semaines pour connaître l avancement de mon dossier... on me répond qu il est en cours de traitement... ça fait 10 mois que j attends... il y a un gros soucis dans cette assurance... je ne recommande pas du tout de prendre un contrat chez eux!!! Il ne les respecte pas et se foute royalement si les clients ont besoin de leur argent...</t>
  </si>
  <si>
    <t>frederic-c-105399</t>
  </si>
  <si>
    <t>Les services et les tarifs sont satisfaisant pour des assurances simples, il faudrait pouvoir personnaliser un peu plus les offres. Mais je recommande Direct Assurance à mon entourage.</t>
  </si>
  <si>
    <t>marchais-m-127115</t>
  </si>
  <si>
    <t>En tant que jeune conducteur je n'ai trouver aucune assurance me proposant un prix aussi bas ...
Je suis pour le moment très satisfait, les personnes avec qui j'ai pu parler au téléphone ont étaient très professionnelle.
je recommande</t>
  </si>
  <si>
    <t>mathisdel33-15951</t>
  </si>
  <si>
    <t xml:space="preserve">très bon rapport qualité prix et pas d'indexation pour 2021, j'ai reçu un courrier pour nous annoncer que nous n'aurons pas d'indexation, c'est une très bonne nouvelle...
</t>
  </si>
  <si>
    <t>loucca0-116525</t>
  </si>
  <si>
    <t>Mon expérience avec cet assureur me laisse très amer.
J'appelle pour assurer un véhicule de société. Le télé-conseiller que j'ai au téléphone m'affirme que c'est possible. Quand je rappelle dans la journée pour demander une facture au nom de ma sociéité, on m'apprend l'inverse. Je me déplace à la poste le jour même et paye un RAR pour résilier. On me rembourse non seulement après le délai légal (et j'ai dû relancer !) mais en plus pas l'intégralité de la somme.</t>
  </si>
  <si>
    <t>rapicault-70301</t>
  </si>
  <si>
    <t>J'ai contacté l'Olivier à la suite d'une résiliation de mon contrat par mon assureur précédent, la BPO assurances (motif : 3 sinistres responsables en 2 ans, alors que j'étais client de cet assureur depuis plus de 20 ans sans aucun sinistre responsable). C'est le site Les Furets.com qui m'a indiqué cet assureur pour ses tarifs raisonnables. Au premier contact (par Internet), j'ai été agréablement surpris par l'impartialité et le sérieux de cet assureur, ce qui m'a incité à conclure le contrat.</t>
  </si>
  <si>
    <t>petrus--97564</t>
  </si>
  <si>
    <t>Cette compagnie d’assurance a une façon d’interpréter les contrats  en sa faveur ! Assurée depuis plusieurs années chez SANTEVET je déconseille fortement de s’assurer chez eux, aucune discussion possible et mauvaise volonté pour faire la distinction entre un accident et une pathologie congénitale qui leur permet de ne pas indemniser leur client !</t>
  </si>
  <si>
    <t>19 mars 2017 suite à une expérience en mars 2017</t>
  </si>
  <si>
    <t>christine-36-53385</t>
  </si>
  <si>
    <t>bonjour je voudrais juste un renseignement, combien de temps faut il a ALLIANZ pour rembourser un véhicule suite au vol et retrouver bruler assure tout risque car la j'ai trouvé une voiture et il me faudrait l'argent de l'indemnisation au plus vite car je ne peux pas refaire de crédit merci</t>
  </si>
  <si>
    <t>albon-115915</t>
  </si>
  <si>
    <t>La fonctionnalité qui empèche de copier/coller un mot de passe est très enervante puisqu'elle incite à créer des mots de passe faible au lieu de permettre une génération avec un gestionnaire de mot de passe. C'est dommage parce que l'espace abonné contient des données personnelles qui méritent des mots de passes impossibles à deviner. 
Sinon pour ce qui est de la partie mutuelle, je suis très satisfait, j'ai toujours eu des interlocuteurs réactifs et à l'écoute, et je n'ai jamais eu à négocier pour ce qui est partie de mes droits. Le changement de mot de passe mis à part, je suis très satisfait.</t>
  </si>
  <si>
    <t>melvil-99830</t>
  </si>
  <si>
    <t xml:space="preserve">Bonjour,
Malgré la conduite accompagnée suivie par ma fille, après 2 ans de permis sans accident, je trouve la surprime excessive quand elle conduit seule le véhicule à titre principal.
Si la Macif peut me trouver une solution, je suis un fidèle adhérent depuis plus de 20 ans.
Cordialement.
François
</t>
  </si>
  <si>
    <t>tres bonne assurance plusieurs problème panne accrochage et aucun soucis  je valide cette assurance je suis chez eux depuis plus de 15 ansles tarif sont plutôt bon et au moins on voit notre conseiller</t>
  </si>
  <si>
    <t>03 septembre 2020 suite à une expérience en septembre 2020</t>
  </si>
  <si>
    <t>petart-96988</t>
  </si>
  <si>
    <t>PETAR Tica Actuellement satisfait d'un service et d'une assistance rapides et de qualité. Je ne changerais ni n'ajouterais rien pour le moment. Je vous souhaite un bon reste de la journée</t>
  </si>
  <si>
    <t>lili-80579</t>
  </si>
  <si>
    <t>suite a mon problème de connexion a mon espace client je confirme que l'accueil et les explications données par Mr Daouda mon étaient très efficaces ainsi que l'amabilité de Mr Daouda</t>
  </si>
  <si>
    <t>coco-61531</t>
  </si>
  <si>
    <t>je fait pas plus 1 fois par an chez le médecin me soigne par les plantes donc je coûte 1 paire de lunette par an à la mutuelle et mon fils leurs coût 0 et pourtant je paie très cher</t>
  </si>
  <si>
    <t>22 janvier 2020 suite à une expérience en janvier 2020</t>
  </si>
  <si>
    <t>nacer-86200</t>
  </si>
  <si>
    <t>Un tres gros souci avec la maif.J'ai eu un sinistre constaté par expert et la gestionnaire refuse de m'indemniser. Pourtant su le chiffrage de l'expert il est bien specifié qu'elle dois m'indemnisé.</t>
  </si>
  <si>
    <t>edmee-62273</t>
  </si>
  <si>
    <t>Aucune rigueur, ne repond pas aux mails, aucune aide lors des difficultés de connexion, n'envoie pas les cartes mutuelles à temps, se trompe de compte pour les virements, pas serieux du tout!</t>
  </si>
  <si>
    <t>andre-p-109522</t>
  </si>
  <si>
    <t>Le suivi et la prise en charge des sinistres sont très insatisfaisants., que ce soit au niveau des échanges par téléphone et par courrier comme au niveau de l'évaluation des responsabilités et de l'imputation d'une franchise.</t>
  </si>
  <si>
    <t>kokulanath-t-122161</t>
  </si>
  <si>
    <t xml:space="preserve">Je suis satisfait du service et du prix pour le scooter.
C’est parfait très simple d’utilisation et bien expliqué.
Merci à vous 
Cordialement 
Thiyagarasa Kokulanath </t>
  </si>
  <si>
    <t>youssef--128260</t>
  </si>
  <si>
    <t>Apres un sinistre non responsable, ils résilient mon contrat, en plus ils augmentent les les prix sans motif sans sinistre ,a fuir,afuir afuir.
Bonne courage</t>
  </si>
  <si>
    <t>mamadou-k-112278</t>
  </si>
  <si>
    <t xml:space="preserve">je suis satisfait des services ;bris glace; vol; assistance en france en europe en cas de panne.
la carte GMF personnalisée nous rassure d'avantage.
les prix me conviennent
</t>
  </si>
  <si>
    <t>isa-99789</t>
  </si>
  <si>
    <t xml:space="preserve">Ont profité de la faiblesse de mon époux pour lui extorquer son numéro de compte bancaire par téléphone... prélèvement dans la foulée sans aucun contrat signé !!!! c'est légal ça ? Evidemment, stoppé net les prélèvements auprès de notre banque ! 
</t>
  </si>
  <si>
    <t>nanou-121228</t>
  </si>
  <si>
    <t>widad a totalement répondu à mes questions et m'a expliqué les démarches nécessaires à faire.
Personne très aimable et polie, encore merci pour tout bon courage</t>
  </si>
  <si>
    <t>djemy25-68129</t>
  </si>
  <si>
    <t>Un catastrophe ! Après plusieurs années d'adhésion à différents contrat chez cet assureur, deux soucis mineurs les ont conduit a résilier mon assurance habitation et n'ont pas indemnisé le second sinistre. A l'adhésion c'est le meilleur des mondes, mais ne vous attendez pas à une assistance et une aide si vous avez des degats. Promesses non tenues et irejet du client sans menagements. Pourquoi prend-on une assurance si ce n'ets pas pour être couvert en cas d'incidents et aléas de la vie ! A DECONSEILLER !!!!!</t>
  </si>
  <si>
    <t>camillerob-103877</t>
  </si>
  <si>
    <t xml:space="preserve">A FUIR A TOUT PRIX !!! Une catastrophe ! Jamais vu un service pareil !! Cela fait des mois que je leur cours après dans le cadre d'une succession. Et c'est problème sur problème : pas les bonnes références du contrat (indiquées par eux-mêmes soit dit en passant), non réponse aux courriers, renvois vers d'autres services tout aussi dépassés... Pour au final m'entendre dire que le contrat n'apparaît pas à l'écran, comme s'il n'avait jamais existé !!! Alors que c'est eux-mêmes qui ont écrit à ma notaire pour l'informer de l'existence de ce contrat (titres de capitalisation) !!
</t>
  </si>
  <si>
    <t>bibi-59298</t>
  </si>
  <si>
    <t>J AI ETEE DEMARCHE PAR TELEPHONE UN PEU SURPRISE LA COURTIERE SAVAIT LE NOM DE MON ASSURANCE  JE LUI AI DIS QUE JE VOULAIS LIRE MON CONTRAT AVANT DE SIGNEE OK MAIS AU LIEU DE LE RECEVOIR DANS LES 14JS IL A ETAIT ENVOYE PLUS D1MOIS ET DEMIE APRES  JE DOIS ME FAIRE OPEREE JE NAI PAS DE BON REMBOURSEMENT EN PLUS ON NE CHOISIS PAS JAI ENVOYE DEUX RECOMMANDES POUR ME RADIER  JE VAIS APPELLER LA DDPP</t>
  </si>
  <si>
    <t>benjamin-s-115163</t>
  </si>
  <si>
    <t>J'aimerai faire un déménagement nous alons voir si cela fonctionne bien. N'ayant j'amais eu de problème dans mon ancien appartement ej ne sais pas si le fonctionnement est efficace.</t>
  </si>
  <si>
    <t>manon-b-128706</t>
  </si>
  <si>
    <t>Pratique, Rapide et éfficace, Je suis satisfait.
J'ai hate de faire de la moto et d'en profiter sereinement grace à ma nouvelle assurance. Gardons de bon raports.</t>
  </si>
  <si>
    <t>06 octobre 2020 suite à une expérience en octobre 2020</t>
  </si>
  <si>
    <t>tyaa-98386</t>
  </si>
  <si>
    <t>A mon sens très cher comparativement aux autre assurance pour les mêmes données mais l'agence n'y est pour rien .
une équipe a l’écoute et réactive .</t>
  </si>
  <si>
    <t>didier-131875</t>
  </si>
  <si>
    <t>Fuyez Neoliane mutuelle santé...les conditions générales ne sont pas précises. Je pensais comme beaucoup d'autres mutuelles recevoir un montant forfaitaire sur l hébergement de ma cure thermale hélas rien ne ma été versée.Ils mettent en avant des textes ambiguës dans leur condition.Les tarifs sont donc trop élevés par rapport aux services proposés je vais donc chercher une mutuelle plus sérieuse.</t>
  </si>
  <si>
    <t>f-longuet-117616</t>
  </si>
  <si>
    <t xml:space="preserve">Tres souvent des problèmes dans les remboursements en direct vers l’assuré 
Pour certains jamais réglés complètement 
Jamais d’explications données 
Malgré des relances multiples et variées ( mail , courrier, courtier)
On ne peut contacter personne 
2 fois chez Cegema =2 fois pas satisfait 
Deuxième fois lors du Covid, je peux comprendre, mais un litige début 2019 tjr pas réglé 
Je ne sais pas si c’est :
De la négligence involontaire 
Ou de la négligence organisée pour ne pas répondre totalement aux garanties du contrat 
</t>
  </si>
  <si>
    <t>kika-64580</t>
  </si>
  <si>
    <t>satisfaite des nouvelles conditions.................................</t>
  </si>
  <si>
    <t>19 mai 2020 suite à une expérience en mai 2020</t>
  </si>
  <si>
    <t>lp-89752</t>
  </si>
  <si>
    <t>Ristourne auto suite confinement</t>
  </si>
  <si>
    <t>16 septembre 2018 suite à une expérience en septembre 2018</t>
  </si>
  <si>
    <t>andre69-66847</t>
  </si>
  <si>
    <t>A éviter absolument dans tous les sens du terme.
Envoi de mail sans aucune réponse de leur part.
Service téléphonique injoignable. J'ai voulu résilier (lettre recommandée )mon assurance habitation, cela a mis 2 mois et il continuait à me prélever... Ils me disent que c'est normal pour unique but de vous garder. Manque de professionnalisme</t>
  </si>
  <si>
    <t>domi-66063</t>
  </si>
  <si>
    <t xml:space="preserve">A fuir, j'ai parlé à deux personnes sur la plate forme, lesquelles furent incapables de répondre à mes questions dont l'une fut méprisante 
tout ce qu'ils recherchent : des pigeons </t>
  </si>
  <si>
    <t>sainsiline-m-117525</t>
  </si>
  <si>
    <t>Je viens d’y souscrire et même au téléphone, la dame était adorable donc pas déçu. Au niveau des prix c’est vraiment très abordable mais aussi très détailler.</t>
  </si>
  <si>
    <t>philippe-l-130471</t>
  </si>
  <si>
    <t>RAS. rapide et facile sur internet. Pour l'instant satisfait. Les tarifs bien que les moins chers sont toujours trop chers. L'offre Multidays est intéressante.</t>
  </si>
  <si>
    <t>peponne-100448</t>
  </si>
  <si>
    <t>Je ne suis pas content,la premiere année on nous donne200 euros de remise pour nous apaté, ensuite on nous remets ces 200 euros c'est honteux ,alors qu'avec le confinement on pas eu le droit de se deplacer comme on le voulait je change des que je le peux</t>
  </si>
  <si>
    <t>jimmy-j-115176</t>
  </si>
  <si>
    <t>Satisfait du prix et content des prestations offertes. J’attends de voir les réponses apportées lorsque j’en aurais besoin. Mais pour l’instant, rapport qualité prix top</t>
  </si>
  <si>
    <t>20 juillet 2019 suite à une expérience en juillet 2019</t>
  </si>
  <si>
    <t>lizouille-77782</t>
  </si>
  <si>
    <t>En arrêt de travail depuis 3 mois... swisslife traîner pour me donner une réponse sur ma prise en charge ! Résultat pas de prise en charge et annulation de mon contract car j'ai oublié de noter un atcd qui n'a rien à voir avec mon arrêt et qui n'est rien ! 
Fuyez !! Fuyez !! On pense prendre une prévoyance au cas où mais elle ne sert à rien !! Ils trouvent toujours la petite bête pour pas vous prendre en charge ! Vivement les assurances !</t>
  </si>
  <si>
    <t>27 avril 2019 suite à une expérience en avril 2019</t>
  </si>
  <si>
    <t>paria-75441</t>
  </si>
  <si>
    <t>7 ans tous risques sans accident bonus -50 + 2016 remboursement aile abîmée cause borne béton, 2018 délit de fuite d'un motard qui abime ma portière, 2019 virée de l'assurance Cliente à risque ,paria, circulez !!!!!</t>
  </si>
  <si>
    <t>ophelie-s-130076</t>
  </si>
  <si>
    <t>A voir avec le temps le niveau de garantie en cas de litige dans le futur voir le service client la facilité de l'application et du site la relation client etc</t>
  </si>
  <si>
    <t>clement-d-129715</t>
  </si>
  <si>
    <t>Il faut attendre de voir le traitement du dossier avec ma banque mais pour le moment le service est au top. On demande notre avis qu'a la moitié du chemin.</t>
  </si>
  <si>
    <t>mo-137209</t>
  </si>
  <si>
    <t xml:space="preserve">Du travail bâclé même quand on est dans son droit !
Le service de protection juridique n'est absolument pas à la hauteur : sous-évaluation des dommages, incompétence et mauvaise foi,  car  même s'ils sont par ex. dans l'incapacité de se prononcer sur le fait qu'un mur est porteur ou non cela ne les empêche pas de faire des estimations bien en dessous du prix quant au préjudice subi. Il est alors impossible de trouver un maçon qui travaille à ce prix-là.
Et, de plus, le ton est profondément désagréable et comminatoire si vous commettez l'imprudence de contester.
Il est clair  qu'il vaut mieux changer d'assurance dès que c'est possible.
Je parle en connaissance de cause puisque j'y suis depuis plus de dix ans. Ils ont vraiment une drôle de façon de récompenser la fidélité.
</t>
  </si>
  <si>
    <t>22 décembre 2018 suite à une expérience en décembre 2018</t>
  </si>
  <si>
    <t>al1-69632</t>
  </si>
  <si>
    <t>2 contrats souscrits abusivement par courtier au téléphone sur personne agée. Un est en cours de résilisation. L'autre est tjs en cours car Neoliane ne prend pas en compte la situation...</t>
  </si>
  <si>
    <t>cid--98201</t>
  </si>
  <si>
    <t xml:space="preserve">Assurance à éviter à tout prix zéro accidents pendants des années chez eux.
On a un ancien véhicule rafistoler à droite et à gauche mais passé au ct sans soucis.
Ma femme a accroché le pare-chocs avant.
Pris en charge du pare chocs mais pas le feu avant gauche soit disant que c'était antérieur.
Alors que le deux fonctionnait très bien avant.
D'après l'avis de l'expert amateur le problème du feu est antérieur je n'ai jamais vu un expert et une assurance de si mauvaise fois.
Seule à chose à faire c'est de bloquer le prélèvement tout comme ils ont bloqué mon dossier.
FUYEZ CETTE ASSURANCE </t>
  </si>
  <si>
    <t>damien-l-132873</t>
  </si>
  <si>
    <t>du mal a ce conecter sur l'application mais j'ai reussi a le faire via internet, j'espère etre content de cette assurance chaudement conseillé par mon petit frère vue les prix actractif comparer a axa</t>
  </si>
  <si>
    <t>coupat-51116</t>
  </si>
  <si>
    <t>attention!!!mettez un minimum en objets précieux
ma fille a été cambriolée
elle avait mis 0 sur le conseil de la maaf
aucun des petits bijoux à quelques dizaines d euro n est remboursé
bravo la maaf,,,,</t>
  </si>
  <si>
    <t>10 octobre 2017 suite à une expérience en octobre 2017</t>
  </si>
  <si>
    <t>melo-57948</t>
  </si>
  <si>
    <t>Vraiment à fuir juste des menteurs ... Un courrier est soit disant partit depuis plus de deux semaines et me disent que c'est très long via la poste ..Il faut plusieurs semaine avec la Poste mais on vous a bien envoyé le courrier.... ????? Si ça c'est pas prendre les personnes pour des C ... je ne mis connais pas alors.</t>
  </si>
  <si>
    <t>dan-118009</t>
  </si>
  <si>
    <t>Service client rapide et efficace. Prix très compétitif, en espérant ne pas avoir besoin de vous dans les années à venir. :)</t>
  </si>
  <si>
    <t>11 juin 2018 suite à une expérience en juin 2018</t>
  </si>
  <si>
    <t>ellede-64656</t>
  </si>
  <si>
    <t>Sociétaire depuis 30 ans ; voiture accidentée  le 19/05 ; (responsabilité non engagée) déclarée VGE donc non réparable et cédée à  la Maif. Ai béneficié d'une location de véhicule de 20j au bout desquels je ne suis toujours pas dédommagée. Pas de date précise prévue de dédommagement "on va le faire". Comment vais-je travailler à 70 km de mon domicile ???</t>
  </si>
  <si>
    <t>24 mars 2019 suite à une expérience en mars 2019</t>
  </si>
  <si>
    <t>zito-72429</t>
  </si>
  <si>
    <t xml:space="preserve">Assuré depuis 22 ans au Crédit Mutuel, en Janvier j'ai déclaré un sinistre d'infiltration d'eau par ma toiture. Un expert a été retenu, mais il n'est jamais venu constater les dégats. malgré cela il a , mi-Mars, donné son avis à l'assureur qui s'est empressé de m'envoyer un courrier avec comme résultat:"la réparation de la toiture relève de l'entretien". De qui se moque t'on, nous payons une assurance et quand un  sinistre arrive , l'assureur se retranche derrière l'avis d'un expert qui n'a rien constaté et surtout qui manque de conscience professionnelle. Bravo, monsieur l'assureur vous n'avez de scrupules pour de pareilles méthodes Assurance à éviter </t>
  </si>
  <si>
    <t>denis35-85654</t>
  </si>
  <si>
    <t>Sociétaire depuis 2001 sans accident responsable  j ai eu un sinistre en juin 2016  Avant de prendre la fuite  un véhicule a arraché ma portière sur une place de stationnement  J ai déposé plainte et fournis la plaque du fuyard  Sans même prendre la version la version du fuyard  la Macif m a attribué tous les torts  Heureusement que j avais pris des photos qui prouvent qu au moment de l accident la portière ne dépassait pas sur la chaussée  La Macif est revenue sur sa décision et m a indemnisé à 50 %  Depuis 3 5 ans  je suis baladé et le dossier n est toujours pas clos  Ils me disent me recontacter et ne le font pas  Commercialement  cela est incompréhensible  la demande auprès de cette assurance porte sur un solde de 750 euros alors que j ai la totalité de mes contrats chez eux  Je pense à les quitter pour l ensemble des contrats  Je ne recommande pas cette assurance pour laquelle seuls les prélèvements se font sans difficulté  Après m être fait baladé aussi longtemps  je m interroge a expliquer davantage ma mésaventure sur le net</t>
  </si>
  <si>
    <t>dominique-l-105280</t>
  </si>
  <si>
    <t>pas de sinistre donc pas d'avis sur la réactivité ou le règlement.. Pour l'instant, prix intéressant, souscription rapide et à priori bonne réputation..</t>
  </si>
  <si>
    <t>jiad-a-116494</t>
  </si>
  <si>
    <t xml:space="preserve">Bonjour,
Très pratique et rapide de renseigner nous même nos informations.
J'ai eu des recommandations par des amis et je crois que j 'ai fais un bon choix surtout pour le prix.
Un bon début merci.
</t>
  </si>
  <si>
    <t>leaa-77020</t>
  </si>
  <si>
    <t>Un service client inexistant et irrespectueux des clients, du jamais vu. Malgré de nombreux appels au 09 70 80 90 70, des mails envoyés et également deux envois LRAR jamais eu de réponses. Pourtant la question est vraiment simple à résoudre. Mais comme cela concerne un remboursement, bizarrement les agents deviennent inhabiles. J'ai même eu des réponses des agents au téléphone qu'ils ne peuvent pas rien faire pour moi et c'est à moi de comprendre qu'ils ont fait ce qu'ils peuvent faire.Les agents me rassurent qu'il y aura des agents  qui prennent le contact avec moi rapidement, prochainement, dans la journée, tout de suite (j'ai eu toute la version) néanmoins, au bout de 3 mois, jamais eu d'appels. Donc définitivement, AXA ne veut pas avancer sur le remboursement malgré que cela est notre droit légitime!! Que dire plus sur cet assureur ?!</t>
  </si>
  <si>
    <t>22 novembre 2016 suite à une expérience en novembre 2016</t>
  </si>
  <si>
    <t>chloe13-45991</t>
  </si>
  <si>
    <t>A fuir !!! Des pratiques à la limite de la légalité. Une éthique inexistante : Juste faire du chiffre en vendant des contrats. Ne se préoccupe pas du service à rendre au client (la cotisation est pourtant prélevée même si les prestations non remboursées...)</t>
  </si>
  <si>
    <t>boukadida-h-129011</t>
  </si>
  <si>
    <t>Bon rapport qualité prix avec une réaction rapide aux appels téléphoniques tout en simplifiant les procédures administratives avec un minimum de paperasse.</t>
  </si>
  <si>
    <t>gege62-81142</t>
  </si>
  <si>
    <t>Samedi 16/11 à 20 heures, j'ai contacté GMF ASSISTANCE pour l'ouverture de ma porte d'entrée. Ma porte de garage était bloquée et une clef était restée à l'intérieur sur la serrure de ma porte. Malgrè de multiples relances téléphoniques, l'assistance a été incapable de trouver un dépanneur. La raison évoquée : week-end et heure tardive. Le lendemain, dimanche 17 à 8 heures 15, le service m'a appelé pour me confirmer que le problème ne serait certainement pas résolu ce jour.</t>
  </si>
  <si>
    <t>gabriel-v-129278</t>
  </si>
  <si>
    <t>Satisfaction du devis qui m'a été proposé. J'ai souscrit à un nouveau contrat car la drive box de mon véhicule ne fonctionnait plus. Passage à un tarif intéressant.</t>
  </si>
  <si>
    <t>muriel-d-113048</t>
  </si>
  <si>
    <t xml:space="preserve">Je suis satisfaite du service donné, bonne écoute sur le site et bonne rédaction du devis moto
Conseillere à l'écoute !
Merci Johan zarc0#05 pour la pub ! </t>
  </si>
  <si>
    <t>busson-d-115144</t>
  </si>
  <si>
    <t>acceuil sympathique, bien conseillé,  geste commerciale, très bien juste dommage qu'il n'y ait pas un contrat à 0€ de franchise soit au début du contrat soit au bout de 2 ans sans incident ou accident.</t>
  </si>
  <si>
    <t>pfoucher-50250</t>
  </si>
  <si>
    <t>Enorme déception après 25 ans d'une relation très satisfaisante :
Nous avons un dégât des eaux ancien de 2 ans. Il y a un an, la MAIF nous donnait son feu vert pour réaliser les travaux après que nous ayons demandé l'intervention de leurs entrepreneurs partenaires.
Au moment de prendre rendez-vous avec l'entrepreneur fin août 2016 (nous avons attendu que les murs sèchent), l'entrepreneur nous signale être en désaccord avec la MAIF sur le montant de son devis de travaux : l'expert MAIF estime les travaux à 2200 euros, quand les entrepreneurs partenaires les estiment à 2900 euros.
Depuis cette date, nous itérons avec la MAIF qui nous dit ne plus pouvoir joindre son expert, ni leur expert régional (vers qui le dossier a été escaladé).
Nous avons fourni, entre temps, un descriptif détaillé à la MAIF, et avons fait réaliser un devis à un artisan tiers (espérant faire réaliser les travaux par nous-mêmes) : l'artisan nous en demande 4500 euros (sic) ; les travaux consistent à repeindre 95 m2, dont 15 m2 à réparer et enduire.
Je relance la MAIF quasiment toutes les semaines et obtiens toujours la même réponse gênée des conseiller : 'ha oui, effectivement, je comprends. Nous traitons au mieux votre dossier, mais nous n'arrivons malheureusement pas à joindre les experts'.
C'est une é-n-o-r-m-e déception. Je suis client MAIF depuis 25 ans. Mes parents le sont depuis 45 ans. Je n'avais jamais eu à me plaindre de la MAIF (au contraire).
Mais là, c'est l'indigestion : nous vivons depuis 2 ans, à 5 avec nos 3 enfants, dans une pièce insalubre, et la MAIF nous laisse à nos peines malgré nos relances et descriptions très détaillées (photos...).</t>
  </si>
  <si>
    <t>artur-51573</t>
  </si>
  <si>
    <t>J'ai subit un dégât des eaux de mon voisin du dessus, endommageant le plafond de la salle d'eau et la GMF ne veut pas payer malgré toutes les options prises dans mon contrat.</t>
  </si>
  <si>
    <t>maduruin-72177</t>
  </si>
  <si>
    <t>c'est une filiale de la CAISSE D'EPARGNE. Difficile de faire plus nul. Inutile d'envoyer des courriers simple, ils sont automatiquement broyés. Quand au téléphone, même avec leurs 4 identifiants : Numéro de DOSSIER, Numéro BENEFICIAIRE, IDENTIFIANT, Numéro du CONTRAT, ils ne vous trouvent pas, ils n'ont, semble-t-il pas fait le pas informatique et sont restés avec des feuillets manuels. Bref des vrais nuls comme j'en ai rarement trouvé.</t>
  </si>
  <si>
    <t>19 décembre 2019 suite à une expérience en décembre 2019</t>
  </si>
  <si>
    <t>marjo-82112</t>
  </si>
  <si>
    <t>Sinistre non responsable depuis le 28 aout 2019 avec un conducteur espagnol. Assurée au tiers j'attends que l on m indemnise pour réparer ma voiture qui a la direction principalement de touchée tout l'avant gauche et jante hs . Aucune nouvelle depuis on me dit d'attendre mais difficile d'aller au taf sans voiture....ai besoin de ma voiture au plus vite</t>
  </si>
  <si>
    <t>07 octobre 2020 suite à une expérience en octobre 2020</t>
  </si>
  <si>
    <t>audrey--98428</t>
  </si>
  <si>
    <t>Technique de vente abusif , fait passer un contrat de prévoyance dans le contrat auto sans explication. Faire très attention ou mieux éviter cette assurance</t>
  </si>
  <si>
    <t>trg-64346</t>
  </si>
  <si>
    <t>Voir ci-dessous</t>
  </si>
  <si>
    <t>brian-l-135342</t>
  </si>
  <si>
    <t>Je suis très satisfait néanmoins le contrat ya quelquet jours était à 477€ non à 469 donc pas très satisfait au contraire ??bonne journée cordialement</t>
  </si>
  <si>
    <t>cyril-d-105701</t>
  </si>
  <si>
    <t>Le prix a augmenté de +20% par rapport à l'année dernière je songe sérieusement à consulter mon ancien assureur.
Je ne comprends pas cette augmentation alors que je n'ai pas eu d'accident et avec la crise sanitaire de 2020 les assureurs ont fait plus de bénéfice.
Pourquoi les prestataires n'en bénéficient pas avec Direct Assurance ?
Cordialement.
Mr Duval Cyril</t>
  </si>
  <si>
    <t>emilien-t-132691</t>
  </si>
  <si>
    <t>service téléphonique très agréable dommages que les prix pour les jeunes conducteurs soient élevés mais j'ai quand même trouver mon bonheur merci bisous</t>
  </si>
  <si>
    <t>guillaume-96477</t>
  </si>
  <si>
    <t>Tarifs corrects mais service client totalement absent. Ils sont injoignables, quelle que soit  l'heure ou le jour de l'appel.
Si vous voulez du pas cher, allez-y. Si vous voulez du service, laissez tomber.</t>
  </si>
  <si>
    <t>michel-a-122006</t>
  </si>
  <si>
    <t>Je suis satisfait pour l'instant. 
Très simple et efficace. 
Rapidité par internet.
Tarifs satisfaisants par prélèvement. 
Merci et bonne continuation.</t>
  </si>
  <si>
    <t>arizona-87656</t>
  </si>
  <si>
    <t>tres bon accueil, bonne compréhension de ma demande et tres réactive par la suite, en revanche je regrette la lenteur des remboursements, car cela fait plusieurs semaines que j'ai envoyé les documents.
merci a ALIMATOU</t>
  </si>
  <si>
    <t>21 août 2020 suite à une expérience en août 2020</t>
  </si>
  <si>
    <t>pascalvfr-96554</t>
  </si>
  <si>
    <t>l'agent d'assurance est OK
leur informatique reseau entre agence bug sans arret  (perte de données client  pour ma part)
et  leur "sal...perie." de site internet est sans arrêt HS   !!!!
c'est incroyable !!!
je quitte cet assureur dés que possible</t>
  </si>
  <si>
    <t>angelique-r-114993</t>
  </si>
  <si>
    <t xml:space="preserve">je suis satisfait des services, le coût est beaucoup moins cher que l'assurance actuelle.
Merci
On verra dans le temps ce que ça donne, en tout cas l'adhésion est simple.
</t>
  </si>
  <si>
    <t>thibaut-s-124258</t>
  </si>
  <si>
    <t xml:space="preserve">Je suis satisfait, très facile à utiliser.
L’assurance la moins chère parmi pleins d’autres. 
Très réactif et très correcte niveau prix.
Je reconseille. </t>
  </si>
  <si>
    <t>kranenwitter-r-107750</t>
  </si>
  <si>
    <t xml:space="preserve">Bonjour ,
Je ne suis pas satisfait du tarif de l'assurance habitation qui ne cesse d'augmenter d'années en années
Je vais voir ce que me propose la concurrence
Cordialement
Richard Kranenwitter
</t>
  </si>
  <si>
    <t>22 février 2018 suite à une expérience en février 2018</t>
  </si>
  <si>
    <t>ruydo86-61664</t>
  </si>
  <si>
    <t xml:space="preserve">Service client de piètre qualité. Impossible de résilié, personnes ne répond au téléphone ou par email. En revanche quand il faut prendre de l'argent beaucoup de communications...
Avant de laisser cet avis j'ai même essayer de prendre contact avec l'email qui soit disant gère les incidents "dialogweb@allianz.fr". Je pense qu'il doit s'agir d'une adresse bidon car là encore personne ne répond.
Je pense que vous êtes prévenus, il a d'autres assureurs beaucoup plus professionnels. </t>
  </si>
  <si>
    <t>atr69-85434</t>
  </si>
  <si>
    <t>J'attends depuis mars 2019 le versement de l'assurance vie de ma Maman décédé. nous sommes le 3.01.2020. Tous les documents demandés ont été envoyés plusieurs fois. Aucune réponse pas même aux lettres recommandées. Paris ne répond plus.Le correspondant local n'existe plus depuis 3 ans. Il n'y a plus personne pour nous renseigner et traiter la demande. que se passer-t-il? C'est très inquiétant.</t>
  </si>
  <si>
    <t>boufatmi-kamel-113408</t>
  </si>
  <si>
    <t>0/20 HONTE A LA PRÉVOYANCE  interim ÉVITER LA !!!!Une honte sa fait 8mois que j'attends mon maintien de salaire  chaque fois que j'appelle il on un problème donc la date et repousser de cette fatigué de prévoyance aujourd'hui en me dit qu'il mon oublier et que le service réclamation va mettre 9semaine pour l'indemniser !!! Un truc de malade je suis entrain de crever les huissiers , facture ect..  et eu s'amusent avec nous bande danarqueur!!!! MR qui répond au téléphone téléconseiller parle bien mais il et  désagréable ne laisse pas les gens s'exprimer pour lui c'est un robot je répond puis bye il  prend les gens de haut  j'ai jamais vu sa !!! Je vais porter plainte si d'autre veulent créé une action collective pour que notre dossier soit vite pri en compte au tribunal ne pas avoir trop d'attente . vraiment decuuuuuu énerver ,il se cache derrière leur seule défense le CORONA lolll les années passer le Corona était juste dans votre société vu les avis négatif des gens .je suis entrain de tout perdre à cause de cette prévoyance !</t>
  </si>
  <si>
    <t>niel-v-111713</t>
  </si>
  <si>
    <t>satisfaite de l acceuil les prix un peu eleve mais au vu de la situation de mon fils je n avais d autre choix , donc je ne peux me rendre compte par rapport a un contrat dit normal</t>
  </si>
  <si>
    <t>sidonie1-69523</t>
  </si>
  <si>
    <t>Tres bonne assurances,toujours bien conseiller.le prix est correcte.le site est tres bien fait,pour envoyer des documents c est tres simple.</t>
  </si>
  <si>
    <t>hesdin-g-139679</t>
  </si>
  <si>
    <t>Assurance Très simple d utilisation et très rapide. Que se soit sur internet ou par téléphone et très bon rapport qualité prix très satisfait de cette assurance</t>
  </si>
  <si>
    <t>24 février 2019 suite à une expérience en février 2019</t>
  </si>
  <si>
    <t>nas68-71613</t>
  </si>
  <si>
    <t>Que dire a part que j'ai un bonus de 50% depuis 3 ans, est 2 véhicules assurer chez eu, donc pour les 2 vehicules j'ai eu le droit a 9 euros de remise cumuler pour les 2 ...... 2018/2019 voila ....</t>
  </si>
  <si>
    <t>anitof60-68716</t>
  </si>
  <si>
    <t>A l'écoute, réactif, tarifs corrects.
pour prendre l'assurance c'est relativement simple par internet, puis relance par telephone et contrat en cours mais pour résilier, le contact sur leur site ne suffit pas, le contact telephonique non plus et le mail en direct non plus, il faut envoyer une lettre recommandée, le mail a pourtant la même valeurs juridique mais ecrire une lettre pour l'environnement de la planète, livrée une voire 2 fois puis même chose pour accusé réception avant bien sur de s'être déplacé à la poste pour valider l'envoi</t>
  </si>
  <si>
    <t>thomasjam31-60367</t>
  </si>
  <si>
    <t>demande de geste commercial pour une habitation que je n'habite plus depuis plus d'un an, le service client ne veut rien savoir, et me menace de recouvrement par voie contentieuse pour moins de 40 euros, certes les prix sont pas mal mais AUCUN service chez la MATMUT</t>
  </si>
  <si>
    <t>oustric-y-113134</t>
  </si>
  <si>
    <t>service pratique  et abordable pour une inexperimentée, tarifs  attractifs, service téléphonique efficace  et compétent  .Satisfaction à  confirmer ou à non l'usage ;</t>
  </si>
  <si>
    <t>francoise-c-131253</t>
  </si>
  <si>
    <t>TRES BONNE ECOUTE. PRISE EN CHARGE DES DEMANDES ADAPTEE ET RAPIDE. TARIFS RAISONNABLES. SOCIETAIRE DEPUIS PLUSIEURS ANNEES ET PAS DE REGRET. COMPAGNIE TRES PROFESSIONNELLE.</t>
  </si>
  <si>
    <t>perray-r-139160</t>
  </si>
  <si>
    <t>Je suis satisfait du service et de l'accueil que j'ai pu recevoir tout ce que j'ai demander à ou être réalisé et mon contrat à été réalisé avec ce que je souhaitais</t>
  </si>
  <si>
    <t>30 avril 2020 suite à une expérience en avril 2020</t>
  </si>
  <si>
    <t>lvb-89276</t>
  </si>
  <si>
    <t>J'ai eu un sinistre non responsable en février. La personne responsable de l'accident n'était pas assurée. Après expertise, ma voiture a été classée irréparable. A ce jour, je n'ai toujours pas été remboursée par L'Olivier Assurance de la valeur estimée de ma voiture. J'ai besoin de cet argent pour pouvoir racheter une nouvelle voiture. Ils me mènent en bateau depuis des semaines en me disant que le virement va être effectué très prochainement mais je ne vois toujours rien venir, malgré leurs CGV qui stipulent que l'on doit être indemnisé sous 15 jours. Je précise qu'ils ont reçu de ma part tous les documents de la cession de mon véhicule dûment complétés début avril.
Je ne vois qu'une seule solution maintenant: faire intervenir une grande association de consommateurs à laquelle je suis abonnée.
Je suis extrêmement déçue de la façon dont ils traitent leurs clients bons conducteurs, qui sont doublement victimes des irresponsables qui roulent sur la route et du manque de professionnalisme de cette assurance.</t>
  </si>
  <si>
    <t>therese-d-106638</t>
  </si>
  <si>
    <t>adhésion rapide, claire et simple tout peu se faire directement en ligne donc gain de temps pas de discours à rallonge, pas besoin de se déplacer, prix plus que correct</t>
  </si>
  <si>
    <t>04 juin 2020 suite à une expérience en juin 2020</t>
  </si>
  <si>
    <t>chaulet-90091</t>
  </si>
  <si>
    <t>Bonsoir mon chien c est fait attaqué par un autre chien nous sommes victimes dans l histoire cela a été confirmé par la gendarmerie le lendemain on déclare a sogessur les fait ils nous ont balladés pendant 2 mois pour nous dire que l assurance ne prendrais rien en compte (frais de véto 240 euros).Ils n ont meme pas pris contact avec la partie adverse je les connais et je me suis renseigner.Cela fait 6 ans que je suis chez et je n ai jamais eu besoin de remboursement et la il m ignore ils ne réponde pas aux mails et au téléphone il vous accueil avec mépris...très déçu</t>
  </si>
  <si>
    <t>bertille-63125</t>
  </si>
  <si>
    <t>Mutuelle fiable (je suis sociétaire depuis presque 40 ans), et qui a gardé des valeurs solidaires. De plus, les cotisations sont proportionnelles au salaire, ce qui est plus juste.</t>
  </si>
  <si>
    <t>celine-b-131976</t>
  </si>
  <si>
    <t>L’inscription est facile, à voir sur l’année si les services sont accessibles et si une personne est facilement joignable en cas de question.
Dommage de ne pas avoir pu imprimer mon devis, à aucun moment je n’ai pu le faire!</t>
  </si>
  <si>
    <t>cedric-v-124000</t>
  </si>
  <si>
    <t>Satisfait à vérifier mon bonus moto je suis pas sur , et impossible de le modifier merci ......... et j'ai besoin d'une attestation d'assurance merci</t>
  </si>
  <si>
    <t>leblois-j-138926</t>
  </si>
  <si>
    <t>Satisfait du service et de sa réactivité. La demande de changement d'assurance suite à une erreur de date a pu être effectuée dans la matinée. Efficacité des échanges</t>
  </si>
  <si>
    <t>kat45-62087</t>
  </si>
  <si>
    <t>mauvais assureur
changement de tarifs comparé au tarifs indiqué a la souscription
relation avec le service fidélisation trop bâclé et sans solution
je pense résilié mon contrat avec les 14 jours de rétractation</t>
  </si>
  <si>
    <t>trinckquel-t-139341</t>
  </si>
  <si>
    <t>je suis satisfaite du contrat signé. Le conseillé a été très professionnel et a mon écoute Mais je ne trouve pas très clair les explications pour la signature électronique.</t>
  </si>
  <si>
    <t>anthony-55484</t>
  </si>
  <si>
    <t>sa vas riens a dire.</t>
  </si>
  <si>
    <t>rachedi-f-139174</t>
  </si>
  <si>
    <t xml:space="preserve">Je suis satisfait du service et du prix .
Très bon service client au téléphone                                       Je vais recommandé autour de moi </t>
  </si>
  <si>
    <t>maiaaa-90128</t>
  </si>
  <si>
    <t>Très mécontente du service client ! .mon chat a des soucis de santé et je découvre par la même occasion que les offres ont évolué et on ne m'a pas contactée! 
J'ai vérifié et n'ai jamais reçu le mail communiquant ces offres mais la réponse : c'est au demandeur de prouver que c'est vrai ! 
A moi de faire la démarche en plus ? 
5 ans que je suis le dindon de la farce pour entendre dire le conseiller : je ne peux pas vous faire d'offre commerciale et se cache derrière l'argument nous sommes les leader ! 
Une honte ! 
Aucun geste commercial alors que je paie pour un service moins bien, aucune reconnaissance de fidélité au bout de 5 ans.
Ma reconduction est à la fin du mois, je ne pense pas rester à ce tarif avec une offre obsolète et aucun geste commerciale de leur part ! 
C'est bien quand il y a des problèmes, qu'il n'y a plus personne ! Et changez vos conseillers qui n'ont que des discours institutionnels et aucune marge de manoeuvres  pour nous fidéliser !</t>
  </si>
  <si>
    <t>10 novembre 2017 suite à une expérience en novembre 2017</t>
  </si>
  <si>
    <t>xav-58731</t>
  </si>
  <si>
    <t xml:space="preserve">Incroyable ! Sinistre non responsable , remorquage du véhicule non roulant après 4h d attente ,pas de véhicule de pret puis 8jrs d attente pour un qu' il soit transféré dans un "garage agrée " qui est en réalité une casse auto , bref une gestion a l abandon avec aucune prise en compte des p robleme peripherique a gérer.Donc juste des incompétents et surtout pas assureur.  </t>
  </si>
  <si>
    <t>unal-d-138485</t>
  </si>
  <si>
    <t>Je suis très satisfait de votre équipe bien souriante et aimable 
Le prix les services rien a dire 
Merci l’olivier
Bien cordialement mme unal et mr han</t>
  </si>
  <si>
    <t>prescilia-l-132314</t>
  </si>
  <si>
    <t>Je suis satisfaite du prix proposé et des prestations qui figurent dans mon contrat.
J ai apprécié également la rapidité du montage de dossier. Et facilité pour payer.</t>
  </si>
  <si>
    <t>26 mai 2020 suite à une expérience en mai 2020</t>
  </si>
  <si>
    <t>madb-89937</t>
  </si>
  <si>
    <t>Bonjour,
Voiture accidentée le 13 mars et à ce jour toujours aucune expertise de réalisée alors que celle ci est prévu à distance. 
Les conseillers, bien que sympathiques, n'ont aucune solution à m'apporter à part des appels de toute évidence inutiles au cabinet d'expertise. J'ai même dû l'appeler moi même pour faire avancer le dossier. 
Les informations données changent d'un conseiller à l'autre (l'une ne peut pas appeler le garage car non agréé mais la suivante le peut, l'une me dit qu'on pourra mandater un autre expert qui se déplacera, l'autre me dit que c'est impossible, pour finalement me dire encore l'inverse par mail).
À part un premier appel de leur part suite à la déclaration du sinistre, ce n'est à aucun moment l'olivier qui m'a rappelée malgré leur promesse de me faire un retour. 
Au vu des autres commentaires je crains maintenant de me voir attendre encore 6 mois de plus avant un remboursement de ma voiture si celle ci devait passer épave...</t>
  </si>
  <si>
    <t>leo-g-117125</t>
  </si>
  <si>
    <t>Très bien et rapide, j’ai peu assuré en 10 minutes mon scooter 50cc pour la journée la même. Les prix sont attractifs, plus intéressant que les autres en tout cas, donc je conseille cette assurance</t>
  </si>
  <si>
    <t>alexandra-m-132719</t>
  </si>
  <si>
    <t xml:space="preserve">Très bon rapport qualité prix, devrait à mon sens avoir un accès rapide pour les clients déjà en compte chez vous.
Envoi rapide rien à signaler de particulier. </t>
  </si>
  <si>
    <t>bernard-m-130573</t>
  </si>
  <si>
    <t>Très satisfait depuis plus de 50 ans. Aucun souci.
Toujours bien accueilli que ce soit en agence ou au téléphone.
Personnel très réactif quelque soit le sujet : assurance, accident etc</t>
  </si>
  <si>
    <t>esmeralda-p-108111</t>
  </si>
  <si>
    <t xml:space="preserve">je trouve que la gestion des dossier notamment des sinistres laisse un peu à désirer , cela fait plus d'un mois que j’attends pour mes réparations concernant mon véhicules , sachant que tout est en règles de mon coté au niveau administratif.
</t>
  </si>
  <si>
    <t>florin-92386</t>
  </si>
  <si>
    <t xml:space="preserve">Je suis satisfait du devis 
Îl reste a voir si c’est des vraie prix
J’aimerais bien avoir un conseillé au téléphone 
Et aussi comment sa marche au cas au d’un sinistres </t>
  </si>
  <si>
    <t>22 juin 2017 suite à une expérience en juin 2017</t>
  </si>
  <si>
    <t>ooto-55577</t>
  </si>
  <si>
    <t>Ils ont les meilleurs prix mais ATTENTION ça va faire bientôt 4 semaines que j'ai souscrit mon assurance auto chez Olivier et ils m'ont toujours pas envoyé la carte verte définitive malgré plusieurs relances et malgré le fait que j'ai envoyé tous les documents qu'ils m'ont demandés. Le pire c'est qu'ils m'ont affirmé qu'ils avaient résilié mon ancien contrat auto de mon ancien assureur alors que c'est faux et aujourd'hui je viens de recevoir une facture de cet ancien assureur.</t>
  </si>
  <si>
    <t>maryse050360-68043</t>
  </si>
  <si>
    <t>EN PANNE EN QUITTANT MON POSTE DE NUIT. JE NE PEUX DEMARRER. ALLO ASSISTANCE MATMUT.INTERLOCUTRICE TRES PROFESSIONNELLE,PREND EN CHARGE LA RECHERCHE D UN DEPANNEUR. SMS RECU AVEC COORDONNES DE L INTERVENANT. ALLO MR LE GARAGISTE .IL VIENT DE SUITE .SON INTERVENTION RAPIDE ME PERMET DE RENTRER RAPIDEMENT ET DE FAIRE LE NECESSAIRE POUR REMPLACER LA BATTERIE. MERCI MAMUT ET PARTICULIEREMENT LES EMPLOYES DE CHALON SUR SAONE (71).JE SUIS SATISFAITE DE MON CONTRAT.CORDIALEMENT.MARYSE</t>
  </si>
  <si>
    <t>monax-124-105139</t>
  </si>
  <si>
    <t>Ma mère de 74 ans se retrouve avec un « faux » contrat. Elle n’a JAMAIS SIGNÉ, elle ne sait pas non plus réaliser de signature électronique. Est-ce la seule dans ce cas ? Ils refusent de résilier (LRAR reçu refusant notre demande). Comment faire ???</t>
  </si>
  <si>
    <t>amelie-h-117599</t>
  </si>
  <si>
    <t>Ras rien a déclaré prix un peu cher a voir dans le temp plus de précisions sur les prestation plus de service serai un plus vu le prix reponcse rapide du devis</t>
  </si>
  <si>
    <t>lili-62301</t>
  </si>
  <si>
    <t>Malgré un regroupement de toutes nos assurances,le tarif reste très élevé......................................</t>
  </si>
  <si>
    <t>20 décembre 2018 suite à une expérience en décembre 2018</t>
  </si>
  <si>
    <t>dedepanneuse-69595</t>
  </si>
  <si>
    <t>j'ai choisi l'olivier assurance car mon frére est client chez vous et j'ai eu des bons commantaires</t>
  </si>
  <si>
    <t>fifi-91124</t>
  </si>
  <si>
    <t xml:space="preserve">SAUVEZ vous vite de leurs site et si vous vous étes fait PIEGER ne ratez pas la date d'écheance, car malgré des appels et des lettres accusé reception, rien 
paiement annuel pourtant
et surtout, je vous en conjure, ne jamais leur fournir un R.I.B SANS QUOI PRELEVEMENT  ET GRANDE SURPRISE . </t>
  </si>
  <si>
    <t>serge-c-109154</t>
  </si>
  <si>
    <t>Absolument pas satisfait de l'acharnement dont vous faites preuve. Vous vous entêtez à me facturer tous les ans une assurance pour un véhicule remisé a l'état d'épave qui pourri dans un champs autour de mon domicile</t>
  </si>
  <si>
    <t>sarah-p-109645</t>
  </si>
  <si>
    <t>Satisfaite.
Site internet bien fait.
Adhésion rapide.
Conseiller par téléphone très sympathique et professionnel. Explications claires.
Je recommande.</t>
  </si>
  <si>
    <t>casimiro-ferro-d-113120</t>
  </si>
  <si>
    <t xml:space="preserve">vous étés super et professionnel et de très bon renseignant.
très bon accueil téléphonique, les information sont très détailler précise et net, j'en suis ravie merci.
</t>
  </si>
  <si>
    <t>ben96-104693</t>
  </si>
  <si>
    <t>J’invite au assure de fuire la Macif de Montigny les cormeilles incompétents manque de maintrise des dossiers et un laxisme total incohérent et un laxisme total</t>
  </si>
  <si>
    <t>tsf-85882</t>
  </si>
  <si>
    <t>Assurance-vie:à ce jour, plus de 2 mois après une demande d'arbitrage et de rachat partiel,  RIEN. pas de nouvelles malgré plusieurs relances;les fonds ne sont toujours pas disponibles</t>
  </si>
  <si>
    <t>claudia-m-134208</t>
  </si>
  <si>
    <t>Je suis satisfait du service et le rapport qualité/prix. Le prix reste comme même un peu élevé, mais les prestations sont bonnes. La personne était à l'écoute.</t>
  </si>
  <si>
    <t>joaquim-d-130125</t>
  </si>
  <si>
    <t>Je suis très satisfait des prix proposer par AMV le site est très facile d'utilisation et je suis très satisfait également du service rien a redire. 
JDM
Cdt</t>
  </si>
  <si>
    <t>damian-r-106342</t>
  </si>
  <si>
    <t>je susi satisfait des offres et des services. Les prix sont tres competitif et en adequations avec mes besoins. J'espere que cela restera ainsi dans le future</t>
  </si>
  <si>
    <t>johnny-76902</t>
  </si>
  <si>
    <t>3 ans d assurance un accrochage sur parking équivaut 1,18 de malus honteux</t>
  </si>
  <si>
    <t>anthony-53846</t>
  </si>
  <si>
    <t>Depuis plus de 3 semaines, j'essaye de souscrire a cette assurance. Ils ont mis plus de 15 jours pour me debiter ma carte de credit mais sans JAMAIS envoyer mon contrat. PERSONNE ne repond a AUCUN de mes emails, j'ai envoye des email en francais, en anglais a plus de 10 personnes differentes RIEN !!! Au telephone on me dit que l'on ne retrouve pas mon dossier ! On ne me rappelle JAMAIS !! Si quelqu'un d'April lit ce message ici CONTACTEZ MOI !!!!!!</t>
  </si>
  <si>
    <t>pigeon13-55116</t>
  </si>
  <si>
    <t xml:space="preserve">L'assureur ne rend pas l'argent.
Suite à un incident nous avons fait une demande de recherche à AGIRA en novembre 2016. En décembre réception d'un dossier Cardif pour le règlement d'une assurance vie de ma mère décédée en 2011.( Après 5 ans de silence.) Dossier complet renvoyé fin décembre 2016, mais toujours impayé à ce jour de juin 2017. Au téléphone une personne qui ne "sait pas", lettre recommandée sans réponse. J'ai peur que nous soyons obligés d'aller en justice pour obtenir ce versement. 
ASSURES: il est prudent de retirer votre argent avant décès. </t>
  </si>
  <si>
    <t>nal-88682</t>
  </si>
  <si>
    <t>Facture de pare brise envoyé ya 2 mois toujours sans 
nouvelles je trouves sa déplorable je suis toujours en attente de rembousement</t>
  </si>
  <si>
    <t>vivie-105288</t>
  </si>
  <si>
    <t>Démarchage abusive. Impossible de joindre du personnel par téléphone pour une prise en charge au autre. Même les professionnels de santé ni arrive pas. Les tarifs sont élevés. A éviter.</t>
  </si>
  <si>
    <t>eric-99014</t>
  </si>
  <si>
    <t xml:space="preserve">Ils font beaucoup de publicité !!!
Il ferait mieux de bien s'occuper de leurs clients et le bouche à oreille fonctionnerait.
Sauvez vous, ne souscrivez à rien
Ils sont absents en cas de problème, pire encore, ils vous en crée !!!!
</t>
  </si>
  <si>
    <t>olivier-77869</t>
  </si>
  <si>
    <t>Les délégations régionales ne sont devenues que des agences commerciales pour vendre des contrats et n'aident plus en cas de sinistre. Les sinistres doivent passer en ligne (téléphone, internet et c'est très difficile)</t>
  </si>
  <si>
    <t>titi-126808</t>
  </si>
  <si>
    <t>Je suis ravi de mon assurance pour les remboursements de santé très rapides, et aussi pour la garantie de salaire ,qui complète ce dernier lorsque vous basculez en demi traitement de la part de votre administration ,au delà de 12 mois d’arrêts consécutifs.
Je ne pensais jamais être dans cette situation, comme tout le monde ,je pense,et bienvenue à cette option qui va me permettre de me soigner sereinement sans crainte financière.
Je recommande vraiment sans aucune retenue.</t>
  </si>
  <si>
    <t>mze-j-129695</t>
  </si>
  <si>
    <t>Simple et efficace je recommande cette assurance à tout mon entourage et pour finir je trouve les conseillers agréables et très chaleureux. Excellent accueil téléphonique</t>
  </si>
  <si>
    <t>11 mai 2018 suite à une expérience en mai 2018</t>
  </si>
  <si>
    <t>mt-63906</t>
  </si>
  <si>
    <t>Ma conversation téléphonique avec Céline (service client) a été très productive.</t>
  </si>
  <si>
    <t>jasmine-j-125229</t>
  </si>
  <si>
    <t xml:space="preserve">Les services et prix me conviennent 
L'accueil et les conseils téléphoniques sont parfaits.
J ai déjà été cliente et je reviens car je suis très satisfaite.
Je recommande fortement </t>
  </si>
  <si>
    <t>ponsinet-l-116791</t>
  </si>
  <si>
    <t>Très satisfait du service de L'Olivier que ce soit sur internet et au téléphone. Très rapide et fiable. Je recommande ce site à tous ceux qui veulent faire des économies et simplifier leur contrat avec un accès en ligne.</t>
  </si>
  <si>
    <t>maeva-m-132343</t>
  </si>
  <si>
    <t>Je suis satisfaite des prix à voir la suite pour la relation client à distance et la gestion de dossier en tout cas je paye presque moitié prix avec toutes options par rapport à mon ancienne assurance</t>
  </si>
  <si>
    <t>olga-c-124650</t>
  </si>
  <si>
    <t>Jusque là tout va bien :)
Dommage que AMEX ne soit pas acceptée pour les paiements lors de la souscriptions de contrat d'assurance que ce soit par email ou par téléphone.</t>
  </si>
  <si>
    <t>patma-75899</t>
  </si>
  <si>
    <t>Honte à cette Mutuelle qui ne répond ni aux lettres recommandées ni aux aux emails</t>
  </si>
  <si>
    <t>jean-j-115010</t>
  </si>
  <si>
    <t>Je suis satisfait du service. Les prix me conviennent. Les services par téléphone sont assurés par des personnes sympathiques et compétentes. Demande traitée avec rapidité et efficacité.</t>
  </si>
  <si>
    <t>chfa59-80765</t>
  </si>
  <si>
    <t>suite sinistre l'assurance décennale  ne veux pas prendre en charge le sinistre sous pretesque que le terme souche à l'italienne n' est pas dans le devis
c' est une honte</t>
  </si>
  <si>
    <t>Sma</t>
  </si>
  <si>
    <t>andree-s-115650</t>
  </si>
  <si>
    <t>JE SUIS TRES SATISFAITE DE VOS SERVICES UNE RAPIDITE POUR LA SOUSCRIPTION; FACILITE, MEILLEURS CONTRAT, AVEC PLUS D OPTIONS CE QUI EST PLUTOT RASSURANT</t>
  </si>
  <si>
    <t>hoffstetter-c-112057</t>
  </si>
  <si>
    <t>Un assureur pas trop cher et tolérant, c'est suffisamment rare pour être noté. Alors que les autres assurances ou courtiers cherchent la p'tite bête pour vous refuser pour un oui ou pour un non, l'Olivier vous ouvre les bras, ça donne vraiment envie d'en parler autour de soi.</t>
  </si>
  <si>
    <t>11 juillet 2017 suite à une expérience en juillet 2017</t>
  </si>
  <si>
    <t>nathalie-55956</t>
  </si>
  <si>
    <t>La catastrophe conseils zéro services zéro radiation injustifiée car délais de la préfecture trop long je déconseille vivement cette assurance remplie de bons à rien revenchads et sournois je suis très en colère car ils m'ont prise pour une moins que rien au téléphone je pense m'adresser aux millions consommateurs pour me plaindre véritablement</t>
  </si>
  <si>
    <t>david-40031</t>
  </si>
  <si>
    <t xml:space="preserve">excellent , rapidite et facilite du service en ligne , juste dommage que nos interlocuteurs ne proviennent pas d'une plate forme en france .
bien cordialement </t>
  </si>
  <si>
    <t>vince-104387</t>
  </si>
  <si>
    <t>Le rappel automatique à été très rapide le correspondant à été attentive et très claire dans les réponses données elle a su y répondre avec efficacité</t>
  </si>
  <si>
    <t>26 juillet 2020 suite à une expérience en juillet 2020</t>
  </si>
  <si>
    <t>mel-95273</t>
  </si>
  <si>
    <t>Cambriolé le 31 janvier 2020, Aucun gros sinistre en 30 ans, dossier complet envoyé Recommandé AR le 28 février, plusieurs semaines d'attente pour effectuer la réparation de l'effraction au motif que c'était à l'assurance du proprio de la prendre en charge puisque montant supérieur à un certain seuil..jusque là pas de problème encore aurait-il fallu me prévenir au lieu de laisser traîner le devis de réparation en attente et ce malgré mes multiples mails et appels ( Pourtant le propriétaire est mon père et son assurance proprio la GMF!!). 
Concernant les indemnités liées aux objets volés, je suis assuré au plus simple avec plafond à environ 6000€ + franchise...de toutes façons en cas de sinistre on est toujours perdant. 
Le service sinistre a-t-il transféré le dossier à l'expert  cause COVID,  j'ai un entretien avec celui-ci seulement le 29 avril par téléphone, il m'indique cependant  que tout celà sera réglé sous 10 jours. 
Aujourd'hui 26 juillet aucune nouvelles ni de la GMF ni de l'expert. Je vais donc devoir écrire et réclamer par recommandé une mise en demeure en attendant de peut-être devoir saisir le médiateur de la république. J'ai tout assuré à la GMF,  autos, habitation, défense et recours, RC, j'ai toujours  payé mes avis d'échéance à l'heure y/c leurs frais d'échéance et ce à chaque renouvellement et sur chaque contrat (cqfd). Aujourd'hui  après un cambriolage ou vous  subissez un vrai traumatisme, vous vous retrouvez doublement victime de par le préjudice moral, physique ou matériel subit mais aussi par le comportement honteux de certains des collaborateurs de cette mutuelle qui vous abandonnent et limite vous enguirlandes quand vous osez les déranger par vos interrogations pourtant polies. Faut comprendre, ils travaillent eux!!!
Pour finir je suis assuré en valeur de remplacement mais que faire tant que vous n'avez pas les montants de remboursement accordés...les achats avant accord de la part de la GMF seront-ils pris en compte?? j'attends donc pour me racheter un PC, pour racheter des lunettes de vues ( et oui les cambrioleurs sont partis avec car dans un étui de lunettes de soleil...j'ai vraiment pas de bol).
Bref comme on ne le dira jamais assez, de plus en plus de mutuelles ne peuvent vous servir que tant que vous ne vous en servez pas!</t>
  </si>
  <si>
    <t>richard-m-129996</t>
  </si>
  <si>
    <t>Je reçois d'habitude mon attestation d'assurance par courrier, mais là, rien... J'espère que je la recevrai avant le 3 septembre, puisque on me demande une attestation pour l'année en cours (la mienne se termine le 4 septembre 2021.;;)</t>
  </si>
  <si>
    <t>coco-103969</t>
  </si>
  <si>
    <t>Nulle!!Nulle!!Nulle!!
Zéro remboursement…service commercial zéro…prélèvements au top toujours à l’heure!! Fuyez cette assurance ne sert qu’à vous appauvrir…je ne comprends pas qu’avec de tels avis de clients mécontents elle soit toujours sur le marché!!!</t>
  </si>
  <si>
    <t>hrvat-50524</t>
  </si>
  <si>
    <t>bonjours insatisfait de la matmut ce qui est ecrie dans les contrat ne corresponde pas aux garantie je ne recommande a personne cette assurance</t>
  </si>
  <si>
    <t>thy-111545</t>
  </si>
  <si>
    <t>La MAIF est à l'assurance ce que le Livret A est à l'épargne : Si vous n'attendez rien et que vous avez besoin de peu, la MAIF vous conviendra.
Sa dérive bureaucratique et son manque de souplesse afin de s'adapter aux incertitudes de situations, son devenus insupportables au fil des années.</t>
  </si>
  <si>
    <t>al29-78105</t>
  </si>
  <si>
    <t>A fuir, quand ils indiquent qu'ils vous rappellent, vous pouvez toujours attendre. Attention au frais de dossier qui s'ajoutent au prix annoncé !
Ils font tout pour augmenter le prix annoncé : malgré 3 voitures et plus de 30 ans d'assurance en continu, ils trouvent un creux de 2 mois sur les derniers 3 ans lorsque j'ai changé 1 de mes voitures et que je ne suis pas conducteur principale de toutes !</t>
  </si>
  <si>
    <t>achard-j-133446</t>
  </si>
  <si>
    <t xml:space="preserve">Les prix me convienne, ainsi que mes options choisis.
Très bon service client, on m'a aidé dans toute mes démarches pour l'achat de ma première voiture.
Je recommande </t>
  </si>
  <si>
    <t>bouton-e-135719</t>
  </si>
  <si>
    <t>Bonjour,
les prix sont très attractif pour un jeune conducteur
n'ayant jamais eu d'accident c'est ce que je recherchais un tarif le plus bas possible
merci</t>
  </si>
  <si>
    <t>krystyna-b-115407</t>
  </si>
  <si>
    <t>Problème au moment de passer du devis (avec franchise de 150 €) au contrat (on m'a appliqué une franchise de 250 € finalement, sans me demander).
La modification a été faite mais heureusement que je m'en suis rendue compte.
Sinon, niveau de prix très satisfaisant et rapidité de traitement également.</t>
  </si>
  <si>
    <t>sangare-b-117036</t>
  </si>
  <si>
    <t xml:space="preserve">je suis satisfait du prix j'espère ne pas avoir de surprise parce qu'on m'a dit vous faites encore des prélèvements avant la fin des 2 mois payés.
merci  </t>
  </si>
  <si>
    <t>dominique-d-112303</t>
  </si>
  <si>
    <t>J'ai trouvé la déclaration de sinistre simple et rapide
J'espère que son traitement sera  au moins aussi rapide et efficace..
Famille DUROSELLE Dominique</t>
  </si>
  <si>
    <t>azzeddine-z-106844</t>
  </si>
  <si>
    <t>Je suis satisfait et les prix me conviennent. L'accueil de l'agent de direct assurance était excellent et les modalités de souscription sont simple. Merci pour le service.</t>
  </si>
  <si>
    <t>salvat-p-125471</t>
  </si>
  <si>
    <t>Je suis satisfaite du service, les prix sont raisonnable, et c ‘est trés rapide
Je recommande cette assurance pour les personnes ayant du malus
Merci.</t>
  </si>
  <si>
    <t>27 septembre 2019 suite à une expérience en septembre 2019</t>
  </si>
  <si>
    <t>michel84860-79522</t>
  </si>
  <si>
    <t>envoi du relevé d'information ok, puis résiliation au bout de 3 jour pour un motif bidon selon mon ancien assureur. Bilan sans assurance aujourdhui!</t>
  </si>
  <si>
    <t>jean-paul-c-124837</t>
  </si>
  <si>
    <t>Je suis globalement satisfait du service
Néanmoins je tiens à signaler que lors de l'accident que j'ai eu, j'ai essayé de contacter l'assistance pour une aide à la rédaction du constat amiable et que le temps d'attente était de 10 minutes 
Autant dire que j'ai dû remplir le constat sans aucune aide !</t>
  </si>
  <si>
    <t>02 novembre 2019 suite à une expérience en novembre 2019</t>
  </si>
  <si>
    <t>marlon69-80648</t>
  </si>
  <si>
    <t>Offres alléchantes pour les nouveaux clients changeant d'assurance, mais il n'est stipulé nulle part que c'est un tarif promotionnel qui n'est valable que la première année.</t>
  </si>
  <si>
    <t>lucas-90836</t>
  </si>
  <si>
    <t>Le service est correct 
Les prix sont trop élevés je suis client direct assurance depuis plus de 5 ans et il n'y a aucun geste commercial. Ma compagne est venu assurer ça voiture chez vous et aucun geste.</t>
  </si>
  <si>
    <t>eve-o-127462</t>
  </si>
  <si>
    <t>Je viens de souscrire avec franchise à 334euros.
Moitié prix par rapport à mon ancienne assurance. On verra à l'usage.
Avec mensualisation, 30euros de plus par an.</t>
  </si>
  <si>
    <t>15 décembre 2019 suite à une expérience en décembre 2019</t>
  </si>
  <si>
    <t>alex31-81938</t>
  </si>
  <si>
    <t>Attention aux estimations ubuesques des 'experts' dont les estimations sont largement en dessous du tarif normal artisans. J'ai donc du rajouter la différence afin de pouvoir faire mes travaux de réparation.... inadmissible pour un assurance</t>
  </si>
  <si>
    <t>daisy-d-129301</t>
  </si>
  <si>
    <t xml:space="preserve">Simple et pratique, cliente depuis plus de 15 ans
Appli très intuitive, service client au top et à l'écoute en toutes circonstances 
Je recommande vivement </t>
  </si>
  <si>
    <t>belkassem1972-103128</t>
  </si>
  <si>
    <t>Amv reste est un nom ds la communauté des motards un prix raisonable un service de qualité un interlocuteur à l écoute et une grande facilité d exécution de travaux en cas de reparations</t>
  </si>
  <si>
    <t>paulvedovati-79380</t>
  </si>
  <si>
    <t>une approche client avec un prix attractif avec une inflation annuel pouvant dépasser les 10% des garanties limitées impactées par de nombreuses franchises</t>
  </si>
  <si>
    <t>dimaio-m-108075</t>
  </si>
  <si>
    <t>Je suis satisfaite pour l'instant, du service de souscription par téléphone (conseillère à l'écoute) ainsi que de la rapidité de réception des docus !</t>
  </si>
  <si>
    <t>pascal-c-112383</t>
  </si>
  <si>
    <t>Satisfait du service .J'ai trouvé une assurance qui me correspond au niveau tarif .Si je dois la recommander ,je le ferais sans probléme .
Salut à tous</t>
  </si>
  <si>
    <t>tombapic-56576</t>
  </si>
  <si>
    <t>direct assurance  vous assure uniquement pour récupérer les cotisations dues , pour les indemnisations des dégats sortez votre carte bleu</t>
  </si>
  <si>
    <t>dia-71472</t>
  </si>
  <si>
    <t>Pour une fois que je fais appel a un de leurs services service juridique de la MAAF pour un conseil, j'ai du monter un dossier avant et pas de conseil ni de conseiller au bout du fil ni par mail néant donc je paie l'assistance juridique pour rien car même un conseil c'est a dire poser une question c'est impossible ,je me sents  spoliés,  lorsque j'étais chez Allianz via  il y a encore 11 ans  l'accès au conseil juridique était aisé facile  j'avais le juriste directement par téléphone ou rendez vous  il y avait pas de dossier a monter pour être conseiller sauf dans le cas de l'assistance  direct , il y avait un réel service</t>
  </si>
  <si>
    <t>olivier-l-111343</t>
  </si>
  <si>
    <t>Je suis satisfait du service et du mode de souscription de l'assurance. Cela a été très rapide et simple de souscrire chez APRIL MOTO. Merci à vous pour cette simplicité</t>
  </si>
  <si>
    <t>lylilo-70051</t>
  </si>
  <si>
    <t>Suite à un comparatif sur un site de recherche du meilleur tarif d'assurance pour un nouveau conducteur, l'assurance L'Olivier était la plus compétitive en tiers simple. Le montant d'une assurance pour un nouveau conducteur est très cher.</t>
  </si>
  <si>
    <t>nono31-107050</t>
  </si>
  <si>
    <t>Depuis le 10 décembre 2020, j'attend de cette compagnie la liquidation de ma retraite. Aucune nouvelles, pas d'interlocuteur bref zéro pointé partout et zéro euros pour moi retraité
Lamentable.</t>
  </si>
  <si>
    <t>ag-63268</t>
  </si>
  <si>
    <t>Fuyez, Fuyez Nouveau chez eux et aussitôt résilier après m'avoir prélever 3 mois de cotisation en une seule fois! bien sûr pas de remboursement</t>
  </si>
  <si>
    <t>yoann-128008</t>
  </si>
  <si>
    <t>SIMPLE ET PRATIQUE 
BON RAPPORT QUALITE PRIX
les prix pourraient être un peu plus attractif surtout pour un véhicule de petite cylindrée.
Service rapide</t>
  </si>
  <si>
    <t>valery-o-131827</t>
  </si>
  <si>
    <t>Oui plutôt bon prix pour les garanties incluses. Reste à voir la qualité du service client  Facilite de souscription par internet agréable et efficace</t>
  </si>
  <si>
    <t>pergay-q-122755</t>
  </si>
  <si>
    <t>merci encore pour votre professionnalisme, très content de vos services pour l'instant  je vais parler de vos services à mes connaissances pour les parrainer et qu'ils vous rejoignent</t>
  </si>
  <si>
    <t>xavier-q-134971</t>
  </si>
  <si>
    <t>Impossible de contacter par téléphone un conseiller ! Jamais eu besoin pour un dommage éventuel et je pense heureusement, sinon quelle galère j'imagine.</t>
  </si>
  <si>
    <t>myriam-86802</t>
  </si>
  <si>
    <t>très bonne qualité téléphonique et réponse à mes questions</t>
  </si>
  <si>
    <t>cooky-77423</t>
  </si>
  <si>
    <t>Mauvaise gestion des contrats chez e-allianz!!</t>
  </si>
  <si>
    <t>23 mai 2019 suite à une expérience en mai 2019</t>
  </si>
  <si>
    <t>fag-76187</t>
  </si>
  <si>
    <t>Assuré depuis 15 ans chez GMF rue du temple à Dijon, le directeur d'agence vient me refuser la prolongation de mon assurance auto au motif qu'il à eu des incidents.  2 accidents non responsable en 15 ans!!! du coup je me retrouve sans assurance. Fuyez la GMF......JE VOUS LA DECONSEILLE VIVEMENT!</t>
  </si>
  <si>
    <t>sanchez-n-131865</t>
  </si>
  <si>
    <t xml:space="preserve">Répond à toutes les demandes, à l'écoute et serviable avec des prix concurrentiel
Je recommande fortement à mon entourage dommages qu'ils ne proposent pas les assurances deux roues
</t>
  </si>
  <si>
    <t>evano-t-114770</t>
  </si>
  <si>
    <t>Le service est vraiment agréable. Merci à vous! La personne qui m'as accueillis était très compréhensif et a su répondre à toutes mes demandes. Je recommanderais à mes proches.</t>
  </si>
  <si>
    <t>christian-p-113950</t>
  </si>
  <si>
    <t>Facile a gerer, simple et efficace. Direct assurance a ete capable de m'assurer après une absence en France de plus de 20 ans. Cela s'est fait en quelques minutes seulement et cela est exceptionnel. Merci</t>
  </si>
  <si>
    <t>cyril-p-130032</t>
  </si>
  <si>
    <t>Super tarifs je recommande direct assurance a tous mes proches et je vais essayer d'en faire venir chez vous pour voir les solutions tarifaire que vous pratiquez</t>
  </si>
  <si>
    <t>val-105648</t>
  </si>
  <si>
    <t>J’ai un contrat avec direct assurance depuis plus de 8 ans ; je n’ai jamais eu aucun sinistre responsable et un bonus supérieur à 50 % depuis plus de 12 ans.
Malheureusement en septembre 2020, j’ai retrouvé ma voiture abîmée dans un parking et lorsque j’ai quitté le parking j’ai touché une pierre donc 2 sinistrés le même jour ; un responsable et l’autre non responsable : Résultat j’ai reçu un recommandé fin 2020 m’informant ma résiliation au 15 mars ; c’est honteux !!!
J’ai fait 2 lettres de réclamation sans retour positif et lorsqu’on les appelle, personne ne comprend .
Assurance réservée à ceux qui n’ont jamais de sinistres mais la vie est faite d’imprévus ..À fuir !</t>
  </si>
  <si>
    <t>kikou-garcia-100570</t>
  </si>
  <si>
    <t>Assurée fidèle depuis plus de QUARANTE ans, il n'y a aucune reconnaissance de cette fidélité. Je le regrette vivement et je ne reste pas pour autant passive. Déjà 2 contrats chez une compagnie différente avec un gain d'environ 200 euros pour les mêmes garanties (dont un véhicule qui a 10 ans et un véhicule neuf).
Seule négociation réalisée, après devis auprès d'un concurrent, la compagnie s'est "alignée" mais cela n'a pas été sans quelques remarques de la part de l'agent.
Cette année, notre second assureur n'a pas attendu pour faire le geste commercial évoqué par les médias alors que GMF, certainement comme d'autres, nous a annoncé un remboursement (40 euros !) le lendemain de la diffusion dans les médias de la conclusion d'une association de consommateurs dénonçant le manquement des assureurs faces à ce qui avait été annoncé. Je suis déjà en recherche d'une autre compagnie pour mon 3ème véhicule... les devis montrent un écart de près de 200 euros !</t>
  </si>
  <si>
    <t>kerneves-j-113199</t>
  </si>
  <si>
    <t>RAPIDE EFFICACE, à l'ecoute lorsque l'on appelle cette assurance....
Je suis toujours tombé sur un interlocuteur sérieux, attentif, prenant son temps pour repondre le mieux a mes attentes</t>
  </si>
  <si>
    <t>eric-127740</t>
  </si>
  <si>
    <t>Je ne donnerais même pas une étoile
Depuis le 4 mars j'ai sollicité cette compagnie pour solliciter le transfert d'un contrat d'assurance retraite vers un péri ouvert avec une autre compagnie. pas de possibilité de joindre un conseiller compétent, à part de braves dames situées à bordeaux qui ne connaissent pas le dossier.
En outre, Groupama Ga euro courtage joue la montre pour ne pas transférer les fonds. Après 4 mois sans nouvelles j'ai reçu un mail me demandant des pièces complémentaires que je me suis empressé de fournir dans les 24 h
Un mois plus tard soit hier j'ai reçu un autre mail m'indiquant qu'il manquait des pièces complémentaires.
Mon sentiment est que cette société joue la montre pour garder les fonds le plus longtemps possible et que c'est scandaleux sur le plan déontologique et sur le plan du professionnalisme
Société à éviter à tout prix
Eric Cayol</t>
  </si>
  <si>
    <t>alvarez-m-135750</t>
  </si>
  <si>
    <t>Super assureur ils sont rapide et prenes des jeune deans le besoins sans de grandes contreparties effrayantes, de plus pour un jeune malusé les tarrifs sont très raisonnable.</t>
  </si>
  <si>
    <t>chichon-61331</t>
  </si>
  <si>
    <t>Ne respecte pas client une fois contrat signé  ne reconnaissent pas leur erreurs seul compte pour eux les encaissements même s ils sont irreguliers</t>
  </si>
  <si>
    <t>18 avril 2017 suite à une expérience en avril 2017</t>
  </si>
  <si>
    <t>rguelou-54143</t>
  </si>
  <si>
    <t>On ne peux pas se satisfaire d'un service client si incohérent et inexistant ! Deux trois semaines pour un mail, des réponses complètement à côté ! J'ai bien mis 6 mois pour obtenir ma carte verte...</t>
  </si>
  <si>
    <t>arnaud-d-124075</t>
  </si>
  <si>
    <t>Je suis très satisfait des services en cas de panne (le service à toujours été très bon à ce niveau là), mais en cas d'accident, il est très compliqué d'voir un suivi correct.</t>
  </si>
  <si>
    <t>yann-p-127577</t>
  </si>
  <si>
    <t>Clair et efficace avec une proposition de garantie extra large adapté à chacun aux meilleurs tarifs. souscription rapide, assuré immédiatement je recommande</t>
  </si>
  <si>
    <t>carry-58195</t>
  </si>
  <si>
    <t>C'est dommage qu'il n'y ait pas la possibilité de régler par virement vu que tout se fait via le net ou par téléphone et que tout le monde peut avoir un souci de carte bancaire au mauvais moment (ex:perte, vol, plafond insuffisant...) et ainsi ,comme se fut mon cas , aller ailleurs pour un nouveau contrat! Dommage!</t>
  </si>
  <si>
    <t>31 août 2019 suite à une expérience en août 2019</t>
  </si>
  <si>
    <t>gradlon29300-78835</t>
  </si>
  <si>
    <t>Direct assurance était parfait il y'a 5 ans niveau tarif. Mais là ils abusent complétement . presque 900 euros pour un Renaut captur 6 cv en tout risque. 2 fois plus chère que des enseignes qui on pignon sur rue.</t>
  </si>
  <si>
    <t>grosses-65918</t>
  </si>
  <si>
    <t>trés bonne réception téléphonique</t>
  </si>
  <si>
    <t>sebastien-c-124054</t>
  </si>
  <si>
    <t>Je ne suis pas satisfait des conditions tarifaires et du service. le prix protiqué est différent du prix pratiqué sans justification. Je suis assuré chez direct assurance depuis très longtemps et je ne comprends pas le tarif excessif demandé</t>
  </si>
  <si>
    <t>pascal-l-114118</t>
  </si>
  <si>
    <t>facilité d' utilisation du site et prix très concurrentiel .Demandes d'informations prises en compte rapidement et formulaire et attestations faciles à imprimer</t>
  </si>
  <si>
    <t>bentivegna-m-110755</t>
  </si>
  <si>
    <t>pour l'instant je suis satisfait je viens de souscrire à cette assurance donc avis favorable pour la réception téléphonique et le tarif donc rien à ajouter pour l'instant</t>
  </si>
  <si>
    <t>ameruxxh17-61294</t>
  </si>
  <si>
    <t>assurances de  mauvaise fois,experts ,si l'on peut appeler ça comme "expert",je dis commis d'assurances,darty,boulanger,des enseignes qui veulent vendre et non pas le contraire,alors il y a un serieux malaise, apres six ans chez eux,habitation, deux vehicules, protection juridique et  un lave vaisselle dont une durite pompe brulé suite a un contact avec une resistance et que l'on veut pas prendre en charge, et bien NON je ne suis pas d'accord du tout</t>
  </si>
  <si>
    <t>bonnie-l-106331</t>
  </si>
  <si>
    <t>Apparemment ls clients distants sont punis de leur loyauté avec des prix beaucoup plus élevés que pour ls nouveaux clients. Et le service client n'a rien d'autre à dire que : "vous avez qu'à résilier" !</t>
  </si>
  <si>
    <t>sabrina-v-130927</t>
  </si>
  <si>
    <t xml:space="preserve">Satisfait du service prix correct et site très clair je recommanderai direct assurance à mon entourage
Très rapide et simple
La conseillère que j'ai eu était très claire et aimable 
</t>
  </si>
  <si>
    <t>mat-sf-96014</t>
  </si>
  <si>
    <t>Terrible expérience avec l'Olivier Assurance qui refuse la prise en charge du sinistre en Tous risques suite à l'incendie par combustion de mon véhicule qui a pris feu sur notre propriété le 11/07/2020 et qui selon l'avis des pompiers et des experts aurait incendié le véhicule de ma femme par propagation.
Aucune trace d'acte de vandalisme n'a été trouvée et l'hypothèse privilégiée est celle d'un défaut provenant de mon véhicule qui est encore sous garantie constructeur BMW. 
L'olivier refuse de reconnaître le transfert des garanties de mon contrat d'assurance en formule Tous risques comme je l'avais demandé depuis le 5/11/2019 et souhaite enregistrer le sinistre avec le minimum de garanties, au tiers essentiel suite à une erreur de leur service client qui n'aurait pas effectué le transfert de garanties en formule Tous risques comme demandé.
Réclamation transmise auprès de la Direction Qualité de L'olivier assurance qui est injoignable et ne répond plus à mes demandes ni à la mise en demeure remise par recommandé avec accusé de réception le 21/07/2020 avec l'ensemble des preuves et échanges des emails.
Le service client m'indique une chose et son contraire à chaque appel, on me confirme à plusieurs reprises que je suis bien assuré en Tous risques et que je serais indemnisé puis ils font marche arrière et m'indiquent que je suis assuré au Tiers essentiel...
J'ai transmis ma réclamation auprès de la Direction Qualité comme demandé par le service client(réclamation RCLA20-07-016).  Madame Viscart de la Direction Qualité de L'olivier assurance en charge de mon dossier, m'avait confirmé qu'ils attendaient de recevoir mon courrier de mise en demeure avec l'ensemble des documents et preuves de ma demande de transfert de garanties en Tous risques pour me répondre et revoir mon dossier. Je n'ai jamais eu de réponses à ma mise en demeure ni à mes demandes de rappel téléphonique de la part de la Direction Qualité depuis deux semaines. Le service client est incapable de me transférer les appels auprès d'un responsable ou auprès de la Direction Qualité qui reste injoignable malgré mes demandes de rappel effectuées auprès du service client.
Il semble évident que le service client de L'olivier assurance ait commis une erreur et n'ait pas procédé à l'enregistrement de ma demande de transfert de garanties en Tous risques comme je l'avais manifesté à plusieurs reprises. Le service client a donc visiblement clôturer ma demande d'augmentation de garanties sans même me prévenir si le dossier était incomplet alors que je l'avais explicitement demandé. Je tiens à préciser que j'étais déjà assuré chez l'Olivier depuis 2017 en Tous risques avec mon ancien véhicule.
Le véhicule sinistré est toujours présent sur notre propriété et nous n'avons pas pu nettoyer les dégâts tant que le véhicule n'a pas été enlevé, ce qui reste dangereux compte tenu des débris de verres et de ferrailles présents dans notre jardin.  
Etant donné que la Direction Qualité de L'Olivier Assurance ne répond plus à mes demandes ni à ma mise en demeure, j'ai saisis les services de la Médiation de l'Assurance et compte engager une procédure judiciaire comme recommandé par mon avocat puisque nous n'avons plus de nouvelles de l'assurance.
Nous allons faire remonter le dossier auprès de l'Autorité de contrôle prudentiel et de résolution afin de signaler les pratiques de cet assureur.</t>
  </si>
  <si>
    <t>pedrokite34-108931</t>
  </si>
  <si>
    <t>Après de mauvaises expériences chez d'autres assureurs, j'ai trouvé un très bon accompagnement chez la mutuelle des motards. Toujours efficasse dans le traitement de mes demandes, je suis pleinement satisfait !</t>
  </si>
  <si>
    <t>malikachu-96492</t>
  </si>
  <si>
    <t>J ai demandé mon bulletin de situation et la la manière de parler de la conseillère a changer du tout au tout 
 J ai des problème financier du coup pas possible de payer la cotisation je veux donc changer d assurance parce que MAAF ne veut plus me donner d accord pour payer en plusieurs fois et la grande surprise j ai demander le relever d informations la conseillère qui est de habitude gentille est compréhensible est devenue presque méchante au téléphone 
En même temps j ai tous mes contrats chez eux voiture  maison enfants assurance décès
Bien déçu de leur réaction</t>
  </si>
  <si>
    <t>28 août 2019 suite à une expérience en août 2019</t>
  </si>
  <si>
    <t>defender-78776</t>
  </si>
  <si>
    <t>Des prix bas mais pour rien, ils utilisent les experts du BCA qui sont des nuls,  ils vous demandent de payer la franchise de 350e alors que vous n'êtes pas responsable et que vous êtes en tous risques, l'expert bidon refusent de faire les réparations dans l'intégralité,  et pacifica se retranche derrière lui, bref, c'est le jeu du c'est pas moi c'est lui le fautif, et 5 mois d'attente pour juste repeindre un capot de voiture, car ils ont préfèrés faire d'abord un polish dont le résultat a été lamentable. 
après ma plainte, lorsqu il a fallu repeindre capot calandre pour enlever des tâches de peinture blanche sur une voiture noire, ils ont juste fait repeindre le capot sans la calandre, et ce, en prétextant que la calandre avait des traces de gravillons , alors que le polish fait avant avait fait des éclats de peinture.
Un conseil,  payer plus cher mais aller ailleurs, et surtout avant de signer demander à votre future assurance si ils utilisent le cabinet d'experts BCA, et si oui, fuyez!</t>
  </si>
  <si>
    <t>anne1949-126863</t>
  </si>
  <si>
    <t xml:space="preserve">Si je pouvais mettre ZÉRO ÉTOILE je le ferai !
Je dépose une déclaration d accident dans une antenne Bureau MAIF de province , déjà l interlocutrice est rébarbative,  pas avenante du tout , aucun sourire , style coincée,   comme c est pour un parent qui travaille et ne peux venir en journee et soirée  , deja on me demande pourquoi la personne ne se deplace pas elle meme ...et on me dit que par CONFIDENTIALITÉ elle  ne sera pas enregistrée et que cette déclaration sera juste scannée et envoyée par mail et figurera donc dans son   dossier . A mon parent  de téléphoner et faire cette déclaration ensuite .
Je demande donc à mon interlocutrice de vérifier quand même  le constat et si tout est clair car mon parent n a AUCUNE responsabilité dans cet accident . Elle me répond que tout explicite et que c est ok . 
SAUF que lorsque mon parent appelle  pour l enregistrement on lui dit qu' il FAUT REFAIRE LE CONSTAT !! On lui  propose même de REPOUSSER son départ en vacances qui est demain pour expertiser sa voiture !! 
Mon parent perd une heure a TOUT REFAIRE VIA LEUR PLATEFORME ! Comment signera la partie adverse qui lui est rentrée dedans en reculant ??  il y a  un témoin oculaire heureusement  !!
Sacrées tracasseries pour éviter toute prise en charge quoi , bien que nous n ayons aucune responsabilité,  le constat a été vu et validé par une menfoutiste , pure perte de temps et d énergie. 
Je vais résilier mes 7  CONTRATS chez eux , par principe . 
</t>
  </si>
  <si>
    <t>lyline-63794</t>
  </si>
  <si>
    <t>Pour le moment, je ne peux pas parler sur les remboursements en cas de sinistre, je n'en ai pas, par contre, les tarifs sont super compétitifs et avec la loi Hamon l'assureur s'est occupé de toutes les démarches vers l'ancien assureur.</t>
  </si>
  <si>
    <t>philippe-c-121272</t>
  </si>
  <si>
    <t>Tarifs encore élevés, je regarde ailleurs pour baisser ce prix. Il semblerait que des concurrents soient moins chers. Je me donne 1 mois pour trouver une autre assurance</t>
  </si>
  <si>
    <t>viovio-80486</t>
  </si>
  <si>
    <t xml:space="preserve">je déconseille fortement à tous les automobilistes de prendre cette assurance.
je me suis fais vandalisé mon véhicule le 15septembre, on m a volé ma banquette arrière.
A ce jour le 28 octobre, mon véhicule n est toujours pas réparé. résultat je ne peux pas transporter plus d une personne depuis bientôt deux mois.
de plus il a fallu que je remplace a mes propres frais le carreau cassé lors de l incident.
sans oublier que le jour de la déclaration du sinistre, ils se sont permis de modifier mon contrat et par conséquent mes cotisations.
</t>
  </si>
  <si>
    <t>celine59-61502</t>
  </si>
  <si>
    <t xml:space="preserve">Cet assureur coute cher et quand vous avez un souci il n'y pas de moyen simple de les contacter.
Le dossier n'évolue pas et ils sont très antipathiques et enclins à vous dire que de toutes faons vous n'aurez rien quel soit  soit le sinistre.
Fuyez cet assureur </t>
  </si>
  <si>
    <t>abdelhaqe-a-115074</t>
  </si>
  <si>
    <t xml:space="preserve">je suis satisfit de votre service simple et claire et pratique par contre le prix un peu chère.
 mais en générale le service et claire   et très bien
</t>
  </si>
  <si>
    <t>mfd-76963</t>
  </si>
  <si>
    <t>les remboursements ne sont pas satisfaisants. Nous devons faire l avance de frais sur des hospitalisations, soins dentaires etc.</t>
  </si>
  <si>
    <t>jean-michel-wilfried-eloick-n-125942</t>
  </si>
  <si>
    <t>Je suis satisfait du service , le prix est un peu chère . Les informations était  très claire et précise . Rien a dire à ce niveau là . Continuez ainsi .</t>
  </si>
  <si>
    <t>thomas-paul-122805</t>
  </si>
  <si>
    <t>Grand merci à Aminata qui m’a très  bien répondu pour ma résiliation de mon contrat suite à une réponse différente entre le « suivi client » et la « gestion ».</t>
  </si>
  <si>
    <t>brunodesc-117238</t>
  </si>
  <si>
    <t>Je veux attirer l'attention des clients GMF : après des années (des décennies!) avec un bonus de 50%. J'ai eu coup sur coup deux accidents (matériels, responsabilité totale): la GMF m'annonce que mon bonus passe à,5 à 0,62 (c'est normal) puis peu avant l'échéance suivante ... la GMF m'annonce (recommandé avec A/R) que mon contrat est résilié!
Alors attention! même avec des années à 50% la GMF résilie ses contrats après 2 accidents
Dommage car j'étais très satisfait de la GMF jusqu'à présent (j'allais écrire ce coup pendable...)
Dommage que les clients ne soient pas prévenus (j'aurais pu changer d'assureur avant, ça m'aurait coûté moins cher) Ils le seront  maintenant j'espère.</t>
  </si>
  <si>
    <t>frederic-b-133388</t>
  </si>
  <si>
    <t>Je suis très satisfait d'avoir pu régler ça un samedi à midi passé !  Merci beaucoup pour ce service.
Et je trouve les tarifs tout à fait corrects, nous verrons à l'usage si les garanties suivent ...</t>
  </si>
  <si>
    <t>bruno-56770</t>
  </si>
  <si>
    <t>Cette assurance est limité , prenez garde aux prise en charges car il est noté CHIRURGIE mais plein d actes ne sont pas pris en charge donc finalement le rapport prix et actes prises en charges et très élevés</t>
  </si>
  <si>
    <t>jeangomez-77238</t>
  </si>
  <si>
    <t>Bonjour, ma femme a eu un accident le 28mai 2019 , envois de tout les documents dans les délais . Aujourd'hui 1er juillet et aucun remboursement !!!! Appel à la MatMut ( perte du constat) et comme par magie le constat réapparaît !!!! Appel aujourd'hui et on me répond que mon dossier n'a toujours pas était traiter !!!! Alors je pense vraiment qu'ils sont incompétents dans leur travail car aucune réponse de leur part ont me répond que mon dossier n'a pas était traiter !!!! Je pense que cet assurance et de mauvaise fois tout simplement...pour le sinistre ils sont fait appel à Allianz aussi incompétent plus de 1 semaines pour que l'expert donne sont chiffrage du jamais vu !!!! Je déconseille cet assurance ne vous assurer pas à la MATMUT</t>
  </si>
  <si>
    <t>eleonore-v-114669</t>
  </si>
  <si>
    <t>Impossible a résilier, parcontre facile d'etre radié. Service client lamentable et insultant. 
Plus jamais. Il y a bien d'autres assurances moins cheres.</t>
  </si>
  <si>
    <t>canac-c-112960</t>
  </si>
  <si>
    <t xml:space="preserve">Le prix de l'assurance n'a pas changé d'une année à l'autre. 
Pas de nouveau bonus. Je ne sais pas ce qui m'attend dans le futur niveau bonus. Comment cela fonctionne ? Pour le reste, l'application fonctionne bien. </t>
  </si>
  <si>
    <t>tesoro-d-107392</t>
  </si>
  <si>
    <t>top, le rapport qualité prix est parfait! le contrat est très accessible, clair et net, il ne manque plus qu'a tester l'assurance...merci l'olivier!!!</t>
  </si>
  <si>
    <t>02 janvier 2020 suite à une expérience en janvier 2020</t>
  </si>
  <si>
    <t>nadine-85418</t>
  </si>
  <si>
    <t>tres bon pour la pub(mensongere),mais pas pour le reste</t>
  </si>
  <si>
    <t>alenorf--92481</t>
  </si>
  <si>
    <t>Devis simple et rapide a faire en ligne . Plus difficile d’avoir un conseillé. Prix dans la moyenne du marcher pour un conducteur expérimenté avec 50 pour-cent de bonnes . Assure les jeunes conducteur mais assez chère Pour le coup, même en conducteur autorisé .</t>
  </si>
  <si>
    <t>08 septembre 2020 suite à une expérience en septembre 2020</t>
  </si>
  <si>
    <t>cocowave-97135</t>
  </si>
  <si>
    <t>Même le correspondant assureur de ma région n’a pas réussi à régulariser ma situation, c’est dire le niveau d’incompétence de cette assurance qui, au bout de 4 mois de réclamations, n’a toujours pas mis ma cotisation à jour avec le nouveau tableau d’amortissement envoyé à trois reprises ! A croire que leurs compétences sont inversement proportionnelles aux progrès technologiques ! J’ai donc dû souscrire une autre assurance, moins chère. En 10 jours, tout était fait. CQFD.</t>
  </si>
  <si>
    <t>05 juin 2017 suite à une expérience en juin 2017</t>
  </si>
  <si>
    <t>bruno13-55151</t>
  </si>
  <si>
    <t xml:space="preserve">attente de 4 semaine pour passage d'un expert suite à un sinistre ils n'aime pas que l'on choisisse une concession plutôt qu'un de leur garage conventionné. pensé à renégocier les tarif des cotisations réponse de mon agent "tant que le client ne se plaint pas c'est qu'il est content" suite comparaison avec d'autre assurance 200euros de remise. c'est pas rien. de plus suite sinistre leur enquête satisfaction ne fonctionne quand fonction d'une bonne notation déplorable </t>
  </si>
  <si>
    <t>follydo-52610</t>
  </si>
  <si>
    <t xml:space="preserve">depuis le 31/01 suite à la demande de l'olivier j'ai envoyé le 
relevé d'information concernant  ma voiture pour prouver que ma femme bénéficiait également de 50/*100 de bonus.
Surprise ce matin mail me demandant à nouveau ce relevé pour recevoir la carte verte sinon menace de supprimer le contrat d'assurance et le paiement effectué non remboursé.
Aberrant cette assurance ras le bol .  </t>
  </si>
  <si>
    <t>22 août 2018 suite à une expérience en août 2018</t>
  </si>
  <si>
    <t>lil-66343</t>
  </si>
  <si>
    <t>attention les assurés à la CNP au passage d'une assurance prêt de 69 ans à 70 ans elle vous fera payé 227 % de plus soit de 36 euro  à 118 euro par mois et la banque CA vous dira vous payerez un peu plus cher en passant senior  et cela avec un dossier médical normal aucune réclamation n'est pris en compte</t>
  </si>
  <si>
    <t>ladelnet-n-125057</t>
  </si>
  <si>
    <t>Rien à dire bravo ! Je suis totalement satisfaite. Dommage, mais c'est le principe,  qu'il faille faire beaucoup de saisie pour arriver à la rubrique souhaitée.</t>
  </si>
  <si>
    <t>jeremie--93683</t>
  </si>
  <si>
    <t>Satisfait du service. Les prix me conviennent . Excellent rapport qualité prix . Bien accompagné durant tout le long de ma recherche. Content de ce devis</t>
  </si>
  <si>
    <t>jacque--108912</t>
  </si>
  <si>
    <t xml:space="preserve">Bravo !j'ai eux la chance d'avoir Rita en ligne . très très agréable et passiante. A récidivé !. J'attende avec impassiance  la réponse a ma question .
 </t>
  </si>
  <si>
    <t>cessco-60996</t>
  </si>
  <si>
    <t>J'ai 4 contrats MRH aux ACM.
Après un DDE et la visite d'un expert Eurexo, j'ai donc envoyé les devis des artisans il y a 3 semaines.
Malgré 3 relances, toujours pas de nouvelles sur l'accord de la prise en charge, et là, je suis en attente depuis 13 minutes 27 secondes pour essayer de les joindre.
Je vous laisse vous faire votre avis sur leur réactivité et la qualité du "service Client".</t>
  </si>
  <si>
    <t>ee9688-99373</t>
  </si>
  <si>
    <t>J'estime que cette compagnie mérite les louanges qui lui reviennent, compte tenu des avantages de prime, des soutiens prodigués à ses assurés, du maintien du contact permanent avec eux et non seulement au moment de l'encaissement des primes, l'extension qu'elle propose à d'autres contrats, et la vitesse ainsi que le professionnalisme qu'elle accorde aux réponses relatives aux demandes des assurés. Bravo à ses gestionnaires!!!</t>
  </si>
  <si>
    <t>alba-78790</t>
  </si>
  <si>
    <t>Mutuelle très chère qui aime entretenir le flou auu sujet des hausses de cotisation</t>
  </si>
  <si>
    <t>bris-andre-g-137710</t>
  </si>
  <si>
    <t>Très content du service téléphonique afin de souscrire à l'assurance. Je recommande sans soucis. Bonne explication, personne qui prend sont temps......</t>
  </si>
  <si>
    <t>corinne-e-111503</t>
  </si>
  <si>
    <t>Société d'assurance bien placée sur le marché. J'ai toujours obtenu réponse à mes questions. Ayant eu 1 accrochage 100% responsable, ils se sont occupés de tout. 1 véhicule de remplacement est arrivé à mon domicile. La mienne étant partie chez le garagiste, l'expert est passé dans les 24H. Bonus 50 gardé tel quel, car 1er accident de ma vie ! Maintenant, reste à découvrir le surcoût de la prime d'assurance annuelle... Pas d'excès m'a-t-on dit ! J'attends de voir...</t>
  </si>
  <si>
    <t>chrystele-c-122946</t>
  </si>
  <si>
    <t>Je suis très satisfaite de ce service et de la plupart des autres contrats que j'ai à la GMF dans leur ensemble, même au niveau qualité / prix . merci</t>
  </si>
  <si>
    <t>yves-103924</t>
  </si>
  <si>
    <t>Mutuelle en dessous de tout ne réponds jamais n'y mail n’y téléphone in excitant même pas le respect des adhérents j'en suis a un mois toujours pas de remboursement.
Je me barre a la fin de l'année</t>
  </si>
  <si>
    <t>andrew49-101948</t>
  </si>
  <si>
    <t xml:space="preserve">Nouvel abonné mon assurance mutuelle ne prenant effet qu'au premier JANVIER 2021 et déjà un premier couac !. Le devis établi le 09/12/2020 avec la conseillière financière s'établissait à une mensualité de 274 € par mois, ce qui était déjà supérieur de 50 € à ma mutuelle actuelle FMA, mais présente quelques garanties supérieures. Le 15/12, je reçois l'échéancier dont les futures mensualités s'élévaient à 334 €. Je fais immédiatement une réclamation auprès de la conseillère qui l'a établi le contrat et elle me déclare que la prime a été "majorée tardivement" du fait que je n'avais pas de mutuelle auparavant. Ce qui est faux puisque c'est la première qu'elle ma demandé. Donc, elle fait une réclamation auprès du groupe afin de supprimer cette majoration en joignant une copie de la carte de mon  ancienne mutuelle. A ce jour, je n'ai toujours aucune réponse et il est probable que les mensualités de 334 euro soient prélevées dès le 5 Janvier. Aujourd'hui, 29/12, je recontacte le groupe au 0980 980 880, la conseillère est incapable de me dire ce que devient la réclamation et me rassure qu'un réajustement se fera dès le mois de Février. Toutes les mutuelles à qui j'ai demandé des devis, ne m'ont jamais demandé si j'avais une mutuelle auparavant et ne m'ont imposé une majoration dite "tardive" de 60 euro. C'est inadmissible. J'espère qu'ils ne pas font passé le délai de rétraction en qu'ensuite le problème ne sera pas résolu. Déjà la confiance envers cette mutuelle et et leurs pratiques en a pris un sérieux coup dès le départ.  </t>
  </si>
  <si>
    <t>alain-c-115643</t>
  </si>
  <si>
    <t>Les prix me semble correct , on verra par la suite si les services suivent et si le tarif ne double pas l'année prochaine en ce qui concerne l'adhésion par internet  et les envoies de documents c'est parfait</t>
  </si>
  <si>
    <t>cc-124990</t>
  </si>
  <si>
    <t xml:space="preserve">Un conseil pour votre santé et votre porte-monnaie : fuyez!!! Quand vous résiliez avec eux comme par hasard vous leur devez de l'argent qu'ils ont "oublié " de réclamer, cela est arrivé à beaucoup d'assurés et cela concerne de grosses sommes de 400 à 5000 €  </t>
  </si>
  <si>
    <t>hicham-b-133370</t>
  </si>
  <si>
    <t>Je trouve la procédure de souscription du contrat trop compliquée. Ma femme est mise d'office en second conducteur alors qu'elle ne conduit pas ma voiture..  par ailleurs y a t-il un prix plus bas si le véhicule est garé dans ma propriété ?</t>
  </si>
  <si>
    <t>nussbaum-103885</t>
  </si>
  <si>
    <t>Très déçu par Direct assurance, en deux ans, j'ai eu trois contrats différents, sans en être averti et à chaque fois avec une augmentation de tarif. C'est le premier assureur qui me donne chaque année du bonus et portant les échéances ne diminues pas, mais au contraire augmentes. De plus impossible de les joindre, que ce soit  par internet, où par téléphone.</t>
  </si>
  <si>
    <t>24 octobre 2021 suite à une expérience en septembre 2021</t>
  </si>
  <si>
    <t>nadine26-68457</t>
  </si>
  <si>
    <t>J'ai été extrêmement satisfaite de Macif pendant 10 ans, mais depuis plusieurs mois ma satisfaction diminue nettement. 
J'ai eu un problème habitation qui n'a pas été correctement pris en charge par Macif et depuis 2 mois je leur demande de me rembourser une intervention couverte par l'assurance, sans réponse de leur part. Et un employé de Valence est tout sauf aimable!!
A mon grand regret, je vais essayer de changer toutes mes assurances et mutuelle</t>
  </si>
  <si>
    <t>laurence-d-130352</t>
  </si>
  <si>
    <t>Je suis satisfaite des services.
Un peu chère quand même.
Mais toujours bien reçue.
Je suis assurée chez vous depuis très longtemps.
Bien cordialement,</t>
  </si>
  <si>
    <t>30 août 2020 suite à une expérience en août 2020</t>
  </si>
  <si>
    <t>eric--96830</t>
  </si>
  <si>
    <t>Après plus de 10 ans d’ancienneté, bonus maximum depuis plus de 3 ans,je me suis fait virer comme un délinquant de la route, pour 3 bris de glaces sur 3 années  consécutives et sur les 3 bris de glaces deux n’ont pas nécessités de changement juste une injection de résine .
Étant donné mon sentiment d’injustice, j’ai résilié mon deuxième véhicule chez eux.
C’est inacceptable! je recommande de fuir ce type d’assurance !</t>
  </si>
  <si>
    <t>belaid-l-106666</t>
  </si>
  <si>
    <t>Je suis satisfait du service 
Lanaki belaid très content 
Par apport à d'autre compagnie je recommande direct assurance a les amis et ma famille 
Cordialement</t>
  </si>
  <si>
    <t>03 mai 2017 suite à une expérience en mai 2017</t>
  </si>
  <si>
    <t>evitezgroupama56-54430</t>
  </si>
  <si>
    <t xml:space="preserve">je veux annoncer un sinistre: l'employé au téléphone ne me laisse pas placer un mot, il m'interrompe sans cesset en me disannt "ce sinistre n'est pas couvert" </t>
  </si>
  <si>
    <t>sonia-b-129962</t>
  </si>
  <si>
    <t xml:space="preserve">je suis satisfaite, j'ai toutes mes assurances chez vous
rien a redire , rapide et disponible
les tarifs sont bon, le site internet est intuitif, 
je recommande vivement.
</t>
  </si>
  <si>
    <t>normand-j-117817</t>
  </si>
  <si>
    <t>Je très satisfait de la conseillère et des explications reçues . Je recommande vivement cette assurance . Allez y les yeux fermées ! Prix tres attractifs par rapport a la concurrence !</t>
  </si>
  <si>
    <t>maldy-e-109660</t>
  </si>
  <si>
    <t>Je suis satisfaite des prix et de la qualité de services et je recommanderais autour de moi l'olivier Assurance 
Prix qui sont vraiment très abordables</t>
  </si>
  <si>
    <t>maya-99298</t>
  </si>
  <si>
    <t>Catastrophique ! Des augmentations de cotisations annuelles de l’ordre de 60 à 80%,  cotisation à 50 € pour un chien passe à 80€ l’année suivante) qu’il faut passer 1h voire plus à renégocier avec le service client qui vous envoie vers le service qualité lequel est joignable au bout de 20/30 mn !</t>
  </si>
  <si>
    <t>expat-95974</t>
  </si>
  <si>
    <t>Vivant à l'étranger, je vis un enfer pour procéder au rachat. Leur procédures sont incroyablement lentes et complexes, et leur service très mal internationalisé.</t>
  </si>
  <si>
    <t>louisa-114426</t>
  </si>
  <si>
    <t>J ai demandé un devis pour un soin dentaire pour mon fils le 28 mars. Nous sommes le 20 mai et je n'ai toujours pas de réponse. Malgré plusieurs relances par téléphone. Le temps d attente au téléphone peut aller jusqu'à 30 minutes, pour obtenir aucune aide. Pour écourter le temps d'attente au téléphone la mutuelle met en avant son site convivial. Je ne comprends pas très bien en quoi un site de mutuelle souligne sa convivialité, mais bref, passons. D'ailleurs impossible d'acceder à mon espace assuré sur le site. Le service technique n'était pas capable de resoudre ce problème, malgré plusieurs relances à ce sujet également. 
En demandant à parler à un responsable, j'ai été guidé directement vers l'enquête de satisfaction, on m'avait donc tout simplement raccroché au nez. Expérience mutuelle juste décévante pour l'instant.</t>
  </si>
  <si>
    <t>carole-b-130924</t>
  </si>
  <si>
    <t>Je suis totalement satisfaite de la GMF, pour l'auto et l'habitation. Je la recommande. Prix très correct et très bonne relation clientèle. Vraiment top.</t>
  </si>
  <si>
    <t>hayat67-91225</t>
  </si>
  <si>
    <t>Je n'ai jamais eu de sinistres, et pourtant je laisse un commentaire négatif.
Je demande à avoir mon conjoint en conducteur secondaire, on me dit OK et quand je recois les documents il n'y figure pas.
A chaque fois que je demande à cet assurance la moindre chose, ils sont incapables de faire les choses correctement.
Cliente chez eux depuis 2017, ce sera ma dernière année chez eux. Je préfère payer 50€ plus cher ailleurs et ne plus avoir d'emmerdes.</t>
  </si>
  <si>
    <t>kol-94537</t>
  </si>
  <si>
    <t xml:space="preserve">Après un sinistre, malgré mes relances, l ajout de témoignages de passants, aucune nouvelle des personnes en charge de mon dossier.
Véhicule immobilisé depuis plus d un mois.
Aucune empathie. Aucun retour d information.
Lamentable.
Assurance que je déconseille vivement.
Je changerai dès que possible
</t>
  </si>
  <si>
    <t>23 février 2019 suite à une expérience en février 2019</t>
  </si>
  <si>
    <t>daniel-71553</t>
  </si>
  <si>
    <t>Depuis cette année Mutavie remunere moins bien le fond euro de ses tout premiers contrats alors que les frais étaient identiques voir plus élevés Mutavie sait que ses premiers souscripteurs sont âgés souvent plus de 70 ans et ne peuvent plus changer de contrat ce qui leur ferait perdre tous leurs avantages de fiscalité lors de la transmission de leur patrimoine   Mutavie vol ses anciens adhérents et les volera jusqu à la fin de leur jour pour mieux rémunérer les nouveaux adhérents et rendre ses produits plus attractifs   Mutavie a trahit ses anciens adhérents en leur inspirant confiance avec de belles paroles tél que Epargne solidaire et toujours des Valeurs mis en avant jusqu à l an dernier  Ne faites pas confiance à Mutavie Assurance-vie de la Macif qui dans quelques années inventeront un nouveau contrat pour moins rémunérer celui qui existe maintenant</t>
  </si>
  <si>
    <t>16 novembre 2017 suite à une expérience en novembre 2017</t>
  </si>
  <si>
    <t>nge-fr-58873</t>
  </si>
  <si>
    <t>complices de courtiers sans scrupule, bonimenteur, se présentant comme services de la Sécurité Sociale pour mettre à jour les dossiers-un conseil, rétractez-vous immédiatement après signature électronique auprès service client, et avisez des agissements de tous auprès de monsieur le Procureur de la République de la circonscription de votre résidence.</t>
  </si>
  <si>
    <t>sophie-51736</t>
  </si>
  <si>
    <t>Bonjour,
J'ai été démarché ce jour par un courtier me faisant l'article de la mutuelle Neolia.
La demoiselle me demande quelques informations pour pouvoir m'envoyer mon contrat. Elle veut connaitre ma date de naissance ainsi que mon numéro de portable pour pouvoir m'envoyer la documentation. Méfiante, je lui demande pourquoi elle a besoin de savoir tout ça alors qu'elle a apparemment mon adresse. Je lui demande donc à quoi ça servir. Elle me sort l'article "je comprends que vous soyez méfiante avec tous les démarchages téléphoniques qu'on reçoit aujourd'hui mais ne vous inquiétez pas c'est juste pour pouvoir vous envoyez la documentation." Finalement je lui donne ces 2 informations et là elle me demande ma situation familiale et mon numéro IBAN. Pourquoi ?? Je croyais qu'elle n'avait besoin que de 2 informations et là on en est à mon numéro bancaire ??! Elle tente encore une fois de me rassurer en me disant que c'est normal, ce n'est pas une arnaque, elle m'explique que sur mes factures edf, téléphone, etc. il y a bien mon numéro IBAN, n'est-ce pas ? Oui, en effet mais parce que c'est moi qui leur ai donné APRES avoir signé un contrat, pas avant ! Bref, elle m'embrouille, elle me donne ses noms et prénoms (là j'ai un sérieux doute mais bon..., son numéro, etc). Bref je lui donne. Elle me dit que je vais recevoir un sms. En effet, mais ce n'est pas une doc ! Elle me demande de lire ce qui est écrit. Je le lui lit à moitié et j'ai bien fait puisque dans ce sms il y a un code pour faire une signature électronique !!! Heureusement que je ne lui ai pas donné en entier ! Après moult palabre j'ai finalement réussi à m'en débarrasser et au vu des commentaires que je viens de lire ici j'ai bien fait !
On vous oblige à souscrire une assurance sans avoir de contrat sous les yeux en dehors de quelques explications bien choisis. On a en effet toujours le choix de résilier ensuite mais on nous force la main ! Surtout quand elle me dit que je vais recevoir le courrier dans les délais postaux (14 jours plus tard comme je l'ai lu ici ce sont les délais postaux ??!).
Bref, super en colère par ce démarchage abusif.
Néoliane je ne vous salue pas !</t>
  </si>
  <si>
    <t>gadogaan-110096</t>
  </si>
  <si>
    <t>Prix exorbitant en comparaison du remboursement pénalisé par une franchise tout aussi exorbitante 
En économisant le montant mensuel de l'assurance, vous comptabilisez un capital conséquent en cas de coup dur pour votre animal gadogaan</t>
  </si>
  <si>
    <t>deric25-77492</t>
  </si>
  <si>
    <t>Harmonie Fonction publique : très très moyen. Me réclame près de 1000 eur sur 2018 que l'organisme payeur n'aurait pas prélevé sur 2018. Lettre de relance abrupte, sans explication, ce à la veille des congés.
Pas sérieux</t>
  </si>
  <si>
    <t>18 septembre 2021 suite à une expérience en octobre 2020</t>
  </si>
  <si>
    <t>biggy-133386</t>
  </si>
  <si>
    <t>Pfff que dire....rien de positif...
Délais énormes dans les remboursements,  impossible d'avoir le service client par téléphone (18 essais et j'ai abandonné) ,  aucun retour aux mails envoyés ...et le niveau remboursement par rapport au tarif: à fuir.... J'ai clôture mon contrat depuis fin juin et j'attends toujours des remboursements liés à la période de cotisation. Nous sommes en septembre...tout est dit.</t>
  </si>
  <si>
    <t>charpentier-f-109477</t>
  </si>
  <si>
    <t>Très performant et rapide je suis contente de mes contrats chez Olivier Assurance et des. Avantages que ça me permet de réel économie chaque mois et sur l année</t>
  </si>
  <si>
    <t>isabelle-h-127701</t>
  </si>
  <si>
    <t>les prix me conviennent 
assurance tres rapide et très claire pour tout
remplissage du dossier parfait. 
En esperant recevoir très vite la carte verte</t>
  </si>
  <si>
    <t>fares-h-124848</t>
  </si>
  <si>
    <t xml:space="preserve">Simple, pas cher et pratique.
Merci direct assurance.
Espérons qu'en cas de problème vous serez efficaces aussi... 
C'est parti pour un an puis on verra </t>
  </si>
  <si>
    <t>djaze-123938</t>
  </si>
  <si>
    <t>Je n’ai jamais vu une mutuelle autant incompétente que celle-ci. Après le décès de mon Enfant née sans vie impossible de me faire rembourser les frais d’obsèques pourtant compris dans ma mutuelle que je paie tous les moi. jusqu’au jour d’aujourd’hui je me bat pour me faire rembourser. De plus une attente très longue pour pouvoir avoir quelqu’un au bout si il ne te raccroche pas au nez. Ont m’envoie au prés de mon  RH au niveau de l’entreprise pour pouvoir me faire rembourser. Une véritable catastrophe.</t>
  </si>
  <si>
    <t>eugenie-v-105955</t>
  </si>
  <si>
    <t>Super accompagnement du téléconseiller! Avec des démarches faciles à entreprendre! Je vais recommander ce service à d'autres personnes de mon entourage.</t>
  </si>
  <si>
    <t>doudou-74784</t>
  </si>
  <si>
    <t>Assurance auto eallianz souscrite depuis 2 mois et je n'ai toujours pas reçu ma carte verte malgré les très nombreuses relances téléphoniques et mail.
On me dit qu'elle va partir par courrier le jour même où j'appelle et j'attends plusieurs jours sans rien voir arriver dans ma boîte aux lettres. J'appelle à nouveau, même scénario. Je suis à bout de nerfs, le service client est d'une incompétence sans nom.</t>
  </si>
  <si>
    <t>elhadji-n-114909</t>
  </si>
  <si>
    <t>Baissez les prix ! L'assurance est devenu trop chère de nos jours et une reconsidération des prix dans les petits logements de moins de 70 m2 serait la bienvenues.</t>
  </si>
  <si>
    <t>denis-70346</t>
  </si>
  <si>
    <t>Bonjour a tous je suis abonnée depuis le 01 01 2019 ATTENTION TOUt CE QUE SANTIANE PROPOSE il y a anguille sous roche je vient de prendre un abonement chez eux j'etais sencé avoir rien a sortir de ma poche pour me faire faire une paire de lunette et au final quand je vais chez l'opticien je dois payer pas loins de la totalité sans etre remboursé cette mutuelle et pas bonne du tout faite bien attention et la proposition allechante qui vous fond sont bidon surtout leur proposition de carte blanche carte blanche C faut il vous dise oui ses bon et quand cous vous servez de carte blanche ses l'opposé de se qu'il vous ont dit je me suis fait avoir en beauter ATTENTION avec cette mutuel</t>
  </si>
  <si>
    <t>jvp-70782</t>
  </si>
  <si>
    <t>Des augmentations de cotisations éhontées en 2019 pour une offre dispersée sur des points sans intérêt au dépens de l'essentiel. Un système de communication lourd et totalement inefficace qui se robotise et coupe de plus en plus l'adhérent de sa mutuelle. Un discours de solidarité qui masque les réalités d'une gestion très discutable.</t>
  </si>
  <si>
    <t>evabaylone--90634</t>
  </si>
  <si>
    <t>Merci pour le devis proposé je suis satisfaite du prix proposé les garanties proposées sont les mêmes que le devis que j’ai fait chez AXA et vous êtes moins chers</t>
  </si>
  <si>
    <t>1-95719</t>
  </si>
  <si>
    <t>Envisagez vous de faire une réduction, lors du renouvellement de l'assurance, pour compenser le confinement. Beaucoup des sociétés d'assurance on fait ce geste commercial qui a été apprécié des automobilistes.
Sinon je suis pleinement satisfait par cette société</t>
  </si>
  <si>
    <t>maeliss78-76113</t>
  </si>
  <si>
    <t xml:space="preserve">Très bonne explication des données 
Prix plus que correct niveau des prix pour une famille de 3personnes 
Par contre revoir le site internet qui mets plus de 3mois pour ouvrir les demandes </t>
  </si>
  <si>
    <t>kaczmarek-j-121894</t>
  </si>
  <si>
    <t>Une assurance reste une assurance pour le moment je n'ai eu qu'une panne en 3 ans assistance dépannage au top. Contact top. Pour le reste pas eu besoin pour le moment en souhaitant que cela continu</t>
  </si>
  <si>
    <t>frochot-n-133940</t>
  </si>
  <si>
    <t>Je suis très satisfaite de vos services il y a une très bonne gestion des dossiers ??  merci pour toute votre attention.
Je recommanderais a mon entourage.</t>
  </si>
  <si>
    <t>johane-61034</t>
  </si>
  <si>
    <t>on les appelle pour avoir des informations sur nos contrats, ils nous réponde n'importe quoi (quoi vous avez mal compris mon nom? ma plaque d'immatriculation? vous pouviez pas me dire que vous aviez mal compris ou que vous ne trouvez pas mon dossier????) et derrière on se retrouve à ne pas pouvoir sortir la voiture du garage parce qu'on ne peut pas payer directement les 550 euros demandés!!!!</t>
  </si>
  <si>
    <t>rjoulain-67285</t>
  </si>
  <si>
    <t>La Macif ne tient pas ses engagements ! J'ai inscrit mon fils en 2015 à la conduite accompagnée à l'ECF (École de Conduite Française), avec un engagement de la MACIF à nous reverser un chèque de 100 euros à l'obtention de son permis de conduire (il s'agit d'une offre proposée aux sociétaires MACIF en partenariat avec la MACIF et l'ECF).
J'ai effectué les démarches dans les règles avec un bulletin d'engagement rempli et tamponné par la MACIF en 2015 et remis à l'ECF.
Mon fils vient d'avoir son permis en septembre dernier, j'ai rappelé la MACIF à ses engagements et là mauvaise surprise, une conseillère me dit sans ménagement que la MACIF arrête de verser les 100 euros. 
Pour enfoncer le clou de la déception, j'ai demandé à la MACIF d'ajouter mon fils en conducteur secondaire (hors usage professionnel) sur la Twingo de 1994, et là, la MACIF m'annonce un surcout de 700 euros par an ? Alors que dans la plupart des autres mutuelles l'ajout d'un conducteur secondaire est le plus souvent gratuite. 
Sociétaire Macif depuis 30 ans avec 50 pour-cent de bonus , jusqu'à présent j'étais fier d'être sociétaire MACIF, aujourd'hui, j'ai presque honte. 
Sociétaire déçu.</t>
  </si>
  <si>
    <t>sylvain-r-132145</t>
  </si>
  <si>
    <t xml:space="preserve">Je suis satisfait.....à voir par la suite 
Merci pour votre devis j'espère que je resterai longtemps , très longtemps dans votre compagnie d'assurance </t>
  </si>
  <si>
    <t>26 janvier 2021 suite à une expérience en janvier 2021</t>
  </si>
  <si>
    <t>lea-trz-103243</t>
  </si>
  <si>
    <t>Dommage que l’on ne puisse pas mettre 0 étoiles dans la satisfaction ! Depuis 4 mois je n’ai aucun retour concernant mon devis dentaire. Je suis malgré tout allée chez mon dentiste me faire mes soins j’envoi la facture 1 mois après ils me répondent qu’il manque des informations dessus alors que entre temps je les ai eu 4 fois au téléphone !! C’est inadmissible un tel manque de professionnalisme de toutes les plateformes comme des managers !!</t>
  </si>
  <si>
    <t>jika-64189</t>
  </si>
  <si>
    <t xml:space="preserve">La pire assurance que vous pouvez trouver, surtout a évité, quand vous auriez un probléme, soyer sure qu'ils vont vous laisser seuls, la seule phrase qu'ils connaissent est "non ce n'est pas nous" même avant de finir vos paroles. Ça fait 1 mois et quelque que j'ai déclaré un sinistre et ils ne répondent plus á mes mails ni appels... </t>
  </si>
  <si>
    <t>vero-121541</t>
  </si>
  <si>
    <t>Assurance nulle en cas de dégâts des eaux, j'ai mis plus de 4 mois à en finir pour enfin payer la presque totalité du sinistre pour lequel je n'étais pas responsable bien  sur.
Ils sont incompétents, de mauvaise fois et font tout pour faire trainer afin de ne pas rembourser
C est un véritable sandale ,FUYEZ à toute vitesse</t>
  </si>
  <si>
    <t>baptiste-n-111809</t>
  </si>
  <si>
    <t>Top et rapide : April a été super efficace dans le traitement de ma demande, je recommande et tarfi aussi conmpétitifs que les low cost Euroassurance et j'en passe</t>
  </si>
  <si>
    <t>vaderetro-130599</t>
  </si>
  <si>
    <t>Je viens d'entrer en contact téléphonique avec Santiane, étant complètement perdu dans la manière de procéder aux démarches vis-à-vis de ma mutuelle. Je n'arrivais pas à m'y retrouver parmi les différentes entités que sont Santiane, Malakoff-Humanis (ma mutuelle), Néo Santé, Viamédis, Orys Prévoyance, Mutua Gestion, Néoliane, tous ces organismes figurant comme entêtes de documents fournis par Santiane lors de mon adhésion.
C'est donc Lissa du réseau Santiane qui m'a accueilli très aimablement et qui m'a enfin permis (après 8 mois d'adhésion) de défricher cette jungle et surtout de comprendre et d'apprendre à utiliser tous les services qui me sont proposés.
Encore un grand merci à Lissa</t>
  </si>
  <si>
    <t>hamad-96245</t>
  </si>
  <si>
    <t>Assuré tout risque et victime d'un vol de véhicule. Leur service vol ont tout mis en oeuvre pour ne pas m'indemniser, après quasiment deux mois d'angoisse. 
Valeur du bien estimé à 18 000€, ils ne me verseront pas un centime. 
J'entre en procédure de contestation et probablement avocats etc...
C'est à vous dégoûter de ce système pratiquant à coeur joie la double peine.  
Mais sinon en effet ce n'est pas cher.
J'avais conseillé à plusieurs amis d'aller chez eux pour leurs tarifs, je vais vite les conseiller de faire machine arrière</t>
  </si>
  <si>
    <t>crecel-a-130007</t>
  </si>
  <si>
    <t>Satisfait du prix a voir par la suite et du service qui sera prescrit en fonction de futur et éventuel demande voila bonne journée à vous cordialement</t>
  </si>
  <si>
    <t>isa17-104969</t>
  </si>
  <si>
    <t>Suite à un sinistre déclaré le 1/07/2020 et non résolu à ce jour (01/03/2021) je me permets de dire que je ne suis absolument pas satisfaite des services de la Matmut. Ceci ne remet absolument pas en cause l'amabilité des interlocuteurs hormis une personne désagréable, mais l'organisation dans le traitement des dossiers et la réactivité de la Matmut.
En effet, si je ne prends pas la responsabilité d'appeler régulièrement la Matmut pour faire avancer le dossier, je ne suis tenue au courant de rien dans les prises de décisions.
L'expert auquel j'ai eu à faire n'a, à mon sens, absolument pas été dans la réalité des dégâts commis par le sinistre. Il est allé jusqu'à mentionné, à la matmut, que le canapé abîmé était dû à un défaut de fabrication. Il n'a même pas eu le courage de me le dire lors du RDV surement de peur que je conteste parce que c'est complètement faux.
Je vous informe que j'ai eu à faire, à plusieurs reprises, à des experts lors de sinistres (incendie, dégâts des eaux...) et que jamais je n'ai rencontré de soucis comme avec ce monsieur. 
En conclusion je ne conseillerais pas à mon entourage de s'assurer chez vous.
Cordialement</t>
  </si>
  <si>
    <t>louis-71796</t>
  </si>
  <si>
    <t>Un bon conseil, ne souscrivez jamais aucun contrat auprès de cette compagnie.
0% de torts dans un accident de la circulation et il faudrait que je paye personnellement le remplacement de certaines pièces.
Je résilie tous mes contrats auprès de cette compagnie.</t>
  </si>
  <si>
    <t>pujolle-m-139276</t>
  </si>
  <si>
    <t xml:space="preserve">Prix trop élevé pour quelqu'un qui possède le permis depuis 25 ans et qui a ces 12 points ,car je n'ai pas été assuré depuis plus de trois ans.
Cordialement </t>
  </si>
  <si>
    <t>ahmed-h-134957</t>
  </si>
  <si>
    <t>disponibilité explication et réactivité nous avons déja sollicité zenup par le passé pour notre résidence principale et nous sommes très sattisfaits de la Prestation</t>
  </si>
  <si>
    <t>marie-alix-p-108808</t>
  </si>
  <si>
    <t xml:space="preserve">Très satisfaite des conseils personnalisés 
Assurée rapidement et facilement joignable même si j'espère ne pas avoir à le faire dans l'année ;-)
Le prix reste correct pour une assurance voiture.
</t>
  </si>
  <si>
    <t>fleursombre-59817</t>
  </si>
  <si>
    <t>Déplorable. Je suis actuellement en sinistre (responsabilité à déterminer mais un témoin m’innocente). Pacifica m’a clairement expliqué que je ne serai pas indemnisée, responsable ou pas, car je n’avais qu’à m’assurer tous risques. Après des allusions comme quoi j’aurais sûrement causé l’accident. Je suis enceinte de 6 mois, serais je folle ?! Gestion désastreuse ! Des allusions ignobles, des coups de pression pour faire détruire mon véhicule sans être indemnisée... a fuir !</t>
  </si>
  <si>
    <t>gena-b-129253</t>
  </si>
  <si>
    <t>Satisfaite du service. Le prix me convient comparé aux autres assureurs. Même si, je trouve toujours que c’est cher. Mais j’espère le faire baisser dès l’année prochaine.</t>
  </si>
  <si>
    <t>titileterrible-116189</t>
  </si>
  <si>
    <t xml:space="preserve">Ils sont très gentils et plein de promesse avant de vous faire signer un contrat, mais une foi que c'est fait ils se défaussent dès qu'ils le peuvent au premier pépin sous des prétextes parfaitement mensonger.
S'exonèrent d'absolument tout en interprétant abusivement des clauses floues bien pratique dans leurs contrats. Refusent systématiquement de prendre leurs responsabilités. Ils refusent de prendre en charge les dégâts sur votre véhicule parce que vous n'êtes pas en "tout risque", alors que le tiers responsable est identifié. A vous de vous démerder avec la partie adverse.
Suite à ce refus, quand on leur demande l'application de la garantie défense et recours pour payer experts et avocats, ils prétextent que les dégâts sur votre véhicules n'étant pas couverts, la garantie défense et recours ne peut pas s'appliquer non plus. Du jamais vu !
En bref ils vous vendent sans vous le dire un bout de papier vert qui n'offre pour protection qu'une vague responsabilité civile et le droit d'être en règle vis a vis des flics.  
Obligé de hurler pour faire valoir ses droits. Même les assurances les plus low-cost font mieux. </t>
  </si>
  <si>
    <t>13 mai 2017 suite à une expérience en mai 2017</t>
  </si>
  <si>
    <t>jpipiol-54662</t>
  </si>
  <si>
    <t xml:space="preserve">Client depuis 2011 pour 3 contrats.
Résilié sous 10 jours pour 3 sinistres non responsables:
2014: bris de glace
2016: bris de glace et vol de mes jantes
J'ai eu la mauvaise idee de les appeler pour une modification de mon contrat (trajets pro)=resilié sous 10 jours. </t>
  </si>
  <si>
    <t>vulca-133227</t>
  </si>
  <si>
    <t>de très bon conseilles  a notre écoute je viens de souscrire mais les garantie qu' il me propose  on l'air d être correcte et le conseiller que j 'ai eu en ligne a été très aimable</t>
  </si>
  <si>
    <t>jean-j-126489</t>
  </si>
  <si>
    <t>Rapidité du service de souscription en ligne à des prix corrects 
J'ai 3 véhicules assurés chez vous.
Je recommande systématiquement Direct Assurance à mes proches</t>
  </si>
  <si>
    <t>pinari-o-132020</t>
  </si>
  <si>
    <t>Je suis satisfaite du prix et de la prestation,  les tarifs intéressants, je n'ai rencontré aucun problème rencontrés, explication claire et précise, pas d’ambiguïté,</t>
  </si>
  <si>
    <t>marechal-62208</t>
  </si>
  <si>
    <t>je viens de recevoir ma RC avec une augmentation de 11.27% , la voiture +6.93% j attends le relevé de la prévoyance...des assurances déja augmentées  l année dernière .Etant un pro je ne peux résilier ( Délai de 2 mois/ des avis arrivées 18j avant l'écheance).Je suis pris en otage. Je n ai pas eu d 'accident et je suis client depuis 1993 ...Axa a besoin d' argent pour faire ces emplettes !</t>
  </si>
  <si>
    <t>10 février 2018 suite à une expérience en février 2018</t>
  </si>
  <si>
    <t>kundalinia85-61325</t>
  </si>
  <si>
    <t>Tarif intéressant la première année, ensuite ils augmentent leurs tarifs. Malgré un bonus qui augmente, les prix augmentent car Allianz se réserve le droit de modifier ses tarifs comme bon lui semble. Donc avec plus de bonus, je paie 240 euros de plus annuellement que l’année précédente. Les franchises sont élevées mais les garanties sont faibles</t>
  </si>
  <si>
    <t>07 mai 2018 suite à une expérience en mai 2018</t>
  </si>
  <si>
    <t>bri94-63828</t>
  </si>
  <si>
    <t>sociétaire depuis plus de 40 ans, je suis restée 8 ans sans voiture, tout en conduisant régulièrement des voitures( famille, locations...). Aujourd'hui, étant de nouveau propriétaire d'un véhicule j'apprends que je ne peux plus bénéficier de mon bonus de 50%! il disparait au bout de 5 ans! aucune possibilité d'avoir un geste commercial pour des sociétaires d'ancienne date!!! bravo! je pense que je vais aller voir ailleurs, pour mes autres assurances également! pourquoi rester fidèle à "un esprit mutualiste" qui ne fonctionne que dans un sens! je n'aurai aucun mal à trouver les mêmes couvertures pour moins cher en plus!</t>
  </si>
  <si>
    <t>stephane-j-136651</t>
  </si>
  <si>
    <t>je suis satisfait, TARIF INTERESSANT.
POUVEZ VOUS ME DIRE SI JE VAIS RECEVOIR UNE CARTE.
DANS L'ATTENTE DE VOUS LIRE
MERCI BONNE SOIREE
STEPHANE JAMON</t>
  </si>
  <si>
    <t>de-visscher-103936</t>
  </si>
  <si>
    <t>LA MACIF POURRAIT FAIRE UN MEILLEUR TARIF  ASSURE DEPUIS 48 ANS A LA MACIF BIEN SUR 50% BONUS PLUS 15%  MALGRES CECI JE PAYE 460 EUROS UN PEU CHER J AI UN DEVIS A 275 EUROS L ANNEE A PEU PRES LES MEMES CONDITIONS</t>
  </si>
  <si>
    <t>steve-m-129648</t>
  </si>
  <si>
    <t>On verra la suite sur le remboursement des 2 mois offerts pour 2ème souscription de contrat automobile,j’attend de voir la suite et si c’est le cas je pourrai me faire une idée et parrainer.</t>
  </si>
  <si>
    <t>vavacali-101628</t>
  </si>
  <si>
    <t>Les garanties sont corrects le vrai plus est l'assistance 0 KM et la durée de prêt de véhicule en cas de problème Il faut néanmoins dire qu'un petit point négatif existe , il est nécessaire d'être vigilant sur les hausses de tarif chaque année.</t>
  </si>
  <si>
    <t>edwige-m-132045</t>
  </si>
  <si>
    <t>efficace simple à comprendre tarif plus correcte que le reste des assureur, c'est pourquoi je conseille cette assurance et que tous mes contrat de voiture sont ici</t>
  </si>
  <si>
    <t>nadia-64498</t>
  </si>
  <si>
    <t>J ai eu un sinistre dû a la tempête l expert de cette assurance ma fait passé pour une menteuse .l assurance bien sur et de son côté c est un comble avoir un telle sinistre et ne pas vouloir m indemnisé de plus il vienne de me résilier mon contrat habitation allor que ce sinistre a bien eu lieu.demain je vais allez résilier mon assurance voiture qui et aussi chez eux .ma fille a un contrat habitation elle va aussi le résilier ainsi que ma soeur c est quoi cette assurance a fuire.je vais demandé une contre expertise et j irais jusqu au bout pour prouvé ue je ne suis pas une menteuse.un conseille n allez pas chez groupama il prendrons vos cotisations et une fois que vous avez un sinistre adieu.je suis decus on m aviez prevenus qu ils n était pas sérieux.allor suivez bien mon conseil fuyez cette assurance</t>
  </si>
  <si>
    <t>toto-87417</t>
  </si>
  <si>
    <t>En arrêt depuis le 02 juillet 2019 pour cause de maladie , et après 120 jours de carence ,aucune nouvelle de cette assureur , j'ai transmis ce jour une mise demeure par le biais de ma protection juridique et attend la suite . Une mauvaise foi évidente et un manque de respect de la part des conseillers téléphonique.</t>
  </si>
  <si>
    <t>jeickotaspe-111596</t>
  </si>
  <si>
    <t>parfait très pratique tout se fait de la maison et déjà été assuré pour un bateau il y a quelque temp les tarifs sont très correct et bien expliqué cordialement</t>
  </si>
  <si>
    <t>09 février 2020 suite à une expérience en février 2020</t>
  </si>
  <si>
    <t>adri-86917</t>
  </si>
  <si>
    <t xml:space="preserve">Bonjour, 
Le service client refuse de regarder les choses en face !!! Refuse d'entendre les choses, ne répondent pas au téléphone, envoie des courriers sans laisser les coordonnées pour répondre !!!!
passer votre chemin </t>
  </si>
  <si>
    <t>jean74-52677</t>
  </si>
  <si>
    <t>déjà, au moment de prendre mon assurance, c'était hyper rapide et facile. tout par internet, le site est super bien fait et clair . Malheureusement, quelques temps j'ai eu un sinistre et là aussi, vraiment rien à dire, prise en charge rapide, conseillères aux petits soins. je vous recommande Peyrac Assurances</t>
  </si>
  <si>
    <t>ambrine-n-109733</t>
  </si>
  <si>
    <t>Pratique, facilité de transaction en ligne, zéro papier, démarche écologique. Tarifs compétitifs, rapidité de contractualisation. Mensualités adaptées à ma situation.</t>
  </si>
  <si>
    <t>30 septembre 2019 suite à une expérience en septembre 2019</t>
  </si>
  <si>
    <t>so-79601</t>
  </si>
  <si>
    <t>J'ai été très bien renseigné par le commercial Gwendal qui a été très professionnel et m'a aidé dans mes démarches. Excellent relationnel,courtois,très aimable. Je le remercie.</t>
  </si>
  <si>
    <t>yavuz-s-134189</t>
  </si>
  <si>
    <t>Je suis satisfait du service, prix très raisonnable, je recommande fortement 
Je vais conseiller à toute ma famille de s’assurer leurs véhicule chez vous</t>
  </si>
  <si>
    <t>mahfoudimed-97907</t>
  </si>
  <si>
    <t xml:space="preserve">trés tres mauvaise gestion juste aprés adhésion .. je regrette vraiment cette adhésion  
j'ai déja testé 3 mutuelles , mais cette expérience c'est vraiment autre chose ( je note 1/20)
le 1 c'est pour la communication avant adhésion </t>
  </si>
  <si>
    <t>alexandre-j-128485</t>
  </si>
  <si>
    <t>Assurance rapide et claire j'étais déjà assuré chez vous pour une golf 6 sans incident donc je reviens les yeux fermés je vous recommanderais à la famille ou des amies sans soucis</t>
  </si>
  <si>
    <t>pat-100708</t>
  </si>
  <si>
    <t>Nous sommes dans le cas d'une succession et attendons le versement des fonds..... Sans aucune réponse du siège Allianz de Strasbourg. Le coronavirus a dû décimer les gestionnaires de succession.??????</t>
  </si>
  <si>
    <t>marie-jeanne-d-129445</t>
  </si>
  <si>
    <t>je suis pour le moment satisfaite du service et de la rapidité et la facilité de la souscription en ligne. Je n'ai pas eu de difficulté apparente dans cette souscription .</t>
  </si>
  <si>
    <t>pierre-jean-f-118050</t>
  </si>
  <si>
    <t>Je suis satisfait des services de Direct Assurance et de la qualité de la relation avec le service client.
Pas d'autres commentaires à exprimer pour l'instant.</t>
  </si>
  <si>
    <t>csophies-50398</t>
  </si>
  <si>
    <t>Quand on est déjà client on est moins intéressant</t>
  </si>
  <si>
    <t>marco-95685</t>
  </si>
  <si>
    <t>Bonjour à tous, je pense que le meilleur moyen de ce faire entendre par NAOASSUR SURAVENIR est de faire une action de groupe devant les tribunaux.... pour ma part j’ai pris un avocat spécialisé en assurance...
Je suis dispo pour une action de groupe !</t>
  </si>
  <si>
    <t>15 mars 2018 suite à une expérience en mars 2018</t>
  </si>
  <si>
    <t>olivia-62384</t>
  </si>
  <si>
    <t>rien de plus à dire, si ce n'est que je ne conseille pas de s'assurer chez eux d'autant que le contrat n'a pas été mis à mon nom mais celui de ma mère. Pourquoi, ils ont dit c'est comme ça chez nous.</t>
  </si>
  <si>
    <t>tonio-130244</t>
  </si>
  <si>
    <t>assuré depuis 20 ans chez eux 1 sinistre auto qui prend feu à cause d'un court circuit sur batterie puis feu qui s'etend sur la haie du voisin et mon abris j'appelle le service depuis février et pas d'avancement ni pour moi ni pour mon voisin bref personne incompétente au telephone ...je continue pas je suis dégouté...
je déconseille cette assurance...</t>
  </si>
  <si>
    <t>fojp-125878</t>
  </si>
  <si>
    <t>Bonjour,
J'ai acheté une 125 cm3, j'ai pris l'assurance directement chez le concessionnaire pas de souci ça c'est super bien passé ! mais quand j'ai comparé les prix avec mon assureur la MACIF, il était deux fois plus chère ! pour la même chose ! 
spécialiste du deux roues et des prix bas ! ..... 
Cordialement,</t>
  </si>
  <si>
    <t>bertin-e-108143</t>
  </si>
  <si>
    <t>Satisfaite du service
Bon tarif
Personnel a l'écoute
Joignable rapidement par téléphone
Site très accessible
Très bon accompagnement des clients 
très réactif</t>
  </si>
  <si>
    <t>28 mars 2018 suite à une expérience en mars 2018</t>
  </si>
  <si>
    <t>fabrice140167-62754</t>
  </si>
  <si>
    <t>Comparé aux autres assurances je suis plutôt satisfait au vu des différents devis reçus par d autres compagnies d assurance automobile.</t>
  </si>
  <si>
    <t>arnaud-v-130784</t>
  </si>
  <si>
    <t xml:space="preserve">Rien à redire sur les services proposés par la GMF, que ce soit pour l'habitation, la voiture ou la santé. Plutôt pas cher, très réactif. Et surtout, facilement joignable ! Et ça, c'est vraiment pas le cas de toutes les assurances...
</t>
  </si>
  <si>
    <t>laetitia-c-109816</t>
  </si>
  <si>
    <t>simple et pratique,prix interressants, reste à voir comment cela se passerra  dans le cas d'un sinistre. comment faire la declaration, à qui, en somme pas mal d'interrogations.</t>
  </si>
  <si>
    <t>sael-104873</t>
  </si>
  <si>
    <t>Après 20 ans de fidélité, voilà que ma mère subit un sinistre DDE fuite dans la dalle. Cela fait bientôt 3 mois, la fuite était invisible et a entraîné trop de dégâts. Carrelage et faïence décollés, moisissure qui apparaît dans le mur, odeur nauséabonde. 
Pacifica décide de mandater un expert . La société Texa Expertise : qui me fixe une expertise en visio conférence , j’attends quelques heures avant que l’expert me
Contacte car il était en Rtt..... 
Un véritable dialogue de sourd, il refusait de prendre en charge les dégâts suite au sinistre. Il finit par me demander un devis des travaux mais refuse de prendre en charge la réparation !!! En fait cette société n’est ni plus ni moins qu’une société d’expertise qui fait des économies pour Pacifica sur le dos des assurés. Et aujourd’hui, ils veulent encore une expertise mais sur place ! 
Ma maman qui a des problèmes de santé vit dans une maison sans pouvoir utiliser sa cuisine et dans une odeur de moisissure, alors que son état de santé est fragile.
Je vais chercher une nouvelle assurance pour ma maman des que ce dossier sera réglé.
A FUIR.</t>
  </si>
  <si>
    <t>maxval-59482</t>
  </si>
  <si>
    <t>A fuir !!!!</t>
  </si>
  <si>
    <t>sofianm-72204</t>
  </si>
  <si>
    <t>Assurance qui ne fait que d'augmentée son prix, ils ont résilié mon contrat pour impayé alors que j'ai réglé ma facture à temps et me demandent maintenant de rembourser la totalité de la somme de l'assurance sans être assuré( alors que j'ai déjà payé plusieurs mois).</t>
  </si>
  <si>
    <t>helene-b-113246</t>
  </si>
  <si>
    <t>je suis très satisfaite de la rapidité et la communication échangés avec les services. pour le devis et la mise en route du contrat d'assurance prêt immobilier.</t>
  </si>
  <si>
    <t>prescillia-102910</t>
  </si>
  <si>
    <t xml:space="preserve">Les assureurs que l’on a par téléphone sont très professionnels. Ils prennent le temps de bien expliquer les garanties liées aux contrats et sont très réactives. 
Pour les prix : je suis très satisfaite car quand je vois que j’ai des garanties topissimes et que je paye 60€ de moins par mois alors que la MATMUT m’assurait avec des garanties basiques, je ne possédais pas les options souscrites chez l’Olivier pour un prix exorbitant et à chaque fois que j’appelais on ne traitait jamais ma demande... 
qu’une chose à dire : MERCI L’OLIVIER! Enfin des personnes humaines et compétentes! Je recommande fortement! </t>
  </si>
  <si>
    <t>19 octobre 2018 suite à une expérience en octobre 2018</t>
  </si>
  <si>
    <t>aurely77-67897</t>
  </si>
  <si>
    <t>Des experts dans leur domaine rien à dire. solliciter après ma demande aussitôt appeler devis soumis bonne explications de professionnelle...satisfaite de mon contrat . merci a vous.</t>
  </si>
  <si>
    <t>genbarre-64670</t>
  </si>
  <si>
    <t>Je suis très satisfaite de santiane, et les personnes qui m'ont contactée m'ont aidée à remplir les documents,et m'ont signalé les avantages auxquels j'ai droit.</t>
  </si>
  <si>
    <t>judgefil-103181</t>
  </si>
  <si>
    <t>Après deux accidents matériels responsables la maaf vous resilie. De plus après les accidents j'ai subi une augmentation de ce que je devais payer avant de finalement être résilier.</t>
  </si>
  <si>
    <t>chicanos-89008</t>
  </si>
  <si>
    <t>chefs d'entreprises , fuyez !
si vous avez pris des contrats prévoyance espérez ne jamais en avoir besoin car là commence le parcours du combattant ; comme tous les témoignages le dénonce , tous les artifices sont utilisés pour ne pas ou retarder le maximum le versement d'indemnités dues ; j'en arrive contraint à utiliser ce forum pour dénoncer les méthodes incorrectes de cette compagnie et essayer de la faire enfin agir</t>
  </si>
  <si>
    <t>jcerman-110713</t>
  </si>
  <si>
    <t>C’est la compagnie qui m’a proposé le meilleur tarif au regard des garanties, toutes compagnies et mutuelles confondues. Les modalités de paiement par semestre ou à l’année sont très pratiques.</t>
  </si>
  <si>
    <t>27 février 2020 suite à une expérience en février 2020</t>
  </si>
  <si>
    <t>laetib-87703</t>
  </si>
  <si>
    <t>Mutuelle entreprise donc malheureusement pas le choix mais qualité de service 0!!! J'attends une réponse depuis lundi suite à un devis pour prise en charge de lunettes on est jeudi impossible de les avoir au tel et ne répondent pas au mail non plus!! Je ferai remonter à mon service Rh c'est une honte!!!</t>
  </si>
  <si>
    <t>cedric27-89519</t>
  </si>
  <si>
    <t>J'ai parrainé mon beau frère qui a souscrit 2 contrats chez eux et il a fait un devis sur internet avant. Du coup il refuse le parrainage. Malgré les avoir contacté ils restent sur leur position et refusent toujours de parrainer. Par conséquent je vais les quitter. Ils ne font aucun effort commercial donc voilà. Bonjour l'assurance !!</t>
  </si>
  <si>
    <t>queyrel-f-122263</t>
  </si>
  <si>
    <t>Tres bien tres correct par rapport a d autres assurances qui vous presse pour signer je me suis pas sentie harceler puisque j ai du demander un rappel gratuit merci</t>
  </si>
  <si>
    <t>28 mai 2017 suite à une expérience en mai 2017</t>
  </si>
  <si>
    <t>jcn-54951</t>
  </si>
  <si>
    <t xml:space="preserve">Mon fils s'est fait casser une vitre de sa voiture cette semaine. Le but du ou des  voleurs: ouvrir la voiture et voler son vélo de route acheté il y a un mois, valeur 2000 euros, vélo pour lequel toute la famille s'est cotisée et dont il était enchanté.
Ce jour là il devait partir en week-end surprise avec sa copine et faire du vélo avec elle. </t>
  </si>
  <si>
    <t>echo-113519</t>
  </si>
  <si>
    <t>Bonjour,je suis d'accord avec les avis négatifs;j'ai quitter la mgen au bout de 20 ans mutuelle beaucoup trop chère et très mal remboursée.Je suis a la mage c'est une mutuelle fonction publique qui est très bien au niveau cotisation et rembourse très rapidement,je vous la conseille, je l'ai trouvée sur internet.</t>
  </si>
  <si>
    <t>delia-l-125935</t>
  </si>
  <si>
    <t xml:space="preserve">Les prix sont plus que resonnable. facile pour faire un devis en seulement quelque clic.
J attend de voir si se sera aussi facile obtenir les contrat avec la vignette verte </t>
  </si>
  <si>
    <t>beber-61907</t>
  </si>
  <si>
    <t>Je suis adhérent à la MGP depuis 5 ans, j'ai quitté Intériale car je n'arrivais jamais à trouver quelqu'un de compétent pour régler mes problèmes de remboursement ou tout simplement mes demandes d'informations. Je ne rencontre aucune difficulté à la MGP car je me rends directement à l'agence de Toulouse et j'ai toujours eu affaire à des conseillères dynamiques, souriantes et compétentes.</t>
  </si>
  <si>
    <t>christophe-c-123510</t>
  </si>
  <si>
    <t>Dans le cadre de l'assurance du cyclo de mon fils je suis satisfait du service,rapide precis,facile a remplir.
Des conditions très correctes.
Je recommande</t>
  </si>
  <si>
    <t>18 septembre 2021 suite à une expérience en juin 2021</t>
  </si>
  <si>
    <t>mediakho-133406</t>
  </si>
  <si>
    <t>Je vous déconseille vraiment direct assurance ( désormais Avanssur )
Pendant 6 ans je payais un pack sérénité à 110€ par mois pour une 320D. Ce pack sérénité s'est transformé en pack stress lors d'un sinistre NON responsable ( PV de police + vidéo de l'accident enregistré). Direct assurance ( avanssur) n'ont pas voulu prendre en charge. C'est vraiment honteux  sachant que pendant 6 ans je n'ai déclaré qu'un seul sinistre NON responsable et surtout c'est l'assurance adverse qui va payer les dégâts, direct assurance n'avait qu'a exercé le recours contre l'auteur des faits.
Direct assurance (Avanssur) non seulement ils ont refusé d'exercer le recours contre la partie adverse mais ont aussi résilié mon contrat pour cause ( aggravation de risques ).
J'ai entamé bien sûr une poursuite judiciaire contre eux et soyez rassurés il ne vont non seulement prendre les dégâts matériels mais aussi morales.</t>
  </si>
  <si>
    <t>18 juillet 2020 suite à une expérience en juillet 2020</t>
  </si>
  <si>
    <t>acide2-94506</t>
  </si>
  <si>
    <t xml:space="preserve">Ne pas se laisser avoir avec les prix attractifs... Ils ne font qu'augmenter chaque année. Mon bonus augmente,  et chaque année je bataille pour que mon tarif soit régulé.
Soit disant, on l'augmente à cause des sinistres autour de chez moi. 
Au final, en 3ans on m'a augmenté de 300€, je n'ai eu qu'un bris de glace en presque 3ans, ça fait cher le pare brise. J'emménage en octobre dans une maison avec garage et alarme etc... Je résilierais direct </t>
  </si>
  <si>
    <t>frederic--b-115043</t>
  </si>
  <si>
    <t xml:space="preserve">Simple, efficaces, rapide.
Interface ludique et simple. Très rapide. Tarif extrêmement intéressant, quasiment 30% demoins que la concurrence.  Je conseille. </t>
  </si>
  <si>
    <t>kikine59-106771</t>
  </si>
  <si>
    <t>Très bonne relation d Alimatou . 
Explications au top .. Vraiment je suis enchantée d'avoir souscrit mon contrat chez Santiane..
Je recommande vivement</t>
  </si>
  <si>
    <t>victor--d-110601</t>
  </si>
  <si>
    <t>Rapide et efficace ! 
Je change d’assureurs, en découvrant April Moto je suis ravi de leurs rapidité, de leurs tarif et la facilité d’accès via internet, je recommande.</t>
  </si>
  <si>
    <t>corinne-r-135050</t>
  </si>
  <si>
    <t xml:space="preserve">Depuis 3 ans maintenant je suis chez Direct assurance et jamais eu des problèmes.
Je suis très content, ils sont sérieux et très professionnels.
Je conseil a tout le monde. </t>
  </si>
  <si>
    <t>claude-b-106483</t>
  </si>
  <si>
    <t>je suis depuis très longtemps chez direct assurance, et je suis très ravis d’être ici depuis plusieurs année maintenant avec mes 0.50 de bonus 
merci pour tous</t>
  </si>
  <si>
    <t>fabrice-b-111360</t>
  </si>
  <si>
    <t>Bonjour
Très professionnel je suis très satisfait de A à Z ??????
De plus avec une très grande simplicité...
Je conseille fortement
bonne route à tout les motard...</t>
  </si>
  <si>
    <t>basilick-113600</t>
  </si>
  <si>
    <t>A FUIR !!!
Ils m'ont augmenté ma cotisation d'assurance de 454 à 557 euros sans jamais me prévenir.
Alors je les appelle, service très désagréable, le conseillés parle mal le français et n'en n'ont rien à faire de mon problème. Ils me disent que j'ai été informé par courrier postal (avis d'échéance) de cette augmentation, mais c'est faux ! Je n'ai jamais rien reçu. 
Ils m'informent que si je souhaite faire une réclamation c'est par mail. J'envoie le mail en expliquant le problème, ils m'envoient cette fois l'avis d'échéance en PDF. Super, mais il arrive 2 mois trop tard, je leur demande donc la preuve qu'ils me l'ont vraiment envoyé y a 2 mois (cachet de la poste, avis de réception) et là plus de réponse. 
Je ne peux pas faire opposition au prélèvement car sinon je serai en faute, je leur devrais toujours cette somme plus des intérêts et je paierais plus chère pour m'assurer par la suite dans d'autre compagnies d'assurance.
FUYEZ !</t>
  </si>
  <si>
    <t>taty-54695</t>
  </si>
  <si>
    <t>Assureur impossible à contacter..j'ai une prevoyance chez eux par le biais de mon employeur . je suis en arrêt maladie depuis octobre et rien perçu..je paie tous les mois j'en ai marre!!</t>
  </si>
  <si>
    <t>totomza-125262</t>
  </si>
  <si>
    <t xml:space="preserve">Je leur envoi une demande de remboursement via leur site internet... 
Ils me répondent donc sur ma boite mail en finissant par : 
"Pour toute future correspondance, merci d'utiliser l'e-mail qui vous sera adressé en réponse à votre question et de conserver la référence : [........] dans l'objet."
Ce que j'ai donc fait... sauf que l'adresse mail de l'e-mail qui m'a été adressé en réponse est : nepasrepondre@mercer.com
Et si j'essaie de le faire via leur site internet, je ne peux que choisir parmi les choix proposés donc je ne peux pas noter la référence en objet... 
Du jamais vu. Je ne sais pas si c'est pour gagner du temps dans l'espoir d'être hors délai ou si c'est simplement pour décourager. Pour ma part c'est inadmissible. Fuyez cette mutuelle. </t>
  </si>
  <si>
    <t>mercusc-95948</t>
  </si>
  <si>
    <t>Un service très satisfaisant, des conseillers disponibles et très réactifs. Les prix sont parmis les plus bas du marché. Pour un second contrat souscrit une réduction de 15% est appliquée.</t>
  </si>
  <si>
    <t>fitou-104010</t>
  </si>
  <si>
    <t>c'est INADMISSIBLE, impossible d'avoir quelqu'un au téléphone et même en laissant un message,personne ne vous rappelle.
Je change de mutuelle dès le mois prochain .De plus , mutuelle vraiment chère par rapport aux remboursements et ceux ci quand ils sont effectués arrivent vraiment tard!</t>
  </si>
  <si>
    <t>28 janvier 2018 suite à une expérience en janvier 2018</t>
  </si>
  <si>
    <t>youpi-43056</t>
  </si>
  <si>
    <t xml:space="preserve">5e demande pour changer mon adresse, aucune réponse..depuis septembre, je refais ma demande et répond a vos mails, tout comme il faut. rien n'est fait.je m inquiète pour un sinistre éventuel, me repondrez vous? 
</t>
  </si>
  <si>
    <t>06 septembre 2019 suite à une expérience en septembre 2019</t>
  </si>
  <si>
    <t>ce-79005</t>
  </si>
  <si>
    <t>Changement permanent de conseiller, incapable de donner des réponses correctes, gestionnaire plus qu'odieux au téléphone! Je n'ai plus de logement depuis 15 jours et je dois me reloger à mes frais, parce que la société de travaux attends l'aval de leur expert ! C'est tout simplement scandaleux, fuyez, je n'ai jamais vu de tels incompétents</t>
  </si>
  <si>
    <t>rbarbe-57686</t>
  </si>
  <si>
    <t>Voici l'histoire que je viens de vivre. Suite au décès de mon épouse ,sociétaire depuis plus de 40 ans, Maif a décidé la radiation unilatéral de tous les contrats notamment RAQVAM habitation. Renseignement pris j'ai constaté avec stupéfaction que Maif considérait que nous étions séparés et a extrapolé au divorce. De cette situation il n'en est rien, totalement erronée sans fondement juridique. Cependant Maif a admis son erreur sur le divorce mais a maintenu la séparation au prétexte qu'elle a été évoquée lors d'un entretien avec mon épouse. Bref j'ai souffert du comportement odieux de cette compagnie. Multiples intervenants sur le dossier avec un avis différent, Pièces absentes au dossier, difficulté pour être considéré comme le représentant de la succession et l'accueil qui m'a été réservé à l'agence de Strasbourg a été une horreur, pas de condoléances, suspicion à l'égard de mes propos. Les noms d'oiseaux ont volé malheureusement.
Sociétaires et futurs sociétaire méfiance, Maif n'est plus l'assureur militant qu'il prétend être. Tout vos propos sont enregistrés et sont retournés contre vous le cas échéant en cas de sinistre</t>
  </si>
  <si>
    <t>cr7-80532</t>
  </si>
  <si>
    <t xml:space="preserve">Tarif et rapport couvertures/prix imbattables au prix d'une franchise dommage proportionnelle plus importante que la moyenne en cas de gros sinistre cependant plafonnée à 720 € 
Service client téléphonique délocalisé mais aisément joignable qui décroche presque à chaque fois en moins de 5 minutes. Assistance assez réactive et efficace avec de nombreux garages agréés (groupe Axa oblige). Seul bémol même en TR les crevaisons seules hors autoroutes ne sont jamais couverte donc aucune assistance possible pour ce seul motif précis hélas ;-( 
Sinon RAS plutôt règlo et processus de souscription online ou par téléphone plutôt simple et efficace... </t>
  </si>
  <si>
    <t>joseph-t-105182</t>
  </si>
  <si>
    <t xml:space="preserve"> Depuis que je sis assuré à DIRECT ASSURANCE j'ai toujours été  très satisfait par leurs services lors des problèmes rencontrés au sujet de mon véhicule. 
Accueil sympathique et rassurant. J'en suis totalement satisfait. </t>
  </si>
  <si>
    <t>rosa-s-125110</t>
  </si>
  <si>
    <t>je suis très satisfait du devis reçu pour mon habitation, pour mon  logement et je souscrit donc à cette offre  immédiatement en ligne merci cordialement</t>
  </si>
  <si>
    <t>billy-87369</t>
  </si>
  <si>
    <t>accident non responsable et assure tous risque mon vehicule de 434000km est VEI et direct assurance et l expert me rembourse 700 euros alors que mon vehicule roulait parfaitement avant</t>
  </si>
  <si>
    <t>alex-104624</t>
  </si>
  <si>
    <t>Je suis du même avis que les précédents commentaires ,à ce jour j'attends toujours les indemnités liés à mon accident du 09/12/20.... Lettre recommandée envoyée depuis sans retour de leur part mais ils auront encore bientôt de mes nouvelles car j'en resterai pas là ! Il faut vraiment que la justice leur tombe dessus c'est plus que honteux !!!!!!!!!!!!!!!!!!!!!!!!</t>
  </si>
  <si>
    <t>thierry-mieg-d-107079</t>
  </si>
  <si>
    <t>Très content, une équipe attentive et à l'écoute. Les prix sont excellents, les prestations sont très bien expliquées. Je recommende vivement cette assurance.</t>
  </si>
  <si>
    <t>clairekylie-71688</t>
  </si>
  <si>
    <t>Je suis très en colère. 
J'ai eu un accident dont je ne me juge pas responsable. Les conseillés Matmut ont approuvé, le garage aussi, mon entourage pareil, un agent du service sinistre aussi (nan parce que j'ai dus les appeler car ils se sont trompés de véhicule). Et une des responsable du service sinistre me rappel pour me dire que je suis responsable.. sa reponse : VOUS N'AVIEZ PAS A VOUS ENGAGEZ SUR LE ROND-POINT ! 
Donc je m'engage car je ne vois personne à ma gauche, une nana qui sort de je ne sais où me coupe la route par l'avant pour sortir sur ma droite mais je suis comme même tenue responsable. 
Après ça se dit faire respecté le code de la route. 
Les conseillés Matmut (agence de Franconville (95)) font du très bon travail mais le service sinistre est pitoyable et irrespectueux. 
Je vais faire un courrier à la direction car je pense résilier.</t>
  </si>
  <si>
    <t>cdvx--124024</t>
  </si>
  <si>
    <t>Franchement nul ! Les remboursements sont lents, leur appli est mal fichue, c’est compliqué d’échanger avec eux. Très déçue d’être obliger de passer par eux…</t>
  </si>
  <si>
    <t>10 janvier 2021 suite à une expérience en janvier 2021</t>
  </si>
  <si>
    <t>adrien-102413</t>
  </si>
  <si>
    <t>Pour les prises en charge et remboursement de sinistre, la Macif s'appuie sur un réseau d'expert incompétent qui ne font que refuser:
*catastrophe naturelle est à traduire par vétusté de l'habitation
*dégâts sur clôture rue non assurés
Absence de contrat précis avec exclusion des risques, l'accueil et conseil est plus que perfectible</t>
  </si>
  <si>
    <t>yassine-r-125328</t>
  </si>
  <si>
    <t>Service WhatsApp a répondu à mes questions sur le bonus d'assurance, le devis en ligne est assez intuitif. La banque dématérialisée possède clairement de meilleurs prix, espérons que le suivi des assureurs soit à la hauteur que leur concurrents.</t>
  </si>
  <si>
    <t>weitz-p-129801</t>
  </si>
  <si>
    <t>Je trouve cette assurance très intéressante, prix très attractif, à voir par la suite si le service client est satisfaisant en cas de problème . J aimerais pouvoir faire de même pour l habitation</t>
  </si>
  <si>
    <t>pwet-62940</t>
  </si>
  <si>
    <t>Prise par le biais du Crédit Agricole, incluse dans le crédit immobilier (pour ne pas dire obligatoire **tousse**).
Nous avons eu un dégât des eaux qui à été pris en charge assez rapidement, du coup assez satisfait de la rapidité du service. Une société a été mandatée pour mettre en évidence la cause et établir un devis.
La personne en charge du dossier s'est montrée compétente et compréhensive. Surtout elle m'a bien expliquée les limitations de mon contrat et c'est là qu'on comprend qu'il vaut mieux ne pas avoir un gros sinistre :/</t>
  </si>
  <si>
    <t>florent-m-128840</t>
  </si>
  <si>
    <t>Je suis satisfait tant pour l'interface que par l'assistance téléphonique. Comme d'habitude, le service AMV est de qualité et réactif.
Bonne journée et amicalement</t>
  </si>
  <si>
    <t>ahmed-l-134841</t>
  </si>
  <si>
    <t>Je suis nouveau chez vous alors je vais voir par la suite si je serais satisfait ou pas. Cordialement
Si c'est le cas je vais vous commander à mes amis et ma famille</t>
  </si>
  <si>
    <t>01 septembre 2017 suite à une expérience en septembre 2017</t>
  </si>
  <si>
    <t>fune31-57006</t>
  </si>
  <si>
    <t>25 ans assurés à la MAAF sans sinistres et viré comme un malpropre après 2 déclarations de sinistres justifiés et non responsable ! Avec eux tout va bien tant que vous ne déclarez rien, au premier problème vous êtes identifiés à risque et au second, vous êtes virés ! Tout l'inverse d'une bonne assurance .... à éviter à tout prix !</t>
  </si>
  <si>
    <t>jo-51882</t>
  </si>
  <si>
    <t>Client eurofil depuis 2012 avec 50% de bonus et sans le moindre accident chez eux, ma cotisation augmentait sans raison tous les ans de 30 euros environ sous prétexte d'augmentation annuelle alors qu'en faisant le devis sur leur site ou sur un comparateur d'assurance le prix était moins élevé.</t>
  </si>
  <si>
    <t>jean-107927</t>
  </si>
  <si>
    <t>Injoignable depuis plusieurs semaines...
Autant aller chez Carrefour Assurances ou autres... au moins vous avez quelqu'un à qui parler...
Vraiment déçu et continue à me prélever malgré ma lettre recommandé envoyé il y a 3 semaines</t>
  </si>
  <si>
    <t>05 octobre 2021 suite à une expérience en novembre 2020</t>
  </si>
  <si>
    <t>chris-moldo-136090</t>
  </si>
  <si>
    <t xml:space="preserve">Je remercie le service clientèle de Pacifica pour l'efficacité de la gestion de mon accident. Dans le cas qui me concerne je n'ai rien à reprocher au personnel et sa politesse à l'encontre de leur client.
Cordialement. 
</t>
  </si>
  <si>
    <t>philippe-m-121586</t>
  </si>
  <si>
    <t xml:space="preserve">Je suis très satisfait de la réactivité, de l'implication commerciale, et des propositions de contrat en adéquation avec nos attentes.
Félicitation pour la qualité de service 
</t>
  </si>
  <si>
    <t>rene-thierry--s-113597</t>
  </si>
  <si>
    <t>Je suis satisfait des services proposés pour le moment. Une réactivité pour la  réalisation de notre contrat habitation et en décembre pour la suspension de notre contrat auto.</t>
  </si>
  <si>
    <t>regalado-s-116415</t>
  </si>
  <si>
    <t xml:space="preserve">Assez satisfait, je dois quand même renvoyer des documents que l'olivier assurance possède déjà .
Les prix sont plutôt correct pour la prestation 
Merci </t>
  </si>
  <si>
    <t>aldo-76207</t>
  </si>
  <si>
    <t>je suis satisfais.je n'ai pas eu de sinistres.J'ai de bons contacts avec les conseilliers.Je n'ai ni bonus nimalus,aussi je trouve le tarif de cotisation un peu eleve</t>
  </si>
  <si>
    <t>alexandre-m-127188</t>
  </si>
  <si>
    <t>Prix équivalent à la concurrence, service de qualité. Bonne relation avec la clientèle, personnel de qualité, site facile d’accès. La signature électronique facilite les choses</t>
  </si>
  <si>
    <t>mango-99562</t>
  </si>
  <si>
    <t>Mutuelle en retard de leur côté mais qui presse les adhérents pour les cotisations. Suspend le contrat sans prévenir, et sans délais (la première fois, il y a 3 mois, ils ont suspendu mon contrat le jour où ils ont reçus le règlement de ma cotisation! Ahurissant) Alors que je paye le règlement dés réception de leur demande de cotisation par la poste (certes timbre vert pour le retour du règlement mais tout de même!!) il faut être patient pour leurs délais de remboursement et pour les avoir au téléphone.. et le mot est faible .. par contre, eux, ne sont aucunement tolérants, et encore moins patient, ne proposent pas de solutions en cette année 2020 si particulière pour tous les gens comme moi, qui se retrouvent au chômage. Salariée je payais 28,27€/mois, et maintenant que je suis au chômage, (petit chômage) ils me réclament 3 mois de cotisation d'un coup, d'un seul. D'autant plus que je leur ai déjà signalé il y a 3 mois, que jusqu'à présent, le montant de ma cotisation s'élevait à 28,27€ par mois et me refont de nouveau le même coup en octobre, en suspendant, de surcroît, mon contrat et me réclamant 3 mois de cotisations d'un coup (pour octobre, novembre et décembre) !! Le règlement a été envoyé dès réception de la demande de cotisation mais mon contrat s'est tout de même retrouvé suspendu ... Lettres recommandées avec accuses réception de mise en demeure, la folie !!! On m'a d'ailleurs rassuré en expliquant que ces lettres étaient envoyées automatiquement et qu'il ne fallait pas m'inquiéter, seulement le détail c'est qu'ils suspendent en plus le contrat sans avertir, et mon inquiétude est bien plus portée là dessus que sur la menace de mise en demeure, mais ils n'ont pas l'air d'en être conscient! De plus, ils suspendent le contrat en un instant,  sans délais, mais lorsque ils reçoivent le règlement, ils leurs faut au moins 10 jours pour régulariser votre situation, incroyable non ?? Donc au final je paye une mutuelle sans être couverte !!  C'est simple, je n'ai jamais subit autant de pression de la part d'une assurance et encore moins d'une mutuelle, tout en étant aussi peu satisfaite du service !!! Je ne conseil pas du tout cette mutuelle, j'en ai déjà eu beaucoup par mes différents emplois, mais je n'avais JAMAIS vue ça nul part ailleurs !! A fuir !! J'ai envoyé mon règlement de cotisation jusqu'à décembre (en 3 chèques, on m'a confirmé par téléphone qu'ils seraient pris en compte, mais j'attend de voir ... pour le moment mon contrat est toujours suspendu en tout les cas ...) je résilie mon contrat dès que possible, à la fin de mes cotisations déjà réglées par avance pour une couverture que je n'ai pas à l'heure actuelle. Enfin si j’arrive à résilier, parce que d’après les commentaires, même ça ils n’y arrivent pas.. pour suspendre à tord et à travers les contrats ils sont fort mais pour résilier il n’y a plus personne.. navrée de voir aussi peu de professionnalisme</t>
  </si>
  <si>
    <t>marie-therese-m-133568</t>
  </si>
  <si>
    <t>SATISFAITE DU TARIF 
SATISFAITE POUR TOUT
RAPIDITE POUR SOUSCRIRE
SATISFACTION GLOBALE
TOUT EST BIEN DANS CES TARIFS
SOUSCRIT ASSURANCE AUTO
SOUSCRIT ASSURANCE HABITZTION</t>
  </si>
  <si>
    <t>niniechab-117438</t>
  </si>
  <si>
    <t>A fuir, j'ai soucrit un contrat acti projet qui est sois disant rentable je ne récupères même pas les sommes investies
Nul, défaut de conseil, compagnie à bannir!</t>
  </si>
  <si>
    <t>14 novembre 2018 suite à une expérience en novembre 2018</t>
  </si>
  <si>
    <t>pavelk-66919</t>
  </si>
  <si>
    <t>Grosse fuite dans mon appartement locatif a été pris en charge intégralement par cet assureur Pacifica. Il s'agit du deuxième sinistre que je fais face avec eux et à chaque fois la société fait preuve du professionnalisme et réactivité.</t>
  </si>
  <si>
    <t>olivier-c-109180</t>
  </si>
  <si>
    <t>Les tarifs ne semblent plus aussi attractif. J'envisage peut-être de changer d'assureur en fin d'année.
Je ne manquerai pas de revenir vers vous pour de plus amples renseignements.
Cordialement.</t>
  </si>
  <si>
    <t>caroline-j-123170</t>
  </si>
  <si>
    <t xml:space="preserve">Je suis satisfaite du service, rapidité pour effectuer le devis, tout est clair.
Prix intéressant. 
Les prix me conviennent, facilité des démarches prises. </t>
  </si>
  <si>
    <t>delep-59252</t>
  </si>
  <si>
    <t xml:space="preserve">-Le « conseiller » gmf : « Si je comprends bien, vous reprochez à nos conseillers juridiques de n'apporter aucune aide à un problème que vous avez depuis des mois? »
-L’adhérent gmf : « je l'ai écrit(courrielS), je l'ai dit(téléphoneS), vous n'avez plus rien de mutualiste, ni de commercial au sens noble, vous vous dissimulez derrière des pseudos procédures "higth tech", internet, réseaux sociaux...qui permettent de faire disparaitre l’intervention et la présence humaine, disparition qui rime avec profit, GMF l'ASSURANCE, LA MUTUELLE QUI NE VOUS CONNAIT PAS! »
</t>
  </si>
  <si>
    <t>santo-j-121841</t>
  </si>
  <si>
    <t>Pour l'ìnstant satisfait car je n'ai eu aucun problème. et mon contact avec le personnel très satisfaisant quand j'ai eu un doute... j'espère que ça continuera comme ça</t>
  </si>
  <si>
    <t>delamarre-c-115569</t>
  </si>
  <si>
    <t xml:space="preserve">Je viens juste de souscrire . Rapide efficace tout en ligne comme j'aime, car pas de prise de tête au téléphone. A voir dans le futur. Mais très bonne première impression 
</t>
  </si>
  <si>
    <t>yvette-c-107926</t>
  </si>
  <si>
    <t>Je ne suis pas satisfait car les prix des vos offres augmentent chaque année bien que la valeur de mon véhicule se déprécie. Cela devrait être plutôt le contraire. De surcroit, vous faites des pub en mentionnant qu'après 3 ans chez vous sans accident et autres, le bonus passe à 0.50. eh ben c'est mon cas et rien!</t>
  </si>
  <si>
    <t>dylan-s-139211</t>
  </si>
  <si>
    <t>Je suis satisfait du service et de l’offre que propose April moto. Je pense pouvoir prendre la route sereinement en sachant que je suis potentiellement bien assuré.</t>
  </si>
  <si>
    <t>hugues-75267</t>
  </si>
  <si>
    <t>Minable. Sinistre clos depuis 6 mois et toujours pas d'indemnisation, impossible à joindre au téléphone et ne repond pas au recommandés avec AR. Mon contrat est résilié sans que j'en soit averti.</t>
  </si>
  <si>
    <t>83pap-62705</t>
  </si>
  <si>
    <t>J'ai contacté plusieurs fois la Maaf par tél. et sur place, et TRES déçu, il n'y a que dans la PUB où l'on écoute le client, dans la réalité on en a que faire.</t>
  </si>
  <si>
    <t>07 mars 2019 suite à une expérience en mars 2019</t>
  </si>
  <si>
    <t>ouepik-71960</t>
  </si>
  <si>
    <t>Incompetents nuls et de mauvaise foi Les documents envoyes ne sont jamais reçus ou le recto ou le verso est manquant Quand enfin ils parviennent a valider un dossier un mail de felicitations vous est adressé C est à eux qu il faut dire felicitation de reussir à reunir tous les documents les recto les verso etc envoyes plusieurs fois ! Ils ne savent meme pas repondre a des questions simples d'assurance ! Je n attends qu une chose la fin de cette 1ere annee pour vite changer ! Honteux! Je prie pour ne pas avoir a declarer de sinistre avec eux la prise en charge et l'indemnisation doit etre catastrophique ! A fuir vraiment !</t>
  </si>
  <si>
    <t>jam-105846</t>
  </si>
  <si>
    <t>Bonjour
J ai eu un accident le 19 septembre 2019
Toujours aucune nouvelle
J appel une fois par mois il change toujours de version
Presque 2 ans sans nouvelles
Attention !</t>
  </si>
  <si>
    <t>mazzon-n-127623</t>
  </si>
  <si>
    <t>Le service client est à l'écoute et agréable, ce qui devient rare.
C'est le deuxième véhicule assuré dans le foyer et l'offre cumulative est intéressante.</t>
  </si>
  <si>
    <t>05 juin 2019 suite à une expérience en juin 2019</t>
  </si>
  <si>
    <t>idirb-76473</t>
  </si>
  <si>
    <t xml:space="preserve">victime d'un incendie, ma voiture est gravement sous estimée par l'expert. 
Une C4 de 2013 qui a roulé 98000, payéé 12300 euros en 2016, remboursée 6820 euros en 2019 (en roulant 16000 KM/AN)!
Quand un sinistre vous tombe sur la tête on vous abandonne sans scrupule. Si vous avez un bon véhicule, cherchez un autre assureur. </t>
  </si>
  <si>
    <t>hulotte-79866</t>
  </si>
  <si>
    <t>Mon fils jeune conducteur a eu cette année 2 accrochages mineurs avec sa voiture et les a déclarés à la MAIF. L'assureur nous a téléphoné ensuite pour nous dire que la prochaine fois, il  ne voulait plus l'assurer. Nous les parents sommes assurés depuis plus de 30 ans à la MAIF avec un bonus maximal depuis longtemps, mais cela ils n'en tiennent pas compte bien sur. Moralité, si vous avez un accrochage, surtout ne soyez pas honnête, vous serez puni ! La MAIF, assureur...militant ? Mais qui milite pour quoi au juste ? uniquement pour la bonne santé du groupe (comme précisé sur son site), pas celle des sociétaires ! Il y a usurpation d'identité parce que le M de MAIF signifie mutuelle, mais peut-être ne savent-ils pas ce que cela veut dire... après autant d'années passées en tant que sociétaire MAIF, je suis amère et déçue de voir ce qu'ils ont fait de cette belle mutuelle : une compagnie d'assurance comme les autres. Si vous cherchez un assureur, ne vous fiez pas au beau discours affiché dans les pubs, vous ne trouverez plus ces valeurs à la MAIF.</t>
  </si>
  <si>
    <t>08 janvier 2019 suite à une expérience en janvier 2019</t>
  </si>
  <si>
    <t>fredcan-70025</t>
  </si>
  <si>
    <t>Attention!! Ils vous harcèlent pour souscrire et le jour où vous trouvez un emploi ils feront tout pour vous empêcher de résilier. J'ai du refaire faire les documents 3 fois par les ressources humaines pour des raisons abusives.</t>
  </si>
  <si>
    <t>phileas76-54625</t>
  </si>
  <si>
    <t>Assuré depuis plus de 15 ans, je n'ai jamais eu d'accident . Le seul incident m'est arrivé l'été dernier à 700 Km de chez moi (panne suite à fusible grillé). Bien que cela soit couvert par mon contrat, l'assistance matmut n'a pas pu me mettre en relation avec un dépanneur. C'est un allemand qui passait par là qui m'a aimablement dépanné.</t>
  </si>
  <si>
    <t>frantz-81655</t>
  </si>
  <si>
    <t>Groupama est un excellent assureur : la relation clientèle est irréprochable, les conseillers très aimables ; la réponse à une question est garantie, et lorsque vous avez un problème, ils vous remboursent sans chercher à fuir leurs responsabilités ; l'excellence a un prix et leurs tarifs sont malheureusement revus à la hausse chaque année, c'est un peu là où le bât blesse.</t>
  </si>
  <si>
    <t>26 octobre 2018 suite à une expérience en octobre 2018</t>
  </si>
  <si>
    <t>cochka-68084</t>
  </si>
  <si>
    <t>mutuelle chère et peu de remboursement mais !</t>
  </si>
  <si>
    <t>lindalinda-64805</t>
  </si>
  <si>
    <t>Assurance santé qui s'adapte bien à mes besoins  en santé. Lors de la souscription une étude a été faite pour répondre à mes besoins et s'adapter le plus à mes envies</t>
  </si>
  <si>
    <t>aissam-t-108189</t>
  </si>
  <si>
    <t>Très bien, je suis satisfait , bon rapport qualité prix, reste avoir la gestion des mensualités avec le boitier. Personnel très sympa et accueillant. Je recommande</t>
  </si>
  <si>
    <t>marion-p-122956</t>
  </si>
  <si>
    <t xml:space="preserve">Satisfait de la rapidité du service et des prix bas.
À voir par la suite mais il a été très simple de souscrire à l'assurance April moto. Merci aux conseillers </t>
  </si>
  <si>
    <t>auffret-c-116648</t>
  </si>
  <si>
    <t>très satisfait personnel compétent très disponible très polis très compréhensible . je ne sais pas quoi écrire de plus à part me souhaiter de ne pas avoir d’accident.</t>
  </si>
  <si>
    <t>sagat-109990</t>
  </si>
  <si>
    <t>Tarifs en perpétuelle augmentation. 
Dédommagement médiocre des sinistres non responsables, même après 15 d'assurance de plusieurs véhicules sans aucun sinistre !!!
À déconseiller !
À éviter !</t>
  </si>
  <si>
    <t>09 mai 2019 suite à une expérience en mai 2019</t>
  </si>
  <si>
    <t>fredo92-63526</t>
  </si>
  <si>
    <t>et pourtant il me faut juste une attestation de responsabilité civile mais c'est un vrai parcourt du combattant .je passe par mon agence a levallois Perret mais impossible de les avoir au téléphone .donc je passe par le service clientele axa mais on peut rien faire pour vous car faut passer par les bureaux de Nanterre ou la defense je ne sais plus bref on les contacte par mail et par courrier pour etre sure d'avoir notre fameuse attestation mais non rien a faire ca fait plus de 1 mois que on a pas de réponse .alors la que faire j'avoue être un peu perdu  .merci axa</t>
  </si>
  <si>
    <t>michael-b-107249</t>
  </si>
  <si>
    <t>J'ai trouvé le site intuitif. Les démarches sont rapides à effectuer, via mail et l'espace client. Les tarifs semblent corrects. pas de frais annexes excessif.</t>
  </si>
  <si>
    <t>manu68-139252</t>
  </si>
  <si>
    <t xml:space="preserve">Gestion des sinistres nul,à éviter impérativement.
Expert mandaté incompétent dont le seul but est d’éviter d’indemniser les clients
J’avais une assurance protection juridique chez eux que j’ai également annulé </t>
  </si>
  <si>
    <t>vincent-95727</t>
  </si>
  <si>
    <t>Bonjour,
Rapport qualité / prix correct
Je regrette 3 choses:
1) Nous n'avons plus de courrier annuel nous indiquant les taris de l'année / A-1; il faut aller sur le site et ce n'est pas toujours clair. Nous voyons mal les écarts de tarif.
2) MATMUT cumule les montants de cotisation assurances autos + habitation; je préférerai un prélèvement auto et un autre habitation, car on ne sait plus ce que l'on paie.
3) Nous ne pouvons pas communiquer par mail, ce qui est pourtant pratique; il faut toujours passer par le site; ce qui est bcp plus long.
Cordialement,
Vincent Gadenne
0622190244</t>
  </si>
  <si>
    <t>francois-78892</t>
  </si>
  <si>
    <t>Caroline a été d'une grande efficacité en résolvant en temps réel un problème de télétransmission. 5 mn après nos échanges, j'ai reçu un appel de la sécurité sociale me confirmant l'activation. Difficile de faire mieux ! Merci Caroline :)</t>
  </si>
  <si>
    <t>gonzalez-v-131721</t>
  </si>
  <si>
    <t>Je suis satisfait, très bien conseillés, mes parents sont assurés chez vous et m ont recommandé l assurance de l Olivier. Personne au bout du téléphone très professionnelle et accueillante merci</t>
  </si>
  <si>
    <t>eric-b-114682</t>
  </si>
  <si>
    <t>Satisfait du rapport qualité prix , des options disponibles. Souscrire en ligne est un plus et relativement facile.
Merci pour la facilité de la prise en main.</t>
  </si>
  <si>
    <t>paolina-f-114926</t>
  </si>
  <si>
    <t xml:space="preserve">je suis satisfaite de vos services les prix sont correcte 
les conseils téléphoniques sont très compréhensible et simples 
ainsi que par messagerie.
 </t>
  </si>
  <si>
    <t>alain-b-116816</t>
  </si>
  <si>
    <t>Simple et rapide, j attends de voir la suite en cas de problème ainsi que la réactivité au téléphone si j ai besoin de les avoir! J attends maintenant mon contrat !</t>
  </si>
  <si>
    <t>drame-m-112527</t>
  </si>
  <si>
    <t>Prix intéressant concernant l assurance tous risques.  Au vue des garanties demandées je suis même surpris. L avantage de l assurance en ligne. Simple d utilisation</t>
  </si>
  <si>
    <t>buddy-125416</t>
  </si>
  <si>
    <t>Suite a des travaux à  ma maison j'ai demandé le rachat totale de mon assurance  vie le remboursement c'est  fait rapidement en une semaine en ligne merci allianz avoir été a mon  écoute</t>
  </si>
  <si>
    <t>09 avril 2018 suite à une expérience en avril 2018</t>
  </si>
  <si>
    <t>jean-63092</t>
  </si>
  <si>
    <t>Mon contrat a été signé informatiquement par mes soins en faisant confiance à une jeune incapable ou peu formée me garantissant de recevoir une version papier avant un délais de rétractation sous 14 jours comme le prévois la loi alors que reçu 20 jours après donc plus de possibilité de se rétracter et des cotisations ne correspondant pas à ma demande(pas assez élevées), ni à la couverture souhaitée mais avec une option capital décès sois disant comprise mais en réalité étant un autre contrat jamais sollicité m'amputant drastiquement ma cotisation mutuelle.
J'attend une solution ayant déja engagé des soins mais aucune réponse.</t>
  </si>
  <si>
    <t>druard-a-121948</t>
  </si>
  <si>
    <t>J AI FAIT UN DEVIS LE 24 JUIN SUR VOTRE SITE ET LE LENDEMAIN JE L AI CONFIRME QUAND J AI VOULU FAIRE UN COMPARATIF DU COUP VOUS M AVEZ REFUSE LE PARRAINAGE PAS TRES COMMERCIAL ET J AI DU FAIRE REMARQUER QUE LE BONUS PASSE A 0,76 SINON IL ME LAISSE A 0,80 !!!!!!</t>
  </si>
  <si>
    <t>ventre-s-123624</t>
  </si>
  <si>
    <t>Je suis satisfait du service rapidité prix raisonnable je recommande cette assurance je vais de ce pas en parler à mes proches je pense prochainement assurer ma maison également chez vous</t>
  </si>
  <si>
    <t>31 mai 2018 suite à une expérience en mai 2018</t>
  </si>
  <si>
    <t>didier-64363</t>
  </si>
  <si>
    <t>aucune prise en charge suite a un constat non responsable "une voiture est venu s'encastrer dans mon portail".Aucun déplacement d'expert,juste un mail en me disant qu'il ne pouvait pas donnez suite car il  n'y avait pas de close dans mon assurance habitation pour les dégat exterieur.Pour moi theoriquement c'est a l'assurance de celui qui m'est rentré dans le portail qui doit prendre en charge les frais. !!!!Mais rien n'est fait par la macif
Je deconseille cette assurance</t>
  </si>
  <si>
    <t>jean-francois-b-109896</t>
  </si>
  <si>
    <t>satisfait du service renseignements clairs et précis par téléphone. le prix reste correct quand on recommence a être assuré; interlocutrice agréable et disponible</t>
  </si>
  <si>
    <t>razmokets-42148</t>
  </si>
  <si>
    <t xml:space="preserve">Bonjour
Plus ca va et plus ca se dégrade. Il y a quelques années je demande une assurance scolaire pour mon fils qui allait rentrer à l'école. On me dit qu'il faut faire un avenant au contrat habitation. Je signe donc l'avenant mais le Crédit Mutuel ne m'informe pas à ce moment la que je ne dépends plus des mêmes conditions générales que précédemment. Il y a 3 ans je déclare un sinistre et là on m'informe que je ne suis plus couvert car les conditions générales sont je dépends ne me couvrent pas. Je vérifie alors mon contrat initial et aucune mention n'y était faite. Bref, pour une demande d'assurance scolaire, je me retrouve sans des garanties pour lesquelles j'étais couvert initialement . J'envisage d'aller devant les tribunaux car la situation ne peut plus durer..  et la, le Crédit mutuel me refait le même coup avec l'assurance auto d'un nouveau véhicule. . </t>
  </si>
  <si>
    <t>pierre-103687</t>
  </si>
  <si>
    <t>Adhérent depuis le 01 janvier 2021, ce jour, j'ai eu un bon échange avec Emeline.
De grosses difficultés à faire modifier mon mois de naissance et obtenir un nouveau échéancier compte tenu du non respect de ma demande à la souscription de prélever le 05 de chaque mois. J'espère que Emeline a fait cette fois le travail non réalisé par CP assurance.</t>
  </si>
  <si>
    <t>marc-o-132007</t>
  </si>
  <si>
    <t>Simple, bon tarifs et rapide, mais pas eu à m 'en servir depuis que je suis assuré donc pas d'avis sur les services en cas de sinistre; à voir donc lorsque j 'aurai à m 'en servir (j epere ....jamais !!!!)</t>
  </si>
  <si>
    <t>18 octobre 2017 suite à une expérience en octobre 2017</t>
  </si>
  <si>
    <t>thibault59-58185</t>
  </si>
  <si>
    <t>Après un accident arrivé le 17 juillet 2017, je ne suis toujours pas indemniser a 100% alors que je n'ai aucune responsabilité et une moto épave.. En plus des mois 3 mois d'assurance prélevé après la cession du véhicule a l'assureur</t>
  </si>
  <si>
    <t>christian-c-122943</t>
  </si>
  <si>
    <t>Compagnie d'assurance qui me donne entière satisfaction. 
Très bien placée sur le montant de cotisations et prise en compte sérieuse lors d'un sinistre.</t>
  </si>
  <si>
    <t>audrey-70202</t>
  </si>
  <si>
    <t>J'ai souscris un contrat d'assurance auto au 14/12/18. Après de multiples appels pour connaitre la nature des documents que je devais envoyer, on m'informe la semaine dernière que mon dossier est complet et que je recevrais ma carte verte après vérification du relevé d'informations auprès de mon ancien assureur. Et le lendemain, ho surprise, on me recontacte pour m'informer qu'il manque finalement la carte grise du véhicule que j'avais pourtant envoyée. Depuis, j'ai renvoyé cette carte grise sur mon espace client, depuis mon mobile,ordinateur, par mail....et lors de mes multiples appels au service client personne n'est capable de me dire si cette carte grise a bien été reçue, mon attestation provisoire d'assurance prenais fin hier et aucune réponse satisfaisante du service client. Ils sont incompétents, irrespectueux. Quand je vois la façon dont sa se passe pour une simple finalisation de contrat, cela ne laisse rien présager de bon en cas de sinistre. Un conseil: FUYEZ !!!</t>
  </si>
  <si>
    <t>10 octobre 2020 suite à une expérience en octobre 2020</t>
  </si>
  <si>
    <t>pompier-98538</t>
  </si>
  <si>
    <t>Contrat cher  ,la multirisque est loin de couvrir les dégats du a une tempéte  faire du fric sur le dos  du client  ,trés  déçu ++ au bout de 50 annnées.</t>
  </si>
  <si>
    <t>23 octobre 2018 suite à une expérience en octobre 2018</t>
  </si>
  <si>
    <t>viviane-67990</t>
  </si>
  <si>
    <t>Remerciements à Stéphane Gauthier et Erika pour :
leur écoute
leur patience
leurs conseils
leurs compétences
Ma mutuelle commence le 01/02/2019 et je pars avec beaucoup de confiance et pense que je ne serai pas seule pour être bien consillée.</t>
  </si>
  <si>
    <t>llj-79838</t>
  </si>
  <si>
    <t>Politesse, amabilité et réactivité sont au RDV lors des appels. Je remercie particulièrement Caroline pour son aide et son implication !</t>
  </si>
  <si>
    <t>frederic-g-116238</t>
  </si>
  <si>
    <t>3 Fois ou j'appelle et le suivis n'est pas fais par vos conseillé qui nous raconte et comprenne que la moitié et surtout qu'ils mentent ils annonces des choses et il ne se passe rien bref je vais changer d'assureur</t>
  </si>
  <si>
    <t>christian-63257</t>
  </si>
  <si>
    <t>c est une mutuelle avec un fonctionnement qui se rapproche de celui de  la sncf, avec la grève en moins .</t>
  </si>
  <si>
    <t>02 avril 2019 suite à une expérience en avril 2019</t>
  </si>
  <si>
    <t>did42-74694</t>
  </si>
  <si>
    <t>Bonjour , étant assuré depuis 2011 sans aucun sinistre , mon assurance a augmenté de 10% en 2018 et 10% en 2019 sans aucune explications , ou plutôt si pour prendre leur nouveau contrat que matmut m'a proposé plusieurs et qui bien sur n'est pas moins chère ,matmut applique des hausses trés importantes , en plus à la résiliation au 7/02/2019 ,matmut fait payé les frais de dossier annuel et taxe attentat annuelle aussi donc pour le mois de février(7 jours) je paye plus que ma mensualité de janvier , merci matmut !!</t>
  </si>
  <si>
    <t>04 octobre 2018 suite à une expérience en octobre 2018</t>
  </si>
  <si>
    <t>zazou31-67357</t>
  </si>
  <si>
    <t>12 ans que je suis à la gmf, aujourd'hui je suis en difficulté suite à un licenciement. Je demande un geste.
Rien n'est possible et en plus de ça on me dit droit dans les yeux que je n'ai pas le droit de résilier mon assurance auto ni mon assurance habitation. On va me dire qu'il n'était pas au courant de la loi Hamon ?
Oups...mais que vois je ! On m'a reengagee pour 1 an en modifiant juste la clause petit conducteur. Mais qu'est ce qu'ils sont malins ! 
Je suis déçue, avec le sentiment de me faire avoir.</t>
  </si>
  <si>
    <t>rachida-j-128431</t>
  </si>
  <si>
    <t>Après plusieurs tentatives je constate que les prix varient en fonction des connexions internets. Le service client n'a pas été en mesure de m'expliquer cette variation</t>
  </si>
  <si>
    <t>razlekul-112470</t>
  </si>
  <si>
    <t>bonjour
tans que vous n'aurez besoin de rien, eurofil est l'assurance parfaite.
très mauvaise prise en charge d'un sinistre à l'étranger.
prestataire local extérieur inefficace (moins disant ?) et véhicule de remplacement inadapté 
toujours moins disant
comme beaucoup d'assurance, le tous risque ne veux rien dire.
n'hésitez pas à les appeler pour vérifier vos conditions et garanties, vous seriez surpris...</t>
  </si>
  <si>
    <t>mrstephd-96176</t>
  </si>
  <si>
    <t>A FUIR ! Je déconseille très fortement cet assureur chez qui vous ne pouvez pas récupérer vos fonds investis sans adresser plusieurs réclamations . Aucune considération clients et aucune communication. UNE HONTE !!!</t>
  </si>
  <si>
    <t>clarisse--102216</t>
  </si>
  <si>
    <t>Je suis bénéficiaire d un contrat d assurance vie de part ma tante décédée en septembre 2020 nous sommes trois bénéficiaires cela fait deux semaines que les deux autres bénéficiaires ont reçu l attestation sur l honneur 990i qu ils ont retourné rempli à sogecap depuis le capital leur a été versé malheureusement pour moi je n ai jamais reçu ce document cela fait deux semaines que je me bats avec sogecap pour l avoir sois disant envoyé par deux fois je ne le reçois jamais je leur ai proposé de me le transmettre en pdf ils me disent que ça leur ai impossible c est aberrant on tourne en rond ils me parlent de délais postaux etc comment se fait il que les deux autres bénéficiaires ont eu ce document et pas moi je passe mon temps au téléphone avec eux sans succès je n ai jamais le même interlocuteur je suis à la société générale depuis plus de 20 ans je suis extrêmement déçue moi qui ensencais ma banque je ne sais plus quoi faire</t>
  </si>
  <si>
    <t>jonathan-h-110842</t>
  </si>
  <si>
    <t xml:space="preserve">Prix excessivement élevés pour assurer un 2-roues, c'est dommage... 900€/an (même pas en tout-risques) ? De nos jours, nombre de voitures sportives qui sont assurées (même avec des conducteurs "non-seniors") ne paient pas ce prix là... </t>
  </si>
  <si>
    <t>leconte-a-114776</t>
  </si>
  <si>
    <t xml:space="preserve">Je suis satisfait de l assurance Lolivier assurance 
Des tarifs abordable des options pas tres couteuse , je recommanderai a mes proches 
A voir si il y a une augmentation de tarifs , l annee prochaine </t>
  </si>
  <si>
    <t>horth-m-108586</t>
  </si>
  <si>
    <t>Trop cher et beaucoup trop de franchises. J'ai eu de grosse difficulté à envoyer les documents demandés.</t>
  </si>
  <si>
    <t>alkatraz-79762</t>
  </si>
  <si>
    <t>Bonjour jai souscris chez eux une assurance voiture avec paiement d'avance de 139€ le 16 09 2019 Ils m'ont résillé  deux jours plus tard car jai indiqué 090 de bonus sur le devis en ligne alors que  le RI indiqué 095 Une légère erreur que je paie cash Surtout quand on a un mois pour valider le dossier Je me retrouve donc sans assurance et sans aucun remboursement. Je suis face à un mur Révoltant.</t>
  </si>
  <si>
    <t>villard-116336</t>
  </si>
  <si>
    <t>Accident non responsable depuis plus d'une année et toujours d’indemnisation payée (900 euros). Il font venir une boite d'expertise (BCA) qui dévalue outrageusement la valeur de votre véhicule et la classe VEI (véhicule économiquement irréparable ) pour un pare choc avant et 1 optique. J'ai payé 150 euros de pièces et j'ai fait le boulot. L'expertise BCA a plus de 4500 euros. Chercher l'erreur.... Je leur colle un médiateur de la République aux fesses et surement un procès au bout même si je perds de l'argent. Passez votre chemin allez ailleurs</t>
  </si>
  <si>
    <t>abadie-c-122742</t>
  </si>
  <si>
    <t>Je suis satisfait du service.
Cependant la signature électronique n'est pas du tout évidente (Pourtant je travaille dans l'informatique et les télécoms) peut être à cause du navigateur utilisé : Firefox sous Windows 10 (il y a peut être des vérifications à faire avec cette configuration).</t>
  </si>
  <si>
    <t>chej-s-125895</t>
  </si>
  <si>
    <t>Je suis très content de vous rejoindre en espérant être satisfait par les services , pour le coup je vous remercie du service et la facilité d’accès et au service</t>
  </si>
  <si>
    <t>pascal-106655</t>
  </si>
  <si>
    <t>PARFAIT    SERVICE    EN    LIGNE,    TARIFS     FACILITE       POUR EFFECTUER      LES       DEMARCHES       EN LIGNE          JE RECOMMANDE. J'ATTENDS DE RECEVOIR MA CARTE VERTE</t>
  </si>
  <si>
    <t>04 octobre 2017 suite à une expérience en octobre 2017</t>
  </si>
  <si>
    <t>barbarossa-57803</t>
  </si>
  <si>
    <t>Satisfaite des services de la GMF.  Personnel agréable et disponible, documents clairs et simples. Mon seul regret est que les prix soient trop élevés dès qu'on prend un véhicule un peu puissant. C'est dommage...</t>
  </si>
  <si>
    <t>dassonville-v-113539</t>
  </si>
  <si>
    <t>Parfait, tarif tres interessant par rapport a la concurrence  personne agreable au telephone qui prend le temps de bien explique, je recommandes sans hesité</t>
  </si>
  <si>
    <t>xavier-l-128472</t>
  </si>
  <si>
    <t>aucun contact possible j'ai appeler 5 fois ou plus, on me raccroché au nez.
les prix sont bas mais on sais pourquoi quand on leur téléphone.
Je ne suis pas du genre à poster des avis et encore moins des négatif habituellement mais là c'est juste trop</t>
  </si>
  <si>
    <t>frm-53755</t>
  </si>
  <si>
    <t>Assuré depuis plus de 30 ans, la MACIF a toujours répondu aux quelques problèmes que j'ai rencontrés. L'aide apportée a été utile, les remboursements ont été conformes et dans les temps.</t>
  </si>
  <si>
    <t>28 décembre 2017 suite à une expérience en décembre 2017</t>
  </si>
  <si>
    <t>esther-60013</t>
  </si>
  <si>
    <t>Une honte! Il faudrait un meilleur encadrement pour ce type de services car à l'heure actuelle les assureurs font la loi au détriment des assurés.</t>
  </si>
  <si>
    <t>20 mai 2020 suite à une expérience en mai 2020</t>
  </si>
  <si>
    <t>boulogne-89803</t>
  </si>
  <si>
    <t>scandaleux. lors d'un dommage électrique du à une surtension, un appareil de régulation de ma piscine s'est détériorée, entrainant une un surdosage d'acide. cela a détérioré ma bâche et mon liner qui sont eux aussi assuré en plus (extension). malgré cela, je me suis fait rejeté. Pour le service commercial, on est bien assuré, mais on est tributaire de n'importe quel individu qui peut vous rejeter sans explications. pour moi, c'est honteux. c'était mon premier sinistre depuis 50 ans. Je pense aller devant les tribunaux. De plus, j'essaie de passer cela sur RTL avec Julien Courbet. je suis écoeuré</t>
  </si>
  <si>
    <t>celine-75442</t>
  </si>
  <si>
    <t>ASSURANCE PRISE EN COMPTE IMMEDIATEMENT. PRIX ATTRACTIF. RELATION CLIENTELE EXCELENTE. ARRET DE L ASSURANCE DE MON DEUX ROUES DU A UNE VENTE TRES RAPIDE</t>
  </si>
  <si>
    <t>anna-91409</t>
  </si>
  <si>
    <t>Mon fils de 23 ans et décédé accidentellement, je suis sa maman,  la seule bénéficiaire.  depuis 6 mois le dossier n'aboutit pas,  les pièces demandées ne suffisent pas,  à chaque courrier on demande encore et encore des pièces justificatives du décès...je n'en peux plus !</t>
  </si>
  <si>
    <t>eric-c-131101</t>
  </si>
  <si>
    <t>Je trouve que le site et bien et les prix sont bas et il nous assure immédiatement très satisfait de cette assurance et elle m'a été recommandé par une personne broche</t>
  </si>
  <si>
    <t>sandrin-d-121380</t>
  </si>
  <si>
    <t>Je suis très satisfait. Bon accueil, très chaleureux, accueillant, sympathique, très explicite, très bon rapport qualité prix je ne regrette mon choix. Bonne journée à vous</t>
  </si>
  <si>
    <t>kevin-n-111943</t>
  </si>
  <si>
    <t>Pour le moment je suis satisfait du service, en espérant que cela ne soit pas négatif par la suite. Concernant les prix franchement revoyez à la baisse le prix du pack avec assistance 0?km et scinder cela du pack sérénité</t>
  </si>
  <si>
    <t>la-fille-qui-fuit--110006</t>
  </si>
  <si>
    <t xml:space="preserve">Une catastrophe. Ma voiture, épave depuis des mois, ne me rembourse toujours pas comme il est prévu.J'appelle tous les deux jours, jamais de réponse.
6 mois sans voiture, j'en ai perdu mon job faute de ne pas être indemnisé pour acheter ou louer une autre voiture, et le pire c'est que je paye encore tous les mois. Je demande un remboursement des cotisations qu'on m'accorde, par téléphone, rien est écrit et rien ne se passe.
Quand on appelle, genre il n'y a qu'une seule personne qui est en charge du dossier, et soyez patient : en formation, malade, congés et parfois même ils mettent un répondeur, en pleine semaine comme quoi c'est fermé... Ils ne communiquent pas entre eux, ni avec l'expert, c'est à nous de faire le messager.
Je vous déconseille fortement cette assurance qui est en plus cher par rapport à la concurrence, pour un service inexistant. Pacifica, jai coché la case pour que vous me répondiez avec mon numéro de dossier. Je vous laisse le soin de m'indemniser au plus vite, car le conciliateur de la justice, informé de l'affaire, va bientôt se charger de vous.
</t>
  </si>
  <si>
    <t>19 mai 2019 suite à une expérience en mai 2019</t>
  </si>
  <si>
    <t>jm11-76061</t>
  </si>
  <si>
    <t>Médiocrité ! A éviter à tout prix ! C'est un véritable piège, incapable.</t>
  </si>
  <si>
    <t>natpat-99099</t>
  </si>
  <si>
    <t>j'ai eut un accident de voiture ou ma responsabilité n'était pas engagé , direct assurance a envoyer ma voiture au garage mpr a istres , ils m'ont rendu ma voiture avec deux calculateur électrique endommager et ventilo moteur en panne , j'ai les preuve des expertises et l'historique des défauts qui prouve la culpabilité du garage mais malgré ça direct assurance ne fait rien , du coup j'ai une voiture dans mon garage en panne , je déconseille cette assurance surtout à ne pas y aller .</t>
  </si>
  <si>
    <t>gwendal-w-108911</t>
  </si>
  <si>
    <t>Je suis satisfait de mon achat je vais pouvoir prendre mon scooter c’est cool, mais les prix sont cher quand meme et je ne comprend pas pour quoi je paye aussi cher</t>
  </si>
  <si>
    <t>jlduf-107790</t>
  </si>
  <si>
    <t>Il est très difficile de les avoir au téléphone ou d'avoir une réponse au mail que je leur envoie pour des renseignements ou un remboursement.
S'il ne s'améliore pas, je pense qu'à la fin de l'année je changerais de mutuelle.
N° d'adhésion : A 0011 L 12474
Jean Dufresne
515 rue du Château
38660 La Terrasse</t>
  </si>
  <si>
    <t>niconico--92624</t>
  </si>
  <si>
    <t xml:space="preserve">Je suis satisfait des renseignements obtenus par ce devis en ligne... 
J’attends de découvrir l’ensemble des garanties avec le devis demandé par email </t>
  </si>
  <si>
    <t>brau-d-115266</t>
  </si>
  <si>
    <t xml:space="preserve">Personnel à l'écoute, souriant et réactif. Ils sont très transparents sur leur offre (c'est rare)
Tarif très intéressant, nettement plus avantageux que la concurrence.
</t>
  </si>
  <si>
    <t>mohamed-b-121478</t>
  </si>
  <si>
    <t xml:space="preserve">Assez satisfait du service. 
Prix très correct et raisonnable 
Je conseille. C’est très accessible et très simple 
Je suis habituellement plutôt réfractaire au signe en ligne </t>
  </si>
  <si>
    <t>alblialeo-61159</t>
  </si>
  <si>
    <t>Ne surtout pas souscrire à cette mutuelle ! Ils vous prennent pour des idiots, font traîner les choses... Une catastrophe, en plus ils sont chers. Ils refusent de me radier (en faisant semblant de comprendre autre chose), alors qu'ils n'en ont pas le droit !</t>
  </si>
  <si>
    <t>christelle--b-113994</t>
  </si>
  <si>
    <t>c est une horreur pour annuler son contrat , j ai vendu mon logment , je dois encore payer car tout est fait pour empecher l arrêt du contrat , aucune transparence , plus jamais direct assusrance</t>
  </si>
  <si>
    <t>mathou-91115</t>
  </si>
  <si>
    <t>Je suis satisfaite du service. Les prix me conviennent. Très simple et très pratique d’utilisation pour souscrire une assurance. Je recommande vivement</t>
  </si>
  <si>
    <t>maxime-98331</t>
  </si>
  <si>
    <t xml:space="preserve">!!!! AVIS D’UN CLIENT QUI VOIS TROUVE MÉDIOCRE ET QUI NE VOIS RECCOMENDE SURTOUT PAS !!!! 
Je met 1 étoiles sur la satisfaction car ont ne peut pas en mettre 0 ! Niveau prix rien à dire il défis tout concurrence ! Pour prélever et vous demander des sous pareil ! Par contre pour avoir une réponse au téléphone il ne son jamais joignable, pire une fois qu’on arrive à avoir quelqu’un souvent Au bout de fil là personne ne peut pas nous aider et fait seulement transmettre un message au service concerné qui ne vous rappelle jamais.. DEPUIS QUAND UN SERVICE SINISTRE EST OUVERT ENTRE 9h 12h et 14h 18h DU LUNDI AU VENDREDI !!!! Si il y a un problème au Hors horaire d’ouverture comment fait ont ?! après résiliation j’ai continué à être prélever 3 mois et j’ai attendu 2 mois et un coup de téléphone par jours avant d’être remboursé ! Et leur fichier avec la police ne sont pas a jour non plus car ça m’a valu une immobilisation du véhicule et de la carte grise à 40km de chez moi (policier quand même cool qui ne m’on pas embarquer et mis en fourrière le véhicule) mais qui pour l’instant me coûte quand même 400€ d’amande. Je recommande évidement pas du tout cette assurance ! Et partirais à la fin de mon contrat sans aucun regret 
Prix très intéressant 
Frais de dossier beaucoup trop élevé 
SERVICE CLIENT MEDIOOOOOCRE !!!!!!!!
</t>
  </si>
  <si>
    <t>anthony-62363</t>
  </si>
  <si>
    <t>Assurance a fuir. Je souscrit un contrat le 30/01 sur Eallianz. Le 31/01 jour je m'aperçois que j'ai fait une erreur sur le nombre de sinistre (erreur touche clavier, manip rapide). Je les appel le meme jours pour prévenir. On me dit: "pas de soucis" Le lendemain soit le 01/02 je fourni le relevé en précisant de bien prendre en compte l'erreur qui a été faite et preciser sur mon appel du 31 et donc de recalculer le tarif. Allianz encaisse le 31/01 231€ (plusieurs mois d'assurance). le 13/02 recommandé pour me dire que les informations fournis sont erronés et donc pas de prorogation de contrat. Je demande le remboursement correspondant au reliquat car je pense avoir été de bonnes fois et on me répond que ma demande est refusé... Allianz encaisse de l'argent sur le dos de ces clients c'est indéniable</t>
  </si>
  <si>
    <t>valerie-b-108837</t>
  </si>
  <si>
    <t>Je suis plus tôt satisfaite et j'ai d'ailleurs 2 assurances chez vous, merci et en plus facile d'avoir un conseillé, les prix sont intéressant et ils sont très réactifs</t>
  </si>
  <si>
    <t>laurent-69834</t>
  </si>
  <si>
    <t>Tous les papiers ont été envoyés par mail le vendredi 28/12/18 et depuis ils demandent des pièces complémentaires hallucinantes comme des photos des quatre faces du véhicule, un CT de moins d'un mois et un relevé dinformation depuis 2007 ????</t>
  </si>
  <si>
    <t>tp-115887</t>
  </si>
  <si>
    <t>Bonjour Mutuel à fuir j'ai pris un travail avec une mutuelle obligatoire j'ai tout de suite résilier chez eux pour ne pas avoir 2 mutuelles à payer car les temps sont durs ils s'en foutent ils m'ont prélevé quand même un mois de plus après avoir fais trois mails il met l'huissier pour 50 € ils ont vraiment que ça à</t>
  </si>
  <si>
    <t>vitus-103650</t>
  </si>
  <si>
    <t>Mutualiste depuis déjà plusieurs années, j'ai toujours trouvé satisfaction auprès de cette mutuelle tant en ce qui concerne le traitement et le règlement  des dossiers "maladie" qu'elle a eu à traiter concernant mon épouse et moi-même, que par les renseignements précis et rapides obtenus par contact téléphonique.</t>
  </si>
  <si>
    <t>alexandra-d-111783</t>
  </si>
  <si>
    <t>RAS assurance à l'écoute avec de bons tarifs et des conseillers réactifs. Très satisfaite d'avoir changé pour Direct Assurance et je la recommande à mes proches</t>
  </si>
  <si>
    <t>gabriel-c-123405</t>
  </si>
  <si>
    <t>Je reviens vers Direct Assurance suite à une augmentation de tarif TROP importante de mon assureur actuel, la tarif appliqué par Direct assurance à garanties égales est plus avantageux</t>
  </si>
  <si>
    <t>frederic-l-107744</t>
  </si>
  <si>
    <t>Je ne comprend pas pourquoi, les prix augmentent alors que nous sommes soit confinés soit en télétravail, on utilise donc moins nos véhicules, donc moins de risque d'accident.</t>
  </si>
  <si>
    <t>04 décembre 2017 suite à une expérience en décembre 2017</t>
  </si>
  <si>
    <t>vero34710-59372</t>
  </si>
  <si>
    <t>Cliente pendant presque 10 ans je n'ai jamais rien eu à dire, jusqu'au jour où j'ai reçu un recommandé me jetant comme une malpropre en raison de mon nombre de sinistres sur les 2 dernières années, effectivement sur les 2 dernières années j'avais la poisse on n'arrêtait pas de me rentrer dedans alors que j'étais à l'arrêt dans la file d'attente pour passer au rond-point, chaque fois les conducteurs ont admis être entièrement en torts et ont reconnu leur entière responsabilité sur les constats. Je me suis fait jeter au téléphone, la responsable de l'agence de Béziers ne m'a pas reçu pour m'expliquer elle n'était pas disponible, j'ai été reçu par une conseillère qui m'a traité de délinquante routière alors que je n'ai jamais eu d'accident, une honte</t>
  </si>
  <si>
    <t>30 novembre 2018 suite à une expérience en novembre 2018</t>
  </si>
  <si>
    <t>didori-69048</t>
  </si>
  <si>
    <t>quatre ans d assurance et suite à un sinistre. Je reçois la résiliation sans aucun motif. J attends le RDV avec ce fameux militant sans retour. Au moins respecter votre engagement publicitaire</t>
  </si>
  <si>
    <t>03 octobre 2020 suite à une expérience en octobre 2020</t>
  </si>
  <si>
    <t>--------------98308</t>
  </si>
  <si>
    <t>Ayant souscrit cet assurance auprès de mon crédit immobilier, mon épouse après plusieurs pathologies grave et ce retrouvant en invalidité deuxième catégorie, ont s'est battu pendant trois ans contre cet assurance pour prendre en charge le crédit immobilier et bien entendu ils ont eux gains de cause car à chaque fois ils mandaté des médecins à leurs guise. Malgré notre médecin traitant qui nous soutenez et d'autres... ont n'a pas voulu aller jusqu'au tribunal car mon épouse avait assez de problème avec ses pathologies et je voulais aggravé son moral. Donc croyez moi je déconseille cet assurance.</t>
  </si>
  <si>
    <t>22 janvier 2019 suite à une expérience en janvier 2019</t>
  </si>
  <si>
    <t>c38-70477</t>
  </si>
  <si>
    <t xml:space="preserve">Mardi 22 janvier 2019
Bonjour,
Le 22 janvier (2019) j'ai eu une communication téléphonique avec Néoliane assurance qui laisse septique et dubitatif quant à la méthode de communication utilisée et les propositions faites.
C'est après avoir eu 2 personnes en communication et réception de leurs SMS que j'ai découvert qu'en fait en aucun cas il s'agissait de la mise à jour d'un dossier mais BEL ET BIEN DE LA SOUSCRIPTION D'UN NOUVEAU CONTRAT !
HEUREUSEMENT, j'ai eu une 3ème personne au téléphone avec laquelle après quelques échanges un peu "musclés" j'ai pu confirmer que je ne voulais pas de leur contrat.
Je valide le fait qu'au fur-et-à-mesure de la communication, l'échange devenait un peu limite (3 personnes différentes et le ton qui monte).
D'autre part, une de ces personne a émis le doute sur les documents signés avec mon organisme bancaire, laissant sous entendre que les banques nous faisaient signer des documents sans vraiment nous informer de leur teneur. 
En conséquence, je pense qu'il faut être diligent par rapport aux communications échangées avec cet organisme.
Je trouve cette situation regrettable.
</t>
  </si>
  <si>
    <t>14 janvier 2019 suite à une expérience en janvier 2019</t>
  </si>
  <si>
    <t>armagedon-70217</t>
  </si>
  <si>
    <t>A fuir.Assurance? Ils prennent rien en charge je vois pas en quoi on peux parler d'assurance ah si ils prennent des cotisations.payer pour rien voilà le maître mot de cette compagnie.A éviter de tout urgence</t>
  </si>
  <si>
    <t>lafine-104455</t>
  </si>
  <si>
    <t>franchement pas terrible drôle d état d esprit chez eux.il vous envoient un courrier sans signature sans nom de contact il n’y a pas de quelqu’un derrière leur courrier.a éviter pour éviter des surprise sans nom...</t>
  </si>
  <si>
    <t>leclient-68699</t>
  </si>
  <si>
    <t xml:space="preserve">Propriétaire non occupant. Mon locataire à eu une fuite liée aux joints de la salle de bain. 
Une déclaration de sinitte a été déposée par le locataire à sa compagnie d assurance maif. J ai aussi avisé l agence commerciale allianz qui avait considéré que c est au locataire de gérer cet incident. 
Sauf que depuis juin 2018 une nouvelle convention existe et que normalement c est à Allianz de faire le nécessaire. Rien n a été fait plus de 30 jours sans réactivité ! 
A ce jour je ne peux louer mon bien et deplus allianz souhaite m appliquer une franchise,  un comble ! Faudrait savoir qui est le client. Allianz prend ses clients pour des vaches à  lait.
Pour ma part j ai plusieurs contrats chez eux et je vais faire appel au TGI  en vertu de l article L127.4 
Si vous êtes comme vous rencontrez cette situation. Il faut manifester votre mécontentement vis à vis d allianz.  
</t>
  </si>
  <si>
    <t>kawla-51000</t>
  </si>
  <si>
    <t>Ma barrière a été enfoncée et un pilier en ciment brisé par un chauffard qui s'est enfui. Dommage non couvert parce que le responsable n'est pas identifié !! Est-ce qu'on identifie les voleurs ou les vandales ? non. Alors pourquoi devoir identifier un chauffard ? Une assurance nulle !</t>
  </si>
  <si>
    <t>13 décembre 2020 suite à une expérience en décembre 2020</t>
  </si>
  <si>
    <t>ste-101383</t>
  </si>
  <si>
    <t>Suite à un arrêt maladie en fin de contrat cdd ...je demande la portabilité ...depuis l'envoie de mes papiers par la poste  du 13 octobre qu'ils non sois disant pas reçu... et après de nombreux appels dans leurs services, la liste des documents à fournir s allonge...il manque toujours quelque chose . Et peut-être rien au bout... a FUIRE absolument</t>
  </si>
  <si>
    <t>alex222-105462</t>
  </si>
  <si>
    <t>Pire assureur avec lequel j'ai traité.
Communication peu claire, mauvais suivi des dossiers. J'ai du les relancer un nombre de fois incroyable pour savoir ou j'en étais de mon contrat.</t>
  </si>
  <si>
    <t>yann123-80561</t>
  </si>
  <si>
    <t xml:space="preserve">Je confirme pour avoir moi-même effectué les interventions pour un sinistre (survenu à ma fille) accident survenu le 16/10 - déclaration faite le 16/10 - 17/10 expert soi-disant nommé FAUX j'ai appelé comme préconisé par olivier ass pas de dossier pour ce sinistre - je renouvelle mes appels auprès de l'expert chaque jour jusqu'au 24, dans le contre temps ayant repris contact avec olivier assur le 21 je suis informé avec grands renforts d'excuses que la mission n'a pas quitté les bureaux de olivier assur et je reçois la promesse que le nécessaire sera fait de toute urgence le 23 l'expert n'a toujours rien ??? Enfin le 24 je reçois un mail de l'expert qui vient de recevoir enfin sa mission l'expert sera le lendemain matin au garage ou est immobilisé la voiture. il établit son rapport le 28 voici donc la seule personne que je pourrai féliciter dans cette affaire. je viens de vous dévoiler un aspect LAMENTABLE de la gestion administrative d'un sinistre chez olivier assurance sur l'aspect réaction le jour de la survenance de l'accident n'utilisez pas le numéro figurant sur la carte verte qui est dans toutes les autres compagnies un numéro d'assistance en tous les cas pas avant 8 h 30 l'accident est survenu à 7 h 30 pas de réponse pour que soit envoyer sur place un dépanneur cet accident étant survenu sur autoroute les CRS prennent la décision d'appeler le plus proche dépanneur agréé devant l'ampleur du bouchon provoqué en fait munissez-vous du numéro d'europ assistance ce n'est pas l'olivier qui gère et si vous ne faites pas vous-même la démarche pour obtenir le prêt ou la location d'un véhicule auprès d'europ assistance vous serez piéton pour les soi-disant 7 jours de remplacement prévu nous avons donc cotisé pour RIEN OU EST LE DEVOIR DE CONSEIL DE L'ASSUREUR pas d'info de sa part le jour de la souscription sur ce fait et malheureusement (pour nous assurés) si vous avez souscrit une option pack prémium 0 km assistance prêt véhicule et la FAMEUSE VALEUR MAJORE chez olivier assurance pour cette partie leur réponse est "c'est à vous de contacter la MAPFRE" Olivier assurance vous vend des services mais n'en n'assure pas le suivi ?????????????? ceci est anormal d'autant qu'ils vous fournissent un numéro pour contacter la MAPFRE qui s'avère être un numéro de télécopie ???????? Après 14 jours en dehors du rapport de l'expert, rien n'est fait je pense que je vais attendre encore très longtemps l'indemnisation dès que j'aurai retourné les documents de cession du véhicule déclaré irréparable affaire à suivre mais qui finira surement devant le médiateur des assurances et j'ai malheureusement et je vais vite le regretter assuré le nouveau véhicule pour continuer à être présent au travail de suite ayant eu la bonne intuition sur l'état du véhicule accidenté. Voilà affaire à suivre je vous indiquerai le délai dans lequel j'aurai reçu l'intégralité du dédommagement (compris la valeur majoré) 5 minutes pour contracter à mon avis 5 mois pour être indemnisé </t>
  </si>
  <si>
    <t>tango-42934</t>
  </si>
  <si>
    <t xml:space="preserve">Etant la victime d'un assuré Allianz, qui a pris mon N° de véhicule pour simuler un accident, ensuite cette personne a envoyé un courrier en recommandée avec AR en mon nom , donc a usurpé mon identité, je suis dans l'obligation de me retourner vers la justice car la compagnie Allianz ne me daigne pas de répondre à mes courriers depuis plus de 6 mois, afin de connaître le contenu du courrier que Allianz a reçu,  on est éceuré, il ne faut pas laisser faire ces comportements, cela doit être sanctionner, tant le client que la compagnie Allianz ,
j'espère que la justice va faire son travail
</t>
  </si>
  <si>
    <t>joelleschneider-89511</t>
  </si>
  <si>
    <t>Je suis en invalidité seconde catégorie depuis 2 ans et pour autant, je reste dans les fichiers de tardif mentionnée comme étant en arrêt de travail. je fournis tous les mois ma notification de paiement d'invalidité de la sécurité sociale. Globalement, ça se passe plutôt bien. Là, je reçois un questionnaire médical comme si j'étais en arrêt, je téléphone une première fois, la dame très peu aimable me dit qu'il faut faire une attestation sur l'honneur que je suis bien en invalidité (alors que j'envoie tous les mois mes avis de paiement !)et qui précise que mes paiements seront bloqués tant qu'ils ne l'auront pas (des fois que je ne serais pas encore assez stressée!!) je rappelle, car je souhaitais un complément d'infos 5 mn plus tard et je tombe sur un jeune homme qui me dit que je dois absolument le faire remplir par le médecin et qu'en attendant tout est bloqué. Donc, je ne recevrai rien tant que je n'aurai pas vu mon médecin qui est en congés, je suis handicapée et je vais me déplacer pour une attestation qui ne concerne même pas ma situation!! Si un responsable pouvait me donner une réponse fiable, car en 5 mn, j'ai eu 2 versions différentes !!
Merci !</t>
  </si>
  <si>
    <t>eli-58803</t>
  </si>
  <si>
    <t>j'ai été menacé par un agent parce que je veux annuler mon contrat d'assurance santé qu'on m'a obligé de signer et pourtant il prend effet dans 2 mois l'agent m'a dit que je suis dans l'obligation de payer qu'on ne m'a pas mis le couteau sur la gorge pour signer et comme je me suis fais avoir de signer electroniquement alors que je suis obliger d'accepter ce contrat et si je ne paye pas il fera appel à un huissier s'il faut jusqu'aux saisi de mes biens vous vous rendez compte pour une annulation de contrat s'est abherent  il m'a dit il fallait résilier dans les 14jours alors que je n'avais pas l'information il m'a dit s'est comme quand tu achete un frigo on ne te dis pas les condition c'est à toi de les lire en gros c'est tant pis pour toi et je me suis fais bien avoir.je lui ai dis que je porterai plainte s'il se sert sur mon compte bancaire</t>
  </si>
  <si>
    <t>cantillon-s-116490</t>
  </si>
  <si>
    <t>Pour le moment tout est OK. Malheureusement pas possible de terminer le contrat par internet uniquement par téléphone. Difficulté alors de visualiser les options...</t>
  </si>
  <si>
    <t>gweng-76475</t>
  </si>
  <si>
    <t xml:space="preserve">Très bien expliqué et garanti réseau fidélité réseau carte blanche médecin direct.fr 
Très bonne prestation </t>
  </si>
  <si>
    <t>aguesse-x-123885</t>
  </si>
  <si>
    <t>Simple, rapide et le prix très avantageux !!! Equipe réactive quand on demande des documents toujours respecte les délais indiqués !!! Nous recommandons cette assurance.</t>
  </si>
  <si>
    <t>pejsid-115667</t>
  </si>
  <si>
    <t>FUYEZ GENERALI RETRAITE... j'ai un contrat de retraite par capitalisation que j'essaie de clôturer, une première demande qui n'a pas abouti il y a 3 ans, et à nouveau après une demande début février aucun interlocuteur réel, mon dossier postal a bien été reçu, les pièces acceptées, on m'a dit de patienter, de patienter et mon dernière appel le 31/5/2021... plus de dossier... chaque interlocuteur me trimbale de poste en poste... on devait me rappeler par téléphone, me donner des nouvelles par mail.... RIEN.</t>
  </si>
  <si>
    <t>emilie23-78805</t>
  </si>
  <si>
    <t xml:space="preserve">Courrier de réclamation sans réponse depuis le mois de Mai (nous sommes fin Aout), c'est inadmissible. 
Pas d'engagement sur le délai de réponse, processus de gestion client déplorable. </t>
  </si>
  <si>
    <t>da-silva-p-113502</t>
  </si>
  <si>
    <t xml:space="preserve">Très bon service 
Mon interlocuteur s'est occupé de tout personne très gentil et a l'écoute.
Merci a lui.
je recommande cette assurance.              </t>
  </si>
  <si>
    <t>gb-101563</t>
  </si>
  <si>
    <t xml:space="preserve">la compagnie est une catastrophe et l'agent d'une incompétence totale.
 Depuis 1993, aucun sinistre pro mais des augmentations continuelles sans justification autre que " c'est la compagnie...", aucune connaissance de l'activité du client. Refuse à la suite d'une rédaction nouvelle de l'objet social d'assurer les "nouveaux risques" alors que nous précisons nos activités réelles .....aucun contact et je m’inquiète si nous avions déclaré un sinistre.
au secours, a bannir ....
</t>
  </si>
  <si>
    <t>18 mai 2020 suite à une expérience en mai 2020</t>
  </si>
  <si>
    <t>riton-89724</t>
  </si>
  <si>
    <t>Artisan carreleur j'ai été en arrêt de travail dés le début du confinement pour ma santé fragile ; mon contrat prévoit 31 j de carence. j'ai fait remplir par mon médecin le certificat médical spécial COVID et depuis plus aucune nouvelle malgré mes multiples relances auprès de mon conseiller et sur le site internet. Je ne vis que grâce au IJ CPAM. Je ne trouve pas cela digne d'une grande société</t>
  </si>
  <si>
    <t>abu-saed-a-107292</t>
  </si>
  <si>
    <t>je suis très satisfait des prestations de l'assureur l'olivier non seulement les prix ne sont pas excessifs est l'écoute des conseillère est très agréables.</t>
  </si>
  <si>
    <t>david-b-105719</t>
  </si>
  <si>
    <t>Je ne suis pas satisfait des prix d'assurances auto et habitation, 6 ans que je suis chez vous et cela augmente d'année en année bien que je n'ai eu aucun accident.</t>
  </si>
  <si>
    <t>totof-108446</t>
  </si>
  <si>
    <t xml:space="preserve">je suis a un bonus de 50 depuis plus de 15 ans mais en 2019 une declaration BG pour par brise en 2020 pour le controle obligé , un léger accident responsable (une aile arrière froissée ) et la un BG phare par défaut il prenait l eau en contrat tous risques mais ils mont radié en vitesse RECORD 10 jours ils n assumes pas leurs prestations se services cela faisais 4 ans que j étais chez eux  je la déconseille fortement c est une assurance tres mauvaises  et leurs recomandes de resiliations prenait foi a leurs dates d envoi et non a la reception du fais elle s arretait les28-03 a 0h mais je n ai pu recupere le recommande le 27 donc ma nouvelle assurance ne prend foi que le 30-03 a 0h donc  plus d assurance pendant 2 jours et le vehicule est sur la voie public suuuuper 
</t>
  </si>
  <si>
    <t>raymond-g-135068</t>
  </si>
  <si>
    <t xml:space="preserve">Je suis globalement satisfait de la manière dont la proposition est faite.  accès rapide et clair dans les options.  Par contre la principale difficulté réside dans le model du véhicule dont on demande le model commercial ! dont personne que l'on ne connait pas (pas mentionné sur la carte grise !) il faut faire une recherche sur d'autre site pour savoir quel est le nom Commercial du model !
Il serait plus judicieux d'indique les numéro de série des Mines inscrit sur la carte grise. 
</t>
  </si>
  <si>
    <t>cloclo-115240</t>
  </si>
  <si>
    <t>Assurée depuis mars 2021, Néoliane m'a prélevée depuis janvier. Malgré 2 lettres recommandées à ce jour, aucun remboursement pour les cotisations indûment perçues de leur part.
Quant à ma seule demande de remboursement effectuée depuis début Mai, elle est toujours "en cours" et je n'obtiens aucune réponse à mes relances.
Je vous déconseille fortement cette société qui n'honore pas ses prestations et prélève indûment ses clients.
Je serais néanmoins ravie que Néoliane me prouve sa bonne foi et son honnêteté.</t>
  </si>
  <si>
    <t>albertero-127348</t>
  </si>
  <si>
    <t>Je suis cliente depuis 2019. Je paye 8€/mois pour assurer mon logement étudiant. Sauf que depuis septembre dernier j'avais fait assurer un logement crous que je n'ai finalement pas habité pour cause d'insalubrité. Je l'ai notifié à Allianz mais ils continuaient à me prélever. J'ai rédigé une attestation sur l'honneur, fait une déclaration de changement d'adresse... en vain. J'ai donc demandé la résiliation. J'ai souscrit chez ADAH et aujourd'hui on me réclame les cotisations pour un logement où je n'ai jamais logé, et refusent de résilier le renouvellement. 
Allianz n'aura plus un centime de ma part.</t>
  </si>
  <si>
    <t>soph-81078</t>
  </si>
  <si>
    <t>Il faut les appeler 10 fois pour avoir un remboursement , même la résiliation est compliquée, pour faire leur travail ce sont les derniers, pour vous envoyer des réponses négatives à toutes vos demandes, là ce sont des champions !!! A fuir si vous pouvez, vous trouverez moins cher et plus compétent ailleurs c'est certain !</t>
  </si>
  <si>
    <t>monceaux-s-134759</t>
  </si>
  <si>
    <t>très satisfait du prix pour une voiture de +400cv
rapidité de souscription bref tout semble parfait. Le conseiller était notamment clair et à l'écoute</t>
  </si>
  <si>
    <t>poirat-j-139157</t>
  </si>
  <si>
    <t>Satisfait du prix, souscription simple et efficace,. j'espère que les services seront de qualité en cas de sinistre ce que je ne souhaite évidement pas.</t>
  </si>
  <si>
    <t>jeremy-t-130978</t>
  </si>
  <si>
    <t>Je trouve le tarif un peu cher pour les garanties Et 150 € pour deux véhicules assurés chez vous ça commence à faire Chère cela ne m’a pas dissuader j’espère que le tarif va vite baissé</t>
  </si>
  <si>
    <t>pierre-c-123571</t>
  </si>
  <si>
    <t>Je suis satisfait du service ainsi que du tarif proposé par la compagnie. l'utilisation de l'application sur internet facilite l'adhésion pour mon contrat.</t>
  </si>
  <si>
    <t>helene-103465</t>
  </si>
  <si>
    <t>Cela fait plus d'un mois que nous salariés de société ... avons tous envoyés nos dossiers d'inscriptions 
Et qu'a ce jour toujours rien ! Pas de couverture sociale et au contact téléphonique et les raisons de l'agent : ben il ne sait pas ne comprend pas lui même !! 
Ca promet !!  Et en 2021 cette situation est déplorable et surtout grave et inacceptable ...
Des plaintes seront déposées</t>
  </si>
  <si>
    <t>sere--100163</t>
  </si>
  <si>
    <t>Impossible de les rejoindre ils nous laissent au téléphone pendant des heures sans jamais répondre pour finalement après 1heure d attente recrocher au nez. Déplorable</t>
  </si>
  <si>
    <t>sam-138952</t>
  </si>
  <si>
    <t>Assurance catastrophique, 5h pour gerer une crevaison avec des interlocuteurs désagréable quand ils rappelles.... Au vue des cotisations excessive ont s'attend a un service de meilleur qualité.
RIEN DE MIEUX QU'UN ASSUREUR CLASSIQUE</t>
  </si>
  <si>
    <t>oli-72476</t>
  </si>
  <si>
    <t>on vous réponds tres vite au télephone pour passer un contrat, et puis une fois client il faut patienter des heures.</t>
  </si>
  <si>
    <t>wibaut-m-123010</t>
  </si>
  <si>
    <t xml:space="preserve">Parfait je recommande vivement tant pour les prix que pour l accueil 
Excellent service 
Professionnalisme impeccable 
Merci pour tout.               </t>
  </si>
  <si>
    <t>guillaume--98618</t>
  </si>
  <si>
    <t>Mauvaise assurance, pas de conseil, on découvre par soi-même les conditions de leur contrat, qui contiennent énormément d inconvénients ou très mal couvert. Le prix est plus que extravagant et leur service client n est pas en France.</t>
  </si>
  <si>
    <t>chamss-elbaroudi-52391</t>
  </si>
  <si>
    <t>Une assurance à éviter .Les prix hyper hyper élevés, avec deux sinistres non responsables on vous envoie une résiliation, si vous êtes responsable je ne sais pas ce qu'ils vont faire. Une arrogance jamais vu.</t>
  </si>
  <si>
    <t>yanis-g-127481</t>
  </si>
  <si>
    <t>Je suis content de la transaction malgré qu'elle à pris du temps pour être validée
je suis intéressé par l'offre YOU-DRIVE et j’espère que j'aurai une réduction intéressante la fin du moi.</t>
  </si>
  <si>
    <t>sebastien-51478</t>
  </si>
  <si>
    <t>CONTRAT1080136526 Assuré chez l olivier depuis le 1/12 dernier j ai choisi le paiement annuel suite a cela j ai envoyé a de multiples reprises et ré envoyé les pieces justificatives nécessaires.Aujourd hui meme je les ai appellé leur demandant avec insistance quel etait leur probleme avec moi.Réponse:il nous manque le verso de votre carte grise.Ce qui est faux.Etant donné que je leur ai fait parvenir plusieurs fois avec tout le reste.Mais la personne me dit qu'elle veut bien me l'envoyer d ici quelques minutes.Mais rien sur la boite mail.Ma carte verte provisoire périme a la fin du mois....Je ne vais pas les laisser me mettre sur leur fichier AGIRA quitte a prendre un avocat.Depuis que je conduis c est la pire compagnie d assurance ou j'ai souscrit.</t>
  </si>
  <si>
    <t>sandra-96962</t>
  </si>
  <si>
    <t>Des tarifs compétitifs, une écoute et un accueil téléphonique très convivial avec des conseillers qui donnent des conseils pertinents (qui m'ont permis de réaliser des économies). Je recommande +++</t>
  </si>
  <si>
    <t>nassim-m-125179</t>
  </si>
  <si>
    <t>je suis satisfait du service. c'est simple et rapide. Les prix sont tres tres competitif. le site est simple d'utilisation et direct assurance ce charge de resilier pour nous notre autre contrat</t>
  </si>
  <si>
    <t>jean-michel-b-123328</t>
  </si>
  <si>
    <t>Je ne suis pas satisfait du tout, je viens de voir que l'on me facture encore un double contrat de mon ancien logement alors que j'avais fait le nécessaire en ligne lors de mon déménagement. Depuis 2018 je continue de payer deux cotisations annuelles.</t>
  </si>
  <si>
    <t>obnemausus-91207</t>
  </si>
  <si>
    <t>Prix compétitifs, le questionnaire reste un peu long et fastidieux mais cela est compréhensif. Satisfait déjà par vous sur le contrat en cours. Merci</t>
  </si>
  <si>
    <t>03 février 2020 suite à une expérience en février 2020</t>
  </si>
  <si>
    <t>lolo-86652</t>
  </si>
  <si>
    <t>Bon service client, satisfaite de la qualité des services, nouvelle clients</t>
  </si>
  <si>
    <t>07 juin 2017 suite à une expérience en juin 2017</t>
  </si>
  <si>
    <t>nore-55192</t>
  </si>
  <si>
    <t>A éviter à tous prix....Des conseillers au téléphone mal poli et déplaisant. Pas très agréable si ce n'est agressif et loin d'être compétent. Quand ils sont dans l'incapacité de répondre contractuellement ils vous proposent de résilier. Aucune attestation courrier....Les mails coutent moins cher que des courriers.....Les garanties pas très clair et plus qu ambiguë au niveau des garanties pour au final ne rien remboursé ou remboursé une broutille 15 ans après les faits....Je vous le dis une assurance cher par rapport a la concurrence. Incapable de répondre aux questions des clients. Opacité a part avoir le standard et une texte formaté d'une nenette qui n'a pas l'air de comprendre la prestation de service et qui est limite en mode wesh wesh et qui ne fait pas remonter les infos ( deux appels pour me dire que je n'ai jamais appelé) Ah oui en tant que client vous n'êtes rien et limite un menteur comme j'ai pu le sentir auprès de Sogessur ou Groupama. Donc à éviter comme la peste et la rage.</t>
  </si>
  <si>
    <t>jean-marc-111581</t>
  </si>
  <si>
    <t xml:space="preserve">Bonjour
Je suis très déçu d'allianz en ligne,
Pas de prise en charge envoyé au garage.
Obligé de faire un chèque pour récupérer la voiture.
J'ai contacté l'expert pour qu'il puisse expertiser le véhicule.
Alors à part me prendre de l'argent faite votre métier correctement !
J'ai trois contrats chez vous que je vais résilier.
Pour vous contacter minimum 50mn.
Cordialement.
</t>
  </si>
  <si>
    <t>ly-a-109447</t>
  </si>
  <si>
    <t>Je Suis satisfait du service d'assurance proposée pour mon véhicule , Je reconnais vous avoir connu par le biais d'un ami qui est client chez L'olivier assurance</t>
  </si>
  <si>
    <t>sultana-s-117957</t>
  </si>
  <si>
    <t>très réactifs bon dialogues et directives a suivre claire et précise.
très satisfaisant je recommande a mes proches.
bonne réception des documents.
sincères salutations</t>
  </si>
  <si>
    <t>zelie-v-116740</t>
  </si>
  <si>
    <t xml:space="preserve">incompétent et très cher.
compagnie d'assurance qui n'est pas claire du tout 
j'expose mon problème on est même pas capable de me fournir une réponse claire </t>
  </si>
  <si>
    <t>peirani-v-113957</t>
  </si>
  <si>
    <t>Prix imbattables. Conseiller très clair, courtois et attentif. Très bonne option pour assurer un véhicule âgé mais en bon état, ne servant qu'occasionnellement</t>
  </si>
  <si>
    <t>loic-l-128306</t>
  </si>
  <si>
    <t xml:space="preserve">Souscription simple et rapide. Les prix me paraissent plus que convenables comparé à d'autres assurance auto.
Je recommanderai direct assurance à mon entourage. </t>
  </si>
  <si>
    <t>olivier-91399</t>
  </si>
  <si>
    <t xml:space="preserve">Bonjour à toutes et à tous.
Voici mon avis.
Je vous invite tous à bien lire en détail toutes les lignes du contrat.
Nous avons assuré mon épouse et moi-même un véhicule commun.
Sur le contrat c'est mon nom qui y figure, notre conseillère nous indique qu'un seul nom est nécessaire pour la souscription mais que mon épouse étant du foyer est bien rattachée à ce contrat.
Plusieurs années après nous revendons ce véhicule et demandons à recevoir nos relevés d'informations.
Pacifica m'informe qu'il n'y a pas de relevé pour mon épouse celle-ci étant inconnu de leurs services.
J'appelle le services clients (appel enregistré) pour leurs faire part de ce souci.
Je me fais envoyer sur les roses comme jamais, l'opératrice m'indique que c'est comme cela chez Pacifica et qu'il fallait bien lire le contrat avant de le signer.
Conseil avisé, je retire immédiatement tous mes contrats chez Pacifica et par la même occasion tous mes comptes au LCL.
Une fois le contrat signé on vous traite comme un moins que rien.
Cordialement
</t>
  </si>
  <si>
    <t>maad-110064</t>
  </si>
  <si>
    <t>Bonjour,
J'ai retrouvé mon véhicule embouti en stationnement dans la rue. Le sinistre a été déclaré le 11/01/2021 et je suis assurée en tous risques.
Mes courriers/mails restent sans réponse et mes interlocuteurs téléphoniques à l'Olivier Assurance sont incapables de me fournir des éléments de réponse.
Or l'Olivier Assurance refuse de m'indemniser car elle constate un défaut de concordance entre ma déclaration et les analyses techniques de l'expert (aucun document fourni à l'assuré pour le justifier et ce après plusieurs relances). Il est pour moi inacceptable de n'avoir reçu de la part de l'Olivier assurance aucun éléments leur permettant de se dégager de leurs obligations d'indemnisation, il leur incombe toujours de prouver que les conditions de cette exclusion sont réunies.
De plus, j'ai reçu l'accord de l'expert pour obtenir la note (analyses techniques) mais l'Olivier Assurance refuse de me l'envoyer, or elle est la seule à pouvoir autoriser l'envoi de ce document.
De surcroît, à aucun moment L'Olivier Assurance ne conclut sur ma déclaration (procès-verbal), et ne démontre pas en quoi celle-ci ne peut être retenue. Aussi, à la date du 12 Avril 2021, l'Olivier assurance a été dans l'incapacité d'apporter la preuve que les faits du sinistre déclaré entrent bien dans le cadre de l'exclusion.
A cet égard, les conditions générales du contrat en page 19, indiquent que sont garantis, la collision contre un corps fixe ou en mouvement. Ces 2 hypothèses sont garanties, de sorte qu'une déclaration sur les circonstances de l'accident sont indifférentes concernant l'objet du risque ou l'opinion de l'assureur à ce sujet.
La communication avec l'Olivier Assurance est très compliquée et fastidieuse, leurs conclusions approximatives et j'attends toujours d'avoir mes réponses (sinistre déclaré le 11/01/2021).
La gestion du sinistre de la part de l'Olivier Assurance est actuellement extrêmement insatisfaisante.
Cordialement,</t>
  </si>
  <si>
    <t>sophiekiki-50275</t>
  </si>
  <si>
    <t>je vais avouer que je ne suis pas experte en santé à la base et le caclul des remboursements et autres subtilités me mettait en difficulté. En passant par Santiane en 2015 j'ai passé presque 2 heures au téléphone pour choisir et comprendre les formules proposées. Mon conseiller à prit le temps et a extraimement bien fait son travail, merci encore à lui.</t>
  </si>
  <si>
    <t>05 mars 2018 suite à une expérience en mars 2018</t>
  </si>
  <si>
    <t>anissa84-62025</t>
  </si>
  <si>
    <t>On vous demande d avancez les 2 premiers mois a la souscription en nous assurant qu' il n y aura pas de prélèvement le 11 ème et 12 ème mois et au final je suis quand même prélever  et quand on les appelle il disent maintenant c normal sans aucune explication valable</t>
  </si>
  <si>
    <t>22 février 2017 suite à une expérience en février 2017</t>
  </si>
  <si>
    <t>renard-52656</t>
  </si>
  <si>
    <t>SI VOUS CROISEZ EUROFIL, FUYEZ !
Au mois de Novembre, ma voiture a subi des  dégâts sur un parking. Soit un conducteur indélicat parti sans laisser d'adresse, soit plus sûrement d'après le garagiste expert d 'Eurofil, du vandalisme. 
J'ai porté plainte pour détérioration volontaire du bien d'autrui avec transmission à Eurofil. 
Stupéfaction,  je reçois aujourd'hui un recommandé d' Eurofil, qui résilie mon assurance et m' inscrit au fichier AGIRA pour la raison que la résiliation d'un contrat affecté d'au moins un sinistre au cours des 36 derniers mois entraîne cette inscription à AGIRA; 
Me voila donc  fiché comme personne non grata, faisant fi de mon bonus de 50% et même d'une réduction de franchise de 10%. . 
Mais soucieux quand même de choyer ses clients, Eurofil me facilite la recherche d'un nouvel assureur en me communicant l'adresse d'un partenaire (je pencherai plutôt pour le mot complice)
Enfin, voici ma conclusion:
Le plus simple est de ne jamais mettre les pieds dans ce genre d'officine. Un jour ou l'autre vous le regretterez. 
Si vous adhérerez quand même chez ce pseudo assureur, 
lisez bien votre contrat  Conditions générales page 19 article 7.1.4. Dans quel cas le contrat peut il être résilié? Réponse: Par nous:de plein droit en cas de retrait de notre agrément.
Eurofil n'a pas à justifier de sa décision. C'est le fait du Prince, il vous retire son agrément et vous inscrit au fichier des mauvais conducteurs.
C'est mon vendeur d'automobile qui m'a aiguillé vers ce pseudo assureur qu'est Eurofil, mais jamais au grand jamais, je ne souscrirai plus une assurance dans une boite inconnue, cela m'attire vraiment trop d'ennuis. Mais comme écrivait La Fontaine, il jura mais peu tard qu'on ne le reprendrai plus !</t>
  </si>
  <si>
    <t>franss-100702</t>
  </si>
  <si>
    <t>Assurance qui ne vous couvre pour rien.vous font signer des contrats en vous promettant que vous êtes super bien assuré et rien du tout fuyez cette assurance</t>
  </si>
  <si>
    <t>necati-d-122160</t>
  </si>
  <si>
    <t>Je suis satisfaite du service et les trouve très rapide .pour ce qui est des garanti c est bien .Je trouve que le prix est relativement raisonnable. Encore merci</t>
  </si>
  <si>
    <t>boualem-d-125247</t>
  </si>
  <si>
    <t>Je suis satisfait au service je veux assurer ton véhicule chez Direct Assurance je suis vraiment satisfait et pour le prix ça va c'est moins cher par rapport à votre assurance</t>
  </si>
  <si>
    <t>alain-c-114016</t>
  </si>
  <si>
    <t>je suis parfaitement satisfait du service, une qualité d'accueil étonnante, toujours à l'écoute, je recommanderais ce service autour de moi sans hésitation</t>
  </si>
  <si>
    <t>jean-francois-s-107293</t>
  </si>
  <si>
    <t xml:space="preserve">Prix inintéressant la première année mais les augmentations annuelles font rapidement perdre cet intérêt. Direct Assurance vous explique alors que la première année vous avez bénéficié d'une prime de bien venue qui ne figure nul part sur leur devis et la facture. Contrairement à ce qui est inscrit dans le devis la prime "annuelle" n'est valable que la première année, pour les années suivantes... une surprise ! </t>
  </si>
  <si>
    <t>flu-t-113443</t>
  </si>
  <si>
    <t>Service client infâme. Augmentation de prix énorme sans justification. Direct Assurance c'est à FUIR ! Je ne m'assurerais plus JAMAIS chez eux...</t>
  </si>
  <si>
    <t>03 décembre 2019 suite à une expérience en décembre 2019</t>
  </si>
  <si>
    <t>marineg-81547</t>
  </si>
  <si>
    <t xml:space="preserve">Une honte déclaration de sinistre le 3 novembre 2019 suite à la tempête. Je passe mon temps à appelé car on doit me rappeler mais il en est rien. 8 appels à telechiffrage pas un seul de leur part pour m'entendre dire après 22 jours que mon dossier est transférer à un expert polyexpert. On est le 3 décembre toujours pas de rdv bien que j'ai appelé déjà 4 fois. Je me suis déplacée 2 fois à l'agence d'anglet mais personne ne peux rien faire faut attendre.
Une personne de la macif m'a appelé hier et me dit que c'est normal car la macif est le premier assureur de France aux particulier. OK donc on allongé les délais ???? Je pense réellement changer d'assureur. </t>
  </si>
  <si>
    <t>yann-c-113772</t>
  </si>
  <si>
    <t>tarif correct ,franchise un peu moins.
Pas d'harcèlement téléphonique et l'échange est constructif. Difficulté pour se fixer un rdv téléphonique ce qui explique ma souscription sur le net .</t>
  </si>
  <si>
    <t>bgm5349-71709</t>
  </si>
  <si>
    <t>assuré GMF depuis 45 ans on vient de me signifier que j'étais indésirable, car 2 sinistres en 2018 (matériel et léger) et un bris de glace non responsable en 2016.. C'est l'agence de mon ancien domicile qui décide de résilier le contrat, bien que j'ai déménagé dans un autre département depuis 5 ans. Donc aucune connaissance du client, aucune possibilité de dialoguer. Leur slogan  assurément humain est assurément inadapté. D'après les commentaires, je pense que la GMF fait le ménage en ce moment et ne garde que les assurés qui paie et ne déclare aucun sinistre.</t>
  </si>
  <si>
    <t>robin--l-130218</t>
  </si>
  <si>
    <t>Bonjour  ,  Je suis satisfait  de  la rapidité  et  la simplicité  du  site  amv , assuré  en  moin  de  10  minutes , je recommande  cette  assurance</t>
  </si>
  <si>
    <t>chrisgreg2018-68805</t>
  </si>
  <si>
    <t xml:space="preserve">Après avoir eu un conseiller clientèle au téléphone qui m a fait payer un mois et des frais de dossier
Nous avons eu rdv dans l  agence de Vierzon
Les documents donnés par notre ancienne agence ne correspondaient  pas à leur demande.
Le responsable de l agence était très mal aimable, et n 'avait pas l air de s intéresser à de nouveau client qui souhaitait de plus ramener tous leurs contrats d assurance chez eux(5 contrats)
Nous avions eu deux bris de glace dont un vandalisme non responsable pour les deux.
Le responsable de l 'agence nous prévient qu'il y aura une franchise pouvant aller de 15 à 75 euros vu qu'on avait eu des bris de glace.
Il nous a demandé de leur renvoyer les documents manquant afin de faire le contrat.
Après avoir envoyé les documents nous avons reçu un coup de téléphone nous indiquant qu'il avait changer d 'avis et qu'il nous ferait pas de contrat et que c  était lui qui choisissait ses clients .
Nous avons payer les frais de dossier pour un mois d assurance </t>
  </si>
  <si>
    <t>18 juillet 2019 suite à une expérience en juillet 2019</t>
  </si>
  <si>
    <t>youuuna-77731</t>
  </si>
  <si>
    <t>Ma première mutuelle en tant qu'étudiante, j'ai pris l'offre Oji et franchement, rien à dire, j'ai vu les commentaires et j'avais peur mais leur service client (bien qu'avec un temps d'attente de 5 minute) est super, à l'écoute et poli. Ils ont su m'envoyer un justificatif de mutuelle en quelques minutes car il m'en fallait un très rapidement. Je vous recommande cette mutuelle!</t>
  </si>
  <si>
    <t>natacha-p-116403</t>
  </si>
  <si>
    <t>Je n ai pas le temps de négocier et surtout je ne peux aller en agence travaillant du lundi au vendredi comme eux et habitant à 45 km...seul défaut......</t>
  </si>
  <si>
    <t>laurie-1109-69675</t>
  </si>
  <si>
    <t xml:space="preserve">Assuré à la maaf depuis 15 ans aucun sinistre... A ce jour cambriolage sans effraction la maaf de veut rien savoir de plus service sinistre injoinble... Je suis tombée sur une personne des plus désagréable
Dossier en réclamation et aucune nouvelle nous sommes vraiment des pigeons </t>
  </si>
  <si>
    <t>mic-115582</t>
  </si>
  <si>
    <t>Assurance à deux francs je viens de subir un préjudice non responsable et malgré tout cette assurance veut me faire payer une franchise alors qu'elle c'est engagé à tout régler..Le dossier n'est pas suivi,ils ne répondent plus au téléphone ni au mail.Je dois malheureusement aller en procédure avec eux..à éviter donc!</t>
  </si>
  <si>
    <t>papy-feder-135198</t>
  </si>
  <si>
    <t>Bonjour à tous, étant momentanément sur le point de changer de complémentaire santé, je me trouve totalement satisfait, quant aux échanges téléphoniques avec cette compagnie, je les remercie pour éclaircir tous mes doutes sur les règles générales de fonctionnement, Mariama, étant dans le lot de mes contacts téléphoniques et, je souhaite une bonne continuation à tous les intervenants.....</t>
  </si>
  <si>
    <t>nadirart-53472</t>
  </si>
  <si>
    <t>Meilleures l'olivier assurance 
Conseiller sympa et à l'écoute des clients 
Prise on charge apres sinistre plus que rapide et je recommande l'olivine assurance à mes amies et mes connaissances 
Merci mon l'évier assurance</t>
  </si>
  <si>
    <t>loubna-z-125788</t>
  </si>
  <si>
    <t>J’étais   déjà  client  chez direct assurance et je retourne encore une autre fois parce que le prix très avantageux  en rapport avec mon assurance actuelle.</t>
  </si>
  <si>
    <t>desjeanti-1803</t>
  </si>
  <si>
    <t>je suis pas satisfait .trop de difficulté a se faire comprendre  !  trop de couriel de perdu !  jai payer  le 19 mars 2021 .325 € et nous somme  le 25 mars  et jai pas recu une carte verte provisoire   donc je peut pas aller travailler !</t>
  </si>
  <si>
    <t>nico76-61563</t>
  </si>
  <si>
    <t xml:space="preserve">Très bonne approche jusqu a validation du devis et de l encaissement . Après tout se compliqué. Ils ne valident pas mon relevé d information. Depuis 1 semaine silence radio malgrès mes envois répétés et mes demandes par mail. 
Un raccroché au nez sur leur plateforme a 0.80euro la minute et une lenteur inadmissible pour faire durer la communication juste pour prendre mon nom et prénom pour connaître mon numéro client non envoyé par leur soin. Pour pouvoir récupérer mon attestation provisoire  
Un site internet amateur avec aucune fonctionnalitées </t>
  </si>
  <si>
    <t>----108104</t>
  </si>
  <si>
    <t xml:space="preserve">dans l'ensemble je suis satisfait de la couverture et des prix pratiqués par cet organisme de mutuelle prévoyance.
service client à l'écoute et rapidement joignable </t>
  </si>
  <si>
    <t>patho44-44598</t>
  </si>
  <si>
    <t>Assurance vie à fuir !</t>
  </si>
  <si>
    <t>denis-58595</t>
  </si>
  <si>
    <t>Victime d'un dégât des eaux en Juin 2017 , mon sinistre a été géré de manière catastrophique par leur expert . Nous sommes encore aujourd'hui , soit 5 mois après notre sinistre , dans une situation calamiteuse , le dernier événement en date , ils ont mandaté une entreprise pour poser du parquet qui n'y connaissait rien . Résultat 1O jours de travaux pour rien . Surtout ne prenez aucun contrat chez eux  ( habitation ou auto ) , je déconseille vivement cette assurance</t>
  </si>
  <si>
    <t>anais-p-135373</t>
  </si>
  <si>
    <t>Simple rapide et efficace je vous remercie. Les prix et prise en charge me conviennent parfaitement, je recommanderais à coup sûr à mes proches et pourquoi pas ajouter mon conjoint en bénéficiaire par la suite .</t>
  </si>
  <si>
    <t>yoann-72352</t>
  </si>
  <si>
    <t>Client matmut depuis 9 ans avec 3 contrats auto et 1 contrat habitation, coefficient bonus de 0.37 aucun accident responsable ni bris de glace. La matmut refuse de me faire profiter de ses nouveaux contrats auto au prix inférieur de 300 euros par an pour un de mes véhicules par rapport a mon contrat actuel avec les mêmes garanties. Sans aucune explication le siège refuse, l'agence ne peut malheureusement rien faire et ne peut que regretter cette situation.
Je vais donc aller voir la concurrence dont les prix sont souvent inférieurs et enlever tous mes contrats. Je suis extrêmement déçu de la matmut.</t>
  </si>
  <si>
    <t>carjusta-75534</t>
  </si>
  <si>
    <t>Ma mère avait souscrit une assurance vie. A son décès c'est La Croix et la bannière pour récupérer l'argent. Ma sœur Bénéficiaire à 50% avec moi à perçu la somme le 12 avril et moi juste un sms ils ont oublié de valider le paiement me concernant. Presque un mois plus tard et malgré de multiples appels mails et lettres en AR toujours rien. De plus la somme restituée est inférieure d'environ 11% du capital versé par notre mère et il n'y a donc aucun intérêts . Le service réclamation a suggéré l'explication suivante : il devait s'agir d'un contrat à perte </t>
  </si>
  <si>
    <t>21 octobre 2019 suite à une expérience en octobre 2019</t>
  </si>
  <si>
    <t>daviiid49-80281</t>
  </si>
  <si>
    <t>defend tres mal ses assurés meme si vous n'etes pas en tort mais surtout tout se fait par oral et les pseudo juristes vous disent un jour A le lendemain B. 
Pour avoir eu un sinistre et pour lequel je ne voulais pas reparer ma voiture j'ai eu le droit a un ordre de reparation et une prise en charge que je n'ai jamais signés!</t>
  </si>
  <si>
    <t>billaudeau-n-132479</t>
  </si>
  <si>
    <t>très satisfait du prix avec les avantages 
en formule tout risques , le prix est vraiment plus attractif que mon ancienne assurance automobile ! je conseil vivement direct assurance aux autres automobilistes !</t>
  </si>
  <si>
    <t>patrice-77230-102542</t>
  </si>
  <si>
    <t>Amv est une tres bonne assurance un poil plus chere que d autre mais cest un vrai assureur .ils sont la quand il faut .je roule en zzr 1400,je roule en moyenne 15000km/an; je paie environ 900€ tous risques .j ai eu un accident responsable et j ai garde mon bonus 50.ca fait 25ans que je suis chez eux , je les trouves pros!</t>
  </si>
  <si>
    <t>17 octobre 2019 suite à une expérience en octobre 2019</t>
  </si>
  <si>
    <t>amardi-80139</t>
  </si>
  <si>
    <t>Très bien reçu par votre conseillère IKRAM très souriante.</t>
  </si>
  <si>
    <t>07 août 2019 suite à une expérience en août 2019</t>
  </si>
  <si>
    <t>clx-78244</t>
  </si>
  <si>
    <t>Je suis passé chez Direct Assurance mais progressivement le tarif a augmenté d'environ 7% chaque année environ. Cet assureur propose un premier tarif alléchant puis le tarif augmente. Au bout de 3 ans je paye beaucoup plus cher que mon ancien assureur ! A priori ce comportement est très poussé chez Direct Assurance. Nous beaucoup dans ce cas chez Direct Assurance.</t>
  </si>
  <si>
    <t>gwenaelle-n-135390</t>
  </si>
  <si>
    <t xml:space="preserve">Prix attractifs et souscription aisée 
Nouvelle cliente a voir sur la durée mais cela semble être une bonne compagnie d assurance.
J ai également été convaincue par la notoriété de direct assurance </t>
  </si>
  <si>
    <t>jay-f-107117</t>
  </si>
  <si>
    <t xml:space="preserve">je suis satisfait de vos services mais je trouve que c'est tout de même compliqué pour accéder aux dossiers
Dans l'attente de ma carte .
Respecte être satisfais en cas de sinistre aussi 
</t>
  </si>
  <si>
    <t>sagot-o-121190</t>
  </si>
  <si>
    <t>je suis satisfait du service. Simplicité et bonne écoute
je suis satisfait du service. Simplicité et bonne écoute
je suis satisfait du service. Simplicité et bonne écoute</t>
  </si>
  <si>
    <t>21 juillet 2018 suite à une expérience en juillet 2018</t>
  </si>
  <si>
    <t>pomme42-65676</t>
  </si>
  <si>
    <t>je suis résilié dans 3 mois suite 3 bris de glace et un accident non responsable en 3 ans et après avoir détenu des services chez eux plus de 20 ans. J'ai mes 12 points de permis, 50% de bonus depuis tres longtemps et on me vire comme un malpropre pour des incidents non responsables sur 3 ans. Scandaleux</t>
  </si>
  <si>
    <t>03 août 2018 suite à une expérience en août 2018</t>
  </si>
  <si>
    <t>jordand-65959</t>
  </si>
  <si>
    <t>Assurance très attractive niveau tarif, des garanties convenables. Ayant eu recours au service clientèle plusieurs fois (surtout pour des questions et autres petites joyeusetés), j'ai trouvé à chaque fois mon interlocuteur très disponible, clair et agréable (vraiment)! Un vrai plus pour moi. En bref, une bonne petite assurance.</t>
  </si>
  <si>
    <t>02 novembre 2017 suite à une expérience en novembre 2017</t>
  </si>
  <si>
    <t>hmatias-58554</t>
  </si>
  <si>
    <t>Assurance moto qui connaît bien les spécificités des motards.</t>
  </si>
  <si>
    <t>06 janvier 2020 suite à une expérience en janvier 2020</t>
  </si>
  <si>
    <t>sandra72350-85526</t>
  </si>
  <si>
    <t>Une société à fuir 
Je veux résilié toute ma famille étant mécontente de vos service impossible de rafiliation à la Sécu au final que du démarchage commerciale je n'est jamais été rembourser de plus on mexplique que je peux me retirer avec ma mutuelle obligatoire mes pas ma famille alors que eux son aussi  à ma mutuelle obligatoire</t>
  </si>
  <si>
    <t>dd-69671</t>
  </si>
  <si>
    <t xml:space="preserve">suite a un pare brise depuis le 17 juillet 2018 avons fait une déclaration d'accident avec un autre automobiliste car il m avais projeter un cailloux sur mon pare brise  Depuis aucune réparation de  directe assurance depuis 
j ai prix les devant en espérant être remboursé mai a ce jour il ne veulent pas me rembourser l intégralité de la somme payer </t>
  </si>
  <si>
    <t>corbault-111476</t>
  </si>
  <si>
    <t>j'attends depuis 18 mois une réponse sur un accident de voiture et de plus 2 mois sur mon vehicule volé et 3 constats amiables faits le même jours au même lieu qui pour cette compagnie correspondraient à 3 accidents differents d'ou augmentation des primes ou résiliation CIE A EVITER J CORBAULT</t>
  </si>
  <si>
    <t>charles-d-132785</t>
  </si>
  <si>
    <t>Satisfait du service, rapide et pas cher. Très bonne qualité et prix
Rapide à compléter, réponses aux questions immédiates et claires.
Très très satisfait</t>
  </si>
  <si>
    <t>18 avril 2019 suite à une expérience en avril 2019</t>
  </si>
  <si>
    <t>sophie-75217</t>
  </si>
  <si>
    <t xml:space="preserve">Alors comment vous dire que c'est l'assurance la nul que j'ai vu dans ma vie, service client nul, suivie nul, presque un an que je leurs court derrière pour être indemnisé, je vous dis pas le nombre d'appel que j'ai émis, toujours ils cherchent la petite bête pour pas vous indemniser, et vous pouvez toujours courir pour qu'ils vous donnent des nouvelles.
Franchement si je devais noter cet assurance je mettrai aucune étoile. Très très déçu !!! </t>
  </si>
  <si>
    <t>14 janvier 2021 suite à une expérience en janvier 2021</t>
  </si>
  <si>
    <t>lotus44-102645</t>
  </si>
  <si>
    <t>Bientôt 4 ans chez AMV aucune source de problème constaté. Rapport qualité prix satisfaisant même si je n'ai jusqu ici jamais eu besoin de faire appel à eux! Je recommande</t>
  </si>
  <si>
    <t>themyr-y-108037</t>
  </si>
  <si>
    <t>Je suis satisfait du service, merci beaucoup à la conseillère de Lille qui m'a très bien conseillée. Je n'ai pu lui attribué la note après la fin de l'appel ! Un 10/10</t>
  </si>
  <si>
    <t>djules-59210</t>
  </si>
  <si>
    <t xml:space="preserve">POURQUOI TANT D ACHARNEMENT CONTRE MOI !
Il y a déjà 2 ans, Cardif avait cesse de rembourser les 425 euros par mois , car aux yeux d un expert médical, je n etais pas assez malade ! Je n ai que 7 pathologies
_ :hypersomnie ( on s endort tout le temps, partout)
_ CANCER du mélanome de catégorie 4 sur 5. Récidive 90%
_ plus d immunité ( malade tout les 15 jours de septembre à mai, antibiotique et cortisone 
_ perte d audition de l oreille gauche 
_ perte de champ visuel important. Lié au traitement pour le cancer. 
_ dépression profonde ( séjour en psychiatrie car je ne supporte plus les problèmes de santé qui s aggravent 
_ des douleurs horribles à toutes les articulations et au dos, malgré lamaline, ketoprofene LP 100, 
_ lymphedeme ( comme les personnes âgées de 80 ans !
Bras tout gonfle, très sensible à tout !
_ un gros trou dans le bras ( car on ne peut pas me faire de chirurgie esthétique, suite à ma greffe de peau. 
A cause de mon lymphedeme. 
Donc on dirait qu un chien m à mordu sur 15 cm sur 13 cm !
Et en plus, j ai pris 2 tailles de vêtements, car quand on a mal, on se gave de médicaments et on ne fait pas de sport, car on est trop fatigué par les douleurs !
MAIS J ESSAYE DE RESTER SOURIANTE !
Mais si CARDIF OSE ME DIRE TOUT LES DEUX ANS, QUE JE NE SUIS QU EN INVALIDITE QUE DE 2 E CATÉGORIE ( SACHANT QUE L EXPERT MÉDICAL DE LA SECU NE VOUS DONNE CELA QUE SUR DEMANDE DE PROFESSEURS MÉDICAUX DE RENOMMÉE NATIONALE ET A L EXAMEN DE MON DOSSIER MÉDICAL RANGE DANS DES LUTINS PAR ANNEE ET PAR PATHOLOGIE DEPUIS 2012. 
UNE ENORME VALISE DE VACANCES DE DOSSIERS MEDICAUX. 
EN MAI, ON ME REDEMANDE DE REPASSER DEVANT UN EXPERT MÉDICAL. ALORS QUE JE SORS JUSTE D UN 2 E SEJOUR DE L ANNEE, DE PSYCHIATRIE, CAR JE NE SUPPORTE PLUS D ETRE MALADE ET L ENVIE D EN FINIR DE SOUFFRIR !
J AI EU DROIT À 5 HEURES D EXPERTISE PAR UN MÉDECIN EN 2 FOIS ! 
AVEC TOUT MES DOSSIERS MEDICAUX !
JE SUIS BIEN ELEVEE, CAR EN SORTANT DE PSYCHIATRIE, ON A PLUTOT ENVIE DE SE CHANGER LES IDEES, CAR REVOIR TOUT LES PROBLÈMES DE SANTÉ PENDANT 2 HEURES ET DEMIE LE 1 JOUR. 
ET 15 JOURS APRES, RE 2 HEURES ET DEMIE !!
ET CET ETE,  LA COQUELUCHE ! CELA M A ÉPUISÉ AUSSI !
ET LE PONPON ENCORE HIER, OÙ JE LIS QU ILS CLOTURENT MON DOSSIER D INDEMNISATION CAR JE NE FOURNIS PAS D ARRET MALADIE ( NORMAL J ENVOYE LES RELEVES DE PAIEMENT D INVALIDITÉ !!!,
ET QUE JE N AI PAS ASSEZ D INVALIDITÉ, JUSTE LES 2/3 D UNE PERSONNE NORMALE !
JE NE PEUX PLUS TRAVAILLER, DIXIT L EXPERT DE LA SECU, CAR PLUS D IMMUNITÉ, PROBLÈME DE VUE TROP IMPORTANT, ET PROBLÈME AVEC MES OUIS, JE NE SUPPORTE PAS TROP DE BRUIT, CAR L OREILLE DROITE ENTEND TROP MAINTENANT !
ET JE M ENDORS PARTOUT !!
ALORS FAUT IL QUE JE SOIS COMPLETEMENT INFIRME, ALLONGEE SUR UN LIT ET NE PLUS BOUGER !
RASSUREZ VOUS, VU LA RAPIDITÉ DE MON CORPS QUI SE DEGRADE TRES VITE, JE VAIS Y ARRIVER !!
MAIS J AIMERAI SAVOIR SI VOUS HARCELER TOUT LES MALADES QUE VOUS INDEMNISEZ !
SONT ILS TOUS AVEC DES DOSSIERS IMPORTANTS COMME MOI ??
QUAND J ARRIVE VOIR LES SPÉCIALISTES MEDICAUX, MA VALISE LEUR FAIT PEUR PAR SON VOLUME ET APRES PAR MES DIFFÉRENTES PATHOLOGIES !!!
ALORS QUOI ???
JE NE PLEURE PAS DEVANT EUX ?
DÉSOLÉ JE PLEURE QUAND JE SUIS SEULE !!!
LES GENS N ONT PAS A SUBIR MES PEURS ET MES SOUFFRANCES CONTINUES !!!
</t>
  </si>
  <si>
    <t>sam-67254</t>
  </si>
  <si>
    <t xml:space="preserve">Bonjour
Je me suis cambriolé une nuit chez moi
Les voleurs m'ont menacé avec un couteau et m'ont pris presque tous mes objets de valeurs
Ma compagne était là On était nu
L experte a rendu ses conclusions mais AXA ne veut toujours pas nous indemniser
Ils semblent mettre en cause ma bonne foi et celle d'une experte indépendante
Après le traumatisme de l'agression après la peur de ma vie j ai eu le droit au mépris des assureurs AXA qui me baladent depuis des semaines pour éviter de payer ce qu ils nous doivent
Je vous déconseille fortement de prendre une assurance chez AXA en cas de sinistre ca se passera très très mal
</t>
  </si>
  <si>
    <t>chloe-112600</t>
  </si>
  <si>
    <t xml:space="preserve"> Le courtier certifie qu il trouve le meilleur tarif parmi la liste des compagnies avec lesquels il est en rapport. Hors au renouvellement de l echeancier
Il vous annonce un tarif 75% plus cher que le tarif que vous trouverez en faisant un devis vous même en ligne sur leur site avec exactement les mêmes informations. De plus pas de réponse au mail envoyé avec les documents et preuve a l appui.
Bravo le service client.
Trouvez l erreur.c est simple plus c est cher plus c est rémunérateur pour ce courtier.
</t>
  </si>
  <si>
    <t>23 septembre 2021 suite à une expérience en mai 2021</t>
  </si>
  <si>
    <t>natouxav34-46042</t>
  </si>
  <si>
    <t>bonjour je suis déçut de cette mutuelle fier la je suis en invaliditer depuis mais 2021 a ce jour il mon reglez mon complement de salaire de juin 2021 en aout 2021 a ce jour j attend juillet et aout et nous somme fin septembre de plus j ai ut la prime en juillet il me donnerons rien car j ai percut la prime de l etat ces inadmissible j ai une perte de salaire de 430 euro tout les mois ont les appelé la seul chose qui vous dise je fait remontez ces inadmissible il leur faut plus  d un mois et demis pour étudiez 2 bulletin de salaire a fuire vraiment</t>
  </si>
  <si>
    <t>wervol59-51669</t>
  </si>
  <si>
    <t xml:space="preserve">tres surpris d'apprendre qu'Eurofil résilie mon contrat automobile voici la lettre que je viens de recevoir : Suite à un récent examen de votre dossier l'inadéquation du risque au regard de la politique d'acceptation de la compagnie ne permet pas sa reconduction pour le période a venir 
en sacahant que je n'ai pas eu de sinistre sauf bris de glace , en payant par mensualité l'asurance est toujours payée a temps je suis a 0,50 depuis des années et mon contrat et résilié quand même en agissant comme cela eurofil va perdre pas mal de clients dont moi en premier, j'ai 4 contrats chez eux je viens d'envoyer ma lettre de résiliation sur les autres contrats </t>
  </si>
  <si>
    <t>sebastien-m-110158</t>
  </si>
  <si>
    <t>les prix sont très intéressant tout ce fait assez vite par internet cependant pour envoyé photo véhicule cela ne fonctionne pas je recommande votre assurance après a voir en cas d accident</t>
  </si>
  <si>
    <t>fab-108158</t>
  </si>
  <si>
    <t xml:space="preserve">Présentation du contexte :
GMF assurance "adverse" d une automobiliste qui m a renversé (100% en tord).
Je dois défendre moi même.
Je ne vais même pas parler de la valeur du remboursement du vélo pour 100 euros, une honte.
Juste souligné qu'il refuse la communication par mail mais communique .. par mail !!!
et oblige toute réponse par courrier et demande a chaque fois un nouveau document.
Histoire de miner un peu plus la victime.
Je vous laisse juge de l'équité de telle pratique.
</t>
  </si>
  <si>
    <t>nazim-e-113070</t>
  </si>
  <si>
    <t>Satisfait des services rapides et à n’importe quel heure je recommande vraiment .
Satisfait des services rapides et à n'importe quel heure je recommande vraiment.</t>
  </si>
  <si>
    <t>yoann-d-115380</t>
  </si>
  <si>
    <t>Satisfait du service, prix très abordable, conseiller a l'écoute, explications très claires. Je recommande cette assurance les yeux fermer. Merci beaucoup pour votre rapidité</t>
  </si>
  <si>
    <t>bebert-75256</t>
  </si>
  <si>
    <t>il faut batailler pour obtenir des remises mais cela marche</t>
  </si>
  <si>
    <t>kevin-n-131176</t>
  </si>
  <si>
    <t>Pratique et rapide pour souscrire, déjà utilisé pour beaucoup de proches, maintenant à mon tour de m'y mettre, je sais que je ne vais pas le regretter</t>
  </si>
  <si>
    <t>bruno-e-116700</t>
  </si>
  <si>
    <t>Très satisfait du service devis en ligne et des tarifs proposé, je recommande vivement Direct Assurance. Simple, rapide et efficace, idéale pour les particuliers</t>
  </si>
  <si>
    <t>stephane-b-115925</t>
  </si>
  <si>
    <t>service satisfaisant à l'écoute. Par contre une meilleure disponibilité au téléphone serait appréciée. Les prix paraissent compétitifs. Pour le reste il faudra voir à l'usage</t>
  </si>
  <si>
    <t>benoit-p-110439</t>
  </si>
  <si>
    <t>Je suis satisfait du prix et de la proposition qui m’a été faite. Conseillé très gentil et très pro. Si tout se passe bien je conseillerais cette assurance</t>
  </si>
  <si>
    <t>lora2720-50888</t>
  </si>
  <si>
    <t>Je suis assuré chez eux depuis plusieurs années. J'ai déclaré un sinistre non responsable en décembre 2016 qui a été vite réglée et la voiture vite réparée.
J'ai acheté récemment une 208 neuve, et en comparant les différents devis que j'ai fait (en tous risques), je trouve que le rapport qualité prix des garanties proposées fait partie des plus intéressant.
Les conseillers de mon agence (Thionville) sont courtois et savent répondre à mes questions</t>
  </si>
  <si>
    <t>fat-109374</t>
  </si>
  <si>
    <t xml:space="preserve">Mutuel que nous avons par obligation de l'employeur. Nous sommes sous un forfait cadre ce qui à un coût financier et obligatoire vu nos fonctions !!
Nous avons du les contacter pour des remboursements OK un oubli avec la situation pourquoi pas !! Mais la pour des frais d'optiques après plusieurs appels de l'opticien des mails sans réponses j'ai du avancer les frais soit plus de 100e qui sont en attente depuis le 24 FÉVRIER et lon vous balade à chaque appel c'est une honte d'être pris pour des guignols !! Personne n'ai capable de régler les problèmes de donner de vrai réponse ou délais changer de métier si vous n'êtes pas en mesure d'assurer un service derrière !!! </t>
  </si>
  <si>
    <t>alice-c-137728</t>
  </si>
  <si>
    <t xml:space="preserve">Super je suis satisfaite de la rapidité et du prix. J'espère recevoir rapidement ma carte verte sinon tout est ok 
Je recommande vivement cette assureur </t>
  </si>
  <si>
    <t>benjamin-128027</t>
  </si>
  <si>
    <t>Dommage il n'y a pas moins d'une étoile! malheureusement pour moi, je me vois forcé d'être avec cette mutuelle vu qu'elle  m'est imposée par mon entreprise. Le service client regroupe tous les incapables, fainéants et abrutis de France et métropolitaine. Quand on les appelle pour une information , bah ils ne sont d'aucune utilité parcequ'ils y connaissent rien! je me demande ils sont payés à faire quoi ?</t>
  </si>
  <si>
    <t>22 mars 2019 suite à une expérience en mars 2019</t>
  </si>
  <si>
    <t>gwendo-72395</t>
  </si>
  <si>
    <t>C'était tres bien et bon tarif  jusqu'au jour où il vous envoie une lettre de résiliation sans raison comme pour ma part ! ( sans avoir eu un seul sinistre, ni aucun défaut de paiement ) quand on cherche à comprendre pas de raisons c'est leur droit de résilier à échance super !</t>
  </si>
  <si>
    <t>got2be-131531</t>
  </si>
  <si>
    <t xml:space="preserve">Après un sinistre non responsable avec tiers identifié et constat, ajouté à cela une assurance tous risques, aucune indemnisation versée et ce alors que l’accident est survenu mi avril 2021.
Depuis nous sommes baladés et non considérés par cette société.
N’y allait pas, nous sommes nombreux dans mon cas </t>
  </si>
  <si>
    <t>alexst-55733</t>
  </si>
  <si>
    <t xml:space="preserve">assureur intéressant , du moin quand on n'as pas a faire a eux , leurs donner 100 euros par mois sans rien ne leurs demander oui il savent faire ! mais pour le moindre soucis important ou secondaire plus personne ...
des équipe de bras casser au téléphone non nonchalant soporifique et incompréhensible et qui vous engueule limite 
j'ai téléphoner pour une demande de suspension de contrat car j'ai vendu ma voiture ( j'ai tout dis clairement a la personne ) je recois un mail de confirmation " confirmation de suspension de votre contrat " jusque ici tout vas bien 
mais plus tard lors d'un devis au téléphone pour mon futur véhicule on me dis que mon contrat a été résilié je ne comprend donc pas , on me dis que la personne a mal du faire son travail et que par conséquent je dois payer des frais supplémentaires ... ( frais de dossier etc ) ?
je termine cet appel en leurs disant écouter ne toucher a rien je vais voir de mon coté et si besoin je vous rappel 
15 minute plus tard 2 mail m'arrive 
- résiliation de votre contrat 
1 seconde apres 
- remise en vigueur de votre contrat et c'est dans ce fameux mail qu'ils me disent que je leurs dois 220 euros ( pas d'explication ) 
bref du grand n'importe quoi </t>
  </si>
  <si>
    <t>deidda-r-116089</t>
  </si>
  <si>
    <t>Souscription efficace, rapide, bon rapport qualité prix , L'olivier prend en charge de résilier l'ancien contrat. C'est top , je recommande vivement cet assureur ??????</t>
  </si>
  <si>
    <t>dalla-s-127164</t>
  </si>
  <si>
    <t>Je suis satisfaite du service. Personnels très réactifs. Site et application facile d'accès. Toutes les informations sont claires et précises. Prix assez attractif comparer à la concurrence.</t>
  </si>
  <si>
    <t>yougourthen-f-111652</t>
  </si>
  <si>
    <t>Je suis satisfait de votre offre, la rapidité de souscription, et le prix aussi. Je n'hésiterai pas à conseiller mon entourage en cas de besoin, bien cordialement.</t>
  </si>
  <si>
    <t>ozgur--90815</t>
  </si>
  <si>
    <t>Satisfait du service rapide le prix est compétitif avec d'autre assurances du net et je suis déjà client donc pas de problème pour ce rassurer est encore merci</t>
  </si>
  <si>
    <t>nicovio-103354</t>
  </si>
  <si>
    <t xml:space="preserve">Génération a un site internet de mer*e, vraiment à revoir ou assureur incompétent, je n'ai pas assez d'expérience avec eux pour le savoir !!! Je suis adhérent avec mon taf par obligation.
Obligé de se justifier pour un PACS, mais impossible de transmettre mes documents !
C'est la première fois que l'on me demande ce document, c'est vraiment pour faire ch*er car via mon boulot tous les justificatifs sont déjà en leur possession ! Donc au final ma femme n'a toujours pas sa carte après plus d'1 mois d'adhésion...
Cela ne présage rien de bon !!! </t>
  </si>
  <si>
    <t>islam-b-127311</t>
  </si>
  <si>
    <t>Tout vas bien et j'ai besoin dassurer  ma moto afin d'éviter de nombreux problèmes et être en règle pour tout contrôle des forces de l'ordre. Le paiement a été effectué. Dans l'attente de recevoir l'assurance afin de la mettre sur ma moto
Cordialement</t>
  </si>
  <si>
    <t>luo-103356</t>
  </si>
  <si>
    <t xml:space="preserve">Accueil téléphonique CATASTROPHIQUE à la MAIF, ce 28 janvier 21. Je demandais un devis assurance habitation (au nom de ma fille qui a un travail très prenant et a de multiples démarches à faire ds un temps très court du fait d'un achat de maison ds le contexte de couvre-feu ). Avant toute chose la personne à l'accueil s'est moquée de moi et surtout de ma fille qui "n'appelait pas toute seule à son âge" et autres inepties de ce genre comme "elle n'a qu'à appeler le samedi".  (comme si personne n'était au travail ou en déplacement professionnel le samedi ! et comme s'il était honteux de dépanner quelqu'un pour un renseignement administratif.) La solidarité et l'entr'aide familiale pour la MAIF (à travers cette agent accueil) cela n'existe pas ??? Quelle déception... et quelle colère !
J'ai mis une seule étoile car je n'avais pas eu d'attente au standard, ce qui est appréciable. Pour le reste: zéro pointé... et bien sûr, je me suis adressée ailleurs. </t>
  </si>
  <si>
    <t>adele-m-121436</t>
  </si>
  <si>
    <t>Je suis satisfait du service. Je souhaite résilier mon contrat car je demenage et ma maison est trop grande vous ne voulez pas l'assurer. Cordialement</t>
  </si>
  <si>
    <t>08 octobre 2021 suite à une expérience en juin 2021</t>
  </si>
  <si>
    <t>yt-136655</t>
  </si>
  <si>
    <t xml:space="preserve">sinistre au mois de juin 2021 a ce jour 8 octobre 2021  les réparations sont toujours pas terminées. apres plusieurs relances toujours pas de solutions .
lamentable.
sans commentaire
</t>
  </si>
  <si>
    <t>15 octobre 2020 suite à une expérience en octobre 2020</t>
  </si>
  <si>
    <t>trouble-98814</t>
  </si>
  <si>
    <t>Sociétaire depuis 1975, j'ai été radié en 2018 avec comme raison "changement de politique commerciale", après avoir subi plusieurs dégâts des eaux.
Se faire "jeter" après 43 ans de fidélité a été franchement indigeste...
Bref, j'ai résilié mes contrats restants pour trouver aussi bien.
Alors, leurs campagnes de pub, ils pourraient les revoir.</t>
  </si>
  <si>
    <t>10 décembre 2019 suite à une expérience en décembre 2019</t>
  </si>
  <si>
    <t>marc-coup-81764</t>
  </si>
  <si>
    <t>Très bonne assurance, j'ai eu un parebrise cassé, j'étais couvert par l'assurance. Rien à débourser me suis rendu chez le spécialiste pose parebrise agréer par Axa, j'aurais pu aller sans problème chez Carglass par exemple, mais j'ai préféré celui que l'on m'a conseillé. Pour cela souscrire garantie sans franchise bris de glace ça va se soit...</t>
  </si>
  <si>
    <t>ericv-123151</t>
  </si>
  <si>
    <t>Très déçu par la MAAF après avoir été client durant plusieurs années. Comme tant d’autres clients, mon contrat va être résilié pour un nombre trop important de sinistres (3), même si l’un d’entre eux n’est pas de ma responsabilité.</t>
  </si>
  <si>
    <t>0425-89754</t>
  </si>
  <si>
    <t>Pire que pire. J'ai eu un accident non responsable en février et l'assurance a mis 3 mois pour joindre l'autre assurance pour au final clôturer le dossier. J'ai été prélevé 600€ au lieu de 380€ dans le doute où je suis responsable. EN PLUS, ils me facturent 15€ pour les démarches. A FUIR !</t>
  </si>
  <si>
    <t>brakescrew-103003</t>
  </si>
  <si>
    <t>Une mutuelle et un service client incompétents impossible de prendre en compte un changement de coordonnées bancaires, remboursements tardifs, conseillers qui ne peuvent jamais répondre à une simple question ils effectuent toujours des remontées sous forme de réclamation, connexion a son espace client bloqué aucune solution, je n'ai jamais eu affaire à tant d'incompétence.</t>
  </si>
  <si>
    <t>zanfi-r-112200</t>
  </si>
  <si>
    <t>Je suis satisfait. Merci pour votre collaboration habituel. Je recommande votre assurance par contre j espère de rajouter le maroc sur les payés autorisés</t>
  </si>
  <si>
    <t>tourres-f-130253</t>
  </si>
  <si>
    <t>Je suis très satisfait du prix de reviens et de accueil qui m’a était réserver je recommanderais l assurance les olivier merci beaucoup de attention qui m’a etait apporter</t>
  </si>
  <si>
    <t>sophie-61810</t>
  </si>
  <si>
    <t>leur numéro d'urgence assistance est hors service; J'ai été en panne et je n'ai pas pu les joindre; pensant être couverte par l'assurance, j'ai appelé moi même la dépanneuse. Mais je n'étais pas couverte; Si ils avaient répondu, ils m'aurait informé et j'aurais réparé le véhicule sur place; INADMISSIBILE.   un assureur doit anticipé, ce n'est pas une micro vague de froid qui peut justifier un numéro d'urgence submergé; On ne parle pas d'un cyclone. Juste de froid</t>
  </si>
  <si>
    <t>diallo-f-134524</t>
  </si>
  <si>
    <t>Le prix me convient, la facilité et la transparence concernant les options du contrat. Le fait de pouvoir souscrire en ligne de A à Z même en étant occupée ailleurs. Je recommande</t>
  </si>
  <si>
    <t>tony-v-125341</t>
  </si>
  <si>
    <t>Je suis très satisfait,  niveau prix,  facilité de souscription.  Déjà une assurance chez direct assurance et très rapide pour avoir le contrat et vignette.</t>
  </si>
  <si>
    <t>francois-w-127313</t>
  </si>
  <si>
    <t xml:space="preserve">Je suis satisfait pour l’instant, je vais avoir ma
Nouvelle voiture demain, espérons que vos services soient utiles pour ma première voiture, mon avis changera en fonction de ça </t>
  </si>
  <si>
    <t>maxo33-58194</t>
  </si>
  <si>
    <t>Attiré par les prix la première année, j'ai souscrit un contrat auprès de cette assurance, pour une Peugeot 309 Symbio Diesel 5P pour un montant de 374€. Moins d'1 mois après, un sinistre non responsable est arrivé. Prise en charge correcte sans plus (versement 1000€ 5 mois après sinistre et 1 mois après cession pour destruction - je leur ai aussitôt envoyé par courrier le certificat rempli par la SA SERA à Pantin, je n'ai jamais eu d'accusé de  réception. 2 mois après la mise en épave, j'ai assuré chez eux une Seat Léon. Je n'ai jamais reçu le contrat ni la carte verte et je pensais que cela s'était fait automatiquement, donc je ne m'en suis pas inquiété. Surprise, 1 mois avant l'échéance annuelle, je reçois l'appel de cotisation pour la 309 mise en épave avec à la clef une augmentation annuelle de 117€. Je leur signale l'erreur par email sans aucune réponse. Je revends la Seat 5 jours avant l'échéance et je leur transmet le certificat de cession en leur signalant que je n'avais plus d'auto à assurer. Comme entretemps, ils avaient tenté de prélever l'échéance et qu'elle leur était revenue impayé, leur réponse a été de me dire qu'il ne pouvait pas arrêter l'assurance sur une voiture alors qu'elle était impayée sans répondre à la question de la substitution de la 309 à la place de la Seat qui donc n'a jamais été réellement assurée. OK. Mais la voiture qu'ils assuraient était en destruction depuis plus de 7 mois. Facile et rentable pas de risque de sinistre. Depuis, je suis à l'huissier auprès duquel je viens de déposer mon dossier</t>
  </si>
  <si>
    <t>nanou22-61300</t>
  </si>
  <si>
    <t>Mutuelle à fuir absolument.. Cherche toute les escuses pour ne pas rembourser.. Demande des facture acquittées alors que la sécurité sociale à remboursée une partie.. Ne répond jamais aux mails....mutuelle d'entreprise pour ma part.... Donc j'ai pas eu le choix</t>
  </si>
  <si>
    <t>brunop-117068</t>
  </si>
  <si>
    <t xml:space="preserve">A fuir absolument !!! Aucunes assistances, aucuns suivis sinistre, ni dédommagement pour le corporel .
Leur médecin conseil est uniquement présent pour minimiser l'indemnisation.
Mieux vos ne pas être assuré que de contracté avec AMV </t>
  </si>
  <si>
    <t>eddy-f-109899</t>
  </si>
  <si>
    <t>je suis s&amp;satisfait du service... je recommande... les prix sont correct ... très bon rapport qualité prix ... j'en parlerais a mon entourage ... merci...</t>
  </si>
  <si>
    <t>valerie-d-106428</t>
  </si>
  <si>
    <t>je suis satisfait du service, avec peu de besoin jusqu'à présent. 
Le site est facile à utiliser pour éditer une attestation, ou effectuer le paiement de ma cotisation. Par contre, je profite de signaler que j'ai reçu 2 fois la carte verte.</t>
  </si>
  <si>
    <t>inesd-102560</t>
  </si>
  <si>
    <t>Très très mauvaise mutuelle.. Très mauvais remboursements, on met beaucoup de temps avant de pouvoir joindre un conseiller, les demandes mettent énormément de temps avant d'être traitées.
De plus, cela fait deux mois que j'ai résilié mon contrat (en ayant 3 conseillers au bout du fil) mais on continue a me faire payé en me disant que lors de ma résiliation je n'ai pas précisé que je voulais "enlever des options" (et bien sur personne ne me l'a précisé).
SCANDALEUX.. JE N'AI PAS DE TRAVAIL, PAS COMME SI JE POUVAIS ME PERMETTRE EN PLUS DE VOUS DONNER DES SOUS</t>
  </si>
  <si>
    <t>nathy21-87102</t>
  </si>
  <si>
    <t>Très bon service client, qualité des prestations, rapport qualité/prix, écoute, disponibilité, temps d'attente très court, délai de mise en service court, réactivité,</t>
  </si>
  <si>
    <t>fanny-99057</t>
  </si>
  <si>
    <t>Cette compagnie d assurance est une catastrophe. Ils sont injoignables. Quand vous parvenez enfin à avoir quelqu'un il vous dit exactement le contraire de son collègue. Ils sont d une lenteur dans le traitement des sinistres. Ils envoient leurs experts sans même leur donner le dossier ... Les garages partenaires sont peu nombreux dans ma région et c est 6 mois d attente.
J attends le remboursement d une franchise qui soit-disant ne me serait pas réclamée et je fuis. 
Assurance imposée dans le cadre d un emprunt immobilier évidemment...</t>
  </si>
  <si>
    <t>vincent-l-131378</t>
  </si>
  <si>
    <t xml:space="preserve">Je suis satisfait du service 
La qualité du prix 
Très content du contat 
Très rapide et sans aucun soucis  
 Facilité de paiement   qualité 
Très rapide 
</t>
  </si>
  <si>
    <t>25 mars 2020 suite à une expérience en mars 2020</t>
  </si>
  <si>
    <t>sauveur-60757</t>
  </si>
  <si>
    <t>Cher Monsieur,
Je reviens vers vous dans la continuité d'une situation qui m'échappe.
Comme moi, je pense que vous n'aimez pas être insulté, voire maltraité, et pourtant !
Je ne vais pas ici me livrer à la description de ce que je constate et pense de l'assurance où nous sommes certain d'être assurés certainement d'être prélevé de nos cotisations, la, les assurances sont championnes !
Septembre 2018, pouvoir enfin aller faire un petit voyage en moto, cette dernière prenant la poussière depuis quelques années suite à des problèmes de santé, mais toujours assurée, même si confinée dans mon garage.
J'appelle donc la Macif pour changer de protection (garantie), certes, la veille du départ.
Il m'est demandé de devoir passer à l'agence pour faire constater l'état de ma moto.
Je précise qu'il est impossible d'attendre l'ouverture du bureau, mon départ tôt le matin est prévu pour attraper un ferry à l'heure.
Devant mon incompréhension (en effet, il aurait s'agit d'un nouveau véhicule, neuf ou d'occasion, jamais on ne m'aurait demandé de présentation du véhicule), je propose de présenter ma moto au bureau de Saint Raphaël qui se trouve non loin de mon itinéraire, étant prêt à m'y arrêter (notez tout de même).
Cela m'est refusé sous le prétexte que ce n'est pas un bureau de substitution.
Devant cette mauvaise foi, je renonce à changer de garantie et je pars prendre l'air, après tout, c'est là que réside la priorité.</t>
  </si>
  <si>
    <t>bernice-101278</t>
  </si>
  <si>
    <t xml:space="preserve">assurance a eviter surtout si vous esperez un remboursement en cas de sinitre 
je suis chez eux depuis plus de 20 ans suite a une surtention electrique du reseau edf certain de mes appareils ont grilles je suis indeminise une misere et de plus on me decompte la franchise de 150 euros inadmissible </t>
  </si>
  <si>
    <t>cm-94874</t>
  </si>
  <si>
    <t>Dans la même situation que Bozz et Zooma77... Souscription d une assurance par tel. Le 27 juin. Ce jour là j ai  réglé 3 mensualités par CB. Depuis j ai reçu bcp de mails indiquant que mon dossier devait être complet pour obtenir  une attestation définitive. L assurance à toutes les pièces requises mais menace de résilier à la fin du mois et de garder tout l argent perçu. Les services sont injoignables par tel., je les appelle sans succès depuis 10 jours...aujourd'hui je suis partie en vacances sans savoir si lundi prochain je serai encore assurée ! Une grosse galère après une année épuisante don't je me serais bien passée...</t>
  </si>
  <si>
    <t>lenny-d-134874</t>
  </si>
  <si>
    <t>je suis satisfaite mais c 'est comme même cher pour les jeunes conducteurs mais on a toujours été satisfait en cas de problème-la personne que j ai eu au téléphone était très pro</t>
  </si>
  <si>
    <t>lalie56-105501</t>
  </si>
  <si>
    <t>bonjour,
contrairement à ce que l'on voit dans les commentaires négatifs, je suis très satisfaite de la rapidité dans le traitement de mon dossier de remboursement assurance vie. Mon courrier avec AR a été reçu dans leurs services le 15/02/2021, le virement sur mon compte a été fait le 02/03. Evidemment il faut que le dossier soit complet, donc bien suivre leurs demandes ce n'est pas si compliqué... Je n'ai pas reçu de courrier de leur part entre temps, le décompte ne devrait pas tarder. 
Pour l'instant j'ai des travaux en vue, mais par la suite si j'ai des disponibilités, je pense refaire un placement chez eux.</t>
  </si>
  <si>
    <t>hastler-79440</t>
  </si>
  <si>
    <t>Je suis vraiment déçu et je trouve pas des explications pour le refus de prise en charge de mon crédit Cetelem, je suis en arrêt suite à un accident de travail j'ai envoyé tout les documents demandés ainsi que l'historique de mes indemnités journalières, 2 jours après refus de prise en charge ! Pourquoi on paie une assurance ????</t>
  </si>
  <si>
    <t>eric-g-116073</t>
  </si>
  <si>
    <t>Je réglais pour mon fils, étudiant et mineur à l'époque,, l'assurance habitation. de son studio Il est maintenant majeur et autonome, et il n'est pas facile de changer ni le possesseur du contrat, ni les coordonnées bancaires J'aurai souhaité plus de facilités pour transférer le contrat à son nom en ligne.</t>
  </si>
  <si>
    <t>xtine-105766</t>
  </si>
  <si>
    <t>Sans remboursement depuis 2 mois. La secu rembourse en 48 heures. Injoignables ni par email,ni par tel, ni par courrier. Courtier aux abonnés absents.</t>
  </si>
  <si>
    <t>daniel-72313</t>
  </si>
  <si>
    <t>A Fuir absolument deux sinistres et deux refus et pas d'interlocuteur, désolé c'est le seul mot qui en ressort lors des maigres conversations</t>
  </si>
  <si>
    <t>jos-62788</t>
  </si>
  <si>
    <t>Plus que déçu !
Lors de la souscription les réponses étaient rapides et conviviales, on nous vend un conseiller particulier qui nous est rattaché. 
Hors depuis que j'ai souscrit à Assur O'Poil et annoncé mon mécontentement par rapport à des soins qui  soit disant étaient assurés remboursés (mail par ma conseillère). Surprise, j'ai vu mes feuilles de soins renvoyés en stipulant un  délai de carence de 45 jours, alors que la conseillère m'avait par mail indiqué que pour les petits bobos, il n'y avait pas de problèmes....
Depuis plusieurs mails aucune nouvelle, et bien sur, le délai de résiliation était dépassé.Donc je me retrouve avec une assurance pour 1 année à + de 30 euros et qui ne rembourse pas, ne vous répond pas! super l'argument du conseiller personnel !!!!!</t>
  </si>
  <si>
    <t>coccinelle-104429</t>
  </si>
  <si>
    <t>Conseillers toujours agréables au téléphone et qui répondent aux demandes.
De bonnes explications, une bonne orientation.
Réactifs pour l'envoi de documents par mail ou par courrier.
Prix assez élevés tout de même.</t>
  </si>
  <si>
    <t>18 janvier 2018 suite à une expérience en janvier 2018</t>
  </si>
  <si>
    <t>ninouse-60565</t>
  </si>
  <si>
    <t>j'essaie de résilier mes contrats ijh chez eux depuis 2 ans maintenant contrats qui ne s'annulent pas avec la résiliation de la mutuelle et bien sûre personnes ne nous le dit à la signature après les coups de fils courriers recommandés mails je n'arrive toujours pas à résilier soit trop tôt soit trop tard 2jours que vous ayez des difficultés financières peu leur importe en plus ils vous augmentent ils ne daignent même plus me répondre aux mails pour connaître la date anniversaire pour être dans les clous</t>
  </si>
  <si>
    <t>oceane-e-125109</t>
  </si>
  <si>
    <t xml:space="preserve">Satisfait du service
De la qualité prix 
De la rapidité
Les prix me conviennent
Rapide simple et efficace
Contente de la rapidité du service internet </t>
  </si>
  <si>
    <t>sebastienguyen-57204</t>
  </si>
  <si>
    <t>Dommage qu'on ne puisse pas mettre moins que 1 étoile !!!
Il m'a fallu plus d'un an pour avoir la chance de pouvoir les quitter, il n'ont pas respecté le code des assureurs; je n'ai jamais réussi à me faire rembourser une couronne dentaire, je n'ai donc jamais utilisé leur service sur autre chose, ayant la chance d'avoir une bonne santé. 
Impossible de leur faire changer mon rib de prélèvement pendant également 1 an, sur un compte que je devais fermer, je me suis donc pris des frais bancaires.
J'étais pourtant sur leur formule Premium ; Client chez eux Avant même qu'ils changent de nom, cet assureur est simplement une catastrophe.</t>
  </si>
  <si>
    <t>sebastien-r-127456</t>
  </si>
  <si>
    <t>J'ai souscrit une assurance ici car les prix me  conviennent. En effet, je gagne environ 26€ par mois en étant assuré en tous risques tandis que dans mon autre assurance j'étais au tiers.</t>
  </si>
  <si>
    <t>09 décembre 2016 suite à une expérience en décembre 2016</t>
  </si>
  <si>
    <t>walid-50074</t>
  </si>
  <si>
    <t xml:space="preserve">Je suis un client lamda jai u un sinitre le 30 mai 2016 . 
Apres le constat que jai envoye on ma fixe un rdv avec un expert, rdv annulée parce que c'est pas le secteur de lexpert ou etait mon scooter, 
Un autre rdv avec un expert est pris au grage, lexpertise et fait est pas de nouvelle de lexpert pdt deux mois (frais de gardinage a ma charge 12e par jours) 
Jai du relancer l'expert moi meme pour que s'avance, le rapport d'expertise rendu je suis pas responsable du sinistre amv me dit quil faut attendre le reglement de la compagnie adverse pour vous dédommager, 0n est le 9 dec 2016 il me disent de patienter et y a rien dautre a faire, 
Franchement payer plus cher ailleur mais évité amv. 
Une bonne assurance est de repondre present lors dun sinitre et pas etre prelever tout les mois. 
Resulat pas de scooter depuis mai oblige de prendre un passe transport et le meilleur de tout sa c'est que je paye encore vivement que le dossier(M6A13701)soit clotuer pour resilier chao a plus jamais amv </t>
  </si>
  <si>
    <t>francoise-b-105070</t>
  </si>
  <si>
    <t>je suis satisfaite merci pour la simpliciter de votre site pour le prix cela est parfait je le conseillerais a mes amis pour le paiment mensuelle cela bien pour gerer mes finances</t>
  </si>
  <si>
    <t>kezako-62823</t>
  </si>
  <si>
    <t>2 mois que je cours pour faire un rachat partiel et jusqu’à présent rien.
Il m’envoie une liste de documents par email , je complète et ils me disent non ça manque encore, pour me faire courir et ma situation n’as pas changer</t>
  </si>
  <si>
    <t>24 octobre 2020 suite à une expérience en octobre 2020</t>
  </si>
  <si>
    <t>benjamin-99164</t>
  </si>
  <si>
    <t>Service téléphonique de mauvaise qualité. On peut être renvoyer de service en service pendant des heures.
Service juridique inexistant et pas aimable.
Très bien quand on a pas besoin d'eux. Pour le reste à éviter ou s'attendre à des déceptions.</t>
  </si>
  <si>
    <t>ennamir-h-121375</t>
  </si>
  <si>
    <t>Satisfait du prix bien abordable est des services téléphoniques bien rapide est efficace je recommande l’olivier pour tout type de véhicule devis rapide</t>
  </si>
  <si>
    <t>fifibr-65969</t>
  </si>
  <si>
    <t>très bons renseignements lors des communications et des demandes du clients.nous dirigent très bien vers des assurances nous correspondant .Bonnes garanties , très bon service client .très bon service client.100/100 satisfaite .</t>
  </si>
  <si>
    <t>jmb-98569</t>
  </si>
  <si>
    <t xml:space="preserve">je suis client depuis plus de 6 ans chez amv pour ma moto sans aucun sinistre j ai 51 ans et 0.50 de bonus depuis plus de 7 ans . 
je viens de changer de moto et après un devis exorbitant j ai décider de changer d assureur
ils me mette des battons dans les roue  veule me faire payer encore plus de 6 mois alors que j ai changer d assureur.
des vrais !!! ils ferai mieux de s occuper correctement de leur client et de pratiquer des prix raisonnable au lieu de passer leur fric dans la publicité.
cette assurance et a fuir resilier vos contrat .
moi je suis a présent chez assureo et ils sont très bien avec de bon prix et de très bonne garantie.      </t>
  </si>
  <si>
    <t>pilou-81266</t>
  </si>
  <si>
    <t>au sujet pas augmentation pour 2020 FAUX, j'ai une augmentation 1,89e sur auto + 17,75e sur habitation total mes  ass :28,20e en + pour 2020 avec 50% bonus .</t>
  </si>
  <si>
    <t>bruno-r-128697</t>
  </si>
  <si>
    <t>2 contrats véhicules et 2 contrats habitations chez vous, je n’ai pas eu de souci chez vous depuis 2013, satisfait dans l’ensemble!
Seul bémol, dommage que l’on soit obligé de prendre le pack complet pour pouvoir avoir l’assistance 0km, sans que ça soit une option sans pack.</t>
  </si>
  <si>
    <t>rouziere-y-115796</t>
  </si>
  <si>
    <t>L'ensemble des services et prestations sont corrects.
Les tarifs sont attractifs.
Le service dépannage est efficace
Les demandes sont rapidement traitées</t>
  </si>
  <si>
    <t>amouroux-c-132027</t>
  </si>
  <si>
    <t>Je suis contente du tarif et des personnes que j'ai put avoir au téléphone je recommanderais dans mon entourage car garantit et tarifs très intéressant</t>
  </si>
  <si>
    <t>francoise-a-106112</t>
  </si>
  <si>
    <t>je ne suis pas satisfait de la réponse que vous avez donné à mon mail , concernant ma demande de réduction d'échéance auto , , en date du 9 mars et de ce fait je vous signale que je prévois de changer d' assurance et je ne paierai certainement les prochaines échéances chez vous !</t>
  </si>
  <si>
    <t>tototo-110763</t>
  </si>
  <si>
    <t>Non satisfait , service client nul.Proposition commercial non tenue.
Plus d'un mois pour avoir une réponse qui de plus ne correspond pas a ma demande.
Bien cordialement</t>
  </si>
  <si>
    <t>jeanne-94427</t>
  </si>
  <si>
    <t>Trop chère, j’ai eu 0 sinistrés et je paye seulement 100€ de moins que l’année précédente.    C’est du n’importe quoi.</t>
  </si>
  <si>
    <t>mathieu-93886</t>
  </si>
  <si>
    <t>Satisfait des prix proposés par direct assurances 
La garantie du conducteur et du véhicule semblent être appropriés à mon cas.</t>
  </si>
  <si>
    <t>23 mai 2018 suite à une expérience en mai 2018</t>
  </si>
  <si>
    <t>pierre-64153</t>
  </si>
  <si>
    <t>j'attends un remboursement d'optique depuis le 13 avril 2018 aujourd'hui 25 mai 2018 rien, même après plusieurs coup de fil, dernière nouvelle il ne trouve pas mon dossier</t>
  </si>
  <si>
    <t>goncalves-a-134965</t>
  </si>
  <si>
    <t>je suis entièrement satisfait du tarif pratiqué et de l'accueil des conseillers ainsi que des informations qui m'ont été donnés le site internet est très facile d'utilisation et très rapide</t>
  </si>
  <si>
    <t>youssouf976-93598</t>
  </si>
  <si>
    <t>Je suis satisfait du service et le prix me convient et concernant l’assurance pour pouvoir commencer l’assurance et être assuré et le service me convient convenablement</t>
  </si>
  <si>
    <t>alex-123861</t>
  </si>
  <si>
    <t>Lorsque l'on me demande combien je paie de mutuelle et que je dis 286€ par mois, on ne me croit pas, mais c'est la réalité.
3432€ par an, je pense que c'est élevé.
Merci
De plus, depuis le 29/06/2021 vous avez reçu les documents demandés concernant la fin de mon prêt immobilier donc de mon assurance.
A ce jour le dossier n'est pas traité et le prélèvement a été effectué ( cherchez l'erreur)
Merci de vous en occuper favorablement.
Merci</t>
  </si>
  <si>
    <t>07 janvier 2018 suite à une expérience en janvier 2018</t>
  </si>
  <si>
    <t>lunettesfloux-60249</t>
  </si>
  <si>
    <t>Je ne recommande pas cette mutuelle. Cher et service clients suasi injoignable. Ca eaccroche automatiquement toutes les4 minutes du grand n'importe quoi quand le temps d attente est estimé a plus de 5min</t>
  </si>
  <si>
    <t>lannuzel-m-114935</t>
  </si>
  <si>
    <t xml:space="preserve">Je suis satisfaite du service et des conseils. Un accompagnement complet et une bonne prise en charge.
rapide et efficace, le service client est très à l'écoute de vos besoins. </t>
  </si>
  <si>
    <t>chtel-103664</t>
  </si>
  <si>
    <t>Aucune précaution pour résilier les contrats même si le sociétaire n'est en aucun cas responsable des sinistres. Après plus de 30 ans chez le même assureur, voilà comment on est remercié...</t>
  </si>
  <si>
    <t>paul-m-112477</t>
  </si>
  <si>
    <t>Parfait a part le weekend le site rame sinon tout est ok?????????? tout roule a part votre site la galère je donnerai le reste de mon avis si rien ne m arrive ??</t>
  </si>
  <si>
    <t>maelle-m-133926</t>
  </si>
  <si>
    <t>Le prix me convient, j'attends de voir la réactivité du service client, la facilité de les joindre et leur efficacité en cas de panne ou de sinistre avec mon véhicule</t>
  </si>
  <si>
    <t>08 janvier 2018 suite à une expérience en janvier 2018</t>
  </si>
  <si>
    <t>paco-60267</t>
  </si>
  <si>
    <t>incapable de gerer un sinistre menteurs a souhait bourdes sur bourdes je deconseille vivement!!!!!!!!!</t>
  </si>
  <si>
    <t>larissa-134156</t>
  </si>
  <si>
    <t>Bonjour, je suis satisfaite de ma conversation téléphonique de ce matin  avec Daouda votre interlocuteur Néoliane qui a été aimable et à l'écoute !... Il m'a bien renseignée au sujet du remboursement d'une Box  turbans (bonnets chimio)... La prochaine fois : j'aimerais avoir affaire à lui pour sa compétence !!!</t>
  </si>
  <si>
    <t>boudad-m-111618</t>
  </si>
  <si>
    <t>simple et pratique , service agréable avec un prix impattable . Je recommande vivement pour les personnes qui viennent d'acheter leur premiers véhicules !</t>
  </si>
  <si>
    <t>william-b-106371</t>
  </si>
  <si>
    <t xml:space="preserve">même sans sinistre la cotisation augmente... 
c'est la 2em fois en 2 ans.
j'vais commencer à chercher ailleurs.
pour le reste, rien à redire.         </t>
  </si>
  <si>
    <t>farid-g-127544</t>
  </si>
  <si>
    <t xml:space="preserve">Je suis satisfait du service direct assurance 
Bon accueil téléphonique 
Rapide et efficace 
J’ai été parrainé par une amie en espérant bénéficier de la remise </t>
  </si>
  <si>
    <t>cvallier-107762</t>
  </si>
  <si>
    <t>Je suis assuré chez e allianz pour mon véhicule principal. Devant assurer une voiture de collection auprès d'un assureur spécialisé, j'essaie d'obtenir un Relevé d'Information. Je n'ai aucune réponse après 4 demandes. Par ailleurs, il n'y a aucun moyen de les joindre par téléphone. Je frémis à l'idée que je suis assuré depuis 4 ans chez un assureur qu'il n'y a aucun moyen de joindre et qui ne répond pas.
Le prix est peut-être bas mais eu égard au service rendu il est exorbitant !</t>
  </si>
  <si>
    <t>yayavv-100746</t>
  </si>
  <si>
    <t>En incapacité de travail pdt 4 mois donc droit à 1 mois de loyer par cnp immobilier depuis 3 mois toujours rien !!!!!!a fuir , j arrête mes assurances prévoyance.</t>
  </si>
  <si>
    <t>curvale-t-111487</t>
  </si>
  <si>
    <t>Prix attractifs pour un contrat jeune conducteur mais pas totalement identiques au devis réalisé en ligne . Nous attendons tout de même une bonne prise en charge en cas de sinistre.</t>
  </si>
  <si>
    <t>sarafina--98915</t>
  </si>
  <si>
    <t xml:space="preserve">Décevant !! Les conseillers ne sont pas renseignés  sur les services qu'ils proposent. Ils vous donnent de mauvaises informations pour faire traîner le dossier pour au final refuser ! L'assurance chômage en l'occurrence n'existe pas il s'agit UNIQUEMENT d'une assurance licenciement. Même si on.vous dit le contraire croyez moi je vous assure on m'a baladé pendant 4 mois.
</t>
  </si>
  <si>
    <t>william-d-125756</t>
  </si>
  <si>
    <t>C'est plutôt rapide, bien expliqué. Je recommande direct assurance. Il y a des garanties à prix abordables. Pas de relance intempestives si on ne valide pas le devis</t>
  </si>
  <si>
    <t>maryline-60765</t>
  </si>
  <si>
    <t xml:space="preserve">Hôtesse d'accueil agréable 
À répondu à toute question 
Je suis dessus depuis 2015 les garanti  sont bien </t>
  </si>
  <si>
    <t>bonneton-c-109167</t>
  </si>
  <si>
    <t>Très bon service je le recommande inscription rapide simple pas besoin de perdre du temp moins cher que Beaucoup d autre assureurs je les conseil grandement</t>
  </si>
  <si>
    <t>corinne-k-125962</t>
  </si>
  <si>
    <t>Votre collaborateur ce matin a raccroché , estimant que je n'écoute pas ce qu'ils me disait. Ma demande était une attestation civile vie privée et une attestation individuelle accidents corporels pour ma fille Edwige. Impossible de parler, un collaborateur excessivement volubile qui ne cessait de répéter en boucle que je l'empêchait de faire son travail; estimant que dans le doute où je ne continue pas mes contrats en 2022, il ne pouvait me faire ces attestations ...</t>
  </si>
  <si>
    <t>camille-b-121553</t>
  </si>
  <si>
    <t>Très satisfaite du service et des prix, nous pensons revenir lorsque notre projet habitation aura abouti pour un nouveau contrat avec vous, voire grouper l'assurance auto</t>
  </si>
  <si>
    <t>troptardnul-61580</t>
  </si>
  <si>
    <t xml:space="preserve">Bonjour moi aussi je suis assuré chez MAAF de puis 2016 j' deux véhicules  plus assurance scolaire 50% +6 
J'ai ramène des copain il sont assurée chez MAAF leur véhicule et habitation grâce à moi
Le problème 
Ça fait 20 jour mon épouse elle veut se garer sur un parking l'autre prioritaire et la ouvrir sa portier et mon épouse rentrée de dans
Et la casse la portière et autre chose , et sur le mien tout l'avant  droite pare choc antibrouillard plus côté droite et le pare choc arrière complet en a fait le constat j'ai bien rempli avec le dessin et j'écrire même le dégât sur les deux véhicules mon épouse non responsable
J'ai ramène mon constat à l'assurance ils sont contacter le expert pour passer au garage concessionnaire
Un jour après j'ai contacté le Mr auto expert pour voir mon véhicule sera réparé quand
Lui m'a répondu Mr pour votre véhicule en prendre pas tous en charge j'ai lui dit pk 
Il m'a répondu que votre véhicule vous avez touché avec quelques choses pas dans l'accident
J'ai lui dit si j'ai touché moi même  je le répare véhicule assuré tout risque 
Je me suis partie le voir ds son bureau j' montré le contrat il m'a répondu c'est trop tard j'ai déjà envoyé le rapport à VOTRE ASSURANCE MAAF
Pour moi je prendrai en charge la jante le pare choc arrière la rétroviseur le reste non
J' contacter mon assurance MAAF m' répondu il faut faire contre expertise à votre charge MERCI MAAF BEAUCOUP 
Je me suis renseigné pour un contre expertise 700€ je vais la payer de ma poche par contre en a pris tout les photos de l'autre vehicule
Je vous conseille le jour de l'expertise il faut être présent 
Car auto expertise de Cholet ya beaucoup des clients qui m'a parlé de cette expert il faut faire  HHHHHHHHHH pouvre cabinet
MAAF avec cette cabine de l'expertise HHHHHHHH
Le problème ya le constat tout écrire même le dessin comme quoi c'était un accident en plus ya même les deux SIGNATURES comme quoi en est d'accord
Je félicite l'expert pour sont passage hhhhhhh
Pas de soucis Mr expert
 </t>
  </si>
  <si>
    <t>blancpetitlapin-62502</t>
  </si>
  <si>
    <t>Je déconseille fortement.  Ils vous disent de leurs envoyé plusieurs document pour résilier ensuite le contrat alors que vous leur déjà tout envoyé, toujours pas assez de justificatives. Après y a aucun remboursements pour se justifier ils vous envoient des Email pré-écrit.</t>
  </si>
  <si>
    <t>ouahiba-80213</t>
  </si>
  <si>
    <t>Alicia a été très aimable avec moi réponses était très Claire disponible réactive et disponible super sympathique et aimable je recommande vivement</t>
  </si>
  <si>
    <t>tristan--h-125911</t>
  </si>
  <si>
    <t>Je viens juste de m'inscrire je n'ai pas assez de recul pour donner mon avis, je reviendrais donner mon avis plus tard dans ce cas alors car je ne sais pas quoi dire. Les prix ont l'air correct</t>
  </si>
  <si>
    <t>tphil-113527</t>
  </si>
  <si>
    <t>J'ai reçu un mail m'informant que mon contrat a été résilié suite à la non réception des documents que je vous ai envoyé.J'ai envoyé les documents 4 fois (2 fois par mails et 2 fois sur mon espace client).
J'ai aussi fait 2 demandes de rendez-vous téléphonique sur mon espace client qui sont restés sans réponse.</t>
  </si>
  <si>
    <t>momo-114765</t>
  </si>
  <si>
    <t>Depuis novembre 2020 optique non encore remboursé
Devis pour soins dentaires non retournés depuis février 2021
Cette mutuelle se fiche du monde outre les appels non pris non engagements de leur part mais par contre cotisations prélevées
Ce matin j’ai déposé une main courante auprès du commissariat demain chambre de commerce pour déposer une plainte
Mutuelle à proscrire</t>
  </si>
  <si>
    <t>ferroudji-o-114775</t>
  </si>
  <si>
    <t>Simple efficace et rapide le service client est très efficace. Je suis très satisfait des réponses données claires et concises en accord avec mes questions...</t>
  </si>
  <si>
    <t>fanny-fanny-138417</t>
  </si>
  <si>
    <t>Pas satisfaite j'ai demandé un prélèvement tout les 10 et j'ai constaté que je serai prélevé le 9 novembre et 6 décembre j'ai contacter le service mais a se jour aucune réponse , je pense faire valoir mon délai de rétractation</t>
  </si>
  <si>
    <t>gaelle-d-105929</t>
  </si>
  <si>
    <t>Site facile d'acces, le prix de l'assurance est correct,
en cas de sinistre l'assurance est rapidement joignable, via la plateforme ou telephonique, prise en charge rapide</t>
  </si>
  <si>
    <t>directbof-70599</t>
  </si>
  <si>
    <t>J'ai demandé une assurance au tiers au lieu d'une assurance tous risques, les cotisations baissent (donc normalement), sauf la Cotisation annuelle non soumise au Bonus-Malus (Assistance, Garantie Personnelle) qui elle a doublé.
Après mon appel on me dit que c'est normal...
Je change donc d'assurance.
Normal aussi.</t>
  </si>
  <si>
    <t>schildhauer-a-112244</t>
  </si>
  <si>
    <t xml:space="preserve">Excellent service. Interlocuteur clair, efficace et très sympathique. Très satisfait du tarif et de l'accueil téléphonique extrêmement professionnel.
</t>
  </si>
  <si>
    <t>cazier-c-122008</t>
  </si>
  <si>
    <t>je trouve le prix de la voiture assez cher  pour une vieille voiture il faut rajouter des options partouts je trouve cela dommage et je pense changer d assurance bientot</t>
  </si>
  <si>
    <t>yves-chabry1-131820</t>
  </si>
  <si>
    <t>Assurance a fuir, j'ai eu un accident non responsable au mois de juillet un expert passe mi août pour une expertise conservatoire réparation supérieur au prix de ma voiture qui roule toujours un feu arrière et le pare-choc arrière a changer 3100€ .une semaine après un casseur me téléphone pour me dire je viens chercher votre voiture l'expert me l'a cédé
Active assurance me répond nous ne pouvons rien faire l'assurance adverse ne veut pas nous reprendre  donc vous ne serez pas rembourser, mes nous pouvons faire enlever votre voiture,pour vous le mieux serait de vous assurer tout risque de 360€ vous passez juste a 640€</t>
  </si>
  <si>
    <t>jonathan-b-132736</t>
  </si>
  <si>
    <t xml:space="preserve">Je suit satisfait du prix est des services sur internet très facile à utiliser 
Satisfait des options qui a pour les assurances des véhicules beaucoup de choix </t>
  </si>
  <si>
    <t>poichot-m-121326</t>
  </si>
  <si>
    <t xml:space="preserve">Le prix est un peu élevé mensuellement mais je reste quand même satisfait de vos services.
Le service est simple et efficace.
La signature en ligne est vraiment appréciable. </t>
  </si>
  <si>
    <t>parrenin-didier--100620</t>
  </si>
  <si>
    <t>assurance incompétente  ne réponde pas au tel   ne sont pas foutu d'envoyer un relevé d'info   
sans erreur  ne réponde pas au mail fuyez cette assurance j'ai fais 2 mois chez eux plus jamais de ma vie le tel sonne pendent 2 heures et ça raccroche toute les 15 minutes  ils s'en foute de nous et pour les litiges un service juridique personnel est indispensable  sinon vous êtes seul</t>
  </si>
  <si>
    <t>05 février 2021 suite à une expérience en février 2021</t>
  </si>
  <si>
    <t>kruke-103722</t>
  </si>
  <si>
    <t>Cette compagnie d'assurance à des tarifs beaucoup trop cher concernant le véhicule : auto.
J'ai également mes contrats de moto qui est lié à l'automobile, ainsi que le contrat d'assurance accident de la vie duquel je n'ai pas connaissance de comment faire pour déclarer un sinistre ?</t>
  </si>
  <si>
    <t>courtisan69-88766</t>
  </si>
  <si>
    <t>service client inexistant
ils demandent une tonne de papiers alors qu'ils les ont en télétransmission !
deux mois et toujours pas rembourssé pour le dentaire alors que pour une consultation c'est fait automatiquement ! pourquoi cette différence alors que le procédé par télétransmission est identique ?</t>
  </si>
  <si>
    <t>11 décembre 2018 suite à une expérience en décembre 2018</t>
  </si>
  <si>
    <t>dysko-4608</t>
  </si>
  <si>
    <t>Ils ne sont là que pour encaisser les primes d'assurance et refusent par tous les moyens d'ouvrir un sinistre qui les obligera à vous rembourser. Communiquez uniquement par courrier AR avec eux car par téléphone leur seul objectif est de vous décourager et refuser la prise en charge. Fuyez cette assurance qui fait des bas prix mais au moindre sinistre vous regretterez votre choix. En tout cas le mien est fait, j'attends la date d'échéance pour retourner vers une assurance traditionnelle.</t>
  </si>
  <si>
    <t>03 janvier 2017 suite à une expérience en janvier 2017</t>
  </si>
  <si>
    <t>nicolas-50904</t>
  </si>
  <si>
    <t>Très difficile de ce faire réparer un bris de glace ils ont envoyé des entreprises chez moi puis ils sont ensuite refusé leurs devis trop chair et ont même cherché à avoir une tva à 5% incroyable!</t>
  </si>
  <si>
    <t>badoli-93625</t>
  </si>
  <si>
    <t>Lamentable,
Des semaines à se faire rembourser, des garanties minables, une cotisation exorbitante (70€ par mois).
Je vais solliciter nos gérants pour changer au plus vite ce contrat groupe abominable. Evitez vraiment cette compagnie qui ne daigne répondre ni par mail, ni par téléphone.</t>
  </si>
  <si>
    <t>gauthier-lemay1-56613</t>
  </si>
  <si>
    <t>Ne jamais assurer quoi que ce soit chez eux. Une fois que votre contrat est signé, ils ne vous donnent plus jamais de nouvelles. j'ai essayé de leur envoyer une dizaine de mail, sans jamais de réponse. J'ai réussi à enfin les avoir au téléphone, ils me disent qu'ils me rappelleront pour un problème de non paiement et un mois après je reçois une lettre d'une société de recouvrement. Vous ne recevrez jamais votre étiquette d'assurance mais vous allez payer quand même. Si vous vous faites arrêter par la police vous serez hors la loi. Faites attention</t>
  </si>
  <si>
    <t>varela-pereira-n-125571</t>
  </si>
  <si>
    <t xml:space="preserve">Bonjour        
Je suis satisfait du prix et de la qualité de renseignement . Et je aussi le cumule avec assurance maison .Je recommanderez à d’autre personne merci à vous </t>
  </si>
  <si>
    <t>antho-72195</t>
  </si>
  <si>
    <t>Sonner au porte , et mentir au gens pour rentrer chez eux ( nous devons vérifier votre compteur électrique) ma mère s'est fait avoir. Honte a vous et a vos vendeurs sans scrupules</t>
  </si>
  <si>
    <t>josy-76982</t>
  </si>
  <si>
    <t>la Macif avec l aide de leur avocat  m a défendu contre mon agresseur  Et au décès accidentel de mon mari la Macif m a indemnise tres rapidement</t>
  </si>
  <si>
    <t>didier-t-130335</t>
  </si>
  <si>
    <t xml:space="preserve">Je suis satisfait du service mais je préfère en agence être reçu par les ancien(ne) l’accueil étant plus respectueux 
Le prix vue le nombre de contrat une ristourne serais pas de trop
 </t>
  </si>
  <si>
    <t>giedre-p-127976</t>
  </si>
  <si>
    <t>Bien, service client très rapide est personnes très agréable.
Service sinistre et dépannage très bien !
mais les tarifs augmentent considérablement tous les ans malgré le bonus qui augmente</t>
  </si>
  <si>
    <t>wawa-64545</t>
  </si>
  <si>
    <t>Nous déconseillons TRES FORTEMENT Allianz. Orientation satisfaction et rétention client inexistante !! Refus de me rembourser 10 mensualités pour un logement que je n'occupe plus depuis 10 mois.</t>
  </si>
  <si>
    <t>christophe-r-131524</t>
  </si>
  <si>
    <t>Très bien mais interface graphique un peu lourde. Il n'est pas possible de télécharger directement les attestations enfants et habitation, c'est dommage. Bonne journée !</t>
  </si>
  <si>
    <t>erika--p-129997</t>
  </si>
  <si>
    <t>Je suis satisfait du service mais le prix reste un peu chère quand même sinon ont verra bien pour le reste plus tard avec le temps faut voir c'est ma première assurance</t>
  </si>
  <si>
    <t>rochart-o-138828</t>
  </si>
  <si>
    <t>Tout se fait en ligne, les étapes sont simples et la communication est claire et accompagnante, si bien pour signer que pour transmettre les documents, pas de frais cachés, je suis ravie !</t>
  </si>
  <si>
    <t>yves-rosselli--105382</t>
  </si>
  <si>
    <t>AMV 
Pas de sinistre donc tous va bien 
Sauf que un jour il se peut qu’il y est un sinistre et là les choses se complique 8 mois d’immobilisation de mon véhicule suite à une chute à l’arrêt déraillements de la chaîne et rupture de celle-ci et casse du carter moteur selon l’expert AMV pas possible selon le mien cela est possible rapport à l’appui l’expert d’AMV à juste écrit que ce n’est pas possible il y a un détecteur de chute et un MSC ( pour rappel le détecteur de chute coupe le moteur au bout de 5 secondes et le MSC est à peux près comparable à un ESP sur une voiture) en d’autres termes rien à voir avec les propos de l’expert d’AMV suite à ça une tierce expertise a été demandé l’expert en question a décliner l’expertise invoquant que les deux parties pouvaient avoir raisons AMV à donc décider que c’est eux qui avaient raison et par conséquent je devais m’assoir sur une quelconque prise en charge je précise que je suis assuré tout risque !
Cordialement 
AMV
R0A14651/DURAN</t>
  </si>
  <si>
    <t>13 décembre 2018 suite à une expérience en décembre 2018</t>
  </si>
  <si>
    <t>tom-69390</t>
  </si>
  <si>
    <t>Je suis chez eux depuis des années pour multirisque, habitation, responsabilité civile. Je souscris à une assurance voiture, on m'annonce un bonus à 0,50. Quelques jours plus tard, je fourni un relevé d'information de la MAAF pour le véhicule, on me répond que les informations ne sont pas conforme à ce que j'ai déclaré et que le bonus passe à 0,54. J'appelle pour tirer la situation au clair, on me met en attente une 15 aine de minutes avant de me déclarer que le relevé d'information que j'ai envoyé ne vient pas de la MAAF et est un faux (???) alors qu'il ma bien sur été fourni directement par la MAAF. Je demande dans ce cas d'où vient le calcul de 0,54, on refuse de me répondre en me disant qu'on va pas, je cite, "se perdre en tergiversation"' , devant mon insistance sur leur calcul mystère et leur refus d'accepter le relevé d'information officiel de la MAAF, on me raccroche tout bonnement au nez.</t>
  </si>
  <si>
    <t>bernie-86006</t>
  </si>
  <si>
    <t xml:space="preserve">Il faut se méfier des promesses faites par les responsables de secteur. Les conseillers commerciaux proposent des contrats attrayants( en oubliant de signaler certains frais). Ensuite, les responsables remettent en cause les accords passés avec les coseillers commerciaux.
A éviter au maximum!!!!! </t>
  </si>
  <si>
    <t>rhizautio-107729</t>
  </si>
  <si>
    <t>Ne pas traiter des dossiers incendie et arrêter de payer la location d'une famille de sinistres telle est la devise de la MAIF. Envoyer 3 mineurs a la rue n'est pas leur problème selon une responsable d'agence
 De la provocation a la mise à la rue des assurés rien ne les arrête pour ne pas payer...</t>
  </si>
  <si>
    <t>gilberto-m-113017</t>
  </si>
  <si>
    <t>Je viens tout juste de faire une déclaration de sinistre, c'est une première chez-vous, j'attends le retours d'expérience pour donner un avis percutant.</t>
  </si>
  <si>
    <t>karine-i-105635</t>
  </si>
  <si>
    <t xml:space="preserve">Prix convenables, service irréprochable : rien à redire!
Des années que nous sommes clients et jamais aucun souci, même en cas de sinistre....
Nous recommandons sans hésiter.
</t>
  </si>
  <si>
    <t>dogueavie--105406</t>
  </si>
  <si>
    <t xml:space="preserve">J'ai appelé la mutuelle mgp pour avoir un échéancier et on m a répondu rapidement et j'ai obtenu satisfaction suite à ma demande.
Je recommande la mgp. </t>
  </si>
  <si>
    <t>fiorina-l-125427</t>
  </si>
  <si>
    <t>incroyable alors qu'on nous assomme dans les autres compagnies , surtout pour des jeunes qui débutent et qui peuvent avoir eu des sinistres ... RAPIDE ET EFFICACE</t>
  </si>
  <si>
    <t>neacsu-m-137159</t>
  </si>
  <si>
    <t>simple et pratique, content du tarif et des échanges téléphoniques avec le service clientèle.
informations claires. rapidité dans le rappel téléphonique</t>
  </si>
  <si>
    <t>10 mai 2017 suite à une expérience en mai 2017</t>
  </si>
  <si>
    <t>tomlegone-54581</t>
  </si>
  <si>
    <t>Pour une déclaration de sinistre, en 30 heures : 50 appels pour lesquels tous les conseillers étaient déjà pris et donc fin de l'appel. J'ai enfin pu être mis en attente pendant 2 heures =_x009b_ j'ai craqué, j'avais faim, j'ai raccroché. J'ai essayé de déclarer le sinistre en ligne mais on me demandait le conducteur de mon véhicule alors qu'il n'y en avait pas (véhicule en stationnement). C'était un champ obligatoire donc je ne pouvait pas aller plus loin sans en saisir un. Finalement j'ai réussi a déclarer mon sinistre en passant par le service client, mais dès que j'ai eu un conseiller du service déclaration un grésillement insupportable est apparu (je ne l'avais pas avant au cours de l'appel ni pendant la musique d'attente donc pas dû à mon téléphone ou mon opérateur). J'ai passé 20 minutes à déclarer le sinistre avec ce grésillement et j'ai eu trop peur de raccrocher pour ne plus arriver à joindre ce service... 
Bref perte de temps et très désagréable.</t>
  </si>
  <si>
    <t>marie-ange-v-129649</t>
  </si>
  <si>
    <t xml:space="preserve">Toujours très sympathiques autant au téléphone qu'en agence. Les prix sont adaptés à chaque famille. et le site est simple contrat adapté et tres clairement expliqué 
</t>
  </si>
  <si>
    <t>gadhirgamanadhan-p-122400</t>
  </si>
  <si>
    <t>super je recomande rapide merci beaucoup our recevoir votre carte verte définitive, rendez-vous dans la rubrique "Mes Documents" de votre Espace Perso : vous pourrez consulter la liste des documents à nous fournir et nous les transmettre en quelques clics.
Dès réception de ces documents, votre carte verte définitive vous sera adressée par mail sous 5 jours ouvrés et par voie postale sous 10 jour</t>
  </si>
  <si>
    <t>cohen-86996</t>
  </si>
  <si>
    <t>moi j'ai pris une mutuelle chez providency a lyon j'ai eu Mr victor cohen un excellent conseiller il espliqué le devis de a à z et a chaque fois je le contacte par mail ou par phone il est la pour moi ou pour ma soeur et ses enfant je ne changerais jamais</t>
  </si>
  <si>
    <t>helene-80387</t>
  </si>
  <si>
    <t>Je confirme les avis précédents .
J' ai effectué un rachat partiel le 14 octobre dernier pour payer la taxe foncière .
A ce jour , le virement n' a pas été effectué et il a été répondu à mon correspondant AFER qu' aucune date ne pouvait être donnée !
Bientôt la faillite ?</t>
  </si>
  <si>
    <t>07 mai 2017 suite à une expérience en mai 2017</t>
  </si>
  <si>
    <t>rapide77-54526</t>
  </si>
  <si>
    <t>relation clientele nulle conseiller sur agence nul aucun retour de demandes on laisse le client dans la M      malgré 30 ans de sociétaire on ne réponds pas aux clients et a ce jour cela fait 40 jours que je n'ai pas de réponses
alors je viens de retire quelques contrats aucuns problèmes pour trouver un autre assureur</t>
  </si>
  <si>
    <t>vincento-49597</t>
  </si>
  <si>
    <t>Une fois que vous avez signé, injoignables par téléphone "rappelez plus tard", ils ne lisent pas les courriers que vous leur envoyez (n'espérez donc aucune réponse si vous avez le moindre problème). En revanche, vous envoie des mises en demeures en recommandé dès que leur système de prélèvement tombe en panne...</t>
  </si>
  <si>
    <t>15 février 2018 suite à une expérience en février 2018</t>
  </si>
  <si>
    <t>stephanie027-61463</t>
  </si>
  <si>
    <t>Une catastrophe...
On m a harcelé des jours et des jours pour que je souscrive...ce que j ai fait.....
Conseillère désagréable à souhait qui vous prends de haut.
Menteuse, dit ne pas avoir reçu mes documents, elle a admis les avoir reçus quand je lui ai envoyé deux captures d'écran, prouvant que j ai envoyé deux fois les documents non reçus ...
Ensuite on m a fait miroiter des garanties extraordinaires...
Mes lunettes avec un soir disant zéro reste à charge chez optique 2000...
Ok en prenant des montures à 40€ en plastique et des verres sans antireflets , la dame a été sympa et m a aminci les verres ...
Orthodontiste.... madame vous n aurez rien à payer.....avec l initiale + ...les 340€ de prise en charge d orthodontie... Vous serez limite remboursée plus que ce que vous avez payer hihihi (ça c'est son rire).
Et ce matin bonne nouvelle... Resta à charge de 140€ ....
Je suis passee par oxylians...
Fuyez fuyez fuyez les courtiers...
Je n en veux pas à neoliane mais plus aux courtiers qui m ont vendu du rêve et bien mis dans la mouise</t>
  </si>
  <si>
    <t>said-b-110592</t>
  </si>
  <si>
    <t xml:space="preserve">Moyennement satisfait, car j'ai le devis pour mes 2 véhicules et j'ai trouvé le prix plus élevé que ce que je paye actuellement.
Pour l'habitation je suis plutôt satisfait </t>
  </si>
  <si>
    <t>mallo2016-58048</t>
  </si>
  <si>
    <t>C'est un assureur très bien dès lors que l'on en a pas besoin.
Tant que l'on paie, et aucun sinistre, parfait ! Mais il ne faut surtout pas avoir besoin de leurs services !</t>
  </si>
  <si>
    <t>francoise-h-113522</t>
  </si>
  <si>
    <t>Satisfaite du service à ce jour. Tarifs corrects. Espérons que le service reste bon. Si c'est le cas, je n'hésiterais pas à recommander Direct assurance.</t>
  </si>
  <si>
    <t>nais-b-90964</t>
  </si>
  <si>
    <t>Le prix me convient. Ma mère est chez vous et très satisfaite. Je veux le devis parce que je veux pouvoir comparer le montant des franchises avec mon assureur actuel.</t>
  </si>
  <si>
    <t>omar-k-127885</t>
  </si>
  <si>
    <t>Super bon tarif . 1er contact avec mon interlocuteur nickel très agréable et très réactif à mes demandes j'espère qu'après le signature qu'il continueront à être réactif</t>
  </si>
  <si>
    <t>vaz-torres-j-126983</t>
  </si>
  <si>
    <t>TRES SATISFAITE; super accueil, très clair, très prof, vraiment MERCI, l'audit du besoin est très bien fait, les propositions d'assurances en adéquation avec le besoin.</t>
  </si>
  <si>
    <t>kris-108437</t>
  </si>
  <si>
    <t>Je suis satisfaite de la reponse apportée par emeline qui a etudie rapidement mon dossier quand jai appelé. Temps d attente de 5 mn. Ca se tient. Merci.</t>
  </si>
  <si>
    <t>bozo-128916</t>
  </si>
  <si>
    <t>Suite à un sinistre cet été, j'ai dû passer mon temps au téléphone avec le garagiste (qui lui faisait son travail ) pour faire venir l'expert, mon assurance ayant laissé le dossier en suspend sans dénier me tenir informée de l'avancée des travaux etc.. Il est intolérable de ne pas tenir ses clients informés et de ne rembourser aucun frais engagés pour récupérer une voiture à 500km de son domicile, alors que l'assurance est seule responsable du véhicule après sa prise en charge par ses partenaires. Une erreur informatique serait à l'origine de tous mes maux,  ce bug n'est pas de mon ressort, à contrario l'assurance a une obligation de résultat et mes cotisations mensuelles font preuve d'une adhésion en partenariat avec elle..En ce cas pourquoi un tel manque de professionnalisme ! Il est évident que cette assurance est a éviter</t>
  </si>
  <si>
    <t>schneuwly-a-114862</t>
  </si>
  <si>
    <t>Pour le moment, service client de bonne qualité et process intuitif pour la souscription. J'espère qu'il en sera de même au niveau gestion des sinistres.</t>
  </si>
  <si>
    <t>26 septembre 2021 suite à une expérience en septembre 2021</t>
  </si>
  <si>
    <t>telle-a-134593</t>
  </si>
  <si>
    <t>Simple et efficace, l'accueil du site internet est très simple, pareil pour réaliser le devis.
On m'a appelé rapidement la personne super sympa et explique très bien je recommande.</t>
  </si>
  <si>
    <t>phil-61477</t>
  </si>
  <si>
    <t>Prestation satisfaisante, à ce jour pas difficultés constatées  dans les informations et le traitement des données,évolutions du contrat satisfaisantes et avantageuses,. Propositions pour nouveaux contrats et parrainages intéressant.</t>
  </si>
  <si>
    <t>micka45-111520</t>
  </si>
  <si>
    <t>personne NISRINE qui comprend les client chaque question son précis parfois l'attend et un peu long mais sinon les information était précis j'ai eu des information que je voulais</t>
  </si>
  <si>
    <t>08 août 2020 suite à une expérience en août 2020</t>
  </si>
  <si>
    <t>caly6259-96079</t>
  </si>
  <si>
    <t>Tout simplement nul.  Mutuelle très cher et ne remboursement rien. Impossibilité de les joindre par téléphone. Plus de 5 mois pour résilier un contrat. A pres résiliation, je reçois encore des courriers. Aucun professionnalisme</t>
  </si>
  <si>
    <t>patrick-k-124186</t>
  </si>
  <si>
    <t>Une bonne réputation chez les motards... à encourager.
AMV mon premiers assureur,  il y plus de quarante ans, donc je reste fidèle à la marque. Restez au TOP</t>
  </si>
  <si>
    <t>laetitia82000-56985</t>
  </si>
  <si>
    <t>DEPLORABLE</t>
  </si>
  <si>
    <t>kolvir-100243</t>
  </si>
  <si>
    <t>Incompétent ou partial ?
Fin aout 2020 j'ai contacté Santiane pour choisir une mutuelle avec uniquement une couverture hospitalisation. Ils m'ont orienté vers Neoliane qui offre effectivement les formules Santeco / Hospi 1 et Santeco/ Hospi 2 (c'est toujours le cas).
Hélas trop confiant sur la pré-sélection effectuée au téléphone j'ai mal relu le document envoyé par mail présélectionné pour une autre formule qui couvre aussi les médicaments ce qui ne m'intéresse pas.
Depuis c'est le dialogue de sourds avec Satiane qui nie l'existence des formules Hospi 1 et Hospi 2 alors que j'ai le document pdf envoyé par neoliane devant les yeux ! Il suffit d'aller sur le site de neoliane pour voir encore en ce moment cette offre !
J'en suis arrivé à demander à mon interlocuteur de Santiane si les informations qu'on m'avait envoyées étaient mensongères. Reponse de Santiane : "peut être" ! Incroyable. Appel à 10h55 le 18/11/2020 j'espère qu'il est enregistré ! je conserve soigneusement le numéro d'appel au cas où cela finisse devant les tribunaux.
Soit Santiane oriente systématiquement les clients vers les formules les plus chères soient ils "oublient" les autres formules soient ils ne les ont jamais connues.
Dans tous les cas de figure : FUYEZ ce "comparateur" incompétent ou partial</t>
  </si>
  <si>
    <t>pascal-l-135258</t>
  </si>
  <si>
    <t>je suis satisfait du service et merci pour les super prix que vous faite pour les motos continuer comme ça a nous assurer et a nous faire plaisir merci</t>
  </si>
  <si>
    <t>nadia-c-130769</t>
  </si>
  <si>
    <t xml:space="preserve">j'apprecie la relation client que nous avons eu avec notre conseiller tres pro et tres aimable .
Le prix est mieux que ce que nous avions chez notre assureur precedent sans avoir a baisser en niveau de garantie </t>
  </si>
  <si>
    <t>fofana-s-117293</t>
  </si>
  <si>
    <t>Très bien je suis satisfaite du service mais le prix est élevé. En espérant qu’il baisse avec le temps. Cordialement. Fofana Safiatou.................</t>
  </si>
  <si>
    <t>nuralcar-137415</t>
  </si>
  <si>
    <t>J'ai toujours été très satisfait des services de la MGP et des contacts avec le service client.
J'ai passé un appel aujourd'hui à 10h26 pour un problème de montant de cotisation et l'opératrice que j'ai eue a été vraiment tres professionnelle et surtout extrêmement agréable au téléphone.
Vous pouvez la féliciter pour qui elle est.</t>
  </si>
  <si>
    <t>remi-d-132940</t>
  </si>
  <si>
    <t xml:space="preserve">Les prix me conviennent
A voir par la suite si le suivi client, en cas d'incident malheureux, est a la hauteur 
Je n'ai rien d'autre à ajouter il manquait des caractères </t>
  </si>
  <si>
    <t>8julli8-58293</t>
  </si>
  <si>
    <t xml:space="preserve">Cliente depuis 7ans mon contrat habitation est résilié pour 2 sinistres 
Un dégât des eaux en 2013 la responsabilité a été la copropriété mais comme un plafond de remise en état n a pas été atteint c est la maaf qui a payé ce sont les arrangements entre assureurs 
Le second sinistres en 2016 un dégât électrique la MAAF a remboursé 850 euros 
Je quitte la MAAF sans regret 
</t>
  </si>
  <si>
    <t>pacayaisa-34136</t>
  </si>
  <si>
    <t>Des délais de réponse aux mails inacceptables. Des pièces jointes qui se perdent ou qui n'arrivent pas. Des interlocuteurs qui vous raccrochent au nez. Des relances qui vous sont reprochées. !!!</t>
  </si>
  <si>
    <t>gwenael-l-129350</t>
  </si>
  <si>
    <t>je suis satisfait de cette assurance ! je la recommanderez mes ça serez pas mal d avoir des parrainage pour avoir des petite remise !!! j'espère avoir ma carte verte assez rapidement</t>
  </si>
  <si>
    <t>aagg-104622</t>
  </si>
  <si>
    <t>Les assurances pour les animaux sont trop chères , Pas assez de garanties, Harcèlement téléphonique, Résiliation laborieuse et aucune communication entre services</t>
  </si>
  <si>
    <t>emilie-mifsud-101095</t>
  </si>
  <si>
    <t xml:space="preserve">Excellente mutuelle
Très sérieuse.
Un peu plus onéreuse que d’autres mais la qualité de service est irréprochable.
Je conseille vivement cette complémentaire santé si vous souhaitez être serein en toutes circonstances.
</t>
  </si>
  <si>
    <t>antony-95010</t>
  </si>
  <si>
    <t>satisfait du service en ligne. Mais lorsqu'on est déjà assuré chez direct assurance, les prix ont tendance à augmenter sur le simulateur de devis dans l'espace client.</t>
  </si>
  <si>
    <t>anto32810-68076</t>
  </si>
  <si>
    <t>je suis assuré chez eux depuis 5 ans pour mon chien , et j'ai toujours des soucis au niveau des remboursements ! j'ai été obligé de les relancer par recommandé avec AR , et ils me demande le certificat avec la pathologie , alors que je leurs ai donné !</t>
  </si>
  <si>
    <t>micheleb-98660</t>
  </si>
  <si>
    <t>Des incompétents, on m'a vendu un contrat prévoyance pour faire baisser ma cotisation assurance voiture.Ils vous vendent un produit sans savoir de quoi il parle. On vous donne des tarifs approximatifs et quand vous les appeler pour des renseignements complémentaires ils vous disent" je vais me renseigner" et on vous rappelle jamais. Conclusion la cotisation mensuelle pour mon assurance prévoyance est le double de ce qu'on m'a annoncé. Trop tard pour résilier les 15 jours sont passés... j'appelle le siège pour leur signaler, on me répond "voyez avec votre agence" puf. bref fuyez!!!</t>
  </si>
  <si>
    <t>17 mars 2020 suite à une expérience en mars 2020</t>
  </si>
  <si>
    <t>gaetanne71-88368</t>
  </si>
  <si>
    <t>Service clientèle déplorable ! Jamais de réponse par Email, pas plus sur leur Site que sur ma page perso !</t>
  </si>
  <si>
    <t>f-103479</t>
  </si>
  <si>
    <t>mutuelle de bon a rien 2  mois après les soin  toujours pas remboursé  ces des bon a rien  il nous prenne bien pour des com juste bon a prendre l argent trop chère mais quand il faut le redonner ces trop dure
on va aller porter plainte   marre des nul si il faut faire sa pour qu'il se bouche sa me dérange pas</t>
  </si>
  <si>
    <t>loicrs1-70580</t>
  </si>
  <si>
    <t xml:space="preserve">Je ne croyais pas en lisant les commentaires que Cardif était aussi mauvais, mais force est de constater que cette assurance est une catastrophe. Cela fait près d'1 mois que je suis toujours en attente de mon dossier malgré de nombreuses relances téléphoniques.
J'ai ouvert un dossier réclamation, mais je trouve scandaleux de devoir en arriver là.
N'avez-vous pas honte de profiter de la situation. </t>
  </si>
  <si>
    <t>25 janvier 2020 suite à une expérience en janvier 2020</t>
  </si>
  <si>
    <t>phiphi74-86181</t>
  </si>
  <si>
    <t>Impossibilité comme de nombreux adhérents d'effectuer une opération de gestion sur le site depuis octobre 2019...et pendant ce temps une communication dithyrambique de Mr Bekerman dans les salons de l'hôtel Meurice à Paris !
De qui se moque t on ?
il serait temps que le GIE Afer et Mr Bekerman et son équipe défendent les intérêts des épargnants plutôt que d'encenser la gestion d'Aviva .
Lors de la prochaine assemblée générale allez voter et manifester votre mécontentement (surtout ne pas donner de pouvoir en blanc )
En attendant rapprochez vous de l'ACPR et contacter les blogueurs influents  Gilles Pouzin (deontofi.com) JF Filliatre (marchesgagnants;com) etc....
Ne pas hésiter à alerter vos conseillers afin qu'ils montent au créneaux 
Réagissez vite</t>
  </si>
  <si>
    <t>aurelie-r-129982</t>
  </si>
  <si>
    <t>Rapide et efficace, personnel à l'écoute si jamais un questionnement s'impose.. 
Prix intéressant 
Site fluide et compréhensible 
Je suis très satisfaite</t>
  </si>
  <si>
    <t>15 mars 2017 suite à une expérience en mars 2017</t>
  </si>
  <si>
    <t>sylvain-53299</t>
  </si>
  <si>
    <t>Suite à un accident non responsable, je me retrouve avec une indemnisation chaotique. Conseillé très bien formé sur l'empathie, qui disait me comprendre et qu'il m'accompagnerait au mieux pour le remplacement de mon véhicule. Bilan une offre d’assurance et de prêt à des années lumière du marché.</t>
  </si>
  <si>
    <t>v-dupont-79682</t>
  </si>
  <si>
    <t>Mutuelle très compliquée qui a du mal à mettre à jour les dossiers (Le personnel est-il trop surchargé ????). Les différents services ne se parlent pas... du coup on passe des jours et des jours (énorme perte de temps) par échange de mails. Les conseillères/conseillers au téléphone se basent seulement sur ce qu'elles/ils voient à l'écran et il n'y a aucun effort.  Je ne recommande pas cette mutuelle: elle est vraiment médiocre.</t>
  </si>
  <si>
    <t>12 août 2019 suite à une expérience en août 2019</t>
  </si>
  <si>
    <t>leandro-78375</t>
  </si>
  <si>
    <t>J'ai souscrit un contrat chez eux par téléphone et lorsque je leur ai envoyé les documents nécessaires, le tarif a largement augmenté. J'ai alors demandé 2 jours plus tard, une annulation du contrat et le remboursement de l'acompte (170e). Ils m'ont bien résilié le contrat mais ne m'ont remboursé que 40e, sous prétexte que je suis devenu "sociétaire" et qu'il leur fallait +10 jours pour résilier le contrat. En gros, j'ai payé 2 semaines d'assurance, pour un contrat que j'avais annulé 2 jours après l'avoir signé.
Je ne recommande absolument pas.</t>
  </si>
  <si>
    <t>christian-g-134252</t>
  </si>
  <si>
    <t xml:space="preserve">bonjour, 
je ne comprends pas à quoi sert d'avoir un espace client sans pourvoir télécharger l attestation souhaité.
cordialement
</t>
  </si>
  <si>
    <t>jean-claude-m-110350</t>
  </si>
  <si>
    <t xml:space="preserve">
j'ai ete tres satisfait de votre assurance lorsque j'etais assure pour mon defender et c'est pourquoi je reviens chez vous pour assurer mon nouveau vehicule</t>
  </si>
  <si>
    <t>heather-96663</t>
  </si>
  <si>
    <t>Un an que je veux résilier l’assurance habitation, lettre AR envoyée à de nombreuses reprises, toujours prélevée mensuellement. Les conseillers bancaires ne sont pas non plus foutus de m’accompagner dans les démarches. Je suis à bout je n’en peux plus</t>
  </si>
  <si>
    <t>anastak-75108</t>
  </si>
  <si>
    <t>Active assurance a résilié mon contrat d'assurance dans 2 jours sans respecter
Suite à l'article L. 112-2 du  document d'information normalisé sur le produit d'assurance mentionné au quatrième alinéa qui comporte l'information suivante :
-   Les obligations pendant la durée du contrat (1 mois provisoire pour envoyer les documents nécessaires).</t>
  </si>
  <si>
    <t>jac-55255</t>
  </si>
  <si>
    <t>une augmentation de 40euros parce que j'ai eu le malheur de rectifier les erreurs qu'ils ont faites sur les données de mon contrat. donc contrat résilié et depuis pas moyen d'avoir mon relevé d'information. la loi dit 15 jours maxi j'en suis à plus de trois semaines</t>
  </si>
  <si>
    <t>01 juillet 2020 suite à une expérience en juillet 2020</t>
  </si>
  <si>
    <t>salome--92868</t>
  </si>
  <si>
    <t>Satisfait de la présentation de l’estimation de l’assurance , l’application est bien constituée, je réfléchis pour voir d’autres propositions, merci ...........</t>
  </si>
  <si>
    <t>18 avril 2020 suite à une expérience en avril 2020</t>
  </si>
  <si>
    <t>mylenev-88972</t>
  </si>
  <si>
    <t xml:space="preserve">Infirmière libérale ayant souscrit un contrat de prévoyance chez Swisslife. 
Je regrette totalement d'être partie de mon ancien assureur !!
Contrat au départ très alléchant malheureusement la Swisslife se décharge de tout ! En arrêt depuis le 18/03 (femme enceinte fin du deuxième trimestre, grossesse patho et covid) prévoyance toujours non perçue alors que mon contrat stipule 8 jours de carence. 
Pas de cohésion dans leurs discours. Conseiller formé sur le tas donnant de mauvaises informations. ( car selon lui un virement était en cours en date du 26/03, pour entendre dire qu'il ne me prenne plus à charge car je ne suis pas dans mon troisième trimestre)
Je pourrai entre plus concise mais forte heureusement pour eux je n'ai le droit qu'à 200 caractères. 
</t>
  </si>
  <si>
    <t>laika-kreos-3003-96640</t>
  </si>
  <si>
    <t>Si j'avais pu mettre 0 étoiles, je l'aurai fait.
8 MOIS que nous attendons la réparation de notre véhicule, Axa ne répond plus :
au téléphone, nous tombons sur une centrale qui nous répète que le conseiller en charge de notre dossier ne peut être joint, par courrier avec AR aucune réponse, par mail idem.
Axa se moque de ces clients, il ne nous reste plus qu'à les attaquer en justice.</t>
  </si>
  <si>
    <t>kassab-i-128137</t>
  </si>
  <si>
    <t>Je suis satisfait du contrat proposer merci avec une application vos service serais encore meilleurs vous devais nous le proposer car c’est un service encore plus pratique</t>
  </si>
  <si>
    <t>hamidi-s-114028</t>
  </si>
  <si>
    <t>peux faire mieux au niveau des tarifs, car on trouve encore moins chère sur le net est qui plua ai avec de meilleurs garantie.
J'espère que vous ferait des efforts la dessus.</t>
  </si>
  <si>
    <t>cl-101575</t>
  </si>
  <si>
    <t xml:space="preserve">Sociétaire depuis plus de 30 ans, je n'ai eu qu'a me satisfaire des prestations de ma mutuelle.
L’accueil est de qualité. 
Toujours disponibles et aimables, les contacts sont, en plus, de bon conseil.
Sans souci particulier de santé, je pense que cela ne sera pas démenti le jour où cela arrivera.
</t>
  </si>
  <si>
    <t>lionel-b-114925</t>
  </si>
  <si>
    <t>Réalisation du devis très simple et prix abordable après je ne peux pas me prononcer plus que ça tant qu'on est  pas confronté à un sinistre ,ce que je souhaite pas bien évidemment.</t>
  </si>
  <si>
    <t>cara-109663</t>
  </si>
  <si>
    <t>Je suis très étonné de voir certain avis négatif pour SantéVet. J’ai un chat malade et sincèrement je n’ai jamais eu de prouve remboursement. De plus les conseillers sont sympa et très pro, limite psy, et je les remercie vraiment… pour les remboursements cela peut prendre un peut plus de temps car parfois ils o t du retard mais j’ai tjrs été remboursé ! Je leurs fais confiance à ??</t>
  </si>
  <si>
    <t>jean-charles-b-127715</t>
  </si>
  <si>
    <t xml:space="preserve">Très satisfait de mes échanges par téléphone, le personnel est accueillant, courtois, à l'écoute, et très gentil. Ne changer rien et encore merci pour tous.
Cordialement JCB </t>
  </si>
  <si>
    <t>lionel-l-107620</t>
  </si>
  <si>
    <t>Je suis satisfait de la rapidité et la simplicité du traitement de ma souscription.
Egalement très content de l'amabilité de mon interlocutrice en ligne.</t>
  </si>
  <si>
    <t>24 juillet 2019 suite à une expérience en juillet 2019</t>
  </si>
  <si>
    <t>bidoune71-77902</t>
  </si>
  <si>
    <t>suite a multitude de maladie ,une expertise médical réaliser,un contrat mal remplie et oublie de précision de notre part ,generali ,après 8 mois d'attente ,résilie le contrat le 2/07 lettre recommander reçu le 11/07</t>
  </si>
  <si>
    <t>jessy-62746</t>
  </si>
  <si>
    <t>je suis satisfaite de mon échange téléphonique avec ma mutuelle pour la diminution de ma cotisation</t>
  </si>
  <si>
    <t>lhuillier-a-108947</t>
  </si>
  <si>
    <t>Assurance bien moins chère que beaucoup d'autres se disant être les moins chères et avantages franchises moins élevées. M' a permis d'assurer deux véhicules malgré mon malus.</t>
  </si>
  <si>
    <t>tetefort-t-133862</t>
  </si>
  <si>
    <t>pourquoi régler des frais alors que c est une signature électronique - le tarif est un peu cher par rapport a une petite cylindrée - j espère régler moins cher très prochainement</t>
  </si>
  <si>
    <t>19 novembre 2016 suite à une expérience en novembre 2016</t>
  </si>
  <si>
    <t>toto57-49371</t>
  </si>
  <si>
    <t>Client depuis 1999', je viens de me voir signifie la resiliation unilatérale de mon contrat auto Peugeot 3008  Diesel 115 ch . (50 % de bonus depuis quelques années , 4 sinistrés sans aucune responsabilité sur les 5 dernières années motive cette resiliation.MOn autre contrat automobile 50% mais lui aucun sinistre n est pas concerné, bref payer vos cotisations mais n ayez pas de sinistre
Aucun recours possible c est le siège , après c est la galère pour trouver un nouvel assureur , mais une fois fait-tout mes contrats seront résilies 1 auto+2 contrats habitation mais à ma demande cette fois</t>
  </si>
  <si>
    <t>cherif-91298</t>
  </si>
  <si>
    <t>depuis quelque temps que je sillonnais les assurances pour trouver la bonne, Active assurances est pile ce que je cherchais, très réactif et souscription très simple à faire.</t>
  </si>
  <si>
    <t>yoan-d-132409</t>
  </si>
  <si>
    <t>Je suis satisfait des services... 
Je suis satisfait des prix... 
Une assurance pour jeune permis au top, clairement trop chère dans les autres assurances pour les mêmes services.</t>
  </si>
  <si>
    <t>nasser-a-127475</t>
  </si>
  <si>
    <t>Je suis satisfait du service et satisfait de la qualité du service sur les tarifs au niveau des assurances j’attends voir si la prochaine fois au niveau des tarifs y aura du changement</t>
  </si>
  <si>
    <t>abdel-93195</t>
  </si>
  <si>
    <t>Bonjour,
J’aimerais en savoir plus sur Direct assurance.
Je suis satisfait du processus du devis. 
Envoyez moi votre devis et je vais réfléchir.
Bien à vous.</t>
  </si>
  <si>
    <t>ludivine-grandin-103425</t>
  </si>
  <si>
    <t>Assurance qui répond à mes attentes. Qui reste toujours trop chère comme assurance santé. 
Personnel à l'écoute, compétent et qui trouve réponse aux questions posées.</t>
  </si>
  <si>
    <t>pottelain-b-137367</t>
  </si>
  <si>
    <t>Je suis satisfait du service, ainsi que son tarif très compétitif, rien à dire sur l'accueil téléphonique, j'ai été recommandé, et je recommanderai avec confiance</t>
  </si>
  <si>
    <t>tamacun44-81111</t>
  </si>
  <si>
    <t>Cela fait des semaines que j'envoie des documents sur l'espace privé, par email, par Facebook... Personne ne reçoit rien, les différents canaux de contact se renvoient la balle. Harmonie Mutuelle prétend et donne l'image d'offrir des services numériques pratiques mais cela ne suit pas derrière. Ni dans la communication, ni dans la réception des attestations et documents demandés pour faire avancer la démarche de télétransmission. Je travaille et suis affilié à la Sécu de Brest, Finistère depuis février 2019. On vient de me dire que je suis encore affilié à la Sécu de Loire Atlantique, après une bonne dizaine de mails, envoie de courrier, d'attestation, de sollicitations depuis des semaines. Toujours dans l'attente que quelqu'un clique sur le simple bouton "relancer la télétransmission" mais cela semble hélas bien difficile.</t>
  </si>
  <si>
    <t>pierre-b-112711</t>
  </si>
  <si>
    <t>Je suis satisfait des garanties proposées par DIRECT ASSURANCES, par contre dans l'utilisation du site , je trouve contre-productif le fait de voir afficher de très vieux contrats, même pour des ANCIENNES voitures, ou des assurés DÉCÉDÉS.</t>
  </si>
  <si>
    <t>-nico-106183</t>
  </si>
  <si>
    <t>Incompétent et  nous font payer leur erreur nous mettant ainsi dans le besoin en me prometant le remboursement me demandant d'avancer les frais et de ensuite envoyer ma facture une fois la facture reçu il change d'avis en refusant de me rembourser pour défaut de contrôle technique , avant que je paye se n'était pas un problème et une fois que j'ai payé et la facture leur étant envoyé celà devient un problème bizarre j'aurais pu payer en plusieurs fois où essayer de trouver une solution selon ma situation financière si il ne m'avais pas menti au début , maintenant me voilà contrain de survivre grâce au secours populaire et au resto du coeur mon salaire ne me permettant pas de pouvoir être imputé de 630 euros d'un cou , leur réponse vous auriez du le faire réparer de toute façon , oui mais pas comme sa  il doivent avoir un bon salaire chez Olivier assurance pour pouvoir dépensé 630 euros d'un claquement de doigts.</t>
  </si>
  <si>
    <t>matei-115259</t>
  </si>
  <si>
    <t>L’assistance 7j/7 est injoignable le samedi. 
AssurOnline auprès de qui j’ai souscrit l’assistance se dédouane en disant que c’est une autre société qui gère l’assistance (Mondial Assistance qui est injoignable!)</t>
  </si>
  <si>
    <t>produit-carac-127213</t>
  </si>
  <si>
    <t>Bonjour
Beaucoup de promesse et peu d'acte ou juste en apparence.
Dans les faits la quasi totalité des démarches ne peuvent se faire que par courrier avec les délais postaux et ceux de traitement, y compris la base : faire un virement
Le message sur espace client "Effectuer des versements en ligne" comme sur le magazine qui se targue d'être un groupe Digital non accompagné d'une étoile pour préciser le seul contrat Profileo ( a priori selon dire conseillère Carac contacter le 09/08/2021) pour lequel s'est réalisable fait croire que cette fonctionnalité promise par les instances de la mutuelles et les conseillers depuis plus de cinq ans a enfin été mise en place. 
Mais force est de constater que malgré les remontées la seule réponse que nous obtenons en retour est et demeure encore ce jour "Nous sommes une mutuelle donc nous n'avons pas l'engagement de préciser aux clients ce qu e couvre ou pas nos prestations"
L'assureur est très bien informé des écarts et manque d'information délibéré de sa part.</t>
  </si>
  <si>
    <t>vautrin-f-121500</t>
  </si>
  <si>
    <t>Toutes les personnes que j'ai eu au téléphone depuis le devis jusqu’à la finalisation du contrat sont vraiment agréables, à L'écoute et leurs explications facile à comprendre.</t>
  </si>
  <si>
    <t>chris-54668</t>
  </si>
  <si>
    <t xml:space="preserve">suite a un changement de numérotation de rue de l'habitation, il vous change le contrat de 22 ans pour un nouveau qui augmente de 25% cela sans prévenir . Abusif,on t'il vraiment le droit de faire cela
ils viennent donc  de perdre 2 contrats
</t>
  </si>
  <si>
    <t>serot-e-116279</t>
  </si>
  <si>
    <t>très satisfait de la rapidité et du tarif pour une bonne couverture,je recommande vivement cette assurance et espère ne pas être déçu puisque c'est mon premier contrat.</t>
  </si>
  <si>
    <t>fred55600-11156</t>
  </si>
  <si>
    <t>La MACIF est aimable et courtoise quand on vient souscrire. L'envers du décor est un assureur qui fait tout pour ne pas honorer ses obligations. A chaque sinistre : trois déplacements à l'agence de Verdun (1 heure de route) où un conseiller se joue le moralisateur plutôt que d'aider ses clients ... Réclamations non prises sérieusement en compte, le dernier conseiller m'a clairement dit "si vous n'êtes pas satisfaits de nos services allez voir ailleurs" !!</t>
  </si>
  <si>
    <t>lilly-78304</t>
  </si>
  <si>
    <t>Tout est en options et c'est ors de notre sinistre que nous avons découvert qu'évidemment Nous n'étions pas tout couvert ex incendie après foudre et nous n'avons pas la garantie dommage électrique. Je pense que la conseillère ce jour là été bien plus intéressée à nous vendre tous ses produit ainsi que son assurance accident de la vie plutôt que de nous parler des options qui s'offrait à nous</t>
  </si>
  <si>
    <t>oxana-n-135273</t>
  </si>
  <si>
    <t>Les prix me convient...
Je suis satisfait....
Je le recommanderais ....
Très facil à comprendre en ligne toute les démarches....
Satisfait.. très bien</t>
  </si>
  <si>
    <t>Vraiment satisfait globalement des prestations, prix un peu excessif pour un vehicule de plus de 15 ans, mais dans l'urgence et avec un budget trés limité pour l'achat je n'avais pas trop de choix. À peine assuré 3 mois 2 dépannages pris en charge, dont le dernier définitivement, vehicule HS :-( . Pourquoi renvoyer tous les documents alors que nous avons déjà un contrat ?</t>
  </si>
  <si>
    <t>an-n-116265</t>
  </si>
  <si>
    <t>Je suis satisfait pour le prix agreable de vous!
Ravie de commencer mon trajet avec la 1er voiture.
Les options sont adaptatives de mes besoins, c'est facile a choisir.</t>
  </si>
  <si>
    <t>phil-114299</t>
  </si>
  <si>
    <t xml:space="preserve">un dossier rapidement bouclé sur le site internet et pourtant je ne suis pas un "pro de l'informatique" ....quand au tarif il est plus qu'attractif je recommande vivement  </t>
  </si>
  <si>
    <t>brico17-71121</t>
  </si>
  <si>
    <t>accrochage avec un conducteur allemand, vous n'etes pas en tort, il ne veut pas faire de constat (l'allemagne ne fait pas partie de l'europe pour les assurances), ne veut pas vous suivre à la gendarmerie, mais pour la macif vous etes en tort à cent pour cent....arrangement....</t>
  </si>
  <si>
    <t>gerard-p-116121</t>
  </si>
  <si>
    <t>je suis satisfait mais difficile de vous joindre le dimanche. on m'a volé ma voiture et je ne peux pas vous joindre. merci de faire le nécéssaire. bien à vous</t>
  </si>
  <si>
    <t>papa-50228</t>
  </si>
  <si>
    <t>bonjour le medecin m a arrete 10 jours pour fatigue jusqu au 11 decembre 2016 , j ai repris le travail le 12 decembre et le 12 decembre j ai reçu un courrier d allianz me disant que je vais devoir rencontrer un medecin travaillant pour leur groupe .j ai donc appele ce medecin et sa secretaire m a dit vous etes convoque le 20 decembre et donc 9 jours apres ma reprise .la je comprend pas que l on controle apres une reprise je comprend pendant un arret mais le contraire non. je paye 98 € par moi je n ai jamais ete en arret  et ils ont un probleme pour 10 x 40€ je n ai plus confiance a cette assurance .</t>
  </si>
  <si>
    <t>gilles-d-135088</t>
  </si>
  <si>
    <t xml:space="preserve">Très satisfait de la mise en place de mon contrat auto. Je ne manquerai pas de conseiller Direct Assurance à  mon  entourage.
L'accueil téléphonique ainsi que les explications qui m'ont été données ont été faites avec un grand professionnalisme. </t>
  </si>
  <si>
    <t>anthony-b-132114</t>
  </si>
  <si>
    <t>Bonjour, très bon accueil au téléphone, de très bonnes recommandations, le site internet est rapide, simple et très efficace, je conseille cette assurance</t>
  </si>
  <si>
    <t>mikaella-m-130214</t>
  </si>
  <si>
    <t>Très satisfaite par la réactivité et les offres proposées par AMV, pour une bonne assurance complète j’ai très Hâte de recevoir ma carte verte. Je recommande</t>
  </si>
  <si>
    <t>thierno-d-110490</t>
  </si>
  <si>
    <t xml:space="preserve">Bonjour 
Je suis satisfait des pris car je suis déjà client avec direct assurance avec toutes mes voitures, actuellement j'en ai deux.
Par contre je suis très déçus du  harcèlement  dont j'a été objets par vos courriers qui n'ont aucune importance à mes yeux, car si on décide d'acheter une voiture et de suscrire une assurance ce qu'on est aussi capable de suivre la documentation carte grise , il faudrait attendre au moins une semaine de la date limite pour relancer la personne au lieu de lui envoyer un courrier à chaque fois je n'apprécie pas du tout   </t>
  </si>
  <si>
    <t>france-99587</t>
  </si>
  <si>
    <t xml:space="preserve">Ne répond pas à nos demandes mais applique les augmentations de cotisations régulièrement. Très difficile à joindre au téléphone et ne tient pas compte de nos remarque. Je déconseille vivement cette mutuelle 
</t>
  </si>
  <si>
    <t>loic-m-125870</t>
  </si>
  <si>
    <t>Processus simple et rapide mais manque d'informations avant l'entrée dans le tunnel.
Des informations plus détaillées, y compris les détail juridiques/techniques devraient être présentés optionellement (lien) avant le début du formulaire.</t>
  </si>
  <si>
    <t>yanis-d-110483</t>
  </si>
  <si>
    <t>Je suis extremmement satisfait du conseiller que j'ai eu au téléphone ! Il m'a permis de m'assurer très rapidement et sans prise de tête, je recommande !</t>
  </si>
  <si>
    <t>13 avril 2019 suite à une expérience en avril 2019</t>
  </si>
  <si>
    <t>sammy-75040</t>
  </si>
  <si>
    <t>Très mauvais en service après vente , ne se renseigne pas bien sur les loi et informations personnelles. Je me suis retrouver avec 2 assurances pendant 2 mois . Il m'ont résilié et m'ont toujours pas remboursé</t>
  </si>
  <si>
    <t>michel-d-112673</t>
  </si>
  <si>
    <t>J espère ne pas avoir de nouvelles complications...Dommage de n'avoir pas pu régler les détails du dossier par échanges téléphoniques. Restons positifs tout devrait normalement fonctionner</t>
  </si>
  <si>
    <t>k-110580</t>
  </si>
  <si>
    <t xml:space="preserve">Bonjour,
Et bien un gros dégât des eaux , une assistance qui me dit qu’ils ne peuvent intervenir car c’est le 15 août 2020 et qu’il faudra attendre...2 jours plus tard pour me rappeler et intervenir or pour une pompe de relevage ... sinon appeler les pompier m’ont ils dit ... les pompiers ?? Pardon ???  Un expert injoignable pendant 1 mois , afin de lui demander comment faire pour sauver les meubles / les murs avant sa venue ! Résultat il vient et nous dit qu’il ne fallait pas laisser cela comme cela et qu’il allait donc devoir repasser dans 1 mois !!! 
Le pompon : nous avons laisser exprès l’eau ouvert car nos voisins venaient tous les jours arroser nos plantes et vérifier notre maisôn. Nous avons eu une fuite le 15 août à 12h; notre alarme nous a avertie , nous avions réagit immédiatement , nos voisins sont venue couper l´eau dans l’après midi. Une fuite qui peut arriver dans la journée même si vous travaillez . Et bien 25 cm d’eau de haut dans tout le salon et la réponse de la Macif : vous êtes absents physiquement pendant plus de 7 jours , vous devez couper l’eau , nous n’indemniserons pas . Ni l’urgence Non traitée Agranvant la détérioration de toute la pièce , ni le mobilier , RIEN !!! 
On a tout fait , tout anticiper , une ALARME , des voisins , un appel à leur service d’assistance NEANTE . Nous payons pour RIEN en fait  ET je suis sociétaire depuis 25ans !!! </t>
  </si>
  <si>
    <t>bv-77462</t>
  </si>
  <si>
    <t xml:space="preserve">Souscription d'un contrat santé en 2019 pour une mise en place janvier 2020.
Aucun suivi des demandes sur le site.
Aucun moyen de les joindre par téléphone.
Ils sont toujours occupés et vous font patienter pendant des heures.
Je suis las de ce manque de respect dont fait preuve cette mutuelle envers ces clients.
A proscrire.
</t>
  </si>
  <si>
    <t>ahlame-86374</t>
  </si>
  <si>
    <t>Mécontentement du service je paie une assurance voiture avec l'option assistante a zéro km et je n' ai reçu aucune aide a l issue j' ai voulu que ma voiture soit rapatrié jusqu'à la casse la plus proche et ça aussi pas possible en fait je ai paye une assurance pour me débrouiller seule me tarde que la voiture parte. Ala casse et je résilie direct avec. Eux</t>
  </si>
  <si>
    <t>michoubidou--99359</t>
  </si>
  <si>
    <t xml:space="preserve">ils sont injoignables au téléphone le site ne marche jamais depuis deux ans je n arrive pas a me connecter et par mail ils s engagent a traiter le mail dans les dix jours et a apporter une réponse dans les deux mois 
c est du foutage de gu-ule !!!
 </t>
  </si>
  <si>
    <t>22 février 2020 suite à une expérience en février 2020</t>
  </si>
  <si>
    <t>lili-87498</t>
  </si>
  <si>
    <t>Une assurance fantôme</t>
  </si>
  <si>
    <t>senouci-r-112203</t>
  </si>
  <si>
    <t xml:space="preserve">Je suis satisfait 
Merci beaucoup 
Prix raisonnable par rapport d'autre assurance que jai consulté en ligne 
Deja client avec olivier assurance 
Bonne journée </t>
  </si>
  <si>
    <t>27 août 2017 suite à une expérience en août 2017</t>
  </si>
  <si>
    <t>maneric-55530</t>
  </si>
  <si>
    <t xml:space="preserve">Bonjour, j’ai été client chez AXA  (UAP à l’époque) de 1976 jusqu’ au début de cette année.
J’ai failli les quitter une première fois en 1982 devant leur tarif plus élevé que la concurrence.
Pour me garder, ils se sont  alignés sur celle-ci.
Depuis cette date, je devais régulièrement renégocier pour compenser leur augmentation de prix plus forte que la moyenne. 
En mars 2012 je suis renversé par une voiture. Accident grave, 9 mois d’hospitalisation plus 1 an d’arrêt de travail.
Au début, mon dossier est très bien suivi par une personne compétente d’AXA Paris.
En 2014 (délais normal dans ce cas) je dois toucher le solde d’une indemnisation satisfaisante.
C’est là que tout dérape :
Le procès-verbal de transaction ne  me parvient pas
La personne qui suivait mon dossier disparait
Quand enfin au bout de plusieurs mois je reçois le procès-verbal de transaction, il ne correspond  pas du tout à ce qui m’avait été proposé par courrier électronique.
Je prends finalement  un avocat qui m’obtient l’indemnisation proposée initialement 
Et voici l’apothéose :
Je réclame l’indemnité prévue en cas de recours à un avocat à mon agent qui transmet à Paris.
AUCUNE REPONSE !!!
Je quitte AXA 2 mois après.
Sans commentaires.
</t>
  </si>
  <si>
    <t>james-l-139569</t>
  </si>
  <si>
    <t>Je suis satisfait du service.
Assurance très abordable au niveau du tarif
je recommande april moto assurance
site très clair même pour les débutants en informatique</t>
  </si>
  <si>
    <t>trebor-101855</t>
  </si>
  <si>
    <t>je suis tout à fait satisfait du contrat que je viens de conclure avec Direct assurance et des conditions dans lesquelles cette souscription s'est faite</t>
  </si>
  <si>
    <t>marie-p-112485</t>
  </si>
  <si>
    <t>Augmentations des échéances chaque année, je vais voir pour négocier chez la concurrence. Décue , vous n'arrivez  à garder et  fidèliser vos clients.</t>
  </si>
  <si>
    <t>goncalves-n-137928</t>
  </si>
  <si>
    <t>vraiment pas mal, prix très bon mais critère de calcul des prix assez flou je trouve, d'une journée à l'autre le prix de mon devis changeait pas mal..</t>
  </si>
  <si>
    <t>denis-a-107409</t>
  </si>
  <si>
    <t>pas de problème.
Le service est très bien et les correspondant au téléphone sont très claires.
Par contre, on nous dit pas tout.
Le montant des prélèvements par exemple.</t>
  </si>
  <si>
    <t>arlsan-s-110571</t>
  </si>
  <si>
    <t xml:space="preserve">Informations claires ,rapidité pour établir les demandes
Contrat et tarif satisfaisant.Démarches rapides.
Personnel compétant et agréable au téléphone.
</t>
  </si>
  <si>
    <t>nadine-50576</t>
  </si>
  <si>
    <t>bonjour a toute et a tous, assurance auto a fuir assurée a la matmut depuis 10 ans sans aucun sinistre il y a 8 mois je me fait volée ma voiture chez moi, il cherche des prétexte pour ne pas paye, il y a 15 jour ils ont accepte de me remboursé je leur et céde le vehicule j'attend toujour mon cheque, quand je les appele il me dise que mon dossier et en cours . cette assurance et un cauchemar</t>
  </si>
  <si>
    <t>rfassmut-67795</t>
  </si>
  <si>
    <t xml:space="preserve">Bonjour,
Suite a un démarchage a domicile ou on vous pose plein des question sans trop vous dire pourquoi je me retrouve a payer pour une mutuelle que je n'ai pas besoins durant un an , ou c'est l'huissier !!
</t>
  </si>
  <si>
    <t>gui-34383</t>
  </si>
  <si>
    <t>Vol de voiture ce matin et on me laisse seul sur un pb. l allume cigare faisait office de télécommande pour ouvrir la porte de garage. Allume cigare dans l auto volée.
Donc ils reviennent chez moi quand ils veulent ..</t>
  </si>
  <si>
    <t>gregory-s-134667</t>
  </si>
  <si>
    <t>Je suis satisfait de ceux que l’assurance propose niveau prix et sécurité en tant que jeune conducteur je trouve que les prix sont bien pour les avantages qu’il y a</t>
  </si>
  <si>
    <t>fabrice-b-110404</t>
  </si>
  <si>
    <t xml:space="preserve">Très bien, je suis satisfais des réponses apportés. 
Personnels à l'écoute, très aimable, explication très claire.
Faite le pas, je le conseil.        </t>
  </si>
  <si>
    <t>rai4-61444</t>
  </si>
  <si>
    <t>Suite à un dégât des eaux qui date de plus de 5 mois et qui a endommagé le parquet de la salle de bain, je n'ai toujours pas reçu l'indemnisation pour pouvoir changer le parquet et la douche cassée. Ils demandent de faire changer la douche avant de mettre le parquet alors que ce n'est pas possible puis changent d'avis. Quand je les appelle, on n'a pas honte de me dire que mon dossier n'avance pas parce que on m'a oublié ou je dois leur dire de regarder les rapports d'expert qu'ils ont commandés mais qu'ils ne lisent pas si je ne les appelle pas. Ils trouvent que les prix sont trop élevés et font venir des experts pour vérifier les prix annoncés alors que je suis client chez eux depuis 20 ans et que la somme (4000 €) est loin de ce que j'ai payé chaque année sans avoir jamais de dégâts et que pinailler pour cela me semble étrange car en plus ce sont leurs professionnels agréés qui font les devis.</t>
  </si>
  <si>
    <t>bridget-56691</t>
  </si>
  <si>
    <t>Une partie de dossier de succession en Belgique est relié à la France par le biais d'une assurance-vie souscrite auprès de Cardif (BNP Paribas). En Belgique, le notaire en charge de la succession n'a semble-t-il aucune autorité pour faire avancer le dossier (d'après de nombreux courriers avec le service succession de Cardif). De même, moi-même, en tant que mandataire je n'ai jamais obtenu le moindre renseignement, Cardif se retranchant derrière les obligations de confidentialité des assureurs ... J'ai également contacté, ainsi que notre notaire belge, le notaire français basé à Marseille mais les échanges se sont réduits à un ou deux mails évasifs.
Depuis 2015 (bien que le décès date d'avril 2014), nous pataugeons dans ce dossier. Aucune information ne nous a été transmise de la part de Cardif pour les raisons évoquées plus haut et bien que le dossier existe, rien ne semble se débloquer, ni avancer en ... 2 ans déjà.
Par ailleurs, on nous a découragé avec des affirmations que seul un juge pourrait intervenir ds ce dossier pour communiquer les bénéficiaires, que le contrat n'était pas soumis à l'article 757B du CGI le libérant de l'actif successoral en Belgique, etc 
On nous ballade depuis 2015 en affirmant que les bénéficiaires seront prévenus en temps voulu, mais en 2 ans personne n'a été contacté.
Les éléments que je tenais du vivant de la personne décédée (qui était mon compagnon de vie) m'ont fait me décider à fournir copie de mon identité et envoyer tous les documents me concernant, mais à ce jour je n'ai eu aucun retour quel qu'il soit. A part un coup de fil d'un collaborateur qui m'a, dans une ambiance de secret et suspicion (me suppliant à la discrétion et l’anonymat), digne d'un film d'espionnage du temps de la guerre froide communiqué des numéros de téléphone du service clientèle, où je n'obtiens soit pas de réponse ou toujours les mêmes renseignements.
J'ai cherché des renseignements sur internet un peu en désespoir de cause et ce que j'y ai glané m'a effarée. On y trouve nombre de forums où s'expriment les mécontents, tous donnant une très mauvaise image de Cardif.
Difficile toutefois pour moi, en tant que Belge de m'y retrouver dans les autorités à contacter.
Je ne comprends pas un tel dysfonctionnement sachant qu'une loi de 2007 impose à l'assureur de régler sous un mois, sous peine de pénalités.
Je ne sais plus à quel saint me vouer, ni vers qui me tourner,  auriez-vous une idée de la procédure que je devrait suivre pour que le nécessaire soit enfin fait ?
Un tout grand merci de votre réponse. J'espère de tout coeur un éclairage pertinent.</t>
  </si>
  <si>
    <t>patrick-d-105456</t>
  </si>
  <si>
    <t>Je suis satisfait du service, des prix de la facilité de souscription pour la convivialité du site pour l'IHM mise en place et pour les analyses et  conseils mis en place et donnés</t>
  </si>
  <si>
    <t>valou67-78142</t>
  </si>
  <si>
    <t>Je recommande vivement Erika pour son professionalisme, son accueil.</t>
  </si>
  <si>
    <t>so-51520</t>
  </si>
  <si>
    <t xml:space="preserve">Impossible de joindre cette société fantôme...
J'ai renégocié mon prêt immobilier et demande à Metlife de reprendre ma base de calcul. Aucune réponse depuis 1 mois.
Pour les faire réagir, je compte faire opposition aux prélèvements et je vous le suggère, ainsi vous pouvez être certain d'être recontacté...
Je vais rapidement prendre mes dispositions pour changer d'assureur.
</t>
  </si>
  <si>
    <t>abysse-102547</t>
  </si>
  <si>
    <t xml:space="preserve">Voici une très bonne assurance moto que je recommande
Pratique rapide avec des tarif souvent moins chère que d'autre .
Très bonne rapidité pour les avoir au téléphone. </t>
  </si>
  <si>
    <t>green--121972</t>
  </si>
  <si>
    <t>Assuré depuis 17 ans à la MAIF  , ils m'ont refusé ma réassurance juste après un incident de vole de pièce de ma voiture . Ils ne m'ont avancé aucune raison .</t>
  </si>
  <si>
    <t>mbouity's-f-126825</t>
  </si>
  <si>
    <t xml:space="preserve">Je suis satisfait du service
les prix me conviennent
c'est simple et pratique
il y' a toujours quelqu'un au bout du fil pour répondre au question de manière claire et précise </t>
  </si>
  <si>
    <t>lhadi-13-72169</t>
  </si>
  <si>
    <t>La fuite est la meilleur solution.
Pour toutes les personnes qui souhaite souscrire à cette assurance je vous invite à passer votre chemin
Même si le prix est attractif les conditions de gestion des clients pitoyable
Quels sont les raisons ?
Le numéros surtaxé en cas de gestion 0.80 la minutes.
J'ai eu un accident non responsable pour vous la faire courte le car a fait une marche arrière dans un rond point il est entré en collision avec ma voiture à 3 reprises. 
j'appel le numéros d'assistance qui m'indique qu'il a pris e compte ma déclaration orale et que je devais envoyer le constat. 
J'envois rapidement pour preuve voici le tracking.
Distribué
BOULOGNE BILLANCOURT PPDC 
92
Détails de l'acheminement. 
Le courrier a été remis contre signature du destinataire ou de son représentant dument mandaté. 
A ce jour aucun contact de la part de leurs services. Mon véhicule Hs aucune solution. 
Pour vous éviter toutes surprises passer votre chemin cela fait 3 ans que je suis chez eu sans aucun retard de paiement.
Si j'avais la possibilité de mettre une note négative je le ferait</t>
  </si>
  <si>
    <t>30 août 2018 suite à une expérience en août 2018</t>
  </si>
  <si>
    <t>albert-38-66496</t>
  </si>
  <si>
    <t>Suite à un incendie moteur sur autoroute.
plus de 2h d'attente sous la pluie avant d'avoir un dépannage.
- Sinistre non pris en charge alors que couvert par assurance tout risque.
- Véhicule immobilisé 3 mois par l'assurance.
- Pas de véhicule de prêt alors que l'option est payé depuis 3 ans.
- Pas de remorquage du véhicule non roulant alors que l'assistance 0km est payé depuis 3 ans.
- Véhicule grandement abimé par le garage agrée sans aucun dédommagement.
- Modification du sinistre incendie en choc frontal alors que le véhicule n'as aucune trace de choc
- aucune indemnisation alors que véhicule en tout risque et 25% de malus alors que le sinistre n'as pas été pris en charge.
En gros vous payé, payer encore plus, toujours plus et en échange aucune garanties</t>
  </si>
  <si>
    <t>auffer-54434</t>
  </si>
  <si>
    <t>Accident de travail le 5 fevrier 2015, affilié ag2r le 1er avril 2014 suite convention collective. Durant mon arret de travail, attaque cardiaque en mai 2016, mis en ALD immediatement. Le cardiologue n'etabli pas d'arret, l'etant deja dans le cadre de l'AT. AT consolidé le 31/12/2016 avec IPP de 10%, mis en invalidité 2 le 01/01/2017 pour le coeur. AG2R refuse prise en chargecar pas d'arret de travail pour le coeur. Attestation du cardiologue transmise, ainsi que dossier medical d'invalidité établi par la sécu. Plus aucune nouvelle depuis, injoignables par téléphone, pas de réponse aux courriers. D'un salaire de 3000 euros il ne me reste que 993 euros, les charges restant les mêmes. Leur énergie passe-t-elle dans le cyclisme.
Faute de nouvelles je saisirai la justice, en demandant la publicité des débats. A bannir !</t>
  </si>
  <si>
    <t xml:space="preserve">Le 04/09/2020, j'ai décidé le regroupement de 4 de mes contrats d'assurances (2 autos et 2 habitations) pour un montant total de primes annuelles de 1348 €.
Cette souscription prévoyait le remboursement de 3 mois de primes sur le contrat le plus cher : 630 € soit une somme de 158 € et ce dans le cadre d'une offre promotionnelle reprise sur le site : www.axa.fr/offre234. Ce site ne mentionne pas le délai pour être remboursé.
Cependant la conseillère ma précisé que ce règlement interviendrait sous 3 mois, soit en décembre 2020 !
Mon compte bancaire n'ayant toujours pas été crédité à cette date, dans un courriel de réponse à mon étonnement, cette conseillère m'indique maintenant qu'il faut attendre fin février 2021 !!!
Serait-ce qu'AXA connait des problèmes de trésorerie ? alors que les périodes de confinement empêchent les automobiles de circuler normalement ?
L'opération promotionnelle 2,3,4 serait-elle une publicité mensongère ?
Dans tous les cas, je suis fort mécontent de l'attitude de la compagnie AXA dont le comportement n'est pas digne d'une telle société.
Dans ma vie professionnelle j'ai toujours su qu'il était important de satisfaire son client et surtout de respecter ses engagements.
Il ne me reste plus qu'à m'orienter vers un autre assureur dès que possible.
</t>
  </si>
  <si>
    <t>severine-d-106883</t>
  </si>
  <si>
    <t>Prix attractif pour un même niveau de garanties, pas encore testé les services mais confiant. La gestion en quelques clics depuis smartphone est un plus</t>
  </si>
  <si>
    <t>05 février 2020 suite à une expérience en février 2020</t>
  </si>
  <si>
    <t>adri-86785</t>
  </si>
  <si>
    <t>Bonus 50 +3ans. Suite à accident de la circulation avec tiers responsable et dommage corporel, je n'ai que des déboires avec eux. Expert incompétent et fallacieux, service client qui vous dit ce que vous voulez entendre mais ça reste statique. Les indemnités (véhicule, équipement pilote) n'en parlons pas...  Il y a aussi les 20 euro de modification de contrat ou de résiliation, il faut dire où c'est stipulé. https://www.april-moto.com/comment-resilier-votre-contrat-dassurance-moto-scooter-quad/</t>
  </si>
  <si>
    <t>misteranonyme-34460</t>
  </si>
  <si>
    <t>Après avoir été victime d'une usurpation d'immatriculation, la maif me demande de rembourser les frais de réparation en appliquant un malus alors que mon ancien véhicule n'a pas été accidenté car je ne suis pas l'auteur des faits, je vais devoir revendre mon véhicule actuel pour changer d'assurance pour payer le juste prix, encore merci la maif pour avoir donné raison à la partie adverse sans avoir attendu la fin de l'enquête de police, pour les préjudices que j'ai subi.</t>
  </si>
  <si>
    <t>lenglart-x-110833</t>
  </si>
  <si>
    <t xml:space="preserve">Conseillère Aurianne au Top !
Documents illisibles sur l'application lors de la signature, a revoir !
Sinon Satisfait du prix du contrat, option multi-auto bien vu </t>
  </si>
  <si>
    <t>arnaud-schaller-106754</t>
  </si>
  <si>
    <t xml:space="preserve">Je n'ai pas encore pu apprecier la réactivité de votre assurance, le service client a été bon pour m'inscrire, je l'espere tout aussi réactif et aimable le jour où j'aurais besoin de vous.
</t>
  </si>
  <si>
    <t>lucas-j-113302</t>
  </si>
  <si>
    <t>Je suis satisfaite du prix pratiqué et de la reactivité de vos services lors de ma demande de devis et donc la conclusion du contrat qui s est faite dans la foulée.</t>
  </si>
  <si>
    <t>16 octobre 2021 suite à une expérience en juillet 2021</t>
  </si>
  <si>
    <t>sandrine-petit-137596</t>
  </si>
  <si>
    <t>Assurance Propriétaire pour 3 logements prise via le Crédit Agricole.
Gestion désastreuse d'un sinistre début 2021 sur l'un des logements suite à un problème d'étanchéité du toit terrasse de la copropriété.
A nos demandes répétées de discussion sur le préjudice, nous avons reçu un bouquet de fleur (livré en plein été dans le logement sinistré ... et inoccupé), puis l'absence de rendez-vous ou réponses. Bref, la stratégie du pourrissement. Notre agence Crédit Agricole en a été scandalisée.
Résultat : nous avons arrêté les contrats et basculé sur la MAIF - tarifs identiques et garanties meilleures, le service aux assurés ne pourra pas être pire</t>
  </si>
  <si>
    <t>christian-103042</t>
  </si>
  <si>
    <t>Bonjour, suite au décès de ma mère, j'ai décidé le réemploi des fonds euros, celui ci entraîne  un rémunération au taux définitif, l'année du réemploi et l'année d'avant au cas oû décès et réemploi sont sur 2 années civiles. Finalement Afer a rémunéré 2019 mais pas 2018 (année du décès) en contradiction avec leurs conditions générales datées janvier 2018. J'ai envoyé un courrier simple en avril 2020, un recommandé en aout 2020, un second recommandé en décembre 2020. Aucune réponse écrite à ce jour, juste un appel téléphonique, en octobre, d'une personne pressée qui m'a dit être en télétravail à domicile sans les conditions générales ! Pourtant cette personne est d'un service spécialisée...Bref aucune confiance dans cet organisme mal géré.</t>
  </si>
  <si>
    <t>29 juillet 2020 suite à une expérience en juillet 2020</t>
  </si>
  <si>
    <t>philagmf-57918</t>
  </si>
  <si>
    <t>Est-ce un organisme sérieux ?
A la liquidation de ma retraite mutualiste du combattant (RMC) j'ai opté le 14/05/2020 pour la récupération du capital. Sans réponse j'ai renouvelé mon choix avec  RAR le 09/07/2020. Ces courriers sont sans retour à ce jour. La CARAC est elle encore confinée ou bien est-ce seulement des difficultés passagères ?</t>
  </si>
  <si>
    <t>fabrice--92655</t>
  </si>
  <si>
    <t>Très bien , très satisfait des prix et prestations proposé par vos services, je recommande , rapide et efficace , défiant toute concurrence., rien à redire</t>
  </si>
  <si>
    <t>lafay-m-117469</t>
  </si>
  <si>
    <t>Je suis satisfait du service, personnel à l'écoute, prix raisonnable pour un jeune conducteur.
Les démarches sont rapide et plutôt simple.
Je recommande vivement cette assurance.</t>
  </si>
  <si>
    <t>nono-89644</t>
  </si>
  <si>
    <t xml:space="preserve">Bonjour,
Habituellement on donne notre avis quand ça se passe mal.
Mais la je suis tombée sur des conseillers tellement humains que je tenais à le dire.
Des personnes proches de nous qui nous accompagnent et nous soutiennent.
Je suis tellement rassurée par leur équipe. 
Vraiment je vous conseille à tous de comparer tout vos contrats avec ce que propose la GMF 
</t>
  </si>
  <si>
    <t>victor-c-134463</t>
  </si>
  <si>
    <t>Je suis satisfait de la rapidité de la gestion du dossier et la facilité de joindre le service client. En effet, pour ce qui concerne mes document et attestation franchement je suis ravi car sans me déplacer, je peux les avoir en un clin d'œil comparativement autres, c'est formidable..</t>
  </si>
  <si>
    <t>lilou-86790</t>
  </si>
  <si>
    <t>Je n'ai pas de mot excessif en terme de médiocrité pour juger les "services" de la macif. Pour un sinistre d'une simplicité déconcertante datant de plus d'un an??!!..., ils ne m'ont toujours pas dédommagé, arguant sans arrêt des motifs futiles pour ne pas avoir à payer. Pire encore, ils ne répondent même plus à mes courriels!!!.. . Lorsque j'ai eu la chance d'avoir un conseiller au bout du fil (ce qui est très rare), celui-ci se montre totalement dilettante et méprisant à mon égard. Il raconte tout et son contraire en l'espace de quelques minutes. Cela fait froid dans le dos car depuis plusieurs décennies que je suis assurée chez eux, je n'ai jamais vu cela. C'est une honte et je rejoins la quasi totalité des commentaires négatifs sur la macif.
la macif n'existe plus, elle a laissé place à une sorte de magma entrepreneurial qui ne vaut absolument plus rien!
Pour le soucieux de l'efficacité, passez votre chemin!!
Je vais résilier dès cette semaine tous mes contrats (7) et adieu la macif!
PS: les réponses automatisées du pseudo service qualité, prière de passer aussi votre chemin, vous ne servez à rien!!!</t>
  </si>
  <si>
    <t>vincent-n-108596</t>
  </si>
  <si>
    <t xml:space="preserve">Je suis satisfait du service et les prix me conviennent.
Je n'ai pas encore expérimenté la gestion de sinistre.
Je recommande Direct Assurance.       </t>
  </si>
  <si>
    <t>05 juillet 2017 suite à une expérience en juillet 2017</t>
  </si>
  <si>
    <t>florian-55836</t>
  </si>
  <si>
    <t>J'ai jamais vu pire, ça me dégoute d'être assuré la. Ils m'ont raccroché au nez 2 fois et j'arrive jamais les avoir au téléphone. J'ai payé le contrat depuis avril,je viens seulement avoir la carte d'assurance (c'est pas la bonne plaque d'immatriculation en plus) . Aujourd'hui ils m'ont retiré les sous 3 fois plus le prix du contrat. Quelqu'un peut m'expliquer la raison pourquoi ça existe tjr cette assurance auto. C'est dès gens incompétents qui répondent mal au téléphone ou qui ne répondent jamais (c'est le plus simple pour eux). C'est la honte pour Allianz,car on paye le prix ce qu'ils demandent et on est mal accueilli</t>
  </si>
  <si>
    <t>josette-123843</t>
  </si>
  <si>
    <t>bonjour ,très bonnes  assurances ,pour preuve tous mes véhicules (moto scoot voiture assurances en tous genres je fais confiance à axa  .merci et tout le personnel de chez AXA le Creusot sont toujours à l,écoute merci à tous</t>
  </si>
  <si>
    <t>laurent-b-122366</t>
  </si>
  <si>
    <t>je suis satisfait du service et l'accès par internet et la réactivité du service. Le portail est clair et accessible.
Service simple et efficace pour l'inscription</t>
  </si>
  <si>
    <t>coumoul-c-127177</t>
  </si>
  <si>
    <t>je suis satisfaite de mon nouveau contrat.
niveau des prix très satisfaisant et espérant que l'olivier assurance sera aussi bien présente dans la durée.</t>
  </si>
  <si>
    <t>beyerle-b-117815</t>
  </si>
  <si>
    <t>La procédure de souscription est rapide et claire. J'ai rapidement put trouver ce que je cherchais.
Je suis satisfait de la rapidité de souscription à un contrat d'assurance.</t>
  </si>
  <si>
    <t>salomon-s-111689</t>
  </si>
  <si>
    <t>Très satisfait des operations via internet et coup de fil téléphonique.
Prix très attractifs et la possibilité de regroupes plusieurs membres de la famille est très intéressant</t>
  </si>
  <si>
    <t>michelle-n-129881</t>
  </si>
  <si>
    <t>Bonjour,
Je viens tout juste de m'inscrire, je vous donnerais mon envie, dans quelques mois si le service me convient je serais ravie de vous mettre 5 étoiles.</t>
  </si>
  <si>
    <t>29 avril 2020 suite à une expérience en avril 2020</t>
  </si>
  <si>
    <t>cora-89245</t>
  </si>
  <si>
    <t xml:space="preserve">Je suis cliente chez eux depuis quelques temps maintenant. Nous avons 4 chiens et 3 chats donc disons que nous maîtrisons le sujet maladies/rbt... 
Pour mon expérience, je trouve que cet assureur n'est pas le pire. Les formules sont correctes - en tous cas les 3 de base. Après c'est vrai que les tarifs pour une prise en charge complète sont selon moi très cher. Après tout dépend de comment on pense l'assurance : pour moi c'est un moyen d'éviter le défaut de paiement en cas de gros frais véto. C'est vrai que pour des petits bobo du quotidien, parfois il vaut mieux avoir la formule de base qui ne rembourse qu'à 60% mais n'a pas de franchise qu'une formule remboursant à 70 ou 80 avec franchise. Car si votre animal n'est pas souvent malade, il y a effectivement le risque de payer de nombreux mois sans utilisation..
Concernant les remboursements je n'ai jamais eu de soucis. L'option 48h est validée à compter du second animal... Les derniers gros frais en date : chaton de 8 mois qui a attrapé un coryza en pension. Entre 2 consultation d'urgence en pleine nuit et un dimanche pour une détresse respiratoire, 4j d'hospitalisations sous respirateur, de multiples radios et un traitement de plus d'un mois nous en avons eu pour plus de Près de 700 €. Notre chat est assuré pour une forme de base, 60% de remboursement et sans franchise. Santé Vet a remboursé en 48h près de 450€. Nous avons du justifier que notre chat était bien à jour de vaccin, et c'est tout. Il suffit d'appeler le service client. 
Concernant le service client, tout dépend de la personne qui répond. Ne pas avoir un conseiller dédié est problématique, surtout quand on tombe sur quelqu'un un peu je m'en foutiste. Mais ça reste rare. Globalement il n'y a pas trop d'attente. 
Pour certains commentaires négatifs, j'aimerais apporter des précisions : 
- le mieux avant de souscrire est de lire les conditions générales. ça aide à éviter les désillusions 
- ne pas pouvoir rompre son contrat avant la date anniversaire est NORMAL, c'est le code des assurances 
- l'augmentation de la prime est annuel, et se calcule aussi selon ce que coûte votre animal à l'assurance. POur notre chaton souvent malade, nous payons plus cher que pour son copain chat jamais malade. 
</t>
  </si>
  <si>
    <t>christine-l-114787</t>
  </si>
  <si>
    <t xml:space="preserve">Prix excessifs compte tenu des options 
je compte d'ailleurs resilier mon contrat des que celui-ci prendra fin et me diriger vers une autre assurance </t>
  </si>
  <si>
    <t>edith-g-115509</t>
  </si>
  <si>
    <t>je suis satisfaite du service 
le prix me convient
simple et rapide sauf au telephone 
probleme de numero d appartement pas mis sur lattestation dhabitation</t>
  </si>
  <si>
    <t>ikene-n-138724</t>
  </si>
  <si>
    <t>Très bonne démarche par téléphone, super à l'écoute sont d'une énorme qualité de professionnalisme je recommande vivement, qualité prix et bonne entente</t>
  </si>
  <si>
    <t>ta-mere--115446</t>
  </si>
  <si>
    <t>Une baisse de qualité d'année en année, certainement liée au fait que les plates-formes téléphoniques se trouvent désormais à l'étranger, et donc la distance créer le manque de proximité avec le client. À chaque fois que j'ai voulu obtenir un relevé d'information que ce soit sur mon espace personnel ou on me transmet un numéro non attribué, ou via les numéros de téléphone connus, j'ai toujours du passer par la voie postale. Une honte en 2021!! Je change de compagnie en fin d'année.</t>
  </si>
  <si>
    <t>reubrecht-l-137019</t>
  </si>
  <si>
    <t>Cette assurance m'a été conseillé. La personne que j'ai eu au téléphone fut très aimable et m'a donné les renseignements nécessaires. Je recommande !!</t>
  </si>
  <si>
    <t>Impossible d'annuler une assurance de je ne sais quoi d'ailleurs car je ne trouve aucuns documents et souscrite certainement par téléphone de manière plus que douteuse sur personne agée. Malgré un mail de résiliation envoyé comme indiqué par un conseiller lors de la réception de l'appel de cotisation celui n'est soudainement plus valable.</t>
  </si>
  <si>
    <t>riche-c-114883</t>
  </si>
  <si>
    <t>je suis ravi de vos prestations, du professionnalisme de vos conseillers et de la facilité avec laquelle il est possible de changer d'assurance. Merci</t>
  </si>
  <si>
    <t>gmoli-138987</t>
  </si>
  <si>
    <t>Cela fait depuis fin août 2021 que ma voiture a était volé, à ce jour donc le 04 novembre 2021 je n’est toujours pas était remboursé et la conseillère qui ce charge de mon dossier me dit soit de patienter soit ne me répond plu. Je me retrouve sans voiture pour circuler et sans remboursement pour m’acheter une voiture !!! PACIFICA A FUIR, prenez une assurance classique avec un conseiller physique parce que de m’éviter par téléphone et par mail ça va deux seconde…</t>
  </si>
  <si>
    <t>simbamadcat-62044</t>
  </si>
  <si>
    <t>A EVITER ABSOLUMENT</t>
  </si>
  <si>
    <t>liliane-108173</t>
  </si>
  <si>
    <t>Très bon contact téléphonique, réponse claire et précise à ma demande d'information sur les montants de prise en charge d'hospitalisation. Un peu déçus sur la prise en charge pour une chambre seule en cas d'hospitalisation.</t>
  </si>
  <si>
    <t>lauroli-57958</t>
  </si>
  <si>
    <t>Futur client chez eurofil j'ai annulé mon contrat après un  harcelement téléphonique ( 7 appels  rien que ce mardi 10 novembre ) alors que mon contrat débutait le 1 novembre, donc aucun  caractère d'urgence .
Résultat, un client en moins pour 1 voiture et 2 suivantes .</t>
  </si>
  <si>
    <t>patou-69965</t>
  </si>
  <si>
    <t>Erika conseillère très disponible et à l'écoute de ma demande, bien à son poste, il devrait avoir plus de personnes de ce niveau pour rassurer les clients</t>
  </si>
  <si>
    <t>patrice-m-105358</t>
  </si>
  <si>
    <t xml:space="preserve">Augmentation de tarif alors que la crise sanitaire nous empêcher de rouler.
Même pas un geste  vous préférer plutôt augmenter le tarif.
             </t>
  </si>
  <si>
    <t>marc-b-131317</t>
  </si>
  <si>
    <t>Bon prix pour l'habitation mais pas pour l'automobile.
Bon niveau de garanties
Service sinistre extrêmement difficile (impossible) à joindre et les conseillers en agence ne peuvent pas prendre le relais à la place du service téléphonique: c'est dommage, avoir une agence de proximité perd de son intérêt.</t>
  </si>
  <si>
    <t>yoann-d-105532</t>
  </si>
  <si>
    <t>Bonjour,
Je ne peux pas mettre 5 étoiles car votre site comportent de nombreux bugs et quand j'essai de vous envoyer un mail de support la réponse n'est pas apprioprié
Bien à vous
Yoann</t>
  </si>
  <si>
    <t>issouf-s-122974</t>
  </si>
  <si>
    <t>Satisfaction client garantie, je vous remercie. April Moto en ligne est très pratique d'utilisation. Très bien, je conseille fortement cette agence d'assurance.</t>
  </si>
  <si>
    <t>jokertitcho-80444</t>
  </si>
  <si>
    <t>Je ne me suis pas fait rembourser dans un accident non responsable . Je paye plus de 500 euros par an et on me demande d amener ma moto a plus de 25 km de chez moi pour un clignotant et un plaque de immatriculation</t>
  </si>
  <si>
    <t>gisele-m-124564</t>
  </si>
  <si>
    <t>Mieux que sur le plan , simple et rapide ! Pas cher , voir l assurance la moins cher du marché Merci encore a tout l équipe .
Cordialement . Gisèle mouton du 61.</t>
  </si>
  <si>
    <t>momo-126133</t>
  </si>
  <si>
    <t>Problème de sinistre de puis le mois de novembre et toujours pas indemnisé alors que j'ai déjà réglé tous les factures dès travaux  j'ai eu un gros soucis avec l'expert qui très désagréable et mal poulet  aucune réponse de la part de l'assurance malgré mes plantes vis-à-vis de son comportement alors je vous le déconseille fortement .a évite absolument</t>
  </si>
  <si>
    <t>pascaline-30-71804</t>
  </si>
  <si>
    <t>suite a l'accrochage d'1 trottoir facture du garage 878e franchise 320e l'assurance aurait du payer 499e étant donné que je suis  TOUS RISQUES mais non elle rembourse 179e le reste a ma charge
je suis chez direct assurance depuis 12ans sans 1 seul sinistre et probleme pour 499e! ! !</t>
  </si>
  <si>
    <t>karinne-c-114761</t>
  </si>
  <si>
    <t>je suis très satisfaite des services, de l'écoute, de la réactivité.
les agents sont toujours disponibles et vos offres sont toujours concurrentielles</t>
  </si>
  <si>
    <t>flienne-138663</t>
  </si>
  <si>
    <t>Bonjour,
Assurée à la MAIF pour toutes mes assurances pendant toute ma carrière, je ne peux que confirmer la dégradation spectaculaire du service de gestion de sinistre habitation.
Revenir sur la totalité des dysfonctionnements ayant entraîné des désagréments et délais inacceptables serait beaucoup trop long ici.
Concrètement, aucun suivi n'est assuré par les services de la MAIF qu'il convient de recontacter systématiquement pour qu'un conseiller vous dise qu'il va relancer la plateforme d'expertise mandatée (dont il est devenu impossible d'obtenir des informations directement). Aujourd'hui les seules explications obtenues se limitent à dire que ce sont les procédures qui imposent un tel fonctionnement ou bien que tous les experts français fonctionnent comme ça.
Pour résumer, aujourd'hui 30 octobre 2021, pour un dégât des eaux déclaré le 13 janvier 2021, la plateforme d'expertise mandate (après avoir oublié de le faire avant relance de notre part auprès d'une conseillère qui a eu l'obligeance de les appeler pendant notre conversation téléphonique) une seconde société d'expertise (la première ayant échouée dans son mandat de détection de fuite le 7 juin 2021) pour un rendez-vous mi-décembre.
Ce mandat fait suite à la recherche destructrice de la fuite et à sa réparation réalisée il y a plus d'un mois (20 septembre 2021) conformément au premier devis (plombier) que nous avions fourni dès le 16 février 2021.
L'objectif semble être de vérifier la conformité des devis du plaquiste (21 août et 24 septembre) et du plombier (devis d'origine détaillé) que nous avons fournis pour les réparations subséquentes.
 Le faux plafond est ouvert à plusieurs endroits et la laine de verre apparente et dégradée par la fuite laisse échapper des petits morceaux au sol. Le logement n'est donc pas réellement habitable.
Cependant la cerise sur le gâteau reste à venir. Viennent s'ajouter les turpitudes de la dernière communication téléphonique avec la conseillère en charge du dossier qui, en confirmant que le délai d'intervention de la société d'expertise est tout à fait raisonnable et son exécution indispensable, nous invite à colmater les ouvertures du plafond par nous même avec du carton pour pouvoir résider dans la maison puis nous raccroche au nez en précisant que désormais toute communication se ferait par écrit.
Alors, effectivement, nous n'avons pas les mêmes valeurs. Les conversations de nos appels à la MAIF ayant été enregistrées, celles-ci sont à même d'indiquer à qui voudrait l'entendre comment fonctionne aujourd'hui (ce n'était pas le cas par le passé) la MAIF (au moins pour sa gestion de sinistre habitation). Cela semble rejoindre les avis consultés ici et la très faible note obtenue semble même trop haute. Sachez également que mes motivations pour intervenir ici sont celles de sociétaire d'une compagnie d'assurance prétendument mutualiste. On peut désormais en douter.
Il faut tout de même noter que la plupart des conseillères au téléphone semblent faire de leur mieux dans la mesure des moyens mis à leur disposition, présentant même des excuses au nom de la MAIF pour les manquements indiqués et donnent même des explications sur le fonctionnement actuel (plateforme d'expertise mandatant à leur tour des sociétés d'expertise pour se rendre sur place et les procédures auxquelles elles doivent se conformer). Toutefois la dernière intervention téléphonique avec la personne chargée du dossier fait plutôt penser à un sabordage de l'image de la MAIF.</t>
  </si>
  <si>
    <t>h-kammoun-79909</t>
  </si>
  <si>
    <t>Ce qui est marrant c'est que la MAAF est prête a le prendre en tant que nouveau client avec 2 sinistres alors que j'y suis déjà et qu'ils m'ont envoyé un courrier de résiliation car 2 sinistres c'est trop...</t>
  </si>
  <si>
    <t>chuck-70841</t>
  </si>
  <si>
    <t xml:space="preserve">Hier matin, une ressort de suspension a rendu l'âme sur le véhicule de mon épouse, cassé net. Le véhicule étant encore roulant, nous l'avons amené au garage par notre propre moyen. Très stressée en raison d'un RDV pro très important, ma femme se demandait comment être à l'heure au dit RDV. A proximité immédiate de notre garagiste se trouve un centre Leclerc où nous avons pu louer un véhicule de substitution au prix minimum. Je viens de passer un coup de fil à notre délégation locale qui s'est empressée de rebasculer l'appel vers le centre d'assistance qui, bien entendu, est une entité extérieure à la MAIF. Ma demande était simple, les frais de location de la voiture sont-ils pris en charge par notre contrat (qui inclue une assistance 0 km, et la mise à disposition d'une voiture de secours). Réponse : non. Pourquoi ? Nous aurions du nous mettre en rapport avec l'assistance MAIF qui a des conventions avec des loueurs. OK, mais la voiture étant dans le pâté, et le premier HERTZ se trouvant à 15/20 KM comment faire ?... Nous aurions mis un taxi à votre disposition. Ah!? Et bien sur malgré les lourdeurs des démarches et les délais que tout ceci induit mon épouse aurait été ponctuelle au RDV (pro) important cité ci-dessus ? Silence de l'interlocutrice. Je lui ai demandé si notre conversation était enregistrée, réponse négative. Dommage, alors veuillez leur faire remonter la considération suivante "la MAIF est en train de devenir un véritable marchand de parapluie les jours de grand soleil". 
Tout ceci sachant que nous avons choisi le véhicule plus bas de gamme au prix le plus bas... 
C'est la deuxième "aventure" de ce type que nous avons cette année avec la MAIF (cherchez mon pseudo sur ce forum et vous verrez que la première n'était pas mal non plus...) 
Bref un assureur militant ? Militant pour quoi ? Militant pour qui ? Sans doute pour une meilleure rémunération de son staff dirigeant aux dépens de ses sociétaires...   
</t>
  </si>
  <si>
    <t>el-hassane-b-128465</t>
  </si>
  <si>
    <t>JE SUIS SATISFAIT DU PRIX ET DE  LA GARANTIE JE PENSE QUE CELA ETAIT POUR MOI UN BON CHOIX ASSURANCE ET JE SERAIS RTAVIS QUE CETTE ASSURANCE ET SES GARANTIES SOIT APPLIQUER</t>
  </si>
  <si>
    <t>christian-b-113282</t>
  </si>
  <si>
    <t>Pas de mauvaises surprise avec cette assurance, je suis satisfais des prestations.
J'ai l'intention de garder tous mes contrats autos jusqu'à nouvel ordre.</t>
  </si>
  <si>
    <t>cedric-l-123914</t>
  </si>
  <si>
    <t xml:space="preserve">JE NE SUI PAS CONTEN DU TOUT JAI VOULU ME RETRACTER POUR MON CONTRA SANTER ET CES TRES COMPLIQUER JAI LIMPRESSION
POUR SOUSCRIRE CA PREND 5 MIN POUR RESILIER CES TOUTE UNE HISTOIRE
</t>
  </si>
  <si>
    <t>alparslan-139630</t>
  </si>
  <si>
    <t>Rien à dire au service client ou au délais de remboursement qui sont plutôt irréprochable de ce coté. Mais mutuelle un peu chère pour vu les taux de remboursements..</t>
  </si>
  <si>
    <t>sandrine74-97667</t>
  </si>
  <si>
    <t>Pas de soucis pour encaisser l'argent tous les mois, par contre quand on déclare un arrêt maladie indemnisé par la sécu, le motif du médecin n'est pas valable pour allianz ??, on fait comment pour vivre, on prend justement ce genre d'assurance pour ne pas être en galère financière, au vu des commentaires je ne suis pas la seule à être insatisfaite. Au téléphone, la personne ne comprenait pas mon dossier et me laisse entendre que j'ai un arret maladie non justifié et que le motif est normal dans mon état, bravo pour votre professionnalisme ????</t>
  </si>
  <si>
    <t>kevin-l-108686</t>
  </si>
  <si>
    <t>Vous êtes très interessant pour le pris, maintenant j’attend de voir quand j’aurais besoin de vous. J’espère que cela n’arrivera jamais. Mais votre inscription est très simple et tout est bien détaillé</t>
  </si>
  <si>
    <t>gomorra-103045</t>
  </si>
  <si>
    <t>Bonjour client depuis de nombreuse année la maaf est devenu un assureur déplorable et emploi du personnels hautement incompétent je déconseille fortement se qui souhaite rejoindre cette PSEUDO assurance ..a part prendre votre argent incapable de trouver la moindre solution quand il s agira de résoudre un problème.. A évité ;-)</t>
  </si>
  <si>
    <t>krys-87653</t>
  </si>
  <si>
    <t>Bonjour, j'interviens car je suis excédée par les dérives du traitement de mes remboursements et autres. J'ai toujours envoyé tous les documents par mon espace personnel mais soudain on me répond par mail sans possibilité d'y répondre à mon tours, qu'il faut les renvoyer par courrier. Je n'ai jamais reçu d'accord pour entente préalable lorsque je fais une demande (donc j'imagine et je considère comme accordée si l'on ne me répond pas...  quoiqu'il en soit mon remboursement ne me parviendra pas). Suite à différents échanges par mail via mon espace personnel et appels téléphoniques... aujourd'hui après plusieurs tentatives d'appels téléphoniques (10mn de mise en attente pour tomber sur une répondeur pour vous annoncer que personne ne peut gérer votre appel), après la 4ième tentatives, je tombe sur une conseillère. Elle me raccroche au nez après que je lui ai exprimé l'objet de mon insistance et l'accumulation de mon insatisfaction. Elle me rappelle en simulant un problème technique sur la ligne téléphonique et finie par ne plus rappeler... quant enfin au bout de X tentatives, je tombe sur le très compétent Julien. Il fera tout pour comprendre à son niveau mes requêtes, mais pas moyen pour lui de prendre sur le champs contact avec ma compagnie. LUI m'a rappelé (ce n'est pas le cas de tous les conseillés que j'ai eu précédemment qui s'y étaient pourtant engagés) et m'a garantie que mes remboursements étaient traités en priorité et me parviendraient fin de semaine ou semaine prochaine... encore faudra-t-il que le suivi de son travail porte ses fruits ! On verra cela ! Il est fortement irritant et frustrant de ne pas pouvoir joindre directement notre propre mutuelle (trop d'intermédiaires n'a jamais été efficace). Aucune possibilité d'avoir une réponse urgente.  Lorsque j'ai appelé pour demandé les modalités de résiliation de mon contrat, une conseillère m'a répondu que je devais faire mes démarches deux mois la date de l'avenant de mon contrat initial (j'avais trouvé cela très étonnant et je lui en ai fait part mais elle m'a certifié ses dires !) Au moment convenu, je reprends contact mais là on me répond que c'était à la date d'adhésion donc délai dépassé alors je suis engagée malgré ma volonté jusqu'à fin décembre de l'année civile. J'espère rapidement sortir de ce cauchemar...</t>
  </si>
  <si>
    <t>grosjej1977-78397</t>
  </si>
  <si>
    <t>A éviter pour gérer votre assurance vie. La grand mère de ma femme est décédée en mars et 6 mois après le dossier n'est toujours pas réglé. Dossier reçu en retard et contenant des erreurs (quote part incorrect) Impossible d'avoir quelqu'un de compétent au téléphone, on a juste un service desk qui ne peut pas faire grand chose et vous dit d'attendre.</t>
  </si>
  <si>
    <t>denis--124219</t>
  </si>
  <si>
    <t xml:space="preserve">En attente d'un forfait de cure depuis 8 semaines je dis bien "forfait " apparemment il faux déterrée grand parents et ailleurs afin d'obtenir vos droits pour m'a parts je viens de demander un audit auprès de cette société à fuir </t>
  </si>
  <si>
    <t>dominique-j-127903</t>
  </si>
  <si>
    <t>Je suis satisfaite du service . Les opérations à distance sont d'un grand secours, surtout par les temps qui courent ! Je n'ai rien d'autre à déclarer</t>
  </si>
  <si>
    <t>figue-s-113450</t>
  </si>
  <si>
    <t>Le conseiller a été très aimable, à répondu à toutes mes questions et a su m’aider à trouver la bonne formule. Le site est très bien fait, mais l’aide de cette personne a été décisive. Bravo</t>
  </si>
  <si>
    <t>guilblac26-137745</t>
  </si>
  <si>
    <t>Monsieur PAPE lors de notre entretien téléphonique a été très compétant, professionnel et très à l'écoute, il a réglé très rapidement ma demande et solutionné mon problème je le remercie.
GUILLOTIN</t>
  </si>
  <si>
    <t>marco-60881</t>
  </si>
  <si>
    <t xml:space="preserve">ou est passée la MACIF d'entant ??? Sociétaire depuis 32 ans, mes parents et famille y était déjà bien avant moi. Mais à priori en 2018 la fidélité n'a plus d'importance pour la MACIF. 3 mois d'échanges ou plutôt de tentatives avec la messagerie MACIF et le service qualité et rien pas de réponse hormis , votre dossier est en attente, le responsable va vous recontacté avant le 22 on est le 27 et toujours rien. Merci la MACIF je ne vous reconnais plus et d'après ce que je constate je ne suis pas le seul. 
Pour remédier à mes soucis je décide de prendre RDV à l'agence de VALENCIENNES, ma femme et moi prenons congé une après midi pour honorer notre RDV afin de revoir l'ensemble de nos contrats ( 3 véhicules, la maison, assurances individuelle, assurances vie .....) arrivée à l'agence en pensant enfin obtenir des réponses, là l'incompétence est à son comble " on retrouve pas mon RDV " !! après avoir insisté et attendu une personne me reçois et là l'incompétence continu car je n'obtiens aucune réponse à part des propos incohérents , la personne avait de ne pas être à sa place !! Pire ensuite par son nom nous constatons que c'est elle qui avait donné le RDV "perdu" !! 
J'ai informé la MACIF de ces déboires quasiment un mois est passé depuis ma visite et rien ! je n'ose imaginer ce qui risque d'arriver en cas de sinistre important. 
Je n'ai jamais eu de problème pendant 30 ans ( jamais eu d'accident responsable) et un relationnel parfait avec cet assureur que j'ai conseillé à mes amis et famille , mais ça c'était avant. </t>
  </si>
  <si>
    <t>sandy-82014</t>
  </si>
  <si>
    <t>Honteux ! Ils détournent le sinistre avec jugement pour ne pas devoir vous apporter un remboursement. AUCUN SERIEUX ! Personnel incompétent et sans pouvoir au niveau de leur hiérarchie pour une réclamation.</t>
  </si>
  <si>
    <t>noni-20818</t>
  </si>
  <si>
    <t xml:space="preserve">Rembourse bien, mais vraiment trop cher, à garanties égale. même après 25 ans de fidélité et maximum de bonus 50% depuis de très nombreuses années. Suite à la première suspension de permis ( 5 mois) depuis que j'ai mon permis, 39 ans, jamais d'infraction, jamais d'accident responsable.
A garantie égale plus que doublement de la cotisation annuelle, même si j'ai récupérer mon permis et mes 12 points depuis 6 mois. </t>
  </si>
  <si>
    <t>jlochon-104794</t>
  </si>
  <si>
    <t>Madame Monsieur,
Cela fait maintenant plus de 53 ans que je fais partie de la M.G.P.
Cette Mutuelle m'a toujours donné entière satisfaction, toujours présente dans des moments difficiles.
Je suis actuellement en retraite, j'espère garder encore longtemps cette mutuelle. Dommage que les prix sont relativement élevés.
Bien cordialement
Jacques LOCHON</t>
  </si>
  <si>
    <t>renoux-v-122960</t>
  </si>
  <si>
    <t>Je suis satisfaite du service, les conseillers sont à l'écoute et sympathiques ! De plus les prix sont très convenables comparés à d'autres assurances</t>
  </si>
  <si>
    <t>giusi-93494</t>
  </si>
  <si>
    <t xml:space="preserve">La MGEN ne rembourse pas ce qui est marqué dans ses statuts : vous payez très cher la cotisation qui prévoit l'ensemble des ressources, même les salaires complémentaires sur lesquels vous ne versez aucune cotisation maladie.
Résultats:en cas de congé maladie la MGEN ne prend pas en charge ce deuxième salaire.
Vous payez pour les deux mais vous n'êtes couverts que sur votre emploi principal. Leur politique d'éthique et de respect des adhérents ne correspond pas à la réalité.
 </t>
  </si>
  <si>
    <t>cyd-87964</t>
  </si>
  <si>
    <t>Attractif pour les tarifs sinon à  fuir... soi disant bugs informatiques,  sinistre de plus de 15 jours toujours pas traité.. ordre de mission jamais envoyés aux professionnels, il faut appeler sans cesse le professionnel concerné sinon on ne sait jamais où en est le sinistre</t>
  </si>
  <si>
    <t>kyuuki-52214</t>
  </si>
  <si>
    <t>Client depuis pratiquement deux ans chez eux...
Je suis Maluser à 1.32, possède que 4000 km par ans de trajet ...
Actuellement, les devis sont à 1100 euros pour mon usage chez eux hors, mon contrat de juillet 2016 ( reconduction tacite ) me coute ... 1900 euros !
800 euros de différence qui sont uniquement sur l'explication de : 
- ce sont les prix de l'année dernière, on ne peut rien pour vous.
Le service client vous demande donc d'attendre votre échéance pour bénéficier d'une réduction éventuelle ( car oui, ils sont pas sur !!! )
Et quand on leur dit qu'on va résilier, ils sortent la grande phrase complètement fausse :
Vous ne pouvez pas, vous êtes obligé d'attendre la fin de votre contrat ! Chose complètement fausse depuis la loi Hamon ...
L'année dernière, leur service client était rapide, j'aurai même mis 5 étoiles .
Aujourd'hui, il faut attendre entre 10 et 15 minutes pour enfin avoir un conseillé au bout du fil ! Heureusement que nous sommes à l'air de l'illimité !</t>
  </si>
  <si>
    <t>mc-mak-50800</t>
  </si>
  <si>
    <t>Incompétent, la secrétaire va toujours demander l'autorisation à sa chef, lamentable.</t>
  </si>
  <si>
    <t>moriso-97847</t>
  </si>
  <si>
    <t xml:space="preserve">Bonjour,
je suis mécontent de votre mutuelle, car j'ai une personne de l'agence de Lyon au mois de juin 2020,  qui m'as contacter pour compléter mon contrat.
Je lui ai poser une question sur le remboursement santé suite a l’opération du genoux que je devais subir le 8/09/2020.
Sa réponse a été précise je le cite: On prendra une partie des soins et aussi une partie des dépassement d'honoraires mais pas tous.
Que fut mon entonnement quand la semaine dernière, j'ai envoyer la prise en charge des soins, et en retour on me réponds que cela n'ai pas possible vu le contact que j'ai souscris.
Pour finir vous serez t'il possible de me faire parvenir par vois postales les Formules DÉCOUVERT ainsi que la TRADITION.
Cordialement
</t>
  </si>
  <si>
    <t>toinou085-138731</t>
  </si>
  <si>
    <t>Les anciens contrats sont plutot bons (fonds euros), par contre la gestion c'est une catastrophe... difficile d'avoir une personne au téléphone, personnel non compétent, renvoi vers d'autres services... bref tout le charme de l'administration mais vraiment pénible. Il s'agit simplement d'avoir du bon sens pour traiter des opérations simples.</t>
  </si>
  <si>
    <t>yasmine75-76127</t>
  </si>
  <si>
    <t>Je vois deconseille d avoir un sinistre non responsable car ne donne pas de nouvelles malgré relances sur relances. Ce permette de transférer mon dossier d une agence a l' autre sans me le dire ....je pense changer d assureur très prochainement si les choses ne s améliore pas .DU JAMAIS VU !!!!!!</t>
  </si>
  <si>
    <t>bruno-m-111154</t>
  </si>
  <si>
    <t xml:space="preserve">bonjour ,
A ce jour vos service ne peuvent m'expliquer l'augmentation .
Vous n’êtes plus les moins chères après avoir consulter d'autre compagnie d'assurance avec les mêmes prestations. Je suis client depuis 15 ans .
Cordialement .
Un client depuis 15 ans . </t>
  </si>
  <si>
    <t>09 octobre 2018 suite à une expérience en octobre 2018</t>
  </si>
  <si>
    <t>celine-67498</t>
  </si>
  <si>
    <t xml:space="preserve">Bonjour je suis en arrêt depuis le 3 mars et nous sommes le 9 octobre et j ai toujours pas reçu mon complément de salaire de la mutuelle c est une honte !!!!!!.Je fait que vous appelez et mon travail aussi et toujours la même réponse on sait pas pour votre dossier on Attent sa fait juste 5 mois que j attent mais mes factures n attendent pas eux  par contre pour prélever sur le compte pour la mutuelle si il y a pas de soucis .une vrai honte de cette mutuelle!!!!!!!A partir de demain je vais entamer des procédure car c est plus impossible !!!!!!
Céline </t>
  </si>
  <si>
    <t>gabrielle-d-125903</t>
  </si>
  <si>
    <t xml:space="preserve">je suis satisfaite du prix et de l'accueil en agence.
site facile d'acces, intuitif et agréable.
les conseils sont avisés et adaptés.
respect des règles sanitaires en agence
</t>
  </si>
  <si>
    <t>19 mars 2019 suite à une expérience en mars 2019</t>
  </si>
  <si>
    <t>olive-72278</t>
  </si>
  <si>
    <t>Je suis désolée je paie depuis 2 ans et jamais remboursé plus de 20 euros par an 
Sterilisation de ma chienne et vaccins obligatoire 20 euros 
je résilie mon contrat en fin d'année de plus le prelevement des mensualites a augmente</t>
  </si>
  <si>
    <t>bruno-s-115334</t>
  </si>
  <si>
    <t>Je suis satisfait de la démarche j espère J aurais pas de problème par la suite, j espère qu un conseiller va m appelé pour la suite de ma demande. Merci</t>
  </si>
  <si>
    <t>bizuy-51333</t>
  </si>
  <si>
    <t>Les gens en agence deviennent paranos et pas courtois de surcroit. Le siège ne répond que par des évidences bien imposantes et ils vous laissent le bec dans l'eau. Honteux.</t>
  </si>
  <si>
    <t>sandoval-e-134116</t>
  </si>
  <si>
    <t>je suis très satisfaite, la rapidité, la bienveillance et l'écoute. Les prix sont très abordables et l'attente au téléphone pour avoir un conseiller très raisonnable.</t>
  </si>
  <si>
    <t>humeau-s-137542</t>
  </si>
  <si>
    <t>Je suis satisfait du service très reactif le site est très bien et très facile nous sommes bien guidee pas a pas donc je suis très satisfait de cette collaboration</t>
  </si>
  <si>
    <t>snobird16-62411</t>
  </si>
  <si>
    <t>La Macif ne vous considère que si vous n avez pas de sinistres j’etais client depuis 37 ans et vous vire sans aucune scrupule</t>
  </si>
  <si>
    <t>andre-a-109679</t>
  </si>
  <si>
    <t>très satisfait de la qualité des services les tarifs service client exemplaire bonne ecoute des besoins tres bon conseils vraiment je recommande a mes proches</t>
  </si>
  <si>
    <t>alex69-87917</t>
  </si>
  <si>
    <t xml:space="preserve">j'ai prêté ma voiture en leasing le gars c'est fait rentrer dedans par un scooter Uber,
donc accident corporel non responsable avec plusieurs témoins!
le mec de direct assurance m'a dit on s'occupe de tout ça va prendre environ 6 mois pour établir les responsabilités malgré les témoins de l'accident, parce que c'est corporel et c'est la police qui a fait les constatations.
Pour ne pas perdre mon emploi je me suis tape 4h de rer/jour !
et au final je l'ai quand meme perdu, mon emploi !
Alors que c'est le tiers qui est responsable, il sous evalue la valeur de mon vehicule,
et n ont aucune intention de faire valoir mes droits aupres de la compagnie adverse,
afin que je retrouve un vehicule neuf sans remettre la main a la poche, hallucinant.
D'un coup d'un seul et sans aucune communication il indemnise partiellement sur mon compte a decouvert le vehicule qui appartient à la Diac!
je les appels furieux et la le discours a changer du tout au tout de mensonge en mensonge,
d'excuse en excuse a chaque c'est un interlocuteur different, une horreur, il font tout pour ne pas me rembourser et se cache derriere les lois les delais etant dépassé a priori j'avais 30jours, je n'aurai plus droit au remboursement pour couronner le tout j'ai carrement ete resilie par direct assurance et la diac va me mettre interdit bancaire puisque sans emploi je ne peux rien rembourser!
j'etais le seul a travailler puisque ma conjointe est handicapee comme mon fils de 5ans
donc toute la partie non prise en charge par la secu je ne peux plus la paye donc mon petit garçon n'a plus le droit a ses soins et tous ca grace a direct assurance ! imaginez ce que je vis actuellement, imbuvable inacceptable, intolérable!
 </t>
  </si>
  <si>
    <t>fabaji-61348</t>
  </si>
  <si>
    <t>assurance a fuir de toute urgence. trés compliquer pour les joindres.ne rapele jamais</t>
  </si>
  <si>
    <t>zaky-95556</t>
  </si>
  <si>
    <t xml:space="preserve">Cela fait un an et demi que je paie une assurance tout risques. 
Le seul jour où j'ai un problème avec ma voiture aucune aide malheureusement. 
Cela fait un mois que je demande à parler à un responsable et jusqu'au jour d'aujourd'hui je n'ai jamais été rappelé comme indiqué au téléphone </t>
  </si>
  <si>
    <t>willystyle-55417</t>
  </si>
  <si>
    <t>Je suis globalement content de mon assurance auto et de la gestion des problèmes que j'ai pu rencontrer.Niveau relationnel RAS.Client depuis 7 ans et pour l'instant aucune raison de changer</t>
  </si>
  <si>
    <t>mikka66-62475</t>
  </si>
  <si>
    <t>J'aimais bien l'olivier jusqu'au jour ou cette assurance ma  rajouté 20euros de frais pour un prelevement  refusé, Des frais aussi colossaux pour une mensualité va faire fuir la moitié de vos clients, je vais résilier cette assurance, des prix attractifs mais on comprend mieux ou compense cette assurance pour récupérer des bénéfices, honteux à FUIR !!</t>
  </si>
  <si>
    <t>jean-yves-h-125742</t>
  </si>
  <si>
    <t>Je suis satisfait, si non j'aurai changer d'assurance.Je demande seulement à avoir une nouvelle attestation d'assurance mes papier de véhicule ayant été volés</t>
  </si>
  <si>
    <t>06 août 2018 suite à une expérience en août 2018</t>
  </si>
  <si>
    <t>aud89260-66016</t>
  </si>
  <si>
    <t>Gros problème au niveau de mes remboursements. On m'a rembourser deux mois et maintenant il faut les factures. Alors que je vais que chez le médecin. Je n'ai jamais vu un médecin donner une facture. On me dit que le problème c'est parceque je paye au tiers payant. Avec mon ancienne mutuelle sa n'a jamais déranger et sur le site de cette mutuelle il indique bien que si on paye au tiers on est remboursé directement. J'ai aussi des collègues qui sont dans le même cas.</t>
  </si>
  <si>
    <t>19 septembre 2019 suite à une expérience en septembre 2019</t>
  </si>
  <si>
    <t>grenouille-79326</t>
  </si>
  <si>
    <t xml:space="preserve">Bonjour, juste pour dire que le dossier de mon compagnon viens à été enregistré il y à une semaine à peine, on me dit qu'il y en a pour environ 4 à 5 semaines. Et en voyant les commentaires je prends peur. Mon compagnon et en arrêt suite à une opération en novembre 2018, l'employeur vient de transmettre les papiers, son compte bancaire est à sec et bloqué et moi de même, la situation et plus que précaire. On a vraiment plus un sous depuis deux mois, à peine de quoi manger et lorsque j'ai expliqué à mon interlocutrice elle m'a répondu qu'elle y pouvait rien, même pas mettre le dossier en urgence, on à deux enfants ! Alors déjà 4 à 5 semaines c'est énorme mais si c'est plus, on est morts ! 
On a vraiment pas besoin de plus de problèmes c'est déjà la cata...
</t>
  </si>
  <si>
    <t>sbthomas44-110463</t>
  </si>
  <si>
    <t>Fuyez axa pour souscrire une assurance vie. Sachez que lors du décès d'un titulaire d'une assurance vie AXA, vous en qualité de bénéficiaire, malgré vos demandes, AXA fait ce qu'il veut de cet argent et vous communique un montant qui ne justifie pas. Vous ne pouvez rien vérifier dois prétexte que le client est le défunt et que c'est confidentiel !
Axa peut vous communiquer n'importe quel montant de cette assurance en ne rémunérant pas l'AV la dernière année du décès, en prélèvement des frais inconnus. Bref fuyez cet assureur non transparent</t>
  </si>
  <si>
    <t>maxou43-58061</t>
  </si>
  <si>
    <t>noemieg-123335</t>
  </si>
  <si>
    <t>La pire des assurances cela fait 6 mois que j’attend le remboursement de mon sinistre on me balade de service en service. Personne ne me donne la même réponse et au final on fini par me raccrocher au nez. Je vais donc me rapprocher de mon avocat.</t>
  </si>
  <si>
    <t>michael-w-128496</t>
  </si>
  <si>
    <t>Je suis satisfait du service, je suis satisfait du tarif, je vais recommencer votre organisme à autrui, je vais me fidéliser chez direct assurance pour mon assurance auto.</t>
  </si>
  <si>
    <t>eugen-alexandru-z-113771</t>
  </si>
  <si>
    <t>Quels sont les motifs d'augmentation de ma prime d'assurance auto ? le contrat fait l'année dernière  en tant que jeune conducteur était a un tarif plus bas que celui de cette année, tout en sachant que je suis plus sous permis probatoire , donc ça devrait baisser le prix en suivant la logique... après 3 ans de permis sans incidents ....</t>
  </si>
  <si>
    <t>jung-k-112349</t>
  </si>
  <si>
    <t>Le contrat viens de commencer donc difficile de ce faire un avis à voir dans le futur si les garanties sont à la hauteur de ce que prétend l'assureur.</t>
  </si>
  <si>
    <t>21 octobre 2018 suite à une expérience en octobre 2018</t>
  </si>
  <si>
    <t>rebiel-67929</t>
  </si>
  <si>
    <t xml:space="preserve">La dernière campagne publicitaire de la MAIF m'a fait rire jaune. En effet, VOUS TROUVEZ NORMAL D'AVOIR A RECLAMER CE A QUOI VOUS AVEZ DROIT ? NOUS NON PLUS.
Dans une résidence secondaire parisienne vétuste, et où les fuites d'eaux sont nombreuses à tous les étages, étant au premier étage je  subis  les sinistres des étages supérieurs. Ayant fait à mes frais les travaux nécessaires pour sécuriser la conduite d'eau, je ne suis la cause d'aucun sinistre, mais j'ai des dégâts issus des étages supétrieurs.
Assuré à la MAIF depuis environ 40 ans j'ai contacté le service concerné en lui transmettant le constat établis avec le propriétaire du troisième étage qui reconnait sa responsabilité. Après un très bon contact, je reçois une confirmation écrite de la MAIF m 'indiquant que le dégât est pris en compte pour une somme forfaitaire de 400. Je comprends qu'une telle somme puisse mettre en péril l'équilibre financier de la MAIF ! Mais cela me convient en raison de l'ampleur des dégâts et de ma capacité à les prendre en charge.
Quelques temps après une personne fort désagréable m'indique, je cite  "que je n'ai droit à rien car je ne suis assuré qu'au tiers et donc seulement pour les dégâts qu'occasionnerait mon appartement aux autres" . Consternation et énervement de ma part, car c'est la double peine, j'ai fait les travaux pour mon appartement et je dois supporter les frais des autres qui ne l'ont pas fait.
Par ailleurs en suivant la logique de mon appartement assuré au tiers, cela ne devrait pas poser de problème pour se retourner auprès de l'assurance de l'appartement du troisième étage ? Sinon dites-moi à quoi sert cette assurance qui ne défend même pas ses sociétaires ?
Mon avocat suit cela de très près, notamment sur l'engagement initialement notifié puis démenti.
Que cet exemple édifiant  serve de leçon à ceux qui le liront.
Quand je pense à mes parents enseignants, qui faisaient bénévolement il y a bien longtemps du porte à porte pour porter l'idéal sociétaire MAIF, ils doivent se retourner dans leurs tombes. Et c'est bien triste.
</t>
  </si>
  <si>
    <t>25 octobre 2019 suite à une expérience en octobre 2019</t>
  </si>
  <si>
    <t>mimi-80405</t>
  </si>
  <si>
    <t>J ai étais reçu au téléphone par Caroline personne très agréable, très sympathique, très efficace au traitement de ma requête, si toutes les operatrices téléphonique pouvaient être comme elle, sa serait magnifique !!! Merci pour votre accueil et votre bonne humeur.</t>
  </si>
  <si>
    <t>07 novembre 2021 suite à une expérience en novembre 2021</t>
  </si>
  <si>
    <t>sallaberry-e-139148</t>
  </si>
  <si>
    <t>Jusqu'à ce jour tout est OK, pourvu que ça dure.
Prix intéressant,  dommage que les franchises soient élevé.
Et pourquoi mettre cent-cinquante caractères minimum, c'est trop :)</t>
  </si>
  <si>
    <t>maxime5415-75983</t>
  </si>
  <si>
    <t>Tres bon service client avec melly rien à reprocher
Un très bon accompagnement.</t>
  </si>
  <si>
    <t>moonfreud-56681</t>
  </si>
  <si>
    <t>Pour les contacter, numéro surtaxé. Après 5 minutes d'attente, la téléconseillère joue la mauvaise qualité de la ligne, qu'elle ne m'entends pas, que le son est saccadé qu'elle n'entends qu'un mot sur deux. Mon téléphone fonctionnait juste avant et juste après et j'entends parfaitement ses collègues derrière elle. Et quand je lui dis que je n'appelle pas d'un portable mais d'un fixe pouf, ça raccroche.</t>
  </si>
  <si>
    <t>mat30-68202</t>
  </si>
  <si>
    <t>Client auparavant convaincu de la MAIF mais désormais très très déçu en raison d'une résiliation abusive et unilatérale de tous nos contrats (!) pour un motif incompréhensible: impossible de régler cette situation ubuesque ("la décision a été prise au siège") : aucun sens de l'humain, du dialogue: déception profonde!</t>
  </si>
  <si>
    <t>philippe-t-105805</t>
  </si>
  <si>
    <t>Accueil et prestations sont parfaits.
En 4 ans les prix ont augmenté de 27% et même cette année malgré la crise sanitaire.
Je compte poursuivre mon contrat</t>
  </si>
  <si>
    <t>hakima-a-108468</t>
  </si>
  <si>
    <t>Vous devriez avoir honte, parce que quand on regarde de plus prêt les conditions générales c'est scandaleux je n'ai jamais vu ça vous profitez de la difficultés des gens pour leur proposer des prix abordable est encore mais quand on a un sinistre vu les somme que vous réclamez vous enterrez les gens à ce moment.
Vous savez je travaille dans l'automobile et je dois croiser une trentaine de personne et quand ils me disent qu'ils sont assurés chez vous je les mets en garde et leur dit de jeter un œil à vos façon de faire et à vos conditions.</t>
  </si>
  <si>
    <t>25 septembre 2021 suite à une expérience en janvier 2021</t>
  </si>
  <si>
    <t>passepartout-134499</t>
  </si>
  <si>
    <t>délais de remboursement excessif, aucune note de remboursement , lorsque qu'il y a remboursement il est global aucun détail, on ne sait pas à quoi cela correspond c'est le foutoir, et on ne parle pas du téléphone c'est une galère pour les obtenir........ à fuir</t>
  </si>
  <si>
    <t>brigit-sc-47527</t>
  </si>
  <si>
    <t>Une Mutuelle dont deux conseillers différents vous affirment qu'il n'y a pas de période de stage alors que le Règlement Mutualiste prévoit un stage de 12 mois avant de garantir la prestation, ce n'est pas très sérieux et limite abusif.</t>
  </si>
  <si>
    <t>19 août 2019 suite à une expérience en août 2019</t>
  </si>
  <si>
    <t>lefou-78531</t>
  </si>
  <si>
    <t xml:space="preserve">Plus compliqué en terme d'administration c'est difficilement possible, je ne reconnais pas de qualité au service. Mise à part "l'amusement" lorsque l'on veut les contacter pour créer un compte car leurs mots de passe est déja dépassé et qu'ils vous disent d'un thon nonchalant :"Crée un compte pour nous envoyer un mail" </t>
  </si>
  <si>
    <t>fred65-67811</t>
  </si>
  <si>
    <t>Sociétaire depuis mes 18 ans à la GMF avec à mon actif un accident non responsable et de simples bris de glace. J'ai subi une attaque d'un rongeur sur l'ensemble du cablage moteur pour un véhicule quasi neuf avec des dégats de prés de trois mille euros. Naievement étant assuré tous risques et cette situation ne relevant pas d'une clause d'exclusion contractuelle je pensais pouvoir bénéficier d'une prise en charge assurentielle. Refusée, car pas de choc. J'ai donc aprés maintes médiations du recourir à un contentieux judiciaire qui m'a été défavorable confirmant l'absence de choc, même si d'évidence, la situation de choc ne correspondait pas du tout à la situation me concernant, mais les dégats bien présents eux. Dans ces conditions, pourquoi ne nous dit on pas clairement que l'on ne couvre que les accidents en tous risques. On est obligé d'attendre d'être confronté à la situation particulière pour s'apercevoir d'une non prise en charge. Quel intérêt de mettre des clauses d'exclusion, si en dehors de ces dites clauses, on exclue tout de même d'une prise en charge. La GMF a préféré dépenser son argent en frais d avocat plutôt que de m'indemniser en première intention. Quelle bonne gestion client et bonne gestion financière. De toute facon tant que l'on paye sans sinistre sa cotisation tout va bien. Dès que vous exprimez votre sinistralité en dehors d un accident, un mur s'oppose à vous sans dialogue possible avec le service de gestion des sinistres délocalisé sur Paris. Assurément humain, mon oeil.</t>
  </si>
  <si>
    <t>camagni-e-129941</t>
  </si>
  <si>
    <t xml:space="preserve">Très bonne information 
Exçellent échange avec mon interlocuteur 
Je verrais par la suite à probablement prendre d’autres contrats si celui-ci me satisfait </t>
  </si>
  <si>
    <t>geoffroy-f-122016</t>
  </si>
  <si>
    <t>Service qui semble satisfaisant
Pas mal de questions sur You Drive, en attendant de voir la pratique
En revanche dommage, de ne pas avoir le même conseiller sur l'ensemble du parcours client... Le premier était parfait, le second... beaucoup moins...</t>
  </si>
  <si>
    <t>jean-luc67-33490</t>
  </si>
  <si>
    <t xml:space="preserve">Sinistre ouvert il y a un mois pour la toiture mais toujours pas prévu qu'il la repart!!
J'ai une bâche en attendant, qui fait un bruit monstre la nuit, tjrs mon trou au plafond, tjrs mes tuiles en moins, de nouvelles fuites et surtout il fait froid dans la maison.
Ils ont reçu le devis de l'artisan il y a deux semaines et après 15 jours de réflexion, décident plutôt de faire intervenir un expert (j'attends donc ce rdv mais dans combien de temps..), pour refaire un devis etc....
</t>
  </si>
  <si>
    <t>batty-s-121153</t>
  </si>
  <si>
    <t>Je viens de souscrire et je suis satisfaite des tarifs proposées qui me font économiser considérablement par rapport à mon ancienne assurance. J'attends de voir l'efficacité de L'olivier si malheureusement survient un sinistre...</t>
  </si>
  <si>
    <t>diavel13-138095</t>
  </si>
  <si>
    <t>C’ est l’assurance qui m’a proposé les meilleures garanties au meilleur prix, j’espère ne jamais avoir de sinistre pour juger de leur efficacité. En tous cas, le personnel est disponible, à l’écoute et réactif.</t>
  </si>
  <si>
    <t>cissou6sou123-75535</t>
  </si>
  <si>
    <t>Une cata pour les remboursements on attend des lustres on nous ballade au tel en disant que c'est traité plus de trois semaines après une demande de remboursement toujours rien sur le compte. Je vais leur envoyer mes frais bancaires car ce n'est pas la première fois !!! A fuir.</t>
  </si>
  <si>
    <t>frederic-c-117944</t>
  </si>
  <si>
    <t>Je suis très satisfait du service, accueil excellent de la personne au téléphone.
le service proposé correspond à mes attentes.
Je vous remercie.
Cordialement</t>
  </si>
  <si>
    <t>simon-t-106351</t>
  </si>
  <si>
    <t>Je n'ai fait que commencer à rappatrier mes contrats avec Direct Assurance, mais pour l'instant je suis très content du service proportionné. Il me reste encore l'assurance habitation et bientôt l'assurance moto mais je suis vraiment content d'être chez eux !</t>
  </si>
  <si>
    <t>spad-59539</t>
  </si>
  <si>
    <t>A FUIR SANS DEMANDER SON RESTE pour ceux qui ont la chance de ne pas encore être tombés dans leurs filets. Je ne peux pas dire explicitement ce que je pense de leur méthode la loi étant ce qu'elle est, car a lire tous les post je revis ma mésaventure qui n'est toujours pas finie.
J'attends une réponse du Furet.com qui m'a mis en relation avec ces eux, de toute manières il n'est pas question qu'ils s'en sortent a si bon compte.</t>
  </si>
  <si>
    <t>nono-101573</t>
  </si>
  <si>
    <t xml:space="preserve">Une catastrophe 
Mon fils a résilié son contrat car il bénéficie d'une mutuelle entreprise , envoie avec accusé de réception. Rien n'y fait, il ne veulent rien entendre. Il continuent à lui envoyer l'échéancier pour 2021 avec des menaces si il ne paye pas ses échéances.  Quand à moi ,il viennent d'interrompre la télétransmission avec ma caisse  d'assurance d'assurance-maladie  
Gros retard sur mes remboursements  
 A fuir de toute urgence </t>
  </si>
  <si>
    <t>houllebey-k-139577</t>
  </si>
  <si>
    <t>Passant d'une assurance "classique" a l'olivier , je suis passé de 95e a 35e par mois pour les mêmes garanties, et une plus grande facilité pour les demarches.</t>
  </si>
  <si>
    <t>decu73-52687</t>
  </si>
  <si>
    <t xml:space="preserve">Etant client Direct Assurance, je les ai contacté dans le cadre d'un changement de véhicule puisque je trouvais moins cher que ce qu'ils me proposaient sur leur site dans la rubrique "Changer de véhicule" sur un comparateur d'assurances, et devinez chez qui... Direct assurance !
Je prends mon téléphone comme tout bon client fidèle pour leur mentionner le problème. Après plusieurs minutes de recherche de numéro et d'appels je tombe sur une conseillère clientèle qui au bout du compte me recrache le script qu'on lui a appris dans les centres d'appels au Maroc et me dit grosso-modo: on peut rien faire et vous engagements ne vous permettent pas de résilier. Merci loi Hamon, je vais maintenant changer d'assurance même si ça me coûte plus cher mais au moins je ne serais pas un pigeon qu'ils réussiront à avoir et à faire payer leurs frais énormes de compagnes de pub!
Je vous invite à faire pareil afin qu'ils savent que l'on est pas de pigeons!  </t>
  </si>
  <si>
    <t>bouhdidi-m-115459</t>
  </si>
  <si>
    <t>pour l'instant je suis pleinement satisfait surtout en ce qui concerne le prix et la rappidité avec laquelle vous avez traiter le dossier,je ne manquerai pas de vous commander a mes amis.</t>
  </si>
  <si>
    <t>kty-71-96969</t>
  </si>
  <si>
    <t>accueil super, réactivité excellente, contact facile je recommande vivement, les réponses à mes questions traitées très rapidement, très satisfaisant.</t>
  </si>
  <si>
    <t>francois13-68006</t>
  </si>
  <si>
    <t>Je déconseille fortement cette assurance ne traite pas les dossier et font poireauter leur client</t>
  </si>
  <si>
    <t>verheyen-s-129111</t>
  </si>
  <si>
    <t xml:space="preserve">Le prix est un peux chère mais je gagne par rapport a mon ancienne assurance voiture
je vais voir si je serais content de cette nouvelle assurance, c'est ma première fois chez vous </t>
  </si>
  <si>
    <t>pastent-60304</t>
  </si>
  <si>
    <t>Après 37 ans en tant qu'adhérente à la MGEN, je peux vous dire à quel point cette mutuelle, quasi imposée par l'éducation nationale en début de carrière, est à éviter le plus possible...Prix élevés par rapport aux remboursements effectués, dépassements, même liés à un cancer, non pris en compte et, surtout, une exceptionnelle incompétence au niveau administratif...Il n'y a qu'à voir la tête des médecins ou secrétaires quand vous leur annoncez que vous êtres à la MGEN ! Pourquoi n'ai je jamais changé de mutuelle ? Parce que, après une maladie grave, on avait du mal à être accepté dans une autre  !
Pour mon fils, il a fallu des mois, lorsqu'il est devenu étudiant, pour que sa carte vitale soit enfin valide...suite à de nombreux "bugs" dus à l'incompétence de certains employés !</t>
  </si>
  <si>
    <t>07 avril 2020 suite à une expérience en avril 2020</t>
  </si>
  <si>
    <t>agnes10-88742</t>
  </si>
  <si>
    <t>Assureur compétent et honnête, personnel disponible et à l'écoute.
Le prix de l'assurance est convenable au produit et les avantages qu'il présente.
leur intervention est vraiment rapide en cas de besoin.</t>
  </si>
  <si>
    <t>wattinne-a-124739</t>
  </si>
  <si>
    <t>Je suis satisfaite de mon experience dans le cadre de la procédure d'inscription. Je vous remercie pour la facilité avec laquelle les conseillers peuvent être joints par téléphone sans avoir à attendre longtemps ni avoir à écouter les instructions d'un robot.</t>
  </si>
  <si>
    <t>nath-76867</t>
  </si>
  <si>
    <t>Des conseillers incompétents
Mauvais remboursement 
Franchise importante 
Prix élevés. Cette assurance n est pas à recommander
La qualité  n est pas au rendez- vous.</t>
  </si>
  <si>
    <t>simaju-75233</t>
  </si>
  <si>
    <t>La pub est vraiment alléchante mais derrière ce nuage de fumée il n'y a que des désagréments.J'ai souscris une assurance auto tous risques avec le pack sérénité, mon land cruiser à subi une tentative de vol avec du vandalisme en complément, dépôt de plainte, déclaration à l'assurance, l'expert passe voir le véhicule et il conclu que je suis responsable et que j'ai moi-même vandalisé ma voiture donc pas de prise en charge. Ahurissant, aucun retour de l'assurance qui se base sur le rapport de l'expert. Par contre c'est comptabilisé comme sinistre et mon malus. Impossible de dialoguer avec des personnes qui se trouvent de l'autre coté de la Méditerranée, qui ne sont jamais les mêmes et ne sont pas fichues de vous adresser un mail ou un courrier à la bonne adresse. A FUIR A EVITER SI VOUS POUVEZ RELAYER CELA ÉVITERA A DE NOMBREUSES PERSONNES DE VIVRE LA MÊME GALÈRE</t>
  </si>
  <si>
    <t>catyalan-104398</t>
  </si>
  <si>
    <t>Accueil parfait,site internet facile pour télécharger les documents, reçu ma carte verte de suite par mail et courrier, prix compétitifs, assurance de confiance,</t>
  </si>
  <si>
    <t>clion-o-106836</t>
  </si>
  <si>
    <t>tres bonne assurance recommander par mon pére 
pratique simple et d un prix concurentiel
idem pour assurance apart.
avec de nonbreuses options libre. a la carte</t>
  </si>
  <si>
    <t>jean-m-116035</t>
  </si>
  <si>
    <t>Simple d'utilisation au niveau du site internet, je ne sais pas si vous êtes compétitif par rapport à la concurrence.
J'espère que je suis bien assuré et surtout une assistance dépannage de O KMS</t>
  </si>
  <si>
    <t>rui-n-108449</t>
  </si>
  <si>
    <t>les cotisations ne cessent d' augmenter malgrès un bonus qui augmente lui aussi car je n ai jamais eu d'accident les prix reste assez élevé  pour les bons conducteurs</t>
  </si>
  <si>
    <t>cedric-g-107068</t>
  </si>
  <si>
    <t>on ne peux même pas télécharger l'échéancier actuel. le site est très mal fait. je n'ai pas de documents recents alors que j'en ai besoin pour monter un dossier. je ne recommanderais pas le site direct assurance.</t>
  </si>
  <si>
    <t>16 août 2019 suite à une expérience en août 2019</t>
  </si>
  <si>
    <t>saaida-78457</t>
  </si>
  <si>
    <t>Invalidité 1 suite à un cancer du sein</t>
  </si>
  <si>
    <t>herfeld-c-128548</t>
  </si>
  <si>
    <t>Service très satisfaisant avec une interface simple et pratique. Un conseiller a rapidement pris contact avec moi pour les démarche. Espérant que la suite sera identique</t>
  </si>
  <si>
    <t>dede-138614</t>
  </si>
  <si>
    <t>inadmissible , apres multiples appels et mails , pas de retour, on me repond que mon dossier est en traitement ,ou que le dossier est bloque alors que la conseillere me dit avoir tout les documents, avoir deja soucis de soutis et maintenant souci financier a cause du non paiement de ma rente invalidite, que se passe t il?? je n'avais pas de souci avant, le reglement suivait!!</t>
  </si>
  <si>
    <t>christ74-101224</t>
  </si>
  <si>
    <t>cette assurance n'est bonne que quand nous ne sommes pas encore client mais dès que nous avons signé le contrat il n'y a plus personne, donc je décommande de prendre cette assurance, vraiment pas sérieux, pour les avoir au téléphone c'est impossible et pas de réponses aux mails</t>
  </si>
  <si>
    <t>gerald--r-124419</t>
  </si>
  <si>
    <t>je viens juste de faire mon contrat auprès de vous , dans l'attente de me servir des différents termes de mon contrat je reste dans l'attente . mais j'avoue que 
de la transparence des informations que donner me va très bien, et me permet d'apprécier .</t>
  </si>
  <si>
    <t>03 août 2020 suite à une expérience en août 2020</t>
  </si>
  <si>
    <t>med-95846</t>
  </si>
  <si>
    <t>C'est vrai que cette assurance est pas chère mais même pour une formule tout risque avec ' pack de tranquilité  ' n'attendez pas a ce que vous soyez correctement indemnisé  en cas d'accident. Ils vous demandent d'avancer tout et ils vous confirment la prise en charge ( par telephone). une fois que vous payez , une autre personne vous confirme par ecrit que c'est à votre charge ...:) pas de voiture de remplacement, expertise incomplète , seulement 300 euros pour indemnisation dommage coroporel ( alors que le droit est a des milliers d'euros..)
Meme si vous n êtes pas responsable , DA va tout faire  pour défendre l'assurance adverse .
Bref,  à prendre en compte quand vous penser a assurer une voiture , ne pensez pas qu'au prix et évitez cette assurance.</t>
  </si>
  <si>
    <t>farigou-103491</t>
  </si>
  <si>
    <t xml:space="preserve">Réceptionne votre argent en quelques minutes seulement, mais vous le restitue avec difficulté après plusieurs mois !!! Il faut se battre pour fournir plusieurs fois les mêmes preuves, ainsi le temps passe et votre argent ne vous est toujours pas donné !
Comment peut-on faire confiance ?
</t>
  </si>
  <si>
    <t>paillard-j-137680</t>
  </si>
  <si>
    <t>Un des seuls contrats qui prévoit un conducteur secondaire hors foyer,  alors que les autres compagnies font l impasse sur le conducteur secondaire souvent confondu avec conducteur prêt de volant</t>
  </si>
  <si>
    <t>abdou75-100753</t>
  </si>
  <si>
    <t>Scooter neuf acheter en juin chez Honda qui me propose AMV. J'aurais du regarder les avis avant de souscrire. Un cauchemar ! Surpris au bout de 5 mois de couverture par un courrier AR m'annonçant la résiliation de mon contrat.Soit disant, ma précédente compagnie d'assurance m'aurait résilié, j'ai transmis les informations prouvant que c'était bel et bien moi qui avait décider de résilier. Depuis Silence radio.. Pour conclure, à éviter absolument !</t>
  </si>
  <si>
    <t>10 janvier 2020 suite à une expérience en janvier 2020</t>
  </si>
  <si>
    <t>mercedes-85758</t>
  </si>
  <si>
    <t>Première assurance auto chez qui je suis resté assuré plus de 3 ans (assuré pour 2 véhicules depuis bientôt 10 ans). 
Je teste régulièrement la concurrence (tous les 2 ans) et personne ne me propose moins cher pour 2 contrats tout risque. J'ai eu des accidents ou des dégâts climatiques donc j'ai pu tester le "SAV". Aucun problème rencontré jusqu'à ce jour.</t>
  </si>
  <si>
    <t>christ14-52667</t>
  </si>
  <si>
    <t>Je suis assuré depuis janvier 2011 sans aucun sinistre. J'avais souscrit en option le pack sérénité qui  fait bénéficier au bout de 5 ans, d'une réduction de 20 % sur votre cotisation. Or, cette réduction n'a pas été appliquée, au contraire, ma cotisation a encore augmenté. J'ai appelé au moins 5 fois Direct Assurances, je ne suis jamais tombé sur le même conseiller bien évidemment. Chaque fois on me confirmait que j'avais droit à cette réduction et que le nécessaire allait être fait et que je recevrais un mail de confirmation. Cela fait deux mois et je n'ai toujours rien reçu et je suis toujours prélevé du même montant. J'ai  adressé un courrier recommandé au service consommateurs de Direct Assurances. Suite à ce courrier, j'ai eu une conseillère en ligne qui m'a expliqué qu'en 2011 lors de la souscription de mon contrat, le pack sérénité n'était encore pas commercialisé et qu'il l'a été en 2012 et qu'en conséquence, ma réduction de 20 % serait appliquée qu'en janvier 2018. C'est vraiment n'importe quoi ! Cela signifierait qu'en 2011, j'ai souscrit et payé pour une option qui n'existait pas !!
J'en ai donc plus que marre de cet assureur que je déconseille vivement. Je ne comprends même pas qu'ils puissent encore exercer, vu leur incompétence et leur manque de professionnalisme !</t>
  </si>
  <si>
    <t>celia-98706</t>
  </si>
  <si>
    <t>NUL.....bande de menteurs quand vous rentrez chez vous ,vous arrivez encore a vous regardez dans un miroir tellement vous mentez ....aux personnes vous perdez expres les documents comme ca ont payent chaque mois c honteux</t>
  </si>
  <si>
    <t>moummm--111186</t>
  </si>
  <si>
    <t xml:space="preserve">Satisfait du service jattend de voir maintenant comment sa va se dérouler
Très bonne acceuil téléphonique très bien expliquer et tous compris de suite </t>
  </si>
  <si>
    <t>turquin-f-135063</t>
  </si>
  <si>
    <t>Très bon accueil téléphonique, clair et précis. Après un trentaine d'année chez le même assureur mais des tarifs trop élevées me voilà chez OLIVIER ASSURANCE, en espérant une aussi longue collaboration.</t>
  </si>
  <si>
    <t>sylvain-97404</t>
  </si>
  <si>
    <t>Assuré depuis plus de 15 ans à la mutuelle des motards, je savais que les prix étais plus élevé
Mais une très bonne couverture le premier Août j'ai eu un sinistre assuré tous risque je fait une déclaration l'expert passe je les rappelle 
Ma surprise il font tous pour ne pas prendre en compte mon sinistre 
Qui va pas chercher d'énorme sommes
Plusieurs lettre de réclamation 
Aucune réponse du coup changer d'assurance la même mésaventure est arrivé à un de mes collègue
Je déconseille vivement cet assurance</t>
  </si>
  <si>
    <t>huger-gerard-51457</t>
  </si>
  <si>
    <t>Très satisfait. Ecoute, prestations et tarifs.
Cette mutuelle, proposée par Cocoon, est en parfaite adéquation avec mes besoins de retraité. Niveau 2.
Plusieurs comparaisons faites et tous les 'démarcheurs' me conseillent de rester dans cette mutuelle. Les remboursements sont rapides, les contacts sont aisés. Je recommande.</t>
  </si>
  <si>
    <t>boris04011985-54142</t>
  </si>
  <si>
    <t>Bonjour, client depuis plusieurs années chez Active Assurance je déconseille à toute personne de prendre un contrat auprès de cet assureur calamiteux !!! J'ai été assuré chez 3 autres assureurs et je peux vous dire que active assurance est de loin l'assureur le plus mauvais en tout point avec qui j'ai malheureusement du collaborer. Il s'agit d'une entreprise qui n'est la que pour débiter / facturer sans assurer aucun service (un comble pour un assureur). Fuyez à tout prix cette assurance, je ne pense pas que vous puissiez trouver pire. Si toutefois vous franchissez le cap, ne venez pas vous plaindre vous aurez été prévenu.</t>
  </si>
  <si>
    <t>26 février 2017 suite à une expérience en février 2017</t>
  </si>
  <si>
    <t>ambrase13-52770</t>
  </si>
  <si>
    <t>Les conseillers sont sympathiques et à l'écoute ...mais les prix ont beaucoups augmentés en 4 années</t>
  </si>
  <si>
    <t>jean-f-126635</t>
  </si>
  <si>
    <t>Je suis très satisfait de la relation client. 
Mon interlocutrice sait se rendre disponible chaque fois que c'est nécessaire.
Le centre d'appel a une approche très professionnelle et conviviale.</t>
  </si>
  <si>
    <t>alain-b-134853</t>
  </si>
  <si>
    <t>SITE TRES CLAIR
RAPIDE ET EFFICACE
FRAIS DE DOSSIER TRES FAIBLE ET PAS DE SURCOUT A LA MENSUALISATION
RESTE A SAVOIR LE SAV EN CAS DE SINISTRE....MAIS CELA SEMBLE PROMETTEUR</t>
  </si>
  <si>
    <t>anthony-b-133339</t>
  </si>
  <si>
    <t>Je suis nouveau client et je suis très satisfait des super prix et de très bonnes garanties proposées et surtout de profiter du code promotionnel d'un amis. Merci direc assurance</t>
  </si>
  <si>
    <t>yama-67896</t>
  </si>
  <si>
    <t>Premier sinistre moto, bonus 50% plus 8.
3 mois après aucune avancé significative, ma moto est toujours en cours d'expertise, je me fait balader par la mutuelle des motards et malgrès que je lors ais signalé que cela me pénalisais pour me rendre au travail, toujours le même mépris.</t>
  </si>
  <si>
    <t>jmgrix-97326</t>
  </si>
  <si>
    <t xml:space="preserve">Au décès de mes parents, j'ai repris le contrat de l'appartement et de la maison desquels j'ai hérité. Ces "vieux contrats" augmentent arithmétiquement tous les ans et j'arrive à des sommes vertigineuses. Plus de 3 fois lees prix es plus bas que le marché propose. Par contre, en 2011, une mini tornade fit tomber l'une de mes cheminées. Sans discuter, le cabinet Jadot m'en a financé une toute neuve et de meilleure qualité. J'essaie des les motiver à revoir leurs tarifs mais là, ils ont l'oreille dure :-) Excellente gestion des sinistres mais tarifs prohibitifs. Dommage! </t>
  </si>
  <si>
    <t>sahakian-x-138910</t>
  </si>
  <si>
    <t>LE CONTRAT EST A MON NOM ALORS QUE J AVAIS RENSEIGNE LE NOM DE MON FILS.
JE ME SUIS JUSTE RENSEIGNé EN TANT QUE GESTIONNAIRE DU DOSSIER.
QUAND JE REGARDE LE CONTRAT SEUL LE MAIL FIGURE COMME DIRECTEUR</t>
  </si>
  <si>
    <t>cornubet-j-111767</t>
  </si>
  <si>
    <t>Je suis satisfait du service, mais la souscription à un nouveau contrat n'est pas très fluide! Il faut reprendre les démarches depuis le début, alors que les informations ne changent pas!</t>
  </si>
  <si>
    <t>donzelli-n-139437</t>
  </si>
  <si>
    <t>Personne au téléphone très sympathique !Devis rapide !prix super intéressant par rapport à mon ancien assureur!!je conseille L olivier à tous le monde!</t>
  </si>
  <si>
    <t>fontana-s-107881</t>
  </si>
  <si>
    <t>Très bon contact téléphonique. Prix très intéressant. je recommande vivement cette assurance. En plus j'ai bénéficié d'un parrainage c'est très appréciable !</t>
  </si>
  <si>
    <t>gervais-a-138779</t>
  </si>
  <si>
    <t>Une franchise plutôt élevée même en ajustant les tarifs mensuels ou annuels , très bon interlocuteur au téléphone qui a su répondre a l'ensemble de mes interrogations.</t>
  </si>
  <si>
    <t>duduf84-98568</t>
  </si>
  <si>
    <t>J'étais assuré à Direct assurance. En vertu de la loi Hamon mon nouvel assureur a envoyé en A/R un courrier de demande de résiliation.
Direct assurance dit ne jamais l'avoir reçu et ne veut pas interrompre le contrat.
Leur explication l'avis a été perdu du fait du COVID 19 et du bazar qui en a écoulé.
Pourtant j'ai bien l'avis de réception du recommandé.
Malgré cela il ne veule rien faire</t>
  </si>
  <si>
    <t>07 octobre 2021 suite à une expérience en janvier 2021</t>
  </si>
  <si>
    <t>mouhsinahamar-1987-136546</t>
  </si>
  <si>
    <t xml:space="preserve">Jai était au téléphone avec madame MARIAMA   c'est une excellente elle ma tout expliquer concernant ma carte je l'ai sa pa reçu encore cest comme j'ai compris il sans en retard 
Merci 
Cordialement 
Ahamar mouhsin </t>
  </si>
  <si>
    <t>08 octobre 2020 suite à une expérience en octobre 2020</t>
  </si>
  <si>
    <t>haline-98516</t>
  </si>
  <si>
    <t>Ayant résilié mon contrat en mars 2020 je reçois en septembre un recommandé pour un impayé de 4.24 avec menaces de poursuites si non payé sous 10 jours.
Un recommandé c'est 4.30 €
Une lettre simple ou un appel téléphonique aurait été plus simple
Maintenant je vais peut être attendre le règlement judiciaire de cette dette !</t>
  </si>
  <si>
    <t>anny-86955</t>
  </si>
  <si>
    <t>Ayant subit des dégradation sur mon toit suite à un très FORT vent, je vous es appeler pour le signaler mais après qu' un soit disant artisan vienne pour  constater les dégâts de tuiles envolées il vous à dit que le TOIT était vétuste donc  oui avait classer le dossier. Mon artisan à fait le travail et j'ai du payer la facture alors que je paye une assurance et que j'ai jamais eu de SOUCIS! Merci à vous</t>
  </si>
  <si>
    <t>27 juillet 2018 suite à une expérience en juillet 2018</t>
  </si>
  <si>
    <t>micka-65819</t>
  </si>
  <si>
    <t xml:space="preserve">Apres mon accident, un accident ayant plusieurs version parce que la partie adverse ne parle pas du fait qu'elle sortez de ça place de parking. Voila 3 mois que j'attend que mon sinistre que je juge non responsable ne vue des circonstances. Et malgré les éléments ajouté au dossier, le service indemnisation ( que l'on va surnommé les incompétents), n'a soit pas le temps d'examiner le dossier, soit attend une nouvelle pièce, bref ne prend pas le temps de prendre mon cas au sérieux et d’étudier tout les éléments que j'ai apporter au dossier. J'ai même rédiger un mail remettant en question la version adverses mais ces incompétent s'en moque car il n'en ont que faire. Je trouve que c'est un comble de mettre un service indemnisation au mains de personne si peut impliquer dans leur travail. Alors qu'il me parait être le service le plus important d'une assurance. 
Voila 3 mois que j'attend d’être juger non responsable de cet accident. Car actuellement je ne peut pas conduire dans ces conditions car ma moto est passer en épave et ne m'a était rembourser que 3500 euros sur les 5000 prévue. 
Je ne sais pas si un service plus compétent peu prendre le relais mais ce n'est juste pas acceptable de voir un service si nul. 
Assurance à éviter car en cas de conflit en les assurances il vont ce plier et vous faire porter le chapeau. En tout cas c'est bel et bien mon ressenti. </t>
  </si>
  <si>
    <t>pierre-alexandre-l-125287</t>
  </si>
  <si>
    <t>prix attractif, Simple, rapide à souscrire aucun problème depuis un ans je n'ai pas eu de soucis ou d'accident a voir si dans l'avenir cela reste comme ca et que l'assurance sera bien la au cas ou .</t>
  </si>
  <si>
    <t>thomas-n-128499</t>
  </si>
  <si>
    <t xml:space="preserve">Tarifs corrects ????
Pas très claire sur les tarifs au téléphone, il ne faut pas hésiter à redemander plusieurs fois les tarifs précis des 1ers paiement    </t>
  </si>
  <si>
    <t>gregory-52138</t>
  </si>
  <si>
    <t>les assurances manquent de plus en plus de respect aux clients; après plusieurs tentatives d'appel au centre d'appels des communications coupées sans raison; des conseillers qui ne veulent pas faire leur travail ou encore qui disent mettre un terme à la communication sans vouloir donner leur nom et leur prénom ? ou va la qualité client ? je suis complètement déçu de cette attitude déplorable.</t>
  </si>
  <si>
    <t>pcordeli-57778</t>
  </si>
  <si>
    <t>client depuis 20 ans, je suis très satisfait. Sauf de la cotisation qui ne prends pas en compte de la fidélité du consommateur...</t>
  </si>
  <si>
    <t>verhooghe-j-117500</t>
  </si>
  <si>
    <t>Je suis satisfaite des prix et de l'accueil et amabilité des conseillers au téléphone.
Le site Internet par contre dysfonctionne (lenteur, erreurs...).</t>
  </si>
  <si>
    <t>jessica83-98756</t>
  </si>
  <si>
    <t xml:space="preserve">Vraiment ravie ! Une rapidité et clarté des échanges, un très bon tarif proposé !
Ayant fait d'autres devis, et était très déçue d'une autre assurance vous avez été au top ! </t>
  </si>
  <si>
    <t>bily-d-137714</t>
  </si>
  <si>
    <t>Souscription par internet / téléphone facile, bonne prise en charge de la conseillère assurance, rapidité de la souscription , qualité de service à confirmer par la suite</t>
  </si>
  <si>
    <t>11 avril 2017 suite à une expérience en avril 2017</t>
  </si>
  <si>
    <t>bdew1801-30078</t>
  </si>
  <si>
    <t>L'olivier assurance facture au prix fort le moindre oubli dans votre inscription ! 15 euros l'avenant pour modification du contrat ! Vous n'avez pas le droit à l'erreur (même de bonne foi )</t>
  </si>
  <si>
    <t>vanessa-b-129526</t>
  </si>
  <si>
    <t>je suis satisfaite.
très bien .
site facile d'accès et très clair.
je suis contente des services .
rappport qualité /prix tres bien et me convient. je recommande la gmf.</t>
  </si>
  <si>
    <t>pierre-alain-n-124940</t>
  </si>
  <si>
    <t xml:space="preserve">Je suis satisfait du service
Des prix est de pouvoir ajuster les options être au tiers mes avoir la protection équipement casque blouson et gants     </t>
  </si>
  <si>
    <t>lionel-m-112555</t>
  </si>
  <si>
    <t xml:space="preserve">Prix attractif pour l'ensemble des garanties proposées.
Un bon choix d'option en fonction des besoins et objets à assurer.
Devis en ligne et confirmation de l'assurance habitation facile.
</t>
  </si>
  <si>
    <t>vincent-p-132687</t>
  </si>
  <si>
    <t xml:space="preserve">Je suis satisfait du service, les prix me conviennent et tout est clair.
Simple rapide et efficace, que demander de mieux?
Le site est assez intuitif.
</t>
  </si>
  <si>
    <t>julien-c-105237</t>
  </si>
  <si>
    <t xml:space="preserve">Une augmentation du tarif annuel tres  forte cette annee par rapport a 2020. je ne comprend pas vraiment cette hausse. a voir lannee prochaine.
cordialement </t>
  </si>
  <si>
    <t>hlnduch-39463</t>
  </si>
  <si>
    <t>dommage qu'il n'y ait pas la possibilité de mettre 0 étoile partout. J'ai été mal informée et c'est MOI qui en paie le prix. Jamais l'on m'a dit qu'il y avait une limite de remorquage Sinon je me serais débrouiller autrement et je n'aurais pas fait appel à ce service Toutes les autres compagnies mentionnent directement dans le devis le nombres de remorquages par année. La Maaf présente cela comme étant illimité ce qui est faux car il m'ont radié car j'en ai eu 2 en 2015, 1 en 2016 et 2 en 2017 ils auraient pu au moins m'avertir mais non au contraire même après avoir été radiée ils continuent de m'envoyer de la pub pour que je m'inscrive à leur assurance auto</t>
  </si>
  <si>
    <t>cyril-n-121865</t>
  </si>
  <si>
    <t>Je suis satisfait du service prix très abordable  rapide simple à l'emploi je recommander se service à d'autre personne qui non pas la connaissance !!</t>
  </si>
  <si>
    <t>marie-france-l-127488</t>
  </si>
  <si>
    <t>Bien merci bien servie bonne journer bon rapport qualité prix pris en charge vite bon rapport qualité prix  et sa va vite et rapide et bon rapport qualité prix .</t>
  </si>
  <si>
    <t>locqueneux-a-126132</t>
  </si>
  <si>
    <t>Pleine satisfaction pour la mise en place du contrat en ligne
Prix raisonnables pour un jeune conducteur
Rapidité pour la finalisation du contrat en ligne</t>
  </si>
  <si>
    <t>le-caer-l-107817</t>
  </si>
  <si>
    <t>Je suis satisfaite de mon service chez l'Olivier.
La mise en œuvre est Simple et rapide.
Conseillés à l'écoute de vos besoins, réactifs et très disponible.</t>
  </si>
  <si>
    <t>patouney-122186</t>
  </si>
  <si>
    <t>Bonjour,
Enseignant à la MGEN depuis 1980, je viens de subir une opération de la hanche avec 4 jours d'hospitalisation et un coût de 3500€. La convalescence a nécessité un arrêt de travail de plus de 90 jours et je suis donc passé en demi traitement pendant deux mois. Mon contrat prévoyait des indemnités journalières pour compenser ces pertes.
Je viens de recevoir un avis stipulant que compte tenu de mes revenus je n'avais droit à aucune indemnité. J'avais choisi la formule "EQUILIBRE" dans l'éventualité de ce cas, précisément.
Je vous conseille donc de bien calculer ce rapport revenus/indemnités avant de choisir votre formule.
Au final, entre la consultation du chirurgien en France puis le déplacement pour me faire opérer 2 mois plus tard à Lyon (je travaille à Mayotte) j'ai payé environ 3000€ pour ces 2 déplacements.
Cette opération me coûte donc 6500€. La MGEN a remboursé 620€ et ma cotisation annuelle se monte à 1818 €.
Je ne vous cache pas ma profonde déception (sans parles des difficultés de communication et le fonctionnement lamentable du site...).
En conséquence, je suis obligé de conserver la MGEN jusqu'à la fin de l'année 2021 mais je résilierai cette mutuelle à ce terme pour soit en choisir une autre, soit ne plus en utiliser et épargner les mensualités au cas ou....</t>
  </si>
  <si>
    <t>ludovic-d-124153</t>
  </si>
  <si>
    <t>simple et pratique .Ce site est très bien fait . 
Les prix sont compétitifs.
vous avez apportez satisfaction aux demandes des clients.
merci beaucoup.</t>
  </si>
  <si>
    <t>bruno-70311</t>
  </si>
  <si>
    <t>Lors de mon adhésion ils m'ont prélevé ma cotisation mensuelle sans avoir reçu la confirmation de résiliation de ma mutuelle qui n a pas accepte la résiliation. Ce qui fait que je me suis retrouvé sans aucune possibilité de télétransmission de la CPAM celle ci ne pouvant effectuer de télétransmission si on possède deux mutuelles.  Aucune possibilité  de contact. Impossible à joindre et quand on leur demande de rappeler .... j attends encore.   Ils restent dans leur deni et j'ai du m'acquitter de deux cotisations mensuelles sans avoir eu droit a me faire rembourser de mes soins occasionnés et d'avoir du les payer de ma poche.  Merci Santiane</t>
  </si>
  <si>
    <t>gurgen-s-123547</t>
  </si>
  <si>
    <t>Je n'ai rien a dire a part que la vitesse a la quelle on peut souscrire a un contrat est extrêmement rapide et a part ça pour le moment tout est correcte</t>
  </si>
  <si>
    <t>el-hadji-falilou-s-124009</t>
  </si>
  <si>
    <t>Je ne suis pas satisfait du service car on e fait payer un service que je ne consomme pas...  j'arrete mes contrats à leur termes c'est tout... surtout concernant ma Peugeot 106</t>
  </si>
  <si>
    <t>plc59510-130895</t>
  </si>
  <si>
    <t>Un prix attractif la premiére année, en augmentation de 18% sans sinistre aucun la 2éme.
Un vol de véhicule au mois de mars 2021 toujours non remboursé en septembre 2021.
Valeur à dire d'expert 35 000€, proposition de remboursement 28 000€... Dossier transmis à l'avocat.
Un autre véhicule sinistre de carrosserie non responsable, j'ai dû envoyer une lettre recommandée pour que l'expert expertise.
J'ai dû envoyer une lettre recommandée pour exiger le remboursement toujours non effectué 3 semaines après avoir transmis la facture...
Les excuses sont légions au téléphone : manque de personnel, souci informatique et maintenant période estivale...
Bref, rapide pour vous prélever mais c'est tou.
Ah si, j'ai oublié : 3 envois de carte verte avec un mauvais n° d'immatriculation pour un même véhicule.
Je tiens à la disposition de tous les mails, courriers et conversations enregistrées.
Un cas d'école de tout ce qu'il faut faire pour couler une boite.</t>
  </si>
  <si>
    <t>sandrine-f-126212</t>
  </si>
  <si>
    <t xml:space="preserve">Je suis satisfaite du prix pour le service
Je suis satisfaite de la rapidité
J'attends de voir l'évolution avec vous
Je vous recommande auprès de mes amies </t>
  </si>
  <si>
    <t>julie-b-112739</t>
  </si>
  <si>
    <t>Accueil toujours agréable au téléphone, bonne écoute et disponible pour chaque questions. Le délai d'attente est toujours raisonnable selon l'heure. Je conseille sans hésitation</t>
  </si>
  <si>
    <t>tcmg-51256</t>
  </si>
  <si>
    <t>Voilà maintenant 6 mois que j'attends le remboursement de mon accouchement au Luxembourg... je crois que je ne vais jamais revoir les 800 € auxquels j'ai pourtant droit étant donné que mon contrat prévoit un dépassement d'honoraire de 200% et que le tarif SS du Luxembourg pour une chambre particulière est de 66% de dépassement d'honoraires...
Bref à fuir...</t>
  </si>
  <si>
    <t>dimjo-114176</t>
  </si>
  <si>
    <t>Alors nous avec la swiss life une horreur .ma femme est héritière de sa marraine qui a un contrat de capitalisation chez swiss life avec une somme très confortable. Voila plusieurs mois que l on nous réclame les mêmes papiers fournis 50 fois .il y a deux semaines j aporl on me dit le dossier est complet depuis le 29 mars on vous versent les fonds,ne voiant rien n arriver je rappel aujourd'hui  meme on me dit que le dossier  n est pas complet .il ne savent plus quoi dire c eest une honte. Nous avons saisi  notre avocats  ce jour  qui assigne la swiss life devant le tribunal compétent pour une requête de demande  de dommages-intérêts. Assurance a fuir quelle horreur et quelle honte. Alors un simple particulier  si il a le malheur de ne pas pouvoir  une prime d assurance on lui laisse peut de temps pour régulariser. Si ce n est pas fait en 8 jours on le radit de l assurance .on le fiche sur un fichier mauvais payeur assurance et en prime on lui envoie les huissiers à la porte et la swiss life eu se permettent de jouer avec les nerfs des gens et bien rigoler. Rira bien qui rira le dernier</t>
  </si>
  <si>
    <t>Certes, je suis satisfait du service et de la couverture surtout pour la voiture, cependant, pour une voiture de plus de 20 ans avec un super bonus, je paie toujours pratiquement la même chose. Aucune baisse tangible. Plus de 10 ans à la GMF...
Pour le site, c'est simple et pratique pour obtenir des documents plutôt que de perdre du temps en agence.</t>
  </si>
  <si>
    <t>mgio-67537</t>
  </si>
  <si>
    <t>Augmentation de 30 % de ma prime en 2 ans sans aucun sinistre, pour motif d'accidentologie dans le 13. Pourtant, lors de mon inscription chez LOLIVIER, en 2016 la prime avait déjà été surélevée du fait d'un sinistre non responsable subi il y a qq années. Du coup, j'ai l'impression que toutes les excuses sont bonnes pour justifier une augmentation !!!</t>
  </si>
  <si>
    <t>anastasia-100483</t>
  </si>
  <si>
    <t>Bonjour, depuis Mars, j'essaye de réaliser la fin de mes travaux du couloir d'entrée. J'ai eu des gros soucis d'engorgement, heureusement j'ai une autre assurance pour les problèmes de fuite, ce qui fait qu'après différentes interventions le pbm a été résolu. Mais par précaution le dernier plombier (ayant travaillé à la Saur, très pro) a conseillé d'attendre une bonne année pour être sur de ne pas recasser le carrelage...j'ai suivi ce conseil et je m'en mords les doigts car depuis on me fait "poiroter" avec soi disant un 1er cabinet d'expertise, arrêt maladie, pbm informatique et j'en passe jusqu'au jour où j'ai appelé et qu'on me dise nous ne travaillons plus pour Axa ! re cabinet d'expertise délai de vacances...blabla bla  je précise qu'avec photos c'est évident de voir l'ancien carrelage blanc et le nouveau carrelage gris là où le plombier a changé les tuyaux ! La pauvre secrétaire ne fait que de me dire qu'elle transmets, bref nous voilà en fin d'année et le temps d'attente ici pour des artisans est de 6 à 10 mois, voilà où j'en suis. Je précise qu'il n'y a jamais d'excuses, je suis moi même commerçante et je ne pourrais pas envisager de traiter les clients de la sorte ! sans dire que mon fils a souscrit un contrat cet été, dommage ! Très déçue par ce manque de professionnalisme...</t>
  </si>
  <si>
    <t>momone-36371</t>
  </si>
  <si>
    <t>- 3 sinistres en 48ans et 3 prises de tete- Ils inventent n'importe quoi pour ne pas payer - La il parait que ma voiture roulait lorsque son bas de caisse a été heurtée - Je savis que j'avais une automatique mais pas une autonome - La j'ai compris - enfin direz vous - Je cherche une autre assurance Honnête</t>
  </si>
  <si>
    <t>chrisologue-h-117121</t>
  </si>
  <si>
    <t xml:space="preserve">C'est bien et très rapide pour s'assurer,  le site est très complet et compréhensible pour tout le monde. Rien de plus à rajouter. 
Merci bonne journée à vous </t>
  </si>
  <si>
    <t>07 juillet 2017 suite à une expérience en juillet 2017</t>
  </si>
  <si>
    <t>loomis123-55859</t>
  </si>
  <si>
    <t>Un service téléphonique déplorable, des augmentations chaque années sans aucune raison, (explication donnée, normal c'est partout pareil :(</t>
  </si>
  <si>
    <t>eugene-h-105066</t>
  </si>
  <si>
    <t>Je suis satisfait du prix sur le marché et de la démarche..je pourrais  évidement conseillé direct assurance à des relations et aux amis.
La démarche très simplifiée.</t>
  </si>
  <si>
    <t>selin-k-125998</t>
  </si>
  <si>
    <t xml:space="preserve">Très satisfait du service et rapide.
Le site est très facile a utiliser. Je conseille fortement. Les prix sont très intéressants par rapport à la concurrence </t>
  </si>
  <si>
    <t>kaba-67799</t>
  </si>
  <si>
    <t>J'ai eu degats d'eaux. Evenement couvert selon CG. Pacifica refuse le payment par une lettre qui reassemble a un message WhatsUp. Pas d'explication pk ils ne couvrent pas, ni de reference au contrat et ses CG. Je conteste alors par une lettre, avec reference aux contrat, Je calcule pour eux combien ils me doivent. 2j apres je recoit le virement sur mon compte. Le hasard? La faute humaine? Ou bien la politique d'assureur de payer seulement apres la contestation - si jamais y'en a?</t>
  </si>
  <si>
    <t>roland-d-113780</t>
  </si>
  <si>
    <t>J'ai rappelé hier pour corriger le kilométrage "Petit Rouleur" de 400 km (96500-&gt;91077).
Compte tenu du nombre de contrats que j'ai à la GMF, et du budget que cela représente, sans sinistre majeur depuis plusieurs dizaines d'années, j'ai pensé que la GMF aurait fait un "petit" geste commercial en maintenant le kilométrage à 12 mois (96500) ... 
Mais non, application stricte des dispositions annoncées : dommage !</t>
  </si>
  <si>
    <t>mok-92327</t>
  </si>
  <si>
    <t>Les prix ne me conviennent pas étant donné que je suis votre client depuis plus de 9 ans malgré que j'ai ajouté ma femme chez direct assurance. Aucun geste commercial et aucune négociation possible avec vous. Ces contraintes me poussent vraiment à aller vers assureurs même plus chers !
Cordialement.
Votre client insatisfait</t>
  </si>
  <si>
    <t>hereng-p-116167</t>
  </si>
  <si>
    <t>plus cher qu'annoncé initialement sur le devis;  la franchise reste élevée . Reste quand même compétitif . je ne comprends pas pourquoi le bonus est limité a 0,75</t>
  </si>
  <si>
    <t>nicolas33-89827</t>
  </si>
  <si>
    <t>Quel dommage que cet assureur soit si mal organisé (niveau informatique surtout). En temps normal (hors Covid) les conseillers sont agréables, à l'écoute. Les garanties sont bonnes et le tarif compétitif. Mais alors, quel enfer quand on est pro pour payer sa cotisation ! Pas de compte en ligne (on est en 2020 !! ), impossible de payer par CB en ligne. Et avec le covid, plus d'agence ouverte, même plus de ligne telephonique dédiée...un email ou on vous réponds (sous 36 heures en général). Mais le pire, j'ai fait un devis en ligne pour une nouvelle moto à titre perso, et essayé pendant des jours de souscrire, mais impossible : personne ne répond au téléphone, je demande à être rappelé plusieurs fois...j'attends toujours. Au final, j'ai acheté ma nouvelle moto mais l'ai faites assurer ailleurs...simplement parce qu'ils sont incapables de faire souscrire en ligne (en 2020 !! ). Il est triste de constater qu'un "bon" assureur soit au bord de l'effondrement avec le covid. Votre responsable informatique et/ou votre direction est/sont nuls. Le covid a révélé la sclérose de votre organisation. C'est bien dommage, mais c'est ainsi. Vous avez en tout cas perdu un client bêtement (et je ne pense pas être le seul).</t>
  </si>
  <si>
    <t>nicolas-m-124659</t>
  </si>
  <si>
    <t>Un devis rapide à faire. Par contre je suis déçu de ne pas pouvoir payer en ligne par carte bancaire, car vos services ne reconnaissent pas ma carte!!</t>
  </si>
  <si>
    <t>le-vaillant-c-110460</t>
  </si>
  <si>
    <t>Simple et facile.
Une remarque : le zoom sur mobile pour la lecture des documents peu pratique (pas de lisibilité quand on zoome avec les fonctions natives du téléphone)</t>
  </si>
  <si>
    <t>nihad-k-105913</t>
  </si>
  <si>
    <t>je suis satisfais du service , tres bien,  je debute et cela me parait bien et recommender sur de b=nombreux site et prestataire donc je souscrie.....</t>
  </si>
  <si>
    <t>sandy-c-125053</t>
  </si>
  <si>
    <t>Super, rapide, très bon tarif , très simple d'utilisation, je recommande vivement direct assurance pour faire un devis efficace et le finaliser directement en ligne, c'est parfait</t>
  </si>
  <si>
    <t>megan-108145</t>
  </si>
  <si>
    <t>Même avis que la plupart d'entre vous. Au téléphone on me dit que si je prends une seconde assurance chien celle ci n'augmentera pas c'est un cadeau qu'on me fait. Je reçois l'avis d'échéance et surprise je paie 2 euros en plus chaque mois!!! De plus je fais vacciner mon chien 10 jours avant la date à laquelle je suis censée le faire car je suis enceinte et ne pourrais plus bouger et surprise comme ça ne fait pas un an on refuse de me rembourser !!!! Ça fait 4 ans que je suis la bas !!! Je rédige ma lettre de résiliation!!!</t>
  </si>
  <si>
    <t>vasile-a-109190</t>
  </si>
  <si>
    <t>Je connais pas encore... On va voir avec le temps.. Je viens de découvrir cette assurance...j'espère d'avoir fait un bon choix. Je veux être appelé pour plus d'informations si c'est possible..</t>
  </si>
  <si>
    <t>baron-a-109432</t>
  </si>
  <si>
    <t>Je suis très satisfait, site internet intuitif et agréable à utiliser, bons prix et contrat rpide à signer en moins de 15 minutes tout était fait je suis ravi</t>
  </si>
  <si>
    <t>manon-f-110936</t>
  </si>
  <si>
    <t>simple et pratique surtout pour un jeune conducteur dont c'est la première expérience. Je conseil fortement cette assurance à tous les jeunes conducteurs</t>
  </si>
  <si>
    <t>valetibe-57777</t>
  </si>
  <si>
    <t>je suis a la maif ou filia maif depuis plus de vingt ans pour l'habitation, l'assurance scolaire , auto scooter et je dois dire que j'en suis tres satisfaite que ce soit pour les relations avec les conseillers par telephone, ou bien la prise en charge lors de sinsitre ...en aucun cas je partirai meme si certains sont plus attractifs la qualite de la prise en charge n'est pas la meme</t>
  </si>
  <si>
    <t>bienvenue--94589</t>
  </si>
  <si>
    <t>Je suis satisfait du service ,ayant un faible revenu cela rentre dans mon budget qui me permetra vie vivre ,dans mois avenir est il possible que le tarif perse</t>
  </si>
  <si>
    <t>yohan-f-123404</t>
  </si>
  <si>
    <t>Simple et pratique
dommage d'avoir à avancer 2 mois de cotisations le jour de la souscription, 1 mois avant résiliation du contrat en cours dans le cadre de la loi hamon.</t>
  </si>
  <si>
    <t>titi35-75277</t>
  </si>
  <si>
    <t>l'assureur change sont site sans prévenir personne de plus site qui ne fonctionne pas et lors de vos appel téléphonique les personnes sont agréable mais on sent la technique du " cause toujours on fera ce que l'on veut" et quand on voudra.
ne rembourse pas même après plusieurs relances
mutuelle à fuir de toute urgence.</t>
  </si>
  <si>
    <t>25 juin 2018 suite à une expérience en juin 2018</t>
  </si>
  <si>
    <t>varlou59-65020</t>
  </si>
  <si>
    <t xml:space="preserve">Mur de séparation qui s écroule dans votre jardin 
Après 3 mois d attente 
On vous dis qu' il n y a aucune prise en charge du sinistre car la cause n est pas accidentelle !!
Je suis consterné car on rejette toute la faute sur la construction du mur (malfacon) 90 ans!!
Et sur son entretien 
Toute les briques son dans mon jardin depuis 3 mois 
30 m2 de mur qui on détérioré toute ma végétation !
Écoeuré de payer dans le vide 
J ai pris la formule sérénité pour tout mes contrats 2000 euros par an pour rien !
Moi qui me disais que je payais cher mais que j avais de bonne garantie !!!
Extrêmement déçu </t>
  </si>
  <si>
    <t>adly-mousa-r-126174</t>
  </si>
  <si>
    <t>Très bon rapport qualité prix et toujours disponible rapidement au téléphone ou par mail.
Je recommande à mon entourage car j’ai déjà 2 véhicules chez eux et c’est top !</t>
  </si>
  <si>
    <t>lecerf-j-132161</t>
  </si>
  <si>
    <t>A la première étape, je suis satisfait des prestations au moment de la souscription. Les prix sont parmi les plus bas, en espérant que le service suive!</t>
  </si>
  <si>
    <t>07 février 2021 suite à une expérience en février 2021</t>
  </si>
  <si>
    <t>alainn-89575</t>
  </si>
  <si>
    <t>Je ne suis PAS à la retraite et adis filiale d'agipi axa me demande une attestation signée par ma caisse de retraite disant que je ne suis pas à la retraite !!!
Leur but est d'arrêter de ma payer ma prévoyance.
La carsat caisse de retraite ne veut pas remplir un tel papier car je n'ai fait aucune demande aupès d'eux et ils trouvent cela ridicule.
Je leur ai fait passer mon bulletin de salaire prouvant que je suis toujours payé par mon employeur mais cela ne leur suffit pas.
Je ne sais plus quoi faire.
Cela fait 3 mois que je leur explique au tel et par recommandé le ridicule de leur demande mais rien n y fait</t>
  </si>
  <si>
    <t>alphaa-87047</t>
  </si>
  <si>
    <t>Très contente de cette assurance!!! Surtout au niveau du service client!!! Ils sont très réactifs et ils trouvent rapidement une solution si on a un soucis. J'avais trouvé moins cher que chez eux mais le service n'était pas aussi rapide.</t>
  </si>
  <si>
    <t>02 décembre 2016 suite à une expérience en décembre 2016</t>
  </si>
  <si>
    <t>josefina-49826</t>
  </si>
  <si>
    <t>Bonjour, je suis client eurofil depuis 01/01/2002,Référence clien 125716 aujourd'hui j'ai, demandé un devis ppour un nouveau véhicule et pour avoir des garanties équivalantes le tarif à augmenté de 45 pour cent. Quant j'ai voulu établir un devis dans mon espace personnel le système ne me la pas permis et lorsque j'essaye de passer par un comparateur d'assurance Eurofil l ne propose pas de tarif. Ce qui me laisse à penser qu'ils ne veulent plus m'assurer vu mon age 76 ans alors que j'ai 50 pour cent de bonus et un seul accident responsable en 15 années d'assurance chez Eurofil. De plus des garanties ont été supprimées comme la protection juridique vie courante. Alors attention lorsque vous recevez un devis de EUROFIL, EN CAS DE CHANGEMENT DE VÉHICULE COMPARÉ BIEN TOUTES LES NOUVELLES GARANTIEZS PAR RAPPORT A VOTRE CONTRAT EXISTANT.</t>
  </si>
  <si>
    <t>jonathan-c-104955</t>
  </si>
  <si>
    <t xml:space="preserve">Simple, rapide, efficace au tarif imbattable  
Lorsque j'aurai un sinistre, espérant que cela n'arrive pas,  j'espère trouver la même réactivité.  
Il  </t>
  </si>
  <si>
    <t>halima-60775</t>
  </si>
  <si>
    <t>Tres en colere 1 seul sinistre au bout de 19 ans  cambriolage et la gmf cherche ts les pretextes pour ne pas payer...ecoeuree!!</t>
  </si>
  <si>
    <t>20 janvier 2017 suite à une expérience en janvier 2017</t>
  </si>
  <si>
    <t>elwen-51512</t>
  </si>
  <si>
    <t>Assurés depuis 30 ans et virés pour un sinistre du à une tentative de cambriolage récemment et un simple coup de fil passé il y a quelque annee pour un renseignement sur une cafetière cassée et qui a été enregistré comme un nouveau sinistre. Plus jamais la MAAF !</t>
  </si>
  <si>
    <t>osseux-c-117799</t>
  </si>
  <si>
    <t>Les prix me conviennent et serait prête à vous recommander auprès d'amis et collègues.
N'hésitez pas à me contacter si vous avez de nouvelles offres concernant aussi bien l'auto que l'habitat</t>
  </si>
  <si>
    <t>khelifa-r-104922</t>
  </si>
  <si>
    <t xml:space="preserve">une augmentation phénoménale en 4ans d'assurance habitation , de 11, XX euros à +18,XX euros.
un petit appartement au je n’ai jamais déclarer de sinistre........!!!  </t>
  </si>
  <si>
    <t>sabisab-58433</t>
  </si>
  <si>
    <t>Je suis actuellement chez maaf j'ai eu un accident début juillet ils me tiennent responsable a 100 pour 100 or que ce n'est pas ma faute . Une dame m'est rentré dedans malgres les temoins et les photos c'est aberrant.</t>
  </si>
  <si>
    <t>fripouille54-62309</t>
  </si>
  <si>
    <t>vu les avis des assurés , ce n'est pas rassurant !!! , suis nouveau , assuré depuis 2018 donc , pas rencontré de difficultés à ce jour , 0,50 % de bonus repris par la mutuelle ,</t>
  </si>
  <si>
    <t>anthony-j-124665</t>
  </si>
  <si>
    <t>Je suis satisfait le prix me convient. C'est dommage qu'il faut rentrer les informations personnelles en étant déjà client chez vous. Cordialement Monsieur Jan Antony</t>
  </si>
  <si>
    <t>philippe-75769</t>
  </si>
  <si>
    <t>C'est la cata cette mutuelle. Malgré plusieurs relances je n'ai toujours pas la télétransmission auprès de la sécu. Le problème dure depuis le mois de septembre 2018. Mes mails restent sans réponses. 
Du fait de la non transmission, pas de remboursements mutuelle bien entendu. J'ai envoyé les décomptes par courrier, par mails sur le site VIASANTE, avec le service client AG2R, rien n'y fait. Je pense que je vais résilier et me diriger vers une autre solution pour la couverture santé</t>
  </si>
  <si>
    <t>aremon-l-114224</t>
  </si>
  <si>
    <t>je suis satisfaite de ce nouveau contrat, en revanche je ne vois pas a quel moment s'applique la réduction grâce au parrainage. J'espère que cela sera rétablit rapidement .</t>
  </si>
  <si>
    <t>maiia-96859</t>
  </si>
  <si>
    <t xml:space="preserve">En plus d’être cher le service client et les délais de remboursement sont merdiques !!! Les conseillers n’écoutent pas les requêtes donc pas efficace et de surcroît désagréable !!!! Cela fait 3 mois que je trime pour me faire rembourser une facture dentaire : « problème de télétransmission » alors que j’ai fournis mainte et mainte fois mon attestation de droit !! Pas de retour pour m’en informer d’ailleurs et quand j’appelle on me parle de tout sauf de cette facture j’ai pris le soin de l’envoyer par mail mais apparement pas de trace ( j’ai le mail que j’ai envoyé qui prouve que je l’ai bien envoyé mais la conseillère était sure d’elle ( pourtant je doute qu’elle est pris le temps de comprendre et d’écouter ce que je lui disais agressive de mauvaise foi au top !!! ) il en est de même pour mon décompte de la sécurité sociale réellement épuisant je ne recommande pas du tout et envisage sérieusement de résilier pour souscrire ailleurs 
Parcontre tjr ponctuelle pour prélever ça pour ça aucun soucis ils savent faire !!!! </t>
  </si>
  <si>
    <t>melanie-e-107903</t>
  </si>
  <si>
    <t xml:space="preserve">simple et pratique   mais   un peut     chère
je n'ai pas     d'avis plus précis     voila j'ai tout dit
merci  de votre  compréhension 
cordialement </t>
  </si>
  <si>
    <t>frederic-51939</t>
  </si>
  <si>
    <t xml:space="preserve">bonjour
accident non responsable il y a une semaine ,la voiture est toujours chez le remorqueur qui m appelle pour me dire qu il ne sait pas ou l envoyer , direct assurance a envoye une liste de garage agréé par eux que doit appeler le transporteur ! mais rien ne bouge je suis a pied et on me dit que ca prendra que deux jours pour le passage de l expert si un jour il trouve un garage!
</t>
  </si>
  <si>
    <t>29 janvier 2019 suite à une expérience en janvier 2019</t>
  </si>
  <si>
    <t>claude-70727</t>
  </si>
  <si>
    <t>Ne répondent jamais à nos mails
Laissent traîner les dossiers (volontairement? certainement) 
N'indiquent pas les tarifs
Autrement dit ne souscrivez pas chez eux
J'espère que la loi sur la résiliation des mutuelles va vite changer</t>
  </si>
  <si>
    <t>morvandiaux-117264</t>
  </si>
  <si>
    <t>UN SCANDALE PERSONNE AU TELEPHONE PAS DE REMBOURSEMENTS DEPUIS DE LONGS MOIS / A EVITER DANGER  une mauvaise mutuelle après seulement 6 mois d'adhésion.</t>
  </si>
  <si>
    <t>19 octobre 2021 suite à une expérience en janvier 2021</t>
  </si>
  <si>
    <t>ebfox-137795</t>
  </si>
  <si>
    <t>Problèmes de remboursement médecin traitant ou spécialiste par exemple une visite médecin du mois d'aout remboursée en octobre, après de multiples appels. Pour ce qui est du prélèvement de la cotisation, là pas de retard. Pas sérieux et j'ai plusieurs comptes sociaux sur internet et je vais faire de la mauvaise pub!</t>
  </si>
  <si>
    <t>ledess-71885</t>
  </si>
  <si>
    <t xml:space="preserve">Assuré depuis presque 15 ans, les prix ne cessent de monté sans que l'on soit prévenu ! Sur leur site il est écrit " Les + mutuelle, tarif annuel forfaitaire et dégressif !!!!", là on est sur du tarif PROGRESSIF ! il est impossible d'avoir le même interlocuteur pour pouvoir avoir des renseignements corrects et discuter. Je pense quitter ce groupe !
</t>
  </si>
  <si>
    <t>amadeus-64522</t>
  </si>
  <si>
    <t xml:space="preserve">Il y a un ans et demi, je découvre une fuite au joint supérieur de mon parebrise. RENAULT me conseille d'appeler mon assureur, ce que je fais. Réponse MACIF, c'est de l'usure, pas de bris de glace ont ne couvre pas! Je regle donc la facture 405 euros. ( nécessité de casser le parebrise ). Aprs echange, celà fuyait encore, j'ai rapporté le master, RENAULT a "bourrer le joint à la pate..." Eux aussi...
</t>
  </si>
  <si>
    <t>jm-80125</t>
  </si>
  <si>
    <t>forte augmentation du tarif en une année, je n'ai eu que des problème avec cette assurance, meme si j'ai eu un accident non responsable, je ne comprend pas cette augmentation?
Je regrette mon ancien assureur, je ne vais pas poursuivre avec l'olivier je retourne a la macif qui est bcp moins cher et bien plus pro</t>
  </si>
  <si>
    <t>max-67540</t>
  </si>
  <si>
    <t>pas de problèmes e n particuliers,j'ai fait plusieurs pharmacies qui prenaient la mutuel ,tout les médicaments qui mettaient prescrit ont étaient remboursés</t>
  </si>
  <si>
    <t>nadia-111549</t>
  </si>
  <si>
    <t>Une conseillère, a été vraiment rassurante au moment où j'en avais besoin.Tres informée sur les réformes, m'a convaincu de la qualité de l'assurance. J'ai signé de suite, car ce que cherche le client c'est d'être informée pour ce sentir en sécurité.</t>
  </si>
  <si>
    <t>11 février 2019 suite à une expérience en février 2019</t>
  </si>
  <si>
    <t>brak-71152</t>
  </si>
  <si>
    <t>Remboursements tres longs soit 15 jours apres envoi de la feuille de soin et facture toujours pas rembourse Service.Client difficile à obtenir  peu compétent et evasif quand au suivi des dossiers j ai 7 chats assures chez assuopoil et je je pense résilier si cette gestion continue de cette maniere</t>
  </si>
  <si>
    <t>olsen-z-125181</t>
  </si>
  <si>
    <t>Je suis satisfait du service
A voir concernant les réductions possibles liées à Youdrive
Prix un peu élevé mais amené à - je l'espère - diminuer en fonction de ma conduite</t>
  </si>
  <si>
    <t>marie-francoise-g-108306</t>
  </si>
  <si>
    <t>Rapide, simple et pratique. J'ai aimé le tarif proposé pour une assurance tous risques ainsi que les conseils et propositions que vous faites à vos client.</t>
  </si>
  <si>
    <t>virginie-l-132672</t>
  </si>
  <si>
    <t>Tarif attrayant avec options qui permet d'obtenir des garanties identiques. Mon mari est déjà assuré chez vous, j'espère que la finalisation de mon dossier (envoi des PJ notamment) se déroulera mieux que pour mon mari qui a lutté contre un service client pas au niveau de ces tarifs. A voir avec le temps. avec la loi Hamon, nous pourrons aller voir la concurrence à l'issue</t>
  </si>
  <si>
    <t>recidiviste-61421</t>
  </si>
  <si>
    <t>2 sinistres non responsable déclarés en 2017 pour bris de glace (voiture fracturée - coût pour les 2 = 554€)
1 sinistre responsable déclaré en 2016 (coût 1.973€)
Aucun sinistre en 2014et2015 
Après avoir été convoqué le 10/02/18 à mon agence pour m'annoncer une hausse de 20%, j'ai reçu par mon couurier daté du 07/02 reçu le 12/02 un avis de résiliation? Je suis soudain devenu un délinquant multi-récidiviste pour avoir été victime de vandalisme!!! bienvenue à la GMF</t>
  </si>
  <si>
    <t>guillaume-a-132018</t>
  </si>
  <si>
    <t>Je suis satisfait du service et la qualité du prix et du produit je recommande vivement direct assurance au jeune chauffeur . satisfait cordialement merci</t>
  </si>
  <si>
    <t>marie-georges-p-121130</t>
  </si>
  <si>
    <t>je suis satisfait du service depuis ces quelques années que je suis adhérente.
j'ai plusieurs véhicules assurés chez vous , le service lors d'accident se passe bien.</t>
  </si>
  <si>
    <t>jeremie-o-111622</t>
  </si>
  <si>
    <t>Pas satisfait suite à une augmentation de 8€ de l'assurance, alors que le véhicule a passé le plusclair de son année sur place !! ce qui est inadmissible</t>
  </si>
  <si>
    <t>steph62-60182</t>
  </si>
  <si>
    <t>Bonne assurance, j'ai la chance d'avoir une agence Allianz dans ma ville et du coup des que j'ai une question il me suffit de me rendre directement en agence ou l'accueil, le service et la gestion des dossiers est excellente. L'assistance 0km est un veritable avantage certains facturent cette option tres cher alors que la c'est tres raisonnable et illimite et heureusement car sur la meme annee j'ai creve 3 fois et la batterie de ma voiture ne fonctionnait plus.</t>
  </si>
  <si>
    <t>manez-p-115944</t>
  </si>
  <si>
    <t>très bon service contact toujours parfait aimable et efficace. Je vous recommanderai à mes amis et entourage. Continuez ainsi. Peut être un peu plus de publicité ne nuirait pas</t>
  </si>
  <si>
    <t>dd-97685</t>
  </si>
  <si>
    <t>bonjour je suis plutôt satisfait de la mutuelle je les ai toutes essaye et toujours pareil pour prélever aucun soucis pour rembourser ou avoir quelqu'un au bout du fil impossible standard sature enfin avec Santiane c'est mieux qualité prix et service beaucoup mieux merci bien  cordialement</t>
  </si>
  <si>
    <t>amine--124434</t>
  </si>
  <si>
    <t>Assurance pitoyable, j’ai eu un sinistre en date du mois de mai , je n’ai toujours pas récupérer mon véhicule, les conseillers sont même pas capables de répondre à mes questions, plusieurs minutes d’attente au téléphone pour au final raccroché au nez des clients, attention au clauses général de cet assurance car au moment de la suscription du contrat y a un manque total d’informations, car en cas de vol de pièces sur le véhicule il rembourse pas les optiques et plus pièces détacher , ils prennent les gens pour des *** , je vous la recommande pas du tout cette assurance , j’ai deux contrats chez eux je vais les résilié, quitte à payé plus cher et être tranquille , plus de 2mois d’attente pour un sinistre pitoyable.</t>
  </si>
  <si>
    <t>brun-d-116633</t>
  </si>
  <si>
    <t xml:space="preserve">Je suis satisfait du service  
les pris sont  correct  rien a dire je vais certainement 
assurer  un deuxième  véhicule dans les prochain  mois  
merci </t>
  </si>
  <si>
    <t>chrisalix78-104775</t>
  </si>
  <si>
    <t>Une mutuelle à l'écoute, avec des contrats évolutifs en fonction des besoins, un réseau de professionnels bien fourni et des remboursements rapides...
J'en suis plus que satisfaite et je recommande !</t>
  </si>
  <si>
    <t>alex76-77565</t>
  </si>
  <si>
    <t>Bonjour, j'ai voulu souscrire une assurance chez April moto. La couverture paraissait bonne et les prix interessants. A pres 2 mois d'echanges (documents additionnels, ils vous demandent de les rappeler mais ne repondent jamais, leur dossier informatique ne prend pas en compte les appels, ne rappellent pas quand vous faites une demande de rappel automatique), j'ai abandonné...Je prefere une assurance un peu plus chere mais dont le service est correct. Ce qui est loin d'etre le cas pour april moto...</t>
  </si>
  <si>
    <t>billy-75889</t>
  </si>
  <si>
    <t xml:space="preserve">Attention pour le placement assurance retraite 
obliger de rester 20 ans sinon si vous arrêtez votre contrat avant le terme  un rendu de 65% seulement et des difficultés pour le rompre </t>
  </si>
  <si>
    <t>pirlouit-98666</t>
  </si>
  <si>
    <t xml:space="preserve">Cette mutuelle utilise des méthodes de démarchage inadmissibles:
On vous appelle sur votre portable (comment a-t-on votre numéro?), on a votre adresse postale, on vous dit que votre "assurance" actuelle qui vient de votre banque (on connaît votre banque et on la cite)est "obsolète", et qu'on vous propose beaucoup mieux et moins cher. Le discours vous laisse à penser que ceci se fait en liaison avec votre banque.
A la fin, comme vous dites ne pas vouloir décider quoi que ce soit sans avoir lu les propositions de contrats (que l'on a de toute façon l'intention de refuser), on vous envoie un texto portant un code à 5 chiffres que vous devez renvoyer. OK, vous le faites. On vous prévient que le "chef" doit rappeler un ou deux jours après pour s'assurer qu'on a été bien gentil et clair. On spécifie que Neoliane n'est pas en lien, ni avec votre assurance ni avec votre banque.
Moyennant quoi un ou deux jours plus tard vous recevez un appel du "chef" en question, qui vous explique que le code que vous avez renvoyé vaut signature des contrats, ce que bien sûr on ne vous avait jamais dit.
D'autre part, l'affirmation initiale qui vous dit qu'actuellement vous payez 48€ une assurance obsolète est un mensonge total. Mais comme vous écoutez le babil de  la personne en n'espérant qu'une chose, c'est qu'il s'arrête, vous n'y aviez pas tout de suite pris garde.
Bref, j'ai pu refuser, furieux, que l'on continue cette histoire (heureusement je n'avais pas donné mon numéro de compte en banque!) ce que, heureusement on a pris en compte
En résumé: Démarchage reposant sur le mensonge et la tromperie, acquisition d'une "signature électronique" sans prévenir qu'il s'agit effectivement d'une signature du contrat.
ce sont des méthodes dont je ne comprend spas qu'elles ne tombent pas sous le coup de la loi!
Mutuelle à éviter à tout prix!
</t>
  </si>
  <si>
    <t>jijoonettee-91585</t>
  </si>
  <si>
    <t>Le prix me convient, devis simple et réponse immédiate. Je recommande et notamment pour un nouveau conducteur, l'assurance répond à tous les critères</t>
  </si>
  <si>
    <t>conducteur-du-45-102285</t>
  </si>
  <si>
    <t>Mon véhicule a un problème et doit aller au garage et y rester toute la journée et j'ai demandé un véhicule de remplacement, je précise que je suis en tout risque avec option véhicule de remplacement et monsieur au téléphone ah non monsieur je peux rien faire pour vous et en plus es de mauvaise fois me dit que je n'ai pas l'option remplacement du véhicule alors que je l'ai je l'ai vérifié moi même. Alors dite moi ce que je paye?? Du vent??? Non mais sérieusement..</t>
  </si>
  <si>
    <t>16 novembre 2019 suite à une expérience en novembre 2019</t>
  </si>
  <si>
    <t>mady-81058</t>
  </si>
  <si>
    <t>un service client lamentable !!! j'ai pris contact par tel pour assurer un nouveau véhicule on m'annonce alors un tarif à 29 euros/mois, je valide l'offre mais une fois le contrat validé, surprise le tarif est en faite passé à 45 euros parce ce que le contrat a été fait au nom de ma fille sans mon accord, elle  n'a que 17 ans et pas encore le permis (sous prétexte que j'avais évoqué que ce véhicule lui sera destiné dans qq mois). Je refuse donc de valider et demande un contrat à mon nom jusqu'à l obtention du permis de ma fille. Et bien non, impossible !! on m'oblige à payer la surprime jeune conducteur pour un véhicule que ne sera pas utilisé par un jeune conducteur. je fais valoir mon droit de rétractation, non seulement on remet en cause ma version, me disant que le téléconseiller à respecté ma demande et la Matmut prend 1 mois pour résilier le contrat. Tellement déçu j'ai résilie les 4 autres véhicules assurés chez eux, belle fidélisation de ses clients !!! à fuir</t>
  </si>
  <si>
    <t>berf-139216</t>
  </si>
  <si>
    <t xml:space="preserve">Cela fait plusieurs années , aucune relation clientèle, remboursement faible malgré de gosse échéances mensuel de ma part et de mon employeur de 1200 salariés  
Forcing pour la carte de mutuel numérique!!!
En comparaison avec la mutuel Intermarché, le ITM est 2 fois moins chère, plafond lentilles lunette dents bien mieux couvert
Très déçu par le manque de communication , mutuel inconnu des centre de mutualisation... mauvaise image auprès des professionnelles de santé
</t>
  </si>
  <si>
    <t>kavirly-53226</t>
  </si>
  <si>
    <t>Depuis 7 ans à la Macif je n'avais pas eu de soucis jusqu'à ce que je décide de résilier un de mes contrats et que je me rende compte qu'il y avait plus intéressant ailleurs. Et là les sérieux ennuis commencent.</t>
  </si>
  <si>
    <t>alyson-p-128296</t>
  </si>
  <si>
    <t>Je suis satisfaits de services proposés, les tarifs sont raisonnables et adaptables ! Je recommande les yeux fermés! Merci pour vos comseils ! Parfait</t>
  </si>
  <si>
    <t>fatiha-b-108467</t>
  </si>
  <si>
    <t>simple et rapide conseillère très professionnelle, donne les bonnes informations, réactive,  Elle est à l'écoute, attentive à ma demande et très agréable</t>
  </si>
  <si>
    <t>hdhdhdhd-70982</t>
  </si>
  <si>
    <t>A FUIRE 
 Premiere assurance et je constate qu ils essayent d en profite 
1mois et demi pour un pare brise et aucune nouvelle
Oblige de les apeller tout les jours pour suivre et tout les jours le meme discours nous n arrivons pas a contacter l assurance adverse nous allons faire un rappelle demain
De plus ils me font payer 90 x2 et pour prendre l argent ils sont en a l heure meme en avance mais pour gerer les sinistres il faut avoir le temps
BEAUCOUP DE TEMPS
Je vais contacter un avocat voir se que je peux faire</t>
  </si>
  <si>
    <t>cyril-d-116047</t>
  </si>
  <si>
    <t>Je suis satisfait du prix de l'assurance DIRECT ASSURANCE ainsi que du service rendu.
La gestion facilité par internet permet de simplifier les démarches.
Je recommande.</t>
  </si>
  <si>
    <t>srosy-49578</t>
  </si>
  <si>
    <t>Bonjour a vous , je viens d'avoir une réponse positive de la part de l'assurance Néoliane qui annule mon contrat ,le contrat étant fait par un courtier pas très sérieux ,si vous avez des soucis comme moi une adresse mail : reclamation@neoliane.fr  
Vous faites votre réclamation avec vos coordonnées une personne  très aimable et sérieux  vous rappel aussitôt 
Je suis contente mon affaire est résolue</t>
  </si>
  <si>
    <t>lusqued-111888</t>
  </si>
  <si>
    <t xml:space="preserve">Si vous n'avez besoin de rien, cette assurance est pour vous. Je me suis fait renverser par une auto qui a reconnu sa faute à 100%. Je suis livrée à moi même. Aucun contact de la part de l'assurance depuis que j'ai contesté l'avis de l'expert. Que faire???
En fait, c'est pas cher mais on en a pour notre argent. </t>
  </si>
  <si>
    <t>el-hariouli-o-117819</t>
  </si>
  <si>
    <t>Je suis satisfait des prix, le devis c’est fais rapidement personnel à l’écoute. Content de l’assurance je la recommande. Simple et efficace site internet facile d’acces</t>
  </si>
  <si>
    <t>plancke-c-108574</t>
  </si>
  <si>
    <t>Les prix me conviennent: ma précédente assurance était deux fois plus chère.
Je viens de souscrire, donc je n'ai pas assez de recul pour évaluer le service.</t>
  </si>
  <si>
    <t>azizi-y-123578</t>
  </si>
  <si>
    <t>Je ne sais pas encore si je suis satisfait ou pas. Je ne peux me prononcer sur cela car on attend d'une assurance une réactivité et une bienveillance surtout en cas de sinistre, hors , ce n'est pas encore le cas :)</t>
  </si>
  <si>
    <t>tony-g-128795</t>
  </si>
  <si>
    <t>Sava c’était bien lapel c’est bien passer et les prix son bien aussi je suis satisfait de lapelle et des prix de l’assurance merci pour tout et pour votre temp accordé</t>
  </si>
  <si>
    <t>sab-116924</t>
  </si>
  <si>
    <t>Le 8/5 une moto a atterri dans ma voiture stationnée devant chez moi car une voiture lui a coupé la priorité. Radiateur Turbo HS donc voiture non roulante.
Le 10/5 après plusieurs appels sans succès auprès de mon assurance Pacifica, je décide de télécharger leur application afin de déclarer mon sinistre. 
Le 11/5, mon sinistre est pris en compte et apparemment, il fallait un "justificatif médicale" ??.
Ainsi, j'appelle encore et encore! Enfin je réussis à avoir un interlocuteur. J'explique mon histoire et ce dernier me rassure finalement aucun document m'est demandé. Puis, il me dirige vers l'assistance afin qu'une dépanneuse vienne chercher ma voiture. 
Ainsi, ce service m'organise l'intervention et 1h après ma voiture partait en direction du garage. Le garage me prévient de sa réception et me confirme qu'elle me préviendra du suivi. 
Le 12/5, je rappelle le garage qui m'informe que l'ordre de mission n'est toujours pas reçu. Elle ajoute "la voiture de courtoisie ne sera disponible qu'à partir du moment où les travaux commenceront". Donc, je rappelle mon interlocuteur Pacifica qui m'informe que le nécessaire sera fait que vendredi . Alors, je rappelle l'assistance pour obtenir une voiture de location et cette dernière me dit demande hautainement "dans combien de temps pouvez vous vous rendre à la société de location ?" Je lui demande où elle se trouve (# je suis piéton) et elle me rétorque " il faut que je recherche la société ?". ?? J'attends ! les heures passent alors je rappelle l'assistance et un homme me répond = nous avons fait le nécessaire. Sois disant un SMS envoyé ??. Il reporte le rdv au lendemain. 
13/5, jour férié, la sté de location "enterprise" est fermée. De nouveau, je rappelle l'assistance qui me réserve la voiture pour samedi 16/5. 
Vendredi 14/5, je rappelle le garage pour savoir s'ils ont bien reçu l'email de Pacifica  : message laissé sur le répondeur et apparemment ils font le pont # ils ne doivent pas être si débordé que ça. 
Samedi, je récupère la voiture de location chez Enterprise et ravie de la bonne humeur ce réceptionniste. 
Lundi 17/5, la secrétaire AD me rappelle pour que je dépose ma voiture ! Je lui rappelle qu'elle est déjà chez eux et "non roulante" ??. Jeudi 20/5 Enterprise me rappelle si on perdure la location ? Donc, je renouvelle mon appel auprès du garage qui m'informe que l'expert doit se déplacer car les photos ne suffisent pas mais il ne passera que mercredi 26/5 ??. Désespérée, je rappelle l'assistance pour lui exposer mon souci. Alors il me prolonge la location jusqu'à mardi 25/5! Et n'ont pas le pouvoir de faire plus. Alors je rappelle Pacifica pour exposer mon problème et elle prolonge le contrat de location (12 jrs normalement) exceptionnellement jusqu'à mardi 2/6 soit 16 jrs pas plus après tu te débrouilles. 
Mercredi 26/5 après midi, je rappelle le garagiste qui me signale que l'expert est passé dans la matinée et ils attendent 48h le compte rendu. J'expose ma situation = 15 jrs que ma voiture fait pot de fleur, marre de cette situation ! J'appelle l'expert  (en attente pendant 20 min.) Et  miracle un double appel du garagiste qui m'avertit qu'ils vont changer les pièces constatées (intercooler, bouclier, grille) #c'est les pièces que j'ai déclaré dans mon sinistre. Il faut 48h pour la réception de ces dernières et m'appelleront pour une voiture de courtoisie que je n'ai jamais eu pour info et ni d'appeler non plus. Jeudi 3/6, je rappelle à 10h30, pour connaître le suivi des réparations. Finalement, ils faut changer d'autres pièces non constaté lors de l'expertise ! Bref, ils ont les pièces et elle sera prête fin de journée ou le lendemain. 16h30, enfin, ma voiture est réparée. 
Je retourne la chercher vendredi à 8h tapante, c'est un soulagement ! La secrétaire me demande quand même s'il doivent récupérer une voiture de courtoisie . Je lui réponds NON (s'ils prenaient la peine de lire mon dossier bande de ??). 
Lors de la souscription auprès du Crédit Agricole on te vante un super service d'assurance et d'assistance assez coûteuse tous les mois ( sachant que j'ai aussi une assurance pour une seconde voiture ainsi que qu'une assurance maison,  assurance vie). Franchement, je me pose la question ? Je reste ou pas ?
 Je constate que je suis un dommage collatéral et personne ne s'occupe de ton dossier ! 
 Par contre, on ne t'oublie pas de prélever tout les mois !
 BRAVO pour l'incompétence de PACIFICA et leur expert. 
Le garagiste a fait du bon boulot mais le suivi de clientèle est à revoir. 
??????????
J'espère recevoir un questionnaire de satisfaction auprès de Pacifica et croyez moi, je vais les pourrir ??</t>
  </si>
  <si>
    <t>gillot-t-127957</t>
  </si>
  <si>
    <t>les prix sont extrêmement raisonnables, reste à voir dans le temps avec les augmentations.
service clients disponible et professionnel. pour l'instant j'en suis satisfait.</t>
  </si>
  <si>
    <t>19 mai 2017 suite à une expérience en mai 2017</t>
  </si>
  <si>
    <t>crew26-22904</t>
  </si>
  <si>
    <t>Bonjour,
Suite à une panne moteur sur l'autoroute, j'ai appelé l'assistance Pacifica pour qu'elle m'aide dans les démarches à suivre.
Je suis très satisfait de cet assureur.Tout a été pris en charge sans que je débourse un seul euro.( remorquage...)
Après avoir été déposé au garage par le remorqueur, Pacifica m'a envoyé un taxi pour que je puisse allé récupérer une voiture de location qu'ils m'avaient réservée pendant le temps des réparations nécessaires.
Ils m'ont tenu au courant de toutes les étapes par SMS.
Rien a redire!</t>
  </si>
  <si>
    <t>osange-76013</t>
  </si>
  <si>
    <t>Très bon avis sur mon échange avec Nadège ce matin  qui non seulement a répondu à mes questions avec justesse mais elle a en plus réparé quelques erreurs sur mon dossier.</t>
  </si>
  <si>
    <t>olenga-p-117892</t>
  </si>
  <si>
    <t>je suis satisfait du service ou accueil
les prix me conviennent pour le moment
simple, pratique et rapide
facilité de connexion sur votre site internet</t>
  </si>
  <si>
    <t>mehdi-87751</t>
  </si>
  <si>
    <t>Je ne comprends pas les avis négatifs. Cette mutuelle est excellente, j'ai aucun soucis de remboursement, quand tout est en règle avec votre travail, carte vitale, ameli  tout fonctionne. Si ce n'est pas le cas ne vous étonnez pas de pas recevoir vos remboursements... Faite vos démarches administratives avant de vous plaindre bon sang.</t>
  </si>
  <si>
    <t>sonia-79556</t>
  </si>
  <si>
    <t>J etais au chomage et j ai voulu resilier mon contrat a la date d echeance mais comme je n ai pas recu la lettre de date d echeance mon courier  de resiliation  etait arriver  en retard par rapport a la date d echeance donc m a resiliation a etait refuser mais maintenant je suis arriver au fin de droit  de chomage et je dois attendre que mon dossier soit traiter pour avoir droit a lAss c est comme RSA  alor j ai envoyer un courier de resiliation de ma mutuelle qui est a presque 80 euros par mois sachant que j ai un loyer a payer et d autre charge je leur ai expliquer mon cas dans la lettre de resiliation avec les documents de pole emploi a l apui mais ils m ont refuser la resiliation et qu il faut attendre la date d echeance  je suis vraiment decu je suis sans argent et ils veulent pas comprendre c est inhumaine</t>
  </si>
  <si>
    <t>audrey-l-118066</t>
  </si>
  <si>
    <t>Les prix me conviennent. C'est ma première assurance auto en mon nom et je suis impatiente de voir le système avec le boitier. C'est un avantage pour moi</t>
  </si>
  <si>
    <t>kwong-136749</t>
  </si>
  <si>
    <t>Suite à un cambriolage à mon domicile. Après plus de deux mois d’attente du passage de l’expert et la réponse définitive de l’assurance. Indemnisation 0. Je trouve cela inadmissible on paie tous les mois une assurance et dès qu’il y a un vrai problème il n’y a plus personne.</t>
  </si>
  <si>
    <t>ambresmelanie-110974</t>
  </si>
  <si>
    <t xml:space="preserve">J'ai commencé chez eux depuis le 8 avril et ça commence mal ils m'ont prélevé deux fois le même montant, la blague ils nous retrouvent pas la trace du deuxième prélèvement je leur envoi mon relevé banquaire depuis c'est silence radio. pour vous prélevé ils sont doués mais pour rembourser apareement moins !!! Je regrette si cette semaine et encore j'attends jusque mercredi je n'est pas de retour JE PARTIRAIS !!
</t>
  </si>
  <si>
    <t>nicolas-61054</t>
  </si>
  <si>
    <t>Accident non responsable étant garé normalement. DA Refuse de rembourser de les frais de carrosserie au prétexte qu'il y avait une petite trace sur l'aile antérieure à l'accident, A fuir !!!</t>
  </si>
  <si>
    <t>nico-96360</t>
  </si>
  <si>
    <t>Nouveau slogan » payé quand vous aurez besoin on ne sera pas là!
 Je n'ai jamais fait appel à mon assurance et le jour où j'ai eu besoin....
 J'ai souscrit une assurance il y a 4 ans le jour où j'ai besoin on me dit  non parce que votre maison neuve!!! Le contrat exclut de Maisonneuve en petite ligne!!! Bravo le conseiller...</t>
  </si>
  <si>
    <t>matraf06-81342</t>
  </si>
  <si>
    <t>Cardif ou l'assurance vie qui fait le Mort !!!
Sachez que vous êtes loin d'etre le seul. suite au décès de ma mère je suis en souffrance de réponse moi aussi de leur part.
Je leur ai portant écrire par lettre recommandée car ils ont dans un premier temps refuser une communication par mail.
Mais après plus de trois semaines, et contrairement au code des assurances, ils n'ont pas toujours pas prie attache avec moi.
J'ai du les harceler au téléphone pour qu'enfin il daigne me transmettre une adresse mail qui n'était pas la bonne.
Puis a force de relance apres plus de trois semaines de silence, ils ont enfin prie la peine de m'écrire " Nous accusons bonne réception de votre appel téléphonique et vous en remercions" N'est ce pas de foutre de la gueule des gens qui accessoirement doivent faire leur deuil de leur proche ??!!!
De plus, bien que notifier dans mes écrits que ma soeur (avec coordonnées pour la contacter) est aussi ayant droit sur ce contrat d'assurance vie, ils n'ont non seulement pas prie attache avec elle, mais semble m'envoyer des documents incorrectes puisque les sommes d'abattement correspondent a un ayant droit.
Donc après l'assurance vie qui fait le mort, j'ai le droit a l'assurance vie qui se paie ma gueule.
BRAVO CARDIF !!
Et pendant ce temps la, non seulement je dois faire face a mes difficultés financières, mais ils en plus ils font travailler l'argent de ma mère défunte a leur profit.
C'est une honte !!
Toutefois pour la neutralité des débats, je ne manquerais pas de vous faire par des suites de mon dossier.</t>
  </si>
  <si>
    <t>gelemercier59-115996</t>
  </si>
  <si>
    <t>A fuir !... Très réactifs pour que vous placiez vos fonds chez eux, mais quand il s'agit de les retirer, il vaut mieux avoir souscrit une bonne protection juridique. 
- Impossible de joindre par téléphone le service succession
- le numéro de contact 01 40 82 24 24 ne répond jamais non plus
- Pas de réponse aux mails, ni même aux courriers envoyés en LRAR, 
- Délai anormal de déblocage des capitaux décès (7 mois dans mon cas)
- Délai anormal de versement des primes contractuelles (prime de réemploi, versée au bout de 13 mois)
- Erreurs d'écriture comptable : 
=&gt; une de 102.746,19 € (quand même !) : erreur de support de placement
=&gt; une de 1.857,90 € (non régularisée à ce jour)
- Refus de versement d'intérêts sur capitaux décès
J'ai commencé à avoir des réponses lorsque j'ai déclenché ma protection juridique. 
Au bout de 15 mois de bagarre deux points de litige non résolus me conduisent à faire appel au Médiateur des Assurances et plus, si affinités.
En cas de difficulté avec AFER, vous pouvez vous adresser à la Médiation de l'Assurance : 
- soit par internet à l'adresse www.mediation-assurance.org. Ce canal est à privilégier pour une prise en charge plus rapide. 
- soit par courrier à l'adresse: 
La Médiation de l'Assurance, TSA 50110, 75441 PARIS CEDEX 09. 
Ces informations figurent dans la notice actuellement en vigueur qui vous a été remise lors de la souscription de votre adhésion à l'Afer et également sur leur site internet à la rubrique "Contact" puis "Vous souhaitez faire une réclamation ?".</t>
  </si>
  <si>
    <t>remi-n-133929</t>
  </si>
  <si>
    <t>Je trouve que le prix est assez élevé mais ayant eu un sinistre ce dernier est assez correct. Je recommande néanmoins l’assurance car devis simple et efficace</t>
  </si>
  <si>
    <t>maya-35974</t>
  </si>
  <si>
    <t>A plusieurs reprises attentes moyennes de 3 semaines pour un remboursement. De nombreuses erreurs de comptabilité. Pratiquement impossible de les avoir au téléphone et aucun rappel après avoir laissé de nombreux messages.
Aucun respect du client, limite outrancier.
Ils ont perdus deux clients. FUYEZ et vite.</t>
  </si>
  <si>
    <t>tozpat-62379</t>
  </si>
  <si>
    <t>très très mauvaise assurance sinistre le 4/2/2018 non responsable un véhicule ma percuter par l'arriere et grand silence de directe assurance je vais changer d'assureur au plus vite car sufisament cher pour le service qu'il offre</t>
  </si>
  <si>
    <t>alaya-s-133136</t>
  </si>
  <si>
    <t>Je suis satisfait du service que propose l Olivier assurance. Le service est rapide avec une tres bonne qualité et le prix de l assurance est raisonnable, continuez comme sa, c est du très bon travail.</t>
  </si>
  <si>
    <t>escalier-77349</t>
  </si>
  <si>
    <t>Concernant le dernier sinistre difficulté quant à avoir une réponse rapide et claire par un seul interlocuteur, remboursement incomplet.</t>
  </si>
  <si>
    <t>01 décembre 2018 suite à une expérience en décembre 2018</t>
  </si>
  <si>
    <t>pripri-69065</t>
  </si>
  <si>
    <t>Nul. A ne pas souscrire.  Très déçue par cette mutuelle.</t>
  </si>
  <si>
    <t>31 août 2018 suite à une expérience en août 2018</t>
  </si>
  <si>
    <t>ulvehjertr-66510</t>
  </si>
  <si>
    <t>J'ai été chez Axa pendant environ 6 ans. Ma mensualité n'a fait qu'augmenter tous les ans malgré n'avoir eu aucun sinistre ni problème. +20 euros par mois en 4 ans!
Je payais 65 euros par mois pour une 206 de 2004! En tiers initial! Pour ma Ioniq neuve en tout risques intégral je paie 77euros par mois, cherchez l'erreur!!! Je suis allée voir ailleurs pour mes 2 autres voitures! Inadmissible.</t>
  </si>
  <si>
    <t>julien-m-123908</t>
  </si>
  <si>
    <t xml:space="preserve">Je suis satisfait du service  bonne prestation merci encore je recommande vivement cette assurance 
Prix convenable  et abordable
Une bonne équipe 
Merci </t>
  </si>
  <si>
    <t>norelli-m-123450</t>
  </si>
  <si>
    <t>Super service ! Pour de super tarifs ! Je remercie tout le service client qui est par téléphone et par mail à été génial. De très bon tarifs et par téléphone et sur internent.</t>
  </si>
  <si>
    <t>amy-a-138662</t>
  </si>
  <si>
    <t>Bonne assurance. Ma compagne était assurée chez l'olivier assurance auto et n'a eu aucuns soucis, bonne prise en charge lors d'un accident, bonne prestation.</t>
  </si>
  <si>
    <t>26 janvier 2020 suite à une expérience en janvier 2020</t>
  </si>
  <si>
    <t>claude-86360</t>
  </si>
  <si>
    <t>Client depuis plus de 30 ans suite accident le 11decembre 2019 DONT JE NE SUIS PAS RESPONSABLE après avis de l'expert proposition de remboursement fixé a 7200E alors que sur le marché de l'occasion le vehicule est coté entre 9500 et 10000E il va falloir encore se battre c'est désolant</t>
  </si>
  <si>
    <t>richardp-59099</t>
  </si>
  <si>
    <t xml:space="preserve">en plein dedans avec un sinistre auto non responsable, c'est juste incroyable, c'est un assureur a fuir, moi qui avait trouvé mauvais le comportement de GROUPAMA il y a quelques années, la avec Allianz on me fait regretter d'avoir quitté GROUPAMA 
Accident le 16/11 a 4h50 du matin, constat d'accident rendu a l'agence a 10h00, on est le 28/11 et l'expert n'a pas le Constat, L'assurance non plus n'en a pas le constat alors que Mon assureur l'a faxé devant moi.
Expert qui passe le lendemain (17/11)  expertiser la voiture, qui donne des consignes de réparation, mais qui n'en envoie pas le rapport de l'expertise ni a l’assurance ni a l’assuré 
Voiture de prêt refusé car voiture non remorqué (ça m'apprendra) 
Expert qui souhaite réparer  un phare qui présente de rayures dues a l'accident ainsi que 2 pattes de fixation cassés 
Expert qui souhaite faire une rustine de peinture sur une jante qui a frotté contre le véhicule qui est venu me percuter a la place de la refaire a neuf. 
c'est a peine croyable </t>
  </si>
  <si>
    <t>07 septembre 2017 suite à une expérience en septembre 2017</t>
  </si>
  <si>
    <t>papou-57172</t>
  </si>
  <si>
    <t>Lorsque j'ai pris les 2 assurances auto et habit.. j'ai demandé prélèvement mensuel OK mais on ma fait payé 2 et 3 mois d'avance je ne comprends pas de quel droit ou est indiqué cette mention,? la personne qui ne peut sortir 2 ou 3 mois d'avance AXA ne couvre pas???  J'ai signalé cette pratique lamentable a mon agent axa</t>
  </si>
  <si>
    <t>chiara-d-109097</t>
  </si>
  <si>
    <t>Prix a priori très bien étudiés, à voir par la suite. Je viens de signer. Je jugerai donc mieux au cas où j'aurais besoin de recourir à mon assureur..</t>
  </si>
  <si>
    <t>martine-j-134631</t>
  </si>
  <si>
    <t>Je suis satisfaite du service c'est tres rapide et vraiment facile et c'est beaucoup moins cher que mon assurrance actuel  je regrette de ne pas m'etre renseigner plys tit</t>
  </si>
  <si>
    <t>ap-75977</t>
  </si>
  <si>
    <t xml:space="preserve">Mon épouse viens de prendre contact par téléphone le 29 janvier 2021 à  16h42  , la collaboratrice a demandé à plusieurs reprise "de se taire" elle a été tellement surprise qu'elle  n'a pas raccroché. Cette situation est inacceptable, si les conversations sont enregistrées  vos services pourront vérifier. </t>
  </si>
  <si>
    <t>oliver-102307</t>
  </si>
  <si>
    <t>Ma conseillère actuelle, et toute l'équipe de Joué-les-tours est très accueillante et courtoise.Ma conseillère m'a proposé des contrats en fonction de mes besoins, que se soit pour mon auto ou ma mutuelle santé.Je peut donc la remercier vivement de ses compétences et de son agréable gentillesse.</t>
  </si>
  <si>
    <t>agogue-a-115779</t>
  </si>
  <si>
    <t>Je suis satisfait de vos services, les prix me conviennent et le service au téléphone est de qualité, merci encore.</t>
  </si>
  <si>
    <t>fernand-m-113295</t>
  </si>
  <si>
    <t>Très satisfait de l’ensemble des services. Je recommande sans hésiter cet assureur tant que pour les prix et le bon service client. je vais le recommander à tous mes amis et ma famille Merci</t>
  </si>
  <si>
    <t>elye01-87902</t>
  </si>
  <si>
    <t>Après un accident de la circulation mon fils attend depuis plus d'1 mois de percevoir ses indemnités, ils sont difficilement joignables au téléphone et vous disent tjrs la mm chose "votre dossier est en cours de traitement".</t>
  </si>
  <si>
    <t>patrice-g-105789</t>
  </si>
  <si>
    <t xml:space="preserve">Simple, pratique et rapide 
personne sympathique et agréable au téléphone
application facile d'utilisation
                                                          </t>
  </si>
  <si>
    <t>bviva34-91494</t>
  </si>
  <si>
    <t xml:space="preserve">Un peut perturbant lorsqu'on a un contrat actif
incoherence entre la prime en cours et le nouveau contrat a venir.
la distinction entre client et les devis comparatifs sont incompréhensibles
</t>
  </si>
  <si>
    <t>shuley-50994</t>
  </si>
  <si>
    <t>Assuré depuis plus de 20 ans, j'ai toujours eu satisfaction de mes remboursements, le prix est effectivement un peu élevé mais je m'y retrouve et les délias pour les remboursements sont courts.</t>
  </si>
  <si>
    <t>secteura-64758</t>
  </si>
  <si>
    <t>Bonne explication 
Et agréable suivi</t>
  </si>
  <si>
    <t>michel-c-110094</t>
  </si>
  <si>
    <t>prix de la cotisation en croissance , inacceptable en période COVID-19 , aucun paiement par CHEQUE !
aucune souplesse pouvez mieux faire , 
est ce clair , maintenant</t>
  </si>
  <si>
    <t>dede-104244</t>
  </si>
  <si>
    <t>Fuyez cette mutuelle! C'est un organisme qui fera tout pour vous rembourser le moins possible, voir rien du tout. Comme dit ci dessous moi aussi ils ne veulent pas me laisser partir prétextant plus de justificatifs alors que les autres mutuelles ne demandent pas ça. J'ai bataillé 2 mois pour être remboursé pour une paire de lunettes, l'opticien n'avait jamais vu ça! Une horreur cette mutuelle. Au téléphone ils ne répondent pas toujours, et par mail encore moins! 
Passez votre chemin, ne signez pas avec cet organisme</t>
  </si>
  <si>
    <t>edsdf-44594</t>
  </si>
  <si>
    <t>Injoignable une fois client...INADMISSIBLE !!
ne lisent pas les mails...ne répondent pas au téléphone...ne font pas ce qui leur ai demandé...INADMISSIBLE...Une telle incompétence est voulue et ça mérite une plainte pour rupture de service client !!!</t>
  </si>
  <si>
    <t>demba-c-126258</t>
  </si>
  <si>
    <t>Les prix sont intéressants et permettent en effet de réduire la facture de l'ordre de 40 % dans mon cas, pour les mêmes couvertures que mon ancienne assurance.</t>
  </si>
  <si>
    <t>farrera-l-136935</t>
  </si>
  <si>
    <t xml:space="preserve">Je suis très satisfaite de ce service, les prix sont très raisonnables et la souscription est simple et très rapide. 
Je recommande L’Olivier Assurance </t>
  </si>
  <si>
    <t>frederic-a-104938</t>
  </si>
  <si>
    <t>je suis satisfait très bonnes relations Je suis satisfait du prix et de la démarche commerciale
Très bon interlocuteur a l'écoute et très professionnel</t>
  </si>
  <si>
    <t>fdll-49581</t>
  </si>
  <si>
    <t>Je suis assurée depuis plusieurs années à la Maaf. J'ai été victime d'un cambriolage en 2016 et j'ai contacté un conseiller Maaf pour avoir des renseignements par rapport au montant d'une franchise et pour un autre sinistre pour lequel je n'ai pas donné suite et pour lequel je n'ai pas été indemnisée ils m'ont comptabilisé 3 sinistres au lieu de 1 et résilient mon contrat à la date du 31/12. J'ai envoyé un courrier en recommandé avec AR, j'ai envoyé un mail au service réclamation de la Maaf pour obtenir une attestation stipulant que j'ai eu 1 sinistre et non 3 aucune réponse de leur part...aujourd'hui je suis en grande difficulté pour trouver une autre assureur car soit ils refusent les clients résiliés soient ils refusent les clients ayant plus de 2 sinistres. La Maaf fait cela pour enouveler son portefeuille client. DONC MÉFIANCE AVEC LA MAAF</t>
  </si>
  <si>
    <t>patsy13-86920</t>
  </si>
  <si>
    <t>En décembre 2016, au décès de mon Grand Père, j'ai été bénéficiaire d'une assurance vie Actiplus qu'il avait souscrite. MUTAVIE m'a proposé de réinvestir le capital décès me revenant sur un contrat à mon nom, sans frais sur versement. Ce que j'ai accepté. A l'époque, je n'ai pas vérifié la somme que MUTAVIE a versé sur mon contrat sans aucun détails. Récemment, j'ai pris le temps de procéder au calcul du capital décès versé, en fonction des éléments en ma possession. Au bout du compte, je trouve une somme nettement supérieure à la somme qui m'a été versée, soit 940 euros en ma défaveur. J'aimerais bien qu'on m'explique pourquoi une telle différence.</t>
  </si>
  <si>
    <t>helene--126344</t>
  </si>
  <si>
    <t xml:space="preserve">Je viens d’avoir des réponses très claires avec Georges télé conseiller de Néoliane santé encore merci pour vos explications qui m’ont bien servi….
J’ai réussi à me connecter sans problème sur le site en suivant ses conseils.
</t>
  </si>
  <si>
    <t>14 septembre 2017 suite à une expérience en septembre 2017</t>
  </si>
  <si>
    <t>endrosia-57340</t>
  </si>
  <si>
    <t>à fuir
Votre avis doit contenir au minimum 200 caractères au total.
Votre avis doit contenir au minimum 200 caractères au total.
Votre avis doit contenir au minimum 200 caractères au total.</t>
  </si>
  <si>
    <t>yannick-s-117874</t>
  </si>
  <si>
    <t>Par comparaison à d'autres assurances en ligne, les démarches et options sont très bien expliquées, et l'ensemble est bien fait.</t>
  </si>
  <si>
    <t>foudrat-e-134317</t>
  </si>
  <si>
    <t>C'est bien pour le moment, mais je n'ai fait que souscrire un contrat. On verra dans les mois à venir si j'ai besoin des services proposés par la couverture de cette assurance</t>
  </si>
  <si>
    <t>franck-125816</t>
  </si>
  <si>
    <t>Ce sont des incompétants.
Depuis plus de trente ans je suis assuré.
Aucun accident aucun accrochage.
Juste une perte de points car je fais plus de 150000km par an.
Je me suis retrouvé avec un solde de points à zero dû à une erreur de calcul de la prefecture.
Chez pacifica du coup ils veulent m assurer comme un jeune conducteur. Tous les moyens sont bon pour ganer un peu plus d argent sur le dos des honnètes gens.
Assureur à éviter absolument.</t>
  </si>
  <si>
    <t>02 août 2018 suite à une expérience en août 2018</t>
  </si>
  <si>
    <t>guillaume-65951</t>
  </si>
  <si>
    <t>Assureur sérieux mais assez cher.</t>
  </si>
  <si>
    <t>marielle-101390</t>
  </si>
  <si>
    <t>A fuir ! Résiliation depuis 2 mois. Aucun retour ni remboursement. Prélèvements maintenus. 45 min d’attente par tél sans réponse, ou raccroche au nez.</t>
  </si>
  <si>
    <t>20 février 2017 suite à une expérience en février 2017</t>
  </si>
  <si>
    <t>martine-52601</t>
  </si>
  <si>
    <t>Je souhaite changer d'assureur car en tant que fidèle client depuis prés de 30 ans chez Pacifica et sans aucun dommage j'ai déclaré un dégât de 1000 euros suite à la tempête de janvier et il m'a été refusé sans aucune explication par un message téléphonique. Pour information, je payais prés de 1600 euros par an d'assurance avec les maisons que nous avons en location.</t>
  </si>
  <si>
    <t>mozart-61628</t>
  </si>
  <si>
    <t xml:space="preserve">Un suivi de dossier très aléatoire avec souvent de fausses réponses (des mensonges) 
des garages agrées pas compétents  </t>
  </si>
  <si>
    <t>saint-laurent-m-116147</t>
  </si>
  <si>
    <t>Je suis satisfait de cette assurance et des services proposés .Simple et rapide l'adhesion ainsi que les devis 
Les documents arrivent en temps et en heure seul bémol le tarif des franchises</t>
  </si>
  <si>
    <t>renato-53375</t>
  </si>
  <si>
    <t>Tarif en hausse</t>
  </si>
  <si>
    <t>jean-paul-d-106213</t>
  </si>
  <si>
    <t>une trop forte hausse du tarif pack sérénité m'a obligé de ne plus y souscrire en 2021 ,dommage!!car de plus en raison de la pandémie de covid 19 , nous avons moins roulé en 2020 et se sera encore le cas en 2021 et vous ne nous avez rien remboursé au contraire de certaines assurances.</t>
  </si>
  <si>
    <t>rene-d-110036</t>
  </si>
  <si>
    <t>La recherche de mon véhicule par n° d'immatriculation ne fonctionnait pas (pourtant il était auparavant assuré par Direct assurance !).
Le reste de la souscription a été simple.</t>
  </si>
  <si>
    <t>potpot-104258</t>
  </si>
  <si>
    <t>déscisions trés arbitraire sur la responsalbilitée suite a un accident avec un choc a l' arierre de mon véhicule  et cela malgrès des photos qui ont été refusées</t>
  </si>
  <si>
    <t>marthe1970-74917</t>
  </si>
  <si>
    <t>Assurance panne mécanique à fuir à la Matmut ne tient pas ses engagements. La Matmut elle n'assure pas correctement ses assurés.</t>
  </si>
  <si>
    <t>laurent-71516</t>
  </si>
  <si>
    <t xml:space="preserve">j'ai 79 ans et suis assuré par la MAIF depuis 60 ans 
je n'ai jamais eu à déclarer de sinistre sauf en date du 11 février dernier suite à une fuite d'eau dans mon appartement  
après maintes actions pour obtenir un expert , j'ai enfin obtenu satisfaction avec une visite espérée le 28 mars prochain 18H30 
je n'ai à ce jour aucun accord de prise en charge , mon eau est coupée et mon parquet ainsi que mes plinthes sont entièrement gondolées 
afin d'éviter des fuites conséquentes l'eau est coupée et je vie difficilement la situation car plus d'eau chaude , pas de possibilité de laver son linge , la vaisselle etc... 
je suis surpris de ce manque de attention et apitoyé par ceux qui ont été entièrement inondées si ils étaient partenaires de la MAIF  
à 79 ans et après 60 ans de cotisations , je m'attendais à plus de respect mais comme expliqué par les interlocuteurs en charge de mon dossier c'est pour tout le monde pareil donc merci de respecter les délais annoncés 
en 2 mots c'est lamentable et je regrette vivement d'avoir cotisé si longtemps à cette assurance </t>
  </si>
  <si>
    <t>jacky-87719</t>
  </si>
  <si>
    <t>soins dentaires de 2054 euros envoyés le 08 février lu par néoliane le 10 février non remboursés. Aucune réponse, néoliane est dans les abonnés absent.</t>
  </si>
  <si>
    <t>martin-d-125421</t>
  </si>
  <si>
    <t>Très satisfait de la procédure pour s'assurer chez vous discutions simple et rapide de prise en charge au téléphone les dossiers sont complet et simple à comprendre</t>
  </si>
  <si>
    <t>heloisep-99189</t>
  </si>
  <si>
    <t>J'ai souscris a une assurance tout risque il y a 2 ans et j'ai constaté une erreur dans le calcul du coefficient en ma défaveur...la régularisation a été faite mais aucune explication fournie.
Le service client n'est pas efficace. J'ai du relancer pour obtenir une réponse après un mois.
Je suis toujours en attente de la réception d'un relevé d'information. Le conseiller m'avait confirmé par téléphone que je le recevrai dans la matinée par mail. Je vais donc relancer!</t>
  </si>
  <si>
    <t>le-carpentier-q-137334</t>
  </si>
  <si>
    <t xml:space="preserve">PARFAIT
RAPIDITE ET EFFICACITE
PERSONNEL COMPETENT ET COURTOIS
RIEN A REDIRE POUR L INSTANT A JUGER EN CAS DE SINISTRE
PRIX ATTRACTIF ET MENSUALISATION OK
</t>
  </si>
  <si>
    <t>charly-m-132092</t>
  </si>
  <si>
    <t>je suis satisfait du service. et des personnes qui m'ont renseigné sur mon devis et du tarif proposé par direct assurance et je recommanderai direct assurance à mes proches.</t>
  </si>
  <si>
    <t>elena-128416</t>
  </si>
  <si>
    <t>À fuir!!! La note est de zéro et on ne peut même pas la mettre. Aucune assistance tout est fait pour ne pas vous assister. 2 pannes en 13 jours... on me propose juste une nuit d’hôtel et tous le reste à notre charge. Service international injoignable, ils filtrent les appels, vous raccrochent au nez et vous font attendre des heures interminables avant de vous proposer des solutions délirantes... ne se soucient pas des clients. Font tout pour ne pas payer le service rapatriement. Aucun professionnalisme et aucune compati on.  Fuyez donc et faites passer le message.</t>
  </si>
  <si>
    <t>cbrd-85664</t>
  </si>
  <si>
    <t>Contrat relevant de l article 757b du cgi - oblige de contracter un crédit pour régler les frais de succession.  SOGECAP ne veut pas régler le capital en-cas de décès du contrat.</t>
  </si>
  <si>
    <t>15 avril 2018 suite à une expérience en avril 2018</t>
  </si>
  <si>
    <t>moris-63279</t>
  </si>
  <si>
    <t>Un grand merci à M Batut et son service médical qui a traité mon dossier médicale après une opération d’une tumeur au cerveau , prise en charge de la garantie de mon prêt excellente à conseiller vivement .</t>
  </si>
  <si>
    <t>jegou-m-115771</t>
  </si>
  <si>
    <t>Tout est parfait avec une gestion claire et facilitée, cependant, une gestion par le biais d'une application serait plus aisée.
La signature du document n'était pas simple via le navigateur Web.</t>
  </si>
  <si>
    <t>remi-87689</t>
  </si>
  <si>
    <t xml:space="preserve">Bonjour,
Prélevé à tort pour une voiture vendue il y a plus de deux ans soit plus de 3000e, qu'on refuse de me rembourser (même avec acte de vente et assurance du nouveau propriétaire).
Un autre véhicule assuré chez eux accidenté au mois de décembre 2018, toujours sur le bas-côté de la route et toujours pas remboursé...
Depuis 2/3 ans c'est vraiment n'importe quoi avec eux!
</t>
  </si>
  <si>
    <t>joao-a-110004</t>
  </si>
  <si>
    <t xml:space="preserve">je suis satisfait de votre service le prix et rapidité accueil j'ai parlé avec mes connaissances et ma famille 
vous faites aussi l'assurance de professionnels </t>
  </si>
  <si>
    <t>colin-a-135404</t>
  </si>
  <si>
    <t xml:space="preserve">J ai été parrainé et j ai reçu 50€ainsi que mon parrain.
L adhésion à été rapide et correspondait à mon attente.
Très satisfait de l Olivier assurance </t>
  </si>
  <si>
    <t>croixdusud-89971</t>
  </si>
  <si>
    <t>impossible à joindre au téléphone depuis la pandémie alors que mes autres assureurs ont repris le travail...sinistre en souffrance depuis sept mois sans retour...interlocuteurs injoignables...toujours aucun remboursement alors que 100% victime...demande exhorbitante pour fermer contrat alors que vehicule hs</t>
  </si>
  <si>
    <t>fane-70049</t>
  </si>
  <si>
    <t>Très bonne assurance tant que vous êtes client.  Par contre,  quand vous vous voulez résilier , refus de résiliation sous des prétextes bidons.  A fuir !</t>
  </si>
  <si>
    <t>10 octobre 2021 suite à une expérience en novembre 2020</t>
  </si>
  <si>
    <t>ronan-74537</t>
  </si>
  <si>
    <t>assureur desagreable en cas sinistre nom prise charge une gestion de staline et l inteligence hitlher a strasbourg au siege? ASSUREUR A DECONCELLER VIVEMENT .</t>
  </si>
  <si>
    <t>gaz-66866</t>
  </si>
  <si>
    <t>Bonjour victime d un sinistre voiture inondé le 13aout vehicule declare economiquement irreparable  mon assurance tergiverse ca fait 2 mois que je patiente et doit me debrouiller pour aller bosser si je pouvais dire aux 3 millions de souscripteurs à la matmut de fuir cette assurance je leur dirai tant qu il n arrive rien c est ma matmut ma valeur sure et des qu un sinistre vous arrive c est la matmut qui fait l autruche</t>
  </si>
  <si>
    <t>isabelle--97660</t>
  </si>
  <si>
    <t xml:space="preserve">Plus de 15 ans à la macif et toujours très satisfait 
Tres réactif en tout point 
Prix correct 
Facilement joignable 
Je recommande vivement la macif </t>
  </si>
  <si>
    <t>helene-w-134147</t>
  </si>
  <si>
    <t>Satisfait du service proposé. Tarifs et packs très bien penses, service rapide et souscription en ligne facile à mettre en place.  Je recommande vivement direct assurance</t>
  </si>
  <si>
    <t>jean-marc-g-109593</t>
  </si>
  <si>
    <t>Pour l'instant, je suis satisfait du service, espérant ne pas rencontrer de mauvaises surprises en cas d'accident. Autrement, mon interlocutrice a été agréable.</t>
  </si>
  <si>
    <t>alicia-c-122177</t>
  </si>
  <si>
    <t>Bonjour
Je recommande l'olivier assurance le prix et raisonnable 
Je suis trés satisfaite de la plateforme facile à s'enregistrer je recommande à tous le mondes :)</t>
  </si>
  <si>
    <t>21 octobre 2021 suite à une expérience en septembre 2021</t>
  </si>
  <si>
    <t>cle-68788</t>
  </si>
  <si>
    <t xml:space="preserve">Mon conseiller est Georges. 
Il m'a bien renseigné concernant mes prestations pour le remboursement des frais de podologue et ostéopathe. 
Personne à l'écoute. </t>
  </si>
  <si>
    <t>marine62-102993</t>
  </si>
  <si>
    <t>Assurance pour ma part pas cher et qui récompense chaque année la conduite sans sinistre avec baisse de tarif !
Le traitement des demandes à Toulouse été rapide et efficace.
Je n'ai jamais rencontré la moindre difficulté et en suis satisfaite</t>
  </si>
  <si>
    <t>nicolas-d-134559</t>
  </si>
  <si>
    <t>Rapide et efficace. Franchise importante notamment pour les bris de glace. A voir sur la durée l efficacité de la prise en charge en cas de sinistre pour juger</t>
  </si>
  <si>
    <t>chris-96825</t>
  </si>
  <si>
    <t>10 fois envoi mes document  il arrive pas  les   lire il redemende  encorer  les document  ilisible  mdr     je les envoyer  les meme  une  autre compagnie   aucun souci      ils son incapable    juste bon prendre les sous</t>
  </si>
  <si>
    <t>23 avril 2017 suite à une expérience en avril 2017</t>
  </si>
  <si>
    <t>karbator-54227</t>
  </si>
  <si>
    <t xml:space="preserve">Bonjour à tous 
Le maitre mot semble être dichotomie !
Un fossé, un abîme entre la communication commerciale et les intervenants.
J’ai 56 ans je suis à 0,50 auto &amp; moto depuis plus de 14 ans, j’ai eu à la Maaf moto, voiture, Société, appartement perso, appartement des enfants, scooter des enfants …
Un seul dégât des eaux, et un sinistre non responsable scooter il y a 7 ans.
Aucun incident de paiement.
Premier épisode :
Je reçois un avis de suspension de permis pour une durée de trois mois.
Je déclare cela à mon assurance, agence de Levallois, là faisant preuve de tact, une employée me jette à la figure : vous n’estes plus assurable 
Très sympa après le choc d’une suspension de Permis.
Apres négociation avec le tribunal je prouve ma bonne fois, je récupère mon permis et 12 points.
Deuxième épisode :
Ma fille achète son premier véhicule, elle vient juste d’obtenir son permis.
Cherchant a optimiser le tarif je demande par téléphone si il serait possible d’assurer le véhicule à mon nom et de designer ma fille en deuxième conducteur.
Avec toujours autant de courtoisie commerciale il m’est répondu ce sera un refus.
J’ai demandé si cela pouvait être envisageable.
Je crois pour le moins  employer un français correct !
Face à cette attitude contre productive j’ai exprimé mon étonnement à mon interlocutrice.
Lui faisant remarquer qu’entre les efforts du marketing et son attitude grossière, pas dans les mots utilisés mais bien dans la teneur du propos,  il y avait un delta assez phénoménal.
En conclusion 
Il y a des locomotives qui tirent le train et de wagons de queue avec les freins serrés !
Enfin, ayant géré des équipes de ventes il me semble vital de former vos agents de comptoir au sourire.
</t>
  </si>
  <si>
    <t>mariettaz-l-113993</t>
  </si>
  <si>
    <t xml:space="preserve">site agréable et facile d'utilisation ; simple d'avoir  un devis  rapide et clair
Au téléphone personne très sympathique et compétente ; 
contrat souscris rapidement
</t>
  </si>
  <si>
    <t>03 juillet 2020 suite à une expérience en juillet 2020</t>
  </si>
  <si>
    <t>j-a-n-e-93144</t>
  </si>
  <si>
    <t>Ancienne étudiante, mon contrat avec la Smeba finissait en août 2019. Ne résidant plus en France et n'étant plus étudiante je pensais l'affaire close et les prélèvements finis. C'était sans compter sur Harmonie Mutuelle qui a récupéré les portefeuilles de la Smeba sans égard pour les contrats déjà terminés. Cela va bientôt faire un an que je suis prélevée sans mon accord et malgré mes demandes de résiliation et de remboursement intégral. Le centre d'appel est incompétent et la lenteur de traitement non professionnelle. Je suis outrée de devoir me battre pour récupérer mon argent alors que je n'ai jamais signé avec eux.</t>
  </si>
  <si>
    <t>jeanli-86816</t>
  </si>
  <si>
    <t>Je n ai jamais vu une assurance avec si peu d égard. Sinistre datant du 4  juillet 2019 non responsable aucune réponse aux mails pour dire on Vous rappèlera dans 6 jours. 20 a 30 minutes d attente au téléphone mlnlmun</t>
  </si>
  <si>
    <t>didine-107910</t>
  </si>
  <si>
    <t xml:space="preserve">A fuir sans se retourner. Mutuelle en dessous de tout avec des chefs totalement incompétents qui ne relisent même pas le courrier adressé et répondent de travers. 
</t>
  </si>
  <si>
    <t>ayral-t-122955</t>
  </si>
  <si>
    <t xml:space="preserve">Je suis très satisfait de la locution de mon interlocuteur "L'olivier ASSURANCE", de son professionnalisme, et de son apport d'informations claires et précises. Le rapport qualité/prix semble attractif. A voir dans le temps. </t>
  </si>
  <si>
    <t>chahchi-n-130937</t>
  </si>
  <si>
    <t>Je suis satisfaite de votre assurance, de votre service par téléphone et votre tarif me convient par rapport ma première assurance il y’a un an en arrière</t>
  </si>
  <si>
    <t>fatima-boukartouta--96916</t>
  </si>
  <si>
    <t xml:space="preserve">Bonjour ... j'ai étais en arrêt maladie depuis le depuis le 5 juin 2019 Jusqu'au 2 mars 2020 ( ALD) ...
Depuis janvier 2020 mon employeur et moi avons fais le nécessaire pour envoiyer tous les documents nécessaire afin que mon dossier soit traiter et que je puisse bénéficier du complement de salaire ...
Hors depuis janvier 2020 ( mois de la demande de prestation )  AG2R nous fais tourné en bourique .... IL NE VEULENT PAS PAYER ??nous appelons régulièrement pour savoir l'avancement du dossier ... à chaque foi on nous dit qu'il N'ont pas reçu les indemnités mais qu'après verification il disent que oui il ont reçu avec eux il y'a toujours un "mais" ...
On nous parle de Si il s'agit d'une l'ALD alors que le terme est bien préciser sur les documents ...
Tous sa pour faire traîner les choses ...
Vraiment je ne recommande pas cette assurance ... c'est une catastrophe !!!!!
Je compte bien faire appel à ma protection juridique pour qu'il entreprenne les démarche juridique .
</t>
  </si>
  <si>
    <t>alassane-d-126255</t>
  </si>
  <si>
    <t>Je suis Satisfait du prix et du service ,je n’ai pas trouver moins chère comme assurance donc je vous remercie ,je recommande directe assurance à tout le monde</t>
  </si>
  <si>
    <t>dandy-72206</t>
  </si>
  <si>
    <t>Ayant besoin de fonds pour faire relais avant la signature de la vente de mon ancien appartement, j'ai demandé des avances 50/50 sur 2 assurances vie: 1 chez Cardif, 1 chez une mutuelle. Au bout de 3 semaines avance mutuelle reçue, au bout de 5 mon conseiller Banque Privé BNP n'en peut plus de demander à Cardif où en est le versement de l'avance et ne sais plus quoi me dire. Problème bénin quand je vois ce qui est raconté sur ce forum mais si ça dure encore quinze jours je vais avoir un problème our signer l'achat de mon nouvel appartement</t>
  </si>
  <si>
    <t>ramon-s-122079</t>
  </si>
  <si>
    <t>je suis satisfait de mon contrat ainsi que du prix qui m,est demandé
je n,ai jamais eu de soucis et j'espère que ça continuera encore longtemps merci encore</t>
  </si>
  <si>
    <t>cantilene67-61903</t>
  </si>
  <si>
    <t>Clients depuis deux ans. Conseillers agréables, compétents et faciles à joindre. Nous avons eu besoin d'eux une fois, pour une porte de cave vandalisée (nous n'étions pas les seuls de l'immeuble à en être victimes d'ailleurs). Bon suivi du dossier, bons conseils, la porte a été changée (aux frais du syndic et non aux nôtres comme ils voulaient nous le faire croire : Pacifica à su nous expliquer comment nous défendre !).</t>
  </si>
  <si>
    <t>nadia-m-124114</t>
  </si>
  <si>
    <t>Je suis satisfaite des services de direct assurance pour le moment. Je suis assurée chez vous depuis longtemps, rien à signaler à ce jour. Pas d'autres choses à dire.</t>
  </si>
  <si>
    <t>marie-anne-r-124578</t>
  </si>
  <si>
    <t xml:space="preserve">Prix très compétitif, service client au top pour le moment rien a redire. Je recommande sans problème cette assurance .
Les garanties sont très correctes </t>
  </si>
  <si>
    <t>vero-61447</t>
  </si>
  <si>
    <t>1er quand on vous appelle au tel, on vous met en attente pour une raison inconnue et plus personne au tel après
2ème malgré les nombreuses relances, j'attends toujours le prix de mon assurance voiture que je payerai au 21 avril prochain, pas moyen à ce jour de le savoir malgré ma visite à l'agence de propriano et une relance au téléphone à ajaccio</t>
  </si>
  <si>
    <t>socrate-48984</t>
  </si>
  <si>
    <t>Je note Club 14 et non AXA qui n'est qu'un intermédiaire en tant qu agent. . Bref j'ai appelé le siège de Club 14 en accrord avec mon agent pour avoir plus de précision sur mes futur garanties. .. je me suis fait envoyer promener par une pintade au bout du fil ... Celle ci ne voulant pas répondre à mes question ... comme son concurrent MM ou AVM on a à faire à des associations et non pas de vrais assureurs. .  Alors imaginez le jour où il y aura un sinistre ! !!  Bref je ne vais donc pas souscrire à cette assurance car le premier contact n'est pas encouragent et d'ailleurs les commentaires précédents des autres clients sont tout juste à la moyenne</t>
  </si>
  <si>
    <t>nathalie--a-116183</t>
  </si>
  <si>
    <t xml:space="preserve">je suis dans l'ensemble satisfaite en revanche concernant votre partenaire pour assurer les 2 roues n'assure pas les 50 comment fait-on?  C'est un risque pour l'assuré il peut partir ailleurs
</t>
  </si>
  <si>
    <t>trobrillant-d-121262</t>
  </si>
  <si>
    <t>JE SUIS  SATISFAIT DE VOTRE SITE , RAPIDE, SIMPLE, ET EFFICACE. Il MA CONVAINCU DETRE UN NOUVEAU CLIENT CHEZ VOUS. RAPPORT QUALITE PRIX VOUS RESTEZ LES PLUS COMPETITEURS SUR LE MARCHÉ DE L ASSURANCE...</t>
  </si>
  <si>
    <t>zomahoun-g-118011</t>
  </si>
  <si>
    <t>services corrects.
je suis satisfait globalement des services . toute fois j'attends toujours ma carte verte bien que je sois preleve chaque mois depuis le mois d'aout dernier.</t>
  </si>
  <si>
    <t>sf88-108304</t>
  </si>
  <si>
    <t>Très mauvaise expérience. Vous avez un sinistre, super accueil, réactivité pour ouvrir un dossier et ensuite c’est juste inacceptable car pas du tout soutenu avec intervention d’expert et chiffrage très loin de la réalité et quand vous réaliser avec facture à l’appui on vous dit de prendre un autre expert au frais de client pour une contre expertise. Très compliqué lorsque vous avez réalisé les travaux. J’ai décidé de payer plus cher mes contrats d’assurance 12 au total. Je demande juste un peu de considération. Je vais changer d’assurance.</t>
  </si>
  <si>
    <t>23 octobre 2019 suite à une expérience en octobre 2019</t>
  </si>
  <si>
    <t>leo-80331</t>
  </si>
  <si>
    <t>bien tant que tout va bien.un sinistre non responsable il y a 8 mois avec dommages corporel pour moi, on me ballade depuis 4 mois pour une expertise médicale qui n'arrive pas. pas de remboursement des réparations sur mon véhicule.pas de suivi de sinistre. je déconseille et repart vers une assurance qui a pignon sur rue.</t>
  </si>
  <si>
    <t>cisqo-111244</t>
  </si>
  <si>
    <t xml:space="preserve">Niveaux prix : c’est dans la moyenne , il y a moins cher avec prestation équivalente ailleurs. 
Par contre gros points noir concernant le service client , impossible de les avoirs au téléphone ou être très patient, j’ai réussi à les avoirs après 2 jours , car au bout de 45 minutes d’attente je raccrochais. De plus si vous souhaitez être rappelé en passant par le site internet et bien tout simplement ils ne vous rappellent pas. </t>
  </si>
  <si>
    <t>guigui-85594</t>
  </si>
  <si>
    <t>Refus de prendre en conte la résiliation fait par une autre mutuelle.
Après acceptation de résiliation, il continue de prélever le montant mutuelle. A fuir!!!!
Apparemment n'accepte pas les résiliations par mail??
Et par recommandé aussi???</t>
  </si>
  <si>
    <t>c-line02-111014</t>
  </si>
  <si>
    <t>Je suis tomber sur une opération aimable et à l’écoute très bien, elle a pu répondre à mon attente avec rapidité et avec efficacité.
Merci à elle.
Très très bien.</t>
  </si>
  <si>
    <t>bj-101647</t>
  </si>
  <si>
    <t xml:space="preserve">Ca fait 8 mois, malgré plusieurs relances en simple et LR+AR, que j'attends le paiement du capital épargné, sans aucune justification, alors que les prélèvements se poursuivent...
Le nombre de mécontents est impressionnant.
</t>
  </si>
  <si>
    <t>28 juin 2019 suite à une expérience en juin 2019</t>
  </si>
  <si>
    <t>le3-77195</t>
  </si>
  <si>
    <t>Deux lettres de réclamation pour gestion déplorable de mon dossier qui sont envoyees les 27 et 29 mai et toujours rien ni réponse ni accusé de réception le procès verbal vous à été retourne le 17 juin pour le règlement d une provision corporelle l argent n est toujours pas sur mon  compte le rôle d un assureur est de compliquer la gestion d un sinistre</t>
  </si>
  <si>
    <t>noemie-s-117478</t>
  </si>
  <si>
    <t xml:space="preserve">Je suis satisfaite de mon assurance automobile, les prix sont très satisfaisant 
Je conseille cette assurance 
Conseillé très qualifiés 
Merci 
</t>
  </si>
  <si>
    <t>thierry-123670</t>
  </si>
  <si>
    <t>Merci à la MGEN pour toutes les GALERES auxquelles nous sommes confrontés depuis le COVID. Impossible d'avoir une attestation puisque pas sur améli. Astuce : on peut l'obtenir dans certaines pharmacies qui réalisent les tests ! (astuce apprise sur ce forum, merci les internautes, plus au courant que notre mutuelle). Pas de réception de sms SIPEP pour joindre les attestations sur l'appli Tous antiCovid, donc on voyage avec les résultats papiers, étant persuadé qu'il va y avoir qq accrochages !
Il est grand temps que la MGEN cesse de gérer notre sécurité sociale !!! et que nous puissions être inscrit sur Ameli ! On nous renvoie aussi sur France Connect, l'usine à gaz qui ne fonctionne pas (ne reconnait pas mon e-mail, mais me dit que cet e-mail est déjà attribué quand je veux recréer un compte !!!). MERCI LA MGEN ! (j'ai mis 1 étoile car on ne pouvait pas mettre 0)</t>
  </si>
  <si>
    <t>carcala-55765</t>
  </si>
  <si>
    <t xml:space="preserve">Objet Relance dossier sinistre du 15 04 2017
Réf  4373762907 S01 CLY
Madame Monsieur
Le 09 juin 2017 je vous ai adressé un premier courrier, auquel vous m’avez apporté une réponse laconique et souhaitiez m’indiquer que votre attention était portée sur mon dossier qu’il serait à l’étude et aboutirait à une réponse dans les plus brefs délais 
Votre courrier était daté du 12 juin 2017 et ce jour malgré mon appel téléphonique du 19 juin je n’ai toujours aucune information
L’absence de réponses et le flou dans lequel vous me laissez ne sont pas sans impact sur moi car cela me pèse et me laisse littéralement en suspend et m’affecte au quotidien causant un stress permanent
Je vous ai confié ma tranquillité  en cas de problèmes liés à mon habitat et je me retrouve malgré tout dans une grande détresse car vous ne semblez portez aucune empathie dans le traitement de vos dossiers et ne savez pas faire montre de bientraitance
Je vous adresse cet ultime désarroi en vous demandant de me libérer de cette dépendance psychologique que vous avez sur moi et me sortir de ce cycle quotidien pendu à une attente de réponse qui ne vient toujours pas
Tous les gestes du quotidien me rattachent à vous et à mon impuissance d’aller de l’avant car je suis resté bloqué au 15042017 Quelles sont donc les valeurs que vous portez indépendamment de la dimension économique quel intérêt portez-vous à la considération humaine  J’ai besoin de votre réponse pour savoir quoi faire Vous avez depuis plusieurs semaines le rapport d’expert Vous ne me produisez aucune réponse me privant ainsi d’exercer mes droits 
LIBEREZ MOI je vous en prie 
</t>
  </si>
  <si>
    <t>enguerrandriviere-93931</t>
  </si>
  <si>
    <t>Cela fait 3 ans que je suis assuré chez l'Olivier Assurance Auto. Et franchement, je suis super satisfait. J'ai un pack Tiers Confort + qui me soulage de tous stress si je tombe en panne de voiture, n'importe où. Le service clients est génial et toujours à l'écoute.</t>
  </si>
  <si>
    <t>mao-106684</t>
  </si>
  <si>
    <t>J'ai envoyé un mail en soumettant une question car je n'avais pas envie de faire 25 km pour me déplacer à l'agence. Une conseillère m'a contactée en me proposant un RV. J'ai refusé en lui demandant de répondre à ma question mais elle m'a répondu en être incapable et devoir prendre un RV avec un conseiller en agence.....Contrainte et forcée de faire les 25 km A/R, je me suis au final (comme je le préssentais) déplacée pour rien vu que le conseiller ne pouvait, lui non plus, répondre à ma question. En revanche, il a insisté lourdement pour me vendre un contrat d'épargne (que j'ai refusé) et  a voulu connaître les conditions de mon assurance voiture  qu'il n'a pas eues (non assurée à la macif).....bref, perte de temps, déplacement inutile et j'ai trouvé finalement réponse à ma question sur internet....
Une semaine plus tard, j'ai eu la curiosité d'établir un devis auto sur leur site. A peine, j'ai regardé les différentes options que la macif m'a téléphoné parce que je faisais justement un devis... 
Mon avis :on vous cale des RV pour combler le planning des conseillers en agence, démarche commerciale agressive dès l'instant où vous consultez leurs différentes offres sur leur site. En ce qui me concerne, c'est inacceptable</t>
  </si>
  <si>
    <t>30 août 2017 suite à une expérience en août 2017</t>
  </si>
  <si>
    <t>nesp-56975</t>
  </si>
  <si>
    <t>- Démarche téléphonique au client (âgé de préférence)
-Prétexte changement de nom de la mutuelle actuelle, il faut alors valider ce changement par la signature (électronique il va de soit c'est plus rapide...) dudit client, qui ne possède pas ce moyen de communication, qu'à cela ne tienne, les coordonnées téléphoniques d'un membre de la famille, équipé lui, feront l'affaire.
Ledit membre : un enfant dans mon cas, signe sans méfiance le document, croyant sur parole lui aussi mais à tort qu'il s'agit simplement d'une banale formalité (il faut faire sérieux tout de même !!) A ce moment là, ne plagions pas De La Fontaine et son corbeau mais tout est cuit ...où est l'éthique ?</t>
  </si>
  <si>
    <t>dos-santos-silva-d-138291</t>
  </si>
  <si>
    <t>plutot satisfait mais impossible de mettre un RIB N26 qui commence par DE !!
cette limitation est embêtante pour nous !
la gamme des prix est correct maintenant il faut voir la qualité du service si jamais il y a sinistre.
cordialement</t>
  </si>
  <si>
    <t>richard-j-124345</t>
  </si>
  <si>
    <t xml:space="preserve">Rien à dire , simple pratique et tarif correct. Réponses claires et trés bon accueil.
Voir à l 'usage et en cas de sinistre mais pour l 'instant tout se passe correctement </t>
  </si>
  <si>
    <t>bernadet-m-114778</t>
  </si>
  <si>
    <t>L'inscription à cette assurance est rapide, elle est efficace. Et en comparaison à d'autres assurances (beaucoup moins chère) je payais le double chez un concurrent pour un ancien contrat..</t>
  </si>
  <si>
    <t>legresy-j-124363</t>
  </si>
  <si>
    <t>TAXE APRÈS DEVIS TROP ÉLÉVÉ ! IL FAUT PRÉVENIR AVANT DE PAYER ET L'INCLURE DANS LE DEVIS, LE SERVICE CLIENT TÉLÉPHONIQUE EST TRÈS MOYEN, HEUREUSEMENT QUE VOUS RESTEZ DANS UN PANIER MOYEN NIVEAU TARIFAIRE</t>
  </si>
  <si>
    <t>terelandes-65053</t>
  </si>
  <si>
    <t xml:space="preserve">Atteinte d'un cancer, je prete mon 4/4 a ma fille pour partir a la neige aux vacances de février. Je le récupere rayé suite a des coups de pelle pour le deneiger et avec une calandre abimée. Le véhicule n'a pas bougé pendant une semaine entiere du parking Innocemment je fais une déclaration a la Maif qui demande a ma fille sa déclaration, ce qui est fait. il n'y a qu'avant hier que j'ai enfin eu la réponse de la MAIF. Figure comme auteur une personne que je ne connais pas ce qui montre bien la maniere dont la  déclaration de ma  fille a été lue ou plutot pas lue par la personne chargée du dossier puis un refus de prise en charge des dommages malgré la formule "tout risques". Le courrier de la chargée du sinistre est consternant; acte de vandalisme intentionnel, vehicule non stationné pour la calandre etc....un compte rendu de rapport d'expert pour le moins curieux qui juge , ce qui n'est pas a mon sens son role. Donc si vous déneigez votre véhicule vous faites expres de le rayer!! et si on vous abime l'avant c'est parceque vous roulez. Conclusion refus de prise en charge. 35 ans d'assurance,50% de bonus et des sommes versées pour rien. Non la solidarité, la fraternité représentées dans le triangle de la MAIF sont un mensonge et il faut se poser la question du conflit d'interet entre cabinets d'expertises et assureurs ainsi que des directives données pour limiter les prises en charge. Multipliez 700 euros par 32 et ca fera la somme que j'ai betement versée pour que le seul sinistre ne soit pas remboursé. Merci a la MAIF de ne pas mettre son commentaire laconique. Je pense contacter Julien Courbet en tant que consommatrice qui se sent lésée     </t>
  </si>
  <si>
    <t>didge-58343</t>
  </si>
  <si>
    <t>UN BRIS DE GLACE   DEUX ACCIDENT NON RESPONSABLE   CE QUI DONNE QUE JE SUIS RESILIER COMME UN CHIEN ET J AI UN BON BONUS     LA GMF QUIBSE VANTE D ETRE ASUREMENT HUMAIN EST  UNE HYPOCRISIE TOTALE</t>
  </si>
  <si>
    <t>omar-i-130035</t>
  </si>
  <si>
    <t>Satisfait du service en attendant d avoir un conseiller pour les détails concernant les changements d option ou autre donc a confirmé mais les prix sont intéressants.</t>
  </si>
  <si>
    <t>mamadu-s-125826</t>
  </si>
  <si>
    <t>Je suis très satisfait au niveau du service, de la qualité du service prestes au client et le prix me convient convient parfaitement...,..
.....</t>
  </si>
  <si>
    <t>10 octobre 2021 suite à une expérience en octobre 2021</t>
  </si>
  <si>
    <t>emma-m-136864</t>
  </si>
  <si>
    <t>Je pense être satisfaite dans les jours suivant quant à ma mutuelle ! C’est très simple pour s’en créer une. Facile d’accès et de création. Les prix sont abordables.</t>
  </si>
  <si>
    <t>fab-127438</t>
  </si>
  <si>
    <t xml:space="preserve">Aucun remboursement si vous n'envoyez pas l'intégralité de toutes les factures même chez un généraliste ....
Santiane vous répond qu'ils ne savent pas la quote part que nous avons payé !!!!!
Pourtant la sécurité sociale m'envoie régulièrement les bordereaux de remboursement en me précisant transmission faite à votre organisme de mutuelle.... Un scandale à fuir absolument.
J'envoie ce jour ma demande de résiliation au moins ils ne pourront pas dire qu'ils ne l'ont pas !!!!!
</t>
  </si>
  <si>
    <t>aucun-pseudo-101593</t>
  </si>
  <si>
    <t xml:space="preserve">le coût de la prime est assez élevé mais c'est logique par rapport aux remboursements des frais de santé
J'ai beaucoup de problèmes avec ma connexion (mot de passe incorrect )
même après vous avoir contacté , pas de réponse à mes demandes de reconnexions !!!
</t>
  </si>
  <si>
    <t>rahim-m-116797</t>
  </si>
  <si>
    <t>Bonjour, disposant de nombreux contrat auto, une remise durable seraient appréciable.
Toujours étonnant, les tarifs proposés sur internet et tarifs proposés par le conseiller sont différents, pour un même véhicule</t>
  </si>
  <si>
    <t>bibe-c-112324</t>
  </si>
  <si>
    <t>Je suis ravie de souscrire à nouveau pour un second véhicule. Niveau souscription internet pas trop simple mais sa fonctionne quand-même niveau tarif c'est raisonnable.</t>
  </si>
  <si>
    <t>mahir-h-124328</t>
  </si>
  <si>
    <t>Bonjour,
La souscription sur le site est simple et claire, avec une distinction des garanties optionnelles.
Parfait, rien à ajouter.
Merci direct assurances</t>
  </si>
  <si>
    <t>cherv-71221</t>
  </si>
  <si>
    <t>Je suis en train d'essayer de joindre Allianz depuis exactement 46 minutes.. A chaque fois je suis envoyé d'un service à un autre, d'un numéro à un autre avec 15 minutes d'attente à chaque fois bien sure... Quand on ne me racroche pas au nez... J'appele pour un probléme de virement de trois fois le prix de ma cotisation, d'ou ma mauvaise note pour le prix aussi, qui est de base en effet peu chère... Mais bon..</t>
  </si>
  <si>
    <t>lydie-77785</t>
  </si>
  <si>
    <t>Bonjour
Je demande des explications sur des remboursements partiels depuis des mois.... Cette mutuelle fait la sourde oreille a toutes mes demandes. Impossible de correspondre avec une personne et de joindre quelqu'un en direct.. Je vous deconseille cette mutuelle absolument.</t>
  </si>
  <si>
    <t>10 août 2020 suite à une expérience en août 2020</t>
  </si>
  <si>
    <t>mart-96113</t>
  </si>
  <si>
    <t>Mon époux est décédé depuis janvier 2020. Axa lui doit un capital décès et à ce jour, pas de nouvelles. Étant salarié je dois passé par les ressources humaines de son entreprise étant en CDI et bénéficiait d'un emploi retraite, il cotisait pour une prévoyance santé. Je trouve honteux que son capital décès ne soit pas réglé à ce jour. On laisse la famille endeuillée dans de gros problèmes comme toujours.</t>
  </si>
  <si>
    <t>marion--94583</t>
  </si>
  <si>
    <t xml:space="preserve">Cliente AXA depuis presque 10 ans je suis surprise de la difference de tarif.
Dans l'attente d'un contact téléphonique de votre part. 
Je desire garder mes conditions d'assurance AXA </t>
  </si>
  <si>
    <t>kouao-j-111210</t>
  </si>
  <si>
    <t>J'y suis client depuis 5 ans. Pour le moment j'ai un seul sinistre et ça s'est très bien passé. j'ai désormais 2 voitures assurées chez eux. Côté Tarif cest tip top. coté réactivité également.</t>
  </si>
  <si>
    <t>jambon-135015</t>
  </si>
  <si>
    <t xml:space="preserve">L'attente au téléphone est interminable.
Le suivi des sinistres sur internet est vide sans historique.
Aucun véritable accompagnement
tout est oral, rien n'est ecrit
</t>
  </si>
  <si>
    <t>laure8910-97174</t>
  </si>
  <si>
    <t>Je suis à la MAAF depuis 30 ans sans aucun accident. Malencontreusement j'ai reculé 2 fois ds la cour de chez moi sans faire attention et j'ai abîmé la voiture de mon conjoint. Je n'ai tué personne et n'ai pas provoqué d'accident grave sur la route. Malgré leur soit disant bonus à vie (très drôle) ils m'ont mis un malus et en plus ont augmenté ma franchise de 300 € !! Je suis dégoûtée. Je suppose qu'ils veulent que je les quitte pourtant les réparations n'ont pas du leur coûter bien chère !  Voilà comment on est traité a la MAAF après 30 ans de fidélité !</t>
  </si>
  <si>
    <t>langdom86-58142</t>
  </si>
  <si>
    <t>Concernant mon contrat d'assurance habitation chez AXA, mon avis sera rapide. Jamais eu besoin de l'assistance et jamais eu de sinistre. Par contre, une belle augmentation d'année en année (sans modification de mon contrat, sans sinistre, sans besoin d'assistance). En résumant: 97 euros la première année, 109 euros en 2014, 116 euros en 2015, 135 euros en 2016 et ... 195 euros en 2017! Alors là non... Après plusieurs appels au service client pour en savoir plus, aucunes explications sérieuses (augmentation des taxes, de la sinistralité, des décrets, etc etc...). Bref résiliation et visite à la concurrence, bien moins chères.</t>
  </si>
  <si>
    <t>brunet-c-124015</t>
  </si>
  <si>
    <t>Je suis satisfait, très rapide de s'assurer, gain de temps...
Beaucoup d'options, même pour un véhicule d'occasion.
Merci encore pour la rapidité .
merci</t>
  </si>
  <si>
    <t>julien-p-122354</t>
  </si>
  <si>
    <t>Simple et efficace, prix un peu élevé pour une vieille moto sans valeur et avec la plus faible couverture possible sans options et stationnement dans un jardin privé clos</t>
  </si>
  <si>
    <t>brossard-l-122269</t>
  </si>
  <si>
    <t>je suis satisfait du prix.
Il faudrait plus de concentration pour la personne qui nous répond au téléphone.
Devis rapide et possibilité d'accés à l'espace perso pratque.</t>
  </si>
  <si>
    <t>farah-b-117359</t>
  </si>
  <si>
    <t>je suis très satisfaite de services et des prix appliqué .
très sérieux.
le site est très pratique et simple d 'utilisation
je recommande qualité prix.</t>
  </si>
  <si>
    <t>le-roux-j-138349</t>
  </si>
  <si>
    <t>Service client comprehensif et reactif, du moins a l inscription.
Les informations liees au parainage et au versement de la remise sont peu claire. Cdlt.</t>
  </si>
  <si>
    <t>02 mai 2019 suite à une expérience en mai 2019</t>
  </si>
  <si>
    <t>artgitateur-75570</t>
  </si>
  <si>
    <t>bonne assurance en general. Très bien placé pour les assurances moto.</t>
  </si>
  <si>
    <t>benoit-v-115415</t>
  </si>
  <si>
    <t>Assurance établie rapidement et tres efficace. 
Prix très satisfaisant. 
Je ne regrette pas mon choix sachant que c est ma première assurance moto en 125</t>
  </si>
  <si>
    <t>fernando--101735</t>
  </si>
  <si>
    <t>Très mauvais,2h30 dans le froid à attendre la dépanneuse avec mes deux filles 14 e 11 ans.
La réponse de l assurance ,c’est normal c’est la moyenne .
A éviter.</t>
  </si>
  <si>
    <t>grellety-m-122632</t>
  </si>
  <si>
    <t>C'est une bonne assurance, je la recommande vivement, elle n'est pas chère, même en tout risque, tout est informatisé, ce qui facilite les démarches, je recommande</t>
  </si>
  <si>
    <t>17 mars 2017 suite à une expérience en mars 2017</t>
  </si>
  <si>
    <t>tedoum-53357</t>
  </si>
  <si>
    <t>Ok pour 2 ou 3 ans, après vous etes moutonisé...</t>
  </si>
  <si>
    <t>21 novembre 2019 suite à une expérience en novembre 2019</t>
  </si>
  <si>
    <t>tourneru-81184</t>
  </si>
  <si>
    <t>je suis dégoutée par cette assurance, 35 ans de fidelité pour rien, ma maison a été sinistrée par la sécheresse et depuis juin 2019 je me bats pour être indemnisée, son expert a préconisé une reprise en sous oeuvre mais la matmut refuse et a commandé juste un agrafage des fissures en sachant très bien que ca ne tiendra pas et que ca ne va pas suffire pour empecher ma maison de s'affaisser davantage.</t>
  </si>
  <si>
    <t>boucanier-123248</t>
  </si>
  <si>
    <t>Pas de soucis, tarifs en rapport avec l'âge et le genre de la moto, nombre d'années de conduites pris en compte. Pas de sinistres à déclarer, donc je ne peux juger du traitement de ceux ci, mais le reste des rapports est efficace, donc peu d'inquiétude à ce sujet.</t>
  </si>
  <si>
    <t>alain-t-133382</t>
  </si>
  <si>
    <t>Pour un premier essai rien à redire, tarifs,facilité, accessibilité même week-end,j en avais entendu parler et je voulais voire par moi même j attends de voire la suite qui je l espère bien essayons à bientôt</t>
  </si>
  <si>
    <t>hali-97086</t>
  </si>
  <si>
    <t>bonjour,deux jours pour réassuré un autres véhicule part téléphone,balancer d un service a l autres sans résultat a plusieurs fois 13 minute d attente pour être mis a un autre service,allianz puis eallianz et me dire calyso. bref déçu.</t>
  </si>
  <si>
    <t>nanou-95753</t>
  </si>
  <si>
    <t xml:space="preserve">Bonjour. Moins 5 étoiles n'est pas possible, dommage. Un minimum de 55 ans d'assurance de la part de mes parents chez cette enseigne, quel qu'ait été leur adresse, puisque militaire, puis policier, qui n'est même pas à fuir, mais à ignorer. Simplement. J'ai 60 ans, eux 90 et 86 ans. Je souhaitais renégocier leurs contrats, une chose qu'ils n'ont jamais faite, car la confiance était pour eux, plus qu'un mot. Ma mère va rentrer en Ephad (Parkinson), mon père un peu plus autonome attend qu'une place se libère pour la rejoindre. Avec de faibles moyens chaque euro compte pour préparer leur future vie. Mais il ne faut pas compter sur les conseillers de Narbonne pour espérer de l'empathie. Chez eux un vieux contrat ne se renégocie pas, sinon il sera plus cher. Qu'il s'agisse de surface, de valeur de mobilier peu importe. S'il doit être modifié tant pis pour nous. 290 euros pour 50m2 c'est le prix(170 chez une autre mutuelle connue), et en guise de chantage, d'après notre interlocuteur du jour (11h30) il nous est impossible d'aller ailleurs en raison de l'âge du souscripteur. N'est ce pas là de la discrimination ? Pour la voiture, mêmes considérations. A 91 ans, mon père parcourt 14 kms par semaine pour ses courses. Je n'exclue aucunement les risques lié à cet état. Mais la Loi lui permet d'utiliser son véhicule. J'ai souhaité alléger les mensualités de l'assurance auto. Tous risques pour une Fiesta de 2004 c'est osé. Grand déballage de ce conseiller sur les risques; le remboursement probable de 2100 euros qui permettrait d'acheter un véhicule d'occasion ou d'ajouter cette somme pour l'acquisition d'un modèle plus cher. Raisonnement pas plus logique au vu de son âge. Le raisonnement à la limite irrespectueux de mon interlocuteur Mr Frederic M. qui a raccroché avant la fin de mes salutations, ses répliques cinglantes que corroborent paraît il ses calculs sur son logiciel, sont autant d'indicateurs de l'état dans lequel vous tient cet assureur qui certifie que sur ces contrats il fait son maximum. </t>
  </si>
  <si>
    <t>16 novembre 2018 suite à une expérience en novembre 2018</t>
  </si>
  <si>
    <t>lumix-63698</t>
  </si>
  <si>
    <t>je suis très déçu et je décommande absolument de souscrire un contrat chez Afer, toutes les formalités sont extrêmement longues, les délais ne sont pas respectés lors d'un retrait, frais de gestions chuchotés lors de la souscription et qui SONT de 0,479%, que des frais et un rendement qui frise le ridicule</t>
  </si>
  <si>
    <t>pasbonaxa-56150</t>
  </si>
  <si>
    <t>Procédés abusifs ,des garanties noyées dans le contrat,
non respect des engagements.Désorganisation entre le siège social  et les agences.Deux discours différents.Je déconseille il y a mieux.</t>
  </si>
  <si>
    <t>passi-f-113290</t>
  </si>
  <si>
    <t>Très très satisfaite, de vos prix imbattables, de l'écoute des conseillers et de leur gentillesse, des explications donnés et de la clarté des offres.</t>
  </si>
  <si>
    <t>lannette-claverie-m-125456</t>
  </si>
  <si>
    <t>Très bon accueil pour un premier contact, agent très pro et connaissant parfaitement le domaine. Les tarifs sont intéressants pour certain véhicules, moins pour d'autres.</t>
  </si>
  <si>
    <t>raf666-89765</t>
  </si>
  <si>
    <t>Victime d'une supercherie à la souscription</t>
  </si>
  <si>
    <t>dominique-95813</t>
  </si>
  <si>
    <t>Très compliqué..... Depuis 3 semaines on me demande un relevé d'information que je transmets mais qui ne leur convient jamais.(un adressé depuis 2014 quand même.....)
Je suis très déçu.J'ai eu les coordonnées de cette assurance par les Furets.com.
Mais maintenant je suis convaincu qu'il faut avoir une personne en face de soit afin de se comprendre......
De plus la conseillère que j'ai eu au téléphone plusieurs fois a été très désagréable.</t>
  </si>
  <si>
    <t>kaly-70277</t>
  </si>
  <si>
    <t>patrick-l-116245</t>
  </si>
  <si>
    <t>Interlocutrice très sympathique et précise dans ses explications.un site à retenir dans cette jungle de proposition d’assurance moto.
Bravo encore à Melina</t>
  </si>
  <si>
    <t>dume-130987</t>
  </si>
  <si>
    <t>Contrat auto n'est pas le moins cher du marché mais lorsqu'un sinistre survient la prise en charge est tout à fait satisfaisante en terme de délai et d'indemnisation.</t>
  </si>
  <si>
    <t>farescour-t-122252</t>
  </si>
  <si>
    <t>Simple, pratique et rapide
Je suis satisfait par ce service
La signature est rapide 
Je n'ai pas bien compris comment parapher les pages cependant
Je vérifierai dans le document signé</t>
  </si>
  <si>
    <t>pereira-m-131585</t>
  </si>
  <si>
    <t>Je suis satisfait des devis et très bien expliqué, gens compétents que nous avons eu au téléphone aujourd'hui.Nous verrons par la suite et nous aviserons.</t>
  </si>
  <si>
    <t>coco-61308</t>
  </si>
  <si>
    <t xml:space="preserve">Assurée chez eux depuis 8 ans normalement la franchise est offerte si trois ans sans sinistres et bien on me l à retirée quand même de mon indemnisation alors que je suis chez eux depuis 8 ans sans sinistre ni véhicule ni logement
</t>
  </si>
  <si>
    <t>zoubeir-b-114039</t>
  </si>
  <si>
    <t>je suis très satisfait  je ne m'attendait pas un suivi très clair et professionnel
j'aurais su je serais venu plus tôt superbe  conseillé tes aimable et au top a répondu a toutes mes questions et a pris le temps de m'écoute je recommande vivement au top vos conseillés</t>
  </si>
  <si>
    <t>gosselin-l-122718</t>
  </si>
  <si>
    <t>J'étais satisfaite de mon assurance précédente cependant je la trouvait très onéreuse l'offre de l'olivier semble se rapprocher de mon contrat précédent tout en étant beaucoup moins cher</t>
  </si>
  <si>
    <t>bewans-25340</t>
  </si>
  <si>
    <t>+de 30 ans de Macif , 1 cambriolage de mon appart , 3 autres egalement ont ete visité dans l'immeuble , même procedé ,même abscence , 3 sont pris en charge par leur assurance ,1 seul NON le notre</t>
  </si>
  <si>
    <t>helene--d-121183</t>
  </si>
  <si>
    <t>Satisfaite puisque puisque cela fait 30 ans que je suis chez Direct Assurance. J’ai trouvé un peu moins cher ailleurs mais votre site est très pratique et on peut vous joindre facilement.</t>
  </si>
  <si>
    <t>sonia-67321</t>
  </si>
  <si>
    <t>Une fidélité de 20 ans pour s'apercevoir en fin de compte que l'on n'est pas défendu ! Notre maison et nos meubles ont été détruits par un tiers et l'assurance nous a "généreusement" fait une avance de 2000 euros pour nous reloger en urgence (cela a juste payé les 2 mois de caution et le mois en cours). Nous n'avions pas d'argent pour nous remeubler et avons galéré pendant des mois.
 Par après, le service juridique a perdu les justificatifs des pertes qu'on avait fournis, et ne s'est pas porté partie civile, nous faisant perdre tous nos droits.
Quand une famille subit un tel traumatisme en perdant tous ses biens, elle doit utiliser toute son énergie pour avancer et se reconstruire. C'est juste horrible de s'apercevoir qu'il faut se débrouiller seuls alors qu'il ne nous reste plus rien (adieu meubles, vêtements, papiers administratifs...). 
On n'a pas la force de se battre en plus contre son propre assureur. C'est la raison pour laquelle j'en suis partie.</t>
  </si>
  <si>
    <t>delle-monache-l-116773</t>
  </si>
  <si>
    <t>Personnel aimable prix correct pour une voiture assez puissante 143 cv pour un permis de 1 ans sans anné d'assurance eventaille de garantie varié je recommande au jeune permis</t>
  </si>
  <si>
    <t>cyril-d-109911</t>
  </si>
  <si>
    <t>Je suis satisfait du service et des prix, cependant je ne comprends pas qu'on paye 2 mois à l'avance.
De plus je trouve le prix un peu excessif quand on mensualise par rapport au paiement annuel.</t>
  </si>
  <si>
    <t>24 mars 2018 suite à une expérience en mars 2018</t>
  </si>
  <si>
    <t>babette-62648</t>
  </si>
  <si>
    <t>rien de particulier à dire en commentaire, je l'ai testée pendant plusieurs années prise par le biais du crédit agricole</t>
  </si>
  <si>
    <t>gaby-r-106699</t>
  </si>
  <si>
    <t>Je trouve que tous les ans le prix de mes 5 contrats augmente régulièrement, sans que je comprenne pourquoi? au final sur l'année cela représente plus de 500 € d'augmentation.</t>
  </si>
  <si>
    <t>claude-70382</t>
  </si>
  <si>
    <t>Assuré depuis 40 ans, jamais de sinistre. Une inondation en juin, une proposition d'indemnisation après la venue de l'expert qui traîne 1 mois, Comme l'intégralité des dégâts avait mal été évaluée et que la somme prévue pour la réfection de mon rez-de-chaussée est bloquée pour une raison inconnue l'expert revient et la proposition de remboursement traîne à nouveau, rien au bout d'1 mois. Lettre à la DG, message aux délégués, plusieurs appels sur la plateforme, rien ne se passe! C'est honteux!</t>
  </si>
  <si>
    <t>nenot-s-109694</t>
  </si>
  <si>
    <t xml:space="preserve">Merci je vous suis très reconnaissant pour tout. Je vous trouve très efficace surtout ne changez pas et je vous recommanderais à des personnes proches. Merci.
</t>
  </si>
  <si>
    <t>stephane64-58367</t>
  </si>
  <si>
    <t>J' espère que l' olivier se mettra aussi a l' assurance habitation afin que j' y adhère</t>
  </si>
  <si>
    <t>chacha05-103080</t>
  </si>
  <si>
    <t>Leur prix sont attractifs mais la seconde année ce n'est plus du tout le cas, soit disant que le nombre d'accidents et de vols a augmenté dans votre ville en ce qui concerne votre voiture. Autre problème rencontrer avec eux, c'est que malgré que mon contrat ait à ce jour un an il n'accepte pas la résiliation alors que la demande a été faite dans les règles et par mon futur assureur. Je suis déçue de cette assurance.</t>
  </si>
  <si>
    <t>charles1066-66166</t>
  </si>
  <si>
    <t>Simplicité et fiabilité</t>
  </si>
  <si>
    <t>bourdier-brigandet-l-117199</t>
  </si>
  <si>
    <t xml:space="preserve">Simple et pratique prix abordable
Dommage que les cartes maestro ne soient pas acceptées lors du paiement. Les prix pourraient etre plus compétitif eu egard aux prix pratiqué par la concurrence. 
</t>
  </si>
  <si>
    <t>tom-j-129139</t>
  </si>
  <si>
    <t>Je suis satisfait, les prix sont intéressant. Cela va vite et tout est bien expliqué. Cette assurance, assure c’est client  pour pas trop cher. J’espère qu’elle sera là en cas de besoin.</t>
  </si>
  <si>
    <t>geo-80898</t>
  </si>
  <si>
    <t>Assurance sans interet, garantie en dessous de la moyenne pour des tarifs au dessus de la moyenne Est capable de résilier votre contrat sans aucun motif.   Pas fiable, aucun interlocuteur. je vous déconseille fortement. il y a beaucoup plus sérieux sur le marché.</t>
  </si>
  <si>
    <t>honorine-l-108532</t>
  </si>
  <si>
    <t xml:space="preserve">Assurance à fuir totalement depuis le 1 mois j'ai eu un accident ou l'autre conducteur est totalement responsable car il brûle un stop, ou l'on a considéré ma voiture comme vei au bout de 2 semaines seulement un expert diagnostic qu'elle est réparable. Le garage me dit aujourd'hui qu'il y en a pour 1 mois de réparation mais direct assurance ne veut pas me prêter de voiture en attendant alors que tout ça a pris du temps à cause d'eux et leur manque de communication avec les experts m, le garage... 
Je me retrouve avec un nouveau née sans voiture et ne veulent rien savoir 
</t>
  </si>
  <si>
    <t>nathalie-p-121416</t>
  </si>
  <si>
    <t>Satisfait rapidité  sur site,pour le reste j en ferais part plus tard. Ce qui est sûr c'est que c'est assez rapide .j'en suis contente  bonne recommandation</t>
  </si>
  <si>
    <t>cressent-a-116521</t>
  </si>
  <si>
    <t>opératrice très professionnelle au téléphone et rassurante, répond aux questions sans forcer .vraiment ravi de l entretien qui m a décidé a vous faire confiance</t>
  </si>
  <si>
    <t>sabrina-a-117848</t>
  </si>
  <si>
    <t>Ma cotisation a bondi cette année alors que je n'ai eu aucun sinistre l'année dernière. voilà pour le prix. Quant aux services je n'ai encore jamais fait appel à vous...</t>
  </si>
  <si>
    <t>06 décembre 2019 suite à une expérience en décembre 2019</t>
  </si>
  <si>
    <t>duprey-81688</t>
  </si>
  <si>
    <t>Personnel peu disponible, ne répond jamais aux demandes de conseil et ne rappelle jamais lorsque vous les sollicitez.</t>
  </si>
  <si>
    <t>anna-s-127524</t>
  </si>
  <si>
    <t>Changement en raison d'un cout prohibitif de notre assurance suite à un sinistre responsable.
Site internet n'est pas hyper performant, mais un appel au service client et tout va mieux. 
A voir sur le long terme...</t>
  </si>
  <si>
    <t>francoise-39650</t>
  </si>
  <si>
    <t>Vous vendent par téléphone un contrat mirobolant, quand vous le recevez par mail ce n'est pas cela du tout, donc j'ai annulé le lendemain soit dans le délai légal. 15 jours plus tard prélèvement de 160.60, cela s'appelle t'il du vol autorisé</t>
  </si>
  <si>
    <t>do-90656</t>
  </si>
  <si>
    <t>Rapide et performant.Une vision simple des garanties qui sont parfaitement adaptées à mon véhicule?Les conseils sont également pertinents et permettent de choisir en toute connaissances de cause la formule la mieux adaptée à mes besoins.</t>
  </si>
  <si>
    <t>snoopy74-69088</t>
  </si>
  <si>
    <t>totalement satisfait du conseiller que jai eu au tel, elocution, carté, tarif proposé. maintenant a voir sur les litiges, jai eu un souci sur lautre contrat, jai fais change mon pare brise et la, comme par hasard, il manque un document a mon contrat...</t>
  </si>
  <si>
    <t>buron-a-130250</t>
  </si>
  <si>
    <t>Satisfait du service client par téléphone le collaborateur s'est montré très compréhensif, a très bien expliqué les termes de l'assurance et nous avons pu avancer rapidement.</t>
  </si>
  <si>
    <t>02 novembre 2021 suite à une expérience en octobre 2021</t>
  </si>
  <si>
    <t>rousselg-138743</t>
  </si>
  <si>
    <t>Bien que je trouve toujours le tarif des assurances élevé, le service rendu est correct et les intervenants très compétents. Un petit reproche toutefois, c'est le temps d'attente lors d'un appel téléphonique. Sinon jepeux dire que je suis globalement satisfait de mes assurances</t>
  </si>
  <si>
    <t>delacourt-j-110760</t>
  </si>
  <si>
    <t>Je suis satisfaite de la rapidité et du prix. Apre on vera si un jour j'ai une panne  comment sa se gère.je verrais par la suite. En attendant cela me convient</t>
  </si>
  <si>
    <t>denis50560-87070</t>
  </si>
  <si>
    <t xml:space="preserve">Le service qui traite les sinistres est devenu injoignable et inefficace.
ACM c'est une assurance tous risques sur le papier mais au bout du compte le dossier traîne, on demande des pièces et justificatifs à n'en plus finir: ras le bol
</t>
  </si>
  <si>
    <t>mumu-76537</t>
  </si>
  <si>
    <t>mutuelle reactive et prix positif par rapport aux garantie explication claire facilité de changer de module</t>
  </si>
  <si>
    <t>charlotte-p-122559</t>
  </si>
  <si>
    <t>Les prix sont satisfaisants par rapport à d'autres concurrents.
Le site internet est facile d'utilisation et les informations disponibles sont claires.</t>
  </si>
  <si>
    <t>david-c-111558</t>
  </si>
  <si>
    <t>Je suis satisfait du service et je souhaiterai que le service initié avec le conseiller soit suivi dans le temps dans le cadre d'un devis au téléphone.</t>
  </si>
  <si>
    <t>cliente69-64588</t>
  </si>
  <si>
    <t>Je rejoins nombreux avis vus précédemment. tant que vous leur rapportez de l'argent et que vous ne leur coûtez rien, tout se passe bien ! Par contre si vous voulez une assurance sur laquelle on peut compter et qui fasse son job, passez votre chemin ! Rien pendant des années et là 2 accidents en 2 mois dont 1 non responsable et on me dit gentiment d'aller voir ailleurs ! Le comble il est noté "responsabilité totale" sur mon relevé d'information alors que ce n'est pas le cas ! On m'a violemment percuté sur l'autoroute, délit de fuite. je porte plainte mais comme il n'y a pas de blessé grave la police me fait comprendre qu'ils ne feront rien, ne me dites pas qu'il n'y a pas de caméra sur l'A7 !!!. Donc pas de tiers, de grosses réparations à leurs frais ok mais ce n'est pas de ma faute si la police estime que ce n'est pas assez grave pour qu'ils s'en occupent ! Je refuse de payer pour la bêtise humaine...mais ça n'a pas l'air de déranger l'assureur...</t>
  </si>
  <si>
    <t>tlemsani-a-112492</t>
  </si>
  <si>
    <t>Je suis  satisfait  des  services  et des prix  avantageux. Le conseiller  a été  très explicatif  concernant  la procédure  à suivre.  Merci bien  je recommande  vivement  assurance  l'olivier  .</t>
  </si>
  <si>
    <t>05 novembre 2021 suite à une expérience en juin 2021</t>
  </si>
  <si>
    <t>anne-139007</t>
  </si>
  <si>
    <t>Suite à un accident de voiture sur l'autoroute, Maif, mon assureur, a contacté l'assureur du véhicule en cause il y a 5 mois. Je ne suis pas responsable. Depuis la maif se contente d'un courrier de rappel une fois par mois! Le litige ne risque pas d'être résolu!!! Impossible de faire réparer le véhicule puisque l'expert ne peut pas passer. Je suis à la recherche de solutions pour faire bouger les choses puisque l'assureur ne semble pas prêt à le faire!
Ouf, j'allais souscrire une assurance-vie...Je l'ai fait mais auprès d'Axa avec un conseiller très à l'écoute et qui n'hésite pas à intervenir pour régler des problèmes</t>
  </si>
  <si>
    <t>mamissa-106276</t>
  </si>
  <si>
    <t>Bonjour ce matin je vous aie appelé pour un renseignement concernant mon inscription pour pouvoir consulter mes remboursements car vous m'envoyez  un courriel m'avisant que j'ai des documents mais le courriel n'a pas de pièce jointe et je ne pouvais pas entrer sur votre site. Votre aide Madame Ouria m'a été d'un grand secours. Je vous remercie de votre amabilité.
Madame Sévin</t>
  </si>
  <si>
    <t>kate0408-46462</t>
  </si>
  <si>
    <t>Très charge mauvaise expérience en termes  de prise en charge : anonymat, réponses standardisées, demandes incessantes "conseil médical"  lenteur du traitement</t>
  </si>
  <si>
    <t>haby75-110372</t>
  </si>
  <si>
    <t xml:space="preserve">AXA a eu la bonne idée de délocaliser le service sinistre au Maroc.
Ils jugent et gèrent nos dossiers en fonction de ce qu'on leurs impose .
Délocaliser l assurance des gens qui peut être ne comprennent pas nos sinistres .
pas le même environnement météo c est du grand n importe quoi .
A chaque fois nous mettent en attente pour poser une question a son supp "AU SECOUR"
Encore une nouvelle Facon pour ne pas payer les gens car des interlocuteurs qui ne comprennent rien!!!. 
</t>
  </si>
  <si>
    <t>mercenne-a-130577</t>
  </si>
  <si>
    <t>Je suis satisfais de mon assurance le service client est parfais , au niveaux du prix je n’est rien à redire les service qui me sont proposer réponde à mes attente</t>
  </si>
  <si>
    <t>14 juin 2018 suite à une expérience en juin 2018</t>
  </si>
  <si>
    <t>chrisjoe90-64786</t>
  </si>
  <si>
    <t>prestations à hauteur de l'attendu et du contratconseiller disponible et à l'écoute. plate forme électronique. adaptation du contrat au besoin</t>
  </si>
  <si>
    <t>pierre-marie-r-128635</t>
  </si>
  <si>
    <t>Les tarifs sont très compétitifs.
Rien à voir avec mon ancien assureur.
J'espère obtenir satisfaction avec votre socièté.
Pour le moment, je n'ai rien à signaler de négatif car l'interlocuteur en ligne a été très clair.</t>
  </si>
  <si>
    <t>31 juillet 2018 suite à une expérience en juillet 2018</t>
  </si>
  <si>
    <t>dangilopi-63933</t>
  </si>
  <si>
    <t>attention, ne souscrivez pas chez eux, ce sont des menteurs et pas professionnel, j'ai demander un devis pour assurer ma saxo, leur devis était convenable, j'ai accepter mon devis et régler 200 euros, j'ai envoyé mes documents, et là il m'envoye un deuxième devis avec une augmentation de 60 euros, je refuse et leur envoie une LRAR, je suis dans le délai des 14 jours de réflexion, et depuis plus de nouvelle, je n'ai plus accés à mon espace client, toujours pas rembourser comme le prévoit la loi, donc je vais les assigner au tribunal, je sont des non proffessionnels.</t>
  </si>
  <si>
    <t>rizwan-h-132831</t>
  </si>
  <si>
    <t>Satisfait, bon prix, rapide et efficace. Très content de pouvoir assurer ma voiture aussi rapidement et facilement ! Merci encore ! Bon travail !!!!!!!</t>
  </si>
  <si>
    <t>29 septembre 2021 suite à une expérience en février 2021</t>
  </si>
  <si>
    <t>coleni-134979</t>
  </si>
  <si>
    <t>Depuis plus de 25 ans chez MACIF, une canalisation chauffage de l'immeuble a explosé, donc aucunement responsable du dégât causé, ce qui a obligé le plombier à casser ma salle de bain pour déplacer et replacer ma baignoire, la MACIF a refusé toute prise en charge (1.200€ de réparation) de ma poche alors que pendant 25 ans la MACIF a encaissé les primes d'assurances sans jamais avoir à m''indemniser. Et lorsque j'insiste, la MACIF me déclare : voyez avec le fonds de garantie !!!! En gros allez .....voir ailleurs (C'est quand on a vraiment besoin d'eux qu'on peut savoir si une assurance est utile), pourtant aucune sinistralité depuis des années pour ma part vis à vis de MACIF</t>
  </si>
  <si>
    <t>yoda-59266</t>
  </si>
  <si>
    <t>Super m'a permis d'obtenir de la part de mon banquier une réduction de 75%. Ensuite conformément à la législation j'ai voulu résilier le contrat zen up.</t>
  </si>
  <si>
    <t>55gregs55-105000</t>
  </si>
  <si>
    <t>Bonjour la mutuelle est trop cher par rapport aux autres mutuels privées niveau de remboursement bas par rapport à la prime de cotisation. Bien cordialement</t>
  </si>
  <si>
    <t>gerard34000-59195</t>
  </si>
  <si>
    <t>Je suis sociétaire MAIF depuis 44 ans et je vais quitter cette mutuelle suite au traitement de mon dernier changement de véhicule. Les devis qui m'avaient été proposés, bien que beaucoup plus élevés que ceux de la concurrence pour un assuré retraité à 50% de bonus depuis plus de 35 ans, m'avait convenu mais à la livraison de mon véhicule j'ai la surprise de constater que le  tarif dépasse de 200 € le devis initial avec une franchise de 770€ pour un contrat plénitude. Je me suis rendu dans l'agence proche de mon domicile pour tenter d'obtenir des explications et un jeune homme particulièrement peu aimable m'a expliqué "c'est le tarif".....un point c'est tout. Ayant eu tout au long de ma vie d'assuré des véhicules haut de gamme sans aucun sinistre responsable, je me sens trahi par une mutuelle qui n'a jamais su récompenser la fidélité de ses adhérents et qui pratique des tarifs bien plus élevés que les mutuelles concurrentes.</t>
  </si>
  <si>
    <t>20 septembre 2017 suite à une expérience en septembre 2017</t>
  </si>
  <si>
    <t>gwizdo-57467</t>
  </si>
  <si>
    <t>J'ai reçu mon avis d'échéance: augmentation de 60% (je passe de 650€/an à 1035€/an) !!! Qui dit mieux ? Pour information, je n'ai eu aucun sinistre ces dernières années, j'ai 50% de bonus depuis très longtemps, pas de changement de garanties, en fait absolument rien qui justifie une augmentation de cotisation aussi exorbitante.
Après appel au service clients, on me répond que c'est dû à un recalcul de mes garanties (pourtant inchangées !). Je rétorque que c'est inadmissible, on me dit que... c'est comme ça ! Il consent à me faire un rabais de 10%. Evidemment, je lui dis de m'envoyer un relevé d'informations afin de contracter une assurance chez un concurrent plus respectueux de ses assurés.
Bye bye L'Olivier ! Résiliation en cours...</t>
  </si>
  <si>
    <t>franck83-69375</t>
  </si>
  <si>
    <t>excellente prise en charge, tant au niveau des réparations que du prêt de véhicule. Pa sde "pinaillage" avec les experts . Réparations réglées au garage rubis sur l'ongle.</t>
  </si>
  <si>
    <t>jbmetreau-88646</t>
  </si>
  <si>
    <t>Bonjour, cela fait 5 mois que j'essaye de saisir un arbitrage via Hello Bank et cela ne fonctionne pas. J'ai eu un conseiller en ligne qui était bloqué informatiquement également, j'ai envoyé un formulaire d'arbitrage à la main, il n'a pas été traité. Possible de faire quelque chose svp ? J'aurais bien aimé ne pas avoir à en arriver là afin d'attirer votre attention.</t>
  </si>
  <si>
    <t>caffier-l-134645</t>
  </si>
  <si>
    <t>Je suis super satisfaite de vos services ainsi que vos tarifs très attractif comparé à d'autre assureur qui eux sont super chers et ne sont pas très aimable et je suis sur que je ne serai pas déçu par votre assurance pour ma voiture</t>
  </si>
  <si>
    <t>03 avril 2019 suite à une expérience en avril 2019</t>
  </si>
  <si>
    <t>ilah-74731</t>
  </si>
  <si>
    <t>Il y a un an refus de la résiliation complète de mon contrat lorsque j'ai quitté cette mutuelle pour une mutuelle obligatoire d'entreprise.
Aujourd'hui je suis face à un refus de résiliation d'une garantie alors que je suis bénéficiaire de la CMU-C.
La possibilité de résilier une mutuelle avant la date de renouvellement de contrat sous les deux conditions mentionnées ci-dessus est pourtant inscrite dans la loi. Ces informations sont disponibles sur les sites du service public, mais Harmonie Mutuelle semble se croire au dessus des lois et ils n'hésitent pas à vous mentir par téléphone !</t>
  </si>
  <si>
    <t>03 octobre 2018 suite à une expérience en octobre 2018</t>
  </si>
  <si>
    <t>fouinette-67310</t>
  </si>
  <si>
    <t>A fuire.
Ce ne sont que des courtiers .... traiter qu'avec AXA
 qui se trouve etre etre le vrai assureur
Les assurances par internet , malgré leur prix alléchants, sont à fuire très vite......</t>
  </si>
  <si>
    <t>titine-86104</t>
  </si>
  <si>
    <t xml:space="preserve">Trés déçu de cette mutuelle, j ai résilier courant décembre 2019, car augmentation de 35% , soit 700 euros de plus pour l'année sans explication. Je téléphone plusieurs fois, les personnes que j ai en ligne,me répondent effectivement que cela est énorme, mais ils ne savent pas pourquoi.
Après plusieurs mails et coup de fil, une personne me dit que c'est normal, cars j ai changé de tranche d'age  et que mon contrat est ancien (mon ancienne mutuelle a été rachetée par harmonie mutuelle )
Janvier 2020, un prélèvement de 220 euros ce présent,( ayant résilier le 16 décembre en lettre avec AR reçu chez eux le 18 décembre) je fais donc  opposition aprés de ma banque, je téléphone à Harmonie ,la personne me dit qu'elle n 'a pas reçu ma demande de résiliation, alors que j ai la preuve du l'accusé de reception, heureusement,
Donc faite attention les retraités, au changement de tranche d'age </t>
  </si>
  <si>
    <t>maya89-110568</t>
  </si>
  <si>
    <t xml:space="preserve">Supre assurance  AMV pour les motards  je le commande 
Même  quand vous avez des problèmes  
Ils sont réactifs  dans tous les des marche et le prise en charges </t>
  </si>
  <si>
    <t>bea-57788</t>
  </si>
  <si>
    <t>Bonjour j'était assurée chez eux pendant un ans et j'ai  résilié avant ma date anniversaire, il non pas pris en compte ma demande soit disant que se n'ai pas la bonne loi et me demande de payer la prime pour l'année 2018 de 260, ma conseillère actuelle a téléphone et leur a dit que j'était dans les temps et  refuse ils ont envoyer une lettre recommandé que j'ai refuser et aujourd'hui j'ai reçu un courrier d'un service de recouvrement</t>
  </si>
  <si>
    <t>cobra68-70754</t>
  </si>
  <si>
    <t>assurance inefficace. 
réseau de garage agrée sans disponibilité, lenteur et aucune solution n'est chercher pour solutionner le problème.
voila trois jour que j'ai subit un sinistre non responsable. mon véhicule est immobilisé a mon domicile je ne peut plus circulé avec (plu de rétroviseur) on me dit d'attendre 15 jour pour qu'une place ce Libert dans l'un de leur soi-disant garage, et aucune solution de mes proposé en attendant. je sui sens voiture avec trois enfant impossible de me rendre au travaille.
je déconseille fortement cette assurance
pour info je sui assuré tous risque pour un véhicule neuf.</t>
  </si>
  <si>
    <t>nico-67825</t>
  </si>
  <si>
    <t>J'ai été client plusieurs années.
Je le regrette aujourd'hui.
Je vous conseille d'être très jeune et en excellente santé pour leur demander un tarif..
Dans le cas contraire évitez de perdre du temps.
L'accueil téléphonique est déplorable.</t>
  </si>
  <si>
    <t>heinzi-76800</t>
  </si>
  <si>
    <t>Difficulté de joindre un resposable: La notion du Service est absente:</t>
  </si>
  <si>
    <t>pat7338-123304</t>
  </si>
  <si>
    <t>Apparemment moins cher, mais après la première année augmentation de 24,1%, puis 8,98% la deuxième année et, pourtant, sans aucun accident ou incident déclaré...</t>
  </si>
  <si>
    <t>29 avril 2018 suite à une expérience en avril 2018</t>
  </si>
  <si>
    <t>boymonoi-63648</t>
  </si>
  <si>
    <t xml:space="preserve">Suite à l'explosion de notre table en verre, nous avons appelé la MACIF à Niort siège social, une interlocutrice nous répond, IL FAUT LA RECOLLER, malgré tout nous recevons en urgence au bout de 10 jours le dossier de la déclaration de sinistre, nous constatons que sur ce dossier, était mentionné " UNE PAIRE DE LUNETTE  " Qu'il fallait Garder la MONTURE. </t>
  </si>
  <si>
    <t>stephane-75533</t>
  </si>
  <si>
    <t>Je suis en cours de rahat total de mon assurance-vie qui est árrivér á terme,et je rencontre des probleme pas mal le conseiller qui m'envoi des documents un par un et qui n'explique rien vu que je suis devenue non resident fiscale.Mon accés á mes comptes aussi bloquér suit un cervice technique et service clientelle dit esseye fin de semaine, ensuit le mot passe qui est trés vieux ca marche pas non plus.Donc on gagne du temps á tout prix et on a méme pas accés sur l'évoluation du dossiér ou sur nos économie.Je trouve tout ca trés bizarre et désolent que un grande assurance comport comme ca.</t>
  </si>
  <si>
    <t>naim-b-104956</t>
  </si>
  <si>
    <t>je suis satisfait de ce qui m a ete proposé ,la conseillere est tres receptive ,le prix ainsi que les garanties repondent bien a mes attantes et je trouve qu on peut vous joindre assez facilement .</t>
  </si>
  <si>
    <t>dp60-80450</t>
  </si>
  <si>
    <t xml:space="preserve">Ayant eu 2 sinistres responsables au cours de l'année 2019 et bénéficiant du Bonus à vie, la MAAF refuse d'assurer mon nouveau véhicule.
Ils m'ont pourtant fait un devis en ligne pour ce même véhicule mais une fois à la validation du changement, la directrice de l'agence avait laissé une note dans le dossier afin de refuser toute assurance pour un nouveau véhicule.
Tous cela bien sur sans en informer le client.
J'étais client depuis plus de 30 ans .. et effectivement, ce n'est plus la Maaf que je préfère.
</t>
  </si>
  <si>
    <t>dwaps-57122</t>
  </si>
  <si>
    <t>Un année sans incident : récompense, une augmentation de 35% (oui !) avec comme seule explication une mauvaise année dernière pour leur société. Résultat : Bye bye l'Olivier ...</t>
  </si>
  <si>
    <t>jean-104973</t>
  </si>
  <si>
    <t>Satisfait, je suis adhérents à depuis la MGP 1978 je n'ai jamais eu de problèmes avec cette mutuelle. Accueil téléphonique  très professionnel surtout en cette période de pandémie.</t>
  </si>
  <si>
    <t>pam-topaz-75921</t>
  </si>
  <si>
    <t>mécontent car les 2 personnes que j'ai eu au téléphone pour un sinistre mineur m'ont raconté des bobards et mon conseil juridique m'a dit qu'ils mentaient.</t>
  </si>
  <si>
    <t>roe-123162</t>
  </si>
  <si>
    <t>Je suis adhérent à cette mutuelle depuis mai dernier et je n'ai eu que des problèmes depuis lors. Un mois pour être relié à ma sécurité sociale après maintes rappels, impossibilité de transmettre des demandes de remboursement en ligne, un mois pour répondre au messages et/ou demandes. Je vais donc quitter au plus vite cette pseudo mutuelle santé.</t>
  </si>
  <si>
    <t>naserdine-88995</t>
  </si>
  <si>
    <t>A fuir absolument. J'ai déclaré un sinistre car j'ai perdu mon emploi le 26 février 2019 et aujourd'hui le 20 avril 2020 aucune indemnisation . On m'as non vous n'avais pas droit après réclamation il m'ont dit :ah oui vous avez frois c'est une erreur de notre part puis après non . Bref cela fait plus d' 1 an et mon dossier et toujours  pas traité .</t>
  </si>
  <si>
    <t>cratoune-80699</t>
  </si>
  <si>
    <t>Ma conseillère Lamia a été très agréable, très efficace et très réactive. Un véritable plaisir ! J'ai pu poser l'ensemble de mes questions, elle a su réagir avec rapidité et gentillesse.</t>
  </si>
  <si>
    <t>rafet-d-128810</t>
  </si>
  <si>
    <t>Bonne assurance, tarif abordable, service client bien entretenue, je recommande a toute les personne qui cherche une assurance par cher et bien, ideale aussi pour les jeune conducteur</t>
  </si>
  <si>
    <t>siri-g-109582</t>
  </si>
  <si>
    <t>Je suis satisfait du service
J'ai eu les réponses attendues à toutes mes demandes
Les prix me conviennent en tant que jeune conducteur
Simple et rapide
Interlocuteur très courtois</t>
  </si>
  <si>
    <t>ale92300-53407</t>
  </si>
  <si>
    <t>Client depuis 1 an en tout risque, je me fais voler mon pot d'échappement et mes rétroviseurs. Après avoir porté plainte, mon assureur me dit que non, ces pièces ne sont pas prises en charge. Au final, une assurance tous risques, très loin de couvrir "tous" les risques.
Tout se passe bien lorsqu'on établi le contrat, mais au premier problème qui survient, c'est pour votre pomme.</t>
  </si>
  <si>
    <t>09 mars 2020 suite à une expérience en mars 2020</t>
  </si>
  <si>
    <t>jaxx-88137</t>
  </si>
  <si>
    <t>Résiliation assurance refusée pour défaut d'objet dans le courrier. Au lieu, de m'appeler pour correction, la compagnie a refusé la résiliation pour ce motif. Dans le corps du courrier était bien écrit la demande de résiliation.</t>
  </si>
  <si>
    <t>pat-46420</t>
  </si>
  <si>
    <t>très cher pour selon que je suis déjà client chez vous, cela mériterai d'avoir un tarif privilégié, j'espère que vous ferez le nécessaire pour améliorer les tarifs pour les jeunes.</t>
  </si>
  <si>
    <t>celeme-71189</t>
  </si>
  <si>
    <t>suite à une dégradation, la serrure de l'immeuble ne fonctionne. Les réparations me reviennent à 1200euros. J'appelle l'assurance, fais un constat à la police, envoie la facture. L'expert d'Axa revoit la facture à la baisse. J'apprends également que la franchise est de 700 euros (je vous conseille de bien lire le contrat peu clair à ce sujet : 0,89 fois un indice). Du coup axa ne me rembourse que 165 euros sur les 1200 euros de la facture. Je payais pourtant 1000 euros d'assurance par an pour l'assurance des communs de l'immeuble.</t>
  </si>
  <si>
    <t>08 avril 2019 suite à une expérience en avril 2019</t>
  </si>
  <si>
    <t>david-74871</t>
  </si>
  <si>
    <t>Une honte. Conseillers injoignables. Service client d'une plateforme (difficilement joignable également) d'une arrogance inégalée. Des délais incommensurables. Quel plaisir de voir que je nuis pas seul être autant insatisfait. Je déconseille au plus haut point.</t>
  </si>
  <si>
    <t>15 novembre 2019 suite à une expérience en novembre 2019</t>
  </si>
  <si>
    <t>alisson-81036</t>
  </si>
  <si>
    <t xml:space="preserve">2 mails envoyés dont un avec une demande de RV téléphonique restés sans réponse au bout de 6 jours. Appel de ma part pour en connaître la raison. On me donne un RV téléphonique, mais la personne ne me rappelle pas à l'heure fixée. Je rappelle dans la même journée ; et j'ai de nouveau ce standard épouvantable, avec la déclinaison, nom, prénom, adresse, etc alors que j'avais au préalable composé mon numéro d'adhérente. Je refuse de rabâcher une fois de plus toutes ces informations. La personne en ligne me passe son Responsable qui après quelques mots, me raccroche tout bonnement au nez !!!! </t>
  </si>
  <si>
    <t>mayer-a-127663</t>
  </si>
  <si>
    <t>Top, rapide et efficace, rien à ajouter, assurance pour une voiture faite en15 minutes avec de très bonnes conditions, service client à la hauteur, TOP !</t>
  </si>
  <si>
    <t>25 septembre 2018 suite à une expérience en septembre 2018</t>
  </si>
  <si>
    <t>sophie-67099</t>
  </si>
  <si>
    <t>Incompétents !! Ma banque me demande un simple certificat avec mes renseignements dessus et pas moyen !!! Des semaines pour répondre aux mails et incapables de noter les bonnes informations sur le certificat donc un dossier à recommencer du début dans peu de temps à cause de leur incompétence et les délais de réponse !!! Fuyez si on vous propose cet assureur ! C'est ce que je vais faire dès que possible !!</t>
  </si>
  <si>
    <t>07 août 2018 suite à une expérience en août 2018</t>
  </si>
  <si>
    <t>bratak77-66042</t>
  </si>
  <si>
    <t xml:space="preserve">ATTENTION si vous voulez perdre votre argent  pour rien  allez chez eux !
après souscription on m'a demandé de fournir des documents supplémentaires 
que j'ai envoyé a chaque fois mais bizarrement ils ne les recoive jamais.
en fait il faut passer par le numéro surtaxé pour avoir confirmation de réception
J'appelle pour ma carte verte et la on me dit que je dois envoyer un RIB et un certificat de non assurance que j'envoie sur le champ et toujours pas de carte verte.
La je viens d'appeler on me dit que mon contrat est résilié car ils n'on pas reçu mon RIB
Par contre je ne serais pas remboursé  des 100 euros que j'ai donné car se sont les frais de résiliation le hic c'est que je n'ai rien résilié c'est eux qui on prix cette décision.
 Ils  m'on fait payer 6 mois sans m'assurer .je vous déconseille fortement d'aller chez eux 
de plus en cas de problème seul le numéro surtaxé (qui ne vous avancera pas plus) est disponible sincèrement je ne pense pas que ce sont de vrai assureur rien de sérieux dans tout ca passez votre chemin
</t>
  </si>
  <si>
    <t>joelle-c-113118</t>
  </si>
  <si>
    <t xml:space="preserve">Bonjour
je n ai jamais demandé d obtenir mon attestation en dématérialiser c'est pas malin je roule sans attestation à bord de mon véhicule
vous auriez pu m'en avertir car je n'ai reien annulé
merci
</t>
  </si>
  <si>
    <t>monnier-j-108817</t>
  </si>
  <si>
    <t>pour l'instant je suis satisfait de la réactivité et de l'efficacité et surtout du tarifs et des garanties proposée, je dit bien pour l'instant car comme j'ai souscrit mon contrat que depuis quelques minutes je verrai bien, mais plus tard.</t>
  </si>
  <si>
    <t>amelie--l-129042</t>
  </si>
  <si>
    <t>Étant conductrice depuis 10 ans je n’ai pas connu d’assurance capable de m’offrir une offre tout risque en sérénité pour mon véhicule à si bas pris 44€ par mois ainsi qu’une tranquillité offerte. J’aimerai juste savoir comment vous contacter en cas de sinistre et savoir quelles pièces justificatives sont à fournir et à envoyer sur quelle adresse mail. Cordialement</t>
  </si>
  <si>
    <t>ibrahima-d-112461</t>
  </si>
  <si>
    <t>Service de Qualité et rapport qualité prix excellent.
super je suis pret à recommander vos services à mon entourage.
Excellent sur le temps de traitement des demandes est top</t>
  </si>
  <si>
    <t>iode42-54863</t>
  </si>
  <si>
    <t>Direct assurance est une bonne assurance auto a condition de ne jamais avoir d'accident. Je n’étais pas d'accord avec les conclusions de leurs expert et malgré 2 avis d'experts indépendants qui me donnent raison alors ils ne trouvent rien de mieux que de me résilié.</t>
  </si>
  <si>
    <t>clement-p-134257</t>
  </si>
  <si>
    <t>Nickel mon véhicule est assuré rapide pas cher et simple après avoir consulté plusieurs j’ai choisi l’olivine.fr qui 50% moins cher que ces concurrents 
P.clement</t>
  </si>
  <si>
    <t>jules75011-67846</t>
  </si>
  <si>
    <t>Cela fait plus d'un mois et demi que j'ai envoyé un dossier d'adhésion pour cette mutuelle et je n'ai pas d'avancée sur mon dossier. 
J'ai appeler régulièrement leur service pour être informé de l'état de mon dossier, ils me disent bien avoir reçu mon dossier et qu'ils vont le traiter dans la semaine à chaque fois mais non, toujours rien!</t>
  </si>
  <si>
    <t>pauline-52244</t>
  </si>
  <si>
    <t>Concerne EALLIANZ du groupe ALLIANZ; Je vous livre une anecdote très révélatrice. Dans le cadre de la nouvelle loi HAMON, mon nouvel assureur a résilié mon contrat auto  en leur adressant la lettre recommandé. Plus de 6 semaines plus tard, malgré des relances, il n'avait toujours pas reçu  le relevé d'informations et de mon côté les prélèvements continuent sur le compte; Je décide alors de contacter le service client qui répond dans un premier temps pas avoir reçu de courrier puis change de version lorsque je leur donne le numéro de l'accusé réception que m'a fourni mon nouvel assureur pour ensuite m'entendre dire " ah ben non, on refuse la résiliation pour motif...." pas pu identifier la compagnie  " sans commentaire</t>
  </si>
  <si>
    <t>guitoune-134655</t>
  </si>
  <si>
    <t>Pas de problème me  concernant dans le fonctionnement de la mutuelle santé. Peut être le montant de la cotisation qui pourrait être revue un peu à la baisse ou ne pas augmenter.</t>
  </si>
  <si>
    <t>04 novembre 2021 suite à une expérience en octobre 2021</t>
  </si>
  <si>
    <t>leconti-138986</t>
  </si>
  <si>
    <t>Aucun moyen de joindre qui que ce soit. Les standards téléphoniques vous font attendre 10 min en musique avant de vous dire que tous les conseillers sont en ligne. Ne pas se laisser impressionner par leurs plaquettes commerciales. La réalité est bien moins belle. Ils ne respectent pas leurs engagements pourtant écrits noir sur blanc. Il y a moins cher et plus proche et respectueux des clients ailleurs.</t>
  </si>
  <si>
    <t>cyrille-c-109793</t>
  </si>
  <si>
    <t>Bonjour
J'ai passé beaucoup de temps a joindre quelqu’un et j'ai failli abandonner, au bout d'un long moment j'ai eu une personne qui m'a très bien conseillé.</t>
  </si>
  <si>
    <t>steph-96965</t>
  </si>
  <si>
    <t>Tout se fait en ligne. Site simple d’utilisation, grande facilité pour envoyer les documents à partir de l’espace personnel. Réponse par mail très rapide et envoi des documents définitifs par courrier dès réception et contrôle des pièces justificatives. Prix attractifs. Je recommande.</t>
  </si>
  <si>
    <t>14 novembre 2019 suite à une expérience en novembre 2019</t>
  </si>
  <si>
    <t>hdperso-80985</t>
  </si>
  <si>
    <t>Je viens d'avoir un contact avec une de vos conseillère clientèle, ALICIA, au sujet d'une demande de télétransmission NOEMIE auprès de la MGEN des Yvelines. Contact pleinement satisfaisant. Merci !</t>
  </si>
  <si>
    <t>annie-f-114380</t>
  </si>
  <si>
    <t xml:space="preserve">Service rapide et très pratique, avec des tarifs très compétitifs je recommande direct assurance a de nombreuses personnes ainsi qu'a ma famille . Accès au site très simple d'utilisation, 
</t>
  </si>
  <si>
    <t>falcoz-53800</t>
  </si>
  <si>
    <t>A fuir de toute urgence, service pour vendre la prestation qui vous harcèle... Puis j'ai souhaité annuler car ma banque a proposé de s'aligner et je me bagarre depuis 6 mois pour obtenir la résiliation, et APRIL me met en demeure de payer. Pour autant sur les conditions générales, cela paraît très simple de résilier. Il n'en est rien ! Les délais de traitement sont extrêmement longs (un mois et demi entre deux démarches pour obtenir une réponse) et le service recouvrement ne communique pas avec le service de résiliation, d'où une mise en demeure !</t>
  </si>
  <si>
    <t>christophe-c-114190</t>
  </si>
  <si>
    <t>au top excellent collaborateur assurance a l écoute vivement a recommander je suis enterrement satisfait des préprofessionnels qui sache faire leur iob</t>
  </si>
  <si>
    <t>steve-n-113322</t>
  </si>
  <si>
    <t>Service très pratique, prix semblent raisonnables, a voir les CG Service très pratique, prix semblent raisonnables, a voir les CG Service très pratique, prix semblent raisonnables, a voir les CG</t>
  </si>
  <si>
    <t>dupuis-d-122465</t>
  </si>
  <si>
    <t>Très satisfait pour la communication et pour les services fournis, les garanties et la simplicité pour transmettre les documents demandés en ligne, c'est parfait !</t>
  </si>
  <si>
    <t>celine-m-110346</t>
  </si>
  <si>
    <t>Bonjour,
Je trouve que lorsque nous avons un sinistre la procédure n'est pas cohérente.
Les experts ne sont assez rigoureux et il est difficile d'avoir un suivi avec des réponses.
De plus Direct assurance veut clore un sinistre sans interroger l'assuré pour savoir si tout est bien terminé. J'ai perçu mon remboursement avant que mes réparations soient correctement évaluées.</t>
  </si>
  <si>
    <t>ferr59560-107476</t>
  </si>
  <si>
    <t>Gestion de sinistre incendie catastrophique, plus d’un mois. Pas de relogement, pas de pré indemnisation, pas de suivi, logé dans la famille par dépit. Aucune perspective pour retrouver mon logement. Où est l’aide, l’accompagnement, le respect ?</t>
  </si>
  <si>
    <t>tascarella-a-125093</t>
  </si>
  <si>
    <t>satisfaite pour le moment en espérant l'être pour un moment merci beaucoup pour votre écoute et toutes mes salutations les plus sincères bonne soiree</t>
  </si>
  <si>
    <t>andre-f-110808</t>
  </si>
  <si>
    <t>En cas de sinistre ( trés rare pour nous depuis soixante dix ans ... ), l'indemnisation forfaitaire est si rapide que nous n'avons pas le temps d'évaluer et constater l'ampleur des dégradations et des vols ( cambriolage à Ardon en 2018 .. constat des valeurs et objets manquants constaté plusieurs semaines aprés déclaration de sinistre  ...c'est notre cas .. il est vrai que nous avons tort d'étre trop agés , moins réactifs et trop honnétes )  merci quand méme ...</t>
  </si>
  <si>
    <t>10 août 2017 suite à une expérience en août 2017</t>
  </si>
  <si>
    <t>cheick-56473</t>
  </si>
  <si>
    <t xml:space="preserve">Je suis assuré chez DA depuis 2013 habitation et auto mais je vais vous faire par de ma mauvaise expérience avec cette assurance.
J'ai jamais eu d'accident depuis mais mon cauchemar a commencé depuis mon sinistre le 24 juillet dernier dans lequel ma responsabilité était engagé.
J'ai pris une assurance tous risque + option de pack de tranquillité mais cette option est de la poudre au yeux.
Le service assistance de de pennage a mis 72 après l'accident pour déposer mon véhicule dans un garage partenaire.
Pour avoir ce garage,  j'ai du lutté et faire des recherche moi même en demandant une liste de leurs garages partenaires car ils étaient incapables de trouver un garage pour mon véhicule.
Après 2 semaines d'attente l'expert passe et évalu la durée de réparation à 2 jours.
Le comble est que l'option pack tranquilité ne veut pas dire que vous aurez un véhicule de remplacement durant toute l'immobilisation de votre voiture mais UNIQUEMENT LA DUREE DE REPARATION dans mon cas c'est  2 jours.
Le garagiste commencera la réparation de mon véhicule qu'à partir du 4 septembre donc durant ce temps je n'aurai pas de véhicule de prêt.
Je vais donc attendre jusqu'au 4 septembre pour avoir un véhicule de prêt mais pour 2 jours seulement.
Dès que mon véhicule sera réparé je vais résilier tous mes assurances chez eux
 </t>
  </si>
  <si>
    <t>dede-129994</t>
  </si>
  <si>
    <t>eurofil a fuir absolument résilier votre contrat dès que vous avez un sinistre même si vous êtes non responsable Attention, si vous n'avez pas de sinistre tout se passera bien  a tord vous.leur coûtait de l'argent ! A fuir a tous prix Et de.plus les.prix.sont fort a l'adhésion mais vérifiez bien l'échéance de l'année d'après, ils augmentent vraiment beaucoup ! Ne vous faites pas avoir. exemple de prix pour une BMW 316d de 2012 le soit disant tous risque eurofil 800 euros par an avec direct assurance 550 euros et plus aimable et surtout plus pro</t>
  </si>
  <si>
    <t>francois-l-126180</t>
  </si>
  <si>
    <t>très satisfaite du service personne aimable et à l'écoute à pris vraiment tout son temps pour m'aider merci pour votre gentillesse prix très attractif</t>
  </si>
  <si>
    <t>alex-75524</t>
  </si>
  <si>
    <t>Me suis fait piéger par un bonus A VIE de 50% à mon nom propre "même en cas d'accident(s) responsable(s) -sic-
Suite à u
ne fracture du bras ,il y a plus de 3 ans, mes gestes devinrent moins adroits et j'ai provoqué 3 accidents matériels à degâts quasi insignifiants en garant ma voiture.Forte de mon bon droit,j ai même eu la décence et la bêtise de laisser mes coordonnées sur la vehicule très légerement endommagé (quelques traces noires)
A la suite de quoi ,au bout de 30 années d'assurance sans accident chez AXA,mon bonus est tombé  à 30%!!
C'est de la publicité mensongère!</t>
  </si>
  <si>
    <t>yassine-92280</t>
  </si>
  <si>
    <t>Le prix reste quand même onéreux pr un véhicule de 60cv d’autant plus que pr un marocain qui a eu à conduire pendant des années dans son pays, son expérience en conduite est mise à la poubelle</t>
  </si>
  <si>
    <t>william-louis-123048</t>
  </si>
  <si>
    <t>Nous sommes toujours très bien renseignés et le cas échéant si difficultés ils prennent le temps de comprendre pour résoudre le problème.
............</t>
  </si>
  <si>
    <t>marais-65615</t>
  </si>
  <si>
    <t>Emprunt en janvier 2016 avec assurance incapacite temporaire de travail
Mars 2018 demandé de bénéficier de cette prise en charge car arrêt travail longue durée pour intervention poignet
Juillet 2018 notification de refus de prise en charge car je prend un traitement médical pour la thyroïde levothyrox
Alors qu aucun questionnaire médical n a été demandé lors de la souscription de mon emprunt</t>
  </si>
  <si>
    <t>emmananas-85290</t>
  </si>
  <si>
    <t>Un mot: catastrophique. Je n'ai jamais vu une supercherie pareille. Aucune réponse concernant mes demandes de remboursement, jamais reçu ma carte tiers payant après avoir effectué 4 demandes. J'ai tenté de résilier depuis 2017 cette mutuelle scandaleuse en vain. On me dit qu'il manque toujours un papier ou que la date n'est pas bonne. Ce n'est pas possible de traiter les gens de cette manière. Aucune réponse, jamais et on vous prélève toujours plus des assurances qui sortent de je ne sais où qu'on vous demande de rembourser rapidement. Lorsque vous ne répondez plus à cette supercherie. On vous harcèle téléphoniquement.</t>
  </si>
  <si>
    <t>nico083340-68505</t>
  </si>
  <si>
    <t>Assurance bien trop cher et quand on part chez la concurrence AXA et qu'il s'occupe de tout les papiers pour faire résilier chez Pacifica et que Pacifica refuse la résiliation je me retrouve à payer deux assurances par mois et Pacifica faut bien les morts et ne font pas le nécessaire pour me rembourser et pour mettre fin à mon contrat chez eux vraiment très déçu</t>
  </si>
  <si>
    <t>pereira-c-117276</t>
  </si>
  <si>
    <t>Très satisfaite du tarif et très contente de l’amabilité des deux personne que j’ai eu au téléphone , très professionnel ! Génial Merci beaucoup !!!!!</t>
  </si>
  <si>
    <t>sabrina17-63322</t>
  </si>
  <si>
    <t>Je suis très satisfaite depuis 2012 de cette mutuelle et j apprécie beaucoup les nouveautés que l'on me propose</t>
  </si>
  <si>
    <t>angel50-98560</t>
  </si>
  <si>
    <t>mutuelle assez chere mais competente.adherent a la mgp depuis 1968 j ai appris aujourd huique le siege a toulon etait ferme depuis un certain temps une lettre m a ete renvoyee ce jour.j aurais aime que le siege de la mgp informe ses adherents.</t>
  </si>
  <si>
    <t>lila-rose--100476</t>
  </si>
  <si>
    <t xml:space="preserve">Service médiocre, aucun suivie.
J’ai dû appeler au minimum 30 fois pour percevoir mes remboursement c’est lamentable ... 
on me raccroche au nez !!! Quand je rappel je dois attendre au minimum 20 min et pour combler le tous les conseiller ne savent pas régler le problème 
</t>
  </si>
  <si>
    <t>labarriere-c-125581</t>
  </si>
  <si>
    <t>Un peu cafouilleux pour fixer le rendez-vous, mais la conseillère a pris le temps nécessaire pour répondre à mes attentes malgré la modicité de mon placement.</t>
  </si>
  <si>
    <t>merabia-s-138207</t>
  </si>
  <si>
    <t>Le prix et le service sont biens, prix nouveau conducteur attractif. Toutefois je ne peux donner un avis définitif car je viens à peine de souscrire un contrat, à voir avec le temps.</t>
  </si>
  <si>
    <t>26 septembre 2020 suite à une expérience en septembre 2020</t>
  </si>
  <si>
    <t>alexythier-97879</t>
  </si>
  <si>
    <t xml:space="preserve">C est une honte le tarif augmente sans raison de 10 euros par mois alors que je n ai eu aucun sinistre. Aucun remboursement suite au covid. Ne souscrivez pas ! 
</t>
  </si>
  <si>
    <t>constance-p-113875</t>
  </si>
  <si>
    <t>très bien quand on est concerné! mais j'ai déménagé il y a un an et mon départ signalé pourtant n'a pas été pris en compte!!! c'est infernal !!!
constance przybyszewski</t>
  </si>
  <si>
    <t>anne-so-59983</t>
  </si>
  <si>
    <t>Je souhaite vous faire part de mon expérience : Le Vendredi 10 Novembre à  18 h 20 j’emprunte la A 86 à Vélizy Villacoublay dans la direction de Chatenay-Malabry, Verrières le buisson... Le trafic était dense, j’étais à l’arrêt, comme tous les autres véhicules, quand je vois que le monsieur devant moi ne freine pas (route en pente) et recule sur mon véhicule. Je klaxonne alors longtemps mais le monsieur étant très âgé (environ 80 ans) n’a pas eu le réflexe de freiner. Le monsieur ne s’arrête pas pour constater les dégâts matériels. Il repart. Je me mets à courir à sa hauteur et je lui demande de se mettre sur le coté, mais il ne veut pas alors je m’accroche à sa voiture et il n’a pas le choix du coup. Je gare mon véhicule sur la voie d’insertion après Bièvres au niveau de Vélizy Villacoublay. J’informe le monsieur de mon souhait d’établir un constat amiable. Il me dit qu’il ne signera rien. J’appelle la police qui me dit de bien prendre la plaque du monsieur et d’établir le constat amiable seul de mon coté. J’essaie une nouvelle fois de convaincre ce monsieur mais il reste sur ses positions et me jure qu’il n’a rien fait !!! Je lui dis ok si c’est comme cela suivez moi nous allons nous rendre dans le commissariat le plus proche à Chatenay-Malabry. Il ne souhaite pas et commence à accélérer avec sa voiture je m’accroche à son véhicule. Une dame s’arrête pour me venir en aide. Me donne sa carte de visite et prend une photo de l’immatriculation du monsieur car j’étais encore agrippé à la Renault Clio de ce monsieur pour éviter qu’il parte. J’arrive enfin à résonner le monsieur pour qu’il me suive au commissariat et là il prend bien la sortie Chatenay-Malabry et au niveau du grand rond point du Quick il fait demi tour. Je l’ai attendu au commissariat de Chatenay-Malabry en pensant qu’il viendrait. Je demande à déposer une plainte à la police pour délit de fuite mais le policier me dit que je l’ai arrêté du coup ce n’est plus un délit de fuite et j’ai réussi à récupérer (sa plaque d’immatriculation CM090CQ, son numéro de carte verte MAIF 039710N et en discutant il m’a dit qu’il habitait Montrouge). Nous regardons dans le fichier des plaques d’immatriculations avec le policier et l’immatriculation correspond bien à la Renault Clio en question et le monsieur habite bien Montrouge. Je n’ai pas pu avoir son nom car le secret professionnel de ce policier ne lui permet pas de me le donner. Hier je reçois un retour de mon conseiller après  mois d'attente d'un retour de l'autre partie me disant : Madame, Monsieur,
Nous vous confirmons la réception des éléments de votre dossier, et vous en remercions.
Les circonstances de l’accident telles que décrites dans les deux déclarations sont contradictoires. En effet, le tiers indique que vous l'avez percuté par l'arrière et vous stipulez dans votre déclaration que le tiers vous a percuté en reculant.
En l'absence d'un témoin ayant vu la scène du début à la fin et n'ayant pas de témoignage recevable nous sommes au regret de vous informer que ces éléments engagent en partie votre responsabilité.
En conséquence nous prendrons en charge le montant des réparations de votre véhicule, plafonné à hauteur de sa valeur de remplacement, après déduction de la franchise de 187,00 €.
Conformément à la réglementation en vigueur, votre bonus/malus est susceptible d'être majoré à la prochaine échéance contractuelle.
Nous vous prions d’agréer, Madame, Monsieur, nos sincères salutations.
J'ai l'impression de rêver j'ai fait moi même le constat le monsieur n'a pas voulu le signer et c'est moi qui suis fautive non mais je rêve !!!
J'ai envoyé au témoin le retour de mon assurance et elle m'a dit de vite changer car c'est une assurance pourrie. Je vais faire cela car tous vas bien quand il n'y a pas de problème mais sinon en cas de pépin il n'y a plus personne !!! Je suis choquée de cette injustice...</t>
  </si>
  <si>
    <t>franck-g-110308</t>
  </si>
  <si>
    <t xml:space="preserve">Prix correct c est ce qui m’a fait allez chez April à voir dans le temps pour le service client si facile  à joindre
Moi je suis content des économies annuelles </t>
  </si>
  <si>
    <t>brahim-s-109276</t>
  </si>
  <si>
    <t>je suis satisfait du service, rapide et efficace, les prix reste largement abordable pour tout type de véhicules. les options reste correct! bon rapport qualité prix</t>
  </si>
  <si>
    <t>jessica-b-111803</t>
  </si>
  <si>
    <t>AUCUNE SUIVI DU SINISTRE-5 MOIS DE SINISTRE ET RIEN EST FAIT-AUCUNE PROPOSITION DE VEHICULE DE PRET-UNE DIZAINE D'APPELS AU SERVICE CLIENT QUI NE NOUS RECONTACTE JAMAIS</t>
  </si>
  <si>
    <t>conan-m-109116</t>
  </si>
  <si>
    <t>je suis satisfait du tarif et des prestations automobiles et habitation, et je recommande L'Olivier à mon entourage pour ces raisons. Mon fils y adhere aussi puisqu il a lui meme son contrat automobile</t>
  </si>
  <si>
    <t>babelayat-a-107368</t>
  </si>
  <si>
    <t xml:space="preserve">
Je trouve que c'est une assurance qui offre une bonne qualité prix et qui est très professionnel et qui a un bon service de suivi à ses clients merci
</t>
  </si>
  <si>
    <t>yb-86733</t>
  </si>
  <si>
    <t>Déplorable, refuse les prélèvements SEPA sur un compte en Euros des mois de bagarres au téléphone! J'ai confier le dossier à la DGCCRF c'est franchement inamissible!</t>
  </si>
  <si>
    <t>06 février 2021 suite à une expérience en février 2021</t>
  </si>
  <si>
    <t>franck-103779</t>
  </si>
  <si>
    <t>assureur qui ne réponds jamais aux mails et courrier , je suis assuré depuis novembre 2020 et je n ai toujours pas reçu ma carte verte, et évidemment personne ne répond à ma demande, extremement décu de cette compagnie , je la quitterais sans regret a date anniversaire de mon contrat, je deconseille fortement cet assureur</t>
  </si>
  <si>
    <t>rodriguez-d-122197</t>
  </si>
  <si>
    <t>Je ne connaissais pas l'olivier assurance avant de voir les publicités à la télévision.
Je suis pleinement satisfait de leurs services et les recommandes vivement.</t>
  </si>
  <si>
    <t>tioui-64824</t>
  </si>
  <si>
    <t>Au décès de ma mère de 97 ans on s est aperçu qu elle payait 773 €/an pour des garanties basiques pour son assurance habitation. Pendant le rendez vous pris pour explications, ayant trouvé que la somme était injustifiée et que c était scandaleux , il m a été répondu : votre maman a signé le contrat nous ne lui avons pas tenu le stylo, c était à vous de vous occuper d elle
Quel manque de tact et de correction ! Service de relation clientèle à revoir ! Que cette jeune femme soit mise à l écart des clients ou parte en formation !
Mais où est passée Cerise dont on nous  rebat les oreilles à la pub tous les jours ? Quant à resilier le contrat après le décès je m y emploie mais c est très très compliqué  ! Que de temps et d énergie perdus pour des mensonges</t>
  </si>
  <si>
    <t>sarah--m-114961</t>
  </si>
  <si>
    <t>Dommage qu'on nous oblige à prendre un réparateur agréé. Ca déjà été fait dans le passé et j'ai dû prendre en charge la franchise, sans compter l'impact sur ma cotisation.</t>
  </si>
  <si>
    <t>jumarduel-56347</t>
  </si>
  <si>
    <t xml:space="preserve">Voici mon expérience...
Break BMW assuré tout risques + option panne 0km + option véhicule de remplacement, pour être tranquille.
Tentative de vol, une serrure, une portière, un débosselage sur une autre portière.
Voilà les faits :
Direct Assurance n'a pas de véhicule de remplacement à me fournir. Il ne peuvent pas prendre mon véhicule avant 48h, celui ci n'a plus de serrure et les voleurs ont été vu par la gendarmerie avec l'ordinateur connecté dessus... Impossible de le laisser dehors sinon il sera volé dans les 48h, c'est certain...
En résumé, JE me débrouille pour apporter ma voiture dans LEUR garage partenaire, LEUR "expert" rend son rapport, ne prend qu'une partie des dommages à charge, arrivant à un total de 449,92€ avec 450€ de franchise. (Non non, c'est pas une blague...)
On me propose 10€/j de dédommagement car les réparations se font selon LEUR expert en 1j, alors que le véhicule sera immobilisé entre 10 et 20 j pour recevoir les pièces...
En attendant je reste piéton, à 7j des vacances, JE me suis débrouillé pour sauver mon véhicule, et JE vais payer 449,92€ et direct assurance 0€.
Si j'étais passé par mon garage sans ces gens, j'en aurai eu pour moins cher et plus vite.
Bref rien à garder dans cette boîte, je contacte le médiateur des assurances et je me dépêche d'envoyer ma lettre de rupture de contract !
N'Y ALLER SURTOUT SURTOUT PAS !!!
</t>
  </si>
  <si>
    <t>leon-80223</t>
  </si>
  <si>
    <t xml:space="preserve">assuré à un prix raisonnable et surtout sans franchise en novembre 2017 , j'ai eu la désagréable   surprise de me voir appliquer en novembre 2018 une augmentation de 20,4% sans pouvoir obtenir d'explication de la part d'Allianz ; en fait j'avais déclaré 2 accidents non responsables au cours de l'année ;ils ont voulu récupérer les sommes dépensées du fait de mon absence de franchise ; ils espéraient me voir partir mais je suis resté quand mème car il est trés difficile de trouver une assurance avec 0 de franchise .j'attends de voir l'augmentation pour l'année à venir car j'ai déclaré encore un accident non responsable !!!        </t>
  </si>
  <si>
    <t>reve-52919</t>
  </si>
  <si>
    <t>La GMF vient de résilier mon contrat pour deux petits boum en marche arrière en 2016 qui ne leurs a pas du tout coûter cher !!!! Alors que je suis assurée chez eux depuis 2008. je résilie l'ass.habitat.</t>
  </si>
  <si>
    <t>milson-a-130660</t>
  </si>
  <si>
    <t>Impeccable, rapide, efficace. Un appel et me voici assuré, pour une tarification plutôt intéressante. 
Conseillère très aimable, rapidité d'exécution.</t>
  </si>
  <si>
    <t>titus-107988</t>
  </si>
  <si>
    <t>Aminata a répondu avec compétence, patience et gentillesse à mes questions et le problème, que je ne pouvais résoudre via le site internet de la mutuelle, a été résolu.</t>
  </si>
  <si>
    <t>evert-13006-60404</t>
  </si>
  <si>
    <t xml:space="preserve">En octobre 2017 j'ai eu une charmante conseillère Santiane qui m'a vendu une mutuelle santé attrayante. Soins de ville + hospitalisation. à 39,90 euros. Avec, vous allez être contente, me dit-elle un "bonus" 'de 150 euros par jour pendant 6 jours en cas d'accident.) Je ne reçois pas de mail du contrat elle me dit ça va être fait, ne vous inquiétez pas, vous pourrez vous rétracter si vous changez d'avis....  Confiante, je signe électroniquement sans avoir de détail de ce que je signais. Santiane me dit que c'est impossible. Mais si ! 
Je me suis retrouvée avec une mutuelle assurant uniquement l'hospitalisation et "le bonus" qui est en fait une "prévention accident" (j'en ai déjà une chez mon assureur.)
Après une vingtaine de coups de fils et 19 mails j'ai obtenu enfin par mail la rétractation de la mutuelle mais je suis prélevée depuis le 05 janvier de cette prévention accident que je n'ai jamais voulue et qui m'a été vendue frauduleusement.
Un conseiller m'a dit faites opposition. Ce que j'ai fait.
Une autre conseillère m'a dit ah non, surtout pas.
Je vous fais part de ma mésaventure et ce n'est pas fini ..avec SANTIANE pour que vous ne fassiez pas la même erreur.
</t>
  </si>
  <si>
    <t>01 mars 2020 suite à une expérience en mars 2020</t>
  </si>
  <si>
    <t>mag-87819</t>
  </si>
  <si>
    <t>je perçois des indemnités en assurance prévoyance qui normalement devaient me faciliter la vie. Je suis atteinte de sclérose en plaques. Les paiements sont de plus en plus tardifs et il arrive encore assez souvent que je sois oubliée et que je ne sois pas payée ou alors après maints coups de fils. J'ai donc des frais de ma banque et des harcèlements des créanciers car je suis en Banque de France.</t>
  </si>
  <si>
    <t>rover-116066</t>
  </si>
  <si>
    <t>Je suis client Santiane depuis le mois de Mars, à mon grand REGRET. Lors de la prospection téléphonique de démarchage, proche du Harcèlement, la conseillère très sympathique m'avait affirmé que les remboursements interviendraient sous 48H00. A ce jour, la connexion Noémie entre ma précédente complémentaire santé et la CPAM a bien été interrompue. Santiane aurait fait la demande de connection afin que les remboursements se fassent. Santiane n'a aucun retour depuis le mois d'Avril 21, en attente, sans réaction, je suis obligé de scanner et de transmettre toutes les factures des différents praticiens (même lors d'une simple visite chez le médecin géneraliste) pour être remboursé. Santiane ne répond pas non plus ou difficilement, voir tardivement aux devis envoyés par les professionnels (ex Optique), en disant qu'ils ne reçoivent rien. J'ai Hâte que l'année se termine afin de résilier mon contrat. Pour mon expérience courtier mutuelle à FUIR. Je vais d'ailleurs exercer un recours au Tribunal de Commerce. AUCUNE CONFIANCE A CE JOUR. A EVITER  !!!!!!!!!!!!!!</t>
  </si>
  <si>
    <t>pam-56810</t>
  </si>
  <si>
    <t>Depuis des mois j essaye d obtenir le rachat de deux bons de capitalisation souscrits par mon père qui est décédé le 3 janvier 2017. Je n arrive à rien, Cardif s assied sur les fonds. Aucune reponse aux mels. Des conseillers qui donnent des informations parcellaires et inexactes. Bref nul nul un vrai scandale</t>
  </si>
  <si>
    <t>edouard-b-113431</t>
  </si>
  <si>
    <t>Je suis satisfait du service, le site est facile d'utilisation. Meilleur tarif pour mon deux roux. Bien orienté au file du remplissage des documents. Merci</t>
  </si>
  <si>
    <t>brevin-97652</t>
  </si>
  <si>
    <t>J'ai été délégué de longues années pour cette mutuelle (donc en tant que bénévole). Elle n'a malheureusement pas gardé les valeurs de départ. Un exemple : j'ai été adhérent pendant plus de 30 ans. J'ai résilié fin année 2020 faute de moyens au regard du montant, et de mes moyens. Recommandé de ma part et résiliation attestée par courrier de la mutuelle pour fin 2020. J'avais un trop versé que je leur demande depuis. Aucun retour. Pire : ils me réclament les cotisations 2021 bien que la résiliation ait été attestée par eux. Menaces d'huissier. Aucun respect des adhérents et manque de cohérence entre les services. Heureusement, j'avais enregistré les échanges téléphoniques !....</t>
  </si>
  <si>
    <t>arno-81730</t>
  </si>
  <si>
    <t>Service client défectueux
Rachats très longs
Impossible de joindre l Afer au téléphone
Choix des UC trop restreint</t>
  </si>
  <si>
    <t>jerome-p-127160</t>
  </si>
  <si>
    <t>Je suis satisfait des tarifs et vous recommanderais si nécessaire à des amis circulant en 2 roues. Mais comme beaucoup de personnes je vous ai connu par votre publicité à la télévision et je connais également qui roule en étant assuré chez vous.</t>
  </si>
  <si>
    <t>jujulu-80992</t>
  </si>
  <si>
    <t>Contrat résilié depuis Avril 2019 car je suis passée sur la mutuelle du travail de mon mari. Mais, ils continuent à me facturer un autre contrat "protection hospitalière" souscrit depuis 2011. J'ai donc fait un courrier pour résilier cet autre contrat. Je ne pouvais pas résilier avant oct 2019. Mais je n'ai a priori pas utilisé le bon formulaire, j'ai utilisé le formulaire Loi Hamon et non Loi Chatel. Donc ils continuent à me facturer jusqu'en Janvier 2020, et je dois refaire un courrier. Je trouve que ce n'est pas fair play de supprimer qu'un contrat sur deux et que les informations que j'ai eues au début par mail n'étaient pas du tout claires. Très déçue!</t>
  </si>
  <si>
    <t>21 janvier 2020 suite à une expérience en janvier 2020</t>
  </si>
  <si>
    <t>giuliana-86170</t>
  </si>
  <si>
    <t>Je viens d'être en communication avec SARA M, très professionnelle, sympathique, agréable, souriante. Explique  pas à pas comment procéder pour vous  envoyer les documents.</t>
  </si>
  <si>
    <t>safia-z-110984</t>
  </si>
  <si>
    <t>BONJOUR,
DEMARCHE ET ACHAT DE L'ASSURANCE SIMPLE ET RAPIDE. 
OPTION AJOUTABLE ET ENLEVABLE RAIDEMENT.
PROPOSITION D'OPTION EN RELATION AVEC LE PROFIL
MERCI</t>
  </si>
  <si>
    <t>dv-101320</t>
  </si>
  <si>
    <t>vous déclare des accidents a tord alors que vous n' aviez aucun tord et ce sans vous prévenir 
vous ne vous en apercevez que le jour ou vous demandez un relevé info et ci c' est 2 ans après aucun recours maigres le fait que vous n' avez eu aucune franchise lors des réparations, ce qui est facile a retrouve sur leur paiement .
a fuir !!!</t>
  </si>
  <si>
    <t>alex-109932</t>
  </si>
  <si>
    <t>Bonjour,il y’a 5 ans Que je suis en conflit avec Generali j’ai souscrit en 2016 une assurance prévoyance maladie accident,177 jours après l’ouverture du contrat je suis tombé malade j’ai fait ma déclaration à l’assurance , j’ai passé une expertise avec un médecin de la Generali qui a reconnu ma pathologie donc j’ai fait Toutes les démarches pour m’ indemnisés ,J’ai reçu un courrier de Generali  qui me signifier que j’avais une carence sur ce contrat de 180 jours !!! Sur mon contrat la maladie se situer a 30 jours, rien à faire il reste sur leurs positions ils me disent de voir les conditions générales, impossible! On ne souscrit jamais une assurance prévoyance maladie avec une franchise 180 jours surtout que je suis artisans Il faudrait être fou, donc je prends un avocat et après quatre ans de galère  arrive le jugement, la juge m’a débouté et m’a signifié par courrier que la franchise de 180 jours devait être appliquée alors que comme je vous dis ma franchise était bien stipulé dans les conditions particulières de 30 jours et en plus je dois rembourser à Generali pour les frais d’avocat 2000 € . On se pose vraiment des questions sur la justice une pour les pauvres une pour les riches Sûrement !</t>
  </si>
  <si>
    <t>christophe-g-114596</t>
  </si>
  <si>
    <t xml:space="preserve">Je suis satisfait des prix et de la relation client.
Le personnes avec qui j'ai échangé ont toujours su répondre à mes questions, j'ai aussi apprécié le suivi de mon dossier avec des emails de relance sur l'évolution de celui-ci.
</t>
  </si>
  <si>
    <t>olivier-86894</t>
  </si>
  <si>
    <t>Impossible à joindre par téléphone malgré les demandes de rappel. Ne réponds pas aux messages depuis leur site. Je ne sais plus quoi faire pour entrer en contact avec eux. Très déçu.</t>
  </si>
  <si>
    <t>10 mars 2018 suite à une expérience en mars 2018</t>
  </si>
  <si>
    <t>panegyrix-62182</t>
  </si>
  <si>
    <t>Je déconseille vivement. Montant de remboursement faible, plus, j'ai été obligée à maintes reprises de les relancer pour obtenir un remboursement. Leurs augmentations de tarifs sont choquantes. En ce moment, aucune réaction à ma dernière demande concernant un médicament censé être entièrement remboursé, et pour lequel je n'avance rien à la pharmacie. Or, une de ces pharmacies m'a annoncé dernièrement que Cegema ne l'avait jamais payée en juin dernier, malgré réclamations. Résultat, la pharmacie m'a demandé de la rembourser (d'ailleurs, en a-t-elle le droit ?) C'est scandaleux !</t>
  </si>
  <si>
    <t>marsprov-101317</t>
  </si>
  <si>
    <t>Mensualités élevées pour un retour faiblard, notamment pour les dents... Six mois pour étudier une participation pour des implants pourtant indispensables vu mon état de santé, c'est trop!</t>
  </si>
  <si>
    <t>27 juillet 2017 suite à une expérience en juillet 2017</t>
  </si>
  <si>
    <t>legalite-56323</t>
  </si>
  <si>
    <t>il ont fait paye 1 ans d assurance pour un logement vide et vacant  au descendant  alors que l'occupant etait  etait decede depuis 1 an, sans s etre preoccupe de quoi que ce soit.</t>
  </si>
  <si>
    <t>celine-d-105295</t>
  </si>
  <si>
    <t xml:space="preserve">Nous sommes très satisfaits de cette assurance. Ils sont à l'écoute, disponible et agréable.
Les prix restent corrects par rapport au marché. Je recommande ! </t>
  </si>
  <si>
    <t>gg-62799</t>
  </si>
  <si>
    <t>bonjour
sociétaire MAIF depuis de nombreuses années je suis très déçu par la façon d agir  de la MAIF en effet mon fils s'est fait voler son véhicule et la!!! refus de rembourser le véhicule pourtant assure au max formule plenitude en fait au lieu de jouer leur role d'assureur sur qui on compte en cas de besoin ils cherchent juste une faille pour ne pas rembourser impossible de parler au gens qui traitent le dossier secrétaire tampon oblige bref je suis très déçu du comportement de mon assureur qui,je suis obliger de constater, a part encaisser mes cotisations ne sert a rien.j attends d'être contacte et bien sur je tiendrais informe les internautes de l'evolution de mon dossier</t>
  </si>
  <si>
    <t>tali2a-76901</t>
  </si>
  <si>
    <t xml:space="preserve">Paroi de douche détériorée accidentellement par un tiers fin mars. Reçue au siège AXA fin Avril !!!
36 coups de téléphone. Traitée comme si c'était Moi qui avait fait les dégâts. Devant expliquer à chaque fois le sinistre !
Dossier toujours pas réglé, toujours pas de remboursement....on dirait que les opérateurs sont trois à travailler et à traiter les dossiers !!!!
Embauchez si vous n'y arriverez pas !!! Ou ne prenez plus de nouveaux clients.
En gros, service lamentable !!! </t>
  </si>
  <si>
    <t>vaness-67758</t>
  </si>
  <si>
    <t>Je suis trés déçue de Néoliane. Quand tu leur envoie une quittance pour te faire rembourser la partie mutuelle soit ils ne te remboursent pas soit ils remboursent au bout d'un moment. Trop cher pour le peux qu'elle te rembourse c'est inadmissible !!!!</t>
  </si>
  <si>
    <t>20 octobre 2021 suite à une expérience en juillet 2021</t>
  </si>
  <si>
    <t>django-137833</t>
  </si>
  <si>
    <t>La MAIF au top j’ai eu un pet avec ma vieille clio de 2003 j’étais en tord et en tous risques ma voiture ne valait plus rien à l’argus à cause du fort kilométrage (347mkm)et bien j’ai récupéré 2800€ ils m’ont dit que assurer en tous risques j’avais droit à une valeur garantie parce que la voiture était assurée depuis 5 ans 10jours après j’avais l’argent sur mon compte</t>
  </si>
  <si>
    <t>gillesdemalte-59799</t>
  </si>
  <si>
    <t>problemes suite a un sinistre rembourse dans um premier temps puis refuse pour etre a nouveau accepte apres une vive discution avec la gmf.jer fais 3 devis differents l expert de la gmf me dit que c est trop cher.je suis oblige de payer la difference de ma poche plus la franchise de 169 euros.J ai quitté la gmf qui m a rappele plusieurs fois etonnée de mon depart. a bannir</t>
  </si>
  <si>
    <t>21 septembre 2021 suite à une expérience en décembre 2020</t>
  </si>
  <si>
    <t>valou-133731</t>
  </si>
  <si>
    <t>Adhérente MGP depuis plus de 30 ans, mes cotisations mensuelles sont exorbitantes, supérieures à 100€ rien que pour moi.
Au vu des remboursements de soins dentaires, j'ai dû suspendre le suivi de soins, les couronnes étant quasi pas remboursées.
Aujourd'hui, j'ai plusieurs dents cassées, avec tout ce que cela induit de problèmes de santé autres....
J'ai été mise en arrêt de travail suite à une maladie, et mes ressources ont été diminuées de plusieurs centaines d'euros, sans que le montant de mes cotisations mensuelles n'aient été revues à la baisse...
Actuellement en CLD, il m'est toujours prélevé mensuellement plus de 150€ ce qui est considérable pour moi.
Je suis mécontente.</t>
  </si>
  <si>
    <t>nono62-68130</t>
  </si>
  <si>
    <t>Pas de problèmes particuliers avec cet assureur hormis les contacts. Si on n’est pas affilié avec la banque LCL ou crédit agricole, on ne peut avoir plus de relations qu’avec le téléphone. Ça marche mais c’est rétro... Les docs sont alors transmis par courrier papier et c’est usant. En étant chez c’est pas mieux car on a affaire à un conseiller débordé qui n’est pas assureur et qui délègue et ça dure.
Les prix sont honnêtes et l’on peut avoir du bonus en plus que 50%, sans accident, avec 20% en plus qui ne sert que lors d’un besoin de celui-ci.
Pour ma part je suis au CMNE et seulement Pacifica pour l’auto.</t>
  </si>
  <si>
    <t>daniel-104729</t>
  </si>
  <si>
    <t>Chez april depuis des lustres j'en suis plus que satisfait..dernièrement j'ai changé de becane, 2 conseillères m'ont prise en compte...explications claires  nettes, super sympa a l'écoute, bref plus que satisfait et les tarifs sont cool .....je recommande</t>
  </si>
  <si>
    <t>fred-110352</t>
  </si>
  <si>
    <t>Très satisfait par Kadi, dont l'écoute, la disponibilité, la gentillesse et la compétence m'ont bien aidé pour une situation complexe que je rencontrais. Elle m'a apporté des éclaircissements par rapport à des démarches que j'effectuais depuis deux mois auprès d'une autre mutuelle et qui, j'espère, vont trouver une résolution.</t>
  </si>
  <si>
    <t>florian-antibes-57870</t>
  </si>
  <si>
    <t>Amv très déçus! Tout va bien jusqu'au jour ou vous avez un accident. Voila maintenant 7 mois que j'ai eu mon accident, et j'en suis toujours au même point. ils ne sont disponible que les matins, si vous voulez connaitre l'avancé de votre dossier, vous êtes obligés de les appeler parcequ'il ne vous en donneront jamais. Pas un seul courrier pour me dire ou en est mon dossier. Cela fait 7 mois que je n'ai plus de moyen de locomotion pour aller au boulot, et je ne sais pas quand ce calvaire va se terminer. je continue de payer tout les mois pour une moto qui ne roule plus, et je n'ai pas les moyen de payer moi même les réparations (1200E).</t>
  </si>
  <si>
    <t>aziza-b-110733</t>
  </si>
  <si>
    <t>Très intéressant et rapide au niveau des tarifs. Merci je suis très satisfaite de vos services . Hâte de faire partie de vos clients . Bon weekend à toute l'équipe</t>
  </si>
  <si>
    <t>anne-cecile-r-121146</t>
  </si>
  <si>
    <t>Gestion catastrophique des dossiers, lenteur intolérable. Sinistre survenu en décembre 2020 rien n'avance malgré de multiples relances. les seuls sursaut sont lorsqu'on arrive à avoir un conseiller au téléphone qui tente de traiter le dossier durant l'appel, l'assuré n'a qu'a patienter à chaque fois et derrière aucune nouvelle à chaque fois.</t>
  </si>
  <si>
    <t>18 juin 2018 suite à une expérience en juin 2018</t>
  </si>
  <si>
    <t>guibs-64853</t>
  </si>
  <si>
    <t>Après paiement de l'assurance faisant suite à  un devis, je suis toujours dans l'attente du mail qui me donnera mon numérode client afin de poursuivre la procédure. Heureusement que j'ai utilisé la procédure express.</t>
  </si>
  <si>
    <t>29 mars 2019 suite à une expérience en mars 2019</t>
  </si>
  <si>
    <t>max-74575</t>
  </si>
  <si>
    <t>Service client très réactif que ce soit par téléphone comme sur Facebook. Service commercial au top avec des conseillers qui prennent le temps de nous expliquer afin que la souscription se fasse dans les meilleures conditions.</t>
  </si>
  <si>
    <t>osionneau-63673</t>
  </si>
  <si>
    <t>J'ai été assuré durant 3 années jusqu'au 21/04/2018 date à laquelle j'ai revendu mon véhicule. cette compagnie peu scrupuleuse m'a attribué un événement responsable en 03/2017 alors que je n'ai fait que signalé un accrochage léger avec délit de fuite la tierce partie. Il n'y a pas eu de constat ni de dommages à réparer, aucuns frais demandés à l'assurance, cependant ils ont estimé que c'était un événement de ma responsabilité. D'autre part, ils font de la rétention d'information en mettant des semaines après plusieurs relances et en exigeant un déplacement en agence pour donner les relevés d'information. Entreprise peu vertueuse à éviter d'urgence !</t>
  </si>
  <si>
    <t>kelly-d-110902</t>
  </si>
  <si>
    <t>J'ai une un accident j'ai pas ete suivis et j'ai payer beaucoup de ma poche pour un prix  ..
enplus quand on vous apelle on des personnes qui en savent rien .</t>
  </si>
  <si>
    <t>malik-66809</t>
  </si>
  <si>
    <t>Assurance à proscrire. Ne surtout pas se lancer. Une fois dans la base de données harcèlement du service commercial pour vous faire souscrire diverses autres assurances. Concernant le service client pour le décrire il faut tomber dans la vulgarité. Mais en synthèse incompétent j’ai eu des blancs de deux minutes au téléphone pensant que c’était des problèmes de réseaux mais non c’était entre guillemets le conseiller  qui pianotait à la recherche d’une réponse. J’ai trouvé moins cher ailleurs et là pour résilier c’est un parcours du combattant je n’en suis toujours pas arrivé à bout.</t>
  </si>
  <si>
    <t>ppff1234-104296</t>
  </si>
  <si>
    <t>Communication par téléphone ce jour, avec demande de renseignements qui permet une véritable sécurité de notre copte adhérents. Personne très aimable au téléphone et qui m à très bien renseigné et répondu à mes questions. Je recommande. Merci</t>
  </si>
  <si>
    <t>petrault-t-129594</t>
  </si>
  <si>
    <t>Je suis satisfais du service, l'outil est agréable a utilisé cependant j'aurai aimé avoir mention de l'acompte sur les étapes précédentes ainsi que les détails de celui ci.</t>
  </si>
  <si>
    <t>vv-57305</t>
  </si>
  <si>
    <t>sinistre dans ma douche très long et très mal remboursé. l'expert a mis beaucoup de temps à venir constater les dégâts comme si on pouvait rester sans se doucher! et pour déclarer au final qu'il ne remboursait  rien car il n'avait pas pu constaté les dégâts puisque c'était réparé</t>
  </si>
  <si>
    <t>bietry-o-138961</t>
  </si>
  <si>
    <t>La personne que j'ai eu au téléphone a été très aimable et très clair et très professionnel  . Les tarif sont très intéressants. La rapidité d'exécution et l'attente téléphone rapide.</t>
  </si>
  <si>
    <t>youssef-109319</t>
  </si>
  <si>
    <t>Service rapide et à l'écoute des clients, la prise en charge est rapide afin de résoudre les problèmes administratives. Au niveau prestations à voir dans la durée et à sollicitation.</t>
  </si>
  <si>
    <t>jennifer-b-118004</t>
  </si>
  <si>
    <t xml:space="preserve">je suis très satisfaites des services et garanties que vous proposez. un très bon accueil et une rapidité d'action impeccable
je recommande vos assurances a mes proches </t>
  </si>
  <si>
    <t>gil-d-107856</t>
  </si>
  <si>
    <t>Je suis très satisfait de la réactivité des conseillers, de l'accompagnement et du contact humain notamment au moment de mon sinistre où la personne que j'avais eu au téléphone m'a rassuré sur les démarches et la suite du dossier.</t>
  </si>
  <si>
    <t>22 décembre 2019 suite à une expérience en décembre 2019</t>
  </si>
  <si>
    <t>calou900-82186</t>
  </si>
  <si>
    <t>assurance auto,a fuir tarif trop  élevé 450 euros pour une twingo 3,avec 50% de bonus.</t>
  </si>
  <si>
    <t>mohamed-b-125540</t>
  </si>
  <si>
    <t>Je suis content de la rapidité et du tarif intéressant mais ayant de véhicules assuré chez vous j’espère quand même payé un peu moin chère pour la première voiture assurée chez vous ( le touareg)qui a mon goût reste très cher.</t>
  </si>
  <si>
    <t>apprenti78-74600</t>
  </si>
  <si>
    <t>A fuir. Les conseillers clientèles pensent que vous êtes à leur disposition et vous appellent à de multiples reprises consécutivement si vous ne répondez pas. Je suis formateur de conducteurs routiers et ils ont fait sonner mon téléphone jusqu'à 5 fois d'affilée durant une leçon de conduite sans même laisser un message.
D'autre part ils refusent depuis 10 jours de me fournir une carte verte bien que j ai été prélevé et que j ai fourni toutes les pièces justificatives demandées. La raison ? Je ne peux fournir la facture de mon antivol SRA !! 
Cet assureur semble ignorer les lois et ses propres règles. Qu'il me refuse l application de la garantie vol de mon contrat, le cas échéant, serait conforme à leur cgv et légal. Par contre il n'est mentionné nulle part que la facture de l'antivol est nécessaire à l'obtention de la carte verte. De plus, la fourniture de la carte verte par l assureur à l'assuré est une obligation légale qui prouve que le véhicule souscrit à l obligation d avoir une couverture responsabilité civile. Le conducteur est verbalisable s il ne peut la présenter ainsi que s il n a pas apposé le volet détachable sur son vehicule.
Je risque donc à tout moment de me faire verbaliser parce que... Je n'ai plus la facture de mon antivol !!! 
En résumé : limite du harcèlement telephonique, non respect de ses propres règles, rétention de documents... Par contre, pas de problèmes de prélèvement, ca marche bien, c'est très rapide...</t>
  </si>
  <si>
    <t>jode-110739</t>
  </si>
  <si>
    <t>Facilité de connexion au site, simplicité des démarches, rapport prix/prestations et garanties
Contrats clairs, choix des options simple, facilités de modifications du contrat.</t>
  </si>
  <si>
    <t>mathieu4133-100898</t>
  </si>
  <si>
    <t>Très mauvaise assurance !
Vous avez le minimum de service en temps normal et lors de la gestion du sinistre, catastrophique !!! 2 mois et toujours pas de réponse. Soi disant qu'on attend le retour des experts... Amateurisme, assurance déplorable, n'y allez pas.</t>
  </si>
  <si>
    <t>08 juin 2020 suite à une expérience en juin 2020</t>
  </si>
  <si>
    <t>estelle-90314</t>
  </si>
  <si>
    <t>Adhérente part argedis j'attend toujours ma carte mutuelle depuis janvier relance en février en mars en avril par appels et mails. Rien ne fonctionne y a mieux comme mutuelle ça donne mon numéro d'adhérent à d'autres adhérents aucun remboursement de perçu depuis novembre. Je la déconseille aux entreprises et aux particuliers.</t>
  </si>
  <si>
    <t>hatim-k-113380</t>
  </si>
  <si>
    <t>Très bon prix, contact rapide et précis.
Bon démarchage, personne très agréable, à l'écoute, réactif sans être trop envahissant.
Espérons que cela durera et que vous serez présent en cas de soucis.</t>
  </si>
  <si>
    <t>01 avril 2019 suite à une expérience en avril 2019</t>
  </si>
  <si>
    <t>jiboo-74654</t>
  </si>
  <si>
    <t>Suite à un incendie j'ai toute une partie de mon petit électro-ménager qui est parti en fumée. Moi comme un idiot je nettoie et range (et jette les carcasses) à la poubelle car j'ai 2 enfants en bas age et je ne veux pas qu'ils aient accès à ces déchets. C'est pas grave, j'ai les factures. Ben non, comme l'expert n'a pas pu voir l'amas de carbone, je dois m'asseoir sur 4000 euros de remboursement. On me répond que je n'aurais pas du les jeter. 4000 euros non remboursés parce que j'ai voulu assainir l'air chez moi. Merci la Macif</t>
  </si>
  <si>
    <t>22 décembre 2017 suite à une expérience en décembre 2017</t>
  </si>
  <si>
    <t>david-49014</t>
  </si>
  <si>
    <t>Expérience catastrophique avec la société Allianz . Contrat internet à éviter !! Des heures d attentes au téléphone pour rien à l arrivée .Quand on signe le contrat , on nous explique que tel conseiller proche de chez nous est notre contact de référence, ce qui est totalement faux. Pour avoir eu ce contact par téléphone , il ne peut me donner aucune information, pire encore il n'a pas la main sur le contrat..Des contrats à bas cout qui n'assurent du coup presque rien ( et oui faut pas rever). C'est une société a part qui ouvre le contrat et qui disparait par la suite. Le service client est une véritable catastrophe , depuis 1 mois on passe nos journées avec eux au téléphone pour clôturer un sinistre non responsable qui n'avait pas lieu d'exister. Par contre j'ai demandé un devis ce matin pour augmenter mes échéances, il est arrivé dans la demi heure.Incroyable de voir ce genre de pratique.</t>
  </si>
  <si>
    <t>mtira-m-109715</t>
  </si>
  <si>
    <t>je suis satisfait et vous remercie, très pratique en ligne, je ne manquerai pas de parler de vous, réponse rapide, j'ai fait plusieurs comparatif tarif et vous êtes les moins cher</t>
  </si>
  <si>
    <t>fvernet-128593</t>
  </si>
  <si>
    <t>Bonne couverture et remboursement rapide, ce qui est très appréciable ! Plusieurs formules sont disponibles mais c'est l'employeur qui choisi. IL Y A UN MANQUE D'INFORMATIONS sur les possibilités d'élargir le domaine des garanties en sus de la base employeur et à quels tarifs....</t>
  </si>
  <si>
    <t>lolo72-113959</t>
  </si>
  <si>
    <t xml:space="preserve">Incompétence et mauvaise foi pour régler un capital décès.
Au téléphone les personnes ne sont pas au courant du dossier par mail personne ne répond.
Pour chaque courrier 5 semaines de  délai de traitement.
Y en a marre </t>
  </si>
  <si>
    <t>aurore-97740</t>
  </si>
  <si>
    <t>cela fait plus d'un an que je suis prélevé 5€ par mois pour un service dont je n'ai pas besoin et que je peux pas résilier. Je déconseille fortement de commencé à se faire assurer par Néoliane. 
Après plusieurs appels , mails, courrier recommandé, je n'arrive toujours pas à arrêter les prélèvements. Impossible de se faire rembourser! Bref , de l'argent jeter par les fenêtres suite à une signature électronique réalisée avec un courtier en ligne faite en 5 min....</t>
  </si>
  <si>
    <t>abas-k-132814</t>
  </si>
  <si>
    <t>Très satisfait de cet assurance, je vais pouvoir la recommander à mon entourage
pour qu'ils en fassent la démarche si cela leurs interéssent.
beaucoup plus rentable.</t>
  </si>
  <si>
    <t>f-vandenhove-50599</t>
  </si>
  <si>
    <t>tarifs élevés, prélèvement intempestif, difficulté de résiliation, services client incompétent, traitement des courriers non effectués, réponse à une demande par courrier reçu après x relances au bout d'un mois et demi. FUTURS ASSURES PASSEZ VOTRE CHEMIN</t>
  </si>
  <si>
    <t>bruno-z-121897</t>
  </si>
  <si>
    <t>Les prix me conviennent, je vais y réfléchir quelques jours avant de confirmer l'assurance habitation, le temps nécessaire de comparer d'autres offres.</t>
  </si>
  <si>
    <t>hassan-b-127439</t>
  </si>
  <si>
    <t>déjà 2 assurances chez vous. Bien pris en charge. Assurance sérieuse et très compétitive. agit rapidement en cas de problème. Trés en vue dans la publicité</t>
  </si>
  <si>
    <t>fredchrisjade-114363</t>
  </si>
  <si>
    <t>Le conseiller Thomas, est très disponible et efficace sur les différentes propositions. La mutuelle qui nous a été proposée correspond à notre situation.</t>
  </si>
  <si>
    <t>philip-v-116217</t>
  </si>
  <si>
    <t>C'est difficile d'avoir quelqu'un au téléphone pour avoir des simples renseignement sur un contrat existant. Bon prix, souscriptions facile, mais moins cher.</t>
  </si>
  <si>
    <t>black-74730</t>
  </si>
  <si>
    <t>je suis furax,je fais un contrat scooter en ligne à midi,je paye par cb le montant qu'il m'est demandé et la rien,pas de mail de confirmation; j'appelle un nombre incalculable de fois le service commercial qui me repete ça va arriver et rien; à 19h15 je rappelle et demande le service administratif qui me demande de transferer le ticket de  paiement au mail euroassurance(lequel ticket de paiement vient de chez eux,le service compta,un comble!!!!!) et que demain dans la journée je recevrais ce fameux mail;resultats: pas d'assurance pour mon fils qui doit aller à l'école avec demain jeudi 4 avril 2019</t>
  </si>
  <si>
    <t>17 janvier 2021 suite à une expérience en janvier 2021</t>
  </si>
  <si>
    <t>nam-102778</t>
  </si>
  <si>
    <t>Ils sont plus cher qu'un cabinet d'assurances qui ont plus de charges
Attention faites plusieurs devis!!!!
Ils m'ont pris de l'argent à forces de plusieurs arguments...??</t>
  </si>
  <si>
    <t>adm-104551</t>
  </si>
  <si>
    <t xml:space="preserve">très mauvaise assurance , en lien direct avec leur expert , et le moindre cas , vous serez sur de ne pas être indemnisé. Il ne mérite pas la fonction d'assureur. Maintenant je comprend  mieux les tarifs pour attirer le client mais au moindre problème il n'y a plus personne , en plus même dans les agences c'est vide .
J'espère  que leur compagnie sois reprise  par un vrai assureur .
</t>
  </si>
  <si>
    <t>11 juillet 2019 suite à une expérience en juillet 2019</t>
  </si>
  <si>
    <t>grefcph-77545</t>
  </si>
  <si>
    <t>Bonjour,
Je vais me plaindre des services de Intériale prévoyance. En effet, je suis en temps partiel thérapeutique depuis le 1er avril 2019 avec perte de primes à hauteur de 60%. Fin mai on m'enlève donc cette partie de primes pour les deux mois. Le 14 juin j'envoie le dossier que l'on m'a envoyé par mail avec tous les documents réclamés. Le 28 juin, je les appelle puisqu'on m'avait qu'au bout de 10 jours mon dossier serait traité. Là une dame me dit qu'ils m'ont écrit le 24 juin pour me réclamer des arrêtés ???? J'appelle donc mon service administratif régional qui me dit que je ne suis pas en longue durée ou longue maladie donc pas d'arrêté. Je rappelle Intériale où une autre personne me dit qu'on n'est pas dans le bon dossier qu'ils m'ont envoyé celui du maintien de salaire !!! On recommence donc et le 28 juin je leur envoie mon dossier avec les justificatifs réclamés sur cet imprimé . Le 3 juillet une personne   de la prévoyance m'appelle et me laisse un message vocal pour me réclamer je ne sais pas quoi je n'ai pas compris, elle me reparle d'arrêté, de la date de mon arrêt initial, de ma journée de carence bref je n'y comprends rien. Evidemment on ne peut pas rappeler il faut passer par le standard intériale, et on me dit qu'on comprend, qu'on fait remonter l'information pour que cette gestionnaire me rappelle. Depuis rien, a part mes 4 appels pour relancer et où on me tient toujours le même discours rien donc je ne sais pas ce qu'elle veut et j'attends le versement de mes primes. Mais de qui se moque-t-on, on paie nos cotisations ça oui ils encaissent mais en retour vous pouvez toujours attendre. C'est quoi ce travail ? Alors quand on est malade on ne part pas en vacances et oui j'attends cette somme pour payer le reste de mon séjour je dis donc à mon mari et à mon fils on ne part pas car vous avez de la chance une femme et mère malade et sans l'argent pour partir (mes primes me servent en partie à payer nos vacances !) donc on n'a pas le droit. Mais quel stress merci pour nous aider à aller mieux. 
Il faut faire quoi exactement pour être rappelé ou pour que notre dossier soit traité aviser les services sociaux, les associations de consommateurs ? Vive la maladie !!!</t>
  </si>
  <si>
    <t>mp74-139424</t>
  </si>
  <si>
    <t xml:space="preserve">Fuir absolument cet assureur!
-Pas de prise en compte des recommandés pour résilier les contrats.
-45 mn d'attente au standard pour avoir un agent qui rassure sans jamais rien faire.
-Les prélèvements ne s'arrêtent jamais, l'opposition est finalement la seule option.
-Is me doivent 900 Euros, personne ne répond ni aux courriers, ni aux mails de réclamation...
-Une honte pour des clients comme nous qui n'ont jamais sollicité la moindre assistance.
</t>
  </si>
  <si>
    <t>scholastique-p-137676</t>
  </si>
  <si>
    <t>Je suis satisfait du service.
J ai été très bien conseillé par un agent au téléphone. Celui ci a pris le temps de m écouter pour me proposer une offre d' assurance auto qui correspond le mieux à mes besoins. Il n a pas cherché à forcer la souscription, ce que j apprécie beaucoup.</t>
  </si>
  <si>
    <t>clarisse-b-113907</t>
  </si>
  <si>
    <t>Je suis satisfait des services en général, le site qui est clair et fonctionnel. Cependant les tarifs ne sont plus aussi compétitifs qu'au départ, ils se comparent à peu près aux autres compagnies. Traitement des sinistres clair et rapide.</t>
  </si>
  <si>
    <t>martine-m-105868</t>
  </si>
  <si>
    <t>Impossible de joindre un conseiller de clientèle, 30 minutes d'attente et toujours aucune réponses je peux vous garantir que je vais resilier tout les contrats</t>
  </si>
  <si>
    <t>christelle-b--103233</t>
  </si>
  <si>
    <t>Pour résumer gestion de sinistre = 0 !! vous devez payer une assurance mais n'attendez rien en retour si vous subissez un sinistre pour lequel en plus vous n'êtes pas responsable ! depuis mai 2019, suite à une rupture de canalisation sur la voie publique et entrainant un affaissement de notre habitation, aucune évolution sur notre dossier ! Bataille financière avec l'assurance adverse, aucune considération pour nous, sinistrés, préjudices matériels et moraux importants et si nous ne relançons pas, les mois, les années passent et nous subissons... Mon avis laissé sur leur page le 22/01/2020(label ekomi !) bien sûr n'apparait pas !</t>
  </si>
  <si>
    <t>anton-l-126516</t>
  </si>
  <si>
    <t>Très satisfaisant et vraiment super mais super pratique , petit prix très intéressant pour les jeunes permis prix imbattables je suis vraiment content</t>
  </si>
  <si>
    <t>anais-c-117690</t>
  </si>
  <si>
    <t>SIMPLE ET PRATIQUE
FACILE POUR PRENDRE CONTRAT
CLAIR
MOINS CHER QUE LES AUTRES ASSURANCES ET MEILLEURS DANS LES COMPARATIFS 
APPLICATION PRATIQUE ET FACILE D4UTILISATION</t>
  </si>
  <si>
    <t>guenin-l-134357</t>
  </si>
  <si>
    <t>2 excellents contacts avec les télé-conseillers. J’espère qu’ils seront avertis de cet avis positif quant à leur qualité d’écoute dans leur travail, notamment</t>
  </si>
  <si>
    <t>vives-j-117663</t>
  </si>
  <si>
    <t>Rapide, efficace. En attente de voir ce que donne cette assurance en cas de sinistre. Le prix inclus pas mal de couverture mais ça reste chère. Le service client est très agréable.</t>
  </si>
  <si>
    <t>ganoubzh-100215</t>
  </si>
  <si>
    <t>Allianz/Unim c'est à fuir totalement. L'Unim c'est pour les professionnels de santé, vous cotisez à plus de 150€ par mois, tant que vous payez sans rien demander, tout va bien dans le meilleur des mondes jusqu'au jour où vous êtes en arrêt maladie. Après 2 mois d'attente et de multiples relances téléphoniques - parce qu'ils ne prennent même pas la peine de répondre aux mails -  on vous dit que votre dossier est traité par le médecin conseil et que vos indemnités vont être débloquées.... Ne voyant toujours rien arriver, je recontacte l'UNIM et j'apprends que mon dossier est toujours bloqué car ils décident de vous faire passer une expertise "ah oui mais vous savez vous êtes nouvel adhérent (plus d'1 an d'ancienneté), vous pourriez faire de fausses déclarations pour avoir un arrêt maladie" donc en résumé, nous sommes des menteurs potentiels en puissance, il faut désormais attendre un rendez-vous avec un expert (en moyenne 2 mois d'attente) pendant ce temps là, l'Unim ne paye pas ... Chapeau bas les gars, changez rien vous êtes au top !</t>
  </si>
  <si>
    <t>16 janvier 2021 suite à une expérience en janvier 2021</t>
  </si>
  <si>
    <t>marylene-102742</t>
  </si>
  <si>
    <t>Bonjour,
Je suis actuellement dans une situation qui parait être la même que certains adhérents... En arrêt maladie ordinaire pdt 1 an depuis le 26 janvier 2020, je reprends mon activité prof. le 25 janvier 2021. Les remboursements prévoyance s'arrêtent en octobre 2020. Intériale envoie un formulaire médical qui a été enregistré et depuis plus rien. Hormis les cotisations de la mutuelle prélevées sur mon demi traitement, à hauteur de 222,94 € mensuel, et mon ancienneté de 33 ans, je ne reçois aucun maintien de salaire, ni reversement de primes, le reste à vivre se situe en dessous de l'allocation adulte handicapé.. et ce pdt la période des fêtes de fin d'année de surcroît, inadmissible donc !
Je souhaite apporter mon soutien aux adhérents qui vivent la même situation , je pense que je vais reprendre mon activité et que je ne serai tjs pas indemnisée... A suivre...</t>
  </si>
  <si>
    <t>1-n-105226</t>
  </si>
  <si>
    <t>Réactif en toute situation et facilement joignable, les traitements de dossiers sont rapides. Je conseille Direct Assurance autour de moi. RIEN A RAJOUTER</t>
  </si>
  <si>
    <t>meunier-e-121397</t>
  </si>
  <si>
    <t>le site est trés simple et les tarifs sont intérresents ,la personne que j'ai eu au telephone tres agreable et m'a bien expliqué mon contrat d'assurance et les demarches a suivre</t>
  </si>
  <si>
    <t>marbru-70508</t>
  </si>
  <si>
    <t xml:space="preserve">Une assurance attractive la première année mais qui augmente très rapidement les années suivantes sans motif valable 
J’ai téléphoné à l’assurance on m’a dit qu’il transmettait au siège </t>
  </si>
  <si>
    <t>marienoelle-a-121534</t>
  </si>
  <si>
    <t>satifsfaite de la gestion du dossier et de la réactivité de mes interlocuteurs, je reste néanmoins déçue des tarifs pratiqués au regard de notre ancienneté à la gmf</t>
  </si>
  <si>
    <t>layla-h-132121</t>
  </si>
  <si>
    <t>Je suis satisfaite du contrat car il prend en charge la totalité  des sinistres. Quand je compare a d'autres assurés direct assurance est la moins chère, l'accueil des personnes au téléphone est claire et sérieuse. Je suis ravie de l'option du boîtier kilométriques pour un remboursement en cas de bonne conduite automobile. Merci</t>
  </si>
  <si>
    <t>celine464748-94769</t>
  </si>
  <si>
    <t>si vous cherchez un assureur ne prenez pas celui ci ... a un client mécontent qui reste poli ils vous raccrochent au nez ... lamentable</t>
  </si>
  <si>
    <t>fra-69138</t>
  </si>
  <si>
    <t>Bien conseillé, tout se passe comme convenu. Mon conseillé, courtier fait le nécessaire sur mon dossier.
Vous pouvez souscrire, vous n'aurez pas de surprise. CEGEMA, a le contrat 100% santé, surprenant, c'est le premier en FRANCE ! Au top !!</t>
  </si>
  <si>
    <t>doudouhh93-58465</t>
  </si>
  <si>
    <t xml:space="preserve">Bonjour,
Mon numéro de client est le 269681. J'ai communiqué l'ensemble des docs nécessaires à la constitution du dossier( c d'ailleurs indiqué sur mon espace client)Mon dossier étant complet, je ne comprends pas pourquoi on continue à me relancer par mail ou sms et pourquoi on ne m'envoie pas la carte verte définitive alors que la cotisation annuelle a été réglée intégralement. je commence sérieusement à m'inquiéter. </t>
  </si>
  <si>
    <t>taleb-m-135705</t>
  </si>
  <si>
    <t xml:space="preserve">je suis satisfait de mon contrat d'ASSURANCE automobile et de leurs tarifs et services 
Je finalise mon inscription et un grand merci pour votre réactivité </t>
  </si>
  <si>
    <t>mihaila-s-114857</t>
  </si>
  <si>
    <t>Je suis très satisfait du service proposé par Lolivier Assurance. Le prix me convient parfaitement et la procédure a été très rapide, sans difficulté et avec assurance valable immédiatement.</t>
  </si>
  <si>
    <t>cedric-70862</t>
  </si>
  <si>
    <t>Fuyez cette compagnie qui m'a mis dans un merdier pas possible. Assuré en tout risque et avec options payées en plus (2700 euros !) Sinistre en novembre 2018. Pas de nouvelle jusqu en fevrier à la veille de recupérer mon véhicule enfin réparé. Durant ces 3 mois zero contact, zero info , j ai du me debrouiller tout seul.
Finalement ils ont trouvé la petite bête une amende pour refuser la prise en charge. Resultat : 14 000 euros a payé pour ma pomme. Un véritable systeme bidon qui vous fait croire que vous etes assuré et en tout risque avec option (2700 euros par an !).</t>
  </si>
  <si>
    <t>chantal-55517</t>
  </si>
  <si>
    <t>Bonjour, très   mauvais début avec cette mutuelle ,ma compagne a souscrit un contrat au 1 avril ,a ce jour pas de mutuelle ,MAIS il prélève les cotisations tous les mois .</t>
  </si>
  <si>
    <t>dbus-113465</t>
  </si>
  <si>
    <t>bonjour je suis chez harmonie mutuelle sur l agence de clermont fd : tres bon accueil à l agence et personnel tres agréable mais sur un remboursement de taxi en sortie d hopital je n ai pas été remboursé. 
La mutuelle me dit que l argent a été donné au taxi en direct mais oui........il faut bien le payer et malgré les papiers renvoyés et bien zéro remboursement!!!!!!!!
Quand je paie le docteur c est en direct et pas à crédit!!!!!!!
dommage</t>
  </si>
  <si>
    <t>vincent-a-104023</t>
  </si>
  <si>
    <t>Franchement d'une extrême simplicité, j'aurais même du commencer par eux, j'aurais gagné un temps précieux... N'hésitez pas, j'ai eu des gens compétents et très aimables.</t>
  </si>
  <si>
    <t>bb-97782</t>
  </si>
  <si>
    <t>Je peux vous dire que Groupama a les reins solides et est une Assurance de CONFIANCE! Le SERVICE JURIDIQUE fonctionne en continue et  est de très bonne qualité, ce sont des personnes professionnelles, c’est comme lorsque vous achetez un appareil, le service après vente compte autant si ce n’est plus que 
L’ASSURANCE! Mme BAUDOU CAUSSADE 82300</t>
  </si>
  <si>
    <t>eman-102274</t>
  </si>
  <si>
    <t>Dans le cadre d'un recours contre les anciens propriétaires d'un logement que j'ai acheté, qui m'avaient caché un rapport d'indécence, j'ai fait appel à la protection juridique de la Maïf pour défendre mes intérêts. Lors de l'expertise contradictoire avec la partie adverse, l'expert représentant la Maïf censé me défendre n'avait même pris le temps de prendre connaissance du dossier, et pire encore il n'a fait qu'avancer des arguments en faveur de la partie adverse. C'est vraiment lamentable, je vais au plus vite changer d'assurance</t>
  </si>
  <si>
    <t>db-59665</t>
  </si>
  <si>
    <t>Beaucoup trop cher, et continue à prélever après résiliation !!!</t>
  </si>
  <si>
    <t>jeannot-94851</t>
  </si>
  <si>
    <t>Remboursement dentaires de Février 2020 toujours pas rembourser apres plusieurs mails
j 'ai envoyé le decompte CPAM en juin et toujours pas de nouvelles de vous La CPAM vous a bien  fait la trasmission
C est une erreur de votre part
J'ai essayé de me connecter à MUTUA gestion impossible Mes cotisations sont prélevées tous les mois Merci de me répondre</t>
  </si>
  <si>
    <t>16 juin 2018 suite à une expérience en juin 2018</t>
  </si>
  <si>
    <t>artka-64822</t>
  </si>
  <si>
    <t>Assuré chez Directe assurance depuis 7 ans, j'ai vue mon contrat passé de 600 euro passé a presque 900 euro !! et d’après eux, c'est N.O.R.M.A.L....( répercutions des frais garagistes) ??? augmentation de 44%, sacre répercutions en 7 ans, 6%/an !!
Y'a eu une tempête en 2015 et mon véhicule  a été endommagé, j'ai déclaré car j’étais en tiers max et les accident climatiques était dans mes options mais R.I.E.N, pas de prise en charge !!! ensuite une personne me rentre à l’arrière sorite d'un parking, mais aucun dégât sur mon véhicule ni l'autre mais comme son véhicule est neuf elle veut faire un constat, résultat Direct assurance mon considéré comme 100% responsable et je passe de 0.72 22% bonus a 0.92 8% bonus sans explication ni information, je découvre en voyant mon abonnement passé de 60 euro a 74 euro !!! donc avec 1 sinistre dans un parking ou il y avait aucun dommage et c'est elle qui me rentre dedans , je me retrouve avec 869 euro/année, et le conseillé qui me dit : c'est les prix !!
mais le pire, c'est que je fais un devis en ligne en précisant toutes les infos et bin ! voila que le site me propose directe assurance avec 434 euro a l'année ! cherchez l'erreur !! c'est bien dommage de voir encore et encore une entreprise qui appâte les clients puis essaye de les saigner a blanc, des vampires bon ou mauvais clients pas de différences, le pognon y'a que ça qui les intéresse....</t>
  </si>
  <si>
    <t>sofiene-p-115308</t>
  </si>
  <si>
    <t>simple et pratique tres facile a utilise et rapide a faire les demarches je recommande ce site pour asdurer votre deux roues et en plus cest vraiment pas cher</t>
  </si>
  <si>
    <t>deparpe-l-122401</t>
  </si>
  <si>
    <t>Assurance auto faite rapidement et facilement. Juste un petit beug au niveau du paiement. J’ai dû contacter la conseillère. Elle a était très réactive et à l’écoute.</t>
  </si>
  <si>
    <t>arnaud-lebourgeois-79813</t>
  </si>
  <si>
    <t>suivi de dossier est très satisfaisant... même dans la durée.</t>
  </si>
  <si>
    <t>trypsy--132465</t>
  </si>
  <si>
    <t xml:space="preserve">Pitoyable. Je paye une mutuelle animale plus de 40€/mois depuis un an. 
Ça fais un mois que j'appelle 2 à 3 fois par semaine pour savoir où en est mon remboursement car rien de mis à jour sur l'application.  Au fur et à mesure des appels ils leur manque toujours un document, documents qui ont pourtant étaient fournis des le départ, puis il leur manque le certificat d'identification qui n'avait jusque là jamais était demandé.  
Bref à la question quand puis je espérer un remboursement là réponse est toujours la même " fin de semaine début de semaine prochaine ". Un mois qu'on me fournis cette réponse.  
Fuyez !
Je vais résilier dès la réception de mon avis d'échéance en mentionnant la loi chatel et il en sera de même pour mon autre contrat chez eux. Mon conjoint resiliera également </t>
  </si>
  <si>
    <t>nicolas-g-115545</t>
  </si>
  <si>
    <t>le site zen up est vraiment super simple d'utilisation.
la procédure pour le questionnaire de santé est fluide.
et nous avons aussitôt le tarif à la fin.
vive la technologie ! je recommande !</t>
  </si>
  <si>
    <t>bruno-d-105832</t>
  </si>
  <si>
    <t>Je trouve les prix élevés et incompréhensibles. Impossible de comprendre la différence de tarifs entre deux véhicules pour 2 conducteurs ayant plus de 30 ans de permis de conduire et étant à 50% de bonus.
Regrette enfin qu'après plus de 25 ans de fidélité chez Direct il n'y ait pas de gestes commerciaux</t>
  </si>
  <si>
    <t>anzize-m-108997</t>
  </si>
  <si>
    <t>Je suis très satisfait de la prise en charge et de la facilité à s'inscrire et aussi de la qualité prix, je conseillerais à mes proches et mes amis pour s'assurer chez vous cordialement Anzize</t>
  </si>
  <si>
    <t>badr-b-133376</t>
  </si>
  <si>
    <t xml:space="preserve">Je suis très satisfait de ma souscription auprès de direct assurance. Service simple et très très efficace avec une diversité dans contrat qu'on te propose
</t>
  </si>
  <si>
    <t>nyoubi-59845</t>
  </si>
  <si>
    <t>Attention au harcèlement téléphonique, malgré ma demande très claire de ne pas être rappelée, j'ai 5 appels manqués par jour, jusqu'à ce que je décroche par erreur.</t>
  </si>
  <si>
    <t>24 août 2020 suite à une expérience en août 2020</t>
  </si>
  <si>
    <t>elisa-96594</t>
  </si>
  <si>
    <t>Mon avis Cher et dommage que les pneus ne sont pas pris en charge et ni les raillure de coup de clés qui sont pas pris en charge . Et si y a un changement dommage que nous sommes pas prévenue .</t>
  </si>
  <si>
    <t>orianne-k-125850</t>
  </si>
  <si>
    <t>Très utile de pouvoir faire une souscription en ligne merci ! Et les tarifs sont raisonnables, le site est clair et facile d’utilisation. Ça m’a bien simplifié la vie !</t>
  </si>
  <si>
    <t>didier-en-colere--100220</t>
  </si>
  <si>
    <t>Lina centiane  c'est assureur me  vend une mutuel  assurance pour 2020  que j'ai signé et quelques temps après il me dit que ce n'est pas possible , donc report pour l'année2021 mes besoins pour 2020 ne sont surement plus les mêmes que pour 2021  , je ne reçois aucun papier de leurs part, et comme par  Hazard il me rappel le 17-11-2020 en me disant qu'il fallait absolument signé ce jour un papier électroniquement de rétractation de ma mutuel pour ne pas payé deux mutuels je ressens vraiment une menace de la part de ce commercial agressif qui me dis si vous ne signé pas vous allez payé deux mutuel c'est votre problème , très en colère du comportement de cette personne  qui me dis j'ai quand même pris du temps 38 mn dons on va arrêter la , je comprend maintenant pourquoi les assurances adverse situé a Nice m on dit que j'allais le regretter  . une simple annulation de ce contrat aurait sufi pour arrêter ce problème</t>
  </si>
  <si>
    <t>coupdeboule-56592</t>
  </si>
  <si>
    <t>LISEZ CE LONG COMMENTAIRE POUR EVITER LE "CHANT DES SIRÈNES"
Tout d'abord le tarif ! 
Que vous soyez passé par un comparateur ou directement sur leur site, vous êtes étonné de voir une telle différence tarifaire avec votre assureur actuel ! En moyenne 250€ d'économies par an disent-ils dans leur pub ! Mais c'est sans compter les augmentations tarifaires qui vont venir au fil du temps... Le prix attractifs de la première année servent à "appâter" le prospect, et la société espère bien que vous soyez comme la plupart des autres assurés à ne pas regarder votre cotisation augmenter sans raison (pas de changement de véhicule, pas de sinistres, pas de changement d'adresse...) . Après 3 ans, vous aurez donc la surprise de retrouver peu ou prou le même tarif que votre compagnie d'origine !
Méfiez vous aussi des offres sur les sites de "ventes privilèges"... Vous vous verrez offrir 100€ (par exemple) pour toute souscription... Mais votre devis aura subi une augmentation de 70€ en comparaison d'un devis fait sur un comparateur par exemple ! Faut-il en déduire que la société gonfle ses prix pour n'avoir qu'à financer un geste commercial de 30€ ? 
Ensuite le questionnaire !
Faites attention à vos réponses... 
Premier exemple ! Vous aviez un bonus mais vous n'avez plus de véhicule personnel car vous conduisez un véhicule de société ou de location depuis plus de 2 ans. Aujourd'hui vous souhaitez reprendre un véhicule à votre nom MAIS on vous annonce que vous perdez le bénéfice de votre ancien bonus et repartez à 1 ! ET BIEN C'EST FAUX ! Renseignez vous après d'autres compagnies car le code des assurances ne prévoit en aucun cas de "durée de validité" pour le CRM ! 
Deuxième exemple ! Vous en arrivez à choisir le véhicule que vous possédez et on vous demande la finition commerciale... Soyez très vigilant à trouver le model EXACT car une mauvaise finition peut faire augmenter le tarif !
Troisième exemple ! Que de questions : Votre situation matrimoniale, votre situation patrimoniale, votre catégorie socio-professionnelle etc etc... Tant de questions indiscrètes qui peuvent faire monter le tarif ! Un fonctionnaire cadre, marié et propriétaire d'une maison depuis plus de 8 ans n'aura pas le même tarif que vous ! Comparez...
Le Paiement et les Options:
Soyez vigilants sur les "petites lignes" ! 
Tout d'abord le "prêt de véhicule"... Sachez bien qu'il s'agit d'un prêt uniquement en cas de SINISTRE et aucunement en cas de panne ! Dans ce cas de figure aucune solution n'est proposée.
Ensuite le "0KM"... Calculez bien son coût par mois ! Un remorquage coûte entre 100€ et 300€ et cette option est parfois facturée en supplément de 10€/mois (120€/AN)... Si votre véhicule est bien entretenue, pensez-vous judicieux de souscrire à une option qui ne sera "rentable" que si vous tombez en panne tous les 3 ans et à moins de 50Km de chez vous (car au delà vous êtes pris en charge) !?
Le "Bris de Glace"... Sachez qu'il ne sera pas valable sur les optiques ainsi que sur le toit ouvrant ! Sachez aussi que même si les réparations ne vous font pas payer de franchise et n'impactent pas votre bonus elles comptent comme sinistre !
Les "Franchises Vol, Incendie, Bris de Glace"... FAITES ATTENTION ! La franchise dispose d'une part fixe et d'une part variable (certes plafonnée MAIS de 10% tout de même !). Faites donc faire une tarification avec la part fixe uniquement et vous verrez la cotisation augmenter !
Le "paiement"... Si vous payez au mois vous n'aurez pas le même tarif que si vous payez à l'année ! En effet, le choix du paiement mensuelle occasionne un surcoût pouvant être d'une centaine d'euros !
Le Service Client !
La c'est long... Alors soyons comme Pépin, soyons BREF ! Difficilement joignable vous aurez à attendre de longes minutes ! Et parfois vous aurez comme simple réponse "Ça n'est pas le bon numéro" ! De plus, sachez que certaines actions dans la gestion de votre contrat "doivent" être faites sur votre espace client ! S'il vous vient la mauvaise idée de vouloir vous rassurer auprès d'une voix humaine cette action pourra vous être facturée !
Bon j’arrête la ! A quoi sert de vouloir payer moins cher 1 an pour avoir un tarif qui augmente les années suivantes et sans compter le reste ! Retournons donc dans nos agences (au moins on a quelqu'un sur qui gueuler) !</t>
  </si>
  <si>
    <t>fourcade-a-108374</t>
  </si>
  <si>
    <t>Je suis satisfait du service. J'ai eu un conseiller du nom de Pierre-Yves , très professionnel, à l'écoute, a su répondre à mes attentes. Pour le moment rien à redire</t>
  </si>
  <si>
    <t>24 janvier 2020 suite à une expérience en janvier 2020</t>
  </si>
  <si>
    <t>lionnels-86316</t>
  </si>
  <si>
    <t>font tout pour ne rien payer lors d un dommage 5 mois sans eau chaude pour réparation il faut casser des murs ils estiment à 900 euros de réparation  sans voir les dégâts qu il y a dans les murs envoyent un expert mais c est du pipeau dernière excuse vous nous insultez alors prenez vos 900 euros et dégagez je préfère insulter en étant honnête que de voler les gents avec le sourire en 20 ans je n ai eu aucun sinistre actuellement je leur donne 2500 euros par ans voiture etc mais c est fini</t>
  </si>
  <si>
    <t>louis-t-107598</t>
  </si>
  <si>
    <t>je suis satisfait du service. difficile d'évaluer vraiment car je n'ai pas de sinistre,  tant mieux pour moi. je n'ai pas bien compris pourquoi depuis plusieurs annees je n'ai toujours pas bonus 50</t>
  </si>
  <si>
    <t>karem-m-109242</t>
  </si>
  <si>
    <t xml:space="preserve">super mais aurais bien aimé faire un paiement mensuel au lieu d'un paiement annuel mais satisfait en général du site et des prix 
merci 
Bonne journée </t>
  </si>
  <si>
    <t>do-khac-p-116045</t>
  </si>
  <si>
    <t>Les prix sont corrects et le service client agréable et compétent, je recommande vivement l'assurance l'Olivier à toute personne souhaitant changer d'assurance,</t>
  </si>
  <si>
    <t>jean-philippe-g-108491</t>
  </si>
  <si>
    <t>Le rapport qualité prix impeccable  rien à redire . Si besoin d'un renseignement des conseillers sont disponibles.  Très bonne assurance et encore la qualité</t>
  </si>
  <si>
    <t>praline-60313</t>
  </si>
  <si>
    <t>Suite à un licenciement, voila 6 mois que je tente de faire valoir mes droits pour un contrat emprunteur BNP cardif . On me balade tous les mois en me demandant les mêmes justificatifs! C'est une honte. Je suis dans la mouise à cause d'eux et dès demain j'appelle Julien Courbet qui va se charger de leur faire une super pub à la radio! Si seulement j'avais lu tous ces commentaires avant, j'aurais fui dès le début. A fuir comme la peste.</t>
  </si>
  <si>
    <t>fani122009-105165</t>
  </si>
  <si>
    <t>CE GMO DEPUIS PAS MAL DE TEMPS TRES DECUE DES INTERETS POUR 2020 DEPOSE 3 FOIS PLUS QUE 2019 TOUCHE POUR 2020 3 FOIS MOINS DONC JE VAIS RETIRER MON ARGENT DE CHEZ VOUS JE CHERCHE JUSTE UN PLACEMENT PLUS INTERESSANT DE PLUS LE SAV EST NUL DESOLEZ DE VOUS LE DIRE JE VOIS QUE JE SUIS PAS LA SEULE DANS CE CAS</t>
  </si>
  <si>
    <t>nana--99305</t>
  </si>
  <si>
    <t>! Vous avez profitez de la vulnérabilité de ma jeune fille c’est une honte !!! De continuer à lui prélever malgré son courrier de résiliation en temps et en heure.
Merci de rembourser au plus vite !!!!
Je vous dénonce auprès de que choisir ce jour. Vous ne répondez jamais au téléphone, sinon vous raccrochez ???</t>
  </si>
  <si>
    <t>sluter-91195</t>
  </si>
  <si>
    <t xml:space="preserve">Bonjour,Je paye actuellement 517 euros,avec les meme garanties
Mes enfants seront intéressé aussi de venir chez direct assurance 
Il vafaloir qu’il fassent un devis sur le site de direct assurance 
</t>
  </si>
  <si>
    <t>larue-p-109420</t>
  </si>
  <si>
    <t>Rapide et très bien classé côté tarif, ils ont sue régler un problème lié à mon ancienne assurance, et répondre au mieux à mes besoins.
Mon prochain véhicule sera également chez l'olivier assurance.</t>
  </si>
  <si>
    <t>christopher-k-138126</t>
  </si>
  <si>
    <t>Bonjours site assurance rapide et efficace assurer dans la minute qui suit tarif sont un peux chère pour les jeune conducteur mes sinon tout va bien je recommande</t>
  </si>
  <si>
    <t>stef-l-132666</t>
  </si>
  <si>
    <t>Bien ras tout c’est bien passer je recommande sincèrement juste quelques question pas compris mais sinon en général ça va  je recommande très professionnel bien</t>
  </si>
  <si>
    <t>jmbreid-71836</t>
  </si>
  <si>
    <t>après souscription d'un contrat auto chez E Allianz, qui vous renvoi chez CALYPSO, une filiale, vous n'estes prévenu qu'a la réception du contrat. Je prends des garanties supplémentaires, Panne immobilsante, attention au multiples exclusions, la panne embrayage, boite de vitesse exclu, pourtant ça immobilise le véhicule, franchise de 15% en cas de invalidité ou blessures ETC</t>
  </si>
  <si>
    <t>guy-101388</t>
  </si>
  <si>
    <t xml:space="preserve">Notre oncle est décédé le 03 mars 2018. Nous sommes le 15 décembre 2020 et nous attendons toujours de la part de CARDIf, le règlement des contrats. Malgré de nombreuses communications téléphoniques et envois de mails ; la Cie nous dit respecter leur processus de rachat. Les confrères, eux, ont réglés les ayants droits sous 8 jours, il y a 2 ans. Le notaire, lui-même, a laissé les bénéficiaires gérer le dossier ne pouvant obtenir les 
renseignements demandés.
</t>
  </si>
  <si>
    <t>david-m-130775</t>
  </si>
  <si>
    <t>Depuis très longtemps que nous sommes à la GMF, et jamais un soucis. Et dernièrement, suite à un accident, le suivi a été vraiment très bien , que ça soit technique ou sur l'écoute.</t>
  </si>
  <si>
    <t>natur--98471</t>
  </si>
  <si>
    <t>Si vous souhaitez provoquer des accidents de voiture, ils vous protégeront. J'ai été victime de quelqu'un qui m'a coupé la route, et c'est moi qui suis en tort. Ne leur demandez rien, ils ne sont bon qu'à prendre votre argent.</t>
  </si>
  <si>
    <t>philippe-d-111190</t>
  </si>
  <si>
    <t>je suis satisfait du prix et de la rapidite d'adhesion il faut revenir un peu en arrier car des information son erronee et ceertaine correction ne peuvent etre executer</t>
  </si>
  <si>
    <t>jean-pierre-n-126527</t>
  </si>
  <si>
    <t>Je suis très content d’avoir un prix formidable et le service est plus simple facile à le faire pour nous les jeunes conduiteurs même les sans emplois</t>
  </si>
  <si>
    <t>cvejic-l-138406</t>
  </si>
  <si>
    <t>Des interlocuteurs très facilement compréhensible, une conseillère très sympathique. Ma démarche a été rapide et éfficace. J'ai beaucoup apprécié le professionalisme et l'écoute de mon interlocutrice.</t>
  </si>
  <si>
    <t>lilou-55370</t>
  </si>
  <si>
    <t xml:space="preserve">Agent different a chaque fois, 
Mauvaise gestion des dossiers, non reponse au courriers envoyés voir pertes des courriers ! Délocalisation des sinistres: expert de Niort pour un cambriolage, expert de Douai pour une voiture et pas d'expert du tout pour la Responsabilité Civile pro ! </t>
  </si>
  <si>
    <t>lalou-127502</t>
  </si>
  <si>
    <t xml:space="preserve">Mon père est retraité petite retraite il paie l assurance habitation depuis plus de 20 ans sans aucune demande. Sa chaudière tombe en panne suite a hausse de tension lié au intempéries..
Et la le sketch commence appelle vers un serveur vocal qui vous insite a passer par l assistance délégué a un prestataire absolument incompétent deux jours pour nous dire qu'il faut que l on se débrouille tout seul . 
Appel pour une déclaration de sinistre même incompétence la personne me dit qu elle va nous envoyé le numéro de l expert et le numéro du sinistré on ne reçoit rien et aucune nouvelle . 
Pourquoi paye ton une assurance si c est pour n obtenir aucune assistance aucune solution si ce n' est quatre appel pour nous dire de nous débrouiller ? 
Parcours client catastrophique pour des retraites que l on laisse sans eau chaude et sans chauffage heureusement qu'ils sont bien entouré mais je trouve ça lamentable pour un grand groupe comme cela on devrait rembourser nos cotisations !!! 
Nous avons du prendre a nos frais l assistance mise d un ballon électrique  temporaire pour qu'ils puissent se doucher. 
Je déconseille fortement cette assurance. 
</t>
  </si>
  <si>
    <t>bouba-60384</t>
  </si>
  <si>
    <t>Service client catastrophique. 6 mois que j'attends la portabilité ANI. Service clients injoignable sans attendre minimum 10 minutes, messages du service clients contradictoires, portail non à jour... A croire que Generation ne souhaite pas appliquer la loi!</t>
  </si>
  <si>
    <t>daniel-105140</t>
  </si>
  <si>
    <t xml:space="preserve">Client historique chez un courtier Axa depuis plus de 33 ans nous avons plusieurs contrats dont deux auto mon épouse change de voiture  et surprise ils double le coût de l assurance alors qu il s agissait d une micro Nissan remplacée par une Fiat 500 de 9ans 58000 km
On est passé de 42 euros à 83 euros pour un usage restreint en tant que deuxieme voiture </t>
  </si>
  <si>
    <t>papyber-71659</t>
  </si>
  <si>
    <t xml:space="preserve"> Notre cadeau de Noel disparait dans l'incendie de notre garage la nuit de Noel 2010. C'était une 911 964 C4 targa turbolook de 1992 préparée par les frères Alméras et achetée 27000 euro une semaine plus tôt. Elle était assurée TOUS RISQUES donc clause incendie incluse en attente d'expertise pour pouvoir bénéficier de l'assurance collection. Lors de la déclaration du sinistre on m'a signifié que mon auto n'était qu'un  "tas de ferraille" (sic) et que je ne serai pas indemnisé. Je n'ai jamais été indemnisé. A l'époque, j'avais des soucis bien plus graves à gérer ; j'ai donc laissé tomber.</t>
  </si>
  <si>
    <t>formeau-m-112062</t>
  </si>
  <si>
    <t>Je suis satisfait du service, des dispositions prises sur le site, et toutes autres démarches. Tout est tres facile d’accès et bien expliqué sur le site.</t>
  </si>
  <si>
    <t>insatisfaite-77018</t>
  </si>
  <si>
    <t>Avis Geneviève</t>
  </si>
  <si>
    <t>11 novembre 2021 suite à une expérience en août 2021</t>
  </si>
  <si>
    <t>cc-139418</t>
  </si>
  <si>
    <t>véhicule acheté fin janvier 2021 et garanti 1 an par le concessionnaire détruit suite a accident non responsable le 30 juillet l'expert de la matmut donne une valeur 3000 € inférieure a la valeur d'achat et me propose pour cela d'acheter un véhicule a un particulier sur le bon coin sans aucune garantie !
J'en conclue que la matmut ne garanti que des véhicule achetés sans aucune garantie donc si comme moi vous préférez pour votre sécurité acheter dans le réseau du constructeur avec toutes les garanties que cela implique (km réels, carnet d'entretien rempli, garantie après vente 1 an) passez votre chemin et évitez cette compagnie!</t>
  </si>
  <si>
    <t>thouillez-l-127346</t>
  </si>
  <si>
    <t xml:space="preserve">Je suis satisfait bon accueil téléphonique bien renseigné explications claires et précises a conseiller à mon entourage très bonne assurances merci
Cordialement 
</t>
  </si>
  <si>
    <t>yagousseti-m-130753</t>
  </si>
  <si>
    <t>Je suis satisfait des services pour l’instant, car je n’ai pas eu d’inconvénient a ce jour. J’espère que tout ce passera bien a l’avenir si il y’a besoin</t>
  </si>
  <si>
    <t>augustin-p-107632</t>
  </si>
  <si>
    <t>Dommage le problème OVH qui change nos délais de mise en place d'un mois.
Sinon rien a dire, accueil et traitement parfait.
Personnel professionnel et arrangeant</t>
  </si>
  <si>
    <t>clough-r-109626</t>
  </si>
  <si>
    <t>Très bon accueil et bonne réactivité concernant la mise en place de contrat. Les prix sont attractifs, et la mise en place du contrat d'assurance simple.</t>
  </si>
  <si>
    <t>fontaine-k-108179</t>
  </si>
  <si>
    <t>Je suis satisfaite du service et des prix très abordables. Le site est fonctionnel et l'offre est complète ! Très fluide d'utilisation et très rapide.</t>
  </si>
  <si>
    <t>tatiana-h-112256</t>
  </si>
  <si>
    <t>Très bon service après vente par messagerie instantanée. J'ai toujours assuré mes véhicules chez eux et je ne suis pas déçue. Dommage qu au niveau habitation ils ne soient pas plus compétitifs.</t>
  </si>
  <si>
    <t>spidertos-74646</t>
  </si>
  <si>
    <t>En 8 ans de permis ces la premier fois que je fait appel a l'assurance pour mon véhicule qui a été rayer sur tout le coter droit ainsi que la portière et le bas de caisse endommager plus d'un mois pour avoir un rdv tous ça pour récupéré le véhicule et galère pendant que Mr l'expert prend sont temps et qu'on m'annonce qu'ils ne prennent en charge que les deux portière et pas le reste car ce n'est pas la même chose en gros je doit payer deux franchise et de plus attendre encore un mois pour avoir un rdv pour effectuer les travaux sur ma voiture. Du coup je vais juste faire réparé les portières car je n'ai pas les moyens de payer deux franchise MERCI GMF et une fois les réparation faites AU REVOIR.</t>
  </si>
  <si>
    <t>louis83000-80679</t>
  </si>
  <si>
    <t>Caroline m a aidé a resoudre mon probleme de maniere tres efficace, et tres rapide, cela a pris seulement quelques minutes ! Tres peu de service client sont aussi efficace ................................</t>
  </si>
  <si>
    <t>clairev-77331</t>
  </si>
  <si>
    <t>J'étais correctement garé quand un conducteur m'a accroché! N'étant pas sur place un témoin a relevé la plaque d'immatriculation! J'ai effectué toutes les démarches nécessaire mais aucune nouvelle de leur part ! Il ne peuvent pas me faire les réparations car le témoin ne répond pas mais bizarrement quand j'appelle le témoin, celui ci a fait  nécessaire pour renvoyer les informations!
Assurance qui laisse à désirer
Que faire maintenant ????</t>
  </si>
  <si>
    <t>17 mars 2018 suite à une expérience en mars 2018</t>
  </si>
  <si>
    <t>tahitibob66-62442</t>
  </si>
  <si>
    <t>Très décevant. Réaction tardive et inadaptée. Se moquer vraiment des clients. A déconseiller. J'avais une maison et deux voitures assurées chez eux, c'est terminé. Je ne vais pas leur faire de la publicité.</t>
  </si>
  <si>
    <t>24 mars 2017 suite à une expérience en mars 2017</t>
  </si>
  <si>
    <t>lt14-37208</t>
  </si>
  <si>
    <t xml:space="preserve">Une société vraiment pitoyable, il m'a fallu 3 mois , pour obtenir le rachat total de mes 3 contrats, alors que juridiquement , c'est 15 jours.
Ils vous bernent, en faisant de salamalecs, comme quoi ils ont bien reçu le courrier, mais ils vont font languir, vous les appelez, vous tombez sur des gens cacochymes, ou alors le Français , ils le comprennent  pas. 
Sans compter sur l'incompétence de mon conseiller régional ( M K ..... Thomas) qui n'a pas répondu à mes mails depuis le 27 décembre.
En plus une société qui vient de faire des bénéfices record en 2016.
Du coup, j'ai retiré mes assurances auto et habitation.
A vouloir tout gagner, ils ont tout perdu.
Dixit Montesqieu, quand on cour après l'esprit, on attrape la sottise.
</t>
  </si>
  <si>
    <t>dede-50084</t>
  </si>
  <si>
    <t>Je suis à la MGEN depuis 40 ans mais tellement insatisfaite depuis quelques mois que je pense sérieusement à changer!!
Il égarent les courriers, tout est centralisé, aucune réponse ne peut être donnée par la section locale...Bref on ne sait à qui s'adresser pour les réclamations, personne ne sait rien, personne n'est au courant!
J'en sui à ma quatrième réclamation depuis 5 semaines, à ce jour aucune réponse...
Dû par la MGEN : 500 euros environ!</t>
  </si>
  <si>
    <t>chris-98602</t>
  </si>
  <si>
    <t>Dans l'ensemble,  sur la base d'une adhésion à la gmf depuis 45 ans,  j'ai réellement très très peu de griefs à reprocher à cette mutuelle efficace et aux tarifs semblant proches de ceux des autres mutuelles.</t>
  </si>
  <si>
    <t>26 avril 2019 suite à une expérience en avril 2019</t>
  </si>
  <si>
    <t>raviolis-32838</t>
  </si>
  <si>
    <t>A fuir</t>
  </si>
  <si>
    <t>05 juillet 2018 suite à une expérience en juillet 2018</t>
  </si>
  <si>
    <t>dodi-65270</t>
  </si>
  <si>
    <t xml:space="preserve">tres bon service 
remboursement rapide et facile
service client a l'écoute, top top ! 
je recommande pour les animaux </t>
  </si>
  <si>
    <t>whypy-67248</t>
  </si>
  <si>
    <t>Cela fait maintenant deux ans que mes tentatives de résiliations échouent. A chaque fois, un nouveau motif... Aucun arrangement possible. AUGMENTATION des tarifs exponentiel, cela à doublé depuis mon adhésion initiale !!!
A FUIR</t>
  </si>
  <si>
    <t>godefroy-f-110084</t>
  </si>
  <si>
    <t>service satisfaisant, personnel agréable et compétent...
prise en charge rapide en cas de sinistre, les prix sont très corrects, parfait pour ma part!</t>
  </si>
  <si>
    <t>domi-117590</t>
  </si>
  <si>
    <t>je suis une nouvelle adhérente CEGEMA depuis début MAI 2021, je suis très déçue. Et regrette fortement d'avoir changé. Remboursements pas conformes au contrat souscrit, le pire de tout, il sont injoignable par téléphone temps d'attente 1h sans réponse, on ne sait pas comment régler nos problèmes, même mon courtier rencontre aussi ses soucis. c'est scandaleux d'agir ainsi avec la clientèle. La seule chose qui fonctionne très bien la souscription des contrats et le prélèvement de la cotisation mensuelle. Pas top pour des seniors à fuir.</t>
  </si>
  <si>
    <t>marypie-99428</t>
  </si>
  <si>
    <t>Assurée pendant près de 20 ans pour un scooter et résiliation car vente du 2 roues et plus envie d'en avoir un autre. Rapport qualité prix au top, réponses rapides aussi bien par mail que directement par téléphone. Facilité des démarches directement sur le site.</t>
  </si>
  <si>
    <t>anais95310-94971</t>
  </si>
  <si>
    <t>Un bris de glace en 1 an et demi un vandalisme sur mon lieu de travail et pareil que tout le monde une résiliation bien évidemment par un AR ce matin. Bien évidemment sur le relevé d'information je suis marqué comme résilié par une assurance et ne trouve pas d'assureur alors que j'ai un bonus de 0.80.</t>
  </si>
  <si>
    <t>amandine74-91702</t>
  </si>
  <si>
    <t xml:space="preserve">Je trouvais la mgen très chère pour des remboursements minable mais depuis le confinement c'est catastrophique. Impossible de les avoirs au téléphones, les sections sont fermées, quand on envoie un mail on a plus de chance de gagner au loto que d avoir une réponse au mail . 
Et que dire de l'incompétence et du manque de connaissance des employés ( pire avec la direction qui ne comprend rien) . J ai eu la chance ( ou malchance ) de croiser une « pseudo responsable «  responsable lors de leur tournée dans les établissements et j ai été affligé par sa méconnaissance de la mgen . Elle était juste là pour boire le café . 
J'ai quitté la mgen récemment et je suis à la MAGE qui pour le moment me donne pleinement satisfaction ( bon tarif bon remboursement, joignable et personnel compétent ...... tous ce qui manque à la mgen </t>
  </si>
  <si>
    <t>ravenel-s-115227</t>
  </si>
  <si>
    <t>Aillant déjà souscrit dans une autre compagnie d'assurance je peux dire en comparaison que suis très satisfaite du service offert par L'Olivier que je recommande à 200%, les prix sont très attractifs et le service client au top!</t>
  </si>
  <si>
    <t>boumoula-h-129104</t>
  </si>
  <si>
    <t xml:space="preserve">Bonjour
Je suis satisfait 10/10  le personnel est agréable et toujours disponible aussi les prix son correct avec des options intéressantes. 
Merci à toute l'équipe </t>
  </si>
  <si>
    <t>rachid-m-126804</t>
  </si>
  <si>
    <t>oui tout a fais content  je suis content de la rapidité du contrat  ca me parait tres tres bien vus     je recommande cette assurance pour le bien etre de tous et toutes</t>
  </si>
  <si>
    <t>herve-116025</t>
  </si>
  <si>
    <t>Un groupe comme axa sont dans l incapacité d effectuer un changement  d adresse...en galère avec cette assurance depuis 23 /04/2021  a ce jour le 3 /06/2021 mon courrier arrive à mon ancienne adresse.......brovo les nuls</t>
  </si>
  <si>
    <t>fonfon76019-103581</t>
  </si>
  <si>
    <t>Aucun suivi administratif. J attends en vain que cette mutuelle fasse le nécessaire pour la télétransmission. Malgré mes demandes aucune réponse par mail ni par téléphone. A la fin de l année je les quitte sans regret</t>
  </si>
  <si>
    <t>franco-vairo-p-134036</t>
  </si>
  <si>
    <t xml:space="preserve">Je suis satisfait du service , l'accompagnement est sérieux et patient .
Les prix sont corrects  .Les conditions et les offres sont claires et sans équivoques. </t>
  </si>
  <si>
    <t>floflo-106328</t>
  </si>
  <si>
    <t>Rapide et efficace ..j'ai tout fait en ligne et cela en très peu de temps ..ma carte verte est arrivée chez moi en 4 jours ..je recommence vraiment cette assurance</t>
  </si>
  <si>
    <t>xavier-panay-57195</t>
  </si>
  <si>
    <t>trouve tous les moyens pour faire trainer le dossier. et quand il repondent ils demandent de prouver que le ciel n'est pas bleu. Et pendant ce temps ils ne payent pas. Un mois entre chaque courrier et quand on leur explique qu ils n ont pas compris, on repart pour un mois</t>
  </si>
  <si>
    <t>bernard-m-122804</t>
  </si>
  <si>
    <t>merci rien a ajouté toujours rapide je viens de recevoir l'avis concernant un sinistre le règlement est envoyé
Cordialement
Rien a ajouté;;;;;;;;;;;;;;</t>
  </si>
  <si>
    <t>jr-vertou-123287</t>
  </si>
  <si>
    <t>Tarif très compétitif pour une nouvelle inscription, mais qui s'envole très vite les années suivantes.....très désagréable. Je résilie tout pour repasser sur une mutuelle.</t>
  </si>
  <si>
    <t>24 février 2018 suite à une expérience en février 2018</t>
  </si>
  <si>
    <t>alavoler-61716</t>
  </si>
  <si>
    <t>À fuir / perte sèche de votre acompte: surtout si vous achetez un véhicule neuf. Assurance minable qui résilie automatiquement votre contrat après 30 jours, car vous n'avez pas une carte grise définitive (ce qui est normal, car le véhicule est neuf). Le certificat que j'ai fourni est pourtant valable 4 mois et donc complètement légal.</t>
  </si>
  <si>
    <t>alcz59-105359</t>
  </si>
  <si>
    <t xml:space="preserve">A cause de la Matmut, je roule sans assurance depuis 3 mois. 
J'ai souscrit un nouveau contrat pour un nouveau véhicule. Je leurs ai bien spécifier que c'etait un deuxieme véhicule.  Ils ont compris que c'était un remplacement, et m'ont cloturer le contrat de mon premier véhicule !! 
Sur ce nouveau véhicule, j'aurais du recevoir la carte verte automatiquement. J'attends toujours ! 
La ligne client est toujours difficile à obtenir.  A 17h30, c'est déja fermé !  </t>
  </si>
  <si>
    <t>de-georgi-m-137854</t>
  </si>
  <si>
    <t>super accueil, informations claires et précises, bonne écoute,  la conseillère à répondu efficacement à toutes mes demandes et questions , je suis complétement satisfaite de l'echange que j'ai eu avec l'olivier assurance</t>
  </si>
  <si>
    <t>18 août 2020 suite à une expérience en août 2020</t>
  </si>
  <si>
    <t>ninoupam-96426</t>
  </si>
  <si>
    <t>Pour placer de l'argent, correct
pour transmettre aux enfants ou à un tiers: A EVITER
service sucession totalement incompétent, faisant trainer les dossiers
déjà dénoncés par la revue QUE CHOISIR</t>
  </si>
  <si>
    <t>patrick-g-121313</t>
  </si>
  <si>
    <t>un conseillé devait me rappeler a 15 heure pour finaliser mon contrat et payer mais a 17H25 TOUJOURS PERSONNE !!!
je l'ai fini seul sur internet
mais ca manque un peu de serieux pour une assurance</t>
  </si>
  <si>
    <t>gege-99156</t>
  </si>
  <si>
    <t>Aviva la maison mère et eurofil aviva ne sont pas des assureurs mais des BANQUIERS J'ai été assuré 20 ans chez aviva à raison de 3000€ par an soit 60.000€ Mon épouse a eu un accident matériel non responsable en 2016 (le seul en 20 ans) elle a été radiée car les dégâts sur notre voiture dépasser les 1500€ Ils ont dû mettre de leur poche m'ont-ils affirmé (allez voir votre député qui a voté cette loi m'ont-ils dit) J'ai repris une assurance auto chez eurofil aviva Malheureusement mon épouse a tapé le pare choc de la voiteure qui la précédée 
(petits dégats) Elle vient d'être radiée Dans leur courrier ils précisent que je peux m'adresser à leur courtier pour avoir un nouveau devis les concernant Sans commentaire! A FUIR SEUL VOTRE ARGENT LES INTÉRESSE</t>
  </si>
  <si>
    <t>fabie26-69045</t>
  </si>
  <si>
    <t>Pour une peinture au plafond, les demandes de justificatifs (motifs,réparation, nature du sinistre, assurance du syndic )
Chaque justificatif en appel un autre. Temps d attente pour les joindre au tel 1/2 à 1 heure. Impossible de traiter par email non plus. Depuis 3 semaines le dossier est en suspend. Je précise que la personne dont je m'occupe a 80 ans, mais cela n'est pas leur affaire.</t>
  </si>
  <si>
    <t>16 septembre 2021 suite à une expérience en juillet 2021</t>
  </si>
  <si>
    <t>griorion-133063</t>
  </si>
  <si>
    <t>Très mécontent , j'ai déclaré un sinistre alors que je suis assuré tous risques, la MATMUT n'a pas reconnu ce sinistre après plusieurs courriers ou appels téléphoniques les interlocuteurs sont très désagréables. De guerre lasse j'ai fait réparer mon véhicule à mes frais .</t>
  </si>
  <si>
    <t>chagny-l-107652</t>
  </si>
  <si>
    <t>TARIF ELEVE PAR RAPPORT AUX GARANTIES ET FRANCHISES
MANQUE DE VISIBILITE SUR LES GARANTIES QUAND SOUSCRIPTION URGENTE PAR TELEPHONE ET/OU INTERNET. MERCI</t>
  </si>
  <si>
    <t>david-m-129783</t>
  </si>
  <si>
    <t>Je suis agréablement reçu par votre équipe... Et une bonne relation et courtoisie en vous remerciant par avance de votre réponse positive merci au revoir</t>
  </si>
  <si>
    <t>christophe-h-129575</t>
  </si>
  <si>
    <t xml:space="preserve">LES PRIX ET GARANTIES SONT TRES BIEN, devis rapide et clair.
j'ai déjà été client et je n'ai jamais rencontré de difficultés particulière. Content de revenir chez Direct assurance
</t>
  </si>
  <si>
    <t>maurin-s-133802</t>
  </si>
  <si>
    <t>Satisfait, service rapide et fiable. Avec un service client de qualité ! Les demandes sont traités avec efficacité. Enfin bref, enfin une assurance qui est du côté des assurés.</t>
  </si>
  <si>
    <t>yves-a-106336</t>
  </si>
  <si>
    <t>Bonjour 
Pas très content d'avoir eu une hausse de mon échéance de plus de 8%
Encore moins content d'avoir subi un dommage matériel ( non responsable) le 1er décembre et d'attendre encore le remboursement de la franchise suite réparations effectuées il y a 2 mois</t>
  </si>
  <si>
    <t>lino-s-116544</t>
  </si>
  <si>
    <t>Satisfait du service! Très bien, excellent rapport qualité-prix, j'espère que le bon début sera une condition essentielle pour ce qui concerne la suite et que tout le déroulement de notre rapport se poursuive avec clairté et efficacité!</t>
  </si>
  <si>
    <t>domy-75844</t>
  </si>
  <si>
    <t>Après avoir résilié mon contrat d'assurance vie, un retrait à été fait sur mon compte 3 semaines plus tard, je dois leur fournir un justificatif de ce retrait afin d'être remboursé!!!</t>
  </si>
  <si>
    <t>spierre-109885</t>
  </si>
  <si>
    <t>Bonjour, une assurance qui vous prélève le lendemain de la subscription. Mais par contre quand on demande une résiliation, pour ce rétracter c'est autre chose. Déjà il ne prenne pas votre décision en compte avant 3 semaines, ils veulent vous forcer à rester. Et le comble, c'est que au bout d'un mois, je ne suis toujours pas rembourser. Une assurance pas sérieuse....</t>
  </si>
  <si>
    <t>bob-54876</t>
  </si>
  <si>
    <t>Ne pas s'assurer chez eux !</t>
  </si>
  <si>
    <t>pyt-71037</t>
  </si>
  <si>
    <t>Malgré un bonus à 0.50 depuis plus de 20 ans, un tarif Lauréat à 8%, après 4 sinistres en 2 ans, (1 bris de glace, 2 sinistres non responsables et 1 sinistre léger responsable), c'est un doublement de franchise. Refus du relèvement de la franchise, j'ai été éjecté illico par MAAF. Aucune reconnaissance à la fidélité du client (plus de 20 ans d'ancienneté), c'est la double peine, victime des sinistres et victime de l'assureur, lamentable et injuste.</t>
  </si>
  <si>
    <t>lydie-c-105705</t>
  </si>
  <si>
    <t>Je me donne encore un an chez Direct Assurance pour voir l'évolution des tarifs car, cette année, +20€ d'augmentation avec une mauvaise excuse... à voir l'an prochain si je reste ou pas</t>
  </si>
  <si>
    <t>homa-128891</t>
  </si>
  <si>
    <t>Ça fait 23 ans que toute ma famille est client chez Matmut.une société a volé ma voiture et elle a  vendu à Mr X.10 juillet je reçois une lettre de Matmut pour me prévenir qu'ils sont en train de payer l'indemnisation de ma voiture à Mr X.Ma voiture a été volée et Matmut est en train de payer quelqu'un qui a acheté une voiture volée .J'ai porté plainte contre X.et j'ai envoyé la copie de la plainte pour MATMUT. Le jour que je suis allée déposé la carte de grise de voiture et les 2 clés et les autres documents à l'agence de MATMUT à CRETEIL employée m'a donné un reçu au nom de Mr X.Elle reçoit tous les documents à mon nom la carte grise à mon nom et 2 clés de voiture et elle me donne un reçu au nom de Mr X. J'étais énervée parceque je lui a donné tous les documents à mon nom et elle m'a donné un reçu au nom de Mr X.Après son collègue avec beaucoup agressivité m'a 
.dit à quel droit vous êtes énervée et maintenant sortez de cet agence et vous ne mettez jamais les pieds dans cet agence..pendant 12 ans j'ai payé l'assurance pour ma voiture, j'ai jamais vendu ma voiture,  l'assurance n'a jamais reçu attestation de cession de ma voiture et elle a reçu procès-verbal de ma plainte contre Mr X et ça fait 23 ans que je suis chez cette assurance.  Si je venais un jour en retard de mon voyage pour recevoir la lettre de Matmut et un jour en retard pour portez plainte alors Mr X ni seulment avait ma voiture en plus il recevait le montant d'indemnités.  Alors ni seulement j'ai perdu ma voiture aussi je perdais le montant d'indemnités. Et tout ça à cause de MATMUT à qui je restais 23 ans fidèle. 
BRAVO MATMUT</t>
  </si>
  <si>
    <t>babeth-77440</t>
  </si>
  <si>
    <t>Je suis chez maaf depuis plusieurs années, j'ai eu 2 accidents 1 responsable, 1 autre non responsable, j'ai aussi l'habitation, où il y a 2 ans la foudre a fait des dégâts. A chaque fois que j'ai contacté la MAAF , la personne était très aimable, et a chaque fois les délais des dossiers ont été rapide. A ce jour je ne changerai pas d'assurance. Je ne comprends pas tous ces avis négatifs.je rajoute que je ne suis pas payé par MAAF.</t>
  </si>
  <si>
    <t>maelle--103028</t>
  </si>
  <si>
    <t xml:space="preserve">Toujours agréable de les avoirs au téléphone. 
Toujours Très réactifs à nos demande, le temps d’attente pour les joindres est faible.
J’en suis satisfaite depuis plusieurs années chez eux </t>
  </si>
  <si>
    <t>br-93165</t>
  </si>
  <si>
    <t>même si les services rendus sont bons, la cotisation est très élevée!
Par ailleurs je ne comprends pas que la MGP soit un partenaire de certaines équipes sportives; l'argent investi dans une publicité serait plus utile dans l'amélioration des services rendus, notamment dans certains remboursements!</t>
  </si>
  <si>
    <t>guillaume-104631</t>
  </si>
  <si>
    <t>Mutuelle compétente, les appels son gratuit est le service téléphonique répondants aux demandes sans problème.
Les remboursements sont toujours très rapide.
100% satisfait.</t>
  </si>
  <si>
    <t>victor-n-121127</t>
  </si>
  <si>
    <t>Je suis très content et satisfait par votre service et tarif très actractif pour les forfais tout risque et les options sont très intéressantes. Et qu’il y a plus de choix</t>
  </si>
  <si>
    <t>nini-11-106929</t>
  </si>
  <si>
    <t>cliente chez eux depuis pres de huit ans j 'avais decidé de changer pour un peu moins cher mal m'en a pris catastrophe avec l'autre mutuelle JE SUIS REVENUE chez APRIL et cela fait maintenant 5 ANS  je n 'est que des eloges à formuler RAPIDE DANS LES RBTS du moment que vous avez fait correctement l 'ensemble du dossier .... un peu negatif sur le rebt auditif par contre cote hospitalisation aucun souci ... Mais encore faut il AVOIR LES MOYENS de PRENDRE UN HAUT NIVEAU ET UN PACK PRIVILEGE.... RESTE CHERE MAIS COMPETENTE DE TOUTE FACON LES MUTUELLES HAUT DE GAMME SONT CHERES IL FAUT SAVOIR CE QUE L ON VEUT peu de resto mais un sacrifice cote santé pas negligable quand on a un souci. UNE BONNE MUTUELLE DANS L ENSEMBLE.</t>
  </si>
  <si>
    <t>ricaud-s-122277</t>
  </si>
  <si>
    <t>Je suis très satisfaite merci beaucoup les personnes au téléphone son très gentil et nous expliquer bien et en plus l'attente au téléphone et assez rapide merci</t>
  </si>
  <si>
    <t>lotfi-c-113886</t>
  </si>
  <si>
    <t xml:space="preserve">PAs vraiment satisfait du service!!
16à euros par ans pour une l'option 0 kilomètre c'est juste énorme!!
Probablement un changement dans peu de temps </t>
  </si>
  <si>
    <t>ozveren-k-105135</t>
  </si>
  <si>
    <t>Je suis très satisfait du service et de mes échanges avec mon conseiller. Mon conseiller a été tout de suite à l'écoute de mes besoins et m'a proposé le contrat adéquat.</t>
  </si>
  <si>
    <t>cloclo92-58902</t>
  </si>
  <si>
    <t xml:space="preserve">A SAVOIR AVANT D ADHERER A UN CONTRAT ASSUR O POIL...
Assuré chez Assur O Poil depuis un an environ j'ai eu la très désagréable surprise de recevoir récemment un très sympathique courrier de leur part m'informant que ma cotisation passera de 34.04 € à 53.96 € à compter de janvier 2018 soit près de 60 % d'augmentation ! ! !
En un an c'est un peu fort ! ...
En les questionnant par téléphone, leur réponse a été très simple : cette augmentation résulte de la consommation durant l'année écoulée ! ...
Chez Assur O Poil la consommation c est en fait les remboursements effectués ...
En début d'année notre chat a eu quelques ennuis de santé mais heureusement sans gravité qui ont donné lieu affectivement à des remboursements (80% et loin d'atteindre le plafond de 1300 €)) mais depuis 6 mois et heureusement absolument rien et donc aucun centime d'euro de remboursé.
Néanmoins Assur O Poil a jugé bon d'augmenter de 60 % la cotisation ! ...
Il faut savoir qu'il est indiqué en tout petit dans les conditions générales que Assur O Poil se réserve le droit d'augmenter la cotisation comme bon lui semble suivant divers critères dont cette fameuse consommation sans indiquer bien sûr aucune base de calcul c est un peu comme une assurance automobile avec BONUS MALUS à la différence que chez Assur O Poil il n'y a que des MALUS et pas des moindres !  ... A SAVOIR DONC ! ! ! ...
Comme il est stipulé dans les conditions générales Assur O Poil doit avertir l'adhérent par courrier de toute variation de tarif au moins 2 mois avant la date anniversaire du contrat et la loi Chatel permet heureusement de résilier le contrat dans un délai de 20 j à compter de la date d'envoi du courrier  et non de la date de réception ...
Fort de cela, Assur O'Poil poste le courrier 2 j après la date et en éco-pli de masse qui met quelques jours à nous parvenir et ainsi j'ai reçu ce courrier plus d'une semaine après la date indiquée sur le courrier voici comment Assur O Poil réduit  ainsi le délai à une dizaine de jours seulement ...
Il faut donc être très réactif pour résilier le contrat et éviter de repartir pour DOUZE MOIS de cotisations impactées d'une augmentation abusive de 60 % ... A SAVOIR DONC EGALEMENT ! ! ! ...
Heureusement je l'ai été et bien m'en a pris car non seulement j'ai pu résilier mon contrat dans les temps mais de plus et je remercie Assur O Poil j'ai pu trouver une autre assurance moins chère avec des garanties supérieures et surtout avec des augmentations de cotisations modérées de quelques % à l'échéance anniversaire aucunement impactées par le nombre et le montant des sommes remboursées ...
A SAVOIR DONC AUSSI ! ! ! ...
Voilà donc chers consommateurs ce qui vous attend si vous devenez adhérents chez Assur O Poil ...
Vous voilà prévenus ...
Salutations cordiales à toute la communauté.
Claude Leplat
</t>
  </si>
  <si>
    <t>akamaru60-81167</t>
  </si>
  <si>
    <t>Superbe entretien, Caroline est une conseillère très professionnelle, informée et agréable. Elle vous guide pas a pas dans vos demarches et c'est une satisfaction globale . Merci encore Caroline .</t>
  </si>
  <si>
    <t>cicero-54272</t>
  </si>
  <si>
    <t>Une assurance de prévoyance pour les professions libérales , certes dans le cadre de la loi madelin avec une certaine déduction,  mais tout de même démarre en juillet 2011 à 1 166€ et aujourd'hui cotisations à 2 163€!!!!!!</t>
  </si>
  <si>
    <t>lugdubad-80169</t>
  </si>
  <si>
    <t>Client depuis 45 ans, je suis un très bon client (pas de sinistres) j'ai subi une rupture de neutre de la part d'EDF,  je n'arrive pas à me faire rembourser correctement avec un expert jugé léger par d'autres experts reconnus. J'ai rapporté à la MACIF env. 120000 euros. J'envisage de quitter cette assurance.</t>
  </si>
  <si>
    <t>michael-m-126335</t>
  </si>
  <si>
    <t>je suis très satisfait. la souscription est rapide, le site est clair . je recommanderai ce site à mes amis.
Je vous remercie.
cordialement
Mr Maiziere</t>
  </si>
  <si>
    <t>cb-pub-52428</t>
  </si>
  <si>
    <t xml:space="preserve">Notre locataire a cassé deux vitres de la maison que nous lui avons loué.
Nous n'avons rien eu à faire.
AXA a dépêché un vitrier
Le vitrier est aller chercher les clés chez notre notaire, à fait son devis et l'à envoyé à AXA.
Il est revenu qq semaine après changer les fenêtres.
AXA a payé le vitrier directement.
</t>
  </si>
  <si>
    <t>fabrice-p-112686</t>
  </si>
  <si>
    <t>Les prix me conviennent, inscription très facile. .Démarche de résiliation de mon ancienne assurance faite par Direct Assurance,  c'est très bien. Maintenant pour confirmer mon avis, à voir à l'avenir.</t>
  </si>
  <si>
    <t>24 avril 2019 suite à une expérience en avril 2019</t>
  </si>
  <si>
    <t>cachou-75327</t>
  </si>
  <si>
    <t>très mauvaise expérience : pour prélever les échéances, fonctionnent très bien: on m'a pris une échéance de trop, obligée de réclamer sinon rien ne se passe; je déconseille vivement</t>
  </si>
  <si>
    <t>laetitia-t-134366</t>
  </si>
  <si>
    <t>Assez satisfaite dans l'ensemble, devis rapide et facile à valider.
La signature électronique permet une grande souplesse dans les démarches.
Bonne première démarche.</t>
  </si>
  <si>
    <t>alix-d-126019</t>
  </si>
  <si>
    <t>J'ai effectué toutes les démarches en ligne. Hyper simple ! 8 étapes à parcourir, en 10 minutes c'est réglé ! Pour l'instant rien  à redire. Hâte de rouler !</t>
  </si>
  <si>
    <t>fanfan-65274</t>
  </si>
  <si>
    <t>Mon mari est décédé, la macif ne m a jamais versé le capital décès. Et pourtant, m a bien versé une certaine somme pour les obsèques. Cela fait 13 ans. Invente des contrats qui n existent pas. Changent de version quand on demande des justificatifs.</t>
  </si>
  <si>
    <t>abdelali-e-125848</t>
  </si>
  <si>
    <t>je suis satisfait je souhaite recevoir mes documents par voie postale le prix me convient vos services me convient votre nature de service me convient c'est bon ça sortait ensemble</t>
  </si>
  <si>
    <t>firas-b-124688</t>
  </si>
  <si>
    <t>Inscription rapide, offres claires, conseillée par un ami
Inscription rapide, offres claires, conseillée par un ami
Inscription rapide, offres claires, conseillée par un ami</t>
  </si>
  <si>
    <t>daneel-67159</t>
  </si>
  <si>
    <t>Suite au non-remboursement d'un professionnel de santé, le service client ne peut pas donner d'information sur la raison de refus. A quoi sert dans ce cas ce service client ? Erreur de date de naissance et de numéro de sécurité social pour mon fils sur ma carte de mutuelle. Qualité du service client, des application mobiles et du site web lamentable, mutuelle à fuir.</t>
  </si>
  <si>
    <t>fofo-71311</t>
  </si>
  <si>
    <t>J'avais deux contrats auto chez eux mais j'ai résilié un contrat avec regret. J'ai déclaré sur un autre contrat un sinistre pour dépannage et j'ai été dépanné en moins de 30 minutes.</t>
  </si>
  <si>
    <t>guillaume-c-109263</t>
  </si>
  <si>
    <t>Très bon service. Tout est clair. Rapport qualité prix excellent. Je vais recommander l'Olivier à mes connaissances. En plus j'ai bénéficié d'un parrainage de 50 euros et mon parrain également. Merci ; ça fait plaisir.</t>
  </si>
  <si>
    <t>parfait-yves-a-105787</t>
  </si>
  <si>
    <t xml:space="preserve">j'ai été bien accueillir au téléphone ?? et les renseignements sont bien assimilé
et pour l'intervention sur ma voiture avec le remorqueur  a le taxi été rapide
 pour le moment tout va bien </t>
  </si>
  <si>
    <t>geroi5754-95530</t>
  </si>
  <si>
    <t xml:space="preserve">La maif est devenue une coquille vide, des conseillers inefficaces qui attendent sagement leur prime à  la rentabilité.  Le sociétaire est traité avec mépris , c est juste la vache a lait.
Assurance inefficace qui ne szrt a rien </t>
  </si>
  <si>
    <t>denis-57780</t>
  </si>
  <si>
    <t>Suite à sinistre j'ai eu affaire à un interlocuteur méprisant et arrogant.Aucune empathie.Suite à contre expertise le dossier à été oublié à son niveau ce qui m'a généré des soucis parallèles mais aucune excuses</t>
  </si>
  <si>
    <t>laughton-g-139637</t>
  </si>
  <si>
    <t>Je m'oppose totalement à l'obligation de signer un mandat SEPA pour obtenir mes documents. Vous avez déjà mon argent par carte de crédit, vous n'avez pas besoin de mon IBAN. Si je veux renouveler avec vous l'année prochaine, j'utiliserai à nouveau ma carte de crédit. C'est une mauvaise pratique</t>
  </si>
  <si>
    <t>magaly-c-100683</t>
  </si>
  <si>
    <t>Contact et facilité de creation de contrat excellent néanmoins le questionnaire de satisfaction est prématuré étant donné que le dossier vient d'être créé</t>
  </si>
  <si>
    <t>touroulene-102058</t>
  </si>
  <si>
    <t xml:space="preserve">Nouvelle adhérente, pour l'année 2021, chez néoliane santé , je n'ai pas reçu ma carte de tiers payant et nous sommes le 31/12/2020 !!! 
On voit tout de suite le sérieux de cette société ,qui se fiche des adhérents mais saura préléver sur mon compte le 5/01/2021 le montant de l'adhésion .... bizarre !!! 
Impossible de les joindre au téléphone et quand, au bout de plusieurs tentatives vous avez une personne aimable qui vous dit, je m'occupe de vous tout de suite et que rien ne vient .....le laissé aller, me semble bien installé , je le crains - 
A peine inscrite, j'ai envie de filer ailleurs tellement je crains que les remboursements ne se fassent pas!
si je ne reçois pas ma carte je passerais par un médiateur pour annuler mon inscription - 
dans tous les cas je ne suis pas un robot qui dénigre au profit de la concurrence ...
je signe de mon nom pour le prouver : Hélène Lecompte </t>
  </si>
  <si>
    <t>Résilier au bout de 32 ans (1989) en tant que sociétaire GMF
Motif : altération de la relation commerciale…allez comprendre 
Aucune explication ne nous à étè données à ce jour</t>
  </si>
  <si>
    <t>olivier555-94011</t>
  </si>
  <si>
    <t>Je vois pas comment je peux donner un avis de 150 lettres alors que je sais pas si mon dossier va être accepté. Je tiens à rajouter qu’on voit si un assureur est sérieux qu’après avoir eu besoin de lui.</t>
  </si>
  <si>
    <t>boutard-104545</t>
  </si>
  <si>
    <t>Bon assureur si vous n'avez pas de sinistre, dans le cas contraire si, comme nous, vous avez trois (3) sinistres dans l'année ( dont un classé sans suite) on refuse de renouveler ce contrat - on vous vire comme des malpropres sans préavis - (même avec 35 ans d'ancienneté) par contre on accepte de garde vos autres contrats (nous en avons 10 chez eux)pas  gonflé la MACIF</t>
  </si>
  <si>
    <t>tisty-86644</t>
  </si>
  <si>
    <t>Ne pas souscrire chez eux, surtout pour un 2 roues, il ne font aucun suivi de dossier et aucuns contrôle de paiement de cotisation et se contente de vous dire qu'il non pas reçu votre règlement et joue du dialogue stérile à répétition, imaginer en cas se sinistre la difficulté pour se faire entendre.
AMV merci de votre incompétence négative très démonstrative.</t>
  </si>
  <si>
    <t>merzak-r-109464</t>
  </si>
  <si>
    <t>les prix sont...c'est mon deuxième contrat chez vous sans aucun sinistre en plus je roule très très peu, je souhaite une révision de mon contrat si non je vais aller voir la concurrence</t>
  </si>
  <si>
    <t>chris-104724</t>
  </si>
  <si>
    <t xml:space="preserve">Parfait. La personne que j'ai eu au téléphone était très pro et très gentille. Je n'ai jamais eu de problème avec la MGP.
Bonne mutuelle à l'écoute de ses adhérents.
.
</t>
  </si>
  <si>
    <t>manu-114288</t>
  </si>
  <si>
    <t>macif est  devenue comme ses concurrents une machine à gagner de l'argent sans contre  parties pour ses  clients ( pas  de service , pas de suivi , ne reponds pas aux mails pourtant c'est la moindre des politesses ,deviens tentaculaires ,au bout du fil c'est jamais la bonne personne , aucune personne n'est responsable ) bref seul les tarifs restent pour l'instant interessants</t>
  </si>
  <si>
    <t>07 septembre 2018 suite à une expérience en septembre 2018</t>
  </si>
  <si>
    <t>claire34-66684</t>
  </si>
  <si>
    <t>toujours pas de rapport d'expertise depuis plus de 15 jours malgré nos relances 2 fois par semaine</t>
  </si>
  <si>
    <t>15 août 2021 suite à une expérience en août 2021</t>
  </si>
  <si>
    <t>houda-b-128098</t>
  </si>
  <si>
    <t>Moins chère des assurances, mais j'aimerai encore une réduction car malgré ne pas assurée longtemps une auto, jamais eu un gramme de problème en 16 ans de permis et de conduite.
Idéale serai une mensualité de 12 euros. Je suis une excellente conductrice.
Svp. merci par avance,</t>
  </si>
  <si>
    <t>luce-l-138528</t>
  </si>
  <si>
    <t>Je suis très agréablement surprise du professionnalisme et de la réactivité du service commercial, 1ére expérience pour moi du service assurance en dématérialisé et je trouve cela top.</t>
  </si>
  <si>
    <t>bis-60932</t>
  </si>
  <si>
    <t>Il faut les relancer pour la prise en compte de la demande de résiliation avec LRAR.</t>
  </si>
  <si>
    <t>vanessa-60110</t>
  </si>
  <si>
    <t>Une cotisation annuelle augmentant sans cesse et des clauses plus que douteuses</t>
  </si>
  <si>
    <t>houl-k-109539</t>
  </si>
  <si>
    <t>Je suis satisfait du service, l'accueil téléphonique était impeccable, professionnel, sympathique et efficace ! continuez comme cela !
Par contre attention à votre site qui était en maintenant au moins pendant 4 heures !!! juste quand j'ai fini mon inscription, dommage.</t>
  </si>
  <si>
    <t>maelle-r-124912</t>
  </si>
  <si>
    <t>Service satisfaisant , le prix peut être encore plus agressif.
La simplicité de la souscription est également très bien faite.
En espérant plus d’offres commerciales.</t>
  </si>
  <si>
    <t>elodie-c-108250</t>
  </si>
  <si>
    <t>quelques imperfections !!! notoires !! malgré des tarifs apparaissant comme attractif ..il faut voir l'ensemble de la prestation !!  notamment sur le boitier de conduite jeune conducteur ! manque un conseiller en ligne téléphonique efficace !!</t>
  </si>
  <si>
    <t>koscielniak-d-111816</t>
  </si>
  <si>
    <t>Je cherchais une assurance correcte et celle-ci me convient autant en terme de garanties que du prix. Je recommande vivement cette assurance.
Bien cordialement</t>
  </si>
  <si>
    <t>caroline-t-124138</t>
  </si>
  <si>
    <t>Une prise en charge par téléphone juste parfaite.. J'ai été parfaitement conseillée.
Des contrats adaptés à mes besoins et à mon budget .
Direct Assurance  au top !</t>
  </si>
  <si>
    <t>dinooo-103513</t>
  </si>
  <si>
    <t>Seul bémol c’est les remboursements pour mes ostéopathe, 4 remboursements de 15€, dommage qu’on ne puisse pas les assembler vu le prix des ostéopathes.</t>
  </si>
  <si>
    <t>agathe-87349</t>
  </si>
  <si>
    <t xml:space="preserve">Bonjour
Assurance déplorable, aucune écoute et malgré de nombreux mails et appels téléphoniques rien ne bouge. En retraite depuis le 1er Octobre 2019, pas un euro versé. Mon dossier étant clôturé, les prélèvements ont persisté à raison de 2 prélèvements par mois ! J'ai du stopper l'autorisation de prélèvement. En Décembre on m'a promis ma régularisation avant la fin de l'année, aujourd'hui toujours rien. Comment font les gens qui n'ont pas une petite avance de liquidité? Je ne recommande pas du tout cette assurance et regrette d'avoir cotisé pendant si longtemps chez eux, je leur fais une belle publicité dans mon milieu professionnel!
 </t>
  </si>
  <si>
    <t>jean-jacques-r-132683</t>
  </si>
  <si>
    <t>Dans la famille, nous sommes à la GMF depuis les années 60, et nous y sommes encore, et satisfaits !! Les prix sont à peine supérieurs à certaines compagnies, la qualité, la communication et la satisfaction sont très supérieurs d'après ce que j'entends, et à croire collègues, amis et relations, nous avons raison d'y rester !</t>
  </si>
  <si>
    <t>aline--105056</t>
  </si>
  <si>
    <t>Mauvais payeurs. Ma maman a été tuée dans un accident (non responsable) il y a plus d’un an par une de leurs assurées (déclarée coupable il y a 6 mois par un tribunal). Toujours pas d’indemnisation. Alors que cette indemnisation n’est pas très élevée pourtant ! Une honte.</t>
  </si>
  <si>
    <t>10 juin 2020 suite à une expérience en juin 2020</t>
  </si>
  <si>
    <t>mrlaw-90394</t>
  </si>
  <si>
    <t xml:space="preserve">Bonjour,
12/12/2019, je valide un devis tiers confort (en ayant déclaré 2 sinistre non responsable sur 36 mois).
16/12/19, je reçois ma carte verte provisoire avec une erreur d'orthographe: Athur au lieu de Arthur (une erreur, ça peut arriver...mais c'est déjà un signe!)
19/12/19: après maintes tentatives pour les joindre, je reçois enfin la bonne carte verte provisoire
24/12/19: je reçois enfin le RI de mon ancien assureur (avec les 2 sinistres non responsable confirmés sur les derniers 36 mois)
Le 6/01/20: je complète mon dossier en téléchargeant les dernières pièces justificatives dont le RI.
7/01/20: je reçois ma carte verte définitive
Et le même jour plus tard, je reçois un avenant, appelé fallacieusement: remise en conformité"avec 15 euros de facturés pour l'avenant ET un signalement "d'erreurs" sur déclaration préalable de sinistres:
Mon RI dit:
1-Sinistre non responsable en 02/2019 (j'ai fait une erreur de frappe en tapant 201...8) sur leur site.
2-Sinistre non responsable le 22/10/19 (je l'avais déclaré de mémoire pour 11/2019 sur leur site)
LE TOUT FACTURE 117 EURO en plus sur ma cotisation annuelle.
Post confinement, je découvre çà...et porte réclamation....
On me dit....après une petite balade inter services d'1/2h: "bon, je vous rembourse 15euros.... et si vous n'êtes pas d'accord avec l'avenant, vous le refusez par simple email et PAR CONTRE, cela résilie votre contrat (et vous serez remboursé de votre cotisation déja versée au prorata temporis)"
SAUF QUE VOILA: 
S'il avaient fait plus attention, eux mêmes (rigueur et professionnalisme...) à l'avenant joint au email du 7/01/20 et surtout à mon RI:
Les 2 sinistres déclarés dans mon devis sont confirmés (à 1 erreur de frappe près 2018 pour 2019+10jours près, le 22 oct. pour Novembre...de mémoire)...117euros pour çà, sans déc?????? (ça n'aurait pas fouler un conseiller de me le dire??!!)
MAIS surtout, ILS COMPTABILISE mon erreur 2018 pour 2019 en sinistre qui n'est même pas mentionné dans le RI de mon précédent assureur.....!!!
Et là, c'est qui qui doit payer pour refaire un avenant autant qu'une "remise en conformité", hein!!!????
EN ATTENDANT, c'est un refus!!!!!
Et je ne vous parle pas des remboursements promis (campagne de pub à fin d'année pour DASHCAM):
1-Laborieux mais validé pour l'achat d'une cam
2-Avec 1 seul Norauto sur 6 (en région Toulousaine) qui a le bon tech, il m'a fallut des semaines pour 1 rdv installation....l'Olivier qui promettait jusqu'à 120 euros pour l'installation (elle m'a coutée 60 euros)....ne veut me rembourser que 30 euros..."dixit un opérateur Olivier"
je passe trop de temps à patienter pour les avoir pour leurs demander un retour sur mes demandes de remboursement en signalant LEURS ERREURS.
je vais résilier, c'est tout! (n°1080436119)
</t>
  </si>
  <si>
    <t>pepette-62925</t>
  </si>
  <si>
    <t>très bonne explication; personne très disponible et  à l'écoute. personne à l'écoute ce qui n'est pas toujours évident......</t>
  </si>
  <si>
    <t>chloe-s-129065</t>
  </si>
  <si>
    <t>Conseillers dispo et au top, comme avant ! Ils ont pris le temps de me conseiller et effectuer un nouveau devis avec moi ! Contente de vous retrouver et pardon pour ma petite infidélité ! ;)</t>
  </si>
  <si>
    <t>organemmu72-62700</t>
  </si>
  <si>
    <t>Bonjour, voilà 15 jours que j'ai eu mon RDV chez l'ophtalmologue Et malgré les relancé mail avec envoie du décompte de ma part de la CPAM et un envoie de leurs part je n'ai toujours pas eu mon remboursement!
On me dit que je n'ai rien envoyé mais voilà 3 fois que j'envoie mon décompte. Toujours pas de réponses! Ni de remboursement!!! À quoi sert de payer une mutuelle pour qu' aucun remboursements sois fait!!! Je suis obligée d'être à cette mutuelle avec mon entreprise.</t>
  </si>
  <si>
    <t>09 novembre 2017 suite à une expérience en novembre 2017</t>
  </si>
  <si>
    <t>rachel-58704</t>
  </si>
  <si>
    <t>contrat n° 257241
J'ai souscrit un contrat à cette assurances mais n'ayant pu envoyer la carte grise definitive dans le mois ils auraient du annule mon contrat vu que tous les papier n’étaient pas en règles apres plusieurs appels et mail de leur par me demandant la carte grise définitive me disant que si je ne l'envoyait pas avant la fin du mois de l'assurance serait annulé. Apres le mois je n'ai plus eu de nouvelle de leur part j'en ai donc deduit que le contrat était annulé mais en regardant mes comptes j'ai remarqué qu'ils me prelevaient toujours le montant mensuel de l’assurance, ils ont donc tasitement accepté mon contrat alors que les papiers n'etaient pas en regles ayant remarqué cela je les ai appelé ils m'ont confirmer que mon contrat avait etait accepté je leur ai bien demandé que meme si les papiers n'etaient pas en regles ils l'avaient accepté quand meme la reponse etaient la meme oui mon contrat été accepté mais n'ayant toujours pas la carte grise definitive je leur ai demander d'annuler le contrat avec lettre recommander plus de 10 jours avant le prelevement mensuelle suivant.
-je n'ai jamais reçut l'accusé de réception de ma lettre recommander
-j'ai reçu un appel de leur pars me disant qu'ils avaient reçut la lettre recommander (Ils ont donc ouvert la lettre avant de signer le recommender au facteur ce qui est illegal ou n'on meme pas signé du tout car je n'ai jamais reçut l'accusé de reception )ne pouvaient pas résilier le contrat sans la carte grise définitive (alors que le contrat a était accepté  de LEUR pars SANS la carte de grise)
-je l'ai fait avec les 10 jours de preavis indiqué avant la date buttoir du prélèvement mensuel MAIS ils ont essayé de prélevé quand même 1 jours avant la date (ayant bloqué le prélèvement il n'est pas passé) ils ignorent mes mails leur disant d'annulé le contrat sans papiers en règles et me demandent de leur verser la sommes de l’assurance ce qui n'est pas correcte du tout. étant donné que rien n'est en regles et qu'ils auraient du annulé le contrat vu que je n'ai pu envoyer la carte grise définitive.</t>
  </si>
  <si>
    <t>danfakha-d-134435</t>
  </si>
  <si>
    <t xml:space="preserve">Je suis satisfait du service du début jusqu’à la fin de ma souscription, je peux recommander sans soucis, 
Merci de continuer dans cette logique.
Je vous remercie beaucoup </t>
  </si>
  <si>
    <t>bibi801--98106</t>
  </si>
  <si>
    <t xml:space="preserve">Super content du contrat fait pour mon père 
Le commercial répond toujours aux demandes par téléphone ou mail 
Je recommande 
Rien à voir avec mon ancienne mutuelle </t>
  </si>
  <si>
    <t>06 novembre 2020 suite à une expérience en novembre 2020</t>
  </si>
  <si>
    <t>xxx-99725</t>
  </si>
  <si>
    <t>A la signature de votre 1er contrat, tarif d' appel à des tarifs très préférentiels. au renouvellement des tarifs de rattrapages avec une augmentation exponentielle (15,06 % pour moi en assurance tous risques ), indiscutable car mes calculs ne sont pas les leurs.
1ère année à la signature, cotisation annuelle TTC après bonus, formule tous risques 244,82.
2ème année renouvellement, cotisation annuelle TTC après bonus, 281,70, calculez.  
                                      Pour eux 2 + 2 ne font pas 4.
Ce sont les secrets bizarres de l' assurance</t>
  </si>
  <si>
    <t>barzaz-63663</t>
  </si>
  <si>
    <t>Contrats de qualité. Je n'ai toutefois pas eu (heureusement) à tester le service des sinistres n'en ayant pas eu à ce jour.</t>
  </si>
  <si>
    <t>isabelle-r-104960</t>
  </si>
  <si>
    <t>déçue par les tarifs !! les tarifs n'evoluent pas ...mem en cas de non sinistre contrairement à d'autres compagnies d'assurance...Je vais aller voir ailleurs c'est certain !</t>
  </si>
  <si>
    <t>pierre-59839</t>
  </si>
  <si>
    <t>Attention la franchise n est pas fixe  ! Il faut  rajouter 10% des frais de réparation . Le tout ne depassant pas 650euros .on peut vite s’en retrouver avec un total d’en 400/500 euros</t>
  </si>
  <si>
    <t>arnaud-s-115489</t>
  </si>
  <si>
    <t>Je suis satisfait avec l'olivier assurance parceque j'ai un contact de multi auto depuis deux ans et je suis toujours en vie de reste à l'olivier assurance.</t>
  </si>
  <si>
    <t>06 mai 2020 suite à une expérience en mai 2020</t>
  </si>
  <si>
    <t>nathalie55-89440</t>
  </si>
  <si>
    <t>grosse deception.aucunes personnes n est capable de vous repondre correctement.avant de prendre une assurance .regarder les avis .je ne conseillerais a personnes cette assurance.</t>
  </si>
  <si>
    <t>erik71-104492</t>
  </si>
  <si>
    <t>Bonne mutuelle satisfaction en générale sur les remboursement mais  également sur la possibilité d'avoir des services  a prix très avantageux, voir des praticiens  avec des prix rasonnable.</t>
  </si>
  <si>
    <t>stanley-139251</t>
  </si>
  <si>
    <t>C été parfait, très bonne communication,je pense avoir eu les bonnes informations,je n est pas attendu trop longtemps,j espère que ma demande de rétractation sera bien pris en compte</t>
  </si>
  <si>
    <t>rose-69155</t>
  </si>
  <si>
    <t>Service Clients aux interlocuteurs souvent dans l'ignorance. La Macif abandonne ses sociétaires à partie de 65 ans en ce qui concerne la prévoyance accident, le service juridique donne souvent des informations erronées. En général irrespect du sociétaire.</t>
  </si>
  <si>
    <t>cordou62-102729</t>
  </si>
  <si>
    <t>suite  à un déplacement à l'agence local la personne qui m'a reçu a omis de mettre à jour mon dossier , il s'est permit de photocopier mon passeport pour sois disant le compléter hors lors de ma connexion via mon compte  de mutavie  je me suis rendu contre que rien n'a été fait comme il a tous mes coordonnées téléphone adresse mail  personnel  il peux vendre un bon prix toutes mes informations et encaissait du pognon  , j'ai averti la CNIL de cette agissement pour que cette assurance soit sanctionné mais eux aussi touchent des pots de vins en etc ... donc méfiez vous et faites attention</t>
  </si>
  <si>
    <t>dcm890-63553</t>
  </si>
  <si>
    <t>je suis chez eux depuis 2012 et je suis satisfait de leur service ........................</t>
  </si>
  <si>
    <t>jean-luc-d-128380</t>
  </si>
  <si>
    <t>je suis satisfait de ce service d'assurance en ligne, simple, rapide, et compétitif au niveau tarif. reste à espérer que nous n'en ayons jamais besoin...</t>
  </si>
  <si>
    <t>seegoln-62427</t>
  </si>
  <si>
    <t>Une assurance pour ceux qui n'ont aucun accident ! Véhicule dégradé sur le parking du travail (4ème cas sur ce parking), assurée tous risques c'est avec crédulité que je les ai contacté pour signaler le sinistre dont je ne connaissais pas le responsable. Même avec un dépôt de plainte et une contre expertise la conclusion : je suis une menteuse, pas d'indemnisation. 5 ans sans incidents auparavant, on se sent bien protégé !</t>
  </si>
  <si>
    <t>23 février 2018 suite à une expérience en février 2018</t>
  </si>
  <si>
    <t>jpm-61699</t>
  </si>
  <si>
    <t xml:space="preserve">
Après avoir fait l’objet d’un vol à la roulotte à l’intérieur de mon véhicule (préjudice d’environ 1800€), plainte déposée, j’apprends de mon assureur que je ne suis pas garanti pour le vol des objets qui se trouvaient dans le coffre, n’ayant pas souscrit cette option.
Jamais,  je n’ai été informé ni conseillé par la MAAF  pour cette option, cela fait 48 ans que je suis assuré chez  eux sans sinistre impliquant ma responsabilité.
Le recours effectué, n’a pas abouti, une fin de non recevoir, même pas un petit geste commercial(circuler il n’y a rien à voir), seulement vos primes nous intéressent.
Je pense que MAAF devrait moins  faire de publicité à la télévision, celle-ci  frise le ridicule, et employer cet argent à  mieux former leurs conseillers afin de mieux répondre à sa clientèle.
Quelle déception, bien sur je vais résilier tous mes contrats.
CECI AFIN DE VOUS METTRE EN GARDE CONTRE CET ASSUREUR PEU SCRUPULEUX.
</t>
  </si>
  <si>
    <t>24 janvier 2017 suite à une expérience en janvier 2017</t>
  </si>
  <si>
    <t>medzo00-51603</t>
  </si>
  <si>
    <t>Hé ben comme la majorité des personnes sur ce site nous nous sommes fait avoir par Active Assurance. Le 04 Janvier ma compagne souscrivait à une assurance chez eux suite à un devis le lynx. Suite à une 1ére erreur de notre part sur le devis avec un malus à 1.00 nous avons recu notre relevé d'information avec un malus à 1.47. Nous les avons appelé pour rectifier le devis et ils nous ont dit que ce n'était pas du tout un souci car avec la loi de la descente rapide aprés 2 ans sans sinistres déclarés on redescendait à 1.00. Et en effet ma compagne n'a pas de sinistre depuis 2013 et n'a pas été assurée depuis 2015. Nous avons vérifié l'information et avons souscris chez eux en versant prés de 160e. Le 17.01 ils nous envoient un mail nous informant qu'ils ne pouvaient plus nous assurer à cause d'un malus trop élevé. Et voilà comment se faire plumer de 160e. Quand on les appelle on tombe au bled avec des pauvres bougres qui récitent leur texte nous informant qu'ils ne peuvent rien faire pour nous. Et vu les commentaires ca à pas l'air d'être des amateurs. Mais j'ai bien l'intention de les poursuivre en justice ils s'en sortiront pas comme ca.</t>
  </si>
  <si>
    <t>petitcoueur-52596</t>
  </si>
  <si>
    <t>Je suis passée par Snatiane car ma mère est agée de 75 ans et à cet age je me demande parfois si il est pas préférable de ne pas avoir de mutuelle car quand on voit le prix que ça coute et la hauteur des remboursements, il est presque plus intéressant de payer de sa poche la partie mutuelle en cas de besoin. Bref en tout cas j'ai comparé avec l'organsime Santiane en Octobre 2016 et cette année en changeant d'assureur je garde les garanties de ma mère et je lui fais économiser 737 euros en une année.... j'en revenais pas lorsque j'ai fait le total... les courtiers ont de beaux jours devant eux</t>
  </si>
  <si>
    <t>alex46-96048</t>
  </si>
  <si>
    <t xml:space="preserve">Opérée d un meningiome juste avant le confinement mon dossier a été traité par mail. Après avoir lu les avis et avec le confinement en plus j ai eu des frayeurs par rapport au délais de paiement. Tout s est très bien passé. Rapide, efficace et aimable. Soulagée car la carpimko fait " traîner" la prise charge. J ai envoyé les pièces demandées dès le départ mais ils me demandent toujours un nouveau certificat....catastrophique. </t>
  </si>
  <si>
    <t>magalie-t-106135</t>
  </si>
  <si>
    <t xml:space="preserve">Je suis satisfait du service , très agréable
et accueillant ,  a l'écoute  et surtout très patient
merci de votre patience 
mme trouillebout
bonne journée
</t>
  </si>
  <si>
    <t>gomez13104-112538</t>
  </si>
  <si>
    <t>Je suis pour une fois contente, après un sinistre ils ont été réactif certes cela prend toujours un peu de temps pour les remboursements mais dans l'ensemble je suis rassurée.
Je vous recommande cet assurance car niveau rapport qualité / prix et réactivité ils sont très bien !</t>
  </si>
  <si>
    <t>hades-64607</t>
  </si>
  <si>
    <t>Je suis très ravie aujourd'hui d'avoir une assurance qui gère mieux mes garanties par rapport à d'autres :
Très facile du côté de la prise en charge en consultations ,Pharmacie,Médicaments,et surtout qu'on reçoit ces prise en charge rapidement.
Par un souci de gestion du côté dentaire après avoir envoyé un devis pour une couronne l'attente est trop longue .
Car chaque consultations mon dentiste n'avait toujours pas reçu de validation pour une couronne de mars à juin ,le point qui me gène un peu.</t>
  </si>
  <si>
    <t>stephane080-60263</t>
  </si>
  <si>
    <t>bonjours j ai un sinistre sur ma voiture qui et arrivé au moi aout assuré tous risque et depuis le passage de l expert plus de nouvel service sinistre imposible a joindre et toujours pas remboursement je ne recommande pas cette assurance aucune communication malgré tout l email et appel sans retour</t>
  </si>
  <si>
    <t>gerald--m-133497</t>
  </si>
  <si>
    <t>Satisfaite, prix raisonnable, moins de questions, réponse très rapide, rien à dire service impéccable, très contente de l'assurance.
La rapidité est super cool.</t>
  </si>
  <si>
    <t>tiotio-81929</t>
  </si>
  <si>
    <t>On ne peut pas faire pire. Ils prennent les cotisations et... c'est tout. Au moment où vous êtes malade, ils prétendent simplement que vous n'avez pas de problème de santé et le tour est joué. Je déconseille totalement.</t>
  </si>
  <si>
    <t>reignier-l-135915</t>
  </si>
  <si>
    <t>Super assurance! De très bons prix 
Très heureux d’être assuré chez l’olivier ! J’espère de tout coe je que tout le reste se passera bien mais je suis confiant !</t>
  </si>
  <si>
    <t>elodie-c-132289</t>
  </si>
  <si>
    <t>Les prix me conviennent, la souscription est facile et le YouDrive est excellent.
Le système de souscription est simple et l’assurance est valide dès le jour même.</t>
  </si>
  <si>
    <t>clarisse-p-129673</t>
  </si>
  <si>
    <t>Je suis satisfait du service , rapide et efficace , fluide. J espère juste que l offre avec le code promo MULTIDAYS va bien fonctionné vu que je viens de payer les deux premiers mois d assurance. Censé être offert grâce à l offre.</t>
  </si>
  <si>
    <t>manuel-m-125299</t>
  </si>
  <si>
    <t xml:space="preserve">Les prix me conviennent et très pratique. 
Simple a faire le devis et après a souscrire la assurance auto,paiement rapide et effectué dans les minutes après souscription de la assurance auto souhaitée </t>
  </si>
  <si>
    <t>marchandzo-45301</t>
  </si>
  <si>
    <t>après avoir laissé un avis très négatif, je revoie tout cela d'une façon plus positive car un arrangement a était trouvé.
je pense que le tout était d'être en rapport avec le bon service.
Merci au service qualité client.</t>
  </si>
  <si>
    <t>smi-131850</t>
  </si>
  <si>
    <t>Malheureusement 
A la MATMUT , vous êtes dorénavant un numéro , plus de contact privilégié, une gestion catastrophique des sinistres , pas d échange au file de l eau , presque un an pour solder un dossier sinistre .., bref après 30 ans à la MATMUT je vais casser tous mes contrats ..</t>
  </si>
  <si>
    <t>jean-marc-55678</t>
  </si>
  <si>
    <t>j'ai percuté 1 sanglier en moto, mon pote qui me suivait l'a percuté également. Bilan des courses, j'ai droit à 1 franchise et 1 malus, mon pote dans 1 autre assurance, pas de franchise, pas de malus. Ca donnerait pas envie de changer d'assurance ???</t>
  </si>
  <si>
    <t>sma-103588</t>
  </si>
  <si>
    <t>Excellent service, aimabilité, rapidité et efficacité! Vraiment à chaque fois que je les ai appelé pour mes 2 véhicules, l'accueil a été courtois, aimable et même sympathique! J'ai été rapidement compris et les actions nécessaires ont été prises sur le champs! Bravo!</t>
  </si>
  <si>
    <t>seynabou-s-136148</t>
  </si>
  <si>
    <t xml:space="preserve">Je viens de souscrire à l’offre, j’attends de voir comment ma mutuelle va m’accompagner dans mes besoins et si l’offre que j’ai souscrit correspond à mes attentes 
</t>
  </si>
  <si>
    <t>28 février 2018 suite à une expérience en février 2018</t>
  </si>
  <si>
    <t>morji21-61857</t>
  </si>
  <si>
    <t xml:space="preserve">demande une confirmation de date pour résiliation et recevoir comme réponse : " nous venons de vous renvoyez votre carte verte " N'importe quoi !!!! Et s'il n'y avait eu que ça comme mauvaise expérience.... Quelle incompétence ! FUYEZ cette "assurance" (j'insiste sur les guillemets) Tellement hâte de pouvoir résilier !!!!! </t>
  </si>
  <si>
    <t>03 février 2017 suite à une expérience en février 2017</t>
  </si>
  <si>
    <t>oustalet134-52011</t>
  </si>
  <si>
    <t>Ils ne connaissent même pas une voiture sortie il y a un (01/2016) ex: DS3 PURETECH 130 S&amp;S BVM6 Sport Chic - pour eux ça ne peut être qu'une Diesel Boite automatique alors que c'est une essence boite manuelle !!!</t>
  </si>
  <si>
    <t>fyoussef-129043</t>
  </si>
  <si>
    <t>Ce n’est pas une vraie assurance: gestion catastrophique, service injoignable et ne rembourse jamais. Bon à encaisser les paiements mais abonnés absents pour le règlement. A fuire absolument</t>
  </si>
  <si>
    <t>antoinettem-b-1051-57806</t>
  </si>
  <si>
    <t>je ne suis absolument pas satisfaite de cette assurance j'ai fait un devis envoye les papiers et règle l'assurance pour un an ils m ont dit ne pouvoir m'assurer alors que la conseillère etait d'accord mais ne me rembourse pas le montant versé malgre deux lettres recommandées</t>
  </si>
  <si>
    <t>09 juin 2018 suite à une expérience en juin 2018</t>
  </si>
  <si>
    <t>jeanlou-64637</t>
  </si>
  <si>
    <t>A fuir ! J'ai envoyé un courrier de résiliation avec accusé de réception pour le 1er janvier 2018. Aujourd'hui nous sommes début juin et rien n'a été fait ! Les prélèvements mensuels continuent et je paie depuis janvier dernier 2 mutuelles différentes !!! Impossible de les joindre. Que faire !!!</t>
  </si>
  <si>
    <t>pierrepardo-63081</t>
  </si>
  <si>
    <t>Je suis très satisfait des services de Santiane, à chaque fois que j'ai besoin d'eux quelqu'un me répond en moins de cinq minutes et ils me trouvent une solution.
Le système de signature est rapide et très pratique. Je recommande</t>
  </si>
  <si>
    <t>soufiane-64322</t>
  </si>
  <si>
    <t xml:space="preserve">Agence discriminatoire de Strasbourg ! expliquer moi pourquoi au téléphone on me fait un devis et l’on m’informe que je suis accepter par Maaf qui faut juste apportez lés documents ! Arrivée au rendez-vous à l’agence à l’heure on me reçois avec 20 minute de retard une fois devant l’assureur elle m’informe en 1minute réellement 1 minute !!! Que se n’est pas possible ? Avec de faux argument me prétextent l’ancienneté de permis puis s’excusent et me sortent comme nouveau prétexte la puissance du véhicule sachez que le devis a était fait Avec les MEME INFORMATION DONNÉE AU TÉLÉPHONE 
Je ne peux en conclure qu’une seul choses ! Discrimination. 
La seul différence au téléphone c’est que l’on me voyez pas 
Je suis allez chez direct assurance il n’ont pas d’agencd Mais il ne vous traite pas comme des vulgaire bandit </t>
  </si>
  <si>
    <t>gauthier-e-127388</t>
  </si>
  <si>
    <t>Je viens de souscrire aujourd hui à une assurance automobile. 
Le premier contact téléphonique m a satisfaite la personne m a apporter toute les informations necessaire</t>
  </si>
  <si>
    <t>valentine-b-107423</t>
  </si>
  <si>
    <t>Je suis satisfaite du service que je trouve à l'écoute lors de mon inscription. 
Boitier youdrive pratique et permettant de faire des économies, installé rapidement, informations claires.</t>
  </si>
  <si>
    <t>yakkar-71116</t>
  </si>
  <si>
    <t xml:space="preserve">Presque 20 ans de bon et loyaux service sans accidents 
Depuis le léger accrochage en marche arrière avec un autre véhicule  je suis tenu responsable à 100%,
Assurés tout risque aucun accompagnement des conseil trop juste et une expertise trop légère. 
Avec une estimation incomplète  qui passe de 400 à 250 euros sous prétexte que la franchise est à ma charcd
Je suis très mécontent du services rendu par la macif suite à un sinistre auto 
J'ai fait une réclamation jattend une prise en charge totale des 400 euros sinon je change d'assurance à partir de lundi
Faut pas déconner c'est moi qui paient tous les mois 90euros </t>
  </si>
  <si>
    <t>qostali-b-134133</t>
  </si>
  <si>
    <t>Je suis satisfait de leur réactivité mais les prix sont relativement élevés. Ils sont par contre très professionnels et les informations sont exacts et efficaces.</t>
  </si>
  <si>
    <t>24 février 2020 suite à une expérience en février 2020</t>
  </si>
  <si>
    <t>choupette-87561</t>
  </si>
  <si>
    <t>nouveau travail .je reçois un mail d affiliation sans tarifs  je souscris  a la mutuelle de base et surcomplementaire car ma collègue me dit qu elle est a 25 euros    et quelle surprise  je suis deduis 25 euros sur ma fiche de paie  et 25 euros sur ma banque  .de la je les contacte  pour leur demander   de résilier la surcomplementaire   et refuses tout c</t>
  </si>
  <si>
    <t>23 décembre 2019 suite à une expérience en décembre 2019</t>
  </si>
  <si>
    <t>bulleth-82243</t>
  </si>
  <si>
    <t>Gestion sinistre catastrophique, aucune réponse possible même en agence, à fuir ou alors être sur de ne pas avoir de catastrophe, service sinistre injoignable, une honte</t>
  </si>
  <si>
    <t>assure78-70065</t>
  </si>
  <si>
    <t>A quoi sert l'espace client ?
Impossible d'imprimer une attestation d'assurance logement depuis mon espace client pour mettre ma situation à jour auprès de mon bailleur au 1er janvier.
Personnel réduit entre les fêtes. Délais trop longs pour recevoir une attestation papier qu'on devrait automatiquement m'envoyer par courrier puisqu'on ne la laisse pas disponible dans mon espace client...
Je constate aussi depuis la rentrée que l'impression des attestations RC depuis l'espace client donne des doc non conformes au niveau des dates de couverture (XX/XX/Xxxx). Là encore, je dois désormais me faire joindre par une plate forme en ligne pour obtenir un document à jour.
La coupe est pleine. Je n'ose même pas imaginer si je dois les solliciter un jour pour un sinistre.
Sociétaire depuis 2002, 2019 sera ma dernière année.</t>
  </si>
  <si>
    <t>olivier--109370</t>
  </si>
  <si>
    <t xml:space="preserve">Christine a répondu à ma demande.
c’est une personne très agréable elle est à l’écoute .... a été de très bon conseil.
Néanmoins Cela n’efface pas le problème de remboursement de nos prestations d’optique par la mgp.
Je garde à l’esprit Le différentiel de remboursement soit disant dû à un problème de paramètrage informatique... 
200 euros non remboursés !!!
</t>
  </si>
  <si>
    <t>crombecq-j-110922</t>
  </si>
  <si>
    <t>Merci d'avoir sur répondre à ma demande ci rapidement et merci de votre compréhension je vais recommandé votre compagnie de assurance a toute personne qui en ha besoins</t>
  </si>
  <si>
    <t>bernard-56296</t>
  </si>
  <si>
    <t>Titulaire d'un contrat dépendance pacifica souscrit pour ma mère auprès du crédit agricole, je ne parviens pas a faire reconnaitre cette dependance malgré laconfirmation de l'hopital</t>
  </si>
  <si>
    <t>Assuré depuis plusieurs années chez eux avec un paquet de garanties et d'options (maison, voiture avec les tas de suppléments pour avoir quelque chose de correct) je reçois un courrier m'indiquant que je coute trop cher aux sociétaires ???. Problème je n'ai aucun sinistre ni accident de voiture ni dégâts des eaux ou incendies . Rien de ce genre. Je les appelle pour avoir des explications. Et là j'apprends qu'en raison de la perte de mon emploi où j'ai fait appel à la protection juridique je suis résilié. Donc conclusion la Matmut dépense des millions d'euros de l'argent des sociétaires pour matraquer en pub tv qui ne rapporte rien aux sociétaires mais tu paies tes cotisations rubis sur l'ongle, sans aucun sinistre et ils te résilient pour garder l'argent mais pas s embarrasser. En pleine crise covid c'est répugnant. Fuyez cette compagnie qui ne fait que dans la comm et n est pas une mutuelle.</t>
  </si>
  <si>
    <t>fred-64-128488</t>
  </si>
  <si>
    <t>Bonjour à tous,
Attention avec cette assurance santé qui au lieu de vous aidé quand vous êtes en maladie vous envoie des control avec des médecins conseils privé et vous mettes dans une position très inconfortable.
En ce qui me concerne j'ai été opéré d'une hernie discale et je vais certainement garder des lésions à vie, mon premier paiement à eu lieu le 4ème mois de mon arrêt et maintenant je ne suis pas payé depuis le 13/05.
C'est vraiment une assurance médiocre et des blablateurs (publicité mensongère) cars les prélèvements sur ma fiche de paye ce font tous les mois et jamais de retard.
Attitude déplorable, une fois que j'aurais repris le travail je vais faire en sorte qu'il perde les 200 adhérents constituant notre PME</t>
  </si>
  <si>
    <t>theo-g-108875</t>
  </si>
  <si>
    <t xml:space="preserve">Je suis satisfait du service simple et compréhensible
Peu cher comparé à d'autres assurances 
Vraiment au choix de chacun en détaillant simplement et efficacement les supplément </t>
  </si>
  <si>
    <t>stein28-127419</t>
  </si>
  <si>
    <t>Tentative de vol sur ma voiture, siège en cuir conducteur griffé de partout... Pas de réparation sur le siège car on peut s'assoir... Super l'assurance (Assuré tout risque)</t>
  </si>
  <si>
    <t>alain-109780</t>
  </si>
  <si>
    <t>Après plusieurs sinistres automobiles, je ne peux qu'être satisfait de la prise en charge et la clarté des informations données. Le rapport qualité prix est tout à fait excellent.</t>
  </si>
  <si>
    <t>franciane-e-116707</t>
  </si>
  <si>
    <t>Bonjour
Premières impressions
Satisfaite rapide interlocuteur Aimable .
Pas d’attente téléphonique ou très peu.
Satisfaction aussi au niveau des tarifs.
Cordialement.</t>
  </si>
  <si>
    <t>thierry-40950</t>
  </si>
  <si>
    <t>La souscription du contrat d'assurance se fait très rapidement par téléphone. En moins d'une demi-heure, ma voiture était assurée et j'étais en possession de ma carte verte provisoire (par mail puis reçu par courrier). J'ai reçu ma carte verte définitive 3/4 jours après avoir envoyé tous les papiers nécessaire.</t>
  </si>
  <si>
    <t>11 novembre 2017 suite à une expérience en novembre 2017</t>
  </si>
  <si>
    <t>mlg-58758</t>
  </si>
  <si>
    <t>Bon service client et tarif très compétitif sur mon Xsara Picasso. Par contre, cet assureur a refusé de faire assurer un autre véhicule non utilisé et non assuré pendant 2,5 ans. Le conseiller qui me l'a annoncé et qui m'a appris qu'il y avait obligation d'assurer même un véhicule qui n'est pas utilisé s'est en plus montré très moyennement aimable ce jour là. Quelques recherches sur des comparateurs m'ont permis de faire assurer mes deux véhicules sans soucis à des prix légèrement inférieurs. Dommage pour Eurofil...</t>
  </si>
  <si>
    <t>sodfav-50366</t>
  </si>
  <si>
    <t>Service client déplorable. Encore une fois à échéance de mon assurance auto, la cotisation arrive augmentée malgré un bonus qui s'améliore... Je téléphone au n° non surtaxé mais néanmoins payant, pour avoir des explications. La personne que j'ai eu au téléphone me donne des explications et me dit en fin de conversation qu'elle va me rappeler en fin de semaine et voir ainsi  quel geste commercial elle peut faire...15 jours plus tard et apres 10€ de téléphone pour les relancer, je réussis à avoir quelqu'un qui me dit que la situation ne mérite pas de geste commercial:
- une cotisation augmentée malgré un bonus
- un engagement de rappel non tenu
- une promesse de geste commercial
-10€ et plus d'une heure de mon temps à essayer de joindre DA.
Tous ces arguments ne sont pas suffisants d'après elle pour un geste commercial???
Conclusion attention aux engagements de DA ils n'ont aucune valeur pour eux</t>
  </si>
  <si>
    <t>ste-80495</t>
  </si>
  <si>
    <t>Augmentation des mensualités du simple au double en raison des interventions chirurgicales que mon chien a du subir courant 2019. Comme si cela nous faisait plaisir de lui faire subir ces interventions.</t>
  </si>
  <si>
    <t>yann-57407</t>
  </si>
  <si>
    <t>Assureur plus attaché à appâter les nouveaux clients que de récompenser les anciens clients (plus de 20ans)</t>
  </si>
  <si>
    <t>gg-82231</t>
  </si>
  <si>
    <t>Service client parfait. opérateur Khalid clair concis répondant clairement a toutes mes question. satisfait de l'entretient et de la réponse rapide apportée à mon besoin.</t>
  </si>
  <si>
    <t>ouaneh-k-110949</t>
  </si>
  <si>
    <t>L'assurance est bien conseillé et approprié à ma condition de vie merci. Je souhaite être toujours accompagné par vos conseils qui sont à l'écoute de nos soucis</t>
  </si>
  <si>
    <t>picque-l-117457</t>
  </si>
  <si>
    <t xml:space="preserve">Je suis satisfait du Service, Le personnel est serviable ,de bonne humeur et compétent. 
Les prix sont très compétitifs.
Mon assurance auto préférée,  assurément.
</t>
  </si>
  <si>
    <t>mathieu3112-59106</t>
  </si>
  <si>
    <t>Tres bonne mutuelle je suis chez eux depuis 4 ans et les augmentations sont en moyenne de 3%... Comparé à mon ancienne mutuelle qui augmentais de plus de 8%...
Bonne pour ceux qui désire de l'optique sans trop de garantie à coté et qui on pris conscience que pour certains secteur s'assurer sois même est beaucoup plus rentable.
Ce qui me fais rire c'est tout ceux qui se plaignent de ne pas pouvoir résilier comme il se doit. Mais arretter un peu d'attendre le dernier moment pour changer ! réviser vos contrat en juin et vous n'aurais aucun problèmes ni avec cegema ni avec aucune autre mutuelle.</t>
  </si>
  <si>
    <t>antoine-g-128382</t>
  </si>
  <si>
    <t>Rapide et efficace, je souhaitais souscrire en ligne sans forcement avoir quelqu'un au bout du fil. J'espère qu'à contrario, le service par téléphone sera réactif si il se passe quoi que ce soit.</t>
  </si>
  <si>
    <t>cyrille123456-78906</t>
  </si>
  <si>
    <t>A fuir! Malgré un accident et ma couverture assurance, l'assureur refuse la prise en charge des frais de réparation. Je déconseille vivement! Après 8 ans de fidélité, un seul accident et aucune aide, je suis choqué et ulcéré.</t>
  </si>
  <si>
    <t>deli4269-58050</t>
  </si>
  <si>
    <t>Je suis client Axa internet depuis 5ans et j'étais satisfait jusqu'à aujourd'hui sans doute car je n'avais pas eu à faire à leurs service client, j'ai toujours payé mais cotisation en temps et en heure mais malgré ça, refus de prise en charge d'un sinistre sans raison valable, ils jouent avec les mots et vous font porter le chapeau, ils ne prévient même pas leurs client lorsqu'il ya un souci dans leurs dossier, c'est honteux pour une si grand compagnie, un conseil évitez cette assureur surtout la filiale internet, payez un peut plus chère mais au moins vous aurez un service correct.</t>
  </si>
  <si>
    <t>servane-p-124031</t>
  </si>
  <si>
    <t>Je suis satisfaite du service Merci pour ce site simple d'utilisation
La GMF a toujours été là quand j'en ai eu besoin
Parfait de pouvoir générer ses documents en ligne</t>
  </si>
  <si>
    <t>daniel-gara-106090</t>
  </si>
  <si>
    <t>Je suis satisfait du service...sauf que je regrette votre nouvelle méthode pour payer  la redevance. Je suis formellement opposé au fait de ne pouvoir payer par chèque ou par virement. J'envisage dès lors de ne pas renouveler mon contrat en 2022.</t>
  </si>
  <si>
    <t>favier-t-138885</t>
  </si>
  <si>
    <t>Opérateur super agréable et sympa, je recommande pleinement !! Très professionnel, il avait réponse à toutes mes questions et j'avais toutes les informations à porter de main. Merci beaucoup !</t>
  </si>
  <si>
    <t>el-mansori-s-113346</t>
  </si>
  <si>
    <t xml:space="preserve">Très réactif, tout se fait via internet, en cas de doute on a un interlocuteur au téléphone.
Je recommande l'olivier assurance à tout mon entourage.  </t>
  </si>
  <si>
    <t>bene-124827</t>
  </si>
  <si>
    <t>Super assureur, service au top et indemnisation au rdv.
Très souple sur le type de véhicule assurable
Particulièrement réactif
Je recommande Allianz que ce soit pour l'auto ou la MRH</t>
  </si>
  <si>
    <t>christian-l-107825</t>
  </si>
  <si>
    <t>énorme augmentation tous les ans depuis que je suis assuré chez direct assurance  si cela continue a la prochaine je ferai jouer la concurrence .  cordialement</t>
  </si>
  <si>
    <t>jean-francois-m-116546</t>
  </si>
  <si>
    <t>pour moi c'est parfait le prix me convient et la demarche facile, les garanties sont a la hauteur du tarif, a conseiller aux autres motards, le site est assez interactif</t>
  </si>
  <si>
    <t>sehaki-a-127806</t>
  </si>
  <si>
    <t>satisfait de cette assurance ! le prix est défiant toute concurrence, je vous conseil vivement cette assurance ! pour ma part je suis conquis !!!!!!!!</t>
  </si>
  <si>
    <t>boubou17-96356</t>
  </si>
  <si>
    <t>Très chèr et en constante augmentation. Ils vous laisse trainer quant vous demandez a résilier, afin de gagner une année, car ils ont changés leurs politiques de rélisiation et sont passés a la RAR en décembre.
Ils ont deux sociétés: 
- Génération qui vous paye vos remboursement santé et
- Coverlife qui prend les cotisations
Ce n'est marqué nulle-part et quant vous changez de compte courrant, l'un le prend, mais pas l'autre. Et vous vous retrouvez avec un refus banquaire.</t>
  </si>
  <si>
    <t>vanessa-l-106173</t>
  </si>
  <si>
    <t xml:space="preserve">Bonjour, je suis satisfaite du service et du tarif proposé surtout.
L'adhésion était rapide et efficace.
Je recommanderais fortement votre société pour nos proches qui souhaitent souscrire à une nouvelle assurance.
</t>
  </si>
  <si>
    <t>badid-68421</t>
  </si>
  <si>
    <t>Assuré depuis 7 ans en tout risque et mon contrat est résilié sans avertissement après 2 sinistres non responsables (dont un bris de glace). Mes cotisations dépassent largement les frais remboursés par la maaf. Je suis très déçu de l'absence de considération d'une telle démarche.</t>
  </si>
  <si>
    <t>alexia-p-127510</t>
  </si>
  <si>
    <t>Contente de cette banque , pas trop cher , je resterait chez vous , bon conseille , on vois toujour l’es comparaison de pris je trouve cela géniale ..</t>
  </si>
  <si>
    <t>pompee-o-110354</t>
  </si>
  <si>
    <t>Satisfait du service pour adhérer, site facile et intuitif
Prix correct par rapport au véhicule
Relation clientèle agréable, personne à l'écoute et bons renseignements</t>
  </si>
  <si>
    <t>al-87842</t>
  </si>
  <si>
    <t>Les tarifs augmentent plus vite chez les clients fidèles.
J'ai eu droit à 50% de torts alors que j'ai été percuté à 'arrière de mon véhicule, vidéo à l'appui. 
Habitation : pour 2 habitations équivalentes sur le même terrain et même adresse, sur la même période de 2016 à 2020), l'une a une augmentation de 52.16%, l'autre de 39.83% ..  cherchez l'erreur. Aucune explication logique à ma question (réponse : cette année augmentation de 4.35%)</t>
  </si>
  <si>
    <t>24 juillet 2017 suite à une expérience en juillet 2017</t>
  </si>
  <si>
    <t>daniel-56223</t>
  </si>
  <si>
    <t>Bien sûr assuré par le biais d'internet,pas de guichet ou s'adresser à une personne physique.Au téléphone suite à une résiliation loi hammon,on me dit qu'il n'on rien eu,personnel de mauvaise fois.Si vous devez payer ils ne manquerons pas de vous le rappeler et de vous menacer d'huissier par contre pour payer il y a plus personne</t>
  </si>
  <si>
    <t>charly-122359</t>
  </si>
  <si>
    <t>assuré depuis janvier2021 je suis très d’écus de ce mutuelle . deux mois pour être rembourser une facture de scanner,  les autres dossiers c'est pareil voir pire . pour avoir un devis dentaire c'est pareil j'ai été conseillé par un courtier je trouve ça grave je suis vraiment en colère étant retraité j'ai laissé ma mutuelle entreprise car trop cher voilas le résultat . je partirais à la fin de l'année c'est  acter . et en plus vous pouvez même pas les avoirs au téléphone ça répond pas obliger de passer par le courtier . merci cegema</t>
  </si>
  <si>
    <t>27 novembre 2019 suite à une expérience en novembre 2019</t>
  </si>
  <si>
    <t>willliam-81409</t>
  </si>
  <si>
    <t>Un service client d'une formidable incompétence.
Je résume mon histoire :
Je souscris récemment un contrat habitation par téléphone auprès de la Matmut a effet du 13/12/19.
1ère erreur commise, à la réception du contrat à signer électroniquement, je remarque la date d'effet au 13/11/19. De ce pas je recontacte la Matmut, qui me change la date d'effet et met la bonne, certes, l'heure d'effet cette fois ci est erronée, alors que valide dans le 1er contrat. Je décide de me rétracter du contrat comme le prévoit l'article L.112-2-1 du Code des Assurances, cela fait 15 jours que le recommandé est arrivé, mais  aucun retour de leur part pour le moment.
Je décide donc, de les recontacter pour avoir des nouvelles (j'ai bien reçu l'AR), mon interlocutrice me répond qu'elle n'a pas le 'visu' mais vois que 2 courriers ont été réceptionnés mais pas encore traités.
Jusque là, aucun souci, je lui demande quelques informations concernant le contrat souscrit et si j'allais être facturé.
(C'est à ce moment que ça se met à déconner)
Elle m'annonce une mensualité totale presque au double de celle qui m'avait été annoncée lors de la souscription par téléphone, certes, écrite sur le contrat envoyé, mais non dit par téléphone lors de mon accord pour la souscription, la personne enchaîne qu'une facture de plus du double avait déjà été émise prétextant des frais de dossier, qui, n'avaient pas non plus été annoncé à la souscription. Je lui demande donc si les conversations sont enregistrées, afin de prouver ma bonne foi, et d'annuler le contrat sans même prendre en compte ma demande de rétractation ; elle me répond que non, ils n'enregistrent aucune conversation. ( Le problème, c'est que la loi MiFID II rend obligatoire, l'enregistrement des conversations téléphoniques dans ce cadre là. )
Impossible de parler à un responsable, donc face à ce mur téléphonique, je me suis énervé, et j'ai raccroché. 
Y'a une manière de faire qui ne passe pas.
Ça fait trop de défauts de conseils, et d'erreurs.
C'est désolant.
Dans l'espoir que quelqu'un de compétent reprenne mon dossier, je laisse mes coordonnées.</t>
  </si>
  <si>
    <t>10 mai 2020 suite à une expérience en mai 2020</t>
  </si>
  <si>
    <t>arnaud06927513-89510</t>
  </si>
  <si>
    <t>service client totalement absent, à éviter</t>
  </si>
  <si>
    <t>pauline-66912</t>
  </si>
  <si>
    <t>Quelle déception ! Client depuis de nombreuses années, je n'avais jamais eu de sinistres pour lesquels j'étais responsable donc jamais réellement confronté à un besoin réel venant d'eux. Mais à ce jour j'ai été victime d'un abus de confiance et me suis fait voler ma voiture. Réponse d'Eurofil : vous avez été victime d'une "escroquerie" et donc ce n'est pas pris en charge, contrairement à l'abus de confiance... le dossier est desormais entre les mains d'un avocat mais me concernant je déconseillerai fortement cette assurance, et comme je travaille pour une marque automobile de luxe...</t>
  </si>
  <si>
    <t>gilles-m-105107</t>
  </si>
  <si>
    <t>je suis dans l ensemble satisfait de l assurance automobile
rien a signaler merci
connexion facile paiement facile 
clareté du contrat donc tout va bien merci de nous transmettre l attestation apres paiement</t>
  </si>
  <si>
    <t>lawrider-89025</t>
  </si>
  <si>
    <t>Bonjour.  Voici mon problème. Policier en Bonjour.  Mon problème est similaire au votre. En arrêt pendant huit mois j'ai repris en mi-temps thérapeutique non sans avoir au préalable contacté 3 conseillés différents ( 2 par téléphone, 1 à l'agence même) qui m'ont certifié que j'étais couvert pour la perte de prime . Une fois en MTT Interiale refuse de m'indemniser car j'étais en CMO et non pas en longue maladie ( que j'ai moi-même refusé pour reprendre au plus tôt)....les appels sont enregistrés et la personne qui m'a reçu à reconnu m'avoir donné une mauvaise information car elle même n'était pas au courant.....malgré tout Interiale refuse de revenir sur leur décision. Je vais donc saisir le tribunal car de l'avis même de leur délégué, Interiale est en faute car ses employés ont un rôle de conseil . Je recherche donc des assurées dans le même cas que moi afin d'appuyer mon action en justice afin que le tribunal soit au fait que ces pratiques de désinformation afin que l'assuré ne benificie pas de ses droits est monnaie courante chez Interiale. pendant huit mois j'ai repris en mi-temps thérapeutique ,non sans avoir au préalable contacté 3 conseillés différents ( 2 par téléphone, 1 à l'agence même) ,qui m'ont certifié que j'étais couvert pour la perte de prime . Une fois en MTT , Interiale refuse de m'indemniser car j'étais en CMO et non pas en longue maladie ( que j'ai moi-même refusé pour reprendre au plus tôt)....les appels sont enregistrés et la personne qui m'a reçu à reconnu m'avoir donné une mauvaise information car elle même n'était pas au courant.....malgré tout Interiale refuse de revenir sur sa décision. Je vais donc saisir le tribunal car de l'avis même de leur délégué, Interiale est en faute car ses employés ont un rôle de conseil . Je recherche donc des assurés dans le même cas que moi afin d'appuyer mon action en justice pour que le tribunal soit au fait que ces pratiques de désinformations afin que l'assuré ne benificie pas de ses droits est monnaie courante chez Interiale.</t>
  </si>
  <si>
    <t>robert-87843</t>
  </si>
  <si>
    <t>incapables , refus de prendre en charge un sinistre incendie , après un procès pour fautes et défaut de conseils ( 5 ans pour la première instance ) , la macif a été jugé coupable pour défaut de conseils et condamnée à m'indemniser .De toute évidence , les cotisations sont les bien venues , les remboursements de sinistres ,non. n'hésitez pas à les traîner devant un tribunal .</t>
  </si>
  <si>
    <t>obcavalaire-62002</t>
  </si>
  <si>
    <t>Mon véhicule a été endommagé et je reste au bout d'une semaine, sans nouvelle de l’expert. Mon véhicule a été transporté sur plateau par un dépanneur de ma ville mais il attend qu'on lui indique le garage agréé dans lequel il doit le transporter de nouveau. Aucune nouvelle et surtout aucun empressement de DIRECT ASSURANCE qui ne répond même pas aux mails que j'envoie et qui ne cherche aucune solution à un véhicule assuré tous risques dans un accident ou je ne suis pas responsable. Assurance non fiable et peut-être trop low coast .... La faon de traiter ses clients non responsables ,n'est pas digne d'une assurance nationnale</t>
  </si>
  <si>
    <t>tu-p-122689</t>
  </si>
  <si>
    <t>tres insatisfait du service client le plus mauvais qui existe aucun respect des clients se fiche et se moque de vous intollerable une honte a direct assurance</t>
  </si>
  <si>
    <t>marie-f-116871</t>
  </si>
  <si>
    <t>Simple et rapide. Malheureusement, problème pour envoyer la pièce d’identité. Que ce soit depuis le téléphone que depuis l’ordinateur. Prix satisfaisant.</t>
  </si>
  <si>
    <t>heol-51876</t>
  </si>
  <si>
    <t>A mon inscription, le conseillé de la Macif m'a demandé mes numéro de carte bancaire avec le pictogramme au téléphone  pour retirer 50 € et je lui ai donné. Et le jour suivant, mon compte en banque était piraté. Est-ce un hasard, je ne sais pas , mais je n'y crois pas. Pour ma part certaines personnes qui répondent aux clients par téléphones sont tout simplement des.....</t>
  </si>
  <si>
    <t>langlois-r-115387</t>
  </si>
  <si>
    <t>Rapide et efficace. Les prix pratiqués sont très bon marché.  Assistance rapide et gratuite. Je conseillerai cette assurance pour mes proches. En les parrainant !!</t>
  </si>
  <si>
    <t>poussingirl-114105</t>
  </si>
  <si>
    <t>L anne derniere j achete une caravanneneuve l assurance ouj etais etait tres bien.mais ne la prenait qu en responsabilite civile .donc je cherche assurance ( ceci pendant 1 er confinement) je trouve la macif  mon interlocuteur me dit qu il doit d abord assurer ma voiture seule et dans 2 mois il assurera la caravanne apres avoir obtenu  une derogation de son superieur .2 pois apres la souscription de  mon contrat  ( juin) j ecris un message  pour savoir ou en est mon contrat caravanne  pas de reponse pendant 1 mois et en juillet on m appelle  pour me direqu il.n y a aucune trace de ce contrat .je reussis a obtenir un Rdv en agence ( la personnequi me recoit plus que desagrable) ne sais pas comment  faire  mais me dit qu elle va prendre en compte ma caravanne rtque la personne qui m a fait la proposition de contrat  va me contacter car il a bloquer le dossier sur son ordi et que seul lui y a acces .nous sommes au mois de mai 2021  j attend tjrs son appel  depuis toujours pas de carte verte ...ah si une mais il y a des etoiles a la place des dates de validite et num d immatriculation. Je necesse de.faire des demandes de carte verte en vain par contre ils n oublient pas de prelever .dernier interlocutrice hier a qui je dis mon agacement et que je pars des mon avis de fin d échéance et bien d apres ELLE la macif n a aucun probleme avec ses clients etsi je veuxavoir le meme interlocuteur ,je n ai qu a aller dans unepetite agence   hyper desagreable  je veux juste ce quo est mon du ....pour l instant l ai recu un mail avec une attestation provisoire avec la carte verte barree  ....et attention a lamacif on est  des societaires cette blague</t>
  </si>
  <si>
    <t>karinedoud-78917</t>
  </si>
  <si>
    <t>L'Olivier assurance est une très bonne assurance. Des conseillers très à l'écoute au téléphone et qui répondent parfaitement aux questions. L'espace client en ligne permet d'envoyer directement les documents sans avoir à envoyer un courrier (que ce soit pour la souscription ou pour la déclaration des sinistres). Les tarifs sont bas mais ce n'est pas pour autant que le service n'est pas au rendez vous bien au contraire.</t>
  </si>
  <si>
    <t>cfaugere-107663</t>
  </si>
  <si>
    <t>5 immeubles assurés 10 ans, premier "gros" sinistre, je ne suis pas remboursé, malgré un 1er avis d'expert qui m'est favorable. Ensuite je suis simplement viré pour cause de trop nombreux dégats (un seul!!) Et enfin, vous demandez un relevé d'information, il faut attendre 10 minutes, puis passer 5 minutes à montrer patte blanche, numéro client, numéro téléphone, mail, adresse etc.... pourquoi pas le nom de jeune fille de ma mère aussi??  Et malgré 3 appels, aucun document jamais reçu. Bien évidemment, ils ne sont pas capables de les envoyer par email...
AU REVOIR SOGESSUR!</t>
  </si>
  <si>
    <t>vestri-s-121845</t>
  </si>
  <si>
    <t>Très satisfait dès réponse des conseillers au top et pas t’attente téléphonique excellent travail merci d’avance je vous remercie et je vous re contacte pour la nouvelle voiture</t>
  </si>
  <si>
    <t>marco-105804</t>
  </si>
  <si>
    <t>Axa pour moi,, est une entreprise pro , efficace , qui pratique des prix que je pensais au niveau du marché . Vu les tarifs proposés sur Assurland , iAxa semble être plutôt dans la fourchette haute ..En ce qui concerne les remboursements d éventuels dommages pare-brises par exemple ça fonctionne bien il me semble . Il y a très longtemps que je n'ai pas eu d'accident matériel . J'ai aussi une moto 125 chez eux à 110 € .
Bien à vous . JM Vivier</t>
  </si>
  <si>
    <t>kachbouri-s-113775</t>
  </si>
  <si>
    <t xml:space="preserve">Je suis satisfait niveau  service 
Niveaux prix un peut cher  
Niveaux conditions de validation de contrat très facile et clair et disponibilité  facile a joindre </t>
  </si>
  <si>
    <t>claire-53638</t>
  </si>
  <si>
    <t>je souhaitais souscrire aupres de cet assureur mais parceque j'ai vendu mon vehicule il y a 8 mois et n'en rachete un qu'a present donc n'ayant pas ete assurée dernierement. Je suis refusée par l'assureur. J'ai pourtant aucun sinistre dans les années passées, bonus à 0,50...</t>
  </si>
  <si>
    <t>loic83-113632</t>
  </si>
  <si>
    <t xml:space="preserve">Assurer en tout risque plus pack option complet je paie 65 euro en ayant un bonus a 0.50 pour une fiesta diesel de 70 CV de 2008 et. J'ai eu un soucis ils ont était capable de me trouver une close pour ne pas m'aider 
Assurance a éviter deuxième voiture chez direct assurance aucun problème avec eux en cas de sinistres </t>
  </si>
  <si>
    <t>Assureur honnête aux tarifs moyens, on sait sur quoi on est assuré. Par contre fâcheuse tendance à vouloir me fourguer une couverture tous risques. GMF, je n'ai pas besoin d'une tous risques pour une vieille voiture!</t>
  </si>
  <si>
    <t>christine--100270</t>
  </si>
  <si>
    <t xml:space="preserve">bonjour 
j'aimerais savoir si votre mutuel compte qu'une formule ou s'y il en a d'autres plus forte qui rembourserais mieux 
merci 
Cordialement 
Mme Christine Bernard </t>
  </si>
  <si>
    <t>chihab-b-131535</t>
  </si>
  <si>
    <t>le service cient n'est pas arrangeant et se comporte comme des robots figés, sans considération à l'importance de chaque client (surtout s'il s'agit d'un ancien client)</t>
  </si>
  <si>
    <t>emy-81197</t>
  </si>
  <si>
    <t>Caroline a était agréable et tres efficaces. Elle a répondu a toutes mes question avec beaucoup de gentillesse. Je suis tres contant et Je suis extrêmement satisfait du service fourni. nous avons discuté de tout et elle a été très utile pour répondre à toutes mes questions, y compris la vérification de tous mes remboursements pour le mois de septembre et octobre.</t>
  </si>
  <si>
    <t>bruno-g-137737</t>
  </si>
  <si>
    <t>Prix intéressant en vue du contrat est des remboursements reste à voir par la suite pour les remboursements des soins s'il sont bien remboursés sans demande de facture</t>
  </si>
  <si>
    <t>vignuau-alvarez-d-129080</t>
  </si>
  <si>
    <t>Facile, Simple, Rapide
Conseiller Professionnel : bonne écoute, réponse très rapide aux questions, bons conseils par rapport à la situation 
Montage du dossier facile et rapide</t>
  </si>
  <si>
    <t>emilie-d-127703</t>
  </si>
  <si>
    <t>Bonjour J'aurais aimé pouvoir payer au mois car tous le monde ne peut se le permettre  , cela est dommage si cela est possible j'aimerais être contacter sinon vous êtes pas cher</t>
  </si>
  <si>
    <t>marylene95-94303</t>
  </si>
  <si>
    <t xml:space="preserve">assistance joignable après une attente de plus de 45 mn à chaque fois, sachant que la 1ère fois le transporteur me menacait de laisser ma voiture sur le bord de la route faute de réponse
Plusieurs interlocuteurs pour obtenir une simple réponse qui nous renvoie à chaque fois à un correspondant dédié mais jamais joignable 
Un prêt de véhicule sur 12 jours mais l expert n à été contacté qu après 6 jours et seulement après ma relance 
.......
Gestion de mon dossier lamentable </t>
  </si>
  <si>
    <t>rios-m-130233</t>
  </si>
  <si>
    <t>Je suis satisfait du service commercial de L'Olivier Assurance, grâce a vous j'ai pu gagner au moins 50% d'économie par rapport a mon ancienne assurance auto.
Je recommande fortement.
Merci.</t>
  </si>
  <si>
    <t>vaness-98759</t>
  </si>
  <si>
    <t>Quand tu as ton permis depuis 26 ans, sans jamais aucun accident mais que tu as conduit une voiture de fonction pendant 14 ans.... et bien la MAAF ne t'assure pas du tour, même pas en.jeune chauffeur. Non, non il ne t'assure pas et te disent n'hésitez pas a nous contacter dans 2 ans.... non mais c'est une blague!!!</t>
  </si>
  <si>
    <t>rabia-l-121485</t>
  </si>
  <si>
    <t>Je ne suis pas content car les prix augmentent au lieux de récompenser la fidélité alors que mon bonus malus est vièrge!
je ne vois pas l'intérêt de rester avec cette assurance!</t>
  </si>
  <si>
    <t>02 décembre 2020 suite à une expérience en décembre 2020</t>
  </si>
  <si>
    <t>myri-77476</t>
  </si>
  <si>
    <t xml:space="preserve">Cet assureur, qui ce veut fonctionner comme les "grands assureurs", fonctionne comme une mutuelle pas cher.. vous n'avez pas d'interlocuteur, vous ne savez jamais qui vous envoie les courriers ou vous répond au téléphone, aucun échange entre leurs agents qui ne lisent jamais vos documents.. Pas de possibIlité d'échanger par email avec une personne qui gérerait votre dossier compte tenu que tout le monde touche au dossier et que tout est sous traité... Rappelez vous que si votre assureur n'est pas en capacité d'intervenir rapidement pour traiter un problème celui-ci peut vite s'aggraver et pas certain que la société de sous traitance qui gère le remboursement des dégats acceptent les surplus de travaux suite à la négligence de Sogesur....  </t>
  </si>
  <si>
    <t>renaudflodrops-64347</t>
  </si>
  <si>
    <t xml:space="preserve">Je paye tous les mois mon assurance à la macif. 
La macif n'a jamais eu a déboursé un sous pour moi.
La seule fois où je leur ai demandé de l'aide, après m'être fait tabassé par un homme fou, ils m'ont répondu que ça n'était pas dans mon contrat .. 
Je leur demandait juste de me rembourser mes frais d'avocats. Avocat que j'ai pros moi même ne sachant pas que mon assureur en selectionnerait pour moi, et celui qu'ils auraient choisit  m'aurait été payé par la macif...
Forcément il était trop tard lorsqu'ils me l'ont dit et l'audience était déjà passé avec mon avocat que j'ai choisit .. 
Je trouve cela très hypocrite sachant que j'ai la protection juridique dans mon contrat d'assurance .. 
Je vais changer d'assureur sous peu ! </t>
  </si>
  <si>
    <t>myriam-64335</t>
  </si>
  <si>
    <t>aucun humanisme en cas de souci de santé pour l'assuré ! Ils ne gèrent pas de l'humain mais leur compte en banque. Aucune compassion, aucune comprehension et un accueil déplorable, voire écoeurant au regard de situation d'urgence liée a un problème médical à l'étranger</t>
  </si>
  <si>
    <t>lange-n-123490</t>
  </si>
  <si>
    <t>Je suis très satisfait d'avoir souscrit mon contrat chez vous équipe très professionnel et bien à l'écoute du client efficace et rapide réponse rapide</t>
  </si>
  <si>
    <t>iscia-75098</t>
  </si>
  <si>
    <t>Nullissme ! fuir !</t>
  </si>
  <si>
    <t>rachid-b-125084</t>
  </si>
  <si>
    <t>Je suis très satisfait sur les garantit la rapidité et les prix un conseiller à l écoute j ai des amis qui m’on conseillé de souscrire je les ai ecouter</t>
  </si>
  <si>
    <t>milena214-32931</t>
  </si>
  <si>
    <t xml:space="preserve">depuis des mois j'essaye de régler un probléme mais il est impossible de les contacter il ne réponde jamais aux mail,et mon compte est bloqué depuis 15 jours
</t>
  </si>
  <si>
    <t>rachid-m-127466</t>
  </si>
  <si>
    <t>Je  suis satisfais du services et du prix, je conseillerai a mes amis de s asturias au pres de directe Assurances.cordialement monsieur MABROUK. Nb nn</t>
  </si>
  <si>
    <t>utah37-66298</t>
  </si>
  <si>
    <t>Après un accident de voiture le 22 Mai 2018 je ne suis toujours pas remboursé des frais engagés par moi même mon véhicule n est toujours pas réparé. Le montant des frais engagés est de 4 000 euros je ne suis pas la banque d Axa et mon courtier est incapable de résoudre mon problème</t>
  </si>
  <si>
    <t>kali-74973</t>
  </si>
  <si>
    <t>Surtout fuyez cette assurance!!!! Tout d'abord tout ce passe bien jusqu'au jour où vous avez envie de résilier votre contrat.. A partir de ce moment là ils vous font vivre un enfer: plusieurs refus de résiliation en sortant des prétextes bidons, un service client à la limite de vous insulter au téléphone!!
On rêve complètement!!</t>
  </si>
  <si>
    <t>abdel-samad-c-128820</t>
  </si>
  <si>
    <t>Je suis satisfait du service d'assurance...
Les prix me conviennent totalement...
Simple et pratique pour un jeune conducteur...
La plateforme est assez intuitive pour la réalisation du devis...</t>
  </si>
  <si>
    <t>sylvie-65030</t>
  </si>
  <si>
    <t>tres pratique tout est pris en charge ..................................................................................................................................................................................</t>
  </si>
  <si>
    <t>antoine-f-111168</t>
  </si>
  <si>
    <t xml:space="preserve">Bonjour je pense que je ne vais pas me réassurer cher vous,j'ai toujours été fidèle à votre assurance depuis nombre d'années .
Depuis 2 ans je paye de plein pot, la concurrence est rude c'est un fait ,mes j'ai trouvé largement moins cher sur le marché .
J'aimerais tant rester chez vous mais c'est à vous de voir avec le service client je paye tros cher de plus 2 ans et en plus je suis de plus de 2ans à 50% de bonus -malus veuillez me contacter au plus vite au: 0761531355 dans cette attente veuillez mes transmettre mon relevé d'information à ma boite mail qui est  saintjoseph@sfr.fr bonne réception dans l'attente de vous avoir en ligne ,veuillez je vous prie croire à mes salutations les plus respectueuse : Monsieur ANTOINE  FOURQUES </t>
  </si>
  <si>
    <t>ecortes-102508</t>
  </si>
  <si>
    <t xml:space="preserve">Lamentable.
Maison qui se fissure, un mur menace actuellement de s'effondrer commune classée catastrophe naturelle sécheresse, AUCUNE PRISE EN CHARGE. Lamentable.
Médiateur et associations de consommateurs vont être informés.
</t>
  </si>
  <si>
    <t>laforge-p-129460</t>
  </si>
  <si>
    <t>commercial très pro et très agréable
réponse claire et précise, à l'écoute et patient. 
J'espère ne pas regretter le choix de cette assurance mais pour l'instant tout est super!</t>
  </si>
  <si>
    <t>ghislaine-g-108131</t>
  </si>
  <si>
    <t xml:space="preserve">Très satisfaite de l'accueil téléphonique et de la disponibilité de la jeune femme que j'ai eu au tel.
Satisfaite également de la proposition et des tarifs qui m'ont été proposés </t>
  </si>
  <si>
    <t>alexis-m-110778</t>
  </si>
  <si>
    <t>Bon rapport qualité prix, impossible pour une agence de s'aligner avec eux. Le contrat nue et modulable est une bonne idée. J'espere être assez vite pris en charge au besoin.</t>
  </si>
  <si>
    <t>nico-55054</t>
  </si>
  <si>
    <t>2 ans que j'ai cette mutuelle de travail, mutuelle complètement inutile, jamais eu un remboursement, obliger de prendre un contrat dans une autre assurance</t>
  </si>
  <si>
    <t>05 novembre 2017 suite à une expérience en novembre 2017</t>
  </si>
  <si>
    <t>catherine-58611</t>
  </si>
  <si>
    <t xml:space="preserve">Bonjour,
Je ne recommande pas cette Assurance Emprunteur !
Suite à une renégociation de crédit immobilier, j'attends 1 remboursement depuis le 17/08/17 !
Merci par avance de procéder au remboursement de ces 2 sommes, dans un délai de 10 jours ouvrables qui suivent la réception de la présente.
Cordialement
C. COSTA
</t>
  </si>
  <si>
    <t>benjamin-o-109293</t>
  </si>
  <si>
    <t>nul . les personnes qui répondent au niveau des standards ne comprennent pas grand chose.
malus sur malus alors que je n'ai causé aucun accident.
très décu.</t>
  </si>
  <si>
    <t>kitty34-97771</t>
  </si>
  <si>
    <t xml:space="preserve"> l olivier assurance 
 première année  tarif ultra compétitif
 deuxième année explosion du tarif ! + 150 euros.
 prélèvement automatique impose dans le contrat attention si vous payez le première fois en entier, le montant sera débit même si résilier votre contrat, 
 ensuite impossible de vous faire entendre malgré XXXXXXXX mails et de régler ce que vous devez
 ensuite vous êtes remboursée sous 30 jours selon eux.
attention à résilier  plusieurs  contrats ils sont mélangés au risque de ne pas se retrouver avec une  reconduction annuelle de l’autre contrat si il est décalé.
 A FUIR 
TARIFS ULTRA COMPÉTITIFS POUR LA PREMIÈRE ANNE POUR MIEUX VOUS ASSOMMEZ LE DEUXIÈME
 EN PLUS LE COURRIER POSTE 20 JOURS AVANT LE RENOUVELLEMENT DE CONTRAT EST ARRIVE PLUS TARD FAUTE DES ACHEMINEMENT  ET COVID19
 C EST TANT PIS POUR VOUS....
 AUCUNE POSSIBILITÉ D ENTENTE RESTE SUR LE POSITION ET VOUS ETES LIBRE MAIS PRISONNIER DE LEURS CONDITIONS !
 </t>
  </si>
  <si>
    <t>orel-52371</t>
  </si>
  <si>
    <t>une assurance très cher qui augmente fortement chaque année pour au final pas grand-chose.
je voulais attendre l'échance pour partir mais en fait non
A éviter absolument</t>
  </si>
  <si>
    <t>05 mai 2019 suite à une expérience en mai 2019</t>
  </si>
  <si>
    <t>david501404-75631</t>
  </si>
  <si>
    <t>Assurance a éviter, j'ai été en arrêt pendant 7 mois, après les 90 jours j'ai voulu mettre en place l'assurance ITT, quand j'ai envoyer les papiers qui me demandés, a chaque fois il me réclamer d'autre documents ils m'ont réclamer des documents jusqu'en 2013 compte-rendu prestation santé etc etc... il cherche toujours quelque chose pour que le dossier soit toujours incomplète pour qu'on abandonne par désespoir!! C'est honteux d'avoir des assurances comme sa!!!</t>
  </si>
  <si>
    <t>fromentin-v-126675</t>
  </si>
  <si>
    <t>Je suis satisfaite du service de L'olivier assurance cependant petite déception concernant les frais de dossier facturés alors que nous sommes déjà clients.</t>
  </si>
  <si>
    <t>agnes-l-106109</t>
  </si>
  <si>
    <t>rapide, clair, efficace ; en espérant malgré tout n'avoir jamais besoin de leurs services, l'idéal étant de ne jamais connaître de sinistres, quels qu'ils soient.</t>
  </si>
  <si>
    <t>jean-bernard-p-112953</t>
  </si>
  <si>
    <t>oui très satisfaisant je suis contant de tout le groupe   
 très satisfaite tout mon assurances  je les mises en métropole quand j'habitais à Palaiseau.</t>
  </si>
  <si>
    <t>yann75-108085</t>
  </si>
  <si>
    <t>UNE HONTE ! Service client a la limite de l'aimable, du disque a choix multiples a répétition,  de la rétention d'infirmation, site très mal fichu, A FUIR</t>
  </si>
  <si>
    <t>alain29-99593</t>
  </si>
  <si>
    <t xml:space="preserve">Je suis assuré depuis plus de 35 ans, par malchance nous avons eu trois sinistres reponsables en 2019, et un sinistre respnsable en 2020, entrainant des degats matériels de type aile froissée sur des parkings.  Dans ce cas on passe dans la catégorie des conducteurs à risques et la MATMUT résilie le contrat, la MATMUT me propose un contrat de remplacement dans sa filiale MATMUT &amp; CO (AUTO 3D initiale &amp; CO) , ce contrat est plus cher ce qui peut être accepté avec le malus, mais ce qui n'est pas normal, le contrat est moins avantageux, les franchises sont plus élévées dans tous les domaines, il ne propose pas d'assistance panne 0 km. La garantie conducteur est dégradée...
Je pense que je vais aller voir ailleur et peut etre retirer toutes mes assurances </t>
  </si>
  <si>
    <t>ena-h-132495</t>
  </si>
  <si>
    <t>Utilisation facile du site. Rapport qualité prix intéressant. Service rapide et efficace. Idéal jeune conducteur. Je recommande. Merci pour le parrainage</t>
  </si>
  <si>
    <t>ab-52369</t>
  </si>
  <si>
    <t>J ai eu un accident en Algérie le mercredi 28.12.2016 vers 14h et je devais reprendre le bateau d'Oran le jeudi 29.12 à 12h à 500 km de mon domicile en Algérie. Sitôt appelé la maif en France à peine 15 mn j'ai eu le représentant de la maif en Algérie qui a chargé sur le champ un transporteur d'emmener moi et ma voiture au port d'Oran. Non seulement j'ai pu prendre le bateau le lendemain mais la MAIF s'est charge de la réception de mon véhicule à Marseille et a mis à ma disposition une voiture pour rentrer sur Dijon. Je tiens à remercier la MAIF pour le sérieux et l'attention qu'elle a porté à ce sinistre. La rapidité dont a fait preuve la MAIF a étonné l'ensemble des personnes auxquelles j'ai raconté cette mésaventure. Je tiens à remercier l'ensemble des personnes qui ont contribuer au suivi de ce dossier jusqu'à ce soir ainsi qu'a l'ensemble du personnel du groupe MAIF.</t>
  </si>
  <si>
    <t>luc-88894</t>
  </si>
  <si>
    <t>Lamentable. Ayant souscrit une garantie "hospitalisation" depuis 10 ans, j'ai été hospitalisé à 2 reprises fin 2019 et début 2020 pour quelques jous. J'ai demandé à bénéficier de l'indemnisation journalière. En un premier temps, il m'a été répondu que je n'étais pas assuré pour le dépassement d'honoraires alors qu'il n'en était pas question puisque je demandais simplement de bénéficier de l'indemnité journalière coresspondant à mon hospitalisation. Ensuite, il m'a été invoqué un problème d'ordinateur. Trois mois après je n'ai toujours rien reçu !</t>
  </si>
  <si>
    <t>schena-j-138617</t>
  </si>
  <si>
    <t>Je suis satisfaite conseillers à l’écoute et aide beaucoup , étant une première assurance il a su m’aiguiller afin que je comprenne tout , je recommande</t>
  </si>
  <si>
    <t>damien-m-127713</t>
  </si>
  <si>
    <t>J'ai effectué plusieurs devis et vous êtes sortie du lots et chez vous je suis satisfait je n'est pas trouvé mieux ailleurs, niveau tarif, vous êtes beaucoup moins chère</t>
  </si>
  <si>
    <t>paul-b-117654</t>
  </si>
  <si>
    <t>assurance avec service minimum...voir pas de tout ..a éviter....!!!!comme toutes assurance , c bien c pour payer ...mais quand vous avez un sinistre , tout change ...</t>
  </si>
  <si>
    <t>benjamin-o-121879</t>
  </si>
  <si>
    <t>Je ne suis pas du tout satisfait du prix exorbitant que je payes pour mon assurance 2 roues... Je viens de m'apercevoir que je payes 3x plus cher que pour les autres assurances 2 roues a conditions identiques...</t>
  </si>
  <si>
    <t>danielle-s-108152</t>
  </si>
  <si>
    <t>ayant été victime d'un vol, j'ai été surprise de savoir qu'il n'y avait pas de remboursement pour les effets personnels clé valise papier d'identité etc je suis déçue</t>
  </si>
  <si>
    <t>pat78-105405</t>
  </si>
  <si>
    <t>Cette entreprise est une honte absolue, je n'ai jamais vu un tel manque de réactivité et de professionnalisme ! et je confirme les réactions de tous ceux qui ont écrit précédemment .Voilà plus de 6 mois que j'attends un simple transfert d'un PERP sur un PER ! application de frais totalement anormaux  modifiés de manière unilatérale sans mon accord  ! aucune réponse à mes demandes/relances  et lettre AR!</t>
  </si>
  <si>
    <t>akouche-a-115253</t>
  </si>
  <si>
    <t>Les conseillé son sympathique et honnête il conseil de façon à ce que le client soit satisfait et c’est ce que j’ai apprécié. Les réglementations de mon contrat on bien été appliqué et correspondent à ce que je souhaitais</t>
  </si>
  <si>
    <t>tom31-74972</t>
  </si>
  <si>
    <t>Cela fait au moins trois semaine que je tente d'entrer en contact avec le juriste de l'assistance juridique qui ne me rappel jamais (au moins trois semaine). Pour faire le point sur mon véhicule immobilisé depuis plus de trois mois et où le juriste ne recontacte jamais. Des questions importantes qui restent sans réponses.</t>
  </si>
  <si>
    <t>sudiste-79212</t>
  </si>
  <si>
    <t>Fuyez cette assurance après avoir fait un accident où je n'étais pas fautive, j'ai attendu très longtemps pour être remboursé et surtout j'ai appris récemment que je n'étais plus assurer, il ont résilier mon contrat sans prévenir.</t>
  </si>
  <si>
    <t>13 septembre 2018 suite à une expérience en septembre 2018</t>
  </si>
  <si>
    <t>m-a-rs-66839</t>
  </si>
  <si>
    <t>service client horrible. lorsqu'il s'agit de souscrire tout est aux petits soins, mais lorsqu'il faut faire son vrai travaille d'assureur et eventuellement indemiser, tout deviens la compliquer. 1er remboursement, pare brise scooter, plus d'un an, j'ai donc du le faire changer a mes frais dans un 1er temps et courir apres AMV pendant plus d'un an pour enfin avoir mon du. et la j'attends depuis 4 mois que les choses avances pour mon scooter volé</t>
  </si>
  <si>
    <t>jej37-132196</t>
  </si>
  <si>
    <t>Très bien niveau prix cependant niveau service très insuffisant, que ce soit dans la communication où ils annoncent des choses qu'ils ne font pas ensuite ou dans les services proposés. Je ne conseil pas cette assurance si vous avez besoin d'eux, le prix est faible mais la qualité de service l'est tout autant.</t>
  </si>
  <si>
    <t>10 septembre 2018 suite à une expérience en septembre 2018</t>
  </si>
  <si>
    <t>fred2stsa-66733</t>
  </si>
  <si>
    <t>deux sinistres habitations déclarés
environs 20000 euros de devis pour les repartions pour chacun
expertise longue et douteuse ou les experts cherchent la faille pour ne rien prendre en garantie
 c est une honte !</t>
  </si>
  <si>
    <t>boristheblade-66738</t>
  </si>
  <si>
    <t>Mon véhicule a été percuté à l'arrière par une camionnette lorsque je m'arrêtais pour laisser passer un piéton sur un passage piéton. Ma caméra embarquée a filmé le moment de l'accident. J'ai également filmé avec mon téléphone une petite partie de notre discussion avec le conducteur de la camionnette lorsque j'avais compris qu'il n'y aurait pas de constat à l'amiable. Les voici: https://youtu.be/aU8zkJDxocI
Direct Assurance refuse d'utiliser ces vidéos comme éléments de preuves pour faire recours auprès de l'assurance adverse (je ne sais pas pour quelle raison). D'après Direct Assurance la responsabilité du tiers ne pourra être engagée que dans le cas où ce dernier l'accepte. L'absurdité totale! 
Ils me proposent également d'aller porter plainte pour un délit de fuite alors que le refus de faire un constat amiable et de donner son identité ne peuvent pas être qualifiés ainsi. L'article 434-10 du code pénal n'a aucune ambiguïté là-dessus. Il est inadmissible que le gestionnaire de sinistre ne le sache pas!
Je publie tous les éléments de ce litige sur le forum d'UFC Que Choisir: https://forum.quechoisir.org/le-mythe-du-delit-de-fuite-t176245.html</t>
  </si>
  <si>
    <t>lucie-v-113922</t>
  </si>
  <si>
    <t>tarif le moins cher que j'ai trouvé avec plusieurs formules
hyper pratique pour faire le devis,
rapide
on peut tout faire par internet
on voudrait toujours trouver moins cher mai c'est déjà bien</t>
  </si>
  <si>
    <t>mary-94309</t>
  </si>
  <si>
    <t>Je déconseille fortement cette assurance souscrite auprès de notre banque. La lenteur du traitement des dossiers, les pièces déjà envoyées et redemandées. Et puis au bout de quelques mois on réalise que tout est fait pour ne pas indemniser. Car tout est bon pour ne pas l'être !! Ne lâchez pas, faites vous aider par votre assurance juridique et puis il existe également un médiateur de l'assurance</t>
  </si>
  <si>
    <t>fanny-a-127793</t>
  </si>
  <si>
    <t>Il faudrait pouvoir mettre en lien avec notre contrat actuel que les données soit récupérées automatiquement, sinon rien à signaler
Cordialement 
Fanny ansel</t>
  </si>
  <si>
    <t>20 octobre 2020 suite à une expérience en octobre 2020</t>
  </si>
  <si>
    <t>herveter-98941</t>
  </si>
  <si>
    <t>Temps que vous n'avez pas de gros problème, tout va bien... Ensuite on va tout faire pour ne pas ne pas reconnaître le sinistre... Le personnel vous demande de vous assurer pour ceci et pour cela alors que dans leur propre Book il est marqué sauf pour ce sinistre !!!!
Assurance à éviter et a fuir et j'ai d'autres exemples !!!!</t>
  </si>
  <si>
    <t>kakou-58500</t>
  </si>
  <si>
    <t xml:space="preserve"> Suite à un incendie de mon véhicule début mai alors que je roulais tranquillement, je me retrouve aujourd'hui 6 mois après seul et abandonné par mon assureur. J'ai difficilement réussii a joindre mon gestionnaire en juin par téléphone qui m'a dit qu'il attendait un papier de la gendarmerie, jusque-là tout va bien. Il m'envoie un mail pour me dire qu'il s'occupe personnellement de mon sinistre, jusque-là tout va bien. 
 Et c'est là que tout commence à se gatter. Un mois plus tard j'ose envoyer un mail à mon gestionnaire pour demander des nouvelles du dossier, pas de réponse. Puis quelques jours plus tard j'envoie donc un autre mail, pas de réponse, et ainsi de suite pendant une semaine.
 Ok je laisse tomber je me dis c'est les vacances d'été, ils sont à la rue chez direct assurance. Soit on verra ultérieurement, mais ça me fatigué déjà.
 Depuis j'ai essayé par téléphone. Mais comme vous ne pouvez pas avoir directement votre gestionnaire sur leur plateforme au bout du monde, vous devez convenir d'un rdv téléphonique avec votre gestionnaire. Le gros souci c'est que j'ai convenu de plusieurs rdv sur des créneaux horaires bien précis et que jamais personne ne m'a rappelé...
 Je me retrouve donc 6 mois après le sinistre sans aucunes informations concernant mon dossier, mon gestionnaire ne me rappelle jamais lors des rdv convenus. C'est une impasse et je perds temps et énergie pour rien. Je suis écœuré par leurs manières.
</t>
  </si>
  <si>
    <t>nato-61751</t>
  </si>
  <si>
    <t>Inscription sur internet en décembre 2017... toujours pas reçu de carte d'adhérent. Ils ont perdu mon dossier... ça promet !</t>
  </si>
  <si>
    <t>quentin-d-128602</t>
  </si>
  <si>
    <t>Après comparaison avec d’autres assureurs, direct assurance est clairement le meilleur choix pour moi. Sachant que les comparateurs d’assurance ne me l’on pas conseillé, mais l’ont fait pour des assureurs qui me proposaient des tarifs 50% supérieurs.
Bref, comparez vous même!</t>
  </si>
  <si>
    <t>phil-74896</t>
  </si>
  <si>
    <t>Attention!!! N'oubliez pas de prévenir la mgen lors de votre départ en retraite. Même si ils sont au courant, ils vont attendre 5 mois et vous facturer des prestations d'actif dont certaines sont caduques et cela après 40 ans de cotisation pour mon épouse et 22 pour moi. Aucune médiation possible de la part du directeur de besançon monsieur Bouaouli. Aucun égard. C'est lamentable. Donc soyez vigilent. Un adhérent très déçu de la MGEN qui pense à ses collégues. Pour plus de détails vous pouvez m'écrire  philippe.hoffer@gmail.com. Je vais contacter un médiateur, mais je n'ai pas beaucoup d'espoir. Avec de tels procédés, la MGEN risque de rendre malade ses adhérents. C'est un comble. Plein d'amour à monsieur Bouaouli.</t>
  </si>
  <si>
    <t>alain-l-107852</t>
  </si>
  <si>
    <t>Un tarif compétitif, en espérant que ce ne soit pas seulement une offre d'appel.
Mauvaise expérience avec assureur précèdent, Dir.Ass. +43% en trois ans.</t>
  </si>
  <si>
    <t>17 janvier 2017 suite à une expérience en janvier 2017</t>
  </si>
  <si>
    <t>sacha-51406</t>
  </si>
  <si>
    <t>Depuis 23 ans chez courtier JLM (AXA) à Cannes et toujours que des bonnes expériences.
Une équipe dynamique, sympathique et compétente!</t>
  </si>
  <si>
    <t>laurent-m-112342</t>
  </si>
  <si>
    <t>Une souscription grandement facilité.
Site internet plaisant à utiliser.
Franchise tout de même très élevé dans le cadre d'un véhicule de plus de 10 ans.</t>
  </si>
  <si>
    <t>michel-92020</t>
  </si>
  <si>
    <t>Voila un assureur qui n'est pas capable d'assurer un véhicule en tout risques tant que celui-ci est en WW ????
A mon avis l'actuaire (espèce de gestionnaire chef de la compagnie) est à coté de la plaque.
Du jamais vu dans le monde de l'assurance auto, une exclusivité " L' OLIVIER Assurances ", mais bon, maintenant c'est des Anglais.......
Assureur à la Retraite
Michel HOSTER
EX client de cette compagnie !!!!</t>
  </si>
  <si>
    <t>01 juillet 2017 suite à une expérience en juillet 2017</t>
  </si>
  <si>
    <t>lechat123-55749</t>
  </si>
  <si>
    <t>Très bonne compagnie, mon sinistre a été traité très rapidement et ils sont très faciles à joindre. Les tarifs sont vraiment intéressants. Je suis réellement très satisfait.</t>
  </si>
  <si>
    <t>zalain13005-70466</t>
  </si>
  <si>
    <t>Bonjour Je voudrai prévenir ceux qui sont démarchés par téléphone par cette assurance Neoliane qui se fait passée pour une filiale de votre banque est un argument de vente qui est faux ou qui vous dit que grâce à vos points de fidélités vous pouvez souscrire à prix avantageux à leur protection civile  Tout ça est faux et seulement  pour vous mettre en confiance ils vous envoient un code par SMS en vous faisant croire que c est pour être sur que vous êtes la bonne personne en vous demandant de lire ce code qui n'est simplement qu'une signature numérique pour souscrire à l un de leur contrat sans vous le dire c est ensuite en lisant ce SMS que vous vous apercevez que c est une signature numérique Ensuite vous recevez le contrat à la limite de la date de rétractation pour que vous n’ayez pas le temps de vous rétracter ayant besoin de votre numéro adhérent  pour vous rétracter Le mieux est d appeler leur service clientèle pour avoir votre numéro d adhèrent pour ouvrir votre compte en ligne pour ensuite faire votre lettre de rétractation plutôt que d'attendre leur contrat J ai appelé ma banque qui m a certifier que cette assurance n est en aucun cas affiliée a cette assurance</t>
  </si>
  <si>
    <t>christophe-p-110327</t>
  </si>
  <si>
    <t>horrible je ne peu plus les voir, c'est un calvaire pour les quitté cela fait trois mois que je me débat avec eu.
cette assureur a pris la grosse tète et n'a plus aucun respect pour ses assuré</t>
  </si>
  <si>
    <t>fredo1979-58831</t>
  </si>
  <si>
    <t xml:space="preserve">sinistres suite Ouragan IRMA 
J'ai un appartement à Saint Martin qui à subit des dégâts suite au passage de l'ouragan IRMA. Mon crédit logement étant au CM je me suis dis pourquoi pas ne pas mettre mon assurance Logement dans le même établissement, j'aurais mieux fais de me casser la jambe ce jour là !!! 
Devant rentrer en France pour des obligations professionnel l'expertise ce fait avec un de mes collègues et un expert du cabinet envoyé par l'assureur, jusque là rien d'anormal. Les problèmes commences dés lors que je relance pour connaître l'état d'avancement de mon dossier et si le rapport d'expertise à bien été remis à la cie pour pouvoir procéder à mon indemnisation....depuis ce jour je ne reçois comme réponse : 
- nous avons bcp de travail 
- il y a bcp de dossier 
Comme si je ne le savais et comme si je ne savais pas que la situation est particulière 
néanmoins il faudrait tout de même que l'assurance et son service dédié à la gestion des sinistres CONSTATEL comprenne que tout le monde n'a pas 40 000 euros devant lui pour entreprendre les travaux et que tout retard dans les indemnisation prive à al fois le propriétaire de la possibilité de louer son appartement et les éventuels locataire de trouver un logement sur une ile ou 75% des logements sont détruits 
je vous passe le courrier et les échanges téléphonique me disant que dans sa grande bonté l'expert va travailler le 11 Novembre pour rendre son rapport et ou rien n'a été fais 
Dans une tel situation et si CONSTATEL n'a pas la capacité humaine pour absorber la charge de travail je pense qu'il y a assez de personne cherchant du travail en France pour les embaucher sous formes de CDD etc et ainsi répondre de façon normal à la demande de leur client 
car sauf erreur de ma part j'ai toujours payé mes cotisations et de ce fait je me réserves le droit d'avoir un service à la hauteur de ce que nous avons vécu 
En résumé j'envisage d'une part de quitter le crédit mutuel et de surtout de ne plus avoir de bien couvert par leur assurance </t>
  </si>
  <si>
    <t>jeff75-100845</t>
  </si>
  <si>
    <t>l'AFER ne répond pas aux emails, ne répond pas aux notifications de déménagement, leur courtier EPARGNE ACTUELLE pareil (se contente de toucher ses commissions recurrentes).
Et que dire des performances pitoyables des fonds AFER.
- Lorsque les marchés montent, les fonds AFER atteignent péniblement la moitié de la performance indicielle.
- Lorsque les marchés dégringolent, les fonds AFER font encore mieux côté descente.
Ouvrez un compte titre, prenez un tracker, même imposé à 30% c'est mieux payé qu'une assurance vie AFER!</t>
  </si>
  <si>
    <t>eltharrion-72178</t>
  </si>
  <si>
    <t>J'ai pris un contrat auprès de leur service concernant une prise en compte du salaire en cas de congé longue maladie.... ca faisait des années que je souhaitais ce contrat mais je ne l'ai rempli qu'après avoir rencontré leur personnel à mon travail. J'ai signé le 1 ier mai le contrat, le temps qu'il me soit établi durée 1 mois. Malheureusement je suis tombé malade le 16 avril et je n'aurai jamais cru que je tomberai en clm.... Après avoir effectué une demande auprès de leur service, 15 jours d'attente et je reçois un courrier ou ils m'indiquent qu'ils refusent  la prise en compte de mes droits en déclarant que j'étais malade avant la signature du contrat.... Pourtant la personne qui m'a établi le contrat me confirmait que je devais attendre juste trois mois après la signature du contrat pour etre indemnisé... En terme je vais avoir une perte de paye et heureusement que celà ne devrait pas durer des années concernant ma maladie. J'aimerai reprendre le boulot mais malheureusement non je ne peux pas.... Merci la MGP. Je me sens juste trahi et peiné de ce genre de réponse, même pas de contact pour comprendre notre situation.</t>
  </si>
  <si>
    <t>vidal-j-128837</t>
  </si>
  <si>
    <t>le monsieur au téléphone étais sympathique et très serviable. par contre c'est pas cool de nous faire écrire un minima de cent cinquante caractères !!</t>
  </si>
  <si>
    <t>dominique-g-105454</t>
  </si>
  <si>
    <t>j'ai constaté une hausse de 7% sur ma prime.  j'ai eu votre service client pour avoir des informations. Etant à la retraite depuis novembre 2020, j'utilise encore moins mon véhicule. un responsable devait me recontacter. aucune nouvelle à ce jour.</t>
  </si>
  <si>
    <t>jose-roberto-x-129704</t>
  </si>
  <si>
    <t>Le paiement avec la conseillère n'a pu aboutir. J'ai dû effectuer la souscription seule depuis mon ordinateur. Aucune solution n'a été proposée par la conseillère qui m'a dit que le responsable n'avait lui non plus aucune solution à le proposer. 
Zéro ! Pour la suite, une fois la souscription faite par ordinateur, tout est ok.
La voiture assurée va effectuer peu de kilomètres, a un stationnement sécurisé et est ancienne. Je reste étonnée, étant déjà assurée chez vous, du montant de la cotisation annuelle. J'aurais pensé 50€ de moins.
Merci pour la prise en considération de ces désagréments.
José Roberto Xavier Affonso</t>
  </si>
  <si>
    <t>11 septembre 2018 suite à une expérience en septembre 2018</t>
  </si>
  <si>
    <t>almeti-65901</t>
  </si>
  <si>
    <t>Dans l'ensemble, nous sommes satisfaits des garanties habitation de la GMF. En effet, nous avons une agence accessible à proximité et la possibilité de se faire rappeler est pratique. (A noter, on est vraiment rappelé dans les délais annoncés.)
Les conseillers répondent présents et les garanties sont bonnes. (Notre serrure a été parfaitement prise en charge après une tentative d'effraction... rapidement.)
J'apprécie aussi le soucis de satisfaction client (chaque échange donne lieu à une évaluation de leur prestation).
L'ensemble de ces points positifs aide à faire passer un tarif élevé à première vue.</t>
  </si>
  <si>
    <t>jeremie-vanille-74868</t>
  </si>
  <si>
    <t>Ne respecte pas la loi Hamon :
Après avoir signé chez un autre assurreur depuis 2 mois, j'ai maintenant 2 contrats d'assurance car le nouvel assurreur n'a pas pu résilier mon contrat auto à la GMF.
La GMF étant de mauvaise foi, elle ne communique pas avec mon nouvel assureur.</t>
  </si>
  <si>
    <t>vdv-98187</t>
  </si>
  <si>
    <t>J’ai eu une sinistre (vol moto) et donnant tous les éléments nécessaires pour le remboursement, cela était réglé en 15jours. Mis à part le fait d’être dégoûtée d’avoir perdu ma moto que j’aimais tant, je n’ai rien à dire de négatif sur cet assureur. Ils sont à l’écoute et réactif. Je recommande vraiment parce que c’est bien de critiquer mais c’est aussi bien parfois de savoir dire quand les choses se déroulent bien!</t>
  </si>
  <si>
    <t>entzmann-y-119096</t>
  </si>
  <si>
    <t>Super service et communication par téléphone avec les interlocuteurs le prix est très satisfaisant par rapport à la concurrence je recommande vivement</t>
  </si>
  <si>
    <t>jmbuy-93134</t>
  </si>
  <si>
    <t>adhérent macif depuis 1990, j'ai eu le 21/5/2020 mon premier sinistre, le vol de mon véhicule retrouvé calciné.
aujourd'hui le 3/7/2020, soit 7 semaines après , je ne suis toujours pas remboursé, je suis obligé d'appeler 2 fois par semaine pour connaitre l'avancement de mon dossier, sinon aucune info.
la semaine dernière, la gestionnaire du dossier m'a dit que c'était un délai tout à fait normal.
quand il s'agit de prélever les cotisations , ils n'attendent pas 7 semaines.
de plus, je suis également assuré pour mon habitation et un autre véhicule, et j'ai mon compte en banque à la SOCRAM.
vous l'aurez compris, je vais donc quitter la MACIF, et je ne recommande à personne d'y adhérer</t>
  </si>
  <si>
    <t>27 février 2021 suite à une expérience en février 2021</t>
  </si>
  <si>
    <t>gino-104878</t>
  </si>
  <si>
    <t>Bonjour à tous, bien lire mon insatisfaction de cette mutuelle qui a grandement changé en
l'espace de 10 ans,en s'alliant avec des santéclair,almérys,amélie,puis tartenpion!!!
Je suis à cette mutuelle depuis plus de 40 ans,à l'époque il y avait un contact,humain comme téléphonique qui nous tenait informé ou le suivi était sérieux,clair et précis. De nos jours:il y a espace client ( débrouille toi) moi je ne peux meme pas y rentrer car il faut rentrer les numéros,et le contact est anonyme. Quand aux cotisations à 63 ans 1/2 je paie 136 euros mensuellement pour m'entendre dire,une paire de lunettes tous les 2 ans,ou bien payer des soins dentaires afin de se faire rembourser par la suite.Tout ceci n'est pas normal.Si besoin de lunettes ou se faire soigner les dents ce n'est pas un luxe!!!!
Ce qui m'a le plus déçu dans cette mutuelle,il y a 6 ans environ,ils m'ont supprimé le capital décès, comme quoi il fallait payer une cotisation mensuelle de 6 euros environ à une autre boite pour le conserver.C'est absurde!!!!En parlant avec des personnes ,beaucoup paient moins cher et ont les memes couvertures(Radiance etc;;;la mieux la CMU)De nos jours ,toutes les mutuelles devraient faire leur passage dans les écoles!!!
Fils et petit fils de policier,moi meme policier,ça s'est dégradé vitesse grand V,comme l'orphelinat de la police.Pourtant c'est une époque à se tenir les coudes.Bref tout fout le camp</t>
  </si>
  <si>
    <t>stephanie-l-109756</t>
  </si>
  <si>
    <t>Suite à un sinistre voiture volée, directe assurance m'a dédié un conseiller pour suivre mon affaire. Je suis très contente de l'accompagnement et du suivi. Je recommande cette assurance.</t>
  </si>
  <si>
    <t>amine-50283</t>
  </si>
  <si>
    <t>Très mauvaise relation clientèle et Service client incompétent qui ne fais pas son travaille correctement ainsi la responsable!!!il faut attendre au mois 15 mn pour les avoir,erreur dans le contrat de leurs part ils rajoutent 15 euro supplémentaire n'importe quoi  je n'ai jamais vu ça ...a fuir.....</t>
  </si>
  <si>
    <t>apostu-l-109421</t>
  </si>
  <si>
    <t>Je viens de souscrire à la nouvelle assurance car j'avais vendu mon véhicule l'été dernier et je viens de racheter un autre. La procédure de souscription est simple. Merci.</t>
  </si>
  <si>
    <t>petit-e-111195</t>
  </si>
  <si>
    <t>JE SUIS SATISFAIT MAIS CELA A ETE TRES DIFFICILE A ENREGISTRER EN LIGNE LE DEVIS.
J'AI FAILLI RENONCE A SOUSCRIRE ET J'AI DU M'Y REPRENDRE UNE DIZAINE DE FOIS AU MOINS</t>
  </si>
  <si>
    <t>soyons-serieux--79022</t>
  </si>
  <si>
    <t xml:space="preserve">J'ai été accrochée il y a 3 ans par une bonne femme qui voulait dépasser 2 bagnoles en même temps, dont la mienne, et qui a pris la fuite. Et ça fait 3 ans maintenant que les "experts" de la Macif n'ont pas lu mon constat, me déclarant 100% responsable par défaut, ou incompétence. Et quand j'appelle, on me demande d'attendre ou on me dit carrément d'aller voir ailleurs. Cette assurance est réellement déplorable. </t>
  </si>
  <si>
    <t>lea-s-121924</t>
  </si>
  <si>
    <t>Je suis satisfaite du service. 
Facilité d'utilisation du site d'April moto.
Rapidité de prise en charge de mon dossier de souscription. 
Très bien pour les paiements mensuels.</t>
  </si>
  <si>
    <t>29 décembre 2016 suite à une expérience en décembre 2016</t>
  </si>
  <si>
    <t>ronald-50750</t>
  </si>
  <si>
    <t>Suite dégât des eaux S.de B. rapport expert non communiqué à l'assurance (délai 15 jours ouvrables). Promesse de l'expert le 14 décembre d'un règlement avant ou juste après Noël. A ce jour AXA n'a pas connaissance du rapport de l'expert. Malgré plusieurs relances de ma part ... aucun résultat. Décevant.</t>
  </si>
  <si>
    <t>jacky-s-122238</t>
  </si>
  <si>
    <t>Très rapide est simple
Sécurité du site je pense assurer correctement pour mon scooter a un prix avantageux j espère recevoir ma carte verte rapidement</t>
  </si>
  <si>
    <t>juan-a-116128</t>
  </si>
  <si>
    <t>Le prix me convient. Le système est simple et pratique. Plusieurs personnes me l'ont conséillé. Bon avis du départ. On espère que cela restera comme ca en cas d'un problème!</t>
  </si>
  <si>
    <t>ocey1-60189</t>
  </si>
  <si>
    <t>Très satisfaite de la MAIF, aussi bien pour l'assurance auto qu'habitation et autres.</t>
  </si>
  <si>
    <t>audreylb-75132</t>
  </si>
  <si>
    <t>A fuire !</t>
  </si>
  <si>
    <t>rodriguez-i-118026</t>
  </si>
  <si>
    <t xml:space="preserve"> Personnel Très efficace, rapide,compétitif au niveau des tarifs, personnel très agréable. Transaction rapide et simple.
Je recommande cette assurance.</t>
  </si>
  <si>
    <t>renault-j-139027</t>
  </si>
  <si>
    <t>SATISFAISANT TRES BONNE ECOUTE DU CLIENT BONNE ASSURANCE CONSEILLER VIRTUEL TRES COMPETANT RECEPTION RAPIDE PRIX CONVENABLE ASSURANCE A RECOMMANDER MERCI</t>
  </si>
  <si>
    <t>philippe-o-110569</t>
  </si>
  <si>
    <t xml:space="preserve">RAS / 
Simplement , il fallait savoir Qu'un conducteur secondaire malgré ses 50% , paierai plus cher , que le conducteur principal à equivalence d'UTILISATION .
salutations </t>
  </si>
  <si>
    <t>charlie-66306</t>
  </si>
  <si>
    <t>rachat total assurance vie receptionné le 15 juin a mon agence dossier complet a ce jour 21 aout 2018 AUCUNE NOUVELLE. J 'ai envoyé une réclamation ou l on m'a dit que le dossier avait été traite le 17 juillet plus d'un mois après la réception et que c'était normal pas de réponse à mon dernier mail, ma conseillère m'avait qu'il fallait attendre. Le délai legal étant de deux mois j'en demande une indemnité de retard et le paiement au plus vite a defaut une avance car j'ai des problemes financiers actuellement a cause de cette situation</t>
  </si>
  <si>
    <t>albert-d-122634</t>
  </si>
  <si>
    <t>cession de véhicule et manque de contact manque d'amabilité et manque de d'explication  manque de gentillesse et manque de confiance alors aurevoir
je résilie mon contrat par cession de véhicule car vous m'auriez eu pour des années comme assuré adieu</t>
  </si>
  <si>
    <t>16 avril 2018 suite à une expérience en avril 2018</t>
  </si>
  <si>
    <t>nanard-63307</t>
  </si>
  <si>
    <t>Pas très rapide, Mais efficace...peut-être un peu cher et encore. comme toutes les assurances, elles ont un porte-monnaie en peau d'hérisson....facile à ranger  mais l'argent très dur à sortir.</t>
  </si>
  <si>
    <t>imen-63793</t>
  </si>
  <si>
    <t xml:space="preserve">Client 259070
Tres dessus on m'écoute pas rt ils ne répond a m'a quistion je suis assurer depuis un an je demande le changement de formule il me confirme sue c'est bon apres il me prélève plus que avant  et bien sur avec la meme formule je vais résilier  bientôt </t>
  </si>
  <si>
    <t>anonymous-90384</t>
  </si>
  <si>
    <t>Suite à un sinistre non responsable, ma voiture a été déclarée Non Réparable, et j'ai été indemnisé à 600 euros alors que des voitures équivalentes étaient vendues 1500 euros en occasion. J'ai réussi à récupérer 200 euros de Malus Doloris grâce à l'intervention d'une association de consommateurs (LDDA)</t>
  </si>
  <si>
    <t>rafa-55119</t>
  </si>
  <si>
    <t>Nul je viens d'avoir un sinistre depuis trois jours j'attends un véhicule de remplacement j'ai contacté cinq fois l'assistance, le véhicule devait m'être livré aujourd'hui j'ai bloqué toute mon après midi sans aucun retour au téléphone on me demande de contacter diretement le loueur ...A la MMAF c'est le client qui bosse !</t>
  </si>
  <si>
    <t>adeline-131649</t>
  </si>
  <si>
    <t xml:space="preserve">attention si vous été remboursé de temps à l’année  de 1000€ pour votre chien par exemple et que vous donner 30€ Par mois soit 360€ à l’année 
Surprise l’année d’après vous redonner par mensualités la différence des 1000€ remboursé !!!!!
Mais bien sûr ça il vous le dise pas quand vous vous inscrivez
Mais il ont le culot de le dire quand vous voulez vous désabonner </t>
  </si>
  <si>
    <t>pascontente-139576</t>
  </si>
  <si>
    <t>Je ne recommande pas du tout.
J'ai payer la première année j'ai du demander ou attendre pour avoir ma carte grise et c'était à moi de l'imprimer la blague. 
La deuxième année ils m'ont prélevé et je n'ai jamais rien reçu malgré mes demandes. Ils sont capable de vous envoyez une lettre pour vous prévenir que vous allez être prélever pour l'année entière; mais même pas capable de nous envoyer ce qui nous est dû, cet à dire la vignette verte ! Je ne recommande pas du tout, aller voir les assurances connu quitte à payer plus cher et de ne payer pour rien !!!!
Bonne journée</t>
  </si>
  <si>
    <t>ti-paule-58219</t>
  </si>
  <si>
    <t xml:space="preserve">Pour souscrire pas de soucis le conseiller Mr LAMY  vous appelle   j usqua 5 fois par jour avant la signature .Puis quand on a besoin d un renseignement impossible de l avoir  et au tel personne ne sait vous répondre  (des potiches)On a l impression d une mutuelle Fantôme 
Conseil À FUIR   </t>
  </si>
  <si>
    <t>sisi-60136</t>
  </si>
  <si>
    <t>g-c-25-117488</t>
  </si>
  <si>
    <t>Assure pendant une quinzaine d’année sans sinistre à la macif , je change de voiture et on m’augmente ma prime de 100  % en me disant que c’est une voiture de luxe «  c’est une Porsche » donc j’ai résilié mon contrat , pas correct de ce coup là .</t>
  </si>
  <si>
    <t>yaston-86094</t>
  </si>
  <si>
    <t>Je regrettes de m'etre inscrit dans cette assurance, le mot imcapable à ete creer pour eux, pour un brise glace on me demande de faire des photos, je l'ai fais, et on me demande d'en refaire encore et encore, 9 jours que je suis sans véhicule car ils refusent de me rembourser si je n'ai pas leur validation</t>
  </si>
  <si>
    <t>30 décembre 2018 suite à une expérience en décembre 2018</t>
  </si>
  <si>
    <t>A éviter de s'assurer chercher cette compagnie assurance des qu'il deux problème  non responsable résilier  non rembourser en plus  avec un bonus50% plus  assure de plus 25 Anne chercher eu  ? Je ne conseil pas de vous assurer cher eu</t>
  </si>
  <si>
    <t>14 août 2020 suite à une expérience en août 2020</t>
  </si>
  <si>
    <t>josie-96308</t>
  </si>
  <si>
    <t>J'avait un  rachat de crédit   avec une assurance décès  sur mon époux  et moi même. Assurés tous les deux à 100%. Mon époux est décédé A mois de mai.  J'ai ouvert un dossier de prise en charge de mon assurance.   mon rachat de crédit  a été pris en charge à 100%.  Assurance compétente . mon dossier à été  traité rapidement malgré le confinement.  Je recommande cette assurance.  J'ai été bien accompagné  pour le bon suivi de mon assurance. Merci.</t>
  </si>
  <si>
    <t>fanny-d-116344</t>
  </si>
  <si>
    <t>Conseilllère très compétence je suis nouvelle utilisatrice donc pas trop d'opinion sur la qualité du service en cas d'incident mais je trouve déjà que l'option connectée est intéressante, j'espère que je vais m'y retrouver financièrement.</t>
  </si>
  <si>
    <t>igins-99719</t>
  </si>
  <si>
    <t>Après plus de quarante années d’assurance (1979) auto et autres auprès de la MAIF,  je viens de recevoir un avis de radiation sans aucune motivation pour un véhicule  (VAM) alors que je n'ai pas eu de sinistre depuis fort longtemps,  cependant mes 3 contrats RAQVAM eux n'ont pas été résiliés...  Après avoir ? à la délégation de mon département la personne que j'ai eu au téléphone n'avait pas d’information , dommage ! Je vais donc aller au devant et faire des recherches pour changer d ’assureur pour l’ensemble de mes  contrats. 
La MAIF assureur militant...
 Bien cordialement</t>
  </si>
  <si>
    <t>lavande-109717</t>
  </si>
  <si>
    <t>La MGEN est une mutuelle injoignable. Si nous n'avons pas de problème alors tout va très bien. Les cotisations sont onéreuses et les remboursements inadaptés, insuffisants. La MGEN ne s'adapte pas aux nouvelles pratiques des patients ( ostéo très peu remboursée, médecine douce le néant...). Pas de possibilité d'avoir un interlocuteur et une ligne directe. C'est une plateforme qui traité les appels. Vous tombez à chaque fois sur une personne différente et vous devez reprendre à 0 vos explications ... Difficile d'y échapper en plus lorsqu'on est enseignant. C'est très curieux, sur le site MGEN , la mutuelle est curieusement très très bien notée tandis que sur un site indépendant elle est très mal notée...Les autres grandes enseignes ont leurs agences locales et leurs conseillers accessibles. A la MGEN on ne se sent pas client...</t>
  </si>
  <si>
    <t>mp-103000</t>
  </si>
  <si>
    <t>Dégât des aux qui n'est toujours pas payé 7 mois après. Mauvaise foi caractérisée. Aucune réaction aux mails et quand on tape du poing sur la table, une "illettrée" vous accuse d'escroquerie parcequ'un devis daté du 07 et lu comme 01 !!!! A cejour je suis obligée de contacter un avocat. C'est un scandale. le client est considéré comme un apport d'argent, mais relation zéro. A déconseiller fortement.</t>
  </si>
  <si>
    <t>claire-d-130274</t>
  </si>
  <si>
    <t xml:space="preserve">Bien placé au niveau des prix et garanti ( a voire en cas de sinistre)
Nous espérons être satisfais de cette assurance si nous avons un sinistre.
L'avenir nous le dira !! </t>
  </si>
  <si>
    <t>coyard-a-112743</t>
  </si>
  <si>
    <t>Je suis très satisfait de cette assurance car elle assure tout le monde à de bon prix comparé aux autres assurances qui sont trop sélective et cela est un point Fort</t>
  </si>
  <si>
    <t>01 juin 2020 suite à une expérience en juin 2020</t>
  </si>
  <si>
    <t>patrick73-89878</t>
  </si>
  <si>
    <t>Attention, les renseignements donnés lors du premier contact par téléphone ne sont pas fiables. J'ai demandé si je devais obligatoirement faire graver mon véhicule, l'opératrice m'a affirmé que non. J'ai signé le contrat et quelques semaines plus tard  l'on me réclame le certificat de gravage.</t>
  </si>
  <si>
    <t>jackie-96871</t>
  </si>
  <si>
    <t>j'ai parrainé 3 personnes, je n'ai jamais vu l'offre de parrainage. depuis plusieurs mois, ils ont pourtant les numéros des contrats signés, ils ne m'ont jamais offert l'offre dont j'avais le droit.C'est de la publicité mensongère et c'est surtout déplorable et assez minable qu'une societé comme celle ci n'honore pas un geste qui ne lui coûtait pas grand chose !!! Qu'est ce que cela représente pour eux ?  déplorable vraiment !!!</t>
  </si>
  <si>
    <t>volguiz-80599</t>
  </si>
  <si>
    <t>la cotisation qui augmente de 82 % ??????? En clair si votre animal tombe malade les cotisations s'envolent..... Tout le monde sait qu'un animal vieilli et a plus de risque d'être en visite chez le vétérinaire. c'est la porte ouverte à cet assureur de faire exploser les cotisations.  j'arrête tout de suite mon contrat (qui a des années) et je déconseillerai partout cette assurance!</t>
  </si>
  <si>
    <t>thomas-51432</t>
  </si>
  <si>
    <t>Maaf et leur publicité mensongère.... Tout une histoire qui se répète...
Assuré MAAF depuis des années (contrat habitation, auto, moto, contrats additionnels instruments enfant etc...) j'ai eu l'honneur de recevoir, suite à un sinistre responsable, une lettre m'informant qu'en tant qu'excellent client je bénéficiais du Bonus à vie.... Sauf qu'un malus m'a bien été appliqué avec la majoration afférente..... !
Evidemment suite à réclamation on m'informe que j'ai reçu ce courrier par erreur....FIN DE LA DISCUSSION...si tant est qu'il y'en ai eu une à un moment...
On va donc résilier tous les contrats (+ ceux des beaux parents) en toute tranquillité et continuer à porter la bonne parole quant à leurs agissements....
Un pigeon parmi tant d'autres hélas...</t>
  </si>
  <si>
    <t>mado-80551</t>
  </si>
  <si>
    <t>J'ai été particulièrement bien renseigné par RALI, très sympas , accueillant au téléphone et très agréable</t>
  </si>
  <si>
    <t>jardin-n-133080</t>
  </si>
  <si>
    <t>JE SUIS SATISFAIT DU SERVICE . BON CONTACT AVEC LE CONSEILLER . PRIX CORRECT .
FACILITE DE MISE EN ROUTE POUR LA SUITE . CONTACT SUPER AVEC TOUT LE SERVICE CLIENT</t>
  </si>
  <si>
    <t>cyrille-f-116235</t>
  </si>
  <si>
    <t>suite à un delai trop important de remboursement de réparation d'impact  de pare brise, AVEC XXXX RELANCE, j'ai fait un devis dans une autre assurance qui est mois chère de 200 euros pour plus de service.
Je pense donc résilié bientôt ce contrat</t>
  </si>
  <si>
    <t>sacha-m-111452</t>
  </si>
  <si>
    <t>excellent rapport qualité/prix et grande facilité d'utilisation du site.
ET 50% moins cher que ma précédente assurance avec des services qui me semblent équivalents.</t>
  </si>
  <si>
    <t>mik-d-104961</t>
  </si>
  <si>
    <t>J'ai besoin de baisser les coût fixe mensuels suite au Covid. Je trouve une offre plus basse de 100 euros sur internet chez vous pour ma voiture.... Ce qui veut dire que je paie plus qu'un nouveau souscripteur.. super pour la fidélité !</t>
  </si>
  <si>
    <t>sindy33540-88157</t>
  </si>
  <si>
    <t>Horrible... Je n'ai jamais vue ça!! 5 mois que j'ai adhéré, et pas un seul remboursement... La teletransmition qui fait partie du contrat n'est même pas mise en place ! Ils me doivent plusieurs centaines d'euro, et malgré mes appels et mails de réclamation, rien de bouge !!... Je suis désespérée... Et très déçu.</t>
  </si>
  <si>
    <t>fulchiron-139496</t>
  </si>
  <si>
    <t>J’étais client chez vous auparavant, avant que ma compagne soit embauchée chez Groupama où nous avions tous nos contrats. On verra si le retour se passe bien...</t>
  </si>
  <si>
    <t>codevelle-m-126663</t>
  </si>
  <si>
    <t>le devis est correct, mais un manque d'infos sur le youdrive. un delai de 10 j pour verser la sommes par CB aurait été bien. sinon service simple et rapode</t>
  </si>
  <si>
    <t>jdjdj-130127</t>
  </si>
  <si>
    <t>Beaucoup d'option très chère et inutile. Pour exemple ma fille a cassé sa tablette et rentrait dans les conditions de l'option équipement +, en appelant pacifica ces derniers m'ont refusé le remboursement.</t>
  </si>
  <si>
    <t>25 décembre 2016 suite à une expérience en décembre 2016</t>
  </si>
  <si>
    <t>cardap-50643</t>
  </si>
  <si>
    <t>accueil au 3015 hautin et suffisant (style si vous n’êtes pas content , allez voir ailleurs , en agence , pas de problème ,mais les devis changent trop facilement pour les mêmes demande quand on fait un devis sur le net</t>
  </si>
  <si>
    <t>morais-p-110445</t>
  </si>
  <si>
    <t xml:space="preserve">Très bien tout par téléphone et mail , explications des options et des prix
reste après envoie des documents le remboursement des 50 euros du parrainage  </t>
  </si>
  <si>
    <t>romain-m-110150</t>
  </si>
  <si>
    <t>Je suis très satisfait du site et de cette assurance que je viens de souscrire pour ma moto le site est très fluide et bien expliqué rien à dire super</t>
  </si>
  <si>
    <t>aurelien-q-129419</t>
  </si>
  <si>
    <t xml:space="preserve">5étoiles niveau prix étant donné que c'est la seule assurance qui a acceptée de m'assurer jeune permis sur la moto de mon choix.
Contact rapide avec un conseiller, démarches simples et rapides rien à reprocher : 5 étoiles </t>
  </si>
  <si>
    <t>melissambre-61122</t>
  </si>
  <si>
    <t>Client depuis 2 ans chez direct assurance, nous avons été radiés du jour au lendemain pour un impayé, nous n'avons pas reçu de courrier nous l'indiquant (dernier courrier reçu : carte verte) et on se retrouve à devoir payer la fin du contrat mais en devant s'assurer ailleurs. Savez-vous a quel point il est difficile de s'assurer quand on a été résilié ? Sans avoir eu de sinistre ? Vous mettez les gens dans des situations délicates, sans même essayer de faire un geste, l'erreur et humaine, votre réponse et celle d'une entreprise sans coeur.</t>
  </si>
  <si>
    <t>chantal-61058</t>
  </si>
  <si>
    <t>je viens de prendre cette mutuelle très mécontente cegéma on vous fait croire bon remboursement dentaire faux 32.25euros je n ai jamais connu celà</t>
  </si>
  <si>
    <t>delyce69-97947</t>
  </si>
  <si>
    <t>Plus de 2 ans que je me bats avec eux pour résilier une assurance habitation d'un logement quitté en juin 2018, malgré les relances et documents fournis
A chaque fois la même réponse de l'interlocuteur "nous ne pouvons rien faire à notre niveau, le dossier est bloqué au siège, nous n'avons pas de réponse, nous vous tenons informés" .. Mais jamais de réponse
Honteux</t>
  </si>
  <si>
    <t>yb-62913</t>
  </si>
  <si>
    <t>Assuré depuis 2 ans chez Eurofil pour une auto, j'ai reçu un recommandé me signifiant la résiliation de mon contrat en des termes flous "inadéquation du risque au regard de la politique d'acceptation de la Cie".
J'ai appelé le service clientèle qui m'a confirmé que ce n'était ni une blague ni une erreur et qu'effectivement certaines contraintes et exigences notamment au niveau des risques étaient apparus et qu'ils mettaient donc un terme au contrat fin mai 2018.
Bref on me vire comme un malpropre alors qu'il n'y a jamais eu aucune déclaration de sinistre et que mes cotisations sont à jour.
Le pire c'est qu'on ne veut pas m'en donner la raison surtout qu'on m'a dit que ce renvoi pourrait m'être préjudiciable au moment de m'assurer ailleurs (ils me conseillent de prendre contact avec leur partenaire Assurpeople, connu pour être l'assureur des cas désespérés).
Tout ceci est lamentable ...
Que puis-je faire ?</t>
  </si>
  <si>
    <t>bonneau-s-129570</t>
  </si>
  <si>
    <t>Je suis pour le moment très satisfait de vos services, merci. Les prix sont correctes, et le niveau des relations téléphoniques est très bien.
Cordialement</t>
  </si>
  <si>
    <t>bernard-j-139285</t>
  </si>
  <si>
    <t>Les prix sont intéressants le service téléphonique également je recommanderai cette assurance autour de moi ou ferai sûrement assurer dautres véhicules chez eux</t>
  </si>
  <si>
    <t>emma06-81946</t>
  </si>
  <si>
    <t>Ca fait 3 fois que j appelle p revoir l ensemble de mes contrats et personne ne m a rappelé.  Ce n est pas du tout sérieux !</t>
  </si>
  <si>
    <t>helene-92678</t>
  </si>
  <si>
    <t>Bien, réponse rapide. Par contre difficultés pour lire les clauses des contrats. Très pratique d avoir le devis rapidement . Tarif pas le plus intéressant mais correct.</t>
  </si>
  <si>
    <t>sabugueiro-a-115814</t>
  </si>
  <si>
    <t>Très Satisfait des services et un accueil téléphonique parfait. Les interlocuteurs sont très explicites et compréhensifs. les tarifs sont très attractifs. merci</t>
  </si>
  <si>
    <t>diogo89500morais-126601</t>
  </si>
  <si>
    <t>Je suis satisfait de vous prix ainsi de votre compréhension de vous contrat assurance simple est rapide est surtout beaucoup efficace est beaucoup de rapidité</t>
  </si>
  <si>
    <t>02 octobre 2021 suite à une expérience en septembre 2021</t>
  </si>
  <si>
    <t>hoc59-36942</t>
  </si>
  <si>
    <t xml:space="preserve">Ma femme à appeler Direct Assurance pour faire un devis il voulait pas nos assuré pour la seule l'unique raison son mari est chauffeur de taxi aucun rapport 25 ans de permis pour moi, 25 ans de permis pour ma femme jamais eu de sinistre accident, je trouve ça ridicule
</t>
  </si>
  <si>
    <t>09 juin 2020 suite à une expérience en juin 2020</t>
  </si>
  <si>
    <t>mec1tent-90337</t>
  </si>
  <si>
    <t>Si j'avais pu mettre aucunes etoiles concernant la satisfaction je l'aurais fait. Voilà une assurance qui vous éjecte au premier accident resmonsable sans tenir compte des circonstances de l'accident. Ma fille a eu un accident. 4 mois ont passés elle vend son véhicule et demande à en assurer un autre on lui dit qu'il faut d'abord résilier son contrat et faire une demande de devis en envoyant toutes les infos. Chose faite on attend. Rien..j'appelle 6 fois de suite on me balade et on me fait attendre..monsieur on vous envoie le devis et on vous rappellle..pas de devis pas d'appel. Et voilà qu'au 7ème appel ce coup ci on me rappelle pour me dire que vu qu'elle a eu un accident responsable il ne la reprenne plus..les assureurs n'accepteraient ils que les gens qui n'on jamais d'accident ?? En tous cas cette compagnie est à fuir. Aucun respect des gens.</t>
  </si>
  <si>
    <t>fable80-58851</t>
  </si>
  <si>
    <t xml:space="preserve">Simplement catastrophique.
Si vous n'avez pas besoin d'assurance c'est l'assurance qu'il vous faut!
En cas de problème, vous aller vite voir que vous ne serez jamais correctement pris en charge. (Et pourtant je suis assuré tout risque)
</t>
  </si>
  <si>
    <t>05 septembre 2020 suite à une expérience en septembre 2020</t>
  </si>
  <si>
    <t>lesage-97060</t>
  </si>
  <si>
    <t>La SWISS LIFE ne fait pas de bénéfice. Elle fait de la pub sur Arte avec l'argent de ses sociétaires. FUYEZ votre capital est en danger. Les conseillers ne sont que des prédateurs n'ayant qu'une seule logique, la leur.</t>
  </si>
  <si>
    <t>liz-112862</t>
  </si>
  <si>
    <t>Je me battre depuis d’un an pour la réparation des dégâts des eaux, avec une chambre inutilisable et insalubre, on me refuse de m’indemniser et je ne peux pas le réparer avant que on me donne un solution</t>
  </si>
  <si>
    <t>jean-mathieu-f-130929</t>
  </si>
  <si>
    <t>je suis satisfait du service client notamment de l’accueil téléphonique avec des conseillés clients basés en France, ainsi que du site internet très pratique. Je suis également satisfait des tarifs proposés.</t>
  </si>
  <si>
    <t>ptj-105863</t>
  </si>
  <si>
    <t xml:space="preserve">Bonjour
Je viens d'être démarché par une opératrice travaillant pour neoliane qui possédait mes coordonnées  bancaire de plus m'informant que que cette mutuelle est soi disant une obligation en compensation de la sécurité sociale.
J'ai  explique que je n'en n'est pas besoin ,J'ai déjà une mutuelle militaire et  plusieurs  prévoyances .Rien a faire elle m'affirme que c'est obligatoire pour 25 euros par mois.
Vu les témoignages de toute ces personnes qui ont été abusés ,je me sens également piégé.
je viens de déposé une réclamation auprès de néoliane mais ce qui est incroyable ,ces démarcheurs possèdent mes coordonnées bancaire.
J'attend avec impatience une explication sue ce démarchage abusif 
 </t>
  </si>
  <si>
    <t>picot-f-123950</t>
  </si>
  <si>
    <t xml:space="preserve">Satisfait du service, même je n 'ai pas pu profiter de l 'avantage multi assurance .
Dommage car je ne bénéficie pas des 10 % pourtant annoncé .
interlocuteur agréable
</t>
  </si>
  <si>
    <t>chaouki-b-107306</t>
  </si>
  <si>
    <t>Service impeccable conseillers à l'écoute toujours disponible pour répondre à toutes les questions. Devis moins cher par rapport aux autres assurances.</t>
  </si>
  <si>
    <t>silver-m-136384</t>
  </si>
  <si>
    <t>je suis satisfait du service proposer , personnel trés reatif et à l'écoute je recommande.
j'ai était parrainer et conseiller par mon frere qui à deja deux véhicule assurer chez l'olivier assurance.</t>
  </si>
  <si>
    <t>guymich-76389</t>
  </si>
  <si>
    <t>4 mois avant la restitution d'un mois de cotisation prélevé après décès. De plus la restitution a été faite chez mon notaire. Aucune réponse malgré LR avec AR, déplacements, mails, coups de téléphone.</t>
  </si>
  <si>
    <t>delphine-b-132774</t>
  </si>
  <si>
    <t>Je suis satisfait des prix lors des nouveaux contrats.
en revanche je suis moins satisfait de l'évolution des prix au fil du temps. Les anciens client ne semblent pas une priorité pour DA.</t>
  </si>
  <si>
    <t>moimeme-99621</t>
  </si>
  <si>
    <t>très bon conseillers site simple facile a comprendre service client facile a joindre réponse rapide je vais mettre tous mes contrats chez eux en début d'année</t>
  </si>
  <si>
    <t>nathalie-t-114316</t>
  </si>
  <si>
    <t>je suis satisfaite du service pour le moment simple et rapide,on verra pour la suite en ésperant ne pas être déçue...vu les avis d'autres adhérents tout devrait bien se passer.</t>
  </si>
  <si>
    <t>camille-r-138785</t>
  </si>
  <si>
    <t>Je suis satisfaite du service et du prix maintenant je vais voir dans le futur si ça continue de me plaire. sinon je changerais mes formules de remboursement.</t>
  </si>
  <si>
    <t>martine-b-132170</t>
  </si>
  <si>
    <t>l'obtention d'un devis est rapide et efficace, la demande de renseignements complète, la comparaison facile, à domicile, sans déplacement, en bénéficiant de la loi Hamon.</t>
  </si>
  <si>
    <t>joseph-w-122620</t>
  </si>
  <si>
    <t>Satisfait a tous les niveaux :prix, entretien telephonique, explications, rapidité d'effectuation du contrat et envoie de tous les documents par mail</t>
  </si>
  <si>
    <t>beaufils-v-110050</t>
  </si>
  <si>
    <t>je suis satisfait de mes services. les prix sont attractifs et les options proposé sont pertinentes. le fait de gérer son abonnement directement su le site est super pratique et intuitifs.</t>
  </si>
  <si>
    <t>amina-b-133268</t>
  </si>
  <si>
    <t>Je suis satisfaite du service les nouveaux conducteur vous remercie un service de qualité jamais déçu avec directe assurance  les conseiller très compétents</t>
  </si>
  <si>
    <t>blot-l-136284</t>
  </si>
  <si>
    <t>Simple, pratique et conseiller très agréable ! Devis en ligne et contrat effectué au téléphone sans problème, je recommande vivement + offre parrainage etc très intéressant</t>
  </si>
  <si>
    <t>richer-f-115081</t>
  </si>
  <si>
    <t>Je suis très satisfait du service, conseiller très à l'écouter et très gentil je recommande lolivier assurance sur une échelle de 10 et les prix sont très abordable.</t>
  </si>
  <si>
    <t>15 août 2020 suite à une expérience en août 2020</t>
  </si>
  <si>
    <t>sophonie65-64952</t>
  </si>
  <si>
    <t xml:space="preserve">J'attends depuis le 24 juillet un remboursement de 255 euros correspondant à des frais dentaires. Ce remboursementr m'a été refusé une première fois prétextant un non-paiement de ma cotisation. Le 4 août, un conseiller téléphonique a confirmé que j'étais bien à jour de mes cotisation et m'a dit de refaire la demande. Depuis j"attends le remboursement. Pas de réponse à mon mail au service client ni au service réclamation.  </t>
  </si>
  <si>
    <t>aline-77429</t>
  </si>
  <si>
    <t>très satisfaite aprés plusieurs appels donc plusieurs personnes d'avoir eu Salima qui m'a réglé mon problème en 1 mn</t>
  </si>
  <si>
    <t>haganxiii-100598</t>
  </si>
  <si>
    <t>Accueil téléphonique fort professionnel pour finaliser le devis effectué sur le site , prix attractif par rapport aux autres assureurs , la rapidité de vérification des documents et l'envoi de la carte verte définitive</t>
  </si>
  <si>
    <t>paul-g-107362</t>
  </si>
  <si>
    <t>Je ne suis pas du tout content . Je ne recois plus de justif d'assurance .. Juste des copies N&amp;B valables 2 mois. J'ai tjrs un justif d'assurance périmé et me fait verbalisé en permanence.. C'EST TRES AGAÇANT!!!!!!</t>
  </si>
  <si>
    <t>espuela-e-138915</t>
  </si>
  <si>
    <t>Je suis satisfaite des services proposés par l'Olivier Assurance, les prix sont très abordables, surtout pour les jeunes conducteurs !
L'assurance est réalisée simplement et en toute rapidité.</t>
  </si>
  <si>
    <t>diego-50343</t>
  </si>
  <si>
    <t>15 ans pour moi et 20 ans pour mon mari chez afer. Rien a redire - rendement toujours dans le top 3 . Accompagnement personnel et deplacements des conseillers jusqu' a votre domicile. Nous avon eu retriat a faire il y a 5 ans il est vrai qu'il fuat compter 15 à 20 jours pour disposer réllement des fonds, mais c'est c'est ainsi sur toutes les assurances vie, puisque les retraits sont soumises aux périodes et temps de rachat.</t>
  </si>
  <si>
    <t>sudheer-t-105733</t>
  </si>
  <si>
    <t>Je suis satisfait du service. c'était rapide. Le prix est interessant et je conseillerai aux autres. Je serai aussi très content que les choses vont se faire très vite. Je suis pressé que tout soit en ordre.</t>
  </si>
  <si>
    <t>mondeo2009-59739</t>
  </si>
  <si>
    <t>Je suis très satisfait du rapport prix/qualité de l'olivier assurance. En plus leur gestion de sinistre est très rapide.ils sont très compétents et réactif.j'etais victime d'1 accident le 09/09/2017 à Toulouse avec ma ford Mondeo, ils m'ont indemnisé en moins de 2 mois du degas matériel.</t>
  </si>
  <si>
    <t>brigitte-b-117878</t>
  </si>
  <si>
    <t>Je suis totalement satisfaite du service offert. Pas d'attente au téléphone, réponse rapide et précise. Interlocuteurs agréables et sérieux Je recommande cette assurance</t>
  </si>
  <si>
    <t>martel-m-115385</t>
  </si>
  <si>
    <t>je suis satisfait du prix et les renseignement que le conseiller ma formuler.
Rapide et très efficace pour tout renseignement donner par le conseiller</t>
  </si>
  <si>
    <t>badre-l-116687</t>
  </si>
  <si>
    <t>L'offre proposée est intéressante et l'expérience internet est pédagogique.                                                                
Le système YouDrive est une excellente idée</t>
  </si>
  <si>
    <t>domi-101535</t>
  </si>
  <si>
    <t>très bonne assurance très bonne réactivité a chaque demande de ma part et  satisfais  de mes demande car il trouve toujours des solutions  cordialement</t>
  </si>
  <si>
    <t>desbou-93912</t>
  </si>
  <si>
    <t>Le tarif est un peu élevé mais c’est une bonne offre car tout ce que je désire est compris dans les options. J’espère que le tarif baissera au fil du temps</t>
  </si>
  <si>
    <t>salem-m-112530</t>
  </si>
  <si>
    <t>Les renseignements demandés étaient très claires... Je suis satisfaite service... Les prix me conviennent... Simple et pratique... Le site est très bien fait...</t>
  </si>
  <si>
    <t>aziz310-20322</t>
  </si>
  <si>
    <t xml:space="preserve">Litige avec un garage qui refuse d'appliquer la garantie moteur 3 mois ..
Après des recommandés ..appels
Silence radio de l assurance environ 2 mois Réparations à ma charge.
Inefficacite et abandon du client
Zéro
</t>
  </si>
  <si>
    <t>ev-80004</t>
  </si>
  <si>
    <t>J'ai été mis en relation avec Caroline. Agent très sympathique, à l'écoute et qui fait son possible pour répondre rapidement à la demande.
Je recommande.</t>
  </si>
  <si>
    <t>04 mars 2017 suite à une expérience en mars 2017</t>
  </si>
  <si>
    <t>perrine78-52999</t>
  </si>
  <si>
    <t xml:space="preserve">J'ai eu un accident totalement non responsable en 2015 impliquant des dommages corporel qui ne m'ont toujours pas été indemnisé, les dommages matériels ont été rapidement indemnisé en revanche. Direct assurance me répond que c'est à moi de contacter l'assureur Allemand (les personnes qui m'ont percuté était allemande) pour demander l'indemnisation. Donc je paye une cotisation pour une assurance pour qui je dois en fait faire les démarches administratives. 
Et aujourd'hui 2017 j'ai vendu ma clio et acheté un scenic je demande donc un changement de véhicule sur mon contrat. Au final ils m'ont fait 2 contrats, 1 pour ma clio tandis que je leur ai envoyé le papier de cession. Et 1 pour le scenic, cela fait donc 3 mois que je paye une double cotisation et que personne ne me répond ni prend en considération le problème. </t>
  </si>
  <si>
    <t>mymy-61333</t>
  </si>
  <si>
    <t>Très incompétent! Ne veulent pas trop ce prendre la tête á travailler donc il ne te trouvent pas des solutions, on dirait que ils sont entrain de nous faire un faveur quand c'est nous les clients.... Impossible d'assurer une voiture tout seule chez eux si on ne le donne pas tous les assurances qu'on a. Pas de respect vers le client, même ils sont entrain de rigoler de nous. Je ne recommende pas de tout!</t>
  </si>
  <si>
    <t>pataninja-66765</t>
  </si>
  <si>
    <t>La meilleure assurance que j'ai jamais eu. 
Satisfaite à 100%</t>
  </si>
  <si>
    <t>perez-137353</t>
  </si>
  <si>
    <t>Bonjour je tenais à donner mon avis sur votre collaboratrice Emeline que je trouve très compétente est très sympathique ça fait plaisir d’avoir des personnes comme ça au téléphone cordialement Monsieur Perez</t>
  </si>
  <si>
    <t>fabrice-s-114728</t>
  </si>
  <si>
    <t>je suis satisfait de mes assurances. Mais n'ayant pas encore eu de sinistres, j'attends de voir à ce moment là pour savoir ce que vaut Direct Assurance :-)</t>
  </si>
  <si>
    <t>valerie-139606</t>
  </si>
  <si>
    <t xml:space="preserve">Opérée d’un cancer très rare en septembre 2020 et sous traitement depuis j’ai été convoquée par une Medecin expert en mai 2021 qui m’a déclaré apte à reprendre à plein temps mon travail et ceux depuis décembre 2020 soit 3 mois après une opération qui a duré 7 heures et contre avis médicale de mon oncologue à cause des nombreux effets secondaires de mon traitement 
J’ai donc reçu en juillet un courrier me stipulant qu’ils arrêtaient de payer les prestations !
J’ai demandé une contre expertise et la …deuxième surprise 320 euros à payer !
tout cela doit être dénoncé !! 
Pratique scandaleuse 
</t>
  </si>
  <si>
    <t>jean-marc-m-103142</t>
  </si>
  <si>
    <t>je suis satisfait du service et des prix proposés
aucun problème pour la demande de devis plus de difficultés pour remplir la fiche de satisfaction
rien de plus à ajouter</t>
  </si>
  <si>
    <t>jofred-129008</t>
  </si>
  <si>
    <t>Comme toute les mutuelles, pour encaisser les primes aucun problème, pour les remboursement cela se complique.
Changement en cours de contrat des condition de remboursement des indemnités liées à une perte de salaire.
Le demi traitement suffisait, maintenant il faut un arrêté administratif en plus.
Je pensais naïvement qu'un demi traitement se justifiait par un demi traitement sur une fiche de paie. Depuis peu ce n'est pas suffisant pour la MGP.</t>
  </si>
  <si>
    <t>quevedo-cruz-o-123114</t>
  </si>
  <si>
    <t>Jusqu'à maintenant tout va excellent, j'apprécie énormément l'effort de cet entreprise pour s'adapter au marché réellement pour les moins mieux positionnés</t>
  </si>
  <si>
    <t>anthonyprast-75345</t>
  </si>
  <si>
    <t xml:space="preserve">A éviter à tout prix  
Virée sans aucun ménagement et sans aucun motif  
réponse du service commercial   on arrête votre contrat comme vous vous pouvez l'arreter  jai toujours payée mes cotisations jamais eu d'accident  
Merci de ne pas revenir vers moi en commentaire dessous car aucune solution n'as été trouver et surtout aucune raison ne m'as été communiqué </t>
  </si>
  <si>
    <t>floma-65904</t>
  </si>
  <si>
    <t xml:space="preserve">Tres anciens clients du Credit Agricole et de Pacifica  je suis scandalisé par le service clients de Pacifica Privas qui apres avoir transmis un faux numérisé et prouvée par l impossibilité de fournir un document comptable de resiliation .
Zlors que je n ai jamais demandé une resiliation ,Pacifica pretend que j aurai résilié mon contrat en me fournissant une copie fabriquée de resiliation .
Et alors que je conteste et prouve le faux fourni par Pacifica .en reclamant le document comptable de cette resiliation  qui obligatoirement est fourni.avec un remboursement de trop prélevé.
Pacifica ne repind pad et couvre le faux etabli par un conseiller du Credit Agricole de Ruoms 
Ce conseiller avait transmis a la meme date tous mes comptes bancaires à un tiers ey que j ai pu prouvée .
Le Service Juridique du Credit Agricole m a présenté alors des excuses
En ce delit couvert par Pacifica prouvé  ,il est constaté que tous les conseillers peuvent intervenirs sur les comptes des clients.Sans aucune sécurité pour les clients du Credit Agricole et de Pacifica et le service clients de Privas refuse de repondre aux justesr. reclamations en couvrant les delits subits par les clients 
Ce service refuse de fournir la situation d assuré demandée legalement </t>
  </si>
  <si>
    <t>10 octobre 2021 suite à une expérience en septembre 2021</t>
  </si>
  <si>
    <t>jacqueline-136905</t>
  </si>
  <si>
    <t>Suite à un Violent orage , la foudre a endommagé l unité extérieure de la climatisation.
J ai pu signaler rapidement cet incident à un conseiller Pacifica.
Une semaine après l envoi de la facture de réparation, le groupe Pacifica m a indemnisé .
Je suis donc satisfaite.</t>
  </si>
  <si>
    <t>02 août 2020 suite à une expérience en août 2020</t>
  </si>
  <si>
    <t>elena-95833</t>
  </si>
  <si>
    <t>Une conseillère d'agence de la Macif m'a forcer à accepter un prélèvement automatique pour assurer 3 mois une location saisonnière. Ayant pourtant fourni l'état des lieux de sortie à l'agence 29, ainsi que par mail, la Macif a continué de me prélever le mois suivant, sans vouloir me rembourser.</t>
  </si>
  <si>
    <t>max073-124771</t>
  </si>
  <si>
    <t>Bonjour, je déconseille cet assureur. La 2ieme année de mon contrat, L'olivier m'a augmenté mon contrat sans m'avertir de plus de 20%. Il a fallu que je me batte pour payer la même somme que la 1er année. La 3ieme année L'olivier résilie le contrat sans aucun justificatif et refuse de me donner l'explication (je n'ai pas de malus ni quoi que ce soit). Bref à fuire</t>
  </si>
  <si>
    <t>bauland-s-110494</t>
  </si>
  <si>
    <t>Je suis satisfait de la rapidité de la procédure même si celle-ci aurait pû être accrue si le formulaire en ligne n'avait pas dysfonctionné.
Les tarifs sont compétitifs.</t>
  </si>
  <si>
    <t>mickael-c-129046</t>
  </si>
  <si>
    <t>Prix d'appel attractif mais lorsque l'on rajoute quelques options de confort et de sécurité, le prix est presque doublé.....
L'inscription au contrat est plutôt rapide</t>
  </si>
  <si>
    <t>ferreira-c-114208</t>
  </si>
  <si>
    <t>Je suis satisfaite, une assurance réactive et à l’écoute de ses clients. Les tarifs sont raisonnables et à la portée de chacun. Je recommande cette assurance.</t>
  </si>
  <si>
    <t>ripp2003-130863</t>
  </si>
  <si>
    <t>3 voitures assurés chez eux, 1 devis d'habitation prêt à être signé. et paiement comptant des cotisations à l'année.
Je modifie un contrat pour ajouter le bris de glace; pour la déclaration je reste honnête , le bris de glace s'est produit avant la modification du contrat.... DA débloque tout de même mon dossier (cool) mais, fini par me rappeler.....une fois le parebrise changé (alors celle là, elle est belle) , en me disant que ce n'est finalement pas possible et, que je vais devoir régler le montant directement ! 
Aucune négociation possible, on me dit que j'ai fait une fausse déclaration.
Pas mal d'année assuré chez eux (plus de 5 ans) avec 1 seul accident non responsable.
  J'ai résilié dans l'heure mes 3 contrats et payé Carglass (environ 600€). DA, très peu pour moi, pas cher mais au final, pas assuré !</t>
  </si>
  <si>
    <t>virignie-t-122817</t>
  </si>
  <si>
    <t>pas facile d'avoir un conseiller en ligne sur le site (souvent aucun agent)
au téléphone pour assurance habitation responsabilité civile c compliqué
à télécharger cette attestation n'est pas disponible</t>
  </si>
  <si>
    <t>gilles-v-134101</t>
  </si>
  <si>
    <t>Globalement content, les prix sont compétitifs même si je n'aime pas le fait d'avoir des options un peu partout. Et la franchise à chaque fois un peu élevée</t>
  </si>
  <si>
    <t>jps-96332</t>
  </si>
  <si>
    <t>Très très mauvais assureur,délais d’attente pour réparation très longue et trouve des prétextes d entretien du toit ouvrant pour diminuer la facture de réparation (je vous le déconseille)</t>
  </si>
  <si>
    <t>anthony--p-130001</t>
  </si>
  <si>
    <t>Je suis satisfait du service le prix ça va j'ai pu me m'assurer un dimanche ce que je trouve très bien j'ai un quad à assurer et je pense aussi venir chez AMV</t>
  </si>
  <si>
    <t>eyebe-mvogo-l-109489</t>
  </si>
  <si>
    <t>Je suis satisfaite du service, très belle accueille, tout a était très bien expliqué. Je recommande l'olivier assurance que je ne connaissais pas auparavant.</t>
  </si>
  <si>
    <t>dom2047-68502</t>
  </si>
  <si>
    <t>assuré depuis 15 ans pour mes voitures, un  service téléphonique catastrophique toujours injoignable, impossible de les avoir au bout du fil... et bloque les numeros quand on réessaie de les appeler.. une honte et un scandale , de plus les conseillers de plus en plus agressifs, pas commercial du tout même a 11h du matin.. il a du ménage a faire au sein de cette assurance, je pense à quitté cette assurance!!!!!</t>
  </si>
  <si>
    <t>telemking-75605</t>
  </si>
  <si>
    <t>Parfait pour se faire balader et avoir une réponse en les menaçant de faire résilier 300 contrats de groupe chez eux. Aucuns suivi dans les dossiers de réclamation (dit par un conseiller au téléphone) et oublie total de la prise en compte des remboursements de la surcomplémentaire individuelle</t>
  </si>
  <si>
    <t>locquet-c-116630</t>
  </si>
  <si>
    <t>Satisfaite. L'ensemble des propositions faites correspondent à mes attentes. Je recommanderai à toutes les personnes de mon entourage voulant souscrire une assuarance véhicule de vous contacter.</t>
  </si>
  <si>
    <t>stephane-133195</t>
  </si>
  <si>
    <t xml:space="preserve">Juste un petit bémol concernant la garantie perte de salaire.
Il serait opportun de demander chaque année un bulletin de salaire aux adhérents afin de réévaluer le montant de cette garantie pour éviter toute surprise en cas de besoin.
Je viens d'apprendre que dans les conditions de la garantie perte de salaire, je suis censé envoyer une fiche de salaire chaque année. Personne ne m'en a informé lors de la souscription. Pire encore, je ne l'ai jamais fait et personne ne me l'a réclamée...
</t>
  </si>
  <si>
    <t>coelho-m-107793</t>
  </si>
  <si>
    <t xml:space="preserve">De très bonne explications merci l écoute est très importante après avoir eu plusieurs personnes toujours très calme les résultats so t très satisfaisant
</t>
  </si>
  <si>
    <t>dylan-t-110799</t>
  </si>
  <si>
    <t>Très bien je recommande cette assurance je pense que c'est la moins chère la plus fiable suivant le modèle merci beaucoup bonne soirée cordialement merci</t>
  </si>
  <si>
    <t>08 mars 2018 suite à une expérience en mars 2018</t>
  </si>
  <si>
    <t>L'assureur m'a augmenté sans raison les tarifs de 30% chaque année en acceptant uniquement le payement annuelle d'où le motif de ma résiliation.</t>
  </si>
  <si>
    <t>colette-t-108889</t>
  </si>
  <si>
    <t>je suis satisfait des produits proposer par direct assurance comparer a la concurrence il n'y a pas photo . Mon entourage m'en avais déjà parler c'est pour ça que me suis tourné vers eux .</t>
  </si>
  <si>
    <t>wild-99262</t>
  </si>
  <si>
    <t>Sinistre secheresse d'après l'assurance dommage ouvrage.
Du côté du crédit mutuel devoir de conseil et d'assistance du client zéro. Déclaration des sinistres sur une plateforme en ligne ou téléphonique ou les interlocuteurs ne sont pas en mesure de répondre aux questions et vous dire si votre sinistre peut être pris en charge par vos garanties. 
Laissé a vous même pour les demarches, a plus forte raison quand cela nécessite des contre expertises.
Des gestionnaires sinistres qui tiennent un discours différent de celui de l'expert mandaté pour constater les dégâts. Il faut pleurer pour obtenir les rapports d'expertises, quand on veux bien vous les donner.
Nous avons fait de notre mieux et avons suivi les conseils de nos différents interlocuteurs aux ACM pour que notre sinistre soit traité correctement, nous nous sommes débrouillés seuls malgré qu'une assistance juridique soit adossée a notre contrat pour qu'on nous dise finalement que nous sommes résiliés car nous n'avons pas fait en sorte de protéger notre maison. Lettre de résiliation qui plus est brutale on vous dit qu'on vous doit dehors "pour une gestion équilibrée des activités".
Zéro conseil. Zéro aide. Zero indemnisation. Et zéro intérêt. 
Une honte. A fuir si vous n'êtes pas expert en assurance, et encore...</t>
  </si>
  <si>
    <t>sega-d-111073</t>
  </si>
  <si>
    <t xml:space="preserve">simple et pratique , je suis vraiment satisfais du service proposé en ligne . Je conseillerais à mes proches de se faire assuré a direct assurance 
Bravo Bravo  </t>
  </si>
  <si>
    <t>lea-60587</t>
  </si>
  <si>
    <t>Bonjour,
Pour ma part j'ai été assurée de nombreuses années à la MGEN d'abord par le biais de ma mère puis directement via MGEN Filia (filiale MGEN privée). J'ai toujours été satisfaite dans l'ensemble. Cependant, je demande à résilier mon contrat pour perte d'emploi et départ à l'étranger, on m'a dit à 2 reprises au téléphone de ne pas m'inquiéter que je pouvais résilier mon contrat à tout moment et que mon préavis n'était que de deux mois et au final on m'informe que, étant donné que je suis porteuse du contrat, j'ai un préavis de 4 mois avec aucune exception qui s'applique à mon cas! J'avais en plus contacté la mutuelle à temps et ai attendu janvier exprès pour résilier mon contrat en mars. J'ai indiqué la situation dans ma lettre recommandée. Pour le moment j'attends. Je perdrais sinon 90 € (pour quelqu'un sans source de revenu ce n'est pas négligeable d'autant que je dois prendre une autre assurance pour l'étranger!)</t>
  </si>
  <si>
    <t>lucas57-67009</t>
  </si>
  <si>
    <t>A eviter dossier gere depuis 2016 premiere indemnisation en decembre 2016 puis pour la suite le contrat ne serait pas valide. Le service contentieux gere le dossier mais pas de reponse depuis des mois</t>
  </si>
  <si>
    <t>sireuil-a-138847</t>
  </si>
  <si>
    <t xml:space="preserve">Parfait
service rapide et complet
signature électronique idéal pour gérer à distance et notamment pour une rapidité de service et exécution du contrat </t>
  </si>
  <si>
    <t>framy40-91781</t>
  </si>
  <si>
    <t>Ayant des problèmes de santé j'ai besoin de leur faire parvenir des devis on m'a appelée je n'ai pas pu répondre et impossible de les rappeler, aucune réponse à mes mails Je suis très déçue</t>
  </si>
  <si>
    <t>polo-110650</t>
  </si>
  <si>
    <t xml:space="preserve">Service client absolument lamentable !
Les documents déposés sur la plateforme n'arrivent pas dans les services
Aucune personne compétente ne peut être jointe, et même aucune personne tout court, c'est ahurissant...
 </t>
  </si>
  <si>
    <t>05 octobre 2021 suite à une expérience en septembre 2021</t>
  </si>
  <si>
    <t>anonymes94-136012</t>
  </si>
  <si>
    <t xml:space="preserve">Bonjour
Je dois dire tout d-abord que mon expérience avec la MGP est ancienne 
Mon dernier appel acheté pris en compte par une interlocutrice très humaine et très gentille. 
Seul point négatif pour bénéfice récupération perte salaire et prime, long . Cordialement Mde TROVATO Sylvie </t>
  </si>
  <si>
    <t>lejc-117990</t>
  </si>
  <si>
    <t>Bonjour, j'ai bien fait le tour de tous les avis avant de m'engager chez "la Rolls des assureurs", je vais donc passer mon chemin et mettre de côté plutôt que d'aller chez eux.
Merci pour tous ces avis très précieux</t>
  </si>
  <si>
    <t>el-ghouizy-c-135867</t>
  </si>
  <si>
    <t>Bonjour, 
Je suis satisfaite du service de l'olivier . Ma souscription a été rapide et claire. Je remercie les conseillers de  l'olivier assurance. Merci.</t>
  </si>
  <si>
    <t>ling-t-116520</t>
  </si>
  <si>
    <t>très bien pour le service téléphonique client
l'interface numérique et les formules proposées qui sont personnalisées
rapidité et efficacité 
fidélisation</t>
  </si>
  <si>
    <t>jean-d-117814</t>
  </si>
  <si>
    <t xml:space="preserve">Je suis satisfait du service
je ne suis pas satisfait du prix 
l'application est très bien, pratique simple et rapide 
J'aimerais de meilleurs prix et pour mon scooter aussi </t>
  </si>
  <si>
    <t>el-aouadi-t-112831</t>
  </si>
  <si>
    <t>Je suis conductrice principale de mon véhicule, proprietaire de mon véhicule, j'ai payé l'année d'assurance, mais tout est au nom de mon mari. Je n'ai aucun compte client, je ne recois aucun email, aucun courrier, aucune notification.. je ne comprends pas. Même mon adresse email je ne peux pas la modifier et je dois formuler cet avis avec l'adresse email de mon mari.</t>
  </si>
  <si>
    <t>25 mars 2017 suite à une expérience en mars 2017</t>
  </si>
  <si>
    <t>al67-53571</t>
  </si>
  <si>
    <t>Bonjour, très déçu par cette assurance, tant que tout va bien (pas de sinistre) on paye, on paye .... et cher ! Et pendant des années !
Par contre lors d'un accident la Maif se défile, pas d'expertise, rien !
Actuellement je suis en recherche d'un nouvel assureur.</t>
  </si>
  <si>
    <t>harmonie56-76888</t>
  </si>
  <si>
    <t>Service client catastrophique, les contacts téléphoniques sont désespérants, Les mails inefficaces. On a l'impression de se retrouver face à un mur impossible de communiquer et de se faire rembourser</t>
  </si>
  <si>
    <t>dan4558-117964</t>
  </si>
  <si>
    <t xml:space="preserve">Depuis 1 semaine on doit me rappeler, hier encore 1h30 au téléphone et quelqu'un doit me contacter (service gestion) .C'est à croire qu'ils sont tous en vacances. C'est vraiment un service clientèle déplorable. 
Je regrette d'avoir changer de mutuelle. </t>
  </si>
  <si>
    <t>patricem2-54898</t>
  </si>
  <si>
    <t>Prix attractif et intéressant. Par contre, le service client est catastrophique.</t>
  </si>
  <si>
    <t>stevens-78181</t>
  </si>
  <si>
    <t>réponse rapide  et efficace pas d'attente pour la communication et de plus  une  interlocutrice très agréable qui a répondu a tout mes demandes en  très peu de temps de conversation</t>
  </si>
  <si>
    <t>dorothee-d-106588</t>
  </si>
  <si>
    <t>je suis satisfait du service qualité/prix .
C'est d'ailleurs pour ça que je resigne pour ma nouvelle voiture. Les appels avec le service client sont satisfaisant, je suis tombée sur des conseillers de qualité.
Continuez comme ça !</t>
  </si>
  <si>
    <t>lipizan-134637</t>
  </si>
  <si>
    <t xml:space="preserve">je vous ai contacté parce que je n'arvai pas a creer mon compte client,et j'ai eu un tres bon contact avec DAOUDA sur question posée.
J'attends votre rtour retour pour corriger ce petit problème </t>
  </si>
  <si>
    <t>tarte-74782</t>
  </si>
  <si>
    <t>C'est triste, la "drive box" oblige a conduire comme un papy, n'essayez pas de vous insérer sur une voie rapide en partant de 0kmh (comme il arrive sur les courtes voies d'insertion) sinon vous accélérez trop ou ne passez jamais, n'essayez pas de doubler un peu rapidement, sinon vous faites des "virages serrés", tenez 2 fois vos distances de sécurité, il faut freiner tout doucement pour ne pas avoir de décélération trop forte. Seul le paramètre d'allure de la vitesse a l'air au point.
Et attention, 1 faute c'est 10% ou 25% sur 20km, Je conduit tout bien tout carré, TOUT mes passager me disent que j'en fait trop et je n'arrive qu'a 70% au maximum ce qui correspond a 20% de réduction seulement, vue le prix de l'assurance j'esperais toucher les 40% maximaux, parceque oui, par mois, les 500km je les fait sans aucun soucis, il faut faire moins de 16km par jour pour en profiter.</t>
  </si>
  <si>
    <t>gppart-67848</t>
  </si>
  <si>
    <t>Très bien très compétent impliqués et soutenant hhhhhhhhhhhhhhhhhhhhhhhhhhhhhhhhhhhhhhhhhhhhhhhhhhhhhhhhhhhhhhhhhhhhhhhhhhhhhhhhhhhhhhhhhhhhhhhhhhhhhhhhhhhhhhhhhhhhhhhhhhhhhhhhhhhhhhhhhhhhhhhhhhhhhhhhhhhhhhhhhhhhhhhhhhhhhhhhhhhhhhhhhhhhhhhhhhhhhhhhhhhhhhhhhhhhhhhhhhhhhhhhhhhhhhhhhhhhhhhhhhhhhhhhhhhhhhhhhhhhhhhhhhhhh</t>
  </si>
  <si>
    <t>04 janvier 2021 suite à une expérience en janvier 2021</t>
  </si>
  <si>
    <t>emilietytymama-102149</t>
  </si>
  <si>
    <t>Première fois que je prend une assurance est bien je suis déçu. Ne prend pas en charge les maladies anterieur sois disant. Donc je paye l’assurance pour rien du tout. Et en plus de sa ne veux pas résilier mon contrat et me raccroche au nez sans vouloir satisfaire ma demande.</t>
  </si>
  <si>
    <t>stefany62-95498</t>
  </si>
  <si>
    <t>Assurance qui va paraître superbe jusqu au jour où vous en aurez besoin et la c est la catastrophe ! Assurance a fuir absolument</t>
  </si>
  <si>
    <t>matt-101162</t>
  </si>
  <si>
    <t xml:space="preserve">Je m'ajoute à la longue liste des assurés insatisfaits par cette mutuelle. D'une manière générale cotisations élevées pour des remboursements faibles, et échanges jamais très clairs avec les conseillers. 
Quant à la résiliation, une mauvaise foi incroyable ! Après avoir envoyé en RAR et par courrier sur l'espace client une demande de résiliation du contrat, je reçois 3 semaines plus tard un nouvel échéancier mentionnant les cotisations à payer pour l'année à venir, pour une option associée au même contrat. Explication de la conseillère, sur un ton condescendant : "on ne peut pas résilier cette option si vous ne l'avez pas explicitement citée, vous savez certains assurés la gardent !" Tout est bon pour garder des sociétaires. </t>
  </si>
  <si>
    <t>rodier-109327</t>
  </si>
  <si>
    <t>Une premiere annee chez cegema satisfaisante et la une catastrophe. . j attends des remboursements du 30 novembre! reclamation.. prise en compte il y a q9 jours et on m anno ce pt ertre 2 mois d attente. Meme AXA qui m a fait prendre le contrat chez eux n arrive pas a les joindre.. Tres mauvaise reputation en ce moment ...</t>
  </si>
  <si>
    <t>romane-h-112339</t>
  </si>
  <si>
    <t xml:space="preserve">les prix me conviennent
le site est compréhensible 
a confirmer avec les conseillés pour une entière satisfaction de la demande effectuée 
les réponses sont rapides </t>
  </si>
  <si>
    <t>serge--90858</t>
  </si>
  <si>
    <t>Je suis agréablement surpris des tarifs pratiqués , une énorme différence par rapport à Sogessur , à moyen terme un remplacement de mon actuel véhicule est prévu</t>
  </si>
  <si>
    <t>f-g-112484</t>
  </si>
  <si>
    <t>Très bonne assurance auto, niveau prix intéressant mais des franchise sont à prévoir malheureusement en cas de sinistre (bris de glace etc...). Les conseillers sont prévenants et à votre écoute c'est un exploit dans ce métier face aux concurrents. Bravo à cette assurance qui est au top mis à part le point négatif donné.</t>
  </si>
  <si>
    <t>musa325-55681</t>
  </si>
  <si>
    <t xml:space="preserve">Bonjour,
Accident arrivé en janvier 2017 et à ce jour, je ne suis toujours pas remboursé des 350€ que j’ai dû avancer, car le garage partenaire n’était pas assez compètent pour réparer mon véhicule, du coup j’ai dû aller dans un garage du réseau Citroën et avancer les frais … 
Pourtant les choses sont à priori simple et clair, véhicule à l’arrêt, conducteur hors du véhicule, accident survenu dans une station/tunnel de lavage qui n’a pas fonctionné, l’eau n’est pas sortie, résultat les rouleaux ont tournés à sec et ont cassé le rétroviseur passager, le gérant reconnait ses torts et a fait un constat …
A vous de vous faire un avis sur la qualité et les prestations  de cette assurance ... 
</t>
  </si>
  <si>
    <t>cjo-122881</t>
  </si>
  <si>
    <t>A fuir c'est une catastrophe, injoignable au téléphone, site internet ingérable, aucune réponse aux mails, plus de nouvelles du conseiller vendeur, agence injoignable répondeur saturé, quelle désolation. Il est 10h18 depuis 9h ce matin j'essaie de les joindre c'est une honte.</t>
  </si>
  <si>
    <t>leslie-m-110830</t>
  </si>
  <si>
    <t>je suis très satisfaite du service et de l'assurance habitation , c'est une assurance qui est fiable
C'est une assurance qui a des prix très fiable et je recommanderai à mon entourage</t>
  </si>
  <si>
    <t>soso-90363</t>
  </si>
  <si>
    <t>Pire assurance du monde, ils font les mielleux au téléphone mais le jour où vous avez un problème, il n'y a plus personne ! J'ai été victime d'un accident et ils m'ont été d'aucune aide, ils s'arrangent pour ne verser aucune indemnité, pas de véhicule de remplacement (ils trouvent toujours un prétexte pour se dérober) et près de 13 mois après, je n'ai toujours pas obtenu réparation... S'ils sont si peu cher, on comprend vite pourquoi !</t>
  </si>
  <si>
    <t>fodeilla-m-107888</t>
  </si>
  <si>
    <t>Je suis très satisfaite des prix sa me convient simple et rapide je vais de vive voix le recommandait a mes amis merci de votre compréhension bonne soirée</t>
  </si>
  <si>
    <t>cec-78070</t>
  </si>
  <si>
    <t xml:space="preserve">Voir message du 30 juillet 2019
Ne vous laissez pas faire.... moi c'est décidé. Je leur ai laissé 15 jours pour revoir leur positionnement sur mon invalidité qu'ils ont classé à un taux fonctionnel de 15 % ( pour ne pas indemniser bien evidemment) avec 1 minute d auscultation ! Aujourd'hui il leur reste 7 jours et je les attaque en justice avec demande de dommages et intérêts.
Sur les avocats que j'ai contacté tous veulent me représenter et me confirme un taux de réussite !
Je pense que ça vaut le coup de se battre. Ne lâchez rien et ne vous laissez pas faire si vous pensez être lesé. 
</t>
  </si>
  <si>
    <t>nadia-vasseur--103235</t>
  </si>
  <si>
    <t>Je ne peux fournir un numéro de sécurité sociale, je veux juste un renseignement afin de connaître la procédure pour arrêter le versement d’une complémentaire, on me raccroche au nez ! Je trouve ça inadmissible.</t>
  </si>
  <si>
    <t>cindy-61416</t>
  </si>
  <si>
    <t>12 ans de fidélité, aucun accident. Et après le décès de mon conjoint j'ai eu un accident. Il y a eu 8000e de frais et du coup la maaf m'a viré car je leur ai coûté trop cher ! Vive la fidélité !</t>
  </si>
  <si>
    <t>lobert--112323</t>
  </si>
  <si>
    <t>Après deux petits sinistres sur deux ans je reçois avant l'échéance un courrier de résiliation de mon contrat tt risques,, j'ai toujours été bon conducteur,,, quand il s'agit de payer ça va mais dès qu'ils doivent intervenir pour un sinistre on se fait éjecter,,,</t>
  </si>
  <si>
    <t>alexandre-s-110283</t>
  </si>
  <si>
    <t>Je suis satisfait du service et de la qualité proposée, je n'ai jamais eu de problème jusqu'à présent. Vous êtes réactifs et je vous en remercie. Cordialement.</t>
  </si>
  <si>
    <t>sauvant-j-138964</t>
  </si>
  <si>
    <t>Bonne compagnie dassurance juste dommage ces 36e de frais de dossier mais sinon rien à dire les personnes qui gère sont très sympathique je recommande</t>
  </si>
  <si>
    <t>29 janvier 2018 suite à une expérience en janvier 2018</t>
  </si>
  <si>
    <t>Cher, très cher, trop cher mais c'est normal , il faut la payer la pub de la télé.
D'ailleurs il faut éviter tous les produits qui passent en boucle à la télé</t>
  </si>
  <si>
    <t>toto-61065</t>
  </si>
  <si>
    <t>j ai recu un recommande en janvier 2018 avec une mise en demeure de payer ma cotisation. hors j ai déjà payé par carte bleue en nov 2017. et depuis impossible de l ai avoir par mail et telephone. vaut mieux payer un peu plus cher et avoir un contact sur place. je redoute d avoir un sinistre avec eux.</t>
  </si>
  <si>
    <t>gregory-d-112697</t>
  </si>
  <si>
    <t>Super je conseille bonne assurance rapide et sérieux  assurance rapide en ligne devis reçus rapide rapidement qje conseillé à tout les motard tre bonne asUrance</t>
  </si>
  <si>
    <t>alain-t-123063</t>
  </si>
  <si>
    <t xml:space="preserve">Excellente réactivité qui nous a conduit à prendre cette assurance.
Une couverture qui correspond aux besoins des motards.
Un tarif concurrentiel et correct.
</t>
  </si>
  <si>
    <t>marie-117919</t>
  </si>
  <si>
    <t xml:space="preserve">Depuis le 1er février cegema preléve mes mensualité mais ne m a remboursé que 2 factures de médicament non remboursés par la secu, j attends depuis des semaines les remboursements kiné, ostéopathie et scanner je n ai toujours pas de réponse à mon devis dentaire envoyé par mes soins en février et par le courtier début avril
Les remboursements ont été fait suite à un courrier recommandé que j avais envoyé </t>
  </si>
  <si>
    <t>cedric-j-122975</t>
  </si>
  <si>
    <t>Je suis jusqu'ici satisfait des services, j'ai très rarement besoin de l'assurance, mais pour le coup, ayant un sinistre actuellement, je serais rapidement fixé sur l’efficacité de mon contrat tout risque.</t>
  </si>
  <si>
    <t>abre-los-ojos-79858</t>
  </si>
  <si>
    <t>J'ai pris une assurance auto tout risque, une personne a enfoncé volontairement ma voiture sur un rond-point et a pris la fuite. J'ai effectué une déclaration à la gendarmerie (violence avec arme) mais la MAIF ne tient pas compte de mon témoignage et me considère comme responsable de l'accident car je n'ai pas de témoin ni le nom ou plaque du conducteur à l'origine de l'accident.
Même assuré correctement, la MAIF n'a aucune confiance en ses sociétaires et insinue que j'aurais pu faire une fausse déclaration à la gendarmerie.</t>
  </si>
  <si>
    <t>plummm-117038</t>
  </si>
  <si>
    <t>Nous avons une assurance vie chez SOGECAP et ça fait 20 jours que le dossier est prêt et même qu'il est parti ( le 26 mai21).... cerise sur le gâteau ils sont fermés soi-disant depuis vendredi  11 juin 21 , ( ainsi que lundi 14,donc)je ne peux les contacter pour le moment que par téléphone ?? je crois qu'il va falloir que je trouve un autre moyen</t>
  </si>
  <si>
    <t>gobillot-f-112771</t>
  </si>
  <si>
    <t xml:space="preserve">Je suis satisfait du service et des prix proposés
À mes yeux le rapport qualité prix est exelent
Surtout pour les jeunes conducteur comme moi         </t>
  </si>
  <si>
    <t>recrem-103778</t>
  </si>
  <si>
    <t xml:space="preserve">Mutuelle méprisant ses adhérents .Ne répond pas aux questions de ses adhérents difficile à joindre aussi bien par téléphone que par internet tout juste bonne à toucher les cotisations. relation avec ses adherents,impossible
</t>
  </si>
  <si>
    <t>julien-52190</t>
  </si>
  <si>
    <t>J'ai envoyé un mail "urgent" au service gestion entreprise le 21/01/2017, car mon fils a été hospitalisé, je n'ai toujours pas eu de réponse. Ma femme à appelé, la conseillère qui n'a pas su répondre à nos questions... je suis vraiment décu du service client.
Lorsqu'on a des souci de santé, on aimerai avoir une mutuelle réactive et la ce n'est pas du tout le cas !!</t>
  </si>
  <si>
    <t>jean-francois-l-105502</t>
  </si>
  <si>
    <t>satisfait de la rapidité de souscription , de la clarté des questions demandées, par contre les clauses du CGV sont très longues et pas très claire à comprendre.</t>
  </si>
  <si>
    <t>08 février 2018 suite à une expérience en février 2018</t>
  </si>
  <si>
    <t>lucas-61251</t>
  </si>
  <si>
    <t>Après plusieurs années et contrats chez eux...je me demande si l’on peut appeler ça assurance ?? Ils demandent clairement à leurs experts de minimiser le montant des dégâts et exclure un maximun de leurs sinistres et gare à vous si vous demandez réparation ils vous appliquent un taux « minoré » appelation d’origine constatel...un terme pour vous rembourser le minimum possible.</t>
  </si>
  <si>
    <t>philippe-m-127565</t>
  </si>
  <si>
    <t>Parfait en tout points les prix sont corrects et la rapidité pour la prise en charge de ma demande et vraiment géniale je ne regrette pas mon choix . Merci</t>
  </si>
  <si>
    <t>charles-c-107008</t>
  </si>
  <si>
    <t>je suis satisfait mais une ristourne aurait été la bienvenue à cause de la covid-19 qui a immobilisé la voiture pendant plusieurs mois en 2020, et qui dit pas de déplacement dit pas de sinistre</t>
  </si>
  <si>
    <t>27 février 2017 suite à une expérience en février 2017</t>
  </si>
  <si>
    <t>cpraly-52795</t>
  </si>
  <si>
    <t>Ne prenez pas harmonie mutuelle une fois le contrat signé nous avons que des ennuies il ne répondent plus au téléphone donc plus de renseignement il sont bidons</t>
  </si>
  <si>
    <t>natcheyan-m-137806</t>
  </si>
  <si>
    <t>Les prix me conviennent, la moins chère sur les comparateurs d’assurance. Facile et simple. Rapidité pour souscrire à une assurance voiture. Tout se passe bien.</t>
  </si>
  <si>
    <t>naffy-115312</t>
  </si>
  <si>
    <t>Jeune enseignant, je n'avais quasiment pas de demandes de remboursement et j'étais heureux de cotiser par solidarité.
Aujourd'hui avec une vie de famille, les petites demandes s'accumulent (soins dentaires, médecines spécialisées, ophtalmo, lunettes, etc). 
Chaque demande de remboursement ou presque est rejetée malgré l'envoi de tous les justificatifs nécessaires. Sans envoyer plusieurs messages, aucune chance d'être remboursé ou d'avoir la moindre explication sur un rejet.
C'est un long combat pour chaque demande de remboursement. Si perdre du temps ne vous fait pas peur, allez-y.
Comme l'ensemble des commentaires, je constate que le rapport tarif/qualité de service est extrêmement décevant.</t>
  </si>
  <si>
    <t>joelle-61466</t>
  </si>
  <si>
    <t>Rigidité des échanges avec le client, pour souscrire hyper rapide, on vous refourgue un produit supplémentaire sans votre accord, par contre une fois client, ne surtout pas déroger de leurs procédures.
Très mauvaise communication et inertie totale sur les réponses attendues.</t>
  </si>
  <si>
    <t>mattwallace-70272</t>
  </si>
  <si>
    <t>Suite a un sinistre survenu dans une zone commerciale ,mon fils arrêté à un stop c'est fait percuter par un vehicule sur tout le côté droit(au dessus roue puis portiere arriere et enfoncement portiere avt) La personne nous disant ne pas nous avoir vu car regardait sur sa droite..Direct assurance lui annonce 100% de responsabilité!!!il aurait soi disant coché une mauvaise case!! A Quoi sert le croquis de l'accident et les observations alors!!!</t>
  </si>
  <si>
    <t>nati-p-116249</t>
  </si>
  <si>
    <t>simple et rapide, des prix plus que convenables
très satisfaite de faire parti des clients
toujours à l'écoute et très professionnel 
déménagement prévu bientôt et toujours assurée chez Direct Assurance</t>
  </si>
  <si>
    <t>occhipinti-a-113648</t>
  </si>
  <si>
    <t>je suis entièrement satisfait, les prix me conviennent, le site de l'assurance est très simple d'utilisation, la rapidité pour finaliser le contrat est très appréciable.</t>
  </si>
  <si>
    <t>nanou--104970</t>
  </si>
  <si>
    <t xml:space="preserve">Bonjour,
Sauf erreur de ma part, cela fait 19 ans que je suis à la MGP et pour le moment je suis satisfaite, alors pourquoi changer une relation qui gagne. </t>
  </si>
  <si>
    <t>alain-d-106326</t>
  </si>
  <si>
    <t>A ce jour je n'ai pas trouve mieux niveaux prix . Dommage qu'a ce jour vous n'assurez pas les camions poids lourds et ne faite pas des assurances pros.</t>
  </si>
  <si>
    <t>corinne-geoffrion--134096</t>
  </si>
  <si>
    <t xml:space="preserve">Je déplore la prise en charge de notre dossier suite au décès de mon frère : résiliation du contrat et appel du service contentieux 5 mois plus tard...sans aucun courrier entre temps.
Je déconseille cette assurance peut-être moins chère mais sans suivi si décès </t>
  </si>
  <si>
    <t>lecomte-m-123609</t>
  </si>
  <si>
    <t>Très satisfaite du service et de la réactivité des professionnels, prix très abordable comparé à d'autres assureurs qui je crois profite bien des petit citoyens.</t>
  </si>
  <si>
    <t>soufyane-a-131731</t>
  </si>
  <si>
    <t xml:space="preserve">Je suis satisfait de la qualité et rapidité du service.
Je recommanderais direct assurance à tous mes amis et proches sans aucune hésitations.
De plus je vais regrouper toutes mes assurances chez  direct assurance </t>
  </si>
  <si>
    <t>le-gorrec-m-123129</t>
  </si>
  <si>
    <t>Je suis satisfaite du service, les prix me conviennent, le service est rapide et efficace, j'ai été assurée très rapidement, je recommande l'Olivier Asurance</t>
  </si>
  <si>
    <t>jourdain-a-116904</t>
  </si>
  <si>
    <t>bonne explication au téléphone personne agréable qui à pris le temps.
nous avons assurés nos deux véhicules tout de suites nous verrons pour le contrat habitation par la suite.</t>
  </si>
  <si>
    <t>bernard-a-138557</t>
  </si>
  <si>
    <t>JE SUIS SATISFAITE DES PRIX TRES ABORDABLES POUR UNE PERSONNE QUI CONDUIT DEPUIS PLUS DE 10 ANS SANS HISTORIQUE. JE CONSEILLE L OLIVIER ASSURANCE POUR DES CONDUCTEURS COMME MOI QUI N'ONT PAS D 'ANTECEDENTS QUELQUONQUE ET QUI VEULENT AVOIR UNE ASSURANCE CONVENABLE SANS SE RUINER</t>
  </si>
  <si>
    <t>kalai-m-137633</t>
  </si>
  <si>
    <t xml:space="preserve">Je suis satisfait du service. Les tarifs sont correct. À recommander sans hésiter. 
C'est très simple et et très pratique avec la signature électronique. </t>
  </si>
  <si>
    <t>05 décembre 2018 suite à une expérience en décembre 2018</t>
  </si>
  <si>
    <t>cnirod-69156</t>
  </si>
  <si>
    <t xml:space="preserve">Contrat santé Numéro  A12624814   depuis le 9 octobre 2018, la CPAM de Vesoul à retransmis à Réunica AG2R un décompte santé d'un montant de 55,50  euros à ce jour, après quatre mails et une lettre recommandée réceptionnée le 26 11 2018 le tout envoyé par mes soins, je n'ai aucune réponse de cette assurance qui ne mérite pas ce nom de ce fait, j'attends toujours le remboursement de ces soins couverts par cette société .
Je déconseille vivement cet organisme qui ne prend même pas la peine de répondre à mes demandes </t>
  </si>
  <si>
    <t>28 mars 2019 suite à une expérience en mars 2019</t>
  </si>
  <si>
    <t>chrbor-74539</t>
  </si>
  <si>
    <t>Bonjour, je suis adhérent à la MGP depuis 20 ans et policier en activité. Je ne suis pas satisfait de la MGP et du manque de clarté concernant les prélèvements et les remboursements. J'ai fait plusieurs réclamations sur le web, la question est marquée comme traitée mais je n'ai aucune réponse. Les conseillers par téléphone ne savent rien. Un conseillé m'a demandé de rappeler à une date ultérieure afin d'avoir un autre conseillé. J'ai fait une demande de remboursement de frais TV sur 4 jours d'hospitalisation (maternité de mon épouse) non résolu (il est noté résolu sur le site mais je n'ai aucun remboursement et aucune réponse malgré mes sollicitations). J'ai résilié ma gamme tradition le 31 janvier 2019 et j'ai eu un prélèvement de 67.75 euros le 5 février 2019 et je ne suis toujours pas remboursé. Prélèvement de 219.38 euros le 5 mars 2019 sans explications. J'ai fait une demande téléphonique le 13/03/2019 par téléphone à un conseillé concernant ces prélèvements. Le conseillé n'a pas su me répondre. Je n'ai toujours pas de réponse et la question sur mon compte ressort "en cours de traitement". Je passe mon temps à faire des réclamations. Je pense résilier dès que possible.</t>
  </si>
  <si>
    <t>boudjemaa-o-128383</t>
  </si>
  <si>
    <t xml:space="preserve">je suis satisfait de l’ensemble des services apporté.
ravis de la personne qui c’est occupé de moi très convivial et souriante au Téléphone 
rapide et simple   </t>
  </si>
  <si>
    <t>05 octobre 2017 suite à une expérience en octobre 2017</t>
  </si>
  <si>
    <t>begood-57832</t>
  </si>
  <si>
    <t>FUYEZ   assurance impossible de joindre une personne responsable j'ai envoyé ma carte grise trop tard j'ai été résilie depuis pas possible d'avoir un nouveau contrat par contre je n'arrive pas à recevoir le remboursement de la cotisation annuelle que j'avais payé en fait il son nul   Fuyez c'est mon conseil</t>
  </si>
  <si>
    <t>jade-r-114966</t>
  </si>
  <si>
    <t>Les tarifs sont un peu élevés mais le site internet est très bien fait. L'obligation de mettre un avis avec un minimum de caractères est contraignant.</t>
  </si>
  <si>
    <t>hugo-c-105145</t>
  </si>
  <si>
    <t xml:space="preserve">J'ai un sinistre en cours depuis Juin 2020, j'ai envoyé plus de 3 mails, toujours pas traité ...
Ma mensualité a été augmentée, mais la prise en charge de mes réparation jamais prise en compte. 
</t>
  </si>
  <si>
    <t>sabine-c-130379</t>
  </si>
  <si>
    <t>LE PRIX QUI EST PROPOSE EST : 700 mais à la fin je paye 900  !!!!! et je ne comprends pas pour quoi payer l'année est different de payer mensuellement</t>
  </si>
  <si>
    <t>ricoxes-69684</t>
  </si>
  <si>
    <t>A  eviter  c est la pire assurance que j ai eu pour un petit accrochage non responsable sa traine  heureusement que je n ai pas eu d accident responsable</t>
  </si>
  <si>
    <t>jim-89247</t>
  </si>
  <si>
    <t>Une honte cette assurance je doit remboursé une franchise alors que je ne suis pas en tort pourtant je suis assuré tout risque.Tout sa pour une personne qui  a créé un accident sur mon véhicule qui stationner devant mon domicile et en pleine nuit et qui a pris la fuite , j'ai intercepté le véhicule 200metre plus loin plus de chauffeur dépôt plainte etc et la on m'annonce messieurs 300e de franchise +10% des dégâts et au max sa ne peut pas excédé 850e mais vous rigolez une catastrophe cette assurance</t>
  </si>
  <si>
    <t>cathy-108472</t>
  </si>
  <si>
    <t>Bonjour,
Je viens d'appeler aujourd'hui afin d'aider mon fils qui n'avait pas le temps matériel de vous appeler, mais non surtout pas... surtout plus de droit d'aider un membre de sa famille...pire qu'une banque...je dois le laisser se débrouiller sans avoir le droit d'intervenir alors que j'avais tous les éléments en main pour prouver que j'étais sa mère...Donc vive la sociabilité, que je constate que vous n'avez pas et c'est la raison pour laquelle cela ne donne vraiment pas envie de rester dans votre assurance MACIF...
Cordialement</t>
  </si>
  <si>
    <t>beltzung-m-110102</t>
  </si>
  <si>
    <t>Je suis satisfait de l assurance l Olivier. Je la conseillerais à mes amies et mes proches. Les conseillère très sympathique et avec professionnalisme.</t>
  </si>
  <si>
    <t>herve-p-122707</t>
  </si>
  <si>
    <t xml:space="preserve">FACILE ECONOMIQUE ET TRES RAPIDE 
je suis entierement sastisfait du site et de son approche très intuitive 
je peux rouler tranquille maintenant
je conseillle APRIL MOTO sans réserve </t>
  </si>
  <si>
    <t>ben-rhouma-h-115866</t>
  </si>
  <si>
    <t>Je suis satisfait du prix, ca me convient, je suis très content. Je vous remercie infiniment pour m'avoir assuré. Je suis très content de votre service</t>
  </si>
  <si>
    <t>romain-m-132379</t>
  </si>
  <si>
    <t>Tres bien rapidité  fluidité  facile à faire très content de service en ligne. . Petit problème de piment par carte mais problème regler très vite merci</t>
  </si>
  <si>
    <t>harjinder-singh-g-134193</t>
  </si>
  <si>
    <t>Je suis heureux de assuré avec vous merci pour votre service j’espère bientôt  je vais récrivons notre assurance ticket j’ai trouve votre company sur internet</t>
  </si>
  <si>
    <t>anh-tho-m-126609</t>
  </si>
  <si>
    <t>Parfait et explications claires prix correct je le recommandes au futur assureur merci beaucoup vous êtes les seul qui acceptent de m'assurer vous êtes top</t>
  </si>
  <si>
    <t>boub01-52399</t>
  </si>
  <si>
    <t>Nous avons été assuré 1 an et demi chez cet assureur et nous constatons que certes, le prix de l'assurance est attractif (et encore) mais ces au détriment du service! Nous avons eu un sinistre, nous avons percuté un animal sauvage. Il a fallut une semaine à l'assurance pour nous communiquer le garage qui allait s'occuper de notre voiture (heureusement que rien ne fuyait sur la voiture!). À la suite de ce sinistre nous avons payé une franchise et un an et demi après, ils nous ont prélevé 20 euros sur notre mensualité pour une régularisation (dont les explications sont...incompréhensibles, quand vous arrivez à les obtenir après 20 à 30 min d'attente au téléphone). Je pense que c'est l'une des pires assurances que j'ai fait.</t>
  </si>
  <si>
    <t>christi-104945</t>
  </si>
  <si>
    <t>Bonjour Madame, je suis très satisfait de votre réponse très bien expliqué avec gentillesse. Il serait bien qu'un bureau MGP ré ouvre à Carcassonne.
Recevez, Madame, mes salutations distinguées.</t>
  </si>
  <si>
    <t>guiot-j-130157</t>
  </si>
  <si>
    <t xml:space="preserve">Je suis satisfait du service.les prix sont compétitif et l'accu
l'accueil téléphonique est efficace et rapide. J'ai beaucoup de mal à effectuer les transactions via un ordinateur. </t>
  </si>
  <si>
    <t>franki-a-115991</t>
  </si>
  <si>
    <t>JE SUIS SATISFAIT DU SERVICE PROPOSER J'AI TELLEMENT GALÉRER A TROUVER UNE ASSURANCE COMPÉTENTE ICI C'EST SIMPLE RAPIDE ET PAS CHÈRE JE RECOMMANDE VRAIMENT CE SERVICE EN LIGNE.</t>
  </si>
  <si>
    <t>17 février 2020 suite à une expérience en février 2020</t>
  </si>
  <si>
    <t>bill-87247</t>
  </si>
  <si>
    <t>J ai souscrit un contrat avec ma compagne le 3 de ce mois, nos dates de naissance ont été interverties. 
Impossible donc de me servir des cartes reçues.
Suite à appel téléphonique ils m'ont demandés  de leur adresser en mail qu'ils m'ont donnés nos deux attestations sécurité sociale. ce que j'ai fat...toujours pas de nouvelles ...!</t>
  </si>
  <si>
    <t>hecq-e-137601</t>
  </si>
  <si>
    <t>Je suis satisfaite des prix bien qu'ils soient forts élevés pour les jeunes conducteurs. En revanche, le contrat est rapide à souscrire et est complet.</t>
  </si>
  <si>
    <t>27 décembre 2020 suite à une expérience en décembre 2020</t>
  </si>
  <si>
    <t>pat-101878</t>
  </si>
  <si>
    <t>Je viens de souscrire cette assurance. Les conseillers sont facilement joignables par téléphone. Le service par mail est pratique pour enregistrer ses coordonnées ou effectuer un changement de véhicule. La carte verte est envoyée par mail en attendant l'original par courrier ce qui est très pratique</t>
  </si>
  <si>
    <t>amara-59967</t>
  </si>
  <si>
    <t>Bonjour april moto Ils sont incompétentes Suite a un sinistre (0% responsable, l'expert il est passé il a validé les travaux toujours rien a signaler de la part de april moto qui n'a pas souhaité le prise en charge la seule chose qu'on me dit a chaque coup du fil il faut patienter messieur ! Mais il faudra patienter  jusqu'à quand ?</t>
  </si>
  <si>
    <t>gabrac71-79076</t>
  </si>
  <si>
    <t xml:space="preserve">C'est la pire assurance auto.Le jour 03 Septembre 2019 vous avez reçu ma lettre recommandée A R ci jointe ou j'ai vous demande la résiliation a l'échéance de la fin de Septembre de mon contrat assurance auto n 398798 en application des dispositions de l'article L113 15 1 du Code des Assurances (ou Loi Châtel ), pour le motif suivant:
absence d'envoi obligatoire de mon avis d'échéance. 
Et en vous demandant aussi le relevé d'information, dans le plus bref délai, selon l'article A. 121 1 du Code des assurances.
En toute réponse vous avez moi demande aujourd'hui le 9 Septembre 2019, la mise en demeure  pour l'échéance du 05 Septembre 2019, d'ailleurs en utilisant mon ancien adresse. 
Je vous demande de procéder à l'annulation immédiat de la procédure de mise en demeure, et de prendre en compte la demande de résiliation à l'échéance de la fin de Septembre, et d'envoi relevé d'information comme demande par ma lettre recommandé A R jointe.
</t>
  </si>
  <si>
    <t>sd-91058</t>
  </si>
  <si>
    <t xml:space="preserve">bonjour
je reçois ce jour un courrier de l'assureur me disant que j'ai dépassé le délai d'un mois pour être remboursée !!
cette info étant écrite en tout petit dans les conditions générales, non signalée par le commercial, et non indiquée clairement sur le site !!
je fais un courrier au service remboursement, en espérant avoir une réponse positive. J'ai même attendu la fin du confinement volontairement en supposant que leurs services fonctionnaient au ralenti !! </t>
  </si>
  <si>
    <t>perse-s-124991</t>
  </si>
  <si>
    <t>Je suis satisfaite de mettre inscrit dans votre assurance et de l'accueil que vous avez eu pour mon dossier je conseillerai certe assurance à mes amis</t>
  </si>
  <si>
    <t>jim-103500</t>
  </si>
  <si>
    <t>Cela fait maintenant plus de 3 semaines que je demande un bulletin d information assurance auto et après trois appel , même si cela remonte à des années rien n empêche à l assureur de fournir le document  d autant plus que tout se fait par internet chez eux et informatiquement  , service déplorable ,pas envie de le conseiller du tout à Mon entourage</t>
  </si>
  <si>
    <t>roebuck-k-109851</t>
  </si>
  <si>
    <t>Service telephonique parfait - tres gentile
Bon prix et service client impeccable. Je suis tres content avec Olivier.
Mainteneant je trouve le prix pour la maison!</t>
  </si>
  <si>
    <t>demerzel-52590</t>
  </si>
  <si>
    <t>Le M de MACIF n'a plus rien à voir avec Mutuelle.
C'est une assurance vautour incapable d'assister ses assurés face à un accident de la vie et qui missionne des experts qui n'ont d'expert que le nom, par exemple des dégâts de carrosserie extérieure vus "après démontage"...</t>
  </si>
  <si>
    <t>02 mai 2018 suite à une expérience en mai 2018</t>
  </si>
  <si>
    <t>melimelo-63729</t>
  </si>
  <si>
    <t>Très bon service, et très bon suivi client..............................................................</t>
  </si>
  <si>
    <t>abir-a-113376</t>
  </si>
  <si>
    <t>Très à l'écoute, les prix son abordables rien a dire franchement, je conseillerais à mes proches l'assurances. Très facile et rapide en quelque clique on a une assurance</t>
  </si>
  <si>
    <t>papa-62755</t>
  </si>
  <si>
    <t xml:space="preserve">Je suis client  depuis juillet  2017 je viens  davoir un accident  avec un sanglier  le 21 mars 2018 j appelle  l'olivier  il ouvre le dossier  et je suis assuré  au tiers++1115€a l'année  prise en charge  7 jours au bout de 5jours un responsable vous appelle et vous dit pas de prise en charge  car on peut pas attaquer  le sanglier  et  si on vous dedomage on doit pouvoir  ce faire rembourser des frais de vos dégât par contre en tourisque  il y a prise. 
 en charge 
on a fournie photos  il y a des témoins 
Le lieux il y a des panneaux qui indique  que le lieux  et dangereux  !! L'olivier  
mr antoine nous dit que c'est une assurance  virtuel il n'y  a pas d'agence  et vous soucriver en ligne vous donner votre cb et payer 2mois avance et pas de conseiller  pour vous dire quand vous êtes  jeune  prener le niveau  tourisque  si vous voulez  être rembourser  pour tout accident  sinon   vous vous faite avoir le personnel  pas commercial  
Les prestations non expliquer  ou le jour  ou vous avez  un accident  on vous dit sa oui sa non SURPRISE  !!
tout sa pour dire l'olivier  non ailleurs  c'est meilleur  c'est un conseil   assureur  non pas sérieux  a valeur  ce que de droit  me Delahaye </t>
  </si>
  <si>
    <t>pulcocitron-99526</t>
  </si>
  <si>
    <t>Jamais eu de sinistre mais je préfère pas en avoir car j'ai aussi assurance habitation et j'ai eu un sinistre sur l'habitation et ça a été un cauchemard, je vais tout résilier et aller à la maaf car j'ai fait des devis et les tarifs sont les mêmes à la différence qu'il y a un interlocuteur physique. Chez Eurofil, tout à distance avec des gens au téléphone qui en ont rien à faire et cherche juste à vous vendre des choses mais quand vous avez besoin d'eux l'attitude change, on a l'impression d'être un criminel, il donne des explications fantaisistes juste pour être sûr de ne rien vous donner, ils sont juste bon à encaisser vos cotisations et c'est tout, si vous avez besoin de rien vous les appeler, je déconseille fortement cette assurance</t>
  </si>
  <si>
    <t>mj-87897</t>
  </si>
  <si>
    <t>10 minutes d'attente à chaque appel. Envoi de mon dossier début janvier et il a été perdu. J'ai appelé plusieurs fois et jamais aucun rappel...</t>
  </si>
  <si>
    <t>ferron-h-114899</t>
  </si>
  <si>
    <t>Je suis satisfaite de la discussion avec mon interlocutrice. 
Par contre, j'ai eu de la difficulté à activer mon compte perso, le "bouton" ne fonctionnait pas ! Je découvre l'assurance par internet, j'espère ne pas être déçue !</t>
  </si>
  <si>
    <t>nour-eddine--91651</t>
  </si>
  <si>
    <t>Je suis satisfait du service et recommanderai vos services A d’autres merci et à très vite je fais le point et verrai si oui ou non je continue avec vous</t>
  </si>
  <si>
    <t>ferard-m-107865</t>
  </si>
  <si>
    <t>Bonjour, je suis très satisfait par la personne qui ma fait signer le contrat au téléphone  très gentille , très. pros.
J ai fait une fosse manip pour  noter ma satisfaction, après l appel mais je mets 10/10
Merci à elle :)</t>
  </si>
  <si>
    <t>jbadi-82233</t>
  </si>
  <si>
    <t>S'il m'était possible de ne pas mettre d'étoiles, je le ferais très rapidement. A votre écoute la 1ère année, après tout change au fur et à mesure, même le fameux prix discount d'arrivée. Augmentation drastique la 2ème année sans raisons (dans notre cas, tentative de +8 à +10%), cette année +5%. En fait, vous payez plus tard "la remise accordée "sur votre tarif de "bienvenue".</t>
  </si>
  <si>
    <t>romu66-62645</t>
  </si>
  <si>
    <t>Le gros point noir relevé est la qualité du service client. Ils considèrent qu'il est normal un délai de remboursement de 6 mois au prétexte qu'aucun délai n'est mentionné dans le code des assurances.</t>
  </si>
  <si>
    <t>16 mars 2020 suite à une expérience en mars 2020</t>
  </si>
  <si>
    <t>philfree-88358</t>
  </si>
  <si>
    <t>A fuir très vite! Je me retrouve dans tous les autres avis, aucune réponse aux mails et téléphone. J'ai fait une demande de résiliation fin novembre. Réponse mi-février, résiliation prise en compte à partir du 29/02/20. Je suis donc prélevé par Néoliane et ma nouvelle mutuelle...</t>
  </si>
  <si>
    <t>Je donne mon avis sur assur bon plan qui est une assurance à éviter à tout prix !! 
Sinistre non responsable le 06/11/2016, toujours en attente d'un remboursement.
Service client inexistant, mail et téléphone ne répondent jamais.
Me voilà en galère d'argent depuis, je ne peux même pas me racheter un véhicule car je n'en est pas les moyens tant que l'assurance ne m'a pas remboursé.
Ma moto a été déclaré épave et l'expert m'a confirmé la remise du dossier et de la cession du véhicule !
C'est scandaleux quand on voit que des assurances comme ça existe !
En plus elle est dans la liste de lelinx.fr je pense qu'ils doivent beaucoup leur donner car cette assurance à rien pour elle.
Je ne suis vraiment pas contant et si je n'ai toujours pas de réponse d'ici janvier 2017 je prends un avocat et les poursuit en justice.
ça suffit de payer pour di vent !</t>
  </si>
  <si>
    <t>philippe-c-116455</t>
  </si>
  <si>
    <t xml:space="preserve">je suis satisfait car malgré les années qui passent vous restez à l'écoute de vos sociétaires .J'ai toujours eu un très bon service en agence et spécialement à Agen. Continuez à considérer vos clients ils vous resteront fidèles .Merci 
</t>
  </si>
  <si>
    <t>boce-f-129709</t>
  </si>
  <si>
    <t>beaucoup moins chere que d'autre assurance je suis sastifait je viens de faire un benefice grace a votr assurance je vous en remercie je suis heureux de vous contez parmis vous</t>
  </si>
  <si>
    <t>edgar-a-121542</t>
  </si>
  <si>
    <t>Bonjour.
Je suis satisfait du service de Direct Assurance.
Cependant, j'estime que les prix pour les services proposés sont TROP élevés.
Cordialement, Edgar Arakelyan.</t>
  </si>
  <si>
    <t>robert-m-108961</t>
  </si>
  <si>
    <t>quand on à besoin de rien tout va bien , j'ai eu un problème sur ma toiture un vendredi dans la nuit  donc j'ai téléphoner le samedi matin et dans la semaine j'ai retéléphoner et semaine d'après on ma donner le numéro d'un expert qui ma donner pour fixer un rendez-vous pas  avent 15  jours ? donc j'ai tout annuler . j'ai téléphoner à un qui est venu le lendemain pour me remplacer les 5 chapeaux</t>
  </si>
  <si>
    <t>francois-l-109082</t>
  </si>
  <si>
    <t>Désolé , mais le prix que vous m'avez imposé ne correspond pas au contrat que j'avais obtenu la première fois .
J'aimerais pouvoir rectifier cette erreur 
Que dois -je faire ?
Merci de me tenir au courant .</t>
  </si>
  <si>
    <t>08 janvier 2021 suite à une expérience en janvier 2021</t>
  </si>
  <si>
    <t>laurent78-102360</t>
  </si>
  <si>
    <t>A fuir !!!, disposant d'un plan retraite entreprise, j'ai depuis le mois de juillet 2020 fait une demande de liquidation de ce contrat, pour l'instant après de multiples relances, impossible d'obtenir le moindre renseignement sur la lenteur du remboursement. Impossible de joindre un responsable, uniquement la plateforme téléphonique. J'en suis réduit à faire un courrier recommandé à la direction générale pour leur dire mon mécontentement et demander une action de leur part</t>
  </si>
  <si>
    <t>naja66-69395</t>
  </si>
  <si>
    <t>Très bon accueil conseillère très bien m à bien conseiller et bien renseigné je suis adhérente depuis 2011 et j ai toujours étais bien renseignée Aucun problème rencontre depuis que je suis chez neoliane</t>
  </si>
  <si>
    <t>chris-52142</t>
  </si>
  <si>
    <t>Aucun sens commercial.j'ai changer d'assureur pour passer chez eux.on me dit on s'occupe des formalités avec votre ancienne assurance pour résilier votre ancien contrat.malheureusement au bout de 4 mois je m'aperçois que je paye deux assurance car eurofil n'a pas fais les démarches comme prévu. Après un coup de téléphone passé chez eux pour avoir des explications on me remballe gentiment en me disant qu'il ont rien à ce rapprocher alors qu'il sont incapable de me faire parvenir la preuve de leur soit disant recommandé avec A.R.Fuyez eurofil leur service client vous méprise et ce donne des droits qu'il n'on pas.</t>
  </si>
  <si>
    <t>akoi-a-105610</t>
  </si>
  <si>
    <t>Un bon service clientèle et une tarification meilleure que la concurrence pour de meilleures prestations.. J'ai opté pour une option tous risques et pour l'heure, les relations que j'ai avec l'assurance se passent très bien.</t>
  </si>
  <si>
    <t>viessmann-102534</t>
  </si>
  <si>
    <t>Rapport qualité tarif échanges réguliers je suis satisfait des services proposés même si je n ai pas eu l occasion d avoir eu besoin d une indemnisation pour sinistre .</t>
  </si>
  <si>
    <t>fan-64481</t>
  </si>
  <si>
    <t>La personne qui a endommagé ma portière a complètement reconnu les faits. Je ne comprend pas pourquoi  je dois participer financièrement à la réparation étant déjà lésé</t>
  </si>
  <si>
    <t>valcar-55090</t>
  </si>
  <si>
    <t>Inadmissible, très mauvais ... j'ai souscrit en 01/2017 et depuis je n'ai toujours pas reçu ma carte d'assurance définitive (nous sommes en juin !) plusieurs relances, relevé d'information demandés à plusieurs reprises et envoyés .... pas de suivi, pas de réponse rapide ... je les quitterai au terme des 12 mois révolus pour repartir certainement chez mon ancien assureur chez lequel je n'étais pas si mal en fait !!</t>
  </si>
  <si>
    <t>samake-m-116626</t>
  </si>
  <si>
    <t>JE SUIS SATISFAIT PAR LE RETOUR QUE J'AI EU, j'ai eu un bon échange et le conseiller que j'avais au téléphone a bien pris le soin de m'expliquer les choses</t>
  </si>
  <si>
    <t>noelle--128604</t>
  </si>
  <si>
    <t>On' paye une assurance pour rien. On se fait volé les clé de notre voiture dans notre maison. Une enquête est en cour et on connai l'auteur des fait. Mais pour l'assurance celle ci n'est pas considéré comme volé car il avais les clé.  Il ne rembourse rien. Sachant que l'on es tourisque. Mais on va où ??? C'est quoi cette assurance. Vous payez juste pour jeter l'argents par les fenêtre   fuyez. Assurance de guignol. Pas sérieuse du tous</t>
  </si>
  <si>
    <t>celia-i-115752</t>
  </si>
  <si>
    <t>Parfait, le site est bien fait, c'est rapide et efficace.
J'aurai aimé parler à un conseiller mais la ligne était exceptionnellement indisponible.
Merci à vous</t>
  </si>
  <si>
    <t>serantoni-e-108934</t>
  </si>
  <si>
    <t>Je viens d'arriver chez l'olivier Assurance, les prix sont corrects cependant j'attends de voir les services et la réactivités de ceux-ci. Les offres sont intéressantes.</t>
  </si>
  <si>
    <t>richard91200-77880</t>
  </si>
  <si>
    <t>Je ne pourrais donner que ma propre expérience sans juger au delà des résultats encore attendus. Accident du 28 février 2019, réception du PV par TransPV le 15 juillet 2019. Pour info, je ne suis pas responsable de mon accident. On me propose une avance de 1000 euros sur les souffrances endurées et que j'endure toujours. J'en suis de ma poche à + de 2000 euros et suis dans l'incapacité de reprendre mon travail d'autoentrepreneur. Au téléphone on me dit  La personne qui s'occupe de votre dossier est en vacances. Alors ma question Comment je fais pour vivre moi et mon épouse en étant à la retraite et qui plus est en fauteuil roulant ?</t>
  </si>
  <si>
    <t>youssef-n-126483</t>
  </si>
  <si>
    <t>Je trouve le service Très bien
Je trouve le service Rapide
Je trouve le service Efficace
Je trouve le service simple 
Je trouve les prix attractifs
J'espère que je serai satisfait durant tout le contrat</t>
  </si>
  <si>
    <t>malika--101832</t>
  </si>
  <si>
    <t>En pleine crise sanitaire , juste un mail pour m’annoncer la fin de ma portabilité au 30/11/2020 alors qu’elle est valable selon leurs engagements jusqu’au 31/12/2020 et qu’en mars ils avaient pris l’engagement de me faire une proposition de renouvellement selon les dispositions de la loi EVIN.
Depuis aucune réponse ni à mes mails ni à mes appels.
C’est une attitude irresponsable à l’égard d’une famille.</t>
  </si>
  <si>
    <t>bertrand-b-130418</t>
  </si>
  <si>
    <t>Prix et service plus que compétitif à la souscription.
Le service client est présent et répond rapidement aux questions qui lui sont posées.
Les démarches via internet sont très simple et rapide.</t>
  </si>
  <si>
    <t>jake-ann-c-127935</t>
  </si>
  <si>
    <t>Le site est simple d'utilisation. Les prix sont compétitifs et il est relativement simple d'y souscrire une assurance moto.
A voir dans le temps en cas de sinistre.</t>
  </si>
  <si>
    <t>clemence-c-127764</t>
  </si>
  <si>
    <t>Besoin d’une assurance rapidement pour assurer un véhicule . 
Service simple , facile, rapide et efficace. 
Prix raisonnable . 
Je recommande . 
Merci</t>
  </si>
  <si>
    <t>daria-123117</t>
  </si>
  <si>
    <t>Bonne assurance mais n'ayez surtout pas un accident non responsable. Prêt à tout pour que vous limitiez les frais, y compris vous mettre la pression pour ne pas payer du gardiennage alors que votre conjoint est à l'hôpital. Aucune aide pour la vie quotidienne ensuite, ménage, enfants démerdez vous !!!
Aucunes nouvelles pendant des mois, vous prenez un avocat et paf vous colle un rendez-vous chez un expert avant que l'avocat ne vous donne des conseils... Bref tout pour limiter vos droits.
Au téléphone : interlocuteurs dénués d'humanité. 
Bref à l'opposé de leurs publicités.</t>
  </si>
  <si>
    <t>calou-88030</t>
  </si>
  <si>
    <t>remboursement avec un délai de 1mois minimum
aucune réponse aux mails prise en charge jamais envoyée à temps donc nus devons avancer les frais et attendre le remboursement 2mois pour ma dernière intervention et je ne suis encore pas remboursée.</t>
  </si>
  <si>
    <t>fayez-b-112786</t>
  </si>
  <si>
    <t xml:space="preserve">Rapide, je suis satisfait, je recommande cet assureur.
Je la prendrai pour mes nouveaux véhicules.
Devis en ligne rapide et efficace, Direct Assurance. </t>
  </si>
  <si>
    <t>carteron-l-109696</t>
  </si>
  <si>
    <t>Très simple et très rapide pour effectuer un devis. Mais petit point negatif, pas trouvé de tableau concernant les franchises ou non. Sinon rien à redire.</t>
  </si>
  <si>
    <t>olifav-103634</t>
  </si>
  <si>
    <t xml:space="preserve">Bonjour,
Il faut savoir que vos bénéficiaires recevront les fonds sans justification, et apparemment il doit y avoir des frais, mais cela n'est pas trop expliqué lorsque l'on souscrit.
De plus pour obtenir détail des sommes versées, il faut en faire la demande par écrit alors même que tout le dossier est se fait en ligne, cela démontre la non transparence du décompte par CNP.
</t>
  </si>
  <si>
    <t>bikeusedusud-95312</t>
  </si>
  <si>
    <t>super contente des conseils prodigué par Romu, car grace a lui lors de mon accident j'avais toutes les garanties pour vite récupérer ma moto, je recommande,</t>
  </si>
  <si>
    <t>aferasuivre-75964</t>
  </si>
  <si>
    <t>Adhérent au contrat retraite complémentaire, impossible d'avoir des informations pour pouvoir liquider le dossier et recevoir la rente. Depuis un an trois recommandés restés sans réponse, les appels téléphoniques sans résultat les documents égarés par le siège, les emails sans réponse. 3 mois pour obtenir l'accès à mon compte par le net et en connaître le solde. La conseillère indiquée sur le site ne répond ni aux emails ni au téléphone.</t>
  </si>
  <si>
    <t>axis-97586</t>
  </si>
  <si>
    <t>Une catastrophe. Impossible à joindre au tel un employé qui puisse vous renseigner. Le seul numero surtaxé vous mets apres une attente interminable avec un employé qui se contente de transmettre votre message. Oui vous avez bien lu. Il transmet uniquement votre message avec une promesse jamais tenue d'etre recontacté. Vous recevez des courriers contradictoires jamais signés. Aucune ligne de tel pour traiter votre cas.A FUIR.</t>
  </si>
  <si>
    <t>u-m-115026</t>
  </si>
  <si>
    <t>il faudrait suprimer  les franchises et  les assistance en cas de panne pour des tarifs encore bien plus intéressant  ou je sais pas si vous le faites des tarifs sur les véhicules de plus de 10 ans</t>
  </si>
  <si>
    <t>romain-72-103052</t>
  </si>
  <si>
    <t>Suite à un dégât des eaux dans une salle de bain le placo a pourri derrière la faïence et la fixation de la colle de douche ne tient plus puis les peintures des pièces adjacentes sont à refaire.L'assureur ne prend en compte que les peintures ??. Assurance pas très sérieuse à éviter.</t>
  </si>
  <si>
    <t>jean-michel-v-133399</t>
  </si>
  <si>
    <t xml:space="preserve">SATISFAIT DU SERVICE ET DES TARIFS
SIMPLE PRATIQUE ET FONCTIONNEL
DEJA ASSURE SUR UN ANCIEN VEHICULE ET TOTALEMENT SATISFAIT
JE N'AI EU AUCUN SINISTRE PAR LE PASSE, </t>
  </si>
  <si>
    <t>bilto43-50572</t>
  </si>
  <si>
    <t>contrat garantie retraite souscrit en 1988 ...suite décés maman en fin octobre  2016...soit 28 ans ...réglement du dossier rapide . 1 téléphone + demande en ligne avec justificatifs demandés = versement aux bénéficiaires le 3 decembre 2016 .</t>
  </si>
  <si>
    <t>30 janvier 2018 suite à une expérience en janvier 2018</t>
  </si>
  <si>
    <t>pasuale29-60969</t>
  </si>
  <si>
    <t>Nul j'ai souscrit pour une voiture que je devais acheter mais finalement j'en ai acheté un autre suite à un drame familiale je n'ai pu les contacter que 15j plus tard.... Et la il me prennent 15 j d'assurance d un voiture non acheté et gardes les frais bravo et en plus ils me proposent de m'assurer mon nouveau véhicule sans compter que je n'ai pas encor reçu le remboursement donc je les conseils à personne...</t>
  </si>
  <si>
    <t>nooppi-60979</t>
  </si>
  <si>
    <t xml:space="preserve">La fidélité - plus de 10 ans à la MATMUT - ne semble pas être un critère important pour cet assureur.
« Celui qui est au cœur, c'est le sociétaire. » Daniel Havis, Président du Groupe Matmut =_x009b_ Faux... du moins incomplet : « Celui qui est au cœur, c'est le porte-feuille du sociétaire. » </t>
  </si>
  <si>
    <t>iacob-r-124608</t>
  </si>
  <si>
    <t xml:space="preserve">Très content 
Très bonne assurance pas trop cher 
Je suis très content de vos tarif je vous remercie beaucoup c'est une des moins cher assurance merci 
</t>
  </si>
  <si>
    <t>thetiot-p-109882</t>
  </si>
  <si>
    <t>Je suis venu chez vous pour bénéficier du parrainage. Vos prix sont compétitifs et ma compagne est satisfaite de son contrat actuel chez vous. Merci de nous avoir aidé</t>
  </si>
  <si>
    <t>jaber-a-117355</t>
  </si>
  <si>
    <t>C'est la première avec L'Olivier Assurance. Jusquà maintenant on va dire je suis satisfait du service, mais à voir pendant les moments où j'aurais besoin d'eux si ils sont tout aussi disponible.</t>
  </si>
  <si>
    <t>17 mars 2019 suite à une expérience en mars 2019</t>
  </si>
  <si>
    <t>gloopy-72227</t>
  </si>
  <si>
    <t>Résident fiscal étranger je suis en train de faire un rachat partiel de mon assurance vie generalli via boursorama : J ai du faire tout par courrier... Ça prend un temps fou...je leur ai envoyé les formulaires 5000 et 5002 remplis par l administration fiscale. Ils ont mis 3 semaines pour me les renvoyer j ai perdu encore une semaine avec les impôts ici et les délais de la poste pour les retourner...
J en suis a 5 semaines et toujours rien Je suis pris par des délais pour acheter un appartement et je me demande si je ne vais pas devoir faire un prêt relai qui va me générer des frais  Je trouve que la procédure courrier et trop lente C est vraiment dommage</t>
  </si>
  <si>
    <t>lussiez-j-122502</t>
  </si>
  <si>
    <t>Je suis satisfait du service téléphonique très agréable et patient, si on a pas compris y nous reisplique sans aucun souci je ne regrette pas avoir signer mon contrat chez l'olivier</t>
  </si>
  <si>
    <t>arnaud-p-129810</t>
  </si>
  <si>
    <t>Je suis satisfait du service et des prix obtenus sue votre site. Rapidité de réponse et accueil chaleureux au téléphone. Personne à l'écoute de questions .</t>
  </si>
  <si>
    <t>didier-f-135221</t>
  </si>
  <si>
    <t>Bravo pour le service ainsi que pour les prix.                                                                                                        merci</t>
  </si>
  <si>
    <t>laurent-l-115298</t>
  </si>
  <si>
    <t>je suis satisfait des services de directassurance les tarifs sont bon et l acceuil aussi si je peut recommander cette assurance a mes amis je le ferait.</t>
  </si>
  <si>
    <t>dima-86099</t>
  </si>
  <si>
    <t xml:space="preserve">Bonjour,
Je suis actuellement en arrêt suite à un accident de travail depuis le 11/08/19.
Mon galère à commencer quand j'ai voulu signalé le sinistre. 
Toujours pas de conseiller disponible selon le répondeur jusqu'à ce que J'arrives à résoudre ce problème en décembre puis j'ai pu envoyer les justificatifs et une foi les justificatifs envoyés on me réclame le bulletin d'hospitalisation alors que j'ai été immobilisé à domicile par mon Médecin. 
J'ai hâte de pouvoir résilier mes 2 contrats souscrits parce que j'en peux plus. </t>
  </si>
  <si>
    <t>laetitia-k-95757</t>
  </si>
  <si>
    <t xml:space="preserve">Je suis satisfaite du service, très réactif.
Je le recommande. 
Tarif très compétitif.
Je suis très contente de la prise en charge clientèle. 
         </t>
  </si>
  <si>
    <t>cricri-98151</t>
  </si>
  <si>
    <t>J appelle depuis 1 semaine pour faire un tranfert urgent d assurance et ont doit me rappeller mais toujours rien sa fait 1 semaine que j'appelle en vain</t>
  </si>
  <si>
    <t>marco-117581</t>
  </si>
  <si>
    <t>Attention car cette compagnie d'assurance n'est plus du tout ce qu'elle était: personne ne répond au téléphone après plusieurs appels où cela sonne pendant une heure.
Pas de réponse aux mails non plus. En cas de sinistre, y compris lorsque vous êtes 100% non responsable, vous vous retrouvez tout seul.
N'y allez pas!</t>
  </si>
  <si>
    <t>keo-107393</t>
  </si>
  <si>
    <t xml:space="preserve">L'Olivier est une assurance à éviter absolument.
En effet il vous attire avec des tarifs qui dans un premier temps vous semble attractif mais qui au fil des années augmentent régulièrement.
J'ai 50% de bonus, ma voiture est depuis 2016 une Hyundai Ioniq Hybrid (3CV) mes cotisations annuelles pour une assurance tous risques ont été : 2016/403€, 2017/447€, 2018/515 €, 2019/632€, 2020/607€.  Je viens de quitter l'Olivier pour AXA où j'ai pris une assurance tous risques ma cotisation annuelle est de 375€ et j'ai une meilleure couverture (moins de franchises).
La goutte d'eau qui m'a fait quitté L'Olivier : le 3 janvier 2021 lors d'une manœuvre j'ai raclé le coté droit sur un rocher qui a mis la tôle a nu et enlevé la protection zinc de la tôle par endroit, et en voulant repartir j'ai frotté le coté gauche sur une protection tubulaire de lampadaire. Après déclaration de l'accident, l'expert est passé 12 jours plus tard et a considéré qu'il s'agissait de 2 accidents (à la limite pourquoi pas) mais il a estimé que l'état de corrosion était antérieure.  J'ai reçu le rapport d'expertise un mois plus tard après l'avoir réclamé plusieurs fois.
L'Olivier a refusé de prendre en charge les travaux au motif sous-entendu que j'avais fait une fausse déclaration sur la date, pourtant l'accident s'est réellement déroulé comme déclaré. D'autre part quand bien même l'accident aurait eu lieu quelques jours avant, aucun tiers n'est en cause, je suis le seul responsable et je suis assuré tous risques, quel préjudice aurait subi L'Olivier ?
Ne voulant pas perdre mon temps, de l'argent, et me prendre la tête dans des procédures d'expertises et juridiques, j'ai effectué les réparations à mes frais et changé d'assurance.
J'espère que mon expérience évitera à de futurs assurés de faire un mauvais choix et qu'en perdant des clients potentiels les économies réalisées par l'Olivier sur  les réparations fondront comme neige au soleil. 
</t>
  </si>
  <si>
    <t>eli-112213</t>
  </si>
  <si>
    <t xml:space="preserve">Interlocutrice très aimable à l écoute et très professionnelle 
Toujours à l écoute et a bien compris ma demande
Bravo mademoiselle
Merci encore 
Et bonne continuation. </t>
  </si>
  <si>
    <t>sebastien-m-129369</t>
  </si>
  <si>
    <t xml:space="preserve">Simple et rapide,  pratique,  à voir par la suite pour la satisfaction, 
Le seul petit bémol serait le manque d'une personne physique,  c'est plus facile pour demander des renseignements </t>
  </si>
  <si>
    <t>goumidi-i-129530</t>
  </si>
  <si>
    <t>très bien et rapide efficace je vous recommanderai a des proches service clients parfait un grand merci a ANAIS pour sa relativité Cdt bien a vous....</t>
  </si>
  <si>
    <t>hector-86854</t>
  </si>
  <si>
    <t>mutuelle qui radie ses clients de 90 ans sans préavis, sans explication et qui met plus d'un mois à envoyer le certificat de radiation malgré des demandes répétées.</t>
  </si>
  <si>
    <t>marion9359-75512</t>
  </si>
  <si>
    <t>Leur ayant demandé des informations concernant ma carte mutuelle, Erika m'a gentiment et tout de suite renvoyé une carte de remplacement en attendant d'avoir la définitive. Bonne écoute et bon service.</t>
  </si>
  <si>
    <t>anne-113833</t>
  </si>
  <si>
    <t>Ma maman est à la GMF tandis que moi je suis chez un autre assureur. En comparant, je trouve que la GMF accompagne très mal maMaman en tant qu’assurée victime de dommage. En revanche, elle est très active pour la
solliciter quand il s’agit de lui faire déposer de l’argent pour alimenter les assurances vie vendues par la GMF.</t>
  </si>
  <si>
    <t>cabilat65-60871</t>
  </si>
  <si>
    <t>Bonjour,aprés un coup de fil a l'agence de pau, pour renseignement (arret de travail )il y a bien un contrat prevoyance au nom de mon employeur (2004) mais voila,mon nom n'est pas affilié a celle çi ( surtout que je cotise depuis mon entrée en 2003 ) .Pourrais-je avoir par votre biais, une confirmation de cette situation et comment la débloquer pour poursuivre ma demande ( j'avais déja envoyer une demande de mon contrat a mon employeur, sans réponse ) Merçi d'avance de votre réponse</t>
  </si>
  <si>
    <t>roselyne--b-137369</t>
  </si>
  <si>
    <t>Très satisfaite de vôtre offre au niveaux prix proposé et rapidité de réponse et de remboursement et la rapidité de souscription de dossiers et le rappel téléphonique</t>
  </si>
  <si>
    <t>djo84-94447</t>
  </si>
  <si>
    <t>Impossible de contacter mon agence depuis plus de 3mois, même pas un message sur le site pour s'excuser de votre incapacité à répondre à vos sociétaires. Je suis systématiquement orienté sur mon compte, puis lorsque je suis sur mon compte, on m'oriente vers l'appel en agence, puis lorsque j'appelle, on me reoriente vers mon compte. 
C'est du grand n'importe quoi...
En revanche, pour prélever les cotisations a 100% alors que mon véhicule n'a pas roulé depuis 4mois, il y a 0 problème.
Tout est prélevé en temps et en heure (0 gêne occasionnée...) comme quoi, il a bon dos ce COVID !!!
Un Sociétaire déçu!</t>
  </si>
  <si>
    <t>bernard-a-136568</t>
  </si>
  <si>
    <t>assurance donnée pour la moins chère par les comparateurs ......voir a l usage
seul regret devoir payer en plus pour l assistance 0 kms et la limitation du poids tractable</t>
  </si>
  <si>
    <t>mona29-70355</t>
  </si>
  <si>
    <t>Suite à l 'apparition de la loi sur les mutuelles d'entreprises, j'ai résilié mon contrat de mutuelle individuelle à Harmonie. Depuis, Harmonie me prélève 2 euros par mois pour une prestation dont je n'ai pas l'utilité. La résiliation s'effectue une fois par an seulement par lettre recommandée !! pas d'autres recours possible. Mutuelle : téléphonie !!</t>
  </si>
  <si>
    <t>mary-104680</t>
  </si>
  <si>
    <t>A fuir!! plus de 3 semaines pour traiter un dossier, il faut toujours leur réclamer un  remboursement. Vivement la fin de mon contrat. Je déconseille .</t>
  </si>
  <si>
    <t>paliott-80474</t>
  </si>
  <si>
    <t>Les tarifs augmentent sans qu'on en soit avisé et pour n'importe quoi... On renvoie systématiquement les feuilles de remboursement car ils leur manquent toujours quelque chose. Aiment vraiment pas rembourser mais pour nous taxer pas de soucis ! JE NE RECOMMANDE PAS DU TOUT CETTE ASSURANCE</t>
  </si>
  <si>
    <t>front-m-118008</t>
  </si>
  <si>
    <t>Très satisfaite, mon conseillé c'est montré très clair sur le produits. Cependant merci de proposer un rachat de franchise 0€ et SURTOUT un taux d'incapacité corporel dès 0%</t>
  </si>
  <si>
    <t>elodie-l-132003</t>
  </si>
  <si>
    <t xml:space="preserve">Je suis satisfaite de l'inscription en ligne simple, pratique et rapide
Les prix me conviennent et la promotion avec showroomprivé m'a convaincue de changer d'assurance 
</t>
  </si>
  <si>
    <t>12 janvier 2020 suite à une expérience en janvier 2020</t>
  </si>
  <si>
    <t>mokhlesadil-85803</t>
  </si>
  <si>
    <t>Cela fait 3 ans que je suis client chez Direct Assurance pour une assurance Auto. Ils font tous pour activer un client avec un prix d'appel intéressant. Mais ensuite, ils augmentent leurs prix lors du renouvellement sans se rendre compte. Par exemple, pour mon Chevrolet Captiva, voilà les prix sur les 3 dernières années : 2018 : 579 euros,2019 : 671 euros 2020 : 711euros.   Quand j'essaye d'appeler le service client, ce dernier ne répond pas aux appels. J'ai appelé plusieurs fois plusieurs jours en utilisant plusieurs plages horaires. Je suis resté jusqu'à 18 min en écoutant la messagerie et attendre qu'un conseiller décroche pour qu'à la fin on s'excuse de ne pas pouvoir me répondre et me demandent de rappeler ultérieurement. C'est une assurance qu'il faut éviter. Je pense que l'état doit intervenir par ce qu'ils abusent.</t>
  </si>
  <si>
    <t>fran21-55280</t>
  </si>
  <si>
    <t>nouvellement assurée auprès de cette mutuelle (depuis le 1er février 2021) je n'ai pour le moment eu aucune réponse suite à mes appels et mes demandes d'appels !!!
cela promet pour la suite !
je regrette beaucoup d'avoir changé de mutuelle !</t>
  </si>
  <si>
    <t>cram-56609</t>
  </si>
  <si>
    <t>Pur rétention de capitaux , la croix et la bannière pour les récupérer. Les pompes funèbre refuse d'envoyer leur facture chez CNP. Tout est fait pour retarder la libération des fonds. Les document sont distillés. Le contrat prévoyait une assistance administrative c'est une aventure kafkaïenne que nous avons connue. L'agence de la caisse d'épargne est tout à l'avenant .</t>
  </si>
  <si>
    <t>dehmani-e-133096</t>
  </si>
  <si>
    <t>Parfait merci beaucoup je suis très content d’avoir souscrit le conseiller téléphonique à été parfait merci encore à l’olivir assurance vous êtes une très bonne équipe</t>
  </si>
  <si>
    <t>de-cesare-a-121253</t>
  </si>
  <si>
    <t>Les prix moyens mais service satisfait, j'aimerais avoir un prix attractif qui ne soit pas si élevé, en tout cas merci pour vôtre disponibilité et j'espère que je serai pas déçu. Cordialement.</t>
  </si>
  <si>
    <t>xavier-56301</t>
  </si>
  <si>
    <t>J'ai souscrit à cette assurance grâce à un comparateur d'assurance. Ça m'a fait économiser plusieurs centaines d'euros. Tout s'est bien passé pour la souscription en ligne. En moins d'une semaine j'ai obtenue ma carte verte ils sont très réactif et à l'écoute</t>
  </si>
  <si>
    <t>aminetabka-52187</t>
  </si>
  <si>
    <t xml:space="preserve">FUYEZ!!! 
Alors au debut tout se passe bien, ils repondent assez rapidement (5/10min au téléphone pour ce qui est des devis, des informations...)
Mais si vous avez le malheur d'attendre un remboursement suite à une réparation , il faut s'armer de patience. En effet, lorsque vous composer le numero de gestion des sinistres le 0970808001,  vous attendez au moins 45 min !!! Oui oui 45 minutes!! Et pour au final vous redemandez des questions auxquelles vous avez deja repondu plusieurs fois dans les appels précédents, et vous dire que le remboursement va être effectué d'ici peu. Aujourdh'ui ca fait 1 mois et demi et toujours pas de remboursement... je clos ce dossier avec eux et je les quitte. C'est ecoeurant la manière avec laquelle il essaient de gagner du temps avant de rembourser les fonds.
</t>
  </si>
  <si>
    <t>agathe--102626</t>
  </si>
  <si>
    <t xml:space="preserve">Infiltration dans notre maison due à une intempérie. Le plexiglasse de notre véranda a fissurée. 
Nous avons attendus  4 mois sous l’eau qu’il nous valide le devis. Aucuns bâchage temporaire de proposé. Une prise en charge au rabais !  Une catastrophe ! Fuyez, d’autres assurance propose mieux au même tarif ! </t>
  </si>
  <si>
    <t>23 novembre 2018 suite à une expérience en novembre 2018</t>
  </si>
  <si>
    <t>gigi-68849</t>
  </si>
  <si>
    <t>Remboursement pare -brise en moins d'une semaine 
Très rapide .</t>
  </si>
  <si>
    <t>jack85-114475</t>
  </si>
  <si>
    <t>Assureur très sérieux qui s'occupe bien de ses clients et qui au fil du temps c'est adapté au marché en essayant d'être compétitif. Ce qui n'était pas le cas il y a une vingtaine d'années.</t>
  </si>
  <si>
    <t>solomiya-k-109782</t>
  </si>
  <si>
    <t>Je ne suis pas satisfait du tout. Pas correct du tout. Un conseiller accept. prendre l'argent pour l'assurance, le  lendemain son college commence à faire des virages et resilie le contrat en prenant chaque fois frais de resiliations. Deux fois pendant trois mois. Je vous deconseil de prendre les contacts avec eux</t>
  </si>
  <si>
    <t>lilimc-91267</t>
  </si>
  <si>
    <t>J'ai essayé de résilier mon contrat et celui de mon fils  chez ViaSanté en respectant les délais d'usages mais la mutuelle refuse ma résiliation au motif que les numéros d'adhérents n'étaient pas assez clairement identifiés. Depuis ils font la sourde oreille et ne répondent plus a mes démarches.</t>
  </si>
  <si>
    <t>ged-122531</t>
  </si>
  <si>
    <t>Très bons tarifs, très bonne gestion des sinistres et interlocuteurs efficaces
Bonne réactivité et options proposées aux contrats intéressants.
Je recommande vivement</t>
  </si>
  <si>
    <t>gregory-c-126631</t>
  </si>
  <si>
    <t>Très peu attente au téléphone. Et la personne que j'ai eu au téléphone est très à l'écoute à la demande du client et explique très bien.
Je recommande AMV assurance.</t>
  </si>
  <si>
    <t>gauvin-s-128775</t>
  </si>
  <si>
    <t>Pour l'instant tout me paraît correct. A voir ensuite sur mon année d'engagement à venir.
Je ne peux pas en dire davantage. On a répondu à mes appels et on m'a informée.</t>
  </si>
  <si>
    <t>merouane-r-134677</t>
  </si>
  <si>
    <t>JE SUIS SATISFAIT DE SERVICE ET SUPER RAPIDE PARTICULIERMENT HEUREUX QUE VOUS AVES DERIGER VERS LA BONNE CONCLUSIONS DE MON CONTRAT MERCI INFIVIMENT POUR CE TRAVAILLE DE PROFESSIONEL DE FOI.</t>
  </si>
  <si>
    <t>panico-g-133396</t>
  </si>
  <si>
    <t>Je suis satisfaite du service, les conseillers sont disponibles et efficaces. Les prix sont correctes. La construction du dossier est simple et rapide.</t>
  </si>
  <si>
    <t>martial-b-123225</t>
  </si>
  <si>
    <t>Les prix ne devaient pas augmenter en 2021, hors j'ai constaté une augmentation, par rapport au devis reçu</t>
  </si>
  <si>
    <t>bonny5-79515</t>
  </si>
  <si>
    <t>Assurance qui met un terme à votre assurance lorsqu'elle remarque qu'elle est bloquée et qu'elle doit vous rembourser votre maison lorsqu'elle n'est plus habitable. Existe t il de bonnes assurances, nous devons payer, ils encaissent</t>
  </si>
  <si>
    <t>dom-64767</t>
  </si>
  <si>
    <t>CNP assurance, Caisse d'épargne, même combat, même galère!!!
Ce sont les plus pénibles en terme de procédure;impossible d'envoyer des mails, tout se fait par courrier, à l’ère du numérique, pas terrible.
Durée de remboursement extrêmement longue, bref
aucun avantage de venir chez eux!!  Ca me rappelle le DOUBLO MONDE à la caisse d'épargne, de belles paroles pour attirer les gens et au bout du compte zéro. A FUIR..........</t>
  </si>
  <si>
    <t>nazzaro-p-139624</t>
  </si>
  <si>
    <t xml:space="preserve">Très bon accueil  et conseils donnés adaptés pour les éléments du contrat 
Assurance A recommander à mon entourage
Site Internet bien réalisé et semble facile d'utilisation </t>
  </si>
  <si>
    <t>ilona-b-122320</t>
  </si>
  <si>
    <t>Satisfaite super , bon rapport qualité prix, dommage que cela soit un dimanche pour ne pas avoir quelqu'un au bout du fil. On va tester you drive pour en savoir plus sur ce boitier</t>
  </si>
  <si>
    <t>aureluen77-137373</t>
  </si>
  <si>
    <t>Ce sont des incompétents. 
J ai appelé une dizaine de fois et un coup c est oui , un coup c est non .
C est une honte pour la bnp d avoir une assurance comme celle ci</t>
  </si>
  <si>
    <t>alicia--l-131685</t>
  </si>
  <si>
    <t>Les prix me conviennent bon moyen et bonne assurance, on verra bien par la suite mercii direct assurance. 
Prix intéressant  et attractif je recommande.</t>
  </si>
  <si>
    <t>ulysse-85710</t>
  </si>
  <si>
    <t>Mis une étoile pour pouvoir poster l'avis.
ASSURANCES A FUIRE !!
PLACEMENT A FUIRE !!
Nous sommes un couple de quinquagénaire qui, depuis presque 30 ans, avons placé de l'argent tous les ans.
Nous avons constitué une somme non négligeable. 
Nous avons voulu faire un rachat partiel de nos économies de presque une vie, comme le contrat l'autorisait, mais là les problèmes on commencés !!!
Dossier très long à traiter pour décourager les gens. L'assurance demande des papiers différents à chaque appel de notre part !!
Le règlement n'est toujours pas fait au bout d'un mois !!
Il ne faut vraiment pas être dans le besoin !!
Nous voulions nous faire un beau cadeau pour notre future retraite, et bien voilà !!!
Peut-être un jour...?????</t>
  </si>
  <si>
    <t>laurent-132481</t>
  </si>
  <si>
    <t>La portabilité entre 2 contrats de travail n'est pas possible puisque je suis radié avant de pouvoir transmettre mon justificatif d'inscription de pole emploi. Vous bloquez la possibilité de vous fournir les doc nécessaires.</t>
  </si>
  <si>
    <t>ali-104617</t>
  </si>
  <si>
    <t>sont pas sérieux, ne s'inquiétent pas sur l'assuré, ils metent trop trop temps à te solutionner des erreurs commis par eux même, ils mentent à chaque fois pour te calmer.. sache'lz que à l'heure de payez sont toujours dérriere nous mais quand c'est à eux de payer ils prenent sont temps fortement... la pire assurance que j'ai eu dans ma vie. DÉCONSEILLÉ FORTEMENT !!! J'ai une sinistre depuis le 30 décembre jusque aujourd'hui je n'ai jamais reçu de nouvelles un monsieur qui assure est dans la même assurance que moi qui m'a rentrer dedans on a été faire le constat dans l'agence de l'assurance Macif et bizarrement ça ça traîne depuis on dirait qu'ils ne veulent pas me réparer la voiture à chaque fois j'appelle ils me disent des trucs qui n'ont même pas de sens</t>
  </si>
  <si>
    <t>mline-71099</t>
  </si>
  <si>
    <t>Soyez tres vigilant sur votre contrat par rapport à l'inondation. nous avons été inondé avec des grosses remontées d'égouts et Groupama n'a absolument rien pris en charge car étant du à des conditions méteo( gros orage), ils ne prennent en charge que s'il existe un arrêté catastrophe naturelle. Suite au sinistre, tous mes voisins ont été remboursés de leurs dégâts par leur assurance sauf nous qui sommes chez Groupama</t>
  </si>
  <si>
    <t>ludovic-m-130534</t>
  </si>
  <si>
    <t>Très bon prix et facile d’utilisation je recommande fortement direct assurance . Après j’espère ne jamais m’en servir. J’ai une amie qui est chez direct assurance, elle a eu un sinistre et vous avez été très bon donc je test</t>
  </si>
  <si>
    <t>pas-99391</t>
  </si>
  <si>
    <t>Juste harcelés pour obtenir la signature d'une souscription.
Après signature, vous ne disposez même pas d'un livret avec les spécificités des remboursements.
J'ai appelé pour obtenir des précisions et il y avait un très mauvais réseau.
On m'a raccroché au nez.
Vous envoyez un mail et après plusieurs semaines, vous n'obtenez aucune réponse !
Je déconseille vivement cette mutuelle.</t>
  </si>
  <si>
    <t>anna-c-109189</t>
  </si>
  <si>
    <t>Pas de soucis pour l'instant, bon acceuil téléphonique, prix moins cher que mon contrat précédent, on verra sur le long terme si il se passe quelque chose</t>
  </si>
  <si>
    <t>elmouden-i-130110</t>
  </si>
  <si>
    <t>Je suis satisfait par le rapport qualité prix. Vu que c'est ma première assurance voiture, je suis également satisfait par la facilité de la procédure de la souscription de l'offre.</t>
  </si>
  <si>
    <t>25 juin 2019 suite à une expérience en juin 2019</t>
  </si>
  <si>
    <t>iguane-77094</t>
  </si>
  <si>
    <t xml:space="preserve">Très en colère,  j'ai changé de banque et depuis février le prélèvement ce fait bien sur la bonne banque mais ils me font les remboursements sur l'ancien compte, je l'ai signalé mi mai, 10 j après encore la même erreur, je le re-signale et bien voilà que 1 mois plus tard toujours la même erreur donc perte d'argent pour moi et quand je le signal, la secrétaire m'envoie pêtre et pas possible de les joindre au téléphone. Mutuelle de misère avec une bande d'incompétents.
</t>
  </si>
  <si>
    <t>timmo-85733</t>
  </si>
  <si>
    <t>Bonjour ça fait 3 mois que je suis sans véhicule suite à un sinistre accidentelle depuis 3 mois l'expert a confirmé depuis 2 mois il ma dit que j'allais être indemnisé dans les 3 jours de la vente du véhicule je vous l'ai vendu le 17 novembre ont est le 10 janvier et toujours sans réponse de leur part. Je ne sais pas quoi faire pour être indemnisé.</t>
  </si>
  <si>
    <t>beack-70190</t>
  </si>
  <si>
    <t>Je tiens à faire entendre mon mécontentement j'ai envoyé au moins 5 mails et aucune réponse et forcément il faut appeler un service à 0,80 la minute alors que je veux simplement recevoir mon attestation d'assurance ainsi que ma vignette d'assurance....quand je vois le bordel que c'est pour quelque chose d'aussi simple j'osé même pas imaginer le bordel si j'ai accident...alors mon numéro client est le 347649 donc envoyé mon ATTESTATION ET MA VIGNETTE D'ASSURANCE.</t>
  </si>
  <si>
    <t>roche-o-137463</t>
  </si>
  <si>
    <t>Je suis satisfait du produit, le site est très bien conçu et tout à été parfaitement clair
les prix sont intéressant et la rapidité de souscription est rapide et directe</t>
  </si>
  <si>
    <t>04 octobre 2020 suite à une expérience en octobre 2020</t>
  </si>
  <si>
    <t>flora-98325</t>
  </si>
  <si>
    <t>je suis trés deçue par cette assurance qui ne tient pas ses engagements apres avoir eu un sinistre dans notre maison suite a une fuite d'eau ils ont decidé que nous devions fermé le robinet d'eau extérieur aprés plus de 4 jours d'absence</t>
  </si>
  <si>
    <t>tarik-b-105059</t>
  </si>
  <si>
    <t>Satisfait du service client en revanche un peu moins des prix. Aucun effort ou geste commercial depuis le premier confinement contrairement à la concurrence.</t>
  </si>
  <si>
    <t>beverly-l-124629</t>
  </si>
  <si>
    <t>Très rapidement’ j’ai fait mon assurance merci encore !. Je le conseille a tous les mondes j’espère juste faire une bonne année d’assurance avec vous</t>
  </si>
  <si>
    <t>pauloplombas-53255</t>
  </si>
  <si>
    <t>La MAIF, un bon prix d'appel pour vos assurances mais ne compter pas sur eux en cas de sinistre, particulièrement si la personne qui vous cause un tord est également sociétaire chez eux. Tout sera fait pour minorer les dommages et permettre à l'assurance de faire des économies.</t>
  </si>
  <si>
    <t>liz-110103</t>
  </si>
  <si>
    <t>A FUIR!!!!!!!! vraiment 
C'est une honte ! Seulement 3 remboursement demandés en 5 ans de cotisation et AUCUN n'a abouti!!! !J'ai changé exprès de contrat optique pour être remboursée mais ca n'a pas été pris en compte  ET  j'ai été radiée sans AUCUN avertissement, pour une erreur DE LEUR PART suite à un changement de banque . c'est à vomir!</t>
  </si>
  <si>
    <t>nico-101671</t>
  </si>
  <si>
    <t>Cet année malgré la COVID une augmentation de 4% sur ma cotisation est répercutée. Par ailleurs cet année pas d'accidents répertoriés, ni responsable , ni non responsable.</t>
  </si>
  <si>
    <t>vini-91103</t>
  </si>
  <si>
    <t xml:space="preserve">Satisfait du site de devis en ligne
Prix semble correct
Facilité d’établissement des devis
Je conseille DA pour facilité de prise en mains
                   </t>
  </si>
  <si>
    <t>olive-105996</t>
  </si>
  <si>
    <t>Très bon contact et le temps de réponse est très rapide. Que ce soit par mail ou par téléphone. Le récapitulatif est clair et nous ne sommes assommés par des mail et courriers.</t>
  </si>
  <si>
    <t>illimited59-10314</t>
  </si>
  <si>
    <t>Les prix ont considérablement augmenté, le service est devenu très restrictif, trop de contraintes pour souscrire un contrat .
Bref , Direct Assurance se met au niveau des autres compagnies !!!
Dommage</t>
  </si>
  <si>
    <t>mathieu-m-132416</t>
  </si>
  <si>
    <t>Rapide et efficace a voir quand il y aura des soucis car c'est là qu'on se rend compte si on a pris les bonnes garanties. Mon ancienne était bien jusqu'à mon vol de véhicule ou la côte a baissé de manière importante.</t>
  </si>
  <si>
    <t>eric-c-123625</t>
  </si>
  <si>
    <t>Serait-il possible de me faire parvenir mon attestation d'assurance ainsi que sa vignette soit par mail ci dessous ; soit par courrier à
LOS ALMENDROS 5
Carretera de ARENAS KM 4
29753   ARENAS  /  ESPAGNE
Bien cordialement</t>
  </si>
  <si>
    <t>28 octobre 2018 suite à une expérience en octobre 2018</t>
  </si>
  <si>
    <t>anasthasis-68150</t>
  </si>
  <si>
    <t>lorsque j'ai changer d'adresse, ils m'ont intimer de leur fournir un justificatif de domicile dans les 10 jours sous peine de résiliation !
Je leur ai transmis et ils m'ont confirmer réception.
Ils ont retiré 29.90 E sur mon compte le 04/10 et ont résilié mon contrat le 14/10 sans m'avertir et sans explication !!
Si j'avais pas regardé sur mon compte par hasard, je saurais même pas que je ne suis plus assuré !!!</t>
  </si>
  <si>
    <t>coustillas-j-113769</t>
  </si>
  <si>
    <t>je suis satisfaite des prix  du service de la rapidité et de mon contrat c’est clair et très simple</t>
  </si>
  <si>
    <t>dede07-88795</t>
  </si>
  <si>
    <t>Dommage que l'on ne puisse pas mettre 0 sur tout sur cette bande de minables
Contrat sur support € qui rapporte 0.745% en 2019 et nous devons déduire la CSG et CRDS.
J'ai tout ramassé pour le mettre sur un contrat de la concurrence et lorsque je leur demande de justifier ce qu'ils me ramasse pour la part fiscale je ne peux pas avoir de réponse.
Nous n'avons pas d'autre solution de les joindre que le tchat, qui chez eux est débile.
Votre compte doit être soldé en 8 jours, perso ça à demandé plus d'un mois et X rappels
Société à fuir</t>
  </si>
  <si>
    <t>22 avril 2020 suite à une expérience en avril 2020</t>
  </si>
  <si>
    <t>easyrider13-89066</t>
  </si>
  <si>
    <t>Mon problème est le suivant . Policier en arrêt pendant huit mois j'ai repris en mi-temps thérapeutique , non sans avoir au préalable , contacté 3 conseillés différents ( 2 par téléphone, 1 à l'agence même) qui m'ont certifié que j'étais couvert pour la perte de salaire . Une fois en MTT Interiale refuse de m'indemniser car j'étais en CMO et non pas en longue maladie ( que j'ai moi-même refusé pour reprendre au plus tôt)....les appels sont enregistrés et la personne qui m'a reçu à reconnu m'avoir donné une mauvaise information car elle même n'était pas au courant.....malgré tout Interiale refuse de revenir sur sa décision. Je vais donc saisir le tribunal car de l'avis même de leur délégué, Interiale est en faute car ses employés ont un rôle de conseil . Je recherche donc des assurés dans le même cas que moi afin d'appuyer mon action en justice pour que le tribunal soit au fait que ces pratiques de désinformation ,afin que l'assuré ne bénéficie pas de ses droits , est monnaie courante chez cette mutuelle.</t>
  </si>
  <si>
    <t>heot-d-135897</t>
  </si>
  <si>
    <t>personne au téléphone très agréable
le prix qui correspond à mes attentes
la redirection par le furet.com a très bien fonctionné
les modalités pour envoyer les documents et les signer sont claires et rapide</t>
  </si>
  <si>
    <t>sorel-stephanie20-99887</t>
  </si>
  <si>
    <t>C'est une honte ...Je vous déconseille fortement cette organisme si vous voulez y souscrire une mutuelle. Ça fait maintenant 2 mois que j'ai demandé la résiliation de mon contrat car je suis passé sur la mutuelle de mon entreprise et on me refuse strictement la résiliation malgré l'envoie des documents nécessaires. Le moditif du refus étant a chaque fois différent. Tout ça pour faire trainer un maximum la procédure et continuer de me facturer tous les mois. De plus le service client en ligne me fait tourner en bourrique en me faisant passer d'un conseillé a l'autre sans jamais me donner de réponse viable sur comment résilier. On me fait comprendre indirectement que la résiliation est "interdite" . Pour finir j'attends encore le remboursement de mon opération chirurgicale de début septembre, la aussi on me demande un document sorti de nulle part comme excuse de l'impossibilité de mon remboursement. Conclusion une belle entourloupe pour vous soustraire un maximum d'argent sans fournir les services attendus</t>
  </si>
  <si>
    <t>cricri-38471</t>
  </si>
  <si>
    <t>quand je vais recevoir le versement  de la donation de mon oncle décédé le 23 03 2018 plutôt long et vous ne répondez pas a mon appel pourquoi je vais mettre cela dans les d'un avocat</t>
  </si>
  <si>
    <t>yv-110108</t>
  </si>
  <si>
    <t>A partir  du moment où on a besoin d'eux ils ne sont plus là impossible d avoir une réponse depuis deux mois mutuelle à fuir de toute urgence malgré courriers et messages sur leur site me disent qu'une personne plus compétente va me rappeler j'attends  toujours....</t>
  </si>
  <si>
    <t>rinnco69-122215</t>
  </si>
  <si>
    <t xml:space="preserve">Assuré a la MAAF nous avons suite a un sinistre du faire appel a eux et la c'est la déconvenue !!!
je pensait être bien assuré quand on vois leur PUB qui peut concurrencé la MAAF et bien j'ai la réponse mon ancienne assurance SOGESSUR!!!
Je suis partie car suite a l'achat d'une voiture j'avais une offre de prix intéressante si je mettait tout mes contrats chez eux!!!
SIC!!!!
Nous avons une fille en situation de handicap et un intervenant médical a domicile a endommagé mon portail 'il ne ferme plus , la cellule est endommagé et des qu'il pleut tout disjoncte , le pilier est fissuré et 2 mois après nous attendant encore que la maaf s’intéresse a notre dossier malgré nos nombreux appel , il m'envoie vers l'expert qui ne répond pas a nos appel d’ailleurs on attends encore qu'il nous rappelle depuis 1 mois!!!!!
suite a 1 mail j'ai reçu un devis de remboursement ou il exclu le pilier parce qu'il est soit disant fonctionnelle pourtant il est fissuré et je ne peux pas installer un nouveau portail dessus
pourtant sur mon contrat il est spécifié INDEMNISATION EN VALEUR DE CONSTRUCTION A NEUF
Pourtant notre fille est en situation de handicap et peut se mettre en danger si ce n'est pas fermé , les vacances arrivent nous sommes en face d'un ciy parc et les gens viennent régulièrement voir si leur ballon n'est pas chez nous donc on peut rentrer et nous v0ler et la maaf ne remboursera pas.
je suis partie quelque jours et j'ai eut peur en garant ma voiture la nuit sur un parking qu'on m'abime ma voiture et vu comment il dédommage pour un sinistre que je n'ai même pas eut j'imagine pour MES 2 véhicules!
LA MAAF une assurance a éviter a tout prix une belle tromperie financière elle s’entend avec les autres assurances pour ne pas avoir a dédommager
</t>
  </si>
  <si>
    <t>farah-54437</t>
  </si>
  <si>
    <t>Des documents perdus par Harmonie Mutuelle concernant mon changement de CPAM, aucune prise en charge de mes soins depuis janvier 2017... J'ai renvoyé tous les documents et on me dit qu'il y a encore un délai d'attente d'un mois, alors que l'erreur vient d'eux et que j'attend depuis déjà 4 mois, inadmissible!!!! Je ne recommande pas du tout mais alors pas du tout cette complémentaire.</t>
  </si>
  <si>
    <t>william-c-113422</t>
  </si>
  <si>
    <t>tarif bien placé par rapport à la concurrence même si c'est prohibitif ;)
Site web très agréable
J'espère que les garanties seront à la hauteur du tarif</t>
  </si>
  <si>
    <t>13 mai 2018 suite à une expérience en mai 2018</t>
  </si>
  <si>
    <t>09-63958</t>
  </si>
  <si>
    <t>Nul
Nous sommes le 13 mai 2018 
Et j attend toujours ma rente d invalidité du premier trimestre  
Malgré plusieurs appels téléphoniques  et mails 
Aucuns résultats  
C est déplorable</t>
  </si>
  <si>
    <t>rbaia-79596</t>
  </si>
  <si>
    <t>Bonjour !! tres satisfait de l'accueil et de la patience de Gwendal . merci a lui</t>
  </si>
  <si>
    <t>alain07-61470</t>
  </si>
  <si>
    <t xml:space="preserve">impossible d'avoir une personne compétente au tél (on vous ballade d'un service a un autre )
le courtier est au abonné absent....au 19 janvier j'ai eu une personne trés aimable de groupe france assistance afin d'augmenter mes garanties il a fait le nécessaire auprés de néoliane mais a ce jour ils n'ont toujour régulariser mon dossier ....
j'ai laisser des message sur mon espace adhérent le 1er en date du 9 janvier et ils ne sont toujour pas traités ..... de plus mensonge sur l'optique mon courtier m'a dit que j'aurai une prise en charge 100 pour 100 si j'allais a optic 2000 chose que j'ai fait mais ils m'ont proposé une seule monture et les verres progressifs ne s'y adapte pas ce qui fait que j'ai our 420 euros de ma poche....
trés déçu par cette mutuelle et je regrette vraiment ma précédente...
</t>
  </si>
  <si>
    <t>nathberm-101194</t>
  </si>
  <si>
    <t>A l écoute de mon problème actuel et interlocutrice bienveillante. Espérant le même service si je rencontre un problème un jour. Tarifs qui restent raisonnables</t>
  </si>
  <si>
    <t>boubahri-l-128494</t>
  </si>
  <si>
    <t>C une bon assurance côté qualité prix en plus rapide et efficace le central téléphonique est assez rapide et la dame très charmante merci et bonne continuation</t>
  </si>
  <si>
    <t>trouillet-c-111751</t>
  </si>
  <si>
    <t xml:space="preserve">Pour le moment rien à dire procedure simple montant correct, on verra ce que ça donne par la suite, mais pour le moment je suis satisfaite du service 
</t>
  </si>
  <si>
    <t>br-101360</t>
  </si>
  <si>
    <t xml:space="preserve">Pas joignable au téléphone, les 5 lignes transférée sur une ligne payante 3€ plus la comunication personne joignable,  que le répondeur. Ne   paye plus ma petite rente l'assurance vie. La lettre de justificatife de vie pas reçue en octobre  La lettre recommandé,  l' avis de réception reçu 1 semaine après  l'envoye, avec les documents demandé, comme l'extrait de naissance, Toujours pas de  réponse, ni le versement sûr mon compte.   C'est lamentable, pas acceptable comment les clients âgé sont traité. Je vais porter plainte. Méfiez vous avant vous engager  une assurance pas sérieuse !!!!! Je devais être payé 
par trimestre vers le 15. Novembre 2020, depuis  2014 sur a lettre du virement du montant  de la rente, la date de l'échéance n'est plus mentionné par le bureau de Lyon, qui ne réponds non plus par telephone,, quelle service??,  seulement intéressée vendre  un contrat et toucher leur commission,  pas de service après-vente.  Heureusement j'ai encore ma tête.  Comment vont  les autres clients âgé, le temps a comprendre, c'est que nous arrivent,en pensant avoir souscrit une assurance de vie au pres d'une assurance de vie sérieuse et ne  pas de se  soucier d'être payer à temps. Ma banque n'attends pas et j'ai des échéance à respecter </t>
  </si>
  <si>
    <t>emmanuelle-m-116225</t>
  </si>
  <si>
    <t>Très Satisfait du service téléphonique lors de ma souscription assurance auto et du rapport prix/prestation. J’attends de voir en cas de sinistre car je suis nouveau client.</t>
  </si>
  <si>
    <t>battesti-l-128432</t>
  </si>
  <si>
    <t>Les prix me conviennent moins chère que d'autres assurances pour les mêmes garanties.
J'attends pour donner mon avis si un jour j'ai un problème pour voir le service.</t>
  </si>
  <si>
    <t>frederic-m-131047</t>
  </si>
  <si>
    <t xml:space="preserve">rassuré pour prendre la route 
simple et facile pour rajouter une option
juste une question ou trouver le numéro de tel de l'assistance ? 
cordialement </t>
  </si>
  <si>
    <t>emmanuel-m-132090</t>
  </si>
  <si>
    <t xml:space="preserve">tout est rapide a mettre en place mais je trouve les tarifs un peu élevés 
je vais comparer pour l année prochaine car pour un loisir ca commence a piquer </t>
  </si>
  <si>
    <t>gregory--93677</t>
  </si>
  <si>
    <t xml:space="preserve">En ajoutant un contrat je pensait avoir le droit à avoir une réduction .
Le prix d’origine me convient mais pour avoir une assurance convenable il faut ajouter dés pack ensuite </t>
  </si>
  <si>
    <t>zamalia-attitude-50670</t>
  </si>
  <si>
    <t>FUYEZ !!!! Un mois pour avoir un relevé d'information,  mon banquier a du intervenir tant l'incompétence est grande... Ils ont réussi à me mettre un malus sur la réparation d'un bris de glace, résultat? 15€ de cotisation par mois en plus que j'essaie de me faire rembourser. Priez pour moi le chemin est long... Une vingtaine de coup de fil rien que pour avoir un relevé d'information...</t>
  </si>
  <si>
    <t>anthony-k-105530</t>
  </si>
  <si>
    <t>Très satisfait.
L'application et le site facilité la gestion des véhicules et du logement. Je recommande donc direct assurance. L'accueil téléphonique est très bien.</t>
  </si>
  <si>
    <t>06 septembre 2017 suite à une expérience en septembre 2017</t>
  </si>
  <si>
    <t>laudo-57149</t>
  </si>
  <si>
    <t>Ne comptez pas sur la macif pour s'occuper de vous serieusement si vous avez un accident, même si vous n'êtes pas responsables. Tout est fait pour vous décourager afin que vous acceptiez leurs conclusions.</t>
  </si>
  <si>
    <t>barbara-64320</t>
  </si>
  <si>
    <t xml:space="preserve">Une catastrophe.
On met des heures pour avoir un conseiller qui n'est jamais le même .
On nous demande des pièces médicales qui ont déjà été fournies.
On nous dit que les délais seront très rapides .
Ils répondent pour leur Défense qu'ils sont en sous effectif </t>
  </si>
  <si>
    <t>natacha-s-116819</t>
  </si>
  <si>
    <t>J'ai transmis deux lettres de résiliation en Novembre 2020 suite à un départ à l'étranger, faites de la même façon :
- une pour mon assurance habitation
- une pour mon assurance auto
L'assurance habitation a été résiliée de suite,
L'assurance voiture n'est toujours par résiliée correctement pour une prétendue histoire de signature du courrier initialement, et ensuite quand j'envoie le courrier signé on me demande de sortir de nouveaux documents pour justifier de la vente.... inadmissible !!!!!</t>
  </si>
  <si>
    <t>patrick-b-111115</t>
  </si>
  <si>
    <t>Trop cher à mon avis pour faire de la moto de temps en temps !
Je paie plus cher que pour mon AUDI Q5 en tout risque !
Tant qu'il n'y a pas eu d'accident cela devrait être moins cher..</t>
  </si>
  <si>
    <t>jerome-t-109634</t>
  </si>
  <si>
    <t>Souscription rapide et facile, tarifs très intéressants
Interlocutrice attentive et aimable
J'ai été guidé jusqu'à la validation de mon contrat qui m'a été envoyé immédiatement
Le tout a pris moins de 30 minutes</t>
  </si>
  <si>
    <t>elise-b-129796</t>
  </si>
  <si>
    <t>Process très fluide, excellent échange avec un interlocuteur très pro.
La garantie prêt de véhicule par rapport au pack sérénité auquel j’ai souscris pourrait être mieux expliqué</t>
  </si>
  <si>
    <t>joker-54490</t>
  </si>
  <si>
    <t>Vous font payer deux mois "d'avance" pour au final vous prélever deux mois avant l'échéance pour l'année d'après sans proposer de changer de mode de paiement. Service client payant et de qualité moyenne</t>
  </si>
  <si>
    <t>alima-m-116761</t>
  </si>
  <si>
    <t xml:space="preserve">J'aime la rapidité avec laquelle on traite mes situations. Ayant un véhicule neuf, c'est exactement ce que je recherchais. 
Je recommande fortement l'olivier Assurance </t>
  </si>
  <si>
    <t>jodie-86324</t>
  </si>
  <si>
    <t>Au vu des très mauvaise note attribuées, je tenais à dire que j'ai fait stériliser mes 3 chats le 16 janvier et que j'ai été remboursée le 24, seulement 8 jours après. J'ai souscrit leur assurance. J'ai souscrit à leur assurance le 7 janvier, rares sont les assurances qui rembourse la stérilisation alors que la souscription vient de se faire.</t>
  </si>
  <si>
    <t>antoine-a-126607</t>
  </si>
  <si>
    <t>Présentation du site très simple avec enregistrement de la demande très rapide.
Les tarifs sont très concurrentiels (2 fois moins chers que chez d'autres assureurs). Je recommande.</t>
  </si>
  <si>
    <t>torkwalls-31961</t>
  </si>
  <si>
    <t>J'ai été agréablement surpirs de la rapide prise en charge de mon assurance auto, avec des démarche rapide et simple. Plus besoin d'agence le contacte et site internet suffit largement. En plus je peux accéder a mon espace client et retrouver tous les documents que j'ai fourni et à ce prix il y a de quoi être super satisfait.</t>
  </si>
  <si>
    <t>loue-m-105857</t>
  </si>
  <si>
    <t>je suis très satisfait de votre service et la qualité de votre écoute .votre contrat est performant et compétitif par rapport a tous les autres contrats que j'ai connu je suis agé de 56 ans donc j'ai connu beaucoup d'assureur</t>
  </si>
  <si>
    <t>mariecastel-82212</t>
  </si>
  <si>
    <t>Assurée depuis 1 an à la Matmut pour 2 véhicules et une assurance habitation, j'ai eu le plaisir de découvrir la résiliation de MES contratS suite à une accrochage sans dommages corporels dans une parking après un an d'assurance.
La résiliation est une clause légale inscrite au contrat, donc pas de problèmes.
Mon conjoint, qui habite dans le même logement que moi a eu le plaisir de découvrir qu'il était aussi résilié sous le motif "que je risque de prendre son véhicule" UNE HONTE
Sachez, qu'une fois résilier 75 % des assurances ne veulent plus vous assurer
Je n'ai jamais réceptionné le courrier de résiliation envoyé par LRAR d'après leurs dirent ! Ce document m'a été demandé par mon nouvelle assureur afin de pouvoir compléter le dossier et de pouvoir me réassurer.
Après 1 mois d'attente et de réclamation pour m'envoyer une copie de ce document toujours rien... Actuellement je ne peux donc m'assurer nul part tant que je n'aurai pas réceptionne ce document (demande réaliser par mon espace personnel, par LRAR et par une dizaine d'appel dans les agences...)
ASSURANCE A FUIR</t>
  </si>
  <si>
    <t>31 mai 2020 suite à une expérience en mai 2020</t>
  </si>
  <si>
    <t>bobby94-90085</t>
  </si>
  <si>
    <t>J'ai eu un accident il y a plus d'un an et malgré les relances rien ne se passe.</t>
  </si>
  <si>
    <t>velaz-ramos-f-128573</t>
  </si>
  <si>
    <t>Simple et pratique. Service excellent. L'employé qui s'est occupé de moi était très gentil. Je n'ai pas encore eu recours à une assurance, mais pour l'instant je suis satisfait.</t>
  </si>
  <si>
    <t>chaila4-66937</t>
  </si>
  <si>
    <t>En cas de dommage, les agents de la MACIF mettent tout en oeuvre pour ne pas vous indemniser ; mettent egalement tous en oeuvre pour vous empecher d'engager une procedure à l'eur encontre pour pouvoir beneficier de la prescription.  Les manoeuvre de la MACIF sont diabolique et sans vergogne.</t>
  </si>
  <si>
    <t>20 mai 2019 suite à une expérience en mai 2019</t>
  </si>
  <si>
    <t>djou-76090</t>
  </si>
  <si>
    <t>suite à des dégradations faites sur mon véhicule et étant assurée qu'au tiers ,on me demande de faire un constat alors que les individus sont mineurs, la police m'a dit que même au tiers c'est à mon assurance de faire les démarches mais elle refuse alors que ce ne sont pas  eux qui vont payés les dégâts!!!! Je ne compte pas en rester là et je vais changer d'assurance!!!!! service déplorable!!!!!!!!</t>
  </si>
  <si>
    <t>sclo73-80906</t>
  </si>
  <si>
    <t>je me suis fait renverser par une voiture qui a pris la fuite, l'auteur a été identifié, j'ai deux témoins dont un agent de la société des surveillance AREA et pourtant je  dois faire l'avance des frais car malgré tout ça la mutuelle ne sais pas qui est responsable alors que c'est écrit noir sur blanc.....de la mauvaise foi et une chargée du dossier qui ne fait rien depuis trois mois, aucune avancée du dossier, non professionnel, honteux</t>
  </si>
  <si>
    <t>laety-63832</t>
  </si>
  <si>
    <t>Ca fait maintenant 2 ans et demi que mon conjoint a eu un accident de moto et le dossier dort toujours .. quand on appelle pour qu'ils relancent l'autre assurance on les embêtes et la conseillère serait toujours en vacances ....</t>
  </si>
  <si>
    <t>manu-117247</t>
  </si>
  <si>
    <t>GESTION A DISTANCE PAR LE NET MAIS EQUIPE REACTIVE ET QUI N'HESITE PAS A APPELER SI NECESSAIRE POUR AIRE LE POINT SUR MON CONTRAT.
C'EST PRO.
AMV A RE-EVALUE PLUSIEURS FOIS MON TAUX DE REMISE SUITE AUX DIFFERENTS ENVOIS DE MES RELEVES D'INFORMATIONS.</t>
  </si>
  <si>
    <t>jean-lucien-f-m-106976</t>
  </si>
  <si>
    <t>Je suis satisfait du service, l'un des meilleurs du marché. J'attends maintenant de voir l'exécution de ses service proposés, et l'application de toutes les interventions citées.</t>
  </si>
  <si>
    <t>nutsy-78485</t>
  </si>
  <si>
    <t xml:space="preserve">1ere fois ou j ai du faire marcher mon assurance: Remboursement des equipements non effectuées. Depanneuse non prise en charge. 
Deuxieme fois ou j ai du faire marcher cette assurance: 
Assurance panne 0km non effectuée. J ai fini par faire venir le mecanicien chez moi a mes frais. </t>
  </si>
  <si>
    <t>martinez-y-124884</t>
  </si>
  <si>
    <t>Pas cher et plateforme très simple d'utilisation, à voir si c'est fiable lors d'un sinistre, l'avenir nous le dira ! Mais pour l'instant, rien à dire.</t>
  </si>
  <si>
    <t>delaunay-l-129105</t>
  </si>
  <si>
    <t xml:space="preserve">des prix très abordables
très simple de souscription
des produits très comprehensifs
un site internet de qualité
continuez comme ceci c'est parfait   </t>
  </si>
  <si>
    <t>cristal-102421</t>
  </si>
  <si>
    <t>Protection juridique inexistante, pas de réponse, ne s'occupe pas des dossiers. Extrêmement difficile à joindre par téléphone, accès seulement par l'espace personnel, nombre de caractères très limités, difficile d'expliquer une situation dans ces conditions. Laisse traîner le dossier plus de 2 ans pour me dire après de multiples relances que je dois m'adresser à un avocat!!!!</t>
  </si>
  <si>
    <t>ericoco-106158</t>
  </si>
  <si>
    <t>cette assurance etait bienjuqu au mois de fevrier 2021 ou la les defauts de reglements oi les retards se sont accumulesj ai dailleur resilierpour le 31 mars cette mutuelle vue que cela fait plus dun que j y suis, leur site internet est a fuir au nivau appel telephonique pas mieux les non remboursements dans des delai correct saccumilent en bref mutuelle a fuir</t>
  </si>
  <si>
    <t>jacques-h-105482</t>
  </si>
  <si>
    <t>Je ne suis pas étonné que la GMF soit très compétitive; cependant je suis très désagréablement surpris d'avoir une proposition aux environs de 90€ moins chère que ma cotisation actuelle à garanties équivalentes.
Ce sera l'occasion de tout remettre à plat le moment venu ou... d'aller voir ailleurs!</t>
  </si>
  <si>
    <t>mc-117245</t>
  </si>
  <si>
    <t>Une catastrophe!!!! Jamais je n'ai vu ça 
J'ai mis des semaine a avoir un simple relève d informations après des heures à attendre au tel pour toujours répéter la même chose jusqu'à énervement ce qui me semble normal au bout d'un moment !!! 
Jamais nous e pouvons accéder au documents sur le site ou appli sans parler de la relation ,mail sans réponse..  
J'ai eu un accrochage aujourd'hui je n arrive même pas à voir l état de mon sinistre existe il ?? A t'il été enregistré ? 
Et ce n'est pas fini du coup ????????</t>
  </si>
  <si>
    <t>morales-m-110938</t>
  </si>
  <si>
    <t>Je suis content de la prestation proposée les prix sont très intéressants de bon rapport qualité prix reste a voir dans la durée mais pour le moment je suis très content</t>
  </si>
  <si>
    <t>le-gourou-122610</t>
  </si>
  <si>
    <t>Assureur compétant, tarifs compétitifs, rapide dans les problèmes a résoudre, site web clair et facile, conseils téléphoniques à la hauteur du site web, je conseille vraiment AMV pour les deux ou trois roues</t>
  </si>
  <si>
    <t>anaelle-116190</t>
  </si>
  <si>
    <t>Décalent mon véhicule de prêt (ainsi que le taxi qui devait m'y conduire) sans motif et en m'envoyant un texto 5 minutes avant. Je me retrouve sans véhicule pour aller au travail 
Adieu Pacifica, dès que je récupère mon véhicule oubliez moi !</t>
  </si>
  <si>
    <t>laurent-e-110831</t>
  </si>
  <si>
    <t>Tarifs très intéressant
Je gagne presque 200€ par an. 
Cela fait plusieurs jours que je regardais pour changer d'assurance. Une personne de ma famille est assuré à direct assurance et est très satisfait.</t>
  </si>
  <si>
    <t>antoine25-89340</t>
  </si>
  <si>
    <t xml:space="preserve">Je suis rentré à la mgen quand j'ai Commence à enseigné . Jamais eu de besoin de santé ( pas de lunettes , pas de suivi médical.....)
Je me suis malheureusement cassé la jambe et j'ai été arrêté 5 mois.j'ai essayé de faire jouer la garanties perte de salaire dans le contrat MGEN mais malgré de nombreux appels et courrier j'ai jamais reçu les documents. Après un appel à l'aide sur internet J'ai trouvé le formulaire sur le net . J'ai Tout complète et renvoyé à la mgen. Mais il m'indique Qu'ils ont pas de dossier et que j'ai du oublié de l'envoyer ......
Cette mutuelle est juste lamentable en terme de valeurs humaines. Quand au garanties je peux pas les Juger car j'en ai jamais bénéficié. Une honte .
Je pensais à tord que la mgen pouvait m'aider mais en fait à part prélevé la cotisation sur mon salaire il ne font rien .
Un conseil : ne vous engagez pas avec eux . </t>
  </si>
  <si>
    <t>isabelle-m-124102</t>
  </si>
  <si>
    <t>Lors de mon accident de voiture non responsable, le personnel a été très réactif, ce qui fut appréciable lors de ces circonstances.
Les tarifs sont intéressants mais peuvent toujours être améliorés...</t>
  </si>
  <si>
    <t>daniel-r-128857</t>
  </si>
  <si>
    <t>Je suis satisfaite du rapport qualité prix mais après avoir fait ma demande sur internet d'un devis, deux appels dans le 1/4h m'ont été transmis et avec insistance le call center a absolument voulu me donner des information (inutiles car stipulées dans le devis) en voulant me faire signer... Trop de pression.</t>
  </si>
  <si>
    <t>france-b-124368</t>
  </si>
  <si>
    <t>Conseiller très à l'écoute, disponible. Prix intéressants comparé à mes anciens contrats. Bonne réactivité et accueil sympathique. Démarches en ligne accessibles à tous.</t>
  </si>
  <si>
    <t>clad56-77062</t>
  </si>
  <si>
    <t>Client chez Axa, depuis près de 10 ans et ayant mon assurance maison, les mutuelles de la famille, responsabilité civile, protection juridique. 
J ai décidé de prendre mes assurances auto chez eux via click and go .
Et la quel malheur !!
Ils ne reçoivent jamais les mails et les courriers, si on insiste au tel pour qu il vérifie leurs boîtes mail et boîtes aux lettres, miracle ils trouvent. 
Tout les sons de cloches sont différents d un interlocuteur à l autre. Depuis janvier dernier , je suis chez Axa pour mes assurances auto et le nécessaire pour transférer le dossier de mon ancienne assurance a chez eux n est toujours pas effectué. 
Aujourd'hui fin juin, je continue a payer deux assurances dans deux boîtes différentes.
Honnêtement, je n ai jamais manifesté mon avis sur Internet mais l agence click and go et une pure catastrophe. Je ne suis pas serain car aucune confiance en eux. En plus de perdre de l argent, la qualité de leur travail est déplorable.
Un conseil. Privilégiez vos petites agences d axa du coin ou vos conseillers car click and go portent une mauvaise image a cette très bonne compagnie d assurance qu est Axa.</t>
  </si>
  <si>
    <t>berlaine-107965</t>
  </si>
  <si>
    <t>Je voudrais avoir de meilleurs remboursements pour tout ce qui est dentaire, pour les lunettes et appareils d audition. J ai perdu beaucoup d argent, en début 2020 pour des problèmes dentaires. J ai encore des problèmes dentaires, mais je n ose pas me faire soigner, pas assez remboursée. Trop petite retraite et je suis seule. Oui je suis dégoûtée et bien triste.. Merci de m entendre.</t>
  </si>
  <si>
    <t>jaouad-b-124910</t>
  </si>
  <si>
    <t>je suis satisfais du services bon rapport qualité prix accessibles a toutes les bourse je recommence fortement direct assurances rapide éfficace sans prendre de rdv</t>
  </si>
  <si>
    <t>bennib-109615</t>
  </si>
  <si>
    <t>Je remercie Angélique pour son écoute et son professionnalisme, elle m’a parfaitement renseigné et fait preuve d’une grande sympathie. 
Une augmentation pour la jeune de l’assurance !</t>
  </si>
  <si>
    <t>isab77-109752</t>
  </si>
  <si>
    <t>Globalement satisfaite depuis 2 ans sauf que mes cotisations commencent à augmenter VGV.J ai déjà retiré deux contrats un véhicule et une GAV. Résiliations en cours....</t>
  </si>
  <si>
    <t>christian-n-121915</t>
  </si>
  <si>
    <t>Je suis satisfait de votre offre et de votre tarif très intéressant et très compétitifs, je vous remercie par avance de votre compréhension bonne soirée à vous</t>
  </si>
  <si>
    <t>serge-50263</t>
  </si>
  <si>
    <t>j'ai envoyer les documents pour un capital décès le 08/08/2016 ,par lettre recommandé avec ar, depuis aucune nouvelle, que faire?</t>
  </si>
  <si>
    <t>neda-v-113696</t>
  </si>
  <si>
    <t>Simple et pratique car on evite toutes les déplacements et éventuellement les personnes desagreables plus les accueils et le temps perdue. en outre sur l'internet c'est très rapide</t>
  </si>
  <si>
    <t>eliot-s-126066</t>
  </si>
  <si>
    <t>Très bon encadrement , suivi et réactivité de la part de Zen up et particulièrement de la collaboratrice en charge du dossier et de son supérieur qui a suppléer pendant les congés de celle-ci.</t>
  </si>
  <si>
    <t>flintanf-62718</t>
  </si>
  <si>
    <t>Bonjour,
Appel à cotisation ni ma carte de tiers payant pour 2019, du coup je n'ai pas été prévenue de l'augmentation des tarifs (de 198 euros en 2018 les cotisations passent à 224 en 2019).En février prélèvement 439 euros (janvier a été payé 2 fois (régul par carte le 28 janvier)).J'ai fait opposition à tout leur prélèvement et j'ai décidé de leur envoyer une demande de résiliation en recommandé avec AR.Ils n'ont pas tenu compte du changement d'adresse mais par contre le changement de RIB a été fait. Comme c'est bizarre.</t>
  </si>
  <si>
    <t>dianeaura-116496</t>
  </si>
  <si>
    <t>Je ne regrette pas d'avoir souscrit un contrat d'assurance "Santé des Animaux" chez ECA
Les sinistres sont traités rapidement.Et les prix de la prime sont relativement compétitifs.</t>
  </si>
  <si>
    <t>joce-105317</t>
  </si>
  <si>
    <t>Grand merci pour l'accueil, la gentillesse et l'efficacité de Louise qui a géré mon sinistre du 24 janvier 2021 concernant un dommage électrique sur ma chaudière à pellets. Le règlement a été effectué très rapidement après l'envoi des factures.</t>
  </si>
  <si>
    <t>martel-y-131739</t>
  </si>
  <si>
    <t xml:space="preserve">Au top comme d'habitude . Personnes agréable et rapide 
3eme voitures assurer chez vous . Je vous recommandé a 100%.
Dommage que vous n'assurer pas les voitures sportives </t>
  </si>
  <si>
    <t>sarah-50211</t>
  </si>
  <si>
    <t>plus Insatisfaite que moi je pense que cela n'existe pas.</t>
  </si>
  <si>
    <t>kersale-p-127894</t>
  </si>
  <si>
    <t>J'ai apprécié la gentillesse des interlocuteurs au téléphone, la réactivité dans les échanges, les tarifs appropriés à ma demande et la possibilité d'avoir une proposition adaptée à ma situation.</t>
  </si>
  <si>
    <t>gouzeaucourt-76012</t>
  </si>
  <si>
    <t>pas de problemes  tres bon  contact et renseignements clair avec nelly</t>
  </si>
  <si>
    <t>marie-francoise-g-122249</t>
  </si>
  <si>
    <t xml:space="preserve">Je suis satisfaite des services, et ne souhaite aucun changement dans l'avenir !! Etant âgée, je ne désire rien de plus ! Je vous souhaite donc une bonne journée !
</t>
  </si>
  <si>
    <t>marie-christine-c-111796</t>
  </si>
  <si>
    <t>je ne comprends pas que ma cotisation augmente autant chaque année; De plus sur votre site on ne voit pas le détails. Je n'ai pourtant pas de sinistre déclarés.</t>
  </si>
  <si>
    <t>cedric9362-104450</t>
  </si>
  <si>
    <t>Très bon accueil téléphonique, réponse immédiat personne à l écoute. Je recommande la mgp, dommage que la cotisation reste élevé. Un effort serait intéressant.</t>
  </si>
  <si>
    <t>lyne-53675</t>
  </si>
  <si>
    <t>Après 10 ans d'assurance chez eux sans AUCUN accident, ils ont refusé d'assurer mon conjoint qui venait d'obtenir son permis sachant que j'utilise 80% la voiture du temps. Mais ils n'ont rien voulu savoir en comparant mon conjoint à un jeune de 18ans LOL (il avait 30 ans a l'époque et j'étais enceinte)</t>
  </si>
  <si>
    <t>vicvance-75334</t>
  </si>
  <si>
    <t>Accidenté il y a deux semaines, ma voiture a été amené par l'assurance dans un garage où leur expert n'est apparemment pas agrémenté pour passer, rien ne se passe ils sont censé amener ma voiture dans un autre garage pour que leur expert puisse venir mais je n'ai aucune nouvelle, sachant que je bosse 50h par semaine dans le médical avec ma voiture donc en attendant je ne peux pas soigner les anciens de ma région et quand je les appelle on m'a changé 4 fois de services pour me dire que je dois attendre ils ne sont au courant de rien j'ai l'impression que tout le monde chez Direct Assurance s'en fout et la je n'ai plus aucune nouvelle c'est vraiment une honte cette assurance !!!</t>
  </si>
  <si>
    <t>nj17290-57151</t>
  </si>
  <si>
    <t>Assurée chez eux depuis plus de 10 ans, j'ai eu des accident non responsable et la prise en charge et très rapide. 2 véhicule déclaré en épaves et en 15 jours nous avions les remboursement sur nos comptes. Les prix sont correct , je fait toujours les comparateur d'assurance et certes , il y en a des moin cher mais Pacifica est la seule à avoir de bonne garanti à prix correct et des franchises abordable.  
Un peu déçu tout de même de voir que de la Charente maritime à la vendre les prix sont différents pour toutes les assurance. Attention également à la souscription d'un nouveau contrat à bien reprendre la date d'échéance sinon vous serez décaler en bonus. Assuré depuis 2009 je suis à 0.68 au lieu de 0.64 à cause des décalage de contrat</t>
  </si>
  <si>
    <t>martin-g-104393</t>
  </si>
  <si>
    <t>Contact simple, professionel et sympa avec la consilière de Zen Up.  Souscription facile et rapide.  Assurance accepte des sports soi disant "a risque" qui sont refusés par beaucoup d'assureurs.  EXCELLENT!</t>
  </si>
  <si>
    <t>marieb40300-67251</t>
  </si>
  <si>
    <t>Très à l'écoute, et les conseillers sont en France plus facile pour communiqué.J'ai pour le coup signé 2 contrats Auto chez eux.Continuer comme cela...</t>
  </si>
  <si>
    <t>dapouek--99284</t>
  </si>
  <si>
    <t>Rapport qualité prix service très satisfaisant. La gestion de mon dernier sinistre (vol de moto) s’est très bien déroulé du début jusqu’à la fin. L’expertise a été correcte.</t>
  </si>
  <si>
    <t>slupski-t-113264</t>
  </si>
  <si>
    <t>Satisfait, attente correct au téléphone, réponse rapide aux questions posés. Prix très correct, interlocuteur correct et professionnel. Prise en charge rapide.</t>
  </si>
  <si>
    <t>nicolas-b-112646</t>
  </si>
  <si>
    <t>Comment se fait-il que lorsqu'on veut se faire assurer un scooter sur directassurance, et en demandant un devis sur votre site, on se retrouve avec un contrat Run assurance de chez AXA ?</t>
  </si>
  <si>
    <t>jos-107121</t>
  </si>
  <si>
    <t>le problème avec eux est l'augmentation des tarifs chaque année. Chaque fois à l'approche de l'échéance je me demandais comment faire face, d'autant que le mois suivant c'était Noël.
Pourtant au début je les avais choisis car par rapport à d'autres assureurs, leur prix était plus attractif, enfin me semblait la moins pire, j'en avais déjà résilié d'autres (Axa Matmut)  et finalement d'année en année l'augmentation me surprenait à chaque fois et je restais me disant que je l'avais choisie car ailleurs c'était pire et puis au dernier avis (2020) j'ai craqué, ras le bol de l'angoisse du paiement (à payer sans délai) j'ai cherché sur le net et pris une assurance en ligne, ils se sont occupés de tout, même de la résiliation, j'ai divisé la facture presque en 2 et je paie une somme mensuelle minime chaque mois, le bonheur total et plus d'angoisse ! Je me demande pourquoi je l'ai pas fait plus tôt ? j'avais confiance et ça ne paie pas ! Je ne les recommande pas du tout, la seule chose qui les intéresse c'est notre argent, pour le reste, ils restent sourds à vos demandes et d'ailleurs je me suis empressée avec joie de répondre à leur questionnaire pour le leur dire suite à leur "tristesse" de me voir partir lol</t>
  </si>
  <si>
    <t>jeremy-j-114204</t>
  </si>
  <si>
    <t>je suis satisfait de certains contrats mais d'autres restent encore élevés et vous n'assurez pas toutes les motos j'ai donc d'autres contrats chez un autre assureur</t>
  </si>
  <si>
    <t>pat33-39996</t>
  </si>
  <si>
    <t>Reconnu en invalidité professionnelle à 80% et en invalidité fonctionnelle à 40% par l'assureur lui même, cette assureur refuse de prendre en charge mon prêt immobilier sous couvert d'un mode de calcul très ambiguë de leur notice d'information. A quoi sert donc l'assurance d'un prêt immobilier si votre situation médicale vous prive à 80% d'une activité professionnelle et donc de ressources vous permettant de rembourser un prêt immobilier. DONC ATTENTION PRUDENCE, A FUIR ABSOLUMENT au profit d'une compagnie qui est vraiment là pour remplir le rôle attendu d'une assurance en cas de sinistre et pas simplement pour encaisser des primes d'assurance pendant 20 ans !</t>
  </si>
  <si>
    <t>alba56-62114</t>
  </si>
  <si>
    <t>Des pratiques non conformes au Code des Assurances, des questions sans réponses, des délais hors normes, un manque évident de respect envers leur clientèle. Et en plus des partenaires de la Caisse d'Epargne !</t>
  </si>
  <si>
    <t>maharbal-98738</t>
  </si>
  <si>
    <t>Cotisations élevées pour des remboursements dérisoires. Les dépassements d'honoraires restent pratiquement à la charge de l'assuré à 80%/90% en moyenne.</t>
  </si>
  <si>
    <t>ines-h-122613</t>
  </si>
  <si>
    <t>Super rapport qualité prix, conseillé au téléphone clair, validation du contrat rapide. Je n'ai pas eu de sinistre donc ne peux donner d'avis sur ce sujet.</t>
  </si>
  <si>
    <t>44444-22700</t>
  </si>
  <si>
    <t>Modification de tarif inadmissible ...suite a une vente qui n'a pu avoir lieu j'ai du reassure un vehicule deja assure a la macif...meme garanties sauf une franchise qui passe de 340 a 250 euros ...en contrepartie le tarif passe de 137 à 197 euros  c'est a dire une augmentation de pres de 50%...</t>
  </si>
  <si>
    <t>04 décembre 2019 suite à une expérience en décembre 2019</t>
  </si>
  <si>
    <t>laetitia-81602</t>
  </si>
  <si>
    <t>Gwendal a était super très bonne prise en charge,  politisés amabilité et patience sont ses qualités je suis très satisfaite</t>
  </si>
  <si>
    <t>blabla-92027</t>
  </si>
  <si>
    <t>Vous venez d'augmenter ma cotisation sans motif, alors non pas satisfait. Vous économisé des sommes  folles et votre seule réponse et d'augmenter les cotisations</t>
  </si>
  <si>
    <t>ladeveze-f-135430</t>
  </si>
  <si>
    <t>Bien ! Les correspondants de l'Olivier Assurances sont compétents et sympathiques... Le prix est moyen, mais acceptable en rapport aux garanties proposées.  Merci.</t>
  </si>
  <si>
    <t>cuong-p-108701</t>
  </si>
  <si>
    <t xml:space="preserve">le prix est cher je trouve c'est trop chef 
c'est trop cher 
car en France, les français sont de plus en plus pauvre.
Ils pensent que le prix est cher </t>
  </si>
  <si>
    <t>hanid-s-125666</t>
  </si>
  <si>
    <t>Excellent  très bien prix raisonnable accueil chaleureux très disponible à l écoute prix pas cher bien expliqué très bien accompagné et accompagné accompagné super</t>
  </si>
  <si>
    <t>bob-63374</t>
  </si>
  <si>
    <t>Client depuis 1988, soit 30 ans et AUCUN sinistre. Bonus 50 %. Il y a un mois je suis contrôlé positif en alcoolémie à 0,62 j'ai 4 mois de suspension de permis. C'est la première fois, je ne dis pas que c'est bien, je ne suis pas fier... Et bien la GMF m'a viré comme un malpropre !!!! je n'ai jamais eu d'accident !</t>
  </si>
  <si>
    <t>clama-69408</t>
  </si>
  <si>
    <t>la maaf vient de résilier le contrat d'assurance d'un dame de 84 ans malade pour 2 sinistres en 36 mois après 17 ans sans déclaration en toute inhumanité assumée. Ils ont fait preuve d'une totale indifférence face aux difficultés pour elle de se réassurer et l'angoisse dans laquelle cette situation l'a mise</t>
  </si>
  <si>
    <t>fred54-108230</t>
  </si>
  <si>
    <t xml:space="preserve">Nous avons été contraints de prendre cette mutuelle avec le travail de mon mari en janvier 2021.
Voici plus d’un mois que j’attends la prise en charge de lunettes de vue. L’attente est trop longue et je ne trouve pas ça normal. Mon opticienne (depuis 10 ans) a essayer de les joindre à de nombreuses reprises mais ils ont fini par lui raccrocher au nez.
J’ai eu deux conseillères au téléphone, une première à qui on a vraisemblablement donné des réponses types, une seconde quinze jours après qui a pu faire bouger les choses.
Je n’ai pas pour habitude de me faire dans le consumérisme mais je trouve que lorsqu’on paie une mutuelle, une réponse dans les jours qui viennent est un dû. Mon cas n’est absolument pas grave mais si malheureusement une personne se trouve dans une situation telle qu’une hospitalisation d’urgence, une paire de lunettes cassées sans avoir de lunettes de rechange... etc... leur manque de réactivité ne laisse présager rien de bon.
</t>
  </si>
  <si>
    <t>andrieux-122475</t>
  </si>
  <si>
    <t>absolument déplorable. démarcheur super sympa ensuite le néant.
aucun dossier envoyé, malgré plusieurs relances.0.06 ct de REMBT pour une paire de lunettes, verres progressifs j'ai crü a une mauvaise blague
traitement parodontie 140€ aucun rembt.cette mutuelle qui se prétend intéressante, pour EUX n'a aucun intérêt, pour,l'adhérent j'ai oublié.presque 70E jetés chaque mois. merci santiane</t>
  </si>
  <si>
    <t>gree-c-115133</t>
  </si>
  <si>
    <t>Très satisfait. Conseillers très professionnels, ils sont facile à joindre et répondent parfaitement  aux questions. Les tarifs sont très corrects par rapport à la concurrence</t>
  </si>
  <si>
    <t>grr-93324</t>
  </si>
  <si>
    <t>Inadmissible!bénéficiaire de l'assurance vie de mon père décédé en 09/2018, toujours aucun versement ne m'est parvenu malgré les nombreux mails et échanges téléphoniques avec l'indemnisateur décès du service prestation sinistres décès d'Allianzvie</t>
  </si>
  <si>
    <t>roger--107691</t>
  </si>
  <si>
    <t>Suite à notre entretien téléphonique de ce jour avec l'hôtesse qui m'a accueilli "Angélique " je souhaite lui mettre la note de satisfaction maximum pour son professionnalisme et ses réponses très explicites .
Mr Cappo Roger</t>
  </si>
  <si>
    <t>05 novembre 2021 suite à une expérience en octobre 2021</t>
  </si>
  <si>
    <t>bourel-139049</t>
  </si>
  <si>
    <t>Victime d'un accrochage à la sortie d'un giratoire,mon assurance a déclaré que j'était totalement responsable et de ce fait , je n'avais droit à aucune indemnité ???????
La sortie de ce giratoire est à deux voies,j'étais dans celle de gauche et le véhicule à ma droite m'a percuté,pour MAAF je suis fautif.
Question : sur quels critères se base l'assurance pour ne pas me rembourser un cent alors qu'il y a un tiers identifié ?
Y a rien à faire,c'est plus la MAAF qu'il préfère!</t>
  </si>
  <si>
    <t>25 juillet 2017 suite à une expérience en juillet 2017</t>
  </si>
  <si>
    <t>yann-56244</t>
  </si>
  <si>
    <t>Simplement des menteurs,avant contrat on me dit 20 euros de remboursement sur une castration de lapin et une fois signé et l'operation faite ,aucun remboursement, juste des menteurs !!!!!!!!!!!!!</t>
  </si>
  <si>
    <t>jean-francois-b-131628</t>
  </si>
  <si>
    <t>Je suis satisfait du service.
Les prix restent dans la moyenne.
Les agences complètent très bien les services en ligne.
A recommander dans mon entourage.</t>
  </si>
  <si>
    <t>delio-d-113787</t>
  </si>
  <si>
    <t xml:space="preserve">Rapide et efficace, très satisfait 
Devis délivré rapidement. Faciliter de valider le devis par mail 
 Facilité de joindre un conseillé par téléphone 
Je recommande </t>
  </si>
  <si>
    <t>maxime-111458</t>
  </si>
  <si>
    <t>Je suis extrêmement déçu de cette mutuelle, j'y suis resté pendant plus de 2 ans avec la plus grosse formule ! Environ 120-130/ Mois, j'ai dû résilié suite à une mutuelle obligatoire du à mon travail en date du 1er novembre 2020, je m'y suis pris quelques mois après pour résilier ma mutuelle chez Génération et aussi du à la situation de pandémie qui ne m'a pas permis d'envoyer le courrier avant et résultat il non seulement, il refuse de me rembourser au prorata de la mutuelle de mon employeur, mais en plus, ils vont encore me prélever pendant 2 mois une honte à fuir ne souscrivez surtout pas ! Aujourd'hui même quand on est un bon payeur on vous encu... Environ 120-130/ Mois, j'ai dû résilier suite à une mutuelle obligatoire due à mon travail en date du 1er novembre 2020, je m'y suis pris quelques mois après pour résilier ma mutuelle chez Génération et aussi dû à la situation de pandémie qui ne m'a pas permis d'envoyer le courrier avant et résultat il non seulement, il refuse de me rembourser au prorata de la mutuelle de mon employeur, mais en plus, ils vont encore me prélever pendant 2 mois une honte à fuir ne souscrivez surtout pas ! Je ne sais pas qui gère la fiche Google de votre côté, mais croyez bien que je laisserais mon avis sur toutes les plateformes d'avis qu'il existe afin que tout le monde sache ce que vous faite ! HONTEUX !</t>
  </si>
  <si>
    <t>valerie-r-131799</t>
  </si>
  <si>
    <t>je suis satisfaite du service. les prix sont corrects et j'obtiens rapidement mon attestation ou des informations demandés aussi bien sur l'assurance habitation que sur l'assurance voiture</t>
  </si>
  <si>
    <t>mag-135424</t>
  </si>
  <si>
    <t>Assurance pas cher mais au moment de résilier on apprend que cela se fait à j+30. Soit cette assurance fait payer un mois de plus que nécessaire !!! Précision non faite bien-sûr au moment de la souscription vu qu'on est censé lire toutes les petites lignes !!!</t>
  </si>
  <si>
    <t>26 septembre 2021 suite à une expérience en février 2021</t>
  </si>
  <si>
    <t>gilles2408-134561</t>
  </si>
  <si>
    <t>votre assurance est trop chère et consulte actuellement pour en changer  
il m'on compté un sinistre alors que je n'étais pas en tort
mais l'autre conducteur étais également assuré chez allianz  ils ont jugés faire un 50/50
cette société étant un gros client chez eux</t>
  </si>
  <si>
    <t>ju31150-80507</t>
  </si>
  <si>
    <t xml:space="preserve">Attention aux prestations en option notamment assistance rapatriement avec voiture de prêt 
Asssuré tout risque et prise avec option panne et accident 0km  pas de véhicule de prêt inclu dans l'assistance de base option payante d'assistance à rajouter en supplément  bonus 50 a 311e annuel tout risque et 200e de frais de location pour retour à mon domicile a mes frais une honte avec 2 enfants le soir en week end demande de résiliation </t>
  </si>
  <si>
    <t>guillaume-m-113084</t>
  </si>
  <si>
    <t>prix hyper attractif, personnel au bout du fil gentil et compétent.Maintenant reste plus qu'à voir le jour où j'ai un soucis la réactivité de l'assurance</t>
  </si>
  <si>
    <t>vivien18-86037</t>
  </si>
  <si>
    <t>En 4 mois, 4 personnes différentes au téléphone et toujours des bla bla. Au final aucune résiliation n'a été réalisé pour mon assurance auto, donc 4 fois plus de sous m'ont été débité, honteux.</t>
  </si>
  <si>
    <t>philippe-g-109462</t>
  </si>
  <si>
    <t>Satisfait du tout simple et rapide a recommander
ergonomie correcte et intuitive qui permets de gerer rapiedement les données necessaires a la constitution du dossier</t>
  </si>
  <si>
    <t>sofiane-z-116667</t>
  </si>
  <si>
    <t>Je suis satisfait du service peut mieux faire encore pour que les prix sois a la porter de tout le monde car ce n'est pas encore le cas pour l'instant</t>
  </si>
  <si>
    <t>bredendiek-c-130788</t>
  </si>
  <si>
    <t>Bonjour,
Hélas il y a une erreur au niveau du nom sur l'attestation d'assurance scoalire et extra scolairede mon fils. Je ne peux pas l'imprimer et la remettre à son école à temps</t>
  </si>
  <si>
    <t>laura11-88958</t>
  </si>
  <si>
    <t>Mutuelle Viasanté très chère et remboursements faibles, très mauvaise gestion des remboursements</t>
  </si>
  <si>
    <t>luc-a-133700</t>
  </si>
  <si>
    <t>Sataisfait du service. Navigation sur le site et remplissage des questionnaire très bien pensé. Pas encore parfait mais beaucoup mieux que la concurrence</t>
  </si>
  <si>
    <t>jajosami-100551</t>
  </si>
  <si>
    <t>Double prélèvement ce mois de novembre 2020. Excuse invoquée par le contact (au bout de 6 appels comptabilisant 10h43 d'attente en tout) c'est la raison du COVID???? Connaissant les modes opératoires concernant les prélèvements, nous savons que ce n'est ni le COVID ni un dysfonctionnement informatique( invoqué dans un mail) qui est la raison de ce double prélèvement. Il faut arrêter de nous prendre pour des c.....
Une partie du remboursement de mes analyses sanguines (habituellement pris en charge) cette fois-ci pas pris en charge. 
Dossier optique en attente depuis 15 jours et ce matin on m'informe que Mercer est entrain de traiter les dossiers du 21/10/2020 et on est le 24 novembre 2020. Raison invoquée pour le retard "le covid". Et on n'a pas pu me donner de réponse cohérente quant à la date où je pourrais récupérer mes lunettes. C'est une honte.</t>
  </si>
  <si>
    <t>adherent56-111749</t>
  </si>
  <si>
    <t>A fuir absolument 
Cotisant depuis deux ans, je n’ai pas eu besoin d’eux. La première fois que j’ai eu recours à eux, impossible de les joindre, quelque soit le support. La clinique qui m’a opéré n’a pas pu avoir de prise en charge, et j’ai donc du avancer les frais. Depuis, aucun remboursement ne m’a été adressé.
J’ai donc résilié cette complémentaire totalement à déconseiller, ce qui correspond d’ailleurs à la majorité écrasante des avis. Depuis la résiliation, miracle, j’ai reçu des e-mails, mais toujours pas de remboursement.
Comment sont-ils encore autorisés à intervenir sur le marché des mutuelles complémentaires?</t>
  </si>
  <si>
    <t>19 juillet 2017 suite à une expérience en juillet 2017</t>
  </si>
  <si>
    <t>3kai-56107</t>
  </si>
  <si>
    <t>36 ans de fidélité récompensée...
Mes parents, puis l’indivision, et moi-même pour mes biens personnels, sommes clients chez AXA depuis plus de 36 ans, à Alès, dans une même agence ayant eu à sa tête plusieurs courtiers successifs.
Bien qu’AXA n’a pas eu tout ce temps (36 ans) à souffrir de retard de paiement, dernièrement, l’indivision et moi-même avons à constater que quelques un de nos biens n’ont pas été assurés en continuité :
? l’un, consécutivement à une mise en copropriété, au passage d’un syndic bénévole à un syndic professionnel (à qui nous avons imposé le choix de l’assurance) ;
? l’autre , faisant suite à la résiliation d’un contrat pour un appartement vendu dans ce même immeuble. 
Un enchevêtrement d’actions et d’éléments négatifs, de manque de communication, dus à la légèreté de la façon de traiter les dossiers et sa clientèle par AXA nous pénalise (adresses tronqués, aucun appel de cotisation envoyé donc reçu avant janvier 2017, contenus de courriers erronés, 672 € devant être remboursés à l’indivision qui ne l’ont pas été, 672 € virés sur le compte d’un autre client, appel et rappel de cotisation réclamés aux montants qui varient... , erreur sur l’affectation d’appartement lors d’une résiliation de contrat, etc. : la liste est longue...)
Malgré des décennies de fidélité à AXA, malgré mon accessibilité dont le courtier à d’autres fins usait, aucune alerte ne m’a été signalée, ET un sinistre se voit refuser d’être étudié pour, au final, un “partiel” retard de paiement qui justifie, selon AXA, une suspension de contrat.
Dans une LRAR du 8 juin 2017, je réclamai à l’agence AXA des explications et une solution à l’amiable, il ne me sera volontairement pas répondu.
Faisant suite à mon appel téléphonique du 12 juillet, le courtier et moi-même sommes convenus d’un RDV le 17 juillet 2017. Cet entretien aura duré au plus 15 minutes et, même si ce n’a pas été dit avec des mots, j’ai été amené à comprendre que si je ne suis pas content, je suis invité à changer d’assurance, d’agence et de courtier.
Au bout de 36 ans, la pilule est amère.</t>
  </si>
  <si>
    <t>claude-g-115083</t>
  </si>
  <si>
    <t>Je suis satisfait du service, les prix me conviennent, la souscription en ligne est un plus,   qui laisse le temps de trouer les documents. Je recommande</t>
  </si>
  <si>
    <t>mickael-s-137404</t>
  </si>
  <si>
    <t>Je suis satisfait par la rapidité de l’adhésion. J’espère ne pas avoir à utiliser souvent la couverture de cette assurance. Et je vais étudier la proposition automobile.</t>
  </si>
  <si>
    <t>bubu-104550</t>
  </si>
  <si>
    <t>2048 € par an, renouvellement de lunettes Reste À Charge 0 ?????
AG2R prend en charge verre et monture à hauteur de 16,40€ Soit près de 95€ de Ma poche (Afflelou)
Merci AG2R !!!!!!</t>
  </si>
  <si>
    <t>29 juillet 2019 suite à une expérience en juillet 2019</t>
  </si>
  <si>
    <t>frank-78007</t>
  </si>
  <si>
    <t>Bonjour.  Suite à une panne électronique immobilisant notre voiture en Grèce,  REFUS de Matmut assistance de mettre en place le rappatriement aux personnes (4) vers la France.... au prétexte que j ai fait appel à l'assistance remorquage de la marque pour être remorqué dans un concessionnaire de la marque (diagnostic et réparation plus rapide ). Client depuis 25 ans avec 4 contrats chez eux (que je vais bientôt resilier), je trouve cette attitude SCANDALEUSE</t>
  </si>
  <si>
    <t>paul-p-115213</t>
  </si>
  <si>
    <t>Je suis satisfait du service. Pas beaucoup d'assurance accepte le permis international, mais celle là si. 
Lors de ma panne ils ont été efficace. très bien</t>
  </si>
  <si>
    <t>gael-a-134845</t>
  </si>
  <si>
    <t>J'attends de voir en cas d'accident si les services vont être à la hauteur 
Si les opérateurs sont facile à joindre même pour de simple imformation de mon contrat ou autre</t>
  </si>
  <si>
    <t>richard-69000</t>
  </si>
  <si>
    <t>Neuf mois le 10 décembre que j'ai subi un dommage des eaux,et je suis toujours en attente de règlement pour commencer les travaux.</t>
  </si>
  <si>
    <t>abigail-87793</t>
  </si>
  <si>
    <t>Depuis le 2/01/2020 j'attends la transformation de mon assurance vie de monosupport en multisupport. Alors que chez d'autres assureurs j'ai effectué la même opération et en 3 semaines c'est traité 
De plus AFER m'oblige à souscrire 10% de mon Capital en Eurocroissance et chez les autres Assurances-vie cette obligation n'existe même pas</t>
  </si>
  <si>
    <t>gilbert-x-107326</t>
  </si>
  <si>
    <t>Une augmentation en 2019 au vu du prix des pièces auto qui avaient augmenté
augmentation en 2020 malgré le confinement pendant lequel les voitures ne sortaient pas du garage ( 3000 kms au lieu des 15000 habituels)... j'attends 2021</t>
  </si>
  <si>
    <t>djamel-a-129510</t>
  </si>
  <si>
    <t>Parfait facile et rapide très bonne expérience avec mon ancien véhicule  qui était assuré chez direct assurance aucun souci et dès que j ai une question c direct avec l appli</t>
  </si>
  <si>
    <t>clientdecu94-88435</t>
  </si>
  <si>
    <t>Je suis complètement désabusée, en arrêt de travail, depuis le 30/12/19 jusqu'au 6 avril 2020, aucune indemnité perçue à ce jour, des mensonges au téléphone, des délais de traitement abusif, aucune conscience professionnelle pour une cotisation pour la mutuelle de plus de 150 € pour une adulte et deux enfants, et de 20 € pour la prévoyance. Les cotisations sont prélevées sur mon salaire sans délais pourtant. Je déconseille fortement, ma collectivité le CD94 à d'ailleurs rompu son partenariat avec Intériale via Gras Savoye.</t>
  </si>
  <si>
    <t>gemaurice-96087</t>
  </si>
  <si>
    <t>A défaut d'arriver à pouvoir contacter directement la MGEN, je me suis rabattu sur son site internet. 
Je ne suis pas naïf en informatique et je dois affirmer que c'est un outil  inadapté aux besoins et donc complétement inefficace. On ne peut soumettre une question que si votre demande rentre dans celles qui sont proposées et prévues par le concepteur du site. Il ne suffit pas de proposer un outil satisfaisant pour les structures mentales d'informaticiens ou répondant au souci de ne pas trop déranger la MGEN! Ce site n'a, sans aucun doute et de toute évidence et malheureusement, pas été testé par un nombre suffisant d'utilisateurs. ! Tout se passe comme si on ne pouvait pas déranger le personnel par des questions auxquelles il ne serait pas habitué.
Si par bonheur une question rentre dans le cadre de celles qui sont prévues, aucun accusé de réception n'est envoyé au demandeur, de sorte qu'on ne peut pas savoir si l'envoi du message abouti et il est impossible d'avoir un historique de ces demandes.
Enfin je me suis rabattu vers une communication téléphonique durant le creneau horaire annoncé: impossible d'obtenir un contact !!!!
Mais ce n'est pas le seul déboire avec la MGEN: plusieurs fois mes dossiers de remboursement de déplacement pour le suivi d'un cancer ont été perdus !!
Mais de qui se moque t'on.
La MGEN est une mutuelle chère dont les prestations de contact vers les affiliés est tout à fait insuffisante et pose le problème de la compétence et vraisemblablement celui de la conscience professionnelle de certains personnel !!!!
J'ai aussi rencontré à la MGEN des personnes compétentes et dévouées, mais vous l'avez compris, je suis excédé par la désinvolture de certaines autres. D'une manière générale la gestion de la MGEN est déplorable. Quand les responsables administratifs vont se bouger pour faire cesser ces dysfonctionnements que, à en croire les nombreux avis internet négatifs, je ne suis pas le seul à partager ?
Gérard MAURICE</t>
  </si>
  <si>
    <t>guenaelle-g-112537</t>
  </si>
  <si>
    <t>Le site est bien fait, clair quand aux conditions auxquelles on peut souscrire.
L'inscription est simple et rapide, les prix corrects.
Je n'ai pas encore débuté mon contrat donc aucun avis en cas de sinistre</t>
  </si>
  <si>
    <t>jean-marie-o-116820</t>
  </si>
  <si>
    <t>efficacité et rapidité afin de pouvoir assurer un véhicule le week-end ! accès au site sans encombre  merci pour vos services en lignes§ cordialement.</t>
  </si>
  <si>
    <t>jip-79534</t>
  </si>
  <si>
    <t>avec Caroline j'ai pu avoir enfin un contact humain courtois et efficace</t>
  </si>
  <si>
    <t>kamila-t-124780</t>
  </si>
  <si>
    <t xml:space="preserve">Je suis très satisfaite du service a pris raisonnable .
Très bonne conseillère par téléphone je conseille vivement direct assurance .
Excellente assurance </t>
  </si>
  <si>
    <t>jols-101533</t>
  </si>
  <si>
    <t>Très bonne assurance en terme de communication et de règlement des sinistres, cependant les tarifs restent élevés. Il est tant pour moi, après un longue fidélité, de renégocier mes contrats et de voir d'autres propositions.</t>
  </si>
  <si>
    <t>lionnel-v-116075</t>
  </si>
  <si>
    <t>très déçu que les frais de résiliation me coute plus chère que le contrat lui même   merci d arreter de faire vos loi comme bon vous semble cela s apparente a du vole pour assuree un vehicule 1 mois je trouve cela exagérer je suis très très déçu ce n est pas la première fois mais la dernière</t>
  </si>
  <si>
    <t>aly-sy-105781</t>
  </si>
  <si>
    <t>La souscription est très simple, les conseillers compétants et disponibles. La transmission des documents assez facile : pas possible pour moi de les transmettre via l'application ou le site mais l'essentiel que ce fut possible par mail. Bon prix.</t>
  </si>
  <si>
    <t>thirion-s-111491</t>
  </si>
  <si>
    <t>Très satisfaite de mon assurance chez l'Olivier Assurance. Simple et très pratique de souscrire en ligne pour une novice comme moi. La démarche administrative était plutôt simple.</t>
  </si>
  <si>
    <t>camille-v-125938</t>
  </si>
  <si>
    <t>je suis vraiment satisfaite des prix et du site internet et des explications que fournissent direct assurances en plus leur formule sont vraiment accessible à tout les prix</t>
  </si>
  <si>
    <t>gaspard-m-130261</t>
  </si>
  <si>
    <t>Super. Recommandation de la part de mon vendeur, et après utilisation d’un comparateur, cela s’avère être la meilleure offre. Donc merci pipou tralala</t>
  </si>
  <si>
    <t>jean-h-110146</t>
  </si>
  <si>
    <t>Je suis satisfait de la simplicité et de la rapidité du site, le prix est défiant toute concurrence.  Il y aune grosse difference avec mon assureur habituel</t>
  </si>
  <si>
    <t>nobat-61079</t>
  </si>
  <si>
    <t>avec cette assurance je vous souhaite de ne jamais avoir d'accrochage votre véhicule ne sera jamais réparé ;sur un choc notre véhicule ne sera jamais réparé</t>
  </si>
  <si>
    <t>malik-c-132001</t>
  </si>
  <si>
    <t>Je suis très satisfait du service, le site est rapide, efficace et fluide,  les prix proposés sont bien moins cher et meilleur que chez les concurrents.</t>
  </si>
  <si>
    <t>nisanoh-55223</t>
  </si>
  <si>
    <t>A eviter ! Service clientau bled, on comprend a moitié ce qu'ils nous disent... Prix élevé pour des garanties plus que basiques... C'est mon premier assureur, j'aurais dû aller ailleurs... J'ai demandé a résilier en suivant la procédure (loi hamon, c'est mon bien assueur qui s'est chargé de résilier, en envoyant un recommandé, au 28 avril, pour que ma nouvelle assurance prenne effet au 31 mai soit le délai légal de minimum 30 jours ... A ce jour pas de réponse malgré un accusé de réception au 5 mai du recommandé. Et toujours prélevée. Je vais me retourner contre cette assurance.</t>
  </si>
  <si>
    <t>pierre-107959</t>
  </si>
  <si>
    <t>Je suis  tres satisfait de la Mutuelle Génerale de la Police et je suis pret a la recommander a toutes personnes notammengt en ce qui concerne les remboursements</t>
  </si>
  <si>
    <t>natoo-77840</t>
  </si>
  <si>
    <t>Merci à Ikram pour ses explications très claires lors de notre conversation téléphonique de jeudi dernier (18 Juillet). J'avais plusieurs questions et j'ai eu ttes les réponses souhaitées grâce à elle.</t>
  </si>
  <si>
    <t>caparros-b-133582</t>
  </si>
  <si>
    <t>Je suis satisfait de mon entretien avec le conseiller pour la conclusion de ce contrat. Simple et pratique. Prix intéressants, choix intéressants. Rapidité appréciée.</t>
  </si>
  <si>
    <t>roselyne-l-114022</t>
  </si>
  <si>
    <t>Bonjour,
Comme tout s'est bien passé tant pour la Honda Transalp que pour mes deux premières 125,  je vous renouvelle ma confiance, à suivre
Bien cordialement
Roselyne LAURENT</t>
  </si>
  <si>
    <t>annie-50026</t>
  </si>
  <si>
    <t>J'ai décidé de résilier mon contrat , car augmentation , je suis  veuve et passage à la retraite depuis Octobre! Je téléphone, la personne reconnait que cela fait cher, pour moi seule et en plus je suis sur un ancien contrat, elle me dit de faire allusion à la loi Hammon, pour résilier . refus de résiliation , la loi Hammon, n'entre pas dans leurs codes d'assurance. 2 ème coup de téléphone, renvoyez la meme lettre sans faire allusion à la loi Hammon, ce que j'ai fait! à ce jour pas de retour, je n'ai meme pas reçu, le retour de l'accusé de réception, meme si la poste confirme la distribution  de ma lettre!  J'en suis donc à 11 euros de frais d'accusé de réception, et toujours au meme point! Je ne m'attendais  à ce  genre de pratiquede la part de La Macif! Je ne sais pas comment procéder!</t>
  </si>
  <si>
    <t>marie-helene-d-126479</t>
  </si>
  <si>
    <t>Je suis satisfaite des prix et des services proposés par la GMF.
Les conseillers sont toujours disponibles.
Les réponses aux demandes sont rapides. 
Une équipe efficace.</t>
  </si>
  <si>
    <t>lioubovnik-67776</t>
  </si>
  <si>
    <t>Si vous avez du temps à perdre de l argent à mettre dans examens médicaux n hésitez plus April est la compagnie qu il vous faut Entre  les gestionnaires qui s égarent de périphrase en périphrase pour vous dire que le médecin conseil ne peut se prononcer et qu il veut encore et toujours plus d examens il se sera écoulé 3 semaines et il faudra de nouveaux examens bien sur Chers lecteurs et mon cas est celui de quelqu'un en bonne santé de 66 ans. Pour les autres je vous laisse imaginer</t>
  </si>
  <si>
    <t>valta-g-133622</t>
  </si>
  <si>
    <t>le prix mon convient par apport à la concurrence et je suis satisfait du service de la rapidité de l'exécution des documents pas toujours faciles à ouvrir</t>
  </si>
  <si>
    <t>11 novembre 2020 suite à une expérience en novembre 2020</t>
  </si>
  <si>
    <t>nsr691-49377</t>
  </si>
  <si>
    <t>Les prestations sont impeccables 
Toutefois il va une tendance forte à augmenter les tarifs d une année sur l autre malgré une absence de sinistre
Plus de 10%
Je négocie chaque année mes tarifs auto moto habitation 
Et suis las de ces tentatives maladroites de me faire payer les publicités maaf.</t>
  </si>
  <si>
    <t>pascal-q-105808</t>
  </si>
  <si>
    <t>je ne suis satisfait ,on m' a déja prélever ma cotisation alors que mon dossier n'est pas valider, parce que la carte grise est au nom de mon amis pacs,et manque la période du 15-02-2019 au 27-03-2019 sur mon relevé information ,période de tranfére qui a pas été repris par l'ancien assureur</t>
  </si>
  <si>
    <t>lilian-52655</t>
  </si>
  <si>
    <t>Voila, j'ai eu un accident non reponsable avec un automobiliste qui a pris la fuite après avoir eu connaissance des dégats causés à ma voiture (d'après mon assureur GMF, il n'y a pas délit de fuite vu que la personne c'est arrêté...!!). J'ai eu le temps de récupérer la plaque d'immatriculation ainsi que la marque du véhicule. Malheureusement je n'ai pas pensé à marquer de témoins sur le constat (dans la précipitation et la colère). Au final je vais me retrouver à payer la franchise parce que la GMF ne veut rien faire de plus qu'attendre que la personne avec qui j'ai eu l'accident ce dénonce...!! Il est vrai qu'une personne malhonnête à souvent des remords... Donc voila je me retrouve avec une voiture accidenté, qui va être certe réparer, mais je devrais payer la franchise évidemment... Pour le coup, ce n'est pas tant la somme à payer qui me dérange, mais plutôt la façon dont la GMF à traiter ce dossier. Je trouve assez normal qu'en payant une assurance, on bénéficie d'un soutient, ce qui n'a pas été le cas ici. Grossomodo, on m'a expliqué que même en étant blessé je n'aurais pas pu faire grand chose si je n'avais pas eu de témoins. Donc voilà, si un jour vous avez ce genre de problème, vous saurez comment la GMF traitera votre cas: Compliqué, on fait pas!</t>
  </si>
  <si>
    <t>justine-s-114133</t>
  </si>
  <si>
    <t>assurance ayant un niveau satisfaisant pour le prix.
Cependant, direct assurance est reactive mais pas tres conciliante et commerciale lors d'un accident ou dommage</t>
  </si>
  <si>
    <t>marianne-105040</t>
  </si>
  <si>
    <t>Mutuelle très décevante,,nous sommes en mars et consultations de faites depuis , une début janvier et l'autre début février...je me suis plainte auprès de leur service pour avoir les remboursements , mais â ce jour tjrs rien . En fin d'année je chercherais une nouvelle mutuelle  plus sérieuse...</t>
  </si>
  <si>
    <t>31 décembre 2019 suite à une expérience en décembre 2019</t>
  </si>
  <si>
    <t>laura-26-85366</t>
  </si>
  <si>
    <t>Une catastrophe cette assurance. A fuir de toute urgence !</t>
  </si>
  <si>
    <t>andj-87376</t>
  </si>
  <si>
    <t>Gwendal a eter très aimable et a réussi à résoudre mon problème. Ses réponse était clair .tres bonne assureur .satisfaite de ces service malgres une longue attente .</t>
  </si>
  <si>
    <t>caro4269-97314</t>
  </si>
  <si>
    <t>Inadmissible! Tres cher, un prélèvement qui augmente! Et en plus impossible de résilier malgres même une mutuelle d'entreprise!  6 mois que j'essaye, et ils refusent! Complètement inadmissible !</t>
  </si>
  <si>
    <t>sinto-101076</t>
  </si>
  <si>
    <t>Je donne un avis très favorable pour l'olivier assurances pour leur disponibilité et un accueil au top et surtout pour leur tarifs défiant toute concurrence et je la recomendrais à tous mes proches</t>
  </si>
  <si>
    <t>alain-r-109614</t>
  </si>
  <si>
    <t>Bonne réactivité quant aux demandes de modifications (ajout de conducteurs) 
Les conseillers sont aimables et efficaces.
Les prix restent élevés et la modularité reste limitée !</t>
  </si>
  <si>
    <t>cauchie-a-125671</t>
  </si>
  <si>
    <t xml:space="preserve">Je suis satisfaite,
Les prix sont correct et raisonnable.
Simple et facile, très pratique à faire.
Un devis envoyé rapidement.
Merci à vous
Cordialement </t>
  </si>
  <si>
    <t>marty-49791</t>
  </si>
  <si>
    <t>Suite à une résiliation je constate que l'assurance a indiqué sur mon avis de situation un dommage sans prise en charge; je contacte le service sinistre qui m'informe que le 9 avril 2017 j'ai fait une déclaration de sinistre ; ce qui est vrai n'arrivant pas à les joindre j'ai effectué une déclaration en ligne; mais le 10 comme elle l'atteste j'ai annulé cette déclaration pour prendre à ma charge la réparation puisque cela concernait un rétroviseur et que la franchise était supérieure à la réparation. devant mon étonnement que ce dommage apparaisse alors que rien n'a été fait par l'assurance; je demande une rectification de mon avis de situation, ce qui est normal,  elle me répète inlassablement oui mais vous avez fait une déclaration oui mais elle a été annulée , ce qu'elle reconnait oui mais on a mandaté un expert; aucun expert ne m'a contacté et aucun courrier ou mail m' a été envoyé; devant son coté optus je lui demande agacé quand l'expert aurait été mandaté?  elle me répond le 11 avril je lui fait remarqué que si le 10 elle valide bien le fait que j'ai annulé la prise en charge , pourquoi le 11 on mandate un expert... et là on me raccroche au nez!
 je suis responsable d'un service client et jamais j’accepterai de tels comportement de mes collaborateurs! 
de plus je découvre après la résiliation de mon contrat que seule l'assurance auto est résiliée mais par contre je continue à payer une garantie accident , qui pour moi est liée au contrat auto, car il n'y a pas d'échéancier séparé  et rien ne précise que ce sont deux contrats différents</t>
  </si>
  <si>
    <t>pelagie--y-102978</t>
  </si>
  <si>
    <t>Je trouve un peu cher, car pour l'instant je suis au chômage. 
aussi je n'ai pas vu l'option parrainage car j'ai été parrainé par une amie
sinon le service et facile à utiliser.</t>
  </si>
  <si>
    <t>eymeric-c-114354</t>
  </si>
  <si>
    <t>Pour un jeune permis, en tout risque + garanties supplémentaires, d'un point de vue tarifaire c'est assez élevé. Cependant, les garanties proposées valent le coup d'œil, simplement car difficile de les trouver ailleurs et/ou aussi complètes. C'est bien simple je n'ai vu chez aucun assureur autant de choix et de modulation des options de garanties, pour des solutions pourtant indispensables à mes yeux (assistance 0km avec remorquage, véhicule de prêt en cas d'accident, remboursement accessoires + équipements, etc).</t>
  </si>
  <si>
    <t>tibo87-50163</t>
  </si>
  <si>
    <t>Une vrai comédie. Cela fait 5 semaines que j'ai envoyé mes décomptes et je n'ai toujours rien de rembourser. Lorsque j'appelle je tombe sur des téléconseillers qui me baladent. La première me dit qu'il faut 16 jours ouvrés, le 2nd 22 jours ouvrés, le 3eme me dit que j'ai été remboursé..... Y 'en a marre. Je ne paie pas pour rien. Ma questions est simple quand vais-je être remboursé?</t>
  </si>
  <si>
    <t>alfred-63000</t>
  </si>
  <si>
    <t>Est-ce qu'un responsable d'AXA peut contacter un de ses partenaires pour lui demander de m'envoyer rapidement mon relevé d'information? Pour l'instant j'ai reçu de la pub et une espèce de demande de RDV pour discuter, mais j'ai pas envie de discuter, j'ai envie de prendre le large. (Résiliation loi Hamon)</t>
  </si>
  <si>
    <t>richard-v-109604</t>
  </si>
  <si>
    <t>très bon accueil, rapide et simple
meilleurs prix que j'ai trouvé après moulte devis
prix et formules très bien
à voir sur du long terme
rien d'autres à ajouter</t>
  </si>
  <si>
    <t>coxi-71626</t>
  </si>
  <si>
    <t>Bonjour,
J'ai eu accident non responsable et cela fait quasiment 5 mois que les ennuis ont commencé.
Le véhicule accidenté, était rapatrié dans un garage de mon choix. AXA m'a obligé à le faire déplacer dans un garage agréé pour l'expertise.
L'expert à du se déplacer 3 fois parce qu'ils n'ont pas réussi à se mettre d'accord dès le départ.
Le nouveau garagiste à refusé de me prêter un véhicule tant que les réparations n'étaient pas officiellement lancées alors qu'AXA m'avait certifié que c'était possible.
Ensuite, le garagiste a fait trainer les choses, j'ai du appeler pour savoir ou ça en était et là surprise il n'arrive pas à trouver les pièces... Bref j'essaie de me débrouiller par moi-même cela prend un peu de temps et quand enfin de trouve tout au bout d'un mois... On me dit que c'est pas possible car ce n'est pas des pièces certifiées VHU. Tout ce temps perdu. Donc je cale l'affaire, je demande la cession du véhicule car ça fait quand même 4 mois que je me bats pour sauver ma voiture ! Et là on me refuse la cession. Je suis dans tous mes états car j'ai appris que les frais de gardiennage couraient toujours et qu'AXA est censé y prendre en charge mais avec leur décision, je ne sais plus quoi penser... On arrive sur le 5e mois de soucis. Je suis sous décontractant depuis quelques jours car la situation devient invivable. J'attends l'argent de la cession pour m'acheter un véhicule, mais après ce refus : quoi penser ? Je suis à pied depuis tout ce temps alors je me fais véhiculer par la famille et les collègues. Imaginez ma vie et celle de mon entourage car personne n'a été capable d'être réactif. Je suis dépitée. Je pleure à chaque coup de téléphone. Je ne sais plus quoi faire.</t>
  </si>
  <si>
    <t>14 mai 2020 suite à une expérience en mai 2020</t>
  </si>
  <si>
    <t>vincentkos-89658</t>
  </si>
  <si>
    <t>Pour une filiale d'Axa France nul nul service client horrible il faut relancer plusieurs fois et cela pendant plus d'un mois pour avoir retour de leur part et pour se faire rembourser une cotisation c'est pire pour les garanties des contrats il faut bien lire</t>
  </si>
  <si>
    <t>jean-paolo-c-111322</t>
  </si>
  <si>
    <t>Prix attractif et renseignements clair. 
Contrat réceptionné et signé en moins de 24 heures.
Petite difficulté pour souscrire l'assurance avec un N° de plaque minéralogique étrangère.</t>
  </si>
  <si>
    <t>ellen-j-105002</t>
  </si>
  <si>
    <t>Prix trop cher
Service compliqué
Il faut des options en plus pour être bien couvert en Assurance tout Risque, je ne trouve pas cela normal, de plus les plus sont finalement plus élevés que d'autres assurances, au final revient plus cher</t>
  </si>
  <si>
    <t>jpboueilh-87657</t>
  </si>
  <si>
    <t>Direct Assurance? Direct Poubelle plutôt! Impossible de les joindre, leur service clientèle est sec dans ses réponses, personne n'étant à même de pouvoir entendre une explication. Donc A FUIR ABSOLUMENT</t>
  </si>
  <si>
    <t>lamy-58150</t>
  </si>
  <si>
    <t>assurance a fuir ci vous les contacté pour un sinistre on vous dirige vers une plateforme et a partir de la ces la galère</t>
  </si>
  <si>
    <t>gerard-l-105337</t>
  </si>
  <si>
    <t>Suite devis récent, certains prix me paraissent prohibitifs. j'espère une évolution plus en rapport avec l'utilisation des dits véhicules. Je ne suis pas sûr  ce jour de renouveler. Réponse en mai prochain sur un changement de véhicule.</t>
  </si>
  <si>
    <t>imed-r-131991</t>
  </si>
  <si>
    <t>Good mais j’espère avoir ue baisse la prochaine fois car je suis assurée en habitation aussi merci. Les deux personnes que j’ai eu etait top er clair merxi sarah et simon</t>
  </si>
  <si>
    <t>renai-b-115539</t>
  </si>
  <si>
    <t>Le rapport qualité prix est excellent ! J'attends de voir la gestion mais je suis très satisfait par mes premières impressions chez l'olivier assurance.</t>
  </si>
  <si>
    <t>cece-63293</t>
  </si>
  <si>
    <t xml:space="preserve">Les prix augmentent assez vite .  
Manque de réactivité pour négociation des différentes mutuelles sur internet. Malgré cela ; le service commercial est satisfaisant.
</t>
  </si>
  <si>
    <t>29 novembre 2016 suite à une expérience en novembre 2016</t>
  </si>
  <si>
    <t>jeanmichel-deluxim-49698</t>
  </si>
  <si>
    <t>A ce jour , je suis satisfait , prise en compte rapide de demandes , du choix de mes options ! Une petite négociation à la souscription du contrat .. Tout se négocie !!</t>
  </si>
  <si>
    <t>jeve-55674</t>
  </si>
  <si>
    <t>Voila plus de deux mois que j'ai pu souscrire à un contrat et malgré l'envoi de toutes les pièces justificatives, je reste toujours dans l'attente de la carte verte</t>
  </si>
  <si>
    <t>olivier-d-134369</t>
  </si>
  <si>
    <t>Je suis très satisfait des services et de la facilité d utilisation du site ..mon seul bémol vient du numéro de tél payant et de la litanie du message …ça gâche le plaisir ..</t>
  </si>
  <si>
    <t>winyth-58486</t>
  </si>
  <si>
    <t>Suite à un dégât des eaux, l'assurance fait preuve d'une mauvaise foi affligeante afin de ne pas rembourser. Leur expert est venu tester l'humidité des murs avec un appareil ne permettant pas de mesure l'humidité derrière le carrelage, il n'en connaissait même pas l'existence</t>
  </si>
  <si>
    <t>moussa-b-110110</t>
  </si>
  <si>
    <t>Etant donné que je sollicite pas souvent mon assurance, pour ne pas dire jamais, j'aurais bien souhaité bénéficer des réductions pour "bonne conduite"</t>
  </si>
  <si>
    <t>celine-o-115504</t>
  </si>
  <si>
    <t>Le prix est correct et la couverture aussi. Je recommanderais votre assurance à mes amies et proche
J espère recevoir mes documents aussi rapidement
Mercj</t>
  </si>
  <si>
    <t>dalla-muta-a-114685</t>
  </si>
  <si>
    <t xml:space="preserve">J ai rien à rajouter d autre que cette assurance est très bien niveau qualité prix et au niveau de l écoute également que je la recommande vraiment avec plaisir.
</t>
  </si>
  <si>
    <t>paul56-43605</t>
  </si>
  <si>
    <t>Priez de n'avoir jamais un sinistre. Ils sont trés fort à exiger votre argent mais quand il faut rembourser ou payer...... ils commencent par vous coller un detective privé.... puis c'est le chemin de croix qui commence.... A la fin ne soyez pas surpris, meme si vous avez 100% raison (!!!) d'etre jeté comme un malpropre.... ils veulent seulement le client qui n'ont jamais le malheur d'avoir un problème..... Horrible</t>
  </si>
  <si>
    <t>pauline-100677</t>
  </si>
  <si>
    <t>Toujours une personne bienveillante et sympathique au bout du fil. Continuez ainsi car ça devient rare de nos jours ! 
Malheureusement c’est tout de même compliqué de modifier son contrat...</t>
  </si>
  <si>
    <t>amienoise-67082</t>
  </si>
  <si>
    <t>On me  promet le remboursement de mon bon de capitalisation depuis plus de 5 semaines, j'appelle et je ne vois toujours rien arriver !! Jamais, je ne prendrai une assurance chez eux !!</t>
  </si>
  <si>
    <t>zette--133566</t>
  </si>
  <si>
    <t>Appel ce matin dans vos services très bon accueil de mon interlocuteur prénommé Georges entièrement satisfaite de ses réponses nette et precises
Mme nolberg</t>
  </si>
  <si>
    <t>jeep679441-108704</t>
  </si>
  <si>
    <t xml:space="preserve">Prix attractif la première année pour "appâter" le client , mais des la fin de la première année 11.4% d'augmentation SANS AUCUN sinistre , et quand j'appelle on m'explique qu'en 2020 en pleine crise du COVID , la sinistralité de ma commune du Loir et Cher ( 
                            </t>
  </si>
  <si>
    <t>nath-51147</t>
  </si>
  <si>
    <t>Mon mari décédé depuis peu avait contracté un prêt (achat auto) avec une garantie décès CARDIF. Aujourd'hui CARDIF refuse la prise en charge du prêt au motif que mon mari n'a pas signalé au moment de la souscription du prêt qu'il prenait un traitement médical. Hors aucun questionnaire de santé n'a été rempli au moment de la souscription du prêt car le montant inférieur à 60.000 euros. Dans quelles limites ont-ils le droit d'agir de la sorte?</t>
  </si>
  <si>
    <t>trompe-131828</t>
  </si>
  <si>
    <t>Victime d'un chauffard avec 2,6 g qui a renversé mon fils sur son cyclo, cette assurance nous a dit de ne pas nous rendre au TGI au jugement du chauffard, je me suis retrouvé seul face aux 2 avocats du prévenu, l'assurance ne nous a pas donné d'avocat. L'expert d'assurances a minimisé au maximum pour cet accident où mon fils a été projeté dans le pare brise et est retombé lourdement sur le sol. Je pensais que étant assuré, je serais correctement défendu ,mais ce n'est pas le cas. D'ailleurs l'assurance ne s'est pas inquiétée de savoir si le chauffard  a été condamné ou pas à réparer et indemniser , ce qui est pourtant le minimum, de plus c'était à l'assurance du chauffard de rembourser la mienne.</t>
  </si>
  <si>
    <t>perseverante-77516</t>
  </si>
  <si>
    <t>beaucoup de surprises au détour de son utilisation !</t>
  </si>
  <si>
    <t>mc29200-64446</t>
  </si>
  <si>
    <t>Après avoir lu les conditions générales du contrat  " 11.4 Le règlement des prestations
Le remboursement des dépenses est toujours établi dans les 30 jours qui suivent la réception des documents nécessaires. Le règlement est toujours effectué en France à l’ordre de l’adhérent dans la monnaie légale de l’Etat Français."  J'ai demandé un remboursement depuis le 21 Avril et aucune réponse de personne. Au téléphone ce n'est pas la peine d'essayer, sur le Chat on nous dit que cela va être pris en compte. Alors si le règlement est TOUJOURS établi dans les 30 jours ils ne respectent pas leurs obligations. J'ai essayé d'envoyé un mail pour savoir s'il manquait des documents au cas ou et là pareil aucune réponse. Je pense vite résilier à la fin de cette année de contrat.</t>
  </si>
  <si>
    <t>caroline-87991</t>
  </si>
  <si>
    <t>une demande de remboursement inférieure à 60 euros  en 3 ans et refusée car non adressée dans le mois qui a suivi 
il parait que cela est noté dans les conditions générales
Peut être serait il bon de le repréciser sur les feuilles de soins 
conclusion je préfère résilier car même si ils sont dans leur droit ce ne me semble pas tout à fait normal comme règle</t>
  </si>
  <si>
    <t>22 octobre 2017 suite à une expérience en octobre 2017</t>
  </si>
  <si>
    <t>valdo-58272</t>
  </si>
  <si>
    <t>Depuis le début je ne rencontre que des problèmes avec eux. Il a fallu que j'attende un mois avant d'avoir ma carte tiers payant. Quand ma fille est tombée malade je n'ai pas reçu le remboursement complémentaire puisqu'ils n'avaient pas fait le nécessaire. Depuis le 1er septembre j'attends un remboursement de séance de kiné. 2 mails envoyés, 3 appels effectués et l'on me promet un remboursement sous 48h. A aujourd'hui, le 22 octobre, aucun remboursement. Ils me prennent vraiment pour ce que je ne suis pas; je vais bloquer les prélèvements et faire au plus vite pour partir. NE FAITES PAS DE CONTRAT CHEZ EUX......ILS SONT PLUS QUE NULS!!!!</t>
  </si>
  <si>
    <t>lapincretin80-67292</t>
  </si>
  <si>
    <t>Bonjour, après plusieurs recherche dans les cabinets d'assurance de ma ville j'ai contacté AMV pour un devis. Finalement je me suis assuré chez eux sans regret car ils ont su être a l'écoute de mes attentes, le tarif y est très intéressant par rapport aux assureur contacter dans ma ville qui propose des tarifs hors de prix car ils veulent pas de deux roues chez eux c'est trop de souci et vous propose d'autre chose plus intéressante pour eux dont ont n'a pas besoin.</t>
  </si>
  <si>
    <t>vstef-is-87427</t>
  </si>
  <si>
    <t>Service client vraiment disponible, et a l'écoute</t>
  </si>
  <si>
    <t>21 juin 2017 suite à une expérience en juin 2017</t>
  </si>
  <si>
    <t>rv-55548</t>
  </si>
  <si>
    <t>Assuré pour ma moto au tiers ,j'ai eu un accrochage avec une voiture.Tous les tords sont pour celle ci.Cela s'est passé le 1/01/017.
Depuis cette date j'attends pour être indemnisé.Mes relances n'aboutissent pas , on me dit AMV n'a pas signé la convention IRSA donc il faut d'abord attendre que l'assurance adverse rembourse.
Conclusion j'attends depuis six mois le réglement des dommages et je dois faire l'avance des frais de réparation.
Choisissez un autre assureur !!!!</t>
  </si>
  <si>
    <t>murray-m-128183</t>
  </si>
  <si>
    <t>Prestation rapide et conforme aux attentes.  Prix nettement inférieur à d'autres assureurs. Interface web claire et facile à utiliser.  Je recommande.</t>
  </si>
  <si>
    <t>jego-a-134460</t>
  </si>
  <si>
    <t>Rapide et efficace . Prix très attractifs avec de bonnes garanties. Je suis très satisfaites de cette nouvelle souscription. Plus qu’à attendre la carte verte</t>
  </si>
  <si>
    <t>jackredon-50449</t>
  </si>
  <si>
    <t>Garanties nulles vous êtes assurés pour rien que pour la vaccination à 25 e
On vous endors avec la souscription d'un contrat pas cher mais ou les remboursements sont nuls car vous êtes assurés pour rien, des conseillers qui sont la pour vous vendre du contrat mais qui omettent de vous signaler que toutes les interventions ne sont prises en charge de l'emfumage,  à fuir, vaut mieux payer plus cher mais avec un contrat ficelé, et au moins sur lequel vous pourrez compter en cas de tuile</t>
  </si>
  <si>
    <t>kahlaoui-d-137096</t>
  </si>
  <si>
    <t xml:space="preserve">Satisfaite,  pour une jeune conductrice le prix reste raisonnable merci à cette assurance pour la confiance aux jeunes. Je recommande fortement pour l instant 
</t>
  </si>
  <si>
    <t>giroix-g-107509</t>
  </si>
  <si>
    <t xml:space="preserve">J'ai loupé 10% de remise à cause d'une erreur. 
Je suis déçu je vais devoir tout annuler et tout recommencer. 
Les prix sont très attractifs néanmoins. </t>
  </si>
  <si>
    <t>giuseppe-c-134471</t>
  </si>
  <si>
    <t xml:space="preserve">Les prix conviennent
Je suis content
Merci directe assurance 
J'en parlerai à tout vraiment à tout le monde trop trop bien youpi youpi vive directe ass.
</t>
  </si>
  <si>
    <t>johan-v-122094</t>
  </si>
  <si>
    <t>J'attend toujours ma carte verte, après deux relances par mail je n'ai toujours pas de réponses.
Je travail en journée et 7 jours sur 7 et je n'ai pas le temps de vous contacter par téléphone.</t>
  </si>
  <si>
    <t>pascal-l-126435</t>
  </si>
  <si>
    <t>Prix satisfaisant mais pourquoi les conseillers ne comprennent pas pourquoi on peut avoir deux voitures en MM temps.... Mystère il n est pourtant pas difficile de comprendre cela</t>
  </si>
  <si>
    <t>julien-l-132271</t>
  </si>
  <si>
    <t>JE SUIS SATISFAIT DU SERVICE LES PRIX ME CONVIENNET C EST GENIAL JE SUIS SATISFAIT CEST GENIAL MERCI LES PRIX JE SUIS SATISFAIT C EST GENIAL MERCI LES PRIX</t>
  </si>
  <si>
    <t>xanadoo-64548</t>
  </si>
  <si>
    <t>27 janvier : cambriolage. Une fenêtre et une porte en chêne massif (maison fin XIXème siècle) attaquées au pied de biche. 
27 février : Devis transmis à la MAIF pour remplacement partiel de la porte (sans l'imposte qui reste) à l'identique en chêne et remplacement de la fenêtre à l'identique à "mouton et gueule de loup" en chêne. Montant 5417 euros.
26 mars : L' expert décrète qu'au lieu d'être partiellement remplacée, ma vénérable porte en chêne massif peut être bricolée à la pâte à bois. Elle décrète que les travaux peuvent être faits pour 3472 euros et me propose cette somme comme indemnisation. Il faut que je signe l'acceptation tout de suite sinon "ça va bloquer mon dossier" ...  je refuse de signer l'acceptation et je confirme qu'il ne se passe plus rien. Au 6 juin, 130 jours après le cambriolage, la gestion de ce sinistre est au point mort.</t>
  </si>
  <si>
    <t>lignereux-m-131851</t>
  </si>
  <si>
    <t>Je viens de souscrire aujourd’hui très satisfaite des services et des prix et très bien reçu par téléphone la conseillère Romane est très efficace et professionnelle</t>
  </si>
  <si>
    <t>michel-r-125842</t>
  </si>
  <si>
    <t xml:space="preserve">Je sastifait mais j ai une offre pour un nouveau contrat et je souhaiterais que ça sois applicable pour ce contrat. J ai perdu le code que vous m avez envoyé. 
Merci d avance </t>
  </si>
  <si>
    <t>mourad-h-129257</t>
  </si>
  <si>
    <t xml:space="preserve">Je suis satisfait du service 
Les prix me semblent toutes à fait correct 
Je trouve le site Simple et pratique 
Merci bien toute l'équipe pour votre travail </t>
  </si>
  <si>
    <t>naim-b-112560</t>
  </si>
  <si>
    <t>le prix est intéressant
l'application facilite la communication
besoin de rajouter la possibilité d'avoir le bonus du conjoint
besoin d'ajouter un bonus de parrainage pour rajout d'autres personnes</t>
  </si>
  <si>
    <t>jul72-91681</t>
  </si>
  <si>
    <t>sinistre habitation suite sécheresse. Délai très long pour une expertise. Refus pour un motif qui n'est ni dans les conditions générales ni particulières et qui met en cause de la qualité de l'ouvrage alors que pendant 18 ans nous n'avions eu aucun problème et n'avions pas eu besoin de faire jouer la décennale du maçon</t>
  </si>
  <si>
    <t>benlaure-57278</t>
  </si>
  <si>
    <t>Ne souscrivez pas d'assurance chez Eurofil car le seul souci de cette assurance est de faire de l'argent sur votre dos et de vous virer au premier petit incident.
Cliente depuis plus de 10 ans sans jamais aucun accident, j'ai eu en 2 ans 2 pare brises cassés et un bas de porte endommagé par un trottoir. Du coup Eurofil m'a tout simplement résilié sans jamais me prévenir. Ils me disent avoir envoyé un recommandé que bien sur je n'ai jamais reçu et quand j'en demande la preuve bien sur ils ne l'ont pas. J'ai juste eu le droit de m'entendre dire que l'assureur aussi a le droit de résilier un contrat sans en donner les explications! Sympa comme récompense fidélité !!</t>
  </si>
  <si>
    <t>ben-62283</t>
  </si>
  <si>
    <t>Fuyez !!! Une assurance médiocre !! Service client basé à l'étranger qui nous répète toujours le même discours ils ne sont jamais au courant de quoi que se soit, ne tiennent pas leur promesse de rappel, impolitesse des responsables. Ils font traîner les dossiers de sinistres plus de 1 mois en cherchant tant bien que mal une excuse pour ne pas payer le sinistre et vous résilier le contrat!!</t>
  </si>
  <si>
    <t>del7a3-102834</t>
  </si>
  <si>
    <t xml:space="preserve">Client MGP, je suis satisfait du service et du tarif proposés.
Cependant, mon employeur (une collectivité territoriale) propose une participation mensuelle à hauteur de 15€ pour un contrat souscrit avec une mutuelle labellisée (en vertu d'un décret de 2011), malheureusement la MGP ne l'est plus depuis 2017.
Il serait dommage que la MGP perde de sa compétitivité et se voit perdre une place de leader sur les tarifs proposés pour une labellisation non renouvelée lorsque l'on constate que les employeurs s'engagent dans l'augmentation des participations sociales pour leurs salariés.
Pouvons-nous espérer l'ouverture d'un dialogue dans ce sens? </t>
  </si>
  <si>
    <t>24 mai 2020 suite à une expérience en mai 2020</t>
  </si>
  <si>
    <t>icare-89884</t>
  </si>
  <si>
    <t>Ma voiture a brûlé le 24 avril 2020, certes c'est une mauvaise date due au confinement, mais je ne l'ai pas choisie, depuis il est impossible joindre le ou les gestionnaires de mon sinistre, tout le monde est en télétravail et injoignable du matin au soir, on me laisse sans nouvelles aucune. Tous les 15 jours il faut que je me batte pour avoir une voiture de prêt car Pacifica sous-traite, et personne n'est en phase, dernière nouveauté: Je suis assuré tout risque intégral avec remboursement valeur à neuf de mon véhicule pendant 3 ans, mon véhicule avait 1an et demi, donc on pourrait penser que Pacifica allait me rembourser, mais non ils incriminent le constructeur, et me laisse sans remboursement, cela fait un mois que ça dure. Pacifica est l'assurance à éviter absolument !!!</t>
  </si>
  <si>
    <t>jj-53522</t>
  </si>
  <si>
    <t>après 46 ans chez GMF. très déçu de leur attitude.J'attends leurs propositions pour revenir.(Je vais aussi voir la concurrence).</t>
  </si>
  <si>
    <t>carole-anne-q-130972</t>
  </si>
  <si>
    <t xml:space="preserve">Super prix très convenables très attractif très bonnes garanties 
Inscription rapide et simple
Je recommanderais direct assurance à mon entourage 
Merci </t>
  </si>
  <si>
    <t>ninie-101228</t>
  </si>
  <si>
    <t xml:space="preserve">je ne recommande absolument pas cette assurance!
je souscris a l'assurance par internet qui suite a cela, un conseillé m'appel pour confirmer les informations que j'avais fourni et me dis qu'a la fin de mon contrat j'ai les deux derniers mois offerts.
Arrive la fin de mon contrat ( avec lettre de résiliation faite avant et qu'ils ne veulent pas prendre en compte tant qu'a faire ) ne veulent pas me faire les deux mois offert car la commerciale m'a appelé donc je n'est pas l'offre via la souscription par internet.
Qui plus ai mon chien c'est fait opéré d'une pathologie ( pas prise en charge mais la je le savais ) plus la castration. Mis a part la castration il n'ont même pas pris en charge les frais de médicament plus la journée a la clinique vétérinaire dont j'avais le droit a la prise en charge !!
a fuir absolument !!! pour faire les prélèvements là ils sont fort mais quand au reste il y a plus personne et pas moyen de discuter avec eux !! ils ne veulent rien savoir ni reconnaitre leur erreurs ( suite au 2 mois offert )
</t>
  </si>
  <si>
    <t>05 mai 2020 suite à une expérience en mai 2020</t>
  </si>
  <si>
    <t>marck-80750</t>
  </si>
  <si>
    <t>Assurance sur côté. Sur le conseil d un collègue j appel pour confirmer mon devis et la patatraque.</t>
  </si>
  <si>
    <t>loic-f-107102</t>
  </si>
  <si>
    <t>je suis très satisfait du service, il est juste dommage d'augmenter les prix chaque année car ça nous oblige à jongler avec une autre compagnie d'assurance puis revenir ensuite chez vous pour bénéficier à nouveau d'un super tarif mais c'est le jeux des assurance.</t>
  </si>
  <si>
    <t>jess-80227</t>
  </si>
  <si>
    <t xml:space="preserve">Cliente depuis 14 ans contrat auto habitation mutuelle enfant assurance décès avec 0 sinistre responsable en 12 ans je suis résiliée suite à 2 sinistre auto en 2 ans. 
Assurance à fuir !!!!! Tant que vous n avez pas de sinistre aucun problème pour encaisser les cotisations par contre dès que vous avez besoin de faire marcher votre assurance on vous dégage... Les assurances ne devraient elles pas être justement présentes dans le cadre d accident de la vie etc..? 
Prendre en compte le parcours de l assuré sur 15 ans ? Parce que dans une vie ça peut arriver d avoir 2 sinistres rapprochés. 
Merci de ne pas me répondre avec votre message automatique pour donner l illusion que vous votre service commercial en et un !!!!! </t>
  </si>
  <si>
    <t>moussaoui-d-112892</t>
  </si>
  <si>
    <t>Je suis satisfaite des tarifs et le personnel est très sympathique et gentil par téléphone. Mon ancienne assurance me proposer 160€/mois et avec l’olivier assurance je paye 75€ !</t>
  </si>
  <si>
    <t>kevinp-71250</t>
  </si>
  <si>
    <t xml:space="preserve">Les délais de réponses lors de l'envoi de document sont très longs. ils demandent parfois des documents complémentaires et l'ont est obligé d'appeler un numéro payant pour avoir des informations.
de même pour déclarer un sinistre!
A éviter fortement! </t>
  </si>
  <si>
    <t>patounet85-96316</t>
  </si>
  <si>
    <t>Conseiller pas a la hauteur   je suis très déçu sur un placement où on m'a mal conseillé et après avoir perdu pas mal d argent l on m'a juste répondu que ça pourrait être pire</t>
  </si>
  <si>
    <t>tita-116416</t>
  </si>
  <si>
    <t>Assurance Dépendance catastrophique pour la faire déclencher lors d’une dépendance lourde.
Aucune possibilité d’avoir un gestionnaire de dossier , seul une standardiste répond aux demande. 
Après 5 mois de déclenchement du sinistre , aucune information transmise sur le dossier malgré de multiple lettres et appels . 
Aucun versement réalisé par la CNP après 5 mois.
A fuir .</t>
  </si>
  <si>
    <t>23 septembre 2021 suite à une expérience en mars 2021</t>
  </si>
  <si>
    <t>socrate-134136</t>
  </si>
  <si>
    <t>aucun remboursements depuis 6 mois que nous sommes chez eux il y a toujours quelque chose qui ne va pas pour ne pas rembourser les soins sur notre chien.</t>
  </si>
  <si>
    <t>phil-25768</t>
  </si>
  <si>
    <t>Je suis (ou ai été) client de diverses compagnies d'assurances en ligne depuis très longtemps (assurance automobile). j'ai souscri un contrat pour la première fois auprès d'Active Assurance en juin 2018</t>
  </si>
  <si>
    <t>fredaeldy3--103611</t>
  </si>
  <si>
    <t>Je suis assuré pour mon chat, je paye 19€/mois et en janvier on me prélève 32€ donc je me renseigne et on me dit que c'est par rapport à la fréquence où vient l'animal donc ça ne sert à rien d'avoir cette assurance, j'ai voulu résilier mais je ne peux pas avant le 31/12/21, je suis très en colère te je trouve cela inadmissible</t>
  </si>
  <si>
    <t>hiphop-52426</t>
  </si>
  <si>
    <t>Depuis 20 ans auprès de cette mutuelle, celle-ci a un mal fou à passer à l'air du numérique avec des remboursements qui n'apparaissent pas quant à l'évolution de la réglementation elle est complètement larguée dès qu'il s'agit de traiter des dossiers CMU C ou ACS. Personnel incompétent à fuir absolument...</t>
  </si>
  <si>
    <t>moufid-g-108946</t>
  </si>
  <si>
    <t xml:space="preserve">l'inscription est Simple et pratique
et surtout rapide, au niveau du prix c'est très raisonnable
site très bien présenter, à la hauteur de mes attentes
</t>
  </si>
  <si>
    <t>cher-77750</t>
  </si>
  <si>
    <t>Salut TrahisonDétresse. Votre cagnotte https://www.leetchi.com/fr/cagnottes/entraide avec saisie de TrahisonDétresse dans, rechercher une cagnotte, selon votre message du dimanche 30 juin 2019 est intéressante. Il faut la faire connaître sur des réseaux sociaux pour obtenir de l'aide et la faire démarrer. Les photos sont intéressantes. Si vous en avez d'autres, n'hésitez pas. Un rendez-vous MAIF avec aucun représentant présent sur les lieux de l'expertise, je connais. On perd tout.</t>
  </si>
  <si>
    <t>ad-74573</t>
  </si>
  <si>
    <t xml:space="preserve">Depuis la fusion de Eurofil avec Aviva, je ne reconnais plus mon assurance avec laquelle je n'avais pas eu de problème en 5 ans. Mais depuis... c'est la catastrophe! Service client déplorable qui diffuse de fausses informations par téléphone (on me fait croire que le vol de mon véhicule va être pris en charge par mon assurance tous risques) et puis on n'hésite pas à être très désagréable avec vous. Je suis assurée tous risques et ils ont pourtant refusé de m'indemniser le vol de mon véhicule au motif qu'il n'avait pas eu d'effraction (vol de mon sac à main avec mes clés de voiture dedans puis vol de mon véhicule avec la clé volée: l'assurance était bien évidemment au courant de tout). Pire, ils se sont servis de ce "sinistre" non pris en charge pour me refuser une indemnisation de plus de 600 euros pour un autre sinistre quelques semaines plus tard, toujours non responsable. Cerise sur le gâteau : ils m'ont résilié mes 2 contrats d'assurance dans la foulée ! Pourtant, sur 3 sinistres pour nos 2 véhicules assurés chez eux, seul 1 était responsable (celui de mon conjoint). Que de petits dégâts matériels je précise ! Aucun dégât physique. Je fais désormais partie des "persona non grata" des assurances alors que je suis loin d'être une mauvaise conductrice, tout comme mon conjoint qui n'a eu qu'un petit accrochage en 5 ans. Bref, ASSURANCE A EVITER !! </t>
  </si>
  <si>
    <t>28 novembre 2016 suite à une expérience en novembre 2016</t>
  </si>
  <si>
    <t>christophe-tillier-49649</t>
  </si>
  <si>
    <t>Je suis totalement insatisfait des services proposés par cette compagnie. 
Victime d'un sinistre en février 2016, la compagnie a laissé végété le dossier, malgré mes régulières sollicitations. 
Lors des appels j'ai reçu des informations contradictoire de la part des interlocuteur. 
En outre, je tenais à signaler le ton très dédégneu de leur personnel. 
Bref leurs tarifs sont exhorbitants, assurance à éviter
O</t>
  </si>
  <si>
    <t>tlili-102677</t>
  </si>
  <si>
    <t>Vraiment hyper déçu client chez eux depuis quelques années à titre personnel et professionnel avec des multiples assurance a chaque fois qu'on appel pour un sinistré bah malheureusement on rentre pas dans les critères vraiment lamentable ils sont là juste pour nous pompé comme des vampires. Un conseil évite cette assurance</t>
  </si>
  <si>
    <t>geoffrey-d-136626</t>
  </si>
  <si>
    <t>Bonne réception téléphonique et prix très abordable
Rapidité sans faille explication claire et explicite très bonne assurance pour cyclomoteur merci..</t>
  </si>
  <si>
    <t>lionel-v-106566</t>
  </si>
  <si>
    <t>Très bien, rien à rajouter, bonne qualité de prix et de services, je recommande particulièrement la plate forme en lignes, conseillés aimables et disponibles.</t>
  </si>
  <si>
    <t>29 septembre 2021 suite à une expérience en juillet 2021</t>
  </si>
  <si>
    <t>bea-135010</t>
  </si>
  <si>
    <t>TRES SATIFAIT DE CETTE ASSURANCE QUI CONPREND VITE ET REPONS TRES BIEN  A TOUTE LES QUESIONS DE MON DOSSIER PART TELEPHONE OU PAR INTERNET  GRAND PROFFESSIONALISTE MERCI</t>
  </si>
  <si>
    <t>hamza-s-124077</t>
  </si>
  <si>
    <t>Parfait le site est vraiment très bien merci je conseille a tout le monde de passé chez vous je suis satisfait sa veut dire tout le monde serait satisfait</t>
  </si>
  <si>
    <t>roland-135808</t>
  </si>
  <si>
    <t>excellent accueil et entière satisfaction proposé par Mariana merci a Santiane des mutuelles proposés,tarfs et services sont a la hauteur de mes espérances</t>
  </si>
  <si>
    <t>wilois-66057</t>
  </si>
  <si>
    <t>Apres un accident sans dommage corporel et sans tiers, j'ai eu mon remboursement après un mois et demi, ce qui est extrêmement raisonnable de plus est en période estival. Les documents arrivent rapidement. je suis client pour plusieurs motos depuis plus de 13 ans sans accident (sauf celui ci) et je n'ai aucun reproche à faire. Et je vais de nouveau me rassurer chez eux pour une autre moto.</t>
  </si>
  <si>
    <t>laveau-q-122668</t>
  </si>
  <si>
    <t>Le devis en ligne n'a pas aboutit au moment du paiement et impossible de recommencer la démarche. 
J'ai donc terminé au téléphone avec un conseiller. A cause du mauvais fonctionnement de vos outils en ligne, je n'ai pas bénéficié du cashback Igraal. Le service commercial a refusé de faire un geste...
En plus, le prix obtenu au téléphone était de 24€/mois alors qu'en ligne avec les mêmes informations j'avais 17€/mois. 
Bref une belle perte de temps.</t>
  </si>
  <si>
    <t>malvyna-21-90802</t>
  </si>
  <si>
    <t>Satisfaite de la prise en charge très sacrifiait sur prix merci à vous niveau prix c’est très bien merci à vous je vous recommanderais ça c’est sur bonne journée</t>
  </si>
  <si>
    <t>isab-116422</t>
  </si>
  <si>
    <t>J'ai fais appel à la protection juridique pour m'accompagner à la suite d'un devis de Nissan pour  un dysfonctionnement constaté pendant la garantie. L'accompagnement était correcte les 6 1ers mois puis mon dossier est affecté à une autre conseillère juridique. Délai de traitement, relances pour avoir un suivi. Me conseille de passer par 1 médiation au bout de 18 mois. Mauvaise orientation auprès d'un médiateur qui ne gère pas les litiges avec Nissan. Je lui fournis les coordonnées du bon médiateur, je dois réimprimer les documents pour que ma conseillère envoie la demande de médiation. Et le clou de l'affaire, le médiateur me déboute car la requête est hors délai. Resultat: 2 ans sont passés et je n'ai rien obtenu. Depuis j'ai alerté ma conseillère à 2 reprises et évidemment pas de réponse de sa part. Service juridique à fuire.</t>
  </si>
  <si>
    <t>alem-s-133093</t>
  </si>
  <si>
    <t>Simple rapide et efficace, a un prix en dessous du marché, super bien. Et avantageux pour les jeunes permis. Je recommande vivement cette assurance merci</t>
  </si>
  <si>
    <t>gaylord-g-132258</t>
  </si>
  <si>
    <t>Simple et pratique, dirigé depuis la plateforme Le Lynx.
La présentation des caractéristiques du contrat est clair.
Un effort pour optimiser d'avantage les franchises serait bénéfique.</t>
  </si>
  <si>
    <t>philexium-59293</t>
  </si>
  <si>
    <t>Très mécontent de la qualité de la relation client d'Harmonie Mutuelle. Outre les très longs délais d'attente au téléphone, que penser d'une société dont la conseillère déclare : "de toute façon, je ne peux pas joindre le service gestion, ils ne me répondront pas" !!!
Harmonie Mutuelle est-elle conscient de l'image qu'elle donne de son entreprise ?...</t>
  </si>
  <si>
    <t>alain-r-133455</t>
  </si>
  <si>
    <t>Le site est Simple d'accès pratique et rapide. Difficile de donner un avis pour le moment car c'est ma première souscription chez vous. À voir dans le temps.</t>
  </si>
  <si>
    <t>18 février 2017 suite à une expérience en février 2017</t>
  </si>
  <si>
    <t>pommecanelle-52564</t>
  </si>
  <si>
    <t>generali ne comprends pas que les pompes funebres ne sont pas à leur disposition pour recevoir le paiement des obseques 
cela fait 6mois que j'ai perdu ma mère et depuis je me bats pour recevoir l'indemnité que ma mère avait choisi afin de nous préserver de tout frais au lieu de ça je dois constamment fournir des documents avec toujours des delais longs entre chaque courrier comme si ce n'était déjà pas assez dur comme situation comment expliquer que vous avez cette somme qui est bloquée au risque que les pompes funèbres vous demandent des pénalités de retard je pense contacter 60 millions de consommateurs</t>
  </si>
  <si>
    <t>snoopy-75-126844</t>
  </si>
  <si>
    <t>Après comparaison avec les offres des autres assureurs, pour moi le contrat PACIFICA est de loin le plus complet en terme de couverture des risques, ce qui est en option chez les concurrents est inclus dans le contrat, plusieurs risques sont sans franchise en cas de sinistre et pour les autres risques la franchise est inférieure de 30% au minimum. La protection individuelle du conducteur est nettement plus élevée chez PACIFICA.
Il ne faut pas oublier que la qualité d'un contrat s'analyse au moment du sinistre et à ce moment il est trop tard pour se dire: " j'aurai dû me souvenir que le moins cher  n'est jamais le meilleur marché au final"
Les économies de plusieurs centaines d'euros annoncés par certains ne sont pas à couverture identique, donc méfiance.</t>
  </si>
  <si>
    <t>loulou1248--104726</t>
  </si>
  <si>
    <t>Peut mieux faire .L’option de base est très chère pour un minimum de remboursements.Je suis client depuis plusieurs années mais je pense aller voir ailleurs.</t>
  </si>
  <si>
    <t>sandrine-m-112703</t>
  </si>
  <si>
    <t>Dans la globalité, je suis satisfaite de Direct Assurance. Les prix sont deux fois inférieurs que ceux de mon précédent assureur.
Le SAV, à améliorer.</t>
  </si>
  <si>
    <t>stephane-h-123018</t>
  </si>
  <si>
    <t>toujours satisfait des prestation d'amv , pour moi ces une des meilleur pour moto et quad.
je la recommande pour chaque pote cherchan une bonne assurance pas trop chere .</t>
  </si>
  <si>
    <t>hicham-e-108985</t>
  </si>
  <si>
    <t>Je suis tres satisfait ,souscription facile Tarifs très intéressants,tout est claire pas de problème personnelles a la hauteur et des offres pour maintenir la fidélité du client au top.</t>
  </si>
  <si>
    <t>erwan-l-127032</t>
  </si>
  <si>
    <t>Je suis satisfait, l’assurance n’est pas très chère et rapide à faire. C’était la meilleure offre dans le comparateur d’assurance. Content car j’avais besoin d’assurer mon scooter rapidement.</t>
  </si>
  <si>
    <t>11 septembre 2020 suite à une expérience en septembre 2020</t>
  </si>
  <si>
    <t>galak-97295</t>
  </si>
  <si>
    <t>Prix très compétitifs malgré un malus suite à 2 accidents sans dommages corporels.
La procédure de souscription est 100% en ligne, simplicité et efficacité.
La prise en compte de la désinscription chez l'ancien assureur est également très pratique.</t>
  </si>
  <si>
    <t>plet-a-113268</t>
  </si>
  <si>
    <t>souscription rapide, tarif intéressant, contact sympa que ce soit par téléphone ou via messenger...en espérant que lorsque l'on rencontre un problème tout se déroule de la même manière</t>
  </si>
  <si>
    <t>lolo06200-111339</t>
  </si>
  <si>
    <t>Rapport qualité prix, facilité, rapidité, garanties,professionnalisme. Une assurance réactive sans surprise l’adhésion s’est Très bien passé en tant que nouveau client.
Je recommande.</t>
  </si>
  <si>
    <t>buret-l-112260</t>
  </si>
  <si>
    <t xml:space="preserve">Satisfait d’avoir enfin obtenu le prix du devis que nous avions pu obtenir lors d’une simulation sur devis de votre site. Néanmoins cela après 1h30 de conversation avec 2 télés opératrices, soit très accueillantes, mais beaucoup incompréhensions et d’incohérences entre leur propos mais également avec les infos collectées sur le site par le devis. Grosse surprise également de la modification du mail pour accès à notre compte.
Le gros inconvénient également est de constater que toute modification d’un des contrats doit être demander par le souscripteur uniquement même s il n’est pas le conducteur principale du véhicule et payeur du contrat, pour ma part c’est très surprenant.
Enfin nous espérons être bien couvert par les garanties et être bien accompagné en cas de sinistre.
En espérant que ces remarqués soient prise en considération par votre service qualité
Bien cordialement </t>
  </si>
  <si>
    <t>pasde-pseudos-103260</t>
  </si>
  <si>
    <t>Jamais vu une pareille incompétence à tous niveaux !!!!
Que ce soit pour contacter leurs services -mission impossible malgré une  vingtaine de tentatives sur une semaine -,où pour avoir une réponse au courier,ou bien prendre en charge un dégât des eaux ,alors même qu il y a urgence et inondation....Bref, personne capable de répondre ni d agir .
Le tout pour arriver à ne rien prendre en charge,...
Un agissement plus proche de l incompetence que de l assurance.
Compagnie à fuir !!!!</t>
  </si>
  <si>
    <t>fredu13-102631</t>
  </si>
  <si>
    <t>AMV est certainement le moins cher des assureurs 2 roues mais en cas d'accident ou autres proches je ne sais pas quelle sera la réactivité de cette dernière. On choisit très souvent AMV pour ses petits prix ce qui est paradoxal si nous ne sommes pas sur des garanties appliquées par la suite.</t>
  </si>
  <si>
    <t>24 juillet 2020 suite à une expérience en juillet 2020</t>
  </si>
  <si>
    <t>pirou-95031</t>
  </si>
  <si>
    <t>toujours très très compliqué pour les avoirs, alors que c'est que de administratif. J'ose même pas imaginé quand on a un sinistre... Réactivité NUL !!
aujourd'hui pour qui pour quoi, fermeture exceptionnel ! merci</t>
  </si>
  <si>
    <t>melka8264-47749</t>
  </si>
  <si>
    <t xml:space="preserve">Nul en cas de problème débrouiller vous  je déconseille à FUIRE 
prendre une vraie assurance éviter pacifica proposé par crédit agricole  c'est simple en cas de cambriolage aucun remboursement de leurs part malgré un bon contrat avec option et bien rien depuis 2020 c'est une honte </t>
  </si>
  <si>
    <t>gerard-c-109973</t>
  </si>
  <si>
    <t>Je suis étonné qu'il me soit demandé de régler ma prime d'assurance auto alors que dès la souscription de mes contrats auprès de Direct assurance j'avais souscrit au prélèvement automatique</t>
  </si>
  <si>
    <t>bazini-m-122930</t>
  </si>
  <si>
    <t>Les prix réduits et des garanties plus étendues fidéliseraient plus vos clients.
Avec des contrat adapter aux spécificités de chaque clients par exemple, aux kilomètres parcourus....</t>
  </si>
  <si>
    <t>eva22-110897</t>
  </si>
  <si>
    <t>La conseillère  qui m a contactée  a ete tres professionnelle  m a permis grace a ses bonnes infos de profiter d une meilleure couverture santé  a moindre coût.  Merci</t>
  </si>
  <si>
    <t>hakkican-a-112385</t>
  </si>
  <si>
    <t>Je trouve c’est convenable, le prix correspond à un rapport qualité prix qui semble être en adéquation avec les attentes de chaque clients. Reste à voir avoir le service.</t>
  </si>
  <si>
    <t>franck-c-106514</t>
  </si>
  <si>
    <t>service client pitoyable , jusqu'à même de me dire d'aller voir ailleurs si je n'était pas content .
je compte sortir tous mes véhicules a la date anniversaire .</t>
  </si>
  <si>
    <t>lionel-t-121413</t>
  </si>
  <si>
    <t>satisfait du prix  et de la relation clientèle. les garanties semblent correspondre aux attentes..la couverture des risques est correcte.bonne assurance</t>
  </si>
  <si>
    <t>loos68-94901</t>
  </si>
  <si>
    <t>Rapport qualité prix je suis satisfaite, j'ai pu adapter ma couverture en fonction de mes besoins et j'ai surtout été bien conseiller par mr gomez J'espère que les tarifs ne vont pas augmenter de façon exagérée</t>
  </si>
  <si>
    <t>anne-marie--c-131293</t>
  </si>
  <si>
    <t>Un peut chère très long pour pouvoir validé le paiement il a fallu le faire plusieurs fois j’espère être satisfaite et ne pas regretter mon choix je voudrais savoir comment je vais recevoir ma carte verte</t>
  </si>
  <si>
    <t>oceane-d-125049</t>
  </si>
  <si>
    <t>Je suis satisfaite du prix et de l’intervention des conseiller qui est très efficace au téléphone comme sur les réseaux sociaux , jespere ne pas etre decu au cour de cette annee chez vous</t>
  </si>
  <si>
    <t>gwendal-d-109235</t>
  </si>
  <si>
    <t>Je suis satisfait au niveau des prix, il y a un très bon rapport qualité prix. De très bonnes options s'offrent à nous lors du devis. Je l'ai conseillé à plusieurs personne de mon entourage.</t>
  </si>
  <si>
    <t>alexis-b-105467</t>
  </si>
  <si>
    <t>je suis satisfait du service mais je ne comprend pas mon nouvelle échéancier qui ne change presque pas (3€) malgré 0 sinistre en 3ans ,aucun défaut de payement et surtout quand je fait un devis (toujours chez vous)je payerais moins chère donc incompréhension. Mais sinon aucun problèmes .</t>
  </si>
  <si>
    <t>victor-h-105866</t>
  </si>
  <si>
    <t>Très satisfait du service par téléphone. La conseillère a très bien gérée ma demande avec une attention et un professionnalisme hors pair. Je suis heureux d'être client chez Direct Assurance.</t>
  </si>
  <si>
    <t>miloud-h-134535</t>
  </si>
  <si>
    <t>Les prix sont compétitifs ainsi que les garanties . a voir dans le temps pour le service . J'etais tres satisfaits de mon assurance precedente mais on m' a dit le plus grand bien de direct assurance .</t>
  </si>
  <si>
    <t>brigitte-53504</t>
  </si>
  <si>
    <t>Assureur à fuir. Injoignable. On ne vous rappelle pas. Pire on vous répond par mail, mais message vide. J’ai pris un renfort hospitalisation et je ne suis même pas remboursée des 15€ journalier.   Impossible de faire valoir ses droits. Les remboursements ne correspondent pas au dossier que je leur ai envoyé. Je n’ai qu’une hâte  Changer de mutuelle.</t>
  </si>
  <si>
    <t>31 mars 2018 suite à une expérience en mars 2018</t>
  </si>
  <si>
    <t>kriss-62852</t>
  </si>
  <si>
    <t>Suite à sinistre non responsable, prise en charge partielle des réparations (pas de déplacement de l'expert / estimation uniquement sur photos prises par le garagiste)
Après de nombreux rappels par mail et par téléphone, obligation de se déplacer chez l'expert pour présenter le véhicule.
Durée des démarches: 3 mois
Qualité de l'intervention en cas de sinistre médiocre</t>
  </si>
  <si>
    <t>yassine-o-127670</t>
  </si>
  <si>
    <t xml:space="preserve">Bonjour 
Pourriez-vous svp me confirmer que mon code promo parrainage a bien été pris en compte ?
Je vous remercie par avance pour votre réponse 
M.OUADRANI </t>
  </si>
  <si>
    <t>corinne-53874</t>
  </si>
  <si>
    <t>Bonjour , j etais assurée chez vous , apres acceptation demon dossier ,  parce que la carte  grise est au nom de mon petut fils qui est en train de passer son permis et aurait garder l assurance chez vous !! Je suis déçue et ne comprend pas comment on peut accepter un dossier , pour le recaler par la suite</t>
  </si>
  <si>
    <t>yahya-a-132609</t>
  </si>
  <si>
    <t>JE SUIS SATISFAIT 
LE PRIX  EST NORMAL 
LE SERVICE EST BIEN 
JE SUIS CONTANT 
MOI J4HABIT 0 PARIS 
MERCI BEAUCOUP POUR VOTRE SERVICE DE BIEN VOUKLIRE</t>
  </si>
  <si>
    <t>marc-r-107979</t>
  </si>
  <si>
    <t>IMPECC PRIX ET SERVICE et pour ce qui est de la prise en charge de vehicule c'est rapide 
pour les devis tres bien expliquer 
pour les recherche de vehicule  encore un peu brouillon</t>
  </si>
  <si>
    <t>fabritucc-62458</t>
  </si>
  <si>
    <t xml:space="preserve">J ai demandé le rachat total de mon contrat Retraite depuis le 12 février.
Je n'ai toujours pas mon argent.
Aucune explication du service client, ils ne savent rien....
J attends encore une semaine et je vais voir mon avocat et envoyer un courrier au Figaro, aux Echos </t>
  </si>
  <si>
    <t>tribout-k-124973</t>
  </si>
  <si>
    <t xml:space="preserve">Très satisfaite du prix et des garanties proposées. Service rapide avec d'autres options qu'on peut choisir ou non.
Très bon rapport qualité,prix 
Rapidité des envois des cartes vertes </t>
  </si>
  <si>
    <t>t0f16-78885</t>
  </si>
  <si>
    <t>Sociétaire victime d'un accident de moto (non responsable). Le dossier est en cours car je ne suis pas encore consolidé après 5 mois due à la gravité des blessures mais après une 1ere expertise médicale, la MACIF transfert la gestion de mon dossier sur l'assurance du responsable car mon incapacité s'élèvera au delà des 5%. Jusque là tout semble normal et logique sur le fonctionnement de mon contrat assurance moto.
Puis, intervient le contrat Garantie accident un peu imposé à l'époque pour 72 euros par an qui me propose en le lisant, une indemnisation si j'ai plus de 10% d'incapacité. Mais à titre d'avance sur la réparation attendue de l'assurance adverse responsable.
Donc, si j'ai bien compris, dans le cas ou je me serai planté tout seul (responsable), j'aurai payé cette option forcé pour quelque chose ! Dans le cas ou je suis pas responsable, cette option payante ne me sert strictement à rien si ce n'est de m'avancer une indemnisation que vous m'avez pas encore  proposé après 5 mois puisque je suis pas consolidé. Et lorsque je le serai, la loi Badinter oblige les assurances à nous indemniser dans un délai de 5 mois, donc aux vues de la rapidité de vos services, rien ne sert de me faire l'avance puisque les 5 mois seront déjà passés, donc déjà indemnisé part l'assurance responsable.
La question est, pourquoi je peux bénéficier d'une indemnisation de la part de mon assurance en cas d'accident responsable pour une option que je paie et que je n'en bénéficie plus si je ne suis pas responsable ?
Ok, je vais être indemnisé du coté de l'assurance responsable, mais là on parle de mon contrat moto, pas de l'option "GARANTIE ACCIDENT" que j'ai payé pendant des années pour rien. Donc vendez ce produit en disant , "EN CAS D'ACCIDENT RESPONSABLE SEULEMENT".
Conclusion, si je suis le bon conducteur. Je paie une option dans le gaz, on me vends de la consolation inatteignable!
ps: une seule étoile pour le prix car 72 euros pour rien, je trouve ça cher.</t>
  </si>
  <si>
    <t>jean-m-121826</t>
  </si>
  <si>
    <t>service nul le client doit payer quoi on ne sait pas il faut prendre rv pas de tel direct juste un fax tarif élevé a fuir car le service s'est dégradé</t>
  </si>
  <si>
    <t>marie01111978-132156</t>
  </si>
  <si>
    <t>J'ai souscrit une assurance emprunteur auprès des ACM en 2017. En Mars 2021je me suis fait opérer. J'ai développé des symptômes ensuite mais qui n'étaient pas en lien avec l'opération. Je suis toujours en arrêt avec une perte de salaire. Lorsque j'ai saisi l'assurance il m'a été émis un refus car d'un coup une exclusion apparaissait alors que je n'ai pas été informé. Malgré des diagnostics de plusieurs spécialistes mettant en avant le fait que je développait une autre pathologie absolument pas en lien avec l'opération les assurances persistent dans le refus de financement. Inadmissible. Assurances à fuir.</t>
  </si>
  <si>
    <t>soizic-g-127718</t>
  </si>
  <si>
    <t xml:space="preserve">Après avoir fait plusieurs comparaisons, je suis vraiment satisfaite, le prix est intéressant, la démarche est simple et rapide .
Je pense d'ailleurs demander un devis pour assurer un second véhicule.
</t>
  </si>
  <si>
    <t>guillaume-r-108820</t>
  </si>
  <si>
    <t>Super service client Merci a vous pour votre professionnalisme j'espère, Rapide et très efficace je me suis fait assuré en quelque minutes vraiment au top !</t>
  </si>
  <si>
    <t>amaro-j-116349</t>
  </si>
  <si>
    <t>merci pour tout, par contre au devis il n'était pas mentionné de frais de dossier j'espère que le tarif sera vraiment celui du devis. 
Cordialement
Mme AMARO</t>
  </si>
  <si>
    <t>oulala-87706</t>
  </si>
  <si>
    <t>Avec sa plateforme numérique (sans messagerie), Groupama rompt tout contact avec ses clients. Impossible d'avoir une réponse claire à une requête, pas d'accusé de réception, ils font la moitié du boulot et ils ne s'excusent même pas des erreurs qu'ils font ! La débandade totale.</t>
  </si>
  <si>
    <t>muriel-g-111971</t>
  </si>
  <si>
    <t>Il serait judicieux de baisser les coûts d'assurance des véhicules car pour ma part, ma voiture est restée au garage pendant les confinements. Merci de prendre en compte ma remarque.</t>
  </si>
  <si>
    <t>droussel-105524</t>
  </si>
  <si>
    <t>J'ai cotisé pendant plusieurs années pour ma retraite complémentaire
je suis parti en retraite le 30 septembre 2020 - 6 mois plus tard alors que tous les autres organismes m'ont payé, GENERALI ne m'a toujours pas versé ma retraite et ne me donne aucune date - Pire : ils ne répondent plus ni à mes mails ni à mes appels</t>
  </si>
  <si>
    <t>d'almeida-l-115418</t>
  </si>
  <si>
    <t>Je suis plutôt satisfait du service mais il y’a des gros efforts à faire concernant le service client car n à du mal à comprendre tout ce qu’ils nous disent lors de nos échanges téléphoniques.
Cdt,</t>
  </si>
  <si>
    <t>mara5468-117361</t>
  </si>
  <si>
    <t>Merci à Maria pour sa gentillesse, elle a su me guider au téléphone. Très professionnelle et surtout d'une grande patience pour des personnes  novices comme moi.</t>
  </si>
  <si>
    <t>mc-102156</t>
  </si>
  <si>
    <t>Je suis actionnaire à la MACIF depuis 1972. J'ai bien dis "ACTIONNAIRE". En effet lorsqu'arrivait l'échéance au 1er avril la MACIF faisait les plus et les moins de ce qu'avait couté l'ensemble des sinistres à de la Mutuelle, le montant du coût de l'échéance pouvait varier en fonction des résultats. Les nouveaux conseillers ne savent même pas que cela avait existé?
Aujourd'hui La MACIF a oubliée qu'elle est une mutuelle et ne fait plus ce calcul mais applique systématiquement une augmentation chaque année. Alors que le nombre de sinistre  diminues.</t>
  </si>
  <si>
    <t>gourion-e-116333</t>
  </si>
  <si>
    <t xml:space="preserve">TRES SATISFAIT COMPETANT ET TRES COMPETITIF 
Agréable au téléphone, facilite de souscription = confiance acquise. 
le meilleur tarif entre autre merci </t>
  </si>
  <si>
    <t>djeh-87825</t>
  </si>
  <si>
    <t>Un sinistre qui a mal été pris en charge. Si tu les relances pas tu peux toujours attendre... D'une incompétence sans nom. Et je pèse mes mots. Plus jamais la Macif ! Ne leur faite pas confiance !</t>
  </si>
  <si>
    <t>bambin-56863</t>
  </si>
  <si>
    <t>Après un contact téléphonique, un devis est transmis inférieur de moitié au devis en ligne, une fois l'acompte payé, ils doublent la mensualités, prétextant des renseignements erronés, méthodes de voyoux bien huilée</t>
  </si>
  <si>
    <t>04 novembre 2021 suite à une expérience en juin 2021</t>
  </si>
  <si>
    <t>greg-138969</t>
  </si>
  <si>
    <t>Incendie causé par les panneaux photovoltaïques en juin 21. Les 4 chambres  de mes enfants sont détruites , ils "campent" dans la véranda depuis le sinistre. Novembre, toujours pas d'autorisation de lancer les travaux malgré le froid qui arrive (plus de chaudière ni poêle à bois).A nous de trouver un logement si nous voulons être relogés. Communication et soutien inexistants de la part de la gmf.
La GMF est loin d'être "assurément humain" comme la pub nous le scande!!!
À déconseiller.........</t>
  </si>
  <si>
    <t>julie78-71620</t>
  </si>
  <si>
    <t>En novembre 2018 nous nous retrouvons mon
compagnon et moi même (enceinte) au chômage.
Je cherche alors une mutuelle à laquelle adhérer
pour notre famille. Suite a des recherches sur internet le courtier Santiane me rappelle à
mainte reprise et je finis par adhérer à Néoliane. Avant de m'engager je me renseigne bien sur les conditions de résiliation. Le conseiller que j'ai me confirme bien que si mon compagnon retrouve un emploi c'est un motif recevable et légal pour la résiliation sans attendre la date anniversaire.
Mon compagnon retrouve un emploi en CDI le 7 janvier 2019. Je me renseigne en les appelant pour faire la résiliation et on me dit de
faire au plus vite pour que tout soit fait rapidement
afin que je n'ai pas la cotisation de février. Je fais
donc les démarches nécessaires pour la résiliation
de mon contrat. Ont me demande d'envoyer des
justificatifs que j'envoie.
Et LÀ magiquement commencent les problèmes.
Malgré mes nombreux appels mes nombreux mails
auxquels personne ne répond je reçois un courrier qui me demande de payer l'échéance du mois de février 2019! Deux semaines après ils me répondent par mail en me disant que l'attestation employeur de mon compagnon mentionne bien le titre obligatoire pour lui même mais pas pour la famille entière. Du jamais vu. Ils me font tourner en bourrique en s'attachant à quelque chose de non obligatoire et son de mauvaise fois. C'est une honte.
Pour souscrire aucun problème. Pour résilier par
contre ont vous mets des bâtons dans les roues et on vous prend pour des imbéciles.
Je suis enceinte et le stress que génère ce problème
est immense pour moi. Sans parler de l'aspect
économique. Je n'ai pas l'intention d'en rester là
et de me faire entuber.
Ne vous faite pas avoir!!!</t>
  </si>
  <si>
    <t>pinheiro-f-115048</t>
  </si>
  <si>
    <t>Très satisfaits devis et contrat fait rapidement. Un conseiller m’a appeler pour finaliser mon devis et procéder au contrat. Les prix sont attractif je recommande</t>
  </si>
  <si>
    <t>vdealmeida-64727</t>
  </si>
  <si>
    <t>Travailleur indépendant, je suis pleinement satisfait d'avoir choisi Santiane il y a maintenant 6 ans.
Une petite évaluation de mes besoins, et en quelques minutes, un devis pour une offre adaptée, quasiment aucune démarche à effectuer.
Santiane se charge de me contacter régulièrement afin de me proposer des offres suivant l'évolution de mes besoins et du marché.</t>
  </si>
  <si>
    <t>mr-richard-111858</t>
  </si>
  <si>
    <t>Très déçu, assuré tous risques, on ma volé mon catalyseur et refus de prise en charge  sous prétexte que c un vol isolé  ils m'ont aussi  dit que c'était pareille si on me volait une jante, un rétro , un pare choc etc... je vais changer d'assurance.</t>
  </si>
  <si>
    <t>22 septembre 2017 suite à une expérience en septembre 2017</t>
  </si>
  <si>
    <t>alain31-57519</t>
  </si>
  <si>
    <t>je suis assuré depuis 3 ans, mes cotisations viennent d'augmenter de 38 % sans raisons,le service client dit que c'est à cause des catastrophes naturelles!!! Sur l'avis d'échéance est marqué "bonne nouvelle" les franchises baissent de 50 % grâce à mes 3 années, mais la cotisation monte de 38% , vous avez compris, le non respect du client est présent en permanance. J'ai un devis comme si j'étais un nouveau client et là surprise ma cotisation n'a pas les + 38% et en plus elle est inférieure à ce que je payais.!!!</t>
  </si>
  <si>
    <t>ves-113097</t>
  </si>
  <si>
    <t xml:space="preserve">
Direct Assurance injoignable au téléphone.
Impossible de se connecter a l'espace perso. 
Après modification de mp toujours message d'erreur.
Bref, aucun contact.
</t>
  </si>
  <si>
    <t>etienne-r-130697</t>
  </si>
  <si>
    <t>Je suis satisfait du service, simple pratique et peu couteux.
Avec des contrats sur mesure et peux onéreux. Je suis client depuis deux ans et je ne suis pas déçu.</t>
  </si>
  <si>
    <t>isa-69709</t>
  </si>
  <si>
    <t>A la maif depuis 1993.  Paiement régulier des cotisations soit disant mon assurance habitation est la meilleure. Plusieurs incident dégâts des eaux envoi d un expert méprisant, incident sur un cumulus pas de prise en charge. Fuite d eau entre le compteur et la maison pas de prise en charge. En conclusion une assurance chère mais aucune prise en charge. Tres tres tres déçue   je prospecte alleirs</t>
  </si>
  <si>
    <t>ensemble-69633</t>
  </si>
  <si>
    <t xml:space="preserve">
Il nest pas bon de tomber malade avec April assurance. Je suis an attente de mes indemnités journalières pour un arrêt maladie du 8/9/18 au 1/10/18.Soit disant un règlement effectué le 1/12 à mon employeur ( qui n a pas reçu de notification de paiement ), on me dit au téléphone quil faut attendre 15 jours a cause des délais bancaires. Personnellement c est la première fois que j entends une réponse aussi aberrante...Aucune ampathie, a fuir. Service client catastrophique. Aucun suivi 
Je ne comprends pas comment les clients qui viennent se plaindre sur ce site leur mettent 2 ou 3 étoiles ... faites en sorte que cela descende à 1.... le minimum</t>
  </si>
  <si>
    <t>da-silva-t-111056</t>
  </si>
  <si>
    <t xml:space="preserve">je suis satisfaite du prix les démarches son simple signature électronique au top je recommande  et espère pouvoirs avoir l'occasion d’avoir un filleul.
cordialement .    </t>
  </si>
  <si>
    <t>sara-m-105276</t>
  </si>
  <si>
    <t>Equipe Gestion des sinistres très réactifs, vraiment rien à dire
Des prix compétitifs.
Par contre, pas de réactivité du service client. J'ai reçu une information que mon contrat d'assurance allait être résilié car trop de sinistre (5) alors que c'était une erreur de direct assurance (j'en avais que 2). Très long parcours du combattant pour annuler la résiliation alors que c'est une erreur de direct assurance (3mois et ce n'est toujours pas annuler) et à chaque fois il faut réexpliquer à différents conseillés du service client... Hônnetement je pensais que direct assurance allait être très réactif vu que l'erreur venait de leur système et bein pas du tout c'est à moi de me justifier et répéter à chaque fois</t>
  </si>
  <si>
    <t>derouin-90121</t>
  </si>
  <si>
    <t>le temps d'attente téléphonique pour obtenir un interlocuteur est trop long.</t>
  </si>
  <si>
    <t>marchienne-r-123643</t>
  </si>
  <si>
    <t>Satisfaite de la personne que j'ai eu au téléphone. Elle était très compétente. A voir par la suite mais pour le moment je suis satisfaite de la rapidité d'adhésion.</t>
  </si>
  <si>
    <t>michette-137232</t>
  </si>
  <si>
    <t>j ai demandé un renseignement à Mariama - tout a été parfait - réponse précise , bon accueil , satisfaction obtenue je recommande  cet assureur avec un bon rapport qualité prix</t>
  </si>
  <si>
    <t>jean-54734</t>
  </si>
  <si>
    <t>Au tiers si vous tombez seul même avec dommage collision vous avez aucun remboursement même corporel et le dépannage vous payé comme moi 470 euros pour un petit trajet , jai tout perdu avec cet assurance ??</t>
  </si>
  <si>
    <t>sans-139648</t>
  </si>
  <si>
    <t xml:space="preserve">Client MAIF pour plusieurs véhicules et habitations je n'arrive pas à me faire rembourser une facture de dépannage sur autoroute. Je suis trimbalé par différents "conseillers" qui me renvoient sur l'assistance ces derniers se retournant sur la maif. Ce petit jeu dure depuis maintenant 1 mois alors que le montant s'élève à 132€. Je tiens à signaler que mes véhicules sont assurés tous risques,dépannage 0 km etc.
J'ai le sentiment que cette assurance n'aime pas les "râleurs" bien que se prétendant assureur militant.
A les lecture des différents avis postés je constate ne pas être le seul dans ce cas là.  </t>
  </si>
  <si>
    <t>gousandier-renard-101642</t>
  </si>
  <si>
    <t>Mon Marie après une chute d'un escabeau ses fait une hernie discale de nombreux jour d arait de travail equipe tre a Lecoute de Nos pesoin treé vite aidemiser a la fin des dattes d'arrêt de travail je recommande</t>
  </si>
  <si>
    <t>Premier sinistre en 8 ans de permis (non responsable). Prise en charge très rapide. Bon accueil et explications claires à l'agence de Thionville. Aucune pression pour choisir un garage plutôt qu'un autre, au contraire on m'a dit que je pouvais aller dans mon garage habituel même si non agrée.
Les prix sont correct et des efforts sont fait pour éviter les augmentations annuels. En 2017, première augmentation de la cotisation, après 2 ans de stabilité.</t>
  </si>
  <si>
    <t>gribe-112702</t>
  </si>
  <si>
    <t>Janvier. Devis de mon chirurgien dentiste adressé à Suravenir. 2 mois plus tard pas de réponse. Relance téléphonique en début mars. La personne chargée de mon dossier me promet une réponse le lendemain par mail. Aujourd'hui, début mai je n'ai toujours rien reçu. C'est affligeant... Pitoyable.</t>
  </si>
  <si>
    <t>14 juillet 2019 suite à une expérience en juillet 2019</t>
  </si>
  <si>
    <t>azertyblum-77607</t>
  </si>
  <si>
    <t>Bonjour voilà mon problème cest que j attend un remboursement de rente depuis plusieurs semaines  problème de réception logiciel mais si c'était nous qui devions de l  argent  ce serait pas pareil ça ne traînerai pas</t>
  </si>
  <si>
    <t>remy-g-105305</t>
  </si>
  <si>
    <t>Direct assurance est dépassé et très cher. Sur le marché on trouve des offres au km à des prix bien meilleurs avec les mêmes modalités de contrat. Il ne font aucun effort pendant le confinement alors que les véhicules sont restés au garage</t>
  </si>
  <si>
    <t>florian-b-124720</t>
  </si>
  <si>
    <t xml:space="preserve">On est obliger de régler l'intégralité d'une année?
Je souhaitais faire un paiement mensuel mais le site ne propose que de régler la totalité d'une année.
Un paiement par mensualité m'aurait arrangé </t>
  </si>
  <si>
    <t>castelain-p-124004</t>
  </si>
  <si>
    <t>Le prix reste dans le plus compétitif, mais le service téléphonique tres mauvais, on ne répond pas à mes questions et je ne sais toujours pas comment je vais avoir une remise de 50€ avec le code promo ???</t>
  </si>
  <si>
    <t>katarzyna-66964</t>
  </si>
  <si>
    <t>Nul !!! On ne peut pas mieux dire. Nul nul nul nul nul nul nul nul nul nul  nul
C'est une catastrophe.  N'y mettez surtout pas votre argent.</t>
  </si>
  <si>
    <t>naoual-80894</t>
  </si>
  <si>
    <t>Très bon service client bravo. Je suis cliente depuis des années, et je trouve la qualité de service est excellente. Sourire accueil et produits qui répondent aux attentes.</t>
  </si>
  <si>
    <t>hubert-c-112040</t>
  </si>
  <si>
    <t>je suis satisfais des services et du prix,pour le moment j'ai jamais besoin de faire marcher mon assurance donc j'aimerais avoir une réduction sur mes contrat</t>
  </si>
  <si>
    <t>mgp-60440</t>
  </si>
  <si>
    <t>très déçu car ma femme est allée dans un garage pour faire une réparation et le garage lui a prêté un véhicule mais ça se complique lorsque il a fallut changer l assurance pour éviter la franchise sur la voiture de prêt. Ma femme n étant pas le souscripteur mais uniquement le conducteur principal elle n a donc pas été autorisé par pacifica de faire le changement . Donc si elle avait un accident avec cette voiture on avait une grosse franchise. Pour eux uniquement le souscripteur peu faire des changements !!!!   d autres assurances le font sans rechigner .</t>
  </si>
  <si>
    <t>branchu-s-137670</t>
  </si>
  <si>
    <t>je suis satisfait du service client très à l'écoute, répondent à tous nos problèmes, les prix sont correctes, à voir par la suite au niveau des garanties</t>
  </si>
  <si>
    <t>calocer-j-138735</t>
  </si>
  <si>
    <t>Je suis satisfait du service et très bien renseigné sur le contrat d'assurance et question du prix c'est raisonnable je vous remerci beaucoup à bientôt</t>
  </si>
  <si>
    <t>jg42-69074</t>
  </si>
  <si>
    <t>depuis debut juin date de déclaration de sinistre le dossier traîne, un expert mandaté nul et menteur qui met plus d'un mois à rendre un rapport (toujours pas tranmis à l'assurance )repasse car n'a pas bien vu se trompe dans les calculs me met des exclusions pourtant dans mon contrat et veut absolument me faire signer une lettre d'acceptation en me renvoyant un torchon du fait de ses annotations sur les devis!!!   bref après mon recommandé jattends une semaine et je vais devant le TGI .assurance à fuir et aussi des conseillers téléphoniques nullisime et tt ça pour un sacré prix!</t>
  </si>
  <si>
    <t>benjamin-m-110242</t>
  </si>
  <si>
    <t xml:space="preserve">Bonne assurance, mais maintenant, ayant plus de 3 ans de permis, je la trouve un peu chère, pour un tiers minimum.
Mon véhicule est de petite cylindrée et mon bonus a augmenté.
</t>
  </si>
  <si>
    <t>18 février 2020 suite à une expérience en février 2020</t>
  </si>
  <si>
    <t>anny16-87271</t>
  </si>
  <si>
    <t>A l'heure ou l'on nous dit de faire attention pour la planète ce n'est par pour vous. Le 17 février 2020 trois courriers identiques comprenant  pour 9 feuilles A4.  Toujours pas de réponses.</t>
  </si>
  <si>
    <t>philippe-q-131238</t>
  </si>
  <si>
    <t>Un peu cher compte-tenu de mon ancienneté en tant que client et compte-tenu de mes multiples contrats. Un échéancier de départ non respecté car augmentations continuelles, de mois en mois, sans communication ni raison exposée. Même si parfois il ne s'agit que de quelques centimes, au bout de plusieurs années, cela commence à être beaucoup... Et aucun "vrai" bonus en tant que bon conducteur sur de nombreuses années...</t>
  </si>
  <si>
    <t>jo14233-87530</t>
  </si>
  <si>
    <t xml:space="preserve">Service client lamentable et ultra désagréable au téléphone
Cotisations qui augmentent de manière exponentielle tous les ans
Impossible de créer un compte sur leur site internet sans que l'on puisse me donner une raison valable </t>
  </si>
  <si>
    <t>12 août 2017 suite à une expérience en août 2017</t>
  </si>
  <si>
    <t>joy62-56642</t>
  </si>
  <si>
    <t xml:space="preserve">Je tiens à dire que je suis déçu du manque de professionalisme et surtout pourquoi souscrire si derrière on obtient pas entière 
 satisfaction concernant nos prestations même en étant dans nos droit.  Je trouve que les vendeur nous vendent du rêve </t>
  </si>
  <si>
    <t>raymond-p-115145</t>
  </si>
  <si>
    <t>Globalement satisfait par le rapport qualité/prix des prestations. délais de prise en charge et remboursement des sinistres satisfaisant. Gestion par internet très facile, la situation du bureau le plus proche de mon domicile ne permettant pas un stationnement gratuit à proximité.</t>
  </si>
  <si>
    <t>taieb-c-137535</t>
  </si>
  <si>
    <t>prix abordable, service en ligne reactif, offre adaptée au besoin et informations précises et claires mises à disposition. Nouvellement inscrit, nous avons acces à notre compte facilement</t>
  </si>
  <si>
    <t>gege59300-82121</t>
  </si>
  <si>
    <t>seb-50618</t>
  </si>
  <si>
    <t>Sans aucun doute le plus mauvais assureur de tous les temps</t>
  </si>
  <si>
    <t>meredefamille-98831</t>
  </si>
  <si>
    <t xml:space="preserve">On me dit que l'inscription est immédiate. Plus d'un mois ! 
3 mois pour recevoir ma carte. 
Par contre les prélèvements sont rétroactifs. 
A l'agence, on me conseille de passer par l'appli.
Je télécharge l'appli. Ca mouline. Ca mouline toujours. J'ai pourtant désinstallée et réinstallée l'appli. 
Je passe par le site. Je clique sur « joindre un document ». Message : « MhmEditAccount n'est pas disponible pour le moment ». 
Je vous laisser juger... 
Les mensualités sont élevées et si c'est pour avoir un service aussi lamentable. Je me pose des questions !?
</t>
  </si>
  <si>
    <t>luc-106499</t>
  </si>
  <si>
    <t>Les conseillers sont très patients et professionnels cela me change des précédentes compagnies d’assurances . Mon sinistres réglé rapidement et travaux fait avec soin . Un peu d’attente pour joindre les sinistres mais bon comparé à ailleur cela reste raisonnable . Du coup un grand merci la gmf</t>
  </si>
  <si>
    <t>15 octobre 2021 suite à une expérience en juillet 2021</t>
  </si>
  <si>
    <t>mibleuet-137543</t>
  </si>
  <si>
    <t>J'ai résilié mes contrats d'assurances pour des raisons de santé.  Je n'ai jamais eu de raison de me plaindre depuis que j'ai souscrit mes contrats chez AMV. 
Le site est bien construit et permet de trouver réponse à mes interrogations.</t>
  </si>
  <si>
    <t>yannis-v-129953</t>
  </si>
  <si>
    <t>Premier rdv telephonique très bien avec un jeune homme qui devait me rappeler pour la finalisation, pas de rappel, j'ai donc moi même rappelé et je suis tombé sur une femme assez désagréable qui m'a clairement prise pour un lapin de six semaines en me disant qu'elle savait mieux que moi quel numero de contrat il fallait hors en appelant mon assurance actuelle il s'avère que j'avais raison</t>
  </si>
  <si>
    <t>dominique-p-125069</t>
  </si>
  <si>
    <t>je suis satisfait du service, le prix et l'offre est intérressante. J'ai déja deux autres véhicules assurés (motos) et je suis satisfait. je recommande.</t>
  </si>
  <si>
    <t>collavet-d-111407</t>
  </si>
  <si>
    <t>je suis satisfait de l'accueil téléphonique, de l'interface du site, des prix proposés par rapport aux garanties proposés, de la rapidité d'exécution  du contrat.</t>
  </si>
  <si>
    <t>bill-64536</t>
  </si>
  <si>
    <t>Remboursements assez difficiles au niveau dentaire par rapport au contrat. Mauvaise précision concernant les clauses. Sinon, tout est renégociable et les interlocuteurs sont fort aimables. Télétransmission efficace.</t>
  </si>
  <si>
    <t>valerie-66017</t>
  </si>
  <si>
    <t>Aujourd'hui le 6 aout 2018 j'ai été démarchée par un revendeur peu scrupuleux de vos produits qui se faisait passer pour une personne de l'URSSAF et ainsi me forçant à signer un contrat. Bien sur, croyant que c'était le vrai organisme, j'ai accepté de lui transmettre le code de validation qui valait bon pour accord. 5 mins plus tard, je l'ai appelé pour me rétracter et celui ci m'a menacé de radier mon activité si je ne souscrivais pas au contrat. Je viens de faire opposition à la banque.</t>
  </si>
  <si>
    <t>jojop-122856</t>
  </si>
  <si>
    <t xml:space="preserve">Très chère et nulle. Dégâts des eaux début Mars. Début août rien fait malgré toutes nos relances. L'expert est incompétent, ne connaît pas ses dossiers.
 </t>
  </si>
  <si>
    <t>bouton-c-109016</t>
  </si>
  <si>
    <t>Satisfaite des services sur le net. Rapide et simple d'utilisation. Les tarifs sont plus que satisfaisant. Je recommande, très facile d'utilisation..</t>
  </si>
  <si>
    <t>reguig-coppet-z-123396</t>
  </si>
  <si>
    <t>Service rapide et simple d'utilisation. 
Signature électronique qui fait gagner du temps et nous évite un courrier postal. 
Parfait.
Au niveau des tarifs moins cher pour les mêmes garanties.</t>
  </si>
  <si>
    <t>wdom-25536</t>
  </si>
  <si>
    <t>contact direct avec agence. un bon accueil, des réponses rapides et adaptées. Une bonne écoute sont le préalable. Le rapport qualité prix me semble trés satisfaisant en tout cas comparé à Allianz et Axa qui étaient mes anciens assureurs.</t>
  </si>
  <si>
    <t>10 septembre 2020 suite à une expérience en septembre 2020</t>
  </si>
  <si>
    <t>pa2cal-97256</t>
  </si>
  <si>
    <t>Disponible quand les autres ne le sont pas, Rapide &amp; clair, Un tarif adapté aux caractéristiques du véhicule, Une excellente plateforme de suivi et de transfert.
Bref tout bon pour ce démarrage, je n'espère pas pour autant tester la version accident &amp; litige, mais ça devrait le cas échéant être d'aussi bonne qualité à mon humble avis.
Je pense associer d'autres contrat sous cette bannière</t>
  </si>
  <si>
    <t>yannoche-64712</t>
  </si>
  <si>
    <t>Client cegema depuis maintenant 5 ans, j'ai divorcé, suis au chômage, changer de département. Et après avoir fais plusieurs courrier de résiliations, ils refusent la résiliation car ils se disent groupement de mutuelles donc ne tiennent pas compte de la législation en vigueur. Aussi j'ai envoyer depuis 2 ans deux mois avant l’échéance du contrat comme stipuler dans leurs CGU mais il trouvent toujours un prétexte soit trop tôt soit trop tard. Aujourd'hui je passe à la CMU compte tenu de mes ressources et je suis plus couvert par la CMU que chez eux. J'ai aussi changer de compte bancaire et CEGEMA prélève bien l'argent touts les mois, mais les remboursements ce font toujours sur l'ancien compte ce que j'ai signalé mais j'ai aucuns retour de leur part, par téléphone ils me disent a chaque fois que ce sera bien prit en compte mais il faut leur faire un courrier auxquels ils ne répondent pas.</t>
  </si>
  <si>
    <t>maxime-b-126630</t>
  </si>
  <si>
    <t>Je suis satisfait des propositions d'AMV. Réaliser son devis est aussi simple qu'efficace et surtout: sans mauvaise(s) surprise(s) au moment de concrétiser celui-ci.</t>
  </si>
  <si>
    <t>nowak-49935</t>
  </si>
  <si>
    <t>J'ai demandé un accusé de réception suite à l'envoi de l'email on me répond c'est pas possible ! Je demande de me remplir une attestation d'assurance suite à une renégociation de prêt immobilier au crédit agricole dans un délai de 1 mois car sinon l'offre de la banque sers caduque on n'arrête pas de me balader malgré mes multiples relances car la date butoir est très proche ! Je ne comprends même pas pourquoi ? C'est vraiment du foutage de gueule ! Ils savent me prélever mais pour le reste assurance fantôme ! Il faut quand même pas finir au tribunal juste pour une attestation qu'ils sont censés me fournir dans les délais impartis !</t>
  </si>
  <si>
    <t>berna621-104171</t>
  </si>
  <si>
    <t>Impossible d'avoir des renseignements sur les remboursements, les différentes demandes restent toujours sans réponse. Je n'ai qu'une hâte, c'est de quitter cette mutuelle qui ne me convient absolument pas.</t>
  </si>
  <si>
    <t>04 décembre 2020 suite à une expérience en décembre 2020</t>
  </si>
  <si>
    <t>clo-100977</t>
  </si>
  <si>
    <t>Des tarifs intéressants à la souscription mais des tarifs qui augmentent du double lors des renouvellements avec les années ! !!! Pourtant aucun accident et un bonus au max !!!</t>
  </si>
  <si>
    <t>lajgar-m-135558</t>
  </si>
  <si>
    <t>Rapport qualité prix au top 
Service client super agreable.
Mon papa ne trouvait pas d assurance et il est très agréablement surpris 
Merci pour tout.</t>
  </si>
  <si>
    <t>nounleo-88768</t>
  </si>
  <si>
    <t>Nul ne rembourse pas grand chose et surtout bien lire toutes les lignes comme tous les assureurs</t>
  </si>
  <si>
    <t>oddone-j-108496</t>
  </si>
  <si>
    <t>Je suis satisfait du service. Simple et rapide.
Echange sur le site convivial et rapport qualité prix en adéquation avec mes attentes.
J'espère que le service sera à la hauteur.</t>
  </si>
  <si>
    <t>gilles92-98188</t>
  </si>
  <si>
    <t>J'ai été assuré plus de 2ans chez April via la Maaf.
Obligé de surveiller les remboursements,beaucoup d'oublis,temps de remboursement pas du tout comme promis.
Et surtout, suite à un courrier RAR envoyé par April en plein mois d'août, concernant la cotisation, et donc non reçu pour cause de vacances, résilier purement et simplement, alors que le paiement avait été effectué dès la connaissance du retard. 
Je déconseille, il y a pléthore d'autres compagnies beaucoup plus sérieuses!</t>
  </si>
  <si>
    <t>cri-115105</t>
  </si>
  <si>
    <t xml:space="preserve">Voici déjà plus de 2 mois que j attend mes remboursements (plus 400 EUR). Malgré mes nombreux appels (il faut 20 minutes à chaque fois pour les joindre).
Mutuel entreprise pour ma part. A fuir !! </t>
  </si>
  <si>
    <t>spadoni-j-122110</t>
  </si>
  <si>
    <t>Je suis satisfait du service. Les prix me conviennent pour l'instant. L'habitation ayant fortement augmentée. A voir dans le temps, en espérant des augmentations moins fortes</t>
  </si>
  <si>
    <t>jimmy-g-108296</t>
  </si>
  <si>
    <t xml:space="preserve">Comment se fait - il que ma cotisation ait augmentée alors qu'avec la période de pandémie elle aurait dû baisser ? Inutile de ma dire qu'il faut payer pour ceux qui ne sont pas assurés ou autre.. je n'y suis pour rien.
</t>
  </si>
  <si>
    <t>toto-52043</t>
  </si>
  <si>
    <t>J ai eu un sinistre depuis le 12 janvier 2017 je ne suis pas en tort assuré tout risque .voilà voilà voiture aux garage et depuis toujour pas de nouvelles depuis ont ne ma toujour pas envoiyer  un expère rien j apel aux moins 3 fois par semaines et toujour pas de nouvelles le garage veut me pretter une voiture que lorsque l expère passe resultat a pied depuis le 12 janvier ne pouvant plus me rendre aux travaille me voilà chômeur .merci beaucoup Allianz.</t>
  </si>
  <si>
    <t>cyril-l-127689</t>
  </si>
  <si>
    <t>les conseillers au téléphone sont très efficaces. 
Les prix appliqués sont relativement corrects, je suis chez le même assureur depuis 26 années sans  avoir déclaré aucun sinistre, il me perd parce qu'il n'a pas considéré mes remarques sur les prix de ses assurances, je m'assure chez GMF qui a bien compris que la concurrence est à prendre à compte.</t>
  </si>
  <si>
    <t>kamoun-r-131263</t>
  </si>
  <si>
    <t>très satisfait par cette proposition
très bon tarif. offre apparemment complète et séduisante
un avis définitif après utilisation et formalités de résiliation de l'ancien contrat</t>
  </si>
  <si>
    <t>alvinsi-d-122729</t>
  </si>
  <si>
    <t>Je suis satisfait du service et du tarif, j’attends l’envoie de la carte verte définitive pour voir à peut prêt le temps que ça va prendre. En tout cas pour l’instant très satisfait</t>
  </si>
  <si>
    <t>michele-107604</t>
  </si>
  <si>
    <t>suite à mon entretien téléphonique du 23/03 je tiens a vous préciser mon entière satisfaction vis à vis d,Emeline qui m'a très bien renseignée ainsi que pour son amabilité et son professionnalisme.</t>
  </si>
  <si>
    <t>duc62-134641</t>
  </si>
  <si>
    <t>J'essaye depuis ce matin avec plusieurs ordinateurs et navigateurs différent sur leur site de déclarer un vol sur mon véhicule.Impossible,toujours une erreur???Je les ai de ce fait contacté par téléphone et je découvre que les éléments a l’extérieur du véhicule ne sont pas couvert par mon assurance tous risques.Donc résumons,si on se fait voler le catalyseur(dans mon cas) ou les jantes ou les disques de freins ou tout autres pièces extérieurs du véhicule ne sont pas pris en compte.A tout les voleurs,la prochaine fois soyez sympa et péter moi la vitre et essaye de la démarrer comme cela il y aura effraction et peut être que je serai rembourser (Enfin peut-être....). Résumons Payez votre assurance et surtout mais surtout n'attendez rien de leur part.</t>
  </si>
  <si>
    <t>yvan78-58904</t>
  </si>
  <si>
    <t xml:space="preserve">Bonjour, 
Je partage ma mauvaise expérience avec Direct Assurance.
J'ai eu un accident non responsable le 14/08/2020 sur la route de mes vacances. Une camionnette a percuté l'arrière de mon véhicule à l'entrée d'un rond point. 
Faites attention aux options garanties * par DIRECT ASSURANCE. 
&gt;Malgré l'assurance avec le pack Sérénité que je possède avec prêt d'un véhicule durant la durée des travaux dans un de leur garage partenaire, Direct assurance ne garantie pas ce prêt de voiture. Ce prêt de voiture est en faite au bon vouloir du garage partenaire. Dans mon cas, le garage (pourtant un garage PEUGEOT) ne propose pas ce prêt. 
&gt;En tout petit, il est stipulé dans le Pack sérénité, si le garage ne peut pas fournir un prêt de véhicule, Direct Assurance vous indemnise 10€ par jour d'immobilisation. 
Et encore en plus petit, ces jours sont calculés sur l'estimation de l'expert. Ils ne sont pas calculés sur la réalité des jours d'immobilisation de votre véhicule.
Dans mon cas, voiture remorquée le 14/08/2020 et depuis toujours en réparation.
Estimation réparation de l'expert &gt; 3 jours 
Réalité &gt; remorqué le 14/08/2020 - aujourd'hui 04/09/2020 - donc 21 jours d'immobilisation et je ne sais pas quand ma voiture sera prête. Ni DIRECT ASSURANCE, Ni le garage PEUGEOT ne sont capables de donner une date de mise à disposition de mon véhicule.
Résultat &gt; 30€ d'indemnités -  pas de voiture de prêt et je ne sais pas quand ma voiture sera prête.
</t>
  </si>
  <si>
    <t>edith-r-134026</t>
  </si>
  <si>
    <t>TRS BIEN TARIF COMPETITIF TRES RAPIDE LE TOP
SITE BIEN PRESENTE TARIF ATTRACTIF
SUPER SITE POUR ETRE ASSUERER RAPIDEMENT
LE TOP DES ASSURANCES EN FRANCE</t>
  </si>
  <si>
    <t>09 janvier 2017 suite à une expérience en janvier 2017</t>
  </si>
  <si>
    <t>arthur-51110</t>
  </si>
  <si>
    <t>Une équipe plutot sympa et dynamique, j'ai été bien ennuyé avec mon assureur l'année derniere (Générali) pour ne pas les citer et je suis bien content de les avoir eu car ils ont pu effectuer la relance qui va bien auprés de l'assureur pour faciliter ma prise en charge.</t>
  </si>
  <si>
    <t>bruno-f-130759</t>
  </si>
  <si>
    <t>Simple, efficace, tarif. Je reviens chez direct assurance avec plaisir, avec plus de 300 euros économisés par rapport à un autre devis de la concurrence</t>
  </si>
  <si>
    <t>seb-102354</t>
  </si>
  <si>
    <t>Convivialité  , politesse, rapide, super qualité prix, contrat très clair avec bonus 50 , très important,  contant je peut roulé tranquillement en respectant le code de la route et la vitesse limité pour resté au bonus 50 ses important je remercie beaucoup direct assurance</t>
  </si>
  <si>
    <t>samir-h-116367</t>
  </si>
  <si>
    <t>Lors de mon bris de glace la procédure est longue et compliqué. Il faut justifier par téléphone puis par mail et ensuite faire un courrier lors du passage de l'expert. Pour un simple bris de glace c'est laborieux d'autant plus qu'il y à une franchise. Niveau prix en faisant un devis sur la Macif j'ai réussi à obtenir un tarif plus intéressant.</t>
  </si>
  <si>
    <t>kevin35-68497</t>
  </si>
  <si>
    <t xml:space="preserve">
 impossible de parlé à des personnes  compétente personne désagréable au tel qui save pas de quoi elles parle envoie de recommandé des dizaines d appelle et des moi d attente rien de réglé</t>
  </si>
  <si>
    <t>nic-78867</t>
  </si>
  <si>
    <t>Les services et particulièrement le service sinistres ne rappellent jamais. Les dossiers ne sont jamais mis à jour.
On n'est pas informé du contenu des expertises. 
L'expert fait signer ses conclusions à des assurés âgés qui n'ont pas la possibilité et le temps de lire le rapport établi.
Aucun double ne leur est laissé pour faire lire par un tiers.</t>
  </si>
  <si>
    <t>nemy-d-108768</t>
  </si>
  <si>
    <t>je ne suis pas satisfait par la prestation de mon assureur
je reçois chaque année une augmentation de tarif, et quand j'ai passé une réclamation y a eu une ignorance Total. 
aucun interet pour garder les clients et j'ai reçu min relevé d'information que j'ai demandé, autrement dit vous pouvez résilier.</t>
  </si>
  <si>
    <t>nostar-50887</t>
  </si>
  <si>
    <t>vous prenez une assurance pour invalidité et par malheur vous tombez malade et en invalidité on est pas couvert sous prétexte que vous n est pas a 66%</t>
  </si>
  <si>
    <t>francis-q-113240</t>
  </si>
  <si>
    <t>Je ne suis pas satisfait du tout de vos services clientèles.
Service clientèle au téléphone incompétent et non formés (d'après ce que l'on me dit au téléphone).
Non prise en compte et/ou charge de mes demandes multiples.</t>
  </si>
  <si>
    <t>karen-r-130497</t>
  </si>
  <si>
    <t>Peut toujours mieux faire. J'espère ne pas être déçu en cas de besoin, et que le service et à la hauteur.  Je n'est rien d'autre á ajouter pour mon avis.??</t>
  </si>
  <si>
    <t>caradec-n-114832</t>
  </si>
  <si>
    <t>Très bon accueil téléphonique, très réactif et m'a aidé très rapidement pour obtenir le relevé d'information de mon ancienne assurance qui mettait beaucoup de temps à me l'envoyer.</t>
  </si>
  <si>
    <t>marie69-52358</t>
  </si>
  <si>
    <t xml:space="preserve">Profession libérale je suis arrêtée pour capsulite rétractile sévère depuis un an je découvre avec stupeur ce matin qu après avoir modifié mon contrat pour augmenter mes prestations étant donné la hausse de mes charges mon assureur a tout simplement ramené de deux ans à un an le versement de mes frais généraux je me retrouve donc sans revenus et avec un manque à gagner de 3000€ 
Qui serait suffisamment stupide pour abaisser le temps de couverture à un an alors que l URSSAF et les impôts vont me prélever pendant deux ans !!!!!
Je suis furieuse d avoir fait confiance à mon assureur et d avoir signé sans lire en détail et bien sûr il ne répond pas à mes appels 
Je vais devoir retourner travailler je suis infirmière libérale je ne sais pas comment je vais pouvoir manipuler mes patients car je ne peux pas lever Le Bras mais tant pis .... merci de votre aide merci de m avoir fait souscrire cet avenant mais l assureur n a t’il pas un devoir de conseil ???? Cherchez l erreur </t>
  </si>
  <si>
    <t>17 avril 2017 suite à une expérience en avril 2017</t>
  </si>
  <si>
    <t>olivier-54117</t>
  </si>
  <si>
    <t>On donne de l'espoir au personne pour au final ne plus finalisé leur dossier. Les jeunes n'ont pas leur chances dans les assurances et encore moins à la MAAF sachant que j'ai été assurer chez eux. Depuis sans assurance de leur faute.</t>
  </si>
  <si>
    <t>arnaud-l-131860</t>
  </si>
  <si>
    <t>TRES SATISFAIT DU SERVICE CLIENT DOMMAGE QU IL N Y EST PAS SOUVENT DE REMISES COMMERCIALE POUR LES CLIENTS LONGUES DUREES
VOUS SOUHAITANT BONNE RECEPTION
CORDIALEMENT</t>
  </si>
  <si>
    <t>louis-d-123119</t>
  </si>
  <si>
    <t>Je suis satisfait par vos prestations. je souhaite recevoir une attestation d'assurance provisoire que je régulariserai avec un conseillé GMF. Merci d'avance.</t>
  </si>
  <si>
    <t>cerisedu02-58060</t>
  </si>
  <si>
    <t>ca me saoule tu veux une repionse via internet- rapiude et non il faut que tu tapes un conseiller je veux des reponses raides via mail pas telephone du tout</t>
  </si>
  <si>
    <t>chris-63949</t>
  </si>
  <si>
    <t>Des prix plutôt attractifs mais attention au "deuxième effet kiss cool"...
A déconseiller aux personnes dont le véhicule est dépourvu de roue de secours (ex. Renault Grand scenic 7 places) : contrairement aux autres assureurs, c'est débrouillez vous en cas de crevaison, même à 300 km de chez vous alors que vous avez souscrit pour une assistance 0km.</t>
  </si>
  <si>
    <t>maoulana-s-130969</t>
  </si>
  <si>
    <t xml:space="preserve">BONJOUR  JE SUIS SATISFAIT DE VOTRE A COMPAGNEMENT.
VOTRE SEVICE ET TOUJOUR A NOS ECOUTE POUR NOUS AMILIORE ET DE BIEN COMPRENDRE
CORDIALEMENT
SOUFFOU MADI </t>
  </si>
  <si>
    <t>jacky-r-112296</t>
  </si>
  <si>
    <t>Je suis déçu du service déclaration sinistre, car très long à répondre .
je devais recevoir un message suite à mon appel, pour vous informer d'un sinistre , j'attend toujours. !!!!!!!!!!!!!!!!!!!</t>
  </si>
  <si>
    <t>18 décembre 2019 suite à une expérience en décembre 2019</t>
  </si>
  <si>
    <t>lagaffe-82052</t>
  </si>
  <si>
    <t>Simulation sur Internet qui donne un certain prix pour mon assurance auto.
Je contacte un conseiller pour avoir des précisions. Le tarif est différent.
Je finalise finalement ma demande sur Internet. Tout semble ok.
Après avoir procédé au règlement et envoyé les documents relatifs aux 2 conductrices, je reçois un document avec deux fois le même nom pour les deux conductrices... Je les appelle pour leur faire part de leur erreur. Ils me répondent qu'ils doivent refaire un dossier qui, malgré le fait que je communique exactement les mêmes informations, sort avec un tarif bien plus cher.
No comment... J'attends votre réponse.</t>
  </si>
  <si>
    <t>carimanon-129227</t>
  </si>
  <si>
    <t>Je suis satisfaite du service, les prix ne sont pas les plus avantageux, je pense qu'il y a encore un petit effort à faite de ce coté là. Assurance très réactive.</t>
  </si>
  <si>
    <t>danou972-113142</t>
  </si>
  <si>
    <t>Une compagnie qui attire les nouveaux clients avec un tarif attractif mais au premier sinistre responsable, c'est non seulement un malus de 20% qui est vous appliqué mais une augmentation de 50 % qui est effectuée sur votre cotisation. En deux mots, compagnie à éviter</t>
  </si>
  <si>
    <t>leleu-m-131179</t>
  </si>
  <si>
    <t>Satisfait du service, bonnes garanties, prix moins chers qu'ailleurs.
 J'espère que ça fonctionnera de la même façon que les autres avec le temps et qu'il n'y aura pas de soucis au niveau du service client à l'avenir.</t>
  </si>
  <si>
    <t>denis-m-133475</t>
  </si>
  <si>
    <t xml:space="preserve">Je suis tres quantant etre assure chez vous merci
Je suis tres quantant etre assure chez vous merci
Je suis tres quantant etre assure chez vous merci
Je suis tres quantant etre assure chez vous merci
Je suis tres quantant etre assure chez vous merci
</t>
  </si>
  <si>
    <t>chryst71-81834</t>
  </si>
  <si>
    <t>Bonjour client depuis plusieurs années avec déjà 3 contrat bonus +50 voiture moto. Demande devis pour moto jeune de 17 ans cela fait 2 semaines. Fait en ligne et remis auprès de mon agence et la faut l accord du siège social. Je pense qu il y a un problème avec l agence car surtout elle veut me refilé contrat plus cher y a t il une prime en fin d année ou doit on résilier la totalité des contrats</t>
  </si>
  <si>
    <t>22 août 2020 suite à une expérience en août 2020</t>
  </si>
  <si>
    <t>philippe--96570</t>
  </si>
  <si>
    <t>Pas satisfait du tout . Non respect des engagements de règlement . Aucun moyen de parler avec eux aucune raison qu’ils lisent un courrier ou un Mail Directement au contentieux et résiliation</t>
  </si>
  <si>
    <t>poupette-50905</t>
  </si>
  <si>
    <t>Un service client déplorable surtout quand on est déjà dans la peine d'avoir perdu quelqu'un.
On perd les documents envoyés ou on ne les retrouve qu'après 5 appels au téléphone et aucune excuse de la part du personnel</t>
  </si>
  <si>
    <t>celine-s-128318</t>
  </si>
  <si>
    <t xml:space="preserve">Rapide efficace Beaucoup moins cher que mon assurance précédente.
Très clair au téléphone. A  voir comment cela se passe en cas de problème mais pour l'instant rien à redire </t>
  </si>
  <si>
    <t>gilles-n-106926</t>
  </si>
  <si>
    <t>je suis satisfait de direct assurance les prix pratiques me convienne tout a fait je recommande vivement cette assurance les personnes avec qui on a affaire sont tres sympatique</t>
  </si>
  <si>
    <t>lolo54-78564</t>
  </si>
  <si>
    <t>J'ai appelé pour savoir si je pouvais prêter mon VHL à mon fils qui venait de récupérer son permis après une suspension. Et stupéfaction, la standardiste m'annonce que mon contrat va être résilié car mon fils vit encore sous mon toit. Je précise qu'il n'y avait que moi  comme conducteur déclaré, que j'ai mes 12 points, aucune suspension de ma vie et aucun sinistre chez DA. Ahurissant!!!!!</t>
  </si>
  <si>
    <t>02 mai 2017 suite à une expérience en mai 2017</t>
  </si>
  <si>
    <t>vincent-54411</t>
  </si>
  <si>
    <t xml:space="preserve">Je suis en train d'essayer de souscrire une délégation d'assurance pour mon prêt immobilier chez April qui m'a été recommandé par mon courtier. Je vais peut être ne pas avoir mon prêt immobilier dans les temps à cause des délais de traitement chez April. Nous avons commencé les démarches il y a 1 mois, ma compagne à eu une réponse au bout d'une semaine et pour moi toujours rien. Depuis 3 semaines j'appelle presque tous les jours (j'ai arrêté les mails car aucune réponse) les conseillers qui me disent qu'ils vont m'envoyer un mail pour me demander des informations complémentaires sur mon dossier médical, et tous les jours j'ai la même explication : "le mail va vous être envoyé sous 48h, nous avons du retard en ce moment". Sauf que cela dure depuis 3 semaines ! Je demande à pouvoir parler au téléphone en direct avec les personnes en charge du dossier médical pour gagner du temps, et on me répond que c'est impossible en invoquant le secret médical. Je regrette énormément d'avoir monté ce dossier avec April que l'on dit pourtant spécialiste pour ce type d'assurances. J'aurais dû passer par l'assurance de la banque quitte à payer un peu plus cher mais ne pas risquer de faire rater mon acquisition immobilière (pour lequel on donne un dépôt de garantie de 10%, si la vente rate par notre faute ils sont perdu) parce l'assureur met  1 mois pour envoyer un mail ! </t>
  </si>
  <si>
    <t>lucas-b-129647</t>
  </si>
  <si>
    <t>Dommage que l'assurance tout risque ne prenne effet qu'au bout d'un an pour un mineur, en depit du fait que le concerné conduit déjà le véhicule sepuis plus d'un an sans sinistre.</t>
  </si>
  <si>
    <t>frayer-c-113543</t>
  </si>
  <si>
    <t>Je suis très satisfaite de mes assurance auto et habitation, de très bonnes garanties avec des prix très appréciables. Le service client est très performant.</t>
  </si>
  <si>
    <t>jean-luc-g-131036</t>
  </si>
  <si>
    <t>Vous êtes compétitif, cependant, le service d'assistance est assez moyen. Je suis malheureusement resté coincé sur le bord de la route pendant des heures et votre service d'assistance n'est jamais venu. J'ai signalé l'incident à votre direction</t>
  </si>
  <si>
    <t>bruce-m-112510</t>
  </si>
  <si>
    <t>Tarifs d'accroche intéressants mais 10% d'augmentation tous les ans, sans raison valable.
Des heures perdues au téléphone pour refuser les augmentations abusives</t>
  </si>
  <si>
    <t>margeo-105254</t>
  </si>
  <si>
    <t>remboursement dentaire et optique pas top. Néanmoins l'accueil et les réponses aux questions sont efficaces et très claires. rapidité de prise en charge des devis.</t>
  </si>
  <si>
    <t>ramyeid-69003</t>
  </si>
  <si>
    <t xml:space="preserve">Victime d'un sinistre non responsable le 31 mai 2017, la prise en charge de mon véhicule a été immédiate.
Là où le bât blesse n'est donc pas dans la prise en charge, mais dans le remboursement. Aujourd'hui (29 novembre 2018), 18 mois après, je n'ai toujours pas été remboursé par Peyrac, et malgré des relances toutes les semaines, une mise en contact directe avec ma concession,  la seule réponse que j'ai est :
"Cher assuré,
Nous interrogeons la compagnie et revenons vers vous dès réception de leur retour."
Même chose par téléphone, un conseiller différent à chaque fois, et aucune idée sur ce qu'il se passe ni si pourquoi la procédure est si longue. Sans une générosité et une confiance aveugle de ma concession, je serai toujours sans véhicule presque 2 ans après mon accident ! inacceptable !
Cette assurance est parfaite tant que vous n'avez pas d'accident. A vous de juger si cela vous convient.
</t>
  </si>
  <si>
    <t>chaillou-r-107063</t>
  </si>
  <si>
    <t>Trés satisfait du service je le recommande .cé tres rapide et trés sérieux. Pas compliqué . Tarif interessant conseillé trés agréable et le tout est réglé en un rien de temp.</t>
  </si>
  <si>
    <t>17 septembre 2019 suite à une expérience en septembre 2019</t>
  </si>
  <si>
    <t>rose-79270</t>
  </si>
  <si>
    <t>Je suis très insatisfaite d'ALLIANZ. Les tarifs des garanties d'assurance auto sont trop chers par rapport aux autres compagnies d'assurance. Aucun geste commercial d'être client depuis plusieurs années. Lors de la résiliation du contrat assurance auto pour vente du véhicule, je n'ai pas été totalement remboursée de la portion de la cotisation correspondant à la période allant de la prise d'effet de résiliation à l'échéance initialement prévue. Aussi, la compagnie me refuse le remboursement de la taxe réglementaire attentat.</t>
  </si>
  <si>
    <t>06 avril 2020 suite à une expérience en avril 2020</t>
  </si>
  <si>
    <t>mathys-88717</t>
  </si>
  <si>
    <t xml:space="preserve">J'ai eu une jeune femme Shamila super souriante et très professionnels .
Je vous la recommande vivement . Assurance proposant des tarif très avantageux </t>
  </si>
  <si>
    <t>roux-b-116219</t>
  </si>
  <si>
    <t>Nous verrons avec le temps si le service est à la hauteur.
Les prix semblent bons, en espérant que les services le soient aussi.
Le conseiller qui a géré notre inscription a été patient et à l'écoute!</t>
  </si>
  <si>
    <t>berengere-b-122020</t>
  </si>
  <si>
    <t>je suis insatisfaite tant' par site que par le traitement de mon dossier. Aucune infdormation trouvée dans le site de mon sinitre c'est en cours !! ne veut rien dire et quzand on appelle pazs plus d'info !</t>
  </si>
  <si>
    <t>mic-123817</t>
  </si>
  <si>
    <t>une assurance qui sait encaisser les primes mais ne veut pas défendre ses clients, en se réfugiant derriére l'avis de ses experts qui lui sont évidemment favorable,à éviter.</t>
  </si>
  <si>
    <t xml:space="preserve">Bonjour
très mécontent après avoir reçu mon nouveau échéancier pour une augmentation de 13% 
etes vous juste attractif la premiere annee pour attirer de nouveaux clients si pas de nouvelle de votre part nous irons voir la concurance
</t>
  </si>
  <si>
    <t>eric-48223</t>
  </si>
  <si>
    <t>Anciennement assuré chez l'Olivier assurance, j'ai eu un accident non responsable avec un tiers qui n'était pas assuré. L'olivier essayait de faire couler l'affaire, ils faisait tout trainer, j'ai même du faire des enquêtes à leur place, je devais les appeler tout les jours, chaque jours ils trouvaient une excuse différente, rien n'avançaient. L'olivier m'a annoncé 3 mois après que mon dossier était classé et qu'ils ne pouvaient rien faire parce le tiers n'avait pas répondu à leur courrier! Et qu'ils n'avait pas assez de preuve: l'accident à été filmé avec ma Dashcam, j'avais un constat signé et un témoin. J'ai du revendre ma voiture accidentée comme épave, ils prennent même pas la peine de faire intervenir le fond de garantie. Bref, 3 mois d'attente pour ça.
En résiliant mon assurance ils ont essayé de me convaincre de reprendre mon assurance chez eux pour ma nouvelle voiture, la blague!</t>
  </si>
  <si>
    <t>christopher-s-126092</t>
  </si>
  <si>
    <t>Très satisfait des prix pour ma première voiture et c'est la moins chère que j'ai trouvé aux autres assurances on me dit que c'est une grosse voiture que j'ai bref très satisfait</t>
  </si>
  <si>
    <t>darnaud-e-111659</t>
  </si>
  <si>
    <t>Je suis satisfait des services de l'olivier assurance les prix me conviennent relations téléphoniques de très bonnes qualités et très réactives merci bien</t>
  </si>
  <si>
    <t>frappart-k-110675</t>
  </si>
  <si>
    <t>Très satisfait de la prestation et de la facilité avec laquelle il est possible d'adhérer à un contrat d'assurance automobile. Je recommande véritablement.</t>
  </si>
  <si>
    <t>vincent-15-14860</t>
  </si>
  <si>
    <t>Très déçu par cet assureur. Après 3 ans chez eux sans aucun sinistre, j'ai résilié mon contrat à sa date d'échéance, dans les délais prévus par la loi. Cet assureur a accusé réception de ma demande mais prétexte la refuser pour un obscur motif de "procédure non respectée" ! Et il a essayé de me prélever une nouvelle échéance annuelle, heureusement que j'avais demandé à temps à ma banque d'annuler l'autorisation de prélèvement. Et le comble, c'est qu'il essaie de m'intimider en me menaçant de me résilier pour non paiement de prime.
ps pour L'olivier Assurance : si vous lisez ce post et que vous souhaitez vérifier mes dires, mon No de contrat : 1080085036. J'espère que vous saurez régler cette situation à l'amiable, mais s'il faut aller en justice j'irais...</t>
  </si>
  <si>
    <t>gary-90643</t>
  </si>
  <si>
    <t>Estimation rapide ... attente de voir le reste ... si la prise en charge ou la validation du dossier traîne on est pris en otage pour donner son avis et j’aime pas trop cela</t>
  </si>
  <si>
    <t>travail59-104335</t>
  </si>
  <si>
    <t>Proposition alléchante pour changer d'assureur, ensuite une augmentation exponentielle.
Du bla bla …..il n'est pas meilleur rapport qualité de service et prix.</t>
  </si>
  <si>
    <t>alex-101140</t>
  </si>
  <si>
    <t>Cette assurance est une catastrophe. Ça fait bientôt deux mois que j'attends un remboursement, ils sont incompétents, ils se renvoient la balle quand j'appelle.</t>
  </si>
  <si>
    <t>ange13-58615</t>
  </si>
  <si>
    <t>Bonjour, ma soeur es décédé le 29 janvier,j ai pris en charge les Obsèques de ma soeur.
Ag2r ma contacté pour me dire que je serai rembourser et qu il verser se qui restait à régler au pompe funebre,or cela fait maintenant plus deux 2 mois que je battail pour qu il verse l argent.
Avec au moins une dizaine de mails et une vingtaine de coup de téléphone et c est toujours là même chose problème informatique.
Je ne sais plus à qui m'adresser adressé svp aidez moi.merci</t>
  </si>
  <si>
    <t>06 octobre 2021 suite à une expérience en juin 2021</t>
  </si>
  <si>
    <t>bersil-136002</t>
  </si>
  <si>
    <t>Victime  de catastrophe naturelle ( arrêté paru au JO  juillet 21 ) j'ai été baladé de plateforme en plateforme téléphonique pour une ASSISTANCE en URGENCE....GMF  renvoi vers FIDELIA qui transmets à SON PRESTATAIRE OBLIGATOIRE DYNAREN  qui répond "nous n'avons pas d'entreprise agrée dans votre région..Nous ne pouvons vous transmettre de coordonnées..c'est confidentiel !!!"
Obligation de rechercher ( après 15j d'attente )  une entreprise pour "MISE en SECURITE" du bâtiment en PAYANT la facture sans être certain du remboursement par le service sinistre.
L'assistance GMF est valable pour l'AUTO mais pas pour l'HABITAT ni la PROTECTION JURIDIQUE  sans intérêt...</t>
  </si>
  <si>
    <t>boirie-a-111192</t>
  </si>
  <si>
    <t>Je suis pour le moment satisfait des délais d'accueil et de l'offre pour mon contrat auto. Étant un ancien client c'est tout naturellement que je suis revenu pour avoir un devis, que j'ai accepté.</t>
  </si>
  <si>
    <t>manto-ngoma-g-116686</t>
  </si>
  <si>
    <t>Je suis ravi de votre réactivité et vos tarifs également... Je recommande vivement Olivier assurance. Continuez à nous faire rêver et nous proposer des meilleurs services.</t>
  </si>
  <si>
    <t>frederic-j-127407</t>
  </si>
  <si>
    <t>Je suis satisfait des prix et de rapidité pour etre assuré .
dans votre offre beaucoup de service sont compris dans le prix qui attractif.
c'est a  vous faire connaitre a des amis</t>
  </si>
  <si>
    <t>mohand-f-122170</t>
  </si>
  <si>
    <t>Je suis satisfait des prestations malgré des difficultés pour joindre le service client on tombe souvent sur le répondeur il est difficile d’avoir un contact direct</t>
  </si>
  <si>
    <t>angele-c-122304</t>
  </si>
  <si>
    <t xml:space="preserve">Je suis satisfaite du service
Un geste commercial serait le bien venu au vu de la crise sanitaire de la Covid et de notre ancienneté.
Avec le confinement nos activités et déplacements étaient très limités.
</t>
  </si>
  <si>
    <t>jp83tln-137605</t>
  </si>
  <si>
    <t>Même mésaventure que le précédent.mail par rapport à assuropoil, blablabla, et à la fin, veuillez noter que votre cotisation sera augmentée de 50 pour cent ! Inadmissible !</t>
  </si>
  <si>
    <t>pierre-53310</t>
  </si>
  <si>
    <t>client depuis 2 ans avec 2 véhicules je viens de recevoir mon nouvel avis d'échéance avec une augmentation de 50 % suite à un sinistre responsable mais qui ne leur a rien couté puis qu’avec une franchise de 755 euros le montant de la réparation était inférieur
a savoir au bout d'une année j'avais déjà une augmentation de 25  taxes ce qui fait en 2 ans de 505 euros à 965 euros merci L'olivier</t>
  </si>
  <si>
    <t>kemais-m-131911</t>
  </si>
  <si>
    <t>Je suis très satisfait du service les personnes sont claire au téléphone ils ont bien à l'écoute du client mais les prix sont umpeut juste comparer à mon budget d'étudiants</t>
  </si>
  <si>
    <t>gege44-102437</t>
  </si>
  <si>
    <t>Pas de soutien assurance chère pré  à encaisser l'argent pas de problème pour cela il augmente très fortement donne pas de conseils pour ceux qui ont des problèmes d'argent très compliquée</t>
  </si>
  <si>
    <t>samy-60205</t>
  </si>
  <si>
    <t xml:space="preserve">Très contente, la personne que j'aie au téléphone était très aimable, professionnelle et efficace !
J'ai pris ma mutuelle en 1h et je ne regrette pas du tout. moi qui n'ai pas l'habitude de faire ça sur internet, je suis très surprise et satisfaite par leur service .
</t>
  </si>
  <si>
    <t>theo99-99-64008</t>
  </si>
  <si>
    <t>Je déconseille cette mutuelle</t>
  </si>
  <si>
    <t>isabelle39-64554</t>
  </si>
  <si>
    <t>etant adherente depuis 2013 je suis tres satisfaite de mon assurance sante</t>
  </si>
  <si>
    <t>frederic78580-68506</t>
  </si>
  <si>
    <t>Suite à un sinistre nous avons récupéré notre voiture réparée partiellement. Malgré nos multiples relances pour finir le travail la Macif reste silencieuse. Lamentable</t>
  </si>
  <si>
    <t>marcel-b-111098</t>
  </si>
  <si>
    <t>Les prix sont très interessant la première année,
puis avec les augmentations annuelles, c'est de moins en moins le cas ....
Faut-il résilier tous les 2 ans? pour garder des prix compétitifs?</t>
  </si>
  <si>
    <t>geneve-a-111415</t>
  </si>
  <si>
    <t>Je suis nouveau client, j'espère que la suite sera du même niveau que la démarche d'inscription. Pour le moment, nous sommes satisfait. A suivre...
Merci</t>
  </si>
  <si>
    <t>grenier-f-127071</t>
  </si>
  <si>
    <t>Je suis très satisfait de l'accueil de mon conseiller, Mr Sébastien.
J'ai pu être assuré à quelques minutes de l'achat de mon véhicule cela a été très rapide.</t>
  </si>
  <si>
    <t>chassin-m-114320</t>
  </si>
  <si>
    <t>Je suis très satisfait de pouvoir assurer mon nouveau véhicule puissant si rapidement et tout est très clair avec un tarif attractif. Content de devenir nouveau client L'olivier.</t>
  </si>
  <si>
    <t>guillaume-l-105516</t>
  </si>
  <si>
    <t>Si on pouvait donner une note négative, je le ferais volontiers. 
Je n'ai pas attendu d'avoir de sinistre avant d'être mécontent. J'ai juste voulu passer mes 2 voitures du stationnement public vers un parking souterrain sécurisé. Leur réponse : - 0.04 € sur la cotisation annuelle de ma 1ere voiture et -0.01 € sur la 2e. Aucun geste commercial concernant le confinement et le fait que je sois resté en télétravail (très peu de kilomètres parcourus).
Je retire toute de suite mes 2 voitures, et je retire également les voitures de mes parents.
Je ne recommande pas du tout !</t>
  </si>
  <si>
    <t>bouafia-m-113532</t>
  </si>
  <si>
    <t>Très bel accueil téléphonique, très professionnel, je recommande votre assurance pour ses prix et ses prestations. Merci encore d avoir pu souscrire l assurance auto que je souhaitais</t>
  </si>
  <si>
    <t>simon-a-128288</t>
  </si>
  <si>
    <t>Conseillers accessible facilement
Tarifs correct pour la couverture de l'assurance
Le site internet est simple d'utilisation mais le devis n'apparaissait pas sur mon portail. Il faut passer par le lien reçu par mail pour le devis en cours. Ce pourrait être une amélioration du site à prévoir.
Merci</t>
  </si>
  <si>
    <t>dtc-81329</t>
  </si>
  <si>
    <t>Je payais pour un garage, qui s'est retrouvé sinistré, et finalement ils ont botté en touche en faisant jouer une clause de distance quant à mon habitation. Pour payer j'étais le bon mouton. Pour me rembourser il n'y avait plus personne. Je les ai conduit devant le tribunal et j'ai gagné. Ils ont perdu un client vieux de 20 ans et 32000 euros.</t>
  </si>
  <si>
    <t>christine-0366-134362</t>
  </si>
  <si>
    <t xml:space="preserve">Très bon accueil avec Mr Daouda.
Tres bien renseigné sur mon attestion demandeur de mon employeur et ainsi que mon contrat d'assurance prévoyance qui était encore pour moi dans le flou.
Très bon échange. </t>
  </si>
  <si>
    <t>marie-81393</t>
  </si>
  <si>
    <t>aujourdui je recois un recommandé de la matmut qui me résiliait et aparemment jai trop demandé de l aide juridique a cause de ma voiture en 2020 donc surtout ne pas demander d aide juridique il faut juste payer et ne rien demander !!cest affolant !!et comment faire confiance aujourdui a toutes ces assurances et ensuite comment retrouver une assurance ...une folie !!!</t>
  </si>
  <si>
    <t>jfm-77267</t>
  </si>
  <si>
    <t>Mes demandes de rachat partiel sur deux contrats d'assurance-vie Allianz effectuées via internet sans grandes formalités sur mon espace client, ont été honorées avec des délais extrêmement courts : moins de deux semaines pour l'un, à peine quelques jours pour l'autre. Merci et bravo.</t>
  </si>
  <si>
    <t>sylvain-b-117785</t>
  </si>
  <si>
    <t>satisfait du service, satisfait des prix, accueil très agréable. la formule petit rouleur est intéressante pour des véhicules qui roulent peu.accueil tél ouvert sur une grande plage horaire</t>
  </si>
  <si>
    <t>legoden-68399</t>
  </si>
  <si>
    <t>Très déçu!!!! Lors de la résiliation du contrat suite à une vente j'ai eu le droit à 7,2 euros de taxe de changement de dossier ! J'hallucine ! Dégoutté depuis le temps que j'y suis ! Plus jamais</t>
  </si>
  <si>
    <t>phillipe-59577</t>
  </si>
  <si>
    <t>Bonjour,
vous recherchez à pimenté votre vie, vous n'avez pas asser de problèmes, vous dormez bien la nuit ou encore vous vous demander si vous êtes fous. Alors Direct Assurance est là pour vous. Trouvez des problème et des incohérences directement dés la souscription, ils vous feront économiser 240 € sur le prix de votre assurance et prenez plus de 10 ans sur votre état de santé. Vos interlocuteur joignable 24h/24 venue directement d'une autre planète encore inconnu. Télécharger leur application et commander directement une chambre à l’asile, oui Direct Assurance prend soin de vous. Souscrivez votre contrat auto accompagner de votre médecin et un psychologue confirmé. Parrainez vos amies et famille vous vous retrouverez rapidement seul.
Une assurance qui ne ce souvient jamais de vous.</t>
  </si>
  <si>
    <t>chaibriant-s-121218</t>
  </si>
  <si>
    <t>je suis satisfait du servie et du tarif  de 528 euros a l'anne don un tarif de 34 euros par mois je vous remerci cordialement monsieur chaibriant steven</t>
  </si>
  <si>
    <t>nolwenn-l-110245</t>
  </si>
  <si>
    <t>Je suis satisfaite des services. Rapidite, prix satisfaisant, accessibible facilement. Bref, je suis contente d etre assuree chez l olivier assurance.</t>
  </si>
  <si>
    <t>tarlene71-76297</t>
  </si>
  <si>
    <t>Je suis cliente depuis peu chez Pacifia.Ils nous font un devis et lorsque l'on souscrit le contrat , le prix augmente ( 3.90 euro par mois ) Ils ne disent que c'est augmentation d'avril . A La date d'anniversaire mon contrat sera résilier et je retourner chez mon assurer GROUPAMA car avec eux pas de mauvaises surprise .</t>
  </si>
  <si>
    <t>catherine13-51900</t>
  </si>
  <si>
    <t xml:space="preserve">arrêter depuis 5 mois il vous convoque le 17 février avec courrier reçu le 27 janvier   et vous coupe les indemnités journalière le 6 janvier le temps de l’expertise ça va reporter de 3 semaine a 1 mois donc du 6 janvier au 15 ou 20 mars  l'autre au bout du fil qui touche sa paye a la fin du mois vous dit débrouiller vous   
je ne refuse pas les contrôles mais trop long </t>
  </si>
  <si>
    <t>kiara27-117961</t>
  </si>
  <si>
    <t>Dommage qu'en deux ans la télétransmission n'aie jamais fonctionné. Très compliqué de renvoyer les décomptes de sécu à chaque fois. Décalage certain entre les infos des différentes pages du site: demande de remboursement traitée ce jour (et notée comme remboursée) mais aucun remboursement visible dans l'onglet mes remboursement alors que nécessaire pour l'envoi à des mutuelles complémentaires!</t>
  </si>
  <si>
    <t>michel-p-108337</t>
  </si>
  <si>
    <t>Je suis satisfait du service ; très bon accueil  compétence facilité de mise à jour  bonne couverture rapport qualité prix. a recommander et  meilleur service</t>
  </si>
  <si>
    <t>obelix-93715</t>
  </si>
  <si>
    <t>Bonjour je vais vous expliquer le joli tour de passe-passe comme a fait la prévoyance intérimaire j'ai été arrêté pour opération du 6 janvier au 29 février 2020 un arrêt au mission après avoir rempli le dossier en contactant des conseillers mon dossier était jamais complet il manque toujours un papier donc dossier non traité j'étais de nouveau arrêté du 18 mars au 5 juillet 2020 toujours suite à mon opération la en arrêt en mission donc le dossier a été beaucoup plus vite les indemnités journalières m'ont été versées régulièrement par rapport à celle de la sécurité sociale sauf que le 4 juin enfin le dossier du mois de janvier a été traité pour le calcul des indemnités journalières ils m'ont fait un joli tour de passe-passe ils vont payer que 17 jours pour le mois de janvier et février car ils ont calculé que les 17 jours plus ceux qu'il me verse à pour le deuxième arrêt arrivée à la date du 14 juin faisait 92 jours donc pour le reste c'est repasser en commission ils m'ont versé du 4 juin au 5 juillet mes indemnités journalières mais ce qu'il se passe c'est que les l'indemnité journalière de janvier et février aurait dû être versé entièrement Nissan tellement de temps à être traité que ça se retrouver chevaucher sur un autre arrêt vive les assureurs je pense que je vais voir de trouver une autre assurance digne de ce nom bonne journée</t>
  </si>
  <si>
    <t>anne-laure-a-111069</t>
  </si>
  <si>
    <t xml:space="preserve">je suis satisfait tout me convient ,
 la prise en charge est top . 
RAS 
les papiers demander sont rapide a obtenir ,
on peut s'arranger pour les paiements
la prise en charge des accident les personnes sont a l'écoute
tres bonne assurence
</t>
  </si>
  <si>
    <t>samssara-71995</t>
  </si>
  <si>
    <t>Je suis consternée de cette compagnie qui m'a collée un sinistre sans même chercher à s'assurer de la veracite de ce sinistre . Je m en suis rendue compte lorsqu'ils ont décidé de résilier mon contrat.</t>
  </si>
  <si>
    <t>chris-54169</t>
  </si>
  <si>
    <t>Mon véhicule est immobilisé depuis le 15 octobre 2016 à cause d'un accident dont je ne suis pas responsable . J'ai du payé un autre expert pour faire valoir mes droits etaujourd'hui j'entame une procédure judiciaire pour qu'ils me remboursent les frais de locations de voiture que j'ai payé.</t>
  </si>
  <si>
    <t>zaza-88976</t>
  </si>
  <si>
    <t>Plus du double du prix par rapport a la concurrence !
le service client n'a aucune considération de ses clients et n'essaye même pas de faire une offre commercial pour les retenir malgré 10 ans d'ancienneté.
Bref je déconseille fortement.</t>
  </si>
  <si>
    <t>rtah-97693</t>
  </si>
  <si>
    <t xml:space="preserve">Prise en charge des sinistres catastrophique. Il faut constamment réclamer pour que les choses avancent. Depuis 3 mois je suis toujours avec une fenêtre sans vitres (quatre vitres cassées) et le gestionnaire reste injoignable, avec un répondeur disant qu'il est actuellement en ligne !) La dernière fois que j'ai pu lui parler c'était il y a 17 jours et il  m'a dit que l'artisan chargé d'effectuer les réparations allait m'appeler dans les 48 heures. Depuis 15 jours il n'y a toujours aucun appel.
Une autre fois, pour me faire patienter le gestionnaire m'a répondu qu'il attendait le rapport de l'expert, alors que depuis longtemps l'expert avait remis son rapport et la balle étant dans le camp de l'expert et du service des travaux. 
Ils vous prennent pour des imbéciles et vous racontent n'importe quoi au téléphone.
J'attends que les travaux soient terminés pour changer d'assureur.
Ils ne vous donnent aucun décompte des montants des dédommagements: juste un SMS avec le montant global. J'ai demandé le décompte au gestionnaire mais je n'ai rien reçu. 
Reza Tahami 
</t>
  </si>
  <si>
    <t>thibaut-g-106388</t>
  </si>
  <si>
    <t>Augmentation des prix non justifié. Pour sois disant crise sanitaire dont vous n'êtes pas impacté, je trouve cela irrespectueux envers les clients fidèle. Ma satisfaction va de ce commentaire. Merci</t>
  </si>
  <si>
    <t>monira-p-127301</t>
  </si>
  <si>
    <t>Les prix me conviennent.
Je suis satisfait du service accès a réponse tout est facile et un interlocuteur est joignable en cas de besoin pour conclure un contrat.</t>
  </si>
  <si>
    <t>04 novembre 2021 suite à une expérience en décembre 2020</t>
  </si>
  <si>
    <t>felicia-138903</t>
  </si>
  <si>
    <t>Ne vous assurez pas il augmente le prix d'année en année ,même avec augmentation de bonus et sans sinistre,au meilleur prix puis tu paye plein pot , d'ailleurs je vois ailleurs</t>
  </si>
  <si>
    <t>johan-r-115979</t>
  </si>
  <si>
    <t>J'attends de voir...
En espérant que ce soit une bonne assurance qui respecte ses engagements 
Les prix sont très intéressants en vue des services proposés</t>
  </si>
  <si>
    <t>rouan-c-130403</t>
  </si>
  <si>
    <t>Je suis très satisfait de l'ensemble des conditions de l'OLIVIER Assurance.  
Je ne manquerai pas de proposer votre assurance à tous ceux qui en auront besoin.</t>
  </si>
  <si>
    <t>seb-81672</t>
  </si>
  <si>
    <t>Je suis assure au titre de mon emprunt immobilier chez Metlife depuis plusieurs années. L'offre et la tarification sont compétitifs, mais le service client n'existe pas, ou s'il existe, il ignore les demandes des souscripteurs. J'ai cherche a joindre Metlife pour reviser mon contrat d'assurance suite a la renegotiation de mon prêt (ce qui entraîne une modification du calcul de la prime d'assurance), et je n'ai eu aucune response a mes emails depuis plus de 6 mois que je les relance)</t>
  </si>
  <si>
    <t>wmikdar-60615</t>
  </si>
  <si>
    <t xml:space="preserve">Bonjour, 
J'ai souscrit à un contrat auto chez AXA le 14 avril sous le numéro : 0000007599607304. J'avais payé 3 mois de cotisations de avril à juin et j'ai envoyé les documents justificatifs afin d'avoir ma carte verte définitive SAUF que je ne l'ai jamais reçu et apparemment c'était parce qu'ils n'avaient pas reçu les pièces justificatives ( PAS DE MA FAUTE). Ensuite après non réception de ma carte verte définitive le contrat était résilié pour moi et je n'avais plus payé les cotisations jusqu'au mois de novembre/décembre où j'ai été relancé pour le faire ( entre temps j'ai été à l'étranger donc je ne recevais AUCUN courrier et j'étais UNIQUEMENT joignable par MAIL MAIS je n'ai reçu AUCUNE relance par MAIL), en décembre j'ai appelé AXA afin de payer mes cotisations pour REMETTRE EN COURS LE CONTRAT  et NE PAS LE RESILIER EN JANVIER comme m'a CONFIRME LA CONSEILLERE par téléphone ( et vous pouvez écouter l'appel enregistré le 20/12 où la conseillère m'a mentis pour me faire payer et résilier le contrat en janvier), j'ai envoyé les documents justificatifs par la suite afin de recevoir ma carte verte dans les plus brefs délais ( carte verte que j'attends depuis le mois d'avril dernier : INADMISSIBLE)  et j'ai reçu la confirmation par e-mail comme suit :
" Bonjour,
Nous vous remercions de votre envoi.
Votre contrat sera bientot remis en cours et vous allez recevoir votre carte verte definitive.
Pour toute information complémentaire nous restons à votre disposition au 09 70 80 90 70 du lundi au vendredi de 8h30 à 20h00 et le samedi de 9h00 à 16h00.
Nous vous remercions de votre confiance
Cordialement,
Votre conseiller AXA" 
CONCLUSION : Je n'ai rien reçu depuis et mon contrat AUTO a été résilié A MON INSU ( pas de mail/appel ou autre) même si j'ai payé mes cotisations et ENVOYE les pièces justificatives AVANT LA DATE BUTOIRE qui était le mois de JANVIER ( la conseillère me l'a confimée par téléphone le jour du paiement) et quand je l'ai eu au téléphone aujourd'hui le 18/01 elle m'a confirmé tout simplement et froidement que le contrat a été résilié et que je ne recevrai jamais ma carte verte ne serait-ce que pour les mois payés !!!!!!!!!
Merci de m'expliquer ce manque de professionnalisme et cette mauvaise foi parce que je trouve ça inadmissible surtout venant d'une banque-assurance AXA !!!!!!!!!!!!! </t>
  </si>
  <si>
    <t>bonilla-madrinan-s-138922</t>
  </si>
  <si>
    <t>Un service professionnel, et rapide. Les responsables commerciaux au téléphone sont accueillants et professionnels. La mise en place et le changement facile et rapide également. 
Merci l'olivier assurance</t>
  </si>
  <si>
    <t>pierro-122936</t>
  </si>
  <si>
    <t xml:space="preserve">bonjour.
Emilie de l' assurance Néoliane santé a bien répondu a mes attentes pour démêler un problème de télétransmission .Erreur faite par le courtier assurance de l'adour qui est injoignable depuis 3 semaine malgré mutes relances, donc je ne conseille pas le courtage 
l'assurance de l'adour qui ne sont pas très sérieux sur suivi de leur clientèle.
Encor merci EMILIE.        </t>
  </si>
  <si>
    <t>sebing-75604</t>
  </si>
  <si>
    <t>Une honte cette assurance. Ils ne sont bon qu'a prendre notre argent sans le moindre scrupule. Assurance à fuir absolument où a ne pas souscrire. Fuyez mes amis.</t>
  </si>
  <si>
    <t>cornille-c-121206</t>
  </si>
  <si>
    <t>Assurance pas cher et prise en charge rapide alors que en tant que jeune conducteur c'est difficile de trouver une assurance pas cher, je suis soulagée et rassuré.</t>
  </si>
  <si>
    <t>marion-m-123733</t>
  </si>
  <si>
    <t>Souscription rapide, simple et efficace même si le code promo en lien avec « Opération direct juillet 2021 » sur le site April n'a pas fonctionné, c'est dommage.</t>
  </si>
  <si>
    <t>trintrin30-68872</t>
  </si>
  <si>
    <t>impossible de me connecter sur le site depuis des mois malgré mes multiple demandes par mails et téléphone. J'arrive à échéance et ils me demandent de payer l'année en cours, mais sans connection cela va être difficile de régulariser. Comment faire??</t>
  </si>
  <si>
    <t>chantal-c-130387</t>
  </si>
  <si>
    <t xml:space="preserve">Les prix sont corrects et bonne prise en charge en cas de sinistre. Le gros bémol, c'est le surcoût très élevè  pour les jeunes conducteurs y compris sur le contrat des parents.
</t>
  </si>
  <si>
    <t>lapile-97104</t>
  </si>
  <si>
    <t xml:space="preserve">bonjour,
assuré jusque alors pour un vehicule, j'esperai pouvoir en assurer un autre. desillusion... un accident NON RESPONSABLE avec ce dit vehicule, 50%  de bonus depuis 20 ans.... "nous ne pouvons pas vous assurer". pas de discussion possible. no comment
</t>
  </si>
  <si>
    <t>roger-landry-k-127621</t>
  </si>
  <si>
    <t>Les prix me conviennent je suis content de revenir chez vous.
merci je suis satisfais une fois de plus des prix appliqués et proposé aux clients particuliers.</t>
  </si>
  <si>
    <t>christophe--d-137453</t>
  </si>
  <si>
    <t>Satisfait du prix et de la rapidité de l accords Prestations attractives sur le site question pour la pharmacie ,hospitalisation, pour les dents et lunettes.</t>
  </si>
  <si>
    <t>cyril-91013</t>
  </si>
  <si>
    <t xml:space="preserve">Très bon site clair et efficace 
Je pensais par contre que les tarifs serait un petit peu plus intéressant même si ils sont assez bien placés 
Je fais quelques autres devis 
</t>
  </si>
  <si>
    <t>toto-45186</t>
  </si>
  <si>
    <t>C est de la folie et inhumain. Je suis en invalidite depuis plus d un an et interiale ne me paye plus depuis. J ai eu expertise medicale y a 2 mois et toujours rien. Pas d interlocureur pro c est juste horrible a vous rendre encore plus malade....</t>
  </si>
  <si>
    <t>fabrice-g-131291</t>
  </si>
  <si>
    <t xml:space="preserve">Je suis satisfait du service proposé 
La souscription en ligne est très simple et elle est très rapide 
Les tarifs proposés sont très compétitifs je suis passé par les furets.com </t>
  </si>
  <si>
    <t>christine-86749</t>
  </si>
  <si>
    <t>Je me décide à laisser un message (ce que je ne fais jamais) mais là ma patience a des limites, voilà plus de 6 mois que j'envoie des mails (les 2 derniers du 12 et janvier 2020 entre autre) mais aucune réponse concernant les remboursements non effectués, il y a certainement une raison, mais donnez-la moi. On ne laisse personne sans explication. Lors de mon engagement fin 2018 tout était parfait, bon accueil, bonne écoute...... aux petits soins. Sont ils devenus sourds et muets !!!!! ou alors ont ils perdu leur soi-disant compétence. 
Cordialement</t>
  </si>
  <si>
    <t>malou-97329</t>
  </si>
  <si>
    <t xml:space="preserve">Une HONTE , cette assurance soit disant militante proche de ses assurés, elle est bien pire que les autres et avec des tarifs appliqués loin d être concurrentiels . Au delà de son constat , je suis cliente et je paie mes primes tous les mois et ce depuis 25 ans . Le jour ou j ai un sinistre dans mon bien et que ce sinistre est couvert par la garantie , je n ai pas à avoir à me battre pour obtenir une indemnisation , et pourtant .....
En 25 ans c est la 2eme fois que fais une déclaration de sinistre habitation (dégât des eaux) et c est un véritable cauchemar :Gestionnaire agressif, irrespectueux , ne connaissent pas le dossier,  l expert mandaté (qui est payé par l assureur ) n a qu un seul objectif qui est de TOUT FAIRE pour ne pas vous indemniser , omet volontairement dans son rapport tout ce qui justifierait d’une indemnisation , bref honteux, scandaleux !!!!
Psychologiquement c est très difficile car cette situation dure depuis des mois mais je ne lâche pas ce serait trop facile . Heureusement qu’ aujourd’hui il existe des associations de collectif qui permettent d être plus « forts » : Mon dossier est désormais entre leurs mains .
En conclusion : Ne vous laissez pas intimider , vous avez des droits et eux ils ont des obligations qui sont celles de vous indemniser conformément au contrat qui a été signé </t>
  </si>
  <si>
    <t>danieau-j-129315</t>
  </si>
  <si>
    <t>Je suis satisfaite du service. 
Je vous remercie de prendre note de mon numéro de téléphone 0615505583.
L'autre numéro étant celui de mon mari.
Corfdialement</t>
  </si>
  <si>
    <t>12 juillet 2018 suite à une expérience en juillet 2018</t>
  </si>
  <si>
    <t>tana-65429</t>
  </si>
  <si>
    <t>Cette assurance est un honte,ils se foutent de tout.
A vous de vous débrouiller pour les démarches.
Ils sont pitoyables!</t>
  </si>
  <si>
    <t>totohyuh-123637</t>
  </si>
  <si>
    <t xml:space="preserve">Prix tres attractif mais remboursement 0€ pour ma part et le véhicule est "épave".tres bons dans la souscription mais beaucoup moins dans le remboursement...tentative de vol de mon vehicule, ils ont finalement dépouillé tout l'avant et mis de l'extincteur partout pour effacer les empreintes et adn ,et niveau remboursement assurance rien....assuré au tiers sans le vandalisme, l'aasureur me dit que c'est du vandalisme alors qu'on a quand meme essayé de me volé le vehicule et on a volé tout l'avant de la voiture avant meme de vandaliser la voiture... assurance à éviter...
</t>
  </si>
  <si>
    <t>plumerand-r-107532</t>
  </si>
  <si>
    <t xml:space="preserve">Pour le moment les prix correspondent à mon budget. La conseillère a été disponible et à l'écoute.
Je dois avoir du recul pour ajouter de plus ample jugement.
</t>
  </si>
  <si>
    <t>saphira77-93465</t>
  </si>
  <si>
    <t>nouvellement inscrit, je n'ai pas d'avis négatif, pour l'instant que du positif, très réactif, très  agréable et professionnel au tél.</t>
  </si>
  <si>
    <t>joao-l-125874</t>
  </si>
  <si>
    <t xml:space="preserve">Très satisfait,
Prix abordables 
Relation client très efficace et à l'écoute du client.
Pour mes vacances c'était un plaisir de choisir Direct Assurance </t>
  </si>
  <si>
    <t>fabien-b-134749</t>
  </si>
  <si>
    <t>je suis satisfait des prix ainsi que de la simplicité et rapidité de mise en place de votre service. je vous remercie et je recommanderai direct assurance à mes proches</t>
  </si>
  <si>
    <t>schott-m-138563</t>
  </si>
  <si>
    <t xml:space="preserve">Simple rapide efficace 
Avec des tarifs super compétitif
mise en relation client facile avec des personnes sympathiques a l'écoute du client et très cordiales.  
</t>
  </si>
  <si>
    <t>hafner--l-109200</t>
  </si>
  <si>
    <t>Super j ai trouvé leur site très bien fait très réactif et intuitif avec plusieurs formules  je suis très satisfait de leur service je le recommande fortement</t>
  </si>
  <si>
    <t>mumu-52483</t>
  </si>
  <si>
    <t>Expérience de qualité, je tenais à pouvoir le partager car l'équipe Santiane m'accompagne depuis deux ans et ils ont pu m'aider à de multiples reprises en me faisant tout d'abord réaliser des économies et surtout en m'évitant d'attendre les réponses de la mutuelle qui se faisaient attendre...</t>
  </si>
  <si>
    <t>ricou-96442</t>
  </si>
  <si>
    <t>Axa mérite notre confiance.
La gestion des sinitres y est très efficace &amp; le coût du contrat bien contenu (surtout via un coursier).
Axa est un des leaders mondiaux de l'assurance &amp; mérite notre confiance. C'est une belle réussite d'un de nos fleurons français. Tout simplement ! :)</t>
  </si>
  <si>
    <t>aurel-102379</t>
  </si>
  <si>
    <t xml:space="preserve">Assurance médiocre et le mot est faible. J’ai mis une étoile parce que obligé sinon impossible de mettre un commentaire ils ne la mérite même pas. 
Personne ne devrait souscrire à cette assurance nul nul nul il réclame sans cesse des papiers et encore des papiers et vous font perdre un temps monstrueux pour ne même pas vous rembourser.  
</t>
  </si>
  <si>
    <t>yella-63701</t>
  </si>
  <si>
    <t>j'ai décidé de changer d'assurance et depuis plus d'un moi, j'ai demandé un relevé d'information : impossible de l'obtenir.
Selon l’article A. 121-1 du Code des assurances, les compagnies d'assurances sont dans l'obligation de nous le fournir sous 15 jours</t>
  </si>
  <si>
    <t>mehdi-f-130695</t>
  </si>
  <si>
    <t>Je suis satisfait du site les prix sont correct facilite d'utilisation bien diriger correctement indiqué je recommande fortement et recommanderais fortement à mes amis et collègue</t>
  </si>
  <si>
    <t>gilbert-59415</t>
  </si>
  <si>
    <t>mutuelle qui ne respect pas les engagements pris.je suis en guerre avec eux depuis mai 2017. j'ai envoyé un devis pour dépassements d'honoraires réponse dans un courrier que je suis remboursé mais après envoie de la facture je ne suis plus remboursé. Donc je téléphone et la après plusieurs minutes réponse: mais c'est compris dans votre contact . J' envoie une seconde facture pour la même intervention en novembre et après un message et 2 appels téléphonique toujours rien (on étudie votre dossier). je pense, soit le personnel est incapable ou ils en n'ont rien a foutre. Sauf pour passer à la caisse</t>
  </si>
  <si>
    <t>sam-63485</t>
  </si>
  <si>
    <t xml:space="preserve"> Sur une année entière, j’ai été remboursé de zéro euro. Alors que j’avais eu plein de frais vétérinaires (Bouledogue français..)
J’ai été très mal renseigné, mes interlocuteurs était désagréable et j’ai dû payer pendant un an pour rien (500€ environ)</t>
  </si>
  <si>
    <t>guetcarquefou-90918</t>
  </si>
  <si>
    <t>Simple et facile
Rapide mais si on refait 2 fois le même devis les prix montent, j’aurais dû valider le devis dès le début 
Dommage que l’assistance 0 km soit obligatoirement incluse dans un pack. J’aurais préféré prendre ça en option tout seul</t>
  </si>
  <si>
    <t>christophe-g-130368</t>
  </si>
  <si>
    <t>ok ras pour le moment , pourvu que ca dur , bon contact téléphonique , enfin une vraie personne au bout du fil , et pas un robot qui comprend rien....</t>
  </si>
  <si>
    <t>angie-59787</t>
  </si>
  <si>
    <t xml:space="preserve">Alors comment dire...
Voulant faire travailler une connaissance j'ai souscrit chez Allianz quand j'ai eu mon entreprise . 
En arrêt depuis plusieurs mois et médecin etc confirment toujours mon état, Allianz décide je ne sais sur quelle base que partiellement depuis juillet je pourrais travailler!!! Il faut donc que je les rembourses et ils ne me paye plus depuis 3 mois! 
Connaissance où pas tout est de mon côté pour que je ne lâche rien, je suis patiente, je ne lacherais rien. 
En attendant fuyez même si vous connaissez le directeur de l'agence. </t>
  </si>
  <si>
    <t>stephanie-81545</t>
  </si>
  <si>
    <t xml:space="preserve">
Apres 10 ans a la macif de thorigny sur marne , je vais fuir cette sociéte qui n'a aucun scrupule et aucucne communications entre eux, 
Du coup qui mettent les sociétaires dans des situations tres délicates.
Aucune écoute juste un numéro, aprés tant d'années.
Franchement , on est juste bon payé!!!!!!
</t>
  </si>
  <si>
    <t>mckenna-69398</t>
  </si>
  <si>
    <t>Extremement décue par Cardif. Refusent de me donner l'adresse ou demander le versement d'une assurance vie échue ! Très mauvais acceuil. Demandent des papiers et informations que légalement, on n'est pas tenu de donner. Passez votre chemin.</t>
  </si>
  <si>
    <t>guytou4485-57193</t>
  </si>
  <si>
    <t>Au niveau de la qualité service client , quelle médiocrité : pour un changement de véhicule , si l'on fait l’opération par téléphone , il faut payer 20€ .Si on a pas internet ( sur le lieu de vacances par exemple ) , comment s'assurer ? Ayant tous mes contrats chez Direct Assurance , je crois que je vais revoir ma position .</t>
  </si>
  <si>
    <t>arnaud-d-101464</t>
  </si>
  <si>
    <t>service tres bien par rapport a la concurrence je recommande a mes amis et a ma famille pas de soucis la dessus , par contre j aimerais etre contacte moins souvent</t>
  </si>
  <si>
    <t>nadege-b-105233</t>
  </si>
  <si>
    <t xml:space="preserve">OUI JE SUIS SATISFAIT DU PRIX ET DE LA REACTIVITE DE LA PRISE EN CHARGE DU CONTRAT DE L'ASSURANCE DE MA NOUVELLE VOITURE SUITE A MON APPEL TELEPHONIQUE. 
</t>
  </si>
  <si>
    <t>goldwing29-24590</t>
  </si>
  <si>
    <t xml:space="preserve">Et bien voila c’est faiit je change pour la macif ou j’ai tout mes contrats 
20 ans pas de sinistre et pris pour un pigeon 
J’ai pris les mêmes garanties évidemment plus de journal 
Gain important </t>
  </si>
  <si>
    <t>nfansoumane-b-132869</t>
  </si>
  <si>
    <t>Je suis satisfait du service qui a été fait.
On verra la suite pour voir si le service correspond à ce qui est dit dans les informations qui ont été communiquées.</t>
  </si>
  <si>
    <t>dary-y-107277</t>
  </si>
  <si>
    <t>je suis entièrement satisfais l'écoute que j'ai obtenu par le conseiller je recommande  fortement assurance très professionnels et a l'écoute avec patience</t>
  </si>
  <si>
    <t>william-e-123238</t>
  </si>
  <si>
    <t>je suis satisfait du service en question, les prix assurance me conviennent parfaitement, simple ,  rapide pratiques bien explicite cordialement mr epernon william</t>
  </si>
  <si>
    <t>17 août 2017 suite à une expérience en août 2017</t>
  </si>
  <si>
    <t>lemex-56718</t>
  </si>
  <si>
    <t>la pire assurance que j'ai eue.</t>
  </si>
  <si>
    <t>maryline-l-114401</t>
  </si>
  <si>
    <t>Les prix me conviennent et les conseillés m' ont bien renseigné , il est vrai que le contact physique manque un peu mais je verrais bien en cas de déclaration de sinistre ....</t>
  </si>
  <si>
    <t>rayan-52911</t>
  </si>
  <si>
    <t>Bonjour, 
Je fait part de mon avis, assuré depuis 2 mois cher l'olivier, le service client est inabordable.. 30min pour essayé de parler à une personne... C'est incroyable! 
J'ai payé mon assurance "cache" 722 pour avoir un prix plus attractifs! Et au final, pour un sinistre qui à été non déclaré, et non responsable, on me demande de régler la somme supplémentaire de 174  EUR ! Je trouve sa triste de la pare de cette assurance! J'ai essayé de revoir se prix à la baisse mais impossible de les joindre si ont attends pas 30 min au téléphone.. 
A éviter. Le service client n'est pas la.</t>
  </si>
  <si>
    <t>bad83-92942</t>
  </si>
  <si>
    <t>quarante ans plus Macif jamais de d'accident responsable</t>
  </si>
  <si>
    <t>jean-92608</t>
  </si>
  <si>
    <t>Suite au décès de ma Tante mi-avril 2020, j'ai envoyé toutes les pièces nécessaires fin Avril par email, puis n'ayant pas de nouvelles par lettre recommandée. Depuis, j'essaie de contacter l'Afer plusieurs fois par semaine. Le seul email que j'ai reçu a été pour m'indiquer que l'Afer avait, soit-disant en raison du COVID, jusqu'au 22 août pour considérer la demande de règlement de la succession, ceci en violation de l'article L. 132-23-1 du code des assurances  !!!
Les deux autres sociétés d'assurance où ma Tante avaient aussi une assurance-vie , MMA et Suravenir ont elles procédé aux règlements dès la mi-Juin !
Par ailleurs le taux de rendement de leur fond en euro est en baisse sensible et leur unités de compte ne sont pas du tout performantes. Regardez chez les concurrents : il y a beaucoup de contrats sans frais d'entrée beaucoup plus performants.</t>
  </si>
  <si>
    <t>amiri-h-122213</t>
  </si>
  <si>
    <t>Je suis heureux d etre client chez vous . Cordialement 
Prochain contrat ça sera prendre une assurance auto pour ma fille Imane Amiri en date de samedi 2 juillet pour une Ds3.merci.</t>
  </si>
  <si>
    <t>nath40-70881</t>
  </si>
  <si>
    <t>A la suite de nombreuses plaintes des salariés, notre employeur a résilié le contrat collectif en respectant le préavis. L e personnel de la MGEN a trouvé le moyen d'ouvrir un nouveau contrat pour les salariés sans leur autorisation avec échéancier. Ce nouveau  courrier a été reçu le 31 décembre 2019 avec prélèvement le 10 du mois suivant. Impossible de les joindre. Le personnel de la MGEN ne répond pas au téléphone, à votre courrier, et a bloqué les remboursements de prestations pour la nouvelle mutuelle auprès de la CPAM. Après avoir fait opposition du prélèvement en date du 10 janvier 2019, ce dernier vous menace de procéder au recouvrement de la somme rejetée. 
A PROSCRIRE COMME MUTUELLE !</t>
  </si>
  <si>
    <t>jenny-105926</t>
  </si>
  <si>
    <t>Decu de la macif plus de 20 ans chez eux aucunes remises malgré 8 contrats avec un bonus a 50 pourcent depuis de nombreuses années. Marre de faire des contrats derrières le dos des gens garanti accident essentiel 3 le conseille au téléphone me la augmente a 6 sans mon accord c est la troisième fois que ça m arrive.MARRE que les conseille au bout de 8 appel vous donnent une version différente.Difficile d avoir les date précise pour vous résilier "30 jours avand échéance papier vous pouvez vous résilier et 20 jours apres"je viens de recevoir ma lettre il me font payer annee complète de la garanti accident pourtant j ai resilie au dates que le conseille ma dit.??????????</t>
  </si>
  <si>
    <t>pat83-67847</t>
  </si>
  <si>
    <t>Pacifica gère les dossiers de sinistre très rapidement. Toutes les pièces se font par mail et le virement est très très rapide. Merci et Bravo</t>
  </si>
  <si>
    <t>katalina2a-108892</t>
  </si>
  <si>
    <t>J'ai contacté mon assurance April qui assure mon entreprise pour faire part d'un sinistre survenu sur un chantier (degat des eaux) . J'ai été très mal accueilli au telephone . L'interlocutrice n'a fait aucun effort de compréhension sur les circonstances de survenue du sinistre. Et a écourté brutalement la discussion me disant de rappeler sa collègue qui suit le dossier et me raccrochant au nez. Je trouve cette attitude deplorable. C'etait mon premier signalement de sinistre. Et j'envisage de changer d'assureur...</t>
  </si>
  <si>
    <t>mrs-nanette-53217</t>
  </si>
  <si>
    <t>Déclaration de sinistre et voiture économiquement irréparable</t>
  </si>
  <si>
    <t>moussa-o-134058</t>
  </si>
  <si>
    <t>Je suis satisfait des prix, le service est l'accueil parfait. Conseiller très à l'écoute  et qui conseille bien. Reste à voir si les promesses seront tenus.</t>
  </si>
  <si>
    <t>choi-e-138597</t>
  </si>
  <si>
    <t>Je suis satisfait du service. Les prix sont abordables pour les jeunes et les personnes qui viennent d'avoir leur première voiture. 
Rapide et efficace.</t>
  </si>
  <si>
    <t>nougat-70918</t>
  </si>
  <si>
    <t>Satisfait du règlement du sinistre non responsable sur pneu tracteur agricole</t>
  </si>
  <si>
    <t>cirre-m-135371</t>
  </si>
  <si>
    <t>Satisfait du tarif comparé a la moyenne des autres assureurs.
bonne réactivité, le site est intuitif et facile a comprendre, tout est bien expliqué....</t>
  </si>
  <si>
    <t>hm-52126</t>
  </si>
  <si>
    <t>Franchement cest une honte cette assurance filiale de Axa. Les agents sont butés comme des mules. Je ne recommande pas. Je suis assuré chez eux et refusent de m'assurer ma nouvelle voiture provenant d'un concessionnaire Mercedes  en Allemagne.  Je vais deposer plainte pour refus d'assurer sans raison valable.  Point.</t>
  </si>
  <si>
    <t>moko-94541</t>
  </si>
  <si>
    <t>Je suis satisfaite du service rapide et de qualité proposé, un devis a choix multiples ainsi que des garantie optionnel claires, une assurance a distance mais a la Foix proche</t>
  </si>
  <si>
    <t>belaifa-m-113440</t>
  </si>
  <si>
    <t>je suis satisfait du servie que propose L'olivier assurance. Les prix sont très abordables. Etant jeune conducteur, l'olivier assurance est une parfaite assurance automobile pour moi.</t>
  </si>
  <si>
    <t>petitpoisson-57175</t>
  </si>
  <si>
    <t>Rapport qualité/prix à revoir</t>
  </si>
  <si>
    <t>skagunder-56687</t>
  </si>
  <si>
    <t>Très mauvaise assurance qui vous jette pour avoir acheter une voiture en dehors de France on et bien en Europe, non.ils font de fausses pièces et d'une agressivité pas acceptable a vous de voir.</t>
  </si>
  <si>
    <t>pmot29-52672</t>
  </si>
  <si>
    <t>Tarif attractif pour les nouveaux clients. Je suis chez DA depuis plusieurs années, ma cotisation augmente tous les ans...
Quand je réalise une simulation sur leur site on m'annonce une cotisation inférieur de plus de 200€ ... J'ai contacté le service client, mais aucune réponse de leur part, bizarrement.... 
Coté sinistre, un seul en plus de 4 ans, quelqu'un est rentré dans ma voiture est a pris la fuite.. J'ai donc déclaré un sinistre tiers non identifié et donc franchise...
Attention coté suivi ne comptez pas sur eux... Ma voiture est resté bloquée chez le dépanneur plusieurs jours, car le service sinistre avez oublié d'indiquer où déposer la voiture pour les réparations... 
Heureusement que je suis intervenu (appels garage/dépanneur) sinon elle serait resté la-bas. Par la suite j'ai tout géré avec la garage, après 3 semaines de délai j'ai un appel de service sinistre suite note de satisfaction = 1, la personne en charge de mon dossier ne savez même pas que ma voiture était réparée et livrée dans quelques jours... Ca fait peur quand même!
J'ai souscrit au pack sérénité que l'on vous vend très bien, en vous indiquant que vous avez le droit a un véhicule de prêt en cas de sinistre et tout et tout. ATTENTION le véhicule est prêté par le garage agrée et si ils ont un véhicule de disponible et uniquement une fois que les réparations ont commencées. Ce pack ne vaut rien...
Très déçu du suivi sinistre, c'est peut être que moi, mais je m'attendait à plus d'information de leur part : coût des réparations, délais, forcing pour avoir un véhicule de prêt etc... En gros payez votre cotisation, vos franchises et démerdez vous !</t>
  </si>
  <si>
    <t>nath-137708</t>
  </si>
  <si>
    <t>Maaf assurance a 70 ans et accompagne les entreprises nouveau slogan 2021 DÉCEVANT, avoir une garantie décennale qui est inexistante sur un produit réalisé par une entreprise assurée chez eux et ne rien assumer.. plus de 25 ans que je suis cliente aussi,  j’attends l’expert de l’assurance maisons Maaf, ça donne vraiment plus envie de rester..</t>
  </si>
  <si>
    <t>pino-49563</t>
  </si>
  <si>
    <t>Groupama fait un devis, on accepte le contrat  à un prix annuel défini. Au moment de payer, op le tarif du contrat augmente...et c'est normal celons eux : cadeaux du 1 er janvier.</t>
  </si>
  <si>
    <t>hugo-f-138606</t>
  </si>
  <si>
    <t>Les prix sont très compétitifs et un service rapide. Bien moins chère que toute les assurances des gros groupes et avec tout autant d’options d’assurance.</t>
  </si>
  <si>
    <t>espoir54-75045</t>
  </si>
  <si>
    <t>bonjour les remboursements tardent trop un mois de délais environ en général dès que l'on reçoit sur le site de la sécurité sociale les 70 % remboursés les 30% de Néoliane santé tardent , cela met un mois parfois avant de recevoir la somme sur le compte cela n'est pas normal et quand vous leur signalez en leur envoyant par mail tous les justificatifs tickets de carte bancaire plus le décompte de la sécurité sociale plus la quittance réglée de l'examen, ils disent qu'il manque un document c'est vraiment se moquer du monde !!! A partir de fin septembre ils recevront ma lettre recommandée de résiliation là il ne faut pas exagérer ! Mutuelle à fuir car vous serez toute l'année ennuyé ..... et j'en passe</t>
  </si>
  <si>
    <t>ludo-72431</t>
  </si>
  <si>
    <t>Le prix augmente beaucoup chaque année..  on ne peut pas changer les dates de prélèvements mensuels..</t>
  </si>
  <si>
    <t>jean-luc-m-132502</t>
  </si>
  <si>
    <t>MANQUE DE PRECISIONS SUR LA COORDINATION DE DATE AVEC MON ANCIEN CONTRAT AXA A RESILIER PAR VOS SOINS. JE SUIS ASSURE JUSQU'AU 31/10/2021  ET NE SOUHAITE PAS QUE MES GARANTIES SE CHEVAUCHENT.</t>
  </si>
  <si>
    <t>mbedane-f-115219</t>
  </si>
  <si>
    <t>Je suis satisfait du service 
Le prix me convient parfaitement et c'est pratique et simple . Je peux recommandé à d'autres personnes que je connaisse.</t>
  </si>
  <si>
    <t>ouaiid-104012</t>
  </si>
  <si>
    <t>Je suis déçu, normalement j’ai bénéficié d’un chèque de 20 € de parrainage , depuis 2mois j’ai rien reçu j’ai contacté l’assurance il m’ont demandé d’envoyer un courrier par poste(j’ai rien reçu pour l’instant) en gros pour bénéficier de 20 euros il faut envoyer une lettre à 5euros</t>
  </si>
  <si>
    <t>feoh-116222</t>
  </si>
  <si>
    <t>Je ne peux hélas pas juger cette assurance sur les tarifs, puisqu’elle exerce par défaut une discrimination envers les personnes handicapées sans explications.
Ils m’ont demandé des documents concernant mon handicap, et ont statué par un « non » ferme et définitif avant même de recevoir les documents et donc de pouvoir juger de mon réel état de santé !
Dès que vous cochez une case « problèmes de santé », ils vous refusent sans explication
Discriminatoire, procédure indigne !</t>
  </si>
  <si>
    <t>med-89986</t>
  </si>
  <si>
    <t>à vous qui lisez ce commentaire, si j'ai un seul conseil à vous donner c'est ne pas vous inscrire à leurs produits parce que le jour où vous auriez un problème, vous serez tout seul sans assistance sans rien du tout et ils feront de leur mieux pour vous compliquer la vie et ne pas vous indémeniser</t>
  </si>
  <si>
    <t>richard6611-79865</t>
  </si>
  <si>
    <t xml:space="preserve">Je voulais remercier Mme Sara M pour sa gentillesse et son professionnalisme elle a été a mon écoute et à très vite trouvé une solution 
Merci encore a vous </t>
  </si>
  <si>
    <t>sabrina-87146</t>
  </si>
  <si>
    <t>Je suis trés satisfaite du service de la Cegema , je la recommande</t>
  </si>
  <si>
    <t>marctu-63986</t>
  </si>
  <si>
    <t>Mon contrat de 25 ans arrive à son terme ,  j'étais demande mon conseiller transfert la totalité des sommes, le dossier traîné ,relances  sans succès !  2 mois après toujours en attente !!!</t>
  </si>
  <si>
    <t>blouse-50950</t>
  </si>
  <si>
    <t>En fait, c'est un trés mauvais assureur, si on peut appeler çà un assureur, plutôt un bonimenteur.
Vous faites un devis en ligne, vous les appelez, et déjà ce n'est plus le même prix, vous avez déjà pour une cinquantaine d'euros d'options que vous n'aviez pas demandées mais on vous dit que vous avez du les cocher malencontreusement, t'as raison prends moi pour un imbécile ! Et dés que vous leur posez une question qui sort de leur trame programmée de réponses préparées, il n'y a plus personne, quand on vous coupe pas la ligne. ils sont vraiment lamentable, ce sont des menteurs ! À éviter.</t>
  </si>
  <si>
    <t>le-51527</t>
  </si>
  <si>
    <t>Une vraie honte a tous les niveaux, apres sinistre non responsable j attends toujours apres 2 mois le remboursement de la carte grise comme la loi du code civil le prevoit pour toutes les victimes non responsables, le remboursement aussi du prorata de l assurance et la location de 10 jours d un vehicule pour privation de jouissance.
aucunes reponses a mes mails depuis le sinistre, un service client totalement fantome, des employes au bout du fil arrogant qui vous donne l impression d etre contre vous alors que vous n etes pas responsables.
je les ai mis en demeure et lundi l assignation en justice avec domage et interets.
n hesitez pas a porter plainte, vous avez des sites internet pour cela qui le feront pour vous a moins de 100 eurs avec avocat.
je suis a 2 doigts d aller leur tirer les oreilles a leur bureau de lilles.
fuyez cette assurance ,ici on est en france pas en angleterre.</t>
  </si>
  <si>
    <t>adam-b-112291</t>
  </si>
  <si>
    <t>C'est mon intention d'annuler le contrat.  C'est vers €159 trop cher. J'ai obtenir des prix d'une autre service assurance de €204.23.  si vous ne pouvez pas reduit le prix .......</t>
  </si>
  <si>
    <t>02 février 2020 suite à une expérience en février 2020</t>
  </si>
  <si>
    <t>zoe-86638</t>
  </si>
  <si>
    <t>Le contrat actiplus qui n'est plus commercialisé annonce un taux d'intérêts minimun  garanti pour 2020 de 0.00% si si ..conformément à la règlementation disent ils laquelle ?? aucune précision par contre en cas de versement, 3% sont prélevés  et en cas de retrait avec les frais légaux nous y perdons aussi. Une demande d'avance au taux de 2.3%...joli gain pour MACIF même si je considère qu'il est normal qu'il y ait une rémunération, il ne faudrait quand même pas exagerer. Je viens d'en faire l'expérience, argument de la MACIF avec le rendement le taux est moindre, sauf qu'ils ont oublié de dire que le rendement garanti serait justement de 0,00% . Aujourd'hui nous perdons de l'argent. les premiers souscripteurs dont je fais partie sont les dindons de la farce. Nos fonds sont "capturés" car cloturer cette assurance revient à perdre les avantages fiscaux  après 8 ans. Assuré depuis 27 ans je considère cela comme un hold up. Macif dispose de nos fonds, les font travailler mais ne nous rémunère plus.  Opter pour une option avec des UC répartis en 80/20 très riqué vu les rendements, j'ai essayé c'est nul. A fuir. Ne confions pas notre argent à n'importe qui. Que la Macif continue à vendre de l'assurance auto, maison, mais pas de l'assurance vie.</t>
  </si>
  <si>
    <t>michel-j-121495</t>
  </si>
  <si>
    <t>Je suis très satisfaite de l’accueil ainsi que des tarifs. Une conseillère au top des informations claires. Je suis satisfaite aussi de la facilité de signature électronique ainsi que de la rapidité pour faire toutes les démarches.</t>
  </si>
  <si>
    <t>remrem-93396</t>
  </si>
  <si>
    <t>Satisfait du service.
Satisfait du tarif.
Site internet convivial.
Attends les détails du contrat avec valeurs de prises en compte et montants des. franchises</t>
  </si>
  <si>
    <t>erhan-a-132877</t>
  </si>
  <si>
    <t>Ras je suis satisfait de cette assurance niveau prix très bien placé je n'ais pas encore eu affaire a d'autres service . Je recommande vivement cette assurance</t>
  </si>
  <si>
    <t>cricri-100140</t>
  </si>
  <si>
    <t>Je viens d'avoir au téléphone une conseillère qui  me souhaite un bonne journée avec la MAAF et qui me raccroche pratiquement  au nez juste par ce que je lui ai demandé des renseignements sur un devis APRIL et comme je lui ai dit qu'a la MAAF ils étaient plus "généreux en terme d'indemnisation"
Curieux  comme façon de faire 
APRIL à EVITER absolument ==&gt; DOMMAGE</t>
  </si>
  <si>
    <t>agnes-l-129929</t>
  </si>
  <si>
    <t xml:space="preserve">le service est très simple a comprendre les prix sont correct cela ma pris 5 min au maximum pour avoir une bonne assurance en ligne qui me soutien 
Merci AMV </t>
  </si>
  <si>
    <t>rolfreg-110187</t>
  </si>
  <si>
    <t xml:space="preserve">Ce sont des gens qui n'ont aucune déontologie au regard de pratiques envers leurs sociétaire 
Ils viennent de m'appliquer une hausse de 14%, refusant de m'en donner les raisons et en me répondant que eux seuls sont maître de fixer les tarifs alors que de mon côté rien n'a changé dans ma situation de retraité 
J'ai découvert cette hausse par un mail qui ma été adressé le 1/04/21 l'échéancier étant daté du 30/03/21 et pour une application immédiate puisque j'ai été débité ce jour 13/04/21
Ce sont donc avec des pratiques de voyou que ces gens agissent 
Je recommande vivement d'éviter cette mutuelle, d'ailleurs ils ne sont vraisemblablement pas régis par le code mutualiste mais par le code des assureurs .... dont acte
</t>
  </si>
  <si>
    <t>jaja-57182</t>
  </si>
  <si>
    <t>Tres satisfait de vos services. J'ai eu un sinistre non responsable et jai été rapidement remboursé</t>
  </si>
  <si>
    <t>bv-96616</t>
  </si>
  <si>
    <t xml:space="preserve">Banque à éviter
Ne respecte pas le droit de changer d'assurance emprunteur, invoque des points administratifs et non légaux qui bloquent les opérations. Etablissement qui ne respecte pas ses propres engagements.
J'ai demandé un report d'échéance récemment ils m'ont envoyé un dossier à leur retourner signé 10 jours après sa réception. Le dossier a été renvoyé en express après les 10 jours de battements, ils m'ont répondu que mon envoi avait été trop tardif. Cet établissement n'est pas sérieux. Pendant 4 mois j'ai répondu à toutes leurs conditions sans aucun résultat avec au final une banque qui finit par changer d'avis subitement. A FUIR
</t>
  </si>
  <si>
    <t>malle-f-110446</t>
  </si>
  <si>
    <t>Pour l'instant a la souscription, c'est bien. Je donnerais plus mon avis a l'usage quand j'aurais besoin de mon assurance et non pas juste quand je signe et je paie.</t>
  </si>
  <si>
    <t>07 juin 2019 suite à une expérience en juin 2019</t>
  </si>
  <si>
    <t>mboutserin-76575</t>
  </si>
  <si>
    <t>Sinistre 191342294 - Vol dans notre cave.
Un personne s'est infiltrée dans notre cave par effraction il y a 2 mois. Un VTT et de l'équipement VTT a été volé, valeur du matériel neuf, plus de 2000 euros. La MACIF a refusé la prise en charge du vol du matériel. J'ai alors rédigé une lettre de réclamation. Nouvelle lettre de refus envoyée par la MACIF. Motif du refus " Un cadenas ne peut être considéré comme un verrou ".
Je vous invite à faire des recherches des synonymes du mot "cadenas", vous verrez que dans de nombreux dictionnaires des synonymes, le mot "verrou" fait partie des synonymes du mot "cadenas".
Ça fait 15 ans que je suis sociétaire MACIF. J'ai demandé plusieurs RDV en agence pour discuter du sujet, par téléphone, par mail, sans réponse. J'ai essayé d'aller en agence, tout le monde se renvoi la balle, "c'est l'expert" , "c'est le service réclamation" , etc, etc.
Il me reste la possibilité de faire appel à un médiateur (délai moyen 3 mois).
Je vous laisse vous faire une idée, mais pour ma part je vais quitter la MACIF après 2 mois de bataille, un tel service client ne devrait pas être toléré.</t>
  </si>
  <si>
    <t>aissat-m-129983</t>
  </si>
  <si>
    <t>je suis satisfait du service et le prix est raisonnable je recommanderai cette assurance à toute personne aussi bien les jeunes conducteurs que les enciens</t>
  </si>
  <si>
    <t>jojo-99635</t>
  </si>
  <si>
    <t>Suite à un accrochage sur un parking où l'auteur a été identifié par deux témoins. Ce dernier a reconnu les faits. Après passage de l'expert trois mois plus tard, désigné par l'assurance, aucune réparation a été prise en compte. 
Je suis assuré tous risques.
 Merci l'assurance. 
Par contre pour sponsoriser des événements sportifs, ils sont présents.....</t>
  </si>
  <si>
    <t>dolphino94-64488</t>
  </si>
  <si>
    <t>J'ai eu comme contact au téléphone Erika" qui a parfaitement répondu a toutes mes attentes et qui m'a fourni avec grande gentillesse les précicions que j'attendais. Adhérent à la MGEN depuis de nombreuses années (40 ans) j'avoue que cette mutelle me pose quelques problèmes pour résilier le contrat qui me lie a eux. Ce n'est pas très "régloé ...!!!</t>
  </si>
  <si>
    <t>iroise-102371</t>
  </si>
  <si>
    <t xml:space="preserve">Je suis adhérent de la MGP depuis de nombreuses années. Je considère que le montant de la  cotisation mensuelle est excessive , chaque mois je règle 127,08 Euro. De nouveau elle a augmenté de 8,42 Euro, en pourcentage c'est une hausse de plus de 7 %, sachant que l'inflation en France est environ de l'ordre 1%. Chaque année la cotisation augmente.
De mémoire la MGP a trois niveaux de protection, actuellement j'ai le niveau le plus important nommé traditionnel. Il y a quelques années, je me suis renseigné pour acquitter moins , donc avoir une protection moindre, j'ai appris qu'au vu de mon âge, je me pourrais pas la suite revenir au niveau traditionnel. C'est contraignant. La MGP ne peut elle pas envisager que chaque adhérent opte pour une protection plus important dans tel domaine la vue, la dentition,---.Après une hospitalisation, la sécurité sociale , devrait  adresser le montant des frais à l'assuré, pour informer les uns et les autres du coût de la santé, de notre santé . J'ai oublié de préciser, j'acquitte chaque mois 127,08 Euro, sachant que je suis le seul adhérent de la MGP pour mon foyer. 
          Je me permets de vous souhaiter une bonne année à vous et votre équipe.                      </t>
  </si>
  <si>
    <t>eric-l-110629</t>
  </si>
  <si>
    <t>l'évolution du contrat me semble ne  pas correspondent à la situation ! il y a un trop gros écart entre le devis et la facture finale. Merci de faire correspondent vos tarifications avec les devis</t>
  </si>
  <si>
    <t>gadry-55958</t>
  </si>
  <si>
    <t>Du grand n'importe quoi, à la suite d'un sinistre on me demande d'avancer la franchise de plus de 300€ et qu'on me remboursera après que le garage leur enverrai la facture. Une fois payé on me dit que je ne serai pas remboursé. En plus de cela le garage me rend la voiture sale avec des bout de papiers qui traîne et autre et quand je récupère mon véhicule je m'aperçois que mon régulateur de vitesse ne fonctionne plus. Je fais demi-tour à peine 5min après  qu'on m'ai rendu ma voiture  et le comble. L'assurance le garage et l'expert me répondent que la réparation du régulateur est à ma charge. Je compte les attaquer en justice.</t>
  </si>
  <si>
    <t>mahfoudh-s-105266</t>
  </si>
  <si>
    <t>je suis client chez direct assurance depuis 2017 ,  lors de mon changement de véhicule j'au souscrit un  nouveaux contrat par appelle avec un conseillé, il dispose toutes les information de véhicule devant lui,  j'ai signé un nouveaux contrat et j'au reçu le certificat d'assurance provisoire..1 mois plus tard un conseillé me contacte pour m'annoncer que y'a une augmentation  sur les tarifs prévu dans le contrat car le conseillé a commis une erreur sur le bonus 20% au lieu de 15% alors qu'il avait le relevé d'information devant ses yeux et j'ai lui bien confirmer que je suis a 15%, malgré mes nombreuse appels j'ai aucun retour et ils m'ont bien confirmer que je serais rappelé dans un délais de 48 h , je suis a plus d'un mois et aucun appel , merci beaucoup indirect Assurance</t>
  </si>
  <si>
    <t>nat-108521</t>
  </si>
  <si>
    <t xml:space="preserve">Pas là en cas de besoin ! Pas de courrier ni lettre avec AR pour prévenir s'il y a un soucis ! Pas moyen de s'arranger ! 
Résilie le contrat d'assurance sans être prévenu d'un impayé ! Ne veulent pas savoir ni entendre aucune explication ! 
</t>
  </si>
  <si>
    <t>10 février 2017 suite à une expérience en février 2017</t>
  </si>
  <si>
    <t>sandyalves-52308</t>
  </si>
  <si>
    <t>Je suis outrée du service proposé par cette enseigne, cliente depuis 3 ans nous avons décidé de quitter notre assureur MMA pour assurer notre nouveau véhicule à MAAF qu'elle erreur.
Le conseiller n'a pas été transparent et n'a pensé qu'à son gagne pain faisant ainsi perdre une année de bonus à ma mère. Le service réclamation m'a assuré que le directeur d'agence allait modifier le bonus exceptionnellement et j'apprends aujourd'hui qu'il n'en fera rien. De plus lors d'un rendez-vous j'ai explicitement demandé au même conseiller de me rajouter en conductrice secondaire sur l'un de nos véhicules étant donné que le second allait être vendu et ainsi éviter que je ne sois plus assurée sur aucun véhicule. Ce dernier m'a assuré avoir fait le nécessaire et aujourd'hui j'apprends que ce n'est pas fait et que je me retrouve sur aucun contrat d'assurance auto.
Après un appel pour avoir des explications le directeur d'agence ainsi que le conseiller m'ont parlé d'une façon que je ne saurais décrire, de façon très hautaine avec pour menace "c'est ma parole contre la votre" je suis outrée et choquée de ce comportement qui n'est absolument pas professionnel.
Je travail en Banque je comprends qu'il y a des jours mauvais ou les clients peuvent être désagréable mais a aucun moment je n'ai employé des mauvaises paroles et j'estime que dans ce genre de métier il est inadmissible de traiter un client de la sorte.</t>
  </si>
  <si>
    <t>ikram-h-127730</t>
  </si>
  <si>
    <t>Je suis satisfaite de direct assurance, j’ai déjà mon assurance habitation je n’ai jamais eu de problème, les prix sont raisonnables pour un crédit auto.</t>
  </si>
  <si>
    <t>boniface-l-138142</t>
  </si>
  <si>
    <t>les tarifs des différentes polices d'assurances sont très compétitifs.
la souscription en ligne est simple et confortable.
avec une interface agréable.</t>
  </si>
  <si>
    <t>nazim-a-110214</t>
  </si>
  <si>
    <t>Je ne suis pas satisfait du service car vue le prix que je paye,. J'ai ouvert un sinistre depuis 4 jours et je n'ai pas été contacté par direct assurance !!!</t>
  </si>
  <si>
    <t>madi-70613</t>
  </si>
  <si>
    <t>Aucune réactivité de leurs part.
A quoi bon sert d'avoir une mutuelle qui ne fait aucun remboursement ?
Je déconseille très fortement..</t>
  </si>
  <si>
    <t>abdelkader-l-136428</t>
  </si>
  <si>
    <t>je suis satisfait pour toute reponse avec toute les equipe de l assurance l lolivier merci beaucoup j expere que j ai signe les 2 contrat que vous m avez en voyer</t>
  </si>
  <si>
    <t>abou-yahia-ameziane-z-115376</t>
  </si>
  <si>
    <t>Assurance responsable  je suis très satisfait de leurs services et réceptions, ainsi la communication sur le site L’olivier merci et bon continuation pour être les meilleurs</t>
  </si>
  <si>
    <t>tamarin-e-134038</t>
  </si>
  <si>
    <t xml:space="preserve">Parfait je recommande 
Niveau prix bien placé 
Excellent service téléphonique 
Répond rapidement 
Assurance complète 
Très bon accueil 
Devis rapide. </t>
  </si>
  <si>
    <t>alex-125189</t>
  </si>
  <si>
    <t>Déçu de cette assurance après + de 30 ans de souscription familiale à divers contrat. Un accident corporel où la responsabilité n'est pas encore établie et on vous invite à résilier avant qu'il ne le fasse. 
Le prix des contrats n'est quand même pas donner, donc on s'attend à plus de considération quand on a vraiment un problème. Car c'est à ce moment là qu'on a besoin d'une assurance. Ce n'est pas par plaisir que l'on débourse des sommes astronomiques chaque années. Et lorsque l'on a un accident, on est déjà suffisamment mal.
Tant pis, ils perdent l'ensemble des contrats familiaux sur 3 générations (5 assurances habitations, 5 assurances auto, 2 protections juridiques, 2 accidents de la vie, 1 garantie obsèques, 1 garantie perte de salaire) tous au maximum de garantie (tous risques confort), et tous n'ayant pas servi (aucun sinistre, aucune démarche) depuis 8 ans (dernière mise en oeuvre : garantie obsèques et accident de la vie). 
De plus, je trouve que les agences devraient être + au cœur du processus, et pas seulement des commerciaux de contrat. Car il est compliqué d'avoir des informations claires et fiables avec la hotline qui renvoie la responsabilité à l'agence, qui elle même renvoie à la hotline. L'assurance ce n'est pas juste payer ses cotisations chaque année, c'est aussi de l'humain. 
En résumé, je pense que, comme toutes les assurances, elles sont fiables du moment que vous n'avez pas de problème. Gare à vous si vous en avez un.</t>
  </si>
  <si>
    <t>10 décembre 2018 suite à une expérience en décembre 2018</t>
  </si>
  <si>
    <t>icem-69265</t>
  </si>
  <si>
    <t>Bonjour je ne suis pas satisfait du traitement de mon sinistre que jai Eu avec ma voiture n etant Pas responsable j espèrerai Des réparations rapidement à ce jour aucune nouvelle ses inadmissible car mes cotisations sont payer</t>
  </si>
  <si>
    <t>pascalou-55583</t>
  </si>
  <si>
    <t>En invalidité depuis un an, le délai de versement de ma complémentaire catastrophique depuis deux mois.
Problèmes d'endettement en perspective pour avoir de la trésorerie pour compenser. Je suis très en colère. Réponse par mail de la mutuelle aujourd'hui mais inintelligible.</t>
  </si>
  <si>
    <t>stephane-c-121453</t>
  </si>
  <si>
    <t>Très satisfait de la simplicité de souscription du contrat habitation. Facilité pour joindre les documents tels que la pièce d'identité et la signature électronique est réellement un plus.</t>
  </si>
  <si>
    <t>sawab-n-136509</t>
  </si>
  <si>
    <t>Très satisfaite du service client très bon accueil et personnel très professionnel et agréable de plus je suis satisfaite des montants des cotisations et de la remise multiauto</t>
  </si>
  <si>
    <t>walt-74682</t>
  </si>
  <si>
    <t>hausse des tarifs en 12 ans de 250 . Le tarif passant de 22 eur à 77 eur. Pour rappel l'inflation a progressé sur la période de 15 %.
Service client inexistant. Un engagement de vous contacter dans les 72 heures jamais tenu et quasiment impossible de les joindre au téléphone
Des remboursements très faibles à peine plus d'un tiers de la facture du vétérinaire alors même que j'ai souscris la formule complète</t>
  </si>
  <si>
    <t>laetitia-j-112197</t>
  </si>
  <si>
    <t>je suis satisfaite du rapport qualité/prix: la couverture est satisfaisante et le prix pas excessif. je n'ai rien à signaler de négatif. continuez comme ça.</t>
  </si>
  <si>
    <t>nabilou-75732</t>
  </si>
  <si>
    <t>Service client déplorable une fois qu'on a réglé à l'année plus personne le jour d'un sinistre je n'arrives plus à les joindre depuis mon sinistre du 21/11/2018 cela fais bientôt 6mois que je n'arrives à avoir personne ils ont récupéré mes clef la carte grise et moi toujours dans l'attente Puis quand je veu les appeler mon numéro et directement diriger sur une messagerie à fuir surtout que je suis toujours assuré chez eux ayant payé à l'année !!!!!!</t>
  </si>
  <si>
    <t>cat-64660</t>
  </si>
  <si>
    <t>Je suis satisfaite de très l’interlocuteur que j'ai eu. Très bonne explication. .......................................................................................................................................................................</t>
  </si>
  <si>
    <t>frederic-b-108575</t>
  </si>
  <si>
    <t>Simple, rapide, efficace
prix raisonnables.
je suis satisfait des prestations et de la clarete du site et la facilité de souscription
je recommande Direct assurance</t>
  </si>
  <si>
    <t>eric-98206</t>
  </si>
  <si>
    <t>Bonne mutuelle dommage qu elle ne prenne pas les depassements d honoraire .Sinon rien a dire les remboursements sont rapides et les prestations sont bonne</t>
  </si>
  <si>
    <t>spina88-77982</t>
  </si>
  <si>
    <t xml:space="preserve">pour l heure je n ai rien demandé , donc à voir, par contre pas content de l augmentation des prix car l assurance est plus chere malgré l augmentation du bonus, j' étais à rattacher deux autres vehicules mais la on verra plus tard
</t>
  </si>
  <si>
    <t>pmz-75422</t>
  </si>
  <si>
    <t>Malgré plusieurs années de contrat sans sinistre le tarif est resté identique. Quand j'ai changer de moto la proposition d'AMV resté dans les tarifs les plus élevés. Dommage</t>
  </si>
  <si>
    <t>conge-maternite--101484</t>
  </si>
  <si>
    <t xml:space="preserve">Bonjour
J'ai déposé via mon espace internet ma demande d indemnités complémentaires de maternité le 21/09. J appelle on me dit que le délai de traitement est de 2 mois. Je rappelle passé le délai on me dit que le traitement est en cours et d attendre 10 jours pour le paiement. Passé les 10 jours je rappelle et là surprise "on a oublié de traiter mon dossier" la conseillère fait une réclamation. Je rappelle la semaine suivante donc ce 14/12 voici ce que l on me dit "il y a un délai d'attente de 3 mois pour traiter la réclamation"!!!!! Au vu des opinions d autres personnes dans mon cas j ai la désagréable impression que cette assurance est de mauvaise foi pour ne pas payer les indemnités dues dans un délai raisonnable. Le covid n est pas une excuse acceptable 2 mois d attente c est déjà long alors 5 mois !!! C est incompréhensible sachant que "l oubli de traitement" est dû à une erreur de votre part je n ai pas à en payer le prix mon dossier devrait être traité en priorité. Les temps sont durs pour tout le monde. Je déconseille fortement cette assurance à quiconque ils prélèvent bien mes cotisations en temps et en heure mais pour indemniser les adhérents ils ne sont pas corrects. </t>
  </si>
  <si>
    <t>claire-p-133362</t>
  </si>
  <si>
    <t>Bonjour
Très bien service reactif j en parlerais à mes amis me tenir informer de le résiliation auprès de la macif svp
Je vous souhaites une bonne journer</t>
  </si>
  <si>
    <t>roudoin-l-132639</t>
  </si>
  <si>
    <t xml:space="preserve">Je suis ravie de ce service merci infiniment.
Le service est pratique et compréhensible.
J'assure d'être dans votre équipe toute l'année.
Le prix est inbatable dans d'autre assurance.
</t>
  </si>
  <si>
    <t>n'guessan-f-134491</t>
  </si>
  <si>
    <t>simple et pratique les prix me conviennent je trouve que le service est satisfaisant dans la mesures ou j'ai pus me créer si vite un espace pour pouvoir suivre les activités concernant mon assurance</t>
  </si>
  <si>
    <t>levasseur-107993</t>
  </si>
  <si>
    <t>bonjour je viens d'appeler au sujet d'un souci de remboursement et j'ai eu une tres agreable jeune femme "EMELINE"qui m'a donné les renseignements escomptes 
car je vous avoue que j'etais tres en colère apres cette mutuelle !!!!
merci a elle de m avoir ecoutée et bien informée 
bonne journée a Emeline
Mr Levasseur</t>
  </si>
  <si>
    <t>mohamed-amine-b-129428</t>
  </si>
  <si>
    <t xml:space="preserve">Bonjour,             
Merci je suis globalement satisfait du service et des prix par rapport aux autres assureurs.
Cordialement.
Mohamed-Amine BOUHLEL </t>
  </si>
  <si>
    <t>darklinky-91134</t>
  </si>
  <si>
    <t>suite à un litige le service client m'a littéralement engueulé au téléphone, les conseillers clientèles devraient revoir les enseignements de base sur la politesse et comment bien recevoir un client car c'est loin d'être l'acquis, car moi qui suit de nature zen et anti stress j'ai fini par me retrouver en boule de nerf au téléphone alors que je souhaitais juste un renseignement suite à une incompréhension par rapport à mon contrat</t>
  </si>
  <si>
    <t>beot-e-116598</t>
  </si>
  <si>
    <t xml:space="preserve">Je suis satisfaite d'avoir pu souscrire mon contrat en quelques instants, sans avoir besoin de le déplacer. 
Rapide et efficace. 
Accueil très satisfaisant. </t>
  </si>
  <si>
    <t>riviere-s-114603</t>
  </si>
  <si>
    <t>Je suis satisfait des services proposés et du prix pour l'assurance de mon véhicule.
C'est simple d'utilisation et rapide à mettre en œuvre, j'espère être satisfait sur la durée du contrat.</t>
  </si>
  <si>
    <t>kevin-87147</t>
  </si>
  <si>
    <t>La pire assurance qui existe. 
Suite à un dégâts eaux dans l'immeuble ils mon laisser tomber de peur d'avoir à avancer des frais.</t>
  </si>
  <si>
    <t>harrize-62696</t>
  </si>
  <si>
    <t>Plus de 2 ans chez eux, résiliation qui se passe tres mal, il réclame tout simplement un semestre entier de cotisation pour le mois en cours</t>
  </si>
  <si>
    <t>rudy-l-126096</t>
  </si>
  <si>
    <t xml:space="preserve">Très agréable pour la souscription et des prix très raisonnable les descriptions sont très bien expliqué. J'espère que je ne serais pas déçu bien cordialement, 
Lelievre rudy </t>
  </si>
  <si>
    <t>matildp-76535</t>
  </si>
  <si>
    <t xml:space="preserve">Très bien renseignée et accompagné par la conseillère. 
Tarifs avantageux, merci. </t>
  </si>
  <si>
    <t>lu-77097</t>
  </si>
  <si>
    <t>Assurance chère, service client  "fonctionnaire". Aucun effort vis-à-vis du client.  J'ai resilié le contrat  et j'ai eu une facture supplémentaire car ils annulent la remise donné en cas de résiliation en cours d'année. (écrit nul part dans le contrat)</t>
  </si>
  <si>
    <t>mg-80589</t>
  </si>
  <si>
    <t>Fuyez la CNP !!!!
pour ma part j'ai une assurance emprunteur a la cnp pour un emprunt maison,
a 52 ans je suis en invalidité 2eme catégorie depuis 10 ans,j'ai perdu mon emploi a la suite de ce problème, la cnp ne reconnais pas mon invalidité , je n'ai aucun versement de leur part et je suis obligé de payer mon crédit avec 580 euros de revenus/mois de pension d'invalidité.
je peine a me nourrir et a payer mes charges (électricité, eau,assurances, et frais divers).
la CNP ne bouge pas malgré plusieurs demandes d'indemnisation.
voila la France. CNP, caisse NATIONALE de prévoyance...laissez moi rire (ou pleurer).
surtout évitez de prendre une assurance ou tout type de contrat chez eux !!!</t>
  </si>
  <si>
    <t>amwat-52354</t>
  </si>
  <si>
    <t xml:space="preserve">Bonjour,
Jusqu’à maintenant, je n’avais pas eu de problème avec la MGEN. Ayant pris ma retraite au 1 er septembre 2016, j’ai décidé de démissionner de cette mutuelle pour une autre moins chère et qui convient mieux à mes dépenses de santé, ce que j’ai fait mi octobre pour une prise d’effet le 1 er janvier 2017.
Mais pour faire annuler le précompte après démission, c'est la croix et la bannière! Les cotisations continuent à être prélevées malgré mes réclamations. Dans mon cas, la MGEN a même transféré le précompte sur ma pension SANS MON AUTORISATION (je n'avais pas renvoyé le formulaire puisque j'avais pris la décision de résilier mon contrat). De plus, le centre de gestion des retraites ne vérifie même pas si l'autorisation a été donnée ou pas, ce qui est un comble…  Actuellement, j'en suis au deuxième palier de la réclamation. Le délai de réponse de la MGEN est fixé, par elle-même, à 12 jours calendaires. Ce délai expire demain... Après-demain, j'enverrai donc une autre LRAR au médiateur. Et si je n'ai pas de réponse dans 12 jours, mon dossier (déjà prêt) partira au tribunal avec demande de remboursement sous astreinte des sommes indûment prélevées, versement des intérêts moratoires au taux légal, dommages et intérêts pour le préjudice subi et les frais engagés, condamnation aux entiers dépens (pour avoir déjà fait ce type de recours, je sais ce qu’il faut demander au juge, c’est pourquoi je l’indique ici).
J'engage tous ceux qui sont dans le même cas à faire de même (la procédure est simple, gratuite et rapide). On a le choix entre l'injonction de payer ou la déclaration au greffe du Tribunal dont on dépend. Pour plus d'infos, cf. le site "service public » qui indique comment monter son dossier et la différence entre les 2 procédures. Vous pouvez demander l’aide d’un avocat pour la rédaction du formulaire Cerfa, dont les honoraires vous seront remboursés en demandant au juge l’application de l’art. 700 (sur facture d’honoraires) en plus de ce que j’ai détaillé plus haut.
Par ailleurs, j’ai bien l’intention d’informer le ministère de l’Education Nationale de ces pratiques honteuses de la part de la MGEN car en parcourant le net sur ce sujet, je me suis aperçue que je n’étais pas la seule à en être victime.
</t>
  </si>
  <si>
    <t>pas-content-101120</t>
  </si>
  <si>
    <t>Souscription par mail en 2 clics.
Résiliation ! plus de 5 appels les interlocuteurs confondent LOI HAMON / LOI CHATEL 
 REfus d'acceptation de résiliation par mon nouvel assureur 
1 semaine avec Lettre en A/R 
J ai demandé la copie des enregistrements téléphoniques ET J ATENDS TOUJOURS APRES 15 jours</t>
  </si>
  <si>
    <t>leleu-e-121137</t>
  </si>
  <si>
    <t>J'ai pas trouver de meilleurs prix ailleurs pour les options dont j'ai besoin malgré de longues recherches. Le site est bien fait, très intuitif, il permet de ne pas se sentir noyer sous une tonne d'informations.</t>
  </si>
  <si>
    <t>james-l-136949</t>
  </si>
  <si>
    <t>Je suis satisfait du service, il est très simple et rapide. J'attend de voir ce que cela donnera avec le temps, mais jusque la tout ce passe super bien et sans soucis</t>
  </si>
  <si>
    <t>twix-61743</t>
  </si>
  <si>
    <t>prelevement douteux sur un contrat repris id macif ,  prelevement garantie corporel et civile non souscrite , malgré resiliation depuis bientot 1 ans , avec une assurance au tiers d id macif repris par la macif je me retrouce avec ce contrat non signé et toujours prelevé , fuyez cette assurance de veritable filou , je les assigne de suite et previens l inspection generale des assurances .mon avocat va s en occupé.</t>
  </si>
  <si>
    <t>perso03-86020</t>
  </si>
  <si>
    <t xml:space="preserve">Suite à mon vol de téléphone le 05/01/2020 j'ai appelé la macif pour déclarer le sinistre. J'ai précisé que je n'avais pas de téléphone et qu'il fallait me joindre uniquement par mail.
L'expert devait me joindre par mail nous somme le 23 et toujours rien.
Sachant que légalement ils ont un délais de 1 mois pour résoudre les vols. J'ai essayé la semaine dernière et cette semaine de joindre l'expert et la macif mais 10-15 min d'attente pour au final tomber sur une annonce disant de rappeler et quand j'appel la macif pareil pas de réponse jusqu'à 30 min !
N'ayant pas de téléphone prendre le téléphone des amis pour appeler et ne pas réussir à avoir quelqu'un est une honte ! La macif est une assurance et quand on a besoin d'eux il n'y a personne ! Je vais porter plainte ! Je suis aussi allée à l'agence à rueil le conseillé sur place à appelé un service (pareil 20 min d'attente) qui n'a pas répondu et comme il était 17h30 ( à cause de la durée d'attente ) le conseillé sur place m'a dit qu'il allait me donner des nouvelles par mail le lendemain mais pareil aucun retour même de la part de l'agence ! 
C'est une honte service désastreux ! </t>
  </si>
  <si>
    <t>crystal1166490-98893</t>
  </si>
  <si>
    <t>Je déconseille fortement cette assureur. J ai eu un sinistre mois de janvier malgré mes appels téléphoniques et nombreux mails restés sans réponse je suis toujours pas entièrement remboursée !Ce qui ne vous disent pas non plus franchise application d une franchise importante donc très mal indemnisée</t>
  </si>
  <si>
    <t>tonton13-99834</t>
  </si>
  <si>
    <t>Je suis très satisfait d'avoir souscris mon assurance auto chez L'olivier assurance,les tarifs sont très intéressants et le service après vente est très bien,vos conseillers sont à notre écoute,recevez mes salutations distinguées.</t>
  </si>
  <si>
    <t>ghostdrive93-95090</t>
  </si>
  <si>
    <t>La souscription a été facile avec l'aide d'un courtier au nom de ClikAssu.fr puis par contre l'assurance n'offre pas beaucoup d'avantage pour les anciens clients</t>
  </si>
  <si>
    <t>lolman-58259</t>
  </si>
  <si>
    <t>Assuré depuis plus de 2 ans a AXA, c'est beaucoup trop cher, étant un conducteur prudent je me dis que c'est le jeu au début, que le prix baisserai si j'ai aucun sinistre, c'est faux le prix ne fait q'augmenter, être un bon conducteur ne sert a rien car on paye pour les mauvais! INJUSTE</t>
  </si>
  <si>
    <t>grimm12-100988</t>
  </si>
  <si>
    <t xml:space="preserve">Assurance tout juste bonne à encaisser votre argent.
Je suis assuré tous risques pour mon auto chez direct assurance. Il y a 7 mois j'ai été percuté par un autre véhicule qui a prit la fuite.
Heureusement mon véhicule est équipé de cameras qui ont filmé la scène. Je suis donc en capacité de prouver mes dires et le tiers est clairement identifié.
Or depuis 7 mois, je circule toujours dans mon véhicule accidenté. Cet assureur tente de m'imposer le paiement d'une franchise imaginaire au motif que le tiers ne serait pas identifié et que je n'ai pas de témoin.
Un témoin pourrait raconter n'importe quoi. Or je suis en possession d'une preuve bien plus percutante mais on me refuse catégoriquement sa prise en compte et on fait trainer mon dossier au maximum.
La seule demarche qui a ete entreprise par direct assurance est un soit disant envoi de courrier de mise en cause du tier (courrier pour lequel on refuse de me communiquer la preuve d'envoi). Bien entendu le tier n'a pas donné suite donc pour direct assurance le dossier est clos et je devrais payer la franchise.
</t>
  </si>
  <si>
    <t>jacques-b-122555</t>
  </si>
  <si>
    <t>j'ai trois véhicules assuré chez vous,
je pense que le geste commercial aurait été le bien venu au moins pour le dernier véhicule, ou le dépannage zéro km ou le prêt d'une voiture en cas de panne...</t>
  </si>
  <si>
    <t>gonzalez-r-138706</t>
  </si>
  <si>
    <t>Cool très bien passé rapide et efficace a voir dans le temps si tout se passe pareil et si en cas de problème la réactivité est là même pour le moment très bien</t>
  </si>
  <si>
    <t>desfosses-e-139364</t>
  </si>
  <si>
    <t>Rapide, Efficace, tarifs compétitifs, bon service à la souscription, Franchises un peu élevé. Reste à voir à l'usage! Jusque là je recommande L'Olivier.</t>
  </si>
  <si>
    <t>franck-l-126588</t>
  </si>
  <si>
    <t>inscription rapide et prix attractif mais je ne sait pas encore ce que cette assurance vaut en cas de sinistre, en espérant ne pas m'en rendre compte rapidement</t>
  </si>
  <si>
    <t>edwin-n-106907</t>
  </si>
  <si>
    <t>C'est cool. Vraiment très cool, ma nouvelle voiture est en règle et je peux me débarrasser de l'ancienne sans sourciller, ça vas partir à la casse et ma nouvelle assurance me coute encore moins cher que l'ancienne!</t>
  </si>
  <si>
    <t>sandrine101269-70637</t>
  </si>
  <si>
    <t>J ai été fortement contrariée pour l augmentation de ma franchise de 100 à 400 euros suite à 2 accidents en 2 ans dont un non responsable</t>
  </si>
  <si>
    <t>ami-113404</t>
  </si>
  <si>
    <t>Une mutuelle à l'écoute,un réseau de délégués  de proximité élus,identifié et efficaces.
UN rapport qualité prix finement réglé à hauteur des prestations et  allocations diverses versées  à ses personnes protégées</t>
  </si>
  <si>
    <t>fabre-t-123120</t>
  </si>
  <si>
    <t>Pour l'instant tout va bien !
Le tarif est intéressant et le contact est bon.
Pas forcément évident de s'y retrouver sur le site pour changement d'adresse mail et de compte bancaire.</t>
  </si>
  <si>
    <t>phil-88897</t>
  </si>
  <si>
    <t>une catastrophe...à fuir!!tout est beau dans les annonces ( y compris la photo du président) mais dans la réalité c'est à pleurer...de rage! Je cherche pour remplir les 200 caractères minimum</t>
  </si>
  <si>
    <t>jpag66-81508</t>
  </si>
  <si>
    <t>Tres bonne assurance, dommage que contrats les prix soient élevé même quand on a plusieurs contrats habitations , voitures , moto</t>
  </si>
  <si>
    <t>zoubir-b-123087</t>
  </si>
  <si>
    <t xml:space="preserve">simple et pratique, pas de difficultés particulières, prix corrects , contact et disponibilité.
 Comment obtenir ma vignette crit'air 2. merci.              </t>
  </si>
  <si>
    <t>pomknell97-78721</t>
  </si>
  <si>
    <t xml:space="preserve">Complètement déçue de mon expérience avec l'Olivier Assurance ... En effet à première vue le tarif est intéressant car très abordable cependant lorsque vous avez un pépin là vous regrettez même d'avoir déboursé CE "tarif abordable" !!!!
Mon véhicule a été incendié en date du 15/07, déclaration faîtes dans la foulée le même jour en indiquant que le véhicule se retrouvait en stationnement gênant qu'il devait rapidement faire intervenir une remorque afin de procéder à son enlèvement. Depuis cette date, j'appelle tous les 2 jours voire tous les jours de manière à ce que mon véhicule soit enfin expertisé! Bien évidemment et suite à leur inaction, mon véhicule a été retiré par la fourrière. je vous passe donc les démarches auprès du commissariat afin d'obtenir la mainlevée de fourrière pour qu'ensuite j'aille le remettre en MAIN-PROPRE à la fourrière ! En d'autre terme ce que j'ai déboursé mensuellement pour cette assurance correspond au travail que je fais à leur place en me déplaçant moi-même chez les différents acteurs et en les contactant moi-même (fourrière, commissariat, expert et garage). Aujourd'hui je suis dans la panade parce que je dois rendre un véhicule de prêt (prêté pour 7 jours uniquement), je dis bien UNIQUEMENT quand on sait que mon sinistre n'est toujours pas solutionné au bout de 1 mois et 11 jours et qu'au-delà je dois me débrouillé pour me déplacer avec mes 2 enfants! Inutile de vous dire que je suis toujours prélevé depuis la date de mon sinistre. Une lettre recommandée a été envoyé au service réclamation pour laquelle je n'ai toujours pas eu de retour. En bref si vous souscrivez à cette assurance, c'est à vos risques et périls.
</t>
  </si>
  <si>
    <t>mohamed-h-123605</t>
  </si>
  <si>
    <t>* RAPIDITÉ
* PROFESSIONNALISME
* MOINS CHER QU'UNE AGENCE , MEILLEURS PRIX ET ACCUEIL
* LE MEILLEUR DU NUMÉRIQUE AVEC LA QUALITÉ DE CONSEIL D'UNE AGENCE PHYSIQUE</t>
  </si>
  <si>
    <t>faouzi-85828</t>
  </si>
  <si>
    <t>Assurance très limiter, aucun professionnalisme à éviter le jour ou vous aurez un litige vous allez le regretter. Et si vous réclamer ils vous mettent en relation avec leurs avocats. Le service militant ne sert à rien de toute façon le terme militant je sais pas pourquoi ils l'utilisent.</t>
  </si>
  <si>
    <t>alban-g-105179</t>
  </si>
  <si>
    <t>très satisfait , particulièrement des contact et prises en charges lors d un sinistre ou de toutes demande, accueil  très bien , réponses claires et rapide aux problèmes soulever</t>
  </si>
  <si>
    <t>therie-106355</t>
  </si>
  <si>
    <t xml:space="preserve">Il est extrêmement compliqué d'accéder à ses comptes. De plus, le déblocage des codes secret se fait uniquement par courrier! Là où il faut 6 chiffres, j'en reçois que 5!
1 mois que j'essaie de me connecter impossible. Dommage pour un groupe aussi important.
</t>
  </si>
  <si>
    <t>miniare-g-125841</t>
  </si>
  <si>
    <t>Je suis satisfaite…. Je suis convient pour le prix pour la premier fois chez eux tant j’ai jamais fais chez assurance pendant 5 ans je susi deuxième conducteur avec mon ex mari</t>
  </si>
  <si>
    <t>bourbia-a-138378</t>
  </si>
  <si>
    <t xml:space="preserve">Très satisfait, le tarif est un peu chère !
Veuillez agréer madame monsieur l'expression de mes salutations distinguées 
Mr:
Bourbia 
Abdelhamid 
</t>
  </si>
  <si>
    <t>bd-54229</t>
  </si>
  <si>
    <t>Mutuelle obligatoire d'entreprise. En 2 ans, doublement des tarifs et diminutions des prestations. Que dire d'autres ? 
A si, un système informatique et gaspillage permanent, je connais des externes payés plus de 500€ par jour à qui on ne confie aucune tâche pendant plusieurs semaines et ils sont nombreux dans cette situation. Une honte !</t>
  </si>
  <si>
    <t>lombe-90322</t>
  </si>
  <si>
    <t>cela fait 1 mois et demi qu'on me mène en bateau juste pour avoir le gestionnaire de mon dossier sinistre!! Il me donne des rendez-vous telephonique qui ne sont pas honorés depuis 1 mois et demi !! Aujourd'hui il m'ont appeler j'ai pas pu decrocher je les est rappelez 1 min après ils m'ont dit qu'il fallais pas rater l'appelle et ils m'ont redonnez un rendez-vous telephonique dans 1 semaine ( donc je doit patienter 2 semaine pour avoir un simple gestionnaire de sinistre ). Depuis le 30 Avril 2020 je suis sans véhicule, et bien sur sans reponse concernant l'avancement de mon sinistre.Pourtant pour me prelevé 115euros  par mois ils sont assidus ! Je ne souhaite qu'avoir des information concernant l'avancement de mon sinistre et pour cette simple demande ils sont incapable.
Je dois avancer les frais de réparations de mon véhicule qui s'élève a plus de 3000 euros mais apres avoir lu les commentaire des differents assurée je pense qu'il me remboursement en 2021.</t>
  </si>
  <si>
    <t>24 avril 2017 suite à une expérience en avril 2017</t>
  </si>
  <si>
    <t>tibooboo-54244</t>
  </si>
  <si>
    <t xml:space="preserve">un an et demi après un sinistre dont je ne suis pas responsable, je ne suis toujours pas remboursée..... une proposition de "geste commerciale compte tenue de ma fidélité" me laisse penser à une alliance entre assurance, car n'étant pas responsable, c'est l'assurance de la société ayant fait défaut chez moi qui me doit de l'argent.... comment faire un geste commercial quand ce n'est pas mon assurance qui paie???? </t>
  </si>
  <si>
    <t>gaboumimo-63219</t>
  </si>
  <si>
    <t>Assurance ignoble
Après une prise en charge de 20 mois, mon médecin traitant leur adresse un courrier précisant une mise en invalidité, Afi esca me fait expertiser, pour savoir si mon état correspond à leur définition de l'arrêt de travail.
L'expert mandaté est une vieille connaissance, il a été autrefois de mon côté en étant mon médecin de recours pour la même pathologie !! Normalement il aurait du être dessaisi du dossier, mais il a réalisé l'expertise.
Il a à peine regardé mes examens, à mentionné que j'avais des problèmes importants, et curieusement a conclu que j'étais Apte à un travail à temps complet.
Le comble c'est qu'il a retenu une date pour l'aptitude, le 21 mars 2019, un jeudi, en plein milieu d'un mois. Après vérification des éléments de mon dossier, je constate que le 21 mars est la date d'un professeur du CHU mentionnant que je dois partir en invalidité devant un handicap et des douleurs importantes. 
De toute évidence Afi Esca a mis un terme à ma prise en charge avant que l'invalidité inéluctable ne lui soit indiquée.
Ayant lu beaucoup d'avis similaires je constate que cet assureur est ignoble, fermant les dossiers pour éviter de rembourser. 
A fuir.</t>
  </si>
  <si>
    <t>manu-123283</t>
  </si>
  <si>
    <t>Lors de la souscription d'un contrat, cet assureur est très attentionné. Je n'ai aucun avis sur sa gestion des sinistres n'en n'ayant déclaré aucun. En revanche, lorsque j'ai voulu résilier en 2021, suite à une hausse très élevée très tarifs (+10 % environ, sans aucune raison objective), j'ai constaté une mauvaise volonté évidente (difficulté à obtenir un relevé de situation, refus de prendre en compte la demande présentée par mon nouvel assureur, refus de prise en compte d'une demande en ligne au motif -inexact- de l'absence de document signé... et prélèvement de la nouvelle prime près d'un mois avant l'échéance...</t>
  </si>
  <si>
    <t>milioni2000-54660</t>
  </si>
  <si>
    <t>Suite à une collision en Belgique , j'étais en stationnement et on a percuté mon véhicule , aile et portière endommagé , je fais un constat à l'amiable , la partie adverse reconnais qu'il es en tort.J’envoie le constat , au téléphone le conseiller de Direct assurance me dit de déposé le véhicule au garage pour expertise , 1100€ de frais de réparation , je la fais donc réparer , 15 jours plus tard le garage me téléphone , je peux reprendre mon véhicule les réparation sont faite mais surprise quand j'arrive au garage , Direct assurance ne veux pas payé la facture ah bon ????    je tél a l'assurance et on me dis qu'il ne paye pas la facture POURQUOI ??????
ils me semble pourtant normale que Direct assurance paye et se retourne vers la partie adverse pour  ce faire rembourser , autrement dite moi pourquoi on dois prendre une assurance numéro de dossier est le 509258567.</t>
  </si>
  <si>
    <t>01 décembre 2016 suite à une expérience en décembre 2016</t>
  </si>
  <si>
    <t>sandrine-49758</t>
  </si>
  <si>
    <t>je fais suite au commentaire laissé hier soir, après de nombreux échanges pas toujours fructueux, le sercive réclamation vient de me confirmer ma demande de résiliation. Je reste juste en attente des certificats de radiations qui devraient suivre. Enfin un point positif dans cette expérience</t>
  </si>
  <si>
    <t>milly1-133115</t>
  </si>
  <si>
    <t>je voudrais juste remercier Aminata" une agente avec qui j'ai échangée pour m'aider a valider mon adhésion et demander quelque autres renseignements.
Ca a été fluide elle a été efficace. Maintenant je suis encore nouvelle dans cette mutuelle santé a ce niveau je ne pourrais pas dire plus.</t>
  </si>
  <si>
    <t>rintintin-136926</t>
  </si>
  <si>
    <t xml:space="preserve">Merci Alassane pour avoir pris le temps de m’envoyer les documents de résiliation que j’avais du mal à obtenir .
Vous avez été aimable et patient 
Cordialement 
</t>
  </si>
  <si>
    <t>gilles-v-114967</t>
  </si>
  <si>
    <t>une augmentation de tarif de 32 euros malgré un bonus à 50.... pas de sinistres au cours de l'année...vous ne savez pas récompenser les bon conducteurs</t>
  </si>
  <si>
    <t>jacqueline-g-129343</t>
  </si>
  <si>
    <t>Je suis satisfait du service.
Equipe au top.
Service rapide.
Devis bien détaillé. 
Assurance excellente 
Pas le 1er contrat chez eux et jamais déçu.
A+++</t>
  </si>
  <si>
    <t>lamda-123839</t>
  </si>
  <si>
    <t>SAVEZ - VOUS QUE LA MAIF NE VOUS OFFRE DE VEHICULE DE REMPLACEMENT - en cas de panne ou accident - QUE SI LE SINISTRE A LIEU EN FRANCE (Métropole +DOM /TOM) ?
Il m'aura fallu 50 ans d'assurance pour m'en convaincre :-(
Pour plus de précisions , voir Contrat-MAIF .</t>
  </si>
  <si>
    <t>tajeddini-r-117291</t>
  </si>
  <si>
    <t>Sans problème. Réponse rapide et personnalisée. Explications claires et complètes. L'envoi rapide et signature facile. Nous espérons que ceci continue bien.</t>
  </si>
  <si>
    <t>eve-79907</t>
  </si>
  <si>
    <t>Je pense que tant qu'il n'y a pas de sinistre à gérer, il est difficile d'apporter un avis objectif sur l'assureur.</t>
  </si>
  <si>
    <t>service--deplorable-97138</t>
  </si>
  <si>
    <t>J'ai fais réaliser 2 devis dentaire comparatif fin juillet, n'ayant pas de réponse je rappel 2 semaines plus tard on me dis qu'il faut attendre un délai de 20 jours, bon..
Je rappel le 17 Aout , en attendant bien entendu 10 minutes au téléphone à chaque fois , on me dit que ça sera traité avant la fin de la semaine, je passe les détails mais je les appel toutes les semaines on me dit que ce sera traité, je reçoit un premier devis le 29/aout ok 1 sur 2 c'est un début mais pour un comparatif c'est pas très utile, depuis j'appel 2 fois par semaine, au cas ou histoire qu'il ne m'oublies pas on me dis à chaque fois que c'est en cours de traitement.
6 Semaines pour un devis.</t>
  </si>
  <si>
    <t>coffi-christian-marc-g-110115</t>
  </si>
  <si>
    <t>Les prix et le système de bonus BONNES CONDUITES sont des avantages indéniables.
A l'opposé la gestion des sinistres et le service clients sont plus que des faiblesses (des repoussoirs une fois qu'on y a été confronté)
Justement après un sinistre extrêmement mal géré par vos services et le professionnel auto, je vous quitte sans possibilités de vous recommander !!!</t>
  </si>
  <si>
    <t>valerie-s-127387</t>
  </si>
  <si>
    <t xml:space="preserve">satisfaction du service mais les prix trop élevés et les nombreux documents échéanciers sont un peu difficiles à suivre  
globalement satisfaite des services et du site </t>
  </si>
  <si>
    <t>fred-138962</t>
  </si>
  <si>
    <t xml:space="preserve">La  Maif a rejoint la cohorte des assureurs  enjoints à faire du chiffre ou en tout cas à dépenser le moins possible pour ses adhérents.
Nous avons subi un dommage sur le mur de notre propriété le 25 juillet dernier très certainement lié à un défaut d'étanchéité au niveau d'un appentis construit par notre voisin contre celui-ci. Cette absence d'étanchéité a  probablement empêché de canaliser l'eau de pluie hors de notre mur et a pu provoquer son éboulement sur l'emprise notamment de cet appentis, ce qui n'a pas eu lieu ailleurs.
 Il se trouve que mon mari possède de par son métier d'ingénieur en bâtiment et directeur de travaux une certaine expertise précisément dans ce domaine des écoulements d'eau. 
Également capables de donner leur avis, les trois entrepreneurs venus établir un devis ont émis la même hypothèse. (devis 8900€ on comprend bien sûr que la Maif missionne un expert)
Nous avons attendu presque un mois et demi qu'un expert passe chez nous (17 septembre) puis un mois et demi encore après 5 mails de relance et de nombreux appels auprès de la MAIF pour qu'elle nous envoie le rapport (29 octobre)...
Un rapport à charge après une mascarade d'expertise : moins de 10 minutes au pas de charge un « expert » conclut devant nous que nos hypothèses (entreprises et mon mari) sont malvenues et que l'écroulement n'est que « le fruit du hasard ». Ses conclusions étaient prêtes avant qu'il passe la porte et je passe sur le ton et l'attitude de ce monsieur. J'en fait part immédiatement à la MAIF qui dit "comprendre"...
Le pire est que dans le rapport figurent certes des éléments de jugement techniques, mais également des opinions totalement subjectives et choquantes, à savoir que l'éboulement n'est pas seulement le « fruit du hasard » comme déclaré oralement mais est également dû – je cite le rapport - à la vétusté et à un défaut d'entretien manifeste ! On ne sait jamais au cas où nous aurions un autre sinistre… Comme il a un avis différent du nôtre, nous sommes de mauvais sociétaires qui entretenons mal leur patrimoine. 
En cas de désaccord, la MAIF nous propose donc de recevoir une deuxième fois ce monsieur avec un autre expert que nous nommerions (2200€ à notre charge), et si cette contre-expertise ne va pas dans le sens de la MAIF, une troisième expertise partagée cette fois entre elle et nous. Soit au bas mot plus de 3000€. Ils savent bien nous décourager.
C'est la deuxième fois que la MAIF diligente une expertise qui l'arrange. En 2013 j'avais été victime d'un accident, reconnue par la MAIF totalement non responsable, une voiture ayant percuté, par l'arrière, mon véhicule. En toute confiance, j'avais remis celui-ci à une grosse enseigne agréée où un expert MAIF avait décidé avec le patron du garage que les réparations dépasseraient de presque le double, la valeur de mon véhicule. Stupéfaction de ma part, alors que ma voiture était encore cotée 5200€, de lire que sa valeur « expert » étaient de 2500€ et les réparations chiffrées 4222€. Economiquement non réparable mais TECHNIQUEMENT réparable. J'ai dit à la MAIF que je voulais saisir le médiateur et que j'avais monté un dossier en recherchant sur les journaux et les sites de référence des annonces de ventes de ma voitures mêmes options même région même kilométrage. En effet, il m'était très difficile de comprendre pourquoi un véhicule techniquement réparable ne peut pas l'être justement parce que la MAIF en a économiquement décidé ainsi. Pour eux c'est très simple : il suffit qu'un expert missionné et payé par eux aboutisse à une sous-estimation importante de la valeur réelle de remplacement d'un véhicule. 
 L'expert m'a rappelée et m'a proposé 2823€ à la condition que j'accepte de délaisser mon véhicule au profit de la MAIF.
 J'ai eu l'immense chance d'avoir à ce moment-là un père d'élève qui m'a éclairé sur ce genre de pratique. Ce père d'élève, marchand de véhicules automobiles, m'a parlé de cette bourse aux voitures parallèle, bien connue des personnes comme lui, puisque c'était son fond de commerce, sur lesquelles on retrouve des voitures peu accidentées comme la mienne à l'époque mais surfacturées par l'expert et le garagiste afin d'être récupérées, réparées et remises sur le marché à moindre frais.
 Un employé carrossier de ce grand garage m'avait glissé en aparté « votre voiture Madame elle est tout à fait réparable, c'est que de la carrosserie  vous avez bien raison de la récupérer et de ne  pas vous laisser faire, mais des situations comme çà c'est souvent qu'on en voit passer… bon courage à vous ». Je n'ai donc pas signé, j'ai vendu mon véhicule à mon père d'élève 500€, il l'a remis en état avec son carrossier qui a réparé les tôles (et non remplacé celles-ci systématiquement) et pratiqué un taux horaire normal. Pour 2000€, ma voiture a été réparée, expertisée et revendue 5200€. J'étais assurée tous risques, bonus de 50%,  j'ai perdu ma voiture et n'ai reçu que 2823€ de la MAIF plus 500€ pour la vente de celle-ci à mon père d'élève. J'ai dû ajouter 2000€ pour me racheter une petite Aygo. Je n'ai eu que la satisfaction de ne pas participer à ce cirque et de permettre à mon père d'élève de travailler honnêtement.
 Les autres conseils qu'il m'a prodigués d'ailleurs sont les suivants : ne pas laisser sa voiture dans un grand garage où les experts ont leurs « habitudes », connaissent bien les patrons et où ils n'hésitent pas à  gonfler le coût des réparations, vous décourager de garder et faire réparer votre véhicule en vous annonçant des réparations exorbitantes mais remettre son véhicule au petit garage de son choix, celui où l'on a ses habitudes et surtout être présent le jour de l'expertise au moment du chiffrage des pièces et de la note finale et éventuellement se faire accompagner par quelqu'un du métier pour éviter toute dérive ou abus. J'ai voulu les quitter à l'époque mais j'ai lu que ce mode de fonctionnement était  répandue quelle que soit l'assurance et que si un tel problème se représentait, je saisirais un expert auprès du SEI (syndicat des experts indépendants non liés à UN assureur).
Voilà, bientôt 40 ans à la MAIF et deux sinistres « importants », non accompagnés correctement. On pourrait croire qu'une mutuelle qui ne reverse pas ses bénéfices à des actionnaires a un tout autre fonctionnement qu'une assurance privée. Il n'en est rien et je l'ai de plus en plus constaté autour de moi dans le métier. J'ai toujours payé plus cher qu'ailleurs persuadée qu'ils étaient éthiquement "au-dessus" des autres et peut-être de ma part une pointe de corporatisme mal placée. Cela a sans doute été le cas lorsque j'étais enfant et que ma famille (parents instituteurs) était déjà à la MAIF. Ce n'est plus d'actualité. Pour conclure la MAIF c'est bien, ils sont sympas au téléphone, les conseillers clientèle ont toujours été très disponibles, rien à dire, mais in fine il ne faut pas leur coûter cher et ne surtout pas avoir affaire à leurs experts. 
Avec beaucoup d'amertume et une énorme déception, je vais donc résilier tous mes contrats.
</t>
  </si>
  <si>
    <t>typhaine-m-106436</t>
  </si>
  <si>
    <t>Un peu tôt pour donner un avis, mais les prix me conviennent de prime à bord et le service proposé est adapté à mes besoins. J'espère que l'assurance conviendra en cas de problème.</t>
  </si>
  <si>
    <t>14 octobre 2018 suite à une expérience en octobre 2018</t>
  </si>
  <si>
    <t>djoubob-67663</t>
  </si>
  <si>
    <t>Tarif imbattables
Rapide
Référence motard
Je n'ai pas eu de démarche a faire vis a vis de mon véhicule, pour le moment.</t>
  </si>
  <si>
    <t>avkash-55087</t>
  </si>
  <si>
    <t xml:space="preserve">bonjour,nous concernant.avec ma petite soeur,nous avons 300e a recuperer.
Apres un a/r en 2014,ils nous contacte en oct 2016.
depuis ,ons se fait baladè...
</t>
  </si>
  <si>
    <t>alain-108851</t>
  </si>
  <si>
    <t>OUBLIER MON MOT DE PASSE.ECHEC APRES PLUSIEURS TENTATIVES.HARMONIE MUTUELLE DE PLERIN (COTES D'ARMOR) NE PEUT RIEN FAIRE.(PREMIERE ET DERNIERE ANNEE)</t>
  </si>
  <si>
    <t>baiona64-55394</t>
  </si>
  <si>
    <t>Client depuis de plus 10ans chez eux, je constate que leurs tarifs ne sont plus compétitifs par rapport à la concurrence. Je leur demande de s'aligner et en echange je leur propose même d'assurer mon logement et mon scooter la reponse a été non! Ils n'ont pas voulu faire des efforts!pourtant je leur menacé de changer d'assurance et bien ca les derange pas! Drole de politique!! C'est à eviter tout simplement!!!</t>
  </si>
  <si>
    <t>moi-49549</t>
  </si>
  <si>
    <t>habitation : chère   Suite à la récente tempête: arbres arrachés ou tombés. Pas de remboursement.
Client GMF depuis plus de 40 ans pour toutes mes assurances. sans sinistre.</t>
  </si>
  <si>
    <t>ruayna-h-109199</t>
  </si>
  <si>
    <t>PRATIQUE, SIMPLE,  FACILE DE CREER SON CONTRAT, GARANTIES CORRECTES
RAPIDE, RECOMMANDÉ PAR UN AMI, RESILIATION LOI HAMON OK
PRIX COMPETITIF
SITE INTERNET CONVIVIAL</t>
  </si>
  <si>
    <t>gisele-67533</t>
  </si>
  <si>
    <t>C'est la mutuelle qui correspond le mieux à nos besoins.rapport qualité/prix</t>
  </si>
  <si>
    <t>kiki1823-99088</t>
  </si>
  <si>
    <t>très bonne mutuel ,très bon accueil j'ai été bien accueilli les réponses a mes questions ont été très claires. j'ai pu obtenir les renseignements que je voulais.</t>
  </si>
  <si>
    <t>lulu85-87272</t>
  </si>
  <si>
    <t>Et bien, en fait je n'ai aucun sinistre avec la macif et n'en ai jamais eu mais j'avoue qu'à la lecture de tous ces commentaires négatifs voire très négatifs, je vais certainement résilier mes contrats car je lis de partout qu'il n'a pas de gestionnaire de sinistre alors que c'est la base même du travail d'une assurance.
Je vais jouer la carte de la sécurité et m'en aller car la confiance envers une assurance est primordiale et là, j'avoue qu'elle est rompue.
A ce titre, je comprends maintenant pourquoi leurs tarifs sont compétitifs!!
Cordialement</t>
  </si>
  <si>
    <t>jean-charles-s-129225</t>
  </si>
  <si>
    <t>Le suivi est rapide, les explications sont claires, bon ratio assurance / prix,  cest je pense un bon choix, l'avenir le dira. Merci, Cordialement, Jean-Charles</t>
  </si>
  <si>
    <t>oiseauge-51501</t>
  </si>
  <si>
    <t>Option supplémentaire payante: "0 km en cas d'accident et de panne (Voir Dispositions Personnelles)". Mais en réalité ne vous couvre pas en cas de panne, car cette garantie EUROFIL couvre la panne de carburant... Quelle honte !</t>
  </si>
  <si>
    <t>st-103861</t>
  </si>
  <si>
    <t>A FUIR. Après plus de 30 ans de cotisation 50% de bonus depuis + de 5ans  il me radie car 4 sinistres non responsable en 5 ans dont 2 bris de glaces (pare brise sur autoroute et  vandalisme sur la custode). Aucune explication simple lettre recommandée . SCANDALEUX ....</t>
  </si>
  <si>
    <t>sousou-72292</t>
  </si>
  <si>
    <t>Bonjour, 
Ma cotisation prevoyance a augmenté de 44,43% en 10 mois ! J'essaie de joindre quelqu'un depuis décembre, on doit tjs me rappeler. Le 14/01 ma demande a même été clôturée s
par erreur... En agence, on ne sait que dire qu'on fait une relance, qu'il y a eu une erreur, ce sera rectifié ! Après signature du contrat, le service est déplorable, plus possible de joindre qui que ce soit ! Quand allez-vous prendre en charge mon dossier ??? Votre manière d'agir et de traiter vos clients est scandaleuse !</t>
  </si>
  <si>
    <t>philippe-v-112270</t>
  </si>
  <si>
    <t>fiable et efficace j'ai tout chez vous et je n'ai pas de raison d'aller ailleurs pour gagner qq € qui seront perdu avec la franchise ..................</t>
  </si>
  <si>
    <t>gilbert-h-126883</t>
  </si>
  <si>
    <t>parfait. Prix imbattable et superbes option "'casse mécanique" à un prix immanquable. 
Conseiller charmant et très professionnel. APRIL Auto est à conseiller.</t>
  </si>
  <si>
    <t>gerald-g-116068</t>
  </si>
  <si>
    <t>Je suis satisfait du service, sauf pour la qualité des conseils donnés par le service téléphonique.
Incapable de répondre aux questions posées et de donner un conseil.
Je retourne chez April moto car j'y avait déjà une assurance moto et tout s'était bien passé.</t>
  </si>
  <si>
    <t>mamylou-136469</t>
  </si>
  <si>
    <t>Bien conseillée pour ma demande de prise en charge hospitalière et bien aidé par PAPE. maintenant à voir la suite .
Par contre, pour faire la demande sur leur site, pas facile. Je devais mettre la ville du centre hospitalier, et ça ne marchait pas. c'est pour cette raison que j'ai du les appeler.</t>
  </si>
  <si>
    <t>oscar-alejandro--92191</t>
  </si>
  <si>
    <t xml:space="preserve">J’aurais souhaité moins cher, car la voiture est vielle est je pence q c’est trop chère mais bon, si après par le temps il y a moins cher je suis partant 
</t>
  </si>
  <si>
    <t>laurent-85282</t>
  </si>
  <si>
    <t>Assurance a fuir paiement de cotisation et aucune carte verte en retour. malgré les différents mails envoyés ils prennent la cotisation et font les morts. Déçu également des comparateurs qui osent mettre ces assurances en référencement</t>
  </si>
  <si>
    <t>deborahg-114874</t>
  </si>
  <si>
    <t>MEFIEZ VOUS DE CETTE ASSURANCE !!!!!!
Parce qu'il est pas possible de mettre zéro étoile. 
Nous nous sommes fait volés nos vélos un week end dans notre box dans un parking privé fermé, la corpopriété refuse qu'on mette une tôle en haut pour le sécurisé. 
Les voleurs sont passés par le haut (une barre en haut a été pliée par leur passage) et sont ressortis en ouvrant de l'intérieur. 
Pour Pacifica il n'y a pas d'effraction donc nous ne seront jamais assurés pour le vol !!</t>
  </si>
  <si>
    <t>jeremyc59-66924</t>
  </si>
  <si>
    <t>Souscription d'une assurance vie en février 2018, l'espace client via internet n'a pas fonctionné avant le mois de juillet ils m'ont fait parvenir de multiples mot de passe avant que cela ne fonctionne, cependant le site était soit 10 ans en maintenance donc impossible de voir mon placement et de vérifier les sommes déposées.
Aujourd'hui le site n'est plus du tout accessible, strictement aucun contact à appeler !!!!
Je me sauve de chez eux !!!!</t>
  </si>
  <si>
    <t>mathieu-x-128974</t>
  </si>
  <si>
    <t xml:space="preserve">Je suis satisfait du service offert par l’olivier assurance.
Les prix sont resonsable et le service client et bien à l écoute du client.
Je suis ravi
</t>
  </si>
  <si>
    <t>mgbgt1971-68823</t>
  </si>
  <si>
    <t>Lors de l'achat de ma première "grosse" moto, ce fut le seul site où j'ai pu obtenir des tarifs facilement.</t>
  </si>
  <si>
    <t>max-54318</t>
  </si>
  <si>
    <t>Je vous déconseille cette assurance si vous n'avez pas beaucoup de temps libre.
J'attend ma carte verte depuis 3 semaines. Pour l'instant ma carte temporaire est périmée et je ne peux pas utiliser ma voiture.
Pourquoi payer une telle assurance?</t>
  </si>
  <si>
    <t>lavosh2000-113525</t>
  </si>
  <si>
    <t xml:space="preserve">au niveau des prix il faut voir vraiment les détails car je assurée ma voiture tout risque 650€ par ans.
j'ajoute avec presque 6 ans enceinté, la pour même voiture en fermé dans garage que Dupuis date d'achat 12000 kilomètres avec aucun sinistre je paye 930.73€ par ans.
 je donne même pas un Etoile et je cherche une autre assurance peut être au net. 
 Et merci direct assurance paye 930.73€ </t>
  </si>
  <si>
    <t>sepy-64639</t>
  </si>
  <si>
    <t>2 véhicules assurés chez eux durant 10 ans. Aucun accidents tout va bien, 3 sinistres en 3 ans non responsable et la MAAF me résilie le véhicule concerné mais garde l'autre ???…j'ai donc résilier l'autre contrat voitures, le contrat habitation et assurance scolaire. La MAAF est nul.</t>
  </si>
  <si>
    <t>num-61834</t>
  </si>
  <si>
    <t xml:space="preserve">Bonjour
Je suis à la Macif depuis 6 ans. C est la première fois que j ai eu un sinistre. 
Je suis un professionnel et on m a volé une pièce de mon moteur.
Du coup je n avais plus de véhicule pour travailler.
L expert a constaté aucune effraction dans l habitacle du véhicule.
Par conséquent la Macif ne prends pas en charge le sinistre.
En fait pour la Macif il faut mieux tout faire pour constater une effraction d entrée dans l habitacle du véhicule  afin que l expert puisse la constater plutôt que d être honnête. Pas d effraction cela signifie pas de prise en charge.
Car oui maintenant les voleurs peuvent ouvrir les véhicules sans faire d effraction mais ça la Macif ne le comprends pas.
Ils sont encore dans les années 1970 où il fallait fractionner un barillet de porte ou ouvrir la porte avec un pied de biche pour rentrer dans un véhicule !!!
En tout cas merci beaucoup la Massif car le dossier à durée 15 jours pour avoir cette conclusion.
Du coup je n ai pas eu d utilitaire pour travailler pendant 15 jours. Et pour finir tout est à ma charge. Vous voyez le cout de l opération !
L honnêteté ou le bon sens et la rapidité d exécution ne sont pas des mots qu ils peuvent définir la Macif.
</t>
  </si>
  <si>
    <t>Contrairement à d'autres contributeurs, je trouve légitime et juste que les cotisations soient proportionnelles au salaire, ce qui permet à chacun(e) d'accéder aux mêmes droits quelque soit le revenu.
En revanche, force est de constater que la m.g.e.n. a perdu son "âme" et traite ses sociétaires comme de vulgaires clients: aucune évolution dans les prestations (voire une régression), aucune souplesse et des conseillers incompétents (qui débitent leur écran) et très désagréables et souvent hautains. Aucune réponse concrète aux messages envoyés...
Pour la première fois, et malgré mes convictions, je pense sérieusement à changer de mutuelle, j'ai déjà pris un rendez-vous à cet effet.
Quel gâchis!</t>
  </si>
  <si>
    <t>steph-22-122993</t>
  </si>
  <si>
    <t>souffrant de différentes pathologies avec traitement lourd, 3 Affections Longue Durée reconnues Assurance Maladie, Reconnaissance de la Qualité de Travailleur Handicapé par commission médicale à deux reprises et récente mise en invalidité de catégorie 2 suite à avis médicaux de ma Caisse Primaire d'Assurance Maladie; je fait valoir une demande I.P.P pour mon prêt immobilier. Résultat du Médecin Expert qui défend les intérêts de son employeur au détriment du malade qui est devant lui et qui ne connait pas son dossier médical: taux correspondant à 0 dans le gentil tableau à 2 entrées de la dite assurance: aucune prise en charge même minime de mon prêt immobilier !!. messieurs assureurs, à quoi donc servez-vous?
j'espère que pour mon décès ma conjointe aura moins de difficulté;mais permettez-moi d'en douter!</t>
  </si>
  <si>
    <t>mandet-a-128804</t>
  </si>
  <si>
    <t>Je suis satisfait du service souscription, rapide, simple et efficace. Les conseillers sont agréables et professionnels. Les données personnelles sont bien protégées.</t>
  </si>
  <si>
    <t>marigoi-110060</t>
  </si>
  <si>
    <t xml:space="preserve">Aucune écoute et aucune considération par rapport à l'antériorité des contrats que nous avions avec cette banque (plus de quarante ans) -  Rentabilité,  rentabilité,   et les sociétaires on s'en moque  -  Un geste commercial de 229  euros leur aurait arraché le coeur et ruinés ...  C'est vraiment désolant et je regrette de ne pas avoir écouté mes enfants qui me disaient que je payais trop cher et trouverais mieux ailleurs - J'était FIDELE, mais ça ne paie pas... preuve en est aujourd'hui ! 
Donc je m'attèle à la recherche d'un assureur  moins arrogant et plus conciliant -   Tous nos contrats vont etre résiliés et je déconseillerai dorénavant cette assurance à tous et à toutes - LAMENTABLE !!!
</t>
  </si>
  <si>
    <t>laurent-b-112391</t>
  </si>
  <si>
    <t>contrat venant d'être signé prix intéressant voir à l'utilisation ayant une deuxième moto si cela me convient je l'assurerais également chez april moto</t>
  </si>
  <si>
    <t>aurelien-s-134952</t>
  </si>
  <si>
    <t>Le Site internet est bien fait,. Les prix me semblent corrects pour un primo accédant. Reste à voir le service apres vente dans le temps.
Bien cordialement M. Sellier</t>
  </si>
  <si>
    <t>stephane-c-112192</t>
  </si>
  <si>
    <t>les prix ne sont pas toujours les mieux placés, dans mon parc auto, j'ai deux véhicules qui ne sont pas assurés chez vous.
Sinon usage simple et pratique</t>
  </si>
  <si>
    <t>caradu-m-114221</t>
  </si>
  <si>
    <t xml:space="preserve">Je suis relativement satisfaite de cette assurance pour le moment à voir sur le long terme, même si je trouve les tarifs élevés surtout pour les jeunes permis... 
</t>
  </si>
  <si>
    <t>berni-107896</t>
  </si>
  <si>
    <t>J ai  changé de mutuelle au 1 janvier 2021 cette mutuelle me propose un cotisation mensuelle inférieure à ma cotisation de mon ancienne mutuelle
Mais aujourd'hui je commence à regretter mon changement 
Les remboursements sont très long a être traité et quand ils sont traités correctement  au début janvier mon mari a subi  une intervention à ce jour malgré de multiples relances et contact je n ai toujours pas été remboursé de l intégralité des frais et surtout les depassement d honoraires qui sont rembourses par petit montant a ce jour j attends toujours 150€ qui ne me sont toujours pas payé  malgré que mes contacts affirment avoir procédé au règlement ! !,</t>
  </si>
  <si>
    <t>marie-137661</t>
  </si>
  <si>
    <t>Bonjour j avais un problème de connexion qui a été résolu par Alassane aujourd'hui. Personne sympathique  competente et patiente. Merci à lui et bonne journée</t>
  </si>
  <si>
    <t>mezze-71237</t>
  </si>
  <si>
    <t>Si c'est juste pour avoir une vignette c'est la bonne assurance et encore... Conseillers qui raccrochent.. Assistance 0Km bidon, suivi de dossier inexistant... Perte de temps et d'argent</t>
  </si>
  <si>
    <t>justinem91650-85896</t>
  </si>
  <si>
    <t>Trop cher payer pour les services proposées, nous sommes une famille de 4 à être chez eux mon mari étant militaire il doit donc posséder une assurance de santé spécifique bref je me suis donc diriger vers harmonie mutuelle fonction publique à la naissance de notre 2 eme enfant en décembre 2018, nous étions au niveau 2 zéro remboursement de dépassement d'honoraires nous qui vivons en ile de France les dépassements sont courants ici, du coup je les contactes ils me proposent donc de passer au niveau maximum niveau 3 pour  17€ en plus par mois, génial! Je le fais, je demande bien si nous n aurons pas de frais supplémentaires étant donner qu'on changer de niveau 2 mois avant la date d'anniversaire on m'assure que non, et la surprise! Je reçois un courrier pour me prévenir qu'étant donner que nous avons augmenter de niveau en cours d'année nous devons payer le supplément des mois suivants hors on m avais dit le contraire et final les 17€ supplémentaires ne concerner que moi et mes 2 enfants mais que mon mari à lui aussi un supplément vis a vis de son métier soit on passe de 127€ prévu sur le devis à 148€! J'ai fais un courrier au siège qui n'ont rien voulu savoir, aucune réaction, mais si seulement il n y avais que cela, les factures envoyer pour remboursement sont 1 fois sur 2 perdus, a chaque demande de remboursement je dois censer appeler pour les relancer, des conseillers mal aimables qui nous prennent de haut. On à clairement pas le droit d'être en colère enfaite! On est bons qu'a payer et faire le dos rond! L'année dernière un vaccin non remboursé par la sécurité j’ai du attendre 4 mois avant de me le faire rembourser, 4 mois!!! Car facture 2 x perdu bref une mascarade! Dernièrement j'ai acheté 4 vaccins contre la grippe en novembre 2019 nous sommes en janvier 2020 et je n'en ai eu qu'un seul sur les 4 de rembourser j'appelle donc le service client qui me disent que mes autres vaccins ne me seront pas remboursé etant donner que la facture était à mon nom!! Le pompom, aucune mutuelle ne m as jamais fait ça, du coup obliger de redemander les factures au pharmacien nom par nom pour espérer avoir le remboursement! Même mon pharmacien m’a dit je n’ai jamais vu une mutuelle qui demande ça! Bref honnêtement, je déconseille, une assurance peu fiable avec des remboursements ridicule, même pour 10€ ils vous cherchent des choses pour ne pas vous rembourser, ne vous envoi même pas vos cartes de mutuelle j’attends toujours les nôtres d’ailleurs quand je l’ai dit a la conseillère eu au téléphone elle m’as dit vous avez qu’à les réimprimer pour nous ils sont partis! Super, même des cartes de mutuelles ils ne veulent pas vous les renvoyer quand vous n’avez rien reçu c’est pour dire le niveau! Mais bon, nous allons prendre notre mal en patience et je me ferais une joie d’envoyer ma lettre de résiliation au moment venu!</t>
  </si>
  <si>
    <t>anne33680-68676</t>
  </si>
  <si>
    <t xml:space="preserve">Impossible d enlever les étoiles de satisfaction la contre c est une horreur. Délais de paiement excessivement longs réponses non professionnelles. Demande de justificatifs faites en triple pas de coordination dans la gestion des dossiers
</t>
  </si>
  <si>
    <t>david-126156</t>
  </si>
  <si>
    <t>Ma fille a eu un sinistre pour son premier jour de souscription, le garage a réparé dans la semaine et il bous a fallut attendre 20jours supplémentaires pour que l Olivier prenne en charge c est honteux!</t>
  </si>
  <si>
    <t>marineyn29-102436</t>
  </si>
  <si>
    <t>Cela fait maintenant 4 ans que j'ai obtenu mon permis de conduire et mon assurance auto ne cesse d'augmenter, axa ne manque qu'à l'argent hélas je vais devoir changer d'assurance il y a bien moins cher ailleurs.</t>
  </si>
  <si>
    <t>migeof-80736</t>
  </si>
  <si>
    <t>Ma conseillère ALICIA a été très polie et agréable, elle m'a fourni le renseignement que je demandais, merci à elle pour sa disponibilité et son efficacité. Michèle Geoffroy, futur adhérent NEOLIANE à partir du O1/01/2020.</t>
  </si>
  <si>
    <t>11 décembre 2019 suite à une expérience en décembre 2019</t>
  </si>
  <si>
    <t>J'ai souscris à la protection juridique au pris fort (premium). Mon ressentis dès le premier coup de téléphone!</t>
  </si>
  <si>
    <t>pierre-m-112796</t>
  </si>
  <si>
    <t>pour l'instant nous donnons un avis satisfaisant mais nous n'avons pas encore eu de problème puisque nous sommes assurés chez vous depuis très peu de temps .</t>
  </si>
  <si>
    <t>coco57-54586</t>
  </si>
  <si>
    <t>Bonjour depuis le 1er septembre 2016 je suis en invaliditee 2ème catégorie. Ma demande faite a ma prevoyance depuis cette date on me  demande toujours des papiers. Et la aujourd'hui j apprend que je suis en refus de portabilitee. Super j aimerais coprendre.</t>
  </si>
  <si>
    <t>pascal-g-127254</t>
  </si>
  <si>
    <t>je suis très satisfait du contact téléphonique, accueil et renseignements
le tarif est correct
je n'hésiterai pas à donner le site AMV en référence à d'autres personnes</t>
  </si>
  <si>
    <t>yahya26-91724</t>
  </si>
  <si>
    <t>Assurance à fuir. Ma voiture a été volée en novembre 2019 à ce jour je dois encore payer l'assurance alors que je n'ai toujours pas eu aucun retour. Chaque service m'envoie vers un autre service. En plus de ça on me demande des documents impossible à avoir. Aucune information à part demander des documents déjà fournis ou impossible à avoir. Déjà très difficile d'avoir un réel interlocuteur. Que des réponses vides : « on revient vers vous ». Ça fait 7 mois que mon véhicule a été volé et je ne sais toujours pas où ça en est. Je suis victime de vol et limite on me prend pour un escroc. À fuir !!!!!!!!!!</t>
  </si>
  <si>
    <t>nbunprom-130229</t>
  </si>
  <si>
    <t>Si on pouvait ne pas mettre d'etoile à cette assurance que même en tout risque cela ne sert a rien. J'y suis et franchement à fuir j'attends que mon contrat se termine. En gros ils ne remboursent pas, ils ont beaucoup de parades, c'est une mauvais affaire. Vous donnez votre argent le jour ou vous avez un probleme, comptez sur votre compte en banque. Courage !</t>
  </si>
  <si>
    <t>22 mai 2018 suite à une expérience en mai 2018</t>
  </si>
  <si>
    <t>ycham-64120</t>
  </si>
  <si>
    <t>Bidon comme assurance je vois la déconseille n'es etais victime d'un cambriolage il leur faut 4mois  pour un papier donc j'ai toujours ps de nouvelle à cette heure si. Es en plus de sa pour laisser un commentaire il leur faut 200 caractère minimum. Pour énvoyer un papier a l'expert qui es bloquer à pacifica sa fait longtemps puis quand on l'es apel personne ne sais rien comme d'abe ils nous demande de faire leur boulot à leur place de tout noter comme il le faut mais pour au final attendre attendre es encore attendre une fois que cette histoire et finis je change d'assurance faite s'en autant je le conseille je sens meme que je n'aurais aucun rembroussement de leur part pour une assurance qu'on paye 21E parf moi. Je préfère payer le triple si il le faut pour plus avoir affaire à vous.</t>
  </si>
  <si>
    <t>francoise-b-107434</t>
  </si>
  <si>
    <t>je suis très satisfaite, des services de direct assurance, très réactif et le site internet est très pratique.
je pense revoir mes autres contrats pour les prendre chez Direct assurance.
cordialement</t>
  </si>
  <si>
    <t>jlx67-108095</t>
  </si>
  <si>
    <t>Très difficile de les joindre au téléphone, pas de réponse à mes mails.
j'attends toujours des remboursements importants promis par CEGEMA le 12/02 sur leur site...
J'ai vu qu'ils font partie du groupe SWISS LIFE :
A EVITER !</t>
  </si>
  <si>
    <t>amgine-76780</t>
  </si>
  <si>
    <t>Résiliée au bout d'un mois comme beaucoup à priori pour un papier manquant que mon ancienne assurance ne m'a toujours pas fait parvenir malgré mes demandes. Il semble que ce soit le jeu avec cette assurance. Encaisser les cotisations et résilier le contrat passé 30 jours. A éviter.</t>
  </si>
  <si>
    <t>jerome-b-127954</t>
  </si>
  <si>
    <t>L'assurance scolaire que la GMF propose ne sert à rien puisque les écoles demandent une assurance scolaire en responsabilité civile et individuelle accident!!
A rien donc.</t>
  </si>
  <si>
    <t>renaud-s-132299</t>
  </si>
  <si>
    <t>Très bon service, les prix sont très corrects, je n’ai encore (heureusement) pas eu à avoir recours aux services d’AMV donc je ne peux pas attester de la bonne prise en charge lors d’un sinistre.</t>
  </si>
  <si>
    <t>titi22-86260</t>
  </si>
  <si>
    <t>2 sinistres 1 degat des eaux et feu de cheminée habitations en 5 ans et hop viré de la maaf ainsi que l assurance voiture et moto sans aucun sinistre.je croyais a une farce mais non c est inadmissible.a quoi sert une assurance a rien juste a nous pomper du blé.j essaye de les contacter par telephone 10 fois mais dés que je donne mon nom on me balade pour pas m expliquer incroyable. merci quand meme a la conseillere de dinan qui ma envoyé les releves d informations auto et moto et me dit que j allais recevoir une lettre de resiliation et que ca vient de la direction desolés.cordialement</t>
  </si>
  <si>
    <t>remy-g-112961</t>
  </si>
  <si>
    <t>Les prix sont corrects par contre pour déclarer un accident par internet c'est compliqué pour une personne non habitué à internet, la taille des photos est aussi limitée et comme j'ai un appareil qui fait des photos de + de 3m° je suis ennuyé pour les joindre sur votre site</t>
  </si>
  <si>
    <t>gillesv-113175</t>
  </si>
  <si>
    <t xml:space="preserve">Devis assurance auto demandé en Avril, après 25 ans sans voiture assurée à mon nom car j’avais une voiture de service assurée par mon employeur.
Pas de soucis, me dit Maif, demandez votre historique sinistres à votre gestionnaire de flotte et rappelez-moi.
Ce que je fais, relevé en main, je le lis à Maif au téléphone 
« Voici votre devis, avec bonus 50% » me répond Maif, « envoyez-moi l’historique par mail et dès que vous aurez l’immatriculation de votre auto vous pourrez souscrire directement en ligne »
Tarif canon, accueil sympa, relances avec « salutations mutualistes »…. Je ne regarde même pas la concurrence et commande donc 10 jours plus tard, sitôt reçue ma carte grise et quelques jours avant livraison de l’auto.
Et là ….!
Stupeur « mutualiste »: « cher sociétaire, oublie le bonus 50, tu n’y as pas droit, en fait tu dois payer 80% plus cher »
… adieu Maif!
J’ai signalé cet abus à la DGCCRF
Maif s’offusque « vous avez commandé en ligne sans vérifier que le taux de 50% était confirmé »
… c’est sûr , après 10 jours depuis la réception de deux devis à 50% et leurs relances reçues sans aucune mention d’étude en cours ou d’alea possible, j’aurais bien évidemment dû comprendre que « sous réserve de confirmation » ne signifie pas « sous réserve de vérifier les informations partagées avant création du devis », mais plutôt: « sous réserve de notre bon vouloir »
Bon, finis les Sentiments Mutualistes de façade, j’ai trouvé vendeur plus honnête ailleurs.
</t>
  </si>
  <si>
    <t>ikalou-112532</t>
  </si>
  <si>
    <t xml:space="preserve">bonjour je vous conseil de ne pas prendre cette assurance, il ne tienne pas  leur engagement au nivaux des remboursements complémentaire avant de vous engagé voyer les avises de plus vous pouvais pas les avoirs au téléphone sais compliquer d'avoir des renseignements
dans l'ensemble pas de suivi clients a éviter  </t>
  </si>
  <si>
    <t>caumont-c-126361</t>
  </si>
  <si>
    <t>l'accueil téléphonique pour ma souscription a été parfait, après avoir si jamais il y a un soucis si c'est toujours aussi parfait. au niveau des pris un petit peu moins chère ne sera pas négligeable</t>
  </si>
  <si>
    <t>toudja-t-116845</t>
  </si>
  <si>
    <t>Rien n'a dire je suis satisfait de cette assurance auto. 
Le prix est convenable contrairement à d'autres assurances. 
Le personnels est vraiment cool.</t>
  </si>
  <si>
    <t>mohamed-tahar-b-128664</t>
  </si>
  <si>
    <t>Je satisfait des prix ainsi que les services rendu par direct assurance.
Je satisfait des prix ainsi que les services rendu par direct assurance.
Je satisfait des prix ainsi que les services rendu par direct assurance.
Je satisfait des prix ainsi que les services rendu par direct assurance.</t>
  </si>
  <si>
    <t>raphie-98979</t>
  </si>
  <si>
    <t>Cliente depuis de nombreuses années, je leur ai envoyé des clients.  j'ai eu uniquement un bris de glace et une tentative de vol sur mon véhicule et il m'ont radié. sachant que j'ai un garage fermé. ne jamais souscrire, ce sont des profiteurs.</t>
  </si>
  <si>
    <t>lila-h-128982</t>
  </si>
  <si>
    <t xml:space="preserve">Très buen au niveaux prismx et rapidité je n'ai pas trouvéee mieux ailleurs
Milles merci à vous pour cette efficacité rien à dire de plus 
Cordialement </t>
  </si>
  <si>
    <t>16 juillet 2018 suite à une expérience en juillet 2018</t>
  </si>
  <si>
    <t>md-65528</t>
  </si>
  <si>
    <t xml:space="preserve">madame,monsieur?
?mes ref 2339065?
il y a 48 h j'ai amené mon opel tigra DM 787 ZG 
car mes vitesses etaient dures à passer .mon garagiste a changé kit d'embrayage (880.51 e) 
j'ai récupéré  ma voiture ce matin  . Elle est tombée en panne sur le périphérique cet aprés midi ( les vitesses ne passaient plus du tout )
 J'ai appelé votre numero d'assistance qui m'a dit ne pas pouvoir m'envoyer un depanneur car j'étais à moins de 25 k de chez moi et m'a donné un autre numero  . la personne à peine aimable m'a dit d'appeler  la police car cela etait situé sur le periph avant de ma raccrocher au nez . 
j'ai donc eu affaire à un depanneur du periph 124.83 e
 qui m'a jetée à la 1ere sortie et m'a donné un autre numero  de dépannage pour me conduire à mon garagiste qui etait injoignable par téléphone cout 130 e
 ma voiture est actuellement chez mon garagiste .
mon contrat est le 34178961
je suis tous risques et n'ai jamais eu de probleme
j'ai chez vous d'autres contrat
 34179032
34179072,
63047442
inutile de vous dire que je suis tres mecontente du suivi de ma demande d'assistance et que je vais employer mon été à chercher une autre assurance de façon à transférer mes contrats . Je vous confirmerai   cela par LRAR
</t>
  </si>
  <si>
    <t>dedromeo--96983</t>
  </si>
  <si>
    <t>Dégâts des eaux le 20/11/2018, j attends toujours la remise en état des lieux. L expert ne prend que la moitié du papier peint confusion entre cagibi et buanderie. Plus de15 déplacement à l agence. Plusieurs appels au 0149147500 sans réponse après 20 minutes d attente. Au 03/09/2020 j attends encore.</t>
  </si>
  <si>
    <t>nathan-i-138516</t>
  </si>
  <si>
    <t>Les prix semblent correct pour une moto qui va très peu rouler ça va faire l'affaire. J'espère que si je vois fait assurer une seconde moto vous serez en mesure de me faire une réduction</t>
  </si>
  <si>
    <t>martine-95944</t>
  </si>
  <si>
    <t>Très competent au niveau prix....  Très courtois très aimable au niveau échange mails et documents très rapide dans les demandes.... L O'IVIER L'ASSURANCE QUE J CONSEILLÉ ATOUS... ????????????????????</t>
  </si>
  <si>
    <t>dyannick-d-116398</t>
  </si>
  <si>
    <t xml:space="preserve">
je suis satisfait de vos services , le prix me conviens 
j ai toutes mes voitures assurées chez vous 
il est facile de vous avoir au téléphone , ce qui est un plus pour une assurance en ligne 
au top </t>
  </si>
  <si>
    <t>lirisol-87277</t>
  </si>
  <si>
    <t>Economie importante réalisée grâce à AFI ESCA, par rapport à l'assurance de la banque</t>
  </si>
  <si>
    <t>thecoach06-96664</t>
  </si>
  <si>
    <t xml:space="preserve">Une honte: un service client inexistant, une incompétence nettement en dessous de la moyenne acceptable, des délais de remboursement ahurissants, des appels téléphoniques qui ne servent à rien, des contacts par mail qui ne servent à rien, des promesses de rappels fantômes, des changements de contrat sans en avertir le bénéficiaire, des erreurs maison grossières pour lesquelles on ne juge même pas  à avoir à s'excuser, des lettres recommandées auxquelles on répond par un message vocale laconique..... 
Autrement dit si vous avez besoin de rien vous êtes tout de suite servis.
Chez AG2RLaMondiale le client n'est pas roi, loin de là
On paie une cotisation pour services non rendus.
A croire que certains contrats ne les intéressent pas ou ne les intéressent plus .....
A vous de juger
</t>
  </si>
  <si>
    <t>saim-s-126534</t>
  </si>
  <si>
    <t>le processus est très simple et convivial, le site Web guide les utilisateurs à chaque étape sans aucun inconvénient. Par contre le prix est très bon spécialement pour les étudiants</t>
  </si>
  <si>
    <t>sylvie337-105968</t>
  </si>
  <si>
    <t>Après plus de 20 ans à la Macif qui me semblait une assurance humaine et respectueuse, JE LES QUITTE !! j'ai découvert un Grave Conflit d'Intérêt avec le cabinet d'expertise Saretec venu 2x à mon domicile pour des dégâts de condensation dûs à une panne de la vmc de l'immeuble, que cet expert a refusé de mettre en avant une 1e fois.....puis n'a purement et simplement PAS FAIT de rapport la 2e fois, refusant d'admettre la responsabilité du syndic de mon immeuble !! Il s'est passé maintenant 1 mois depuis sa 2e visite, plusieurs mails à la macif restés Honteusement et Scandaleusement Sans Réponse !!!! et toujours rien de ce rapport, et encore moins d'une indemnisation...... Je découvre donc des manoeuvres pour le moins douteuses et conflits d'intérêt évidents qui m'écoeurent. Et quand je mets le doigt dessus et demande des explications et l'avancement de mon dossier.....Rien, Silence radio. Voilà la réalité d'une assurance qui se dit sociétaire, humaine et à l'écoute.....</t>
  </si>
  <si>
    <t>jeannot-102057</t>
  </si>
  <si>
    <t>Je demande à clore mon contrat quand il sera à échéance pour trouver un près de chez moi car niveau client inexistant, pareil aucun preavis, juste mon compte supprimé un jour sans aucun mot de leur part quand à la date ou autre....
Aucun service client attention !</t>
  </si>
  <si>
    <t>georges-54349</t>
  </si>
  <si>
    <t>très bonne réactivité, accueil tel pro, suivi du dossier excellent en adéquation avec la demande</t>
  </si>
  <si>
    <t>suztl-51474</t>
  </si>
  <si>
    <t xml:space="preserve">Bonjour,
Assuré chez AMV depuis 8 ans sans aucun sinistre déclaré, je suis assuré en Dommages/collision et je viens d'avoir un accident où j'ai du freiner trop violemment, ma moto a glissé et est venue heurter un autre véhicule. Suite à ma déclaration, AMV ne veut pas prendre en charge les réparations de ma moto avec l'argument que mam moto a glissé avant de percuter l'autre véhicule. Dans mon contrat il n'est pas mentionné dans le cas de la perte de contrôle du véhicule est exclu de la garantie : « Le remboursement des dommages subis par votre véhicule ayant pour cause exclusive une collision (choc) avec un tiers identifié …. »
L'avant de ma moto a été endommagé à cause de la collision avec l'autre véhicule identifié. L'assurance ne veut pas revenir sur sa position et ne veut pas mandater un expert pour expertiser ma moto </t>
  </si>
  <si>
    <t>christophe-p-106600</t>
  </si>
  <si>
    <t>j'ai était satisfais durent les 6 ans chez vous, je n'est eu aucun n'accident aucun sinistre aucune perte de point.
j'ai une voiture éthanol recyclable a 95 pourcent, j'ai mon attestation  eco conduit, je suis inscrit sur la casse spécialisé pièce Saab recyclage.
et quand je demande un geste commerciale pour des mensualité abaissé on me le refuse.
ce n'est qu'une fois que j'ai souscrit ailleurs et demandé l'arrêt de mon contrat que l'on dédaigne me le proposé.
cerise sur le gâteau je découvre que m'a demande d'arrêt de contrat résiliation n'est pas pris en compte
je voulais resté chez vous mais la ce n'était plus possible.</t>
  </si>
  <si>
    <t>18 juillet 2018 suite à une expérience en juillet 2018</t>
  </si>
  <si>
    <t>eric-65574</t>
  </si>
  <si>
    <t>J'ai l'assistance panne 0 km.  Je me retrouve avec 2 roues à plats à 400 km de chez moi. Je n'ai droit à aucune assistance car pour eux aucune garantie n'est ouverte pour ce sinistre ! Pourtant ils font la pub sur leur site internet qu'en cas de pneus à plat on peut avoir l'assistance et même à 0km si on sousrit l'option !</t>
  </si>
  <si>
    <t>christian-f-105939</t>
  </si>
  <si>
    <t>Je suis très mécontent du procédé. Mon devis initial était de 380€ et il termine à 472€. Le devis est mensongé.  De façon inexpliquée il est passé à 420€ avant le paiement initial puis à 430€ car j'ai saisi 45 ans de permis au lieu de 43 ans (je suis donc devenu moins bon conducteur) puis passage à 472€ car 12 ans sans accident ne vous a pas convaincu. 
Croyez moi je ne vous recommanderai pas.</t>
  </si>
  <si>
    <t>bernard-t-108588</t>
  </si>
  <si>
    <t>je suis satisfait . GMF est trés réactif. Ecoute et professionnalisme envers ses clients , la GMF à chaque fois que j'ai eu besoin d'une aide ou d'un renseignement m'a toujours accompagné .</t>
  </si>
  <si>
    <t>valerie-63044</t>
  </si>
  <si>
    <t>DIRECT A FUIR !
Grâce aux devis fournis par un comparateur, nous avons choisi d'assurer chez DA 2 véhicules supplémentaires en "Tous Risques" (Civic 9 + Yaris 3 en plus d'une Yaris 1 en "Tiers Maxi" et de notre logement) :
Contrat souscrit en ligne pour la HONDA Civic 9 en février 2018 :
Conducteur 50% de bonus depuis 12 ans et plus le 1er avril 2018
Cotisation annuelle TTC : 401,03 Euro
Fréquence de paiement : mensuelle (33,41 Euro par mois)
Contrat souscrit en ligne pour la TOYOTA Yaris 3 en mars 2018 :
Conducteur 50% de bonus depuis 12 ans et plus le 1er avril 2018
Cotisation annuelle TTC : 329,02 Euro
Fréquence de paiement : annuelle
En mars,  DA proposait 40 Euro de remise pour tout nouveau contrat souscrit chez eux avant le 31 mars.
Par téléphone ils nous ont carrément affirmé que cette offre promotionnelle ne nous concernait pas car la Yaris 3 allait remplacer notre Yaris 1 (une fois vendue) assurée chez eux depuis 2013 mais sous un autre numéro de contrat avec 50% de bonus depuis 12 ans et plus au 1er avril.
Quelques jours après avoir validé, signé numériquement le contrat et payé intégralement les 329,02 Euro de cotisation annuelle de notre Yaris 3, nous recevons un mail de DA nous informant que le montant de notre cotisation est erroné et non conforme.
De 329,02 Euro (tarif proposé par le comparateur) nous passons à 389,73 Euro !
Pourquoi une augmentation de 60,71 Euro... ?! Parce que 15 JOURS avant le 1er avril, nous sommes à 50% de bonus depuis 11 ans et NON PAS 12 ans !!!!!! Ca fait chère la semaine ! A combien se serait montée la cotisation avec 50% de bonus depuis 11 ans et 1 jour...???!
Malgré les 329,02 Euro versés en 1 fois pour notre Yaris 3, DA nous menace maintenant de ne plus nous assurer si nous ne signons pas électroniquement leurs nouvelles Conditions Personnelles et ne réglons pas les 60,71 Euro restant avant le 15 avril.
Bref, nous sommes pris en otages !
Scandalisés par les FAUX TARIFS AVANTAGEUX, l'absence de considération et de tout geste commercial pour rectifier le tir, nous les avons avertis de notre intention de clôturer tous nos contrats et de dévoiler leurs pratiques douteuses.
A cela, un des conseillers du service clientèle nous a, d'un ton irrité et condescendant, directement orientés vers le service des résiliations.</t>
  </si>
  <si>
    <t>05 août 2018 suite à une expérience en août 2018</t>
  </si>
  <si>
    <t>ita40-23528</t>
  </si>
  <si>
    <t>Dans le cas d'une déclaration de sinistre récente pour effraction, dégradations, vol et séjour probable du ou des intrus pendant au moins quelques heures dans une résidence secondaire: conseillers MAAF injoignables pendant des semaines; informations fournies contradictoires et finalement indemnisation proposée ridicule: 33 € pour remboursement d'un verrou fracturé que j'ai remplacé moi-même en urgence pour éviter nouvelle intrusion, cela après avoir fait 300 km pour me rendre sur place pour un dépôt de plainte que MAAF m'avait dit indispensable pour pouvoir préciser l'indemnisation !</t>
  </si>
  <si>
    <t>rose-110209</t>
  </si>
  <si>
    <t>Totalement d'accord avec les avis. La pire mutuelle que j ai connu. Soins orthodentiques de ma fille en janvier et remboursement qui arrive au bout de 4 mois après presque  un appel par semaine. J'ai jamais vu ça, tout ça car ils ne veulent pas prendre en compte mon numéro de secu (parents séparés) pour  raccorder mes enfants. On a la très Nette impression que le personnel est formaté à rassurer et que les dirigeants font traîner le plus possible le rbsmt.......</t>
  </si>
  <si>
    <t>christophe-d-113491</t>
  </si>
  <si>
    <t>excellent conseiller excellent rapport qualité prix tout est parfait rien à redire je conseille vivement direct assurance à tout le monde. Encore bravo pour cette qualité et ces prix.</t>
  </si>
  <si>
    <t>eric-m-110594</t>
  </si>
  <si>
    <t>Client depuis plus de dix ans voiture te maison je regrette que l'on ne puisse pas assurer le camping car et la moto, les services et les prix sont tres satisfaisonts</t>
  </si>
  <si>
    <t>27 avril 2017 suite à une expérience en avril 2017</t>
  </si>
  <si>
    <t>gilbert-54172</t>
  </si>
  <si>
    <t>mon père 84 ans s'est vu être résilié par cette assurance suite a 2 sinistres en 2016
le premier est une vitre brisée par les pompiers qui lui sont venus en secours suite a une chute chez lui car il avait appuyé sur son médaillon de télé assistance ( col du fémur cassé )
la  deuxième fois sa clôture a été endommagée par un voisin qui a oublié le frein a main de sa voiture   et après  la remise en état   mon père était perdant de 500 €.
Je me suis pris la tête avec le courtier  qui est multicartes ; Allianz , Thelem  swiss lif etc  mais ce dernier n'a rien voulu savoir et je pense qu'il est la cause de la rupture de contrat</t>
  </si>
  <si>
    <t>aysenur-m-126266</t>
  </si>
  <si>
    <t xml:space="preserve">Trop cher pour une assurance jeune conducteur et étudiant. En espérant avoir des prix plus convenables très rapidement. 
Niveau rapidité je peux donner un 10/10. 
</t>
  </si>
  <si>
    <t>jim78000-54877</t>
  </si>
  <si>
    <t>Mutuelle inutile, à déconseiller. Mutuelle très chère par rapport aux services qu'elle offre, pour ce qu'elle rembourse prenez plutôt une mutuelle à 1 euros vous serez gagnant. N'offre aucune protection réelle, ne parlons du service client incompétence totale... Pas étonnant que j'entends parler de cette mutuelle qu'en des termes peu élogieux...</t>
  </si>
  <si>
    <t>victor2009-82067</t>
  </si>
  <si>
    <t>2 sinistres non responsables et la gmf me vire. De plus,  la gmf souhaite que je fasse une courrier de résiliation. 
C est eux qui virent et c est à moi de résilier 
Attention à cette assurance</t>
  </si>
  <si>
    <t>amandine-t-108151</t>
  </si>
  <si>
    <t>Je suis un peu déçue de voir que ma cotisation a augmentée ! sans aucune explication ou justification valable alors que je n'ai eu aucune déclaration de sinistre en 2ans. Je pense donc changer d'assurance rapidement</t>
  </si>
  <si>
    <t>philippe-j-116564</t>
  </si>
  <si>
    <t>Je suis très satisfait , est du prix je mais 4 étoile sans douter , je vous remercie est vous Souhaite une bonne journée à tous merci est bonne journée</t>
  </si>
  <si>
    <t>charly-d-124657</t>
  </si>
  <si>
    <t>Satisfait du prix et de plus je vais vous recommander à certaines personnes. De ce fait n'existe t-il pas chez vous un parrainage . Si oui veuillez me le confirmer par mail</t>
  </si>
  <si>
    <t>amine-58783</t>
  </si>
  <si>
    <t>contrat n° 230526 J'ai souscrit un contrat à cette assurances j'ai pas reçu de carte vert tout l'année d'assurance 30/10/2016 au  30/10/2017 pourtant j'ai payé tout l'année .  Communication impossible, call center incompétent cordonner d'adresse incorrecte .il ne veule  pas me résilier mon contrat .j'ai envoyé une lettre recommander avec avis de passage il veule me faire manger une 2eme année . j'ai pas reçu de relevé d'information .assurance catastrophique .</t>
  </si>
  <si>
    <t>nicolas-d-112388</t>
  </si>
  <si>
    <t>L'idée est très intéressante. Cependant la mise en pratique est catastrophique pour moi. Le module fonctionne une fois sur 10 environ. Dernièrement, il m'a mis une très mauvaise note, j'ai donc décidé de faire très attention et de rouler tranquillement pour équilibrer le tout et la note reçue est pire qu'avant ! incompréhensible.</t>
  </si>
  <si>
    <t>philippe-66-113962</t>
  </si>
  <si>
    <t>Bonjour
GROUPAMA UNE ASSURANCE POUR LES ACTIONNAIRES PAS POUR LES ASSUMER 
Je suis Vraiment déçu du groupama (pour un sinistre à 65 €
Suite à un sinistre notre fils à envoyé le ballon sur la paire de lunettes du professeur de sport
La somme pour les réparations est de 65 € mais la Franchise est de 140 €
Donc groupama ne rembourse pas les réparations au professeur.
J ai tellement honte du groupama
Je vais payé avec respect les réparations des dégradation pour la somme de 65 €
Notre fils à 16 ans et à toujours était assuré à groupama un sinistre en 13 ans 
Pour la somme d 65 €
Et vous déconseille Fortement le groupama</t>
  </si>
  <si>
    <t>soyer-romain-99502</t>
  </si>
  <si>
    <t>Pour faire suite au précédent je viens également de recevoir le même courrier, que mes contrats étaient résilier suite à l'altération de notre relation commerciale. Après plusieurs appels personne n 'a su me donner une raison à tous ça. En tous cas je tenais a saluer l esprit mutualiste de la Maif, avec lequel je me trouve a payer le double de cotisation au pres d'un autre assureur alors que j'ai été résilier sans raison,et une chose qui est sur  ils sont plus rapide a vous résilier qu'a vous aider dans vos démarches en cas de sinistre.</t>
  </si>
  <si>
    <t>rigon-s-123968</t>
  </si>
  <si>
    <t>Je suis satisfaite du service.
Les conseillers sont très sympathiques et à l'écoute. Peu d'attente sur le service téléphonique
Les prix sont respectables.</t>
  </si>
  <si>
    <t>chakime-100490</t>
  </si>
  <si>
    <t>Bonjour,
Mon mari est en ALD depuis le 7 avril 2020 nous avons envoyé les documents par le site et a ce jour tjs rien nous vivons a 5 avec 440 euros tous les 15 jours de la SS quand je les appels tjs la même réponse nous avons fait remonté l'info au service gestion nous sommes dans une situation financière critique mais rien a foutre elle me dit qu'elle se met a notre place comment elle peut nous dire cela quand elle touche son salaire en entier. Aujourd'hui le 23/11/2020 le service gestion traite les réclamation du 19/08/2020 et nous la réclamation remonte au 21/09/2020 c'est pas concevable une assurance comme ça il faut la dénoncé et que personne ne prenne un contrat chez eux je suis en train de voir pour un recours juridique je demande a ceux qui l'on déjà fait de me donner des tuyaux car je n'en peux plus.
Merci de me lire</t>
  </si>
  <si>
    <t>brochot-e-122910</t>
  </si>
  <si>
    <t>Satisfait de la mise en relation avec les clients.
Personnel gentil et chaleureux.
Bon rapport service/prix.
Site internet intuitif est bien développé.</t>
  </si>
  <si>
    <t>lili-121852</t>
  </si>
  <si>
    <t>Cliente depuis 2 ans, Très bon service relation client , la conseillère Lamia as résolue mon problème et m’as guidé le mieux possible , très satisfaite !</t>
  </si>
  <si>
    <t>romaindu54-70709</t>
  </si>
  <si>
    <t>coupe la connexion noémie avant la date de résiliation définitive ce qui oblige à avancer les frais médicaux sachant qu'il avait déjà fallu un certain délai pour la mise en place . Pas d'envoi de renouvellement de carte donc sans droits pour les pharmacies qui vous font passer pour un mauvais payeur alors ue bien sur à jour de cotisation.</t>
  </si>
  <si>
    <t>clement-f-134404</t>
  </si>
  <si>
    <t>Je suis très satisfait du service si je ne reçois pas d'appels sans arrêt de conseillers qui ne répondent pas. Les prix sont très abordables, dommage qu'il faille penser en une fois, et non en mensualités !</t>
  </si>
  <si>
    <t>24 septembre 2018 suite à une expérience en septembre 2018</t>
  </si>
  <si>
    <t>indigne-67077</t>
  </si>
  <si>
    <t xml:space="preserve">Assurance nullissime. Des soucis très importants de structure de ma maison, dus probablement à des mouvements de terrain : premier appel d'urgence, mon cas ne rentre pas dans les cases, rappelez demain ; par la suite : refus total de prendre quoique ce soit en charge, ni expert, ni compensation, ni rien. Que du mépris. </t>
  </si>
  <si>
    <t>faf-la-rage-98632</t>
  </si>
  <si>
    <t>A fuir!!! Chez eux depuis plus de 15 ans, j'ai eu 2 sinistres casi en même temps, Grêle + vandalisme. Il m'ont fait payer 2 franchises à 480 chacune car 2 dossiers différents. Je leur demande donc un geste commercial sur la 2eme franchise....UN GROS VA VOIR AILLEURS SI J'Y SUIS de leur part. J'ai fermé tous mes assurances chez eux et partis voir ailleurs et c'est bien mieux chez les autres.
DES INCOMPETENTS qui n'écoutent pas leur assurés.</t>
  </si>
  <si>
    <t>mouss-64123</t>
  </si>
  <si>
    <t>erika  tres agreable a parler au telephone et a l'ecoute du client comprend le probleme rapidement</t>
  </si>
  <si>
    <t>desenclos-s-129156</t>
  </si>
  <si>
    <t>Satisfait, le prix est correct vis à vis des garanties proposés
Le conseiller était sympa et l'écoute, il a répondu à toutes mes questions, n'hésitez pas à lui donner de l'argent en plus à la fin de ce mois-ci, il ne m'a rien demandé, j'ai écrit cela car si vous avez un responsable relation client, cela le fera probablement rire de lire ceci, toutefois, pensez quand même à lui donner des sous après avoir rigolé...</t>
  </si>
  <si>
    <t>turc-f-111296</t>
  </si>
  <si>
    <t>Je suis satisfait du prix et des services que l'on m'a indiqué.
De plus les garanties sont pour moi claires.
Maintenant il ne reste plus qu'a voir avec cette assurance si tout se passe bien !</t>
  </si>
  <si>
    <t>mika-75993</t>
  </si>
  <si>
    <t xml:space="preserve">Bonjour a tous,
comme beaucoup de personne ici à première vu, trouve que la sogecap son incompétent et bien je vous le confirme !
Moi sa fait 2 ans que je me bat avec eux pour une prestation que je paie tous les mois !
Document perdu, demande de pièces en doublon, on vous dit je vous rappel mais personne vous rappel etc.....
Clairement je vous déconseille cette assurance !
En juillet 2018 je suis tombé malade dans leur contrat il est préciser que la sogecap prendre la relève au bout du 91 éme jour mais il on commencé à prendre en charge au bout de 330 jours soit 11 mois plus tard et après sa aucun virement mensuelle mais toujours la à réclamé des pièces et en plus déjà fourni afin de gagné du temps !!!!
sa fait 2 ans que je suis en incapacité de travailler mais il son encore la à me demander des pièces 
A ce jour je suis en invalidité et sa fait 5 mois la sogecap ne me paie pas parconte il prélève bien tous les mois sur mon compte.
Alors faite comme moi, je ne suis plus à 6 mois prêt donc j'engage une procédure auprès du tribunal article 1103 et 1231-1 du code civile enfin que cette assurance soit punis par la loi .
je vais mettre une pétition contre la Sogecap en ligne ou je vous transmettrez le liens afin qu'il respecte leur contrat.
En vous remerciant 
 </t>
  </si>
  <si>
    <t>bay-57508</t>
  </si>
  <si>
    <t xml:space="preserve">a fuir !!!!! pas responsable de tt meme si t'as des enfants s'en fiche totalement !! 
plusieurs mois pour  rembourser bcp de paperasse pour gagner du temps  même lors d'un sinistre non responsable avec des enfants.
Enfin j'ai cédé et j'ai changé d'assuarnce , je peu  vous dire que c'est different niveau relationel et traitment de dossier lors d'un sinistre </t>
  </si>
  <si>
    <t>jess12-56126</t>
  </si>
  <si>
    <t xml:space="preserve">Service client insatisfaisant - Franchise assez élévé en cas de sinistre ce qui explique le tarif mensuel peut élévé.
</t>
  </si>
  <si>
    <t>philippe-l-110182</t>
  </si>
  <si>
    <t>Prix intéressant, plus logique par rapport à mon ancienne assurance trop élevé malgré aucuns sinistres depuis des années en comptant mes bonus, et en ayant eu une augmentation de la cotisation</t>
  </si>
  <si>
    <t>celine05-101244</t>
  </si>
  <si>
    <t>L'assureur GROUPAMA nous a résilié sur un sinistre même pas pris en charge dans le contrat (sur un terrain en indivision), donc ils n'ont rien payé... et d'une valeur de 100€...</t>
  </si>
  <si>
    <t>pierrick-m-108149</t>
  </si>
  <si>
    <t>La proposition que vous nous avez faite nous satisfait, le dossier est très simple et validation très rapide, notre interlocuteur Benjamin est très sympathique, et toujours disponible.
En vous remerciant.</t>
  </si>
  <si>
    <t>jean-christophe-l-128213</t>
  </si>
  <si>
    <t>Satisfait du service et de l'accueil téléphonique. Un appel, un devis, une souscription.
Claire net et précis.
Toutes les informations sont transmises et souscription immédiate</t>
  </si>
  <si>
    <t>virginie60-67455</t>
  </si>
  <si>
    <t>j ai etais satisfaite de ma couverture mutuelle de santée a néoliane pendant 1 ans; c'est pour ça que je reviens vers vous aujourd huit, le prix et les remboursements sont satisfaisant.</t>
  </si>
  <si>
    <t>nadiaadjo-93145</t>
  </si>
  <si>
    <t>Injoignable, que ce soit par mail par téléphone, jai appelé 25 fois + 8 mails et j'ai même essayé par message privé sur Twitter ^^ (je suis énervée et désespérée) j'ai toujours pas eu de réponse, aujourd'hui je veux simplement résilier et ça non plus personne n'est capable de me répondre ?? je regrette amèrement d'avoir quitté mon ancien assureur...</t>
  </si>
  <si>
    <t>14 septembre 2020 suite à une expérience en septembre 2020</t>
  </si>
  <si>
    <t>blancoroub-97351</t>
  </si>
  <si>
    <t>Tres agreable et tres professionnel. Le conseiller m a aiguillé a la perfection. Je recommande vivement. Les tarifs tres attractifs et les garanties de neoliane santé senior on fait la difference</t>
  </si>
  <si>
    <t>quelen-r-126574</t>
  </si>
  <si>
    <t>Équipe efficace en cas de renseignements, les contrats auto reste intéressants au point garantis et prix. A voir pour sûrement d'autres contrats auprès de cette compagnie.</t>
  </si>
  <si>
    <t>robertv-59275</t>
  </si>
  <si>
    <t>A fuir, en cas de annulation ils remboursent jamais, ils sont injoignable, aucun réponse  aux emails. Quand ils répondent au téléphone ils sont énormément lent 80 centimes par minutes!!!! Le jour après que nous avons payé par carte notre carte était soudain utilisé en Mexique 3 fois et notre banque a bloqué la carte heureusement. Nous avons signalé cette entreprise à la police.</t>
  </si>
  <si>
    <t>karine-d-131830</t>
  </si>
  <si>
    <t>Satisfait du service internet et prix attractif 
J attends de voir la suite s il devait y avoir un souci 
Prix compétitif garanties semblent correctes</t>
  </si>
  <si>
    <t>bolze-s-132206</t>
  </si>
  <si>
    <t>satisfaite de vos services. Mais merci encore de faire baisser vos tarifs. il faudra que je vois mes autres contrats avec vous de deux autres voitures</t>
  </si>
  <si>
    <t>loulou-94169</t>
  </si>
  <si>
    <t>Super pour un retraité qualité / Prix .
J'ai 2 enfants avec 2 autres véhicules à assurer, j'espère avoir un code réduction pour chacun d'eux.
A suivre sur la qualité des services.</t>
  </si>
  <si>
    <t>user-107210</t>
  </si>
  <si>
    <t>Une assurance qui aime bien encaisser mais qui n'aime pas redonner l'argent en cas de problèmes. Nous sommes écœurés ! Je ne recommande pas du tout !!!</t>
  </si>
  <si>
    <t>steph-69009</t>
  </si>
  <si>
    <t>On a volé toutes les pièces sièges levé de vitesse ...de ma voiture devant la maison il ne reste que la carcasse les personnes ont été dérangé vers 5h du matin ils étaient en train de lever les portières.. Cela fait 24 'jours on m'a proposé une voiture de location 15 jours et l'assurance enquête car selon l'expert il n'y a pas eu effraction comme si par hasard ce soir là j'avais ommis de fermer la porte et comme par hasard des personnes bien équipés sont passés par là alors que même à la télévision on nous montre comment ouvrir une voiture sans effraction de plus les voleurs pro sont équipés pour ouvrir plus qu'une clio3!! De plus certains agents qui répondent au téléphone ne me laisse pas parler ils n'écoutent pas coupent la parole, mal informés  et il y en a une qui n'avait pas le bon dossier elle me disait n'importe quoi et quand elle s'en ai rendu compte elle me prenait de haut au lieu d'au moins je ne dis pas s'excuser mais avoir un comportement correct..</t>
  </si>
  <si>
    <t>dada77-67977</t>
  </si>
  <si>
    <t>assure depuis des années je vient de subir une effraction aucune aide pour remplace ma fenêtre donc je fait un devis chez lapeyre prix 1013 euro axa veut voire a la baisse mon devis car ai marquer dessus remplacement simple vitrage par double il me propose 729 euro sur le qu4el on me déduit 163 euro de franchise 566 euro donc je paie la moitié de la fenêtre alors que je suis assure vol effraction axa sont des escorte a fuir</t>
  </si>
  <si>
    <t>09 mars 2017 suite à une expérience en mars 2017</t>
  </si>
  <si>
    <t>stephane-53129</t>
  </si>
  <si>
    <t>Actuellement chez cette assureur, j'ai voulu modifier mon contrat pour mettre ma femme en 2 ème  conducteur (jeune permis). Pour faire le devis, pas de soucis, mais lors de l'appel pour modifier mon contrat dans le sens de leur devis, leur réponse a été NON, car votre femme à moins de 3 ans de permis. Ok elle a moins de 3 ans, mais c'était stipuler sur leur offre. Du coup il n'assure pas. Donc j'ai un devis qui sert à rien!!!</t>
  </si>
  <si>
    <t>mollenthiel-97690</t>
  </si>
  <si>
    <t>J'ai eu un sinistre, qu'ils refusent de me payer entièrement, sous pretexte que les factures que je leurs aurais envoyé seraient fausses. Or ce sont bien des vrais.
Il essaient de m'intimider pour que j'accepte de renoncer à l'indemnisation. Je trouve cela scandaleux</t>
  </si>
  <si>
    <t>mohamed-t-138087</t>
  </si>
  <si>
    <t>Impeccable je suis vraiment satisfait du prix et des options ajouter pour les garanties en plus , je recommande vivement cette assurance qui propose des prix attractif</t>
  </si>
  <si>
    <t>michel11-61928</t>
  </si>
  <si>
    <t>JE SUIS LA FORMULE DEPUIS 2015 ET JE SUIS SATISFAIS</t>
  </si>
  <si>
    <t>mamina-128506</t>
  </si>
  <si>
    <t xml:space="preserve">Bonjour,
très satisfaite de cette mutuelle , prix raisonnable, remboursements satisfaisants.
Site pratique pour la communication rapide.
J'ai appelé l'autre jour pour un remboursement, j'ai eu Emeline au téléphone, très courtoise, sérieuse et professionnelle, elle à pu résoudre mon problème.
Je recommande cette mutuelle.
</t>
  </si>
  <si>
    <t>stju-55985</t>
  </si>
  <si>
    <t xml:space="preserve">Une catastrophe! À fuir absolument. AD vous propose un devis à bas prix à la souscription, puis rehausse le tarif sous prétexte de règlement intérieur ne les autorisant pas à reprendre votre historique - accepte par MACIF, MMA, Arkea etc.... - et vous double le tarif. Vous demandez donc résiliation et là... Tous les obstacles possibles sont mis en travers de votre route.. Refus du service client , demande de LR, demande de renvoi des lettres recommandées à une autre adresse que celle spécifiée dans les conditions générales, Raccrochage des conseillers au téléphone. Cerise sur le gâteau, prélèvement NON autorisé sur votre CB de la différence de tarif "proposée" et non signée ( donc contrat non valide!) . Une stratégie 
DÉLIBÉRÉE. Une honte pour AXA qui sera reportée à l'assemblée générale des actionnaires, à la justice et aux associations de consommateurs.
Peut être ce site ( ou leur marketing est présent) permettra t il de parler à d.autres interlocuteurs qu'a des perroquets -aucune animosité contre eux-  mais dressés à donner des non réponses stéréotypées et ILLÉGALES ! 
</t>
  </si>
  <si>
    <t>kylian-r-116745</t>
  </si>
  <si>
    <t>Ras tout c est très bien passer. Facilité de compréhension. Niveau expliquation nickel.
 Rien a dire c étais parfait plus qu à attendre les papiers ..</t>
  </si>
  <si>
    <t>david-h-106089</t>
  </si>
  <si>
    <t>Tarif attractif , les risques par rapport aux véhicules et aux types d'utilisation ont été bien analysés. Rapidité de proposition de devis et devis très clairs.</t>
  </si>
  <si>
    <t>boina-a-127569</t>
  </si>
  <si>
    <t>Je suis satisfait du service et le prix me convient merci pour votre gentillesse et votre attention en vers moi je ferais pareil pour vous montrez ma gratitude</t>
  </si>
  <si>
    <t>benoit-b-124746</t>
  </si>
  <si>
    <t>service satisfaisant et proche du client, par contre, lors de notre sinistre, l'entreprise chargée de changer notre porte a été trop lente...presque un an pour changer une porte...</t>
  </si>
  <si>
    <t>Après avoir effectué une comparaison sur un comparateur d'assurances, Eurofin était la deuxième sur la liste (bien évidemment, stratégie marketing bien rodée), une conseillère m’appelle et commence à me parler des détails du devis. Au moment où elle me parle du prix qui est à payer en une seule fois et que ça va devenir plus cher avec en payant par mois, la conseillère me dit "On aura essayé monsieur" et me remballe, limite elle me raccroche au nez. Ca tombe bien j'étais déjà sur le site au moment où je lui parlais!
La community manager:  pas la peine de mettre une réponse je ne reviendrai plus et je conseille tous le monde de faire pareil !!</t>
  </si>
  <si>
    <t>coco-99824</t>
  </si>
  <si>
    <t xml:space="preserve">J'ai un dossier sinistre (M 20 0788491 R / Réf. expert : 2020ST01771) qui a fait l'objet d'une expertise que je conteste. Refus de prise en charge des travaux consécutifs à une recherche destructive de fuite, au motif selon lequel le plombier voudrait remplacer mon WC. Or celui-ci a été déposé et reposé à l'identique et, loin de travaux d’amélioration, il y a une perte de superficie des toilettes (pour raisons techniques). Cela fait un mois que je demande une révision d'expertise sans succès, l'expert initial ne voulant pas revenir sur sa décision. Jusque là, j'étais entièrement satisfaite de la réactivité de la Maïf et de la qualité de ses expertises. Mais je constate une dégradation. Relations commerciales toujours très cordiales mais avec une visée stratégique de gain de temps (on me demande de  patienter en attente de la réponse de l'expert). Dossier partagé jusqu'à ce que je demande une tierce expertise. Même stratégie :  la nouvelle personne en charge du dossier doit prendre encore 8 jours pour en prendre connaissance. Je suis très déçue et commence à douter sérieusement des valeurs mutualistes affichées qui ne valent que lorsque le ratio client est favorable. J'ai pourtant 7 contrats à la Maïf (5 habitation et 2 automobiles) et suis cliente depuis plusieurs années. Mais je ne dois sans doute plus rassez "rapporter" assez, ayant eu la défaveur de sinistres ces derniers temps. Je vais commencer à regarder auprès d'autres assureurs.
</t>
  </si>
  <si>
    <t>arthur--102546</t>
  </si>
  <si>
    <t xml:space="preserve">
Faux arguments commerciaux :
on vous parle de dérogation spéciale qui n’existe pas et les propos sont flous.
Pour un métier qui demande beaucoup de rigueur car un accident de voiture peut bouleverser une vie entière, cette compagnie est dangereuse (pour l’avoir vécu, un soir à 17h00 vous recevez un appel hallucinant de cette pseudo compagnie d'assurance qui vous informe que le lendemain votre véhicule ne sera plus assuré ! Sans aucune raison, ils vous lâchent comme une m.... et débrouille toi pour trouver une assurance en fin de journée pour le lendemain !) Ils sont inconscients.
Il ne peut y avoir que mieux ailleurs.
A bon entendeur.</t>
  </si>
  <si>
    <t>yann91-130430</t>
  </si>
  <si>
    <t xml:space="preserve">A fuir ! 
Ou en tout cas, ne pas comettre l'erreur de prendre leur tous risques. 
En cas d'un sinistre, on fera tout pour ne pas vous rembourser. 
J'ai un sinistre sur une nouvelle voiture, le jour de retour de vacances, des dommages partout des deux coté couverts par de la peinture noire. Leur expert mandaté, sans aucun entretien ni échange avec moi, se prononce pour donner une conclusion vague au sinistre. L'assurance m'envoie balader entre elle et l'expert. Elle refuse d'indémniser au final. 
Prochaine étape : Avocat et Tribunal contre ce service AXA catastrophique. 
Dommage et triste qu'on nous prenne pour des moutons !
</t>
  </si>
  <si>
    <t>ao-121842</t>
  </si>
  <si>
    <t>C'est une catastrophe. Les temps d'attente sont interminables, et quand on réussit à avoir un conseiller, on nous redirige vers des services "plus compétentes" qui n'arrivent jamais au bout de la demande. J'ai passé et compter, 4h au total la semaine dernière et je n'ai toujours pas de réponse à mes questions. Fuyez, mais fuyez vraiment loin loin d'eux !</t>
  </si>
  <si>
    <t>jm-13-139184</t>
  </si>
  <si>
    <t>Ma mère 90 ans assurée depuis 35 ans à la Matmut. Un dégât des eaux en 2020 et un autre en 2017 . Elle reçoit un courrier en recommandé comme quoi la Matmut ne peut plus l’assurer ! Malgré un courrier de réclamation. Rien n’y change, il reste sur leurs positions . Et ils osent faire de la pub à la télé !! Inadmissible. Je ne recommande vraiment pas cette assurance .</t>
  </si>
  <si>
    <t>hewson-61446</t>
  </si>
  <si>
    <t>Ayant subi un acte chirurgical en ambulatoire dans une clinique, j’ai dû débourser (frais de dépassement) la somme de 963€, entre le chirurgien, l’anesthésiste et la chambre pour la journée, je constate aujourd’hui que je ne serai remboursée que de 206€. Une miette. Ridicule, mais surtout déçue. Si certains s’interrogent sur quelle mutuelle choisir, ne prenez surtout pas celle-ci. Regardez les autres assureurs.</t>
  </si>
  <si>
    <t>jmf-100365</t>
  </si>
  <si>
    <t>Le service de L'Olivier s'est montré accueillant, compréhensif, efficace. Le processus est mené rondement, la réactivité aux demandes est bonne. Je n'ai jusqu'alors que des motifs de satisfaction.</t>
  </si>
  <si>
    <t>28 août 2018 suite à une expérience en août 2018</t>
  </si>
  <si>
    <t>La MAIL veut assurer mon fils comme conducteur alors qu'il n'a pas encore  le permis de conduire ?</t>
  </si>
  <si>
    <t>25 septembre 2019 suite à une expérience en septembre 2019</t>
  </si>
  <si>
    <t>kriss41-79450</t>
  </si>
  <si>
    <t>Merci à Glendale pour son amabilité et ses conseils.il à tres bien répondu à mes attentes car il était à l'écoute</t>
  </si>
  <si>
    <t>jo-59063</t>
  </si>
  <si>
    <t>Moi aussi je trouve inadmissible que le numéro d'appel soit surtaxé, j'en suis aujourd'hui à 25 € d'appel. D'autre part, je me trouve aujourd'hui dans l'impossibilité de souscrire un contrat pour mon nouveau véhicule. Malgré la preuve du paiement total de ma prime d'assurance pour mon ancien véhicule (attestation de l'huissier de justice adressée par mail à Active Assurance), véhicule que j'ai vendu depuis, ils refusent d'assurer mon nouveau véhicule (dont j'ai besoin pour aller travailler) avant d'avoir le règlement que l'huissier doit leur faire parvenir le 8 décembre. Active Assurance très compétitive au niveau tarifs mais service clients incompétent du fait que l'on n'a jamais la même personne au bout du fil et qu'ils nous donnent des infos différentes à chaque fois. A fuir dès que possible</t>
  </si>
  <si>
    <t>renol-67349</t>
  </si>
  <si>
    <t>mauvais conseil sur le choix des garanties (franchises élevées pour appâter avec un prix moindre), pas actif dans la gestion d'un sinistre, frais pour mensualiser et lors du renouvellement !</t>
  </si>
  <si>
    <t>raymond-105308</t>
  </si>
  <si>
    <t>bonjour j ai résilier mon contrat santé le 19-02-2021 a ce jour aucune réponse que ça soit par mail ou par téléphone le courtier a lu mon mail aucune réponse il me reste plus qu' arreter mon prélèvement bancaire.je ne recommande pas cette mutuel aucun contact.</t>
  </si>
  <si>
    <t>parichon-c-114481</t>
  </si>
  <si>
    <t>Le devis est clair, la rapidité du service par internet est impressionnant. Les demandes d'informations sont concises et rapides. La procédure "step by step" est eficace!</t>
  </si>
  <si>
    <t>wayan-55165</t>
  </si>
  <si>
    <t>mon véhicule s'est fait heurter par un camion au stationnement, la chance dans tout ça est que la police était sur les lieux et a relevé l'identité du conducteur. A partir de ce moment commence le pélérinage. cafouillage total au niveau de la hotline au sujet de la procédure à mener, mauvaise et/ou manque d'information sur la prise en charge. Ex: me demander dans quel garage je souhaite que mon véhicule soit remorqué( hotline dépannage). 1h après on me fait comprendre qu'il vaut mieux choisir un garage...agréé sinon je dois avancer les frais (hotline gestion des sinistres). j'ai du rappeler la hotline "depannage" (oui vous l'avez compris, il y a 2 numéros!!). J'apprends au passage que très peu de garagistes accèptent de travailler avec Directassurance. 
J'ai du réexpliquer mon incident plusieurs fois à la même et à plusieurs personnes.
1 mois après, mon véhicule est toujours au garage en attente de confirmation de la prise en charge, on avait oublié de me préciser que la procédure pouvait prendre...6 mois (je l'ai appris il y a qq jours). 
je remercie cette formidable conseillère qui a compris mon désarroi et qui s'est défoulé à le faire avancer.
Etre mieux conseillé en amont m'aurait permis de prendre les devant.
Avancer les frais est dans les cordes de l'assureur d'autant plus que la procédure a de grande chance d'aboutir.
En attendant, je demande des devis de compagnies concurrentes et bien sur je lis vos opinions sur ce site.</t>
  </si>
  <si>
    <t>bernard-60089</t>
  </si>
  <si>
    <t>aprés avoir fait un devis , j'ai fait une premiere demarche pour faire les papiers qu'il me demander , aprés réflection j'ai changer d'avis au bout de 1semaine pour me rétracter en envoyant un mail , en changeant part une autre assurance moin chere ! malgré cela j'ai reçu un courrier de mise en demeure de payer 200 euros alors que j'ai meme pas utiliser leur assurance , j'ai pas arreter de les appeler pour leur dire que je me suis retracter , il mon dit ok pas de soucis et desoler ! mais apres 1 semaine encor reçu une lettre e mise en demeure de payer , donc au files des mois ils sont fini par comprendre , maissssssssss quel galère , a eviter absolument</t>
  </si>
  <si>
    <t>y45-102223</t>
  </si>
  <si>
    <t xml:space="preserve">Bonjour,
Malakoff me mets dans une situation catastrophique.. il n ont pas versé la rente trimestriel de  début  janvier. Je me retrouve dans une situation financière catastrophique.. 
Apres avoir attendu 45min au téléphone  ce jour (numero surtaxé..) l'opérateur me stipule qu'il ne sait pourquoi. Je n ai aucune visibilité. 
Mutuel peu fiable.. ne paye pas en temps et en heure. Service client catastrophique au téléphone.
</t>
  </si>
  <si>
    <t>flumet-61293</t>
  </si>
  <si>
    <t>A ce jour cette compagnie est dans l'incapacite de me verser les assurances vies qui ne sont du . ils  ne savent pas ou est passer l'argent</t>
  </si>
  <si>
    <t>dpn-49925</t>
  </si>
  <si>
    <t>Assureur à éviter ! après avoir signé un contrat d'assurance auto pour 510 €, Direct m'a imposé une augmentation de 90 € suite à une erreur de leurs services.</t>
  </si>
  <si>
    <t>mimi24-67244</t>
  </si>
  <si>
    <t xml:space="preserve">trés content du service qui m a conseiller ma mutuelle a un prix trés resonnable avec des garanties  suffisante
tres bon acceuil telephonique et bien gerer et orienter vers les meilleur solution adapter 
 </t>
  </si>
  <si>
    <t>le-floc'h-d-107007</t>
  </si>
  <si>
    <t>Très satisfait du service je recommande, personnel très efficace au téléphone et très réactive. Le tarif défis toute concurrence. Merci à l'olivier assurance.</t>
  </si>
  <si>
    <t>hazzouz-50280</t>
  </si>
  <si>
    <t>Ils n'ont pas mis à jours mon dossier et ça bloque la télétransmission automatique des informations de paiements à mon complémentaire santé.</t>
  </si>
  <si>
    <t>phileve-92572</t>
  </si>
  <si>
    <t>Une bonne écoute de la technicienne.
Très professionnelle et arrangeante côté horaires et rappels.
Excellent prix pour avoir fait le tour de vos concurrents.
Site simple d'utilisation.</t>
  </si>
  <si>
    <t>loima87-94754</t>
  </si>
  <si>
    <t>Assurance sérieuse, en cas de maladie ils sont réactifs le remboursement a été rapide et a la hauteur de ce que j'attendais. Je suis content de service neoliane</t>
  </si>
  <si>
    <t>28 novembre 2020 suite à une expérience en novembre 2020</t>
  </si>
  <si>
    <t>tyty-100724</t>
  </si>
  <si>
    <t>Déçu de cette assurance Vie sur 3 année a perdre de l'argent alors que axa joue avec notre argent et tire les ficelles pour que cela leurs rapporte plus  pour eux qu à leurs assurés ...du racheter mes contrats a perte avec des difficultés  ...</t>
  </si>
  <si>
    <t>freb06-132201</t>
  </si>
  <si>
    <t>Une offre tarifaire de bienvenue au début mais ensuite les tarifs augmentent, au final, malgré les publicités, mon expérience me fait dire que Direct Assurance ne sont pas les moins chers, malgré les publicités et il n'y a aucune négociation possible de leur part,  le service client reste toutefois de qualité et à l'écoute fort heureusement.</t>
  </si>
  <si>
    <t>chr-108046</t>
  </si>
  <si>
    <t xml:space="preserve">Bonjour,
Aprés 20 ans d'ancienneté avec cette assurance pour mon habitation,mes voiture(s)et contrat accidents de la vie, mon contrat a été résilié car j'ai eu 3 dégats, (causes climatiques) en 3 ans pour une somme totale d'environ 2500 euros...
Je trouvais que c'etait une bonne assurance,bon contact et bon suivi,et je réalise avec beaucoup de naiveté je le concède, que ce n'est qu'une entreprise comme les autres pour qui ne compte que la rentabilité.
Résiliation complète sans regret.
</t>
  </si>
  <si>
    <t>hugo12-93925</t>
  </si>
  <si>
    <t>Jeune conducteur, j'étais assuré dans une autre compagnie mais je payais trop cher. J'ai changé facilement en peu de temps en faisant tout par téléphone : très pratique ! Rien à dire, conseiller sympa et à mon écoute. Ils m'ont tout expliqué en détails et répondu à mes questions</t>
  </si>
  <si>
    <t>bea3010-114459</t>
  </si>
  <si>
    <t xml:space="preserve">Très content du résultat. Une bonne compréhension de la part de l'nterlocutrice pour le soucis de  dépannage. Très satisfait de l'écoute.
Merci encore du geste effectué. </t>
  </si>
  <si>
    <t>sergio-99664</t>
  </si>
  <si>
    <t>Reçois ce jour mon échéancier 2021 , hausse de 31 % sans justification !! Inadmissible. Je quitte cette mutuelle pour un établissement plus soucieux de ses adhérent.</t>
  </si>
  <si>
    <t>julien-t-130308</t>
  </si>
  <si>
    <t>Les frais de prélèvement mensuels sont exorbitants. C'est le seul organisme dont les paiements mensuels sont facturés. C'est dommage que cette politique ne soit pas revue afin d'aider les sociétaires.</t>
  </si>
  <si>
    <t>gb-97919</t>
  </si>
  <si>
    <t>Contacts faciles et rapides avec GMF que ce soit sur leur site ou par téléphone.
Accompagnement tout à fait satisfaisant dans la conduite des sinistres.</t>
  </si>
  <si>
    <t>jean-marie-c-112830</t>
  </si>
  <si>
    <t>je suis satisfait du service....mais j'attend  mon attestation d'assurance avant le 23 mai 2021 car la gestion des hlm de tours ma deja envoye une"MENACE"!!! si je ne leur envoie pas le papier justifiant mon assurance APP. merci a vous</t>
  </si>
  <si>
    <t>blasselle-a-111688</t>
  </si>
  <si>
    <t>Très bon contact au téléphone et assistance de qualité (prestation des intervenants et rapidité)
Je recommanderais volontiers cette compagnie d'assurance</t>
  </si>
  <si>
    <t>laboulette-102780</t>
  </si>
  <si>
    <t>D'après mon compte ameli je n'est pas de mutuelle  et d'après ce que je lis ça ne sent pas très bon Je regrette de ne pas m'être renseigné avant Je leur laisse jusqu'à fin janvier</t>
  </si>
  <si>
    <t>dugas-de-la-catonniere-g-134801</t>
  </si>
  <si>
    <t>L'établissement et la réalisation contrat sont faciles à mettre en place, tout comme les appels à la plateforme.
Plus qu'à voir en cas de sinistre,mais je ne suis pas pressé !!</t>
  </si>
  <si>
    <t>vinc-137783</t>
  </si>
  <si>
    <t xml:space="preserve">A fuir ! 
Assurance pas chère car pas de service.
Des standardistes gentilles mais sans résultats 
Les documents se sont perdus 2 fois entre les services.
Bilan : frais de dossier x2 
Des heures de téléphones pour 0 services ! </t>
  </si>
  <si>
    <t>lmarion-59847</t>
  </si>
  <si>
    <t>Je suis adhérente depuis un certain temps et j'ai été prise en charge rapidement et accompagnée de la meilleure des façon par téléphone lors d'une ITT de plusieurs mois.
Je suis satisfaite de la qualité de service d'Intériale et de la proximité avec le service client.
Je suis satisfaite de la qualité de service d'Intériale et de la proximité avec le service client.</t>
  </si>
  <si>
    <t>witchin-95449</t>
  </si>
  <si>
    <t>Envoi des documents + paiement de l'assurance par virement pour les trois premiers mois.... Et depuis c'est.... silence radio ! J'ai envoyé des mails, tenté de les joindre, etc... Alors ils me font rire avec leur covid mais ce n'est pas le covid qui force cette assurance à fermer son standard les 3/4 du temps, c'est le manque de personnel... ! Je vais basculer mes deux assurances moto ailleurs si ce n'est pas réglé dans la semaine, marre d'être pris pour un pigeon... Je n'ai toujours pas de carte verte... !</t>
  </si>
  <si>
    <t>kevin82600-65946</t>
  </si>
  <si>
    <t>A Fuir !!! pratiques commerciales douteuses , augmentation des prix tous les ans et ne reconnait pas ses torts quand elle fait une erreur . Une catastrophe !</t>
  </si>
  <si>
    <t>crisgob-75123</t>
  </si>
  <si>
    <t>Nous restons en attente de notre indemnisation relative à un sinistre incendie feu de cheminée depuis février. A part 5 jours de relogement à l'hôtel, c'est tout ce que nous avons obtenu. On nous avait indiqué qu'une société de nettoyage passerait, nous l'attendons encore.. Nous n'avons plus moyen de nous chauffer correctement à la maison, l'hiver est difficile. Nous n'avons aucun retour de l'assurance, bref, totalement déçus, plusieurs années de cotisation, et ce sera la dernière...</t>
  </si>
  <si>
    <t>philippe-l-116122</t>
  </si>
  <si>
    <t>rien a dire je suis trers satifait du tarif propose ..... je conseillerais avec grnd plaisir votre societe pour des amis qui cherchent june assurance pour leurs 2 roues</t>
  </si>
  <si>
    <t>fh--110236</t>
  </si>
  <si>
    <t xml:space="preserve">Assurance qui ne facilite pas les démarches de ses clients: ne fournisse pas de mail pour transmettre des documents, oblige à créer un compte ou à envoyer des courriers.
Délais de traitement très longs (2 mois que j’attends un remboursement !) et aucune priorisation des réclamations.
Depuis 1 semaine mon Rib n’a pas été changé, et je continue à attendre, puisque bien évidemment Harmonie mutuelle ne vous tiens pas au courant.
Service client déplorable qui ne propose pas de solution et vous dit « allez y faites une réclamation »
C’était ma mutuelle entreprise et bien croyez moi c’est une catastrophe. A fuire! </t>
  </si>
  <si>
    <t>chiraz-h-105401</t>
  </si>
  <si>
    <t>Je suis satisfaite du service via internet les prix restent dans la moyenne , peut mieux faire pour les prix pourraient être ajuster selon le nombre de sinistres par famille</t>
  </si>
  <si>
    <t>titi1950-126358</t>
  </si>
  <si>
    <t>Bonjour,
Je suis entièrement satisfait de la mutuelle santé MGP. Mutuelle que j'ai depuis 42 ans.
Quand on est satisfait, il n'y a rien à ajouter.
Bien cordialement</t>
  </si>
  <si>
    <t>zo-67726</t>
  </si>
  <si>
    <t xml:space="preserve">ne rembourse pas ses obligations et ne répond ni aux mail, ni aux lettres recommandées avec AR pas croyable j ai envoyé quatre demandes par mail, une lettre recommandée avec AR reçue le 22 octobre à ce jour, on ne peut même plus envoyer de mail.
</t>
  </si>
  <si>
    <t>wildstar80--100756</t>
  </si>
  <si>
    <t xml:space="preserve">21ans chez eux !!! Jamais de sinistre !!! Ni de remboursement de quoi que ce soit !! Prélèvement automatique !!! Depuis 4 ans ma cotisation a augmenté de 50%  ca suffit  ...c'est bon... je vais quitter cette pompe à fric AXA assurance  80290 
</t>
  </si>
  <si>
    <t>smoky-85991</t>
  </si>
  <si>
    <t>Très mauvaise mutuelle, beaucoup d’erreurs, pas d’échanges possibles,  ils ne répondent pas au téléphone ni à vos mails. Je ne recommande pas cette mutuelle</t>
  </si>
  <si>
    <t>sylvie59-77287</t>
  </si>
  <si>
    <t>Très bonne mutuelle, avec qui nous pouvons avpoir des échanges au téléphone, ce qui est très agréable. Ne pousse pas pour prendre un contrat supérieur. Ils étudient bien nos besoins</t>
  </si>
  <si>
    <t>roums-50005</t>
  </si>
  <si>
    <t>Tarif correct mais assurance non professionnel.
Victime d'un vol depuis 4 mois, plus de contact de leur part...
Tout vas bien pour payer sa cotisation, mais lors d'un sinistre il n'y a plus personne.
La personne ma demander un document tout les jours puis plus de nouvelle de leur part</t>
  </si>
  <si>
    <t>jm-pey-102068</t>
  </si>
  <si>
    <t>Si vous n'êtes pas à cette assurance ne vous inscrivez pas, ils ne rembourse pas les frais de vétérinaire à part le minimum. J'ai fait opérer ma chienne pour un pyomètre en urgence car c'est une infection de l'utérus et des ovaires et le vétérinaire a dû les enlever, j'en ai eu pour 575,22 euros et eca m'a remboursé que 100 euros en me disant que c'était une stérilisation et non une maladie. Un conseil résiliez si vous le pouvez ou évitez de vous engager.</t>
  </si>
  <si>
    <t>moutat-97578</t>
  </si>
  <si>
    <t>incroyable on se moque des gens Mme Hernandez a su nous démarcher pour que l on adhère a Cégema ,
résultat nul depuis le 7 aout j 'attends mon remboursement des examens et chambre de la clinique mail courrier appel téléphonique tout en vain pas de réponse ni de remboursement
VRAIMENT SUPER NUL CETTE MUTUELLE A FUIR</t>
  </si>
  <si>
    <t>yves-patrick-g-105391</t>
  </si>
  <si>
    <t xml:space="preserve">JE SUIS SATISFAIT je remercie toute l'équipe en espérant que mon dossier soit enfin complet comme je n"ai plus de voix impossible de vous téléphoner,cordialement vôtre    </t>
  </si>
  <si>
    <t>mimibdu42-64790</t>
  </si>
  <si>
    <t>Je suis assuré chez direct assurance en 2012 mon conjoint à eu un accident responsable .assuré au tiers il ne prennent pas les réparations en compte ok je comprend mais se qui m'a exaspérée c'est qu'il ont mis mon véhicule en vge (véhicule gravement endommagé )et mon résilier alors qu'il y eu quelque dégâts mais pas grave je l'ai réparé un crédit de 13000euros pour cette voiture garée en bas de chez moi et ne peu plus roulé avec .de quel droit me bloque t'il mon véhicule je suis déçu de cette assurance le pire c'est qu'ils augmente vos cotisations tout les ans sans vous prévenir ça ne devrais pas baissé quand vois n'avez aucun sinistres depuis longtemps .Je deconseil  cette aßsurance</t>
  </si>
  <si>
    <t>pseudo-93043</t>
  </si>
  <si>
    <t>Impossible de faire une prise en charge hospitalière en ligne, il faut appeler...15 a 20 minute d'attente! Une fois en ligne il ne peuvent pas faire la prise en charge et aucune bonne volonté pour prendre en main le dossier et trouver des solutions! Le site internet n'a aucune utilité pratique et l application ne reconnait pas les identifiant! C'est ma pire complémentaire que j'aie eue...et ça ne fait que commencer, c'est la nouvelle mutuelle employeur. Ca promet!</t>
  </si>
  <si>
    <t>julien-m-131955</t>
  </si>
  <si>
    <t>Simple et rapide et tout en ligne ! agréablement supris par la qualité de l'interface web - en espérant retrouver un bonus 50 le plus vite possible merci direct assurance</t>
  </si>
  <si>
    <t>!!!!!!!!!!!-100434</t>
  </si>
  <si>
    <t xml:space="preserve">j ai voulu m assurer chez vous (deux voitures et une habitation) mais je n ai pas pu avoir de rdv j ai composé  un numero et j ai ete tres mal recu donc je suis allez ailleurs
contactez l agence d ajaccio a qui j ai alors adresse un courrier
cordialement
</t>
  </si>
  <si>
    <t>moi33-80547</t>
  </si>
  <si>
    <t>Depuis 15 jours j'attends un devis, j'ai relancé 4 fois, on m'envoie un dossier à remplir sans les barêmes de remboursement, client depuis plus de 20 ans, en plus pour rajouter un ayant droit et augmenter mon adhésion, malgré relance juste deux chiffres et un dossier à remplir, désabusé et en colère merci la MGP</t>
  </si>
  <si>
    <t>armelina-99050</t>
  </si>
  <si>
    <t>Bonsoir,
Cette assurance est à fuir, cela fait 4 ans que j'ai assuré mes 3 chats. Pour celle de 15 ans j'avais pris la première formule car il m'avait dit qu'ils remboursaient un peu, puis, sans me le dire ils ont augmenté la formule et depuis 4 ans ils ne me remboursent rien, chaque année je tente de résilier mais rien à faire. je paie plus de 75 € par mois.
Il ne répondent jamais aux messages et depuis toutes ces années je n'ai eu de cesse de demander à voir les montants des remboursements en ligne, mais également rien à faire, je ne vois la liste des sinistres que depuis le mois d'août 2020 pour chacun de mes chats, puis en juillet une commerciale qui s'est faite passée pour une conseillère a mis en place un nouveau contrat sauf que les prénoms sont différents de ce nous avions convenu par téléphone, elle a fait n'importe quoi, et l'on m'a répondu que cela n'était pas grave, elle a même assuré un chat pour le 21 mars prochain, mais où va-t-on ? je ne sais où je serai en mars prochain ou si mon petit chat sera toujours là !!! je leur ai répondu que c'était grave, puis je me retrouve en octobre à régler 120 €, c'est-à-dire que le 1er contrat n'a pas été annulé et je me suis retrouvé avec 2 contrats donc 5 chats au lieu des 3 habituels. J'ai donc fait annulé le 2ème paiement par ma banque.
Ils ne sont pas sérieux. J'ai ma petite chatte qui a 4 ans et qui est souvent malade. J'ai tellement envoyé de remboursements que je ne savais pas ce qu'ils réglaient, jusqu'au mois d'août 2020 ou j'ai pu enfin avoir accès à la liste des sinistres, sauf que j'ai des sinistres de 2019 qui n'apparaissent pas, je viens de leur envoyer un sinistre d'octobre 2019 de 79 € et ils me répondent qu'ils n'ont aucune connaissance dudit sinistre, mais je sais que je leur ai envoyé sauf que, je n'ai jamais eu aucun moyen de contrôler ce qu'ils remboursaient à cette époque et bien entendu, cette déclaration reste sous silence, et j'en ai d'autres que je ne vois pas sur la liste des sinistres, j'en déduit qu'ils ne me rembourseront pas sachant que c'est de fin 2019.
Par contre, ils sont contents que je paie la mensualisation sans aucun souci !!
Autre chose, j'ai constaté qu'ils ne paie jamais les médicaments, c'est une honte. Je leur ai demandé pourquoi, mais toujours sous silence !!!!! j'ai de nombreuses factures avec prescription de médicaments qui ne sont pas remboursés.
Puis j'ai mon petit chat qui a des croquettes médicalisées ; avec la formule + j'ai droit à un remboursement de 50 % à hauteur de 100 € par an, sauf que pour 2019 je leur ai dit que pour moi cela s'arrête à environ 60 € alors que je leur ai envoyé des factures de croquettes et bien ils ont raison et répètent toujours la même chose. 
Donc c'est fini, j'arrête de jeter mon argent par les fenêtres. Je n'ai pas le droit, mais je casse les contrats et à la vue de toutes ces erreurs (la liste est longue), puis 2 contrats bidons, ils n'auront pas gain de cause. J'ai envoyé un courrier LRAR pendant les congés d'été et j'attends encore la réponse !!! et si cela leur plaît direction le Tribunal, cela ne me dérange pas.</t>
  </si>
  <si>
    <t>noemie123456-138185</t>
  </si>
  <si>
    <t xml:space="preserve">Mon véhicule a été sinistré lors de la catastrophe naturelle du 14 septembre dernier. Celui-ci est passé en véhicule économiquement irréparable. Après de nombreux échanges avec différents interlocuteurs au sujet de la VRADE, je suis aujourd'hui (25 octobre) encore dans l'attente de mon remboursement... J'appelle tous les deux jours pour connaitre le suivi de mon dossier et tous les deux jours une nouvelle personne qui vous indique que le dossier est en cours et qu'ils font le nécessaire... 
Je ne recommande absolument pas les services de la GMF. Rien de mieux qu'une personne en face de vous qui traite votre dossier. Là c'est une plateforme et tous les services sont scindés, du coup problème de communication!
</t>
  </si>
  <si>
    <t>antoninlecomte-88759</t>
  </si>
  <si>
    <t>Les prix annoncés comme étant bas (Et pourtant pas si éloignés de ceux de la concurrence...) cachent un espace client non fonctionnel, ou un sinistre apparaît, disparaît, réapparaît...
Il arrive tellement de problèmes techniques qu'on en vient à se demander si l'espace client n'est pas volontairement dégradé.
En revanche, pour régler les cotisations ou soucrire à de nouvelles options, tout fonctionne à merveille. Evidemmment.</t>
  </si>
  <si>
    <t>pege5132-130564</t>
  </si>
  <si>
    <t>Ayant pris ma retraite , j'ai demandé la liquidation de mon épargne retraite. Cela fait 16 mois que je relance sans résultat. En mail pas de retour et en tél on tombe sur des gens en télétravail qui n'ont aucun pouvoir de décision. Je déconseille fortement à quiconque de souscrire auprès de cet organisme</t>
  </si>
  <si>
    <t>gkarr123--100156</t>
  </si>
  <si>
    <t>Je suis très déçue par générali. Par mainte fois j’ai essayé d’avoir un conseiller et jamais de réponse .....téléphone pas de réponses, j’ai aussi laissé des messages rien non plus . J’ai essayé par mail toujours rien . Je pense que c’est une entreprise pas très sérieuse. Cette personne que j’ai eu une fois m’avait promis de me mettre en relation avec un conseiller, ce qui n,a toujours pas été fait depuis plus d’un mois.</t>
  </si>
  <si>
    <t>biz-98391</t>
  </si>
  <si>
    <t xml:space="preserve">Les prix ne sont pas bon marchés, mais pas du tout excessifs. Ils sont en rapport avec le service rendu.
Pour ma voiture, j'ai toujours  été indemnisé correctement sans faire d'histoire. Pareil pour l'assistance.
La communication au téléphone est parfois compliqué, surtout avec les catastrophes naturelles.  
</t>
  </si>
  <si>
    <t>jrkknfl-88311</t>
  </si>
  <si>
    <t>À fuir. J'ai attendu des mois un devis pour mon fils et j'attends maintenant des mois pour qu'il bénéficie de la couverture... Aucune réactivité. Ne surtout pas passer par un courtier : se renvoient la balle avec le courtier Deevea..</t>
  </si>
  <si>
    <t>philissime-96321</t>
  </si>
  <si>
    <t xml:space="preserve">Je trouve inadmissible que la MATMUT se soit affichée dans bon nombre de médias stipulant qu'il ferait un geste envers leurs assurés suite au COVID 19. Mais il n'en ai rien contrairement à la MACIF qui en a fait bénéficié sans demander tous ses assurés de 40,00 euros par contrat. A la MATMUT, aucun geste sauf a priori uniquement aux demandeurs d'emplois et au secteur hospitalier; Mon fils dont son contrat de stage rémunéré a été suspendu pendant toute la période de confinement sans rien toucher de la part de son employeur ne peut prétendre à une ristourne car il ne bénéficie pas de Pole emploi. Non mais où va t'on alors qu'il leur a transmis les justificatifs de l'employeur confirmant la suspension de son stage. Lamentable cette façon de faire et d'agir. C'est déplorable  et je préconise de le faire savoir car ils auront bon dos plus tard d'afficher leurs bénéfices en hausse!!!!et être plus généreux ensuite comparée aux autres assureurs. </t>
  </si>
  <si>
    <t>bebert83-123645</t>
  </si>
  <si>
    <t>Je n'ai eu aucun problème avec cette assurance jusqu'à ce mois ci où le remboursement m'a été refusé?... Problème de motricité de mon chien qui a 15 ans (200€).
Motif : Non pris en charge???
Confiance à revoir ...</t>
  </si>
  <si>
    <t>zaron-96985</t>
  </si>
  <si>
    <t xml:space="preserve">J'ai renoncé dans les délias à cette mutuelle car j'ai trouvé mieux. 
48h de délai pour traiter une demande et 10 minutes pour une souscription.
On me transfère et on me raccroche au nez. </t>
  </si>
  <si>
    <t>douz-60515</t>
  </si>
  <si>
    <t>Eallianz.
Vraiment décevant. Après la souscription au 01/01 les pièces sont à adresser sous 30 jours. Je les ai adressé le 26/12 par mail + relance tel le 09/01. On me dit que tout est ok. À ce jour, je reçois toujours des relances. Aucun retour si un justificatifs n'est pas conformes, aucun retour, aucune réponse. Chercheraient ils uniquement à prélever les 3 premiers mois ? J'en ai bien l'impression. ASSURANCE À ÉVITER, STRESSE GARANTI !!</t>
  </si>
  <si>
    <t>molomolo-75346</t>
  </si>
  <si>
    <t>c'est proprement scandaleux d'avoir un tel service client en 2019.</t>
  </si>
  <si>
    <t>miguel-g-109501</t>
  </si>
  <si>
    <t xml:space="preserve">je suis satisfait du service je suis aussi tres satisfait du prix
le temps d'attente est assez rapide je n'est pas a me plaindre pour le moment
merci </t>
  </si>
  <si>
    <t>biche-n-126622</t>
  </si>
  <si>
    <t>Service de l'olivier assurance en ligne rapide et efficace. J'espère qu'il en sera de même pour la réception des documents et en cas d'accident de la route.</t>
  </si>
  <si>
    <t>benchebana-h-124978</t>
  </si>
  <si>
    <t>Très satisfait du conseiller que j'ai eu, je recommanderai à l'avenir ! Et je pense que ma conjointe rejoindra également cette assurance quand elle aura son permi</t>
  </si>
  <si>
    <t>phil64-88512</t>
  </si>
  <si>
    <t>Augmentation annuelles des montants des assurances de mes 3 voitures, + 20%, +10% et +6% et cela sans modifications de mes contrats et sans aucun accident depuis + de 30 ans que je suis sociétaire. Je n'ai pas pu obtenir d'explications.</t>
  </si>
  <si>
    <t>khiem-n-107144</t>
  </si>
  <si>
    <t xml:space="preserve">Suite à un changement de situation, on m'a demandé à résilier le contrat en cours et souscrire à un autre. Problème: le remboursement du 1re contrat est largement en dessous du montant prorata restant. 
Quand la conseillère m'annonce le montant remboursé, un calcul mental à la louche me dit que le montant est trop faible. Mais la conseillère, trop sûre d'elle, ne veut rien entendre. Impossible de lui faire la démonstration mathématique par téléphone, j'ai dû renoncer.
Un calcul exacte sur une feuille Excel montre qu'il m'a remboursé 20% de moins de ce qu'il fallait. Je suis dégoûté. D'une part par le 20% manquant, mais aussi par l'attitude de la conseillère.
</t>
  </si>
  <si>
    <t>bordin-x-116008</t>
  </si>
  <si>
    <t>Je suis satisfait du service client qui est à l'écoute et qui prend en compte nos demandes, que se soit en assurances véhicules ou habitation les prix sont très compétitifs. Je recommande.</t>
  </si>
  <si>
    <t>dehanne-a-119086</t>
  </si>
  <si>
    <t>Deuxième véhicule assuré chez vous. Très satisfait, que ce soit des conseillers ou de mon offre. Juste déçu de ne pas pouvoir profiter de l'offre multi auto car j'ai fait la demande de devis via un comparateur... Pas cool mais tampis!</t>
  </si>
  <si>
    <t>cranedoeuf-31960</t>
  </si>
  <si>
    <t>Je recommande cette assurance peu chère et très efficace. Les personnes ont su répondre à mes questions ( l'assurance étant un peu complexe). Le travail a été fait correctement et rapidement. Mon fils a souscrit chez eux en jeune conducteur et c'est très abordable.</t>
  </si>
  <si>
    <t>frederic-w-116585</t>
  </si>
  <si>
    <t>Le service de mise hors circulation d'un véhicule est TRES pratique lorsque le véhicule n'est pas utilisé pendant 6 mois de l'année. Les autres compagnie style MACIF ne proposent pas ce service donc félicitation à la GMF.</t>
  </si>
  <si>
    <t>flo59flo-100080</t>
  </si>
  <si>
    <t>J'ai quitté Pacifica car le service clientèle est incompétent et très désagréable..J'ai été extrêmement déçu de l'accueil téléphonique suite à une demande de rattachement de ma fille sur mon contrat auto .J'ai retiré l'ensemble de mes contrats chez Pacifica et je ne la recommanderai à personne.</t>
  </si>
  <si>
    <t>expedit-55746</t>
  </si>
  <si>
    <t>J'ai souscrit deux contrats chez eux. je rempli tout bien sur le net puis la conseillère corrige en faisant des fausses déclarations ou bien des erreurs (en ce cas on est pas couverts ensuite). 
Au bout de 6 heures et 25 appels on a terminé. 
Je peux signer un contrat sans faute sur le sexe de ma femme ou sur ma date de permis ou mon bonus...
Hier, mon ancien assureur m'informe qu'il n'a pas reçu la résiliation qui aurait du être envoyé il y a plus de quinze jours pour être valable.
Mais Direct Assurance n'a pas fait ce qu'il devait . Résilier mon ancien contrat dans les délais (préavis de un mois).
Le service client ne peut me donner une preuve d'envoi de leur part (la loi hamon impose que l'assureur fasse cette démarche).
Beaucoup de promesses au téléphone d'un soit disant responsable mais jamais de réponses au final. Ils devaient m'envoyer ça hier et je n'ai rien et me retrouve avec deux contrats sur chaque véhicule (pour lesecond souscrit hier, c'est normal cela dit mais sur le premier ils ont plus de 15 jours de retard).
Bref, cela partira au contentieux dès mercredi prochain, ils sont menteurs déjà car ne respectent pas leur engagement et incompétents car ne réalisent même pas des tâches qui devrait être basiques...
Autre chose, le relevé d'information ne marche pas pour eux, c'est la date de permis qui compte (super quand on a fait convertir son permis et que l'on perd son bonus 50 à vie...)
Bref, une mauvaise réputation que je comprends aujourd'hui.</t>
  </si>
  <si>
    <t>linise--94736</t>
  </si>
  <si>
    <t xml:space="preserve">Application aidante.
Tarif non adapté au regard du client et du nombre de véhicules assuré, chez direct assurance.
La possibilité d'opter seulement pour l'assistance de la 0 km devrait être proposé </t>
  </si>
  <si>
    <t>chauvet-j-109552</t>
  </si>
  <si>
    <t>Pas de pb lors du contrat j'espère qu'il en sera de même tout au long des années prochaines. On verra la satisfaction de ce contrat dans le temps ou lors d'une déclaration de sinistre</t>
  </si>
  <si>
    <t>gigi1230-64847</t>
  </si>
  <si>
    <t>Appel pris en compte rapidement, écoute importante et compréhension, suivi des demandes.</t>
  </si>
  <si>
    <t>hirsch-a-107314</t>
  </si>
  <si>
    <t>Je suis satisfaite de toutes vos prestations, accueil et renseignements précis, les tarifs sont attractifs, la rapidité pour la réception des documents est très appréciable</t>
  </si>
  <si>
    <t>grand7-137692</t>
  </si>
  <si>
    <t>Pas beaucoup d'attente téléphonique, un accueil toujours excellent. Diallo a été très à l'écoute et a su traiter ma demande avec une grande compétence. Merci.</t>
  </si>
  <si>
    <t>melanie-r-133697</t>
  </si>
  <si>
    <t>Les Tarifs sont attractifs, le site est très intuitif. La souscription est simple et rapide. Le système de parrainage est très efficace . Je recommande</t>
  </si>
  <si>
    <t>teix69-67426</t>
  </si>
  <si>
    <t>Service client compétant et très bon accueil de Cynthia Malungi qui a réussi à faire avancer ma demande de modification de contrat, non effectuée depuis 3 semaines car les services sont débordés...</t>
  </si>
  <si>
    <t>zegour-h-115175</t>
  </si>
  <si>
    <t>Service client difficilement joignable par telephone. Apres une attente de 10 minutes, 2 redirections, la personne raccroche avant d'avoir rien dit. Je rappelle, j'entends mal la conseillere, elle me dit qu'elle me rappelle mais ne le fait pas. A la troisieme tentative, je joins enfin un conseiller competent.</t>
  </si>
  <si>
    <t>hannene-93862</t>
  </si>
  <si>
    <t>Je viens de souscrire à 2 assurances auto. 
Un peu déçue de ne pas avoir eu une petite remise ou autre car on entend dans leur publicités des offres comme 2 mois offerts etc..</t>
  </si>
  <si>
    <t>feriel-b-133137</t>
  </si>
  <si>
    <t xml:space="preserve">Les conseillères au téléphone sont  très aimables et à l'écoute, c'est très agréable.
Elles ont bien expliqué toutes les démarches à suivre pour souscrire aux contrats
</t>
  </si>
  <si>
    <t>arnaud-57815</t>
  </si>
  <si>
    <t>Assuré pour mon logement principal depuis plusieurs années sans aucun sinistre, la Gmf fait tout pour éviter la prise en charge suite à l'intervention des pompiers pour urgence médicale (porte défoncée). Des documents transmis perdus. Pas de problème pour recevoir les paiements, mais quand il s'agit de prendre en charge, il n'y a plus personne. La Gmf, assurément humain...</t>
  </si>
  <si>
    <t>santon04-76141</t>
  </si>
  <si>
    <t>Suite un sinistre moto survenu en 2016 mon dossier est toujours en cours de transaction. J'ai reçu en février un dossier avec un protocole d'indemnisation dont le montant ne me satisfaisait pas; Resultat plus de nouvelles. impossible de joindre par tel la Mutuelle, idem par mail service réclamation; à croire qu'elle s'est volatilisée!!</t>
  </si>
  <si>
    <t>pascoul-19002</t>
  </si>
  <si>
    <t>En faisant la comparaison avec d'autre assurances,c'est celle qui reste dans les bons tarifs avec un franchise moindre.</t>
  </si>
  <si>
    <t>sihamrek-77568</t>
  </si>
  <si>
    <t>Merci a Caroline qui m'a très bien aiguillé et a répondu à toute mes questions très clairement</t>
  </si>
  <si>
    <t>manier-c-139140</t>
  </si>
  <si>
    <t xml:space="preserve">Assurance arrangeante peux convenable et simple a l’écoute de vos attente je recommande l’assurance Olivier 
De plus ils ont disponible à n’importe quand </t>
  </si>
  <si>
    <t>azeline-l-132728</t>
  </si>
  <si>
    <t>Je suis satisfaite du service, je recommande cette assurance pour la qualité du service.
Assurance rapide, souscription efficace et simple.
Assurance sécurisé</t>
  </si>
  <si>
    <t>fabregues-p-125752</t>
  </si>
  <si>
    <t>très content de cette assurance. rapide courtois et prix très attractif. merci pour la rapidité et la gentillesse du commercial. j'ai fait de très grosses économies</t>
  </si>
  <si>
    <t>pierrette-b-105954</t>
  </si>
  <si>
    <t>Actuellement je suis satisfait de mes contrats : prix et simplicité.
Pas d'incident durant l'année passée.
J'espère que tout continuera dans ce sens à l'avenir.</t>
  </si>
  <si>
    <t>michel-c-132473</t>
  </si>
  <si>
    <t>Simple et pas compliqué  j'ai était agréablement surpris de la rapidité et de là simplicité du formulaire de déclaration j'espère simplement que tout sera comme indiqué</t>
  </si>
  <si>
    <t>mesnardg-112015</t>
  </si>
  <si>
    <t xml:space="preserve">Je viens de voir que la Macif avait fait de très bons resultats
Pas étonnant en volant ses clients c'est facile.
Je suis dégouté,
Un accident et un sinistre habitation non responsable entraînent des dégâts importants mais qui ne sont pas couverts par mon assurance. 
C'est une honte. </t>
  </si>
  <si>
    <t>samymixxx-89203</t>
  </si>
  <si>
    <t>je propose une action de groupe. Je vais créé une page pour recensé l'ensemble des victimes de direct assurance mon avocat étudie cette possibilité qui peut amener des dédommagement plus importants. Vous pouvez m'écrire en pv afin que direct assurance assume ses actes</t>
  </si>
  <si>
    <t>pms-98356</t>
  </si>
  <si>
    <t>Il dommage de devoir donner au moins une étoile car cet assureur n'en mérite aucune.
Assuré chez AXA depuis près de 10 ans, nous avons été victime d'un sinistre qui a été mal suivi du début à la fin. La gestion du dossier a été des plus laborieuses. Un an après l'accord sur le montant à indemniser, nous n'avons pas reçu le moindre euro-cent sur les 4.000 euros d'indemnisation qui ont d'ailleurs été dépensés pour effectuer les travaux de réparation et ce malgré nos nombreux rappels. Nous allons d'ailleurs être contraint d'envisager la saisie du tribunal d'instance compétent</t>
  </si>
  <si>
    <t>doucet-a-122735</t>
  </si>
  <si>
    <t>Je suis satisfaite du service et de la rapidité à être appelé , très bon prix pour une formule tout risque , avec pack premium ainsi que la garantie pour les effets personnels !! Merci à vous !</t>
  </si>
  <si>
    <t>dakou-firmin-g-123336</t>
  </si>
  <si>
    <t xml:space="preserve">satisfait de vos service  j'approuve vos service et je le recommanderai à des amis pour leur recommander d'utiliser votre site internet pour leur faire part
</t>
  </si>
  <si>
    <t>valberg-66909</t>
  </si>
  <si>
    <t>Paiement capital assurances vie</t>
  </si>
  <si>
    <t>guillaume--m-124888</t>
  </si>
  <si>
    <t xml:space="preserve">Satisfaction 
Rapport qualité prix 
Rapidité
Facilité de paiement et souscription 
Très bonne qualité
Prix compétitifs
Souscription rapide et rapide.
</t>
  </si>
  <si>
    <t>diop-97917</t>
  </si>
  <si>
    <t xml:space="preserve">Pas tres professionnelle car rattaché dans un cpam qui n a rien a voir avec le mien donc jamais recu de remboursement de leur part et pourtant je l ai signalé depuis un moment 
</t>
  </si>
  <si>
    <t>james-r-138154</t>
  </si>
  <si>
    <t>Je suis satisfait de cette assurance car les prix me conviennent comme je le souhaite et je pense que j'en ai un meilleur taux que certaines autre assurance</t>
  </si>
  <si>
    <t>broccard-l-113987</t>
  </si>
  <si>
    <t xml:space="preserve">Super satisfaite , à recommander...
Acceuil et service client au top.
Conseillers à l'écoutent et agréable. 
Rapport qualité prix impeccable. 
Super .
</t>
  </si>
  <si>
    <t>toto-122889</t>
  </si>
  <si>
    <t xml:space="preserve">Très professionnel - très rapide dans le dépannage en cas de problème - très réactifs, clairs et aimables au téléphone. Joignable facilement jusqu'à 20h ce qui est très appréciable. Merci à eux !
</t>
  </si>
  <si>
    <t>urabinu-116429</t>
  </si>
  <si>
    <t>quelques difficutés à ""avoir quelqu'un en ligne""" rapidement, il faut passer par de 
nombreux fitres et c'est fatigant(pour ne pas dire plus!!!) IL FAUT PLEURER POUR AVOIR QUELQUE RISTOURNE OU AVANTAGEDONNES DANS LES PUBS</t>
  </si>
  <si>
    <t>pascal10440-77670</t>
  </si>
  <si>
    <t>Assuré à la maaf depuis 30 ans, je reçois un courrier m'informant de la résiliation de mon assurance pour fréquence de sinistre. J'ai eu un vol dans l'habitation fin 2018 que la maaf au préalable ne voulait pas prendre en charge et a finalement pris en charge en m'informant que j'étais un bon client. Nous avons 8 contrats à la maaf dont 2 véhicules avec bonus à vie car jamais d'accident. De plus le siège social a niort laisse la sale besogne à mon agence locale avec qui nous avions de bons contacts de nous informer de cette décision non negociable. Tanpis nous allons assuré tous nos biens auprès d'une autre compagnie.</t>
  </si>
  <si>
    <t>fefeu-a-123012</t>
  </si>
  <si>
    <t>Le site est très intuitif, c'est la première fois que j'assure une voiture. Le service d'assurance voiture est très facile. Suite à plusieurs comparatifs d'assurance, celui là est le plus avantageux dans ma situation.</t>
  </si>
  <si>
    <t>ewan-c-122171</t>
  </si>
  <si>
    <t xml:space="preserve">Très satisfaite du service.
Accueil chaleureux, écoute et patience.
Tous les renseignements demandés sont expliqués.
Prix très compétitif au regard de la couverture proposée.
</t>
  </si>
  <si>
    <t>lilou-117534</t>
  </si>
  <si>
    <t xml:space="preserve">Merci beaucoup à Maria que je viens de contacter pour des renseignements, une employée très compétente,qui connaît bien son métier,  très sympathique et efficace. Je la remercie beaucoup de sa gentillesse et de son savoir . 
Maria je lui donne la note maxi ... merci ?? tous mes remerciements. </t>
  </si>
  <si>
    <t>driss-e-112382</t>
  </si>
  <si>
    <t xml:space="preserve"> Bonjour,
Votre tarif + les garanties me conviennent car je possède ma C1  depuis  le mois de Mars 2009 .  Je suis  très satisfait de vos services car le formulaire est facile à remplir...Aussi  vous faites les démarches pour résilier mon contrat auprès  de mon assureur . Encor  merci !
 Cordialement,
         Driss</t>
  </si>
  <si>
    <t>titine-85930</t>
  </si>
  <si>
    <t>Ne sont même pas capable de prendre en compte des modifications notées sur notre compte internet, ?? Notamment un changement d'adresse que j'ai mentionné en mars et avril 2019 et en janvier 2020 toujours pas changé dans mon dossier!!!!!</t>
  </si>
  <si>
    <t>meynard-k-123870</t>
  </si>
  <si>
    <t>Je suis satisfait du service les prix sont abordable et à l'écoute des clients je recommande fortement de vous assurer chez eux merci à vous l'olivier assurance</t>
  </si>
  <si>
    <t>ese-60882</t>
  </si>
  <si>
    <t>Bonjour , sociétaire à la MAIF , je découvre aussi le problème des sinistres fictifs. En effet , souhaitant changer d'assurance automobile , j'ai demandé un relevé d'information , document légal et obligatoire pour changer d'assureur. Sur ce document apparaît un dommage sur un véhicule : constatant une bosse sur ma voiture en sortant de mon travail (en mai 2016) , j'ai téléphoné à la MAIF. Un conseiller m'invite alors à faire un devis chez un garagiste. Le garagiste me confirme que le coût des réparations sera inférieur à la franchise (moins de 100 euros de réparation) et qu'il faut que je rappelle l'assurance pour ne pas donner suite. Ce que j'ai fait. La MAIF n'a donc pas versé d'indemnités pour cette réparation. J'ai tout payé de ma poche. Et pourtant ce dommage est inscrit noir sur blanc dans mon relevé d'information. Le hic , dans cette façon de procéder , c'est que cela cause un préjudice financier dans l'établissement des devis chez l'assureur concurrent , puisque le relevé d'information n'est pas vierge! 65 euros de plus par an.. Est-ce une forme de "blocage commercial" volontaire ? Si à chaque fois que l'on décroche son téléphone pour demander un conseil , cela se transforme en sinistre , alors votre relevé d'information ressemble plus au catalogue IKEA qu'à un document légal et officiel. Ne riez pas car cela implique que les assurances concurrentes rechignent à vous assurer ou bien à des tarifs prohibitifs , plus élevés qu'à la MAIF.
Bien entendu , j'ai demandé à la MAIF de modifier le relevé d'information : pour l'instant (après de très nombreuses démarches) cela semble gravé dans le marbre.. J'ai conservé un message téléphonique de la MAIF , enregistré sur ma messagerie mobile , qui vaut son pesant d'or : une conseillère m'explique "qu'un expert qui n'a pas expertisé ma voiture" (je cite..) mais qui s'est chargé du dossier ( quel dossier ?) représente un coût à la MAIF et que c'est la raison pour laquelle le dommage ne peut être effacé du relevé d'information! Franchement , j'envisage une reconversion professionnelle : après l'éducation nationale , le travail d'expert pour la MAIF me semble être une belle opportunité.
Mais soyons sérieux , ce message téléphonique est un véritable gag et le dindon de la farce , c'est moi.. et bientôt vous sociétaires MAIF.
Dans l'attente de vos témoignages , de vos conseils pour résoudre ce problème , je vous souhaite une bonne journée.</t>
  </si>
  <si>
    <t>itk-97909</t>
  </si>
  <si>
    <t>Direct assurance est incroyable, plus tu es fidèle plus tu paies...
augmentation depuis 3 ans. 
Chaque année, ils ont augmenté de 10% alors que mon véhicule décote...
J'ai le bonus 50% depuis 10 ans.
Alors je me suis dit, je vais faire un devis sur le site de direct assurance.
Et la je vois avec les mêmes garanties 417 euros alors qu ils me facturent 650 euros.
Je suis vraiment triste d'être considéré comme un pigeon.
Je vais donc résilier cette assurance dès demain et me diriger vers une assurance plus sérieuse.</t>
  </si>
  <si>
    <t>jeje-102620</t>
  </si>
  <si>
    <t>Neoliane sont des profiteurs. Ils se font de l'argent sur le dos des gens. N'allez surtout pas chez eux ou résiliez au plus vite !!! Pour ma part j'ai bloqué tous leurs prélèvements. C'est clairement pas une mutuelle fiable. A fui à tout prix</t>
  </si>
  <si>
    <t>sainte42-89439</t>
  </si>
  <si>
    <t>C'est une assurance habitation qui vous dit je suis avec des sociétaires pour combattes des logements insalubres une fois que vous faites des démarches auprès d' un avocat elle ne suit pas le dossier à la fin elle vous laisse tomber voilà c'est la Macif</t>
  </si>
  <si>
    <t>aharti-78330</t>
  </si>
  <si>
    <t>J'ai souscris mon contrat assurance avant mon départ en vacances de 10 jours, la conseillere s'est engagée à ce que je puisse recevoir la carte verte définitive sous une semaine, or, ce délais a été dépassé et la carte verte n'a jamais été delivrée.
J'ai fait une demande pour une deuxieme carte, je l'attends toujours...
Ils envoient leurs courriers en lettre simple donc impossible à suivre et impossible à justifier de la date d'envoi.
Je dois réorganiser maintenant mes vacances à cause d'eux, les conseillers clientèles basés au maroc n'ont qu'un seul mot en tête : c'est la faute à la poste, or c'est faux !! le courrier a toujours été délivré et il est délivré dans les temps</t>
  </si>
  <si>
    <t>dervis-t-124215</t>
  </si>
  <si>
    <t>je suis très satisfait enfin des personnes a notre écoute et qui parle et comprenne le Français . Au niveau des prix c'est très correct pour une converture très large</t>
  </si>
  <si>
    <t>cire-77657</t>
  </si>
  <si>
    <t>Carole interlocutrice ,joviale et des plus efficace qui a levée toutes mes inquiétude quant à l'ouverture de mon adhésion.Sa proposition d'aide (informatique) en cas de besoins,est des plus appréciable.Par ces explications,je n'aurais plus de soucis pour répondre à mes questions sur le site SANTIANE.fr</t>
  </si>
  <si>
    <t>10 août 2018 suite à une expérience en août 2018</t>
  </si>
  <si>
    <t>fafa3333-66120</t>
  </si>
  <si>
    <t xml:space="preserve">
bonjour j ai souscrit une assurance auto en ligne le 16 juillet 2018 Contrat n  930371015 auprés de  Direct assurance fr  je precise que cette assurance etait censé commencer le 19 aout 2018 à minuit  j ai été obligé de payer la somme de 315 euros avant même d'avoir accés à mon contrat auto et au conditions de celui ci J ai été crédule et j'ai payé mais sans jamais signé mon contrat electroniquement le 23 juillet 2018 decide de me retracter sur cette achat Comme le prévoit l'article L221 18 du Code de la consommation  j envoie un email en explicant que je suis dans mon droit et que je souhaite me retracter et je demande le remboursement des 315 euros  Direct assurance me repond que je dois envoyer un recommandé AC au service résiliation afin qu'il prenne en considération ma demande  ce que je fais même si je n'ai jamais signé le contrat d'assurance électroniquement car les clauses ne me conviennent pas  Je recois un email de leur part le 24 juillet 2018
Bonjour Fabien  nous regrettons que vous souhaitiez suspendre ou résilier votre assurance auto
Cependant, nous ne pouvons pas l’accepter car le motif de résiliation indiqué n est pas prévu dans les Conditions Générales de votre contrat
aucune solution ne m est proposé aujourd'hui il me font tourner en bourrique et me demande tout les jours un nouveau document  le certificat de cession ou de destruction de mon vehicule la carte verte et le certificat d assurance mais moi je veut pas vendre ou detruire mon vehicule de plus je suis assuré jusqu'au 19 aout 2018 chez eurofil et ils le savent pertinemment j ai envoyé un scan de ma carte verte pour leur montrer que j'etais bien assuré il y a 9 jours on me dis par email que le service loi consommation doit reprendre contact avec moi  mais j attends toujours leur contact</t>
  </si>
  <si>
    <t>roro-99182</t>
  </si>
  <si>
    <t xml:space="preserve">Seul assurance qui m'a accepté au tarif le plus bas par rapport aux concurrents lorsque j'étais jeune conducteur. Ils ont toujours été réactif et rempli leurs tâches lorsque j'ai eu besoin.
Je recommande ! </t>
  </si>
  <si>
    <t>clientencolere78-81146</t>
  </si>
  <si>
    <t>Ma mère subit l'incompétence de la gestion de son dossier suite à un sinistre de sa maison. Cela fait 4 mois qu'elle est obligé de s'occuper de son dossier et n'a toujours pas pu lancer les travaux de réparation ! C'est scandaleux !</t>
  </si>
  <si>
    <t>flament-m-111523</t>
  </si>
  <si>
    <t>Je suis satisfaite mais je trouve que les prix sont élevés pour les services proposés mais bon après j’ai un gros malus donc c’est normal. Tout est complet et simple</t>
  </si>
  <si>
    <t>christian-f-108890</t>
  </si>
  <si>
    <t>Impossible de parler a un responsable client , que des opérateurs sans pouvoirs assistés par des robots
pour des appartements identiques le prix n'est pas le même sur des anciens contrats et sur de nouveaux devis</t>
  </si>
  <si>
    <t>dede-53736</t>
  </si>
  <si>
    <t>8 euros de plus chaque mois que l'année précédente avec 50 de bonus merci D.A La raison d’après la conseillère  trop de sinistre dans le 93 une justificatifs bidons, je pense tout le monde est responsable 93 ou autre.</t>
  </si>
  <si>
    <t>nono-61128</t>
  </si>
  <si>
    <t>Très bon renseignement..télé opérateur très à l'écoute</t>
  </si>
  <si>
    <t>sandrine--d-129250</t>
  </si>
  <si>
    <t>En espéra pouvoir profiter du code de parrainage,qui a cette étape ne mets pas encore proposer 
Je modifierai mon avis si il mets présenté  par la suite</t>
  </si>
  <si>
    <t>berne-j-139095</t>
  </si>
  <si>
    <t>Les prix sont corrects. Sercice client aidant et tres informatif . Propositions argumentées .
Merci pour le service. A voir si un jour nous avons besoin de mettre en oeuvre cette assurance</t>
  </si>
  <si>
    <t>jeremy-l-117853</t>
  </si>
  <si>
    <t>tout est vraiment parfait, je suis très satisfait du prix et de la facilité pour effectuer les démarches administrative, ma souscription a été effectuée rapidement</t>
  </si>
  <si>
    <t>philippe-p-114731</t>
  </si>
  <si>
    <t>Bonjour, j'aurai aimé avoir des nouvelles concernant mon accident du 20/05/2021. Suivre ou avoir des nouvelles sur un sinistre est très difficile, voir impossible. Je cherche une autre assurance</t>
  </si>
  <si>
    <t>nene84130-18043</t>
  </si>
  <si>
    <t>Pas de problemes particulier, assurance assée complete, bien sûre c'est pas donné si on veut une couverture correcte.
Je suis bon conducteur avec 65% de bonus.
Si vous faite trop d'écart attention c'est comme les autres assurances.</t>
  </si>
  <si>
    <t>11 juillet 2018 suite à une expérience en juillet 2018</t>
  </si>
  <si>
    <t>roberto-65424</t>
  </si>
  <si>
    <t>conseillère au téléphone qui était vraiment pas sympa quand on a voulu demander si c'était possible de nous envoyer un devis et même ça se sentait dans sa voix qu'on l'embêtait plus qu'autre chose.</t>
  </si>
  <si>
    <t>robart-b-108146</t>
  </si>
  <si>
    <t>Je suis satisfé des appels que j'ai pu avoir avec vos employés pour mettre en place mon contrat d'assurance. Le prix ainsi que les garanties sont satisfaisante</t>
  </si>
  <si>
    <t>gomis-a-129534</t>
  </si>
  <si>
    <t>Je suis Satisfait de la rapidité de la compréhension du service dans sa globalité, les conseillers sont efficace et vont à l’essentiel au téléphone, bonne maitrise.</t>
  </si>
  <si>
    <t>kerp-63550</t>
  </si>
  <si>
    <t xml:space="preserve">Je déconseille fortement AMV. J'ai souscrit une assurance moto 125 auprès d'AMV. J'ai un bonus de 0,72 et mon frere qui est assuré sur la moto à le meme bonus. Nous produisons a ce titre 2 relevés d'informations différents où nous sommes tous les deux conducteurs principaux  sur nos voitures respectives mais nous ne sommes pas "titulaires du contrat" puisque c'est nos parents qui payent ces assurance auto.
AMV utilise cet argument de "titularité du contrat" pour ne pas appliquer le bonus (qui est une disposition légale) et nous demande le lendemain de la signature du contrat de payer 100 euros supplémentaires de manière unilatérale, sans justifier de document contractuels permettant la reévalution du bonus. quand je demande une justification contractuelle de la réévaluation on me répond "nous n'avons rien à vous prouver, c'est comme ca ou rien". 
Pour faire court, on vous attire en vous disant que vous allez payer 300 et le lendemain on vous impose un prix à 400. On me répond alors que je n'ai qu'à accepter ou à annuler le contrat. Mais il est de mon droit de ne pas annuler, nous avons signé un contrat et AMV ne le respecte pas. Sans compter que les conseillers sont agressifs au téléphone.  </t>
  </si>
  <si>
    <t>afmf-76054</t>
  </si>
  <si>
    <t xml:space="preserve">Véritablement déçu. Quelle lourdeur dans le traitement des dossiers. La seule et unique fois où je les sollicite pour obtenir leur accord afin de valider un devis optique; 3 mois de traitement et dossier toujours en cours. C'est juste incroyable. Je déconseille fortement. </t>
  </si>
  <si>
    <t>07 novembre 2019 suite à une expérience en novembre 2019</t>
  </si>
  <si>
    <t>bismarck69-80822</t>
  </si>
  <si>
    <t xml:space="preserve">En arrêt maladie depuis 3 ans, ils m'ont passé en invalidité au bout de 2 ans ..... Là les galères commencent. Ils vous envoient voir un médecin "expert" (de rien du tout et payé par la compagnie). Le soit disant expert a refusé l'invalidité. J'ai fait appel et l'expert (le vrai) m'a passé en invalidité.
J'ai cotisé plus de 25 ans pour un revenu en cas d'invalidité mais la .... surprise. Il y a un tableau croisé avec incapacité physique et incapacité professionnelle. Inutile de vous dire, que le revenu pour lequel j'ai cotisé pendant toutes ces années à fondu comme neige au soleil. Quelle honte !!!!!
Maintenant ils me demandent mon avis d'imposition pour vérifier que je ne touche pas plus que l'an dernier.
Or au bout de 2 ans chez eux, je suis en invalidité alors qu'au RSI ma demande vient d'être faite après le délai des 3 ans.
Cette année mon revenu GENERALI + indemnités journalières RSI sera moins important que cette année si je passe en invalidité. Dans leurs clauses, vos revenus de doivent pas être supérieur à votre déclaration d'impôts antérieures, sinon ils vous réduisent votre pension.
C'est une honte..
Fuyez et ne souscrivez rien chez eux. </t>
  </si>
  <si>
    <t>marie-p-129710</t>
  </si>
  <si>
    <t>Simple d'utilisation et rapide pas besoin d'avoir un conseiller au téléphone il suffit de suivre les étapes au top meilleur rapport qualité prix des assurances autos</t>
  </si>
  <si>
    <t>del-negro-d-113438</t>
  </si>
  <si>
    <t xml:space="preserve">je n'ai pas vu la réduction de 15% promise lors du paiement annuel.
Egalement vous ne précisez pas les frais de résiliation de 15 euros, du contrat concurrent.
</t>
  </si>
  <si>
    <t>jennifer-p-132573</t>
  </si>
  <si>
    <t>Prix plus que satisfaisant au prix actuel de ma cotisation mensuelle je recommande direct assurance. Devis à la hauteur de ma demande et beaucoup moins cher que les autres que j'ai pu realisé</t>
  </si>
  <si>
    <t>stephane-c-110447</t>
  </si>
  <si>
    <t>Je suis satisfait du service. Mais le contrat automobile qui augmente chaque année de 10%, stop ! Sinon, je résilie mes deux contrats. Véhicule + habitation</t>
  </si>
  <si>
    <t>romain--p-123359</t>
  </si>
  <si>
    <t>Tarifs sympa,site simple d'utilisation, ma moto va être assurée avec de belles garanties,j espère ne pas être déçu des prestations de la compagnie.voila</t>
  </si>
  <si>
    <t>titeuf-66509</t>
  </si>
  <si>
    <t xml:space="preserve">Je vais changer d'assurance,j'ai eu une coupure de courant chez moi mon ordinateur n'avait plus de pilote plus Windows,j'ai fait marcher l'assurance,ils ont rien fait.
MON ordinateur est revenu non réparer pas de pilote et pas de Windows.  </t>
  </si>
  <si>
    <t>En arrêt de travail depuis un mois en raison d'une affectation de longue durée, j'appréhende le passage à mi-traitement en cas de prolongation de cet arrêt. 
Des renseignements obtenus par téléphone ce jour auprès de la MGP, la constitution d'un dossier pour compenser la future perte de salaire semble simple.</t>
  </si>
  <si>
    <t>mylene-c-100627</t>
  </si>
  <si>
    <t xml:space="preserve">Parfait tarif bas et bien couvert.
 Conseiller a l'écoute.
Je recommande.
Rapide .                                                                     </t>
  </si>
  <si>
    <t>yaman-r-123161</t>
  </si>
  <si>
    <t>Ras parfait je n ai pas grand Cosar a signaller merci pour Le service vous devriez couvrire en garanti la turquie Ca vous permeterai d avoir des clients suplemenraire cordialement mr Yaman.</t>
  </si>
  <si>
    <t>laurence-f-105683</t>
  </si>
  <si>
    <t>Des années que je suis chez direct assurance , très  satisfaite a recommander !!!! Que ce soit maison ou voiture ils sont au top , service clients très accessible ,bref tout va bien !!!</t>
  </si>
  <si>
    <t>yannylg-78856</t>
  </si>
  <si>
    <t xml:space="preserve">Donc en accident de travail depuis 1 ans, et suite à un problème avec le patron, prise en charge de la CPAM depuis 7 mois seulement.
Reconnu en AT par la CPAM et le médecin conseil, pour suravenir tout va bien, je n'ai pas mal et donc ils interromps la prise en charge. Cherchez l'erreur
A fuir absolument </t>
  </si>
  <si>
    <t>am-54158</t>
  </si>
  <si>
    <t>C'est le site des Furets.com qui m'a proposé cette assurance dans sa liste de devis, ce qui m'a mis en confiance.
Le commercial vous rappelle rapidement et valide immédiatement votre souscription au téléphone si vous donnez votre numéro de carte bancaire pour régler un acompte. Une grave erreur.
Ensuite, impossible de joindre quelqu'un. Le numéro de téléphone ne répond jamais, l'adresse mail reste sans réponse. Et l'adresse postale tombe sur une simple maison individuelle en région parisienne.
Par contre, vous recevrez bien des relances de paiement.</t>
  </si>
  <si>
    <t>ramiro-d-114209</t>
  </si>
  <si>
    <t>Les garanties sont satisfaisantes à un prix raisonnables. L'accueil téléphonique avec le conseiller est très correct et j'ai trouvé une réponse claire.</t>
  </si>
  <si>
    <t>nicolas-r-110495</t>
  </si>
  <si>
    <t>ma souscription a été rapide et claire, les devis sont précis et comporte toutes les informations nécessaires.
Je suis satisfait des prestations et de la communication entre le lynx et april.</t>
  </si>
  <si>
    <t>sosso-78202</t>
  </si>
  <si>
    <t>traitement des sinistres calamiteux .Aucun suivi du dossier et  absence de réferent fixe. Explications pas toujours claires.</t>
  </si>
  <si>
    <t>pouzetannelaure-88754</t>
  </si>
  <si>
    <t>En pleine crise sanitaire , L AG2R prévoyance refuse de compléter les salaires en cas d'arret maladie definie par l'état pour les fermetures d'écoles ...c'est juste inadmissible sachant qu'il doivent maintenir le complément de salaire en cas d'arret maladie</t>
  </si>
  <si>
    <t>17 novembre 2018 suite à une expérience en novembre 2018</t>
  </si>
  <si>
    <t>mikado-50419</t>
  </si>
  <si>
    <t>Assureur vie à éviter,le rendement servi sur le fonds euro est le plus bas du marché sur les derniéres années:allez vers d'autres mutuelles ou mieux encore sur les contrats sur internet dont le rendement est plus du double....</t>
  </si>
  <si>
    <t>seguros-117665</t>
  </si>
  <si>
    <t>Un dégât des eaux le dimanche suite à une canalisation bouchée au niveau des toilettes... Je vous passe le décor ! Appel à Pacifica dès ce matin pour obtenir de l'aide : "On vous rappelle" = Aucun rappel. En début d'après-midi, je prends mon téléphone : "10 minutes avant de parler à quelqu'un "Je vous passe un gestionnaire" puis 17 minutes de musique d'ambiance; j'ai fini par baisser les bras. La décence aurait voulu qu'on me dise au moins "On nepeut rien pour vous". J'ai tous mes contrats chez Pacifica, soit 10 au total. Je me rends compte qu'une banque, le crédit agricole en l’occurrence, n'est pas un bon assureur; chacun son métier. Tant que l'on paye ses cotisations, pas de souci. Pour le jour où un sinistre survient, ils vous laissent dans l'embarras : pourquoi ne répondent-ils pas ? Même un dimanche, c'est justement dans ces moments-là qu'on a besoin d'eux mais abonnés absents : c'est indigne autant que les excréments qui débordent de mes toilettes. Merci pour votre accompagnement, je m'en souviendrai. A fuir .. ou à quitter dans mon cas. 
Dès demain je vous résilie. Je retourne à mes raclettes, pelles, seaux, balais ...</t>
  </si>
  <si>
    <t>abdelhafid-e-128030</t>
  </si>
  <si>
    <t>Je suis satisfait super assurance pas de problème je recommande operation en quelques minutes bien efficace sur le site téléphonique magnifique à refaire</t>
  </si>
  <si>
    <t>chantal41500-115805</t>
  </si>
  <si>
    <t>Depuis le mois d'Avril je me bats pour qu'il modifie ma date de prélèvement d'échéance je l'ai fait pas mail et à chaque fois on me dit que l'on ne trouve pas trace de celui-ci.
Je viens de les appeler, la conseillère me dit de refaire la demande.
Pour moi il s'agit d'une mutuelle pas sérieuse et je pense résilier mon contrat en fin d'année.</t>
  </si>
  <si>
    <t>pgl-103230</t>
  </si>
  <si>
    <t xml:space="preserve">Assure au groupe Mercer dans la continuité de l'adhésion par le groupe Dell pour simplifier les choses
C'est une catastrophe 
Entre 30 mn et 1h pour les avoir au tel
Plateau de conseillers qui répondent n'importe quoi à  la réclamation sur rbt de 1700 euros en attente depuis 1 mois 
Vous n'avez pas la tele transmission alors qu'elle fonctionne depuis 2012
Nous migrons l'informatique etc etc....
Reclamation par le site avec numero ticket sans réponse 
Minable et a fuir  
 </t>
  </si>
  <si>
    <t>erf-102115</t>
  </si>
  <si>
    <t>J ai changé de VL le 1er appel le 15 decembre.se passe bien. Aimable et professionnelle Je rappelle et là on me raccroche après avoir exposé mon souci 4 fois.  Le 15 décembre on me dit que je recevrai mon attestation dans les 5 jours. Je ne reçois rien. J appelle on me dit c est la Poste.... Je rappelle une semaine plus tard on me dit pas d erreur on l a envoyée le 15. Je leur précise que j ai reçu ma carte grise alors que ce service a mauvaise reputation. Lassée et excede´e,  je reappelle ,10 essais avant d avoir qqu un, ,ayant des problèmes pour me déplacer je me rends à l agence d AIX on me précise que c est un envoi économique. Alors dites le que cela va être long . Certes c est regle´. Mais nous sommes en janvier et je n ai tjrs rien reçu. Heureusement que je n ai jamais eu de sinistre. Parce que cela fait peur</t>
  </si>
  <si>
    <t>flore59-102153</t>
  </si>
  <si>
    <t>Après 7 ans à la maaf, celle-ci vous vire pour 2 petits accrochages. Par lettre recommandée, sans vous contacter. Bref, c'est très décevant de leur part de ne même pas décrocher leur téléphone pour vous avertir des conséquences d'une résiliation ou pour reconsidérer votre contrat.</t>
  </si>
  <si>
    <t>C'est une des rares compagnies d'Assurances qui refuse de restituer une part des cotisations du fait de la baisse du risque accident dû au confinement. Ils se justifient en arguant qu' ils ont reversé  la moitié des cotisations des médecins retraités ayant repris une activité du fait de la Covid et aux cabinets de kinesithérapeutes et ostéopathes réquisitionnés ainsi qu'aux chômeurs dû à la Covid. Et ceci leur aurait coûté 50 millions €?</t>
  </si>
  <si>
    <t>papa-108194</t>
  </si>
  <si>
    <t>Je suis en invalidité depuis plusieurs années déjà.
Je touche donc une pension trimestrielle chez Malakoff Humanis QUATREM.
Je n ai jamais eu de soucis ni aucun retard jusqu ici.
Les pensions d après l’info au téléphone on été payées le 23 mars(mardi) et,je reçois sur mon compte ma pension le lendemain ou,au pire deux jours après mais jamais plus tard.
Aujourd hui cela fait trois jours et ma banque ne voit aucun virement entrant à venir.
Je peux donc déjà dire que je ne recevrais pas ma pension ce mois ci sans aucune explication!
Des ex collègue dans ma situation on tous reçu leurs pensions hier...
Quand je lis les commentaires sur ce site et vu les notes je me prépare à une bonne grosse galère à venir.
Je ne vis qu avec une maigre pension mensuelle de la cpam et c est déjà de la survie quand je touche ma pension Malakoff alors je n ose même pas penser à ce qui m attend.
C est dingue de jouer avec des assurés qui on cotisés longtemps et avec des tarifs très élevés du temps où on travaillaient et étions en bonne santé.
À présent je suis en mauvaise santé,j ai une vie déplorable et Malakoff trouve le moyen d en rajouter en ne payant pas ma pension.
Cette vie ne vaut pas le coup de se battre encore et encore....je n en peux plus.</t>
  </si>
  <si>
    <t>amari-s-126303</t>
  </si>
  <si>
    <t xml:space="preserve">Je suis très satisfait de la rapidité  et du service de  direct assurance 
C parfait 
Le prix et très convenable  
Je vais vous recommandé a mes amis
</t>
  </si>
  <si>
    <t>savidan-k-123013</t>
  </si>
  <si>
    <t>Qualité de service au top, accueil téléphonique les explications étaient super, j’ai pu avoir tous les renseignements que j’avais besoin au téléphone c’était vraiment bien</t>
  </si>
  <si>
    <t>drissou-81912</t>
  </si>
  <si>
    <t>Assuré pour seulement 3 mois car prix trop élevé, obstacles pendant la demande de prise en charge d'une brise glace. Tout est fait pour que le client paye mais ne bénéficie pas des garanties souscrites.</t>
  </si>
  <si>
    <t>mimi98-101687</t>
  </si>
  <si>
    <t>Je suis de l'avis des différentes personnes. Apparemment dans mon entourage direct, plusieurs personnes ont eu un remboursement partiel de leur cotisation, relatif au COVID de mars. En effet, peu de déplacements à cette période. J'ai contacté la MAAF qui m'a dit que pour l'instant il ne pratiquait pas ce type de geste commercial, mais qu'à l'échéance il verrait selon le contrat et les éventuels sinistres déclarés. Et là surprise !!!!!!! Augmentation de ma cotisation de plus de 80,00 €, des véhicules de plus de 10 ans, avec bonus 50 % et un bonus à vie MAAF depuis 2007, le 1er véhicule 480,00 € tt risque, le second 350,00 tt risque et cotisation habitation à 550,00€. Je trouve tout cela bien cher, je pense aller voir ailleurs....</t>
  </si>
  <si>
    <t>yass-99570</t>
  </si>
  <si>
    <t>Bonjour, 
L'assureur militant MAIF m'a resilié pour altération du lien commercial après 15 années. J'ai été prévenu par courrier recommandé.  Contactez par téléphone pour un complément d'informations, l'on m'a indiqué que le client est libre de choisir son assureur et que l'assureur au même titre est libre de choisir ses clients… SCANDALEUX!
Pour info, victime d'un grave accident de la route en 2018, j'ai refusé la proposition d'indemnisation faite par la MAIF et entamé un recours en justice…
Je pense que pour la MAIF, réclamer justice altéré le lien commerciale. MERCI!!</t>
  </si>
  <si>
    <t>auderenon-100857</t>
  </si>
  <si>
    <t>Le pire service client auquel j'ai eu à faire. Minimum une semaine de délai pour avoir une réponse par mail lorsqu'ils daignent répondre. Un temps d'attente interminable pour avoir quelqu'un au téléphone, sur un numéro surtaxé. Les conseillés au téléphone ne font que le relai vers d'autres services, ne sont visiblement pas formés aux procédures. C'est scandaleux!
Pour ma part près de deux mois pour recevoir une attestation après beaucoup d'acharnement, une vingtaine d'appels et son hors forfait téléphonique qui va avec, et plusieurs réclamations. Impossible d'avoir un responsable au téléphone, on ne fait que remonter l'information qui visiblement n'arrive jamais. C'est parfaitement inadmissible.</t>
  </si>
  <si>
    <t>laetitia--132460</t>
  </si>
  <si>
    <t>Mon contrat étant résilié l'organisme continue à retirer le montant du forfait. Ils n'ont pas remboursé le restant dû. C'est la mutuelle de mon entreprise dont je ne peux me défaire j'ai fait résilier mes bénéficiaires mais pour les contacts et remboursement ça reste sans réponse malheureusement. Je ne conseille surtout pas cette mutuelle.</t>
  </si>
  <si>
    <t>sabine-l-136619</t>
  </si>
  <si>
    <t>Satisfait de votre contrat pour ma mutuelle merci beaucoup de votre confiance a très bientôt et espère être contente de votre mutuelle madame libert..</t>
  </si>
  <si>
    <t>lucette56-72106</t>
  </si>
  <si>
    <t>Je recommande cet assureur pour le rapport qualité prix</t>
  </si>
  <si>
    <t>stan0881-131267</t>
  </si>
  <si>
    <t>Comme beaucoup d’assurance on les juge en cas de sinistre.
Et bien j’ai eu un accrochage le 31/07, le véhicule est au garage depuis plus d’un mois, expert injoignable, assurance qui me balade le peu de fois où elle daigne me répondre, responsable qui me respecte aucun de ses engagements ou promesses. Aucun véhicule de prêt !  A fuir …!!</t>
  </si>
  <si>
    <t>marco83-80459</t>
  </si>
  <si>
    <t>Merci à Caroline pour son accueil et son professionnalisme, il est très agréable et rare d'être conseillé par des services non délocalisés.</t>
  </si>
  <si>
    <t>joackim-f-132670</t>
  </si>
  <si>
    <t>JE SUIS SATISFAITE DU TARIF. ET DE LA FACON DPNT J AI TROUVE CE CONTRAT. LA RESILIATION EST FACILE. TRES BIEN
CORDIALEMENT,
FLORENCE FERREIRA DA SILVA</t>
  </si>
  <si>
    <t>gavroche-76810</t>
  </si>
  <si>
    <t>Cardif me balade ainsi que mon frère pour régler l'assurance-vie qui nous revient suivant les volontés de notre oncle. Le dossier est complet mais suivant l'interlocuteur téléphonique il ne l'est pas ou en cours d'études ou en attente du tour de taille de la femme du capitaine. Le dernier argument en date est de leur fournir le certificat d'acquittement des droits remis par le centre des impots avant qu'ils ne débloquent les fonds nous revenant alors que nous leur avons signé une délégation pour que Cardif prélève et règle directement les sommes dus au fisc dont le décompte leur a été transmis. Hallucinant, c'est eux qui devraient me prouver qu'ils règlent rapidement le fisc et nous règlent en meme temps comme l'ont fait les autres compagnies. En deux mois maximum deux de leurs concurrents nous ont réglés après avoir payé directement le fisc. Alors pourquoi Cardif n'en est pas capable si ce n'est pour retarder les règlements et déclarer que le dossier n'est toujours pas complet suivant leurs critères toujours variables et qui leur permettent ainsi de ne toujours pas devoir d'intérêts sur les sommes dues puisqu'ils considèrent toujours que le dossier n'est pas complet. Le grand art de prendre les bénéficiaires pour des crétins notoires.</t>
  </si>
  <si>
    <t>wazari-88401</t>
  </si>
  <si>
    <t>Generali ne devrait pas sevire en France et la banque populaire devrait ce séparé de ce partenaire , nous avons également de très gros problèmes avec eux et depuis 1 ans 1/2 alors que l'expert médical à validée mon accident eux ne veulent toujours pas payer , on ne lâche rien on continue à ce battre contre eux , nous ne recommandons absolument pas cet assurances faut fuite croiez nous .</t>
  </si>
  <si>
    <t>viot-j-137817</t>
  </si>
  <si>
    <t>les service toujours a la hauteur de mes attentes et le personnel si besoin est patient a l’écoute et réactif dans la mesure du possible.
Les tarif sont très avantage</t>
  </si>
  <si>
    <t>scompa-68548</t>
  </si>
  <si>
    <t>Refus de nous indemniser à la suite d'un coup de vent qui a déformé notre volet sous prétexte que le vent n'était pas assez fort. Si on est inondé ou si notre maison prend feu un jour, j'ai peut qu'on nous dise que l'eau n'était pas assez mouillée ou le feu pas assez chaud... De plus, service client injoignable et délais de traitement trop longs.</t>
  </si>
  <si>
    <t>luc-52903</t>
  </si>
  <si>
    <t>Bénéficiaire à 100% d'une assurance vie depuis novembre 2016 . Dossier complet depuis le 22 décembre . Je n'ai toujours pas l'argent , en sachant que ces gens ont un mois pour régler . Toutes les excuses sont bonnes , maintenant ils ont demandé début février un certificat de notoriété qu'ils ont eu le 8 février . Depuis plus aucun problème pour le règlement dixit un employé de chez eux . Sauf que suite à 2 recommandés , ils répondent que mon dossier sera traité sous quinzaine si tout va bien mais au pire 2 mois . Service client déplorable . Cet argent est à nous et non à vous</t>
  </si>
  <si>
    <t>A aucun moment il ne renseigne leur client comment et quand résilier leur contrat et refuse la résiliation quand elle arrive. O le site de la DGCCRF précise 
Les contrats souscrits par les particuliers La résiliation à l’échéance
A l'exception des contrats souscrits pour une durée déterminée, les contrats d'assurance sont automatiquement reconduits. Conformément aux dispositions du Code des assurances, l'assuré peut demander la résiliation de son contrat au plus tard deux mois avant sa date d'échéance, sauf pour les contrats d'assurance maladie, pour lesquels ce délai peut être différent.
Pour faciliter la résiliation des contrats tacitement reconductibles, le Code des assurances prévoit que l'assureur est tenu de rappeler, avec l'avis d'échéance, la date limite à laquelle l'assuré à la possibilité de dénoncer la reconduction automatique de son contrat. Ce rappel peut figurer sur l'avis d'échéance ou sur un document distinct transmis avec l'avis d'échéance.
Si l'envoi de l'avis d'échéance et de cette information lui sont envoyés moins de quinze jours avant la date limite à laquelle il peut demander la résiliation de son contrat, l'assuré dispose d'un délai de vingt jours à compter de la date d'envoi de l'avis pour mettre fin à son contrat.
Enfin, si l'assuré ne reçoit aucune information à ce sujet, il peut résilier le contrat à tout moment, sans préavis ni pénalité.
Ces dispositions ne concernent que les contrats garantissant les particuliers en dehors de leur activité professionnelle. Elles ne sont en outre applicables ni aux assurances sur la vie, ni aux contrats de groupe.
Ils ne peuvent pas refuser lé résiliation</t>
  </si>
  <si>
    <t>corentin-b-122255</t>
  </si>
  <si>
    <t>Très satisfait du service rapide et efficace traitement de l’assurance immédiatement simple et utile je recommande fortement direct assurance numéro 1</t>
  </si>
  <si>
    <t>philippe-g-130333</t>
  </si>
  <si>
    <t>Je suis très satisfait de votre service. les prix sont raisonnables. les assurances habitations voitures et responsabilités civiles et assurances scolaires pour mes enfants sont à la hauteur.</t>
  </si>
  <si>
    <t>emma-p-128726</t>
  </si>
  <si>
    <t>Je suis satisfaite du service, les prix sont corrects, c’est facile de souscrire sur Internet, site simple d’utilisation. La souscription prend effet de suite.</t>
  </si>
  <si>
    <t>perline-137522</t>
  </si>
  <si>
    <t>A fuir absolument. Des remboursements qui ne correspondent pas à ce qui est annoncé. Un service médiocre,. Une personne pas aimable qui me dit que je n'avais qu'à mieux lire mon contrat. Je résilie dès la date anniversaire.</t>
  </si>
  <si>
    <t>erics17-96704</t>
  </si>
  <si>
    <t>J'ai été viré, par lettre recommandée, de la MAAF après 25 ans d'ancienneté.
Lettre recommandée où il était écrit, "suite à notre entretien", entretien qui n'a mais eu lieu.
A part deux sinistres mineurs (pare-brise et haillon arrière), jamais rien de grave. 
Je me suis retrouvé dans le fichier des résiliations automobiles de l'Agira.
"Ce n'est pas une punition" mais j'ai été redirigé vers Zéphir...</t>
  </si>
  <si>
    <t>yannistyle26-58542</t>
  </si>
  <si>
    <t>Suite à une panne, je contact à 10h mon assurance. Après 15min d’attente j’arrive enfin à avoir quelqu’un au téléphone. Je lui transmet toute les informations. Elle me dit qu’une dépanneuse arriverai d’ici 45min / 1heure. Très bien... Attendons...
A 11h10 Amv me rappel pour connaître la cilindré de mon scooteur, je lui transmet et elle m’en dit très bien une dépanneuse sera sur place dans 45m / 1h... INADMISSIBLE ! 
Je lui explique alors que ça fait 1h que j’attend la dépanneuse et elle me répond qu’il y a beaucoup de monde qui appel... cette assurance ne sais pas gérer!!! Nous payons pour un service que nous avons pas!! J’espère avoir dédommagement de cette situation !</t>
  </si>
  <si>
    <t>tili-62047</t>
  </si>
  <si>
    <t>Très bien je trouve le service client avenant'propose les meilleurs  prix et indique les meilleures offres sélectionnées par leurs exigences pour leurs clients. Le service suivi client est très proches de la clientèle</t>
  </si>
  <si>
    <t>kotchka-101066</t>
  </si>
  <si>
    <t>Je veux changer d'assureur pour ma maison et contacte la Macif en juillet 2020, pour remplacer un contrat Allianz, au coût exorbitant, qui va d'août en août. En septembre, la Macif n'a encore rien fait, mais m'assure que début octobre la lettre de résiliation sera envoyée. Je reçois une mise en demeure d'Allianz le 20 octobre, à laquelle je n'attache donc aucune importance. Nouveau problème, me dit un employé de la Macif que je contacte néanmoins: Allianz a refusé de valider ma première demande: il y a des assureurs comme ça qui refusent de régler les choses à l'amiable. Sauf qu'une employée de la Macif m'apprendra début décembre que c'est un mensonge total : rien début octobre, avant la 1re mise en demeure d'Allianz (absolument intraitable, d'ailleurs), n'avait été encore envoyé. Je finis par adresser à nouveau à la Macif ma lettre de résiliation, transmise enfin à Allianz... fin novembre. Sauf que dans l'intervalle je viens de recevoir une 2e mise en demeure d'Allianz, avec obligation de payer toute la somme due pour l'année, plus 80 euros de contentieux ! L'employée de la Macif reconnaît qu'ils sont bel et bien responsables de la situation (ça me fait une belle jambe), qu'ils en sont désolés, mais qu'ils ne peuvent rien pour moi. Incompétence et mensonge qui me coûtent très cher : à fuir !</t>
  </si>
  <si>
    <t>gtacnrv-67650</t>
  </si>
  <si>
    <t xml:space="preserve">Fonds du problème ;
Question 1: Etes-vous d'accord pour devenir donateur à des organismes extérieurs au lieu de rester sociétaire MAIF sans aucune autorisation de votre part ?
Question 2: Etes-vous d'accord sur le fait que les fonds ne soient plus ainsi jamais disponibles aux difficultés des sociétaires MAIF ?
Question 3 : Pensez-vous qu'une mutuelle et une fondation ont le même statut juridique ?
Question 4 : Pensez-vous que la MAIF actuelle respecte toujours les idées d'Edmond Proust qui luttait dans les tranchées ?
Question 5 : Pensez-vous qu'il n'y a pas de conflit quand les intérêts des sociétaires passent après les nombreux intérêts que la MAIF entretient avec l'extérieur ?
</t>
  </si>
  <si>
    <t>elisabeth-52835</t>
  </si>
  <si>
    <t>Attention : procédés mensongers . je tiens à alerter toute personne qui aurait comme moi été contactée par téléphone et qui reçoit quelques jours plus tard une lettre la remerciant des contrats -auxquels elle aurait adhéré malgrè elle.</t>
  </si>
  <si>
    <t>sebastien-f-131350</t>
  </si>
  <si>
    <t>très bon service mais les tarifs sont un peu hauts et augmentent vite en rajoutant les différentes options tels que le véhicule de prêt et l'extension du véhicule de prêt</t>
  </si>
  <si>
    <t>anne-claire-p-109072</t>
  </si>
  <si>
    <t>Je ne suis pas satisfaite du service commercial : j'ai choisi direct assurance il y a 3 ans pour les tarifs compétitifs, ce qui n'est plus du tout le cas aujourd'hui. Aucune tentative de meilleure proposition commerciale effectuée par le conseiller, suite à mes échanges ce jour et l'évocation de ma volonté de solliciter d'autres compagnies d'assurance.</t>
  </si>
  <si>
    <t>phoceann-123190</t>
  </si>
  <si>
    <t>Je ne recommande pas cet assureur, 
j'ai perdu mon animal en décembre 20, je leurs ai envoyé une lettre en AR, pour rompre mon contrat qui arrivait a terme le 1mars 21.
ils ont reçu le courrier courant décembre et non pas voulu arrête mon contrat malgré la perte de mon animal.
le service réclamation m'a demandé  le certificat de radiation de l'icad (je ne voulais pas forcement le faire dans l'immediat) ,je l'ai quand meme fait! pour arrêter de payer pour rien!  Une fois document transmis,  ils ne prennent en compte que la date du certificat de l'icad: qui  est du mois de juin 21(6 mois a payé dans le vide). Voila comment se faire de l'argent sur le malheur des gens. ils en ont absolument rien a faire de l'animal! c'est honteux!!!  A FUIR!.</t>
  </si>
  <si>
    <t>ellebazi-57896</t>
  </si>
  <si>
    <t>Profiteurs et totalement irrespectueux.....assurance-vie non versée depuis presque un an malgré TOUS les documents fournis. Des arguments ridicules et totalement faux lorsqu'on téléphone....</t>
  </si>
  <si>
    <t>pierre-99802</t>
  </si>
  <si>
    <t xml:space="preserve">Des garantis pas la hauteur mais un prix relativement intéressant... aujourd'hui je ne regarde pas que le prix mais également le service 
J'ai changé car aujourd'hui j'en ai ras-le-bol des plateformes téléphoniques.
</t>
  </si>
  <si>
    <t>francky-107913</t>
  </si>
  <si>
    <t xml:space="preserve">A fuir, prix qui augmente tout les ans.
Au premier accrochage ils ne veulent plus vous assurer.
Même après 20 ans !!!
Une honte, assurance MAAF = aucune considération pour ces clients </t>
  </si>
  <si>
    <t>eiram-64606</t>
  </si>
  <si>
    <t>très déçu par pacifica le 25 Avril 2018 de la réaction qu'ils ont eue à mon égard au téléphone  depuis le 24/Avril j'attend le passage de l'expert sur l'ile de la réunion de la Tempête FAKIR 2018 à ce jour je suis toujour dans l'attente</t>
  </si>
  <si>
    <t>bevia-a-125570</t>
  </si>
  <si>
    <t>Je rejoins cette nouvrlle assurance moins cher qur la precedente... a voir dans le temps et surtout si il ya un sinistre.. c est la que l on vois si c'est une bonne assurance</t>
  </si>
  <si>
    <t>cecile-57203</t>
  </si>
  <si>
    <t>Bonjour
Je suis victime d'un dégât des eaux par infiltration depuis 18 mois. La plateforme sinistre est délocalisée au Maroc et il n'y a pas de gestionnaire attitré. Ainsi le dossier n'est pas suivi. Depuis 18 mois, l'expert s'acharne à mettre mon dossier hors champ de garantie prétextant d'abord des remontées capillaires, ensuite des infiltrations façade. Axa refuse de faire une recherche de fuite. Après 4 expertises, on me demande maintenant de faire des travaux sur le toit sans savoir si cela a un lien avec les infîltrations. Je n'ai toujours pas d'interlocuteur et je ne sais plus quoi faire. le logement est insalubre (placo retiré, mur saturé d'eau, moisissures, insectes, carrelage qui se décolle, un vrai cauchemar.</t>
  </si>
  <si>
    <t>djedje-n-108340</t>
  </si>
  <si>
    <t>je suis satisfait du service et les prix me conviennent simple et pratique 
je compte parrainer quelqu'un très prochainement et place toute ma confiance</t>
  </si>
  <si>
    <t>otombaka-j-125738</t>
  </si>
  <si>
    <t>Oui je suis satisfait du service ainsi que du prix général de l’abonnement annuel . En espérant que au fur du temp tout iras bien avec l’abonnement . 
Merci</t>
  </si>
  <si>
    <t>Deux  petits sinistres cette année ( 500 € de dédommagement reçu) et hop je reçois une lettre de résiliation de la matmut .
Donc la matmut assure comme elle le dit si bien dans sa pub , mais elle devrait ajouter seulement ceux qui ne déclarent pas de  sinistre !
Une autre façon de ramasser a tout les coups  les cotisations  des assurés  !</t>
  </si>
  <si>
    <t>jethroo-113635</t>
  </si>
  <si>
    <t xml:space="preserve">Mon avis est mitigé à 50% dû au courtier à qui j'ai envoyé mail, sms et qui n'a pas daigner prendre en compte mes remarques, &amp; un problème récurrent d'accès à mon espace personnel informatique qui ne vient seulement d'être réglé par une personne "EMELINE" qui a pris le temps pour me donner satisfaction..! BRAVO pour son professionnalisme &amp; sa gentillesse au téléphone. </t>
  </si>
  <si>
    <t>moi-77834</t>
  </si>
  <si>
    <t>Vraiment de mauvaise foi cette " banque ", il ne réponde jamais au téléphone, au mail. Pour faire simple, un contrat d'une de mes tantes avec clause de versement à mon profit, documents envoyés avec le contrat et la clause. Il veule une déclaration du notaire sur la dévolution successorale!!!!!!!!!!!</t>
  </si>
  <si>
    <t>johan-f-117064</t>
  </si>
  <si>
    <t>RIEN N'A DIRE pour le prix , la communication, la prise en charge pour le sinistre.
C'est pour cela que je suis chez directe assurance pour différents véhicules et de depuis beaucoup d'années.
Pour vue que cela dur</t>
  </si>
  <si>
    <t>mehdy-m-117180</t>
  </si>
  <si>
    <t>Parfait tres bon prix pour une assurance scooter, inscription rapide et tres efficace, cela a ete fait en moins de 20 min , je vous remercies beaucoup</t>
  </si>
  <si>
    <t>guy-h-112212</t>
  </si>
  <si>
    <t>sinistre du 18 avril est toujours aucuns contacts de direct assurance 
tres tres decu des assuances en ligne 
pas certain de continué chez vous malgre 2 contrats voitures 
heureusement que ce n'est que des degats materiel et non humain car je crois que j'aurai bcp de soucis a me faire avec le peu de contact de cette assurance 
tant qu'on paie tout va bien</t>
  </si>
  <si>
    <t>pailloncy-o-121143</t>
  </si>
  <si>
    <t>Aucun souci, 
En vous remerciant de votre réactivité et des clauses de mon contrat qui me conviennent parfaitement, 
Je recommanderais votre compagnie 
Cordialement</t>
  </si>
  <si>
    <t>alain-m-107000</t>
  </si>
  <si>
    <t>Bon service facile d'utilisation, rest e avoir comment avoir un contact avec cette assurance. Prix plusque correct et très bien fait. Dommage qu'il n'y a pas de remise si je mets mes trois véhicules chez vous</t>
  </si>
  <si>
    <t>lapendry-j-133992</t>
  </si>
  <si>
    <t>RAS, tout s'est bien passé au niveau de la signature de mon contrat d'assurance auto même si le nom sur le contrat n'est pas le bon par rapport à ce qui a été dit au telephone</t>
  </si>
  <si>
    <t>sophia-75294</t>
  </si>
  <si>
    <t>mon père a souscrit une assurance vie TELLUS de ALLIANZ en 1992. il vient de décéder. ma mère qui est bénéficiaire a reçu le capital. ils ont enlevé 1500 euros de prélèvements sociaux sur ce capital. c'est du vol. on a appelé l'assureur de brest où il a souscrit cette assurance vie, ils nous disent d'appeler Strasbourg. Strasbourg ne nous répond pas non plus. on a eu 4 interlocuteurs, personne pour nous renseigner sur ces 1500 euros de retrait. A FUIR</t>
  </si>
  <si>
    <t>alexandre-63669</t>
  </si>
  <si>
    <t>Bonjour, assurance à fuir !!! expert incompétent 
Ma conjointe étant victime d'une collision par l'arrière, (accident non responsable) à l'arrêt,  
Les dires du sois disant expert ont été : votre véhicule présente des rayures sur le coté du pare choc arrière donc non indemnisable, car sois disant sinistre ! or le hayon présenter 0 dégâts avant sinistre (photo à l'appuie.)</t>
  </si>
  <si>
    <t>claire-121363</t>
  </si>
  <si>
    <t>Humanis est responsable de ma retraite complémentaire ARRCO-AGIRC. 
En juin 2021, j'ai découvert qu'Humanis a retiré de son site internet toute adresse postale qui permettrait d'adresser par voie postale un courrier et des justificatifs permettant à un assuré comme moi de demander la rectification des erreurs dans son relevé de carrière. Pire, lorsque j'ai contacté Humanis par téléphone, l'interlocuteur a refusé de me communiquer la moindre adresse postale sous prétexte qu'Humanis refuserait de traiter ma demande de rectification avant 2022. 
Un assureur qui refuse de communiquer à ses assurés son adresse postale, c'est inacceptable. Les courriers postaux recommandés avec AR ayant une valeur juridique importante en matière d'assurance, il est indispensable de pouvoir écrire à une adresse officielle publique de son assureur.
Pour les assurés qui voudraient écrire à Humanis à propos de leur retraite complémentaire et rencontreraient les mêmes difficultés, je partage ici deux adresses postales que j'ai fini par trouver :
- le siège social d'Humanis :  21 rue Laffitte, 75009 Paris
- une nouvelle adresse depuis le 1er octobre 2020 dont l'intitulé fait croire qu'il ne s'adresse qu'aux retraités et pas aux salariés en activité : 
Allocataires Centre de réception Agirc-Arrco TSA 36661 92621 Gennevilliers Cedex
Pour votre information, depuis sept ans, Humanis répète chaque année la même erreur sur mon relevé de carrière en n'inscrivant aucun points annuels alors que j'ai droit à un nombre significatif de points chaque année. Depuis sept ans, Humanis exige que j'adresse chaque année des justificatifs pour rectifier ses propres erreurs dans mon relevé de carrière. D'où le besoin d'une adresse postale...
Je demande qu'Humanis indique clairement sur son site internet une adresse postale et communique par téléphone une adresse postale pour les salariés en activité qui veulent faire rectifier leur relevé de carrière.</t>
  </si>
  <si>
    <t>franck2510-113919</t>
  </si>
  <si>
    <t xml:space="preserve">Les prix étaient compétitifs mais en augmentation tous les ans
Les nouveaux clients ont des prix plus compétitifs que moi client fidèle depuis plus de 15 ans 
Je laisse plus de 2000 par an je vais les mettre en concurrence </t>
  </si>
  <si>
    <t>christine-f-117550</t>
  </si>
  <si>
    <t>bonjour, je tenais à remercier le monsieur qui m'a conseillé lors de notre entretien téléphonique, il s'est mis à ma portée et il a donné des conseils selon mes besoins merci pour tout vos conseils</t>
  </si>
  <si>
    <t>t-cross-93926</t>
  </si>
  <si>
    <t>Bien contente d'avoir assuré ma voiture chez l'Olivier. Un accident vite oublié. Un pare-choc et un pare-brise pris en charge immédiatement par l'assureur.</t>
  </si>
  <si>
    <t>yohan-l-122379</t>
  </si>
  <si>
    <t>je suis satisfait de la qualité et la facilité de s'assurer sans avoir à se déplacer merci beaucoup se faut très productif de faire cala par internet</t>
  </si>
  <si>
    <t>laurent-53563</t>
  </si>
  <si>
    <t>bonjour, client n 244222 j'attends après ma carte verte ainsi que la vignette que je n'ai toujours pas reçu comment je fait sachant que mon ancienne assurance a été résiliée le 24/03/2017 j'attends une réponse de votre part merci.</t>
  </si>
  <si>
    <t>karim-b-126267</t>
  </si>
  <si>
    <t>Simple et rapide, à voir si efficace en cas de problème. Je viens de souscrire donc je ne peut pas encore établir d'avis réel. Le prix est très compétitif donc à voir si le service est réactif et compétent.</t>
  </si>
  <si>
    <t>passion103-85590</t>
  </si>
  <si>
    <t>Bonjour j attend depuis 2 mois pour un vitrage cassé avec refus de prise en charge</t>
  </si>
  <si>
    <t>sacamounou-107496</t>
  </si>
  <si>
    <t>Je suis assurée à la MAIF depuis une conquantaine d'années . Au début: impeccable. Rapidité, réactivité, amabilité etc...
Depuis 2 ou 3 ans: négligence, je-m'en-foutisme, manque d'amabilité... Ils se prennent pour Berkshire Hathaway.
J'ai chez eux un dossier qui traîne depuis plusieurs mois: des infiltrations de caves au sous-sol de mon immeuble à, Paris  ont provoqué des dégats considérables dans mon appartement ainsi qu'une situation d'insalubrité dangereuse. Après avoir mandaté un "expert" dont je n'ai jamais pu avoir le rapport détaillé, et que je soupçonne donc d'avoir baclé son travail, la conclusion est sans appel: les dégats ont plus de deux ans, je ne suis donc pas assurée. Pas d'assistance juridique. A moi d'engager une procédure auprès du syndic et d'engager un avocat si ma démarche auprès du syndic  - pour non respect de délais de travaux d'assainissement - n'aboutit pas. Commentaire de la personne au téléphone: " et je vous assure que ça risque de  vous coûter cher" Eh oui, c'est pour cela que depuis 50 ans je paie une assurance... Pour ce genre de commentaire aussi grossier qu'inutile. Je me renseigne donc pour mettre fin à tous mes contrats (et il y en a!!...) et trouver une compagnie moins oublieuse de ses obligations.</t>
  </si>
  <si>
    <t>gt-96700</t>
  </si>
  <si>
    <t xml:space="preserve">Une mutuelle qui ne tient pas ses engagements.
Je suis bénéficiaire de la Complémentaire Santé Solidaire chez eux et auparavant client mutuelle santé.
J'ai déménagé et donc envoyé les informations le 02 Août ( vía mon compte adhérent) pour qu'ils mettent à jour la télétransmission ( connexion noémie ) pour pouvoir continuer à bénéficier de mon droit de tiers-payant et ne pas avoir à avancer les frais.
Aujourd'hui nous sommes le 26 août, rien n'a été fais malgré les relances, on me dit de patienter encore 15j minimum..
Sauf que je paye en temps et en heure mais je ne peux pas bénéficier de celà.
Sachant que vendredi 28 août au matin j'ai des examens très importants chez l'ophtalmologue, c'est un rendez-vous que j'ai pris il y a 7 mois, et que je ne pourrais pas honoré car il faut encore attendre indéfiniment pour qu'il traite mon dossier, et je ne peux pas avancer plus de 200€ de consultation et examens alors que je paye un mutuelle qui est censé me prendre en charge...
C'est un scandale cette mutuelle, le corona à bon dos...
( je les aient contacté par téléphone, mail, facebook et espace assuré sans succès) </t>
  </si>
  <si>
    <t>sauron-105596</t>
  </si>
  <si>
    <t>fuyez vite la cnp car si vous avez un problème de santé ça sera le parcoure du combattant pour n'avoir rien au final . elle fera tout pour ne rien vous donner  il manquera toujours un papier</t>
  </si>
  <si>
    <t>gaefrance-60783</t>
  </si>
  <si>
    <t>J'ai souscris à une assurance auto chez allianz le 7 décembre 2017, ils vous retire de votre compte bancaire 196 euros au titre de votre période d'assurance provisoire d'un mois, vous résilie de votre ancienne assurance. Vous font attendre plusieurs semaine et après plusieurs appel service client car sans nouvelle de votre contrat, vous explique que cela ne seras pas possible de vous assurer , mais biens sur la totalité de la somme payée ne sera pas remboursée ...
Bien joué Allianz !!! 
mon avis :fuyez cette assurance .</t>
  </si>
  <si>
    <t>26 octobre 2021 suite à une expérience en avril 2021</t>
  </si>
  <si>
    <t>dave36-138298</t>
  </si>
  <si>
    <t>Impossible  de déclarer un sinistre!!!! Ni par mail, ni par l'application et pire au téléphone, un conseiller répond et coupe  sans rappeler. Seulement des informations disant qu'il y a un trop grand nombre d'appel et qu'il faut réessayer. Ça fait 4 jours que je réessaye sur toute les plateformes.  1 année, pas 2 chez Pacifica!!!!!</t>
  </si>
  <si>
    <t>kevinwilfried-88014</t>
  </si>
  <si>
    <t>meilleurs assurances avec une bonne qualité de services,a tous moments ..avec les conseillers experts</t>
  </si>
  <si>
    <t>yannick--p-122479</t>
  </si>
  <si>
    <t xml:space="preserve">Super bon contact téléphonique gracieux et sympathique 
Super bon contact téléphonique gracieux et sympathique 
Super bon contact téléphonique gracieux et sympathique 
</t>
  </si>
  <si>
    <t>joel-v-134256</t>
  </si>
  <si>
    <t xml:space="preserve">transaction en cours pour moi je dois contacter 
Facile Bien dirigé tarifs corrects je conseille c'est assureur autour de moi auto ou moto suivant les cas </t>
  </si>
  <si>
    <t>isa-64203</t>
  </si>
  <si>
    <t>Bonne mutuelle, les remboursements se font rapidement. Franchement je vous recommande cette assurance pour les animaux. leur application en plus est top</t>
  </si>
  <si>
    <t>arnaudnime75-66955</t>
  </si>
  <si>
    <t>Les prix et les remboursements sont parmi les meilleurs du marché de ce que j'ai étudié.</t>
  </si>
  <si>
    <t>pierre-l-127891</t>
  </si>
  <si>
    <t>J’AURAIS PRES FERAIS  M ' inscrire par téléphone. c' est une galère la prochaine fois j’irais mins crire a cote de chez moi      dans une agence  merci</t>
  </si>
  <si>
    <t>robby82-99736</t>
  </si>
  <si>
    <t>Pas facile D'obtenir une communication tel, mais une fois celle-ci établi avec le conseiller Hugo mon problème a été très bien traité. Bon contact. cordialement</t>
  </si>
  <si>
    <t>chrisnes-74590</t>
  </si>
  <si>
    <t>plus de 20 ans client avec 50% de bonus et pas de sinistre pas de gestes commerciales</t>
  </si>
  <si>
    <t>ziyed-90644</t>
  </si>
  <si>
    <t>Bonjour, je ne comprend pas pourquoi le prix diffère entre un devis par téléphone et quand je fais le devis seul sur internet.
J’aimerais bien être rappelé afin de reconsidérer mes tarifs</t>
  </si>
  <si>
    <t>13 février 2021 suite à une expérience en février 2021</t>
  </si>
  <si>
    <t>idel59200-104127</t>
  </si>
  <si>
    <t xml:space="preserve">passez votre chemin 
Aucun respect du client!!
Manipulation du questionnaire médical afin de ne pas prendre en charge malgré la preuve de la définition ( ex pas de prise en charge pour une ligamentoplastie car repondu non sur une atteinte articulaire 
Car entorse en 2017 hors définition ne parle pas de ligaments !!!!
De plus sans scrupule demande de signer un avenant daté de 1 an ou annulation du contrat 
Un doute qu'il rembourse l'année de cotisation !!!
Résultat étant infirmier liberal decouvert eborme puisque aucune rentrée d'argent depuis 2 mois!!!
</t>
  </si>
  <si>
    <t>jeffouil-77501</t>
  </si>
  <si>
    <t>Désespéré après plusieurs appel pour un problème de résiliation avec mon ancienne mutuel et aujourd'hui je suis tombé sur LA MERVEILLEUSE "Nadège" qui m'a trouvé et aidé dans ma démarche une solution en moins de 15mn ,encore merci mlle Nadège,je crois que je vous adore,lol,je n'y croyais plus.</t>
  </si>
  <si>
    <t>karinette--100899</t>
  </si>
  <si>
    <t>Accueil téléphonique chaleureux, conseillers très aimables mais lenteur dans les remboursements et hausse annuelle très excessive. Il faut donc impérativement penser à renégocier son tarif d'adhésion chaque année civile !</t>
  </si>
  <si>
    <t>babylone-51830</t>
  </si>
  <si>
    <t>Il est très difficile de résilier la MGEN : il m'a fallu non seulement écrire à plusieurs reprises avec des courriers recommandés mais faire une démarche en agence  et exiger qu'on me remette en mains propres l'attestation de résiliation - j'ai dû l'exiger avec force et fracas ! Deux mois après avoir reçu une confirmation de ma résiliation, j'ai la très mauvaise surprise de voir que j'ai été indûment prélevée du montant de ma cotisation en janvier et que je le serai en février , au motif que mettre fin à un précompte prend du temps ! Je recommande donc aux futurs résiliateurs d'être très vigilants et de s'accrocher ...</t>
  </si>
  <si>
    <t>pierre-100150</t>
  </si>
  <si>
    <t>On reconnait la qualité de son assureur lors d'un sinistre. Ma grand-mère a subi un sinistre grêle en juin 2019 et à ce jour son toit n'a toujours pas été réparé. En premier lieu l'expert a mis plusieurs mois à valider un devis car il ne voulait refaire qu'un pan sur 2, j'ai dû le menacer de prendre un avocat pour qu'il valide la réfection complète de la toiture. À cela se sont ajoutés les délais des artisans sur la région (sinistre classé en catastrophe naturelle), le 1er confinement, la crise du covid et à ce jour les travaux n'ont pas été encore réalisés. À la suite d'un délai trop long de la prise en charge du sinistre, les dégâts se sont aggravés et un devis complémentaire de 2 000€ environ vient alourdir la facture. Ce dernier n'est pas pris en compte. Au final, dans le village de ma grand-mère quand tous les autres sinistrés ont vu leur toit refait au bout de 3 mois, au bout d'un an et demi, ma grand a son toit toujours en l'état, pire, encore plus dégradé. L'expert ne souhaite pas valider ce devis complémentaire. Une honte. J'ai honte d'avoir commercialisé ces contrats pendant 10 ans. Pierre MONTAGNON (référence du sinistre: 4878630908).</t>
  </si>
  <si>
    <t>carlier-n-121482</t>
  </si>
  <si>
    <t>Prix très bon par rapport au marché.
Les démarches sont rapides et efficaces.La signature électronique du contrat est un vrais plus.
Je recommande vivement l'Olivier.</t>
  </si>
  <si>
    <t>cannelle-80504</t>
  </si>
  <si>
    <t>Merci Lamia</t>
  </si>
  <si>
    <t>christophe-l-108117</t>
  </si>
  <si>
    <t xml:space="preserve">Prix extrêmement cher par rapport à la concurrence et au vu de l'ancienneté de mon contrat.  Les devis concurrents sont moitié moins chers.
L'espace client en ligne médiocre, on a besoin de se reconnecter en permanence, peu de services..  Et trop orienté vers la rétention des clients, pas vers leur satisfaction.   </t>
  </si>
  <si>
    <t>paquerette-129732</t>
  </si>
  <si>
    <t>A fuir!! Une conseillère ma menti pour que je souscrive chez AG2R me disant que je n'avais pas à présenter sur ma facture d'acupuncteur un numéro Adeli , mais une fois chez eux il me demande ce fameux numéro Adéli..j'ai fais plusieurs réclamations sans retour. Il ont mis 6 mois à mettre en place la télétransmission, il ne fonctionne que par voie postale, donc des délais très long. Après un devis dentaire stipulant un remboursement dans sa totalité, je n'ai toujours rien reçu au bout de 3 semaines sauf un courrier me demandant mon décompte transmis par l'assurance maladie. Vous les appelez, ils disent vous rappelez rapidement dans 15 jours maximum...
Bienvenue au Moyen âge avec cette assurance ou dans le pire de vos cauchemar. j'ai fini par envoyer un courrier au médiateur. j'ai hâte d'en finir avec eux à la fin de l'année, j'ai des soins que j'ai annulé et reporté à l'année prochaine pour être sûr d'être remboursé.</t>
  </si>
  <si>
    <t>france--91088</t>
  </si>
  <si>
    <t>Je suis satisfaite des prestations, des tarifs et des conseils des personnes qui nous répondent au téléphone.  J’espère que ça continuera comme ça merci</t>
  </si>
  <si>
    <t>dupervil-r-112501</t>
  </si>
  <si>
    <t>Prix correct, service en ligne simple et pratique.
En espérant ne pas avoir de sinistre, mais c'est à ce moment là qu'on juge la qualité d'un assureur.</t>
  </si>
  <si>
    <t>patrice67-106105</t>
  </si>
  <si>
    <t>Service clientèle catastrophique impossible d'avoir de simple réponses.Délai de paiement prestations,juste déments pratiquement 3 mois de retard.
Je suis désespéré et ne sais plus quoi faire pour avoir ne seait ce qu'une réponse.
Pour un groupe de cette taille ,c'est de l'incompétence au plus au niveau du rarement vu !!!</t>
  </si>
  <si>
    <t>battel-100578</t>
  </si>
  <si>
    <t xml:space="preserve">Bonjour, je quitte cette mutuelle pour les raisons suivantes 
Quand on téléphone , la réponse est toujours votre dossier est en cours , il faut attendre au moins 15j pour avoir une réponse , vous attendez et rien.
Vous envoyez des mails , que cela soit sur le site de la mutuelle ou de votre mail perso, attendez assis les réponses , car elles ne viennent jamais .
Je les ai contacté car j'ai du me faire opérer de la cataracte aux deux yeux, j'avais 400 euros de dépassement d'honoraires par oeil, j'ai téléphoné , il m'a été répondu , qu'il n'y avait pas de soucis car j'etais assuré pour les dépassements, depuis le mois de septembre , je bataille pour avoir ce remboursement , aucune réponses à mes mails, j'ai envoyé des lettres recommandées avec accusé de réception, aucune réponses , si un mail me demandant mon décompte sécu, sachant bien sur que vous avez ce décompte deux mois apres votre opération , je leur ai envoyé , toujours pas de remboursement, ni de réponses , donc fin décembre , je m'en vais , par mon assureur la maaf , je suis mieux assuré et moins cher 
Hier j'ai discutté avec mon opticien, il m a dit que tous les adherent à cette mutuelle avaient des soucis , même eux ont les mêmes problèmes , difficultés pour les avoir au tel et pour avoir leur remboursement , donc si vous pouvez , PARTEZ </t>
  </si>
  <si>
    <t>faten--115637</t>
  </si>
  <si>
    <t xml:space="preserve">Vraiment la pire mutuelle de tous les temps. Devis demandé le 09/04 et toujours aucune réponse à ce jour malgré 4 relances. 
Le conseiller se permet en + de ça de me raccrocher au nez. 
À fuir ... </t>
  </si>
  <si>
    <t>chantal-90684</t>
  </si>
  <si>
    <t>Je suis satisfaite des services en ligne. Il reste à voir à long terme du contrat si c’est vraiment une bonne assurance et le changement en valait la peine</t>
  </si>
  <si>
    <t>ayaovi--k-131674</t>
  </si>
  <si>
    <t>Je suis nouveau client donc aucun avis sur la satisfaction à donner pour le moment.
Le moment venu, je donnerai mon avis en terme de satisfaction du service. 
Je vous remercie</t>
  </si>
  <si>
    <t>jessycac-96172</t>
  </si>
  <si>
    <t>Je me suis fait escroquer dans le cadre de la vente de ma voiture. Etant encore assuré tous risques, avec une plainte pour vol, qualifiée par un officier de police. On vient de me dire que mon dossier serait classé sans suite, car mon contrat « tous risques » ne comprenait pas l’escroquerie dans la garantie pour vol. Notons qu’aucune option n’est proposée en plus lorsqu’on souscrit a un contrat tout risque... 13 000 euro envolé.</t>
  </si>
  <si>
    <t>mbemba-v-117986</t>
  </si>
  <si>
    <t>pour l'instant je trouve correct le prix , j'attend de voir la suite sur l'écoute, la prise en charge  et la disponibilité du service client et aussi dans l'accompagnement du client.</t>
  </si>
  <si>
    <t>steal73-78533</t>
  </si>
  <si>
    <t>Ne prenez absolument pas cette assurance.
C'est quand on sollicite une assurance, que l'on peut la juger. Ce que je viens de faire suite a un accident du travail, bien évidemment mon dossier ne peut avoir une suite favorable, car dans leur closes, sont exclue environ 98 % des cas d'accident lier au travail. Donc si vous n'avais pas un membre arraché ou sectionner aux minimum, ils ne prendront rien en charge et encore, même la je suis sûr qu'ils trouveraient un moyen de ne pas payer.</t>
  </si>
  <si>
    <t>asteria-57839</t>
  </si>
  <si>
    <t xml:space="preserve">Bonjour, Je suis assuré à la Maif depuis plus de 30 ans et quelle triste évolution depuis !...
Suite à un accident VGE non responsable, mon véhicule est pris en charge dans un garage agréé MAIF (et j'insiste sur ce point). La réparation est effectuée, le véhicule est récupéré. Et surprise ! Des pièces prévues n'avaient pas été changées. Encore mieux, des pièces de reconditionnement (sans homologation) ont été posées sur des organes de sécurité, bien sûr sans mon accord, ni celui de l'expert, tout cela facturé comme des pièces neuves de la marque, en plus des pièces de carrosserie adaptables. Ayant de grands doutes sur la qualité des prestations (un bruit étrange est apparu à l'endroit du choc), je demande les factures des pièces que je n'arrive toujours pas à avoir en totalité. Des factures ou BL (bon de livraison) mentionnent "En attente dispo fournisseur". D'où proviennent donc ces pièces ?
Enfin bref, tout pour vous mettre en confiance après un accident. Et je passe la case expertise contradictoire car, nouvelle surprise, l'expert, missionné par la Maif  et censé rester neutre, a déjà pris le parti du garagiste, bien évidemment.
Que du bonheur ! Passez en mode confiance avec la MAIF !!
Voilà les réparations auxquelles vous avez droit.
Le dossier traîne maintenant depuis plus d'un an. Quelle efficacité !
Je n'ai pas repris la conduite de ce véhicule mal réparé, car il ne répond plus aux critères de sécurité du constructeur.
</t>
  </si>
  <si>
    <t>01 février 2020 suite à une expérience en février 2020</t>
  </si>
  <si>
    <t>spider010203-86615</t>
  </si>
  <si>
    <t>Bonne compagnie d'assurance. Assure une proximité avec la clientèle. Compétitive de manière générale par rapport à la concurrence</t>
  </si>
  <si>
    <t>luffyonepiece-93129</t>
  </si>
  <si>
    <t>Ils m'ont proposé un bon prix pour mon premier contrat en tant que jeune conducteur, ils ont répondu vite lorsque je les ai appelé pour une question sur mon contrat</t>
  </si>
  <si>
    <t>infamie-63662</t>
  </si>
  <si>
    <t>En relation avec le service MAIF du sud de la France (je suis en région parisienne !). J'ai affaire à un homme qui manque de la plus élémentaire politesse. Mes premiers contacts pas téléphone ont été désagréables. Bien qu'il s'agisse d'un dégât des eaux provenant du toit, ce partenaire me culpabilise, semble douter de ma bonne foi, des devis que je lui envoie. J'ai donc préféré limiter nos contacts à un échange de courriels. Hélas, ce Monsieur me retourne mes mails en "undelivered mail returned to sender gestionsinistre@mail.fr).
Au début, il ne voulait pas s'occuper de mon affaire me disant de le faire moi-même. Je lui ai répondu que les responsables ne bougeaient pas. J'ai donc insisté.
On m'a envoyé un expert qui devait expertiser "en réunion", mais il était seul. Il m'a dit qu'il m'enverrait son estimation des dommages, mais ne l'a pas fait. Par contre, compte tenu de mes réclamations, il m'envoie un nouvel avis de passage pour expertise "en réunion" comme si la première n'avait pas eu lieu contrairement à la loi qui stipule que si les tiers ne se sont pas présentés, les conclusions de l'expert s'imposent.</t>
  </si>
  <si>
    <t>nerovique-g-133289</t>
  </si>
  <si>
    <t>Je suis satisfait du service les prix me convienne simple et efficace je recommande l'olivier assurance  car très polie au téléphone même si les prix son un peu haut</t>
  </si>
  <si>
    <t>dumora-m-114854</t>
  </si>
  <si>
    <t>Tarif correct, en ayant comparé d'autres assurances, celle-ci est la mieux placé rapport qualité prix. Je recommanderai cette assurance auprès de mes voisins et amis</t>
  </si>
  <si>
    <t>rodriguez-m-116062</t>
  </si>
  <si>
    <t>pas pu joindre quelqu'un par téléphone aujourd'hui
prix du devis avait baissé, donc bonne nouvelle !
le site semble facile d'accès
j'espère qu emon espace client aussi</t>
  </si>
  <si>
    <t>romain-l-109126</t>
  </si>
  <si>
    <t xml:space="preserve">je suis satisfait du service 
les prix sont corrects
l'application est fonctionnelle et simple
l’adhésion se fait très rapidement en ligne 
a voir dans le temps </t>
  </si>
  <si>
    <t>daniel-l-108366</t>
  </si>
  <si>
    <t>Je suis satisfait du service les prix me conviennent
Toujours satisfait de Direct Assurances
Que dire de plus , j'aurais bien aimé avoir une remise du fait que pendant l'année 2020 , avec le Coronavirus , j'ai  tout juste fait 2000km ?</t>
  </si>
  <si>
    <t>leou-64613</t>
  </si>
  <si>
    <t>Je suis clientes depuis un moment, ma sœur ma conseiller et j’en suis très contente entre les prix très correcte et l’aimabaliter des conseillés. 
Les prestations sont très vite rembourser....</t>
  </si>
  <si>
    <t>betty-108363</t>
  </si>
  <si>
    <t>Je n'ai pas fait de comparatif avec les autres assurances question prix et prestations.
Les personnes de la mgp que j'ai eu jusqu'à présent sont agréables et de très bon conseils ce qui facilite les choses.</t>
  </si>
  <si>
    <t>pierrot-103898</t>
  </si>
  <si>
    <t>Très bonne relation téléphonique pour divers renseignement avec mon interlocutrice en date du 09/02/2021.
Personnel à l'écoute et compétent.
Je recommande</t>
  </si>
  <si>
    <t>monik-121268</t>
  </si>
  <si>
    <t>Reçu par MARIA qui a répondu avec une totale satisfaction sur les renseignements demandés sa  gentillesse  et aussi sa patience car je suis une personne âgée et pour moi l'ordinateur c'est compliqué</t>
  </si>
  <si>
    <t>beatrice-b-131077</t>
  </si>
  <si>
    <t>Je suis satisfait c'est une don't je suis contente
Je vous recommanderais autour de moi
Je donnerai votre site pour faire les devis et qu'il soit aussi satisfait que moi</t>
  </si>
  <si>
    <t>mchp-68938</t>
  </si>
  <si>
    <t>Quelque soit le changement l'assurance facturera plus, meme lorsqu'il s'agit d'un retour a la situation precedente qui etait donc moins cher. De plus l'assurance facture tout changement 15 euros d'avenant.</t>
  </si>
  <si>
    <t>sunpilot-90209</t>
  </si>
  <si>
    <t>Je prends une assurance parce qu'il m'en faut légalement une. Et certes pas avec l'idée d'avoir un accident. D'où ma recherche du meilleur tarif. Néanmoins lorsqu'il s'agit d'un véhicule neuf comme le cas, j'opte pour la tous risques. Après un accident pointé responsable, et avec une communication déplorable de leur part, je savais alors pourquoi je payais peu cher...</t>
  </si>
  <si>
    <t>mongas-136323</t>
  </si>
  <si>
    <t>Je remercie ABO de m'avoir dirigée pour transférer un document par internet. Très patient, agréable à parler je n'ai pas trouvé le temps long. Ma note est 10/10.</t>
  </si>
  <si>
    <t>adam-a-108646</t>
  </si>
  <si>
    <t>Je suis satisfait du service rapide et du prix accessible. Je viens d’assurer mon premier véhicule et je compte assurer mes futurs véhicules ici.</t>
  </si>
  <si>
    <t>caroline62995-108369</t>
  </si>
  <si>
    <t>Je suis satisfaite de ma mutuelle. In peut les joindre facilement à la moindre question. Remboursement rapide, envoi d'un mail et d'un sms. Je ne pense pas changer de si tôt.</t>
  </si>
  <si>
    <t>sophie-s-132515</t>
  </si>
  <si>
    <t>Attestation scolaire reçue en moins de 2 minutes sur mon adresse mail. Super efficace !!!! Le site est ergonomique et facile à comprendre. Rien à ajouter</t>
  </si>
  <si>
    <t>17 octobre 2020 suite à une expérience en octobre 2020</t>
  </si>
  <si>
    <t>niamor-98871</t>
  </si>
  <si>
    <t>depuis plus de 20ans je suis couvert par une mutuelle (Via santé) tombée dans le giron d'AG2R.J'avais choisi un contrat de moyenne couverture et finalement je n'ai rien changé au cours des  années j'avais peu de frais de  santé et mon épouse non plus .Les tarifications ,pour une couverture plus étendue montant vite "dans les tours" ,m'ont conduit à un calcul sur la durée et je me suis vite aperçu qu'il s'avérait rentable sauf dans le cas de dépassement d'honoraires à répétition, de conserver l'état actuel. Toutefois pour les lunettes par exemple nous savons nous contenter du basique ou de renouvellements peu fréquents, cela n'est qu'un exemple. Alors AG2R me va bien dans ces conditions pour l'instant.</t>
  </si>
  <si>
    <t>ewen-d-113823</t>
  </si>
  <si>
    <t>les prix sont attractifs et le service your drive est encore à tester afin de vous donner un avis plus complet mais le système est intérressant car adapter aux jeunes conducteurs</t>
  </si>
  <si>
    <t>rene-97031</t>
  </si>
  <si>
    <t>À fuir comme la peste 10 interlocuteurs et 10 conseils différent... J'y suis avec mes 2 fils pour 4 contrats auto et un habitation.... Attention c'est juste pour vous avoir qu'ils font un bon prix puis ça augmente en flèche..... J'attends mes nouveaux devis moins chers que chez eux et d'ici 15 jours on oublierai ce nom</t>
  </si>
  <si>
    <t>virginie-s-114963</t>
  </si>
  <si>
    <t>je suis satisfait de vos services, rapide, efficace moyens de paiement clairs prix compétitifs et attractifs, option sympa application facile d'accèes</t>
  </si>
  <si>
    <t>hirtz-p-115328</t>
  </si>
  <si>
    <t>très satisfaite du service client et au niveau prix qui reste raisonnable. Je conseillerai à d'autres personnes sans soucis. Avoir un interlocuteur qui comprenne nos besoins c est important</t>
  </si>
  <si>
    <t>gallard-l-114158</t>
  </si>
  <si>
    <t>Je suis satisfaite de la rapidité, et des contacts téléphonique rapide et clair.
J'ai assuré ma nouvelle voiture en à peine 10 minutes et tout les papiers était fait.</t>
  </si>
  <si>
    <t>rodride-l-115840</t>
  </si>
  <si>
    <t>je suis satisfait  prix satisfaisant rapidité pour souscrire je recommande cette assurance qui m'avait déjà été conseillé par des amis des collègues et des connaissances.</t>
  </si>
  <si>
    <t>patrick-d-124702</t>
  </si>
  <si>
    <t>je suis satisfait du service , rapidité , les prix que vous pratiquez , la publicité que vous faites est fondée , je vous conseillerai à d'autres personnes</t>
  </si>
  <si>
    <t>david-54358</t>
  </si>
  <si>
    <t>Refus de résilier le contrat de notre chat suite à son décès hier: ils nous demandent une attestation établie par le vétérinaire, alors que nous l'avons enterré sans consulter le vétérinaire. Nous avons pourtant déclaré son décès sur le répertoire national des puces (ICAD), mais visiblement cela ne leur suffit pas.</t>
  </si>
  <si>
    <t>desbois-n-112592</t>
  </si>
  <si>
    <t xml:space="preserve">Je trouve que c’est une assurance qui est la moins chère et la mieux
Je la conseille à tout mes proches et amis.
Une assurance pour les jeunes conducteurs </t>
  </si>
  <si>
    <t>nakaown-75504</t>
  </si>
  <si>
    <t>Tout est parfait pour moi ! 2 fois que je fais appel au service d'assistance, tout se déroule de manière fluide, et avec des interlocuteurs très aimables.</t>
  </si>
  <si>
    <t>anthony-j-121271</t>
  </si>
  <si>
    <t>Je suis satisfait le prix me convient et les services sont très bien et le personnel est très à l'écoute des clients et cliente je recommande vivement</t>
  </si>
  <si>
    <t>afonde6-60331</t>
  </si>
  <si>
    <t xml:space="preserve">      Augmentation abusive de 90% la seconde année bonjour, pire dans mon cas , 90% dalors que je suis passé de 1 a 0,95 en coefficient bonus/Malus
D'autres personnes ont subi tels  desagrements
Peut etre devrions nous signaler  cette fraude à 60 millions de consommateur
A fuir</t>
  </si>
  <si>
    <t>michel-p-127657</t>
  </si>
  <si>
    <t>Ok rapide correct j ai trouvé sur le net je recommande vivement le tarif est attractif et correspond à ce que je rechercher merci à votre service cordialement</t>
  </si>
  <si>
    <t>pvigier-57995</t>
  </si>
  <si>
    <t>Prélevé en double depuis plus de deux mois et pas d'intervention de Naoassur malgres plusieurs appels téléphonique et toujours rien ne se passe</t>
  </si>
  <si>
    <t>khalil-n-122508</t>
  </si>
  <si>
    <t>je suis très satisfaite du service. meilleurs prix sur le marché. je recommande fortement .à voir avec le temps surtour pour résoudre les problèmes en cas de sinistre.</t>
  </si>
  <si>
    <t>sylvia-s-109861</t>
  </si>
  <si>
    <t>Service satisfaisant
Bon accueil
Réactivité pour les réponses aux demandes
Seul bémol: client des DOM ne peuvent pas joindre un service de proximité;;;</t>
  </si>
  <si>
    <t>nadine-s-115007</t>
  </si>
  <si>
    <t>Les prix me conviennent et on verra si au niveau du service si cela reste également top car heureusement mon fils n'a pas eu affaire a une demande concernant un sinistre.</t>
  </si>
  <si>
    <t>sylvie-v-125538</t>
  </si>
  <si>
    <t>Dans l'immédiat je suis très satisfaite de ce service d'assurance sur le net.
Très rapide et simple d'utilisation.
Des prix très corrects, 
Maintenant à voir dans le temps.</t>
  </si>
  <si>
    <t>mhamed-h-135488</t>
  </si>
  <si>
    <t xml:space="preserve">Excellent pour vôtre service rapide efficace et clair je recommande vivement April 
Vos prix sont juste et clair j attend de recevoir mon contrat officiellement </t>
  </si>
  <si>
    <t>pro34-90432</t>
  </si>
  <si>
    <t>Je suis assuré au tiers depuis 01/2020, bonus 50%, j'ai eu un sinistre non responsable le 8 juin 2020 - auto percutée en stationnement sur parking, soit une  peinture éraflée, c'est trois fois rien, case n°1 uniquement coché sur  constat amiable, - le 10 juin 2020 je revends l'auto pour une voiture neuve et plus moyen d'assurer une voiture neuve, au motif curieux qu'un sinistre est en cours, responsabilité 0%, mais plus moyen d'assurer un nouveau véhicule que je viens d'acquérir !</t>
  </si>
  <si>
    <t>laurence-g-107149</t>
  </si>
  <si>
    <t xml:space="preserve">L'augmentation annuelle me parait un peu excessive .
Il doit y avoir plus de 20 ans que je n'ai pas eu le moindre problème avec mes voitures!!!!J'ai dit ce que j'avais à vous dire . Je ne vais pas écrire un roman </t>
  </si>
  <si>
    <t>laurence-u-115095</t>
  </si>
  <si>
    <t>Je suis satisfaite de vos services. Prise en compte immédiate des e-mails ainsi qu'une réponse immédiate aux demandes. Très bonne réactivité et à l'écoute des clients.</t>
  </si>
  <si>
    <t>cindy-w-108270</t>
  </si>
  <si>
    <t>Très satisfaite de l'accueil téléphonique rien a redire merci . Rapide efficace clair ,je recommanderais votre assurance à mes proches en plus on peu parrainé quelq'un et avoir un chèque très appréciable .</t>
  </si>
  <si>
    <t>guellati-f-128666</t>
  </si>
  <si>
    <t>Je suis satisfait de la rapidité de traitement et des prix proposés.. je recommanderai l'olivier assurance sans soucis...merci l'olivier assurance....</t>
  </si>
  <si>
    <t>jean-luc-j-126235</t>
  </si>
  <si>
    <t>Je suis satisfait on verra à l’utilisation . Première fois client chez Direct assurance j’attend de voir avant de me prononcer plus . Pouvoir tout faire en ligne est aussi un avantage</t>
  </si>
  <si>
    <t>delie-s-108116</t>
  </si>
  <si>
    <t>je suis satifaite des explications fournies et le devis bien detaillé , les conseillers tres a lecoute, prix a ma convenance je recommande cette assurance</t>
  </si>
  <si>
    <t>gontard-p-125021</t>
  </si>
  <si>
    <t>Prix très bien ce n'est pas le moins cher mais les prix sont très corrects en revanche le site Internet est compliqué à utiliser surtout si vous avez comme moi plusieurs adresses mail !</t>
  </si>
  <si>
    <t>laura-m-92635</t>
  </si>
  <si>
    <t>Je suis satisfait du service, à voir au niveau des garanties pour la suite. Mais cela a l'air intéressant pour l'instant concernant le rapport qualité/prix</t>
  </si>
  <si>
    <t>bigfoot-fr-98299</t>
  </si>
  <si>
    <t>D'autres l'ont déjà dit hélas : A FUIR
frais d'entrée importants , rendements bruts faibles, frais de gestion importants, rendements nets insuffisants.
ajoutez : délais importants pour récupérer son placement.
A l'instant où j'écris cet avis, presque un mois s'est écoulé depuis ma demande initiale. Il est re demandé des pièces déjà fournies dont une actualisation des données client , pour moi inutile, car je m'en vais...
donc si vous n'êtes pas encore clients : N'INVESTISSEZ PAS
et si vous êtes déjà clients: ESSAYEZ DE VOUS SAUVER.</t>
  </si>
  <si>
    <t>stephanie2304-108231</t>
  </si>
  <si>
    <t>Augmentation de 100€/an de ma cotisation alors que pas de sinistre... Refus d'un geste commercial. Je trouve exagérer la fidélisation des clients longue date....</t>
  </si>
  <si>
    <t>marco-70565</t>
  </si>
  <si>
    <t>Nous avons eu une conseillère à notre écoute disponible et très réactive. Ce qui n'est pas le cas chez certains assureurs comme axa par exemple. Nous avons été très bien conseillés afin de choisir une offre qui nous correspond. 
Les délais et le suivi de notre offre ont été très rapides. De plus la simplicité de l utilisation de l espace personnel est à la portée de tous. Je recommande et recommanderai cette assurance à tous.</t>
  </si>
  <si>
    <t>someone-99591</t>
  </si>
  <si>
    <t>Mon avis est loin d'être élogieux, une attention particulière lors de votre souscription, qui disparait lorsqu'on résilie, toutes les peines du monde pour être remboursé, et il faut appeler plusieurs fois pour être informé du pourquoi vous n'êtes pas remboursé.
Je n'ai jamais eu de gestion de sinistre, Dieu Merci, mais la gestion des réclamations est plus qu'à désirer</t>
  </si>
  <si>
    <t>fathi-c-126388</t>
  </si>
  <si>
    <t>Je suis satisfait des prix des qualités du service merci à direct assurance de son travail au prêt des usages je recommande au gens de passé par direct assurance</t>
  </si>
  <si>
    <t>zidboux-89607</t>
  </si>
  <si>
    <t>attention  faite tres attention a cette assureur je vous conseil sincerement de passer votre chemin 
j ai eu personellement enormement de probleme avec ses gens la.</t>
  </si>
  <si>
    <t xml:space="preserve">J'ai la cinquantaine et un CRM à 50% depuis plusieurs années sans jamais d'accident. J'ai assuré ma voiture à la GMF pour la première fois en fevrier 2017 à la faveur d'une promotion. Malheureusement, un jour de forte pluie en juillet une dame freine brusquement je la touche par l'arrière et je me retrouve résilié par la GMF!! C'est la première fois que je suis résilié! 
Conclusion la GMF c'est de bonnes garanties qui ne servent qu'une fois!! Et en plus vous devenez suspects quand vous voulez vous assurer ailleurs car résilié!! Merci la GMF...   </t>
  </si>
  <si>
    <t>djipi952-57563</t>
  </si>
  <si>
    <t>Augmentation du tarif après un an d'assurance chez eux avec un sinistre (pare-brise cassé par une pierre tombé d'un véhicule croisé) bref 16 euros de plus par mois. je fais le nécessaire des demain pour aller voir ailleurs. Ils n'ont même pas pris la peine de me téléphoner pour me parler du nouveau contrat / tarif.</t>
  </si>
  <si>
    <t>francoise-b-106006</t>
  </si>
  <si>
    <t xml:space="preserve">je suis satisfaite du contact que j'ai eu avec une personne très agréable,qui à pris son temps pour bien m’expliquer la marche a suivre pour créer   mon assurance chez vous ,le seul regret que j'ai,vous aurais pu  faire un geste commercial étant donné que je suis revenu vers vous pour assuré ma voiture ,j'avais arrêter mon assurance car j'ai un véhicule de fonction ,et non pour une autre assurance .
</t>
  </si>
  <si>
    <t>laet-56418</t>
  </si>
  <si>
    <t>Je déconseille vivement la Matmut !</t>
  </si>
  <si>
    <t>karl-n-121561</t>
  </si>
  <si>
    <t>LE SERVICE EST BON, LES PRIX AUSSI, DANS L'ENSEMBLE TOUT EST BON, BONNE REACTIVITE, JUSTE UN BEMOL, LORS DE RESILIATION SUITE A UNE VENTE DE MON CONTRACT AUTO, J'AI RECU UNE LETTRE DE RELANCE D4UNE SOCIETE DE RECOUVREMENT QUI ONT FAIT GRIMPER LE MONTANT DE MA DETTE DE QUINZE EUROS, PLUTOT REGRETABLE</t>
  </si>
  <si>
    <t>lenomde-80242</t>
  </si>
  <si>
    <t>Pratiques innovantes à la GMF. Votre contrat est résilié unilatéralement dès le premier sinistre responsable! Et on se demande pourquoi de plus en plus de gens conduisent sans assurance!</t>
  </si>
  <si>
    <t>ana-80031</t>
  </si>
  <si>
    <t>Moyen et cher... faut souvent réclamer les remboursements. .. un retard de paiement entraîne des frais abusifs. .. a deconseiller fortement</t>
  </si>
  <si>
    <t>phil-139623</t>
  </si>
  <si>
    <t>J ai cherche à avoir une explication sur le montant de mon avenant au contrat, la personne au téléphone ne savait pas, son responsable m a donné une version sans que je puisse chercher à comprendre. Bref ils vont faire un courrier qui ne va pas changer grand chose.</t>
  </si>
  <si>
    <t>mangouma-nelson-e-121969</t>
  </si>
  <si>
    <t xml:space="preserve">Prix abordable. 
Satisfait pour le moment. 
Très Bon service client.
Site Pratique et facile à utiliser. 
Espérons que l’avenir nous réserve les meilleur. 
</t>
  </si>
  <si>
    <t>nathalie-v-111025</t>
  </si>
  <si>
    <t>C'est le meilleur des assurances en terme de qualité/prix. Je recommande avec un +++. Déclaration sinistre simple et prise en charge rapide. Que demande de mieux....</t>
  </si>
  <si>
    <t>peter-b-127887</t>
  </si>
  <si>
    <t>Simple et rapide d'utilisation pour l'instant. À voire pour le service client plus tard.
Demander 150 caractères d'avis pour un nouveau client est peut-être un peu trop ;)</t>
  </si>
  <si>
    <t>laetitia39-61254</t>
  </si>
  <si>
    <t>J'ai envoyé 2 LRAR pour signaler un accident non responsable et un complément d'information, sans nouvelles je finis par les appeler : ils ne sont pas au courant de mon sinistre !!! Nous avons 3 voitures chez eux mais non allons songer à chercher un assureur moins "décontracté".</t>
  </si>
  <si>
    <t>korri-72273</t>
  </si>
  <si>
    <t>j'ai demandé un devis habitation au téléphone, la personne l'a immédiatement enregistré comme contrat et mon compte a été aussitôt débité. J'ai trouvé moins cher ailleurs et je ne voulais pas de ce nouveau contrat, C'est de la vente forcée, c'est scandaleux!Je suis client, la Gmf a mes coordonnées bancaires et se sert comme bon lui semble; Malgré mes appels , je n'ai toujours pas été remboursé.Et il est très difficile de les joindre.</t>
  </si>
  <si>
    <t>lili-50779</t>
  </si>
  <si>
    <t>accident de travil  2012 l expertise 30 % en 2015 et une autre en 2016 qui accord toujour 30 % la mgen a changer mon taux a moins de 20 % pour ne pas versé mais indemnité c'est la honte pour la mgen pas de droit pour les handicapés.</t>
  </si>
  <si>
    <t>bcmm80-79099</t>
  </si>
  <si>
    <t>je suis sociétaire MAAF depuis  plus de 30 ans. JSans accidents depuis plus de 20 ans, j'ai eu un bous à vie. Pas suffisant à mon sens comme motivation !e suis assuré pour une auto et une maison.</t>
  </si>
  <si>
    <t>rv-133952</t>
  </si>
  <si>
    <t xml:space="preserve">J'ai eu par téléphone une personne compétente. Je recommande sans souci avec des tarifs très intéressants. Je n'ai rien à ajouter de plus.
Merci beaucoup </t>
  </si>
  <si>
    <t>26 juin 2017 suite à une expérience en juin 2017</t>
  </si>
  <si>
    <t>neonono-38818</t>
  </si>
  <si>
    <t>Si vous ne visez que du low cost et si vous êtes bien armés pour affronté leur usine à gaz de souscription...</t>
  </si>
  <si>
    <t>stephb-100505</t>
  </si>
  <si>
    <t xml:space="preserve">Je vois pas mal d'avis négatif sur Pacifica habitation.
Pour ma part, je suis entièrement satisfait par cette assurance.
A la suite d'un sinistre subi lors d’inondations en 2019 dans le Var, Pacifica a toujours répondu présent des les premiers moments, alors que nous étions dans une situation très précaire.
Déblocage de fonds de première urgence rapidement, payement des loyers d'une maison pour un relogement, car notre maison n'était plus habitable, l'intervention de l'expert s'est effectuée assez rapidement, dédommagement de frais vétérinaires, etc ..!
Il est vrai que parfois c'est un peu compliqué pour les joindre au téléphone et les réponses sont peu êtres un peu longues par mail, mais en situation de crise, il est vrai que nous ne sommes pas les seuls assurés.
En attendant Pacifica a toujours été à nos cotés.
Cet avis peut paraitre un peu dithyrambique, mais quand nous sommes mécontent, il faut le faire savoir, mais a l’inverse, il faut le dire aussi.
Une mention particulière a la personne qui a suivi notre dossier tout au long de la procédure.
Donc je suis pleinement satisfait par cette assurance.  </t>
  </si>
  <si>
    <t>flomrgte23-75689</t>
  </si>
  <si>
    <t>Par quoi commencer... Devoir les relancer X fois pour une remise attribuée par tel mais non visible sur le contrat, se faire raccrocher au tel (en étant courtois) me dire X fois que le pb est traitée alors que non</t>
  </si>
  <si>
    <t>28 novembre 2018 suite à une expérience en novembre 2018</t>
  </si>
  <si>
    <t>al37-68984</t>
  </si>
  <si>
    <t>Quand il s'agit de donner de l'argent suite a une garantie, ça deviens difficile. Service très long , envois les clients voir un médecin conseil qui est souvent désagréable. Le temps de traitement des dossiers est très très long .</t>
  </si>
  <si>
    <t>marion-p-138647</t>
  </si>
  <si>
    <t>Je viens de souscrire à voir à l'usage... En espérant être satisfaite des sevices de cette mutuelle nous verrons avec le temps ce qu'il en ai... Je lai choisi car mon père l'a également</t>
  </si>
  <si>
    <t>stella-74-63910</t>
  </si>
  <si>
    <t xml:space="preserve">Comme beaucoup d'adhérent et dans d'autres assurances nous payons des cotisations à hauteur de certaines prestations. Hors ils sous-traitent !!!! Mon mari décédé était couvert pour le prêt immobilier à hauteur de 60%.
Ca fait 2 mois qu'on me balade on me dit que le virement est fait alors que la banque ne l'a pas reçu. De plus on m'annonce que je ne suis plus couverte sur le reste du prêt depuis la date du décès. On nous laisse même pas le temps de rebondir.... Du coup si il m'arrive quelque chose mes enfants devront se débrouiller.
</t>
  </si>
  <si>
    <t>sulyvan-h-128985</t>
  </si>
  <si>
    <t>Satisfait  et rapide d’avoir assuré ma voiture directement sur le site je recommande largement d’assuré la voiture aussi rapide efficace de là rapidité</t>
  </si>
  <si>
    <t>scalp77-87823</t>
  </si>
  <si>
    <t>viré au bout de 32 ans avec un bonus de 65 % Mais etatnt donné que je suis un bon client on me propose de me réassure dans l une de leur filiale avec 150 % d'augmentation de ma prime je vous laisse en juger</t>
  </si>
  <si>
    <t>fabichou-72137</t>
  </si>
  <si>
    <t>A fuir!! Le personnel d'Aviva Bordeaux est lamentable, des menteurs de première qui ont mené ma mère en bateaux depuis des semaines..et le dossier n'est pas encore solutionné.
Ma mère a souhaité retirer tous les fonds confiés à l'afer...mission impossible, les mensonges les plus ehontés sont proférés pour gagner du temps (de l'argent) c'est honteux!
Je ne recommande pas du tout, ni Aviva ni Afer..</t>
  </si>
  <si>
    <t>vivi-63437</t>
  </si>
  <si>
    <t>TRES BIEN:::::::::::::::::::::::::::::::::::::::::::::::::::::</t>
  </si>
  <si>
    <t>jamel-m-134281</t>
  </si>
  <si>
    <t>Je suis satisfais de vos service et de vos prix  .merci merci merci merci merci merci je re viendrai vers vous pour dautres vehicules familliaux je verrai pour mon logement</t>
  </si>
  <si>
    <t>alexandra-d-113671</t>
  </si>
  <si>
    <t>Je suis satisfait du service cependant les prix ont énormément augmenté cette année + 138 euros sur la totalité de mes contrats! je vais revoir mes contrats à mon grand regret car pas de problème jusqu'ici.</t>
  </si>
  <si>
    <t>costil-g-107813</t>
  </si>
  <si>
    <t>bonjour je suis très satisfait de vos tarifs et de votre réactivité je vous joins les documents demandés ce jour, et vous recontacterai pour un autre contrat début avril.  
cordialement</t>
  </si>
  <si>
    <t>bled72-102473</t>
  </si>
  <si>
    <t>Je suis adhérent à la MGP depuis 1999. Depuis ce temps, même si de temps en temps j’ai pu douter sur le prix onéreux de ma cotisation mensuelle, je suis toujours adhérents à cette mutuelle.
Beaucoup trop de personnes pensent vouloir payer une mutuelle à très bas prix (5€) pour être remboursé à 1000 %.
Moi je pense que la cotisation proposée par la MGP reflète clairement le remboursement effectué.
Grâce à la MGP, je n’ai pas de frais à avancer lors de mes consultations chez un médecin ou à la pharmacie.</t>
  </si>
  <si>
    <t>laurent-l-133942</t>
  </si>
  <si>
    <t>Très bon conseil et sympathie des interlocuteurs. Rapidité de traitement des dossiers très appréciée, clarté des informations, amplitude horaire de contact très positif également</t>
  </si>
  <si>
    <t>rox-76744</t>
  </si>
  <si>
    <t>Très bonne formulaire, prix avantageux et bon conseil du conseiller</t>
  </si>
  <si>
    <t>27 septembre 2018 suite à une expérience en septembre 2018</t>
  </si>
  <si>
    <t>nat88-67133</t>
  </si>
  <si>
    <t>Déjà 7 mois que la maison de ma soeur a pris feux  Et toujours rien de passé !!! Même pas capable de payer leurs loyer prévu dans les cas la !!! C'est inadmissible !!!</t>
  </si>
  <si>
    <t>hakim-d-132189</t>
  </si>
  <si>
    <t>A voir ! Récemment inscrit je ne peux me prononcer sur cette entreprise branche d’AXA assurance en ligne. Si il y a le moindre souci je reviendrai vers vous 
Bien cordialement 
Kimo</t>
  </si>
  <si>
    <t>nadine-71992</t>
  </si>
  <si>
    <t xml:space="preserve">Bonjour, J'ai transmis un devis dentaire le 6 novembre 2018 depuis j'attends  une réponse nous sommes le 8 Mars 2019 toujours rien..... J'ai téléphoné plusieurs fois et toujours la même réponse sans résultat "je fais une réclamation" en attendant je peux plus manger correctement. </t>
  </si>
  <si>
    <t>ghosbuster-77030</t>
  </si>
  <si>
    <t>J'ai demandé à déclarer un sinistre suite à une forte intempérie. Réponse : vos fenêtres ne doivent pas être étanches... "Faites passer quelqu'un"... J'ai demandé à ce qu'un expert passe. La réponse a été : "Madame, ça ce ne passe pas comme ça". 
J'ai ensuite envoyé un courrier en recommandé mais pas de réponse. Tout simplement scandaleux !</t>
  </si>
  <si>
    <t>moi-112963</t>
  </si>
  <si>
    <t>Vous avez un problème ? Et bien Débrouiller vous seul, les contacter... Sans commentaires et si vous les avez... jamais au courant de rien sauf si vous n avez pas payer et encore... Même pas d accord entre eux, dossiers non à jour et j en passe.</t>
  </si>
  <si>
    <t>paolo-l-112894</t>
  </si>
  <si>
    <t>les prix qui étaient compétitifs augmentent régulièrement même sans accident de ma part depuis plus de 10 ans pour mes trois voitures (maintenait elles sont 2 après avoir vendu une)</t>
  </si>
  <si>
    <t>sophie-66928</t>
  </si>
  <si>
    <t>Je ne conseillerai plus cette assurance. Sociétaire depuis plus de 30 ans cette assurance est devenue du grand n'importe quoi. Les conseillers de la centrale téléphonique ne sont du tout à la hauteur. Au final devons nous rendre à l'agence qui est à 25 Kms de chez nous. De plus à l'agence aucun geste commercial, sommes traités comme des numéros sans considération des 30 années de sociétaires avec tous les contrats et 2 assurances vie. Nous allons prospecter d'autres assurances. Même si il n'y aura pas plus de considération nous serons nouveaux clients et aurons moins un sentiment de négligence. Un minimum de respect pour la fidélité serait de bon ton.</t>
  </si>
  <si>
    <t>25 avril 2019 suite à une expérience en avril 2019</t>
  </si>
  <si>
    <t>lili-75390</t>
  </si>
  <si>
    <t>Si je pouvais mettre 0 étoile je l'aurais fait car vraiment une assurance telle qu'elle ne devrais même pas exister c'est vraiment se moquer des gens.
Je pars en vacances à 300 km de chez moi un pneu éclaté j'ai de la chance je n'ai heurté aucun autre véhicule je suis seule avec mes trois enfants je dois les mettre en sécurité j'appelle l'assurance qui me dis gentiment qu'un pneu éclaté n'est pas prise en charge que la dépanneuse n'est pas prise en charge non plus et le rapatriement n'est pas prise en charge non plus et qu'une location de voiture ne sera pas prise en charge non plus donc en fait je paye une assurance pour rien du tout rien et prise en charge je vous explique même pas la note salée que j'ai eu vraiment à fuir de plus les personnes sont très malpoli est mal élevé dans ce service à fuir absolument
Le conseiller que j'ai au téléphone ce jour-là lors de notre accident me dit d'appeler les gendarmes et tu me raccroche au nez en me disant vous avez qu'à lire les petites lignes désolé j'ai l'assurance la plus chère chez vous</t>
  </si>
  <si>
    <t>josip-p-122600</t>
  </si>
  <si>
    <t>Le prix satisfesant , a voir dans le temps si il n’yas pas possibiliter d’avoir plus de choix en terme de assurance pour le motard en outre bien moin cheres que d’autre assurance !</t>
  </si>
  <si>
    <t>helln-87733</t>
  </si>
  <si>
    <t>Apres 3 sinistres non responsables (bris de glace et un suraccident dc 2 sinistres d'un coup), la gmf m'a bien fait comprendre que ma présence chez eux devenait gênante. J'ai donc aussi eu droit à l'assurance joker assur qui vous fait payer  50% de plus chaque mois.  Bref, je peux comprendre qu'ils essaient de se protéger lorsqu'un client leur coute plus d'argent qu'il ne leur en apporte. Là où j'ai vraiment douté c'est sur la partie expertise de la voiture. Le cout des réparations étant trop élevé l'expert a jugé plus logique de considérer que ma voiture était "epave". Et il a donc évalué ma voiture à 12500 euros. Je précise quand même que cette voiture avait été achetée neuve 21349 euros 5 mois et 10 jours plus tôt. J'ai une bien maigre expérience des voitures mais je me doute tout de même qu'une voiture ne perd pas presque la moitié de sa valeur en à peine 6 mois. La question est: y a t'il parfois existence d'arrangements entre experts et gmf afin de reduire les remboursements ?</t>
  </si>
  <si>
    <t>Totalement satisfaite ! je n'ai rien à redire... tarif top, service client réactif et réponse email rapide.</t>
  </si>
  <si>
    <t>nadia1991-57838</t>
  </si>
  <si>
    <t>Bonjour, 
D'abord il faut savoir que les gens qui mettent des commentaires négatifs ne sont pas tjrs des " insatisfaits de la vie ou des jamais contents' voilà.
Je travaille comme téléconseillère et je sais très bien ce qu'un conseiller doit dire et ne pas dire.
J'ai appelé deux fois pour souscrire à une assurance auto chez eux, la première avant hier et la deuxième et dernière aujourd'hui.
Personnel désagréable,cela m'est rarement arrivé surtout pour un premier contact.
La dame que j'ai eu s'est vite excitée alors que je n'appelais ni pour contester ni pour me plaindre mais bien pour me renseigner et souscrire , j'ai dû lui dire" calmez vous madame " et le monsieur que j'ai eu aujourd'hui était froid, me reprochait limite pour quoi je posais certaines questions.
Dates et heures de mes appels: 
1. 2 Octobre 11h44
2. 5 Octobre 16h30
Vos réponses aux commentaires sont: Oui les conversations sont réécoutées, excusez moi votre personnel est froid et limite méchant donc commencez par revoir votre service client car franchement ça ne donne pas envie.
Je pense que je vais aller voir un peu plus cher et vous éviter.
Merci.</t>
  </si>
  <si>
    <t>peyroche-a-139305</t>
  </si>
  <si>
    <t>Je suis satisfait du prix mais je trouve ça domage que le tarif augmente chaque année mais sinon je suis assez satisfait dans l’ensemble et j’espère avoir des remises vu que tous mes véhicules sont assurés chez vous</t>
  </si>
  <si>
    <t>priscilla-d-130436</t>
  </si>
  <si>
    <t>Assurance super très bien renseigné et très rapide je recommande fortement cette assurance  recherche rapide et surtout très efficace pour chaque renseignement</t>
  </si>
  <si>
    <t>silvio-s-124656</t>
  </si>
  <si>
    <t xml:space="preserve">je suis satisfait du service et satisfait du prix 
merci pour votre rapidité et je compte sur vous pour me transmettre la carte verte ou plus vite par courrier merci  </t>
  </si>
  <si>
    <t>hauchecorne-a-139259</t>
  </si>
  <si>
    <t xml:space="preserve">Bonne compréhension merci 
A l’écoute des clients , rappel automatique , très content du service et assurance proposé 
Vous m’avez était recommandé et j’en suis très satisfait </t>
  </si>
  <si>
    <t>01 novembre 2017 suite à une expérience en novembre 2017</t>
  </si>
  <si>
    <t>calieca-58528</t>
  </si>
  <si>
    <t>Nous avons souscrit à la meilleure protection juridique qui couvre jusqu'à 25000€, lors de notre construction, un des fournisseurs nous a donné un mauvais béton, nous sommes donc en procédure judiciaire, à chaque fois que nous avons des frais d'avocats, la maif refuse de nous aider financièrement , nous sommes loin du plafond garantie, sous prétexte qu'on est dans le même cadre de l'expertise, mais l'avocat doit bien être payé, nous venons encore de régler 1440€ et là aucune aide! De fausses excuses sont avancées comme c'est la même facture par exemple alors que le numéro est différent...</t>
  </si>
  <si>
    <t>zarno2f-80307</t>
  </si>
  <si>
    <t>Merci à Lamia pour avoir pris le temps de faire quelques manip avec moi au téléphone et pour ses explications claires et efficaces une pro merci je recommande bonne fin de journée à tous</t>
  </si>
  <si>
    <t>pain-p-121851</t>
  </si>
  <si>
    <t xml:space="preserve">Très bien . 
Accueil téléphonique  tres positive très agréable !!! Interlocuteur à l écoute de nos besoin ! 
Assurance abordable .  
</t>
  </si>
  <si>
    <t>ahmed9-52481</t>
  </si>
  <si>
    <t xml:space="preserve">Bonjour,
Mon conseil fuyez cette mutuelle:
Aujourd'hui cela fait 2 mois et demi que mon fils est né (07 décembre 2016 )et harmonie mutuelle ne veut pas honorer le contrat et verser  la prime de naissance.
Pire encore il ne veulent pas inscrire mon fils dans le contrat.la société où je travaille a résilié le contrat fin 2016.
Du coup il ne veulent plus honorer le contrat qui les lient jusqu'à fin décembre 2016.
Je les ai relancé plusieurs fois.
La résponsable RH les as relancé plusieurs fois en vain.
</t>
  </si>
  <si>
    <t>camille-r-134006</t>
  </si>
  <si>
    <t xml:space="preserve">Rapide et parfait !
C'est la deuxième fois que nous faisons appel à Zen-up, et nous le referons sans hésiter.
Les offres sont bien plus compétitives et bien moins complexe, tout en numérique </t>
  </si>
  <si>
    <t>floriane-l-112338</t>
  </si>
  <si>
    <t>Pas besoin de se déplacer. Service rapide et efficace. Tout se fait en ligne. Économie de 50%.J' ai découvert ZEN'UP par un reportage à la télévision.</t>
  </si>
  <si>
    <t>paula-59693</t>
  </si>
  <si>
    <t>Il faudrait un barème "zéro" étoile pour noter axa :  en l'espace de seulement un an de contrat (assurance auto et compte bancaire), j'ai pu constater la plupart des griefs reprochés à cette compagnie sur les forums : perte de dossier, code d'accès jamais envoyé, échéancier transmis hors délai (ce qui complique le changement d'assureur), contact téléphonique impossible, prélèvement de frais injustifié.... Heureusement, j'ai réussi à fuir axa rapidement. Aujourd'hui, je compatis au sort de ceux qui en sont encore prisonniers.</t>
  </si>
  <si>
    <t>mechara-s-113198</t>
  </si>
  <si>
    <t xml:space="preserve">Simple et efficace, je cherchais une assurance succeptible de m'assurer rapidement et avec efficacité, c'est fait
Seul bémol, les prix sont un peu chers
</t>
  </si>
  <si>
    <t>diane--111863</t>
  </si>
  <si>
    <t>Après 5 semaines toujours pas de remboursement des soins dentaires et pas de réponse au devis dentaire depuis 6 semaines le top pour pouvoir se faire soigner</t>
  </si>
  <si>
    <t>sebb2o-67749</t>
  </si>
  <si>
    <t>EVITEZ! assuré depuis 15 ans sans sinistre déclaré, je retrouve mon véhicule embouti en rentrant du travail sur un parking (en chantier), la maif mandate un expert qui me dit que je mens et que c est moi qui est embouti mon véhicule tout seul!!! (sachant que je suis assuré tout risque et donc couvert également si j emboutis mon vehicule tout seul...) résultat: pas d indemnisation malgres l envoie de mail avec photos du chantier et présence de manitou, palettes etc
De plus aucun renseignement ne m a été transmis pendant la procédure c est toujours moi qui appelait pour le suivi du dossier.
Moi qui comptait rapatrier mon assurance habitation chez eux, et ben c est raté!!
Bref la MAIF est une bonne assurance tant qu il ne vous arrive rien...</t>
  </si>
  <si>
    <t>marcf-95949</t>
  </si>
  <si>
    <t>Excellent rapport qualité prix
Service client irréprochable 
Site internet et espace personnel très pratiques
Très professionnel
Facilité de gestion de contrats
Avantages multi-contrats</t>
  </si>
  <si>
    <t>j'en-ai-pas-138387</t>
  </si>
  <si>
    <t xml:space="preserve">J'ai très bien été reçu téléphoniquement par Aminata, qui m'a , je pense, très bien conseillée suite à une tromperie dont j'ai été victime sans me douter une seule seconde. Je ne peux pas donner de détails sur les prix de l'assurance que j'ai souscrit malgré moi. J'envoie un recommandé à ce jour.
Merci Aminata pour m'avoir donné la marche à suivre pour me sortir de cet imbroglio.
</t>
  </si>
  <si>
    <t>pattsi-50132</t>
  </si>
  <si>
    <t>plateforme téléphonique générale inefficace et attente longue, renseignements contradictoires.</t>
  </si>
  <si>
    <t>mura-c-126052</t>
  </si>
  <si>
    <t>très satisfait du service proposer je recommanderais votre compagnie d assurance a mes amis et famille je vous remercie de votre confiance cordialement mr mura</t>
  </si>
  <si>
    <t>mc-92725</t>
  </si>
  <si>
    <t>Incroyable ment nulle</t>
  </si>
  <si>
    <t>dubois-b-129216</t>
  </si>
  <si>
    <t>J'ai eu beaucoup de mal a faire le dossier qui est compliqué, compliqué aussi de fixer des RDV et d'avoir les infos. Maintenant que tout est fait j'attends depuis des mois que les fonds soient versés sur mon assurance vie et ils sont toujours sur mon compte courant.</t>
  </si>
  <si>
    <t>dpz-86404</t>
  </si>
  <si>
    <t>Service par téléphone : 100/100 satisfait</t>
  </si>
  <si>
    <t>sylvain-l-126898</t>
  </si>
  <si>
    <t>Je suis satisfait du service mais merci de faire le nécessaire Pour arrêter mes anciens contrats  Cela serait bien d'avoir un interlocuteur le week-end pour pouvoir assurer des véhicules</t>
  </si>
  <si>
    <t>antonio-l-109678</t>
  </si>
  <si>
    <t>Le Tarif des options et des packs sont trop variables, en l'espace de peut de temps 2,00 euros supplémentaires pour une même demande sur le Zéro Franchise !!</t>
  </si>
  <si>
    <t>14 janvier 2017 suite à une expérience en janvier 2017</t>
  </si>
  <si>
    <t>helene-51310</t>
  </si>
  <si>
    <t>Prix défiant la concurrence, rapidité d'exécution au niveau du service client, je recommande vivement.</t>
  </si>
  <si>
    <t>youssef-c-132238</t>
  </si>
  <si>
    <t xml:space="preserve">Souscription rapide et efficace. Je suis satisfait pour le moment et si cela perdure je recommanderais cette assurance à mes proches.
Merci pour mon parrain et pour moi même. 
</t>
  </si>
  <si>
    <t>nat-61052</t>
  </si>
  <si>
    <t xml:space="preserve">Sinistre dû à 1 inondation depuis aout 2017.
Carrelage fissuré... toujours pas de reponse pour la prise en charge après 6 mails envoyés.  Avec photos à l appui.  Ils pnt repondu au début en demandant toujours plus de preuves sans vouloir faire passer d expert. Et aucune reponse à mes 3 derniers mails avec les photos demandées </t>
  </si>
  <si>
    <t>maiite-122726</t>
  </si>
  <si>
    <t xml:space="preserve">je remercie Émeline de son accueil et de son efficacité  concernant mon dossier et de ma demande résolu immédiatement , personne très  professionnelle merci
</t>
  </si>
  <si>
    <t>sid-ali-a-109763</t>
  </si>
  <si>
    <t xml:space="preserve">JE SUIS TRES SATSIFAIT DE VOTRE OFFRE ET JE LES PROPOSER A DES AMIS QUI VEULENT ASSUREE LEURS VEICHULES VOTRE POINT FORT C'EST LES AVANTAGES QUE VOUS FOURNISSIER 
CORDIALEMENT AMOUR </t>
  </si>
  <si>
    <t>seiller-v-139670</t>
  </si>
  <si>
    <t>je suis contente de mon tarif mensuel, ainsi que des garanties prises et bon accueil téléphonique auprès des conseillers et ravie de leurs aides et informations.</t>
  </si>
  <si>
    <t>thobie-d-115869</t>
  </si>
  <si>
    <t>Je suis satisfait du service. Le contact téléphone m’a permis d’en apprendre davantage sur les différents contrats que je pouvais obtenir et ainsi souscrire au meilleur.</t>
  </si>
  <si>
    <t>plok510-59399</t>
  </si>
  <si>
    <t xml:space="preserve">Client depuis 20 ans pour 3 véhicules et une moto 125. Jamais de sinistre. Il y a 2ans, ils m'augmentent l'assurance de la moto, en m'imposant une prime de dépannage 0Km qui faisait 45% de l'ensemble. Je leur signale que je n'en veux pas: impossible !! (et très désagréables, en plus).
Bye, bye la GMF, je donne mes 2000 Euros ailleurs (j'ai économisé 300E en passant!). Et je ne regrette rien quand je vois comment ils jettent les clients, même non responsables. </t>
  </si>
  <si>
    <t>famespi59-51145</t>
  </si>
  <si>
    <t xml:space="preserve">Pour être transparente, je travaille à la concurrence mais ai choisi de m'assurer chez Gmf grâce au prix avantageux pour les fonctionnaires (parents de mon conjoint). Je suis plutôt loyale à mon entreprise mais je dois dire  la gestion de mon sinistre avec GMF s'est résolu en moins de temps qu'il ne faut pour dire "ouf !". Le centre de gestion de Clermont-Ferrand à été parfait, patient et m'ont tout bien expliqué même si je connais globalement le fonctionnement. </t>
  </si>
  <si>
    <t>fabien-53358</t>
  </si>
  <si>
    <t>Avec direct assurance on paye juste pour avoir le précieux papier vert qui est obligatoire. N'espérez pas obtenir quoi que ce soit avec le service client, les opérateurs sont bêtes et discipliné et se contenteront de répéter bêtement la même chose plutôt que de vous apporter une solution. Je suis chez cette compagnie uniquement parceque c'est obligatoire d'être assuré .</t>
  </si>
  <si>
    <t>nefertiti75-59554</t>
  </si>
  <si>
    <t>J'ai appelé pour avoir des infos sur Direct Assurance. On m'a promis de m'envoyer un devis par e-mail. Depuis, RIEN !!! La pub est alléchante mais derrière, il n'y a rien !!!!!</t>
  </si>
  <si>
    <t>mafa64-81850</t>
  </si>
  <si>
    <t>Je galere pour récuperer une rente vie depuis 07/2019. Messages sans réponses. Ai contacté service litige qui s'est apercu d'une faille dans leur process . pour dire le manque de sérieux ...à part pour encaisser les cotisations</t>
  </si>
  <si>
    <t>gregory--m-131569</t>
  </si>
  <si>
    <t>Les prix changent selon le site utilisé.Les tarifs sont accessibles à tous les budgets. Je pense que c'est une bonne assurance. J'ai déjà eu un contrat chez eux et tout c'est bien passé.</t>
  </si>
  <si>
    <t>theo-b-134990</t>
  </si>
  <si>
    <t>j'ai trouvé l'interface très simple et bien organisé facile d'accès et très intuitif les prix sont correct et le service vraiment très bien je conseil vraiment</t>
  </si>
  <si>
    <t>melanie-26-60152</t>
  </si>
  <si>
    <t>Nous avons assuré un véhicule de camping il y'a 3 ans . A l'époque , nous avions bien précisé que nous souhaitions être assurés contre les vols , car nous avions du matos de camping de grande valeur . Après 2 ans d'assurance sans souci , on nous forcé une portière et dérobé notre matériel , plus de 600€ de perte . Évidemment , la maif ne rembourse rien , malgré la plainte au commissariat pour le vol a la roulotte . 
Payant 927e d'assurance par an , nous comptons changer d'assurance sous peu . Autant payer moins cher si rien n'est remboursé . Quel dommage pour une assurance sois disant militante ...</t>
  </si>
  <si>
    <t>frenzy-98592</t>
  </si>
  <si>
    <t>Bjr a tous,on ma detruit ma toyota prius donc resultat des courses suis pas en tors,suis assurer tous risque,vhl super entretenue recement avec facture a l appuie,un expert de chez eux en carton ma coter ma voiture mdr de 5000eur on est passer a 8500eur pour finir a 8700eur sauf que mon vhl est coter 9100euros est c vhl la sont surcotter donc je leur est lancer une reclamation concernant le prix de mon vhl fo pas deconner avec les victimes de la route,la moindre des chose c de les dedommager corectement financierement je vous t iendrais informer de la suite via les reseaux sociaux mes abonnees seront surpris de la GMF,et au pire je v faire u ne video pour montrer la realite merci a tous bonne journee.</t>
  </si>
  <si>
    <t>kristin-85364</t>
  </si>
  <si>
    <t>Suite a plusieurs recommande apres le 16 aout et plusieurs appel , aucune reponse je n ai aucune reponse alors que mon contrat prevois  une allocation a partir du 1er septembre 2009</t>
  </si>
  <si>
    <t>paul-alexandre-h-123455</t>
  </si>
  <si>
    <t>Abondé par des demandes d'avis je réponds pour avoir la paix Abondé par des demandes d'avis je réponds pour avoir la paix Abondé par des demandes d'avis je réponds pour avoir la paix Abondé par des demandes d'avis je réponds pour avoir la paix</t>
  </si>
  <si>
    <t>stephane-e-139326</t>
  </si>
  <si>
    <t>etant deja passé par april moto pour un autre deux roues j’ai ete agreablement surpris par leur professionalisme. 
merci encore et bonne continuation.</t>
  </si>
  <si>
    <t>sophie-c-129381</t>
  </si>
  <si>
    <t>simple et rapide, pratique pour prendre une assurance auto. bonne ergonomie du site et bonne compréhension du contenu. Je recommanderai ce site à des amis.</t>
  </si>
  <si>
    <t>doraphe-121409</t>
  </si>
  <si>
    <t>Je déconseille fortement, l'assurance pour les animaux. Elle ne couvre quasiment rien si vous prenez le contrat le plus économique. 
Je n'ai pas reçu de lettre pour le renouvellement de mes contrats à la date anniversaire. Et lorsque je m'en suis aperçue il était trop tard !
Ma demande de résiliation a été refusée car le délais était dépassé. 
En cas de demande de résiliation anticipée, aucun arrangement possible. Ils préfèrent garder un client mécontent engagé à nouveau pour une année supplémentaire, sachant qu'il partira certainement après !</t>
  </si>
  <si>
    <t>emile-80275</t>
  </si>
  <si>
    <t>A déconseiller, ce sont des vendeurs de rêve!! Très fort pour encaisser les cotisations et raconter des histoires de polichinelle pour nous faire signer des contrats. Mais après un sinistre, il y a plus personne. Ça joue sur des mots et des dates. A éviter mes chers amis professionnels.</t>
  </si>
  <si>
    <t>nicolas-p-113417</t>
  </si>
  <si>
    <t>Pour l'instant tout va bien, nous verrons si problème se pose en cas de besoin, l'accueil téléphonique très bien passé et les renseignements sont complets</t>
  </si>
  <si>
    <t>alban-l-133490</t>
  </si>
  <si>
    <t>Je suis satisfait du service proposé. La souscription est simple et rapide et les prix me conviennent. Je recommanderai direct assurances à mon entourage</t>
  </si>
  <si>
    <t>pissarel-106335</t>
  </si>
  <si>
    <t>J’ai envoyé 3 demandes de remboursement (le 19 janvier, le 27 janvier et le le 01 février 2021),
et je n'ai toujours pas eu de remboursement. De ce fait j.ai envoyé une demande de résiliation le 19 février par mail et le 11 mars 2021 par courrier. Plus aucune réponse via internet. J’ai tout de même réussi à avoir quelqu’un au téléphone qui m’a donné une autre adresse mail mais sans aucun effet. J’ai l’impression que cette société est en difficulté financière.
En tout état de cause les délais de remboursement sont beaucoup trop longs et de surcroît il n’est pratiquement plus possible d’avoir des échanges par mail car nous n’obtenons aucune réponse.
Je vais prospecter ailleurs.</t>
  </si>
  <si>
    <t>monette-111876</t>
  </si>
  <si>
    <t xml:space="preserve">sociétaire Maif depuis 50 ans, pour tous nos contrats, habitation, véhicules etc, attachée à l'esprit mutualiste, je suis tellement déçue par la manière dont vient d'être traité un dossier de sinistre, par le manque d'écoute, que j'envisage de changer de mutuelle.
Les conclusions du cabinet d'expert pour un dégâts des eaux sont tellement rigides, fondées sur des définitions sujettes à caution, utilisées jusqu'au comble de l'absurde pour rejeter une prise en charge.
Le montant du sinistre n'est pas important, 4200 euros, mais j'en fais aujourd'hui une affaire de principe. 
En effet, j'estime que la Maif a perdu son esprit mutualiste. 
Je ne trouve plus l'écoute, la bienveillance que j'ai connues.
Je vais essayer de contacter d'autres mutuelles, afin de comparer les montant de leurs contrats d'assurances (et leur  transmettre  les éléments du dossier dégât des eaux afin d'avoir leur avis sur la manière dont il est traité par la Maif.)
 </t>
  </si>
  <si>
    <t>jesyvalth-61832</t>
  </si>
  <si>
    <t>Plus de 2 mois que on me fait tourner en rond pour un rachat partiel. personne me tiens informé et quand j'appelle on me demande toujours des nouveau papiers. après soit disant que le virement avais été fait !! 15 jours après toujours rien je rappelle et on me dit que il faut un RIB de la société alors que le contrat est à mon nom !! entre temps j'ai engagé des depenses et suis dans le rouge a cause de swisslife. jai envoyé le nouveau RIB mais toujours rien à ce jour. j'avais eu un problème similaire il y à 2 ans suite à une succession. profondément déçu.</t>
  </si>
  <si>
    <t>annick-67347</t>
  </si>
  <si>
    <t>je suis cliente chez neoliane depuis plusieursannee aintenantet je suis sastifaite du service suivi client absolument et de l ensembbe  sutout sur la  le professionlisme l ecoute et la comprhention</t>
  </si>
  <si>
    <t>bigoud-jms-109839</t>
  </si>
  <si>
    <t>A fuir absolument, communication totalement inexistante, aucune réponse aux mails, incompétence totale du service commercial, mon dossier n'est pas traité depuis novembre 2020 malgré mes appels téléphoniques. Et pourtant, il ne s'agit que d'un changement de bénéficiaire mal enregistré suite à erreur du commercial qui ne répond  plus non plus !
C'est lamentable ! Si j'avais le choix, je ne mettrai aucune étoile !</t>
  </si>
  <si>
    <t>proussel-62133</t>
  </si>
  <si>
    <t>Voiture volée, procédure assez simple jusqu'à ce que je reçoive la VRADE de "l'expert". Prix ridiculement bas (envoyé à peine 1h après qu'on m'annonce que ça sera fait et basé sur 8 annonces le bon coin qui n'étaient même avec la même finition), je demande à négocier, là ça devient le calvaire. ils ne sont jamais disponible au téléphone, ne répondent pas aux mails. L'expert doit rappeler mais il n'appelle jamais. j'envoie un dossier exhaustif et claire montrant clairement que la VRADE est en dessous du marché, après des jours de galère pour obtenir une réponse claire on me dit juste "non, nous n'allons pas réestimer la VRADE". On m'encourage alors à faire une contre expertise. Ils assument que la plupart des gens ne se lancerons pas dans ces démarches longues et coûteuses et sont sur de gagner de l'argent statistiquement... Pratiques commerciales abusives, aucune écoute, aucun dialogue, remboursement ridicule</t>
  </si>
  <si>
    <t>dominique-m-122243</t>
  </si>
  <si>
    <t xml:space="preserve">Satisfait des services , oui .
Je regrette quand même qu'il n'y ai pas une petite récompense pour les clients fidèles, de plus , qui regroupe un max de contrats chez vous ( 2 assurances voitures , contrat habit. , contrat famille .. ).
Et sans sinistre depuis très longtemps ;) 
Cordialement Mr Maillard
</t>
  </si>
  <si>
    <t>jean-louis-g-106410</t>
  </si>
  <si>
    <t>Pour l'instant je ne peu n'être que satisfait du prix. Pour l'assurance je verrais à l'usage et quoiqu'il en soit après le 01 Avril 2021.
Par contre votre demande d'avis est, pour moi déplacé puisque j'en suis seulement à la souscription. Je peu ajouter que l'hôtesse STEPHANIE a été agréable et sympathique.</t>
  </si>
  <si>
    <t>vincemar-70768</t>
  </si>
  <si>
    <t>Bonjour !
Je tente de poster mon avis sur la MACIF ici, puisque je vois à la lecture des autres avis, qu'il semble y avoir une activité et réponse de la MACIF.
Au mois de juillet 2018, mon véhicule a été fortement endommagé à cause de l'incendie complet d'un véhicule qui était garé à coté du mien. Le véhicule qui a brulé a été identifier (photos) et j'ai donc porté plainte + fait une demande de prise en charge de ce sinistre.
Après une gestion calamiteuse du dossier pour la remise en état de mon véhicule, je suis toujours en attente du remboursement de la franchise de 700 euros.
Après de nombreux appels téléphoniques qui sont restés sans aucune volonté de réponse de la MACIF, je leur ai écris 2 courriers en recommandé avec AR pour faire ma réclamation.
A ce jour, je n'ai toujours AUCUNE REPONSE.
Qu'en pensez-vous ?</t>
  </si>
  <si>
    <t>thierry-76540-101156</t>
  </si>
  <si>
    <t>bonjour ayant vendu ma moto le jour mème je le déclare a l assurance pour arréter le contrat !
3 mois après je m aperçois qu ils continuait a prélever ! j ai bloqué le prélèvement automatique et réclamé le remboursement des 3 mois !
5 mois aprés je n était toujours pas remboursé mais en plus ils me réclamaient les paiements depuis que j ai bloqué les prélèvements !! j ai téléphoné au siège de AXA pour expliqué mon mécontentement de l agence de AXA cany barville !!!
le résultat ne c est pas fait attendre car ils ont du prendre une soufflante du siège de AXA  1 jour plus tard l agence AXA de cany barville ma téléphoné en me précisant que dans 48 h je recevrais le remboursement que effectivement que j ai bien reçu 48H après avec une lettre qui accompagné me résilliant mes deux autres voiture surement en représaille  de m avoir plaint au siège !!! suivant un un code des assurance leur permètant  de résilier  un client sans motifs !!! je ne vous dit pas quand vous voulez vous assurer après la difficulté de trouver une assurance ou il est marqué sur la fiche d information résilier par l assureur !!! il faut fuire cette enseigne !!!</t>
  </si>
  <si>
    <t>stemalex-49544</t>
  </si>
  <si>
    <t>gros problème avec indemnisation après accident....4 ans déjà et 4 expertises apres et mon assurance LA MACIF laisse traîné..je suis victime et assuré chez eux...pas une mutuelle...une société avec des actionnaires qui ne pensent qu'a encaissé votre argent et se foutent bien de votre problème..</t>
  </si>
  <si>
    <t>richard77-132583</t>
  </si>
  <si>
    <t xml:space="preserve">(Contrat Madelin)
La rentabilité n'est pas celle indiquée lors de la souscription du contrat et l'adhérent n'a pas les détails sur le capital et le taux de rentabilité annuel durant les années de versement.
Au moment de la rente un prélèvement de 23% est pratiqué sans explication 
alors que les rentabilités annuelles tournent au alentour de 1,5% lors des versements.
AG2R communique beaucoup, mais les conseils sont orientés vers les intérêts de AG2R (exemple loi SAPIN 2 non appliquée bien que l'assuré soit informé) au terme du contrat les rentes avec la dévaluation ne couvrent pas les dépôts sauf si l'adhérent à une vie supérieure de 20 ans au départ de sa retraite. </t>
  </si>
  <si>
    <t>waltercoulede-67820</t>
  </si>
  <si>
    <t>Vous croyez être assuré mais au premier sinistre votre assureur refuse de le prendre en charge.</t>
  </si>
  <si>
    <t>Toujours en attente de règlement pour la période de janvier 2014  à juillet 2017. Mon employeur vous adressé les documents nécessaires à plusieurs reprises mais vous dites n'avoir rien reçu. Vous ne vous rendez pas compte dans quelle situation vous mettez vos assurés ....</t>
  </si>
  <si>
    <t>philippe-r-122106</t>
  </si>
  <si>
    <t xml:space="preserve">je suis très satisfait du service .accueil trés agréable lors des rendez vous .
Demande de renseignements fournis avec précision et célerité .
Avec mes remerciements </t>
  </si>
  <si>
    <t>anthony-t-132368</t>
  </si>
  <si>
    <t>Je suis satisfait du prix, j’attend de voir la qualité du service. Je cherchais simplement à réduire ma facture assurance. J’espère que le relation client sera au rendez-vous.</t>
  </si>
  <si>
    <t>29 mai 2017 suite à une expérience en mai 2017</t>
  </si>
  <si>
    <t>martin-54981</t>
  </si>
  <si>
    <t>J'ai demandé le rachat total de mes 2 contrats d'assurance vie chez Generali pour les sommes de 15000 et 250000 €. Or ils m'en refusent le remboursement tant que je ne peux pas produire la main levée sur un avis à tiers détenteur pour =273 €=, émis il y a 10 ans.
Les impôts disent qu'ils ont envoyé la main levée; eux disent qu'ils ne l'ont pas reçue.
Que faire ? Aucune écoute, aucune empathie, autant parler à un robot;</t>
  </si>
  <si>
    <t>basket-77538</t>
  </si>
  <si>
    <t>sincèrement super ,très très bonne écoute des conseillères ,des réponses rapides ,et une très grande compétence de leurs métiers pas d'attente telephonique pour avoir un conseiller ,tres aimable et montant adhésion compétitif</t>
  </si>
  <si>
    <t>fernand-a-110708</t>
  </si>
  <si>
    <t>Je suis satisfait de votre assurance en espérant que tout ce passe bien avec les condition que vous me proposez et que je puisse être toujours satisfait</t>
  </si>
  <si>
    <t>balou974-72396</t>
  </si>
  <si>
    <t>ça fait un an que j'ai engagé un constat de dégâts des eaux chez eux. Ils ne font que m'envoyer des prestataire afin de trouver un devis qui pour eux ne serait pas trop cher. En revanche quand on dit que le niveau d'humidité est à 98% minimum et qu'ils répondent que ce sont les aléas de la vie...</t>
  </si>
  <si>
    <t>clodo-135615</t>
  </si>
  <si>
    <t>je suis très contente des services rendus. Mon mari a un sérieux problème actuellement, j'ai appelé et mes questions ont été entendues et Georges m'a répondu très clairement sur mes questions posées. Merci à lui pour toutes ses réponses et explications.</t>
  </si>
  <si>
    <t>dieu0-61464</t>
  </si>
  <si>
    <t>J'ai été sous contrat pendant 1 an chez HM suite à un changement d'employeur. Les couvertures sont bonnes, le tarif acceptable en revanche aucune rigueur de leur part ...
Ils sont incapable de mettre en place le lien NOEMI avec la Sécurité Sociale en près d'une année, ils vous demandent sans cesse des documents que vous avez déjà envoyés, les délais de remboursements sont à rallonges, les chargé de clientèle ne sont pas ceux qui traitent les dossiers. 
Pire lorsque vous déposez des documents vous n'avez aucune preuve de dépôt juste un mail vous donnant le nom des documents. Ce qui est très arrangeant pour eux car vous ne pouvez prouver que le document envoyé est bien celui qui était demandé.
A fuir ...</t>
  </si>
  <si>
    <t>19 novembre 2018 suite à une expérience en novembre 2018</t>
  </si>
  <si>
    <t>daria-68722</t>
  </si>
  <si>
    <t>Après problèmes avec un courtier peu délicat qui pratiquait ce qui s'apparente à de la vente forcée d'un contrat Neoliane, ces derniers ont accepté de procéder rapidement à l'annulation de cette adhésion. Jusqu'à plus ample informé, c'est en tout cas ce que laisse entendre le mail que je viens de recevoir.</t>
  </si>
  <si>
    <t>23 janvier 2018 suite à une expérience en janvier 2018</t>
  </si>
  <si>
    <t>kastillon-60741</t>
  </si>
  <si>
    <t>La Maif a bien changé en 20 ans et se raccroche à son passé mutualiste comme à une bannière qui ferait écran. Mon cas n'est pas catastrophique mais témoigne bien de la nouvelle mentalité Maif.
Je tombe en panne à 30 km de mon garagiste habituel avec un forfait de 180 euros de dépannage. Je demande donc à ce que mon véhicule soit remorqué chez mon garagiste, quitte à payer le dépassement de forfait.
Pas plus de 15 km de remorquage, me dit l'assistance Maif ! Je fais remarquer que rien dans mon contrat ne stipule une telle limite, la seule limite contractuelle est financière : 180 euros maximum.
Réponse de la Maif : "Certes, ce n'est pas écrit dans votre contrat mais c'est la pratique habituelle. Désolé."
La Maif au dessus du droit contractuel ! Enfin, pas envie de me lancer dans une procédure juridique avec cet assureur "militant". Je change d'assureur dès la semaine prochaine. Après 31 ans de cotisations.</t>
  </si>
  <si>
    <t>claudine-m-138882</t>
  </si>
  <si>
    <t>Je suis ravis du devis en ligne de la rapidité et de souscris en ligne espérant que je sois contente des que je aurait des remboursements je vous tiens au courant merci</t>
  </si>
  <si>
    <t>valou--138562</t>
  </si>
  <si>
    <t>Je suis bien renseigné et bien aidé par cet assureur cela ne fait pas longtemps que je suis assuré chez eux mais je verrai bien par la suite pour le moment ça ce passe plutôt bien voilà</t>
  </si>
  <si>
    <t>patrice-c-129931</t>
  </si>
  <si>
    <t>Satisfait, rapide, efficace et très correct en prix rien à dire d'autre pour l'instant nous verrons par la suite si le service client reste correct et si le site est bien fait</t>
  </si>
  <si>
    <t>terumo-88042</t>
  </si>
  <si>
    <t>Service réactif aimable bien conseillé rapide dans la gestion des avenants et traitement des sinistres personnel compréhensible au niveau de la linguistique c'est un plus sur une plateforme de traitement  et surtout aimable en touts circonstances.</t>
  </si>
  <si>
    <t>lebrigui-m-138028</t>
  </si>
  <si>
    <t>Le prix entre le devis et le contrat est différent de 5 e en plus mais l’ensemble reste correct je recommande Olivier assurance merci à bientôt bonne journée</t>
  </si>
  <si>
    <t>choukri26-64878</t>
  </si>
  <si>
    <t>Assuré depuis longtemps et je n'ai jamais reçu ma carte verte ont a beau les apeller ils nous disent quils vont lenvoyer mais toujours rien recu a croire qu'ils ont pas d'imprimante pour carte verte</t>
  </si>
  <si>
    <t>13 août 2020 suite à une expérience en août 2020</t>
  </si>
  <si>
    <t>maralex-96262</t>
  </si>
  <si>
    <t>Assurance qui ne devrait pas exercer suite à deux sinistre rapprochés à la suite de deux malaise  d origines médicale ma fille etant été radié de son assurance ç est inscrite chez l Olivier malheureusement car après plus d'un an sans sinistre un tiers faisant marche arrière de façon intempestive dans le sens inverse de circulation indiqué par une flèche au sol percuté ma fille qui quitte normalement sa place de parking l Olivier a considéré à tord 50 50 et à radié ma fille alors que la déclaration en accord avec le tiers a été annulée compte tenu du peu de dégâts de plus ma fille qui avait signalé le changement d adresse  n à pas reçu le recommandé sans ar et donc à roule 3 mois sans assurance ce sont des incompétent irresponsable fuyez</t>
  </si>
  <si>
    <t>sylvain-b-126903</t>
  </si>
  <si>
    <t>La personne au téléphone pendant ma pause de midi .... super !
Ce soir, je complète le dossier, demain je suis assuré et dimanche je récupère le nouveau bébé ^^
Merci.</t>
  </si>
  <si>
    <t>17 juin 2019 suite à une expérience en juin 2019</t>
  </si>
  <si>
    <t>mimi-76853</t>
  </si>
  <si>
    <t>simple,rapide,efficace et satisfait. Tout nouveau client et satisfait qui j'espère dura .Disponibilité des conseillers de clientèle très agréable. Tarif compétitif sur mon assurance tous risques</t>
  </si>
  <si>
    <t>30 décembre 2020 suite à une expérience en décembre 2020</t>
  </si>
  <si>
    <t>zanbra-99177</t>
  </si>
  <si>
    <t xml:space="preserve">DIRECT ASSURANCE PEU CHERE AU DEBUT ,TROP CHER PAR LA SUITE. Ils sont persuade du contraire ,la done a changé, il ya la concurrence, vous ne voulez pas vous aligner sur mon devis, je pars voir ailleurs. 
</t>
  </si>
  <si>
    <t>diwan-89158</t>
  </si>
  <si>
    <t xml:space="preserve">Pas de soucis relationnels et de prise en compte des remboursements jusqu aux derniers soins et décès de mon Border Collie, Diwan, partis à l age de 11ans et 10 mois dans des conditiondms lamentables, assuré depuis ses 2 mois et demi chez Santé Vet. Décédé le 4 Mars 2020, je suis marquée à vie pour ce depart précipité en 5 jours, et indigne du respect de l animal pour sa sensibilité et ses émotions. Concernant les remboursements, ils ont ete crédités sur mon compte apres de multiples demarches telephoniques et mails, et des echanges qui ont plus que laissé a desirer, indignes et irrespectueux. Les delais de remboursements contractuels sont tres longs, q3 semaines, sauf sous dérogation en 48h, et c est la que ca ne fonctionne pas du tout. Le tarif a augmenté de plus de 120 % en 10 ans et demi et ce malgré l annulation d une augmentation, a ma demande une année. J ai dû changer de formule pour revenir a un tarif quelque peu "acceptable" si je puis dire. Si j ai un futur animal, il est très peu probable qu il soit assuré chez eux !!! Une honte de leur part, ce qu il ont rajouté aux douleurs du départ de Diwan, qui ne méritait ni une vie pareil, et dont je ne méritais pas moi meme tous les soucis financiers qu ils m ont crée, en plus de la souffrance de son depart et ses conditions de fin de vie. </t>
  </si>
  <si>
    <t>25 février 2020 suite à une expérience en février 2020</t>
  </si>
  <si>
    <t>hms-87597</t>
  </si>
  <si>
    <t>Cambriolé il y a  plus d'un an il me rembourse 600 e pour 5000 e de préjudice preuve à l'appui Gmf ne sont pas a là hauteur de leurs engagements ils ont mis plus d'un an a géré mon dossier leurs services par tel est pas du tous compétent ils nous fond attendre 30 min puis te raccroche au nez. Je change d'assurance</t>
  </si>
  <si>
    <t>julien-70406</t>
  </si>
  <si>
    <t>Il s'agit d'une Assurance Fantôme. J'ai souscris et ensuite aucune nouvelle, aucune vignette réceptionnée, aucune explication. J'ai maintenant du mal à me désengager. Je ne conseillerais jamais cette assurance à un ami.</t>
  </si>
  <si>
    <t>29 novembre 2019 suite à une expérience en novembre 2019</t>
  </si>
  <si>
    <t>renelo-81485</t>
  </si>
  <si>
    <t>résiliation abusive,car cela évite de se bouger pour défendre son assuré ce qui est pourtant le rôle de l'assureur,mais c'est tellement plus facile</t>
  </si>
  <si>
    <t>luc-f-107209</t>
  </si>
  <si>
    <t>TRES SIMPLE RAPIDE ET SANS CONCURRENCE POSSIBLE. je recommande ce système de souscription avec une telle facilité pour remplir les dossiers et obtenir un devis clair et précis.</t>
  </si>
  <si>
    <t>19 septembre 2017 suite à une expérience en septembre 2017</t>
  </si>
  <si>
    <t>doonies-57461</t>
  </si>
  <si>
    <t>ollivier-m-111264</t>
  </si>
  <si>
    <t>Site internet à améliorer encore, mais service téléphonique satisfaisant, a voir avec le temps, espérant que les tarifications n'augmente pas l'année prochaine, sinon le bonus sera limite inutile.</t>
  </si>
  <si>
    <t>melbourne-64194</t>
  </si>
  <si>
    <t>Tant qu'on verse de l'argent, pas de problème. Le jour où l'on veut retirer de l'argent, silence total. Ca fait plus de quatre mois que j'essaye de récupérer mon argent et rien à faire. Impossible de les joindre par téléphone et ils ne répondent pas aux courriers.
Surtout ne les faites pas travailler</t>
  </si>
  <si>
    <t>ouchaoua-n-135011</t>
  </si>
  <si>
    <t>je suis satisfait de service , suscription facile en quelques minutes c est réglé  , conseiller a l écoute  très professionnelle . je recommande olivier assurance .</t>
  </si>
  <si>
    <t>catia-m-105491</t>
  </si>
  <si>
    <t>OK C'est pas mal au niveau des tarifs mais bon  en faisant plusieurs devis sur des sites différents ca donne plusieurs tarifs a croire que c est a la tete du clients</t>
  </si>
  <si>
    <t>goulain-j-134449</t>
  </si>
  <si>
    <t>Les prix me conviennent mais les franchises sont élevés . C est dommage . Les garanties en cas de dommages ne sont pas non plus suffisamment élevé. Tout dépend du véhicule que l on souhaite assure .</t>
  </si>
  <si>
    <t>nicolas-c-135749</t>
  </si>
  <si>
    <t>Je viens de souscrire et je n'ai donc encore aucun recul pour le moment.
 Je pourrai donner mon avis dans quelques temps, en tous cas la souscription et le choix de l'offre sont rapides et faciles.</t>
  </si>
  <si>
    <t>dim--99181</t>
  </si>
  <si>
    <t>Ils vous proposent un devis à 1 tarif intéressant et ensuite lisez bien vos contrats car ils augmentent le montant annuel !  Moi personnellement je viens de déposer une plainte pour qu'il me rembourse ce que j'ai versé !</t>
  </si>
  <si>
    <t>30 septembre 2021 suite à une expérience en octobre 2020</t>
  </si>
  <si>
    <t xml:space="preserve">Je suis victime d'un sinistre dans mon logement, constaté 2 fois par un expert Axa, nouveau RDV pour une 3ème expertise, Axa ne propose aucune proposition de réparation, sinistre de plus de 2 ans.
  Je ne suis pas responsable de ce sinistre.
  Je ne recommande absolument pas cette assurance.
  </t>
  </si>
  <si>
    <t>stef71-60487</t>
  </si>
  <si>
    <t>Très bonne assurance</t>
  </si>
  <si>
    <t>titi44-56973</t>
  </si>
  <si>
    <t xml:space="preserve">Très Très déçue de la MAAF, je suis cliente depuis plus de 10 ans pour mes 2 autos et mon habitation. Aucun accident signalé. Malheureusement j'ai été victime de 2 vols mineurs (pneus en 2014 et porte coffre en 2016) et la je reçois un appel de mon conseillé qui me dit que le siège ne veut pas reconduire mon contrat l'année prochaine et qu'il ne peut rien faire!!!!! 
Conclusion : Dès q'un pepin nous tombe dessus, la Maaf nous abandonne ! Vive le service au client!!! 
 </t>
  </si>
  <si>
    <t>Mon mari est décédé en mars dernier. J'ai pris rdv à l'agence macif de pontault pour déclaré le décès tout les contrats ont immédiatement été mis à mon nom. Dès que j'ai aborda question DD la prévoyance on m'a clairement dit que je n'avais rien compris au contrat. Quelque jours plus tard j'ai u e personne de la macif de la plate-forme au sujet de mon échéancier qui me certifie que j'ai le droit à 3500€piur les frais obsèques et un capital. Cette dame me do ne l'a liste des pièces à fournir et l'adresse où l'envoyer. Dossier monté et envoyé en LRAR. Pas de nouvelles après avoir pris contact le dossier n'est jamais arruau service concerné !!! O  me dit qu'on m'envoie un mail pour ouvrir le dossier. Mail jamais reçu !!! Mais de qui se moque t on ? Le respect dans tout ça.</t>
  </si>
  <si>
    <t>des-ages-98481</t>
  </si>
  <si>
    <t xml:space="preserve">1 Sinistre dégat des eaux et la GMF a préféré cloturé mon contart 
 MT de la réparations a ma charge 770.00 euros
J'ai aussitot cloturé mes 2 contrats voiture et celui de mes enfants ainsi que leur contrats habitation
</t>
  </si>
  <si>
    <t>06 novembre 2018 suite à une expérience en novembre 2018</t>
  </si>
  <si>
    <t>pozy-68380</t>
  </si>
  <si>
    <t>remboursement rapide, explications très claires, prises en charge correctes</t>
  </si>
  <si>
    <t>frederic-d-107453</t>
  </si>
  <si>
    <t>Suite à mon accrochage, j'ai été pris en charge rapidement au téléphone avec conseils sur les éléments du constat à remplir et ne pas oublier jusqu'à la réparation.</t>
  </si>
  <si>
    <t>babette-90649</t>
  </si>
  <si>
    <t xml:space="preserve">Que dire.... Metlife ne répond à aucun mails que ce soit avant pendant après le confinement.
On doit me restituer un document depuis des mois!! Aucun retour aux mails aucun retour aux appels téléphoniques.
Il faut un mental d'acier pour tenir. Y a t'il des humains dans cette société ? Pour répondre à nos demandes...
</t>
  </si>
  <si>
    <t>dans-mon-boul-114617</t>
  </si>
  <si>
    <t>j'ai eu un sinistre cause par la foudre ma tv a griller j'ai déclaré le sinistre au pres de mon assurance mais celle ci ne veux pas me rembourser la tv car je peux pas prouver que c'est bien la foudre qui me la griller .
que faire ?
a part changer d'assurance au plus vite !!!!</t>
  </si>
  <si>
    <t>isabellebab-72161</t>
  </si>
  <si>
    <t>une rente survie handicape</t>
  </si>
  <si>
    <t>jmk-78-79237</t>
  </si>
  <si>
    <t>très lent pour traiter un dossier, service client très difficile à joindre, délai de réponse (par courrier seulement) en 7 jours...</t>
  </si>
  <si>
    <t>sadi-n-129478</t>
  </si>
  <si>
    <t>Je suis satisfait du service client très réactif. Contrat auto et habitation chez eux jamais eu le moindre soucis. Prix correct. Site super facile à utiliser.</t>
  </si>
  <si>
    <t>niki28-99025</t>
  </si>
  <si>
    <t>Très bon rapport qualité prix. Très rapide pour souscrire, on peut envoyer tous les documents sur l'espace perso, demander des papiers, faire des changements de situation très facilement. 
J'ai contacté une fois le service client et très bien aussi. 
C'est rare mais je recommande</t>
  </si>
  <si>
    <t>gege-99124</t>
  </si>
  <si>
    <t>Cette société est pas sérieuse dû tout de plus on arrive jamais à les contacter par téléphone sûr tout le courtier il et là juste pour vous faire un contrat après adieux</t>
  </si>
  <si>
    <t>samira33270-94131</t>
  </si>
  <si>
    <t xml:space="preserve">La macif nous a laissé avec nos 4 enfants en galère à 450 km de notre domicile pour une franchise de 350 euros que nous ne pouvions pas régler dans l'immédiat et le garage ne voulait pas nous remettre le véhicule et malgré nos demandes a la macif pour annuler la franchise exceptionnelle et leur rembourser en fin de mois, nous avons eu des refus.
C'est écœurant et après la macif se dit avoir des valeurs ! 
Foutaises ! Aucune différence avec d'autres groupes d'assurance.
Avant d'aller verser des millions d'euros à des associations ils feraient mieux de s'occuper avant tout de leur sociétaire </t>
  </si>
  <si>
    <t>anna-m-112287</t>
  </si>
  <si>
    <t>Je suis satisfaite de l'accueil telephonique rapide ainsi que de l'amabilité et professionalisme du personnel. Je conseillerai direct assurance à mes amis et proches</t>
  </si>
  <si>
    <t>10 janvier 2018 suite à une expérience en janvier 2018</t>
  </si>
  <si>
    <t>sergio1975-60332</t>
  </si>
  <si>
    <t>Bonjour,
Ayant reçu mon échéancier au mois de novembre 2017, alors qu'il a été écrit en octobre 2017 mais envoyé en tarif ultra économique, j'envoie ma demande de résiliation à la date anniversaire du contrat soit en mars 2018. Le 23 décembre 2017 soit un mois après ma demande de résiliation je reçois une lettre me disant qu'ils n'en tiendront pas compte car la résiliation en cours d'année, ils ne font pas et qu'il faut que je leur renvoie une nouvelle lettre leur précisant que c'est au 31 décembre que je dois indiquer. Alors ils ont l'art et la manière de jouer la montre ça c'est sûr. Et ils doivent penser que je suis en vacances et que je n'aurais pas l'occasion de le faire... Ben détrompez-vous... ça a été fait le jour même c'est à dire hier, même si visiblement cela n'a servi à rien. Par contre je n'oublierai pas et ne pardonnerai pas. Ah oui, dernière précision, inutile de me renvoyer le lien sur facebook pour faire penser aux autres internautes que vous êtes réactifs et proche de vos clients. Ce n'est vraiment pas le cas ! C'est la première fois que j'ai à faire à des gens pareils.  
Résiliation extrêmement difficile voire impossible. Jouent la montre et sont trop procéduriés.</t>
  </si>
  <si>
    <t>mome67-58635</t>
  </si>
  <si>
    <t>Bonjour j'ai perdus mon papa et maman et mon frere un rescaper grave dans un accident de la route en 03/08/2017 . La MAAF c'est l'enfer j'ai rien recue il ont laisser ma famille mourrir le blesse dans la morgue au maroc il a fallue attendre plus de 6 jours pour avoir un dialogue puis rien c'est assurance logement de papa la MACIF qui a sauve le blesse dans le coma c'est HONTEU</t>
  </si>
  <si>
    <t>24 novembre 2016 suite à une expérience en novembre 2016</t>
  </si>
  <si>
    <t>reneandco-49514</t>
  </si>
  <si>
    <t>En 3ans 3 sinistres, un cailloux sue le pare prise, un enfant qui saute sur le capot et une catastrophe naturelle. Dans les 3, cas je ne suis pas responsable. Résultat, courier en AR ils mettent un terme au contrat. Tant que tout va bien, restez chez eux, sinon...</t>
  </si>
  <si>
    <t>tilly40-54266</t>
  </si>
  <si>
    <t>Héritage de 2 contrats d'assurances vies et 1 prevoyance décès chez AXA, tous documents transmis et validé par notaire, 6 mois après toujours aucun versement ni remise des contrats souscrits par le défunt... qu'ils auraient soit disant perdus !!! Scandaleux, minable, malversation !</t>
  </si>
  <si>
    <t>sweet-90192</t>
  </si>
  <si>
    <t xml:space="preserve">Incite à souscrire en vous promettant des avantages qui n'existent pas 
Lisez bien entre les lignes avant de vous faire avoir </t>
  </si>
  <si>
    <t>chall62-96280</t>
  </si>
  <si>
    <t>Assureur à fuir ,  . 
Déjà , Attendre un mois pour avoir l'info concernant la garantie du sinistre  suite à un coup de vent sur la portail , celui ci a arraché  la fixation moteur .
la personne à l'accueil me réclame un document spécifiant les dégats dans la commune .
( moi en temps que particulier ,je ne vais pas en mairie déclaré mes sinistres )  la mairie ne sait pas fournir de documents . 
ils sont conscients qu'ils y a eu un coup de vent ce 23  mai , mais bon ... je pense que tout est bon pour ne pas garantir les dégats .
Aprés plusieurs relance à l'agence AXA , cette personne reste sur sa position , donc je pense que l'on aboutira à rien , c'est regrettable , aprés plus 30 ans d'assurance à cette marque avec 4 contrats , j'engage aujourd'hui  les démarches  pour quitter cette Assurance . 
je pense que AXA n'est pas une assurance de confiance , ( du moins certaines personnes dans cette agence ) les on dit me confirme mes dires , 
Beaucoup de mes connaissances ont quittées cette agence et moi pour ma part , j'inviterai mes connaissances et famille à se tenir éloigner de cette agence et société .
Dans la note , je mets 1 parce que je peux pas mettre - 0</t>
  </si>
  <si>
    <t>marie-64635</t>
  </si>
  <si>
    <t>je suis la tutrice de Clement Ramadier ADHERENT 21085767/21 en date du 25/5/2018 CLEMENT RAMADIER VOUS AS TRANSMIS UNE LETTRE AR POUR SE RETRACTER ET ET APRES X TEL  0666460510 SANS REPONSE DE VOTRE PART ET A MA  GRANDE STUPEFACTION M CLEMENT RAMADIER A ETE PRELEVE SANS AVOIR SIGNE DE PRELEVEMENT SEPA ET JE SOUHAITERAIS CONNAITRE COMMENT VOUS AVEZ EUT LES RENSEIGNEMENTS BANCAIRE. DES LUNDI JE VAIS ME RENDRE AVEC LES DOCUMENTS A LA MAISON DE LA JUSTICE ET PREVENIR LE PROCUREUR DE LA REPUBLIQUE DE VOTRE NON RESPECT DES DEMANDES</t>
  </si>
  <si>
    <t>francois-f-122769</t>
  </si>
  <si>
    <t>Prix presque le double de ce que je peux avoir ailleurs. J'attends l'obtention du nouveau bonus pour changer d'assureur car il ne faut pas abuser non plus, ça me fera économiser près de 400 euro sur l'année ET POUR DE MEILLEURS GARANTIES!!</t>
  </si>
  <si>
    <t>alexandre-t-127284</t>
  </si>
  <si>
    <t>Pour le moment j'espère ne pas être dessus ont m'a promis que je devrais donné une certaine somme si cella augment sans que je soit au courant et sans raison je partirais.</t>
  </si>
  <si>
    <t>khchai-z-135023</t>
  </si>
  <si>
    <t xml:space="preserve">Expérience au top ! 
C'est rapide, vraiment facile de choisir et de comprendre les différentes options et propositions. 
Je suis satisfait de ce service efficace. 
</t>
  </si>
  <si>
    <t>aldeb-1734</t>
  </si>
  <si>
    <t>Choix initiale d'une assurance minimale (exclusivement hospitalisation); cependant la hausse lors du renouvellement au 1er janvier de chaque année a été particulièrement importante en janvier 2019 et janvier 2020 (précisément de 8,17 % et de 9,72 %) !
Je crois utile de préciser que je n'ai jamais sollicité l'assureur pour le moindre remboursement...</t>
  </si>
  <si>
    <t>je suis depuis des années à la Macif aujourd'hui vous êtes la honte de tous les organismes d'assurances sur le marché !!</t>
  </si>
  <si>
    <t>mulane85-89414</t>
  </si>
  <si>
    <t>Je suis satisfait de la gmf. je désire surtout que les conseillers gmf nous appellent au moins une fois par an afin de connaître nos attentes, et pour les bons clients, négocier les tarifs.</t>
  </si>
  <si>
    <t>cess-64116</t>
  </si>
  <si>
    <t>Depuis Novembre 2016 en invalidité 2, je ne peux malheureusement plus travailler. 
Cela fait donc 18 mois que l'assurance a connaissance de ma situation... rien ne se passe...
Je les contacte chaque jour par telephone ou mail..
Aujourd hui je me retrouve donc dans une situation financière délicate! 
J ai donc confié mon dossier à un avocat car sinon je ne sais pas combien de mois il faut attendre.. Ce n est vraiment pas sérieux</t>
  </si>
  <si>
    <t>bernard-c-117926</t>
  </si>
  <si>
    <t>impossible d'avoir un conseiller par téléphone ou mail pour un conseil et orientation. On tourne en rond sur le site sans obtenir qui que ce soit. C'est inadmissible!</t>
  </si>
  <si>
    <t>guillaume-b-131251</t>
  </si>
  <si>
    <t>Etant une cliente depuis plus de 15 ans, j'espérais avoir une réduction supplémentaire, mais bon ça n'a pas l'air de fonctionner comme cela chez vous.</t>
  </si>
  <si>
    <t>annnne-81035</t>
  </si>
  <si>
    <t>Ras le bol, impossible de les joindre pour un sinistre déclaré. 35 min en attente au téléphone et personne ne me réponds... j'ai fini par raccrocher car je travaille !!!! On peut soi-disant les joindre que du lundi au vendredi de 9h à 17h !!! Et quand on bosse on fait comment ???? Sur l'espace en ligne, aucune info compréhensible. Pour mon sinistre j'ai seulement eu le droit à un SMS !!!! Qui n'explique rien. Heureusement que mon sinistre n'est pas trop grave sinon je n'imagine même pas les conséquences. Ras le bol je crois que je vais changer d'assurance.</t>
  </si>
  <si>
    <t>ad54710-132699</t>
  </si>
  <si>
    <t>Appel ce jour pour un problème de contrat optique, j’ai été très bien accueillie par Émeline et bien renseignée, j’ai reçu les informations nécessaires</t>
  </si>
  <si>
    <t>fauche-k-128616</t>
  </si>
  <si>
    <t>Je suis satisfait du produit et des tarifs attractifs. La conseillère au téléphone m'a parfaitement renseigné et guidé vers ce dont j'avais besoin. Super</t>
  </si>
  <si>
    <t>benkal-97953</t>
  </si>
  <si>
    <t>zéro assurances vraiment NUL vraiment Nul ils ce foute du clients sur les contrat d,assurance ils mettent ce qui les arrange et les clients ils pas toujours les contrat faite Attention je me suis avoir parce que je n,ais pas mon contrat d,assurances alors Méfiez vous de la Macif</t>
  </si>
  <si>
    <t>mini-77705</t>
  </si>
  <si>
    <t>Client MAIF depuis 20 ans je suis désabusé car à chaque demande de prise en charge cela ne fait pas partie des garanties,..malgré la souscription Sérénité.Je vais me renseigner auprés d'autres compagnies .</t>
  </si>
  <si>
    <t>rod-107770</t>
  </si>
  <si>
    <t>Tarifs compétitifs, l'envoi et la souscription se font par e-mail; donc super pratique. Interlocuteurs très pro. Site très clair. 
L'envoi de la carte verte est très rapide que ce soit la provisoire ou la définitive (qui est en fonction de la vitesse à laquelle on envoi les justificatifs demandés).
Je conseille.</t>
  </si>
  <si>
    <t>gilles7513-57363</t>
  </si>
  <si>
    <t xml:space="preserve">Assureur désastreux et injoignable
Ne respecte aucunement les assurés y compris dans certains écrits
Très grave surtout si vous faites face à un sinistre important 
Aucun échange direct au téléphone pour mes sinistres matériels et corporels
Ne pas hésiter à saisir le médiateur en cas de problèmes multiples </t>
  </si>
  <si>
    <t>nabile-b-126072</t>
  </si>
  <si>
    <t>tarif avantageux et service semble sérieux, le site est clair en espérant ne pas être déçu je recommande. le petit plus la résiliation de votre ancien contrat</t>
  </si>
  <si>
    <t>esteban-l-122906</t>
  </si>
  <si>
    <t xml:space="preserve">Je suis satisfait du prix et de la simplicité du cite.
Par contre un opérateur m'a contacté par téléphone, pour les mêmes conditions que sur le site, il me proposé un tarif plus chère ??? </t>
  </si>
  <si>
    <t>miouwai-96597</t>
  </si>
  <si>
    <t>Ils n’ont pas voulu resilier mon contrat alors que j’avais quitté le logement. 
Jai du payer 3 mois de cotisations pour rien. 
N’allez surtout pas la-bas.</t>
  </si>
  <si>
    <t>marie73-102453</t>
  </si>
  <si>
    <t>depuis le 1 er janvier j'ai fait mon adhesion,il on pas fait la transmission a la sécurité sociale et mon prélevé ma premiére mensualité,je vous remercie de me répondre rapidement</t>
  </si>
  <si>
    <t>jipeve-61388</t>
  </si>
  <si>
    <t>Assurés, attention aux remboursements des dépassements d'honoraires.
Depuis la mise en place du CAS (à présent option OPTAM), les remboursements des dépassements d'honoraires des médecins non-adhérents à ce système sont inférieurs de 20 % à ceux identiques des médecins adhérents.
Mutuelle Harmonie semble avoir buggé sur cette question, et rembourse tous les dépassements au taux inférieur !
D'où l'obligation, pour l'assuré, non seulement de vérifier leurs décomptes (ui sont pour le moins obscurs) mais en outre de déposer une réclamation .... qui mettra queleuqs semaines à être traitée, sans évidemment aucun e excuse de la part de l'assureur</t>
  </si>
  <si>
    <t>jolyrouge-53915</t>
  </si>
  <si>
    <t>Bonjour, j'ai été démarché l'année dernière par téléphone par Néoliane qui m'a vendu un contrat de prévoyance décès me demandant de valider mon inscription par SMS. Après avoir réfléchi et dans le  délai légal, j'ai envoyé une demande de résiliation, résiliation qui a été acceptée ... enfin pas totalement  car pour eux car leur contrat comprenait 2 lignes et que d'après eux il s'agissait de 2 contrats différents et que seul l'un des deux (par hasard le moins cher) était résilié. Tous mes courriers y compris recommandés à cet organisme sont restés lettre morte. Lorsqu'on tente de les joindre on est renvoyé du cabinet FAUVEL à Paris à Muta gestion à Toulouse voire à Neoliane sante à Nice sans n'avoir bien sûr aucun interlocuteur "pouvant répondre à mes questions". j'ai donc fait opposition à leur prélèvement. ils continuent à me harceler et viennent même de lâcher une société de recouvrement à mes basques.
ces pratiques sont plus que déloyales et qu'ils ont abusé de mon ignorance. Le plus pesant est, je pense, ce dédain manifeste qu'ils opposent à mes courriers.
En bref méfiez vous de Néoliane, ils ptratiquent des méthodes commerciales agressives et tendancieuses</t>
  </si>
  <si>
    <t>emilie-49922</t>
  </si>
  <si>
    <t>Nous faisons bâtir, nous avons fait faire le gros oeuvre par des artisans, Lors du prêt  nous avons souscrit à une assurance sensée  nous "protéger" surtout contre le vol. ( Sur conseils de la conseillère bien sûr). Nous lui avons fait confiance.La maison est fermée ( murs , toiture, fenêtres ) malheureusement j'arrive un matin et plus de fenêtres ni de porte d'entrée. Quelle horreur!!!! mais heureusement nous avons pris l 'assurance!!! eh BEN NON grosse déception. Le vol de l'immobilier ne fait pas parti du contrat. 13 500€ de vol, 2 880€ remboursé!!!! HONTEUX. J'ai un contrat habitation (mobilier, bijoux....) pour une maison en construction!! ya pas comme un problème???? Le traitement du dossier était long! toujours une réponse différente et incohérente quand on se renseigne sur l'avancée.MANQUEMENT AU DEVOIR DE RENSEIGNEMENT ET CONTRAT INADAPTE.</t>
  </si>
  <si>
    <t>cedric--131732</t>
  </si>
  <si>
    <t xml:space="preserve">J'ai été très content par l'olivier assurance pendant plusieurs années mais aujourd'hui je suis tombé sur quelqu'un de vraiment très désagréable au point d'enlever tous véhicules.
Très déçu. </t>
  </si>
  <si>
    <t>ml-97453</t>
  </si>
  <si>
    <t>Nous avons souscrit un contrat avec Harmonie il y a quelques mois et nous attendons avec hâte de pouvoir le résilier. Harmonie n'a pas respecté les termes du contrat sur le prélèvement puis a finalement prélevé plusieurs mois en une seule fois! Pas de remboursements pour un des enfants que la mutuelle n'a pas affilié malgré une présence sur le contrat et sur l'attestation CPAM. Demande à plusieurs reprises des attestations CPAM, du RIB alors que notre dossier est complet et a été validé par la conseillère lors de la souscription. Envoi d'un recommandé avec mise en demeure de payer alors que nous avions opté pour le prélèvement automatique (voilà entre autre où passent nos frais de gestion). Cette mutuelle c'est beaucoup de soucis et une relation client digne de la bureaucratie soviétique. Bref fuyons et rien ne nous fera changer d'avis.</t>
  </si>
  <si>
    <t>bryan-a-132531</t>
  </si>
  <si>
    <t>Je suis satisfait du service, il est abordable et très rapidement accessible. Je recommande le service April pour la qualité et réactivité des équipes</t>
  </si>
  <si>
    <t>aimen-c-132696</t>
  </si>
  <si>
    <t>Je suis satisfait de l'offre. Le prix est convenable. L'ergonomie du site est pas mal. L'inscription est facile. Les conditions et les garanties sont expliquées clairement.</t>
  </si>
  <si>
    <t>18 décembre 2017 suite à une expérience en décembre 2017</t>
  </si>
  <si>
    <t>alain-59765</t>
  </si>
  <si>
    <t xml:space="preserve">Pas de conseiller attitré. Du coup lors d'un sinistre, j'ai eu un conseiller qui m'a dit que mon cas était couvert (bris de glace sur un véhicule en cours de vente) ce qui fait j'ai payé les réparations chez un réparateur non partenaire (moins cher que les partenaires agréés et remboursant la franchise). Après réception de mon dossier on me dit que finalement ce sinistre ne pouvait pas être pris en charge. Du coup, double peine : non seulement j'ai payé moi-même les réparations mais en plus j'ai un sinistre déclaré dans mon historique alors qu'il n'a pas été pris en charge (et que c'était lors d'un essai pour la vendre) ! Étrangement aucune trace de ce que m'a dit le 1er conseiller dans mon dossier de sinistre. C'est donc ma faute ! Si on m'avait dit dès le départ que le sinistre n'était pas pris en charge, j'aurai vu avec l'acheteur plutôt que de déclarer un sinistre.
Je comprends mieux en lisant les avis des autres internautes. Clairement je vais résilier avant de repartir sur une 2ème année. </t>
  </si>
  <si>
    <t>line21-54408</t>
  </si>
  <si>
    <t>Une incompétence, un abus dans la demande de documents, un manque de respect de leurs clients. 
Depuis plus de 3 mois j'essaye de racheter mon assurance vie.
Dans un premier temps j'ai été confronté à l'incompétence des salariés qui m'ont certifiés qu'aucun document interne n’était nécessaire. Juste une lettre de rachat, pcs d'identité, confirmation de domicile, .....
N'ayant pas de nouvelle après 3 semaines, j'ai contacté le service gestion qui m'a demandé une fiche complémentaire.
Puis deux semaines plus tard toujours rien, j'ai donc rappelé le service client qui m'ont informé que le document 5000 était nécessaire dans mon cas. (Résidents étranger). Ce document était très compliqué a obtenir dans ma situation.
J'ai donc contacté le centre des impôts en France qui m'a certifié que ce document n'était pas nécessaire, et m'a parlé des pratiques abusives des assurances/banques. (Sachez que j'ai clôturé 2 autres assurances vie MACSF, VALVI de la BRED, et qu'aucune ne m'a demandé ce document). 
L'assurance ne voulant pas en démordre, j'ai du prendre un avocat pour me le procurer le fameux document 5000 qui ne reprenait aucune autres informations déjà connu par leur service.
En date du  2/04/2017 l'ensemble des documents étaient en leur possession, 2 semaines plus tard n'ayant toujours rien, j'ai rappelé l'assurance qui m'a informé attendre l'aval de mon gestionnaire contacté par mail depuis 1 semaine. Il se trouve que nous étions le 20/04/2017 soit 4 jours avant la date butoirs. J'appelle donc le gestionnaire en urgence qui me certifie ne rien avoir reçu et faire le nécessaire dans la journée. Il me confirme donc dans la journée que son accord a bien été donné, et qu'il a rappelé le caractère urgent de ma demande et envoyer les fonds dans la journée. Il me précise que SwissLife avait envoyé le document a une mauvaise adresse et qu'il ne risquait pas de le recevoir. 
Aujourd'hui le 13/05/2017 soit 6 semaines après ma demande complète de rachat, 4 semaines depuis l'aval du gestionnaire, 3 mois depuis ma demande initiale, et malgré plusieurs relances, je n'ai toujours pas l'argent sur mon compte. J'ai pourtant informé l'assurance à plusieurs reprise du caractère urgent et butoir (24/04/2017) de ma demande  et toujours rien. C'est juste inadmissible. 
Attention a l'assurance que vous choisissez, car de mon vivant je n'arrive pas a récupérer mes fonds, alors je n'ose imaginer après  mon décès, quelle devrait être le parcours de mes enfants pour obtenir leur du.
Vu l'incompétence des conseillés, et l'abus de documents qu'ils demandent se n'est pas gagné.
Je déconseille a tout le monde de prendre un contrat dans cette assurance même si le placement semble alléchant.</t>
  </si>
  <si>
    <t>stephanie-64379</t>
  </si>
  <si>
    <t>Je suis inscrite depuis 2013. Très confiante de ma mutuelle.</t>
  </si>
  <si>
    <t>martin-a-122798</t>
  </si>
  <si>
    <t>Rien à signaler, bon accueil et gentillesse des intervenants, un peu déçue par la non prise en charge des dégâts fait au portail, et pas de véhicule de remplacement</t>
  </si>
  <si>
    <t>djeste59-114498</t>
  </si>
  <si>
    <t>Avis d'échéance transmis à quelques jours du terme et du prélèvement, avec une augmentation de prime inexpliquée de 13%.  Au regard du délai de prévenance, non règlementaire car trop court, et de l'augmentation significative et déconnectée de tout motif conjoncturel, du moins non justifié, je déconseille très vivement le renouvellement automatique annuel !</t>
  </si>
  <si>
    <t>christine-50847</t>
  </si>
  <si>
    <t>il fait se battre pour obtenir des réponses; le conseil juridique, pourtant prévu dans le contrat, ne répond pas</t>
  </si>
  <si>
    <t>12 janvier 2019 suite à une expérience en janvier 2019</t>
  </si>
  <si>
    <t>kuhntresbien-70161</t>
  </si>
  <si>
    <t>J'ai un contrat  assurance  vie souscrit mi 2016  qui devait  progresser de 3 à 4% brut an, or il s'avère que je perds de l'argent: 10 % des sommes  versées à ce jour!!</t>
  </si>
  <si>
    <t>loic-100921</t>
  </si>
  <si>
    <t>Très bonne assurance qu’on paie biencur comme toutes mutuelles mais bien content de l’avoir quand un accident ou une maladie touche nos animaux je la conseille vivement à tout ceux qui aiment leurs animaux</t>
  </si>
  <si>
    <t>jean-henri-g-134055</t>
  </si>
  <si>
    <t>Je suis content vraiment très content voir merveilleusement heureux et contente direct assurance bravo c'est super vraiment super.
Je pense en parler au tour de moi.</t>
  </si>
  <si>
    <t>youssef-b-129775</t>
  </si>
  <si>
    <t>malgrés les années d'ancienneté chez vous, je ne benefiecie d'aucune reduction de tarif sur mon assurance moto "Ducati" malgré l'installation d'un tracer coyote...</t>
  </si>
  <si>
    <t>kergad-76736</t>
  </si>
  <si>
    <t>Très très mauvaise expérience avec cette assurance qui ce permet de vous résilier sans AUCUNES raisons valable. Mon contrat était valide et en bon uniforme et j'aprends que mon contrat est résilié pour manque de la copie de ma carte grise à mon dossier. Ceci est totalement faux car il fut communiqué lors de l'inscription.
Après plusieurs tentatives de contact, la réponsable "Marie" essaie de trouver toutes autres raisons pour confirmer la résiliation, toutes les raisons évoquées sont fausses et ils ne veulent rien entendre. 
Je n'ose même pas imaginer ce qu'il se passerait lors d'un sinistre. J'espère pourvoir le mettre un procès au ***
Assurance a fuire!</t>
  </si>
  <si>
    <t>mdz-26451</t>
  </si>
  <si>
    <t>Passez votre chemin !!!!
Suite à l'achat d'un nouveau scooter je souscris une assurance chez april. C'est pas la moins chère mais leurs documentations faisait sérieuse.
La première étapes se passe très bien en 5 min vous avez une assurance provisoire d'un mois et vous avez payez (c'est le seul truc qui marche ...). C'est après que cela ce gâte. 
Le site internet pour télécharger les documents ne fonctionnement pas correctement. Vous téléchargez vos documents et il vous indiques que vous ne l'avez pas fait et vous pouvez recommencer 10 fois rien n'y fait !!!!
En désespoir vous envoyez plusieurs mails avec vos documents mais vous n'avez jamais de réponse( sauf l'accusé de réception). Vous appelez mais impossible d'avoir quelqu'un donc vous laissez un message sur le répondeur et là c'est pareil vous n'avez jamais de retour.
Au final 10 jours avant la fin de mon assurance provisoire je reçois un courrier AR qui m'indique que des documents sont manquants et que je suis résilié sous 10 jours !!!!
Tout mon dossier était complet et même si la conseillère que j'ai finis par avoir au téléphone me dit que c'est une erreur et qu'il on du retard. 2 jours avant la fin de mes 2 mois d'assurance provisoire réglementaire je n'ai toujours rien.
Le plus drôle c'est que si je vais voir une autre  assurance ce jour il faudra justifier la résiliation et là bon courage ....
En conclusion, c'est une assurance au même tarif que les autres avec un service client déplorable alors il vaut mieux aller voir ailleurs.
De plus si c'est aussi compliqué pour avoir sa carte verte je vous laisse imaginer si un jour vous avez besoin d'eux suite à un sinistre .....</t>
  </si>
  <si>
    <t>guerin-x-134649</t>
  </si>
  <si>
    <t>Très bien et rapide pour avoir un devis * conseiller très avenant, efficace et aimable * pannel de choix de tarification très intéressant et attractif</t>
  </si>
  <si>
    <t>rabu86-61363</t>
  </si>
  <si>
    <t>taux du fonds euro faible; service client inexistant : je viens de passer 2 fois 20 minutes au tél.sans que personne décroche...contrat  A FUIR</t>
  </si>
  <si>
    <t>stella-97541</t>
  </si>
  <si>
    <t>Surtout n'ayez pas de sinistres et de litiges et tout se passera bien...aucune aide, aucun soutien et bien sûr des prélèvements en temps et en heure!
Pour le reste vouez vous au bon dieu, lui vous écoutera peut-être.. ??</t>
  </si>
  <si>
    <t>sophia-i-130959</t>
  </si>
  <si>
    <t>Je suis satisfaite, jles prix sont beaucoup moins que chez les autres assurances . Je vais certainement faire un devis pour l’assurance habitation. Merci</t>
  </si>
  <si>
    <t>mathieu-b-134885</t>
  </si>
  <si>
    <t>Rapide, efficace et bon rapport qualité prix.
Je recommande AMV à tout nouveau motard qui cherche une assurance de qualité faite pour les motards et autre conducteur de 2 roues</t>
  </si>
  <si>
    <t>emmanuel-c-110702</t>
  </si>
  <si>
    <t>Je suis satisfait du service . Simple et rapide très bon rapport qualité prix 
C’est mon premier 2 roues le site est très bien fait je suis agréablement surpris des tarifs</t>
  </si>
  <si>
    <t>laurengine-75436</t>
  </si>
  <si>
    <t xml:space="preserve">Début de l'année 2018 j'ai pris une assurance auto chez AXA, on me propose une offre si je prends une assurance habitation + auto j'aurais 6 mois gratuit pour l'habitation... donc je souscris au 2 assurances, je paye mon assurance habitation pour 1 an en attendant le remboursement des 6 mois... je retourne chez l'assureur, au cour de l'année 2018 pour savoir où en est mon remboursement, première fois il faut attendre 6 mois, deuxième fois c'est 9 mois maintenant !!!! Mars 2019 je reçois l'avis déchéance pour cette année... toujours pas remboursement, je retourne chez mon assureur, ce coup-ci c'est un BUG !!!! et pour finir je reçois un mail de chez AXA : 
" Je me permets de revenir vers vous concernant la demande de remboursement concernant l'offre de l'année dernière,
En effet pour pouvoir bénéficier de cette offre il fallait que le mode de paiement soit en prélèvement automatique,
Hors votre mode d'encaissement est direct, nous sommes navrés de vous apprendre que vous ne rentrez pas dans les critères d'éligibilité..." 
Mon agent AXA ne m'a jamais de ces critères de paiement, je lui ai fait confiance... conclusion pour payer pas de problème aucun critère, mais pour ce faire rembourser !!!!!!! c'est Cool Chez AXADébut de l'année 2018 j'ai pris une assurance auto chez AXA, on me propose une offre si je prends une assurance habitation + auto j'aurais 6 mois gratuit pour l'habitation... donc je souscris au 2 assurances, je paye mon assurance habitation pour 1 an en attendant le remboursement des 6 mois... je retourne chez l'assureur, au cour de l'année 2018 pour savoir où en est mon remboursement, première fois il faut attendre 6 mois, deuxième fois c'est 9 mois maintenant !!!! Mars 2019 je reçois l'avis déchéance pour cette année... toujours pas remboursement, je retourne chez mon assureur, ce coup-ci c'est un BUG !!!! et pour finir je reçois un mail de chez AXA : 
" Je me permets de revenir vers vous concernant la demande de remboursement concernant l'offre de l'année dernière,
En effet pour pouvoir bénéficier de cette offre il fallait que le mode de paiement soit en prélèvement automatique,
Hors votre mode d'encaissement est direct, nous sommes navrés de vous apprendre que vous ne rentrez pas dans les critères d'éligibilité..." 
Mon agent AXA ne m'a jamais de ces critères de paiement, je lui ai fait confiance... conclusion pour payer pas de problème aucun critère, mais pour ce faire rembourser !!!!!!!
Début de l'année 2018 j'ai pris une assurance auto chez AXA, on me propose une offre si je prends une assurance habitation + auto j'aurais 6 mois gratuit pour l'habitation... donc je souscris au 2 assurances, je paye mon assurance habitation pour 1 an en attendant le remboursement des 6 mois... je retourne chez l'assureur, au cour de l'année 2018 pour savoir où en est mon remboursement, première fois il faut attendre 6 mois, deuxième fois c'est 9 mois maintenant !!!! Mars 2019 je reçois l'avis déchéance pour cette année... toujours pas remboursement, je retourne chez mon assureur, ce coup-ci c'est un BUG !!!! et pour finir je reçois un mail de chez AXA : 
" Je me permets de revenir vers vous concernant la demande de remboursement concernant l'offre de l'année dernière,
En effet pour pouvoir bénéficier de cette offre il fallait que le mode de paiement soit en prélèvement automatique,
Hors votre mode d'encaissement est direct, nous sommes navrés de vous apprendre que vous ne rentrez pas dans les critères d'éligibilité..." 
Mon agent AXA ne m'a jamais de ces critères de paiement, je lui ai fait confiance... conclusion pour payer pas de problème aucun critère, mais pour ce faire rembourser !!!!!!!
 </t>
  </si>
  <si>
    <t>11 novembre 2021 suite à une expérience en décembre 2020</t>
  </si>
  <si>
    <t>samy-139426</t>
  </si>
  <si>
    <t>Bonjour, après une demande de renseignements sur une prise en charge, on me répond prise en charge totale. Or sur 69€ mon remboursement mutuelle n'a été que de 7€. 3 Réclamations successives, 2 en lignes et une écrite. On me répond en ligne complètement hors sujet et par écrit pas de retour. La mutuelle n'assume pas son erreur de mauvaise information, au contraire, ils répondent "remboursement conforme". Inadmissible. Et bien évidemment, aucun retour suite à ma réclamation par écrit. Un groupe de cette taille se doit de répondre aux réclamation  à ses adhérents avec un discernement et surtout avec de la conformité en cohérence avec la demande du sociétaire.Je ne recommande pas.</t>
  </si>
  <si>
    <t>prisca-76522</t>
  </si>
  <si>
    <t>Service client facile à joindre mais les tarifs sont onéreux notamment pour la voiture bien que je sois cliente depuis de très nombreuses années et que je possède 4 contrats chez GMF.</t>
  </si>
  <si>
    <t>pierre-m-125005</t>
  </si>
  <si>
    <t xml:space="preserve">Bonjour
Juste le regret de ne pouvoir transférer mon compte existant étant déjà client
Mais parfait pour le reste
Merci.................... 
Cordialement </t>
  </si>
  <si>
    <t>jg-72108</t>
  </si>
  <si>
    <t>Accrochage : l'adversaire refuse de remplir le constat.
Direct assurance envoie 2 lettres à son assurance en 2 mois et si pas de réponses, tout est à ma charge : nous ne sommes pas la police : pas de courrier recommandé, pas de mise en demeure : démerdez-vous</t>
  </si>
  <si>
    <t>patrick-p-130438</t>
  </si>
  <si>
    <t>Aucun problème à ce jour, réponse aux questions rapides et conformes à mes attentes. Très bon service client, compétent. Prestations ayant un très bon rapport qualité/prix</t>
  </si>
  <si>
    <t>ludo-54894</t>
  </si>
  <si>
    <t>bon prix, mais le moindre problème, plus personne, sachant que pour ma part ,ce sont eux qui ont provoqué le problème , moi ca  fini  chez que choisir ,emission de julien courbet  et mon avocat</t>
  </si>
  <si>
    <t>nazim-a-117186</t>
  </si>
  <si>
    <t>Je suis moyennement satisfait, j'esperais avoir un prix plus avantageux que les autres vu que j'ai deja assuré chez vous, surtout que les prix ont augmenté en 10 minutes de temps, ceux proposé intiallement etait moins cher j'ai rafraichis la page et les prix ont augmenté</t>
  </si>
  <si>
    <t>brehelin-m-127351</t>
  </si>
  <si>
    <t>Je suis satisfait du service les prix sont très raisonnables je remercie l’olivier assurances pour leur conseil et leur bonne humeur passer une agréable journée</t>
  </si>
  <si>
    <t>floflo73-50931</t>
  </si>
  <si>
    <t>Bonjour, je me bat aujourd hui depuis 2 mois et demis pour recuperer mon capital de 4000 euros . Apres un courrier pour le rachat total je devais sois disant le toucher au bout de 3 semaines et quand j appelle tous les interlocuteurs me répondent ben on sait pas pourquoi . Je n ai plus aucun retour car je suis passee par le responsable etc . Je n ai pas pu acheter de cadeaux pour mes enfants et je dois quitter mon appartement pour non payement de mes loyer depuis 3 mois suite à la vente de mon restaurant n ayant plus aucune ressources à cause d'eux de mon argent qu on ne veut pas me rendre ! C est inadmissible je hais cette assurance mensongère on nous mène en bateau tout le temps et on joue avec notre argent en laissant bien les gens dans la panade !!!!! j ai honte pour eux !!!! Et la cerise sur le gateau je recois un texto pour une bonne année !!!</t>
  </si>
  <si>
    <t>mcnobel-90702</t>
  </si>
  <si>
    <t>Aimerai bien avoir un rabais vu que c'est mon 3 véhicule que je vais assurer chez vous.
Service simple 
Satisfait dans l'ensemble.
J'espère avoir un geste commercial de votre part</t>
  </si>
  <si>
    <t>dudu43-88749</t>
  </si>
  <si>
    <t>In joignable que ce soit par mail ou par téléphone. Relances permanentes obligatoires pour espérer le versement des prestations.</t>
  </si>
  <si>
    <t>daktari-114391</t>
  </si>
  <si>
    <t xml:space="preserve">l assurance championne de la mauvaise foi !!!!!
en litige avec eux suite à un sinistre causé par une de leur assurée  et responsable à 100%
accident de janvier géré  par GROUPAMA toujours pas indemniser !
il leur manque toujours un document pour clore l affaire
il va falloir passer par un avocat
un pantalon à  40EUROS EST TROP CHER POUR EUX
et pourtant les assurances font partie de ceux qui s enrichissent suite au covid
je n irais jamais chez eux 
</t>
  </si>
  <si>
    <t>28 juin 2020 suite à une expérience en juin 2020</t>
  </si>
  <si>
    <t>73-92518</t>
  </si>
  <si>
    <t xml:space="preserve">Je suis satisfait du site internet il est fluide et facile a comprendre. 
Pas mal a voir après souscription j'aimerais avoir une personne au tel
Cordialement 
Mickaël </t>
  </si>
  <si>
    <t>julien-130288</t>
  </si>
  <si>
    <t>Une bonne rupture du tendon d’Achille. Assuré Maif depuis des années (25 ans) avec tous les contrats possibles (confirmé un jour par un conseiller)….et aucune prise en charge. Un accident de la vie (rupture d’un tendon sans signe avant coureur) n’est pas prise en charge par le contrat accident de la vie. 
Pour info, j’ai appelé la GMF pour savoir si dans mon cas, j’aurais été accompagné. Et bien oui …. 
Je quitte donc la Maif en fermant la totalité des contrats y compris assurance vie et assurance prêt immobilier.
En discutant avec des amis, je ne suis pas le seul à trouver que la Maif a changé…. De solidaire on est à passé à solitaire ….</t>
  </si>
  <si>
    <t>michel-f-129738</t>
  </si>
  <si>
    <t xml:space="preserve">Simple, et rapide, pratique, bon prix...
Je regrette toutefois avoir du saisir à nouveau tous les détails me concernant pour un second véhicule alors que j'ai déjà un compte... </t>
  </si>
  <si>
    <t>lakisic-a-107600</t>
  </si>
  <si>
    <t>Je suis satisfait pour le moment, vous avez étaient rapide et efficace. Si les cotisations n'augmentent pas, l'année prochaine, je resterai chez vous!</t>
  </si>
  <si>
    <t>fatalys-68357</t>
  </si>
  <si>
    <t>J'ai pris un contrat auto axa pour ma nouvelle voiture et je n'est pas reçu le macaron vert donc j'ai résilier moins de 14 jours après la signature du contrat. Il me demande encore de payé</t>
  </si>
  <si>
    <t>zozo-72232</t>
  </si>
  <si>
    <t>ecxellent assureur ,j'était a la poste avant et je ne regrette pas d'avoir changer pour allianz pour un prix inférieur et de de meilleurs protections ,au moins eux ont les as toute suite au téléphone ,le personnel est aimable ,et les dossiers sinistre sont traiter rapidement</t>
  </si>
  <si>
    <t>nicolas-138351</t>
  </si>
  <si>
    <t>Cela fait 20 ans que je suis à la MAIF je ne leur ai jamais rien demandé. J'ai perdu mes clés semaine dernière je voulais tout simplement faire marcher l'assurance. Évidemment c'est le seul assureur qui ne rembourse pas l'intervention d'un serrurier. Cela fait 20 ans que j'ai entendu dire que mon contrat raqvam est-ce qu'il y a de mieux sur le marché que j'aurais tort de partir. J'ai la sensation de me faire rouler dans la farine que l'on m'ait menti et qui se présente comme une mutuelle En aucune manière je recommande cette assureur</t>
  </si>
  <si>
    <t>delphine-b-132516</t>
  </si>
  <si>
    <t>Je suis satisfaite du service,  simple et rapide.
Efficace et rapide, je vous remercie. 
Nous nous tenons au courant pour la suite des démarche à suivre</t>
  </si>
  <si>
    <t>remus62-72400</t>
  </si>
  <si>
    <t>Suite à un sinistre, Direct Assurance m'a orienté vers un garage partenaire qui se trouve définitivement fermé. Cela fait 15 jours que j'essaie d'appeler le service Sinistre par l'application sans résultat et mes mails ne sont pas traités. Très en colère !!!</t>
  </si>
  <si>
    <t>gini-63373</t>
  </si>
  <si>
    <t xml:space="preserve">Assurée depuis quelques années, maison, voiture (tout risque et en plus bonus maximum), enfants (civile).en juillet, dégât des eaux peu important (coupure d'électricité due aux orages, réfrigérateur arrêté = dégât des eaux). L'expert passe et constate que la valeur mon mobilier est plus important que sur mon contrat et que mon salon est grand donc une pièce de plus à mon contrat. La MACIF prend en charge les frais mais me menace par courrier que la prochaine fois je ne serais pas remboursée car mon contrat n'était pas correct. S'agissant d'une construction, il est bien évident que 4 ans auparavant mes meubles ont été rachetés et que la valeur a donc augmentée et lors de la mise au point du contrat, ils demandent le nombre de pièces et le nombre de mètres carré total de la maison. Deuxième point : Ma voiture assurée tout risque a été vandalisée en décembre 2017, sur tout le côté gauche. On m'annonce 500 euros de franchise et porter plainte au commissariat. Chose faite. La police fait le tout de la voiture et constate que le côté droit a aussi été touché. Ils le signalent dans le procès-verbal. L'expert passe, ne tient pas compte du procès-verbal de la police. Juste des notes que la MACIF a prises lors de mon premier appel téléphonique. C'est à dire, côté gauche point barre ! J'ai donc payé 500 euros pour une rayure sur l'aile avant gauche, et les deux portières côté gauche ... ils n'ont même pas été jusqu'à l'aile arrière gauche. Le côté droit est donc resté rayé ... troisième chose : il y a un mois, mon fils de 13 ans est sorti du collège en courant et à bousculer une fille. Elle a fait tomber son portable et ce dernier est cassé. J'ai appelé la MACIF de suite. Il m'annonce que l'assurance civile ne prend pas en compte ce genre d'incident car cela s'est passé devant le collège et non dedans. Très étonnée, je pose des questions et ne trouve pas cela normal puisque chaque année, la MACIF envoie des attestations d'assurance scolaire. Et bien pour couronner le tout, ils m'annoncent que j'avais bien une assurance extra-scolaire pour mes enfants à 0,70 centimes par mois par enfant mais que j'ai appelé la MACIF pour l'arrêter. Je leur dis que non, ils insistent. Je leur demande donc les dates de mon "soit disant" contrat. Et bien, je suis tellement stupide "à leurs yeux" que j'ai pris une assurance en août 2014 et que je n'ai pas renouvelé en 2015 donc arrêt d'office. Juste pour info, mes enfants sont nés en 2000 et 2004. Si j'avais dû prendre une extra-scolaire, je l'aurais prise en 1ère année de maternelle de chacun de mes garçons. Surtout pour le centre aéré, les sorties scolaires, les colonies de vacances. Et non à l'âge de 14 et 10 ans. De plus, suivant jugement de 2007, je n'ai jamais eu mes enfants en août car ils sont en vacances chez leur père. J'ai donc autre chose à faire en août que d'appeler mon assurance pour souscrire n'importe quel contrat. Bref, je suis très déçue et cette semaine, si tout cela n'est pas régularisé, je change d'assureur. Bonne journée
</t>
  </si>
  <si>
    <t>meone-89530</t>
  </si>
  <si>
    <t>ne souscrivez surtout pas auprès de cette compagnie</t>
  </si>
  <si>
    <t>amel-s-114456</t>
  </si>
  <si>
    <t>Satisfait e du service et du prix tout est simple et rapide pas de prises de tête on est rapidement mise en service et pas de blabla pour rien super contente</t>
  </si>
  <si>
    <t>francisco-d-125269</t>
  </si>
  <si>
    <t>Pour donner les renseignements c'est très long à remplir mais c'est assez simple vers la fin et le prix est intéressant merci à vous  bien cordialement</t>
  </si>
  <si>
    <t>odeyer-a-123234</t>
  </si>
  <si>
    <t>Service bon personnel agréable  mais le prix trop élève pour un trier  mais pas le choix si le prix serais moin élève je vous conseillé a mais proche</t>
  </si>
  <si>
    <t>jorge-d-114091</t>
  </si>
  <si>
    <t>Direct assurance n'est à l'écoute ni au service de ses clients. Il faut faire le travail de direct assurance pour être indemnisé de ses droits. 
Aucune aide pour résoudre un sinistre, la réponse est : c'est le code des assurances/</t>
  </si>
  <si>
    <t>youyoune-53275</t>
  </si>
  <si>
    <t>pas de déception service haut de gamme écoute conseil au top j'ai eu un sinistre et j'ai reçu le virement le lendemain</t>
  </si>
  <si>
    <t>manon1409-124236</t>
  </si>
  <si>
    <t>les remboursements sont tres tres longs soit ils n'ont pas reçus les documents  pour les remboursements? Leur tactique est qui n'ont aucun document sur le remboursement demandé Donc soit les renvoyés soit par la poste soit par internet même en recommandés avec AR ils seront capable de vous dire qu'ils n'ont pas les documents  La sécurité Sociale rembourse assez rapidement (  48h ) mais eux c'est 48 jours voir plus et encore Je me demande s'ils ne remboursent qu'une seule fois par mois ???  Je n'ai qu'une envie c'est de quitter cette mutuelle malheureusement je suis obligé d'attendre la fin de la première année du contrat. Leu bénéfice doit être important !!!!! sur le dos des clients</t>
  </si>
  <si>
    <t>christian-55579</t>
  </si>
  <si>
    <t>j ai eu mon premier contrat chez allianz pour un changement d auto le 26/06/2014! la premiére année le service etait correct la seconde année mon tarif a augmenté lors de ma demande de renseignement m ont répondu que cela était normal!tout a dérapé a partir du moment ou j ai été victime de deux choc sur mon véhicule en stationnement dont le second ou il y avaitquatre véhicule en cause ! donc j etais pas responsable ceci arrivant pour moi un 31/12/2016 a 8h30 donc véhicule remorqué ! déclaré irréparable economiquement! donc lenteur pour etre indemnisé malgrés avoir suivis le protocole allianz pour les garage partenaire! donc je remplace le véhicule le 17/01/2017 donc avenant de contrat avec nouveau tarif vu que je prend en charge un garage individuel pour la sécurité ettrois mois apres allianz me fait un avenant de contrat sans m en avertir avec une augmentation de tarif de 262euros pour l année sans augmenter les garantie!donc n ayant pas pu avoir une réponse de leur part que ce sois au niveau de l agent général que du service client allianz a paris ne répondent ni au mails et ni par courrier papiers postal! donc selon la loi hamon j ai résilié mon contrat! j ai jamais rencontré de tell difficulté de communication avec un assureur en 27anneés d assurances!</t>
  </si>
  <si>
    <t>cocolabe-97551</t>
  </si>
  <si>
    <t>Les démarches pour souscrire cette assurance se sont entièrement faites par téléphone et mail. Un service technologique à la pointe et une réactivité très appréciable de la part des divers services concernés.j envoie mes demandes par mail et au même temps j appel mon conseil attitré qui me confirme la réception d mail et que j aurai une réponse dans 2 jours et c est toujours le cas Bravo et merci !</t>
  </si>
  <si>
    <t>louloutedu98-66469</t>
  </si>
  <si>
    <t>tres étonnée de laccueil et vraiment satisfaite pourl instant une dame m a conseillé une formule que je connaissai pas et j'en suis bien</t>
  </si>
  <si>
    <t>pedoux-k-124292</t>
  </si>
  <si>
    <t>Satisfais de l'assurance et des tarifs , tres bonne communications avec mon interlocuteur , c'est mon deuxième contrat et je pense que les prochains véhicules seront assuré a l'olivier assurance</t>
  </si>
  <si>
    <t>heugue-n-135462</t>
  </si>
  <si>
    <t>Simple, rapide , je pense avoir reçu un bon conseil en écoutant mon mari qui à insisté pour que je vous contacte. Reste à compléter les derniers documents.</t>
  </si>
  <si>
    <t>alexandre-l-132309</t>
  </si>
  <si>
    <t>1ERE ADHESION..  EN ATTENTE D INFOS SUR LA MENSUALISATION. APRES LONGUE ATTENTE TELEPHONE, ABANDON, DONC AVIS DECALE A VOIR ULTERIEUREMENT.PRIX MALGRE TOUT ATTRACTIF.</t>
  </si>
  <si>
    <t>djamel-b-126139</t>
  </si>
  <si>
    <t xml:space="preserve">Satisfait deuxièmes contrat chez direct assurance
Satisfait deuxièmes contrat chez direct assurance
Satisfait deuxièmes contrat chez direct assurance
</t>
  </si>
  <si>
    <t>baudry-m-128484</t>
  </si>
  <si>
    <t xml:space="preserve">Conseiller au top ! 
Compréhensible, à l’écoute, et malgré mon malus une assurance qui prend le temps de faire le point sur le dossier.
Merci à vous ! </t>
  </si>
  <si>
    <t>vaillant-l-122175</t>
  </si>
  <si>
    <t>satisfaite du service, prix attractifs surtout pour un nouveau permis. Service client disponible et consciencieux. Rapidité de création du contrat et bons conseils</t>
  </si>
  <si>
    <t>zephir-66708</t>
  </si>
  <si>
    <t>Suite au passage d'un expert, l'assurance requalifie un couloir en pièce à vivre. la MACIF cite le code des assurances, qui indique ne pas tenir compte des meubles pour définir une pièce principale, mais la MACIF retient qu'il y ait des meubles pour en changer la nature. Le conseiller clientèle à qui j'indique qu'occasionnellement nous mangeons dans cette pièce me reproche de jouer sur les mots!!</t>
  </si>
  <si>
    <t>ag-114352</t>
  </si>
  <si>
    <t>Je suis assurée pour mon véhicule depuis 42 ans tout de suite après avoir eu mon permis de conduire J'ai bénéficié des conditions "bon conducteur" bonus à 50 Très peu de sinistres en 42 ans Et là, mal chance mon véhicule pillé de ses optiques arrières sur le parking du personnel  de mon lieu de travail soit le CHU Afin d'éviter de me re-faire vandaliser mon véhicule je l'ai garé dans un endroit moins visible sur ce parking  et de ce fait moins facilement accessible Par mal chance j'ai heurté un pilier pour manoeuvrer au mieux Donc effectivement deux sinistres rapprochés De victime de vandalisme, je me retrouve coupable aux yeux de mon assureur. La MAAF ne renouvelle pas mon contrat d'assurance pour 2022 Je suis scandalisée....Même le Directeur de l'agence locale de la MAAF trouve cette sanction trop sévère et soit disant "irrévocable"...J'ai un profond sentiment d'injustice et de malveillance de la part de la MAAF c'est SCANDALEUX
Leurs fichiers ne tiennent pas compte de la raison des sinistres ni ne fait un lissage de la frequence des sinistres sur la longévité des contrats  et aucune différence n'est fait entre un gros délinquant de la route et un conducteur sérieux.</t>
  </si>
  <si>
    <t>anne--charlotte--n-115139</t>
  </si>
  <si>
    <t>Satisfaite du du  service mais l'assurance a augmenté encore cette année alors que je n'ai eu aucun accident.
sinon rien à signaler sur vos services..</t>
  </si>
  <si>
    <t>jean-christian-f-107621</t>
  </si>
  <si>
    <t>RAS 
Je n'ai pas eu besoin de vos service pour l'instant, aussi je donnerai un avis plus précis le cas échéant, si je suis satisfait ou insatisfait. Je trouve dommage que pour un changement d'adresse on soit obligé de renseigner à nouveau les références du compte bancaire. Quel intérêt ?</t>
  </si>
  <si>
    <t>gmflol-323-57155</t>
  </si>
  <si>
    <t>Une demi-douzaine de contrats chez eux depuis plus de 10 ans. Un accrochage responsable avec quelques centaines d'euros de frais de carrosserie. Résultat la GMF m'augmente ma cotisation annuelle auto de 800€?! Quel est l'intérêt d'une assurance dans ce cas? Je vais à la concurrence avec les contrats auto, maison, accident/familles etc et découragerait mes proches de rester chez eux. Bref quelques milliers d'euros en moins pour eux grâce à leur politique pitoyable</t>
  </si>
  <si>
    <t>elsa-f-134388</t>
  </si>
  <si>
    <t>satisfaite le prix est top j'ai comparé avec mon ancienne assurance et il y a 200 euro de différence avec mon ancienne voiture, et sur la nouvelle 100 euro de différence sur les devis, les garantie sont un peu plus élevé chez l'autre assurance mais le prix c'est le plus important</t>
  </si>
  <si>
    <t>ct-116362</t>
  </si>
  <si>
    <t>je pense payer très cher ma mutuelle par rapport aux autres avec semble t-il les mêmes prestations si ce n'est que le capital décès au profit de ma famille.
En option, il serait très souhaitable d’inclure les médicaments de confort beaucoup plus sain pour la santé. C'est je crois le minimum que je puisse vous demander vu la somme importante payée chaque mois.</t>
  </si>
  <si>
    <t>malicia-100641</t>
  </si>
  <si>
    <t xml:space="preserve">A fuir l'une des pire mutuelle de santé qui existe.
Viasante ne rembourse que lorsque ce sont des petits montants.
Aucun serieux sauf pour les prélèvements.
Chère pour rien.
Si vous me lisez je vous déconseille fortement autant ne pas prendre de mutuelle.
</t>
  </si>
  <si>
    <t>font14-77431</t>
  </si>
  <si>
    <t>Bonjour vraiment une assurance a déconseiller suite à une prévoyance prise au 1 aout 2018 avec une carence de 3 mois d accord comme dans toutes les assurances , mais à ce jour on me refuse toute indemnisation pour un jeu de mots parce ce que j 'ai consulté le spécialiste en octobre 2018 et cela était dans les 3 mois de carence.Alors aucune opération de prévu mais en mai 2019 je dois me faire opéré et on me refuse l 'indemnisation parce que j 'ai consulté dans les 3 premiers mois.j aurai regardé tous ses commentaires avant cela aurait déterminé mon choix vers une prévoyance .Quel regret!!!Vivement la date anniversaire .</t>
  </si>
  <si>
    <t>alexandra-w-134364</t>
  </si>
  <si>
    <t xml:space="preserve">Je suis satisfaite, je recommande votre application a mes proches elle est très bien faite et très didactique 
Je vous recommande pour un futur contrat ou un renouvellement </t>
  </si>
  <si>
    <t>philippe-82004</t>
  </si>
  <si>
    <t>Suite au  décès de mon  père  et la demande de pièces justificatives au 30/09 il a fallu les relancer pour l'envoi des pièces justificatives à fournir. Le dossier complet a été expédié le 30/09 en AR,non versement du capital assurance vie dans le délai légal d'1 mois au 2/12. Nous passons par notre association de défense consommateurs la  CLCV avec envoi d'un courrier le 6/12. Voici les articles de loi du Code des assurances qui s'appliquent dans le cadre des assurances vie: Art L132-23-1 Code des Assurances +loi Eckert L132-5.Le capital non versé produit de plein droit des intérêts au double du taux légal 6.52 pendant 2 mois , puis au triple..si non versé dans les délais et le capital produit des intérêts  à partir de la date du décès.</t>
  </si>
  <si>
    <t>djonksny-102145</t>
  </si>
  <si>
    <t>1 an de cotisation versé en trop car ils ne prennent pas en compte le certificat de cession... Inadmissible... On ne my reprendra plus !! À fuir. Je ne recommande pas du tout</t>
  </si>
  <si>
    <t>djidji89-63329</t>
  </si>
  <si>
    <t>etant sur la mutuelle depuis 2012 jesuis tres sensible a avoir ete contacte par vos service spour une rmise a jour denmon contrat  celui ci etant un peu caduque par rapport aux nouvelles conventions et aux nouveaux tarifs mis en place par vos soins la personne qui m a contactee etant tres aimable et competante je vous remarcie de vos services</t>
  </si>
  <si>
    <t>nadege-c-108895</t>
  </si>
  <si>
    <t xml:space="preserve">utilisation Simple et pratique, souscription rapide et efficace.
Formalité simplifié
Je recommande la souscription en ligne pour votre assurance scooter.
</t>
  </si>
  <si>
    <t>seiller-z-134495</t>
  </si>
  <si>
    <t>Satisfait des échanges téléphoniques avec le service client.
Peu de temps d'attente au téléphone.
Personne agréable.
Rapidité de gestion du dossier.
Tarif non abusif</t>
  </si>
  <si>
    <t>getald-d-135169</t>
  </si>
  <si>
    <t xml:space="preserve">Je satisfait réponse rapide et assure rapidement les tarifs sont abordable
Et je compte en parle autour de mois merci de n avoir accepte comme nouveau client
</t>
  </si>
  <si>
    <t>nicolasbolea--126176</t>
  </si>
  <si>
    <t xml:space="preserve">Le service après sinistre laisse vraiment à désiré au vu du montant de cotisation mensuel en tous risques …
J’ai le sentiment que l’assurance  aborde le dossier en se servant de chaque biais possible pour ne pas payer le montant des réparations, la discussion n’est pas possible. Je suis un client de longue date très déçu de la façon dont il a été traité et recommande à quelqu’un qui cherche à souscrire à une assurance, de s’orienter vers une compagnie dont la politique commerciale est plus orientée « client ». 
</t>
  </si>
  <si>
    <t>karim-e-129981</t>
  </si>
  <si>
    <t>Je suis satisfait pour le prix j attends de voir comment est cette assurance dans le futur pour voir comment se comporte le service client si il a un accident ou autre demande</t>
  </si>
  <si>
    <t>yannick-a-108454</t>
  </si>
  <si>
    <t>Nul ! Contact commercial et attitude commerciale nuls ! Je ne recommanderai jamais direct assurance à qui que ce soit ! Bien au contraire ! Pas de réponse aux demandes faites et envoi de mises en demeure et menace de tribunal sans que le client sache pourquoi ! Déplorable !</t>
  </si>
  <si>
    <t>fleury-c-112591</t>
  </si>
  <si>
    <t>Une heure au téléphone pour me redemander TOUTES mes informations. Et la je dois renvoyer toutes mes informations alors que vous avez TOUT. J'avais justement mis en pause mon ancien contrat dans l'attente d'un rachat d'une voiture....</t>
  </si>
  <si>
    <t>alyzee60-100419</t>
  </si>
  <si>
    <t xml:space="preserve">Très Très Très mécontent du traitement par le service prestations dépendance autonomie
Délai très long, car apparemment personne ne suit ou instruit le dossier de demande de rente. Alors sous effectif, désorganisation, ou volonté de ne pas redistribuer les fonds collectés ??? dans un climat national de suspicion , rien de tel pour en rajouter NON ?
Donc il faut les contacter régulièrement toutes les 4semaines par téléphone pour s'informer de l'évolution, qui au final n'a pas avancer du tout.... c'est que l'on vous répond !!!! 
Puis leur faire un mail pour retranscrire la conversation et leur signifier le mécontentement, le sentiment d'abandon ou de désintérêt vis à vis de leur clientèle, le sentiment de leur inefficacité, ou de leur incompétence ? c'est pas élogieux, c'est désagréable de leur signifier ce constat.
Et surtout leur rappeler que pendant ce temps les prélèvements des versements mensuels continuent, alors qu'on attend une aide financière !!! oui et que eux contribue par leur retard et inaction à vous mettre en état de difficultés. Un comble pour un cntrat de dépendance censé vous venir en aide le moment venu
</t>
  </si>
  <si>
    <t>loc88-85965</t>
  </si>
  <si>
    <t>Assurance au top, super tarif, super conseillers, très satisfait de l ensemble des services. Assureur réactif!</t>
  </si>
  <si>
    <t>lam-guillaume-p-126131</t>
  </si>
  <si>
    <t>Heureusement que vous priposez des packs complementaires sunon je n aurais pas souscrit à votre contrat. J ose espérer que les services seront à la hauteur le cas échéant.</t>
  </si>
  <si>
    <t>gaetanjesus-75446</t>
  </si>
  <si>
    <t>SantéVet respecte le contrat. Ils ne rechignent jamais à rembourser, remboursement très rapide en 48 et 96h, je recommande +++</t>
  </si>
  <si>
    <t>didier-b-123572</t>
  </si>
  <si>
    <t>Je suis à bientot 300 €, en 6 annnées 70 € d'augentation je trouves que c'est beaucoup. Lors d'un contact il y a 2 ans on m'avait assuré que les tarifs allaient se stabiliser, je constate que ce n'est pas le cas. Cordialement</t>
  </si>
  <si>
    <t>tarruella-a-116201</t>
  </si>
  <si>
    <t>AUCUN PROBLEME ,facile est assez simple .je n ai eu aucun problèmes pour remplir les documents demandés. assez rapide est assez clair .je vais aller sur mon compte voir si je peu imprimer mon assurance .si oui alors je serai pleinement satisfait.</t>
  </si>
  <si>
    <t>toulousain-65584</t>
  </si>
  <si>
    <t>Ayant été à la MAIF toute ma vie, tout se passait bien jusqu'à ce que j'ai besoin d'eux! Suite à un orage accompagné de vents violents, une porte a claqué très violemment dans mon appartement, se détruisant ainsi que son montant et le mur lui même! Etant assuré contre les intempéries, il est normal que la MAIF me rembourse les réparations. Réponse du service client : je ne suis pas assuré contre les courants d'air ! Je leur ai envoyé des photos de mon mur et des articles de journaux sur ledit "courant d'air", et n'ai pas obtenu de réponse. Aujourd'hui, je quitte cette assurance qui ne respecte pas ses clients!</t>
  </si>
  <si>
    <t xml:space="preserve">LABORIEUX !!
3 mois 1/2 pour m entendre dire à chacun de mes appels que je dois patienter pour que mon arrêt de travail soit enfin traité. Aucune réponse par mail, et au téléphone, à chaque fois une info différente avec souvent froideur et désinvolture. </t>
  </si>
  <si>
    <t>princy1-117043</t>
  </si>
  <si>
    <t>La mutuelle de mon maris j'en peux déjà plus.
Déjà à l epoque je leur envoi un devis, ils me disent que c'est une facture.
La secrétaire du taff de mon maris leur envoi papier ou s'est indiquer prel mensuelle et un rib.
Ils nous disent paiement en 3 fois.
Puis mon maris les appelle à 2 reprises pour avoir un sepa, moi 2 mails via le compte de la mutuelle pas de réponse.
Il envoi par mail le sepa. Et la je reçois un courrier dater du 04/06 (on est le 14/06)  ou il faut remplir le sepa et envoyer un rib.
Je fais quoi je pleur ou je ris</t>
  </si>
  <si>
    <t>21 mai 2018 suite à une expérience en mai 2018</t>
  </si>
  <si>
    <t>jrkt06-64114</t>
  </si>
  <si>
    <t>Délai de traitement dés dossier trop long , j attend mon complément de salaire depuis février , toujours un soucis dans les papiers. Ils ont énormément de retard dans le traitement dés dossier , il faut attendre minimum 3 semaine pour qu il vous traite votre dossier , et si par malheur il manque un document il faut encore attendre minimum 2 semaine . J ai cette prévoyance par mon travail , mais je la déconseille fortement . Comment voulez-vous vous soigner si on vous paye pas ?</t>
  </si>
  <si>
    <t>rey-p-135225</t>
  </si>
  <si>
    <t xml:space="preserve">Cest un peu cher mais les remboursement sont bon 
je suis nouvelle cliente donc je ne peux dire je suis vraiment satisfaite des service de votre mutuelle </t>
  </si>
  <si>
    <t>tony-64521</t>
  </si>
  <si>
    <t>Très bureaucratique. Les courtiers ne transmettent pas toujours les demandes des clients au siège d'AFER. J'avais demandé une sécurisation des gains en juillet 2018. Le courtier vient de s'apercevoir qu'il n'avait pas transmis le document. Je ne suis pas du tout rassuré et je n'envisage plus d'acheter des unités de compte. Je n'ai plus confiance dans le courtier. Je suis à AFER depuis 1991.....</t>
  </si>
  <si>
    <t>lazoule-97235</t>
  </si>
  <si>
    <t xml:space="preserve">relativement pas bon marché ,mais une qualité de service irréprochable ,
remboursement des réparations ultra-rapide,
plate forme de contact très disponible et rapide </t>
  </si>
  <si>
    <t>nicolas-m-129189</t>
  </si>
  <si>
    <t>Je suis satisfait de ma demande de devis par téléphone et par le rapport qualite prix. Je tâcherai de parler de cette meme assurance a mes connaissances qui vont acquérir un nouveau véhicule</t>
  </si>
  <si>
    <t>jess-85634</t>
  </si>
  <si>
    <t>Bonjour j'ai eu un souci pour créer mon compte je suis tombé sur une personne dont le prénom est gwendal c'est une personne très agréable qui connaît entièrement son métier et qui a pu intervenir pour que je puisse accéder à mon compte au niveau de la mutuelle et je la remercie encore c'est une très bonne personne cordialement Mademoiselle Succo</t>
  </si>
  <si>
    <t>raboliot-81263</t>
  </si>
  <si>
    <t>Suite à une chute violente durant ma vie privée, en 2015 j ai été expertisé par un médecin conseil d allianz et résultat aucune indemnités. Aujourd'hui en 2019 la sécurité sociale m'a classé invalide niveau 2.Le plus difficile pour moi c'est d'avoir travaillé de nombreuses années   pour cette compagnie et d'avoir vendu ce produit a mes clients qui me faisaient confiance.</t>
  </si>
  <si>
    <t>nicolas-115730</t>
  </si>
  <si>
    <t>Satisfait des contacts téléphoniques avec une seule et même personne compréhensive et compétente.</t>
  </si>
  <si>
    <t>crikop-96261</t>
  </si>
  <si>
    <t>assurance à éviter ! après contact téléphonique ou par mail ,  ils vous font très rapidement adhérer à un contrat santé avec signature électronique ! dans ce contrat santé , ils englobent d'autres contrats additionnels dont ils se gardent bien de vous parler , à savoir accident et hospitalisation ! quand vous demandez à résilier , la réponse se fait bien sur attendre ( même par lettre recommandé avec AR ) et s'ils finissent par vous résilier le contrat santé , on continue à vous prélever de facon abusive les sommes correspondantes des deux contrats accident et hospitalisation ! et lorque vous sollicitez la résiliation , on vous informe que le délai est de 1 mois ! je dénonce donc les méthodes de vente employées par génération assurances cocoon , ainsi que le manque d'information sur ces contrats supplémentaires qu'on vous glisse habilement et qu'on continue à vous prélever ! ce sont des pratiques abusives et indignes contre lesquelles on doit lutter avec acharnement !</t>
  </si>
  <si>
    <t>marina-60760</t>
  </si>
  <si>
    <t>Je mets 1 étoile pour qualité du service client et satisfaction car je ne peux pas mettre moins. Fuyez cet assureur, il trompe ses clients sur les fins de contrat en donnant des mauvais renseignement sur comment résilier et ne clôt pas les contrats. Résultat votre dossier se retrouve chez huissier et vous n'avez aucune voie de recours à par payer. Il y a des assureurs plus compétents et honnête sur le marché.</t>
  </si>
  <si>
    <t>david-g--115525</t>
  </si>
  <si>
    <t>Contect téléphonique avec l'assistante commerciale Maria, pour le suivi d'une demande. Accueil chaleureux, bonne compréhension de mes questions et réponses adaptées pour la résolution d'un des problèmes (activation de l'espace service). En revanche, à posteriori, information partiellement inexacte ou incomplète sur la possibilité de faire la simulation en ligne d'un ajout de bénéficiaire. Dans le complexe, satisfaisant</t>
  </si>
  <si>
    <t>vali-76951</t>
  </si>
  <si>
    <t>Je déconseille très fortement cette mutuelle les délais sont très long et des fautes des fautes sont commises. Si je pouvais ce serait 0 étoile… C'est une mutuelle à fuir. Mutuelle obligatoire au travail, si je pouvais je changerai.</t>
  </si>
  <si>
    <t>fafa-66911</t>
  </si>
  <si>
    <t>Bon soir j était cliente chez La maif suite a Degats d eaux il mon résilié mon contra habitation et voiture mon habitation à était reconnue inhabitable en juillet 2017 depuis plus de nouvelles de La maif malgré plus contra d habitation que jnavais prie il mon loge moi et mes enfants dans un hotel pendants 7jour apre plus rien je bat pour le renbourses de mes meuble jbai touts perdu dans ce Degats d eaux je battue pendant 1mois pour que La société d HLM me relonge depui je vie dans appartement avec un bail précaire quand touts moment jenoeu me retrouve dehort avec mes enfants mon appartement et pas mebleu faut de moyen vue l assurances ma toujour pas indemnisé nous dormons aras le sol avec mes enfants donc tourjour pas de nouvelle j apel la maif mes on me balade de bureau en bureau La justice et vraiment que pour les riches</t>
  </si>
  <si>
    <t>renaud-g-110759</t>
  </si>
  <si>
    <t>C'est simple et pratique. 
Un petit point, en entarnt le code postal 80100 de la banque celle-ci n'apparaissait pas dans la liste
Nota: je n'ai pas vu apparaitre la date de début du contrat d'assurance</t>
  </si>
  <si>
    <t>wa-85774</t>
  </si>
  <si>
    <t xml:space="preserve">Pour l'othodontie de mon fils la MGP m'a conseille d augmenter les garanties soit environ 40 euros de plus par mois. Pour un enfant de 14 ans payer plus de 65 euros par mois c'est déjà dur mais bon, c'est pour son bien. Or, belle surprise sur le remboursement. En résumé j'ai payé une majoration d'environ 480 euros à l'année pour une prise en charge de...400 euros par la mutuelle. On s'approcherait presque de l'escr. . . 
car oui, la MGP avait le devis donc le conseil qui m'a été fait l'a été en connaissance de cause. Mais évidemment la MGP m'avait menti sur le remboursement de la sécu et la prise en charge de leur part. Effectivement je ne devais rien débourser mais aujourd'hui il me reste 80 euros à charge. J'aurais été gagnant en fin de compte de mettre 40 euros de cote par mois...bref, vous comprendrez donc que je ne la recommande pas. </t>
  </si>
  <si>
    <t>azursoleil-64141</t>
  </si>
  <si>
    <t>BONJOUR. J  aurai préféré pas avoir un accident et des malus toute ma vie..ms hélas l accident sans tiers est arrivé. J appelle l assurance ..on me dit que je suis pas indemnisé mais je ss bien assuré</t>
  </si>
  <si>
    <t>gnose5757-86709</t>
  </si>
  <si>
    <t>Gwendal , Interlocuteur efficace et précis  dans sur les explications de la télétransmission . Ce qui n'est pas le cas d'autres mutuelles</t>
  </si>
  <si>
    <t>lefebvre001-63124</t>
  </si>
  <si>
    <t>bon renseignemants bien detaiilles politessede votre hotesse impecable</t>
  </si>
  <si>
    <t>mylene-s-104062</t>
  </si>
  <si>
    <t>Bonjour,
La GMF est la pire assurance à laquelle j ai eu affaire. Notre maison en location à été incendiée (défaut électrique lié au propriétaire) le 24 novembre 2020. Nous sommes le 12 février 2021 et malgré des relances constantes nous ne sommes toujours pas indemnisés. Nous sommes une famille de 6 personnes dont 4 enfants en bas âge.
 Le service sinistre est au mieux incompétent et inutile et au pire hautain et irrespectueux. A fuir !!!</t>
  </si>
  <si>
    <t>jessica-71556</t>
  </si>
  <si>
    <t>La CNP fait tout pour ralentir voire annuler ma demande de rachat d'assurance vie (contractée avec la banque postale)! Leur service client est incompétent et leur délais de traitement sont scandaleux!</t>
  </si>
  <si>
    <t>saga-57321</t>
  </si>
  <si>
    <t>430e non remboursé par Mercer soit disant déjà réglé et pourtant rien sur le compte, lorsqu'on leur demande un justificatif de paiement ils font les morts pas de réponse depuis plus d'un mois malrgé nos relances.
Dommage qu'on ne puisse pas mettre les étoiles en negatif une c'est encore trop</t>
  </si>
  <si>
    <t>benjamin--d-131608</t>
  </si>
  <si>
    <t xml:space="preserve">Il apparaît que l’assurance scolaire ne respecte pas les obligations scolaires (sur la protection individuelle) àsouscrire en plus…
Je trouve cela ubuesque
</t>
  </si>
  <si>
    <t>cyril-d-124705</t>
  </si>
  <si>
    <t>Satisfait dans l ensemble aussi bien pour les prix que par les prestations questionnaire un peut long a mon gout mais nécessaire je pense pour avoir une prestation au plus juste</t>
  </si>
  <si>
    <t>anthony-d-112087</t>
  </si>
  <si>
    <t>Ma première expérience avec direct assurance fut avec la conseillère au téléphone. Cet échange s'est très bien passé, très serviable et disponible, malgré toutes mes questions.</t>
  </si>
  <si>
    <t>joel-56193</t>
  </si>
  <si>
    <t>En 5 ans d'assurance : 2 accidents non responsables + 1 accident responsable. Viré sans ménagements. Solution proposée : nouvelle assurance 2 fois + chère.
Je pense que GMF se débarrasse des clients à un certain âge (j'ai 67 ans).
Pas de conciliation possible... Ils font trainer les choses pour vous fournir leur assurance de remplacement. Fuyez cet assureur indélicat !!!!!!</t>
  </si>
  <si>
    <t>laurent-97920</t>
  </si>
  <si>
    <t>Je viens d'avoir une personne de Génération au téléphone pour une prise en charge hospitalière :
Réponse rapide
Très bonne écoute 
Très bon service client</t>
  </si>
  <si>
    <t>francisco-s-111948</t>
  </si>
  <si>
    <t>Je suis client depuis longtemps, je ne pense pas devoir donner plus d'explications ! Cependant je regrette de ne pouvoir pour le moment assurer mon habitation chez vous.</t>
  </si>
  <si>
    <t>charlie57-67767</t>
  </si>
  <si>
    <t xml:space="preserve">Bonjour à tous
pour le moment je suis encore client au Crédit Mutuel et cela depuis plus de 30 ans avec une assurance habitation corail 3000 sans franchise; Seulement voilà que je déclare 3 petits sinistres successifs , lunettes cassées  devis plus de 350 euros facture pour 140 euros ; centrale d'alarme valeur plus de 1000 euros pour tout changer trouvé la centrale pour 120 euros et appareil photo environ 1000 euros trouvé pour 635 euros donc j' ai fait de sorte que l'assurance rembourse le moins possible. Toute la peine que je me suis donné pour diminuer les montants on m'impose une franchise de 150 euros c' est ça le remerciement une autre personne ne se serait pas donné la peine pour le faire.
</t>
  </si>
  <si>
    <t>cha-16-122063</t>
  </si>
  <si>
    <t>A FUIR ! Deux possibilités : ou bien Allianz n'a pas besoin de nouveaux clients, ou bien leur système d'assurance en ligne n'est pas du tout au point. Dans les deux cas, autant fermer le formulaire de souscriptions en ligne car il ne sert à rien à part nous ponctionner 137 euros pour un mois d'assurance.
Je souscrit une assurance auto sur le site Internet Allianz le 04/06/2021 et je reçois un contrat temporaire d'un mois, en attendant de pouvoir leur envoyer toutes les pièces justificatives, dont la carte grise du véhicule que je viens d'acheter, pour obtenir mon contrat annuel. Jusque là, tout est normal. J'envoie tous les documents le 11/06/2021. Une semaine plus tard, aucune nouvelle, mais un message de rappel, me demandant cette fois d'envoyer mes documents à une autre adresse mail que la première (!!??) Bon, un problème technique, ça arrive, je m'exécute. Le 25/06, toujours aucune nouvelle d'Allianz, alors que mon contrat temporaire prend fin le 04/07. ça devient inquiétant. La messagerie en ligne ne donne rien. Je les contacte sur le réseau social Twitter, une conseillère transmet mon message au service client. Magie, je reçois immédiatement mon contrat annuel... avec une erreur ! Je la leur signale par retour de mail. Ils font à nouveau les morts. Quelques jours plus tard, je recontacte donc la conseillère de Twitter, qui me dit qu'elle re-transmet ma demande. Les jours suivants, toujours rien. Je téléphone donc au numéro indiqué sur leur site : j'ai au bout du fil un conseiller qui ne peut rien faire d'autre qu'écrire un mail de rappel au service client ; impossible de les joindre par moi-même ! 24 heures après, toujours rien. Je les re-contacte donc sur Twitter. On est le 01/07, il ne me reste plus que trois jours avant de ne plus être assurée et d'être dans l'illégalité à cause de l'incompétence d'Allianz. Je menace cette fois d'annuler mon contrat chez Allianz si je ne reçois pas le document dans la journée. On me répète qu'on comprend mon désarroi et que la situation va être débloquée. Fin de la journée, je n'ai toujours pas reçu mon contrat.
A croire que chez Allianz, on ne veut pas de nouveaux clients ! Vous qui êtes à la recherche d'un assureur, prêts à envoyer tous vos documents personnels et à signer un mandat de prélèvement, inutile de vous adresser à Allianz, ils vous ignoreront royalement. Tant mieux pour leurs concurrents !</t>
  </si>
  <si>
    <t>pascal-r-105093</t>
  </si>
  <si>
    <t>je suis s'attifer du service bonne prix et rapide dans la prestation
relation clientèle  amiable 
contact téléphonique rapide avec des explication clerc et simple</t>
  </si>
  <si>
    <t>service rapide et efficace. ils ont accepté de transférer mon bonus auto (sans être conducteur principal) pour la souscription moto. à la fin de l'appel j'avais la vignette temporaire (pour 1 mois) par mail</t>
  </si>
  <si>
    <t>raphaelbf-106057</t>
  </si>
  <si>
    <t>Scandaleux ! 
Apres avoir souscrit un contrat, j'ai demandé de pouvoir résilier ce dernier via la faculté de rétractation qui est possible selon les conditions générales dans le délais imparti.
L'olivier assurance m'a remboursé que de la moitié de la somme (50€ sur 100€) et ne répond désormais plus ni à mes mails ni à mes appels.
Je ne recommande pas du tout cet assureur !
A fuir !
Raphael</t>
  </si>
  <si>
    <t>mourad-137261</t>
  </si>
  <si>
    <t>Assurance toujours à l écoute et trouve des solutions a chaque fois. Je suis tombé en panne sur l autoroute un weekend et je voyais la grosse galère ! Ils ont été formidable pour la prise en charge du problème du début à la fin. Un grand merci à votre équipe</t>
  </si>
  <si>
    <t>badre-z-135025</t>
  </si>
  <si>
    <t xml:space="preserve">Je suis satisfait de la compagnie et du tarif de ce contrat. Je recommande la compagne à ma famille et mes amis. La gestion du personnel service est agréable et satisfaisant. 
Merci </t>
  </si>
  <si>
    <t>brian-c-108348</t>
  </si>
  <si>
    <t xml:space="preserve">Un sinistre qui coûte 300€ de réparation je dois payer une franchise de 400€.... 
J'ai pourtant pris une formule "tout risque" que je paie 2000€ l'année mais encore une fois direct assurance s'avère être inutile car c'est encore à moi de payer lors d'un sinistre. </t>
  </si>
  <si>
    <t>ingrid-b-115889</t>
  </si>
  <si>
    <t>Je suis satisfaite des services, de la qualité d'accueil et d'écoute ainsi que des prix. Nous sommes adhérents de longue date et comptons le rester aussi longtemps que possible.</t>
  </si>
  <si>
    <t>talbourdet-k-108345</t>
  </si>
  <si>
    <t>Je suis satisfait du service, les prix me conviennent. Le site et les appels téléphoniques sont simples...  rapides... mais efficace... et pratique...</t>
  </si>
  <si>
    <t>lesgazelles74-64266</t>
  </si>
  <si>
    <t>bon service client très accessible et charmant bonne explication contact agréable</t>
  </si>
  <si>
    <t>alexandre-k-107557</t>
  </si>
  <si>
    <t>Je trouve le prix assez élevé pour le nombre d'années en étant chez vous alors que je n'ai jamais eu d'accident ni aucun souci, J'attends toujours un appel qui devait mettre à jour mon contract auto.</t>
  </si>
  <si>
    <t>juriste1-1710</t>
  </si>
  <si>
    <t>Services telephoniques DEPLORABLES. Tant que vous n avez pas besoin d eux tout va bien. Dans le cas inverse, A fuir !!!!</t>
  </si>
  <si>
    <t>soum-l-114069</t>
  </si>
  <si>
    <t>Je suis satisfaite de ma souscription, l'accueil est agréable,le tarif est très attractif. J'espère que les indemnisations en cas de sinistre le seront tout autant.</t>
  </si>
  <si>
    <t>elo-103238</t>
  </si>
  <si>
    <t xml:space="preserve">Bonjour, 
Intérimaire, j'ai été en congé maternité depuis fin janvier 2020 jusqu'en mai 2020. A ce jour, je n'ai reçu aucune prise en charge ce qui m'a valu des soucis financiers et un gros stress a gérer au moment même ou j'accueillais mon 1er bébé. Mon conjoint est infirmier et je comprends très bien les problématiques concernant cette période sanitaire difficile. Cependant, les prestations attendues par les cotisants de cette assurance sont de l'ordre de la survit pour certains qui sont déjà dans une précarité absolue. 
Quand je lis l'ensemble des messages je m'interroge sur la possibilité de créer un collectif, d'avertir la presse, et de saisir la justice afin que la lumière soit faite sur cet organisme ponctionnant les cotisations avec précision, régularité et rigueur sans pour autant remplir sa part du contrat, c'est à dire, indemniser ses cotisants. Après plusieurs relances mails et téléphoniques j'ai appris que mon dossier n'avais même pas encore été ouvert dans leur base de traitement, or, cela fait des mois qu'ils ont l'ensemble des documents en leur possession. Je n'ai pas eu le choix de cette complémentaire mais si vous l'avez surtout FUYEZ!!!!! Ma vraie note "0" (ne pouvant pas mettre moins d'une étoile sur le site)
</t>
  </si>
  <si>
    <t>frederic-l-121475</t>
  </si>
  <si>
    <t>Bon service. Les prix sont corrects.
Bon service téléphonique avec assez peu d'attente lorsqu'on a besoin d'eux. A l'écoute rapidement en cas de problème d'ordre administratif ou pécunier.</t>
  </si>
  <si>
    <t>gigi2017-52814</t>
  </si>
  <si>
    <t xml:space="preserve">Des conseillers et service abominable,
J'ai souscris à cette assurance le mois de décembre 2016. J'ai été appâtée par la gentillesse de la conseillère qui m'a assurée qu'elle s'occuperait de la résiliation de mon ancien contrat et de la demande des relevés d'information me concernant et concernant mon mari. je fais transmettre donc les pièces dont elle avait besoin (carte grise, permis, contrat signé, etc)
Quelques semaine après, on me demande ces fameux RI que j'envoie de suite. encore quelques semaines, on me demande qu'elles soient de moins de deux mois, et ça commence à devenir lourd mais je renvoie quand même alors que je dois appeler 5 assurances pour avoir ceux de mon mari et les miens (pour les 36 mois). J'attends et j'attends, pour être sûre que tout ok, j'appelle le service client et je me fais remballer par une certaine conseillère qui aboie au téléphone que je dois attendre comme tout le monde....
ça fait trois mois que je renvoie des documents qui ne sont pas traités, je ne fais que recevoir des mails de "il manque ceci et cela". Je n'ai jamais vu une assurance aussi lente et non professionnelle.
J'ai demandé de résilier et aller chez la concurrence mais en vain!!!
</t>
  </si>
  <si>
    <t>19 avril 2018 suite à une expérience en avril 2018</t>
  </si>
  <si>
    <t>pakool-46463</t>
  </si>
  <si>
    <t>Assuré depuis 2009 pour une habitation en location avec option loyers impayés et protection juridique, c’est en 2016 lors d’une laborieuse déclaration de sinistre au bout de 1 mois d’appels infructueux à Constatel nous avons appris que l’assurance ne fonctionnait pas car le bien immobilier est en gestion locative à une agence immobilière. Nous pensions que le fait de faire gérer notre bien immobilier n’aggrave pas les risques comme stipulé dans l’Article L113-2 du code des assurances au contraire. Mais malheureusement c’est inscrit dans les nouvelles conditions particulières/générales que nous avions signés en 2015 mais pas dans celles de 2009. Conclusion: Lisez bien tous ce que vous signez. Pour nous malgré 30 années de Crédit Mutuel et plusieurs assurances, comptes, crédits dans diverses agences, le crédit Mutuel est dans son droit. Nous avons payés les cotisations durant plusieurs années pour qu’aujourd’hui nous ayons à supporter des loyers impayés, des frais de justices, des remises en état d’un logement déclaré insalubre par un huissier. Cela représente quand même le prix d’une petite voiture.</t>
  </si>
  <si>
    <t>davidd-50464</t>
  </si>
  <si>
    <t>Je suis très déçu par la Maif, j'ai enfoncé le pare-choc de ma C5, ou peut-être un autre véhicule sur un parking, puisque je n'ai pas connaissance d'avoir heurté un mur Bref la maif n'a pas voulu rembourser cet réparation bien que je sois assurer tout risque. Bref 900 € de réparation à mes frais. Bravo la Maif ! Nous sommes assuré pourquoi ?
Nous sommes des clients pour payer seulement !</t>
  </si>
  <si>
    <t>bendjeffal-y-116032</t>
  </si>
  <si>
    <t>Je suis satisfait du service et les tarifs son assez avantageux . Assurer à la minute et carte verte provisoire reçu et 24h merci à l Olivier assurance</t>
  </si>
  <si>
    <t>loic86-102732</t>
  </si>
  <si>
    <t>Vraiment le pire service client mutuelle client juste en dessous de tout qui dit au client juste ce qu'il a envie d'entendre il faut multiplier les demandes à la fois par courrier recommandé et depuis son espace client pour espérer une prise en charge !!! Je lutte désespérément depuis le 4 décembre pour une prise en charge pour une prestation de 1442, 38 € . J'attends toujours qu'on réponde à mes multiples réclamations pour d'autres demandes y compris du mois de novembre alors que nous sommes le 15 janvier !!! On finit par me mettre en relation soi-disant avec des responsables plateau on me fait croire que la demande passe en prioritaire on me dit que je vais recevoir un mail confirmant la prise en charge.. la liste est vraiment sans fin ça me fait même croire qu'on apportera une réponse un samedi alors que le service est fermé... Un conseiller à cette juste le silence des pauvres victimes de clients histoire que l'appel soit fini vite !!! ton dossier est censé être passer en urgence mais on m'a fait comprendre que pour une prestation du 4 décembre je ne pourrai pas prétendre à un remboursement avant le 15 février.
compte les victimes qui sont clients de cette mutuelle je les encourage à se rapprocher comme moi des service consommateur de leur assurance juridique afin de demander des dommages auquel on peut prétendre y compris auprès du médiateur pour le retard au titre contractuel de délai de remboursement non respecté.
ton dossier a également été transmis auprès de l'émission ça peut vous arriver de Julien Courbet. J'invite  tous les clients qui subissent les excuses de la covid de se manifester. je finis quand même par avoir un conseiller qui reconnaît que le délai de traitement habituel et déjà hors délai contractuel soit environ 3 semaines pour un remboursement après réception et qu'il y a plus d'un mois de retard de prise en charge il faut donc compter minimum un mois et demi avant de prétendre à un remboursement par contre vous êtes dans l'obligation de tenir vos engagements pour que les prélèvements soient bien validée.
on ne sait jamais au cas où un réel responsable voudrais bien prendre en charge ma demande pour que je stoppe toutes mes démarches ycompris judiciaires.
et enfin j'allais oublier on tombe également très souvent sur le Portugal qui ne maîtrise pas la langue française si on ecorche votre nom à quatre reprises je connais comme réponse que on a le droit de se tromper...
Surtout surtout ne souscrivez pas à cette mutuelle elle est vraiment pitoyable il faut souvent attendre plus de 30 minutes pour joindre un conseiller.
Cordialement</t>
  </si>
  <si>
    <t>sorel-90202</t>
  </si>
  <si>
    <t xml:space="preserve">Bonjour, Je suis client depuis peu mais j'ai assez vu pour comprendre que le moins cher peut être très cher.
Impossible de les joindre à 17h un jeudi ! J'avais déjà eu des alertes pendant mon engagement avec un traitement médiocre du dossier. J'ai du renvoyé plusieurs fois les mêmes documents, j'ai refait plusieurs fois la même procédure. J'ai également une incohérence sur le montant initial payé et les quittances que je retrouve sur mon espace (Une des 2 raisons de mon appel).
Assuré depuis plusieurs années sur plusieurs assurances et en allant lire les autres avis (j'aurais dû le faire avant :-/), C'est évident que ce n'est pas le fait du hasard ou le fait d'être impatient. Incompétence ! Vivement la fin d'année en croisant les doigts de ne pas avoir de souci et je repars payer plus cher...Ca va être long !
Bonjour et au revoir </t>
  </si>
  <si>
    <t>myriam-s-109448</t>
  </si>
  <si>
    <t>Je suis très satisfaire de vos services, service très professionnel.
Réactif très bon accueil à l'écoute du client, rapidité de réponse et d'exécution des tâches administratives</t>
  </si>
  <si>
    <t>rhule-r-112752</t>
  </si>
  <si>
    <t xml:space="preserve">Satisfait de la proposition et du tarif propose, du service et de la simplicité du simulateur de devis.
Conforme à la proposition, attestation rapide par mail  </t>
  </si>
  <si>
    <t>jeanjean-57477</t>
  </si>
  <si>
    <t>depuis des années client de direct assurance tout allais bien on vous répondais au téléphone de suite, maintenant c'est la galère pour les avoir en 2008 on m'a résilié une assurance sans lettre recommandé sans justificatif maintenant la vrai galère, à la fin de mes contrats je vais tout résilié j'ai vu en faisant d'autre simulation que l'on pouvais avoir le même tarif avec un interlocuteur en boutique !!!</t>
  </si>
  <si>
    <t>mouchreq--99775</t>
  </si>
  <si>
    <t>Bonsoir je ne suis pas satisfait de mon assureur MACIF car j'ai assuré chez elle depuis 3ans est toujours le même prix  d'assurance pendant les 3ans est qui ce n'est pas juste.</t>
  </si>
  <si>
    <t>sebastien-f-127005</t>
  </si>
  <si>
    <t>Première adhésion à une assurance par internet. bonne première impression, à voir dans l'avenir.
Prix intéressant, voir la prestation et le SAV éventuellement.</t>
  </si>
  <si>
    <t>chris33140-104620</t>
  </si>
  <si>
    <t xml:space="preserve">je viens de les contacter pour leur demander comment c'était possible que depuis trois ans, les cotisations des contrats assurances voitures augmentés au lieu de diminuer un peu ? 
il me paraît logique que lorsque l'on a aucun accidents ou sinistres et que notre voiture décote notre assurance devrait baisser... 
et bien non et la réponse est simple !!! si vous n'êtes pas content... aller ailleurs !!!! 
Je trouve ça pitoyable d'en arriver à ça et je vais partir !!! </t>
  </si>
  <si>
    <t>barbara-t-105809</t>
  </si>
  <si>
    <t xml:space="preserve">conseillere au top 
accueil parfait 
les tarifs sont correct 
on vous rappelle au moment ou vous en avez besoin avec les horaires qui vous arrage
le temps d attente est quasi nul de ce faite
rien a faire direct assurance se charge de tout  </t>
  </si>
  <si>
    <t>trobon-86412</t>
  </si>
  <si>
    <t xml:space="preserve">Trop d'assurés ignorent qu'a la difference d'une compagnie,un courtier archive toutes ses coordonnées privées et le jour ou il veut resilier ,comme par hasard, apparaissent des prélèvements indésirables  et bizarement de compagnies proches du courtier
Ce n'
 est pas de la rigolade ,vous pouvez consulter internet et les affaires en cour ...édifiant </t>
  </si>
  <si>
    <t>jonathan-m-133471</t>
  </si>
  <si>
    <t xml:space="preserve">Satisfait du service 
Prix tres competitif
Client content
Je recommande direct assurance 
Simple d'utilisation 
Devis clair précis et rapide 
Merci a vous direct assurance </t>
  </si>
  <si>
    <t>biscotte-80454</t>
  </si>
  <si>
    <t>La souscription a été très facile à réaliser. Mon interlocutrice m'a expliqué clairement les garanties pour auxquelles j'ai souscrit.</t>
  </si>
  <si>
    <t>boultam-n-107812</t>
  </si>
  <si>
    <t>satisfait du service mais le prix notamment l'acompte me parait excessif le premier mois</t>
  </si>
  <si>
    <t>bruno-h-125374</t>
  </si>
  <si>
    <t>les informations fournies sur les garanties manquent de clarté dans la phase résumé , un rappel de toutes les garanties et des exclusions
bien cordialement</t>
  </si>
  <si>
    <t>sansa-61377</t>
  </si>
  <si>
    <t>Impossible d'avoir une personne au téléphone ( vous demande de raccrocher après 10mn d'attente), répond aux mails deux ou trois semaines après et encore après plusieurs relances...j'attends toujours un remboursement alors que j'ai tout envoyé depuis un mois...</t>
  </si>
  <si>
    <t>mirsau-77292</t>
  </si>
  <si>
    <t>ma mère décédée il y a 6 mois avait un contrat assurance vie Generali : or Generali ne retrouve pas le contrat pourtant tous les ans elle recevait un état de son épargne sur en-tête generali que faire</t>
  </si>
  <si>
    <t>isabelleg-86649</t>
  </si>
  <si>
    <t>Ma mère été démarchée par le Cabinet BALZAC et a souscrit un contrat. Après réflexion, elle change d'avis et adresse un recommandé à Néoliane Nice. Rétractation dans les délais légaux et accusé de réception reçu. Reçoit quand même le contrat, prélèvements lancés sur son compte (elle a fait opposition)  et n'arrive à joindre personne, ni Balzac ni Néoliane, que ce soit par mail ou téléphone (problème de connexion annoncé pour Balzac et plateforme téléphonique interminable pour Néoliane). 
Elle a opté pour une autre mutuelle mais au final aucune ne peut fonctionner, Néoliane s'étant inscrit auprès de la CPAM. Deux mutuelles figurent sur son compte Ameli et la sécu ne sachant à qui télétransmettre les décomptes ne les transmet à personne. Après renseignements auprès de la sécu, seule Néoliane, injoignable, a la faculté de se retirer.</t>
  </si>
  <si>
    <t>schaken-69910</t>
  </si>
  <si>
    <t>Insatisfait</t>
  </si>
  <si>
    <t>julien-d-106751</t>
  </si>
  <si>
    <t>Rien à signaler de particulier, j'ai pris un LOA et souhaite résilier mon  car nous avons privilégié l'assurance de ma compagne qui est plus avantageuse</t>
  </si>
  <si>
    <t>08 septembre 2019 suite à une expérience en septembre 2019</t>
  </si>
  <si>
    <t>marina3002-78968</t>
  </si>
  <si>
    <t xml:space="preserve">Client depuis mars, je ne suis vraiment pas satisfait du service client. J ai parrainé une amie et mon filleul a eu son chèque de parrainage, pas moi... toujours rien reçu à ce jour, le service client me balade... 
Un coup le paiement a été différé par erreur après je dois l avoir sous 4 jours et la nous sommes passé à un délais de plus d une semaine. Je vais faire appel aux autorités compétentes afin de m aider à recevoir mon parrainage.
Pas de réponse aux mails, il faut appeler en espérant ne pas attendre plus de 10 min à chaque fois. 
Le prix des garanties et correct, concernant le service des garanties je n en ai pas eu besoin mais au vue du traitement pour un parrainage je reste sur la réserve sur le sérieux et le bon traitement. 
Une chose est sur je resilirai à échéance, et ne ferai plus de pub pour cette société. </t>
  </si>
  <si>
    <t>olivierschmit-103391</t>
  </si>
  <si>
    <t>Assurance a fuir, tant que vous n avez pas de sinistre tout va bien.je viens de subir un dégât des eaux et j,ai eu la malheureuse surprise d’apprendre que la maaf ne prend pas en compte la laine de verre mouillé,les gaines électriques remplis d’eau, le placoplatre tâche, les prises et spots du plafond rouillé par la fuite d’eau, bref rien du tout et ça fait 20 ans sans sinistre que je suis chez eux.ils peuvent faire leur pub à la télé mais là je résilie tout mes contrats</t>
  </si>
  <si>
    <t>fontam-69802</t>
  </si>
  <si>
    <t>Placement non judicieux proposé par une conseillère en assurance vie perte argent malgré 50 euro placé chaque mois depuis aout 2018 merci pour les pertes réalisées je ne suis pas satisfait des services proposés</t>
  </si>
  <si>
    <t>ahtest-100601</t>
  </si>
  <si>
    <t>Aucun suivi client, refusent d’indemniser pour un sinistre couvert par une option du contrat, délais très très très longs pour obtenir la moindre réponse. Réclamation en recommandé non traitée après plus d’un mois d’attente... très déçu car aucun accompagnement</t>
  </si>
  <si>
    <t>aurier-50934</t>
  </si>
  <si>
    <t>Après 45 ans a la MACIF et près de 20 000 euros de cotisations (actualisé) pas moyen de se faire rembourser un tout petit sinistre.MISERABLE ET MEPRIS TOTAL
Automobile pas les plus cher mais pas non plus les moins cher ?</t>
  </si>
  <si>
    <t>william-d-124003</t>
  </si>
  <si>
    <t>Je suis satisfait du service. Je suis satisfait des prestations et ainsi du qualité service. Je recommande amv pour tous futurs souscripteur(s). Efficace et rapide.</t>
  </si>
  <si>
    <t>pape-59904</t>
  </si>
  <si>
    <t>Un catastrophe dans leur gestion. J'ai changé de compte il ya 6 mois et sentiane continue le remboursement sur un compte clôturé. Je ne suis plus remboursé</t>
  </si>
  <si>
    <t>26 octobre 2021 suite à une expérience en septembre 2021</t>
  </si>
  <si>
    <t>rescator-138270</t>
  </si>
  <si>
    <t>MAAF est une compagnie ou l erreur n est pas toléré ! Attention aux radiations immédiates 
1 responsabilité engagée en 2020 pour une dégradation sur mon véhicule 
1 accident responsable en 2021 
Et hop la MAAF vous dit bye bye ! Même pour un senior avec le bonus à vie de 0,50 
Bref je suis parti voir ailleurs et j ai trouvé une herbe plus verte ( moins de franchise de meilleurs garanties …)
Merci la MAAF !!!</t>
  </si>
  <si>
    <t>elyssa-129333</t>
  </si>
  <si>
    <t>J'ai eu un sinistre vol vendalisme l'expert a rendu ses conclusion a axa et ça fais 2 mois qu'on me balade de service en service.
Il ne veulent pas m'indemniser l'expert me dit qu'il ne peut rien faire puisque j'ai remix l'expertise il faut le voir avec eux je sais plus qui croire et ce que je dois faire!!!!
Aider moi si vous avez eu le même souci avec axa .
Merci de votre retour a tous.</t>
  </si>
  <si>
    <t>papynico-57202</t>
  </si>
  <si>
    <t>cela fait maintenant près de 30 ans que je suis assuré à la Macif et j'en suis tres content. Qualité des garanties, avance des frais en garage agrée et cotisations raisonnable (il faut renegocier de temps en temps avec des devis d'autres compagnies).</t>
  </si>
  <si>
    <t>flandrin-l-139695</t>
  </si>
  <si>
    <t>je suis satisfait du service.
a voir en cas de sinistre, mais j'espère ne pas en avoir besoin.
prix attractif
facilité par internet
rapide et efficace</t>
  </si>
  <si>
    <t>souto-l-123638</t>
  </si>
  <si>
    <t>Je suis satisfait de votre offre et je vous remercie de votre confiance et vous souhaite une bonne journée et à très bientôt. Je vous prix de me excusez pour le retard.</t>
  </si>
  <si>
    <t>jessica--91429</t>
  </si>
  <si>
    <t xml:space="preserve">Site très simple et devis plus que raisonnable...
À voir dans le temps si le devis reflète la vérité et si le service clientèle est joignable en cas de problème </t>
  </si>
  <si>
    <t>radel-99800</t>
  </si>
  <si>
    <t xml:space="preserve">Personnellement, je n'aurais mis aucune étoile! Prise en charge plus que médiocre par le service . Personnel incompétent et irrespectueux certains se donne le droit d'être arrogant et jouent sur les mots. 
Suite à un vol par effraction à mon domicile, déclaré le 24 octobre, le service travaux n'a pas su trouver un artisan pour me sécuriser l'accès endommagé. Pour info, ce service est sensé intervenir DANS L'URGENCE en amont d'une remise en état par le gestionnaire du sinistre.  Une proposition d'un vigile m'a été faite sur le week-end. Proposition que j'ai refusé parceque nous étions sur place. On m'assure que le nécessaire sera fait dés le début de semaine. Mais non" une intervention d'urgence " n'est possible que pour le jeudi me repond le service travaux . A ce compte là, en attendant leur intervention en urgence, je demande la mise en place du vigile....et non on me le refuse parce que : le vigile est proposé a defaut de trouver une sollution pour sécurisé d'accès  à savoir jeudi!!!  Mieux on me refuse un retour par ecrit. QUEL PROFESIONALISME !! Et puis, n'ayant pas peur de le dire! Il ont pas peur de prendre les clients pour des imbeciles!!
Sans mauvais jeu de mot, la MAAF c'est une porte ouverte aux abus de la part des operateurs et à la leur toute puissance, qui je suis sûr ne se comportent de la sorte qu'avec le soutien et les encouragements de leur responsable!
Cerise sur le gâteau, le 2 novembre j'ai un message vocal du service travaux qui demande des nouvelles de la remise en état de ma porte fenêtre endommagé!!! 
Et bien chère MAAF, une fois que toute cette affaire sera réglé marque vous allez assumez vos responsabilités! Je vais résilier toutes mes contrats chez vous pour me tourner vers assurance plus sérieuse. Les devis sont déjà prêt!
Personnellement, je n'aurais mis aucune étoile! Prise en charge plus que médiocre par le service. Personnel incompétent et irrespectueux certains se donnent le droit d'être arrogants et jouent sur les mots. 
Suite à un vol par effraction à mon domicile, déclaré le 24 octobre, le service travaux n'a pas su trouver un artisan pour me sécuriser l'accès endommagé. Pour info, ce service est sensé intervenir DANS L'URGENCE en amont d'une remise en état par le gestionnaire du sinistre.  Une proposition d'un vigile m'a été faite sur le week-end. Proposition que j'ai refusée parce que nous étions sur place. On m'assure que le nécessaire sera fait dés le début de semaine. Mais non" une intervention d'urgence " n'est possible que pour le jeudi me repond le service travaux soit 6 jours après la déclaration. A ce compte là, en attendant leur intervention, je demande la mise en place du vigile. Stupeur,  on me la refuse parce que : le vigile est proposé à defaut de trouver une sollution pour sécuriser d'accès à savoir jeudi dans mon cas !!!  Mieux on me refuse un retour par ecrit. QUEL PROFESIONALISME !! Et puis, n'ayons pas peur de le dire! Il n'ont pas peur de prendre les clients pour des imbeciles!!
Sans mauvais jeu de mot, la MAAF c'est une porte ouverte aux abus de la part des operateurs et à leurs toutes puissances qui,  je suis sûr, ne se comportent de la sorte qu'avec le soutien et les encouragements de leur responsable!
Cerise sur le gâteau, le 2 novembre j'ai un message vocal du service travaux qui demande des nouvelles de la remise en état de ma porte fenêtre endommagée!!! 
Et bien chère MAAF, une fois que toute cette affaire sera réglée, une fois que vous aurez  assumé   vos responsabilités, je vais résilier tous mes contrats chez vous pour me tourner vers une assurance plus sérieuse. Les devis sont déjà prêts!
</t>
  </si>
  <si>
    <t>darta-57911</t>
  </si>
  <si>
    <t>J'ai assuré ma nouvelle voiture en tout risque avec le pack serenité et je me la suis faite volé 2 mois plus tard.Les gendarmes l'ont retrouvé calciné.Je me fait volée et c'est a moi de payer, c'est un comble, il ne me rembourse meme pas la moitié de ce que je l'ai payé il y a 2 mois sans compter la franchise de 815 euros et en plus j'ai des frais de gardiennage a payer   de ma poche de 62 euros et quelques. je n'ai pas demandé a me faire voler et je dois payer alors que j'avais pris l'assurance tout risque. je suis degouté.Un truc est sur je ne conseillerai pas cette assurance aux gens j'ai l'impression d'etre ballader et de mettre faite enfler dans les grandes largeurs.</t>
  </si>
  <si>
    <t>12 octobre 2018 suite à une expérience en octobre 2018</t>
  </si>
  <si>
    <t>justine-mace-67590</t>
  </si>
  <si>
    <t xml:space="preserve">Pour proposer des rendez-vous afin de vendre le plus d'assurances possibles, ils sont très proches de leur client. En revanche, lorsque l'on souhaite avoir de plus amples informations pour une résiliation, c'est un casse-tête et le "must" est que lorsqu'une résiliation est envoyée par LRAR, aucune prise en compte, aucun retour, c'est déplorable. Le jour où je créerais mon entreprise et devrais choisir une mutuelle pour mes salariés, ce n'est certainement pas vers Harmonie Mutuelle que je me dirigerais. </t>
  </si>
  <si>
    <t>frederic-p-124911</t>
  </si>
  <si>
    <t>je suis satisfait pour l instant 
on verra avec le temps si tout se passe bien durant le contrat établi 
facile de mise en place et d'offre bien positionne en prix</t>
  </si>
  <si>
    <t>mistsy1-66177</t>
  </si>
  <si>
    <t>Non respect des délais d'indemnisation. Non respect du contrat.</t>
  </si>
  <si>
    <t>madeleine--l-105296</t>
  </si>
  <si>
    <t>Satisfaite bien supereçu bon service client très réactive j'espère recevoir rapidement ma carte verte Cordialement Madame LO PRESTI Madeleine Merci. .</t>
  </si>
  <si>
    <t>didile75-125151</t>
  </si>
  <si>
    <t xml:space="preserve">Impossible de les avoir au téléphone sur ma demande de remboursement !!!
"on s'occupe de vous rapidement" cela fait 3 semaines !!! 
et quand j'ai quelqu'un on me dit que l'on va faire passer ma facture, qui est dejà remboursée pour la part "secu" à l'inspecteur ? inspecteur de quoi ???? mais les prélèvements sur mon compte pas besoin d'inspecteur !!! eux ils sont prélevés sans retard 
aussitot que je peux je change cette mutuelle ... je me suis bien fait avoir pour 80€ de moins par mois.... </t>
  </si>
  <si>
    <t>isis-59744</t>
  </si>
  <si>
    <t>De 2013 à 2016, j'ai mis mon appartement de propriétaire en location suite à  une mutation professionnelle. J'avais donc 2 logements assurés chez eux (propriétaire mis en location et locataire sur la nouvelle ville de mutation). Ils m'ont fait payé l'assurance habitation pour le logement de propriétaire mis en location  comme si je l'habitais. Quand je m'en suis rendu compte au bout de 2 ans et demi (ils n'avaient pas détaillé dans les avis d'échéance les 2 appartements, je payais un montant global), ils m'ont dit qu'ils ne pouvaient pas deviner ! Sachant que j'avais fait les démarches nécessaires auprès de leur service et que tous les ans ils me fournissaient l'attestation NU PROPRIETE pour l'agence immobilière qui gerait mon logement de proprietaire et me transmettaient l'attestation des montants à déduire des impôts ! Je n'ai jamais été remboursée !!!!!!!</t>
  </si>
  <si>
    <t>18 février 2019 suite à une expérience en février 2019</t>
  </si>
  <si>
    <t>moipasheureux-71306</t>
  </si>
  <si>
    <t>je suis assez contente des services EUROFIL, mais par contre j ai parrainé quelqu un qui s est inscris et je devais donc avoir une réduction sur ma cotisation que je n ai jamais eu  , malgré de nombreux coup de fil : ils ne tiennent pas leur promesse :</t>
  </si>
  <si>
    <t>gisela-49834</t>
  </si>
  <si>
    <t>Simple, automatiquement lié à la Sécu, tout à fait recommandable!</t>
  </si>
  <si>
    <t>rinto-a-139103</t>
  </si>
  <si>
    <t>je suis satisfait  les prix sont très intéressante et le service me convient parfaitement ils sont très rapide et réactive les agents sont très agréable et courtois et a l'écoute</t>
  </si>
  <si>
    <t>david-53482</t>
  </si>
  <si>
    <t>A fuir, apres plus de 5 ans chez eux sans aucun sinistre, j'ai malheureusement eu 2 accidents sans gravité sur mon vehicule.On me dit que le 1er etant bon conducteur, aucun malu appliqué alors que le second verra mon malus augmenté, normal je dirais.Facture suivante, le malus a été appliqu" sur les 2 accidents pour cause que j'avais deja eu un accident responsable il y'a 20 ans. je trouve cela scandaleux et ne vais pas rester chez eux car pas de parole.</t>
  </si>
  <si>
    <t>bergamote42-107232</t>
  </si>
  <si>
    <t>A fuir à toutes vitesse !
très longs à rembourser et prise en charge déplorable ne respectant même pas le contrat et ils ont inventé la mauvaise fois!</t>
  </si>
  <si>
    <t>coucou-78788</t>
  </si>
  <si>
    <t>Attention à ne pas vous faire forcer la main...!
Ne transmettez pas votre RIB sans avoir signé quelque chose....!!!!
Tout se passe par téléphone et sms, difficile de prendre contact avec eux, etc...</t>
  </si>
  <si>
    <t>nico-134849</t>
  </si>
  <si>
    <t>Victime d'une grave agression, j'ai appelé la MGP pour qu'ils m'orientent au sujet de mes droits et contrats.
J'ai été directement écouté avec attention et orienté avec rapidité et précision concernant les aides possibles et documents immédiatement envoyés par mail relatifs à la prise en charge des pertes de salaire.
Des réponses m'ont été données également par rapport à des remboursements dentaires en cours, avec précision et politesse.
Mutuelle de qualité et à l'écoute, sans attendre des semaines pour une demande particulière.</t>
  </si>
  <si>
    <t>gilles-p-106494</t>
  </si>
  <si>
    <t xml:space="preserve">
Satisfait de ce contrat qui, en principe, m'apporte une bonne couverture à un prix correct par rapport à d'autres assureurs. J'espère ne jamais devoir vérifier si la couverture et l'assistance sont aussi bonnes que je le pense!!!</t>
  </si>
  <si>
    <t>ines-marie-v-109744</t>
  </si>
  <si>
    <t>Je suis très insatisfaire et je cherche à passer chez la concurrence. Je déconseille fortement cette assurance qui ne sert à rien lors de la déclaration d'un sinistre, les conseillers se contredisent d'un coup de fil à l'autre !</t>
  </si>
  <si>
    <t>madgid-k-105214</t>
  </si>
  <si>
    <t xml:space="preserve">pour valider une assurance tout les commerciaux sont présent et disponible 
pour vous avoir en ligne c'est une combat surtout pour avoir la bonne personne </t>
  </si>
  <si>
    <t>sry-101175</t>
  </si>
  <si>
    <t xml:space="preserve">Je suis très insatisfaite de direct assurance, qui m’a tenu des propos contradictoires et me mène en bateau pour ma résiliation . Ils tentent de faire de la rétention client en vous empêchant de résilier!!! La conseillère prétexte de faux arguments pour refuser ma résiliation : plusieurs motifs dans ma lettre ( alors que loi Hamon et modèle pris sur résilier.com) , le fait que ce soit moi qui résilie et non mon nouvel assureur ( alors qu on peut pour loi Hamon le faire soi même) , délai 30 jours. Une conseillère DA m avait pourtant assurée Lors de mon appel précédent par oral que je pouvais justement en le faisant loi même et en en invoquant la loi Hamon. Selon le conseiller la règle n est pas la même pour vous empêcher de résilier.
La loi Hamon fonctionne , ne les écoutez pas s ils vous disent que non, c est pour vous obliger à re-souscrire chez eux!!!! De mon côté je vais réitérer ma demande de résiliation et s il le faut pourSuivrais au médiateur , à l acpr. C est interdit de refuser une résiliation loi Hamon désormais 
En plus le chemin d accès pour les contacter par mail est quasi introuvable ( encore une obligation qu ils ont et ne respectent pas)
</t>
  </si>
  <si>
    <t>nadia-b-126098</t>
  </si>
  <si>
    <t>Je vais voir, c est la première fois que j utilise cette application. Je ne sais pas encore. Il faudra voir dans le temps. Ce n est pas sur une souscription que l on peut vérifier.</t>
  </si>
  <si>
    <t>yoann-r-135192</t>
  </si>
  <si>
    <t>Simple et efficace. Rien à dire . Service client disponible . Assurance conseillé par un ami. Après avoir essayé alors que j'étais dans une autre assurance je paie aujourd'hui moins cher</t>
  </si>
  <si>
    <t>sophie-s-114308</t>
  </si>
  <si>
    <t>satisfait dans l'ensemble des prestations et explications en regle générale.
l'informatique et la transmissions été claire et compréensible ,tres bien éxpliquer.
Cordialement Votre.</t>
  </si>
  <si>
    <t>loosveldt-g-125969</t>
  </si>
  <si>
    <t>Simple et rapide, clair et concis, accueil très sympathique... j'espère qu'en cas de besoin, ce sera aussi facile. Bonne économie sur le tarif... à voir par la suite !</t>
  </si>
  <si>
    <t>jojo-61387</t>
  </si>
  <si>
    <t>a fuir !! assure depuis plus de 10 ans 2 eclats sur un parebrise et 1 accrochage en stationnement  on vous assure plus une nouvelle voiture malgré bonus de 50 si vous avez un eclats sur le pare brise    ne faites pas reparer attendez  qu il casse ca leur coute plus  cher ,et vous pouvez peu etre passer un an de plus</t>
  </si>
  <si>
    <t>19 novembre 2017 suite à une expérience en novembre 2017</t>
  </si>
  <si>
    <t>tetedebois76-58944</t>
  </si>
  <si>
    <t>Suite à un malus d'un jeune conducteur ils proposent des assurances  très compétitives malgré le passé du conducteur.</t>
  </si>
  <si>
    <t>sophiew-98162</t>
  </si>
  <si>
    <t>L'équipe est rapide, efficace et en plus agréable ! La gestion en ligne d'une simplicité géniale. Et  un prix défiant toute concurrence pour une situation particulière et difficile. Je recommande vivement l'olivier assurance !</t>
  </si>
  <si>
    <t>13 novembre 2021 suite à une expérience en octobre 2021</t>
  </si>
  <si>
    <t>dakota-139555</t>
  </si>
  <si>
    <t xml:space="preserve">pour un degat des eaux exterieur rupture d'une canalisation la Macif a superbement pris ses responsabilités en m indemnisant  assez correctement.
je vous que depuis que je suis assuré chez eux je n'ai jamais eu à me plaindre
J'ose esperer que cela continuera ainsi
Nb c idem concernant mon véhicule
</t>
  </si>
  <si>
    <t>dotty-78575</t>
  </si>
  <si>
    <t>Néoliane est la mutuelle que j'ai souscrite pour mon chien en 2015 les remboursements étaient assez réguliers jusqu'à ce que mon chien tombe malade et occasionne des frais plus importants à partir de là les remboursements ont commencé à être plus problématiques avec nécessité de relances et depuis le mois d'octobre 2019 je n'ai plus de remboursements. Il était très compliqué de les avoir au téléphone ( entre 30 et 45 minutes d'attente) mais on y arrivait parfois depuis hier les numéros ne sont plus attribués. Aucune réponse non plus du côté des réclamations. Les prélèvements concernant la cotisation eux continuent.</t>
  </si>
  <si>
    <t>abdoul-cire-k-107593</t>
  </si>
  <si>
    <t>Très satisfait du contrat d’habitation. Prix très intéressant. Ça vaut le coup de prendre un contrat d’habitation chez direct assurance. Un service très efficace.</t>
  </si>
  <si>
    <t>06 décembre 2017 suite à une expérience en décembre 2017</t>
  </si>
  <si>
    <t>oli-59433</t>
  </si>
  <si>
    <t>Attention, ils sont fourbes, sournois et manipulateurs. Ils vous font souscrire à des contrats que vous n'avez pas sollicité et ceux de manière abusive et détournée</t>
  </si>
  <si>
    <t>rachou-56207</t>
  </si>
  <si>
    <t>Manque total d'efficacité. n'endosse aucune responsabilité. véhicule accidenté depuis 15 jours. Ils m'ont dit que la voiture avait été transféré au garage. N'ont pas fait les vérifications nécessaires. Résultat : l'expert est passé pour rien, mais ce n'est pas de leur faute!!!.Assurance très chère pour le niveau de garanties proposé!</t>
  </si>
  <si>
    <t>trainepouch-59462</t>
  </si>
  <si>
    <t>Cela fait plus d un an que je demande des explications
au sujet d une cloture de rente.Aucune réponses!!!!!!!!!!!!Lettre AR Mail Ct rien. Peux t on esperer une réponse</t>
  </si>
  <si>
    <t>nacim--c-125357</t>
  </si>
  <si>
    <t>Des tarifs très attractif Des bons devis April moto pour moi est une assurance bien placé au niveau Tarif sur les assurances moto J’ai déjà été assuré chez April moto c’est pour cela que je reviens assurer mon nouveau véhicule</t>
  </si>
  <si>
    <t>akim-63928</t>
  </si>
  <si>
    <t>J'avoue être surpris pas certains avis négatif qui me font même peur pour la suite! je poste mon avis et c est bien la première fois pour rétablir une part de positif car je suis hyper satisfait de la maif. Pour commencer en terme de qualité d'écoute de de service client je suis énormément satisfait! Mon beau  frère est courtier en assurance et il est  lui même  très surpris de la maif! encore plus avec le problème qu'il m'est arrivé récemment et que je vais vous raconter par la suite! En terme de prix et pour la qualité de la formule plénitude il n'a jamais pu s'aligner donc j'ai quitté son agence pour la maif ( je suis formateur donc un tarif très correct) et depuis ce n'est que du bonheur! il y a quelques jours ma voiture est tombé en panne en un coup de fil j'avais une voiture chez un loueur qui m'était réservé! je l'ai eu pendant 7 jours ( 4+2+1) et la veille au soir de rendre le véhicule (une twingo 2018 que j'ai eu avec 5 km au compteur) j'ai embouti le pare choc dans un petit poteau(de protection) sur un parking dans le noir! le pire c'est que la voiture je l'avais garé hyper loin pour pas qu'une personne ne nous donne un coup de porte! j'en avais pris soin comme jamais (800 euros de caution). j'ai passé une nuit affreuse et j'étais décomposé! je savais plus quoi faire j'avais trop peur de perdre ma caution! Meme mon beau frere m'a confirmé que le loueur prendrai la caution puis que je me ferai remboursé peut être  par mon assurance mais pas sur car dans le contrat du loueur le rachat de franchise n'était pas valable en cas de négligence! Après de longue respiration j'ai appelé la maif et la ils ont été exceptionnels ils m'ont rassuré et dit que je n'avais pas à m'en faire et que je ne devais surtout pas repartir sans ma caution de chez le loueur et que si il y avait un pb il fallait les appeler! bien sur arrivé chez le loueur (AVIS) le gars il me rit au nez en me disant "a quoi sa sert qu'on vous prélève 800 euros de caution  si on s'en sert pas! je lui explique la conversation avec la maif et il me dit en riant "ah c'est normal votre assureur va pas vous dire le contraire c'est tous les mêmes" et la il m'annonce que j'en ai pour 750 euros! je ne lâche pas l'affaire et lui demande d'appeler la maif! Avant ca il appelle son responsable et un collègue d'une autre agence qui lui disent qu'il doit prélever la caution et que ça n'existe pas une assurance qui règle l'affaire sans que l'on passe par la caution! et la je réussi à joindre la maif, explique la situation (j'avais peur de passer pour un c.. il avait réussi à me mettre le doute) et la elle me demande de lui passer le loueur!!!! et la le kiff total quand il a mit le haut parleur! elle lui à claqué très poliment "il n'a qu'une certitude à avoir dans ce dossier c'est que monsieur D.... (moi) ne sera pas débité d'un centime et vous aller lui rendre sa caution!!! elle lui a claqué deux trois trucs liés au contrat et le gars il était bien dégoûté!!! l m'avait assuré que quoi que dise mon assurance il écouterait son chef!!ahahaah Merci la Maif! après le coup de fil j'ai attendu 5 min qu'il reçoive mail de prise en charge du préjudice et je suis reparti avec ma caution et des excuses en prime!!jamais j'aurai imaginé qu'un assureur me traiterai avec tant d'égard! Mes 4 collègues de boulot sont passé chez la Maif avec ce que je leur avait dit (avant même cette histoire) et ils sont tout autant satisfait que moi! et Surtout en temr de prx c'est hyper avantageux( peut être lié au statut de formateur)! Donc pour la premiere fois de ma vie je laisse un commentaire car je ne pouvais pas continuer à voir autant de choses négatives sas réagir! Il faut parfois que les satisfaits prennent la parole sinon les avis de certains influence de manière erronée le choix de futur client qui serait heureux chez eux! J'ai rien à gagner et je ne suis pas un faux commentaire mdr ! Pour le moment pas d'augmentation dans mon échéance et pas de malus lié à cette affaire!je vous tiendrai informé. Pour continuer dans mon malheur j'ai reçu un caillou sur mon pare brise et j'ai bris de glace mais bon je patiente car je veux pas qu'il pense que j ai que des problèmes doc affaire à suivre! 
Je laisse mon adresse mail si une personne souhaite plus de détails. Voila franchement c'est une superbe assurance! j'y suis depuis deux ans et j'ai même  réussi a gagner énormément sur mon assurance de prêt maison à la banque postale en montrant un devis assurance de la maif! La BP pouvait pas s'aligner mais j'ai gagner 40 pourcents ahah!!</t>
  </si>
  <si>
    <t>lombard-r-121302</t>
  </si>
  <si>
    <t>Service client &amp; vente très agréable !
Il y a eu quelques incohérences au niveau des prix lors des devis en ligne. Cependant, lors de l'appel, cela a été à mon avantage.
Je recommande votre assurance à tous mes proches !</t>
  </si>
  <si>
    <t>don-l-106362</t>
  </si>
  <si>
    <t xml:space="preserve">Je suis satisfait du prix . Le service internet utiliser est tres rapide et tres facile a comprendre. 
Le portail est aussi facile a comprendre et peut etre utiliser par une personne avec ou sans experience. </t>
  </si>
  <si>
    <t>jcgl-65791</t>
  </si>
  <si>
    <t>Inscription facile. Le dépôt des documents est aisé.
J'ai reçu ma carte verte bien que je n'avais que l'attestation de dépôt du dossier de carte grise (un mois d'attente pour obtenir le certificat...)</t>
  </si>
  <si>
    <t>coline-102672</t>
  </si>
  <si>
    <t>J'ai signé un contrat obsèque en septembre 2019. Depuis impossible de recevoir mon dossier malgré d'incessantes promesses : à cause du virus, ces contrats très sécurisés ne peuvent se faire en télétravail..., je ne sais pas combien de fois je devais recevoir "DEMAIN MATIN"... Semaine dernière on m'annonce que mon contrat a été "rejeté" cause erreur... dans mon code postal. J'ai rectifié vous aurez le contrat au plus tard à 15 heures... Vraiment pas une compagnie sérieuse... Désolée !</t>
  </si>
  <si>
    <t>didier-60476</t>
  </si>
  <si>
    <t>macif ferait mieux d'embaucher du personnel plutot que de sponsoriser un marin et son bateau ! 3 mois de retard de paiement pour une indemnisation corporelle . Les employes croulent sous les dossiers ! Je pense que les societaires prefereraient voir leur cotisation affectés à embaucher du personnel et traiter  leur dossier plutot qu' a un voilier ! Donc futurs clients fuyaient macif si vous souhaitez un traitement reactif de vos dossiers !</t>
  </si>
  <si>
    <t>cha-78312</t>
  </si>
  <si>
    <t>tout va bien quand cava, PUBLICITE MENSONGERE, j'ai eu un vandalisme sur ma voiture cette nuit, j'ai porté plainte à 08h et leur ai fait suivre la plainte car ils me disent qu'ils ne peuvent absolument rien faire sans, seulement depuis pas de nouvelles, je rappel, il me dise qu'ils ne peuvent toujours rien faire car ils ont un problème informatique, en attendant me voici bloqué depuis 06 h du matin ....... c'est mon premier incident et je pense c'est celui qui me fera résilier</t>
  </si>
  <si>
    <t>lagarrigue-m-114886</t>
  </si>
  <si>
    <t xml:space="preserve">Le conseiller que j'ai eu au téléphone pour souscrire à l'olivier assurance, était vraiment très aimable, très courtois et a prit le temps de bien tout expliquer. Je le remercie
Et niveau prix, en tant que jeune conductrice, l'olivier assurance était vraiment la plus intéressante. Vraiment pas déçue. </t>
  </si>
  <si>
    <t>julien-comte-88499</t>
  </si>
  <si>
    <t>Bonjour, aujourd'hui alors que je venais de m assurer chez vous pour la moto que je viens d acquérir ( le 4 mars ) vous m avez proposé 2 solutions:
baisser les garanties, de passer de tiers + vol incendie à tiers incendie.
Ou 
simplement résilier pour non présentation de documents....
En effet il me manque 2 documents, le gravage et l l'antivol SRA, documents que je ne peux actuellement récupérer puisque vous l aurez remarqué, nous sommes en confinement et les magasins sont fermés!!!!!
Donc vous me proposez d assurer la moto avec des garanties dont je n ai pas besoin pour l instant puisque je ne peux pas utiliser mon véhicule!!!!! Nous sommes en confinement!!!!!!
La seule chose qui est indispensable pour moi aujourd'hui est que la moto soit assurée contre le vol puisque la seule chose que l engin risque c'est : LE VOL!!!!!
Sachant que la moto est dans un garage fermé qui lui-même est dans une cour fermée par une barrière à clefs, pour l instant vous n aviez qu a prendre les mensualités en attendant la fin du confinement.
Aujourd'hui alors que nous parlons d'union nationale encore une fois, vous, les assureurs, faites preuve d'égoïsme et de lâcheté.
Bien à vous et bon courage pour la suite...</t>
  </si>
  <si>
    <t>patrick-d-106868</t>
  </si>
  <si>
    <t>Bonjour,
Tarifs compétitifs pour un de mes véhicules.
Etablissement devis et mise en œuvre du contrat faciles bien que l'interface web soit perfectible (téléchargement des documents demandés pas très intuitif).
En revanche, une fois les documents téléchargés, validés sauf un toujours en attente, je continue de recevoir des notifications pour me demander de les télécharger... petit bug ?</t>
  </si>
  <si>
    <t>catherine-e-115263</t>
  </si>
  <si>
    <t>Je suis satisfaite des prix et des services proposés et de l'accueil.
Direct assurance est a recommandé pour les services offerts et l'accueil offert.</t>
  </si>
  <si>
    <t>stephane-p-129660</t>
  </si>
  <si>
    <t>Je suis satisfais du service.
Une question concernant mon assurance Auto, c'est moi qui paye l'assurance de ce véhicule depuis le début de notre contrat, mais je ne comprends pas, alors que le contrat change, mais que c'est moi qui paye toujours, pourquoi me facturer plus de 88 euros alors que je n'ai pas changé d'assureur ? Merci pour votre réponse, cordialement, Mr PYCKHOUT Stéphane.</t>
  </si>
  <si>
    <t>marinalefevre-78067</t>
  </si>
  <si>
    <t>A fuire impérativement.... Hyper cher.... Aucun suivi aucune satisfaction.... Un rejet de prélèvements en fin d année suivi d un passage du coup au trimestre sans aucun courrier sans aucun appel téléphonique.... Un trimestre de presque 1000e que je dois payer suite à un courrier de rappel ????!!! en date du 25 mars.... Trimestre que je paye en intégralité par carte bleue le 10 avril....rien ne m est dit du tout... On prend mes sous avec grande facilité !! Accident responsable le 19 avril... Refus de prise en charge lorsque j appelle la dépanneuse.... On m apprend alors que je suis résiliée..!! .. Pour des cotisations annuelles à plus de 3200e car je roule beaucoup les services rendus sont pourris ignobles.... J ai du payer 4900e de réparations  depuis pour des dégâts car l autre véhicule portait une boule d attelage et ma voiture était vendue... Galère financière pas possible... Et depuis avril des tonnes de mails et d appels et toujours aucune réponse à ce jour.. .. Jamais les mêmes interlocuteurs.... C est une honte un scandal... Sans parler d un autre sinistre ou je n'étais pas responsable et l autre véhicule à fait un deli de fuite j ai noté la plaque porter plainte et tout mais rien à faire la non plus.... On est des vaches à lait.... C est moi qui prend le malus et qui paye la franchise... Alors q la dame me rentre dedans à un feu rouge sous la pluie.... Et j en passe et j en passe.... Des que je peux je me sors de la !!!</t>
  </si>
  <si>
    <t>abloucha-80194</t>
  </si>
  <si>
    <t>Bonjour,
Juillet 2018, mon épouse va demander des comptes à un voisin psychopathe qui venait de nous insulter gratuitement pour la énième fois depuis des années. Ce sinistre individu, fort de son courage l'a empoigné fermement par la gorge et bien-entendu, je me suis porté à la rescousse de mon épouse pour m'apercevoir que cet individu avait un énorme couteau de chasse qu'il a utilisé contre moi. Résultat: 2 semaines d'hospitalisation avec pronostic vital engagé et.....165 jours d'ITT.
Nous avons donc sollicité la Macif au travers d'un contrat spécifique Garantie des Accidents de la vie privée qui stipule notamment clairement que la légitime défense était (heureusement!!) permise.
La Macif a tout mis en œuvre pour ne rien débourser en mettant en avant que j'avais participé à une rixe!!!??.. Si j'avais su, j'aurai dû laisser ce psychopathe assassiner mon épouse!!
La Macif est d'une extrême mauvaise foi et elle pratique une politique à peine voilée d'obstruction des dossiers de dédommagement. Après 30 années de fidélité aveugle, je résilie tous mes contrats ainsi que ma famille très solidaire.
D'ailleurs si on analyse bien tous les commentaires négatifs du forum et il y en a pléthore, il en résulte que la Macif n'honore pas ses responsabilités contractuelles et déjouent par tous les stratagèmes son obligation de réparation.
A éviter absolument sauf si vous considérez qu'elle est efficiente parce que vous vous contentez de régler les cotisations sans jamais les solliciter. c'est seulement à partir de ce dernier point que vous risquez de vite déchanter.
Cordialement.</t>
  </si>
  <si>
    <t>vincentg-90386</t>
  </si>
  <si>
    <t>QUALITE DU SERVICE CLIENT: CATASTROPHIQUE
Suite au décès de mon père mi-mars, j'ai pris essayé de prendre contact avec l'Afer. Il a fallu plus d'un mois d'appels répétés pour que quelqu'un décroche et indique la marche à suivre. Toutes les pièces ont été envoyées début mai, et aucun accusé de réception n'a été reçu.
Depuis, j'essaie de contacter l'Afer plusieurs fois par semaine. Après trois semaines et une quinzaine d'appels, la personne de la réception m'a indiqué que le dossier de succession n'était toujours pas ouvert. Après deux semaines supplémentaires, une autre personne de la réception m'a indiqué que l'état du dossier ne pouvait pas m'être communiqué. Les seuls emails que j'ai reçus après un mois et demi ont été pour m'indiquer que l'Afer avait, soit-disant, jusqu'à fin aout pour considérer la demande de règlement de la succession et que mon insatisfaction était mentionnée au « service qualité. Toutes les autres sociétés d'assurance-vie ont procédé aux règlements en 2 à 3 semaines, moins de temps qu'il ne faut à l'Afer pour indiquer que le dossier n'a même pas été ouvert !
L'ironie est frappante, et il est clair que cette entreprise est incapable de faire face à ses engagements. 
La qualité de ses relations clients est en-dessous de tout. A éviter autant que possible !</t>
  </si>
  <si>
    <t>mathdfy-53540</t>
  </si>
  <si>
    <t>Ne jamais choisir cette assureur !!! En attente depuis + de 3 mois d'une indemnisation suite à un arrêt de travail. Le service client fait tout pour faire traîner le dossier afin de ne pas payer alors que tous les justificatifs ont été envoyés. Juste scandaleux.</t>
  </si>
  <si>
    <t>lfbd-53486</t>
  </si>
  <si>
    <t>Assurance avec une communication positive et près de ses clients. Protectrice envers les services ajoutés et à la carte.</t>
  </si>
  <si>
    <t>chettab-m-128481</t>
  </si>
  <si>
    <t>je suis satisfait
le prix reste un peu élevé pour une ancienne voiture mais cela reste convenable.
L'accueil téléphonique était bien et les explications bien précises</t>
  </si>
  <si>
    <t>anais-57239</t>
  </si>
  <si>
    <t>Aucune aide relationnel 0 perte des pièce original que je leur et donner pour me rembourser lamentable</t>
  </si>
  <si>
    <t>gregory-s-130227</t>
  </si>
  <si>
    <t>Super je suis très content merci beaucoup rapide efficace je n'ai pas hésité à m'assurer a cette compagnie d'assurance je ne pense pas être déçu merci !</t>
  </si>
  <si>
    <t>dfjldku-76714</t>
  </si>
  <si>
    <t>A éviter absolument, prélèvent trop et ne remboursent pas. Et jouent sur les conditions pour se justifier alors que très mal expliqué.
Un entreprise américaine dans toute sa splendeur : Argent argent argent !!!!!!!!!!!!</t>
  </si>
  <si>
    <t>charly-s-106037</t>
  </si>
  <si>
    <t xml:space="preserve">Super service
Condition d'assurance que nus voulions 
Prix tre abordable 
et pour le ce qui est du temps d'attente au telephne c'est tres peux 
Je recommande </t>
  </si>
  <si>
    <t>euge-100321</t>
  </si>
  <si>
    <t>Une mutuelle qui ne devrait pas exister !!! 
Elle pousse faire des "forfaits famille" mais impossible d'inscrire ma conjointe et mes enfants Harmonie mutuelle nous RE réclame de l'argent sur ce fameux forfait famille qui est déjà à 165€ par mois.
Une honte !!! On nous trimbale de service en service pour ne rien faire par la suite, et nous envoyer un papier nous réclamant 165€ en plus
Scandaleux !!!!</t>
  </si>
  <si>
    <t>philippe-cavenel-97234</t>
  </si>
  <si>
    <t>Mon contrat pour ma Passat n'ayant pas été reconduit par tacite reconduction + assistance téléphonique injoignable + ne répond pas aux emails, j'ai du envoyer un recommandé pour obtenir mon attestation d'assurance (que je n'ai plus depuis fin juillet 2020 et que j'attends toujours), donc niveau de satisfaction particulièrement bas, je vais dès que possible changer d'assureur. Sinon le niveau de prix est bas, certes, mais sans un minimum de service associé, peu d'intérêt de rester en fait !</t>
  </si>
  <si>
    <t>pakontent-52537</t>
  </si>
  <si>
    <t>Encourage les mauvais conducteurs sous prétexte de convention d'assurance. Vous êtes un bon conducteur tant que vous ne passez pas la ligne médiane ( même si vous faite n’importe-quoi).</t>
  </si>
  <si>
    <t>mendy-a-113931</t>
  </si>
  <si>
    <t>le prix de la cotisation est correct pour le reste je n'ai pas d'avis et je trouve qu'il n'est pas nécéssaire de devoir en donné un pour valider cette page...</t>
  </si>
  <si>
    <t>said-c-125459</t>
  </si>
  <si>
    <t>Cela a été très rapide mais a voir par la suite quand je recevrais la vignette, contrairement aux autres assurances ils répondent vite et prennent vite en charge</t>
  </si>
  <si>
    <t>patrice-v-126317</t>
  </si>
  <si>
    <t>Satisfait d votre service rapide content de votre assurance scooter je vous remercie bocoup sa ma l'air d'être une très bonne assurance scooter à très bientôt mr venant.</t>
  </si>
  <si>
    <t>le-maude-talance-f-125558</t>
  </si>
  <si>
    <t>Le monsieur que j'ai eu au téléphone était vraiment super très pro et patient je recommande vivement . Énonce claire et limpide . merci beaucoup .....</t>
  </si>
  <si>
    <t>loup-135178</t>
  </si>
  <si>
    <t xml:space="preserve">Je suis en arrêt de travail depuis 3 mois. Je paye une assurance très chère afin d'être couverte s'il m'arrivait quelque chose. Je suis à mon compte.
Non seulement, j'ai dû attendre 2 mois avant d'être indemnisée car ils vous enlèvent 1 mois d'office alors que j'avais pris une franchise de 15 jours.
Et alors que je devais être payée le 25 de ce mois, Rien. J'avais appelé pour m'assurer de la date de paiement 2 fois, le 1er septembre et le 24 septembre. On m'a bien dit que je serai payé le 27 septembre car le 25 tombait un samedi.
Et maintenant, on me dit que mon dossier est en attente puis qu'il y a un problème informatique ! J'ai déjà 200 euros de frais bancaires suite à leur incompétence. Vous avez des moutons qui vous répondent qu'ils ne peuvent rien faire !
Des incompétents qui ne prennent aucune responsabilité et qui vous laissent dans une situation dont ils sont les seuls responsables à un moment où on est en arrêt de travail cad dans un moment de fragilité ! </t>
  </si>
  <si>
    <t>menteur-o-115338</t>
  </si>
  <si>
    <t>suite à ma demande d'assurance pour mon véhicule Opel Mériva je suis entièrement satisfait de vos service qui son conforme a mes exigences  je suis très satisfaite</t>
  </si>
  <si>
    <t>y14370-88399</t>
  </si>
  <si>
    <t xml:space="preserve">Ils ne remboursent rien, cherchent des liens antérieurs pour ne pas vous rembourser.
Mêmes les vétérinaires déconseillent. 
Je n'ai pas assez réfléchi avant de souscrire. 
A FUIR </t>
  </si>
  <si>
    <t>galou-csi-80380</t>
  </si>
  <si>
    <t>Satisfaite de ma mutuelle interiale tant qu'il n'y avait rien de spécial à demander. Remboursements arrivant à temps, interlocuteurs du service client agréables. Mais voilà... En arrêt maladie suite à une grossesse, je tombe à demi traitement sur une période de 2 mois... Dossier plus que complet envoyé en avance car j'ai prévu le coup. Sauf que réponse qui tarde pour finalement arriver négative pour cause de délai de stage ! Sauf que sur le bulletin d'adhésion, sous le 3eme petit Asterix, écrit en caractère moins 12 pour que ce soit illisible, il est bien stipulé que la période de stage ne s'applique pas si une même garantie a été résilié simultanément à l'adhésion à interiale. Ce qui est mon cas car sinon je n'aurais pas changé pour voir si l'herbe était plus verte ailleurs... Je leur fais donc remarquer en envoyant mon bulletin de radiation de la mgp, via le site internet et courrier... Pas de nouvelles... Tous les 2 jours appel au service client, qui reste toujours agréable mais incapable d'apporter une réponse, d'ailleurs les informations ne sont pas les mêmes suivant sur qui on tombe au téléphone.... Mais il semblerait que le service gestion soit d'accord avec moi, le délai de stage ne s'applique pas pour moi... Sauf que voilà admettre ça, ça revient à me verser mes indemnités dc on me demande pour effacer ce délai de stage un document que je ne pourrais jamais avoir, concernant une information sur la mgp qu interiale connaît dans tous les cas ! J'ai demandé à être rappeler, je ne sais plus quoi faire pour avoir gain de cause, ça traîne en longueur, personne ne me rappelle. Mais en attendant j'ai donné naissance à ma fille, je suis dans le rouge financièrement, je dois choisir entre payer mes impôts ou les couches pr ma fille... Ça fais 2 mois que ça traîne alors que mon dossier était plus que complet mais le silence est total de la part du service gestion bien caché dans sa tour d'argent !! Et on ose me dire que j'ai le droit à une prime naissance  si jaffilie ma fille sur ma mutuelle, mais que va t on m'inventer pour ne pas me la donner !</t>
  </si>
  <si>
    <t>lara-t-109086</t>
  </si>
  <si>
    <t>Je suis satisfaite de la rapidité et de la facilité, sur le site web, pour créer un contrat. Juste je n'ai pas compris au moment du paiement. J'ai validé le faite de faire un prélèvement tout les 4 du mois pourtant à l'étape d'après vous m'avez valider le faite que pour le commencer le contrat je vais être prélevé la totalité de l'année.</t>
  </si>
  <si>
    <t>djak-67651</t>
  </si>
  <si>
    <t>Cette assureur n'inspire pas confiance, cet assureur facture des frais de courtage à tout va sans être informé</t>
  </si>
  <si>
    <t>jipe175002-96750</t>
  </si>
  <si>
    <t>Je ne suis assuré que depuis 3 ans avec un petit bonus, mais à la réception de mon appel de cotisation, la surprise fut de taille puisque je devrais payer 50 € de plus que l'année précédente sans accident et avec 5 % de bonus en plus... Cherchez l'erreur, moi, je cherche ailleurs</t>
  </si>
  <si>
    <t>pedrillo60-102501</t>
  </si>
  <si>
    <t xml:space="preserve">Assurances de mauvaise foi,même avec une couverture tout risque plus! 
Aucun suivi suite à un sinistre à l'étranger,(accident).
Absence de conseil et de devoir. 
Ne respecte pas les dispositions des contrats souscrits. 
Absence téléphonique suite à un sinistre à l'étranger. 
Le premier garage du coin leurs convient, du moment où la facture n'est  pas à payer. 
Aucun  suivie suite à de mauvaises réparation à l'etranger. 
Absence de contrôle des réparations, 
par l'expert, notamment sur la direction du véhicule  à l'étranger. 
Mise en dangers des conducteurs. 
Ne j'aimais souscrire  la PJ de Pacifica 
Abonnés absente dans un conflit d'intérêt des deux compagnie,(PJ et Assureur). 
</t>
  </si>
  <si>
    <t>damienalsace-94766</t>
  </si>
  <si>
    <t>Que de bonnes expériences. Prise en charge de chaque sinistre et demande en un temps records.
Exemple : Une sortie de route dans le sud de la France ( à plus de 800km de chez moi) J'appelle GMF qui m'a pris en charge rapidement ( un dimanche ) et m'a envoyé une dépanneuse dans l'heure. Voiture remise sur la route et on à pu continuer nos vacances. Et tout  ça pour 0 euros compris dans la clause assistance 0km de mon assurance.</t>
  </si>
  <si>
    <t>pierre-v-122143</t>
  </si>
  <si>
    <t>je suis satisfait du service personnel sympa et attentif facilité de mise en place du contrat et offre très attractive pas de prise de tete et 0 papier</t>
  </si>
  <si>
    <t>mohamed-jamel-r-113729</t>
  </si>
  <si>
    <t>Pas du tout satisfait du prix
Si je demande un devis de votre site en introduisant les même infos (voiture, permis ...) le prix de l'assurance TierMaxi est de 588€/ans contre 663 affiché sur mon compte
Je pense que je vais chercher une autre assurance au bout de mon engagement avec Direct Assurance</t>
  </si>
  <si>
    <t>david-92558</t>
  </si>
  <si>
    <t>Je suis satisfait du service et espère pour la suite. C'était un peu galère car le tarif changeait à chaque connexion. J'ai déjà été assuré chez vous dans le passé mais le tarif avait évolué sans aucun préjudice</t>
  </si>
  <si>
    <t>natacha641-50107</t>
  </si>
  <si>
    <t xml:space="preserve">Franchement des tres bon assureurs mis a par des soucis relationnels avec certaines personnes. Je suis jeune, je n'ai que 2ans et demi de permis, 
Dépannage rapide, bonne prise en charge (accidentée, pas en tord, procédure en cours depuis 1 ans, remboursement véhicule a ''la cote actuelle'' sur les site de vente d'occasion, visite chez l'expert rapide + remboursement rapide avant meme fin des procédure meme judiciaire (...)), et assurance appartement prise récemment </t>
  </si>
  <si>
    <t>madison-h-117345</t>
  </si>
  <si>
    <t xml:space="preserve">Personne agréable,  professionnel et tarif attractif avec de bonnes garanties.
Les devis sont bien suivied, plusieurd personnes m'ont contactés et j'ai eu un très bon tarif </t>
  </si>
  <si>
    <t>muriel-g-121406</t>
  </si>
  <si>
    <t xml:space="preserve">Bonjour,
Je n'ai rien à redire sur le montant de mes assurances et les services rendus.
je suis satisfaites de toutes les fois où j'ai eu recours à vos services.
Cordialement
Mme girard Muriel
</t>
  </si>
  <si>
    <t>ferrero-a-122058</t>
  </si>
  <si>
    <t xml:space="preserve">je suis satisfaite du service et du personnels qui nous conseil très bien
très professionnelles dans les explications et dans le prix 
je vous recommanderais
 </t>
  </si>
  <si>
    <t>estelle7713-49990</t>
  </si>
  <si>
    <t>Je souscris une assurance auto ou on paye 2 mois d'avance + frais de dossier , après paiement , aucun mail de confirmation , je me connecte sur mon compte, je n'ai toujours pas le contrat d'assurance, toujours pas la carte verte provisoire à imprimer, au téléphone ils sont injoignable, je fournis les documents qu'ils demandent mais je ne peux fournir le contrat signé vu qu'il y en a pas , du coup je suis bloqué ! C'est hallucinant comment le service client est très mauvais ! Je pense prendre mon droit de rétractation , demandez le remboursement et allez voir ailleurs ! De plus pour accélérez les choses je vais assigner cette assurance au tribunal si ils ne réagissent pas rapidement, c'est scandaleux  !</t>
  </si>
  <si>
    <t>lixon-j-125166</t>
  </si>
  <si>
    <t xml:space="preserve">                       Je suis satisfaite du service les prix sont très abordable..... et je recommande fortement.....
  Service clientèle l'écoute...</t>
  </si>
  <si>
    <t>aurelien-l-132208</t>
  </si>
  <si>
    <t>Tarifs bas mais toujours très chers pour un jeune permis. Ensuite je en termes de satisfaction, si je souhaite payé mensuellement je paye plus. Bref assurance c'est obligatoire et c'est cher.</t>
  </si>
  <si>
    <t>christian-111305</t>
  </si>
  <si>
    <t>Merci à LEA pour son accueil, sa sympathie, sa gentillesse, la clarté de ses informations et la démarche à suivre concernant ma demande pour l'envoi de documents. Christian.</t>
  </si>
  <si>
    <t>caigui-102659</t>
  </si>
  <si>
    <t>Attention, la MAIF au moment de vos souscriptions vous fera rêver.
Mais au moment d'un sinistre, aucun service n'a le même langage.
Le service sinistre à Compiègne est une catastrophe de gestion quasi insultent au téléphone.
Ils m'ont laissé sans chauffage malgré l'hiver avec mes 7 locataires, absolument aucune réponse apportée, ne connaissent même pas la façon de gérer une pompe à chaleur. J'ai la protection juridique chez eux, et ils refusent d'engager des procédures contre eux mêmes..  Tout est parfaitement verrouillé et chaque service connait la musique..
Surtout ne pas s'engager chez eux.</t>
  </si>
  <si>
    <t>titia-65023</t>
  </si>
  <si>
    <t xml:space="preserve">Victime d'un sinistre sur ma voiture depuis 3 semaines.
Toujours en attente du dédommagement de mon véhicule. aucune prise en charge m'a été proposé.
Service sinistre vraiment désagréable au téléphone.
je ne recommande vraiment pas cette compagnie d'assurance. </t>
  </si>
  <si>
    <t>geoffray-117006</t>
  </si>
  <si>
    <t>Je met une étoile car on ne peut pas mettre moins.
J'ai fait une demande de devis et 6 semaines que je l'attend un retour !!!! la seule réponse que l'on a en retour, c'est merci de patientez.
Je vais bloquer mes prélèvements et quand on m'appellera je vous demanderais de patientez aussi !!!!!
c'est une honte !!!!!! surtout fuyez .....</t>
  </si>
  <si>
    <t>raya-92515</t>
  </si>
  <si>
    <t>Prix correcte met je m’attendais à mieux  . Contente que je peux surveiller ma voiture  . Je réfléchis je reviens vers vous à très bientôt . Application très bien</t>
  </si>
  <si>
    <t>cachou-55343</t>
  </si>
  <si>
    <t>Tout est bien tant que l'on a pas de problèmes, après, c'est une autre histoire.
étant passé en invalidité catégorie 2, mon dossier est bloqué (expert médical vu depuis près de 2 mois) et toujours aucune réponse pour débloquer mon dossier indemnisation
tous les appels se soldent par une attente de 3/4 d'heure pour se faire entendre que le dossier n'est pas encore instruit.
bref, déplorable, surtout lorsque l'on est en invalidité pour cause de problèmes psychiatriques, quel réconfort</t>
  </si>
  <si>
    <t>thierry-g-110583</t>
  </si>
  <si>
    <t>souscription très simple et très rapide
tarifs  très compétitifs que ce soit tiers minimun ou tourisques 
très bonnes explications
très clair et compréhensif</t>
  </si>
  <si>
    <t>valentine-o-137778</t>
  </si>
  <si>
    <t>Satisfait mais pas de renseignement sur le nom de l’adhérent donc pas de première connexion a faire j’espère plus de détails dans les jours qui suivent</t>
  </si>
  <si>
    <t>aziz-b-114381</t>
  </si>
  <si>
    <t>Super rapide efficace et surtout très bon prix! Je recommande vivement à tout le monde c'est vraiment les meilleur sur le marché d'assurance vous avez qu'à regarder!</t>
  </si>
  <si>
    <t>nzoumba-moukaga-a-138106</t>
  </si>
  <si>
    <t>Je suis satisfait du service qu'offre Olivier Assurance. Service sinistre très réactif, et des offres très attractifs pour une meilleur couverture de l'assuré.</t>
  </si>
  <si>
    <t>mickael-t-114073</t>
  </si>
  <si>
    <t>depuis 2019 que je suis chez vous et avoir eu aucun probleme de prélèvement ni de retard de paiement je ne comprend pas qu on puisse avoir deux contrat surtout quand on clique sur déménagement et oui nous avons eu des problèmes donc on ne pense pas forcement à résilier dans les temps et quand on envoi les papiers on ne nous rembourse pas la totalité c'est un veritable scandale pour ma part je ne fais plus confiance a direct assurance car je viens de perdre 150e donc un vrai dégout de cette assurance car j ai déjà eu d autre assurance qui remboursé correctement</t>
  </si>
  <si>
    <t>oliv-64409</t>
  </si>
  <si>
    <t>Attends un peu avant de te réjouir Stéph. Moi aussi j'étais très content. Assurance prise par tél avec envoi des relevés d'assurance précédent : oui, on vous assure. Envoi du premier paiement : mensualité + frais dossier. Et ...3 semaines plus tard, mail : finalement on ne vous assure PAS !7 sinistres en - de 3 ans ? 1 responsable ...les autres ? 1 collision NON responsable et ...les réparations d'impact du pare-brise, et  Quid de mes 85€?????</t>
  </si>
  <si>
    <t>solt-m-114358</t>
  </si>
  <si>
    <t>Les prix sont abordables
Et très bon accueil 
Réponds très gentiment aux questions très très contente de cet assureur a recommander sans hésitation merci</t>
  </si>
  <si>
    <t>alexandra-g-128101</t>
  </si>
  <si>
    <t>Jolie économie ! Je suis ravie . J'économise 130€ par an avec de meilleures garanties. Mes parents sont déjà chez vous. Je vais regarder pour la mutuelle santé !</t>
  </si>
  <si>
    <t>pascal-106530</t>
  </si>
  <si>
    <t>Mutuelle catastrophique remboursement tres tardif voir pas de remboursement sous prétexte que la ss n'a pas transmis leur prise en charge, conseiller aux abonnés absent... Bref fuyez cette mutuelle</t>
  </si>
  <si>
    <t>solisami78-87933</t>
  </si>
  <si>
    <t>Une mutuelle très difficile à joindre quand on en a besoin et qui fait plein d'erreur dans les dossiers.</t>
  </si>
  <si>
    <t>camboui-103410</t>
  </si>
  <si>
    <t>Très bonne couverture sociale un peu chère. Mais la qualité se monnaye un peu plus. Une bonne équipe à l'écoute téléphonique. Une mutuelle à conseiller.</t>
  </si>
  <si>
    <t>alain-k-117860</t>
  </si>
  <si>
    <t>j'ai eu une panne de voiture il y a plusieurs années, j'ai été pris en charge à 100% avec taxi aller et retour du garage, et ça c'est le plus important dans un moment de grande solitude et maintenant je reçois un remboursement de 146.94€ car je n'ai pas eu d'accident durant 5 ans.   Encore un grand merci Direct assurance</t>
  </si>
  <si>
    <t>carinou--114436</t>
  </si>
  <si>
    <t xml:space="preserve">Contrat souscrit en septembre.
Énorme problème de prises en charge malgré les garanties correspondant.
Mieux vaut ne pas avoir besoin d’examens clinique ou hospitalisation.
Je ne compte plus les sommes qui ne m’ont été remboursé.
De plus un de mes enfants s’est retiré de celle ci ;couvert depuis mars par la mutuelle entreprise,neoliane s’est prélevé jusqu’au mois de mai .
</t>
  </si>
  <si>
    <t>ava-53661</t>
  </si>
  <si>
    <t>Très mauvais</t>
  </si>
  <si>
    <t>fany972-77837</t>
  </si>
  <si>
    <t>Ne rembourse pas rapidement il faut attendre environ quinze jours avant d être remboursé malgré la télétransmission. Il faut envoyer la facture. J ai connu mieux en matière de mutuelle</t>
  </si>
  <si>
    <t>laloose-68374</t>
  </si>
  <si>
    <t>qualité du service client dommage qu'on puisse pas mettre zéro !!!! nuls nuls nuls !!!! fuyez les comme la peste!
a part vous dire de se connecter sur l'espace perso ... sauf que le site ne fonctionne pas, vous payez et impossible de récupérer votre attestation d'assurance sur l'espace perso! il s m'ont envoyé une attestation provisoire avec juste mon nom et prenom meme pas la plaque du vehicule aucun renseignements. j'en croyais pas mes yeux d'une telle imcompetence!!! bref de la folie une equipe de branquinolles comme j'en ai jamais vu ailleurs!!!</t>
  </si>
  <si>
    <t>babs-108294</t>
  </si>
  <si>
    <t>LAMENTABLE ET REVOLTANT.
La Matmut n'est plus ce qu'elle était. Nous sommes sociétaires depuis plusieurs générations dans ma famille, et avons toujours été globalement satisfaits. 
Sauf depuis quelques années.
PREMIERE CHOSE, ils ont changé leur standard téléphonique, avant lorsque l'on appelait on tombait sur notre agence de La Ciotat, maintenant on bascule sur un standard national, et ils sont totalement INJOIGNABLES. Et lorsque l'on se rend en agence, l'on vous dit que le personnel sur place ne gère pas les sinistres, et qu'il faut appeler leur plateforme qui est donc injoignable ... 
Je me suis alors tournée vers un autre moyen de communication, j'ai envoyé plusieurs mails sur mon espace client, ils accusent immédiatement réception, mais AUCUNE REPONSE. Je me suis résolue à faire un courrier de réclamation en recommandé A.R. en novembre 2020, j'ai reçu en janvier un courrier accusant réception de ma demande qui m'indiquait qu'ils avaient besoin de plus de temps pour examiner mon dossier, puis PLUS RIEN. 
Je me suis déplacée à plusieurs reprises pour solliciter le directeur de mon agence (qui commence à en avoir assez lui aussi de me recevoir) pour qu'il relance la plateforme, puisqu'il ne peut rien faire de plus. Mais cela ne donne rien, ON NOUS LAISSE POIREAUTER, ET CE DEPUIS NOVEMBRE.
SECONDE CHOSE, ils chipotent pour indemniser, et font preuve d'une mauvaise fois remarquable; en effet notre mur de clôture s'est écroulé suite à des inondations en septembre 2020, dans un premier temps on m'a demandé si nous avions souscrit l'option exterieur, par chance OUI, mais ont refusé d'indemniser car le mur était vieux, ils jouent sur les mots en disant, je cite, que"les inondations sont bien le facteur révélateur de l'écroulement mais n'en sont pas la cause ". Sauf qu'avant les inondations mon mur était vieux, certes, mais il tenait droit, il s'est écroulé suite aux inondations !!!
Voilà où nous en sommes ... 
Évidemment parallèlement à tout cela et dans cet intervalle de temps, ils ont été hypers ponctuels pour nous envoyer nos avis d'échéance, et ne manquent pas de nous prélever tous les mois.
Je tenais à faire part de ma triste expérience avec eux.
Prochaine étape, nous allons prendre un avocat pour nous défendre.</t>
  </si>
  <si>
    <t>claude80-123616</t>
  </si>
  <si>
    <t>Si je pouvais mettre zéro je le ferais.Vous êtes ici dans le pire du pire.Induit en erreur par un mail venant d eux avec une adresse inconnue, impossible de se connecter, alors que j avais accès à mon compte par autre adresse , j ai fait une erreur et résilie un contrat de 13 ans que je ne voulais surtout pas résilier.Aucune vérification faite ni par Générali ni par le crédit agricole par lequel j avis acquis cette assurance. Dès que je me suis rendu compte de cette erreur, j ai essayé en vain d annuler cette vente, mais ils n ont aucune assistance client et sont totalement obtus.
Résultat ce placement ne m a rien rapporte suite à la fiscalité sur les plus valus taxées une seule fois
Donc à moins d être Masi, fuyez tout contât Generali</t>
  </si>
  <si>
    <t>desmars-s-133999</t>
  </si>
  <si>
    <t>tarif intéressant en rapport a notre dernière assureur pourtant client 11 ans chez eux
le contact téléphonique  agréable et courtois, je recommanderais aupres des membre de ma famille</t>
  </si>
  <si>
    <t>09 mai 2017 suite à une expérience en mai 2017</t>
  </si>
  <si>
    <t>dessoudeur69-54545</t>
  </si>
  <si>
    <t>Mon père est décédé depuis plus de 2 mois,il avait un contrat obsèques Reunica.Impossible de trouver un conseiller compétent pour avoir des renseignements sur le contrat et surtout un remboursement.......
Société affligeante de je m en foutisme ,je ne compte plus les coups de fil et les mails envoyés,A FUIR ABSOLUMENT.
(tant que vous etes vivant et que vous payez, tout va bien ,par contre après.....)</t>
  </si>
  <si>
    <t>louloue-62004</t>
  </si>
  <si>
    <t>En arret maladie depuis le 13 decembre 2017,je viens aujourdhui soit le 05 mars 2018 de recevoir un cheque de 44€,je les appelle pour leur demander a quoi cela correspond,ont me reponds que mon complement  n est payé qu a partir du 15 janvier soit 32 jours en moins,quand je leur demande pourquoi ont me renvoi vers mon employeur.mon employeur me dis que non il a bien transmis les documents et que donc ont dois me verser le complement a partir du 13 decembre 2017.Quand ils veulent pas payer ils renvoient la faute à l employeur et en attendant nous ont galère !!!</t>
  </si>
  <si>
    <t>arnaud-f-119100</t>
  </si>
  <si>
    <t>Je suis très surpris que la prime d'assurance augmente de 9% cette année malgré l'augmentation de mon bonus..
Le nombre  général de sinistres ayant diminué je m'attendais à une réduction des primes.</t>
  </si>
  <si>
    <t>eagle0000-61088</t>
  </si>
  <si>
    <t xml:space="preserve">Mieux vaut ne pas avoir de sinistre chez Eurofil . J ai dû me battre avec à l appui des photos pour faire reconnaître un accident où je n étais absolument pas responsable . 
J ai eu un accident responsable en reculant dans une barrière en 2016 et un acte de vandalisme responsabilité nullement en 2017 . Je suis à 50/100 depuis une dizaine d années . 
Eurofil a décidé de me résilier mon contrat pour inadéquation du risque au regard de la politique d acceptation de la compagnie . 
Cette compagnie vous assure si vous avez zéro sinistre responsable ou pas . 
Je suis chez Eurofil depuis 16 ans (2002) avec aussi un contrat habitation . 
EUROFIL m a augmenté ma prime d assurance  suite au sinistre de 2016 de 100€ . </t>
  </si>
  <si>
    <t>09 septembre 2018 suite à une expérience en septembre 2018</t>
  </si>
  <si>
    <t>pascal-66725</t>
  </si>
  <si>
    <t>axa arrive de moins à s aligner sur les tarifs</t>
  </si>
  <si>
    <t>05 novembre 2021 suite à une expérience en avril 2021</t>
  </si>
  <si>
    <t>lilikrz-139022</t>
  </si>
  <si>
    <t xml:space="preserve">Avec mon mari nous avions 2 crédits immobiliers (appartement + maison), nous avons vendu notre appartement. Nous avons fait une renégociation de crédit sur notre maison pour réduire la durée du prêt (de 25 ans à 7 ans). Nous avons vu avec AFI ESCA les tarifs qu'ils pouvaient nous proposer sachant que nos 2 assurances de prêt pour l'appartement et la maison étaient déjà chez eux. 
Les tarifs sont toujours aussi intéressants, notre dossier a été traité rapidement, le conseiller était disponible et à notre écoute. Je recommande. </t>
  </si>
  <si>
    <t>30 septembre 2021 suite à une expérience en novembre 2020</t>
  </si>
  <si>
    <t>aybjlt-135260</t>
  </si>
  <si>
    <t>Alors si c'était possible de mettre 0 étoile au niveau satisfaction je l'aurais mis avec plaisir. une assurance assez forte pour prélever de l'argent sur les comptes de ses clients, mais pas pour en dépenser quand il s'agit d'un sinistre. Sans vous raconter ma vie, je vis une trés mauvaise experience concernant la gestion d'un sinistre qui a eu lieu ça fait des mois. Leurs numéro ne répond absolument jamais. impossible de les joindre ou de discuter de vive voix avec un conseiller depuis des semaines... je vous invite fuire cette assurance autant que possible.</t>
  </si>
  <si>
    <t>olib75-65141</t>
  </si>
  <si>
    <t>A eviter a tout prix. Ils se permettent de laisser leur contrat se valoriser d'année en année ce qui fait qu'au bout de 10 ans vous payez 3 fois plus. Exemple apres 25 ans de fidélité, le passage a l'euro fut un joli pretexte, pour un 4 pieces dans paris en garanti minimale plus de 500€ à l'année</t>
  </si>
  <si>
    <t>27 novembre 2017 suite à une expérience en novembre 2017</t>
  </si>
  <si>
    <t>pubcp-59162</t>
  </si>
  <si>
    <t>Mon avis : peu d'intérêt voire aucun porté aux demandes des clients.....Sur mon assurance habitation RC, je demande l'inscription et une attestation concernant la prise en compte de l'acquisition d'un chien. En réponse de la MAFF, je reçois sans aucune explications un avenant avec une nouvelle tarification, bien sûr à la hausse.
Je réponds que cette forme de réaction ne me convient pas et leur précise à nouveau mon souhait.......rien à faire, aucune réaction ....l'attention de la MAAF est portée sur une cotisation à la hausse !!!!!
C quoi la pub : je l'aurai....je l'aurai ..!!!!!c'est adressé aux clients de la MAFF ??????</t>
  </si>
  <si>
    <t>juju-80527</t>
  </si>
  <si>
    <t>J'ai etait contacter par votre conseillère Lamia qui a était très sympas accueillantes au téléphone et très agréable je vous recommanderez à mes proche comme mutuelle</t>
  </si>
  <si>
    <t>fouad--o-133322</t>
  </si>
  <si>
    <t>Je suis satisfait dj prix et service très bonne offre je suis satisfait du service prix Je suis satisfait dj prix et service très bonne offre je suis satisfait du service prix</t>
  </si>
  <si>
    <t>candlox-65452</t>
  </si>
  <si>
    <t>Tarif très attractif au départ pour attirer le client et une fois les contrats finalisés, hausse régulière des cotisations (assurance habitation : environ 10% d'augmentation par an, assurance auto environ 10% par an pur l'une et cotisation doublée pour l'autre.
Ouverture d'un compte courant uniquement par téléphone et beaucoup de difficultés à le ferme.</t>
  </si>
  <si>
    <t>28 décembre 2016 suite à une expérience en décembre 2016</t>
  </si>
  <si>
    <t>nath-50736</t>
  </si>
  <si>
    <t>conseillère qui est là pour faire du chiffre!!!
un devis qui n'est pas bien fait correctement au début pour vous faire changer le prix.
Dès que que vous voulez corriger on vous demande 15 euros à chaque changement. Même si le contrat n'a pas encore démarrer. Et si vous vous expliqué et que sa soule la personne que vous avez au téléphone on vous raccroche au nez.
moi sur 4 conseillères, 2 on raccroché. Pourtant j'ai étais calme et très correcte enfin tout ca pour dire. Je vous déconseille cette ASSURANCE !!!</t>
  </si>
  <si>
    <t>aucher-m-114389</t>
  </si>
  <si>
    <t>Prix très avantageux et service client très pro.
Cette assurance m'a été conseillée par un ami et je n'hésiterai pas à en faire la pub à mon tour si tout se passe bien.</t>
  </si>
  <si>
    <t>domino-3359-100674</t>
  </si>
  <si>
    <t>Assurance à fuire.... Vous n'avez jamais les mêmes réponses selon le conseiller que vous avez au bout du fil. Et que dire des agences.... L'incompétence doit y être un critère d'embauche. La MACIF est beaucoup plus prompte à vous envoyer des mises en demeure qu'à vous régler ce qu'ils vous doivent</t>
  </si>
  <si>
    <t>igloomaju-103026</t>
  </si>
  <si>
    <t>Bonjour,
Actuellement, mon employeur propose une participation mensuelle à hauteur de 15€ pour un contrat souscrit avec une mutuelle labellisée.
Après contact avec vos services, ceux-ci m'ont informé que vous ne l'étiez pas.
Vous est-il possible d'être partenaire à cette labellisation afin que de nombreuses personnes dans le même cas que moi puisse bénéficier de cette participation, non négligeable.
Je suis très content des services proposés par la MGP mais cette non labellisation de votre part peut nous donner l'envie de nous rapprocher du notre mutuelle qui elle en fait partie.
Cordialement.</t>
  </si>
  <si>
    <t>jean-pierre-l-105696</t>
  </si>
  <si>
    <t xml:space="preserve"> Bonjour
Ma cotisation est  passée  de 378..07€ à 415..75€    en 1 an!
Je trouve que c est beaucoup et pas forcément justifié..
A ce rythme ,  vous allez rapidement rattraper la concurrence</t>
  </si>
  <si>
    <t>georges-57345</t>
  </si>
  <si>
    <t>Toujours satisfait depuis très longtemps. Aucune concurrence valable pour la moto. Et maintenant Auto.</t>
  </si>
  <si>
    <t>marie-rtn-102643</t>
  </si>
  <si>
    <t xml:space="preserve">Je suis assurée à la Matmut depuis plus de 20 ans, je constate depuis plus d'un un manque de sérieux de la part de cette assurance.
Difficultés d'avoir un retour lorsqu'on veut faire fonctionner l'assurance «  qu'on paie tous les mois » .Par contre un conseiller vous appelle chaque jour lorsque vous faites un devis pour cette même assurance. Souhaitant résilier 2 contrats en fin d'année j'ai donc envoyé  un courrier avec accusé de réception le 21 novembre pour cette demande. Je reçois en décembre mon échéancier pour 2021 pour l'assurance de ma voiture et je vois que les 2 contrats censés être résiliés figurent dessus.
Je contacte à nouveau par mail la Matmut à ce sujet...j'attends toujours une réponse... </t>
  </si>
  <si>
    <t>michtiti-75396</t>
  </si>
  <si>
    <t xml:space="preserve"> Clients inconditionnels de la MAAF depuis 50 ans      2 vehicules, 1 camping-car, habitation, resid secondaire, 2 assurances-vie, 1 local profesionnel, 1 appart loué vide, accident de la vie, également assur voiture et habitation pour un de nos fils, force il est constaté  que la politique actuelle de cette mutuelle s'est très dégradée : Aucune considération et la recherche de tout ce qui peut leur permettre de ne pas vous indemniser, En 50 ans nous n'avons eu aucun accident responsable et depuis un mois notre voiture a été volée et soit- disant nous avons fait une fausse déclaration : ils nous menacent de ne pas nous indemniser ( auparavant nous avions la visite d'un de leur enquêteur lorsque que nos avions un sinistre) Ce qui est le propre d'une agence / aux assur sur le web . Tout est gouverné depuis Niort et nous ne sommes que des pions payeurs. A nos âges 75 et 82 ans c'est difficile. Pourqoi ne pas envoyer un enquêteur pour prouver notre bonne foi ?
 </t>
  </si>
  <si>
    <t>chevalier-h-116133</t>
  </si>
  <si>
    <t>Très bon entretien téléphonique, personnel agréable, prix attractif, je suis pour l’instant ravis de cette assurance pour mon premier véhicule. J’espère continuer longtemps avec celle-ci.</t>
  </si>
  <si>
    <t>dumont-pasc-45257</t>
  </si>
  <si>
    <t>tarifs abordables, j'espère qu'en cas de sinistre je ne sois pas déçu d'une assurance en ligne. En attente fin d'année de la baisse du malus..........</t>
  </si>
  <si>
    <t>sandro-102393</t>
  </si>
  <si>
    <t xml:space="preserve">La MAIF traite mon dossier vieux de 2 ans sans jamais me lacher et en étant toujours à mon écoute. Je suis très fier de faire partie des sociétaires MAIF. Enfin une assurance digne de ce nom. Je remercie les interlocuteurs (Mr Go et Mr Micquel) qui ont été à la hauteur de leur mission. Ce n'était pas gagné d'office et je ne les ai pas épargnés mais ils ont toujours été à mon écoute.
Merci encore pour votre implication </t>
  </si>
  <si>
    <t>thierry-d-124519</t>
  </si>
  <si>
    <t>le tarif assurance moto pratiqué par la GMF à garanties égales est largement supérieur à de nombreuses compagnies. Avec trois assurances auto et moto et n'ayant pas eu de sinistre depuis plusieurs années, je trouve que la GMF ne fait pas trop de geste commercial pour garder ses adhérents fidèles (souscription en 1977!)</t>
  </si>
  <si>
    <t>bastille-55263</t>
  </si>
  <si>
    <t>Mon papa est âgé, il souhaite liquider une assurance vie de la Banque Postale à Angers Doutre et le directeur profite de sa faiblesse pour ne pas faire cette liquidation. Il ne veut même pas que j'accompagne mon père alors que, ancien directeur financier de groupes internationaux et actuellement chef d'entreprise, cette action est de mon rôle et de mes compétences. Une plainte pour tentative d'abus de faiblesse va être déposée contre la Banque postale et contre le directeur de cette agence. A quoi bon placer des fonds à cette banque!!!</t>
  </si>
  <si>
    <t>carole-t-114642</t>
  </si>
  <si>
    <t>Je suis satisfaite des prix et je n'ai pas encore eu affaire à un réglement de sinistre pour mon appartement de Malaunay au 3émé étage de l'immeuble de la presqu'il</t>
  </si>
  <si>
    <t>babar-64829</t>
  </si>
  <si>
    <t>Bonjour aux internautes. Je suis à la Macif depuis de nombreuses années. Je suis sur le point de quitter cet assureur qui ne me donne aucunement satisfaction. J'ai téléphoné à maintes reprises pour que l'on m'envoie le nécessaire afin que je puisse renouveler tous mes contrats avec eux. Malgré toutes mes relances téléphoniques, aucun des employés sur Niort n'a été capable de m'envoyer ces papiers. J'ai fini par envoyé un courrier au responsable administratif. Et l'enveloppe, j'ai fini par l'avoir et aucune excuse. Que dalle ! 
Depuis plus de 2 mois 1/2, j'ai modifié une clause du contrat habitation. La Macif doit me rembourser un certain montant. Les promesses que j'ai eues au téléphone n'ont pas été tenues. Non seulement ils sont incompétents, mais en plus, ils vous mentent effrontément. Je dois également me faire rembourser un trop perçu sur la mutuelle. Je pense que tout cela finira mal car je suis quelqu'un qui ne se laisse pas faire. Courage à tous ceux qui ont des pbs avec eux. La Macif n'est pas toute seule sur le marché. Et puis, il existe des recours.... A bon entendeur, salut.... Ch</t>
  </si>
  <si>
    <t>titoune-52502</t>
  </si>
  <si>
    <t>Quand j'ai voulue assurer un deuxième véhicule, j'ai eu à faire à un incompétent qui n'a pas vérifier mon dossier. Mon nouveau contrat n'était  correct et on refuse de m'assurer ma 2ème voiture le pire c'est que sur les 3 mois d'avance payé on me retien  une partie pour des frais.</t>
  </si>
  <si>
    <t>75loulou-115516</t>
  </si>
  <si>
    <t xml:space="preserve">Assurance parfaite tant que l'on est pas victime d'un sinistre...
Dans le cas contraire, tout est fait pour que l'indemnisation soit la plus complexe et incertaine possible...
Je déconseille vivement
</t>
  </si>
  <si>
    <t>dan-99508</t>
  </si>
  <si>
    <t>Direct assurance ou "Dites nous ce dont vous avez besoin, et on vous dira (ou pas) comment vous en passer.....
Je commente : Conducteur de 66ans, ancien représentant (100 000km par an pendant 40 ans), jamais un accident, 12 points sur mon permis, 50% de bonus depuis au moins 30 ans !
J'ai changé d'assurance il y a 3 ans (à la retraite, pas de petites économies, direct assurance - au départ - était le meilleur rapport qualité / prix)
Au mois de juillet, ma femme a un petit accrochage par un conducteur indélicat (parti sans laisser d'adresse, bien entendu) sur un parking, puis le même jour enfonce un peu plus la porte arrière droite (celle déjà abimée sur le parking) à cause d'un petit muret de notre cour.
Etant assuré tous risques, je contacte l'assurance qui m'envoie un document relatant les circonstances de l'accident, que je renvoie dans la foulée....
Et depuis.... Rien !!!! J'ai téléphoné tous les mois, tous les 15 jours pour connaitre le suivi du dossier : réponse de direct assurance... A chaque fois le dossier est au contrôle technique, on ne peut pas vous dire quand il sera traité, bla-bla-bla.....
Soit le contrôle technique en question est incompétent, soit endormi par la covid, soit (ce que je pense) c'est moi que l'on pense endormir !!!!!!
Heureusement que ce n'est qu'un peu de tôle froissée, que la voiture normalement !!!!!
Cerise sur le gateau : je viens de recevoir mon avis d'échéance pour l'année 2021 : augmentation de 11% !!!!! (alors que les accidents ont été moins nombreux en 2020....)
Bref, en conclusion, je dirais : Direct assurance : A FUIR !!!!!!</t>
  </si>
  <si>
    <t>lolo-55080</t>
  </si>
  <si>
    <t>Assuré pour un vehicule depuis plus de 3 ans.. et lorsque j'appelle pour leur dit que je change de véhicule on m'informe qu'eurofil ne veut plus m'assurer et tout ca sans me donner la moindre explication. Dire que je leur faisais de la pub... maintenant ca ne va plus etre le cas!!!</t>
  </si>
  <si>
    <t>mm-117565</t>
  </si>
  <si>
    <t>Très déçu, les personnes qui répondent au téléphone ne disent jamais la même chose, on vous balade pour vous rembourser le plus tard possible. Très mauvaise mutuelle.</t>
  </si>
  <si>
    <t>fuyez Allianz
leurs démarcheurs ont fait prendre à ma mère 5000eur d Agf obsèques en promettant 2,5% minimum,,,c est négatif,,,normal disent Allianz et le médiateur,,c est un taux TECNIQUE gardé par Allianz,,, mais c est ma mère qui paie les prélèvements sociaux,,,fuyez Allianz</t>
  </si>
  <si>
    <t>christophe-b-132454</t>
  </si>
  <si>
    <t>Le devis était très clair avec toute les explications sur les différentes garanties ainsi que franchises. Très bon tarif compte tenu de la garantie proposé</t>
  </si>
  <si>
    <t>neant-103242</t>
  </si>
  <si>
    <t>Adherent a cette mutuelle depuis 1974 je ne peux que me feliciter d avoir choisi celle ci. En effet les problemes que j ai rencontre ont ete resolus rapidement et avec satisfaction. les remboursements sont operes dans un laps de temps tres court et avec precision. De même je ne peux qu etre satisfait des rendez vous telephoniques que j ai eu ayant obtenu a chaque fois renseignements clairs et precis et ce avec toujours de  courtoisie quel que soit mon interlocuteur.</t>
  </si>
  <si>
    <t>17 décembre 2017 suite à une expérience en décembre 2017</t>
  </si>
  <si>
    <t>doc69-59751</t>
  </si>
  <si>
    <t>Je viens de faire Assurer ma moto chez à AMV. J’ai demandé que ma femme qui vient d’obtenir le permis puissent être mise en second conducteur sur la moto. Il m’a été rétorqué que cela était impossible car elle avait eu un accident voiture responsable il y a un an (accident négligeable, bonus 50% depuis 10 ans, aucun autre sinistre depuis plus de 20 ans de voiture).Je trouve ça déplorable compte tenu du dossier. Il me reverrons pas l année prochaine et le messsage est passé dans les motos écoles de la région et les forums!!</t>
  </si>
  <si>
    <t>chavanne-70819</t>
  </si>
  <si>
    <t>BIDON ! Teletransmissions bloquées depuis 14 mois et ils ne font rien. Ne repondent pas aux mails (malgré prises en compte ...), et 40 minimum pour les avoir au tel. DEPLORABLE ! LAMENTABLE ! ........</t>
  </si>
  <si>
    <t>jonathan-92341</t>
  </si>
  <si>
    <t>Je suis satisfait mais les prix reste chère pour une voiture de ce type saxo en 4 chevaux, les jeunes permis sont pas forcément en bonne situation financière</t>
  </si>
  <si>
    <t>tutuncuoglu-m-115732</t>
  </si>
  <si>
    <t>SATISFAIT DU SERVICE MERCI
On m'a bien conseillé au téléphone ( merci à Joeffray) 
Les devis ont été réalisés rapidement, avec détails et conseils 
Pas de perte de temps</t>
  </si>
  <si>
    <t>dchtx-114283</t>
  </si>
  <si>
    <t>Assuré depuis plusieurs dizaines d'années chez AMV et pour plusieurs motos, je n'ai jamais eu à me plaindre de leurs services, leurs tarifs sont avantageux si vous avez plusieurs motos et en cas de sinistres j'ai toujours été contacté et informé sur l'avancement de mon dossier. Le site AMV est très complet et permet de gérer ses contrats comme on le souhaite. Vraiment très satisfait.</t>
  </si>
  <si>
    <t>doudou-93211</t>
  </si>
  <si>
    <t>je dois attendre les decomptes secu pour me faire rembourser je les recois tous les 3 mois devinez la gene financiere des 2021 je fuirai APRIL</t>
  </si>
  <si>
    <t>mbarek-lahmar-m-117005</t>
  </si>
  <si>
    <t>Je suis tres satisfaite merci pour votre professionnalisme et je recommande cette assurance merci encore c'est très rapide et efficace et surtout très rapide</t>
  </si>
  <si>
    <t>stephme-77729</t>
  </si>
  <si>
    <t>Merci à Caroline pour son aide dans la résolution de mon problème avec Mutua Gestion</t>
  </si>
  <si>
    <t>jack75-60051</t>
  </si>
  <si>
    <t>Je ne comprends pas les commentaires de certaines personnes. Vous critiquez des sociétés téléphoniques qui vendent des mutuelles, mais celles et ceux qui ont été "abusées" ne l'ont pas été par la mutuelle Neoliane mais par des revendeurs téléphoniques qui sont des sous traitants. Et en effet, il y a comme dans toute activité commerciale des gens sérieux et certains qui ne le sont pas. Bien évidemment, les commentaires le sont toujours de gens mécontents et non de client satisfaits qui eux n'ont rien à dire puisqu'ils sont satisfaits.
Pour ma part après 3 ans chez Neoliane pour ma mutuelle j'en suis satisfait, je suis très rapidement remboursé, j'ai un tarif compétitif et j'ai toujours été bien renseigné lors de mes contacts téléphoniques.</t>
  </si>
  <si>
    <t>karine-l-107398</t>
  </si>
  <si>
    <t xml:space="preserve">jusqu'à maintenant aucun soucis 
traitement rapide et réponse rapide
impeccable 
facilité de transmission de documents et traitement au top
je reste pas de soucis </t>
  </si>
  <si>
    <t>clo58-114063</t>
  </si>
  <si>
    <t>Le silence de la Cegema est inquiétant. Si ils ont, comme ils le prétendent un bugg informatique, la moindre des choses aurait été de prévenir leurs adhérents. Pourquoi ne le font ils pas ?????</t>
  </si>
  <si>
    <t>cc-61017</t>
  </si>
  <si>
    <t>je n'apprécie pas la démarche commerciale téléphonique d'hier où je me retrouve soi-disant ayant accepté de souscrire à un contrat d'assurance iJH sans avoir compris comment mais bien sûr avec 14 jours de rétractation! Sachant que ma mutuelle assure déjà ce service, je vais m'empresser d'adresser un courrier à Néoliane pour leur faire part de mon mécontentement devant ce démarchage forcé et utiliser la clause de résiliation d'un soi-disant contrat souscrit par téléphone (!!!) sans attendre un quelconque courrier qui devrait m'arriver par la poste. Leur conseiller qualité a soi-disant annulé cette manipulation mais aucune trace écrite ne m'ait parvenue encore malgré mon insistance et la communication de mon mail.....J'espère que Néoliane sera de bonne foi......</t>
  </si>
  <si>
    <t>lili-61354</t>
  </si>
  <si>
    <t>impossible de les joindre par mail ou par téléphone, honte au service client je vais résilier alors que mon contrat n'est pas encore actif</t>
  </si>
  <si>
    <t>georges-k-109557</t>
  </si>
  <si>
    <t>Je suis satisfait de l'ensemble des services et tarifs de Direct Assurance. Fantastique !
Quelle merveille de commodité et d'autonomie... le goût du sens pratique !</t>
  </si>
  <si>
    <t>peter-86953</t>
  </si>
  <si>
    <t>Il faut toujours beaucoup de temps pour obtenir un remboursement. Et cela implique toujours beaucoup d'efforts.</t>
  </si>
  <si>
    <t>cliotrophy-75377</t>
  </si>
  <si>
    <t>Qualité de service déplorable ,aucune réponse par mail scandaleux a évité .</t>
  </si>
  <si>
    <t>sonia-g-109310</t>
  </si>
  <si>
    <t>je suis satisfaite de la rapidité et de la qualité des services pour la souscription .
J'espère que l’efficacité et la rapidité seront aussi au rendez-vous en cas de litige.</t>
  </si>
  <si>
    <t>seb-103633</t>
  </si>
  <si>
    <t>Bonjour,
A fuir si vous ne voulez pas vous user la santé !
Suite à un sinistre bris de glace (cailloux sur pare-brise) : aucun suivi de dossier, vous êtes baladé d'une personne à une autre, rabâchez toujours les memes informations .... bref situation insupportable !
Toujours en attente de remboursement depuis 6 mois. Oui oui j'ai bien écris 6 mois !
Toutes les 2 semaines lorsqu'ils peuvent s'occuper de votre cas, il vous demande un nouveau document et vous confirme que le dossier sera clôturer sous 5 jours ... mais mais mais au bout de 8 jours pas de nouvelles et on vous envoi un nouveau référent de dossier qui recommence et vous trouve un nouveau document à fournir.
Je suis rendu à croire que le seul but et de gagner du temps pour que je continu à payer ma cotisation tous les mois.</t>
  </si>
  <si>
    <t>z3rtyy-98922</t>
  </si>
  <si>
    <t>De mauvaise foi et ne respectent pas les conditions d'indemnisation contractuelles. Lourdeur administrative extrême. Comme pour beaucoup de leurs confrères, nous sommes juste bons pour payer.</t>
  </si>
  <si>
    <t>fanfan-96834</t>
  </si>
  <si>
    <t xml:space="preserve">Je suis sociétaire depuis de nombreuse année à la Macif pour mes assurances auto et habitation et je n'ai rencontré aucun problème avec cette compagnie ou j'ai rattaché le véhicule de ma compagne...
Le 21 Août 2020 en vacances en Bretagne j'ai du faire intervenir l'assistance de la Macif pour mon véhicule une Dacia Lodgy de 2019 en garantie constructeur acheter 15 jours auparavant dans une concession Renault, la durite à Gasoil à lâché, immobilisant le véhicule qui avait commencer à prendre feu, l'assistance Renault inexistante qui n'a pas voulu prendre le véhicule en charge prétextant qu'il était immatriculé en WW...
Appel à l'assistance Macif pour prise en charge et remorquage du véhicule dans un garage Renault (véhicule en garantie constructeur) très bonne réactivité de l'assistance, prise en charge et remorquage de notre véhicule sur le garage Renault demandé, mise en place par la Macif de notre rapatriement par taxi sur Paris de toute ma famille, mon chien, mes bagages, maintenant dans l'attente des réparations de mon véhicule ou la Macif sera encore présente pour m'assuré par leurs assistances d'un moyen de transport taxi ou train pour allez récupérer mon véhicule en Bretagne...
Très bonne compagnie, réactivité du personnel, écoute, conseil, prise en charge, efficacité et tarif correct Mr François BROUAYE 91800 BRUNOY Essonne </t>
  </si>
  <si>
    <t>dubois-g-138382</t>
  </si>
  <si>
    <t>Bonne communication au téléphone, meilleur prix auto pour l'instant en comparaison des autres assureurs auto ! Parfait, en attente de la suite ! merci !</t>
  </si>
  <si>
    <t>jonathan-f-115905</t>
  </si>
  <si>
    <t>Satisfait bonne assurance prix correct bonne navigation sur le site facile utilisation bonne qualité assurance à des prix raisonnable merci cordialement</t>
  </si>
  <si>
    <t>swaponmatin35-89337</t>
  </si>
  <si>
    <t>Depuis ma première maison, je choisis Allianz comme assureur habitation et je n'ai jamais été déçue.</t>
  </si>
  <si>
    <t>calo-63434</t>
  </si>
  <si>
    <t>Client depuis 20 ans auto moto habitation assurance vie, j ai une garantie canalisations extérieures et fuite compteur extérieur jardin depuis 7 mois et rien ne bouge !??!!! honteux je pense tout résilier</t>
  </si>
  <si>
    <t>ninie-65088</t>
  </si>
  <si>
    <t xml:space="preserve">Bonjour,
Je suis assurée à la MAPA d'Orléans depuis plusieurs années et je recommande vivement cette agence. Ils sont réactifs, à l'écoute, toujours le sourire et excellentes garanties (espèces professionnelles assurées dans ma maison, panne mécanique, ...). Je recommande régulièrement mon assurance ! </t>
  </si>
  <si>
    <t>dominique-c-113403</t>
  </si>
  <si>
    <t>très mauvaise connexion avec les interlocuteurs et pas évident à réaliser par téléphone 
j'espère ne pas être décué car le fait de donner mes coordonnées bancaires et pièce d'identité par mail me dérange beaucoup</t>
  </si>
  <si>
    <t>switchbackk-64876</t>
  </si>
  <si>
    <t>Je déconseille FORTEMENT cette compagnie. Demande des frais exorbitant si vous n'envoyez pas une lettre recommandé pour résilier votre contrat. 12 ans que j'assures des véhicules dans divers compagnie, quad moto , bateaux, auto... JE N'AI JAMAIS eu pareil mésaventure.</t>
  </si>
  <si>
    <t>kamal-e-111358</t>
  </si>
  <si>
    <t>Je trouve que c'est chère, 120 euros, l'extension assistance de 0 km en cas de panne.
Et on ne peut pas totalement gérer les contrats a travers l'espace personnel, il faut appeler un conseiller et rester 15 minutes en attente.</t>
  </si>
  <si>
    <t>platon-115392</t>
  </si>
  <si>
    <t xml:space="preserve">GEGEMA débite régulièrement les cotisations
Mais CEGEMA ne rembourse pas:
J'ai fait début mars une demande de prise en charge pour une intervention chirurgicale, restée sans réponse.
Lors de l'hospitalisation le 2 mai j'ai communiqué  à la clinique copie de ma carte d'adhérent.
Lors de ma sortie de la clinique le 7 mai la clinique m'a remis une facture de 2600€, car CEGEMA n'a pas pris en charge. J'ai communiquée à CEGEMA la facture.
Malgré les relance par le courtier, je n'ai reçu aucune réponse de CFGEMA. Le courtier me dit qu'ils sont débordés.
J'ai peur d'être tombé sur une mutuelle qui n'est pas sérieuse ou qui ne rembourse pas. </t>
  </si>
  <si>
    <t xml:space="preserve">
Je ne sais pas pourquoi je suis encore sociétaire de cette compagnie qui commence sérieusement aujourd'hui à m'écoeurer, surtout quand je sais et j'entends des vantards jouer d'opérations visant à faire payer les compagnies d'assurance.
Mais comme tout un chacun sait que l'honnête citoyen, surtout s'il est d'éducation chrétienne, est en définitive le neuneu de ce système, là, il ne s'agit pas de faire valoir un quelconque racisme !
Mais ce qui me révolte aujourd'hui :
Mon fils que j'ai encouragé à choisir la Macif, (ma fille récemment également) a été victime d'un accident de la route le 30 janvier dernier.
Une dame se rendant à son lieu de travail l'a percuté par le côté gauche alors, qu'arivant de face (visiblement pressée) elle voulait tourner à gauche.
Cette dame, au sortir de son véhicule était en pleurs et demandait pardon à la compagne de mon fils tout juste extraite de la Renault Mégane qui s'était retrouvée sur le toit après un choc sur le trottoir.
Aucune glissade, d'ailleurs à ce propos, l'expert a indiqué à mon fils, d'après les visualisations de l'impact dû au choc, qu'il était clair de ne pas être en tord
Sauf que la représentante de la gestionnaire du dossier indique que cet expert n'a pas son mot à dire en la matière et qu'il n'a ni les compétences, ni été missionné pour déterminer les responsabilités.
Notez q'un mois s'est presque écoulé et que "madame" qui avait préparé le constat à l'amiable, arrivait au lieu de rdv en compagnie de son patron dentiste, très mal vu (voir les avis sur Google), faisant un procès d'intention à mon fils, le menaçait et le prenait en photo devant témoin.
Devant l'aberration du dessin présentant une toute autre interprétation des faits, mon fils refusait de signer, mais, lui, s'executait dans les délais pour remettre sa déclaration dans le constat.
Apparemment certaines personnes, de mauvaise foi de surcroît, ne semblent pas inquiétées de rendre leur constat en dehors du temps imparti... pourquoi ?
Je vous le demande !
Voilà brièvement le tableau, alors que bientôt 2 mois se sont écoulés, mon fils ayant beaucoup perdu dans cette histoire (perte du véhicule, impossibilité d'en racheter une, arrêt de travail, perte de salaire, touché physiquement et moralement ainsi que sa compagne, devant reprendre son travail... sans voiture et dans les circonstances actuelles, que vous connaissez bien entendu.
Et pour conclure, ia si juste compagnie lui écrit et vient de lui faire une proposition pour la somme de 208€ , précisant que les responsabilités, à ce jours ne sont pas établies !
Il lui est demandé de répondre sous 10 jours, (comme ça tombe bien dans l'actuelle situation n'est-il pas ?) menacé de devoir payer les frais de gardiennage alors que lors de mon entretien téléphonique avec la gestionnaire pour savoir pourquoi le véhicule était enlevé du garage, il m'était indiqué que ce dernier avait été placé dans un espace de stockage de la Macif (une casse), ceci afin d'éviter justement les frais de gardiennage !!!
De qui se moquent-on ???
À ce stade, vous avez devant les yeux, la même réaction que moi, je n'en doute pas un instant, à la différence que ce n'est pas vous qu'on insulte dans toute cette mascarade.
Mais pouvez-vous imaginer ma décision ?
Parce qu'en matière d'insultes on a atteint le sommet.
Il est certain que je vais mettre ce couriel en ligne, histoire de prolonger ce qu'on sait déjà des façons d'agir des collecteurs de fonds !
Voilà cher Monsieur, sachez entre nous que jamais je ne pourrais travailler dans une puanteur pareille, ma conscience ne me le permettrait point, j'ai refusé des choses bien plus moindre que celle-là !
Je vous souhaite bonne réception de ce message et vous adresse mes salutations distinguées.</t>
  </si>
  <si>
    <t>19 février 2017 suite à une expérience en février 2017</t>
  </si>
  <si>
    <t>booba59-52570</t>
  </si>
  <si>
    <t>A éviter si vous ne voulez pas d'ennuis et de perte de temps et d'argent.
leur réputation les devance apparemment ! voici quelques détails:
-attention : jeunes conducteurs ,sans le permis définitif : menace de résiliation avec ultimatum!
-si le véhicule n'a pas été assuré pendant une cer
taine période : pas bon ça...ils revoient à la baisse les garanties.
- pour les joindre: un bon film, pour passer le temps...l'attente peut étre trèèèès looooongue!
méfiance en cas de sinistre..
beaucoup plus compliqué de s'expliquer et d'argumenter..
-echanges par mail oui possible avec attente de env.48h pour une reponse.
-pour les 2 roues : très exigeants sur les antivols et gravage obligatoire, ce qui n'est pas toujours le cas ailleurs, notmment chez les mutualistes.
-et enfin pour terminer : frais de dossier et resiliation très chers par rapport à la concurrence , attention donc à ces frais qui ne sont pas toujours bien visibles ....donc la loi Hamon et Cie c'est bien beau mais c'est pas toujours gratuit.ici même en cas de résiliation amiable, vous êtes perdant : à la souscription et à la résiliation.2x des frais prélevés!
bilan:je suis allé chez ma..f et chez ma....ut , bizarre aucun pb pour assurer en tous risques...et pour moins cher(reprise du bonus auto possible),et avec moins d'exigences...
et je ne suis pas prêt de reprendre une assurance par internet
conseil: aller voir dans votre ville , et discuter et negocier avec les agents....très instructif et on est souvent gagnant au niveau garanties/prix, et le contrat et carte verte bah c'est immédiatement en main en sortant!</t>
  </si>
  <si>
    <t>dan-53398</t>
  </si>
  <si>
    <t xml:space="preserve">Suite au commentaire que j'ai laissé sur ce site, il y a de cela cinq jours, j'ai été contacté par leur service client. La personne fut des plus intentionnée mais ne pouvait rien faire hormis m'assurer qu'ils allaient prévenir le service prévoyance et que j'allais être contacté dans les 48h. Depuis le 28 mars, on me promet un contact dans'les'48h.... Incroyable! 
À ce jour, Toujours aucun appel de leur part. Ah j'oubliais, j'apprenais par leur soin, que mon ancien employeur avait changé de prestataire en fin d'année (reunica passant ag2r). D'ailleurs, c'est la période du début de mes retards de remboursements et autres...
Cerise sur le gâteau, j'ai reçu en ce jour du 19 avril, une grosse enveloppe de la compagnie. Dedans, 5 courriers datés du 10 avril 2017 et un du 14 avril. Alors que j'étais en attente de régularisation les montants, ces courriers m'informent que je suis redevable de 8159€, un autre de 4922,22€. Des soit disant trop perçus ! Rien que ça.
Bien entendu, j'ai contacté le seul et toujours même numéro et suis à nouveau tomber sur la plateforme de Marseille. Vous savez, la même plateforme qui ne peut rien faire hormis prendre votre message et prendre des engagements sans retour du service concerné. Impossible d'avoir des infos, des explications ou autres. Juste un mot : un conseiller va vous rappeler! Quand? Sous 48h !!! À se demander si ce n'est pas 48 jours... en tout cas, il y en a raz le bol. Ils connaissent ma situation depuis le début, suite à mon licenciement, je suis dans mes droits de la portabilité. Pire, on me demande des trop perçus durant ma période dite de carence. C'est beau non? Faut que je rembourse ce qu'ils ne m'ont jamais donné !!!!
Autre point, on me stipule sur le courrier "compte tenu des difficultés que le remboursement dans son intégralité pourrait vous occasionner nous restons à votre disposition pour toute proposition d'echelonnement". Super non? 
Alors déjà va falloir m'expliquer de vives voix mon dossier car il y a erreur sur bon nombre de points. Ou va falloir m'expliquer bon nombre de choses. Mais'pour cela, va falloir également que l'on me contacte car c'est impossible pour nous de pouvoir le faire...franchement, c'est vraiment une compagnie des plus légère  !
À bannir....
</t>
  </si>
  <si>
    <t>yvon-m-106137</t>
  </si>
  <si>
    <t>très bons services, personnel à l'écoute de nos demandes, très vive réactivité,assurance sachant reconnaître le sérieux de leurs clients, c'est dommage qu'il faut en faire la demande sinon je passais à côté de la remise consentie</t>
  </si>
  <si>
    <t>scenic93-57613</t>
  </si>
  <si>
    <t xml:space="preserve">Affilié a la Maif depuis près de 50 ans, je suis sidéré quant à la façon dont mon dossier a été géré. Je résume les faits : propriétaire d'1 maison, mon terrain est attenant avec la cour de l'immeuble voisin administré par l'agence immobilière Murcia. En avril 2017 celle-ci me  fait parvenir 1 courrier en recommandé m'informant du délabrement du mur mitoyen, côté immeuble (ce qu'il m'est impossible de voir depuis chez moi) ; en effet des fissures seraient apparues en décembre 2016.
L'expertise effectuée par Polyexperts ( pour le compte du propriétaire voisin) m'accuse d'être responsable du sinistre et de plus, m'impute la propriété des 2 faces de ce mur. J'informe donc la Maif le 21 avril 2017 de ces faits qui prend note du sinistre à cette date : je précise qu'il n'y avait pas de problème avant décembre 2016. Sauf qu'à cette période il y a eu des pluies diluviennes, et non en 2014 comme le stipule le rapport de l'expert de la maif ! Après plus de 2 mois d'attente, le 13 juillet 2017, je reçois 1 courrier de la Maif m'informant de la nomination d'un expert ; celui-ci me rend visite le 17 août, plus d'un mois après. A ma demande,sinon ne l'aurais-je peut-être toujours pas, le 23 septembre courant, son rapport me parvient et ne parle que de "décollement de l'enduit dù à  l'humidité , le mur n'ayant aucun dommage" et se contredit ensuite "les dommages ne sont pas accidentels mais relèvent d'1 défaut constructif". Il suppose qu'une grosse pluie ne suffirait pas à créer 1 tel problème ! Les pluies n'occasionnent-elles pas de l'humidité ? Etrange raisonnement ! La Maif m'indique en date du 25 septembre courant qu'elle n'a pas vocation a intervenir au titre de garantie "dommages aux biens" ! 
Je suis outré par la mauvaise foi émanant de l'expert et de la position de la Maif : tout semble indiquer une manoeuvre  afin de ne pas prendre en charge ce pourquoi les assurés cotisent ! Peut-être dois-je envisager de changer d'assurance ?  </t>
  </si>
  <si>
    <t>kalvinator-101798</t>
  </si>
  <si>
    <t>Une assurance pas cher pour les jeune conducteurs comme moi.
les opérateurs téléphonique réponde à toute vos questions, et vous orriante sur les meilleurs tarif.</t>
  </si>
  <si>
    <t>rakotomahanina-v-112829</t>
  </si>
  <si>
    <t>TRES SATISFAIT DU SERVICE DE L'OLIVIER ASSURANCE
LES SERVICES CLIENTS SONT TRES A L'ECOUTE ET PROFESSIONNELLE
EN CAS DE DECLARATION DE SINISTRE ILS SONT TRES RAPIDE ET EFFICACE</t>
  </si>
  <si>
    <t>caloubea--130845</t>
  </si>
  <si>
    <t xml:space="preserve">Émeline 
Échange  tres agréable bonne compréhension de mes demandes. A répondu à toutes mes demandes. Personne très agréable au téléphone 
Très satisfaite 
Merci </t>
  </si>
  <si>
    <t>carole-r-134776</t>
  </si>
  <si>
    <t>Les prix sont attractifs, la démarche en ligne est très bien expliqué et tout est clair. Lela prise en charge de la résiliation est un plus pour l adhérent.</t>
  </si>
  <si>
    <t>terrasson--112795</t>
  </si>
  <si>
    <t>Moi chez eca assurance ça fait 2 ans que j assure un berger belge malinois franchement j ai jamais eu aucun problème il mon toujours remboursé la totalité moins ma franchise de 20 euros. Rien à leurs reprocher.</t>
  </si>
  <si>
    <t>ali-75965</t>
  </si>
  <si>
    <t>Du début jusqu'à la fin la conseillère c'est bien occupé de satisfaire mes besoins me demandant l'objet de mon appel ainsi que si j'avais d'autres demandes qu'elle pourrait traiter. Et à fait le nécessaire pour changer ma nouvelle adresse.</t>
  </si>
  <si>
    <t>vanessa12-74615</t>
  </si>
  <si>
    <t xml:space="preserve">Je demande la déconnexion cpam ils m'envoient des certificats de radiation.
Peut être qu'ils ne connaissent pas la démarche à suivre. Il me demande un mois complet alors que suis parti le 8 février. Pas de prorata. 
 incompétents ne répondent pas aux demandes faites par mail. Voir même aux autres demandes. Une demande simple semble être très compliquée pour eux. </t>
  </si>
  <si>
    <t>arsene--111122</t>
  </si>
  <si>
    <t>Mon avis concerne Léa, opératrice avec qui j'ai eu affaire ce jour. Je suis tombé sur une excellente personne, disponible et agréable à la voix pour satisfaire mon problème de carte de tiers payant Néoliane suite perte de mon portefeuille où elle se trouvait. Merci pour le professionnalisme de cette personne qui mériterait une gratification salariale à la hauteur de ses compétences.</t>
  </si>
  <si>
    <t>07 novembre 2017 suite à une expérience en novembre 2017</t>
  </si>
  <si>
    <t>eric-58647</t>
  </si>
  <si>
    <t>Les gestionnaires sont injoignables et ne communiquent pas par mail mais par fax ou par la poste. Accord sur dommages il y a plus de 3 mois, toujours pas d'indemnité ! Courrier envoyé en RAR le 17/10/17 sans réponse à ce jour 07/11/17</t>
  </si>
  <si>
    <t>francois-g-116445</t>
  </si>
  <si>
    <t>Le prix est correct. Les transactions sont simples et rapides.
Les paiement sont sécurisés par vérification d'identité bancaire. La navigation sur le site est aisée.</t>
  </si>
  <si>
    <t>ronecker-v-108506</t>
  </si>
  <si>
    <t>Très bien et très rapide , les prix sont les moins cher actuellement et en plus si vous avez plusieurs voitures , cela fait moins 10 % à chaque contrats.</t>
  </si>
  <si>
    <t>olivier-f-105912</t>
  </si>
  <si>
    <t>communication avec Direct assurance difficile pour le moment !
aucun avis sur la satisfaction pour le moment !
prix en rapport des prestations , satisfaisant !</t>
  </si>
  <si>
    <t>nono-64184</t>
  </si>
  <si>
    <t>Mutuelle surtout à éviter encore pire que ma mutuelle précédente . Ne mérite même pas une étoile. Attention au piège des frais de gestion</t>
  </si>
  <si>
    <t>lau-vanha-96361</t>
  </si>
  <si>
    <t>Mon véhicule a été grêlé en juillet 2019.
ici commence notre galère, l'olivier nous envoi dans un garage a plus d'une heure de notre domicile....nus ne sommes pas pris en charge vu le grand nombre de véhicule impacté dans la régions, après plusieurs relances téléphonique nous obtenons un rendez vous  afin de chiffrer les réparations.
Apres plusieurs mois nous relançons le garage afin de connaitre les délais .....
On nous informe que l'expertise a été faite et que nous sommes en attente du chiffrage..
Commence alors un périple d'un an ou l'olivier ne fera absolument rien pour nous (nous avons du contacter l'expert et récupérer les documents afin de relancer le dossier et trouver un garage pour réparer... et oui nous roulons avec une voiture cabosser de toute par depuis 1 an).
Finalement en juin 2020 notre garagiste prend en charge les réparations a ses frais.
Depuis 4 mois nous relançons l'olivier Assurance pour que notre garagiste sois payé.
Tout est ok l'expertise, le chiffrage les réparations 7500€, peu être s'attendent ils que nous payons de notre poche la facture.
en résumé l'olivier est incompétent.
Le service client est inexistant.  
nous allons devoir contacter le médiateur des assurances prochainement pour faire valoir nos droit.
L'olivier assurance propose des tarif alléchants mais le service n'et pas a la hauteur il est même inquiétant que ce genre d'entrepris existe.....</t>
  </si>
  <si>
    <t>marie-f-105253</t>
  </si>
  <si>
    <t>Je suis satisfaite de l'accueil reçu et des précieux conseils fournis par la gestionnaire qui est )à l'écoute et qui est très professionnelle.
Merci de votre aide</t>
  </si>
  <si>
    <t>gysen-k-131163</t>
  </si>
  <si>
    <t xml:space="preserve">Je suis satisfait du prix et du personnel que j'ai eu au téléphone. 
Je recommande vivement et j'ai hâte de voir comment va se passer cette année avec l'Olivier assurance. </t>
  </si>
  <si>
    <t>samir-d-122113</t>
  </si>
  <si>
    <t>TRÈS BON ACCUEIL TÉLÉPHONIQUE  UNE CONSEILLÈRE TRÈS  DISPONIBLE et professionnelle   selon les questions de mes besoins de couverture je pense le conseiller a des amis</t>
  </si>
  <si>
    <t>diad-104479</t>
  </si>
  <si>
    <t>j ai eut un soucis de remboursement j ai eut un jeune homme qui m a envoyé bouler et donner que de fausses infos puis j ai rappelé j ai eut une jeune femme prénomée TESS qui a été d une gentillesse et competence super je l a remercie fortement pour son efficacité et sa rapidité a reglé mon soucis merciiii beaucoup</t>
  </si>
  <si>
    <t>brahim-c-111059</t>
  </si>
  <si>
    <t>Dommage car je voudrais changer de véhicule prochainement et faire l'achat d'un véhicule récent mais je vous trouve cher par rapport à certains de vos concurrents .mon assurance doublerait en prenant tous risques environ 500 euros de plus qu'à l'heure actuelle donc je vais réfléchir car je pense changer mon véhicule courant Juin 2021 Merci</t>
  </si>
  <si>
    <t>mickael-b-134443</t>
  </si>
  <si>
    <t>PARFAIT SERVICE IMPECCABLE
ACCEUIL TELEPHONIQUE AU TOP
je RECOMMANDE  
DOMMAGE QUE LA COUVERTURE VOL COUTE AUSSI CHERE QUE POUR UN SCOOTER ESSENCE DE 300 CC</t>
  </si>
  <si>
    <t>claude-j-130900</t>
  </si>
  <si>
    <t>je suis satisfait du service
les prix me conviennent
simple et pratique .
Vous êtes toujours a l'écoute de vos clients et répondez toujours dans les meilleurs délais .</t>
  </si>
  <si>
    <t>pat92-98988</t>
  </si>
  <si>
    <t>Dans mon appartement j'ai eu à subir un sinistre (dégât des eaux), provenant des parties communes. Un constat amiable a été dressé avec l'assureur de l'immeuble et j'ai fait établir un devis par un peintre sérieux. A priori donc pas de problème. Je suis client de la Matmut pour tous mes contrats depuis plus de quarante ans et je n'ai jamais de sinistre. J'ai donc vu comment s'opère l'indemnisation. Inter-mutuelles assistance gère le dossier pour le compte des deux assureurs, avec pour seul objectif de limiter au maximum l'indemnisation. La personne que j'ai eue au téléphone m'a finalement conseillé de faire les travaux moi-même (!) et mon assurance m'a envoyé une somme correspondant à moins d'un quart du devis. Bref, par principe je vais changer d'assureur  (même si le nouveau ne sera pas mieux). Mais au moins la Matmut va perdre des primes d'un assuré sans sinistre. Au fond, sinistres, ce sont les assureurs qui le sont !</t>
  </si>
  <si>
    <t>sweettitou-108568</t>
  </si>
  <si>
    <t>Bonjour, je donne mon avis suite à une expérience désastreuse vécue aujourd'hui même. 
Je laisse ma voiture chez mon garagiste de confiance pour diverses réparations dont certaines dû à un petit accident de voiture. Je fais donc appel à l'assistance pour un prêt de véhicule que je paie avec mon assurance.
Réservation en ligne pour la première agence (10 min de mon domicile) et arrivée avec un taxi qui me dépose devant et résultat l'agence était fermée suite à une liquidation judiciaire depuis plusieurs mois. 
Après 45 min d'attente, un second taxi vient me chercher pour me déposer à une seconde agence de location (à 30 min de chez moi dans le 77) rebelotte, fermée ! Le propriétaire de l'agence en possède une seconde dans le 95, celle-ci même dans laquelle a été réserver ma voiture de prêt. Très grand manque de communication entre l'assistance et le second loueur de voiture (l'agence pensait avoir réserver à l'agence du 77 et le propriétaire a fait la réservation dans l'agence du 95). Donc après avoir passé mon après-midi entre taxi et attente, j'ai décidé de trouver un véhicule par mes propres moyens.
Je demande donc un geste commercial à l'assurance suite au désagrément subi, leur réponse : il faut voir avec le siège social mais ce n'est pas sûr qu'ils acceptent et cela peut être long.
Je ne recommande pas du tout cette assurance (pour l'assistance auto du moins) car elle ne sait pas choisir des agences de locations de voiture fiable.</t>
  </si>
  <si>
    <t>greg-80559</t>
  </si>
  <si>
    <t>Franchement  ils méritent un zéro total. C est une bande d'incompétents.î Je n ai jamais vu cela et il faut le vivre pour le croire. JE suis bénéficiaire d un contrat d assurance vie. J ai envoyé mon dossier deux mois et demi avant sans avoir aucune réponse. Quand je téléphone on me dis que mon dossier est complet et ensuite on me demande un justificatif supplémentaire. Cela ajoute à chaque fois un Mois de délai.    C est une bande d incapables</t>
  </si>
  <si>
    <t>09 août 2018 suite à une expérience en août 2018</t>
  </si>
  <si>
    <t>mika-66084</t>
  </si>
  <si>
    <t>Bonjour je suis tombé de scooter suite au blocage de l accelerateur de mon scooter achetais neuf 3 mois auparavant.Le scooter a était expertisé 2 fois avec comme conclusion defaut de fabrication. Amv ce retourne contre le concessionaire mais depuis pas de reponse, amv relance tous le temp mais toujour pas de reponse. Je suis obligé de prendre un avocat car rien ne bouge on me dit d attendre sa fait 6 mois que j attend, mon scooter est dans un  garage démonté et sous scéllé on doit me le ramener dans cette état a mon domicile.J ai du avancer 150 euros de frais , je ne peut plus travailler depuis ce temp car opérer du dos suite a cette accident. Et aujourdhui il faut attendre ma patience a des limites , je paye une assurance pour un scooter demonter et sous sceller.Si je prend pas d avocat sa ne bougera pas en faite amv vous ne servez a rien .</t>
  </si>
  <si>
    <t>antho-77757</t>
  </si>
  <si>
    <t>Je ne supporte plus leur slogan...assureur militant....aucune assistance lors du deces de ma fille dans un accident de voiture...rt disuation.active pour nous empechet de faire reconnaitre nos droits</t>
  </si>
  <si>
    <t>regis-p-133030</t>
  </si>
  <si>
    <t>Interface du site facile d'utilisation
Les éléments reçus par mail sont clairs.
L'accueil Conseillère, le suivi du dossier = Efficace, Pro, Agréable
Je conseille.</t>
  </si>
  <si>
    <t>tixador-o-114869</t>
  </si>
  <si>
    <t xml:space="preserve">Téléopérateur compétent.
Prix sur nouveau contrat satisfaisant. Anormal que le prix soit beaucoup plus élevé si j'avais fait suivre ma nouvelle voiture sur le contrat de mon ancienne.
Je serais pleinement satisfait si le prix n'augmente pas chaque année de manière exagéré et non justifié.
</t>
  </si>
  <si>
    <t>bosquet-m-133596</t>
  </si>
  <si>
    <t xml:space="preserve">Au top prix raisonnable; très bon accueil téléphonique à l'écoute et très rapide. Le site est facile d'accès et pas compliqué. Service sympa et rapide. </t>
  </si>
  <si>
    <t>laury-s-125491</t>
  </si>
  <si>
    <t xml:space="preserve">1ere fois que je m'assure chez AMV, mais ami(e)s motard ne jure que par eux.
De ce que j'ai pu voir par rapport à d'autre assurance, leurs prix sont raisonnables.
</t>
  </si>
  <si>
    <t>carine-110729</t>
  </si>
  <si>
    <t>Très très mauvaise expérience avec cette assurance. Elle coûte une fortune, on est très mal remboursé en cas d’accident, même en tout risque, une franchise énorme et également 10 % du montant des travaux à payer ! Un sinistre qui a duré plus de sept mois, pour lequel j’ai dû me défendre seul auprès de l’assurance adverse. Et pour dire j’ai eu gain de cause !! 
Ne sont pas capables de faire leur travail. Vraiment à fuir le plus vite possible !</t>
  </si>
  <si>
    <t>nathalie-l-122307</t>
  </si>
  <si>
    <t xml:space="preserve">Je veux une attestation d'assurance et je ne le trouve pas. Je ne trouve qu'une attestation pour aller à étranger ou co-voiturage.
Impossible de passer à l'étape suivante sans valider ce questionnaire ? </t>
  </si>
  <si>
    <t>navy1810-94894</t>
  </si>
  <si>
    <t xml:space="preserve">Assurance à payé fin juillet... Le 9 juin on reçoit un recommandée nous prévenant que l'assurance sera radié.... Impossible donc de se connecter début juillet pour régler mon assurance.
Sans parlé qu'il ne répondent pas aux messages.... </t>
  </si>
  <si>
    <t>serge-v-108204</t>
  </si>
  <si>
    <t>Je trouve l'augmentation de cette année très importante, c'est d'autant plus lourd qu'à part pour ce paiement, je n'ai pas eu à utiliser vos services.</t>
  </si>
  <si>
    <t>jock3r-113813</t>
  </si>
  <si>
    <t>Assurance a fuir grande bla bla et c’est tout car à prendre de l’argent ne redonne même pas de coefficient après résilier date clé anniversaire et avoir aucun accident même en tout risque car vous serez obligé de faire des procédures pénales qui sont très très longues et en attendant ces vous qui payer alors stop assurance a fuir surtout ne pas ce faire piéger par des offres de belles pour y croire d’ailleurs assurance étrangère aucun conseiller par correctement le français et je ne suis pas raciste</t>
  </si>
  <si>
    <t>lbodaine-90198</t>
  </si>
  <si>
    <t xml:space="preserve">A fuir absolument !!! 
J'ai récemment eu un accident de voiture sur l'autoroute. Ma voiture a été remorqué par la société en charge des autoroutes et stockée sur leur parc. Cette société n'étant pas agréé pour effectuer les réparations, allianz m'a demandé s'il pouvait transférer le véhicule dans un autre garage. J'ai donné mon accord. 
Cependant pour pouvoir transférer le véhicule, j'ai dû régler les frais de remorquage et les frais de gardiennage soit plus de 600€. 
Allianz a mis 5 mois à procéder à un remboursement de 52 € . Après avoir reçu un courrier de réclamation, ils m'annoncent sans vergogne que mon contrat prévoit un remboursement à hauteur de 250€ et que les frais de gardiennage ne sont pas pris en charge. 
Je me retrouve donc à devoir payer Plus de 350€ Juste pour que mon assureur puisse travailler avec un garage agréé 
Pour ma part, je n'Avais rien demandé et j'aurais dû refuser le transfert. 
Je suis en colère contre allianz et je vais changer de compagnie  </t>
  </si>
  <si>
    <t>alkah67-103188</t>
  </si>
  <si>
    <t xml:space="preserve">Attention la macif gagne sa vie grâce aux cambriolages.. Ca rapporte, c est le jackpot...
Nous avons été cambriolé, préjudice 15 000 eu en bijoux montres argent hi fi... 
La macif, 20 ans chez eux rembourse 0 eu... Mais surprise générale.. Nous réclame 4500 eu de frais de dossiers pour expertise... 
En claire pour chaque cambriolage la macif se fait 4500 eu.. 
Mon mari dépressif et au rsa les a insulter.. Du coup il a été mis en prison quelques jours..
Merci la macif... 
Son procès a eu lieu la macif à réclamée 254 eu de frais... 
Fuez cette assurance, inch Allah, la pire de France..
Faites un comparatif ils sont très chers et adorent l argent... </t>
  </si>
  <si>
    <t>tatanono-57611</t>
  </si>
  <si>
    <t>Je me suis fait vendalise ma voiture depuis mai de 2017 mon assurance il est direct assurance me balade depuis des mois et dès mois votre dossier est en cours d enquête j ai entendu cette réponse au moins 39 fois mais m’en pire c est qu on vous dit que le service sinistre va vous rapeller et j attend toujours vraiment on ce fou du client mais attendez c est pas le pire c est qu on vous demande d envoyé dés mail mais qui reste sans réponse c est vrai que niveau prix cette assurance est très attractive mais je vous en conjure ne prenez jamais direct assurance</t>
  </si>
  <si>
    <t>rom-104410</t>
  </si>
  <si>
    <t>Avec la mgp c'est simple rapide et efficace,  il y a la possibilité de ce faire rapeller si aucun conseiller n'est disponible, service toujours agréable et à l'écoute.</t>
  </si>
  <si>
    <t>djedje-71850</t>
  </si>
  <si>
    <t>Bonjour
Eurofil assurance auto,ca va,,,,il sont pas cher et service clients ca va,,,aucun problem,je suis satisfait,aucune problem .</t>
  </si>
  <si>
    <t>le-boulere-p-128673</t>
  </si>
  <si>
    <t>Prix assez élevé lié au conducteur secondaire mais garanties complètes 
Facile de souscrire par internet
Bonne réputation de l'Olivier Assurance rassurante</t>
  </si>
  <si>
    <t>aurelia44-103751</t>
  </si>
  <si>
    <t>Je viens de souscrire il y a un mois et demi et j envoi un devis de prise en charge d hospitalisation pour mon fils sur le site de santiane et depuis 1 semaine et demi je n est pas de réponse,  j essai d appeler.depuis ce matin et toute la journée que le numéro inscrit sur la carte mutuelle et il y a aucune tonalité et ensuite bip 2 fois et raccroche ensuite , j ai due appeler mon service juridique qui ma donner les démarches à suivre car je paye une mutuelle qui n est pas disponible et pas réactive,  je trouve cela honteux de la part d une mutuelle de prendre de l argent et de ne donner aucun signe de vie ....</t>
  </si>
  <si>
    <t>xhunkukai-58977</t>
  </si>
  <si>
    <t>En ITT depuis 8 mois et le dossier est toujours en cours de traitement.Il faut fournir en permanence de nouvelle pièce qui n'étaient pas demandées auparavant.</t>
  </si>
  <si>
    <t>pontac-l-138116</t>
  </si>
  <si>
    <t>Je suis satisfaite de vos prix vous êtes beaucoup moins cher qu’ailleurs et avec beaucoup plus de garantie que n’importe où ne changer pas merci à vous</t>
  </si>
  <si>
    <t>catlec-121215</t>
  </si>
  <si>
    <t>Assureur qui remplit son rôle d'assureur en vous prenant en charge en cas de panne (véhicule, hôtel, taxi) et vous indemnise correctement. Je le garde et lui confierai en plus mon assurance habitation</t>
  </si>
  <si>
    <t>kerneis-r-111135</t>
  </si>
  <si>
    <t>Téléconseiller plutôt pas mal rapide comprend votre demande ce que l'on doit attendre d'un professionnel maintenant avoir quand j'aurais un sinistre..</t>
  </si>
  <si>
    <t>helene-b-119076</t>
  </si>
  <si>
    <t>INADMISSIBLE!!!!
Le sinistre dure depuis plus de 1 mois! un début de solution a été apporté mais direct assurance remet tout en cause sous prétexte que ce ne sont pas les mêmes services. Du coup on repart à 0! Sinistre déclaré le 16/04 et notre véhicule est toujours à plus de 350kms.</t>
  </si>
  <si>
    <t>thiam-m-115968</t>
  </si>
  <si>
    <t>Je viens juste de m'assurer j'attends de voir par la suite avec le service client ou en cas de problème, mais pour le moment le prix m'a donné envie de m'assurer chez eux.</t>
  </si>
  <si>
    <t>fanny-l-124986</t>
  </si>
  <si>
    <t xml:space="preserve">RAS 
je suis ravie de pouvoir centraliser mes assurances auto et habitation.
La souscription a été effectuée rapidement et très simplement.
Je recommande
</t>
  </si>
  <si>
    <t>dos-santos-r-137652</t>
  </si>
  <si>
    <t>Très bien un peut cher pour un jeune permis. 
Dommage qu’il n’y est pas d’application pour tout ce qui est (papier) cela serais plus simple 
(Manque de communication)</t>
  </si>
  <si>
    <t>mezine-n-114393</t>
  </si>
  <si>
    <t>Je suis plutôt satisfait dans l'ensemble ! Très bon service, personnels agréables et efficaces au téléphone. Je commanderai cette assurance à n'importe qui !</t>
  </si>
  <si>
    <t>roger-r-112122</t>
  </si>
  <si>
    <t>Je suis très satisfaite du service client. Les prix sont largement abordable pour tout les budgets. Désormais je le recommande a tout mes proches !!!!</t>
  </si>
  <si>
    <t>je suis satisfait de l'assurance GMF. les prix me conviennent et le service est à la hauteur concernant la responsabilité civile, les assurances  habitation et les assurances pour nos deux voitures</t>
  </si>
  <si>
    <t>patmul-111050</t>
  </si>
  <si>
    <t xml:space="preserve">Concerne mon contrat assurance arrêt de travail emprunteur.
Un assureur à fuir à tout prix
6 mois d arrêt et tout les mois on me demande les mêmes documents sans aucune indemnisation à l horizon.
Assureur demandant des documents n ayant aucun rapport avec son contrat
Les enveloppes expédiées par R. À. R. ne contiennent pas les documents., donc j envoi du sable à mes frais pour me nuire.
Catastrophique
</t>
  </si>
  <si>
    <t>marki-59476</t>
  </si>
  <si>
    <t>et bien ..apres avoir lu tout cela jai ete a la banque postale avec qui j avais souscrit mon assurance vie cnp et je lui ai demande de racheter la quasi totalite de mon assurance vie..je lui ai dis celane rapporte pas grand chose...je ne suis pas banquier ..mais je trouverai un autre produit mieux que le leur...
en 6 jours  cetait fait ....j ai laisse seulement 1000 euros ..qui dorment ...que je retirerai plus tard</t>
  </si>
  <si>
    <t>chantalou-110073</t>
  </si>
  <si>
    <t>Surtout ne souscrivez pas d’assurance à la CEGEMA. Ils ne répondent ni au téléphone ni aux mails. J’essaie de me faire rembourser des dépassements d’honoraires depuis fin janvier. J’essaie de résilier mon contrat depuis le26 février nous sommes le 12 avril toujours pas de réponse  et donc pas de déconnexion avec la sécurité sociale. J’ai donc fait opposition sur les prélèvements depuis le mois de mars toujours pas de nouvelles.</t>
  </si>
  <si>
    <t>christophe-c-128036</t>
  </si>
  <si>
    <t xml:space="preserve">Tarif intéressant pour de bonnes prestations, tout se fait via internet, ce qui est confortable et c'est simple
Je vais télécharger l'application pour gérer mon contrat </t>
  </si>
  <si>
    <t>ricaria-87872</t>
  </si>
  <si>
    <t>Service client déplorable ! Impossible avoir quelqu'un au téléphone et délais de réponse a des prises en charge astronomique   c'est a dire au delà d'un mois  ( depuis le 3 février j'attend toujours la reponse</t>
  </si>
  <si>
    <t>topolina-86039</t>
  </si>
  <si>
    <t>C'est une véritable galère pour avoir un renseignement. La mutuelle ne répond pas aux mails, aux messages sur l'espace personnel et les avoir au téléphone est une véritable galère. Si j'avais pu ne mettre aucune étoile pour la qualité du service client, je l'aurais fait.</t>
  </si>
  <si>
    <t>takvorian-v-129086</t>
  </si>
  <si>
    <t>Très agréablement surpris de la qualité des services de l’olivier assurance. Je le recommande vivement déjà à mes amis. Hâte de voir l’évolution de relation.</t>
  </si>
  <si>
    <t>alanbzh22-107811</t>
  </si>
  <si>
    <t>Je recommande l'olivier assurance par rapport aux prix proposés, la simplicité des démarches administratives et de la réactivité de leur service, ainsi que de leur aimabilité.</t>
  </si>
  <si>
    <t>jean-luc-v-112411</t>
  </si>
  <si>
    <t>je trouve que le prix est un peu eleve car ayant 46%de bonus j aurai pense que ce serait moins cher car d autres assurances voiture me demande moins cher</t>
  </si>
  <si>
    <t>donjuliano-111394</t>
  </si>
  <si>
    <t>Nous sommes vraiment  face  à une situation ou l'usure du temps et la culture de l'incompétence sont des mode de gestion pour SOGECAP et la sa tutrice la banque Société Générale                                                                               
Cela fait plusieurs messages que je leur adresse et ils sont tous resté sans réponse.  Que faut-il faire? Une campagne de presse,  créer une association  de mécontents, les adhérents ne manqueront pas si je vois tous les messages</t>
  </si>
  <si>
    <t>laaroussi-m-114971</t>
  </si>
  <si>
    <t>Tarif cohérent et convenable. Les procédures de souscription sont faciles et rapide.  je suis satisfait de mon assurance. Je recommande vivement      .</t>
  </si>
  <si>
    <t>17 mai 2020 suite à une expérience en mai 2020</t>
  </si>
  <si>
    <t>beatrice66-89698</t>
  </si>
  <si>
    <t>Très bonne assurance auto à un prix raisonnable et de très bonnes garanties. C'est la première année que je suis assurée chez L'OLIVIER ASSURANCE et jusqu'à aujourd'hui j'en suis très satisfaite. Excellente assurance conducteur d'un montant important.</t>
  </si>
  <si>
    <t>bernardco-97808</t>
  </si>
  <si>
    <t>Aucune compréhension, après 30 années d'assurance chez eux, et vous n’êtes pas considéré, je ne suis pas comptant du tous. ils m'ont perdu comme client.</t>
  </si>
  <si>
    <t>pierre-b-122758</t>
  </si>
  <si>
    <t>Je recommande la souscription auprès de cette compagnie d'assurance tout d'abord pour l'ergonomie de son site et sa simplicité d’utilisation (accès espace client et devis en ligne) ainsi que pour la transmission des documents.
Il sera temps de voir, le cas échéant, le bon traitement des sinistres.</t>
  </si>
  <si>
    <t>domi-61570</t>
  </si>
  <si>
    <t>Très compliqué  pour être indemnisé  lorsque l on est en arrêt maladie. Leur service est difficilement  joignable et malgré  des réclamations rien avance</t>
  </si>
  <si>
    <t>yaya-117517</t>
  </si>
  <si>
    <t>J'ai souscrit mon contrat il y a plus de 25 ans; je suis retraitée et je reçois encore mes pensions. on me demande tous les 6 mois de certifier que je suis encore en vie et je me connecter sur internet. Mon n° de contrat est visiblement inconnu et je ne peux joindre personne : ni par courrier, ni par téléphone. Toutes mes démarches débouchent sur un serveur vocal LEO qui ne sait pas répondre ou donne des informations à toute vitesse.
Même les agences Generali sont dans l'incapacité de me répondre et je ne peux retrouver l'agent auprès duquel j'ai souscrit mon contrat.
DEPLORABLE</t>
  </si>
  <si>
    <t>albert-104389</t>
  </si>
  <si>
    <t>Suite à un vol de véhicule le service sinistre me dit depuis 2 mois qu'il y a des investigations en cours et qu'ils ne peuvent pas me donner plus d'informations !
Le plus c'est qu'ils ne savent pas quand j'aurai une réponse 1 mois 2 mois 6 mois....</t>
  </si>
  <si>
    <t>aurelie-55256</t>
  </si>
  <si>
    <t>Depuis le mois de février 2017 suite à un accident de travail je n'ai toujours pas eu mon complément de ma prévoyance santé toujours dossier en attente tout document envoyé on me dit toujours la même chose il faut attendre le délai de traitement mais 4 mois ça fait quand même beaucoup je pense il faut pas abuser</t>
  </si>
  <si>
    <t>karim-b-138470</t>
  </si>
  <si>
    <t>J'ai apprécié le parcours de souscription en ligne, c'est simple et surtout très clair c'est l'une des choses qui m'ont convaincu pour souscrire, le service fait plus modernes que celui des concurrents</t>
  </si>
  <si>
    <t>laurent-c-112107</t>
  </si>
  <si>
    <t>déçue est mal assurez en tout risque je compte vraiment pas rester a cette assurance qui est revient chère au final  quand il arrive un évenement assez enbetant</t>
  </si>
  <si>
    <t>fuyezactiveassurances-68692</t>
  </si>
  <si>
    <t>319 E de frais de rejet alors que compte créditeur ! Prime annuelle due était de 117,90 E.</t>
  </si>
  <si>
    <t>xavassur-54677</t>
  </si>
  <si>
    <t>Bonjours
Au cours des 2 dernières années, nous avons fait appel 2 fois à la protection juridique de la MAIF pour nos 2 voitures.
La 1ère fois, la protection a refusé d'intervenir sur un défaut de pneumatique de grande marque au motif que je les avais acheté sur internet (la MAIF ne semble pas savoir que le commerce en ligne existe).
La 2nde fois, la MAIF a accepté d'intervenir sur un souci d’à coups moteur sur notre voiture récente sous garantie. Mais quelle déception : après avoir tenté de m'imposer un expert qui n'y connaissait rien, ça fait plus d'un mois que j'attends leur intervention auprès du constructeur. Je les ai relancé 3 fois, ça ne réagit pas.</t>
  </si>
  <si>
    <t>loic-l-138508</t>
  </si>
  <si>
    <t>souscription rapide et prix attractif, que demander de plus pour assurer un moto cross facilement et rapidement, tout etait parfait, merci pour tout à april moto</t>
  </si>
  <si>
    <t>recher-y-131516</t>
  </si>
  <si>
    <t xml:space="preserve">Satisfait du service, ainsi que du conseil 
le prix proposé est a la hauteur de mes attentes
je pense vraiment recommandé l'olivier assurance
je vous remercie </t>
  </si>
  <si>
    <t>benj-j-112395</t>
  </si>
  <si>
    <t>je suis en litige actuellement avec vous (dossier au médiateur).
Je pense résilier un à un mes contrats.;
Mes cotisations ont augmenté malgré 8 années de fidélité,  contrats tous risques, 0 sinistre et bonus 50%</t>
  </si>
  <si>
    <t>herjoc-123094</t>
  </si>
  <si>
    <t>Bonjour, Après avoir discuté avec un courtier, je me suis laissée aller à lui fournir les renseignements qu'il me demandait jusqu'au rib, trouvant la proposition intéressante mais en demandant réflexion. Je n'ai rien signé électroniquement ni envoyé les attestations sécu qu'il me demandait ; et au final, je lui ai dit que je ne donnait pas suite ayant trouvé une autre agence. Evidemment, pas très content le monsieur à la limite de me faire culpabiliser de mon choix ! Et puis voilà que je m'aperçois que Néoliane va procéder le 15 juillet à un prélèvement de 20€, pour qui, pour quoi, je ne sais pas. Toujours est-il que j'ai mis le prélèvement en liste noire et qu'il ne pourra rien faire. S'il y a problème, j'ai imprimé le blocage.</t>
  </si>
  <si>
    <t>guiom-97437</t>
  </si>
  <si>
    <t xml:space="preserve">aucun conseils .... ils sont injoignables .... même au service gestion de sinistre !!! 
Quand on a un soucis de taille on peut espérer un minimum de suivi de dossier, meme en cette période compliqué.
</t>
  </si>
  <si>
    <t>annie-122092</t>
  </si>
  <si>
    <t>Bonjour, je constate avec regret que je ne suis pas seule à être mécontente de la gestion d'AG2R... Je leur ai envoyé mes relevés de la sécurité sociale pour le paiement de ma rente invalidité du 1 er trimestre de l'année en cours, en avril 2021. Nous sommes le 1er Juillet 2021 et je suis inquiète de la situation car jusqu'à présent je n'ai rien perçu et je n'ai aucun retour... 
Entre-temps, j'ai contacté leur service de prévoyance qui est dans l'incapacité de m'apporter une justification sur le non traitement de mon dossier, pourtant complet selon leur retour... Je suis totalement dépité...
Actuellement, sans revenu je rencontre de grosses difficultés financières...</t>
  </si>
  <si>
    <t>anis-b-134532</t>
  </si>
  <si>
    <t>Je suis satisfait
Les tarifs sont plutot interessants
Je pense que je vais souscrire tout mes véhicule chez vous je vais changer pour l'un des meilleurs Direct Assurance</t>
  </si>
  <si>
    <t>fkkeal-75048</t>
  </si>
  <si>
    <t>Personne au bout du mail
Sinistre!</t>
  </si>
  <si>
    <t>tarik-a-127099</t>
  </si>
  <si>
    <t>Très bonne assurance  a savoir l'assistance en cas de problème et la réactivité de l'équipe . Il s'agit de ma première assurance chez eux a on verrait pour plutard</t>
  </si>
  <si>
    <t>khalilo-67343</t>
  </si>
  <si>
    <t>service client 0 troooop d'attente au téléphone ils disent 3 minutes mais finalement au moins de 15 minutes</t>
  </si>
  <si>
    <t>pat-126444</t>
  </si>
  <si>
    <t>tres bon accueil j ai bien ete renseigne par la personne que j'ai eu au bout du fil ce jour et mon probleme a ete resolu. Cette personne a bien ete a mon ecoute et je la remercie pour sa patience.</t>
  </si>
  <si>
    <t xml:space="preserve">Fuyez....!!! Ils veulent m'obliger à signer un mandat SEPA de prélèvement sinon ils ne m’envoient pas ma carte verte !!! Avec eux vous aurez problèmes sur problème et li pire étant leur service téléphonique : Là vous allez comprendre ce que c'est qu’un service qui se fout outrageusement de vous
</t>
  </si>
  <si>
    <t>nassou1309-60568</t>
  </si>
  <si>
    <t>Je suis profession libérale et  adhérente à la Swisslife depuis quelques années. En 2017, j'ai pris une collaboratrice, car j'ai des petits problèmes de santé qui m'ont contraint à réduire mes jours de travail car je ne souhaitai pas arrêter mon activité professionnelle. Le 17 novembre (enveloppe faisant foi), je reçois l'appel de cotisation pour l'année 2018 avec une augmentation de 70 euros par mois sans motifs ni explication justifiant une telle augmentation. J'envoie donc une lettre de résiliation de contrat en recommandé. La Swisslife me répond que je n'ai pas respecté le délai de 2 mois (date anniversaire le 1/01/2018) Loi Madelin ! Par quelle opération divine j'aurai pu respecté ce délai de 2 mois ayant reçu l'appel de cotisation le 17 novembre ? Depuis, j'envoie des mails et personne n'arrive à répondre à cette question, on me renvoie toujours à ce délai de 2 mois. Donc, je me retrouve dans une impasse, il suffirait que l'on m'explique pour quelle raison l'appel de cotisation n'est pas envoyé à temps à savoir septembre ou octobre. Et là les adhérents pourraient respecter ce délai de 2 mois. La difficulté avec la Swisslife, c'est d'avoir un interlocuteur capable de répondre aux questions posées. Si quelqu'un est dans la même situation que moi, n'hésitez pas à me contacter (0610802133).</t>
  </si>
  <si>
    <t>matouille25-95308</t>
  </si>
  <si>
    <t>La pire mutuelle à qui vous pourriez faire confiance, aucune garantie, aucun service client, s'apparente à la vente mensuelle d'un abonnement dans le vent</t>
  </si>
  <si>
    <t>jean-luc-54966</t>
  </si>
  <si>
    <t>Depuis cette année, les avis d'échéance auto ont été "simplifiés" pour les rendre plus "conviviaux", dixit la Macif. Résultat : on y retrouve plus le bonus et le montant de la réduction correspondante, idem pour la réduction spéciale bon conducteur. Après plusieurs échanges sur l'espace personnel, on me dit et confirme que ces réductions sont automatiquement incluses dans la prime, mais que la Macif ne peut plus les faire figurer dans les avis... retour à une opacité des avis d'échéance? Et à l'heure ou on parle d'une bonne gestion des ressources naturelles, l'avis fait maintenant deux pages.. belle simplification! J'ai répondu que j'allais voir d'autres assureurs, après plus de 35 ans chez eux.</t>
  </si>
  <si>
    <t>dos-santos-l-133937</t>
  </si>
  <si>
    <t>je suis très satisfaite de mon étude ; prix raisonnable ; rapidité ; simple ; efficace ;
première fois je suis cliente chez vous à voir dans l'avenir...</t>
  </si>
  <si>
    <t>ayat85-102221</t>
  </si>
  <si>
    <t>Impossible de les avoir au téléphone je les appel depuis 2 jours je reste des 30 min à attendre mais personne juste pour avoir un relevé d'information que je dois donner d'urgence à une autre assurance ou ils vont me résilier. Je vous recommande pas du tous vous augmenter tous les ans pour un service qui se réduit de plus en plus.</t>
  </si>
  <si>
    <t>mid-56606</t>
  </si>
  <si>
    <t>Démarchage téléphonique , mise en place d'un contrat jamais signé et le pire le prélèvement d'une cotisation sur votre compte alors que vous n'avez jamais donné l'autorisation. Ou va-t-on? C'est du piratage c'est scandaleux pour des gens qui ont pignon sur rue.</t>
  </si>
  <si>
    <t>frank123-105885</t>
  </si>
  <si>
    <t>Il est quand même incroyable en 2021 de ne PAS pouvoir obtenir un relevé d'information directement sur le site internet... On nous renvoie un numéro de téléphone qui ne répond JAMAIS !!
Pour information après des années d'assurance je reçois une demande de cotisation bien supérieur à l'année précédente et qui ne correspond pas au tarif indiqué sur le site...
Prenez le temps de regarder autour de vous et SURTOUT contrôlez vos futures échéances... 
A bon entendeur...
M. Ballouard 34</t>
  </si>
  <si>
    <t>athos93700-55687</t>
  </si>
  <si>
    <t>sa fait un an chez eux je les quitte sans assurance completement pourris absence de service client impossible a les joindre et parler a un conseiller imaginer le jour ou vous avez un sinistre a fuir a fuir !!!</t>
  </si>
  <si>
    <t>willytrzavers-63229</t>
  </si>
  <si>
    <t>super et merci pour le service</t>
  </si>
  <si>
    <t>beverly-87421</t>
  </si>
  <si>
    <t>Si je pouvais je mettrais aucune étoile service désagréable toujour des probleme avec eu même pour modifier un contrat. Vraiment très très incompétent et me demander de réglez leur bêtise je suis vraiment en colère contre eux a FUIRE INPERATIVEMENT 
Pour un contrat que jai signé en aout 2019 toujour pas de situation debloquer</t>
  </si>
  <si>
    <t>delafaite---105597</t>
  </si>
  <si>
    <t>je regrette de ne pouvoir bénéficier du contrat AXA pour les voitures anciennes ne parcourant qu'un kilométrage réduit je ne fait en effet pas 1000 km par an  De ce fait j'ai décidé de vendre  mon second véhicule qui me revient plus cher en assurance qu'en carburant
NB bien vouloir prendre note que SFR  ne fonctionne plus</t>
  </si>
  <si>
    <t>raksha-52863</t>
  </si>
  <si>
    <t>Une étoile car il est impossible d'en mettre zéro.
J'ai été démarchée par téléphone et de manière particulièrement insistante et agressive. Et n'ayant pas accès au net à ce moment-là. Au vu des autres commentaires ici, je me suis bien faite embrouillée. Bref, la personne m'a donné un nom (est-il vraiment le sien ?), une adresse d'assurance réelle et un numéro de téléphone qui si il est bien réel ne répond jamais aux soi-disant heures ouvrables. La personne m'a assurée l'envoi d'un mail que je n'ai toujours pas reçu, de même que le contrat papier.
Bref un démarchage abusif qui ne respecte pas la loi, envoi d'un contrat papier trop tardif, elle m'a dit être mandatée, et qu'il s'agissait d'une aide potentielle, sans jamais mentionné de prix réel mais seulement une contribution possible et indéfinie selon mon cas (bien sûr sans me donner les conditions de ventes qui déterminent ces distinctions de prix), sauf à la fin de la communication où elle m'a donner un tarif après le code par sms. 
Je viens de vérifier les textes de loi, il me semble bien que cela rentre à minima dans ce qui est qualifié de "Pratiques commerciales trompeuses".
Article L.121-24 du code de la consommation
J'envoie donc dès demain un LRAR pour faire valoir mon droit de rétractation. Et je viens de faire le nécessaire auprès de ma banque pour bloquer tout prélèvement indu. Le code reçu par sms que j'ai transmis m'a été présenté juste comme validation de l'enregistrement des données, et non comme consentement à la souscription du contrat (signature électronique), ce qui n'a été suggéré qu'à demi-mot avec le prix par la suite. En tout cas, en dehors de toute signature papier, l'enregistrement de cette conversation va à l'encontre de la fourniture de la preuve de mon consentement et exclut une mise en œuvre légale de ce contrat. Je suis quand même furieuse et bien dégoûtée. D'autant plus que m'étant inscrite sur bloctel, je ne pensais pas qu'un tel démarchage puisse passer !</t>
  </si>
  <si>
    <t>k64340-116424</t>
  </si>
  <si>
    <t xml:space="preserve">Obligée de lettre 1 etoile j en mettrai zéro.
Ce sont des voleus.
Ils ne proposent pas de devis leur devis es déjà une acceptation.
Et malgré une lettre AR avec 15 jours ils n annulent pas l inscription.
De plus ils trouvent tj  moyen pour ne pas rembourser les frais petso j ai déjà 3 feuilles de soins entre 280 et 400€. 
Je NE CONSELLE PS CET ASSUREUR. Les commerciaux sont très gentils et des que c'est singne par internet plus personne ne répond zu tel, aux mails, aux courriers RAR. 
FUYEZ.
</t>
  </si>
  <si>
    <t>nouche-112120</t>
  </si>
  <si>
    <t>chaque situation est différente, mais les clauses du contrat sont les mêmes pour tout le monde ! cette assurance est tout sauf humaine...LA COVID-19... AAAAAAh heureusement pour eux que cette pandémie est là, car avant cela s'était pas le top ! mais là on touche le fond !!!! plus de contact ni par mail ni par téléphone...ils sont incompétents sur tout, ils ont du embaucher des intérimaires car les réponses sont " je transfert votre demande on vous rappelleras..." pour ma part, je les envoie au TRIBUNAL car là au moins ils vont prendre le temps de répondre au Juge...ASSURANCE A FUIR...bonne chance pour les autres !</t>
  </si>
  <si>
    <t>pascal-p-109025</t>
  </si>
  <si>
    <t>je vous ai envoyé mon permis de conduire à plusieurs reprises, mais vous semblez ne pas pouvoir le lire alors qu'il est très lisible. C'est embetant :-(</t>
  </si>
  <si>
    <t>dimitre-h-133149</t>
  </si>
  <si>
    <t>Je sui satisfait est rapide , maintenant laisser moi tranquille avec votre avis , je n est pas que sa a faire et j ai plus beaucoup de baterie , merci</t>
  </si>
  <si>
    <t>angelica86-98634</t>
  </si>
  <si>
    <t>MULTIRISQUE PROFESSIONNELLE- Je ne conseillerai à personne AXA Assurance car ça se fait très facilement pour contractualiser une assurance avec eux, par contre quand il s'agit de résiliation c'est d'une galère pas possible, pas de réponse au téléphone et de démarches très compliqués. J'ai envoyé la résiliation du bail de mon cabinet effectué en Septembre 2019 (qui était assuré par eux), je leur demande de m'envoyer les informations pour payer le prorata (4 mois) ou l'année (avec remboursement des mois non utilisés), jamais de réponse ni d'informations quant au moyen de paiement, donc je reçois plusieurs mois après un courrier d'un huissier de Justice où ils m'exigent de payer la cotisation annuelle complète et où ils vont garder comme "indemnisation" le reste du montant annuelle d'un cabinet que je n'ai pas utilisé pendant ces 8 mois, pour moi ce qu'ils font c'est un délit. Je ne conseil à personne cette compagnie d'Assurance et je ne reprendrai aucune type d'assurance plus jamais avec eux.</t>
  </si>
  <si>
    <t>martra-86388</t>
  </si>
  <si>
    <t>Attention fuyez ! Des conseillers qui se contredisent et qui mentent par omission sur les termes du contrat pour vous obligez à souscrire. Je suis obligée de rester chez eux pour 1 an avec la loi Hamon mais dès la fin de l'échéance je partirai et ne reviendrai plus jamais ! Vous avez perdu un client et je ne serai pas la dernière !</t>
  </si>
  <si>
    <t>morgane2210-70407</t>
  </si>
  <si>
    <t>Apres  un accident  j ai du attendre 4 mois pour me faire rembourser pas de dedommagement
J ai fais le travail de l assureur aupres  de l expert 
 Il me resilie  et apres  je dois payer des frais
Je les appelle ils me disent que c est moi qui ai demander la resialiation alors que c est bien eux sans me demander mon avis
 Lors du demenagement  ils me disent que c est plus chere  alors que tout les assurances eux me disent que c est  moins chere
Mon malus est augmenter alors qu il devait baisser
Ils pensent qu a  Faire de l argent sur le dos des clients</t>
  </si>
  <si>
    <t>edmond-n-111884</t>
  </si>
  <si>
    <t xml:space="preserve">Rapide , simple,  claire et  efficace. Très bon support, poli  et convivial.
A conseiller à tout ceux qui recherche un e assurance pour leur prêt immobilier </t>
  </si>
  <si>
    <t>cornelius75-139188</t>
  </si>
  <si>
    <t>Service honteux.
Impossible à joindre par téléphone. Dès le 1er remboursement demandé, une grossière erreur est commise m'informant qu'en fait, je n'ai droit à rien alors qu'en fait, si.
Tout ça m'a fait perdre 2h00 de ma vie et une vingtaine de cheveux.
Je ne recommande absolument pas.
A fuir.</t>
  </si>
  <si>
    <t>kevin-g-126927</t>
  </si>
  <si>
    <t>Le prix est convenable, après c'est a voir sur le long terme, en temps que jeune conducteur, j'èspère que cette assurance saura convenir a mes besoins</t>
  </si>
  <si>
    <t>lili89-63975</t>
  </si>
  <si>
    <t xml:space="preserve">ancienne cliente neolianne très satisfaite contactée pour actualisée mon dossier 
</t>
  </si>
  <si>
    <t>franck-k-117059</t>
  </si>
  <si>
    <t>je suis satisfais  de cette assurance depuis quelques années mais hélas je suis aussi chez d'autres confrères pour assurer mes véhicules deux roues et quatre roues</t>
  </si>
  <si>
    <t>fd-96432</t>
  </si>
  <si>
    <t>Suite au vol de ma voiture, j’ai fait appel à l’assistance AXA : résultat j’ai dû chercher moi même une voiture. 15 jours de mails, d’appels téléphoniques. Les salariés sont incompétents. Fuyez cette assurance</t>
  </si>
  <si>
    <t>flo-63055</t>
  </si>
  <si>
    <t>Nous sommes clients chez Axa depuis des années sans avoir eu un seul pépin...nous avons toutes nos assurances chez eux et le jour où nous avons une panne en plein Paris c'est tout un problème pour nous rapatrier a notre domicile qui se trouve à 500 kms de Paris...on paie une assurance tous les mois et au final on a pas de solution quand il y a un soucis...on paie pourquoi Alors??? Demain on change d assurance et je ferai en sorte que vous ayez moins de clients....</t>
  </si>
  <si>
    <t>germain-m-111777</t>
  </si>
  <si>
    <t>je suis très satisfait du service, pas mieux  pas mieux ailleurs . services de qualité, réactivité remarquable, contact facile, service 7 étoile je dirai franchement très content</t>
  </si>
  <si>
    <t>vikkk-109565</t>
  </si>
  <si>
    <t>Alors là c est la pire des assurances. Pas d’aide ni conseil lors de mon sinistre sachant que je les ai appelé avant de remplir le constat à l amiable!!!! Vraiment déçue</t>
  </si>
  <si>
    <t>damien-g-113066</t>
  </si>
  <si>
    <t>je suis satisfait. connu grâce au comparateur, les tarifs sont attrayant et surtout personnalisable , ce qui est intéressant quand on ne souhaite pas tous souscrire</t>
  </si>
  <si>
    <t>thomas-g-105258</t>
  </si>
  <si>
    <t xml:space="preserve">Je suis satisfait du tarif et des prestations fournies et d'avoir pu souscrire l'abonnement en ligne en quelques minutes uniquement. pour mon nouvel appartement
</t>
  </si>
  <si>
    <t>yassine-h-111567</t>
  </si>
  <si>
    <t>simple pratique et rapide. Je suis satisfait du service en ligne. très interactif et les récapitulatifs sont clairs. Le système des questions réponses est très pratique pour faciliter l'inscription.</t>
  </si>
  <si>
    <t>ahmed-s-106359</t>
  </si>
  <si>
    <t>je suis pas satisfait de vos services , on essaye de vous joindre au téléphone c est super long... par messagerie  via le site web aucun conseiller disponible pendant plus de 15 min. j ai appeler y a 3 semaines pour ma carter verte non reçu vous me l avez envoyé par mail , mais je n ai toujours pas reçu l orignal par courrier .</t>
  </si>
  <si>
    <t>mfcassaigne-75665</t>
  </si>
  <si>
    <t>Sogessur fait appel à Saretec, qui prend plus que son temps pour répondre efficacement au traitement de notre dossier. Aucun recours possible, aucune indemnisation pour les délais extrêmement long de traitement de notre dossier....dégât des eaux déclaré fin novembre et à ce jour notre dossier toujours en attente car entre la filiale et Sogessur la transmission d'information est très lente....bref lamentable. On paye notre assurance depuis des années et qu'en on a besoin plus personne pour traiter dans l'efficience notre demande.</t>
  </si>
  <si>
    <t>mgenpandemie-88369</t>
  </si>
  <si>
    <t>En cette période de quarantaine, la MGEN ne permet qu'à ses employés parisiens de faire du télétravail, les autres ont le luxe de prendre des risques de se faire contaminer en allant tous se retrouver dans les locaux.</t>
  </si>
  <si>
    <t>stephane-p-116584</t>
  </si>
  <si>
    <t xml:space="preserve">très satisfait du service .
bon rapport qualité et service.
facile à contacter et avec des solution rapide et claire .
je le recommande pour tous les monde </t>
  </si>
  <si>
    <t>cunningman-78453</t>
  </si>
  <si>
    <t>Tout va bien quand il n'y a pas de problèmes. En cas d'accident, cela devient vite compliqué pour se faire rembourser.</t>
  </si>
  <si>
    <t xml:space="preserve">L acceuil a ete tres bon et a l écoute 
Benjamin a ete tres Reactif et disponible pour mettre en place notre simulation et devis. Precis, tarif très intéressant. </t>
  </si>
  <si>
    <t>sofia-55772</t>
  </si>
  <si>
    <t>Le temps d'attente du service client n'est pas respecté plus de 10 minutes d'attente alors que 3 minutes sont annoncés, augmentation de l'échéancier de plus de 300€ par rapport au devis effectué mais contrat signé donc pas de marche arriere , le temps de réponse par mail est anormalement long (compter 10 jours),</t>
  </si>
  <si>
    <t>jaime-d-124166</t>
  </si>
  <si>
    <t>je ne suis pas satisfait au niveau du prix  je n'ai pas déclare de sinistre ,mon véhicule vieilli, l'assurance augmente? j'aimerais avoir une autre proposition , merci</t>
  </si>
  <si>
    <t>manx-112283</t>
  </si>
  <si>
    <t>Dégradation de la relation avec les assurés du fait du tout informatique, exagéré par la crise sanitaire. J'exprime mon mécontentement de ne pas pouvir joindre le conseiller, toujours en communication. Je reçois alors une lettre m'informant que mon compte est suspendu et que mon dossier est classé sans suite ! Au bon vouloir du Prince ! Tu te tais ou l'on te vire !
Je souligne que je suis sociétaire depuis la création, soit 1978 !
Mais le monde change et les financiers ont pris le pouvoir !
Motards en colère, réveillez vous !</t>
  </si>
  <si>
    <t>farida-s-117586</t>
  </si>
  <si>
    <t>Le Conseiller clientèle très poli et réactif. Il a fait preuve de patience et bienveillance et bien expliqué mes garanties. Merci bien de cet accueil.</t>
  </si>
  <si>
    <t>gregory--d-131881</t>
  </si>
  <si>
    <t>Je suis satisfait du contrat d assurance aux quelle que je vient de souscrire. Merci de votre compréhension. Je vous souhaite une bonne et excellente journée</t>
  </si>
  <si>
    <t>remele671-86933</t>
  </si>
  <si>
    <t>3 mois que je suis baladé entre constatel et dynarem! Sinistre dégât des eaux déclaré le 9 novembre 2019. Réparation de fuite effectuée , resta à réparer les murs (ouverts pour effectuer la réparation)Toujours balladé que ce soit par téléphone (attente interminable) ou par mail, réponses n'aboutissant que sur des ( on va vous contacter mais sans suite)J'en ai ras le bol et je pense changer d'assurance car c'est intolérable, il y a de quoi perdre confiance en tout leurs produits!</t>
  </si>
  <si>
    <t>viiie-79471</t>
  </si>
  <si>
    <t>Service sinistre injoignable, répondeur en permanence m'indiquant que tous les conseillers sont déjà en communication. Même en envoyant les documents via la messagerie sur le site, aucune réponse. Attente du remboursement depuis des mois.</t>
  </si>
  <si>
    <t>thibco-52495</t>
  </si>
  <si>
    <t>Comme de nombreuses personnes, je n'ai toujours pas reçu ma carte verte malgré l'envoi rapîde,par internet, des documents, qui sont "en attente" depuis 2 mois maintenant...</t>
  </si>
  <si>
    <t>syldie-97959</t>
  </si>
  <si>
    <t>Je suis fidèle et solidaire avec la MGP même si j’ai reçu de nombreuses autres propositions de mutuelles.
La cotisation est élevée en particulier pour les cadres puisqu’elle est calculée en fonction de l’indice de traitement.
je pense que la fidélité devrait être récompensée par une remise sur le montant de la cotisation.
Sinon, je suis pleinement satisfait des prestations.</t>
  </si>
  <si>
    <t>chris-81727</t>
  </si>
  <si>
    <t>Impossible de récupérer mon argent! Depuis Aout, mon compte est fermé, rachat total, puisque j'ai besoin de liquidité. L'argent n'a toujours pas été transféré, m'obligeant à faire un prêt.</t>
  </si>
  <si>
    <t>grece21---103594</t>
  </si>
  <si>
    <t>Mutuelle à bannir résiliation en Octobre 2020 avec la loi chatel aucune communication de cette mutuelle sauf mail interdisant la résiliation au bout de 4 mois Mail disant résiliation or date au bout de 5 mois la menace d'un avocat il accepte la résiliation et reconnaisse qu'il connaissait la date déposé en octobre, au bout de 5 mois et 1 semaine attente du papier de résiliation qui n'arrive pas malgré la promesse qu'il arrive sous peu. Donc conseil bannir cette mutuelle aux tarifs exorbitants et inflationniste. Nioliane ne réponds jamais aux mails et 20 mn d'attente minimum aus appels téléphoniques</t>
  </si>
  <si>
    <t>medusa--96235</t>
  </si>
  <si>
    <t xml:space="preserve">Retire des garantie sans prévenir (ici le brise-glace) aucun gestes n’a été fait lorsque je me suis retrouvé à devoir utiliser celui-ci 
Je compte changer dans les plus bref délais 
</t>
  </si>
  <si>
    <t>gillet-stacy-130499</t>
  </si>
  <si>
    <t>Ma femme a été victime d'un accident en mars dernier, elle a été declaree non responsable la macif nous a indemnisé pour une voiture parfaitement entretenu et en parfait état 233 euros avec une multitude de factures à l'appui de l'entretien etc la voiture était complètement HS 233 euros pour une voiture mais dans quel pays on est ???  Plus jamais je ne viendrais chez vous !!! On payent une fortune pour au final ne rien avoir en retour.... une société comme celle ci ne mérite pas d'être encore sur le marché</t>
  </si>
  <si>
    <t>loulou-96749</t>
  </si>
  <si>
    <t>mon avis dit axa augment trop en pourcentage ses bon client . il faut récupérer les perte pour les autres sinistre qu'ils on indemnisé au compte goutte .</t>
  </si>
  <si>
    <t>myriam-h-125589</t>
  </si>
  <si>
    <t>je viens à peine de souscrire donc j'attends de voir comment se déroule la suite...
 les tarifs pour le moment sont compétitifs, j'espére qu'en cas de sinistre il n' y aura pas de difficultés</t>
  </si>
  <si>
    <t>paule-k-130018</t>
  </si>
  <si>
    <t>Les prix me conviennent,  c 'est simple et rapide. L'accueil téléphonique efficace, sans trop d'attente. Je recommanderai les services de direct assurance.</t>
  </si>
  <si>
    <t>maya-114140</t>
  </si>
  <si>
    <t>Je viens d’arriver comme nouveau souscripteur pour une mutuelle j’attends de voir comment la société va se comporter avec mes remboursements et la rapidité d’exécution de vos services je vous prie de croire à mes salutations</t>
  </si>
  <si>
    <t>tanyikoy-a-116099</t>
  </si>
  <si>
    <t>Les prix me conviennent.
Pour l'instant je ne peux pas vraiment donner un avis cohérent, besoin d'un peu de recul.
Service clientèle accueillant et interface web intuitive, et donc simple.</t>
  </si>
  <si>
    <t>nini-63110</t>
  </si>
  <si>
    <t>Suite a un sinistre debut février 2018 (on a incendier ma voiture) j'ai contacté mon assurance afin de prévenir du sinistre et de faire expertiser ma voiture. Rien que l'expertise a durée 2 semaines... avant que l'ont m'envoie quelqu'un. Ensuite le suivi de mon dossier a été mal fait. AXA a missionné une autre compagnie d'expertise soit disant que la première avait été annulé alors quie je venais de recevoir le rapport d'expertise. Ce qui a bloqué mon indemnisation. Cela fait maintenant 3 mois et je suis toubours en attente d'indemnisation. Ils prennent leurs temps pour rembourser par contre ils ont pas perdu de temps pour augmenter mon assurance sans même m'en informer. C'est vraiment une assurance que je ne recommande pas.!</t>
  </si>
  <si>
    <t>22 mai 2017 suite à une expérience en mai 2017</t>
  </si>
  <si>
    <t>martinez-54836</t>
  </si>
  <si>
    <t>Assuré tout risque depuis plusieurs années, 50% de bonus. 2 voitures et 1 habitation assurées chez eux. Aucun dommage déclaré depuis que nous sommes chez eux. La société de ma femme rachète son véhicule qu'elle continuera à conduire. L'assurance passe de  395 euros à 622 euros par an pour les mêmes conditions. Soit 63% d'augmentation. Soit disant, applications des nouvelles conditions tarifaires. Nous sommes considérés comme de nouveaux clients. Belle façon de récompenser la fidélité.  Du coup, nous allons résilier l'ensemble des contrats... Il n'y a pas de raison que nous soyons les seuls perdants.</t>
  </si>
  <si>
    <t>phillipe-117975</t>
  </si>
  <si>
    <t xml:space="preserve">Je suis entierement satisfait de l'échange en ligne à l'établissement du contrat final.
Je recommanderai votre assurance à un tier dans mes prochains écha,nges </t>
  </si>
  <si>
    <t>christophe-d-130960</t>
  </si>
  <si>
    <t xml:space="preserve">JE SUIS SATISFAIT DU SERVICE 
TRES SIMPLE ET TRES RAPIDE POUR TOUT REMPLIR 
LES TARIFS  SONT TRES ATRACTIFS LES OPTIONS SONT CLAIRE 
MERCI BEAUCOUP 
CORDIALLEMENT  </t>
  </si>
  <si>
    <t>ham-79273</t>
  </si>
  <si>
    <t xml:space="preserve">AMV manque totalement de sérieux et de professionnalisme pour une compagnie d'assurance cela est désastreux. Irrespect envers la clientèle au téléphone. 
J'ai eu un sinistre le 6 juin 2019, nous sommes le 18 septembre 2019 et je n'ai à ce jour et après plusieurs relances de ma part aucune réponse concernant la date de prise en charge de mon sinistre et donc des réparations bien que l'expert soit passé entre temps. Je précise que je suis motard et c'est le véhicule qui me permet d'aller TRAVAILLER. 
Comble de l'incompétence d' AMV j'ai même du moi même appeler la compagnie d'assurance adverse afin d'obtenir des réponses à mes questions tant il est inacceptable de se faire balader à ce point par AMV. et celle-ci m'a simplement rétorqué qu'elle s'occupait de gérer les intérêts de leurs clients contrairement à AMV.
Je patienterai jusqu'à la fin du mois de septembre et si la prise en charge de ma moto n'est effectuée d'ici la je ferais appel à une association de consommateurs afin de regrouper les plaintes d'autres clients et d'attenter une action en justice si tel devait en être le cas.
Honteux !!!! </t>
  </si>
  <si>
    <t>zoe-117941</t>
  </si>
  <si>
    <t>Nul.
Bon courage pour récupérer l'avance de votre franchise dans un sinistre non responsable et en étant "tous risques"....
Il vous font juste tourner en bourrique et ne vous rappelle jamais
Honteux!</t>
  </si>
  <si>
    <t>rafik--s-133142</t>
  </si>
  <si>
    <t xml:space="preserve">Je suis très satisfait des prix que propose direct assurance 
Simple est très rapide à en bénéficier j'ai déjà été client chez vous et j'en ai gardé un bon souvenir 
Et j'en parlerai à mon entourage. Merci </t>
  </si>
  <si>
    <t>maely-136689</t>
  </si>
  <si>
    <t>Avec cette assurance, il ne faut pas avoir d'accident, j'ai eu un accident non responsable avec une personne non assuré, obligé de prendre un avocat pour que ça bouge, ma voiture est restée en épave plus de 3 semaines, avant que l'expert ne passe, on devait me prêter une voiture, mais ils se renvoient la balle, on n'a jamais la même personne au bout du fil, donc pas le même son de cloche. une vrai galère. fuyez cette assurance. pas chère certes, mais on le paie d'une autre façon.</t>
  </si>
  <si>
    <t>georgio-115241</t>
  </si>
  <si>
    <t xml:space="preserve">Nouvel adhérent chez NEOLIANE, je n'ai pour l'instant pas à me plaindre de cette mutuelle 
je dirai même que je la trouve efficace grâce a la dispo de LAMIA qui a résolu mon problème. </t>
  </si>
  <si>
    <t>03 juillet 2019 suite à une expérience en juillet 2019</t>
  </si>
  <si>
    <t>gabory-76906</t>
  </si>
  <si>
    <t>Ma mère m'avait désigné comme bénéficiaire de deux assurances-vie souscrites auprès de la BNP Paribas.
Décédée début mars, je n'ai finalement pu recevoir le capital qu'elle me destinait que 3 mois et demi après.
Cardif a été en possession de toutes les pièces dès le 21 mai. Elle s'est abstenue bien entendu d'accuser reception de ces documents ; d'où la nécessité de recourir systématiquement à des envois recommandés dans tout échanges de correspondances avec ces assureurs qui jouent la montre. Les fonds n'ont été versés sur mon compte que le 20 juin seulement soit un jour avant expiration du délai au-delà duquel l'assureur devra des intérêts à des taux supérieurs fixés par la loi.
C'est que qui s'appelle retarder au maximum le versement de ce qui est du au bénéficiaire.
Édifiant non!</t>
  </si>
  <si>
    <t>duchene-131642</t>
  </si>
  <si>
    <t>Très bonne conseillère bon résultat Emeline à fait tout son possible afin d'avoir tous mes renseignements à recommander j'espère pouvoir avoir affaire a elle la prochaine fois Merci.</t>
  </si>
  <si>
    <t>doudou33110-104168</t>
  </si>
  <si>
    <t>Etant une PMR, j'ai pris toutes les options pour me couvrir. J'en suis très satisfaite. Même quand je dois faire une avance, je suis remboursée rapidement.</t>
  </si>
  <si>
    <t>09 novembre 2018 suite à une expérience en novembre 2018</t>
  </si>
  <si>
    <t>dan83-68485</t>
  </si>
  <si>
    <t>A fuir de toute urgence quad vous demandez un relevé d'information pour changer d'assureur il vous compte un incident  pas de possibilité de faire marche arrière car vous avez que 48h</t>
  </si>
  <si>
    <t>camillette-49532</t>
  </si>
  <si>
    <t>j'ai opté pour cette mutuelle car ils ont de vrais remboursements optique ce qui se fait rare de nos jours donc j'ai commencé sur ce critére et aujourd'hui j'ai parrainné certaine personne de ma famille car le service est au RDV donc pour éviter de dépenser inutilement cet assureur et un bon compromis.</t>
  </si>
  <si>
    <t>celine-l-131822</t>
  </si>
  <si>
    <t>je suis de plus en plus déçu de mon assurance l'assistante téléphonique est pas clair et les prix augmente... à la Tv tout est formidable mais dans le réel c'est autre chose vraiment dommage</t>
  </si>
  <si>
    <t>francky-52348</t>
  </si>
  <si>
    <t xml:space="preserve">Ma mère décédée subitement en août 2016 avait souscrit un crédit à la consommation avec une assurance décès CARDIF. Dans les jours qui ont suivi son décès, nous  avons informé CETELEM de son décès  et envoyé le certificat de mort naturelle. 
4 mois plus tard,  CARDIF se réveille et nous demande un questionnaire médical du médecin, chose faite et envoyée. … 
Aujourd’hui nous apprenons que CARDIF refuse la prise en charge du prêt sous motif que ma mère n’a pas signalé prendre un traitement médical lors de sa souscription  alors qu’aucun questionnaire général de santé et de traitement n’avait été rempli à  la souscription. 
Cette méthode est  cavalière et abusive et ne respecte pas le droit à la consommation Bien évidemment nous n’allons pas en rester là. 
</t>
  </si>
  <si>
    <t xml:space="preserve">j'ai reçu le devis pour le renouvellement (au deuxième année avec l'Olivier) et il y a un incrément de la tarifassions du 40% sans aucune sinistre. 
Je trouve cette pratique commerciale honteux et irrespectueux du consommateur.
J'ai écrit plusieurs fois au service client et je n'a eu aucune réponse.
Je suis très déçu par l'Olivier assurance!! </t>
  </si>
  <si>
    <t>imarvin45-79226</t>
  </si>
  <si>
    <t>Bonjour j'ai été très content des prix de la MAIF mais très déçu par leur service sinistre j'ai eu un accrochage le 26 juin je devais faire réparer mon véhicule le 5 septembre suite à un acte de vandalisme sur mon véhicule les réparations ont été reporté je n'étais vraiment pas en hauteur pour les deux sinistres il y a quelques jours j'appelle la MAIF je leur demande de me faire rembourser le premier sinistre il me réponde que la personne avec qui j'ai eu le sinistre n'a pas envoyé tous les Documents pour que je sois remboursé je leur ai fait comprendre que si le garage réparer le véhicule le 5 septembre est-ce que vous l'auriez dit la même chose je comprends pas pourquoi ils mettent autant de temps à rembourser franchement je recommande pas cette assurance ça fait plus de un mois que mon véhicule est dans un garage qui ne veulent pas commencer les réparations je n'ai pas eu de véhicule de prêt voilà je suis vraiment très déçu de la MAIF</t>
  </si>
  <si>
    <t>guy-maxime-d-98086</t>
  </si>
  <si>
    <t xml:space="preserve">Les prix me semblent plus abordables que la concurrence à garanties égales.
Reste à voir le service réellement rendu lors d'un sinistre.A noter la franchise élevée par le rehaussement de  10% des montants de réparation "Vol/incendie et Dommages tous accidents" </t>
  </si>
  <si>
    <t>fredmoun-110727</t>
  </si>
  <si>
    <t>Pour reprendre la Publicité d’autre assurances Pas de bla-bla quelques documents à réunir rapidité d’exécution et tarifs voilà c’est tout vous êtes assuré le jour même et vous recevez votre carte verte dans les huit jours</t>
  </si>
  <si>
    <t>ahmed210297-107220</t>
  </si>
  <si>
    <t>On m’a volé m’a voiture ça fait 4 mois que je suis en attente d’indemnisation. La gestionnaire me demande des documents que l’expert a déjà en sa possession depuis le début et que elle même possède . A chaque fois que j’appelle on me promet un délai d’Appel de la gestionnaire dans les 48h mais je reste toujours sans nouvelles de sa part ça fait 1 mois . Malgré les appels cela fait très long 4 mois sans indemnisation et on va bientôt entamer le 5ème moi c’est pas normal . Pour souscrire on me demande pas des justificatifs d’achat mais pour m’indemniser on me demande je comprends pas mais cela dit j’ai tout fourni et toujours pas de réponse</t>
  </si>
  <si>
    <t>mwiccart-52657</t>
  </si>
  <si>
    <t>Bonsoir,
il serait convenable de diminuer la prime d'assurance à ceux qui n'ont pas eu de sinistre, sans qu'il soit nécessaire de quémander une remise ou en changeant d'assureur
cordialement
marc wiccart</t>
  </si>
  <si>
    <t>labrousse-e-136031</t>
  </si>
  <si>
    <t>Satisfait des différents contact avec les conseillés.
Prix plus qu'attractif pour pour les jeunes conducteur (-50% par rapport a la proposition de mon assurance)</t>
  </si>
  <si>
    <t>marie-68838</t>
  </si>
  <si>
    <t xml:space="preserve">1 an et 3 mois après mon dégât des eaux, après de multiples relances par tel/email, multiples expertises et contre-expertises, dossier toujours non clôturé. Prestataire commandité par leur soin totalement incompétent et de mauvaise foi, a causé plein de dégâts (carrelage cuisine, parquet salon, fils audio arrachés, peinture sur meubles neufs...). En litige avec eux afin d'être remboursée de tous ces dégâts. Honteux ! Surtout que la 1ere réponse suite à ces dégâts a été "que l'expertise pour vérifier les dégâts causés par ce prestataire se ferait par ce même prestataire car "c'était les règles de l'art ! On croit rêver ! </t>
  </si>
  <si>
    <t>chris-75704</t>
  </si>
  <si>
    <t>Service client en Afrique du Nord avec au téléphone des personnes qui ne parlent pas trés bien notre langue et par conséquent ne la comprenne pas. Ils répètent des phrases toutes faites sans en comprendre le sens. On en revient à parler à un mur, qui, encore est plus intelligent. A fuir!</t>
  </si>
  <si>
    <t>redjal-a-137677</t>
  </si>
  <si>
    <t xml:space="preserve">Service professionnel et efficace 
Je recommande cette assurance pour ses tarifs . Son application très intuitive et la qualité de la personne qui a pris mon adhésion en charge </t>
  </si>
  <si>
    <t>alain-96634</t>
  </si>
  <si>
    <t>Assurance incompétent . J'ai fait un sinistre pour mon pare-brise le montants de la facture s'élève a 1 600 euros environ ça fait 2 mois j'attends le remboursement . Soit disant que le montant était trop élevée il ont fait partir le dossier a un expert .... Mais je sais pas où il les trouvez leur expert si en 2 mois il a pas pu expertiser c'est qu'il sont incompétent . Ont paie tout les mois l'assurance là il on pas de mal a prendre l'argent , mais pour rembourser ya plus personne . Je ne conseille pas du tout cette assurance mais vraiment pas !</t>
  </si>
  <si>
    <t>bouzgarrou-m-134437</t>
  </si>
  <si>
    <t>Je suis satisfait. Le service est rapide . le rapport qualité prix est bien étudié. La réponse est conforme à mes attentes. Tout est fait rapidement et efficacement .</t>
  </si>
  <si>
    <t>seif-eddine-h-133959</t>
  </si>
  <si>
    <t>Je suis pas trop  satisfait de vos services car le prix est trop chère
Manque prix spécial étudiants !!
Meilleures compagnie service après vente
Merci
Cordialement</t>
  </si>
  <si>
    <t>nans-104978</t>
  </si>
  <si>
    <t>Service client à l’écoute et très agréable pour tous renseignements.
Rapide et efficace en terme de remboursement cependant un peu cher en fonction du contrat souscrit.</t>
  </si>
  <si>
    <t>bens-80810</t>
  </si>
  <si>
    <t>Complètement déçue par cette soit disant assurance.
Ayant subit un acte de vandalisme immobilisant complètement mon véhicule et ce depuis le 18 septembre!!!Ce dernier se trouve toujours au garage en attente d'un retour de l'expert qui est passé il y a un mois alors que tous les papiers ont étés faits en règle!!Les appels et les mails se suivent mais aucune réponse claire.De plus je reçois aujourd'hui un courrier de résiliation en "raison de l'altération de notre relation commerciale".
Car biensur,vouloir obtenir des réponses et récuperer son véhicule immobilisé depuis 2 mois justifie une résiliation de contrat.Que la maif se rassure,je ne comptais pas rester chez elle après tout ceci.Très mauvaise expérience sachant que je suis jeune conductrice et qu'il s'agit de mon premier contrat d'assurance.En espèrant que la concurrance sera bien meilleure que cette piètre assurance!!</t>
  </si>
  <si>
    <t>arezki-b-117528</t>
  </si>
  <si>
    <t>pas satisfait le prix est trop élever 
l'assurance ne couvre pas grand choses 
je vous remercie de résilier mon contrat et de m'effectuer un remboursement du dernier prélèvement 
cordialement</t>
  </si>
  <si>
    <t>jean-marc-a-106750</t>
  </si>
  <si>
    <t xml:space="preserve">Je suis satisfait du service. la proposition tarifaire me convient.
le site permet aisément de prendre une décision assez rapidement.
Le choix des propositions aide à prendre une bonne décision.
</t>
  </si>
  <si>
    <t>yip-k-135638</t>
  </si>
  <si>
    <t>Le prix me convient pour le moment. Mais je ne comprends pourquoi il y a une demande de signature pour le sepa si le paiement est annuel. J'esperes ne pas etre débité plusieurs fois.</t>
  </si>
  <si>
    <t>danielle-r-131717</t>
  </si>
  <si>
    <t>Très satisfaite du service et de l'accueil cela fait longtemps que je suis à la GMF j'y ai tous mes contrats et je n'ai pas l'intention de changer d'assureur.</t>
  </si>
  <si>
    <t>pat-110079</t>
  </si>
  <si>
    <t>Je remercie lamia d'avoir été à mon écoute et répondu à toutes mes questions.très bon accueil et très agréable, réactive et disponible et professionnelle</t>
  </si>
  <si>
    <t>yukoseznec-90129</t>
  </si>
  <si>
    <t>Des téléconseillers forts polis et c'est tant mieux car on doit les appeler souvent : ils égarent les courriers.</t>
  </si>
  <si>
    <t>cracou62-57157</t>
  </si>
  <si>
    <t>Je l'aurai, je l'aurai, qu'ils dises.
Ils vous ont eut ..............................................
..............................................................
...................................................................
..................................</t>
  </si>
  <si>
    <t>benjamin-71417</t>
  </si>
  <si>
    <t>Depuis 3 ans chez eux pour une assurance emprunteur. Aucun retour de leur part malgré plusieurs mails et 1 lettre recommandée. Par contre ils connaissent bien mon adresse pour m'envoyer l'appel a cotisation. A éviter a tout prix.</t>
  </si>
  <si>
    <t>richard-55970</t>
  </si>
  <si>
    <t>Active assurances s'occupe de tout pour résilier mon ancienne assurance et la souscription c'est faite rapidement sur internet. Tout est nickel, en plus les tarifs sont bas. Je suis satisfait, Ca a été très</t>
  </si>
  <si>
    <t>joao-carlos-d-106799</t>
  </si>
  <si>
    <t>Je suis satisfait du service, le prix malheureusement  j été obligé  de faire plusieurs réclamations pour avoir satisfaction pour cette année,  et les montants que je payé en plus dans les années précédents!!!! Merci d une réponse.</t>
  </si>
  <si>
    <t>paulinelp-130537</t>
  </si>
  <si>
    <t>J'ai été appelé hier par cette compagnie chez qui je ne suis pas assuré pour me rendre coupable d'un accident dont je ne suis même pas responsable !!!! On m'a rendu coupable de complicité, délit de fuite et j'en passe, le plus drôle c'est que c'est sur un accident sur Paris mais j'habite à coté de Brest !!!!! UNE HONTE !!!!! Jamais au plus grand jamais je ne m'assurerai chez vous !!!!!</t>
  </si>
  <si>
    <t>laurent-g-133400</t>
  </si>
  <si>
    <t>bien rapide et efficace, je recommande vivement.  surtout n'hésitez pas à souscrire ,vous verrez,  vous ne serez pas déçu. Je n'hesiterai pas a recommander a mon entourage</t>
  </si>
  <si>
    <t>noney-109202</t>
  </si>
  <si>
    <t xml:space="preserve">Satisfait d'avoir trouvé une assurance qui veuille bien assurer les jeunes conducteurs à prix relativement raisonnable. Conducteur heureux. Merci beaucoup. 
</t>
  </si>
  <si>
    <t>khedidja95-85662</t>
  </si>
  <si>
    <t>heureusement que la révocation bancaire  mutuelle a fuire !!! J ai fais une année pas deux  te raccroche au nez se contredisent du coup ont y comprend rien sans scrupule on a l impression d' avoir un dialogue de sourd</t>
  </si>
  <si>
    <t>pat-69531</t>
  </si>
  <si>
    <t xml:space="preserve">J'ai de la chance cette année ,les mutuelles se sont engagées a la demande du gouvernement de Mr Macron de modérer leur augmentation de tarif pour 2019 ,la Cegema a comprit le message elle n'augmente ces tarifs que de 10%.
Cette mutuelle est a éviter. </t>
  </si>
  <si>
    <t>marineal-65888</t>
  </si>
  <si>
    <t>Expérience dissuasive lors d'une première souscription : présomption de fausse déclaration concernant l'ancienneté du bonus de 50 % malgré le relevé d'information du précédent assureur, impression fort désagréable (je vous épargne le récit de mes péripéties) et surtout aucune confiance s'il devait se produire un sinistre. Je ne resterai donc pas au delà de la première année.</t>
  </si>
  <si>
    <t>25 juillet 2019 suite à une expérience en juillet 2019</t>
  </si>
  <si>
    <t>neji-77928</t>
  </si>
  <si>
    <t>Assureur en lui même est très bien et très réactif en  revanche en ce qui concerne les cabinet expert Pierre et vraiment à éviter je vais d ailleurs demander des demain un autre expert après avoir été fauché par une jeune femme qui a griller un stop en scooter je me retrouve avec mon R6 tout amoché mais réparable cependant pour faire traîner le dossier cette expert est injoignable les emails que vous recevez sont bien sûr envoyer après fermeture des bureaux à la minute près donc encore une fois impossible de les joindre  ayant eu un disque de frein avant de voilée celui ci refuse de prendre le deuxième cependant il se change par paire les deux garages très consciencieux demain sécurité me dit qu'il n  interviendra pas sur ma moto sans me la rendre saine je suis pourtant en tout risque toutes options et je ne suis pas responsable de l'accident  mais vu les avis de cet expert sur google je suis maintenant convaincu qu il cherche la petite bête je vais donc demander une contre expertise  la référence de l'expert en question 21906142  je me demande pourquoi il me demande les mêmes pièces et document   à chaque e-mail</t>
  </si>
  <si>
    <t>patrice-v-122749</t>
  </si>
  <si>
    <t>Les prix sont corrects et je n'ai pas eu de soucis avec eux donc je ne peux parler concernant les litiges ou bien les accidents. L'accès par Internet est plutôt efficace.</t>
  </si>
  <si>
    <t>ivan-b-124896</t>
  </si>
  <si>
    <t>Je n’ai pas vraiment de commentaire, c’est ma première voiture et donc mon premier contrat d’assurance , je ne suis pas apte de donner un avis concret , mais au niveau des prix tout vas bien</t>
  </si>
  <si>
    <t>laura-m-122152</t>
  </si>
  <si>
    <t xml:space="preserve">service très satisfaisant, personne très aimable et compétente.
Les prix sont correct comparés à notre assurance actuelle
à voir sur le long terme si nous avons besoin d'une assistance ou autre
</t>
  </si>
  <si>
    <t>anthony-d-133126</t>
  </si>
  <si>
    <t>Les prix sont satisfaisants et j'ai eu une bonne expérience par le passé. A voir maintenant pour ce véhicule récent. si le service est resté de qualité...</t>
  </si>
  <si>
    <t>abel-r-123826</t>
  </si>
  <si>
    <t>Plus de flexibilité
Je certifie être assuré auprès de la société pour laquelle j'ai déposé un avis et atteste ne pas travailler dans une entreprise du secteur des assurances (courtier en assurance, mandataire d'assurance et agent général d'assurance).</t>
  </si>
  <si>
    <t>fanfan-98519</t>
  </si>
  <si>
    <t>Accueil détestable, pas de bonjour mais des réflexions : "puisque vous fournissez un RIB c'est que vous n'avez pas l'intention de replacer l'argent chez moi" etc. Quand on vient de perdre un proche on n'a pas envie d'entendre ce genre de vacherie. Les documents ont été fournis en juillet et les fonds ne sont toujours pas versés contrairement aux contrats souscrits ailleurs. De plus, Maman qui est décédée mi- juin continue à recevoir des courriers d'invitation pour des soirées au mois de novembre. Excellent suivi des dossiers et quelle délicatesse!  AFER à FUIR.</t>
  </si>
  <si>
    <t>mamadou-pathe--b-125532</t>
  </si>
  <si>
    <t xml:space="preserve">Je suis satisfait et ravi
Le prix me convient
Simple et rapide, je vous remercie
Simple et simple, simple et rapide simple et rapide
Simple et rapide </t>
  </si>
  <si>
    <t>aferamoi-86415</t>
  </si>
  <si>
    <t>Suite DC en juillet 2019, aucun réglement fait à ce jour malgré l'envoi de tous les documents (demandés à plusieurs reprises).
Service clientèle inaccessible par téléphone.
Correspondant local AFER impuissant et coupé de toute communication avec les services centraux.
Je lance un signalement auprés de l'ACPR et demande une intervention d'une association de défense des consommateurs (UFC QueChoisir)</t>
  </si>
  <si>
    <t>riviere-n-123871</t>
  </si>
  <si>
    <t>J'ai été très déçue lors du remplacement de ma précédente voiture (suite à un accident que je n'avait pas provoqué) qui était "économiquement pas réparable", d'avoit un expert qui a cherché le site où les voitures comparables étaient les moins chères (Leboncoin) afin de proposer un rachat plus bas que le cote Argus  de ma voiture
C'est très décevant</t>
  </si>
  <si>
    <t>jeb-112883</t>
  </si>
  <si>
    <t>Mon assurance voiture a augmenté de 12% contrairement à l'annonce de la GMF de ne pas augmenter leur tarif pour 2021.
Motif invoqué : plusieurs accidents pendant les dernières années
 Precision: ces accidents n'engageaient pas ma responsabilité.
Autrement dit: pas coupable mais punie. Bravo la GMF chez laquelle j'étais assurée depuis plus de 40 ans</t>
  </si>
  <si>
    <t>superassus-51479</t>
  </si>
  <si>
    <t>Trop d'interlocuteurs différents dès qu'il y a un problème. Des longueurs et un mauvais accueil quand les niveaux de responsabilité augmente.</t>
  </si>
  <si>
    <t>mne-88396</t>
  </si>
  <si>
    <t xml:space="preserve">Très satisfaite à tous les niveaux :
 - prix raisonnables compte tenu des nombreuses prestations 
- personnel toujours agréable et disponible au tekepyou sur le site Twitter.
- une grande efficacité et expérience du personnel </t>
  </si>
  <si>
    <t>mansouri-y-124483</t>
  </si>
  <si>
    <t xml:space="preserve">Je suis satisfait du service. Merci beaucoup pour le service 
Je suis client fidèle en attendant un geste de votre part,  la clio v était cher mais pour l opel le prix me convient parfaitement. 
</t>
  </si>
  <si>
    <t>dijols-g-139398</t>
  </si>
  <si>
    <t>Très satisfait du service proposé.
Merci à tous les collaborateurs avec lesquels j'ai échangé, je ne manquerai pas de recommander L'olivier auprès de mon entourage</t>
  </si>
  <si>
    <t>toto-62270</t>
  </si>
  <si>
    <t xml:space="preserve">J'ai quitté  la matmut (après 30 ans chez eux)  en 2012 car je partais à l'étranger. En 2018 de retour en France et  je contact la matmut pour m'assurer à nouveau, une Dacia Stepway en tourisque pensant toujours bénéficié de mes 50% de bonus. La matmut n'a pas voulu reprendre mon bonus même en lui fournissant l'ancien contrat d'assurance et me propose une tourisque à 1090 Euros sous prétexte que je suis plus assurer chez eux depuis 5 ans et que j'ai été supprimer de la  base clients. C'est vraiment un comportement infect de la part de la matmut et de son service clients.
</t>
  </si>
  <si>
    <t>lamas-fernandes-a-114055</t>
  </si>
  <si>
    <t>Je suis satisfaite du prix et de la simplicité de gestion sur internet, le seul point négatif c'est la grosse différence de prix quand on fait un payement mensuel</t>
  </si>
  <si>
    <t>madaton-134997</t>
  </si>
  <si>
    <t>bonne réception des mails et courrier bon conseils et courtoisie .Rien de plus tout est bien géré et ma satisfaction est totale .Un seul problème il a fallu faire un avenant</t>
  </si>
  <si>
    <t>loreva65-61883</t>
  </si>
  <si>
    <t>je suis une cliente récente  vandalisme sur ma porte mal informée par Pacifica et donc non remboursee</t>
  </si>
  <si>
    <t>lezer-56806</t>
  </si>
  <si>
    <t>publicité mensongère, soit disant pour 2 souscription de contrat d’assurance 75 euro remboursé, foutaise!!! 
j'ai téléphoné 4 fois ,passé 2 fois en agence et toujours la mème réponse on va ce renseigner au siège... et rien ,j'ai envoyer 2 mail a l'agence et un mail au service client,mème pas une réponse de leurs part! donc j'imagine le jour ou j'ai besoin d'eux pour un accident...</t>
  </si>
  <si>
    <t>lilie-57400</t>
  </si>
  <si>
    <t xml:space="preserve">En invalidité  catégorie 2  depuis le 1 avril 2017, j'attends toujours que mon dossier soit traité.C' est une honte de laisser les gens dans une situation financière désastreuse alors qu 'on nous oblige à cotiser pour la prévoyance qui en somme ne sert qu' à s' engraisser sur le dos des plus faibles; Là j' en ai marre que tout le monde se renvoie la balle , que l 'on m'endorme avec des promesses de paiement imminent non tenues. </t>
  </si>
  <si>
    <t>severine-g-108090</t>
  </si>
  <si>
    <t xml:space="preserve">la cotisation assurance augmente chaque année m^me si 50% de bonus et aucun accrochage au cours de l'année.
Je suis une cliente fidèle chez vous depuis l'obtention de mon permis (soit 20 ans) mais je n'ai jamais eu un geste commercial. très décevant !!
</t>
  </si>
  <si>
    <t>laudes-63390</t>
  </si>
  <si>
    <t>Suite à la vente d'une chambre de service, Sogessur a annulé tous les contrats de ma Maman. Quand je me suis aperçu de leur erreur, j'ai du faire remplir et envoyer deux fois les conditions générales par une dame âgée de 90 ans. J'ai reçu deux courriers m'informant qu'à défaut de réception de ces conditions générales, le contrat serait résilié à une date précisée. Au deuxième envoi, nous avons considéré que les nouveaux contrats n'avaient pas été validés. Quelle surprise, au décès de ma Maman de constater que l'assurance avait prélevé des "cotisations" et avait encore des prétentions financières. Suite à un courrier de ma part, je me suis fais pourrir au téléphone par une "conseillère", puis encore un courrier pour me réclamer la preuve que les biens avaient été garantis par un autre assureur. Bien entendu Sogessur n'a envoyé aucune attestation d'assurance.</t>
  </si>
  <si>
    <t>philippe-m-126009</t>
  </si>
  <si>
    <t xml:space="preserve">Bonjour  j'ai mis un code réduction avec mon numéro client pour avoir une gratuité de 2 mois comme indiqué sur votre pub mais je ne les vois pas en décompte
</t>
  </si>
  <si>
    <t>vince-jeanluc-44539</t>
  </si>
  <si>
    <t>Comme déja signalé sur ce site ,l'assurance Allianz est une grosse blague....Accident non responsable en Mars 2019 toujours pas été indemnisé du moindre centime.......Fuyez.!</t>
  </si>
  <si>
    <t>oli85-86089</t>
  </si>
  <si>
    <t>bonne assurance pour de jeune animaux qui n'ont pas besoin de soin , plus l'animal vieillit plus ça augmente. proprietaire d'un terre-neuve de onze ans   je passe de 37 euros mensuel a plus de 60 dommage qu'il est eu des problemes de santé, un conseil FUYEZ</t>
  </si>
  <si>
    <t>julien-g-124220</t>
  </si>
  <si>
    <t>souscription aisé, évidemment, tarifs excessifs pour les garanties proposées, le paiements des trois premières échéances est absurde, Malheureusement,très peu de concurrence...espérons les mêmes exigences en retour.</t>
  </si>
  <si>
    <t>29 août 2017 suite à une expérience en août 2017</t>
  </si>
  <si>
    <t>seb91210-56941</t>
  </si>
  <si>
    <t>La maaf pour moi est égale à extorqueur.
Donc je me présente pour souscrire une assurance habitation. Jusque la tous va bien.
Au moment de signer il y a bien sur les feuilles sur le bureau et à la fin de la fil un contrat supplémentaire non demandé (assurance Tranquillité famille ). Donc je demande la conseillère, c'est quoi ! Elle me répond que c'est la responsabilité civile. Elle me dit vous en aurez besoin, si vous avez des enfants, car il vont vous la demandez ! Bon je lui fait confiance et je signe. Ayant un enfant à la crèche, j'en ai besoin. En rentrant chez moi, je vérifie ce que c'est cette assurance et au final rien avoir. Donc les conseillers mente, fond de la vente forcé et mensongère. Bref dans un an en-revoir la MAAF et je ne ferais aucune pub pour, bien au contraire. A prés tous, c'est peut être la politique de la MAAF de garder leur client juste une année en les taxant au maximum !
En clair évité complètement cette assurance.
A part si vous aimés les menteurs ;)</t>
  </si>
  <si>
    <t>anthony-w-126860</t>
  </si>
  <si>
    <t>Je suis satisfait du devis proposé par direct Assurance. Le prix est correct et me semble bien meilleur que la concurrence sur le marché des assurances.</t>
  </si>
  <si>
    <t>christophe-88639</t>
  </si>
  <si>
    <t xml:space="preserve">Bonjour,
Cela fait 4 mois que j'attends que le versement que j'ai effectué sur le support AFER IMMO le 02/12/2019 soit pris en compte. Celui-ci n'a toujours pas été prélevé sur mon compte et je n'ai toujours pas eu de confirmation que l'opération a bien été prise en compte alors qu'un numéro de référence m'a été communiqué à l'issue de l'opération !
Mon conseiller m'a d'abord dit d’attendre un peu que l’opération soit prise en compte, qu’il y avait eu beaucoup de demandes en même temps et que le système informatique n’était pas prévu pour, ce qui expliquait que ça prenne un peu de temps.
Après un mois, j’ai fait une réclamation à mon conseiller qui m’a avoué ne rien pouvoir faire sauf transférer ma réclamation au GIE AFER. J’ai également fait de multiples réclamations sur satisfaction-adhérents@gieafer.com mais aucune réponse. J’ai tenté de les joindre par téléphone et après 20 minutes d’attente on m’a dit de renvoyer ma réclamation à mailinfo@gieafer.com mais idem : pas de réponse. AFER me fait tourner en bourrique en espérant probablement que je lâche l’affaire mais c’est bien mal me connaître !
Je suis très mécontent de la tournure que prend la situation.
</t>
  </si>
  <si>
    <t>philippe-49594</t>
  </si>
  <si>
    <t>Je suis sociétaire depuis plus de 10 ans et je n'ai jamais eu aucun problème.Que ce soit en assurance auto où Eurofil est très réactif et si on est en couple, le bonus du meilleur conducteur est pris en compte!J'ai eu 1 dégât des eaux remboursé sans problème, et j'ai même eu une assistance juridique à ma disposition, pour un procès qui m'opposait à un voyagiste.</t>
  </si>
  <si>
    <t>aa-109738</t>
  </si>
  <si>
    <t>Contacts pas toujours faciles, réponses pas très claires, remboursements très longs mettant en difficulté financière vu le montant payé d'avance ( 1 à 2 mois !! )</t>
  </si>
  <si>
    <t>charam-116937</t>
  </si>
  <si>
    <t>En revenant des vacances avec ma femme et notre bébé de 3 semaines un beau jour de dimanche, je suis tombé en panne sur un parking feu vert. 
Après constatation du depanneur, j'ai décidé de laisser le véhicule sur le même parking afin de le déposer chez feu vert le lundi.
Ceci évitant au depanneur de rapatrier la voiture au depot puis revenir sur le même parking le jour d'après.
De ce fait, l'assurance m'a abondonné avec un bébé sur un grand parking a ciel ouvert sous le soleil à 30 degrés.
J'ai du me débrouiller pour m'en sortir.
Merci de nous avoir abondonné.
Une etoile c'est trop pour votre service</t>
  </si>
  <si>
    <t>jacquet-s-111431</t>
  </si>
  <si>
    <t>Je suis ravie, efficacité et rapidité pour être assurée. Contact simple et très agréable. Rdv par téléphone honoré très rapidement.
Je recommande l'olivier assurance !</t>
  </si>
  <si>
    <t>bilou-53286</t>
  </si>
  <si>
    <t>En cas de sinistre, votre agent n'existe plus, on tombe dans une nébuleuse de services délocalisés, impersonnels, peu compétents, vous n'êtes plus qu'un dossier, aucun interlocuteur.
Pour un petit dégât des eaux, plus de 6 mois à attendre, j'ai dû finir par faire à mes frais un et faire les travaux. Je ne sais pas si je serai indemnisé. A FUIR avant d'avoir besoin d'eux.</t>
  </si>
  <si>
    <t>amanda-g-126874</t>
  </si>
  <si>
    <t xml:space="preserve">Simple et rapide , prix très intéressant pour mon  véhicule 
Plusieurs options pour l'assurance ...
Je recommande....
Sans hésiter....
Maintenant je vais faire assurance habitation 
</t>
  </si>
  <si>
    <t>asza-134475</t>
  </si>
  <si>
    <t>- Assuré tous risques chez Direct Assurance (depuis 2015, donc 6 ans) qui ne couvre pas comme bris de glace un phare avant cassé à cause d'un oiseau (feu croissement hs). Résultat: sur un devis réparation de 607 euros, Direct Assurance ne prend en charge que 196 euros, contre 411 pour ma pomme. !!!!??? Le "conseiller personnel" me propose 140 euros et de me débrouiller moi-même, puis m'assure de voir avec son responsable un arrangement, mais après 3 jours ne m'a toujours pas rappelé! 
À bon entendeur, salut!</t>
  </si>
  <si>
    <t>michelehenri-72072</t>
  </si>
  <si>
    <t>Que de déception sur mon assurance santé mutuelle, adhérent depuis 52 années n'ayant nécessité peu de soins pendant toute ma carrière, (une chance..) depuis une dizaine d'années, malheureusement j'ai besoin de soins comme la plupart de mes collègues, et je dois en faire les frais sur ma retraite d'officier de la police nationale. Mal remboursé de + en +, je me pose la question : Etes vous tjrs une mutuelle ?????</t>
  </si>
  <si>
    <t>dylan-c-128709</t>
  </si>
  <si>
    <t>service rapide, conseiller très à l'écoute de la demande, facile, et joignable facilement!! à voir dans le temps comment cela se passera si souci! Je recommande en tous les cas pour au moins les faits annoncés</t>
  </si>
  <si>
    <t>monick-88043</t>
  </si>
  <si>
    <t>tout juste satisfait, tarifs un peu cher, certain de la concurrence font mieux, notamment pour les assurés de très longue date avec plus de 50% de bonus et 15 de remise bon conducteur</t>
  </si>
  <si>
    <t>domi-78695</t>
  </si>
  <si>
    <t>Prise de contact par téléphone avec Alisson. échange très satisfaisant. personne très sympathique, disponible et à l'écoute de ses clients. en espérant que les prochains appels seront identiques.</t>
  </si>
  <si>
    <t>caprikam-72324</t>
  </si>
  <si>
    <t>Ils ne répondent ni aux mails, ni aux messages envoyés dans l'espace client. Il faut TOUJOURS les appeler pour avoir des renseignements (quand ils peuvent nous répondre en plus !). Je n'ai toujours pas reçu ma carte d'adhérent (ils me l'ont renvoyée 3 fois de suite mais elle est vierge! et apparemment ils n'ont toujours pas compris..je l'ai reçue: vierge, une 4eme fois.....). Vraiment cher pour la qualité des prestations et service client ZERO.</t>
  </si>
  <si>
    <t>labiloute-82219</t>
  </si>
  <si>
    <t xml:space="preserve">Bonjour,
Notre chien a déclaré une une dermatite pendant la carence de 3 mois.
Depuis il ne veulent rien rembourser !!!
Assurance qui fait du fric pas plus. Tout va bien si votre animal est en bonne santé et n'a pas de maladie chronique.
Assurance à fuir.
Nous avons eu beaucoup de mal pour résilier.
Finalement nous mettons 50 € de coté chaque mois plutôt que de payer 29.90 € tous les mois à une assurance ...
</t>
  </si>
  <si>
    <t>cricri-79185</t>
  </si>
  <si>
    <t>Très déçu axa pour mon véhicule accident non responsable et l'expert ne veut pas me réparer les dommages alors que je ne suis pas en tort de plus mon véhicule est assuré tout risque je trouve ça vraiment pas normal mais je ne peux rien faire ni dire merci</t>
  </si>
  <si>
    <t>jcb-50061</t>
  </si>
  <si>
    <t>Dans ce contexte d'inflation nulle et de blocage des retraites, ma cotisation augmente de 89% en trois ans !
Ça marche le Business ! Et on ose encore s'appeler "Mutuelle"
A ce régime je vais devoir bientôt faire virer ma retraite directement dans les caisses d'Harmonie Mutuelle.</t>
  </si>
  <si>
    <t>sab-111947</t>
  </si>
  <si>
    <t>Déçue, j’ai lyria prestige mais dommage mes enfants ne peuvent en bénéficier et ont lyria promesse, beaucoup de frais finalement, pas de prise en charge des dépassements d’honoraires, l’orthodontie est très mal remboursée... bref pas terrible, les garanties sur les remboursements ont changées, plus ou peu de remboursements sur les médicaments prescrits mais non remboursés... je change d’ici peu !</t>
  </si>
  <si>
    <t>verone-66158</t>
  </si>
  <si>
    <t>Je suis outrée..., cela fait 22 ans que je suis à la Maaf, avec Mutuelle pour toute la famille, avec toutes les options, rien que pour moi, je payais 700 euros/ans..., alors que je vais 1 fois/ans chez le docteur...! la maison assurée également chez eux depuis plus de 22 ans..., la voiture également, et bien que je n'ai pas eu d'accident depuis 10 ans, la Maaf, décide de résilier mon contrat voiture à la fin de l'année...., non mais de qui se moque t-on..., ma famille est chez eux également, mais que cherche t-ils, que tout le monde résilie...? Cela va être fait et pour tous les contrats, s'ils maintiennent leur décision...! Mais ils sont fous...!</t>
  </si>
  <si>
    <t>desespere-50536</t>
  </si>
  <si>
    <t>TRES AIMABLE LORS DE LA SOUSCRIPTION DU CONTRAT BEAUCOUP DE PROMESSES. VICTIME D UNE TENTATIVE DE VOL AVEC VANDALISME DEPUIS 1 MOIS AUCUN VÉHICULE DE PRÊT, POURTANT PRÉVU AU CONTRAT SOUS UNE HEURE.... EXPERTISE AU BOUT DE 3 SEMAINES VEHICULE NON REPARABLE TROP COUTEUX....</t>
  </si>
  <si>
    <t>farida--a-135060</t>
  </si>
  <si>
    <t>Très rapide , très professionnel et très explicatif devis en moins de 5 minutes ce qui permet de bien avoir le temps de lire le contrat, le personnel à l’écoute</t>
  </si>
  <si>
    <t>mokhtar38-58071</t>
  </si>
  <si>
    <t xml:space="preserve">Client numéro: 225373. Je suis très étonné des nombreux avis négative ! Moi même j'ai souscrit chez eux, et honnêtement je n'ai eu que du positive sur cette Assurance dès le début bonne prise et traitement dossier, carte verte reçu rapidement, espace client complet. J'ai eu un sinistre en début d'année ( traité rapidement par leur partenaire altima assurance, conseillère à l'écoute, 
Expertise, indemnisation en un temps record. Me concernant c'est la meilleure assurance auto que j'ai eu pour l'instant. Seul point négative le téléphone surtaxé du service clientèle 0.80. </t>
  </si>
  <si>
    <t>euphorie-31742</t>
  </si>
  <si>
    <t xml:space="preserve">AXA m'a adressé un courrier en octobre dernier m'annonçant qu'ils résiliaient mon contrat pour 3 sinistres (dont 2 bris de glace) dans les 2 dernières années. Chez eux depuis 2015 avec un bonus de 50 et un parcours sans accident responsable depuis plus de 15 ans, je n'en reviens pas.
L'un des bris de glace remontait à juin 2018, mais le garage vers qui AXA m'avait envoyée pour la réparation s'est révélé incapable de commander la bonne pièce ... Ce n'est qu'un an plus tard (juin 2019) après de multiples échanges avec l'agence gérant mon contrat que le remplacement a été effectué.
Du coup, nouvelle réparation la même année en novembre d'un impact sur le pare-brise (coût : 80 € environ). Cette réparation (qui se voulait préventive) est comptée comme un sinistre. Il fallait le savoir !
Janvier 2020, un camion démarre à un feu. A l'arrêt, mais pas bien dans ma file, je suis tenue responsable du sinistre.
Aujourd'hui, mon contrat est résilié par l'assureur comme si j'étais une mauvaise conductrice et personne ne veut plus m'assurer à un prix décent. C'est tout simplement honteux.
Je ne recommande pas cet assureur. Un accompagnement et une transmissions d'information devrait avoir lieu quand un sinistre est déclaré, surtout pour les bris de glace.
</t>
  </si>
  <si>
    <t>ntxhees-54673</t>
  </si>
  <si>
    <t>Comme beaucoup j'étais attiré par le tarif...et bien quand on a pas besoin d'eux...c'est tant mieux!...et comme beaucoup j'ai constaté l'inefficacité (voir l'incompétence) de l'assistance...une catastrophe...on finit par se faire engueuler alors qu'on est en panne comme si on avait besoin de ça à ce moment...désagréable et énervant...à bon entendeur.</t>
  </si>
  <si>
    <t>frederic-c-124347</t>
  </si>
  <si>
    <t>Je suis satisfait du service et les prix me conviennent  les personnes sont sympathique et efficace les garanties me conviennent et les prix sont correct</t>
  </si>
  <si>
    <t>chacha-55409</t>
  </si>
  <si>
    <t>franchement si je pouvais mettre aucune etoile je le fairais, j ai acheté un vehicule le 6/5/2017 et assure a cette date pour une raison qui me concerne j ai du revendre mon vehicule au bout de 5 jours j ai envoye les documents de resiliations dans les delais ils avaient 30 jours pour me rembourser mais comme mon rib ils ne l ont pas enregistrer en tps et en heure il me dise que c 30 jours a compter de la date d enregistrement vu qu ils l ont enregistre le 14/07 je doi attendre cette date soit disant ors dans le contrat et par tel d un de leur employe au moment ou ils recu l accuse j aurai du etre pris en compte a partir du 17/05 ils ne veulent rien entendre et nous balade je parts des que j ai trouver ailleur c est une assurance qui ne devrait pas exister et ce n est qu une parti de mon probleme car j ai un autre vehicule assure chez eux ils respecte pas les dates d echeance du contrat preleve avant donc par moment ne passe pas ou alors prelevement passe mais eux vous dise que c rejette donc oblige d envoyer vos releve sinon ils ne cherche pas en gros ont fait leur taf je mets en route des demarche car ils savent nous dire de respecter les closes du contrat mais eux ne les respectes pas!!!!!</t>
  </si>
  <si>
    <t>ganteaume-s-129798</t>
  </si>
  <si>
    <t>Très facile d'accès, je le recommande pour la rapidité avec laquelle mon dossier a été traité, en quelques clics et un coup de téléphone j'ai pu être assuré le jour même</t>
  </si>
  <si>
    <t>farouck-53364</t>
  </si>
  <si>
    <t>Après une effraction sur la porte de mon immeuble ,j'ai declaré le sinistre à axa ,ils ont mandaté un expert de texa,l'expert à constater les dégâts après plusieurs coups de téléphone et à la dernière minute ,il envoie son rapport à la compagnie axa mais non chiffré  (tout pour embêté le monde )pour tenté de ne pas M indemniser, l expert tiens comme propos qu il a trouvé sur internet une photo de 2016 avec la porte fissuré sur le bas donc c'est cela qu il appelle défoncés alors que le devis de la société de bâtiment indiqué bien aussi bâti cassé cela par contre il nas pas la photo alors que je ai aussi en ma possession des attestations des locataires cela me laisse à penser qu il doit bien s y cacher la discrimination et pour conclure il informe axa qu il est entrain de faire des investigations, moi je trouve informe que je prends le affaire aux sérieux et que jai fait une demande à axa pour avoir les éléments auquel tu pense mettre en avant pour que je ne sois pas indemnisé et des réception je t assigne devant le tribunal correctionnel ainsi que texa expertise afin que tu t'explique pour tes agissements</t>
  </si>
  <si>
    <t>pandamalin-108803</t>
  </si>
  <si>
    <t>Toujours des personnes agréables et compétentes au téléphone qui comprennent ce qu'on leur explique (pas comme certaines autres plate-formes qui externalisent) et les remboursements sont assez rapides</t>
  </si>
  <si>
    <t>walterdu17-56284</t>
  </si>
  <si>
    <t>Bonjour a tous, j ai des gros soucis avec la MACIF , 2 et demie que je suis en arret depuis cette accident de moto dont je ne suis pas responsable , au départ cela se passait pas trop mal , mais au fil du temps cela c est dégradé, ils répondent jamais aux mails 70 envoyés sans jamais de réponse, donc lettre recommandé AR  et j ai reçu un courrier mais un mois apres ma demande, bref a aujourd hui je suis dans la période des 5 mois apres la consolidation , car ils sont obligé de me contacter pour une proposition , date butoir 27 janvier , donc je voudrais créer un collectif pour faire un sitting devant les bureaux de la MACIF a Niort , et faire la pub de cette assurance néfaste, par la meme occasion j ai porté plainte contre l expert, j ai été convoqué a l ordre des medecins pour une conciliation que j ai refusé, car celui ci a eu un comportement tres désagréable , me rabaissant essayant de me dominer , une tactique je pense pour déstabiliser les assurés , et ainsi te rendre coupable plutot que victime, je serai donc convoqué dans les 18 mois au tribunal de Poitiers , je suis dispo pour des conversations si vous voulez faire un gros coup de pub a cette assurance, car ils sont des géants et nous des petits gens , mais nous sommes plus fort qu eux si nous nous allions, alors a vos petits claviers et j attend vos réponses, positives ou négatives. bien a vous,</t>
  </si>
  <si>
    <t>lili-139501</t>
  </si>
  <si>
    <t>Effarée par les avis totalement négatifs trouvés sur Internet sur la mutuelle CEGEMA après avoir adhérer, je me suis empressée d’utiliser la loi donnant 14 jours de rétractation au courtier ACSSUR qui n’a pas su me dire s’ils avaient déjà lancé l’annulation de mon adhésion auprès de ma précédente mutuelle !!! Tout cela prouve le manque de sérieux de la part de ces gens. A FUIR</t>
  </si>
  <si>
    <t>rob-96632</t>
  </si>
  <si>
    <t>Je ne vous recommande pas cette assureur.
Impossible de les joindre au téléphone en cas de demande de mensualisations.
En cas de résiliation pour changer d'assurance encore pire! J'ai dû payer deux assurances alors que je leur demandais de me mensualiser. Ils m'ont mis en difficulté financières avec du harcèlement moral. C'est facile d'y venir mais un cauchemar de sortir de leur griffes...
Il m'a fallu un assureur compréhensif AON et du temps pour remettre psychologiquement et financièrement de cela.</t>
  </si>
  <si>
    <t>sofy06-64319</t>
  </si>
  <si>
    <t>Je suis souscripteur depuis trois années a cette compagnie d'assurance et n'ai jamais rencontré aucuns problèmes.</t>
  </si>
  <si>
    <t>aldag-102712</t>
  </si>
  <si>
    <t xml:space="preserve">Je déconseille fortement. Très mauvais payeur. 
Il font trainer au maximum les dossiers de remboursement en vous demandant toujours un nouveau document.... pour ne pas vous rembourser. 
Bon a savoir, une mamographie des seins pour une femme de plus de 50 ans n'est pas remboursé chez eux. </t>
  </si>
  <si>
    <t>ghoudane-104909</t>
  </si>
  <si>
    <t>Bonjour, 
On m'a donné une mauvaise info au téléphone du coup jai dû payer les pots cassés.
En conclusion ma voiture est gagé. Je ne peux donc pas la revendre.
Je déconseille direct assurance.</t>
  </si>
  <si>
    <t>banvo-l-107031</t>
  </si>
  <si>
    <t>Parfait, informations claire et précise téléconseiller à l'écoute.
Possibilité de faire le nécessaire via l'espace client = gain de temps.
Traitement rapide.</t>
  </si>
  <si>
    <t>didine26-59691</t>
  </si>
  <si>
    <t>Si vous avez un grave problème de santé mettant votre vie en péril, priez pour ne pas être affilié à la MGEN!
Conseillers qui n'en ont rien à faire et se retranchent derrière des protocoles obscurs pour justifier une attente interminable pour obtenir le moindre papier.
Si l'hospitalisation est hors établissement conventionné, vous n'avez qu'à payer, vous vous ferez éventuellement rembourser après.
Seule caisse qui n' a aucune procédure d'urgence! A FUIR!!!! Quelle honte !</t>
  </si>
  <si>
    <t>arno-63290</t>
  </si>
  <si>
    <t>défaillant. pour le remboursement de ma mère décédée, j'ai été mis en relation avec plus de 15 interlocuteurs différents et plus de 25 appels téléphoniques ont été nécessaires. Au final, la procédure ne me semble pas parfaitement achevée. Dommage car c'est au moment où les événements sont plus pénibles que Sogecap m'a posé le plus de difficulté. Je n'ai, in fine, entendu aucune remise en question de la part de Sogecap. Gestion vaguement déshumanisée. S'agissant d'une assurance Vie... c'est regrettable.</t>
  </si>
  <si>
    <t>roman-c-113370</t>
  </si>
  <si>
    <t xml:space="preserve">Je suis satisfait pour le prix et la rapidité, je recommande. 
 A voir ce que ça donnera en cas de problème. Mais en revanche l’inscription est simple </t>
  </si>
  <si>
    <t>bedier-b-126323</t>
  </si>
  <si>
    <t>Parfait: service rapide et clair, très bien renseigné, accueil très compétent et aimable.
Tarif très correct et très compétitif
Je recommande vivement</t>
  </si>
  <si>
    <t>mepitel73-34990</t>
  </si>
  <si>
    <t>ATTENTION a toute personne souhaitant souscrire chez eux: si vous avez un malus et que vous changez d'adresse, il vous diront qu'il n'est plus possible d'assurer votre véhicule sous prétexte qu'ils n'ont plus de prix a vous proposer et vous laisseront 1 mois pour trouver une autre assurance.... MAGNIFIQUE !!!!</t>
  </si>
  <si>
    <t>bernard-c-107645</t>
  </si>
  <si>
    <t>J'ai 3 véhicules assures , je n'ai pas de sinistre depuis plus de 12 ans , et je trouve que les cotisations sont chères au vu de mon dossier . 
vous ne tenez pas compte du fait que ces 3 véhicules sont assures chez vous!</t>
  </si>
  <si>
    <t>flo006-87104</t>
  </si>
  <si>
    <t>Fuyez, fuyez, fuyez ! Cliente de la Maif depuis près de 20 ans, j'ai contacté la maif pour la mise en oeuvre de ma protection juridique Sérénité depuis près de 6 mois : aucun accompagnement, des demandes de document juste pour gagner du temps, aucune mesure de prise de la compagnie ... Bien entendu, cela doit dépendre du juriste qui traite votre dossier ...</t>
  </si>
  <si>
    <t>gerald-b-124435</t>
  </si>
  <si>
    <t>Je suis satisfait des conditions proposées et je vous envoie les documents demandés au plus vite,,je serais en mesure de proposer votre assurance à des personnes apte a s’assurer</t>
  </si>
  <si>
    <t>cg-78758</t>
  </si>
  <si>
    <t>a eviter ABSOLUMENT....malgré une assurance tous risques + pack serenité...j en suis de ma poche pour un remorquage sur une voie rapide suite à crevaison. les différents services sont tous sur une plateforme au Maroc...et sont quasiment tous incompétents , souvent ils ne comprennent même pas ce ,que vous leur demandez...moi ils m ont dit que m a roue s'est envolée !!!!! je résilie mon assurance ce jour .....et je retourne chez Pacifica. mon garagiste me dit que c 'est monnaie courante avec direct assurances ...ils font traîner les dossiers (passages des experts) au maximum pour dissuader les personnes. enfin quoique qu il en soit vous serez TOUJOURS bien moins assuré que chez un autre assureur digne de ce nom.</t>
  </si>
  <si>
    <t>patrick-97200</t>
  </si>
  <si>
    <t xml:space="preserve">GAN PRÉVOYANCE est une assurance qui a profité du Coronavirus pour,imposer des délais de non réponse, je suis en invalidité cat 2 et ils m’ont fait un versement sur un compte clôturer depuis 15 jours alors que je leur ai dit et écrit.....
Fourni mon nouveau RIB, le paiement de 15000 euros environs est retourner à leur banque émettrice et depuis impossible de récupérer cet argent, mauvaises foi et prétextes multiples pour gagner du temps, merci de me rejoindre je vais créer une association tenant à aller en justice pour faire valoir les droits des assurés et faire connaître leurs agissements, je compte beaucoup sur la loi du nombre pour entacher l’image commerciale qui est noter à ce jour 1,7 sur 5 merci de me rejoindre à pjdalbert@gmail.com, plusieurs avocats bénévoles se rallieront à moi si nous sommes représentatifs </t>
  </si>
  <si>
    <t>dominique-t-124508</t>
  </si>
  <si>
    <t>Je vous remercie car cette année vous avez augmente que de 8% c'est bien car les autres années c’était entre 12% et 16% Faites attention car vous allez mettre en péril votre société</t>
  </si>
  <si>
    <t>khadidja-b-118022</t>
  </si>
  <si>
    <t xml:space="preserve">je suis satisfaite du service simple et pratique
les prix sont un peu cher mais ça reste correct
facile a joindre et répond a tout nos questions
je recommande vivement </t>
  </si>
  <si>
    <t>tdb-60964</t>
  </si>
  <si>
    <t xml:space="preserve">mensonges sur mensonges!
ce n est pas innocent si la MGP a perdu des milliers de clients depuis 2014. et maintenant pour récupérer des clients , surtout dans les écoles, bizarrement , ils ne disent pas tout , encore une fois ils mentent .
Personnellement , après 26 ans de cotisations chez eux , ils font trainer mon dossier pour le complément de salaire .
Dernier en cours : documents fournis le 21 décembre , toujours pas de complément payé à ce jour ( 30 janvier ), tous les mois c est pareil malgré mes nombreux appels téléphoniques où il m'est répondu : c est bon monsieur c est fait . réponse donnée entre autre le 12 janvier . Il y a donc de quoi se dire , ce sont des menteurs ou des bons à rien !
Je vous incite à dépenser 10 ou 20 euros de plus par mois pour une autre mutuelle , vous verrez que vous y trouverez votre bonheur . Etudiez et comparez bien avant de signer chez ces "menteurs de mauvaise foi"
contrairement à ce que j ai pu lire, cette mutuelle n est pas gérée par des policiers et a été rachetée par la GMF </t>
  </si>
  <si>
    <t>07 octobre 2019 suite à une expérience en octobre 2019</t>
  </si>
  <si>
    <t>fafa-79779</t>
  </si>
  <si>
    <t>Je remercie Sabrina pour son accueil et son efficacité à répondre à mes questions agent très sympathique merci encore</t>
  </si>
  <si>
    <t>shirley-95002</t>
  </si>
  <si>
    <t>Bonsoir ma voiture a été incendié par propagation le 29 octobre 2019. Mes voisins ont subies plusieurs actes de vandalisme de la part de leur ex proprio.Une plainte a été déposé.Depuis ce jour...j'attends .... je n'ai aucun refus ni aucun paiement. Je v faire une lettre de mise en demeure pour pouvoir faire valoir la « protection juridique «. Je suis seule avec 3 enfants en bas âge et à pied depuis bientôt 10 mois. Finis pour nous les sorties, les sport et limite les courses aussi. Merci Allianz</t>
  </si>
  <si>
    <t>marlene-t-130350</t>
  </si>
  <si>
    <t>SITE SIMPLE ET EFFICACE - DOMMAGE D ETRE OBLIGER DE SE DEPLACER A UN RDV DANS UNE AGENCE A 1 H DE ROUTE DE MON DOMICILIE POUR RENEGOCIER NOS CONTRATS EN COURS</t>
  </si>
  <si>
    <t>patrick-b-121156</t>
  </si>
  <si>
    <t>Souscription facile, prix compétitifs. Je n'ai jamais eu de sinistre et après une simple demande de réduction de tarif j'ai pu obtenir un geste commercial.</t>
  </si>
  <si>
    <t>abdel0094-92765</t>
  </si>
  <si>
    <t>Accident corporel non responsable il y a maintenant plus de 4 mois (2 intervention chirurgicales) . Le rembrousement du véhicule est intervenu dans les temps. Par contre pour tous ce qui est corporel, j'ai l'impression qu'il n'y a aucun suivi, j'apprend après 4 mois et des dizaines d'appelle que mon dossier est incomplet. Contracdiction entre les différents interlocuteurs que j'ai pu avoir. Une vrai catastrophe !!!</t>
  </si>
  <si>
    <t>christophe-p-123410</t>
  </si>
  <si>
    <t>Rapide et efficace je suis satisfait du service assurance et le recommande à mes amis
Déjà client par ke passe  toujours ravi 
De ce service cordialement</t>
  </si>
  <si>
    <t>mathilde31830-106217</t>
  </si>
  <si>
    <t>Une assurance qui ne gère pas dans les temps impartis ses sinistres, avec des conseillers  qui veulent faire porter aux clients victimes les responsabilités qu'elle ne peut assumer (comme l'absence de provision financière). 
J'ai eu deux sinistres, un réglé en 8 mois environ, l'autre toujours pas réglé alors que cela fait déjà presque huit mois. La conseillère m'a affirmée au téléphone que "certains sinistres mettaient des années à se résoudre." De plus, elle m'a affirmé ne pas vouloir se conformer à l'article L 211-13 du code des assurances, qui stipule qu'en l'absence de réponse huit mois à compter de l'accident, le montant de l'indemnité produit intérêt de plein droit au double du taux d'intérêt légal. 
Si vous avez un problème, ne comptez pas sur la GMF pour le résoudre.</t>
  </si>
  <si>
    <t>ch-98279</t>
  </si>
  <si>
    <t xml:space="preserve">Le 26/08/2020 j'ai reçu l'avis d'échéance de mon habitation principale le montant s'élevait à 800.52€ soit une augmentation de 20% par rapport à l'année précédente sans aucun sinistre déclaré. les autres compagnies se situent autour de 2 à 3% en moyenne.
Le 27/08/2020 je téléphone à Direct assurance afin d'obtenir la justification de cette augmentation, la réponse est la conjoncture actuelle les trais et le fameux " covid" cette explication ne me convient pas et je demande à être en relation avec un responsable. Apres quelques mises en attente on me dit que l'on va me rappeler aujourd'hui ou demain, il était 16h30.
aujourd'hui nous sommes le 2/10/2020 et mon téléphone est resté totalement muet.
Devant une telle désinvolture j'ai donc résilié mon contrat et passé sur une autre compagnie qui applique de très bons tarifs pour les mêmes garanties.
Mon conseil :
Prenez soin de comparer avant de vous engager et n'oubliez pas d'étudier les franchises. Les compagnies en lignes n'apportent pas toujours les meilleurs services et les meilleurs tarifs.
 </t>
  </si>
  <si>
    <t>amine-s-138433</t>
  </si>
  <si>
    <t>Je suis très satisfait de votre service, jvous remercie Je suis très satisfait de votre service, jvous remercie Je suis très satisfait de votre service, jvous remercie</t>
  </si>
  <si>
    <t>loris-m-134672</t>
  </si>
  <si>
    <t xml:space="preserve">Je suis satisfait de votre proposition et vais vous interroger pour la seconde voiture en espérant obtenir le meilleur tarif tout simplement
Bien cordialement </t>
  </si>
  <si>
    <t>antipubtelephone-101382</t>
  </si>
  <si>
    <t>Direct Assurance  1 an sans problème mais  10% d'augmentation c'est inacceptable surtout quand l'activité routières c'est réduite d'au moins  60% mais c'est bien le moments d'en profiter pour faire de très bon dividendes aussi ce sera sans moi 
Au revoir Direct Assurance</t>
  </si>
  <si>
    <t>emma-80425</t>
  </si>
  <si>
    <t>Assurance à fuir si vous souhaitez un service client de qualité. Cette assurance ne tient absolument pas ses engagements de répondre dans les 5 jours et de vous tenir informés régulièrement, c'est purement de la publicité mensongère. Je vais contacter 60 millions de consommateurs. 12 ans chez eux sans aucun sinistre et quand on a besoin d'eux, ils laissent leurs clients dans le désarroi sans proposer de solution. C'est lamentable !</t>
  </si>
  <si>
    <t>mesples-99058</t>
  </si>
  <si>
    <t>Cherche par tout moyen a rembourser le moins possible et j'ai touvé bien moins cher ailleurs. Vous font des réflexions désobligeantes, ne vous indiquent surtout pas que vous pouvez contester.</t>
  </si>
  <si>
    <t>morvan-98018</t>
  </si>
  <si>
    <t>La MAIF joue une fausse relation avec ses actionnaires. En réalité, les représentants des actionnaires, souvent dans la même mouvance d’idée que le staf dirigeant, font souvent il me semble le jeu du directoire et du président. Il s’ensuit que la MAIF est de moins en moins à l’assureur et donc, il suffit de comparer, ses prix sont au-dessus du marché pour des garanties semblables. Il est certain que quelques un de mes contrats vont passer vers d’autres assureurs…</t>
  </si>
  <si>
    <t>russo-x-134734</t>
  </si>
  <si>
    <t>Simple et efficace,services très satisfaisants .inscription rapide et de bonnes conditions générales pour pouvoir assurer son véhicule. Assurance à conseiller</t>
  </si>
  <si>
    <t>yo-89072</t>
  </si>
  <si>
    <t>J'ai subi la tempête de nov 19. Mon sinistre a été pris en charge très rapidement et j'ai été indemnisé correctement, pourtant c'était un grand sinistre national, ma demande n'était pas isolée.</t>
  </si>
  <si>
    <t>Mutuelle a fuire, les remboursements se font très rares, jamais les mêmes interlocuteurs au téléphone, sont peu compétents</t>
  </si>
  <si>
    <t>noreen--125028</t>
  </si>
  <si>
    <t xml:space="preserve">Nisrine a était au top 
Très à l’écoute, chaleureuse et qui a pris le temps de comprendre mes question et d’y répondre avec une précision que j’ai fortement apprécier. 
Éléments a garder ! </t>
  </si>
  <si>
    <t>isa28-79399</t>
  </si>
  <si>
    <t xml:space="preserve">Cliente depuis plus de 5 ans en tous risques chez l'Olivier. J'ai eu un sinistre non responsable (retroviseur endommagé + portiere + aile arriére droite). J'ai été envoyée de services en services pour suite à mon entretien avec l'expert nommé devoir faire 2 déclarations l'une pour le rétroviseur et la portiére, l'autre pour l'aile arriére droite car pour lui les dommages de l'aile arriére droite n'étaient pas entierement imputables à ce sinistre. 
J'ai été d'accord ce qui impliquait 2 franchises à payer et ai à la demande de l'Olivier immédiatement envoyé la déclaration complémentaire 
3 semaines apres j'ai reçu un mail m'indiquant que l'expert avait déclaré la non-prise en charge de (s) sinistre (s). 
Suite à un entretien avec ce dernier il m'a informé qu'il avait au contraire confirmé la prise en charge de la réparation du premier sinistre et n'avait rien reçu de l'Olivier concernant le "2 éme sinistre" .....
Pour récupérer mon véhicule j'ai du payer les réparations en cours et malgré mon courrier en AR à leur service qualité je n'ai reçu aucune réponse !!!!
</t>
  </si>
  <si>
    <t>yoyo-99632</t>
  </si>
  <si>
    <t>Maaf...l assurance qui encaisse le pognon...et vous jette si demain elle doit vous en redonner.
3 résines pour impacts sur pare brise..en 2 ans pour moins de 400 euros au total
bien entendu 50 de bonus..client or..bonus a vie ..j'en passe..
morale..réglez vous même vos impacts sinon a 3 lignes vous vous retrouvez fiché à la Agira en compagnie des délinquants de la route...et là ça rigole moins.
l Adage assureurs v.. en tous cas...colle tout a fait a cette compagnie..mais il est vrai que la pub se paie cher et les assurés en font d un côté sans doute les frais.
A déconseiller fortement a moins d être sur de ne jamais rien leur coûter.
des pions dans leur algorithme de statistiques.</t>
  </si>
  <si>
    <t>teamparis-125865</t>
  </si>
  <si>
    <t>Erreurs récurrentes et permanentes. Ca dure depuis des mois.
Malgré mes écrits et appels, les erreurs perdurent alors qu'il s'agit chaque fois, du même médecin, du même montant, ils attribuent chaque fois un acte différent (généraliste, dentiste...).
Obligée de perdre du temps chaque mois à leur faire un récapitulatif et une réclamation alors que la CPAM leur envoie bien les bons éléments;
A fuire absolument.</t>
  </si>
  <si>
    <t>daniel-96105</t>
  </si>
  <si>
    <t>depuis la mort de mon épouse, il y a 4 mois 1/2 j'essaies de me faire verser l'assurance vie, il manque toujours quelque chose même si cela a déja été envoyé, et il est pratiquement impossible de les joindre au téléphone.
Il y a 10 jours, ils ont fini par convenir que tout était OK mais je n'ai toujours rien reçu.
De plus ils ne connaissent pas la législation sur les contrats de mariage français ( communauté universelle )*;
C'est une honte !
Daniel Régis  danielregis999@gmail.com</t>
  </si>
  <si>
    <t>pat34-68154</t>
  </si>
  <si>
    <t>à éviter très sérieusement ! Tant sur le plan d'un contrat que sur le plan professionnel.
Pour le contrat dans le cadre d'un sinistre , premièrement les exclusions sont nombreuses et les remboursement sont fait très tardivement ( 7 mois dans certains cas.)
Pour le cadre professionnel, sachez qu'après deux entretiens passés chez eux et après un mois de délai, aucun rappel n'a été fait, pas de retour par mail non plus, un peu limite pour une entreprise qui prônent les valeurs humaines. Très déçu de la part d'un organisme sois disant militant des valeurs motardes...  Pour les même tarifs vous pouvez voir d'autres concurrents tel qu'April moto, Maaf ou AMV</t>
  </si>
  <si>
    <t>anne-so-61124</t>
  </si>
  <si>
    <t xml:space="preserve">La MACIF n'est plus ce qu'elle était.
Je me suis rendue compte que mes derniers appels réalisés pour modification de contrat n'ont pas été pris en compte :
- 2 appels concernant le passage au dépannage pris en charge à 0 km du domicile au lieu de 50 km, l'un en 2015, l'autre en 2017. Et fin 2017, je constate que cela n'a pas été pris en compte. Heureusement, pas de panne à moins de 50 km de chez moi durant cette période...
- 1 appel en 2013, pour enlever l'assurance trajet domicile-travail. Non pris en compte également, ce qui m'a coûté 26 €/an pendant 5 ans. Re-appel fin 2017, enfin pris en compte et je reçois un avoir sur ma prochaine facture de mars 2018 de... 28 centimes !!! Il me semble pourtant que, me devant 2 mois (janvier et février 2018), cela devrait faire 2 x 26 €... on est loin des 28 centimes de l'avoir.
J'ai donc pris rendez-vous à l'agence proche de chez moi, à Gramont dans le 31.
Résultat : aucune prise en compte de ces "ratés". Soit-disant que mon appel de 2013 n'étant pas tracé, aucun dédommagement, ni geste commercial possible. Oh bien sûr, ils me "font confiance" et ne "mettent pas en doute le fait que j'ai réellement appelé en 2013", sauf qu'au final, vu que je ne récupère rien, c'est comme si j'avais menti. Et pour l'avoir de 28 centimes, pas d'info supplémentaire ; incapable de fournir une explication. Demande d'éclaircissement transmise au service comptabilité...
Au final, ils me conseillent de ne plus faire de modif par téléphone, mais de me déplacer en agence. Super pratique. </t>
  </si>
  <si>
    <t>clemrob-109796</t>
  </si>
  <si>
    <t>Mutuelle désastreuse!Il faut systématiquement passer derrière eux:ont refusé le remboursement de frais médicaux car ont confondu la date de prescription médicale, à laquelle je n'étais pas encore chez eux, avec celle de la réalisation de l'acte en lui même : j'étais chez eux; m'ont débité par erreur 103 par mois pendant 3 mois, m ont dit avoir régularisé la situation mais m ont à nouveau débité, ils sont injoignables bien évidemment... et suite à mes rappels incessants, m'ont promis de se mettre en contact avec Amélie pour que la télé transmission puisse se faire, trois mois après ils ne l'ont toujours pas fait...c'est simple : il faut faire le travail à leur place ! A EVITER !!!</t>
  </si>
  <si>
    <t>anne-81661</t>
  </si>
  <si>
    <t>Bonjour,
Après 40 ans d'une adhésion sans nuages, je me retrouve du jour au lendemain radiée par la MAIF, sans aucune explication vraie, malgré mes demandes. Et moi qui croyait cette mutuelle humaine ! Je n'aurais jamais cru ça de cette mutuelle.</t>
  </si>
  <si>
    <t>flament-f-123249</t>
  </si>
  <si>
    <t xml:space="preserve">Conseiller pro et à l'écoute, je tiens à remercier Antoine pour son sens de la relation client que j ai eu de vive voix, bon rapport qualité prix assurance jeune conducteur 
</t>
  </si>
  <si>
    <t>tigrounet-64472</t>
  </si>
  <si>
    <t>j'ai pris cette mutuelle pour ma chatte afin de couvrir mes frais de vétérinaire opération mis en place d'une puce ext...</t>
  </si>
  <si>
    <t>jean-christophe-s-122738</t>
  </si>
  <si>
    <t>Tres merci pour tous je vous recommande fortement equipe au top jespere bientot etre en contact avec vous bonne soiree a bientot segura jean christophe</t>
  </si>
  <si>
    <t>Parfait. Beau rapport qualité-prix. 
Rares sont les services qui proposent cette qualité d'accueil de réponse à ce tarif. 
Je suis réconciliée avec le service en ligne grâce à eux.</t>
  </si>
  <si>
    <t>sduranto-80264</t>
  </si>
  <si>
    <t>Le numero de tél 3676 répond à chaque fois qu'aucun conseiller n'est disponible même aux heures ouvrables. Le site ne prends pas en compte les démarches en cours qui posent problème. Le guide virtuel est inutilisable.</t>
  </si>
  <si>
    <t>mel-99046</t>
  </si>
  <si>
    <t>Assurance à fuir je paye 23euro par mois et là j'ai reçu un mail à partir de janvier je dois payer 41e tout sa parce que j'ai dû faire opéré mon chien en faite il se base sur l'année d'avant pour pouvoir faire les échéance de l'année suivante c honteux !!!!</t>
  </si>
  <si>
    <t>marie-b-116326</t>
  </si>
  <si>
    <t>Toujours satisfaite de Direct Assurance, réactivité et prix au top ! Je recommande fortement. Sinistre collision : voiture de prêt, professionnel venu chercher le véhicule et réparations faites tout ça en 4 jours.</t>
  </si>
  <si>
    <t>nicolasca-89159</t>
  </si>
  <si>
    <t xml:space="preserve">Augmentation des tarifs chaque année (52€/mois puis 75€/mois puis 81€/mois) sans aucune justification. Plus long délais d'attente pour contacter un conseiller 1heure et 25mn.  
Assurance Tiers (de base, sans aucun supplément) 965,11 € par an ! </t>
  </si>
  <si>
    <t>stephanie-d-122351</t>
  </si>
  <si>
    <t>Je suis satisfaite du prix et de la rapidité les offres sont pas cher je recommande à plusieurs niveaux et surtout par rapport à la qualité prix proposé</t>
  </si>
  <si>
    <t>ougier-j-113968</t>
  </si>
  <si>
    <t>Très bon service, au téléphone comme en ligne. Les prix sont les meilleurs du marché pour une première assurance, l’aide est accessible facilement, le site est clair et compréhensible et les agents que j’ai eu au téléphone sont très professionnels et à l’écoute !</t>
  </si>
  <si>
    <t>nd-67456</t>
  </si>
  <si>
    <t>AXA est une superbe assurance, je suis assurée chez eux en Auto et Habitation et malgré des tarifs en hausse tous les ans, je reste sur un tarif compétitif. Les interlocuteurs sont très sympathiques!!!</t>
  </si>
  <si>
    <t>anissahammou-52722</t>
  </si>
  <si>
    <t>Assurée depuis presqu'un ans chez L'olivier assurance ...
Prix attractif, service nickel ?? 
Je recommande à tous ...
Ayant moi même travaillé en assurance je renouvellerai mon contrat et sollicite les personnes qui payent "trop chère " de faire un devis chez L'olivier . C est rapide et surtout gratuit.
Pourquoi payer plus !! 
Bravo L'olivier assurance , au top ?? ??</t>
  </si>
  <si>
    <t>luc-b-133380</t>
  </si>
  <si>
    <t>Simple et pratique concernant la souscription en espérant un suivi de même nature..
Par contre l'obligation d'aller dans un garage partenaire pour bénéficier des avantages me gêne un peu.
J'aurais souhaité être libre de me rendre chez mon garage habituel qui connaît mon véhicule et son propriétaire.</t>
  </si>
  <si>
    <t>hossain-e-135159</t>
  </si>
  <si>
    <t>Prix au top du topppp, je suis agréablement surpris par vos tarifs c’est du jamais vu.
C’est grâce à ma fille qui est assurée chez vous que je vous ai découvert je ne connaissais absolument pas.</t>
  </si>
  <si>
    <t>encolere-62884</t>
  </si>
  <si>
    <t>Cet assureur trouvera toujours une bonne raison pour ne pas vous indemniser et ceci sans prendre de gant, aucune compassion.  Un ouverture béante sur le parking du aux pluies diluviennes et au ruissellement ne sera pas indemnisé. Par chance la voiture n'est pas tombée dedans</t>
  </si>
  <si>
    <t>patricia-b-106070</t>
  </si>
  <si>
    <t>Avec la situation actuelle et le fait que je roule beaucoup moins qu'avant, le prix chaque année augmente. Vous poussez les gens à changer d'assurance et ce que je vais faire très rapidement ....
Cordialement.</t>
  </si>
  <si>
    <t>yusuf-95956</t>
  </si>
  <si>
    <t>Service clien un grand ZERO .le jour ou vous avez un probleme il font le maximum pour eviter les frais a leut charge malgre le tous risque . Ne pas se fier a leure prix si les services souscrie sont pas respecter Merci</t>
  </si>
  <si>
    <t>22 mars 2020 suite à une expérience en mars 2020</t>
  </si>
  <si>
    <t>malassure-88474</t>
  </si>
  <si>
    <t>Vous avez raison. Cet assureur semble sérieux mais ne vaut pas plus que les assurances bas de gamme les moins cher du marché. J'ai mes deux véhicule assuré chez eux et client depuis 3 ans. Après un sinistre non responsable mon véhicule est déclaré VEI ils me dédommagent largement en dessous de la valeur de remplacement du véhicule en complicité avec leur expert puisque il savent qu'une contre expertise me coûterait autant que je pourrais y gagner. Bref assureur pas honnête à fuir.</t>
  </si>
  <si>
    <t>pat-126538</t>
  </si>
  <si>
    <t>n ayant eu aucune réponse au sujet de mon assurance nie par courrier ou autre j aie téléphoner deux ou trois fois il me disais qu' il avait pas de contrat a mon non j aie donc renoncer a cette assurance et je me suis rendu conte plus tard qu' il me prélever sur mon compte j avais beau leur expliquer le problème mais ils on rien voulu savoir</t>
  </si>
  <si>
    <t>mamoune--122796</t>
  </si>
  <si>
    <t>J’ai souscrit je n’es jamais reçu la vignette mes on me demande de payer je comprends pas pour une sois disant bonne assurance je suis decus et là je sais pas quoi penser</t>
  </si>
  <si>
    <t>neste51-50567</t>
  </si>
  <si>
    <t>c'est vrai qu'en s'engageant avec direct assurance, le montant pour assurer mon véhicule avait baissé( environ 200€ mais en y regardant de plus près, en faisant une simulation de tarif quelques années après, je paye presque 200€ de plus que chez d'autres assureurs.De plus, des mesquineries nous ont contrariées:on nous a facturé 25€ pour avoir changé d'adresse(frais traitement),service client difficilement joignable et peu compétent(pays étranger?), et cette année, au lieu de payer la cotisation annuelle début janvier comme d'habitude, le virement s'effectue fin décembre (super pour les fêtes)sans nous avoir prévenu .encore heureux que nous n'avons pas eu de sinistres sur nos véhicules pendant ces années. au moment de résilier, obligation de les rappeler plusieurs fois pour le remboursement de la cotisation restante</t>
  </si>
  <si>
    <t>amandine-d-114626</t>
  </si>
  <si>
    <t>SUPER SATISFAITE SIMPLE ET RAPIDE PERSONNEL TRES PROFESSIONEL PAS DE SOUCIS POUR LE MOMENT        DEPUIS PLUSIEURS ANNEES JE RECOMMANDE NE PAS HESITER</t>
  </si>
  <si>
    <t>vidoc-85934</t>
  </si>
  <si>
    <t>RAS</t>
  </si>
  <si>
    <t>anne-r-105557</t>
  </si>
  <si>
    <t>Bonne assurance bon rapport qualité prix,  formalités simples, accueil téléphonique facile et rapide, informations claires. Je recommande sans problèmes.</t>
  </si>
  <si>
    <t>carine-c-121977</t>
  </si>
  <si>
    <t>je suis satisfaire du service, des prix proposés et de l'amabilité des  interlocutaires. Toutefois, on peut toujours faire mieux pour les sociétaires fidèles, en leur proposant de souscrire à une cotisation de leurs choix et/ou des mois de cotisations, leurs seraient offerts.</t>
  </si>
  <si>
    <t>henri-s-122703</t>
  </si>
  <si>
    <t>Non car je viens d'apprendre que mon remplacement de pare brise a fait l'objet d'une expertise et  qui conclut à un coût excessif dee la facture.
Je souhaite que votre société respecte strictement les termes du contrat qui nous lie !</t>
  </si>
  <si>
    <t>eric-53316</t>
  </si>
  <si>
    <t>Ahurissant  !!!  Ils me demandent 1500€ suite à un sinistre qu'ils n'ont méme pas eu à rembourser !!</t>
  </si>
  <si>
    <t>wis-55557</t>
  </si>
  <si>
    <t>Les délais de l'assistance, suite à une panne de mon véhicule, sont tout simplement moyenâgeux. Je précise que l'intervention à en petite couronne parisienne et après 20 heures  bien évidemment. L'agent était néanmoins courtois et désolé du retard.</t>
  </si>
  <si>
    <t>cloap-101803</t>
  </si>
  <si>
    <t>Augmentation assurance auto à échéance au 05/01/2021 de 10%,aucune déclaration de sinistre depuis le début du contrat(2015) et année Covid 2020,  un véritable scandale.Je détiens 9 contrats chez AXA,je vais résilier l'ensemble</t>
  </si>
  <si>
    <t>joseph-c-106664</t>
  </si>
  <si>
    <t>je suis satisfait du service pour l'instant, samedi dernier nous n'avons pas réussi à changer les données, mais aujourd'hui c'était correct.
J'ai hésité à prendre le tous risques car ma voiture car elle a 12 ans, et n'a que 90000 km, j'ai suivi votre conseil.</t>
  </si>
  <si>
    <t>hiole-a-116715</t>
  </si>
  <si>
    <t>Service client très qualitatif ; agréable, à l'écoute et bienveillant.
Proposition d'assurance tout à fait raisonnable et réellement honnête !!
Nous venons d'assurer le deuxième véhicule de notre foyer et je n'hésiterai pas à recommander L'Olivier Assurance à toute ma famille et amis.</t>
  </si>
  <si>
    <t>baptiste-97938</t>
  </si>
  <si>
    <t>Ayant 18 ans j'ai acheté un mt07 en a2 assuré tous risque avec option remboursement equipement et accessoire 
2000 euro annuel exorbitant 
Je suis aller faire un devis avec les même garanti et moins de franchise chez AXA 890 euro annuel 
Il faut m'expliquer pourquoi une si grosse différence de tarif
A eviter a tous prix</t>
  </si>
  <si>
    <t>lionel-d-125426</t>
  </si>
  <si>
    <t>je suis satisfait des services les tarifs sont raisonnables et les interlocuteurs téléphoniques et physiques sont agréables et à l 'écoute. Assurance recommandable</t>
  </si>
  <si>
    <t>cathy-124854</t>
  </si>
  <si>
    <t>Très déçue.Le 8/7/21 j'ai contacté generation car j'arrivais en fin de droit ANI le 27/7/21.Je me suis laissée convaincre malgré moi a signer électroniquement un contrat que je n'ai pas reçu en retour.Après plusieurs demandes vaines on me l'a envoyé par mail quand j'ai dit que je désirais résilier. Je me rends compte que j'ai même fourni par téléphone mes coordonnées bancaires. .j'ai eu vraiment l'impression de m'être fais berner. 18 jours d'attente je ne crois pas que ce soit légal..pourtant les années ou j'ai été assurée chez vous par le biais de mon employeur je n'ai pas été déçue. Cordialement</t>
  </si>
  <si>
    <t>assur-en-moto-65425</t>
  </si>
  <si>
    <t>Pire compagnie d'assurance deux roue jamais expérimentée... Accident 100% non responsable toujours pas réglé au bout de deux ans de procédure. April moto c'est l'assurance de jeter son argent par les fenêtre et ne jamais revoir la couleur d'une assistance en cas de problème. La société est le spécialiste du non dépannage, non remboursement et particulièrement reconnue pour faire traîner les procédures.</t>
  </si>
  <si>
    <t>Evenement climatique (gtêle). Expert qui pinaille beaucoup et met beaucoup de temps à rendre ses rapports et donc immobilisation prolongée (1 mois)</t>
  </si>
  <si>
    <t>sagesse-87818</t>
  </si>
  <si>
    <t>Très mauvaise mutuelle.</t>
  </si>
  <si>
    <t>chem73-60194</t>
  </si>
  <si>
    <t>Nous nous sommes assurés chez L'Olivier pour nos 2 vehicules en 2016 avec un bon rapport qualité/prix. Quelle surprise au à l'échéance, 1 an plus tard de constater une augmentation inimaginable de 30% pour l'un et de 50% pour l'autre, sans aucun sinistre déclaré en 2017!!! du jamais vu! Pensant qu'il s'agissait d'un erreur, nous avons demandé des explications sur ce changement de tarif : réponse en langue de bois...</t>
  </si>
  <si>
    <t>meggy-116406</t>
  </si>
  <si>
    <t>Aucun remboursement depuis 3 mois.. ils passent plus de temps à envoyer les attestations tiers payant  (5, 6 fois )qu'à rembourser les clients.
Si j'avais le choix je ne serais pas cliente. Aucun soucis auparavant avec l'ancienne assurance. 
De plus dans mon entreprise plusieurs personnes se plaignent. Donc ca doit etre banale.</t>
  </si>
  <si>
    <t>stephanie--m-130487</t>
  </si>
  <si>
    <t xml:space="preserve">Satisfaite et contente de reprendre un contrat avec direct assurance.  
Prix vraiment correct. 
Il faudrait que pour le contrat santé soit un peu plus de pourcentage de remboursement </t>
  </si>
  <si>
    <t>florent-b-132346</t>
  </si>
  <si>
    <t>Rapide efficace et fiable. Le prix un peu élevé. Simple pour la gestion de ses contrats. Rapide pour toutes les démarches administratives. Je recommande.</t>
  </si>
  <si>
    <t>anick-59331</t>
  </si>
  <si>
    <t>J'ai voulu assuré un véhicule de sport, la réponse de la MACIF "après étude de la faisabilité..." je suis client depuis +20ans, donc je trouve la 1ère réponse insatisfaisante et que dire du tarif prohibitif par rapport à la concurrence afin d'être sur que je renonce !!! Du bonheur. Du coup je vais transférer tous les contrats auto chez un concurrent.</t>
  </si>
  <si>
    <t>sabih-nabil-a-130646</t>
  </si>
  <si>
    <t xml:space="preserve">Rapide efficace simple et très détailler je le conseille vivement à tous les nouveaux conducteurs on a pas de surprise au moment de payer au top     
Cordialement </t>
  </si>
  <si>
    <t>20 novembre 2017 suite à une expérience en novembre 2017</t>
  </si>
  <si>
    <t>yann-58958</t>
  </si>
  <si>
    <t>je suis client depuis 4 ans après l'avoir été auparavant pour un autre vehicule il y a 10 ans....je pensais donc en reprenant DA être aussi bien servi..eh bien non...je suis rentré à un certain prix en tout risque et lorsque j'ai déménagé à l'interieur de la même petite ville de province on m'a repondu que le changement d'adresse avait entrainé cette hausse de 10%!!!!!!!!!!!lettre recommandée,etc,réponse :nous telephoner!"les ecrits restent les paroles s'envolent"....bien je passe...le 27 juillet de cette année j'ai un accident non responsable,le suivi des legers travaux se passe pas trop mal et on m'annonce qu'un chèque de 700€ doit m'etre envoyé à titre de dedommagement,les chèques auraient été envoyés à 2 reprises,je ne les ai jamais reçus malgré dejà 2 lettres de désistement...bref tout celà m'échauffe et je change de voiture dans 2 mois mais avec une autre assurance,même plus chére je m'en fiche...</t>
  </si>
  <si>
    <t>pit-112266</t>
  </si>
  <si>
    <t>La Macif m’a conseillé de déclarer un sinistre (vol), et à postériori me retire la couverture vol. De mon point de vue GRAVE défaut de conseil, manque de transparence, et mépris de ses clients. Mon agence se réfugie derrière des décisions internes et n’assume pas pas sa position.</t>
  </si>
  <si>
    <t>lili-93331</t>
  </si>
  <si>
    <t>tant que tout va bien...</t>
  </si>
  <si>
    <t>alexdu64-115742</t>
  </si>
  <si>
    <t>A FUIR ABSOLUMENT
ENCORE UNE DEMANDE DE REMBOURSEMENT OPTIQUE COMPLETE Mais mise en attente.
Facture conforme avec détail des lentilles , n° facture, n° adeli (pro santé) et acquittée et pourtant MERCER demande de justifier tout cela.......... !!!!!!!!!!!!!!
et j'avais joins l'ordonnance qui est conforme aux lentilles achetées 
a croire qu'il essai de ne pas régler les prestations de leurs assurés et bénéficiaires.....
A FUIR !!!!!!!!!!</t>
  </si>
  <si>
    <t>mario-79647</t>
  </si>
  <si>
    <t>Bon accueil, Bonne présentation du produit</t>
  </si>
  <si>
    <t>malibucitron-86659</t>
  </si>
  <si>
    <t>Aucun correspondant au téléphone, uniquement du répondeur, délais très long pour obtenir son argent, a fuir !</t>
  </si>
  <si>
    <t>mien-54343</t>
  </si>
  <si>
    <t>Suite à l'incendie totale de notre maison, nous avons tout perdu et AXA n'a strictement rien fait pour nous. Ils modifient les faits pour être sur de rien devoir rembourser et malgré le rapport de l'expert du tribunal qui dit que c'est un incendie involontaire refuse de nous indemniser.</t>
  </si>
  <si>
    <t>vero-54624</t>
  </si>
  <si>
    <t>bonjour , je suis tombee en panne de voiture le samedi 6 mai a 18h , a 3h et demi de mon domicile , j'ai contacter assistance maaf au 0800...; je suis tombee sur une interlocutrice qui n'est pas patiente du tout et qui nous prend pour des demeurer , il faudrai que l'on comprenne des la premiere fois et qu'on ne la fasse surtout pas repeter ,je pense que dans notre situation , on peut demander des details , quand on nous parle de rapatriement , on ne sait pas si on nous parle de voiture ou de personnes , il serait bien que vous revoyer vos conseillers au bout du fil , on a fini par plus rien demander et on s'est debrouiller tout seul , bonjour le service assistance...</t>
  </si>
  <si>
    <t>samy-94685</t>
  </si>
  <si>
    <t>J’aurais voulu avoir un meilleur prix. Cela fait beaucoup trop chère. Je suis étudiant en alternance. Pourriez vous m’appeler pour me faire un meilleur prix</t>
  </si>
  <si>
    <t>sylvain-c-134851</t>
  </si>
  <si>
    <t>Super rapide et efficace, très content je recommande vivement cette assurance, simplicité et rapidité de traitement je vais pouvoir me déplacer en étant assurer sans difficultés.</t>
  </si>
  <si>
    <t>dany-75398</t>
  </si>
  <si>
    <t xml:space="preserve">Services client inexistant
Pas de remboursement 
A eviter absolument 
Plateforme téléphonique incompétents !! </t>
  </si>
  <si>
    <t>prigneau-bourgade-p-138239</t>
  </si>
  <si>
    <t>je suis satisfait du service, le rapport qualité prix et très bonne 
les personnes que j'ai eu au telephone était gentil
tout en espèrent que ca continue</t>
  </si>
  <si>
    <t>19 janvier 2019 suite à une expérience en janvier 2019</t>
  </si>
  <si>
    <t>xavier-70363</t>
  </si>
  <si>
    <t>Cette compagnie trouvera toujours le moyen de ne pas vous rendre votre épargne.</t>
  </si>
  <si>
    <t>jean-marc-p-111524</t>
  </si>
  <si>
    <t>Tarifs imbattable, logiciel facile d utilisation, et rapidité des tarifs.
Je recommande fortement l assurance APRIL, moins chère que les autres assurances concurentes</t>
  </si>
  <si>
    <t>06 février 2019 suite à une expérience en février 2019</t>
  </si>
  <si>
    <t>mumus-71000</t>
  </si>
  <si>
    <t>je trouve que il son super  .aderran de pus peut par ses    garanti</t>
  </si>
  <si>
    <t>patxi-69877</t>
  </si>
  <si>
    <t>Assuré tout risque avec bonus 50 et sans aucun accident responsable récent depuis plus de 8 ans à la Maif pour ma voiture je pensai qu'elle récompenserait ma fidélité et ma bonne conduite.. il faut croire que non !!
je viens pourtant de subir une augmentation substantielle de ma cotisation annuelle en 2019... Est ce comme cela que l'on récompense les bons conducteurs ?</t>
  </si>
  <si>
    <t>avisqualifie-99781</t>
  </si>
  <si>
    <t xml:space="preserve">Sinistré au 30/05/2020 pour un incendie en sous-sol d'un immeuble dont je suis victime, SOGESSUR gère les excuses afin de ne pas m'indemniser. 
- "On recherche le tiers pour convocation sous 21 jours" et report de l'expertise 3x (+2 mois)
- "On attend le rapport de l'expert" (+2 mois)
- "On attend le devis de l'entrepreneur" (+1 mois)
et désormais "On attend le rapport sur les causes de l'incendie" Combien de temps ? "On ne sait pas !"
Moralité pour des dégâts mineurs (chiffrés à 1120 euros) je ne suis toujours pas indemnisé plus de 5 mois après le sinistre ... Pour couronner le tout le bien était sous compromis et désormais vendu, je me retrouve par conséquent entre le marteau et l'enclume, étant responsable de la remise en état du bien. La position est très peu agréable et bien connue de SOGESSUR. 
Le propre du service d'une assurance étant la qualité du suivi du sinistre et de l'indemnisation, il me semble payer pour des prestations qui ne sont pas à la hauteur de l'idée que je me faisais des contrats Sogessur. Pour les factures, les prélèvements passent sans problème, c'est au top ! </t>
  </si>
  <si>
    <t>samira-b-115770</t>
  </si>
  <si>
    <t>JE SUIS SATISFAITE DE VOS SERVICE
je souhaiterais qu'il y moin d'attente au téléphone
J'espère qu'il n'y aura pas d'augmentation pour les prochaines années</t>
  </si>
  <si>
    <t>michel-a-128569</t>
  </si>
  <si>
    <t xml:space="preserve">Prix très compétitifs souscription facile 
Tarifs detailles choix des garanties clair possibilités de choisir des options supplémentaires à des prix suoer intéressant </t>
  </si>
  <si>
    <t>Il ne faut pas avoir plus de deux sinistres non responsable car aussinon on reçoit un courrier par laquel on est un mauvais conducteur et il nous vire.</t>
  </si>
  <si>
    <t>rv1822-63448</t>
  </si>
  <si>
    <t>résilier sans aucune explication et personne ne neut répondre.</t>
  </si>
  <si>
    <t>baguera-81140</t>
  </si>
  <si>
    <t>depuis 14 mois je me bat pour faire valoir mes droits  pour notre assurance emprunteur, suite à l'invalidité de mon mari échange de courrier incoherent de leur part. Mais je constate que nous sommes nombreux a avoir des problèmes et je trouve cela inadmissible.IL faudrait que l'on se regroupe afin de faire valoir nos droits</t>
  </si>
  <si>
    <t>marion-100198</t>
  </si>
  <si>
    <t>Je suis vraiment très dessus, voilà un mois que je demande à obtenir un document que génération de veux pas me donner. Il s’agit tout simplement d’un décompte de remboursement. Après plusieurs appel, je reste toujours dans l’attente d’obtenir ce document. Je suis vraiment excédé et déçu car par leur faute je suis encore dans l’attente d’un remboursement de près de 400€. C’est un enfer !</t>
  </si>
  <si>
    <t>jerome-f-132879</t>
  </si>
  <si>
    <t>TRES RAPIDE POUR MONTER LE DOSSIER ET SELON MES ATTENTES EN MATIERE D'ASSURANCE.
JE RECOMMANDE CETTE ASSURANCE EN ESPERANT QUE LA PRESTATION EN CAS DE PROBLEME SOIT A LA HAUTEUR EGALEMENT.</t>
  </si>
  <si>
    <t>mickey-82210</t>
  </si>
  <si>
    <t xml:space="preserve">Aucune assistance si on les relance pas rien ne passe. J'
En dessous de tout 
Obligé de me reloger à mes fraisai eu un dégât des eaux un premier expert qui connaissait rien est passé ( il ne faisait pas la différence entre un plancher collé et un plancher chêne massif posé sur lambourde ! ) il devait repasser 3 mois après maintenant on me demande six mois ! Inadmissible </t>
  </si>
  <si>
    <t>geulzz-45263</t>
  </si>
  <si>
    <t>EXCELLENTE MUTUELLE  QUE JE RECOMMANDE CHAUDEMENT. JE suis Adhèrent depuis 1962. je suis très heureux actuellement d'être gérer par la MGEN au regard de mon Age  et des prestations qu'elle régit.</t>
  </si>
  <si>
    <t>williamp-75028</t>
  </si>
  <si>
    <t>Envoi des papier resiliation du contrat le 15 aout 2018 le 22/03/2019 je paie encore une voiture que je n est plus je renvoi les papier et la toujours rien je paie encore le 12 avril 2019 aucun remboursement Et après 15 mn sa donne et toujours rien</t>
  </si>
  <si>
    <t>deweulf-f-116050</t>
  </si>
  <si>
    <t>bien pour le moment , à voir sur la durée et en cas de sinistre. Prise de contact téléphonique pour réaliser le devis. Le conseiller a très bien fait son travail.</t>
  </si>
  <si>
    <t>22 novembre 2017 suite à une expérience en novembre 2017</t>
  </si>
  <si>
    <t>fafa-59019</t>
  </si>
  <si>
    <t xml:space="preserve">Ne jamais s'assurer chez eux .
Cliente actuel ma voiture ma étais volé assuré tout risque même pas de véhicule de prêt pas un courier je suis laisser a labondon . Sa fais 2 mois 1/2 que ma voiture a étais volé et tjr rien à chaque fois que j'appel la même réponse je site votre dossier et chez la direction je n'est pas plus d'info a vous donner c'est du grand n'importe quoi allez partout mais pas chez eux </t>
  </si>
  <si>
    <t>pat62-87950</t>
  </si>
  <si>
    <t>Service client déplorable impossible de les joindre par téléphone. Accusé réception des mail mais ne réponde pas.
Plus de 25 appels téléphoniques sans résultat. En attente d'un remboursement depuis 3 semaines</t>
  </si>
  <si>
    <t>hotel--97487</t>
  </si>
  <si>
    <t>Bonjour direct assurance je trouve très cher chaque année ça monte ça baisse pas malgré il n’y a pas de problème n’ai pas d’accident chaque année ça monte je trouve Lit très cher par rapport le marché par rapport à notre assurance elle est très très cher ça je</t>
  </si>
  <si>
    <t>helene-104618</t>
  </si>
  <si>
    <t>Mutuelle proposant des tarifs compétitifs avec des garanties et des avantages intéressants. De plus ils sont facilement joignables et compétents dans leur réponses. Je recommande cette mutuelle.</t>
  </si>
  <si>
    <t>laugerette-r-108828</t>
  </si>
  <si>
    <t xml:space="preserve">je suis satisfait du rapport qualité prix présenté par Olivier assurances. Les taux de leurs franchises ne sont pas excessifs et le services à l'air d'être réactif
</t>
  </si>
  <si>
    <t>frederic-l-123090</t>
  </si>
  <si>
    <t xml:space="preserve">Devis rapide claire et précis
Bon rapport Prix/Services affichés et possibilité d'effectuer un paiement en une seul fois ce qui est un petit plus agréable. 
</t>
  </si>
  <si>
    <t>gerald-m-129741</t>
  </si>
  <si>
    <t>Je suis satisfait de la prestation. Dommage que l’on ne puisse avoir plus de choix concernant le fait de choisir ou non de supprimer les différentes franchises.</t>
  </si>
  <si>
    <t>hourii76-100592</t>
  </si>
  <si>
    <t>Sur le papier, elle a l'air bien , mais en cas de sinistre, c'est pas la meme chanson, les délais sont longs et elle vous sort des trucs dont vous n"êtes même pas au courant comme une option panne 0 km sans pret de véhicule a part si on prend encore l'option plus de l'option
lamentable, je suis trés décue, et en plus en cas de sinistre ils vous proposent des indemnisations ridicules qu'il faut refuser parce que personne ne viendrait réparer à ce prix la. Voila deux semaines que je suis coincée sans voitures avec  2 enfants handicapées, parce que lors d'une panne, la voiture a été remorqué chez le garagiste a cote de chez moi, qui l'a brulé accidentellement. Donc je n'ai pas de voiture, et je vais dire adieu cette macif qui se fiche de mon sort</t>
  </si>
  <si>
    <t>bibi11-71884</t>
  </si>
  <si>
    <t>Ils résilient sans raison. Jai été une cliente clean. Juste un sinistre responsable  en attente dinstrucTion en plus et un deuxième 0 responsabilité.  Bris de glace. Ils ont résilié mon contrat alors javais pris mon assurance logement et garantie accident chez eux, et recommandé à mon entourage.</t>
  </si>
  <si>
    <t>edouard-d-126761</t>
  </si>
  <si>
    <t>Très satisfait du service et de la prise en charge des entretiens téléphoniques, les standardistes sont clairs, accueillants et bienveillants. Les prix sont abordables également.</t>
  </si>
  <si>
    <t>maryse-szymoniak-100574</t>
  </si>
  <si>
    <t>La prise en compte de mon sinistre (non responsable) a été simple et rapide. La réparation de mon véhicule a été réalisée par un professionnel sérieux.</t>
  </si>
  <si>
    <t>lili-64427</t>
  </si>
  <si>
    <t>J'ai été démarchée au téléphone par conseillé qui m'a extirpé mon iban. J'ai 82 ans et je me suis rendue compte qu'il avait abusé de ma faiblesse et que j'étais assurée sans l'avoir jamais demandé. Je suis couverte par Allianz et ne désire pas changer. J'ai fait arrêt à la banque et  j'ai été menacée de contentieux. Je ne sais plus quoi faire.</t>
  </si>
  <si>
    <t>bal2dik-108207</t>
  </si>
  <si>
    <t>Bonjour
Je suis chez Olivier assurance depuis plus de 1 ans (assurance pour une Mégane 3 RS) effectivement prix très attractif. je n'ai eu aucun sinistre bris de glace ni quoi que ce soit bref j'ai toujours payé.
Il se trouve que récemment j'ai muté par rapport à mon boulot j'ai changé  de région.
Donc j'ai dû déménager. Entre-temps avec les difficultés pour trouver un logement compte tenu de la covid je suis à l'hôtel.
Je préviens mon assurance qui me dit que je ne figure pas dans les clauses ils me disent de trouver une autre assurance car il me resilie.
Donc pas le choix que de trouver une autre assurance.
Je me dis juste heureusement que je n'ai pas eu d'accident pendant que j'étais assuré car vu comme  ils m'ont jeté je n'imagine même pas les difficultés pour un sinistre.</t>
  </si>
  <si>
    <t>mehdi--90839</t>
  </si>
  <si>
    <t>je suis satisfait du service...... les prix me convienne...... simple et pratique.......................................................................</t>
  </si>
  <si>
    <t>18 octobre 2021 suite à une expérience en septembre 2021</t>
  </si>
  <si>
    <t>vane's-137672</t>
  </si>
  <si>
    <t>Résiliation du contrat suite à 3 accidents ( 1bris de glace, 1 accident responsable mais ils n'ont pas mis le bon conducteur et 1 semi responsable que j'avais demandé d'annuler et dont l'annulation m'a été refusée).</t>
  </si>
  <si>
    <t>bg-88411</t>
  </si>
  <si>
    <t xml:space="preserve">Plus de 6 mois que essaye de contacter cette assurance au sujet de mon crédit car je suis en invalidité mais pour les prélèvements sa ils mette pas 6 mois , scandaleux .
Je déconseille cette assurance,  ainsi que pour la voiture et appartement,  car je suis assurée chez eux que je vais m'y enlever. </t>
  </si>
  <si>
    <t>med-amine-o-124617</t>
  </si>
  <si>
    <t xml:space="preserve">je suis extrememnt satisfait du service 
la facilite de communication avec les conseiller de direct assurance , pendant que nous etions coincer dans une ferme en montagne a plus de 36 degres , et que apparait l'ange direct assurance pour vous lancer une perche !!! on a pas envie de changer d'assureur !
bravo les gars </t>
  </si>
  <si>
    <t>gedik-o-118071</t>
  </si>
  <si>
    <t>Satisfaisant, clair.
Seulement si nous pourrions faire un devis sur une voiture secondaire directement sur notre profil avec nos documents ce serait mieux.</t>
  </si>
  <si>
    <t>pedro-p-114836</t>
  </si>
  <si>
    <t>Je suis conseillé par un amie et apparemment il est très satisfait. Au niveau prix/qualité c´est très bien par apport aux autres compagnies. 
merci .</t>
  </si>
  <si>
    <t>ritzjp-66938</t>
  </si>
  <si>
    <t>adhérent plus de 30 ans avec le contrat le plus cher et quasiment sans sinistre nous avons eu 3 sinistres en deux ans et du coup on nous a augmenté le tarif de 50% sans aucune prévenance une mauvaise surprise sur l'avis d'échéance. Nous avons résiliés toutes les assurances auto et habitations</t>
  </si>
  <si>
    <t>ileana75-93756</t>
  </si>
  <si>
    <t>Fuyez cette assurance ! Une assurance auto qui ne vous sert à rien car vous vous faites éjecter  si vous avez le malheur d'avoir un accident.. qu'il soit responsable ou non ! Les conseillers clientèles sont incompétents , ils Mon fait signer un contrat  pour ensuite me rappeler 3 semaines après  afin de m'obliger à résilier le contrat « à l'amiable » selon eux ..car ils se sont rendu compte que j'avais  3 sinistres ( dont 1 non responsable et 1 sinistre bris de glace ) pourtant c'était des informations qu'ils avaient avant de me faire signer un contrat ! Ils ne communiquent  pas entre eux se relancent  la balle ! Une incompétence inouïe ! Plus jamais cette assurance ne faite pas cette erreur !</t>
  </si>
  <si>
    <t>valsam-34640</t>
  </si>
  <si>
    <t>Bonjour, assureur a fuir ! leurs tarifs sont exorbitants. La 1ère année, j'ai eu une amande pour défaut d'assurance. Elle avait oublié de me transmettre la carte définive. J'ai demandé le remboursement mais je suis fait baladé de service en service. Je viens de résilier loi Hamon mais je n'ai toujours pas de carte verte. Je viens de recevoir une mise en demeure pour une assurance qui s'arrête dans 3 jours.  Le comble ! Il me demande des frais de rejet + l'intégralité de l'année 689 euros. 
Bon courage aux autres</t>
  </si>
  <si>
    <t>27 mai 2017 suite à une expérience en mai 2017</t>
  </si>
  <si>
    <t>mario92600-54940</t>
  </si>
  <si>
    <t xml:space="preserve">3 années sans problèmes Une moyenne de 35 km par jours à Paris et région parisienne Puis faute à pas de chance 3 incidents en moins de 2 ans 
Pour le 3ème incident le constat a été mal rempli et ma responsabilité engagée à 50% J’appelle Direct Assurance pour leur dire que je ne suis pas d’accord On me conseil de renvoyer un nouveau constat Après avoir contacté le tiers un nouveau constat est envoyé Direct Assurance le perd et mon ordi qui contient le scan du contrat tombe en panne
Là je reçois un courrier même pas en RAR me disant que Direct Assistance résilie mon contrat à cause de 3 incidents responsables en moins de 2 ans
Je récupère les données du disque dur et renvois le constat en RAR avec un courrier disant que comme le dernier incident ne relève pas de ma responsabilité je considère que le courrier de résiliation est nul Début mai 2017 Direct Assurance me contact ne me parle pas de résiliation fait faire les réparations sans franchises entre le 7 et le 15 mai, me confirme que ma responsabilité n’est pas engagée J’en reste là trop naïf et trop confiant
Hier 26 mai 2017 j’appelle Direct Assurance car je n’ai pas reçu ma carte verte provisoire ni de rappelle de paiement de police d’assurance Et là on m’annonce que mon contrat est résilié depuis le 1er mai sans me donner de raisons précises en me précisant juste que tout comme j’ai le droit de résilier mon contrat Direct Assurance peut également s’arroger ce droit sans donner d’explications Le fait du prince il n’est donc plus question de 3 incidents responsables il est question de tout autre chose une décision unilatérale et non justifiée surtout que les réparations du véhicule ont été faite après la résiliation du contrat
Les conseillères au téléphone me font alors passer du service sinistres au service relation clientèle à tours de rôle pendant plus d’une heure  le courrier envoyé en RAR avec le contrat n’existe pas selon elles je ne l’aurais jamais envoyé alors comment ont elles reçu le constat et qu’elles n’ont pas à me donner une quelconque raison pour cette résiliation Perdant patience je demande l’adresse du médiateur que la loi oblige toute compagnie d’assurance à avoir On me répond que ce médiateur n’existe pas qu’elles n’ont ni adresse ni téléphone pour une telle personne chez Direct Assurance
Enfin à ma dernière question aujourd’hui  le contrat est résilié le 1er mai mais ma carte verte courre jusqu’au 30 mai 2017 ai je donc jusqu’au 30 mai pour trouver une autre compagnie tout en utilisant ma voiture ? on me répond non ! Votre contrat est résilié depuis le 1er mai Cela fait donc 26 jours que je conduis sans assurance et en n’ayant pas été prévenu, en n’ayant pas eu de réponse à mon courrier c est criminel et je pèse mes mots Et la cerise sur le gâteau  une résiliation au 1er mai, une carte verte valable jusqu au 30 mai une police d’assurance payée dans sa totalité qui va me rembourser le mois de mai payé mais non honoré par Direct ASSURANCE?
En conclusion : fuyez ne restez surtout pas là…
</t>
  </si>
  <si>
    <t>morganebtx-57398</t>
  </si>
  <si>
    <t>Prix attractif certes, mais service vraiment mauvais. Je n'ai toujours pas reçu ma carte verte après 10 mois, et ils ne répondent jamais au mail. Quand par miracle on a une réponse, c'est pour vous demander des documents supplémentaires qui n'étaient pas demandé à l'origine, histoire de se défausser. 
Par contre, ils ont été très rapide pour tirer l'argent...
Je vais être obligé de changer d'assurance, parfois il faut savoir payer un peu plus cher pour avoir un service digne de ce nom !</t>
  </si>
  <si>
    <t>starifantasy-58751</t>
  </si>
  <si>
    <t>Ras le bol</t>
  </si>
  <si>
    <t>anthony-51589</t>
  </si>
  <si>
    <t>Service client désastreux! Voici maintenant 3 mois que je me bat pour obtenir une simple attestation d'assurance actualisée. En effet, dans le cadre d'une renégociation de prêt immobilier, la banque exige ce document obligatoire depuis octobre 2016 suite à une nouvelle directive européenne. Mes multiples appels, courriers et demandes sur le site internet cardif n'aboutissent pas. Je risque de passer à coter d'un gain de 70 000€ Sur mon prêt immobilier grâce à l'incompétence des service de la cardif. Je suis au bord du désespoir et je pense maintenant souscrire une seconde assurance de prêt pour obtenir ce document en attendant de résilier ce contrat de m... à date d'anniversaire. C'est honteux!</t>
  </si>
  <si>
    <t>tschirret-t-137514</t>
  </si>
  <si>
    <t>excellent service, explication claire et rapide
Les prix sont très intéressants après à voir dans le temps. La conseillère que j'ai eu était très aimable et attentive. Elle a su répondre à mes questions</t>
  </si>
  <si>
    <t>monica-66516</t>
  </si>
  <si>
    <t>Cliente depuis plus de 15 ans, jamais de problème j ai toujours été a jour de mes cotisations</t>
  </si>
  <si>
    <t>liline-62393</t>
  </si>
  <si>
    <t>Je rejoins tout les mauvais avis. Une panne et c'est comme ci je n'étais pas assuré. Quant on les appels ils sont incapable de vous répondre concrètement, ils ne savent dire que on ne peut pas vous aider. Vous payez vraiment dans le vent. N'allez surtout pas la bas, pour ne pas jeter l'argent par les fenêtres.</t>
  </si>
  <si>
    <t>pupusse21-63207</t>
  </si>
  <si>
    <t xml:space="preserve">je suis satisfaite . Et la relation avec la conseillère sympathique. le prix est satisfaisant .et de bonne garantie.et de bonne explication . et un bonne accueil . et les prix son abordable.merci
</t>
  </si>
  <si>
    <t>tedmosby-59387</t>
  </si>
  <si>
    <t>Bonjour la macif j'ai décidé de vous quitter après 20 ans de fidèles et loyaux services. Vous littéralement ignorer lors de mon dernier accident à laquelle vous m'avez accusé d'être responsable sans même me demandé les photos de l'accident ou pire sans entendu ma version. Vous avez pris en compte le constat de la partie adverse .</t>
  </si>
  <si>
    <t>loulou77400-59344</t>
  </si>
  <si>
    <t>societaire depuis plus de 20 ans suite a mon vol de véhicule le 26 septembre j’ai envoyé mon tableau d’amortissement concernant mon prêt personnel du cou il me rester à payer.... donc il  sont fait deux cheque Un au crédit lyonnais et un me concernant le mien je les bien reçu sur sa pas de souci pour parcontre le cheque qui devait servir à rembourser mon prêt personnel n’a pas était envoyé a la bonne adresse donc introuvable donc je les ensuite  contacter plusieurs fois pour qu’il puisse faire un nouveau chèque mes je suis tomber sur la plupart du temps sur des Conseillere très  désagréable le seul conseiller agréable et un monsieur qui s’occupe de la gestion rien à dire sur lui très agréable du cou j’attends de voir si la derniere solutions qu’on na trouver au téléphone aura servie a quelque chose sinon malheureusement je ferais apel a une protection juridique et je partirai de chez eux</t>
  </si>
  <si>
    <t>sanai-k-110326</t>
  </si>
  <si>
    <t xml:space="preserve">Pas mal comme assurance 
Prix correct 
Bonne communication 
Ça répond vit fait au téléphone pas trop attend 
C'est plus pratique comme assurance vriment </t>
  </si>
  <si>
    <t>dominique66700-33791</t>
  </si>
  <si>
    <t>Attention, ils n'assurent que 1 seul conducteur, ce qui n'est pas précisé quand vous demandez un devis. Une fois signé, ils m'ont envoyé une "attestation sur l'honneur" pour préciser que j'étais les seul à conduire. Mon appel téléphonique tombe chez une plateforme d'appel en Afrique qui me précise que ma compagne est couverte mais que je dois signer cette attestation sur l'honneur, autrement dit je doit faire un faux documents. 
Je désire donc annuler ma souscription 2 jours avant l'achat du véhicule, refus catégorique, ils gardent les frais (80€) 
Pas sérieux pour une assurance...</t>
  </si>
  <si>
    <t>laurent-p-135452</t>
  </si>
  <si>
    <t>Accueil très sympathique de la personne au téléphone qui a su me guider pour trouver les meilleurs options qui pourraient constituer mon nouveau contrat d’assurance.</t>
  </si>
  <si>
    <t>boulinfabienne-91971</t>
  </si>
  <si>
    <t>j'ai un contrat lyria salaire</t>
  </si>
  <si>
    <t>thierry-z-110560</t>
  </si>
  <si>
    <t>Je suis satisfait de la simplicité du site merci et du tarif tres bien sa change de beaucoup d assureur qui sont execivement tres cher merci et je ne manquerai pas a vous faire de la pub</t>
  </si>
  <si>
    <t>noblagafda-19990</t>
  </si>
  <si>
    <t>Assurance qui vous harponne pour ses tarifs bas, cependant en cas de problème meme non responsable (bris de glace) la franchise va vous refroidir, bref je suis déçu de ce coté là, car d'autres assurances avec des tarifs similaires ont des franchises moins élevées (ça me servira de leçon). La plateforme téléphonique situé à l'étranger et les conseillers sont sans vie ils lisent betement leur écran, c'est le meme système partout pareil (par exemple société de crédit) mais on a affaire à des gens vivants.</t>
  </si>
  <si>
    <t>allouan-67713</t>
  </si>
  <si>
    <t xml:space="preserve">Bonjour, récemment assuré auprès d'assuronline,  je tiens a signaler mon mécontentement face aux difficultés que j'ai du rencontrer pour assurer un simple scooter 50cc. En effet, cette assurance m'a délivré mon attestation au bout 3mois et demi... Je suis né avant 1988 et de ce fait, la loi, qui est très claire, stipule qu'il n'y a pas besoin d'avoir un permis de conduire(bsr) pour conduire un véhicule de moins de 50cc. En effet, l'assr qui permet de passer le bsr, n'est délivré uniquement au collège, de ce fait les personnes né avant 1988 ne peuvent pas avoir cette attestation donc impossible de s'inscrire dans une auto école pour passer ce bsr. D'où la loi pour les personnes avant 1988. Il m'a fallut donc 3mois et demi pour faire comprendre cela a mon chère assureur "assuronline". Je rajouterai le peu d'intérêt porté a mes demandes, le temps de réponse minimum de 15jours pour un mail. Des conseillés différents a chaque contact qui portent peu d'intérêt aux demandes clients. J'ai quand même demandé un geste commercial mais sans succès. Je ne conseillerai donc a personne de souscrire chez assuronline. Fuyez ! Allan </t>
  </si>
  <si>
    <t>14 août 2017 suite à une expérience en août 2017</t>
  </si>
  <si>
    <t>lg-56661</t>
  </si>
  <si>
    <t xml:space="preserve">Satisfaction : Si je pouvais mettre 0 je l'aurais mis ! Pareil pour la qualité du service client.
PREMIER sinistre déclaré = Refus de prise en charge.
vue comment ça commence, je crois que je vais vite changer d'assurance.
J'entends que les conseillers bancaires du Crédit Agricole qui nous vendent et vantent ses contrats ne sont que des partenaires de PACIFICA mais ils pourraient au moins servir a quelque chose et influencer l'avis des opérateurs de l'assurance. 
L'opératrice prend deux secondes pour nous écouter. Cela en dit long sur son ethnique professionnelle et sa conception particulière qui semble vivement l'anime.
Elle m'a bredouillé qu'elle ne prendrait pas en charge les frais, que j'ai réussi à revoir à la baisse avec APPLE, car le téléphone de mon fils que j'ai cassé vie avec moi. 
 </t>
  </si>
  <si>
    <t>ludovic-m-107615</t>
  </si>
  <si>
    <t xml:space="preserve">Excellent service , et des conseilles , et conseillés 
Qualité des réponses.
Contact avec les assurés.
Délai d'attente très restreint.
je recommande vivement 
</t>
  </si>
  <si>
    <t>09 juillet 2019 suite à une expérience en juillet 2019</t>
  </si>
  <si>
    <t>fadwa-77465</t>
  </si>
  <si>
    <t>Je recommande vivement 
Interlocuteur à l écoute 
Produits proposés aux besoins</t>
  </si>
  <si>
    <t>olivier-52665</t>
  </si>
  <si>
    <t>très mauvaise assurance garantie tout mes ne rembourse rien, promets beaucoup de choses mais ont vois rien arriver</t>
  </si>
  <si>
    <t>alexandre-g-130988</t>
  </si>
  <si>
    <t>Parfait pour l'instant. On verra lors d'un éventuel litige auto. Si toutes fois ça se passe bien dans le futur je recommanderai Direct assurance à mes proches.</t>
  </si>
  <si>
    <t>redmou-71997</t>
  </si>
  <si>
    <t>j'ai fait une souscription sur leur site pour une assurance Auto, en refusant moi même que ma conjointe (qui a un permis de conduire étranger, pas de possibilité de l'échangé car elle a dépassé 1 an en France). mon dossier est validé pour un mois provisoire, après juste 2 jours, c'est moi qui a leur appelé pour savoir s'il prenait en compte les permis étranger pour jouté ma femme comme 2em Cond), la dame m'a dit que c'est n'est pas possible et le pire elle a rejeté mon contrat, car je ne rempli pas leurs conditions,  ils m'étaient automatiquement les conjoints comme conducteurs secondaires, résultat le motif de la résiliation est aggravation du risque, en plus mon dossier est devenu fichié AGIRA, une sanction qui va me payer cher, car j'étais honnête avec eux. En plus je n'avais pas demandé que mon conjoint soit conducteur secondaire, elle n'a pas de permis valide. ils auraient du le résilié à l'amiable, car c'est leurs problème de mettre l'épouse comme 2eme conducteur, mais si le demandeur demande déjà, moi je n'est pas demandé. Vous m'avez pénalisé, je n'est plus d'avantages,  pour les autres assureurs, je suis devenu assuré résilié ! je vie le cauchemar à cause de vous.</t>
  </si>
  <si>
    <t>creusillet-j-124789</t>
  </si>
  <si>
    <t>Après analyse et comparaison, très bon échange avec le conseiller clientèle.
Interface utilisateur pratique et intuitive. 
Dépôt de document bien expliqué.
Pas mal du tout !
Je recommande.</t>
  </si>
  <si>
    <t>sandrinejulaud-75754</t>
  </si>
  <si>
    <t xml:space="preserve">Franchement très dessus du credit mutuel quand j ai acheter notre maison en 2010 je pensais avoir pris toute les garantie pour etre a l abris de tous les incidents de la vie courante mais enfaîte sa ne sert a rien d etre assurer  mes je me suis bien tromper car quand tu tombe malade cette assurance ne prend rien en charge étant passer en invaliditer 2 eme catégorie depuis mars 2019 il ne prenne pas mon prêt a charge car leur expert ma seulement estimer a 15 % fonctionnel et dans leur barème il faux être a plus de 15 %  par contre il ma bien estimer a 90 %d incapaciter de travailler donc elle est ou la logique la ce n est pas mon fonctionnel qui vous payeras les emprun mais ma capacité a travailler  quand nous avons fais se pret on nous a garantie être super bien assurer en cas de dommage ou maladie ..... mais quand tu arrive dans la situation se n est plus du tous le cas pour ma part je ne me laisserais pas faire j estime que les médecin expert qui nous voie n est pas digne de juger notre maladie car il nous voie 5 minutes dans sa vie et il juge un sujet qui peut la briser cette vie de toute façon j'irais jusqu au bout même si il faux que jy laisse ma santé mais au moin je laisserais mes enfants en bas âge a l abris 
Je déconseille c est assurance si  j avais pu je n aurais pas mis d etoile cette assurance n en mérite pas du tous </t>
  </si>
  <si>
    <t>l-rlucille-102483</t>
  </si>
  <si>
    <t>Très bonne accueil téléphonique
Écoute des demande des adhérents
Réponse rapide de vos services 
 Le service est très satisfesant
 Rapport qualité prix convenable</t>
  </si>
  <si>
    <t>yu-ela-136465</t>
  </si>
  <si>
    <t>Bonjour je suis assuré depuis plusieurs années chez Eurofil et j'ai eu un accident il y a 4 mois je suis en tout risque depuis mon incident je n'ai eu aucun retour de leur part ni aucune indemnisation, à éviter</t>
  </si>
  <si>
    <t>sylvie-112779</t>
  </si>
  <si>
    <t>Vous payez 45 € par mois pour votre animal et il ne vous rembourse rien mon chien a fait une crise d'épilepsie (la 1er) consultation pas remboursé. Prise de sang pas remboursé. Médicament pas remboursé ma facture s'élève à 101€ ont ma répondu que les crise d'épilepsie pas pris en compte !!!fuir cette assurance</t>
  </si>
  <si>
    <t>fahd-n-108510</t>
  </si>
  <si>
    <t>Prestation à confirmer dans le futur Je ne suis absolument pas satisfait du service. Je paye extrêmement cher pour peu de service. Je souhaite faire des changement immédiat au quel cas je serais dans l'obligation de changer de service d'assurance.</t>
  </si>
  <si>
    <t>jcy-97891</t>
  </si>
  <si>
    <t>Très choqué de voir AXA proposer a des nouveaux clients des tarifs attractifs qui ne sont pas accessibles à un client fidèle depuis plus de 30 ans pour 3 voitures et 2 maisons , +++ . Cette politique viens d’être interdite en Angleterre à quand en France ?.
Sinon bonne prestation et service mais je suis maintenant décidé à changer le cours des choses .</t>
  </si>
  <si>
    <t>lony-88803</t>
  </si>
  <si>
    <t>Assurance que je ne recommande pas, j'ai souscris un contrat d'assurance pour un scooter 125. le 25 01 2020.
Demande d'annulation du contrat LE 31 01 2020, ( loi Chatel ).j'ai bien reçu un courrier attestant la prise en compte de mon annulation mais, aucun remboursement à ce jour 3 mois d'assurance versé pour un montant de 176 euro 40 par virement lors de ma souscription, motif de la résiliation : aucun envoi de la carte  verte, 
Je ne recommande pas cet assureur.</t>
  </si>
  <si>
    <t>martinette-103955</t>
  </si>
  <si>
    <t>Beaucoup de professionnalisme et de réactivité. Accueil personnalisé et très souriant. je recommande l'agence de Mauguio particulièrement où nous avons toujours trouvé une écoute et compréhension de nos demandes en matière d'assurances diverses et un excellent accueil</t>
  </si>
  <si>
    <t>soussigne-b-132259</t>
  </si>
  <si>
    <t xml:space="preserve">Je suis trés satisfait et un accueil téléphonique trés sympa. interlocutrice sans reproche.
les explications sont trés claires. je recommande vivement. </t>
  </si>
  <si>
    <t>ode-100174</t>
  </si>
  <si>
    <t xml:space="preserve">Impossible de joindre les services CEGEMA, et maintenant impossible de me connecter sur leur site. Plus aucun lien.
Leur ai envoyé un mail, pas de réponse.
Demande de quittance pour visites chez un médecin généraliste, alors que nous avons une assurance haut de gamme, des remboursements de plus en plus logs, voire plusieurs mois
</t>
  </si>
  <si>
    <t>pk57-89710</t>
  </si>
  <si>
    <t>serveur Internet et application mobile (androïd) absolument NULS, ne fonctionne, mis au point par des apprentis ou des incompétents notoires.
Réclamer ne sert à rien, le problème persiste</t>
  </si>
  <si>
    <t>pedro83-75541</t>
  </si>
  <si>
    <t>Suite au décès de mon père, le montant de l'assurance vie est réemployé pour une nouvelle assurance vie pour ma mère. Hélas le montant est diminué de 1 000 euro.
pas trop normal, non ????</t>
  </si>
  <si>
    <t>feret-f-133412</t>
  </si>
  <si>
    <t>Contrat souscrit en ligne (quelques infos manquante sur le site). il faut passer par un conseiller pour finalisé sinon ont est confronté a un bug sur le site.
Conseiller bien a l’écoute et donne tout les renseignement avans la signature du contrat</t>
  </si>
  <si>
    <t>28 octobre 2021 suite à une expérience en janvier 2021</t>
  </si>
  <si>
    <t>biche-138473</t>
  </si>
  <si>
    <t>bonjour .pour u n probleme avec ma mutuelle je vous ai contacté par tel  j'ai été renseigné par une personne nommée RAWANEqui a très bien fait son travail. Le probleme ést que je recois aujourdhui u message de votre part me disant que mon contrat a été remis en vigueur je ne vois pas pourquoi étant donné que je l'ai résilier le 01 10 2021 la resiliation prendra donc fin le 31 12 21. d'autre part pouvez vous me dire ou en sont les soucis avec les ordonnances cardio que je demande a etre remboursées merci. MmeBAESA</t>
  </si>
  <si>
    <t>31 janvier 2020 suite à une expérience en janvier 2020</t>
  </si>
  <si>
    <t>manouha-86593</t>
  </si>
  <si>
    <t>Mon contrat concerne generali via multiimpact:
Mon mari est en arrêt de travail depuis aout 2019, nous avons déposé via multi impact qui est notre unique interlocuteur et gestionnaire du dossier une demande de sinistre en janvier 2019 soit 90 jours après l'arrêt de travail initial. Nous avons renvoyés tous les multiples documents, mon mari est passé par l'expertise et à ce jour ... TOUJOURS RIEN!!!!
Nous sommes toujours dans l'attente d'une réponse d'une éventuel prise en charge j'avoue mon incompréhension. Je m'aperçois ne pas être dans ce cas et ne sait plus quoi faire. Toujours cette attente, mais je m'interroge une assurance a t'elle tous les pouvoirs? Oui il faut le croire pas sure que l'assurance en question accepterais un report des cotisations....
du coup je ne conseille pas generali</t>
  </si>
  <si>
    <t>yazou-75151</t>
  </si>
  <si>
    <t xml:space="preserve">Assureur très dangereux, personne au bout du fil, assureur a fuir ne tombez pas dans le piège. Après la souscription du contrat, vous n'avez aucune possibilité de les joindre, mon dossier est en cours de traitement un an après un sinitre.
Je me suis retrouvé dans des situations dangereuses avec cet assureur. 
</t>
  </si>
  <si>
    <t>matthieu59-75761</t>
  </si>
  <si>
    <t>Voilà maintenant 4 ans que je suis chez eux sans un seul accrochage. Ma cotisation de départ était de 86 euros/mois , je paye actuellement 102 euros soit 1225 euros par an, avec un bonus de 20% ! Vous y comprenez quelque chose ? Pas moi. Je n'ai eu aucune information et je n'ai su en trouver. 
Service client qui se fout littéralement de votre tronche au téléphone. Les devis de TOUS LES AUTRES ASSUREURS sont moins chers de 400 euros/an minimum. Mais pour eux c'était "Impossible pour nous de vous faire une telle offre". 
Première fois que je donne un avis en ligne : fuyez cette assurance déshumanisée jusqu'à la moelle, tout c'qu'ils veulent : vous faire crachez le moindre centime.</t>
  </si>
  <si>
    <t>corinne-c-107801</t>
  </si>
  <si>
    <t>rien de spécial à dire, les prix ne sont pas si bas que ça, mais c'est pratique, pourquoi obliger les gens à écrire ce type de commentaire, ce n'est pas normal</t>
  </si>
  <si>
    <t>mario-s-111346</t>
  </si>
  <si>
    <t>je suis ne suis tres satisfait, cet anne memme en ganhant de bonus je paie un peux plus chere ma assurance et je espere que a date echance que ça ne continue pas de augmenter, tout en sachant que jai pas fait un constat jusque aujourdhui</t>
  </si>
  <si>
    <t>pluton25-107815</t>
  </si>
  <si>
    <t>Depuis 1 an que je suis chez Olivier assurance les tarifs sont très intéressant et je les recommande, il est vrai que je suis dans un premier temps, assure pour.mon véhicule, anciemment j étais à la Macif le tarif 250 euros plus cher</t>
  </si>
  <si>
    <t>maxoli-43037</t>
  </si>
  <si>
    <t>1ére année d'assurance prix correct, 2éme année déjà 11% d'augmentation sans discussion possible avec comme excuse que les prix des réparations ont augmenté dans le Nord.
Argument classique !</t>
  </si>
  <si>
    <t>jean-luc-v-107508</t>
  </si>
  <si>
    <t>prix attractif la première année  ,et ensuite tous les ans augmentation de la cotisation malgré le bonus à + de 50%  , pas trop satisfait nous ferons le point dans un an .</t>
  </si>
  <si>
    <t>vincent-t-137388</t>
  </si>
  <si>
    <t>Obtention de devis d'assurance rapide , tout comme la souscription à l'assurance souhaitée . Le nombre d'assurances présentées permet de faire son choix parmi celles-ci.</t>
  </si>
  <si>
    <t>adventice-75317</t>
  </si>
  <si>
    <t>Avis aux amateurs
Profession libérale j'avais souscrits 2 PERM auprès de leur partenaire BNP que j'avais quitté en 2013 pour aussi des raisons relationnelles dégradées. Pour suivre l'évolution de mes 2 PERM et leur abondement CARDIF n'effectuait aucun de mes souhaits en envoyant des courriers à des anciennes adresses professionnelles, en perdant des lettre en AR, pour vous dire de conscience professionnelle de cette succursale de BNP. Cependant mon agence de CREIL a voulu apaiser cette situation, et moi suite à une loi de modification apparu en 10/2020 j'ai voulu faire un transfert de mes 2 PERM vers un PER bien plus judicieux au niveau du placement car ce n'est plus forcement sous al forme d'une rente que vous percevez votre capital mais vous avez la possibilité de faire des levées de fonds dans une certaine mesure et le capital transmis aux ayants droits n'est plus sous la forme d'une rente sans intérêts mais sous la forme d'un capital. Donc via mon agence de BNP la souscription de ce PER se fait via leur filiale CARDIF, située au 8 rue du port à Nanterre où étaient référencée mes 2 PERM, donc transfert et modification en interne, je souscris début décembre l'idée prends RDV en agence BNP, choisis mes options pour les supports et souhaite un abondement mensuel le plus vite possible car les versements sont déductibles selon un plafond comme pour le Madelin. Ouverture d'un nouveau compte PRO à la BNP, abondement et demande d'1% de transfert en interne sur mes actifs près de 800€ ce qui est tout de même excessif mais négocié à 0.3% pour frais d'ouverture. Nous sommes le 19/11 soit 11 mois après ma demande ouverture du compte depuis mars, choix des supports etc..., je n'ai toujours pas les documents officiels d'ouverture de mon PER et de son abondement mensuel de la part de CARDIF. AU final je n'ai pas pu faire le transfert de mes PERM aux supports BNP vers mon autre banque PRO, mais pour faire cours éviter ABSOLUMENT cette société à la gestion calamiteuses des contrats de leurs sociétaires. que fait L'ACPR auprès de cette société?!!!!. C'est usant de voir qu'ils se fiancent sur votre dos par la gestion de vos contrats, mais au final ils en ont rien à secouer de vous.</t>
  </si>
  <si>
    <t>sebastien-m-127134</t>
  </si>
  <si>
    <t xml:space="preserve">Super rapide et pratique' efficace,
Assurance au top 
Je suis tres tres tres satisfait par la clarté des explications. 
Bravo , un motard  pas déçu  , </t>
  </si>
  <si>
    <t>sjl-113933</t>
  </si>
  <si>
    <t>Je regrette de ne pas avoir lu les avis avant de me laisser embobinée par un courtier qui m'a contactée suite à ma recherche sur un comparateur de prix. Cette mutuelle me demande sans arrêt des factures acquittées pour des consultations de spécialistes avec dépassement d'honoraires avec les décomptes sécurité sociale alors qu'ils les reçoivent directement !!  D'où retards dans les remboursements. Je regrette amèrement mon ancienne mutuelle avec qui je n'ai jamais eu de problèmes de ce genre ! Je devais fournir des factures uniquement lorsque c'était des actes non pris en charge par la CPAM, par exemple pour les séances d'ostéopathie. Je demanderai la résiliation au bout de l'année, c'est sûr et certain.</t>
  </si>
  <si>
    <t>saghiri-amine-b-135168</t>
  </si>
  <si>
    <t>Oui très rapide et très correct jsui très content pour ma voiture je recommande cette assurance qu on m’a conseillé et très apordable sur les prix pour chaque clientèle</t>
  </si>
  <si>
    <t>khris-81618</t>
  </si>
  <si>
    <t>attention de ne pas faire un comparatif auparavant sinon vous perdez tous les avantages du parrainage c'est a la limite de la pub mensongère. Très rapide pour encaisser le montant des que vous leur donnez les coordonnées bancaire  , ils ne proposent même pas le paiement mensuel</t>
  </si>
  <si>
    <t>alexandre-o-123089</t>
  </si>
  <si>
    <t>FACILITE DE SOUSCRIPTION? PRIX TRES ETUDIES, FACILITE D UTILISATION DE L ESPACE CLIENT. Propositions d assurances variées permettant aisément de choisir son niveau de garantie de façon très claire</t>
  </si>
  <si>
    <t>herve-t-102433</t>
  </si>
  <si>
    <t xml:space="preserve">Totalement satisfait que ce soit tarif, accueil et renseignements.
Merci pour tout
Je conseille vraiment cette assurance comparée à d'autres que j'ai prospectées. </t>
  </si>
  <si>
    <t>sylva-75999</t>
  </si>
  <si>
    <t>De plus en plus déçue par la gestion des sinistres
Nous envisageons de tout resilier
Les clients ne sont pas respectes</t>
  </si>
  <si>
    <t>sunmudo-94859</t>
  </si>
  <si>
    <t>De pire en pire ! Ce matin je constate en allant à l'agence que les horaires affichés sont différents de ceux du site MGEN, on me répond : 'Donnez votre carte vitale d'abord, on verra après pour les horaires !'. Je venais pour connaître mon niveau de remboursement avec mon devis pour des lunettes, ils doivent l'envoyer à leur centre optique qui doit me répondre dans 10 jours. Ils m'ont renvoyé en juin une facture de laboratoire d'analyses médicales que je leur avais fait parvenir en NOVEMBRE 2019, car facture non conforme paraît-il. Je leur demande où est l'erreur ils ne savent pas ! Et ils ne me présentent aucune excuse pour avoir mis 7 mois à traiter la demande de remboursement, qui n'est toujours pas traitée ! Personnel très désagréable de surcroît.  
Et ils ont des VALEURS ???</t>
  </si>
  <si>
    <t>11 octobre 2019 suite à une expérience en octobre 2019</t>
  </si>
  <si>
    <t>charlenem74-79922</t>
  </si>
  <si>
    <t>service client laborieux, aucun suivi des demandes, des remboursements. J'ai voulu changer de formule,  je ne peux pas, résilier, je ne peux pas, je pris au piège de ces incompétents, ni plus ni moins. Je DéCONSEILLE VIVEMENT</t>
  </si>
  <si>
    <t>sebos-97419</t>
  </si>
  <si>
    <t xml:space="preserve">Bonjour. 
Je suis à la maaf depuis 22 ans, pour mes assurances voiture.
4 véhicules. 
Je n'ai absolument jamais eu de problème. 
Aucune déclaration de sinistre. 
Toujours dans la même agence depuis le début " maaf tasdon à la rochelle ".
Au moi de juillet, malheureusement, je me suis fait voler mon audi A6 de 2001. Une vieille voiture,  entretenue et  propre. Ils n'ont pas voulus faire fonctionner l'assurance, car manque de confiance !!! Sûrement. 
La gendarmerie a bien conclu à un vole après enquête. 
Assurance pour vol????pour quoi faire?
Pour rien. 
Nous sommes très très dessus. 
Éviter la maaf. Cordialement 
</t>
  </si>
  <si>
    <t>fifach-138997</t>
  </si>
  <si>
    <t xml:space="preserve">Le service client AXA est une catastrophe DANS L'EXEMPLE QUE JE VAIS RELATER ICI.
La gestion des contrats est juste une blague (!!!).
Par exemple, vous modifiez vos coordonnées suite à un déménagement , sur votre espace client et vous confirmez cela par courrier au siège... et vous ne recevez plus jamais la carte verte (!!!). Oui, car la carte verte du contrat "clic and go" ne peut être éditée qu'a l'adresse antérieure... vous explique t on (!!).
Si vous voulez recevoir votre carte verte, on vous explique qu'il faut changer d'offre , et prendre "mon auto". Mais c'est géré en agence, plus par internet. 
Entretemps, sans le coupon d'assurance à jour, prenez 35.00 Euros d'amende.
Aussi, vous essayer de trouver une solution , et prenez votre mal en patience. 
Contraint de trouver l'issue en acceptant de changer de contrat, vous décider de rappeler le service client. Il refusent toujours de vos renvoyer la carte verte, bien que vous avez parfaitement payé votre adhésion annuelle... et on vous explique qu'en qualité de gérant d'entreprise, vous aurez le privilège de devoir vous rendre en agence , que l'on ne peut rien faire pour vous au téléphone. Il y a de quoi perdre toute maîtrise !!
J'ai payé, je prends des amendes et je n'ai toujours pas de solution.
Le service chez AXA est une honte , c'est tristement MAUVAIS ! Axa est à Eviter !
J'attends l'appel d'un responsable, sans conviction. </t>
  </si>
  <si>
    <t>luis-a-116943</t>
  </si>
  <si>
    <t>Bon rapport qualité/ prix au niveau service.
Je suis satisfait pour l'instant, vu que j'ai pas eu des sinistres. Du coup tout c'est bien passé.
Cordialement
Luis ANTUNES</t>
  </si>
  <si>
    <t>f8fjh-97083</t>
  </si>
  <si>
    <t>Inscrit depuis 2011 a cette mutuelle ayant déménager en 2019 pour un changement de département on me demande deux mois de preuve (téléphone ou EDF uniquement envoyé en Octobre 2019 avec preuve dont une de mes beaux parents et une de ma société (non pris en compte)) et le pire est donc arrivée pour ma carte de 2020, j'ai eu le droit a deux cartes provisoires (de février a mars et juillet à aout) (et encore il faut monter le son de la voix pour l'avoir) et pour ma carte définitive je l'ai reçu enfin samedi 5 septembre 2020 alors que demander en janvier ...... pour l'année 2020 .....
Je ne sais quoi dire de cette mutuelle, un conseil fuyez si vous compter déménager (par contre les prélèvement eux sont toujours fait au bonne date ........!!!!)</t>
  </si>
  <si>
    <t>vally-k-117292</t>
  </si>
  <si>
    <t>Prix très correct, service client très agréable et le conseiller que jai eu au tel était très clair dans ses explications, j'ai pu profiter d'une offre de parrainage</t>
  </si>
  <si>
    <t>romain-a-129493</t>
  </si>
  <si>
    <t>Assurance efficace a l ecoute assez simple d utilisation . Je suis toujours en attente d un remboursement pour un contrat résilié ou l on me doit un remboursement</t>
  </si>
  <si>
    <t>anis-s-134546</t>
  </si>
  <si>
    <t xml:space="preserve">Navigation top et facilité du service d'utilisation.
prix un peu cher pour un assuré au tiers mais correct par rapport à ceux des concurrents. satisfait dans l'ensemble
</t>
  </si>
  <si>
    <t>max-m-127731</t>
  </si>
  <si>
    <t>Service rapide et pratique, tarif assez avantageux. A voir dans le temps et 3n cas d'incident mais je fais confiance à la réputation de l'assureur. Satisfait pour l'instant</t>
  </si>
  <si>
    <t>xavier-j-114338</t>
  </si>
  <si>
    <t>je suis satisfait du service des prix de l'accueil qui ma été fait pour modifier mon contrat 
la personne qui répondu a été très claire et très sympa 
je recommande</t>
  </si>
  <si>
    <t>latiouche-124334</t>
  </si>
  <si>
    <t xml:space="preserve">J ai presque tous mes contrats à la macif . J ai voulu faire le point avec une salariée de brignoles MME PARA pas aimable du tout ET en plus n'y connaiT rien dans les contrats.
JE lui demande le montant du forfait consequence en cas de fuite d'eau car si vous ne le sav ez pas les réparations ne sont pas remboursées juste les dégats !! elle a été obligée d'appeler le siège !
concernant SARETEC tout m'a été refusé la foudre non. même pas regardé le boitier dont la carte électronique était cramée. 
</t>
  </si>
  <si>
    <t>leslie-v-116188</t>
  </si>
  <si>
    <t>J'apprécie toujours énormément les contacts téléphoniques avec vos services. Les personnes sont toujours très aimables, claires dans leurs explications et n'en profitent jamais pour pousser à l'achat.</t>
  </si>
  <si>
    <t>zoumba-85750</t>
  </si>
  <si>
    <t>Retraite par capitalisation souscrite chez eux. Après demande de rachat total pour invalidité catégorie 2, ils font bloc pour garder l'argent et continuer les prélèvements ! 190 euros par mois, alors que je suis en difficulté ! Ils sont muets, font semblant de ne pas avoir reçu mon recommandé avec A.R. Cela porte un nom en 3 lettres qui débute par un "v". A fuir à tout prix !</t>
  </si>
  <si>
    <t>09 mars 2019 suite à une expérience en mars 2019</t>
  </si>
  <si>
    <t>wat-72008</t>
  </si>
  <si>
    <t>Ne réponde pas au demande en ligne et par tel, demande depuis le début de souscription d'avoir le relevé de remboursement par courrier .. Je n'ai jamais rien reçu...</t>
  </si>
  <si>
    <t>ceckali-51867</t>
  </si>
  <si>
    <t>Une augmentation excessive cette année, sans raison et sans aucun sinistre en 2016 ! Sot plus de 250 euros !!!</t>
  </si>
  <si>
    <t>hadrien-94070</t>
  </si>
  <si>
    <t xml:space="preserve">Au prix du marché, mais pas le meilleur tarif trouvé sur le net.
Pour un deuxième véhicule l’offre devrait prendre en compte l’ancienneté et la fidelite du client. Sinon cela amène à envisager de changer d’assureur tous les ans et pour chaque contrat.
</t>
  </si>
  <si>
    <t>christine-b-130197</t>
  </si>
  <si>
    <t>Très bien la transaction tout s’est bien passé merci beaucoup. Les personnes ont été très agréable et convivial au téléphone
Je recommande à tout le monde de cette assurance</t>
  </si>
  <si>
    <t>26 novembre 2018 suite à une expérience en novembre 2018</t>
  </si>
  <si>
    <t>delphine-68913</t>
  </si>
  <si>
    <t xml:space="preserve">Une honte. Voila bientôt un an que je ne suis plus affiliée à Mercer mais comme celle ci je m'a pas radiée ma nouvelle mutuelle est dans l'incapacité d'obtenir la télétransmission avec la Sécurité Sociale
Je suis trimbalée de service en service.
Pour envoyer les gens vers des numéros surtaxés vous êtes des champions mais en attendant mon problème n'est toujours pas résolu et ce depuis un an. 
</t>
  </si>
  <si>
    <t>vincent-l-113349</t>
  </si>
  <si>
    <t>Le premier contact par internet a été simple et rapide, le contact téléphonique avec le conseiller a été rapide efficace et très aimable et professionnel</t>
  </si>
  <si>
    <t>chebrek-a-111468</t>
  </si>
  <si>
    <t>Tres satisfaite de l'ensemble du contrat merci pour votre accueil et prise en charge rapide et efficace. Je recommanderai votre assurance a mes proches</t>
  </si>
  <si>
    <t>cousinb-95735</t>
  </si>
  <si>
    <t>D'abord assuré pour ma voiture depuis 1968, j'ai au fil des ans ajouté tous mes contrats et notamment la multirisques habitation.
Je suis pleinement satisfait et tout particulièrement pour la rapidité du règlement des sinistres.
Seule la MAAF m'a fait une proposition plus intéressante, mais je reste fidèle à la Macif.</t>
  </si>
  <si>
    <t>simon-t-107936</t>
  </si>
  <si>
    <t>je suis satisfait du service bon rapport qualité /prix
réponse rapide à nos demandes  tous pour satisfaire nos inquiétudes
vous vous mettez en quatre pour nous  toutes demandes est traitée immédiatement</t>
  </si>
  <si>
    <t>roland-c-127165</t>
  </si>
  <si>
    <t>très facile. à recommander sans problème
parrainage sympa qui incite à souscrire
J'attends la suite pour être sûr de mon avis
rien à signaler de particulier</t>
  </si>
  <si>
    <t>mary-90132</t>
  </si>
  <si>
    <t>Cela fait 25 ans que nous sommes assurés chez la MATMUT, nous sommes très déçus de cette assurance, nous avons eu dernièrement un feu de cheminée suite à un défaut de mise aux normes de l'installeur du poêle à granules, celui-ci a déposé le bilan il y a deux ans et pour couronner le tout il n'avait pas d'assurance. L'assurance aujourd'hui nous fait comprendre que du coup  tous les frais seront à notre charge. La maison n'ayant pas brûlé (forte heureusement pour nous aussi en tant qu'humains...) donc il a fallu se retourner sur la protection juridique, sauf que cette protection ne rembourse absolument rien de ce qu'ils nous font comprendre. Nous avons dû nous débrouiller pour trouver un professionnel pour demander un devis des dégâts, ils nous ont même demandé de nous arranger éventuellement à l'amiable avec le dit concerné mais qui n'est plus à ce jour !!ils n'ont même pas pris la peine de nous proposer des entreprises !!! et encore mieux de faire venir un expert pour savoir vraiment d'où venait le problème !Nous nous sommes débrouiller jusqu'à ce jour où on nous dit bein non ce sera à vous de payer. Ils savent encaisser tous les mois nos cotisions mais quand il s'agit d'aider financièrement l'assureur ça c'est une autre affaire !!! c'est honteux, nous sommes écoeurés de cette assurance qui font tout pour nous décourager pour ne pas être indemnisé. Les fonds de garantie servent à quoi alors ?  LA MATMUT elle assure dit la publicité, elle assure rien du tout oui !!!!</t>
  </si>
  <si>
    <t>nodo-89133</t>
  </si>
  <si>
    <t>Sogessur a résilie mon contrat au motif que le risque était inadéquat à la politique de l'entreprise. Ceci sans aucun sinistre n' existe mais seulement un périmètre de sécurité qui doit être levé après le confinement actuel et malgré les documents proposés.</t>
  </si>
  <si>
    <t>cp-106168</t>
  </si>
  <si>
    <t>Tout d'abord il faut comprendre qu'il s'agit d'une Mutuelle. Mais quand même la cotisation est un peu onéreuse. Je suis affilié à cette mutuelle depuis 1972, je n'ai jamais eu aucun soucis. J'ai toujours eu réponse à mes questions avec du personnel aimable</t>
  </si>
  <si>
    <t>mel-70920</t>
  </si>
  <si>
    <t>assuré tous risques max depuis 1 an en recevant ma facture je vois 5% de plus alors que si vous demander un nouveau devis pour même garantie c'est moins chère?</t>
  </si>
  <si>
    <t>nat13600-123253</t>
  </si>
  <si>
    <t>Nous sommes très contents d'avoir choisi cette assurance. La signature des contrats est aisée. Le service clients disponible. Les tarifs sont corrects</t>
  </si>
  <si>
    <t>bbval-57857</t>
  </si>
  <si>
    <t>Pour l'instant rien a dire excellente assurance . Rapide et serviable une écoute Hors pair .</t>
  </si>
  <si>
    <t>denis-e-122019</t>
  </si>
  <si>
    <t>je suis très satisfait de vos services .Bonne prise en charge de mon dossier .Je vous conseille votre assurance a mes proches. Je vous souhaite une agréable journée</t>
  </si>
  <si>
    <t>muriel-w-103937</t>
  </si>
  <si>
    <t>sinistre auto  survenu  le 30/07/2020 non fautif toujours pas payé par l'assurance allianz à fuir après des dizaines d'appels on vous promène d'un gestionnaire à l'autre c'est vraiment pas top.</t>
  </si>
  <si>
    <t>nabil-b-126702</t>
  </si>
  <si>
    <t xml:space="preserve">Très bien très sympa merci beaucoup pour votre réactivité et votre efficacité je suis content pour la qualité de votre service clientèle qui m'a donné entière satisfaction 
</t>
  </si>
  <si>
    <t>fabrice-v-127435</t>
  </si>
  <si>
    <t xml:space="preserve">C'est ce que nous cherchons dans ce monde....La simplicité.
Merci à toute l équipe pour la réactivité et l'efficacité.
Je recommande sans autre AMV. </t>
  </si>
  <si>
    <t>waffle-115690</t>
  </si>
  <si>
    <t xml:space="preserve">Incroyable : malgré le tél porté sur la carte d'adhérent mutualiste, impossible d'obtenir un interlocuteur via le N° 0 980 980 880 où le message indique de contacter le N° de tél porté sur cette carte.
C'est un peu ennuyeux pour une personne à mobilité réduite qui ne peut se rendre dans l'une des 4 agences parisiennes !
C'est bien plus facile pour Harmonie Mutuelle de s'arrêter uniquement au prélèvement des cotisations.
Une mutuelle injoignable, c'est plutôt embêtant d'un point de vue commercial !
</t>
  </si>
  <si>
    <t>monica--110359</t>
  </si>
  <si>
    <t>Mutuelle à fuire!!! Ne souscrivez surtout pas !!! Perte de temps et d’argent assuré sans parler de vos nerfs. Comme dis ds les commentaires précédents impossible de joindre qq1 le numéro de mon conseiller n’existe plus ?? devis optique envoyer depuis de 2 mois tjs aucune réponse je finis par tt payer de ma poche. Souscrit en décembre 2020 j’ai hâte de résilier. Une honte d’incompétence et leur site internet est à leurs images il ne sert à rien !!!</t>
  </si>
  <si>
    <t>cmiko44-44295</t>
  </si>
  <si>
    <t>Deux ans et demi et toujours pas de remboursement complet de ce qu'ils nous doivent.Cette mutuelle est la pire qui existe sur le marche. Meme leur conciliateur n'intervient pas !!! Reste le tribunal !!!</t>
  </si>
  <si>
    <t>cathy112-130225</t>
  </si>
  <si>
    <t>Menteurs.... j'ai signé un contrat assurance santé pour mon chien dans lequel il est prévu un remboursement annuel de 25 euros pour les vaccinations. J'ai envoyé la demande de remboursement à la compagnie. Par 3 fois je les ai contacté par mail et je n'ai pas obtenu de réponses. Par contre en consultant mon espace client, je m'aperçois que le dossier de demande de remboursement a été clôturé par la compagnie sans effectuer de remboursement.... Je ne suis qu'au début du contrat mais j'ai bien l'intention de suspendre les 2 prochaines cotisations....</t>
  </si>
  <si>
    <t>klein-a-135386</t>
  </si>
  <si>
    <t>Mon interlocuteur était clair, précis et courtois. Tout à fait professionnel. C'est appréciable. Les tarifs sont attractifs et la possibilité d'assurer mon fils en jeune conducteur, d'ici 1 an, m'a décidée à m'engager auprès de L'olivier.</t>
  </si>
  <si>
    <t>elena-70975</t>
  </si>
  <si>
    <t>J'essaie de résilier mon contrat suite à un démenagement chez mes parents depuis 3 mois et c'est impossible: je continue à payer l'assurance d'une chambre ou je n'y suis plus: J'ai envoyé 4 mails, j'ai envoyé une lettre reccomandé et je les ai eu au téléphone. Ça ne sert à rien.</t>
  </si>
  <si>
    <t>pmp-109229</t>
  </si>
  <si>
    <t>Ma mère décédée avait souscrit des contrats d'assurance vie avec Allianz vie: 2424,39 euros et 400 euros devaient m'être versés après son décès. Je vis à l'étranger avec ma femme qui porte mon nom et les couriers locaux tels que le quittance d'électricité lui sont adressés. Prétextant que entre autres ni l'adresse de moins de 6 mois sur mon passeport ( certifié par le consul ) ni mon livret de famille (résidence avec ma femme) ne pouvaient prouver mon adresse, Allianz life a traîné longtemps pour finalement accepter que les documents puissent être considérés complets pour passer au paiement. Ne voyant toujours pas le montant sur mon compte début avril, je les ai contactés et j'ai reçu fin mars cette réponse d'une employée d'Allianz vie, sans aucune copie de document qui indiquerait le transfert :
"Je n'ai qu'un numéro de règlement: 9245725. Je n'ai pas d'autre référence car c'est un service spécifique pour les virements à l'étranger. Nous avons eu un retour le 18/03 de leur part nous indiquant que le nécessaire serait fait prochainement pour votre règlement." Que faire ?</t>
  </si>
  <si>
    <t>ski73-86597</t>
  </si>
  <si>
    <t>La Maif nous invente des sinistres à tords et bien sur le malus qui va avec ! et quand vous leur demandez des informations sur ce prétendu sinistre ils ont tout jeté ! pas la moindre trace ! ni les circonstances, ni même le nom de la personne avec qui ont a soit disant eu un accident ni les dégâts ! et ça seulement 7 ans après !</t>
  </si>
  <si>
    <t>daniel-b-108299</t>
  </si>
  <si>
    <t>Bonjour
je viens juste de m'inscrire . Je n'ai pas encore d'avis sur la qualité de vos services . Mais les tarifs sont correctes .
Je vous souhaite une agréable journée.
Daniel</t>
  </si>
  <si>
    <t>raphael-g-126415</t>
  </si>
  <si>
    <t xml:space="preserve">Tres bonne assurance rapide et efficace, prise rapide d’informations 
Tres bon conseiller au téléphone assurer dans l’heure
A recommender pour tout les prestations </t>
  </si>
  <si>
    <t>neant-106338</t>
  </si>
  <si>
    <t xml:space="preserve">niveau prix, peut mieux faire. un peu onéreux, comparativement au nombre de km effectués, sans accident, pourrait s'inspirer d'autres confrères qui parviennent à diminuer la prime mensuelle.
Jusqu'à présent je suis satisfait.
</t>
  </si>
  <si>
    <t>cricri48-69429</t>
  </si>
  <si>
    <t>Contrats non adaptés, problèmes assurés. Compétences à revoir. Jamais la même réponse.  Gestion et compta entités séparées d'où problèmes et recouvrement.</t>
  </si>
  <si>
    <t>chiffon06-62606</t>
  </si>
  <si>
    <t>à la retraite depuis décembre 2017, je demande à bénéficier de la loi Evin pour la mutuelle santé à Ag2r La Mondiale depuis 4 mois par écrit et par téléphone. Toujours la même réponse : votre dossier va être traité ! Depuis décembre je n'ai plus de couverture.</t>
  </si>
  <si>
    <t>marroij-o-113238</t>
  </si>
  <si>
    <t xml:space="preserve">Personnel très sympa et très a l écoute, prix intéressants. Ils proposent des solutions adaptées à mes besoins. J arrive à les joindre très facilement au téléphone, je vous recommande donc cette compagnie d assurance 
</t>
  </si>
  <si>
    <t>remy-93392</t>
  </si>
  <si>
    <t>Devis simple à faire, prix dans la fourchette du marcher, a. L’or a l’usage de l’assurance, bémol pour les jeunes conducteurs les tarifs sont malheureusement assez élevé</t>
  </si>
  <si>
    <t>mehdi-d-116833</t>
  </si>
  <si>
    <t>Bon prix tout est bien on verra par la suite sur les prises en charge mais les prix et la facilité de souscription me conviennent très bien super rapide</t>
  </si>
  <si>
    <t>mikabois-96282</t>
  </si>
  <si>
    <t>Un peu cher par rapport au peu de couverture,au tiers minimum pour 63 euros par mois cela fait un peu gros,j'aimerai une assurance beaucoup moins chère et qui me couvre pour le bris de glace</t>
  </si>
  <si>
    <t>thierry-d-107355</t>
  </si>
  <si>
    <t>non, pour la plupart les autres assurances, on obtient un relevé d'infos directement par demande en ligne . De plus, j'ai fait un devis en ligne, et vous n'avez pas été en mesure de me donner un prix . En effet, il faut téléphoner, or téléphone constamment occupé . Merci pour la rapidité . Par contsur devis en ligne qui me convient très bien .</t>
  </si>
  <si>
    <t>patrick-21-103762</t>
  </si>
  <si>
    <t>J'attends un remboursement Dupuis le mois de décembre, toujours rien juste un mail , pour me dire on revient vers vous... changer de mutuelle ou ne tombé pas malade...je la déconseille...un gros Zéro</t>
  </si>
  <si>
    <t>soumpholphakdy-a-133423</t>
  </si>
  <si>
    <t>Le prix pour mon assurance auto me convient et bon interlocuteur lors de ma demande du devis qui m’a très bien expliquer.
Je recommanderais a mon entourage.</t>
  </si>
  <si>
    <t>pepino-67340</t>
  </si>
  <si>
    <t>ATTENTION ! Nous avons souscrit un contrat auto Allianz sur le web, sous le service eAllianz, leur prix proposé via le comparateur de prix le Lynx rendait leur offre accessible. Seulement voila, une fois que vous envoyez les papiers, votre tarif augmente passant dans notre cas de 900 euros par an à 1200 euros. L'explication ? Un meilleur bonus (j'avais inscrit 0.66 au lieu de 0.64) et un vieux sinistre en stationnement, non responsable, avec tiers identifié. Pour ce dernier ok, je veux bien, mais 300 euros de plus ? Quasiment impossible d'avoir le service client au téléphone, plus de 30 minutes d'attente, et au bout du fil la personne n'est  pas étonnée. Meme pas quand je lui dis que j'ai refait une simulation sur le lynx avec mon bonus et ce sinistre oublié et que j'étais au prix que l'offre initiale (autour des 900 euros). Je suis dégoutée. De vrais loups. Encore pire, au début on a essayé de me faire croire qu une fois le contrat signé, c était fini, on devrait accepter sans broncher cette augmentation. Sauf que c'est interdit, il vous suffit de refuser l'avenant ! Maintenant je vais devoir me battre pour récupérer mes 236 euros de premier versement...</t>
  </si>
  <si>
    <t>chdj-68816</t>
  </si>
  <si>
    <t xml:space="preserve">Assure pendant 20 ans chez la maif récemment on a reçu un courrier pour mettre fin à tous les contrats auto appartement 
Pour motif relation dégradé pas de contacts ni courriers préalables </t>
  </si>
  <si>
    <t>bryt-62644</t>
  </si>
  <si>
    <t xml:space="preserve">C'est une assurance qui est prévue pour les gens qui ne conduise pas. Cette assurance veut bien assurer des gens qui laisse leur voiture dans le garage et prennent le bus. Des que vous avez le moindre sinistre il vous éjecte malgré votre non responsabilité. Pour mon cas j'ai eu malheureusement trois sinistre. Dont 2 non responsable et un en totalité (mais du à un mauvais renseignement du constat) malgré cela cette assurance me résilie pour un constat en tord. Je trouve cela extrêmement injuste. Attention assurance à évité (hormis si vous laisser votre voiture au garage !!!!!!) 
Et ciaciao </t>
  </si>
  <si>
    <t>christophe-v-112319</t>
  </si>
  <si>
    <t>Parfait comme tarif. Devis réalisé sur le lynx merci à vous je vais pouvoir directement rouler en étant assuré ! AMV était beaucoup plus chère que vous</t>
  </si>
  <si>
    <t>mayaux-138184</t>
  </si>
  <si>
    <t>conctat telephone a NANCY  personne charmante aimable et professionnelle  que du bonheur  merci je recommande cette assurance  je suis client depuis des annees</t>
  </si>
  <si>
    <t>rosier-j-131203</t>
  </si>
  <si>
    <t>Je ne sais pas encore si je suis satisfait n’ayant pas encore finis ma souscription et n’ayant toujours pas eu besoin d’appeler l’assurance je ne peux pas savoir la qualité du service</t>
  </si>
  <si>
    <t>toto57-71336</t>
  </si>
  <si>
    <t>J'ai eu le malheur alors que je cherchais une nouvelle mutuelle d'être contacté par SANTIANE. Après un beau discours bien rôdé, j'ai décidé de souscrire un contrat. Bien mal m'en a pris, je n'ai jamais rencontré autant de soucis tant sur le suivi du dossier que que sur la prise en compte de mes demandes. Le mois de la prise en compte de ma radiation, ils n'ont pas oublié de prélever la dernière échéance mais par contre ils ont juste oublié de régler la pharmacie. En résumé, une véritable horreur. Je déconseille à tout le monde ce courtier courtier et je suis conforté dans cette démarche par la pharmacie qui m'a signalé que je n'étais pas le seul dans cette situation</t>
  </si>
  <si>
    <t>david-g-113458</t>
  </si>
  <si>
    <t>des soucis au niveau du site pour souscrire, c'est le problème que j'ai rencontré.
les prix sont corrects, reste à voir si j'ai un sinistre un jour...</t>
  </si>
  <si>
    <t>pascaline34-76718</t>
  </si>
  <si>
    <t>scandaleux !!
Ne souscrivez surtout pas : prix excessifs, aucune coordination interne, communication carastrophique, lenteur des traitements, ...etc ...</t>
  </si>
  <si>
    <t>stephane-b-108879</t>
  </si>
  <si>
    <t>Etant déjà adhérent, je suis satisfait de vos services, c'est pourquoi je suis toujours fidèle.
Le prix reste toujours la question épineuse, il faut se faire une raison,, être protéger en intégralité et éviter tous désagréments que nous pourrions rencontrer dans la vie.</t>
  </si>
  <si>
    <t>savana-130756</t>
  </si>
  <si>
    <t>Prévoyance obsèques qui trois mois après le décès de ma sœur ne debloque toujours pas le capital alors que le dossier est complet !
A chaque appel auprès de leurs services, une réclamation est faite mais celle ci n'aboutit  jamais ! 
Que faire ? Une réclamation par écrit (2mois d'attente encore) pour saisir le mediateur... ils ont bien verrouillé leurs contrats pour ne pas honorer leurs contrats !
C'est tout simplement choquant alors surtout fuyez cette assurance</t>
  </si>
  <si>
    <t>goug-109830</t>
  </si>
  <si>
    <t>J'ai découvert sur le compte de ma mère âgée un prélèvement de 328 €/mois (en 2021)
Je demande des explications ; on m'envoie une copie du contrat signé en 2001 pour 23.93 € (en F à l'époque)  soit un prix multiplié par 13.7 en 20 ans !!! aucune info sur la garantie transmise à ce jour !! au téléphone, c'est pire que le pire ...  c'est pas moi, c'est l'autre ...  autre numéro de tèl, qui parfois n'existe même pas ... la réponse par mail envoie sur un tèl qui n'est pas le bon !!!!
en résumé, fuyez !!!!</t>
  </si>
  <si>
    <t>cathy-55082</t>
  </si>
  <si>
    <t>J'ai changé de véhicule et après avoir envoyé tous les documents nécessaires à ce changement, je reçois l'avis d'échéance de mon ancien véhicule avec une augmentation de tarif en plus!!!!! Et prélèvement de la somme totale.....
Depuis 3 semaines, j'appelle tous les jours, patiente jusqu'à 45 mn et on me raccroche au nez. 5 numéros soi-disant joignables rapidement, après 1h03 j'ai 4 conseillers qui se renvoient le dossier et le dernier finit par me dire qu'ils sont victimes de leur succès!!!!!!!
Dossier à refaire complètement car pas de trace bizarrement de ma demande.......Bref résiliation sur le champ et remboursement sous 1 mois!!!!!
Et non ce n'est pas une blague, ils nous appâtent avec leur beau discours et après silence radio.
Heureusement que ce n'était pas pour un sinistre, ils m'auraient peut-être laissée 30 jours sur le bord de la route!!!!
ATTENTION......</t>
  </si>
  <si>
    <t>golgoth-50208</t>
  </si>
  <si>
    <t>Service client incompétent ! Même pas informé des avenants dont j'ignore le contenu. J'ai découvert par hasard en me connectant une demande d'envoi d'un nouveau document. Le code des assurances leur semble étranger. A suivre, je songe à annuler mon contrat.</t>
  </si>
  <si>
    <t>cedric-c-112135</t>
  </si>
  <si>
    <t>pratique et simple, les tarifs sont abordables . nouveau client donc a voir.....le seul probleme c est d avoir payer un mois de cotisation pour une journee de couverture car assurance debut le 30/04/2021</t>
  </si>
  <si>
    <t>20 janvier 2018 suite à une expérience en janvier 2018</t>
  </si>
  <si>
    <t>antifake-60667</t>
  </si>
  <si>
    <t>Témoignage totalement bidon, écrit par un élève de CM2, du niveau de téléopératrices qui se font passer pour des fonctionnaires de la SECU et inventent une couverture obligatoire découlant -pure invention- de la Loi Marisol Touraine (cherchez bien) de 2016 qui oblige les assurés à prendre une "complémentaire". Tout est faux, pas de tiers payant chez Néoliane, juste un éventuel remboursement du surplus de frais médicaux, cette compagnie devrait déjà avoir été interdite de poursuivre ses activités, que fait la DGCCRF ?</t>
  </si>
  <si>
    <t>nicomab-63985</t>
  </si>
  <si>
    <t>À fuir
Sinistre déclaré fin avril pour un portail accidenté
Retour de l'assurance CIC ACM constatel suite au devis de remplacement car la réparation coûterai au moins aussi cher expert de Strasbourg va prendre contact via un rdv je suppose
Jhabite prêt de Rouen en Normandie
Ca traine ça ne communique que par mail
 J'ai l'impression que s'il pouvait vous dégoûter pour ne pas payer se serai cette  méthode</t>
  </si>
  <si>
    <t>09 juillet 2018 suite à une expérience en juillet 2018</t>
  </si>
  <si>
    <t>j-zanini-65361</t>
  </si>
  <si>
    <t>Disponibilité des conseillers de clientèle : Franchement parfait je n'ai rien à dire je les et contactez sur twitter en moins de 5 minutes ils ont fait ce que je leur avais demandé et c'est génial c'est les seuls qui sont aussi accessibles sur le contact j'en suis vraiment satisfait et c'est pareil sur tous les points je vous conseille vraiment cette assurance</t>
  </si>
  <si>
    <t>az-101990</t>
  </si>
  <si>
    <t xml:space="preserve"> Il y a 15 ans la maaf était à la hauteur des personnes qualifiées pour assurer d’une façon correcte aujourd’hui de jeunes gamins au bureau et des jeunes experts font perdre la valeur  de ce que représenter l’assurance maaf,
Dans les débuts  les litiges même important était réglé  rapidement très rapidement ce n’est plus le cas aujourd’hui, j’ai changé d’assurance jusqu’à ce que Maaf Retrouve la valeur de ce qu’il était.
Je ne recommande pas du tout actuellement cette assurance.Cordialement. Ap </t>
  </si>
  <si>
    <t>kaka-97756</t>
  </si>
  <si>
    <t>Assureur a l'écoute de son client,très professionnel .En cas de litige l'olivier est très réactive,s'occupe de tout .je recommande vivement l'olivier assurance</t>
  </si>
  <si>
    <t>miogoca-67500</t>
  </si>
  <si>
    <t>Cliente depuis le début d'année, J'ai du revoir les modalités de mon contrat et l'adapter en fonction de mes besoins.</t>
  </si>
  <si>
    <t>furiousp2a-75149</t>
  </si>
  <si>
    <t>Minable, service client inexistant. Remboursements non réalisés, impossibilité d'avoir un contact avec le service client. Mutuelle souscrite par obligation employeur dans le cadre de contrats collectifs, a fuire !!!</t>
  </si>
  <si>
    <t>david-t-110930</t>
  </si>
  <si>
    <t>Simple et pratique
Moins cher que d'autres assurances en tant que jeune conducteur
Bon accueil au téléphone, site internet  plutôt facile
Prise en charge plutôt rapide en cas de sinistre</t>
  </si>
  <si>
    <t>nadia-s-108234</t>
  </si>
  <si>
    <t xml:space="preserve">je me renseignerai ailleurs quand ma fille aura son permis, un peu cher comme tarif pour une fiat 500
devis reçu différent du du contrat proposé et signé, 30 euros d'écart 
</t>
  </si>
  <si>
    <t>ruellan-d-134198</t>
  </si>
  <si>
    <t>Je suis très satisfait de L’olivier assurance 
Très facile à joindre , conseillers très aimables, à l’écoute, réactifs.
De même pour l’assistance au top lors de mon accident du Vendredi 10 septembre dernier 
Je recommande l’Olivier à 100%</t>
  </si>
  <si>
    <t>komisaruk-m-116242</t>
  </si>
  <si>
    <t>je suis satisfait du service, tres bon prix par rapports les autres assuranes, simple et rapide, j'ai eu l'assurance 200 euros moins cher qu'ailleurs.</t>
  </si>
  <si>
    <t>26 août 2017 suite à une expérience en août 2017</t>
  </si>
  <si>
    <t>mat58-56887</t>
  </si>
  <si>
    <t>Très très compliqué ma compagne est en arrêt pour un heureux événement depuis janvier et malgré un dossier carré, il faut relancer systematiquement.
Un cou il y'a pas de papier dans leur fax, un cou il y a plus d'encre on n'a vraiment l'impression qu'on se fou de nous.</t>
  </si>
  <si>
    <t>agedeuzere-58329</t>
  </si>
  <si>
    <t>Client depuis quelques années je n'ai jamais eu la chance de voir un dossier traité correctement, il y a systématiquement des problèmes et des délais de traitement totalement inacceptables. Un manque évident de communication entre les services et aucun contact avec les clients. Obtenir quelqu'un au téléphone est juste impossible et le système de rappel des clients au téléphone ne fonctionne pas. Rien qui puisse permettre de recommander à quiconque cette entreprise dont la principale activité semble être de retarder les paiements le plus possible et par tous les moyens.</t>
  </si>
  <si>
    <t>jenn-55780</t>
  </si>
  <si>
    <t xml:space="preserve">JE DÉCONSEILLE LA SOUSCRIPTION A CETTE ASSURANCE !!!!
Je suis tombé en panne à 2 km de mon domicile.
J'ai bien évidemment appelé l'assistance de Direct Assurance qui m'ont assuré que, en cas de panne, j'avais une assistance remorquage à plus de 50 km de mon domicile.
Je n'ai pu bénéficier d'aucun remorquage ni prêt de véhicule. Après m'être débrouillée autrement, je me suis aperçue que j'avais opté pour le "Pack sérénité", payant, me garantissant l'assistance 0 km en cas de panne et le prêt de véhicule.
Ils n'ont rien fait pour moi alors que j'ai payé tout ce temps.
</t>
  </si>
  <si>
    <t>sylvie-h-109240</t>
  </si>
  <si>
    <t>Je vous remercie et vous recommande après de mes amis  niveau prix et niveau rapidité  vous êtes l assurance la moin cher que j ai trouvé et c est une excellente nouvelle</t>
  </si>
  <si>
    <t>annie-m-125173</t>
  </si>
  <si>
    <t>SIMPLE  ET PRATIQUE ET ABORDABLE EN PRIX rien de plus à dire à voir dans l'avenir ce que cela va donner, n'ayant jamais avoir été cliente chez vous. merci</t>
  </si>
  <si>
    <t>samia-d-125860</t>
  </si>
  <si>
    <t xml:space="preserve">Je suis satisfaite du service et de votre assurance. 
J'espère pouvoir faire encore une longue route avec vous. 
Merci pour votre remboursement rapide des deux premiers mois offerts je le souhaite </t>
  </si>
  <si>
    <t>marc02-126657</t>
  </si>
  <si>
    <t xml:space="preserve">Suite a un violent orage de grele dans le sud de l aisne classé en catastrophe naturelle  un expert et venu constater en moins dis minutes il n as fait aucun chiffrage ma toiture étant bâchée il n a rien pu voir puisque qu il est arrivé sans prévenir 
Je lui ai fait parvenir le devis du couvreur qui se monte à 38000 € l expert accorde royalement 9000 €
Et de plus il a mis 1 mois a répondre 
Pour les infiltrations toujours pas de nouvelles ??
Je vais mandater un expert d assurance </t>
  </si>
  <si>
    <t>karine-m-129442</t>
  </si>
  <si>
    <t>Plus trop d’écart de prix sur ce modèle. J’apprécie la rapidité de la transaction. J’ai voulu passer par Poulpeo pour profiter du cash back mais sans succès.</t>
  </si>
  <si>
    <t>mai-62104</t>
  </si>
  <si>
    <t>Je suis à la maif depuis 25 ans sans accident responsable sauf l'été 2017 avec 2 évènements responsables. Depuis l'été dernier je recherche une assurance où on prend en considération l'intérêt du client.</t>
  </si>
  <si>
    <t>nico-56297</t>
  </si>
  <si>
    <t>À fuir, aucun professionnalisme. Le scooter de mon compagnon était garé dans le parking et il y'a eu une tentative de vol et dégradation. Rapport d'expertise ils doivent nous rembourser 1520 euros car valeur du scooter au jour du préjudice 1900 moins les 20% de franchise, on cède donc le scooter acheté 2000 euros. Après 2 mois de bataille ils veulent nous rembourser 114 euros !!! Alors que les experts nous reconfirme que non ils doivent nous rembourser 1520 car il y a eu cession du véhicule. Car pas de bsr or il était entrain de le passer et le scooter était garé ! Par contre pour prélever c'est les premier ! Assurance qui se fou  de ses assurés et les responsables ne sont jamais là , toujours occupé bah oui on fuit !</t>
  </si>
  <si>
    <t>pourrier-p-127380</t>
  </si>
  <si>
    <t xml:space="preserve">Satisfait du coût et de la possibilité de modifier le montant des franchises. 
Signature électronique à améliorer (difficile de comprendre d'aller à la fin du document) 
Globalement très satisfait.
</t>
  </si>
  <si>
    <t>bato99-75782</t>
  </si>
  <si>
    <t>Eallianz, aucune considération pour le client.</t>
  </si>
  <si>
    <t>estelleil-86248</t>
  </si>
  <si>
    <t xml:space="preserve">Sociétaire depuis plus de 40 ans  j'ai subi 2 sinistres durant ces 3 dernières années
Le 1er ma plaque  à induction a grillé suite à un orage  la Macif ne m'a pas indemnisé car elle a pris le prix actuel 320 euros  et non le prix réel payé lors de mon achat en 2010  600 euros pour appliquer le taux de vétusté  qu'elle aurait été le prix de référence si la plaque avait couté plus chère
2ème sinistre novembre 2019 suite à la tempête une partie du mur de mon habitation s est effondrée l'expert  a considéré que le vent de plus de 120kmh n'était pas la cause du sinistre la Macif a refusé toute indemnisation
Conclusion n ayez pas de sinistre à la Macif  </t>
  </si>
  <si>
    <t>17 juillet 2018 suite à une expérience en juillet 2018</t>
  </si>
  <si>
    <t>benher-65564</t>
  </si>
  <si>
    <t>Assurance qui ne respecte pas ses engagements, ne suivent pas les dossiers et ne respectent pas ses clients. Aucune gestion des dossiers, contradictions des conseillers, et aucune prise en charges, délais très longs et ne reviennent pas vers les clients</t>
  </si>
  <si>
    <t>louguy87-61754</t>
  </si>
  <si>
    <t xml:space="preserve">Pour les prix c'est attrayant mais il faut savoir qu'il n'y a pas de service client par téléphone donc ça devient vite très compliqué quand on a besoin de quelque chose ou de changer son contrat...
</t>
  </si>
  <si>
    <t>cec39-99084</t>
  </si>
  <si>
    <t xml:space="preserve">Personnel très réactif et impliqué lors de mes demandes, mon dossier a été traité rapidement. 
A voir en cas de sinistre, ce qui ne m'est pas arrivé en 6 ans, d'où 4 étoiles seulement. </t>
  </si>
  <si>
    <t>bertrand-b-108416</t>
  </si>
  <si>
    <t>Je suis satisfait: votre collaborateur a très bien géré mon appel ce matin. Je suis simplement étonné du doublement de prix entre Picasso et Touran !!</t>
  </si>
  <si>
    <t>antoine-r-123323</t>
  </si>
  <si>
    <t>Très satisfait du service avec une bonne prise en charge de ma demande.
Je trouve que les différentes formules mériteraient plus d'information lisible lorsque l'on fait les devis.
On trouve des infos plus détaillées lors de la souscription.
Le prix est plutôt bon</t>
  </si>
  <si>
    <t>thiery-m-122332</t>
  </si>
  <si>
    <t xml:space="preserve">Je trouve cela nul de devoir laisser un avis obligatoirement sans pouvoir passer à l’étape suivante . 
Laisser un avais alors que je viens à peine de souscrire cela ne me correspond pas </t>
  </si>
  <si>
    <t>franck-135226</t>
  </si>
  <si>
    <t>Je viens de recevoir une lettre de résiliation de la part de la MATMUT qui estime que 2 sinistres en 6 mois ça mérite une radiation,  les sinistres sont un accrochage avec une voiture qui a eu une porte et une aile,  moi pas de dégât et un 2ème sinistre changement du parebrise suite à un éclat, merci la Matmut si j avais su,  j aurais remplacer mon parebrise après 6 mois
Honteux</t>
  </si>
  <si>
    <t>moi-71292</t>
  </si>
  <si>
    <t>Service client inexistant. Lamentable serait encore plus juste. Absolument injoignables. On se demande même pourquoi avoir mis en place un numéro de tél destiné aux clients !! NULLISSIME. A éviter. Incroyablement mauvais</t>
  </si>
  <si>
    <t>websolu-63276</t>
  </si>
  <si>
    <t>J'ai souscris chez MAAF une Protection Juridique, une Assurance Habitation, une Complémentaire Santé pour moi et ma famille, un Pack tranquilité famille (accident de la vie privé) et je suis en train de souscrire une assurance pour mon bureau professionnel. Lorsque je demande pour assurer mon auto (je précise que je ne suis qu'à 1.01 soit le malus le plus minime) on ne me propose même pas ni contrat, ni solution alors que je suis déjà assuré chez Aviva depuis de nombreuses années, que mon dernier accident date de 2016 et est non responsable. A coté de sa que je paye mes cotisations tjr à temps. Vous proposez des produits que vous vantez comme formidable mais ne fidélisez même pas les clients qui veulent souscrire un nouveau produit.</t>
  </si>
  <si>
    <t>philippe-r-110846</t>
  </si>
  <si>
    <t>Rien à dire. Parfait. Toutes les questions que j'ai posées ont reçu des réponses claires et précises. Les correspondants sont à la hauteur et efficaces.</t>
  </si>
  <si>
    <t>jacky-a-122204</t>
  </si>
  <si>
    <t>Je suis sastifait  de votre promptitude vous avez été perspicacedes les démarches. Effectivement je me suis rendu compte que malgré le règlement annuel de ma cotisation je suis qu'en possession de la carte verte d'une prériode  couvrant que six mois donc expiré fin juin,  alors que j'aurai dû avoir une attestation pour une année jusqu'à fin décembre. A ce jour je suis en infraction si j'ai un contrôle .</t>
  </si>
  <si>
    <t>el-azhari-d-134519</t>
  </si>
  <si>
    <t>je suis satisfait de cette assurance voila pourquoi ont me la conseiller pour ces prix attractifs et sont efficacité simple rapide et facile d'accès ;</t>
  </si>
  <si>
    <t>marc-d-124146</t>
  </si>
  <si>
    <t>Je suis satisfait du service et du renseignement donné pour assurer mon scooter, je recommanderai votre assurance à mes proches et amis. 
Merci bien.
Cordialement,</t>
  </si>
  <si>
    <t>fabrice-87275</t>
  </si>
  <si>
    <t>suite a un sinistre matériel non responsable  du mois d'octobre 2019 je suis toujours en attente de remboursement soit environ 5000 euros alors que les accords ont été donne pour les réparations</t>
  </si>
  <si>
    <t>kris-r-132528</t>
  </si>
  <si>
    <t>me semble correct, premiere fois que je m'assure chez amv, j'attends maintenant la suite et le service si qqch se passe.  c'est a ce moment qu'on connait la valeur.</t>
  </si>
  <si>
    <t>same-86701</t>
  </si>
  <si>
    <t>J'ai résilier en début d'année mon assurance auto parce que j'ai vendu ma voiture, la MAIF me réclame des règlements et frais d'impayés injustifiés, aucune réponse claire par téléphone et pas de retour à mon mail. En plus de ça, ils ont bloqué mon accès à mon assurance habitation sur mon espace internet. Pourtant je suis chez eux depuis plus de 10 ans et je n'ai jamais payé mes cotisations en retard</t>
  </si>
  <si>
    <t>hugolt-116855</t>
  </si>
  <si>
    <t xml:space="preserve">Je vais vous raconter une histoire très très drôle et une énorme preuve d'incompétence de la part de cette assurance !
Après 5 ans d'assurance auto chez eux, je change de voiture. J'appelle pour faire le nécessaire avec l'assurance et le changement de modèle. Et la personne au téléphone me dit que c'est un modèle sport et je suis en jeune permis donc ils refusent de m'assurer. J'avais 6 ans de permis déjà et la voiture était une ford fiesta classique. 
J'ai essayé d'expliquer cela à la personne de la GMF qui m'a dit que visiblement elle savait mieux que moi.
Merci la GMF, vous avez perdu un client qui souhaitait rester chez vous. </t>
  </si>
  <si>
    <t>alan-l-136920</t>
  </si>
  <si>
    <t>Efficace avec de bon prix et le site est très clair et simple d'utilisation les tarif sont attractif avec une très bonne couverture Simple et pratique</t>
  </si>
  <si>
    <t>mika54-101045</t>
  </si>
  <si>
    <t>Juste une horreur, des frais d'acquisition extrêmement élevé et un service client totalement injoignable et quand il l'est, la sympathie des conseillers n'est pas tellement au rendez-vous !!</t>
  </si>
  <si>
    <t>mercedes-70128</t>
  </si>
  <si>
    <t>J'ai voulu passer mes  2 voitures (+10 ans) tout risques en tiers, fais un devis(intéressant) sur leur site je contact  l'agence et on me dit que j'y ai pas droit, on me fait un devis 20% + cher. le devis en ligne c'est pour les nouveaux..pas d'accident depuis 15ans. Bravo le geste commercial!!</t>
  </si>
  <si>
    <t>taye-105094</t>
  </si>
  <si>
    <t xml:space="preserve">Attention,  les mensualités débitées ne correspondent en rien aux contrats signés et sont bien plus supérieures. 
Service clientèle inexistant, aucune réponse aux différents mails
</t>
  </si>
  <si>
    <t>pascal-p-135280</t>
  </si>
  <si>
    <t>Je suis satisfait, je vous remercie pour votre efficacité!
Je vous félicite pour le prix vous êtes les moins cher après avoir comparé 5 devis à la concurrence!</t>
  </si>
  <si>
    <t>obru-93430</t>
  </si>
  <si>
    <t>Un service sinistre nul ! Mon DDE date de octobre et on est toujours dans les procédures. Injoignable au téléphone. Je dois les relancer sans arrêt. Bref à fuire! Je résilie rapidement.</t>
  </si>
  <si>
    <t>melaniehaye-121415</t>
  </si>
  <si>
    <t xml:space="preserve">a FUIR !!!!!! ne rembourse pas dans les temps, 2 mois d'attente pour un simple remboursement de 130€ 
pour les avoirs au téléphone minimum 20 min d'attente 
</t>
  </si>
  <si>
    <t>auger-e-127889</t>
  </si>
  <si>
    <t>Bonjour, Dommage que le montant annuel prenne 15% en mensuel. Ca aurait été bien de l'annoncer avant. Commercialement parlant, c'est une faute et les fameux prix compétitifs ne le sont pas vraiment. Merci</t>
  </si>
  <si>
    <t>az-93884</t>
  </si>
  <si>
    <t>Aucune considération pour ses clients, personne ne répond jamais ! J'ai un dégât des eaux depuis le 23/02/2019 (!!!) dont je ne suis pas à l'origine et la Matmut ne fait rien ! Mon appartement était neuf, et depuis 1 an et demi je vis avec des moisissures sur le mur de ma cuisine (l'odeur est horrible, j'ose imaginer ce que je respire), les meubles hauts sont posés au sol dans le salon. Le dégât n'est toujours pas identifié mais récemment j'ai reçu un misérable chèque pour les réparations. Je fais refaire mon mur pour qu'il soit de nouveau abîmé dans 1 mois et qu'on recommence la procédure ? Aucun test d'humidité n'a été réalisé sur le mur, donc impossible de constater une évolution. Il faut se battre à chaque instant pour obtenir que quelque chose bouge, et c'est reparti pour la même rengaine. Leur soit disant espace en ligne ne sert qu'à vous laisser seul dans votre galère. Les agences ne servent à rien, elles sont là uniquement pour faire signer des contrats ! 
Si vous comptiez choisir cette assurance pour son nom et sa proximité passez votre chemin, vous vous éviterez des cheveux blancs ! Le seul service qui fonctionne est celui qui envoi les avis d'échéances de cotisations !</t>
  </si>
  <si>
    <t>chris-129734</t>
  </si>
  <si>
    <t>Bien placé niveau prix mais niveau communication a revoir ils n écoutes pas et répèt en boucle ce qu'ils voient sur leurs écrans dommage pour le client qui ne peut pas expliquer son problème.autrement c'est la 3e motos que j assure chez vous</t>
  </si>
  <si>
    <t>maryse-117518</t>
  </si>
  <si>
    <t xml:space="preserve">Lors de mon entretien avec Émeline  afin de résoudre un problème de remboursement de neoliane elle m'a très gentiment débloquée  la situation et répondue immédiatement. Elle a su prendre les choses en main et résoudre le problème .Tour ceci avec un bon accueil et très agréable. 
Maryse Lacaze </t>
  </si>
  <si>
    <t>suzanneborja-96300</t>
  </si>
  <si>
    <t>Je suis inquiète ....Suite à l  attaque d'un chien sans laisse et sans muselière dans un jardin de la ville de Nice  qui a occasionné la mort de ma petite chienne et des blessures sur ma personne;je pensais que mon assurance responsabilité civile interviendrait,mais au bout de 3 
mois,je n'ai aucune nouvelles de la Matmut;où en est mon dossier? serais je remboursée des frais de vétérinaire(intervention chirurgicale et 3 jours d'hospitalisation,sans parler du prix de ma petite chienne,stérilisation,vaccins;Quant au préjudice moral,je n attends rien;mais au moins les frais matériels!j'envoie des messages mais pas de réponses
J'ai souscrit plusieurs contrats depuis juillet 2019;Tres déçue,mais peut être qu il faut du temps pour traiter ce dossier;je demande simplement des nouvelles pour me rassurer;merci</t>
  </si>
  <si>
    <t>sarahbnm-52846</t>
  </si>
  <si>
    <t>Le service client est indisponible ==_x009b_ j'attends 15 min en moyenne avant d'avoir quelqu'un au téléphone.
Donc je me suis dis que j'allais plutôt tenter de communiquer par email, je pense que c'est un peu la base d'avoir un service client avec qui communiqué par email et bien il faut croire que non chez Crédit Mutuel puisqu'ils mettent 1 semaine à répondre à une simple demande d'envoi de constat, 1 semaine de plus pour envoyer le constat bon à ce rythme là effectivement on passe 3 mois à régler un petit dégat des eaux...</t>
  </si>
  <si>
    <t>beck-103673</t>
  </si>
  <si>
    <t>Remboursement rapide suite à sinistre, mais une augmentation conséquente lors d'un renouvellement, ou lors de l'assurance d'un nouveau véhicule. Le mieux est peut-être de changer de compagnie d'assurance chaque année.</t>
  </si>
  <si>
    <t>life5656-51319</t>
  </si>
  <si>
    <t>Je suis en invalidité catégorie 2 depuis le 1 er octobre 2016
mon employeur a informé harmonie mutuelle de ma situation le 30 novembre j'étais alors en suspension de contrat de travail
Harmonie mutuelle m'a radié à partir du 1er octobre 2016
sans me prévenir aucun e-mail aucun courrier aucun coup de téléphone.Je l'ai découvert par hasard en consultant mon compte ameli .HONTEUX !!!!
Par contre ils on continué à me prélever des cotisations option B  jusque fin décembre 2016.
Actuellement je me bats avec eux pour récupérer ma portabilité prévue dans mon contrat sans réponse de leur part .A suivre ....</t>
  </si>
  <si>
    <t>cloe-f-108897</t>
  </si>
  <si>
    <t>L’assurance la moins chère que j’ai trouver avec autant de garanties. Très simple pour réaliser un devis et une réponse immédiate. Je suis très satisfaite.</t>
  </si>
  <si>
    <t>ouioui-74676</t>
  </si>
  <si>
    <t>Je suis inscrite depuis un mois, depuis pas de carte verte. Ils ne répond pas au mail ni au téléphone.
je ne suis pas sure si je suis assuré ou pas. 
Une assurer qu'on peut pas faire confiance
Service clientèle inexistante</t>
  </si>
  <si>
    <t>jf-115867</t>
  </si>
  <si>
    <t>ayant payé pendant 20 ans un assurance dependance auprès de cette compagnie , j'ai demandé vu mon etat de santé la mise en place de la rente debut mai 2021 sans nouvelle j'ai fait envoyé des emails par mon gendre sans reponse, après plusieurs telephone avec le sevice clients on m'informe qu'il manque le rib et l'attestation de securité sociale, on m'a prelevé pendant 20ans sur le compte les primes et ils ne connaissent pas celui ci , les documents relatifs a ma santé font etat de mon  n° de SS et les hopitaux ont fait leur  rapport !la copie de la carte ss etait fournie ? 
"Ne pas payé" ce doit étre le leitmotif de ce service que nous n'arrivons pas a joindre  !
lamentable !</t>
  </si>
  <si>
    <t>29 avril 2019 suite à une expérience en avril 2019</t>
  </si>
  <si>
    <t>alexandre1325-75467</t>
  </si>
  <si>
    <t>Suite à une demande d'un deuxième contrat auto pacifica me dit qu'ils doivent faire une demande de dérogation et après signer le contrat mais ça on ne sait pas quand et attendant voiture non assuré. Donc ou est la loi de l'obligation d'assurer une voiture si cette assurance n'es pas disponible sur internet et qui n'assure pas sans l'autorisation de leurs siège social. Ensuite tout documents doit être envoyé par courrier et non scanner on ce demande qui est vraiment PACIFICA. Donc annulation des deux contrats autos bravo à cette assurance qui ne respecte pas les lois.</t>
  </si>
  <si>
    <t>pat-101362</t>
  </si>
  <si>
    <t xml:space="preserve">Faites un devis et vous serez choqués entre ce que vous payez et ce qu'on vous propose.pour ma part 400€ d'écart.J'ai appelé plusieurs conseillers et ils sont incapables de me dire pourquoi.J'ai donc résilié mon contrat après 12 ans
</t>
  </si>
  <si>
    <t>rfkanthony-103412</t>
  </si>
  <si>
    <t xml:space="preserve">Je déconseille largement cet assurance. 
Aucune agence physique, au téléphone on vous proposera un rendez-vous sous 7 jours. 
Et en cas de litige, on vous renvoie vers une longue procédure avec le médiateur. 
Les prix sont peut être intéressant, mais on le regrette très vite. 
A bon entendeur. </t>
  </si>
  <si>
    <t>leo-b-113452</t>
  </si>
  <si>
    <t>Tarif un peu trop élevé pour une simple 59 cm3 juste au tier au minimum et il aurai pus faire un tarif vus que que j ai dejas un véhicule assuré chez eu</t>
  </si>
  <si>
    <t>elo64160-78832</t>
  </si>
  <si>
    <t>accueil téléphonique est bienveiillant les explications sont claires vos conseiiller sont patient</t>
  </si>
  <si>
    <t>koffi--h-124879</t>
  </si>
  <si>
    <t>C'est dommage d'être obliger de rentrer ses informations personnelles alors que je suis déjà assuré chez vous..
Je n'ai pas besoin de voir de prêt car j'ai déjà une autre voiture.
Sinon RAS</t>
  </si>
  <si>
    <t>genou-60047</t>
  </si>
  <si>
    <t>Très sérieux et très réactif</t>
  </si>
  <si>
    <t>robert-c-128818</t>
  </si>
  <si>
    <t xml:space="preserve">Satisfaite des tarifs préférentiels. A voir dans le temps,mais je pourrais être tentée de faire appel à L'Olivier Assurances à l'avenir pour d'autres contrats si besoin.
</t>
  </si>
  <si>
    <t>dav-f-88713</t>
  </si>
  <si>
    <t>Prix accrocheur dès la première année, puis "assassin" une fois le poison ferré, l'année suivante. Je confirme, qu'il ne faut pas avoir d'accident, mauvaise prise en charge du dossier. Et ensuite, vous devenez un paria.</t>
  </si>
  <si>
    <t>belugue---137349</t>
  </si>
  <si>
    <t xml:space="preserve">Merci à RAMATA pour sa compétence et sa gentillesse dans le traitement de mon dossier a réussi par débloquer une situation compliquée pour moi.
Entièrement satisfaite du suivi. </t>
  </si>
  <si>
    <t>joey75dasul-134834</t>
  </si>
  <si>
    <t xml:space="preserve">Rien à redire , je suis satisfaite 
Depuis des années à la Mgp mes services sont corrects. 
A chacune de mes questions les réponses sont claires et précises. </t>
  </si>
  <si>
    <t>jeanti-98477</t>
  </si>
  <si>
    <t>Je suis sociétaire à la GMF depuis 1980. Je suis satisfait des services rendus, j'ai toujours été bien accompagné et obtenu les réparations adéquats. L'attribution des prêts par l'intermédiaire de SEDEF est rapide et les taux d'intérêt proposés sont attractifs.</t>
  </si>
  <si>
    <t>charlie-97536</t>
  </si>
  <si>
    <t>Après avoir regroupé mes assurances habitations et voiture dans une agence de la MAAF à Paris, j'ai subi un sinistre dû à la sécheresse en 2018. TROIS interlocutrices responsables de cette même agence se sont succédées en TROIS ans et des échanges par mail avec les services sinistres de la MAAF totalement obtus j'ai donc décidé de retirer l'ensemble de mes dossiers de la MAAF. A éviter.</t>
  </si>
  <si>
    <t>poupou49-50824</t>
  </si>
  <si>
    <t>En tant que sociétaire, je suis très déçu du traitement de mon dossier sinistre.
Je me suis aperçu que la MACIF avait unilatéralement augmenté la franchise applicable à mon véhicule de 170 à 250 € sans m'en informer de manière claire...
Ils n'ont rien voulu entendre sur ce point lors de mes différents appels téléphoniques avec leur service commercial.
Leur attitude est inadmissible... mais ils l'ont appliqué en connaissance de cause... et de peur de perdre beaucoup de clients s'ils avaient modifié ce critère du contrat dans les règles !
Donc en ce qui me concerne, MACIF c'est STOP !
Un client fidèle arnaqué...</t>
  </si>
  <si>
    <t>vivijean-61622</t>
  </si>
  <si>
    <t xml:space="preserve">Depuis toujours, les courriers , informations, réclamations  et tous documents transmis à vos services ne sont jamais traités correctement.  Il faut systématiquement rappeler et rappeler encore pour qu'enfin l'on obtienne satisfaction et tout cela avec un tarif mutuelle en augmentation chaque année.
J'attends que ma modification bancaire soit faite depuis 8 mois maintenant!!!!!!!!!  
</t>
  </si>
  <si>
    <t>jamila19-85574</t>
  </si>
  <si>
    <t>J'ai eu un sinistre non responsable voilà déjà quelques mois. Après la visite de l'expert, la reprise du véhicule est décidée. Néanmoins je n'ai jamais reçu le courrier et les papiers de reprise et notre véhicule ne pouvant plus rouler occupe une place de parking... Malgré plusieurs relances auprès d'AXA (Telephone, email,) rien ne se passe. On tourne en bourrique et on s'entend dire c'est pas moi c'est l'autre service....</t>
  </si>
  <si>
    <t>lord-67727</t>
  </si>
  <si>
    <t>Remboursement très longs a venir, plateforme clients  pas très mauvaise,les sévices se renvoient la balle les un aux autres, dossier remboursement plusieurs mois avant remboursement</t>
  </si>
  <si>
    <t>machado-m-124179</t>
  </si>
  <si>
    <t>Je suis satisfaite du service. Les prix sont compétitifs, par contre la signature des documents peu être un peu compliqué. L'espace perso est facile d'accès. Merci</t>
  </si>
  <si>
    <t>hui-fen-c-128102</t>
  </si>
  <si>
    <t>je suis content pour le site., le devis est transparent..
cependant j'espère que vous avez un service en anglais
L'assurance peut-elle être payée mensuellement et non annuellement ?
Je vous remercie</t>
  </si>
  <si>
    <t>fangfang-z-125719</t>
  </si>
  <si>
    <t>j'ai parcouru toutes les offres sur les site de comparaison, vous etes le seul fournisseur a qui je peux payer... pas de probleme affichage page, pas de probaleme chargement page paiement... du coup je choisi celui qui prend de l'argent...</t>
  </si>
  <si>
    <t>abdrahamane-f-134053</t>
  </si>
  <si>
    <t>Je suis satisfaite du service  et concernant le prix est convenable pour le service c'est simple et pratique je recommande direct assurance a mes proches</t>
  </si>
  <si>
    <t>vaz-e-108011</t>
  </si>
  <si>
    <t>Très agréable accueil téléphonique et les conseillers sont très disponibles pour renseigner et conseiller les clients. Je recommanderai L'OLIVIER ASSURANCE très volontiers</t>
  </si>
  <si>
    <t>ludo-86912</t>
  </si>
  <si>
    <t>Un des seuls assureur à proposer une indemnisation dès le premier pourcentage d'invalidité en cas de sinistre. La personne prime sur le materiel.</t>
  </si>
  <si>
    <t>lois-l-102260</t>
  </si>
  <si>
    <t>Je suis satisfait du service. Le tarif de l assurance pour le prêt immobilier est très satisfaisant. En revanche je n arriva pas a joindre un conseiller par téléphone.</t>
  </si>
  <si>
    <t>twist-137699</t>
  </si>
  <si>
    <t>Attention , meme en cas de vente de votre moto April vous prends des frais de resiliation .
Je ne trouve pas cela normal car c est un cas accepte par les assurances.</t>
  </si>
  <si>
    <t>francois-92264</t>
  </si>
  <si>
    <t xml:space="preserve">Je suis satisfait du service qui est simple d'accès. On est orienté pour le contrat le mieux adapté ; le devis est immédiat mais je ne vois pas le montant de la franchise applicable ! </t>
  </si>
  <si>
    <t>marie-103454</t>
  </si>
  <si>
    <t>Après avoir passé 32 ans assuré à la maif, ils m ont écrit qu ils me viraient parce que je leur ai dit que je divorçais.  J avais un mois pour trouver une nouvelle assurance. J ai tt de même voulu rester chez eux, c etait un attachement sentimental je pense, alors ils m ont proposé un tarif en doublant le prix que je payais avant mon divorce. Je suis restée sidérée par cette attitude. J ai bien répété vous vous rendez compte 32 ans...et le gars de la maif m a répondu oui Madame c est comme ça. Beaucoup de mépris de toutes les personnes que j ai eu au téléphone, inadmissible quand on voit leur campagne publicitaire.</t>
  </si>
  <si>
    <t>dodifr-79466</t>
  </si>
  <si>
    <t>Je suis  en phase de devenir client chez santiane assurance, jai' été bien reçu par Nadège au service téléphonnique et les expliquations étaient claire pense que enfin je vais trouver la mutuel qui ira le mieu : voir la suite</t>
  </si>
  <si>
    <t>mary-anne-r-110338</t>
  </si>
  <si>
    <t>Je suis assez satisfaite du service. Manque quand même de temps en temps un petit geste commercial pour remercier davantage les adhérents ou un petit cadeau pour vous démarquer des autres assureurs.Ensemble malgré tout correct pour moi et ma famille.</t>
  </si>
  <si>
    <t>abdellah-100017</t>
  </si>
  <si>
    <t xml:space="preserve">Je déconseille à toutes personnes normal de souscrire active assurance, j'en fais les frais actuellement j'ai eu un sinistre au mois de aout 2020 et 5 mois après mon dossier n'est toujours pas traité, le service sinistre est inexistant j'appelle 15 fois par jour et je n'arrive pas avoir un interlocuteur la prochaine étape est la justice voilà si vous avez du temps à perdre et de l'argent à perdre vous pouvez les appeler sinon aller voir des compagnies sérieuse
</t>
  </si>
  <si>
    <t>la-margotte-111929</t>
  </si>
  <si>
    <t>Une catastrophe!
Depuis novembre 2020 pour adhérer à la complémentaire santé j'ai envoyé 3 dossiers postaux (+ 1 par internet) tous perdus ou jetés à la poubelle . Le 4eme envoi par Lettre recommandée avec AR a été pris en compte. Enfin si on peut dire. La MGEN ne prévient pas la CPAM.  C'est obligatoire. Je ne peux pas mettre à jour ma carte vitale. Malgré mes multiples relances rien n'y fait: c'est comme si je n'ai pas de complémentaire santé, malgré mes cotisations. Je ne suis remboursé que sur tarif sécu. Pire, ma demande de prise en charge pour l'optique, (faite par l'opticien: verres et montures a été  rejetée par la MGEN). Aux dernières nouvelles on va m'envoyer par voie postale ma carte d'adhérent (j'attends!). Ça ne résoudra pas le problème qui est d'en informer la CPAM puisque je n'ai pas le droit de le faire moi-même.
Alors quand c'est possible ALLEZ VOIR AILLEURS. En tout cas je sais ce que je ferai l'an prochain.  Au niveau satisfaction : 0 étoile.  
A bon entendeur salut!
Bon courage, vous n'êtes pas seuls!</t>
  </si>
  <si>
    <t>norut-97228</t>
  </si>
  <si>
    <t xml:space="preserve">Expertise mal menée
La Maif a payé un expert pour constater une usure des disques d'embrayage évidente !
Pas besoin d'expert pour ça!N'importe quel conducteur,même le plus incompétent, fera ce constat.
Ce n'est pas ce que je demandais.
Voici les faits . A 16000km,l'embrayage de mon Vitara (Suzuki)donne des signes de faiblesse , quelques jours après la première révision.Diagnostic du mécanicien du Groupe Lafontaine de Bassussary (64) qui me l'a vendu un an auparavant : embrayage à changer.On est le 14 août. Il me dit qu'il fait une demande de prise en charge.Je le rappelle le mercredi 19 août.Réponse : «  M. P qui doit donner son accord est en congé.Il doit revenir dans quatre jours. »
Lundi 24 , après un email infructueux, j'appelle le président du Groupe Lafontaine : M Denis.Même réponse : attendons M. P...
Le 26 août, j'alerte le service clients Suzuki a Trappes.. Réponse laconique : M. P est rentré de congé il va étudier le dossier.Quelques jours plus tard je rappelle le mécanicien du GarageLafontaine . Sa réponse : »je dois démonter l'embrayage et envoyer des photos à M. P pour qu'il;prenne une décision.Je vous donne rendez-vous le 8 septembre à8h30. »
Il se sera écoulé un mois pendant lequel j'ai roulé avec un embrayage défaillant qui,patine à la moindre côte avec le RISQUE DE TOMBER EN PANNE .
Je me tourne vers la MAIF , mon assureur. Cette usure n'est pas normale. Il faut en rechercher la cause.Pour ma part j'	ai constaté une garde d'embrayage très courte : a t-elle une influence?J'ai aussi constaté des traces d'huile sur le sol à l'endroit où je gare ma voiture. Est-ce une fuite d'huile du système d'embrayage?Je demande donc qu'un expert réponde à ces questions. La Maif confie l'affaire à un cabinet d'expertise de Lons (64.)Lequel cabinet me demande l'heure du rendez-vous : 8h30. Je discute au téléphone avec l'expert désigné et lui fait part de mes soupçons concernant la garde d'embrayage et la fuite d'huile.Et je lui confirme l'heure du rdvous.
Mardi 8 septembre : 9h30. Oscar, le mécanicien m'appelle:l'expert n'est pas là. « Je démonte ! » me confie-t-il.
J'appelle le cabinet d'expertise. On me dit que l'expert doit passer dans la journée.Puis sur mon insistance dans la matinée.A midi 30 l'expert m'appelle pour me dire que l'embrayage est mort !!!
Quelle nouvelle sensationnelle !! Pas besoin de lui pour savoir ça. Il n'a rien vu d'autre. Evidemment ! Il aurait fallu être là au MOMENT DU DEMONTAGE POUR VERIFIER LA GARDE DEMBRAYAGE ET LES TRACES DHUILE .C'est une faute  professionnelle inadmissible.
Je suis furieux. J'aurais voulu être fixé sur les causes ! Pas sur les effets.
On va me dire que je suis responsable. Et je ré »pondrai qu'avant ce Suzuki, j'ai acheté et conduit jusqu'à 60000km quinze voitures que j'ai revendues à des particuliers qui comme moi n'ont eu aucun problème mécanique!!!Je sais comment ménager un embrayage!!!
Résultat des courses : j'ai réglé une facture de 650 euros pour une Vitara Suzuki sous garantie au kilométrage de 16000km pour un défaillance d'embrayage dont personne ne m'a expliqué la cause.
J'ai fait appel à la MAIF qui a manifestement très mal conduit cette affaire en faisant confiance à un cabinet d'expertise situé à 100km du garage(il n'y a pas d'experts sur la Côte Basque?)et en étant plus attentive aux diresd'une secrétaire qu'à mes demandes de présence  AU MOMENT DU DEMONTAGE .
L'expert s'est même chargé de m'annoncer lui-même que Suzuki ne prendrait pas en charge la dépense.Le garage Lafontaine n'a pas eu besoin de m'en informer ! C'est gentil de sa part , non ?
J'ajoute mais est-ce nécessaire que  JAMAIS je n'ai reçu un mot de regret, de compassion ni du garage Lafontaine ni  du service clients de la marque Suzuki.
</t>
  </si>
  <si>
    <t>hicham--c-129584</t>
  </si>
  <si>
    <t>Toutes les démarches étaient très simple, le prix est très intéressant je n’ai pas eut de mal à faire la transition entre mes deux véhicules et les conseillers sont toujours disponible pour un renseignement</t>
  </si>
  <si>
    <t>thierry-78684</t>
  </si>
  <si>
    <t>Le MICMAC de la CARAC
Je vais vous relater comment la CARAC traite un ancien combattant de 91 ans numéro d'adhérent 5464601 ,en l'occurrence mon père qui a passé sa vie en s'appuyant sur des valeurs exemplaires,principes et symboles de notre république.
Je ne veux pas faire pleurer dans les chaumières par ce témoignage mais simplement dénoncer le mépris de cette mutuelle envers ses adhérents et ainsi être un énième citoyen à me trouver confronté aux COUACS de la CARAC.
La CARAC dresse un portrait séduisant sur les pages de son site:
Mutuelle qui fait vivre au quotidien les valeurs du mutualismes telles que la loyauté l'engagement ou encore la proximité 
Ou bien sur son logo:
«CARAC VOTRE ÉPARGNE LE MÉRITE. 
et j'en passe.
A la lecture de ces arguments vous courrez adhérer à ces belles promesses.Ne vous y trompez pas! Ce n'est pas la réalité et vous n'aurez qu'une hâte c'est de fuir cette mutuelle pour ne plus avoir à passer des jours et des nuits dans l'angoisse de ne pas revoir votre argent .
Car c'est la que réside le problème,de plus lorsque vous êtes âgé avec une vie passée de labeurs et que vous pensez que votre capital est géré en toute confiance avec toutes les règles mises en place par la réglementation,vous vous trouvez démuni devant un gestionnaire comme la CARAC qui ne respecte pas ses textes et surtout sa parole donnée en laissant traîner les dossiers.
Mon père attend depuis 3 mois le versement d'un capital décès qui malheureusement après de nombreux appels téléphoniques ,des contacts de proximité,des dates précises de déblocage ,d'innombrables démarches auprès des conseillers restées également sans retour dans un mépris total.
Alors réfléchissez bien avant de vous engager avec cette mutuelle.
Pour ma part je vais continuer à me battre auprès de mon père afin qu'il retrouve les droits qu'il mérite.
Seul les réseaux sociaux permettent de dénoncer ces méthodes et ainsi de lutter contre les méfaits de cette institution puissante en permettant par la détermination du plus grand nombre et surtout des plus démunis d'informer sur la réalité de cette mutuelle.
N'hésitez pas à poster vos déboires.
A suivre.</t>
  </si>
  <si>
    <t>bebekoualy-64629</t>
  </si>
  <si>
    <t>Le Joker est très intéressant pour les moins de 30 ans. La possibilité d'avoir l'assurance au 0 km en étant au tiers et très appréciée aussi. Le fait d'avoir un interlocuteur présent à tout moment par Internet et très intéressant.</t>
  </si>
  <si>
    <t>titi26299-76515</t>
  </si>
  <si>
    <t>Depuis deux mois j attends des remboursements et le service client (joignable au bout de 40 minutes) répond ça va arriver...... Sans compter qu'ils perdent les documents</t>
  </si>
  <si>
    <t>bd-65481</t>
  </si>
  <si>
    <t>Service client injoignable 
Accès site web non ergonomique 
Procédure expertise sinistre complexe</t>
  </si>
  <si>
    <t>mamydoudu77-102183</t>
  </si>
  <si>
    <t>Très mécontente de MERCER depuis quelques mois, soit on retire ma fille de ma carte MERCER, soit on me refuse ma prise en charge hospitalisation sans raison. Et impossible de joindre un responsable, ces derniers vivent sans responsable......</t>
  </si>
  <si>
    <t>philippe-m-110432</t>
  </si>
  <si>
    <t>Je suis satisfati du service et efficacité de création ou adaptation des contrats. Politique d'augmentation régulière des prix décevante malgré un meilleur bonus...  très dommageable pour les clients fidèles</t>
  </si>
  <si>
    <t>godfroy-p-115474</t>
  </si>
  <si>
    <t>Merci à l'olivier assurance !!
Devis rapide ,efficace, vous avez su répondre à nos questions, Merci encore ! Je recommande l'olivier assurance ! N'hésitez pas</t>
  </si>
  <si>
    <t>leonce-a-126786</t>
  </si>
  <si>
    <t>Merci pour ce contrat facile à réaliser.. et à mettre en place.. en espérant que le remplissage des dossiers sera aussi simple.. le prix est attractif et intéressant</t>
  </si>
  <si>
    <t>jazz-80200</t>
  </si>
  <si>
    <t>Malveillance et refus de régler les prestations aprés une procédure longue;;;et fastidieuse</t>
  </si>
  <si>
    <t>henri-trane-f-131393</t>
  </si>
  <si>
    <t>Revoir les prix à la baisse, et j’espère que vous serez présent et Operationnel si le besoin se pose. Parce que quand il s’agit de convaincre les prospects de vous rejoindre vous êtes très reactifs</t>
  </si>
  <si>
    <t>sana-53112</t>
  </si>
  <si>
    <t xml:space="preserve">Chez la MACIF depuis une quinzaine d'année, je suis plutôt satisfait de leur service.... mais jamais eu d'accident responsable.
Gros point noir cette année =_x009b_ la grille tarifaire à changer fin décembre 2016. A priori tarifs plus attractifs, mais non répercuté sur les anciens contrats.... En clair n'hésitez pas à faire des simulations sur leur site. Perso entre 10 et 20% de gagné suivant la voiture assurée, avec une franchise plus basse.
Je trouve la façon de faire peu glorieuse, car la moindre des choses est d'être reconnaissant envers ses anciens clients.
Du coup même si je n'ai rien à reprocher à la Macif pour leurs services je risque tout de passer à la concurrence par principe.
</t>
  </si>
  <si>
    <t>abeille37-114107</t>
  </si>
  <si>
    <t>TOUT VA BIEN LES PRIX SONT RAISONNABLE , ET LA GARANTIE EST BIEN ..SINON CA CE PASSE ASSEZ BIEN POUR INSTANT , je recommande cet assureur . toujours a écoute .</t>
  </si>
  <si>
    <t>isa88-126646</t>
  </si>
  <si>
    <t xml:space="preserve">Conseiller très disponible pour vous convaincre de verser des fonds, aux abonnés absents pour se retracter
Des frais de dépôts non annoncés exorbitants 
Une demande de remboursement établie par mon conseiller mais qui n arrive jamais au siège
Un recommandé et de multiples appels pour enfin réussir à obtenir une promesse par mail de remboursement 
3 semaines que l on me dit que la lettre chèque est partie, et puis que non elle va partir , et puis que oui elle est partie... mais toujours rien dans ma boîte aux lettres
46 000 euros en jeu, je ne dors plus, cette situation me mine depuis des mois et bloque totalement mes recherches de logement 
Cette compagnie n est pas sérieuse 
</t>
  </si>
  <si>
    <t>pajejazz-58368</t>
  </si>
  <si>
    <t>bien que mes cotisations soient payées je ne suis pas assurée ? Complicite de la banque a qui je n'arrive pas a faire rendre raison</t>
  </si>
  <si>
    <t>ad91hm-64845</t>
  </si>
  <si>
    <t>Globalement le service est efficace je n'ai eut aucun problèmes de versement ou autre.</t>
  </si>
  <si>
    <t>deniche--122625</t>
  </si>
  <si>
    <t>Bonsoir
Suite à mon appel téléphonique je remercie Emeline pour les informations données sur mon contrat et la télétransmission de documents,  pour son accueil  et sa gentillesse</t>
  </si>
  <si>
    <t>adam-70526</t>
  </si>
  <si>
    <t xml:space="preserve">Très bon accueil et vous écoute attentivement , plusieurs années assurée aucun problème pour l instant équipe très sérieuse et disponible prend le tps de  vous expliquez et vous rassurer et toute les personnes que j' ai eu au téléphone sont  très aimable bon tarif pour les scooter   j' attend de voir la suite de mon sinistre vol si tout se passe bien  mais pour l instant rien a dire 
Je ne note pas souvent mais qd les gens sont bien il faut le dire et on dis trop les mauvaises choses que les bonnes
Je recommande </t>
  </si>
  <si>
    <t>pouly-95667</t>
  </si>
  <si>
    <t>A fuir ... Décevant au possible. J'ai essayé de prendre un contrat auto avec direct assurance mais avant de signer mon contrat j'ai voulu vérifier certaines lignes . Les franchises sont incompréhensiblement haute ! En attendant ils ont commencé par me prélever... !!! Étant donné que j'étais inscrit sans mon accord j'ai voulu me rétracter.... Ils ne veulent pas utiliser les 14 jours comme le dit la loi !!! Suite à cela je les ais a nouveau recontacter . A ce moment là ils me font savoir que mon contrat sera résilié au 21/07/20 car celui-ci ne sera pas signé... D'accord sauf que le 22/07 a 15h je reçois un mail me disant que j'avais un mois de plus avant résiliation. Sans aucun accord de ma part !!! J'avais eu le temps de prendre une autre assurance le 22/07 pour être couvert ... 
Ils font ce qu'ils veulent. Attention à vous .
A fuir ...</t>
  </si>
  <si>
    <t>hubert-f-124832</t>
  </si>
  <si>
    <t>Plutot tres satisfait des prix et du service client qui m'a tres bien renseigner lors de mes changement d'assurance, je recommande l'ollivier assurance</t>
  </si>
  <si>
    <t>gonzalez-r-117945</t>
  </si>
  <si>
    <t>Votre site internet a de gros problèmes y compris en changeant de moteur de recherche. J'ai eu des prix différents sans rien changer et sans même recharger la page, le site mélange toute les informations que l'on donne. Sur mon contrat le nom et prénom sont changés par l'adresse mail et je ne peux pas le corriger. Fort heureusement le contrat reste à mon nom. Vous restez cependant les moins chers et j'ai eu de bons retours vous concernant mais ces problèmes informatiques sont inadmissibles et j'espère ne plus en avoir.</t>
  </si>
  <si>
    <t>nithya-b-130801</t>
  </si>
  <si>
    <t>Tout est niquel, par contre j'aurais aimé connaitre ce que comprend la cotisation que nous réglons au départ. Que ce soit plus transparent vu que la somme est conséquente.</t>
  </si>
  <si>
    <t>youcef-s-131345</t>
  </si>
  <si>
    <t xml:space="preserve">Je suis satisfait au niveau prix  qualité 
Pratique simple et rapide 
Bravo direct assurance 
Je vous recommande l'assurance direct assurance 
Joignable au téléphone  tout est clair </t>
  </si>
  <si>
    <t>Assurance à fuir rapidement. Le bonus malus n'est en aucun cas pris en compte chez eux ma cotisation a changer seulement de 0.21 centime si je reste avec un paiement annuel alors que je n’ai aucun sinistre donc 5% de bonus acquis cette année. 
Pour le coup, ma cotisation a pris 50 euro de plus vu que je suis passé à un paiement mensuel.
Jattends la fin du mois afin de pouvoir partir dans une autre assurance qui m'a proposer 70 euro moins chère a l’année ce qui me fera un plein de voiture.
Vive la fidélité est les bons conducteurs qui paye la même chose.
On comprend mieux pourquoi il sont aussi mal noté est que pas mal de personne préfère partir dans une vraie assurance.
je vais résilier mon contrat est ensuite celui de ma femme.</t>
  </si>
  <si>
    <t>wil-130443</t>
  </si>
  <si>
    <t>Assurance qui ne sert à rien puisqu’elle ne rembourse rien !!! A fuir absolument.. ils prennent votre argent sans rien en retour,toujours une bonne excuse pour ne pas rembourser…</t>
  </si>
  <si>
    <t>petit-m-116077</t>
  </si>
  <si>
    <t>je suis satisfait du service en ligne , les prix me conviennent , les démarches sont très simple et pratique je suis content de m'assurer chez L'olivier ASSURANCE.</t>
  </si>
  <si>
    <t>pj74-60666</t>
  </si>
  <si>
    <t>Assurance a fuir en cas de vol de voiture</t>
  </si>
  <si>
    <t>julio-113655</t>
  </si>
  <si>
    <t>nul nul nul .pour accepter votre argent ils sont fort mais pour les remboursements un vrai cinema cette mutuelle santé .NEXT .allez voir ailleurs et vite</t>
  </si>
  <si>
    <t>melimelo-131871</t>
  </si>
  <si>
    <t>tres bon contact avec Mon intelocutrice mariama 
 elle a bien repondu a mes questions poser 
et bien trouver la  solution a mon prebleme 
personne a  l ecoute  .</t>
  </si>
  <si>
    <t>chantal-107828</t>
  </si>
  <si>
    <t>je suis très satisfaite de votre conseillé SALIM, qui a répondu favorablement à ma demande et a été très courtois, , j'ai obtenu grace à lui, à tout ce que je demandas comme explication en ce qui concerne ma nouvelle adhésion Néoliane santé</t>
  </si>
  <si>
    <t>philippe-r-121905</t>
  </si>
  <si>
    <t>Très bonne expérience sur le parcours de souscription d’assurance moto en ligne permettant d’obtenir rapidement toutes les informations nécessaires pour activer le contrat</t>
  </si>
  <si>
    <t>27 janvier 2019 suite à une expérience en janvier 2019</t>
  </si>
  <si>
    <t>juliepetot-70647</t>
  </si>
  <si>
    <t xml:space="preserve">Pour moi la macif n’est pas une bonne Assurance voiture.
Quand on est client depuis 9 ans sans avoir aucun accident en tout risque.
On peut estimer que l’assureur est plutôt content de vous avoir.
Pourtant j’ai eu un accrochage sur un parking et l’assurance n’a rien voulu prendre en charge alors que je suis tout risque. Aucun suivi sinistre, personne au téléphone très peut agréable et consiliante. 
Vraiment on a l’impression d’être abandonné par son assureur au moindre problème. </t>
  </si>
  <si>
    <t>fredowill-85787</t>
  </si>
  <si>
    <t>Le service client laisse à désirer, après avoir reçu un courrier avec des frais supplémentaires non seulement prévu, le service client après 25 minutes d'attente l'annonce qu'il n'a pas le temps de me répondre car ma demande n'est pas prioritaire... De qui se moque t-on ???</t>
  </si>
  <si>
    <t>mherry-76970</t>
  </si>
  <si>
    <t>J'étais locataire d'un logement avec l'option Protection Juridique dans mon contrat Assurance Habitation. J'ai quitté ce logement et ait rencontré un problème avec le propriétaire qui ne m'a pas restitué le dépôt de garantie sans raison. Lorsque j ai contacté la protection juridique Matmut on m'a dit qu'ils ne prenaient pas en compte mon dossier car j avais plus l'assurance avec Protection Juridique à la date du conflit avec le propriétaire. Donc en conclusion, j'ai payé l'option Protection Juridique pendant toute la durée où j ai loué mon logement et je ne peux pas en bénéficier alors que mon dossier concerne justement ce logement</t>
  </si>
  <si>
    <t>krim84-64897</t>
  </si>
  <si>
    <t>en 3 année d'assurances aucun geste commercial ni proposition ! malgré des prix plus intéressant chez certains concurrent</t>
  </si>
  <si>
    <t>hakim-56640</t>
  </si>
  <si>
    <t>Attention direct assurance offre dès prestation correcte sur le papier mais en réalité, il n'en est rien. J'ai eu un accident nn responsable fin juillet. Je suis assuré TOUT risque donc il doive réparer mon véhicule dans l'immédiat. Cependant, il m'on proposer Dd commencer les réparations 2 moiS apres car leurs garage partenaire sont tous indisponible. TOUT cela sans pret de véhicule puisque que cela est possible qu'une fois les réparation entamé. Bonne chance pour ceux qui sont encore chez cette assureur</t>
  </si>
  <si>
    <t>jean-yves-e-107126</t>
  </si>
  <si>
    <t xml:space="preserve">Je suis chez vous depuis plus de 25 ans. A u début, les taris étaient largement inférieurs aux autres assurances. Maintenant c'est l'inverse même ma banque est moins cher que vous.
Sinon au téléphone pour les problèmes et renseignements c'est super.
</t>
  </si>
  <si>
    <t>gh-97773</t>
  </si>
  <si>
    <t>Personnel réactif et a l'ecoute qui ne pousse pas à la consommation . Étude personnalisée et attentive des dossiers. Remboursements rapides.
En cas de demande de contact il y a toujours quelqu'un qui vous répond ou vous rappelle dans les plus brefs délais.</t>
  </si>
  <si>
    <t>ded-64-59463</t>
  </si>
  <si>
    <t>augmentation des tarifs 2018 de 5% alors que je suis a 50% de bonus et sans sinistre, et aucune négociation possible il y a eu trop d'intemperie en 2017.......</t>
  </si>
  <si>
    <t xml:space="preserve">Plus d'un an que j'attends d'être payée pour un arrêt hors mission datant de Janvier 2019 !!!! 
Intolérable, devant toucher plus de 1000 euros, seulement 19 euros et 10 cts m'ont été versés. 
A deux reprises on me signale que mon dossier a été "oublié" 
Il semblerait que la dernière option soit le recours à la justice, j'entame donc les démarches en ce sens </t>
  </si>
  <si>
    <t>andrew-d-107531</t>
  </si>
  <si>
    <t>Je suis très satisfait du serviceJe suis très satisfait du service, du prix et de la facilité de traiter avec vous.Je suis très satisfait du service, du prix et de la facilité de traiter avec vous. Je te recommande à tous mes amis.</t>
  </si>
  <si>
    <t>marc-110696</t>
  </si>
  <si>
    <t>Franchement merci Pacifica, nous avons été cambriolé le lundi 12h à 15 la serrure été remplacé et le jeudi on avais le remboursement  du surplus payé au serrurier (396€). 
Donc Assurance au top et super réactif ??????</t>
  </si>
  <si>
    <t>vetier-a-109687</t>
  </si>
  <si>
    <t>Je suis satisfaite du service, mais  j'avais juste une question complémentaire, pouvez vous me rappeler ? merci de votre compréhension , bonne fin de journée</t>
  </si>
  <si>
    <t>ambre2222-66978</t>
  </si>
  <si>
    <t xml:space="preserve">Suite à ma résiliation en MARS - j'attends toujours le remboursement de mon trop percu de presque 300euros. Je leur avait alors demandé de verser cette somme sur nouveau compte (autre banque) et avait fourni mon RIB.
Ils ont fait le virement sur mon ANCIEN compte fermé 3 FOIS. Ensuite entre tous mes appels (environs une quinzaine) on me balade puis on me dit que ça a était envoyé par chèque à une ancienne adresse (nouvelle adresse étant notifié dans mon courrier de résiliation). On m'a raccroché au nez on m'a balader via le service client.
Nous sommes le 20.09.2018, je n'ai toujours rien. 
J'envoie ce jour une mise en demeure. Je veux bien être compréhensive car oui il y a toujours des délais des retards de traitements, mais là on me prend vraiment pour une imbécile.
JE DECONSEILLE FORTEMENT CETTE ASSURANCE QUAND VOUS N ETES PLUS CLIENT ET QUE VOUS AVEZ QUELQUE CHOSE A REGLER AVEC EUX VOUS N ETES PLUS RIEN.
</t>
  </si>
  <si>
    <t>27 juin 2019 suite à une expérience en juin 2019</t>
  </si>
  <si>
    <t>kelenborn-77172</t>
  </si>
  <si>
    <t>Est ce une plaisanterie? Quand vous cherchez à changer de mutuelle, tous les courtiers qui vous contactent sont d'accord sur un point;Santiane c'est le comble de l'horreur. J'ai eu toutes les peines du monde à m'en débarrasser car ils vont jusqu'à nier avoir reçu une lettre recommandée.
Il conviendrait de s'interroger sur la réalité des avis qui sont publiés. Leur caractère laconique sème le doute: laisse-t-on un avis pour dire "excellente mutuelle" sauf si c'est la mutuelle qui...
.tient la plume? En tout cas, en totale contradiction avec ce que l'on entend de la part des professionnels</t>
  </si>
  <si>
    <t>Compagnie sérieuse avec de très bonnes garanties.</t>
  </si>
  <si>
    <t>nico-94376</t>
  </si>
  <si>
    <t>Service client injoignable pendant plusieurs jours. Fermeture de lignes téléphonique inexpliquées. Incroyable!</t>
  </si>
  <si>
    <t>kazo-96078</t>
  </si>
  <si>
    <t>suite a  un accident  je suis en invalidité  en 2019 au bout de 3 ans de combat avec generali pour avoir une expertise  avec un expert  impartial et  non en cheville avec eux . suite a mon invalidité  le montant  n est pas conforme aux conditions  particulières et générales ... aucune revalorisation  de ma rente signe en 2007  comme prévu dans les conditions soit une perte de 25 %   ...de plus ils me prélèvent des  prélèvements sociaux alors que j ai un revenu  fiscal qui donne droit a exonération. de plus ils continuent  a me prélever mes cotisations alors que je ne plus prétendre  a mes garanties . enfin  suite a l expertise mon taux fonctionnel  ne tient pas compte du barème invalidité  selon mes pathologies ... des gens incompétents  qui ne veulent pas reconnaître leur erreur et régler le litige ..c est un scandale de ne pas répondre a ses clients et de  rectifier son erreur .</t>
  </si>
  <si>
    <t>gpourrot-102515</t>
  </si>
  <si>
    <t>plutôt bon dans l'ensemble, sauf quand il s'agit d'avoir un contact.  Lorsque je veux accéder à mon attestation de tiers payant pour pouvoir la télécharger, il y a écrit "aucune attestation à afficher". Sur l'appli mobile rien ne s'affiche également. Et pareil lorsque je cliques sur les liens envoyer par le serveur vocal pour générer l'attestation : il y'a bien écrit mon attestation mais rien ne s'affiche.
La mutuelle a bien été réglé et je travaille toujours dans la même structure. Je ne comprends pas et souhaiterai avoir au plus vite des réponses et surtout avoir accès à mon attestation de tiers payant introuvable sur le site Génération.</t>
  </si>
  <si>
    <t>assure-96191</t>
  </si>
  <si>
    <t>j'ai eu un contrat d'habitation chez MAAF depuis quelques ans celui qui vient d'être résilié au début mois de mars 2019. Après avoir passé un an et demi, je vient de recevoir un mail de leur part concernant cotisation à payer. Ils m'ont donné un facteur en disant qu'on est en attente de votre lettre de résiliation, tandis que j'avais déjà contacté avec leur service et ils m'ont envoyé accusé de réception. De tout façon, ils m'ont imposé une cotisation à payer pour la période où ce logement n'a pas été à mon nom.</t>
  </si>
  <si>
    <t>rey-n-138672</t>
  </si>
  <si>
    <t>Super, prix attractif. 2eme fois que je viens ici. Bien pratique les -10% pour le second contract. Dommage de pas cumuler le parrainage de 50€ mais bon.</t>
  </si>
  <si>
    <t>frederique-l-116391</t>
  </si>
  <si>
    <t>je suis satisfaite du service, c'est une bonne assurance
les interlocuteurs sont très agréables et disponibles
Je recommande Direct Assurance à mes amis</t>
  </si>
  <si>
    <t>gwestphal-49363</t>
  </si>
  <si>
    <t>Bonne relation jusqu'au sinistre... Et là, on vous résilie l'assurance auto même avec 39% de bonus et après 2 ans d'assurance chez eux ainsi que 3 autres contrats d'assurance... Ca se dit mutualiste mais fonctionne  comme une assurance privée.</t>
  </si>
  <si>
    <t>jmm-56903</t>
  </si>
  <si>
    <t xml:space="preserve"> J'ai assuré tous risques la Polo VW de ma fille en tant que jeune conducteur en 2014, elle a été victime d'un accident responsable en 2016 (chaussée verglassée), elle a vu son malus augmenter à 1,2, logique. Suite à un appel téléphonique de l'agence,   j'ai appris être rayé de la compagnie d'assurance et que mon contrat ne sera pas reconduit en 2018.
Après 30 ans de fidélité et de cotisations à la MAAF, j'ai eu du mal à accepter cette situation. J'ai donc résilié tous les contrats et assurance vie que j'avais et je me suis assuré ailleurs.</t>
  </si>
  <si>
    <t>jibeex-54887</t>
  </si>
  <si>
    <t>Il m'a envoyez un avis pour augmenter le prix le 19/04/2017. Je n'ai pas revoir le avis par lettre normal ou lettre recommender. Je suis pas d'accord à ce changement. Mais il est pris en compte si je réponds pas dans 20 jours. Il est 23/05/2017 aujourd'hui, mon échéance est 19/07/2017, je peux plus résilier même je suis pas d'accord avec le nouveau prix car il est obligatoire de résilier 2 mois avant le date d'échéance.</t>
  </si>
  <si>
    <t>encolere-50733</t>
  </si>
  <si>
    <t>attention à cet assureur qui pratique une signature électronique sans s'assurer qui est celui qui signe, surtout passant des accords avec un cabinet de courtage comme santhel à Nice</t>
  </si>
  <si>
    <t>ayari-o-115567</t>
  </si>
  <si>
    <t>Devis et Souscription assez facile.
Pour autant pour un vieux vehicule, citadine de marque française, le montant de la prime d'assurance reste assez chèr par rappor au prix de la voiture.</t>
  </si>
  <si>
    <t>liladu94-70125</t>
  </si>
  <si>
    <t>assurée depuis 1980 pour l'habitation et les véhicules jusqu'en 2008 ou suite à un courrier la macif m'apprend que mon conjoint avait résilié le contrat "comme il en avait le droit " n'ayant pas les moyens de m'assurer je n'ai pas donnée suite à ce courrier mais je n'ai jamais reçue de relevé d'information mentionnant le taux de mon bonus qui était de 0,50 en 2012 je suis allée les voir pour une demande d'assurance auto il m'ont dit que je n'avait plus de bonus car j'ai eu une interruption d'assurance de plus de deux ans et que je devais payer la cotisation comme un conducteur débutant suite à cela l'assureur ne m'ayant pas donné de relevé d'information il m'ont dit qu'au bout de deux ans il ne restait aucune trace de mon bonus donc je suis parti et repartis sans aucun bonus à ce jour j'ai un bonus de 0,72 alors que j'étais à 0,50 en 2008 après 30 ans de d'assurances à la Macif</t>
  </si>
  <si>
    <t>soazig-g-123258</t>
  </si>
  <si>
    <t>Je suis satisfaite du service!
Les prix sont correctes!
facilité de compréhension et de paiement en ligne et signature en électronique très pratique !</t>
  </si>
  <si>
    <t>caroline-m-112812</t>
  </si>
  <si>
    <t xml:space="preserve">Je suit satisfaite pour les tarifs.
je suis déçue de la façon dont ils décident la résiliation sans aucune raison du jour au lendemain et surtout sans donner aucun motif
</t>
  </si>
  <si>
    <t>marco-82003</t>
  </si>
  <si>
    <t>assurer ma voiture depuis de nombreuses années je viens de me faire virer de l'assurance parce que j'ai fait 3D bris de glace en 3 ans c'est honteux je suis très déçu il voulait me faire contracter une autre assurance habitation avec marchandage vraiment très déçu</t>
  </si>
  <si>
    <t>mathieu-g-126229</t>
  </si>
  <si>
    <t>Je sui satisfait de cette assurance merci pour vos tarifs incroyablement bien merci pour tous je me sens rassuré et je vais pouvoir rouler en toute sérénités</t>
  </si>
  <si>
    <t>f-jouanneau-90044</t>
  </si>
  <si>
    <t>La présentation des garanties des conditions particulières "tous risques ECO" est mensongère (le bris de glace ne couvre que la pare-brise, le vol que le vol de la totalité du véhicule...), la gestion des sinistres est une honte (ils vous disent que c'est pris en charge alors que ça ne l'est pas).</t>
  </si>
  <si>
    <t>guerin-g-110515</t>
  </si>
  <si>
    <t>Je suis satisfaite du service et des prix qui me sont proposés, de plus j'ai pu profité d'un avantage grâce au parrainage. Le service téléphonique est impeccable.</t>
  </si>
  <si>
    <t>vivie70-27677</t>
  </si>
  <si>
    <t xml:space="preserve">Ils me proposent bien de m assurer sur mon prêt mais avec une surprime sur 7ans et non sur 22 ans, durée de mon prêt. Ce qui ferait une cotisation d environ 500 euro d assurance c est a dire autant que le montant de mon prêt. Puis au bout de 7 ans ça passerait à 48 euro. Autant dire que c est se moquer de moi. Qui peut payer 500 euro d assurance. Donc pas de projet immobilier quand on a un problème de santé par contre  je suis en assez bonne santé pour payer un loyer et les factures qui vont avec.
</t>
  </si>
  <si>
    <t>daniel-s-134506</t>
  </si>
  <si>
    <t>je suis content des tarifs, j'ai jamais eut de soucis avec mon contrat en même temps jamais de sinistre jusqu'au mois de juillet 2021, j'attends de voir l'efficacité et rapidité par rapport à mon sinistre.</t>
  </si>
  <si>
    <t>alexandre-b-131119</t>
  </si>
  <si>
    <t>Globalement je suis satisfait,la ou je ne le suis pas c'est surtout sur le prix du scooter j'aimerais pouvoir arreter son assurance lorsque qu'il est dans le garage pendant plusieurs mois en gros de novembre à avril .
et Ensuite mois je roule tres peu ne peut on pas ajuster l'assurance au KM ?</t>
  </si>
  <si>
    <t>19 septembre 2020 suite à une expérience en septembre 2020</t>
  </si>
  <si>
    <t>pas62-97588</t>
  </si>
  <si>
    <t>Voilà ça fait depuis le 2 avril 2020 que je suis en arrêt maladie à ce jour j'ai téléphoné aujourd'hui le 18 septembre 2020 pour mon complément salaire que j attend à ce jour il me dise le dossier il long et pourtant les décomptes de la sécurité sociale des indemnités journalières ,et même le dossier il long. Reçu et en plus j ai envoyé aux moins 6 email avec une réclamation aucune réponse je suis très déçue de leur comportement</t>
  </si>
  <si>
    <t>patrice-g-110453</t>
  </si>
  <si>
    <t xml:space="preserve">Je suis satisfait de votre service le tarif et les conditions me conviennent .
Je trouve très bien votre page sur le site, la facilité pour remplir les formulaires.
</t>
  </si>
  <si>
    <t>filipe--s-128936</t>
  </si>
  <si>
    <t xml:space="preserve">Je suis ravi et satisfait
Merci beaucoup pour votre rapidité
Tout es bon, pour mon inscription et le reste
Encore merci de votre réaction et la rapidité 
</t>
  </si>
  <si>
    <t>kacem-a-116157</t>
  </si>
  <si>
    <t>je suis satisfait du service et les prix sont raisonnable conseiller à l'écoute et bonne explication de mes droits d'assurance simple et efficace en ligne</t>
  </si>
  <si>
    <t>la maaf ne respecte pas les devis et vous force à prendre des options, ils sont moins chers sur les comparateurs de prix, et lorsqu'on veut souscrire, ils vous imposent des prix plus onéreux.ils m'ont fait perdre mon temps</t>
  </si>
  <si>
    <t>sad-62614</t>
  </si>
  <si>
    <t xml:space="preserve">Bonjour a tous . (Assure tout risque + auto et habitation)
Au moi de septembre , le chêne situé a cote du parking  
attribue a ma location dans le domaine du propriétaire largue  en mon absence ses glands sur mon véhicule . 
Constatant les dégâts (capot , pavillon et malle) et
après s être renseigne auprès de son assurance sur les démarches a effectues et nous affirmant qu' il prendra bien en charge la totalité  les frais occasionnes de ce sinistre ,
nous établissons donc un constat avec mon propriétaire .
Or direct assurance refuse de demander recours a                l assurance adverse  prétextant que mon propriétaire ne peut être tenu responsable juridiquement et m impose de régler la franchise attribuée a ce genre de sinistre .
Malgré mes  très bons rapports avec direct assurance        j envisage très sérieusement d entamer des démarches auprès d un éventuel nouvel assureur .  
</t>
  </si>
  <si>
    <t>smgrod-94838</t>
  </si>
  <si>
    <t>Avoir la carte de tiers payant partout grâce à l application c est top. Visualiser les remboursements et la géo-localisation pour le toubib c est cool. Délai de remboursement raisonnable. Une bonne mutuelle</t>
  </si>
  <si>
    <t>lola-joy-100913</t>
  </si>
  <si>
    <t>Bonjours, J'ai monté mon dossier depuis le mois Aout 2020 et toujours aucunes avance dans mon dossier.....
Il manque toujours des papiers.
Tous est excuses pour retarder et laisser les personnes vraiment MALADE dans la difficulté.
Prélever les échéances ça va mais verser les indemnisations est plus difficile.
Franchement déçue!!!!</t>
  </si>
  <si>
    <t>lolo38-106396</t>
  </si>
  <si>
    <t>Bof mutuelle souscrite par mon employeur j'ai pris l'option maximal pour mes dents car j'ai de gros problèmes dentaires sur un devis de 4770 euros il me reste 1400 euros à payé donc plutôt bien pris en charge même si je sais qu'il y a certaines mutuelles qui remboursent un peut mieux cependant comme la plus part des gens de gros problèmes avec le service client ma société ma fais une mutation je vous raconte pas les dégâts que ça a mis je me suis retrouvé avec 2 contrats chez eux un avec mes options l'autre non j'ai voulu résilier le premier contrat et basculer mes options sur le nouveau ça a pris 10jours et autant vous dirent que je les est pas lâché tout les jours téléphone sur plusieurs sav mails ect ect j'ai fini par les menacé en leurs expliquant qu'ils avaient jusqu'au lendemain pour régler mon problème avant que je débarque dans leurs locaux résultats 30min après ce mail tout était réglé c'est quand même aberrant de devoir en arriver là pour ce qui est des remboursements je n'est jamais eu de soucis ils remboursent correctement dans les temps et je peux tout suivre sur le site donc hors mis le sav qui est clairement une catastrophe pour le reste je suis plutôt satisfaite</t>
  </si>
  <si>
    <t>johan-49292</t>
  </si>
  <si>
    <t>j'ai rejoint Néoliane en début d'année suite à un besoin de garanties suplémentaires et ma formule me permet de bénéficier d'un capital optique conséquent et ma vue m'oblige à y mettre le prix. Je n'ai de consommations importantes habituelement mais quand j'en ai besoin cela est vite couteux et j'ai bien été remboursé.</t>
  </si>
  <si>
    <t>christophe-d-132428</t>
  </si>
  <si>
    <t>Simple et rapide, 
devis moitié moins cher que certaines assurances.
Souscription faite pour l'assurance du scooter de ma fille.
Je regarderai du coup pour ma moto.</t>
  </si>
  <si>
    <t>kjh-69230</t>
  </si>
  <si>
    <t>Interlocuteur au téléphone pas très objectif pour les infos de resiliation. Renseignements pas du tout clairs voire erronés.
Prix intéressant seulement la 1ère année compte tenu de promo ou prix d appel mais beaucoup plus cher ensuite.</t>
  </si>
  <si>
    <t>envoie de courier plus   recommande rien n y fait accueille téléphonique nul  jamais au courant de rien il font les sourds depuis plusieur mois  situation catastrophique  meme les gens de cetelem avoue qu il font tous pour ne pas paye  mon mari invalide grace ac est gens malhonnête a fini par faire une tentative pour en finir les gens de cetelem nous  soutienne  et on meme essaye de communique avec c est personne meme eu non pas de réponse une volonté de cardif de ne pas payer</t>
  </si>
  <si>
    <t>gabriel--a-134657</t>
  </si>
  <si>
    <t xml:space="preserve">Le prix me convient, les garantis proposées satisfaisant.
Un appel pour confirmer le contrat serai super. Par contre l'avis à cent cinquante caractere minimum un peu lourd à mon avis </t>
  </si>
  <si>
    <t>editorial-79403</t>
  </si>
  <si>
    <t>Bas prix oui mais</t>
  </si>
  <si>
    <t>pilote-136722</t>
  </si>
  <si>
    <t xml:space="preserve">Sidéré !!! Suite à un événement  climatique d’août, je reçois un courrier de la MAAF hier le 8 m’éjectant de mon assurance habitation TEMPO formule intégrale pour cause "trop de sinistres”. 
J’ai mes 2 voitures assurées chez eux depuis plus 30 ans bonus à vie, jamais eu de sinistres, 1 prévoyance tranquillité famille garantie 3 ET pour avoir eu un sinistre bris de glace en juin 2021 et un dégât des eaux en septembre 2020, voilà les seuls dégâts recensés à ce jour, et là où j’en suis maintenant !! 
J’ai été très bien conseillé pour ses diverses garanties, pourquoi les souscrire si derrière le risque potentiel est d’être éjecté ?!
Sinon paradoxalement, très bonne écoute lors de ces déclarations de sinistres, réponses promptes et efficaces, rien à leur reprocher quant aux remboursements </t>
  </si>
  <si>
    <t>haikel-91924</t>
  </si>
  <si>
    <t>Je suis satisfait du service le tarif est aussi bon donc pourquoi pas souscrire à l’assurance vie les prix du devis je suis vraiment content merci pour votre professionnalisme</t>
  </si>
  <si>
    <t>stevan-92424</t>
  </si>
  <si>
    <t xml:space="preserve">Pratique et pratique... 
Assurance en ligne avec une application, pratique ainsi que des codes promo intéressant 
serait il possible de descendre encore le prix de mon assurance </t>
  </si>
  <si>
    <t>boyer-v-115384</t>
  </si>
  <si>
    <t>Très bon service rapide et clair. Réponse téléphonique immédiate, tarifs très corrects, site internet clair et efficace. Rien à ajouter premier contrat enregistré et traité rapidement, amabilité de l'interlocuteur, voit le service en cas de sinistre désormais.</t>
  </si>
  <si>
    <t>jean-marc-m-129476</t>
  </si>
  <si>
    <t>Je trouve le tarif un peu cher mais vous êtes le moins cher donc. maintenant j'espère être satisfait de votre assurance.
Facile d'utilisation pour souscription d'un contrat.</t>
  </si>
  <si>
    <t>roro49-51480</t>
  </si>
  <si>
    <t>On me cherche des poux dans la tête, j'ai résilié dans les règles par LRAR et ils refusent ma signature numérique,44 jours après j'attends toujours mon certificat de radiation ainsi que le retrait de la télétransmission à la SS, du coup j'attends pour déposer les ordonnances de mon épouse, c'est une rétention abusive qui met en péril la santé des gens : fuyez !!!</t>
  </si>
  <si>
    <t>tommy-12345-91835</t>
  </si>
  <si>
    <t>Satisfait du site , a voir maintenant avec le devis . 
J’attend de tout vérifier mais ça a l’air pas mal .
Si c’est bien il y a de fortes chances que je souscrive</t>
  </si>
  <si>
    <t>patrick-l-117849</t>
  </si>
  <si>
    <t xml:space="preserve">Aurais  aimé  pouvoir vous joindre au téléphone 
Le tarif  me convient 
Et il serait  bon que je soit contacté  car j ai un autre contrat  assurance  chez vous  assurance  bateau </t>
  </si>
  <si>
    <t>gg82-68301</t>
  </si>
  <si>
    <t>Cet compagnie d'assurances et nul,personnes répondant aux téléphones incompétentes.</t>
  </si>
  <si>
    <t>kenny-l-127013</t>
  </si>
  <si>
    <t>Je suis très satisfait, le site est fluide et rapide . La souscription est rapide , facile de prise en main. Tout est bien expliquer et détailler ……..</t>
  </si>
  <si>
    <t>ab-67365</t>
  </si>
  <si>
    <t>Assurance à fuir !!!
Accident de voiture depuis le 1/09/2018 , à ce jour l'assurance refuse le remboursement , aucune réponse à toutes mes demande un silence , gestionnaire du dossier de mauvaise fois qui ne répond jamais ni au mail ni au courrier.
Un scandale .</t>
  </si>
  <si>
    <t>gene-60215</t>
  </si>
  <si>
    <t>à la date du 28/02/22017,j'ai signè une mutuelle santè initiale+ chez neoliane santè,ma cotisation mensuelle en janvier 2018,ètait de 102,64euros,je viens de recevoir un mail de leur part,me disant suite à une modification de mon contrat de ma part,ma cotisation sera de 120,95euros,modification non demandè.et je n'ai toujours pas reçue ma carte de tiers payant,pour 2018.les joindre au telephone c'est impossible.je commence à croire que je me suis fait bernè.et je regrette d'avoir signè.</t>
  </si>
  <si>
    <t>taha-133129</t>
  </si>
  <si>
    <t>Ma voiture en panne.
Impossible d'avoir l'assistance.
C'est ABSOLUMENT NUL
Je dois rentrer chez sans que mon problème soit résolu.
...................</t>
  </si>
  <si>
    <t>gilles-b-137630</t>
  </si>
  <si>
    <t>site facile de compréhension et d'utilisation, consultation  rapide  avec differents tarifs explicites tarifx correctes,  souscription en ligne immédiate .</t>
  </si>
  <si>
    <t>claude-l-113275</t>
  </si>
  <si>
    <t>un peu cher, je ne me sert pas beaucoup du véhicule donc pas beaucoup de kilomètres,
c'est pour cela que je trouve le prix cher
un peu cher, je ne me sert pas beaucoup du véhicule donc pas beaucoup de kilomètres,
c'est pour cela que je trouve le prix cher</t>
  </si>
  <si>
    <t>nicolas-98556</t>
  </si>
  <si>
    <t>suite a un litige avec un courtier mal intentionné, je suis entré en relation avec une femme ( Houria ) qui, elle a pu m'aider dans ma démarche de résiliation, très sympathique et gentille elle ma accompagner dans la démarche a suivre, dans cet avis je ne note pas l'assurance ni ce foutu courtier, mais Houria qui mérite méme une évolution rapide car elle prend le temps pour ces interlocuteurs. je lui met donc 5 étoiles rien que pour elle.</t>
  </si>
  <si>
    <t>jeremie-58892</t>
  </si>
  <si>
    <t>Simplement du vol , documents envoyés avant la date butoir d'un mois mais jamais reçu ma carte verte ... Contrat annulé car mon justificatif d'assurance ne remontait pas à 2014 mais prennait en compte mon dernier véhicule , de plus ils avaient la photocopie de ma carte grise mais l'avait rangé dans le mauvais dossier et l'on retrouvé pendant la conversation ... ce qui prouve le manque de professionnalisme de cette "compagnie" aucuns arrangement possible et plus grave ils ont résigné le contrat sans même me prévenir j'ai donc conduit 10 jours sans assurance et sans avoir été prévenu.
Par contre pour encaisser l'argent et le garder ça ne leur pose aucuns problèmes , comment est ce possible que de telles assurance puisse avoir le droit d'exercer c'est aberrant.
Je n'aurai jamais du contacter cette société et je m'en mords les doigts.</t>
  </si>
  <si>
    <t>alexis-c-132667</t>
  </si>
  <si>
    <t>Prix relativement cher mais il semble que les services et les options soient là.
Lorsque l'on passe par lelynx les prix ne sont pas les mêmes (plus avantageu) pourtant les informations sont rentrées correctement sur ce comparatif.</t>
  </si>
  <si>
    <t>solene-maitre--92696</t>
  </si>
  <si>
    <t xml:space="preserve">Je suis satisfaite des tarifs proposés
Je vais souscrire des la mi juillet
Je suis déjà cliente direct assurance habitation et assurance scolaire
Les prix défis toutes concurrence </t>
  </si>
  <si>
    <t>djk13-71169</t>
  </si>
  <si>
    <t>A fuir absolument, leur assurance tous risques n'en est pas une, vol subi sur mon scooter neuf non garanti !!! ils font perdre leur temps aux gens, bref j'ai hâte de résilier !</t>
  </si>
  <si>
    <t>valery-v-130226</t>
  </si>
  <si>
    <t>j'aimerai  pouvoir  reviser  a la  baisse  l'ensemble  des cotisations de mes multiples  contrats et  rencontrer plus  facilement   mon  conseiller,  ou  alors par  telephone</t>
  </si>
  <si>
    <t>damien-d-128433</t>
  </si>
  <si>
    <t>Satisfait du tarif et de l'inscription automatique du concubin.
Flexibilité des offres intéressantes selon les besoins. 
Souscription rapide. 
Choix de paiement manquant pas de trimestre .</t>
  </si>
  <si>
    <t>lambert-f-138356</t>
  </si>
  <si>
    <t>prix ok. pas d'expérience donc pas vraiment d'avis
prix ok. pas d'expérience donc pas vraiment d'avis
prix ok. pas d'expérience donc pas vraiment d'avis</t>
  </si>
  <si>
    <t>alexandra-j-134361</t>
  </si>
  <si>
    <t>SATISFAITE ! le site est simple d'utilisation , tout est assez intuitif, la souscription est rapide et efficace et concernant les tarifs , ils restent raisonnables.</t>
  </si>
  <si>
    <t>camso0144-74606</t>
  </si>
  <si>
    <t>Assurance à fuir. Augmentation abusive malgré le bonus. J'étais à 564 eur par an et je passe à 599 cette année. Je passe à la concurrence et les laisse avec leur mensonge. Malgre les explications du service client, je trouve que l'augmentation n'est pas justifiée</t>
  </si>
  <si>
    <t>cindy-p-122302</t>
  </si>
  <si>
    <t>satisfait des services mmais je vais refaire le point sur l ensemble de mes contrats et voir ce qui est encore plus interessant
les conseillers sont toujours très aimables</t>
  </si>
  <si>
    <t>alexandre--p-129282</t>
  </si>
  <si>
    <t>Je suis satisfait du rapport qualité/prix. J'ai opter pour direct assurance comme 1ere assurance auto. J'en suis satisfait. En espérant que cela continue</t>
  </si>
  <si>
    <t>mattmatt-98226</t>
  </si>
  <si>
    <t>Déplorable ! Prise en charge partielle des dommages, délais à rallonge, absence de communication, expertise complice, fuyez Allianz ! D autres assurances sont bien plus sérieuses.</t>
  </si>
  <si>
    <t>fernandes-m-127582</t>
  </si>
  <si>
    <t>Les prix sont compétitifs et le site est très intuitif
Le service est rapide et l’assurance a des bonnes couvertures
A suivre pour les devis habitation</t>
  </si>
  <si>
    <t>marinette-127567</t>
  </si>
  <si>
    <t xml:space="preserve">mutuelle employeur donc obigatoire.
ne sert strictement à rien, nous prendre notre argent et ne jamais rien remboursé "correctement"
depuis 7 mois que je suis chez eux, j'ai jamais autant payé de reste à charge
heureusement que je m'en vais, mais je ne vous conseille pas ce groupe </t>
  </si>
  <si>
    <t>filali-m-134287</t>
  </si>
  <si>
    <t>je suis satisfait par le prix en ce qui concerne le service je n'ai toujours pas eu par chance l'occasion de l'utiliser                                .</t>
  </si>
  <si>
    <t>michel-76315</t>
  </si>
  <si>
    <t xml:space="preserve">je me suis assuré  chez  lolivier  pour  la rapport qualité prix  bien sur la franchise  est un peu plus cher mais j" ai trouvé chez cet assurance  beaucoup de satisfaction finalement ayant du faire changer mon pare brise  je leu ai téléphone et j" ai eu une conseillère déjà très agréable  et courtois qui me proposé  leur garage partenaire mais  j" ai refusé ayant mon petit garagiste a dispo et avec lequel je suis habitué  il ne m"ont pas fait de problème j" ai du avancer l" argent et envoyé la facture il m"ont remboursé très vite voila bonne expérience  avec cet assurance pour l" instant </t>
  </si>
  <si>
    <t>canda-53011</t>
  </si>
  <si>
    <t xml:space="preserve">FUYEZ LA MAAF !!! Assuré depuis plus de 30 ans, noté comme excellent conducteur avec un bonus à vie de 50% sur mes 2 véhicules, quelle ne fut pas ma stupeur de recevoir un courrier qui résiliait le contrat d'un de mes véhicules pour un excès de sinistres "Non responsables" sur les 5 dernières années ! </t>
  </si>
  <si>
    <t>le-rest-e-114264</t>
  </si>
  <si>
    <t>les prix me conviennent
satisfaite du service
rapide efficace agréable concis professionnel 
rapide efficace agréable concis professionnel
satisfaite du service</t>
  </si>
  <si>
    <t>montmartre-115795</t>
  </si>
  <si>
    <t>Le service s'est fortement dégradé depuis un an . Délais insupportables pour les remboursements ( facture optique importante toujours pas remboursée après 6 semaines ) . Service clients très difficile à joindre. Pas de réponse aux mails de réclamations. Promesse d'être rappelée par un responsable non tenue.
A fuir</t>
  </si>
  <si>
    <t>dansou39-78460</t>
  </si>
  <si>
    <t>opérée le 15/01/19 et 1/08/209 l dossie'est pas encr traité il faut atteencoe 2 mois - INADMISSIBLE</t>
  </si>
  <si>
    <t>titi68-60497</t>
  </si>
  <si>
    <t>Début septembre, j'envoie tous les documents à CARDIF concernant les avenants bancaires et l'acte notarié pour une modification de la quotité (passage de 75 à 100%). Les personnes de CARDIF sont INCAPABLES de gérer un dossier, de lire les documents, font tout et n'importe quoi (vous envoi des pleins de documents qui ne sont pas les bons, vous renvois des informations erronées...). Pendant quasiment 2 mois, je n'ai pas pu être assuré alors que mon prêt était en cours (2015), et après de multiples appels téléphoniques pour essayer de leur faire comprendre qu'il y en en marre que CARDIF ne sache pas gérer, je viens d'avoir ce jour l'attestation qui est encore fausse car les durées ne prêts qu'ils ont inscrits ne correspondent en rien à ce que j'ai renseigné sur les documents ni sur les avenants bancaires. Un seul conseil, fuyez CARDIF, c'est ce que je vais faire.</t>
  </si>
  <si>
    <t>dkaset2-59354</t>
  </si>
  <si>
    <t>Victime d'un accident par un chauffard qui a reculé sans me voir, avec un véhicule de + de 5 ans L'OLLIVIER assurance auto ne m'a été d'aucune aide face à l'expert qui a minoré au maximum la cote de mon véhicule en prétextant qu'ils tenait aussi compte des pneus usagers, et quand je lui fournis des factures de changements de pièces de Juillet 2017, afin qu'il en tienne compte dans le montant à me rembourser,  il prétend que les pièces changées sont de l'usure normale. Heureusement que je ne me suis pas faite percuter par un conducteur sans assurance, ou qui se serait enfui,  je ne sais pas quel soutient L'OLLIVIER m'aurait apporté. La seule aide qu'ils me proposent est d'envoyer un courrier avec A/R à leur DIRECTION QUALITE, il serait plus simple qu'ils fassent suivre l'ensemble de mes mails, mais là encore aucun soutient de L'OLLIVIER.</t>
  </si>
  <si>
    <t>david-n-131408</t>
  </si>
  <si>
    <t>Je suis toujours satisfait de la GMF et cela fait depuis plus de 20 ans que je suis chez eux. Les conseilles sont toujours à l'écoute et trouvent toujours une solution</t>
  </si>
  <si>
    <t>jay-p-110043</t>
  </si>
  <si>
    <t xml:space="preserve">Au moment d'établir un contrat avec Direct Assurance (et régler trois mois d'avance), tout paraît possible.
J'avais expliquer ma situation avec la conseillère qui paraissait plus pressé d'encaisser l'argent
que de bien me conseiller. Résultat des courses j'ai payé plus de 100 euros dans le vent car mon dossier n'est pas recevable.
Bref une compagnie d'assurance mediocre comme une autre. Soyez sûr d'avoir les documents nécessaire et ne pas tenir compte de ce que l'on vous raconte au téléphone! </t>
  </si>
  <si>
    <t>elodie-s-123092</t>
  </si>
  <si>
    <t>je suis satisfaite du service, les tarifs me permettent de pouvoir assurer une voiture sans pour autant me ruiner et les garanties que l'on me donne me conviennent parfaitement</t>
  </si>
  <si>
    <t>pc-87406</t>
  </si>
  <si>
    <t>je ne recommande pas la matmut, cela fait 3 mois que j'attend le remboursement d'un sinistre suite à un vandalisme, vous demandent des documents très intimes, vous balance de service en service a fuir!</t>
  </si>
  <si>
    <t>pascale-99934</t>
  </si>
  <si>
    <t xml:space="preserve">Je remercie Fairouz pour son écoute, sa compréhension, et sa gentillesse
par contre , temps d'attente trop long , pas coordination dans vos services ,
désolant
</t>
  </si>
  <si>
    <t>seb8413-54777</t>
  </si>
  <si>
    <t>Nouveau Client je suis satisfait . Facile a les joindre, personnel tres accueillant . J'espere que sa va durer.</t>
  </si>
  <si>
    <t>yannick-n-128803</t>
  </si>
  <si>
    <t>Prix plutôt bien placés par rapport à la concurrence et facilité à le faire évoluer en fonction des options. Site simple d'utilisation pour le choix final de son contrat.</t>
  </si>
  <si>
    <t>cossi-a-116175</t>
  </si>
  <si>
    <t>Je suis satisfait du services et le prix reste abordable.
Je n'hésiterai pas à recommander DIRECT ASSURANCE AUTOUR DE MOI .
Voire faire assure mes autres véhicules</t>
  </si>
  <si>
    <t>louise-t-106911</t>
  </si>
  <si>
    <t>Suis très satisfaite de l'accueil et des informations transmises lors de mon premier appel. Dans l'attente d'un nouvel appel afin de valider les devis qui m'ont été proposés.</t>
  </si>
  <si>
    <t>losmn-78061</t>
  </si>
  <si>
    <t>Une conseillère du nom de Salima a su répondre à toutes mes questions,l'échange fut très agréable je ressors de cet appel avec toutes les réponses que je cherchais ainsi que l'esprit tranquille.</t>
  </si>
  <si>
    <t>lili-86704</t>
  </si>
  <si>
    <t xml:space="preserve">Ayant eu un sinistre non responsable mon véhicule a été remorqué par un dépanneur pour ensuite être conduit au garage. L'expert est passé 4 jours après. Lors du constat il a signalé un frottement sur le pare-choc arrière. Or mon véhicule étant neuf il n'y avait aucune rayure sauf les dommages liés au sinistre. Tout le monde se renvoie la balle et la GMF m'explique que ce sera à ma charge car parole contre parole. Donc ma parole n'a aucune valeur face à des prestataires aux méthodes douteuses qui n'assument par leurs méfaits.
Je suis très déçue, surtout lorsque l'on m'explique que c'est que du matériel. Bref, par principe on est censé prendre ses responsabilités. Le dépanneur périphérique nord est à éviter, mais la GMF Assistance m'explique que ce prestataire est le plus important au nord de Paris. En gros, moi assurée je suis forcément une menteuse. No comment   </t>
  </si>
  <si>
    <t>marina-101238</t>
  </si>
  <si>
    <t>Voilà un fait un devis par téléphone et la la Matmut nous demande la somme du devis je n'ai rien signe et cet lettres et l'être m'aime recommandé  pour que je paie mat mur cet  pas bien comme  assurance jamais je recommanderais</t>
  </si>
  <si>
    <t>esteban69-92665</t>
  </si>
  <si>
    <t>Pris intéressant qui correspondent à mes attentes, à affiner néanmoins. Mais c'est un début et j'en suis content A suivre peut etre avec un teleconseiller</t>
  </si>
  <si>
    <t>chloeh92-57304</t>
  </si>
  <si>
    <t xml:space="preserve">Impossible de joindre quelqu'un ni d'être remboursé pour les sinistres. Je résilie cette année et choisirai plus cher mais capable de mener à bien un dossier. 
Mon sinistre n'est pourtant pas d'un gros montant : ils l'auraient rentabilisé en me gardant quelques mois de plus ...
Bref à fuir ! </t>
  </si>
  <si>
    <t>nonakymo-71631</t>
  </si>
  <si>
    <t>J’ai été en arrêt le 13 août jusqu’en  décembre puis j’ai été licencié en décembre pour inaptitude au jour d’aujourd’hui Nous somme le 25 février je n’ai toujours eu aucuns complément de salaire j’appel   tout les 15 jours environ et à chaque fois nous répondent qu’ils sont dans l’attente de pièces justificatives alors Que j’ai vu avec mon ancien patron et tout à été envoyé
Lorsque je les appellent impossible de parler avec un responsable et la personne au téléphone dit toujours la même chose rapprochez vous de votre ancien employeur
Je pense qu’ils font traîner les choses mais j’aimerais bien voir leurs têtes si c’etait a eux qu’on devait de l’argent je pense que l’on aurait vite l’huissier devant notre porte</t>
  </si>
  <si>
    <t>abdelaziz-b-123313</t>
  </si>
  <si>
    <t>Je viens de m'assurer alors j'attend avant de me prononcer mais pour l'instant je pense que qualité prix je pense que c'est pas mal car chez la concurrence que j'ai pu contacter c'est moins cher.</t>
  </si>
  <si>
    <t>jerome-n-138596</t>
  </si>
  <si>
    <t>La souscription est rapide et facile. A voir l’accompagnement dans l’avenir. 
J’espere que cela répondra à l’ensemble de mes attentes en termes de couverture santé</t>
  </si>
  <si>
    <t>31 mai 2017 suite à une expérience en mai 2017</t>
  </si>
  <si>
    <t>debby-55016</t>
  </si>
  <si>
    <t>Client depuis 8h seulement, j'ai souscrit à une assurance automobile chez l'olivier assurances il y a à peine 8h, c-à-d le 30/05/2017 à 16h, l'opératrice qui s'est occupée de mon dossier m'a envoyé le document Dispositions Particulières que je dois signer et renvoyer.
Or, dans la partie "Conducteur principal" de ce document il y a une adresse mail qui est saisie au lieu du nom et du prénom du conducteur principal.
Je ne peux donc pas signer ce document car c'est un document contractuel, le nom et prénom du conducteur principal sont importants, même primordial.
Une heure seulement après avoir souscrit, j'ai donc rappelé mais j'ai dû attendre 25 mn au lieu des 12 mn alors que 1h avant, pour la souscription c'était bien plus rapide.
J'ai finalement eu quelqu'un au bout du fil qui m'a de suite reproché que je pouvais envoyer ce document par courrier et que je n'avais pas besoin d'appeler le service client pour cela.
J'avais un peu l'impression de me faire avoir car je venais seulement de souscrire il n'y avait même pas 1h et j'étais déjà traité comme un client conflictuel avec qui il y avait beaucoup de sinistres.
D'autant plus que sa collègue m'avait justement conseillé d'envoyer les documents justificatifs scannés par mail.
Bref, j'ai insisté pour que le document soit modifié en mettant les noms et prénoms du conducteur principal à la place du mail dans les 4 champs de saisie concernés.
L'opératrice m'a dit qu'elle le ferait après avoir raccroché et que cette erreur était dû au fait que j'avais fait plusieurs devis avec la même adresse mail, ce qu'il ne faut pas faire.
Je n'ai pas compris sa remarque car il n'y a aucune fonctionnalité sur le site qui interdit d'utiliser la même adresse mail pour plusieurs devis ?!
Le potentiel client n'est-il pas en droit de faire autant de simulations qu'il le souhaite d'autant plus que le choix d'un assureur n'est pas anodin ?
Bref, j'ai dit que j'attendais son mail et que je lui faisais confiance car je ne pouvais signer le contrat avec des erreurs aussi graves.
Elle m'a remercié de la confiance que je lui ai accordé.
Quelques minutes plus tard, je regarde le soi-disant nouveau document que j'ai reçu et je me rends compte qu'il n'y a eu aucune modification et que l'erreur est toujours là.
Qu'a-t-elle fait ? Rien ?! Je ne comprends pas...
Ça me panique sérieusement, car en même pas 24h, le service client semble ne pas répondre aux demandes qui ne concernent que des modifications de coordonnées dans un contrat.
Je suis sérieusement en train de réfléchir à utiliser le délai de rétractation, car cela me fait très peur.
Si des demandes aussi simples sont traitées de cette façon, qu'en sera-t-il d'un sinistre ou d'une assistance urgente par exemple ?
J'ai envoyé un mail de ce problème à l'adresse client@olivier.fr, mais j'ai reçu une réponse automatique me signalant que le délai de réponse est de 7 à 10 jours.
Gloups ! Comment faire, sachant que je suis censée renvoyer ces documents signés sous 10 jours, on va dire sous 9 jours maintenant ?
J'aimerais bien recevoir le document avec la bonne correction afin que je le renvoie signé mais je ne sais plus à qui m'adresser et je ne souhaite pas attendre 30 mn environ pour joindre à nouveau le service client pour rien, car je n'ai aucune assurance que ma demande sera correctement traitée.
J'ai déjà payé comptant, mais je ne souhaite pas faire jouer mon droit de rétractation car je veux encore leur faire confiance bien que ça me semble mal parti.
Je n'ai pas non plus d'accès à mon espace perso,  alors que je suis censée y renvoyer les documents justificatifs.
J'attends encore toute la journée du 31 Mai pour voir si mon problème sera traité et ainsi savoir si je dois rester chez eux ou pas, même si j'ai l'impression que ce n'est pas de chance pour moi, ça commence mal.</t>
  </si>
  <si>
    <t>abdellah--b-133696</t>
  </si>
  <si>
    <t xml:space="preserve">Je suis satisfait de votre service toujours à l'écoute. Et l'efficacité des conseillers.
Facile à souscrire. Je recommande cette assurance à tout le monde. </t>
  </si>
  <si>
    <t>laurent-27518</t>
  </si>
  <si>
    <t>Le volet défense/recours de l'assurance multirisques est une supercherie et une tromperie, vu les conventions entre assureurs. Les responsables d'accidents de la route sont défendus par des avocats, quand aux blessés, victimes innocentes, c'est la double peine: trahies, méprisées, humiliées, bafouées! C'est crapuleux et insupportable!</t>
  </si>
  <si>
    <t>rick-104471</t>
  </si>
  <si>
    <t>Non fiable, tous les prétextes sont bons pour ne pas procéder à des remboursements.
Des erreurs volontaires de calculs de leurs parts pour éviter une prise en charge de lunettes, le centre d'optique a dû s'y reprendre à plusieurs fois avant l'accord.
Etc, etc ....
Bref, n'y allez pas</t>
  </si>
  <si>
    <t>delmotte-j-123029</t>
  </si>
  <si>
    <t>Devis facilement réalisé, super service client, des conseillers agréables et patients, des tarifs intéressants pour un jeune conducteur et une fidélité récompensée.</t>
  </si>
  <si>
    <t>haniaa-80143</t>
  </si>
  <si>
    <t>Assistance panne pourquoi ? Pour te faire perdre ton temps il sont la même noté le moindre contact il en sont incapable j'attends ma dépanneuse depuis 9h du matin a ce jour il et 10h13 j'appelle pour la 3ème fois et on me redis la même chose il arrive (le foutage de ******* il sont la aucun respect pour sa clientèle mâtiné gâché et encore autant compter la journée si vous ne voulez pas travailler démissionné</t>
  </si>
  <si>
    <t>daniel-g-114291</t>
  </si>
  <si>
    <t>il devrait avoir des prix pour les conducteurs roulant moins de 5000 km par an
j'ai 50000km au compteur la voiture est une première main  et est suivie régulièrement par le garage Renault de quincy sous Sénart</t>
  </si>
  <si>
    <t>vanille-76587</t>
  </si>
  <si>
    <t>Le vol s'est produit un dimanche et j'ai appelé l'assistance Mon pavillon était ouvert et je ne me sentais pas en sécurité L'assistance n'avait pas de nom à me donner pour la sécurisation et ils ont dit de chercher moi-même Si je n'avais pas trouvé cette société ils auraient du envoyer un gardiennage
La sécurisation a été assurée provisoirement et il faisait très froid Le volet et le double vitrage étaient cassés Une semaine après le double vitrage a été remplacé puis le volet Je ne me sentais pas en sécurité tant que les deux n'avaient pas été remplacés</t>
  </si>
  <si>
    <t>rachel-m-110796</t>
  </si>
  <si>
    <t>tres bon service et tarif tres competitif c est donc maintenant à l usage et surtout en cas de besoin que je verrai la qualité du service et des éventuels remboursement</t>
  </si>
  <si>
    <t>wendell-a-128983</t>
  </si>
  <si>
    <t xml:space="preserve">je suis satisfait du votre travail.....
merci beaucoup et à bientôt... a toute la équipe de direct assurance
je suis content a disponibilité du engagement </t>
  </si>
  <si>
    <t>mohamed-k-116893</t>
  </si>
  <si>
    <t>Pas grand chose à redire pour l'instant. L'expérience jusqu'ici est satisfaisante .sur assurance Auto et maison. Attendons de voir comment se passera la gestion d'un sinistre.</t>
  </si>
  <si>
    <t>lafosse-j-108990</t>
  </si>
  <si>
    <t>Je suis satisfait du prix et de rapidité le site est bien esplique et facile pour les personnes qui ont pas l abitude d internet merci beaucoup je très satisfaite</t>
  </si>
  <si>
    <t>patricia-d-102802</t>
  </si>
  <si>
    <t xml:space="preserve">Je suis satisfaite des services de direct assurance
Moins chère et plus réactive que certaines compagnies, merci pour votre sérieux et des tarifs que vous appliqués 
</t>
  </si>
  <si>
    <t>giaume-l-110636</t>
  </si>
  <si>
    <t>Très bon service, le contact au telephone fut très agréable, clair et rapide.
Les prix sont les meilleurs du marché que j'ai pu trouvé, compte tenu de ma situation (10 ans a l'étranger sans assurance auto)</t>
  </si>
  <si>
    <t>odilebernard-68996</t>
  </si>
  <si>
    <t xml:space="preserve">Ma maman a cotisé et puisque elle est pas morte à 70 ans tout ce qu'elle a cotisé c'est en pure perte vive cette assurance,si vous cotisé c'est pour eux si vous avez pas 70 ans vous toucher si vous avez plus de 70 ans vous perdez tout
</t>
  </si>
  <si>
    <t>sebastien-s-130370</t>
  </si>
  <si>
    <t>C'est un nouveau contrat d'assurance pour lequel j'ai trouvé le prix très attractif, c'est le seul point de comparaison sur lequel je peux m'appuyer pour l'instant.</t>
  </si>
  <si>
    <t>stephane-m-121231</t>
  </si>
  <si>
    <t>Conseiller toujours disponible pour repondre aux questions.
Precis et rapide sur les reponses apportees.
Tarifs attractifs pour un createur d'activite.</t>
  </si>
  <si>
    <t>abdes-108313</t>
  </si>
  <si>
    <t>Assuré chy axa depuis 2004 pas d'accident responsable jusqu a j'étais victime de vandalisme sur ma voitur ya 7 mois qui assuré tous risques et depuis que des problème pour réparé ma voitur merci axa</t>
  </si>
  <si>
    <t>christian-f-111019</t>
  </si>
  <si>
    <t xml:space="preserve">je suis très satisfait de l'accueil rapide et efficace  
c'est pour cette raison que je suis sociétaire depuis toujours 
mon interlocuteur a été très professionnel </t>
  </si>
  <si>
    <t>12 février 2020 suite à une expérience en février 2020</t>
  </si>
  <si>
    <t>jm07-87045</t>
  </si>
  <si>
    <t>Après plusieurs relances et un mail au service réclamation, je n'ai toujours pas le remboursement d'une facture envoyée le 7/01. Ce n'est pas la première fois que je dois relancer pour obtenir un remboursement, mais là ça devient long après plus d'un mois.</t>
  </si>
  <si>
    <t>tahar-h-112793</t>
  </si>
  <si>
    <t>Je suis satisfait du service dans l'ensemble.
Pour le prix, c'est mitigé puisque je n'ai assuré qu'un véhicule sur deux chez vous, voyant qu'un de vos concurrent me propose bien mieux.</t>
  </si>
  <si>
    <t>lois-l-137169</t>
  </si>
  <si>
    <t xml:space="preserve">satisfait c bien sauf ce formulaire qui est interminable
merci de ne plus imposer ces formules lourdes et improductives
bonne journée
bien cordialement 
</t>
  </si>
  <si>
    <t>debernard-j-129937</t>
  </si>
  <si>
    <t>Service téléphonique parfait, les informations correspondent au devis effectué en ligne.
Personnel très agréable lors de la finalisation de la souscription. 
Je recommande les yeux fermés.</t>
  </si>
  <si>
    <t>dyves-104031</t>
  </si>
  <si>
    <t>je ne peut affirmer quel et bien ou pas car je n ai jamais u de sinistre chez eux depuis que j y suis pourvu que sa continue comme ca .par contre je trouve que le prix deviens de moins en moins attractif avec plus de 50% de bonus   .conclusion pour moi j envisage faire des devis ailleurs ce que j ai commencer ce jour et a voir il y a de sacrer différence .car ici anciens client n ont pas beaucoup d avantage</t>
  </si>
  <si>
    <t>salade21-97197</t>
  </si>
  <si>
    <t>Très bonne prise en charge après un bris de glace dont j’ai été victime. Franchise correcte et simplicité d’utilisation du service sur internet. Cette prise en charge facile aide beaucoup quand la casse arrive est n’est pas prévue.</t>
  </si>
  <si>
    <t>stephane-l-112016</t>
  </si>
  <si>
    <t>le site april moto est très facile et simple et rapide
les devis sont détaillés
les conseillers répondent aux questions et aux mails
je suis satisfait</t>
  </si>
  <si>
    <t>ahmed-d-127697</t>
  </si>
  <si>
    <t>Prix abordable, souscription simple et efficace, je suis satisfait des services d'assurance proposé par direct assurance. C'est la moins chère parmi toutes les assurances proposées sur internet</t>
  </si>
  <si>
    <t>adrien-f-124233</t>
  </si>
  <si>
    <t>Très facile et tarifs très attractif, par contre il est insupportable de recevoir plusieurs coups de téléphones de pubs et autres em...deurs après avoir enregistré mon numéro sur votre site.</t>
  </si>
  <si>
    <t>herve-72449</t>
  </si>
  <si>
    <t>Déclaration d'un sinistre 06 2018, 10 mois après toujours aucun rendu</t>
  </si>
  <si>
    <t>lg-91844</t>
  </si>
  <si>
    <t>Service client déplorable. On se moque du client. Cette assurance fait tout pour faire traîner les dossiers d'indemnisation pour que les clients se lassent et renoncent à faire valoir l'application du contrat d'assurance.</t>
  </si>
  <si>
    <t>bara-76486</t>
  </si>
  <si>
    <t>MA mère vient de décéder très handicapée en EHPAD n'a jamais pu bénéficiée de son contrat safir, son handicape était insuffisant pour ce contrat,il faut devenir un légume.Elle a payé pendant plus de 25 ans pour rien. Safir est une pompe à fric</t>
  </si>
  <si>
    <t>lea-z-111185</t>
  </si>
  <si>
    <t>Pas de soucis particulier si ce n'est que la seule fois ou j'ai eu à vous contacter la personne ne parlait pas très bien Français ce qui a compliqué l'échange et autant vous dire que l'amabilité n'était pas au rendez-vous.</t>
  </si>
  <si>
    <t>leguite-93577</t>
  </si>
  <si>
    <t>accident arrivé depuis 4 mois , toujours pas indemnisé totalement , ils disent que ont va être payé puis il faut rappeler et il faut se nourrir de leur dessolement</t>
  </si>
  <si>
    <t>sisco33000-50519</t>
  </si>
  <si>
    <t>Mutuelle recommandable ! Il ne faut pas oublier que cet organisme rembourse les frais médicaux mais également assure le complément du salaire, protège si on rencontre une situation délicate (invalidité, dépendance). Et pour ma part, je n'ai rien a redire des Conseillers toujours à l'écoute.</t>
  </si>
  <si>
    <t>lelynx-59418</t>
  </si>
  <si>
    <t>Les ennuis commencent quand vous avez un sinistre : jamais dans la garantie. Une plateforme formée pour vous rétorquer que vous n'êtes pas garantis. Un sketch pas drôle. Ex. ds le cadre d'une PNO : "non votre porte de garage (faisant partie il ns semble du bien assuré...) endommagée n'est pas garantie" : en tte bonne foi, on tombe des nues...</t>
  </si>
  <si>
    <t>jaypfr53-78768</t>
  </si>
  <si>
    <t>Je déconseille fortement. Je suis client de longue date et ils n hésitent pas à mettre des bâtons dans les roues et vous traitent comme un numéro. Ils ne font rien pour arranger les choses. Très décevant. Et l accueil téléphonique, je n en parle même pas. Fuyez cette assurance</t>
  </si>
  <si>
    <t>david-a-133849</t>
  </si>
  <si>
    <t xml:space="preserve">Satisfait du prix malgré que désormais il a mieux, mais bon client chez eux depuis bientôt 20 ans.....
Par contre le service client décline d'année en année, pas forcement du aux humains derrière le téléphone.  </t>
  </si>
  <si>
    <t>olivianoel-108628</t>
  </si>
  <si>
    <t>Service clients à l'écoute, rapide et efficace. Les conseillers cernent entièrement nos demandes et y répondent facilement et rapidement. Les cotisations sont correctes ainsi que les remboursements !</t>
  </si>
  <si>
    <t>gaby-85791</t>
  </si>
  <si>
    <t>Le pire assurer, non seulement ils ont pas voulu reparer ma voiture malgre tout rissue assure en plus ils ont qualifié 100 % accident de parking responsables et du bon client 085 je passe au malus 1.15 satisfaction client zero</t>
  </si>
  <si>
    <t>24 janvier 2021 suite à une expérience en janvier 2021</t>
  </si>
  <si>
    <t>paco-103161</t>
  </si>
  <si>
    <t>Fortement déconseillé. Ne respecte pas les devis émis et suite à mon refus ne rembourse pas au prorata les fonds versé. J'ai dû insisté pour être remboursé et pour 2 jours d'assurance soit 0.5% ils ne m'ont remboursés que 90 % de la somme. A éviter.</t>
  </si>
  <si>
    <t>laurent-101276</t>
  </si>
  <si>
    <t>Si vous voulez une couverture légale au meilleur prix, c'est parfait. Si vous voulez être défendu, obtenir un conseil ou assurer un véhicule supplémentaire, oubliez : on ne vous répond pas si demande écrite sur l'espace personnel et on vous refuse un mail si vous joignez un conseiller par téléphone. Voilà. Il faut le savoir.</t>
  </si>
  <si>
    <t>dronne-i-123200</t>
  </si>
  <si>
    <t>Satisfait de la relation client et des explications nécessaire à la souscription du devis pour une assurance automobile. L'offre est intéressante sur les engagements/</t>
  </si>
  <si>
    <t>marcel-56980</t>
  </si>
  <si>
    <t>Certes une assurance qui se veut la plus basse, du moins la première année pour captiver de nouveaux clients. En effet, la première année est intéressante, puis la deuxième année, +17%, la troisième année 21% et cela sans jamais avoir d'accidents ! Du coup, j'ai résilier pour le principe car aucun appel commercial malgré ma demande pour en connaître la raison et négocier le prix. A éviter !</t>
  </si>
  <si>
    <t>clipet-115816</t>
  </si>
  <si>
    <t>Au départ toujours méfiant des assurances en ligne (méfiance sans doute liée à mon age), je dois avouer avoir été agréablement surpris de la qualité des échanges téléphoniques avec les collaborateurs de cette Compagnie d'Assurances. J’ai pu notamment apprécier le professionnalisme, la réactivité et la gentillesse de mes interlocuteurs. En ce qui concerne mon contrat d’assurance lui-même, la possibilité de le moduler en fonction de la période (on pilote moins sa moto l'hiver qui reste le plus souvent au garage pendant cette période) est un avantage non négligeable. Les tarifs sont en tous cas tres corrects.</t>
  </si>
  <si>
    <t>myaou-61718</t>
  </si>
  <si>
    <t>Je suis à la macif depuis 2 ans et j'ai eu un accident qui n'etait pas de ma faute. Aujourd'hui je vais me retrouver sans emploi car ils refusent de m'envoyer un document daté certifiant la reprise de mon véhicule que me demande mon employeur. De plus au téléphone, ils vous disent avant le départ que les frais d'essence sont à votre charge et au retour ils vous demandent les justificatifs !! Si je perds mon emploi je change tout de suite d'assureur. Ce la fait pres d'une semaine que je leur demande ce document ils me répondent a chaque fois qu'ils ont beaucoup de choses a faire (moi aussi d'ailleurs) et si vous insistez poliment ils vous raccrochent tout bonnement au nez ! Un manque de sérieux et un grand je m'enfoutisme a l'egard des clients.</t>
  </si>
  <si>
    <t>solredo-113725</t>
  </si>
  <si>
    <t xml:space="preserve">La Maïf était un organisme attractif il y a quelques années.
Les dossiers étaient traités avec humanité, la confiance régnait entre l’adhérent et sa délégation.
Ce n’est malheureusement plus le cas aujourd’hui malgré toutes les publicités qui courent.
</t>
  </si>
  <si>
    <t>michael-l-114517</t>
  </si>
  <si>
    <t>Très satisfait du service april je vais vous recommander rapide et efficace les tarifs sont raisonnables et la demande est effective site très clair et bien expliqué</t>
  </si>
  <si>
    <t>buzz-103783</t>
  </si>
  <si>
    <t xml:space="preserve">Horrible !!!! Je viens de souscrire un contrat auto chez eux, pour finaliser celui ci nous devons envoyer des documents (jusque là tout est normal) 
Cependant cela fais un mois que j envoi de multiples mails et appels pour fournir ses documents et aucune réponse, les mails finissent par ne même plus être reçu par Allianz car les boîtes mails sont saturées (retour automatique indiquant qu il n y a plus de place pour fournir notre mail) 
Par téléphone on me dit tout est ok, le lendemain je reçois un mail pour me dire votre dossier n est pas complet, "attention vous aller perdre les 3 mois d assurance payé si vous ne fournissez pas les documents" je renvoi les documents et le lendemain ça recommence avec une personne différente. Et par téléphone c est pareil !
Aucun suivi de dossier, aucun service client, je ne comprends pas qu une entreprise puisse tourner en fonctionnant comme cela... Quelle belle erreur de souscrire chez eux ! Et encore pour l instant je souhaite juste finir ma souscription, qu est ce que ça sera quand j aurais un sinistre... </t>
  </si>
  <si>
    <t>abdou75-52520</t>
  </si>
  <si>
    <t>C'est un organisme bien organisé, je sui sadhérent depuis la 1 janvier 2015 et ils sont à meme d'apporter un service de qualité tout en faisant évoluer les outils mis à notre disposition. Une start up qui vie avec son temps j'imagine.</t>
  </si>
  <si>
    <t>houmadi-a-126293</t>
  </si>
  <si>
    <t xml:space="preserve">Je suis peut satisfait j’ai deux voitures assuré ici mais les mensualités sont chère pour deux voitures 
De plus sa fait plus d’un an que je suis assuré </t>
  </si>
  <si>
    <t>fabrice-l-129430</t>
  </si>
  <si>
    <t xml:space="preserve">Satisfait tout c'est bien passé
et les prix me conviennent
 Satisfait tout c'est bien passé
et les prix me conviennent 
Satisfait tout c'est bien passé
et les prix me conviennent </t>
  </si>
  <si>
    <t>frederic-t-137588</t>
  </si>
  <si>
    <t>j'ai été convaincu de cette assurance par le prix attractif. Les démarches pour assurer le véhicule sont très simples et rapide. J'ai été contacté par téléphone pour m’éclaircir sur les détail de l'offre.
je suis satisfait du tarif et du service proposé.</t>
  </si>
  <si>
    <t>damien-j-133695</t>
  </si>
  <si>
    <t>Je suis satisfait du prix et des options proposées. Il serait bien de faire un tarif spécial pour les motocyclistes professionnels comme les motards gendarmerie/police ou escorte convoi exceptionnel</t>
  </si>
  <si>
    <t>eric20-124930</t>
  </si>
  <si>
    <t xml:space="preserve">UNE CATASTROPHE IMPOSSIBLE  A JOINDRE  
pas  de sinistre  résiliation suite a contrat mieux couvert  et moins cher  par loi hamon  impossible de joindre un conseiller contrat transférer de eallianz a allianz  connection impossible sur le site et téléphone toujours en attente et raccroche grosse perte de temps a fuir </t>
  </si>
  <si>
    <t>aucun-111710</t>
  </si>
  <si>
    <t>Je ne puis rien dire sur la rapidité de remboursement, car je n'ai pas eu d'accident. par contre le prix augmente trop: un exemple sur le dernière demande, ajout de taxes " réglementaire" en contribution aux attentats de 25.81€, une honte!! 1) assurance moto
                                                                             2) les assureurs ont fait, grâce au covid de super bénéfices.
                                                                             3) quand vous avez besoin après des années à payer, il n'y a plus personne ( valable pour beaucoup d'assureurs).
Ai changé vers AMV, voir sur le long terme.
Je ne désir pas recevoir de pub et autres mail sur mon mail.  Supprimez mon compte: merci.</t>
  </si>
  <si>
    <t>nolan-116146</t>
  </si>
  <si>
    <t>Je suis très satisfait des prix je recommande vivement cette assurance vous pouvez y aller les yeux fermer assurance près profesionelle devis rapide.</t>
  </si>
  <si>
    <t>skip-macabou-112025</t>
  </si>
  <si>
    <t>Sur conseil de de mon agent AXA, J'ai remplacé le 16 mars dernier mon ancien contrat LIBRETTO souscrit en 1993 par un contrat PERPESTIV'PIANO beaucoup plus intéressant d'après mon agent.
A ce jour, je n'ai aucune nouvelle sur mon nouveau contrat malgré plusieurs relances chez mon agent.
Je me pose des questions sur le sérieux d' AXA VIE.</t>
  </si>
  <si>
    <t>thurinus-65466</t>
  </si>
  <si>
    <t>cela fait pas mal d'années  que nous sommes chez A M V tout s'est toujours très bien passé sans compter que rapport qualité prix il n'y a vraiment rien à dire et au tel ils sont très aimables et font ce qui à été convenu pas besoin de les rappeler</t>
  </si>
  <si>
    <t>antoine-c-107614</t>
  </si>
  <si>
    <t>Meilleure offre disponible aujourd'hui. Service client répond en ligne. Offre promotionnelle un peu longue a débloquer. Conseiller en ligne tres aimable et bon suivi de dossier</t>
  </si>
  <si>
    <t>kamel-89808</t>
  </si>
  <si>
    <t>ATTENTION ne vous faites surtout pas avoir à ne jamais souscrire dans cette assurance si vous y êtes fuyez le plus vite possible on a incendié mon véhicule le 27 janvier il assure une prise en charge rapide mais ces pas le cas du tous il font traîner le dossier un maximum tout d'abord au niveau de l'expertise du véhicule il on étais jusqu'à faire des analyse d'huile en laboratoire après avoir vu que mon véhicule étais bien entretenue il me demande de justifier comment j'ai acheter mon véhicule sachant qui coûte pas plus de 6500€ sur le marcher il font traîner l'affaire en disant qu'il son obliger de demander selon la loi alors qu'après mettre déplacer dans un cabinet d'avocat il m'a certifier que cette loi ne concerner que les grosse somme suspecte et que là en l'occurrence ces autoriser par la loi, en bref je n'es pas d'autre choix que de prendre un Avocat à mes frais pour régler le problème, il font tous pour pas vous rembourser en vous demandant des documents qui n'on pas à demander ne vous faites pas avoir</t>
  </si>
  <si>
    <t>lorevict-56319</t>
  </si>
  <si>
    <t>un assureur de qualité</t>
  </si>
  <si>
    <t>narnard-75463</t>
  </si>
  <si>
    <t>tres a l'ecoute des problemes rencontres et trouvé une solution</t>
  </si>
  <si>
    <t>dave-101275</t>
  </si>
  <si>
    <t>TARIF PROHIBITIF:505 EUROS pour SMART FOR TWO de 2015 .Pour CONTRAT PETIT ROULEUR (700 KM PAR AN )SANS ACCIDENT_VEHICULE. DANS GARAGE FERME, LUI MEME DANS RESIDENCE FERMEE_LE TOUT DANS SECTEUR CALME_150 EUROS DE MOINS EN MOYENNE A LA CONCURENCE_ CONTRAT IDENTIQUE: SCANDALEUX.  ASSURANCE MUTUALISTE:CURIEUSE CONCEPTION.</t>
  </si>
  <si>
    <t>sarah-g-116454</t>
  </si>
  <si>
    <t>Je suis insatisfaite de la qualité de service que vous accordez au traitement de mon dossier. Je dois moi-même relancer pour être informé du suivi de mon dossier, vous êtes injoignable. On a raccroché directement alors que nous étions en appel et que vous m'avez demandé de patienter. C'est vraiment pas ce que l'on attend d'une société d'assurance, surtout lorsqu'on est victime d'un sinistre !</t>
  </si>
  <si>
    <t>rh-furieux-102556</t>
  </si>
  <si>
    <t>Remboursements impossibles à avoir pour les collaborateurs ! Je peux dire que le service rendu est honteux ! 
En qualité de RH je ne ferai plus jamais appel à Mercer car le niveau d’insatisfaction est vraiment trop important.</t>
  </si>
  <si>
    <t>bm-89776</t>
  </si>
  <si>
    <t>Après quelques jours assuré chez Direct assurance, j'ai eu la mauvaise surprise d'avoir été résilié par l'assurance !
Pour une assurance qui devait me coûter 187€/an, cela m'a couté  65 € pour 20 jours, soit 1 186€/an !
A fuire !</t>
  </si>
  <si>
    <t>juju-71408</t>
  </si>
  <si>
    <t>Honteux, difficile voir impossible de  joindre l'agence d’Ajaccio au téléphone j'ose imaginer en cas de sinistre réel le temps pour que ces assureurs en manque total de professionnalisme agissent</t>
  </si>
  <si>
    <t>lazic-l-130037</t>
  </si>
  <si>
    <t>simple, prix intéressant, pratique. A voir après une fois qu'il y a sinistre. c'est à ce moment là que l'on s'aperçoit de la réactivité, de la qualité de la compagnie d'assurances.</t>
  </si>
  <si>
    <t>cricous-77893</t>
  </si>
  <si>
    <t>LA meilleure assurance du marché en terme de garanties et de prix. Tous les avis négatifs que je peux lire ne sont pas fondés car c'est un manque de compréhension des clients. Tout le monde oublie que c'est une délégation d'assurance et que les changements de garanties ou les résiliations ne peuvent se faire qu'avec l'accord du bénéficiaire acceptant, c'est à dire la banque, et par écrit. Ceux qui sont prelevés alors qu'ils n'ont pas donné suite, devraient se retourner contre leur intermédiaire qui a déclenché sans leur accord. Quand on fourni les bons documents, Metlife est très réactif et si il manque quelque chose, ils vous écrivent ou vous envoie un mail directement.</t>
  </si>
  <si>
    <t>yacine-66401</t>
  </si>
  <si>
    <t xml:space="preserve">Bonjour,
j'ai eu un accrochage 100% non responsable et je suis assuré TOUS RISQUE avec le pack TRANQUILLITÉ j ai attendu 1 mois pour avoir une expertise. l expert a estimé ma voiture irréparable  il ma proposé 8500e elle est coté a l argus a 11300e 
A FUIRE !! A FUIRE </t>
  </si>
  <si>
    <t>lou-52156</t>
  </si>
  <si>
    <t>souscription d'un nouveau contrat pour ma nouvelle voiture sachant que j'étais déjà assuree pour mon ancien véhicule sans aucun problème . J' ai donc souscris sans problème , payée les  2 mois d'avances envoyé tout les documents à  temps et en voyant que je ne recevait pa ma carte verte définitive je les ai apele et la surprise .. on me dit que je suis résilié parce que le numéro du type mine du contrat ne correspond pas à celui de la carte grise. 
Or je n' avais fourni aucun numéro lors de mon inscription par téléphone la conseillère à mis le numéro qu'elle a voulu et résultat c moi qui en paye les frais . Mais le comble c'est qui ne veulent pas remboursé le mois que j'ai payé à lavance . Active assurance  ne vous y aventurez même pas . J'ai d' ailleurs engagé des poursuite judiciaire ils n' avaient aucun droit de me résilier !!!! 
D'après mon avocat ils vont me payer de sacré dommage et intérêt.  
Ça leurs donnera une bonne lecon .</t>
  </si>
  <si>
    <t>nat69510-55455</t>
  </si>
  <si>
    <t>Mon papa a eu un accident le 2 février dernier, il n'est pas en tord, l'expert et Pacifica ne veulent pas prendre en charge les réparations, du jamais vu!!! L'expert n'explique pas les dégâts sur la voiture et nous traite de menteur comme Pacifica. Il me demande de faire une contre expertise à ma charge mais j'ai demandé par mail la motivation du refus ainsi que l'analyse technique, mais aucune réponse, ils répondent même pas au courrier recommandée</t>
  </si>
  <si>
    <t>idriss-t-106441</t>
  </si>
  <si>
    <t>Je suis très peu satisfait de ce que fait Direct Assurance pour garder ses clients, vous nous poussez clairement a partir de chez vous pour revenir et profiter d'un contrat en tant que nouveau client, la preuve, près de 250e de différence dont je ne peut pas profiter car je suis déjà chez vous, résultat je vais probablement partir le mois prochain et revenir peut-être dans 1an ou 2. Ce n'est ni bénéfique pour vous, ni pour nous clients.</t>
  </si>
  <si>
    <t>pongou-51844</t>
  </si>
  <si>
    <t>j'ai eu un accident en angleterre ou j'etais censé etre assuré.
resultat presque d'1 an pour me faire rembourser l'argus de ma moto.et le reste est encore en cours.
j'ai du faire l'avance pour reparer ma moto.(3700eur), et du revenir en france pour les reparations!
impossible de m'envoyer une carte verte par email. pratique quand ont est loin...
bref plus jamais
de plus ils ne m'ont pas rembourser pour un degat des eaux en assurance habitation...
heureusement que j'etais client de puis plus de 10ans...
ils me doivent plus de 700eur et viennent me faire chier pour des cotisations a 90eur....
seul point positif, la dgsi(filliale qui s'occupe des accidents a l'etranger) extremement reactif et facilement joignable gratuitement. mais ce n'est pas la macif lol</t>
  </si>
  <si>
    <t>magi-99393</t>
  </si>
  <si>
    <t>Conseillère qui raccroche le téléphone pendant la conversation, un peu facile le télétravail comme ça, dès que l'on est pas d'accord.
Inadmissible !!!
Ps: ça ne se reproduira pas, je vais changer d'assureur.</t>
  </si>
  <si>
    <t>23 septembre 2017 suite à une expérience en septembre 2017</t>
  </si>
  <si>
    <t>serge-57549</t>
  </si>
  <si>
    <t>société depuis 2013, payant plus de 900 euros de cotisation annuelle, je suis résilié en 2017 pour 3 sinistres non responsable : un accident avec tiers identifié en 2015, un bris de glace en 2017 (pare brise) et un soit -disant 3ème sinistre alors que le caillou qui est venu fissurer le pare-brise de mon véhicule a également touché le toit panoramique ce qui n'est pas considéré comme un bris de glace. Résultat : je suis considéré comme un danger au volant et résilié. Direction SOS malus et autres. C'est franchement scandaleux. La GMF assurément humain ? je vous laisse apprécier...</t>
  </si>
  <si>
    <t>lolopesche-63246</t>
  </si>
  <si>
    <t>Nulle ! je ne réussi pas à obtenir mon relevé d'information , aucun moyen d'arriver jusqu'au service gestion , on tombe sur un prestataire , une certaine plate forme téléphonique ,ils ne m'ont jamais rappelé depuis 6 mois. Je ne peux même plus assurer ma moto !</t>
  </si>
  <si>
    <t>clientdecu-c-110531</t>
  </si>
  <si>
    <t>je vous ai deja dit au telephone pourquoi je suis insatisfait
je vous ai deja dit au telephone pourquoi je suis insatisfait
je vous ai deja dit au telephone pourquoi je suis insatisfait
je vous ai deja dit au telephone pourquoi je suis insatisfait
je vous ai deja dit au telephone pourquoi je suis insatisfait
v</t>
  </si>
  <si>
    <t>dgoblet-76344</t>
  </si>
  <si>
    <t>Depuis le 16 mars soit plus de 2 mois j'attends une réponse sur la prise en charge d'un devis de mon dentiste. La hot line, contactée plusieurs fois, me répond à chaque fois que ma demande va être traitée dans la semaine qui suit, sans résultat. Dois-je changer de mutuelle?</t>
  </si>
  <si>
    <t>loic-s-105892</t>
  </si>
  <si>
    <t>simple, pratique, rapide et pas cher. Je pense que je vais mettre mes deux voitures chez vous, il faut que j'attende d'avoir mes nouvelles plaques minéralogique.
Bien à vous</t>
  </si>
  <si>
    <t>15 juillet 2019 suite à une expérience en juillet 2019</t>
  </si>
  <si>
    <t>camillemt-77635</t>
  </si>
  <si>
    <t>Attention ne vous faites pas avoir !! Ne pas appeler la maif pour une demande de renseignement car ils enregistre votre demande comme un sinistre et donc ça apparaît sur votre relever d'information lorsque vous voulez changer d'assurance . Et donc inutile de vous dire que la nouvelle assurance considère ça comme un vrai sinistre et donc du malus ect... c'est honteux !!!!</t>
  </si>
  <si>
    <t>stephane-90722</t>
  </si>
  <si>
    <t>nous sommes en possession de 4 véhicules dans notre foyer 1 seul es assure chez direct assurance actuellement dommage que vous n assurez pas de quad qui fais parti des 4 véhicules</t>
  </si>
  <si>
    <t>sophie--128461</t>
  </si>
  <si>
    <t xml:space="preserve">Suite à un sinistre non responsable puisque voiture stationnée à mon domicile et dommage causé par un tiers on m’augmente mon assurance !! Je n’ai jamais vu ça !! 
Plus de 2 mois que le sinistre a eu lieu et Pacifica me répond on ne va pas envoyer un courrier de relance toutes les semaines ! C’est une blague ...
Très déçu de cette compagnie </t>
  </si>
  <si>
    <t>pacifica-53428</t>
  </si>
  <si>
    <t>Je suis affiliée à l ' Ag2r par mon employeur plus de 10000 employés. Je suis en arrêt de longue durée.  J'ai reçu mes remboursements de la Cpam en temps et en heure. Par contre de l ' Ag2r cela a été très compliqué. Mon service paie se bat pour obtenir les remboursements de l ' Ag2r. J'ai vécu avec un peu plus de 100 euros pour un mois.Ils ne sont pas joignables.</t>
  </si>
  <si>
    <t>morel-s-122042</t>
  </si>
  <si>
    <t>je suis satisfait du service  de l'accueil et des explications et surtout parce que c'est très rapide et très intéressant au niveau tarif en comparaison avec les autres assurances</t>
  </si>
  <si>
    <t>16 février 2019 suite à une expérience en février 2019</t>
  </si>
  <si>
    <t>ajevan-71359</t>
  </si>
  <si>
    <t>Sinistre : 
Un sinistre pris en charge très rapidement, avec une voiture de prêt mise à ma disposition à mon domicile le jour suivant le sinistre.
Relation clientèle: 
Personnel très agréable au téléphone, qui a su apporter les réponses nécessaires. 
Prix :
Direct Assurance proposait un prix plus attractif, mais le dossier n'a pas aboutit, mon choix s'est porté sur L'olivier.</t>
  </si>
  <si>
    <t>tt-91170</t>
  </si>
  <si>
    <t>Trop chère 250 à *270 €/mois pour 2 adultes et 2 enfants, trop compliqué à suivre, la carte santé complique lay compréhension des débits et remboursements, des cumuls de différents remboursements de différents membres de la famille avec des spécialistes différents.... Impossible de savoir clairement voire pas du tout ce qui est remboursé. Mal aidé quand on demande des explications, jamais eu les décomptes des remboursements sauf quand j'ai résilié !!</t>
  </si>
  <si>
    <t>jari-j-126979</t>
  </si>
  <si>
    <t>Je suis très satisfait, vous êtes meilleure que vos concurrents, je suis content d’être clients chez vous, merci beaucoup, j’espère avoir fait le bon choix.</t>
  </si>
  <si>
    <t>jean-francois-m-136136</t>
  </si>
  <si>
    <t>Bien diriger par le site, rapide et efficace cette mutuelle est a la hauteur de mes attentes. Je découvre APRIL et suis satisfait pour la prise en charge du client.</t>
  </si>
  <si>
    <t>scad-65459</t>
  </si>
  <si>
    <t>Globalement Axa fait parmi à mon gout des assureur pas trop malhonnête. Il est vrai que c'est plus cher que les low-cost, mais ils ne cherchent pas à voler des frais de dossiers non prévu ou des changements de prix 15 jours après la souscription. Rappelons cependant que la qualité du service dépend avant tout de votre agent général. Étant assuré automobile et habitation, je sis satisfait sur mes contras auto et moto, moins sur l'habitation suite à un dégât des eaux très mal géré.</t>
  </si>
  <si>
    <t>bienz-m-115505</t>
  </si>
  <si>
    <t xml:space="preserve">Madame, Monsieur,      
Je vous remercie de pouvoir faire partie de votre organisme, merci à toute l'équipe, je suis satisfaite de votre travail et de votre qualité d'expériences agréable. je vous prie d'agréer Madame, Monsieur l'expression de mes salutations distinguées  Mme BIENZ </t>
  </si>
  <si>
    <t>pale-p-137304</t>
  </si>
  <si>
    <t xml:space="preserve">Satisfait du service. 
Excellente prestation 
Tarif très convenable 
Très bonne réactivité des services 
Reponse favorable à ma demande.  Je recommande </t>
  </si>
  <si>
    <t>dracu-65563</t>
  </si>
  <si>
    <t>Assurance a fuir. Garantie minimaliste , prix exorbitant.
Quand mon emprunt se prélevé  656 euros et que   l'assurance April arrive tous les trimestre arrive, 666 euros !!! Nous n'arrivons plus en joindre les deux bouts. Ma femme a une maladie  de crohn la surprime est énorme pas rapport a la gravité  de sa maladie. Je pensais que une assurance était là pour nous aider pas pour nous ruiner .</t>
  </si>
  <si>
    <t>12 mars 2017 suite à une expérience en mars 2017</t>
  </si>
  <si>
    <t>bob75015-53199</t>
  </si>
  <si>
    <t>Mutuelle nulle... Chère, service client inexistant; remboursements effectués mais lents.
En outre, marketing agressif.
Bref, à fuir d'urgence</t>
  </si>
  <si>
    <t>24 décembre 2018 suite à une expérience en décembre 2018</t>
  </si>
  <si>
    <t>kusias41-69642</t>
  </si>
  <si>
    <t>Attention aux pratiques commerciales abusives d'apfil et de ses courtiers. Ces derniers ont vendu à ma belle mère de 83 ans une assurance santé en pratiquant l'abus de faiblesse et le mensonge en lui disant que son actuelle assurance n'existerait plus l'année prochaine en lui faisant signer un contrat sans option je vais porter plainte et vous invite à éviter cette société aux pratiques délictueuses</t>
  </si>
  <si>
    <t>hounga-f-127187</t>
  </si>
  <si>
    <t>Je suis très satisfait de cette offre, au niveau des tarifs, des avantages de cette assurance automobile. Niveau service client, c'est vraiment intéressant.</t>
  </si>
  <si>
    <t>chloe--v-109453</t>
  </si>
  <si>
    <t>Je suis très satisfaite, des conditions et des prix, je recommanderais cette assurance à ma famille et à des amis, même à des collègues qui cherchent une bonne assurance.</t>
  </si>
  <si>
    <t>issam-z-124476</t>
  </si>
  <si>
    <t>Je suis satisfait du service 
Amv est très réactif par téléphone 
Dommage que le numéro est surtaxe
Amplement satisfait du service et de la réactivité d’amv</t>
  </si>
  <si>
    <t>nanou-79950</t>
  </si>
  <si>
    <t>J'aurai mis 0 étoile si cela était possible ! Après le décès de notre père qui avait côtisé chez AXA, une rente éducation trimestrielle devait nous être versé à chaque enfant jusqu'à nos 26 ans et cela sans obligation de poursuite d'études et même si les études étaient terminées! Et bien depuis 4 ans nous ne recevons plus aucune rente alors que nous avons encore l'âge requis...Une honte !</t>
  </si>
  <si>
    <t>renee-lucie-h-113256</t>
  </si>
  <si>
    <t>tres bon acceuil et ecoute des demandes personne agreable et super pour m;avoir aider a soucrire mes assurances 10/10 il faut des petrsonnes comme celle que j;ai eut pour venir chez vous s;assurer</t>
  </si>
  <si>
    <t>charles-b-112690</t>
  </si>
  <si>
    <t>Je suis très satisfait des services et de l'interface direct assurances, facile d'accès contact immédiat et prix intéressants , je recommande à tous d'essayer</t>
  </si>
  <si>
    <t>maaf-112403</t>
  </si>
  <si>
    <t xml:space="preserve">Grosse surprise quand j'ai voulu assurer un nouveau véhicule, la Maaf m'a dit que c'était impossible compte tenu des sinistres que j'ai enregistré :
2 en 2019 dont un pour vandalisme sur rétroviseur électrique et 1 ou en faisant un cerneau pour me garer j'ai accroché la voiture de mon voisin ( donc pas une collision )
et ils sont remontés jusqu'en 2017 pour toujours un vandalisme sur rétroviseur électrique...
C'est la Maaffff....Jamais était averti de cette future exclusion d'assurance sur un nouveau véhicule, non ! Ils continuent à vous prélever... </t>
  </si>
  <si>
    <t>juju-80871</t>
  </si>
  <si>
    <t>A éviter vous jete des qu'ils doivent engagé des frais.
Pub mensengere il n'y a pas de bonus 50 a vie car vous jete avant.
Sais pour cela qu'il recherche des nouveaux pigeon.
A VOS RISQUE ET PÉRILS.</t>
  </si>
  <si>
    <t>08 novembre 2021 suite à une expérience en octobre 2021</t>
  </si>
  <si>
    <t>alastor-139229</t>
  </si>
  <si>
    <t xml:space="preserve">Attention . La publicité ne reflète en rien la réalité. 
Aucun problème tant que vous payez.
Par contre , dès le premier sinistre , l’assurance vous laisse tomber et ne vous dédommage de rien du tout ! Très mauvais conseil de leur part
Je part dans l’instant.
</t>
  </si>
  <si>
    <t>kloug-96802</t>
  </si>
  <si>
    <t>La pire assurance santé de ma vie, qui n'a de mutuelle que le nom et traite les gens comme de simples "clients". 40 jours de délai pour un remboursement pourtant transmis électroniquement, un service téléphonique très désagréable et bien sûr jamais de retard dans l'envoi de publicités sur papier et autres courriers coûteux, ni pour encaisser les cotisations !
A éviter.</t>
  </si>
  <si>
    <t>rahali-a-133818</t>
  </si>
  <si>
    <t>Je suis satisfait du service et du prix est surtout le service clientèle franchement bravo vous êtes les meilleures merci à toute l’équipe pour le travaille</t>
  </si>
  <si>
    <t>julien-b-124754</t>
  </si>
  <si>
    <t>Service pratique et rapide. Je voulais juste une attestation scolaire pour mes filles et c'est assez simple et rapide. Rien à dire de plus. Merci et bonne journée</t>
  </si>
  <si>
    <t>auronblaze-114324</t>
  </si>
  <si>
    <t>Assurance totalement incompétente, informations sur le contrat différentes de celles entrées, dates modifiées, souscrit le 19, résilié le lendemain... FUYEZ</t>
  </si>
  <si>
    <t>29 juin 2018 suite à une expérience en juin 2018</t>
  </si>
  <si>
    <t>jojobosse-65157</t>
  </si>
  <si>
    <t xml:space="preserve">Je suis super déçu du service administratif de cette Assurance  depuis juillet 2017 le service est incapable de résoudre un sinistre dont j'ai été victime avec la compagnie adverse a chaque appel téléphonique la même et unique réponse qui ressort ..."  La compagnie d'assurance adverse qui est la poste ne réponde pas !!! je leur dit chapeau " </t>
  </si>
  <si>
    <t>gay-c-138992</t>
  </si>
  <si>
    <t>Très satisfait de l'accueil et de la rapidité pour souscrire le contrat. 
De plus le tarif est très intéressant pour la couverture offerte.
Il n'est pas impossible que je transfère mon assurance logement à la prochaine échéance</t>
  </si>
  <si>
    <t>moutarde-87863</t>
  </si>
  <si>
    <t>En 5 ans, tous ses points, aucun accident responsable, bonus au max, 3 accrochages par des  tiers entièrement responsables,  un véhicule parfaitement entretenu preuves en mains hélas détruit par un court circuit et  voila mon fils "jeté" par la Matmut comme un malpropre avec en prime une attestation qui le marque comme un conducteur à risques ! Assuré kleenex c'est le bon terme.</t>
  </si>
  <si>
    <t>maitre-129725</t>
  </si>
  <si>
    <t>Je me suis assuré chez eux depuis plus de 3 ans, apar le tarif attractif, le service client est tellement professionnel et à l ecoute, je recommande , rien à dire , c est le meilleur assureur</t>
  </si>
  <si>
    <t>momo90-63660</t>
  </si>
  <si>
    <t>Voilà je suis en accident de travail depuis le 22 décembre 2016 j'ai fait marcher mon assurance Cardif il fallait attendre 90 jours de carence sur ce que j'ai fait de l'allemand rembourser pendant 12 mois il m'a ensuite envoyer un questionnaire médical à remplir par mon médecin chaussettes apparemment je ne suis plus prise en charge alors je suis encore en accident de travail j'ai une complication de ma capsulite rétractile droite de l'épaule je n'arrête pas de passer des examens ils ils ne veulent plus prendre en charge je suis outré je suis au bout de ma vie au bout du rouleau déjà pour moi ne plus travailler et très dur savoir que tu payes une assurance pour du vent ça me le cela me dégoûte je pense à mettre fin à mes jours je suis dégoûté de la vie sur ma tombe il y aura écrit morte à cause de l'assurance Cardif</t>
  </si>
  <si>
    <t>makha-b-130492</t>
  </si>
  <si>
    <t>Je suis satisfait de la rapidité du devis et réalisation de mon contrat avec la qualité des prix et service proposé dans sa diversité et je recommanderai</t>
  </si>
  <si>
    <t>28 mai 2018 suite à une expérience en mai 2018</t>
  </si>
  <si>
    <t>f12018-64240</t>
  </si>
  <si>
    <t>je cherchais une mutuelle et santiane m a rappelé de suite. j ai trouvé la bonne formule avec je pense le bon prix et je souhaite remercier la teleconseillere  super gentille et a l ecoute je pense sincerement la rappelé en cas de doute</t>
  </si>
  <si>
    <t>falasi23-61420</t>
  </si>
  <si>
    <t>Au niveau de l'assurance je suis en tous risques, donc pas de surprise, j ai pris vehicule de location en cas de soucis... Assurance est joignable et a rapidement fait le necessaire suite a mon accident... Mais pour le suivi c'est autre chose....</t>
  </si>
  <si>
    <t>el-mehdi-m-129607</t>
  </si>
  <si>
    <t xml:space="preserve">j'ai opdté pour assurer ma voiture chez vous car le devis rapide et le prix est aussi me convient, 
j'ai opdté pour assurer ma voiture chez vous car le devis rapide et le prix est aussi me convient, </t>
  </si>
  <si>
    <t>vachoulette-103482</t>
  </si>
  <si>
    <t>A fuir !!!! + de 71 appels avec biensur des attentes de 15, 16, 17 mins avec bien souvent personne au bout du fil... des renvois de papiers, de mails, des accusés réceptions à n’en plus finir ! C’est une honte... il faudrait tous se regrouper pour porter plainte contre cette société qui nous vole NOTRE argent... ce n’est pas normal !! A titre informatif, si certains n’ont pas encore leur mail pour réclamer votre argent ou envoyer des papiers, allez y... je vous le donne !  Assures@cnp.fr 
Mettez bien votre numéro de dossier, ils répondent en 2/3 jours. 
Biensur à cette heure je n’ai pas encore reçu mon rachat partiel mais cette assurance ne s’en sortira pas comme ça ! Je compte bien porter plainte contre eux !</t>
  </si>
  <si>
    <t>fc-55191</t>
  </si>
  <si>
    <t>Une catastrophe ! assurance résiliée au mois de Mars, toujours pas effectuée au mois de Mai, et au mois de Juin on me prélève parce que renouvellement tacite ! Honteux, les prix ne sont pas élevés mais on sait pourquoi.Bref, à éviter à tout prix</t>
  </si>
  <si>
    <t>benoist-86998</t>
  </si>
  <si>
    <t xml:space="preserve">Tres très déçu ,la personne qui "suis" mon dossier est clairement pas compétente me donne des infos quelle contestera ensuite (me disant quelle consulterais nos appels téléphoniques ....,belle ambiance ), dans son dernier mail  elle n a pas retrouvé nos appels ... et enfin quelle ne comprend même de quoi je parle ...,après 5 mail et 4 appels , et enfin elle est capable de s emportée ,de monter la voix ,si on la confronte a ses propres contradiction. 
Ps j ai écrit un lettre recommandée( pour avoir droit a mes droits) le 24.01.2020 réceptionné le 27.01.2020 , depuis ?!? rien bien sur </t>
  </si>
  <si>
    <t>vera-diogo--106918</t>
  </si>
  <si>
    <t xml:space="preserve">
Une agence qui fonctionne de cette manière 
devrait être fermé par la loi ! 
Pas d'autres commentaires 
Toujours avec des excuses dans le remboursement
Non contactable
Ne pas faire de mutuelle à cegema
</t>
  </si>
  <si>
    <t>dave-114758</t>
  </si>
  <si>
    <t xml:space="preserve">Je suis scandalisé que mon contrat auto soit résilié sachant que j'ai obtenu en 2020 deux accident non responsable, et un bris de glace. 
Vu cette décision, je pense résilier tout mes contrats. </t>
  </si>
  <si>
    <t>maurizionews-62931</t>
  </si>
  <si>
    <t xml:space="preserve">Je viens de rappeler mercer - après 15 jours, comme on m’avait dit la dernière fois au téléphone - car je n’ai toujours pas eu de réponse à mon devis. On me dit d’attendre encore 1 à 1,5 semaine… On est donc à un temps d’attente de presque un mois. L’email initial avec le devis a été envoyé le 15 mars. Je n’accepte pas la situation et je souhaite parler avec un responsable. Au début on rejette et on me demande d’attendre mais après on essaie de me passer un responsable. Apparemment personne est disponible, on me demande quand est-ce que j’ai envoyé le devis. Il se trouve qu’ils voient mes deux relances mais pas l’email initial avec le devis, pour lequel pourtant j’ai bien reçu le numéro d'accusé de réception. J’indique le numéro d'accusé de réception et mercer ne trouve rien sous ce numéro. Je demande quoi faire maintenant et on me dit de renvoyer le devis. Je demande « et après » ? On me dit de devoir attendre 2 à 3 semaines car c’est le délai de traitement actuellement.  
Entre-temps la conversation (temps d’attente inclus) a duré 32 minutes (11h30 à 12H02) et a coûté presque 5 EUR. 
C'est une blague... </t>
  </si>
  <si>
    <t>paul-m-132552</t>
  </si>
  <si>
    <t xml:space="preserve">Parfait cela meme convient !
En tout risque je m'attendais à ce que ce contrat me coûte bien plus cher car mon assureur actuel mindiquais une somme bien plus élevée pour le même contrat
</t>
  </si>
  <si>
    <t>pierre-b-132328</t>
  </si>
  <si>
    <t xml:space="preserve">Du premier contact par tel jusqu'à la signature par internet, rien à dire. Pro, réactif, prix, recup bonus sur véhicule de fonction ...       
Pierre </t>
  </si>
  <si>
    <t>julie-81335</t>
  </si>
  <si>
    <t>Assurance digne du Guinness Book ! Service inexistant. J'attends les réparations pour mon appartement suite à un sinistre depuis Mai 2018 et toujours rien alors que je suis sous assistance respiratoire c'est donc un cas urgent et je continue à manger de la peinture dans mon assiette. L'assurance et leurs experts refusent de prendre en charge les réparations alors que je possède un contrat qui stipule la REMISE A NEUF des éléments endommagés. C'est une assurance qu'on paye dans le vide. C'est inacceptable, assurance à absolument absolument absolument éviter !</t>
  </si>
  <si>
    <t>virginie-c-129110</t>
  </si>
  <si>
    <t xml:space="preserve">La prise d’assurance est simple, pratique et rapide. Pas beaucoup de différence sur les tarifs pratiqués .
Rien a dire de plus,
Cordialement,
Bruno Cruanes
</t>
  </si>
  <si>
    <t>jfb-85755</t>
  </si>
  <si>
    <t>Assuré depuis bientôt deux ans chez Assur ô Poil, je suis déçu par la façon de faire des décideurs de cette société: même si l’on est informé d’une augmentation annuelle de la prime que l’on règle chaque mois dans les conditions générales, cette augmentation est injuste. Que les nouveaux assurés paient le tarif en vigueur au moment de leur souscription, c’est évidemment correct et juste mais pénaliser les anciens assurés par une  augmentation annuelle, ce n’est pas fairplay et aucune reconnaissance de leur fidélité à Assur ô Poil. Il est nécessaire que les futurs nouveaux assurés sachent ce qui les attend au fil des années.</t>
  </si>
  <si>
    <t>manitoba59940--99817</t>
  </si>
  <si>
    <t>Depuis 2012, n
Un dossier de protection juridique a été ouvert pour un.litige d'une salle de bain payée et jamais livrée.  A ce jour en 2020, toujours rien. Un service de protection juridique incompétent.   On attend, et les années passent tranquillement !!</t>
  </si>
  <si>
    <t>edmodena360-68306</t>
  </si>
  <si>
    <t>tout neuf tout beau mais lorsque l'on lit les petites lignes c'est là que l'on a les surprises
notamment pour les réparations d'impacts de pare brise ou les partenaires ne sont pas présent dans ma région
d'ailleurs y a t -il obligation d'aller chez des partenaires qui sont beaucoup plus chers qu'un ROADY par exemple 
pour info c'est le site les furets.com qui m'a recommandé direct assurance</t>
  </si>
  <si>
    <t>hubert-102989</t>
  </si>
  <si>
    <t>L'assureur et professionnel, à l'écoute et réactif. Les démarches sont simples et utilisent des moyens divers qui facilitent les échanges. Néanmoins les bureaux d'expertises en charge de traiter les accidents motos ne sont pas en mesure de traiter les expertises dans des délais convenables. Du moins pour mon cas, ma moto accidentée le 23/09 était le 25/09 chez un réparateur. Je n'ai récupéré mon véhicule le 18/12. Ce délai est essentiellement dû au retard à l'expertise du véhicule qui a nécessité 2 passages.</t>
  </si>
  <si>
    <t>captain-90972</t>
  </si>
  <si>
    <t>On ne peut pas croire que la GMF traite ses sociétaires de la sorte. La GMF n'assura pas du tout. Dégas des eaux en Novembre 2019 (pas très grave, plafond, et tapisserie à refaire), expert en février 2020, devis des travaux en juin 2020 et à nouveau une expertise (pourquoi ?) bref une galère inadmissible</t>
  </si>
  <si>
    <t>machado12-96120</t>
  </si>
  <si>
    <t xml:space="preserve">J'ai envoyé les pièce justificative par voie postale et par mail, je reçois toujours des relances derrière donc j'essaye d'appeler, voila maintenant que ça fait une semaine que j'essaye de les joindre par téléphone (16min au téléphone avant qu'ils vous disent que toutes les lignes sont occupé et sa raccroche), mail et Twitter et toujours pas de réponses!!! ils sont incompétent on un service client inexistant!!!
EVITER CETTE ASSURANCE </t>
  </si>
  <si>
    <t>gdubuisson-63498</t>
  </si>
  <si>
    <t>Client MAAF depuis plus depuis plus de 25 ans j ai toujours eu un accompagnement très satisfaisant avec cette compagnie.</t>
  </si>
  <si>
    <t>ribeiro-d-109192</t>
  </si>
  <si>
    <t>Satisfait malgré les prix élevé, sinon un service client réactif au top ! je recommande pour son service client. les prix seront tout de même a revoir !</t>
  </si>
  <si>
    <t>djelassi-f-124308</t>
  </si>
  <si>
    <t>Bien bien bien. Je pense avoir trouver ce qui me convenait et concernait pour la voiture. que je possede. Juste qu on m a pas précisé et présenté les deux mois gratuits.</t>
  </si>
  <si>
    <t>ambulant-l-117913</t>
  </si>
  <si>
    <t>Satisfaite, bons prix, pas de soucis, bonne communication, rien a redire, bons services, efficace et simple, application facile a utiliser, tout est bien</t>
  </si>
  <si>
    <t>15 octobre 2019 suite à une expérience en octobre 2019</t>
  </si>
  <si>
    <t>ingrid-80075</t>
  </si>
  <si>
    <t>Des pratiques proche de la tromperie, on vous incite par téléphone a signer des contrats que vous pensez être en tous risques, et après vous être ré engagé avec eux pour une belle année, vous recevez un recommandé vous expliquant que vous n'êtes en fait pas couvert pour le vol. Pourtant le montant de la prime payé correspond bien à une formule tout risque. Motif : 2 sinistres non responsables dans l'année pourtant précédé de 4 ans sans aucun souci.
Les conseillers se gardent de vous informer clairement de la situation vous poussant à souscrire des contrats pour le moins bancals</t>
  </si>
  <si>
    <t>romain-c-128140</t>
  </si>
  <si>
    <t>Souscription simple , efficace , rapide , tarifs concurrentiels . Parfait je recommande direct assurance , j’y ajouterais les 2 autres véhicules également</t>
  </si>
  <si>
    <t>philou18520-102479</t>
  </si>
  <si>
    <t>Je viens de payer ma cotisation auto et quelle surprise, 9,2% TTC d'augmentation, mais hors taxe et prélèvements divers, juste la cotisation de base 187,72 à 216,58 soit +15,37%. Scandaleux!!!</t>
  </si>
  <si>
    <t>dominique-c-108700</t>
  </si>
  <si>
    <t xml:space="preserve">service correct popu le peu que j'ai eu a l'utiliser
Mais quelle augmentation des prix cette année 13% me semble exagéré et m'amènera a changer de compagnie d'assurances </t>
  </si>
  <si>
    <t>laurent-f-116129</t>
  </si>
  <si>
    <t>Je trouve que le tarif est très élevé par rapport aux garanties. Je vais demander un relevé d'informations afin de souscrire un contrat chez un nouvel assureur.</t>
  </si>
  <si>
    <t>cosette-s-122237</t>
  </si>
  <si>
    <t>Je suis satisfaite efficace et répond aux besoins de ma famille. En un simple clic j'obtiens ce que je demande. La plateforme est simple d'utilisation est j'arrive vraiment à trouver ce dont j'ai besoin.</t>
  </si>
  <si>
    <t>bob56delorient-76147</t>
  </si>
  <si>
    <t>Entièrement satisfait du service proposé, tant par la clarté des informations que la facilité de mise en oeuvre</t>
  </si>
  <si>
    <t>chapotot-t-109271</t>
  </si>
  <si>
    <t>Je suis satisfait les prix et les garanties me conviennent sauf la franchise que je trouve un peu chère mais elle descend au bout d'un an d'assurance.</t>
  </si>
  <si>
    <t>jami-69172</t>
  </si>
  <si>
    <t>horrible un conseil fuyez au plus vite. Impossible de trouver une solution amiable pr resilier un ct</t>
  </si>
  <si>
    <t>pikamotors-112053</t>
  </si>
  <si>
    <t>pour tous les assureurs classiques il faut à tout pris rester dans les clous sinon il est impossible d'assurer son métier chez eux c'est un scandale juste bon pour facturer mais aucuns service ...</t>
  </si>
  <si>
    <t>mima3006-62990</t>
  </si>
  <si>
    <t xml:space="preserve">Bonjour,
Depuis 7 ans je suis assurée chez Axa, j'étais satisfaites et depuis je ne le suis plus je suis vraiment mécontente j"ai essayée de les joindre 11 fois aujourd'hui à chaque fois 5 min d'attente de plus je prends sur mon temps de travaille et personne au bout du fil. Les seuls fois où j'ai pu avoir un conseiller j'ai demandée un relevé d'information au final on m’envoie une carte verte chose que je n'ai pas demandée. J'ai fais également plusieurs demande via mon espace client pour un relevé d'information cela m'indique que ça va être envoyer par courrier, j'ai fais la demande 4 fois et je ne l'ai toujours pas. </t>
  </si>
  <si>
    <t>fabrider-52597</t>
  </si>
  <si>
    <t>très bonne assurance quand il ne se passe rien
victime d'un accident dans un rond point direct assurance s'est empressé de prendre en compte l'accident à 50/50 alors que je n'était pas en tort mais comme ça à 2 mois de passer à 50% pour toujours je suis repassé à 45%. je trouve ça lamentable . j’attends d'un assureur qu'il nous protege et nous défende.d'ailleurs venant e chager de voiture je change d'assureur</t>
  </si>
  <si>
    <t>ouly-110130</t>
  </si>
  <si>
    <t xml:space="preserve">Direct assurance est une très mauvaise assurance, incompétente en gestion des sinistres. Client depuis presque 8 ans chez eux sans aucun sinistre auparavant. Je suis assuré tous risques pack confort et mon sinistre a été jugé 50% de responsabilité. Ils ont fait trainer mon dossier 3 mois avant de me répondre qu'ils ne prenaient rien en charge, en connivence avec leur expert désigné de BCA Expertise, qui disons le n'est pas impartial et est à la solde de Direct Assurance. En gros d'après eux j'ai fait le choc tout seul contre un objet immobile alors que le constat a été signé par l'autre conducteur et les tords ont été partagés (50% chacun) d'après la conseillère Direct Assurance elle même. Donc ça fait 4 mois que je ne peux utiliser mon véhicule, impossible de les joindre, ni eux, ni le cabinet d'expertise pour contester leurs décisions. 
A moins de ne jamais conduire son véhicule et d'être sûr de ne jamais avoir de soucis, ne venez pas chez Direct Assurance. Ils sont doués pour vous faire signer le contrat mais après y a plus personne vers qui se tourner en cas de sinistre et surtout vous ne serez pas pris en charge. Même leur centre de relation client basé à l'étranger réussira à filtrer vos appels et ne décrochera pas. Direct Assurance, A FUIR !!!!!  </t>
  </si>
  <si>
    <t>26 avril 2018 suite à une expérience en avril 2018</t>
  </si>
  <si>
    <t>aldo759-63578</t>
  </si>
  <si>
    <t xml:space="preserve">La plateforme téléphonique joignable très rapidement et gratuitement en cas de questions ou autres démarches.
la rapidité de leur retour, d envoi de documents par mail , facilité de gestion des contrats , je recommande sans hésitation cet assureur défiant toutes les concurrences. </t>
  </si>
  <si>
    <t>valerie-l-126535</t>
  </si>
  <si>
    <t xml:space="preserve">Très satisfaite et très rapide.
Meilleur prix après recherche sur internet.
Souscription faite sur internet.  Simple et efficace. Je recommande sans problème </t>
  </si>
  <si>
    <t>louis-n-107886</t>
  </si>
  <si>
    <t xml:space="preserve">Présentation au top, guidage facile pour remplir les documents et signer un contrat. Propositions a des prix très intéressants !
Je vous conseille Olivier Assurance !
</t>
  </si>
  <si>
    <t>putharson-s-112740</t>
  </si>
  <si>
    <t>les prix sont très attractifs.
J'espère que nous faisons le bon choix.
il faut voir sur le longtemps terme.
je ferais un retour dans 6 mois sur leurs sites.</t>
  </si>
  <si>
    <t>delphine-57703</t>
  </si>
  <si>
    <t>ayant eu un incident le 26 09 de cette année, un agent technique employé par l mairie de mon village a cassé une vitre arrière de mon véhicule la matmut ne fait pas le nécessaire  depuis aujourd'hui car d'après ces dires elle n'a reçu aucun constat ce qui est totalement faux puisque je l'ai envoyé et la mairie  aussi de puis mercredi et je précise que cela a été envoyé par mail je vous laisse faire votre conclusion par vous  même pour moi ma voiture est immobilisé depuis 4 jours.</t>
  </si>
  <si>
    <t>guichard-j-113998</t>
  </si>
  <si>
    <t>simple, et pratique, conditions de garantie claires. Pas de relance téléphonique commercial. Franchise un peu élevée tout de même. Sion cela semble bien</t>
  </si>
  <si>
    <t>mohamed-e-127636</t>
  </si>
  <si>
    <t>Pour le moment satisfait du prix et souscription flexible.
Génération de devis très transparente..
Assurance pour les jeunes et personnes sérieux.
Assurance moderne</t>
  </si>
  <si>
    <t>sacone-g-123835</t>
  </si>
  <si>
    <t>Le rapport qualité/prix est plutôt correct mais les prestations offertes sont à voir dans le temps. En effet, je viens à peine de souscrire le contrat.....</t>
  </si>
  <si>
    <t>frane-50982</t>
  </si>
  <si>
    <t>Bonjour,
10 ans après le décès d'un oncle, mon père bien âgé a reçu une lettre qui l'informait de ce qu'il était peut être bénéficiaire d'un contrat d'assurance vie. Depuis, malgré l'envoi des documents demandés la CNP fait silence radio et ne respecte même pas le code des assurances.
On comprend mieux ce type de difficulté quand on lit le rapport, un peu rébarbatif certes, de l'autorité de contrôle des institutions d'assurance qui a encore du ménage à faire  dans cette entreprise :
https://acpr.banque-france.fr/fileadmin/user_upload/acp/Protection_de_la_clientele/20160429-rapport-acpr-loi-eckert.pdf</t>
  </si>
  <si>
    <t>cesari-106453</t>
  </si>
  <si>
    <t>Depuis 1982 que j'adhère à la mgp, le constat est le suivant : On paie de plus en plus cher et on est de moins en moins remboursé. Je ne suis plus satisfaite.</t>
  </si>
  <si>
    <t>tim-h-129920</t>
  </si>
  <si>
    <t>Je suis très satisfait du contrat que Direct Assurance m'a proposé et je vais le recommander à tous mais les amis. Et le fait de faire mon contrat en ligne a été très très très rapide</t>
  </si>
  <si>
    <t>christ-66-105620</t>
  </si>
  <si>
    <t>Devis à 50 euros/mois en tous risque contrat signé à 52 euros par par mois et au bout de 2 ans augmenté à 56euros par mois sans aucun accidents je compte quitter pacifica</t>
  </si>
  <si>
    <t>alex66-90333</t>
  </si>
  <si>
    <t>Je suis bénéficiaire d'une assurance-vie Cardif souscrite par ma grand-mère, et Cardif Bnp Paribas n'honore pas ses engagements, plus de 2 mois de retard de paiement sans aucune raison (le dossier a été reçu complet mi-mars!)</t>
  </si>
  <si>
    <t>desreumaux-l-139074</t>
  </si>
  <si>
    <t>je suis satisfait du service les prix me conviennent simple et pratique. je le conseil a plusieurs personnes d'adhéré a cette assurance en toute sérénité</t>
  </si>
  <si>
    <t>noel-b-107785</t>
  </si>
  <si>
    <t xml:space="preserve">J'ai eu un téléconseiller plus que désagréable et limite  moqueur, gros manque de respect. Je suis téléopératrice et ce genre d'attitude est insupportable lorsque nous sommes client. Peu professionnel.
Cdt </t>
  </si>
  <si>
    <t>francis-c-133458</t>
  </si>
  <si>
    <t xml:space="preserve">Bizarrement impossible de retrouver le même tarif que le devis d il y a 3 jours. 
10€ de plus par mois. 
J aimerais que vous me rappeliez pour faire le point sur ce problème. 
Cordialement. </t>
  </si>
  <si>
    <t>elgato1993-139168</t>
  </si>
  <si>
    <t>Au départ j'etais plutôt satisfait car l'Olivier a accepté mon dossier malgré que j'avais un peu de malus seulement au bout de trois ans avec un contrat chez eux et sans accident et sans avoir eu recours à leur services j'ai continué à payer plein tarif alors que je n'avais même plus de malus, et à l'instant ou j'ai voulu faire appel à eux ils ont toujours trouver un prétexte pour ne pas payer et même pour une dépanneuse j'ai eu une réduction de 10e, Merci pour le geste, grosse blague en tout cas je suis parti de chez eux pour qu'ensuite on m'envoie une situation d'impayés complètement aberrante.... je suis dégouté de leur avoir fait confiance.
Niveau Prix pour le même type de contrat j'ai trouvé deux fois moins cher ailleurs avec des conditions plus interessantes.</t>
  </si>
  <si>
    <t>suchel-j-129285</t>
  </si>
  <si>
    <t>Souscription simple et modalités bien expliquées. Le contact téléphonique a été très courtois. Mon interlocutrice a pris tout le temps nécessaire pour m'aider à souscrire.</t>
  </si>
  <si>
    <t>evevaldel-115897</t>
  </si>
  <si>
    <t>Suite à un accident du travail , mon salaire est diminué.
Une prévoyance était souscrite auprès de Malakoff Humanis .
Durant plus de six mois , après des demandes et des démarches auprès  de cette assurance par moi même , le secrétariat de mon entreprise et le service comptable , la réponse était positive ( avec aucuns renseignements pour l employé , dixit les secrétaires :"elles ne sont pas habiliter à répondre".
   Or , aujourd'hui  leur réponse est toute différente : aucun possibilité d'avoir une aide de cette assurance.
    Être assuré chez est plus que décevant !!!</t>
  </si>
  <si>
    <t>micj-86835</t>
  </si>
  <si>
    <t>SARAH : très concis, très efficace. J'avais deux types de questions à lui poser : - sur l'activation de mon espace adhérent - comment voir les remboursements Les réponses à mes questions ont toutes été satisfaites en un temps record et je le remercie.</t>
  </si>
  <si>
    <t>13 mai 2020 suite à une expérience en mai 2020</t>
  </si>
  <si>
    <t>stephanie22-89574</t>
  </si>
  <si>
    <t xml:space="preserve">J'ai une Opel corsa assuré tout risque , la voiture a etait incendie dans la propriété de mon père le 28 janvier .
Incendie criminelle .
Très vite l'expert passe fait l'estimation, je suis d'accord avec l'estimation , je céde la voiture a l'assurance . L'assurance me dit que je dois me débarrasser de la voiture auprès d'un épaviste , je recontacte l'expert qui me dit non pas du tout ils doivent venir chercher la voiture si non aucune indemnisation possible . Étrange !!! Après plusieurs rappelle effectivement il doive venir chercher la voiture , depuis des appels tout les jours il manque toujours un document . Mon dossier est bloqué pas de paiement et voiture toujours sur place . Mes parents sont âgées est sont en dépression de voir toujours cette voiture calciné chez eux . Est-ce normal, alors que je suis assuré tout risque!
Dossier très mal gérer jamais la même personne aucun rappelle de leur part . Ils veulent sans doute que j'abandonne est cela dure depuis 4 mois . Je ne possède rien à part ma voiture . Depuis le 28 janvier , je m'en mords les doigts d'avoir choisi l'olivier assurance . A fuir </t>
  </si>
  <si>
    <t>gonzalez-gavilan-j-110179</t>
  </si>
  <si>
    <t>Jusqu'à présent, je suis satisfait de la gestion pratique et numérique. Prix ??tout à fait correct et j'avoue avoir lu sur internet des critères favorables à cette compagnie d'assurance</t>
  </si>
  <si>
    <t>Tres bien! un peu long pour le virement du remboursement mais bien remboursée, je conseille pour avoir des déboires par ailleurs</t>
  </si>
  <si>
    <t>apian-99090</t>
  </si>
  <si>
    <t>Depuis une vingtaine d'années c'est la première fois que j'ai enfin une assurance digne de ce nom. Inutile de faire de long discours, je ne travaille pas pour AMV,comparez les prix pour une moto de grosse cylindrée et vous verrez la différence. A tous les motards je conseille vivement AMV.</t>
  </si>
  <si>
    <t>delcambre-p-112204</t>
  </si>
  <si>
    <t xml:space="preserve">satisfait du service 
prix un peu cher pour le nombre de cv meme si c'est une allemande moin cher sur ornikar
sinon bonne comunication avec le service 
</t>
  </si>
  <si>
    <t>Je vous déconseille vivement LA mutuelle AG2R OU VIASANTE car malgré 64.75 € mensuels, je me suis vue refuser un forfait de dentiste de 150 € (!!!) ; aucun forfait homéopathie, etc...
Surtout, ne vous emballez pas par rapport à un conseiller qui vous endormira au téléphone : comparez vous-mêmes les mutuelles que vous contacterez à l'aide des PDF reçus.
Soyez vigilants. J'ai dû attendre un an pour résilier enfin ce contrat nul.</t>
  </si>
  <si>
    <t>18 août 2017 suite à une expérience en août 2017</t>
  </si>
  <si>
    <t>felix8413-50738</t>
  </si>
  <si>
    <t>Je compare à peu près tous les deux ans les assurances auto afin de savoir si je suis bien couvert et à un prix raisonnable. Pour l'instant je n'ai trouvé que la MAIF qui rentre dans mes critères de prix et de garanties. Si vous êtes adhérent Filia Maif, le tarif est plus élevé par rapport à un adhérent Maif avec les mêmes ganranties.  La Maif reste dans sa globalité une bonne assurance avec un bon rapport qualité/prix.</t>
  </si>
  <si>
    <t>francoise-d-111474</t>
  </si>
  <si>
    <t xml:space="preserve">ca fait plus de trente ans que je suis a la GMF tout a toujours été parfait j y resterais tant que je conduirais j espere encore vingt ans ....
</t>
  </si>
  <si>
    <t>10 avril 2019 suite à une expérience en avril 2019</t>
  </si>
  <si>
    <t>fanfouine-74942</t>
  </si>
  <si>
    <t>Difficile de noter pour la qualité des garanties et la satisfaction mon contrat prenant effet en janvier 2020</t>
  </si>
  <si>
    <t>kevin83230-64814</t>
  </si>
  <si>
    <t>Très réactive pour souscrit l’assuràce. 
Plusieurs mois pour l'acceptation de résiliation du contrat suite à la cession du véhicule. 
Obligé de faire opposition car plusieurs mois après continue le prélèvement. 
Aucun remboursement sera effectué de leur part</t>
  </si>
  <si>
    <t>manuel--102646</t>
  </si>
  <si>
    <t>A fuir j'ai assuré mon scooter pour un accident ils m'ont résilier le contrat en plus ils ont tout fait pour me compliquée les choses du coup je ne peut plus assuré mon scooter.</t>
  </si>
  <si>
    <t>jaurailamaafjelaurai-50557</t>
  </si>
  <si>
    <t>MAAF : à boycotter au maximum : BDS pour la MAAF qui boycotte nos personnes âgées qui n'ont qu'un contrat avec eux et qui ont osé téléphoner à la MAAF pour un renseignement! un renseignement pour la MAAF = un sinistre, ce qui leur permet de virer sans explication nos personnes âgées avec pour motif "fréquence de sinistres" !  VIRONS LA MAAF ET LEUR APPAT DU GAIN SANS FOI NI LOI pour "fréquences d'abus" envers les personnes vulnérables. SHAME SHAME ON YOU MAAF!</t>
  </si>
  <si>
    <t>lenne-m-108681</t>
  </si>
  <si>
    <t>je suis satisfait du service, des explication données , de la prise en main du site ainsi que des tarif  et option qui m'ont été proposée lors de mon inscription</t>
  </si>
  <si>
    <t>andre-98282</t>
  </si>
  <si>
    <t xml:space="preserve">Je n'ai pas eu le moindre problème avec Suravenir depuis les quelques huit années durant lesquelles j'y ai adhéré et cotisé. Toutefois, purement par hasard, je me suis rendu compte que je pouvais bénéficier du même produit, l'assurance au tiers la plus basique, en payant environ un tiers de moins cher par an, précisément une économie de plus de 90 € sur un total annuel de près de 300 € à Suravenir.
</t>
  </si>
  <si>
    <t>brunoo49-136573</t>
  </si>
  <si>
    <t xml:space="preserve">Contacté par bs assur un courtier qui se fait passer pour vous et donc je vous mets en cause pour ne pas nettoyer vos collaborateurs. Beaucoup de personnes doivent se faire atraper par les moyens employés. Ils vous font croire que vous avez déjà un contrat et que ce n est pas un nouveau contrat et vous demande vos coordonnées bancaires pour vous débitez votre compte. 
Merci de vous entourer d organisme plus sérieux. 
</t>
  </si>
  <si>
    <t>leymet-a-110438</t>
  </si>
  <si>
    <t>Je suis hyper déçu, étant donné qu'à aucun moment dans le devis je n'ai pu inscrire mon code de parrainage et n'ai pas obtenu la réduction correspondante.</t>
  </si>
  <si>
    <t>dede27-96888</t>
  </si>
  <si>
    <t>Assurance quand tu fait que de payer ça va mais dé que c’est le cas contraire c’est différent et pourtant j’ai été assuré pendant 30 ans mais malheureusement 2 petit incident en 6 mois</t>
  </si>
  <si>
    <t>maud11-50023</t>
  </si>
  <si>
    <t xml:space="preserve">Suite à un cambriolage et à une dégradation du logement ( serrure + tapisserie je n'est touchée aucune indemnité de leur part apres près de 3 mois d'attente. Malgré de nombreuse relance téléphonique de ma part avec un service client tres désagréable. Avance des frais non remboursé. J'ai contracté cette assurance suite à un prêt auto. J'ai fais confiance à ma conseillère et je me suis fait avoir. 7000 € de perdu 
Pour payer ils sont la mais apres il n'y a personne, il ne vous reste que vos yeux pour pleure ! </t>
  </si>
  <si>
    <t>slim-111726</t>
  </si>
  <si>
    <t>Je ne suis pas satisfait de leur traitement de sinistre j'ai eu une très mauvaise expérience et je recommande plus cette assurance sachant que j'ai mon permis depuis 1999 et je n'ai jamais déclaré un sinistre jusqu'au en 2020 et là vraiment on m'a déçus .</t>
  </si>
  <si>
    <t>isabelle-b-128516</t>
  </si>
  <si>
    <t>Merci vous êtes a la hauteur de votre image, j'ai été recommandé par beaucoup de personne et puis j'ai vu a mainte reprise votre spot de publicité.
merci</t>
  </si>
  <si>
    <t>galinette-96797</t>
  </si>
  <si>
    <t xml:space="preserve">Je suis chez Direct Assurance depuis 2005, 50% de bonus et aucun sinistre, des tarifs alléchants au départ, mais des augmentations régulières chaque année en 5 ans +46% ! 
Mon échéance arrive et encore + 43€ d'augmentation sans aucun sinistre et sans aucun remboursement pour les 2 mois de confinements en 2020 pour Covid.
Je les joins par téléphone pour avoir des explications, réponse je suis dans une région qui compte beaucoup de sinistres ?
J'ai envoyé mon préavis, je quitte Direct Assurance. 
 </t>
  </si>
  <si>
    <t>philippe-g-105016</t>
  </si>
  <si>
    <t>Pour les prix ça va mais pour le service client c'est autre chose ! Ils ne comprennent pas ce que vous leur écrivez et expliquez...Pour preuve : Ils répondent complètement à coté ! Il y a encore beaucoup d’effort à faire !</t>
  </si>
  <si>
    <t>rock-97167</t>
  </si>
  <si>
    <t>Rien à dire sur la qualité du service et la disponibilité des intervenants en cas de besoin. Le hic, c'est le prix : malgré un bonus de 50% et pas de sinistre, à couverture équivalente, le prix a augmenté d'un peu moins de 20 % en 3 ans !
Du coup je suis retourné vers mon assureur précédant qui est devenu bien moins cher.. d'environ 20 %..</t>
  </si>
  <si>
    <t>Ag2r a une gestion lamentable concernant les salariés en arrêt maladie, des compléments de salaire jamais versés.
En arrêt maladie depuis le 11/09/2019, je n'ai rien perçu à ce jour et je suis toujours en arrêt maladie.
Des cotisations prévoyance prélevées sur le bulletin de salaire pour au final une couverture inexistante.
Lorsque l'on contacte le service client, ils ne sont même pas capable de répondre et d'apporter des informations claires sur les dossiers en cours.
Après plus de 1 ans d'attente du versement de mon complément de salaire, je vais saisir avec mon avocat la juridiction compétente afin de fairr valoir mes droits.
Je me demande comment des employeurs arrivent à faire confiance à ce type d'assurance.
Aucun professionnalisme, aucun sérieux.</t>
  </si>
  <si>
    <t>frederic-d-109662</t>
  </si>
  <si>
    <t xml:space="preserve">Je suis satisfait du service, et courtois
le prix me conviens , fait des économies sur le prêt... 
le conseiller très serviable et professionnel,
merci. </t>
  </si>
  <si>
    <t>maxime-s-116113</t>
  </si>
  <si>
    <t>Très bonne assurance très rapide efficace et les appels téléphoniques avec les gens sont très agréable les gens sont polis gentil et courtois je recommande cette assurance pour les jeunes conducteurs</t>
  </si>
  <si>
    <t>nicolas-m-132799</t>
  </si>
  <si>
    <t xml:space="preserve">Très satisfait par la simplicité de la démarche  pour assurer mon véhicule 
Rapidité,  efficacité et réactivité 
Merci pour votre professionnalisme  
Cordialement </t>
  </si>
  <si>
    <t>mgervais46-41403</t>
  </si>
  <si>
    <t>assurances mutuelle parrainée par un courtier sinader qui vous fais beaucoup d offres  de mensualités gratuites mais qui ne sont pas tenues par la Neoliane 
aussi avant de vous engager dans une mutuelle méfiez vous des courtiers qui vous promettent tout afin de vous engager dans une mutuelle .Nous avons resilié notre contrat a la Neoliane car les engagements promis n ont pas été tenus.</t>
  </si>
  <si>
    <t>lothrian-63687</t>
  </si>
  <si>
    <t>Une compagnie d'assurance qui devrait être un exemple pour toutes les autres!</t>
  </si>
  <si>
    <t>andrea-a-110129</t>
  </si>
  <si>
    <t>Je suis déçu car les prix sont assez élevés. J'essaye de joindre l'assurance depuis hier lorsqu'une voiture m'a percuté a toute vitesse impossible d'avoir quelqu'un.</t>
  </si>
  <si>
    <t>bohuon-j-112910</t>
  </si>
  <si>
    <t>je suis ravi de cet entretien pour mon devis d'assurance auto. Bonne accueil téléphonique et les conseils sont bien dit au téléphone. Rapidité de souscription du contrat.</t>
  </si>
  <si>
    <t>sonia-t-135190</t>
  </si>
  <si>
    <t xml:space="preserve">Le site mériterait d'être un peu plus clair et facile de compréhension, 
Peut-on ajouter des prestations, après avoir souscrit l'assurance, ?
Les tarifs sont corrects au vu de l'âge de la voiture
</t>
  </si>
  <si>
    <t>gonzalez-s-112387</t>
  </si>
  <si>
    <t>Je suis très satisfait de votre service client et calite, de l'accueil au téléphone et le respect des données confidentiel et du cite internet très bien</t>
  </si>
  <si>
    <t>julie-p-129699</t>
  </si>
  <si>
    <t>Ma conseiller est très professionnelle, à l'écoute de ses clients! Elle fait son maximum pour chacun, c'est très appréciable!
Je ne regrette pas mon choix!</t>
  </si>
  <si>
    <t>frederic-d-110651</t>
  </si>
  <si>
    <t>Prix correct reste à voir le suivi en cas de sinistre ou d’accident  il semble que le service client sois réactif à voir à l’usage je nous souhaite une bonne collaboration</t>
  </si>
  <si>
    <t>jackatac-77401</t>
  </si>
  <si>
    <t>Difficile a joindre, attente au tél puis cela raccroche. Le 26/07/21 à 11h20 la personne me dit  désagréablement : si vous n'êtes pas content vous n'avez qu'à raccrocher et comme je refuse elle le fait ! Motif appel : impossible de se connecter au site Mercernet (a priori eux non plus).Bref assez déçu de cette mutuelle.</t>
  </si>
  <si>
    <t>pompomdapi-59712</t>
  </si>
  <si>
    <t>Le courtier ma souscrit a un contrat sans mon autorisation pour resilier le contrat ils font espres de vous répondre apres  les 14jours de retractation comme sa vous ne pouvez resilier sa fait 1 mois et demi que je n'arrête pas heureusement que j'enregistre toute les conversations a l'heure d'aujourd'hui jai demander auprès de ma banque le remboursement et je porte donc plainte sur les courtiers ainsi que neoliane faite attention</t>
  </si>
  <si>
    <t>lartisien-j-139059</t>
  </si>
  <si>
    <t>Bon prix , site à revoir , service client agréable à voir si la durée en cas de sinistre si pas de problème code parrainage obtenu vraiment site à revoir</t>
  </si>
  <si>
    <t>romuald-s-111150</t>
  </si>
  <si>
    <t>Parfait, simple et réactif ! de bons tarifs, une bonne prise en charge, et une excellente application mobile !
je recommande vivement dans mon entourage !</t>
  </si>
  <si>
    <t>14 août 2019 suite à une expérience en août 2019</t>
  </si>
  <si>
    <t>expert-78439</t>
  </si>
  <si>
    <t>Pour connaître le montant de la prise en charge dentaire, plus d'un mois, 3 relances écrites et toujours pas de réponses. Cela n'est pas la première fois. Je vais certainement changer de mutuelle.</t>
  </si>
  <si>
    <t>nicolas-m-135806</t>
  </si>
  <si>
    <t>SATISFAIT DU SERVICE. EN ATTENTE DU CONTRAT ET DE LA CARTE VERTE, ET EN ESPERANT QUE LA PASSERELLE SE PASSE BIEN AVEC ALLIANZ.
SINON LES PRIX SONT TOP ET LE SERVICE EST BIEN</t>
  </si>
  <si>
    <t>ray-102012</t>
  </si>
  <si>
    <t>Je suis adhérent chez la MGP Police depuis 1999 et je suis pleinement satisfait. Mes deux enfants sont également adhérents et prochainement mon épouse.</t>
  </si>
  <si>
    <t>piras-s-135983</t>
  </si>
  <si>
    <t xml:space="preserve">je suis satisfaite première approche concluante
Personnel sympathique qui explique bien toute les closes du contrat
devis respecté, je n'ai rien a faire  </t>
  </si>
  <si>
    <t>goldorak-56711</t>
  </si>
  <si>
    <t>Suite à un sinistre causé par un tiers identifié, mon interlocuteur suivant mon dossier en cours est à lui tout seul un concentré d'imprécisions et de propos contradictoires. Sincèrement, des cours d’amabilités et de courtoisies seraient les bienvenus.  Vous etes forts pour vendre vos produits, par contre en cas de sinistres, c'est une autre histoire. Suite à cette expérience je compte quitter la maif</t>
  </si>
  <si>
    <t>ghemmouri-y-132419</t>
  </si>
  <si>
    <t>Satisfait d’etre chez l’olivier assurance vous etes la meilleure assurance en france ! Je dirais meme du monde vous etes inégalable c’est impressionnant !!!!</t>
  </si>
  <si>
    <t>val-107810</t>
  </si>
  <si>
    <t>Je ne conseil pas dutout ! Alors oui cette les prix sont avantageux et attirant MAIS ne relance aucun sinistre ! Depuis le 12 septembre 2020 il ont un sinistre à moi avec dépôt de plainte en document ! RIEN n’a bougé ! Nous somme le 24 Mars 2021 ! Cela est inadmissible je ne recommande pas dutout</t>
  </si>
  <si>
    <t>dallest-h-128620</t>
  </si>
  <si>
    <t xml:space="preserve">Il faut prendre l’habitude du service en ligne mais le site est simple et pratique. Pas encore d’app ? 
Au téléphone les collaborateurs sont sympathiques.
On verra à l’usage pour le reste.
Merci
Cdlt
Hélène </t>
  </si>
  <si>
    <t>lulu33-86670</t>
  </si>
  <si>
    <t>Ce jour, j'ai contacté vos services suite à une non réception de carte. J'ai été accueilli par Gwendal qui m'a expliqué la politique de la maison et a répondu à mes attentes très rapidement. Mille remerciements Gwendal.</t>
  </si>
  <si>
    <t>yann-m-124747</t>
  </si>
  <si>
    <t>Je suis très satisfait simple et efficace a recommander pour jeune permis, procedure de devis très efficace et rapide je recommande merci beaucoup.</t>
  </si>
  <si>
    <t>lolo-91042</t>
  </si>
  <si>
    <t>Dans le passé ma compagne a déjà été cliente chez vous, et nous avons également une connaissance qui est assurer chez vous, je suis satisfait bien à vous</t>
  </si>
  <si>
    <t>vincent--b-129833</t>
  </si>
  <si>
    <t>Satisfait du service simple est assez rapide via l'application 
Au niveau du prix je trouve que cela reste un peut chère au vue de la voiture
Et il pourrait y avoir un prix quand plusieurs véhicules assuré</t>
  </si>
  <si>
    <t>angelle-98651</t>
  </si>
  <si>
    <t>Je peux comprendre avec la situation Covid mais 3 semaines que je me bat entre téléphone plus de 30 minutes d’attente quand on arrive à avoir quelqu’un et qui répond surtout à vos attentes et maintenant aucune connexion possible identifiants et mot de passe c’est ma mutuelle de travail mais là ça ne le fait plus rire et encore ce n’est pas un gros problème mon cas alors j’imagine même pas les personnes qui on besoin pour hospitalisation ou autre</t>
  </si>
  <si>
    <t>02 février 2017 suite à une expérience en février 2017</t>
  </si>
  <si>
    <t>laurinette43-51961</t>
  </si>
  <si>
    <t>Allianz a été la seule assurance à m'accepter en tant qu'auto entrepreneur</t>
  </si>
  <si>
    <t>dahan-t-107915</t>
  </si>
  <si>
    <t>Prix très concurrentiel et équipe commercial très à l'écoute au téléphone. 
Prix très concurrentiel et équipe commercial très à l'écoute au téléphone.</t>
  </si>
  <si>
    <t>pasrassure-75472</t>
  </si>
  <si>
    <t>Service client incompétent, pas réactif, personne qui daigne vous contacter pour une relation humaine. Mauvaise relation client Assurance à éviter..........................................</t>
  </si>
  <si>
    <t>suleimen-b-115100</t>
  </si>
  <si>
    <t>pas chère pour tout les avantages qu’on a ces super le top rapide et efficace mais j’espère que sa sera fiable à 100% au k ou on a un problème mais ces le prix le plus bas</t>
  </si>
  <si>
    <t>jekinnou-c-114449</t>
  </si>
  <si>
    <t>Prix élevé. Et niveau de service pas au top pour le moment. Le prix annoncé dans le devis n'est pas le prix final. On verra si le service et la réactivité s'améliore.</t>
  </si>
  <si>
    <t>benzougari-m-105335</t>
  </si>
  <si>
    <t>Très bel accueil du service, pas de pression pour prendre un décision. On peut poser toutes les questions sans aucun soucis. Les prix sont raisonnables et grâce à vous je viens de faire une belle économie. merci encore</t>
  </si>
  <si>
    <t>lancine-k-109331</t>
  </si>
  <si>
    <t>satisfait bien super a bientôt . Je recommande merci de votre confiance. C'est parfait, génial,formidable, magnifique, fantastique , vive april , vous êtes les meilleurs</t>
  </si>
  <si>
    <t>vandalisme-71258</t>
  </si>
  <si>
    <t>Assuree pour"incendie" hors vandalisme pour ma voiture.
On connait le contrat que l on contracte ,mais quoi qu il en soit, direct assurance va tout faire pour la réalite des faits soit favorable pour eux et que l assuré ne soit pas indemnisé.
Victime de mon véhicule incendiée, j ai fait valloir mes droits pour une expertise(BCA) et contre expertise(LECOLLIER),  les 2 mandatés et payés par l assurance, se qui leur donne le droit de donner les directives pour le rapport, donc au lieu de noter INCENDIE INDETERMINEE,  l expert note INCENDIE PAR VANDALISME mais sans preuves de vandalisme, et ce petit detail pour eux leur permet de ne plus etre responsable du client et donc de ne pas indemnisé.
et pour retablir la vérité, je dois engagé a mes frais un avocat,un expert indépendant, se quu me reviendra plus cher que l indemnisation mais c est une question de principe.</t>
  </si>
  <si>
    <t>jacquinet-c-115495</t>
  </si>
  <si>
    <t>nouvel assuré, rapidité pour souscrire en ligne mais les options ont fait grimper la facture . pas encore d'avis sur un eventuel sinistre . a voir la suite.</t>
  </si>
  <si>
    <t>victime d'un sinistre depuis de 01/12/2019 le service sinistre de rouen incompétent manque de respect quand on les appelle 6 appel en 1 mois et dossier toujours au même point  alors que dossier complet a fuir comme assurance .sans voiture depuis le 2 décembre on doit se débrouiller pour allez bosser et mon et il continu a me prélever  J ai une protection juridique dans une autre assurance que je vais contacter</t>
  </si>
  <si>
    <t>uwevil-116790</t>
  </si>
  <si>
    <t>En souhaitant de changer CACI, plusieurs mail et une lettre recommandée envoyés mais aucune nouvelle, CACI continue à me prélever. A FUIR. 
En plus, en appelant au numéro 09 69 36 30 30 (servuce client LCL), il me donne un numéro  09 74 75 01 74 (castorama ???) pour CACI. Ce sont des esc....</t>
  </si>
  <si>
    <t>jerome-c-117109</t>
  </si>
  <si>
    <t>J'aimerai que mon assurance baisse car chaque année cela augmente malgré que je ne déclare aucun sinistre. cordialement bonne journée.................</t>
  </si>
  <si>
    <t>philippe007-67092</t>
  </si>
  <si>
    <t>Decu que la fidelite ne soit pas recompensee : il est preferable de quitter direct assurance et se reinscrire pour beneficier de tarifs avantageux...ceci m a meme ete confirme par le conseiller de direct assurance...</t>
  </si>
  <si>
    <t>cavailhe-104346</t>
  </si>
  <si>
    <t>cotisation toujours trop onéreuse à mon avis, la prise en charge et étude des devis, ou questions relatives aux remboursements  est cependant très rapide, et le professionnalisme des intervenants est excellente</t>
  </si>
  <si>
    <t>juziu-79821</t>
  </si>
  <si>
    <t xml:space="preserve">J'ai été contacté ce jour par GWENDAL. Cet interlocuteur très perspicace et gentil m'a donné entièrement satisfaction. Il a été net et précis. Très efficace. J'aimerai l'avoir comme Interlocuteur Principal.
</t>
  </si>
  <si>
    <t>societairematmut-80557</t>
  </si>
  <si>
    <t>A fuir impérativement  ! Je suis extrêmement déçue par la MATMUT, assurée chez eux depuis 11 ans et brutalement résiliée en raison de sinistres dont la responsabilité ne m'était pas imputable : 1 stationnement, 1 bris de glace, 1 collision sur un parking à 50/50 avec des réparations très superficielles ... résultat résiliation. Je trouve leur politique de tolérance zéro réellement scandaleuse, aucune considération pour les circonstances des sinistres, votre ancienneté de sociétaire ou votre profil. 
Je suis une bonne conductrice avec du bonus, pour les 2 premiers sinistres il s'agissait un concours de malchance, je n'étais même pas dans le véhicule, mais la MATMUT n'en a que faire puisque la gestion cliente est impersonnelle et purement financière. 
Je vous déconseille fortement cette assurance, et si vous êtes sociétaire vous pouvez toujours prospecter, vous ne trouverez que mieux ailleurs, et la loi Hamon facilite la résiliation après un an c'est très simple. 
Toute ma famille est sociétaire MATMUT, et il est évident que je vais faire mon maximum afin de les convaincre de résilier leur contrat eu égard à leur inacceptable politique. 
Soyez vigilant.</t>
  </si>
  <si>
    <t>gg44-61456</t>
  </si>
  <si>
    <t>Trop chere. 600 euro pour une 206 de 99 au tiers maxi avec bonus de 0.72. Faut pas deconner. On nous prend pour des vaches a lait</t>
  </si>
  <si>
    <t>wanita14--91333</t>
  </si>
  <si>
    <t xml:space="preserve">Cliente depuis 15 ans, aucun sinistre responsable, plus de franchise étant donné ma fidélité et ma bonne conduite...
Je viens d'être résiliée sans aucun ménagement. Raison : 2 sinistres non responsables ( avec tiers identifiés) en 2 ans et 1 bris de glace. Aucune possibilité de discuter. Et résiliation qui prend effet 10 jours après la lettre recommandée. De plus fichage pour 5 ans sur le fichier des assurances comme un vulgaire chauffard !!!!
A FUIR </t>
  </si>
  <si>
    <t>06 avril 2019 suite à une expérience en avril 2019</t>
  </si>
  <si>
    <t>mamutuelle-74810</t>
  </si>
  <si>
    <t>Contrat avec ACS depuis janvier 2019.</t>
  </si>
  <si>
    <t>vinvin54-109571</t>
  </si>
  <si>
    <t>Je mets 1 étoile parce que je ne peux pas mettre zéro, je souhaiterais créer une association ou un club avec tous les clients déçus par la MGEN, il me réclament 5700 euros alors qu'ils ont arreter de prélever les cotisations sur les salaires sans avoir prévenu personne, j'ai d'autres collègues dans le même cas, c'est tout simlement honteux, si vous êtes intéressés voici mon adresse mail sdesissaire@gmail.com</t>
  </si>
  <si>
    <t>eric59-114821</t>
  </si>
  <si>
    <t>Une compagnie d’assurances pas du tout écologique puisque quand vous souhaitez résilier votre assurance voiture car celle ci est vendue, que vous demandez la résiliation sur le site et en ayant scanné tous les documents, il faut quand même envoyer des courriers recommandés , tout imprimé car ils ne sont pas capables, surtout ils ne veulent pas résilier un contrat à la demande du client. Incroyable de voir encore cela en 2021!</t>
  </si>
  <si>
    <t>cathy-oceane-o-107789</t>
  </si>
  <si>
    <t>Je suis satisfaite  de mon assurance auto, même si le prix est pour moi un peu élevé car je suis étudiante (dommage que vous proposer pas de tarif étudiant d'ailleurs)  j'aime l'efficacité de l'application donc sinon rien à dire de plus</t>
  </si>
  <si>
    <t>nounours-78733</t>
  </si>
  <si>
    <t>ras  tres satisfai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t>
  </si>
  <si>
    <t>nathalie-54290</t>
  </si>
  <si>
    <t>Je suis très fortement décue d'avoir mis toutes meds assurances chez allianz.... quand tout va bien !!!!!! tout va bien au moindre sinistre, a la moindre demande d'information alors commence un veritable parcours du combatant!!!  pour le contrat de ma fille qui n'est pas signé allianz se donne le culot d'ouvrir quand meme le contrat sans aucune signature !!!! actuellement c'est en proces et si sa continu je retirais tout mes contrats et ceux de ma famille au total 7!!!!!</t>
  </si>
  <si>
    <t>huyengreen-88121</t>
  </si>
  <si>
    <t>Service commercial rapide mais service client, apres vente sont vraiment horrible.
J'ai appelle le service mais peu de réponse. La carte mutuelle est souvent erronée. Plusieurs demandes envoyées sur l'application mais pas de réponse.</t>
  </si>
  <si>
    <t>bouret-a-138951</t>
  </si>
  <si>
    <t>je suis satisfait de l'intervenant, un service rapide. Niveau prix, c'est honnête. 
C'est mon second véhicule assuré chez L'olivier assurance, si je n'étais pas satisfait, j'aurai changé d'assurance.</t>
  </si>
  <si>
    <t>daniel-68178</t>
  </si>
  <si>
    <t>apres 40 ans passé à la maaf concernant l'habitation
ils viennent de me virer car trop de sinistre je n'y suis pour rien entre fuite d'eau ,panne ordi,ou machine a laver et pourtant en 40 ans je n'ai pas eu de sinitre a part les cinq dernières années donc tres déçu de leur décision si on fait le ratio je crois que je ne leur pas couter cher en plus nous avons la voiture pas d'accident ,la santé pas malade eh bien nous enlèverons tout</t>
  </si>
  <si>
    <t>bibiyes81-97653</t>
  </si>
  <si>
    <t>Déjà ils sont chers et quand vous voulez signalez une modification de contrat qui aura comme conséquence de faire baisser votre cotisation annuelle personne ne veut prendre votre demande en considération. La personne qui vous répond au téléphone vous dit qu'elle n'est pas habilité à faire la modification, que quelqu'un va vous rappeler... les jours passent personne vous rappelle. Vous rappelez alors et là toujours la même chose... et au bout d'un an on vous renvoie l'appel de cotisation avec près de 300 € à payer au lieu de 95 € env. Vous ne payez donc pas ces 300 € et on vous résilié mais on vous réclame quand même ces 300 € par mise en demeure et menace de saisie...
Groupama assurance à fuir !!!</t>
  </si>
  <si>
    <t>davy-t-110742</t>
  </si>
  <si>
    <t>mes assurances  chez vous augmente tout le temps!
alors que cette année et l année d avent nous avons moins conduits pour les raison de covid... ce n est pas logique</t>
  </si>
  <si>
    <t>yohan-c-126541</t>
  </si>
  <si>
    <t>C'est rapide est pas chère , en quelques clics le deux roues est assurée incroyable . Je recommande à tous et toutes , faite comme moi opté pour l'assurance de votre choix .</t>
  </si>
  <si>
    <t>k18l-61793</t>
  </si>
  <si>
    <t>Le samedi 24 février je fait un devis en ligne puis et active assurance au téléphone pour finaliser le devis . Ont me demande de régler 4 mois d’avance je donne mon numéro de cb une fois le règlement fais je reçois le devis par mail plus contrat sauf que là le devis ne va pas du tout erreur au niveau du bonus et autre  ... !! ! J’appelle le service client j’explique mon cas première fois ont me racroche au nez SUPER ! Deuxième fois ont me demande a apeller le 08.... numéro surtaxé pour rien au final ont me dit de renvoyer les documents demander qu’il feront les modifications après ect... mais je n’envoie aucun documents et non plus le devis signer car il ne correspond pas . Ce matin je rappelle en expliquant que j’ai un droit de rectraction de 14 jours ont me dit que c’est Faux ... ont me dit que les 4 mois que j’ai payer ne seront retirer que si je valide mon dossier ... et la découverte vous m’avait retirer 151€ alors que Je n’est rien signer chez vous !!! Je demande le remboursement total de celui ci !
J’envoie un recommander pour demander le remboursement plus résilier même si je n’est rien signer normalement vous n’auriez pas dû retirer l’argent sachant que je n’avais signer aucun document !
Après avoir contacter une association de consommateur ont ma bien informer que j’avais le droit à un  délais de 14 jours de rétractation  
Si pas de retour et de remboursement,  l’ACPR sera contacter !
Devis 3366752</t>
  </si>
  <si>
    <t>henry06-67641</t>
  </si>
  <si>
    <t>A fuir cette assurance ou à prévoir un avocat en cas de soucis . Lors du vol de mon vehicule ils m ont demandé les clés la carte grise l acte de vente signe et ça fait maintenant un an qu ils n ont pas verse un centime .  Pas un interlocuteur en face . Et le seul motif évoque est . Pourquoi C est votre fils qui a achete le vehicule</t>
  </si>
  <si>
    <t>faustine-p-117383</t>
  </si>
  <si>
    <t xml:space="preserve">Je suis satisfaite du produit.
Je vous remercie pour vos conseils et tarifs à prix bas. 
Je vous recommande à mes 
 connaissances.
Bonne route à tous </t>
  </si>
  <si>
    <t>f-138753</t>
  </si>
  <si>
    <t>Sociétaire depuis plus de vingt ans à la MAIF, je reçois une lettre dénonçant mon contrat d'assurance à la MAIF (où sont tous mes contrats d'assurance) au motif de l'altération de la relation commerciale. Je n'ai jamais eu de problème particulier à la MAIF, mes dossiers de sinistre (assez modestes) ont été assez bien traités en général.
Je regrette d'être laissé, sans contact humain, dans le brouillard concernant la véritable raison de dénonciation du contrat (ou comment fonctionne leur algorithme).</t>
  </si>
  <si>
    <t>lolottelesbonsplans-90159</t>
  </si>
  <si>
    <t>Suite à un sinistre avec un camion poubelle malveillant qui n'a pas voulu signer le constat (parce qu'il était en tort) j'aurais du écoper d'un 50/50 alors que je n'y étais pour rien. La MACIF a pris en compte ma version et m'a remboursé l'intégralité des réparations, bravo ! Cela a pris un certain temps et cela manquait un peu de communication mais c'est fait. Sur le reste des prestations à part une histoire de devis pour une assurance habitation qui ne pouvait pas être envoyé en ligne (et pour lequel j'ai laissé un mauvais avis) je suis sociétaire depuis 25 ans et vraiment satisfaite. Contrairement à ce qui est écrit ils répondent très souvent dans la minute et parlent français (contrairement aux autres services clients notamment les opérateurs) ; à chaque fois ils ont été très efficaces. Au niveau prix ils sont bien placés (j'ai une assurance auto, habitation, civile, garantie accident). Et je vous conseille le service juridique inclus dans la prestation (gratuit), ils sont géniaux, ils m'ont démêlé des tas de problèmes avec les syndics entre autres. Souvent on ne sait pas qu'on y a droit, c'est top !</t>
  </si>
  <si>
    <t>cassaghi-d-114790</t>
  </si>
  <si>
    <t>excellent prix qualité, service rapide et efficace, j'ai particulièrement apprécié l'assurance scolaire pour mon fils. Très bonne la possibilité d'ouvrir une assurance postdatée</t>
  </si>
  <si>
    <t>pat-89662</t>
  </si>
  <si>
    <t>Bon remboursement suite à un accident avec des sangliers. Assurance réactive. Je recommande</t>
  </si>
  <si>
    <t>liou-62958</t>
  </si>
  <si>
    <t>Je déconseille vivement cette assurance. MAAF la seule assurance qui rend ses assurés responsables. Avec eux tous les moyens sont bons pour gagner de l'argent sur le dos des clients. Bref, grâce à leurs méthodes j'ai trouvé moins cher ailleurs.</t>
  </si>
  <si>
    <t>mme-103717</t>
  </si>
  <si>
    <t>Démarches claires. Compétitif. Site et espace personnel ergonomiques. Les documents envoyés sont étudiés dans la journée, rapidité des réponses. Je recommande.</t>
  </si>
  <si>
    <t>christopher-b-134570</t>
  </si>
  <si>
    <t>Je suis satisfait du service qui est pratique et facile disponible 24h/24h et 7jrs/7. Pour le rapport qualité prix en fonction des options reste raisonnable</t>
  </si>
  <si>
    <t>gifi-97905</t>
  </si>
  <si>
    <t xml:space="preserve">
Pour chercher des client ça ils sont là !!!
Mais une fois qu'on est dedans , c'est fini
Une assurance allergique aux mails entrants. 
Mais eux savent en faire et ne corrigent pas leurs erreurs.
Par exemple on me dit prélèvement impayés alors qu'il n'y a jamais eu de prélèvement étant donné qu'il n'y avait pas de rib. 
Des mails sont envoyé, en vain !
Il faut systématiquement appeler... par contre contrairement aux autres commentaires, ils se débrouillent plutôt pas mal au téléphone ??.
Mais effectivement d'un point de vu communication c'est 0.
Un dernier mail afin de demander tout simplement la carte verte par courrier , croyez vous que j'ai droit a une réponse!
Leur professionnalisme en dit long sur la qualité de leur travail. 
J'espère pour les autres qu'ils n'aient pas d'accident car ils me font peur.</t>
  </si>
  <si>
    <t>jonatan-103776</t>
  </si>
  <si>
    <t xml:space="preserve">Pour moi  c'est le meilleur assureur Assurance auto et habitation. Ils sont à l'écoute et trés réactifs. Les tarifs sont vraiment convenables. 
Ils sont joignables en cas de problémes, ou de conseils. 
Je conseille vivement. </t>
  </si>
  <si>
    <t>stephane-m-127819</t>
  </si>
  <si>
    <t>Bonjour; la satisfaction demeure relative car: 
- L' Interlocuteur est difficile à joindre
- il manque une offre de fidélité (car j'ai 2 contrats en cours)</t>
  </si>
  <si>
    <t>soussou84-98745</t>
  </si>
  <si>
    <t>Je suis à la Macif depuis plus de 30 ans et plus de30 000 euros de cotisations ! J ai subis un accident domestique triple ruptures des tendons de la coiffe des rotateurs !! Quand on nous fais signer un contrat Gav ds leurs bureaux  on vous parle pas de 10% minimum pour être indemnisable c en demandant le e contrat qu on s en aperçoit !!  Résultat l expert de la Macif  le reconnais a 7% d invalidité donc nom indemnisable alors que je suis limité ds les mouvements et je pense que je mérite au moins 10% !!  Voilà mes préjudices n en parlons pas c plus de travail physiques  j ai du emprunter a la famille et aux amis pour survivre !! Je vais de ce pas résilier tout mes contrats et je laisse mon email si quelqu'un a déjà une situation similaire !!!  latechnique84000@laposte.net ! Très déçu de la Macif !!!!</t>
  </si>
  <si>
    <t>youssef-a-128412</t>
  </si>
  <si>
    <t>Je suis content parce que j'ai assuré mon scooter avec vous c'est facile et super bien efficace c'est pas bien ah merci beaucoup à la prochaine au revoir</t>
  </si>
  <si>
    <t>gaetan-f-109433</t>
  </si>
  <si>
    <t xml:space="preserve">je suis satisfais des services merci  
je suis satisfais du prix merci 
je suis vraiment satisfais merci beaucoup 
merci merci merci cordialement 
fernandez </t>
  </si>
  <si>
    <t>a5-50071</t>
  </si>
  <si>
    <t>Bonjour,
Contrairement aux précédents commentaires, je n'ai jamais eu de problème avec Ag2r La Mondiale ce qui m'a décidé de faire un contrat mutuel santé individuel. Cependant, j'estime qu'à notre époque, il est quasi idnamissible de ne pouvoir créer son compte personnel par internet pour éviter d'appeler et patienter plusieurs minutes au téléphone service client. Depuis plusieurs semaines je tombe sur des téléconseillers agréables qui m'informent d'une maintenance. Dois-je attendre noel pour pouvoir en créer un? Heureusement, jusqu'à présent,  je n'ai pas eu de problème de remboursement et je vous en remercie.</t>
  </si>
  <si>
    <t>corine-v-131164</t>
  </si>
  <si>
    <t>Je suis tres satisfaite du prix qui est tres competitif comparee a d autres assurances.La saisie du dossier d inscription a ete relativement facile toute a fait accessible ,meme pour les personnes pas tres habiles en informatique..En ce qui concerne les tarifs, on verra la competitivite l annee prochaine</t>
  </si>
  <si>
    <t>af-128015</t>
  </si>
  <si>
    <t>A fuir. Quand on les appelle il est difficile d'avoir une personne compétente. Donc à chaque nouvel appel, les réponses sont différentes. La conseillère que j'avais était incompétente et je n'ai jamais pu récupérer les bêtises qu'elle m'avait fait faire malgré le fait que j'avais rencontré son supérieur hiérarchique. Il m'a confirmé que c'était une erreur et qu'elle n'avait pas répondu à mon attente mais oralement bien sûr. Jamais pu avoir d'écrits donc impossible de bouger ensuite.
J'ai fait un changement de banque pour un contrat, ils ont continué à me prélever sur l'ancienne banque me faisant payer des agios par cette dernière car le compte n'était plus approvisionné. Je les ai donc bloqué sur mon ancienne banque, malgré cela, ils ont préféré interrompre au final le contrat plutôt que réfléchir au fait que si je ne payais plus la cotisation c'était parce qu'ils ne prélevaient pas au bon endroit et ce malgré un courrier de ma banque et de moi même. Erreur humaine m'ont ils dit....
Bref complètement incompétents. Générali n'est plus du tout ce que c'était il y a 20 ans en arrière quand ils s'appelaient encore GPA. J'ai eu à l'époque un très bon conseiller et totalement confiance. Maintenant c'est incompétence et tout est bon pour vous prendre des sous. Alors je n'ai qu'un mot : fuyez sans regrets...</t>
  </si>
  <si>
    <t>jean-christophe-g-116384</t>
  </si>
  <si>
    <t xml:space="preserve">Prix très intéressant
Souscription facile et simple à effectuer 
Option de contrat bien expliqué
Assurance moto très bon rapport qualité prix 
À voir pour la suite !! 
</t>
  </si>
  <si>
    <t>sylvie-113680</t>
  </si>
  <si>
    <t>Seule la contractualisation se passe bien. Concernant la gestion une catastrophe quel que soit le sujet (sinistre, suivi, remboursement, prélèvement indus...) attente interminable pour joindre quelqu’un qui n’est pas capable de vous renseigner... à fuir!!!!!</t>
  </si>
  <si>
    <t>michele--109454</t>
  </si>
  <si>
    <t xml:space="preserve">Accueil très cordial et réponse claire de mon interlocutrice Angélique .
Je suis satisfaite des services . 
Je recommande cette mutuelle . 
Michèle Dubray </t>
  </si>
  <si>
    <t>jojo04-62274</t>
  </si>
  <si>
    <t>mutuelle déplorable</t>
  </si>
  <si>
    <t>amiri-a-131185</t>
  </si>
  <si>
    <t xml:space="preserve">Je suis très satisfait. Et je recommande cette assurance,
Je suis parti pour deux ans ailleurs, mais je suis revenu réinscrire chez direct assurance.
</t>
  </si>
  <si>
    <t>mehdi-r-132286</t>
  </si>
  <si>
    <t>Très simple et pratique , les autres assurances sont largement plus cher , je suis maintenant plus tranquille dans ma tête maintenant que je suis assurer chez vous .</t>
  </si>
  <si>
    <t>dbt-68254</t>
  </si>
  <si>
    <t>Propriétaire d'un appartement qui est en location et assuré à la MAIF en qualité de propriétaire non occupant.
Le 8 octobre dégât des eaux important (plafond, murs et sols) suite infiltration d'eau venant des parties communes. J'ai déclaré le sinistre le 8/10 et au 31/10 pas de réponse confirmant la prise en charge par la MAIF et la désignation d'un expert.
Malgré mes différents mails et appels téléphoniques : abonné absent de la personne en charge du dossier et aucun conseil vis-à-vis du syndic, de ma locataire  (relogement ?).
Relation client inexistante et incompétente.
A cause du laxisme du service gestion sinistre, je ne peux pas engager des travaux pour reloger ma locataire et éviter que l'appartement se dégrade plus.
Je suis assuré à la MAIF depuis plus de 20 ans (maison, voitures, personnes...),  j'envisage de changer d'assureur.
Conseil d'un assuré militant : éviter la MAIF Habitation car l'entité gestion sinistre n'est pas solidaire de ces sociétaires.
A fuir...</t>
  </si>
  <si>
    <t>miguelrouzeau-49588</t>
  </si>
  <si>
    <t>Je suis mécontent d'avoir souscrit une assurance chez direct assurance car j’étais assuré tous risque chez eux pourtant je n'ai encore pas été remboursé de l'argent que j'ai avancé pour la réparation de mon véhicule dû a un choc non responsable qui date d’août 2015, c'est une personne saoule qui est rentré dans mon véhicule à l’arrêt et que la police a arrêté immédiatement !</t>
  </si>
  <si>
    <t>olivier-79325</t>
  </si>
  <si>
    <t>Très bien ! Merci à CAROLINE pour les réponses efficientes et sa bonne humeur. Une vraie professionnelle cela fait plaisir</t>
  </si>
  <si>
    <t>lafouine-75195</t>
  </si>
  <si>
    <t>Assureur de très mauvaise foi, qui vous impose l'envoi de lettres recommandées pour communiquer, mais qui impose ses réponses par téléphone (pas d'écrit). + Vicieux qu'eux, cela n'existe pas. Reste le médiateur...</t>
  </si>
  <si>
    <t>rikika06-136352</t>
  </si>
  <si>
    <t xml:space="preserve">10 ans que je suis chez groupama nice 
Depuis 2 ans j ai déclaré des sinistres car je suis en location la propriétaire ne fait pas les travaux pour infiltration d'eau sur 5 sinistre en 2 ans j'ai jamais était indemnisé et pourtant en 10 ans j'ai jamais rien eu la je reçois un courrier en me demandant de changer d'assurance car trop de sinistre mais ils ont jamais donné un sous la grosse blague de groupama et ben tampis 4 assurances chez eux good bye a fuite cette assurance car jamais même conseillé </t>
  </si>
  <si>
    <t>yann-99117</t>
  </si>
  <si>
    <t>Resiliation impossible. Il manque toujours une information mais aucuns problemes poir continuer a prelever. Les conseillers ont tous le meme discours. Mais rien ne bouge. Deja 3 mois que j’appel 1 fois par semaine.</t>
  </si>
  <si>
    <t>james-52281</t>
  </si>
  <si>
    <t>Bonjour, je suis victime d'un vol par ruse déclaré au mois de juillet 2016. Le véhicule a été ré-immatriculé. Je ne demande pas le remboursement de mon véhicule mais la récupération. A CE jour la MATMUT est sous licence. ???</t>
  </si>
  <si>
    <t>guy-b-129140</t>
  </si>
  <si>
    <t>Simple et pratique. Personnels agréables et patient.. prix attractif. Client depuis plusieurs années et satisfait du service sinistres rapide et efficace.</t>
  </si>
  <si>
    <t>lucie-126759</t>
  </si>
  <si>
    <t>Très réactif pour la souscription mais ensuite service client déplorable attendre 1h sans que personne ne décroche ou alors ça décroche et raccroche au nez !!!</t>
  </si>
  <si>
    <t>cdi-101078</t>
  </si>
  <si>
    <t>Depuis le 23 octobre en attente d'expertise. En attendant "il ne faut rien toucher". Problèmes de chauffage, d'eau chaude... je vis dans une glacière.
Reponse de la matmut : vous n'êtes pas le seul client que nous avons à traiter....
Bravo...</t>
  </si>
  <si>
    <t>jonathan-l-103249</t>
  </si>
  <si>
    <t>Société réactive, qui nous guide pas à pas dans les démarches , qui respecte les procédures et qui se montre très facilitante dans toutes les démarches.</t>
  </si>
  <si>
    <t>jeci83-113892</t>
  </si>
  <si>
    <t xml:space="preserve">Je cours après mon remboursement depuis le 26 avril. Feuilles de soins envoyées en AR et à ce jour plus aucunes nouvelles et quand j’essaie de les joindre, cause Covid ils ne répondent plus aux appels ... le chat en ligne ne peuvent pas répondre, l’interlocutrice qui a réalisée mon contrat volatilisée ! 
Si j’ai pris une assurance c’est pour pouvoir assurer la santé de ma chienne au mieux.
Très déçue étant seule avec 3 enfants et des frais par mois inutiles à ce jour puisqu’ils font les morts ! Alors que j’avais étudié toutes les assurances avant de souscrire ! J’aurai pu me fier aux j’avais commentaires qui sont très nombreux !!!! </t>
  </si>
  <si>
    <t>jazz--101210</t>
  </si>
  <si>
    <t>Horrible a fuirent  absolument Bonjour les prix son attractifs en revanche quand il s’agit de remboursement il n y a plus personne je me suis fait volé mon scooter l expert j ai  attendu le délais légal de 1 mois April moto m’a remboursé 2 mois plus tard et à chaque fois on me répond au téléphone le virement va être validé la semaine prochaine et rien sur mon compte je trouve cela honteux</t>
  </si>
  <si>
    <t>nat1962-94803</t>
  </si>
  <si>
    <t>Excellent service, prix très compétitifs. Très satisfaite du service client ! Meilleur prix trouvés jusqu'ici</t>
  </si>
  <si>
    <t>dhe-a-138757</t>
  </si>
  <si>
    <t>Je suis satisfait du service que vous proposez comparé aux enseignes classiques. Vos conseillers savent répondre de façon claire à notre demande, ce pourquoi je vous recommande.</t>
  </si>
  <si>
    <t>boin-c-108872</t>
  </si>
  <si>
    <t xml:space="preserve">Je suis satisfaite du service.   
La souscription s'est faite simplement et rapidement. 
En tant que jeune conductrice, ce n'est pas toujours évident de trouver une assurance à bas prix, ici les prix sont abordables. </t>
  </si>
  <si>
    <t>guerinbea-62721</t>
  </si>
  <si>
    <t>Attention : Quand vous laissez vos coordonnées sur leur site pour une simulation tarifaire, tout est transféré vers des courtiers pour la gestion et le suivi des dossiers !!! C'est parfaitement inacceptable ! J'imagine même pas le niveau du suivi en cas de problème.</t>
  </si>
  <si>
    <t>cindy92700-68980</t>
  </si>
  <si>
    <t>Service client assez compétent ,cliente depuis 2015 quelque soucis mais qui c'est arranger grave au service client.</t>
  </si>
  <si>
    <t>valerie-d-110048</t>
  </si>
  <si>
    <t>accueil téléphonique performant sauf le lundi matin !
prix intéressants
j interrogerai Direct Assurances pour mes prochains contrats maison et voitures</t>
  </si>
  <si>
    <t>saidi-n-123622</t>
  </si>
  <si>
    <t>Je suis satisfait du service, simple et claire, tarifs claire pour chaque option, et le cout en general est raisonnable. Le service internet est pratique et simplifié. merci</t>
  </si>
  <si>
    <t>herrero-a-138139</t>
  </si>
  <si>
    <t>rapide ,efficace, merci beaucoup, personne sympathique au téléphone ,le fait d'être assurer rapidement sans se déplacer est particulièrement interessant.</t>
  </si>
  <si>
    <t>otis-70442</t>
  </si>
  <si>
    <t>La MAAF est une assurance qui se moque de ses clients, et qui n'hésite pas à résilier les contrats. Nous etions clients depuis plusieurs années,  nous nous sommes fait cambrioler  en octobre.  L'expert nous a chercher des "poux"...  Nous avons perdu beaucoup et avons été très peu indemnisé, parce que déjà 20% en moins car pas de fenêtres blindées au garage. Les voleurs ne sont pas passés par la fenêtre...Ensuite nous avons reçu une lettre recommandée qui nous informait que pour le bien de l'entreprise nous ne ferons plus partis des sociétaires... Nous avons eu 1 mois pour retrouver une assurance. Je ne conseillé plus cette assurance qui ne veut que des profits ... Très mauvaise assurance quand il y a un sinistre.</t>
  </si>
  <si>
    <t>covaci-a-135230</t>
  </si>
  <si>
    <t>Je suis satisfait du service. Le prix est parfait pour mon budget. Je recommanderai à d’autres amies.  C’est simple et rapide. Alors merci et cordialement</t>
  </si>
  <si>
    <t>michel01-93439</t>
  </si>
  <si>
    <t>Je suis très satisfait du service et des prix. Ainsi que de la facilité d'adhésion. Devis sur le site et souscription en ligne très simple. Résiliation envoyée directement par Direct assurance à l'ancien assureur.</t>
  </si>
  <si>
    <t>cdc-77090</t>
  </si>
  <si>
    <t>Lapire mutuelle que j'ai eue.
Cotisations mensuelles exorbitantes, aucune avance de frais, y compris pour des soins hospitaliers et aucun remboursement même au bout d'un délais de trois mois.</t>
  </si>
  <si>
    <t>mike2406-90903</t>
  </si>
  <si>
    <t xml:space="preserve">Les prix semblent en lien avec ma recherche, et j'envisage fortement de faire le nécessaire afin d'assurer mon véhicule Chez direct assurance si les franchises me le permettent
</t>
  </si>
  <si>
    <t>ih-114760</t>
  </si>
  <si>
    <t>En plus de leur incompétence et délais de non réponse aux mails affligeante, ils commettent des erreurs dans leurs réponses aux devis notamment en dentaire et vous indiquent que certains de vos soins ne sont pas remboursables alors que ce n'est pas le cas.  Faites vérifier leurs réponses aux devis par vos professionnels de santé en leur montrant votre tableau de garanties Mercer. Vous n'êtes pas à l'abri de certaines surprises</t>
  </si>
  <si>
    <t>carpinien-52151</t>
  </si>
  <si>
    <t>C'est bien quand vous ne faites pas appel à eux. Pour le reste, dès qu'il y a un remboursement à faire, bon courage pour vous faire entendre auprès de leur service ! Au lieu de vous aider, on a l'impression qu'ils cherchent à gagner du temps et vous devez bien souvent les relancer par téléphone.</t>
  </si>
  <si>
    <t>jean-pierre-p-126918</t>
  </si>
  <si>
    <t xml:space="preserve">Nickel 
Très content  des tarif et aussi des garanties  
Je n ai eu aucun problème  depuis que jjje suis assuré  chez direct
Assurance  
Cela fait plus de 5 années </t>
  </si>
  <si>
    <t>timadake-104686</t>
  </si>
  <si>
    <t>bon rapport prestations /prix
à l'écoute de ses adhérents
Très bonne mutuelle professionnelle
bon réseau de délégués et techniciens permettant la rapidité des informations et remboursements</t>
  </si>
  <si>
    <t>arnaud-c-127641</t>
  </si>
  <si>
    <t>Prix compétitifs, tout se fait en ligne
Souscription rapide par le site, détail des différentes options et de leur prix, possibilité de moduler les options comme on veut.</t>
  </si>
  <si>
    <t>milin-g-135603</t>
  </si>
  <si>
    <t>Prix correct
Conseillère très sympathique et à l'écoute de ces clients.
Je la recommande fortement et la remercie pour son professionnalisme.
J'espère retomber sur cette personne lors de mon prochain appel</t>
  </si>
  <si>
    <t>estele-p-133969</t>
  </si>
  <si>
    <t>Je cherchais une nouvelle assurance pour mon nouveau véhicule, et je suisTrès satisfaite du site internet qui est ergonomique, vue simplifié et rapidité de souscription.</t>
  </si>
  <si>
    <t>c77arli-59459</t>
  </si>
  <si>
    <t>FUYEZ Les prix ne sont pas si compétitifs Les garanties et Franchises ne sont pas comparables Cela fait 1 mois et 15 jours que j ai eu un accident non responsable toujours pas de remboursement donc à 3 semaine de Noël avec 3 enfants à charge je ne peux toujours pas me déplacer merci Voiture de prêt 1 semaine alors choisissez bien votre semaine si vous signez chez eux et depuis ils nous jouent du violon au téléphone le conseiller téléphonique me conseil de me racheter une voiture avant d’obtenir le remboursement de mon véhicule sinistré à croire que je suis riche?
Hier je ne pouvais même pas emmener ma fille chez le médecin car trop loin de mon domicile, eux ne comprennent pas mon impatience !</t>
  </si>
  <si>
    <t>croco47-108902</t>
  </si>
  <si>
    <t>nouvelle adhérente et ayant été en contact avec Pape, je suis entièrement satisfaite des réponses apportées ,de son écoute et de sa patience. Aline Louvet.</t>
  </si>
  <si>
    <t>dt-117016</t>
  </si>
  <si>
    <t>Service téléphonique lamentable, impossibilité d'avoir une réponse sur une actualisation de carrière depuis plus de 8 mois, et la seule réponse au téléphone se réfère à" une transmission aux services compétents", sans prise en compte de la demande , et sans engagement sur un délai de réponse.
Refus de transmettre ou de donner les coordonnées d'un responsable, aucune indication du service réclamation.
Il est scandaleux en 2021 que ce type de fonctionnement puisse encore exister.</t>
  </si>
  <si>
    <t>william-g-130367</t>
  </si>
  <si>
    <t>Je suis très satisfait de l'ensemble des prestations proposées par la GMF. Je suis client depuis de très nombreuses années et n'ai jamais eu à m'en plaindre.</t>
  </si>
  <si>
    <t>gilberte-c-138206</t>
  </si>
  <si>
    <t>Je suis satisfaite le prix me convient très bien j'ai connue april grâce à mes collègues de travail et leurs remercie  Beaucoup ont a être inscrit chez vous moi ça me va très bien</t>
  </si>
  <si>
    <t>18 mars 2019 suite à une expérience en mars 2019</t>
  </si>
  <si>
    <t>mica-72266</t>
  </si>
  <si>
    <t>..l.... .  Nickel pour l instant,  pas de  sinistre on verra à l usage..l accueil et réactivité oK personnel plutôt sympa. Et à l écoute tarif bien place..........;. ..   .  .... .</t>
  </si>
  <si>
    <t>lolita83-86385</t>
  </si>
  <si>
    <t>Toujours pas de réponses aux mails envoyés pas de remboursement ne prenez jamais cette mutuelle ils sont incapables de gérer quoi que ce soit et prétendent même gérer vos placements alors méfiez vous ils ne sont pas honnêtes passez votre chemin</t>
  </si>
  <si>
    <t>victime-122365</t>
  </si>
  <si>
    <t>Attention !!! Cette assurance n'indemnise pas les victimes.. elle vous epuise à vous demander des pièces justificatives, tout en vous mettant à l'aise sur un paiement..
J'ai payé pendant plus 12 ans avec une exclusion pour le dos et pourtant paye plus cher.. à ce jour on me refuse l'indemnisation de mon arrêt, alors que la pathologie cause principale est l'épaule...
Je Vais bien entendu mediatiser cette affaire, et vous tiendrai informé des suites...
Beaucoup de personnes victimes de cette assurance pourront se joindre à moi pour poursuivre cette affaire en justice..</t>
  </si>
  <si>
    <t>piloux13-115780</t>
  </si>
  <si>
    <t xml:space="preserve">Ils on plus voulu m'assurer après des années sans aucun souci  ni car glass ni accident... 
rien la retrer suspension de permis 5 mois  demandé à suspentre mon assurance 5 mois il me viré. 
Bravoooo... ca peut arriver à tous après une soirée d'anniversaire. </t>
  </si>
  <si>
    <t>tutubalci-105022</t>
  </si>
  <si>
    <t xml:space="preserve">Je suis entièrement satisfaite de l'accueil téléphonique : écoute, patience, capacité de compréhension, professionnalisme et résolution de problèmes. 
Ce jour, j'ai eu un entretien avec "Lucie" de la MGP qui a toute ces qualités. 
Cordialement </t>
  </si>
  <si>
    <t>shanty-117872</t>
  </si>
  <si>
    <t>Je remercie Saliha qui, avec beaucoup de gentillesse et de professionnalisme, a su mettre à jour ma demande de remboursement. Elle s'est assurée de la réception des pièces jointes et m'a rappelée peu de temps après, afin de me dire que le dossier finalisé partait au centre de gestion.
Un suivi au top, bravo !</t>
  </si>
  <si>
    <t>daniel-122073</t>
  </si>
  <si>
    <t xml:space="preserve">site injoignable impossible de créer un compte ou d'y accéder
site internet brouillon et touffu incompréhensible
je voulais créer un compte et consulter mes remboursements
impossible!!!
cordialement
breuil daniel </t>
  </si>
  <si>
    <t>florelucasmrl-94776</t>
  </si>
  <si>
    <t>Je suis très satisfaite des services de direct assurance ! Le rapport qualité prix, le service client sont irréprochable ! Je les recommande vivement</t>
  </si>
  <si>
    <t>pereira-d-112313</t>
  </si>
  <si>
    <t>J'avais demandé hier à ce que l'on me rappelle par téléphone... pas fait c'est dommage. J'espère ne pas regretter mon changement de police d'assurance.</t>
  </si>
  <si>
    <t>angelo-29139</t>
  </si>
  <si>
    <t>sinistre dégats électriques sur ordinateur neuf. payé 2 mois avant 980 euros chez un petit commerçant à ile rousse en corse. remboursement à neuf : 620 euros au motif que c'est le prix chez Darty . Pour information DARTY n'est pas représenté en haute Corse et le contrat ne prévoit pas un remboursement en fonction des prix pratiqués par DARTY et à cela il faut encore déduire la franchise de environ 200 euros . Si je devais engager une procédure, je suis certain de gagner mais il m'en couterait cent fois plus et la Cie d'assurance le sait. Conclusion c'est une ........ par abus de position dominante.</t>
  </si>
  <si>
    <t>magali-n-138010</t>
  </si>
  <si>
    <t>Bonjour,
le choix des options est intuitif et très pratique pour construire l'offre sur mesure qui nous convient le mieux.
Les explications sont claires et précises</t>
  </si>
  <si>
    <t>forest-95787</t>
  </si>
  <si>
    <t>bonjour
je ne suis pas client chez active assurances. je voulais justement assurer un véhicule chez eux mais quand je vois tous les commentaires négatifs..... Je ne comprends pas pourquoi "les furets.com" nous dirigent vers des professionnels de cette piètre qualité (apparemment). Faut-il faire confiance aussi à ce site ?</t>
  </si>
  <si>
    <t>maryg-50265</t>
  </si>
  <si>
    <t>Après arrêt maladie pris en charge par Allianz avec 7 mois d'attente pour le règlement des IG sécu.Mon mari est en invalidité depuis le 1 juin 2017 catégorie 2.Depuis impossible de se faire régler le complément de la rente auquel il a le droit.Nous appelons tout les 15 jours et rien n'arrive.Nous n'en pouvons plus.Les factures s'accumulent.C'est très dur financierement.Et pourtant c'était une prévoyance collective et obligatoire.</t>
  </si>
  <si>
    <t>nanou-52645</t>
  </si>
  <si>
    <t>suite a des inflitration d eaux dans les murs on m a dit qu il avait de condensation et pas d eaux j ai perdu tous mes meubles je dois vivre sans meuble et de ne pas utilise les murs et de plus sa fait 10 ans que je suis chez eux et c est maintenant qu il dise que j ai fait une faux déclaration quand j ai souscrit mon contrat je ne comprend pas</t>
  </si>
  <si>
    <t>teddy-d-131135</t>
  </si>
  <si>
    <t xml:space="preserve">je suis satisfais du service client , réactif et aimable au téléphone , il m'ont aider a faire ma souscription en ligne +1 
les prix son plutôt concurrentielles.
 </t>
  </si>
  <si>
    <t>yoann-s-136866</t>
  </si>
  <si>
    <t>Je suis super content même si je ne voulais pas laisser d’avis et je suis obliger le prix et bien et rapide merci je suis très content c’est super génial</t>
  </si>
  <si>
    <t>henri-b-111814</t>
  </si>
  <si>
    <t>Direct assurance propose un bon service pour un prix très correct; le personnel est compétent et attentif tant aux intérêts de sa compagnie qu'à celui des assurés</t>
  </si>
  <si>
    <t>raph-71061</t>
  </si>
  <si>
    <t>Détenteur mon épouse et moi de contrats Odyssiel, nous pouvons exprimer notre déception. Certes les placements sont corrects (fonds euros; selectivimmo) mais la gestion "bancaire" de ces comptes (rachat versements) est très mauvaise: frais de versements (??) élévés, délais de rachat hors virements bancaires très longs; mise à jour des comptes très longues; inscriptions des intérêts très tardives (mi février); créations des comptes très complexes; gestion informatique difficile et quelquefois aléatoire. Renseignements fournis par le commercial dédié quelque fois insuffisants et renvoie sur le site d'AXA, PAYANT DE SURCROIT !!</t>
  </si>
  <si>
    <t>antonin-m-127218</t>
  </si>
  <si>
    <t>Attente longue au téléphone et personnes parfois incompétentes. Ne sait pas ce qu'est un siège auto pour enfant... Pas capable de détailler les modalités de prise en charge d'un siège auto accidenté...</t>
  </si>
  <si>
    <t>soraya-k-132713</t>
  </si>
  <si>
    <t>Bonjour,
La souscription en ligne c’est bien passé et le prix est très correcte pour les prestations annoncées donc pour l'instant satisfait du service de DirectAssurance</t>
  </si>
  <si>
    <t>am1709-137425</t>
  </si>
  <si>
    <t>J'ai été très bien accueillie par Mariama qui a pris le temps de répondre à  l'ensemble de mes questions et de me reseigner. Elle a été très réactive.</t>
  </si>
  <si>
    <t>pipelette-66056</t>
  </si>
  <si>
    <t>bien obligée de mettre une étoile sur la satisfaction, alors que j'en aurai mise aucune.
Assurée pour l'ensemble de mes biens (une maison, un appart, 2 voitures) depuis longtemps chez eux. J'en avais été satisfaite jusqu'à présent: bonne réactivité, relations clients super. Faut dire que j'avais pas besoin d'eux: les 2 voitures et les 2 conducteurs sont au malus minimum, pas d'accident depuis plus de 3 ans, zéro soucis.
Jusqu'à l'an dernier où j'ai eu un 1er sinistre habitation...
Sauf que là on m'informe que j'ai trop de sinistre habitation: un dégat électrique suite à un impact de foude en 2017 (387 euros de frais pour la maaf) et une problématique de racine d'un voisin dans un tuyau extérieur (un expert est passé, suite à quoi, j'ai pris en charge à mes frais le retrait d'arbres car l'expert n'a pas voulu juger que le saule pleureur de mon voisin était en cause...). Donc je suis virée de l'assurance habitation pour ça!
Ridicule et lamentable.</t>
  </si>
  <si>
    <t>judithstrigl-71459</t>
  </si>
  <si>
    <t>Très content du service client, ont même réussi a m'obtenir une petite remise grâce a la preuve d'avoir été assuré a l'étranger</t>
  </si>
  <si>
    <t>artix-92945</t>
  </si>
  <si>
    <t>servi protection juridiqu incompetant , ne prennes pas en chrge un defaut de fabricat piscine coque intallé ou les defaut sont apparu aprés 1 an d'instal , leur argument , defaut seulement esthetique</t>
  </si>
  <si>
    <t>arthur-p-109799</t>
  </si>
  <si>
    <t>PARFAIT tout est clair et les prix sont correct. service client parfait et sympathique,  bien dirigé et explication clair et le suivi est parfait aussi</t>
  </si>
  <si>
    <t>alex-90424</t>
  </si>
  <si>
    <t>Les prix et la qualité des garanties sont corrects mais le personnel de la maif est condescendant et très désagréable. et ne fait pas son travail lorsque l'on demande des relevés d'information</t>
  </si>
  <si>
    <t>lesert-j-134310</t>
  </si>
  <si>
    <t>RAS POUR L'INSTANT TOUT ME PARAIT CLAIR,NOUS VERRONS VOTRE EFFICACITE DANS L'UTILISATION FUTURE ,JE VOUS SOUHAITE BONNE RECEPTION DE MON MESSAGE. J.LESERT</t>
  </si>
  <si>
    <t>ludovic-b-131197</t>
  </si>
  <si>
    <t>je suis un peu plus rassuré , car je suis jeune permis 
Je prépare mon premier road trip .
Mais j'ai eu encore aucun soucis , on verra dans le temps , si amv tiens ses promesses</t>
  </si>
  <si>
    <t>leonor-ferreira-h-114658</t>
  </si>
  <si>
    <t>Réactif , prix très intéressant 
Devis fait  rapidement et contrat également je le conseillerais a mes proches . Interlocuteur très à l'écoute et super agréable</t>
  </si>
  <si>
    <t>melissa-b-131168</t>
  </si>
  <si>
    <t>Satisfait  de la rapidité et la simplicité du site et des services mise en place Bon rapport niveau prix et de l’efficacité mise en place simple efficace</t>
  </si>
  <si>
    <t>jcgabet-92140</t>
  </si>
  <si>
    <t>Je viens de réaliser qu'il est impossible de joindre mon assureur, que mon espace personnel n'offre pas la possibilité élémentaire et essentiel d'envoyer un courriel, que pour obtenir mon relevé d'information le lien me renvoie vers un numéro qui ne répond pas... et que, de plus, les tarifs sont plus élevés qu'ailleurs. Plus cher avec moins de prestations...</t>
  </si>
  <si>
    <t>oussama966-99012</t>
  </si>
  <si>
    <t>J'ai adhéré à cette mutuelle auprès de mon employeur, les démarches étaient très fluides, attestation tiers-payant dans quelques jours. Très bon rapport qualité/prix et service client rapide, sympatique et à l'écoute!</t>
  </si>
  <si>
    <t>25 septembre 2017 suite à une expérience en septembre 2017</t>
  </si>
  <si>
    <t>sab-57585</t>
  </si>
  <si>
    <t>Bon assureur. Les prix des assurances voitures sont plus que corrects.</t>
  </si>
  <si>
    <t>alex-111336</t>
  </si>
  <si>
    <t>A fuir! Pas compétent du tout et les remboursement n'en parlons pas, si vous avez le choix n'allez surtout pas là-bas, mutuelles obligatoire malheureusement mais à fuir!</t>
  </si>
  <si>
    <t>nad24-81889</t>
  </si>
  <si>
    <t>Je suis assurée chez eux depuis 20 ans avec bonus 50% à vie. Il a fallu un accident causé par un tiers et considérée comme non responsable en 2017, un bris de glace et un accident occasionné par un défaut d'entretien de la voirie (évidemment j'ai perdu face à la mairie de Nice ! ) et suis donc considérée comme responsable en 2019 pour recevoir un avis que ma franchise sera doublée et que si je n'accepte pas le contrat je serai résiliée.
Un peu facile ... c'est la Maaf.
Il faudrait enfin une loi qui ne permette pas aux assureurs de faire ce que bon leur semble.
Tous pareils</t>
  </si>
  <si>
    <t>ait-oufqir-m-116103</t>
  </si>
  <si>
    <t>Très bonne assurance, je viens de me souscrire un contrat auto. Personne à l’écoute et des explications clair.
A voir avec le temps.
Qualité prix imbattable.  Je le conseille à tout le monde</t>
  </si>
  <si>
    <t>berardier-g-115719</t>
  </si>
  <si>
    <t xml:space="preserve">Satisfait de vos services et la rapidité avec laquelle vous intervenez les tarifs sont raisonnable
Merci a tous vos conseillers pour la prise en charge
Cordialement </t>
  </si>
  <si>
    <t>aimad-e-135351</t>
  </si>
  <si>
    <t>Je suis satisfait du service … satisfait du prix et de l’assurance proposé ainsi que la clareté des démarches. Je compte sur vous pour assurer ma voiture comme il se doit</t>
  </si>
  <si>
    <t>valery-h-130427</t>
  </si>
  <si>
    <t>je remercie AMV l'assurance deux roue de la famille doublement   merci pour tout cela ( pourvue que cela dure ) ne changer rien rester les meilleur  .</t>
  </si>
  <si>
    <t>florian62-76703</t>
  </si>
  <si>
    <t>attractivité des prix, réactivité des équipes, transparence clarté dans les conseils, les explications... une nette différence contrairement à ma précédente assurance moto,  il conseil l'assistance 0 Km en moto c'est pratique.</t>
  </si>
  <si>
    <t>celine0731-71791</t>
  </si>
  <si>
    <t>Si je pouvais ce serait 0 étoile... Service au téléphone incapable de répondre sur le suivi du dossier. Mais à quoi servez-vous ? 3 semaines que j'ai envoyé mes demandes de remboursement... c'est toujours en attente... pourquoi ? A priori il y a un problème "technique". LA BLAGUE. Ok il y a un problème, j'appelle pour demander quel est le problème et surtout pour essayer de le régler... Personne ne sait !!! JE REPETE LA BLAGUE. Il y a un problème mais on ne peut pas vous dire quel est le problème. Ok merci.</t>
  </si>
  <si>
    <t>gui123-42582</t>
  </si>
  <si>
    <t>demander un renseignement chez eux vos changement effectif de suite sans signature et forcement plus avantageux pour eux</t>
  </si>
  <si>
    <t>30 juillet 2018 suite à une expérience en juillet 2018</t>
  </si>
  <si>
    <t>juantono-65865</t>
  </si>
  <si>
    <t>Vraie mutuelle avec de vrais valeurs appliqué au quotidien: solidarité, rapport pair à pair, offre global, action social accompagnement tout au longe de la vie</t>
  </si>
  <si>
    <t>thomas-ph-116271</t>
  </si>
  <si>
    <t>L'assureur ne m'a pas envoyé mon relevé d'information qu'il m'avait promis par téléphone.
Cela me pose des problèmes pour ma nouvelle assurance.
Marlgrés plusieurs relances pas moyen d'avoir quelqu'un.
Le service client est inexistant.</t>
  </si>
  <si>
    <t>lamia-g-133664</t>
  </si>
  <si>
    <t>Je suis satisfaite très simple et facile j ai pu effectuer mon assurance moto en ligne très rapidement et simplement merci April pour votre sens commercial</t>
  </si>
  <si>
    <t>gomez-cervantes--100390</t>
  </si>
  <si>
    <t>Je suis vraiment déçu et énervé, je suis cliente actuellement et  je veux partager mon expérience, déjà ça fait 2 mois que j’attends un remboursement qui m’on promis et toujours pas, j’attends aussi toujours l’appel d’un responsable et personne le fait, le contrat qui m’ont promis se rien avoir à ce que j’ai demandé</t>
  </si>
  <si>
    <t>reychler-l-128307</t>
  </si>
  <si>
    <t>satisfaite du service, assurance raisonnable au niveau du prix, répondent rapidement, je recommande, sérieux , s'occupe eux même de la résiliation, très pratique.</t>
  </si>
  <si>
    <t>frick-c-131137</t>
  </si>
  <si>
    <t>JE SUIS SATISFAIT DU PRODUIT,ET DU TARIF, SIMPLE A  SANS PRISEDE TETE CONTACT SIMPLE ET RAPIDE A UTILISER RAPIDITER EFFICACITER BON RAPPORT QUALITER PRIX.</t>
  </si>
  <si>
    <t>privat-t-109933</t>
  </si>
  <si>
    <t>Nous sommes satisfait.
Rapide et efficace. Le relevé d'information devrait être automatique pour un souscripteur déjà dans votre base de données.
Cordialement</t>
  </si>
  <si>
    <t>mosse-christian-138972</t>
  </si>
  <si>
    <t>Victime d'un incendie de la maison et de la voiture stationné dans le garage le 16/10/21 l'expert intervient le 21/10. Il nous dit qu'il accorde une avance de 10000€  afin de parer au plus urgent ( relogement, mobilier etc...) En ce qui concerne la voiture l'expert nous indique le 22/10 qu'il nous accorde 17000€ pour la valeur vénale du véhicule. L'assurance m'indique qu'il leur faut la carte grise pour être payé. J'avais demandé un duplicata car cette dernière a aussi été brûlée. Je leur envoi le 22/10 et ensuite on le dit qu'il fallait la remettre à l'expert. Depuis cette carte grise est tantôt envoyé chez l'expert tantôt chez moi en recommandé. Mais bref depuis pas un seul centime reçu alors que nous sommes sans toit dans voiture. GMF assurément humain. Lol</t>
  </si>
  <si>
    <t>manon-l-131636</t>
  </si>
  <si>
    <t>Changement d'assurance pour en diminuer le cout, sans réduire les garanties
Je suis satisfaite du service : facilité de souscription et prix attractifs.</t>
  </si>
  <si>
    <t>rb-98628</t>
  </si>
  <si>
    <t>Moyennement satisfait. L'attente téléphonique est parfois longue. Pas très réactif sur les demandes d'attestation ou les changement de RIB...en ce qui concerne les remboursements ou les devis, plutôt satisfait des délais.</t>
  </si>
  <si>
    <t>pierre-v-114335</t>
  </si>
  <si>
    <t>pas satisfait. Impossible d'avoir un interlocuteur qui comprend ce que je veux. Différentes informations complètement contraires. Impossible de faire un changement par internet...</t>
  </si>
  <si>
    <t>larsouille60-63600</t>
  </si>
  <si>
    <t xml:space="preserve">Gros problème avec le remboursement mail tout les jours appel il vous renvoie un mail 
Votre dossier a été traité ok on est remboursée quand mdr </t>
  </si>
  <si>
    <t>herve-d-111119</t>
  </si>
  <si>
    <t>tarifs et prestation interessante on verra en cas d'accident la réaction de l'assurance. En effet avoir des tarifs interessant est une chose, rembourser sans faire d'histoire à rallonge une autre..</t>
  </si>
  <si>
    <t>sams-64731</t>
  </si>
  <si>
    <t xml:space="preserve">LE SLOGAN ( C'EST LA MAAF QUE JE PREFERE )
me fait très doucement rire, étant client chez maaf depuis plus de 25 ans pour l'habitation ainsi que auto sans jamais avoir eu un sinistre, au mois d'aout dernier je me suis fait volé mon vehicule en vacances et la le 14/06/2018 soit 10 mois plus tard et avec la visite d'une détective privée entre temps qui est passée a la maison car lorsqu'il faut dédommager les victimes il vous font limite passé pour le coupable vous les appeler il vous dise dossier toujours en instruction une histoire sans fin.
je suis très très déçu par cette assurance donc je vous conseil de vous méfier de ce slogan totalement faux. 
je tiendrai au courant les internautes de la suite du dossier @+ </t>
  </si>
  <si>
    <t>madina-93690</t>
  </si>
  <si>
    <t>Pour le moment je compare les propositions d'offres mais le tarif que propose direct assurance ne se situent pas partis les plus  plus bas. Mais je reconnais que le contenu de l’offre reste intéressant.</t>
  </si>
  <si>
    <t>cc2711-90353</t>
  </si>
  <si>
    <t xml:space="preserve">A fuir. Attention, manque de transparence!!!Ils vous font des tarifs très intéressants sur devis pour que vous signez le contrat mais une fois les tableaux définitifs transmis les prix explosent(avec comme réponse que les devis sont non contractuels!!!)
De plus, quand on les contacte ils font les morts jusqu'à ce que vous rappeliez (en espérant sûrement que vous oubliez…)
Très attractif mais finalement beaucoup plus cher que les autres </t>
  </si>
  <si>
    <t>lolo-100353</t>
  </si>
  <si>
    <t>Bonjour,
la macif a des offres comecriales bien placées mais dès que vous avez un so=inistre le délai de traitement est long environ 2 mois pour avoir une réponse négative alors que cette réponse il aurait pu me l'apporter au bout de 10 jours.
Je ne parle pas des appels et passage en agence qui ne gère pas les sinistres, j'ai fait un courrier de réclamation ou je n'ai jamais eu de réponse.
En résumé, ne pas avoir de sinistre car dans ce cas attention.</t>
  </si>
  <si>
    <t>thomas-99497</t>
  </si>
  <si>
    <t xml:space="preserve">TRÈS TRÈS DÉÇU DES CONSEILS DU SERVICE SINISTRE MAAF !!!!!!
Victime d’une fraude à l’assurance j’appelle ce service pour me conseiller et résultat j’ai le droit  à 25% de malus
Rappel des faits 
J’ai appelé la MAAF afin d’obtenir un conseil afin de me couvrir contre une fausse déclaration.
Voila ce que j’ai décrit par téléphone  «  sur un parking, je me suis garé et j.ai oublié mon frein à main.mon véhicule a reculé et s.est arrêté contre le véhicule situé derrière sans aucun choc. Le propriétaire de l.autre véhicule a profité de cette occasion pour déclarer un sinistre afin de se faire payer des réparations de dégâts déjà présents sur son véhicule . Sur quoi j.ai refusé de remplir un constat amiable » 
Pour nous couvrir la MAAF m’a conseillé de lui envoyer un constat à l.amiable afin de donner notre version sur la fausse déclaration adverse.
La MAAF m.a précisé qu'il ne fallait pas s'inquiéter que des experts seront capables de faire la part de choses et prouver ma véracité étant donné que mon véhicule n'a aucun dommage , même pas une rayure.
j.ai don adressé  suite à LEURS CONSEILS un constat amiable précisant bien les faits décrits ci dessus  et re précisant qu'il n'y avait aucun dommage ; ni aucune responsabilité de notre part puisque la déclaration de la partie était fausse.
En réponse à ce dernier, la MAAF  m'indique par lettre du 20/10/20 que ma responsabilité dans cet accident était totale et qu'il me serait appliqué un malus de 25% !!!!!meme si aucun dommage n.etait constaté !!!! </t>
  </si>
  <si>
    <t>loic-l-123302</t>
  </si>
  <si>
    <t>je ne suis pas sattisfait car mon tarif à augmenter de plus de 150 euros en un mois....et je ne comprends pas pourquoi. Le commercial au téléphone n'a pas pu me répondre</t>
  </si>
  <si>
    <t>kopp-c-126819</t>
  </si>
  <si>
    <t>satisfait mise à part que je dois avancer les frais du sinistre en cours vu que le garage n'est pas agréé j'espère que le remboursement se fera dans un délai relativement rapide ... merci d'avance pour cette requête</t>
  </si>
  <si>
    <t>didier-122125</t>
  </si>
  <si>
    <t>j'ai eu un accident le 24 Mai 2021 et à ce jour ma voiture n'est toujours pas réparée !!!!
Il leur manque soit disant des éléments de la partie adverse alors que je suis tous risques et non responsable de l'assurance nous sommes le 2 Juillet et toujours rien !!!!
en plus pas de prêt de voiture car ma voiture pouvait rouler en gros je me démerde pour aller travailler ASSURANCE NULLE !!!!
Melle DITTE Pauline</t>
  </si>
  <si>
    <t>famht-78372</t>
  </si>
  <si>
    <t xml:space="preserve">20 ans chez eux !!! Et tres satisfaite !! 
J ai eu le malheur de devoir faire face a 3 sinistres en 2 ans ( deux degats des eaux) et des malfacons necessitant le recours a la protection juridique. 
Je suis pour l heure pleinement satisfaite de la gestion de ces sinistres : conseillers tres reactifs et efficaces, toujours le meme interlocuteur et rapidite d intervention .... je n'ai rien a redire .... tout recemment je viens malheureusement d ouvrir un autre dossier de sinistre : esperons que malgre tout ce dossier soit traite de maniere aussi efficzce et que la maif continue de nius assurer !!! </t>
  </si>
  <si>
    <t>helena-67040</t>
  </si>
  <si>
    <t>Tres content de mes assurances habitation mais pas eu de sinistre .. , auto quelques déboires mais sans pb de réglement  j'hésite a souscrire une assurance habitation pour un parent au vu de la foule de reproches et de critiques !! En plus leur service qualité WEB ne se foule pas dans ses réponses ?? toujours la même phrase demandant de contacter le service en accusé de réception.  Ca fait vraiment  " mépris du client " 
DIT MONSIEUR QUALITE ... ON TE DIT QUE PERSONNE NE REPOND ....</t>
  </si>
  <si>
    <t>teo75-57713</t>
  </si>
  <si>
    <t xml:space="preserve">J'ai plus de 12 années d'assurance avec un  bonnus de 50% et malgré cela direct assurance a résilié mon contrat en raison de n'avoir pas remis à temps les documents notamment la carte grise suite à l"achat d'une voiture neuve. C'est la préfecture qui a tardé à  émettre la carte grise. Les conséquences sont graves, Il est difficile de retrouver un autre assureur à moins de 1000 euros. </t>
  </si>
  <si>
    <t>zaid-m-113814</t>
  </si>
  <si>
    <t>Je suis satisfait de service et les prix ma conviennent aussi, j'ai comparé avec autre assurance et j'ai trouvé le meilleur prix chez Direct assurance.</t>
  </si>
  <si>
    <t>doudou-79048</t>
  </si>
  <si>
    <t xml:space="preserve">Une étoile, c'est parce que j'y suis forcée. Je n'ai eu aucunes mésaventures avec la Macif mais suis cliente depuis plusieurs années. Je veux juste soutenir ces clients lésés et envisage même de résilier mes contrats, au vu de la réputation de cette assurance. 
Que les futurs potentiels clients prennent connaissance de ces avis, je participe à votre moyenne et espère que vous fermerez boutique, vous et toutes les crapules de votre genre. Obnubilés par l'argent (argent que vous volez.... oui oui que vous volez)!!
Les pourris dehors, marre de laisser faire et de fermer notre bouche. </t>
  </si>
  <si>
    <t>frank-t-114357</t>
  </si>
  <si>
    <t>pour l'instant tout c'est bien passé et l'inscription a été facile j'espère que ça va continuer car c'est vraiment pas cher par rapport a d'autres assurances</t>
  </si>
  <si>
    <t>michel-g-127369</t>
  </si>
  <si>
    <t>Pour l'instant rien à dire. Les prix me conviennent. A voir dans le temps et avec l'expérience de cette première année de contrat et avec les besoins.</t>
  </si>
  <si>
    <t>christian-g-127031</t>
  </si>
  <si>
    <t>Je suis très satisfait , souscription rapide et efficace , prix tres compétitifs par rapport à la concurrence ,  large choix de garanties bien adaptées .</t>
  </si>
  <si>
    <t>12 août 2018 suite à une expérience en août 2018</t>
  </si>
  <si>
    <t>gp-66147</t>
  </si>
  <si>
    <t xml:space="preserve">A fuir !!!
Accidenté le 8 juin dernier avec 10 jours d'ITT, j'ai fait le nécessaire en 48h pour apporter les éléments requis à l'expert et organiser l'enlèvement de ma moto. 
Ayant réussi à éviter la collision, un recours doit être effectuée auprès de l'assurance du tiers responsable avant toute prise en charge. La compagnie adverse étant étrangère (et le tiers aussi) AMV devra traiter avec un correspondant sur la France. 
Ensuite débute le cauchemar, les services d'AMV font preuve d'une passivité inadmissible qui ne fait que refléter l'intérêt qu'ils portent à leurs clients. 
En bref, il aura fallu que je prenne moi-même contact avec la maaf et avec l'assurance adverse au Portugal pour que mon dossier avance un minimum. A chaque prise de contact, mes interlocuteurs (tous confondus) découvrent de nouveaux éléments dans mon dossier (ce qui en dit long sur la qualité et la régularité du suivi). 
Suite à mes différentes relances auprès de la compagnie adverse et de son correspondant, j'informe AMV le 25/07 que l'accord de prise en charge est confirmé. Malgré plusieurs relances, aucun retour d'amv, aucune avancée, on se contentera de me répondre que le suivi est programmé pour le 07/08. A comprendre donc, que même en mâchant le travail de leur service sinistre, il faut attendre 2 semaines pour que quelqu'un ne daigne jeter un oeil au dossier. 
Quand enfin j'ai un retour le 08/08, ce dernier consiste à m'informer : 
- Qu'à défaut de retour de la MAAF, AMV les relançait par courrier postal... (rebelote pour 2 voire 3 semaines sans avancée...)
- Qu'ils réclamaient la déclaration circonstanciée du conducteur adverse (2 mois après l'ouverture du dossier et alors même qu'ils savent que le dossier a été confirmé par la partie adverse !!!)
La communication par téléphone ou e-mail semble totalement inexistante depuis le départ.
Résultat, un été sans moto, une amer sensation d'être pris en otage par des gens qui s'en foutent complètement et une condamnation aux transports en commun aux rotations réduites, car période estivale, pour aller au travail. </t>
  </si>
  <si>
    <t>clientronchon-77198</t>
  </si>
  <si>
    <t>UN CONTACT CATASTROPHIQUE, DES PRATIQUES DISCUTABLES, SYNTHESE D'UNE APPROCHE COMMERCIALE. 
Il y a 10 ans, j'étais sociétaire de la MACIF, pendant plusieurs années. Du fait d'une agence de proximité. J'y suis retourné demander un devis.
Si l'accueil était courtois. 
L'entrée en matière a été rapide
NOUS, ON FAIT LE TRI DES SOCIETAIRES À L'ENTRÉE
Soyons clair, cela s'appelle de l'INTIMIDATION
Sans moins être instructif comme entrée en matière pour un éventuel client. J'ai vite trouvé les cohérences, après 4 allée-retours sur plusieurs jours.
Au regard d'un tarif attractif et de demandes claires. Je me suis formalisé de la lecture des conditions générales pour éclaircir des points très ambiguës, voir flagrant d'incohérence, avec mes demandes. 
Et d'observer le type de clientèle. Entre autres demandes de mon interlocutrice. Qui se voulait professionnelle. Elle a vite trouvé la limite de ses contradictions.
Dès que j'ai demandé des explications et soulevé des incohérences. Celle-ci allant jusqu'à brandir la radiation de sociétaire sans motif, au delà de faire valoir leurs droits ???? Propos plus qu'interessant, pour moi qui ne l'était pas encore ! 
Entre autre contradiction totale des propos tenus et autres écrit précédent. Même à quelques heures d'intervalles.
Quant à la clientèle composée de personnes âgées ou d'origine étrangère. 
Bref, de personnes fragile ; incapable de faire face à un argumentaire étayé de bonne ou mauvaise foi. 
Globalement, c'est cohérent
1 - on n'aime pas les contestataires qui cherchent entre les lignes,
2 - le devis ne correspondait pas à l'un des points principal de ma demande. Ce qui engendrait un biais d'assurance
3 - on privilégie les personnes fragiles, (base de ma souscription initiale. Faisant comme pour moi ! Mon interlocutrice à vite changé d'attitude)
4 - Ce n'est pas la mauvaise foi, qui étouffe votre interlocuteur
5 - On héritera pas à utiliser l'intimidation
6 - A défaut on vous radiera, si vous avez des sinistres, même en faisant valoir vos droits
Et ce n'est manifestement qu'un avant goût, d'une approche commerciale, sans relation contractuelle. 
Qu'en est-il ensuite ?
Je remercie la MACIF pour cette aperçu de la relation client, avant même de le devenir. 
Pour moi, qui y suis très attaché dans les services ! 
Attachement que mon interlocutrice avait évidemment mis en avant, après lui en avoir fait part !
Les promesses n'engagent qui ceux qui y croient !
Les réalités semblent toutes autres.
TRES DEÇU</t>
  </si>
  <si>
    <t>francois-c-127152</t>
  </si>
  <si>
    <t>je suis dans l'ensemble satisfait des prix et des conditions mais manque quand meme un petit plus sur l'information avant la souscription de la part des conseillers , je viens de perdre 6000 euros avec mon piaggio mp3 de 2019 simplement parsque l'on ne mavait pas conseillé sur la clause panne et casse moteur , et croyez moi sa fait mal de perdre autant dargent juste à cause d'une clause a 3 euros de plus mensuel, 
j'en garderai un mauvais souvenir soyez en sur , mais je reste fidèle malgrès tout ne me demandez pas pourquoi je le sais meme pas , peut etre parsqu'il faut juste une assurance ??</t>
  </si>
  <si>
    <t>reda-b-114673</t>
  </si>
  <si>
    <t xml:space="preserve">je ne suis pas satisfait du services les prix augmente sans aucune raison .
ON EST EN CONFINEMENT DEPUIS 2020 !! 
c'est une honte !   
envoyer moi les statistiques de la préfectures de la vienne 86. </t>
  </si>
  <si>
    <t>tonio-107900</t>
  </si>
  <si>
    <t xml:space="preserve">Très très cher.
 Qualité du service proche du néant. Compter 4 mois minimum pour l'étude du devis d'une prothèse dentaire, s'ils n'egarent pas votre dossier.. 
Seule qualité : l'amabilité des personnels de leurs bureaux de Poitiers. 
Pour le reste, 0 pointé. 
</t>
  </si>
  <si>
    <t>hamdi-m-115596</t>
  </si>
  <si>
    <t>Je suis entièrement satisfait du service proposé , rapide et efficace ainsi que des prix attractifs je le recommanderai à mes proches si besoin. Cordialement</t>
  </si>
  <si>
    <t>le-calvez-v-108740</t>
  </si>
  <si>
    <t>Devis d'un certain montant ne correspondant pas au contrat final qui est supérieur bien évidemment. Je suis très déçue même si un petit geste commercial a été fait la différence entre le devis et le contrat reste quand même de 120 euros (preuve à l'appuie et fournie au service réclamation). N'ayant plus le choix j'ai validé le contrat mais dès que je peux je change d'assurance car je n'ai plus confiance.</t>
  </si>
  <si>
    <t>marco14-138660</t>
  </si>
  <si>
    <t>Je suis à l'AFER depuis   2003.
En 2005 lorsque j'avais un besoin de trésorerie, je faisait la demande à mon gestionnaire de contrat et j'avais l'argent dans les trois jours, pui s les délais se sont allongés pour passer à environ 10 jours progrès oblige!
J'ai fait une demande de trésorerie qui a été finalisée le 13 octobre et je n'ai toujours pas reçu mon argent le 31 octobre .
Je trouve ce délai beaucoup tro plong car je trouve que mon épargne doit être immédiatement disponible en cas d'aléas.
J'avoue que j'ai un peu peur de laisser mon argent à l'AFER car je trouve qu'il y a beaucoup d'avis moyen et mauvais sur l'AFER sur ce site internet.
Le reproche que je fais est évidemment detiné à la maison mère à Paris et non à mon gestionnaire basé à Rouen qui a toujours répondu rapidement à toute mes attentes.
Ilserait peut-être temps de remplacer le Président actuel de l'AFER par un autre plus sensible aux souhaits de ses adhérents.
Je ne manquerai pas de menionner dans cette tribune le délai qu'il me faudra pour obtenir un remboursement partiel d'épagne dès que j'aurai reçu mon argent et si je dois attendre trop longtemps je n'exclue pas le fait de récupérer la totalité de mes avoirs placés à l'AFER
pour les mettre à un endroit où l'herbe est plus verte.</t>
  </si>
  <si>
    <t>sass-117513</t>
  </si>
  <si>
    <t>Je déménage d'un hlm à une villa hyper sécurisée et mon contrat d'assurance augmente de 90 euros pour soit disant "adresse à risque" de plus le changement d'adresse est payant. J'ai vite résilié merci la loi Hamon et il est temps de se mettre à jour chez l'olivier assurance !!!</t>
  </si>
  <si>
    <t>jean-pierre-s-137446</t>
  </si>
  <si>
    <t>Bon qualité prix rapide en plus il appelle desuite sur le devis et pour la souscription je vais reconnande april  pour mes amiset ces tres bien il sont a l'écoute direct bravo a vs</t>
  </si>
  <si>
    <t>elya973-80260</t>
  </si>
  <si>
    <t>Résiliation de mon contrat d'assurance souscrit en ligne sans même m'en informer, motif invoqué les documents fournis par mon ancien assureur n'étaient pas conformes. J'ai conduis pendant deux semaines sans assurance dans l'ignorance totale!!</t>
  </si>
  <si>
    <t>tsogbe-a-109384</t>
  </si>
  <si>
    <t xml:space="preserve">Très rapide et envoie dans les temps de la carte verte.
C'est ma première souscription alors j'attends de voir le niveau des garanties souscrites. 
Pour l'instant je ne peux que recommander...
</t>
  </si>
  <si>
    <t>01 janvier 2018 suite à une expérience en janvier 2018</t>
  </si>
  <si>
    <t>fredbl-51791</t>
  </si>
  <si>
    <t>Et voila!
1 ans de contrat auto auprès de cet assureur et toujours aucune possibilité d'accéder à mon espace client, et ce malgré mes relances courriels et téléphoniques.
Et, bien évidemment, aucune solution proposée ni aucune échéance.
Tout juste, au début, quelques explications vaseuses sur un problème de remise à niveau du programme informatique.
Puis, plus de nouvelles de qui que ce soit pour savoir où en est la situation.
Mademoiselle Nora du service client s'est volatilisée.
Par contre, ma cotisation, elle, a bien augmenté de 17,74€ à l'échéance du contrat.
Là, aucun problème informatique! Tout fonctionne parfaitement.</t>
  </si>
  <si>
    <t>cat-132598</t>
  </si>
  <si>
    <t xml:space="preserve">Efficacité.  Prix excellent, réactivité. 
C'est très  bien.  A voir si le pric continue de baisser avec le bonus. Et en cas de sinistre la capacité à réagir </t>
  </si>
  <si>
    <t>elm--112050</t>
  </si>
  <si>
    <t xml:space="preserve">Bonjour 
Cela fait bientôt 1 ans que j’essaye de résilier l’assurance auto , et à chaque fois c’est le même cinéma 
Avez vous envoyer les documents ?
Oui !
Non on n’a rien reçu !
</t>
  </si>
  <si>
    <t>vanessa-p-128478</t>
  </si>
  <si>
    <t xml:space="preserve">Personne contactée par mail très agréable et réactive. 
Tarifs très intéressants. 
À voir dans le temps mais pour l'instant je suis plus que satisfaite. </t>
  </si>
  <si>
    <t>Je reprends l'avis de Mikado avec lequel je suis entièrement d'accord. La façon qu'a MUTAVIE de gérer l'argent des autres est honteux, cette gestion est inconsciente, incompétent ou tout simplement méprisante.</t>
  </si>
  <si>
    <t>regis-b-109668</t>
  </si>
  <si>
    <t>Mon véhicule est immobilisé pour un mois en réparation sous garantie (rupture de stock de la pièce de pont arrière). Le garage concessionnaire me prête un véhicule de courtoisie mais je dois l'assurer en utilisant (comme ils sont habitués à le faire) mon assurance véhicule habituelle appliqué au nouveau véhicule de prêt. Refus de votre part car il s'agit de réparation et non de sinistre! Le garage a une couverture professionnelle groupe (3500€ de franchise + totalité de TVA) inenvisageable car trop risqué pour un particulier. Cette anomalie me fait marcher à pieds pendant 1 mois alors que toutes mes assurances sont regroupées chez vous. Autant vous dire ma frustration et mon mécontentement!</t>
  </si>
  <si>
    <t>nono62-130016</t>
  </si>
  <si>
    <t>Bien par rapport aux assurances en ligne et low-cost, mais peut mieux faire quand même. Chez PACIFICA auparavant, encore plus de soucis de papiers et de demandes pour n’être pris en charge que difficilement ou pas du tout.
Les inscriptions sont obligatoirement faites par un banquier qui transmet à un assureur. Tout est au téléphone ou par papier. Les refus de prise en charge sont nébuleux. La vétusté est de mise. On peut sûrement trouver mieux encore...</t>
  </si>
  <si>
    <t>dwazus-77685</t>
  </si>
  <si>
    <t>interiale a par les standardiste  qui n ont accès a rien tout est nul les délais de traitement pour a la fin avoir un refus injustifié du service gestionnaire</t>
  </si>
  <si>
    <t>boucha-f-110173</t>
  </si>
  <si>
    <t>satisfait du service rapide clair on peux choisir nos options et on peux choisir la date du prelevement rapidite de paynant a tout heure cordialement Mr Boucha</t>
  </si>
  <si>
    <t>augustin-f-105963</t>
  </si>
  <si>
    <t>les prix me convient  je continuerais chez vous ci les prix  reste  correctes cordialement  que les démarches sois rapide et sans problèmes . recevez mes salutations</t>
  </si>
  <si>
    <t>loiseau-87613</t>
  </si>
  <si>
    <t>A fuir. Service nul.</t>
  </si>
  <si>
    <t>michel-d-111735</t>
  </si>
  <si>
    <t>Grosse augmentation tous les ans.
après un sinistre non responsable, je dois avancer les frais de réparations" honteux".
Le montant que l'assurance m'a remboursé ne correspond pas au montant que j'ai payé, obligé de faire une réclamation pour me faire rembourser la différence.</t>
  </si>
  <si>
    <t>farid--96943</t>
  </si>
  <si>
    <t>Assureur sérieux avec un prix compétitif. Dossier sinistre réglé assez rapidement. Par contre aucun détail sur le remboursement et la franchise..........</t>
  </si>
  <si>
    <t>jerome-98225</t>
  </si>
  <si>
    <t>En 3 années je n'ai eu aucun sinistre donc pas d'avis sur la gestion des sinistres. Néanmoins, que ce soit à la mise en place du contrat ou lors d'un appel pour modifier les options, le service par téléphone a été professionnel et efficace. Malheureusement les tarifs ont beaucoup augmenté... de 385€ en 2017 on est à 536€ en 2020, c'est exagéré !! Je quitte Direct Assurance pour cette raison.</t>
  </si>
  <si>
    <t>linkn-55062</t>
  </si>
  <si>
    <t>Assurance a fuire en cas de sinistre vous ne serais jamais remboursé .les long fils d attente au telephone et un personnel qui sert a rien envoie les gens se balader.</t>
  </si>
  <si>
    <t>emmanuel-h-105478</t>
  </si>
  <si>
    <t>Simple pratique, juste dommage de prélever 3 mois d'un coup</t>
  </si>
  <si>
    <t>guival35-77466</t>
  </si>
  <si>
    <t>Très mauvaise mutuelle avec un service client complètement
incompétent
je ne comprends qu une mutuelle comme celle ci existe encore
impossible d avoir un chargé de clientele qui puisse répondre a mes demandes malgré mes appels journaliers</t>
  </si>
  <si>
    <t>l'haricot-101839</t>
  </si>
  <si>
    <t>J'aurais apprécié un ton plus aimable patient et courtois de la part de la dame qui ma répondue au téléphone inutile d'en rajouter au stress causé par la panne pour le reste tout est parfait</t>
  </si>
  <si>
    <t>sgosgosgo-102092</t>
  </si>
  <si>
    <t>J'ai eu trois retraits partiels à faire en 2020, sur un contrat qui était nantis jusqu'à peu. 
Le premier retrait a mis un peu de temps (un peu plus d'un mois) car la levée du nantissement venait de se faire, ça semble avoi nécessité un traitement manuel, et il n'était pas possible de demander simplement le retrait sur le (nouveau) site internet mais il fallait faire une demande sur papier, et attendre (car le support téléphonique n'a pas été d'une grande aide).
Les 2 autres retraits  ont pu être demandé sur le site internet, et ont été rapides (une dizaine de jours après la demande, l'argent était sur mon compte bancaire).   
Donc, sauf cas particulier, les retraits me semblent fonctionner correctement !</t>
  </si>
  <si>
    <t>zenague-c-133584</t>
  </si>
  <si>
    <t>Service téléphone très compétent et réactif, caractère prix raisonnable. Je pense que ma souscription à cette assurance sera un très bon choix pour l’avenir</t>
  </si>
  <si>
    <t>sinclair30-57662</t>
  </si>
  <si>
    <t>assurbonplan !!! cela fait presque 1 mois que j'attends mon avis d échéance et un relevé d'information pour ma moto.Au téléphone on prends mes coordonnées mais rien ne se passe;Par email pas de réponse non plus.il y a t il quelqu'un qui bosse chez eux ?
Voici mon n° client 547897647 si pas de réponse je résilie ....C'est dans mon droit vu que vous ne respectais pas l'article L.113-15-1 du codes des assurances.</t>
  </si>
  <si>
    <t>graveline-a-108150</t>
  </si>
  <si>
    <t xml:space="preserve">Malheureusement, le payement mensuel est plus cher que l'annuel, sinon en soit assez bon prix par rapport au autre assurance.
                                </t>
  </si>
  <si>
    <t>kellye-94395</t>
  </si>
  <si>
    <t>Nul ! 
Mettent en doute le rapport de l'expert pour ne pas rembourser. 
Je résilie très vite.
Je regrette d'avoir changé d'assurances. 
J'avais mis tous mes contrats.</t>
  </si>
  <si>
    <t>decraene-j-128643</t>
  </si>
  <si>
    <t xml:space="preserve">Un accueil chaleureux avec des personnes très sympathique et des explications très précises sur le contrat et je conseillerais comme une bonne assurance merci pour votre accueil 
</t>
  </si>
  <si>
    <t>yaels-69990</t>
  </si>
  <si>
    <t>désastreux!! des interlocuteurs qui ne savent pas de quoi ils parlent, qui nient avoir reçu un recommandé et qui vous raccroche au nez
J'ai adressé un dossier complet pour mon frère et moi même il y a deux mois</t>
  </si>
  <si>
    <t>patrick-m-125199</t>
  </si>
  <si>
    <t>satisfait du service, du prix et de la rapidité. tout est parfait.
Disponibilité sur le chat impeccable
rapidité de la mise en place de l'assurance
merci</t>
  </si>
  <si>
    <t>isalinda-f-107021</t>
  </si>
  <si>
    <t>très satisfaite de leurs services au niveau prix c'est assez accecible pour tout le monde et service très efficace je recommanderai très fortement direct assurance a des amis et même parrainer</t>
  </si>
  <si>
    <t>alain-51456</t>
  </si>
  <si>
    <t>Mutavie   j ai effectué une demande de retrait sur mon assurance vie cela va faire 15 jours et toujours rien 
inadmisible ce n est plus ce que c etait !! pour les interets  mieux ailleurs !!</t>
  </si>
  <si>
    <t>choulak-l-112215</t>
  </si>
  <si>
    <t xml:space="preserve">Je suis satisfaite du service et de la prestation (téléphonique et Web)
Les prix sont raisonnables 
L'espace personnel est pratique et facile à utiliser </t>
  </si>
  <si>
    <t>paul-77455</t>
  </si>
  <si>
    <t>Il suffit de vivre un sinistre pour se rendre compte de la qualité de son assurance et là, Pacifica met la barre très haute ! Gestion du dossier catastrophique, cabinet d'expert en sous traitance à bannir... Même assurer tous risques, ce n'est jamais assez : Oui monsieur, tous risque "initial" donc pas de voiture de prêt, ça à votre charge, et ça sans parler du rapport de l'expert à pleurer (ou rire), ça dépend notre prise de recul. Bref, je vais avec ma plus grande joie TOUT résilier chez PACIFICA.</t>
  </si>
  <si>
    <t>david10-62929</t>
  </si>
  <si>
    <t>Bonjour,
RQTH en 2012-Invalidité catégorie 2 au 01/02/2017 - l'expert médecin conseil me délivre un taux global de 63 % ALORS que le taux de prise en charge CARDIF est de 66 % - Indications expert 100% professionel d'incapacité à exercer toutes activités et donc de recevoir toutes autres sources de revenus que les 1000 Euros mensuels de la SS pour l'invalidité. 50 % de taux d'incapacité fonctionnelle avec : Dires Expert Cardif : Assurée présente un ensemble de sévères pathologies évoluant depuis 2012 avec asthme sévère, HTA mal équilibrée, syndrome poly-arthrosique déclaré et particulièrement douloureux ainsi que divers troubles digestifs......
Avec tout cela, je recois de la CARDIF un courrier simple m'indiquant que leur EXPERT MEDECIN CONSEIL a estimé que je n'entrais pas dans le champs des 66 % de taux alors que ledit EXPERT m'en a octroyé, (au pif) un taux de 63 % - bien pratique pour CARDIF afin d'éviter de prendre en charge mes remboursements....
Je suis dégoutée car j'avais une grande confiance dans cet assureur CARDIF BNP - j'ai vraiment le sentiment de m'être fait rouler ---
Que faites vous pour contester cette décision car je refuse cet état de chose honteuse.
Merci de vos répones</t>
  </si>
  <si>
    <t>swan40-63474</t>
  </si>
  <si>
    <t>Je suis scandalisée d une telle assurance,  n étant pas intervenue pendant mon inondation durant 7j. Un expert ne daigne pas se déplacer et vous demande par téléphone d évaluer les dégâts. Pour finir il vous évalue que le prix du matériel et comprend que vous même ferez les travaux alors que vous êtes une femme handicapée moteur. Le pire c est qu' il vous soutient que vous avez dit que vous même tiendrez la main d oeuvre alors qu' en aucun cas, il n y a eu mot dit sur la main d oeuvre. Il vous laisse un message au final pour vous demander de lui faire parvenir un devis. 48h après je lui tel et une de ses associés m informe que mon dossier est clos et envoyé à mon assurance.  C est une honte, dés cette semaine, je change d assurance. Plusieurs personnes de mon entourage n ont jamais été indemnisé non plus.  Si tu as le feu ou inondé après les horaires de bureau, débrouille toi tout seul. Ce n'est pas digne d une assurance et je plaint les personnes accidentées sur la route si ils sont assurés chez eux. Dés lundi, je retire mes 4 contrats chez eux.</t>
  </si>
  <si>
    <t>reglisse-103668</t>
  </si>
  <si>
    <t>lorsqu'il décroche le téléphone, coup du hasard? réponse logiciel en panne et ne peuvent pas nous renseigner !
beaucoup plus rapide lorsque vous souscrivez un contrat . mais quandvous avez besoin de parler de ce contrat pour un rachat ,  plus personne !!!
depuis  une semaine je fais 4 fois par jour le numéro , je reste en ligne sans que personne ne décroche , un disque ...........</t>
  </si>
  <si>
    <t>latoya14390-56405</t>
  </si>
  <si>
    <t xml:space="preserve">je viens de résilier mon contrat via la loi chatel 
je ne est jamais u un accident sa fait trois ans que je suis cher eux je payer 575.56 est je suis passer a 728.82
voila est je venais de prendre 5% de bonus dans l'année 
je suis arriver cher direct assurance pour 478 euros par ans avec les même garantie
</t>
  </si>
  <si>
    <t>brigitte-s-127522</t>
  </si>
  <si>
    <t xml:space="preserve">Je cherchais une assurance moto pour assurer mon véhicule que je n'utilise que pour les loisirs
Assurance facile d'accès, simple à remplir, formulaire simplifié
Le tarif correspond à mes besoin
Dans l'immédiat tout c'est bien passé
</t>
  </si>
  <si>
    <t>brahim-69552</t>
  </si>
  <si>
    <t>services sérieux et mutuelle très avantageuse en terme de prix et de service.</t>
  </si>
  <si>
    <t>jeff62-104233</t>
  </si>
  <si>
    <t>Les interlocuteurs sont très compétents dans les renseignements et l'attente téléphonique très courtes.
Concernant les tarifs, feux ci restent  compétitifs par rapport aux autres mutuelles sur le marché</t>
  </si>
  <si>
    <t>cikibal-56721</t>
  </si>
  <si>
    <t>Assurance à fuir, vous payez uniquement la carte verte, n ayez aucun accrochage AMV vous saurais d aucune utilité. Il sont très efficaces pour vous bloquer la vente de la moto, (maintenant elle doit passer devant un expert), et vous radié. Vous devez croire que je suis frustrée parce qu'il on pas répondu à mes attentes mais en gros pour faire court, une personne mes rentrées dedans en marche arrière pour prendre mon stationnement et j étais immobile sur la moto, ils ont conclu que je sortais de mon stationnement donc j étais en tord....</t>
  </si>
  <si>
    <t>saousan-98294</t>
  </si>
  <si>
    <t>Direct assurance attiré ses clients au tout début avec un prix intéressant puis il suffit d'avoir le moindre incident, ils font passer ta cotisation au double. 
Puis si tu veux résilier ton contrat (lois Hamon ou autre ..) ils trouvent n'importe quel moyen pour ne pas résilier ton contrat</t>
  </si>
  <si>
    <t>alejandro-c-123732</t>
  </si>
  <si>
    <t>Il n'y pas de permanence telephonique au weekend en sortie de vancances!!!!
Très mal!!!!!!
Je peux comprendre que n'es pas economique tout l'anne, mais en été, il faut. On utilse la voirure et on achete l'assurance pour ça. Dans le cas que vou ne savez pas.</t>
  </si>
  <si>
    <t>paul-francois-f-127933</t>
  </si>
  <si>
    <t>Les prix sont chère en assurance "tous risques" .
Le service clients est TOP et facile a contacter .
Globalement satisfait dans l'ensemble de cette assurance .</t>
  </si>
  <si>
    <t>xaka-99944</t>
  </si>
  <si>
    <t xml:space="preserve">Bonjour 
De mon côté je cotise à une assurance Habitation, la plus haute formule et j’ai un service  inexistant  où je suis obligée d’appeler pour savoir où en est mon dossier en sachant que je suis la victime
Je suis allée chez eux en pensant qu’ils étaient différents mais pas sur cet apect </t>
  </si>
  <si>
    <t>bob89-100804</t>
  </si>
  <si>
    <t>ne répond pas au demande les remboursement ne ce fond pas correctement et il ne respect pas les courrier en AR les attente téléphonique interminable  pas de remercîment</t>
  </si>
  <si>
    <t>marimuthu-m-124994</t>
  </si>
  <si>
    <t>J aimerai que l'option des pannes à 0 Km soit déjà pris en question et non une option pour les nouveaux clients. Cela aiderait je pense à certains clients de venir chez vous?</t>
  </si>
  <si>
    <t>sylmio-60307</t>
  </si>
  <si>
    <t>la matmut la seule assurance qui vire les clients fidèles depuis 18 ans et qui paient leur cotisation</t>
  </si>
  <si>
    <t>andre-c-123093</t>
  </si>
  <si>
    <t>Pour l'instant je suis très satisfait de Direct Assurance, s'il y avait une option 0 Kilomètre pour l'assistance ce serait parfait car je ne roule qu'autour de chez moi (60km) et mon véhicule n'est pas tout jeune..</t>
  </si>
  <si>
    <t>coco22560-72285</t>
  </si>
  <si>
    <t>Dégâts dus à la grêle en octobre 2018 sur le toit de ma véranda La MAIF m'adresse à un partenaire qui après plusieurs relances finit par me dire en décembre 2018 qu'il ne peut pas réaliser ce type de travaux Je recontacte la MAIF qui me demande de trouver un réparateur et de lui adresser un devis Ce que je fais Après quelques semaines la MAIF me rappelle pour me dire que le devis étant trop élevé 2400€ elle mandate un expert Expert qui m'appelle le lendemain et commence par me dire qu'elle est allée voir sur le site de Leroy Merlin le prix des plaques de toit  100€ pièce Mon artisan les facture 290€ mais démontées remontées et les plaques détériorées évacuées Ce qui est loin de me paraitre excessif puisque cela nécessite une journée de travail à deux ouvriers L'"experte" après m'avoir demandé des photos supplémentaires rend son rapport  la grêle est bien responsable des dégâts mais ma véranda ayant plusieurs années elle déduit du montant de la réparation 40% de vétusté (10% par an) Le prix des plaques comparé à celui de Leroy merlin a disparu c'est la vétusté qui permet à la MAIF de se dédouaner du remboursement du dégât climatique Je précise que la véranda est bien assurée contractuellement Ma maison ayant été construite en 1975 je vous laisse imaginer le coefficient de vétusté appliqué en cas de destruction par un incendie par exemple Nous sommes en mars 2019 5 mois après le sinistre la MAIF m'appelle aujourd'hui suite à courrier de contestation daté de février 2019 pour me signaler qu elle mandate une nouvelle expertise  Tout cela pour moins de 1000€ de divergence sur le montant des réparations Deux expertises plutôt que proposer un remboursement en adéquation avec le prix des travaux Constat  la MAIF préfère payer des experts plutôt que de rembourser correctement les sinistres de ses sociétaires Vive l'assureur militant, militant pour Leroy Merlin</t>
  </si>
  <si>
    <t>rajossy1970-97027</t>
  </si>
  <si>
    <t xml:space="preserve">Bonjour je recommande car très rapide et les explications sont claires et mes interlocuteurs sont tout simplement très accueillants et sympathiques,une fois mon dossier complet en plus du mail les papiers sont arrivés très rapidement par courrier .
Ils savent de quoi ils parlent et un plus et non des moindres en cas de besoin quand j'appelle si il y a trop d'attente juste laissé un message et on me rappel vraiment top bonne journée </t>
  </si>
  <si>
    <t>alex31700-123315</t>
  </si>
  <si>
    <t>Attention compagnie d'assurance à fuir !!! Un véhicule me percute dans un rond point la case 7 et 12 sont cochés et on me déclare 100% responsable du sinistre alors que dans un rond point la case 12 prévoit soit 100%,50% ou 33% de part de responsabilité. Visiblement vous avez tranché. Merci direct assurance 800 euros de franchise 25% de malus pendant 5 ans pour un accident dont je ne suis pas responsable mais où vous avez décidé que j'avais tous les tords. Ce qui est énorme c'est que le choc sur mon véhicule est à l'arrière droit et celui de l'autre véhicule sur le pare choc avant ce qui veut bien dire qu'il m'est rentré dedans en s'insérant dans le rond point sans respecter la priorité mais visiblement vous ne voulez rien entendre. Comment osez-vous me dire au téléphone que vous défendez vos assurés ? C'est faux !!!! Je saurais le faire savoir dans mon entourage.</t>
  </si>
  <si>
    <t>avrixe-113098</t>
  </si>
  <si>
    <t xml:space="preserve">Les prix sont attractifs, à voir si ces prix restent aussi bon après la 1er année.
Le contact avec la conseillère pour la souscription était très bon, personne sympathique; aimable et très professionnel </t>
  </si>
  <si>
    <t>jumeaux-63487</t>
  </si>
  <si>
    <t xml:space="preserve">bonjour 
ayant un enfant handicapé ou ses soins s effectue principalement en milieu hospitalier et a l heure actuel il est suivi par un orthodontiste a l hôpital st julien a petit Quevilly , l hôpital me donnait une facture que je dois renvoyer a ma mutuelle jusqu alors aucun souci avec mon ancienne mutuelle et j étais remboursé dans la semaine et la depuis sa visite du 15mars 2018 toujours pas de remboursement , on les appelle ce matin maintenant il reclame des papiers de la CPAM pourtant ils ont bien la teletransmission mais veulent rien savoir de plus la CPAM par l hôpital on recu que la part que eux doivent rembourser et non les frais réelle et sur la facture que je leur ai adressé tout y figure montant réelle base de remboursement de la CPAM et restant a charge du patient mais non ca suffit pas et quand on appelle on se fait envoyé ballader meme en leur expliquant que sur le décompte de la CPAM le montant total ni figure pas donc aaplé l hôpital et la CPAM et ils me disent que la mutuelle est de mauvaise fois et que c est pour trainer la chose sauf que j y retourne pour le mois de mai a l orthodontiste et si la mutuelle traine a chaque fois pour le remboursement super.
CORDIALEMENT
</t>
  </si>
  <si>
    <t>mrdho-88132</t>
  </si>
  <si>
    <t>J'ai demandé des documents dans le cadre d'une renegociation de crédit, après un mail, deux appels et un recommandé, ils ont répondu 3 mois plus tard en me joignant un documents qui n'était pas celui demandé.</t>
  </si>
  <si>
    <t>jcn-108657</t>
  </si>
  <si>
    <t xml:space="preserve">
La souscription en ligne est simple et facile à réaliser, en cas de doute les conseillers sont très réactifs et compétents pour vous aider dans votre démarche. 
J'ai divisé par deux le tarif de mon contrat pour quasiment les mêmes avantages. 
</t>
  </si>
  <si>
    <t>537150-108020</t>
  </si>
  <si>
    <t>Super claire explication, la fille Kadija au téléphone est très mignonne et la voix est divine.   Elle a bien expliqué les détails aux détails, sans mauvaises habitudes personnelles</t>
  </si>
  <si>
    <t>you-135213</t>
  </si>
  <si>
    <t>Éviter cette assurance 1an que j'attends un remboursement pour un sinistre non responsable et on dis tout les mois qu'il faut attendre ! Pas sérieux, pas aimable. La seule solution pour être remboursé avec eux c'est la justice !</t>
  </si>
  <si>
    <t>baba-57564</t>
  </si>
  <si>
    <t>Jeune conducteur je souscrits puisque c est le moins cher. Un jour on me rentre dedans au feu. Prise en charge parfaite. Ouais jusqu'à l avis d échéance . Passer'de 700e a 1000e pour un accident non responsable. C est pas ce foutre de la gueul du monde ça ? En aucun cas cela est stipuler dans le contrat. Je vais donc aller à l union des consommateurs et voir avec eux pour les mètres au tribunal.</t>
  </si>
  <si>
    <t>enseignante-98305</t>
  </si>
  <si>
    <t>J'ai effectué un devis dentaire chez eux. Première surprise, le montant des rembousement a baissé par rapport aux années précédentes. Et deuxième surprise, le montant réellement remboursé et 2 fois en dessous que celui annoncé. Sincèrement, je déconseille. Je résilie chez eux sous peu et je déconseille les nouveaux fonctionnaires de prendre une mutuelle chez eux!</t>
  </si>
  <si>
    <t>michele-s-106895</t>
  </si>
  <si>
    <t>Bonjour, je suis très contente de l'adaptabilité et de de la réactivitéé de l'interlocuteur que j'ai eu en ligne.
En revanche , aucun parrainage pour les assurances habitations, c'est vraiment dommage.</t>
  </si>
  <si>
    <t>antsirabe-85673</t>
  </si>
  <si>
    <t>Impossible de dialoguer avec ces gens là? Ne répondent pas aux messages, refusent d'envoyer les cartes de mutuelle, il faut se les imprimer, si on n'a pas d'ordinateur, c'est pareil</t>
  </si>
  <si>
    <t>guillaume-b-109042</t>
  </si>
  <si>
    <t>Dommage que le prix proposé n’est pas « tout compris » il y quand même 5 ou 6 options qui font vite monter la note.. Tarif de base assez compétitif je trouve.</t>
  </si>
  <si>
    <t>16 mai 2020 suite à une expérience en mai 2020</t>
  </si>
  <si>
    <t>titite45-89683</t>
  </si>
  <si>
    <t>Ayant plusieurs Contrats chez eux, 3 voitures, habitation, juridique, j ai telephonée pour avoii un geste commercial par rapport à la situation action sanitaire actuel et ayant fait des devis ailleur et beaucoup moins chère ils n ont meme pas voulu faire un geste donc j envisage de changer</t>
  </si>
  <si>
    <t>martinez-f-123168</t>
  </si>
  <si>
    <t>Dommage que le tarif pour les societés soient plus élevés que les comptes perso rien ne justifie l écart de prix. 
Toutes fois il en va de meme chez la concurrence, vous restez compétitif.</t>
  </si>
  <si>
    <t>claire2marie1-55833</t>
  </si>
  <si>
    <t>ma mère a payé une assurance dépendance maintenant qu elle en a besoin ALLIANZ refuse la prise en charge Jai la sensation qu elle a été trompée escroquée abusée personne vulnérable atteinte de la maladie d Alzheimer Je suis très déçue</t>
  </si>
  <si>
    <t>christian-p-124163</t>
  </si>
  <si>
    <t>tout c'est bien passé, le site est d'accès facile et intuitif. Très pratique pour s'assurer en ligne. Les garanties sont exprimées de façon claires et précises.</t>
  </si>
  <si>
    <t>issam-a-129661</t>
  </si>
  <si>
    <t>Je suis satisfait de votre offre d'assistance merci beaucoup de votre confiance mais je ne suis pas sur que cela fonctionne bien avec les autres membres de la famille de votre part car je n'ai pas</t>
  </si>
  <si>
    <t>nadine-b-108802</t>
  </si>
  <si>
    <t>rapidité efficacité disponibilité à toute heure.
j'ai du régler un petit problème administratif  aussi j'ai contacté le service G M F par téléphone et je suis" tombée"  sur une charmante jeune fille qui a tout de suite compris ma demande et qui a aussitôt réglé mon problème de documents  pour les mettre à jour et me les faire parvenir par mail . 
ensuite j'ai du les signer  j'ai de suite obtenu le code par l'intermédiaire d'un monsieur  toujours par téléphone qui m'a guidé patiemment pendant que j'effectué les démarches sur mon espace client . merci à ces deux personnes  disponible alors qu'il était  au delà de 19h00.</t>
  </si>
  <si>
    <t>marie-francoise-l-112948</t>
  </si>
  <si>
    <t>Bonjour,
Comme vous pouvez le remarquer je suis surpris en 2 ans vous avez:
- augmenté la prime de la Hyundai de 31%.
-      "                    "                BMW de 28% 
Vous savez me signaler que j'ai plus de 12 ans sans sinistre, expliquez-moi pourquoi de telles augmentations.
Quant à la satisfaction des services, je n' ai de relations avec vous que pour des appels de cotisations, je ne saurai qu'en dire.
Je compte sur vous pour faire quelque chose!
Dans l'attente de vous relire.
Cordialement.</t>
  </si>
  <si>
    <t>gladys-99021</t>
  </si>
  <si>
    <t xml:space="preserve">Trés bonne assurance santé dont j'ai pu profiter grâce à mon entreprise. Service client excellent toujours joignable et à l'écoute. 
Tarifs un peu élevés cependant en individuel.
</t>
  </si>
  <si>
    <t>sebastien-r-110375</t>
  </si>
  <si>
    <t>service utilisé pour assurer rapidement ma nouvelle bmw K1100LT, je suis tres satisfait du service, simple et rapide ! devis obtenu tres rapidement en quelques minutes. je recommande vivement ce service.</t>
  </si>
  <si>
    <t>severine-b-115608</t>
  </si>
  <si>
    <t>je suis satisfaite des services que nous avons (assurance voiture, maison, et scolaire). Réponse assez rapide quand on contacte par téléphone. Assurance sérieuse</t>
  </si>
  <si>
    <t>licorne-407-63136</t>
  </si>
  <si>
    <t>Mon cauchemar a commencer en avril 2016. En effet, je possédais un contrat auto chez Axa Belgique depuis 2012, et je n'ai eu aucun soucis. Nous avons décider de changer de voiture en 2016 pour une neuve. En radiant les plaques près de mon courtier, je demande de couper l'assurance afin de pouvoir choisir une assurance ailleurs en omium. Lorsque je reviens 1 mois plus tard, j'apprends qu'en fait mon contrat a été suspendu et que suis obligée de continuer avec eux ! Je me renseigne donc pour mettre fin à leur contrat mais la date est dépassée je vois donc combien il demande en omium (3 fois le prix de ailleurs). J'espère donc juste qu'ils feront une augmentation tarifaire pour que je puisse me dégager du contrat et bien non ! Manque de bol, ma nouvelle voiture est volée le 1er mai 2017, la police radie les plaques. Je ne suis pas en omium donc je naurais rien (c'est logique) par contre je redemande de couper le contrat suite à la radiation des plaques chose qui m'est refusée !!! J'ai donc attendu la fin naturelle du contrat et même plus pour me racheter une voiture et 1 an après le vol de mon véhicule, j'apprends que la suspention serait peut-être encore d'actualité !!!  Cette assurance est un vrai cauchemar</t>
  </si>
  <si>
    <t>juslain-o-128702</t>
  </si>
  <si>
    <t>Satisfait du prix et de l'accueil. Pour la suite, on verra dans le temps. Conseillé par un ami qui n'a jamais été déçu. Première prise de contact et bonne impression. A voir pour la suite.</t>
  </si>
  <si>
    <t>gavin-r-131056</t>
  </si>
  <si>
    <t>rapide a la souscription 
dommage que le prix ne soit pas le même au téléphone qu'à la souscription en ligne.
efficace espérant que le service après vente soit bon</t>
  </si>
  <si>
    <t>kevin-f-135141</t>
  </si>
  <si>
    <t>Je suis tres satisfait niveau prix meilleur rapport qualité prix par rapport au comparatif effectué sur internet merci beaucoup sire tres pratique et rapide</t>
  </si>
  <si>
    <t>memo86-90104</t>
  </si>
  <si>
    <t>Client depuis depuis 5 ans résilie pour 2 sinistre 
premier sinistre responsable .
deuxième  non responsable ils ont juger responsable 50/50 a éviter 
prix a fuir
des insignifiant</t>
  </si>
  <si>
    <t>kimenau-l-113080</t>
  </si>
  <si>
    <t>Simple et rapide. Conseiller au téléphone très sympathique et qui explique de manière claire. Dommage qu'on ne puisse pas faire l'adhésion en ligne soi-même lors d'une immatriculation provisoire, ce qui m'a fait raté 35€ de cash back sur Igraal</t>
  </si>
  <si>
    <t>neoliane79-68604</t>
  </si>
  <si>
    <t>explication très détaillée rien a redire</t>
  </si>
  <si>
    <t>julie62-87395</t>
  </si>
  <si>
    <t>Devant tant d'incompétence et de médiocrité de la macif, j'ai fait récemment résilié tous mes contrats chez eux par mon nouvel assureur dans le cadre de la loi Hamon.
Hier, alors que la macif m'avait envoyé des courriers prenant vraisemblablement en compte mon départ de chez eux, je reçois contre toute attente, mon avis d'échéance pour l'année à venir accompagné des cartes vertes de mes véhicules???!!!!.... .
Finalement, en plus des invraisemblables problèmes que j'ai rencontrée avec la macif, je me dis que j'ai bien fait de m'enfuir!!!</t>
  </si>
  <si>
    <t>29 juillet 2017 suite à une expérience en juillet 2017</t>
  </si>
  <si>
    <t>autran-56367</t>
  </si>
  <si>
    <t>Le pire chez eux c'est qu'ils ne justifie pas les factures  à payer comme les remboursements . Incompréhensibles pour une comptable !  Devis  payant non conforme à mes demandes. Sinistre degat des eaux : leur expert donne raison au crétin qui  n'a pas bien  fermé le robinet d'arrivée d'eau ....</t>
  </si>
  <si>
    <t>danielceline-90506</t>
  </si>
  <si>
    <t>Suite à un dégâts des eaux déclaré le 11/11/2019 et la mauvaise foi de l'expert Groupama l'appartement à ce jour (12/06/2020) n'est toujours pas sec malgré les multiples interventions d'une entreprise recommandée par cet expert.
Nous sommes toujours sans réponse de Groupama qui s'abrite derrière son expert qui fait trainer. Je déconseille cette assurance.</t>
  </si>
  <si>
    <t>ludovic-d-116789</t>
  </si>
  <si>
    <t>Satisfait complètement de votre organisme sur internet. Fluide, compréhensible, et prêt à l'emploi. Niveau des prix corrects. Bonne qualité du site...</t>
  </si>
  <si>
    <t>cyril-c-105199</t>
  </si>
  <si>
    <t xml:space="preserve">Je suis très satisfait des prix, mais je pensais que on me contacterai au vu de 3 souscription ( 2 voitures et une assurance maison ) . Mais pour joindre le service client par téléphone cela est très difficile . Temps d'attente interminable . 
</t>
  </si>
  <si>
    <t>doryann-o-133480</t>
  </si>
  <si>
    <t xml:space="preserve">RAPIDE CLAIR SIMPLE 
le site est bien fait, simple d'utilisation, accessible, montant de la prime correcte par rapport aux autres devis d'assurance auto. </t>
  </si>
  <si>
    <t>nicolas-l-115237</t>
  </si>
  <si>
    <t>Je viens de mettre en place mon premier contrat d'assurance avec Direct Assurance et je suis satisfait. Toute la démarche en ligne est clair et facile, les prix sont clairement annoncé, pas de mauvaise surprise.</t>
  </si>
  <si>
    <t>florianne-g-106457</t>
  </si>
  <si>
    <t>je souhaite résilier depuis le mois de novembre et vous refuser sans raison !!!!! je suis très déçue par vos services qui n'apportent pas de réponses complètes</t>
  </si>
  <si>
    <t>kwanhd-67116</t>
  </si>
  <si>
    <t>Service sinistre injoignable si vous avez un problème, créneaux horaires de 14h à 17h, 30 à 50 minutes d'attente, raccrochage intempestifs, 7h d'attente cumulés sur plusieurs jours pour ma part et j'ai pu échanger que quelques mots avec un conseiller, ça ne leur viens même pas à l'idée de vous recontacter</t>
  </si>
  <si>
    <t>slimi-k-107099</t>
  </si>
  <si>
    <t>Je suis satisfait par le service.
Les informations sont claires et l'interlocuteur au téléphone met le client à l'aise , répond aux différentes questions.</t>
  </si>
  <si>
    <t>christelle-c-129541</t>
  </si>
  <si>
    <t>Interlocuteur clair et précis. Prix intéressant
Nous avons 2 voitures et la maison ainsi que nous même a cette assurance et sommes très satisfait. A recommander à mon entourage</t>
  </si>
  <si>
    <t>fch-106710</t>
  </si>
  <si>
    <t>Assuré pour une prévoyance santé j'ai eu le malheur de me faire une rupture des ligaments croisés en décembre 2020, opéré début janvier 2021 avec un arrêt de travail conséquent me pénalisant fortement d'un point de vu salarial j'ai eu l'énorme surprise de recevoir dans un premier temps une réponse de prise en charge à hauteur de 52% dans un premier temps du fait d'un antécédent du genou en 2018 !!!!! Puis dans un deuxième temps Allianz me signifia que je n'aurai aucune indemnité et qu'Allianz résiliait mon contrat tout en me précisant qu'ils conservaient mes cotisations....sachant qu'il y a une famille derrière qui est pénalisée financièrement j'ai pu constater la non empathie et non humanisme de la part de cet assureur !!!!</t>
  </si>
  <si>
    <t>bouteille0-100876</t>
  </si>
  <si>
    <t>je viens d'assurer deux véhicules à cette assurance l'Olivier Assurance et je suis trés satisfait de la simplicité de ma souscription , ainsi que des tarifs compétitifs et de la rapidité de l'envoi de mes deux cartes vertes .</t>
  </si>
  <si>
    <t>corentin-76017</t>
  </si>
  <si>
    <t>Discourt de cocoon bien rodé au téléphone pour vous balader... A fuir !!! une résiliation de contrat dans les 3 mois de souscription impossible ! Que ce soit par mail ou par téléphone ... un service client désagréable qui ne répond que par des phrases toutes prêtes hors du contexte de l'appel</t>
  </si>
  <si>
    <t>de-carvalho-l-107884</t>
  </si>
  <si>
    <t>prix qui me conviennent                                                                                                    
et souscription rapide et simple.                                                                                j'espère que cela durera.</t>
  </si>
  <si>
    <t>alain13-62247</t>
  </si>
  <si>
    <t>Attention à cette Association pour la Garantie des chefs d entreprises - Association Services GSC Prestations 
GAN ASSURANCES
Et tout simplement une assurance utopique  on vous fait croire à une garantie de chef d entreprises, c est une gageure, vous êtes bon à payer comme les autres assureurs et au moment où vous avez besoin, eh bien, il faut remplir un dossier certe très bien détaillé ou toutes les possibilités sont répertorié une fois le dossier bien rempli et peaufiné, vous pensez que tout roule et tout simplement, on vous fait attendre deux à trois mois, sans signes de vie, le jour ou votre soit disant conseillé dédaigne regarder votre dossier, il vous demande le document improbable document qui n est même pas répertorié dans leur fabuleux canevas. vous lui expliquez que vous ne comprenez pas pourquoi ce document, et sans aucune explication, il botte en touche votre réponse, vous laisse sans réponse et quand vous le relancez quinze jours après et qu il vous répond, à désolé nous avons beaucoup de retard,on va re regarder votre dossier dans quelques temps, et le meilleur, le plus , le meilleur, l excellence, il va vous redemande le même document, preuve de l incompétence du système, et à ce moment là je me suis permis de douter de l organisation, et la preuve à l appuie on vous répond très très vite qu on vous refuse 
J invente  rien, j’ai tout les mails
alors futur adhérents ne faite surtout pas comme moi, vous allez être déçu le jour J
Regardez ailleurset demander des témoignages d adhérents surtout 
Fuiyez cette organisation</t>
  </si>
  <si>
    <t>sirelor-75748</t>
  </si>
  <si>
    <t>A fuir a tout point de vue...</t>
  </si>
  <si>
    <t>rachid--98433</t>
  </si>
  <si>
    <t>Merci à marrion, j'étais plus que satisfait. Très professionnelle et disponible, très claire dans ces explications. Bravo et merci et bonne continuation à toute l'équipe.</t>
  </si>
  <si>
    <t>obb-55027</t>
  </si>
  <si>
    <t xml:space="preserve">Excellent!
J'étais victime d'un accident non responsable (mon coffre et pare choc ont été touchés). Le service sinistre m'a très bien suivi.  Les réparations ont été rapides avec un véhicule de remplacement comme neuf. Je n'ai payé aucune franchise (alors que pour d'autres assurances, on paie même si on n'est pas responsable).  Tout ça pour une assurance au tiers !
Axa, vous pouvez être sur que je vous recommanderai à toutes mes connaissances :)
Je passerai chez vous aussi l'année prochaine pour l'assurance habitation. 
</t>
  </si>
  <si>
    <t>moi-60174</t>
  </si>
  <si>
    <t>Mutuelle imposée par notre employeur, première fois que j'ai à faire avec eux et déjà des problèmes de connexion , pour mes collègues aussi...
nous avons re¢u une demande de rib pour les prélèvements alors que nous n'avons pas eu le détail des garanties ni les tarifs...</t>
  </si>
  <si>
    <t>france-107003</t>
  </si>
  <si>
    <t xml:space="preserve">Je remercie Emeline très professionnelle serviable et très aimable au téléphone.
Par contre difficile d'avoir quelque un qui réponde au téléphone ou par mail
</t>
  </si>
  <si>
    <t>pierrot-113566</t>
  </si>
  <si>
    <t>je suis satisfais des tarifs et de la rapidité de réception du devis.
tout est très bien expliqué et d'une simplicité incroyable. Je suis très content de connaitre votre assurance</t>
  </si>
  <si>
    <t>jjt-100460</t>
  </si>
  <si>
    <t xml:space="preserve">Super pub à la tété mais l'accueil ne correspond pas du tout sur montélimar pour engager des recours face à une autre assurance il faut se débrouillé tout seul 
</t>
  </si>
  <si>
    <t>17 décembre 2018 suite à une expérience en décembre 2018</t>
  </si>
  <si>
    <t>tiger37-69309</t>
  </si>
  <si>
    <t>Ma belle-mère est décédée le19/10/18, j'ai fournis tous les documents à SwissLife qui a réceptionné le courrier avec AR le 29/10/18 . N'ayant aucune nouvelles j'ai contacté le service client le 06/12/18 qui comme par hasard ma informé qu'il manquais des documents que je leur avais déjà fournis . je leur renvois les dis documents par mail le 06/12/18 je reçois un AR .le 17/12/18 je rappelle le service client qui me répond que les documents reçus non pas été enregister et me demande de renvoyer les documents par mail . Le capital décès ne pourras être versé que dans un délai d'un mois a partir du moment ou le dossier seras complet A ce tarif la on peux se demander quand je pourrais régler les pompes funèbres sachant que sur les garanties du contrat le capital devais être versé en 72h</t>
  </si>
  <si>
    <t>nina-121503</t>
  </si>
  <si>
    <t>Voiture disparue le 18 mai (avec dépot de plainte), retrouvée grâce à mes indications le 22 mai 2021, en très mauvais état. L'expert désigné par la MACIF - SARL JLDJ Bonnaire à Vulaines sur Seine 77870 - aux abonnés absents. La MACIF me répond tous les jours qu'ils vont l'appeler. Nous sommes le 29 juin et toujours pas de nouvelles, nous ne savons pas si ou quand l'expert va faire son rapport. Service poli mais totalement inefficace de la MACIF.</t>
  </si>
  <si>
    <t>cecile-71234</t>
  </si>
  <si>
    <t>assurée depuis 15 ans, 2 accidents en moins de 2 ans (les seuls) dont un responsable. malus a 0.90 et il me fond un devis pour assurer mon nouveau véhicule a 1600 euros à l'année, hors chez l'n de leur concurent, pour le meme véhicule, avec en plus remplacement de véhicule en cas de panne 845euros!!! Autant vous dire que je vais également résilier mes autre contrat pour aller voir ailleur!</t>
  </si>
  <si>
    <t>gerarmanvussa-86243</t>
  </si>
  <si>
    <t>Voilà 3 mois que je passe mes journées à appeler le 01 40 82 24 24. A chaque fois, après de longues minutes d'attente on m'invite à raccrocher, ce que je faisais au début mais que je ne fais plus. J'attends alors de longues minutes supplémentaires pour tomber sur un interlocuteur qui ne peut jamais rien faire à son niveau (on se demande à quoi il sert). Il faut alors insister lourdement pour avoir un responsable qui n'est presque jamais disponible et on vous invite à rappeler ultérieurement, sans aucune précision, c'est à dire revenir au début du cycle du 01 40 82 24 24. Je suis dans ce cycle infernal depuis 15 jours. Ma demande est simple : supprimer l'impossibilité, sur le nouveau site, de faire un versement libre en ligne si une avance est en cours . J'ai toujours pu le faire depuis 1996. D'ailleurs cette possibilité est CONTRACTUELLE : voir la documentation contractuelle du contrat AFER page 32 : "REMBOURSEMENT DU COMPTE DES AVANCES
Tout versement nouveau est affecté en priorité au
remboursement du compte des avances. Ce compte peut
être remboursé à tout moment, en une ou plusieurs fois, par
chèque, versement en ligne ou prélèvement automatique."
Je rappelle qu'à l'AFER nous ne sommes pas des clients , mais des adhérents, et que l'AFER se vante d'attacher une très grand attention à ses adhérents : il est démontré que c'est complètement faux : la communication avec les adhérents à propos de ce nouveau site est INEXISTANTE. On a même pas été prévenus de la mise en place de ce pitoyable nouveau site, pas d'accusés de réception de nos messages, encore moins de réponses.
L'AFER a bien de la chance que nous soyons captifs à cause de l'ancienneté de nos contrats qui n'est pas transférable! 
Il serait peut-etre temps d'envisager une action de groupe. N'hésitez pas à dire ce que vous en pensez!</t>
  </si>
  <si>
    <t>cath-69142</t>
  </si>
  <si>
    <t>10 ans de rentes non versées. Au moment de la succession impossible de se faire régler. Allianz ignore le décès malgré un dossier complet constitué il y a un an, des courriers et relances sans réponse</t>
  </si>
  <si>
    <t>christian-56474</t>
  </si>
  <si>
    <t>Je suis en disponibilité depuis le 12 mai 2016 à la suite d'un accident domestique survenu le 12 mai 2015. J'ai 20 ans d'ancienneté dans l'ancienne mutuelle SMPPN devenue Intériale au gré des restructurations. Cette mutuelle n'est pas à l'écoute de ses adhérents. J'ai de nombreux cas de dysfonctionnements pointés du doigt et inadmissibles. Aucun effort n'est fait pour améliorer la qualité du service rendu. Il y a une profond fossé entre ce qui est mentionné sur leur site idyllique et la réalité au quotidien. A titre d'exemple, il leur fallu 60 jours pour me verser mon complément de salaire de mai 2017. C'est scandaleux. A ce sujet, je trouve particulièrement honteux qu'on vous vende les bienfaits du "maintien de salaire" qui n'est en réalité qu'un maintien des primes ouvertes à cotisations retraites. J'ai toujours honoré mes cotisations malgré mes multiples mutations. Après 14 mois d'utilisation de la prévoyance et de trop nombreux appels qui pour la plupart se soldent par le sempiternel "je vous invite à patienter", je me pose la question légitime des liens contractuels qui m'unissent à eux. Je ne demande pas de régime de faveur, mais un organisme à caractère sociale social qui néglige à ce point ne serait-ce qu'un seul de ses adhérents ne mérite pas ce qualificatif de "social". Autre exemple, hier (3 aout 2017) j'ai reçu une lettre m'informant que mon maintien de salaire est devenu sans objet et que tout versement est supprimé depuis le 1er aout. Or j'ai toujours tenu informée ma mutuelle du moindre de mes arrêtés de disponibilité. Il n'empêche qu'en affaire il n'y a pas de sentiment, à ce même courrier ignoble est agrafé mon appel d'offfre à cotisations pour les mois à venir pour moi et pour ma famille.   Cette mutuelle n'a surtout pas omis de mentionner mon fils aîné qui prend 18 ans après-demain et qui poursuit des études supérieures à la rentrée de septembre 2017. C'est vrai qu'ils n'ont pas dans leurs fichiers les dates de naissances des membres de ma famille, c'est vrai aussi que mon garçon n'a pas été destinataire d'un courrier d'Intériale lui proposant sa mutuelle étudiante !!! C'est un exemple parmi tant d'autres de l''incohérence de communication de cette mutuelle, quand l'un dit noir et l'autre blanc, quand l'un fait vert et l'autre rouge. Cette façon d'agir confine plus à l'amateurisme qu'à l'apprenti-sorcier façon Seigneur des Anneaux. Au bout de 14 mois de sollicitations en tous genres, je suis extrêmement déçu de ce partenariat catastrophique et très très fatigué des relations houleuses pour ne pas dire venimeuses entre cet organisme qui est censé protéger son adhérent et sa famille. Je leur souhaite de vivre les situations difficiles que nous vivons au quotidien, car ce qui m'inquiète le plus, c'est de découvrir que je ne suis pas seul à me plaindre de ces dysfonctionnements. Pour améliorer le fonctionnement de cette mutuelle, il faudrait une véritable révolution interne et une prise de conscience philosophique à cette question existentialiste: Moi, Mutuelle Intériale, à quoi puis-je être utile au quotidien pour mes adhérents ? Merci à tous de m'avoir lu.</t>
  </si>
  <si>
    <t>arnaud12031963-50901</t>
  </si>
  <si>
    <t>AXA ne respecte pas ses contrat d'assurance. En particulier les contrats automobile. Je suis actuellement face à une situation abusive de la part de l'assurance....</t>
  </si>
  <si>
    <t>mls3093-78736</t>
  </si>
  <si>
    <t>Perte d'argent honteuse</t>
  </si>
  <si>
    <t>pierrep18-49915</t>
  </si>
  <si>
    <t>Service client vraiment très agréable et compétent. je suis ravi pour l'instant!</t>
  </si>
  <si>
    <t>angel-25-137283</t>
  </si>
  <si>
    <t>Très bon traitement des dossiers avec efficacité. Agent très à l écoute et consciencieux.
Concernant le traitement des dossiers spécifique comme la perte de salaire dont je bénéficie actuellement, ce serait bien qu'une personne soit affecté au dossier de manière à ne pas avoir plusieurs interlocuteurs à la fois.</t>
  </si>
  <si>
    <t>melanieg93-64693</t>
  </si>
  <si>
    <t xml:space="preserve">Service qualité désastreux, très mauvaise gestion des réclamations. 
Prélever de 500euros concernant une location de voiture prévue dans le contrat. Ayant reconnu Avoir oublié de prolonger par tranche de 5 jours la location de voiture (chose pouvant arriver) et étant conscient de l'erreur, on me répond gentille ment d'attendre 4 jours pour récupérer cette somme. En attendant compte bloqué (je dois m'arrêter de vivre pendant 4jours) mais rien n'est fait de leur part pour régler le problème rapidement. Super service !! </t>
  </si>
  <si>
    <t>bennet-130781</t>
  </si>
  <si>
    <t>Lamentable!!! Suite a l'échéance de mon contrat auto et l'augmentation je décide de résilier pour une assurance moins chère et mieux garantie donc elle s'occupe des démarches pour la résiliation auprès de Direct assurance qui me réclame finalement 6€71 ce n'est pas pour la somme mais pour le principe. La fin de contrat est le 27 Aout et ma nouvelle assurance prend le relais le 28 Aout mais au téléphone le conseiller désagréable me signifie qu'en fait le problème ce n'est pas eux mais ma nouvelle assurance qui aurait du m'assurer à partir du 27 aout donc je suis redevable de 1 jour d'assurance en plus soit 6€71 car finalement le dernier jour d'assurance est le 26 aout et l'échéance le 27 aout donc on joue sur la mauvaise compréhension afin de gagner 1 jour de plus. Rendez-vous compte que si je multiplie 6€71 qui équivaut soit-disant a 1 journée supplémentaire par 365 jours, ça nous fait un total de 2412€ alors que je paye a l'année 250€?? cherchez l'erreur! l'honnêteté des assurances, ce n'est pas une légende! pour ma part, Direct Assurance retenez bien ce nom!! A fuir absolument...</t>
  </si>
  <si>
    <t>rodolphe-l-134578</t>
  </si>
  <si>
    <t>JE SUIS SATISFAIT ET LES PRIX ME CONVIENNENT
JE VIENS D'ASSURER MA DEUXIEME MOTOS
J'AI CONFIANCE ET TOUT SE FAIT EN LIGNE AVEC BEAUCOUP DE FACILITES ;</t>
  </si>
  <si>
    <t>bernjy-59914</t>
  </si>
  <si>
    <t>augmentation des tarifs trop important pas de remise concentie</t>
  </si>
  <si>
    <t>bdagbdag-53331</t>
  </si>
  <si>
    <t>Voir les moins</t>
  </si>
  <si>
    <t>ademar-80393</t>
  </si>
  <si>
    <t>J'ai trés bien était informé par kadi elle a était émable est paciente pour répondre à toutes mes questions.</t>
  </si>
  <si>
    <t>vanessa-109342</t>
  </si>
  <si>
    <t>Je suis adhérente depuis de nombreuses années mais n'ayant aucun frais particulier de santé, je n'ai pas eu à me plaindre particulièrement, si ce n'est des tarifs mais que je déduis en Loi Madelin, des prestations offertes.
Mais sur cette dernière année, je me suis heurtée à des refus de remboursement non motivés, notamment concernant de l'orthodontie adulte prise en charge selon mon contrat à hauteur d'une somme forfaitaire annuelle de 200 €. Je pense résilier mon contrat car je crains me heurter aux mêmes difficultés concernant le traitement de mon fils également affilié à la Mutuelle. Le traitement des mails est extrêmement long (un bon mois pour obtenir une réponse), le dernier que j'ai envoyé est même resté sans réponse.</t>
  </si>
  <si>
    <t>jef-111026</t>
  </si>
  <si>
    <t>Déçu,  car suite à annulation en octobre 2020 il continu à prélever pour hospitalisation et décès, quand on résilié un contrat on résilié tout! Mais là, surprise on me dit que c à  part! Mdr pas stipulé dans le contrat! Attention avec cette mutuelle , pas sérieux du tout!  À fuir! J'ai remarqué aussi que tous les commentaires négatifs sont soit disant suspect!</t>
  </si>
  <si>
    <t>faure-a-123824</t>
  </si>
  <si>
    <t xml:space="preserve">C'était très rapide et mon interlocuteur était de bon conseil. 
Au niveau des prix comme je n'avais pas été assuré récemment, je trouve que c'est cher mais ça restait moins cher que la MACIF. </t>
  </si>
  <si>
    <t>chloe-h-111512</t>
  </si>
  <si>
    <t>Les prix augmente tout les ans sans même prévenir ! Je trouve sa pas correct ! Je n'ai jamais eu d'accident, jamais rien demander, toujours payé en tant et en heure.</t>
  </si>
  <si>
    <t>sublim59-59394</t>
  </si>
  <si>
    <t>Moi et mon petit garçon avons été victime d'un accident non responsable et suite à la violence du choc, mon véhicule a été déclaré irréparable par l'expert mandaté par la Maïf, expert qui a sous évalué la valeur réelle de mon véhicule (l'expert envoyé par la Maïf été en état d'ébriété durant plus de la moitié de nos échanges, pas terrible quoi!) Durant toute la durée post accident, c'est moi qui a du faire de multiples démarches alors que le jour du sinistre nous avons été transportés à l'hôpital et que je n'étais pas en état d'établir un constat mais la police était présente sur les lieux. J'ai du appeler le dépanneur pour lui indiquer dans quel garage il devait déposer mon véhicule, appeler le garage agréer pour envisager les délais de réparations, appeler l'expert et contacter plusieurs agences de locations de véhicules afin d'en avoir un à prêter car le garage agréer n'en avait plus. Etant à pieds en hiver avec des températures glaciales et tout ça sur mon lit d'hôpital bref je trouve ça scandaleux car j'estime que c'est à eux d'organiser ça! Au moment où j'arrive à trouver une voiture de prêt (la seule est l'unique car les disponibilités étaient exceptionnelles dans les agences de location étant donné que c'était la période des fêtes de fin d'année), la Maïf m'annonce que je ne peux pas prétendre à ce véhicule car il est en catégorie B alors que mon véhicule accidenté était le même, ils ont refusés de faire la prise en charge alors que j'ai fais des pieds et des mains pour le trouver et que j'y suis allée par mes propres moyens! je trouve ça honteux de leur part!!!!!! ils font tout pour minimiser les coûts sans penser au préjudice de la victime alors que j'étais assurée tous risques et victime d'un accident non responsable!!! Pour mon petit garçon de 3 ans, ils lui ont versé que 400 euros uniquement alors qu'il a du manquer l'école suite à l'accident et qu'il a du consulter un pédo psychiatre car il en ai resté choqué et traumatisé car au moment de l'accident, ma voiture a atterri dans un mur. Pour ma part, cela fait un peu plus d'un ans que le sinistre a eu lieu et je n'ai toujours pas été indemnisée malgré multiples sollicitations auprès d'eux!!!!!!! C'est révoltant! Et pourtant, j'ai rencontré leur médecin expert il y a plus de 5 mois et il a validé mes arrêts de travail (6 mois) car j'ai eu de la rééducation notamment des séances de kiné, prise de médicaments et examens de santé. Malgré ça, l'expert a minimisé mon préjudice et n'a pas pris en compte mes dents fissurées suite à l'accident et ma cloison nasale déviée à cause du choc alors que je n'avais rien de tout ça auparavant et je lui ai prouvé mais il n'a rien voulu entendre. Je suis toujours dans l'attente de la finalisation de ce dossier alors que la gestionnaire sinistre avec qui je suis en contact régulier m'annonce que l'on va me faire une offre dans la semaine qui suit mon dernier échange il y a un mois et je n'ai toujours rien, c'est une menteuse!!! Après réflexion et au vu de leurs mensonges et de leur mauvaise fois, je vais devoir faire appel à un avocat afin de faire valoir mes droits!!!</t>
  </si>
  <si>
    <t>machal-d-131594</t>
  </si>
  <si>
    <t>Dommage de toujours payer un frais de dossier sur chaque nouveau véhicule quand on en est client. Sinon niveau tarif, c est très intéressant, et compétitif.</t>
  </si>
  <si>
    <t>chebab-n-107882</t>
  </si>
  <si>
    <t xml:space="preserve">Je suis satisfait merci l'olivier niveau inscription ça été simple 
Tout est nickel 
Je suis ravi d'être assuré avec l'olivier assurance encore merci franchement </t>
  </si>
  <si>
    <t>natasha97-78786</t>
  </si>
  <si>
    <t xml:space="preserve">JE SUIS SATISFAITE DE TOUT CHEZ CETTE ASSURANCE VRAIMENT JE N'EN CHANGERAI PAS.
MERCI POUR TOUT. AINSI QUE LA CONNEXION DRIVE VRAIMENT TRES CONTENTE. </t>
  </si>
  <si>
    <t>alain-c-109449</t>
  </si>
  <si>
    <t xml:space="preserve">Les prix me convienne tout simplement.
Désolé pour le retard dans les papiers mon ordi a rendu l’âme donc impossible d'avoir pu terminer avant aujourd’hui.  </t>
  </si>
  <si>
    <t>06 décembre 2016 suite à une expérience en décembre 2016</t>
  </si>
  <si>
    <t>franck-49949</t>
  </si>
  <si>
    <t>À éviter vraiment déçu suite à une casse accidentel de ma plaque de cuisson et du telephone qui se trouvais à côté il me font tourner en bourrique depuis'3 semaine me demande des documents que j ai déjà envoyé diffère , sur les réponsesont très désagréable je vous conseil de plus souscrire parce qu'au final les mots d ordre cet de tout faire pour ne pas vous paye . Il vous oblige à racheter du matériel et ne veulent pas rembourser sur facture !!! Moi j ai pas les moyen de me reprendre une table de cuisson à 400€ il me disent vous avez 2 ans pour acheter , et entre temps on cuisine à l indienne ?? Aller voir la concurrence vous serez pas déçu et cet tellement plus clair que leur mensonge</t>
  </si>
  <si>
    <t>pitorre-d-132603</t>
  </si>
  <si>
    <t>Parfait je recommande cette assurance audi s3 prix correct refus de direct assurance car puissance trop élevée donc nous voilà chez l’olivier merci pour tout</t>
  </si>
  <si>
    <t>tidiane-t-131296</t>
  </si>
  <si>
    <t>Bonjour,
Les prix sont corrects et satisfaisants. Le service est aussi très professionnel et cordiale et surtout disponible.
Cordialement
Famille TALL</t>
  </si>
  <si>
    <t>florian-b-129921</t>
  </si>
  <si>
    <t>Je suis très satisfait du service, et des prix pratiqués. Rapide et efficace, très bien pour les jeunes permis. Merci direct assurance,, je recommande</t>
  </si>
  <si>
    <t>dadache-z-125079</t>
  </si>
  <si>
    <t>Je suis satisfaite du service. Je vous remercie. Prix très attractif, personnel compétent qui a su répondre rapidement a mes demandes. Je vous en remercie</t>
  </si>
  <si>
    <t>didier-s-107334</t>
  </si>
  <si>
    <t>Le contrat est un peu long à remplir.
Globalement satisfait des prix et de l'efficacité de Direct Assurance.
J'espère que la résiliation chez mon ancien assureur se passera bien.
Cordialement.</t>
  </si>
  <si>
    <t>quentin-m-124145</t>
  </si>
  <si>
    <t>Je suis satisfait des prix et des services proposés par cette assurance  je recommande cette assurance à tout ceux qui souhaite assurer leurs véhicules</t>
  </si>
  <si>
    <t>cathy-65980</t>
  </si>
  <si>
    <t>J'ai demandé le 29 mai 2018,par lettre recommandée, la résiliation de mon contrat ouvert depuis 20 ans et la restitution complète de mon épargne depuis 1998. Or, à ce jour, je viens de voir sur le site que mon argent qui ne m'a toujours pas été remis vient d'être placé sur un autre compte. J'ai un conseiller qui ne répond jamais au mail ni au téléphone. Que dois-je faire pour récupérer mon argent ? Je suis anéantie car j'ai besoin de ce capital rapidement.</t>
  </si>
  <si>
    <t>levasseur-f-129299</t>
  </si>
  <si>
    <t>Satisfait du service , on verra sur le temps et qu'on pourra juger si c'est une bonne agence. J'ai été bien reçu par le conseiller clientèle . Merci de votre accueil.</t>
  </si>
  <si>
    <t>pennamen-a-111552</t>
  </si>
  <si>
    <t>Prix très satisfaisants pour les garanties proposées. Souscription facile et rapide. Interface du site très agréable. Pas encore eu de sinistre, à voir sur la prise en charge éventuelle mais si je souhaite n'en avoir aucun !</t>
  </si>
  <si>
    <t>michele-81650</t>
  </si>
  <si>
    <t>Lorsque tout va bien MATMUT est bon assureur assurée depuis plus de 20 ans bonus 65%</t>
  </si>
  <si>
    <t>bouton-n-130019</t>
  </si>
  <si>
    <t>SERVICE CLIENT TRES COURTOIS
SITE UN PEU DIFFICILE D UTILISATION.
SERVICE CLIENT TRES COURTOIS
SITE UN PEU DIFFICILE D UTILISATION.
SERVICE CLIENT TRES COURTOIS
SITE UN PEU DIFFICILE D UTILISATION.</t>
  </si>
  <si>
    <t>marinegdn-129357</t>
  </si>
  <si>
    <t xml:space="preserve">Assurance A FUIR absolument!!!! Pour une simple question posée me voilà résiliée ! Impensable ! J’ai passé un coup de téléphone pour savoir si éventuellement je pouvais assurer mon conjoint en deuxième conducteur et 10 jours après je reçois une lettre recommandée pour m’annoncer la résiliation de mon contrat auto 
N’ayant eu aucun sinistre ni aucun bris de glace mais en ayant juste demandé un renseignement ils m’annoncent que mon contrat va être résilié car ma demande constitue « une aggravation du risque » (mon conjoint ayant eu un sinistre en tord il y a 4 ans) 
Au lieu de m’informer qu’ils étaient dans l’incapacité de l’assurer ils ont préféré me résilier sans même me prévenir suite à ma demande! 
Je vous les déconseille fortement ! Si vous cherchez une assurance passez votre chemin ! </t>
  </si>
  <si>
    <t>26 juin 2018 suite à une expérience en juin 2018</t>
  </si>
  <si>
    <t>chancea13-53985</t>
  </si>
  <si>
    <t>5 contrats chez eux! je fais faire un devis pour assurer mon fils et une voiture sportive, pas de problèmes j'arrive à avoir 3 devis et même un financement pour l'achat de ce véhicule.Notre fils étant déclaré chez eux pas de sinistres, il va avoir 3 ans de permis dans 2 mois, tout va bien! je réserve donc le véhicule et je vais à l'agence pour valider le devis et là une personne hautaine qui m'a manifesté un dédain que j'aurais pas cru possible me dit: ahh mais non on vous assure pas!je me retrouve avec un véhicule acheté que je peux plus assurer et que je récupère demain! bien sûr aucun dialogue, pas de responsable d'agence! système bien huilé tout est vérrouillé et le ton n'est plus courtois! je déconseille cette assureur qui déjà au stade du devis est nul, je vous laisse imaginer si vous avez vraiment un sinistre chez eux! ahhh oui ils ont même été jusqu'à me dire qu'un devis ça vaut rien, certes mais pour moi quand on est sérieux un devis c'est une proposition commerciale qu'on est en mesure de fournir sinon c'est du mensonge fuyez!!</t>
  </si>
  <si>
    <t>19 octobre 2021 suite à une expérience en novembre 2020</t>
  </si>
  <si>
    <t>mika59-137801</t>
  </si>
  <si>
    <t>Le Sav  est plus que déplorable lorsque vous devez ne serait ce que changer la quotité de votre contrat.
Ils arrivent à prioriser un dossier en 90 jours!!!!!
Bravo l urgence!!!!
Satisfaction 0</t>
  </si>
  <si>
    <t>02 septembre 2018 suite à une expérience en septembre 2018</t>
  </si>
  <si>
    <t>tanagra-37657</t>
  </si>
  <si>
    <t>MAIF ...A éviter absolument !!!  Pour régler les cotisations aucun problème...Mais en cas de sinistre, aucune écoute d'un conseiller quelqu'il soit, renseignements erronés, lenteur du traîtement du dossier, dirigé vers un soi-disant expert : TEXA EXPERTISES, qui n a d'expert que le nom, se contente de recevoir des devis ou factures,  en donnant son avis sur l'indemnisation....Ses honoraires sont exorbitants pour le travail fourni au détriment de l'assuré...Aucun contact par téléphone ! Aucune relation client -assuré à la MAIF !!! Dans mon cas sinistre foudre, prouvé résultat : AUCUNE INDEMNISATION...!!!</t>
  </si>
  <si>
    <t>didier-s-106863</t>
  </si>
  <si>
    <t>Je suis satisfais des services sur mes dépannages,
les prix sont correct et les appels téléphoniques presque facile .
nous allons voir avec le site.
Voila</t>
  </si>
  <si>
    <t>collin-v-137815</t>
  </si>
  <si>
    <t>satisfaite . par contre compliquer pour certaine demarche en ligne 
arrive pas a valider mon devis 
pas facile d avoir un conseillier en ligne quand j appel</t>
  </si>
  <si>
    <t>dintragna-49809</t>
  </si>
  <si>
    <t>Très intéressant la première année, puis augmentation importante et injustifiée les années suivantes (+9% entre 2016 et 2017) Impossible d'avoir en ligne le service client Renoncement après 30 mn d'attente téléphonique</t>
  </si>
  <si>
    <t>laurent-r-106602</t>
  </si>
  <si>
    <t>pas satisfait du tout, de DIRECT ASSURANCES  envoi certificat de cession le 11/01/2021 via le site pour cession dh-316-fg.
Contrat suspendu aU LIEU DE RESILIE!!!!!!!!!!!!!!!!
Pas de remboursement de la prime trop percue  au /15/03/2021
Bref travail ni fait ni a faire</t>
  </si>
  <si>
    <t>encolere-60001</t>
  </si>
  <si>
    <t>Augmentation importante sans motif, prestations médiocres , accueil en agence très léger, remboursement tardif, carte non transmise dans délais, je change de mutuelle car très insatisfaite au niveau qualité prix !</t>
  </si>
  <si>
    <t>la-rocca-t-129847</t>
  </si>
  <si>
    <t>je suis très content et j'ai hâte d'avoir le tout risque, merci pour votre sympathie et tout ce que vous mettez en place pour nous. réactif et efficace</t>
  </si>
  <si>
    <t>cecile-roland-52858</t>
  </si>
  <si>
    <t>J'ai souscris avec neoliane il y'a plus de 2ans et rien à dire au top , je me suis fait hospitaliser et j'ai toucher mes indemnitées comme prévus je suis très satisfaite par la qualité de cette assurance</t>
  </si>
  <si>
    <t>alex-v-112597</t>
  </si>
  <si>
    <t>je suis satisfait de direct assurance . Simple et rapide pour s'assurer . C'est un plaisir . Cela m'évite de perdre une demi journée au tel avec les autres assurances .</t>
  </si>
  <si>
    <t>aurelie-70578</t>
  </si>
  <si>
    <t>Je suis scandalisée par l'accueil physique/téléphonique déplorable qui m'ont été faits lors d'une réclamation lors d'un rendez-vous pour une nouvelle souscription... Des frais pour un simple changement d'adresse postale m'ont été facturés alors que j'avais refusé de signer l'avenant ! Je suis cliente depuis 20 ans et détiens un bonus de 50%. Suite à un dernier appel infructueux (personne hautaine), j'ai décidé de rompre toute collaboration avec cet assureur. Ma nouvelle auto sera donc assurée ailleurs.</t>
  </si>
  <si>
    <t>aurelie-103980</t>
  </si>
  <si>
    <t xml:space="preserve">A Fuiiir !!!
Service sinistre déplorable ne sais pas faire son métier correctement. 
Percuter par un poids lourds qui ne s’arrête pas un a céder le passage. 
Et comme le service sinistre ne cherche pas à comprendre ni à appeler les témoins. Tranche l’affaire a 50/50 car je cite leurs mots ne sais pas définir la responsabilité.je vais me retrouver à payer les réparations et un malus alors que je me suis fait percuté 
Oui prix attractif mais si vous avez des problèmes passer votre chemin.
Surtout ne prenez aucun engagement avec l’oliver assurance. </t>
  </si>
  <si>
    <t>tosser-j-112575</t>
  </si>
  <si>
    <t>J'ai souscris mon assurance auto par téléphone. J'ai été très bien renseigné par la conseillère qui a été disponible et à l'écoute de ma demande. Cela s'est fait en quelques minutes et je suis satisfait de cette offre. je recommanderai cette assurance à mes amis.</t>
  </si>
  <si>
    <t>isabel-g-125552</t>
  </si>
  <si>
    <t>Assurance sérieuse et très facile à contacter en cas de soucis.
je la conseil à toutes personnes ayant besoin d'une assurance peut chère et avec des protections très convenables.</t>
  </si>
  <si>
    <t>n-m--carmona-99107</t>
  </si>
  <si>
    <t xml:space="preserve">Que ce soit auto ou mutuelle restez loin de cette assurance
Beaucoup de mauvaise foi     Courrier soit disant pas reçu malgré la réponse de l assureur.....
Vous n avez pas droit mais en levant la voie vous avez droit
Par exemple  Je ne peux pas vous faire un mail, la personne qui s occupe des mails n est pas la.....
Je déconseille fortement je tiens a disposition enregistrements et courriers ( contradictoires) a toutes associations tels que que choisir ou 50 millions de conso
</t>
  </si>
  <si>
    <t>darty-a-121570</t>
  </si>
  <si>
    <t xml:space="preserve">Je suis satisfait du tarif 
Des service proposer 
J espere que dans le futur tout se passera bien 
Prix meilleur que mon ancienne assurance 
A voir par la suite </t>
  </si>
  <si>
    <t>laura-b-131381</t>
  </si>
  <si>
    <t>Implacable je suis satisfaite de la rapidité 
Je voudrai assuré mon vélo vAE est ce possible pour moins utiliser ma voiture du coup fait vous des réductions?</t>
  </si>
  <si>
    <t>julie-128242</t>
  </si>
  <si>
    <t xml:space="preserve">A fuir !!! service lamentable, incompétence c'est limite une ar....
Des interlocuteurs qui ne savent pas traiter avec le client, ça raccroche à tout moment er rebelote avec un autre conseiller qui est tout sauf conseiller. Bref à éviter franchement, c'est nul de chez nul. Trop trop déçue ! C'est une honte devoir de telles pratiques </t>
  </si>
  <si>
    <t>alain-parra-107799</t>
  </si>
  <si>
    <t>Excellentes informations transmises par le correspondant MGP suite à ma demande. Tout est clair. Le délai d’attente a été correct. Continuez comme ça.</t>
  </si>
  <si>
    <t>fufu-100398</t>
  </si>
  <si>
    <t>Le service  euro fil est bon.j ai eu deux fois un problème  de vitre et ils ont été a l  écoute  et on fait le nécessaire  pour les règlements.lorsque je demande un renseignement  ils sont a l écoute .pour le moment je  suis satisfait.</t>
  </si>
  <si>
    <t>pauline-ferullo-137181</t>
  </si>
  <si>
    <t>un portail en panne chiffrée par l'entreprise partenaire et un remboursement 30 % inférieur malgré un contrat tout compris !!!!
On paye une fortune pour soit disant être parfaitement remboursé et quand vient le sinistre, on voit que l'assurance sous estime tout et ne rembourse quasiment plus rien.
Je paye plus de 2000 euros à l'année en assurances chez eux, je vais vite partir !!
faites en de même</t>
  </si>
  <si>
    <t>marie-d-132505</t>
  </si>
  <si>
    <t>Je suis satisfaite, grande rapidité et efficacité du service, les prix attractifs. Seul bémol, l'interface du site qui ne met pas toujours en évidence le montant des franchises</t>
  </si>
  <si>
    <t>lepinay-g-111770</t>
  </si>
  <si>
    <t>SImple et pas cher.
Bien que j’ai consulté un comparateur de prix, l’Olivier est sorti nettement moins cher que les autres. Le conseiller m’a bien validé toutes les garanties et les conditions.</t>
  </si>
  <si>
    <t>mmarie-80193</t>
  </si>
  <si>
    <t xml:space="preserve">Je suis très satisfaite de l'assurance que Assur O'Poil offre pour mon chien Beagle de 10 ans.
Le personnel "conseiller à la clientèle" très disponible jusque tard le soir, et vous recontacte par téléphone si vous avez des questions plus pertinentes.
Si je peux recommander cette assurance, je le fais sans hésiter. Merci à toute l'équipe!  </t>
  </si>
  <si>
    <t>thomas-a-133219</t>
  </si>
  <si>
    <t xml:space="preserve">Bonjour, 
Étant donné que j’ai vécu pendant 6 ans à l’étranger je n’ai pas eu l’occasion d’obtenir des bonus. A l’âge de 27 ans sans avoir eu aucun problèmes avec mes précédents véhicules je trouve que le prix est très cher. 
Prix du véhicule : 1000€ coût de l’assurance : 540€
Peut-être que vous pourriez adapter les prix pour ce genre de situations exceptionnelles.
Bonne journée :) </t>
  </si>
  <si>
    <t>mohand-m-121953</t>
  </si>
  <si>
    <t>trop cher notamment pour la clientèle sans malus et fidèle..vous etes plus cher que la concurrence .aucun geste malgré ma demande par teléphone.......</t>
  </si>
  <si>
    <t>jca-74611</t>
  </si>
  <si>
    <t>de plus en plus chère sa change les prix comme sa offre assurance avec le boitier youdrive pas mal pour voir ou est sa voiture mais je suis très déçu</t>
  </si>
  <si>
    <t>brahim-t-130670</t>
  </si>
  <si>
    <t>HYPER SIMPLE ET HYPER SATISFAIT DU PRIX ET DES PRESTATIONS
qu’est-ce que je peux dire de plus?  diminuer le nombre de caractères demandes pour valider l'avis</t>
  </si>
  <si>
    <t>sensysk-77913</t>
  </si>
  <si>
    <t xml:space="preserve">1. Service client pas du tout poli
2. Prélèvement - tout suite. Remboursement - plusieurs mois.
3.  Prix très cher, par exemple pour 70 euros/mois t'as conditions plus mauvaises que pour 35 euros/mois chez MAIF.
Conclusion: Compagnie d'assurance a éviter! </t>
  </si>
  <si>
    <t>antonin-e-133190</t>
  </si>
  <si>
    <t>Je suis satisfais des prix proposé. La démarche a été simple et rapide, les conseillés sont réactif. 
C'est dommage que l'options des dommage corporel ne soit pas compris dans l'assurance tout risque de base.</t>
  </si>
  <si>
    <t>na-100090</t>
  </si>
  <si>
    <t xml:space="preserve">extrêmement déçue par ce prestataire.
une assurance qui ne fait pas confiance à son client. C'est inadmissible.
l'assurance Maaf ne sait pas traiter les cas particuliers. Quand elle ne sait pas, elle préfère clôturer le dossier et le laisser sans suite, sans aucunes indemnisations.
le client peut apporter les preuves, mais MAAF  reste sur ses positions , car elle n'a pas la réponse écrite noir sur blanc. Elle préfère décevoir un client que de trouver une solution pour ce dernier.
les responsables du service réclamation donnent une très mauvaise image de leur société. Mis à part adopter une attitude lâche car ils se cachent derrière leur assistante pour éviter d'affronter directement le client, ils ne prennent aucunes responsabilités devant une difficulté. Dire "non" au client reste leur réponse favorite.
l'amabilité n'est pas suffisante pour rejoindre ce Prestataire. 
Je ne le recommande surtout pas.
</t>
  </si>
  <si>
    <t>romain-b-126165</t>
  </si>
  <si>
    <t xml:space="preserve">Vraiment rapide et efficace.  Le devis se fait en quelques minutes, tout est clair et surtout les prix sont pas cher. 
Les garanties sont aussi peu excessives comparés a d’autres assurances </t>
  </si>
  <si>
    <t>renier-j-110297</t>
  </si>
  <si>
    <t>Je suis satisfait de service.Les prix me conviennent.
J'ai été reçu très bien lors de mes appels. Tout a été fait de sorte que les échanges se passent très bien.</t>
  </si>
  <si>
    <t>marioo-38381</t>
  </si>
  <si>
    <t>merci : C A R D I F  , 
malgré la galère avec la paperasses à l'infini à ce taper la tète contre un mur , il leurs manque toujours un papier , même avec un accusé de réception , et ils ce contre disent ente eux  ( c'est la partie négatif )
je vous conseille ,d'envoyer tous vos courrier et dossier , envoyer les  avec accusé de réception et de garder les double des courriers , et de tous votre dossier , 
je suis imbattable de ce coté la ,  et sa payé , j'ai bien gagné des milliers de euros , oui j'ai bien dis gagné , car ils mon remboursé plus que j'ai cotisé , ils on paye mes mensualité  du prêt immobilier  à 100/100 pendant plus de 10  ans , et c'est pas fini , à la suite ils on soldé  la totalité du prêt qui restait ( 5 0  0 0 0 euros ) cinquante mille euros ,
 donc je ne peu que les remercié , 
merci cardif ,
 " mario "  
pas de chance au loto ,
 ma chance était chez cardif , LOL
Je certifie être assuré auprès de la société pour laquelle j'ai déposé un avis et atteste ne pas travailler dans une entreprise du secteur des assurances (courtier en assurance, mandataire d'assurance et agent général d'assurance).Je certifie être assuré auprès de la société pour laquelle j'ai déposé un avis et atteste ne pas travailler dans une entreprise du secteur des assurances (courtier en assurance, mandataire d'assurance et agent général d'assurance).</t>
  </si>
  <si>
    <t>sophie-m-131229</t>
  </si>
  <si>
    <t>satisfait mais encore cher parfois un peu mal renseigné sur les différentes formules possibles.
bon rapport clientèle et agréable
réactifs et professionnels</t>
  </si>
  <si>
    <t>02 décembre 2018 suite à une expérience en décembre 2018</t>
  </si>
  <si>
    <t>eve-69069</t>
  </si>
  <si>
    <t xml:space="preserve">Malgré un échange de très nombreux mail, direct assurance ne veux pas recalculer mon coefficient bonus. J'avais été victime d'un accrochage il y a 2 ans et avait perdu mon bonus. Le dossier est enfin classé comme "non responsable" après les 2 ans d'attente légale, (durant lesquels bien évidemment le tarif malus s'applique) et ils ne procèdent pas au recalcule de mon coefficient, malgré les nombreux justificatifs que j'apporte. </t>
  </si>
  <si>
    <t>Bonjour je vient de passer en invaliditer 2 eme categorie et on me refuse le remboursement de mes échéances imobiliere on me considère a 90 /100 dans l incapaciter de travailler mais a 15 /100  dans mon quotidien donc rien n est pris en charge l lamentable et si d aitre personne son dans ma situation je veux bien rentrer en contacte avec vous pour monter une association pour allez contre c est gens qui détruisent des famille merci</t>
  </si>
  <si>
    <t>cribier1-89235</t>
  </si>
  <si>
    <t xml:space="preserve">A fuir absolument, vous êtes malade, AG2R vous rendra plus malade, AG2R sera toujours là pour vous enfoncez.
Vous êtes malade et hospitalisé, on vous contrôle 
au cas où vous et l'hôpital fraudez.
Je passe sur les délais de traitements, le forum en fait largement échos ….. 
Soyez juste conscient que si vous tomber malade 
en septembre, les remboursements auront lieu fin janvier…
J'arrive au nœud du problème, le montant de l'indemnisation, rien n'est plus mystérieux surtout
lorsque vous êtes comme mois en portabilité.
Mon employeur n'ayant prélevé des cotisations sur
la tranche A et la tranche B je pensait naïvement 
être également indemnisé en conséquence mais
non c'est uniquement sur la tranche A; 
Le superbe conseil AG2R voyez avec votre employeur facile en portabilité…. lorsque l'on demande le contrat afin de pouvoir agir contre éventuellement contre l'employeur pas de réponse 
écrite, oralement il m'a été indiqué il est hors de question de vous donner ce contrat; On sait de quel bord ils sont.
Le seul élément que j'ai est que je dois être indemnisé à 80% sur la tranche A donc je fait le calcul, cela fait (41 088/365)x0.8 = 90,05 €/J
rassurez vous, je n'ai jamais eu cette somme  
j'ai actuellement 76,60 € soit 68 %/J;
J'ai demandé des explications sur cette situation, 
réponse au bout de 8 semaine : VOUS NOUS DEVEZ
1 191 € FAITE NOUS UN CHEQUE IMMEDIATEMENT
AVEC DEUX COPIES D'ECRAN INCOMPREHENSIBLES.
Après analyse, alors que AG2R n'avait pas prélevé d'impôts car je suis en ALD et donc exonéré pendant des mois, il s'avise soudain qu'il faut prélevé des impôts;
Un peu de fiscalité, c'est mon domaine, lorsque vous êtes en ALD, les sommes versées par la sécurité sociale sont exonéré d'impôts, les sommes versées par les organismes complémentaires sont soumis 
à l'impôts lorsque ce contrat est imposé par la convention collective dans mon cas celle de l'immobilier, or les garanties prévue par la CCN
immobilier n'ont pas été appliquées (malheureusement) donc il s'agit d'un contrat facultatif et les versements ne sont pas redevable de l'impôt,
Réponse de l'AG2R, c'est un calcul automatique voyer avec les impôts …
Qu'est ce que vous permets contractuellement de 
prélever la CSG/CRDS en continuant d'affirmer
que vous verser 80 % pas de réponse;
Est-ce que je peu avoir le service client, nous n'avons pas de service client, cela ce voit …
Ils sont tout puisant et vous n'est rien, c'est le pot de
terre contre e pot de fer;
S'agissant d'un organisme paritaire, il y a des représentant des salariés dans les instances, est-ce qu'un membre de la communauté peut me donner des coordonnées car je ne sait plus quoi faire.
</t>
  </si>
  <si>
    <t>robert-56986</t>
  </si>
  <si>
    <t>assistance internationale vraiment pas a la hauteur</t>
  </si>
  <si>
    <t>pkid45-77443</t>
  </si>
  <si>
    <t>Après un incendie de mon véhicule incendie criminel ( Kawazaki z750) je demande un geste commerciale au niveau de ma franchise ( que je précise qu on m'a obligé d'avoir lors de ma signature de contrat) qui s'élève à 400Euros et rien, je suis sociétaire depuis plus de 20 ans et jamais de sinistre.Je précise que j'étais tout risque. Résultats 3 contrat de moins pour eux et de la mauvaise pub auprès de mes contacts.</t>
  </si>
  <si>
    <t>boss17-79638</t>
  </si>
  <si>
    <t>Tres heureux et très comptent  d etre chez l ollivier assurance rapide .serieux ..prix juste ..et disponibilité au telephonne très rapide et très aimable en plus ..voilà je recommende vraiment l ollivier assurance</t>
  </si>
  <si>
    <t>sebastien-b-122832</t>
  </si>
  <si>
    <t>Bonjour,
Je viens de souscrire et pour le moment je suis satisfait.
J'ai eu besoin de contacter le service client pour une erreur de ma part lors de la souscription. Très bon accueil et personnes très agréables. ++++</t>
  </si>
  <si>
    <t>bonpayeurresilie-61967</t>
  </si>
  <si>
    <t>Je vous déconseille fortement cette assurance fictive,ou alors , faites en sorte de ne jamais avoir de problème. GMF assurance Charleville-Mézières , qui a une belle devanture sur rue, mais vide de matière grise, brillante et époustouflante pour sa totale incompétence.  Assurément INHUMAIN</t>
  </si>
  <si>
    <t>thomas-g-123786</t>
  </si>
  <si>
    <t>satisfait du service dans la mesure ou je n'ai jamais eu de problème...
Mon asurance auto est beaucoup trop cher pour les services que vous me proposé. J'attend la date anniversaire de mon contrat pour changer d'assurance.</t>
  </si>
  <si>
    <t>jjr83-62825</t>
  </si>
  <si>
    <t>Je suis fidèle a AMV depuis quelques années autant pour la voiture que la moto et je suis très content du service,de l'accueil et surtout des prix et surtout de la facilité dans le traitement des demandes suite à des changements de carte grise</t>
  </si>
  <si>
    <t>bugkiller-1587</t>
  </si>
  <si>
    <t>Chez Axa, la fidélité n'est que peu récompensé. J'ai rassemblé mes contrats auto et habitation dans la même agence. En aout, je souscris un contrat pour une deuxième voiture (Clio 4 de 2014, 75 CV), en toute confiance, et là mon conseiller Axa me sort un devis aussi cher que l'assurance ma vieille voiture (Santa Fe 2) qui a plus de 10 ans (bonus 50). Il me sort un baratin de pièces sur la CLIO plus récente donc plus cher pour justifier le devis.
Je signe en toute confiance et sur d'avoir un tarif préférentiel avec tous mes contrats chez eux.
Par curiosité, je lance sur Internet 2 simulations de devis au pif chez de grandes enseignes, je tombe sur des devis de 100 à 140E moins cher à l'année.
Je retourne voir mon conseiller AXA qui "m'engueule" comme quoi il ne peut pas s'ajuster à tous les devis "du monde" et que je devais faire des devis avant... Il me propose de me rembourser 60E  par chèque et on en parle plus... si pas content, résiliation dans 1 an selon la loi Hamon.
Là je reste scotché...
C'est vrai j'aurai du faire des devis avant de venir et arrêter de vivre dans le monde des bisounours.
Trop naïf: ça n'existe pas les tarifs préférentiels à moins que ton conseiller soit un membre de ta famille ... :)  
Je vais faire jouer la concurrence et sortir tous mes contrats à l'occasion. 1 contrat ou plusieurs dans une agence, cela ne change rien. Idem pour la fidelité 10 ans dans mon ancienne agence AXA, ne m'a jamais rien apporté. Si, le conseiller faisait un effort pour s'ajuster au devis que je lui apportait. Mais même ça, j'ai vu que au bout d'un an d'ancienneté, tous pouvaient le faire aussi lol.
Cela m'a donné une bonne leçon.</t>
  </si>
  <si>
    <t>24 avril 2018 suite à une expérience en avril 2018</t>
  </si>
  <si>
    <t>insatisfait-63510</t>
  </si>
  <si>
    <t>INCAPABLE DE SOLUTIONNER UN PETIT LITIGE ,ELLE N,A PA DE RETOUR DE L,ASSURANCE IMPLIQUÉE !!!!! DONC ELLE NE PEUT RIEN A QUOI SERT LE TÉLÉPHONE ENTRE COMPAGNIE ????</t>
  </si>
  <si>
    <t>mohammed-yassine-k-134534</t>
  </si>
  <si>
    <t>je suis satisfait de cette assurance et je la recommande, service rapide et fiable, et ils sont a l'ecoute, les prix son competitifs en general c plus que ok pour moi.</t>
  </si>
  <si>
    <t>cyrilcyril-63557</t>
  </si>
  <si>
    <t>Je voulais faire assurer un deuxieme vehicule chez eux. Apres avoir été baladé de longues d'un service á l'autre pour parler á un conseiller, commence une longue discussion qui aboutit á une hausse significative de mon assurance de base (+12euros/mois).  45euros/mois pour une fiat panda alors que beaucoup de leurs concurrents proposent moins de 25 euros/mois avec les memes garanties. pas de doute, il est temps de changer d'assurance.</t>
  </si>
  <si>
    <t>gabitou-74769</t>
  </si>
  <si>
    <t>Assurance mediocre tjr pas de virement pr ma femme malgre un dossier bien faite et complet et heritier bien identifiee je déconseille Allianz car leur service client et inefficace pas de suivie et nous on attend et comme par hasard qand il nous repond ce de réponse automatique sans fond du problème</t>
  </si>
  <si>
    <t>norman-s-124210</t>
  </si>
  <si>
    <t>Super rapide ! Agréablement surpris sur les tarifs ! Je conseil fortement ! Deuxième assurance et super content de leurs service ! Une des meilleures</t>
  </si>
  <si>
    <t>boss-107143</t>
  </si>
  <si>
    <t>Après 40 ans d'assurance avec 1 seul accro , aujourd'hui il me refuse l'assurance d'une clio de 20 ans et le pire c'est que je ne sais pas pourquoi ?</t>
  </si>
  <si>
    <t>micogp-79633</t>
  </si>
  <si>
    <t>Lorsque j'ai fais le comparatif avec mon assurance, j'ai vu qu'ils n'ont pas autant d'experience en assurance, car il leur manque beaucoup sur leur propositions en terme de garantie.</t>
  </si>
  <si>
    <t>bea-111406</t>
  </si>
  <si>
    <t>L'échange téléphonique suite à la demande de devis a été très enrichissante, les informations ont été très claire par une personne enthousiaste et dynamique. Je recommande</t>
  </si>
  <si>
    <t>mathe-y-124960</t>
  </si>
  <si>
    <t>Je suis satisfait des mes contrats au sein d l'oliver assurance. La tarification est raisonnable. Je recommanderais volontiers l'oliver assurance à mes proches.</t>
  </si>
  <si>
    <t>assiatou-d-130347</t>
  </si>
  <si>
    <t xml:space="preserve">Parfait, tarif attrayant, démarches simples et le parrainage en plus.
Je recommanderai vivement cet assureur. Particulièrement je ne connaissais pas.
Mais mon mari me l'a recommandé. </t>
  </si>
  <si>
    <t>thibaut-ge-128783</t>
  </si>
  <si>
    <t xml:space="preserve">Minable, minable, minable.
Vous pouvez aisément vous fier aux mauvais commentaires. Personnel incompétent, ils se trompent sur tous les documents qu'ils envoient, ils ne répondent jamais aux questions ni aux demandes de changement, ils vous prélèvent alors que le véhicule est vendu depuis plusieurs mois, les calcules sur les remboursements sont faux... Assur Bon Plan sous-traite à un sous traitant qui lui même est un sous traitant.
Je ne conseille à personne. </t>
  </si>
  <si>
    <t>nadette77-63671</t>
  </si>
  <si>
    <t xml:space="preserve">Très déçue, suite à un changement de véhicule, gros problèmes dans un premier temps modifier les assurances car les conducteurs n'étaient pas attitrées au bon nom ( 2 voitures ) après plusieurs années, donc modifications ainsi que le stationnement des véhicules garage ou pas fait le nécessaire mais les nouvelles assurances n'ont pas été bien renseigné, inversé, on recommence....et puis la dernière assurance du nouveau véhicule va jusqu'au 05/12/2018 ? pour quelles raisons ?   pas moyen de savoir d'ailleurs j'ai envoyé un courrier avec justificatifs et prédica ne s'est pas embêté à retransmis mon courrier à ma banque ....pourquoi???? la conseillère n'a pas pu m'en dire plus ..... donc.....
 </t>
  </si>
  <si>
    <t>25 février 2017 suite à une expérience en février 2017</t>
  </si>
  <si>
    <t>alima-52762</t>
  </si>
  <si>
    <t>Je déconseille vivement cette assurance.Le service est désastreux, les prestations minables, l'information n'existe pas. J'ai résilié le contrat. Plus jamais Allianz!!!</t>
  </si>
  <si>
    <t>karim-h-105831</t>
  </si>
  <si>
    <t>à chaque fois que je souhaite me connecter à l'application je n'y arrive pas. Je suis obligé de demander une réinitialation de mot de passe. Je n'arrice pas aussi à transferer ma carte grise</t>
  </si>
  <si>
    <t>erick-d-133015</t>
  </si>
  <si>
    <t>depuis de nombreuses années à la GMF pas grand chose à dire; je regrette cependant le temps qu'a pris le traitement de mon dernier sinistre habitation et ne pas avoir d'interlocuteur est assez frustrant mais cette conjoncture actuelle n'est pas la meilleure non plus</t>
  </si>
  <si>
    <t>jojodenoumea-50711</t>
  </si>
  <si>
    <t xml:space="preserve">Bonjour,
je déconseille également de souscrire chez "L'olivier assurance". Si cela est extrêmement facile d'y être client, il en est tout autre lorsque l'on veut résilier un contrat suite à la vente d'un véhicule. Je m'explique:
En mai 2016, je vends mon véhicule (assuré depuis 4 ans chez eux) suite à la vente. J'utilise leur plate forme pour déclarer la vente du VL et leur fourni la photo de la déclaration de vente. Voulant bien faire, j'y ajoute également la photo de la carte grise barrée (qualité moyenne mais lisible). Je reçois un courriel indiquant que "L'olivier assurance" a bien pris ma demande en considération.
Je m'attends donc à recevoir un remboursement pour trop perçu de la cotisation.
Et bien non!!! pis que cela!!!!
En juillet, je constate que "l'olivier assurance" me ponctionne une cotisation pour l'année 2016-2017.... Sic!!!!
Pas de panique j'envoie un courrier. Il n'y a que ceux qui ne font rien qui ne font pas d'erreur.
Et bien non, il y a aussi "l'olivier assurance"!!!!!!
"l'olivier assurance" me demande de leur fournir la déclaration de vente avec une meilleure qualité. Je leur indique que même si la qualité n'est pas parfaite, les informations y sont parfaitement lisibles. Je leur indique que je ne vis plus en FRANCE et que le certificat de cession est en Préfecture. Voulant encore bien faire, je leur transmets un document réservé aux Préfectures (fiche synthétique du système des immatriculations des VL. Document on ne peut plus officiel) Ils restent bloqués sur leur envie de ne pas faire avancer les choses et continuent de me demander un document qui n'est plus en ma possession. Bref Je comprends immédiatement que "l'olivier assurance" souhaite faire trainer les choses. Cette technique utilisée par "l'olivier assurance" est connue.
Je suis encore en train de me battre et vous tiendrai informé de l'avancé.
Bref, assurance à éviter et à déconseiller.
</t>
  </si>
  <si>
    <t>minidou-85716</t>
  </si>
  <si>
    <t>très bon rapport qualité prix, assurance spécialisé dans les motos, j'aurais pourtant aimé que les tarifs baissent un peu</t>
  </si>
  <si>
    <t>alain-s-123869</t>
  </si>
  <si>
    <t>Il est regrettable de constater une augmentation de ma cotisation annuelle alors que mon véhicule est plus ancien d'un an et que j'ai 50% de bonus depuis plus de 9 ans donc pas d'accident déclaré depuis 20 ans !?! De plus votre réponse du 19 juin 2021 ne fidélise pas le client que je suis. cordialement. Alain SCHAFF</t>
  </si>
  <si>
    <t>titine-91851</t>
  </si>
  <si>
    <t>Toujours eu des interlocuteurs  super qui sans le savoir m'ont aidé à faire face à des situations difficiles.</t>
  </si>
  <si>
    <t>jerome-v-108050</t>
  </si>
  <si>
    <t>Un enorme merci pour votre comprehension, pour le remboursement depuis la vente.
Je reviendrai vers vous bientot pour l'habitation  et des parrainages</t>
  </si>
  <si>
    <t>luu-jessica-103709</t>
  </si>
  <si>
    <t>Je me permets de mettre un avis sur cette assurance qui d’après plusieurs échos est une super assurance, ma famille étant assurés chez eux pour leur automobile m’ont fait part de leur professionnalisme alors je me suis précipité de les appeler en toute confiance pour faire une demande de devis. Bien évidemment j’ai envoyé par mail toutes les informations dont ils avaient besoin pour que je puisse recevoir un retour dans les plus bref délais. Après 3 semaines d’attente, je décide de relancer la demande de devis et je n’ai reçu aucun retour. Hier, le jeudi 04/02/2021 j’ai décidé d’appeler directement leur numéro qui est donc le 0969394949 pour demander un devis d’assurance automobile étant donné qu’ils n’ont pas su me répondre via mon mail. Et j’ai eu la patience d’attendre 1 journée entière afin d’avoir un devis correct car j’ai eu une première dame qui m’a donné un premier devis a 112€ en tout risques, un deuxième homme a 150€ en tout risques et un troisième homme me disant que d’après le dossier que les deux autres premiers correspondants avaient crées le siège avait refusé ma demande et ne voulait pas m’assuré. Je ne trouve pas que cette assurance soit professionnelles, ils ne sont la que pour l’argent, ne vous attendais pas a avoir une réponse par adresse mail ou courrier postal. En revanche, ils répondent vite au telephone. Mais apres une journee entiere a attendre, je suis tres déçu de la perte de temps qu’ils m’ont causés. Une journee entiere pour me dire que finalement le siege n’accepté pas de m’assurer et pourquoi? Il n’a aucune excuse. Ah si! J’ai eu un accident 100% responsable en 3 ans de permis, bien sur sa il ne me l’ont pas dit mais je ne suis pas bete au fond de me dire qu’ils ne veulent pas m’assurer par un simple coup de tete et a en lire les commentaires, ils en veulent qu’a notre argent car tout ce qui concerne les reparations apres un sinistre ne les regarde en rien, car tout ce que vous pouvez declare ils en deviennent aveugle. Assurance A FUIR. J’ai des choses a rajouter mais sa serait leur acordé trop d’importance pour rien. Ils vont perdre tout leurs clients a commencer par moi et ma famille.</t>
  </si>
  <si>
    <t>mariia-i-106270</t>
  </si>
  <si>
    <t>Le service en ligne est très clair et structuré. 
Les prix: ils sont très bons mais je suis passée en une catégorie de bonus meilleure cette année mais le prix global de l'assurance a augmenté de plus de 2%. ceci va à l'encontre de mon attente , ma cotisation aurait dû baisser, surtout que le nombre de sinistres en 2020 a dû être inférieur à cause des confinements.</t>
  </si>
  <si>
    <t>rashid-h-115209</t>
  </si>
  <si>
    <t>J'essaye de comprendre pourquoi un relevé de sinistralité pour véhicules de fonction ne vous convient pas: il est spécifié dessus que je n'ai eu aucun sinistre depuis plus de 5 ans, ce qui devrait suffire pour calculer le montant de la police d'assurance.</t>
  </si>
  <si>
    <t>saladin-e-115086</t>
  </si>
  <si>
    <t>Vraiment très satisfaite, le service client est très réactif, un vrai bonheur d’avoir de véritables personnes qui savent répondre aux questions et qui prennent le temps pour leur client</t>
  </si>
  <si>
    <t>anne-89766</t>
  </si>
  <si>
    <t>Notre caravane a été volée en novembre 2019 et depuis aucunes nouvelles d'une proposition de remboursement. Après de multiples appels, toujours là même réponse. Dossier en cours ou vous allez être contactés la semaine prochaine. Nous n'osons pas imaginer ce que cela aurait été en cas de sinistre pour notre habitation.</t>
  </si>
  <si>
    <t>style92i-62988</t>
  </si>
  <si>
    <t>J'ai souscrit et payé la cotisation annuelle hâtivement en moins de 30 minutes maintenant on me réclame des documents sans cesse que j’ai déjà envoyé je ne sais plus quoi faire peut ‘on m’aider à la fin du mois de l’attestation vais-je être rembourser au prorata ou vais-je tout perdre et être résilie  ? A fuir</t>
  </si>
  <si>
    <t>jo13-65598</t>
  </si>
  <si>
    <t>En invalidité cat 2 depuis plusieurs années je ne recois plus ma rente d(invalidité depuis 02/2018
j'ai tel régulièrelent renvoyé les documents par poste et par internet sans obtenir de réponse
j'ai du insister lourdelent pour avoirun resoinsablz en espérant une autre réponse que "il faut attendre pas encore saisi " impossible de savoir si le dossier est bien complet chez eux
reponse du responsable il faut attendre ou renvoyer un dossier et encore un délai de  ou  semaines car beaucoup de retard 
pour une feuille ou il n'y a aucun changement depuis des années on me dit de ne pas m'inquiter  ils me payeront les sommes dues mais en attendant ma banque est en rouge</t>
  </si>
  <si>
    <t>marine974-50352</t>
  </si>
  <si>
    <t>Je ne connaissais pas Néoliane avant de soucrire pour 2016 et après une année je peux dire que je suis satisfaite car j'ai quand même eu besoin de remboursements rapides cette année et j'ai été rassurée de voir que j'ai bien prise en charge. Je peux donc la conseiller car je reste encore une année de plus et j'ai parainée mes parents car passé 60 ans les tarifs séniors sont aussi intéressants.</t>
  </si>
  <si>
    <t>alain-66961</t>
  </si>
  <si>
    <t>ssuré depuis 1 nombre incalculable d'année (fidélité à cette assurance)je viens d'avoir 1 accident de la vie (velo) la cpam ma mis en  invalidité deuxième catégorie interdiction formel de travailler pour la macif  et son médecin mon invalidité ne dépasse pas 10 % donc pas de dédommagement  ..........</t>
  </si>
  <si>
    <t>denis-99496</t>
  </si>
  <si>
    <t>Depuis le début de l'année, la télétransmission n'est toujours pas mise en place malgré de nombreux envoies de l'attestation de droit; donc pas de remboursements. Je leur ai fait parvenir directement les feuilles de remboursements sécu depuis le 23 septembre, bien-sur pas de réponse malgré deux cout de téléphones. c'est inamissible !
JE DECONSEILLE ABSOLUMENT CETTE MUTUELLE.</t>
  </si>
  <si>
    <t>nouvet-t-127454</t>
  </si>
  <si>
    <t>Je suis satisfait de tous chez l'olivier et de mon contrat je recommande à des amis et fortement aux personnes qui désire une assurance à moins de coût</t>
  </si>
  <si>
    <t>quentin-r-129479</t>
  </si>
  <si>
    <t>Je suis satisfait du service, efficace, rapide, utile, pratique, avec mes remerciement, cordialement, votre bien dévoué Quentin Rey. joignable au 0630</t>
  </si>
  <si>
    <t>delphine03-57551</t>
  </si>
  <si>
    <t>C'est ma mutuelle depuis 24 ans, j'en suis très satisfaite.</t>
  </si>
  <si>
    <t>pat-106594</t>
  </si>
  <si>
    <t xml:space="preserve">franchement c'est un désastre !!! on ne peux ni les avoir au téléphone ni par e_mail  j'ai meme envoyer une lettre en recommandé sans réponse !!!!! un fiasco total je ne la recommande pas!!!!!! aucun remboursement depuis février effectuer visite médical payer de ma poche sans remboursement mais ils n'oublie pas les prélèvement tous les mois !!!!!!!!!pas mieux que leurs concurrent (april) A QUI FAIRE CONFIANCE,,????????
</t>
  </si>
  <si>
    <t>richard--l-132470</t>
  </si>
  <si>
    <t>Je suis satisfait de vos tarifs et de la simplicité pour souscrire mon contrat d'assurance ainsi que des explications détaillées de l engagement des deux parties</t>
  </si>
  <si>
    <t>dargoth-61662</t>
  </si>
  <si>
    <t>N° 287.183
C'est mal parti avec cette société. Le prix est intéressant, certes,. mais on n'a pas de vrais conseillers au téléphone.
J'ai payé la cotisation annuelle, puis j'ai dut appeler pour avoir une attestation provisoire 
 J'ai envoyé  tous les documents demandés et depuis plus rien ne bouge. Quand on appelle le service client on tombe sur un centre d'appel  qui à même du mal à analyser 2 documents, et qui n'a visiblement aucun pouvoir..</t>
  </si>
  <si>
    <t>jennifer-f-131321</t>
  </si>
  <si>
    <t xml:space="preserve">Je suis satisfaite au niveau des tarif
Je suis satisfaire du délai de traitement
Je viens de souscrire chez vous je vous donnerai un avis un peu plus tard 
</t>
  </si>
  <si>
    <t>christophe89270-101165</t>
  </si>
  <si>
    <t>ASSURE DEPUIS SEPTEMBRE 2020 POUR MA CHIENNE ELLE S EST FAIT UNE ENTORSE AVEC POSE ATELLE ET RADIO ... J AI ENVOYE LA FEUILLE DE SOIN AINSI QUE LA FACTURE ET UNE ATTESTATION DE LA PART DU VETERIENAIRE IL Y A LA DATE SUR LA FACTURE ET SUE L ATTESTATION. ON DEMANDE A MON VETO D EXPLIQUER LES CIRCONSTANCES DE L ACCIDENT... IL NE PEUT PAS  ETRE PRESENT CHEZ MOI MON VETO A SUIVRE MA CHIENNE... ASSURANCE NUL JE VAIS FAIRE OPPOSITION ET PERSONNEL MAL AIMABLE ET QUI RACONTE N IMPORTE QUOI A FUIR ...J AI ENVOYE PAR MAIL LES PAPIERS ONT ME DIT QUE NON. JE VAIS SAISIR LES AUTORITES COMPETENTES</t>
  </si>
  <si>
    <t>marty38-56216</t>
  </si>
  <si>
    <t>+ 25% en 1 an et tout ça sans accident responsable.</t>
  </si>
  <si>
    <t>thery-110208</t>
  </si>
  <si>
    <t>Toujours a devoir courir après mon maintien de salaire, je passe mon temps à leur écrire des mails...! J'envoi correctement tous les papiers, justificatifs et autres... de la preuve que je suis à demi-traitement et en arrêt maladie mais il y a toujours beaucoup de retard! Là, j'attends encore mon maintien de salaire de janvier, février et mars!!! Malgré les relances, ils ne me répondent "jamais" (où pour me dire "j'envoi votre demande au service concerné") En attendant, les factures tombent et à cause d'eux je vais devoir payer des agios à ma banque!!! 
Pour récupérer le paiement mensuel de la prévoyance mutuelle, il y a du monde mais pour compléter le demi-traitement de leurs adhérents en cas de besoin, il n'y a personne! 
A quoi sert de payer une mutuelle prévoyance si en cas de nécessité absolue elle n'est pas là pour faire son taf ?!</t>
  </si>
  <si>
    <t>rousselot-d-134933</t>
  </si>
  <si>
    <t>Tout est parfait, je suis particulièrement satisfaite du service, des tarifs et des conseillers téléphoniques qui ont su me renseigner et m'indiquer la formule la plus adaptée.</t>
  </si>
  <si>
    <t>21 décembre 2017 suite à une expérience en décembre 2017</t>
  </si>
  <si>
    <t>tos-59870</t>
  </si>
  <si>
    <t>Un administratif démoniaque. Impossible de résilier mon enfant lorsqu'il a trouver du travail et que la mutuelle de son employeur était obligatoire</t>
  </si>
  <si>
    <t>bally-w-137698</t>
  </si>
  <si>
    <t>je suis satisfaite le prix de mon assurance auto est bien moins cher que celle de ma banque en formule tier essentiel , service client tres reactif basé en france</t>
  </si>
  <si>
    <t>francky59-77177</t>
  </si>
  <si>
    <t>Suite au décès de ma belle-mère, nous avons fourni à notre agence BNP le certificat de décès.  La conseiller financière nous a certifié que nous aurions des nouvelles du service succession et de cardif pour la partie assurance vie sous 8 jours. Apres 8 longues semaines, nous étions toujours sans aucune nouvelle. Nous avons du contacter nous même les 2 services. Cardif a envoyé la demande de justificatifs pour l'assurance vie après plus de 8 semaines. Le service succession ne nous contactait pas pour cause de "retard important" alors que de notre côté nous avions déjà l'acte de notoriété du notaire (succession simple car une seule héritière + ma femme bénéficiaire nommément dans l'assurance vie)
A ce jour, plus de 2 mois après le décès les pompes funèbres  n'ont même pas encore perçu le moindre euros malgré nos relances et celles de la société de pompes funèbres.  Ces 2 services jouent la montre pour ne rien verser et faire traîner les délais. J'ai du tout envoyer en recommandé.  Maintenant quand serons nous réglés? Dieu seul le sait. Nous devons toucher des aides de la mutuelle mais faute de facture acquittée nous serons hors délai par faute de la banque! Quelle qualité de service!!!</t>
  </si>
  <si>
    <t>gl-98326</t>
  </si>
  <si>
    <t xml:space="preserve">Peut faire un effort sur la baisse des cotisations en 2021 la Covid a beaucoup aidé dans ce sens
Sinon assurance qui remplie sa fonction les remboursements sont à l heure
Les réponses aux messages sont un peu long 4/5 jours avant de lire </t>
  </si>
  <si>
    <t>jean-francois-m-121827</t>
  </si>
  <si>
    <t>Je suis satisfait des services et la disponibilité des agents.Suite à mon sinistre dégâts des eaux. Le centre de gestion situé dans le sud ouest est compétent et sympathique. Le centre de gestion  en charge de mon agression  laisse à désirer. j'attends toujours la réponse de l'agent en charge de mon dossier après plusieurs lettres recommandées et appels.   de Grenoble. Pour finir je laisse tomber. Je demanderai à une autre assurance dont Pacifica de gérer le dossier.</t>
  </si>
  <si>
    <t>jac25-81968</t>
  </si>
  <si>
    <t>En litige pour un sinistre que l'olivier assurance ne veut pas prendre en compte malgré que je soit assuré tout risque et au max niveau bonus. J'ai demandé de me transmettre leur refus par courrier ou mail que je puisse me retourner, je n'ai toujours rien reçu. L'olivier assurance, parfait si il ne vous arrive rien. Les choses se compliquent avec un sinistre responsable...</t>
  </si>
  <si>
    <t>sarah-f-111589</t>
  </si>
  <si>
    <t>Je ne suis pas satisfaite car toujours pas de carte verte, je ne la reçois plus et pas de suivi, jamais d'appel et augmentation annuelle de la cotisation sans raison...</t>
  </si>
  <si>
    <t>melimo1201-63018</t>
  </si>
  <si>
    <t>Très bon rapport, à l'écoute... bonnes propositions                                                 ........</t>
  </si>
  <si>
    <t>mox-58987</t>
  </si>
  <si>
    <t>Client 276463. Premier contact positif par téléphone le Vendredi 10 Novembre 2017, conseillère aimable et questions très précises, explications convenables, devis conforme au tarif annoncé au téléphone. Documents envoyé le soir même et mail de demande de confirmation envoyé le Lundi 13 Novembre 2017. Réponses de leurs part rapide en deux heures et un autre le soir accusant bonne réception des documents envoyés en pièces jointes et expliquant attendre la confirmation de résiliation de mon ancienne assurance. Appel le lendemain a mon ex assurance qui confirment leurs avoir envoyé la confirmation. Après lecture des avis négatif sur le net je décide de leurs envoyé un email le Mardi 14 avec des demandes plus poussées notamment si se sera les seuls documents demandés. A partir de la tout se complique pas de réponses, relance le Mercredi 15, pas de réponses. Le Jeudi 16 je décide de faire un devis chez un autre assureur par sécurité. Celui ci me propose de meilleures tarifs et comme aucunes réponse de Active Assurance le jeudi soir je décide de me rétracter. Je leur envois un email expliquant ma décision avec un double conforme en pièce jointe de ce que je leurs envois le lendemain en lettre recommandé avec avis de réception. Donc e vendredi 17 envois de tout cela en AR. Réponse le samedi 18 de leurs part s'excusant et expliquant des soucis informatiques et demandant de confirmer ma décision sur la finalisation du contrat. Réponse dans la foulée avec encore en pièces jointes la copie de la lettre, pas de réponse de leurs part, relance le soir même. Le Mardi 21 réponse de leurs part me disant ne pas avoir reçu la lettre AR alors que sur le site de la poste celle ci a été remise le lundi 20 et disant ne pas pouvoir ouvrir la pièce jointe et me demandant de la renvoyé en PDF. Réponse dans la foulée avec encore en pièce jointe la copie de la lettre cette fois ci en PDF. Mardi pas de réponse de leurs part et réception de l'accusé de réception de la poste remis le 20 avec tampon de Active Assurance. Depuis deux autres mail envoyés avec encore les même copie en pièce jointe plus le Scan de l'accusé de réception. Pas de nouvelles depuis hier. Maintenant parlons du numéro surtaxé il est clairement indiqué sur leurs site et ma banque pratique la même chose mais pas a ce tarif exorbitant. 0,80 par minutes ça fais 48 euros de l'heure, c'est moralement et déontologiquement limite a mon sens. Parlons maintenant des frais de rétractation es ce légal? Je ne sais pas trop je vais me renseigner. Pour être tout a fais honnête ils sont en effet indiqué sur le devis initial mais vu que la conseillère du départ insiste lourdement pour avoir le premier règlement en CB on est tenté de ne le lire que après a voir payé vu qu'elle l'envois en direct au téléphone en même temps qu'elle demande le paiement. De plus la encore 60 euros plus 20 euros de frais de dossiers me paraissent limite moralement. Je conseil une extrême vigilance et pour ma part espère être remboursé un jour après ma rétractation dans les 14 jours légaux.</t>
  </si>
  <si>
    <t>04 mai 2020 suite à une expérience en mai 2020</t>
  </si>
  <si>
    <t>frexit-89364</t>
  </si>
  <si>
    <t>Service qui répond rapidement au téléphone et de façon agréable.</t>
  </si>
  <si>
    <t>garnier--findiczew-o-117652</t>
  </si>
  <si>
    <t>satisfaisant au regard des maigres prestations fournies par rapport au prix proposé mais je crois que c est le même problème avec toutes les assurances</t>
  </si>
  <si>
    <t>khemissi-d-124274</t>
  </si>
  <si>
    <t xml:space="preserve">Je suis entièrement satisfait pour le moment du service et des renseignements que les conseillers ont pu m'apporter.
Simple, rapide, efficace et à l'écoute </t>
  </si>
  <si>
    <t>medaye-44317</t>
  </si>
  <si>
    <t>Compagnie pas fiable. J'ai un dossier dégat des eaux qui date de presque 2 ans et toujours pas résolu car ils font tout pour ne pas me rembourser, il cherche toutes les excuses pour ne pas le faire alors comment faire confiance a ce genre d'entreprise ??? J'ai d'ailleurs résilier 2 de mes contrats et il m'en reste un que je ne vais pas tarder a résilier aussi et je ne vous parle pas du service clientèle inexistant et limite arrogant, il faut dire que les plateformes se trouvent a l'étranger et difficile de se faire comprendre avec des personnes qui ont des difficultés a s'exprimer en français. bref en tout cas je déconseille fortement cette compagnie d'assurance. Pour info j'ai trouvé moins chère pour les mêmes garanties.</t>
  </si>
  <si>
    <t>vives-a-124349</t>
  </si>
  <si>
    <t>Souscription rapide et facile, tarifs très attractifs pour un jeune conducteur. Les prestations proposées sont également intéressantes. Je conseille fortement.</t>
  </si>
  <si>
    <t>rs-81206</t>
  </si>
  <si>
    <t>je ne comprends les commentaires ci dessous; SANTIANE et un courtier et non un assureur !!</t>
  </si>
  <si>
    <t>jesuisenpaca-93033</t>
  </si>
  <si>
    <t>Suis très surpris que les commentaires positifs soient absent de la page 1 à 26 ... après on trouve une majorité de commentaires NEGATIFS et ils ont tous leur avatar. On pourrait douter des derniers commentaires, alors que leur campagne publicitaire a repris à la TV. Pour ma part, mauvaise expérience. 1ère année discount, 2ème année remisée, 3ème année vous payez le prix fort !</t>
  </si>
  <si>
    <t>margueritte-j-123707</t>
  </si>
  <si>
    <t>je suis satisfait ; les prix me conviennent ; j'attend ma nouvelle carte verte féfinitive ; et donc comme convenue les prélèvements sont mensualisés j'espère !</t>
  </si>
  <si>
    <t>dechoux-o-128723</t>
  </si>
  <si>
    <t>Je suis satisfait du service client qui m'a rapidement contacté afin de finaliser mon contrat d'assurance par téléphone , je suis néamoins un peu sur la reserve car le conseiller au téléphone m'a annoncé 37€/ mois alors qu'à la lecture du contrat il est question de 42€/mois.</t>
  </si>
  <si>
    <t>girard-b-111123</t>
  </si>
  <si>
    <t xml:space="preserve">Satisfait des tarifs proposés étant un ancien client j’ai toujours eu de bonnes relations avec l’Olivier assurance et niveau réactivité au top 
Cdlt </t>
  </si>
  <si>
    <t>mik1103-56318</t>
  </si>
  <si>
    <t>client chez eux depuis 1ans et demi j'ai voulu faire un transfert d'assurance sur mon nouveau véhicule et stupefaction j'apprend que ses impossible car chez eux ils ne font pas de transfert d'assurance d'un véhicule a un autre 1er fois que je voie sa de la par d'une assurance seul solution qu'ils me propose de résilier mon assurance actuel pour en souscrire une nouvelle au nom de mon nouveau véhicule et bien sur ils me redemande un versement de 2 mois de cotisation puisque ses un nouveau contrat je trouve sa honteux sachant que j'ai toujours payer mes quittance en temps et en heure jamais un retard et que je voulais assurer un 2eme véhicule chez eux prochainement meme pas un geste commercial ou autre et je trouve aberrant de devoir résilier un contrat et d'en souscrire un nouveau juste pour un transfert d'assurance lamentable et incompétent voila ce qui resume cette compagnie d'assurance</t>
  </si>
  <si>
    <t>tout va bien tant qu'on ne leur demande rien. après 18 ans sans incident et suite à un déménagement sur un autre lieu tout en gardant le logis pour lequel on était assuré car propriétaires, la matmut a résilié le contrat parce qu'on n'avait pas renvoyé l'annexe de modification de la responsabilité civile et bien que l'on ait payé la,cotisation.</t>
  </si>
  <si>
    <t>martin-61267</t>
  </si>
  <si>
    <t xml:space="preserve">ma maman est décédée le 27/12/16, nous sommes le 08/02/18 et le dossier reste toujours en cours de traitement. on nous demande et redemande des documents déjà envoyé et bien reçu preuve par mail de retour. puis plus d'un an après on nous demande des papiers, jamais demandé jusqu'aujourd'hui. cela fait plus d'un an que je me bats avec vous sans bien sur pouvoir vous contacter, expliquez moi comment je peux faire mon deuil dans cette situation, ou non repartons toujours en arrière. 
votre incompétence est tel que quand on vous envoie un fichier pdf de trois pages vous n’êtes pas capable de faire défilé celui ci et ainsi vous redemandez encore un papier deja reçu.
enfin bref je pourrais continuez longtemps comme ça
j'en reste la </t>
  </si>
  <si>
    <t>nicolas-v-132541</t>
  </si>
  <si>
    <t xml:space="preserve">Je suis satisfais du prix  de la formule proposé.
Pour la formule tiers maxi
En vous remerciant et faire affaires avec vous à bientôt
Merci cordialement </t>
  </si>
  <si>
    <t>daniel-d-127900</t>
  </si>
  <si>
    <t xml:space="preserve">Très rapide et efficacité .
Merci
Je va proposer chez autres amis aussi car vous êtes les meilleurs 
Je vous remercie encore une fois et bonne courage et cordialement </t>
  </si>
  <si>
    <t>schneider-n-122944</t>
  </si>
  <si>
    <t>J'ai trouvé le service rapide, efficace et adapté.
J'ai reçu un très bon accueil et des conseils personnalisés.
Je suis entièrement satisfaite des conditions.</t>
  </si>
  <si>
    <t>yoanneric06-66001</t>
  </si>
  <si>
    <t>grace aux conseil de l'agent AFER, sur 10650 Euros placé en 16 ans il ne reste que 6500e sur le compte
perte sèche de plus de 4500e en moins de 6 ans 
Ne jamais faire de retrait ou d'avance avec ce compte , car vous paierez 3 fois plus de frais que sur un emprunt pour le même montant , juste pour disposer de votre propre argent</t>
  </si>
  <si>
    <t>christouf42-91650</t>
  </si>
  <si>
    <t>J ai plusieurs véhicules assuré et je n ai jamais eue à me plaindre. Maintenant si certain ne comprenne pas que pendant le covid tout est au point mort. Allez chez un concessionnaire moto pendant le covid, est ce que vous avez vu des concession ouvert. Alors il faudrait réfléchir.</t>
  </si>
  <si>
    <t>william-s-105512</t>
  </si>
  <si>
    <t>Je suis satisfait du rapport qualité prix. Pour une première assurance je suis satisfait des tarifs et services proposés par direct assurance. Merci à eux.</t>
  </si>
  <si>
    <t>dias-d-114024</t>
  </si>
  <si>
    <t>Pour l'instant la souscription et le service client est irréprochable, nul eu à faire à vous en sinistre.
Les prix restent élevés je trouve par rapport au marché</t>
  </si>
  <si>
    <t>faupayaler123-87921</t>
  </si>
  <si>
    <t>Augmentation automatique des cotisations... Je cite "L'article 9.2 des conditions générales précise que l'évolution des cotisations se fait de manière automatique lors de chaque renouvellement annuel en fonction de l'âge de l'animal assuré : 5% jusqu'à 5 ans, 8% jusqu'à 8 ans et 10% au delà."</t>
  </si>
  <si>
    <t>gaspare-c-107776</t>
  </si>
  <si>
    <t>Je trouve que je paye trop cher,n'ayant jamais eu d'accident,depuis que je suis chez vous,je pense mérité un bonus.En attende d'une réponse acceptez mes salutation</t>
  </si>
  <si>
    <t>marcel-a-130532</t>
  </si>
  <si>
    <t>Suite a un dégât des eaux il y a 1 an, beaucoup de démarches trop lourdes et jusqu'à présent aucune réponse de votre part ni du bailleur malgré des courriers de rappel a maintes reprises.</t>
  </si>
  <si>
    <t>21 février 2019 suite à une expérience en février 2019</t>
  </si>
  <si>
    <t>cedcap-71539</t>
  </si>
  <si>
    <t>Gestion lamentable des sinistres, un prêt de véhicule non assuré suite à l'immobilisation de mon propre véhicule qui se retrouve vandalisé pour cause de demande d'expertise de cette dite assurance.. aucun recours possible. Une assurance inhumaine, non respecteuse de ses sociétaires qui ne pense qu'à ses profits avant le reste...  Assurément humain, cela sonne tellement creux.</t>
  </si>
  <si>
    <t>cory0305-56982</t>
  </si>
  <si>
    <t>Apres avoir été assuré chez eux pendant un an, je les ai appelé pour leur communiqué une nouvelle adresse, et en même temps payé pour les 6 suivants mois 282 euros..J'ai donc fait mon changement d'adresse par tel et payé mes 6 mois par carte bancaire. Mes 6 mois étant écoulés et ne recevant aucun mail de leur part pour mon futur paiement je les ai donc appelé leur disant que je n'avais reçu aucun mail de leur part me rappelant qu'il était temps de payer.Leur éponse était que c'était normal car j'ETAIS RESILIE !!!! sans courrier ni mail de leur part .... demandant plus de détails, j'apprend que j'ai étais résilié car je n'avais pas payé 7euros 71 pour changement d'adresse !!!ils m'ont résilié 5 semaines après avoir payé les six mois !!!!Je n'ai reçu aucun mail, aucun courrier me demandant ces 7.71 euros..ni aucun courrier, ni mail me parlant de ma résiliation...J'ai conduit pendant des mois pensant être assurée !!!!Demain j'ai un rendez vous légal pour une plainte de mise en danger..</t>
  </si>
  <si>
    <t>mikakev2-105144</t>
  </si>
  <si>
    <t>Veuillez toujours enregistrer par mesure de précaution vos interactions téléphoniques avec eux. C'est extrêmement important.
Mon véhicule a été endommagé par un tiers, il fut reconnu coupable aux yeux de la justice.
Cela fait un an, maintenant je n'ai jamais été remboursé, l'olivier me demande de voir directement avec l'assurance du tiers donc de faire leur travail et use de prétextes fallacieux pour ne pas assumer ses responsabilités. Ni l'assurance du tiers, ni la justice, ni moi, ne comprenons pourquoi l'olivier ne fait pas son travail.</t>
  </si>
  <si>
    <t>10 juin 2019 suite à une expérience en juin 2019</t>
  </si>
  <si>
    <t>nhvda-76573</t>
  </si>
  <si>
    <t>Assurée à la Matmut depuis plus de 10 ans sans aucun sinistre. Au 1er accrochage ( un bus a embouti mon pare-chocs arrière alors que j'étais à l'ARRET), la Matmut me juge responsable à 50 pour cent.  Suite à mon courrière de contestation au service sinistre, ce dernier me contacte et campe sur ses positions sous prétexte que le conducteur du bus a coché la case: doublait, et non: changeait de file. Résultat des courses: la moitié de la franchise est à ma charge et malus de 50 pour 100 pour l'année prochaine! Ma propre assurance m'impute une responsabilité dans un sinistre  dont je suis la victime. L'objectif serait il d'augmenter les cotisations pour l'année suivante sous un prétexte fallacieux ? J'envisage très sérieusement de résilier tous mes contrats à la Matmut( autos, habitation, etc)</t>
  </si>
  <si>
    <t>lf45-101813</t>
  </si>
  <si>
    <t>En cas de gros sinistre ne pas hésiter à appeler votre expert (que vous paierez - mais vous aurez une meilleure estimation. Celui de la MACIF minimise beaucoup trop l'étendue des dégâts.
L'assistance juridique n'est pas efficace et les forfaits des participations  avocat proposés sont bien en dessous des tarifs pratiqués. Du coup impossible de se lancer dans la bagarre ...
Je suis très déçu ....</t>
  </si>
  <si>
    <t>postic-e-111553</t>
  </si>
  <si>
    <t>ras service fluide , pas de problème particulier à signaler sur le fonctionnement de l'interface du site. La procèdure est simple et accessible, je recommande pour le moment.</t>
  </si>
  <si>
    <t>aurel-69639</t>
  </si>
  <si>
    <t>Client depuis toujours. Le service client est au top. Les tarifs sont très élevés  et augmente fortement d année en année malgré 50% de bonus et aucun accident responsable. Dommage !!!</t>
  </si>
  <si>
    <t>olivier--z-124270</t>
  </si>
  <si>
    <t>Je suis très satisfait de la rapidité et des prix par rapport à d’autres assurances qui offre les mêmes garantie d’assurance encore merci à toute l’équipe</t>
  </si>
  <si>
    <t>11 octobre 2018 suite à une expérience en octobre 2018</t>
  </si>
  <si>
    <t>eugenie40-67576</t>
  </si>
  <si>
    <t>Incompétents finis - Passez votre chemin
Pour un accident ayant eu lieu en avril.
Aucune communication pour m'indiquer qu'il faut joindre le remorqueur de la moto pour ne pas payer les droits de gardiennage, j'ai du faire toutes les démarches en étant bien mal en point.
Les ennuis commencent, les torts doivent être décidés. Les CRS sont dispo pour leur transmettre le rapport d'accident, mais malgré ce qu'ils m'annoncent, ils ne les ont jamais contacté et attendent que ça tombe du ciel. Je dois alors leur fournir le dossier moi meme.
En attendant pour pas avoir de frais de remorquage pour rappatrier l'épave de la moto chez moi, je dois aussi me charger de la vente de l'épave. Ben oui, les torts ne sont pas décidé, donc ils se dédouannent de faire toute action pouvant faire avancer le dossier...
Juillet il m'annoncent enfin que je ne suis pas en tort.
J'attends mon paiement. Aout rien. Je relance toutes les semaines, ils font les morts. au final, c'est pour qui doit relancer l'assurance allianz puisque eux ne sont que courtier. 7 septembre, ils ont enfin l'autorisation de me signer mon chéque. Ils m'annoncent qu'ils me l'ont envoyé le 26 septembre. chéque recu le 11 octobre !
J'ai passé mon temps à les relancer et faire leur boulot !
Fuyez !!</t>
  </si>
  <si>
    <t>bitouny-60230</t>
  </si>
  <si>
    <t>Depuis un accident dont nous ne sommes pas responsables notre véhicule est immobilisé par l'incurie de notre assureur Allianz Allsecur Calypso, qui se défausse du problème sur son expert.</t>
  </si>
  <si>
    <t>kmngbrk-117870</t>
  </si>
  <si>
    <t xml:space="preserve">Depuis mars 2020, en raison de la crise sanitaire, toute mon activité a cessé. Je suis artisan (auto-entrepreneur) vendant mes créations en salons, expos, marchés et foires. Je n'ai travaillé qu'en juillet-août 2020 (sur marchés extérieurs) puis 2 week-ends en décembre. Plus rien jusqu'en juin 2021. De longs mois sans ressource aucune. Pas d'aide de l'Etat. Trop petit...  Par contre, ma cotisation mensuelle d'assurance pro chez Allianz (agence d'Etaples-sur-mer) n'a pas cessé, et a en plus quelque peu augmenté... De qui se fiche t'on? Aucune mesure. Aucun geste fort. Aucun contact du directeur d'agence envers ses "tout-petits" professionnels! J'ai écrit par mail, j'ai téléphoné, et toujours la même réponse depuis mai 2020 : "on vous rappelle, on en parle au directeur..." Déçu par Allianz. Aucune considération pour les petits professionnels de l'artisanat. </t>
  </si>
  <si>
    <t>cortx-101577</t>
  </si>
  <si>
    <t>Une mutuelle efficace avec un service client hyper réactif et à l’écoute. L’accueil téléphonique est top, ils savent expliquer les garanties pas toujours simple à comprendre et m’ont bien conseillé pour le remplacement de mes lunettes.</t>
  </si>
  <si>
    <t>fouad-b-131054</t>
  </si>
  <si>
    <t>Je suis satisfait du service. Le service est rapide et le prix est presque convenable. Le service de l'assistance 0 km devrait être automatiquement inclus</t>
  </si>
  <si>
    <t>amaury-m-127191</t>
  </si>
  <si>
    <t xml:space="preserve">Je viens de souscrire par contre le code de parrainage n'a pas marché pouvez m'aider svp ?
Sinon tout s'est bien passé tout à été clair, les offres sont intéressantes </t>
  </si>
  <si>
    <t>mimounprune-67391</t>
  </si>
  <si>
    <t>A fuir. Ne rembourse rien en cas sinistre automobile. Il m'ont réparer la voiture et un mois apres tout tombait en ruine. Ni le garagiste ni lexpert se mouille. Vehicule a plus de 100.000 euros. Une honte. Expert verreux.  J'avais 30 contrats chez eux. C'est terminé. Au revoir axa et bon débarras.</t>
  </si>
  <si>
    <t>jerome-96680</t>
  </si>
  <si>
    <t xml:space="preserve">Assuré tous risques
Voiture volée + clés volées dans ma poche.
Refus d'indemnisation par principe en recherchant la petite ligne
Les problèmes arrivent quand il y a sinistre!
</t>
  </si>
  <si>
    <t>nono-72064</t>
  </si>
  <si>
    <t>Assurée depuis des années a la maaf nous on résilié car mon mari a eu 2accidents donc dès que vous ' avez rien tout va bien vous pouvez payer mais on vous résilie du jour au lendemain pas très professionnel</t>
  </si>
  <si>
    <t>omar-o-133604</t>
  </si>
  <si>
    <t>Satisfait sauf qu il n existe pas de mondialisation ce qui empêcherait beaucoup de personne de souscrire  donc payer l année d un seul coup sa fais beaucoup</t>
  </si>
  <si>
    <t>vincent-58070</t>
  </si>
  <si>
    <t>. Des degats non pris sur une aile car celle ci avait des rayures auparavent. Bref je me retouve a devoir changer une aile a mes frais suite a un accident dont je ne suis pas responsable. En passant client depuis 10 ans sans aucun sinistre auto!  L assureur cherche a minimiser ses frais!</t>
  </si>
  <si>
    <t>desacci-69132</t>
  </si>
  <si>
    <t>Jamais vu une assurance aussi incompétente !
Mandate des "expert" qui ne savent pas trouvé une fuite, puis une fois la fuite trouvé, met en charge de votre dossier des entreprises incapable de vous appeler pour fixer un RDV (Sonne un soir à votre porte sans que vous ne soyez au courant....).
Plus de 3 mois pour une simple fuite venant des toilettes et ce n'est toujours pas réglé.
Assurance à fuir !</t>
  </si>
  <si>
    <t>thierry-v-116750</t>
  </si>
  <si>
    <t xml:space="preserve">le prix est correct et  compétitif face à la concurrence; part contre une augmentation de 16% d'une année sur l'autre me parait exagérée. Si l'année prochaine, une hausse s'avère être identique je me verrai dans l'obligation d'aller voir ailleurs.
</t>
  </si>
  <si>
    <t>guy-99546</t>
  </si>
  <si>
    <t>j ai eu un sinistre en 10 ans mon compteur a pris feu , un artisan a résumé sur facture son intervention
et là on se retrouve aux abonnés absents le credit mutuel réclame des papiers supplémentaires , j 'ai 
beau protester que nenni
alors je m'aperçois en consultant des concurrents que je paye 40 % plus cher 
je suis client de cette banque depuis 20 ans , mais surtout fuyez leur service assurances !</t>
  </si>
  <si>
    <t>de-sousa-antonio-p-124208</t>
  </si>
  <si>
    <t>Le prix me convient!!! Très rapide et votre gentillesse nous on fait plaisir !!!!! Heureux de travailler avec vous !!! Nous espérons que tout ce passe bien</t>
  </si>
  <si>
    <t>jean-marc-d-127066</t>
  </si>
  <si>
    <t>Trai bien rapide facile pas chère super bien merci site trai facile et bon compromis pour sa moto tou risque et trai rapide vive la moto vive les motar</t>
  </si>
  <si>
    <t>esa-103061</t>
  </si>
  <si>
    <t>Je note 1 car zéro n est pas possible. C est à un niveau 0 que je qualifie le service client de cet  assureur qui vous ballade d un interlocuteur à l autre sans que rien de concret ne se passe.  Il m assure que mon remboursement de cotisations va m être adressé et puis deux semaines plus tard et malgré des relances je suis informée que les choses ne sont pas réglée  car les premiers chèques de Remboursement avaient  été adressés à une adresse erronée...seule  le retour de ces chèques à leur niveau leur permet de sm adresser un chèque ou un virement de remboursement . Or il y'a deux semaines l assureur m'a demandé des lettres de désistement qui ont été envoyes par mes soins pour être justement remboursée mais uniquement par chèque !!!  Un enfer et deux mois que cela dure ! C est insupportable</t>
  </si>
  <si>
    <t>mop-55234</t>
  </si>
  <si>
    <t>Cardif nous fais traîner volontairement  2 dossiers chez j ai renvoyer 4 fois les dossiers manque toujours des papiers que j'ai fourni dossiers ouvert l année derniere et toujours pas de réponse ou que du vague vraiment impressionnant  sans citer des prélèvements qui m ont été fais pendant plus de 2 ans  pour une assurance inexistante  la  justice</t>
  </si>
  <si>
    <t>babakila-j-131114</t>
  </si>
  <si>
    <t xml:space="preserve">Satisfait, des difficultes quant au montant lors du premier appel pour finaliser un devis mais au final
Lors du second tout a ete resolu et a abouti. </t>
  </si>
  <si>
    <t>nicois-98953</t>
  </si>
  <si>
    <t>Suite à un accrochage, reconnu non responsable, j'attends toujours le remboursement de la franchise de 400€.
L'accrochage a eu lieu il y a 2 ans et demi !!!!!
Je les appelle, au moins, une à deux fois par mois par téléphone et le discours est toujours le même "on va relancer ......."
J'ai vraiment l'impression d'être pris pour un imbécile (et je reste poli) ! C'est honteux.
Et impossible de joindre quelqu'un d'autre qu'une personne au standard. 
Impossible de joindre quelqu'un dans le service concerné. 
Impossible de joindre quelqu'un qui puisse nous dire réellement ce qu'il se passe. 
Impossible de joindre un responsable.
Je regrette vivement de m'être assuré chez eux.
Dès que j'aurai obtenu le remboursement de la caution, je quitte PEYRAC !</t>
  </si>
  <si>
    <t>daoudi-a-109554</t>
  </si>
  <si>
    <t xml:space="preserve">Je suis satisfait du service et le prix me convient je recommande vivement cette assurance jeune et dynamique excellente qualité 
Merci cordialement 
</t>
  </si>
  <si>
    <t>dawson-110537</t>
  </si>
  <si>
    <t>Je n'ai jamais réussi à les contacter sauf en payant et ils n'ont pas réussi à me répondre clairement et m'ont renvoyé vers une centrale ce que je ne souhaitais surtout pas car je me fais balader depuis trop longtemps.
À fuir, irrespectueux et ne travail jamais !!!!!</t>
  </si>
  <si>
    <t>cedric-b-126085</t>
  </si>
  <si>
    <t>Les tarif sont intéressant, et surtout, je suis très agréablement surpris par l'ergonomie du site pour le devis et la souscription en ligne. Bravo !!!</t>
  </si>
  <si>
    <t>issam-b-108094</t>
  </si>
  <si>
    <t xml:space="preserve">Je suis très satisfait du service et de l’accueil téléphonique même des fois ne répondent pas tout de suite ils vous rappelle juste après, prix très correct je vous le conseille vivement. 
Cordialement,
Issam BENMOUSSA </t>
  </si>
  <si>
    <t>michel-m-124906</t>
  </si>
  <si>
    <t>les prix c'est n'importe quoi.je souhaite d'urgence avoir un numéro de téléphone d 'un responsable .
cela fait 2 mois que j'essaie d'assurer 4 voitures avec 4 chauffeurs différents.
si les conversations sont enregistré , AXA DEVRAIT les écouter!!!
je pense devoir prendre des décisions non  plaisantes
a bon entendeur !</t>
  </si>
  <si>
    <t>rvisa-79963</t>
  </si>
  <si>
    <t>Utilisation de clause abusive obligation de fournir un mandat de prelevement alors que vous avez réglé votre cotisation consequence du refus sequestration de carte verte</t>
  </si>
  <si>
    <t>06 juin 2020 suite à une expérience en juin 2020</t>
  </si>
  <si>
    <t>sf-90277</t>
  </si>
  <si>
    <t>Assuré depuis 5 ans chez Lolivier j'ai malheureusement eu un sinistre, et là, catastrophe, refus de prise en charge pour un motif fallacieux, difficultés à les joindre,  attente inacceptable.
 J'ai recherché un tarif en souscrivant chez eux, or ce fut une énorme erreur, j'ai payé près de 900 euros par an en tout risque pour une seat ibiza et finalement ils ont réussi à s'affranchir de leurs responsabilités. SURTOUT FUYEZ</t>
  </si>
  <si>
    <t>juhli-67863</t>
  </si>
  <si>
    <t>Attention avec cet assureur, il prend votre argent avec un sourire jusqu'aux oreilles, évidement, mais si vous en avez besoin ... ola .. je touche à un sujet sensible ... no comment ! ... à fuir !</t>
  </si>
  <si>
    <t>pablo-l-117790</t>
  </si>
  <si>
    <t xml:space="preserve">satisfat  pour l'efficacite
apres notre prmeier contrat je pas des avis negatifs 
que soit au bureau ou dans le depannage j'etait toujours bien traite et tojours a l' ecoute </t>
  </si>
  <si>
    <t>rfg44000-65019</t>
  </si>
  <si>
    <t>Assurance uniquement pour les clients ayant un compte au Crédit Agricole pour bénéficier  du site web.</t>
  </si>
  <si>
    <t>laura-b-132724</t>
  </si>
  <si>
    <t>Je suis satisfais dans l'ensemble les prix sont résonnables l'inscription et le devis sont relativements facile à faire après à voir maintenant dans le temps.</t>
  </si>
  <si>
    <t>rachid-93535</t>
  </si>
  <si>
    <t>Une bonne assurance je recommande j'ai eu un accident à l'étranger et tout s'est bien passer avec cette assurance j'ai était remboursé pour les réparations de mon véhicule rien a dire</t>
  </si>
  <si>
    <t>chevallier-d-128839</t>
  </si>
  <si>
    <t>Conseillère agréable , à su répondez à toute mes questions , rapide et efficace. Concernant les prix , ils restent compétitifs , première expérience chez vous , en espérant que tout se déroule pour le mieux</t>
  </si>
  <si>
    <t>contrat-maaf-93149912-100085</t>
  </si>
  <si>
    <t>ancien assure aupres de cette compagnie.apres sinistre une duree de surveillance avant resiliation etait prevue duree UN AN information donnee par la direstrice d agence ALENCON pour une raison qui m echappe la duree est prolongee soit 2 ANS.la directrice d agence ne respecte pas ses engagements.j ai donc resilie mes 3 contrats auto.  la multirisques habitation et  mon petit fils va reslier son contrat auto et ne souscrira pas une multirisques habitation aupres de la MAAF ou j etais pourtant assure depuis 30 ans.il est vrai que les gros problemes actuellement sont la COMMUNICATION est le DIALOGUE.salutations</t>
  </si>
  <si>
    <t>khalil-a-106143</t>
  </si>
  <si>
    <t>Je suis satisfait du service.
Le prix est un peu cher.
Je souhaiterais obtenir une réévaluation du tarif proposé.
Je souhaiterais obtenir un nouveau tarif.</t>
  </si>
  <si>
    <t>06 juillet 2018 suite à une expérience en juillet 2018</t>
  </si>
  <si>
    <t>lamyaa-65314</t>
  </si>
  <si>
    <t xml:space="preserve">À fuire,service commercial,service client incompétents et pire l'assistance Opteven,incompétents,agressifs,raccrochent au nez,font n'importe quoi et remettent la faute sur les différents prestataires alors que j'ai les preuves écrites. Tous les prestataires m'ont dit la même chose "on a l'habitude avec Opteven de faire le travail à leur place" et moi aussi j'ai dû faire le travail à leur place et m'excuser auprès des prestataires. J'ai remonté mes réclamations avec les preuves écrites au mediateur d'Eurofil (filiale d'Aviva),qui a lui même reconnu l'incompétence de cette assistance,qui a remonté les informations auprès de sa direction ( Aviva) et de la direction d'Opteven en indiquant qu'il n'avait pas d'espoir d'un retour de leur part et surtout d'une action donc après moins de 2 mois assurés chez eux,je vais résilier avec l'accord du médiateur et prendre une assurance et une assistance compétente et sérieuse car en 16 ans d'assurance auto dans différentes assurances,je n'ai jamais vécu un cauchemar pareil. Avec un bonus 51 et aucun sinistre,je ne vais pas avoir de mal à trouver une VRAIE assurance avec des agences et avoir à faire à des personnes physiques plutôt que des teleconseillers qui se permettent ce qu'il veulent car ils sont derrière un téléphone. </t>
  </si>
  <si>
    <t>laurent-69991</t>
  </si>
  <si>
    <t>ATTENTION ! Jeune entrepreneur, je suis très régulièrement sollicité par des appels téléphonique des courtiers de Néoliane. Activité louche ! Se fait passer pour le centre de gestion des entreprises...</t>
  </si>
  <si>
    <t>rowel-112753</t>
  </si>
  <si>
    <t xml:space="preserve">Premier rendez-vous chez le véto avec cette assurance, je vous avoue avoir pris peur avec tout les avis que j'ai pu voir, même si certains me semble infondé puisque tout est indiquer dans le contrat.
Et finalement Bonne surprise, délais de remboursement inférieur à une semaine après déclaration complète  du sinistre. Echange par mail et téléphone parfait, je souhaitais savoir comment remplir pour ne pas avoir de soucis et les personnes était très à l'écoute. 
Certes sur le contrat il est indiquer 100% mais il y a tjr une franchise (comme sur les voiture) elle est écrit juste en dessous le tableau disponible h24 dans notre espace, mais je préfère payer ma franchise que l'entièreté de l'opération. Un peu comme nous pour des lunettes ou autres en fin de compte ^^ 
Je suis satisfaite de cette assurance ( pour info j'ai pris la formule complète c'est l'entre deux) </t>
  </si>
  <si>
    <t>lille3456-59105</t>
  </si>
  <si>
    <t>Impossible de radier mes enfants devenus indépendants de ma mutuelle Harmonie Mutuelle malgré une demande de radiation  en recommandé et un an que cela dure alors qu'ils n'ont même pas le droit de garder un contrat familial avec des "enfants" de 23 et 28 ans, non  à charge des parents.... On croit rêver sauf que c'est pas du rêve.... lamentable ! Le pire c'est quand ils vous annoncent qu'ils refusent la radiation... alors qu'ils sont dans l'illégalité à maintenir le contrat</t>
  </si>
  <si>
    <t>ness-124113</t>
  </si>
  <si>
    <t xml:space="preserve">Assurance qui n a rien d"assurement humain" J ai un degat des eaux , la declaration de sinitre a ete faite fin juin. A chaque fois que j appelle j ai un interlocuteur different car il s agit d une plateforme . Apres avoir envoyer la declaration de sinistre , et ne pas avoir de nouvelle je finis par appeler et là, une demande d expertise est enclenchee. Ce dernier me repond au bout de 6 jours pour une expertise fin aout. J ai beau leur dire que c est urgentissisime que des personnes ne dorment pas car il s agit d un immeuble et que plusieurs personnes sont impactees, que cela s aggrave de jour en jour , la.gmf s en fout totalement , il justifie le delai par les conges et le fait qu il ait beaucoup plu en juin dans le val de marne. Il me semble quand meme que les intemperies ont lieu toute l annee. Est il normal que le delai soit justifié par la pluie , les conges et j ai meme eu droit a " l experte mange en une demi heurr " Je leur ai demande de contacter un autre expert pour savoir s il y a d autres dispo mais la.reponse est negative J aimerai bien faire un clip pour dire la verite , il n y a rien d "assurement humain " comme leur dit leur pub dans la.gestion de mon dossier. Je leur ai dit que je suis enceinte de 6.5 mois mais non cela change rien ..Quand on a un degat des eaux qui s empire de jour en jour et qui contraint nombre de personnes a des difficultes , on fait tout pour les aider. Et les intemperies et les conges d ete ne sont pas une excuse pour dire " on s en fout de votre probleme , c est notre delai qui nous va tres bien à nous et nous dormons tres bien avec ". Je suis ecoeuree par tant d indifference et de mepris..c est a en pleurer. Il devrait y avoir un numero clausus , inutile de faire de la pub pour avoir plus de clients si la GMF n a pas les ressources Humaines pour gerer les sinistres. L assurance ce n est pas uniquement encaisser un maximum de cotisations et laisser les sinistres avec leurs dommages.
Et quand aux avis positifs , j aimerai bien connaitre quel est leur delai pour que l expert passe ? </t>
  </si>
  <si>
    <t>delarue-t-137717</t>
  </si>
  <si>
    <t>Reprise du bonus depuis la délivrance de mon permis de conduire malgré le fait que je n'ai été que conducteur secondaire ! Explications, clairs, nettes et précises ! PARFAIT !</t>
  </si>
  <si>
    <t>marc-r-128692</t>
  </si>
  <si>
    <t xml:space="preserve">Très satisfait 
Souscription rapide 
On ne perd pas de temps on va à l’essentiel 
J’aime le système de prendre des options à la carte sans avoir besoin de souscrire l’offre la plus élevée </t>
  </si>
  <si>
    <t>kherraz-h-127056</t>
  </si>
  <si>
    <t>Je suis vraiment satisfait merci c'est une bonne assurance je suis vraiment très content de vous vous êtes une bonne assurance elle est a bon prix bonne journée</t>
  </si>
  <si>
    <t>nanette-80535</t>
  </si>
  <si>
    <t xml:space="preserve">Je suis cliente depuis longtemps (vers 1992) avec la société Santiane que j’apprécie énormément, preuve de ma fidélité. Et mon interlocuteur : Gwendal  attire  mes compliments pour la clarté de ses explications, sa politesse, la promptitude. Je tiens à l’en remercier vivement.
Elyane Gorsira
</t>
  </si>
  <si>
    <t>laurent-76465</t>
  </si>
  <si>
    <t>Assuré depuis que je suis majeur à la GMF, rien à signaler quand tout va bien, mais quand, suite à un sinsitre, je suis sans véhicule car le dépanneur agréé GMF à livré mon véhicule au garage en charge des réparations 5 heures aprés l'heure prévue, me laissant ainsi sans moyen de locomotion, le garage est le garage Marengo de Marseille, surement repris par un fils ou une fille à papa, totalement incompétents et qui heureusement au vu des comptes publiés ou non ne devrait pas tarder à fermer, la GMF prévenue de la situation n'a fait aucun geste commercial, ce qui me contraint a la quitter le choix de ses partenaires ayant déjà été signalé sans aucune action de leur part.</t>
  </si>
  <si>
    <t>pascal-d-126108</t>
  </si>
  <si>
    <t>Satisfait du service, c'est rapide et clair. Après un peu de temps si cette sensation se confirme je passerai sans doute mes autres contrat auto chez direct.</t>
  </si>
  <si>
    <t>patricia-bau-96472</t>
  </si>
  <si>
    <t xml:space="preserve">A fuire!!!!
Délai de Remboursement extrêment long, demande une quantité incroyable de justificatifs pour être remboursé.
'6mois que nous attendons nos remboursement et toujours  rien à l' heure actuelle malgré les justificatifs envoyé. Au téléphone on nous répond et quand cela deviens trop compliqué à nous répondre on nous raccroche simplement au nez. </t>
  </si>
  <si>
    <t>mumu13004-79132</t>
  </si>
  <si>
    <t>A fuir!!!Ils profitent pour augmenter les prix tous les ans sans que vous en soyez informé!!C'est honteux de profiter des soucis de santé de nos animaux pour faire fortune!!</t>
  </si>
  <si>
    <t>mickael-n-131935</t>
  </si>
  <si>
    <t>Je suis très contente prix vraiment raisonnable pour un scooter merci au site april moto j'ai totalement confiance en cette assurance assuré le jour même</t>
  </si>
  <si>
    <t>maedi-109096</t>
  </si>
  <si>
    <t>A combien se sont élevés vos frais de dossier? Assurance proposee par le courtier, chargé du dossier de financement de notre projet immobilier, qui a sûrement flairé notre naïveté.....</t>
  </si>
  <si>
    <t>rogeaux-j-117967</t>
  </si>
  <si>
    <t>Satisfait des renseignements donnés et la rapidité d'exécution des contrats. Des conseillers compétents et à l'écoute de leurs clients. Des prix attractifs.</t>
  </si>
  <si>
    <t>marc-j-125116</t>
  </si>
  <si>
    <t>moi je vous dit bravos a vous continuer comme sa c'est super vous est tous génial  en tout cas moi qui est chez vous je suis content car en cas de sinistre j'ai été très content que vous soyer la pour moi est surtout pour ma situations merci a vous</t>
  </si>
  <si>
    <t>sebastien-r-130145</t>
  </si>
  <si>
    <t>rapide, efficace le seul reproche que je peux faire est que la garantie corporel serai mieux si elle était inclus et non en option. Même si le montant serai égal, je parle juste du côté logique du contrat.</t>
  </si>
  <si>
    <t>frot-d-126177</t>
  </si>
  <si>
    <t>Je trouve que les devis ont fortement augmenté en 1 mois. Plus de 150 euros. Sinon, le site est très bien fait. J'espère ne pas avoir d'accident!!!!!!</t>
  </si>
  <si>
    <t>pascal-69630-129421</t>
  </si>
  <si>
    <t xml:space="preserve">Des collaborateurs très performants et surtout qui écoutent. 
Force de conseilles, force d'aides, Force compréhensions. A tous les appels que j'ai effectué, les conseillers de générations vous répondent avec un très grand professionnalisme. Il est très rare a ce jour, d'avoir des personnes qui vous communiques des informations viables et efficaces. Un Immense Bravo, a toute l'équipe de génération. Vous êtes vraiment des PROS  </t>
  </si>
  <si>
    <t>billboard-36-51878</t>
  </si>
  <si>
    <t xml:space="preserve">Je déconseille Assur bon plan 
Impossible de joindre le service gestion ! Ne répond pas au mail ni au téléphone 
Service client qui laisse vraiment à désirer 
Temps que vous avez besoin de rien tous vas bien mais si vous leurs demander n'importe quelle document ou autres oublié! </t>
  </si>
  <si>
    <t>catherine-p-131308</t>
  </si>
  <si>
    <t xml:space="preserve">Satisfaite mais j’aurai souhaité avoir l’option prélèvement mensuel 
Sinon les prix sont très correct 
Devis et souscription au contrat rapide et simple </t>
  </si>
  <si>
    <t>davidniny-n-113796</t>
  </si>
  <si>
    <t>Je suis satisfait du prix Merci pour votre emabiliter et de la rapidité très satisfait des tarifs je conseil a tout mais proche de passer par vous pour leur moto ou autre</t>
  </si>
  <si>
    <t>alexandra-d-107447</t>
  </si>
  <si>
    <t>je suis satisfaite des tarifs
les personnes qui nous reçoivent au téléphone sont très à l'écoute..
je recommande cette assurance à beaucoup de personnes et je vais faire de la pub.....</t>
  </si>
  <si>
    <t>vanille-76847</t>
  </si>
  <si>
    <t>QUITTE POUR TROUVE MIEUX QUE MA MUTUELLE</t>
  </si>
  <si>
    <t>bangratz19-111444</t>
  </si>
  <si>
    <t xml:space="preserve">
A éviter : frais élevés , performances ( euros et unités de compte )les plus basses du marché 
( cf: Morningstar ) , communication et suivi nuls . Un des boulets de la BNP .
Ne jamais prendre une assurance d'un banque .</t>
  </si>
  <si>
    <t>katy-v-139650</t>
  </si>
  <si>
    <t xml:space="preserve">Les prix ne sont pas assez dégressifs quand on assure plusieurs motos , pour moi 4 véhicules, ça reste trop cher
Conseiller sympathique mais qui a Pas de pouvoir de décision </t>
  </si>
  <si>
    <t>de-mourgues-f-108265</t>
  </si>
  <si>
    <t>les prix sont intéressants je suis satisfait je suis un jeune conducteur et ce n'est pas facile de trouver une assurance à un prix raisonnable je recommande</t>
  </si>
  <si>
    <t>pironneau-g-121119</t>
  </si>
  <si>
    <t xml:space="preserve">Je suis Satisfait de votre accueil téléphonique de la rapidité et du service des informations que vous m'avez transmis lors de notre conversation téléphonique 
</t>
  </si>
  <si>
    <t>pablo-a-125509</t>
  </si>
  <si>
    <t>très facile de souscrire en ligne. top
je'n suis ravi et assuré, en plus les tarifs sont vraiment compétitives a défier toute concurrence. je reviendra pour mes autres véhicules</t>
  </si>
  <si>
    <t>Personnel au téléphone efficace et accueillant</t>
  </si>
  <si>
    <t>frederic-v-108413</t>
  </si>
  <si>
    <t>Rapide et performant ...parfait pour ce deuxième essai 
Tres bon contact avec mon conseiller, qui réagit vite. L interface de signature est simple également.</t>
  </si>
  <si>
    <t>polo-104898</t>
  </si>
  <si>
    <t>je suis assuré depuis 1970 mon père depuis 1963 j'ai toujours été satisfait le seul inconvenient aujourd'hui c'est de ne pas pourvoir régler les sinistres directement dans sont agence choisie .Je tiens à dire que l'agence de Pessac Alouette 33600 le personnel est au top je suis vraiment satisfait de trouver un personnel vraiment à l'écoute et que la fidélité à la Matmut est bien reconnu. Pour mon cas j'ai subi un vol à la roulotte on ma brisé une vitre ,dérobé plusieurs objets non garantie, mon agence de Pessac Alouette a permis avec le siege social Matmut France d'obtenir une somme non négligeable pour fidélité .je remercie sincèrement de m'avoir aidé pour ce sinistre .  je peux ajouté que j'ai subi un cambriolage en 1991 et bien là aussi j'ai été satisfait de mon assurance.</t>
  </si>
  <si>
    <t>moi-78050</t>
  </si>
  <si>
    <t>Très fort en vente mais plus de côte humain et gestion par des personnes non a l écoute qui ont le but de vous dire que c est jamais remboursé</t>
  </si>
  <si>
    <t>id-98650</t>
  </si>
  <si>
    <t>Ils traitent très mal leur client par téléphone
Aucune information du traitement de votre dossier
Lenteur inacceptable des dossiers, 2.5 mois sans véhicule ni pouvoir commencer les travaux
A fuir absolument !!! je retourne vers mon ancien assureur même si plus cher
Je vais aussi résilier tous mes autres contrats habitation et santé chez eux !</t>
  </si>
  <si>
    <t>marymai--116453</t>
  </si>
  <si>
    <t xml:space="preserve">satisfaite pour le moment .on verra bien a l'usage  ; j'ai un interlocuteur sympathique et à l'écoute de mon problème  .J'espère que la suite sera à l'avenant de ce contact .sincères salutations   M B </t>
  </si>
  <si>
    <t>alain-dantan-91200</t>
  </si>
  <si>
    <t>je suis tres satisfait de mes contrats.ayant trois vehicules. assure chez vous je compte sur vous pour me faire un bon prix .cordialement.alain dantan</t>
  </si>
  <si>
    <t>gigi-la-campeuse--97022</t>
  </si>
  <si>
    <t xml:space="preserve">Bonjour le 11 août 2020 une tempête de grêle s'est abattue sur le village de Fernoël dans le Puy-de-Dôme. Une grande exception puisque les habitants les anciens n'ont jamais connu ce phénomène. Ma voiture a été très endommagé et rapatrier dans le garage le plus proche.je devais avoir une voiture de prêt mais malheureusement le parc automobile de Clermont-Ferrand avait aucun véhicule de disponible je me suis retrouvé sans voiture. Comment je me suis retrouvé dans une grosse galère mais je reconnais que la Matmut a été efficace et surtout à l'écoute. Cette situation est dû à (la faute à pas de chance) personne n'est responsable je remercie également la mairie de fernoël et ses habitants qui ont été d'un grand soutien. Mon véhicule n'est pas réparable du fait du coup des travaux. j'ai été rapatrier par Europe assistance en taxi jusqu'à ma maison. Une compagnie de taxi très professionnel agréable et avec un véhicule haut de gamme. Je recommande la Matmut pour sa réactivité et son écoute .
ghislaine lacombe </t>
  </si>
  <si>
    <t>flour-b-115212</t>
  </si>
  <si>
    <t>Je suis pour l'instant entièrement satisfait des informations qui m'ont été données et espère rester assuré le plus longtemps possible chez l'Olivier Assurance.</t>
  </si>
  <si>
    <t>beaufils-y-123559</t>
  </si>
  <si>
    <t xml:space="preserve">Satisfait, rapide et bien expliqué.
Correspondant courtois.
Question :
Pourquoi ne peut on pas être assuré tous risques avec un numéro provisoire en WW ?
</t>
  </si>
  <si>
    <t>nina-98224</t>
  </si>
  <si>
    <t>Efficace explique très bien  tres patiente aimable et merci sa mérite  les 5 étoiles 
Renseigne explique au top merci pour votre aide ??????????????????</t>
  </si>
  <si>
    <t>saverio-a-131051</t>
  </si>
  <si>
    <t>Très satisfait et toujours très réactif, les devis sont très clairs et les prix très compétitifs.
Très bonne prise en compte des dossiers et le suivi est impécable.
je recommande</t>
  </si>
  <si>
    <t>gerald-75289</t>
  </si>
  <si>
    <t>assuré chez AMV depuis plusieurs années, aucun soucis. 1 sinistre non responsable, le dossier a été géré correctement.Rien à dire, parfait.</t>
  </si>
  <si>
    <t>mel-60211</t>
  </si>
  <si>
    <t>Aucuns respect des clients
Manque de considérations 
Pas professionnel 
Aucun interet</t>
  </si>
  <si>
    <t>mustapha-b-135734</t>
  </si>
  <si>
    <t>Prix élevé par rapport à la puissance du. Scooter je trouve cela relativement cher comparer à d'autre assureur surtout pour un 50cc qui reste la plupart du temps au garage</t>
  </si>
  <si>
    <t>val-79786</t>
  </si>
  <si>
    <t>impossible de joindre le service sinistre ou alors on vous fait patienter presque 20 mn sur un numéro surtaxé. Si par malheur vous ne tombez pas sur la bonne personne, on vous bascule sur un autre service sans s'assurer que le numéro réponde et sans aucune formule de politesse. Et là, vous tombez sur un serveur vocal qui vous dit que tout le monde est en ligne et qu'il faut rappeler avant 17 h ! Mais j'aimerai bien les joindre avant 17 h mais c'est impossible.... Comment faire ?</t>
  </si>
  <si>
    <t>jack-88150</t>
  </si>
  <si>
    <t>Une assurance, en plus d'être parmi les chère du marché, les garanties sont souvent mal prise en charge. Avant de vous rembourser, il cherchent d'abord la moindre chose pour vous le refuser, par exemple par rapport aux questions qu'ils vous posent lors de la souscription du contrat pour vous dire que vous avez fait une fausse déclaration. Je vous conseille de l'éviter.</t>
  </si>
  <si>
    <t>dembowska--117174</t>
  </si>
  <si>
    <t xml:space="preserve">Cliente depuis 17 ans, Déclaration d'une porte de garage fracturée + 1 dégât des eaux en 2 ans avec contestation de leur expertise... Appels, messages vocaux laissés sur leurs répondeurs qui précisent de ne pas rappeler, le message ayant été pris en compte et comme ils travaillent  ( eux ! ) beaucoup, ils reprendront contact avec moi ''dès que possible ''. 2 semaines : rien !
Puis un retour, je réexplique les incoherences de leur constat.....
Réception 48h après d'une courrier de résiliation ! 
Conclusion, assurance ''parfaite'' tant que l'on ne déclare aucun sinistre, sinon résiliation ! 
Qu'à cela ne tienne, je change de banque : CA, résilie le contrat habitation de ma mère, ainsi que de sa voiture et des 2 autres de notre ménage...
Par facilité, on concentre tout sur sa banque, manifestement grosse erreur. La concurrence est là et en plus moins chère ! !!
</t>
  </si>
  <si>
    <t>antoine-b-128947</t>
  </si>
  <si>
    <t>Je suis très satisfait de mon Devis Auto par direct assurances
Car le site commerçants es très APERATIONEL et à l'écoute des clients merci pour vous cordialement</t>
  </si>
  <si>
    <t>olivier-b-133775</t>
  </si>
  <si>
    <t>je suis satisfait des prestations, mais je souhaiterais aque GMF soit force de proposition. afin d'adapter vos offres par rapport à notre famille 
avec trois enfants qui grandissent ....</t>
  </si>
  <si>
    <t>pam-77006</t>
  </si>
  <si>
    <t>Nous avons eu une panne avec mon camion il y a plus d'un mois en Slovénie La Maif est réactive et fait réparer le camion Sur la route 2h plus tard nous subissons la même panne et depuis le véhicule est bloqué toujours en Italie Pas de véhicule de remplacement Et nous ne pourrons pas partir en vacances dans quelques jours sans le camion La Maif nous a donné le n de tel en Italie qui répond après 30mn voir 1h et le véhicule n'est toujours pas réparé malgré nos appels réguliers Quel moyen avons nous pour agir Y at-il un temps défini pour une réparation assez banale Merci de vos réponses</t>
  </si>
  <si>
    <t>nathcham-71950</t>
  </si>
  <si>
    <t xml:space="preserve">Le service  client  y est déplorable. 
Ils ne prennent  même  pas la peine  de rappeler même  après  plusieurs  mails  avec accusé de réception et de lecture.  
C'est  un carnage  pour résilier.  
Si ils prenaient  au moins  le temps  de compléter les espaces  perso de leurs  clients  avec les courriers courrier tel que "les hausses de prix des cotisations "  au lieu  d'envoyer  des mails  qui n'arrivent jamais  à  leur destinataire.  
Donc en début  d'année surprise  augmentation  de tarifs... je vérifie mes emails...rien . 
Je contacte le service  client  c'est  limite  si on ne me prend pas pour une  débile.  " on à  bien  envoyé  le mail  donc vous ne pouvez pas résilier c'est  trop tard.  Bin ça  me fait une belle  jambe </t>
  </si>
  <si>
    <t>sisiben-114051</t>
  </si>
  <si>
    <t>Je ne peux malheureusement pas changer de mutuelle car cest celle de mon travail. Une honte ! Depuis quelques mois c'est devenu catastrophique ! Jai envoyé une facture pour les.soins dentaires de mon fils le 8 avril. On m'annonce 1MOIS DE DELAI !!! Nous sommes le 18 mai et toujours pas de remboursement ! Je les ai appelé 4 fois après avoir passé plus de 30 min à attendre pour obtenir quelqu'un au bout du fil. Leur réponse ? On transmet votre demande au service concerné. De plus je ne sais pas comment ils arrivent à se débrouiller pour pas réussir a prélever sur mon compte 7.50€ qu'ils prélèvent sans problème tous les mois depuis 3 ans. Je sais pas comment ils se démerdent mais ils ne font plus le prélèvement et par la suite je reçois des courrier de mise en demeure !! Alors là cest trop !!! Si vous cherchez une mutuelle FUYEZ!!!! PASSEZ VOTRE CHEMIN CE SONT DES BONS A RIEN !!!</t>
  </si>
  <si>
    <t>myriam--c-105708</t>
  </si>
  <si>
    <t>Je suis satisfait de direct assurance par contre lorsque l on a un accident il n y a pas beaucoup de garage affiliés sur Antibes!! Sinon vous êtes reactive</t>
  </si>
  <si>
    <t>men-63071</t>
  </si>
  <si>
    <t>Dossier 13877 . J ai résilié le jour même de ma souscription suite à 2 3 appels  du service client. Rien n est clair .impossible de rajouter un second conducteur et c est stipulé nulle part .tout ce qu' ils me disent c est que c est dans les mails que j ai reçu. Et moi j ai rien retrouvé. Service clients incompetant. J ai résilié  Depuis 5jours par recommandé. Et toujours rien pas de confirmation de leur part . Ils me demandent de compléter les papiers.lol.J ai payé l année  Et j attend qu' on me rembourse pour m assurer ailleurs .je suis dans le flou  Catastrophique! !!!!</t>
  </si>
  <si>
    <t>anonyme-78243</t>
  </si>
  <si>
    <t xml:space="preserve">fonctionne avec des experts de meche avec les garagistes
constaté suite au recours a l'asssitance juridique suite a reparation chez un garagiste
si vous exprimez votre insatisfaction on essaye de noyer le poisson   </t>
  </si>
  <si>
    <t>nanou-33-81099</t>
  </si>
  <si>
    <t>En arrêt suite à une arthrodèse, je ne peux plus reprendre mon poste de travail. Étant trop jeune la CPAM me demande de faire un bilan de compétence pour trouver une formation compatible avec mon état de santé afin d'éviter une invalidité. De ce fait sur avenir a estimé que j'étais stable alors que pas du tout ! Je suis dépité et pense faire appel à un avocat ou une association de consommateurs. Ce qui est certain c'est que je vais changer de crémerie</t>
  </si>
  <si>
    <t>soares-m-133207</t>
  </si>
  <si>
    <t>Je suis satisfait du service en général du prix proposé et de la rapidité du conseillé très professionnel je le recommanderais fortement à mon entourage</t>
  </si>
  <si>
    <t>zoz-106545</t>
  </si>
  <si>
    <t xml:space="preserve">Pour un 500 des années 80 transformé en café racer, j'ai souscrit une assurance "Ma perso" il y a un an en m'appuyant sur un expert aggrée par la MDM. Je viens de recevoir mon avis d'échéance : +32% d'augmentation !!!!! Bien sûr aucun sinistre... 
Réponse de la MDM : 
L'envolée des sinistre corporels (à croire que tous les "manches" qui se plantent en bécane sont tous assurés à la MDM, vu que les autres compagnies sont trèèsss trèèèès très loin d'augmenter leurs tarifs dans de telles proportions... 
Autre raison invoquée : la technologie embarquée de plus en plus chère... Sur un 500 mono de 81, donc bécane de 40 ans, je vous laisse imaginer les GPS et autre ABS... Lamentable... 
PROBLEME : 
J'ai une bécane transformée. Qui va maintenant vouloir m'assurer si j'en parle ??? Et si je ne dis rien, quid de la prise en charge en cas de sinistre ???
Avec 32% d'augmentatiuon, je suis persuadé que la MDM a chargé un max les contras "Ma perso" car ils savent pertinemment que l'on ne pourra pas aller voir ailleurs, étant les seuls à ma connaissance à faire ce type de contrat sur le marché... 
Alors qu'il est statistiquement prouvé que le nb de sinistres avec ce type de bécane n'est pas plus élevé voir même moins élevé qu'avec les motos dites d'origine (dixit le conseiller MDM lui-même au moment de la souscription il y a un an !!!).
Lamentable, écoeuré, un coup de couteau dans le dos... A FUIR
PS : j'ai laissé mon N° de dossier pour soit-disant obtenir une réponse... J'attends
</t>
  </si>
  <si>
    <t>valerie-d-124404</t>
  </si>
  <si>
    <t>Je suis satisfaite du service et des offres proposées.
Le seul bémol, c'est le prix !  Je trouve élevé le montant que je paie par mois vu le nombre d'années que je suis assurée chez vous.</t>
  </si>
  <si>
    <t>joch60-101576</t>
  </si>
  <si>
    <t>J'étais dans cette assurance depuis plusieurs années. J'ai voulu résilier et ils m'ont IMMEDIATEMENT appelé pour me demander de rester. J'ai dit non et ils m'ont harcelé pour me proposer un tarif préférentiel que je pouvais tout de même résilier à la fin de l'année. J'étais très étonné car ce qu'ils disaient au téléphone ne correspondaient pas à ce qui était écrit sur le contrat. 
On m'a ASSURE et PROMIS par téléphone que je pourrais résilier avant la fin de la première année. J'ai signé et... Résultat, impossible de résilier comme ils l'avaient promis. Ne vous faites pas avoir par les blablas que l'ont vous dit au téléphone et regardez bien chaque ligne du contrat. Si vous ne voulez pas perdre de temps à lire des centaines de lignes juridiques, prenez juste une mutuelle en qui on peut avoir confiance. Merci de me contacter pour me faire part de toutes les problèmes de ce type que vous avez au avec eux. Je vais collecter toutes les personnes qui se sont faites abuser comme moi. Je vais également collecter sur les réseaux sociaux. Si vous les avez enregistrés, ce que je regrette de ne pas avoir fait, envoyez moi les preuves que nous puissions remonter les abus devant les tribunaux.</t>
  </si>
  <si>
    <t>30 juin 2018 suite à une expérience en juin 2018</t>
  </si>
  <si>
    <t>remi340-65169</t>
  </si>
  <si>
    <t>Étant déjà assuré à la Maif avec ma conjointe sur un contrat, j’ai dû signer un nouveau contrat pour être assuré suite à nôtres séparation. Le problème, c’est que la date de séparation compte comme date de signature d’un nouveau contrat et me réengage pour un an... Le tarif est très élevé pour un véhicule moyenne gamme avec un coefficient de 0,85 (presque 1400€ à l’année) et les garanties ne sont pas spécialement plus intéressantes que celles de la concurrence à mon goût.</t>
  </si>
  <si>
    <t>vincent-m-125332</t>
  </si>
  <si>
    <t xml:space="preserve">Je suis déjà assuré avec l'habitation
Satisfait pour les meilleurs prix et le service.
Simple sur le site pour adhérer à une assurance.
J'attends l'échéance de notre autre véhicule assurer chez Olivier assurance pour adhérer a nouveau. </t>
  </si>
  <si>
    <t>coluk-c-123444</t>
  </si>
  <si>
    <t>Je suis satisfait du service que m’a apporter L’olivier assurance et rapidement j’espère que je serais encore partis vous pour mais prochain véhicule cordialement</t>
  </si>
  <si>
    <t>sandrine-d-117256</t>
  </si>
  <si>
    <t>Je suis satisfaite de cette assurance, des services et de la disponibilité des employés. 
L'espace client est très pratique, clair et facile d'utilisation.</t>
  </si>
  <si>
    <t>diallo-a-133251</t>
  </si>
  <si>
    <t>Je suis satisfait du contrat assurance automobile sur mon véhicule.
Le prix aussi me convient. 
La lecture par la conseillère de mes droits était claire et explicite.</t>
  </si>
  <si>
    <t>solange06-57913</t>
  </si>
  <si>
    <t>Eurofil n'a pas les moyens de sa stratégie</t>
  </si>
  <si>
    <t>bd-81378</t>
  </si>
  <si>
    <t xml:space="preserve">commentaires très défavorables et vraiment justifiés concernant le service clients d'Allianz vie
Strasbourg, Toulouse ou ailleurs
- suite à un décès datant du 4 septembre 2019 et à l'envoi d'un acte de décès et de notre adresse postale 
- envoi d'un premier courrier de l'assureur au bénéficiaire le 25 octobre à une adresse totalement erronée (en Haute Saône alors que ce dernier habite le département de la Savoie)
mi-novembre un contact téléphonique à l'initiative du bénéficiaire s'inquiétant du manque de nouvelles sera suivi de l'envoi d'un mail de l'assureur indiquant les documents à fournir.
- les documents réclamés transmis dans les 48h ont été suivis d'un second envoi de l'assureur dans la même localité de la Haute Saône avec le nom de rue cette fois exacte.
A noter que lors de notre 1er appel téléphonique une communication de l'adresse exacte a été faite et réitérée par mail ( le 17 nov) accompagnant l'envoi des documents demandés (copie pages livret de famille etc etc) 
- second appel au 09 78 ce mardi 26 novembre afin de s'inquiéter de la bonne réception des documents. Bonne et heureuse initiative. Nous apprenons alors qu'un courrier postal rédigé le 18 nov a été acheminé dans la même localité de Haute Saône avec le nom de rue cette fois exact.
Confrontée comme nous à cette plaisanterie notre correspondante choisit alors à nouveau l'envoi par mail du document CERFA destiné à être transmis rapidement au service enregistrement des finances publiques.
Aussi, elle s'aperçoit comme nous d'erreurs commises sur le document (nom de famille mal orthographié adresse du souscripteur erronée)
Elle nous conseille alors de télécharger l'imprimé Cerfa 2705 sur le site Gouv.fr de le compléter et de le transmettre au service Enregistrement !  
Notons aussi que sur ces documents pré-renseignés le nom de rue et commune du souscripteur sont erronés - rue Helvétia - laquelle n'a jamais pu être rédigée comme cela par le souscripteur (lequel n'a jamais changé d'adresse et perdu la tête !)
En scrutant la lettre d'accompagnement, il est probable que son rédacteur ait repris seulement en partie un document établi antérieurement pour un autre client.
Nous osons espérer que le troisième courrier postal sera transmis à notre adresse exacte en Savoie
Que de gâchis, de manque de sérieux, d'approximation, de manque de professionnalisme,
C'est à se demander si chez Allianz le DRH se soucie bien de la compétence du personnel recruté (lecture, écriture) comme à l'école primaire ! 
D'ici 15 jours, trois mois se seront écoulés depuis le décès du souscripteur ?? 
Nos écrits rejoignent ils certaines remarques de même acabit déjà exposées par ailleurs par des clients.
</t>
  </si>
  <si>
    <t>pierrot87-74833</t>
  </si>
  <si>
    <t>Avant c'était très bien, maintenant c'est a fuir. ils ont de CGV assez peu precise, sont pas facilement contactables et fobt tout pour vous débourser le moindre centimes (retour d'expérience de plusieurs personnes gravement sinistrés au niveau corporel)  maintenant je suis chez le concurrent direct, a peine plus cher, pas génial mais couvre mieux déjà.</t>
  </si>
  <si>
    <t>mariedom-93242</t>
  </si>
  <si>
    <t>j' ai eu un sinisre (mur effondré durant tempête Denis le 17 février) près de Caen. Aucune réponse  de GMF depuis la visite de leur expert mi mars. Aucune réponse aux télp, aux courriels, aux lettres recommandées...Nous sommes le 6 juillet 2020....</t>
  </si>
  <si>
    <t>retraitee-en-colere-56006</t>
  </si>
  <si>
    <t>Assurée depuis 40 ans à la Maif , l' ayant recommandée à d' autres personnes ..je viens de tomber de haut ! Déjà au niveau d' un grave accident d' un de mes enfants , on me demandait ce dont j' avais besoin mais en aucun cas ; on ne me précisait ce dont je pouvais disposer , il a fallu que les médecins du Centre de Rééducation me renseignent sur mes droits ! Et aujourd'hui , des histoires pour assurer un nouveau véhicule , dossier bloqué par le Siège suite à un accident d' un de mes fils seul en voiture et seul en cause sans blessures ...mais avec alcool !Ok , aucune prise en charge par l' assurance , même pas le dépannage de la voiture.Ok On nous traite comme des délinquants , d' accord sur le fait d' interdire  à mon fils de conduire des voitures assurées à la Maif pendant 2 ans !!!!!!Mais "refuser" d' assurer chez eux un nouveau véhicule à mon nom (je ne suis que la maman !) et devoir passer par un médiateur !!!!C 'est le summum ! depuis que la Maif a ouvert son assurance à d' autres que les fonctionnaires de l' Education Nationale ,le Siège agit sans respect pour ses Sociétaires alors autant aller voir ailleurs !</t>
  </si>
  <si>
    <t>dida-75230</t>
  </si>
  <si>
    <t>Bonjour.
J'écris pour mes parents de 75 et 77ans(.clients Macif depuis 40 ans)ils ont toujours acheter des véhicules neufs et jamais eu de soucis,sauf ce mercredi en partant des Bouches du Rhône pour rentrée a leurs domicile ,sur l'autoroute un injecteur a lâché (400kms de chez eux)la Macif a pu obtenir un véhicule de prêt pour qu'ils puissent rejoindre leurs domicile sauf que les travaux vont durer une semaine,que mon père est un opérer du coeur et que la Macif vient de lui apprendre qu'il ne cotisé pas pour avoir un véhicule de prêt couvrant cette période !!sa veut dire que pendant cette semaine,ils devront resté enfermé chez eux en souhaitant qu'ils n'est pas de soucis de santé et que la voisine puisse faire leurs courses...ils devront aussi refaire 400 kms pour aller récupérer leurs voiture...
Je déconseille  a qui que ce soit de prendre une assurance haute gamme pour arrivé a ce résultat,puisque les concurrents de celle ci propose les mêmes services a un prix beaucoup plus dérisoire !!
Donc fuyez la Macif surtout si vos parents sont comme les miens très et trop gentils..
A bon entendeurAppuyez sur un élément pour le coller dans le champ de texte.</t>
  </si>
  <si>
    <t>angie76-86330</t>
  </si>
  <si>
    <t>Je vois que je ne suis pas la seule à rencontrer ce problème de prise en charge. C'est vraiment décevant.
En arrêt depuis le mois d'avril 2019 pour cause de Burn Out au travail. Je suis sous traitement antidépresseur et anxiolytique depuis cette date. 
Je suis de nouveau prolongé et la seule réponse que j'ai eu et pas par Cardif mais pas le service de recouvrement Cetelem " je dois me faire hospitaliser " 
Maintenant ils sont médecins et en fait je dois faire quoi ?
Par contre les mois où ils ne m'ont pas prélevé en attendant la réponse et bien dès qu'ils l'ont donné à Cetelem j'ai été en service recouvrement avec 5 appels par jour (sur mon portable, à la maison et même le portable de mon mari).
On paye et quand on a vraiment besoin et bien il n'y a plus personne pour nous aider dans ces situations délicates.
Et pourtant ma thérapeute a rempli le questionnaire minutieusement alors que faire ?</t>
  </si>
  <si>
    <t>kikonda-b-123658</t>
  </si>
  <si>
    <t>Très sympa au téléphone , je suis aussi ravie de tout les explications.  Et les prix aussi, voilà pourquoi je veux associer tout mes contrats chez vous</t>
  </si>
  <si>
    <t>philippe-g-113496</t>
  </si>
  <si>
    <t>Très satisfait des tarifs et des produits proposés en fonction des prix, ainsi que la facilité d'accès pour transmettre les documents qui sont demandés.</t>
  </si>
  <si>
    <t>carynga-72154</t>
  </si>
  <si>
    <t>CE service se perd de prélever des sommes sans AUTORISATION et alors même que j'ai demandé à plusieurs reprises la résiliation du contrat en raison de la non prise en compte.</t>
  </si>
  <si>
    <t>jean-francis-65739</t>
  </si>
  <si>
    <t>Contrat litigieux. Deux devis prix differents et prelevement tres rapide et injustifie. J emet des doutes sur cette compagnie et consulter l organisme des consommateurs pour regler ce litige</t>
  </si>
  <si>
    <t>eurytos-65963</t>
  </si>
  <si>
    <t>Bonjour, à la recherche d'une nouvelle mutuelle pour ma compagne, j'ai effectué en ligne des comparatifs de mutuelle en ligne, et j'ai rapidement été recontacté par un courtier de chez santiane. Ce dernier peu clair au téléphone m'a tenu la jambe au téléphone 30 min pour me raconter son baratin. Au cours de cet entretien il me vante les mérites de Néoliane et me fait parvenir un devis. Voulant prendre le temps de la réflexion, nous convenons d'un rdv téléphonique en ce jour. Le courtier n'honore pas l'heure du rdv et me recontacte plus tard. 
Entre temps je me suis rendu directement sur le site de Néoliane et me rend compte qu'il n'est pas possible de souscrire directement auprès d'eux. 
Je téléphone 04.92.17.53.58, puis en suivant les indications du serveur vocal je tape sur les touches 3 puis 2. On me dit alors de ne pas raccrocher et qu'un conseiller va me répondre. J'ai effectué le test à deux reprises et à chaque fois leur serveur me raccroche au nez. J'ai donc essayé de ruser et d'appuyer sur des touches du clavier non proposées (* et #), leur serveur vocal me dit ne pas comprendre mon choix et m'informe qu'un conseiller va prendre un appel. Après quelques minutes d'appel, on conseiller prend en effet la communication et se présente comme un conseiller de la société néoliane, or après quelques minutes de conversation je me rend compte qu'il s'agit en fait d'un courtier de santiane.fr. Quand vous téléphonez au numéro indiqué sur le site de néoliane vous êtes donc redirigé vers le numéro de santiane. 
Par ailleurs les deux numéros de téléphone sont localisés à Nice, coïncidence? ou une seule société. Bref cet obscurantisme ne donne pas envie d'adhérer à leur mutuelle, fuyez !</t>
  </si>
  <si>
    <t>johann-liebert-106959</t>
  </si>
  <si>
    <t xml:space="preserve">Je vous déconseille fortement cette assurance malgré des preuves accablante filmée avec la personne en record enregistré oralement, Olivier assurance préfère mettre un 50/50 avec l'assurance adverse pour mettre des malus et donc faire payer les 2 assurés. 
Cette assurance vaut son prix, c'est à dire rien. </t>
  </si>
  <si>
    <t>nicolas-g-131067</t>
  </si>
  <si>
    <t>Je suis satisfait du site qui est simple, efficace et rapide.
J'espère que les garanties souscrites seront à la hauteur de mes espérances. 
Cordialement, Nicolas</t>
  </si>
  <si>
    <t>misterbry-68902</t>
  </si>
  <si>
    <t>Voir quelques posts plus loin, j'ai écrit une lettre de contestation pour résiliation abusive il y a plus d'un mois et toujours aucune réponse alors que l'échéance arrive au 31 Décembre. Pas un mail, pas un coup de fil pour discuter des points que je conteste. Je sais simplement que la lettre a été reçue, pas moyen d'avoir un interlocuteur au courant de quoi que ce soit. Je cours après le militant qui est censé s'occuper de mon dossier( mais bon je ne lui jette pas la pierre c'est un bénévole). Mettre les gens dans une situation pareille est une honte( car on est inscrit pendant trois ans au fichier des résiliés des assurances et on paye une fortune pour s'assurer ailleurs). J'ai eu des témoignages de tas de personnes qui m'ont indiqué que lorsqu'ils avaient été dans une situation de sinistralité( et je conteste être dans ce cas!), leur assurance les avaient contacté pour négocier une résiliation " à l'amiable" afin de ne pas être inscrit sur cette fameuse liste. Voilà ce qu'est une assurance à visage humain!!!</t>
  </si>
  <si>
    <t>clarisse-p-126403</t>
  </si>
  <si>
    <t>Je suis satisfaite du devis, les prix sont abordables, j’espère que tout se passera bien, et que les conseillés seront disponible en cas de besoin. Merci</t>
  </si>
  <si>
    <t>marie-pierre-h-108434</t>
  </si>
  <si>
    <t>Je suis très satisfais du service.  Mon interlocutrice à était très agréable, serviable et compétente. Le tarif mensuel et à ma convenance. Je vous remercie de cette prestation.</t>
  </si>
  <si>
    <t>agades-61819</t>
  </si>
  <si>
    <t>Paie au rabais , ne respecte pas la loi .
Je suis victime d'un accident de la route l'expert de la Macif chiffre au plus bas les réparations de mon véhicule en connivence avec la Macif , malgré l'envoi des textes de LOI pour rappel ils se moquent des lois !!!</t>
  </si>
  <si>
    <t>wolf74-81414</t>
  </si>
  <si>
    <t>assurance pret immo nul et en plus de mauvaise fois  assurance a déconseiller .dossier de leur expert medical jamais fourni indemninasation refuser ce basant sur des fait suisse alors que je suis en france et mon invalidité reconnue par la cpam 100pour cent et la baloise suisse 75 pour cent mon credit immo a été fait en france et je suis francais</t>
  </si>
  <si>
    <t>virg38-71845</t>
  </si>
  <si>
    <t xml:space="preserve"> bonjour 
Ils m ont créer un 2 ème compte pour le même véhicule et donc retirer 2 fois 77euros sur mon compte et toujours pas remboursé. Assureur à fuir j aurais du lire tous ces messages avant d adhérer chez eux  en plus je roule sans carte verte puisqu'ils me l ont pas envoyé et sur mon compte impossible de l imprimer le dossier est vide</t>
  </si>
  <si>
    <t>exantus-k-125393</t>
  </si>
  <si>
    <t>Plutôt satisfaite, mais attendons le cas échéant un problème....car comme beaucoup de 'partenaire' les relations entre assureur et assuré ont tendance à se gâter quand il faut indemniser l'assuré....allez savoir pourquoi??????</t>
  </si>
  <si>
    <t>sophie-r-132984</t>
  </si>
  <si>
    <t>Je suis satisfait du service. Le prix me semble correctpar rapport à d'autres assurances. Démarche administrative facile d'accès. Tout a porter de main</t>
  </si>
  <si>
    <t>arnaud78-115432</t>
  </si>
  <si>
    <t>Même avis que les précédents. Mon contrat a pris 50 % d'augmentation en 6 ans pour un chat bien portant et qui n'a JAMAIS eu aucun souci de santé. Mon conseil : n'assurez pas votre animal mais provisionnez les éventuels frais de vétérinaire. Cet argent sera mieux sur votre compte que sur le leur.</t>
  </si>
  <si>
    <t>mesquita--123095</t>
  </si>
  <si>
    <t xml:space="preserve">Très content de mon assurance Eurofil. Facilité d’avoir un conseiller au téléphone. Très à l’écoute et nous on guidé pendant toute la mise en état de nos 2 véhicules abîmés par la grêle 
Je conseille très vivement cette assureur </t>
  </si>
  <si>
    <t>regis-i-132775</t>
  </si>
  <si>
    <t>simple rapide. assez satisfait du prix .pour le reste a voir avec le fonctionnement. assez satisfaisant. bonne transaction. pas assez de données pou un deuxième conducteur occasionnel.</t>
  </si>
  <si>
    <t>mf68-38065</t>
  </si>
  <si>
    <t>Très procédurier, aucune empathie, ou sont les "valeurs" dont ils font tout un plat ?
Il y a des assureurs privés dont le sens du client est bien plus important que le sens du sociétaire dans cette mutuelle.</t>
  </si>
  <si>
    <t>jud-58603</t>
  </si>
  <si>
    <t>chaque mois je rencontre des problèmes, on me redemande de renvoyer mes documents jusqu'à 4 fois. Indemnisée avec 4 mois de retard !</t>
  </si>
  <si>
    <t>guignolerie-136415</t>
  </si>
  <si>
    <t>RAMATA a sut gérer mon problème, personne courtoise et à l'écoute. Pour les remboursements je serai fixé dans une semaine, devant changer de lunettes Pour l'instant je n'ai pas à me plaindre.</t>
  </si>
  <si>
    <t>anes-97769</t>
  </si>
  <si>
    <t xml:space="preserve">Apres etre tombé en panne à 100km de chez, l'assistance 0km a juste envoyé la dépanneuse. Pas de disponibilité de pret de voiture comme le stipule le contrat et pas de disponibilité de taxi. Du coup, j'ai dû me débrouiller tout seul et avancer les frais. 
Pas d'interlocuteur L'olivier le jour de l'incident mais europe assitance qui vous parlent comme des robots.
un geste commercial m'a été proposé de 38€ de baisse annuelle sur mon contrat de plus de 500€ et un bon d'achat de 50€ chez Total ... des miettes comparer au préjudices que ma famille et moi avions subit. </t>
  </si>
  <si>
    <t>agricole-j-114675</t>
  </si>
  <si>
    <t>Satisfait de l’ensemble des services et des conseillers très agréables j’espère que cela sera une bonne expérience et que tout se déroulera bien avec vous</t>
  </si>
  <si>
    <t>jean-francois-p-117386</t>
  </si>
  <si>
    <t xml:space="preserve">Parfaitement satisfait 
Très bonne réception efficacité et professionnalisme. 
Merci des propositions faites pour étudier mes garanties nécessaires. 
</t>
  </si>
  <si>
    <t>christian-r-135002</t>
  </si>
  <si>
    <t>Très bon interlocuteur lors de la réalisation du Devis.
J'espère que lors de mes autres communication avec vos services tout se passera avec le même niveau de qualité.</t>
  </si>
  <si>
    <t>sylvie-l-128092</t>
  </si>
  <si>
    <t xml:space="preserve">Je suis satisfaite du service. C'est pratique de faire cette démarche en ligne. C'est très simple d'utilisation .
Les prix sont attractifs. Si on fait une erreur on peut retourner en arrière sans rien effacer. </t>
  </si>
  <si>
    <t>mymy21-35823</t>
  </si>
  <si>
    <t>j'ai été contacter par un conseiller par téléphone qui ce dernier m'indique que les mutuelle vont augmenter ,et que eux il propose des tarifs moins cher,je lui demande de me faire parvenir sa proposition par courrier,ce qu'il me confirme ,il me demande mes coordonnées bancaire etc,après lui avoir donné tout les renseignements qu'il ma demander ,il m'indique qu'il va m'envoyer un code et qu'il faut que je lui renvoie,a ce moment je me rend compte que ce code est une signature Electronique,ce conseiller ayant compris que je m’était rendu compte qu'il me faisait souscrire un contrat par téléphone,il me dit mais avec la loi vous pourrez résilier si cela ne convient pas,ce conseiller ne m'a pas indiquer dès le départ que sa démarche était de me faire souscrire une mutuelle par téléphone je suis déçu de cette pratique</t>
  </si>
  <si>
    <t>dominique-p-107920</t>
  </si>
  <si>
    <t>Pour l'instant je suis très satisfait de Direct assurance. Je n'ai pas encore eu de sinistre donc a voir dans le temps.. le service client est disponible c'est une bonne chose</t>
  </si>
  <si>
    <t>bonjournos-100045</t>
  </si>
  <si>
    <t>bonjour  la societe AXA     a augmenter c est tarif de 10 pourcent approximativement .  je voudrais savoir  n ayant eu aucun sinistre  pourquoi cette augmentation .  au cas ou vous maintiendrez se prix je serais ds obligation de quitter . merci de me repondre .</t>
  </si>
  <si>
    <t>camerfra-76977</t>
  </si>
  <si>
    <t>suite a ma resiliation j,ai conctacter santiane qui mon repondu tres rapidement et efficacement</t>
  </si>
  <si>
    <t>nanardvdb-61130</t>
  </si>
  <si>
    <t>Bonjour,
Moi, je suis persuadé que la MAAF, est  une mutuelle qui ne recherche que des profits
Je suis client à la MAAF depuis 1989, assurance maison, 2 voitures, caravane, nautisme, bonus 50% plus 8% lauréats. Bonus passé à 0.58, suite à 2 sinistres.
Il y a 8 mois, j'ai subi une augmentation de ma franchise, doublée et passée à 600€uros !
Après question, la réponse était que je n’étais pas obligé d’accepter !
Autrement dit : " tu acceptes ou tu dégages ! ".
Je viens de changer de voiture et, à ma grande surprise, la MAAF a refusé d’assurer mon nouveau véhicule.
En cause, 2 sinistres mineurs (mais mineurs ou importants = sinistres).
Donc, je confirme que la MAAF est une mutuelle qui ne cherche qu'à faire du bénéfice et qui n'éprouve aucun remords à ne pas réassurer ses clients, peuvent-ils être très anciens ou pas!
Mais, suite à de tels agissements, et, en recherche d'une nouvelle compagnie, je peux affirmer que cette mutuelle est loin de vous proposer les meilleurs tarifs!
Faites une recherche et n'hésitez pas à changer de compagnie!
Cordialement</t>
  </si>
  <si>
    <t>skyline89-62655</t>
  </si>
  <si>
    <t>j ai quitter  assu 2000 avec un coefficient bonus de 0.80en janvier 2017 ,j ai souscris un contrat avec allianz en avril de la meme année . 1 an plus tard je reçois un courrier avec une augmentation de mon assurance voiture , de 46 euros je passe a 50 euros sans me preciser mon coefficient bonus , j envoie un mail en demandant quel est mon coefficient actuel , il me reponde 0.80 , alors que je devrais etre a 0.75 depuis le debut de l année 2018</t>
  </si>
  <si>
    <t>zuniga-j-139166</t>
  </si>
  <si>
    <t>Satisfait du service ,des prix, rapide ,efficace ,tres professionnel. Tout le procédé et bien expliquer , les etapes et lea explications aussi.Bravo a vous. Continuer comme cela.</t>
  </si>
  <si>
    <t>07 juillet 2018 suite à une expérience en juillet 2018</t>
  </si>
  <si>
    <t>karman-65318</t>
  </si>
  <si>
    <t>Je tiens a  informer que je suis très mécontente dASSUR POIL, en effet j'ai transmis les factures de soins pour l’année  2017 et 2018 elles ont toutes étaient retournées et en plus il ont eu l’outrecuidance de me dire que je n’étais plus assurer chez eux alors que j’ai un compte actif sur votre site et un prélèvement de 39,90€ mensuel.</t>
  </si>
  <si>
    <t>marjolaine-d-134450</t>
  </si>
  <si>
    <t>Je suis satisfaite du service j'apprécie la rapidité pour être assurée et le prix est satisfaisant en cas de problème prise en charge rapide et efficace c'est pour cela que je reviens m'assurer chez vous</t>
  </si>
  <si>
    <t>arbo-117101</t>
  </si>
  <si>
    <t>assuré tous risques avec" option plus" accessoires. Suite au vol de mon top case, sans dégradation de la moto, aucune prise en charge ni pour le top case ni pour ce qu'il contenait (casque, gants et U). Il aurait fallu que mon véhicule soit dégradé ou volé pour pouvoir accéder à une prise en charge des "accessoires"!!!!! Mail corsé, échanges téléphoniques. "On ne peut rien pour vous monsieur". Et ce malgré un bonus à 50% depuis plus de 3 ans et jolie lettre de félicitations et d'annonce de bonus de franchise il y a 2 mois. 
Bref, sentiment d'avoir été volé une deuxième fois, car la prime d'assurance était, de plus, élevée. Pas une assurance de motard c'est sûr, malgré leur nom. Je recommande, après échange avec eux la Mutuelle des motards. Moins cher, franchise limitée et prise en charge garantie dans ce cas avec l'option accessoires.</t>
  </si>
  <si>
    <t>pontonnier-s-116227</t>
  </si>
  <si>
    <t xml:space="preserve">Conseillère gentille claire et précise facile à comprendre . Les tarifs donner sont très correcte et très abordable mais dommage de ne pas faire encore les assurances moto .
</t>
  </si>
  <si>
    <t>noname-67838</t>
  </si>
  <si>
    <t>Drôle d'assureur, ils augmentent vos mensualités sans raison et ce malgré du bonus et donc aucun sinistre, ils font ce qu'ils veulent, honteux quand on sait que s'assurer est obligatoire. Je vous conseille de fuir de toute urgence.</t>
  </si>
  <si>
    <t>claude-a-107269</t>
  </si>
  <si>
    <t>je suis saisfe de  vos services;  il me rese a regler ma coisaion  auto;comme vous n'accepez pas les cheques,je vais vous regler par carte banquaire::salutations</t>
  </si>
  <si>
    <t>tiphainegaillard-87155</t>
  </si>
  <si>
    <t>Du jamais vu achat de médicament le 07/01, envoi de la fiche de soin le 10/01.le 30 toujours pas de remboursement 1 er appel où on me signale qu'il manque le décompte Sécu que j'envoi sur le champs.Aujourd'hui après 4 appels on me dit 15 jours de délai de traitement. Ils ont beaucoup de retard jamais vu une mutuelle aussi médiocre! Pas de prise en compte des clients heureusement que c'est une mutuelle entreprise parce que payé le prix fort pour un service aussi minable jamais de la vie!</t>
  </si>
  <si>
    <t>denans-schwartz-r-114595</t>
  </si>
  <si>
    <t>Les prix me conviennent. 
Les franchises sont assez élevées mais les prix équilibrent la balance. 
Etant nouvelle cliente chez l'olivier assurance jusqu'ici rien à redire.</t>
  </si>
  <si>
    <t>patou90-109047</t>
  </si>
  <si>
    <t>Cette assurance a refusé de nous assurer car étant personnel Peugeot, on change de voiture tous les 6 mois. En plus, ils ne donnent pas d'explications, nous passent 4 personnes différentes pour finalement raccrocher et nous faire rappeler par un autre prestataire qui nous propose une assurance 2 fois plus chère ! Pourtant, nous n'avons jamais eu d'accidents ni autres sinistres.</t>
  </si>
  <si>
    <t>patricia-p-113864</t>
  </si>
  <si>
    <t>Le prix en convenable mais nous n'avons pas encore eu à faire appel à l'assurance pour un problème quelconque, donc nous ne pouvons pas encore évaluer</t>
  </si>
  <si>
    <t>jeanroy2-69603</t>
  </si>
  <si>
    <t>cet assureur est à déconseillé, embrouille perpétuelles, carte vert toujours érronnée, remboursement  après résiliation extremement long 1 mois voir plus, conseillers à bout d'argumentation et impossibilité de communiquer aux responsables qui méprise leurs client. Franchement toutes les assurances du net sont vraiment que des fantomes quand les problèmes se corsent avec la clientèle</t>
  </si>
  <si>
    <t>ferrante-d-117339</t>
  </si>
  <si>
    <t>Parfait je recommande ce site 
Il sont à l'écoute et disponible 
Interlocuteur sympathique et patiente, 
Je recommande vraiment l'olivier.
ma femme y est aussi 
Cdlmt</t>
  </si>
  <si>
    <t>claudine-v-107795</t>
  </si>
  <si>
    <t>je ne suis pas satisfait des prix pour mon assurance auto qui a augmenter au lieu de descendre vue aucuns inccidents depuis le debut de mon assurance auto ,impossible d'enlever certaines octions sur mon contrat trops cher pour moi</t>
  </si>
  <si>
    <t>moi-85421</t>
  </si>
  <si>
    <t>A FUIR ! Client depuis plus de vingt ans avec bonus 50% "à vie", mais viré après trois accidents non responsables en trois ans... juste reçu un courrier impersonnel, sans aucune explication ni réponse à mes questions et le service client qui reste injoignable...</t>
  </si>
  <si>
    <t>syrinx-98193</t>
  </si>
  <si>
    <t>Cela fait 2 semaines qu'il et impossible de se connecter à Mercernet. Impossible d'avoir une personne qui puisse prendre la demande.
Les messages envoyé restent sans réponse et le téléphone sonne dans le vide. J'en suis à plus de 10 heures d'attente si je cumule toutes mes tentatives d'appel.
1 étoile est encore trop !</t>
  </si>
  <si>
    <t>jeremy-d-110552</t>
  </si>
  <si>
    <t>Assurance au top avec un bon service client et niveau tarif très très bien. Rapport garantie et tarif il y a pas mieux sur le marché. Je recommande à 100%.</t>
  </si>
  <si>
    <t>karine-d-117696</t>
  </si>
  <si>
    <t xml:space="preserve">Je suis satisfaite du service et des tarifs inférieurs à mon assurance actuelle  - Accueil téléphonique très agréable. Recontactée dans le délai prévu initialement. 
</t>
  </si>
  <si>
    <t>christiane-p-105522</t>
  </si>
  <si>
    <t>je  ne comprends pas pourquoi cette année ou je n'ai pas roulée (covid et mon age )  on m'augmente 44,29 euros ,, alors que les medias annoncent que les assurances on baissé leur tarifs ?? j'aimerai une explication de votre part Merci d'avance</t>
  </si>
  <si>
    <t>aberkane-krimi-m-132655</t>
  </si>
  <si>
    <t>Je suis satisfait du service d'olivier assurance merci de m'avoir répondu et bien entendu en plus la grande passionce avec moi et j'espère continuer avec vous .</t>
  </si>
  <si>
    <t>claude-r-131977</t>
  </si>
  <si>
    <t>Je suis satisfait des services de la GMF qui m'assure depuis plus de 50 ans. 
Service réactif donnant toute satisfaction lors de demande d'intervention.</t>
  </si>
  <si>
    <t>lupette-86993</t>
  </si>
  <si>
    <t>bonjour
Je passe par ce site car il semblerait que vous repondez vite :-).
toujours pas de reponse a mon mail du 5 Fevrier relatant toutes les peripeties rencontrees pour obtenir une carte de tiers payant (dossier recu par AG2R le 10 Decembre) ! 3 appels au service client 3 explications differentes :-) et toujours pas d'affiliation ! ne me demandez pas de faire un mail au service sante, c'est fait (3832394-1580919165).
Peut-etre mon fils sera-t-il affilie avant la fin de son contrat CDD :-) :-) Merci</t>
  </si>
  <si>
    <t>motard77-92312</t>
  </si>
  <si>
    <t>service clients DEPLORABLE à croire que les délais rallongés en raison du confinement, ce qui est compréhensible, aient fait perdre toute compétence aux interlocuteurs. Un contrat renégocié en avril pour une échéance mi-mai. A ce jour je n'ai toujours pas reçu mon attestation, je circule avec une copie numérique, je n'ai pas reçu d'avis d'échéance et j'apprends par mon courtier qu'un courrier recommandé m'a été envoyé. Je règle donc ma cotisation en ligne SANS ATTESTATION D'ASSURANCE. UBUESQUE... comportement abusif.</t>
  </si>
  <si>
    <t>georges-f-130789</t>
  </si>
  <si>
    <t>sociétaire depuis 50 ans à la GMF je ne changerai jamais d'assureur==&gt; soyez rassurés! Les interlocuteurs au téléphone sont compétents et de bons conseillers et le personnel en agence le sont aussi et nous reçoivent avec courtoisie et à l'heure précise. Bravo à tous et merci.</t>
  </si>
  <si>
    <t>oliv66-70631</t>
  </si>
  <si>
    <t>bonjour, contrat excellium depuis 2016, j'ai deja perdu 2000 euros en plus des 3000 qu'ils m'ont prix avec les 4% au versement initial, en tout donc en 2 ans et 4 mois jsuis a moins 5000 euros de perte, merci de tout coeur axa pour la joie que vous nous apportez à notre famille</t>
  </si>
  <si>
    <t>gigi-103613</t>
  </si>
  <si>
    <t xml:space="preserve">BONJOUR,la MGP LYRIA PRESTIGE (LE MAXIMUM).  QUE JE PAYE 124.49 EUROS PAR MOIS POUR MOI SEULEMENT ET EN PLUS LES REMBOURSEMENTS PAS A 100% .PERSONNELLEMENT,JE TROUVE PLUTÔT UN PEU CHÈRE JE SUIS A LA MGP DEPUIS 1984 QUAND MÊME.ET SANTÉ CLAIR EST LA POUR NOUS ACCOMPAGNER MERCI 
J AI UNE ESTIMATION DE REMBOURSEMENT POUR UNE DENT DE DEVANT POURTANT REMBOURSÉE 100% et NON SUR 1170,70 euros JE PAYE 390 EUROS.
MERCI CORDIALEMENT </t>
  </si>
  <si>
    <t>francois-m-116380</t>
  </si>
  <si>
    <t>rapide et claire. sauf pour la résiliation de mon ancienne assurance qui ne figure pas sur la liste et de se fait ca bloc le système. mais sinon rien a redire. merci</t>
  </si>
  <si>
    <t>troxsa-100272</t>
  </si>
  <si>
    <t>Groupama a fait le rachat du groupe amaguiz j'étais un des client amaguiz
L'augmentation du prix n'a pas arrêté de monter sur 15 ans (peut être plus),  j'ai fait une prise de contact pour être appelé le jour et l'heure voulu pour renégocier le prix de l'abonnement, aujourd'hui j'attends toujours...
Une société qui n'est pas sérieuse qui ne rappelle pas !
Vous pouvez être certain que je change de crémerie prochainement.</t>
  </si>
  <si>
    <t>mousssssssss-80123</t>
  </si>
  <si>
    <t xml:space="preserve">
Assure depuis pratiquement deux ans chez eux tout se passe très bien. Ils ont bien su me défendre lors d'un sinistre dont j'ai été accusé à tort. Le service client est joignable facilement et très serviable </t>
  </si>
  <si>
    <t>magalie-52781</t>
  </si>
  <si>
    <t>conseiller toujours indisponible car debordé de travail !! 3 mois que j'attend l'accord de mon rachat de credit !! 3 mois que j'attend mon assurance maison sous pretexte que mon conseiller n'arrive pas a joindre par telephone le service qui doit donner l'accord pour nos dependances !!! en attendant je jongle sur mes deux comptes et c'est une vrai galere qui me vaut des frais supplementaires !!</t>
  </si>
  <si>
    <t>mino91-68737</t>
  </si>
  <si>
    <t>j ai payer une assurance  pendant 18 ans  elle ne vaux rien il aurait fallu que je soit mort j ai 60ans je ne peut rien recupperer  que si je suis mort et a 65 ans plus rien du tout  meme pour les heritiers c est agf allianz chorus  un scandale</t>
  </si>
  <si>
    <t>el-rodwen-104464</t>
  </si>
  <si>
    <t xml:space="preserve">
Le 19 janvier 2021 un très grand sinistre a eu lieu dans mon domicile : une fuite d'eau énorme (plusieurs centaines de litres) qui aurait inondé entièrement mon appartement, ainsi que mes voisins, si je n'étais pas présente. J'ai réussi à couper l'eau. L'eau était chaude et j'avais pensé que la fuite provenait du ballon d'eau chaude (cumulus, chauffe-eau). Rapidement, j'ai déclaré le sinistre chez Axa. 
Je vivais sans eau, et j'implorais que quelqu'un vienne. Cependant, ce n'est qu'une semaine plus tard qu'un technicien est venu. Il s'est présenté, mais n'a pas su déterminer la cause de la fuite – le technicien a lui-même avoué qu'il n'était pas plombier.
Quelques jours après l'incident, j'ai entendu des bruits étranges qui provenaient du faux-plafond où se trouvait le ballon d'eau chaude. J'ai pensé qu'il fonctionnait à vide, c'est pourquoi j'ai dû couper l'électricité dans une partie de la maison (il n'y avait pas moyen de savoir lequel des interrupteurs correspondait au ballon d'eau chaude). Mes amis m'ont dit qu'un ballon d'eau chaude fonctionnant à vide présentait des risques – Axa ne m'a rien dit !!!!!
Nous sommes le 19 février. Voilà un mois que je vis sans eau – je ne peux ni prendre de douche, ni me laver les mains, ni faire correctement le ménage, ni faire la vaisselle, ni utiliser la machine à laver, ni même tirer la chasse ! C'est pourquoi j'ai été forcé à collecter de l'eau de pluie pour mes besoins ! C'est un désastre à la maison, puisque sans eau, il n'y a pas moyen d'entretenir l'appartement correctement. 
Depuis six ans, nous payons l'assurance habitation chez Axa – et lorsqu'un sinistre s'est produit, cette assurance n'a rien fait – depuis un mois, je vis sans eau, et le plombier n'est toujours pas venu !!!!!
Axa a un rapport inhumain envers son client: à cause de cette assurance, j'ai été condamnée à une vie d'habitant de taudis !
De notre côté, nous, on a payé l'abonnement – Axa, de son côté, n'a rien fait du tout !!! Axa vous abandonne, et vous allez devoir faire toutes les réparations vous-même ! L'argent qu'on a payé à Axa – c'est de l'argent jeté par la fenêtre !
Si vous êtes désireux d'avoir une expérience médiévale – abonnez-vous chez Axa !
Si vous voulez transformer votre foyer en taudis - choisissez Axa !!!
Sinistre numéro: 0000009154533473 </t>
  </si>
  <si>
    <t>dodo29-100392</t>
  </si>
  <si>
    <t>Libérée délivrée après 48 ans.Avis aux jeunes enseignants : en début de carrière la MGEN faisait partie du package quasi obligatoire. Ne vous laissez pas duper. L'esprit mutualiste s'est évaporé depuis bien longtemps. Merci à la banque qui s'est chargée des formalités de résiliation et nous a proposé des prestations plus intéressantes.</t>
  </si>
  <si>
    <t>guylaine-f-111977</t>
  </si>
  <si>
    <t xml:space="preserve">Les prix augmentant chaque année, je vais très certainement devoir repartir en prospection et trouver moins cher !
Ras le bol de payer pour les autres !
</t>
  </si>
  <si>
    <t>melissa-m-105838</t>
  </si>
  <si>
    <t>je suis satisfait des services et de l'accueil téléphoniques et du professionnalisme du contact je recommanderai autour de moi et envisage de prendre une assurance habitation chez eux</t>
  </si>
  <si>
    <t>khalid-88509</t>
  </si>
  <si>
    <t>« pacifica », le nom n'est qu'une induction en erreur, s'en méfier !!</t>
  </si>
  <si>
    <t>anfanou-75088</t>
  </si>
  <si>
    <t>Bonjour,
Suite à une erreur selon ma mère, la conseillère Erika qui nous a prit en charge suite à notre appel, c'est parfaitement bien occuper de nous. Compréhensive, sympathique, audible, aimable et de bon conseil. On la souhaite que le meilleur. Bon courage pour la suite. Que dieu vous garde.</t>
  </si>
  <si>
    <t>jeremy-c-125061</t>
  </si>
  <si>
    <t>Satisfait du contact de l'interlocuteur, du comparatif entre toutes les compagnies, de la simplicité du montage du contrat et de l'économie réalisée !! Merci</t>
  </si>
  <si>
    <t>jcc0902-100936</t>
  </si>
  <si>
    <t>De pire en pire. Service téléphonique délocalisé à l’autre bout de la terre. Remboursements, dès qu’ils sont manuels sont hypothétiques... une perte de temps, un désastre ... mutuelle imposée par l’employeur ...</t>
  </si>
  <si>
    <t>dabila-l-125663</t>
  </si>
  <si>
    <t xml:space="preserve">Je suis ravi de rejoindre votre assurance. Les conseillers que j’ai eu au téléphone étaient très sympathiques et compétents. 
Je recommanderai volontiers votre société à mon entourage. </t>
  </si>
  <si>
    <t>a4pack-50361</t>
  </si>
  <si>
    <t>Cette compagnie a fait le choix de la politique de l'autruche en cas de litige.</t>
  </si>
  <si>
    <t>29 décembre 2018 suite à une expérience en décembre 2018</t>
  </si>
  <si>
    <t>regine-69755</t>
  </si>
  <si>
    <t>fidélité depuis 44 ans (sans sinistre responsable )tout va bien jusqu'au jour ou l'on à un accident de la route .je me suis fait percuté à l'arrière de mon véhicule reconnu non responsable ,je partait avec ma soeur en cure thermale ,j'appelle l'assistance ,on me répond que j'aurai droit à une voiture de location quand l'expert serai passé ,donc 3 jours après ,je me débrouille par moi-même pour récupérer un véhicule ,l'expert déclare mon véhicule non réparable ,on me propose une misère pour le remboursement alors que celui-ci était en parfait état factures à l'appui ,après 3 lettres recommandées et l'intervention d'un ami conseillé juridique on m'octroie quand même un petit supplément après 3 mois de négociation ,une honte ,maintenant je suis assurée ailleurs pour ma voiture et mon assurance habitation</t>
  </si>
  <si>
    <t>yug54-130757</t>
  </si>
  <si>
    <t>Toujours à l'écoute de ses adhérents, la MGP a su constamment s'adapter à l'évolution de notre société et apporter les meilleures réponses en terme de la protection de la santé.</t>
  </si>
  <si>
    <t>jean-claude-s-107484</t>
  </si>
  <si>
    <t>je suis satisfaits de mon devis les prix corresponde et interlocuteur  etait tres aimable  merci je recommande  direct assurances  a tous mes relations bonne journée</t>
  </si>
  <si>
    <t>elena-105130</t>
  </si>
  <si>
    <t>Depuis 2 mois pas d'accès à mon espace client, envoyé de mails et plusieurs appels passés toutes les semaines et personne pour m'aider à débloquer mon espace client. J'ai payé pour une assurance habitation mais je n'ai pas le droit d'accès à mon espace client. C'est inadmissible cela</t>
  </si>
  <si>
    <t>sakanoko-i-115443</t>
  </si>
  <si>
    <t>Très satisfaits bon service repon tous nous question j recommandé vivement:) on peut poser nos questions repont très rapidement merci beaucoup et bonne journée !
Cordialement</t>
  </si>
  <si>
    <t>mathieu-b-106767</t>
  </si>
  <si>
    <t>Je suis satisfait de la facilité pour souscrire un contrat.
J'espère que se sera aussi simple en cas de problème et que le service client m'aidera sans me faire patienter plus de 10 min au téléphone.</t>
  </si>
  <si>
    <t>axavie64-68973</t>
  </si>
  <si>
    <t xml:space="preserve">Bonjour voici une info pour les PERP référence AXA 
Les conseillers ne
connaissent pas la loi sapin 2 je crois donc  la voici
La loi PACTE
 Donc je vous la transmet si cela peut aider
Nouvelle sortie 100 pour cent en capital possible pour les mini PERP
La Loi Sapin 2 du 8 novembre 2016 permet de demander le déblocage anticipé de son PERP
Cependant  l assuré devra remplir les 3 conditions suivantes 
La valeur du contrat devra être inférieure à 2 000 euros
Aucun versement ne devra avoir été réalisé au cours des 4 dernières années pour les PERP à versement libre
Pour les PERP prévoyant des versements réguliers 
 l adhésion au contrat devra dater d'au moins 4 ans révolus avant la demande de rachat  
Le montant de ses revenus de l'année précédente ne devra pas excéder un plafond correspondant au seuil de dégrèvement valable en matière de taxe d'habitation soit 25 839 euros pour la première part de quotient familial 36 628 euros pour un couple majorée de 6037 euros pour la 1ère demi part et de 4 757 euros  à compter de la 2e demi part supplémentaire en 2019
Sortie en 100 pour100 en capital lors de la retraite pour tous les PERP  
loi PACTE
La loi PACTE dès sa promulgation en 2019 permettra la sortie en 100 pour100 de capital des PERP lors de la retraite
 Cette sortie sera applicable à tous les PERP  quel que soient leurs dates d'ouverture 
A ce jour la sortie en capital étant limité à 20 pour cent le solde étant obligatoirement en rente viagère
Cette possibilité de sortie en 100% en capital est donc un progrès majeur pour ce produit d'épargne retraite rappelons le seul existant ouvert à tout le monde.
Malgré cela   pour moi  on me refuse le remboursement du capital
Triste vérité mais je pense que je vais contacter un avocat malgré les courriers envoyés en AR puis
emails,tchats les appels a mes 2 conseillers
Vu que rien ne bouge apres 3 mois a l.amiable ma patience a des limites  </t>
  </si>
  <si>
    <t>remilisa-93514</t>
  </si>
  <si>
    <t xml:space="preserve">Je suis affiliée à cette mutuelle depuis janvier .depuis janvier aucun remboursement car mon numéro de sécu.sur la carte est faux.
Personne ne répond au téléphone ni au mail 
J ai fini par recevoir une nouvelle carte en juin (!!!)
Mais cette fois ma date de naissance est fausse .
J ai du suspendre tous mes soins dentaires et déplacer mes séances de kine .mon opération du genou .je vais donc quitter cette mutuelle des que je le peux </t>
  </si>
  <si>
    <t>wurmseb-109095</t>
  </si>
  <si>
    <t>Très mécontent d’Allianz ! J’ai souscrit un contrat d’assurance pour mon véhicule début décembre, j’ai envoyé tous les documents demandés et j’ai payé pour le mois en cours plus 2 mois d’avance. Arrivé fin décembre je reçois des mails me disant que mon dossier est incomplet et qu’il manque des documents, que je n’ai que quelques jours pour les envoyer auquel cas mon contrat serait résilié et que je perdrai les 2 mois payé d’avance... J’appelle des conseillers pour en savoir plus ils me répondent de ne pas m’inquiéter, que ce sont des messages automatiques, qu’il ne faut pas en tenir compte. OK
Arrivé le 5 janvier je reçois un mail me disant que mon contrat est résilié faute de dossier complet... j’appelle, j’appelle... après des heures d’attente j’arrive à avoir une conseillère. Je lui explique ma situation et après une longue vérification elle se rend compte que le problème vient bien d’eux et elle me réactive mon contrat. Je pensais l’histoire close mais non...
Mi-mars je reçois un courrier me disant qu’un prélèvement de 220€ s’était présenté sur mon compte le 5 février et qu’il avait été rejeté par ma banque faute de provisions et qu’il serait représenté le 5 mars. Je précise que je n’ai aucune trace de ces prélèvement sur mon compte et je ne comprends pas du tout le montant car j’étais sensé payer 75€ par mois. Je rappelle donc Allianz et je tombe que sur des conseillers qui ne comprennent pas. Et aujourd’hui je reçois un courrier de mise en demeure de régler la somme de 585€ ce qui correspond à mon année d’assurance... 
Enfin bref vous l’aurez compris cette assurance est une vaste blague...</t>
  </si>
  <si>
    <t>fuhrmann-r-110816</t>
  </si>
  <si>
    <t xml:space="preserve">Je suis satisfait
Merci beaucoup pour votre service les prix son très intéressant merci pour la rapidité et les réponses vraiment satisfait de cette assurance </t>
  </si>
  <si>
    <t>gedeon-114406</t>
  </si>
  <si>
    <t>l'assurance santé que j'ai souscrite auprès de cegema a été moyenne au niveau du prix de la cotisation  par rapport aux garanties.
mauvaise pour la gestion des remboursements: tiers payant abandonné unilatéralement et délais importants pour obtenir certains remboursements.
très mauvaise pour obtenir des informations par téléphone ou en réponse à des emails.
Après résiliation de mon contrat dans le cadre prévu par la loi (2 mois avant l’échéance) j'ai été prélevé à tort de la cotisation mensuelle le mois suivant la fin du contrat et j'ai attendu plus de 2 mois pour être remboursé..</t>
  </si>
  <si>
    <t>red-114195</t>
  </si>
  <si>
    <t>23 minutes d'attente au téléphone on me propose faîtes le 2 pour être rappeler, 15 minutes après le téléphone sonne pas le temps d'attraper le téléphone à côté de moi ils avaient déjà raccroché. J'attends un remboursement ostéopathe. Ne répond pas au message. Adhérent depuis 2017 je vais aller voir ailleurs</t>
  </si>
  <si>
    <t>nicolas-71004</t>
  </si>
  <si>
    <t>contact téléphonique épatant, rare même. Mon interlocutrice à pris le temps, à la fois de s'assurer de précisément comprendre la problématique de mon questionnement et de formuler son propos en s'assurant de bien répondre à ma demande et en assortissant sa réponse de mesures supplémentaires possible afin d'obtenir une couverture parfaitement adaptée à mes besoins. Rare de rencontrer une personne aussi attentive à votre demande et compétente dans ses conseils tout à fait avisés.
Merci Madame; vous avez été formidable</t>
  </si>
  <si>
    <t>de-wilde-l-111848</t>
  </si>
  <si>
    <t>Difficile de comprendre pourquoi l'assurance tout risque n'est pas possible avec mon véhicule en W sachant que la condition pour bénéficier de l'assurance tout risque est d'envoyer des photo de mon véhicule avec les plaques W, c'est un peu contradictoire avec leur réponse, hormis cela, je suis satisfaite.</t>
  </si>
  <si>
    <t>atbar-d-135770</t>
  </si>
  <si>
    <t>CEST BON POUR MOI le offre april tranquillite et bon april cest an bon ansurance pour moi ca fait longtem je vous le an ansurance comme ca je vous remerci</t>
  </si>
  <si>
    <t>matthieu974-94097</t>
  </si>
  <si>
    <t>Très bon prix  très bon site j’espère que de passer par internet il n’y aura aucun soucis pour tout ce qui papier parce que ça fait peur de plus avoir personne en face</t>
  </si>
  <si>
    <t>alexc33-66742</t>
  </si>
  <si>
    <t>Assurance à éviter, les conseillers vous disent qu'ils vont faire le nécessaire pour corriger vos informations (après une erreur de saisie de leur part), sauf qu'il n'en est rien. Du coup je ne recevais aucun courrier, ils ont suspendu mon assurance sans m'avertir (internet, les mails ça existe au fait). Bref j'ai du les appeler une dizaine de fois pour qu'un conseiller finisse par vraiment régler mon problème.</t>
  </si>
  <si>
    <t>dimitri-h-117041</t>
  </si>
  <si>
    <t>Prise en charge ok lorsque notre boîte de vitesse nous a fait faux bond : dépanneuse arrivée rapidement, mais par contre prise en charge pour le retour compliquée (taxi pour une agence de location qui n'avait pas de voiture dispo en fait. Heureusement nous avons pu prendre un train à la place avec un taxi à l'arrivée).</t>
  </si>
  <si>
    <t>faburel-e-115865</t>
  </si>
  <si>
    <t>Pour l'instant c'est bien Juste frais dossier pour un nouveau client qui n'était prévu lors de la recherche assureur les sites de comparateurs d'assurance</t>
  </si>
  <si>
    <t>cliente-mecontente-106637</t>
  </si>
  <si>
    <t>Je me demande vraiment à quoi ça sert de payer pour une assurance habitation qui ne paye que pour la recherche de fuite en cas de dégat des eaux. En fonction de la personne, on reçoit des informations différentes. Une conseillère estimait même qu'ils ne pouvaient rien faire du tout ! Une fois le sinistre déclaré - impossible de les joindre par téléphone et impossible de trouver une adresse email. Je vais changer d'assurance dès que je le peux.</t>
  </si>
  <si>
    <t>jfk62162-77485</t>
  </si>
  <si>
    <t>neoliane compagnons sont compétant !!!nul et tout les service se renvoient la balle toutes les excuses sont bonnes pour eviter de vous rembourser par contre pour les prelevement ils sont les 1 er</t>
  </si>
  <si>
    <t>dina-r-121833</t>
  </si>
  <si>
    <t>Je suis satisfait du service, mais je pense qu'il pourrait y avoir d'autre service comme une garantie supplémentaire garantie réparation.
Avez-vous une assurance au km?</t>
  </si>
  <si>
    <t>bacha-d-126369</t>
  </si>
  <si>
    <t xml:space="preserve">Je suis satisfait du service le prix sont très bien et le conseiller que j'ai eu aussi je recommande vraiment et cela a était d'une rapidité vraiment incroyable 
</t>
  </si>
  <si>
    <t>Ayant souscrit un contrat auto tous risques fin novembre 2016 auprès de cet assureur en ligne, je suis toujours, au 28 janvier 2017, en attente de la réception de mon lien internet me permettant enfin d'accéder à mon espace client, et ce malgré les multiples courriels et appels téléphoniques.
Un comble pour un assureur en ligne!!
Au téléphone (car ils ne répondent pas aux courriels hormis par l'envoie d'un courriel automatique d'accuser de réception), les vendeurs (pardon, les conseillés) vous servent toujours la même soupe:
Nous sommes désolé mais nous avons un soucis informatique qui nous empêche de vous envoyer votre lien. Mais je fais remonter votre demande.
Cependant, leur message d'accueil téléphonique lui continue de vous assurer que vous pouvez effectuer vos démarches ou obtenir des informations sur vos contrats en consultant votre espace client.
Aucun message d'alerte pour signaler le problème.
Encore moins de message d'excuse pour la gêne occasionnée par ce problème.
Je commence sérieusement à étudier les différentes possibilités pour résilier mon contrat si la situation n'évolue pas rapidement. Car s'il faut 2 mois à cet assureur en ligne pour résoudre un problème d’envoi de lien internet, je n'ose imaginer les délais et les tergiversations en cas de sinistre.
Pour l'anecdote, il ne leur a fallu que 48h pour me réclamer 15€ pour changer 1 chiffre sur mon avenant (erreur de déclaration initiale au téléphone lors de la prise des renseignements pour établir le contrat).</t>
  </si>
  <si>
    <t>mathieu-d-130968</t>
  </si>
  <si>
    <t>Simple et pratique. Les tarifs sont bien placés et le garanties semblent correctes.
Je suis un ancien client qui revient suite au remplacement de mon véhicule actuel.</t>
  </si>
  <si>
    <t>alain-g-121959</t>
  </si>
  <si>
    <t xml:space="preserve">Assuré chez PACIFICA depuis quelques années, je suis en attente du remboursement d'un dégât de l'entrée de mon domicile  suite à un accident de la circulation depuis 7 mois et demi.
La seule action de PACIFICA est d'envoyer un courrier à l'assurance adverse après mes appels téléphoniques.
Je pense saisir le Médiateur des assurances.
</t>
  </si>
  <si>
    <t>karim-b-126565</t>
  </si>
  <si>
    <t>Je suis satisfait du service les prix me conviennent simple pratique je recommande fortement le conseiller a été très explicite et très efficace merci pour tout</t>
  </si>
  <si>
    <t>gacon-d-110265</t>
  </si>
  <si>
    <t>Je suis satisfais d assurance olivier  car il son a l ecoute et pas cher dans le domaine d assurances et je recommanderai à mes proches et d autres personnes</t>
  </si>
  <si>
    <t>geoffrey-d-111938</t>
  </si>
  <si>
    <t xml:space="preserve">je suis satisfait du prix
et du service téléphonique pour chaque appel toujours une bonne réponse
et très bien renseigner pour chaque demande de renseignement 
bien cordialement
</t>
  </si>
  <si>
    <t>gede74-49560</t>
  </si>
  <si>
    <t>contrat propose par telephone par conseillère en insistant sur le fait qu il était bien adapte a mon profil ,nouveau retraite, au beefice d une ald, bilan   600 euros dépensés pour rien ,aucune prise en charge de base ,mieux fait d acheter des chocolats  ca m aurait fait plus de bien</t>
  </si>
  <si>
    <t>daniel-v-113666</t>
  </si>
  <si>
    <t>je suis très satisfait de mes contrats et des moyens de communication  associés (précisons tout de même n'avoir jamais eu de défaut de paiement ou  de  sinistre déclaré depuis 12 ans) situation à éprouver pour avoir un avis objectif sur la qualité de service et le respect des engagements de l'assureur</t>
  </si>
  <si>
    <t>greg7506-116320</t>
  </si>
  <si>
    <t xml:space="preserve"> Franchise excessive et conseils défaillants
Assurance à proscrire
Après presque 10 ans chez cette assurance j'ai vu mon contrat résilier unilatéralement par ces derniers suite à plusieurs sinistres non responsables</t>
  </si>
  <si>
    <t>lu-67170</t>
  </si>
  <si>
    <t xml:space="preserve">Jamais vu un service client aussi intransigeant. Aucune écoute lorsque vous leur demandez un geste commercial pour l'ouverture d'un deuxième contrat... Et surtout un vérouillage total lorsque vous leur opposez un souhait de rétractation car le devis est trop élevé. Ils n'ont rien a voir avec la mentalité "motard" dont ils se targuent, ils souhaitent juste faire un maximum d'argent et forcent à la souscription au prix fort. Comment voulez-vous entretenir un prestataire avec une telle attitude méprisante. Les conseillères sont horribles. Fuyez ! </t>
  </si>
  <si>
    <t>delphin-c-121252</t>
  </si>
  <si>
    <t>je suis satisfait des prix et de la qualité de vos commerciaux . rapport qualité prix impeccable quand j'ai l'occasion je propose votre assurance à mes amis et connaissances</t>
  </si>
  <si>
    <t>mary-128760</t>
  </si>
  <si>
    <t>Les prix de la MGP sont un peu élevés et malheureusement comme beaucoup de mutuelle ne rembourse pas très bien l'optique. Les réponses par mail sont beaucoup trop longues a arriver!!! en revanche le reste des prestations sont tout à fait corrects et j'ai une conseillère qui vient de m'appeler à la place de répondre par mail pour m'expliquer une situation particulière, ce qui est vraiment très bien.</t>
  </si>
  <si>
    <t>achilou30-62977</t>
  </si>
  <si>
    <t>Je viens d'avoir un sinistre sur mon macbook pro preté pour la WE a un ami qui l'a fait tomber de son bureau,résultat des courses carte mère HS 547€ de réparation,déclaration de sinistre faite à sa responsabilité civile
 REPONSE DE PACIFICA 
l' assurance ne rembourse pas les frais de réparation   car cela est considéré comme étant  un transfert de garde ?? et que la responsabilité civile aurait marché si le sinistre était arrive chez moi !!
PACIFICA orgasnisme à éviter.
En cas de sinistre tous les prétextes seront invoqués pour ne pas indemniser</t>
  </si>
  <si>
    <t>jacquet-s-133993</t>
  </si>
  <si>
    <t>Le site n’est pas assez pratique au niveau de la réception des documents mais cependant le service est de très bonne qualité, les opératrices très sympathique</t>
  </si>
  <si>
    <t>remi-d-133482</t>
  </si>
  <si>
    <t>Pour l'instant, plutôt satisfait des conditions de souscription (facilité, disponibilité). A confirmer en cas de sollicitation, en espérant ne pas y avoir recours!</t>
  </si>
  <si>
    <t>joelle-j-112943</t>
  </si>
  <si>
    <t>Excellente assurance. Très bon niveau relationnel. Bon rapport qualité/prix. L'avance des deux premiers mois à l'inscription peut être cependant gênante pour les petits porte-monnaies.</t>
  </si>
  <si>
    <t>lordy-52410</t>
  </si>
  <si>
    <t>A fuir de toute urgence, ayant eu un accident non-responsable, possédant les coordonnées du responsable, AMV refuse de me rembourser car le responsable de l'accident ne répond pas à leurs courriers !!!!! (je compte déposer plainte contre AMV)</t>
  </si>
  <si>
    <t>machintruc-95424</t>
  </si>
  <si>
    <t>La réalisation du devis est lente lorsque l'on est déjà client, le formulaire pourrait être plus efficient lorsqu'on le rempli depuis son espace client (réutilisation des informations déjà connues: nom, adresse, bonus ou malus)</t>
  </si>
  <si>
    <t>lesinge-55629</t>
  </si>
  <si>
    <t>Tout à fait satisfait des relations entretenues avec facilité et qualités/prix l'assureur ayant la simplicité de résoudre tous problèmes ayant les solutions en avantageant leurs clients.</t>
  </si>
  <si>
    <t>zakaria-m-126932</t>
  </si>
  <si>
    <t xml:space="preserve">Je suis satisfait merci pour se service  simple et efficace je recommande
Je vous remercie de la rapidité  
Je recommande à mon entourage car se service est rapide </t>
  </si>
  <si>
    <t>larry-b-75945</t>
  </si>
  <si>
    <t>Mon employeur a changé de mutuelle pour Mercer ... Quelle erreur ! Obligé de passer par ma direction pour que les choses avancent ... Un premier mail d'excuses après X relances tout en demandant de nouveaux justificatifs pas forcément justifiés. Mais j'envoie quand même pensant que tout ça va être réglé et finalement 3 semaines après toujours rien, X nouvelles relances pour finalement me demander à nouveau mes décomptes de la sécurité sociale !? Bref, une GALERE !</t>
  </si>
  <si>
    <t>luc-52006</t>
  </si>
  <si>
    <t xml:space="preserve">Chercher L’erreur vous n’êtes pas bien placé 
ci joint devis de vos concurrents </t>
  </si>
  <si>
    <t>mahdi-s-128755</t>
  </si>
  <si>
    <t>Je suis super content, super facile et efficace et rapide pour assurer ma voiture, et avec le mode de paiement super efficace. Je recommande pour tout les jeunes.</t>
  </si>
  <si>
    <t>hund-r-124620</t>
  </si>
  <si>
    <t>Les prix sont raisonnables, et tous faire en ligne est très pratique
Le contrat tiers max correspond à mes attentes, j'espère que le suivi client est à la hauteur malgré que votre assurance est une assurance en ligne(sans agence physique)</t>
  </si>
  <si>
    <t>gisele-49138</t>
  </si>
  <si>
    <t xml:space="preserve">On m'a volé mon véhicule le 08 mai et il a été retrouvé 3 jours après. Après l,e passage de l'expert on me propose d'indemniser les dégâts du véhicule ou de me donner une somme d'argent. Je choisi la réparation de mon véhicule. à ce jour, l'Olivier m'indique n'avoir toujours pas reçu le rapport d'expertise qui lui a été transmis il y a 1 mois et l'expert m'indique qu'il faut voir avec mon assureur ! De plus j'apprends que mon contrat a été résilié suite à ce sinistre ! Que faire ?? Pourquoi paye-t-on une assurance voiture ? Je vais devoir m'orienter vers la médiation de l'assurance pour faire valoir mes droits ! C'est une honte. Je ne peux pas faire réparer mon véhicule tant que l'assurance prétend ne pas avoir le rapport d'expertise. Et je suis en attendant piéton !!
</t>
  </si>
  <si>
    <t>cyrille-b-130669</t>
  </si>
  <si>
    <t>Je suis très satisfait de ce service. Le personnel est à l'écoute et très réactif. Le traitement de ma modification de contrat a été traitée rapidement.</t>
  </si>
  <si>
    <t>dang-phuong-n-126198</t>
  </si>
  <si>
    <t>Simple et pratique, le prix est raisonnable en comparant avec les concurrences. La souscription est simple et rapide. Les informations fournies sont claires</t>
  </si>
  <si>
    <t>jacquet-v-116794</t>
  </si>
  <si>
    <t>Les prix sont acceptables.
Le service est pratique.
Service de souscription téléphonique un peu long.
Trop d'insistance sur les offres "recommandées".</t>
  </si>
  <si>
    <t>michel-o-129520</t>
  </si>
  <si>
    <t>Les prix et garanties conviennent. je suis suis satisfait de la rapidité d'exécution et du traitement des donnés. J'attends de voir comment se passe l'année de souscription.</t>
  </si>
  <si>
    <t>elphege-s-116286</t>
  </si>
  <si>
    <t>A voir sur le temps niveau prix c est très correct mais le jour où j ai un sinistre j espère que vous serez fiable et disponible et que je n aurais pas de mauvaise surprise</t>
  </si>
  <si>
    <t>escargot5-99656</t>
  </si>
  <si>
    <t>Assureur à éviter, vous déposez un contrat vous payez sans problème et ensuite il étudie s'il vous garde ou pas, dans mon cas ils m'ont ejecté simplement parce que j'ai soit disant oublié de signaler un malus qui n'apparait nulpart sur le relevé d'information de mon ancien assureur. J'ai réglé 140€ à l'inscription remboursement 35€ et 1 mois d'assurance. Votre dossier est étudié après avoir payé pourquoi ce n'est pas fait avant on me fait une proposition sur le site lors dema recherche ou je renseigne tout puis survient un problème incompréhensible et vous êtes viré coût de l'opération près de 110€ A bon entendeur demandez la confirmation avant de payer , moi je ne recommande pas cet assureur</t>
  </si>
  <si>
    <t>yannick-z-128747</t>
  </si>
  <si>
    <t>Dommage que les prix varient entre 2 clics ... Sinon ok, et moins cher que les concurrents...
Rapide et facile pour la souscription
Resté à voir si la protection sera à la hauteur</t>
  </si>
  <si>
    <t>blandinetir-65866</t>
  </si>
  <si>
    <t xml:space="preserve">Cela fais 3 ans que je suis chez Pacifica (Et je me demande bien pourquoi d'ailleurs). Lors de l'ouverture du contrat ils sont ADORABLE mais dès que l'on doit gérer un litige, que l'on nous doit des explications sur un sinistre ou un paiement les "conseillers" sont très désagréable, n'ont aucune écoute active, je n'entend aucun sourire, aucune bienveillance et quand je demande pourquoi je n'est même pas un sourire on me demande ou est le rapport. Le rapport ? Est que je paie un service pour être au moins accueilli convenablement. Je paie vraiment très cher, le double en comparant aux autres assureurs (MMA,MATMUT,AXA,MAIF..) et pourtant je n'ai aucun service satisfaisant en dehors du service client de base. </t>
  </si>
  <si>
    <t>thomas-h-134422</t>
  </si>
  <si>
    <t>Pour le moment c’est simple. Pas trop cher maintenant à voir la suite. J’espère être bien assuré en tout risque. Je suis venu ici par envie d’économie pour l’instant c’est bon</t>
  </si>
  <si>
    <t>chauvelon-a-121893</t>
  </si>
  <si>
    <t>Le devis était clair. Les explications aussi. Création du contrat rapide. Prix intéressant. Interlocuteurs à mon écoute. Je suis pour l instant satisfaite.</t>
  </si>
  <si>
    <t>franck--115405</t>
  </si>
  <si>
    <t xml:space="preserve">Cela fait deux ans que je suis engagé dans un litige prud'hommal, je n'ai jamais obtenu quoique ce soit de SOGESSUR. J'ai eu gain de cause pour cette action, en décembre 2020, depuis je tente d'obtenir ce qui est prévu par l'assurance,  mais RIEN. J'appelle chaque semaine, on me confirme que mon dossier est complet, que la juriste en charge de mon dossier va m'envoyer un mail et que je vais recevoir un virement : RIEN. Depuis, 2 semaines le ton a changé, la personne que j'ai au bout du fil, me confirme que le dossier est complet, mais que la juriste en fait rien  ... (ah bon vraiment). Donc, elle va transmettre le dossier à ses supérieurs,  et que je vairs recevoir un virement : RIEN. Donc je fais remarquer que ça n'a pas l'air de fonctionner non plus, du coup on m'invite à envoyer une lettre manuscrite en recommandé. Au moins, comme ça, je pense clairement que ça va bien avancer, et je ne dérangerais plus personne au téléphone. 
 </t>
  </si>
  <si>
    <t>13 janvier 2018 suite à une expérience en janvier 2018</t>
  </si>
  <si>
    <t>jorisdu33-60455</t>
  </si>
  <si>
    <t>C une assurance qui ne sert à rien des que l on a besoin, bien sûr que c moins chers, mais ça veut pas dire qu il faut escroqué les clients.....</t>
  </si>
  <si>
    <t>hafyd-m-111170</t>
  </si>
  <si>
    <t>C'est rapide en espérant pas être déçu par cette assurance et niveau prix merci de faire un geste pour les chauffeurs expérimentés merci bien à vous..</t>
  </si>
  <si>
    <t>grimss-131931</t>
  </si>
  <si>
    <t>Je paye beaucoup trop cher pour la voiture que j'utilise j'aimerais bien payer moins cher au tiers essentiel est ce que vous pouvez faire ça s'il vous plaît ?</t>
  </si>
  <si>
    <t>30 novembre 2016 suite à une expérience en novembre 2016</t>
  </si>
  <si>
    <t>jenni-49733</t>
  </si>
  <si>
    <t>C'est mon courtier depuis trois ans et je recommande le fait de tout comparer c'est vraiment bénéfique pour le portfeuille. J'aime la présence qu'ils ont chaque année car je n'y pense pas toujours et ils m'accompagent en me proposant de nouvelles formules quand c'est nécessaire, tout en me conseillant de ne pas changer quand c'est plus oportun. Ils travaille rapidement ça c'est sur mais en totu cas les excplications sont claires et cela me suffit</t>
  </si>
  <si>
    <t>juliaburette-71841</t>
  </si>
  <si>
    <t>Assurance habitation mal clôturée de leur côté et il envoie au contentieux malgré la mise au clair de la situation, malgré une faute émanent d'eux 
A FUIR</t>
  </si>
  <si>
    <t>pa07-100040</t>
  </si>
  <si>
    <t>ADAPTE AUX BESOINS et services dont j'ai besoins.  meilleurs rapport qualite prix que j'ai trouvé. Pour moi, je suis satisfait car bien adapté à mes besoins d'assurances.</t>
  </si>
  <si>
    <t>isabelle-l-124742</t>
  </si>
  <si>
    <t>Je suis satisfaite du service, prix le mieux placé trouvé, malgré le coût conséquent pour un scooter 50 cc.
Je recommande car très facile pour s'assurer de suite.</t>
  </si>
  <si>
    <t>jean-marc-d-126428</t>
  </si>
  <si>
    <t>Satisfait du système informatique très simple et logique.
Prix adapté à l usagers, simple et efficace.
Très bon contact téléphonique, accueil et compréhension des demandes.
Personne professionnel et sans forcing commercial, je RECOMMANDE.</t>
  </si>
  <si>
    <t>bobbobbr-55227</t>
  </si>
  <si>
    <t>Très difficile de les joindre au téléphone , Pas de remboursement suite vente véhicule malgré courrier avec AR et échanges mails . Obligation de faire intervenir la protection juridique</t>
  </si>
  <si>
    <t>zeb-88862</t>
  </si>
  <si>
    <t>Mon prêt étant clôturé , j'ai envoyé les justificatifs pour arrêter l'assurance plusieurs fois à dip@metlife.fr sans aucune réponse .
Donc communication difficile .</t>
  </si>
  <si>
    <t>remo5582-55688</t>
  </si>
  <si>
    <t>Je vous déconseille fortement cet assureur. 
J'ai attendu 6 mois pour avoir ma carte verte. Ils ont été incapable de fournir les anciens relevés d'information, j'ai eu un sinistre et malgré l'envoi recommandé, plus 3 mails. Je n'ai pas reçu de réponse. Jai finalement eu quelqu'un au téléphone après 10 minutes d'attente. 
J'ai changé de coordonnées bancaire et idem le nécessaire n'a jamais été fait. 
Vous le recevez jamais de réponse aux mails. 
À éviter vraiment</t>
  </si>
  <si>
    <t>le-loet-n-115304</t>
  </si>
  <si>
    <t>Les prix sont bien plus attractifs que chez la plupart des concurrents, j'ai assuré plusieurs vehicules ici est j'en suis très satisfaite.</t>
  </si>
  <si>
    <t>clementine31-85451</t>
  </si>
  <si>
    <t xml:space="preserve">Bonjour, Je suis partiellement bénéficiaire d'une assurance vie pour laquelle j'ai envoyé mon dossier par mail le 24 avril 2020 ; celui ci est complet et ne présente aucun problème ;  CARDIF BNP PARIBAS a eu besoin d'informations complémentaires qui lui ont été fournies par mon notaire et ce à plusieurs reprises depuis le mois de février 2020 ; mais CARDIF BNP PARIBAS ne semble pas se satisfaire de ces réponses et dit avoir besoin de 2 semaines pour étudier, à nouveau ces informations et "être sûrs qu'elles s'appliquent a la clause bénéficiaire de ce contrat d'assurance vie" (???) ; d'après mon notaire tout a été dit, tout est clair depuis plusieurs mois et il n'y a aucune raison que ce dossier prenne autant de retard. Je demande donc à CARDIF d'effectuer le paiement de cette assurance vie - ainsi qu'aux autres bénéficiaires -  dans les plus brefs délais en respectant les intérêts de retard conformes à la Loi Eckert pour les bénéficiaires concernés.   
</t>
  </si>
  <si>
    <t>fred64-78585</t>
  </si>
  <si>
    <t>Suite à un accident de travail, ils refusent de m'indemniser avec l'assurance prévoyance souscrite au motif que je n'ai pas envoyé les documents dans les délais. Or, j'ai tout envoyé en double (courrier et mail), et leurs en ai même apporté les preuves et ils me disent que j'ai fait des faux envois... C'est hallucinant !!! D'autres internautes ont'ils connu la même façon de faire d'AXA????</t>
  </si>
  <si>
    <t>jaclac38-99044</t>
  </si>
  <si>
    <t>Incroyable lenteur et demande continuelle de documents pour une assurance emprunteur. Alors que la banque a donné son accord sur l'aspect financier de notte prêt immobilier, cela fait des semaines que CNP assurances nous promène ! Nous risquons de rater notre projet à cause de ces incompétents ! Aucun contact serieux ! A fuir absolument !</t>
  </si>
  <si>
    <t>blas-b-132377</t>
  </si>
  <si>
    <t>très claire pour modifier le contrat seul inconvenant pas de conseillé  au bout du téléphone le weekend pour demander  des renseignement à un conseilél</t>
  </si>
  <si>
    <t>chantal-64542</t>
  </si>
  <si>
    <t xml:space="preserve">voiture en panne à 140 km de mon domicile ,service mis en place pour récupérer ma voiture chez le garagiste impossible pour moi, maif a essayé le train impossible,pas de communications, proposition de location d'un véhicule à 30km de chez moi que je devais laisser dans une autre ville mais pas celle du garage  ; j'ai demandé à maif un taxi mais refus . 
personne peut compréhensive au téléphone .
je déconseille maif pour l'assistance </t>
  </si>
  <si>
    <t>eddine-b-115172</t>
  </si>
  <si>
    <t>OU  JE SUIS SATISFAIT  des service et réponse et solutions pour avoir des tarif attractif j'espère qu'il ii aura pas d augmentation l Annee  prochaine</t>
  </si>
  <si>
    <t>patrick-h-125319</t>
  </si>
  <si>
    <t>JE SUIS SATISFAIT?mais je ne comprend pas j'ai déja payé deux mois d'avance pour ma precedente voiture que jai gardé " jours avant quelle ne brule,et je repaie deux mois d'avance pour la nouvelle,</t>
  </si>
  <si>
    <t>nawfel-a-106468</t>
  </si>
  <si>
    <t>tres satisfait du service et les prix sont tres tres interessant je conseil a tout le monde de souscrire et la manipulation de l application est tres simple</t>
  </si>
  <si>
    <t>joce-71176</t>
  </si>
  <si>
    <t>A la lecture des avis jai peur de ne pas etre remboursé dun sinistre de 824 eur . Meme pas responsable .pour une assurance tous risques à 160 eu mensuel...on pourrait s'attendre à etre pris en charge ...normalement. 2 mois que ça dure on nous ballade par téléphone en nous disant que l'assureur du responsable na pas 1 élément...faux! Je suis écoeurée. Ce sont des incapables</t>
  </si>
  <si>
    <t>davyyyy-97838</t>
  </si>
  <si>
    <t xml:space="preserve">Résiliation par assureur a échéance sans aucun motif valable ...
Démarché par cette assurance, nous avons fait le choix de quitter la nôtre où nous étions depuis 10 ans.
Après un prêt de véhicule signalé à la compagnie pour une période de 6 jours, documents envoyés par le biais de l'espace personnel à la demande de la compagnie et de notre interlocutrice.
Nous avons été le plus honnête possible en signalant ce prêt alors qu'il n y a eu aucun sinistre...
Nous recevons dernièrement un recommandé résiliant notre contrat d'assurance car cela ne fait pas parti de leur politique d'acceptation.
Pourquoi ne pas nous l'avoir dit lors de nos échanges téléphoniques plutôt que de résilier votre contrat 3 mois et demi après le prêt ?
La méthode est scandaleuse
Assurance à fuir !
</t>
  </si>
  <si>
    <t>gabynamee-56069</t>
  </si>
  <si>
    <t xml:space="preserve">Courtier impeccable
Toutefois, le service des sinistres comporte des collaborateurs grossiers et méprisants. Certaines indemnisations sont injurieusement basses, notamment après une tempête arrachant mon toit.
La théorie est que si vous n'avez pas une toiture neuve au départ, les dégâts subis le sont par votre faute.. 
C'est doleux et la somme allouée l'est au mépris total du client
</t>
  </si>
  <si>
    <t>veronique-b-137047</t>
  </si>
  <si>
    <t>Le site internet génial et bien expliquatif car bien décrit sérieux dans le site internet il faut que ça continue comme ça car vraiment c est géniale .</t>
  </si>
  <si>
    <t>tigefranck-69006</t>
  </si>
  <si>
    <t>Numéro de contrat : 1080296628
Numéro d'assuré : 9477634679 
Le 03 octobre 2018, j'ai souscrit, dans le cadre de la loi Hamon, un contrat assurance tous risques.
J'ai réglé 290,19 euros de prime annuelle par CB.
Le 05 novembre 2018, je me suis rétracté par téléphone, rétractation confirmée par lettre recommandée avec AR le même jour.
Le 13 novembre 2018, je reçois un mail de leur part, m'informant de la résiliation effective de mon contrat et du remboursement des sommes versées sous 14 jours.
Sans nouvelles de leur part, je les contacte par mail le 27 novembre 2018, auquel ils me répondent laconiquement que "les fonds sont partis en banque le 26 novembre 2018".
Nous sommes le 29 novembre 2018, les fonds ne sont toujours pas arrivés sur mon compte bancaire.
Je déconseille donc fortement cette assurance, qui, vu les embuches devant lesquelles je dois faire face pour une simple rétractation ne laisse rien augurer de bon en cas de sinistre.</t>
  </si>
  <si>
    <t>olivier-g-106629</t>
  </si>
  <si>
    <t>Pas de difficulté particulière rencontrée lors des démarches. Le tarif est un peu élevé pour un contrat avec 50% de bonus sans accident depuis plusieurs années</t>
  </si>
  <si>
    <t>jacques-c-110051</t>
  </si>
  <si>
    <t>les prix deviennent un peu elevès je serait pas contre pour une petite remise l annee prochaine  n ayant jamais eu de sinistresdepuis que je suis assurè chez direct assuranceet ayant fait addurer  la voiture de ma compagne</t>
  </si>
  <si>
    <t>marcphil-66935</t>
  </si>
  <si>
    <t>AMV ass. a très mauvaise réputation concernant les indemnisations mais en plus il ignore le code des assurances quand ça l'arrange :vérifier les témoignages et vous comprendrez</t>
  </si>
  <si>
    <t>01 mai 2017 suite à une expérience en mai 2017</t>
  </si>
  <si>
    <t>avon-54398</t>
  </si>
  <si>
    <t>Suite a accident non responsable et un délit de fuite j'ai bien relevé la plaque...
Et on m'a clairement dit on ne peut rien pour vous si la personne ne veut pas faire de constat.
Difficile de les joindre mais le pire de tout j'ai apres un parrainage je devais recevoir 70e pour moi et 30e pour le souscripteur , 4 mois après toujours rien alorsj'ai commencé a les appelé pour les réclamer on m'a résilié pour impayé ce qui est faux une exuse.</t>
  </si>
  <si>
    <t>laurent-122558</t>
  </si>
  <si>
    <t xml:space="preserve">Globalement je suis satisfait des services d'AMV , je suis client depuis 2007 et j'ai eu un seul souci avec ma moto (panne électrique) donc partie sur camion remorque et AMV  à répondu 
très rapidement ( super assistance) .
Juste un peu de mal à les contacter par téléphone . </t>
  </si>
  <si>
    <t>christian-p-126322</t>
  </si>
  <si>
    <t>Je suis satisfait de ce service, J'aurais aimé des prix un peu moins élevés mais après enquête, le rapport qualité prix me semble bon. Maintenant reste à voir ce qui se passera en cas d'incident ou d'accident</t>
  </si>
  <si>
    <t>04 septembre 2019 suite à une expérience en septembre 2019</t>
  </si>
  <si>
    <t>cyrus-78930</t>
  </si>
  <si>
    <t>Impossible de les joindre par téléphone, délais de remboursement pour dépassement d'honoraires catastrophique, j'attends toujours un remboursement après 2 mois d'attente, ils se fichent complètement des assurés, on a beau appeler les rares fois où on arrive à avoir quelqu'un on nous répond que c'est en cours et rien... Par contre pour prélever les cotisations là pas de problème ! Je vous déconseille fortement cette compagnie qui ne vous sera d'aucun utilité</t>
  </si>
  <si>
    <t>stephc-95770</t>
  </si>
  <si>
    <t>tres limite
beaucoup de document demander lors que votre animal est condamne
aucune compassion juste la recherche de famille pour ne pas rembourser
beaucoup de choses pas prise en charge</t>
  </si>
  <si>
    <t>fred-123414</t>
  </si>
  <si>
    <t xml:space="preserve">Disponibilité et écoute. Qualité de la prise en charge de la problématique. 
Ce qui me conforte dans mon choix d'adhérent MGP depuis plus de vingt ans. </t>
  </si>
  <si>
    <t>antzan-87184</t>
  </si>
  <si>
    <t xml:space="preserve">Axa a oublié de résilier mon contrat chez mon ancien assureur, j'ai donc payé 2 assurances au lieu d'une pendant 8 mois (Mensualités qu'ils comptent me rembourser cependant). J'ai du donc souscrire un nouveau contrat pour lequel j'ai du réglé 3 mensualités (alors qu'ils me devaient donc de l'argent), contrat que j'attends encore une semaine après de multiples appels pour leur demander cet envoi, j'ai donc bel et bien réglé 3 mensualités mais je n'ai aucun moyen de prouver que je suis assuré.
Les tarifs sont très bas mais on comprend pourquoi. </t>
  </si>
  <si>
    <t>belkacem-i-116655</t>
  </si>
  <si>
    <t xml:space="preserve">l'assurance n'est pas aussi bas qu'avant
arrêtez de nous imposer cette rebrique d'avis 
je ne comprends pas pourquoi vous n'acceptez plus les chèques </t>
  </si>
  <si>
    <t>ddseg-69484</t>
  </si>
  <si>
    <t>fuyez allianz 
c'est cher et ils sont incompétents
je suis societaire chez eux depuis 1996 et mon cheval a été victime d'un coup de pied d' un autre cheval assuré a la maif et pour la prise en charge par la maif , allianz doit envoyer par mail une notification toujours pas fait ce jour</t>
  </si>
  <si>
    <t>boulhand-80144</t>
  </si>
  <si>
    <t>Excellent  contact  avec  Alicia  qui  m'a  parfaitement  expliqué  la  situation  de  mon contrat.  Merci  pour  cette  agréable  entretien.</t>
  </si>
  <si>
    <t>fromage-l-110874</t>
  </si>
  <si>
    <t>Service en ligne très correct mais un bug fait que le nom du conducteur principal sur le contrat n'est pas le bon ce qui oblige à utiliser l'assistance téléphonique qui a été très bonne.</t>
  </si>
  <si>
    <t>willocq-r-115434</t>
  </si>
  <si>
    <t xml:space="preserve">Satisfait 
Bon prix 
Très bonne assurance 
Je recommande vivement cette assurance pour les petits budget accès très bien et rapide je recommande  j en parlerai autour de moi </t>
  </si>
  <si>
    <t>tony-105553</t>
  </si>
  <si>
    <t>J’ai assuré ma fille marie sur ma voiture Citroën c2 3823 VT 73 contrat 140398667 je cède la c2 le 23/01/2021 ma fille fait le nécessaire auprès de direct assurance pour résilier elle reçoit un mail de confirmation par contre je paye toujours le mois de février et encore le mois mars malgré plusieurs demande auprès de direct assurance rien ne change je n’arrive pas à avoir une réponse sur mon payement à suspendre incompétence des interlocuteurs 
zanellotony@gmail.com
zanellotony@gmail.com</t>
  </si>
  <si>
    <t>*-102249</t>
  </si>
  <si>
    <t>J’ai reçu un appel de cet « assureurs » et quand je lui ai dit que j’ai déjà ce qu’il faut la personne m’a simplement répondu d’aller me faire foutre donc c’est très sérieux le site appelle avec ce numéro de téléphone :+33 9 77 29 58 38 voilà</t>
  </si>
  <si>
    <t>totonydu85-101176</t>
  </si>
  <si>
    <t>Très bon assureur, avec des garanties excellentes, par-contre le prix de l’assurance reste très élevé. Dommage que le prix soit aussi élevé. Sinon je recommande cet assureur.</t>
  </si>
  <si>
    <t>jason-l-123407</t>
  </si>
  <si>
    <t xml:space="preserve">Satisfait par la qualité de service et réactivité site très facile, et abordable au novice sur internet, je vous recommande cette assurance pour sa qualité de prix et de prestations.
</t>
  </si>
  <si>
    <t>jean-yves-104772</t>
  </si>
  <si>
    <t xml:space="preserve">Le seul moyen d'y voir clair est d'appeler un(e) conseiller(ére) par téléphone.
Je m'y perds entre La caisse d'assurance maladie, la mutuelle, amélie et santéclair… Et le site MGP, même dans la partie privée qui m'est dédiée, n'explique rien.
Ex : mon dentiste, partenaire Santéclair, s'y est adressé pour une demande d'acceptation de devis ; je ne savais pas que je n'avais rien à faire - et surtout, ce n'est pas mentionné sur le site MGP. Le progrès, c'est la complication !
</t>
  </si>
  <si>
    <t>xavier--t-122102</t>
  </si>
  <si>
    <t>je ne suis pas satisfait   du service , j'ai introduit une demande via mon espace personnel  pour un remboursement que je devais recevoir  il y a plus d'un an  et je n'ai jamais eu de réponse  !   C'est honteux!   Très mauvais service !</t>
  </si>
  <si>
    <t>paco-115141</t>
  </si>
  <si>
    <t>assurance à fuir la hotline inexistante, gestion des sinistres inaccessible et sous traite, expertise bâclée suite à sinistre en catastrophe naturelle 5 mois toujours pas indemnise véhicule déjà enlevé par l'épaviste</t>
  </si>
  <si>
    <t>cecilia-90053</t>
  </si>
  <si>
    <t>Service client à l'écoute et très professionnel.</t>
  </si>
  <si>
    <t>santiane-137598</t>
  </si>
  <si>
    <t>mon problème de connexion sur le site client  monsantiane.fr a été résolu par Sanoun. Je suis très satisfaite : je le remercie pour son efficacité et son amabilité .</t>
  </si>
  <si>
    <t>jojo-54891</t>
  </si>
  <si>
    <t>professionnalisme, compréhension des dossiers, rapidité d'exécution, interlocuteur identifiable.</t>
  </si>
  <si>
    <t>emmanuel-t-137586</t>
  </si>
  <si>
    <t>Je suis déjà client, je poursuit chez april moto, les tarifs sont convenables. Seul Bémol une longue attente pour contacter le service client. Cordialement</t>
  </si>
  <si>
    <t>yannick-l-103712</t>
  </si>
  <si>
    <t>Service très efficace et réactif.
interface facile avec un navigateur de recherche qui permet d'avoir facilement les meilleures prix en fonction de vos garanties</t>
  </si>
  <si>
    <t>cricri-97742</t>
  </si>
  <si>
    <t>Après plusieurs demandes de remboursement pour des frais de taxi engagés et avoir fourni l'original du ticket remis par le taxi, la mgen a refusé le règlement demandant obstinément une facture. Sur le ticket sont notés tous les éléments de la facture. Apparemment le tracé ne leur plait pas !!!! En bonne élève j'avais choisi taxi et train pour me rendre à la clinique pour le prix de 58 euros environ au lieu de 350 euros en VSL. Pour un remboursement de 40 euros j'ai fait 2 réclamations et un déplacement en agence !!! Et ça continue...Aucun dialogue. Je déconseille formellement cette assurance qui manque d'empathie et trop bureaucratique et mauvaise prise en charge.</t>
  </si>
  <si>
    <t>marco--105676</t>
  </si>
  <si>
    <t>Bonjour Messieurs,
Après avoir contacté mon assurance pour savoir pourquoi ils ne faisaient aucun geste suite au Covid-19 étant un client très fidèle,(42 ans avec bonus maxi).
Leur réponse a été, nous ne le faisons que pour les actifs dommage pour les retraités!!!.
Je suis aller sur internet et j’ai ainsi pour les mêmes prestations fait des économies. La fidélité n’a malheureusement plus sens aujourd’hui.</t>
  </si>
  <si>
    <t>carinemay-113856</t>
  </si>
  <si>
    <t>Impossible de trouver sur mon espace le détail de mes garanties ! Souhaitant connaître le nombre de séances d'ostéopathie qui me sont remboursées dans l'année, j'ai envoyé un message (car il est très difficile de les contacter par téléphone). Après une première réponse, j'ai renvoyé un autre mail pour un complément d'information et j'ai reçu une réponse différente de la première. La difficulté pour obtenir des informations claires et rapides est un frein pour se soigner, je repousse certains soins car je sais qu'il sera difficile d'obtenir des informations précises de la part de Génération. C'est bien dommage. Sinon les remboursements sont effectués rapidement.</t>
  </si>
  <si>
    <t>fantic305-64001</t>
  </si>
  <si>
    <t>suite à un accident non responsable ( mon fils est tombé sur une route de campagne à cause d'un fil tendu en travers de la route  par un agriculteur pour faire passer ses vaches ) qui est arrivé il y a 9 mois, AMV vient enfin de me communiquer une proposition de la compagnie d'assurance adverse (vu les dates sur les courriers, ça abuse sévère ... en me conseillant vivement d'accepter une proposition inappropriée... On sent bien que le but est de passer à autre chose, et oui c'est du temps perdu !!! on attend pour notre part plutôt des conseils allant dans le sens de l'assuré, un suivi digne de ce nom et surtout pas avoir l'impression de faire ch... à chaque appel !!
J'ai eu plusieurs véhicules assurés chez AMV, et j' ai toujours 2 motos mais pas pour longtemps...</t>
  </si>
  <si>
    <t>chl-115808</t>
  </si>
  <si>
    <t>L horreur la plus absolue !
Incapable d envoyer les cotisations dûes
Ce n 'est pourtant pas très compliqué...
Puis du jour au lendemain menaces de résiliation car non paiement
Mais comment le savoir puisqu'ils n ont jamais envoyé ce que nous leur devions ?
Ubuesque !
Des heures et des heures passées au téléphone pour un avoir des agents qui prennent acte mais qui ne peuvent rien faire (simple "boite aux lettres" mais non décisionnaires, donc ils ne "servent à rien")
Ne répondent ni aux mails ni aux courriers
Déshumanisation totale
Ce que le monde de l'assurance peut faire en pire
Aucune considération du client, aucune personnalisation
Mercer semble beaucoup plus préoccupé par leur rentabilité et leurs actionnaires
A FUIR !!!!!!</t>
  </si>
  <si>
    <t>aslam-w-106175</t>
  </si>
  <si>
    <t>augmentation des tarifs aucune remise,  ils baissent les tarifs que pour les nouveaux venants, assurés depuis 3 ans. Je vais résilier direct assurance</t>
  </si>
  <si>
    <t>cricricricri-104242</t>
  </si>
  <si>
    <t>2 véhicules Bonus 50 en plus de 30 ans et quelques accrochages et pare brise cette assurance reste correct dans sa gestion et remboursements. Coté tarifs ils sont dans les cordes avec les groupes reconnus même souvent peu moins cher. Cependant aujourd'hui On peut être tenté par des promos en ligne qui s'affichent beaucoup moins cher , je commence à réfléchir et cherche des informations sur l'honnêteté de ces nouveaux concurrents ... c'est pas facile.</t>
  </si>
  <si>
    <t>Néoliane Santé fait appel au démarchage téléphonique via une société DNA, qui m'a appelée malgré mon inscription sur Bloctel (blocage du  démarchage téléphonique), et usant de méthodes musclées pour convaincre l'appelé de souscrire en ligne une assurance indemnité suite à accident.</t>
  </si>
  <si>
    <t>noe-97439</t>
  </si>
  <si>
    <t xml:space="preserve">Je conduis depuis 30 ans en co-partage. Je loue, emprunte et partage par souci éthique social et écologique bien sûr.
J'ai des attestations des plateformes De partages qui attestent ma conduite sans heurt aucun! 
Aujourd'hui pour cause d'éloignement de mon travail, je me trouve dans l'obligation d'assurer une voiture personnelle.
La macif pourtant affichée comme une assurance soucieuse des valeurs écologiques, sociales, collectives refuse de reconnaître ces années de conduite et me propose une assurance jeune conducteur! J'ai 53 ans!!
Dans ma prochaine vie, j'utiliserai seule un beau gros 4/4 
En attendant je suis abasourdie par l'incohérence des principes de cette assurance qui n'a  Compris encore qu'en ce moment chacun et tous se devait de faire un effort pur le climat et la pollution, l'environnement 
A bon entendeur
N Dessus </t>
  </si>
  <si>
    <t>fureur-72356</t>
  </si>
  <si>
    <t>assurance injoignable,mon fils  c'est fais emboutir sa voiture sur une place de parking,il est assuré tous risques de plus pas responsable ,il avait une petite 205 gr vielle mais en trés bon état mécanique direct assurance l'éstime a 600 euros moi je préfererais qu'il lui en trouve une autre a peu prés semblable je leur souhaite bonne chance avec 600 euros , dégouté je pense que je vais intervenir en contactant un avocat</t>
  </si>
  <si>
    <t>sarag5-102922</t>
  </si>
  <si>
    <t>Toutes nos données ne sont pas protégé! Le 14 juillet 2020 une employée Mme J.H qui trvail à l'agence de bar le duc, c'est permise de se conecter ce jour là afin de récupérer l'adresse mail de mon conjoint afin de pouvoir nous insulter.
Éyant signaler cette acte à son employeur à plusieurs reprise car le 14 juillet ils ne travaillent pas donc assez facile de retrouver les recherches effectué ce jour ci rien n'a était fait à l'encontre de cette personne. Ce n'est pas du tout rassurant à savoir qui peut y avoir des détraqué qui peuvent récupérer toutes nos données  personnelles et en faire ce qu'il veulent malheureusement nous n'avons pas le choix de rester car c'est la mutuel de mon employeur. C'est inadmissible!</t>
  </si>
  <si>
    <t>marinecamille1-86590</t>
  </si>
  <si>
    <t>Aucun suivi des remboursements. Malgré plusieurs relances par mail ainsi que sur leur service client en ligne, ils ne répondent pas du tout et impossible de les joindre au téléphone. A éviter</t>
  </si>
  <si>
    <t>nutela-64255</t>
  </si>
  <si>
    <t>Un assureur l'un le plus cher du marché, et l'un des plus mauvais. Vous devez payer, mais quand il y a malheureusement un sinistre  cet assureur vous dit que vous n'étiez pas assuré, pour ce dégat particulier car il y avait une obtion et bien évidemment avec un coût supplémentaire</t>
  </si>
  <si>
    <t>charles-57829</t>
  </si>
  <si>
    <t>un service client déplorable , personne de répond à vos mail . Cela fait deux fois que je veux effectuer un rachat partiel sur mon compte , attendez vous à patienter longtemps avant d'avoir votre argent.
Pour vous faire redéposer de l'argent il y a pas de problèmes par contre.
Je conseil d'aller vers des assureurs plus compétents .</t>
  </si>
  <si>
    <t>mehran--m-134560</t>
  </si>
  <si>
    <t>Les prix me conviennent, satisfait pour l'instant. Je viens de souscrire à votre offre d'assurance. J'espère que notre contrat se fera dans de bon terme et condition. Merci à vous</t>
  </si>
  <si>
    <t>madyluna39-77334</t>
  </si>
  <si>
    <t>Caroline est attentive, aimable et à l'écoute. C'est très agréable d'être pris en charge par des personnes aussi accueuillantes. Elle assure un suivi en précisant bien par note les infos importantes a ajouter au dossier</t>
  </si>
  <si>
    <t>florent-122716</t>
  </si>
  <si>
    <t>bonjour je suis assurer a la mutuelle des motards depuis 2 ans environs et ma cotisation et de 958euros par ans.je viens davoir un sinistre  ma moto percuter a l arret avec un delit de fuite de la part de l auteur donc l expert est passer et a fait un devis et c est donc a moi de regler les frais de reparations en etant assuree  FORMULE TOUT RISQUE.je vous laisse donca reflechir sur les assureurs moto</t>
  </si>
  <si>
    <t>chazal-g-128903</t>
  </si>
  <si>
    <t>Je suis satisfait du prix par rapport au cinquante et vous av été les plus rapides à réagir du coup me voilà chez vous aujourd'hui pour de longues années.</t>
  </si>
  <si>
    <t>celine64-77964</t>
  </si>
  <si>
    <t xml:space="preserve">Après avoir eue un sinistre non responsable en décembre 2018 nous sommes en juillet et toujours dossier en cours   Seule reponse de mon agent  vous auriez été en tous risques a aurait été plus vite  Sauf qu'au tiers je paye déjà 92 euros pour 2 conducteurs à 0.85 de bonus. 
J'ai donc résilié mon contrat grâce à une autre assurance qui a pris effet le 7 juillet.
J'ai toujours été en prélèvement sauf en juin ou ils m'ont demander de payer en cb 18.37 euros pour la semaine de juillet. Et grande surprise le 16 juillet prélèvement de 92 euros 
Réponse de l'agent on ne vous rembourse rien car avec ce prélèvement on est à jour.
Mais à jour de quoi En plus pourquoi une cb en juin et non un prélèvement normal 
Je pars donc avec un sinistre non résolu ou je m'assoie sur 2400 euros de réparation et une mensualité de 92 euros.
Merci AXA </t>
  </si>
  <si>
    <t>alainnnn1955-55945</t>
  </si>
  <si>
    <t xml:space="preserve">assurance super, j'ai changé d'assurance à chacune de mes motos, mais là je suis tombé sur la bonne.
en 2 minutes je me suis inscrit, 2 jours après j'ai reçu la carte verte. mon interlocutrice a été adorable et professionnelle.
et même après mon petit accrochage, la prise en charge a été super rapide.
</t>
  </si>
  <si>
    <t>drops-110813</t>
  </si>
  <si>
    <t>Les franchises sont très élevées quand on compare cet assureur avec d autres produits pour un prix équivalent. Pour le prix payé à l année il manque des services que d autres assureurs proposent. Je trouve que je paye donc très cher un produit d assurances sans en avoir l équivalence. L option bris de glaces est aussi à revoir car franchise très élevée en comparant avec les autres assureurs</t>
  </si>
  <si>
    <t>walter-w-104943</t>
  </si>
  <si>
    <t xml:space="preserve">tres satifait de l'accueil, conseillere tres pro et tres agreable, esperons que notre collaboration sera longue.......................................
</t>
  </si>
  <si>
    <t>de-jesus-almeida-j-131691</t>
  </si>
  <si>
    <t xml:space="preserve">Je suis satisfaite, service rapide, à l’écoute et qui cherche des réponses aux questions que l’ont peut se poser. L’espace perso est super bien fait et facile d’accès. 
</t>
  </si>
  <si>
    <t>jordan11-62638</t>
  </si>
  <si>
    <t>Quelqu’un m’est rentré dedans, mais je ne sais pas qui c’est. Pacificaca ne m’a rien remboursé. Et maintenant pour courroner le tout, je paie tout les mois plus cher. En conclusion, j’ai rien fait, je répare ma voiture tout seul alors que je suis assuré tout risque, mais je paie quelque chose en plus pour ce sinistre</t>
  </si>
  <si>
    <t>julye-94274</t>
  </si>
  <si>
    <t xml:space="preserve">Après plus de 40 ans j envisage de quitter la Maif et je commence à faire le tour des assurances !
Certaines proposent une assurance spéciale pour les fuites d eau entre maison et compteur mais la Maif... Non !
Pour l instant fuite réparée mais si le pb persiste la Maif n aide pas !
Très déçue car assurance de plus en plus chère ! </t>
  </si>
  <si>
    <t>rogier-e-108581</t>
  </si>
  <si>
    <t>accorder plus d'espace pour les documents demandée, un plus si un conseiller nous appels pour répéter les conditions et les avantages de l'assurance . bien à vous</t>
  </si>
  <si>
    <t>sparksballs-78535</t>
  </si>
  <si>
    <t>Suite dégâts des eaux dans la cuisine, la Macif refuse la prise en charge pour absence de 9 jours à la place de 8 maxi. Mais la maison était sous surveillance et contrôle par nos voisins. intérieur et extérieur de la propriété. Relève du courrier, arrosage des plantes et du jardin: potager, Plantes intérieures.
le dégât des eaux s'est produit le 8ème jour !!!!
Assuré à la Macif depuis 35 ans voiture, habitation, responsabilité civile. Garantie mutuelle santé depuis le 01/01/2019. sinistre 191056478</t>
  </si>
  <si>
    <t>di-pierro-e-108030</t>
  </si>
  <si>
    <t>Conseillères très à l'écoute et toujours polies. Étant jeune conductrice, je ne pensais pas trouver une assurance à un tel tarif ! Je suis satisfaite.</t>
  </si>
  <si>
    <t>farid80-66887</t>
  </si>
  <si>
    <t>Bonjour 
Je suis assuré Maif depuis 1997. Jamais eu de problèmes.
Service client très sérieux. 
Les garanties sont correctes et  les prix sont raisonnablent.
Plusieurs biens immobiliers et deux véhicules assurés, je suis entièrement satisfait par les contrats.</t>
  </si>
  <si>
    <t>13 décembre 2017 suite à une expérience en décembre 2017</t>
  </si>
  <si>
    <t>liloushak-59641</t>
  </si>
  <si>
    <t>adhérente depuis 3 ans, je reçois un courrier résiliant mon assurance auto sans autres explications. impossibilité de joindre le service client pour savoir pourquoi. au final il s’avère que mon pare brise réparé 2 fois en 3 ans (et oui, on roule en ile de france entre les camions et les camionettes... ce genre de chose peut arriver!!) plus un accident responsable m'ai coûté mon contrat! lors de mon appel pour faire réparer mon pare brise, personne ne m'a jamais dit ce que je risquais, si j'avais su, j'aurais fait réparé mon pare brise a mes frais!</t>
  </si>
  <si>
    <t>will-i-am09-123830</t>
  </si>
  <si>
    <t>A fuir ! Ne prenez surtout le pack sérénité complétement inutile en cas de problème. Ma voiture a subit une tentative de vol le 8/07/21 et depuis cette date là je passe mon temps à courir après direct assurance pour avoir un véhicule de prêt. Primo, le véhicule n'est que "pendant la durée des réparations", donc il faut attendre que l'expert passe, ok soit c'est ma faute de pas avoir lu le contrat. MAIS maintenant que tout est ok, comme le garage partenaire n'a pas de véhicule de prêt, la meilleur solution que me propose direct-assurance c'est un "geste commercial" de 100€ + 15% de réduction chez Hertz pour louer un véhicule ! (pour info 1 semaine chez hertz c'est 500€ en moyenne pour un véhicule A) et sinon c'est 10€ d'indemnisation par jour. 
Inadmissible ! Près de 1000€ d'assurance par an en tout risque avec pack sérénité pour me retrouver sans rien et en plus payer une franchise variable jusqu'à 816€ pour les réparations. Si encore les prix étaient compétitifs mais ce n'est même plus le cas. 
Je ne compte pas en rester là avec eux 
(Pour info véhicule 308 GT Line 120cv Eat6)</t>
  </si>
  <si>
    <t>christian-w-122782</t>
  </si>
  <si>
    <t>Je suis satisfait du service et des prix en rapport avec le niveau de couverture des garanties souscrites. Je peux recommander la GMF pour ses contrat d'assurance adaptés aux besoins.</t>
  </si>
  <si>
    <t>alexandre-d-132817</t>
  </si>
  <si>
    <t xml:space="preserve">La souscription est simple et rapide, les tarifs sont bien placés par rapport aux garanties proposées.
pour l'instant je recommande direct assurance. </t>
  </si>
  <si>
    <t>15 novembre 2020 suite à une expérience en novembre 2020</t>
  </si>
  <si>
    <t>dd-100118</t>
  </si>
  <si>
    <t>Malgré un courrier recommandé reçu par l'assureur avec la preuve que mon chien est mort il y a deux mois. Je continue à être prélevé presque 50 euro par mois. Pas un centime de remboursé en 5 ans d'assurance. Et maintenant je dois continuer à  payer malgré le décès de mon chien! Cest dégoûtant.</t>
  </si>
  <si>
    <t>pauron-f-129914</t>
  </si>
  <si>
    <t>Je suis satisfait du 1er contact avec le commercial le contract est arrivé très rapidement et le relationnel client est très bien je recommanderai cette assurance</t>
  </si>
  <si>
    <t>charles-l-138371</t>
  </si>
  <si>
    <t>Je suis satisfaite du prix et de la prestation fourni par l'olivier assurance auto. Des petits problèmes rencontrés sur le site (bug) mais sinon tout marche correctement et c'est rapide.</t>
  </si>
  <si>
    <t>nlarh-57575</t>
  </si>
  <si>
    <t>une négligence de mon agence crédit mutuel est à l'origine d'un litige sur mon assurance juridique liée à une assurance habitation</t>
  </si>
  <si>
    <t>pinguet-c-111034</t>
  </si>
  <si>
    <t xml:space="preserve">Je découvre l’Oliveir ce jour. BNS conseils et bonne écoute.            
A l’Oliveira de me convaincre d’apporter et de parrainer.                      </t>
  </si>
  <si>
    <t>auguste-137904</t>
  </si>
  <si>
    <t>les cotisations n'ont cessé d'augmenter pas les prestations ; la MGEN est devenue chère et trop liée  à la sécurité sociale exemple aucun remboursement pour la parodontie</t>
  </si>
  <si>
    <t>pierre-50185</t>
  </si>
  <si>
    <t>Retraité fonctionnaire et fidèle de la GMF depuis 40 ans, 2 véhicules, une maison et la mutuelle, je pense qu’on peut être bien considéré ! fin novembre 2016 je vante mon assurance à mon beau fils qui renouvelle son véhicule et lui prend RDV à mon agence de Montigny les Metz. Tout allait bien au téléphone mais arrivé en agence, accueil froid, son justificatif de relevé de situation de l’ancienne assurance n’est pas encore arrivé car ils traînent les pieds comme beaucoup d’assureurs qu’on veut quitter mais l’agent GMF le rend responsable, mon beau fils montre sa bonne foi sur des documents bon conducteur lorsque l’agent lui extirpe un papier relatant un sinistre passé de 24 mois pour justifier l’impossibilité de l’assurer ( j’ajoute que l’agent GMF ne doit pas savoir trop bien lire car le sinistre n’était pas aux torts de mon beau fils ), puis lorsque ce dernier  annonce qu’il venait de ma part, fonctionnaire assuré de longue date, son interlocutrice lui fait bien remarquer qu’elle s’en moque avec toujours son même air hautain et dédaigneux. Ce qui me gêne c’est que je rémunère cette personne qui visiblement casse la maison que j’ai approuvé et soutenu par mes années de cotisations. Je suis très déçu et je vais bien sûr quitter la GMF pour tous mes contrats et changer mon discourt vis-à-vis de mes nombreuses connaissances. Je remarque déjà sur les forums de bonnes solutions fiables tandis que la GMF n’est vraiment plus trop cotée. Je sens que je vais bientôt remercier cette femme pour avoir créé le déclic à mon départ. Adieu la GMF, décidément tout fout le camp.</t>
  </si>
  <si>
    <t>jean-philippe-p-107058</t>
  </si>
  <si>
    <t xml:space="preserve">Je suis très satisfait des tarif et services proposé chez Direct assurance
Simplicité et efficacité
</t>
  </si>
  <si>
    <t>tic-85375</t>
  </si>
  <si>
    <t>Service client jamais disponible. Assurance pas sérieuse. Je ne recommande pas du tout, j'ai deux véhicules et j'en avait un assuré chez eux que je viens de résilié. Leurs prestations sont déplorables. Attention car une fois que vous adhéré le service client est fantôme. Je me suis retrouvé en sinistre à l'étrangé impossible de les joindre pendant plus de 6 heures. Déplorable. Envoi de société de recouvrement quand erreur de leur part en trop versé su remboursement. Je les averti que je ne possède pas de chéquier et attends un autre moyen pour effectuer le paiement, aucune nouvelles pendant des mois. Sans scrupules. Ils devraient être contrôlé par un organisme compétent et de droit.</t>
  </si>
  <si>
    <t>jackb-86766</t>
  </si>
  <si>
    <t>J'étais décidé à faire un commentaire détaillé, mais finalement c'est une perte de temps avec Direct Assurance (ou AXA Assurances). Si vous hésitez encore, choisissez une assurance de proximité, et non une assurance en ligne qui perd rapidement son empathie.</t>
  </si>
  <si>
    <t>cetho-99293</t>
  </si>
  <si>
    <t xml:space="preserve">Très bonne compagnie sûre et efficace réactive
Je viens d’avoir l’agence de vannes pour un avenant : accueil très courtois et professionnel 
Efficience et sérieux
Je conseille vivement </t>
  </si>
  <si>
    <t>concarette-114890</t>
  </si>
  <si>
    <t>je suis assuré à cette mutuelle depuis janvier 2021 et c'est une catastrophe . Il faut attendre PLUS DE DEUX MOIS POUR OBTENIR UN REMBOURSEMENT . J'ai 71 ans et je n'ai jamais vu cela, vraiment je regrette d'avoir adhéré à CEGEMA . Jean Jacques AMELINE Lyon 3</t>
  </si>
  <si>
    <t>gilles-97111</t>
  </si>
  <si>
    <t>Quelle Déception lorsque vous recevez l'avis pour la 2ème année... 
Pres de 20% d'augmentation
Le prix indiqué par le conseiller au téléphone lors de la prise de contact initialement était attractif. Le contrat reçu fut conforme à l'offre faite. Il y avait cependant une petite indication qui précisait un avantage tarifaire accordé pour la 1ere année, sans cependant en indiquer le montant ou le %.</t>
  </si>
  <si>
    <t>laurent-54045</t>
  </si>
  <si>
    <t>On vous annonce un prix et une fois sur le point de clôturer le dossier, on vous réclame des frais de gestion exorbitant. On vous dit aussi un antivol SRA, j’achète l'antivol en question et la encore ça ne va pas il faut un bloque roue ou une chaîne. Pourquoi ne pas le préciser ???????</t>
  </si>
  <si>
    <t>bej44-133833</t>
  </si>
  <si>
    <t>a fuir de toute urgence, on m'as demander l'original d'un bon pour un rachat que j'ai envoyer et aujourd'hui on me dis que j'ai envoyer une photocopie , il nie tout pour me donner l'argent</t>
  </si>
  <si>
    <t>nougat-80333</t>
  </si>
  <si>
    <t>bon accueil, réponses claires, interlocuteur disponible, agréable, à l'écoute, prêt à répondre aux questions que l'on se pose,</t>
  </si>
  <si>
    <t>ozniber-93906</t>
  </si>
  <si>
    <t>Je suis globalement satisfait du service de devis en ligne même si le tarif reste généralement au même niveau que les autres assureurs, à comparer les différents niveaux de garantie</t>
  </si>
  <si>
    <t>pmd-90385</t>
  </si>
  <si>
    <t xml:space="preserve">• 33,48% d'augmentation sur 3 ans sans qu'il y est des modifications au contrat ! (7,76% en 2018, 10,49% en 2019 et 12,09% en 2020).
• Augmentations qualifiées de "petites" par l'interlocuteur en agence !
• L'interlocuteur les justifie par le fait de n'avoir qu'un contrat chez Allianz ! Merci pour ceux qui n'ont pas de voiture, pas de résidence secondaire, pas de biens loués, etc. Donc plus vous êtes "pauvre" plus vous payez ! </t>
  </si>
  <si>
    <t>daniel-m-106603</t>
  </si>
  <si>
    <t>pour le premier  contact  tres bien   tres  a  l ecoute  et  agreable commercial    et  aux  soins  du  client   vraiment  tres  tres bien  rien  a rtedire</t>
  </si>
  <si>
    <t>lyes-h-130731</t>
  </si>
  <si>
    <t xml:space="preserve">Le service a était Simple et pratique, rapide et efficace, je remercie mon amis qui me la recommander, et je ferait de même pour mes amis et proches. 
Cordialement </t>
  </si>
  <si>
    <t>thepii--138525</t>
  </si>
  <si>
    <t>Service DÉPLORABLE et je pèse mes mots 3 fois au téléphone avec trois personnes différentes et tous on un discourt différent leur suivit et le votre sur votre espace adhérent et complètement différent … remboursement qui traîne beaucoup trop voir inexistant d’un moi à l’autre et Celon eux c’est vous le problème … à fuir !!!!</t>
  </si>
  <si>
    <t>karicourbevoie-81332</t>
  </si>
  <si>
    <t>Bonjour, j'ai fait un comparateur d'assurance et L'Olivier Assurance s'est positionné en 1er. Cela fait un an et je ne regrette pas. Grâce à la fidélité les franchises baissent chaque année. Il n'y a pas d'attente lors des contacts, les conseillers sont à l'écoute, très efficaces et très courtois. Je recommande!</t>
  </si>
  <si>
    <t>leila-m-123684</t>
  </si>
  <si>
    <t xml:space="preserve">TRES SATISFAITE DE MA CONSEILLERE ELLE A ETE TOP 
TRES BON ACCUEUIL CONSEIL AU TOP MERCI A ELLE POUR SES PROROPOSTIONS ET SES OFFRES INTERESSANTES BRAVO </t>
  </si>
  <si>
    <t>vandenburgh-j-111635</t>
  </si>
  <si>
    <t>Je suis satisfait du service.  J'ai eu des bons conseils par deux personnes en moins d'une semaine.  Je trouve que le valeur de prix était le mieux de competition.</t>
  </si>
  <si>
    <t>jcb-86821</t>
  </si>
  <si>
    <t xml:space="preserve">groupe straton et néoliane.envoyé devis dentaire 17 janvier 2020 . téléphoné le 3 fevrier 2020 non  pas reçu mon devis envoyé a contact@groupestraton.com. le 3/ 02/ 2020 renvoyé devis dentaire et depuis je téléphone tout les 2 jours. de réponses farfelues impossible d'avoir une réponse. a chaque fois on doit me rappeler mais toujours rien. Néoliane ne repond pas non plus il me renvoie sur le groupe straton.Je suis assuré chez néoliane depuis 01/01/2020. dés le début problème n'avais pas fait le nécessaire pour annuler mon ancienne mutuelle.
dans le moi de janvier autre problème n'avais pas fait le nécessaire pour la télétransmission . </t>
  </si>
  <si>
    <t>david-t-132761</t>
  </si>
  <si>
    <t xml:space="preserve">Rapide et efficace je recommande direct assurances 
Beaucoup moins cher que certaines compagnies et banques 
Parlez en autour de vous sans hésiter. 
Ne cherchez pas ailleurs </t>
  </si>
  <si>
    <t>togibri-63160</t>
  </si>
  <si>
    <t>dommage que l optique et le dentaire soient liés</t>
  </si>
  <si>
    <t>marc-109711</t>
  </si>
  <si>
    <t>Absence totale de réactivité. Des attentes interminables et des promesses de rappel et de suivi non tenues. Une crevaison = compter une semaine minimum pour un début de reaction. Contrat non respecté quant au prêt de véhicule de remplacement. A éviter absolument.</t>
  </si>
  <si>
    <t>richard-l-117723</t>
  </si>
  <si>
    <t>Satisfait, rapide et pratique. Les conseillers sont à l'écoute, les prix sont abordables. Petit regret quand aux assurances à la journée qui n'existent plus</t>
  </si>
  <si>
    <t>pascale-98954</t>
  </si>
  <si>
    <t>Bénéficiaire d'une pension retraite cotisée par mon père à la CARAC, j'ai eu affaire à cette compagnie à son décès. Comme je ne recevais aucune nouvelle après l'envoi des pièces demandées, j'ai appelé le 09 69 32 50 50. Après vérification, la dame qui m'a répondu m'a informée que mes documents n'étaient jamais arrivés (en pleine période COVID); elle a créé mon dossier immédiatement, pendant que nous étions au téléphone. Par la suite, il y a eu un petit problème de communication avec le service administratif qui était censé s'occuper du suivi du dossier, mais la dame qui gérait mon dossier (toujours la même personne) est promptement intervenue. La pension retraite de mon père a été virée sur mon compte bancaire dans les deux semaines qui ont suivi.
Toute la démarche, depuis l'envoi des documents (qui ne sont jamais arrivés) jusqu'au versement de la pension retraite sur mon compte, s'est effectuée entre la dernière semaine de juillet 2020 et mi-octobre 2020, soit deux mois et demi. 
Je n'ai que des compliments à faire à propos de mes échanges avec les représentants de la CARAC (Bureau de Neuilly). Depuis le décès de mon père, j'ai eu à effectuer certaines démarches administratives. Le manque de réactivité de la part de certaines administrations ou de banques peut susciter une énorme frustration ! Durant mes échanges avec la CARAC, je n'ai rencontré que des personnes de bonne volonté dont l'objectif était de m'aider. Je les en remercie vivement !</t>
  </si>
  <si>
    <t>elisabeth-h-105823</t>
  </si>
  <si>
    <t>je suis satisfait du service
le tarif me convient
les explications sont simples 
il n'y a rien de plus a ajouter, je reccommande...
plus simple que de dialoguer avec un courtier qui ne vous ecoute pas</t>
  </si>
  <si>
    <t>vincent-l-113039</t>
  </si>
  <si>
    <t xml:space="preserve">Devis réalisé rapidement, prix correct. A voir à l'usage.
Procédure de la part des conseillers un peux insistante en revanche pour la signature du contrat. </t>
  </si>
  <si>
    <t>zaouiche-m-121422</t>
  </si>
  <si>
    <t>Je suis satisfait de la prestation que vous m'avez proposé malgré que j'aurais aimer prendre un abonnement avec Vol/Bris de glace... Ayant eu un problèmes de compréhension durant la communication téléphonique, je pensais souscrire à cette formule mais à mon grand étonnement, le tiers essentiel m'a été proposé. Je reviendrais vers vous pour une possible évolution de mon contrat d'assurance, afin d'assurer ma voiture contre le vol et bris de glace.
Cordialement,</t>
  </si>
  <si>
    <t>nicolas-m-109496</t>
  </si>
  <si>
    <t>Bon service, accueil poli et efficace avec un conseil qui semble de qualité (sous réserve de la bonne transition entre mon assurance existante et l'assurance souscrite).</t>
  </si>
  <si>
    <t>eddie-c-129942</t>
  </si>
  <si>
    <t>Très bien, satisfait de la facilité de souscription. Les informations données sont claires et précises. Je recommande à toutes personnes désireuses de souscrire à une assurance.</t>
  </si>
  <si>
    <t>damien-115122</t>
  </si>
  <si>
    <t>Au moindre pépin, il n'y a plus personne
Il faut sans cesse les relancer et malgré cela rien n avance
Je ne recommanderais certainement pas cette assurance</t>
  </si>
  <si>
    <t>flloflo29-65311</t>
  </si>
  <si>
    <t>Accident 100% non responsable. 
1 journée de congés pour aller la voiture de remplacement prévue 3 jours (et après débrouille-toi à vélo). Arrivée enfin à la location : ils t'appellent pour te prévenir que tu n'as pas fait dans le bon ordre : il fallait d'abord déposer l'épave chez le carrossier avant de pouvoir la voiture de remplacement. Tu râles (t'as quand meme mis 4 heures pour arriver là et ton mari a aussi pris un jour de congé pour t'emmener) et là : ils t'annulent en direct live la réservation.
C'est des grands malades à la GMF.</t>
  </si>
  <si>
    <t>lamitoja44-124712</t>
  </si>
  <si>
    <t>Avec mon conjoint nous avions réservé un Voyage a Majorque il y a une semaine. Malheureusement, mon etat de santé s'est dégradé, nous n'avons pas pu prendre l'avion et une attestation médical le prouve, et mon état n'est pas rétabli. Bref! Nous avons choisi Asurever car cette assurance nous parait fiable et fluide. Quand je lit vos commentaires, pas de réponses et remboursement depuis parfois 1 mois voir une année et bien plus, je veux bien vous croire. Car apres l'ouverture du sinistre et 2 mails envoyés, je n'ai toujours pas de réponse, alors que tous nos justificatifs sont présent. Mon oncle est avocat, je pense que je vais me renseigner et lancer une procédure si j'ai pas de réponse. Je vous tiens au courant de la suite, mais je ne lacherai pas pour avoir mon remboursement. Surtout que nous sommes dans les règles du contrat et dans la procédure.</t>
  </si>
  <si>
    <t>faure-a-113637</t>
  </si>
  <si>
    <t xml:space="preserve">Les prix sont vraiment très intéressent.
Le site pour faire sont devis en ligne est plutôt agréable à utilisé.
Les niveaux d'assurances proposer sont assez cohérant. </t>
  </si>
  <si>
    <t>jaroumy-100886</t>
  </si>
  <si>
    <t>souscription à l'assurance auto de l'olivier assurance, 200€ moins cher qu'une autre compagnie, contact téléphonique avec une personne très polie, très sympa. je recommande l'olivier.</t>
  </si>
  <si>
    <t>juies-136243</t>
  </si>
  <si>
    <t>Impossible d'obtenir un relevé d'information, à chaque demande il faut appeler plusieurs fois le service client et insister, c'est parfaitement inadmissible et quand vous recevez enfin un document après plusieurs appels, c'est parfois une fausse adresse qui s'affiche même en leur signalant. Ce n'est pas normal de ne pas donner facilement un relevé d'information, ca ne permet pas de faire confiance à l'Olivier Assurance.</t>
  </si>
  <si>
    <t>l'hostis-c-123942</t>
  </si>
  <si>
    <t>Pour le moment rien à en redire le service a l'air d'être efficace la météo des rapides pour le moment tout va bien l'assurance me permet de pouvoir reprendre une liberté professionnelle</t>
  </si>
  <si>
    <t>31 décembre 2016 suite à une expérience en décembre 2016</t>
  </si>
  <si>
    <t>celine-50819</t>
  </si>
  <si>
    <t>Pas du tout une assurance que je recommande, aucune prise en compte du client, dommage qu'il n'y est pas le choix de 0 étoile.</t>
  </si>
  <si>
    <t>guillaume-d-139583</t>
  </si>
  <si>
    <t>le site est clair et facile d'utilisation, les types de contrats sont bien expliqués, par rapport aux assureurs généralistes, les prix sont plus intéressants. Il manque éventuellement une option faible kilométrage ...</t>
  </si>
  <si>
    <t>nono82-58499</t>
  </si>
  <si>
    <t>nouveau client les formalité se sont tres bien passe le services client a repondu a toutes mes attentes je conseille cette assurance .tous les papier sont arriver a temps et heures</t>
  </si>
  <si>
    <t>albane--99537</t>
  </si>
  <si>
    <t>zéro double zéro pour cette mutuelle à laquelle mes parents ont souscrit suite à l’ hospitalisation de mon père nous n’ avons pas eu la possibilité d’ avoir les deux ménagères prévu au programme dans le contrat dix heures après hospitalisation tout ça parce qu’ on avait dépassé la date pour la mise en place une honte!!!!!Quand on sait que l’on est en plein coronavirus et que mon père vient de perdre 20 kg suite à son hospitalisation et qu’ils ont 76 et 85 ans!!!!Ouverture d’ un dossier  no D47 52 17 64 Il restera sans suite aucune humanité une honte je vais leur faire de la publicité sur les réseaux soucis vous pouvez me croire madame Limermont  leur fille Je précise pas que je les ai appelé au moins 50 fois</t>
  </si>
  <si>
    <t>franck34-63096</t>
  </si>
  <si>
    <t>A FUIR !!!!!! 2 sinistres dans les 36 mois, seulement un responsable ( sans tiers )et mon contrat est résilié...probleme: Pacifica ne m'a jamais notifié cette résiliation je me suis donc retrouvé a conduire sans être assuré (sans le savoir) ...Et aujourd'hui fiché pour 5 ans par les assureurs....</t>
  </si>
  <si>
    <t>johanna-a-105538</t>
  </si>
  <si>
    <t>Je suis toujours obligée de demander ma carte verte et je ne comprends pas pourquoi le montant de mon assurance augmente autant alors que la voiture se déprécie avec le temps? Le prix me semblait correct au départ maintenant il est trop élevé, je songe à changer d'assurance.</t>
  </si>
  <si>
    <t>fanfan-97648</t>
  </si>
  <si>
    <t>Nous n'avons JAMAIS eu à nous plaindre de la qualité de cet assureur. Que ce soit : Accueil téléphonique, traitement des demandes de prises en charge ou remboursements, tarifications....bref, que du bonheur.
Encore merci et prenez soin de vous.</t>
  </si>
  <si>
    <t>clement-c-122469</t>
  </si>
  <si>
    <t>Satisfait pour le moment,  a voir avec le temps si vos services me conviendront toujours , je trouve le forfait un peu cher mais si c'est le prix a payer pour une bonne assurance.</t>
  </si>
  <si>
    <t>dan-40898</t>
  </si>
  <si>
    <t>si vous désirer une assurance qui reponds uniquement pour une prise de contrat vous avez trouvé par contre si vous voulez un renseignement..........c'est une autre histoire ABONNE ABSENT AUCUN RESPECT DU CLIENT impossible de comprendre les dates de résiliation.......A FUIR</t>
  </si>
  <si>
    <t>maria-d-121466</t>
  </si>
  <si>
    <t>très bon accueil. 
Produits et services au top, conseiller très compétent et efficace Offre la plus intéressante pour délégation d'assurance prêt immo, après étude, mon conseiller s'est aligné sur la concurrence, les frais de dossier via ZEN UP sont moins coûteux Je suis totalement satisfait Merci ZEN UP et GENERALI !</t>
  </si>
  <si>
    <t>parisben-98567</t>
  </si>
  <si>
    <t xml:space="preserve">Mutuelle catastrophique !
Hors de prix prestations remboursées avec des délais énormes et des forfaits catastrophiques
Service client lamentable 
Pas de réponse aux réclamations 
Application VIASANTÉ catastrophique 
Je les quitte 
</t>
  </si>
  <si>
    <t>napoda-62359</t>
  </si>
  <si>
    <t>Direct assurance c'est l'enfer !!!
Le prix d'appel est intéressant mais si vous avez un sinistre (même sans être responsable) c'est foutu. Il y a bientôt 3 mois que je rame pour me faire rembourser une remorque. Il manque toujours un papier, un avis de l'expert ....</t>
  </si>
  <si>
    <t>haff-139572</t>
  </si>
  <si>
    <t xml:space="preserve">a éviter ,
je ne recommande pas ....
pas serviable très mauvaise expérience a éviter .........
voire la concurrence préférable et surtout ne pas ce rendre à l’agence GMF de SAINT DENIS 93200 peu recommandable </t>
  </si>
  <si>
    <t>manu-115656</t>
  </si>
  <si>
    <t>Si je pouvais mettre zéro étoile, je le ferai. AXA s'est dégradé, je dirai même à fuir. Toujours prêt à encaisser mais jamais prêt à rembourser ! Plus de 6 mois que j'attends ! Je vais résilier TOUS mes contrats chez eux ! Plus confiance !</t>
  </si>
  <si>
    <t>alain-53537</t>
  </si>
  <si>
    <t>CARDIF NUL Gestion assurance vie impossible depuis 4 mois plus acces site ni de conseiller  ne repond jamais mail fax lettre AR</t>
  </si>
  <si>
    <t>laurelou-76599</t>
  </si>
  <si>
    <t>Je suis à la Matmut depuis 30 ans, j'ai subi un dégât des eaux le 4 janvier dernier Malgré plusieurs relances impossible d'obtenir un rendez-vous pour les travaux auprès de l'entreprise agréée Matmut. Le service client m'a même répondu que mes murs n'étaient pas secs alors que personne n'est passé tester le taux d'humidité actuel. A chaque appel ils se contentent de me répondre que l'entreprise va m'appeler, et rien ne bouge. J'ai demandé l'intervention d'une autre entreprise, en vain. Pour de simples travaux de peinture c'est désespérant. Cette assurance n'a aucun respect pour ses clients.</t>
  </si>
  <si>
    <t>emilie-w-109672</t>
  </si>
  <si>
    <t>Il est plus agréable de rencontrer en face a face son assureur qui répond personnellement a nos questions et inquiétudes mais j'ai tout de meme eu mes réponses car le service téléphonique et plutôt rapide, peu d'attente</t>
  </si>
  <si>
    <t>yenou-k-104975</t>
  </si>
  <si>
    <t>J'ai découvert votre assurance grâce à mon papa qui fût ayant déjà eu un contrat chez vous il y a quelques années. Simple rapide et efficace avec des garanties correspondants à mes attentes de haut niveau de protection. Je recommande à mon tour votre assurance.</t>
  </si>
  <si>
    <t>julie-114985</t>
  </si>
  <si>
    <t>Il faut être patient pour réussir à avoir un conseiller en ligne. Ils vous mènent en bateau quand aux remboursements de chaque frais de médecine douce, sans parler des remboursements en tiers payant qui sont très longs à arriver. J'ai attendu 3 mois pour le remboursement de mes lunettes. Et là ça fait 2 fois que les factures que je leur envoie disparaissent. À éviter à tout prix.</t>
  </si>
  <si>
    <t>michael-d-125002</t>
  </si>
  <si>
    <t>Simple et pratique, je cherchais une assurance pour ma voiture et votre offre ma convaincu.  le prix est attractif et convient a un jeune conducteur comme moi.</t>
  </si>
  <si>
    <t>rosenthab-50747</t>
  </si>
  <si>
    <t>les feuilles de soin sont constamment égarées, donc jamais remboursées et quand on appelle pour un renseignement ou une réclamation c'est le parcours du combattant. Mutuelle hors de prix quand on atteint un certain échelon vu que la cotisation est calculée au prorata du salaire brut.</t>
  </si>
  <si>
    <t>poitier-m-117079</t>
  </si>
  <si>
    <t>Satisfaite du conseiller, simple et efficace, j’ai pu avoir toutes les informations que je souhaitais pour souscrire au contrat. Je vous remercie de votre efficacité.</t>
  </si>
  <si>
    <t>belgacem-a-112006</t>
  </si>
  <si>
    <t>Prix attractif mais attention au prix affiché par an versus le prix mensuel (+15%), ceci ne m'a été révélé que lors de la confirmation du devis par téléphone, ce qui m'a fait gonfler mon devis de 100€</t>
  </si>
  <si>
    <t>luigi-86663</t>
  </si>
  <si>
    <t>AUCUN SUIVI</t>
  </si>
  <si>
    <t>jade-b-129101</t>
  </si>
  <si>
    <t>Accueil sympathique et réactif.
Les informations sont claires et simples.
Pour le moment aucun soucis à signaler.
A voir en cas de prise en charge....</t>
  </si>
  <si>
    <t>couix-l-122424</t>
  </si>
  <si>
    <t>Personnellement, j'ai toujours étai bien reçu et bien conseiller jusqu'à présent, les différents conseillers que j'ai eu au téléphone on était très chaleureux et agréables.</t>
  </si>
  <si>
    <t>tony-h-114234</t>
  </si>
  <si>
    <t>Je suis très satisfait des tarifs proposés ainsi que la rapidité de la mise en service de l’assurance Merci de votre professionnalisme de votre rapidité ainsi qu’à ma conseillère Francesca</t>
  </si>
  <si>
    <t>celine-p-110538</t>
  </si>
  <si>
    <t>je suis un peu déçue depuis l'année dernière où j'ai pu faire bénéficier du pack famille ma fille ainée mais pas ma fille cadette., la proposition de tarif qui m'a été faite était exorbitante. Depuis impossible pour ma fille ainée de créer son propre espace personnel ...</t>
  </si>
  <si>
    <t>z3-93505</t>
  </si>
  <si>
    <t>Conseillers très courtois et à l'écoute de mes demandes de rabais sur les échéances à venir</t>
  </si>
  <si>
    <t>x23-66023</t>
  </si>
  <si>
    <t xml:space="preserve">Bonjour,
Je comprends pas à chaque fois que je vous contacte vous m'orienter vers noorassur vous vous rejeter la balle.Et votre assurance-vie Salam sicav est un très  mauvais contrat, il y a que des baisses .Franchement déçu. </t>
  </si>
  <si>
    <t>barbier-g-116198</t>
  </si>
  <si>
    <t>Je suis satisfait des services de souscription de l'assureur L'olivier, les offres sont claires et les réponses rapides, à conseiller.
un bon choix j’espère.</t>
  </si>
  <si>
    <t>audrey-b-133284</t>
  </si>
  <si>
    <t>Très bon écoute et professionnel
Tarif très attractif
Possibilité de modifier le devis plusieurs fois
Interlocuteur très disponible
Je recommande sans hésiter</t>
  </si>
  <si>
    <t>jul-129342</t>
  </si>
  <si>
    <t>Je suis sastisfait de cette avis jaime bien cette assurance mes le pris et un peux trop cheres jespaire que ses de calite et je ecrie nimporte koi psk je sais pas quoi ecrire</t>
  </si>
  <si>
    <t>anneaunyme-100208</t>
  </si>
  <si>
    <t>Téléconseillers rapidement disponibles, parfaitement à l'écoute, au fait des dispositions contractuelles de chacun et qui donnent des informations pertinentes ainsi que des conseils avisés.
L'application est également très pratique et permet de gérer contrat, relevés, bénéficiaires et demandes de remboursement complémentaire très facilement.</t>
  </si>
  <si>
    <t>valentin-c-107543</t>
  </si>
  <si>
    <t>Relativement satisfait de la prestation la première année (tant que vous n'avez pas besoin de les joindre au téléphone ça va).
Malheureusement, pour cette deuxième année on me propose des prix bien inférieurs chez la concurrence.
Dommage de ne pas pouvoir renégocier.</t>
  </si>
  <si>
    <t>a-d-104431</t>
  </si>
  <si>
    <t xml:space="preserve">En attente de la date d'échéance afin de fuir cette assurance habitation.
Rapide pour prendre les échéances et les augmenter en cours d'année sans prévenir mais lors de problèmes et de la mise en place de la protection juridique tout se complique.
Plus trop de communication, envoie d'experts voir non-experts qui font un rapport à  dresser des cheveux sur un chauve et lorsque que vous les contactez.....
La réponse est  de vous faire comprendre que vous devez tout subir,  payer un point c est tout.
Bon à moins d aimer donner de l argent à des gens incompétents je conseille de fuir cette assurance.
Bref très mauvaise relation et expérience </t>
  </si>
  <si>
    <t>franck-b-108689</t>
  </si>
  <si>
    <t xml:space="preserve">Bonjour,
Je suis satisfait du service proposé et mis en œuvre. J'ai trouvé le personnel très agréable et explicatif.
Néanmoins je trouve que les tarifs sont quand même assez élevé </t>
  </si>
  <si>
    <t>morpheusmars-78743</t>
  </si>
  <si>
    <t>J'etais plutot satisfait a la base de cette assurance, jusqu'a ce jour ou malgres mes lettres, mails, coups de fils je n'arrive pas a avoir un relevé d'information.
Suite a un sinistre non responsable, mon véhicule a fini en épave, racheté par l'assurance.
Non content de continuer a me prélever mes mensualités pou un véhicule vendu (a eux), ils font les autruches quand a mes demandes de relevé d'information (indispensable et obligatoire).
J'ai essayé par l'assistance du site, rien
le mail classique, rien
le courrier normal, rien
le mail service client, rien
Je vais devoir passer par la case recommandé sans certitudes.
Ce n'est pas tres serieux.</t>
  </si>
  <si>
    <t>arnbou-66189</t>
  </si>
  <si>
    <t>Assurance souscrite pour mon fils mais le problème est survenu lorsqu'ils m'ont demandé le relevé d'information concernant mon fils, il n'en avait pas puisqu'il s'agissait de sa première voiture. Ils n'ont rien voulu savoir et ont laissé courir l'assurance. Plusieurs appels et un recommandé nécessaire pour résilier une assurance qui faisait doublon puisqu'ils ne voulaient pas m'entendre sur le document manquant et j'avais souscrit une autre assurance l'olivier dont je suis pleinement satisfait. Résultat, plus de 200 euros de perdus... Complètement déçu de cette assurance qui selon mon ancienne assurance ne respectent pas le protocole de changement d'assurance...</t>
  </si>
  <si>
    <t>babi-68585</t>
  </si>
  <si>
    <t xml:space="preserve">Je suis cliente de Santiane depuis 2 ans et je déconseille fortement ce service de courtier qui fait l'intermédiaire avec une mutuelle. J'ai demandé il y a un mois que mon conjoint soit affilié à ma mutuelle à partir du 1er octobre, j'ai reçu un e-mail de confirmation comme quoi ma demande était prise en compte mais depuis ils ont "oublié" de la traiter. De fait mon conjoint n'est toujours pas affilié. Lorsque j''ai demandé des explications et une résolution rapide du problème par e-mail on m'a renvoyé vers le service téléphonique, qui à son tour m'a renvoyée vers le site internet. Personne ne s'excuse pour le dommage causé, mon conjoint ayant des frais de santé en cours en octobre. Aucune solution du problème proposée... ils veulent que je refasse la demande que j'avais déjà faite ! C'est un service de très mauvaise qualité. A FUIR ! </t>
  </si>
  <si>
    <t>fanou-69307</t>
  </si>
  <si>
    <t xml:space="preserve">Dans un accident TOTALEMENT NON RESPONSABLE, où l’on m’a refusé la priorité, l’AMDM à mis 25 mois à régler cette situation.
Une lettre recommandée au Service Juridique et deux lettres recommandées au président, n’ont JAMAIS eu de réponses, ainsi que beaucoup de courriels et messages vocaux.
De plus, le dernier garage intervenant attend toujours depuis juin 2018, le règlement de sa facture, malgré l’engagement et la promesse du bureau d’expertise qui les représentait.
Si vous n’avez rien à leur demander, vous pouvez leur faire confiance, dans le cas contraire, passez votre chemin.
</t>
  </si>
  <si>
    <t>nathalie-d-139666</t>
  </si>
  <si>
    <t>Deux conseillers m'ont établi des devis inadaptés, voire erronés au regard de ma situation, et évidemment, plus chers (le premier à 815 euros, le second à 711). J'ai refusé de souscrire à la hâte par téléphone comme les conseillers me poussaient à la faire. J'ai passé énormément de temps sur cette souscription pour être certaine d'avoir renseigné les bonnes informations et que le contrat réponde correctement à mes besoins. J'ai eu de nombreux bugs sur la finalisation en ligne, et en refaisant moi-même le devis une énième fois avec toutes les bonnes informations, j'ai reçu plusieurs mails et PDF avec des tarifs différents, le plus bas à 519 euros, qu'il était impossible de finaliser en ligne et que l'on m'a refusé par téléphone au motif qu'il s'agissait d'un bug informatique. Pourtant ce tarif est également ressorti lorsqu'un 3e conseiller a généré lui-même le devis avec les mêmes informations que nous avions d'abord vérifiées ensemble. Cette fois encore, impossible de finaliser celui à 519, qui repasse automatiquement à 635 euros lorsque la page veut bien se charger. Au final, le m'en sors donc avec un tarif à 635 euros qui me semble plutôt correct (note 3/5 pour le niveau des prix car on m'a quand même refusé le devis à 519 euros sans aucun geste commercial). En revanche je suis très déçue de l'expérience utilisateur pour la souscription en ligne et de l'expérience client avec les différents conseillers (note 1/5 pour la satisfaction). J'espère avoir une meilleure expérience pendant la vie du contrat.</t>
  </si>
  <si>
    <t>vanessa-66821</t>
  </si>
  <si>
    <t>des incompétent et impossible de les avoirs au téléphone et d'avoir les bons renseignements sans passer par LCL qui eux même ne savent rien</t>
  </si>
  <si>
    <t>cassara-f-111936</t>
  </si>
  <si>
    <t>je suis ravi de la prestation et de l'amabilité de votre personnel très compétent merci pour ce service et le prix me convient amplement la rapidité du devis la gentillesse de votre personnel font que je suis très satisfait de vos prestation merci monsieur cassara</t>
  </si>
  <si>
    <t>04 septembre 2017 suite à une expérience en septembre 2017</t>
  </si>
  <si>
    <t>clientmecntent-57078</t>
  </si>
  <si>
    <t>la macif de Valenciennes à déconseiller ! Ce sont des commerciaux et non des assureurs et impoli en +, ils sont là uniquement pour vous vendre leurs contrats qui ne servent à rien,En plus, j'avais envoyé un courrier recommandé avec AR pour mon relevé d'information et ils ne veulent pas l'envoyer, selon eux il faut aller en agence pour l'avoir malgré la loi qui les obligent à l'envoyer sous 15 jours tout ça pour mieux nous dissuader. Le siège ferait mieux de faire des enquêtes mystères sur cette agence à moins que ce ne soit eux les responsable de cette politique désastreuse!</t>
  </si>
  <si>
    <t>aparici-e-139724</t>
  </si>
  <si>
    <t>J'aurais aimé recevoir un mail de rappel quelques jours avant la fin du temps de validité de la carte grise provisoire. J'ai pris une amende pour défaut d'assurance alors que j'ai réglé l'assurance de mon véhicule à l'année auprès de vous. Est-il possible de la contester ? 
S'il vous plait j'aimerais avoir quelqu'un au téléphone pour aborder cette question</t>
  </si>
  <si>
    <t>severine-l-105513</t>
  </si>
  <si>
    <t>je suis satisfait des tarifs ils sont moins que la plupart des assurances.
En général nos dossiers sont bien suivi et il faut rappeler pour certain bug ( mails non reçu )</t>
  </si>
  <si>
    <t>noemie-57851</t>
  </si>
  <si>
    <t xml:space="preserve">Nous avons 2 contrats assurances vie chez allianz.
Le service client est au niveau 0 , la compétence des gestionnaires au même niveau. Les services ne traitent pas votre demande avant 3 semaines . Assurance a fuir absolument!!!!!!! </t>
  </si>
  <si>
    <t>karlito-66048</t>
  </si>
  <si>
    <t>A éviter absolument.
la compétence des conseillers est aléatoire.
Le service réclamation ne respecte pas sa charte en ne répondant pas au courrier A/R.</t>
  </si>
  <si>
    <t>marielle62137-98885</t>
  </si>
  <si>
    <t xml:space="preserve">J ai toujours été satisfaite des services assur o poil depuis 4 ans et là 37€ d augmentation !!!!
Ce n est pas ce qu on nous promet quand on s inscrit
Je suis déçue </t>
  </si>
  <si>
    <t>prissou-98810</t>
  </si>
  <si>
    <t>Ravie de ma mutuelle, ils sont toujours réactifs à mes demandes
Je regrette seulement qu'il n'y ait pas de prise en charge pour les semelles orthopédiques.</t>
  </si>
  <si>
    <t>22 août 2019 suite à une expérience en août 2019</t>
  </si>
  <si>
    <t>jeanpaul59-78607</t>
  </si>
  <si>
    <t>Tres mauvaise assurance j'ai fait parvenir par 2 fois par email une facture du vétérinaire de 50 euros et aucune réponse et courrier néant</t>
  </si>
  <si>
    <t>vanessa-91987</t>
  </si>
  <si>
    <t>Les prix sont élevés à mon goût mais je voudrais savoir comment fonctionne votre principe you drive car cela peut me permettre d’économiser une grande partie</t>
  </si>
  <si>
    <t>sergio35-7894</t>
  </si>
  <si>
    <t>Bonjour je viens vers vous car j,ai trouvé une assurance auto moins chère ailleurs avec les mêmes avantages alors que çà fait au minimum 30 ans que nous sommes chez vous</t>
  </si>
  <si>
    <t>schrat-129117</t>
  </si>
  <si>
    <t>Je me suis connecté pratiquement pour la première fois et Emiline m'a aidé parfaitement avec patience et amabilité. La connexion c'est faite parfaitement malgré une relative complexité du site grâce à l'excellente aide prodihée par Emiline. Merci !</t>
  </si>
  <si>
    <t>zd76-75103</t>
  </si>
  <si>
    <t>C'est simple. Ma cotisation annuelle s'élevée a 231e. J'ai choisis le paiement mensuel comme bon nombre de client. A la fin de mon contrat (au moment de payer) Eurofil m'a demandé un paiement par CB de 193e. Soit 83% de ma cotisation annuelle ! A vous d'en juger</t>
  </si>
  <si>
    <t>achin-a-111872</t>
  </si>
  <si>
    <t>Prix très bon, service téléphonique excellent et dialogue clair. Malgré un malus, cette assurance accepte mon dossier avec un prix très abordable par rapport à d'autres assurances.</t>
  </si>
  <si>
    <t>elise-maret-49580</t>
  </si>
  <si>
    <t>Dommage qu'on ne puisse pas donner la note de 0. Un sinistre en 6 ans (rayure de voiture) augmentation tarifaire de 12 euros. Modification de mon lieu d'habitation à 15 kilomètres près. .. + 5 euros. Je quitte pacifica suite à cette hausse abusive de cotisation.</t>
  </si>
  <si>
    <t>mery2-136233</t>
  </si>
  <si>
    <t>Rawane m a aidé a réglé mon problème rapidement, je trouve qu' il est très compétent pour son travail il était à l écoute bon courage pour votre travail.
Mme AMRI</t>
  </si>
  <si>
    <t>dany26700-64130</t>
  </si>
  <si>
    <t>Mon dossier prévoyance à été traité en avril et demande en janvier un premier versement pour décembre et jusqu'à ce jour le 23 mai plus rien !!! J'ai pourtant fournie tout les documents demandés je ne comprend pas.</t>
  </si>
  <si>
    <t>lambitieux-972-pl-116223</t>
  </si>
  <si>
    <t>Tres bonne presentation Des services et de la conseilliere fall.  Elle a bien prit le temps de bien mexpliqué tout en detail. Bien a vous.. Et Je suis fiere de Mon adhesions</t>
  </si>
  <si>
    <t>aurore-b-124860</t>
  </si>
  <si>
    <t xml:space="preserve">Le tarif me convient suite à la simulation faite en ligne sur le site 
Tout en étant satisfaite, J’espère que celui-ci n’augmentera pas les années suivantes </t>
  </si>
  <si>
    <t>arpine-59100</t>
  </si>
  <si>
    <t>A fuir, aussi vite que vous pouvez</t>
  </si>
  <si>
    <t>fredleblanc-56272</t>
  </si>
  <si>
    <t>Chez direct assurance, les nouveaux clients sont mieux traités au niveau des prix que les anciens et la fidélité n'est pas récompensée. Les tarifs sont uniquement intéressants à l’adhésion, mais pas quand on y reste, car les prix augmentent sans raison d'une année sur l'autre. Pour continuer à avoir un tarif compétitif, il faut résilier chaque année et resouscrire en tant que nouveau client.</t>
  </si>
  <si>
    <t>marie-90410</t>
  </si>
  <si>
    <t>Contacté avant hier par téléphone pour me proposer la formule acess la première garantie mais vraiment trop cher pour les garantie, j'appelle le lendemain pour demander la résiliation, on me dit qu'on va me contacter pour la résiliation, faites attention envoyer un courrier recommandé pour résilier. On me dit que j'ai un mois pour résilier par téléphone alors que je me suis déjà fait avoir avec ce soi-disant un mois pour résilier par téléphone, j'ai contacté ufc que choisir ils m'ont dit c'est que par courrier recommandé une résiliation.</t>
  </si>
  <si>
    <t>chrisngn69-79112</t>
  </si>
  <si>
    <t>Suite à un sinistre non responsable récemment, j'ai posé mon véhicule dans un garage non agrée, l'expert valide les réparations, le garage répare mais s'aperçoit qu'il y a un marbre léger rien d'alarmant, la facture s'élève donc, le garage contact l'expert pour confirmer la réparation du marbre mais personne ne répond, le garage a donc prit les devant et avancé les réparations, j'ai du avancer le montant car j'ai choisi un garage non agrée donc j'assume, cependant, comme l'expert n'est pas passé une 2ème fois, le montant de la facture est plus élevé que quand il avait confirmé la 1ère fois, j'envoie Donc la facture a l'oliver après avoir avancer le montant et récupéré ma voiture, le seul soucis est que j'ai reçu un remboursement Inférieur à la facture que le garagiste m'a transmis car il y avait un marbré mais que l'expert n'était pas aller voir pour confirmé. J'ai envi envoyé un mail à l'olivier pour une réclamation j'attend à ce jour une réponse</t>
  </si>
  <si>
    <t>moon-58246</t>
  </si>
  <si>
    <t>Assurée depuis plus de trente chez MAAF pour mes véhicules, bon conducteur à vie, lors d'un bilan sur mes contrats l'agent MAAF m'a convaincu de basculer mon assurance habitation chez eux. Suite à deux sinistres habitation dont je ne suis pas responsable pour un montant global de 1300 €, je reçois un appel du responsable de l'agence m'informant que mon contrat est résilié d'ici 2 mois car je leur coûte trop cher. Il précise que j'ai intérêt à partir avant de recevoir la lettre de résiliation, sinon j'aurai du mal à trouver une autre assurance ! Relation clientèle déplorable, pas la peine de faire des campagnes publicitaires à outrance, plus du tout d'esprit mutuelle dans cette entreprise. Elle nous a bien eu ...</t>
  </si>
  <si>
    <t>laetitia-p-121540</t>
  </si>
  <si>
    <t>Je suis très satisfaite du service..
Réponse très rapide
J'ai été très bien reçu par les administrateurs de mon dossier.
Merci beaucoup.
Ne changez rien</t>
  </si>
  <si>
    <t>michel-j-107695</t>
  </si>
  <si>
    <t>Très bon accueil téléphonique, facile de créer le contrat d'envoyer les documents. Bon rapport qualité prix. A voir dans le temps.
Merci pour votre réactivité.</t>
  </si>
  <si>
    <t>superruru-65747</t>
  </si>
  <si>
    <t>service déplorable , toujours une impression d'être le pigeon, prix en otage d'une assurance qui se moque du client.</t>
  </si>
  <si>
    <t>el-hassane-b-108734</t>
  </si>
  <si>
    <t>Je ne suis pas du tout satisfait du service.  plus d'une semaine pour répondre à une demande urgent.
Les questions d'assurance sont importants au quotidien. c'est pour cela que nous souscrivons à des formules de contrat " plus protectrice ". Mais il semblerait que ce qui est important pour deirect assurance c'est de prélever gracieusement les cotisations sans traiter les demandes importante des clients.
très  très déçu
.je ne recommande pas.</t>
  </si>
  <si>
    <t>bouiramane-r-115174</t>
  </si>
  <si>
    <t xml:space="preserve">Bonjour 
Je  suis  satisfait  mais  peut  mieux faire  je  trouve  que  les  prix restent  encore  un peu cher pour moi.
Merci de votre compréhension </t>
  </si>
  <si>
    <t>kaninou09500-78322</t>
  </si>
  <si>
    <t xml:space="preserve">Très satisfait de l'Olivier assurance pour les tarifs et le service client efficace et à l 'écoute ! J ' ai eu une panne de batterie récemment avec l' option 0 km le dépanneur est venu  sur RDV a l'heure dite exactement et m'a dépanné. 
Je recommande L' Olivier assurance sans problème. </t>
  </si>
  <si>
    <t>lucie-122546</t>
  </si>
  <si>
    <t>Je DECONSEILLE l'assurance DIRECT ASSURANCE.
LORS D'un sinistre non responsable du mois d'octobre à ce jour juillet, toujours
 en cours pour la prise en charge et réponde qu'il ont 1 ans, et que c'est normal.......
A FUIR</t>
  </si>
  <si>
    <t>frederic-l-110570</t>
  </si>
  <si>
    <t>je decouvre!! laisser moi le temps d avoir un s
inistre et je vous en dirais plus! cordialement frederic lajugie fait a boen sur lignon le 1504 2021 merci</t>
  </si>
  <si>
    <t>marie-madeleine-f-130103</t>
  </si>
  <si>
    <t>Pour le moment je suis satisfaite on verra bien par la suite si il ny aura pas de problème car en général c'est quand il ya un problème que l'on pourra juger  de la vraie efficacité de l'assurance</t>
  </si>
  <si>
    <t>anto-102209</t>
  </si>
  <si>
    <t xml:space="preserve">Ils proposent des tarifs compétitifs mais pas tant que ça et au final même pas un seul sinistre responsable mais 2 non responsables et ils me vire c’est une assurances qui se contente uniquement d’encaisser les cotisations mais qui se fiche de sa clientèle comme toutes les autres !!!
Fortement déconseillé </t>
  </si>
  <si>
    <t>di-donato-p-130293</t>
  </si>
  <si>
    <t>Je suis un nouveau client, j'ai trouvé cette offre d'assurance-auto sur lesfurets.com. Très bon rapport qualité-prix, je suis satisfait d'Olivier Assurance !</t>
  </si>
  <si>
    <t>rita-b-127458</t>
  </si>
  <si>
    <t>Satisfait de votre accueil  et de vos prix  j’espère ne pas être  déçu dans les mois à venir  et que vous serez disponible pour y répondre.Merci de votre compréhension</t>
  </si>
  <si>
    <t>coco2609-98754</t>
  </si>
  <si>
    <t>tout simplement SCANDALEUX. j'ai du attendre plus de 4 mois pour le traitement de mon dossier de congé maternité, et quand enfin cela est fait, ils s'arrangent pour se tromper sur le virement et ne verser qu un tiers de la somme sensée être perçue !!! en 2 mots totalement incompetents et inefficaces. je veux bien que la crise sanitaire ait impacté tous les services, mais même la CPAM ET LA CAF qui ne sont pas fameux pour leur réactivité ont été largement plus rapides !!! si vous êtes dans le besoin ou en arrêt ne  comptez pas sur eux pour vous sortir du pétrin !! si vous êtes intérimaire faites votre possible pour les fuir et aller chez un autre assureur !</t>
  </si>
  <si>
    <t>loic-m-110595</t>
  </si>
  <si>
    <t xml:space="preserve">OUI je suis satisfait jusqu'à ce jour. Je fais confiance en votre compagnie en cas de sinistre. Aussi réputé bon chauffeur, j'espère ne pas avoir de déclaration d'accident à vous transmettre et ce pendant de nombreuses années.
Bien cordialement, Loic MARTIENNE
</t>
  </si>
  <si>
    <t>j-jakabriol65-64768</t>
  </si>
  <si>
    <t>La réactivité en cas d'accident est excellente, l’éventail des services proposés est très large et les tarifs justes  et stables. Cette mutuelle est de plus servie par des personnels dévoués et compétents qui ont à coeur de satisfaire les clients adhérents.</t>
  </si>
  <si>
    <t>mathys-b-124794</t>
  </si>
  <si>
    <t>Très satisfait du contact et des renseignements obtenus. Agent à l écoute et disponible. Je recommanderai April à mes amis. C'est donc pour moi un sans fautes</t>
  </si>
  <si>
    <t>salomel-122353</t>
  </si>
  <si>
    <t xml:space="preserve">J'ai cotisé en août 2020. 
Ma cotisation me coûte 63 euros par mois. Vendue par un conseiller qui se présente comme "conseiller personnel" et vous promet que vous pourrez le joindre n'importe quand. 
A un fort accent, vous dit qu'il s'appelle Benoît, vous dit qu'il a également un autre prénom mais qu'il ne peut pas vous le dire, vous propose d'aller voir votre Instagram et reste 1h30 au téléphone avec vous pour vous vendre le produit. 
Injoignable dès le lendemain de la fin du délai de rétractation, et ce, définitivement. 
J'ai engagé environ 720 euros de frais médicaux depuis le début de mon contrat : médecin généraliste, Scanner Covid et autres actes médicaux. 
Santiane m'a remboursé: 28,19 euros depuis le mois de septembre. 
Pas un centime de plus. 
J'ai pourtant transmis tous les documents. On m'a répondu qu'ils avaient été traités "en tiers payant" ce qui est tout à fait faux, j'ai avancé tout cet argent. Les débits apparaissent sur mon compte bancaire et les relevés de sécurité sociale le prouvent.
Je vais faire ce qu'il faut et saisir le médiateur pour obtenir l'intégralité de mes remboursements ; quant à vous, fuyez cette mutuelle d'amateurs, il y en a de beaucoup plus sérieuses, personnellement je partirai dès que possible. 
</t>
  </si>
  <si>
    <t>24 décembre 2017 suite à une expérience en décembre 2017</t>
  </si>
  <si>
    <t>paupau4480-32444</t>
  </si>
  <si>
    <t>J'ai eu un accident Jeudi soir, j'ai appelé la MAIF pour savoir comment se passais la prise en charge ( 1er accident et jeunes conductrices) ils me donnent des informations erronés heureusement que les forces de l’ordre ont rectifié le tir, ensuite une dépanneuse vient chercher mon véhicule pour l'amener au garage choisi, je ne suis informer de rien du tout, j’appelle le lendemain pour savoir où sa en ai et la surprise ma voiture est amener dans un autre endroit sans me demander mon avis ni même m'avertir !! Étant victime d'un carambolage impliquant 4 voitures je n'estime pas être responsable vu que j'étais la 3 eme voiture et que j'ai fais mon maximum a 90km/h on peut pas faire de miracle ! Lors de mon appel a la MAIF ont me dit que j'aurais des frais étant responsables de 50% de l'accident ( excusez moi d'avoir été au mauvais endroit au mauvais moment), aucun délais quant au passage de l'expert ni même dans combien de temps approximativement je pourrais retrouver mon véhicule !! bref assurance a fuir parce que des qu'ils y a un pépins bah il y a plus personnes !!</t>
  </si>
  <si>
    <t>gperazio-97831</t>
  </si>
  <si>
    <t>Très satisfait par le service en ligne de mon assureur.
Répond à toutes mes demandes dans des délais très courts.
Rien a redire sur la qualité des équipes et du service.
Georges Perazio (85 ans)</t>
  </si>
  <si>
    <t>fannyri-91890</t>
  </si>
  <si>
    <t>Un sinistre qui date depuis bientôt 10 mois et aucune prise en charge. Des interlocuteurs différents à chaque fois et personne ne vous donne les mêmes informations.</t>
  </si>
  <si>
    <t>jean-christophe-g-132712</t>
  </si>
  <si>
    <t>Nos demandes sont pris en compte en temps et en heure. On est écouté.
Les prix sont satisfaisants. Le site internet est bien structuré et compréhensitf</t>
  </si>
  <si>
    <t>djodjo-81056</t>
  </si>
  <si>
    <t xml:space="preserve">31 ans  d assurance 
je suis en train de monter ma piscine enterré je n ais pas  pu  prendre l option piscine parce qu elle n est pas termineé et la sur la pose du liner en cours de montage une tuile de ma toiture a perforé ce derniersuite a la tempete du 3 octobre  .du coup il est mors .Comme j ai pas pris l option piscine c est pour ma pomme alors que je ne pouvais pas m assurer elle etait pas terminé D autres assurances auraient pris ma demande en consideration sachant que ce sont les tuiles de ma maison Du coup apres 31 ans de cotisation tout risque plusieurs assurances m offres des garantis meilleurs et moins chers </t>
  </si>
  <si>
    <t>leeuuss-72067</t>
  </si>
  <si>
    <t>je déconseille fortement , il ne traite  que la moitié des  documents envoyés , répondent au tel au bout que plusieurs longues dizaines de  minutes  , site inaccessible !!</t>
  </si>
  <si>
    <t>pierre-t-134324</t>
  </si>
  <si>
    <t>Les prix sont assez intéressants et assez compétitifs....
Le site est relativement simple et pratique...
C'est une première assurance automobile...
à voir sur la durée...</t>
  </si>
  <si>
    <t>dede-54915</t>
  </si>
  <si>
    <t>Assez déçu de mon assurance, le prix est correct cependant mais il y a aucun suivis lorsqu'on les appelles.
Le service client est déplorable, ils nous mettent en attente 5min puis raccroche au nez, tout cela afin que nous abandonnions notre démarche... 
Attention au paiement par CB via ligne téléphonique, il font des erreurs dans les chiffres... j'ai été prélevé d'un montant bien plus élevé de ce que je leurs devais.</t>
  </si>
  <si>
    <t>corinne-g-110240</t>
  </si>
  <si>
    <t>Facilité d'adhésion et prix super attractifs! Je suis très contente d'adhérer à cette assurance car celle que j'ai actuellement est excessivement chère!</t>
  </si>
  <si>
    <t>nicolas-b-117556</t>
  </si>
  <si>
    <t>Choix varié, options à la carte, pas la moins chère des assurances, mais la plus personnalisable. Assurance choisie sur les conseils de mon vendeur moto en concession.</t>
  </si>
  <si>
    <t>flora-k-112331</t>
  </si>
  <si>
    <t>Je n'ai jamais eu de litige avec Direct Assurance. 
Je n'ai par ailleurs jamais eu à faire intervenir mes assurances car aucun sinistre à déplorer à ce jour.</t>
  </si>
  <si>
    <t>audrenls-98772</t>
  </si>
  <si>
    <t>Dommage que l'on ne puisse pas mettre zéro ! 
Gestion lamentable en ce qui concerne une assurance perte d'emploi. Mon mari a eu le temps de retrouver un emploi qu'on a toujours rien touché. 3 mois pour envoyer un dossier, 5 jours pour lire un mail et jamais aucune réponse !  Impossible de joindre le service on tombe sur une plateforme. 
Nous avons dû nous débrouiller seuls pour payer notre prêt ! 
Assurance à fuire ! !!</t>
  </si>
  <si>
    <t>damizn-b-121387</t>
  </si>
  <si>
    <t>La protection juridique, ne fait pas son travail, des promesses de vente ne sont pas tenue. C est une honte.je suis très mécontent de cette assurance, elle est comme les autres. Mauvaise prise en charge.</t>
  </si>
  <si>
    <t>sylvain-r-117039</t>
  </si>
  <si>
    <t>Rapide pour souscrire , à voir dans le futur leur réactivité en cas de souci. Sinon au niveau des tarifs c est réglo par rapport à la concurrence , on verra pour le reste</t>
  </si>
  <si>
    <t>aline-59270</t>
  </si>
  <si>
    <t xml:space="preserve">Je suis très satisfaite d'avoir changé d'assurance. Je trouve chez l'Olivier une très bonne écoute et une réactivité qui me rassure. Réception rapide de ma carte verte par mail et courrier après avoir finalisé mon dossier en fournissant via l'espace perso les documents demandés. 
Côté tarifs, je divise par deux mes cotisations en ayant pourtant pris les prestations les plus "hautes". </t>
  </si>
  <si>
    <t>antonio--r-102853</t>
  </si>
  <si>
    <t>Après un sinistre rencontré avec un garagiste, cette assurance laisse traîner mon dossier et ne répond pas aux courriers recommandés.
Sa devise étant "être solidaire et être à nos côtés", n'est pour moi, pas respectée.
Par ailleurs, il n'y a aucune communication entre l'organisme et son service juridique, ce qui ne permet pas de régler mon litige et me laisse alors sans nouvelles, dans mon cas, depuis près de cinq mois.</t>
  </si>
  <si>
    <t>lpal-51234</t>
  </si>
  <si>
    <t>Une équipe téléphonique d'incompétents qui demande sans cesse des courriers recommandés qui ne sont jamais traités. Une honte de traiter ainsi ces assurés!</t>
  </si>
  <si>
    <t>william-l-122449</t>
  </si>
  <si>
    <t>Je suis très satisafait de cette assurance que je ne connaissais pas. Le prix est bien moins cher que ma précédente assurance et il est rapide de souscrire en ligne</t>
  </si>
  <si>
    <t>estelle-l-122156</t>
  </si>
  <si>
    <t>le prix est très intéressant et la souscription est rapide. Très pratique pour acheter une moto sur un coup de tête. A voir lors d'un sinistre si c'est aussi rapide</t>
  </si>
  <si>
    <t>blanchemain-m-130469</t>
  </si>
  <si>
    <t xml:space="preserve">Je suis satisfaite du service, le site est simple a consulter
Les prix me conviennent, plusieurs choix
Simple et pratique, très rapide, réactif, et efficace
</t>
  </si>
  <si>
    <t>sebiane-b-108674</t>
  </si>
  <si>
    <t xml:space="preserve">Je suis satisfait du service.
Le prix de l'assurance est meilleur que celui de la concurrence, de plus le premier conseillé qui m'a aidé à faire les démarches était très agréable. </t>
  </si>
  <si>
    <t>valerie-d-106966</t>
  </si>
  <si>
    <t>Augmentation importante de la ,prime d'assurance pour notre renault clio de 2009. 
Véhicule de plus de 11 ans et plus de 500 Euros d'assurance à l'année en tout risque !!!
Je ne comprends pas. Je cherche ailleurs.</t>
  </si>
  <si>
    <t>jamot-j-124197</t>
  </si>
  <si>
    <t>Je suis pour le moment satisfais du service rendu, mais c'est bien souvent en cas de problème que l'on apprécie les assurances à leurs juste valeur, en espérant ne jamais le savoir bien entendu !</t>
  </si>
  <si>
    <t>msl-60847</t>
  </si>
  <si>
    <t xml:space="preserve">ILS NE SONT PAS DU TOUT LES MOINS CHERS, ILS ONT VOULU PRELEVER SUR MON COMPTE DIRECTEMENT LA COTISATION ANNUELLE PLUS ELEVEE QUE L'ANNEE PRECEDENTE ALORS QUE J'AI UN BONUS ET AUCUN SINISTRE SUR 12 DERNIERS MOIS !!!! 80 EUROS PLUS CHER QUE L'ANNEE ECOULEE !!! ET JAMAIS DE REPONSE A MES QUESTIONS AUCUN RESPONSABLE A JOINDRE AU TELEPHONE (NUMERO VERT POUR CONTACTER LE SERVICE CLIENT !) ET QUE DES INCOMPETENTS (ILS VOUS RECITENT LEUR SCRIPT APPRIS PAR CHOEUR JAMAIS ILS NE SERONT EN MESURE DE VOUS REPONDRE). UN CONSEIL : NE VOUS FAITES PAS AVOIR CAR LEURS PRIX SONT LOIN D'ETRE LES PLUS COMPETITIFS ! POUR ACTIVE ASSURANCES LE CLIENT N'EST QU'UN NUMERO ET UN COMPTE BANCAIRE A PRELEVER QUAND ILS VEULENT ET DE LA SOMME QU'ILS VEULENT !!!! J'AI PLEINS DE CONTACTS SUR PRESQUE TOUS LES RESEAUX SOCIAUX ET ACTIVE ASSURANCE PEUT COMPTER SUR MOI POUR PARLER DE SON SERVICE PLUS QUE NUL ;) </t>
  </si>
  <si>
    <t>sergio63-107154</t>
  </si>
  <si>
    <t>Impossible à joindre au télephone, pourtant c'est un assureur à distance...
Après plusieurs tentatives avec des attentes de 10 min mini, la conseillère est très peu commerçante, les garanties ne sont pas claires. Je demande à parler à un responsable. Elle me rapelle mais n'a d'autre choix que de m'envoyer à la concurrence (je voulais ré-hausser les garanties de mon contrat, mais c'est impossible!).
J'ai depuis trouver un assureur en agence pour le même tarif, donc fuyez Eurofil!</t>
  </si>
  <si>
    <t>clemence-102159</t>
  </si>
  <si>
    <t>Mon véhicule a été accidenté par 2 fois le 08/07/2019 et le 03/03/2020, le premier non responsable occasionné par un conducteur qui a coupé la route 
le second en stationnement devant mon domicile lui aussi non responsable, la GMF a reconnue que ma responsabilité n'ètait pas engagée ,j'ai un courrier qui le confirme .Conclusion RESILIATION de mon contrat d'assurance !!! merci qui !!!</t>
  </si>
  <si>
    <t>nicole-40891</t>
  </si>
  <si>
    <t>J'ai changé d'assurance pour moins cher et je viens de m'inscrire chez eurofil aviva.
Mais je peine déjà à les avoir par téléphone ou sur leur Messenger et à me faire comprendre pour de simples explications sur mon contrat et l'échéance.
Donc je n'imagine même pas si j'ai un sinistre !
Je ne sais pas si je vais rester longtemps chez eux du coup !
Et au vu des commentaires ça me fait peur !</t>
  </si>
  <si>
    <t>alain11-2-62581</t>
  </si>
  <si>
    <t>J'ai été assuré chez eurofil pendant de nombreuses années sans probléme puis pendant 3 ans j'ai eu un accident avec 50% de responsabilité, un bris de pare brise puis undegat du à la gréle.
L'assurance a choisi de rompre une si belle relation.
j'ai donc changé d'assureur depuis 3 ans et maintenant donc aprés 3 ans sans probléme, j'espérais revenir chez eurofil, que nenni, visiblement une fois résilié c'est pour toujours.
J'ai l'impression de demander un crédit à un banquier aprés être guéri d'un cancer, celà me revolte</t>
  </si>
  <si>
    <t>trabelsi-t-109083</t>
  </si>
  <si>
    <t xml:space="preserve">je suis satisfait par rapport le service et accueil  ,mais le prix est un peu élevé par rapport une voiture électrique.
cordialement 
TRABELSI Teyssir 
  </t>
  </si>
  <si>
    <t>yann-96039</t>
  </si>
  <si>
    <t xml:space="preserve">Bonjour  Suite à un sinistre  sur mon véhicule  que j'ai acheté  en 1ere main
 (non responsable  l'expert automobile 2 passage  photo insuffisant   (que j'ai du contacter moi même   axa na rien fait  il  me dit qu'il veut bien prendre en compte les réparations  mais que d'après lui une mauvaise réparations  antérieures cause problème  600 euro à m a charge   j'ai donc contacté Axa  10 appelle   10 mails jamais la même personne    j'ai transmis les coordonnées  de l'ancien propriétaire ( nom ainsi que le ct  et sa compagnie assurance  Axa me dit qu'il va me rappeller mais rien bien sûr  la voiture et  hs   je suis à pied du coup  et bien sûr  à part vous dire oui Mr on comprend on s'occupe de tout  est ils s'occupe de rien   bravo  Axa   super service   professionnel   comme jamais   donc  ils faut se débrouiller  seul  alors que l'on paie chaque mois  vraiment   pas  pro   des que possible   je change   enfin  si un jour ce </t>
  </si>
  <si>
    <t>mcbb-55997</t>
  </si>
  <si>
    <t>une expérience sidérante. Axa a adressé ma demande de résiliation à l'assureur précédent à une adresse périmée depuis 2 ans, puis n'a pas réalisé qu'aucun accusé de réception n'était parvenu à AXA. Je paie donc deux assurances, des propositions me sont faites pour résoudre le problème, mais le service Gestion d'AXA dit ne pas pouvoir s'engager par écrit sur la procédure de remboursement des 3 mois qui me sont dus dans ce cadre...</t>
  </si>
  <si>
    <t>mecheri-a-138081</t>
  </si>
  <si>
    <t>Mes proches on cette assurance j’en ai entendu que du bien c’est pour ça que aujourd’hui je fais partie de cette assurance et j’en suis fier merci l’Olivier assurance</t>
  </si>
  <si>
    <t>gra-87265</t>
  </si>
  <si>
    <t>Très content de l' assurance pour mon chien les premières années malgré le prix de la formule choisie. Je voulais la sécurité. Mais chaque année le prime augmentait de 4 euros ! Au bout de 8 ans j'avais doublé la prime ! J'ai vite compris que ce rythme il valait mieux mettre de l'argent de côté plutôt que de l'investira prête dans une assurance. Mon chien a eu des problèmes de santé juste après mais je reste gagnant financièrement. A signaler effectivement qu'il faut en mène trois semaines pour être remboursé. La seule rapidité de Santevet c'est de vous promettre le remboursement dès qu'ils reçoivent votre demande.</t>
  </si>
  <si>
    <t>audehinfray-70858</t>
  </si>
  <si>
    <t xml:space="preserve">Mon mari et moi avons eu à faire a l'assistance dépannage le 31/01/2019 à 18H sur l'autoroute, après une dizaine d'appels nous avons enfin pu avoir un taxi qui vient nous chercher pour nous emmener récupérer une voiture de loc a 45min de route du lieu ou nous étions (dans le froid dans notre voiture car le garage qui est venu nous dépanner à fermé a 19h) à 20h40 le taxi se présente nous prenons notre voiture de loc à ORLY a 21h54, pour rentrés chez nous à Angers a 01h du matin. Heureusement que nous avons de la famille qui as pu dormir chez nous et s'occuper de notre fille de 13mois qui était garder ce jour la. 
Nous en sommes encore qu'au début car maintenant nous devons récupèrer notre voiture à 2h de route de chez nous. Nous pensons résilié notre contrat avec AXA dès que nous aurons récupérer notre voiture ! Effectivement avec notre témoignage nous ne recommandons pas cette assurance peu fiable. </t>
  </si>
  <si>
    <t>skandari-m-112490</t>
  </si>
  <si>
    <t>Je vois que cette est très bien ,ensuite moin cher,je vais conseiller à mes amis que faire cette assurance,je vous souhaitez une excellente journée. Merci</t>
  </si>
  <si>
    <t>marvyn-o-109915</t>
  </si>
  <si>
    <t>Je suis satisfait de l'option "YouDrive" qui me permet de soulager la note un peu salée en conduisant prudemment. Enfin les jeunes conducteurs ont la confiance d'une assurance.</t>
  </si>
  <si>
    <t>quiquempoix-f-112998</t>
  </si>
  <si>
    <t xml:space="preserve">Le conseiller est très agréable il m'as  bien expliqué la procédure et les prix sont très intéressants. 
Le délai d'attente n'est pas long.
Merci beaucoup. </t>
  </si>
  <si>
    <t>stephie34-62421</t>
  </si>
  <si>
    <t>Bonjour,
Une de plus à venir me plaindre des frais "d'avenant" de l'Olivier Assurance de 15€. J'ai fait mon devis avec mon relevé d'information qui mentionnait un taux à 0,63, j'ai souscris en ligne et maintenant on me facture 15€ parce que mon dernier relevé d'information de résiliation mentionne un coef à 0,60 (normal il a augmenté à la date anniversaire de mon contrat), taux que je ne pouvais pas anticiper ni inventer.. J'ai fait également une erreur de saisie sur la date d'achat de mon véhicule, j'ai saisie 11/2015 au lieu de 11/2014, ce qui ne devrait pas avoir d'incidence sur ma cotisation mais non chez L'Olivier Assurance on vous facture 15€, c'est prévu dans leurs conditions de vente donc ils ont le droit en effet. J'ai lu qu'ils facturaient également si vous changiez d'adresse enfin tout et n'importe quoi. Pour un début ça commence vraiment mal et quand on souscrit chez un assureur "pas cher" c'est pas pour se taper des frais bidons à peine le contrat souscrit.</t>
  </si>
  <si>
    <t>gwen-112102</t>
  </si>
  <si>
    <t>Je me fais démarcher téléphonique, je le temps de les écouter alors que je travaille... Lorsque j'explique que je souhaite voir les contrats avant de m'engager car je souhaite comparer avec mes contrats actuelles. La personne s'énerve me parle très mal en disant que j'ai qu'à payé des frais d'honoraires et raccroche. Lamentable !!! Et moins mon choix est vite vu!!! Jamais chez Neoliane</t>
  </si>
  <si>
    <t>fabrice-c-114968</t>
  </si>
  <si>
    <t>Bonjour 
Avec le confinement j ai peu roulé 
Est ce que appliquez une réduction des tarifs ?
Ca correspond à une situation globale
Merci à vous
Cordialement 
Fc</t>
  </si>
  <si>
    <t>12 décembre 2018 suite à une expérience en décembre 2018</t>
  </si>
  <si>
    <t>jmzabaleta-69371</t>
  </si>
  <si>
    <t>Assureur qui vous vire pour des incidents NON RESPONSABLE et avec un bonus de 50% depuis 20 ans surtout sans prévenir et sans explication</t>
  </si>
  <si>
    <t>baberoncali-107805</t>
  </si>
  <si>
    <t>Service téléphonique compétent et agréable. De bons conseils. Maintenant à voir si les remboursements seront satisfaisants ou non par rapport à mon futur devis</t>
  </si>
  <si>
    <t>massenat-m-123604</t>
  </si>
  <si>
    <t>je suis satisfait du service
je recommanderais a d'autre personne 
niveau de prix formidable
service rapide efficace efficace efficace 
merci beaucoup</t>
  </si>
  <si>
    <t>nicogz-90236</t>
  </si>
  <si>
    <t>Fuyez !!!!! Suite à notre licenciement avec ma conjointe nous bénéficions de la portabilite ... à condition de leur envoyer les attestations pôle emploi ts les mois, donc jusqu'ici ok, sauf que il existe une carence du chômage et que pendant cette carence pas d attestations de règlement de pôle emploi et donc ..... ILS NOUS ONT RADIÉS !!!! EN PLEIN ÉPIDÉMIE DE CORONA NOTRE ORGANISME NOUS A RADIÉ POUR UN DOCUMENT QUE L'ON NE POUVAIT TRANSMETTRE ! !!! MAIS QUELLE HONTE !!!! FUYEZ CET ORGANISME INHUMAIN QUI VOUS LAISSERA TOMBER À LA 1ERE ÉPIDÉMIE !!!! Et bien entendu ils sont injoignables depuis plusieurs semaines bravo le bcac et la mgen GRAND BRAVO</t>
  </si>
  <si>
    <t>samain-e-107391</t>
  </si>
  <si>
    <t>Je suis satisfait du service
les prix me conviennent             
je ne suis pas très douée quand je vais sur le site mais les conseillers savent me renseigner</t>
  </si>
  <si>
    <t>ambigat-50375</t>
  </si>
  <si>
    <t>Auparavant j'étais assuré pour deux véhicules à la maaf avec 50% de bonus à vie : une voiture et un deux roues. Je viens de vendre ma voiture et me voilà avec une prime d'assurance qui augmente de 40% pour mon 2 roues . 
Motif : celui-ci devient mon véhicule principal .</t>
  </si>
  <si>
    <t>jomok-77628</t>
  </si>
  <si>
    <t>.Capables d encaisser l argent de l assurance d'un véhicule parti en destruction depuis 3 ans. Catalyseur volé non remboursé.Client depuis 35 ans ,je les quitte!!!</t>
  </si>
  <si>
    <t>amaxfiles-90279</t>
  </si>
  <si>
    <t xml:space="preserve">Fuire
Il vous présente  les services  comme etant au top. Je paye 2 fois plus chère que chez un autres assureur et réalité c'est  une mascarade.  Je suis un indépendant, je paye 190 euros/ mois une prévoyance  bidon. J'ai eu un petit accident de travail. Quelque point de suture aux urgences. 10 jours arrêt.   J'ai fait toutes les demarche le 1er jours. 3 semaines rien! Même une suivi du statu sur leur application. 50 minute pour avoir quelqu'un qui vous dit qu'ils attende l'expertise de leurs docteur, comme si les rapport des urgence sont douteuses. J'imagine pas si ca avait etait grave, si j'avait perdu un doigt. La prise en charge est calamiteuse.  Vous êtes  livré  avous même.  Il vous rassure pas. Vous n'êtes pas vraiment assuré.  Ils concentre leurs énergies a rechercher un possible opportunité a ne pas vous prendre en charge. 
Une quelconque assurance feras mieux que Allianz. Pour ma part je vais résilier au plus vite pour me diriger vers des vrais assurance. Du coup, je résilie ma epargne retraite , ma prevoyance santé 190€/mois, ma mutuel santé 70€/mois, mon assurance voiture 140€/mois. Heuresement que j'ai pas signé le reste chez eux. Un calamité. </t>
  </si>
  <si>
    <t>jeanne-r-107471</t>
  </si>
  <si>
    <t>Aucune infos possible par téléphone, impossible d'avoir le service sans patienter 48h. Les prix sont certes très attractifs mais si l'on veut un suivi et une assurance à l'écoute et efficace,  il vaut mieux aller vers des plus gros</t>
  </si>
  <si>
    <t>kjhkh-96016</t>
  </si>
  <si>
    <t>Après plusieurs demande de résiliation, l'assurance prend toujours une excuse de refuser mon assurance  a plusieurs reprise, même quand mon nouveau assureur a essayer de résilier cette assurance. 
Si vous voulez pas avoir des problèmes ne vous inscrit pas a cette assurance.</t>
  </si>
  <si>
    <t>chrco-69610</t>
  </si>
  <si>
    <t xml:space="preserve">Bonjour, viasanté ag2r est une mutuelle à éviter absolument ! En effet cette mutuelle ne rembourse pas correctement les frais d'orthodontie. Sur le contrat prise en charge à hauteur de 600euros par an hors remboursement sécu. Facture de 580 remboursement  sécu de 163 euros et via santé me rembourse que 300 euros soit 118 euros pur ma pomme. Je ne remercie pas viasanté qui fait l'autruche et ne me répond même plus. Franchement passez votre chemin ne prenez pas viasanté car si vous avez des problème de remboursement vous n'aurez que vos yeux pour pleurer.
</t>
  </si>
  <si>
    <t>mohammed-b-129055</t>
  </si>
  <si>
    <t>Devis très simple et rapide très bon qualiter prix et ce fait assez facilement très satisfait de votre site internet et de votre efficasiter ne rien changer</t>
  </si>
  <si>
    <t>salya-f-124382</t>
  </si>
  <si>
    <t xml:space="preserve">Je suis satisfait prix un peu élever mais je viens de m'assurer je suis jeune conductrice je verrais comment cela se passera sur la longueur 
Et sur les prestations </t>
  </si>
  <si>
    <t>christophe-g-105042</t>
  </si>
  <si>
    <t>Je suis tres satisfait de l entretient telephonique ainsi que des conseils donnée par la personne quii c'est occupé de mes contrats, je recommande vivement</t>
  </si>
  <si>
    <t>maryr-64594</t>
  </si>
  <si>
    <t>Prix abusée!</t>
  </si>
  <si>
    <t>johann-s-130314</t>
  </si>
  <si>
    <t>pas facile a ce comprendre au tel merci cdlt johann reglement par carte au tel impossible a revoir plus facile par internet ou facture ou a voir dur dur</t>
  </si>
  <si>
    <t>chris12-116589</t>
  </si>
  <si>
    <t>Les assurés Maif sont extrêmement bien assurés Un vrai service client, à l’écoute, solidaire ; c’est Parfait Les augmentations de cotisation sont raisonnables et votées en AG  Une vraie mutuelle ! Rare</t>
  </si>
  <si>
    <t>31 mars 2019 suite à une expérience en mars 2019</t>
  </si>
  <si>
    <t>nousse-74623</t>
  </si>
  <si>
    <t>Prendre une assurance chez eux c est la garantie de devoir les traîner en justice pour récupérer votre dut</t>
  </si>
  <si>
    <t>nicolov-60139</t>
  </si>
  <si>
    <t xml:space="preserve">J'ai demandé la résiliation de mon assurance Emprunteur en juin et toujours rien. Lors du dernier contact avec mon conseiller le 03/12 il m'a indiqué très naturellement, je pensais que c'était fait.... Je ne parle même pas de la partie Assurance Vie ou j'ai l'impression d'avoir à faire à une personne totalement incompétente qui m'explique ne pas comprendre pourquoi mes placements ne rapporte pas plus mais sans jamais ne proposé aucune solution. 
Bref AXA pour moi c'est fini, je vais appeler ce pseudo conseiller pour résilier tous mes contrats. </t>
  </si>
  <si>
    <t>yahor-86763</t>
  </si>
  <si>
    <t>A fuir cet assureur, j y suis depuis 12 ans sans aucun sinistre 46% de bonus et 49% au  1èr mai 2020, en plus mon assurance habitation est chez eux. récemment j'ai souhaité assurer un deuxième véhicule et là commence le parcours du combattant, des interlocutrice incompétentes passé par un comparateur sur web, une fois arrivé sur le site de direct assurance le prix affiché sur le comparateur a grimpé de plus de 100 euros interlocutrice direct assurance fort désagréable à peine si elle comprends le français plate forme situé au Maghreb, mon devis à été annulé le 31 01 2020 car j'ai mis un conducteur secondaire pour prêt de volant ,lui même assuré principal chez eux et jamais de sinistre, le monde à l'envers opératrice avec excès de zelle annule purement et simplement mon contrat  Numéro 976471915 après avoir payé la totalité
je quitterai définitivement cet assureur avant la prochaine échéance car ils sont beaucoup plus cher que les autre et surtout aucune politesse et un manque de considération à l'égard de leur client.
Je déconseille fortement cet assureur qu'il faut fuir suis médecin et choqué par leur pratique ne pas vous fier à la publicité mensongère.</t>
  </si>
  <si>
    <t>burbosh--109689</t>
  </si>
  <si>
    <t xml:space="preserve">Lamentable 
Impossible de les avoir au téléphone même en souscrivant à l option rappel 
Ils prétendent n avoir jamais reçu mes feuilles de soin envoyées par e-mail alors que j en garde la trace
J attends l équivalent de plus de 400€ De remboursements depuis février 
Nous sommes le 8 avril
Je mets fin à mon contrat la semaine prochaine  </t>
  </si>
  <si>
    <t>hocine-k-125384</t>
  </si>
  <si>
    <t xml:space="preserve">le prix me convient, je reviens vers vous après un refus de négociation de prix il y a 3 ans, j'espère qu'ils seront toujours aussi compétitifs l'an prochain
</t>
  </si>
  <si>
    <t>nini59-86195</t>
  </si>
  <si>
    <t>Bonjour,je suis chez Néoliane depuis le début d'année j'ai envoyé un remboursement pour prothèse dentaire provisoire j'ai payé 534,00 remboursée 132 euros à la sécurité sociale et là on me dit que je serais remboursée de 65,03 euros c'est impensable quelqu'un as t'il un avis et bien sur quand vous appelez il ny a pas de réponse Merci</t>
  </si>
  <si>
    <t>crof-107458</t>
  </si>
  <si>
    <t>Dommages à une toiture à la suite d'un fort coup de vent.
Multiplication des obstacles pour ne pas ouvrir de dossier (demandes de témoignages, certificats... qui n'ont jamais servi), jeu de mot scandaleux pour ne pas me couvrir entre "événement climatique" dont parle cet assureur contre "catastrophe naturelle" dont parle la mairie et son certificat, pour finir par l'exigence de l'assureur d'une attestation que la mairie ne produit pas puisqu'elle attend un formulaire à remplir que les assureurs de toutes les autres victimes de la commune ont procuré, mais pas celui-là.
Bref, malgré des dizaines d'années sans sinistre mais avec cotisations pas spécialement bon marché, je n'étais pas assuré...</t>
  </si>
  <si>
    <t>dehous-d-138422</t>
  </si>
  <si>
    <t>Les prix me conviennent, satisfait de l'accueil par téléphone, le délai de mise en assurance est rapide , simple, je recommande celle-ci, devis et explications faites clairement.</t>
  </si>
  <si>
    <t>patricia-b-113980</t>
  </si>
  <si>
    <t>Lors de mon précédent sinistre, la prise en charge a été très efficace.
Je viens d'avoir un accrochage avec un tiers, j'ai saisi en ligne le constat, en espérant avoir fait ce qu'il fallait.</t>
  </si>
  <si>
    <t>sergio-106993</t>
  </si>
  <si>
    <t xml:space="preserve">Bonjour madame, monsieur,
Suite à mon contact téléphonique, je tiens à vous faire part de ma grande satisfaction pour le traitement de mon dossier auprès d'une de vos collaboratrices prénommée Lucie.
Qualité de l'accueil, courtoisie, écoute, disponibilité en un mot professionnalisme.
Je renouvelle mes remerciements à cette dame..
Bien cordialement.
Signé
Serge BEAUFILS
</t>
  </si>
  <si>
    <t>laura8624-53777</t>
  </si>
  <si>
    <t xml:space="preserve">je vis un cauchemar avec AG2R - suite au décès de mon père, impossible d'avoir un VRAI conseillé au téléphone, vous avez beau envoyer les pièces qu'on vous demande, et bien la liste ne fait que grandir, c'est un enfer ! et pour bien vous épuisez ils ont un centre d'appel je ne sais où géré par des incompétents qui vous disent à chaque question ''envoyez un courrier" c'est un vrai cauchemar </t>
  </si>
  <si>
    <t>chantal-65302</t>
  </si>
  <si>
    <t>HONTEUX, à fuir c'est inadmissible leur façon de procéder, impossible d'obtenir le rachat.</t>
  </si>
  <si>
    <t>marion-d-106274</t>
  </si>
  <si>
    <t>Les prix me conviennent ! Le fait de pouvoir économiser en roulant correctement aussi ! C'est une bonne idée pour donner envie aux gens de bien conduire.</t>
  </si>
  <si>
    <t>jabiche-80857</t>
  </si>
  <si>
    <t>J'ai adhéré à cette assurance il y a un an car elle était très compétitive. Il n'y a eu aucun sinistre durant cette période et j'ai un bonus de 50% depuis de nombreuses années. Mon appel à cotisation vient d'arriver et celle-ci a augmenté de 15% sans aucune explication. Je les ai appelé et il m'ont répondu que c'était du au nombre de sinistres en forte augmentation survenus dans le département depuis un an. Adieu DIRECT ASSURANCE !!!</t>
  </si>
  <si>
    <t>hampton74-115050</t>
  </si>
  <si>
    <t>Je confirme tous les avis des internautes . Lenteur des remboursements, impossible de les joindre . Pas de site pour faire tout en ligne comme la plupart des mutuelles . Une catastrophe ! J'ai hâte de changer maintenant que c'est plus facile avec la nouvelle loi</t>
  </si>
  <si>
    <t>aurelie-b-134022</t>
  </si>
  <si>
    <t>je suis bien satisfaite du service, cela a été assez simple et rapide. les prix sont tout a fait raisonnables. j espère que la suite sera aussi satisfaisante !</t>
  </si>
  <si>
    <t>oussama-g-139510</t>
  </si>
  <si>
    <t>J'ai trouvé le service parfait et je n'ai absolument rien à dire concernant le prix.
J'ai comparé avec d'autres assurances mais April m'a régalé de touts points de vue.
Merci</t>
  </si>
  <si>
    <t>nicolas-g-133557</t>
  </si>
  <si>
    <t xml:space="preserve">Je suis satisfait du prix par apport a mon ancienne assurance 
200euros de mois par an pour les mêmes garanties.
très simple a souscrire, parfait ...
</t>
  </si>
  <si>
    <t>theo-b-106661</t>
  </si>
  <si>
    <t>Très satisfait de direct assurance simple et rapide les téléconseiller sont très bien il explique bien car je ne savais pas comment changer mon ancienne assurance merci pour tout</t>
  </si>
  <si>
    <t>pierre-a-129722</t>
  </si>
  <si>
    <t>tres pratique , simple rapide et efficace, on n'est pas certan d'avoir les memes conditions que si l'on appelait un conseiller par contre, commet peut on etre sur d'avoir le meilleure tarif</t>
  </si>
  <si>
    <t>patrick-l-105743</t>
  </si>
  <si>
    <t>je suis satisfait de mon tarif  accueil la prise en charge et l écoute merci a direct assurance faite attention a vous protéger vous et n oublier pas les gestes barrière</t>
  </si>
  <si>
    <t>nicolas-a-122356</t>
  </si>
  <si>
    <t xml:space="preserve">Super et efficace 
Satisfait de la simplicité d'utilisation du questionnaire pour établir le devis. 
Je recommande pour la gestion rapide du dossier. </t>
  </si>
  <si>
    <t>kalisz-d-122601</t>
  </si>
  <si>
    <t>parfait service très satisfaisant , très agrééable au téléphone et toujours la en qua de problème simple comme complexe service tous simplement parfait</t>
  </si>
  <si>
    <t>franck-60433</t>
  </si>
  <si>
    <t>Je viens de telephoner au service client de Eurofil pour un devis auto , après qq minutes passer avec l´operateur je lui pose une question sur les vtc et il decide de plus continue mon devis prétextant que les vtc ne les interressait pas . Je suis photographe de metier et non VTC !!! il m´a quasi racroché au nez . ALLUCINANT . Bon courage aux futuré assurés en cas de panne ou sinistre ça promet !!!</t>
  </si>
  <si>
    <t>nono-60216</t>
  </si>
  <si>
    <t>Assuré maaf depuis des années je ne sais plus voir vos pubs mensongères . Viré ou plutôt libéré par vos soins depuis un an. Pour l habitation avec 3 sinistres en 3 ans pour la somme de 2000€. Les seuls sinistres depuis 40 ans. Viré en même temps de mon assurance voiture pour 3 sinistres en 3 ans ( 1 accident responsable et deux bris de vitres), bonus 50 a vie mdr. Les seuls depuis 40 ans également. Je pense simplement que vous n assurez que les personnes qui n ont pas de problème sinon!!!!!! Je n encourage personne a venir chez vous . Combien coute cette nouvelle pub mensongère???</t>
  </si>
  <si>
    <t>rogliano2b-94306</t>
  </si>
  <si>
    <t>Un accident responsable il y a 3 ans font la geule veulent me jetter si je change de voiture ne m'assureront plus ,alors que j'ai ma mutuelle 0 frais plus assurance maison et assurance moto.
Je suis a l'agence de villeuneuve sur lot</t>
  </si>
  <si>
    <t>gege-75975</t>
  </si>
  <si>
    <t>Fuyez cette assurance
Il vous promette des prix allechants et une fois qu il encaisse l argent bien sure il ne vous envoie pas de carte verte mais une attestation papier valable 1 mois
Et par la suite surprise on vous envoie un second devis deux fois plus cher en vous disant vous etes resilier temporairement et si vous ne signer pas vous ne serez pas rembourser
Bref une grosse bip qui m as quand meme couter plus de 140 euros donc je vois rouge
D autant plus qu il faut appeler un 0800 qui coute 80 centimes par minutes pour avoir un interlocuteur implanter au 
Maroc et qui soit disant ne comprends rien a la demande et voila a force de delocaliser les entreprises françaises les français en ont marre car on se fait toujours avoir avec des interlocuteurs inconnu et au telephone</t>
  </si>
  <si>
    <t>jolilie-124793</t>
  </si>
  <si>
    <t>Après un sinistre sans aucune responsabilité engagée, en formule tous risques, nous sommes toujours dans l'attente (plus de 2ans) des réparations et pourtant le garage est leur partenaire. aucune gestion du sinistre.</t>
  </si>
  <si>
    <t>david57-49373</t>
  </si>
  <si>
    <t>Après avoir souscrit à cette assurance et transmis mon relevé d'information via l'espace perso, il a fallu une semaine pour qu'ils me répondent qu'il manque le relevé précédent (24 mois). Je leur envois alors le document  et il a alors fallu 10 jour pour qu'ils me disent qu'il manque encore ces relevés. Avec du mal et beaucoup de patience , j'arrive à joindre un service pouvant m'aider et là la conseillère me dit qu'ils ont bien reçu mes documents mais que le tarif augmente suite à un sinistre non responsable chez une précédente assurance. Je souhaite alors ne pas finaliser ma souscription mais là pas moyen de contacter un service résiliation, pas d' informations sur leur site internet, pas d'adresse mail, c' est le flou total pour savoir comment faire.  
Ps: pour encaisser un accompte de plus de 200€ sur une assurance à 350€  à l' année, ils n'ont eu aucun problème et ont réagis très rapidement ( j'espère que ma non souscription sera pris en compte assez rapidement pour qu'ils ne trouvent pas une excuse pour garder cet accompte.)</t>
  </si>
  <si>
    <t>motard-en-colere--106051</t>
  </si>
  <si>
    <t xml:space="preserve">Âpres plus de  10ans anciennetee sans sinistre  responsable voilà  qu amv me trahi !!!
Je retrouve  ma moto au sol sur un parking. Assure tout risque avec 50%de bonus d une moto de 18 mois et 6000 km d une valeur  de 20000 euros. Le devis a été établi  le 1 février  expertises  le 6 et 6 semaines après toujours pas de nouvelles !!!
L expert  refuserait  de changer le réservoir  et préfère le repeindre sauf que sur les ktm ils sont en plastique et que la peinture ne tient  pas vu les vibrations...et comble du sort l expert conseil affilié  a amv sans voir  le réservoir à valide la peinture. Ou Comment  être juge et partie !!!
Qui plus est  j apprend  que l expert est de confiance avec le carrossier engagé...
Amv l assurance  avec option  service au rabais.   Honteux </t>
  </si>
  <si>
    <t>ade75-89193</t>
  </si>
  <si>
    <t xml:space="preserve">Le niveau zéro de l'assurance! En cas de sinistre ce qui m'est arrivé, aucune prise en charge, aucun suivi, impossibilité d'avoir une information fiable et véridique. Les conseillers racontent n'importe quoi pour se débarrasser de vous.
Je n'ai jamais vu un tel niveau chez un assureur. J'ai résilié tous mes contrats.
Je ne recommande surtout pas cette soit-disante assurance!!
</t>
  </si>
  <si>
    <t>michel-a-106892</t>
  </si>
  <si>
    <t>Très satisfait de mes contrats auto et habitation. Personnel en ligne réactif, tarifs intéressants,rien à redire. Je n'hésiterais pas à conseiller direct assurance à mon entourage.</t>
  </si>
  <si>
    <t>jonathan-96948</t>
  </si>
  <si>
    <t>Faites très attention il prenne 60euros de dossier plus 1mois d'assurance sans le recours de 15 jours possible.nenvoi jamais la carte verte.le pire il font tous sa sans que personne ne fait rien en France en toute impunité.une honte</t>
  </si>
  <si>
    <t>nico78-51346</t>
  </si>
  <si>
    <t>Rien à redire, assurance au top.
J'ai souscrit hyper rapidement, avec toutes les explications demandées avec une conseillère charmante.
Au moment de mon accrochage, tout à été très simple aussi. Prise en charge rapide et remboursement comme c'était prévu.</t>
  </si>
  <si>
    <t>julien-d-107038</t>
  </si>
  <si>
    <t>Parfais
service client a l ecoutes et tres gentille
rien a redire
prix attractif
je recommande direct assurance a toute personne souhaitant faire des economie</t>
  </si>
  <si>
    <t>marine-m-131059</t>
  </si>
  <si>
    <t xml:space="preserve">Je suis satisfaite des garanties, hormis optique qui est cher pour la prise en charge qui correspond.
Je suis très satisfaite de mon agence de Martigues. </t>
  </si>
  <si>
    <t>lauraaa-124507</t>
  </si>
  <si>
    <t xml:space="preserve">Je voulais me faire mon propre avis sur cet assureur et je suis servie. 
Je déclare un sinistre : bris de glace sur ma plaque de cuisson qui vaut 300€. J’indique que je n’ai malheureusement plus ma facture d’achat. J’appelle plusieurs professionnels pour un devis, qui ne souhaitent pas se déplacer pour un tel montant. 
J’appelle Allianz qui me propose de mettre en place une entreprise (Darty) pour un devis. J’ai attendu 3 semaines pour avoir un appel et après avoir appelé 3 fois Allianz pour les relancer. 
Vient donc enfin l’appel de Darty qui me dit que si je n’ai pas la référence de ma plaque de cuisson, un devis n’est pas possible. 
C’est totalement inadmissible. Je sais que d’autres assurances peuvent vous indemniser rapidement lorsque c’est nécessaire !! Je ne peux plus me faire à manger mais pour eux, je peux toujours me faire prélever mes mensualités. Nous ferions de mauvaise pub pour Allianz comptez sur nous. </t>
  </si>
  <si>
    <t>mb-111051</t>
  </si>
  <si>
    <t>à l'occasion d'un changement de voiture, FILIA-MAIF commence par facturer des frais qui ne sont pas dans le contrat. Elle est OK pour les ristourner suite à une réclamation de ma part mais émet ses prélèvements sans tenir compte de la ristourne. Je refuse donc un prélèvement et FILIA-MAIF a résilié tous mes contrats. Assureur soi-disant militant à éviter absolument car de mauvaise foi.</t>
  </si>
  <si>
    <t>gilbert-64550</t>
  </si>
  <si>
    <t>Pour l'instant, n'ayant eut aucun sinistre pendant ces 3 années de souscription, mise à part une réparation d'impact, je ne peux donner aucun avis sur la qualité de service en cas de problème..</t>
  </si>
  <si>
    <t>theghost-125296</t>
  </si>
  <si>
    <t xml:space="preserve">Satisfait de la Mutuelle
La Conseillère téléphonique Mme. Widad est à l'écoute et efficace en un mot: Professionnelle
Sinon RAS.                   
</t>
  </si>
  <si>
    <t>issouf-m'sa-b-109585</t>
  </si>
  <si>
    <t>Je suis plutôt satisfait de la prestation. Je suis par contre déçu de l'augmentation drastique du prix 400€ du fait que j'étais conducteur principal de la voiture de ma société. Mais je comprends que c'est le processus normal.</t>
  </si>
  <si>
    <t>matthieu-m-123291</t>
  </si>
  <si>
    <t>Facilité pour établir un devis, rapidité pour assurer un véhicule et réponse au téléphone rapide en cas de besoin.
J'espère que la communication sera toujours aussi simple.</t>
  </si>
  <si>
    <t>philippe-105659</t>
  </si>
  <si>
    <t>Une catastrophe. Ils considèrent des couronnes provisoires comme des protheses a part entière et suite à cela, ne remboursent pas les couronnes definitives parce que cela va au dessus du forfait de trois protheses par année de cotisation. Scandaleux</t>
  </si>
  <si>
    <t>labim-75849</t>
  </si>
  <si>
    <t>Bonne assurance au contact de ses clients, notamment grâce aux agences implantés dans toutes les villes.Je n'ai pas encore eu de sinistre mais pour le moment tout ce passe pour le mieux en espérant que ça dure.</t>
  </si>
  <si>
    <t>yahia-y-116024</t>
  </si>
  <si>
    <t>Je suis satisfait  du  service client et de la rapidité  du  traitement  des  informations  et du service  ainsi que la facilité  du traitement  des  dossiers</t>
  </si>
  <si>
    <t>de-oliveira-l-125267</t>
  </si>
  <si>
    <t>Bonjour je suis très satisfait du conseiller avec qui j'ai eu au téléphone bien explique et très correct  désolé de ma part appel coupé a la fin. Merci cordialement Oliveira</t>
  </si>
  <si>
    <t>bob-27841</t>
  </si>
  <si>
    <t xml:space="preserve">Assurance macif à eviter, incompetents et tres long delais d'indemnisation voir pas d'indemnisation ....
Le dimanche 14 janvier 2018 à 18:31 j"avais posté un avis signalant la désorganisation compléte et/ou l'incompétence des services de la macif.
Francois de leur sav m'avait recontacté pour se proposer de faire avancer mes remboursements !!!
Or depuis situation toujours bloquée, macif n'arrive plus à rembourser les victimes </t>
  </si>
  <si>
    <t>emma-v-105978</t>
  </si>
  <si>
    <t>Satisfaite du service client et la compréhension 
Prix résonable 
efficacité au niveau du travail
Juste un soucis au niveau de la pose de ma nouvelle vitre : elle a été brisé au moment de la rparation.</t>
  </si>
  <si>
    <t>francoise--100766</t>
  </si>
  <si>
    <t xml:space="preserve">La conseillère "FAIROUZ" m'a bien accompagné elle a répondu a toute mes questions  et je suis très contente de Santiane bonne continuation Bravo à vous </t>
  </si>
  <si>
    <t>ce-cilou-102817</t>
  </si>
  <si>
    <t>Contact téléphonique rapide, prix des garanties très intéressants et bonne prise en charge. En un mot : efficacité au top. Je recommande vivement MGP en mutuelle santé.</t>
  </si>
  <si>
    <t>momo67-67892</t>
  </si>
  <si>
    <t>Bonus à vie : un leurre. Je suis client à la MAAF depuis de nombreuses années (voiture avec bonus à vie 50 et habitation) Ayant eu 2 accidents de carrosserie dans les 5 dernières années (pas de tiers en cause, responsabilité totale) ma franchise de l'assurance tous risques voiture est doublée (de 300 à 600). Bien que mon coefficient BONUS/MALUS soit de 0,62 la MAAF refuse de m'assurer en cas d'achat d'une nouvelle voiture. En conclusion "ce n'est pas la MAAF que je préfère"</t>
  </si>
  <si>
    <t>Le service ressemble à des marchands de tapis.
200 euros plus chers que la concurrence ... Une fois mon contrat resilié, on me rappelle pour baisser le tarifs.
Je suis pourtant un client fidele... enfin je l'étais....</t>
  </si>
  <si>
    <t>pascale-53072</t>
  </si>
  <si>
    <t>Assuré depuis plus de 30 ans à la MACIF, nous n'avions rien à redire jusqu'à maintenant : conseillers très compétents, remboursements rapides. Depuis un ou deux ans, le service client se dégrade : les conseillers nous donnent de fausses informations qui ont des conséquences désastreuses sur notre bonus. Aucune tolérance au niveau des sinistres : à partir de 2 sinistres responsables (petits accrochages sans gravités), la MACIF nous a résilié le contrat auto.</t>
  </si>
  <si>
    <t>courtioux-e-132716</t>
  </si>
  <si>
    <t>Je suis satisfait du service et des informations qui m'ont été apporté. À voir dans le temps si les choses reste identique ou empire. Dans tout les cas je suis content.</t>
  </si>
  <si>
    <t>patrick-p-123905</t>
  </si>
  <si>
    <t>J'attends de voir avec le temps.J'ai eu du mal à me connecter hier car le SMS ne m'envoyait pas une bonne adresse,donc je n'ai pas réussi à valider le dossier hier.</t>
  </si>
  <si>
    <t>mamadou-s-122905</t>
  </si>
  <si>
    <t>Je suis satisfait de vos tarifs
Je suis satisfait de vos services
Je suis satisfait de votre rapidité
Je suis satisfait de votre réactivité
Je suis satisfait de la facilité d'accès</t>
  </si>
  <si>
    <t>olivia-93383</t>
  </si>
  <si>
    <t>Je suis satisfaite, premièrement un devis fait rapidement et en plus de ça, les prix sont plus que corrects! Je recommande et regrette même de ne pas m’y être intéressée plus tôt.</t>
  </si>
  <si>
    <t>jessica-98758</t>
  </si>
  <si>
    <t xml:space="preserve">Tout est fait pour ne pas payer...incompetence, pas de réactivité, de la mauvaise foi
Des cotisations payées dans le vide...
Carton rouge à Covea pour la protection juridique, interlocutrice junior qui ne comprend pas le dossier, frais d huissier pour constat urgent engagés car assurance pas réactive du tout, perte de temps a expliquer et réexpliquer et pas de remboursement des frais car serait considéré comme geste commercial par l assureur au mépris de l article 127-2-2 du code des Assurances qui stipule que l on peut engager des frais si urgence justifiée(justifié dans mon cas dans le constat d huissier)
</t>
  </si>
  <si>
    <t>asa59-66117</t>
  </si>
  <si>
    <t>Suite à une panne avec un véhicule d'occasion de moins de deux moins en octobre 2017, j'ai dû faire appel à la protection juridique de la matmut pour régler le litige avec le garagiste. Résultat,expertise faite en janvier 2018, rapport de l'expert dénonçant le garagiste (en faute) début février 2018. La protection juridique a renvoyé un courrier au garagiste lui réclamant un remboursement fin juin 2018 (pas avant). Entre temps, aucune nouvelle de leur part sur la tournure de l'affaire, les délais juridiques nécessaires. dans le flou total et de l'argent qui dort depuis près d'un an. A quoi ça sert de payer une assurance tous les mois si on se retrouve en difficulté quand il y a un problème</t>
  </si>
  <si>
    <t>laban-a-111187</t>
  </si>
  <si>
    <t>Le prix me convient mais malheureusement le bris de glace ne couvre pas le toit panoramique. Sinon satisfait du service en générale. Je recommande.</t>
  </si>
  <si>
    <t>julie--d-131845</t>
  </si>
  <si>
    <t>Satisfait du service. Il est rapide, simple et efficace. Les pris sont bas. Je recommande. 
Direct assurance nous permet de ne pas avoir à passer en agence.</t>
  </si>
  <si>
    <t>cris-126991</t>
  </si>
  <si>
    <t>Suite à l'éboulement puis  l'effondrement d'un mur de soutènement, ma maison est en danger, je ne peux plus l'habiter, malgré un arrêté de catastrophe naturelle, cet assureur n'a rien fait... La banque qui m'a vendu cette assurance à résilier mon contrat à échéance pour sinistralité et Pacifica n'a rien voulu prendre en charge, je suis en procès.... C'est très long. Assurance Pacifica à fuir absolument.</t>
  </si>
  <si>
    <t>bebel-113930</t>
  </si>
  <si>
    <t>J'ai échangé avec Lamia qui a été super, et a répondu à mes demandes de façon efficace et professionnelle, c'est un plaisir d'avoir des interlocuteurs à l'écoute!</t>
  </si>
  <si>
    <t>muriel-c-126862</t>
  </si>
  <si>
    <t>JE suis satisfaite du service. Merci beaucoup . Pas facile de trouver une assurance , avec des mensualités . Je vais vous faire des recommandation , vers mes amis .</t>
  </si>
  <si>
    <t>nguyen-s-107824</t>
  </si>
  <si>
    <t>Il serait bienvenu de mettre en place des tarifs pour fidéliser vos clients plutôt que d'augmenter chaque année les cotisations sans motif pertinent.
Votre service client quant à lui est des plus efficace et sympathique.</t>
  </si>
  <si>
    <t>mazni-m-134634</t>
  </si>
  <si>
    <t>Je suis satisfait de se service et des prix je recommanderais cette assurance à mes amis , j'espère que notre collaboration durera pendant quelques années.</t>
  </si>
  <si>
    <t>situazola-g-121249</t>
  </si>
  <si>
    <t xml:space="preserve">Les prix me conviennent ainsi que les prestations proposées. 
Le conseiller par téléphone a été fort aimable.                                                                                                    </t>
  </si>
  <si>
    <t>parisko-71974</t>
  </si>
  <si>
    <t>titi74-71520</t>
  </si>
  <si>
    <t>Ne rembourse pas sans facture mais n a jamais demander de facture, 2 sans être rembourser totalement et vu que mon dentiste et en retraite impossible davoir les facture. Réponde avec dédain au téléphone. Mutuelle obligatoire trop cher pour des remboursements minime et manque de serieux</t>
  </si>
  <si>
    <t>ph-r-105099</t>
  </si>
  <si>
    <t>Augmentations injustifiés malgré le bonus croissant.
Obligation d'utiliser le téléphone pour relevé de situation, les clients sont pris pour des imbéciles!</t>
  </si>
  <si>
    <t>maeva-93581</t>
  </si>
  <si>
    <t xml:space="preserve">Au secours la mauvaise foi !!!!
Nous sommes clients depuis toujours : voitures, moto. Il suffit d'une galère pour tout remettre en cause. Comme on le dit souvent, c'est dans l'adversité qu'on reconnaît ses vrais amis.
LA MATMUT N'EST CLAIREMENT PAS UN AMI.
Notre véhicule a été incendié volontairement par une personne non identifiable sur la caméra de surveillance d'un voisin et nous sommes traités comme  si cela était de notre faute alors que nous sommes les victimes.
La voiture est morte, nous n'avons plus de véhicule, nous continuons de payer le crédit, nous sommes toujours prélevés du montant de l'assurance, et nous devons partir en vacances dans trois semaines. Nous allons également devoir racheté un voiture cela va de soit…Aucun effort n'est fait !!! 
Premier compte rendu, l'expert valide un montant de remboursement.
Puis plus de nouvelles.
Inquiets nous appelons régulièrement pour qu'on nous annonce qu'il revient sur son expertise  à cause d'une mauvaise interprétation de la déclaration de votre voisin. 
Personne n'a pris contact avec nous, il a fallu aller à la pêche aux informations comme demander à nos voisins la copie de leur déclaration pour essayer de comprendre et eux même restent dans l'incompréhension totale de ce revirement de situation.
On nous demande d'envoyer la vidéo de surveillance par clé USB : 
1/ l'assurance n'est pas en droit de faire cette demande, elle a été fournie à la police mais nous sommes coopératifs
2/ j'ai dû me fâcher pour pouvoir envoyer un lien Wetransfert afin d'éviter des frais inutiles ainsi que la perte pendant le transport du support USB
D'un côté nous voulons faire avancer les choses, de l'autre, on cherche encore des excuses.
Notre voisin a indiqué dans sa déposition  « Mon voisin m'a informé que la porte conducteur de son véhicule n'était pas fermée car elle avait été forcée auparavant »
Explication :
Quand j'ai été réveillée par l'explosion du klaxonne, j'ai vu par la fenêtre que notre voiture était en feu et que la portière conducteur était grande ouverte et la vitre ne semblait pas cassée, mon mari s'en empressé de réveiller nos voisins pour qu'ils déplacent leur voiture garée à côté.
Donc oui la porte de la voiture était ouverte, cela ne veut pas dire qu'elle n'avait pas été verrouillée la veille.
L'incendiaire a :
-	soit crocheté la porte pour pénétrer dans la voiture 
-	ou peut-être avait-il une balise pour voiture a fermeture électronique, 
-	ou peut être que j'ai mal vu la vitre, il était 4h20, le réveil n'était pas des plus agréables, nous n'en savons rien.
Si la voiture avait déjà été forcée avant cette nuit-là, comme veut bien le faire croire l'expert, nous aurions déjà déposé plainte et fais les réparations. On ne laisse pas une voiture ouverte dans la rue !!!!!
De plus, nous sommes très perplexes sur les qualités d'expertises car comme indiqué  à la Matmut, la voiture se ferme automatiquement lorsque nous nous éloignions d'elle, les retros se rabattent les feux clignotent et un bip sonore se fait entendre,  impossible que la voiture soit restée ouverte !!!
Au même titre, il est impossible qu'une portière soit déverrouillée de façon isolée puisque l'ouverture est centralisée.
Si la porte était déjà endommagée, nous n'aurions pas pu fermer les autres portes alors qu'elles l'étaient, l'expert l'a confirmé.
En trois semaines, il y a eu une voiture incendiée par semaine dans la nuit de samedi a dimanche toujours entre 4h et 5h….
L'expert peut également demander à notre fils de 5 ans qui est complétement traumatisé, de lui expliquer la scène car dans la cohue, il a été réveillé. 
En somme, la Matmut est très à l'écoute quand il s'agit de souscrire une assurance, en cas de sinistre, prévoyez du prozac pour les crises de nerfs
Matmut, ma valeur sure qu'ils disent M D R
Beaucoup de courage aux opératrices </t>
  </si>
  <si>
    <t>cloup-l-113749</t>
  </si>
  <si>
    <t>Je suis très satisfaite du service client pour l'ouverture de mon contrat, service à l'écoute, simple, de très bon conseil et des prix intéressants. Je recommande</t>
  </si>
  <si>
    <t>ciborg-82088</t>
  </si>
  <si>
    <t xml:space="preserve">Bonjour,
Je voudrais savoir pourquoi les client sont-ils responsable des erreurs commis par les employés. Une simple erreur dans le numéro de dossier et plus de bonus vie </t>
  </si>
  <si>
    <t>diaviluka-j-124137</t>
  </si>
  <si>
    <t xml:space="preserve">Très satisfait pour l'ensemble des services, merci.
Je manquerai pas en parler au tour de moi des vos services. 
Continuez toujours dans ces procédures pour le meilleur. </t>
  </si>
  <si>
    <t>val45-122141</t>
  </si>
  <si>
    <t>Cette Multi risque habitation PACIFICA est un peu plus chère que les autres assureurs mais les garanties sont de loin TRES supérieures.
J'ai eu deux sinistres en une année glissante et je ne peux que dire PARFAIT : accueil, SAV, prise en charge... etc ....</t>
  </si>
  <si>
    <t>houda-a-116478</t>
  </si>
  <si>
    <t xml:space="preserve">Je suis très contente de la rapidité de la prise en charge des demandes ainsi de l accueil .
Je suis très contente des tarifs qui nous ont été proposés
Je vous recommanderais à mon entourage avec grand plaisir.
Merci beaucoup et Bravo
</t>
  </si>
  <si>
    <t>avion-lj-100046</t>
  </si>
  <si>
    <t>Après plusieurs années passées chez Eurofil, 2 sinistres non responsables, je leur ai communiqué récemment un changement d'adresse dans la même ville et la surprise! 40% d'augmentation, juste incompréhensible!
Chez Eurofil, on mutualise les pertes et prend les gens pour des cons!
A quoi bon avoir 50% de bonus?
A fuir!</t>
  </si>
  <si>
    <t>easyshopping2020-89676</t>
  </si>
  <si>
    <t>une assurance de pire en pire , qualite de service mediocre , des prix en hausse d'une annee a l'autre , bref , je ne souscrirais plus a direct assurance</t>
  </si>
  <si>
    <t>kaiwhai-60521</t>
  </si>
  <si>
    <t>Assurance peut fiable 1 sinistre pour un Dégât des eaux suite à une canalisation qui a sauter 3 mois pour faire passer un expert ect et 2 semaine plus tard je reçois une lettre qui nous dise qui mette un terme au contrat en date anniversaire ..</t>
  </si>
  <si>
    <t>patte-k-121898</t>
  </si>
  <si>
    <t>Je suis ravie pour le moment de vos services. Personnel à l’écoute de mes demandes et patient pour me répondre.
Merci pour cela.
Cordialement,
Madame Patté</t>
  </si>
  <si>
    <t>vanessa-l-126549</t>
  </si>
  <si>
    <t>Simple et efficace, c'est la seule assurance qui a su me proposer une assurance pas chère en tant que jeune permis. Je recommande Direct Assurance sans soucis</t>
  </si>
  <si>
    <t>nothing33-62106</t>
  </si>
  <si>
    <t>Assuré pendant 2 ans pour mon véhicule secondaire, j'ai vendu le véhicule en novembre 2017, et résilié le contrat d'assurance dans la foulée, résiliation confirmée par mail. Mais l'olivier n'a pas arrêté les prélèvements, et fait aujourd'hui la sourde oreille, que ce soit par mail ou par téléphone. Je crains de devoir lancer des poursuites pour obtenir la résiliation et les remboursements.
Extrêmement dommage que cela se termine ainsi, j'ai été plutôt satisfait avant cette histoire de résiliation.</t>
  </si>
  <si>
    <t>marie-117702</t>
  </si>
  <si>
    <t>Très bonne interlocutrice, pour la citer, Dora, explications très claire et opérationnelles. Cette personne m à aider à connecter sur mon espace client alors que je n y arrivais pas, merci Dora</t>
  </si>
  <si>
    <t>jeremy-88448</t>
  </si>
  <si>
    <t>En  ses temps de coronavirus, confiné a la maison avec 2 enfants a charge donc en arrêt maladie pour la sécurité sociale  pour les garder mes 2 enfants  (ma femme fait partie des personnes  soignanttous ces  malades ). Swisslife m'apprend que ce type d'arrêt maladie , n'est pas couverte par mon assurance prévoyance que j'ai souscrit en cas d'arrêt maladie ! on marche sur la tête chez SwissLife ! une seul chose a dire vous êtes des vendeur de vent !</t>
  </si>
  <si>
    <t>fad-80363</t>
  </si>
  <si>
    <t>Mon interlocuteur a été très clair et respectueux. il a été précis. La mutuelle m'a l'air convenable et le service client a réponse à  chaque demande.</t>
  </si>
  <si>
    <t>francois--102548</t>
  </si>
  <si>
    <t>Bonjour assuré chez eux suite à un changement de véhicule je demande un devis pour une seat ibiza 150 CV neuve celui-ci me convient donc je ne m'en préoccupe plus sachant que je travaille de nuit l'après-midi même de l'achat il me dise pas pouvoir  assurer ce type de véhicule alors que j'ai reçu le devis par mail et courrier Et en plus ils ont le culo de me dire que si je prends une deuxième assurance ça pourrait débloquer la chose extraordinaire !!!! Assurance MAFF Comptez sur moi pour vous faire de la publicité Sur vos méthodes de chantage</t>
  </si>
  <si>
    <t>christophe-c-106224</t>
  </si>
  <si>
    <t>Globalement satisfait. Par contre je n'arrive pas à accéder aux Conditions Spéciales sur le site internet, notamment sur les conditions pour l'Assistance; Elles ne s'y trouvent pas</t>
  </si>
  <si>
    <t>marie-116638</t>
  </si>
  <si>
    <t>Horrible!! Je travaille chez lidl et j'ai aucun remboursement mais il mon prélevée 100 mais toujours aucun remboursement en 4 mois d'attente et je ne peux pas partir de la bah sauf si je quitte mon travaille</t>
  </si>
  <si>
    <t>comique-110927</t>
  </si>
  <si>
    <t>Bon forfait médecine douce mais il faudrait pouvoir l'augmenter car les dépenses sont de plus en plus importantes en médecine douce.
Forfait optique insuffisant: correction très très importante = hors "grilles" pour les verres chez les opticiens</t>
  </si>
  <si>
    <t>tommy--98579</t>
  </si>
  <si>
    <t>Méfiez vous, des incompétents,  envoie de email ils ne répondent jamais,  ni au téléphone, quand  j'ai réussi à avoir quelqu'un au bout d'une semaine ( je n'exagère en rien) et après plusieurs minutes passées à attendre qu'on me réponde, la conseillère me met en attente durant 20 min et ce qui devait arriver  arriva, tous nos conseillers  sont en ligne et paf on te raccroche  au nez, pitié  fuyez tant qu'il est encore temps.</t>
  </si>
  <si>
    <t>24 décembre 2016 suite à une expérience en décembre 2016</t>
  </si>
  <si>
    <t>raddadi-50635</t>
  </si>
  <si>
    <t>le courtier a transférer mon dossier à un autre courtier sans que je signe avec lui aucun engagement et en plus il à diminué le bonus et continuait à faire des prélèvements malgré que j'ai protesté au début mais après j'étais obligé de résilier le contrat et faire opposition aux prélèvements mensuels.
Avant, il y avait le renouvellement automatique. Puis la loi Chatel, véritable bénédiction pour les assurés, a obligé les assureurs à prévenir ces derniers de leur droit annuel à la résiliation d'un contrat.
La loi Hamon va apporter encore plus de liberté pour l'assuré : au bout d'un an de souscription d'une assurance auto, moto ou habitation, il sera libre de résilier son contrat quand il le souhaite.</t>
  </si>
  <si>
    <t>poupy49-99024</t>
  </si>
  <si>
    <t>J'ai accouché le 27 juillet, nous sommes le 21 octobre et mon enfant n'est toujours pas couverte par harmonie... Je paie le reste a charge pour les soins courant et prie pour qu'elle n'est pas de problème de santé nécessitant une hospitalisation.  La personne qui s'occupe de mon dossier ne me donne plus signe de vie et ne me rappelle plus... Je déconseille fortement ! Tant que vous ne demandez rien de trop compliqué cela ira.</t>
  </si>
  <si>
    <t>petitreib-64312</t>
  </si>
  <si>
    <t>je suis depuis longtemps cliente néoliane et très satisfaite je ne changerais pas et j'ai toujours été bien accueillie et j'ai eu une réponse à mes sollicitations</t>
  </si>
  <si>
    <t>simsim-78363</t>
  </si>
  <si>
    <t xml:space="preserve">contrat fait le 18/09/2018 paiement 2 mois d'avance preleve len septembre debut des prelevement octobre a juillet cela fait 10 prelevements soit au total 12 mois normalement il ne doit avoir de prelevement au mois d'aout mais vous faites le prelevement du nouveau contrat qui normalement doit etre au mois de septembre,a ce jpur vous me devez la somme de 53.10,sans reponse de votre part je transmets tous les documents a 50 millions de consommeteurs dont je suis membre.
Deplus je vous est fait un mail le 22 juillet et le 08 aout toujours sans reponse </t>
  </si>
  <si>
    <t>sabine-a-123592</t>
  </si>
  <si>
    <t>parfait je suis très satisfaite des services de direct assurance les personnes que nous avons au téléphone sont toujours très réactives et efficaces merci</t>
  </si>
  <si>
    <t>babe-107525</t>
  </si>
  <si>
    <t xml:space="preserve">Si je pouvais mettre O étoile !!!! 
J'ai fait une demande de retrait partiel le 16 mars au soir - En cours de traitement seulement le 18 mars, et toujours en cours le 22 mars !!!! Il s'agit non seulement de MON pognon mais aussi d'une urgence !!! Pour info, mon contrat Actifonds est en support euro, donc pas de prétexte de "revente" de parts. Une fois le traitement fait, il faudra encore attendre le virement !!!!!!!! Aucune possibilité pour les joindre (que ce soit par téléphone ou tchat). Je prévois donc de faire un retrait partiel chaque année jusqu'à un solde à 0€.......
</t>
  </si>
  <si>
    <t>tine-139627</t>
  </si>
  <si>
    <t>Très mécontente
4 numéros de 4 services, jamais la même personne. Pas sérieux. Te disent avoir fait alors que ce n est pas fait. Je dois donc payer des frais de gardiennage pour mon véhicule alors que j ai appeler le lendemain du sinistre.
Disent rappeler le samedi mais ne le font pas(évidemment. ils ne bossent pas le samedi)
Et si tu veux connaître le passage de l expert, je pensais que l on me tiendrait informer et bien non,c est à moi de téléphoner et au bon numéro bien sûr....
Donc assurance qui ne sert à rien. 
Je n y resterai qu'une année</t>
  </si>
  <si>
    <t>gobath-69956</t>
  </si>
  <si>
    <t>La GMF va résilier mon contrat auto à échéance. On me reproche d'avoir déclaré trop de sinistres: 3 au total depuis que je suis sociétaire (2016), dont UN SEUL RESPONSABLE !!! C'est à mourir de rire.</t>
  </si>
  <si>
    <t>esther-139348</t>
  </si>
  <si>
    <t xml:space="preserve">Très bon agent qui a su répondre à mes questions et attente personne très réactive et a l écoute merci de votre gentillesse 
Cordialement 
Mme SImoens Esther </t>
  </si>
  <si>
    <t>catherine-d-126347</t>
  </si>
  <si>
    <t>Très bien. Tarifs très compétitifs, Interface client bien fait et très clair. Je reste un client attaché à votre compagnie et j'espère que vous avez prévu des avantages pour les bons clients!</t>
  </si>
  <si>
    <t>francois-xavier-122753</t>
  </si>
  <si>
    <t>Bris de glace avec assurance tout risque.
On attend le remboursement de notre bris de glace depuis presque un mois. L'olivier ne rembourse toujours pas car PORSCHE ne communique pas de bon de livraison du pare-brise, c'est vrai que c'est de la responsabilité du client. Ils ont été prévenu du sinistre dans les règles, ils ont la facture acquittée, le ticket de paiement de carte bleue (obligatoire pour eux en plus de la facture acquittée sinon pas de remboursement). Vous demandez des documents inutiles et que tout assurance auto autre ne demande jamais pour décourager le remboursement soit. Je dépense plus de 5000 euros d'assurance auto chez vous chaque année à travers deux contrats. La souscription est aisée mais pour le remboursement, on sent que cette assurance ne semble pas très encline à vous dédommager de votre sinistre, tout les prétextes sont bons en tout cas... c'est pas sérieux.</t>
  </si>
  <si>
    <t>jonathan-d-116885</t>
  </si>
  <si>
    <t>Dommage que cela ait été racheté par Direct Assurance, le service client est beaucoup moins facilement joignable depuis. Les prix restent très corrects cependant, en revanche la franchise en cas de bris de glace est exorbitante.</t>
  </si>
  <si>
    <t>03 octobre 2021 suite à une expérience en septembre 2021</t>
  </si>
  <si>
    <t>feden-135666</t>
  </si>
  <si>
    <t>Catastrophique de mon inscription à mes tentatives de résiliations. Que ça soit pour enregistrer mon adresse postale (qu'ils ont carrément inventée), a ma tentative d'affiliation de mon enfant (moult courriels, zéros réponses) jusqu'à mes tentatives de départs. Entreprise fantôme. Personne n'est là pour assurer un quelconque suivi ou répondre à vos questions. Et toujours la sempiternelle "réponse" : un conseiller va rapidement prendre contact avec vous. Quel conseiller ? Y'a PERSONNE chez Harmonie. D'autre  part c'est la seule mutuelle qui me laissait systématiquement avec un "reste à payer" à la pharmacie. Fuyez !</t>
  </si>
  <si>
    <t>katia-a-111958</t>
  </si>
  <si>
    <t>première adhésion on verra bien la suite..................Pas d'autres avis pour l'instant! on verra dans un an si une nouvelle négociation est possible</t>
  </si>
  <si>
    <t>assuranceinutile54-59452</t>
  </si>
  <si>
    <t>Je vais être très clair c’est une assurance nulle car je vois qu’en demandant une aide juridique suite à une assignation au tribunal par un tiers ils recherchent la petite bête ou la faille pour dire que vous avez tort c’est à dire qu’ils jugent avant la décision judiciaire ceci afin de ne pas vous assurer de protection. C’est aberrant et honteux, si on obtient gain de cause au tribunal on devrait pouvoir les attaquer pour incompétences et défaut d’aide ce pourquoi on s’etait assuré et payé des cotisations</t>
  </si>
  <si>
    <t>cyril-a-122596</t>
  </si>
  <si>
    <t xml:space="preserve">Parfait échange avec le service client au top.
Devis refait à plusieurs reprise, avec le service client et toujours à l'écoute de nos demande je recommande tarif juste au prix du marché </t>
  </si>
  <si>
    <t>mensawer-77300</t>
  </si>
  <si>
    <t xml:space="preserve">Pour un sinistre non responsable il suffit que la parti responsable de l'accident nie les faits et vous ne serez pas indemnisé. J'avais pourtant envoyé un tas de photo mais le service client m'a bien fait comprendre que sans témoins on je pouvait rien faire. J'ai juste bien compris qu'ils voulaient clore le dossier.(1906989)
Deuxième sinistre. Une voiture me rentre dedans, constat à l'amiable fait. Le responsable est identifié et reconnaît les faits. Réponse de l'assurance ? Pas d'indemnisation (1918973).
Low cost mais également low service. A fuir </t>
  </si>
  <si>
    <t>maxime-l-133799</t>
  </si>
  <si>
    <t>Je n'ai pas trouvé mieux niveau tarif, les franchises sont quasi identiques que celles des concurrents.
L'inscription est simple et rapide.
la seule appréhension sera de vérifier le service client en cas de sinistre (ce que je ne me souhaiter pas  )</t>
  </si>
  <si>
    <t>madie-64991</t>
  </si>
  <si>
    <t>L'efficacité et l'amabilité des conseillers. Si vous n'arrivez pas à les joindre ils vous rappellent dans les plus brefs délais.</t>
  </si>
  <si>
    <t>eddy-l-129303</t>
  </si>
  <si>
    <t>TARIF BIEN PLUS RAISONNABLE QUE MA PRECEDENTE ASSURANCE . tarif presque 2 fois moins cher pour les mêmes garanties , souscription simple en ligne. site agréable et claire.</t>
  </si>
  <si>
    <t>emilie-v-117131</t>
  </si>
  <si>
    <t>Je suis chez direct assurance depuis plus de 3ans et je peux dire que je suis très satisfaite du service client, réponses claires et rapides, conseillers à l'écoute.</t>
  </si>
  <si>
    <t>cyrille-p-107449</t>
  </si>
  <si>
    <t>je suis satisfait les prix me conviennent la loi Hamon c'est très bien
nous avons 2 véhicules assurés chez direct assurance
nous verrons comment cela se passe en cas de sinistre</t>
  </si>
  <si>
    <t>abdelaziz-f-132820</t>
  </si>
  <si>
    <t>Je suis satisfait de direct assurance... les prix le conviennent. Le service client est irréprochable ....je recommande direct assurance Pour ses qualités d’assureur</t>
  </si>
  <si>
    <t>thibault-d-117784</t>
  </si>
  <si>
    <t>Si, intérieurement nous ne sommes pas en plénitude, éternel insatisfait
exigeant toujours plus, comment imaginer être heureux ?
Il manquera toujours une pierre à l'édifice.
le bonheur ne peut être soumis aux aléas matériels.
Il doit être libre de tout désir.</t>
  </si>
  <si>
    <t>sylvie-m-112767</t>
  </si>
  <si>
    <t>je trouve les franchises trop importantes mais globalement le prix est convenable. Je ne vois rien d'autre à dire sinon le fait que la gestion sinistre est bonne.</t>
  </si>
  <si>
    <t>louciole-139474</t>
  </si>
  <si>
    <t>Très bonne mutuelle, j'y suis fidèle depuis 1991. Les contacts téléphoniques sont toujours parfaits et les réponses aux questions sont fluides.  Les conseillères sont toujours trés aimables et professionnelles. Je conseille cette mutuelle.</t>
  </si>
  <si>
    <t>marie59620-76554</t>
  </si>
  <si>
    <t>On m'a rentré dans le véhicule, un impact et une griffe : indemnisation 15 euros
J'ai changé de formule de garantie et de paiement  ... le nécessaire n'a pas été fait. résiliée pour défaut de paiement de 667.35 . avec la lettre de résiliation un chèque de trop perçu de 633.84 . Il me restait donc à la date du 2 mai 34 euros à payer pour la période allant du 2 mai au 31/12/2019. La conseillère, qui avait oublié de couper le combiné, a dit à sa collègue je cite " on a rien à foutre que ce soit 20 ou 400 euros . Pour nous c'est pareil. Et après d'une voix douce et compréhensive , vous comprenez madame, ... blablabla . Je lui ai dit de ne pas se fatiguer, que j'avais entendu sa conversation avec sa collègue. Après 30 ans de fidélité ... Bravo !</t>
  </si>
  <si>
    <t>patrick-z-104979</t>
  </si>
  <si>
    <t xml:space="preserve">Bonjour
Continuer comme cela pour moi c est parfait.
 Bonne réactivité. Support internet très bien fait .   Contact par tph très rapide.
Contact au téléphone, personnel aimable et compétent. 
Cordialement   </t>
  </si>
  <si>
    <t>Les tarifs ne sont plus intéressants pour les anciens clients. Seuls les tarifs pour les nouveaux clients sont compétitifs! Mais attention vous perdez du terrain par rapport à vos concurrents  qui présentent des garanties plus attractives!</t>
  </si>
  <si>
    <t>mds-78253</t>
  </si>
  <si>
    <t xml:space="preserve">A éviter !!! Besoin d aide !!!! 
Voilà bientôt 3 ans j ai subis un grave accident de la route. Depuis cette date aucun paiement, malgré mes nombreux envoi de document. Le gestionnaire de généralie qui est multi impact m annonce dès delai de traitement de 2 à 3 mois. Pour me dire qu'il me manque des documents. On me demande toujours d'autres document! Mais jamais aucun paiement. Je suis dans une détresse financière et j ai besoin que l'assurance fasse Sont travail.
C est une honte de traité ses assurée ainsi. 
Si moi j'arrête De payer mes cotisations, on saura me le faire savoir! Mais de l'autre coter aucun recourt.
Peut ton me dire comment faire pour avancer mon dossier ?????? De façon très urgente </t>
  </si>
  <si>
    <t>ab38-102021</t>
  </si>
  <si>
    <t>Des interlocuteurs qui parlent mal le français, qui comprennent les questions une fois sur deux...
Un prélèvement n'a pas été présenté à ma banque, ils me certifient le contraire et affirment que ce prélèvement a été rejeté: FRAIS DE RECOUVREMENT 18 euros?!?!?!
Axa assurances en ligne, c'est à éviter à tout prix!!!
Un assuré AXA qui ne le restera pas longtemps.</t>
  </si>
  <si>
    <t>fabien-f-131099</t>
  </si>
  <si>
    <t>Bonjour en étant nouveau client pour l'instant je suis satisfait des prix pour le service client je verrai par la suite toutes mes salutations distinguées bonne journée au revoir et caractère</t>
  </si>
  <si>
    <t>quentin-r-122033</t>
  </si>
  <si>
    <t xml:space="preserve">Je suis  satisfaite pour l instant et le prix n'est pas trop cher avoir si après sa sera toujours comme ça  sans problème et  que l on peut vous contacter sans problème 
Merci  cordialement 
</t>
  </si>
  <si>
    <t>nad-85583</t>
  </si>
  <si>
    <t>surtout ne pas avoir plus d'un sinistre!!!!!!!car au bout du deuxième l'accueil n'est plus du tout le même</t>
  </si>
  <si>
    <t>assureabuse-108284</t>
  </si>
  <si>
    <t>Quand subir le choix d'une mutuelle santé imposé par son employeur s'avère être une galère !
Mercer est à fuir ! Ils ne traitent pas les remboursements de frais de santé malgré les transmissions Noémie de la CPAM. Il faut leur envoyer des messages avec copies de factures. 
Vous attendez un temps fou au téléphone avant d'avoir un conseiller. Vous lui exposez le problème, il dit qu'il va traiter mais il ne se passe rien des semaines après l'appel.
J'ai souscrit une sur-complémentaire auprès de Mercer. Ils vous envoient un échéancier avec solde débiteur sans explication. En vérité, le solde débiteur correspond à une augmentation de leurs tarifs qu'ils ont décidé à effet rétroactif sur 14 mois ! Et pour le comprendre il faut les avoir au téléphone car l'échéancier ne précise rien !
Mercer fait apparemment partie du GAN. Si le GAN traite par dessus la jambe ses clients assurance comme le fait sa filiale santé alors c'est le groupe qui est à fuir. Pour ma part je ne souscrirai jamais de contrat d'assurance auprès de ce groupe ! Et si mon employeur pouvait choisir une autre mutuelle ce ne serait que du bonheur car pire que Mercer j'espère qu'il n'y a pas !</t>
  </si>
  <si>
    <t>marc-a-132514</t>
  </si>
  <si>
    <t>J'ai un contrat auto que je n'ai pas pu résilier car je l'ai rendu à sa propriétaire. Je n'ai jamais été le titulaire de la carte grise et pourtant, il a fallu que j'assure ce véhicule jusqu'à la date anniversaire du contrat. C'est très moyen de mon point de vue.</t>
  </si>
  <si>
    <t>ginger-87108</t>
  </si>
  <si>
    <t>Le véhicule de ma mère assuré tous risques a été percuté durant la nuit en stationnement dans la rue. Dépôt de plainte au commissariat du quartier et contact avec l'expert de la macif. Réponse de celui ci : suite a ma visite j'estime que votre véhicule  était en train de rouler pour recevoir un tel choc. Nous ne pouvons pas donner suite a votre demande, faire une fausse déclaration peut vous conduire devant la justice. Donc vu le prix de la réparation, ma mère ne peux pas la faire réparer. En résumé, MACIF assurance pas chère, mais il ne faut pas avoir de sinistre.</t>
  </si>
  <si>
    <t>delfyn59-49711</t>
  </si>
  <si>
    <t>Assuré  depuis 4 ans à direct assurance et s apercevoir que c'est pas le bon véhicule! !Merci direct assurance</t>
  </si>
  <si>
    <t>nonoflo2-96523</t>
  </si>
  <si>
    <t>Très bon assureur, personnel aimable, remboursement rapide', coût très correct. Donc  aucune raison de changer pour le moment.  Toutes nos assurances sont chez à la GMF</t>
  </si>
  <si>
    <t>bibi-81533</t>
  </si>
  <si>
    <t>impossible de se connecter avec mes identifiants. Le telephone du correspondant toujours occupé. Communication nulle. 200 caractères obligés ? Le logiciel devrait afficher le nombre de caracteres, c'est n'importe quoi.</t>
  </si>
  <si>
    <t>even56-53655</t>
  </si>
  <si>
    <t>Très déçu de cette mutuelle aucune communication sauf pour réclamer justificatifs et autres documents pour retarder les remboursements. Service client nul et contrairement au autres mutuel payant</t>
  </si>
  <si>
    <t>aucoin-v-137734</t>
  </si>
  <si>
    <t>tout est correct pour la mise en service.
la personne au telephone etait tres aimable et m'a bien rensigné. 
j,espere que la suite sera aussi professionnelle.</t>
  </si>
  <si>
    <t>afef-54050</t>
  </si>
  <si>
    <t xml:space="preserve">UN CONSEIL FUYEZ LES COURTIERS ET LIRE ATTENTIVEMENT LES PETITES LIGNES!!
j'espère donc une résiliation et l'annulation de ma mutuelle ...en tous cas j'irai jusqu'au bout, je ne lâche rien
</t>
  </si>
  <si>
    <t>patrice-63215</t>
  </si>
  <si>
    <t>POUR LE MOMENT JE SUIS SATISFAIT DE CETTE MUTUELLE</t>
  </si>
  <si>
    <t>benjamin-d-111262</t>
  </si>
  <si>
    <t>Le service et l'accompagnement sont de très bonne qualité : simple, efficace et clair. Les garanties proposées sont en accord avec les équivalences imposées par les organismes bancaires</t>
  </si>
  <si>
    <t>geal-136804</t>
  </si>
  <si>
    <t>La pire assurance dans laquelle j'ai été.
Doublement du prix au bout d'un an ans préavis et sans raison. 
Non prise en compte des documents de résiliation pour faire payer plus longtemps.
Service téléphonique pitoyable, il faut expliquer 40 fois aux personnes au téléphone le problème pour qu'au final ils ne comprennent rien.
Un seul conseil, fuyez cette assurance !!!</t>
  </si>
  <si>
    <t>castanho-p-108077</t>
  </si>
  <si>
    <t>Je suis satisfe. Le prix ça me convien. Pas cher. Le sisteme il et trez bon. J' espere continue ici avec cette terif et voir pour la assurance maison.</t>
  </si>
  <si>
    <t>kathalina--p-135739</t>
  </si>
  <si>
    <t>Très bien, bonne rapidité je recommande vivement, efficace et réactivité très bonne très facile à utiliser pour les utilisateurs non aguerris merci à vous</t>
  </si>
  <si>
    <t>audurier-c-136272</t>
  </si>
  <si>
    <t>La personne au téléphone était Clair et sympathique elle m'a bien tout expliqué je recommanderai votre assurance sans hésitation merci a la personne que j'ai contacté</t>
  </si>
  <si>
    <t>paul-a-122970</t>
  </si>
  <si>
    <t xml:space="preserve">Satisfait.
Réactivité, simplicité. Prix attractif d’un point de vue concurrence. A voir la réactivité des conseillers si besoin. Pour l’instant très satisfait.
</t>
  </si>
  <si>
    <t>kitty-38517</t>
  </si>
  <si>
    <t>Assureur à fuir, n assure pas ses responsabilités! Son agent d’assurance (reflex finance) de Nice à fait de faux contrats, aucun accompagnement, rien, obligé de faire un procès !!
 Je vais les pourrir sur le Web!!</t>
  </si>
  <si>
    <t>laure97134-87907</t>
  </si>
  <si>
    <t>Voilà 3 mois que la GMF me fait attendre pour un dégât des eaux. J'ai plusieurs contrats chez eux, mais plus pour longtemps</t>
  </si>
  <si>
    <t>bourouane-l-129916</t>
  </si>
  <si>
    <t>Je suis bien avec cet assurance.elle est pratique moin cher.je le trouve quelle est le mieurre assurance en ligne.je dois confirmer ma confiance sur m assurance l olivier</t>
  </si>
  <si>
    <t>ilyas-k-115898</t>
  </si>
  <si>
    <t>Le drive box nest pas tres fiable.Ca demande beacoup de communication avec l'equipe service. Par contre eux ils sont efficace. Bon produit mais besoin de raffinement..</t>
  </si>
  <si>
    <t>nadette-121889</t>
  </si>
  <si>
    <t>J'ai malheureusement eu à faire appel à plusieurs reprises à PACIFICA pour pannes et j'ai toujours été très satisfaite de leurs service. 
Tenue au courant des délais d'attente, avec suivi
Vérification pour éventuel dépannage
Conduite de mon véhicule chez le réparateur de mon choix</t>
  </si>
  <si>
    <t>mimile-81147</t>
  </si>
  <si>
    <t>Suite à mon bris de glace le traitement de celui-ci a été parfait le remboursement m'est parvenu 4 jours après mon envoi.
Tout à fait satisfait.
Très content de vos prestations.
merci</t>
  </si>
  <si>
    <t>01 mai 2018 suite à une expérience en mai 2018</t>
  </si>
  <si>
    <t>rahma-63689</t>
  </si>
  <si>
    <t>Bonjour , Actuellement je suis chez Active Assurance sous le numéro 164900 et depuis presque un ans ma nouvelle assurance essaye de résilié avec la lois Hamon sans succès a chaque fois il manque un truck et dernièrement on ma raccroché au nez trois fois de suite et j'ai envoyé des e-mails et bien-sur pas de repense . A FUIR A FUIR</t>
  </si>
  <si>
    <t>bichon-70941</t>
  </si>
  <si>
    <t>Ma mère est décédée depuis plusieurs mois et toujours pas de réversion (pièce manquante... ma soeur a reçu sa part il y a 2 jours  et les dossiers ont été envoyés das le même courrier - cherchez l'erreur)</t>
  </si>
  <si>
    <t>seb-85--102103</t>
  </si>
  <si>
    <t>Après plusieurs déclaration de fissure et micro fissure sur une maison neuve depuis la réception, smabtp persiste à dire que c est esthétique, alors que une des fissures est traversante  donc structurelle même si elle n est pas infiltrante Payer une assurance qui minimise les dommages nous sommes vraiment déçus. Même le plaquiste ne veut pas intervenir pour des liaisons mur plafond car il a prévenu le constructeur de résoudre le problème structurel d abord, le fournisseur d enduit dit également que les fissure sont du au travail de la maçonnerie.</t>
  </si>
  <si>
    <t>jplegaltois-101097</t>
  </si>
  <si>
    <t xml:space="preserve">ATTENTION ! ATTENTION ! au 1er sinistre vous êtes résiliés à l'échéance de votre contrat c est ce qui vient de m'arriver  suite à un sinistre de 1500 EUR    après avoir été client pendant 10 ans sans sinistre, avec toutes les conséquences que cela entraine car ensuite vous etes déclarés dans le fichier des contrats résiliés et plus personne ne veut vous assurer ou alors avec des primes exorbitantes.                                                                                                               ci dessous ma lettre de réclamation qui s'en est suivie.  
                                                                                                                                                                                                  Madame, Monsieur,
Par courrier reçu ce jour, vous m'informez de l'impossibilité de reconduire mon contrat d'assurance automobile pour la période à venir et vous m'en notifiez la résiliation sans objet défini.
Fidèle client depuis 2011 ayant toujours été satisfait jusqu'à lors, n'ayant jamais eu de retard dans le paiement de mes cotisations  et un seul sinistre 2027497 (1500 EUR) récemment en septembre (dû à un frein à main mal serré mon véhicule étant à l'arrêt), je ne vous cache pas ma surprise de recevoir un tel courrier. 
Je vous rappelle que ma franchise dommage est réduite de 100%, suite à sa réduction de 10% par an dû à l'absence de sinistre depuis que je suis client chez vous.
Ma surprise est d'autant plus grande que lors de la déclaration du sinistre, mon interlocutrice m'a précisé que je n'aurais rien à payer suite à une prise en charge sans franchise et qu'il n'y aurait pas d'incidence sur mon contrat. 
Je vous prie donc de bien vouloir revoir votre position et de me faire part de votre décision le plus rapidement possible.
Dans l'attente de vous lire, je vous prie d'agréer, Madame, Monsieur, l'expression de mes sentiments distingués.                                                                    
                                                                                                                                                                                                                               je précise que je viens de recevoir la réponse à mon courrier et qu'ils maintiennent leur position.
</t>
  </si>
  <si>
    <t>sylvain-d-109206</t>
  </si>
  <si>
    <t>Echange très professionnel Très satisfait  chez Direct Assurance conseillés réactifs par mail et téléphone. Les seuls à m'avoir fait une proposition d'assurance</t>
  </si>
  <si>
    <t>keno62-57553</t>
  </si>
  <si>
    <t>A fuir ça yé je suis partie je ne pouvais pas attendre 2 Ans au début je voulais rester 2 Ans la j en pouvait plus j ai fait jouer la concurrence et j ai gagné 24 euros par mois adieux Allianz a jamais</t>
  </si>
  <si>
    <t>gpteam-125772</t>
  </si>
  <si>
    <t>Non client de la MACIF j'ai eu la désagréable surprise de voir pendant 3 mois mon compte bancaire débité par la MACIF pour des contrats apparemment pris par des clients de cette mutuelle. Je n'ai jamais communiqué mon RIB à la MACIF et bien évidemment n'ai jamais signé une quelconque autorisation de prélèvement sur mon compte. Par 2 fois j'ai écrit au siège pour que cessent ces retraits indus et que des explications me soient données quant à l'origine de ces retraits et aux mesures prises que pareille chose ne se reproduise pas. Je n'ai jamais eu de réponse (ne parlons pas d'excuse) et ai du demander à ma banque de refuser à l'avenir tout nouveau retrait émanant de la MACIF. Pareille attitude est tout bonnement scandaleuse et je comprends la faible note que les clients de cette mutuelle lui donnent. Pour moi c'est un zéro pointé. GP</t>
  </si>
  <si>
    <t>anale-p-108297</t>
  </si>
  <si>
    <t>Super site et vraiment avantager’ux par rapport aux autres je suis contente d’avoir souscrit à direct assurance. J’espère que tous ce passera bien mais j’ai confiance</t>
  </si>
  <si>
    <t>misterbob-100036</t>
  </si>
  <si>
    <t>assurance laisse a desire j ai faiy une erreur en rrjôihnant cette compagnie resilier sans vrai motif apary que j ai contacter le service client pour leur faire part de mon mécontentements
sur l indisponibilite de mon espace abonnée et pour cela on m a jeté comme un voyous alors que je suis client depuis 1997 en tout les cas je ferait ce qui me semble juste et denocer cet agissement</t>
  </si>
  <si>
    <t>coutereau-k-111015</t>
  </si>
  <si>
    <t>Bien   bonne   assurance   bon rapport    qualité    prix. Je recommande   vivement   cette  
 assurance   oliviers . Pour ma polo v il  n'y a pas meilleur.</t>
  </si>
  <si>
    <t>toto3132-60204</t>
  </si>
  <si>
    <t>Une très bonne mutuelle qui m'a remboursé très rapidement les dépassement du chirurgien.</t>
  </si>
  <si>
    <t>janepa-104406</t>
  </si>
  <si>
    <t>le suis sociétaire de la MGP depuis 1978 et je n'ai jamais rencontré le moindre problème. ses employés sont toujours à l'écoute pour le moindre renseignement et toujours avec gentillesse et professionnalisme.</t>
  </si>
  <si>
    <t>dara86-56283</t>
  </si>
  <si>
    <t>Commercial incompétent ne précise pas qu il y a une franchise de 20 euros et conseiller très désinvolte et pas aimable du tout</t>
  </si>
  <si>
    <t>erwann-d-131367</t>
  </si>
  <si>
    <t>Je suis tres satisfaite de leurs produites et tarifs   je me.suis donc assurer chez vous pour ma.moto je ferais part a des amis de vos offres a de tres bon tarif</t>
  </si>
  <si>
    <t>zakaria-78999</t>
  </si>
  <si>
    <t>Client chez l'olivier depuis 2012 avec plusieurs voitures, j'ai appris cet été suite à un léger accrochage au Maroc (non responsable) que je n'étais pas assuré. Pourtant j'ai un contrat tous risques option 0 km.
Après plusieurs appels depuis le Maroc, l'olivier m'a dit que depuis 2016, il n'assurait plus le Maroc, car ils ont eu des problèmes administratifs et que c'était à moi de regarder la croix qu'ils avaient mis sur la carte verte. 
Pourtant à aucun moment je n'ai reçu un mail ou un courrier de leur part stipulant la modification du contrat pour la non prise en charge du Maroc. Autrement je serai partie chez la concurrence. L'olivier l'a bien compris et à dissimuler à ses clients ces changements. 
Si on peut nous appeler des clients, car pour que l'olivier n'ai pas de contraintes administratives, ils préfèrent nous mettre dans le pétrin. Je n'arrête pas de penser à, si j'avais renversé une personne ou si ma famille avait été blessé dans quel pétrin nous serions. Mais, du moment que l'Oliver n'a pas de problèmes administratifs tout va bien pour eux. L'Oliver m'a conseillé de trouver une assurance au Maroc pendant mes vacances car je me suis retrouvé bloqué, sans assurances.Problème, les assurances m'ont dit qu'elles avaient une convention avec la France et qu'elle ne pouvait pas m'assurer. Je suis donc resté sans pouvoir utiliser mon véhicule et j'ai du prendre des risques pour quitter le Maroc, alors que j'ai souscris une assurance chez l'olivier.
Pourtant, au dos de la carte verte, il y a bien l'adresse d'une agence au Maroc à contacter en cas de sinistre. J'ai essayé de leur faire comprendre que lorsqu'on décide de ne plus assurer un pays ce n'est pas anodin et qu'au minimum il fallait faire signer un avenant et faire une communication globale à tous les clients. Mais, il reste borné sur la croix sur la carte verte. Un exemple : lorsque j'achète de la nourriture, je regarde les ingrédients le premier jour, si les ingrédients changent, il est écrit en gros Nouvelle recette. Mais pour l'olivier il faut regarder les ingrédients à chaque fois. Sinon ça ne compte pas.
J'attends le jour où ils mettront une croix sur l'Espagne dans leur carte verte.
J'ai décidé d'entreprendre une action avec les associations de consommateurs pour qu'ils soient dans l'obligation d'informer leurs clients pour de tels changements et de leur faire prendre en charge les réparations sur mon véhicule. Au besoin, j'irai devant la justice.
Si d'autres personnes sont dans la même situation que moi, je les invite à me rejoindre.
En attendant, je vais employer le double de l'énergie que j'ai mise pour leur faire de la pub avant cette mésaventure, pour montrer leur vrai visage</t>
  </si>
  <si>
    <t>prostand-62847</t>
  </si>
  <si>
    <t>Titulaire d'une assurance vie Asac Fapès depuis plus de 8 ans, je déconseille cet opérateur. En effet je n'arrive pas à me faire payer le rachat global de mon assurance vie. Inadmissible</t>
  </si>
  <si>
    <t>mhamed-g-128100</t>
  </si>
  <si>
    <t>Je suis satisfait avec direct assurance vraiment pas cher et toujours présent soit pour des renseignements ou des demandes bon continuation Direct assurance</t>
  </si>
  <si>
    <t>24 août 2018 suite à une expérience en août 2018</t>
  </si>
  <si>
    <t>leadrvt-66379</t>
  </si>
  <si>
    <t>Si vous cherchez une assurance auto, je vous déconseille fortement l'olivier. Ils m'ont portés responsable d'un sinistre sans chercher à faire d'expertises, ils n'ont rien écoutés et se sont même fichu de moi au téléphone "Savez vous lire vos mails ?". Je fermais ma portière, elle devait être ouverte d'encore 20 degrés au moment où c'est arrivé,  et un conducteur à fait un écart sur la chaussée, il à endommagé le bas porte en voulant éviter mon véhicule au dernier moment. Ce conducteur à bien sur reconnues ses torts et nous avons remplis le constat ensemble. L'olivier n'a rien voulu entendre et m'a déclaré 100% responsable. Dans l'incompréhension j'ai appelé l'assurance adverse et ils m'ont précisés que pas du tout, je n'étais absolument pas responsable. Je dois me battre contre ma propre assurance pour qu'elle ne m'enfonce pas, vous trouvez ça normal ? Vous savez pourquoi ? Parce que je n'ai ni bonus ni malus et que je suis assuré au minimum, ce qui leur rapporte beaucoup d'argent puisqu'en plus de ne pas remplacer ma portière, ils me prennent une franchise et un malus. Je change d'assurance dès que possible, même si je dois payer le double, tant que je peux leur faire confiance.</t>
  </si>
  <si>
    <t>paul-b-107578</t>
  </si>
  <si>
    <t>L'année de ma souscription j'ai obtenu un bon tarif étant bonussé de 50 % depuis 2 ans. 
Ma grande surprise l'année suivante a été de voir ma prime augmentée de plus de 8% Alors que je n'avais eu aucun sinistre et que le confinement a conduit d'autres assureurs a baisser leur prix puisque nous avons bien moins utilisé nos véhicules et que le nombre des sinistres a baissé. 
J'attends de vois à combien s'élèvera ma prochain de prime en Juin 2021, puisque à nouveau je n'ai pas déclaré l'ombre d'un sinistre.</t>
  </si>
  <si>
    <t>baldacchino-r-123735</t>
  </si>
  <si>
    <t>je suis satisfait de la facilité d'inscription. Cela semble de bonne augure pour la suite. Dans l'attente de recevoir l'ensemble des documents.  Merci</t>
  </si>
  <si>
    <t>mipau7-75893</t>
  </si>
  <si>
    <t>Santiane apparait etre plus à meme à trouver le juste contrat d'assurance santé . Maintenant il faudra voir dans l'avenir si toutes les garanties correspondent vraiment aux besoins , et alors modifier le conrtrat .</t>
  </si>
  <si>
    <t>bonnefond-a-138163</t>
  </si>
  <si>
    <t>Je suis satisfait des prix avantageux proposés, ainsi que de la rapidité des démarches pour souscrire une assurance
Enfin, merci aux opérateurs par téléphone qui ont répondu à toutes mes questions</t>
  </si>
  <si>
    <t>Contacter pour une enqiête de satisfaction après avoir été traité de négligeant et de menteur. On vient maintenant m'envoyer des mails sur la GMF et vous c'est une relaton de confiance. De qui se moque t'on? De toute façon j'ai quitté cette assurance et j'ai trouvé des  tarifs plus intéressant ailleurs. Donc n'hésitez pas à franchir le pas vers d'autre assurance avant d'arriver au même constat que moi sur la GMF.</t>
  </si>
  <si>
    <t>cedric-r-108161</t>
  </si>
  <si>
    <t>Bonjour, 
je viens de réaliser un changement de titulaire de contrat sur un contrat de moins de 30 jours,
ce qui entraine sa résiliation et une nouvelle souscription et on me refuse les 20% de réduction ( offre famille 50% bonus).
Je suis vraiment très déçu de cette façon de faire.</t>
  </si>
  <si>
    <t>matthieu--l-130240</t>
  </si>
  <si>
    <t>Je suis satisfait du service proposé ainsi que du prix Je trouve très correct et appréciable pour mon compte bancaire
Je recommanderais cette assurance sans souci</t>
  </si>
  <si>
    <t>societaire-127145</t>
  </si>
  <si>
    <t>Suite à un dégât des eaux , 6 mois de galère après une recherche de fuite destructrice, je vis dans une salle de bain insalubre, dangereuse et aucune avance de frais.  Avant, la Maif était dans l'écoute de ses sociétaires, ce n'est plus le cas aujourd'hui et vous ne serez jamais indemnisés à hauteur de vos dégats.</t>
  </si>
  <si>
    <t>onlyy-mee-76038</t>
  </si>
  <si>
    <t xml:space="preserve">Que de problème avec cette assurance. Quand tu dis au garage que tu es chez eux, Ils font tous la grimace.
Ils ont du mal à rembourser ce qu'ils te doivent </t>
  </si>
  <si>
    <t>thomas-s-112426</t>
  </si>
  <si>
    <t>prix et qualité de couverture satisfaisante avec un bon rapport qualité prix.
Difficile de correctement enregistrer ses niveaux de bonus car la question n'est pas claire</t>
  </si>
  <si>
    <t>siamsiam-58804</t>
  </si>
  <si>
    <t>Méthodes douteuses, défaut de conseil, vente forcée, un contrat hors de prix avec des garanties inexistantes, à fuir.</t>
  </si>
  <si>
    <t>sandy-b-131462</t>
  </si>
  <si>
    <t xml:space="preserve">Je suis entièrement satisfaite des prestations de la GMF :
Mutuelle à l'écoute et particulièrement humaine
Très arrangeante en cas de difficultés
Toujours joignable </t>
  </si>
  <si>
    <t>blc-100125</t>
  </si>
  <si>
    <t>J’ai pris une assurance santé pour expatrié chez April en Août 2020. Dès la premier mois du contrat, j’ai eu un accident nécessitant un rapatriement sanitaire par avion et une hospitalisation de 6 semaines en France avec de la rééducation fonctionnelle. J’ai reçu un soutien sans faille d’April, strictement conforme aux clauses du contrat. La personne dédiée pour suivre mon dossier a été très réactive même pendant les week-ends, dans les 2 pays et les 3 établissements hospitaliers dans lesquels j’ai été transféré. Bravo pour. Outre sérieux. 
Remboursements des frais rapides, plateforme internet facile à utiliser même pour un retraité.</t>
  </si>
  <si>
    <t>cedric-m-134585</t>
  </si>
  <si>
    <t>Prix très intéressant espérant que je suis bien assuré sur vraiment tout je recommande vraiment cette assurance car j'ai comparé beaucoup d'assurance je gagne plus de 35€</t>
  </si>
  <si>
    <t>eli-51352</t>
  </si>
  <si>
    <t>Perte de dossiers plusieurs fois (3 fois dont 2 pareils).</t>
  </si>
  <si>
    <t>verdou-e-125068</t>
  </si>
  <si>
    <t>Je suis satisfaite du service, notre interlocuteur a été réactif et de bons conseils.
Le tarif reste correct, et espérons vous confier l'assurance d'un autre véhicule rapidement.
Les documents nous sont parvenus rapidement.</t>
  </si>
  <si>
    <t>04 janvier 2020 suite à une expérience en janvier 2020</t>
  </si>
  <si>
    <t>aymeric-85500</t>
  </si>
  <si>
    <t>Ils ont résilié mon contrat après avoir reçu mes relevés d'information car je n'ai sois disant pas été assuré pendant 24 mois d'affilée. Ils ne veulent pas me proposer de contrat pour une simple 306 avec 3 ans de permis, un scandale !</t>
  </si>
  <si>
    <t>nadia--133794</t>
  </si>
  <si>
    <t>Bonjour, je suis toujours très bien accompagnée par les agents traitant les dossiers.En ce qui concerne l accueil téléphonique je constate un manque de connaissance peu être dû à un manque de formation.</t>
  </si>
  <si>
    <t>guerin-l-109009</t>
  </si>
  <si>
    <t>Très bon rapport qualité/prix. Les options choisies sont un atout supplémentaire. J'espère être satisfait de notre collaboration. Merci aussi pour vos conseilles.</t>
  </si>
  <si>
    <t>sahuc-c-131389</t>
  </si>
  <si>
    <t>les prix sont compétitifs et l'accueil effectué avec l'opérateur téléphonique excellent. Je recommande cet assureur à toute personne désireuse de changer d'assureur.</t>
  </si>
  <si>
    <t>maxou22-71140</t>
  </si>
  <si>
    <t xml:space="preserve">Je trouve étonnant qu'il y ai autant de notes à 1 seule étoile avec beaucoup de négatif. J'ai eu un peu de soucis récemment les nouveaux comptes qu'ils ont mis en place mais tout est rentrer dans l'ordre et aucun problème depuis plusieurs années. 
Certains clients ne seraient-ils pas un peu responsable de leur "mauvais" ressenti, </t>
  </si>
  <si>
    <t>jenni-35566</t>
  </si>
  <si>
    <t>Mutuelle non honnête. Résiliation pour mutuelle groupe. Ne prenne pas en compte la résiliation des options. Dans la logique, on résilie mutuelle,c'estcavec option compris. Or c'est deux choses différentes. Ils fallaient savoir.    L'appel de cotisation de l'option qui date du 2 octobre. Et qu'on reçoit le 14 décembre. Comme cela, quand vous appeler pour savoir pourquoi, c'est trop tard madame il fallait un délai de deux mois avant date d'anniversaire.....</t>
  </si>
  <si>
    <t>horatio-89102</t>
  </si>
  <si>
    <t>Gmf ne prend en compte ni l'historique de son client ni le comportement et l'honnêteté de celui-ci. Gmf applique une "politique" de groupe " (le terme leur revient). Le seul moment où le traitement du client  est individualisé tient à la facturation.</t>
  </si>
  <si>
    <t>alizeph-65884</t>
  </si>
  <si>
    <t>franchement, je ne sais comment qualifier cette mutuelle, des delais de traitements plus que long 20 jours pour un remboursement !!!!!! personne ne répond par email, quand on appelle on a plusieurs versions en fonctions de la personne qui répond a fuir!!!</t>
  </si>
  <si>
    <t>romain-52740</t>
  </si>
  <si>
    <t>Service au client archi-nul !!! Courriers mensongés, rendez-vous téléphoniques ubuhesques !!! Impossible d'avoir mon conseiller au téléphone. Cela fait des semaines que j'essaie de régler ma situation. Je vais aller voir ailleurs....</t>
  </si>
  <si>
    <t>nina--139682</t>
  </si>
  <si>
    <t>bonjour cela fais 10jours que j'attends mon remboursement je n ai plus accès à mon compte,  problème informatique,  j'ai plus les avoir au téléphone et mon dit que cela serait rétabli aujourd'hui et toujours rien , en plus le service client très désagréable et elle m'a raccrocher,  car je lui est dites que je vais résilier,  je trouve cela pas très professionnel</t>
  </si>
  <si>
    <t>maccje06-69211</t>
  </si>
  <si>
    <t>Indamissible la manière dont nous sommes traités au moment de la résiliation. Aucune information de leur part comme quoi nous arrivons à l'échéance du contrat. Apparemment non soumis à la loi chatel. Donc abus de pouvoir sur les citoyens !!!! C'est honteux !!!! Fuyez-les !!!</t>
  </si>
  <si>
    <t>tof-99544</t>
  </si>
  <si>
    <t>Résilier de tout mes contrats après 20 ans de confiance pour des téléphones mobile,  une Honte!!!
Contrat optionnel couvrant les dommages des appareils nomades à éviter à tout prix.</t>
  </si>
  <si>
    <t>anaislasseefourrier-67300</t>
  </si>
  <si>
    <t xml:space="preserve">Merci à la personne qui c'est bien occupé de mon dossier merci Nelly pour avoir su me répondre.
Je recommande fortement 
Merci à elle.
Prise au téléphone rapide. 
Personne agréable... </t>
  </si>
  <si>
    <t>les3c-57354</t>
  </si>
  <si>
    <t>souscription effectuée sans accroc, service rapide, conseiller agréable, rien à redire pour le moment</t>
  </si>
  <si>
    <t>louis-t-115972</t>
  </si>
  <si>
    <t>Je suis satisfait du service et j'attends de recevoir mon assurance pour profiter pleinement de ma moto . cordialement m
Monsieur THEBAULT louis 35720</t>
  </si>
  <si>
    <t>sarah7672-61671</t>
  </si>
  <si>
    <t>Assurance auto au top. Jamais eu de soucis avec eux, je suis cliente depuis plus de dix ans. Mes parents sont également clients chez eux depuis de nombreuses années, ils savent vous recevoir quand vous avez besoin d'un conseil, de discuter prix... etc Ils répondent toujours présents quand vous avez besoin.</t>
  </si>
  <si>
    <t>celia-94137</t>
  </si>
  <si>
    <t>Bonjour Même problème il faut batailler pour pouvoir récupérer notre PROPRE ARGENT!!! Je trouve sa lamentable de prendre des gens pour dès imbeciles!!! Depuis janvier ils nous font envoyer des documents complets et à chaque fois ils nous trouvent des excuses pour retarder le dossier et une fois le dossier validé les 30 jours de délais ne sont pas respecter !! A bannir</t>
  </si>
  <si>
    <t>souki-65273</t>
  </si>
  <si>
    <t xml:space="preserve">je suis une cliente actuelle chez Solly Azar. Je suis satisfaite tu rapport prix/Qualité qui m'offre
et pour le remboursement c'est dans un délai qui ne dépasse pas les 48h
bravo à toute l'équipe qui y travaille </t>
  </si>
  <si>
    <t>bodar-n-113991</t>
  </si>
  <si>
    <t>Satisfait de vos service et de la rapidité, les prix sont corrects, mais par je rencontre beaucoup de mal à accéder à mon espace personnel...........</t>
  </si>
  <si>
    <t>karine-127609</t>
  </si>
  <si>
    <t>Si je pouvais mettre 0  inadmissible  sans eau chaude depuis le 24 juillet balance de service en service incapable  de trouver un prestataire agréée  nous devons nous débrouiller  par nous même pour essayer de trouver des solution  bravo pour la réactivité !!!!</t>
  </si>
  <si>
    <t>clientattentif-71530</t>
  </si>
  <si>
    <t>A éviter ! Lors d'un sinistre non responsable, ils prennent tout leur temps pour traiter le dossier. Ils ne prennent pas en compte ce que vous dites. Quant aux indemnités, faites une croix dessus. C'est vraiment dérisoire. Quant à l'assistance juridique, on se demande à quoi sert ce service. On en entend jamais parler. J'ai été victime d'un accident de la route. Une dame m'ayant percuté. J'ai du les relancer à plusieurs reprises. Chaque fois les délais se rallongeaient. Le personnel vous parle de façon soit disant attentive et compréhensive, mais dès que vous mettez le doigt sur ce qui ne va pas, vous sentez tout de suite qu'ils s'agacent. Ils expédient rapidement les demandes. Ils rejettent systématiquement la faute sur les autres. Vous n'avez aucun accompagnement en cas de sinistre, vraiment aucun. C'est à vous de faire toutes les démarches, c'est à vous de les relancer, c'est à vous de vous assurer que votre dossier est en bonne voie. Donc en gros, vous êtes la victime, mais c'est encore à vous, que vous soyez malade ou non, que vous ayez des séquelles ou non, c'est à vous de tout faire. Ils ne s'occupent de rien contrairement à ce qui est dit dans la publicité. J'ai des connaissances qui ont connu eux aussi des sinistres, ils sont chez d'autres assureurs, et ils n'ont pas eu à faire autant que ce que j'ai fait depuis que j'ai percuté et que j'ai perdu mon véhicule à cause d'une inconsciente. C'est pitoyable !</t>
  </si>
  <si>
    <t>gohan-54879</t>
  </si>
  <si>
    <t>Prise en charge ultra rapide de mon sinistre conseiller très disponible et aimable je conseil vivement cette assurance récente mais qui oeuvre vraiment dans l intérêt et la satisfaction client</t>
  </si>
  <si>
    <t>toton69-58160</t>
  </si>
  <si>
    <t>J'ai trois contrats auprès de DA. Un était échu le 31/10.Je règle par carte bancaire le 11/10 et je constate que DA a répété mon opération QUATRE fois. Je demande le remboursement rapidement. Voilà 7 jours et je n'ai toujours pas de chèque</t>
  </si>
  <si>
    <t>loizon-e-135038</t>
  </si>
  <si>
    <t>Rapport qualité prix interessant 
Garanties intéréssantes et adaptées a mes besoins 
Service client accessible et rapide
Fonctionnalité du site satisfaisant</t>
  </si>
  <si>
    <t>oceane-f-129121</t>
  </si>
  <si>
    <t xml:space="preserve">service très rapide 
et satisfait de ce contrat
prix attractif 
et très bonne relation avec le commercial et déjà très satisfait pour de c'est échange </t>
  </si>
  <si>
    <t>jean-francois-b-121349</t>
  </si>
  <si>
    <t xml:space="preserve">je suis satisfait du service
Les prix sont raisonnable
Le service est satisfaisant
Le prix devrais être vue à la baisse pour un professionnel et étudiant
</t>
  </si>
  <si>
    <t>nana-85351</t>
  </si>
  <si>
    <t>Impossibilité de résilier. Appel deux fois,  avec deux explications différentes. Deux téléconseilleres incompétentes . Mutuelle a éviter niveau remboursement. Machine à brasser de l'argent</t>
  </si>
  <si>
    <t>nana-74824</t>
  </si>
  <si>
    <t xml:space="preserve">Assurances souscrite pour auto et habitation.
Il faut savoir que lorsque vous souscrivez a une assurance auto,on vous explique qu il n y a pas de garantie conducteur et qu il faut la souscrire a part moyennant des frais en +.
Resultat j ai payé pendant 5 ans pour ce que je croyais etre une garantie conducteur alors qu il s agissait d une prévoyance accident.et lorsque ma fille s est cassée la jambe rien n etait prévu puisqu il faut perdre un bras ou une jambe pour prétendre a quelque chose.... ou crever...
Pour ce qui ait de l echeancier de paiement faites attention a plusieurs reprises on me rajoute des options non demandées pour faire gonfler la facture et on oublie meme de vous rajouter votre bonus a la date d échéance du contrat.
J ai horreur d etre pris pour un con.
J ai tout resilier et meme pour la résiliation c est le parcours du combattant.on vous met des bâtons dans les roues pour vous dissuader de partir.
Pour moi plus jamais la macif.
A fuir. </t>
  </si>
  <si>
    <t>leila-66655</t>
  </si>
  <si>
    <t>Des v0leurs qui distribuent des malus sans débourser un centime, c'en est à se demander à quoi ils servent. Une expertise qui prend 1 mois, des réparations sans qu'on me demande mon avis... A fuir !!!</t>
  </si>
  <si>
    <t>alicia--m-124588</t>
  </si>
  <si>
    <t>Je suis satisfait de mon contrat très bien et pas cher sa c’est fait vite et j’avais plusieurs choix.je vous remercie et j’espère que tout ira bien pour la suite merci</t>
  </si>
  <si>
    <t>Ancien client chez axa j'ai malheureusement le service contentieux sur le dos, après avoir changer d'assurance qui ont eux même résilier mon contrat. J'appel axa mais monsieur votre contrat est résilier alors pourquoi le service contentieux me harcèle ??? Ah c'est une mauvaise communication chez nous monsieur d'accord faite le nécessaire mais on peut pas c'est à vous de réglez ce problème avec axa ?? Mais axa c'est vous oui mais pas le même service !!! Comment tournez en rond merci axa</t>
  </si>
  <si>
    <t>03 octobre 2019 suite à une expérience en octobre 2019</t>
  </si>
  <si>
    <t>cidelly-79720</t>
  </si>
  <si>
    <t>très satisfaite de leurs services, service client joignable et sympathique, impressionnée par la rapidité d'indemnisation en un peu plus d'1 semaine tout était réglé.</t>
  </si>
  <si>
    <t>nanie72-87846</t>
  </si>
  <si>
    <t>assurance souscrite en aout dernier pour ma chienne et je suis vraiment ravie de mon assurance. Elle a eu des soucis récemment et les remboursements ont été très rapides. tout se fait en ligne, aucun soucis</t>
  </si>
  <si>
    <t>frantz-w-110514</t>
  </si>
  <si>
    <t xml:space="preserve">Service et réactivité au taquet. 
Les prix augmentent au fur et à mesure de la conversation, c'est un peu dommage et très habituel, mais je comprends que vous partiez d'un prix d'appel.
</t>
  </si>
  <si>
    <t>dinh-kien-d-125006</t>
  </si>
  <si>
    <t>Je suis satisfait au service. L'assurance pour les jeunes conducteurs reste très abordable. 
D'ailleurs, il y a des packs très mobilisés pour choisir selon son besoin.
Je recommande.</t>
  </si>
  <si>
    <t>romanou-m-114757</t>
  </si>
  <si>
    <t>concernat les prix ils sont raisonables,par contre c'est mal expliqué dans vos votre site internet au moment de l'etablissement du devis. à revoir pour etre plaus clair.</t>
  </si>
  <si>
    <t>catheb-87230</t>
  </si>
  <si>
    <t>J'ai demandé à revoir mon contrat car je paye actuellement presque 900 euros alors qu'en faisant des simulations chez direct assurance je peux payer moitié prix et chez les concurrents également, j'envisage de changer si on ne me propose pas un meilleur prix</t>
  </si>
  <si>
    <t>jeanne-p-108309</t>
  </si>
  <si>
    <t>Pratique et facile d'utilisation, prix satisfaisants et rapidité de réponse. Assurance qui se place dans la moyenne par rapport au marché actuel.  Validé</t>
  </si>
  <si>
    <t>jeco-62808</t>
  </si>
  <si>
    <t xml:space="preserve">Impossible de contacter le service client. Les numéros de portable de mes conseillers datant d'Octobre 2017 sont ''non attribués'' ! 
Pour la souscription, très efficace. Pour le suivi client, relevé d'informations, sinistres,and co, beaucoup moins...
A fuir. </t>
  </si>
  <si>
    <t>gboixel-78925</t>
  </si>
  <si>
    <t>Plus de 3 mois que j'ai souscrit à un mutuelle Néoliane et je n'ai toujours pas reçu de carte de tiers-payant. J'ai effectué des relances à maintes reprises auprès du courtier Santiane mais la seule maigre consolation fut de recevoir une carte provisoire par mail valable un seul mois. Du coup, je me retrouve contraint d'avancer tous mes frais médicaux. Et c'est sans compter sur les remboursements que j'attends depuis plusieurs semaines. Par contre, les prélèvements sur mon compte bancaire ont bien été mis en place dès le début. Et maintenant on me répond que je n'ai aucun moyen de résilier. J'attends avec impatience de retrouver un emploi pour souscrire à une mutuelle d'entreprise et ainsi avoir un motif valable de résiliation. Et si c'était à refaire, j'irai directement voir un assureur avec pignon sur rue. Au moins, j'aurais un interlocuteur face à moi qui me donnerait des réponses valables. A fuir absolument !</t>
  </si>
  <si>
    <t>tavgirl-134483</t>
  </si>
  <si>
    <t>Depuis septembre, je cherche à récupérer les 2000€ de prévoyance suite à décès dont le titulaire a cotise pendant 45 ans à la SMAID.
Après x retour manque toujours qqchose, le dossier est complet mais les fonds ne sont pas transféré. Les conseillers sont impossible à joindre SANS DOUTE EN CONGES SCOLAIRE
Par contre, il renvoie très vite une nouvelle demande d'adhésioN
Cet organisme est à fuir.
voici mon avis</t>
  </si>
  <si>
    <t>acoch-96053</t>
  </si>
  <si>
    <t>Satisfaction à tout point de vue . Rapidité, prix, amabilité. Assurance à recommander. Carte verte expédiée de suite. Contrat en ligne facile à étudier et à souscrire</t>
  </si>
  <si>
    <t>03 mars 2017 suite à une expérience en mars 2017</t>
  </si>
  <si>
    <t>greg-52963</t>
  </si>
  <si>
    <t>Une horreur, 2 ans pour régler un accident, un garage partenaire mauvais comme tout, jamais aucune nouvelle de D.A, fuyez !!! Pour le prix, il vaut les autres, sans compter les réductions. Pour les promesses sur les services, c'est simplement une légende, aucune des prestations promises n'a été respectées, prise en charge au-delà d'une heure, aucune aide pour le constat, aucune garantie des réparations, aucun dédommagement pour les ratés.</t>
  </si>
  <si>
    <t>lamouche83250-63551</t>
  </si>
  <si>
    <t>souscription compliquée. juste le prénom a changer mais pas possible donc on me propose une résiliation provisoire qui me pénalise d'un mois d'assurance plus 80€ de frais supplémentaire donc le prix presque de l'assurance de ma twingo c'est juste lamentable</t>
  </si>
  <si>
    <t>talmond-p-121569</t>
  </si>
  <si>
    <t>SATISFAIT DU SERVICE MAIS PRIX ELEVER PAR RAPPORT AU AUTRE COMPAGNIE
PERSONNE TRES AGREABLE AU TELPEHONE ET DE NATIONALOT2 FRANCAISE AVEC QUI ON CE COMPREND QUAND ON PARLE</t>
  </si>
  <si>
    <t>7-remusvil-53215</t>
  </si>
  <si>
    <t>SERVICE LAMENTABLE !!! Injoignable au téléphone, ne répondent pas aux e-mails, ou avec 2 mois de latences. J'ai demandé un relevé d'information en Juillet, on est en Mars je l'attend toujours !!</t>
  </si>
  <si>
    <t>judi63-81156</t>
  </si>
  <si>
    <t>Sabrina a été super, attentif à l'écoute, à répondu à toutes mes attentes et mes question, aimable, et disponible pour la cliente,</t>
  </si>
  <si>
    <t>thor-a-115750</t>
  </si>
  <si>
    <t>Appel rapide, et tout les renseignements demandé sont expliquer de façon facile.
Même si le prix est assez élevé je reste dans l'attente de voir vos service.
Cordialement</t>
  </si>
  <si>
    <t>fredeto13-59881</t>
  </si>
  <si>
    <t>Je m'y suis dirigé pour le prix et été conquit par la rapidité et la qualité du service</t>
  </si>
  <si>
    <t>magalie971-119090</t>
  </si>
  <si>
    <t xml:space="preserve">Très déçu par cette assurance, pourtant j'avais confiance dans le crédit agricole étant chez eux depuis plus de 10 ans.
Aucune réactivité de leur part, que de belles phrases pour peu d'actions.
Tant que vous payer tout va bien mais dès que vous avez un problème, juste 1 sinistre après 5 ans de cotisation on ne voit plus personne, on n'entends plus personne. 
</t>
  </si>
  <si>
    <t>jean-marc-c-129827</t>
  </si>
  <si>
    <t xml:space="preserve">simple et pratique rapidité , prix convenable , , en esperant que tout se passera bien par la suite o verra bien 
la voiture ne roulera que occasionnellement
</t>
  </si>
  <si>
    <t>fabfab033-137807</t>
  </si>
  <si>
    <t>Très satisfait de cette compagnie d’assurance. J’ai eu 2 sinistres en 6 mois, à chaque fois non responsable et tout a été rapide, on est contacté rapidement par un(e) conseiller(e) qui répond à toutes nos questions, un service au top avec prise en charge du véhicule chez soi ou sur son lieu de travail, prêt de véhicule de courtoisie durant la durée des travaux, le tout pour un tarif très avantageux.</t>
  </si>
  <si>
    <t>xmen-132210</t>
  </si>
  <si>
    <t xml:space="preserve">Il faut féliciter le département de facturation: ils sont toujours au RV et vous somment de payer immediatement en cas de retard. 
Malheureusement ce n'est pas le cas du service de remboursement: contacté 5 differents agents pour obtenir 5 differentes reponses. J'attends depuis 4 mois un eventuel remboursement de leur part, mais le dernier contact me dit que je ne suis pas couvert. Ceci differe completement des propos tenus lors de la souscription de la police. 
A eviter cet assureur! </t>
  </si>
  <si>
    <t>leovisolbla-60835</t>
  </si>
  <si>
    <t>Pour le moment rien à dire,
le service client est agréable et réactif, les tarifs sont très compétitifs. Reste à confirmer en cas de sinistre...</t>
  </si>
  <si>
    <t>antoine-o-123973</t>
  </si>
  <si>
    <t>bon services et conseils. accueil téléphonique bon , de bon prix toujours de bon conseils et très claire aux téléphone  pas besoin de se déplacer, .</t>
  </si>
  <si>
    <t>isam-117713</t>
  </si>
  <si>
    <t xml:space="preserve">faire très attention à la résiliation par un autre courtier : il faut joindre un mandat de courtage signé de votre main. sinon il refuse votre résiliation.
mon assureur vient de me répondre que ce n'est pas une obligation.
c'est incorrect. 
ne prenez jamais cette assurance
</t>
  </si>
  <si>
    <t>louxor-122493</t>
  </si>
  <si>
    <t>Tarif compétitif, service client réactif et interface web performante. Je suis client depuis 5 ans et je recommande vivement. J'ai récemment changé de moto et comparé les offres des autres aussureurs à cette occasion : je suis resté chez AMV</t>
  </si>
  <si>
    <t>chantal-v-114690</t>
  </si>
  <si>
    <t>Je suis satisfaite du service et des prix mais pas du fait de donner mon avis parce qu'il n'accepte pas ce que je dis et on doit attendre 107 ans pour sortir de là</t>
  </si>
  <si>
    <t>jean-philippe-b-112808</t>
  </si>
  <si>
    <t>Site simple d'utilisation, prix attractifs, souscription rapide.
Que des points positifs pour l'instant, reste à voir à l'utilisation,si cela reste positifs.</t>
  </si>
  <si>
    <t>28 décembre 2018 suite à une expérience en décembre 2018</t>
  </si>
  <si>
    <t>handy-69739</t>
  </si>
  <si>
    <t>Ne prend pas en compte les messages qui lui sont adréssés depuis des mois ,hotesses menteuses pour laisser pourrir un dossier en vue de TROMPER sur les dates d'échéance</t>
  </si>
  <si>
    <t>robert-80241</t>
  </si>
  <si>
    <t>Je ne peux pas dire avec certitude comment la compagnie d'assurance se comporte avec ses clients, mais par le biais des banques sur lesquelles elle s'appuie, transpire lenteur et indécision, cela désoriente le client, tout devient une perte de temps excessive, avec les problèmes relatifs que cela pose à ceux qui travaillent.
En cas d'assistance, il n'existe pas de solution automatique, nous devons la démarrer, la promouvoir, la pousser, attendre sans certitude, la résoudre, jusqu'à ce que le client découvre que sans assistance, tout est plus simple et plus rapide.</t>
  </si>
  <si>
    <t>joel-harding-g-132759</t>
  </si>
  <si>
    <t>Satisfait du service simple et pratique
le prix me convient, et pour le recommander à mon entourage merci. Et vous demande de faire un geste commercial pour moi à l'avenir.</t>
  </si>
  <si>
    <t>catherinec-59016</t>
  </si>
  <si>
    <t xml:space="preserve">Impossible d'obtenir de la Cardif le détail des prélèvements sociaux effectués sur la valeur de rachat de l'assurance vie :
A la suite du décès de ma mère le 18 janvier 2017, mon frère et moi-même avons hérité d'un contrat d'assurance vie qu'elle détenait chez BNP Paribas Cardif depuis l'année 2000.
La Cardif nous a fait parvenir la déclaration partielle de succession pour ce contrat sur laquelle apparaît le montant du capital versé.
Or il se trouve, que mon frère était tuteur et gérait les comptes de ma mère. Il avait donc reçu en décembre 2016 l'état annuel pour cette assurance vie dans lequel il est précisé que la valeur de rachat au 31 décembre 2016 supérieure de plus de 12500 euros au capital versé. Il s'agit d'une assurance vie en fonds en euros uniquement et que le montant des prélèvements sociaux  a bien été prélevé en 2016.
Nous avons appelé la Cardif pour avoir une explication sur cette différence de plus de 12 500 euros. Il nous a été répondu que rien ne pouvait nous être communiqué par téléphone. Il fallait leur écrire. Mon frère et moi même avons envoyé chacun une lettre recommandée  avec avis de réception le 6 juin 2017 afin qu'ils nous fournissent le calcul détaillé et compréhensible de ces charges sociales prélevées avant détermination de la somme nous revenant.
Trois mois après, n'ayant reçu aucune réponse, j'ai envoyé à la Cardif une mise en demeure par lettre recommandée avec avis de réception le 8 septembre 2017.
La Cardif a répondu enfin le 19 septembre en donnant le total des prélèvements sociaux, en rappelant l'historique de l'évolution des prélèvements sociaux depuis 1996 mais sans donner le détail des calculs comme demandé. Les notices explicatives annoncées en fin de lettre ne sont pas présentes non plus en pièces jointes.
Est-possible d'obtenir de leur part le calcul des prélèvements sociaux qui n'ont pas été prélevés et qui restent dus lors d'une succession ? Sachant que les prélèvements sociaux ont bien été réglés en tout cas les dernières années.
</t>
  </si>
  <si>
    <t>fan500-59045</t>
  </si>
  <si>
    <t>Assurance à fuir absolument
des problèmes dés le départ
Pour commencer le traitement des documents est catastrophique 
leurs système informatique bug de partout (document non consultable compte inexistant alors que le paiement lui à bien été payé
au niveau du service client c'est lamentable
suite a une "erreur" de date sur l'année d'obtention du permis de conduite (2007 de marqué au lieu de 2005 donc plus d'années de conduite)
il me facture 15 de frais de dossier + une majoration de ma prime d'assurance (sous quel prétexte je ne sais pas il ne peuvent pas l'expliquer
les opérateur au bout du fil ne peuvent rien faire
malheureusement je viens de prendre cette assurance mais dans 1 an c'est clair je suis plus chez eux
j’espère que ce commentaire servira d'avertissement pour les autres internautes</t>
  </si>
  <si>
    <t>olivier-h-113170</t>
  </si>
  <si>
    <t xml:space="preserve">Je suis vraiment satisfait du tarif et de la rapidité du service demandé je recommande cette assurance à tous les motards 
Merci et bonne route à tous </t>
  </si>
  <si>
    <t>pataroufe51-74885</t>
  </si>
  <si>
    <t>Tant que vous n'avez pas de problème et que l'argent rentre dans les caisses de la Macif  super sinon après un accident survenu il y a 2ans à mon domicile mon propriétaire devait prendre en charge tous les frais de mon accident mais comme son assurance lui a demandé une franchise de 170€ il a refusé de faire marcher son assurance, et  cela a été sa parole contre toutes mes attestations,  je suis victime et la Macif  ne m'a pas soutenu au contraire ils ont soutenu la parole de mon propriétaire assuré à la GMF trouver l'erreur, 2ans après cette accident mon assurance m'envoi chez un médecin expert bien entendu payer par la Macif  ce sois disant Dr c'est moquer de moi car je suis arrivé en fauteuil roulant qui c'est permis de me direc'est pas une petite antorse qui vous à mis dans un fauteuil roulant avec un grand sourire ce sois disant Dr ignorait que j'étais une personne handicapées à 80% en fauteuil roulant depuis 15ans,  résultat humilié par cet homme m'a  trouvé un taux d'invalidité de 0% à croire que ce si t disant Dr est plus intelligent que tout les spécialistes et professeurs en médecine qui n'ont reconnue invalide à 80% cela est lamentable un médecin ''expert''??en 5 minutes à pu faire un courrier de 4 pages à la Macif</t>
  </si>
  <si>
    <t>22 décembre 2020 suite à une expérience en décembre 2020</t>
  </si>
  <si>
    <t>oliway-101757</t>
  </si>
  <si>
    <t>Totalement kafkaien.
Quand vous souscrivez, on vous demande l'adresse de parking de la moto.
Mais ils n'ont pas pensé qu'on n'habite pas forcément là où la moto est stationnée et qu'il n'est pas non plus obligatoirement possible d'y recevoir du courrier.
Du coup, après un bon scandale, AMV a la bonté de m'envoyer exceptionnellement ma carte verte là où j'habite car n'est-ce pas l'année prochaine il faudra que je me débrouille.
Leur solution : faites un suivi à la poste !
En gros tu payes 150€ d'assurance et on te demande de te prendre la tête à faire un transfert postal qui coûte 20€. On nage dans le délire !
En se comportant ainsi, AMV incite ses CLIENTS à mentir sur l'adresse de stationnement de la moto.
Juridiquement ça ne peut pas tenir la route même si ils disent "c'est nos conditions !"
Quand des conditions sont abusives, elles doivent sauter.
Bref, à peine assuré, je regrette d'être venu chez ces gens qui méritent clairement certains noms d'oiseaux.</t>
  </si>
  <si>
    <t>alavoine-cabrel-p-132630</t>
  </si>
  <si>
    <t>BIEN, BON BIEN BON
conseiller joint au téléphone très courtois, relation humaine très importante.....
j'attends mon contrat, heureusement que je suis écrivain...</t>
  </si>
  <si>
    <t>juju0205-101959</t>
  </si>
  <si>
    <t>Contact très agréable au téléphone avec une dame très avenante et douce. Elle a répondue à toute nos questions. La prise en charge à l’hôpital était parfaite. Nos sommes rassurés.</t>
  </si>
  <si>
    <t>mouhous-c-109929</t>
  </si>
  <si>
    <t>Soucis de la validation de mon premier paiement en ligne (Bug). 
Finalement la souscription a duré plus longtemps que prévu (par téléphone)
1er accueil tél moyen, bien meilleur avec la seconde personne qui a finalisé avec moi le contrat. Merci</t>
  </si>
  <si>
    <t>pj-97717</t>
  </si>
  <si>
    <t>Agence d'Avignon, pas sérieux, manque d'ampathie et d'écoute de la clientèle. Très peu disponible et aucun moyen de les joindre si ce n'est par la plateforme ou vous n'avez jamais la même personne. Je ne conseille pas du tout.</t>
  </si>
  <si>
    <t>pierre-l-116060</t>
  </si>
  <si>
    <t>Je suis satisfait de la réponse apporté à ma demande. Je suis content du service apporté par votre relation clientèle. Merci encore de vos réponses.  Cordialement</t>
  </si>
  <si>
    <t>agoussi-121434</t>
  </si>
  <si>
    <t>Non seulement les frais engagés ne sont pas remboursés au niveau annoncé dans la police souscrite, mais si contestation il y a comment la transmettre ? Mon espace adhérent est inaccessible depuis deux jours. Assurance à fuir absolument.</t>
  </si>
  <si>
    <t>zitrocast-55109</t>
  </si>
  <si>
    <t>UN BON CONSEIL: pensez à faire d'autres devis régulièrement vous allez être TRÈS surpris...
Un rdv: une demie journée de perdu si vous êtes artisan oublier cette assurance. 
Leur maitre mot: " on peu rien pour vous"</t>
  </si>
  <si>
    <t>laurent33160-104709</t>
  </si>
  <si>
    <t xml:space="preserve">Je suis sociétaire depuis une vingtaine d'années, ma fille ainée achète une voiture donc doit l'assurer. 
Primo, le tarif de la Macif est 3 fois supérieur à celui de la MAIF. 
Secundo, pour avoir son relevé de situation, le support téléphonique appelé 3 fois en 2 jours,  lui donne des renseignements faux (elle n'est pas assuré sur la 206 mais sur la C4),
lui donne des pourcentages de bonus différents à chaque fois de 0 à 60.
Y a t il des gens compétents sur ce plateau téléphonique ? 
</t>
  </si>
  <si>
    <t>said-z-111378</t>
  </si>
  <si>
    <t>J'assure 2 voiture chez vous 1 de plus de 20 an qui vaut pas plus de 1000euros. la je rajoute une 2eme voiture a 9000e et vous me proposez quasiment le meme prix.  j'ai vraiment du mal a comprendre comment vous calculez mes cotisations.</t>
  </si>
  <si>
    <t>norbert-66126</t>
  </si>
  <si>
    <t>défauts d'information au client,qui se retrouve du coup très mal assuré.la conseillère a omis de de mêtre dégâts des eaux,simplement dégâts climatique et incendie.et en plus elle se trompe sur  l'adresse de la maison a assurée.</t>
  </si>
  <si>
    <t>mario-64253</t>
  </si>
  <si>
    <t>Macif cest une assurance pas serieuse defen pas cest clients je recommends a person service clientele mal pulli quand ca le convient pas ils acroche au nez par ce que je ou un accident avec quelle quem qui sorte dans parking et me font payer la franchise un dissent que se de ma faut</t>
  </si>
  <si>
    <t>clonier-j-131388</t>
  </si>
  <si>
    <t>Satisfait  à voir dans le temps , service client aimable et compétent , je recommanderai Olivier assurance à mon entourage  ainsi à des amies proche .</t>
  </si>
  <si>
    <t>acme-96149</t>
  </si>
  <si>
    <t>Sur un litige dégâts des eaux la macif refuse de désigner un responsable après le passage d experts .résultat je dois supporter les frais des dégâts occasionnés par un tiers, malgré un rapport de la Cie adverse qui le Designe .Bravo la macif. mais quand a moi je vous abandonne pour l'ensemble  des contrats</t>
  </si>
  <si>
    <t>tyrex-57281</t>
  </si>
  <si>
    <t>Lors d'un accident, l'assistance a été déplorable, Près d'une heure pour la joindre et finalement être incapable de me ramener chez moi !! J'ai du utiliser l'assurance de ma moto qui était en remorque</t>
  </si>
  <si>
    <t>julie-102488</t>
  </si>
  <si>
    <t>compagnie d'assurance incompetente apres 3 mois de contrat je reçois un appel me disant que le montant du contrat fait l'objet d'une erreur et que le tarif doit être augmenté, une aberration . Je dépose une réclamation au service client le 29 décembre 2020 et à ce jour je suis toujours dans l'attente de leur réponse.</t>
  </si>
  <si>
    <t>oxie77-99590</t>
  </si>
  <si>
    <t xml:space="preserve">des assureurs très vendeurs mais en cas de problème des incompétents et délais de traitements très longs. Et dès que cela ne leur convient pas ils résilient vos contrats rapidement.
Disponibilité téléphonique une horreur pour les avoir.
Qualité en cas de sinistre catastrophique.
Prix élevés et surtout franchise aussi très élevée.
</t>
  </si>
  <si>
    <t>giordano-m-123827</t>
  </si>
  <si>
    <t>Assurance très disponible et à l’écoute. Le personnel prend le temps de vous conseiller et de vous accompagner au mieux Service vraiment parfait, je recommande fortement.</t>
  </si>
  <si>
    <t>nicolas--b-127823</t>
  </si>
  <si>
    <t>Je suis satisfait des services bonne assurance un peu compliquée pour s'assurer mes on y arrive quand même rapport prix et bien je la conseille à tout le monde</t>
  </si>
  <si>
    <t>muriel06-78399</t>
  </si>
  <si>
    <t xml:space="preserve">Bonjour 
Nous nous sommes fais cambriolé le 21 juillet dernier nous sommes assurés chez constatel ird nous avons été à la Police pour porter plainte un expert s'est déplacé pour constater les Degats et l'infraction , grillage complètement arraché ! Constatel ird n'ont pas voulu prendre en charge le sinistre et nous on envoyé c... par téléphone c'est inadmissible n'allez surtout pas chez eux ! Mais nous allons nous battre </t>
  </si>
  <si>
    <t>mesnage-d-112282</t>
  </si>
  <si>
    <t>Je suis très satisfait du prix et de la rapidité de l'envoi de la carte provisoire, malgré qu'elle soit blanche et que je ne pense pas que ça soit autorisé ?!</t>
  </si>
  <si>
    <t>aurore-l-124885</t>
  </si>
  <si>
    <t>Je suis satisfait du prix de la rapidité ce n est pas cher j espère recevoir rapidement mes papiers d assurance pour mon scooter merci beaucoup bonne journée</t>
  </si>
  <si>
    <t>flutie74-61334</t>
  </si>
  <si>
    <t>Contrat n285911. 3 appels pour que les relevés d’informations soient valides (envoyés depuis 15jours), un mail reçu ce matin même pour dernière demande des documents alors que tous ont déjà été validés. Aucun suivi, je pense à résilier avant les 14jours au vu des critiques, je ne préfère pas. A fuir !</t>
  </si>
  <si>
    <t>guillaume-b-110530</t>
  </si>
  <si>
    <t>Je suis satisfait du service
Les prix me conviennent, la souscription a été simple et facile et je n'ai rencontré aucun souci particulier lors de la souscription</t>
  </si>
  <si>
    <t>virginie-50174</t>
  </si>
  <si>
    <t>j'ai voulu assurer mon auto bonne conductrice 50% de bonus aucun défaut de permis depuis 23 ans. Mais non on refuse de m'assurer par rapport à mon conjoint qui est lui un mauvais conducteur( tout en sachant que je voulais faire une décharge en soulignant qu'il ne conduirait jamais ma voiture) J'appelle ça de la discrimination</t>
  </si>
  <si>
    <t>brigitte-v-127845</t>
  </si>
  <si>
    <t xml:space="preserve"> site bien fait,   reste a voir dans la durée,  mais tarif super compétitif, surtout pour une voiture qui est utilisé que pour aller surveiller des chevaux a 1 kms de chez moi
</t>
  </si>
  <si>
    <t>carvalho-a-123685</t>
  </si>
  <si>
    <t xml:space="preserve">Prix raisonnable, reste a voir l'efficacité de la couverture.
Les démarches restes assez facile a comprendre et l'interface et assez intuitifs donc le guidage est bon.
</t>
  </si>
  <si>
    <t>kafka-99722</t>
  </si>
  <si>
    <t xml:space="preserve">Comme plusieurs personnes ici, j'ai reçu mardi une lettre-type en recommandé dénonçant tous mes contrats au prétexte de "l'altération de notre relation commerciale". L' "assureur militant" ne dédaigne pas la novlangue, donc. J'étais à la MAIF depuis une trentaine d'années  en tant que conjointe, depuis près de 14 ans en mon nom propre. Ce courrier m'a sidérée. J'ai donc appelé plusieurs fois pour comprendre le motif de cette résiliation, voire la contester, car je ne comprenais pas bien en quoi "notre relation commerciale" est altérée du côté de la MAIF. Ma cotisation a toujours été payée en temps et en heure, je n'avais pas l'impression d'avoir de problème avec la MAIF. 
Les conseillers ont tous, sauf un, répété qu'aucune erreur n'était possible, ni bug informatique, ni erreur humaine; par contre, immédiatement, mon honnêteté a été remise en question par 3 conseillers: avais-je bien payé, n'avais-je pas fait de fausse déclaration, comment se passent mes relations avec les conseillers? J'ai toujours payé mes cotisations (qui sont chères, avouons-le) rubis sur l'ongle, je ne suis pas une assurée qui "abuse", je ne suis ni menteuse, ni tricheuse ... mais en effet, à la réflexion, j'ai eu une expérience extrêmement pénible avec un jeune "conseiller" pendant le confinement, qui, plutôt que me répondre qu'il ne savait pas répondre à ma question (certes un peu pointue), s'est efforcé de m'expliquer des choses incompréhensibles avec un mépris rare, me prenant pour une imbécile avec une outrecuidance étonnante. Alors qu'il savait que mon véhicule avait été gravement vandalisé, inutilisable, et que je ne pourrais pas le récupérer pendant plusieurs semaines (les garages ne réparant que les véhicules des pompiers, policiers, gendarmes), tout en ayant un fils handicapé à conduire à divers endroits pour des soins. J'ai mis fin à la conversation, sans lui raccrocher au nez néanmoins, et j'ai rappelé la MAIF, pour tomber sur une dame compétente qui m'a donné la marche à suivre pour tenter de régler mon problème. J'ai d'ailleurs signalé à cette dame combien la conversation précédente avait été pénible, ce qu'elle m'a dit qu'elle allait faire remonter au siège. Je n'ai néanmoins pas écrit à la MAIF pour "cafter", ni écrit d'avis sur internet pour me plaindre, ce que je fais ici pour la première fois. 
Je pense que ce monsieur désagréable et insultant, en plus d'être incompétent, m'a dénoncée comme "altérant la relation commerciale" (dont je pensais d'ailleurs innocemment qu'elle était plutôt mutualiste), car je ne me suis pas laissée humilier par ses propos et lui ai répondu de se calmer, voire qu'il l'a fait avec plusieurs sociétaires MAIF. Car contrairement à ce que l'on pourrait croire, ce genre de décision est prise très rapidement, ce que m'a confirmé un agent d'une autre mutuelle, ainsi qu'une dame travaillant dans une autre entreprise pratiquant le "conseil clientèle" par téléphone.
Là où tout cela devient cocasse, ubuesque, kafkaïen, c'est qu'aucun recours n'est possible, puisqu'on vous répète à l'envi qu'aucune erreur n'est possible; un bug informatique est exclu à la MAIF; qu'un "collaborateur" de la MAIF sabote la "relation clientèle" est totalement inenvisageable; que la relation soit totalement déshumanisée ne pose aucun problème, les "conseillers" au téléphone n'ayant aucune capacité de savoir ce qui est reproché à l'ex-sociétaire, désormais banni, qui ne peut même pas s'amender pour ne jamais reproduire la faute qu'on lui reproche. Que la MAIF me doive désormais toutes les cotisations que je lui ai versée pour 2021 et que je vais encore lui verser le 11 novembre est semble-t-il normal: au moment de l'envoi de l'échéancier en décembre, on me dira quand on me remboursera (intérêts non compris, bien sûr!). Quelle magnanimité! Que je ne puisse plus accéder à mon espace internet "en raison de ma nouvelle situation", et alors que je suis encore assurée MAIF jusqu'au 31 décembre, c'est normal: ma punition sans doute... 
Un "militant" (?) de la MAIF l' "assureur militant" (???) doit m'appeler un jour (quand? mystère !) pour m'expliquer ce qui s'est passé, m'a-t-on dit mardi, tout en me disant d'aller chercher une assurance ailleurs... nous sommes jeudi soir: pas de nouvelles. 
Peut-être qu'ici Cédric ou Youssef me dira de lui écrire pour étudier mon dossier...
En attendant je vais relire 1984 et "le Meilleur des Mondes".
Et, comme une autre internaute ici, la MAIF peut désormais compter sur moi pour vanter auprès de mes amis et collègues les valeurs de l'assureur militant.
Je suis écoeurée.
</t>
  </si>
  <si>
    <t>cissoko-b-113387</t>
  </si>
  <si>
    <t xml:space="preserve">Les explications ont été indiquées clairement.
Le tarif est très intéressant.
Je suis pour le moment entièrement satisfait de cette démarche.
        </t>
  </si>
  <si>
    <t>graig-92072</t>
  </si>
  <si>
    <t>J’aime beaucoup ce que Direct Assurance propose , je compte le recommander à un membre de ma famille. Par ailleurs les prix sont satisfaisants donc j’ai profiter</t>
  </si>
  <si>
    <t>marguerite-60631</t>
  </si>
  <si>
    <t>sinistre du 04/ 07/2017 ou mon voisin a abimer la capot de ma voiture l'expert de la MAAF cabinet de BREST à décider que comme la capote de ma voiture était abimer sur une autre parti il à mis une vétusté de 95% tout en sachant que ma capote fuit maintenant alors qu'avant le sinistre elle était étanche et la MAAF ne veut rien s'avoir elle se retranche sur l'avis de l'expert voilà au moment ou j'écris ce message j'ai décider de résilier mes 5 contrats à la MAAF client depuis plusieurs années, plus jamais la MAAF</t>
  </si>
  <si>
    <t>yveline-107039</t>
  </si>
  <si>
    <t>J'ai été cliente chez Santiane. Depuis le mois de janvier 2020, ils me doivent plus de 100€, qu'ils ont versé sur un compte qui n'est pas le mien!!! Depuis le mois de mars 2020, ils promettent de me rembourser, mais je suis comme Soeur Anne: je ne vois toujours rien venir!
Merci santiane</t>
  </si>
  <si>
    <t>lisa-56809</t>
  </si>
  <si>
    <t>Bonjour; en 2016 j'ai fait revisser mon contrat habitation car il devenait trop onéreux. Ma cotisation était redevenue raisonnable pour mon budget mais voilà que l’échéance de 2017 a fait un bond de 278.05 euros en plus. c'est un honte. Pourtant client depuis plus de 40 ans je doute a ce jour du sérieux  de cette compagnie</t>
  </si>
  <si>
    <t>salle-d-108576</t>
  </si>
  <si>
    <t>je trouve le prix de l'assurance trop cher par rapport au bonus que j'ai. j envisage de changer de compagnie d'assurance pour reduire mes mensualités.</t>
  </si>
  <si>
    <t>leroy-a-135481</t>
  </si>
  <si>
    <t>Erreur de prénom sur mon contrat vue que ma mère est déjà chez vous c est son prénom qui ressort a la place du mien j'attends que vous me recontacté pour remédier à ça</t>
  </si>
  <si>
    <t>yv34-71068</t>
  </si>
  <si>
    <t>la démarche est simple, en ligne c'est rapide et ergonomique</t>
  </si>
  <si>
    <t>lionel-107829</t>
  </si>
  <si>
    <t>Avec la MACIF, vous êtes assurés pour ce qui ne vous arrive pas!!! Malgré une option prévue à mon contrat habitation, la MACIF refuse de m'indemniser pour d'obscures raisons. Le service réclamation s'apparente à une dictature(aucun dialogue possible).
Je crois avoir trouvé la signification des initiales MACIF. Mutuelle Assurance Contre les Indemnités Financières</t>
  </si>
  <si>
    <t>isabelle-m-132804</t>
  </si>
  <si>
    <t>EXCELLENT RAPPORT QUALITE PRIX
SITE INTERNET PRATIQUE PERMETANT DE VALIDER UN CONTRAT EN 15 MINUTES
JE RECOMMANDE VIVEMENT DIRECT ASSURANCE AU MOINS L'ASSURANCE D'UNE FIAT 500</t>
  </si>
  <si>
    <t>dom-77207</t>
  </si>
  <si>
    <t>Compliqué de se faire rembourser depuis 6 mois suite à une hospitalisation, pour les lunettes mon opticien attend depuis 1,5 mois le montant de la prise en charge...jamais vu ça</t>
  </si>
  <si>
    <t>pigeonet-66154</t>
  </si>
  <si>
    <t xml:space="preserve">assurance auto à éviter ; à l'adhésion demandent de verser 6 mois d'assurances !!! Etant assuré depuis plus de 40 ans , c'est la première assurance auto qui pratique ce genre de méthode ! Par ailleurs ils m'ont réclamé à maintes reprises les documents nécessaires à la souscription et que j'ai adressé par emails sous forme PDF bien lisibles pour moi mais apparemment pas pour eux ! D'autre part ils n répondent pas aux messages envoyés par emails ou très tardivement ou pas du tout ! Leur site d'accés au compte client se bloque , sur ce site figure une demande de code pour le débloquer le mot de passe oublié , mais celà ne fonctionne pas car ce code doit être envoyé par email et il n'y a aucun retour !!.
En conclusion : assurance auto à FUIR même si prix attractifs qui vont vous conduisent dans un piège... </t>
  </si>
  <si>
    <t>clementdlc-130971</t>
  </si>
  <si>
    <t>Assurance scandaleuse fuyez, aucunes indemnisations, prix qui augmentent chaque année, ils ne veulent pas me donner mon relevé d’information pour résilier !</t>
  </si>
  <si>
    <t>sophie-87317</t>
  </si>
  <si>
    <t>Lamentable au niveau du service. Dossier non traité depuis fin Novembre 2019 et lu par vos services le 2/12.
Pas de carte mutuelle reçue et d appel à cotisation.
Quand je vois les autres commentaires !!!</t>
  </si>
  <si>
    <t>antoine-b-128517</t>
  </si>
  <si>
    <t>Bon rapport et flexibilité des offres proposées sur le papier à la souscription.
L'équipe chargée de clientèle est aimable et a répondu à mes questions.</t>
  </si>
  <si>
    <t>backen-89502</t>
  </si>
  <si>
    <t>Client de cette assurance depuis 11 ans maintenant j'ai eu mon premier accrochage en moto en janvier 2019 qui a entraîner 1 semaine d'arrêt de travail. J'attends toujours mon dédommagement mais pendant ce temps j'ai du avancé les frais bien sur (1460 euros) parce que l'assurance m'a dis je cite :
aucun remboursement ne peut être effectuer par notre service il faut attendre la décision de l'assurance adverse qui n'a pas de délais légal pour effectuer le remboursement des réparations, cela peut prendre 1 mois comme 6 mois ou plus selon leurs bon vouloir.
Je passe le fait que les papiers d'arrêt de travail, fiche de paye et de constat ont été perdu environ 3 fois, lamentable... en me renseignant sur les tarifs, le tiers payant chez eux pour mon zx10r, coute PLUS CHÈRE qu'une formule tous risque chez leur concurrent. Leur service téléphonique pour le suivi de dossier est logiquement fermé avec le COVID-19 par contre pas le service de souscription, on voit bien ou est la priorité.</t>
  </si>
  <si>
    <t>marcotteur-86261</t>
  </si>
  <si>
    <t>Client de moin de 14 jours difficiles de résilier cette assurance ne permet pas de vous mettre chauffeur principal de deux véhicules mettant votre second véhicule avec chauffeur principal au nom de votre concubine et comme elle a du malus tu dois payer plus alors que j'ai 50 et plus de bonus et suis titulaire des deux cartes grises.
Difficile de résilier deuxième lettre demain.
Attention avant de vous engager avec eux.</t>
  </si>
  <si>
    <t>jmr59-104884</t>
  </si>
  <si>
    <t>J'ai été en contact avec cet assureur via un comparateur; là ou les autres assureurs se sont préoccupés de mes besoins, de mes attentes, mon interlocutrice a été péremptoire, voire agressive! Bien qu'ayant dit ne plus vouloir discuter, elle m'a rappelé plusieurs fois, restant dans l'optique "je veux avoir raison contre vous, client".
Bref à éviter</t>
  </si>
  <si>
    <t>tyrame-108964</t>
  </si>
  <si>
    <t>à RITA
je suis satisfait des prestations de Neoliane hormis le montant de la cotisation mensuelle qui ne devrait pas dépasser les 90,00E /mois compte tenu des propositions qui me sont régulièrement adressées.</t>
  </si>
  <si>
    <t>ophelie-69925</t>
  </si>
  <si>
    <t>Impossible d'avoir un devis par mail, il faut se connecter à son espace client sur internet, mais lorsqu'on est ancien sociétaire on ne peut pas se connecter c'est un défaut de chez eux et ils le savent. Mais ils n'envoient pas par mail ! Merci j'irai voir ailleurs</t>
  </si>
  <si>
    <t>jean-michel--v-137196</t>
  </si>
  <si>
    <t>Très satisfait du service, des prix et de l accueil. Les ex sont très claires et très précises les interlocuteurs sont très professionnels et agréables.</t>
  </si>
  <si>
    <t>yobzh29-68494</t>
  </si>
  <si>
    <t xml:space="preserve">Bonjour,
Voici votre avis :
Un incident de trop dans une série de 5, dont un responsable sur 3 ans, un moment d'irritabilité une suite d'incompréhensions mutuelles et la Maif décide de résilier l'ensemble de nos contrats après 17 ans de collaboration au 31 décembre 2018.
Désemparé face à l'incompréhension et au manque d'informations concernant cette décision j'inscris mon mécontentement sur assurance-assurances.fr.
J'ai été contacté par un service de la Maif qui m'a recommandé de prendre contact avec la délégation Brestoise.
L'effet à été salutaire puisque l'équipe de militants de la délégation s'est battue pour annuler cette résiliation après explication de notre condition.
Nous tenions à remercier cette équipe qui soutiens ses sociétaires et avec qui nous avons tissé une solide relation de confiance.
</t>
  </si>
  <si>
    <t>benzitouni-x-123535</t>
  </si>
  <si>
    <t xml:space="preserve">JE SUIS SATIFAIS DE LA RAPIDITER DU DEVIS , LE PRIX SONT TRES ATRACTIVE. SEULONS LE CRITERE DE LA PERSONNE ET DE CES MOYENS . TRES STAFIFAIS DE SITE CLAIRE ET VISUEL
</t>
  </si>
  <si>
    <t>yas-112060</t>
  </si>
  <si>
    <t xml:space="preserve">Pratique honteuse.
Après 6 ans d'assurance auto avec un seul problème pour lequel j ai fait un constat par sécurité alors que l'autre n'a finalement pas déposé son constat ( donc l'assurance n'a pas dû intervenir) , on me dit que je ne peux plus être assurée chez gmf. Cela est honteux, donc on assure les gens et le jour où il y a un seul pépin on les envoie balader. Pépin très limité puisque j avais heurté un article sur un parking de commerce, que j ai fait un constat au cas où mais que l'autre partie ne s'est pas manifestée. Comment dire mon incompréhension et mes interrogations quant à de telles pratiques. </t>
  </si>
  <si>
    <t>jennifer-d-122852</t>
  </si>
  <si>
    <t>Simple, et rapide, les devis se font en ligne, ainsi que la souscription des contrats.
Pas besoin de se deplacer.
Tres clair, accessible a tous, a n'importe quel horaire.</t>
  </si>
  <si>
    <t>kikou-80802</t>
  </si>
  <si>
    <t>rien a dire personne trés aimable ras. et proches de leursvnouveauxclients</t>
  </si>
  <si>
    <t>atikin-67021</t>
  </si>
  <si>
    <t>Habituellement avec les autres assurances, mes cotisations baissaient tous les ans. C’est bien la première fois qu’un assureur me réclame presque 18 € de plus à l’année alors qu’aucun accident n’a été déclarer et avec 50% de bonus. A mon avis, je risque de changer l’année prochaine</t>
  </si>
  <si>
    <t>maze--113171</t>
  </si>
  <si>
    <t>Étrange impression de m'être fait avoir ...je souscris ,on me prélève la somme et les frais de dossier exorbitants  , je fournis les documents qu'on me demande au fur et à mesure, avec un service client asiatique donc il faut bien écouter pour comprendre . Résultat au bout d' un mois le délais expiré , on vous prends l'argent et vous êtes résilié pour la première fois d'une assurance !!!
Maintenant gros casse tête, il me faut une assurance qui m'assure plus chère car suis résilié. Ah j'oubliais Active Assurances me propose de me rassurer en prenant compte leur résiliation et un tarif plus que le double .Récapitulatif...vous faites un devis chez eux ,vous payez pour l'année, le délais selon eux pour fournir les documents (relevé d'information..) étant dépassé  ,vous êtes résilié ils gardent l'argent prétextant des frais annexes ,et vous repropose un nouveau contrat malus compte tenu de leur résiliation...Je ne sais pas comment on peut nommer ce genre de société. Ma confiance est rompue, la voiture dort au garage suis dégouté. 35 ans de permis et 50%de bonus et 0 sinistres. Quelle honte À FUIR SANS DETOUR !!</t>
  </si>
  <si>
    <t>eve-j-111194</t>
  </si>
  <si>
    <t>J'ai confiance en la GMF, tout simplement.
Rien à dire de plus.
Si j'ai un sinistre je n'ai pas l'impression que mon assureur essaye de m'entourlouper. Bien au contraire la situation est évaluée toujours.</t>
  </si>
  <si>
    <t>phil-50704</t>
  </si>
  <si>
    <t xml:space="preserve">eutofil   est une bonne assurance tans que l'on a pas de problème, malheureusement j'ai u un sinistre, je suis a 50% de bonus depuis très longtemps , et on ne veux plus m'assurer sur mon prochain véhicule, ATTENTION  personnes âgés, mes parents après 30 ans sans accident  eurofil a refusé de les assurer sur leur nouveau véhicule  sans raison je devine que c'est l'âge (c'est de la discrimination sur personne âgé punissable par la loi )
donc voilà les prix sont attractifs mais attention au moindre pépin on vous jette </t>
  </si>
  <si>
    <t>maggiore-a-112754</t>
  </si>
  <si>
    <t>Très bon accueil client et prise en charge total.
Un accueil chaleureux et personnalisé bienvenu pour un premier contrat automobile.
Très sécurisé et bon staff.</t>
  </si>
  <si>
    <t>bassmarc-59738</t>
  </si>
  <si>
    <t xml:space="preserve">Voilà je savais que ça allait m'arriver je me retrouve dans la meme situation que vous tous c'est dingue  Cardiff ne reconnait pas l'invalidité 2 pourquoi nous faire souscrire une assurance invalidite si ce n'est pour la refuser systématiquement ?????
Assurance à BANNIR </t>
  </si>
  <si>
    <t>jocelynebclanet-78936</t>
  </si>
  <si>
    <t xml:space="preserve">Pas mieux  ah ! si quand même ; oh ! je vois  une réponse de eurofil alors que j'essaie de les joindre " actuellement suite au traitement du courrier nous fermons notre standard" une blague ? NON ! véridique ! j'essaie de faire entendre raison sur une interprétation douteuse d'un constat , mais là ! j'en tombe ! alors que la fille qui m'a percutée dans un rond point écris de sa main " j'ai été percuté lorsque je m'engageai...." , c'est lair non ? mais pas pour eux , je me retrouve entièrement responsable ! merci du peu </t>
  </si>
  <si>
    <t>chouchou-64174</t>
  </si>
  <si>
    <t>Sociétaire depuis 30 ans et excellente conductrice n'ayant jamais eu d'accident, je viens d'apprendre que mon contrat n'était pas reconduit. La raison ? quatre sinistres en 3 ans. En fait, j'y suis depuis 30 ans mais, divorcée, j'ai changé de nom. Les sinistres ? Une dame qui recule sur un parking, un acte de vandalisme sur ma voiture et une demande dépanneuse car pneu crevé. Je ne suis en aucun cas responsable. Merci la GMF !!!</t>
  </si>
  <si>
    <t>malou12-56874</t>
  </si>
  <si>
    <t>Assureur à fuir. Suite à un dégât des eaux dû à un voisin,  une entreprise a été mandatée par AXA pour réaliser les travaux de réparation.  Un an après , les travaux n'ont pas été réalisés sous prétexte que les murs sont toujours humides (plus d'un an après le sinistre). Des mesures d'humidité régulières ont été faites souvent contradictoires et sur plusieurs mois. Maintenant,je sais que rien ne sera fait  surtout au vu des commentaires extrêmement négatifs .</t>
  </si>
  <si>
    <t>dorothee-d-109267</t>
  </si>
  <si>
    <t xml:space="preserve">Très bon accueil téléphonique.
Cette assurance emprunteur me semble performante et efficace.
Rapidité de souscription au meilleur prix. Merci           </t>
  </si>
  <si>
    <t>merry-69850</t>
  </si>
  <si>
    <t>J AI UN VEHICULE ASSUR2 PLUS 1 APPARTEMENT JE DEMANDE UN AUTRE DEVIS ET LA JE TOMBE SUR UNE OPERATRICE TRES DESAGREABLE  QUI NA PAS ENVIE DE TRAVALLER ET QUI SE PERMET de faire des jugements sans savoir ELLE N A VRAIMENT RIEN A FAIRE DERRIERE UN TELEPHONE</t>
  </si>
  <si>
    <t>franck-cardot-101719</t>
  </si>
  <si>
    <t xml:space="preserve">Mon Bearded Collie a une une diarrhée pendant près de 7 jours. J'ai consulté à la clinique vétérinaire près de chez moi. Résultat près de 110 € pour une consultation et 2 traitements.
Quelle ne fut pas ma surprise d'être remboursé de seulement 22.50 €.
En effet, si la consultation est 
                            </t>
  </si>
  <si>
    <t>aile44-101191</t>
  </si>
  <si>
    <t>Je viens d'être conseillée par Lamia, très à l'écoute, elle est restée en ligne pour m'aider à finaliser une demande pendant un certain temps. 
Très professionnelle et très agréable.
Je suis très satisfaite par cet échange avec Lamia, qui m'a très bien conseillée.
Merci.</t>
  </si>
  <si>
    <t>ahlala81-87631</t>
  </si>
  <si>
    <t>Je souhaite résilier mon contrat emprunteur souscrit en 2015. J'ai suivi la démarche du site (https://www.metlife.fr/mes-demarches/assurance-emprunteur/remboursement-total-ou-partiel-snc/) en envoyant un premier mail le 16/01 à dip@metlife.fr avec document attaché. Sans réponse, j'ai renvoyé un deuxième mail le 04/02. Tojours sans réponse et je viens encore d'être débité sur mon compte.
La moindre des choses serait au moins de répondre que mon mail a bien été reçu et que ma demande sera traitée. Là, rien...
Service client 0 quand il faut résilier.</t>
  </si>
  <si>
    <t>dany-69004</t>
  </si>
  <si>
    <t xml:space="preserve">TRES BONS CONSEILS, TOUT EST CLAIR
. Adhérante depuis 2015 je suis globalement satisfaite même si plus de garanties au même tarif seraient les bienvenues
</t>
  </si>
  <si>
    <t>gilles-c-128013</t>
  </si>
  <si>
    <t xml:space="preserve">Simplicité de souscription et clarté du devis mais
je suis globalement satisfait du tarif mais décu par le montant des franchises surtout pour le bris de glace </t>
  </si>
  <si>
    <t>cluzel-a-108962</t>
  </si>
  <si>
    <t>Je suis satisfait du service proposé. En effet ce site est assez ergonomique et il est assez simple de souscririre pour une assurance auto. Je recommande.</t>
  </si>
  <si>
    <t>mourad-o-139072</t>
  </si>
  <si>
    <t>Merci c'était super rapide , Satisfait du service , assez Rapide pour le devis et la souscription.je recommande cette assurance qui est une alternative à d'autres.</t>
  </si>
  <si>
    <t>fre-123610</t>
  </si>
  <si>
    <t xml:space="preserve">Aucun contact humain.
Aucun contact humain même dans la salle de attente.aucun regard . aucun bonjour au bout de 30mn d attente
Je ne recommande pas
,Ce site de Bruay
</t>
  </si>
  <si>
    <t>dominguez-a-117886</t>
  </si>
  <si>
    <t>Je suis très heureux et très satisfait je recommande vivement l Olivier assurance rapport qualité prix une des meilleures assurance rapide et efficace</t>
  </si>
  <si>
    <t>normandie-116813</t>
  </si>
  <si>
    <t>J'ai pris l'option assistance plomberie .Une catastrophe !Les sociétés que la matmut emploie sont  bidons , je n'ai eu que des soucis , plusieurs interventions sans jamais la solution et au passage , ils vous créent d'autres fuites . A fuir</t>
  </si>
  <si>
    <t>coco-124174</t>
  </si>
  <si>
    <t>Je vous déconseille cette mutuelle. Menteur aucune réponse similaire entre tous les interlocuteurs...profite de vous ne sons pas correct..a éviter sérieusement..</t>
  </si>
  <si>
    <t>duncan-s-109066</t>
  </si>
  <si>
    <t>Très bien  pour un scooter.et c'est simple à faire et on comprends bien
Niveau tarif ça se tien reste à savoir quand on en auras besoin si ils sont reactif</t>
  </si>
  <si>
    <t>sg-89861</t>
  </si>
  <si>
    <t xml:space="preserve">J'ai été tres bon client durant plus de 15 ans. Ils m'ont tout fait! Facturer 9,15€ à chaque changement signalé (changement d'adresse, modification contrat..)refusé de me passer ma voiture assurée tous risques depuis 2003 et qui était en attente de partir a la casse et de me la passer au tiers. Un ami m'a prêté un véhicule et ils ont refusé de me l'assurer... après réclamations a la direction j'ai obtenu gain de cause. Je viens de racheter un vehicule,  je l'ai ai donc recontacté pour voir ce qu'ils pouvaient m m'offrir comme ils me l'avaient proposé au vu de leur attitude désastreusea mon egard! A nouveau ils refusent de me traiter comme un ancien bon client,  et ne veulent pas m m'octroyer les avantages GMF que j'avais il y a 3 mois. 
Fuyez cette compagnie ! Plus vous etes bons clients et plus ils vous assassinent.
</t>
  </si>
  <si>
    <t>rantin-m-109315</t>
  </si>
  <si>
    <t>Les prix me conviennent pour le moment. 
Mais il est trop tôt pour donner un avis concret sur le contrat et les options choisies. J'espère que vous continuerez à améliorer la qualité de vos services.</t>
  </si>
  <si>
    <t>claude-f-114097</t>
  </si>
  <si>
    <t>un peu trop compliqué pour conclure un devis et vous renvoyer les documents! une adresse courriel serait bien pratique pour vous les envoyer. Votre site est souvent en maintenance, c'est perturbant.</t>
  </si>
  <si>
    <t>mizourin-64687</t>
  </si>
  <si>
    <t>depuis plusieurs années Santiane m'a offert toutes les explications sur les différentes propositions de formules pour la mutuelle de mon fils. Chaque fois le choix proposé m'a donné entière satisfaction.</t>
  </si>
  <si>
    <t>titine-79582</t>
  </si>
  <si>
    <t>Très satisfait pour la prise en charge lors d'une panne de véhicule en espagne. Merci au service international.</t>
  </si>
  <si>
    <t>louise-138200</t>
  </si>
  <si>
    <t>Je suis vraiment très mécontente de l’oliver assurance. Habitant dans le 76, nous sommes tomber en panne un dimanche soir vers 23h à 200km de chez nous. L’assureur ne voulant pas nous donner de taxi et les véhicules de prêt étant fermé le soir, ils nous ont laissé nous débrouiller au milieu de nul part à 00h et 5 degrés pour trouvé un hôtel (bien sûr pas pris en charge). Heureusement on a trouver un hôtel à 1h à pied. Le lendemain on les recontacte pour avoir un voiture de location pour enfin rentrer chez nous, la voiture est prise en charge mais on ne peux pas la déposer chez nous mais la re déposer à paris. Obliger donc de faire un abandon à nos frais. Le garage de notre voiture étant dans le 76, nous devons rapatrier la voiture (encore à nos frais). A quoi sert l’assurance ? D’autant plus que notre cher Oliver assurance nous assure qu’en payant 180€ par mois pour un service premium ++ nous sommes en sécurité et pris en charge. Donc je remercie l’olivier assurance pour la non assistance si mise en avant et pour son manque total de professionnalisme. Cette assurance est vraiment à fuir le plus vite possible.</t>
  </si>
  <si>
    <t>kylcam-99037</t>
  </si>
  <si>
    <t>Un professionnalisme et une gentillesse à toute épreuve des intervenants tout est simple et facile l’espace perso est simple d’utilisation une assurance à recommander sans problème</t>
  </si>
  <si>
    <t>loic-m-117861</t>
  </si>
  <si>
    <t>Très satisfait, le tarif proposé est imbattable et mon conseiller a été excellent ! Je recommanderai votre assurance à mes proches et j'apprécie également votre politique de parrainage !</t>
  </si>
  <si>
    <t>vaness-81126</t>
  </si>
  <si>
    <t>j'ai eu gain de cause lors de l'expertise, la CNP persiste à ne pas me régler mes garanties. Dossier transmis à mon avocat. 2 ans d'attente pour une expertise et là ils refusent de me payer !!! Alors que je suis dans mes droits</t>
  </si>
  <si>
    <t>pat-97916</t>
  </si>
  <si>
    <t>compagnie d'assurance sans communication, aucun aspect commercial et lorsque l'on a besoin d'eux suite à un sinistre nous ne sommes jamais couvert. les contrat sont si bien fait que toutes les exclusions sont dans les petites lignes. qui ne sont bien entendu jamais expliquées lors de la souscription.</t>
  </si>
  <si>
    <t>yulaykha-m-133404</t>
  </si>
  <si>
    <t>Les prix sont quand même cher et les frais de dossier aussi mais moin cher qu'ailleur, c'est assez rapide et simple mais pour les jeune conducteur qui ne travaille pas c'est compliquer</t>
  </si>
  <si>
    <t>natfox-70163</t>
  </si>
  <si>
    <t>Très mauvaise expérience avec eux. Carte verte non reçue après plusieurs semaines. Espace client en ligne qui ne fonctionne pas, je fini par appeler et demander combien je pourrais économiser si je retire mon conjoint de la carte verte car il ne conduit pas la voiture (+85euro à l'ouverture de mon contrat) et la conseillère a modifié mon contrat en le retirant ce qui m'a engendré 32 euros de supplément! J'ai demandé à retirer cet avenant, ils m'ont répondu vous pouvez le refuser et vous serez donc exclus de l'assurance.</t>
  </si>
  <si>
    <t>zem-86664</t>
  </si>
  <si>
    <t>Etant assurer depuis plus due 15 ans a la Matmut jetais plutôt satisfaite car je n'avais jamais eu de sinistre jusqu'au jour ou dégâts des eaux tous immeuble est toucher depuis un an et je suis toujours en attente de réparation un expert est venu constater 3 mois pour recevoir le rapport quand je le contacte il me dis qu'il ne se souviens pas du tout de mon dossier puis après plusieurs relance une semaine après il fais son rapport 3 fois moins que ce qu'a constater entreprise agréer que eux même mont envoyer et toujours en attente je suis très déçu cela fais un an que j'ai été victime Dun gros dégâts des eaux et en prime lors de son passage expert me propose de faire les travaux seule afin de diminuer les frais de la Matmut de 50 % un sketch je ne sais quoi penser !!!!</t>
  </si>
  <si>
    <t>janoyolo-70609</t>
  </si>
  <si>
    <t>Bonjour,
Client depuis + de 20 ans à la Filia MAIF : (scooter, appartement, moto, auto, maison), je n'ai quasiment jamais eu de réel sinistre ou des sinistre minimes (dégats des eaux par exemple).
Pour ce genre de sinistres, il n'y a rien à redire, on sent que la MAIF vous assure correctement.
Le personnel est en général a l'écoute et accueillant mais pas toujours qualifié pour répondre aux problèmes un peu techniques. C'est compréhensible, ils sont assureurs, pas techniciens.
Ils passent donc par des experts indépendants.
Je m'attendais de la part de la MAIF qu'ils s'entourent d'un réseau sérieux avec le poids d'une grosse entreprise pour faire bouger les choses.
J'ai eu un seul réel sinistre sur mon véhicule, véhicule en stationnement. Le sinistre a eu lieu en novembre 2018 et n'est toujours pas résolu aujourd'hui.
J'ai l'impression de devoir me battre pour aller chercher l'information et faire en sorte de récupérer mon véhicule comme il était avant l'accident. Je n'ai pas l'impression d'être suivi par mon assureur. J'ai l'impression de devoir me battre.
C'est très désagréable.
La MAIF se désengage complètement et me laisse faire seul les choses (contacter l'expert, le carrossier, vérifier que le carrossier a bien fait son travail, ouvrir un litige...)
La MAIF a passé mon dossier comme clos mais mon véhicule n'est toujours pas réparé comme il devrait l'être.
Je souhaite changer de véhicule, je ne pense pas rester à la MAIF, non pour une question de prix mais pour une question de confiance.</t>
  </si>
  <si>
    <t>hoareau-s-117707</t>
  </si>
  <si>
    <t>Pour le moment aucun soucis. J’espère que ça va durer dans le temps. J’ai appelé une fois pour recevoir ma vignette et ça été réglé dans les plus bref délais ?</t>
  </si>
  <si>
    <t>lemike-64565</t>
  </si>
  <si>
    <t>A fuir absolument. Les commerciaux sont très forts pour vous faire signer (beaucoup de promesses et de mensonges)... après ... au secours</t>
  </si>
  <si>
    <t>hassan-t-116657</t>
  </si>
  <si>
    <t>Je ne suis pas satisfait du service suite a l'augmentation du prix non justifiée. et auusi suite à la reception d'un mail m'informant que "Vous ne bénéficiez plus du Bonus 50 Bonus Toujours.". j'ai contacté Direct assurance, incapable d'avoir une réponse clair a ce sujet.</t>
  </si>
  <si>
    <t>sarabandi-s-123924</t>
  </si>
  <si>
    <t>Bon pour le moment rien à signaler, tout me parait correct... la franchise reste un peu cher à mon goût mais j'ai pas tellement mieux trouver ailleurs</t>
  </si>
  <si>
    <t>iris-86536</t>
  </si>
  <si>
    <t>A fuir de toute urgence. Pas sérieux du tout. J ai pu après un long délai récupérer mon du, mais non sans peine.
Je travaille aujourd'hui avec des gens sérieux. Si vous êtes intéressés... je vous donne le tuyau.</t>
  </si>
  <si>
    <t>enzo-m-131083</t>
  </si>
  <si>
    <t>Jai trouve les prix  attractifs il y a une grande facilité pour s'assurer sur le site 
ce site est convivial et bien construit. le seul bémol est le manque de flexibilité pour le paiement.</t>
  </si>
  <si>
    <t>vincprin5962-70256</t>
  </si>
  <si>
    <t>Vous résiliez votre contrat le 14 Octobre,vous recevez un courrier le confirmant et on vous prélève Novembre,Décembre et comme j'avais fait opposition à Janvier  courrier de relance avec intêrets et menaces BRAVO LA MATMUT</t>
  </si>
  <si>
    <t>sergio-m-133155</t>
  </si>
  <si>
    <t>Service rapide et efficace., navigation dans le menu facile et intuitive. Les tarifs sont très compétitifs..
Je suis satisfait des prestations.
Et je recommanderai cette organisme d'assurance.</t>
  </si>
  <si>
    <t>rebell-136385</t>
  </si>
  <si>
    <t>C'est une honte , impossible d'avoir le service technique au téléphone vous êtes en attente et la communication s'arrête. j'ai envoyé des devis par LR depuis juin  pas de réponse écrite , pas d'appel, Je ne peux m'inscrire sur le site j'essai depuis 3 mois impossible il ne fonctionne pas .
Je cherche à changer de mutuelle, je me renseigne actuellement dans mon entourage et je ne fais pas de pub pour MERCER vous vous en doutez.</t>
  </si>
  <si>
    <t>mutuelle correcte mais ai préféré aller à la MGEN et je ne regrette pas mon choix (de nombreux services non proposés par Harmonie sont intégrés à la MGEN).</t>
  </si>
  <si>
    <t>willy-52367</t>
  </si>
  <si>
    <t>Assuré chez aux depuis 3 ans.</t>
  </si>
  <si>
    <t>hugo-rafael-m-132405</t>
  </si>
  <si>
    <t>Plutôt satisfait, juste dommage que je ne puisse pas benifier du code de parrainage de ma belle mère, mais en tout cas prix très réussi correct pour moi</t>
  </si>
  <si>
    <t>de-oliveira-j-108690</t>
  </si>
  <si>
    <t>je suis entierement satisfait de cette assurance automobile tres reactif et facile d utilisation sur le site internet                                      .....</t>
  </si>
  <si>
    <t>audrey-81849</t>
  </si>
  <si>
    <t>j'ai renégocié mon pret immobilier a la meme banque et j'ai envoyé le nouveau tableau d'amortissement depuis plusieurs mois ,mais a ce jour aucunes communications et des mensualités qui n'ont pas bougées!!!!</t>
  </si>
  <si>
    <t>27 mai 2019 suite à une expérience en mai 2019</t>
  </si>
  <si>
    <t>dmax23641-76278</t>
  </si>
  <si>
    <t>Je déconseille fortement, franchises exorbitantes, même en cas de bris de glace habituellement gratuit chez d'autres assurances, en cas de bris de glace justement et si on vous vol des affaires à l'intérieur aucune couverture. Et quand on vous vol le véhicule attention démarches incroyables pour l'obtention du remboursement.</t>
  </si>
  <si>
    <t>romain-t-128907</t>
  </si>
  <si>
    <t>Prix corrects et démarches rapides je suis très satisfait et l'application est très pratique je recommanderai direct assurance à mes proches sans hésitation</t>
  </si>
  <si>
    <t>jean-93631</t>
  </si>
  <si>
    <t>Je suis très content de l'assureur direct assurance avec son assurance connectée you drive. Elle donne la possibilité à tout type de conducteur de bénéficier d'une assurance contrairement aux autres assureurs qui ne se limitent qu'à leur offre classique .</t>
  </si>
  <si>
    <t>jjbrouge-100178</t>
  </si>
  <si>
    <t xml:space="preserve">Personnellement étant commerçant,pour des bons clients et sur tous sans suivi grave ,bon payeur et avec une conduite raisonnable.
     Moi j’aurais fait un effort supplémentaire sur mon gros contrat annuel. </t>
  </si>
  <si>
    <t>baji-s-125326</t>
  </si>
  <si>
    <t>je suis satisfaite de l'assurance, niveau prix pour les jeunes conducteur top. permis obtenu en 2017 et je n'ai jamais été assurée et l'olivier assurance m'a assuré a un prix exceptionnel.</t>
  </si>
  <si>
    <t>23 août 2020 suite à une expérience en août 2020</t>
  </si>
  <si>
    <t>julien--96591</t>
  </si>
  <si>
    <t>Ils attirent les clients avec des bons tarifs mais il n’y a derrière aucun service. Je n’ai eu que des soucis avec cette assurance et suis parti au bout d’un an chez un vrai assureur</t>
  </si>
  <si>
    <t>jean-luc-c-122268</t>
  </si>
  <si>
    <t>G M F très bon Assureur sur tout ,  très satisfait et surtout très bien renseigné sur tout mes contrats .Cordialement</t>
  </si>
  <si>
    <t>patrick-g-128824</t>
  </si>
  <si>
    <t>Téléphone surtaxé, réactivité aux mails, peu de choix dans l'heure de début de l'assurance, pas de précision sur la possibilité d'aller chercher un nouveau véhicule avec l'ancien. Beaucoup de flou</t>
  </si>
  <si>
    <t>ordi21-82211</t>
  </si>
  <si>
    <t>Bon courage pour quitter cette mutuelle!! il manque toujours quelque chose et fond traîner le plus longtemps pour continuer à prélever votre compte!!!!!</t>
  </si>
  <si>
    <t>villena-110071</t>
  </si>
  <si>
    <t>NE LE FAITES PAS !!
UNE EXPERIENCE HORRIBLE
Je regrette énormément avoir travaille avec eux. Ma banque me donnait comme option avoir une assurance externe. J'ai comme ça trouve magnolia qui m'offrait un prix plus attractif pour mon assurance de prêt que ma banque. 
Le problème c'est que la burocratie est LENTE ET EMBROULLANTE avec eux. 
Ça fait plus de 40 jours que j'aurais pu avoir mon prêt mais du a leur problèmes je suis en train de perdre du temps et de l'argent dans mon loyer.
Un incendie dans le bureaux de Strasbourg, dossier refuse car ils ne mettent pas le taux d'intérêt, tramitación très très lente ( plus de 10 jours juste pour ajouter le taux d'assurance dans le certificat d'adhésion), ils ne remarquent pas que dans mon dossier est marqué que je mesure 90cm et pour changer cette betise ça m'a pris deux semaines... Vraiment une expérience horrible. Si j'avais su avant je n'aurais jamais travaillé avec eux</t>
  </si>
  <si>
    <t>mel06-65852</t>
  </si>
  <si>
    <t>Déplorable.... infiltration d'eau par les murs a chaque pluie. L expert considère que c'est de la condensation.... je contacte pacifica qui me dit qu'un 2e avis expert est imposible et la conseillère devient agressive et insultante....  bref j'attend le retour de ma réclamation mais mes 6 contrats iront vite ailleurs</t>
  </si>
  <si>
    <t>naiiis-87652</t>
  </si>
  <si>
    <t>Très désagréable surprise après plus d'un an de contrat: les tarifs clients sont supérieurs aux tarifs souscripteurs! Seuls les clients fidèles payent l'augmentation nationale et statistiques liée aux sinistres de l'ensemble de la compagnie, ce qui signifie que lorsque vous refaites votre devis en ligne avec les mêmes conditions du contrat actuel et malgré le bonus, vous payez 5% plus cher, autrement dit votre bonus ne sert à rien, seule la 1ère année d'assurance est compétitrice chez Direct Assurance</t>
  </si>
  <si>
    <t>nelis--137236</t>
  </si>
  <si>
    <t xml:space="preserve">Suite à un petit sinistre auto en juin 21 NON responsable j’ai du avancer la franchise lors de la réparation. Depuis lors plus rien. Pas de réponse à mes mails. Dans mon espace client il semblerait que la franchise soit  à ma charge. Mais personne ne m’explique. L’agence Allianz située à Clot Bey à Marseille se débine. 
J’ai donc décidé de résilier toutes mes assurances Allianz. Car s’ils sont incapables de suivre un petit sinistre qu’ adviendrait il en cas de problème grave. 
</t>
  </si>
  <si>
    <t>mathilde-s-111868</t>
  </si>
  <si>
    <t>5/5 a l'ouverture de l'assurance auto pour service, prix, reactivite, professsionalisme, clarete de l'information et de l'offre. Je recommende cette assurance.</t>
  </si>
  <si>
    <t>gisekda-123469</t>
  </si>
  <si>
    <t>Après avoir résilié le contrat car le prix demandee n'était pas le même que la proposition initial. J'ai demandé le remboursement de deux mois que j'avais versée a l'avance. Et la grosse surprise, dur les frais de résiliation que aucun conseiller a pris la peine de m'informer!!!!!!
Attention aux frais de résiliation très coûteux l'équivalent d'un mois!!!</t>
  </si>
  <si>
    <t>brai-l-123342</t>
  </si>
  <si>
    <t>Je suis satisfaite par les renseignements que l'a conseillère m'a fourni, ainsi que le tarif de l'assurance par mois. Je recommande cette assurance en ligne.</t>
  </si>
  <si>
    <t>odette-132662</t>
  </si>
  <si>
    <t>J'ai eu une conseillère au téléphone, du prénom de Émeline, qui a été très professionnelle, à l'écoute, et m'a bien aidée.
J'ai vraiment été contente.</t>
  </si>
  <si>
    <t>sabrina--129641</t>
  </si>
  <si>
    <t>Je souhaitais souscrire auprès de cette assurance mais ce sera un zéro pointé pour moi, je suis rester 3h au téléphone avec des gens incompétents qui me balançait de service en service sans comprendre réellement la demande. Lors du premier appel on me promet un geste commercial de 20% qui a été confirmé par plus de 3 personnes au cours des nombreux appel que j’ai pu avoir. L’assurance m’a dit que tout était bon et de finaliser le dossier lorsque j’aurai le véhicule et finalement dés promesse en l’air, je suis resté 1h au téléphone où on m’a encore balancé d’un service à l’autre pour ensuite me raccrocher au nez. La finalité ? Des personnes incompétente, irrespectueux a part Nacira qui a su faire correctement son job et me conseiller. Je vous déconseille fortement cette assurance.</t>
  </si>
  <si>
    <t>kyrn66-50305</t>
  </si>
  <si>
    <t xml:space="preserve">Un assureur militant qui n'en a plus que le nom à travers la pub.
Les experts décident et vous ne pouvez rien faire que subir. Il est loin le temps où la Maif était à l'écoute de ses mutualistes.
Aujourd'hui c'est juste une assurance comme une autre avec des montants de cotisation qui s'emballent à contrario des remboursements ridicules. 
Aucune discussion n'est possible, les montants de remboursements sont fixés à travers de mystérieuses sociétés qui pratiquent des prix hors  du commun mais sur lesquels les experts s'appuient pour rembourser.
Vous n'avez rien à dire que subir.
Je n'ai pas eu le temps cette année, mais l'année prochaine je serai assuré ailleurs. L'avantage est que cela va me laisser du temps pour bien pouvoir comparer les autres mutuelles avant de me décider.
Dommage tout de même car fils de l'Education Nationale je n'ai jamais connu que la Maif et je ne pensais pas qu'un jour je serai amené à la quitter.
De toute façon il suffit de lire a cadence des mauvais commentaires et  l'insatisfaction générée pour comprendre qu'un système a été mis en place. Il n'y a donc rien à espérer actuellement et quand ils verront les mutualistes partir comme ce fut le cas pour l'assurance voiture il y a quelques années, ils changeront de nouveau leur fusil d'épaule....mais ne sera t il pas trop tard pour sauver l'entreprise ?  
Au revoir Maif.
</t>
  </si>
  <si>
    <t>agneray-h-133346</t>
  </si>
  <si>
    <t>En Juin 2020, j'ai établi 2 chèques de 20 000 € chacun auprès d'une collaboratrice de l'agence de Toulouse. Après divers atermoiements, un chèque a été retrouvé mais mal affecté. Le second chèque a été égaré. Une réaffectation de la somme restante de 20 000 € a été décidée, mais le dossier est toujours en cours et, depuis 15 mois, notre adhésion n'est toujours pas prise en compte. La CARAC ne me donne pas l'impression de prendre la mesure de cette situation.</t>
  </si>
  <si>
    <t>palindrome56-95982</t>
  </si>
  <si>
    <t>Je suis aujourd'hui retraité du Ministère de l'intérieur et j'ai adhéré à la MGP en 1976 lorsque je suis rentré dans la Police. Je n'ai jamais eu à me plaindre de ce choix. Bien entendu il m'arrive de penser que c'est une mutuelle "chère" et qui rembourse "peu" en matière d'optique et dentaire. Mais chaque fois que j'ai prospecté pour éventuellement en changer, je me suis rendu-compte que c'était inutile ! Il y a des domaines où je pense qu'un effort est à faire : l'ostéopathie par exemple, les implants dentaires...Évidemment on peut commencer à se plaindre de la position de la Sécurité Sociale dans ces domaines...Mais tout de même !</t>
  </si>
  <si>
    <t>gael-b-134923</t>
  </si>
  <si>
    <t>Merci pour la simplicité d'utilisation de votre site web et vos tarifs compétitifs. De plus les interlocuteurs que nous avons au téléphone sont très agréable</t>
  </si>
  <si>
    <t>patrice-64475</t>
  </si>
  <si>
    <t>tres bonne mutuel tres satisfait du remboursement et de payer moins cher</t>
  </si>
  <si>
    <t>damien-c-134373</t>
  </si>
  <si>
    <t>Quel plaisir de rejoindre cette assurance.
La souscription est simple et rapide. Et surtout, les prix sont enfin corrects.
Merci pour votre prestation.
Cordialement</t>
  </si>
  <si>
    <t>florent-k-107297</t>
  </si>
  <si>
    <t xml:space="preserve">Découverte du process de changement d'adresse et de modification de mon contrat en ligne. Très bien guidé, opération simple et très claire. 
Les tarifs proposés correspondent à mes attentes. </t>
  </si>
  <si>
    <t>tocaref9mm-79268</t>
  </si>
  <si>
    <t>Axa c'est la meilleure assurance de tout les assurances. Je été très content. Je conseille à tout le monde. Mr. GRYKO</t>
  </si>
  <si>
    <t>pame-a-138276</t>
  </si>
  <si>
    <t>je suis satisfaite, service réactif et agréable et les prix sont abordable je le recommanderai surement a la famille. je suis contente de revenir parmi vous</t>
  </si>
  <si>
    <t>ilorane-110575</t>
  </si>
  <si>
    <t>Courrier que je m'apprête à envoyer.
Faisant suite à notre entretien téléphonique du 15 avril 2021, je me permets de retranscrire par écrit ma grande réserve vis à vis de ce qu'est devenu Mutavie. 
Quand j'ai souscrit le site était performant, rapide et clair. Il était possible de vous joindre facilement par téléphone et les réponses apportées étaient toujours rapides.
Aujourd'hui (et ce n'est pas lié à la crise du covid, j'ai constaté la dégradation depuis plusieurs année) le site est lent, daté, avec des bugs récurrents et fréquents. On ne sait plus si on doit se connecter à Mutavie ou sur le site de la Macif (fortement incomplet). J'ai tenté de vous joindre à 3 reprises dans la matinée du 15 avril. 2 fois j'ai été coupée au bout de 15 minutes d'attente....Je suis vraiment triste de constater que la qualité qui faisait votre force n'existe plus et même si vraiment chacun de mes interlocuteurs a toujours été extrêmement efficace et à l'écoute. Franchement depuis la jonction avec la Macif quelle baisse de réactivité.....Je vous le dis en toute transparence et vraiment de façon très sincère, je ne vais pas perdre de temps pour mes euros placés chez vous. Si la tendance se confirme je clôturerai mon livret dans les prochains mois.
Par ailleurs, sans explication, les intérêts ne sont plus crédités et on ne reçoit plus de relevés.</t>
  </si>
  <si>
    <t>kat-104267</t>
  </si>
  <si>
    <t>Mutuelle à fuir. Mercer me refuse indûment des remboursements depuis plus de deux mois. Les conseillers que j'ai eus au téléphone à de multiples reprises (après à chaque fois une mise en attente d'au moins 10 à 15 minutes) ne traitent pas le dossier et ne font que redemander des justificatifs déjà envoyés. 
A ce jour, mes soins ne sont toujours pas remboursés et mes mails restent sans réponse.</t>
  </si>
  <si>
    <t>briloop-107883</t>
  </si>
  <si>
    <t>Je remercie Lamia qui a tout fait pour essayer de régler mon problème. Elle en a référé au service informatique, et maintenant je n'ai plus qu'à attendre s'ils peuvent m'aider...</t>
  </si>
  <si>
    <t>lyo-122135</t>
  </si>
  <si>
    <t>Assurance avec aucun sérieux, très déçu. je suis assuré chez eux depuis 8 ans, je n'ai jamais eu besoin d'eux. la seul fois ou j'ai besoin de faire marché mon assurance,concernant la surtention d'un ordinateur suite à l'orage. il me refuse la prise en charge. j'ai appeler le service macif. demande de devis, facture etc. Mon informaticien m'a transmit un devis que j'ai retransmit pour réparation (avec notifié suite à surtention éclectrique). ma demande à été refusé. (une franchise de 123 euros était quand même demandé). 8/9 ans que je paie tous les mois cette assurance, jamais eu un seul retard. quand on à besoin de l'utilisé, il faut s'accrocher.   à fuire absolument !!!</t>
  </si>
  <si>
    <t>elylago-57263</t>
  </si>
  <si>
    <t>À fuir . Impossible à joindre en cas de sinistre . Victime d un accident avec une personne avec 2.4g mais nous avons quand même été tenue responsable. Chercher l'erreur .... Et le sentiment d être tenu responsable d avoir blessé mes enfants .</t>
  </si>
  <si>
    <t>steph743-85725</t>
  </si>
  <si>
    <t>Si vous avez juste besoin d'une assurance pour être en règle vis à vis des forces de l'ordre, alors oui. Si vous avez besoin d'une assurance pour vous assister en cas de sinistre, alors non. Véhicule assuré tous risques et accidenté mi décembre 2019. Et oui, c'est récent. Non responsable (Refus de priorité à droite) réparable mais trop de frais, je l'ai cédé à la compagnie. A ce jour, Vendredi 10 Janvier 2020, j'ai renvoyé la carte grise, le double des clés...je ne suis plus propriétaire de mon automobile qui a été expertisé quelques jours après l'accident. Lolivier assurance me certifie ne jamais avoir reçu le rapport d'expertise, alors que je suis en sa possession depuis  fin Décembre. J'ai vendu mon véhicule, et je ne suis pas payé. Que feriez-vous à ma place...? Et oui : case gendarmerie ce jour. Fuyez, fuyez, fuyez...Vous voila prévenus.</t>
  </si>
  <si>
    <t>gregory-g-130645</t>
  </si>
  <si>
    <t>TOUT EST NICKEL
assurance au top,  dépannage express, et bien organisé.
Assurances tres bon rapport qualité prix
je recommande vivement ces assureurs, surtout aux jeunes permis moto.</t>
  </si>
  <si>
    <t>ngawang-66445</t>
  </si>
  <si>
    <t>En arrêt pour grave maladie depuis le 16 mars 2018, nous sommes le 28 aout 2018, je n ai toujours pas été indemnisée. C est idiot, moi qui avait naïvement compté sur cette indemnisation puisque je suis profession libérale et ne touche aucun revenu si je ne travaille pas... comment suis-je censée faire pour manger ?</t>
  </si>
  <si>
    <t>christian-n-105430</t>
  </si>
  <si>
    <t>je suis satisfait du service et le prix est compétitif, la transaction s'effectue bien, et les garanties du contrat sont satisfaisantes, je recommande DirectAssurance</t>
  </si>
  <si>
    <t>fourrier-l-135378</t>
  </si>
  <si>
    <t>enfin une assurance a votre écoute   service commercial impeccable  et les interlocutrices toujours aimables et en plus les prix sont vraiment excellent   5 -ème contrats chez eux</t>
  </si>
  <si>
    <t>pierre-l-134795</t>
  </si>
  <si>
    <t>Demande rapide simple. Prix correct site facile à trouver. Facile d'utilisation pour le site. Pas de frais d'adhésion. Prix correct. Site simple à utiliser</t>
  </si>
  <si>
    <t>francois-d-102991</t>
  </si>
  <si>
    <t>Client chez AMV depuis une dizaine d’années, j’ai toujours été satisfait des échanges que j’ai pu avoir avec eux. Service client accessible facilement par téléphone, conseils pertinents des conseillers. N’essaie pas à tout prix de vendre leurs assurances, à toujours une démarche pertinente.</t>
  </si>
  <si>
    <t>doudou-115216</t>
  </si>
  <si>
    <t>Je suis tomber en panne avec mon scooter. J appel l assistance , quelques décroche au bout de 30 minutes , j expliqué que je suis en panne et la personne au téléphone me dit en gros que vous avez pas prix l assistance 0 km donc vous vous demerdé !!!!!! Une honte .je vais aller voir ailleurs avec tous mes contract ......on paye une assurance pour rien encore une fois une honte ....</t>
  </si>
  <si>
    <t>carpentier-heitz-s-131004</t>
  </si>
  <si>
    <t>tres satisfaite simple et rapide les prix sont vraiment competitifs !!! merci l olivier assurance je recommanderais sans aucune hesitation a tout mon entourage</t>
  </si>
  <si>
    <t>lacompagniedesoi-110526</t>
  </si>
  <si>
    <t>Bonjour,
Nous vous écrivons pour vous faire part de notre très grande insatisfaction concernant AXA TRAVEL INSURANCE. Nous sommes une association, une compagnie de danse contemporaine qui, d'ordinaire, présente ses spectacles au niveau international. Dans le cadre de la création d'une pièce avec des artistes cubains, nous avons fait des réservations de vol avec la compagnie aérienne Air Caraïbes.
La situation sanitaire a amené Air Caraïbes a annulé ces vols et elle nous a remboursé assez rapidement. Cependant, nous avions souscrit une assurance multirisques AXA TRAVEL INSURANCE, partenaire de la compagnie aérienne, au moment de l'achat des billets, pour couvrir les passagers.
Nous avons contacté AXA TRAVEL INSURANCE, pour leur demander de bien vouloir changer les termes du contrat et de couvrir les nouveaux vols que nous devions prendre. Dans le cas contraire, de nous rembourser les frais de souscription d'assurance. La réponse de l'assureur :
"Monsieur,
Nous sommes au regret de vous informer que nous ne pouvons donner une suite favorable à votre demande. [...] Nous sommes dans l'impossibilité de rembourser les frais relatifs à votre sinistre car ce dernier n'est malheureusement pas couvert par les garanties du contrat Air Caraïbes. En effet, la police d'assurance vous couvre en cas d'annulation de votre voyage pour des causes spécifiques et le motif pour lequel vous annulez votre voyage n'y correspond pas.
À titre indicatif, nous faisons référence au libellé des conditions générales en page 20 et en particulier au paragraphe suivant : " 6.8 Exclusions spécifiques à la garantie d'assurance annulation de Voyage :
Les exclusions communes à toutes les garanties sont applicables, en outre, sont exclues les annulations consécutives à l'un des évènements ou circonstances suivants :
- les annulations du fait du transporteur ou de l'organisateur de Voyage, quelle qu'en soit la cause ; ''
Nous avons donc répondu qu'il ne s'agissait pas d'un sinistre, mais d'un remboursement pour la non fourniture d'une prestation de services. L'assureur ne pouvant assurer ces passagers que si ils prennent ce vol et uniquement ce vol. Ce qui est donc impossible.
S'en suivent, plusieurs échanges avec Air Caraïbes et l'assureur, nous sommes renvoyés de services en services. Les allers et retours entre les deux sociétés ont démontré une chose : ni AXA, ni Air Caraïbes ne souhaitent rembourser les frais de souscription de cette police d'assurance. Aucun protocole dans leur partenariat n'est en place dans ce cas de figure et le client est ignoré.
Attention donc à éviter de prendre cette assurance, surtout dans cette période où les annulations de vols sont fréquentes, AXA TRAVEL INSURANCE ne vous remboursera pas et le service client est quasi-inexistant.
Nos félicitations à AXA pour son professionnalisme, son éthique et sa solidarité avec une association, œuvrant dans le champ actuellement sinistré du spectacle vivant, dans cette crise du COVID-19.</t>
  </si>
  <si>
    <t>bbm-71901</t>
  </si>
  <si>
    <t>Démarchage abusif des que j au fais une étude comparative sur le net. J ai décidé d y souscrire après réflexion.  Je suis extrêmement déçue.service client incompétent pas du commercial.  Des manquements importants au suivi notamment le remboursement via tele transmission , aucunes de mes réclamations via l onglet adhérent et service client n ont été traitées.  Attente interminable au téléphone.  Des remboursements dérisoire.  Je déconseille</t>
  </si>
  <si>
    <t>assure-60600</t>
  </si>
  <si>
    <t>1ere année cotisation alléchante 26% en plus 250 euros la deuxième année sans raisons justifiées explication bidon attention assurance qui augmente la prime d'une année sur l'autre sans évènement.</t>
  </si>
  <si>
    <t>claudine-117937</t>
  </si>
  <si>
    <t>Je suis très insatisfaite car j ai eu un sinistre incendie et j attends toujours la contre expertise pour avoir le remboursement pour faire les travaux je les relance mais ils ne bougent pas je commence a en avoir marre chez eux j ai deux assurances voiture la mutuelle santé et l assurance habitation le paiement est fait tous les mois sans problèmes et eux voilà pour la somme qu ils ont a rembourser qui n ai pas énorme j attends toujours avec mon mari ont pensent que nous allons changer d assurance si le remboursement pour notre sinistre est trop long nous avons prévu de retirer toutes nos assurances car on en a marre d attendre et allons faire appel a un avocat voilà</t>
  </si>
  <si>
    <t>guy-m-122077</t>
  </si>
  <si>
    <t>Voila des années que je suis assuré à la GMF, je trouve dommage qu'il n'y ai pas d'assurance pour le robot tondeur que je viens d'acquérir.
J'ai donc été obligé de m'adresser à une autre compagnie d'assurance.</t>
  </si>
  <si>
    <t>le-jeune-g-134134</t>
  </si>
  <si>
    <t>le contrat est un peu cher, je n'ai pas le meme prix sur le site internet, il y a 100 euros de différence. nous avons mis les memes conditions et informations.
est il possible d'avoir la réduction de 100 euros, car c'est ce qui était écrit sur le site internet</t>
  </si>
  <si>
    <t>kate-95670</t>
  </si>
  <si>
    <t xml:space="preserve">Le professionnalisme des conseillers., l'accueil chaleureux, la bienveillance, l'efficacité, la simplicité pour l'envoi et la réception des documents..
Je recommande vivement. </t>
  </si>
  <si>
    <t>maluar-65207</t>
  </si>
  <si>
    <t>J’ai souscrit une assurance auto pour ma fille qui venait de réussir son permis. La Maif m’a demandé en contrepartie de mettre mon  assurance habitation chez eux. 
En août j’ai décidé de regrouper toutes mes assurances à la Maif : mon véhicule, m’a protection juridique et ma garantie accidents de la vie .
Avec mon véhicule personnel, j’ai eu 3 sinistres (accrochages sur parking) dont un occasionné par ma fille, alors en conduite accompagnée. J’ai déclaré ces 3 sinistres et la Maif m’a appliqué le malus correspondant … Mais au bout d’1 mois j’ai reçu un appel me disant que finalement la Maif ne pouvait pas assurer mon véhicule  car j’avais eu 3 sinistres… alors que je les avais déclarés à la souscription… ils m’ont répondu que la personne que j’avais eu lors de la souscription n’aurait pas dû accepter de m’assurer ! Je quitte mon assureur pour la Maif, qui  me dit au bout d’1 mois qu’elle ne peut pas m’assurer ! Un de leur agent commet une erreur et c’est moi qui en subis les conséquences ! Par ailleurs la MAIF n’a pas respecté le devoir d’information pré -contractuel : la conseillère aurait dû m’indiquer que mon assurance risquait d’être résiliée au bout d’un mois . Manque de professionnalisme et incompétence … À FUIR !!!</t>
  </si>
  <si>
    <t>m-a-72117</t>
  </si>
  <si>
    <t>Victime d'un vol reconnu par la partie adverse et dont le préjudice à été chiffré et accepté mon agence dit ne pas avoir accès à mon dossier et ne peut rien faire. Est ce une volonté de ne pas rembourser ses sociétaires ? Ou un manque de compétence de ses employés ?</t>
  </si>
  <si>
    <t>maeva-v-106283</t>
  </si>
  <si>
    <t xml:space="preserve">Tres peu satisfaite que ce soit des tarifs ou encore du service client
Tarif tres superieur par rapport a la concurence et service client etranger qui ne reponds pas a mes demandes. J ai eu un probleme de resiliation, ils m ont envoye un mail pour me dire que j etais bien resiliee puis voyant que je n etais toujours pas remboursee je les appele et me disent que la resiliation n a pas ete prisent en compte et que le mail qui confirme ma resiliation et en faite une erreur de leur part je suis soulagee de ne plus etre chew eux et vive la maif qui m a trouve une solution </t>
  </si>
  <si>
    <t>faujmp-64881</t>
  </si>
  <si>
    <t>Bonnes explications et disponibilité. S'adapte aux besoins et aux demandes.</t>
  </si>
  <si>
    <t>pierrotpas-60270</t>
  </si>
  <si>
    <t>je suis vraiment mecontent d'AXA depuis longtemps rentabilité décevante délais de paiement longs mauvais conseil en placement</t>
  </si>
  <si>
    <t>gauthier-m-113505</t>
  </si>
  <si>
    <t>Je suis très satisfaite du service assurance auto de l'Olivier. Simple, rapide et pratique avec des prix corrects. Je recommande l'assurance multi-auto qui est avantageuse.</t>
  </si>
  <si>
    <t>pierre-60105</t>
  </si>
  <si>
    <t>Une facilité pour souscrire en 24 h!</t>
  </si>
  <si>
    <t>gertrude-76895</t>
  </si>
  <si>
    <t>trés rapide pour trouver une mutuelle attractive.il a trés bien cible mes objectifs;tres precis</t>
  </si>
  <si>
    <t>ness-64000</t>
  </si>
  <si>
    <t>Direct Assurance n a pas pris en compte mon accusé de réception avec ma demande de résiliation incluant le certificat de cessation de véhicule. Ils ont entame des poursuites judiciaires pour non-paiement de la nouvelle annuité!!</t>
  </si>
  <si>
    <t>exclientallianz-67546</t>
  </si>
  <si>
    <t xml:space="preserve">prélèvements abusifs sans aucun mandat EGAL plainte au pénal
refus de résiliation EGAL plainte acpr, orias, afub, dgccrf
ET partage d'expérience malheureuse auprès des réseaux d'entreprises, réseaux sociaux, média locaux etc
</t>
  </si>
  <si>
    <t>rodo79-85352</t>
  </si>
  <si>
    <t>Je suis assuré depuis presque un an et cela fait plus de six mois que je bataille avec leurs services concernant un double contrat pour le même animal . Ayant un chien de catégorie 2 nous avons un permis et ce permis est au nom et prénom de ma femme hors lorsque nous avons pris l'assurance je l'avait mis à mon nom et prénom sauf que le permis étant au prénom de ma femme il a fallut changer et c'est là que leur stratégie fonctionne bien : pas de souci monsieur , faite un nouveau contrat au prénom de votre femme et nous allons nous occuper de votre contrat . Sauf que cela dure depuis plus de six mois où nous payons deux contrat malgré mes mails et appels . Du coup je viens de résilier par lettre recommandé les deux contrats . Suite au prochain épisode .</t>
  </si>
  <si>
    <t>jp-96628</t>
  </si>
  <si>
    <t>A fuir ABSOLUMENT
Si vous avez besoin de rien ils sont parfaits
aucune réponse aux réclamations, arbitrages par une belle parleuse qui ne respecte pas ses engagements
demander des écrits de tout ce qui est échangé verbalement</t>
  </si>
  <si>
    <t>guillaume-g-112314</t>
  </si>
  <si>
    <t>Le service est bien néanmoins je ne peux pas m'assurer en tout risque pour le moment et je trouve sa pas normal quand je voit que certaines concurrence l'accepte</t>
  </si>
  <si>
    <t>alain-d-111941</t>
  </si>
  <si>
    <t>très bien au départ ais les tarifs évoluent plus vite vers l'augmentation sinon rien d'autre a ajouter  j'espère que mon avis fera évoluer les choses  dans le bon sens c'est a dire  le meilleur constant</t>
  </si>
  <si>
    <t>lyse-s-115791</t>
  </si>
  <si>
    <t>Tres bien . Je suis entièrement satisfaite de la GMF, aussi bien par leur qualité d'écoute que par leurs prestations. Les  personnes que l'on peut avoir par téléphone sont très compétentes et agréables.</t>
  </si>
  <si>
    <t>celine-o-111812</t>
  </si>
  <si>
    <t>Satisfaite du service, le conseiller est très réactif aux demandes faîtes par mail et facilement joignable par téléphone. En espérant que le suivi soit aussi efficace si un jour nous devons faire jouer l'assurance</t>
  </si>
  <si>
    <t>laurent-94873</t>
  </si>
  <si>
    <t>Assuré le 26/05/2020 pour une 125 , payment par virement pour les 3 premiers mois, tout les document envoyer mais pas de carte verte malgré les coups de fils au services clients et les"ne vous inquieter pas cela est en cours de traitement...COVID et blabla!) , le 20 juillet un mail me sinifie annulation d'assurance pour cause de non reception des pieces demandé .... A FUIR !!!!</t>
  </si>
  <si>
    <t>topazeisis02-56776</t>
  </si>
  <si>
    <t>Après avoir résilier à la Macif en mars 2017 ma banque m ayant fait une offre .ma banque s est occupée de la résiliationdonc J étais pris  en charge par ma banque 1mois àpres soit le 29 avril,la Macif malgré tout à continué de me prélever mai juin juillet malgré mes coups de fil J ai Meme eus le droit à un conseiller qui M à Tres mal parlé me disant c est comme ça et pas autrement la résistions n est pas bonne alors que ma banque C À     M à bien montré les preuves du contraire donc ils ont de nouveau envoÿé ses preuves demandé par la Macif donc au mois de juin qui a continué en juillet de me prélever nouveau coup de fil et malheureusement tjrs affaire à cet homme grossier qui M à textuellement dit et bien S est à eux de vous rembourser ses trois mois ils N ont qu à se retirer c est quand même un peu fort fin juillet tjrs mécontente je rappellé une nouvelles fois la Macif enfin J ai en ligne une femme très correcte à qui J explique la situation comme quoi je me retrouvais à payér 2 assurances pour un Meme véhicule elle me dit ne quittez pas je vérifie votre dossier et me répond en effet tout est à jour  je signale au service concernée pour que L on vous rembourse ses trois mois que nous vous avons prélevez par erreur ..donc là je reçois un courrier en août 2017 et là je tombe des nues au lieu de mon remboursement de 140,04 soit trois prélèvements de 46,68. on me répond vous nous avez par courrier demandé la résiliation de votre C3 qui prend  donc fin le 28/04/2017 bon ça d accord la date est bonne à part que ce N est pas moi qui est envoÿé un courrier pour la résiliation mais ma banque qui S est chargé de cette résiliation pacifica  crédit agricole  Mais passons   Et on continue à me dire vous conservez tjrs votre contrat garantie accident de décès oû d invalidité  alors là il se moque littéralement de moi non je N ai pas garder quoique ce soit comme garantie chez eux puisque avec ma nouvelle assurance  J ai tout ça  Donc au lieu de mes 140 .04 que je dois percevoir ils me ponctionne sur la somme qui me doivent ils M annoncent du reste qui me reste à percevoir la somme de 44,82 au lieu des 140,04 soit la Macif me vole de 95,22  bravo J avoue que J avais une bonne opinion d eux bon J ai résilier Parceque L on M à fait une offre plus avantageuse mais là je suis dégoûter donc méfiance si vous devez résilier à la Macif l assurance qui N accepte pas que ses clients puissent résilier donc je vais voir avec le service pacifica avocat puisse J ai une garantie  défense pour récupérer cette somme de plus étant adhérente Que choisir  je vais leur soumettre ce problème   Je viens de perdre mon époux il y a 8 mois  je N ai qu une petite retraite et J aurai aimer de ne pas avoir à supporter en plus tout ses désagréments</t>
  </si>
  <si>
    <t>georges-s-115366</t>
  </si>
  <si>
    <t>Je suis satisfait de vos service...Le tarif me semble un peu excessif dans la mesure où je ne circule plus beaucoup avec mon véhicule...
Cordialement
S.Georges</t>
  </si>
  <si>
    <t>david-h-115054</t>
  </si>
  <si>
    <t>Les devis sont rapides et clairs. Les tarifs sont modulables et raisonnables. Je verrai si l assurance est efficace lorsque  je rencontrerai un problème</t>
  </si>
  <si>
    <t>andre-55586</t>
  </si>
  <si>
    <t>chez groupama s'assurer c'est psychique les periode ou vous n'avez pas de sinistre vous pensez etre protege mais le jour ou vous avez besoin de votre contrat rien ne vas et c la que vous vous apercevez que vous payez pour payer les salaires des employers groupama</t>
  </si>
  <si>
    <t>mimi-69345</t>
  </si>
  <si>
    <t>Emilie m'a très bien renseignée, pour créer ma nouvelle adresse mail et pour une prise en charge pour ma rééducation suite à une opération</t>
  </si>
  <si>
    <t>stephane-m-114575</t>
  </si>
  <si>
    <t>Mécontent de la relation avec le Lcl, j'ai décidé de changer d'assureur. De plus vos prix sont attractifs. en espérant que notre relation soit meilleure.</t>
  </si>
  <si>
    <t>alexandra-m-131092</t>
  </si>
  <si>
    <t>Très satisfaite. Prix très intéressants. Je recommande fortement cette assurance. Rapidité et efficacité. 
Sans aucun soucis et d'un simplicité d'utilisation.</t>
  </si>
  <si>
    <t>nadia-r-112361</t>
  </si>
  <si>
    <t>je suis tres satisfait de votre service assurance moto en ligne! il est impeccable a tous les niveaux.! bravo et changez rien! c'est parfait.! cordialement!</t>
  </si>
  <si>
    <t>pellec-64198</t>
  </si>
  <si>
    <t>JE SUIS SATISFAIT DE LA chargée de clientèle par la clarté du dialogue ce qui m'a permis  d'optertout de suite de changer de formule et de mutuelle qui m'offrait les garanties que je voulais</t>
  </si>
  <si>
    <t>cristina-h-106106</t>
  </si>
  <si>
    <t>Je suis très satisfaite du service clientele avec des informations claires et  efficace.
J'espère que cela restera si positif dans le temps!
BRAVO!
Merci</t>
  </si>
  <si>
    <t>nathalie-i-107340</t>
  </si>
  <si>
    <t>prix un peu élevé vu le contexte, utilisation de nos deux voitures réduite de moitié en 2020 car télétravail d'un coté et accident de travail de l'autre</t>
  </si>
  <si>
    <t>caro-68135</t>
  </si>
  <si>
    <t>je ne suis pas encore cliente mais pour l'instant disponibilité de la conseillère et écoute de cette dernière</t>
  </si>
  <si>
    <t>tombosoa2-74956</t>
  </si>
  <si>
    <t xml:space="preserve">Qualité prix
Efficace, ils sont des bon conseils pour la mutuelle. 
On a comparé la mutuelle ensemble !
</t>
  </si>
  <si>
    <t>claroche-86304</t>
  </si>
  <si>
    <t>Recement eu un problème avec un remboursement. 
Heureusement que votre conseiller m'a accompagné dans les démarches pour un remboursement facile.</t>
  </si>
  <si>
    <t>pj-97010</t>
  </si>
  <si>
    <t>Au début ravie d'avoir souscrit un contrat chez cet assureur car bon accueil avec un agent de cette assurance que je ne connaissais pas avant, je me suis aperçue rapidement que, une fois le contrat souscrit et malgré le fait que l'agent m'ai signalé que je pouvais le contacter pour toute question et qu'il suivait mon contrat, il n'était plus joignable. 
L'accueil téléphonique n'est pas très agréable et sec dans le ton. Vous êtes mal accueilli lorsque vous souhaitez parler à votre agent. On vous répond au téléphone que l'agent en question ne suit plus mon contrat et qu'ils ne peuvent pas lui laisser de message ; ce que je trouve aberrant et vraiment anti-commercial vis-à-vis du client.
C'est pourquoi j'ai décidé de changer d'assureur pour mes animaux.</t>
  </si>
  <si>
    <t>chassaing-l-133565</t>
  </si>
  <si>
    <t>Très satisfait de cette assurance et je recommande cette assurance à tout me mode  personnel à votre l'ecoute et prêt à répondre à toutes vos questions</t>
  </si>
  <si>
    <t>kamboui14-63013</t>
  </si>
  <si>
    <t>j'ai un soucis depuis un an avec un contrat excelium ou il met impossible de faire le moindre retrait par contre un depot aucun soucis cela fait 5 fois que les agents d'axa se déplacent soit disant pour se problème mais a chaque fois c'est uniquement pour modifier un contrat ou vous en faire ouvrir un autre certain sont a la limite du correcte !!!</t>
  </si>
  <si>
    <t>flica-137479</t>
  </si>
  <si>
    <t>Assurance qui semble au prime abord très bien.... Mais helas, au moment des remboursements rien ne correspond à la garantie souscrite.... Décevant j attends la fin de l année pour aller voir ailleurs.</t>
  </si>
  <si>
    <t>bernard-a-113239</t>
  </si>
  <si>
    <t>Tres satisfait par la réactivité des collaborateurs et au suivi de mon contrat. Je recommande L'olivier à mon entourage comme assurance. Un grand bravo aux équipes en cette période particulière.</t>
  </si>
  <si>
    <t>sophie-l-107735</t>
  </si>
  <si>
    <t>Site pour devis ne fonctionne qu'à travers Les Furêts, pas en direct
Les prix ont lair intéressants, nous verrons le moment venu pour les garanties et leur prise en compte :)</t>
  </si>
  <si>
    <t>moi-101506</t>
  </si>
  <si>
    <t>Suite à un démarchage abusif par un courtier extérieur, je ne souhaite pas donner suite.
Je ne met pas en cause vos services, mais les moyens mis en œuvre pour accrocher de nouveaux clients, qui me paraissent (presque) frauduleux.
Par contre les échanges téléphoniques avec "Khadija" pour annuler ce contrat, ont été des plus agréables, clairs et pertinents. 
Dans l'attente d'un bon dénouement....</t>
  </si>
  <si>
    <t>prud'homme-lacroix-c-113845</t>
  </si>
  <si>
    <t>Satisfaite mais impossible de se faire rappeler par les agents pour demander conseil avant la souscription au contrat ce qui rend les choses relativement compliquées.</t>
  </si>
  <si>
    <t>patoux-67261</t>
  </si>
  <si>
    <t>TRES CLAIRE ET PRECIS ACEUIL TRES SYMPA MUTUELLE ETPERSONEL TRES COMPETANT MERCI</t>
  </si>
  <si>
    <t>31 mars 2020 suite à une expérience en mars 2020</t>
  </si>
  <si>
    <t>runtinou-88589</t>
  </si>
  <si>
    <t>Service client incompetent , face à problèmes lors de la souscription: erreur destinataire du courrier de resiliation, erreur de numero d'adherent, incapable de resilier dans le cadre de la loi Hamùon au bout de 3 mois</t>
  </si>
  <si>
    <t>sabit-n-111976</t>
  </si>
  <si>
    <t>Prix corrects, bonne assistance téléphonique à la souscription, garanties claires, interface agréable, bonnes offres de parrainage et promotions en tout genre</t>
  </si>
  <si>
    <t>vache1traire-58342</t>
  </si>
  <si>
    <t>Le moins cher sur le marché...Une fois vous avez un incident panne ou accident vous allez vous rendre compte que vous avez payé pour avoir une carte verte pas plus.
J'ai tombé en panne le vendredi, et ils m'ont trouvé une voiture de location le lundi seulement. Il fallait que je rentre à pieds avec mon fils de 6 ans, en faisant 10 km à pieds, alors que je suis assuré tout risque + toutes options disponibles. Pour eux c'est le week end, donc pas de taxi disponible et pas de voiture non plus.
C'est pratique pour garantir une voiture non roulante.</t>
  </si>
  <si>
    <t>julie-88630</t>
  </si>
  <si>
    <t>Je paye 95euros par mois (assurance entreprise obligatoire), exorbitant sachant que ce n'est que la part salarié. Les garanties ne sont pas particulièrement meilleures qu'ailleurs, je continue à payer les dépassements. Ca fait déjà 2 mois que j'attends le remboursement de mes lunettes de vue, toujours rien malgré de nombreux appels...</t>
  </si>
  <si>
    <t>vct-71818</t>
  </si>
  <si>
    <t>Je souhaitais alerter le plus de monde possible sur les pratiques de Génération Santé.
Je me suis retrouvé entre deux emplois pendant un mois et donc sans mutuelle obligatoire.
J ai souscrit une mutuelle pour cette période pour couvrir mes enfants en cas de problème pendant ce mois.
Pour avoir tardé à transmettre le certificat d affiliation obligatoire Génération refuse de résilier mon contrat et me prélève plus de 140e par mois.
Génération a la preuve que je ne leur ferai rien dépenser étant donné qu ils ont une attestation de ma nouvelle mutuelle obligatoire mais refuse de résilier et obligent a payer pendant 12 mois.
Pour mettre mes enfants en sécurité un mois je me retrouve a payer plus de 1700e et génération ne veut rien entendre. Cette pratique est honteuse.</t>
  </si>
  <si>
    <t>teufeu-102552</t>
  </si>
  <si>
    <t>Toujours assuré rapidement au juste tarif et jamais de souci.
J'ai possédé plusieurs style de moto, de quad et j'ai toujours fait confiance à AMV.
Je n'ai jamais eu non plus de vol ou accident d'où un dossier jusqu'à lors sans problème.
Les réponses d'AMV sont toujours très rapides et claires.
Si prochaine moto, je serai à nouveau assuré chez AMV.</t>
  </si>
  <si>
    <t>sebastien-95411</t>
  </si>
  <si>
    <t>Cette assurance laisse totalement tombé c'est clients pour ne pas dire (fidèle clients +12 ans) sous prétexte d'être assuré au tiers pour un sinistre matériel non responsable. Voilà maintenant 6 mois que j'attends le feu vert pour faire réparer mon véhicule et l'assureur me balade de semaine en semaine.</t>
  </si>
  <si>
    <t>arf-99378</t>
  </si>
  <si>
    <t>Catastrophique, je n'ai que des problèmes depuis que je suis chez eux. 
Dernier en date, ils font tout pour que je ne puisse pas résilier mon contrat mutuelle.
Fin août j'ai eu deux conseillés différents au téléphone qui m'ont dit tous les deux d'envoyer mon nouveau contrat de travail en recommandé pour résilier mon contrat (on m'a même dit de joindre mes billets d'avion parce que je partais à l'étranger, n'importe quoi ! ).
J'ai tout envoyé et maintenant je reçois un courrier dans lequel on me dit qu'il manque des documents ! 
J'appelle le service client (qui est vraiment déplorable), apparemment ils n'ont reçu qu'une lettre en mon nom et pas mon contrat et la "conseillère" me dit : "en plus vous l'avez envoyé en recommandé" ! Il serait temps qu'ils ''s'harmonisent" chez harmonie ! 
Nouveau discours : je dois leur transmettre une attestation nominative, signée de mon employeur, mais directement sur mon espace personnel. 
Ah oui et service client qui ne peut pas rappeler les personnes lorsque la communication est coupée, c'est pratique pour retomber sur le ou la conseiller.e avec qui on était en communication.</t>
  </si>
  <si>
    <t>claire-r-123431</t>
  </si>
  <si>
    <t>Tout a été simple et rapide.prix compétitifs après de multiples devis auprès d autres assurances.Je vous recommanderai si besoin a mon entourage.merci</t>
  </si>
  <si>
    <t>turumel-g-137061</t>
  </si>
  <si>
    <t xml:space="preserve">Je suis satisfait, 
Rapide, efficace, et très clair.
tarifs correct.
je vais avoir 2 autres véhicules à assurer chez vous et pourquoi pas plus si besoin.
Merci.
</t>
  </si>
  <si>
    <t>sebastien-85533</t>
  </si>
  <si>
    <t>A fuir !!!!!!!!!!!!!</t>
  </si>
  <si>
    <t>nicolas-g-107411</t>
  </si>
  <si>
    <t>Le cout des contrats augmente d'une année sur l'autre sans aucune justification.
Aucune prise en charge à ce jour,  DIRECT ASSURANCE trouve toujours une clause pour ne pas honorer le contrat.</t>
  </si>
  <si>
    <t>fabien-w-99002</t>
  </si>
  <si>
    <t>Tjs très réactif. Heureusement, nous ne le sollicitions pas trop souvent mais dès que nécessaire, ils sont disponibles pour nous rappeler ce qui est prévu dans notre contrat.</t>
  </si>
  <si>
    <t>ulmarson-108832</t>
  </si>
  <si>
    <t>Toujours satisfait des services de la MAIF, j'ai fait l'erreur de partir à la concurrence pour un tarif 30% moins cher... Au final je paie presque aussi cher (frais cachés, révélès après contrat) et le service de la concurrence est nul.</t>
  </si>
  <si>
    <t>Satisfait des prix et du service Internet, mais les assurances aujourd'hui sont de plus en plus cher, je trouve qu'il manque quand même une section spécialisé pour les motos tout-terrain.</t>
  </si>
  <si>
    <t>dany-116662</t>
  </si>
  <si>
    <t>Un avis pour dire merci à la GMF.
Ma pompe de piscine de plus de 2 ans a été inondée accidentellement alors qu'elle était en fonctionnement, cours-circuit.... et impossible de mettre en fonctionnement après ouverture, séchage de longues minutes, exposition au soleil.....
Un appel à la GMF, oui j'étais assuré mais pas en remplacement en appareil neuf, vétusté de la pompe 178 euros (sur 439 prix neuf) à ma charge. les travaux de mise en fonctionnement ( il a fallu modifier les 2 arrivées en 1 donc modifier emplacement des vannes, avec changement....donc baisser niveau d'eau dans la piscine) ont été pris en   totalement en charge, il ne me reste que les 10 m3 d'eau que j'ai perdus ...Le remboursement s'élève à 611 euros.
Question à la GMF, pourquoi passer par un cabinet d'expertises pour un petit sinistre  comme le mien?????
De plus le personnel à l'accueil, j'ai eu 2 personnes différentes très agréables ainsi que la personne au règlement des sinistres, merci à tous.</t>
  </si>
  <si>
    <t>patrice-105293</t>
  </si>
  <si>
    <t>Beaucoup trop chère en comparaison de la concurrence au même niveau de garanties et de prestations.
Je suis actuellement en recherche d'une alternative, 226 euros par mois n'est plus tenable.
40 ans passés à la MGP, il est temps de passer à un meilleur rapport qualité/prix, d'autant que j'ai eu la surprise de revenir en arrière, devant désormais payer l'avance, puis remplir et envoyer les feuilles de soins.
Dommage !</t>
  </si>
  <si>
    <t>daniel-r-109389</t>
  </si>
  <si>
    <t>Site propre et facile d'accès. Les tarifs sont plutôt bons au regard des concurrents et l'application mobile est performante. je vais tester la réactivité en cas de modification du contrat.
seul reproche sur le site mobile pas toutes les possibilités.</t>
  </si>
  <si>
    <t>jessica-74884</t>
  </si>
  <si>
    <t>L'assurance habitation de pacifica est très decevante. Aucune défense bref il faut se débrouiller et aller demander de l'aide ailleurs. Je n'en dirait pas plus tellement décu heureusement qu'il y'a d'autres assurances .</t>
  </si>
  <si>
    <t>gregoire-s-133876</t>
  </si>
  <si>
    <t>Rapide et simple
Le tout en ligne simplifie grandement les démarches.
Un tarif proposé pour un contrat à la carte , avec un prix correspondant à mes attentes</t>
  </si>
  <si>
    <t>cathy-105443</t>
  </si>
  <si>
    <t>Le service client sinistre de Allianz sont des incompétents et ont mis en place des procédures de réponses plus que douteuses. En effet, dès que mon numéro de téléphone s’affiche ils coupent la communication. J’ai bien sûr essayé avec d’autres numéros pour bien confirmer la supercherie et là comme par magie nous pouvons avoir un interlocuteur. Cela fait 3 mois que nous avons céde le véhicule à la compagnie après un accident de la circulation et toujours aucune indemnisation. Les lettres recommandées rédigées par mon avocat sont aussi restées sans réponses. 22 ans que je suis cliente (avant allianz, AGF) ainsi que toute la famille. Je suis très très déçue et je pense quitter la compagnie.</t>
  </si>
  <si>
    <t>sv06-132565</t>
  </si>
  <si>
    <t>je suis copropriétaire non occupant au 6e étage d'un immeuble. Un dégât des eaux est survenu dans l'appartement dans des canalisations d'eau chaude et froide non accessibles passant dans la dalle inondant du 6e au 2e étage de l'immeuble.  Après impossibilité de localiser la fuite sans détruire la dalle de façon aléatoire il a été décidé dans l'urgence (l'appartement n'étant plus habitable) de mettre les canalisations d'eau chaude et d'eau froide en apparent. Allianz a refusé de prendre en charge les frais sous prétexte qu'ils ne prenaient en charge que la recherche destructrice.
Au total: si vous n'avez besoin de rien, vous pouvez compter sur Allianz !</t>
  </si>
  <si>
    <t>jean-60989</t>
  </si>
  <si>
    <t>Abus de confiance et vente forcée...
Mutuelle à fuir.
Adhérent MGET, je suis passé MGEN au 1/1/2016. Trouvant la cotisation trop élevée pour ma retraite, je prospectais auprès d'autre mutuelles dans le but de quitter MGEN fin 2016. Une cotisation de base est environ de 40.00 euros au lieu de presque 80 chez MGEN. Coïncidence (ou pas) 1 à 2 mois plus tard mes prélèvements passent à 40 euros ?   J'attends la fin 2016 et là je reçois un échéancier pour 2017 à 40 euros mensuel jusque décembre 2017.  La cotisation étant correcte je reste donc chez MGEN.
    Qu'elle n'est pas ma surprise quand fin 2017 je reçois un courrier m'informant que ma cotisation depuis janvier 2016 n'est pas de 40 mais de plus de 75 euros, en me demandant un paiement rétroactif. Evidemment j'ai contesté de suite et quitter MGEN, mais depuis c'est un harcèlement pour me forcer à payer environ 700 euros.
    De plus en décembre j'ai été prélevé sur mon compte bancaire de 254 euros sans aucune autorisation de ma part.
    Je ne m'attendais pas à ce genre de procédés de la part d'une mutuelle. C'est tout simplement de l'abus de confiance et de la vente forcée.</t>
  </si>
  <si>
    <t>kerasix-103773</t>
  </si>
  <si>
    <t>Correspondant très aimable et attentionné. J'ai eu de très bons rapports à la suite d'un incendie les dommages ont été bien évalués.J'ai aussi une mutuelle de groupe, aucun problème pour les compléments de remboursements Sécurité sociale, mais un peu chère.</t>
  </si>
  <si>
    <t>nougha-n-133153</t>
  </si>
  <si>
    <t>Mon avis et que L’olivier assurance Satisfait du service et satisfait du prix de L’olivier assurance ,très rapide et très efficace courtois des conseillers,</t>
  </si>
  <si>
    <t>amelie-b-133420</t>
  </si>
  <si>
    <t>Je ne suis pas satisfaites de garanties proposées dans mon contrats il ne couvre pas l'ensemble des risques auxquels est soumis mon habitation.
Aucunes solutions n'a été proposées pas vos services</t>
  </si>
  <si>
    <t>seraiche-m-108621</t>
  </si>
  <si>
    <t>SATISFAIT+++, rapide simple et efficace ,je conseille fortement, a voir par la suite pour le suivie de cet assurance. compliqué de donné un avis maintenant</t>
  </si>
  <si>
    <t>doume-59597</t>
  </si>
  <si>
    <t>A proscrire  augmentation des cotisations démentes
assuré en 2016, sans Problèmes , cotisation 2017 + 23%  en 2018 avis d'échéence + 32%
soit en 2 ans + 65%. Ou ils me prennent pour un américain ? ou ils se foutent des clients ?
Merci pour la confiance et la fidélité</t>
  </si>
  <si>
    <t>reza-113560</t>
  </si>
  <si>
    <t xml:space="preserve">bjr 
je souhaite baisser les garantie sur mon contrat Peugeot 208 pour passer d'une tout risque a un tiers 
votre conseiller m'a dit que le tarif va passer a cinq cent et quelque euros 
j'ai fait un devis 2282154913 et c'est 275 euros ??????????
j'en ai vraiment marre de cette assurance prq le prix et encor diffèrent ...... 
la conseillère ma dit que par ce que c'est une nouvelle souscription !!!
je ne suis pas d'accord : le produit reste le même les frais peuvent être diffèrent mais le produit en lui même a savoir assurer la 208 et le même donc je comprend pas 
rajouter a cela elle ma envoyer le devis pour la baisse de garantie et en gros vous alliez me rembourser 6.75€ !!!!!!! ce qui veux dire je baisse mes garantie mais je reste au même prix !!!!!! c'est du grand n'importe quoi 
merci de me régler le souci en urgence et de me baisser mon tarif au même temp que je baisse mes garantie 
sans cela cette fois si je déposerais vraiment  plainte a la dgccrf 
c'est pas normal qu'un prix soit pas le meme Alor qu'il propose le même service
en plus je suis client !!!! et je ne comprend pas prq vous me taxer plus qu'un nouveau client 
c'est comme cela que vous traiter vos client Fidel 
</t>
  </si>
  <si>
    <t>anthony--i-139084</t>
  </si>
  <si>
    <t>Service rapide ,assez clair maintenant a voir dans le temps quand il y aura un problème, voir leurs disponibilités. Prix correct pour une 50cc cordialement</t>
  </si>
  <si>
    <t>dudu2804-65716</t>
  </si>
  <si>
    <t>Client 315159. J’ai souscris chez eux APRES avoir vu tout les commentaires. J’ai envoyer tout les documents en mail. J’ai appeler deux fois le service clients qui m’ont confirmer avoir tout recu et ce matin je recois un mail me disant qu’ils attendent toujours mes documents. Effectivement je commence a avoir un peu peur....</t>
  </si>
  <si>
    <t>stella12-87176</t>
  </si>
  <si>
    <t>Depuis plus de 40ans à la Maif, entièrement satisfaite dans tous les domaines: habitation, véhicules etc..</t>
  </si>
  <si>
    <t>martine-b-112571</t>
  </si>
  <si>
    <t xml:space="preserve">Satisfait sur les assurances habitation et automobile
Les assurances protection juridique, accidents de la vie ne correspondent pas à mes attentes...
</t>
  </si>
  <si>
    <t>assure-en-colere-85546</t>
  </si>
  <si>
    <t>Aucun scrupule pour se débarrasser des clients qui ne leur rapportent pas assez. Apparemment je suis loin d'être le seul à s'être fait remercier après un accident (même si je n'en avais eu aucun les dix années avant, mais ça ils s'en moquent). Bref, je déconseille fortement.</t>
  </si>
  <si>
    <t>kristago-75305</t>
  </si>
  <si>
    <t>Injoignable et cher voir très cher dépassement d honoraires pas pris en charge. .A éviter absolument</t>
  </si>
  <si>
    <t>jiji31-130264</t>
  </si>
  <si>
    <t>assuré chez eux depuis plusieurs année avec 50% de bonus aucun sinistre ,il n'arrête pas d'augmenté les cotisations chaque année au lieu de la diminué ,je change d'assurance</t>
  </si>
  <si>
    <t>nadine-d-116652</t>
  </si>
  <si>
    <t>Les prix augmentent plutôt rapidement + de 80€ d'augmentation sur le contrat de notre C4 en 2 ans alors que nous n'avons eu aucun sinistre, je trouve cela un peu exagéré....</t>
  </si>
  <si>
    <t>frederic-d-114663</t>
  </si>
  <si>
    <t>prix qui augmentent sans motif , ce n'est plus le direct assurance d'autre fois .....pretextant des motifs bidons pour justifier les augmentations.....</t>
  </si>
  <si>
    <t>morgane-c-132165</t>
  </si>
  <si>
    <t>Je suis totalement satisfait, merci direct assurance, service au top, j'ai rien à dire.
Tout était facile, le formulaire de souscription de contrat était clair et facile à comprendre, je recommande vraiment direct assurance !!!</t>
  </si>
  <si>
    <t>lapoudre31-76764</t>
  </si>
  <si>
    <t>Sociétaire Macif depuis plus de 20 ans avec zero sinistre a mon actif (appartement, voiture, moto). Je me suis fais fracturé la vitre de ma voiture et volé tout ce qu'il y avait à l'intérieur (2500 euros de matériel). La macif me dit que je n'ai pas pris l'option effet personnels. Je ne savais meme pas qu'elle existait. Mais 20 ans client, bonus 50% voiture moto, aucun sinistre. C'est  un peu dur à avaler. La fidélité ne sert à rien. C'est triste.</t>
  </si>
  <si>
    <t>machtu--96519</t>
  </si>
  <si>
    <t xml:space="preserve">Je ne donnerai pas d'avis sur le règlement de sinistre puisque pas eu l'occasion de "tester".
En revanche,  les augmentations systématiques de 10% par an ne sont pas acceptables compte tenu de mon profil  (pas de sinistre,  peu de km, bonus max 50% depuis des années et des années. ..) : de 280e à plus de 380e 3 ans plus tard. .. bref recherche d'un nouvel assureur en cours ! </t>
  </si>
  <si>
    <t>mj-56885</t>
  </si>
  <si>
    <t>Je suis assuré chez direct assurance depuis 2 ans et les tarifs sont toujours si cher, au début en 2015 j'ai accepté sous le prétexte du jeune conducteur, et au bout de 2 ans je paye pratiquement la même somme, malgré que je suis sans sinistre et bonus en évolution positive. Ce que je trouve vraiment dommage, que les nouveaux clients profitent d'un tarif beaucoup moins cher, je suis à 56 euros par mois et je fait un devis comme nouveau client et là surprise, 42 euros pour les même options tiers maxi. J'appelle le service client pour demander un geste commercial et l'agent me répond d'un façon sec c'est comme ça monsieur on peut rien pour vous. Bref si pas de réponse positive je résilie, les concurrents proposent des bonne tarifs.</t>
  </si>
  <si>
    <t>02 avril 2018 suite à une expérience en avril 2018</t>
  </si>
  <si>
    <t>vincentmorbihan-62867</t>
  </si>
  <si>
    <t>J'ai changé d'assureur et j'ai economisé 10 euros par mois pour exactement les mêmes garanties, la conseillère a été très disponible pour répondre a mes questions</t>
  </si>
  <si>
    <t>mousse-58306</t>
  </si>
  <si>
    <t>j'ai demander à baisser le prix de mon assurance cela n'est pas possible pour la différance je garde pour l'instant mon assurance avant de trouver une assurance moins cher !!!</t>
  </si>
  <si>
    <t>amc-80753</t>
  </si>
  <si>
    <t xml:space="preserve">Catastrophique - Fuyez!!
Assurance qui après plus de 20 ans sans sinistre, se décide à vous résilier parce que pour l'année 2019 vous avait été jugé trop couteux! Une honte! De même, depuis plusieurs mois gestion plus que douteuse, informations manquantes, interlocuteurs sans compétences ni implication ... </t>
  </si>
  <si>
    <t>mathias-d-112949</t>
  </si>
  <si>
    <t>Rapide, simple et efficace. La fait de pouvoir faire ceci en ligne rend les choses encore plus facile. Les prix sont plus que bien, et être basé en France avec des collaborateurs français, que demander de plus.</t>
  </si>
  <si>
    <t>llp-114922</t>
  </si>
  <si>
    <t>Bonjour,
J'ai soucrit chez eux à une assurance tous risques éco. Un jour, j'ai un accident sur un parking à l'arrêt et je n'étais pas dans le véhicule + pas de tiers identifié. J'ai donc sollicité mon assurance en pensant qu'il allait prendre en charge mais NON....car l'assurance tous risques éco prend en charge que les ACCIDENTS DE CIRCULATION. 
J'ai donc appelé le service client en leur disant que ce qu'il m'avait proposé n'était oas une ASSURANCE TOUS RISQUE puisqu'elle ne prend pas en charge 40 - 50 % du tous les risques. C'est donc un titre trompeur !
J'aurai en effet dû mieux lire mon contrat car le conseiller m'avait parlé seulement d'une diffférence importante pour le pare brise. Je n'aurai pas pris cette assurance qui n'est pas une assurance tous risques. C'est du marketing.
J'aurai dû donc lire mais c'est de ma faute car j'ai signé. Du coup :
- ne prenez jamais leur formule tous risque éco qui ne sert à rien et qui ne devrait pas s'appeler TOUS RISQUES
- le conseil était très limité lors de la soscription
Par ailleurs, j'ai donc remonté mon mécontentement via mon espace GMF. Il m'ont rappeléé plus d'une semaine après via une personne de l'agence d'Enghien les bains qui m'a m'écouté sans rien proposer (elle semblait perdue).....et qui m'a envoyé une proposition commerciale (sans geste) via un EMAIL AUTOMATIQUE. Ce sont des emails envoyés aux prospects également. 
Donc, le traitement client est aussi très léger. En tout cas, il ne cherche pas à fidéliser. Je cherche actuellement à partir et pourtant faire de nouveaux papiers pour changer ne m'enchante pas !
Cordialement,
Laurent Le Provost</t>
  </si>
  <si>
    <t>dominique-h-109170</t>
  </si>
  <si>
    <t>Le prix très simple à comprendre 
facilité  de devis en ligne
Je recommande meme aux jeunes conducteurs
:-)) 
super site simple d'utilisation pratique</t>
  </si>
  <si>
    <t>gui-100973</t>
  </si>
  <si>
    <t>Assureur a fuir! Sans sinistre tout se passe bien, facile.
On m a volé mon véhicule fin août, nous sommes en décembre... toujours pas indemnisé... scandaleux!
Toutes les raisons sont bonnes pour que cet assureur tente de diminuer l indemnisation: dès le départ un pseudo expert donne une valeur fortement sous estimée et il faut batailler pour qu un expert auto agréé reprenne le dossier et côte le véhicule à sa juste valeur.
Bref à fuir... même pour quelques euros de moins par an le jeu n en vaut pas la chandelle!!!!</t>
  </si>
  <si>
    <t>delph-104731</t>
  </si>
  <si>
    <t>Malgré le nombre d'années d'assurance chez vous sans aucun accident celle-ci augmente d'année en année ce qui fait quelle heure actuelle je cherche une autre assurance</t>
  </si>
  <si>
    <t>florian-b-127238</t>
  </si>
  <si>
    <t>J'avais besoin de m'assurer dans la journée, grâce au site de Direct assurance j'ai pu le faire simplement sur mon téléphone. Je suis très satisfait de la rapidité du service et du prix correct.</t>
  </si>
  <si>
    <t>ladouce-64267</t>
  </si>
  <si>
    <t>Je vous en prie c'est une mutuelle à prendre. C'est que du N'importe quoi. Suis très déçu de santiane . Pas possibilité de faire une résiliation</t>
  </si>
  <si>
    <t>martine71-67462</t>
  </si>
  <si>
    <t>cliente depuis 3 ans, je suis satisfaite de cette mutuelle, les tarifs sont compétitifs, les remboursements rapides!le services client est agréable et répond de manière satisfaisant bien que le temps d'attente au téléphone soit assez long! le seul bémol c'est pour envoyer un courrier: on ne sait pas toujours à qui le faire ( santiane ou mutua gestion ou néoliane !)  le site est clair et facile sauf pour les devis où l'on doit appeler le gestionnaire par téléphone, dommage!un devis par internet serait plus facile!</t>
  </si>
  <si>
    <t>guillaume-s-134800</t>
  </si>
  <si>
    <t xml:space="preserve">Prix assez élevé
Vu les prestations et les services
Conseils téléphonique assez clairs
Un peu d'attente au téléphone
Problème de connexion au paiement </t>
  </si>
  <si>
    <t>moyeux-o-114108</t>
  </si>
  <si>
    <t>Je ne suis pas satisfait de l'offre multi-auto, il devrait être possible de renseigner des coordonnées différentes pour les différents véhicules assurés par le 1er souscripteur, une même personne ayant rarement plusieurs véhicules en sa possession.</t>
  </si>
  <si>
    <t>chipie-122719</t>
  </si>
  <si>
    <t>j'ai dû faire appel à l'assistance pour mon véhicule en panne. Le remorquage du véhicule a été très rapide et la voiture a été amenée à mon garagiste habituel dans l'après-midi. Dès le lendemain vers 11 h, mon véhicule était réparé. Je remercie la MACIF d'avoir été très rapide pour l'intervention et la personne que j'ai eu au téléphone était très aimable.</t>
  </si>
  <si>
    <t>farouck59-50596</t>
  </si>
  <si>
    <t xml:space="preserve">Très insatisfait après un sinistre l expert très arrogant 
venu sans même le devis 
et au final aucune indemnité, 
Après contestation, la charger du dossier aussi réticente que le soI disant expert m envoie un courrier par mail en s appuyant sur le rapport de l expert ,en effet pour ne pas payé tout est bon ,je quitte axa avec tout mes contrats et bon vent </t>
  </si>
  <si>
    <t>hureau-p-108365</t>
  </si>
  <si>
    <t>Pour l'instant, tout va bien, je suis satisfait. le devis en ligne s'est réalisé sans soucis malgré le fait que j'ai eu quelques difficultés avec mon email qui était mal renseigné</t>
  </si>
  <si>
    <t>shai-104095</t>
  </si>
  <si>
    <t>Ne souscrivez surtout pas !!! Certe l’es tarif sont légèrement plus bas que les autres assureurs mais croyez en mon expérience catastrophique vaut mieux payé 10 ou 15 euro par mois de plus chez un assureur de confiance que de souscrire chez eux le jour où vous aurez un sinistre même en raison ou une résiliation ou tout simplement un changement de véhicules ce sera le branle-bas de combat j’ai eu une montée de tension j’ai étais hospitalisé suite à 5 mois d’un acharnement d’échange téléphonique quasi quotidien qui n’a mené à rien...j’ai dû faire appel à un avocat et j’en passe vraiment vraiment ne faite pas l’erreur qu’on et nombreux a avoir faite au vu des commentaires je souhaite pas à mon pire ennemi de vivre le calvaire que j’ai vécu avec cet sois disan assurance qui n’en a que le nom vraiment</t>
  </si>
  <si>
    <t>illomaelo-121983</t>
  </si>
  <si>
    <t>Prix avantageux pour les jeunes même avec beaucoup de chevaux, à voir à cas d’accident. Je ne peux donc pas mettre toutes les étoiles tant que je n’ai pas vu leur réactivité et leur compétence.</t>
  </si>
  <si>
    <t>ouassima-c-131177</t>
  </si>
  <si>
    <t xml:space="preserve">Bonjour,
Le prix me convient je le trouve le moins cher du marché sur internet 
Et l’inscription et simple et efficace 
Cordialement Madame Chaou 
</t>
  </si>
  <si>
    <t>jeanick-c-114238</t>
  </si>
  <si>
    <t>Je suis satisfaite des prestations de la GMF. Qu'elles concernent l'assuré, les ayants-droits, l'auto, la maison, le travail. Ils sont très réactifs . Par ailleurs les produits financiers proposés sont très intéressants.</t>
  </si>
  <si>
    <t>poorcilla-m-124601</t>
  </si>
  <si>
    <t>je suis satisfait d'avoir complété mon assurance d'habitation rapidement et facilement avec des demandes simplifiés.
je recommanderais à mes proches d'y d’adhéré a votre services</t>
  </si>
  <si>
    <t>gloglo--127910</t>
  </si>
  <si>
    <t>Je remercie Rawane de sa gentillesse et de m'avoir bien renseigné sur un changement bancaire.Merci beaucoup pour les renseignements qui m'a proposé de faire.</t>
  </si>
  <si>
    <t>michaele-105578</t>
  </si>
  <si>
    <t xml:space="preserve">ai eu une expérience extrêmement mauvaise que je partage avec google et facebook en essayant d'assurer ma voiture auprès de votre entreprise.
J'ai demandé à 4 reprises si mon certificat de 15 ans de non-réclamation pour 55% de mes assureurs espagnols actuels était acceptable pour le même rabais avec vous.
À chaque fois, on m'a dit oui. J'ai donc procédé et payé&gt; 4 Février 2021PAIEMENT PAR CARTEDIRECTASSURANCE SURESNES 23 / 02- 452,58 €
Vous avez alors décidé que la déclaration espagnole n'était pas acceptable et avez prélevé 388,72 euros supplémentaires sur mon compte - sans demander mon autorisation, j'ai donc annulé l'assurance par courrier et par courrier électronique.
On m'a dit que vous rembourseriez 388,72 mais pas les 452,58!
Vous avez également écrit aujourd'hui -
En effet, nous avons déduit de votre cotisation annuelle la somme de 14,66 euros correspondant à la période d'assurance du 24/02/2021 au 05/03/2021, à laquelle s'ajoutent 43,30 euros de frais de gestion et 5,90 euros de taxe attentat.
Nous restons à votre disposition.
Merci de votre compréhension.
Cordialement,
Fatimazahra
Service Client Direct Assurance
Êtes-vous content de cela? 
Je peux comprendre la demande de 14,66 mais le reste? Est-ce ainsi que se comporte une entreprise réputée lorsqu'elle a commis des erreurs au téléphone avec un client potentiel?
</t>
  </si>
  <si>
    <t>04 avril 2017 suite à une expérience en avril 2017</t>
  </si>
  <si>
    <t>js21-53832</t>
  </si>
  <si>
    <t xml:space="preserve">Bonjour, je sors d'un appel téléphonique avec l'Olivier assurance. C'est scandaleux. J'explique : j'ai reçu la confirmation de ma résiliation d'assurance. Or ce jour, un prélèvement a été demandé par l'Olivier assurance sur mon compte. La personne que j'ai au bout du fil chez l'Olivier me dit la résiliation est bien prise en compte mais on a envoyé la demande de prélèvement au début du mois de mars. Au début du mois de mars, non mais franchement, j'ai reçu mon avis d'échéance fin mars avec une grosse augmentation sans raison car je n'ai pas eu d'accident. J'ai fait la résiliation dans les temps mais ils ont demandé le prélèvement avant même de m'envoyer le courrier et la personne au téléphone me répond qu'elle ne peut rien faire. J'exige le remboursement de la totalité de l'argent sous une semaine MAXIMUM sinon je déposerai un recours. Cordialement
</t>
  </si>
  <si>
    <t>jose-93624</t>
  </si>
  <si>
    <t>OU EST MON ARGENT????
Je suis bénéficiaire d'une assurance-vie Cardif souscrite par ma mère (contrat BNP Paribas Multiplacements 2 n° 01469721.0001). Au mois de janvier 2020 le dossier était complet et certains de mes freres ont reçu leur part. Apres plusieurs mails en demandant des explications, voila que le 21 juin ils me repondent que "Après vérifications, je relève que notre service dédié avait initié le virement en votre faveur, le 10 janvier 2020. Cela étant, l'opération n'a pas pu aboutir et j'en suis navrée.
Le service successions a procédé à une régularisation. Aussi, un virement d'un montant de X € vous a été adressé le 11 juin, intégrant la revalorisation et les intérêts de retard dus". Enfin, je me suis dit, victoire!! Victoire?? HAHAHAHA, NON... Toujours rien reçu, je renvois un autre mail...et grande surprise avec leur reponse: "Nous mettons tout en œuvre pour étudier votre demande et vous répondre dans un délai de 30 jours. Si l'étude du dossier nécessitait plus de temps, nous vous informerons par courriel de son état d'avancement et du délai supplémentaire nécessaire"
Etudier ma demande??? (comme si rien n'etait fait). Un délai de 30 jours pour me repondre??? Un délai supplementaire nécessaire???
Je ne comprends rien!!! Jusqu'a quand ils vont continuer a se moquer de nous???
Une honte!!! Lamentable!!!
Quelq'un me peut conseiller un avocat pour initier les demarches juduciares a l'encontre de cette bande de vo.....?</t>
  </si>
  <si>
    <t>de-araujo-f-114568</t>
  </si>
  <si>
    <t xml:space="preserve">ras continuez comme ca en espérant que la publicité et conforme a la réalité
accueil très agréable et disponible et professionnel charger de bons conseils 
bravo </t>
  </si>
  <si>
    <t>hugo-i-134321</t>
  </si>
  <si>
    <t>Je suis satisfait du service.. Le questionnaire est simple à suivre, tout est bien indiqué. Le tarif est modulable, nous pouvons prendre des options; Merci</t>
  </si>
  <si>
    <t>christophe--94552</t>
  </si>
  <si>
    <t>Je suis satisfait du service en ligne rapport qualité prix très abordable avec ce qui faut pour la sécurité des autres et de moi même je hâte d’être assuré chez vous</t>
  </si>
  <si>
    <t>gdyel-85641</t>
  </si>
  <si>
    <t xml:space="preserve">Nouveau client Néoliane il m'était impossible de contacter le cabinet de courtage (Net Courtage Assurances) pas au top.
J'ai réussi a entrer en contact avec Néoliane </t>
  </si>
  <si>
    <t>cyrillusone-55177</t>
  </si>
  <si>
    <t>Appel de l'assistance AXA pour une porte claquée, qui me met en relation avec un serrurier agrée. L'assistance m'annonce un prix, et me dit de rappeler mardi pour déclarer le sinistre. Mardi le service sinistre me dit qu'il ne prenne pas en charge le déplacement du serrurier pour une porte claquée. Pourquoi me mettre alors avec un serrurier agrée très cher?? Depuis que nous sommes chez AXA rien ne va!!</t>
  </si>
  <si>
    <t>Je suis victime d'un dégât des eaux actif par infiltrations depuis 18 mois. Mon mur est saturé d'eau. Je n'ai plus de placo, il y a des moisissures et des insectes. 18 mois de lutte avec un expert Axa qui clôturé le dossier à plusieurs reprises pour des remontées capillaires, des informations façade non garanties. À chaque fois je dois me battre pour faire d'ouvrir mon dossier. Axa refuse de faire des recherches pour savoir d'où vient l'eau. On me demande maintenant de faire des travaux sur mon toit sans savoir si l'eau provient du toit. La plateforme sinistre au Maroc à gestionnaires multiples est totalement inefficace et je suis seule avec mon sinistre. C'est l'enfer et je ne sais pas comment je vais m'en sortir.</t>
  </si>
  <si>
    <t>dodo--123098</t>
  </si>
  <si>
    <t>Attention ! même en longue maladie,  ils ne sont pas réglo à part de vous harceler pour formulaire médical 2 fois, je préviens mairie pour prochain appel d'offres ainsi que le conseil régional des Hauts de France.</t>
  </si>
  <si>
    <t>delobelle-j-109528</t>
  </si>
  <si>
    <t>super,tarif super, tous les services sont disponibles en ligne donc accessible à toute heure je recommande vraiment cette assurance, je la recommande à mes amis</t>
  </si>
  <si>
    <t>aubain-122200</t>
  </si>
  <si>
    <t xml:space="preserve">
J’ai été accueilli au téléphone par Emeline  et je suis tout à fait satisfait de la pertinence de ses réponses et de son aide comme de l’amabilité de ses propos</t>
  </si>
  <si>
    <t>chtiluc-80299</t>
  </si>
  <si>
    <t>Pour Nadège</t>
  </si>
  <si>
    <t>gilles-p-125864</t>
  </si>
  <si>
    <t>Je suis satisfait du service
Les prix me conviennent
Simple et pratique
J'ai connu Direct Assurance par publicité sur les chaînes de télévision
Je suis très satisfait.</t>
  </si>
  <si>
    <t>mmz-97562</t>
  </si>
  <si>
    <t xml:space="preserve">La simulation ne correspond pas au prix final. Explication : comme j'étais déjà assuré chez eux pour une autre voiture que j'ai vendue, je ne pouvais pas bénéficier du prix annoncé dans la simulation (prix d'appel pour les nouveaux clients) ! 
Sauf que cette condition n'apparaît nulle part ! 
Résultat, je dois payer 20 % de plus ! </t>
  </si>
  <si>
    <t>loujen-130792</t>
  </si>
  <si>
    <t>Je suis assuré depuis 3 mois et, n'ayant pas encore reçu ma nouvelle carte, j'ai téléphoné.
J'ai été très bien accueilli par Widad qui m'a renseigné sur l'envoi et m'a fait parvenir immédiatement les cartes à jour de mon épouse et de moi;
Merci</t>
  </si>
  <si>
    <t>dom9-85849</t>
  </si>
  <si>
    <t>j 'ai effectué un versement en novembre 2019, nous sommes le 13 janvier 2020 EST TOUJOURS PAS CREDITE SUR MON COMPTE que faire injoignable au  tel</t>
  </si>
  <si>
    <t>marc-david-123517</t>
  </si>
  <si>
    <t>Satisfait du service et pratique. Accueil en agence agréable et toutes les réponses aux questions posées sont claires. Service rapide sans trop d'attente.</t>
  </si>
  <si>
    <t>wilfried-b-125862</t>
  </si>
  <si>
    <t>je ne peux pas me prononcer sur le service vue que je n'ai encore bénéficier de rien.
pour ce qui est du tarif. c'est correct, à voir si l'assurance est à la hauteur.</t>
  </si>
  <si>
    <t>yann-98774</t>
  </si>
  <si>
    <t xml:space="preserve">Le prix de mon contrat auto croît d'années en années malgré une exemplarité certaine sur la route. Je n'ai été impliqué dans aucun accident de la route en trois ans chez eux. J'ai donc décidé d"aller voir ailleurs, chez un assureur qui me propose un tarif moitié moins cher.
Cependant, Axa est malin. Ils retardent la délivrance du relevé d'informations, indispensable à une suscription chez ledit nouvel assureur. Ça fait 3 semaines que j'ai effectué ma demande. 
J'effectue ma première demande du fameux relevé le 24 septembre sur mon espace client, et reçois la confirmation que ma demande a été prise en compte et que je recevrai le relevé d'information par courrier. Bien. 
Deux semaines passent, pas de relevé d'information. Je les contacte par téléphone, la dame me rétorque qu'ils m'ont appelé le 24 septembre (le soir même de ma demande), pour me demander si j'avais bien demandé à recevoir un relevé d'information et comme je n'ai pas répondu à cet appel, ils ont laissé ma demande en statut quo... No comment.
Soit. Je refais ma demande, elle me répond que mon relevé d'information arrivera sous trois jours ouvrés. Nous sommes une semaine après, rien. Bien entendu le devis que j'ai effectué ailleurs va sur son terme. Malin, malin, Axa. 
En fouillant sur internet, j'ai remarqué que ma situation, quant à ce fameux relevé d'information, n'est pas isolée. L'obtenur est un véritable chein de croix. 
C'est d'autant plus drôle qu'en 3 ans et demi de contrat, je n'ai jamais fait appel aux services d'Axa. C'est finalement lorsque je souhaite aller voir ailleurs qu'ils me causent du tort et confirment ainsi mon envie.. d'aller voir ailleurs. </t>
  </si>
  <si>
    <t>thibaudeau-k-133883</t>
  </si>
  <si>
    <t xml:space="preserve">je suis satisfait du service le prix me convient l'inscription simple et facile les documents sont bien lisible. 
mais petit problème dans les questions pour le devis </t>
  </si>
  <si>
    <t>mnewco00-61696</t>
  </si>
  <si>
    <t>Je suis en attente d'un remboursement sur une facture de lunette depuis juillet 2016!!! Malgré mes appels réguliers (quasiment tous les mois) rien n'avance. Je raconte toute l'histoire à chaque fois que j'appelle, à chaque fois le dossier est transmis à la "gestion" et rien ne se passe. Mes interlocuteurs me demandent régulièrement des documents que j'ai déjà envoyé. Il n'y a aucun moyen d'être mis en relation avec un responsable ou avec une personne ayant le pouvoir de faire avancer le dossier. C'est scandaleux.</t>
  </si>
  <si>
    <t>boubou76-101986</t>
  </si>
  <si>
    <t>direct assurance prend ses clients!!! meme les bon *bonus 50% depuis plus de 13 ans*pour des pigeons !!! la 1er année bon prix d appel 2 éme année plus 8% D  AUGMENTATION,??? réponse donner  c est normal  c est pour attirer le client*bien vue* cette augmentation représente 4 fois l augmentation des autres assurance aprés plusieurs réclamation rien n a était fait !!! aucun geste commerciale; honteux;;;; je prend note</t>
  </si>
  <si>
    <t>ericc-114425</t>
  </si>
  <si>
    <t>Résiliez votre contrat et faites des économies.
Je résilie mon contrat "Assurance Association" suite à non réponse de mon assureur ALLIANZ  à une demande de gel de cotisation suite au COVID. Au lieu de me répondre elle m'a envoyé une lettre de mise en demeure. J'ai donc consulté la concurrence pour trouver un tarif 2,5 fois moins cher, chez MACIF.
C'est le 3ème contrat que je sors de chez eux pour tarif excessif.</t>
  </si>
  <si>
    <t>felix-76797</t>
  </si>
  <si>
    <t>simple rapide et efficace, pleinement satisfait de leur prestations</t>
  </si>
  <si>
    <t>fed0r06-87202</t>
  </si>
  <si>
    <t>Vehicule au tiers, a pris l'eau lors d'inondations classes catastrophe naturelle: aucune indemnisation (meme s'il sont a priori dans leur droit) ni aucun geste commercial alors que je suis client depuis longtemps et jamais aucun sinistre. Quand il s'agit d'indemniser, ya plus personne.</t>
  </si>
  <si>
    <t>artim-s-113839</t>
  </si>
  <si>
    <t>Prix raisonnable et très rapide à assurer, les informations sont très simples et rapide à entrer, pour une première moto je trouve les prix parfaitement bien.</t>
  </si>
  <si>
    <t>machine-117169</t>
  </si>
  <si>
    <t>Pas contente de cette Mutuelle. Pas de décrochage téléphone... jamais de réponses.Et on  ne peut voir vraiment ses remboursements, impossible d'accéder au tableau ..; et la S Sociale dans son tableau marque "simplement " les informations ont été transmises à votre Mutuelle"  !!!!!  .......  Vraiment, je ne reprendrai pas cet organisme. Nous payons la mutuelle santé chaque mois et personne n'est jamais là pour nous renseigner .. vraiment, ce n'est pas normal. Très mécontente.</t>
  </si>
  <si>
    <t>michel-l-122131</t>
  </si>
  <si>
    <t>Je vous informe dès maintenant que j'emménagerai vers le 15/10/2021 dans une résidence "Maison Helena" située dans la commune de La Mézière près de Rennes (35).</t>
  </si>
  <si>
    <t>naomie-f-136497</t>
  </si>
  <si>
    <t xml:space="preserve">Bien  bonne assurance contente du suivie 
Merci à votre équipe 
Je recommande votre assurance je ne ne suis pas dessus par cet assureur 
J’y ai aussi ma mutuelle </t>
  </si>
  <si>
    <t>mathias-k-115638</t>
  </si>
  <si>
    <t>j'ai eu un accident dont je n'était pas responsable,  mais j'étais mal conseillé par les assistants de direct assurance, en conséquence j'ai supporté tous les frais</t>
  </si>
  <si>
    <t>14 octobre 2021 suite à une expérience en janvier 2021</t>
  </si>
  <si>
    <t>couillou-137430</t>
  </si>
  <si>
    <t xml:space="preserve">Ne pas oublier que l'assurance est obligatoire.
De ce fait l'on n'a pas le choix. 
Mais sur les prix oui
Ainsi que sur la qualité/prix.
Il me semble que la fidélisation doit être récompensée. Comme le fait d'être prudent. 
</t>
  </si>
  <si>
    <t>sylvain-m-137371</t>
  </si>
  <si>
    <t xml:space="preserve">Un contrat très simple à mettre en place, une mise en place rapide et des tarifs compétitifs vis à vis de l'ensemble des offres proposées sur différents supports.
</t>
  </si>
  <si>
    <t>rossignol-e-137364</t>
  </si>
  <si>
    <t>Vous avez un bon rapport prestations / prix.
J'ai pu comparer avec mon assurance actuelle et apprécier une réduction de 210 € avec les même garanties.</t>
  </si>
  <si>
    <t>hb-116771</t>
  </si>
  <si>
    <t>je ne recommande pas cette assurance vous verrai avec le temps il ont des pratique pas très légale. cette assurance abuse pour soutire de l'argent aux consommateur</t>
  </si>
  <si>
    <t>carl-59909</t>
  </si>
  <si>
    <t>Fonctionnaire de Police en invalidité depuis plus d'un an, j'avais opté pour la garantie maintien de salaire et primes. Après diverses expériences compliquées avec d’autres assureurs, je m'attendais à un parcours du combattant pour les indemnités et pour avoir un interlocuteur. Bien au contraire, j'ai été surpris de la qualité de prise en charge. Du coup je recommande à tous</t>
  </si>
  <si>
    <t>dylan--s-130132</t>
  </si>
  <si>
    <t>Bonjour je n’ai pas d’avis particulier étant donné que c’est la première assurance à laquelle je souscrit. Elle semble correct au vue de ce que propose la concurrence, à voir dans le temps</t>
  </si>
  <si>
    <t>rehm-l-121141</t>
  </si>
  <si>
    <t>Parfait Très bon accueil, avec une bonne commerciale. Le prix a changé un peu à la fin mais du au modification du contrat. Bien expliqué par le commercial !</t>
  </si>
  <si>
    <t>laurence-m-122470</t>
  </si>
  <si>
    <t>je suis très contente du tarif auto
et le service client très gentil 
et ils sont a notre écoute
le service internet et très bien expliquer  et facile</t>
  </si>
  <si>
    <t>chetman-101252</t>
  </si>
  <si>
    <t>Les prestations sont ni plus ni moins bonnes qu'ailleurs, sauf sur tout ce qui est dentaire où là les remboursements sont minables. Mutuelle très chère (autour 2,5% du salaire brut d'un prof). Accueil en agence très désagréable, service client catastrophique. Et de plus en plus d'erreurs dans les remboursements (vérifiez vos relevés !). Ca n'est plus la mutuelle de qualité qui était montrée en exemple il y a 20, 30 ans ou plus. Adossée désormais à un gros consortium, c'est devenue une mutuelle comme les autres.</t>
  </si>
  <si>
    <t>mimi-68410</t>
  </si>
  <si>
    <t>Très agréable et réactive ! Mélanie m'a bien conseillée et guidée pour le choix du contrat complémentaire santé le mieux adapté pour ma fille en fonction de son âge et ses besoins.</t>
  </si>
  <si>
    <t>13 juillet 2019 suite à une expérience en juillet 2019</t>
  </si>
  <si>
    <t>mathilde-77598</t>
  </si>
  <si>
    <t>Attention a cet assureur qui est totalement incompétent, qui ne communique pas avec vous et vos autres assurances.</t>
  </si>
  <si>
    <t>yalou-81244</t>
  </si>
  <si>
    <t>merci a la MAAF de m'avoir fait l'avoir du montant mensuel de mon assurance auto tenant compte du confinement pour le mois de MAI 
cet avoir a été effectué suite a ma demande par mail</t>
  </si>
  <si>
    <t>david-m-102509</t>
  </si>
  <si>
    <t>Je suis satisfait, c'est rapide pratique et j'ai eu une réponse a ce que je cherchais très rapidement. je conseil cette assurance les prix sont interessants.</t>
  </si>
  <si>
    <t>phil91-60120</t>
  </si>
  <si>
    <t>service client déplorable.... plus de 3 semaines que j'attends le déblocage d'une avance et PERSONNE ne me répond, malgré de nombreuses relances et appels. J'envisage de placer mon argent ailleurs !</t>
  </si>
  <si>
    <t>aucun-126134</t>
  </si>
  <si>
    <t>vous refusez une personne qui était assuré chez vous qui veut rester avec vous merci c'est tout ce que je veux vous dire merci de votre aimable compréhension</t>
  </si>
  <si>
    <t>coline-l-138748</t>
  </si>
  <si>
    <t xml:space="preserve">Les prix sont chers pour une personne en situation d'invalidité... 
Mais bon c'était l'assurance qui correspond le plus aux besoins de ma mère, alors pas le choix. </t>
  </si>
  <si>
    <t>frederic-p-129936</t>
  </si>
  <si>
    <t xml:space="preserve">Le prix me convient et simple à documenter. Je pense assurer mes autres véhicules ( mégane cc et espace 3 )et propriétés ( maison principale, maison secondaire et appartement locatif ) chez vous. 
Peux être un petit geste commercial? </t>
  </si>
  <si>
    <t>christel-100468</t>
  </si>
  <si>
    <t xml:space="preserve">Renseignements par téléphone au top
Site internet bien
Seul bémol certaines fois lorsque je dois transmettre plusieurs  documents sur le site je ne peux transmettre qu’une feuille et pas plusieurs </t>
  </si>
  <si>
    <t>audreyrob-81032</t>
  </si>
  <si>
    <t>Très mauvaise expérience. 
Le dossier a été très mal suivi pendant plus de 5 mois pour qu'il ne soit ensuite plus possible de le mettre en place car la date anniversaire était dépassée! Les informations doivent être répétées, des erreurs dans les dossiers et les dates... comme si mon conseiller n'avait jamais fait ça de sa vie.
J'ai ensuite été prélevée d'une assurance que je n'ai même pas! 
Et on me répond que le remboursement n'aura lieu que dans un mois.
Tout simplement inadmissible.</t>
  </si>
  <si>
    <t>nakam-68802</t>
  </si>
  <si>
    <t>Difficile de comprendre la direction prise par le groupe, voyez plutôt: véhicule citadin assurée depuis maintenant 9 ans, zéro sinistre depuis toujours.
Cette année mon "geste commercial" (17 euros) acquis l'année derniere disparu, augmentation d'environ 5% de ma prime auto, parrainage d'un proche sur cette année 2018 certes j'ai bien obtenu les 30 euros, mais................donner d'un coté pour mieux reprendre de l'autre?.
Pour l'année 2019 mon frangin voulait changer sa compagnie d'assurance moto pour éventuellement rejoindre le groupe Eurofil..............A MEDITER!!!</t>
  </si>
  <si>
    <t>rem3422-48922</t>
  </si>
  <si>
    <t>Tres bon assureur, je n’ai jamais eu de problème avec eux. Je serais aussi ravi d être votre parrain et vous bénéficierez d un mois gratuit. Pour cela vous pouvez me contacter afin que je vous envoie une invitation. rem3422@hotmail.com</t>
  </si>
  <si>
    <t>03 décembre 2016 suite à une expérience en décembre 2016</t>
  </si>
  <si>
    <t>agnes-49852</t>
  </si>
  <si>
    <t>Que faire ? ma maison a brûlé en octobre 2015. Plus d'un an après, l'expert mandaté par la MAAF  n'a pas rendu ses conclusions.</t>
  </si>
  <si>
    <t>bertrand-c-106882</t>
  </si>
  <si>
    <t>Très très difficile d'accéder à son espace personnel, l'adresse internet introuvable, mal renseignée. Grosse galère à chaque fois, c'est PAS CLAIR. du tout. Si l'adresse internet était mieux faite, plus facile à trouver, vous auriez plus de clients c'est certains car  vos prix sont attractifs.</t>
  </si>
  <si>
    <t>marie-63405</t>
  </si>
  <si>
    <t>je trouve tres interessant les prix  et l accueil  super genial telephonique  .........</t>
  </si>
  <si>
    <t>dylan-90674</t>
  </si>
  <si>
    <t xml:space="preserve">Je suis satisfait de vos service actuel merci à vous de vos offre.Les offres sont intéressantes il faut maintenant que je réfléchisse à savoir si je la prend ou non.
</t>
  </si>
  <si>
    <t>napa-58421</t>
  </si>
  <si>
    <t>15 ans d'assurance, JAMAIS UN SEUL INCIDENT DE PAIEMENT et ils me virent comme une merde. Sans raison, sans explication.</t>
  </si>
  <si>
    <t>camulus-53597</t>
  </si>
  <si>
    <t>Par exemple, devis pour frais dentaire (prothèses) plus de 4200€ et je n'ai débourser que 12.70€ , 4 paires de lunettes (Affelou) pour mon épouse et moi,montant totale plus de 800 € prise en charge en totalité !!!</t>
  </si>
  <si>
    <t>django-65173</t>
  </si>
  <si>
    <t>Service gestion sinistre incompétent et injoignable...
Après une panne assistance injoignable pendant plus de 30min au bord de la route...retour à pied...après Reclamation chèque cadeau de 50€ ??
Après accident sans tiers sur parking alors que je suis tout risque l’expert dit que le choc est trop bas et refuse les réparations...depuis service sinistre injoignable et uniquement des mails automatiques qui disent qu’on va me recontacter mais en vain 
J’essaye de resislier à présent mais ils ne m’envoient jamais mon relevé d’informaction...
Fuyez cette assurance qui vous attire sur les tarifs et fait beaucoup de pub mais devrait embaucher du personnel... et arrêter de prendre ses assurés pour des imbeciles</t>
  </si>
  <si>
    <t>jean-michel-d-107511</t>
  </si>
  <si>
    <t>tres bon service qualité et rapidité a l ecoute et tres professionnelle assuré depuis de nombreuses années toujours aussi satisfait des services proposés</t>
  </si>
  <si>
    <t>jmg974-87761</t>
  </si>
  <si>
    <t>Attention. Vous avez a faire à un assureur SURAVENIR qui aime encaisser les primes pour s'enrichir tant que vous n'avez pas de sinistre. Ca fait sourire et ca confirme la réputation de cet assureur. Au 1er bris de glace sans aucun autre sinistre pendant 5 ans il vous résilie sous le prétexte "d'aggravation du risque" laissez moi rire. Le code des assurances prévoit que nul ne peut s'enrichir injustement aux dépens d'autrui. C'est justement ce que fait cet assureur sur notre dos. Ca vous surprend ?? Si vous voulez l'enrichir alors souscrivez chez eux. Moi je les quitte à leur demande. Merci car j'ai trouvé bien moins cher ailleurs à la concurrence.</t>
  </si>
  <si>
    <t>jean-christophe-n-134678</t>
  </si>
  <si>
    <t>Le service est rapide et le site bien conçu .Tarif compétitif avec réduction durant le Covid.( Tout le monde ne le fait pas ).
Par contre je n’ai jamais eu de sinistre à gérer , je ne peux pas donner mon avis à ce sujet.</t>
  </si>
  <si>
    <t>lobet1-62197</t>
  </si>
  <si>
    <t>je souhaiterai faire une demande de rachat partiel via l espace client ( étant mal entendant je ne peux pas recevoir d appel ni émette ) cependant je pouvais faire un retrait partiel via le site axa assurance au dernière nouvelle impossible de le faire apres plusieurs mail j apprend que mon mandataire est décédé le conseiller en charge refuse de faire mon rachat alors que je lui ai envoyé RIB et tout cependant je souhaite quitter avec toutes ma tune AXA ASSURANCE
Cordialement
 LOBET</t>
  </si>
  <si>
    <t>pierrot-88640</t>
  </si>
  <si>
    <t>a éviter, service client peu aimable et n'étant pas à l'écoute.</t>
  </si>
  <si>
    <t>hahno-57411</t>
  </si>
  <si>
    <t>J'ai failli signer chez Macif.je cherchais une assu auto. signature electronique impossible sur le site, par telephone il fallait prendre une prevoyance en plus (dont je n'ai nulle besoin - vente forcée), en agence désagréable et non serviable et formalités beaucoup plus complexes qu'annoncées par téléphone. bref j'ai failli signer chez Macif. heureusement y avait Maaf à coté</t>
  </si>
  <si>
    <t>je-n-en-ai-pas-106368</t>
  </si>
  <si>
    <t>je remerci la personne que je viens d avoir au telephone tres agreable et m avoir dit tout ce que je voulais savoir  a part c tres long pour vous avoir au telephone</t>
  </si>
  <si>
    <t>oualid-58083</t>
  </si>
  <si>
    <t>Devis  fait en ligne.paiement 2 mois plus les frais 60e. Je nai jalais recu la carte verte. Je me suis tretracte au bout de 5 jours apres avoir lu les divers commentaires et depuis le 29 aout jattend le remboursement. Malgré plusieur courrier et email rien.il ne me reste plus qua saisir le mediateur et acpr nous verrons bien ce que cela donne. Un bon conseil fuyez cette assureur qui nen ai pas un</t>
  </si>
  <si>
    <t>assaimpla-63192</t>
  </si>
  <si>
    <t xml:space="preserve">J'ai travaillé plus de 20 ans pour le même employeur . Des mutuelles d'entreprises j'en ai vu passer avec quelques couacs mais rien d' insurmontable . Mais là avec Harmonie mutuelles c'est la cata. Licenciée pour inaptitude physique j'ai en théorie bénéficié de la portabilité de mes droits . Mon ancien employeur a fait toutes les démarches en ce sens . Hospitalisée récemment pour une infection dentaire importante j'ai en suite fait réaliser des soins chez un dentiste . Ne voyant arriver aucun remboursement je suis allée sur le site de cette compagnie . Là je découvre la mention réaliser ma portabilité . Je suis les instructions pour le moins opaques et je transmets mon changement de situation . Plusieurs jours se passent et je ne reçois aucun accusé de réception de mes documents transmis . Je me rends alors à leur agence qui m'informe que je ne serai pas remboursée des frais réalisés car j'ai omis de déclarer mensuellement ma situation . MAIS personne ne m'avait informée qu'il fallait s'exécuter de cette manière et je vous mets en défi de trouver l'info sur le site . Face à cet argument l'agent me répond que toute façon je ne serai pas remboursée des frais avancés car la mutuelle n'a pas mon R.I.B . Ho mais de qui se moque-t-on ? Il a été transmis lors de la souscription par mon entreprise ! Devis dentaire refusé alors que celui-ci est des plus raisonnables . Je n'ai jamais vu cela de ma vie .Je me réserve le droit de donner suites pour non services rendus alors que je paye toujours à l'heure qu'il est mes cotisations ! Je ne me contacterai pas via facebook pour régler cela . Pas envie de faire de la pub gratos en plus !Mes anciens collègues peuvent chacun leur tour témoigner de tas de désagréments depuis que cette mutuelle nous a été imposée .
</t>
  </si>
  <si>
    <t>jcs21-101672</t>
  </si>
  <si>
    <t>tout va bien quand vous n'avez rien à demander ou vous n’attendez rien. cela ce complique dés que vous demandez quelque chose. délais trés long, aucune considération de l'assuré, pas de prise en compte des demandes. mutuelle à éviter</t>
  </si>
  <si>
    <t>marcelou-22061</t>
  </si>
  <si>
    <t>je trouve que l augmentation  des tarifs,  auto maison, sans sinistre à échéance et de plus  en plus importante, avant c était quelques euros , maintenant  en moyenne 25 à 30 euros , les salaires et retraites n augmentent plus , surtout les retraites qui ont même tendance à baisser dans la fonction publique d état . On ne comprend pas bien ces augmentations</t>
  </si>
  <si>
    <t>iano-v-118037</t>
  </si>
  <si>
    <t>Je suis good with the service its fast and cheap alors je vous conseille d'assurer tous vos véhicule avec eprel moto ça vous permet de faire plus d'économie</t>
  </si>
  <si>
    <t>elly-95117</t>
  </si>
  <si>
    <t>Je suis actuellement cliente direct assurance pour mon véhicule actuel. Le tarif annoncé me semble très cher, presque 700 euros d'écart, cela mérite réflexion ...et analyse des prix chez la concurrence.</t>
  </si>
  <si>
    <t>cloooooo-76918</t>
  </si>
  <si>
    <t xml:space="preserve">Je recommande vraiment cette assurance auto. J'ai récemment eu un accident, j'ai directement eu une voiture de prêt et ce dans les plus brefs délais. Ils sont très professionnels et compétents. 
Après avoir été prélevée mensuellement, j'ai contacter mon assurance pour leur signaler que je vivait désormais dans une propriété privée avec un garage fermée (assurance du coup moins chère mensuellement) chose qui n'était ne l'était pas avant , j'ai par la suite reçu sur mon compte la régularisation/ l'écart entre mon ancienne situation et celle actuelle pour ce mois ci. Ils ont eux mêmes prit l'initiative de me rembourser la différence, et je les félicites pour ce professionnalisme. C'est tellement plaisant de ne pas avoir à passer sans arrêt son temps au téléphone pour des bêtises... Bravo à eux </t>
  </si>
  <si>
    <t>avocats-109864</t>
  </si>
  <si>
    <t>Assurance a éviter  sont bon que a encaisser les cotisations quand un sinistre ils font attendre des mois et au final il cherche une faille pour pas régler le sinistre    obligé de partir en contre expertise et de prendre un avocat  bravo la MATMUT  il assure   !!!!     Personne qui travaille son  désagréable et raccroche rien de pro</t>
  </si>
  <si>
    <t>bernadette-a-110784</t>
  </si>
  <si>
    <t xml:space="preserve">satisfaite du service et du prix 
site très pratique et simple d'utilisation 
satisfaite dans l'ensemble de l'utilisation sur le site ..
cordialement </t>
  </si>
  <si>
    <t>pp-68559</t>
  </si>
  <si>
    <t>En cas d'accident Pacifica vous encourage vivement à transférer notre véhicule pour sa réparation,  dans le garage de son choix ( prix certainement négociés pour que le sinistre coute le moins possible) ma franchise était de 560 euros mais par une assurance souscrite chez
mon concessionnaire, j'avais une prise en charge de 500 euros à condition de réparer le véhicule chez eux. Cest ce que j'ai fait.  Le jour de la réparation mon garagiste n'ayant aucune consigne  pour le paiement j'ai avancé le prix total de la réparation.  Quelques jours après,  n'ayant aucune nouvelle de Pacifica j'ai appelé le gestionnaire de mon sinistre. Lui expliquant la situation il a refusé catégoriquement d'appeler mon garagiste pour lui donner la marche a suivre en me disant " débrouillez seul " 
Depuis bientôt 1 mois je n'ai toujours pas reçu le compte-rendu de ma prise en charge !!</t>
  </si>
  <si>
    <t>roger-f-125618</t>
  </si>
  <si>
    <t xml:space="preserve">
satisfait  des relations , personnel compétent,  prix compétitifs ,  rapidité  pour  établir devis  et  la concrétisation  des contrats / cordialement //</t>
  </si>
  <si>
    <t>saddam-s-105760</t>
  </si>
  <si>
    <t>Je sui satisfait du service et de la rapidité du traitement des dossiers.
Les prix sont très attractif et intéressant.
Je recommanderai à mon entourage cette assurance.</t>
  </si>
  <si>
    <t>noctua59-60257</t>
  </si>
  <si>
    <t>leur politique de tarifs est de moins en moins attractive
et j ai peur de devoir partir ailleurs si ca continue
ma prime est passée de 500euros à 617 euros en 3ans  alors que je n ai eu aucun sinistres!!!</t>
  </si>
  <si>
    <t>basptiste-c-107582</t>
  </si>
  <si>
    <t>si ma banque accepte votre assurance je serais satisfait. Donc je suis dans lattete de la validation de ma banque. Espérons que ma banque soit d'accord</t>
  </si>
  <si>
    <t>hubert-l-129746</t>
  </si>
  <si>
    <t>Je suis très satisfaite de la prise en charge dés mon premier contact réalisé avec monsieur Philippe TUART, ainsi que des autres contacs qui ont suivis.</t>
  </si>
  <si>
    <t>aurelie-d-127810</t>
  </si>
  <si>
    <t>Mon devis était rapide et simple à réaliser et le prix était intéressant. J'ai profité de l'offre MULTIDAYS pour changer d'assurance auto pour mon véhicule.</t>
  </si>
  <si>
    <t>lavande--114973</t>
  </si>
  <si>
    <t>Mutuelle sans interlocuteur, une plate forme qui répond lorsqu'elle répond. Pas de ligne directe vers un conseiller, quasiment pas d'agences.... Et les remboursements ne sont pas satisfaisants... Que dire? Ils piègent tous les jeunes enseignants à adhérer. Or nous sommes totalement libres de choisir une mutuelle. Personnellement j'ai été très déçue. Et pour moins cher il y en a pas mal qui se sont bien adaptées aux médecines douces. La MGEN ne rembourse rien, même les consultations ostéo ne sont pas intégralement remboursées...</t>
  </si>
  <si>
    <t>egor58-90315</t>
  </si>
  <si>
    <t>Suite à un sinistre non-responsable en septembre 2019, je n'ai aucun remboursement à ce jour concernant la moto et le casque. Seul le service corporel m'a indemnisé, le service matériel fait preuve d'un immense talent pour jouer les incompétents à chaque appel téléphonique et ne sait manifestement pas utiliser les mails. J'ai beau contacter le courtier ou le service matériel, je n'arrive pas à obtenir de réponse. Cela devient pesant et je trouve cette attitude particulièrement scandaleuse pour un assureur pourtant compétent dans d'autres domaines.
Il semblerait qu'un(e) certain(e) Dominique soit à même de résoudre ce genre de différent, j'espère qu'il (elle) prendra en considération mes propos.
Bien cordialement</t>
  </si>
  <si>
    <t>marrotte-12579</t>
  </si>
  <si>
    <t>JE NE ME PRONONCE PAS CAR JE TROUVE D'UNE PART QUE LES PRIX SONT ENCORE EXECIFS ET QUE JE N'AI PAS ENCORE EU DE LITIGES A REGLER AVEC L ASSURANCE . cordialement</t>
  </si>
  <si>
    <t>jaubers-101380</t>
  </si>
  <si>
    <t xml:space="preserve">
quand vous souscrivez ils vous promettent tout , après plus possible de les joindre au téléphone , ou alors un stagiaire après 50 minutes d'attente , qui vous remet en attente pour aller explique votre demande , justifiée et contractuelle  je précise  là on en est à peu près à 1h30 en ligne ( prévoyez de recharger votre téléphone avant de le les appeler) le stagiaire vous remercie d'avoir patienté et que c'est ok , il vont rembourser selon votre contrat ,
les semaines passent et aucun remboursement , ils se foutent du client . j'ai au début pensé que c'était de l'incompétence de leur part mais maintenant  j'en doute . vous souscrivez option 4 sur 4  plus l'option renfort confort mais ils remboursent selon l'option 1 le minimum . une seule solution  résilier et changer de mutuelle .
Merci de votre compréhension,</t>
  </si>
  <si>
    <t>coatmeur-123267</t>
  </si>
  <si>
    <t>Bonjour,
Nous tentons de souscrire un contrat d'assurance emprunteur dans le cadre d'un prêt relais qui ne durera que 3 jours. Les démarches ont commencé sur internet le 12 mai, nous sommes le 13 juillet, dans 3 semaines nous signons l'acte de vente, notre dossier est toujours en attente, ils ont égaré tous les documents  (nous n'avons pas fait de photocopie, grosse erreur). Sur les plateformes, personne ne sait jamais rien, les courriers mettent des semaines à nous parvenir, nous les complétons mais cela n'avance pas plus ! Notre banque, la Caisse d'Epargne, n'a pas d'interlocuteur privilégié, ce n'est pas mieux.
Nous sommes scandalisés par la gestion de notre dossier, ne mérite même pas 1 étoile.</t>
  </si>
  <si>
    <t>ismail-95007</t>
  </si>
  <si>
    <t>Je la déconseille fortement, ma situation est : Je suis tombé en panne en pleins milieu de nul part vers minuit, j'appelle mon assurance on m'informe que le dépanneur arrive dans un peu prés 2H, jusqu'à 6H30 du matin je suis toujours entrain d'attendre le dépanneur qui n'est toujours pas venu, j'appel à plusieurs reprise l'assurance y'a pas de suivi à chaque fois la conseillère avec qui je parle me demande d'attendre et me passe une autre conseillère qui n'assure pas non plus son devoir. 
en un an de contrat la seule fois où j'ai eu besoin de mon assurance je ne la trouvais pas, si c'était pour repayer ou me vendre un autre service qui malheureusement que des paroles en l'aire, là on trouve bien les gens compétents pour le faire, mais pour assumer ses devoirs vis à vis à nous qui sommes ses clients là on est plus dans oui on va vous recontacter.
J'ai toujours les appels avec toutes les conseillères enregistré plus les échanges avec le dépanneur par whatsapp.
Conclusion 3 conseillères avec qui j'ai parlé sont incompétentes, pas de suivi, pas de service. 
Je déconseille fortement cette assurance.</t>
  </si>
  <si>
    <t>christo-117796</t>
  </si>
  <si>
    <t xml:space="preserve">J'ai résilié mes deux contrats (habitation,et auto) en janvier 2021 car j'en avais assez de voir les primes prendre 10 % par an et ce malgré aucuns sinistre .
Et depuis je suis harcelé par cette assurance pour me faire payer la totalité de la prime habitation que j'ai résilié ils ont fait appel à un service de recouvrement donc j'ai fait appel au médiateur .
J'en ai assez car leur système est assez simple ils vous harcèlent jusqu'à se que vous payez , même si les démarches ont été faites dans les formes.
</t>
  </si>
  <si>
    <t>papounetrobert-97084</t>
  </si>
  <si>
    <t xml:space="preserve">Puisque je n'obtiens pas de réponse à mes multiples courriers depuis 2 mois, je demande sur internet si la macif accepterait de répondre à mes demandes ???
pourquoi la personne à la macif st bonnet de mure à refusée de prendre mon constat, (refus de l' adversaire de signer le constat donc le mien pas valable ?????,malgré le nom et l' adresse de celui-ci qui est aussi à la macif pas valable car pas  identifié ???? voir avec la police ???) , ensuite j'attends toujours de savoir si je peux ?  Faire réparer la  rayure de ma portière, je suis pourtant tous risques, mais personne ne parle de ma réparation, si je peux la faire ?je n'ai pas vu un expert, pourquoi ??? cela me semble vraiment anormal, y aurait' il  un blocage de certaines personnes ???Je n'avais jamais eu de problème avec mon assurance , mais maintenant j' étudie d'autres contrats pour m'assurer ailleurs
</t>
  </si>
  <si>
    <t>jean-pierre-132645</t>
  </si>
  <si>
    <t>Souscription rapide et bon tarifs surpris qu'il n'y ai pas une application à charger pour naviguer dessus et s'informer des autres services et produits et  prix</t>
  </si>
  <si>
    <t>khier-m-122793</t>
  </si>
  <si>
    <t>Si je suis encore chez L’olivier assurance c’est grave à des gens comme Nabil que j’ai eu hier entre 15h et 16h il est très accès satisfaction client, il est juste parfait !</t>
  </si>
  <si>
    <t>jeanmi-99829</t>
  </si>
  <si>
    <t xml:space="preserve">Très mauvaise assistance juridique. Fonctionnement mutualiste qui ronronne sans réelle implication pour ''défendre''  le client mutualiste.
Bonus en trompe l'oeil et suppression partielle au 1° sinistre mineur.
</t>
  </si>
  <si>
    <t>ophelie07300-97282</t>
  </si>
  <si>
    <t xml:space="preserve">À fuir. 
Contrat assurance auto signé le 18/06/20 avec offre 3 mois remboursé. 
Accident non responsable le 6/08/2020 véhicule part en épave. 
Au final ne rembourse pas les mois que j ai payé sans avoir aucune raison. 
Ils savent juste appâter les clients avec des offres et ils arnaquent une fois le contrat signé. 
Les conseillers ne répondent pas la même chose et la plupart sont hautains. 
Prix élevé 
Temps d attente téléphonique catastrophique. 
Vraiment à fuir. 
</t>
  </si>
  <si>
    <t>kevnath-110901</t>
  </si>
  <si>
    <t>Après avoir passé trois ans chez amdm cette année je paye plus cher qu'à mes débutalors que mon bonus a pris 0.5%.
Leurs explications était qu'ils avaient eu beaucoup d'accident en 2020 année du COVID 19 alors que pendent plusieurs mois nous n'avons pas pu rouler, alors que toutes les autres ont baissé leurs tarifs eux ils augmentent.
Je ne comprends pas car si moi j'ai un accident je vais prendre du malus et donc payer plus cher normal, mais je ne vois pas pourquoi mon assurance augmente alors que pour ma part je n'en ai pas eu.
Du coup cette année j'ai changé et de 1100 euros je passe à 506 tous risque alors qu'à la MDM j'étais au tiers ... Chercher l'erreur</t>
  </si>
  <si>
    <t>kummel-r-125158</t>
  </si>
  <si>
    <t>le groupe l'olivier assurance faisant parti du groupe Admiral, vous pourriez vous adresser à votre branche UK pur récupérer les documents nécessaires à mon adhésion car vous demandez des documents qui ne sont pas courant en Angleterre</t>
  </si>
  <si>
    <t>olivier-t-111984</t>
  </si>
  <si>
    <t>Le service clientèle est catastrophique, les conseillers font n'importe quoi et m'ont fait payer 3 contrats pour 2 voitures, je suis excédé, la communication est coupée est il est impossible de parler au même conseiller perdu 3 heures au téléphone et le problème n'est toujours pas réglé et je ne suis pas remboursé de la cotisation trop payée</t>
  </si>
  <si>
    <t>rachid-42821</t>
  </si>
  <si>
    <t>Je débute je n’ai pas grand chose à dire sur ce n’est que j’ai été  en relation avec des oerdonne à l’écoute,  patientes  et efficaces et que mon inscription a été rapide</t>
  </si>
  <si>
    <t>michele-b-108218</t>
  </si>
  <si>
    <t xml:space="preserve">Augmentation de plus de 12% en un an !
Je n'ai souscrit aucun pack et je vois une ligne supplémentaire attentats  pour plus de 25€ J'aimerais savoir de quoi il s'agit .
Merci </t>
  </si>
  <si>
    <t>jeremy-68972</t>
  </si>
  <si>
    <t>Bonjour à tous, je rejoins le cercle des grands déçus de la cardif....ma femme en arret depuis février suite à accident de travail pr pb à la jambe et au dos.....apres avoir attendu les 90jours de carence, tt les interlocuteurs st d accord sur le fair qu on ai le droit à l indemnisation, sauf le decideur qui évoque une clause de contrat alors qu il est bien écrit sur mon contrat la prise en charge du pret suite à ITT apres 90j de carence.....il faut m expliquer....</t>
  </si>
  <si>
    <t>dylan58-109134</t>
  </si>
  <si>
    <t xml:space="preserve">La souscription  en ligne est simple et rapide, les options sont bien détaillé et à la carte
Le tarif est visible de suite des que l'on a cliqué sur l'option 
Et tarif bien placé </t>
  </si>
  <si>
    <t>mohamed-ali-h-124539</t>
  </si>
  <si>
    <t>Je suis satisfait du service mais reste à améliorer dans le sens où si on doit modifier ou rajouter des conducteurs ce n’est pas possible directement</t>
  </si>
  <si>
    <t>loris-c-132725</t>
  </si>
  <si>
    <t>efficace ,
et,
 rapide ,
le
 meilleur 
tarif
 du
 net mais des commentaires obligatoire pour donner son avis c est vraiment tres tres tres tres tres saoulant</t>
  </si>
  <si>
    <t>levy-d-125283</t>
  </si>
  <si>
    <t>Je suis satisfait du site et du service par téléphone, j'attends le retour des pieces et de completer mon dossier chez vous pour réellement apprécier votre assurance au quotidien</t>
  </si>
  <si>
    <t>aminemallek-60607</t>
  </si>
  <si>
    <t>Adhérent depuis plus de 15 ans , je n'ai rien à redire concernant ma mutuelle. En entendant d'autres collègues parler de leurs problèmes, je me sens plutôt pas mal lôti.</t>
  </si>
  <si>
    <t>16 juillet 2017 suite à une expérience en juillet 2017</t>
  </si>
  <si>
    <t>anais-44091</t>
  </si>
  <si>
    <t>Très cher
Critères d'adhésion maïf ou Filia Maîf   très critiquables</t>
  </si>
  <si>
    <t>niniezing--100579</t>
  </si>
  <si>
    <t xml:space="preserve">Malgré des contacts téléphoniques cordiaux,  je suis très déçue pour ne pas dire en colère envers cet assureur. Les informations données sur les plaquettes publicitaires sont certes alléchantes mais totalement mensongères. 
J'ai pris la formule confort qui me coûte 61€/mois, c'est cher mais que ne ferait-on pas pour nos amis à 4 pattes. 
Je suis normalement remboursée à 100% pour les frais chirurgicaux (examens pré et post opératoires entre autres), les frais médicaux (visite, consultation, soins, médicaments ) et les frais de diagnostic (analyse, radio, echo etc). Et bien queneni!!! Des menteurs!
Déjà il y a cette histoire de franchise de 30€ qui n'apparaît dans leur publicité qu'en une toute petite ligne mal indiquée bien-sûr et à lire avec une loupe. 
Ensuite les frais. J'ai fait stériliser mon chien. Cela m'est remboursée 100€. Ok. Mais tout ce qui va avec cette opération,  les frais pré et post opératoires, les echo et autres analyses,  les médicaments à donner après... tout ça n'est pas remboursé contrairement à ce qu'ils annoncent ! Pour eux cela fait parti des frais de stérilisation ! Une honte ! Des menteurs! Si j'avais pu mettre aucune étoile je l'aurais fait !
J'ai résilié mon contrat et c'est sans regret! Mettez plutôt de l'argent de côté pour votre animal, mais ne prenez pas d'assurance! </t>
  </si>
  <si>
    <t>f-104849</t>
  </si>
  <si>
    <t>insatisfaite !
En voulant contracter une assurance rapidement et pour pas trop cher, je les ai choisi.
A mon plus grand regret, je suis en train de voir pour trouver une médiation mais impossible  facturation abusive d'un forfait de 80 € Pour non transformation du devis en contrat .
je trouve cela inadmissible.
ASSURANCE A FUIR !</t>
  </si>
  <si>
    <t>aline-67372</t>
  </si>
  <si>
    <t xml:space="preserve">je suis à SANTIANE depuis mars.les remboursements ont été effectués sans problème.
j'ai toujours eu un bon accueil téléphonique
</t>
  </si>
  <si>
    <t>li-101807</t>
  </si>
  <si>
    <t>Qui connait une bonne assurance?  On paye, on paye mais aucune aide, voir le contraire. Dommage que les assurances soient obligatoires! La Macif s'est bien dégradée:(</t>
  </si>
  <si>
    <t>supermamix-59203</t>
  </si>
  <si>
    <t>Une demande de renseignements via leur site n'a toujours pas reçu de réponse au bout de 4 jours. Ils affichent sur leur site aucun remboursement alors qu'ils ont fait un virement arrivé hier sur mon compte. Leurs garanties affichent 55 € pour une chambre particulière, alors que la clinique ne facture pas 54 € mais 72 € à leurs clients car Neoliane n'a pas signé la convention avec la clinique ..</t>
  </si>
  <si>
    <t>psandra-99149</t>
  </si>
  <si>
    <t>Je suis cliente depuis le 23 août 2020 et on m envoie un nouveau échéancier avec  7€ d augmentation pour janvier 
Je trouve ça scandaleux une augmentation au bout de 5 mois 
A eviter</t>
  </si>
  <si>
    <t>ilyes-k-134230</t>
  </si>
  <si>
    <t>Merciii pour votre assurance je suis très content de votre accueille et de votre fidélité j’essayerais sans parler à plusieurs amie à moi et mon entourage.</t>
  </si>
  <si>
    <t>rob-101449</t>
  </si>
  <si>
    <t>Le 29/11/2019 Souscription d'une assurance auto chez Direct Assurance. Véhicule Citroen c3 tous risques ,bonus 50%pour 318,51 euros.Mon fils habitant en Angleterre désirant se servir de cette voiture lord de ses séjours en France,j'en avise cette assurance le 10/08/2020 ,100,49 euros de supplément pour boucler l'année
Cotisation pour l'année 2021 667,99 Euros avec une franchise de 1500 euros en cas d'accident responsable
Comparaison avec la MAIF même voiture ,même bonus, mes enfants peuvent  se servir de mon véhicule ,même mon voisin si nécessaire Cotisation 374,82 euros franchise en cas d'accident responsable 240 Euros
Faites votre choix,en ce qui me concerne c'est déjà fait</t>
  </si>
  <si>
    <t>glo-89471</t>
  </si>
  <si>
    <t xml:space="preserve">Depuis plus de 20 ans que je suis chez macif et malheureusement j ai été déçu car depuis des années j ai payé très chere alors que ca ne devrait pas être tout simplement parce que cette assurance n a pas régularisé mon bonus 
Si je ne me suis pas rendu compte loez de mon accident je continuerai à payer plein pot 
Aucune excuse de leur part  j ai voulu un remboursement des trop percu 
 ils n ont pas voulu me rembourser la totalité de la  somme mais  encore une fois il voit leur avantage en déduisant dans mes mensualités 
 C est honteux </t>
  </si>
  <si>
    <t>fabien-l-105172</t>
  </si>
  <si>
    <t xml:space="preserve">pour l'instant tout va bien , attendons de voir quand je n'aurai plus mon A pour la suite et négocier mon contrat, en tous cas le site est claire et et bien penser.
</t>
  </si>
  <si>
    <t>odile-c-109255</t>
  </si>
  <si>
    <t>Trop cher maintenant, pour mon premier contrat contrat les prix étaient attractifs. Mais malgré un bonus en hausse, mes cotisations explosent un peu plus tous les ans.</t>
  </si>
  <si>
    <t>Ma mère, qui a fêté ses 93 ans, a eu un bris de glace début février Début mai toujours pas de nouvelle de la Matmut malgré de nombreux mails Compagnie à proscrire sauf à ne pas s'en servir</t>
  </si>
  <si>
    <t>michel46-102595</t>
  </si>
  <si>
    <t>MGP cher230€/mois/2 têtes. 45 ans de cotisation, retraité PN. Je la garde pour assurances vie datant 1970. Remboursements satisfaisants, convient jeunes agents, prévoir autrement dans le temps.</t>
  </si>
  <si>
    <t>marcel-79703</t>
  </si>
  <si>
    <t>efficacite rapidite
baisse du tarif par apport a ancien tarif
meilleurs remboursements</t>
  </si>
  <si>
    <t>alain-r-122202</t>
  </si>
  <si>
    <t>je suis satisfait à tous les niveaux : prix, prestations, accueil et professionnalisme de la Téléconseillère, ainsi que de la procédure de souscription en ligne</t>
  </si>
  <si>
    <t>lima-87364</t>
  </si>
  <si>
    <t>Je vous déconseille cette mutuelle, les garanties sont bien alléchantes mais les cotisations augmentent à tout va ( + 15 euros de cotisation au 1er Janvier 2020 quand même), il faut se battre pour le moindre remboursement et celà prend souvent des mois ( au vu du montant des cotisation c'est quand même vexant..) des conseillers téléphonique qui ne savent pas vous renseigner mais qui en plus vous prennent de haut, des délais de traitement jamais vu lorque qu'un mail leur est envoyé, des radiations sans préavis et sans en informer les adhérents...NON..vraiment NON.</t>
  </si>
  <si>
    <t>mathieu555--111519</t>
  </si>
  <si>
    <t>De retour en France après plusieurs années passées à l'étranger, je cherchait une nouvelle assurance pour la (nouvelle) voiture que je me suis acheté à mon retour. 
En allant sur un comparateur d'assurances automobiles, L'Olivier Assurance paraissait être la meilleure niveau prix et service proposé.
Aucun problème pour la création de dossier, bonne communication.
Dans ma grande chance, j'ai eu un accident le 28 mars 2020, quelqu'un qui a pilé devant moi dans une voie d'insertion d'autoroute, sans raison apparente. Évidemment j'ai été déclaré 100% fautif, mais bon. On se fait tous avoir avec ce genre d'idiotie absolument pas logique. Bref, le vrai problème n'est pas là.
Mon accident est arrivé un dimanche. J'appelle l'assurance, personne au bout du fil, un message automatique me dit d'aller sur le site, et ça raccroche. Je vais sur le site, et évidemment, "problème technique", la section dépannage du site ne fonctionne pas. Par chance la Gendarmerie a pu s'en charger. Mais merci L'Olivier Assurance! Heureusement que je n'ai pas eu un accident tout seul au milieu de nulle part!
Par la suite, il aura fallu 3 semaines à l'Olivier Assurance pour être capable de me fournir un "résultat d'expertise" sur mon véhicule. J'ai reçu par courrier le résultat de l'expertise, mentionnant que mon véhicule ne pouvait plus rouler légalement (Je m'en doutais merci) et un formulaire à remplir pour céder mon véhicule. À qui? Pourquoi? À quel montant? Aucune réponse à ces trois questions.
Je les appelle, on me dit que eux non plus savent pas à combien ils vont me rembourser, et que je dois encore attendre qu'ils se renseignent. De plus, on s'était mis d'accord pour laisser ma voiture dans un garage "agréé" afin que je ne paie pas de frais de gardiennage.
Évidemment, je reçoit une facture de frais de gardiennage de 12 euros par jour, sur un dossier qui traîne PAR LEUR FAUTE depuis des semaines!
J'envoie un e-mail au service qualité la semaine dernière, aucune réponse. Aucun rappel.
À chaque fois que j'appelle il n'y a aucune réponse convaincante juste des vagues explications.
Je veux bien être patient. Je comprends. Mais il ne s'agit pas d'un dossier complexe. L'autre personne concernée par l'accident, elle, a déjà son dossier réglé et terminé.
Alors s'il vous plait l'Olivier Assurance, BOUGEZ VOUS! 
Très mauvaise communication, des délais interminables, on a l'impression de s'adresser à un mur.
Je le déconseille à quiconque, payez plus cher pour une assurance digne de ce nom, l'Olivier Assurance c'est bien si vous voulez une assurance "sur papier", mais leur seule utilité c'est de fournir une vignette verte à mettre sur votre pare-brise.</t>
  </si>
  <si>
    <t>05 septembre 2019 suite à une expérience en septembre 2019</t>
  </si>
  <si>
    <t>trapon99-30848</t>
  </si>
  <si>
    <t>sinistre déclaré au moment de sa découverte, non remboursé  et recommandé pour nous résilier pour nombre de sinistre excessif(1 sinistre)</t>
  </si>
  <si>
    <t>sandy-110904</t>
  </si>
  <si>
    <t>Demande de portabilité effectuée an janvier, réponse obtenue le 27 mars!
De plus à ce jour, 19 avril 2021, ils n'ont pas fait le nécessaire auprès d'Ameli, résultat je ne suis pas remboursée!! C'est scandaleux, ils ne répondent pas aux mails</t>
  </si>
  <si>
    <t>fanny-96733</t>
  </si>
  <si>
    <t>assurance chere qui ne prend pas en charge les frais je suis tout risque depuis 11 ans , pas d'accident seulement un par brise changé il y a 10 ans , pas de sinistre avec autre voiture je suis partie au fossé pour eviter un chien meme pas capable de verifier un par choc a l'arriere car le bas de caisse touché pour le reste on me traite de menteuse l'avant aussi touché une rayure mais pas retouchée , expert impoli est puis sa boite tres mal noté sur internet ,,mon mari a été obligé de dire au carrossier de verifier les pattes ce que l'expert n'a pas fait. du beau travail, on va encore dire que je suis une femme, pas de chance je suis taxi ambulanciere depuis 19 pas d'accident.</t>
  </si>
  <si>
    <t>coucou75-50947</t>
  </si>
  <si>
    <t>Bons prix mais franchises élevées et service client déplorable qui essaie de tout faire pour ne rien faire débourser... à quoi sert donc une assurance après 5 ans sans rien ? A récupérer l'argent des cotisations ...</t>
  </si>
  <si>
    <t>cs-54238</t>
  </si>
  <si>
    <t>Sont toujours prêts à encaisser les mensualités d'assurance mais, lorsqu'il s'agit de cotiser une défaillance sur vehicule, tout est fait pour ne pas payer..  Alors que le cout de l'intervention est largement couvert par une annee de cotisation d'assurance</t>
  </si>
  <si>
    <t>mdj-137811</t>
  </si>
  <si>
    <t>Avis très satisfait de même sokhana Est 1 personne très compétente et à l écoute merci je recommande maintenant j attend de voir quand interviendra mon remboursement c</t>
  </si>
  <si>
    <t>vigne-c-126463</t>
  </si>
  <si>
    <t>les premiers conseillés que j'ai eu au téléphone n'etais pas trés clair alors que le dernier m'a tout trés bien expliquer et c'etait parfais. je trouve juste ca domage que vous n'ayez pas des solution adapter pour reduire les pris pour les jeune conducteur, comme l'installation d'un boitier dans la voiture pour evaluer notre conduite et pour faire baisser les tarifs</t>
  </si>
  <si>
    <t>manubis-104446</t>
  </si>
  <si>
    <t>Que dire ? : Surpris !
Dans le cadre d'un devis, il m'a été répondu qu'il ne pouvait me le fournir car ma future résidence se trouve en zone inondable (ce qui est le cas de l'ensemble de la ville) et que n'étant pas "client", je ne pourrai pas être chez,  elle doit également écarter les zones à risque sismique, les zones argileuses et celles à risques industrielles.
Cette assurance ne prend que des clients sans souci.
Navrant, pour une assurance qui se dit à l'écoute ...</t>
  </si>
  <si>
    <t>patrick-c-105622</t>
  </si>
  <si>
    <t>Prix 100€de plus que la concurrence ,pour une premiere demande depuit que Je suis assurè chez vous cela ne sait pas bien passè , je refait un dernier essaye pour un an si j'ai un autre problème j'arrette</t>
  </si>
  <si>
    <t>cricri-102026</t>
  </si>
  <si>
    <t>Macif assurance a fuir assurée depuis plus de trente ans sans auquin sinistre  je vais changer tous mes contrat d'assurance  d'automobile moto maison mutuelle</t>
  </si>
  <si>
    <t>loutch29-109437</t>
  </si>
  <si>
    <t>Juste un seul mot ... LAMENTABLE
On ne peut pas les joindre directement, et lorsque l'on y arrive, ils ne peuvent pas résoudre le problème sur le moment. On vous dit que vous serez re-contacter sous 10 jours par un conseiller pour avoir une réponse (alors que vous attendez une solution immédiatement) et bien évidemment, ce même conseiller ne vous rappel même pas... Et le contact, par mail, c'est encore mieux il faut attendre quasiment 1 mois pour avoir un quelconque retour !! Je peux par dire mieux parce que ce serait pire ... BREF A FUIR (J'ai mis 1 étoiles parce que l'on ne pouvait pas choisir Zéro)</t>
  </si>
  <si>
    <t>06 octobre 2021 suite à une expérience en août 2021</t>
  </si>
  <si>
    <t>jimmy-d31-136301</t>
  </si>
  <si>
    <t>La MAIF, assureur militant qui milite surtout pour ses profits. Le passage récent à la rémunération au mérite achève de dissiper toute illusion sur cet organisme : adieu la façade sociale et humaine, bienvenue à l'ultra-capitalisme affiché et revendiqué. Une connaissance employée chez ces gens-là m'avait bien avertie il y a près de vingt ans : il ne faut pas avoir de problème. Particulièrement si l'on est assuré chez eux en effet ! A quoi bon souscrire une assurance tout risque si le coût de la réparation est compensé par l'augmentation automatique de la cotisation et la flétrissure d'un malus, quand bien même des années se seraient écoulées sans le moindre événement. Dernièrement j'ai été démarché de manière assez agressive par une agente afin de souscrire un contrat supplémentaire pour ma fille. Dans la foulée, j'ai signalé en ligne un accident causé par une automobiliste en état second, par le bais d'un courriel d'abord puis par une déclaration de sinistre en ligne, pièces à l'appui, dont la photo de la carte d'identité de la chauffarde tenue par un gendarme. Pas de réponse. En revenant sur le site, ma déclaration en ligne avait purement et simplement disparu ! J'ai appelé, on m'a dit qu'il était trop tard, qu'un freinage d'urgence ne pouvait pas causer un problème de géométrie. Je doute qu'un agent d'assurance fasse autorité en physique et puisse me donner des leçons sur les effets de la dissipation de l'énergie. Bref, la MAIF au même titre que n'importe quel autre prestataire de service lambda participe du mépris du consommateur généralisé, dans un système où moyennant finances ( pas loin de 2000 euros annuels en ce qui me concerne), vous obtiendrez toujours la même prestation : rien, niente, nada.</t>
  </si>
  <si>
    <t>yahyaoui-i-134172</t>
  </si>
  <si>
    <t>Je suis satisfaite de la mise en place, j'ai appelé plusieurs fois les conseillers et j'ai toujours été très éclairée. J'ai découvert via un comparateur.</t>
  </si>
  <si>
    <t>hober-j-136580</t>
  </si>
  <si>
    <t>Très bien, je suis satisfaite de mon assurance pour ce début de contrat. l'ouverture a été rapide et mon conseiller à l'écoute. Je recommande cet assureur.</t>
  </si>
  <si>
    <t>bruno-69021</t>
  </si>
  <si>
    <t xml:space="preserve">L'assurance tout risque n'est pas tout à fait tout risque puisqu'il  y a des franchises trop élevées.
être assuré tout risque et avoir 80 e pour un par-brise, 40 e il y a 4 ans avec un véhicule bien plus conséquent.  </t>
  </si>
  <si>
    <t>carpentier-c-139315</t>
  </si>
  <si>
    <t>Je suis satisfait même très content et remercie l Olivier assurance   Je recommande à tous ceux qui ont une situation un peu particulière comme moi après 3 ans d Afrique sans avoir maintenu un véhicule assuré en France c est très compliqué de ce réassurer ne perdez pas votre temps avec les le furet etc etc j ai tout tenté et un seul a répondu présent c est l Olivier assurance  bravo a vous l Olivier</t>
  </si>
  <si>
    <t>jeff69800-137357</t>
  </si>
  <si>
    <t>J'ai eu une conversation avec FALL au sujet de mon admission a l'hôpital et a propos de la prise en charge et tout était clair dans ses explications. je suis satisfait de cet échange.</t>
  </si>
  <si>
    <t>joao-m-133980</t>
  </si>
  <si>
    <t>Je suis sastifait je recommanderais direct assurance à mes amis
J’ai été bien accueilli quand j’ai appeler direct assurance
Bon accueil téléphonique Merci à vous</t>
  </si>
  <si>
    <t>yl-98281</t>
  </si>
  <si>
    <t>Dossier de remboursement refusé pour mon fils étudiant après de nombreuses relances avec a la fin pour motif....certificat de scolarité fourni non valable car soins au mois de juillet et certificat terminant en juin et reprenant en septembre courrier non signé .......</t>
  </si>
  <si>
    <t>anita-64137</t>
  </si>
  <si>
    <t>assurance résidence secondaire. si vous êtes absent plus de 8 jours vous n’êtes plus assuré sauf cas de force majeure. ne pas pouvoir se déplacer même avec certificat d'hospitalisation n'est pas un cas de force majeure. j'ai 84 ans. je cherche une autre assurance</t>
  </si>
  <si>
    <t>moimeme-98474</t>
  </si>
  <si>
    <t>Tres bonne assurance avec des interlocuteurs  a lecoute de vos problèmes  et des personnes competentes et professionnels  lors dun sinistre  ce qui a ete le cas our moi</t>
  </si>
  <si>
    <t>francisco-jose-d-105049</t>
  </si>
  <si>
    <t>Satisfait du service meme si eu besoin d'appeler suite a un beug, dans l'ensemble bon service clientele et prix intéressants + offre parrainage non négligable</t>
  </si>
  <si>
    <t>jpf-112557</t>
  </si>
  <si>
    <t>suite à un problème de connexion au site de la mutuelle, j'ai appelé Santiane .
Mon interlocuteur a été courtois, efficace et a mis tout en œuvre pour traiter mon problème.</t>
  </si>
  <si>
    <t>bernard-62653</t>
  </si>
  <si>
    <t>Bonjour, un serveur vocal ma mis en relation avec un conseiller de cette assurance. Le conseiller me dit alors qu'il est mandaté par ma mutuelle pour mettre mon dossier à jour prétextant que je ne suis pas protégé par ma mutuelle si je doits subir un acte chirurgical. Il me propose alors de mettre en place une indemnité journalière hospitaliere d'un montant de 18 euros par mois me donnant droit à prise en charge de 150 euros par jours passé à l'hôpital. Après tout je me dits pourquoi pas venant surtout de passer un séjour à l'hôpital. Puis très vite viens le moment de donner mon IBAN puis il me dit que je vais recevoir un code à 5 chiffres sur mon portable pour sécuriser la transaction j'ai franchement trouvé sa très louche ce fameux code à 5 chiffres...viens donc le moment où je reçois ce code qui me confirme le montant des 18 euros c'est alors que je lui demande si il m'était possible de résilier après validation le conseiller me répond que oui. J'accepte donc volontier de donner ce code surtout après que le conseiller m'a confirmé qu'une personne du contrôle qualité aller m'appeler pour vérifier l'appel du conseiller. Trois jour après je reçois ce fameux appel du contrôle qualité et la je demande à résilier. La personne que j'ai au bout du fil me confirme ma résiliation mais à ma stupéfaction la plus totale je me faits prélever depuis depuis janvier sur mon compte !!! Comment dois je faire pour arrêter ces prélèvements qui n'auraient jamais dû avoir lieu puisque le monsieur du contrôle qualité m'avait bien confirmé que le contrat était résilié !</t>
  </si>
  <si>
    <t>26 décembre 2020 suite à une expérience en décembre 2020</t>
  </si>
  <si>
    <t>tetreiis-101865</t>
  </si>
  <si>
    <t>méfiez vous de cette assurance qui est comme une toile araignée une fois la mouche pris dans son filet ne se gêne pour bien en profiter de vous dévorer.</t>
  </si>
  <si>
    <t>laurent-95784</t>
  </si>
  <si>
    <t>Je suis à la MGP depuis plus de 20 ANS et n'en changerais pas. Interlocutrices aux TOP, courtoises et très professionnelles. Je recommande cette mutuelle. Personnellement, j'en suis très satisfait.</t>
  </si>
  <si>
    <t>mounir-137976</t>
  </si>
  <si>
    <t>Depuis 3 jours que j'essaie d'avoir des info sur ma voiture qui m'a lacher a l'étranger avec une panne moteur, la voiture est toujours sur place, et il ne l'ont toujours pas emmener dans un garage, et personne de chez cette assurance n'est capable de me donner la moindre visibilité, ils me sort toujours la phrase magique (on va noté dans le dossier) ou (on va envoyer un mail au service international)
cette assurance n'a aucun service client, c'est a éviter et a résilier pour les personnes qui n'ont pas encore eu des galère a l'étranger</t>
  </si>
  <si>
    <t>momo-103340</t>
  </si>
  <si>
    <t>Une assurance facile d'accès pour leurs clients bravo pour leur assistance lors des interventions aux sinistrés ils sont extrêmement compétants et de bon conseils vraiment rien a redire sur cet organisme MATMUT ils ont toujours répondu présent lors de mes problèmes tempête inondation ou autres</t>
  </si>
  <si>
    <t>philippe77-78293</t>
  </si>
  <si>
    <t>J ai découvert cette assurance sur un comparatif d assurance,du coup j ai souscrit,prix plus que correct, a mon avis c est par rapport aux franchises qui sont quand même assez élevées ,on a le choix du montant,ce qui influe en + ou en - sur le tarif,mais bénéficiant d une complémentaire qui couvre le complément cela ne me gêne pas plus que ça !</t>
  </si>
  <si>
    <t>niki-76338</t>
  </si>
  <si>
    <t>Depuis 30 ans à la MAMUT pour 1 assurance habitation. 1er sinistre, la douche froide !. Cet hiver mon véhicule en stationnement a glissé à cause du verglas dans ma pente de garage et est venu percuter ma porte coulissante. Dossier traité : recul d'un véhicule dans 1 porte de garage. Pas d'explication ni d'excuse sur cette erreur. J'ai été prévenu par courrier tarif vert de l'annulation d'un RDV pour 1 expertise à mon domicile. Evidemment ce courrier n'est jamais arrivé à temps et absence de mon travail pour rien ! Là, non plus, aucune excuse. Pour finir, bien que le jour du sinistre METEO FRANCE avait qualifié les conditions climatiques de tempête GABRIEL, la MAMUT se base sur 1 bulletin officiel local qui atteste que la vitesse du vent était inférieur à 100 km/h. Donc la clause intempérie n'est pas prise en compte. J'ai porté une réclamation depuis + de 2 mois. Toujours aucune réponse !</t>
  </si>
  <si>
    <t>djamel-c-132306</t>
  </si>
  <si>
    <t>Demande très simple et facile à comprendre avec un prix raisonnable sans la moindre complication informatique ni blocage des information donner je recommande</t>
  </si>
  <si>
    <t>mimi-66032</t>
  </si>
  <si>
    <t>Catastrophique, ne tient pas ses engagements, j'attends depuis deux semaines une facture. La personne avec qui j'ai dialogué m'a dit qu'elle traitait ma demande immédiatement et que j'allais la recevoir sous une petite semaine, je l'attends toujours.......
Aujourd'hui j'ai proposé que l'on me l'adresse par mail.......Pas possible!!!!!</t>
  </si>
  <si>
    <t>bm-76445</t>
  </si>
  <si>
    <t>Contact efficace impossible agent ou générali France. Les anciens contrats sont délaissés</t>
  </si>
  <si>
    <t>chaba75-70634</t>
  </si>
  <si>
    <t xml:space="preserve">Bonjour, suite à un accident non responsable survenu le 13/12/2018 (gros choc à l'arrière de mon vehicule alors que j'etais à l'arrêt pour cause d'embouteillages), je n'ai à ce jour aucune nouvelles de la gestion de mon sinistre. Comme une impression que mon dossier est tombé aux oubliettes et que personne ne s'en occupe. Les interlocutrices que j'ai eu au telephone m'avaient pourtant assuré qu'on me contacterai dans un délais maximal de 30 jours, aujourd'hui nous sommes le 26/01/19 et ce délais est LARGEMENT dépassé. Je me retrouve donc avec un coffre bloqué, enfoncé, et avec un radar de recule H.S depuis le 13/12/18. Inadmissible. De +, le garage qui était censé prendre contact avec moi sous 48h pour l'expertise de mon vehicule ne m'a même pas contacté. J'ai du contacter direct assurance, pour qu'ensuite on me dise "Ils sont debordés tenez leur numéro et contactez les directement". En claire, depuis le 13/12/18, mon dossier est toujours en cours d'analyse, et la gestion doit apparemment être faite par moi même. Je ne travail pas chez direct assurance à ce que je sache, de plus je vous paye chaque mois pour être ASSURÉ donc merci de GERER mon dossier AU PLUS VITE. </t>
  </si>
  <si>
    <t>jordan-tony-b-127897</t>
  </si>
  <si>
    <t>Une assurance au top niveau prix et facilité, je recommande vivement, imbattable par rapport aux autres assureurs moto et possibilité d assurer des motos de grosses cylindrée pour bcp moins cher.</t>
  </si>
  <si>
    <t>bsafran-50612</t>
  </si>
  <si>
    <t>Alors que la lois impose une mutuelle employeur obligatoire il est très compliqué de résilier la mutuelle Néoliane. Ce n'est qu'après avoir engagé une procédure légale qu'ils ont accepté la résiliation. entre temps j'ai perdu beaucoup d'argent.</t>
  </si>
  <si>
    <t>emilie-53110</t>
  </si>
  <si>
    <t>impossible de faire des retraits partiel par soi même, quand on en a vraiment vraiment besoin!!!!!!. Toujours des incidents technique sur leur site .....</t>
  </si>
  <si>
    <t>dadu-65145</t>
  </si>
  <si>
    <t xml:space="preserve">Je suis très déçu de la Macif. J'ai changé d'assureur suite à des augmentations de tarif pour venir à la Macif il y a à peine 2 mois pour assurer 2 véhicules. Cela a commencé lors de la souscription par des problèmes de documents non reçus que la Macif m'a réclamés et qu'elle a retrouvé quand j’ai eu un conseiller au téléphone !
 Lors de la souscription d'un troisième véhicule, rebolote, documents non reçus. Après appel téléphonique, 1 des documents soit disant manquant est retrouvé !!
Vu la gestion catastrophique des documents lors d'une souscription, je n'ose même pas imaginer ce qui va se passer si un jour j'ai un sinistre. J'ai donc stoppé le dossier en cours pour le troisième véhicule.
La plateforme messagerie du site internet ne sert à rien car personne ne vous répond ni ne vous rappel, sauf bien sûr pour souscrire les contrats.
Donc du coup, je vais retirer les deux autres véhicules qui ne sont assurés que depuis 2 moins à peine. 
</t>
  </si>
  <si>
    <t>14 mars 2020 suite à une expérience en mars 2020</t>
  </si>
  <si>
    <t>kalimero62-88327</t>
  </si>
  <si>
    <t>Tant que vous payez et qu'il vous n'arrive rien .... cet assureur est fait pour vous !</t>
  </si>
  <si>
    <t>anne-claire-g-130631</t>
  </si>
  <si>
    <t>nous sommes pour le moment satisfaits de GMF globalement
rien à signaler de majeur, toujours présents quand on les appelle, espérons que ça dure! merci</t>
  </si>
  <si>
    <t>j-m-99101</t>
  </si>
  <si>
    <t>nul en suivit conseils …. nul en tout……. tres decu …. suite a un sinistre non responsable …. j ai l impression d 'etre le coupable …. cette assurance me laisse bien des doutes et de l'amertume …… chez eux depuis 17 ans voir plus jamais de sinistres ….. je suis degouter</t>
  </si>
  <si>
    <t>emilie-78429</t>
  </si>
  <si>
    <t>Cela fait plusieurs années que je suis chez l'olivier et j'en suis très heureuse les conseillers sont disponible et agréable et les tarifs très intéressant.</t>
  </si>
  <si>
    <t>nenen79-126670</t>
  </si>
  <si>
    <t>Ayant trouver beaucoup moins chère sur l'ensemble de mes contrats j 'ai donc fais le nécessaire pour résilier  l'ensemble par le biais de ma nouvelle compagnie d'assurance. J'ai ensuite reçu l'acceptation de résiliation donc je pensais que c'etait régler et bien non puisque les prélèvements ont encore lieux 3 mois après!!! Depuis la demande de résiliation en mai 2021 et demande du relevé d'information rien  n'à été pris en compte, il m ont fait tourner en bourique plusieurs fois par mails pour me réclamer les documents qu'ils avaient déjà ...Un comble de voir çà!
 Au premier appel au téléphone ils m'ont dit qu'ils me rembourserai des mensualitées prélevés à tors puis m'ont laisser le bec dans l'eau sans réponse, et ont fini par me dire qu ils ne pouvaient plus rien faire que c'est à la nouvelle compagnie de faire le necéssaire pour tout refaire (alors que cela avait déjà été fait)!!! 
Impensable....C'est le monde à l'envers!
Prise de tête avec cette personne qui ne voulais rien entendre je lui ai donc écrit pour lui réexpliquée mon mécontentement mais bizarrement impossible de l'envoyer! je suppose qu' elle m'à surement bloquer.. Bravo Pacifica
 Abhérant et inadmissible se sont des menteurs, prêt à tout pour ponctionnner de l'argent malgrès les démarches faite. Ils se foutent du monde et font à l'usure des nerfs  à fuir totalement!!! 
L'affaire n'etant pas résolu ce jour je pense faire prochainement une lettre avec AR à la direction pour être rembourser.</t>
  </si>
  <si>
    <t>jps45-37995</t>
  </si>
  <si>
    <t>Tout à fait d'accord avec les avis des autres Internautes. Direct Assurances moins cher que les autres mais ... la 1ère année seulement. Après ça augmente et pas qu'un peu. De plus, il est vivement conseillé de ne pas avoir un accident, responsable ou pas d'ailleurs, car pour les règlements de ceux-ci, il faut être très très très patient.
En conclusion, une compagnie d'assurance à fuir !</t>
  </si>
  <si>
    <t>claire-l-114301</t>
  </si>
  <si>
    <t>Très satisfaite de la prise en charge et des assurances proposées, mon conseiller a toujours été présent à chaque demande ou interrogation. Je recommande.</t>
  </si>
  <si>
    <t>maminou-130144</t>
  </si>
  <si>
    <t xml:space="preserve">globalement satisfaite par contre par du tout contente sur le non remboursement d injection de Durolane non remboursé alors que ce type de mesure n est pas  inscrit dans le contrat ce qui veut dire que les régles changent au bon vouloir de l assureur j ai porté une réclamation laisse lettre morte hormis le fait de dire que c est non 
</t>
  </si>
  <si>
    <t>danyray-108527</t>
  </si>
  <si>
    <t>j'ai eu des renseignements positifs de SALIM. Je suis dans l'attente de l'ouverture de mon compte adhérent. heureusement SALIM m'a redonné espoir ! Cordialement</t>
  </si>
  <si>
    <t>jean-92281</t>
  </si>
  <si>
    <t>Très intéressant, je pensent vraiment à souscrire à cette assurance, j’ai pas mal d’amis qui y sont assurer et il sont tout satisfait, surtout ce système de youdrive</t>
  </si>
  <si>
    <t>pierre-s-131057</t>
  </si>
  <si>
    <t>Je suis satisfait de vos services et de votre réactivité de l amabilité et de la patience des personnes qui correspondent au téléphone.Je conseillerais vôtre entreprise.</t>
  </si>
  <si>
    <t>bouad-b-115923</t>
  </si>
  <si>
    <t>premier pas chez l'olivier assurance, pour le moment tout vas bien, je vais bientôt assurer un deuxième véhicule. je recommande grandement cette assurance</t>
  </si>
  <si>
    <t>ouahmed-a-134562</t>
  </si>
  <si>
    <t>service client au top , le conseillé a été très clair et ne manquait pas de gentillesse. il était très professionnel. je recommande l'olivier assurance auto</t>
  </si>
  <si>
    <t>adrien-50187</t>
  </si>
  <si>
    <t>Assurance correcte mais qui ne cesse d'augmenter ses tarifs d'année en année. La conseillère m'a même dit que je n'avais d'autres choix que de résilier si je voulais avoir un prix d'assurance correct...</t>
  </si>
  <si>
    <t>patrick-68064</t>
  </si>
  <si>
    <t>Bonjour, sociétaire à la MAIF depuis 1970, je constate une dérive décevante de ce qui n'est plus qu'une pseudo mutuelle vers le monde du commerce. Alors que mon véhicule est assuré Plénitude, je viens de me voir refuser la prise en charge du capteur de pluie lors d'un changement de parebrise. Le garage BMW qui a effectué la réparation m'assure que ce capteur est solidaire du parebrise et ne peut être réutilisé et aucun autre assureur n'a refusé de le prendre en charge jusqu'à ce jour. A la MAIF aussi il va falloir prendre l'habitude de lire entre les lignes avant de signer un contrat. Patrick.</t>
  </si>
  <si>
    <t>09 avril 2017 suite à une expérience en avril 2017</t>
  </si>
  <si>
    <t>Très déçue</t>
  </si>
  <si>
    <t>maurice-49981</t>
  </si>
  <si>
    <t xml:space="preserve">L'assureur est incompétent
Il est de connivence avec les experts, et ceux ci sont rémunérés en fonction de leur avis défavorables à la prise en charge du sinistre.
A la suite des conditions climatiques de septembre 2016, ma fille a un mur de clôture de son petit jardin qui est tombé chez le voisine.
Appel assurances: ok c'est pris en charge, on vous envoie un entrepreneur pour établir un devis.
L'entrepreneur vient les mains dans les poches, ne mesure rien, "un touriste", est repart en disant: "ça va faire cher", 12000 à 15000€.
Bien sur Direct Assurances au delà d'un montant envoie un expert.
2 mois après l'expert arrive, et établit un rapport disant:"le mur n'a pas été fait dans les règles de l'art avec ferraillage"
Le ferraillage y est mais il ne l'a pas vu, ou pas cherché, la construction est de 1978.
Conclusion de l'assurance: nous ne pouvons pas prendre en charge les travaux.
Merci Direct Assurances.
Si vous avez une ancienne maison, qui avec le temps a des points faibles, il est inutile de vous assurer, on ne vous remboursera pas en cas de sinistre.
Et pourtant l'assurance est obligatoire.
  </t>
  </si>
  <si>
    <t>mohanidas-104009</t>
  </si>
  <si>
    <t>L assureur fait des erreur sur ton coefficient et il te resilie alors que c est de leur faute.imcomprehensible mes traite toujours payer et pas d accident mais il te continue pas ton assurance a cause de leur erreur ????????????????</t>
  </si>
  <si>
    <t>henri-s-131276</t>
  </si>
  <si>
    <t>Je suis déjà client pour une voiture chez direct assurance ..Puis avoir encore un meilleur prix avec ma femme en conducteur principal pour cette voiture.ceci est la voiture secondaire du couple et fait environ 5000 kilomètres par an</t>
  </si>
  <si>
    <t>olivierin-54554</t>
  </si>
  <si>
    <t>si t'as un sinistre, ton conseiller te demande de bien vouloir ne pas renouveler le contrat.
L'expert passe en petit tailleur, et est plus copine avec l'expert adverse que pour t'aider; ne monte pas à l'échelle pour voir le sinistre!</t>
  </si>
  <si>
    <t>jeanluc77-111849</t>
  </si>
  <si>
    <t>Sauvez vous de cette mutuelle. Impossible d avoir  une personne pour un entretien téléphonique. Remboursement en moyenne 1 mois après l envoie du remboursement. Nous étions au groupe Malakoff jamais nous avons eu de problème au contraire avec des gens très compétents et toujours à régler vos problèmes avec le sourire ??</t>
  </si>
  <si>
    <t>La macif aucune valeur humaine
La macif nous a laisse avec nos 4 enfants en galère à 450 km de notre domicile pour une franchise de 350 euros que nous ne pouvons pas régler dans l'immédiat et le garage ne veut pas nous remettre le véhicule et malgré nos demandes a la macif pour annuler la franchise exceptionnellement et leur rembourser en fin de mois, nous avons eu des refus. C'est écœurant et après la macif se dit avoir des valeurs ! Foutaises ! Aucune différence avec d'autres groupes d'assurance. Avant d'aller verser des millions d'euros à des associations ils feraient mieux de s'occuper avant tout de leur sociétaire</t>
  </si>
  <si>
    <t>jean-philippe-77165-90688</t>
  </si>
  <si>
    <t>Très satisfait des services et renseignements; nous sommes clients depuis de nombreuses années chez Direct assurance. Les prix sont également attractifs</t>
  </si>
  <si>
    <t>ludom-91348</t>
  </si>
  <si>
    <t xml:space="preserve">Il y a deux ans je suis arrivé chez eux en tant que nouvel assuré et nouveau motard.
A se moment j'avais dû faire assuré ma moto non A2 au nom d'un de mes collègues pour qu'il puisse me la chercher et l'emmener en concession pour la faire bridée. Dès que j'avais reçu mon permis.  Appel au service client pour changer de conducteur avec envoi par mail de la copie de mon permis.
Depuis trois jours je réalise que se changement de conducteur n'a pas eu lieu. C'est a dire que je roule sans être assuré depuis DEUX ANS !
Et comme beaucoup je n'arrive pas a les contacter.
Je ne peux donc ni utiliser ma moto, ni revendre ma moto ! Vu que j'ai eu la passerelle et que je vais changer de moto.
Cette situation n'a rien a voir avec le covid19 mais a une faute lourde et qui aurait pu avoir de graves conséquences pour ma vie si j'avais eu un accident.
 </t>
  </si>
  <si>
    <t>oussous--97303</t>
  </si>
  <si>
    <t>Direct Asdurance a  le meilleur service.et moins chère en france. Je conseille tous mes connaissances à rejoindre Direct Assurance.en plus les conseillers de clientèle sont bien accueillir.
Mille Merci et merci.</t>
  </si>
  <si>
    <t>Je suis en invalidité 2 et j'aimerais percevoir le capital pour changer de maison adaptée à ma maladie dégénérative. Je suis actuellement remboursée mensuellement à 100%. Au téléphone on me dit que mon dossier à été enregistré en ITT et le faire passer en IPT semble irréalisable et J'ai saisi une réclamation .Si je n'ai pas de réponse je saisirai la mediation-assurance. A part ce pb, remboursement efficace pour ma part !</t>
  </si>
  <si>
    <t xml:space="preserve">  je suis  depui+  de 20 ans  chez euophil  aujourd'hui   je quite cet assureur 
 je suis ce que  l'on apelle un bon conducteur  ss accident depuis  30 ans 
 j'ai demander un geste commercial   pr mon assurance  tous risque  ce qui  m'a ete  donne  puis retirer cette annee  l'interlocuteur  que   j'ai eu  est on ne peux plus desagreable   je  quite donc europhil  ss etat  d'ame  </t>
  </si>
  <si>
    <t>leclercq-v-108352</t>
  </si>
  <si>
    <t>Pour ce qui est de la souscription, rien à dire, simple rapide et efficace, pour le prix a priori je n'ai pas trouvé plus compétitif , j'espère que le service derrière sera également de qualité le jour où il le faudra</t>
  </si>
  <si>
    <t>cyril38-90545</t>
  </si>
  <si>
    <t xml:space="preserve">Tout commence par une journée ensoleillée où je vais suivre l'avancée des travaux qui ont eu lieu au cours de la semaine.
Arrivé sur place je constate que le ciel se couvre et devient nuageux.
Je m'approche de la baie vitrée et là je constate qu'elle est entrouverte. Stupéfait le montant et l'encadrement de la baie vitrée ont été forcés ! Quelqu'un est rentré dans ma maison après une détermination sans faille. Je ne fais qu'un tour dans ma tête, qu'ont-ils pu voler?
La maison est vide et en construction, la chape vient tout juste de sécher.
Que vois-je ?, deux autres baies vitrées et une fenêtre à l'étage ont été forcées également !
Je garde mon sang froid, rien de particulier a été volé dans cette maison vide à part deux gâches à l'étage. Pourquoi autant d'acharnement pour deux gâches?
Immédiatement, je m'éloigne de la maison observe une vue d'ensemble sur celle-ci, le ciel se couvre, la pluie tombe, j'appelle notre maître d'œuvre pour l'informer.
Stupéfait lui aussi, il me demande sur un ton assez inquiet mais courtois de vérifier immédiatement si le tableau électrique est toujours présent.
Je cours jusqu'au local technique, Ouf ! Tout est en place. Seulement une baie vitrée qu'il faudra changer complètement et deux autres avec des pièces à changer. Après l'arrivée des gendarmes qui se déplacent rapidement pour constater les faits et relever des empreintes de mains gantées. Je vais déposer plainte sous une pluie battante et commence à monter le dossier que l'assurance SOGESSUR m'a demandé d'établir. Une véritable investigation commence, dehors le déluge s'abat sur notre village. Je joins au dossier d'expertise, photographies, plan de la maison, l'état des pertes des objets endommagés et / ou dérobés, devis et justificatifs pour les réparations à engager, 72 heures avant l'arrivée de l'expert le tout pour un montant de plus de 10 600 eurosTTC.
Lors de la visite de l'expert le temps s'est adouci, le dossier scanné 72 heures avant n'a pas pu lui parvenir mais il commence à œuvrer malgré cela et nous fait un véritable interrogatoire :
Question: " Monsieur, Madame, habitez-vous dans le logement ? "
Réponse : " Non monsieur, il est en cours de construction sans eau ni électricité."
Question : " Est-il hors d'air et hors d'eau ? "
Réponse : " Oui Monsieur "
Directive : "Montrez-moi toutes les dégradations constatées pour cette tentative de vol par effraction".
En compagnie du maître d'œuvre et de mon épouse, nous faisons le tour de la maison, l'expert prend les photos de toutes les dégradations et du matériel à changer.
Au bout d'1h30, il nous salue, je le raccompagne et l'expert en assurance habitation, mandaté par SOGESSUR repart au volant de sa voiture, dans la grande ville voisine afin de rédiger son compte rendu à SOGESSUR.
Dehors le ciel noirci.
Quelques jours plus tard, je reçois un courrier électronique, m'expliquant que rien, non rien de rien ne sera pris en charge par l'assurance SOGESSUR. Ce genre de sinistre n'est pas pris en charge par l'assurance SOGESSUR car je n'habite pas dans les lieux. Je précise à nouveau que le domicile est en construction sans eau, ni électricité.
Dehors il tombe une pluie de toute une vie en quelques heures.
Rapidement, j'appelle l'assurance SOGESSUR pour me protéger, si les brigands reviennent, je ne pourrai pas sortir 10 600€ du chapeau de magicien d'un de mes trois enfants.
L'attente au téléphone me paraît interminable. Ca y est, une charmante dame me répond.
Après avoir échangé par téléphone et dans le but de me couvrir pour un éventuel sinistre à venir, celle ci m'explique qu'à l'assurance de la SOCIETE GENERALE, SOGESSUR il n'existe ni option, ni forfait pour ce genre de sinistre. C'est à dire, tant que le propriétaire n'habite pas sur place, dans ce logement en construction, il pourra se faire dégrader, détruire sa maison sans être indemnisé tout sera de son porte monnaie.
Il était de mon devoir de mari et de père de prendre ce genre d'assurance habitation.
Lorsque j'avais posé la question à ma conseillère de la SOCIETE GENERALE celle-ci m'avait affirmée verbalement que tout était pris en charge en omettant de me dire, seulement, à partir de la date d'entrée dans les lieux.
Sachant que le maître d'œuvre, ayant sa garantie décennale comme celle des artisans, n'étant pas dans l'obligation de prendre une assurance habitation pour ma construction et pensant que j'étais assuré chez SOGESSUR, je n'ai pas souscrit à une assurance habitation contre le vol par effraction.
Aujourd'hui je suis obligé de contracter une assurance habitation chez un concurrent de la SOCIETE GENERALE pour être couvert jusqu'à la fin des travaux puisque SOGESSUR est en incapacité de proposer cette couverture en assurance.
Je viens de perdre en quelque instant 10 600 euros sur un projet de construction neuve.
Attention cher consommateur qui, comme moi, avez été obligé de souscrire à l'assurance habitation SOGESSUR avec votre Crédit Immobilier à la SOCIETE GENERALE !
Si vous vous faites dégrader votre maison avant d'y habiter, vous ne serez pas remboursé et perdrez votre rêve d'enfant de la construction neuve.
Aujourd'hui, je suis bien endetté pour une maison qui n'est même pas terminée et je dois payer pour des mauvais conseilleurs, prêts à tout pour obtenir des contrats d'assurance.
Cher consommateur, je vous donne l'alerte, Fuyez cette assurance c'est un leurre. 
Pour preuve : 
"Nous vous informons que nous ne pouvons intervenir pour la prise en charge de vos dommages.
En effet, comme le précisent vos conditions générales, le bâtiment en construction, dès lors qu'il est construit par des professionnels du bâtiment, et clos et couvert, est garanti dans le cadre des événements suivants :
• Responsabilité civile propriétaire d'immeuble,
• Incendie et événements assimilés,
• Dégâts des eaux et gel,
• Tempête, grêle, neige,
• Attentats ou actes de terrorisme,
• Catastrophes naturelles ou technologiques.
Les autres garanties, dont la garantie vol et détériorations immobilières suite à vol ou tentative de vol, sont acquises à la date d'entrée dans les lieux. Cette dernière est fixée par vos conditions particulières au 1er septembre 2020.
Le sinistre étant antérieur à cette date, les dommages que vous avez subis ne sont donc pas garantis.
Nous vous remercions de votre compréhension.
</t>
  </si>
  <si>
    <t>26 septembre 2017 suite à une expérience en septembre 2017</t>
  </si>
  <si>
    <t>chryslec-57622</t>
  </si>
  <si>
    <t>cliente depuis 40 ans de la macif j'ai été résiliée pour retard de paiement , pas facile de se réassurer à mon age malgré 50%de bonus les prix doublent quand on veut bien me prendre encore ce qui n'est pas le cas , la carte grise étant au nom de mon époux décèdé il y a 5 ans , lamentable le service clients de plus en attente de paiement de sinistres D.EAUX depuis 3 ANS de qui se moque t on ? DOSSIERS CLASSES FAUTE DE SUITE</t>
  </si>
  <si>
    <t>florian-91949</t>
  </si>
  <si>
    <t>Étant jeune conducteur les prix sont très avantageux, j’attends de recevoir le devis pour ainsi bien l’étudier avant de confirmer mon engagement ! Mais c’est en bonne voie</t>
  </si>
  <si>
    <t>simon-71042</t>
  </si>
  <si>
    <t>S'il y avait possibilité des notes négatives ,je les mettrai sans hésitation. Ma demande de rachat a mis plusieurs semaine avant d'arriver sur mon compte en banque alors que j'avais signalé avoir  besoin de cet argent d'urgence.</t>
  </si>
  <si>
    <t>adil-b-129461</t>
  </si>
  <si>
    <t>Tout va bien pour moi Je je trouve que le prix c’est un peu élevé J’espère que dans l’avenir j’aurais besoin de réduction car je suis déjà client chez direct assurance</t>
  </si>
  <si>
    <t>davidp-78875</t>
  </si>
  <si>
    <t>Je ne sais pas comment ca donne avec les autre mutuelles mais celle ci est horrible.
Aucun suivi de dossier; plusieurs mois a vous écrire toutes les semaines remboursement
Vous confondez tout le temps des factures de actuelles avec des factures passée.
De toute mon experience de suivi client, je pense que vous êtes les pires.
Cela dit, je ne sais meme pas comment ca se passe ailleurs. Ca se trouve en fait vous etes dans le top 10 des moins pire.....</t>
  </si>
  <si>
    <t>francois-91538</t>
  </si>
  <si>
    <t>Bonjour, je suis Satisfait du service, C’est rapide et Les prix me semblent Très corrects.  Je recommande ce service aux autres personnes, ne pas hésiter</t>
  </si>
  <si>
    <t>yohanaj-65036</t>
  </si>
  <si>
    <t>Explications claires......................................................................................................................................</t>
  </si>
  <si>
    <t>alex-dpt-91605</t>
  </si>
  <si>
    <t>L’assurance la moins cher que j’ai trouvé, la prestation a l’air plutôt bonne, site internet facile à utiliser et complet. 
Le service d’appel est bien aussi</t>
  </si>
  <si>
    <t>j-c-h-105807</t>
  </si>
  <si>
    <t>J'ai envoyé plusieurs lettres par mails et par la poste avec accusé de réception pour annuler mon contrat chez eux. J'ai envoyé 2 lettres au cabinet de courtage lui a accepter la demande et pourquoi pas vous.
La nouvelle assurance à envoyer 2 courrier, toujours refusé
Avant de souscrire chez Néoliane renseigner vous,  moi je vous conseille d'éviter les cabinets de courtage.  Je vais voir avec l'aide de mon petit fils pour faire un tour sur les réseaux sociaux pour le dire ce que je pense de vous. Je vais vous réserver des surprises, suis un malade à risque donc je vais me soigner un peu plus souvent</t>
  </si>
  <si>
    <t>paix-64559</t>
  </si>
  <si>
    <t>Bonjour, J'ai contacté la MAIF pour savoir au bout de combien d'année le coefficient de majoration s'applique lors d'un premier sinistre responsable ? La réponse de la MAIF est 4 ans avec un bonus à 0,50. Est ce exact?</t>
  </si>
  <si>
    <t>jack-64246</t>
  </si>
  <si>
    <t>gestion sinistre très mauvais suivi du dossier il faut les relancer souvent par téléphone</t>
  </si>
  <si>
    <t>elodie-c-127786</t>
  </si>
  <si>
    <t>Rapide mais pourrait être plus clair pour les options. Très bon tarif, à voir si le service client est réactif également dans le avenir en cas de besoin.</t>
  </si>
  <si>
    <t>rico01-122928</t>
  </si>
  <si>
    <t xml:space="preserve">A éviter !  assurer chez eux depuis 3ans j’ai jamais eu tout de soucis jusqu’à un sinistre non responsable y’a 2mois et la l horreur 
J’amène mon véhicule chez le carrossier donne un chèque en attendant , il me dise 48h après avoir reçu la  facture je serai rembourser , jusqu’à aujourd’hui c’est 1mois et 3 semaines qu’il ont la facture tous les jours les appel 
«  la réponse cest « dossier à l’étude » du coup le carrossier veut plus attendre et encaisser mon chèque de 1100e 
</t>
  </si>
  <si>
    <t>charly-104422</t>
  </si>
  <si>
    <t>Victime d'1 degat des eaux je me suis retrouvé apres ACM?CONSTATEL?DOMUS? ARETECH?
F3G? a etre invectivé pour 1 paiement de travaux mal réalisé a payer 1 franchise!1 PROCEDURE VA ETRE ENGAGEE
J'ai Resilié mon assurance aux ACM.A FUIR</t>
  </si>
  <si>
    <t>emma-80070</t>
  </si>
  <si>
    <t xml:space="preserve">mon fils porte des lunette, petit accident à lécole. il casse ses lunettes.
nous détenons un contrat  habitation dans lequel est compris la responsabilité civile et contrat garantie accident.
on nous demande un certificat médical que l on transmet!! juste parce qu il a cassé ses lunettes .
puis on me demande de transmettre tt ça a la sécu et mutuelle car la Macif complète le restant à charge.
Bien entendu la mutuelle ne prend pas en charge normal puisque ca ne fait pas un an qu il les a .
Et on me dit de voir avec mon assurance scolaire puisquil s'agit d un accident.
Et la on me téléphone en me disant que si la mut et la sécu ne prenne rien en charge ben eux nn plus.!
Donc ma question A QUOI SERT LA GARANTIE ACCIDENT ( ah si elle sert pour l invalidité ) ok donc il aurait fallu que mon fils soit invalide pour pouvoir etre ermboursé de  365 euros!
Merci la Macif mais comme la gestionnaire m 'a dit vous ne payez pas grand chose comme cotisation !!!!!! </t>
  </si>
  <si>
    <t>soxnna-65238</t>
  </si>
  <si>
    <t>Incompétence totale. Aucune cohérence entre les services. Ma voiture est immobilisée depuis une semaine, je travaille en zone industrielle mais il sont incapables de me trouver une solution et je suis obligée d'appeler tous les jours gestionnaires, garae et agence axa pour avoir des informations. Ras le bol</t>
  </si>
  <si>
    <t>alain-j-106113</t>
  </si>
  <si>
    <t>Rapide et bon rapport qualité prix, après avoir comparé plusieurs assurances, direct assurance est largement la mieux placée, reste à voir son efficacité et sa réactivité en cas de sinistre</t>
  </si>
  <si>
    <t>gilles-a-124783</t>
  </si>
  <si>
    <t>Je suis satisfait du prix des services de la rapidité de l’information que j’ai eu au téléphones Ainsi que les informations que j’ai eu reçu sur mon contrat la fluidité du site Internet</t>
  </si>
  <si>
    <t>sademi-idhina-124767</t>
  </si>
  <si>
    <t>Pire assurance du monde . 
Assurance qui résilie votre contrat sans motif valable . 
Pire standard téléphonique, impossible d’avoir un standard téléphonique potable. 
Aucun responsable présent et joignable ce jour. 
Interlocutrice condescendante qui ne comprend rien quand on lui parle, le quotient intellectuel n’est pas très élevé dans cette société. 
On est harceler quand c’est pour nous vendre leurs assurances mais pour demandé des explications personne n’est disponible. 
Faites attention à vous. Allez chez axa c’est les meilleurs.</t>
  </si>
  <si>
    <t>suze-59479</t>
  </si>
  <si>
    <t xml:space="preserve">tres nulle l'assurance pacifica . pourquoi ils envoient l'expert et vont contre lui et classe le dossier 
mauvaise assurance 
j'ai eu beaucoup d'eau 
la gestionnaire elle claase vite les dossiers c pas son agence </t>
  </si>
  <si>
    <t>yana-p-110334</t>
  </si>
  <si>
    <t>Je suis satisfaite de votre prestation et des tarifs réalisés. le site est fonctionnel et facile d'utilisation. C'est assez simple pour quelqu'un comme moi qui ne maîtrise pas forcément l'outil informatique</t>
  </si>
  <si>
    <t>gougoutte83-61540</t>
  </si>
  <si>
    <t>Un peu cher, surtout pour un vieux client.</t>
  </si>
  <si>
    <t>maurat-l-112638</t>
  </si>
  <si>
    <t>Je suis satisfaite du prix, j'attends de voir en cas de problème comment mon assurance gère leurs services promis. J'espère qu'ils seront à la hauteur.</t>
  </si>
  <si>
    <t>pia-60520</t>
  </si>
  <si>
    <t>Vous me dégousez niveau tarif.... C'est terminé.  Vous n'êtes pas sérieux.</t>
  </si>
  <si>
    <t>ali-s-132930</t>
  </si>
  <si>
    <t>Je suis satisfais du service merci et c est beaucoup moin cher que toute les autre assurance je paye depuis plusieurs annee mes assurance et dieu merci je nes jamais eux a avoir men servir.</t>
  </si>
  <si>
    <t>sam-87163</t>
  </si>
  <si>
    <t>Une honte cette assurance sauver vous vite accident même pas en tord on m’a rentré dedans par derrière et c qui qui été en tord il défends même pas leur client il en on rien a foutre de vous</t>
  </si>
  <si>
    <t>philippe81100-107284</t>
  </si>
  <si>
    <t>Résilié après 35 ans (40000 € de cotisations) pour 3 sinistres sur les 3 dernières années (3000 € euros de dédommagement). Ou est l'esprit mutualiste?</t>
  </si>
  <si>
    <t>ffzia-96463</t>
  </si>
  <si>
    <t>Ce n est pas du tout une harmonie. Avec ce groupe, tout est bon pour refuser vos devis, il manque toujours un document bloquant le dossier. J ai eu plusieurs rdv avec  une conseillère de visu, elle me dit à chaque fois qu elle a fait le nécessaire et que tous rentrera dans l ordre. Cependant, à chaque fois, dans la foulée, je reçois des courriers du centre de gestion me disant ENCORE qu il manque des DOCS (je précis que je leurs ai donné plusieurs fois ces foutu docs) . C est très frustrant de ne pas pouvoir se soigné, du coup j ai décidé résilier cette mutuelle. A fuir absolument, je n ai jamais vu un organisme aussi peu motivé à résoudre les problèmes des ses adhérents.</t>
  </si>
  <si>
    <t>ouiouju-52606</t>
  </si>
  <si>
    <t xml:space="preserve">Un service client très irrespectueux. Le 20 fevrier, Un appel à 19h30, je réponds poliment que je suis occupé et qu'on peut me joindre demain ou en fin de semaine. Madame me répond alors avec un profond respect  "je peux vous rappeler jamais si non" 
</t>
  </si>
  <si>
    <t>fredwihp-61173</t>
  </si>
  <si>
    <t>Dramatique, ma cotisation assurance voiture a augmenté de 8%, alors que mon bonus a augmenté de 4%, cela n'a aucun sens. La seule raison invoqué par le SAV c'est la hausse des bris de glaces en france et la pluie. Direct assurance avez vous des difficultés financiéres?</t>
  </si>
  <si>
    <t>thierry326-81693</t>
  </si>
  <si>
    <t>Assurance qui n'assure rien du tout . Et en plus qui prélève avant d'assurer. Je ne vous recommande pas du tout. J'étais assuré pour la maison et la voiture . Il a fallu d'une fois pour se rendre compte qu on était mal assuré.</t>
  </si>
  <si>
    <t>cardi-123503</t>
  </si>
  <si>
    <t>mon mari décédé le 8 mars avait une assurance vie dont je suis seule héritière et ils ne veulent pas me la verser malgré les documents fournis. On me mène en bateau</t>
  </si>
  <si>
    <t>paulker-51146</t>
  </si>
  <si>
    <t>La gestion et le suivi des sinistres est cauchemardesque. Tout est fait pour que vous soyez indemnisé au minimum. Mon véhicule a été percuté par un bus devant mon domicile. Les 2 Jantes gauches ont été abimées et les 2 pneus éventrés. Après la réparation j'ai remarqué un bruit de roulements. J'ai demandé à la MACIF de faire changer les 2 roulements gauches. L'expert a revu mon véhicule une 1ère fois et à constaté le bruit. Il m'a envoyé chez Audi qui ont aussi constaté le bruit. L'expert a revu mon véhicule lors d'un 3eme RDV avec le technicien Audi. Au final il propose de ne changer qu'un roulement et conclu que je n'apporte pas la preuve que le bruit est lié au sinistre. Au final j'ai perdu 3 mâtinés sur mon temps de travail et je dois encore demander une contre-expertise qui peut au final être à mes frais. C'est tout simplement scandaleux. Tout ça pour un sinistre dont je ne suis pas responsable. Pour moi la MACIF c'est définitivement terminé.</t>
  </si>
  <si>
    <t>philippe-b-126894</t>
  </si>
  <si>
    <t xml:space="preserve">Après plusieurs réclamations sur notre changement d'adresse, l'attestation d'assurance scolaire 2021/2022 de notre fils Charles est toujours à notre ancienne adresse .....!!!
</t>
  </si>
  <si>
    <t>mondial13100-56856</t>
  </si>
  <si>
    <t>Rien ne sert de se rendre en agence puisqu'ils vous diront que tout est sur le site que rien de plus ne peut être fait... Alors autant prendre une assurance en ligne qui sera moins cher. Les garanties sont bonnes mais le prix n'étant pas négligeable cela semble plutôt "normal" que les garanties soient correctes.</t>
  </si>
  <si>
    <t>moniap-75444</t>
  </si>
  <si>
    <t>Service client incompétent. Ne sont pas capables de reconnaître leurs torts même dans une situation où ils nous ont mis en danger. Nous ne pouvons pas communiquer avec eux ils se braquent et récitent leurs textes.</t>
  </si>
  <si>
    <t>yanna-71973</t>
  </si>
  <si>
    <t>Service honteux, prix fixé et payé, envoi des documents avec difficulté car aucun moyen de les joindre auquel ils répondent (alors que pour souscrire c'est très facile d'avoir quelqu'un!) et après la fin de la période de rétractation, on m'annonce une majoration du prix avec prélèvement bancaire immédiat ??? Assureurs à fuir</t>
  </si>
  <si>
    <t>marcthorn-51722</t>
  </si>
  <si>
    <t>Adhérent chez Cégéma depuis le 1er janvier 2014, j’ai moi aussi quelques commentaires à faire :</t>
  </si>
  <si>
    <t>laida-a-137607</t>
  </si>
  <si>
    <t>Je suis satisfaite du rapport qualité /prix . Le service est rapide et efficace, les conseillers très à l'écoute, ce qui est très appréciable, je recommande!</t>
  </si>
  <si>
    <t>ds-129617</t>
  </si>
  <si>
    <t xml:space="preserve">Une honte! Je n'ai jamais vu ça chez une mutuelle...perte de temps et d'argent assuré. Pas de télétransmission sur un grand nombre de professionnels qui nous force à avancer les frais et à renvoyer la facture à santiane. Comme si ce n'était pas suffisant il faut sans cesse les appeler pour vérifier que les paiements ont bien été effectué sans ça gare aux défauts de paiement pour cause de "manque de documents" dont on ne vous parle qu'une fois que vous avez appelé. Aucune confiance entre vous et votre mutuelle.... Si c'est ce que vous souhaitez, souscrivez, dans le cas contraire, ayez l'intelligence de ne pas souscrire. Une réclamation pour manque d'information à la signature du contrat et résiliation faite le 30.06 et toujours aucune réponse ou comment flouer ses clients et laisser courir le contrat. Faut pas s'étonner que les clients arrêtent tout simplement de payer. Solution pour laquelle je vais sûrement opter vu qu'aucune solution en vue. 
</t>
  </si>
  <si>
    <t>bongiorno-r-131780</t>
  </si>
  <si>
    <t>étant déjà client pour un autre véhicule, je ne comprends pas pourquoi je dois m'embêter à retaper toutes mes infos pour ajouter un deuxième contrat d'assurance. Cela devrait être beaucoup plus simple que cela. Faites remonter l'information s'il vous plaît.</t>
  </si>
  <si>
    <t>laurentozon-55538</t>
  </si>
  <si>
    <t xml:space="preserve">Rachat d’un contrat loi Madelin. 1 mois après avoir transmis les documents, emails sans réponses ou réponses partielles parfois une semaine après, changements incessants d’interlocuteurs, hotline injoignable ou durée d’attente incroyablement longue, etc. Il semble beaucoup simple et rapide de déposer de l’argent à la Mondiale que de la retirer.
Ne placez JAMAIS votre argent dans cette entreprise. </t>
  </si>
  <si>
    <t>bpide76110-78438</t>
  </si>
  <si>
    <t>j'ai eu un arrêt il y a presque 4 mois et toujours aucune indemités! je suis libérale sans autre source de revenus! il manque toujours quelque chose!! finalement sans vraiment m'expliquer on me vire !</t>
  </si>
  <si>
    <t>cherif-b-127661</t>
  </si>
  <si>
    <t>je sus satisfait du service et de la procedure en ligne, cependant vos prix sont un peux eleve par rapport a mon profil de conducteur depuis trente ans n ayant pas été à l origine d'accident et en plus je suis client deja chez vous pour mon assurance habitation.</t>
  </si>
  <si>
    <t>benghali-t-113234</t>
  </si>
  <si>
    <t>je suis satisfait bon service et bon prix téléphonique, rapide simple merci beaucoup cordialement mr benghali reste a parler il ya trop de caractère a marquer</t>
  </si>
  <si>
    <t>benjamin-s-122262</t>
  </si>
  <si>
    <t>Je suis satisfait du service
Le prix est convenable
Bonne gestion du dossier
Donne de très bon conseils
Explique tous les options pour l'assurance moto</t>
  </si>
  <si>
    <t>bonus-n-129961</t>
  </si>
  <si>
    <t xml:space="preserve">accueil tres professionel ,explication Claire.Un accompagnement complet pour les clients.
j' ai été bien conseillé  et guidé,je suis satisfait du service, merci </t>
  </si>
  <si>
    <t>adel-g-125350</t>
  </si>
  <si>
    <t>Je suis satisfait du service ainsi le prix et sans oublier la conseillère était sympa gentille et patiente merci a vous tous et bonne continuation.
Cordialement.</t>
  </si>
  <si>
    <t>max-105223</t>
  </si>
  <si>
    <t>Tout est mieux qu'ailleurs quand il te présente les conditions, les contrats ...
A la souscription, la première année, on me demande 1 antivol SRA ... Je retrouve la facture et l'emmène au bureau de Lyon et là, surprise on me dit "pour être assuré contre le vol, il faut deux antivol SRA ! 
Deuxième surprise, la seconde année, alors que tous annonce, à cause du confinement, une baisse très importante des accidents, moi j'ai la surprise de découvrir une hausse 16.89% de ma cotisation annuelle. C'est juste une honte!</t>
  </si>
  <si>
    <t>daouda-d-105272</t>
  </si>
  <si>
    <t>Difficulté à communiquer avec le service clientèle pour obtenir un document. On ne sait pas à quel service s'adresser ! Suite à un sinistre de bris de glace avec vol d'objets à l'intérieur de la voiture (téléphone  et ordinateur portable), nous avons besoin d'une attestation de non prise en charge par Direct Assurance que l'on doit donner à l'assurance des portables pour un dédommagement. Il nous est impossible d'avoir quelqu'un pour nous fournir ce document malgré plusieurs appels et demandes par mail !</t>
  </si>
  <si>
    <t>suite a une rupture de frein sur ma Jaguar, la macif a tout prix en charge et sans aucun soucis, de plus il nous ont offert le choix de différent transport de taxi, afin de ne pas gâcher notre week-end, il nous on déposer dans nos réservations d'hôtel et repris le lendemain pour nous rapatrier a notre domicile.
Par le passer j'ai changer d'assurance ( l'olivier ) mais suite a un accident non responsable. Merci pour vos services et vos interlocuteurs (trices).</t>
  </si>
  <si>
    <t>bensabeur-m-136320</t>
  </si>
  <si>
    <t>Très satisfait conseiller très à l écoute aucune surprise content d assuré mon second véhicule comme certains membres de ma famille qui sont eux aussi client chez l Olivier assurance</t>
  </si>
  <si>
    <t>nordine-b-135256</t>
  </si>
  <si>
    <t xml:space="preserve">Aujourd’hui Je suis toujours satisfait  des offre proposées.
Le prix de la cotisation me convient 
Je suis client chez direct assurance depuis plus de 10ans 
</t>
  </si>
  <si>
    <t>fanny090204-67350</t>
  </si>
  <si>
    <t>Dossier envoyé depuis le 10 septembre 2018, au bout de 30 jours, aucun retour de la part de CNPF Assurances ... Quasi 30 minutes à rester en ligne et à écouter leur musique d'attente ... et toujours aucun chargé de clientèle au bout du fil ... Allô ?? Il y a quelqu'un ?? ...</t>
  </si>
  <si>
    <t>maryam-99682</t>
  </si>
  <si>
    <t xml:space="preserve">Nous payons une police d'assurance pro de 210 euros par mois.
Plus de 6 mois après la déclaration de sinistre nous n'avons toujours pas été remboursé. Nous n'avons aucun suivi digne de ce nom et il faut croire que la personne en charge de notre dossier a d'autres priorités à traiter malgré nos différents appels. Lorsque nous appelons pour tenter d'avoir des informations ce sont toujours les mêmes réponses: "La personne en charge du dossier vous rappellera" ou "il manque des documents (docs que nous avons envoyé". 
Ils ne savent meme pas nous donner une vision claire de la procédure à suivre et c'est quelques mois après la déclaratuon du sinistre que nous apprenons par hasard que nous devons leur transmettre un doc (ils n'auraient pas pu nous appeler , non non, trop fastidieux). 
C'est assurance est une horreur. A fuir!
</t>
  </si>
  <si>
    <t>marian-50770</t>
  </si>
  <si>
    <t xml:space="preserve">A FUIR !!!!
je suis assurée chez eux pour mon chien.
30 min pour les avoir au téléphone ...
ne sont pas du tout cohérent concernant le contrat il dise qu'il te couvre pour les maladie sachant que j'ai pris l'option la plus cher 
et voila qu'au moment du remboursement il trouve le pretexte d'une maladie héréditaire de mon chien pour ne pas me rembourser !!!
si vous avais un labrador les problème de hanche ne serons pas pris en compte..
 si vous avais un bouledogue le problème de palet ne sera pas rembourse non plus ...
car si je crois ce quel ma dit tout les chien on des maladie héréditaire... 
mais bien sur on doit tout connaitre sur les animaux avants de payer??!!!
mais bien sur tout sa il vous le dise une fois le contrat signée!!! et les frais engagé!!!
je suis vraiment très déçu!!! </t>
  </si>
  <si>
    <t>zoelie-52775</t>
  </si>
  <si>
    <t>J'ai 2 véhicules assurés et cette année (comme tous les ans) une augmentation de 14% sur l'une et 8% sur l'autre. Aucun sinistre déclaré, bonus à 50% et en plus une grosse différence dans les augmentations. Le service client ne sait pas vraiment expliquer pourquoi. Je pense revenir vers une assurance ayant un bureau et un vrai service client.</t>
  </si>
  <si>
    <t>imed--b-110403</t>
  </si>
  <si>
    <t>Je suis très heureux d'avoir conclu un contrat avec vous et j'espère passer une bonne année avec votre serviceJe suis très heureux d'avoir conclu un contrat avec vous et j'espère passer une bonne année avec votre service</t>
  </si>
  <si>
    <t>gael31-56334</t>
  </si>
  <si>
    <t>Ne prenez surtout pas cette "assureur". Les prix semblent compétitif mais cet "assureur" vous résilie votre contrat à cause d'un sinistre ou vous n'êtes pas responsable. La résiliation se fait par courrier sans motif. Vous êtes obligés de les contacter et quand vous avez quelqu'un, la personne en question est agressive. 
Je ne suis pas étonné que cet "assureur" n'est quasiment aucune agence en physique.</t>
  </si>
  <si>
    <t>C'est ma nouvelle compélmentaire je la connaissais moins que ma précédente que je voyais partout à la télé et pourtant je suis beaucoup mieux avec la nouvelle car elle n'est peut être pas à la télé mais elle au moins elle me rembourse et correctement !</t>
  </si>
  <si>
    <t>27 mai 2018 suite à une expérience en mai 2018</t>
  </si>
  <si>
    <t>avoidapril-64226</t>
  </si>
  <si>
    <t>À éviter à tout prix ! Attention au contrat qui est extrêmement trompeur. Attention également au service pole courtage land qui travail en lien avec April Santé. Service déplorable et pas fiable !</t>
  </si>
  <si>
    <t>sarn-96076</t>
  </si>
  <si>
    <t>Processus de résiliation abusive et prix élevé tout le long du contrat :
1/ Aucune procédure de résiliation numérique : il faut téléphoner puis envoyer un courier.
2/ Première lettre recommandé avec accusé de réception : ils me le refusent la résiliation car "il manquait ma signature" (or cette condition ne figurait pas dans leur condition générale, article 20.2)
J'attends toujours qu'ils prennent en compte ma demande de résiliation.</t>
  </si>
  <si>
    <t>spike-61265</t>
  </si>
  <si>
    <t>Je paye plus de 2400€/ans pour une honda civic de 1996 21ans donc 1 ans plus vieille que moi et juste de 7cv fiscaux et vos services ne prend pas en considération le fait que pour un accident que la personne roulait avec un taux d'alcool supérieure a la limite autorisé qu'il roulait les phares étaient qu'il mon bloqué en me tendant un embuscade et qu'il on remplit le constat a ma place et a leur avantage et vous n'avez pas pris en considération la plainte que j'ai déposé et vous m'avez mis du malus donc je m'efforce de resté poli dans ce petit texte mais j'en pense pas moins et il n'y a pas assez de place dans cette encadré pour dire ce que je pence réellement de vôtre compagnie d'assurance. Cordialement Pichard Guillaume</t>
  </si>
  <si>
    <t>moimeme-95882</t>
  </si>
  <si>
    <t>Excellent placement jusqu’au décès de l’assuré 
Le service succession est inexistant, ne réponds pas au téléphoné ne demande pas les pièces nécessaires à la constitution du dossier de versement de la prime.... une horreur.
Il a fallu menacer d’une plainte pour abus de confiance pour enfin obtenir en 2 jours le virement des fonds que l’on attendait depuis plusieurs mois
A fuir</t>
  </si>
  <si>
    <t>jc-53012</t>
  </si>
  <si>
    <t>J'ai appelé ce jour Direct Assurance car mon assurance a augmente de 40%
La réponse de mon interlocuteur fut sèche et sans appel
Monsieur la première année nous vendons en dessous du marche et la deuxième année nous reprenons un tarif normal
Nous ne sommes pas la pour travailler à perte.
Lorsque j'ai exprime mon entonnement et mon mécontentement
La réponse fut nette "c'est comme ça on ne vous retient pas"
De plus le personnage c'est montré odieux
Mes 3 véhicules ainsi que ma maison seront désormais assures ailleurs</t>
  </si>
  <si>
    <t>sylvie-123492</t>
  </si>
  <si>
    <t>J'assure mes 2 chiens au crédit mutuel pour la chirurgie en janvier 2019. Je demande si la hernie discale est assurée ? On me répond oui madame pas d'exclusion!! En juin 2021 J'adresse une facture de 1517 euros pour hernie discale opérée et on ne me rembourse pas ....car c'est congénital !!!  Assurance animaux à fuir ...</t>
  </si>
  <si>
    <t>louisy-gabriel-e-131498</t>
  </si>
  <si>
    <t>On ne peut juger la qualité d'une assurance qu'après un sinistre. Cependant L'olivier Assurance a de très bons commerciaux et une expérience client en ligne limpide. Les tarifs sont aussi relativement compétitifs.</t>
  </si>
  <si>
    <t>Sociétaire depuis des années, j'ai eu 3 soucis (habitation et voiture).
A chaque fois, le service protection juridique ou accident me répond qu'il ne peut rien faire suite à la réponse de la partie adverse. A chaque fois, je me suis battu soit avec le concours de l'automobile club, soit personnellement, et j'ai obtenu gain de cause.
Donc mis à part encaisser notre argent, il n'y a personne lorsque l'on sollicite un service.
A fuir!!!</t>
  </si>
  <si>
    <t>weiss-129249</t>
  </si>
  <si>
    <t xml:space="preserve">bonjour
nous avons eu une fuite d'eau dans la canalisation souterraine dans le jardin entre le compteur et la maison.
Nous sommes très déçus des réponses que l' agent maif nous a apportées. Sur un ton très désagréable, cet agent nous soutient qu' aucune assurance habitation ne prend en charge les frais dus à une fuite d' eau des canalisations après compteur dans le jardin (réparation et surconsommation). Nous constatons que payer une assurance depuis plus de 20 ans, formule haut de gamme, pour la maison comme pour nos 3 voitures auprès de la maif est un mauvais choix. Nous envisageons , donc, de voir ailleurs </t>
  </si>
  <si>
    <t>numeror86-101164</t>
  </si>
  <si>
    <t>apres un bris de glace l'olivier assurance a reagi rapidement et correctement mon sinistre. les contacts telephoniques ont été cordiaux et l'interlocuteur était à l'écoute.
.</t>
  </si>
  <si>
    <t>jean-philippe-b-106405</t>
  </si>
  <si>
    <t>très satisfait du service direct assurance, votre collègue est très compètent, explications précises et claires, le tarif est top, je recommande vivement, merci.</t>
  </si>
  <si>
    <t>mimi596234-81754</t>
  </si>
  <si>
    <t xml:space="preserve">Une assurance qui sait prélever sur votre compte mais quand vous êtes cambriolés vous pouvez oublier . Une conseillère qui vous prend de haut et n'est pas capable de vous répondre ni même de traiter votre dossier 
A fuir </t>
  </si>
  <si>
    <t>oxo63-89097</t>
  </si>
  <si>
    <t>Zero. Je suis actuellement en litige car, malgré la preuve de résiliation du contrat, les prélèvements se poursuivaient. Sans réponse à mes réclamations en ligne, j'ai fait opposition. Ils menacent d'envoyer l'affaire au service contentieux. Mes mails sont sans réponse, mes appels téléphoniques "bottent en touche". Le dossier est en route pour l'ACPR. Sans résolution à l'amiable, j'irai en justice. Pour une action commune, n'hésitez pas à me contacter.</t>
  </si>
  <si>
    <t>fougerouse-97251</t>
  </si>
  <si>
    <t>Ecoute, compréhension, amabilité des conseillers . Rapidité de traitement de mes demandes. très satisfaite de cette assurance, je recommande fortement</t>
  </si>
  <si>
    <t>ludo-70448</t>
  </si>
  <si>
    <t>HONTEUX! Malheureusement il s'agit de la mutuelle sélectionnée par mon entreprise. Ils perdent les courriers (avec les ordonnances et factures!!!), ne préviennent pas quand il manque un document et mettent plus de 20 minutes à répondre (avec un numéro payant). 
L'opératrice que j'ai eu était très bien mais n'a rien pu faire pour moi. Je regrette amèrement mon ancienne mutuelle.</t>
  </si>
  <si>
    <t>lucois-52937</t>
  </si>
  <si>
    <t>J'ai voulu effectuer un rachat partiel sur un contrat de 14 ans. Impossibilité de débloquer de l'argent soit disant une avance de 4 centimes € bloquerait les transaction !!!.. aberrant surtout j'ignore pourquoi et ou sortent ces 4 centimes et aucune explication de leur part.
Le leur ai envoyé un courrier en AR mais pas de réponse
et le conseiller fait lui aussi la sourde oreille. Maintenant je ne peux effectuer aucune transaction en ligne il ont bloqué tous mes comptes et doit passer par le conseiller
Bref évitez cette compagnie fuyez vous n'aurez que des ennuis</t>
  </si>
  <si>
    <t>marina-b-123340</t>
  </si>
  <si>
    <t xml:space="preserve">Je suis très satisfaite du service et de la réactivité au top
Très bon rapport qualité prix. Je recommande cette assurance à ma famille et à mes amis. </t>
  </si>
  <si>
    <t>alain-r-131146</t>
  </si>
  <si>
    <t>Je suis satisfait. Prise en charge et suivi en cas de sinistre. Tarification cohérente et présentiel en cas de demande. Plate forme virtuelle accessible et conviviale. Parfait.</t>
  </si>
  <si>
    <t>christophe-f-129591</t>
  </si>
  <si>
    <t>Très bien avec les conseillés au téléphone.
Par contre le devis sur le site internet est évolutif et ne permet pas de finaliser correctement le contrat. Il est étonnant que modifier le curseur du kilométrage et revenir en arrière ne permet pas de retrouver le même prix d'assurance.</t>
  </si>
  <si>
    <t>tuil-a-137966</t>
  </si>
  <si>
    <t>Je suis satisfait des prestations et de l'accueil des conseillers très clair et détaillé avec des conseils très avisés. Je recommande l'Olivier Assurance</t>
  </si>
  <si>
    <t>aguer-s-134169</t>
  </si>
  <si>
    <t>Vos tarif défie la concurrence, formalité rapide et efficace.
Par contre les téléconseillers parlent très vite et on a du mal à "en placer une", mais très poli et réactif.
Pas d'attente lors de l'appel, très appréciable.</t>
  </si>
  <si>
    <t>roger-49967</t>
  </si>
  <si>
    <t>que des erreurs de remboursement il vous réclame 1 an après 21 euros car remboursé a tord pour moi c'est une mutuelle d'entreprise donc obligatoire je serais en retraite en septembre 2017 et je les vire de suite   en parlant avec des collègues de travaille je ne suis pas le seul dans se cas la   il devrais faire des formations pour apprendre a travailler correctement</t>
  </si>
  <si>
    <t>seiler-p-116458</t>
  </si>
  <si>
    <t>Les prix me conviennent. A voir l'attention porté par la suite.
L'appel téléphonique était très bien. Le site a l'air facile d'utiliser.
A voir par la suite l'accompagnement en cas de sinistres</t>
  </si>
  <si>
    <t>Beaucoup trop de retours négatif sur cette compagnie d'assurance.
Des retours très négatifs sur internet également.
Beaucoup trop de retours négatif sur cette compagnie d'assurance.
Des retours très négatifs sur internet également.</t>
  </si>
  <si>
    <t>eric-49867</t>
  </si>
  <si>
    <t>Un assureur qui privilégie les nouveaux clients  mais ne tient pas compte des bons conducteurs. Préfère laisser partir ses anciens adhérents au lieu de les fidéliser.</t>
  </si>
  <si>
    <t>man1-61186</t>
  </si>
  <si>
    <t>Cardif un cauchemar . Ca commence avec le service médical qui vous harcèle de courrier et ca s'empire avec le suivi de gestion ou les cotisations changent au bout de 3 mois sans raison  de 71€ à 339€</t>
  </si>
  <si>
    <t>max-68640</t>
  </si>
  <si>
    <t xml:space="preserve">Service clair et efficace. 
Une inscription en ligne rapide, et simple.
Tarif intéressant. 
Le service client est disponible et professionnel. Il répond rapidement aux questions. Je recommande vraiment. </t>
  </si>
  <si>
    <t>jms-88446</t>
  </si>
  <si>
    <t xml:space="preserve">Apres un sinistre il y a 1 mois
RDV avec l'expert 1 mois apres la declaration de sinistre 
Montant évalué au minimum 
Malgré plusieurs messages envoyés à la macif je n'ai jamais été rappellé
La Macif n'a aucune considération pour ses assurés </t>
  </si>
  <si>
    <t>ptourgmail-75788</t>
  </si>
  <si>
    <t>Ma belle mère est décédée dans l'incendie de son appartement. Il a fallu environ 1 an et demi pour obtenir indemnité remise en état de l'appartement. Aucune compassion ni ecrits ni paroles. Inertie totale et probablement commandée des soit disant experts . Mutuelle à fuir malgré plus de 30 ans de fidélité</t>
  </si>
  <si>
    <t>severine-p-116392</t>
  </si>
  <si>
    <t>Votre site est très opaque et il faut fouiller pour trouver des informations importantes.
Je viens de voir que mon assurance augmente de 70€ par rapport à 2020  (sans accidents). Je ne peux pas mettre à jour mon contrat concernant ma fille qui vient d'avoir son permis de conduire et n'est plus en conduite accompagnée.
ALORS NON JE NE SUIS PAS SATISFAITE !</t>
  </si>
  <si>
    <t>mememe-50101</t>
  </si>
  <si>
    <t>UN TEMPS D'ATTENTE VRAIMENT ABUSÉ 
ça fait plus de d'une heure perdu sans avoir quelqu'un au bout de la ligne !!!!!
C'est vraiment abusé !!!!!!!!!!!!!!!!!!!!!!!!!!!!!!!!!!!!!!!!!!!!!!!!!!!!!!!!!!!!!!!</t>
  </si>
  <si>
    <t>greg-51526</t>
  </si>
  <si>
    <t>Bonjour, Suite à un achat de voiture Audi A3 en 2014 mes parents avaient souscrit en toute confiance une assurance décès. Mon père est décédé le 2 Aout 2016. CBP Cardif m'a mené en bateau pendant 6 mois avec des demandes de documents pour finalement refuser le remboursement; la raison il prenait un traitement lors de la souscription, cette dernière faite sans demande médicale, et son décès est naturelle donc pas en lien avec son traitement. Je recherche des cas similaires afin de rassembler nos forces est monter un dossier complet
Pas la peine que cardif me réponde par une réponse bateau comme elle le fait sur ce site</t>
  </si>
  <si>
    <t>silviu-marius-r-115806</t>
  </si>
  <si>
    <t>Je suis satisfait de prix et de assurances, je a deja deux assurances chez L'olivier, je recommande cette assurance a tout mes amis pas que le risc du assurances me convient avec cette prix</t>
  </si>
  <si>
    <t>stephnaetla--115502</t>
  </si>
  <si>
    <t>6 mois dans quelques jours que notre sinistre incendie a eu lieu et toujours pas la moindre proposition d'indemnisation de la part de la MAAF malgré le fait que les enquêtes et les rapports d' experts soit établis... 
Merci la MAAF pour votre réactivité! Et merci à notre conseiller de la MAAF à Orvault! ??
Combien de temps va t-on encore devoir attendre ??? ??</t>
  </si>
  <si>
    <t>06 mars 2017 suite à une expérience en mars 2017</t>
  </si>
  <si>
    <t>arnono-20047</t>
  </si>
  <si>
    <t>très déçu ! depuis le 27 décembre j'attends ma carte verte on m'a juste dit 2 fois que mon dossier était en cours de traitement ,je paie pourtant tous les mois .j'ai aussi fais depuis 2 mois le changement de domiciliation bancaire et pareil pas de resultat.</t>
  </si>
  <si>
    <t>catherine-c-105209</t>
  </si>
  <si>
    <t xml:space="preserve">Pour l'instant je démarre chez vous. En tout cas le jeune homme était très aimable et attentionné et grâce à lui j'ai souscrit immédiatement mon contrat 
</t>
  </si>
  <si>
    <t>ourson-87621</t>
  </si>
  <si>
    <t>Je demande simplement la résiliation de mon contrat que j'ai demandé en lettre recommandé depuis le 06.12.2019 et 07.02.2020 à ce jour aucune de ses demande ni prise en compte alors je vous demande encore une fois le respect de la lois Chatel.</t>
  </si>
  <si>
    <t>christophe-c-108936</t>
  </si>
  <si>
    <t>Je suis très heureux de faire partie de votre groupe je voudrais savoir si vous pouviez me faire parvenir mon assurance pour la moto à mon adresse postale 'm corbin Christophe rue due général pol dupy btm10 aptm2 l'arche 16000 Angoulême merci</t>
  </si>
  <si>
    <t>jean-caryl-g-131523</t>
  </si>
  <si>
    <t xml:space="preserve">Une offre de prix très intéressant, avec des produits adaptés à ton budget
Le contrat est très bien expliqué, les options ou extensions de garantie sont très bien. </t>
  </si>
  <si>
    <t>hal-89563</t>
  </si>
  <si>
    <t>Service sinistre injoignable et incompétent. 6 mois passés sans porte à la suite d'un cambriolage. Je dois faire toutes les démarches moi-même et leur envoyer les devis des prestataires et attendre 1h au téléphone pour avoir une réponse. Je n'ai jamais eu affaire à un service aussi mauvais.</t>
  </si>
  <si>
    <t>7caramba0-101112</t>
  </si>
  <si>
    <t>assurance trop chère délai d'attente remboursement trop long et impossible d'avoir un correspondant en cas de litige. déçue par les prestations de cet assureur</t>
  </si>
  <si>
    <t>moi-137541</t>
  </si>
  <si>
    <t>je viens de passer 46 minute en attente et toujour personne bravos  
felicitaion je bloc mes prelevement en attendant que vous m appellez 
cordialement</t>
  </si>
  <si>
    <t xml:space="preserve">Suite à un dégât des eaux survenu pendant le confinement , j'ai relancé la Matmut début juin car pas encore vacciné il était hors de question de faire venir des gens chez moi.  Si le personnel de l'agence de Poissy est toujours très aimables et disponibles, le service sinistre ne se bouge pas vraiment et m'indique des informations diverses et variées suivant mes interlocutrices.
 Le délais d'un expert (non prévu à la base) à pris un temps incroyable et malgres l'urgence en vue de la remise des clefs, elle serait disponible qu'après mon départ, qui empêchera mon propriétaire de louer et va me mettre en porte-à-faux avec des risques ne pas pouvoir récupérer ma caution et une mauvaise image de moi. 
J'ai 3 assurances encore chez eux, mon ex et une option santé pour ma fille ainsi que     ma nouvelle habitation, je vais résilier en respectant les délais et vous encouragent de faire de même avant l'arrivée d'un sinistre .  </t>
  </si>
  <si>
    <t>carabas-k-107833</t>
  </si>
  <si>
    <t xml:space="preserve">Je suis très satisfaite des prix, des offres et très à l'écoute. C'est très simple et je vais conseillé à des connaissances. 
Merci beaucoup pour la patience. 
</t>
  </si>
  <si>
    <t>val-67425</t>
  </si>
  <si>
    <t>A fuir cette assurance. Je me suis cassée un pied en tombant des escaliers, et bien pour eux ca ne fait pas parti des accidents, donc pas de prise en charge de leur part sur mon emprunt immobilier. C'est une plate forme qui gère le dossier. Il nous demande de reconstituer le dossier entier je dis bien entier, questionnaire de santé, le pret, l'offre de prix etc. Et tout cela pour vous dire que je ne suis pas couverte scandaleux, pourquoi prendre une assurance dans ces conditions!</t>
  </si>
  <si>
    <t>fabrice-m-106417</t>
  </si>
  <si>
    <t>je trouve dommage d'être pénalisé au niveau du prix de la cotisation en me considérant comme conducteur à risque à que les 2 accidents que j'ai eu, n'étaient pas de ma faute.</t>
  </si>
  <si>
    <t>14 mai 2017 suite à une expérience en mai 2017</t>
  </si>
  <si>
    <t>jeancri-54391</t>
  </si>
  <si>
    <t xml:space="preserve">Bonjour
Insatisfaite car au moment de l adhésion on m à laisser croire que si je parrainais j allais recevoir un chèque cadeau
Je n ai jamais rien reçu,  envoi de plusieurs mails sans réponse,  plusieurs appels me disant que cela va venir,  un mois et demi après,  j ai toujours rien
Service client et qualité incorrect vis à vis des adhérents </t>
  </si>
  <si>
    <t>pradier-c-114939</t>
  </si>
  <si>
    <t>Très satisfaite du service client,très rapide et compétent.
Les tarifs sont concurrentiels 
A voir maintenant sur le long terme 
Merci pour les services</t>
  </si>
  <si>
    <t>adel-116568</t>
  </si>
  <si>
    <t>Ma demande ce jour concernait une mise à jour de mon dossier et l'envoi de ma carte de mutuelle. Merci beaucoup Maria pour votre service et votre réactivité. Appel courtois et efficace. Demande traitée instantanément. Je suis satisfaite.</t>
  </si>
  <si>
    <t>kat-127653</t>
  </si>
  <si>
    <t>C'est vraiment un plaisir j'ai fait des économies ils sont extrêmement disponibles et réactifs  très professionnels
J'ai donc choisi de prendre aussi la mutuelle pour ma fille chez eux là aussi des économies et un petit peu mieux assuré que c'est Pacifica</t>
  </si>
  <si>
    <t>sauvageot-99530</t>
  </si>
  <si>
    <t>Les tarifs ne sont pas les plus bas du marché mais le service largement compense cette différence.
C'est une assurance mutualiste qui cherche à aider au maximun le sociétaire! Une personne est toujours à votre écoute afin de vous servir au mieux. Tous les sinistres que j'ai eu en 30 ans d'assurance ont toujours étés traités positivement pour moi.</t>
  </si>
  <si>
    <t>j2m-96433</t>
  </si>
  <si>
    <t>Excellente mutuelle. Très facile à contacter. Des conseillers très disponibles toujours à votre écoute qui rappellent si besoin est. Le coût de l'assurance est justifié par rapport aux risques couverts (complémentaire santé et complément de salaire).Rapport qualité prix excellent. Très bonne prise en charge en générale et notamment le complément de salaire. Les remboursement sont rapides. La prise en charge pour le complément de salaire est rapide et l'indemnisation est conforme aux montant prévus au contrat. Je suis très satisfait de la MGP et je la recommande sans aucune hésitation.</t>
  </si>
  <si>
    <t>patrick-m-107608</t>
  </si>
  <si>
    <t>Je suis satisfait de mon contrat. Les prix sont très corrects. J'ai été conseillé de manière efficace. Je conseillerai éventuellement à des amis. Merci</t>
  </si>
  <si>
    <t>severine-d-105953</t>
  </si>
  <si>
    <t>SIMPLE et pratique. En général bon suivi des dossiers chez Direct Assurance.  
Site clair et facile d'utilisation. Rapide à l'examen de la situation personnelle. Recommandé.</t>
  </si>
  <si>
    <t>liline0083-56546</t>
  </si>
  <si>
    <t>Laisser tombé un bon client ( 0 bris de glace, 0 accident, toujours payer en tant  et en heure ) pour un nouveau véhicule est que l'olivier ne veux pas assurée un véhicule car il est en WW , pff vraiment déçu</t>
  </si>
  <si>
    <t>daniel--122583</t>
  </si>
  <si>
    <t>Assuré chez DA depuis plus de 10 ans avec bonus 50 à vie. Un jour j’ai le malheur de prêter la voiture à une amie pour faire ses courses. Elle a un petit accrochage. Sans dommage. L’assureur me réclame une franchise de 2000€. Mon amie envoie un chèque immédiatement. Suite à plusieurs relance pour savoir si un expert est passé et si l’autre voiture a eu une réparation. En fait non, l’autre voiture n’a rien du tout. Elle n’a eu aucune réparation et pas d’expert. Je demande donc le remboursement. On me dit on a le droit de garder la franchise pendant 2 ans. Ça fait maintenant 26 mois. Toujours pas de nouvelles. C’est une boîte de m... En plus ils ont le culot de m’envoyer une lettre pour me dire qu’ils ne voulaient plus m’assurer. Jamais un accrochage de ma vie et ils se permettent de me virer. Bonus 50 à vie c’est du pipo</t>
  </si>
  <si>
    <t>jojeezy-55529</t>
  </si>
  <si>
    <t>Assurance OK pour le prix KO sur le service.
Aucune indemnisation suite à mon vol de véhicule, de plus les frais de fourrières sont à ma charge après plus de 30 jours de traitement du dossier je me suis acquitté d'une somme de 1 330 euros.</t>
  </si>
  <si>
    <t>mohammed-m-105762</t>
  </si>
  <si>
    <t>Je suis satisfait du service ,et le prix me convient ,ainsi  que la facilité de souscription par internet, et la clarté des questions .dont on peut y répondre clairement .</t>
  </si>
  <si>
    <t>hlemerle-98531</t>
  </si>
  <si>
    <t xml:space="preserve">L'Olivier assurance est une bonne assurance auto, mais low cost. 
Si vous avez un accident avec votre voiture, sachez que le rapatriement de votre famille et vous même n'est pas pris en charge par l'Olivier. Le rapatriement se fait à vos frais quand bien même vous auriez une assurance tous risques. 
Pour ma part nous avons eu un accident à 2h30 de route de chez nous, le soir. Nous avons dû payer 850€ de taxi, non pris en charge par l'assurance pour rentrer chez nous. Je précise que nous n'avions pas eu le choix que de rentrer chez nous car mon mari et moi-même étions avec notre bébé quand nous avons eu notre accident. 
Je ne recommande pas cette assurance auto, pas si vous souhaitez être serein quant à la prise en charge de votre rapatriement si vous avez un sinistre avec votre véhicule. </t>
  </si>
  <si>
    <t>alane-c-133539</t>
  </si>
  <si>
    <t xml:space="preserve">Je  suis  satisfait  du  service  mes  je 
 trouve  que  les  tarif  pour  un  50cm3 
 sont  vraiment  exorbitant  surtout 
 pour  un deuxième contrat. </t>
  </si>
  <si>
    <t>cartman-61643</t>
  </si>
  <si>
    <t>Des tarifs attrayant, cependant au détriment du service qui est déplorable, personel peu investi dans son travail, peu formé et pas très aimable dans les bureaux comme au téléphone. 
Le contact est peu présent et peu réactif, très compliqué en cas de sinistre ! 
Remboursement à la hauteur des tarifs exercé par cette compagnie "très bas"
Je ne vais donc pas réitérer mes contrats chez eux et préfère largement payer une dizaine d'euros de plus à l'année pour un service moins déplorable.</t>
  </si>
  <si>
    <t>carole-r-107741</t>
  </si>
  <si>
    <t>Très satisfaite du service et de la rapidité des réponses au mails.
Toujours une réponse rapide et correspondant à ma demande. Réponse à mes mails dans les 48 heures max mais en général dans les 24 h .</t>
  </si>
  <si>
    <t>nini27-71490</t>
  </si>
  <si>
    <t>Je rejoins les avis précédents concernant les prestations de cette assurance auto. L'Olivier alpague certes ses clients avec des tarifs qui semblent très attractifs mais dont les garanties ne sont pas la hauteur des autres Assureurs du Marché. 2 mois et une semaine aujourd'hui que mon sinistre est ouvert et aucun suivi concernant sa gestion. Le service client rejette la faute sur l'expert mais ne prend même pas la peine de relancer ce dernier  (c'est aux clients de s'en charger), mes mails à destination de l'Olivier restent sans réponse, et les réponses à mes appels restent plus que floues... A ce jour mon dossier est complet, l'expert a communiqué toutes les informations à l'Olivier et je reste toujours en attente et sans véhicule... Fuyez!!</t>
  </si>
  <si>
    <t>jamme-l-121364</t>
  </si>
  <si>
    <t>Lors d'une précédente simulation il me semble que le prix était moins élevé. Mais les tarifs restent tout de même attractifs, il s'agit de mon deuxième véhicule assuré chez l'olivier et je suis pour le moment satisfait en règle générale.</t>
  </si>
  <si>
    <t>minique-106683</t>
  </si>
  <si>
    <t>mutuelle nulle; ils ne répondent pas au téléphone, ni aux email. Ils n'ont pas fait la résiliation, comme promis, auprès de ma précédente mutuelle. J'ai envoyé une recommandée avec A.R le 20 janvier 2021 avant l'adhésion qui devait avoir lieu au 1 er février 2021 leur informant de ma non adhésion auprès de leur mutuelle suite aux nombreux appels et écrits sans réponse. J'ai donc fait opposition aux prélèvements prévus j'essaie toujours de les joindre" mais en vain. Que faire?</t>
  </si>
  <si>
    <t>alexandru-t-126951</t>
  </si>
  <si>
    <t xml:space="preserve">Satisfaisant les prix sont correcte en fonction de l assurance demandé
Je recommande tres bon rapport qualité prix
En espérant un bon suivie des dossiers </t>
  </si>
  <si>
    <t>dominique-a-108671</t>
  </si>
  <si>
    <t>Je suis très satisfait du contrat enregistré chez vous pour mon véhicule DACIA DUSTER 130 FAP 4x2 en tous risques avec pack tranquillité et zéro franchise bris de glace</t>
  </si>
  <si>
    <t>adichai-88093</t>
  </si>
  <si>
    <t>Une augmentation de plus de 10% en 2020, justifié par le prix des réparations qui augmentent.
Ben oui, tout augmente sauf nos revenus.
On ne récompense pas les clients retraités / gilets jaunes qui n'ont pas d'accident et/ou peu de moyen en prenant une assurance au tiers au bénéfice des riches avec leurs assurances tous risques proportionnellement pas assez chère par rapport aux tiers ... et les grosses réparations de leur SUV dernier cri ou voitures électriques.
Merci à Hamon et Chatel et la poste pour le recommandé avec A/R qui permet de faire jouer la concurrence.</t>
  </si>
  <si>
    <t>mrmay-74652</t>
  </si>
  <si>
    <t>Le pire service client que j'ai pu rencontrer.
Impossible de faire valoir ses droits - une machinerie interne qui semble si complexe que les conseiller vous baladent d'un service à l'autre pour éviter de répondre aux questions et se défausser de toute responsabilité.</t>
  </si>
  <si>
    <t>domdom21700-100437</t>
  </si>
  <si>
    <t>Assureur qui ne tient pas ses engagements. Moto très très mal remboursée. Équipements neufs de 3 mois remboursés au tiers de leur prix d'achat. Sinistre corporel non réglé 3,5 mois après l'accident.</t>
  </si>
  <si>
    <t>etienne-e-132890</t>
  </si>
  <si>
    <t xml:space="preserve">Je suis satisfaite du service qui est assez réactif.
Il est facile de les joindre par téléphone.
Assurance moins chère pour mon véhicule secondaire mais plus chère pour le principal. </t>
  </si>
  <si>
    <t>sabine-l-112345</t>
  </si>
  <si>
    <t>Je suis satisfaite du service, adhésion simple et pratique en quelques minutes, le prix est très intéressant
flexibilité sur la date d'adhésion, site très facile à utiliser</t>
  </si>
  <si>
    <t>ny-hanitrinisoa-r-123570</t>
  </si>
  <si>
    <t>le service est satisfaisant et rapide . le tarif est attrayant convient au petit budget.  service joignable à tout moment et cela répond à mes attentes</t>
  </si>
  <si>
    <t>dany-116782</t>
  </si>
  <si>
    <t>saliha a rapidenent compris mon problème et a  contactè les services intéressés pour  que le remboursement que j'attendais depuis 2 mois soit mis en place</t>
  </si>
  <si>
    <t>rougeron-l-126217</t>
  </si>
  <si>
    <t xml:space="preserve">Je suis très satisfaite du service, les conseillers sont très bien formés et sont agréables.
Je recommande sans hésiter l'olivier assurance à tous mes proches </t>
  </si>
  <si>
    <t>alp-62013</t>
  </si>
  <si>
    <t xml:space="preserve">pour pas cher, t'as pas cher!
à part les franchises à payer très élevées en cas de sinistre ou bris de glace (au passage c'est comme ne pas etre assuré car les reparations coutent moins chere que la franchise)... à part tout ça donc, ose vouloir me resilier car j'ai fait 2 accidents responsable dans la même année...eh oui je ne suis plus rentable du coup ! </t>
  </si>
  <si>
    <t>pierre-m-111527</t>
  </si>
  <si>
    <t>très cher comparé à d'autres assurances pour les mêmes garanties voir mieux, service clients qui ne répond pas ou partiellement, injoignables par téléphone... Ne donnent pas suite quand on souhaite résilier et surtout NOUS PRELEVENT SANS AVOIR SIGNE LE MANDAT SEPA!!!  en bref A EVITER!!</t>
  </si>
  <si>
    <t>flouka64-97884</t>
  </si>
  <si>
    <t>bonjour,
vos services ont été très réactifs suite à ma demande de perte de salaire suite à mon congé longue maladie, très à l'écoute et rapide 
je souhaite avoir un devis pour une mutuelle familiale pour mon époux et moi même, voici nos ages 62 et 56 ans 
dans l'attente de votre appel
bien amicalement mme zenasni malika 0610452603</t>
  </si>
  <si>
    <t>hicham3105-100256</t>
  </si>
  <si>
    <t xml:space="preserve">Assurance au prix très responsable, équipe très à l’écoute, des réponses et des solutions dans les meilleures délais. 
Je recommande cette compagnie à tout ceux qui cherchent du sérieux. </t>
  </si>
  <si>
    <t>oursel-n-108155</t>
  </si>
  <si>
    <t>Le service est assez cool et rapide, mais faites attention le contrat que vous envoye n'est pas nette on vois pas grand chose on fait que le deviner.</t>
  </si>
  <si>
    <t>Nous avons 2 contrats assurance vie AGIPI depuis  plus de 10 ans. La lecture de vos avis ne rassure pas du tout. Je ne sais que faire surtout que les intérêts  ne cessent de diminuer et que les frais de gestion restent importants et à ce rythme dépasseront bientôt les intérêts servis..</t>
  </si>
  <si>
    <t>catherineclt-77828</t>
  </si>
  <si>
    <t>Merci à Caroline pour sa gentillesse et son efficacité ! Nous ne regrettons pas d'être adhérents chez-vous et c'est grâce à des employés comme elle !</t>
  </si>
  <si>
    <t>lupin-104261</t>
  </si>
  <si>
    <t xml:space="preserve">MUTUELLE FACILE D'ACCES PAR TELEPHONE ET PAR INTERNET. PAR CONTRE IL EST DOMMAGE QUE LE BUREAU D'ACCUEIL QUI SE TROUVAIT A AVIGNON AIT FERME.
MUTUELLE FIABLE. </t>
  </si>
  <si>
    <t>sharkey-52850</t>
  </si>
  <si>
    <t>9 mois déjà et petite assurance vie non encore réglée.</t>
  </si>
  <si>
    <t>thomas-r-127485</t>
  </si>
  <si>
    <t xml:space="preserve">Les prix me conviennent.
Petit bémol quand au moment de choisir la tarification qui n'est pas super clair si l'on souhaite être mensualiser ou en paiement annuel </t>
  </si>
  <si>
    <t>v-116460</t>
  </si>
  <si>
    <t>lors d'une demande d'info, je suis accueillie par Emeline : ses réponses sont claires, précises et surtout accompagnée d'un beau sourire. accueil professionnel, chaleureux. Félicitations</t>
  </si>
  <si>
    <t>lili-99914</t>
  </si>
  <si>
    <t>Adhérente depuis plusieurs années je n'avais rien à redire sur Néoliane
Mais cette année en prévision de soins dentaires, j'ai fait établir par mon dentiste 2 devis pour comparer
( 1 pour 2 couronnes et l'autre pour un implant ) ,j'ai donc envoyé ces 2 devis à Néoliane pour connaître le  montant de prise en charge et le montant restant à ma charge
j'ai bien reçu par courrier leur réponse
J'ai donc choisi les 2 couronnes avec un reste à ma charge 0€
J'ai réglé mon dentiste pour ces soins en septembre et dans les jours qui ont suivi la CPAM m'a remboursé la part SECU et à transmis ce dossier à Néoliane ( c'est inscris sur mon compte AMELI)
J'ai aussi envoyé les factures originales par courrier à Néoliane
J'ai attendu plusieurs semaines et vu mon étonnement de ne pas recevoir de réglement de la part de Néoliane, j'ai envoyé 1 mail en notant  mon étonnement, je n'ai reçu aucune réponse, puis j'ai envoyé d'autres mail et toujours aucune réponse
J'ai appelé en résumant la situation, au début de cet appel on m'a répondu qu'ils n'avaient rien reçu et suite à mon grand étonnement(comme par hazzard ) en vérifiant,  mon courrier venait d'arriver la veille et on m'a répondu qu'ils allaient traiter mon dossier au plus vite, chose que j'ai cru
J'ai attendu encore quelques semaines, n'ayant toujours rien reçu , j'ai rappelé lundi dernier, après beaucoup d'attente j'ai réussi par avoir une interlocutrice qui après avoir vérifier mon dossier m'a donné le montant de mon remboursement  et promis que celui ci serait viré sur mon compte au plus tard 48h après ( cette personne était aimable)
N'ayant toujours rien reçu vendredi ( soit 4 jours après ) j'ai rappelé et j'ai attendu très longtemps mais j'ai fini par avoir une personne , je lui ai expliqué le but de mon appel et mon étonnement en lui disant que je commençais à me poser des questions sur le bon déroulement de celui ci et qu'elle me donne une date de remboursement
Là cette personne est devenue "limite agressive " en me disant que mon dossier était traité et que je serais remboursée sans me donner plus de précisions, qu'ils avaient du retard dans les dossiers et que je pouvais faire des réclamations ,"qu'il y avait un service pour ça "
Je lui ai simplement dit que j'espérais que ce dossier soit clôturé au plus vite sinon que j'allais porter plainte, chose que je vais faire d'ici peu si je n'ai pas de nouvelles</t>
  </si>
  <si>
    <t>nina1902-97412</t>
  </si>
  <si>
    <t>Nul je n'ai jamais vu un manque de compétences de ce niveau voila presque 3 mois que j'attends le remboursement de mon véhicule, ne répondent que 2 fois sur 10. Donne des dates mais ne les respecte pas. De plus sois disant assurée tout risque mais les garanties sont celles d'une assurance au tiers. JE VOUS DECONSEILLE FORTEMENT CETTE ASSURANCE SOUS PEINE DE VOUS VOIR TRAINER DANS LA BOUE PENDANT DES MOIS</t>
  </si>
  <si>
    <t>adnane-b-132851</t>
  </si>
  <si>
    <t>Prix correct, dommage qu’on doit passer par un nouveau  contrat pour avoir le bon tarif. Une modification de contrat lors d el’achat d’un nouveau véhicule est beaucoup moins intéressante</t>
  </si>
  <si>
    <t>chadou-56956</t>
  </si>
  <si>
    <t>eurofil est une assurance de publiciter monsengere on leur verse un acompte pour un contrat auto et en final le contrat auto na pas prix effet et aucun accompte et renbourser</t>
  </si>
  <si>
    <t>marmet-m-126896</t>
  </si>
  <si>
    <t>Je suis satisfaite du prix et de la qualité des conseillers, très bon accueil téléphonique, et très bon site internet très bien expliquer, avec des remises très correcte</t>
  </si>
  <si>
    <t>jluc54-68784</t>
  </si>
  <si>
    <t>très bon contact personnes très compétente et explications très claire je recommanderais votre site</t>
  </si>
  <si>
    <t>july-78268</t>
  </si>
  <si>
    <t>J'ai envoyé ma facture de dépassement d'honoraires pour mon hospitalisation en maternité et je n'ai toujours pas de remboursement depuis plus de 3 semaines. Je tente de les joindre tous les jours depuis 10jours par téléphone et mail et impossible de les joindre.</t>
  </si>
  <si>
    <t>michel-d-108849</t>
  </si>
  <si>
    <t>Je suis satisfait du tarif ainsi que de votre formule . Je pense éventuellement en faire par à mes connaissances afin qu'il face un devis pour leur contrat .  Cordialement</t>
  </si>
  <si>
    <t>rykyo50--101873</t>
  </si>
  <si>
    <t>Beaucoup trop cher c'est bien pour ça que je cherche une autre j'en ai trouvé d'autres avec les mêmes garanties et a moitié prix, et pareil pour mon assurance moto!!!</t>
  </si>
  <si>
    <t>leanal-105150</t>
  </si>
  <si>
    <t xml:space="preserve">Pour économiser 200 € par rapport à mon ancienne assurance, j'ai souscrit mon assurance habitation à la MAIF, dans leur bureau, expliquant précisément que ma maison était louée sans mobilier, avec pompe à chaleur fixée au mur extérieur. 
A cause d'une manœuvre, un camion a percuté une pompe à chaleur ; 
la MAIF ne m'a pas du tout aidé pour ce litige : je n'étais pas assuré pour ça ! 
Les systèmes de chauffage sont pour la MAIF des MOBILIERS ; 
Comme je n'avais aucun meuble dans la maison je n'étais pas assuré ! 
De plus, je n'avais pas assuré la maison pour les dégâts avec un véhicule : 
c'est sûr que la maison s'est déplacée pour entrer dans le camion ! 
à part lors d'un tremblement de terre, ça se serait si les maisons se déplaçaient ! 
Il m'a été impossible de faire remettre en place une pompe à chaleur ;
A FUIR même si le prix est moins cher que votre assurance actuelle 
</t>
  </si>
  <si>
    <t>steph-93001</t>
  </si>
  <si>
    <t>Un accueil tjs de très bonne qualité, des personnes à l écoute, des explications clair, une rapidité d action, l'envie de rester car les interlocuteurs sont vraiment gentil et humain.</t>
  </si>
  <si>
    <t>catherine--h-124819</t>
  </si>
  <si>
    <t>Je suis Satisfaite du service  sur votre site internet -et les prix proposés pour assurer ma voiture fiât doblo Reste correct-j’aurais souhaité quand même une proposition d’un fractionnement de paiement en deux fois dans l’année.</t>
  </si>
  <si>
    <t>makarova-m-139686</t>
  </si>
  <si>
    <t>Service simple et pratique. En tant que jeune conductrice: première expérience très agréable.
Et prix également très abordable et donc très arrangeant</t>
  </si>
  <si>
    <t>sophie-b-128796</t>
  </si>
  <si>
    <t>simple et rapide prix très intéressant.
Avoir pour la suite!
explications claires 
devis rapide.
je recommanderai à mes proches certainement 
merci de votre attention,</t>
  </si>
  <si>
    <t>21 septembre 2018 suite à une expérience en septembre 2018</t>
  </si>
  <si>
    <t>charlesh-67005</t>
  </si>
  <si>
    <t>J'ai toujours été satisfait de PACIFICA a partir du moment ou je n'avais pas de problème. Le jour ou je me suis fait voler mon véhicule, il a fallu bataillé par mail, courrier, appel durant plus de 2mois et demi pour enfin être remboursé. C'est une situation que je trouve inacceptable. Cette assurance n'est pas à la hauteur de sa réputation.</t>
  </si>
  <si>
    <t>roncin-v-112715</t>
  </si>
  <si>
    <t>Je suis satisfais du rapport qualité prix et des avantages fournis par l'olivier assurance avec ni bonus et ni malus j'ai trouver vraiment un prix défier toute concurrence par rapport au autre assurance.</t>
  </si>
  <si>
    <t>maryze16-81745</t>
  </si>
  <si>
    <t>Si votre voiture tombe en panne, assurez vous qu'il y ai plus de 3h de main d'oeuvre dessus ou sinon vous vous retrouverez a pied pour le délais de réparassions... en tant qu'auto entrepreneur itinérante, pas de voiture égale pas de rentrée d'argent...</t>
  </si>
  <si>
    <t>pierre-clement-v-134171</t>
  </si>
  <si>
    <t>Efficace et rapide pour souscrire à une nouvelle assurance via Internet.
Service impeccable, rien à signaler de plus mais je dois remplir le nombre de caractères minimum =)</t>
  </si>
  <si>
    <t>salheddine-m-124707</t>
  </si>
  <si>
    <t xml:space="preserve">Satisfait du prix , c est la première fois fois que j assure mon véhicule chez vous ont verra par la suite . Pour mon habitation vous êtes au top , je n ai eu aucun.probleme aucune critique à emetre .
</t>
  </si>
  <si>
    <t>jbm-80676</t>
  </si>
  <si>
    <t>Je suis à la Macif depuis des années et je suis très satisfait jusqu'au jour où j'ai été victime d'une usurpation de 
Plaque d'immatriculation .
Je vais pas expliquer ici mon problème très complexe mais après beaucoup de dépôts de plainte j'ai l'impression que la MACIF doute toujours de ma bonne fois .
J'ai changé mon numéro d'immatriculation .
Bon il m'a été confirmé ( téléphone ) que j'aurai pas de malus et que je garderais mes 50% de bonus .
La MACIF me demande les résultats de mes plaintes auprès de la police ,mais que faire la police m'informe de rien .
Je suis un petit peut déçu car j'ai déjà eu 2 ou 3 accrochages non responsable et j'ai été payé sans problème .</t>
  </si>
  <si>
    <t>amine-a-123565</t>
  </si>
  <si>
    <t>Rapide et efficace bon courage à tous j'ai vraiment regretté de le faire les prés ils ont raisonnable et c'est pas cher du tout bon courage à tous merci</t>
  </si>
  <si>
    <t>tyson-138014</t>
  </si>
  <si>
    <t>Les tarifs ne sont pas décevant ainsi que pour faire le devis en ligne tout ça est bien et par contre le service téléphonique une catastrophe c'est tout juste si ils vous disent pas de dégager si on n'est pas content mieux vaut aller directement dans une agence je recommande pas du tout le site téléphonique un gros problème chez Macif</t>
  </si>
  <si>
    <t>tassadit-k-105630</t>
  </si>
  <si>
    <t>Je suis satisfait sur le prix  et l'offre d'assurance et je suis satisfait de la formule ainsi que la rapidité du devis et contrat établi sur internet. Je recommande DIRECT ASSURANCE.
MERCI</t>
  </si>
  <si>
    <t>escargot-95221</t>
  </si>
  <si>
    <t>Les règles du contrat sont respectées, mais on a des surprises au renouvellement des cotisations si votre animal a eu un gros souci de santé ou lorsqu'il vieillit
Les cotisations augmentent de 30 à 50 % PAR AN
On n'est plus dans un régime de risque collectif d'assurance. Comme partout, il faut gagner de l'argent.
J'ai 2 chiens âgés. Il est clair que cela va me côuter plus cher en cotisations que les frais vétérinaires.
Vous avez intérêt sur le long terme à être votre propre assureur!!!</t>
  </si>
  <si>
    <t>philippe-c-122009</t>
  </si>
  <si>
    <t>Tant qu'il n'y a pas de sinistre, je n'ai pas l'occasion de tester les services, donc je ne peux juger que sur l'aspect gestion de la cotisation et du tarif annuel, qui semble correct sans plus.</t>
  </si>
  <si>
    <t>christophe-d-103553</t>
  </si>
  <si>
    <t>Je suis satisfait du service proposé par zen up. Le conseiller est à l'écoute et très réactif. Le prix proposé pour l'assurance est imbattable Du plus tout se fait très simplement à distance.</t>
  </si>
  <si>
    <t>bab93-76476</t>
  </si>
  <si>
    <t>TRES DECU PAR LA MACIF AUCUN SINITRE JUSQU'AU JOUR OU CELA ARRIVE SERVICE CORPOREL</t>
  </si>
  <si>
    <t>bea-97832</t>
  </si>
  <si>
    <t xml:space="preserve">assurée depuis 4 ans à la mutuelle des motards, j'ai eu un accident non responsable le 12 mai dernier, je ne suis toujours pas rembourser des 1800€ de facture du garage. ils n'ont pas voulu avancé les frais. Ils ne sont jamais joignable. et les seules fois ou j'arrive à avoir quelqu'un au téléphone elle me prend de haut.
donc niveau prix : très élevés
disponibilité des agents : jamais joignable
qualité d'intervention, déjà 4 mois toujours pas remboursé
</t>
  </si>
  <si>
    <t>27 octobre 2021 suite à une expérience en mars 2021</t>
  </si>
  <si>
    <t>tamta-138400</t>
  </si>
  <si>
    <t xml:space="preserve">Le service de clientèle est nul! 
Le conseiller raccroche quand vous poser la question. Le temps d’attente 25 minutes. Ils font tout de ne rien rembourser! 
</t>
  </si>
  <si>
    <t>melsef-98641</t>
  </si>
  <si>
    <t>lamia merci pour  votre professionnalisme  .
chaque  appel j'ai de bonnes reponses et toutes  mes demandes sont effectuées. 
a l'écoute. 
je recommande</t>
  </si>
  <si>
    <t>vincent-t-139710</t>
  </si>
  <si>
    <t>Facilement joignable par téléphone
Devis facile à réaliser en ligne avec des options claires
A voir maintenant si l'assureur sera présent pour moi en cas de sinistre...</t>
  </si>
  <si>
    <t>les-arbas-100498</t>
  </si>
  <si>
    <t xml:space="preserve">Bonsoir depuis le 29/09/20 une demande de résiliation via la loi Hamon est en cours et à ce jour rien n'est fait, l'olivier me confirme la réception du courrier mais refuse de résilier car il exige la preuve de dépôt de la demande de résiliation. Depuis 8 semaines maintenant je suis en contact régulier avec l'olivier et direct assurances pour résoudre ce problème. Direct assurances m'a fourni un numéro d'accusé de réception mais l'olivier ne l'accepte pas. J'ai fait ce jour une réclamation au service qualité qui m'a répondu qu'il avait bien le courrier mais pas de preuve de dépôt.
Prochaine étape = saisine auprès du médiateur des assurances
</t>
  </si>
  <si>
    <t>martine-c-113222</t>
  </si>
  <si>
    <t>Assurance à l'écoute mais les prix augmentent chaque année malgré l'augmentation des bonus.
Aucune raison n'est donnée
N'est plus assez compétitive. Je vais comparer les prix des autres assurances pour en changer.</t>
  </si>
  <si>
    <t>dorison-s-115254</t>
  </si>
  <si>
    <t>Dans l'ensemble je suis plutôt satisfait. Chacune de mes questions trouvent une réponse chaque fois que j'appelle, grâce à la compétence et à l'écoute des conseillers en ligne.</t>
  </si>
  <si>
    <t>tchupita66-88296</t>
  </si>
  <si>
    <t>Déçue, mon mari est décédé depuis le 4 janvier 2021, assuré pour un crédit immobilier à 50 pour cent. 
Demande en plus de papiers complémentaires, et depuis dossier en étude, c'est vrai que suite à un deuil, nous avons que ça à faire attendre auprès des assureurs. 
Une honte. bientôt six mois.</t>
  </si>
  <si>
    <t>valdu13-78708</t>
  </si>
  <si>
    <t>Très très déçue. Attention on vous fait une vente par téléphone pour vous vendre contrat le plus élevé et au final très mal remboursé . Cette assurance est une blague.  Je ne recommande pas cette assurance</t>
  </si>
  <si>
    <t>mu-117072</t>
  </si>
  <si>
    <t>Nisrine ma conseillère téléphonique charmante et à l’écoute.   Mais. Il y a un gros mais.    Impossible d’obtenir ma demande de prise en charge envoyée le 2 juin devant moi et le 11 juin par mon opticien.  Celui ci appelle santiane qui leur confirme que la prise en charge a été faite.  Mais ne répondent pas à l’opticien qui ne peut traiter mon dossier.    Je n’ai toujours pas de lunettes!!!!!   Très en colère. Je ne conseillerai pas sur les avis internet.  Désolée. Trop déçue</t>
  </si>
  <si>
    <t>araude-71276</t>
  </si>
  <si>
    <t>Bon accueil, réactivité immédiate et tarifs attractifs</t>
  </si>
  <si>
    <t>didier-m-114623</t>
  </si>
  <si>
    <t>satisfait en général des prix et services proposés. en revanche l'espace personnel n'est pas toujours très clair et réactif voire même quelques bugs. document envoyé et indiqué comme non reçu.</t>
  </si>
  <si>
    <t>29 septembre 2019 suite à une expérience en septembre 2019</t>
  </si>
  <si>
    <t>talasa-79568</t>
  </si>
  <si>
    <t>Bonjour, une voiture à fait un accrochage avec ma voiture on a fait deux constat signé moi j'ai déposé la mienne comme elle été et la femme à fait une autre constat tout à fait différente on émittant ma signature et inventé un témoin la MCIF à rembourse la damme et moi m'a pris pour une escroquerie alors que c'est elle la fautive</t>
  </si>
  <si>
    <t>sweetyco-79523</t>
  </si>
  <si>
    <t>Accidentée depuis le 19/09 je passe mon temps au téléphone avec eux ( plateforme au Maghreb) !
Pas fichu d expliquer simplement les choses , renvoie la responsabilité sur l assistance AXA , incapable de se remettre en question !</t>
  </si>
  <si>
    <t>florent-96399</t>
  </si>
  <si>
    <t>0/20. baladé de service en service sans aucune réponse, temps d'attente ahurissant quand ont ne vous r'accroche pas au nez , personnes ne sais jamais rien,ne comprends rien, et difficile a comprendre dû au problème d'élocution des opérateurs,  hallucinants.... une assurance qui est juste la pour encaisser l'argent des assuré sachant que je suis client depuis plus de 10ans..... Vraiment déçu.....</t>
  </si>
  <si>
    <t>vannson-l-129226</t>
  </si>
  <si>
    <t>Je suis satisfait de ce service. De tarif qui m’a été proposé est deux fois moins chère que mon assurance actuelle.
Les démarche sont simple à effectuer.</t>
  </si>
  <si>
    <t>jeenfize-116048</t>
  </si>
  <si>
    <t>cette assurance a essayé  par 2 fois de me vendre une assurance en se fesant passer pour une succurssale de mes propres assurrances. ils avaieny mes numeros de rib bancaire. ils ne sont pas serieux.</t>
  </si>
  <si>
    <t>renegad23091969-99767</t>
  </si>
  <si>
    <t>jamais eu d'accident en jeune conducteur. Dommage que je doive attendre 3 mois pour etre reassurer vu que les papiers de ma nouvelle voiture ont ete un peut long a faire</t>
  </si>
  <si>
    <t>khalid-n-105489</t>
  </si>
  <si>
    <t xml:space="preserve">Bonjour, 
c'est la 10e fois que je valide un devis, que j'ai payé, et 48h après on change le tarif. J'ai déjà appelé 10 fois et à chaque fois on me dit que c'est réglé et 48h après on m'envoie un mail pour payer un montant supérieur au devis initial. 
Par ailleurs, on refuse d'appliquer une réduction liée à mon bonus alors que celle-ci a été appliquée à la personne qui m'a conseillé de vous rejoindre. 
Visiblement les conseillers ne sont pas efficaces voir pas sérieux. 
</t>
  </si>
  <si>
    <t>En général satisfait mais depuis mardi 3/10/2017 j'ai passé plusieurs heures à écouter leur musique du répondeur et encore actuellement le lundi 9/10 2017au téléphone, il n'y a toujours que le répondeur. Au bout de plusieurs dizaines de mn cela coupe. A l'instant, la voix mécanique me suggère de prendre rendez vous, mais plus de place. je veux seulement arrêter la mise en circulation d'un véhicule aujourd'hui. Il faudrait que je me déplace ! Si ce problème perdure, il  va être urgent de chercher une assurance qui traite directement par internet qu'avec cette assurance qui n'arrive pas à ASSURER actuellement un simple service téléphonique.</t>
  </si>
  <si>
    <t>pasdemaaf-55641</t>
  </si>
  <si>
    <t>Vraiment pas mieux que les autres, prend rien en charge sans franchise ce qui reste énorme pour ce qu’on leur donne à l’annee Et les conseillers vraiment désagréables</t>
  </si>
  <si>
    <t>aguene-yangaitare-c-126850</t>
  </si>
  <si>
    <t xml:space="preserve">Ravi de souscrire chez Olivier assurance, c’est vite fait et je recommande à mes connaissances
Cordialement. J’espère que je serai pas déçu dans les jours à venir et c’était rapide le service en ligne j’espère que j’aurai le numéro d’un conseiller disponible afin de répondre à mes besoins </t>
  </si>
  <si>
    <t>dje-109572</t>
  </si>
  <si>
    <t xml:space="preserve">Assurance chère à mon goût , mais suivi de dossier très bien. 
Les conseillers sont très aimable.                                                     </t>
  </si>
  <si>
    <t>pascal-m-113158</t>
  </si>
  <si>
    <t>Je ne suis plus du tout satisfait de vos services, surtout depuis début mars 2021 où l'on m'a volé et incendié mon véhicule et depuis ce jour, aucune indemnisation. Effectivement depuis le 5 mars 2021, vous m'avez fait damner pour des documents administratifs quasiment introuvables et/ou non conforme, qu'ils faillaient impérativement faire modifier par des demandes invraisemblables. De plus, vous ne communiquez pas d'information avec le cabinet d'expertise que vous avez choisi et de son coté, le cabinet d'expertise ne vous envoie pas les documents que je leur ai transmis. C'est tout de même fabuleux qu'il failles transmettre à chacun les mêmes documents. Je suis chez vous depuis plus de 30 ans, je paye toutes mes cotisations en temps et en heure et maintenant que j'ai pour la première fois un véhicule détruit, vous êtes absent, c'est honteux !</t>
  </si>
  <si>
    <t>pion-k-123706</t>
  </si>
  <si>
    <t>JE SUIS TRES SATISFAIT DU SERVICE CLIENTELE. LES CONSEILLERS SONT A L ECOUTE ET REPONDENT A TOUTES LES QUESTIONS. TARIF UN PEU ELEVE POUR LES JEUNES CONDUCTEURS</t>
  </si>
  <si>
    <t>clairette33-67869</t>
  </si>
  <si>
    <t>Bonjour,
Fuyez cette assureur !!! c'est une honte, 3 mois que l'on me ballade, un service client déplorable qui annonce des dates de traitement de dossiers à chaque fois différentes !!!
Cela fait 3 mois que j'attends un complément de salaire et uniquement par ce que le scan de l'avis d'arrêt de travail reçu est de mauvaise qualité on m'a redemandé une copie de cet avis.
Après appel le 12 septembre dernier, et discussion avec le service client qui lui voyait bien la bonne date sur l'avis je revoie donc l'avis... La personne me confirme l'avoir bien reçu et que celui ci est lisible... et depuis j'attends... en appelant quand même régulièrement pour savoir où en est mon dossier et à chaque fois des dates de traitement différentes me sont données... Une honte !!!
J'avais prévu de changer mon contrat mutuelle qui est un peu cher ainsi que celui de mon compagnon et j'avais regardé le site d'AG2R et cela me paraissait correct mais vu la réactivité de cet assureur, je me pose beaucoup de question et je ne pense pas faire affaire avec eux !!! tant pis pour eux !!!</t>
  </si>
  <si>
    <t>charles-76840</t>
  </si>
  <si>
    <t>je suis satisfait de notre conversation avec la personne qui m'a contacté, je trouve les conditions de la nouvelle complétaire santé interressantes .</t>
  </si>
  <si>
    <t>clement74-62154</t>
  </si>
  <si>
    <t>J'ai changer d'assurance auto, et l'olivier c'est occupé de tout ! les démarches étaient super simple, et chaque question que j'avais recevait une réponse rapide et claire. Les prix sont vraiment bas, les franchise également et pas de franchise variable qui donne souvent de mauvaise surprise... Le service client est impeccable. L'espace perso sur internet est très claire et permis de réaliser toute ces démarche facilement sans passer par la Poste.</t>
  </si>
  <si>
    <t>mlr-117442</t>
  </si>
  <si>
    <t>LAMENTABLE j'étais avant mutualiste MGEN puis contrat d'entreprise oblige nous sommes passés istya puis mgen solution.Les sites se sont mélangés les pinceaux je me retrouve à être prélevée de la mutuelle de mon mari comme çà, sans rien demander ! Les remboursements ne se font pas ou avec beaucoup de décalage.Personne ne répond aux mails.Je me demande m^me si je suis sur le bon site !Toutes mes collègues ont eu des problèmes et m^me une qui travaille dans une section MGEN !!!.  C'est le foutoir le plus complet !Je vais prendre une autre mutuelle c'est inadmissible !</t>
  </si>
  <si>
    <t>erwan-65554</t>
  </si>
  <si>
    <t>Je suis assuré GMF (habitation, voiture, juridique) depuis plus de 10 ans et j'ai été toujours très satisfait. L'assurance est vraiment leur métier et ils le font bien.</t>
  </si>
  <si>
    <t>moi-62777</t>
  </si>
  <si>
    <t>Excellente initiative de Santiane qui m'a proposé une actualisation de mon contrat avec à la clé une prime diminuée et des garanties augmentées ! What else ?</t>
  </si>
  <si>
    <t>de-chiara-l-111972</t>
  </si>
  <si>
    <t>Je suis content du service, simple, pratique et éfficace, accueil téléphonique très agréable, pour une première demande je reste vraiment satisfait</t>
  </si>
  <si>
    <t>kermark-65068</t>
  </si>
  <si>
    <t>cComportement incroyable pour une compagnie d'assurance qui se permet de faire des publicités et dont l' attitude diverge dans ses actes.</t>
  </si>
  <si>
    <t>ial-79256</t>
  </si>
  <si>
    <t>Bonjour, je suis exaspéré par la lenteur de traitement de mon dossier d arrêt de travail hors mission. Je suis en arrêt depuis le 3.07.2019!! Envoyer les documents depuis juillet!! Par voie postale et électronique. Je n arrête pas d appeler! Toujours la même réponse c'est en cours .... me voilà à la limite du fichage banque de France! Presque fin septembre et toujours pas payer,hormis les mails de documents à compléter( que j'avais déjà mis au dossier au prèalable...) j ai aucun paiement! La situation est très grave pour moi, et aucune manière de communiquer hormis le téléphone où personne peux faire quoique ce soit!! C'est fatiguant et usant!!! Je suis desespere et ne sais plus quoi faire!!</t>
  </si>
  <si>
    <t>flololo-104111</t>
  </si>
  <si>
    <t>En ce qui me concerne Eurofil/Aviva aujourd'hui je peux mettre une note de 5/5. Plusieurs raisons : pare-brise bien pété en roulant tranquillement (n'étant pas de mon fait), pris en charge de suite par tel avec leur partenaire Carglass, 90 € restant à ma charge (j'ai vu sur ma facture le montant que mon assureur va payer !!) ; quelques jours plus tard donc aujourd'hui je reçois mon avis d'échéance et ils ont parfaitement joué le jeu (cause crise sanitaire, confinements répétés...), merci beaucoup à eux pour les efforts de prix 2021 et remise exceptionnelle en 2020. Pour finir, je vois les avis bien négatifs et j'espère qu'ils répondront positivement s'il m'arrivait vraiment quelque chose de plus important/grave (comme vous), je touche du bois !!</t>
  </si>
  <si>
    <t>raptor-122864</t>
  </si>
  <si>
    <t>Attention tout  va bien ten qu'il n arrive rien lors d'un accident avec un sanglier les ennuis on commencé nous somme juste bon à payer aller vers un autre assureur</t>
  </si>
  <si>
    <t>foxy-75363</t>
  </si>
  <si>
    <t>pour cette mutuelle au rapport qualité prix quasi imbattable il vaut mieux passé par un bon courtier qui est disponible au tel sinon rien à dire !!</t>
  </si>
  <si>
    <t>ouissem-105958</t>
  </si>
  <si>
    <t>Bonjour, je ne comprends les avis négatifs pour harmonie mutuelle, pour ma part je n’ai jamais été déçue !!!!!!!!!! Ils sont géniaux, compréhensifs, attentifs, calmes, à l’écoute... ils règlent les problèmes meme lorsqu’il s’agit des erreurs des cabinets médicaux, j’ai eu un soucis avec le dentiste de ma maman, harmonie ont fait leur maximum pour arranger la situation.. je leur suit entièrement reconnaissante et je recommande activement cette compagnie. Vous êtes au top !!!!!</t>
  </si>
  <si>
    <t>babette-71536</t>
  </si>
  <si>
    <t>contrat souscrit le 05/01/2019 que des problemes depuis on ne sait meme pas pas qui vous etes assures neoliane santiane malakof mederic viamedis</t>
  </si>
  <si>
    <t>jt-123934</t>
  </si>
  <si>
    <t xml:space="preserve">Très mauvaise prise en charge suite accident auto 
Depuis 4jours j’attend un véhicule de prêt, aucune solution apportée de la part de l’assurance 
Mauvaise organisation, mauvaise communication: on m’envoie un sms pour aller chercher de mes propre moyens le véhicule chez un loueur, 10min après on m’appelle pour me dire que je ne peux pas aller chercher le véhicule (pas dispo). En accord avec une interlocutrice, une amie peut aller chercher le véhicule le lendemain (puisque je travail). Une fois sur place on refuse le prêt de véhicule… et maintenant dans l’attente… toujours pas de véhicule !
Je ne recommande pas cette société d’assurance pour les assurances auto </t>
  </si>
  <si>
    <t>fralan2791-67499</t>
  </si>
  <si>
    <t>Rapidité.  Contact facile. Amabilite.  La signature du contrat a ete rapide. Tous les documents recus en temps reel. Je conseille sans soucis</t>
  </si>
  <si>
    <t>paul-130143</t>
  </si>
  <si>
    <t>Pour appâter le nouveau client, les tarifs sont là, puis au fil du temps le prix enfle, même sans aucun accident . Et la concurrence à ce jour est moins chère.
Alors à vous de voir</t>
  </si>
  <si>
    <t>loiccarter--101458</t>
  </si>
  <si>
    <t>A l’écoute vraiment super je n’ai rien à dire je recommande à toutes les forces de l’ordre ou celles qui peuvent en bénéficier . Cette mutuelle est de plus très arrangeante .</t>
  </si>
  <si>
    <t>richun-f-132548</t>
  </si>
  <si>
    <t>Les prix me convient. Gestion du dossier avec app telephone est simple et pratique. Voir l'information du contrat et declaration avec l'app est pratique. Reponse rapide.</t>
  </si>
  <si>
    <t>pierre-l-103467</t>
  </si>
  <si>
    <t>Pas du tout satisfait du recours et des remboursements concernant mon assurance habitation et pour le service juridique que j'ai souscrit auprès de la société générale. Ne recommande pas pour le suivi et ni pour le remboursement.</t>
  </si>
  <si>
    <t>sam-91962</t>
  </si>
  <si>
    <t xml:space="preserve"> J'ai subi un vol de voiture il y a quelques années et je n'ai toujours pas été indemnisé malgré une experise ayant confirmé la valeur de la voiture,...
La GmF me réclame un document que je n'ai pas mais qui surtout ne fugure aucunement dans les clauses.
Pire... j'écris régulièrement et aucune réponse de la GmF ou encore du médiateur.
J'ai donc decidé d'assigner. Si d'autres assurés sont dans le même cas n'hésitez pas à laisser un commentaire afin de ne pas laisser ce genre de situation perdurer!!!</t>
  </si>
  <si>
    <t>tug-60910</t>
  </si>
  <si>
    <t>Sinistre non responsable en août, un taxi m’est rentré dedans. Je suis TOUJOURS en attente d’un remboursement de ma moto non réparable. La personne au téléphone, joignable seulement le matin, est incapable de me répondre et me balade en remetant en cause ma responsabilité, le cabinet d’expertise et ne repond pas à mes emails de relance. Au bout de 5 mois ils daignent me repondre pour me proposer un remboursement de 20% de la valeur mon vehicule achetée neuf 5 mois avant le sinistre !!! C’est inadmissible, et scandaleux. Je suis client depuis 2012 sans aucun sinistre et voilà comment cette assurance traite ses adherents. A fuir !!!</t>
  </si>
  <si>
    <t>patrick-d-117982</t>
  </si>
  <si>
    <t>j'ai trouvé moins cher ailleurs
J'ai été mal défendu lors d'un sinistre tord reconnu à 50% alors que l'autre conducteur était en tord.
Le témoin n'a meme pas été consulté.</t>
  </si>
  <si>
    <t>paspat-87672</t>
  </si>
  <si>
    <t>accident de la route non responsable l été 2018, sans trop de gravité mais toujours pas indemnisé totalement sur le préjudice corporel. Il faut les relancer, aucune communication. Au téléphone, jamais la même personne qui s occupe du dossier, difficulté pour les joindre...Je vais partir voir ailleurs...Je suis à la GMF depuis 15 ans.</t>
  </si>
  <si>
    <t>gege-80290</t>
  </si>
  <si>
    <t>Ag2r commet des erreurs  et des erreurs c'est interminable pour qu'il corrige leurs erreurs 
c'est infernal</t>
  </si>
  <si>
    <t>gecko66-105640</t>
  </si>
  <si>
    <t xml:space="preserve">Assuré depuis de nombreuses années a la mutuelle (Je suis motard depuis 1975) j'ai deux motos assurées et depuis 2019 par solidarité j'ai assuré ma voiture, je n'ai eu aucun sinistre pendant toutes ces années. Je reçois mon avis d'échéance 2021/2022 avec une augmentation de 11,5% sur l'assurance de mon automobile ! Après appel il n'a été répondu pour seule explication que c'était comme ça et pas autrement, alors que Mr Jacquot dans sa lettre d'information nous explique que les voitures sont moins concernées par les accidents corporels !! 
Bien sur je viens de résilier mon assurance automobile et je conseille à tous les motards de ne JAMAIS ASSURER leur véhicule a 4 roues à "la Mutuelle"
Je suis très très déçu par le manque de considération, nous ne sommes plus des "sociétaires" mais des clients qui n'ont d'intérêt pour la mutuelle que leur compte en banque. 
</t>
  </si>
  <si>
    <t>r99-108408</t>
  </si>
  <si>
    <t>Je cotise depuis 1980 mais malheureusement au final le résultat va être faible par rapport aux versements. J'ai été actif jusqu'en 2009 et depuis à la retraite.
C'est la première fois que je contacte un conseiller clientèle et la rien à dire, gentillesse et qualité des renseignements fournis</t>
  </si>
  <si>
    <t>chris-89720</t>
  </si>
  <si>
    <t>Cela fait 3 ans que je fais appel à leur services pour assurer mes véhicules. Au début, l'équipe ne semblait pas tres réactive mais depuis il y a une très nette amélioration. La nouvelle équipe au rendez-vous sur la qualité de service.Merci a Elena et Mehdi Z.</t>
  </si>
  <si>
    <t>geraldine-m-107112</t>
  </si>
  <si>
    <t>simple et efficace, des conseillers pros et agréables! j'ai toujours eu les informations demandées dans les délais impartis, je recommande sans problème</t>
  </si>
  <si>
    <t>philippe-64172</t>
  </si>
  <si>
    <t>assurance crédit de très très mauvaise qualiter il demande toujours et encore des papier assureur comme banque a éviter</t>
  </si>
  <si>
    <t>carine-m-105240</t>
  </si>
  <si>
    <t>Bonjour,
je suis assurée "tous risques" pour 2 véhicules et je trouve que la franchise que je dois payer dans le cas où un de mes véhicule a été endommagé alors qu'il était garé, est trop élevée.</t>
  </si>
  <si>
    <t>sandrine--p-135056</t>
  </si>
  <si>
    <t>SATISFAITE SURTOUT NIVEAU PRIX. RAPIDE ET FACILE POUR LA PROCEDURE . SITE FACILE A MANIER JE VAIS VOIR POUR L'HABITATION. J'ESPERE ETRE SATISFAITE LONGTEMPS</t>
  </si>
  <si>
    <t>rene-133908</t>
  </si>
  <si>
    <t>AMV, c'est un peu comme l'achat de produits asiatiques: un tarif intéressant mais zéro service après-vente.
Un message envoyé pour une demande concernant un contrat, sans réponse au bout d'une semaine.
Et en cas de sinistre, zéro assistance et remboursement "light", y compris en cas dommages corporels.
Bref, si c'est pour avoir la vignette verte ça va, mais il ne faut pas compter sur eux........</t>
  </si>
  <si>
    <t>eric-g-129531</t>
  </si>
  <si>
    <t>je suis satisfait vos prestations et de votre réactivité. La couverture de l'assuré est relativement correcte et je conseille ce type d'assurance à des proches.</t>
  </si>
  <si>
    <t>johan-t-132048</t>
  </si>
  <si>
    <t>Après avoir eu mon permis j’ai fait des recherche pour une assurance voiture j’ai comparer plusieurs assurance la votre et la meilleure offre je me suis donc inscrit</t>
  </si>
  <si>
    <t>mohamed-r-134451</t>
  </si>
  <si>
    <t>Ravi d’être parmi vous merci pour le service que vous donnez avec plein de réussite et escalade et sortie et rentre d’argent avec un bon chiffre d’affaire que ok peut partager autant client</t>
  </si>
  <si>
    <t>alain-g-114880</t>
  </si>
  <si>
    <t xml:space="preserve">OK, nous verrons par la suite selon les propositions des concurrents directes de l'assurance.
voila !  en espérant ne pas avoir a se utiliser les services de l'assurance.
</t>
  </si>
  <si>
    <t>fab-99073</t>
  </si>
  <si>
    <t>Alors AG2rR quand vous voulez les appeler vous avez droit au répondeur 15 minute ensuite un conseiller vous répond mais ce n'est pas le bon service! Il vous donne un autre numéro vous vous repayé le répondeur; vous répétez l’opération quatre fois ....
pour au bout d'une HEURE avoir un conseiller qui vous dit qu'il va transmettre votre demande au bon service est que votre document vous le recevrez par mail dans les 48 heures. Niveaux relation client zéro zéro zéro 
Pour un papier qu'il aurait du vous envoyé !!!</t>
  </si>
  <si>
    <t>michel95-66962</t>
  </si>
  <si>
    <t>l'expert conteste le montant des devis fait par le couvreur , impossible d'avoir le chiffrage des reparations ... plafonds marqués par l'eau , meuble gonflé par l'eau ...</t>
  </si>
  <si>
    <t>arthur-80160</t>
  </si>
  <si>
    <t>entretien tèlèphonique de qualite avec gwendal qui j 'espère seras toujours as notre ècoute</t>
  </si>
  <si>
    <t>aleksandra-v-129119</t>
  </si>
  <si>
    <t>Je suis passé par Lynx et la souscription par le site de Direct est simple et clair dans le choix des garanties, clair puis rapide jusqu'à la prise en charge de la résiliation loi Hamon - affaire à suivre dans le déroulé.</t>
  </si>
  <si>
    <t>criscor-70354</t>
  </si>
  <si>
    <t>ENCORE UNE "BOITE" QUI MERITE "UN BONNET D'ANE" vraiment nulle, voire peu scrupuleuse qui réagit en fonction des humeurs de certains membres du personnel APRIL et d'autres considérations intéressant la stature financière des clients, surtout potentiels...</t>
  </si>
  <si>
    <t>mrstoalos-96972</t>
  </si>
  <si>
    <t>Après avoir demandé la résiliation de mon contrat auto par ma nouvelle assurance, celle-ci est refusée par allianz pour motif que le délai d'une année n'était pas atteint! La bonne blague! Cela s'est fait 1mois avant échéance! 2 fois déjà que je le fais et avec allianz nooon ça ne passe pas!! Ils ont donc décidé de la fin de mon contrat 3mois plus tard et ont donc continué à me prélever plus de 43€ et quand j'appelle pour plus d'infos ce serait la nouvelle assurance qui n'aurait pas fait le boulot, ou moi client qui ne les aurait pas averti ( loi hamon svp, où est mon pb?), ensuite pour un autre conseiller, Calypso fermait donc ils sont débordés (ah ok donc c'est moi le client qui trinque!). Ils n'ont jamais répondu aux 3 mails que j'ai envoyés et une nouvelle fois au téléphone un conseiller m'a raccroché au nez en disant "c'est pas moi qui vous prélève mme"!! Ensuite le service client était fermé et ne prenait plus aucun appel de la semaine...Dans mon état en plus car enceinte, je ne raconte pas le niveau de nervosité ! Une assurance de bas étage! Je suis bien contente de partir de là. Mon frère et un cousin ont déjà résilié leur contrat auto chez eux. Je vous invite vivement à faire de même ou sinon ne vous assurer pas chez eux!</t>
  </si>
  <si>
    <t>regis-c-111723</t>
  </si>
  <si>
    <t>Je suis satisfait des services proposés ainsi que les conversations téléphoniques avec vos collaborateurs qui sont très à l écoute   et très professionnels</t>
  </si>
  <si>
    <t>26 décembre 2019 suite à une expérience en décembre 2019</t>
  </si>
  <si>
    <t>elodie2017-85251</t>
  </si>
  <si>
    <t>Pour souscrire l’assurance nous avons été contacté des dizaines deux fois par téléphone un suivi irréprochable, une fois que nous avons souscrit plus aucune nouvelle plus aucune communication nous sommes informé que notre cotisation mensuelle est augmentée. Cela est une honte, j’essaye de vous joindre désespérément, en vous envoyant des mails en vous appelant des dizaines de fois, je suis absolument sans aucune nouvelle. Vous m’envoyer des lettres de mises en demeure alors que je vous règle vos mensualités, vous ne savez pas partager l’information entre services, je vous demande de me rappeler dans les plus brefs délais, sinon je serais obligé de vous porter en justice.</t>
  </si>
  <si>
    <t>benaissa-z-121572</t>
  </si>
  <si>
    <t>juste un peu déçu d'avoir a payer les frais de dossier alors que sur le site partenaire il était indiqué offert. Sinon pour le reste j'attends de voir</t>
  </si>
  <si>
    <t>agathe-67239</t>
  </si>
  <si>
    <t>Bonjour, Je suis sociétaire MAIF depuis une trentaine d'année. Mon véhicule se fait percuter par une moto qui est totalement en tort. L'expert propose la destruction de mon véhicule et me propose 50% de la somme que valait mon véhicule acheté l'année dernière, factures à l'appui. L'expert conseil a validé ce choix. Je ne me sens pas du tout soutenu par la personne qui s'occupe de mon dossier. Et je trouve surtout que la Maif ne répond pas à se mission de me permettre de me retrouver dans la même situation financière et matériel qu'avant le sinistre alors que je ne suis pas du tout en tort. Je suis très déçue et je vais changer d'assurance.</t>
  </si>
  <si>
    <t>pm18-115906</t>
  </si>
  <si>
    <t>Degat des eaux depuis 12/2020. Recherche de fuite  2h facturee 504€ par société   envoyée par expert( 252€ de l'heure ....qui travaille a ce tarif ?)alors que j'ai moi-même démonté la paroi de douche  et réparé la fuite....enfin un envoyé  special de l'entreprise nommée  Vital Assistance prend des photos des degats ....expertise évaluée  a 2500€... je demande 2 devis a des artisans locaux serieux  évalués a 7600€ (embellissement  chambre et couloir)et  3500€ (reparation cloison et salle d'eau ) .je recois cette semaine  la proposition de pacifica apres avis expert (cabinet Saretec a bourges )qui ne s'est  pas déplacé...(les photos  c top!!!) De 5000€ ....on divise par 2 les prix ...alors  je paie la moitié  des reparations et tarif complet des cotisations..? Pacifica applique donc 50% de vétusté  a chaque sinistre ?</t>
  </si>
  <si>
    <t>laure41-89560</t>
  </si>
  <si>
    <t xml:space="preserve">C'est la deuxième fois en 6 mois que j'ai des soucis avec cet assureur, et je ne suis assurée que depuis 1 an : ils ont mis 3 mois à me verser mes indemnités journalières, suite à une chirurgie subi en novembre. Je me suis retrouvée avec 5000€ de découverte, j'étais soit disant super bien couverte. Ils ont fini par payer la somme qu'ils me devait. 
Dernièrement j'ai changé de banque, encore une fois, ils ne font pas leur travail, ils ont prélevé pour la 4eme fois sur l'ancien compte, me coûtant encore des agios, puisse qu'il n'est plus alimenté. 3eme réclamation fait ce jour. </t>
  </si>
  <si>
    <t>janie-128158</t>
  </si>
  <si>
    <t>Suite au vol de mon véhicule qui a été retrouvé fin juin 21, le suivi de mon sinistre est inexistant. Impossible d'avoir des réponses et de faire transférer mon véhicule du site de gardiennage au garage pour effectuer les réparations. Après 8 semaines toujours au même point et pas de vision sur la date à laquelle je pourrais récupérer mon véhicule. Donc l'olivier c'est bien mais seulement si vous n'avez pas de sinistre.</t>
  </si>
  <si>
    <t>annie-p-105909</t>
  </si>
  <si>
    <t>Très déçue de la gestion de mon dossier pour la ford focus mais heureusement la concurrence a été à la hauteur je ne pense pas vous recommander à mes amis</t>
  </si>
  <si>
    <t>moi-74847</t>
  </si>
  <si>
    <t>Parce que je ne peux pas mettre moins. Laisser une mamie de 77 ans mettre un meuble derrière la porte d'entrée de son appartement parce que elle n'est pas assurée par la porte d'entrée de son immeuble mais juste pour la porte de son appartement cest honteux pour plus de 1500 euros par an</t>
  </si>
  <si>
    <t>francki-60770</t>
  </si>
  <si>
    <t>accident 12/06/2017,7 mois pour recevoir le pv de police,donc non responsable.Contestation a plusieurs reprise,cabinet expertise BCA pensez a changer.Erreur de leur part sur la moto.Personne ne répond aux recommandés et on ne vous rappelle jamais.</t>
  </si>
  <si>
    <t>le-gac-m-116226</t>
  </si>
  <si>
    <t>Très satisfait en étant jeune conducteur le moins cher que j'ai trouvé et pour les mêmes garanties que les autres en ayant fait quasiment tous les comparateurs.</t>
  </si>
  <si>
    <t>silvestre-b-132880</t>
  </si>
  <si>
    <t>Le tarif proposé est convenable et l'inscription se fait très rapidement sur internet. J'avais déjà souscrit une assurance chez Direct Assurance par le passé et tout s'était parfaitement déroulé.</t>
  </si>
  <si>
    <t>damad59--96328</t>
  </si>
  <si>
    <t>Une honte lorsqu'on tombe malade, ça fait plus de 20 ans que je suis intérimaire et paye mes cotisations, malheureusement je tombe 
gravement  malade le 14/04/2020 mais la prevoyance me trouve toutes les excuses pour ne pas payer, nous sommes le 15 août sur leur site" dossier toujours en cours de  traitement" mais lorsque j'appelle, on me dit que je n'ai le droit à rien car arrêt or mission, aucun justificatif pour m'indiquer leur refus, lorsque j'appelle, aucun des conseillers me disent la même chose...
Je ne comprends pas les boîtes d'intérim qui ne se tournent pas vers la concurrence pour choisir une autre société de prévoyance pour les intérimaires lorsqu'on voit autant de messages de mécontentement qui se ressemblent tous avec les mêmes problèmes de refus, de longueur de traitement de dossier etc... 
FRANCHEMENT FUYEZ CETTE PREVOYANCE AG2R MONDIALE !!!!!</t>
  </si>
  <si>
    <t>alain-l-126642</t>
  </si>
  <si>
    <t>Je suis satisfait du service trèsbienrenseigné. Le prix me convient  parfaitement. comment envoyé les documents, je voudrais bien que vous m envoyé les documents par courrier cordialement Mr letutour</t>
  </si>
  <si>
    <t>jean-d-124505</t>
  </si>
  <si>
    <t>oui je satisfait du tarif  jai l intention d assurer tous mes vehicules cher vous dans les prochain mois qui suive merci a toute l equipe de direct assurance</t>
  </si>
  <si>
    <t>caninette--99078</t>
  </si>
  <si>
    <t xml:space="preserve">Très simple pour s'assurer, facile et rapide grâce leur site (en 4h ma moto était assurée et cela un dimanche bien pratique) 
Tarifs très abordables et pas d'augmentation inconsidérée </t>
  </si>
  <si>
    <t>serge-n-113021</t>
  </si>
  <si>
    <t>accueil très bien  explication claire net et précis super la personne que j ' ai eu au téléphone très aimable elle a sue prendre le temps de m'expliquer</t>
  </si>
  <si>
    <t>mohamed-m-109056</t>
  </si>
  <si>
    <t xml:space="preserve">je suis très satisfais du prix et du traitement rapide et compréhensif.
le servisse et fiable et rassurant  
je recommanderais cet assurance a mes proche.
 </t>
  </si>
  <si>
    <t>mohamed-oussama-c-116986</t>
  </si>
  <si>
    <t>Je suis satisfait du service d direct assurance des échanges avec les conseiller et de la simplicité de la procédure pour élaborer un contrat d'assurance un devis ainsi que la réactivité du service clients</t>
  </si>
  <si>
    <t>t-h-clio-77330</t>
  </si>
  <si>
    <t>Refuse de resilier le contrat de mon ancien vehicule malgrès la vente de celui ci depuis plus de 3 mois! Tandis qu'auprès de la prefecture le vehicule a bien etait déclaré et traité comme cédé.
Je me retrouve aujourd'hui en situation délicate financièrement avec 1 salaire pour deux à la suite de la perte d'emploi de ma compagne, sachez que de payer pour un service dont on ne dispose plus est déplaisant.</t>
  </si>
  <si>
    <t>ma42-98815</t>
  </si>
  <si>
    <t>Les Conseillers de Clientèle sont rapidement disponibles.
Tarif relativement élevé, en contrepartie de garanties complètes.
Sinistre rapidement pris en compte et remboursement très satisfaisant.
Application du crédit de franchise accordé à la souscription sur sinistre évènement climatique, soit une prise en charge totale...
La note satisfactions tient compte de l'ensemble tarif-sinistre...</t>
  </si>
  <si>
    <t>iigor-c-126509</t>
  </si>
  <si>
    <t>Assurance propose des tarifs très attractifs, très accessible, je vous remercie. Je recommande cette compagnie d’assurance, je vous remercie pour l’accueil.</t>
  </si>
  <si>
    <t>fabrice-62467</t>
  </si>
  <si>
    <t>bonjour à tous,
je suis sapeur pompier à demi salaire depuis le mois de novembre et depuis le 3 décembre 2017 aucune indemnisation au titre de la prévoyance. Malgré de nombreuses relances par téléphone et par mail. Je passe à la vitesse supérieure dépôt de plainte et constat de huissier.....mutuelle à fuir. 
J'avise l'ensemble de mes collègues de l'incompétence de cette mutuelle par diffusion d'un mail en interne.
merci de votre attention.</t>
  </si>
  <si>
    <t>nik-112855</t>
  </si>
  <si>
    <t xml:space="preserve">Je n'ai signé aucune pièce d'un contrat avec cet assurance et je reçois un échéancier. 
Des prélèvements sont effectués sur mon compte.
On appelle cette façon de faire comment ????
</t>
  </si>
  <si>
    <t>deyss-93570</t>
  </si>
  <si>
    <t xml:space="preserve">Le service client de direct assurance est horrible quand il ne s'agit pas de vous vendre des contrats, il faut appeler 20x et attendre pour finir par avoir un conseiller et encore.. 
Pour les impatients ( même un peu patient) je ne recommande pas du tout. 
Très énervant d'appeler un numéro et d'entendre un conseiller qui 2s plus tard finit par me mettre en attente et par me mettre un message disant que ma demande ne peut être prise en compte car aucun conseiller disponible, vraiment ? 
J'ai renouvelé X fois la demande sur plusieurs jours et à différent horaires, et toujours ce message c'est incroyable quand c'est pas pour signer un contrat d'un coup vous n'êtes plus la. </t>
  </si>
  <si>
    <t>ally-70953</t>
  </si>
  <si>
    <t>Tarifs correctes. Nous avons conseillé cette assurance à nos proches qui ont de ce fait souscrit des contrats.</t>
  </si>
  <si>
    <t>jaouad-a-134531</t>
  </si>
  <si>
    <t>Je suis satisfait du service et les prix me conviennent maintenant à voir en cas d’assistance la qualité des services, je dois dire qu’on reconnaît une bonne ou une mauvaise assurance dans les situations délicates</t>
  </si>
  <si>
    <t>proffit-darbonville-p-128086</t>
  </si>
  <si>
    <t xml:space="preserve">Services d'inscription tres rapide et prix plus que raisonnable.Lors de l'inscription conseiller tres reactif et a l'ecoute il m'a bien renseigné sur les produit et services a disposition.
</t>
  </si>
  <si>
    <t>rivrain-s-124572</t>
  </si>
  <si>
    <t>Un détaille de la première facture serait essentiel on sait que l'on paye les frais de dossier mais on ne sait pas vraiment quoi d'autre.</t>
  </si>
  <si>
    <t>cedric-r-105543</t>
  </si>
  <si>
    <t>Service ok. impossible de mettre à jour mon espace perso ( par tel on me dit de ne pas  envoye certain document et ils s affichent quand meme manquant</t>
  </si>
  <si>
    <t>boulekhras-h-137682</t>
  </si>
  <si>
    <t xml:space="preserve">Je suis content des qualités de vous services , j'espère que le confiance que j'ai à l'égard de l'olivier assurances soit vrai et tout le temps que je serai avec vous je soit tranquille d'esprit,  merci. 
</t>
  </si>
  <si>
    <t>fcma-99924</t>
  </si>
  <si>
    <t>Suite au vol du scooter de mon fils qui a eu lieu il y a près de 3 mois ,April moto nous ballade depuis pour le remboursement du scooter , ils nous communiquent que leur interface ne fonctionne , puis les papiers à transmettre sont contredis par eux memes, ils attendent un mois pour vous dire qu’il manque un document alors qu’ils l ont déjà reçus depuis deux mois ... à fuir . Société lamentable qui fait tout pour gagner du temps pourvous régler</t>
  </si>
  <si>
    <t>cindycl--91192</t>
  </si>
  <si>
    <t>augmentation abusive de plus de 20% , conseillé qui ne peut justifier une telle hausse . J'ai été mise en attente sans être repris au téléphone . Je quitte donc cette assurance</t>
  </si>
  <si>
    <t>marion-k-106120</t>
  </si>
  <si>
    <t>Chaque année les tarifs augmentent malgré un bonus qui augmente et aucun accident. Cette année avec la COVID et donc la limitation des déplacements, aucune augmentation auraient dû avoir lieu donc clairement je ne suis pas satisfaite de cet assureur et je vous quitte bientôt, ainsi que mon conjoint.</t>
  </si>
  <si>
    <t>david-88221</t>
  </si>
  <si>
    <t>Dommage mutuelle obligatoire employeur sinon je serai jamais rester 1h en attente et personne e qui répond et quand on te répond on te raconte du Pipo aucun professionnalisme que des raté même moi qui n'es pas fait d'étude je pourrai faire ce métier limite faudrai la fermer</t>
  </si>
  <si>
    <t>marianne-a-111495</t>
  </si>
  <si>
    <t xml:space="preserve">Satisfaite du service 
Les tarifs sont corrects , le site est clair,  simple et efficace
les équipes sont toujours la pour un coup de pouce si besoin et très réactive :)
</t>
  </si>
  <si>
    <t>bayart-m-131761</t>
  </si>
  <si>
    <t xml:space="preserve">Avis en attente d'expérience,je voulais souscrire assurance tout risque dès le départ chose qui m'a été refusé cause immatriculation provisoire,j'espère que l'avenant de 15euros sera pris en charge par vos service lors du changement de contrat.
Cordialement </t>
  </si>
  <si>
    <t>yanou-63738</t>
  </si>
  <si>
    <t>Pour se faire avoir rien de tel que cette "assurance". On prend votre cotisation puis  plus rien.vous changez d'adresse, aucun courrier. Vous avez un accident, on vous abandonne carrément. Personne ne répond à vos appels, le service sinistre est "debordé", en fait il est vidé personne ne travaille! Au bout de 6 mois 1400 euros de frais de gardiennage au garage et pis c'est tout. Quand vous mettez un avis défavorable sur internet il y a une personne qui demande de la contacter en fait personne ne répond. Ne tombez pas dans le panneau, pour souscrire là il y aura toujours un "conseiller" sympatthique pour vous repondre.</t>
  </si>
  <si>
    <t>seule-99983</t>
  </si>
  <si>
    <t xml:space="preserve">Cette mutuelle animaux doit être bohiquotter. Tout va bien jusqu à ce que votre animal ait plus de 10 ans. Je vous raconte ma petite chienne n a jamais été malade et lorsqu' elle a eu 9 ans en 2018 ma cotisation atteignait les 50 euros car chaque année celle ci etait réévaluée à la hausse.  Je continuais à payer pensant que si j arrêtais il pouvait arriver une complication. C est stupide mais ainsi. Cette annee là elle a fait un AVC  compliqué qui a été pris en charge. Puis quelques mois après un problème renal pendant le 1er confinement.  Des difficultés mais une prise en charge. En aout je constate que mon prélèvement n a pas eu lieu mais je me dis qu il a ete retenu sur mon dernier remboursement. Septembre idem. Je téléphone j ecris je fais des mails. Pas de réponse. Octobre je recois un courrier date du 1er juillet qui m informe que mon animal n est plus assurée. Je fais un recours pensant un problème administratif et me disant que c etait impossible car je n avais pas ete prevenue. Je reçois une réponse m informant du caractère irrévocable de cette décision. Elle venait d avoir 11 ans. Aujourd hui ma petite chienne n est plus assuré et vu son âge ne peut l être par aucune assurance. Je mène l enquête et j apprends des vétérinaires de mon département que malheureusement je ne suis pas la seule dans ce cas.  Santevet fait partie du groupe Allianz donc pas dans la faillite et est coutumière de cela. Des  qu' un animal a plus de 10 ans et a eu une pathologie c est la porte et vous êtes seul et désemparé pour faire face à sa fin de vie. Oubliées les cotisations versées à fond perdu.
</t>
  </si>
  <si>
    <t>jmarc-81906</t>
  </si>
  <si>
    <t>souscrit un contrat aide complémentaire santé depuis octobre une secrétaire incompétente à dater mon contrat pour le premier novembre à ce jour mon contrat n'est pas toujours pas en place des prestations de Kiné non remboursé  alors que la télétransmission a bien été faite</t>
  </si>
  <si>
    <t>jean-marc-l-105162</t>
  </si>
  <si>
    <t>je ne suis satisfait des prix vu le covid et ceci malgré ma lettre de demande de remise sur le prix de mon  assurance , mon véhicule roulant très peu jml</t>
  </si>
  <si>
    <t>encontre-e-123691</t>
  </si>
  <si>
    <t>Simple et pratique. Satisfaite du mandat électromagnétique. En espérant que cela fonctionne et ne prends pas trop de temps. La tarification me paraît correct.</t>
  </si>
  <si>
    <t>nessima-a-124784</t>
  </si>
  <si>
    <t>Satisfaite du service en ligne de direct assurance tarification très rapide tarif correcte je conseille à toute personne intéressée par une assurance en ligne</t>
  </si>
  <si>
    <t>agnes-54331</t>
  </si>
  <si>
    <t xml:space="preserve">Vendu comme l'un des meilleurs contrat en matière de prévoyance en 2008 je vais être indemnisée 4500€ pour une invalidité de 10% alors que je paye presque 200 euros par an.
Fuyez vous trouverez bien moins cher et beaucoup mieux indemnisé en cas de problème dans la plupart des assurances.
Les conseillers clientèles sont odieux
Cette assurance à été qualifiée comme l'une des pires du marché par l'expert d'assurés que j'ai contacté. </t>
  </si>
  <si>
    <t>emilie-65142</t>
  </si>
  <si>
    <t>Accueil et échange téléphonique très agréable.</t>
  </si>
  <si>
    <t>tonio-70517</t>
  </si>
  <si>
    <t>Je tiens à souligner le professionnalisme dont ont fait preuve les conseillers de l'agence et leur efficacité suite à un sinistre. Le conseiller m'a accompagné et s'est rendu disponible lors de mes appels reitérés</t>
  </si>
  <si>
    <t>rochefort-l-123020</t>
  </si>
  <si>
    <t>Je suis très satisfaite du service, les prix sont très bien. C'est très simple, rapide et efficace. J'ai eu tout de suite un conseiller qui a pris le temps de bien tout m'expliquer et qui a été très professionnel.</t>
  </si>
  <si>
    <t>leen11-63351</t>
  </si>
  <si>
    <t>Très déçue...Depuis des années à la MAIF, sur 2 cas, 2 refus de prise en charge. 1/Ma cave a été braquée, la serrure cassée. J'ai déposé plainte à la gendarmerie. J'appelle la MAIF pour connaître le montant de la franchise, on me répond "aucune prise en charge", débrouillez-vous...très bien je remplace la serrure seule, assez surprise qu'une tentative de vol avec effraction ne donne lieu à aucune prise en charge de mon assureur 2/Un soir où je devais d'urgence prendre mon véhicule boxé dans un garage individuel, je vais pour ouvrir la porte, impossible. Plus de batterie, plus de chargeur (toujours ainsi dans ces cas là...) j'appelle d'urgence un serrurier qui constate la défectuosité de la serrure, me remplace le barillet, pour un montant élevé (dépannage en urgence, forcément...). J'appelle la MAIF, même réponse "aucune prise en charge" bon d'accord mais on m'indique également "il y aurait eu une prise en charge si la défectuosité provenait d'un tiers" ah d'accord et la fois précédente alors ??? En gros, clairement, ils ne prennent jamais en charge,... je cherche une autre assurance habitation, moins chère, car quitte à payer dans le vide...</t>
  </si>
  <si>
    <t>beatrice-c-111160</t>
  </si>
  <si>
    <t>les prix et services me conviennent,les conseillers telephonique sont trés reactifs et m ont apporté toutes les explications necessaires avec le choix sur plusieurs options</t>
  </si>
  <si>
    <t>synel-m-112268</t>
  </si>
  <si>
    <t>je verrai avec le temps car je suis encore nouvellement inscrit dans votre assurance. pas grand chose à dire mes parents y sont déjà et ne se plaignent pas.</t>
  </si>
  <si>
    <t>nath28-58750</t>
  </si>
  <si>
    <t>Très bonne assurance avec un site simple et des personnes très agréables au téléphone qui contact leur client afin de savoir si tous va bien.prix très raisonnable.</t>
  </si>
  <si>
    <t>moinie-68754</t>
  </si>
  <si>
    <t>très mauvais coordination de l'assistance</t>
  </si>
  <si>
    <t>ringue-f-139385</t>
  </si>
  <si>
    <t>Un peu compliqué lorsque quelqu'un s'est trompé sur notre nom. Il a fallu passer pas mal de temps au téléphone. On espère que si jamais nous avons un sinistre, tout se passera bien.</t>
  </si>
  <si>
    <t>machouka-74915</t>
  </si>
  <si>
    <t>Dossier qui traîne depuis 6 mois ! Perte de pièce jointe. Ne retrouve pas les dossiers, ne reçoivent pas les mails de la partie adversaire. Et ils sont de mauvaise foie ! disant que rien n'a été envoyé.</t>
  </si>
  <si>
    <t>bastien-96537</t>
  </si>
  <si>
    <t>Fuyez !
Votre correspondant s'exprimera dans un français approximatif et vos correspondances seront ecrites à l'aide d'un traducteur automatique qui se trompe d'homonyme rendant la phrase incompréhensible. Et en cas de demande non prévue au contrat ils vous conseillent eux même de changer d'assurance !!</t>
  </si>
  <si>
    <t>richard-barbara85-76653</t>
  </si>
  <si>
    <t>Je trouve inadmissible qu'en étant assuré tout risques avec pack sérénité nous n'ayons pas eu un prêt de véhicule alors que notre voiture a été volé et que nous ne sommes pas indemnisé avant 30 jours. De plus il ne prenne en charge aucun article présent dans notre véhicule lors du vol...</t>
  </si>
  <si>
    <t>patricia-d-115899</t>
  </si>
  <si>
    <t>La souscription a été rapide.
Les prix sont compétitifs.
Le paiement et les informations en ligne sont pratiques.
Je recommande cette compagnie d'assurances.</t>
  </si>
  <si>
    <t>vincent-j-122853</t>
  </si>
  <si>
    <t>Je suis content du prix et de la rapidité de souscription. Je suis déjà client april pour une assurance de prêt immobilier. Pas de. Problème jusqu'à présent</t>
  </si>
  <si>
    <t>girardot-s-138313</t>
  </si>
  <si>
    <t>Correcte et conseiller nous renseigne bien . Et pas tres chere .bon sauf suand retard d echeance .20 eur de frais c est trop onereux. Date de prelevement pas satisfaisante</t>
  </si>
  <si>
    <t>gregalexandre-20898</t>
  </si>
  <si>
    <t xml:space="preserve">Les rumeurs de délais longs pour l'envoi des documents pour le démarrage de la procédure de versement des fonds des assurances-vies se confirment:
1/ La SOGECAP est incapable de communiquer avec la Société Générale après un décès pour régler les problèmes créés par des prélèvements automatiques continués après le décès pour une assurance-vie.
2/ Sogecap n'est pas capable de fournir un suivi des actions avec le notaire.
3/ Quand on commence à demander des comptes et utiliser le terme "mesures dilatoires" on indique par téléphone que le point sur les assurances-vies est fait avec le notaire et les informations sur les blocages deviennent soudainement confidentielles alors que c'est moi qui ai fourni les informations sur les bénéficiaires, le notaire,... </t>
  </si>
  <si>
    <t>navarro-a-110847</t>
  </si>
  <si>
    <t>Très réactifs lors de sinistres.
Cependant il est très compliqué de résilier un contrat dans notre bon droit.
Ils tendance a faire trainer et c'est assez pénible.</t>
  </si>
  <si>
    <t>defamand74-55505</t>
  </si>
  <si>
    <t xml:space="preserve">Dommage qu'on ne puisse pas mettre 0 étoiles. Je vous déconseille très fortement cet assureur qui est incapable de régler mon litige depuis plus de deux mois. 
Début avril je me fais vandalisé ma voiture par un tiers reconnu (dépôt de plainte et compagnie) pour une simple vitre brisée ma voiture est emmener à notre garage habituel par une dépanneuse, étant dimanche elle sera d'abord mise en gardiennage dans un garage pour la nuit, puis emmener à mon garage le lendemain. Nous, déjà énervés par la situation et n'ayant pas l'habitude ne pensons pas à réclamer au dépanneur la feuille de remorquage (l'endroit où loge notre voiture n'est pas claire non plus le dépanneur ne nous disant pas la même chose que les SMS reçus par l'assistance). Bref, une semaine plus tard je récupère enfin ma voiture (qui était en parfait état lorsque le dépanneur l'a récupérée, mais je constate une grosse éraflure avec un trou dans mon pare-chocs. Mon garage m'informe que mon véhicule est arrivé chez eux comme ça, avec pour preuve la feuille de remorquage le jour où elle est arrivée chez eux montrant bien une croix à l'arrière gauche. Je contacte alors le service consommateur, qui me recontacte dans les 2 semaines et m'informe alors que, non, la voiture n'est pas arrivée comme ça au garage car le dommage n'apparaît pas sur la fiche. En effet, il me dit que la croix est située entre les phares et non sur le pare-chocs à gauche et que juridiquement le dommage n'existe pas sur le papier. Cependant, On me propose de déclarer le sinistre sans tiers reconnu et que je devrais payé la franchise. Hors de questions de payer pour un dommage que je n'ai pas causé sachant que ma voiture était en excellent état lorsque je l'ai confiée pour la réparation de ma vitre. 
Plus tard, je suis de nouveau contacté par le même conseillé qui attendait des réponses du dépanneur, qui, évidemment, nie avoir abîmé mon véhicule. Je lui dit que le devis de mon pare-chocs s'élève à 700€ car il faut le changer entièrement et le repeindre. Le conseillé me dit que ce n'est pas sur le pare-chocs, je lui réponds "excusez moi mais le dommage est bien sur le pare choc je vous ai même envoyé un devis !" (je conçoit que nous ne sommes pas des machines, qu'il gère plusieurs dossiers mais la moindre des choses avant de m'appeler serai de reverifier son dossier, surtout que j'ai envoyé de très nombreuses photos!). Il me dit qu'il ne peut pas donner suite toujours à cause du fait que le dommage n'est pas signalé, je lui réponds que je ne vais pas en rester là je ne suis pas d'accord pour moi le dommage est signalé puisqu'il y a bien une croix sur le schéma situé sur l'arrière gauche et que c'est le seul dommage existant sur ma voiture. Il me dit d'accord renvoyer moi des photos de l'arrière, je vais voir ce que je peux faire (nous sommes le 19 mai). J'envoie donc un nouveau mail photos à l'appui en expliquant que, non, ma voiture n'a aucun dommage à côté du phare arrière gauche mais bien en dessous du phare sur le pare choc. Depuis, silence radio, plus aucunes nouvelles, jusqu'à aujourd'hui où je reçois un courrier dans lequel il me redis exactement ce qu'il m'a dit au téléphone le mois dernier accompagné de la photocopie de la feuille de remorquage remise à mon garage où l'on voit bien cette fameuse croix (j'avais déjà moi même envoyé une photocopie de ce document). Il n'a pas eu le courage de me rappeler. De plus le courrier est adressé à Madame D. Stéphanie, je m'appelle Madame D. Amandine (mon mari s'appelant Stéphane je suppose qu'il y a eu confusion) cependant j'ai quand même envoyé de nombreux mails signés de mes nom et prénom, Une fois de plus, on voit le sérieux et l'implication de la société dans ses dossiers...
Nous payons chaque mois pour une assurance n'avons jamais eu de soucis de paiement et au premier soucis, incapable de le résoudre sans réclamer une fois de plus de l'argent. 
A l'heure actuelle je contacte mon assistante juridique et d'ici le mois prochain nous aurons quitté la maif et ne voulons plus en entendre parler. Je suis consciente que perdre 2 clients ne leur fera rien mais sachez que je ne me generai pas de leur faire de la mauvaise pub ! </t>
  </si>
  <si>
    <t>lievin-c-124169</t>
  </si>
  <si>
    <t>Un site simple à utiliser,  des tarifs attractifs , possibilité de réaliser un devis en ligne et de souscrire au contrat choisi dans la foulée. Parfait merci beaucoup</t>
  </si>
  <si>
    <t>heymakarenah19-76448</t>
  </si>
  <si>
    <t>Il y a 15 jours j'ai souscrit cette assurance. Trois jours j'envoyais les documents. J'ai payé trois mois d'avance. Pour je ne sais quelle raison on m'a envoyé à 21 heures un mail m'expliquant que ma demande avait été refusé, sans raison concrète et sans explication alors que j'ai un bonus de 0,90 et que j'ai seulement eu un accident non responsable. Impossible de contacter personne. On est balance comme un vieu torchon. Très déçue d'autant qu'elle m'a été recommandée. Je souhaitais juste signaler que ce véhicule était un véhicule que j'utilisais pour travailler et payer plus cher pour être assurée auprès de mon employeur pour tout accident et on m'a balancé ça sans raison et explication avant de me demander une attestation d'employeur alors que ça n'a rien à voir. Personne ne m'a appelé.</t>
  </si>
  <si>
    <t>bellaoui-h-122687</t>
  </si>
  <si>
    <t xml:space="preserve">Je suis satisfait du service proposé par l'olivier assurance , et aussi les prix sont raisonnable pour les jeunes conducteur , 
par contre je ne suis pas d'accord avec le fait de communiquer des informations personnelle a savoir le numéro de CB et la date de validité vaut mieux de passer par un lien sécurisé pour payer les frais de dossier </t>
  </si>
  <si>
    <t>david-j-112769</t>
  </si>
  <si>
    <t>Très et très sérieux et très peu cher donc à conseillé et très réactivite merci pour le sérieux et la mobilisation de leurs services à très bientôt merci</t>
  </si>
  <si>
    <t>la-tribu-60169</t>
  </si>
  <si>
    <t xml:space="preserve">Je viens de découvrir le mois dernier une anomalie concernant ma situation.
Le Crédit Mutuel a enregistré en septembre 2011 deux souscriptions d’assurance habitation pour le même lieu de risque, un studio donné en location. 
Je n’ai d’ailleurs pas réussi à obtenir  le double d’un des deux contrats. Avec deux prix différents (env. 10€ d’écart).
 Un des deux contrats n’est pas pertinent, il n’a pas lieu d’être et fait doublon inutilement. En tant que professionnel dont j’attends le conseil, La banque-assurance ne m’en a pas averti. deuxième surprise : leur attitude maintenant, pas du tout "profil bas" ou arrangeants, au contraire sur la défensive !
Pas aimé du tout...
J’ai demandé d’avoir l’obligeance de bien vouloir me reverser les sommes prélevées en double depuis 2011, du contrat superflu, en vain. On me chicane : ce serait éventuellement envisageable depuis 2015 (le moins cher des 2 alors que le plus cher est postérieur),  au motif que les 2 ont été  utilisés pour un dégât des eaux. 
 On me dit de  faire un mail. Puis on me rétorque que le mail n’est pas signé ! Puis je reçois un refus de résiliation (oups, courrier à en-tête de ma société et non moi-même gérant : tiens-donc, ils n’ont pas été si procéduriers pour encaisser une prime en double pendant des années).
Bref : La coupe est pleine.
</t>
  </si>
  <si>
    <t>fred42jc-61964</t>
  </si>
  <si>
    <t xml:space="preserve">J'ai eu un problème d'insert de vitre cassé par un morceau de bois. Réponse de la MAIF, vétusté donc pas de bris de glace pris en charge.
Nous payons et au final à la page 31 du contrat, il apparaît que les inserts ne sont pas vraiment garantie car on applique une vétusté de 10% par an.
Les contrats sont bien faits mais l'assuré paie depuis plus de 15 ans et quand nous avons besoin d'eux, pas de prise en charge. Nous en avons un peu marre  de payer pour rien.  </t>
  </si>
  <si>
    <t>leloup-71689</t>
  </si>
  <si>
    <t>je suis un adhérent depuis des années étant persuader avoir affaire a 
 une association  sérieuse
Mais A ce jour je constat que la GIE AFER est a mettre au même plan que de 
nombreuses compagnies
La GIE AFER traîne les pieds pour rendre l épargne au épargnants
contraire a leurs publicistes
comme  le confirme de nombreux forums   
j ai effectuer une demande de rachats partiel le 04 février 
2019 et a ce jour la GIE AFER n a pas juge utile de me répondre 
 malgré une réclamation effectuer par mon intermédiaire qui me confirme 
 que AFER a bien reçu ma demande DE PLUS AFER CONNAIT TRÈS BIEN MON ADRESSE E MAIL
LE 27 02 2019</t>
  </si>
  <si>
    <t>gobert-evelyne-108222</t>
  </si>
  <si>
    <t>Bonjour ....après ma 5 ieme années de fidélité en tout risque je quitte direct assurance après un choc  sur le parking de mon lieu de travail par une personne inconnue .
Par choc abîmé et feu cassé ...trois expertises ,deux mois d attente......zero remboursement .</t>
  </si>
  <si>
    <t>poidevain-m-111928</t>
  </si>
  <si>
    <t>j'ai eu droit a un très bon accueil téléphonique les prix restent très abordables simplicité des outils informatique à disposition avec avantage si plusieurs véhicules assurés</t>
  </si>
  <si>
    <t>malade-102038</t>
  </si>
  <si>
    <t>en arrêt maladie pour raison grave, je leur ai envoyé la prolongation de mon arrêt le 17 septembre 2020, une expertise à leur demande passée le 23 octobre2020, un mail me disant l'avoir reçu le 30 novembre2020 me disant que j'aurai une réponse sous 15 jours ( soit d'après mes calculs mi-decembre) depuis rien, on me ballade de poste en poste, l'attente dure 10 voire 15mn, coût à la mn hors de prix et on raccroche sans avoir eu personne et aucune indemnité versée depuis 3 mois!! un correspondant swisslife m'a même dit qu'il fallait mettre mon assistance juridique dessus!!</t>
  </si>
  <si>
    <t>adrien-a-133192</t>
  </si>
  <si>
    <t>Simple et efficace,  je suis satisfait du service et des prix date de prélèvement , j'espère ne pas avoir de problème en cas de sinistre , les conditions me conviennent</t>
  </si>
  <si>
    <t>brisset-j-125566</t>
  </si>
  <si>
    <t>Facile de souscrire via internet. Très bien. J'attends maintenant de voir le traitement en cas de sinistre qui j'espère arrivera le plus tard possible</t>
  </si>
  <si>
    <t>jean-w-134644</t>
  </si>
  <si>
    <t>RAPIDE ET EFFICACE.BON RAPPORT QUALITE PRIX ,CLIENT UNE FOIS  ON Y REVIENT TOUJOURS AVEC PLAISIR ,CONTINUEZ AINSI NE CHANGER RIEN. EN ROUTE POUR LA SUITE</t>
  </si>
  <si>
    <t>aziz-95123</t>
  </si>
  <si>
    <t xml:space="preserve">Application mobile /site Web simple et pratique 
Bon service client 
Prix moyen
Manque de gestes commercials
Prime de parrainage pas très intéressante </t>
  </si>
  <si>
    <t>un-particu-lier-75081</t>
  </si>
  <si>
    <t>Si vous voulez payer cher pour un service absent, souscrivez chez L'olivier. injoignables pendant les heures d'ouverture, chers et plein de failles dans les garanties. Bref, mieux vaut ne pas avoir de pépin avec eux.</t>
  </si>
  <si>
    <t>fred-98142</t>
  </si>
  <si>
    <t>très bon service, très réactif aux demandes envoyés, les remboursements sont rapide et nous sommes averti des notifications de paiement.
je recommande cette mutuelle.</t>
  </si>
  <si>
    <t>tamiro07--139062</t>
  </si>
  <si>
    <t>Assuré depuis 2 ans, pas de sinistre, pas de retrait de points, aucune infraction.
apparemment bon conducteur !
j ai eu l erreur de demander d assurer en plus de mon véhicule une remorque de plus de 750kg !!
je détiens le permis EB depuis 1992 !!!!!!
le simple fait de dire que j avais dans l idée de tracter j ai vu mon assurance résilier dans les 10mn sous prétexte augmentation des risques !!!
j ai rien vu venir mdr !!</t>
  </si>
  <si>
    <t>harmonica-8236</t>
  </si>
  <si>
    <t>Ne pas contacter pour modifier votre contrat car je l ai fait pour leur signaler une erreur de leur part cela ma fait une augmentation 22.95€+2/3€. Après maintes appels ils ont fait -22.95€ reste 2/3€</t>
  </si>
  <si>
    <t>chambot-m-115291</t>
  </si>
  <si>
    <t>Très satisfait très simple je conseille vraiment cette assurance les rdv téléphoniques super sympa et très rapide pour assurer un voiture merci encore</t>
  </si>
  <si>
    <t>belkacem-b-125347</t>
  </si>
  <si>
    <t>Bonjour
Les prix proposés sont très abordables bien plus que la plus part des assureurs sur le marché, le site est complet et très simple d'utilisation..
Sans oublier le grand d'options qui sont proposés.
Cordialement</t>
  </si>
  <si>
    <t>vano-52111</t>
  </si>
  <si>
    <t>À éviter si vous voulez votre indemnisation suite à un vol !
Clauses abusives d un autre temps pour ne pas vous payer.
J espère vraiment sauver quelque futur sociétaires de ces ennuis...
Pour ma part je part en procédure et je vais communiquer au maximum en leurs défaveurs .Allez chez de vrais assureurs GMF,MAIF ou Même certaine banque.</t>
  </si>
  <si>
    <t>australoup-103770</t>
  </si>
  <si>
    <t>lorsque l'on demande à AXA pourquoi l'assurance a augmentée de 5% en agence personne n'est capable de vous renseigner
De plus AXA augmente alors que les autres assureurs baissent les prix</t>
  </si>
  <si>
    <t>gd-59862</t>
  </si>
  <si>
    <t>Dans le cadre de ma CCN prévoyance géré par la CERGAP et dont swisslife est l'assureur, je suis depuis 10 mois en attente de paiement de ma complémentaire invalidité ! le gestionnaire relance swisslife toutes les semaines et tous les 3 mois swisslife leurs demande la mise à jour des documents fournies. les fetes de fin d'annees seront tristes avec le déces de mon mari, mon invalidité et sa petite pension, mon dossier de surendettement qui en est la conséquence,.. bref merci swisslife et joyeux noel.</t>
  </si>
  <si>
    <t>idream-94977</t>
  </si>
  <si>
    <t>J'ai utilisé un comparateur et cette assurance était la plus compétitive. J'ai donc souscrit.
Une fois le contrat reçu pour signature, je remarque qu'il est écrit "permis de conduire français" alors que mon permis de conduire est étranger. Je contacte le service client qui me dit qu'il n'y a pas de problème, qu'il faut juste rayer la mention et écrire "permis étranger" à la place puis signer le contrat et leur renvoyer.
Je m'exécute. Dans la foulée, L'Olivier Assurance m'envoie un courrier de résiliation pour FAUSSE DÉCLARATION !
Inutile de raconter la galère pour trouver une autre assurance quand vous avez un relevé d'information avec écrit dessus "Résilié par l'assureur pour fausse déclaration".
J'ai contacté L'Olivier Assurance à plusieurs reprises si ce n'est que pour enlever cette mention. Ils ne voulaient rien entendre.</t>
  </si>
  <si>
    <t>david-m-115382</t>
  </si>
  <si>
    <t>Je suis satisfait du service et du prix proposer très satisfait du personnel contacter par téléphone très agréable merci de votre service.</t>
  </si>
  <si>
    <t>26 novembre 2017 suite à une expérience en novembre 2017</t>
  </si>
  <si>
    <t>eric-59136</t>
  </si>
  <si>
    <t xml:space="preserve">J'ai envoyé une demande de remboursement pour des lunettes avec ordonnance plus facture par courrier. 
Ils m'ont répondu d'envoyer l'ordonnance et la facture. Ce qui est stupide, la demande de remboursement comportait forcément l'un des 2, j'ai renvoyé les 2,on me demande d'envoyer maintenant le justificatif de remboursement de la sécurité sociale, qu'ils ont, car avec Amélie ils reçoivent tout.
Ils font tout pour ne pas rembourser, j'ai eu des problèmes avec l'assurance d'un crédit, ils sont les moins chers mais aucune garantie, et une mauvaise foi incroyable pour ne jamais rembourser, je déconseille fortement. </t>
  </si>
  <si>
    <t>glaude17-59455</t>
  </si>
  <si>
    <t>J'ai eu un accident non responsable le 3 novembre. Un expert a évalué le prix de ma voiture à un montant dérisoire malgré toutes les factures d'entretien fournies. Plus d'un mois s'est écoulé et je n'ai aucune nouvelles de la macif malgré les emails et les courriers et mon véhicule est à l'abandon dans un garage. J'envisage de résilier tous mes contrats une fois le problème réglé.</t>
  </si>
  <si>
    <t>paula-l-108687</t>
  </si>
  <si>
    <t>Je suis très satisfaite des prix et du service, des facilités de paiement.de l'accueil téléphonique lorsque j'ai dû faire appel àDirect assurance. Je n'aipas l'intention de partir..</t>
  </si>
  <si>
    <t>lolochen--104091</t>
  </si>
  <si>
    <t>Indemnisation attendue depuis 3 mois  1/2 depuis le vol de ma voiture. Aucune réponse, pas d’interlocuteur . Je loue une voiture à mes frais pendant que je paye les mensualités de celle que l’on m’a volé</t>
  </si>
  <si>
    <t>hbo-106975</t>
  </si>
  <si>
    <t>Cette assurance est bien quand il t'arrive rien. Le jour où vous aurez un sinistre attendez vous à des semaines avant que tous le monde se met d'accord entre l'assurance et le garage partenaire et l'expert qui va vous facturez même quand vous avez 0 responsabilité. Une honte. Je me demande toujours pourquoi on paie des acro en toute légalité</t>
  </si>
  <si>
    <t>07 mars 2017 suite à une expérience en mars 2017</t>
  </si>
  <si>
    <t>longanimite-53043</t>
  </si>
  <si>
    <t>Je suis en tout risque intégral. Pour ma part, 2 demandes (non responsable) et beaucoup de réactivité. Ma voiture en panne et 12 jours de prêt d'une voiture. Je suis satisfaite.</t>
  </si>
  <si>
    <t>lamy-a-116487</t>
  </si>
  <si>
    <t xml:space="preserve">Vous avez fait une erreur sur le conducteur secondaire et principal que l'on avait stipulé. En ce qui concerne la "satisfaction", impossible de vous répondre, on vient de signer le contrat. 
Enfin le fait d'être "obligé" de donner notre avis est grotesque. Mais tout celà n'à aucune importance... </t>
  </si>
  <si>
    <t>ro-135710</t>
  </si>
  <si>
    <t>J'aurais aimé pouvoir faire valoir mes 7 ans d'assurance sans sinistre même si c'était il y a plus de 3 ans. Par les temps qui courent, il me semble inapproprié de pénaliser (suppression de tout bonus) les personnes qui décident de ne pas avoir de voiture pendant une période quand les transports en commun suffisent.</t>
  </si>
  <si>
    <t>armand--c-135418</t>
  </si>
  <si>
    <t>satisfait du tarif de mon assurance , pas chère , trés compétitive , ma, première assurance automobile et pas du tout déçu de l'ergonomie du site . merci</t>
  </si>
  <si>
    <t>umar-i-126688</t>
  </si>
  <si>
    <t>Rien a dire, assurance parfaite et site web tres pratique, je recommande a tous le monde , vous etes les meilleures. Merci pour tout. C’est superbe. Vraiment!</t>
  </si>
  <si>
    <t>32174135312-104470</t>
  </si>
  <si>
    <t xml:space="preserve"> toujours en attente des indemnités complémentaires. Quand on essaie d'avoir une attestation, c'est marqué que les indemnités , ont  étaient versés à votre employeur, car étant en mission et quand je demande à l'employeur , eux aussi sont en attente.
vous trouvez normal de forcer les gens à cotiser des assurances qui une fois en arrêt maladie , sommes obligé de vous courir derrière pour récupérer ce qui revient de droit.
ma note ne dépassera pas 0. Si j'avais le choix, je n'allais  jamais prendre votre assurance .
Nous les intérimaires devrions nous concerter et trouver un terrain d'entente afin de valoir nos droits et avoir un choix personnel  sur la mutuelle et assurance.</t>
  </si>
  <si>
    <t>vinalex-78258</t>
  </si>
  <si>
    <t>Après un incendie sur mon premier véhicule le feu c'est propager par rayonnement sur mon deuxième véhicule garer juste devant.le deuxième véhicule n'avait que les feux arrière en plastique fondue + le par-choc.Après expertise il c'est avérer que mon véhicule était bien assurer contre l'incendie mais pas le fait que c'était du vandalisme ^^le vandalisme n'est pas pris en compte par direct assurance faite bien attention dans votre contrat^^bénéfice net au vue de l age de mon véhicule et du cout des réparations ils m'ont tout simplement racheter le véhicule 250 euros ^^ du vol ^^</t>
  </si>
  <si>
    <t>thomas-70760</t>
  </si>
  <si>
    <t>Politique commerciale très agressive et illégale : souscription à 19.90 euros par mois sans notre accord. Il faut appeler la hiérarchie pour pouvoir confirmer l'annulation.</t>
  </si>
  <si>
    <t>christophe-huet50-100116</t>
  </si>
  <si>
    <t>Pas très chère la première année mais après il augmente même si vous n'avez pas eu d'accident responsable, publicité mensongère. 1ère année pas chère et après ils allument et aucun geste commercial si tu trouves moins chère tu vas voir ailleurs si tu veux, garder le client n'est pas leur priorité. A FUIRE</t>
  </si>
  <si>
    <t>marcel-66523</t>
  </si>
  <si>
    <t>Ne pas souscrire à cette complémentaire santé ! Une honte ! Scandaleux. Sans compter la qualité d échange, bien plus que médiocre. Ne surtout pas souscrire chez cette mutuelle. Service d incompétents.</t>
  </si>
  <si>
    <t>gl-81339</t>
  </si>
  <si>
    <t>Cliente depuis plus de 20 ans chez Allianz, actuellement 2 sinistres en cours avec la protection Juridique. Le 1er qui date d'août 2019 dû au montage de mauvais pneus sur mon véhicule. Malgré rapport d'expertise en ma faveur, ce litige n'est toujours pas réglé ! Le 2éme, un nid de poule en décembre 2019 dû au mauvais entretien de la chaussée. Résultat : Pneu éclaté. Photo à l'appui, attestation..Bref....Un courrier a été adressé par la PJ à l'assurance de la ville et qui sans réponse et en période crise sanitaire décide de clore le dossier. Le service de la protection juridique Allianz n'a que le nom ! C'est tout !!! Les remarques des clients ne sont pas prises en compte, les juristes sont parfois arrogants, les dossiers mal traités, ne répondent pas aux mails qu'on leur adresse, lenteur du traitement des litiges, manque de transparence sur la véracité de leurs démarches...La liste est longue. Ces gens là prennent les clients pour des crétins, des niais, des imbéciles ( et je reste polie ) !!!  Je vais saisir le médiateur mais surtout changer d'assurance !  Inutile que je sois contactée pour un traitement de ces dossiers....Il n'y a que des paroles qui ne sont jamais suivies d'actes.</t>
  </si>
  <si>
    <t>laurent-r-126123</t>
  </si>
  <si>
    <t>Je suis satisfait du service direct assurance par internet, avoir lors d'un possible sinistre. 
Le tarif me semble honnête et ma donner l'envie de changer d'assurance</t>
  </si>
  <si>
    <t>malik-t-136900</t>
  </si>
  <si>
    <t>J’ai apprécié la souscription rapide en ligne, 100 % digital, tout comme j’ai aimé la réactivité et le détail. Je serai d'avantage satisfait avec un prix moins élevé, même si c’est l’un des plus intéressants</t>
  </si>
  <si>
    <t>chipie-111819</t>
  </si>
  <si>
    <t>Des interlocuteurs incompétents qui transmettent votre demande en disant on vous rappelle dans 2 à 3 jours, ça fait 2 mois, il a du perdre son téléphone....
Demande de remboursement d'un prélèvement qui n'aurait pas dû être,  on me répond dossier en cours, après mail envoyé par mon employeur.
Malheureusement mutuelle imposée par l'employeur. 
Ne pas souscrire à  cette mutuelle, une multitude de personnes incapables de vous répondre sur leur plateforme, on a l'impression d'être sur une plateforme de téléphonie, de quoi écrire un sketch....</t>
  </si>
  <si>
    <t>canalbus-69957</t>
  </si>
  <si>
    <t>Je suis assuré à la macif depuis 40 ans, et je n'avais jamais été  cambriolé, malheureusement cela vient d'arriver avec les suites qu'un cambriolage entraîne, comment dire,  une sorte de violation de l'intime où tu partages sans discuter ce que tu as de plus beau avec des personnes inconnues...  mais là  n'est pas le pire,  l'évènement le plus cruel c'est quand ton assureur assure (gratuitement pour une fois!) que tu n'as pas fermé  tes volets et que  tu n'es pas assuré car tu a été cambriolé,  il dira par complaisance. ..tu ne sais pas comment il fait pour en être certain (c'est pas lui qui a commis le vol, sinon il saurait que les volets étaient fermés ) , tu envoies des témoignages qui prouvent que tes volets étaient bien fermés, mais lui l'assureur,  méfiant ne dialogue plus et préfère se réfugier derrière sa présomption de culpabilité!
En même temps, si son éthique est douteuse,  il a raison:  si je ne dis rien, l'affaire est close et notre assureur passe  à  côté de ses obligations contractuelles  et moi je continue  à  payer 41,42,43 années de plus
Alors passe ton chemin, même si les tarifs sont plus intéressants (depuis 40 ans, pas comparé, mais peut être ?)  et surtout ne faites pas comme moi, ne prenez pas toutes vos assurances chez le même assureur
Et si vous croyez que c'est un a fake, je vous donnerais des pistes pour établir une connexion,ou une action de groupe!</t>
  </si>
  <si>
    <t>nathalie-l-112285</t>
  </si>
  <si>
    <t xml:space="preserve">Satisfaite du service, bon contact téléphonique, renseignements clairs et net , rapidité ,je suis satisfaite et je recommande, tarif assurance habitation et automobile correct..
</t>
  </si>
  <si>
    <t>alaindegenas-91966</t>
  </si>
  <si>
    <t xml:space="preserve">Site bien conçu facile à utiliser
Tarif compétitif 
A voir l’année suivante si les prix n’evoluent pas trop à la hausse
Les garanties sont clairement explicitées 
</t>
  </si>
  <si>
    <t>anti-directassurance-111191</t>
  </si>
  <si>
    <t>Aucun service client, les gestionnaires et directeurs à qui j'ai parlé parlent à peine français, se contre-disent tous et vous font porter la faute...</t>
  </si>
  <si>
    <t>noucky-123821</t>
  </si>
  <si>
    <t xml:space="preserve">Ayant souscrit récemment à cette nouvelle mutuelle je n avais pas reçu  ma carte de tiers payant. Mariama que j ai eu au téléphone m à envoyé celle ci par mail. Tout a été réglé en 5 minutes
</t>
  </si>
  <si>
    <t>soulo-99276</t>
  </si>
  <si>
    <t>Bonne disponibilité et bonne prise en charge après un accident.
Prix un peu élevé, sachant que la personne a qui j'ai acheter la street triple R payait 3 fois moins que moi pour les même garanties, avec seulement quelques années de plus.</t>
  </si>
  <si>
    <t>sabrina-m-106148</t>
  </si>
  <si>
    <t>Très insatisfaite les prix ne font qu'augmentés, les franchises reste quand même à régler et les services vraiment à revoir, ne tombé jamais en panne....</t>
  </si>
  <si>
    <t>adrien-108125</t>
  </si>
  <si>
    <t>Ne répond a aucun mails , ne répond a aucune demande de contact pris sur leur site , attente interminable jusqu’à plus de 17 minutes , pour au final avoir personne , et avec des horaires de fonctionnaires , aux divers N° de tel 09789780XX , Franchement a fuir en courant ..... je suis obligé de contacter UFC que choisir , pour prendre un avocat et certainement déposer une plainte !</t>
  </si>
  <si>
    <t>regine-f-106141</t>
  </si>
  <si>
    <t>les prix me conviennent, et jusqu'à maintenant entre garantis et prix c'est ce que j'ai trouvé de mieux. Dommage que les franchises soient aussi importantes</t>
  </si>
  <si>
    <t>dd69-60365</t>
  </si>
  <si>
    <t>J’ai contacté mon assurance AMV, après une tentative de vol de mon scooter. J'ai suivi les démarches de déclaration. J'ai été surprise du nombre de documents supplémentaires à fournir non inscrit dans le contrat cela pour le premier envoi. Je suis depuis contacter à plusieurs reprises pour des documents supplémentaires supplémentaires !! La personne responsable de mon dossier me contacte a n’importe quel moment de la journée sans me demander  si elle me dérange et sans s’excuses. C’est à croire qu’ils ne veulent pas assurer ta protection en tant qu’assureur ou le personnel est non forme?. Pour un neiman a 19 euro, je paye 29 euros d’assurance tous risques !  J’espere bien que ces appels sont enregistres pour une raison. En attendant mon scooter est bloqué et je ne peux pas me déplacer.</t>
  </si>
  <si>
    <t>yann-p-134426</t>
  </si>
  <si>
    <t>les prix sur le site sont différents des prix que m'a donné le conseiller et on ne sait pas trop pourquoi.
Je souhaitais aussi avoir la franchise 0km sans voiture de prêt et ce n'est pas possible</t>
  </si>
  <si>
    <t>adeline-q-127135</t>
  </si>
  <si>
    <t>Je suis très satisfaite, ça fait maintenant plusieurs années qu’on est chez eux. Je ne regrette en aucun cas notre choix. Je recommande vivement direct assurance</t>
  </si>
  <si>
    <t>damien41-62257</t>
  </si>
  <si>
    <t xml:space="preserve">Client Macif depuis 20 ans .
Fin février je tape un sanglier qui déboule à 2 mètres devant mon véhicule .
3000€ de réparation .
Rdv avec l'expert au garage le lundi ...il n'est pas venu .
Rappel au service client Macif qui me répond qu'il y'a eu une erreur l'expert passera le jeudi.
On m'annonce que j'ai 500 euros de franchises en tout risque whaouuu super .
Je vais sur le site de la Macif faire une simulation pour mon véhicule .
Même contrat même tarif mais franchise de 300€ .
Je rappel la Macif ou l'on me répond que j'ai un ancien contrat que sur les nouveaux la franchise est à 300...
J'ai le sentiment d'être pris pour un lapin ... </t>
  </si>
  <si>
    <t>decooninck-b-139231</t>
  </si>
  <si>
    <t>Les prix sont alléchants et le service sérieux. Je recommande pour les personnes qui n'osent pas franchir le cap. Le service est compétent et niveau tarif, c'est incroyable.</t>
  </si>
  <si>
    <t>rouroux-107992</t>
  </si>
  <si>
    <t xml:space="preserve">BONJOUR;
suite a mon échange téléphonique de ce midi avec une interlocutrice dont le prénon est AMINATA; je tiens a dire notre échange c'est bien passé car elle a pris le temps de m'ecouter et de me donner les réponses que j'attendez .
Merci encore AMINATA.
Cordialement MME FILIPE MARIE CHRISTINE
.merci.
 </t>
  </si>
  <si>
    <t>marie--124103</t>
  </si>
  <si>
    <t>Merci à Angélique pour son accueil et son professionnalisme . La réponse a été très efficace et j'ai reçu les documents demandés par mail avant la fin de mon appel.</t>
  </si>
  <si>
    <t>leclercq-a-121209</t>
  </si>
  <si>
    <t>Merci à vous de m'avoir assuré dans votre compagnie le prix est tout à fait à la hauteur de mon budget et les garanties me conviennent , je ne manquerais de vous recommander Cordialement</t>
  </si>
  <si>
    <t>patrice-l-115493</t>
  </si>
  <si>
    <t>satisfait du service et du prix dèja client depuis des années en auto ainsi que pour une assurance habitation secondaire on ne peut pas trouver moi cher sur le web et en plus ils ont pignon sur rue</t>
  </si>
  <si>
    <t>achraf-m-105989</t>
  </si>
  <si>
    <t xml:space="preserve">Je suis satisfait du service.
Il faut corriger quelques bugs sur l'application mobile  et web.
                                                       </t>
  </si>
  <si>
    <t>anastasia-c-128440</t>
  </si>
  <si>
    <t xml:space="preserve">Je suis satisfaite de la rapidité par rapport à ma demande devis.
Maintenant à voir sur la longueur la qualité des services proposés. 
Je ne demande pas grand chose mais le minimum </t>
  </si>
  <si>
    <t>fielding-p-134128</t>
  </si>
  <si>
    <t>Très bonne expérience en ligne et bon prix aussi, C'était une transaction facile, Je recommanderais L'olivier à mes amis. J'espère ne jamais avoir d'accident bien sûr !</t>
  </si>
  <si>
    <t>jacaranda-119079</t>
  </si>
  <si>
    <t>Impossible de les joindre pour modifier mon contrat d'assurance, depuis leur rachat par aviva cette compagnie d'assurance (Eurofil) à baisser de niveau</t>
  </si>
  <si>
    <t>michel-t-105028</t>
  </si>
  <si>
    <t>Je ne suis pas satisfait, content 
Trop cher par rapport la Macif, Matmut, Carrefour et GAN
Je suis chez vous  presque 15 ans avec la bonus 50 et plus 12 ans
C'est très dommage je quitte chez vous</t>
  </si>
  <si>
    <t>patrice-b-128202</t>
  </si>
  <si>
    <t>satisfait mais peu pratique en cas de mauvaise connexion internet et surtout  très complique lorsque il y a plusieurs véhicules a administrer cela devient laborieux</t>
  </si>
  <si>
    <t>chaumier--134458</t>
  </si>
  <si>
    <t>Attention le seul assureur à rajouter. La garantie corporelle celle ci n’est pas comprise dans le prix de base 
Cela fait monter tout de suite la facture 
Donc vous trouvez tout de Suite moins cher ailleurs 
Attention avant de signer</t>
  </si>
  <si>
    <t>linda-d-109568</t>
  </si>
  <si>
    <t xml:space="preserve">très bons services - personnel très agréable et compétant sachant répondre aux diverses questions - rapport qualité prix très satisfaisant- je suis ravie d'avoir changé de fournisseur
</t>
  </si>
  <si>
    <t>aurelien-b-114126</t>
  </si>
  <si>
    <t>Je suis très satisfait, le site est très bien fait. Les documents arrivent assez rapidement après la demande. Les prix sont très attractifs et les conseillers à l'écoute.</t>
  </si>
  <si>
    <t>dagobert59-93355</t>
  </si>
  <si>
    <t>L'olivier est ma premiere assurance car je viens d'obtenir mon permis ils m'ont proposer un prix qui correspond a mes revenus d'etudiant et m'ont bien expliqué comment fonctionnait une assurance car je ny connaissais rien, merci beaucoup je recommande fortement</t>
  </si>
  <si>
    <t>jujulili-88017</t>
  </si>
  <si>
    <t>Mutuelle trop cher mutuelle très mal remboursé mutuelle très mauvais relation client  mutuelle  qui sert à rien  le temps d attente trop long</t>
  </si>
  <si>
    <t>eric-f-108292</t>
  </si>
  <si>
    <t>Tres satisfait pour le moment. ?J'attends de voir suite à la resolution de mon sinistre. Pour le moment pas de nouvelles, c'est un peu long.............</t>
  </si>
  <si>
    <t>abderrazak-m-112414</t>
  </si>
  <si>
    <t>Je suis satisfait bien pour assurance bien joué avec service online c’est pratique pour client qui travaille eh pas besoin de appeler pour savoir faire Merciii</t>
  </si>
  <si>
    <t>catherine-k-106920</t>
  </si>
  <si>
    <t xml:space="preserve">100 fois trop cher pour  les garanties  a double le prix en quelques années alors que la voiture ne vaut plus rien et franchise de 150 euros alors  que jamais aucun accident 
</t>
  </si>
  <si>
    <t>crespo-i-134666</t>
  </si>
  <si>
    <t>j ai longuement hésité à prendre l'assurance chez olivier assurance.
mais les prix sont vraiment competitifs et leur réputation a l'air bonne. 
a suivre donc...</t>
  </si>
  <si>
    <t>mouta-99618</t>
  </si>
  <si>
    <t>Client à la Macif depuis de très nombreuses années plus de 20 ans , je reste très mécontent de la prise en charge d'un sinistre innondation. Ma maison a été inondé aucune indemnisation, aucun professionnalisme on me balade de service en service pourtant jusqu' a présent les mensualités d'assurances sont honorés.Je ne recomande vraiement pas cette compagnie d'assurance, on reconnait  une assurance  lors d'un siniste une honte de laisser un sociétaire sans reponse claire!!!</t>
  </si>
  <si>
    <t>perplexe-56222</t>
  </si>
  <si>
    <t>Bonjour à tous,
Je souhaite faire part de mon retour d’expérience très négatif en espérant que cela sert à d’autre.
On dit souvent que les gens mécontents posent des commentaires et ceux contents non (Au passage paroles d’un conseillé Direct assurance).  Mais sachez que je ne suis pas du genre à poster des commentaires négatifs comme positifs. Mais là je veux tenir informer les gens afin qu’ils puissent avoir toutes les informations nécessaires avant de vouloir souscrire leur assurance chez Direct Assurance. Car au moment où ils auront besoin de leur assureur il sera trop tard.
Alors pour ma part tout au début tout est beau tout est rose évidemment pas confronté à d’accident chez cette assurance. Content d’avoir choisi direct assurance avec ma jolie formule tous risques et mon jolie pack "tranquillité" pour me sentir à l’abri des mauvaises surprises (Cool j’aurai un véhicule de prêt si j’ai un accident cela me rassure …. hOphop pas si vite enfin faut lire la suite pour comprendre).
Voilà ma femme a malheureusement un accident avec son véhicule, chose que l’on ne souhaite jamais et qui n’est jamais fait exprès ! 
La tout va bien elle appelle l’assurance, l’assistance on remorque son véhicule dans un garage agréé on lui demande pas si elle souhaite allez dans un autre garage, choqué encore de l’accident elle ne pense pas que cela n’est pas une obligation. Bref ce n’est pas très grave quel que soit le garage les travaux seront fait. Mais arrivé au garage celui précise bien à l’assistance qu’ils n’auront pas de véhicule de prêt à proposer donc ne pas venir ici si le client aura besoin d’un véhicule. Evidement que j’en ai besoin on travail il faut bien pouvoir se déplacer le véhicule ne pouvant plus rouler et ayant mon jolie pack " tranquillité" qui n’a de tranquille que le nom. L’assistance répond oui il n’y aura pas de soucis. Hop le véhicule est déposé à 50Km de notre domicile et ma femme laissé en plan à ce garage.
Heureusement qu’elle avait gardé ses jambes dans l’accident elle a pu faire les 40 km à pieds. Avantage là-dedans cela lui a permis de se détendre après cette accident.
Mécontent de cette aventure et me disant que cela va être réglé j’appelle direct assurance réponse Mr le prêt du véhicule n’intervient qu’une fois le rapport d’expertise effectué !! Je m’énerve pour rien car c’est comme ça s’est indiqué dans les fameuses conditions générales mais par contre sur leur offre c’est pas écrit ça. Bref j’attends donc le rapport d’expertise et on se débrouille en attendant.
Quelques jours plus tard cool l’expert est passé le véhicule est réparable ect. Hop je m’empresse d’appeler le garage pour leur demander le véhicule de prêt dont j’ai droit avec mon jolie pack "Tranquillité"… La réponse Mr j’avais bien précisé que je n’avais pas de véhicule de prêt donc voyez avez votre assurance moi je ne peux rien faire je les avais avertis. Ok j’appelle donc l’assistance celle-ci me répond Mr dans votre contrat il n’est pas précisé prêt de véhicule !! Ben et mon pack ah ben on en a pas de trace appelez direct assurance ok autre numéro. 
Oui Mr vous avez bien le droit à un véhicule de prêt avec votre pack !! d’accord ma petite dame mais le garage me dit qu’ils en ont pas. Ben mr on ne peut rien faire hormis vous dédommager de 10€/jours de frais de location pour un véhicule le temps des réparations. Je râle ect cela passe à 30€ ok je vais perdre de l’argent mais c’est mieux que rien et là je demande comment savoir le nombre de réparation réponse selon l’expert la durée des travaux sera de 4 jours donc on vous dédommage à hauteur de 4 jours. Euhhh oui sauf que le garage ma informé qu’il y aura 3 semaine de délais pour la réparation du véhicule et non 4. 
Ah oui là-dedans ils ne comptent pas la disponibilité du garage. En effet le dédommagement selon le conseillé sinistre est à partir de la date technique des réparations. Pour faire simple ils se basent sur la durée des travaux et non la durée d’immobilisation du véhicule. Si le garage n’est pas en mesure de faire les travaux de suite il faut donc se débrouiller soit même cool le pack tranquillité. Pourtant dans leur offre il est bien précisé un prêt du véhicule durant toute les durées des travaux (Mes comme je suis idiot selon le conseillé car je ne comprends pas le terme réparation). Et oui ce n’est pas la durée des travaux mais la durée technique des travaux (Dixit les conditions générales). Ce qui veut dire qu’ils se basent sur la durée des travaux défini par l’expert et non la durée que le garage mettra pour vous rendre votre véhicule.
Bref après discussion je dois faire part de mon mécontentement aux services clientèle c’est tout ce qu’ils peuvent faire pour moi. 
Donc attention bien éplucher les conditions générales et faire attention au phrases ambiguës qui obligatoirement permettent de nous mettre en défaut et leur permettre de ne pas honorer leur prestation.
A savoir aussi que direct assurance de pratique pas de transfert d’assurance. En effet j’ai terminé par remorquer mon véhicule dans un garage ou l’on pouvait me faire le prêt d’un autre. Et au moment de vouloir faire le transfert d’assurance pour éviter en cas d’accident d’avoir la franchise de 2000€ de l’assurance du garage. La réponse Mr dans nos conditions "internes" on ne pratique pas le transfert d’assurance. Ah oui et comment on peut le savoir nous lorsque l’on signe le contrat car non précisé dans ces fameuses conditions générales !! Mr faite réclamation …
Bref sachez ou vous allez et a quoi vous vous attendez certes les prix sont bas mais le service est tout aussi bas il faut le savoir. Et par téléphone on ne peut pas grand-chose.
Merci d’avoir pris le temps de me lire.</t>
  </si>
  <si>
    <t>remy-m-125323</t>
  </si>
  <si>
    <t>Les prix me conviennent. Mise en place du contrat rapide. Équipe à l'écoute. Je recommande pour assurance moto sur mesure selon mes besoins...........</t>
  </si>
  <si>
    <t>ufuk-c-107753</t>
  </si>
  <si>
    <t xml:space="preserve">Je suis satisfait du service 
Tout me semble correcte et simple 
J'aurais préféré avoir une remise supplémentaire sur le prix de mon contrat 
Je souhaite parrainer prochainement des amis autres de votre service </t>
  </si>
  <si>
    <t>christophe-p-123985</t>
  </si>
  <si>
    <t xml:space="preserve">Difficile à dire je viens juste de m'inscrire 
Pour les prix ça va et pour le site c'est bien et on arrive à avoir quelqu'un au téléphone 
Maintenant à voir lorsque j'en aurai vraiment besoin  sans l'espérer </t>
  </si>
  <si>
    <t>marie-ange-b-107080</t>
  </si>
  <si>
    <t>Je suis très satisfaite de la souscription... Personnes à l'écoute. Prix très compétitif...
En espérant qu'il en soit de même si il y a un problème...</t>
  </si>
  <si>
    <t>mimi11-67487</t>
  </si>
  <si>
    <t>j'avais une mutuelle en 2017 et je n'étais pas satisfaite ni au niveau du montant des mensualités (trop cher), ni au niveau des remboursements.
En 2018 j'ai adhéré à Néoliane et je suis satisfaite à tous les niveaux (remboursement et prix des mensualités qui m'a permise de faire des économies ).</t>
  </si>
  <si>
    <t>luchini-98320</t>
  </si>
  <si>
    <t xml:space="preserve">J'ai eu un problème de crevaison.
J'ai appelé pour savoir si je pouvais être pris en charge, on ma dit pas de souci.
Au final, je suis passé de service en service. 
J'ai perdu 2 jours et je me suis débrouillé tout seul en payant tout.
Ils pouvaient être franc et dire, on ne prend rien en charge, cela m'aurait fait gagner 2 jours.
Ils ne sont pas pro, ils prennent sans doute des stagiaires pour faire le travail
</t>
  </si>
  <si>
    <t>j2m-77268</t>
  </si>
  <si>
    <t>dennis430-60803</t>
  </si>
  <si>
    <t>Très très déçu de votre suivi de mon sinisitre. Le délai en réponse (négative) était très longue, personne pouvait me donner plus d'information dans le dossier. En plus vous me noter un sinistre sur mon relevé d'information ce qui fait augmenter mes assurances tandis que vous m'avez reglé 0 euros pour ce sinisitre pour lequel je ne suis pas responsable. 
Encore client chez vous mais plus pour longtemps...</t>
  </si>
  <si>
    <t>audrey--112504</t>
  </si>
  <si>
    <t>L'enfer sur terre. Plus de deux mois d'attente de mes remboursement. Mutuelle imposée par l'employeur sinon il y a longtemps que j'aurais déserté. j'ai beau appeler toutes les semaines, les réponses sont les mêmes "vos demandes sont en cours de traitement vous serez remboursée d'ici une semaine"
Une semaine plus tard, toujours rien, et deux mois plus tard non plus.
A éviter, fuyez, ne souscrivez jamais jamais jamais chez Mercer. 
Une étoile car obligatoire mais cette mutuelle n'en mérite même pas une.</t>
  </si>
  <si>
    <t>gautier-b-125993</t>
  </si>
  <si>
    <t>Des conseillers agréables et très réactifs (peut être un peu trop, 5 appels en moins de 10 minutes...). Des prix attractifs par rapports aux autres assurances.</t>
  </si>
  <si>
    <t>first31-7-59535</t>
  </si>
  <si>
    <t>Apres 32 années assure a la MATMUT, je ne peux qu'exprimer ma satisfaction tant sur le suivi des dossiers lors de sinistres, la rapidite des reponses  que la qualite des contats avec des employes en agence ainsi qu'au siege.</t>
  </si>
  <si>
    <t>nelson-113911</t>
  </si>
  <si>
    <t>a fuir  depuis janvier j ai pris des appareil auditifs la securite sociale a rembourser  le 14/04/2021 depuis plus d un MOIS j attend le remboursement de mes appareil pris a 100% par la mutuelle CEGEMA</t>
  </si>
  <si>
    <t>yves-f-106781</t>
  </si>
  <si>
    <t>Je suis très Satisfait des contacts avec Direct Assurance
réponse claire du conseillé , bonne explication,c'est parfait
Bon conseil pour les différentes options</t>
  </si>
  <si>
    <t>aurel51-70871</t>
  </si>
  <si>
    <t>Se faire résilier tout ses contrats d'assurance ( la totalité étaient souscrits chez eux) après 15 ans de cotisations parce qu'il n'a pas été apprécié à la MATMUT que je me mette a gueuler alors que j' attend toujours la réparation de ma porte de sdb,suite a un dégât des eaux et après 15 mois d'attente...( Toujours pas réparée a l heure actuelle) Ils sont fort à la MATMUT et surtout ils n'ont pas besoin de clients ! Ne perdez pas votre temps à entrer en agence! Allez voir ailleurs...</t>
  </si>
  <si>
    <t>our-68311</t>
  </si>
  <si>
    <t>Attention si vous souscrivez un contrat à GMF : Un conseil après deux sinistres responsable ou non : Quittez la GMF car au 3éme ils vous résilieront même avec 50% de Bonus.</t>
  </si>
  <si>
    <t>jysjys-108163</t>
  </si>
  <si>
    <t xml:space="preserve">La facilité des échanges depuis le compte client.
La réactivité par rapport à ma demande.
Les tarifs compétitifs et le choix des formules et la rapidité de souscription.
</t>
  </si>
  <si>
    <t>brig-59144</t>
  </si>
  <si>
    <t>a fuir en cas de sinistre aucun suivi</t>
  </si>
  <si>
    <t>faderne-s-113751</t>
  </si>
  <si>
    <t>Je suis satisfaite du service .Toutes les démarches sont simples et clairement expliquées.
Le conseiller qui m'a éclairé pour les procédures à suivre était très sympathique et professionnel.</t>
  </si>
  <si>
    <t>dany-87833</t>
  </si>
  <si>
    <t>Mutuelle devenue hélas très mauvaise</t>
  </si>
  <si>
    <t>sardine-67947</t>
  </si>
  <si>
    <t xml:space="preserve">J’ai souscrit en 2013 un contrat d’assurance de prêts au prés de cardif par l’intermédiaire de multi impact. Soucieuse d’être bien protégé , j’ai souscrit le maximum de garantie à 100% de mes prés . En 2017 j’ai fait un violent burnout qui laisse des séquelles importantes à ce jour, on se croit infaillible et que ça n’arrive qu’aux autres. Aujourd’hui je me retrouve en invalidité catégorie 2, je reçoit un mail indiquant qu’ils poursuivent les versements des prestations puis une fois qu’ils ont reçu les documents se ravisent (3 mois ont passé !) et m’envoie voir un médecin expert qui s’attache à voir s’il n’y aurait pas une exclusion possible, il m’a posé des questions assez bizarre mais en aucun cas sur mon réel état et mes capacités intellectuelles qui se retrouvent nettement diminuées, l’entretien a durée 30 minutes, comment peut-on juger en si peux de temps ? Au final cardif n’applique pas son contrat et prend en charge au titre de l’invalidité partielle et non totale . Encore une preuve que les assureurs font en sorte de ne payer que le minimum et ne respecte pas leur contrat. Je ne me laisserais pas faire, j’ai engagé une procédure juridique pour obtenir gain de cause.
Donc si,vous avez le choix de l’assureur ne prenez pas cardif ou alors dotez vous d’une excellente protection juridique car ils feront en sortent de trouver des exclusions qui n’en sont pas ou vous explique comment vous passez de leur indemnisation ! Bref fuyez !!!!! J’ai adressé une réclamation à cardif bien sûr ils ont répondu à côté !  </t>
  </si>
  <si>
    <t>cathy-51788</t>
  </si>
  <si>
    <t xml:space="preserve">Suis très déçue des informations contradictoires que j'ai reçues et du manque d'écoute notamment du service gestion lorsque j'ai tenté de m'expliquer afin de trouver une solution et un geste commercial !! La réglementation a soudainement pris le dessus et les portes de la communication se sont fermées.
</t>
  </si>
  <si>
    <t>nordine-e-112017</t>
  </si>
  <si>
    <t xml:space="preserve">Bonjour j'ai été très satisfait les 2 première année et la troisième il mon augmenté de 61 euro sans raison et je suis au maximum de mon bonus ..Vraiment je suis très décus ...
</t>
  </si>
  <si>
    <t>stanislas-v-136614</t>
  </si>
  <si>
    <t>UN PEU CHER POUR UNE MOTO CONSIDERER COMME GT ET NON SPORTIVE ET J AURAIS AIMER UN GESTE EN TANT QUE CLIENT CAR SINON JE PARTIRAI L ANNEE PROCHAINE POUR SUR</t>
  </si>
  <si>
    <t>hichem-a-130289</t>
  </si>
  <si>
    <t xml:space="preserve">je suis satisfit du service 
simple et pratique 
différentes options disponibles
service personnalise
prend en considération les plusieurs profile de consommateurs  
</t>
  </si>
  <si>
    <t>lollia-y-123760</t>
  </si>
  <si>
    <t>Très satisfait , un service irréprochable , les prix sont très abordable , les conseillers très à l’écoute que cela continue , bonne continuation à tous</t>
  </si>
  <si>
    <t>map-89751</t>
  </si>
  <si>
    <t xml:space="preserve"> 
Belle plaquette !
Belles paroles !
Mais à quels moments appliquez-vous ce que vous promettez : après 50 ans d'adhésion, maman a eu 2 seuls et uniques accidents de voitures entre 2018-2017 dont  elle n'était pas responsable ….  MAIS …. De façon stupéfiante, vous l'avez radié de votre assurance automobile !!! étrange exemple de souci de proximité avec vos sociétaires, qui plus est l'une des plus anciennes !!!  
Oui , vous avez raison : "La société bouge, Matmut l'accompagne » ... effectivement la MATMUT a bien accompagné ma mère, une sociétaire depuis 57 ans, vers l'éjectione !!! Bravo la MATMUT !!! A bon entendeur, futur sociétaire, salut !
</t>
  </si>
  <si>
    <t>faubel-v-123953</t>
  </si>
  <si>
    <t>Satisfait de l'olivier, simple pratique efficace. les prix sont correctes. Le devis se fait en ligne avec clarté, site très bien expliquer et bon retour sur cette assureur.</t>
  </si>
  <si>
    <t>parseb88-104795</t>
  </si>
  <si>
    <t>Mon père est titulaire d'un contrat prévoyance qui est arrivé à son terme depuis le 1er février.
Il a cotisé pendant 20 ans en vue d'avoir une belle somme pour ses vieux jours.
Pour autant, il n'a toujours pas touché le moindre centime, et ce n'est pas faute de demander ce dont il a droit...
Malgré 3 mails restés sans réponse (alors que gan france se vante de répondre en 48h...), 2 appels pour dire qu'ils envoient un courrier avec le solde du contrat, il n'a jamais rien reçu!
Cela va faire 2 mois que ça dure, si ce n'est pas se moquer du monde, c'est qu'ils sont vraiment incompétents.
Que faut il faire pour récupérer ce dont on a droit et cotisé pendant des années, engager des actions en justice?
Pour vendre des assurances, ils savent accueillir les clients les bras ouverts, mais pour rendre ce dont on a droit, il n'y a plus personne! Aucun signe de vie!
Vraiment scandaleux comme pratique....</t>
  </si>
  <si>
    <t>sonia-l-121527</t>
  </si>
  <si>
    <t>simple, efficace, facielement joingniable et devis à valider sur le site trés simplement. J'avais quitter direct assurance et suis ravie de revenir chez vous.</t>
  </si>
  <si>
    <t>masseaux-a-133995</t>
  </si>
  <si>
    <t xml:space="preserve">J'ai eu un excellent contact avec Maxime, 
Il a été très patient, très agréable, et très rassurant car c'est ma première assurance voiture en tant que conductrice principale.
Il a été très pointilleux et précis ce qui m'a permis d'avoir une assurance à un prix très intéressant malgré mon récent accident. 
Je le remercie infiniment </t>
  </si>
  <si>
    <t>bm-88106</t>
  </si>
  <si>
    <t>Bonjour,
Suite au décès de mon père qui était adhérent AFER et détenait un contrat d'assurance-vie, je tenais à vous faire part de l'effarement de notre famille concernant le service succession.
Nous avons informé l'AFER de son décès il y a bientôt 6 mois, en octobre 2019.
Par la suite, nous avons envoyé 9 e-mails de relance.
Nous avons appelé 14 fois le standard.
Nous nous sommes déplacés à 4 reprises au siège du 36 rue de Châteaudun, 75009 Paris.
Nous avons envoyé 2 courriers recommandé au siège.
Et nous ne disposons toujours d'aucune information quant au traitement de notre dossier, ce dernier étant identifié comme complet depuis un délais largement supérieur aux 30 jours prévus par la loi.
Dans LES JOURS QUI VIENNENT, nous serons amenés a régler les frais de succession, et avons la NÉCESSITÉ de disposer de ces fonds.
Au delà du fait qu'il n'est pas légal d'empêcher les bénéficiaires d'exercer leurs droits au delà de 30 jours - au regard de la Loi Eckert - ma famille se trouvera dans une position extrêmement délicate vis a vis de l'administration fiscale si rien n'est fait.
C'est pourquoi nous souhaitons faire connaitre le traitement déplorable que réserve l'AFER aux familles en deuil.
Il est inadmissible d'agir de la sorte avec les proches des défunts adhérents de l'AFER, qui vivent une période difficile.</t>
  </si>
  <si>
    <t>alain-54057</t>
  </si>
  <si>
    <t>CARDIF ass vie apparemment en liquidation ...repris par BNP / HELLO BANK ...tous irresponsables lettre rec mail  fax et mediateur n y font rien depuis 6 mois impossible de gerer 80 000 euro plus acces internet ...des veritables nuisances pour l epargnant...Cardif se defosse et  renvoi vers le service client hello bank une tangou injoignable et qui ne me rappelle jamais !!!</t>
  </si>
  <si>
    <t>jean-baptiste-p-125413</t>
  </si>
  <si>
    <t>Je suis satisfait mais j'attends des précisions pour la suite de mon contrat : date de réception boîtier you drive etc, modalités d'installation etc. Ce n'est pas très  clair pour la suite</t>
  </si>
  <si>
    <t>minjeau-a-139629</t>
  </si>
  <si>
    <t xml:space="preserve">J’ai été très bien reçu au téléphone et bons conseils. 
Tarifs et convertures très bonnes et compétitives. En espérant pouvoir bientôt assurer ma moto chez vous PARFAIT ! </t>
  </si>
  <si>
    <t>chris24-71431</t>
  </si>
  <si>
    <t>j ai voulu resilier car j ai droit a la cmu depuis le mois de novembre  il m on envoyer un courier qu il arreter la mutuel et depuis il preleve toujours apres plusieurs appel il me balade et hier il me renvoi une lettre par laquel la mutuel est resilier que le 28 fevrier  ce qui fait qu il mon prelever 3 mois pour rien et ils veulent rien entendre tres decu de cette mutuel je ne la reprendrais pas apres ma cmu</t>
  </si>
  <si>
    <t>govent-34004</t>
  </si>
  <si>
    <t xml:space="preserve">Les tarifs sont plus élevés que ces concurrents, mais les remboursements sont rapides. On peut toujours les appeler, ils sont polis et disponibles. Je peux quasiment tout régler sur leur site (demande de prise en charge, envoi des documents...).3
</t>
  </si>
  <si>
    <t>jordan59-79379</t>
  </si>
  <si>
    <t xml:space="preserve">Nouveau client depuis quelques semaines, je me suis fait berner. J'explique au conseiller téléphonique que je possède une voiture de fonction depuis 11 ans, il me réalise un contrat avec un bonus à 0,5. Il m'a fait payer en une seule fois, pour soit disant bénéficier d'une réduction supplémentaire. La semaine suivante après avoir envoyé mon relevé d'information de ma société, un autre conseiller m'annonce que dans leurs conditions commerciales les clients ayant eux une voiture de fonction, automatiquement le bonus est de 0,76.      Ils me prélèvent sans mon accord 300€ de plus sur mon compte. J'ai eu deux conseillers différents, aucun ne m'a indiqué cette clause commerciale. Ils poussent à la vente et mentent sur les conditions commerciales.                                 
                                                                                                                                                            </t>
  </si>
  <si>
    <t>greg-98101</t>
  </si>
  <si>
    <t>Voilà plus d'un mois que jattend un remboursement d'orthodontie après plusieurs appels on me dit qu'il on rien reçu (j'ai leur mail de confirmation de reception) aucune factures voila qu'il faut attendre de nouveau 25jours de plus pour être remboursé, (déjà attendre 25jours pour un remboursement c'est juste une honte).
En gros ag2r c'est vraiment des imcapables. 
Cordialement.</t>
  </si>
  <si>
    <t>lafarge-a-125178</t>
  </si>
  <si>
    <t>tres satisfait par l acceuil telephonique et la simplicite du site et par les prix proposes par rapport a la concurrence je recommenderai facilement a mes ami</t>
  </si>
  <si>
    <t>marie---em-mp-100349</t>
  </si>
  <si>
    <t xml:space="preserve">Direct assurances attire les nouveaux clients et augmente ses tarifs de plus de 12% sans déclaration de sinistre après un an alors que je leur avais adressé un nouveau client en parrainage 
</t>
  </si>
  <si>
    <t>patoune-128774</t>
  </si>
  <si>
    <t>Tres bon contact avec LAMIA au service Clients ! Je suis au tout début de l inscription à cette mutuelle. A présent rapidite aux remboursements. Je verrais pour lz couverture dentaire...</t>
  </si>
  <si>
    <t>miller-k-113287</t>
  </si>
  <si>
    <t xml:space="preserve">Rapport qualité prix rien a redir 
Les conseillers sont 
Il nous conseille énormément
Très a l'écoute 
Ne changer rien 
C'est très agréable j'étais un peu perdu il mon beaucoup aidé
</t>
  </si>
  <si>
    <t>nawel-93029</t>
  </si>
  <si>
    <t>Je trouve cela un peu chère comparé à d’autres devis proposé ailleurs pour une assurance tous risques, il y a 35 euros de différences quand même ce n’est pas négligeable.</t>
  </si>
  <si>
    <t>mounass-135972</t>
  </si>
  <si>
    <t>Je suis vraiment déçu j’ai eu une panne au beau milieu d’un rond point, j’appelle le service d’assistance à 7h pour qu’il fasse venir un dépanneur. Jusqu’à 8h pas de trace du dépanneur, je les rappelle à 9h ils me disent que le dépanneur arrive et a 1Oh toujours pas de dépanneur alors que je dois me rendre à mon travail. Je suis sous la pluie depuis plus de 2h Rapidité et qualité de service pas top.</t>
  </si>
  <si>
    <t>daddy81-55303</t>
  </si>
  <si>
    <t>attention ce sont des incapables, inconpetent,   mieux vaut payer un peu plus chere que de s'assurer chez eux, il faut les afficher sur tout le net, . panne de voiture en espagne, grosse galère en plein soleil car incapable de nous trouver un vehicule,"je raconterer cette mauvaise  aventure la prochaine fois sur les reseau sociaux  et maintenant suite a un incendie sur mon vehicule, on m'apprend que je suis dechu de mes droit.</t>
  </si>
  <si>
    <t>lorenzo-d-128525</t>
  </si>
  <si>
    <t xml:space="preserve">Le service pour nous guider est très efficace, et le prix est intéressant, les facilité de payant sont incroyable blablabla ce qui est vraie c'est juste le début
</t>
  </si>
  <si>
    <t>philippe-c-111987</t>
  </si>
  <si>
    <t>pas satisfait du prix..
depuis pas mal d'année chez vous .
femme, enfants tous assurés chez vous donc pas normal que le tarif pour le nouveau véhicule soit aussi élevé.</t>
  </si>
  <si>
    <t>arnaud-b-109360</t>
  </si>
  <si>
    <t>Bonjour, je suis satisfait de l'assurance auto, la seule chose qui est vraiment dommage est que il n'y ai pas de service client joignable par téléphone.
Cordialement</t>
  </si>
  <si>
    <t>ibtissam-98394</t>
  </si>
  <si>
    <t xml:space="preserve">Très bon service client, j'entend par là qu'en cas de sinistre avec votre véhicule l'assurance est à l'écoute, très réactive (moins de 48h pour traiter la demande) et la prise en charge de la voiture pour les réparations est super. 
Rapport qualité/prix excellent ! </t>
  </si>
  <si>
    <t>miette-81196</t>
  </si>
  <si>
    <t>Assurance à fuir obligatoirement, le Crédit Mutuel vous vend l'assurance et au moment du besoin de remboursement des délais à n'en plus finir, des attentes interminables au téléphone, des personnes limite agréable et enfin des quantités justificatifs à fournir. 
Vous découvrez que selon les races de chien les remboursements ne se font pas et vous ne le savez pas lors de la vente. 
Je me sens flouée et trompée par le Crédit Mutuel qui profite de ses clients.
Fuyez cette assurances hors de prix et qui ne rembourse que de façon aléatoire. 
De l'argent doublement perdu, le prix de l'assurance et le prix des frais véto</t>
  </si>
  <si>
    <t>florinegab-122373</t>
  </si>
  <si>
    <t xml:space="preserve">J'ai toujours été correctement assurée chez eux et je n'avais jamais eu à me plaindre. 
Depuis 1 an, je suis passée à ma mutuelle d'entreprise obligatoire ; j'ai donc fait une demande de résiliation. 1 an après, quelle fut ma surprise de voir qu'il relance des prélèvements sur la prévoyance protection hospitalière ! J'apprends ce jour que lors de ma demande de résiliation il y a un an, ceci ne pouvait pas être résilié en même temps. En aucun cas on ne m'a informé de cette chose, je me retrouve avec des prélèvements contre mon grès pour encore 6 mois !!!! Pas professionnel du tout, tout ça pour gratter de l'argent ! De la communication envers les clients c'est la base ! Comment être dégoutée . </t>
  </si>
  <si>
    <t>jean-philippe-g-105440</t>
  </si>
  <si>
    <t>Satisfait, en espérant maintenir mon avis. Très bon accueil téléphonique et les conditions semblent correctes.
très satisfait de la réduction liée au parrainage</t>
  </si>
  <si>
    <t>gone92-79021</t>
  </si>
  <si>
    <t>affreux je ne recommanderai pas, j'en ferai une publicité déplorable. Je l'a fait déjà j'explique les recherches de refus de garantie, et l'appel client où le conseiller qui parlait un français approximatif était à la limite du mépris</t>
  </si>
  <si>
    <t>teddy-v-100794</t>
  </si>
  <si>
    <t>Conseillé notre écoute et très réactif. Revient vers nous pour nous donner les informations rapidement, prend le temps de nous expliquer les choses.
Juste il est dommage que par rapport au poids et à la taille de mon mari le tarif à augmenté de 2000euros alors que dans les autres organismes cette informations ne nous étiez même pas demandé</t>
  </si>
  <si>
    <t>victimeaxa-123274</t>
  </si>
  <si>
    <t>Bonjour à tous,
Axa vient de frapper à nouveau. 
Victime d’un sinistre et très mal remboursé. Ça vous dis de faire un boycott d’Axa !!! Et de tout faire pour prévenir les futurs assurés ! Mail à : m.mendy73@yahoo.com
Ça suffit il fait faire quelque chose.</t>
  </si>
  <si>
    <t>stecy-113588</t>
  </si>
  <si>
    <t>Super prise en charge lors de sinistre - rapide et pas d'avance de frais - personnes sérieuse - assurée en tout risque chez eux depuis 2016. Je recommande</t>
  </si>
  <si>
    <t>gretsch-66634</t>
  </si>
  <si>
    <t xml:space="preserve">Sociétaire à la Macif .
J'ai eu un sinistre causé par la grêle sur mes 3 véhicules (Mazda cx-5, Opel Mokka, Renault clio ) en date du 15/07/2018. 2 sont passés en expertise via plate forme le 2/08/2018. Quand à la clio elle verra l'expert le 12/09/2018 ( 2 mois après )
A ce jour après présentation de mes véhicules dans leur garage respectif ( opel et mazda) pour identifier les dégâts et comparer avec le rapport d'expertise ! c'est le calme plat ! rien ne bouge ! 
je vous laisse imaginer quant à la suite à donner concernant mes contrats avec la Macif qui sont aux nombres de 9 . 
Ils n'ont même pas la délicatesse de répondre aux émail envoyés sur leur site.. 
En date du 05/09/2018 mes véhicules ne sont toujours pas prévus pour leur réparation et ils sont à mon domicile.
Le Mazda est un véhicule neuf ! 2000 km !
le Mokka est un véhicule de 4 ans 13000 km ! ( neuf )  </t>
  </si>
  <si>
    <t>guyot-a-125121</t>
  </si>
  <si>
    <t>Très efficace pour obtenir un devis avec prix compétitifs et de nombreuses options intéressantes. Je recommande l'Olivier assurance à tous les conducteurs !</t>
  </si>
  <si>
    <t>landa-d-112869</t>
  </si>
  <si>
    <t>bon relationnel .prix et prestation bien place.assurance a suivre dans le temps au niveau de la gestion des dossiers.pas de recul a ce jour pour apporter un avis a ce sujet</t>
  </si>
  <si>
    <t>matheo-91671</t>
  </si>
  <si>
    <t xml:space="preserve">Assez satisfait j’aurai aimer payer un peut moins 
Site pratique, en espérant qu’en cas de problèmes tout ce passe bien car personne en face de nous pour les règles </t>
  </si>
  <si>
    <t>babou-63840</t>
  </si>
  <si>
    <t xml:space="preserve">J'habite au Maroc et je demande par courrier le rachat partiel de mon assurance vie. 15 jours après relance téléphonique (10mn d'attente) le courrier est bien arrivé mais le virement n'est pas fait. Devant mon insistance j'ai besoin de mon argent rapidement la même réponse laconique "je transmet au gestionnaire". Impossible de joindre CE gestionnaire si ce n'est.... par écrit! Conclusion je suis obligée d'emprunter à une amie en attendant mon virement. J'ai eu exactement le même problème en Juin 2017 </t>
  </si>
  <si>
    <t>pierreedouardtessier-137431</t>
  </si>
  <si>
    <t>Avant de signer chez la maaf lisez donc ceci : 
Nous avons souscris à un contrat d'assurance habitation pour une maison achetée le 20 juillet 2021 - et avons souscris à l'option « protection juridique pour vice caché ; car c'était une option qui « nous protégeait » selon les dire du commercial.
Dès la première nuit passée dans la maison, nous avons subit une inondation suite à un orage , nous avons déclaré un sinistre suite à cela. 
Un expert s'est déplacé. Entre temps nous avons subis un second dégâts des eaux consécutif à un deuxième orage. 
Nous avons signalé un deuxième sinistre à l'assurance sans déclarer le moindre dégât et avons activé la protection juridique. 
Suite au passage de l'expert, et d'un professionnel du bâtiment spécialisé, est conclu qu'un drain doit être posé à l'arrière de la maison sans quoi nous aurons des inondations à répétition. 
Début septembre et suite à la réception du rapport de l'expert , la Maaf de Roanne nous contact et nous indique par message Vocal « je ne sais pas depuis combien de temps vous avez la maison, ni même si c'est une maison ou un appartement (...) mais nous résilions votre contrat » .
Je contact la maaf , le Conseiller m'indique que ce n'est pas normal comme décision et « que c'est le serpent qui se mord la queue […] la décision a dû être prise sans connaissance du dossier » car nous avons activité la Protection juridique et signalé la suspicion de vice caché a peine 15 jours après l'achat.
Suite à mon appel nous avons le lendemain un rendez-vous en agence avec le Directeur. Cela fait 1 an que l'agence maaf n'a pas de directeur d'agence. Un responsable Occupe ce poste, nous avons donc été reçu par une conseillère.
Elle  prend le temps de nous écouter et nous indique qu'elle va défendre notre dossier auprès du responsable d'agence.  Malgré tout la Conseillère nous indique des énormités du style «  de toute façon l'assurance habitation n'est pas obligatoire ».
En attente d'une réponse définitive de la maaf concernant notre dossier, la protection juridique m'informe des démarches à suivre et ne comprends pas la décision de la résiliation unilatérale du contrat  qu'elle juge «  précipitée et anormale ». 
Une semaine plus tard et toujours sans nouvelle je recontacte l'agence , un conseiller m'indique « la décision n'est pas normale vous avez fait ce qu'il fallait , on va trouver une solution » 
Le soir même (jeudi 8 septembre 2021) le responsable de l'agence me contacte et me laisse un message pendant plus de 3 minutes m'indiquant «  que ses collaborateurs n'ont pas su m'expliquer la situation ( ce sont les seuls à avoir tenter de m'aider !) et que c'est suite au rapport de l'expert qu'il avait décidé de résilier mon contrat « que je ne trouverai pas d'autre assurance (...) mais qu'il me reprendrait avec plaisir des lors que les travaux seront réalisées  et qu'il n'y aura plus de risques ».
 J'avais fourni à l'agence une annexe au contrat de vente indiquant que je n'étais pas en zone inondable + le devis de l'entreprise pour la réalisation du drain concernant les travaux que je vais réaliser. 
Suite à l'écoute de ce message j'ai recontacter l'agence , un Conseiller m'a indique que la façon dont j'avais été traité était scandaleuse et a ouvert une réclamation. Aucun retour à ce jour !
A ce jour j'ai retrouvé une assurance habitation MOINS CHERE et avec une meilleure protection. J'ai résilié mes contrats voitures, mais là encore la maaf a fait preuve d'une honnêté étonnante :
Lors de la souscription de mon contrat habitation  et la maaf a réussi sans que je m'en rende compte à me faire signer un contrat de prévoyance indépendant du contrat habitation pour la somme de 160€. Bien évidemment je ne peux pas résilier ce contrat avant décembre car il est indépendant du contrat habitation. Etant étonné au téléphone, on m'indique que pour une souscription de l'assurance habitation en ligne, on indique en générale « oralement » que ce contrat est souscris ! 
On m'explique donc qu'on me radie de mon contrat habitation mais que le contrat de prévoyance souscris de manière très « borderline » n'est pas annulable malgré ma réclamation.
On devait me rappeler cet après-midi pour m'en dire plus sur la date de versement de mon sinistre « la maaf s'engage dans les 30 jours à vous rembourser » ! On ne m'a pas rappeler ! 
Y'a pas de doutes c'est la maaf que je préfère !</t>
  </si>
  <si>
    <t>sylvie007-57005</t>
  </si>
  <si>
    <t>La rapidité du traitement de dossier, de l'envoi des documents nécessaires rapide et de l'amabilité des interlocuteurs ainsi que leur connaissance à chaque questions posées. je conseille L'olivier tant bien pour leurs tarifs mais aussi leurs efficacités</t>
  </si>
  <si>
    <t>shanonmercadier-43885</t>
  </si>
  <si>
    <t>si vous voulez être pris pour une courge , ou une simple vache à lait alors souscrivez à cette assurance, vous ne serez pas déçu, incompétence  et manque de sérieux sont leurs caractéristiques.Je suis tombée en panne à paris, en reculant, j'ai percuté une borne rectangulaire en béton, ma boite de vitesse a lâché.J'ai appelé l'assistance qui m'ont dit vous inquiétez pas dans 40 minute, la dépanneuse sera la. Au bout de ce laps de temps, j'ai rappelé et ils m'ont répondus, on n'avait pas votre numéro de téléphone pour vous joindre,on vous mets en relation avec le dépanneur,celui ci me répond je suis à Montpellier, je me suis dit: c'est une blague et non.Je travaillais, je n'avais plus le temps d'attendre et un voisin ai venu m'aider à décaler la voiture qui gênait sur la route.J'ai rappelé quelque jours plus tard pour réitérer  ma demande qui a pu finalement aboutir.J'ai appelé mon assurance pour demander ce qui se passerai si je faisais passer cela en sinistre.Ils m'ont répondu: vous aurez un malus,vous aurez que la franchise a payer de 270 euros,il y aura un expert qui passera.J'ai dit ok . Bien sur, je reçois le devis du garage ,2700 euros à payer, dont 1900 euros seulement pour la boite de vitesse sachant que la voiture vaut 3000 euros et ho surprise ,l'expert  à appliquer un taux de vétusté sur la boite de vitesse  de 50%. Ce qui signifie que tout le reste est à ma charge, je lui dit mais attendez, vous ne prenez pas en compte le kit d'embrayage, l'expert me répond non, pour moi il ne sert à rien de le changer .Je lui demande : pourquoi le garage dans ces cas la le change t-il?Sa réponse, je vous le donne en mille : en fait, c'est le garage qui est responsable des dernières réparation et si il casse dans une semaine ,il ne veulent pas en être les fautifs.Je lui pose une deuxième question: la boite de vitesse que vous allez mettre a la place ,elle est en or?Il me répond non, ce sont les prix..Prends moi pour une nigaude aussi, j'ai regardé les prix et le garage se prends une marge de 700 euros.De plus, je sais qu'il est interdit d'appliquer une vétusté sur une pièce à réparer,et vous ne me prendrez pas pour une imbécile en me fournissant comme excuse , c'est la faute de l'expert sachant que vous travaillez ensemble.En plus, sur mon contrat , j'ai souscrit tout risque.Je pense qu'on se reverra bien assez tôt car  je ne compte pas en rester la, la paperasse ça me connait.a bientôt.</t>
  </si>
  <si>
    <t>mali-97585</t>
  </si>
  <si>
    <t xml:space="preserve">reponds pas au telephone
espace client ne marche pas
telephone payant
preleve sur les comptes même apres résiliation
je regrette
c est null de chez null
</t>
  </si>
  <si>
    <t>vincent-g-127256</t>
  </si>
  <si>
    <t>je suis satisfait du prix et services, la démarche est rapide. le fait que vous puissiez résilier à ma place est agréable. Les options sont raisonnables.</t>
  </si>
  <si>
    <t>aurore-c-105883</t>
  </si>
  <si>
    <t xml:space="preserve">.simple pratique et reactif pour etablir des devis
a voir si je dois mette en jeu mes garanties !  
r                                                 </t>
  </si>
  <si>
    <t>edgard-s-128749</t>
  </si>
  <si>
    <t>assez simple d'utilisation facile et rapide recommander par des amis deja clients chez vous tarif attractif par contre la carte verte j'aurais aime l'avoir de suite et non une attestation et attendre 30 jours</t>
  </si>
  <si>
    <t>dess7156-61972</t>
  </si>
  <si>
    <t>je suis chez allianz depuis 10ans et je vais resilier mon assurance vie ..les comptes ne sont pas clairs et les interets affiches chaque annee ne sont pas reportes sur mon solde en totalite...de plus demander une explication a son conseiller ne sertt a rien ..lui meme n'y connait rien..a eviterr!!!!</t>
  </si>
  <si>
    <t>saechu-86234</t>
  </si>
  <si>
    <t>difficile pour les avoir au téléphone, envoyer facture de 200 euros le 24 décembre 2019 toujour pasremboursée. envisage de résilier</t>
  </si>
  <si>
    <t>catherine-95825</t>
  </si>
  <si>
    <t>Jai eu une panne sur une aire d'autoroute au cap d'agde le 14juillet, jai été remorqué en 15mn, et rapatriée ensuite sur Marseille en taxi. L'assistance de la Maaf a été très sympathique et attentive à mes demandes donc un grand merci vraiment donc je recommande.</t>
  </si>
  <si>
    <t>yaris-106132</t>
  </si>
  <si>
    <t xml:space="preserve">Assurance qui prends en compte toutes les possibilités d'un contrat en fonction du demandeur , de ses besoins, ses obligations et sans oublier antécédents (obligatoires à signaler comme le stipule le code des assurance ) 
Assurance qui "discute" avec son client, ce qui est rare de nos jours !
Je conseille </t>
  </si>
  <si>
    <t>martine-104822</t>
  </si>
  <si>
    <t>Mon oncle est décédé depuis près d’un an.Il avait souscrit 3 assurance vie :MAAF,CNP et SWISSLIFE Il y a près de 6 mois que les 2 premières ont versé l’argent revenant aux héritiers donc zéro bla-bla.Quant à SWISSLIFE le grand bla-bla-bla est le seul langage qu’ils maîtrisent bien,seul leur nom est bien propre.</t>
  </si>
  <si>
    <t>anoushka--97615</t>
  </si>
  <si>
    <t>Ne veulent pas assurer les jeunes conducteurs pas intéressant pour eux. Par contre une personne comme moi avec 50% de bonus aucun soucis. Il n'y aurait pas comme un problème...Les assureurs oublient leur rôle premier nous assurer. Mais ils préfèrent le risque minimum encaisser et éviter de payer...Belle mentalité.</t>
  </si>
  <si>
    <t>sev12-61048</t>
  </si>
  <si>
    <t>je suis très satisfaite des prestations de Santiane qui m'a conseiller comme il fallait merci et trouvé la meilleur mutuelle qu'il me fallait</t>
  </si>
  <si>
    <t>khasbulatov-d-123926</t>
  </si>
  <si>
    <t>Je suis assez satisfait. Les prix sont moyens, les prestations sont moyennes, le rapport qualité prix est satisfaisant, c'est très facile de pouvoir prendre cette assurance, ce qui est un point positif.</t>
  </si>
  <si>
    <t>bernard-l-107725</t>
  </si>
  <si>
    <t>Les prix me conviennent ,  simple à comprendre , service à ma convenance , je vous conseillerais à d'autres assurés , j'espère être content de vos services</t>
  </si>
  <si>
    <t>thierry-d-133200</t>
  </si>
  <si>
    <t>Bonne prestation
Bon site internet
Bonne réactivité
Tarifs intéressants 
Je recommande cette assurance
Je reviendrai consulter pour mes prochains achats</t>
  </si>
  <si>
    <t>mimi13821-70383</t>
  </si>
  <si>
    <t>Assurée depuis des années 90 voire plus. erreur de la conseillère qui a enregistré un sinistre degat eaux alors que je lui ai demandé les coordonnées d'une entreprise pour changer une tuile. On me reclame une franchise à cause d'une entreprise partenaire qui a simplement collé une tuile et a gonflé sa facture à plus de 500euros. Pourtant aucun dossier sinistre crée.Un depot de plainte à la repression des fraudes va etre fait prochainement. La Maif prefere ecouter un partenaire pas recommandable  qu'un societaire qui s'est fait avoir. La justice tranchera mais le mal est fait. La Maif a payé l'entreprise sans nous écouter.Mefiez vous pas de declaration ou appel par telephone. conseillers inexperientés.Quel dommage. Cela donne une mauvaise image de la Maif.</t>
  </si>
  <si>
    <t>dom-121323</t>
  </si>
  <si>
    <t>Aucun respect de l assuré en cas de litige l assuré n a pas le droit a la parole au sujet du remboursement ou réparation l expert est roi et ne jamais avoir de litige avec une personne étant dans la même assurance sait à dire la Maaf  car cela veux dire qu il feront des economie sur les réparations même si votre responsabilité n ai pas engager</t>
  </si>
  <si>
    <t>laylou-68745</t>
  </si>
  <si>
    <t xml:space="preserve">J'ai été bien accueilli par téléphone bien renseigné il 
 sont sympa </t>
  </si>
  <si>
    <t>nicolas-p-129287</t>
  </si>
  <si>
    <t xml:space="preserve">Je suis satisfait du prix et du service je vous remercie beaucoup pour l'assurance voiture et fier d'être chez vous et d'avoir une bonne assurance bonne journée a vous 
</t>
  </si>
  <si>
    <t>emilie-h-128926</t>
  </si>
  <si>
    <t>Très bien dommage de ne pas réussir a avoir un conseiller par téléphone facilement mais le prix est intéressant. A voir en cas de problème si la réactivité est la.</t>
  </si>
  <si>
    <t>pacomega-58375</t>
  </si>
  <si>
    <t>Je ne comprends pas les remarques précédentes! peut-être y'a-t-il des différences selon les régions? en Bretagne les conseillers en agence comme au téléphone sont toujours très compétents et agréables! on m'a baissé mes cotisations sans que je ne demande rien parce qu'elles ne correspondaient plus à ma situation actuelle! cela fait 29 ans que je suis à la MACIF et, malheureusement, j'ai pu tester beaucoup de leurs services : incendie de la maison, accidents de voiture responsable et non-responsable,  accident de la circulation pour ma fille, dégradation de pc au lycée pour mon fils, responsabilité civile auteur ou victime, grêle sue caravane, rayures intentionnelles sur monospace... et j'en oublie certainement! la MACIF a toujours été parfaite, très réactive et à l'écoute! aucune perte de bonus pour notre accident en étant responsables pour cause "d'ancienneté"! pour rien au monde je ne changerai d'assurance!</t>
  </si>
  <si>
    <t>francou69-87940</t>
  </si>
  <si>
    <t>Je n'ai jamais vu cela!!! Impossible d'avoir des renseignements fiables sur mon dossier de sinistre corporel qui dure depuis......11 mois!!!
On me balade de service incompétent en service incompétent et l'une de leur conseillère m'a carrément raccrocher au nez en me disant d'aller m'assurer ailleurs si je n'étais pas satisfaite de leurs services. C'est ce que j'ai fait en confiant le dossier de sinistre à un avocat qui m'a dit au passage que la macif était challenger dans les conflits avec leurs sociétaires!!!??... .
A FUIR SANS AUCUNE MODERATION!!!</t>
  </si>
  <si>
    <t>ana-53905</t>
  </si>
  <si>
    <t>Rien à dire. Service parfait, toujours eu des conseillers aimable et à l'écoute</t>
  </si>
  <si>
    <t>sangare-y-132458</t>
  </si>
  <si>
    <t>Je suis vraiment satisfait du service et le prix imbattable.
J’ai plusieurs véhicules assurés chez l’Olivier Assurance 
Toutes mes recommandations auprès de mes collègues l’apprécient aussi
Bravo??</t>
  </si>
  <si>
    <t>francesco-q-109866</t>
  </si>
  <si>
    <t xml:space="preserve">je suis satisfais du tarif et du sérieux de la personne que j ai eu au téléphone.
je reviendrai vers vous pour d'autre contrats.
Merci et à bientôt  .
</t>
  </si>
  <si>
    <t>rusty-55053</t>
  </si>
  <si>
    <t>Compagnie à éviter absolument, je confirme ... plateforme à l'étranger, pas de réponse aux appels, pas d'encaissement des chèques pour mes placements ... bref, ils ne respectent pas les clauses du contrat. Tout est fait pour vous attirez dans les mailles du filet à la souscription, un vrai piège pour les (futurs) anciens clients ...</t>
  </si>
  <si>
    <t>chauvet-a-109827</t>
  </si>
  <si>
    <t>bonjour 
s assurer pour un jeune nouveau conducteur reste toujours très cher
la compréhensions des nombreux critères pour définir l exactitude du profil pour assurer le véhicule et son conducteur reste compliquer a comprendre    
avec mes remerciements
mr chauvet</t>
  </si>
  <si>
    <t>oceane-le-chevalier-70791</t>
  </si>
  <si>
    <t>Notre assurance habitation est la Macif Torcy. Nous avons eu une tentative de cambriolage le 15 novembre, la fenêtre et le moteur du volet ont été cassés. Pour commencer, le service de dépannage est venu 20 heures après le vol sans explication pour le retard, nous avons dù bricoler nous même une sécurisation d'attente ! lorsque le dépanneur est enfin arrivé, il a percé l'encadrement de la fenêtre qui n'était pas du tout endommagé et n'a pas sécurisé le volet ! Aucun sérieux, aucune communication... Seule la vitre aurait pu être sécurisée et cela aurait évité de devoir remplacer l'encadrement en plus de la vitre et du moteur ! Vient ensuite l'expertise 25 jours plus tard... à la suite de laquelle nous n'avons eu aucune information ! seul un chèque sans explication, sans compte rendu, sans devis, sans rien, nous a été envoyé ! Un chèque d'une somme dérisoire comparée aux travaux à réaliser, représentant 50% de tous les devis demandés pour la réparation des travaux. Nous avons demandé l'intervention du médiateur, nous ne nous laisserons pas faire !!!</t>
  </si>
  <si>
    <t>ghi-76934</t>
  </si>
  <si>
    <t>Si vous êtes un professionnel et vous souhaitez assurer un véhicule de société ne choisissez surtout pas la maaf. Ils sont incompétents pour conseiller les pros et les sociétés. Nous réalisons aujourd'hui que le contrat signé avec eux est inadaptés car il ne nous couvre pas correctement en cas de sinistre. Nous avons appelés 3 fois leur service client et avons eu 3 versions différentes. Idem avec la directrice de l'agence MAAF de Nogent sur Oise qui fait preuve d'une légèreté et d'une incompétence dans les propos tenus, sans jamais bien entendu vous faire de confirmation par écrit.</t>
  </si>
  <si>
    <t>bernardon-a-136660</t>
  </si>
  <si>
    <t>Le prix parfait service client parfait je ne suis pas du tout déçut d’être permis vos assurés je vous recommanderais sans problème et avec grand plaisir</t>
  </si>
  <si>
    <t>pasicouillon-100638</t>
  </si>
  <si>
    <t xml:space="preserve">CNP: un assureur avec une vision très "particulière" de la relation client. Je pose des questions au téléphone sur mon contrat épargne retraite, et on me répond qu'on ne peut pas me répondre, car il faut faire une demande écrite par mail, ce que je fais, mais 3 mois après....Pas de réponse! J'écris donc, en recommandé, pour être sûr. 2 mois après, toujours pas de réponse!
@ la CNP: répondre à un client titulaire de plus de 17 000 € dans vos comptes, ça ne fait pas partie du "minimum syndical"? </t>
  </si>
  <si>
    <t>Assureur avec des tarifs corrects et un bon niveau de garantie. L'espace client mériterait qu'on puisse transmettre plus d'infos de manière numérique et donc moins d'échange papier.</t>
  </si>
  <si>
    <t>marjo-108462</t>
  </si>
  <si>
    <t xml:space="preserve">Je suis très satisfaite des services et particulièrement concernant la. Prise en charge et la rapidité de traitement des demandes. 
L accueil téléphonique est toujours très agréable et les interlocuteurs sont toujours à l écoute. 
Je recommande. </t>
  </si>
  <si>
    <t>marie-94-68003</t>
  </si>
  <si>
    <t>Des Incompétents! Assurer tout risque j ai eu un Accident non responsable la voiture remorquée et au bout de 2 semaines ma voiture n est toujours pas au garage agrée que j avais choisi, je pense qu ils ne savent même pas où elle est ! mon contrat avec assistance 0km cela fait 2 semaines que je suis à pieds avec mon bébé et pour allez travailler je dois demandé à mes collègues de venir me chercher et me récupérer. Un scandale cette assurance. De plus on veux me faire payer des frais de gardiennage !</t>
  </si>
  <si>
    <t>eliem-65280</t>
  </si>
  <si>
    <t>J'ai été résilié parce qu'ils n'ont jamais reçu mon permis, que j'ai envoyé des dizaines de fois sur l'espace personnel, j'ai été remboursé de quelques euros pour la forme, et le service client m'a pris de haut du début à la fin de l'appel....</t>
  </si>
  <si>
    <t>sg-90977</t>
  </si>
  <si>
    <t>Cela fait 2 ans que je suis sans emploi et en ayant tous les justificatifs nécessaire, Cardif m'a remboursé que 2 mois.
Pourquoi cet acharnement? 
Toujours une excuse, la dernière le COVID bien sur...
Avant l'adresse mail n'était pas la même on se demande a quoi sert le numéro de dossier et j'en passe</t>
  </si>
  <si>
    <t>victoriab-112176</t>
  </si>
  <si>
    <t>Après un sinistre 2 mois après toujours aucune nouvelle de l’expert après plusieurs relance aucun paiement rien je déconseille fortement il refuse d’assurer mon nouveau véhicules en plus alors que sinistre qui n’est pas de ma faute et aucun malus !</t>
  </si>
  <si>
    <t>jo30-67184</t>
  </si>
  <si>
    <t>Il m on rien prix en compte dans mon cambriolage parce que il y a 15 ans quant j ai signé mon contrat des petite close n avait pas était coché!!!!!!</t>
  </si>
  <si>
    <t>louis-g-105232</t>
  </si>
  <si>
    <t>Je ne suis pas satisfait par l'augmentation pour l'année 2021 ?augmentation de mon assurance 2021 de 273,50€ passé à 257,50€ 5,30% d'augmentation (pour quelle raison ?)
il y été dit pas d'augmentation en 2021</t>
  </si>
  <si>
    <t>girot-105287</t>
  </si>
  <si>
    <t xml:space="preserve">Bonjour,
Je suis très déçu par direct assurance aucun professionnalisme et manque d'expérience.
Je déconseille direct assurance.
Des julie ou Julien du Maroc. </t>
  </si>
  <si>
    <t>lucto-57472</t>
  </si>
  <si>
    <t xml:space="preserve">Bjr
Je suis dàns l'attente du bon vouloir  de la commission médicale pour mon fils parti pour ûn ân aux usa . Pour une assurance au premier euro . Expat studént car attention le Crystal studies exclue d'office les traitements en rapport avec pathologies antérieures ..... Par contre l expat nécessite un questionnaire médical et .... April exclue facilement . La communication reste lente et pas tôujours avec retour je le déplore . Il s'agit de contrat d'assurance donc d'un risque Ét dônc d'une prise de risque pour l'assureur mais âussi pour l'assuré ? Â suivre </t>
  </si>
  <si>
    <t>makau-mizanga-j-112330</t>
  </si>
  <si>
    <t>Je suis satisfait de l'offre 
Je suis satisfait du prix proposé par l'assurance
Je suis ravi de pouvoir enfin trouver une assurance qui puisse accepter d'assurer ma voiture</t>
  </si>
  <si>
    <t>elisabeth-a-130362</t>
  </si>
  <si>
    <t>Quand l'expert dit fausse déclaration donc les dégâts pas pris en charge en totalité. Je fais le point dans un bureau avec avec plans et photos récentes, je me rends compte que j'assure une piscine en dur pour une hors sol (là aussi, on m'avait forcée la main, je ne sais plus dans quelle circonstance). Pour autant, on ne m'a pas pris en charge la totalité des  dégâts (alors que la soi-disant fausse déclaration était donc au bénéfice de l'assurance !!!)  ... et si c'était la seule fois, c'est toujours pareil refus de payer toujours pour une raison en général même pas valable. 
Surtout ne pas recherchez, par vous même la fuite (sous le carrelage) qui provoque un dégât des eaux, car non pris en charge dans ce cas là.
Sur accident de voiture (accident de travail), j'ai du faire intervenir un cabinet spécialisé (entre la GMF et l’État, mon employeur, il valait mieux). Là, j'ai été indemnisé pour mes blessures. 
Pour la voiture, RAS de particulier, voiture réparée, rien à payer.</t>
  </si>
  <si>
    <t>membre-75705</t>
  </si>
  <si>
    <t xml:space="preserve">Pire mutuelle que j' ai connu, chipote pour la prise en charge, erreur de remboursement. j' attends avec impatience ma date de résiliation.
</t>
  </si>
  <si>
    <t>vincenzo-57982</t>
  </si>
  <si>
    <t>Cette compagnie est en déliquescence permanente, je dois systématiquement zapper lorsque je me retrouve face à une de ses pubs;ils sont a lopposede leur discours. Rendez-vous au tribunal et mes contrats sont déjà ailleurs.</t>
  </si>
  <si>
    <t>gordini-98728</t>
  </si>
  <si>
    <t>Les informations données sont claires
Bon accueil .
Nadège explique les choses très clairement;
Auparavant j'étais à la MGEN. Impossible de contacter la délégation départementale;
Après comparaison des prestations, j'ai choisi de quitter cette mutuelle</t>
  </si>
  <si>
    <t>baptiste-s-119109</t>
  </si>
  <si>
    <t>Je suis satisfait du service. Peu de commentaire à souligner.
ça fait déjà quelques années que je suis client chez Direct Assurance pour assurer mon véhicule et je compte bien continuer encore quelques temps.</t>
  </si>
  <si>
    <t>francois-m-102317</t>
  </si>
  <si>
    <t>Le service est simple d'utilisation. Le service est rapide à mettre en oeuvre. Le service est simple à comprendre et pratique. Tout se fait sans problème.</t>
  </si>
  <si>
    <t>sandy17-101527</t>
  </si>
  <si>
    <t>A fuir, augmenter les cotisations sans motif, refuse les résiliations, ce qui force le client a payer 1 an de plus un service que ne convient pas, ou vous conseille de changer votre animal de propriétaire pour pouvoir résilier, ce que je trouve plus que honteux</t>
  </si>
  <si>
    <t>chticricri-37011</t>
  </si>
  <si>
    <t>Zéro pointé</t>
  </si>
  <si>
    <t>nath64-126581</t>
  </si>
  <si>
    <t>Très satisfaite, j'ai appelé pour un soucis de connexion à mon espace et Lissa m'a gentillement et patiemment guidé pas à pas. Maintenant tout est OK.</t>
  </si>
  <si>
    <t>riehl-y-131906</t>
  </si>
  <si>
    <t>JE DECOUVRE CETTE ASSURANCE ET JE SUIS TRES SATISFAIT DE CETTE NOUVELLE SOUSCRIPTION
LE CONSEILLER A ETE TRES PROFESSIONNEL ET TRES AGREABLE 
JE RECOMMANDE</t>
  </si>
  <si>
    <t>jas-49600</t>
  </si>
  <si>
    <t>Je suis tombé en panne en Suisse.La dépanneuse à mis 3heurs à venir pourtant on était à 10km de la frontière. La voiture est resté dans le garage plus proche,ils ne voulaient pas la rapatrier sur Lyon sur prétexte que c'est que pour les voitures récentes. Pour aller chercher la voiture il m'ont réservé un taxi pour 13heurs qui n'est pas arrivé ,du coup je 'les ai rappelé, deuxième taxi est arrivé à 13h49 et je devais récupérer mon billet jusqu'à 13h58 sinon il sera annulé automatiquement, bref une galère.</t>
  </si>
  <si>
    <t>hubert-m-109979</t>
  </si>
  <si>
    <t xml:space="preserve">Je suis très satisfait du service 
Très bonne réactivité 
Des conseils clairs et précis 
Par contre je trouve le prix très élevé ,vu mon bonus malus.
</t>
  </si>
  <si>
    <t>irenee-f-106995</t>
  </si>
  <si>
    <t>Le prix me convient et direct assurance fait partie des compagnie qui propose un prix défiant toute concurrence.
Je n'ai pas encore eu affaire avec les conseiller et j'espère qu'ils seront au top</t>
  </si>
  <si>
    <t>nicolas-90563</t>
  </si>
  <si>
    <t>Je suis satisfait du service. Le tarif me convienne. Je recommande cette assurance direct assurance à mes entourages s’il y a des offres intéressantes de parrainage.</t>
  </si>
  <si>
    <t>arno-105352</t>
  </si>
  <si>
    <t>Souscription très facile, tarifs très très compétitifs. Le site internet est très clair. La réception des documents (provosoires ou définitifs) est très rapide.</t>
  </si>
  <si>
    <t>santos-j-134425</t>
  </si>
  <si>
    <t>Un peut déçus du process concernant une voiture immatriculé en WW, je n'ai pas pu souscrire le premier jour à la formule et garanties souhaité.
Le véhicule venant d'une concession c'est un peut dommage de devoir vous recontacter pour faire la démarche.</t>
  </si>
  <si>
    <t>kebbour-i-121128</t>
  </si>
  <si>
    <t xml:space="preserve">Le prix me convient je suis satisfaite du service la gestion de ma demande 
La conseillère  sympathique  et professionnelle elle a tout expliquée de A à Z </t>
  </si>
  <si>
    <t>jean-louis-b-115787</t>
  </si>
  <si>
    <t>Satisfait des services proposés.
Formulaire de souscription d'assurances auto compliqué à remplir sur le site mais l'assistance conseiller parfaite. Merci</t>
  </si>
  <si>
    <t>sensei-78168</t>
  </si>
  <si>
    <t>8800 euros de facture dentiste Harmonie n'a traité que la moitié de la télé transmission de la SS résultat des course ils m'ont remboursé moins que la SS soit 1000 euros au lieu d'environ 4000euros tout les documents on été envoyés mais ils demandent un délais de traitement supplémentaire de 20 a 30 jours.</t>
  </si>
  <si>
    <t>mathieu-g-131907</t>
  </si>
  <si>
    <t>Simple, efficace, pas chère. 5/5 
Conseiller à l’écoute qui prend le temps avec les clients. Pas d’attente au téléphone, vraiment satisfait de début à la fin.</t>
  </si>
  <si>
    <t>castor-67547</t>
  </si>
  <si>
    <t>J ai été viré comme un chien  dela gmf chambery  apres 40 ANS d assurance auto suite accident responsable j' ai signé avec GAN CHAMBERY avec reprise de mon bonus de 50 / je pense qu ' il ne souhaite avoir que des clients qui placent de l' argent</t>
  </si>
  <si>
    <t>berthelier-t-122040</t>
  </si>
  <si>
    <t xml:space="preserve">Opérateurs sérieux, à l'écoute et bienveillants.
Prestations avec un très bon rapport qualité / prix en comparaison d'autres assurances.             
</t>
  </si>
  <si>
    <t>mjf-132260</t>
  </si>
  <si>
    <t>assurance habitation trop cher  j ai résiliés mon contrat mais axa nne veut pas remboursé le trop perçus.MA nouvelle assurance est en dessous de 100euro la date échéance ai le 01/12/2021 pour axa je ne conseille pas cette assurance</t>
  </si>
  <si>
    <t>hoock-97669</t>
  </si>
  <si>
    <t>Je pense que la banque doit déjà faire son travail de banquier.
Pour l'assurance chien du grand n'importe quoi oui obligation d'historique du chien  après signature du contrat bien sûre en plus il ne rembourse pas grand chose , avant j'étais chez Santé Vét une vraie assurance des remboursements en 24 heures, avec une prise en charge à 100%.
Le credit mutuel beaucoup de courrier pour rien avoir moi je résilie mon contrat en fin d'année.</t>
  </si>
  <si>
    <t>ornella-d-133505</t>
  </si>
  <si>
    <t xml:space="preserve">Je suis satisfait des services en ligne, rapide et simple à faire. Tarifs élevés pour jeunes chauffeurs. 
Les devis sont rapides à faire, tout est bien expliqué. </t>
  </si>
  <si>
    <t>valkyrjaa33-88226</t>
  </si>
  <si>
    <t>Bonjour j'ai un gros soucis j'ai fais plusieurs devis chez vous j'ai essayer de payer deux fois ce Week end suite aux devis mais votre site m'afficher que les paiements passer pas que je devais contacter ma banque et hors la surprise vous m'avez prélever deux fois 103 euros est ce possible d'annuler les prélèvements s'il vous plaît car cela me met dans des soucis financiers je compte toujours assurer ma voiture chez vous mais suite à un rebondissement mon assurance auto actuelle me doit 220 euros pouvez vous me rembourser ces 2 prélèvements qui du coup sont du à une erreur de votre site et que je bascule chez vous dans 2 mois et demi. Si aucun arrangement ce fais je serai forcer de me diriger vers une association de consommateur pour avoir gain de cause</t>
  </si>
  <si>
    <t>mohamed-z-135255</t>
  </si>
  <si>
    <t>Je suis satisfait de service et des prix et la garantie, je vous conseille de changer à le moins cher, et profitez vous les tarifs a votre choix, plus la facilité de trouver votre rêve de tranquillité.</t>
  </si>
  <si>
    <t>ghislaine-109596</t>
  </si>
  <si>
    <t xml:space="preserve">Au delà de ma difficulté à joindre les services avec des délais d'attente importants et de retours au delà des conseillers en ligne pas forcément explicite, je suis satisfaite des conseillers que j'ai eu en ligne ces derniers jours et notamment de LAMIA que j'ai eu sur le dernier appel. L'échange fut de bonne qualité et les réponses apportées complètes. 
La difficulté réside plutôt de ce qui se passe après avec les courriers des techniciens (peut être trop technique et pas adapté à une lecture d'une personne néophyte) </t>
  </si>
  <si>
    <t>damien-m-125999</t>
  </si>
  <si>
    <t xml:space="preserve">Je suis satisfait de la prestation .je trouve le site très facile a utiliser je vous recommanderai a mon entourage sans problème. les tarifs sont très compétitifs
Cordialement.
</t>
  </si>
  <si>
    <t>nicolas-c-130081</t>
  </si>
  <si>
    <t>Simple, pratique et financièrement très avantageux!
Très bon suivi du dossier, conseillers à l'écoute, efficaces.
Adhésion réalisée sans encombre.
Parfait!</t>
  </si>
  <si>
    <t>michel29140-64196</t>
  </si>
  <si>
    <t>Très très mécontent conseillé qui pour vous faire signé des contrat sont très réactif mais une fois que vous réclamé vos droit sont des menteurs et incompétent.</t>
  </si>
  <si>
    <t>pэнaн--100423</t>
  </si>
  <si>
    <t>Cela fait maintenant 3 semaines que cette "prévoyance" m'ignore, tout simplement car je remplis toutes les conditions pour bénéficier d'un complément d'indemnités journalières et d'invalidité.
C'est inhumain, ils savent que je suis dans le besoin mais ils ignorent tous les documents que je leur envoie ! 
Je pense les poursuivre en justice afin qu'ils fassent leur travail...</t>
  </si>
  <si>
    <t>luc-g-126807</t>
  </si>
  <si>
    <t>Je suis très satisfait par la qualité de l'entretien, par les offres de services ainsi que par l'efficacité du conseiller qui m'a pris en charge au téléphone.</t>
  </si>
  <si>
    <t>pat01-104579</t>
  </si>
  <si>
    <t>Pour donner suite à mon commentaire laissé sur l'avis de Titou, je viens d'avoir une "lettre type" par mail, me disant qu'ils ont pris la peine de me contacter par téléphone pour échanger sur mon mécontentement (!!!). Ce qui est totalement faux et je n'ai pas peur de les traiter de "menteurs". Je n'approuve toujours pas les 15% d'augmentation de ma prime 2021, ayant très peu roulé en 2020 pour les causes que tout le monde connait, aucun sinistre depuis de nombreuses années et avec 50% de bonus, c'est plus que dur à avaler...
Je ne recommanderai pas cette "Mutuelle" qui se dit "motard" et je vais très vite me désengager, de chez eux.</t>
  </si>
  <si>
    <t>levivier-grujard-s-127868</t>
  </si>
  <si>
    <t>Super assurance, je recommande L'Olivier assurance pour leur prix compétitif. Offre très intéressante pour un jeune permis, service client agréable et à l'écoute.</t>
  </si>
  <si>
    <t>claude-b-134526</t>
  </si>
  <si>
    <t xml:space="preserve">Transaction et tarif compétitifs
J'attends de voir les garanties et je recommande aprilmoto
En attendant de recevoir ma carte verte pour la coller sur la moto
</t>
  </si>
  <si>
    <t>olaf-68093</t>
  </si>
  <si>
    <t>Deux mois, 3 appel téléphoniques et 2déplacements en agence, j,ai ma carte mais pas mon épouse qui doit se faire opérer.</t>
  </si>
  <si>
    <t>jluc0411-66415</t>
  </si>
  <si>
    <t>Mon souci, c'est le prix !!! mon épouse elle aussi assurée chez Pacifica a été enjointe d'aller mettre son véhicule en expertise à 10km de la maison pour arranger ces gens de l'assurance ... et je ne vous dis pas l'augmentation de tarif qui a suivi !!! je pense changer nos deux assurances voiture d'assureur, (comme nos autres assurances d'ailleurs : trop cher !)</t>
  </si>
  <si>
    <t>31 mai 2019 suite à une expérience en mai 2019</t>
  </si>
  <si>
    <t>patricerobert-76382</t>
  </si>
  <si>
    <t>assurance prise hier soir,impossible de se connecter afin de signer le contrat d'assurance (après paiement provisionnel de 79 euros )ni d'obtenir un accès pour ouverture dossier pour la création du mot de passe.Après divers coup de téléphone la deuxième standardiste m'a prié d'acheter un nouvel ordi car leurs clients n'avaient aucun soucis dans ce domaine.Annulation du contrat avec un chèque en remboursement...chez eux,ils ne font pas le retour de la somme sur carte...c'est comme çà et pas autrement...Bravo pour l'accueil...nous avions en projet 4 véhicules à assurer..heureusement que cela se produit au premier essai...</t>
  </si>
  <si>
    <t>anthony-e-135559</t>
  </si>
  <si>
    <t>Simple et pratique et vu les tarifs j'ai pris toutes les options. On m'a bien conseiller au téléphone et très sympathique. Répondu à toute mes questions.</t>
  </si>
  <si>
    <t>bechi-b-138503</t>
  </si>
  <si>
    <t>Je suis satisfait du prix , un devis simple et rapide avec des détailles. J’ai était très bien très bien informer et le conseiller m’as rappelé. Je suis très content</t>
  </si>
  <si>
    <t>jerome-b-129762</t>
  </si>
  <si>
    <t>Je suis satisfait du service, de la simplicité d’y souscrire et du prix. J’espere Que le service sera aussi rapide et efficace quand j’en aurai besoin</t>
  </si>
  <si>
    <t>elgiginator49-78080</t>
  </si>
  <si>
    <t>Encore merci à Caroline pour son amabilité et ses conseils, une personne à l'écoute, professionnelle et rigolote, qui saura répondre à vos question avec une forte sympathie.</t>
  </si>
  <si>
    <t>isa-113848</t>
  </si>
  <si>
    <t>Le manque de conscience professionnelle de cette mutuelle me fait regretter amèrement??mon adesion, j'ai demandé le 26/03/21un changement de formule indice 45 à indice 90+le pack confort au téléphone on me dit que tout est fait, aujourd'hui on est le 16/05/21et j'ai toujours pas reçu les documents je suis en colère????</t>
  </si>
  <si>
    <t>coulierg-109514</t>
  </si>
  <si>
    <t>Refus de neoliane de résilier notre contrat de mutuelle parce que la demande du 8 janvier lettre recommandée a été faite à mon nom et sur le contrat le nom de mon mari est en première ligne c’est le même contrat la même adresse c’est mon mail et mon téléphone qui sont dans le dossier .par contre toujours prélevés malgré la lettre recommandée . Aucun courrier reçu pour nous informer du refus de résiliation .A FUIR</t>
  </si>
  <si>
    <t>divad-127127</t>
  </si>
  <si>
    <t xml:space="preserve">A fuir en urgence, vraiment incompétent sur appel téléphonique. On doit tomber sur une plateforme en dehors de l'Europe et ne comprennent rien ce que nous souhaitons en terme d'assurance. Ce qu'ils comprennent bien c'est nos chiffres qui sont marquer sur la carte bleue.
Bref......Jamais plus. </t>
  </si>
  <si>
    <t>robert-59233</t>
  </si>
  <si>
    <t>je n'ai pas souvent recours à Pacifica. un léger accident m'y a fait recourir récemment. traitement rapide et pro. pas d'avance d'argent en allant chez un carrossier agréé</t>
  </si>
  <si>
    <t>04 décembre 2016 suite à une expérience en décembre 2016</t>
  </si>
  <si>
    <t>arnold-49880</t>
  </si>
  <si>
    <t>Presque deux mois pour régler un sinistre dont je ne suis pas responsable avec un sociétaire de chez axa qui a embouti ma
voiture sur une place de stationnement. Aucune assistance. Aucun rappel malgré les promesses de solutionner le problème
dans les 48 heures. (4 appels et même promesse à chaque fois non tenu).</t>
  </si>
  <si>
    <t>lys-115564</t>
  </si>
  <si>
    <t xml:space="preserve">NE SOUSCRIVEZ JAMAIS UNE ASSURANCE VIE CHEZ GENERALI 
ILS SONT INCAPABLES A LA SORTIE DE VOUS CALCULER SE QUE VOUS DEVEZ DECLARER ET SE QUI EST DEFISCALISE
C'EST UNE VERITABLE HONTE DE VRAI INCAPABLES
CELA FAIT PLUS D'UN AN QUE LE CINEMA DUR ET QUE DE CE FAIT, JE NE PEUX PAS RETIRER MON ARGENT
L' ASSUREUR DE TERRAIN PREND L'ARGENT MAIS APRES, ILS NOUS DISENT QU'ILS N'ONT PAS LES OUTILS POUR CALCULER, ONT ME DONNE UN MAIL ET UN N° DE TEL ET AUCUNE REPONSE, LA MAISON MERE RENVOIE SUR L'AGENT
C'EST LIMITE DE L'ABUT DE POUVOIR
</t>
  </si>
  <si>
    <t>guy3347-81476</t>
  </si>
  <si>
    <t xml:space="preserve">Si j'avais pu mettre aucune étoile je l'aurais fait. Le service client n'a voulu trouver aucun arrangement suite aux divers courrier reçu pour régler ma facture alors que j'ai résilier depuis plus de 3 mois. Je suis passé par ma petite fille pour avoir de l'aide, elle est tombé sur le service plate-forme et devait être rappelé, elle attend encore depuis plus de 2 semaines. A ce jour je reçois AR avec menace de poursuite en justice. Je n'ai pas de carte bancaire, je suis handicapé et ne peux me déplacer. C'est une honte d'être traité ainsi sans avoir de l'aide ni réponse a mes questions. Pour souscrire ils ont été très réactifs maintenant pour les joindre pour comprendre c'est un enfer. Une des personnes a dit a ma petite fille :"je n'ai pas de solution pour vous" et elle a répondue:"mon grand père souhaite payer sa facture il veut juste comprendre ce qu'il doit payer car il a résilié en lois amon et vous me dites ne pas avoir de solution?" Il lui a répondu que oui ! Je suis outré. Je reste donc aujourd'hui avec un impayé alors que ma.nouvelle compagnie s'est chargée de la résiliation, preuve a l appuie, les conseillers sans réponse ni rappelle de leur part.
</t>
  </si>
  <si>
    <t>john-107174</t>
  </si>
  <si>
    <t>Quel que soit le problème, quel que soit la demande ou l'information que l'on désire, on a toujours un service de qualité rapide de la part du service client, et ce quelle que soit la personne qui réponds à nos questions !</t>
  </si>
  <si>
    <t>ventim103-59378</t>
  </si>
  <si>
    <t>Suite a des dégradations sur mon mur , la Macif sert de boite aux lettres , ne s'implique pas du tout, vous laisse vous débrouiller, n'aide pas dans l'affaire , bien que la personne qui a dégradée a reconnu les faits</t>
  </si>
  <si>
    <t>dom-ix-78586</t>
  </si>
  <si>
    <t>J'assurais deux locaux sous un même contrat d'assurance un garage distant et mon logement, j'ai décider de résilier tout mes contrats à la GMF suite à leur comportement envers ma fille et mon gendre, et à deux contrats basculé chez eux, ils se sont occupé de la resiliation, si bien que j'ai du payer deux fois pour la même chose.
 j'ai donc profité de la loi Hamon pour basculer ce contrat habitation vers un autre assureur, donc à la date légal, il ont bien résilié l'assurance de mon appartement, mais pas celui de mon garage distant, pourtant sous le même contrat. J'avais 10 contrats chez eux, clients depuis 8 ans, ils n'aiment apparemment pas perdre des clients à l'agence Croix Rousse. Ferait ils tout pour m'ennuyer ? A suivre</t>
  </si>
  <si>
    <t>tom-97860</t>
  </si>
  <si>
    <t>Extrêmement déçu de cette mutuelle pour animaux. Ne mérite même pas une demi étoile. Je ne sais pas ce que 100% veux dire pour eux. Par contre quand il s’agit de prélever la cotisation mensuelle il n’y a aucun souci. J’espère que la mutuelle pour humain est meilleure sinon il ne mérite que de mettre la clé sous la porte. Je déconseille vivement de souscrire un contrat chez eux.</t>
  </si>
  <si>
    <t>keivane-f-114949</t>
  </si>
  <si>
    <t>Pratique à utiliser, ça aurait été mieux qu'un guide soit mis en place pour les nouveaux assurés afin qu'ils comprennent mieux le fonctionnement de l'assurance</t>
  </si>
  <si>
    <t>chaudhry-a-110178</t>
  </si>
  <si>
    <t>Je trouve le prix un peu élevé cependant le service de mise en service du contrat semble correct. J'espère avoir des propositions commerciales intéressantes à l'avenir</t>
  </si>
  <si>
    <t>arcencieux06-76943</t>
  </si>
  <si>
    <t>minable pour les successions des assurances vies - fait trainer les dossiers volontairement - ils vous disent avoir envoyé un courrier et ce courrier n'est jamais arrivé ! je ne recommande pas du tout CARDIF</t>
  </si>
  <si>
    <t>lana-74931</t>
  </si>
  <si>
    <t xml:space="preserve">Client MAAF depuis toujours, et très peu de sinistre, donc bon profil pour une assurance. 
J'ai souscrit un contrat habitation intégrale afin de couvrir de manière optimale l'ensemble de mon habitation.
Aujourd'hui je sollicite la MAAF pour un vol avec effraction dans ma cave, le retour de la MAAF est très décevant car pour eux l'intégrale ne couvre pas, il fallait prendre d'autres options, chose qui ne pas été proposée auparavant lors de la souscription. 
Sincèrement qualité de service qui s'est dégradée, j'irai jusqu'au bout de cette histoire et je m'en irai définitivement de cette assurance ainsi que mes proches. </t>
  </si>
  <si>
    <t>mickael-m-134094</t>
  </si>
  <si>
    <t>Je suis très satisfait du service client par message et de tous les services que vous proposez. Les tarifs sont plutôt bien surtout pour le tous risques</t>
  </si>
  <si>
    <t>l'attente un peut long  par téléphone 
si non 10/10 ,très satisfait très accueillant au téléphone
l'équipe est très sympas, Jai découvert  GMF a Palaiseau même
et j'habitais a Epinay-sur-Orge ;merci a vous ; 
    très Cordialement.</t>
  </si>
  <si>
    <t>amekaty-89487</t>
  </si>
  <si>
    <t>Un service pas cher mais déplorable. Euro-assurance vous appelle à de nombreuses reprises, aucun échange écrit, donc aucune preuve des échanges.
Cela fait 1 an que j'essaie de résilier sans succès. Il ont aussi augmenté mon tarif de 5€ par mois sans raison et sans me prévenir...</t>
  </si>
  <si>
    <t>soso18-54723</t>
  </si>
  <si>
    <t>J'ai mon assurance scoot chez Peyrac depuis longtemps, je n'ai aucun soucis, même après avoir eu un accident. tout s'est réglé rapidement. 
Mon copain avait sa moto a assurer, alors je les ai rappelé, et ils sont toujours au top, au niveau prix, accueil et sympathie.</t>
  </si>
  <si>
    <t>baudouin--m-129491</t>
  </si>
  <si>
    <t xml:space="preserve">Satisfait du moment qu'on ne change pas chaque année le montant.
Interface assez ergonomique rien à dire. 
En attente des documents.
Restant à votre disposition </t>
  </si>
  <si>
    <t>yoyo--100152</t>
  </si>
  <si>
    <t>Adhérent MGP pendant de longues années, j ai constaté qu elle était trop chère en rapport des remboursements comparés aux autres mutuelles. Maintenant j ai des soucis pour me faire rembourser des feuilles de soin qui ne sont jamais traitées..</t>
  </si>
  <si>
    <t>ocean-56305</t>
  </si>
  <si>
    <t>Déplorable 
Mes parents ont eu un accident de la route 
Quelqu un leur rentre en plein de dedans, ils ont un grave accident et 18 mois après ils sont toujours en attente des remboursements et doivent avancer tous leurs frais de santé pour se soigner. C est scandaleux, ca ne s appelle pas une assurance ! A fuir</t>
  </si>
  <si>
    <t>mathieu-p-133668</t>
  </si>
  <si>
    <t xml:space="preserve">Je suis satisfait des prix et des prestations de direct assurance. Si j'ai d'autres assurances à contracter je le ferai chez vous sans hésiter 
Ma maison et ma voiture sont assurées ici </t>
  </si>
  <si>
    <t>kaja-99414</t>
  </si>
  <si>
    <t>Après 40 ans d'assurance à la Matmut, nous venons de recevoir un courrier recommandé. Ils nous virent car il semble que nous ayons eu trop de sinistres depuis 5 ans. 4 sinistres en 5 an et peut-être au maximum 6 sur la totalité des 40 ans et ils nous virent.
C'est bizarre, je pensais que leur métier était d'assurer !!</t>
  </si>
  <si>
    <t>mohamed-j-128736</t>
  </si>
  <si>
    <t>Je suis satisfait de mon contrat chez vous es je vous en remercie pour m'avoir facilité en mes dans pour tout es je voulais savoir comment se passera le prochain paiement</t>
  </si>
  <si>
    <t>eric-e-127949</t>
  </si>
  <si>
    <t>très satisfait
J'ai testé le service en cas de panne et j'ai été tres bien pris en charge
accueil et service toujours présent et très aimable.
Je conseillerai direct assurance a toute personne qui chercherai une assurance</t>
  </si>
  <si>
    <t>md73-55636</t>
  </si>
  <si>
    <t>Je suis assurée chez MAAF depuis 40 ans au moins et actuellement j'ai un contrat habitation, un contrat navigation plaisance et 2 contrats autos avec bonus à vie . En 2015 j'ai eu un accrochage responsable puis en 2016, 2 sinistres non responsables.
Je reçois en cours d'année une modification du montant de ma franchise qui passe de 400 à 700 euros et, en cas de non acceptation de ma part, résiliation du contrat.</t>
  </si>
  <si>
    <t>guillaume-l-107518</t>
  </si>
  <si>
    <t>Je suis très satisfait du service. Réactivité, adaptabilité, conseil, prix concurrentiel, les services de Direct Assurance sont à la hauteur de mes attentes.</t>
  </si>
  <si>
    <t>imade-o-127375</t>
  </si>
  <si>
    <t>Je suis cool et gentil J'aime les compagnies d'assurance parce qu'elles sont les meilleures J'espère que vous me donnez le meilleur aussi c'est agréable de faire affaire avec vous monsieur et madame</t>
  </si>
  <si>
    <t>fabien-b-105496</t>
  </si>
  <si>
    <t>satisfait des services dépannage et clientèle mais mécontent qu'il n'y  ait pas d'option moins de 8000kms pour bénéficier d'une réduction.les confinements le télétravail et mon chômage provoquent peu d'utilisation de mon véhicule,je ne roule plus beaucoup</t>
  </si>
  <si>
    <t>len30-67765</t>
  </si>
  <si>
    <t>Très déçu, après expertise la garantie vol n'est pas acquise pourtant dans la déclaration et enquête de gendarmerie l'infraction à bien était faite par la porte d'entrée barillet cassé serrure 3 points, l'assurance n'a pris en compte la porte métallique blindée inviolable de l'extérieur de la buanderie et garage fermeture serrure barillet</t>
  </si>
  <si>
    <t>isabelle-m-105749</t>
  </si>
  <si>
    <t>les prix me conviennes , regrette que vous assurer pas les camping cars cela éviterais d'avoir plusieurs assurance !!! le site est assez bien  satisfaite pour l'instant</t>
  </si>
  <si>
    <t>stella-132815</t>
  </si>
  <si>
    <t>Parfait en termes de services et accueil :) remboursements faits en temps et en heure …le service au tél est très clair et bienveillant .. très bien … à date je suis très satisfaite</t>
  </si>
  <si>
    <t>doudoulo-69609</t>
  </si>
  <si>
    <t>Simple et rapide. Réponse téléphonique au top. Mes questions ont été traitées rapidement et la carte verte est arrivée dans les 4 jours après avoir fourni toutes les pièces demandées. Les personnes que j'ai eues au téléphone connaissaient parfaitement leur travail et ont réglé mes questions et problème aussitôt avec moi au bout du fil</t>
  </si>
  <si>
    <t>pallier-s-107378</t>
  </si>
  <si>
    <t>Je sui satisfait de mon contrat, 
Le prix correct, 
Les conseillers son sympa. 
A voir la suite si tout se passe bien.
Deuxième voiture assurée chez heux</t>
  </si>
  <si>
    <t>slimus-76723</t>
  </si>
  <si>
    <t xml:space="preserve">
Une gestion nulle une réactivité excécrable bref un service client formaté avec des réponses toutes faites Des franchises partout.. Un prix attractif  à l'adhésion mais bonjour  les hausses annuelle!!!! Bref à fuir... direct assurance fait de la publicité mensongère </t>
  </si>
  <si>
    <t>auto3008-94660</t>
  </si>
  <si>
    <t>En passant par un comparateur, j'ai fait une erreur de saisie lors de la souscription dans les formulaires sur la nature d'un sinistre. 
Recevant mon véhicule avant les vacances et voulant être assuré pour partir, j'ai fait trop rapidement la souscription.
Mais j'ai envoyé le relevé d'assurance en tout bonne foi le jour de la souscription.
Au lieu de me prévenir de l'erreur et  d'adapter le tarif, j'ai été résilié automatiquement par email.
C'est une situation légalement possible mais commercialement très mal gérée et pas en accord l'image de bienveillance qui m'a poussé à souscrire . Aucun traitement à l'amiable (annulation de ma part durant le délai légal) ne m'a été proposé par le service client.
Si mon cas n'est pas un incident isolé, je ne recommande pas du tout cet assureur.
Ps : J'ai 50% de Bonus depuis des années et depuis plus de 15 ans j'ai eu des contrats avec d'autres assureurs  en ligne (Direct Assurance, Carrefour, ID Macif,...)  sans ce type de problème.</t>
  </si>
  <si>
    <t>mode-prune2017-67274</t>
  </si>
  <si>
    <t>La personne qui m'a conseillé a été très efficace au téléphone.</t>
  </si>
  <si>
    <t>charlie-101122</t>
  </si>
  <si>
    <t xml:space="preserve">Très bon assureur, ils sont réactifs, facilement joignables par mail et par téléphone.
Ils rappellent aussi si besoin.
Leur pris sont largement abordable surtout lorsqu'on a un petit budget. Mais ils proposent un large service permettant de couvrir bon nombre de sinistre.
si jamais j'ai un sinistre, j'espère qu'ils seront tout autant à la hauteur de leurs engagements </t>
  </si>
  <si>
    <t>domo78-57445</t>
  </si>
  <si>
    <t xml:space="preserve">Je viens de me faire résilier mon contrat auto pour cause de fréquence de sinistre. 
Mais attention, lorsuq'ils parlent de sinistre, cela inclu tout ! Je n'ai eu qu'un bris de glace chez eux depuis mon arrivée, et j'ai eu des pannes moteurs que le garage a mis du temps à trouver (donc besoin d'appeler la dépanneuse 2-3 fois), cela a suffit à me faire résilier. Assureur à éviter. </t>
  </si>
  <si>
    <t>alva-96067</t>
  </si>
  <si>
    <t>Très déçue avec cette mutuelle!, que des problèmes avec eux, c'est une mutuelle lowcost. Mes garçons sont étudiants ils ont pas compter dans la mutuelle
J'envoie l'attestation  de la Sécu des mes garcons et rien 
Pas de remboursement. 
Ils sont pas tenu compte de la résiliation non plus</t>
  </si>
  <si>
    <t>definel-a-109814</t>
  </si>
  <si>
    <t>Très simple au niveau de l'adhésion.
Conseiller trés agréable et disponible par téléphone.
Seul petit bémol : le retard de réception des devis et du contrat par mail.</t>
  </si>
  <si>
    <t>christian-c-110734</t>
  </si>
  <si>
    <t>bonjour a vous
au départ on souscrit une assurance attractive et l'année suivante vous nous rajouter des frais de dossier sur chaque contrat .
donc au final aucun intérêt moi j'ai une hausse de 20€ sur chaque contrat
l'an prochain vous allez être aussi chère que les autres compagnie.j'ai assuré un nouveau véhicule je ne l'ai pas fait cher vous ???</t>
  </si>
  <si>
    <t>kamuran-97260</t>
  </si>
  <si>
    <t>Je dois écrire ce commentaire.
Tout d'abord, je ne parle pas très bien le français, même si j'écris ce commentaire avec l'aide de Google Translate.
J'ai déjà 3 voitures et toutes sont assurées par Direct Assurance depuis 2017. Jusqu'à présent, j'ai parlé au service client à plusieurs reprises. Et je pense qu'ils veulent servir uniquement pour les Français. Ils refusent de parler anglais.
N'est-ce pas une sorte de discrimination? N'est-ce pas une sorte de manque de respect?
Aujourd'hui, j'étais très bouleversé. J'avais l'impression d'être exposée au racisme aujourd'hui.</t>
  </si>
  <si>
    <t>stephanie--b-134656</t>
  </si>
  <si>
    <t xml:space="preserve">Devis effectué rapidement et simplement ! 
Dommage qu'il n'y ait pas possibilité de mensualiser ou alors je n'ai pas trouvé ! 
Tarif correct.
À voir pour la suite ! </t>
  </si>
  <si>
    <t>vero-96421</t>
  </si>
  <si>
    <t>Suite à un dégât des eaux causée par ma voisine je n'ai obtenu aucun remboursement malgré un constat et un devis prouvant que c'est une infiltration liée à la porte d'entrée de ma voisine 
Appel téléphonique très compliqué fastidieu et pas très compétent 
La banque m'a de plus obligé à prendre cette assurance à la suite de mon prêt négocié avec eux
Je suis très insatisfaite et ne recommande absolument pas cette assura.ce</t>
  </si>
  <si>
    <t>marie-79588</t>
  </si>
  <si>
    <t>Dossier ouvert depuis bientôt 2 ans, et toujours pas de remboursement complet !!! La GMF a perdu des documents médicaux que je leur ai envoyé (J'ai bien les accusés de réception, ainsi qu'une lettre de leur part me disant qu'ils ont bien reçu mon courrier, résultat, 1 ans plus tard : papiers perdus) . De plus ils ont envoyé un dossier incomplet à l'assurance adverse ce qui fait trainer le traitement. J'ai été patiente jusque là, mais là c'est trop. Je ne recommande pas cette assurance à mes proches : fuyez! A moins que mon dossier soit enfin correctement traité, je ne me ferais plus assurer par la gmf.</t>
  </si>
  <si>
    <t>farot-o-111189</t>
  </si>
  <si>
    <t>je suis satisfaite du service simple et efficace .....le service me convient parfaitement ...heureuse en espérant que tout ce passe bien ...à bientot</t>
  </si>
  <si>
    <t>maag-112842</t>
  </si>
  <si>
    <t>Mutuelle entreprise donc impossible de changer. Mutuelle qui met plus de 2 mois à rembourser les avances faites malgré des relances régulières. Se trompent régulièrement dans les montants des remboursements (il faut constamment vérifier leurs calculs). Ne répondent jamais aux mails. Quand on a une personne au téléphone, elle ne peut que faire remonter les informations mais ne peut pas nous passer de responsable ou faire avance les demandes. Bref mutuelle qui ne sait pas gérer.
Mutuelle à fuir si vous la prenez en perso. Et courage à ceux qui sont comme moi obligés de subit leur incompétence !</t>
  </si>
  <si>
    <t>lenik-l-109124</t>
  </si>
  <si>
    <t>Rapide, simple.
Je vais faire des économies de 700 euros par rapport à mon ancien contrat assurance.
J'espère ne pas être déçue, avis écris juste après avoir souscris.</t>
  </si>
  <si>
    <t>nico201184-50688</t>
  </si>
  <si>
    <t>nul il demandent un tas de justificatifs impossible a transmettre! un tas de photos demander service client desagreable !!!!!!!!!!!!!!!!!!!!!!!!!!!!!!!!!!!!!!!!!!!!!!!!!!!!!!!!!!!!</t>
  </si>
  <si>
    <t>elgato62--112907</t>
  </si>
  <si>
    <t>Attention, assurance en ligne... grosses difficultés pour obtenir un interlocuteur impliqué qui ait envie et qui soit en capacité de traiter ma demande. 10 appels sur numéro surtaxé pour enfin obtenir une réponse : on s'est trompé ds le calcul de votre prime mais on vous enverra la carte verte quand vous aurez réglé le différentiel... 
Je n'ose imaginer ce qui se passerait si je déclarais un sinistre. Dés que j'ai du temps à y consacrer  je change !</t>
  </si>
  <si>
    <t>toonbi-71011</t>
  </si>
  <si>
    <t>Depuis accident non responsable de 2/2018, soit plus d'un an 1,5, nous attendons l'indemnisation conventionnelles convenue en Mars 2019 après moult discussion !</t>
  </si>
  <si>
    <t>prussel-c-110660</t>
  </si>
  <si>
    <t>Je suis satisfaite du contact que j'ai eu avec votre Service Commercial en particulier avec Mesdames Caroline et Aurélie.
Bien que légèrement supérieur à certains de vos conccurents directs, votre tarif,  proportionnel à vos garanties en cas de sinistre, me convient tout à fait.</t>
  </si>
  <si>
    <t>mrbrunet69100-54738</t>
  </si>
  <si>
    <t xml:space="preserve">J'ai été victime d'un accident avec une personne en tort sur tout les points malheureusement il etait en défaut de permis du coup il a nié les faits sur le constat. Quand je déclare les faits à mon assureur m'explique que le procès verbale rédiger par la police sera nécessaire et justement ce procès joue en ma faveur totalement. 
Aujourdhui je me retrouve avec un assureur qui veut m'indemniser à 50% prétextant que je suis responsable à moitié quand il se réfère au constant alors que je stipule bien dans le constat qu'il nie les faits et que le PV le prouvera. De surcroît une conseillère au téléphone audieuse manque de professionnalisme qui me dis à ma première phrase ne vous énerver pas!!!! 
Je vais pas en rester La!! </t>
  </si>
  <si>
    <t>brigitte-137769</t>
  </si>
  <si>
    <t>Merci à Ichraq qui a répondu rapidement à mes questions. J ai reçu un très bon acceuil de sa part. Patiente, gentille, à l écoute j ai vraiment été enchanté de  notre conversation téléphonique. Mervi</t>
  </si>
  <si>
    <t>rene-88222</t>
  </si>
  <si>
    <t>toujours en attente des reponses aux mails envoyer sur espace client depuis fevrier neoliane  a fuir mutuelle pas serieuse je voudrai resilier mon contrat mais pas possible avant decembre appel tel.injoigniable</t>
  </si>
  <si>
    <t>dragan-t-139118</t>
  </si>
  <si>
    <t>Je suis déjà assuré avec mon bateau et le service est super. J'espère que ça sera le même pour mon scooter. Toujours à l'écoute et les conseillers bien informés. Je conseille April assurance à tous.</t>
  </si>
  <si>
    <t>ouria-l-107180</t>
  </si>
  <si>
    <t>je ne plus satisfaite de vos services  .
accueil téléphonique peu agréable, d'une personne à une autre ce sont jamais les mêmes discours.
je pense  avoir tout dis.</t>
  </si>
  <si>
    <t>titi-57984</t>
  </si>
  <si>
    <t>n'ayant pas eu besoin de leur service a ce jour je ne peu donner d'avis</t>
  </si>
  <si>
    <t>albert-58228</t>
  </si>
  <si>
    <t>très déçu de leur réponse augmentation de 25% sur mon contrat habitation , je n'ai déclaré aucun sinistre depuis mon adhésion , je pense à une erreur , non , c'est normal , ce n'est pas nous qui fixons les barèmes ?
je veux bien accepter une augmentation de 2 ou 3 % 
mais pas 25 %   explication : nous avons eu beaucoup de sinistres déclarés cette année , ce n'est pas nous qui fixons les barèmes ?   heu ...........  j'attends toujours .........</t>
  </si>
  <si>
    <t>helene-c-130242</t>
  </si>
  <si>
    <t>bien prix service internet ont verra si il sinistre y à lieu, domage quon ne puisse pas contacter une personne au telephone, pour nous aiguiller sur le devis.</t>
  </si>
  <si>
    <t>daniele-99679</t>
  </si>
  <si>
    <t xml:space="preserve">Attention ! à fuir immédiatement =&gt; pas d'interlocuteur joignable =&gt; pas de TIERS PAYANT ???? on marche sur la Lune !
A FUIR ! 
Voilà une semaine que j'essaie de joindre une personne sans succès !
Pas de Tiers Payant pour cette mutuelle ...fuyez ....loin très loin ... </t>
  </si>
  <si>
    <t>harper-s-134111</t>
  </si>
  <si>
    <t>Commercial à l'écoute de mes demandes et proactif pour conseiller sur les caractéristiques du véhicule, tarif attractif pour des garanties convenables, souscription simple et rapide!</t>
  </si>
  <si>
    <t>batista938-109836</t>
  </si>
  <si>
    <t xml:space="preserve">franchement c'est pas sérieux j'ai perdu mon pere 
en 2019 aucun respect de leur part il me réclame des pièces limite impossible à avoir 
et à chaque envoi il me réclame une autre pièce a ce jour ce n'est pas  régler 
ya n vrais harcèlement moral mais aucune solution pour moi je sais plus quoi faire  
 </t>
  </si>
  <si>
    <t>hoop-54171</t>
  </si>
  <si>
    <t xml:space="preserve">Bonjour,
J'ai subi un dégât des eaux fin septembre. l'expert de chez texa me demandait un complément d'information et justificatifs concernant mes électroménagers touchés. J'ai été indemnisée d'une première partie et envoyé les justificatifs manquants le 22/10 à TEXA après le passage du réparateur. Le cabinet texa fait silence radio malgré mes multiples relances depuis la transmission des justificatifs. Quant à SOGESSUR complétement impossible de les avoir au téléphone. J'ai appelé des dizaines de fois , au bout un serveur vocal qui me dit que tous les conseillers sont en ligne et de renouveler mon appel. C'est inadmissible, cela fai 3 semaines que je tourne en rond  </t>
  </si>
  <si>
    <t>cedric-133244</t>
  </si>
  <si>
    <t xml:space="preserve">Bonjour à Tous
Un résumé de 19 mois de problèmes avec la MAIF.
Cela faisait 30 ans que j'étais chez eux.
** Décembre 2019 / sinistre /CLIO 2. (petite tempête qui inonde ma CLIO)
** Expertise en février 2020 (2 mois pour expertiser)
** Devis réparation expert : 335€. (février 2020)
** J'alerte la MAIF sur le fait que RENAULT (par connaissance) voit plus de 1200€ de réparations
** Facture finale payée par la MAIF : 1088€. (réparation FIN JUILLET 2020, 8 mois après le sinistre)
** Pourquoi MAIF accepte le passage de 335€ à 1088€ : l'Expert à modifié les dates car CLIO épave à 800€ / réparation finale 1088€ 
** Hors véhicule épave à 800€ mais la MAIF n'en a pas tenue compte. (préférant me proposer au départ 90€ pour ma CLIO).
** Modifications des dates expertises : reconnu par Médiateur des assurances, 7 mois de médiation au lieu de 3 mois, la MAIF n'a pas fourni toutes pièces du dossier, dont la valeur épave de 800€
** La MAIF a réglé la facture plus de 3 fois le devis sans même voir que le réparateur avait fait une fausse facture
** J'ai du récupérer ma CLIO non réparée et épave ! 
** Récupéré avec nouveau sinistre : les phares avant, durant les 8 mois de stockage au soleil ont brulés / reconnu par un nouvel expert / mais la MAIF n'a pas voulu indemniser
** Sept. 2020 J'ai demandé à la MAIF d'arrêter mon assurance car CLIO épave / sur cales / sans roues / sans batterie / sans carburant / sur terrain clos et privé / REFUS DE LA MAIF alors que obligatoire de stopper (code des assurances)
** J'ai donc payé mon assurance de sept.2020 à avril 2021
** Lorsque la MAIF a reconnu son erreur (assurance sur épave) en AVRIL 2021 / elle a stoppé l'assurance et demandée le remboursement / j'ai touché 4.67€ pour 8 mois d'assurance demandé à tors
** Malgré mes relances, la MAIF ne me rembourse pas les 8 mois de leur erreur
** Un dame de MAIF responsable du dossier s'oppose à toute réouverture du dossier, pour en comprendre les problèmes
** Un responsable de délégation MAIF qui me dit être juste commercial, ne pas vouloir m'aider et  critique les concurrents en multipliant la discrimination agressive
** Il faut se rendre à l'évidence, pour moi la MAIF est certainement devenue la PIRE DES ASSURANCES
** Départ pour la concurrence, beaucoup mieux assuré et 20% moins cher
</t>
  </si>
  <si>
    <t>jacquement-m-112181</t>
  </si>
  <si>
    <t>Je suis très satisfaite des services de votre organisme. Mon interlocuteur premier a été très pro. Ayant pris ma décision le lendemain mon autre interlocutrice fut aussi très pro et rapide. Merci à toute l'équipe.</t>
  </si>
  <si>
    <t>dj-60495</t>
  </si>
  <si>
    <t xml:space="preserve">Je viens à peine de souscrire à une assurance auto et premier problème.  En effet, j'ai fait un devis en ligne et trouvé que le montant de la cotisation était attractif, tout en sachant que celui-ci allait certainement changé au moment de la souscription (à la hausse). Lors de l'acquisition du véhicule, j'appelle direct assurance et la conseillère me pose toutes les questions dont elle a besoin, je lui répond clairement et me confirme mes dires comme une pro,  à savoir si elle a bien entendu.
Je souscris, reçois l'échéancier, satisfaite de celui-ci,  je signe le contrat électronique.
1 semaine plus tard je reçois un nouvel échéancier avec une différence de 500e,  à la hausse bien sûr. Surprise, j'appelle direct assurance et le conseiller m'annonce que "c'est normal" parce la conseillère aurait mis que j'ai obtenu mon permis en 2003 alors que celui-ci a été obtenu en 2016 donc jeune conducteur et essaye de me faire un reproche en disant que j'aurais dû mettre sur le devis qu'ils ont reçu la bonne date d'obtention du permis. Entre 2003 et 2016 il y a de la marge et en aucun cas je n'aurais mis cette date, pour quelle raison.. Sérieux ?
Du coup, pour une première relation sa démarre mal hein, je ne pense pas recommander cette assurance à mes amis au pire je leur expliquerai d'abord mon entrée en relation avec eux !! </t>
  </si>
  <si>
    <t>chichine-79310</t>
  </si>
  <si>
    <t>Locataires on a subi un dégât des eaux à cause d'une fuite sur canalisations encastrées. Suite à recherche de fuite, c'était au propriétaire de faire les réparations (nouvelle convention de 2018 pour les DDE en maison individuelle). Le propriétaire menaçait de faire une retenue pour remise en état lors de notre départ. J'en ai informé la gestionnaire qui a contacté directement le propriétaire. Résultat: problème résolu ! Merci groupama</t>
  </si>
  <si>
    <t>med-130141</t>
  </si>
  <si>
    <t xml:space="preserve">Ayant eu besoin de leurs services suite à un accident la vie, j'ai été très content de trouver oreille attentive et compréhensive.
Du coup, le dossier a bien été traité et j'ai pu soufflé.
Merci encore </t>
  </si>
  <si>
    <t>elisabeth-r-112491</t>
  </si>
  <si>
    <t>nous sommes entièrement satisfait de vos services.
les tarifs nous conviennent.
correspondance par mail au top
Rien de plus à formuler.
bonne journée.</t>
  </si>
  <si>
    <t>martin-borret-f-122295</t>
  </si>
  <si>
    <t>très bien pour le moment et je suis satisfait et dans ce cas certainement un autre véhicule à assurer chez vous.
bien cordialement en vous souhaitant une bonne journée</t>
  </si>
  <si>
    <t>cisco-76948</t>
  </si>
  <si>
    <t>En cas de divorce c'est la cata!!!
Les contrats sont créés aux noms d'une seule personne (le fonctionnaire) et le conjoint est juste un "sous-client". 
Apres une procédure de divorce houleuse, mon ex m'a simplement effacé des contrats et la GMF me refuse la délivrance d'un relevé d'information sans son autorisation (ce qu'elle refuse évidemment)... un vrai cauchemar! 
Et pourtant j'étais désigné comme conducteur principal du véhicule.</t>
  </si>
  <si>
    <t>lzr-yoyo-86944</t>
  </si>
  <si>
    <t>Voilà plusieurs moi que je suis assuré chez eux . Je viens de changer de véhicule alors je demande un transfert d'assurance et on me répond que c'est impossible etc... Alors qu'il est bien indiqué sur le site qu'ils font des avenants . En plus de ça je n'ai jamais reçu la carte verte et cela fait plusieurs mois que je suis chez eux . Un client de perdu et direction tribunal.</t>
  </si>
  <si>
    <t>lea-z-129382</t>
  </si>
  <si>
    <t>Je suis satisfaite des prix, c'est assez simple a comprendre et a remplir. Rapide et efficace, bonne compréhension des directives à suivre, je recommande</t>
  </si>
  <si>
    <t>morgui03*-102766</t>
  </si>
  <si>
    <t>Je n'avais pas eu de soucis les années passées pour la sur surcomplémentaire. Là, impossible de les joindre depuis 1 semaine.  Pas de réponses au  téléphone, on a beau sélectionner l'option qu'ils nous rappellent, que dalle. Pas de réponse mail pour savoir si ils ont bien reçu ma demande de remboursement. Vu les commentaires j'ai peur.</t>
  </si>
  <si>
    <t>stephane-p-132148</t>
  </si>
  <si>
    <t xml:space="preserve">Les différentes formules et les prix sont intéressants.
La possibilité de souscrire pour un véhicule de collection.
La simplicité de souscrire à distance.
</t>
  </si>
  <si>
    <t>egloff-o-110673</t>
  </si>
  <si>
    <t>Imposer la signature d'un mandat de prélèvement alors qu'on paye par CB est un abus, cela relève d'une collecte d'information dont vous n'avez pas à avoir connaissance. Le mandat sera révoqué dès son enregistrement par la banque.</t>
  </si>
  <si>
    <t>josiane-blanquier-102699</t>
  </si>
  <si>
    <t xml:space="preserve">En cas de sinistre. Pas de suivi
Plusieurs interlocuteurs. Ne rappellent pas. Cela fait 3 semaines que l'on attend une validation pour le remplacement d'une glace toit ouvrant.  
Malheureusement ce n'est pas un cas unique puisque cela a mis 7 mois pour être remboursé pour le remplacement d'un rétroviseur.  Je précise que je suis assuré tous risques. </t>
  </si>
  <si>
    <t>pirlote-71448</t>
  </si>
  <si>
    <t>Service client réclamations incompétent soit ils ne savent pas lire soit il font exprès de ne pas comprendre, si vous posez la question "votre intervention est-elle légale" il est impossible de recevoir une réponse après 2 demandes, que cache cette non réponse????</t>
  </si>
  <si>
    <t>raillard-l-116908</t>
  </si>
  <si>
    <t xml:space="preserve">Je suis satisfaite de ce service efficace. 
Signature rapide et facile, après avoir parcouru les documents à signer. La réception du mot de passe a été efficace </t>
  </si>
  <si>
    <t>g-94315</t>
  </si>
  <si>
    <t>Ok a voirnpar là suite .... je sais rien on verra bien. C est les moins cher et avec une option en plus sont chères. 10€ par mois pour un véhicule de prêt, et une assurance 0km</t>
  </si>
  <si>
    <t>kamoulini-71991</t>
  </si>
  <si>
    <t>J'ai souscrit à un contrat le 12 décembre, à ce jour je n'ai toujours pas de carte mutuelle et la mutuelle ne s'est pas encore connecté à mon compte améli,je suis obligé d'avancer l'argent à chaque fois je suis fatigué de relancer à chaque fois sans jamais de réponse ni par mail ni par téléphone, la meilleur c'est que la conseillère me dit que j'allais payé 17,53 euros et à ma surprise c'est 22,25 euros qui sont prélevé je regrette d'avoir pris harmonie,  réfléchissez  avant de s'engager .</t>
  </si>
  <si>
    <t>cassou-67699</t>
  </si>
  <si>
    <t>ils ont  refusé de payer mes dommages suite a accident grave, alors que j'avais souscrit la corporel conducteur. soit disant parce que c'était en trajet travail, mais j'étais assuré trajet travail/loisir</t>
  </si>
  <si>
    <t>camara-a-133238</t>
  </si>
  <si>
    <t>je suis satisfait pour la rapidité d'exécution de ma demande. Le tarif me semble un peu chère, mais pour le besoin ça reste acceptable. J'attends la suite...</t>
  </si>
  <si>
    <t>julie-w-130692</t>
  </si>
  <si>
    <t>J'ai adoré payer mon assurance Auto mobile grâce à direct assurance. Le site est simple d'utilisation, les prix sont standards, bref c'est vachement bien.</t>
  </si>
  <si>
    <t>philippe-s-105847</t>
  </si>
  <si>
    <t>Très satisfait pour la rapidité.
Je suis très surpris d'avoir pu souscrire ce contrat en ligne en quelques minutes.
J'espère que Direct Assurances respectera tout ce qui est écrit dans le contrat.</t>
  </si>
  <si>
    <t>Abominable.  Ne lisez pas les messages positifs ci-dessous, c'est Santiane qui les écrit. Suivi client nul, remboursement bancal. A FUIR !!!!</t>
  </si>
  <si>
    <t>jeromel-62665</t>
  </si>
  <si>
    <t>Bonjour. Après quelques mois paisibles, Direct Assurance m'a prélevé un montant énorme sans aucune explication. Après bon nombre de discussions téléphoniques infructueuses, voire inutiles, j'ai finalement du opposer leurs prélèvements. 
Cela n'a rien changé. Nous avons donc du écrire un recommandé pour essayer de discuter avec le siège. Le monsieur en charge de notre dossier a répondu favorablement, cependant les actions ensuite menées étaient loin de ce qui avait été promis par téléphone. Après de nombreux mois de bataille, j'ai finalement payer pour voir mes contrats résiliés. Impossible de joindre le siège autre que par courrier. Très déçu, cela m'a coûté très cher, et aujourd'hui je peine même à récupérer mon relevé d'information.</t>
  </si>
  <si>
    <t>raf69-88415</t>
  </si>
  <si>
    <t xml:space="preserve">bonjour en accident depuis le 29-08-2019 le calvaire continue malgré ma persévérance et ma bonne fois  entre les délais administratif ,l attente au telephone le balotage entre les services....
début fevrier je reçois un paiement de 2 mensualité je me suis dit enfin le bout du tunnel...début mars n ayant rien reçue je les appel et la on me dit que les paiment sont bloqué depuis le 30 janvier.. et que je vais recevoir un courrier dans 3,4 jours pour rencontré un expert ? de bonne fois je me dit ok je recois le courrier et la je vois la date du 3 mai.. pour un rdv.... j appel april et la demande un responsable qu on ne me passe pas et me dit qu il va me rappeler rapidement ....  j attend toujours :p
comment donné un avis sur un traumatisme 3 mois apres...? je vais du kiné 3 fois par semaine  (opération de la main droite réduction de la 1ere rangé de carpe et scaphoïde opération assez lourde  je suis droitier )
 j espere que ma situation vs éclairera sur cette assurance </t>
  </si>
  <si>
    <t>jean-pierre--p-116310</t>
  </si>
  <si>
    <t>tres satisfait de vos tarifs et votre amabilite que se soit tel ou par message bien cordialement mr mme pouchet jean pierre 
 le mas blanc 15 rue de la valmanya  le boulou 66160</t>
  </si>
  <si>
    <t>sirib-76786</t>
  </si>
  <si>
    <t>Dommage que je ne puisse noter 0</t>
  </si>
  <si>
    <t>franck-l-105511</t>
  </si>
  <si>
    <t xml:space="preserve">Meilleure proposition d'assurance rapport options /prix pour une auto haut de gamme. 
Je suis en bonus 50%, pas de sinistre depuis 5 ans au moins.
Reste à voir la qualité de service en cas de sinistre !
</t>
  </si>
  <si>
    <t>ludo22350-95665</t>
  </si>
  <si>
    <t>Si je pouvais mettre 0, je mettrais 0, augmentation de ma cotisation alors que j'ai eu aucun sinistres !!! Et pour la résiliation... ils récupèrent tout ce qu'ils ont à récupérer !!! Entre la souscription et la résiliation, 3 versions différentes. Merci pour votre incompétence !!!</t>
  </si>
  <si>
    <t>ll-93787</t>
  </si>
  <si>
    <t>Le prix annuel est plus cher en passant pas mon espace client avec l'offre multidays qu'en passant par le site les furets.com avec les mêmes garanties.</t>
  </si>
  <si>
    <t>amal-104511</t>
  </si>
  <si>
    <t>Tu es assuré chez la banque populaire rive de Paris. Suite à de sinistre dans mon commerce toujours pas indemnisés depuis plusieurs mois et surtout il cherche des prétextes pour ne pas payer malgré que je fournis toutes les garanties attention et ne sont pas du tout fiable</t>
  </si>
  <si>
    <t>ns-122350</t>
  </si>
  <si>
    <t>L'assurance Auto Allianz est à éviter. Personnel incompétent, désagréable, ne voulant pas examiner mes preuves de non responsabilité à 100% suite à un accident avec ma voiture malgré une vidéo et des arrêts sur images extraits de ma dashcam, lesquels sont irréfutables. Aussi j'ai mentionné un article du code de la route dont ils ne veulent absolument pas entendre parler (l'article R415-1) qui aurait permis une non responsabilité à 100% mais 1 responsabilité à 50% au minimum si ils avaient pris la peine de le lire. J'ai formulé ma demande au service réclamation qui me balade. J'ai le numéro 978023 qui s'est transformé en 20215001726. Je met 0 sur 20 à cette assurance qui a préféré payer 6000 euros pour réparer ma voiture et celle de mon adversaire plutôt que de payer 3000 Euros en nous déclarant moi et mon fameux adversaire responsables à 50%.  Je leur ai apporté les preuves sur un plateau d'argent mais ils ne veulent rien entendre. Entêtement ou incompétence ou les 2 à la fois ?
En plus pour couronner le tout, un des membres du personnel m'a conseillé de retourner à l'école et à demander ma résiliation parce que j'ai osé les contredire sur ma mise en cause de ma responsabilité. Est-ce une façon de traiter les clients? Cette assurance est à fuir. Il vaut mieux payer plus cher et aller assurer son auto ailleurs.</t>
  </si>
  <si>
    <t>caro-138661</t>
  </si>
  <si>
    <t>Une accroché par le prix a la souscription et doucement, a coup de 5 a 10,% d augmentation par an les prix sont au double de ceux du marché....elle est belle la fidélité..bien récompensée au bout de 12 ans on se sent un peu abusé</t>
  </si>
  <si>
    <t>nr-96801</t>
  </si>
  <si>
    <t xml:space="preserve">Responsabilité civile 
Mon fils porte des prothèses amovibles en orthodontie. Il peut les enlever, quand il veut.
Nous avons reçu un couple d’amis, avec leur chiot.
Cette petite bête est entré dans la chambre de mon fils est à mâchouillé les prothèses. Elles sont bien sûr mortes !!!
Cela fait 20 mois, que je suis sur le dossier avec échanges de documents et mails, d’appels téléphoniques ect ect ...
Pour que la Macif qui est mon assureur me dit  que il n’y aura pas de recours possible étant donné que la CPAM et MA mutuelle ont remboursé une première fois les prothèses, c’est normale puisque ce sont des soins d’orthodontie. Ils sont là pour alléger les frais et là encore c’est moi qui paye.
Du coup, On refait faire les prothèses et je perds presque 500euros, puisque c’est au nombre de trimestre 
C’est une compagnie d’assurance que je ne recommande absolument pas 
Même quand on est pas fautif, il ne font pas le nécessaire pour constituer des dossiers 
</t>
  </si>
  <si>
    <t>kenza-d-137572</t>
  </si>
  <si>
    <t>Je suis satisfaite du suivie du dossier pour la souscription et du tarif qui est raisonnable pour assurer la moto. La souscription en ligne est rapide</t>
  </si>
  <si>
    <t>mimi40-91809</t>
  </si>
  <si>
    <t>J'ai voulu changer de voiture donc modifier mon contrat en cours à la GMF dont je suis sociétaire depuis 40 ans au moins.Il faut préciser qu'il s'agit d'un véhicule de même catégorie. Proposition de plus de 50% de ma cotisation actuelle. C'est alors que je m'aperçois que l'on me force la main en ajoutant 2 contrats :un  juridique et un accidents de la vie privée en avançant des arguments d'extrême nécessité sinon d'obligation....vente forcée quoi !!!!!</t>
  </si>
  <si>
    <t>bidule-129390</t>
  </si>
  <si>
    <t>Emeline:aimable compétente et très efficace rien à redire.pour le moment je n'ai aucune critique à formuler espérons que cela dure le plus longtemps possible</t>
  </si>
  <si>
    <t>romain--b-124653</t>
  </si>
  <si>
    <t>Je suis satisfait, car le site est fluide et intituif. J'ai pu m'assurer rapidement. Le seul problème notable c'est que l'on ne m'a pas proposé un paiement mensuel</t>
  </si>
  <si>
    <t>melanie83210-75197</t>
  </si>
  <si>
    <t xml:space="preserve">Il y a 10 mois, accident de voiture  avec délit de fuite de la personne ( qui a fait un contre sens) .  Nous avons retrouvé  la personne.  Ma voiture est économiquement  non réparable, carte grise  bloquée.   La macif  ne s'occupe pas de notre dossier, aucune  indemnisation. 
  </t>
  </si>
  <si>
    <t>nittis-l-114226</t>
  </si>
  <si>
    <t>Dans l'attente de voir le service apporté lors d'un sinistre. Après tout c'est pour cela qu'on paye. Un peu de texte pour mettre des caractères c'est important.</t>
  </si>
  <si>
    <t>33didinedu33750-75401</t>
  </si>
  <si>
    <t>Je tiens à remercier particulièrement Erika de m'avoir aidée à résoudre mon problème, je revient vers vous l'année prochaine à ma résiliation de mon contrat assurance mutuel actuel.</t>
  </si>
  <si>
    <t>rouveloup-117449</t>
  </si>
  <si>
    <t>Je n'ai eu aucun problème avec cette assurance au cours des 10 dernières années.
J'ai seulement déploré récemment qu'elle cède la gestion à Europe Assistance</t>
  </si>
  <si>
    <t>fred-faucheux-99272</t>
  </si>
  <si>
    <t>Tout se passait très bien après 1 an d'assurance chez L'Olivier. Je payais 464€/an en formule tout risque
J'ai eu un sinistre non responsable. Choc par l'arrière donc reconnu comme tel par l'assurance. A la date anniversaire du contrat j'ai eu la désagréable surprise de voir le montant de mon assurance doubler soit 901€/an.
Je contacte l'assurance qui me dit que c'est comme ça chez l'Olivier : tout sinistre responsable ou non responsable impacte le tarif annuel. C'est à dire que l'Olivier ne paye rien par rapport au sinistre puisque non responsable mais en plus récupère plus d'argent sur le dos de son client "non responsable". En fait chez L'Olivier, vous payez une assurance qui vous donne juste le droit de conduire mais surtout il ne faut pas l'utiliser.
Vous vous ferez votre propre analyse de mon expérience. J'ai eu mon permis en 87, et jamais d'accident responsable.</t>
  </si>
  <si>
    <t>alexvast35-65798</t>
  </si>
  <si>
    <t>Voilà je suis content du service client, mais je trouve payer un peu chère  j’ai appeler pour prévenir que j’avais trouvé moin chère ailleurs mais vous n’avez pas pu vous aligner, c’est Dommage j’hesite Donc à partir vers un autre assureur c’est quand même dommage sachant que j’ai payé 125 euros mon assurance chez vous tout les mois</t>
  </si>
  <si>
    <t>sylvain-h-126956</t>
  </si>
  <si>
    <t>Je suis satisfait, j'espère ne pas être déçu des garanties en cas de sinistre.
La saisie du dossier est simple et pratique
Je recommanderais probablement Directassurance en cas de besoin</t>
  </si>
  <si>
    <t>suziev-98268</t>
  </si>
  <si>
    <t>Catastrophique. Un soucis avec la mutuelle et personne pour répondre au téléphone. Impossible non plus de les contacter par mail. C'est inadmissible. Comment fait on quand on en a besoin ???</t>
  </si>
  <si>
    <t>assur1-138551</t>
  </si>
  <si>
    <t>Contrat habitation résilié par la MATMUT suite à un épisode de grêle qui a endommagé notre habitation et malheureusement, une tempête 1 mois plus tard qui a également causé des dégâts! Deux sinistres dont nous ne sommes PAS responsables!
Les valeurs et engagements de la MATMUT (visibles sur leur site web) = "LA MATMUT, UNE ENTREPRISE PAS COMME LES AUTRES... SOLIDARITÉ, Parce que la Matmut porte dans ses gènes la solidarité". 
Donc effectivement suite à une situation climatique difficile sur notre région cette année, la MATMUT est "solidaire" et résilie notre contrat. 
Entreprise citoyenne? 
Je vous laisse en juger et faire votre choix pour votre prochaine assurance</t>
  </si>
  <si>
    <t>louise-66162</t>
  </si>
  <si>
    <t>La maaf à résilié mon contrat car 2 petits sinistres et une panne en un an et demi alors que je suis chez eux depuis 4 ans et je n'ai jamais eu de problème . A se demander pourquoi on est assurés.Le conseiller a sousentendu que le fait de ne pas avoir d'autres produits chez eux a été un argument supplémentaire. C'est assez intéressant... quelle bande d'incompétents.
Je ferai en sorte de vous faire la pub que vous méritez. Et d'inciter ma famille a résilier tout contrat de toute sorte détenu à la maaf.
Bien cordialement.</t>
  </si>
  <si>
    <t>titoanne-58607</t>
  </si>
  <si>
    <t>bonjour, j'ai eu un mélanome stade 4 qui m'a laissé de lourdes séquelles sur mes bras.Au bout de 3 ans on m'a mis en invalidité à 100 pour cent dans ma catégorie socio professionnelle.Sauf cardif qui m'a mis à -33 pour cent aprés passage chez un expert qui m'a dit que l'assurance voulez savoir : est elle capable de gagner encore des sous J'ai été complètement culpabilisé ce qui m'a fait pleurer et j'ai vécu cette expertise difficilement car j'ai senti de suite que j'avais perdu.J'attend mon rapport d'expertise mais malheureusement la catégorie invalidité 2 et remboursement de pret ne font pas bon ménage puisque vous avez perdu d'avance c'est le médecin de l'assurance qui met le taux qu'il veut. Alors messieurs les assureurs stipuler dans vos contrats que vous ne payerez pas les invalidités 2 au lieu de nous faire passer devant des experts car quand on a eu un cancer comme moi on vient de passer 3 ans à se battre dans des hopitaux et vous nous faites miroiter quelque chose qui est perdu d'avance.Vous devriez avoir honte!!!</t>
  </si>
  <si>
    <t>gmffy-71892</t>
  </si>
  <si>
    <t>nul de chez nul  ils ont une tresorie a gérer moins ils t en rendent plus ils sont contents ils ont toutes les techniques meme leur propre association qui se dit de ton coté et qui est juste la pour vous faire attendre un peu plus tranquillement plus d'an de 2 ans d'attente attention il faut les relancer autrement vous avez tout perdu avec lettre ar on peut meme se demander ci c est vraiement une assurance</t>
  </si>
  <si>
    <t>laurent-k-109567</t>
  </si>
  <si>
    <t xml:space="preserve">les prix ne font que grimper , ce qui m'insiste a vous quitter.
le service clientèle ne répond pas a mes questions et les personnes au téléphone ne sont , apriori , pas la pour nous aider </t>
  </si>
  <si>
    <t>arsene87-89226</t>
  </si>
  <si>
    <t>Voilà une mutuelle qui arrive à allier garanties médiocre et tarif élevée. Je ne pensais pas sans l'avoir vécu qu'on pouvait cumuler autant de lenteur administrative, de perte de document, d'erreur de remboursement , dans une seule entreprise .</t>
  </si>
  <si>
    <t>sphinx94-76406</t>
  </si>
  <si>
    <t>Adhérent depuis 01/01/2020,pour l'instant je peux pas juger,mais j'ai un problème je n'arrive pas à ouvrir l'application April sur mon mobile et tous les service appeler ne peux pas m'aider,et je commence par être déçu et je n'ai jamais reçu de code QR pour m'identifier.</t>
  </si>
  <si>
    <t>anass-e-134961</t>
  </si>
  <si>
    <t xml:space="preserve"> Très content de l'aimabilité du conseiller DirectAssurance par téléphone. 
Je vais recommander 'DirectAssurance à tous mes proches.
Etant un jeune conducteur je peux profiter de l'assurance connectée.
Merci</t>
  </si>
  <si>
    <t>ana-d-106253</t>
  </si>
  <si>
    <t>Je suis satisfaite des prix car pour le moment, direct assurance est l'assurance la plus raisonnable pour mon véhicule.  J'ai eu de la chance de pouvoir souscrire au contrat avec Mariam qui a été très professionnelle et patiente (je lis chaque phrase et pose beaucoup de question).  Je ne suis pas sentie oppressée vis à vis des offres, nous pouvons prendre notre temps pour réfléchir.</t>
  </si>
  <si>
    <t>shania-132032</t>
  </si>
  <si>
    <t>Je me suis connectée pour la 1 ère fois aujourd'hui, je suis chez cet assureur depuis cette année. 
J'ai eu un Monsieur très professionnel, patient et très aimable. 
Comme il s'agit de ma 1 ère demande je verrai par la suite. 
Mais très bon accueil j'apprécie</t>
  </si>
  <si>
    <t>ambs-d-114138</t>
  </si>
  <si>
    <t>Je suis satisfait des renseignements téléphoniques. Conseillère très aimable et patiente.  Démarches faciles et rapides à réaliser. Tarifs corrects.</t>
  </si>
  <si>
    <t>gami-61526</t>
  </si>
  <si>
    <t>Bonjour moi aussi je suis assuré chez MAAF  de puis 2016 j'ai 2 voiture chez eux plus assurance scolaire 
J'ai  des copain il sont assurée chez MAAF grâce à moi
La ça fait 15 jour  m'arrive un accident non responsable  tout l'avant + côté droite complet mon assurance m'envoyer un Expert qui travaille auto expertise Cholet
J'ai ramène mon vehicule au garage l'expert passé après j'ai contacté le Mr expert pour voir mon dossier lui il m'a répondu votre voiture vous avez touché avec un poutou et des coup des pied en plus de ça en vien de faire la peinture complet plus en à changé le pare choc avant neuf
Le Grand Expert il voulait pas prendre tout en charge ilbma dit que je vais réparé le pare choc arrière et rétroviseurs + la jante mes ma voiture tout l'avant et côté droit 
J'ai même le constat
La je vais faire contre expertise je vais payé 600€ de ma poche et en plus ma voiture assuré tout risque 
J'ai contacté mon assurance MAAF  il m'a dit nous en repare ce qui écrire sur le rapport de l'expert 
Prochainement je Vais faire un vidéo de ma voiture complet et je vais le transmettre sur FACEBOOK  ET SUR  AUTRE SITE 
QUE MAAF ASSURANCES AVEC LEUR PUBLICITÉ QUE DES MONSAGE POUR RETIRÉ LES CLIENT
MAAF C'EST NUL 
Avant j'étais chez Axa assurance et chez AGF c'est les meilleurs</t>
  </si>
  <si>
    <t>pepette59-56445</t>
  </si>
  <si>
    <t>Comment se fait il que vous ayez en votre possession les numéros de compte de vos potentiels clients avant même de les avoir appeler afin de les embobiner pour adhérer à votre assurance santé? 
Je compte bien porter plainte!</t>
  </si>
  <si>
    <t>fremont-n-133164</t>
  </si>
  <si>
    <t>-Très bonne réactivité. 
- Clarté dans les explications.
- Simplicité pour finaliser le contrat.
- Prix du contrat 
très attractif. 
- Facilité pour finaliser le contrat.</t>
  </si>
  <si>
    <t>poublan-r-127505</t>
  </si>
  <si>
    <t>Pour un service en ligne, je m'attendais à recevoir plus rapidement les emails de confirmation de création de compte, documents temporaires (carte grise etc)... surtout quand on voit que la confirmation quant à elle, est passée rapidement.
Le site présente quelques dysfonctionnements au niveau de l'authentification, la session est créée, mais on se retrouve à s'identifier à multiple reprise...
A mon humble avis, le standard ouvre à 9h, je regrette un service avec une fourchette plus large.</t>
  </si>
  <si>
    <t>piroulet-79142</t>
  </si>
  <si>
    <t xml:space="preserve">Beaucoup trop d'inertie.
Contrat effectif  depuis fin juillet et toujours pas de code d'accès malgré les réclamations .
Le contrat est revenu par courrier au bout d'un mois.
</t>
  </si>
  <si>
    <t>manfran-61375</t>
  </si>
  <si>
    <t xml:space="preserve">Je suis indirectement chez eux par le biais de ma banque pour une assurance vie et je constat cette semaine une perte de 2000 € la cause des marche sont pas au beau fixe, mais lorsque les marchés vont bien c'est par dizaine ou éventuellement des centaines de temps a autres que mon compte remonte donc de faux espoirs sur le long terme. C'est pas la première fois. a vous de voir mais je pense que le petit paye pour les gros.
Pour les services client et qualité des garanties j'ai mis 2 étoiles mais je ne traite pas avec eux directement. 
 </t>
  </si>
  <si>
    <t>15 juillet 2018 suite à une expérience en juillet 2018</t>
  </si>
  <si>
    <t>metm-65503</t>
  </si>
  <si>
    <t>Mutuelle d'Assurance Chère Injoignable F (si vous trouvez un mot commençant par F synonyme de  désagréable, je prends !! )</t>
  </si>
  <si>
    <t>lotfi-d-109938</t>
  </si>
  <si>
    <t xml:space="preserve">Je suis satisfais des prix et services d’april moto et je recommande cette assurance pour tout conducteur de deux roues
Bon pour accord acquis de droit lu et approuvé nul si découvert </t>
  </si>
  <si>
    <t>ki021876-87046</t>
  </si>
  <si>
    <t xml:space="preserve">A FUIR ABSOLUMENT !!!!
J'ai eu un affaissement de terrain suite à l'épisode de sécheresse de 2018. Plusieurs personnes de la villes ont eu ce phénomène qui a été reconnu en catastrophe naturelle par l'état. J'ai des fissures latérales au niveau de la jonction du terrain avec les murs de ma maison. Après un long moment pour me réppondre et demander un expert, l 'Expertise a été réalisée en 10mn montre en mains par l'expert de la MATMUT concluant, sans faire d'analyse de sol, à un défaut de fabrication de la maison (problème de remblais) alors que la maison a plus de 30 ans et que jusqu'ici il n'y a jamais eu de problèmes. 
Refus d'indemnisation de la part de la MATMUT. 
Contre expertise de ma part, qui conclu au fait que la cause probable est la sécheresse car un problème de remblais se manifeste rapidement après la construction dans les 6 mois à 1 an et pas 30 ans après!
Je cherche à collecter des témoignages de personnes ayant la même expérience avec la MATMUT car il semblerait que cette compagnie fasse la sourde oreille face aux demandes légitimes de ses clients . 
Le processus semble bien organisé pour ne pas indemniser les clients . Nous sommes déjà plusieurs et voulons médiatiser cette affaire . </t>
  </si>
  <si>
    <t>inkbal-dine-n-125964</t>
  </si>
  <si>
    <t>Je suis très satisfait du service 
je recommande fortement leur service, rapide et efficace 
le prix est abordable par rapport à la plus part des assurance à Mayotte</t>
  </si>
  <si>
    <t>yazanouu-60125</t>
  </si>
  <si>
    <t>je suis tres satisfaite du service ... conseillère tres sympa qui prends son temps a m'expliquer les pourcentage et a comparer d'une manière concrète et réels</t>
  </si>
  <si>
    <t>tls-80168</t>
  </si>
  <si>
    <t>interlocutrices incompétentes au 1er problème on découvre qu'ils ne servent à rien tout doit être fait par le client</t>
  </si>
  <si>
    <t>genevieve-92569</t>
  </si>
  <si>
    <t xml:space="preserve">Je suis bénéficiaire avec mes frères d'une assurance-vie Cardif souscrite par ma mère, décédé en 2017.
au mois de janvier 2020 le dossier était complet et l'entrée aurait dû être quasi immédiate
Après 6 mois, j'attends toujours «Délai de traitement », «problèmes internes », «règlements de nouveau initiés », «problèmes de transfert» . . . 
J'ai perdu la patience!
Faudra t'il que je passe par la justice pour que Cardif fasse son travail?
C'est toujours la même technique « gagner du temp » et garder l’argent le plus longtemps possible.
IL FAUT EVITER DE SOUSCRIRE UNE ASSURANCE-VIE AVEC CARDIF !
LAMENTABLE ! A FUIR !  
</t>
  </si>
  <si>
    <t>jean-marc-l-117995</t>
  </si>
  <si>
    <t>simple et pratique, prix corrects. Mon agence à Carcassonne a toujours répondu à mes questions, toutefois les temps d'attente sont parfois trop longs .</t>
  </si>
  <si>
    <t>obigwen-105154</t>
  </si>
  <si>
    <t xml:space="preserve">Assuré depuis 2010 et sans abusé de leurs "services" chaque année, je me suis vu gentillement dégagé suite à 1 accrochage(en 3 ans).
Respect a tous les conseillers qui doivent subir l'agacement des particuliers suite au fonctionnement irréel de cette société, et régit par des lâches qui se cachent, et surtout en cette période, mais bon cela ne doivent pas porter de masques... 
</t>
  </si>
  <si>
    <t>perelman-e-138189</t>
  </si>
  <si>
    <t>Je suis satisfait du service avec une facilité hors norme, tout est intuitif et didactic. Je recommande vivement ce type d'assurance. En espérant n'en avoir jamais besoin. Au cas ou, car la dernière assurance s'est défilé lorsque j'ai eu besoin d'eux alors que ça faisait déjà 4 années que je cotisais fidèlement. L'avenir nous le dira !</t>
  </si>
  <si>
    <t>marais-a-131042</t>
  </si>
  <si>
    <t>Je suis satisfait des services, des prix et des renseignements fournis pour la souscription du contrat d'assurance pour le première voiture de ma fille.</t>
  </si>
  <si>
    <t>orphee--96711</t>
  </si>
  <si>
    <t>J’ai fait des recherches sur les mutuelles sur un comparateur. A partir de ce jour une commerciale n’a pas cessé de me harceler. Elle était obséquieuse et sarcastique : Insupportable  et quand j’ai demandé des justificatifs sur les exclusions par mail elle n’a jamais répondu. Bref l’on m’a donné un nouveau contact lorsque j’ai envoyé un mail pour demander des explications sur des termes techniques aucune réponse. Bref j’ai encore reçu un appel de la commerciale qui a été détestable quand j’ai demandé des explications et de nouveau sarcastique. Et en me donnant des leçons. Bref quand je lui ai demandé de répondre à mon mail quand à la traduction des pathologies non prises en compte traduites en terme techniques sur le contrat elle m’a répondu « vous me faites chier » et m’a raccroché au nez. Morale : après le harcèlement l’indécence des commerciaux hors du commun que je remercie aujourd’hui car ils m’ont évité d’avoir souscrit à une assurance qui ne promet rien de bien</t>
  </si>
  <si>
    <t>lallou-59605</t>
  </si>
  <si>
    <t xml:space="preserve">Ne jamais rien prendre sur santiane
cliente très déçue! 
Ne répondent pas à leur obligation ( je n'ai eu ma carte tiers payant qu'aprés 1 an et aprés plsuieurs réclamation) 
et quand j'ai eu besoin de résilier ils n'acceptent pas !! 
</t>
  </si>
  <si>
    <t>dge-53463</t>
  </si>
  <si>
    <t>Ils sont très dangereux. Cela fait la troisième fois sur trois contrat différents qu'ils font des erreurs et que je me retrouve sans protection alors que je paye. Surtout n'y allez pas</t>
  </si>
  <si>
    <t>peter58-113745</t>
  </si>
  <si>
    <t>Je viens de prendre connaissance de votre commentaire et je regrette vivement votre insatisfaction. Si vous le souhaitez, je vous invite a nous contacter via la messagerie privée suivante [ https://m.me/maafassurances ] en indiquant vos coordonnées (nom, prénom, code postal et votre pseudo opinion assurances). Nous pourrons alors échanger à propos de votre situation. L'équipe réseaux sociaux MAAF reste à votre écoute.</t>
  </si>
  <si>
    <t>piano-122784</t>
  </si>
  <si>
    <t>Bonjour
alors la c'est bien la première fois que cela m'arrive.
j'ai déclaré un sinistre en ligne.
j'ai appelé un numéro pour savoir ou en était mon dossier.
la personne me dit ce  n'est pas le bon service, je  lui répond quand j'ai appelé on m'a donné ce numéro. Alors la je ne sais pas pourquoi la personne s'énerve et me raccroche carrément au nez.
super c'est ma mère qui est assurée et je faisais les démarches pour elle. j'ai hésité a moi aussi changer d'assureur mais la non merci je garde le mien. 
Gmf pas facile d'avoir quelqu'un de local au tél toujours ces plateformes sans jamais avoir un interlocuteur régulier!</t>
  </si>
  <si>
    <t>sissiane-131920</t>
  </si>
  <si>
    <t>Hé bien, effectivement, on juge une assurance en cas de sinistre....Sûr que pour faire le devis, il y a quelqu'un pour aider, pas de souci........mais, en cas de sinistre, déception et colère!!!!....Inimaginable!!!!.."votre sinistre sera traité dans les 48h....???????!!!!!!!"......
Sinistre déclaré depuis plusieurs jours, avec quand même mail de confirmation de réception......mais, ensuite c'est la mega galère..!!
Pas de nouvelles, pas de contact d'un conseiller comme promis, et le top, c'est que, quand on veut joindre un conseiller sinistre, un serveur vocal demande le numéro de sinistre....Ouf! enfin!!!.....mais NON!!!!!....à peine donné le numéro de sinistre, le serveur vous invite à envoyer un mail à "votre" conseiller"....ET RACCROCHE!!!! ET CECI? X FOIS!!!!! On envoie un mail, deux mails, sans réponse!!! On essaie d'appeler un autre numéro, mais le conseiller au bout du fil ne peut vous passer le service concerné!!!!
Il s'agit du véhicule de ma petite-fille dont elle a besoin pour aller en fac à 40 kms de chez elle....La voiture est en attente au garage sans avoir aucune notion de ce qui nous attend....et quand nous allons la récupérer..!!!!
Je regrette amèrement avoir souscrit là....des promesses, rien que des promesses!!!!!!!!!!!</t>
  </si>
  <si>
    <t>jm-58425</t>
  </si>
  <si>
    <t>Tout simplement trop chère le double du prix proposé par direct assurance</t>
  </si>
  <si>
    <t>serre-a-117182</t>
  </si>
  <si>
    <t>Le site de L'olivier est moderne et rend la souscription à un contrat d'assurance rapide et efficace. Les prix sont attractifs pour une assurance auto au tiers.</t>
  </si>
  <si>
    <t>20 septembre 2021 suite à une expérience en juin 2021</t>
  </si>
  <si>
    <t>y-133576</t>
  </si>
  <si>
    <t>Traitement des dossiers affreusement looong.....
A chaque appel des dates différentes comme si le dossier n'était pas le meme a chaque fois.
Propos des interlocuteurs destabilisants du genre je cite "moi j'ai pas la chance d'etre propriètaire comme vous et pourtant je suis malade et pas prise en charge".... charmant, ca vaut le coup de payer des assurances!!!!!!!
Moi je conseille aux assurés en difficulté de faire intervenir leurs assurances juridiques contre ce type d'individus, en tout cas moi c'est parti.</t>
  </si>
  <si>
    <t>catherine-a-110824</t>
  </si>
  <si>
    <t>pour le moment il est difficile de se faire une opinion sur la qualité des prestations et de l'efficacité. Je verrai à l'usage mais je remercie pour la rapidité de mise en place du contrat.</t>
  </si>
  <si>
    <t>abby060-58661</t>
  </si>
  <si>
    <t>Je déconseille fortement cette assurance . Je n ai jamais vu ça . Ils nous prennent pour des pions . Très chère  , aucune communication, zéro sérieux .le site est mal fait aussi , par ex les factures n apparaissent pas .</t>
  </si>
  <si>
    <t>coqueliquot-124194</t>
  </si>
  <si>
    <t>Adhérente depuis de nombreuses années, je demande une réévaluation de mes garanties à la hausse sans avoir en prévision hospitalisation ou autre, je m'entends répondre que c'est possible MAIS avec une attente de 6 mois...INADMISSIBLE, j'ai résilié et signé avec April GENERALI</t>
  </si>
  <si>
    <t>porret-e-116670</t>
  </si>
  <si>
    <t xml:space="preserve">Je suis très satisfaite du service en ligne qui reste à des prix très très abordables 
Le service, demande de devis, et compte perso est très simple en moyen d’accessibilité 
Je recommande </t>
  </si>
  <si>
    <t>vincent-e-115275</t>
  </si>
  <si>
    <t>Benjamin est de très bon conseil. Patient, à l'écoute, disponible un samedi matin, ce qui n'est pas le cas de notre agent Generali. À recommander chaleureusement.</t>
  </si>
  <si>
    <t>m-sandra83-53489</t>
  </si>
  <si>
    <t>ils sont de mauvaises fois je suis en accident de travail est pour eux ce n est pas un accident lo je paie le double et suis couverte pour aucunes maladies</t>
  </si>
  <si>
    <t>rolbart974-99693</t>
  </si>
  <si>
    <t xml:space="preserve">Il est inutile de chercher ailleurs, au niveau prix direct assurance  est très bien placé, sinon le meilleur. 
Vous trouverez rien de mieux avec ce niveau de services.
</t>
  </si>
  <si>
    <t>fabrice--m-106958</t>
  </si>
  <si>
    <t>c'est n' importe quoi un sinitre pris en charge par vos soins le 6 février n'est tjrs pas acté au contrat on me demande ce soir de déclarer a nouveau le sinistre, et le service client a distance nous prends, par leur process téléphonique, et par le peu de moyen mis a leur disposition en terme de gestion, pour des enfants de 4 ans, qui aurai fait une bétise,</t>
  </si>
  <si>
    <t>georges-b-131557</t>
  </si>
  <si>
    <t>JE SUIS SATISFAIT DU SERVICE COMMERCIAL ET DE LA RAPIDITE DE REPONSE LORS DE LA DEMANDE DE DEVIS AU TELEPHONE. ET DE LENVOI DU CONTRAT TRANSMIS PAR MAIL</t>
  </si>
  <si>
    <t>didier-a-107759</t>
  </si>
  <si>
    <t>Je viens de changer de véhicule, et les modifications sont rapides et simples à effectuer ! pas grand chose à redire , même sur les tarifs . L'aide du conseiller (courtois et compétent, ce n'est pas si souvent..)m'a été néanmoins nécessaire.</t>
  </si>
  <si>
    <t>michel-b-112602</t>
  </si>
  <si>
    <t>je suis satisfait des prix et des prestations les reponses au téléphone sont rapides et les interlocuteurs efficaces. je vais rester chez direct assurances</t>
  </si>
  <si>
    <t>germain-g-103146</t>
  </si>
  <si>
    <t>insupportable de devoir remplir de multiples formulaires de traçage pour obtenir un devis. je comprends la volonté de vendre des fichiers mais je ne suis pas ok avec cette prtatique</t>
  </si>
  <si>
    <t>stella-51299</t>
  </si>
  <si>
    <t>Mutuelle obligatoire en entreprise. Bons remboursements mais trop chère en tant que particulier (près de 200 euros par mois!)</t>
  </si>
  <si>
    <t>michaelsky-52992</t>
  </si>
  <si>
    <t>Scandale dans le traitement d'une liquidation de PERP. Depuis fin Août 2016,  ça fait donc 6 mois que nous nous battons pour récupérer les sommes dues. ( courriers , nombreux appels téléphoniques , échange demails, lettre recommandées...Pour commencer ils perdent les courriers et demandent de les renvoyer (chose faites par courrier mais ils les perdent de nouveau), Depuis décembre on nous assure de récuperer les sommes dues, mais j'attends toujours.Il y'a deux semaines j'ai envoyé une réclamation via le lien http://bit.ly/1RIRW3Y à cette date toujours pas de réponse,quoi de plus surprenant!! Une abberation totale pour le respect des défunts et des bénéficiaires. Je viens d'envoyer un courrier a  l' ACPR pour les alerter de leurs pratiques scandaleuses.</t>
  </si>
  <si>
    <t>alain-m-130524</t>
  </si>
  <si>
    <t>Les prix sont dans la moyenne.
Pas de bilan proposé à l'initiative de la GMF, c'est vraiment un manque!
Dans l'ensemble la GMF reste une bonne assurance.</t>
  </si>
  <si>
    <t>clem698-96357</t>
  </si>
  <si>
    <t xml:space="preserve">Catastrophique !!!!
j ai eu un accident en 2015, je n'ai jamais eu de nouvelle d'eux une fois que la moto a été classé epave.
5 ans apres j ai un taux d'invalidité de 14% et rien de l'assurance moto... on me dit que le dossier est fermé depuis 5ans....
obligé de prendre un avocat.
Impossible de les joindres, numero unique et constamment occupé...
une honte !!! un numero de dossier et rien de plus voila ce qu"on est pour eux.
A FUIR ABSOLUMENT
</t>
  </si>
  <si>
    <t>lucas-h-134575</t>
  </si>
  <si>
    <t>satisfait rapide et efficace tout s'est passé comme prévu pas de difficulté particuliere mes demandes ont été prises en compte aide telephonique bienvenue</t>
  </si>
  <si>
    <t>claudia-b-130582</t>
  </si>
  <si>
    <t xml:space="preserve">ok
c'est décent, pas beaucoup plus a ajouter. 
Merci
c'est mon avis à présent, je ne connais pas votre service, donc pas beaucoup à ajouter. Dans un an on pourra faire le bilan. Merci
</t>
  </si>
  <si>
    <t>fila-b-108505</t>
  </si>
  <si>
    <t>Rapide et efficace, j’espère pouvoir être assuré au plus vite pour pouvoir faire la carte grise aussi au plus vite on comprend bien les choses sur votre site</t>
  </si>
  <si>
    <t>stephanie-l-122071</t>
  </si>
  <si>
    <t>pour un service en ligne, il semble aberrant d'avoir à re remplir des formulaires et à envoyer des documents alors que nous ne sommes assurés que chez Direct Assurance</t>
  </si>
  <si>
    <t>mazu-65211</t>
  </si>
  <si>
    <t>Mauvaise prise en compte de l intérêt de l assuré après sinistre. Pas de réponses aux questions posées</t>
  </si>
  <si>
    <t>jamie-o-102130</t>
  </si>
  <si>
    <t>Suite à un sinistre il y a 6 mois, mon véhicule a été cédé à votre assurance depuis le 14/10/2020 pour la somme de 31500€. Aujourd'hui j'apprends que mon véhicule a été revendu à CARECO depuis le 14/10/2020 et de mon côté je n'ai toujours pas été indemnisé. Vous avez 1 mois de retard sur le délai légal d’indemnisation du code des assurances. Tous les documents demandés par l'Olivier ont été envoyés et reçus. Je ne comprends pas ce délai sachant que la partie adverse accepte totalement les responsabilités de son assurée. Vous avez cédé mon véhicule et cette session a été faite de ma part à la seule et unique condition d'une indemnisation à hauteur de 31500€ ! Vous êtes donc dans l'obligation de m’indemniser et vos services ne font que nous mener en bateau et ne nous rappelle jamais ! J'ai saisi votre direction qualité, je vous envoie rapidement un courrier de mise en demeure également suite à la concertation avec mon avocat. Vous dîtes attendre un PV de police dont je n'étais même pas au courant. Vous nous avez fait signer un attestation de non alcoolémie pour vous protéger. Qu'attendez-vous de plus ! Assurance à fuir dès que vous avez un sinistre, qui plus est, non responsable !
Sinistre : 2020712399</t>
  </si>
  <si>
    <t>carlos-97483</t>
  </si>
  <si>
    <t xml:space="preserve">J'ai appelé le 6 aout 2020 cet assureur afin d'assurer une bmw 1600 gt et la personne au téléphone me répond que la demande va prendre plus de 3 jours alors que j'avais demandé une assurance pour le lendemain.
J'avais au préalable suivi le protocole sur internet et souscrit à travers le web.
Je lui demande donc d'annuler mon contrat immédiatement et elle me répond qu'il n'y a pas de problème et que cela sera fait.
Quelle ne fut ma surprise en revenant de vacances de voir une carte verte d'assurance à mon domicile et bien entendu le prélèvement effectué.
Rien n'a été fait.
J'essaie désespérément de les joindre mais on me balade de service en services sans compter le nombre de coupures téléphonique.
Aujourd'hui 16 septembre je viens d'avoir une personne en espérant que ce problème soit résolu.
</t>
  </si>
  <si>
    <t>aigle14-80760</t>
  </si>
  <si>
    <t>Bonjour
j ai eu votre collaboratrice Lamia au téléphone et j en suis totalement satisfait</t>
  </si>
  <si>
    <t>ahmed-b-129198</t>
  </si>
  <si>
    <t>Devis très pratique à faire et offres assez flexibles et cohérentes, ainsi que des prix attractifs. Reste à voir l'effet et l'efficacité de l'assurance durant le contrat.</t>
  </si>
  <si>
    <t>rien-130306</t>
  </si>
  <si>
    <t>J  ai eu en renseignement  mariama satisfait de son aide j usqua  aujourd'hui  pas de problème  mutuelle pour moi excellente la télé  transmission  est à ce jour au point continuer dans ce sens</t>
  </si>
  <si>
    <t>mesannonces-69010</t>
  </si>
  <si>
    <t>A FUIR EN URGENCE ! Ne sont PAS DES ASSUREURS mais de vulgaires VENDEURS DE CONTRATS où le client n'est qu'un GOGO juste bon à payer pour ne JAMAIS ETRE REMBOURSE !</t>
  </si>
  <si>
    <t>geraldo-66853</t>
  </si>
  <si>
    <t xml:space="preserve">Trois ans après un accident non responsable (voiture à l'arrêt percutée par un très gros camion), les seules indemnisations reçues à ce jour, ont été un chèque d'un montant représentant la valeur vénale de mon  véhicule et une petite avance sur mon préjudice corporel.
Pour le reste (indemnisation du préjudice corporel, remboursement des frais engagés, indemnisation du préjudice matériel), telle soeur Anne et malgré plusieurs lettres avec A.R, je ne vois rien venir ... Je ne dirais pas que la GMF est assurément humain. Je dirais plutôt que la GMF est assurément à éviter.
</t>
  </si>
  <si>
    <t>sandrine-l-111879</t>
  </si>
  <si>
    <t>de plus en plus chers et de moins en moins avantageux, personnes au téléphone incompétentes, ne comprennent pas nos demandes. Pas de sinistre et assurance qui augmente de 100 euros !!!!!</t>
  </si>
  <si>
    <t>krisz-59070</t>
  </si>
  <si>
    <t>Presque devenu client mais comme ils avait l’amabilité de trouver mon dossier toujours incomplet et pas précis (souvent la questionnaire était pas complet donc suite à ça facile à trouver des imprécisions) j'ai déduit que dans mon cas leurs but était plus d'empocher les 3 mois d'assurance déjà réglé et de me faire fuir. C'était le cas; en tant qu'ancien employé du bureau j'ai décidé de vite "quitter le bateau" car si dès le début on se comprend pas comment sera si un accident survient ou ma caisse tombe en panne ou je ne sais quoi.
cerise sur le gâteau sans avoir signé le vrai contrat ils m'ont fais déduire de frais de résiliation donc sur 110 € ils ont remboursés 2 € et un miette..... tout ça pour avoir était un presque assuré.</t>
  </si>
  <si>
    <t>anne-marie-86914</t>
  </si>
  <si>
    <t>Cliente depuis toujours à la Maif c'est à dire depuis plus de 20 ans, j'ai toujours été satisfaite de leur service, jusqu'à aujourd'hui. Ma maison a subi des dégâts suite à la tempête Amélie et là je tombe de très haut : des interventions d'urgence inadaptées, un service d'assistance dont les interlocuteurs changent sans cesse ce qui ne fait pas avancer le dossier. Tous les lundis j'étais obligée de rappeler les faits...ce qui a fortement affecté mon moral. Ce n'est pas tout, l'expert mandaté pour constater les dégâts sur la maison que je donne en location, ne connaissait pas le dossier. Il pensait qu'il représentait ma locataire. Il a été incorrect avec nous en mettant sans arrêt en doute notre bonne fois, ne s'est même pas donné la peine de regarder le toit et l'extérieur de la maison endommagé. Sur ces conseils j'ai fait venir une entreprise spécialisée qui a fait le travail de l'expert et a passé 2 heures à mesurer, explorer la charpente. L'entreprise a bien constaté le lien avec la tempête en produisant des photos à l'appui. L'expert qui n'a rien vu...considère que le vent n'est pas la cause des dégâts ou si peu 5% alors qu'il n'y avait aucun dommage avant la tempête ! Comme j'avais toute confiance dans mon assureur, j'ai été naïve ! j'aurais dû me faire représenter par un expert indépendant. C'est ce que je vais être obligée de faire. Qu'est devenue mon assurance dont je vantais le service, l'écoute, et le fait que nous étions traités avec humanité ? Qui sont ces experts qui nous maltraitent et pour qui nous semblons à priori des tricheurs ? J'ai l'impression d'être chez n'importe quel assureur lambda et plus à la Maif ! Je rappelle l'engagement de mon assureur : Elle exerce son activité au seul bénéfice de ses sociétaires, auxquels elle garantit la qualité et la pérennité de sa protection et de ses services. À la fois assureur et assuré, chaque sociétaire est membre à part entière d'une communauté dont il partage les valeurs et les règles.</t>
  </si>
  <si>
    <t>monvoisin-r-107501</t>
  </si>
  <si>
    <t>Je suis satisfait du service et du prix de mon assurance.
Le service par Internet est aisé et mon interlocutrice était disponible, claire et concise.
Je recommanderai cette assurance.</t>
  </si>
  <si>
    <t>denis-b-129677</t>
  </si>
  <si>
    <t xml:space="preserve">Je suis plus ou moins satisfait mais je trouve que le prix reste plus moins chère pour car après plus de 10 ans de cotisation , pas de baisse significatif pour nous contribuables sachant quand cette période difficile de tel augmentation et pourtant le court de la vie augmente .
A revoir les prix pour l'année à venir . </t>
  </si>
  <si>
    <t>fabienne-t-128369</t>
  </si>
  <si>
    <t>Le tarif me convient parfaitement, j'attends de savoir si l'adhésion de mon mari va me convenir. Merci. Dans l'attente de votre réponse qui j'espère nous seras favorable.</t>
  </si>
  <si>
    <t>alain-v-135101</t>
  </si>
  <si>
    <t xml:space="preserve">je suis satisfait du service et des prix ainsi que de la rapidité de l'opération.
Je recommande fortement April moto à tout mon entourage. J'espère qu'en cas de besoin vous serez également réactif. </t>
  </si>
  <si>
    <t>titi-59659</t>
  </si>
  <si>
    <t>C'est une mutuelle qui grandit chaque année, les référencements gagnés récemment sont une image positive de notre mutuelle qui est choisie parmi d'autres par différents ministeres : bravo</t>
  </si>
  <si>
    <t>bb-96522</t>
  </si>
  <si>
    <t>actuellement sociétaire a la GMF depuis plusieurs 10 aines d'années de mère (fontionnaire) en fils  , et assuré pour l'auto, la maison , la moto (actuellement).
Maintenant je suis réellement déçu par la façon que cet assureur soit devenu une société  de guerre qui ne respecte plus ses anciens clients ,que je suis.
Dommage!.
B.Baert</t>
  </si>
  <si>
    <t>tamarina-65777</t>
  </si>
  <si>
    <t>Après avoir déclaré un sinistre habitation sur le site directement, aucune réponse au bout de 2 mois. un mail envoyé... rien... appel: injoignable!!
sur le suivi du sinistre sur Internet toujours en statut "prise en charge" avec en plus un numéro de tel "conseiller" qui me renvoie sur un autre société! GENIAL  je me plaignais de mon ancienne assurance mais eux au moins avait réglé un sinitre en 3 jours. INADMISSIBLE pour une société que je pensais sérieuse. Dès mon sinistre réglé (si un jour réglé), je pars de chez eux.</t>
  </si>
  <si>
    <t>pi-59893</t>
  </si>
  <si>
    <t>Service loin d'être à la hauteur.
Pas de communication. Pas de réponse à mes questions. Pas de suivi.
Et bien entendu, aucun remboursement en cas de problème. L'assureur n'honore pas la partie de son contrat.
En bref, à fuire !</t>
  </si>
  <si>
    <t>ohanes-l-139736</t>
  </si>
  <si>
    <t>C’est la moins chère que j’ai trouvé donc je suis satisfait de cette transaction , j’espère ne pas avoir d’accident désormais mais sinon je recommande</t>
  </si>
  <si>
    <t>banzai-110497</t>
  </si>
  <si>
    <t xml:space="preserve">Suite à un accident, AMV laisse traîner la procédure et me reproche de ne pas m'en occuper ... 
Avoir une assurance tous risques et se retrouver avec tout à charge, c'est juste lunaire.
Champion du monde de la mauvaise foi !
</t>
  </si>
  <si>
    <t>christian-d-113659</t>
  </si>
  <si>
    <t>super offres et qualité des opérateurs.n'ayant pas eu de sinistres et j'espère de ne pas en avoir, je ne donne pas d'avis sur la réactivité des services sur ce sujet.continuez!</t>
  </si>
  <si>
    <t>ilssontou-92123</t>
  </si>
  <si>
    <t>Bonjour,
je cherche à vous contacter depuis le 23.04.20 suite à votre mise en demeure alors que mon chèque a été envoyé...mais jamais reçu dans ce contexte particulier.
Suite à mes 5 derniers mail (dip@metlife.fr) sans aucune réponse de votre part, je vous rappelle avoir fait opposition à mon chèque puisque vous ne l'avez jamais reçu en vos locaux.
J'ai également envoyé un courrier de réclamation avec AR à Courbevois et après 10 jours toujours pas de reçu !!
Que se passe t'il ?! Société Fantôme!!? Personne au téléphone et personne derrière son écran!???
Je n'ai pas facebook alors ne pourrai pas répondre à votre demande de communication par FB.
Merci pour votre réponse, et de me contacter rapidement.
C'est inadmissible cette situation !
Aurélie Chabrier</t>
  </si>
  <si>
    <t>speedy4055--103703</t>
  </si>
  <si>
    <t>j'ai résilié mon contrat au mois de juillet 2020 et ils ont continué les prélèvements jusqu'au mois de novembre en prétextant ne pas avoir reçu les documents demandés alors que je les ai envoyé par mail et par courrier. À ce jour j'attend toujours une régularisation.</t>
  </si>
  <si>
    <t>phil92210-115003</t>
  </si>
  <si>
    <t>Mon chat est assuré depuis 1 an. Formule intégrale PLUS (haut de gamme) à 36€ par mois.
remboursements dans les temps pour les deux interventions qu'il a du subir + hospitalisation.
sur 1480 € de frais, je n'ai déboursé réellement que 75€ (franchise)
je recommande. Leur application "mon compagnon" top!!</t>
  </si>
  <si>
    <t>robocop22-74936</t>
  </si>
  <si>
    <t>je tenais a remercier Erika pour ce contact de ce jour,tres bonne conseillere ,elle a bien repondu a mes questions et surtout bien conseillé pour que mon dossier avance plus vite</t>
  </si>
  <si>
    <t>onspec-86160</t>
  </si>
  <si>
    <t xml:space="preserve">Très insatisfait du service appel NEOLIANE au 01 40 89 15 85 ! J'ai appelé le service client SANTIANE au 04 93 81 88 10 où mon interlocuteur Gwendal a été à l'écoute, aimable, très réactif et très professionnel ! Vraiment bravo car ce n'est pas toujours le cas avec les services "appel en ligne" </t>
  </si>
  <si>
    <t>annick-53394</t>
  </si>
  <si>
    <t>Assez bonnes garanties, Remboursements corrects, mais trop d'augmentations chaque année, 10% minimum, ça devient vite très cher</t>
  </si>
  <si>
    <t>razn034-79870</t>
  </si>
  <si>
    <t>Très content des possibilité qu'offre cette mutuelle, service d'échange téléphonique très agréable avec des questions pertinente sur ma situation et mes besoins, mon conseiller téléphonique Youness est à souligner.</t>
  </si>
  <si>
    <t>mediada-66840</t>
  </si>
  <si>
    <t>Suite à la mise en place de l'option Epargne Handicap le 02/08/218, j'ai demandé une attestation pour cette option. je n'ai rien reçu à ce jour malgré de nombreusese releances</t>
  </si>
  <si>
    <t>eusebiu-81957</t>
  </si>
  <si>
    <t>Je souhaitais changer d'assureur suite aux augmentations successives sans sinistre mon choix s'est porté sur L'OLIVIER .
le service client s'est avéré une catastrophe il n'y a guère que le prix qui est attractif, les rapports entre le service commercial et le client sont désastreux, j 'ai fait un an chez eux pour mes 3 véhicules et je suis repartis</t>
  </si>
  <si>
    <t>benjamin-a-113047</t>
  </si>
  <si>
    <t>je suis emballer par le service les prix sont compétitif !
les commerciaux répondent de suite on es dirigé vers le service souhaité 
les délais d 'attente son réduit tout va très vite ; et les prix son intéressant même pour un jeune conducteur !</t>
  </si>
  <si>
    <t>popo-70024</t>
  </si>
  <si>
    <t>Déçu par l assurance, nous avons eu au téléphone ce mardi 8janvier à 18h55, très mal aimable, coupait la parole. N à pas voulu nous transmettre un relevé d information par e-mail alors Qu un conseiller nous a dit qu il pouvait le faire. Appel enregistré, madame devait être pressée de partir ou son comportement habituel. Vous allez perdre une cliente... Bref très déçue, agressive, pressée, mal aimable... Et pas le temp</t>
  </si>
  <si>
    <t>mp56-88789</t>
  </si>
  <si>
    <t>Malgré une rétractation fait dans les délais(14 jours)par courrier avec accusé de reception à l'agence de Lorient qui n'a pas été chercher ce recommandé à la poste.. Je reçois des relances de payement.De même malgré un courrier au centre de TOURS et de nombreux appels téléphoniques maintenant une mise en demeure...L'agence est injoignable et la Hotline n'est pas en liaison avec le centre de gestion??Impossible d'avoir un interlocuteur responsable.Il m'a fallu faire opposition à la banque pour qu'ils cessent de prélever.Je suis sidéré de l'absence de réactivité de cette mutuelle (55 jours d'après la hotline ) .J'ai toute les preuves de ma bonne foi envoyés à TOURS mais il font la sourde oreille! Il est plus facile d'adhérer que de quitter cette mutuelle...
Je ne manquerai pas de faire mauvaise pub si une solution rapide n'est pas trouvé !!</t>
  </si>
  <si>
    <t>04 mars 2018 suite à une expérience en mars 2018</t>
  </si>
  <si>
    <t>nono-61990</t>
  </si>
  <si>
    <t>Je déconseille cette mutuelle pour ceux bénéficiaires de l'acs vous font payer avant même l'enregistrement du contrat de ce fait peut pas résilier l'ancienne entre temps car pas d'attestation du coup vous vous retrouvez avec deux mutuelles à payer alors que vous êtes censés avoir une aide et pour couronner le tout je dois avancer les frais car ne m'envoie pas de carte car ancienne mutuelle sur la sécurité sociale vous êtes censés avoir une aide car peu de revenus au final vous retrouvez avec le double de mutuelle abérant et en plus devez avancer les frais et envoyez les factures puisque pas de carte mutuelle c'est juste ironique je déconseille cette mutuelle pour ceux avec les chèques acs honteux ! Et je viens juste d'ouvrir le contrat ça commence bien</t>
  </si>
  <si>
    <t>fifan-107145</t>
  </si>
  <si>
    <t xml:space="preserve">Manal est très professionnel et patiente
Elle m a expliqué les différents mode de transmission de documents 
Elle m a créer mes codes d accès sans aucun soucis 
Cdlt
</t>
  </si>
  <si>
    <t>corinne-f-107873</t>
  </si>
  <si>
    <t>Merci de nous faciliter la vie !!! C'est tellement pratique d'obtenir un contrat d'assurance sans papier en rentrant du travail sans avoir besoin de s'absenter pour le faire.</t>
  </si>
  <si>
    <t>chris--139467</t>
  </si>
  <si>
    <t>Une prise en charge irréprochable suite à un accident survenu sur l autoroute A1 que ce soit de la part de l assistance et de la prise en charge par pacifica . Un grand bravo pour votre accueil et l écoute … je recommande cet assureur ??</t>
  </si>
  <si>
    <t>lisette34-43985</t>
  </si>
  <si>
    <t>Je suis plus que déçu par l'Assurance Allianz, car ayant eu besoin de m'en servir, Je me suis vraiment fait plumer. Assuré tout risque et elle a refusé de prendre en charge les réparations. A lire les commentaires je vois que je ne suis pas la seule dans ce cas. Bienvenue au club des pigeons !!!</t>
  </si>
  <si>
    <t>jajali-109282</t>
  </si>
  <si>
    <t>Très professionnel. Très satisfait. Je suis content du service et le prix est raisonnable. Dommage que c'est pas labellise..j'aurai pu être remboursé par mon employeur mairie</t>
  </si>
  <si>
    <t>younes-b-111897</t>
  </si>
  <si>
    <t xml:space="preserve">JE SUIS SATISFAIT LE PRIX ME CONVIENT 
MERCI POUR VOTRE SERVICE RAPIDE .
JE VAIS RCOMMANDER VOTRE ASSURANCE A MON ENTOURAGE ? ET J'AIMERAI BIEN VOUS DEVLOPER LE SYSTEME DE PARINAGE </t>
  </si>
  <si>
    <t>29 octobre 2017 suite à une expérience en octobre 2017</t>
  </si>
  <si>
    <t>tartine-58467</t>
  </si>
  <si>
    <t xml:space="preserve">Le 26/10/2017, démarchage téléphonique par une personne se faisant passer pour la sécurité sociale, et me précisant qu'il y avait un problème avec mon dossier. Cette personne m'indique qu'avec la loi Macron, les frais d'hospitalisation ne seraient plus pris en compte par la sécurité sociale et la mutuelle, et qu'alors les frais pourraient être exorbitants. Après m'avoir demandé confirmation de ma date de naissance et de mon adresse, cette personne arrive à me proposer la souscription d'une assurance complémentaire  prenant en charge les indemnités journalières d'hospitalisation pour mon épouse et moi-même. Très convaincant, cette personne arrive à me faire communiquer mes coordonnées bancaires et mon numéro de portable pour finaliser le dossier. Sur mon portable, je reçois alors le message suivant: "Bonjour, le code XXXXX vous permet la signature de votre contrat d'assurance Néoliane qui débutera le 01/12/2017 pour un prélèvement de 22.79€/mois". 
A réception de ce SMS, la personne me fait lire le message et me dit que je recevrai le contrat écrit sous 15 jours environ et il me laisse alors un numéro de téléphone que je pourrai appeler si je ne recevais pas le dossier.
Après en avoir parlé avec mon épouse, elle tente de les contacter à plusieurs reprises, mais bien sûr aucune réponse. On se tourne donc vers le service clients de Néoliane qui nous confirme alors qu'il y a un contrat de validé, chose qui nous parait alors impossible puisque nous n'avons pas communiqué le code envoyé par SMS, permettant la signature de celui-ci.
Le service client nous propose alors de recontacter le courtier qui nous a proposé ce contrat, chose impossible puisqu’ils ne répondent pas au téléphone.
Comment se rétracter d’un contrat dans les délais prévus, si nous n’avons ni le contrat, ni le numéro d’adhérent, ni les conditions particulières et ni les coordonnées de ce soi-disant courtier travaillant pour le compte de Néoliane. </t>
  </si>
  <si>
    <t>izquierdo-m-127892</t>
  </si>
  <si>
    <t>Je suis satisfait des services et du prix. Bon rapport qualité prix. Je recommande vivement cette assurance à mes proches et aux amis qui ne sont pas satisfait de leur assurance.</t>
  </si>
  <si>
    <t>pseudo-97509</t>
  </si>
  <si>
    <t>Mutuelle sans problème pour les remboursements, rapide et clair.
 Facilement joignable par téléphone, avec des interlocuteurs patients et disponibles.</t>
  </si>
  <si>
    <t>dave006-60656</t>
  </si>
  <si>
    <t>La médiocrité à un nom : MGEN !</t>
  </si>
  <si>
    <t>hc-86100</t>
  </si>
  <si>
    <t xml:space="preserve">un conseil, à fuir ! les conseillers ont aucune compétence, personne ne dit jamais la même chose (ayant essayé plusieurs agences Maaf). Etant cliente depuis de longues années et aucune indemnisation de faite lors d'un sinistre et en plus aucune amabilité quand vous avez un soucis. 
</t>
  </si>
  <si>
    <t>helene-64265</t>
  </si>
  <si>
    <t>Extrêmement déçus par Eurofil. Nous sommes assurés chez Eurofil et ils font tout pour raccrocher à la moindre question pour en savoir plus et avoir des informations sur leur refus à prendre en charge notre sinistre alors que nous sommes assurés tous risques. A la souscription mon compagnon n'a pas pensé aux derniers minuscules accidents responsables que nous avons eus et selon Eurofil, cela leur donne la possibilité de ne pas nous assurer, ok, mais nous avons payé et notre sinistre doit être pris en charge, paiement = assurance, le traitement des dossiers est déplorable</t>
  </si>
  <si>
    <t>19 janvier 2020 suite à une expérience en janvier 2020</t>
  </si>
  <si>
    <t>willy-86071</t>
  </si>
  <si>
    <t>Mi-2019, une voiture me rentre dedans. Je contacte mon assurance Direct Assurance qui me demande de faire des choses : déclaration déli de fuite, etc. En fin d'année je reçois un avis d'échéance avec 26% de malus.  Du vrai n'importe quoi</t>
  </si>
  <si>
    <t>franco2007-113466</t>
  </si>
  <si>
    <t>Il s'avère qu'au fil du temps (tous les 6 mois environ)les cotisations mensuelles quelle que soit les contrats augmentent même quand on ne déclare pas de sinistres et bien qu' une négociation des tarifs en présentiel sur RDV soit faite nous n'obtenons pas de reductions significatives</t>
  </si>
  <si>
    <t>taglioisolaccio-52200</t>
  </si>
  <si>
    <t>Ma mère est adhérente depuis plus de 40 ans, on lui prélève 86 € par mois, elle vient de se faire faire un appareil dentaire, alors tenez vous bien, pour une facture de 870 €, le sécu rembourse 158,03 € et la MGP 67,72 € c'est scandaleux. J'ai qu'un seul regret c'est de ne pas l'avoir arrêté plus tôt car nous sommes tenus d'attendre le 31 décembre 2017, mais croyez moi dès le mois de septembre on va annuler le contrat avec soulagement. A éviter....</t>
  </si>
  <si>
    <t>maxime-l-125302</t>
  </si>
  <si>
    <t>Satisfaction client 
Prix intéressant 
Compétitif  je vous 
Recommande vivement cette assurance large choix d'assurance rien a redire tres reactif</t>
  </si>
  <si>
    <t>lolo-102640</t>
  </si>
  <si>
    <t>Extrêmement déçue de cette assurance que ce soit habitation ou assurance civile.
Nous avons eu un dégât des eaux payé à nos frais car 4 mois d'attente aucune indemnisation aucun professionnalisme. Expert incompétent !!
Pareil pour un accident de voiture aucune aide!! Je retire tous mes contrats de chez vous !!! Fuyez tout simplement</t>
  </si>
  <si>
    <t>touilloux-e-107057</t>
  </si>
  <si>
    <t>Satisfait du service, souscription aisée et agréable, bonnes relations aux téléphones. Avoir sur la durée ! L'Olivier semble vouloir entretenir des relations agréables avec ses clients.</t>
  </si>
  <si>
    <t>lolokawa-saki-122521</t>
  </si>
  <si>
    <t xml:space="preserve">Ils sont au top. Niveau tarifs, niveau communication/ relationnel excellent. 
Aucun souci avec AMV. 
Changement de contrat en ligne rapide.
Conseillère au tel très agréable et très pro. </t>
  </si>
  <si>
    <t>bilois-h-124679</t>
  </si>
  <si>
    <t xml:space="preserve">Je suis Entièrement satisfait de mon contrat d'assurance automobile. J'espère rester longtemps dans cette compagnie d'assurance et peut-être y assurerai je ma moto.
</t>
  </si>
  <si>
    <t>marie-82178</t>
  </si>
  <si>
    <t>Je n'arrive plus à accéder à mon compte depuis deux mois. Impossible d'avoir un contact utile avec un agent de l'AFER. Mon conseiller ne sait que vendre des produits mais se montre totalement inefficace par ailleurs. A l'AFER personne ne répond ni au téléphone, ni aux courriels. Je suis très inquiète sur la situation de mes comptes d'autant que le site de l'AFER ne mentionne pas l'existence d'un médiateur en son sein.</t>
  </si>
  <si>
    <t>yass-78538</t>
  </si>
  <si>
    <t>Par quoi commencer? leur temps de traitement interminables? leur impolitesse? le façon de donner leur travail à leur client.
Cela fait presque un mois et demis que j'ai déclaré un sinistre ,j'ai du prendre le rendez vous avec l'expert et le garage moi même, chose que je n'ai jamais du faire a avec aucune de  mes 3 précédents assureurs , l'expert est passé depuis maintenant plus d'un mois et toujours rien. Je ne suis pas responsable donc a priori rien a payer pour amv . Difficile de comprendre ce qui se passe. D'autant plus qu'on fait leur travail et en plus de ça on nous parle mal.
Juste incroyable!!!</t>
  </si>
  <si>
    <t>mama-77722</t>
  </si>
  <si>
    <t>A fuir!!!!En attente d un réglement depuis Mai..Utilise le RIB prévu pour me faire un remboursement pour mettre en place des prélevements qui n ont pas lieu d'ètre..et un remboursemnt toujours pas fait...Prétexte de retard du au divers pont du moi de mai puis de sous éffectif pour les congés d'été...A FUIR.</t>
  </si>
  <si>
    <t>citoyen74-79571</t>
  </si>
  <si>
    <t xml:space="preserve">Étant client depuis nombreuses années pour habitation et voiture, ayant entraîné plusieurs personnes de mon entourage à rejoindre Direct assurance, du fait des tarifs attractifs il faut le reconnaître. J'ai du quitté direct assurance pour le véhicule car il n'assure pas les véhicules de société. Ayant des difficultés passagères de trésorerie, direct assurance m'a résilié malgré que j'ai réglé avec quelques jours de retard ma cotisation. 
Aucun geste commercial des abrutis, sans aune possibilité de discuter. 
Aucune écoute aucun sens du commerce, une machine ferait pas mieux sur le plan relationnel. 
</t>
  </si>
  <si>
    <t>christophe-g-116804</t>
  </si>
  <si>
    <t xml:space="preserve">
TRES SATISFAIT DES PRESTATIONS DE VOTRE SITE POUR ASSURER RAPIDEMENT MON VEHICULE.LES PRIX SONT TRES ATTRACTIFS A MES ATTENTES ? JE VOUS EN REMERCIE?</t>
  </si>
  <si>
    <t>hinh-thai-a-134654</t>
  </si>
  <si>
    <t>Le conseiller du service clientèle a été très clair dans ses explications. Les tarifs sont très compétitifs. A voir dans le temps et en cas de sinistre.</t>
  </si>
  <si>
    <t>sala-90501</t>
  </si>
  <si>
    <t>C’est vraiment simple et pratique et facile à réaliser Par plus de personnes Et les prix sont abordables bien évident C’est tout ce que je peux dire..</t>
  </si>
  <si>
    <t>sabou-n-110553</t>
  </si>
  <si>
    <t>Je suis satisfaite de prix  des offres, simple et rapide à travailler sur le internet. Je veux recommander la assurance pour des autres personnes qui je connais.</t>
  </si>
  <si>
    <t>Client depuis septembre 2005, ma prime est passée de 23,30 € en 2013, à 29,97 en 2018 (28 % en 5 ans), puis 33,66 en 2019 et maintenant 39,35 en 2020, soit 69 % d'augmentation depuis l'origine du contrat !!!!!! Quand je demande pourquoi ma cotisation Assurance habitation a-t-elle augmenté de 17% en 2020, et aussi de 12% en 2019, alors que les médias annoncent des augmentations de l'ordre de 1,5 à 2,2 %, éventuellement jusqu'à 5% dans des cas exceptionnels, personne ne me répond? J'attends toujours de recevoir des justificatifs plausibles.
J'ai compris : les sommes récupérées sur nos cotisations vont à la publicité et aux organisations sportives, ALLIANZ devrait faire son métier d'assureur, en devenant plus compétitif et en respectant ses clients, au lieu de "les envoyer promener", pour rester poli. J'en ai marre de me faire balader depuis 3 ans avec leurs réponses évasives, et encore, quand ils daignent répondre. 
Cet avis concerne l'assurance habitation, alors que les dégâts que j'ai subi ont été provoqués par les voisins du dessus. Pour la voiture, n'ayant pas eu de sinistre, je n'ai rien à dire, mais je suppose que cela aurait été pareil.
NOTA : Je me suis déjà exprimé sur les publicités Allianz sur Facebook, mais vous pouvez diffuser.</t>
  </si>
  <si>
    <t>eric--f-130390</t>
  </si>
  <si>
    <t xml:space="preserve">Je suis satisfait merci à vous 
Contrat très vite je vous en remercie pour votre efficacité 
J espère à très vite et que nous allons rester chez vous très longtemps </t>
  </si>
  <si>
    <t>cooky69-40150</t>
  </si>
  <si>
    <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</si>
  <si>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boubou76-51914</t>
  </si>
  <si>
    <t>Je suis très déçue par la maif chez qui je suis assurée depuis toujours. Tout allait bien tant que je n'avais pas de sinistre. J'ai plusieurs contrats, mais toutes les excuses sont bonnes pour ne pas rembourser. Pas étonnant que nous nous sentions volé, on est juste bons à  payer mais en cas de besoin, personne pour nous aider. Je pense comparer les avis des clients sur les autres assurances  et quitter la maif.</t>
  </si>
  <si>
    <t>cyccil-51700</t>
  </si>
  <si>
    <t>leur conseiller a extorqué une signature à ma mère agée en se faisant passer pour sa vraie mutuelle, honteux !!</t>
  </si>
  <si>
    <t>pigeon-74625</t>
  </si>
  <si>
    <t>1568,84 euros placés sur une assurance vie Cortal en janvier 2000, contrat qui à été modifié en 2006 pour devenir "Majeur plus" de Cardif en unités de compte CORTAL CONSORT OPEN PATRIMOINE PC. Aujourd'hui il reste 1099,26 euros, soit -29,9% en 18 ans.
Société à EVITER COMME LA PESTE</t>
  </si>
  <si>
    <t>terry-o-110840</t>
  </si>
  <si>
    <t>Je suis sattfee avec direct assurance ces't ne pas tros chere, mai le kilomite ces't ne pas bon, 50 km ces't pas bon a aperte demicile, ces't bon avec 25 km merci</t>
  </si>
  <si>
    <t>zad-57580</t>
  </si>
  <si>
    <t>Jusqu'à présent pas de soucis mais par soucis d'économie ne suppose on retire l'accueil de l'agence résultat 1h d'attente pour donner un papier et poser une question. Ça devient vraiment rédhibitoire. Les savons c'est bien mais à un moment il y a aussi des clients.</t>
  </si>
  <si>
    <t>shamir-a-129904</t>
  </si>
  <si>
    <t xml:space="preserve">Ok mais pourrait etre moins cher. Contrat d’assurance habitation et voiture depuis 7 ans. Pas d’offre pour l’ancienneté. 
Service client au top et rapide. </t>
  </si>
  <si>
    <t>val01-135172</t>
  </si>
  <si>
    <t>Un télévendeur très professionnel, très aimable, très efficace et très gentil. Un délai d'attente très court ce que j'apprécie beaucoup. Je recommande vivement.</t>
  </si>
  <si>
    <t>julie-c-111907</t>
  </si>
  <si>
    <t>je suis vraiment satisfaite de votre service , service client top, tarifs avantageux , je recommande 10000 fois , meilleure assurance , meilleur relation client</t>
  </si>
  <si>
    <t>vorimore-b-123360</t>
  </si>
  <si>
    <t>Les prix proposés par L'OLIVIER pour ce contrat me conviennent par rapport au contrat précédent. Je ne peux encore juger de l'efficacité du service proposé</t>
  </si>
  <si>
    <t>damien-c-114824</t>
  </si>
  <si>
    <t>Le service se dégrade d'année en année et les prix augmentent. Certaines modifications de contrats ne peuvent pas être faites en ligne, il faut donc joindre le service client ce qui est une perte de temps regrettable. De plus, il y a très peu de clarté sur les conditions du contrat ou de résiliation, tout pourrait être affiché plus clairement sur la page du profil utilisateur.</t>
  </si>
  <si>
    <t>youcef-o-123443</t>
  </si>
  <si>
    <t>Je suis satisfait et convaincu du service.
Les prix me conviennent.
Très utile de s'assurer par téléphone ou sur ordinateur. 
Très bon service d'assurance</t>
  </si>
  <si>
    <t>patrick-m-110911</t>
  </si>
  <si>
    <t>Je suis insatisfait du service sinistre.
J'ai déclaré un sinistre le 14/04 en demandant la marche à suivre. Bris de glace avec tiers identifié.
A ce jour le 19/04 aucun retour...je ne sais pas comment agir ?</t>
  </si>
  <si>
    <t>bperrin-59249</t>
  </si>
  <si>
    <t xml:space="preserve">Soit disant un service client au top... Oui si vous souhaitez perdre une journée tous les 15 jours pour prendre rdv et aller en agence...
Pas de service en ligne... </t>
  </si>
  <si>
    <t>lvlarjo-87655</t>
  </si>
  <si>
    <t>Jusqu'a ce jour aucun sinistre habitation, il a suffit que le mistral décroche et casse mes gouttières pour que j'envisage de changer d'assurance. Expertise limite limite: chiffrage a environ 1000euros dont 250 (franchise + vétusté) de ma poche, mais ça on ne le sait pas tant que l'artisan affilié n'est pas passé... comment dire: ça va rester comme ça !!!!!!! impossible de joindre le numéro de l'inter assurance, 3 appels de 10 minutes sur un 0800: on nous demande de patienter pendant 10 minutes et "en raison d'un trop grand nombre d'appels nous vous remercions de renouveler votre demande"
Cliente Matmut depuis maintenant 12 ans j'envisage sérieusement de rapatrié tout mes contrats ailleurs
rien a dire niveau assurance moto car aucun sinistre a ce jour
quant a ma voiture "pro" elle est parti à la banque</t>
  </si>
  <si>
    <t>severine27--91237</t>
  </si>
  <si>
    <t>les prix sont avantageux et devis rapide, tout est simple. mais le prux est correct sur une année ensuite la prime d’assurance augmente. Donc il faut reevaluer. hasue annee son contrat</t>
  </si>
  <si>
    <t>nadia-111388</t>
  </si>
  <si>
    <t xml:space="preserve">Rendez vous hier en agence Bourges après plusieurs devis en ligne. La personne a été des plus incorrecte et incompétente  par son manque d'écoute malgré nos tentative de lui expliquer nos besoins. Après 35 ans de multiples contrats a la GMF, le constat est des plus simple il ne sont plus à la hauteur de ce qu'ils prétendent.
</t>
  </si>
  <si>
    <t>jerome-c-134356</t>
  </si>
  <si>
    <t>La démarche est facile, c'est clair et rapide.
J'aurais aimé définir un montant supérieur des biens garantis dans le véhicule mais ça n'a pas été possible.</t>
  </si>
  <si>
    <t>biskai-105330</t>
  </si>
  <si>
    <t>Service client toujours aimable et réactif.
Il faudrait simplement que le lien pour les remboursements se fasse automatiquement avec la CPAM.
********</t>
  </si>
  <si>
    <t>jeff-99899</t>
  </si>
  <si>
    <t>Suite à une demande de modification de contrat automobile validée et confirmée par notre intermédiaire le LCL j'apprends avec stupeur 2 mois après que l'assurance de mon véhicule a été résiliée !!! Explication plus que confuse de la plate forme LCL ( puisque je dispose de leurs différents courriers modificatifs, validant ma demande !!! ) et surtout impossible je dis bien impossible de joindre la compagnie Pacifica, je me déplace même sur place en province et la porte me restera fermée !! du jamais vu dans l'irrespect, la mauvaise foi pour ne pas dire plus. Le seul moyen de contacter le service client se fait par courrier et suivant les retours des consommateurs sur le web aucune réponse formulée en retour, quelle belle compagnie .....</t>
  </si>
  <si>
    <t>toune-87682</t>
  </si>
  <si>
    <t>Je suis client chez swiss life depuis 28 ans. J ai eu besoin de faire un rachat partiel de mon contrat. Ça  fait des mois que je me bat . Des dizaines de coups de téléphone ou on vous dit que quelqu'un vous rappellera,  ce qui est jamais arrivé.  Des mails à  n en plus finir ou on vous répond de temps à  autre pour vous dire que tout est bon mais toujours aucun versement . Ils vous annonce une date de versement et l argent n arrive jamais.  Et encore des papiers à  remplir car une autre personne a pris le dossier. Tous  des incapables. Si je travaillais comme ça  dans mon métiers je n aurais pas beaucoup de clients.</t>
  </si>
  <si>
    <t>lucas-63595</t>
  </si>
  <si>
    <t>Je suis chez l'olivier depuis plusieurs mois et tout se passe pour le mieux. Je recommande cet assureur sans problème.</t>
  </si>
  <si>
    <t>nicolas-a-129186</t>
  </si>
  <si>
    <t>Excellente compagnie. Je suis entièrement satisfait. Bon rapport qualité-prix. Après une expérience négative auprès de mon ancien assureur, je suis ravi d’avoir choisi Direct Assurance pour assurer ma voiture.</t>
  </si>
  <si>
    <t>patrice-m-116427</t>
  </si>
  <si>
    <t>je suis satisfait de la prise en charge .
le suivi est bien fait et est régulier .
les renseignements demandés sont clairs et fondés .
le niveau des prestations sont bonnes .</t>
  </si>
  <si>
    <t>nina-110786</t>
  </si>
  <si>
    <t>je suis assurée chez cegema depuis janvier 2021 j ai expédier des remboursements dentaire depuis début février et depuis rien ,j ai appeler plusieurs fois , enfin une personne  me réponds que le remboursement part dans la semaine, depuis ca fait deux mois !! ,par contre les cotisations sont prélevées a date fixe !! je ne pense pas renouveler mon contrat</t>
  </si>
  <si>
    <t>gordon302-60828</t>
  </si>
  <si>
    <t>À fuire,j ai eu un sinistre en juin nous sommes en janvier ,un sinistre non responsable.une voiture est venu percuté la moto de mon frère et la mienne (tous les 2 chez AMV).l assurance adverse celle de la voiture accepté de prendre en charge la voiture puis la moto de mon frère mais refuse la mienne car pour eux la voiture a percuté la première moto et c la moto qui a percuté la deuxième (la mienne ).mon frère n a eu aucun dégâts quand a moi il y en a eu pour 1700 e de réparation.amv refuse de prendre en charge ,l autre assurance aussi ,je me retrouve avec la facture chez mon concessionnaire qui ne est tjrs pas réglée,6 mois que cela dure ,je me retrouve à faire le boulot des assureurs à contacter les 2 assurances qui se relance la balle,seul solution que AMV me propose c de payer moi mm la franchise en attendant que l assurance adverse paie (450 e de franchise),et le concessionnaire me menace de huissier si tjrs pas réglé rapidement (normale ils ont fait les travaux).je refuse de payer pour un sinistre que j' ai subit,c une honte . bien-sûr que pour les assurances c à l assurance de mon frère de prendre en charge la mienne et c AMV,la mm assurance.je vais devoir engager une procédure</t>
  </si>
  <si>
    <t>elo5165-96559</t>
  </si>
  <si>
    <t>Notre compte en ligne est jamais mis à jour malgré plusieurs relances. Ils ne prennent pas en compte les changements d'adresse ou font plein d'erreurs.
J'ai également demandé la résiliation sous couvert de la loi Hamon et ils font la sourde oreille et font croire qu'ils n'ont pas reçu le courrier de ma nouvelle assurance malgré preuves. Ils ne prennent pas en compte les mails non plus avec copie de ce dit courrier.
Procédure en justice qui va être lancée afin de pouvoir obtenir gain de cause !!</t>
  </si>
  <si>
    <t>couet-t-122169</t>
  </si>
  <si>
    <t>Devis simple à remplir, lorsque j'ai eu besoin d'informations le conseiller que j'ai eu au téléphone à su répondre à mes demandes. Les prix me semble attractif compte tenu des garanties proposées.</t>
  </si>
  <si>
    <t>arlette-67964</t>
  </si>
  <si>
    <t>C'est la première fois que j'ai besoin d'eux depuis 20 minimum pour un accrochage ou je suis 100/100 dans mes droits et j'attends depuis 15 jours le remboursement de la facture car il faut le temps de réfléchir avant de faire le chèque qui correspond pourtant au devis accepté par l'assurance SCANDALEUX</t>
  </si>
  <si>
    <t>emy-123895</t>
  </si>
  <si>
    <t>On a été victime des forts orages au mois de juin donc inondations de la maison. C'est le 1er sinistre dont on est victime. L'état a reconnu catastrophe naturelle. AXA propose une société de nettoyage avec franchise de 380€. Rien de plus.... 2 jours après je reçois un recommandé car il résilie mon contrat suite à ce sinistre.... on cotise pour rien
Comme de par hasard, personne ne vous rappelle car ils savent qu'ils sont en tort</t>
  </si>
  <si>
    <t>fifi13-137451</t>
  </si>
  <si>
    <t xml:space="preserve">Bonjour j ai contacté le service suite à une probleme d accès à mon espace adhérent et j ai été renseignée par Georges qui a été très professionnel et rapide ….
Je le remercie pour sa réactivité et pour la prise en charge de ma demande </t>
  </si>
  <si>
    <t>maria-f-126636</t>
  </si>
  <si>
    <t>je suis satisfait des prix et des garanties par rapport à d'autres compagnie. et aussi  la facilité pour souscrire sur le site . je recommande direct assurance sans problème</t>
  </si>
  <si>
    <t>mohamed-e-132498</t>
  </si>
  <si>
    <t>DOMMAGE QU'IL Y A UNE AUGMENTATION DU TARIF PAR MOIS MÊME POUR QUELQUE EUROS
ET LES FRANCHISE SONT TRES EXCESSIF
SINON SIMPLE ET RAPIDE DUTILISATION
JE NHSITERAI PAS A DIRE A MES AMIS DASSURRER CHEZ VOUS</t>
  </si>
  <si>
    <t>lembirik-130164</t>
  </si>
  <si>
    <t>conseillère très compétente et bienveillante
Elle sue répondre à toutes mes demandes.
Elle a trouver rapidement mes dossiers, c'est beaucoup mieux que mon dernier appel ou je n'ai pas eu de réponse.</t>
  </si>
  <si>
    <t>motard33-50808</t>
  </si>
  <si>
    <t>Tant que vous avez pas de souci tout va bien,amis motard apres avoir changé de moto et donc pas lié à la meme assurance,en assurant chez un concess vous finissez chez AMV à part honda la plus part sont de leur filiale. un accident et vous etes obligés de les flattés pour un remboursement quand biensur vous arrivez à avoir une des conseilleres formatées au bout du fil</t>
  </si>
  <si>
    <t>zen-88501</t>
  </si>
  <si>
    <t>produits a la marge elevée pour l'assureur, sav problématique</t>
  </si>
  <si>
    <t>30 août 2019 suite à une expérience en août 2019</t>
  </si>
  <si>
    <t>delph-1205-78810</t>
  </si>
  <si>
    <t>Tres decue par cet assureur. Mon vehicule a ete vendu il y a deux ans et ils continuent a de debiter de l argent (350euros) tous les ans alors que je leur ai fourni tous les documents attestant la revente du vehicule (declaration cession). Leur communication est egalement lamentable, toutes mes demandes de resiliation et de remboursement de l argent injustement percus restent lettre morte...bref assureurr que je ne recommande pas du tout</t>
  </si>
  <si>
    <t>regine-j-107477</t>
  </si>
  <si>
    <t>Je suis satisfaite du service, et du rapport qualité prix, et de la force de proposition selon mes attentes.
par contre faire une offre de rabais pour les bons conducteurs et client</t>
  </si>
  <si>
    <t>juutots-97196</t>
  </si>
  <si>
    <t>Horrible cette assurance !! Je déconseille sauf si vous voulez des problemes dans ce cas c’est le top ! Tu vends ta voiture et ils t’obliges à enregistrer ta vente sur ANTS sinon ils refusent la fin de ton contrat. Ils doivent avoir des accords entre les deux car l’enregistrement sur ANTS n’est pas obligatoire car les autres assurances ne le demandent jamais deja et le vendeur comme l’acheteur peuvent faire leur carte grise partout ailleurs si ils le veulent !</t>
  </si>
  <si>
    <t>courbe-k-109178</t>
  </si>
  <si>
    <t>satisfaite - facilité de souscription et  relation clientèle : personne correcte au téléphone.
prix attractif et offre correcte par rapport aux prixs du marché</t>
  </si>
  <si>
    <t>eloci-54871</t>
  </si>
  <si>
    <t>Après un dégât des eaux (DDE) concernant la copropriété (fuite d'un tuyau de chauffage intégré au plafond), l'expert envoyé par la MACIF a tout fait pour diminuer la facture présentée pour la réfection des peintures, en particulier  mise en avant d'un coefficient  de vétusté, ce qui est notoirement illégal dans le cas d'un DDE mettant en cause la copropriété comme je l'ai appris depuis. Au total j'ai reçu en dédommagement le tiers du montant des frais de restauration. Quand on est client à la Macif il ne faut pas hésiter à consulter (et rémunérer) un expert indépendant.</t>
  </si>
  <si>
    <t>zara-53814</t>
  </si>
  <si>
    <t>La plus mauvaise mutuelle que je n'ai jamais connue les fiches qui disparaissent les explications inédit.. tout mes proche sont chez eux et on va tous quitter cette mutuelle pitoyable fin 2017</t>
  </si>
  <si>
    <t>pm-113473</t>
  </si>
  <si>
    <t>Merci Emeline, c'était très clair ! Je trouve l'accueil très agréable chez SANTIANE.
En attendant le début de mon contrat !!!!
Belle journée, bien cordialement,</t>
  </si>
  <si>
    <t>tristan-b-134078</t>
  </si>
  <si>
    <t xml:space="preserve">Je suis satisfait du service
Prix correct et proposition claire et détaillé
Je recommande cette assurance à mon entourage
Site internet bien construit
</t>
  </si>
  <si>
    <t>fanoug38-72461</t>
  </si>
  <si>
    <t xml:space="preserve">ATTENTION lorsque vous souscrivez par téléphone une assurance Auto à l’olivier Assurance.
Ne faite surtout aucune erreur dans les questions posées très rapidement, car cela vous en coûtera 15 € pour modifier le contrat et surtout si vous avez négligé de ne pas déclarer un accident non responsable ou un bris de glace alors là cerise sur le gâteau pour ma part une surprime de 100 et quelques euros.
Résultat des courses je paie plus cher que mon ancienne assurance.
Je viens de passer 3 contrats automobiles à l’olivier, dès mon année passée, je repars chez mon ancien assureur.
Là au moins on peut discuter et on connait le prix définitif de son assurance
Cordialement
</t>
  </si>
  <si>
    <t>jm-94788</t>
  </si>
  <si>
    <t>Un manque de respect et de considération total pour ses épargnants. Service client inexistant, irrespectueux
Impossible de faire modifier son RIB, un comble. Je  n'ose imaginer un rachat. Faut il prendre un avocat?</t>
  </si>
  <si>
    <t>murielle-d-125508</t>
  </si>
  <si>
    <t>Inscription rapide,  les options proposées  son réfléchies 
La réponse est direct  pas d attente ou rendez à prendre. 
très bien j ai assurance maison ras</t>
  </si>
  <si>
    <t>rib95-96961</t>
  </si>
  <si>
    <t>Simple, rapide, efficace, à l’écoute. Pas encore eu de problème niveau conduite etc donc a voir pour ça. Mais sinon entièrement satisfait de la rapidité de gestion de mon dossier. A voir niveau garantie au besoin.</t>
  </si>
  <si>
    <t>anthony-s-106671</t>
  </si>
  <si>
    <t>simple et pratique,bon rapport qualite prix.je conseille vivement cette assurance. dommage qu il ne se sont pas alignè a mon assurance actuelle pour mon contrat automobile , sinon je serais restè chez eux.</t>
  </si>
  <si>
    <t>imane-a-134590</t>
  </si>
  <si>
    <t>Bon rapport quailité/prix. Contact par téléphone très compliqué pour souscrire et poser les questions. Le rembourssement des 20 euros pour le parrainage n'est pas clair</t>
  </si>
  <si>
    <t>melaniem-62617</t>
  </si>
  <si>
    <t>Une conseillère m'a recontactée pour modifier mon contrat mutuelle santé qui datait de 2013.</t>
  </si>
  <si>
    <t>max67-67288</t>
  </si>
  <si>
    <t>Je suis assuré chez eurofil depuis 2 ans avec une assurance tous risques. Il y a six mois, ma voiture a été endommagée alors qu'elle était garée sur la route. Leur technicien a déclaré que la voiture ne pouvait pas être endommagée et a donc indiqué que les réparations ne seraient pas effectuées. En gros, j'ai un dommage de 4000 euros et aucune réparation. Restez à l'écart d'Eurofil</t>
  </si>
  <si>
    <t>prescilia-c-133340</t>
  </si>
  <si>
    <t>Je suis satisfaite……les prix sont abordables….. la mise en place est simple efficace et rapide….plusieurs tarif sont proposés afin de répondre à nos attentes</t>
  </si>
  <si>
    <t>grisou-55883</t>
  </si>
  <si>
    <t xml:space="preserve">bonjours,,alors qu'ils annoncent des remboursements à hauteur de 85/100 voilà mes remboursements:06/07/2017 Prévention Traité par nos services  75,00 € payé25,00 € remboursé› Voir le détail 
08/03/2017Chirurgie suite à maladie Traité par nos services  170,90 € payé 102,77 € remboursé › Voir le détail 
02/07/2016 Maladie Traité par nos services  55,00 € payés  4,25 € remboursés › Voir le détail 
je suis le contraire de quelqu'un de satisfait 
j'oubliais , trois semaines pour ètre très mal remboursé </t>
  </si>
  <si>
    <t>philm64-65988</t>
  </si>
  <si>
    <t>Suite à un problème de santé majeur, j'ai perdu mon emploi, la CPAM reconnait ma maladie à 100%, la MDPH entre 80 et 100, idem au niveau des impôts, SURAVENIR 30% !!! cherchez l'erreur, une multitude de bourdes, mais à qui profite les erreurs pas à moi en tout cas, je viens de faire appel à un avocat pour qu'il m'aide à entrevoir le bout du tunnel, suravenir ne remplit  pas sa mission, il faut bien évidemment les fuir...</t>
  </si>
  <si>
    <t>kiara-59226</t>
  </si>
  <si>
    <t>J'ai eu un accident avec la voiture et j'ai eu du mal à les contacter, une fois que j'ai réussi, la personne qui m'a répondu avait une très mauvaise attitude et m'a donné des mauvaises informations.</t>
  </si>
  <si>
    <t>04 novembre 2018 suite à une expérience en novembre 2018</t>
  </si>
  <si>
    <t>sandy2831-68328</t>
  </si>
  <si>
    <t>Après 2 ans et demi de maladie, un passage en invalidité 2, un licenciement, des dizaines d appels au service assuré, des courriers en pagaille pour que l on me dise que je n'ai aucune prise en charge. Cela va faire 1 mois que mon dossier est censé être réétudié mais plus de nouvelles. Je suis choquée et au final je regrette d avoir souscrit car cela ne sert à rien. Mais je veux que l on m explique pourquoi après m avoir dit que je serais prise en charge rien n a été fait !</t>
  </si>
  <si>
    <t>loraine-c-129312</t>
  </si>
  <si>
    <t>Je suis satisfaite du service et des tarifs. Site complet et très intuitif et personnel de l'accueil téléphonique à l'écoute et compréhensif de nos besoins.</t>
  </si>
  <si>
    <t>awa-85824</t>
  </si>
  <si>
    <t>Ils jouent la montre pour le remboursement des assurances vies et ils sont impossibles à contacter au téléphone !!!!
Si par bonheur vous arrivez à avoir le standard, ce n'est pas le bon interlocuteur et lorsque ils vous basculent sur le poste destinataire, comme par hasard la communication est interrompue et vous ne parvenez pas à les recontacter !!!
Pour ce qui est des mails, ils restent sans réponse !!!
A la limite de l'escroquerie !!!</t>
  </si>
  <si>
    <t>carta-62996</t>
  </si>
  <si>
    <t>suite à une résiliation et un retard des courriers (ar obbligatoire) j'ai cotisé 3 mois de plus (destruction véhicule janvier 2018; résiliation avril 2018) aucun remboursement ....pas de médiateur Reponse de l'operatrice MMe S...j'ai peut pas vous donner les coordonnées du médiateur.... c'est la politique de l'assurance...192,00 non remboursée pour une voiture détruite depuis quatre mois....</t>
  </si>
  <si>
    <t>philippe-o-104151</t>
  </si>
  <si>
    <t>Très satisfaite, devis adapté proposé très rapidement, informations complètes, très bon suivi. Toutes validations en ligne, dossier sécurisé et accompagnement pour la résiliation de l’assurance en cours.</t>
  </si>
  <si>
    <t>glaizaud-t-117868</t>
  </si>
  <si>
    <t>JE SUIS SATISFAIT DU SERVICE ET DES RENSEIGNEMENT PAR CONTRE JE NE COMPREND PAS PENDANT DES ANNEE VOUS M AVEZ ASSURER N° CONTRAT 1638132467 ET AUJOURD HUIT VOUS ME DITE QUE VOUS NE POUVEZ PAS CAR SE VEHICULE ET PROFFESSIONNELLE COMMENT AVEZ FAIT POUR ASSURER A L EPOQUE ?????????????</t>
  </si>
  <si>
    <t>thibault-77341</t>
  </si>
  <si>
    <t>J'ai une épargne assurance vie chez Generali depuis plus de 10ans. Mon conseiller est venue a domicile dernièrement pour faire un point et j'ai eu la bonne surprise que mon capital avait fait beaucoup d'intérêts!</t>
  </si>
  <si>
    <t>parizot-j-111295</t>
  </si>
  <si>
    <t>Je suis satisfait de cette assurance rapide et effectivement   et voir parrainer un de chez moi  bonne journée  et bientôt sur la toile je préfère être couvert</t>
  </si>
  <si>
    <t>annick-l-106011</t>
  </si>
  <si>
    <t>pour l'instant je suis satisfaite de mon assurance rien a redire le soucis est peut etre le site qui n'est pas terrible pour visualiser ses contrat et le détail</t>
  </si>
  <si>
    <t>jami17-85462</t>
  </si>
  <si>
    <t>Excellente assurance automobile, avec un très bon rapport entre la qualité des prestations fournies et le montant de la cotisation.</t>
  </si>
  <si>
    <t>adjaoud-s-117275</t>
  </si>
  <si>
    <t>Satisfait conseillère au top très clair dans les explications et très sympathique très professionnelle je recommande l Olivier autour de moi conseillère à l écoute</t>
  </si>
  <si>
    <t>vie-59813</t>
  </si>
  <si>
    <t>Toujours disponible rapide à joindre. Toujours à mon écoute.</t>
  </si>
  <si>
    <t>emmanuel-l-123542</t>
  </si>
  <si>
    <t xml:space="preserve">satisfait du service très rapide ;c'est très clair et compréhensible ; bien détaillé ;la présentation à l'écran est simple ,on s'y retrouve facilement </t>
  </si>
  <si>
    <t>soso58-110779</t>
  </si>
  <si>
    <t>Dommage que je sois obligé de mettre au minimum 1etoile! Pour moi ça mérite -10 etoiles. Ma nouvelle assurance à envoyée une demande de résiliation en février 2020 chez euro-assurance. A ce jour le contrat cours toujours et quand j'appelle pour savoir pourquoi le conseiller me répond que la date n'est pas bonne car il n'ont réceptionné le courrier au mois de mars 2021..... nan mais ils marchent sur la tête. Fuyez cette société de courtage.</t>
  </si>
  <si>
    <t>tine-61709</t>
  </si>
  <si>
    <t>Bonjour,
J ai realisé un devis pour assurer mon nouveau vehicule via lesfurets.com et l’olivier proposait la meilleure offre. Je n’ai pas pu valider l’offre sur le site car je n’avais que l’immatriculation belge du vehicule. J’ai donc appelé le service client qui m’a confirmé que l’olivier n’assurait pas les plaques etrangeres mais dès que j’aurai les plaques françaises, je pouvais appeler pour recevoir la carte verte en 5 minutes par mail. Le jour de l’acquisition de mon vehicule, j’appelle donc le service client et là je reçois un refus categorique car mes plaques sont provisoires!!!! Je me suis donc retrouvée bloquée au garage sans pouvoir circuler avec mon vehicule que je venais d’acheter!!! L’olivier ne m’a proposé aucune solution malgré mon insistance et ma deconcertation face à la situation: les plaques ne sont elles pas des plaques françaises? Je suis deçue et tenais à partager mon experience pour que d’autres clients potentiels ne rencontre pas la meme douloureuse experience...</t>
  </si>
  <si>
    <t>moutti-t-124348</t>
  </si>
  <si>
    <t>C'était parfait. Merci
Très pro, accueil téléphonique au top
tarif intéressant
Je recommande 
J'espère en cas de sinistre que cela sera identique car c'est à ce moment là que l'on reconnait une bonne assurance</t>
  </si>
  <si>
    <t>doukoki-d-129683</t>
  </si>
  <si>
    <t>J’ai. Eu. Une réponse à mon devis rapidement ! Et je suis satisfait de se que l’ont m’a proposé! J’ai. Ou faire une Devis en ligne rapide sans trop de difficultés</t>
  </si>
  <si>
    <t>motard83-79715</t>
  </si>
  <si>
    <t>Ecarts importants entre devis et contrat.</t>
  </si>
  <si>
    <t>bakleyna38-104723</t>
  </si>
  <si>
    <t>Ils vous appâtent avec un tarif intéressant au début, mais les prix augmentent fortement chaque année, les franchises sont exorbitantes et lorsque je veux assurer un autre véhicule chez eux, l'interlocuteur est très désagréable et refuse de me valider un tarif négocié avec un comparateur. Pire, je ne peux plus avoir accès au -10% proposé au 2ème contrat car j'ai osé faire un devis avec un comparateur!
Bref, c'en est trop, je pars!!! A fuir!!!</t>
  </si>
  <si>
    <t>camilo-g-108049</t>
  </si>
  <si>
    <t xml:space="preserve">Excellente , pour l'instant je ne rien a dire . C est une entreprise très sérieux , le service marche tres bien. Mes felicitation.
Je ne regrette pas d'avoir souscrit une assurance tour risque </t>
  </si>
  <si>
    <t>siham-b-124370</t>
  </si>
  <si>
    <t>satisfait du service rendu, le prix me convient et très pratique et simple dans les modalités pratiques d'utilisation de l'espace client. dans l'ensemble, ce me convient à moi et à toute ma famille</t>
  </si>
  <si>
    <t>angel53-51750</t>
  </si>
  <si>
    <t>Bonjour, cela fait maintenant un an que j'envoie courriers, emails et appels téléphonique sans jamais avoir de réponse de leur part, ou on vous rappelera cet après midi ou demain, à on peut dire qu'à l'accueil téléphonique elles sont gentilles et elles sont les premières à se prendre les foudres, par contre ceux qui sont au dessus eux ne vous rappelle jamais. Je vis avec moins de 400 euros par mois, ou plutôt survie, tout ça à cause d'un soit disant trop perçu de ma rente invalidité, avec des décomptes incompréhensibles (on arrive à diviser par 12 une rente mensuelle, quel sérieux), je suis outrée et vraiment déçue de cette assurance qui a été prise par mon ancien employeur. Depuis novembre mes revenus on changés mais non on ne recalcule pas ma rente invalidité, on ne me prend pas au téléphone, on ne répond pas à mes emails ni courriers recommandés. Mais survivre alors qu'on est handicapée et un parcours du combattant et eux ils s'en foutent</t>
  </si>
  <si>
    <t>nico-125428</t>
  </si>
  <si>
    <t>Chez la Macif.
 tout va bien si vous avez un pavillon , si vous êtes hébergé comme moi à titre gratuit et que , vous avez la chance de pouvoir acheter un camping-car poids lourd et bien la Macif vous fait miroiter qu'il peux vous assurer est le jour de la perception du camping-car ils prennent le prétexte de dire que je vie dans le camping-car chose qui est pas vrai et du coup ils n'ont pas voulu m'assurer imaginez bien que j'étais dans le désarroi avec un camping-car sur les bras que je ne pouvais pas sortir de la concession car il n'était pas assuré en plus il se permettes de se mêler de la vie privée des gens jusqu'à leurs donner des ordres sur la manière de vivre des gens .
franchement je ne conseille pas du tout c'est assurance</t>
  </si>
  <si>
    <t>gesnel-107964</t>
  </si>
  <si>
    <t xml:space="preserve">Messieurs
Nous sommes malheureusement de temps en temps hospitalisés a L'hôpital Bégin  de STMandé j'ai constaté que vous n'avez pas suivi l'augmentation
Chambres seules de ce dernier qui est actuellement de45 euros¸ sauf erreur de ma part une difference de 3 euros par jour. Veuillez me confirmer si cela est normal ?
En vous remerciant de votre réponse je vous prie d'agréer l'expression de mes meilleurs sentiments ?
Gesnel Arlette et Gérard
17Rue Guichard
94230 Cachan
Tél; 0623824905
E.mail: gerard.gesnel@sfr.fr
</t>
  </si>
  <si>
    <t>oufdenmatet-56162</t>
  </si>
  <si>
    <t>Meilleur rapport garanties / prix. Possibilité d'aller en agence.</t>
  </si>
  <si>
    <t>ttx-74593</t>
  </si>
  <si>
    <t>Très bon contact pour la prise des renseignements
Discours simple et efficasse. Rapidité des prises de décision. Bon rapport prix et garanties</t>
  </si>
  <si>
    <t>emre-k-126389</t>
  </si>
  <si>
    <t>Je suis satisfait du service. Ce n’est pas trop chere rapide et efficace facile a faire un devis et tres rapide. Je recommande direct assurance a tout le monde</t>
  </si>
  <si>
    <t>mieliz-65052</t>
  </si>
  <si>
    <t xml:space="preserve">BON RAPPORT LORS D'UN ACCIDENT FACILEMENT JOIGNABLE 
TRES CLAIR DANS LES EXPLICATIONS 
RAPIDITE D'INTERVENTION EFFICACITE BON RAPPORT AVEC LES CONSEILLER RDV RAPIDE ET MISE A DISPO DE NOS DOCUMENTS SUR LE NET TRES SIMPLE </t>
  </si>
  <si>
    <t>stella-b-113524</t>
  </si>
  <si>
    <t>Conseiller en ligne très patient 
a l'écoute qui ne précipite pas la vente du contrat une note sur 10/10.
Satisfaite qualité service et rapidité de la prise en charge des contrats</t>
  </si>
  <si>
    <t>jolie-papillon-98261</t>
  </si>
  <si>
    <t>J avais neoline qui m avais été conseillé  
Donc je la prends je vais voir un médecin spécialiste  la ss me remboursse  cette mutuelle 1e j en fais par a la conseillère qui tombe des nus bref
Depuis le  mois de juin 2019 je demande le rembourssement  de mes cotisations avec l aide de ma charmante conseillère
Elle envoie reccomande  depuis juin ils nous balade 
Donc normalement je doit être indemniser
Il existe un site qui s appelle acpr
Maintenant  J attends
Sinon procédure car cela va très loin</t>
  </si>
  <si>
    <t>lulu-99469</t>
  </si>
  <si>
    <t>Je suis actuellement assuré chez eurofil et leur prix sont compétitif mais le rapport clientèle est désastreux très désagréable ne ce souci en aucun cas de ces clients.</t>
  </si>
  <si>
    <t>marie-m-128719</t>
  </si>
  <si>
    <t>très contente de mon assurance GMF j'y suis assurée depuis plus de 40 ans et je recommande cette assurance à tout le monde
quand je suis en panne sur la route un petit coup de tél, et hop dépannée de suite, c'est génial !!</t>
  </si>
  <si>
    <t>maurice-r-114845</t>
  </si>
  <si>
    <t>les prix me conviennent même si ce n'est pas toujours facile de vous joindre et surtout vous êtes encore plus pénibles que les administrations classiques au niveau des papiers.</t>
  </si>
  <si>
    <t>dusty-96778</t>
  </si>
  <si>
    <t xml:space="preserve">Pas humain
Ne s’adapte pas à la situation d’urgence liée au Covid
Ne prends pas en compte l’état de santé de ses adhérents 
Mon papa qui vient de nous quitter et qui avait le Covid , ma maman de 80 ans fragile, mes douleurs neuropathiques insupportables, les vacances de médecin traitant et l’urgence de la situation ( ma mère a besoin de moi , elle vient de perdre son époux , mon papa) 
Une facture succincte certes mais pour le COVID-19 franchement... elle voulait quoi de plus ??? Elle aurait au moins pu demander elle-même si elle voulait des précisions... bref... manque total d’empathie et d’adaptabilité... je déconseille, je suis trop déçue 
Déçue </t>
  </si>
  <si>
    <t>kevin94-57269</t>
  </si>
  <si>
    <t>Ne prenez jamais direct assurance. Je suis actuellement client et je vous assures que c'est nul. On m'as accidenté mon véhicule je suis à 0 % de tort mais depuis presque 1 mois, toujours pas de véhicule de prêt toujours pas de nouvelles concernant ma voiture... Et de plus vous n'avez jamais la même personne au téléphone. A fuir absolument ! Vraiment zéro !</t>
  </si>
  <si>
    <t>15 août 2017 suite à une expérience en août 2017</t>
  </si>
  <si>
    <t>charlie100763-56669</t>
  </si>
  <si>
    <t>Et bien Après un dépannage!  Je me devais de laisser un avis sur la GMF!   je possède une voiture de collection  ! Et tombe en panne avec juste en arrivant sur mon lieu de vacances à Euronat!   J appelle mon assistance GMF......Naomi  me répond instantanément  et très gentiment!  Je lui explique que la voiture est ancienne est qu' il faut un mécano d expérience!   Naomi se mets en quatre pour me trouver un dépanneur!   Résultat retour en camion avec un vrai pro 350 kms.....900 euros pris en charge par la GMF.   Merci bcp Naomi pour votre professionnalisme!   Olivier</t>
  </si>
  <si>
    <t>19 avril 2020 suite à une expérience en avril 2020</t>
  </si>
  <si>
    <t>nat345-88985</t>
  </si>
  <si>
    <t>je suis chez neoliane depuis 4 ans rien a dire,je suis très satisfaites, en plus long bénéficie d'un service carte blanche je paie pas mon opticien ce qui es un point très postif</t>
  </si>
  <si>
    <t>aymeric-d-115593</t>
  </si>
  <si>
    <t>Satisfait de l'interface et du prix, maintenant il faut voir comment l'assurance va réagir si il m'arrive quelque chose :)
Disons que cela commence bien</t>
  </si>
  <si>
    <t>slim-68417</t>
  </si>
  <si>
    <t>explication des garanties très clair
formule compétitive
formule en rapport garantie plus intérréssante
pas de délais d'attente ni de carence 
prise en charge très rapide
explication clair
explication des garanties très clair
formule compétitive
formule en rapport garantie plus intérréssante
pas de délais d'attente ni de carence 
prise en charge très rapide
explication clair
explication des garanties très clair
formule compétitive
formule en rapport garantie plus intérréssante
pas de délais d'attente ni de carence 
prise en charge très rapide
explication clair
explication des garanties très clair
formule compétitive
formule en rapport garantie plus intérréssante
pas de délais d'attente ni de carence 
prise en charge très rapide
explication clair</t>
  </si>
  <si>
    <t>bruno-v-113340</t>
  </si>
  <si>
    <t>Je viens de me faire raccrocher au nez par un de vos conseiller qui ne prends pas en compte mes remarques. Mes trois contrats d'assurances vont partir chez un autre concurrent !</t>
  </si>
  <si>
    <t>laureha-80110</t>
  </si>
  <si>
    <t>La conseillère Caroline était tres aimable et efficace par rapport à mon problème de devis .
Très compétante ,agréable et réactive ,je suis très contente de mon échange avec elle et elle est très souriante au téléphone :)</t>
  </si>
  <si>
    <t>melanie-m-106140</t>
  </si>
  <si>
    <t>Satisfait de la mise en relation client et du délai de traitement de mon dossier. Les tarifs sont attractifs selon moi. L'application dédiée est aussi pratique</t>
  </si>
  <si>
    <t>rudy-d-134025</t>
  </si>
  <si>
    <t>Les prix sont super, les avis sur internet sont bon. Donc j'essaie cette assurance. J'espère être ravi dans le temps. Il sont très réactif. A peine fait le devis et passage au paiement qu'un conseiller vous appelle.</t>
  </si>
  <si>
    <t>benoit-c-114214</t>
  </si>
  <si>
    <t>de plus en plus cher , la fidélité (30 Ans) n'est pas récompensée , le regroupement de l'ensemble des contrats ne l'est pas non plus, plus beaucoup de raisons de rester  ...</t>
  </si>
  <si>
    <t>nathaliec-89411</t>
  </si>
  <si>
    <t>TNS, profession libérale, en arrêt maladie (sujet contact covid) le 13 mars (arrêt de 14 jours), je n'ai toujours pas été indemnisée. Pourtant, d'après mon agence que je relance régulièrement, tout est en ordre. Si non résolu à l'issue du confinement, je m'adresserai à la juridiction compétente.</t>
  </si>
  <si>
    <t>josiane-m-122222</t>
  </si>
  <si>
    <t>satisfaite du service pour mon véhicule, pour le prix en espérant pas trop d'augmentation pour l'avenir, je suis à la retraite et roule beaucoup moins</t>
  </si>
  <si>
    <t>david59600-70890</t>
  </si>
  <si>
    <t>Cambriolet il y a un mois est demie et toujour pas de rembourcement ainsi que ma porte d'entrer toujours pas remplacer innadmicible le prelevement pourtant continue de ce fa8re je pence bien retirer mes contracts maison et voitures</t>
  </si>
  <si>
    <t>myriam-v-111290</t>
  </si>
  <si>
    <t>Bonjour,
Je souhaite avoir une attestation d'assurance scolaire et extra scolaire pour l'année scolaire 2021/2022 (et non pas l'année 2020/2021).
Pouvez-vous me l'envoyer ?
Cordialement</t>
  </si>
  <si>
    <t>mmatthias--a-125899</t>
  </si>
  <si>
    <t xml:space="preserve">Simple et pratique et rapide 
le site est très ludique accompagnement de A à Z 
la tarification est bien détaillé et les options sont bien détaillées </t>
  </si>
  <si>
    <t>jacky-54234</t>
  </si>
  <si>
    <t xml:space="preserve">La notation pour DIRECT ASSURANCE : la vraie note est    0,3/5
Le seul avantage de DIRECT ASSURANCE consiste à être en règle en cas de contrôle policier ou d’un accident contre un tiers.
Mais il faut savoir que dans mon cas :
Malgré mon assurance « TOUS RISQUES » DA m’a refusé sa participation de la totalité de mes dommages ? 
Sans aucune information, je reçois la résiliation de DA au 31 01 2017 suite aux dispositions de l’article L113-12 du code des assurances.
Elle m’adresse un RELEVE D’INFORMATIONS avec la mention du sinistre mais en omettant d’ajouter sa non prise en charge de la remise en état du véhicule.
CONCLUSION :
J’ai payé une Assurance tous risques pour ne pas être remboursé dès le premier sinistre. Je conduis, soit depuis 52 ans (aucun accident responsable, donc sans avoir couté un seul centime aux assurances).
Je subis donc une quadruple peine :
1)	Je paie une assurance « tous risques » pour ne pas être remboursé dès le premier sinistre.
2)	Après sa résiliation, DA m’adresse un RELEVE D’INFORMATIONS erroné.
3)	Lorsque je veux me réassurer avec le RELEVE de DA, je suis rejeter par le nouvel assureur ou lorsque j’en trouve un qui veuille bien m’assurer, c’est avec un MALUS.
4)	J’ai effectué entièrement à ma charge les frais de mise en état de mon véhicule.
MERCI DIRECT ASSURANCE.
MORALITE : L’entente irrégulière INTER-ASSURANCES prévaut sur la réalité des faits.
Bonjour Jacky et merci pour votre retour.
Je fais le point avec le service qualité sur votre sinistre et sur le relevé d’informations. Nous revenons vers vous au plus vite.
Cordialement.
Clément
Community Manager
AUCUNE REPONSE DEPUIS LE 27 AVRIL 2017 ?????????????????????????????????????
</t>
  </si>
  <si>
    <t>chopart-a-126410</t>
  </si>
  <si>
    <t xml:space="preserve">Je suis satisfaite des conseillers que j'ai eu en ligne, très agréable et de bons conseils, efficace et rapide; je vais payer 2fois moins chère que chez mon actuel assureur. Je recommande l'olivier assurance ! </t>
  </si>
  <si>
    <t>nevro-72434</t>
  </si>
  <si>
    <t>Entreprise médiévale dont la qualité de la relation client n'a d'égal que son mépris outrancier pour ce dernier. A réussi l'alliage d'un fonctionnement soviétique et d'ambitions capitalistes. N'a d'autre intérêt qu'une ponction honteuse et sans contrepartie. A FUIR. Rassurez-vous, leur rapidité  de réaction ne leur permettra jamais de vous rattraper...</t>
  </si>
  <si>
    <t>courau-l-132026</t>
  </si>
  <si>
    <t>Information claire mais bugs du site internet (je n'arrivais pas à caractériser le véhicule, puis s'affichait un message de maintenance) puis informations contradictoires au téléphone quant au prix (en ma défaveur).</t>
  </si>
  <si>
    <t>casali-i-137354</t>
  </si>
  <si>
    <t>Parfait. J'ai eu au téléphone une dame très patiente et très pédagogue.
J'ai comparé avec plusieurs assureurs et c'était un des moins chers. Je suis aussi tombée par hasard sur un site d'avis clients et l'Olivier était très très bien noté!
Je trouve juste dommage que l'argent du parrainage mette autant de temps à arriver.</t>
  </si>
  <si>
    <t>francis-l-108153</t>
  </si>
  <si>
    <t>je suis satisfait du service ,mais les tarifs  augmente tous les ans .je n'ai jamais  eut de sinistre depuis mon adhésion donc pas de référence ..si les tarifs de l'année prochaine reste stable je resterais chez direct assurance</t>
  </si>
  <si>
    <t>francois--t-125939</t>
  </si>
  <si>
    <t>Assurance rapide intuitif et pas trop chère sur internet 
Allez sur le site pour faire vos devis véhicule 
Par contre le site beug un peu mais cela est vite résolu si vous faites refresh la page d accueil</t>
  </si>
  <si>
    <t>sylvain-m-116041</t>
  </si>
  <si>
    <t>Prix très intéressant rapidité de la mise en place des contrats et conseillère très aimable avec de bons conseils.. Je recommande vivement Merci à vous.</t>
  </si>
  <si>
    <t>pieer-72373</t>
  </si>
  <si>
    <t xml:space="preserve">Un service client déplorable, des documents qui "s'égarent" comme par magie, résilier une assurance ou une mutuelle chez eux est simplement impossible.
Ils sont parfait simplement quand vous n'avez pas besoin d'eux ... </t>
  </si>
  <si>
    <t>jeanjean1004-100086</t>
  </si>
  <si>
    <t>Nous sommes sociétaires depuis plus de 25 ans (auto pour ma femme et pour les enfants quand ils étaient à notre charge, habitation). Notre fils a pris un appartement pour se rapprocher de son travail, qu'il a occupé pendant 1 an. C'est ma femme qui payait l'assurance habitation. Puis notre fils a été muté et il a quitté son appartement. 1 an plus tard, ma femme s'est rendue compte qu'elle était toujours prélevée par Matmut, notre fils ayant oublié de résilier. Malgré la somme modeste en cause (autour de 150 €), malgré 2 interventions en agence et une demande via le site internet Matmut, pas de geste commercial pour cette année d'assurance habitation sans cause réelle. 25 ans de fidélité n'ont aucune valeur pour Matmut. Résultats : nous déplaçons tous nos contrats auto &amp; habitation. bye bye Matmut.</t>
  </si>
  <si>
    <t>funnybee-68473</t>
  </si>
  <si>
    <t>LAMENTABLE !!!! Fuite signalée en février, prestataire mandaté de mauvaise foi, affirme avoir réparé la fuite alors qu'il n'en est rien. 9 mois plus tard, ça fuit toujours et l'assurance veut renvoyer un expert pour constater ce que 3 plombiers ont déjà vu ! En attendant, je ne peux pas me servir de ma douche. Assurance à fuir !!!!</t>
  </si>
  <si>
    <t>magniez-m-125160</t>
  </si>
  <si>
    <t>Devis effectué en ligne, rappelé le lendemain par la plate-forme. De très bon conseil, très professionnel, très bon relationnel. Je recommanderais cette compagnie à mes proches</t>
  </si>
  <si>
    <t>harmann-d-138773</t>
  </si>
  <si>
    <t xml:space="preserve">satisfait des services téléphoniques a l' écoute de nos demandes
assurance pas chers par rapport a d autres
réduction si déjà titulaire d une assurance a l olivier
</t>
  </si>
  <si>
    <t>21 mars 2020 suite à une expérience en mars 2020</t>
  </si>
  <si>
    <t>chrischrischris-88468</t>
  </si>
  <si>
    <t xml:space="preserve">J'ai assuré ma moto à la macif par téléphone téléphone  on m´explique que la garantie de un conducteur est un contrat en plus mais les deuxième réunis sont intéressant en prix.
En vérité il s´agit du GAV avec 10 % d'invalidité.
Je me sens trahis par cette assureur et je le considère en défaut de conseils. A toutes les personnes en litiges avec la macif je vous invite à faire jouer cela en votre faveur </t>
  </si>
  <si>
    <t>vakoume-o-138310</t>
  </si>
  <si>
    <t>jE SUIS SATISFAITE 
TRES BIEN 
PRATIQUE
MERCI
CONTINUEZ COMME CA 
PAS CHER COMPARE AUX CONCURRENTS
REACTIF PAR TELEPHONE
ET SYMPA 
UN VRAI PLAISIR
EN PLUS LES GENS SONT AIMABLES</t>
  </si>
  <si>
    <t>anthony-106532</t>
  </si>
  <si>
    <t>Bonjour,
Je vous déconseille fortement de souscrire des contrats chez AXA agence Lecourt à Bretteville du Grand Caux.
Aucun suivant de dossier en cas de sinistre.
Impossible d'avoir des réponses ecrites.
Bref, jsute bon à recevoir les cotisations d'assurance
A fuire absolument</t>
  </si>
  <si>
    <t>lilou--104375</t>
  </si>
  <si>
    <t xml:space="preserve">Les conseillers sont tjrs à l écoute, aimable et leurs renseignements tjrs précis..si problèmes  il y a , ces derniers sont en général résolus .
adhérente à la MGP depuis plus de 3 décennies, je reste fidèle..
Je ne peux me prononcer sur le prix de la concurrence ...
</t>
  </si>
  <si>
    <t>robwest-92504</t>
  </si>
  <si>
    <t xml:space="preserve">Bjr, Quand j'ai souscrit mon assurance voiture chez Direct Assurance fin Août 1999 leur tarif était imbattable , pratiquement 2 fois moins que là oû j'étais avant, aucun incident jusqu'à ce que je change de véhicule et demande un devis pour les mêmes garanties, mon nouveau véhicule étant le même modèle que le précédant sauf qu'au lieu de 12cv il n'en compte plus que 7 et d'une gamme inférieure.  Donc de 315€/an , après plusieurs simulations et réclamations téléphoniques , pour les mêmes garanties et même bonus DirectAssurance me propose le tarif de 538€/an ! Et ce sans aucune justification !  Et pour résilier c'est le parcourt du combattant ! J'ai donc l'impression qu'"ils" appatent les nouveaux clients avec des tarifs mirobolants et se rattrapent par la suite en profitant de la naîveté de leur clentèle.  Moralité : ne changez pas de véhicule chez DirectAssurance !!! </t>
  </si>
  <si>
    <t>seb-55453</t>
  </si>
  <si>
    <t xml:space="preserve">Je viens de lire les commentaires; je suis assuré depuis 8 ans à la matmut! Globalement c'est une bonne mutuelle! Pour ma part elle tiens ses engagements et vous défend bien en cas de sinistre!
Par contre, actuellement je suis en pleine réflexion aux niveaux de leurs tarifs car ils ne sont plus du tout aussi attractifs qu' auparavant. J'ai des devis à l'appui avec les mêmes garanties et il y a des différences de 150 euros à 200 euros à l'année pour un véhicule de 1999 assuré au tiers.
J'envisage donc de changer d'assurances!
Je précise également que je suis allé voir une agence matmut pour parler de ces devis, elle m'a conseillé de faire un courrier au siège pour demander de faire un effort sur le prix dans le cas contraire elle m'a guidée sur d'autres assurances par rapport aux devis que je lui est montré!
</t>
  </si>
  <si>
    <t>sibou-131080</t>
  </si>
  <si>
    <t>je n'ai pas d'avis cette enquête me fait perdre du temps surtout en se connectant uniquement pour imprimer une attestation et j'espère que l'enquête ne sera pas renouvelée pour l'impression de l'attestation de mon deuxième enfant</t>
  </si>
  <si>
    <t>mumu6511-110867</t>
  </si>
  <si>
    <t>Pour un dégat des eaux, d'une valeur de 1800 euros, 4 mois à se renvoyer la balle!! ce n'est jamais de leur faute!! ne comptez pas sur eux si vous avez un problème!!</t>
  </si>
  <si>
    <t>thibauds-91979</t>
  </si>
  <si>
    <t>Si je suis accepté,  je serai effectivement très ravi, j'attend donc le devis.
Je ne peux cependant pas me prononcer sur le service en soit vu que je ne suis pas encore assuré et confronté à un incident. En tout cas le site est très bien pensé et dans l'air du temps.</t>
  </si>
  <si>
    <t>arthur-k-127310</t>
  </si>
  <si>
    <t xml:space="preserve">Super franchement je recommande direct assurance pour la fluidité et la réactivité 
De leur service j’ai été conseillé par une amie et je regrette pas mon choix </t>
  </si>
  <si>
    <t>pascal-a-104920</t>
  </si>
  <si>
    <t>simple et pratique bon prix très bonne réactivités  de très bon conseillées réception des documents toujours dans les temps aucune prise de tète j'en parle régulièrement autour de moi  aucun soucis et aucune prise de tète</t>
  </si>
  <si>
    <t>20 août 2017 suite à une expérience en août 2017</t>
  </si>
  <si>
    <t>marijo276-56766</t>
  </si>
  <si>
    <t>une vraie assurance! Ils sont très réactif et prenne le temps de tout expliqué en cherchant la meilleure solution pour notre protection.Deplus la protection juridique nous a été d'une aide précieuse et toujours très aimable...je recommande vivement la Macif autour de moi. Ma banque nous a proposé une assurance auto et je n'ai même pas voulu savoir qu'elle était la proposition, chacun son métier...</t>
  </si>
  <si>
    <t>bruno-v-109928</t>
  </si>
  <si>
    <t>Très satisfait de mon inscription, site très fonctionnel et très clair! Prix très intéressants. Les garanties sont très bien expliquées. Je suis vraiment satisfait.</t>
  </si>
  <si>
    <t>kelemassa-115442</t>
  </si>
  <si>
    <t xml:space="preserve">Ayant eu mon permis et cherchant à la dernière minute une assurance afin de récuperer ma voiture avant les grèves de 2019. On m’a conseillé de souscrire chez Axa, je ne me suis pas renseigné davantage et y ai souscrit par telephone. Mise à part la rapidité, que des points négatifs, notamment le prix : Je payais 282€ les 3 premiers mois, en suite je suis passé à 99,87€ Le reste de l’année, lorsque j’ai demandé à diminuer mon contrat pour payer moins l’assureur m’a dit que ce n’était pas possible, lorsque j’ai eu un petit probleme avec ma clé automatique l’assureur m’a dit que cela n’est pas pris en charge, lorsque j’ai eu une panne de voiture l’assureur m’a encore dit que ce n’était pas pris en charge mais qu’uniquement le remorquage l’était. (Bref à ce prix là je me disait assurée tout risque mais je demande qu’est-ce qu’ils prennent en charge....) 
Aussi, je devais pas dépasser apparamment 5000km par an donc si je depasse je paie 300 et quelques euros en plus LOL. Bref j’ai entamé les démarches pour changer d’assurance, heureusement que la Loi Hamon permet de resilier avant la fin de contrat par transfert de dossier. Pour une etudiante qui ne gagne pas beaucoup, cette assurance fait un gros budget (pour que dalle d’ailleurs) !! </t>
  </si>
  <si>
    <t>samix38-58487</t>
  </si>
  <si>
    <t>une honte.....3 ans de contrat garantie à 100% sur nous deux (ma femme et moi)...Femme Malade longue maladie, perte de salaire conséquent, (-40%) on nous rembourse 5% du crédit......sans aucunes justifications.....impossible de les obtenir par téléphone, temps de réponse écrit de l'orde de 2 mois. Ils font trainer en longueur pour nous décourager....C'est de l'escrocerie pure et dure, je comprends pourquoi "CNP Assurances acquiert la Tour de bureaux T11 située dans le quartier des affaires de Francfort"; quant au slogan "Pour une protection de tous, CNP Assurances s’attache à protéger le plus grand nombre en offrant à chacun – quel qu’il soit –  des garanties au plus proche de son quotidien, de ses besoins mais aussi de ses capacités. C’est cela, assurer tous les avenirs." n'hesitons pas à dire que c'est une utopie. Je pense que je vais les emener devant le TGI.</t>
  </si>
  <si>
    <t>gounzo-104101</t>
  </si>
  <si>
    <t>FUYEZ LOIN LOIN LOIN
Je n’ai pas pour habitude de laisser des commentaires mais cette assurance est lunaire! 1h d’attente minimum lorsque vous souhaitez les joindre, des informations contradictoires, des mensonges, un prix 50% plus élevé que la concurrence, amateurisme total.
Bref vous l’aurez compris: FUYEZ</t>
  </si>
  <si>
    <t>illa-m-107916</t>
  </si>
  <si>
    <t>je suis totalement satisfait du service juste un peut chère pour un véhicule non sportif et diesel d’âpre un autre devis je payé mon chère pour un véhicule essence de 180 chevaux din je ne comprend pas trop</t>
  </si>
  <si>
    <t>colibri-103518</t>
  </si>
  <si>
    <t>Suite sinistre et envoi des documents L'olivier Assurance a fait preuve de rapidité et efficacité de décision (envoi des documents sur site à 19h et réponse le lendemain par mail à 11h)</t>
  </si>
  <si>
    <t>florence-m-111005</t>
  </si>
  <si>
    <t>simple et rapide au niveau tarif les concurents commencent a s aligner malheureusement. sinon  souscription simple et rapide.a voir avec le temps et l usage</t>
  </si>
  <si>
    <t>ingrid-d-128714</t>
  </si>
  <si>
    <t>Je suis satisfaite du prix proposé  …avec les services proposés …les garanties qui me sont proposées me suffisent…je suis nouvelle cliente chez direct assurance</t>
  </si>
  <si>
    <t>gil-d-110019</t>
  </si>
  <si>
    <t>Simple et pratique en ce qui concerne la communication. simplification du mode de règlement . Réactivité des échanges , rapidité des envois postaux .</t>
  </si>
  <si>
    <t>lppfr-2720</t>
  </si>
  <si>
    <t>comme souvent, petit litige  (je pas le droit d'utiliser A......E) entre amis. Je test le Furet.com, qui me trouve Direct assurance, super prix 409 euro, qui passe à 423 euro le jour de la souscription. Lors du renouvellement du contrat, toujours bonus à 50%, toutes mes garanties baissent, sauf la responsabilité accident de ma region. je passe de 100 euro à 200 euro. D'après le conseillé, c'est la faute à la zone géographique ou j'habite (un patelin de 300 habitants). Pourtant sur le site de devis en ligne, malgré les frais de dossier, mon véhicule est toujours affiché à 391 euro chez direct assurance, alors que ma facture s'élève 482 euro un an plus tard + un petit rappel de 20 euro qui est sortie de je ne sais d'où.</t>
  </si>
  <si>
    <t>loir-f-138671</t>
  </si>
  <si>
    <t>Je suis satisfaite du service ... les prix me conviennent, c'est pour cela que j'ai souscrit à une assurance auto et maison ...
Je recommande vivement.</t>
  </si>
  <si>
    <t>stba-68188</t>
  </si>
  <si>
    <t>Clients depuis 45 ans 2 sinistres en 2017 pour un total de 2200 euros (dégâts climatiques et vitre insert cassée)</t>
  </si>
  <si>
    <t>casi59-80150</t>
  </si>
  <si>
    <t>qualité tres satisfait je suis passeé par santiane depuis 2013  tres bonne echange et tres claire</t>
  </si>
  <si>
    <t>jacandi-59490</t>
  </si>
  <si>
    <t xml:space="preserve">Cette assurance n'est valable que la première année. A la souscription on vous fait un super tarif pour vous attirer et l'année suivante c'est le coup de massue ! pour moi 40 % d'augmentation sans sinistre déclaré et garanties identiques. Avec le même courrier "bonne nouvelle"... Ils prennent les clients pour des demeurés c'est clair.
</t>
  </si>
  <si>
    <t>02 juillet 2017 suite à une expérience en juillet 2017</t>
  </si>
  <si>
    <t>deve-55764</t>
  </si>
  <si>
    <t xml:space="preserve">J'ai reçu récemment un courrier de la CARDIF m'informant que j'étais bénéficiaire d'un contrat d'assurance-vie souscrit par une personne qui n'était pas de ma famille mais qui me tenait lieu de grand-mère. Ce fut une surprise car je n'avais jamais été informé que cette personne souhaitait me laisser "quelque chose" après sa mort. Mais quelques jours après mon envoi aux impôts de la déclaration partielle de succession, je reçois un second courrier intitulé "lettre d'excuses" où j'apprends qu"une erreur s'est glissée dans l'interprétation de la clause bénéficiaire" et que je ne suis en fait "pas bénéficiaire". Depuis CARDIF me mène en bateau (téléphone, courrier) et se retranche derrière l'exigence de confidentialité à laquelle ils sont tenus pour me refuser toute preuve écrite de ce qu'ils avancent.
Les conseillers que j'ai pu avoir au téléphone donnent des informations différentes, parfois contradictoires, voire des preuves des dysfonctionnements de leur entreprise. Quant aux courriers, deux numéros de contrat différents y figurent pour le même titulaire, ce qui démontre encore une fois le manque de sérieux dans le traitement des dossiers et la rédaction des courriers.
Vous comprendrez que je trouve proprement scandaleux qu'un assureur vie dont la principale utilité est de conseiller leurs clients sur la rédaction de la clause bénéficiaire puisse faire une erreur aussi grossière : ce qu'on voit partout (articles spécialisés, forums de juristes, forums de particuliers, etc.), dès qu'on se renseigne un tant soit peu sur l'assurance vie, c'est que la clause bénéficiaire est ce qui est le plus important dans un contrat. Et là, je tombe sur Cardif BNP Paribas, de jeunes assureurs sans expérience (!), qui laissent se glisser des erreurs dans l'interprétation d'une clause bénéficiaire. Le pire, c'est que maintenant le service des impôts n'y comprend rien non plus : il y a plus de bénéficiaires qui se sont déclarés que de quote-part sur ce contrat. En tout cas, s'ils ont pu faire une erreur une fois et des inexactitudes sur les numéros de contrat, je ne vois pas pourquoi il n'y aurait pas encore des erreurs cachées dans ce magma : je ne lâcherai pas cette affaire sans avoir eu des preuves écrites.
Si un ou d'autres lecteurs de ce forum pouvai(en)t  me conseiller sur la suite à donner à cette affaire, j'en serais reconnaissant (saisine du médiateur de l'assurance, poursuite en justice pour obliger la Cardif à clarifier ses dires, article dans le Canard Enchaîné et dans la presse spécialisée, information de l'autorité de régulation des assurances, ou tout à la fois ?). Merci d'avance pour vos éclairages !
</t>
  </si>
  <si>
    <t>chuck-66141</t>
  </si>
  <si>
    <t>Bonjour,
Je vais bientôt vous narrer sur ce site les désagréments (pour parler poliment) causés par la Maif.
Je veux bien que d'autres sociétaires (ou anciens sociétaires) en fassent de même (ici ou sur cette adresse courriel cs.p@laposte.net).
Il s'agit d'un vol, et depuis 3 ans ils se défaussent.
Plus il y aura de témoignages concordants (sur leurs méthodes) plus leur mauvaise foi sera un élément factuel (de leur comportement).
N'oublions pas qu'ils osent : "On a tout à gagner à se faire confiance. Maif : assureur militant."
Merci.</t>
  </si>
  <si>
    <t>flori-64210</t>
  </si>
  <si>
    <t>j'ai souscrit à l'olivier depuis le 4/05/2018 pour un certain montant et deux semaines plus tard mauvaise surprise, on m'appâte avec un prix raisonnable je prend même l'offre pack spécial. après avoir payé un acompte de 104 euros ils me demandent les documents que j'envoie et là !!!! le prix change la cotisation passe de 28 à 35 euros par mois uniquement parce que je n'ai pas déclaré un sinistre non responsable du conducteur secondaire ??? ils ne spécifient si ça doit-être responsable ou non ? c'est pas correcte messieurs !!!!</t>
  </si>
  <si>
    <t>sv-muay-thai91-80895</t>
  </si>
  <si>
    <t>Je n'ai jamais eu autant de difficultés avec une assurance. 164 euros payé par CB le 12/10/2019. Modification du devis de leur part pour augmentation de 12 , 80 euros. J'essaie de payer ces 12,80 sur le site mais impossible. Nombreux mails et aucune réponse! Service clientèle incompétent car ne sais pas et déclare qu'il n'y a pas de responsables pouvant répondre et qu'il faut rappeler le même service client (dialogue de sourd). Toujours pas de carte verte sur le pare brise! On joue à quoi chez vous!? Ne pas répondre aux interrogations client est un manque de respect donc non professionnel. Mon attestation provisoire s'arrête demain 12/11/2019. Je fais quoi si les forces de l'ordre me contrôle !? Faites attention nous ne sommes pas des vaches à lait ou des victimes. Donc soit vous m'envoyez cette foutue carte verte ou vous me remboursez ! Pour l'instant je rejoins les autres commentaires. Assurances à fuir absolument. Car on s'imagine déjà dans le cas d'un sinistre par exemple qui pourrait survenir (Comment sera traité le problème ??? Si déjà ça commence mal à la souscription!!)  
Mon numéro de dossier est 418496! 
P.S : les personnes du services clientèle demande également votre numéro de carte bleue par téléphone avec le code à 3 chiffres derrière la CB. Vu le sérieux de la prise en charge pour ma part j'ai refusé et je préfère ne pas communiquer mes informations complètes CB, mon banquier est d'accord avec moi.</t>
  </si>
  <si>
    <t>gerardine-d-123717</t>
  </si>
  <si>
    <t>Je suis satisfaite de leur service
prix intéressant  et pas mal d'options
facile à contacter
rien à signaler
tout est ok, je recommande cette assurance</t>
  </si>
  <si>
    <t>bubulle-88571</t>
  </si>
  <si>
    <t xml:space="preserve">j'ai subit ,un sinistre liée a ma toiture , et la chaudière propriété responsable des dégât plusieurs expert sont passer société saretec incompetent ma cuisine toujours pas remise en état je suis assuer chez axa depuis 1990 premiers gros sinistre deupuis trois ans je vie sans cuisine avec des plastique au soles depuis 2018 sa ma valus une chute dans les escaliers je me suis retrouver au urgence en autre
je suis gravement malade des reins je suis soumise a un régime strict ,je doit cuisiner moi même car pas le droit de consommer du sel ,je souffre de cette situations don je voie pas la faim de tous cela ,je suis en colère contre la société expert qui chiffre pour eu pour faire du chiffre pour le étude comment peut'on laisser les assurée dans cette situation 
je souhaite que la cellule qualités peine contacte avec moi   
s v p 
Mme Sk.     </t>
  </si>
  <si>
    <t>jean-claude-b-122644</t>
  </si>
  <si>
    <t>Aucun problème . Excellent service. 
Excellente prise en charge en cas de sinistre.
Rapidité de traitement.
Service en ligne très efficace.
Rapport qualité /prix inégalable.</t>
  </si>
  <si>
    <t xml:space="preserve">
Bonjour,
En parcourant des avis sur un forum, j'ai pu relever cette adresse mail et j'ai saisi l'occasion de vous contacter.
Je traverse une situation pour laquelle j'ai vraiment besoin d'être éclairé afin de comprendre ce que je qualifie de discrimination.
J'ai souhaité ajouter comme conducteur occasionnel au contrat de mon véhicule mon fils qui vient de réussir son permis.
J'ai donc appelé Macif au téléphone pour me renseigner.
Tout se passait bien jusqu'à la question de celui qui allait effectuer le plus de kilomètres.
J'indiquais que mon fils l'utiliserait le vendredi, samedi et dimanche pour se rendre à son lieu de travail et que la semaine nous l'utiliseront.
Je n'ai pas compris pourquoi subitement la personne refuse de valider ma demande.
Une nouvelle tentative par téléphone hier matin avec une hôtesse me permet d'avancer et les tarifs me sont communiqués.
Malheureusement, un bug informatique empêche la saisie et Maude promet de me rappeler avant sa pause de 13h, ou après au cas où le problème prendrait plus de temps à être rétabli.
Les heures passent, je décide de me rendre à l'agence de Pontcharra.
Madame Nathalie (je n'ai pas son nom) nous rejoint à la salle d'attente et au lieu de "bonjour monsieur Cane" elle regarde sa montre et nous indique que son prochain rdv tarde à venir.
J'explique brièvement la raison de ma venue à cause du problème informatique.
Elle m'indique ne rien pouvoir faire pour nous à cause de problèmes similaires.
Je suis surpris par le fait que des clients viennent de sortir de son bureau et qu'ils y sont demeurés un long moment pendant lequel des saisies informatiques étaient réalisées et des documents imprimés, que d'autres clients sont installés dans le bureau voisin depuis un moment et qu'il est clair que des saisies sont réalisées.
Mes remarques semblent agacer cette dame qui insiste sur le fait de ne rien pouvoir faire pour nous.
Je sors du bureau et décide d'appeler la Macif.
L'hôtesse ne comprends pas les raisons évoquées et décide de téléphoner au bureau puis m'indique qu'elle ne peut rien faire de plus et m'invite à y retourner. (L'heure tourne)
Je patiente donc à nouveau, ce qui semble déranger cette dame qui laisse un instant ses clients arrivés en retard pour venir me demander pourquoi je suis encore là.
J'explique, comme on me l'a fait remarquer qu'il est néanmoins possible de prendre note de mon passage physique au bureau, de prendre note de ma demande qui pourra prendre effet et confirmé dès le rétablissement de la situation.
"Ça va, je vais vous recevoir !"
Quel accueil, à peine ma demande exposée que je me rends compte qu'il me sera difficile d'obtenir l'accord attendu pour ajouter mon fils comme conducteur secondaire (occasionnel), apparemment la même chose.
Pire, dans l'insistance de mon incompréhension, elle constate l'absence du total des points validés lors de l'examen de conduite.
Nous lui précisons que le permis provisoire nous a été délivré avec 15 jours de retard à cause d'un problème informatique du service, nous proposons de téléphoner au patron de l'auto école, ce qu'elle s'empresse de faire, mais malheureusement sur répondeur.
Devant tant de mépris, je demande les raisons d'une telle attitude pour le moins soupçonneuse, si c'est personnel.
Là les invectives fusent, il parait que je suis quelqu'un qui cherche à imposer mes règles à la Macif.
S'il en est une, ce serait celle de m'attendre à la décence d'un traitement correspondant à la charte affichée dans les locaux.
1h30 plus tard, mon planning chamboulé, je décide de descendre au bureau de Meylan ou j'arrive vers 16h15.
Je repartirai après la fermeture de la porte d'entrée.
Pendant mes échanges, toujours le même refus, mais pour des avis différents.
Mon fils travail, il n'est plus à ma charge et dans les clauses du contrat il y a les explications.
Quand je demande des informations pour m'aider à comprendre :
"Si on doit se plonger dans les papiers on n'en finit pas !"
Étant à bout je suis sur le point de céder à ce que mon fils soit désigné comme conducteur principal, mais quand j'indique qu'il prendra en charge le paiement de la cotisation depuis son RIB, il m'est indiqué que ce n'est pas utile puisque il sera sur mon contrat.
Je ne suis pas d'accord puisque s'il doit être assuré conducteur principal, au prix fort, c'est aussi lui qui devra s'acquitter de la cotisation.
Le problème qui m'est opposé est que le délai pour ce changement est d'une semaine !
Je décide de réfléchir et prend rdv pour le lendemain.
Donc aujourd'hui, entre midi et deux j'apprends d'une hôtesse de la Macif, au téléphone, que ce n'est pas vrai, que ce changement prend effet immédiatement.
Vous comprendrez, j'espère, mon désappointement et ma confiance ébranlée.
Je connais bien des personnes, des amis, avec qui je me suis entretenu et qui profitent de cette possibilité d'intégrer leurs enfants comme conducteur secondaire (occasionnel).
Dure journée du 22 ou j'ai effectué plus de 240 km au total.
Aujourd'hui nous nous sommes rendus au bureau de Fontaine, encore plus de 100 km pour exposer brièvement la situation et prendre rdv pour ce vendredi.
J'ajouterai que ce seul véhicule (Peugeot 106 xnd 1.4, 4cv fiscaux, 50cv dyn) est le seul véhicule en état d'utilisation pour notre famille.
Les garanties des 2 campings car ont été baissés au minimum du fait de leur restauration en cours, n'étant pas en état de rouler.
Je comprends qu'il y a beaucoup à lire, mais il y a eu beaucoup à supporter, ça je peux vous l'assurer.
Mon fils étant témoin de cette situation n'a guère envie de souscrire dans ces conditions, ce qui se comprend aisément.
Je ne connais pas vos responsabilités, mais j'espère très sincèrement pouvoir sortir de cette impasse qui me plonge dans l'idée de résilier tout ce qui me lie à la Macif, contrats et banque, ce que je cherche à éviter.
Je m'apprête à rédiger un courrier recommandé pour que me soit communiqué les raisons de cette opposition acharnée.
Suis je fiché comme fraudeur à l'assurance, mauvais payeur...?
Je vous remercie pour votre aimable attention et vous adresse mes sincères salutations.
Cordialement,
Jean-Pierre Cane
</t>
  </si>
  <si>
    <t>cedric-d-114166</t>
  </si>
  <si>
    <t>Satisfait de l'ensemble de la prestation. Tarif intéressant, couverture compétitive, relation client client efficace. Des années de contrat chez direct assurance</t>
  </si>
  <si>
    <t>francki--125740</t>
  </si>
  <si>
    <t>Une assurance qui se dit assurance pour les motards ils m’ont résilier mon contrat , sous prétexte  qu’il ne commercialisaient plus ce type de moto . Comme si le fautif était la moto . Carton rouge pour cette assurance</t>
  </si>
  <si>
    <t>revertegat-a-137840</t>
  </si>
  <si>
    <t>simple pratique et raisonnable dans les tarifs pratiqués .
Les garanties offertes très correctes.
La mise en contact très rapides donc tout bon à part le discours imposé.</t>
  </si>
  <si>
    <t>marc-75918</t>
  </si>
  <si>
    <t>Tout est parfait tant que rien ne vous arrive ! Client fidèle depuis près de 15 ans avec un seul sinistre, je n'ai aucune aide de mon assureur, pire, il vous enfonce ! Scandaleux, fuyez !</t>
  </si>
  <si>
    <t>joker-49989</t>
  </si>
  <si>
    <t>Bonjour, je ne suis pas moi même assuré à la MAIF (et après mon expérience ça ne risque pas d'arriver), mais le peu de contacts que j'ai eu avec eux me suffit pour m'en faire une opinion très négative.
C'est tout simple, ma mère, assurée à la MAIF depuis des dizaines d'années (institutrice toute sa vie), est décédée il y a maintenant 6 mois, au mois de juin pour être précis.
Evidemment nous signalons alors son décès à la MAIF, avec envoi du certificat de décès, et en demandant à ce que ses différents contrats soient maintenus le temps du règlement de la succession et que les sommes à éventuellement règler nous soient adressées à nous ses enfants.
. Dans un premier temps, aucune réponse, absolument aucune. Un mois se passe, toujours aucune nouvelle jusqu'au jour où nous trouvons un courrier dans sa boîte aux lettres , adressé à son nom (alors qu'ils ont l'acte de décès depuis un mois) et lui signalant que le prélèvement a été rejeté par sa banque (normal le compte est bloqué, c'est pourquoi nous avions demandé à régler nous mêmes les sommes dues)....
Bon , envoi d'un deuxième courrier, accompagné d'un deuxième certificat de décès (le tout en recommandé bien sûr)...
De nouveau, absolument aucune réponse à notre courrier, rien.... sauf une nouvelle lettre, de nouveau adressée à son nom, à son adresse (alors qu'ils ont reçu un deuxième certificat de décès et que nous avions redemandé à ce que les courriers nous soient adressés !) signalant de nouveau le rejet de prélèvement de la banque, et cette fois ci un ton un peu plus menaçant, menaces de mise en demeure, etc...
Je me fends d'un troisième courrier, cette fois ci beaucoup plus virulent car ras le bol de ce manque de respect vis à vis de ma mère décédée. et là comme par miracle une réponse 4 MOIS après qu'ils aient reçu le premier certificat de décès, comme quoi nos demandes allaient être prises en compte.
Il aura fallu l'envoi de TROIS certificats de décès et QUATRE MOIS avant qu'ils ne réagissent, et bien sûr aucune excuse de leur part.
Les gens chargés d'ouvrir les courriers chez eux savent ils lire le français ??? Jettent ils les courriers à la corbeille quand ils n'ont pas envie de bosser ?
 Bref du grand n'importe quoi, nous avons été dégoûtés par ce manque de considération et de respect envers une personne décédée.</t>
  </si>
  <si>
    <t>haaajar-91834</t>
  </si>
  <si>
    <t>Je suis satisfaite du service proposer par direct assurance. Devis en ligne relativement rapide. Tarif attractif selon le besoin du client je recommande.</t>
  </si>
  <si>
    <t>dede57-70755</t>
  </si>
  <si>
    <t>Assuré chez eux le 15 janvier et après avoir paye 122 e pour 4 mois d avance et fournit tout les documents qui ont été validé et après avoir appelé au numéro surtaxé et envoyé plusieurs mail je n ai toujours pas reçu la carte verte</t>
  </si>
  <si>
    <t>francois-c-107253</t>
  </si>
  <si>
    <t>Je suis satisfait de la façon dont le contrat m'a été proposé par écrit puis expliqué par oral.
Le niveau de prix est concurrentiel.
Je n'ai pas encore d'avis, évidemment, sur la façon dont les sinistres sont traités et j'espère ne jamais en avoir.</t>
  </si>
  <si>
    <t>pastore-j-108631</t>
  </si>
  <si>
    <t>L'offre multicontrat est sympa mais il pourrait être envisagé une autre gestion de cette offre (permettre à l'autre conducteur de souscrire son propre contrat et émettre le mandat SEPA à son nom).</t>
  </si>
  <si>
    <t>djamal-t-129039</t>
  </si>
  <si>
    <t xml:space="preserve">je suis satisfais de m'assure ma voiture c5 avec option  garante conducteur brise de glace tout est compris avec un prix raisonnable vu de concurrence  qualité prix  
merci Directe  Assurance          cordialement  </t>
  </si>
  <si>
    <t>franko-96066</t>
  </si>
  <si>
    <t>Je trouve tout de même le tarif tous risques assez cher même après 10 ans d'ancienneté sans sinistres. Les conseillers par contre sont plaisants, sauf bien sûr lorsqu'en agence, celle de Verdun (55) en l'occurrence, la conseillère fait passer un client '' ami'' devant les autres clients ! Ce n'est pas très redpecteux..</t>
  </si>
  <si>
    <t>palou-65899</t>
  </si>
  <si>
    <t>trés deçu de cette assurance,une bande d'usurpateurs.les tarifs annoncés lors du devis sont revu a la hausse lors du contrat.personnes au téléphone arrogante et qui vous prend de haut.bref je ne conseille a personne</t>
  </si>
  <si>
    <t>sonia-g-126412</t>
  </si>
  <si>
    <t>Cela me convient concernant les tarifs proposés et la rapidité de souscription en ligne . 
Tout est bien expliqué et clair . Je recommande cette assurance auprès de mon entourage .</t>
  </si>
  <si>
    <t>espade-d-132244</t>
  </si>
  <si>
    <t>je suis satisfait de mes interlocuteurs , très sympatriques et a l’écoute du client
je recommande olivier assurance tout parfait
merci beaucoup 
m espade</t>
  </si>
  <si>
    <t>peggy-f-110862</t>
  </si>
  <si>
    <t>très simple d'utilisation très rapide et les conseillers tchat sont au top, je recommande Direct Assurance à mes proches les yeux fermés, nous y sommes assurés depuis plusieurs années</t>
  </si>
  <si>
    <t>gd-97006</t>
  </si>
  <si>
    <t>Ils font du neuf avec du vieux, c'est le cas de le dire avec leur système et site internet archaïque en plus ils sont 1.5 fois plus cher que leurs concurrents.
Lorsque l'on a déménagé, ils ont bien pris en compte notre nouvelle adresse mais ils n'ont pas mis à jour l'adresse postale.
Lorsqu'ils reçoivent une demande de résiliation par courrier recommandé, ce dernier est ignoré et le prélèvement continue d'être effectué et lorsque le compte bancaire a été clôturé alors ils envoient des courriers recommandés à l'ancienne adresse où on ne réside plus puis au bout d'un an ils nous contactent non pas par message électronique (pas assez cher ou pas assez éco dégradant) mais par message sur la boîte vocale accompagné d'un avertissement de mise en demeure. Je déconseille vivement la MAIF, à fuir !</t>
  </si>
  <si>
    <t>yann-121193</t>
  </si>
  <si>
    <t>nul remboursemet fantome nouveau adherant depuis le 1 avril 2021 jai hate d'etre à la date anniversaire pour pouvoir resilié mon contrat de cette mutuele bravo</t>
  </si>
  <si>
    <t>ne-connait-pas-108909</t>
  </si>
  <si>
    <t xml:space="preserve">Je ne recommande pas.
Problème avec amelie. Il ne sont pas capable de résoudre le problème. 
Aucun contact avec la conseillère.
Une fois que vous avez pris leur mutuelle, il s'en lave les mains. 
Très déçu. Je vais changer sans aucun scrupule.
Dommage car la conseillère était très aimable pour me vendre sa mutuelle. Depuis plus rien.
</t>
  </si>
  <si>
    <t>lolo-101939</t>
  </si>
  <si>
    <t>Je me suis rendu à l.amaif de Villeurbanne fin Juillet a 2 reprises et a chaque fois la responsable s occupait plus de son fils (information donne par le jeune homme à l accueil) que des personnes énervées en salle d attente le comble c est une nurserie? Quel manque de professionnalisme venant de la MAIF et cette reponsable qui se croit au dessus de tous. Je n' y mettrait plus les pieds.</t>
  </si>
  <si>
    <t>catherine--b-135179</t>
  </si>
  <si>
    <t>Le Prix convenable et rapidité du service très simple à utiliser 
Je recommanderais direct assurance je suis très satisfaite de la rapidité et du prix</t>
  </si>
  <si>
    <t>24al-17402</t>
  </si>
  <si>
    <t>Je suis client MACIF depuis 47ans je trouve que le service téléphonique c'est dégradé, les hôtesses ne sont plus au service du client.</t>
  </si>
  <si>
    <t>yvelise95-103953</t>
  </si>
  <si>
    <t>assurance vraiment nickel, bien expliqué par le conseiller, rapidité a traiter nôtre demande, facile a réaliser, et prix attractif , vraiment a recommander !!</t>
  </si>
  <si>
    <t>ocelag-117203</t>
  </si>
  <si>
    <t xml:space="preserve">Il vous démarche par téléphone, vous vende du rêve mais il n’en est rien!!! Fuyez !! 
Je paie depuis 3 ans une assurance pour mon chien a 350€ Par an. Mon chien vient à être diagnostique pour un traitement à vie. Je vais devoir payer 130€ par mois ce traitement sans compter cette visite à 350€. Ayant une « assurance » je me dis que ça va. Mais leurs seules réponses « pathologie hors contrat » et «  je vous invite à prendre connaissance de votre contrat »! 
Je suis très mécontente de cette assurance. Il s’avère que ma mère a sa mutuel chez elle est c’est la même histoire!! 
Et bien évidemment un enfer pour résilié! </t>
  </si>
  <si>
    <t>saliaro-38671</t>
  </si>
  <si>
    <t>Hello tous monde,
Je suis sociétaire MAIF depuis 10 ans j'étais content de la MAIF jusqu'au jour où vous devez malheureusement utiliser l'un de leur contrat (dans mon cas accident de voiture assuré tous risques bonus 0,50).
Pour l'assistance très bonne prise en charge mais après pour le reste une catastrophe.
La MAIF ne respecte pas ses sociétaires en ne leur indiquant pas toute les subtilités quand vous ne marcher pas dans leur sens.
Je vous explique j'ai voulu faire mes réparations dans le garage ou j'ai acheté mon véhicule -2 ans  d'une valeur de 25000€.
Jusqu'à la on vous dit rien on vous répond ok car les échos des garages multi marques sont mauvais car ils vous changent des pièces à réparer pas d'origine ,très bon marché ,à choisir préférer faire réparer dans un garage de la marque de votre voiture car eux vont commander des pièces d'origine certe elles sont plus chers mais mieux adapté et au niveau électronique ils ont connaissances de votre véhicule et réglages à faire.
Bref mon véhicule est emmené dans mon garage ou je l'ai acheté elle est prise en charge rapidement en attente d'expertise jusqu'à la c'est ok.
Je vois avec le garage pour avoir un véhicule de courtoisie en attendant les réparations il n'en n'ont pas de disponible avant une semaine...
Bon je me retourne vers la MAIF et c'est là qu'ils vous mettent une grosse carotte !!!!
On vous demande dans un premier temps si votre véhicule est immobilisé dans un garage agréé ?
Non c'est la qu'on vous répond ben nous sommes désolés mais nous pouvons rien malgré que vous avez prit l'option véhicule de prêt en cas de panne ou d'accident. 
La seule chose que la MAIF me propose c'est prendre en charge une location de voiture à hauteur de 30€ / jour sur 7 jours pas plus soit 210€.
Un loueur traditionnelle c'est minimum 30€ par jour + 40€ d'assurance par jour soit 70€ la journée.
En tout 490€ pour être bien couvert ! Soit 280€ de votre poche ... Ah oui j'ai oublié de préciser vous devais faire prendre vous même contact avec le loueur avancer les frais soit 490€ bon ça commence à faire beaucoup d'un coup.
Vous êtes soit disant rembourser sous 15 jours sur facture .
Bref mes déboires ne s'arrête pas là n'ayant pas été chez un garage agréé par la MAIF je dois faire une avance des frais de réparation soit 3500€ encore une entourloupe.
Si j'avais accepté de faire réparer mon véhicule dans un garage agréé Muti marque bas de gamme ben là j'aurais pas eu d'avance de frais de réparation et la MAIF s'occuper de me trouver un loueur en ne sortant pas un sous de ma poche! 
Comme dit j'ai payé la location et les réparations et je suis en attente de remboursement plus de 3 semaines soit 4000€.
Je téléphone à la MAIF et la on me dit qu'à cause de la crise sanitaire un délai de retard pouvant être observé et que nous allons placer votre en urgence pour vous rembourser.
Bref une mauvaise expérience car pour payé pendant 9ans la ça va mais quand il s'agit d'avoir besoin d'un de leur service ben là ils sont au abonné absent!!
Je préfère voir ailleurs une vraie assurance car ça ne sert a rien vos soit disant publicité responsable écolo ect.. je m'en fiche heureusement que je n'ai pas fait réparer mon véhicule dans leur garage de leur choix.
Une amie a du faire appel la MAIF aussi il y a un an  mais elle c'est bien plus pire que moi car elle a accepté de faire réparer son véhicule -6 mois valeur 35000€ remplacement de portière ect.. elle a été satisfaite au départ de la prise en charge mais elle c'est rendu compte que ce n'est pas une portière neuve mais belle et bien une portière récupérer d'un autre véhicule épave je suppose.
Une honte sérieux c'est à partir de ce moment la que j'aurais du vous quitter.
En tous cas actuellement j'ai changé d'assurance je suis chez la GMF et c'est largement mieux en plus étant fonctionnaire j'ai des avantages comme une remise.
L'erreur que je n'ai plus faite c'est d'interroger mon conseiller GMF sur tous les cas de figures n'hésitez pas!ils sont là pour ça.
Résultats je paie moins cher de pas beaucoup mon assurance mais avec une meilleure prise en charge en cas d'accident.
Vous avez le choix de votre garage on ne vous impose pas leur garage agréé et surtout il s'occupe de tout pour vous trouverez un véhicule de remplacement en cas de panne ou d'accident !
On vous laisse pas à l'abandon comme la MAIF la fait!
Par contre si vous choisissez de faire réparer avec un garage non agréé on vous demandera quand même l'avance des frais .
Mais comme dit les garages sont souvent arrangeant car d'une vous les avez choisi eu et 2eme nous n'avons pas 5000€ à à sortir d'un coup.
Je suis content d'avoir quitter la MAIF !!!</t>
  </si>
  <si>
    <t>ghis-133986</t>
  </si>
  <si>
    <t>attention drôle de assurance qui ne fait que proposer et imposer d autres assurances complémentaires 
oublier de ce battre pour annuler
dès que je peux je change
ce matin ce suis tombé sur un conseillé sympa daouda
mais je changerais à 1er occasion 
il faut attendre maintenant dès remboursement pour voir</t>
  </si>
  <si>
    <t>ethan-127075</t>
  </si>
  <si>
    <t>Service satisfaisant, rapide et clair. Explication simple. Paiement sécurisé  et immédiat. En espérant que tout cela sur dans le temps. Et avoir la possibilité de parler à quelqu'un.</t>
  </si>
  <si>
    <t>severine-bricourt-110910</t>
  </si>
  <si>
    <t xml:space="preserve">FUYEZ!
Anciennement assurée avec la société générale, un sinistre est parvenu en janvier 2021 avec un conducteur qui était sur son téléphone et a dévié sur ma voie en m'arrachant mon rétroviseur. J'ai été déclarée NON responsable à 100%
Voilà qu'en mars 2021 je change d'assurance je vais chez l'olivier assurance. Prix de base dans les 45 euros, voilà que je reçois un email en me disant que j'aurais une augmentation de 115 euros / an du au sinistre survenu en janvier 2021. Je les appelle, je leur dis que je n'étais pas responsable et on ne veut rien entendre car malgré le fait que je n'ai pu éviter le conducteur, CELA IMPACTE TOUT DE MÊME MON PROFIL ! Est-ce une blague?!?! 
Ce genre d'accident peut arriver à tout le monde ! Honteux ! Avoir une augmentation de 115 euros alors que je n'étais en aucun cas responsable ! Arnarque ! Je résilie et je vais vous faire une belle publicité au près de mon entourage ! Vous allez entendre parler de moi! 
</t>
  </si>
  <si>
    <t>totolazza-80348</t>
  </si>
  <si>
    <t>Pratiques douteuses qui consistent à envoyer plusieurs contrats à signer en quelques jours pour dissimuler des changement de prix... Inadmissible et tellement facile d'exploiter la signature électronique pour faire passer des changement presque invisible sur une taille d'écran de smartphone...</t>
  </si>
  <si>
    <t>gozillon-a-134939</t>
  </si>
  <si>
    <t>bonne assurance pour les vehicules. je recommande autour de moi. tres bon rapport qualite prix. a faire plus connaitre. et a partager. juste je n arrive pas a me connecter</t>
  </si>
  <si>
    <t>peguet-f-107814</t>
  </si>
  <si>
    <t>nikel prix imbatable et service de qualité je recommande. prise en charge rapide, beaucoup d'assurance devrait faire pareil, et personnel sympatique et competent</t>
  </si>
  <si>
    <t>geoffroy-114251</t>
  </si>
  <si>
    <t xml:space="preserve">J'étais à la MAAF ou j'avais un très bon service. Suite à l'achat de mon appartement j'ai du partir chez PACIFICA (condition du prêt). Mon retour : A FUIR!!!
Je paie une assurance mais ils ne font rien, j'ai un dégât des eaux depuis 5 mois et ils ne sont pas capable d'intervenir, je relance par mail, par téléphone, impossible d'avoir quelqu'un et quand j'arrive a avoir la soi-disant "responsable de mon dossier" elle ne souviens de rien, n'a aucun élément, elle est complétement perdue.
</t>
  </si>
  <si>
    <t>william--112937</t>
  </si>
  <si>
    <t>Attention à cette assurance Je suis agriculteur je suis assuré tou chez eux. en cas de sinistre très mal pris en charge je compte changer. J’ai un sinistre avec un tracteur il a était mis épave mais l assurance me rembourse que 2500€ alors que l engin à 2ans bonne assurance pour vous prendre de l assurance mais mauvaise assurance pour le remboursement</t>
  </si>
  <si>
    <t>nounours-71568</t>
  </si>
  <si>
    <t>MAIF de plus une assurance comme les autres et de moins en moins militant</t>
  </si>
  <si>
    <t>slo-57920</t>
  </si>
  <si>
    <t xml:space="preserve">Des années que je paye une assurance (Auto, maison et mutuelle) Jamais un accident (mais jamais une réduction) Maintenant on me force un 50/50 pour majorer mes mensualités. 
(Sans remboursement bien évidement) 
</t>
  </si>
  <si>
    <t>tongsa-76985</t>
  </si>
  <si>
    <t>AFER lors de la prochaine AG s apprête à faire voter une résolution pour augmenter les frais de gestion de 0,35 pts sur les principaux fonds en unités de compte dont l encours tourne aux alentours de 9 Mrd d Euros. Ce qui représente une ponction de 30 millions d'Euros sur notre épargne. La manœuvre est particulièrement hypocrite car la mesure est présentée comme une amélioration du contrat en mettant en balance une réduction des droits d entrée et la suppression des frais d arbitrage. Les frais d entrée ont géneré environ 270 000 Euros en 2018 pour l association soit moins de 1 pourcent de la future ponction. Les frais d arbitrage étant plafonnés à 50 Euros par arbitrage et le premier de l année étant gratuit ne devrait pas rapporter grand chose dans l année.</t>
  </si>
  <si>
    <t>achejian-a-125683</t>
  </si>
  <si>
    <t>Je viens de m'assurer donc je ne peux pas encore témoigner. Attention aux mensualités faussées par un paiement initial hors de prix ajoutant plusieurs centaines d'euros à l'année.</t>
  </si>
  <si>
    <t>momo-106809</t>
  </si>
  <si>
    <t>C’est peine perdue mais gentiment et poliment que je dénonce vos agissements abusifs. Si 2 sinistres “non responsable” dont un bris de glace, en 3 ans, sont votre motif pour la résiliation de mon contrat d’assurance voiture, seules des personnes invincibles pourront bientôt bénéficier de votre aide pour alléger leur porte-monnaie. Soutenir ses clients et les écouter ne vous concerne pas, en revanche les achever vous savez faire.</t>
  </si>
  <si>
    <t>02 mai 2020 suite à une expérience en mai 2020</t>
  </si>
  <si>
    <t>majax-89322</t>
  </si>
  <si>
    <t>35 minutes d'attente au téléphone, c'est cela bien souvent. Des téléconseillers qui donnent des avis contradictoires.</t>
  </si>
  <si>
    <t>steevyk2-64494</t>
  </si>
  <si>
    <t>A fuir ce permette de juger votre etat de santé a distance  alors que je viens de passer devant  le medecin conseil de la secu qui juge mon etat dans l'incapacité de travail et eux ne m'indemnise plus depuis 2 mois a me demander sans cesse des papier que je leur fournis et toujours rien de leur part j'attend encore 1 semaine après  je vais voir avec un service juridique je vais pas me prendre la tête j'ai déjà assez de souci comme ça.</t>
  </si>
  <si>
    <t>sopver-70625</t>
  </si>
  <si>
    <t>à fuir !!!! Pas serieux, aucun suivi ni respect
Ne pas souscrire chez eux</t>
  </si>
  <si>
    <t>07 juin 2020 suite à une expérience en juin 2020</t>
  </si>
  <si>
    <t>gerald-90293</t>
  </si>
  <si>
    <t>Mon père est décédé depuis 5 semaines. l'afer a été informé quasi immédiatement. Aucune nouvelle même pas un courrier d'attente. Cela entache la confiance; Je ne transfererai pas les fonds sur AFER car difficile de récupérer les fonds. Il m' a été indiqué suite à ma demande éventuellement en aout,,problème de personnel, de liquidité ?? incompréhensible</t>
  </si>
  <si>
    <t>schitter-n-111107</t>
  </si>
  <si>
    <t>simple et pratique, rapide d acces. les prix sont corrects. le site est clair , facile à comprendre, à signer. je pense avoir fait le bon choix, en choisissant l olivier assurance.</t>
  </si>
  <si>
    <t>vanderstiggel-j-128247</t>
  </si>
  <si>
    <t>Service client en France à l'écoute.
Bon service globalement avec tarif intéressant. 
Dommage que certaines options n'existent pas (remboursement prix à neuf)</t>
  </si>
  <si>
    <t>Client depuis 36 ans</t>
  </si>
  <si>
    <t>A la Macif depuis 2010, il y a quelque mois, un véhicule BMW très ancien et en très mauvais état s'est collé au Bouclier arrière noir laqué sur mon Audi A3 récente ce qui a engendré des rayures. J'ai pris en photo le véhicule sous plusieurs angles et transmis à la Macif avec ma déclaration de sinistre. Dans un 1er temps tout allait bien, RDV chez un garage agrée avec un expert pas aimable et très autoritaire. Cet expert a tout fait pour sous estimer le préjudice. 2 à 3 mois après j'ai reçu un courrier de la MACIF qui refusait de prendre en charge mes dégâts car le responsable contestait les faits malgré les photos et un témoin qui n'a pu être retenu car transporté dans mon véhicule. Au final beaucoup de temp perdu et surtout un déplacement pour expertise pour rien. La MACIF n'est vraiment plus ce qu'elle était.</t>
  </si>
  <si>
    <t>ic54-99516</t>
  </si>
  <si>
    <t>Je suis très satisfaite des prestations offertes par ma mutuelle MGP.
En maladie depuis 18 mois, je n'ai aucun problème de remboursement pour le complément de salaire, ce qui me permet de vivre confortablement.
J'évite ainsi la double peine que peut engendrer une maladie grave quand elle est associée à des problèmes financiers.</t>
  </si>
  <si>
    <t>christophe-r-108114</t>
  </si>
  <si>
    <t>Je suis satisfait du services et je trouve le site internet intuitif et convivial. Pas d'observations supplémentaires , bonne continuations dans vos offre de services</t>
  </si>
  <si>
    <t>paul-71017</t>
  </si>
  <si>
    <t>éviter cette assurance,prendre un contrat dans cette assurance que si vous êtes sure de n'avoir jamais besoin d 'eux</t>
  </si>
  <si>
    <t>pialat-a-116372</t>
  </si>
  <si>
    <t>Rien à dire que ce soit en terme de tarif, de niveau de garanties, de gentillesse de l'accueil, de la simplicité des déclarations.
Que du parfait. Je recommande vivement.</t>
  </si>
  <si>
    <t>aureline-b-105281</t>
  </si>
  <si>
    <t>J'ai changé car j'ai trouvé moins cher ailleurs. mais sinon tout allait bien. si la cotisation n'avait pas augmenté nous serions restés, mais nous renégocions tous les ans.</t>
  </si>
  <si>
    <t>lorenzo-c-114466</t>
  </si>
  <si>
    <t>Je suis entièrement satisfait du service, efficace et rapide, très bon niveau.
Sur le reconnaissance de l'ancienneté et de la qualité de conduite, quelques remises commerciales peuvent être aménagées.</t>
  </si>
  <si>
    <t>romain-s-117519</t>
  </si>
  <si>
    <t>je ne suis pas satisfait de la gestion des sinistres c'est n'importe quoi. 
j'envoie des mails et personnes ne prend la peine de répondre.
1 mois que ça traine et obligé d'avancer les frais de réparation alors qu'on est pas responsable.
on se demande pourquoi on vous paye.</t>
  </si>
  <si>
    <t>gerald-94193</t>
  </si>
  <si>
    <t>Mutuelle correcte dans le global. Dommage que certaines catégories de remboursement soient basses en particulier l'optique. Pour des fonctionnaires de police, c'est un domaine très important.</t>
  </si>
  <si>
    <t>pratima-b-121921</t>
  </si>
  <si>
    <t xml:space="preserve"> c'est la meilleure assurance ... site simple et pratique. les prix sont corrects et service client tres reactif et à l'ecoute.
je recommande vivement !
</t>
  </si>
  <si>
    <t>kiko-101662</t>
  </si>
  <si>
    <t>J'ai déjà donné mon avis, plus qu'à attendre que vous me rappeliez assurance fantôme ?? je ne perds plus mon temps à me vous appeler ou vous écrire de nombreux mails que je vous ai fais parvenir auxquels vous ne répondez pas fantôme et sourd ?? Honteux ??</t>
  </si>
  <si>
    <t>blakey-p-126884</t>
  </si>
  <si>
    <t>je suis satisfaite des prix que vous me proposez, l'attente au téléphone n'est pas longue, c'est simple , eficace, rapide et vous avez une bonne compréhension de mes besoins. Tout par email, très bien.</t>
  </si>
  <si>
    <t>jeremy-g-116922</t>
  </si>
  <si>
    <t>Service très réactif, les personnes sont très pro et très sympathiques. ont répondu à toutes mes questions et m'ont proposé des offres bien en lien avec mes besoins.</t>
  </si>
  <si>
    <t>ml-99175</t>
  </si>
  <si>
    <t>Comme lu dans les commentaires, la mise en place de la télétransmission est affreuse, les contacts avec l'assurance impossibles et les remboursements ne se font pas. Après envoi de mon attestation au minimum trois fois par mail, avec accusé de réception, ils ont enfin réagi, mais suite à un dépôt de plainte. Franchement, c'est navrant. Pour obtenir de plus une réponse qui est simplement une ineptie. Je déconseille vivement à qui que ce soit de souscrire. De plus, les espaces clients en ligne ne servent à rien, les demandes restent en toutes en attentes sans jamais être traitées. J'attends de mon coté deux ans de remboursements...</t>
  </si>
  <si>
    <t>xsara--97698</t>
  </si>
  <si>
    <t xml:space="preserve">Manque de professionnalisme, appel transféré 7 fois et aucune réponse concrète.
Pas d’empathie après le vol de ma voiture , 
Aucune indemnisation ni réparation car aucune infraction, malgré le rapport de la police et les indices qui prouvent le vol. 
</t>
  </si>
  <si>
    <t>lolita24-69077</t>
  </si>
  <si>
    <t>assurances habitation et voiture chez eux et  enfants assures. Tout va bien tant que vous ne demandez rien. Première demande en 15 ans pour l' habitation refus devis, ils veulent vous imposer leurs artisans partenaires qui vous font des travaux au rabais. Pas de contestation possible.Lamentable, vous n'êtes bons qu'à payer. Dommage 5 contrats</t>
  </si>
  <si>
    <t>pascal-d-135761</t>
  </si>
  <si>
    <t xml:space="preserve">je suis satisfait du prix, 
satisfait du processus sauf que je n'ai pas pu corriger les informations administratives du devis (date de mise en circulation) et qu'il faudra que je contacte le service client.
à voir la suite ...
</t>
  </si>
  <si>
    <t>florian-n-108260</t>
  </si>
  <si>
    <t>Je suis ravie du service direct assurance, a l'écoute et très réactif. Les prix sur les assurances sont vraiment intéressant et maintenant client depuis plusieurs années, tout me convient pour le mieux</t>
  </si>
  <si>
    <t>sabirkt-75550</t>
  </si>
  <si>
    <t>Bonjour, aucun sinistre à mon actif, bonus à taux plein et l'assurance décide de me résilier SANS MOTIF et veut me diriger vers son partenaire Assur People. Bien joué la technique, je me demande à quels taux sont vos commissions...</t>
  </si>
  <si>
    <t>fham-55075</t>
  </si>
  <si>
    <t>Ils sont incapables de me fournir une attestation d'assurance ou une confirmation de paiement, mais par contre envoyer un recommandé à mon ancienne adresse pour me demander mes sous, ça ils savent faire ! Ce que je trouve étrange, c'est que celle-ci n'est nulle part dans mon dossier... Je sens que mes données sont bien actualisées comme il le faudrait, ça me fait plaisir.</t>
  </si>
  <si>
    <t>lafralle-53186</t>
  </si>
  <si>
    <t>Bonjour, client direct assurance depuis plusieurs années, je vient de subir un vol de roue, voiture remorqué jusqu'à un garage agrée, passage de l'experts pour estimation. sur cette estimation je dois prendre en charge la franchie, les 10% de réparation et la vétusté des roues volé, total de la facture a plus de 900euros a ma charge, autant dire que j'aurais moins cher a le faire moi même, de plus j'ai souscrit l''option pack sérénité, mais le conseiller me dit que je n'ai pas le droit a un véhicule de remplacement et qu'il faut que je m'arrange avec le garagiste, et pour finir cotisation annuel a 1219euros, alors que la simulation sur le site de DA me donne une cotisation pour les mêmes garanties a 748euros, y'a pas un souci la ?
autre points, j'ai comme beaucoup subi les intempéries grêle en 2014, j'ai déclarer le sinistre, payé la franchise, mais j'attend encore qu'on m'indique les garages agrées pour faire les réparations.... en gros DA a fuir..</t>
  </si>
  <si>
    <t>carine-j-134079</t>
  </si>
  <si>
    <t>Rapide et efficace les prix son attraillant je suis très satisfaite du service en ligne très rapide je vous remerci de tout. La plus part des autres assurances sont excessivement chere</t>
  </si>
  <si>
    <t>melanie-75988</t>
  </si>
  <si>
    <t>non prise en charge d'un effondrement d'un mur de soutènement causé par les fortes pluies lors de notre construction en 2018. plus de 15000 euros de frais supplémentaire imprévu pour nous, non pris en charge par l'assureur. la question c'est à quoi servent lors de la construction? nos voisins ayant eu le même problème ont été indemnisé. cherchons l'erreur.</t>
  </si>
  <si>
    <t>tropdeblabla-61938</t>
  </si>
  <si>
    <t>Mitigée</t>
  </si>
  <si>
    <t>veronique-m-127067</t>
  </si>
  <si>
    <t>Je suis satisfaite du service de votre assurance, j’ai hâte de commencer ce contrat avec vous, le contrat a était rapide et tous c’est passée rapidement</t>
  </si>
  <si>
    <t>rien-64831</t>
  </si>
  <si>
    <t>Assureur nul répond jamais au  mail. Ni au téléphone. impossible d'avoir mon relevé d'information. Par contre vous envoyer des lettes de relance sa ils sont très fort. Mais avoir des expliquations ils sont nul</t>
  </si>
  <si>
    <t>alain-d-114552</t>
  </si>
  <si>
    <t>TRAITEMENT RAPIDE .SIMPLICTE DES FORMULAIRE ASSURE DE SUITE .MANQUE CARTE VERTE ET E PRECISER QUE DEUX MOIS SON PRELEVER .AUTREMENT RIEN A DIRE SUPER</t>
  </si>
  <si>
    <t>vincent-d-115511</t>
  </si>
  <si>
    <t>Les prix sont plus chère mais les services et la simplicité sont satisfaisant.
J'ai rencontré un sinistre, tous a été pris en compte et suivi de manière très efficace</t>
  </si>
  <si>
    <t>nathalie2007-88194</t>
  </si>
  <si>
    <t>Il ne faut pas être reconnu invalide par leur médecin expert car à partir delà c'est l'enfer! Ils se refusent à honorer le contrat.</t>
  </si>
  <si>
    <t>roxane-s-128766</t>
  </si>
  <si>
    <t>Personnel très agréable dans sa démarche téléphoniqueUne Une démarche Simple , pratique en ligne et surtout rapide.
Compagnie d assurance sérieuse
A conseiller pour de jeunes conducteurs</t>
  </si>
  <si>
    <t>moi-127854</t>
  </si>
  <si>
    <t>Oui donc pas de problème pour cette mutuelle ainsi que la personne qui s’appelle Ravanat m’a téléphoné pour me confirmer mon inscription et donc tout va tout va pour le mieux si tout se passe bien merci puisque mon adhésion commence aujourd’hui merci OK</t>
  </si>
  <si>
    <t>nx29-133234</t>
  </si>
  <si>
    <t xml:space="preserve">FUYEZ ! C'est une Mutuelle de nuls ! Ils sont NULISSIME ! 
Je n'ai hélas pas le choix ... mutuelle d'entreprise. Je VEUX partir,et retrouver mon ancienne Mutuelle Génération.... </t>
  </si>
  <si>
    <t xml:space="preserve">Bonjour!
Apres des longues coup de téléphone et beaucoup des messages, j'ai étais écouté par le responsable qui m'a appelle et a résolu ma problème, rapide et efficace. Merci pour avoir été a la fin  compréhensive avec ma situation.       </t>
  </si>
  <si>
    <t>noel-c-128429</t>
  </si>
  <si>
    <t xml:space="preserve">Je suis satisfais du service 
Facilité d utilisation du service avec l espace personnel 
Rapport qualité et prix correct 
Rien a ajouter
Mr   CHOISY 
</t>
  </si>
  <si>
    <t>thibaut-b-129766</t>
  </si>
  <si>
    <t>Vous propose de Bon tarif. Le site est facile d accès et le devis immédiat. J espère que nous serons aussi contents si un jour nous avons un pépin. Voila</t>
  </si>
  <si>
    <t>ninise-86172</t>
  </si>
  <si>
    <t>Service client mediocre, delai de traitement hyper long et le medecin conseil conclu des maladie que meme les chirurgien conteste mais toujours pas d'indemnisation 2 mois apres...</t>
  </si>
  <si>
    <t>03 septembre 2017 suite à une expérience en septembre 2017</t>
  </si>
  <si>
    <t>J'ai deux petits contrats d'assurance vie chez Cardif mais j'hésite de verser des sommes plus importantes de peur( comme l' illustre le nombre de messages dans ce sens)de ne pouvoir les récupérer moi ou mes héritiers  du. J'ai déjà l'expérience de la mauvaise gestion de cette compagnie classé dernière dans ce site avec la note de 1,3/5: j'ai signalé à la compagnie par l'intermédiaire de mon conseiller clientèle à la BNP le 1er janvier 2015 que je devenais non résident(justificatif joint) et malgré cela au 31 décembre 2015Cardif a prélevé les cotisations sociales. J'ai fait plusieurs réclamations en joignant le certificat de résidence fiscale pour 2015 et malgré les promesses de la BNP les cotisations sociales (certes modestes ) n'ont pas été restituées à ce jour .Je précise qu'à partir du 31 décembre 2016 les cotisations sociales n'ont plus été prélevées.</t>
  </si>
  <si>
    <t>marie-94504</t>
  </si>
  <si>
    <t>carte blanche et remboursement sous 48 h, que du bleuf, depuis 1 mois j' attends qu'ils remboursent mon opticien pour récupérer mes lunettes, je tel. j' envoie des mails mais personne ne répond, ils ne remboursent pas mais font les prélèvements en temps et en heure, pour ça ça marche , je suis dégoûtée</t>
  </si>
  <si>
    <t>kadija-46572</t>
  </si>
  <si>
    <t>INCROYABLE ne jamais aller chez eux je vous explique !!!!
Une personne a fait une poursuite avec la police la police m'a contacte en me disant de venir au commissariat carma voiture à été touché 
Donc je vais là bas je signe la plainte la personne a été arrêté il y a son nom son prénom sa date de naissance etc 
J'envoie tous les documents à l'olivier 
1 an après ma voiture est toujours cassé et je me prend un malus, il m'explique que c'est parce-que j'ai ouvert un litige mais que la personne n'est pas identifié je vérifie donc mes documents et je vois qu'on a bien son nom son prénom etc je leurs demande donc pourquoi au jours d'aujourd'hui deux ans après rien n'est fait? Pourquoi j'ai encore un malus alors que ma voiture n'est même pas réparé alors qu'ils ont tout sur l'auteur c'est INCROYABLE je me fait cassé ma voiture on a le mec mais c'est moi qui paye un malus alors que ma voiture est toujours cassé.
2020736692</t>
  </si>
  <si>
    <t>daouda--110765</t>
  </si>
  <si>
    <t>J’assure toutes mes motos chez Amv 
Très bon rapport qualité prix.
Assurance réactif et efficace.
Bon relationnel je recommande cette assurance pour son professionnalisme.</t>
  </si>
  <si>
    <t>arna-matmut-50532</t>
  </si>
  <si>
    <t>après 40 ANS CHEZ EUX  j'ai eu deux pépins coup su coup infraction plus foudre assurance à fuir ils minimisent tout pour ne rien rembourser</t>
  </si>
  <si>
    <t>coco008-70269</t>
  </si>
  <si>
    <t xml:space="preserve">cie beaucoup trop rigide nous n avons de leur part que la possibilité de souscrire ce qui est sans risque pour eux 
1) impossible de souscrire comme conducteur 2 voitures une seule acceptée
2)impossible d indiquer sur les 2 contrats son conjoint titulaire du permis comme conducteur secondaire
3) impossible de désigner son conjoint titulaire du permis comme conducteur secondaire si vous indiquez qu'il est possible qu'elle conduise la voiture pour aller au travail
4) s'ils ne veulent pas assurer pour les motifs précédents, vous avez le summum de la médiocrité car ils vous résilient d'office sous 15 jours
5) pour cette raison je vous interdit tout contact avec moi je vous résilie 
</t>
  </si>
  <si>
    <t>koil-59896</t>
  </si>
  <si>
    <t>LA GARANTI IJH MA AIDE DURANT MON SÉJOUR A L 'HÔPITAL</t>
  </si>
  <si>
    <t>horiya-l-126327</t>
  </si>
  <si>
    <t>J aurai bien préféré un payement mensuel  dommage cette option n était pas possible cependant le Prix reste raisonnable je recommande pour tous 
Merci</t>
  </si>
  <si>
    <t>patriku-97183</t>
  </si>
  <si>
    <t>Tous mes contrats sont chez cet agent et je suis satisfait de sa gestion. Il a une équipe très compétante et très aimable. (Cabinet JULIAN, Place Lamarque - 32100 - CONDOM)</t>
  </si>
  <si>
    <t>marmoths-98543</t>
  </si>
  <si>
    <t>Prix compétitif pour la première année de cotisation ; augmentation imprévue de l'ordre de 7% pour la seconde année.
Après appel, remise commerciale ramenant à peu de choses près la cotisation à hauteur de celle de la première année.</t>
  </si>
  <si>
    <t>momo-89757</t>
  </si>
  <si>
    <t>Je voulais changer d'assurance alors j'ai cherché je suis tombé sur direct Assurance ils m'ont fait un devis j'ai accepté il été moins chère que ce que j'avais donc j'ai accepté dans le questionnaire j'ai répondu aux questions par rapport au sinistre j'ai déclaré deux sinistres que j'étais pas responsable dont ils étaient même pas mentionnés sur mon relevé d'informations le premier il m'ont cassé une vitre dans un parking pour voler des trucks à l'intérieur de la voiture l'assurance m'a réparé la vitre le deuxième accident en plein encombrement une femme m'a rentré dedans donc j'étais pas en tord j'ai réparé la voiture pas l'assurance tiers enfin après avoir donné tous les papiers et les informations ils m'ont obligé à payé trois moi d'avance de que j'ai fait donc ils ont demandé la résiliation avec l'autre assurance après quelque jour j'ai reçu un mail comme quoi ils sont obligés de résilier avec eux il m'ont laissé stupéfait par leur comportement mal polis on dirait ils ont attrapé un criminel donc je me suis trouvé sans assurance j'ai galèré pour trouune assurance avec la macif qu'ils étais moins chère et plus d'avantages</t>
  </si>
  <si>
    <t>ninie-97246</t>
  </si>
  <si>
    <t>Très très bon accueil voire excellent, très humaniste et rassurant au vu de la maîtrise des produits de mon interlocutrice qui m'a proposé une réétude d'un dossier d'assurance habitation et automobile par la même occasion. Proposition d'un rappel rapide par son collègue pour un devis comparatif selon mes disponibilités au vu de mes soins. Très bon accompagnement téléphonique !!!</t>
  </si>
  <si>
    <t>sarah-t-112216</t>
  </si>
  <si>
    <t>L'accueil est aimable au téléphone et les demandes sont traitées. Cependant, le niveau de prix n'est plus au rendez-vous pour les clients fidèles et sans sinistre depuis plusieurs années.</t>
  </si>
  <si>
    <t>anonyme-110499</t>
  </si>
  <si>
    <t>Anaelle a été d'une clarté exemplaire ce qui m'a permis de connaître très vite la marche à suivre un exemple de professionnalisme 
Ce qui n'était pas le cas dans le retour de remboursement qu'on a fait à ma demande et c'est bien dommage
Bravo</t>
  </si>
  <si>
    <t>toulousainefurieuse-56764</t>
  </si>
  <si>
    <t>A fuir ! Assurance qui ne prend pas en compte l'humain !</t>
  </si>
  <si>
    <t>13 octobre 2019 suite à une expérience en octobre 2019</t>
  </si>
  <si>
    <t>loicc-79994</t>
  </si>
  <si>
    <t>Le conseiller était très cordial et Youness m'a très bien aiguillé. Par rapport à mon ancienne mutuelle c'est le jour et la nuit</t>
  </si>
  <si>
    <t>rabah-b-121538</t>
  </si>
  <si>
    <t>Je suis satisfait du prix et du service proposé...
Et j'espère que le service est a l'écoute de ses sociétaire en cas de soucis ou de litiges...
Cordialement....</t>
  </si>
  <si>
    <t>gem-76808</t>
  </si>
  <si>
    <t>Sinistre incendie. Imdemnisation depuis 55 jours et 2 mise en Demure. Pas resiliation et pas remboursement de "Trop payé". Depuis 78 jours et 2 lettre recomandee je paie encore l'assurance. La justice traitera, mais est PENIBLE!</t>
  </si>
  <si>
    <t>merdjane-m-111110</t>
  </si>
  <si>
    <t>Je suis super satisfait de vos services. L'échange avec votre conseiller était très intéressant et surtout très clair.  Merci beaucoup pour vos conseils.</t>
  </si>
  <si>
    <t>reg62-53267</t>
  </si>
  <si>
    <t>Je conteste que mon état n est pas consolidé ,à la date du 1/10/17.c est juste que le rsi ma mis en incapacité totale à cette date et conteste aussi un taux auquel l expert des acmn a calculé du faite que j avais deja vu un expert avant et le taux professionnels étais à 66% et la 41.6 %et en fonctionnelle à 80% pour le même membre !faut il voir plusieurs experts pour tomber sur des meme taux car la il y a vraiment une différence qui fait que je ne suis pas couverte .je n ai pas choisi d avoir eu un cancer du sein avec un lourd traitement l'ablation chimio radiothérapie hormonothérapie 7inteventions en 4 et demi étant coiffeuse droitière ne pouvant plus travailler .je souhaite etre recontacter pour réétudier mon dossier.ma ref 601160913779</t>
  </si>
  <si>
    <t>bobylac-35698</t>
  </si>
  <si>
    <t>j ai souscrit debut 2015 un contrat sante performance 4 debut 2016 il m augmente deux fois en deux mois je refuse l augmentation et demande de passer eb performance 3 mour mes remboursements de lunettes j etais a 450 euro je repasse a 350 euro c est normal je recoit un nouveau document pour mes remboursements mentionne lunettes 350 euro et la je viens de changer mes lunettes  mon opticien ne recoit que 250 euro pour la prise en charge impossible de leur faire comprendre qu il y as une erreur j ai pourtant envoye mes justificatif aucun dialogues</t>
  </si>
  <si>
    <t>gregory-d-108755</t>
  </si>
  <si>
    <t>mon avis ne pas rester chez vous , vous traiter mieux les nouveaux clients que les fideles qui payent votre politique tarifaire , bref nous partons !</t>
  </si>
  <si>
    <t>van-strate-v-125615</t>
  </si>
  <si>
    <t>Je suis satisfait du service et du prix de mon assurance et des prestations je recommanderais cette assurance auprès de mes connaissances et je ne manquerais pas de comparer pour mes futures autos</t>
  </si>
  <si>
    <t>thibault--d-134005</t>
  </si>
  <si>
    <t xml:space="preserve">Satisfait de la facilité d’inscription et de tarifs
Rapide et efficace pour être assuré dès le lendemain
Si tout se passe bien je recommanderais direct assurances 
</t>
  </si>
  <si>
    <t>23 août 2018 suite à une expérience en août 2018</t>
  </si>
  <si>
    <t>blondehilde-66364</t>
  </si>
  <si>
    <t>Adhérente depuis peu de temps, je suis très heureuse de la relation à Santiane, pour le suivi et l'accès gratuit à Médecine Directe</t>
  </si>
  <si>
    <t>capiano-y-109075</t>
  </si>
  <si>
    <t>Bonjour 
merci beaucoup à l olivier assurances pour sout professionnalisme et ses prix attractifs.
je recommande vivement.
tres bon échange avec les techniciens téléphoniques</t>
  </si>
  <si>
    <t>19 juillet 2019 suite à une expérience en juillet 2019</t>
  </si>
  <si>
    <t>jocelyne-77748</t>
  </si>
  <si>
    <t>Suite à résiliation (embauche liée à nouvel emploi), les prélèvements mensuels ne sont pas stoppés, malgré courrier recommandé. Aucun retour, malgré les relances serai-je remboursée ? injoignables au téléphone pour une réclamation.</t>
  </si>
  <si>
    <t>romero-p-116187</t>
  </si>
  <si>
    <t>Je trouve le site internet est assez bien fait. le service téléphonique est de qualité, avec des conseillé qui s'exprime clairement et aimable. les prix sont correct sans être attractif</t>
  </si>
  <si>
    <t>gael31-85785</t>
  </si>
  <si>
    <t>Service client disponible et à l ecoute. Remboursement rapide et en respectant mon option extension de prix du neuf suite à un vol. Nouvelle moto assurée chez eux à bon prix. J ai toujours pris chez AMV les formules les plus chères, très satisfait pour le moment</t>
  </si>
  <si>
    <t>niangon-62948</t>
  </si>
  <si>
    <t>titulaire chez CARDIF assurance vie d'un PERM je ne parviens pas à récupérer mes fonds ( sortie en capital) depuis le 31/01/2018.
Ils ne repondent pas au courrier recommandé, ni au mise en demeure.
Mettre de l'argent sur un PERM et de ne pouvoir récupérer sa mise à son départ en retraite c'est dommage</t>
  </si>
  <si>
    <t>claudine0807-59995</t>
  </si>
  <si>
    <t>Pacifica s'est autorisé à résilier mon contrat par une fausse information : sinistralité. Un seul dégat d'eau en 3 ans !</t>
  </si>
  <si>
    <t>alban-l-132021</t>
  </si>
  <si>
    <t>Service au top, beaucoup moins cher que mon ancienne assurance.
A l'écoute et réactivité au top.
Facilité de s'assurer en ligne même depuis un téléphone portable. 
Vraiment bravo !</t>
  </si>
  <si>
    <t>marie-c-126945</t>
  </si>
  <si>
    <t>Satisfaite des prix et services 
Devis en ligne et souscription clairs et efficaces
Totalement satisfaite de tous les services. 
Les explications sont au top.</t>
  </si>
  <si>
    <t>marc-b-109499</t>
  </si>
  <si>
    <t>Je suis globalement satisfait du service, bien qu'il me semble avoir déjà signé ce document là. La personne au téléphone a été prompt a rappeler et à expliquer les modalités à suivre.</t>
  </si>
  <si>
    <t>molloy-53131</t>
  </si>
  <si>
    <t>Je représente ma mère sous tutelle qui est à la MGEN.
Impossible d'obtenir la moindre chose de leur part. Font des demandes Kafkaiennes pour ne pas à avoir à rembourser 800 euros... Genre : ils demandent une copie de la carte d'identité, j'envoie la seule que j'ai, mon passeport : refus du dossier. Ridicule.</t>
  </si>
  <si>
    <t>matthieu-p-105506</t>
  </si>
  <si>
    <t>Je suis satisfait du service, et de la rapidité de la création du contrat. 
J'apprécie de ne pas à avoir a résilier mon ancien contrat.
Les franchises reste élevés</t>
  </si>
  <si>
    <t>gokhan-100300</t>
  </si>
  <si>
    <t xml:space="preserve">J'ai souscris un contrat mutuelle au plus haut niveau qui est le niveau 6 a 120 EURO jai bien demander a plusieurs reprise si les soins que j'allais faire allait être rembourser en niveau 6 ce que l'on ma confirmé suite a cette souscription jai été faire des soins chez mon dentiste pour plus de 6000 euros  
je retourne chez ma mutuelle pour voir combien il me rembourse = CATASTROPHE 
VU QUE JE SUIS ADHÉRENT DEPUIS MOINS DE UN ANS MON PLAFOND SE LIMITE A 1000 EURO POUR UN AN PENDANT 2 ANS
Fuyez fuyez fuyez 
Il est ecrit nul part que les nouveaux adhérent sont soumis à cette lois 
En attendant je doit régler cette Somme astronomique 
Merci harmonie  
Je vais pas lâcher l'affaire </t>
  </si>
  <si>
    <t>grincheux-85622</t>
  </si>
  <si>
    <t>Prix correct mais remboursements minimes les lunettes les spécialistes, il ne réponde jamais aux courriers</t>
  </si>
  <si>
    <t>cha92-89266</t>
  </si>
  <si>
    <t xml:space="preserve">J'ai eu un Accident mars 2019 on est en avril 2020 et soit disant toujours pas le proces verbal par contre on a reçu un joli courrier avec une application d'un bareme 50/50 pour l'accident alors qu'ils ne savent pas si responsable ou pas mais je site du Service client lors de l'appelle "c'est au cas ou " bref lamentable site internet qui ne fonctionne pas service client minable . Une catastrophe </t>
  </si>
  <si>
    <t>theofil-58710</t>
  </si>
  <si>
    <t xml:space="preserve">NE FAITE PAS L'ERREUR DE SOUSCRIRE UN CONTRAT AVEC EUROFIL !
Non client chez eurofil j'ai fait un devis chez eux. Le prix était intéressant mais le harcèlement des conseillers qui me rappelle 10x par jour pour souscrire et les avis des internautes mon vite fait déchanté. Je leurs est dit que je ne souhaitais pas m'assurer chez eux suites aux avis que j'avais vu , et tout de suite le conseiller est devenu hyper agressif pour me finalement me raccrocher au nez.
Ce qui prouve justement que les avis des clients reflètent une simple vérité. </t>
  </si>
  <si>
    <t>199033-15578</t>
  </si>
  <si>
    <t>je suis assuré pour le véhicule, la maison et la santé</t>
  </si>
  <si>
    <t>valerie-92274</t>
  </si>
  <si>
    <t>Je trouve que ces un bon rapport qualité prix  . je suis satisfaite de ce qui est proposé cela correspond à mes attentes . Devis rapide et efficace bien clair .</t>
  </si>
  <si>
    <t>bianco-63397</t>
  </si>
  <si>
    <t>Après avoir reçu un devis en bonne et due forme pour une Jaguar SU E pace me voilà en agence pour signer le contrat.
Et là stupéfaction ! refus de l'agence de nous assurer (société) car le prix du véhicule est trop élevé!! ce prix était pourtant connu dès la demande de devis! pourquoi faire perdre tant de temps au client. Le contrat aurait été accepté si je leur confiais assurance de 2 sCI. Et là stupéfaction (nr2!!) pas possible car les immeubles sont en zone inondable comme la quasi totalité de la ville (Avignon). on croit rêver. C'était donc un leurre.
Cet assureur peut faire encore beaucoup de puyb, mais on n'y croit plus.</t>
  </si>
  <si>
    <t>theihan-109456</t>
  </si>
  <si>
    <t>Ils méritent 0 Étoiles !
Pas de réactivité jusqu'au niveau de la direction. 
Manque d'organisation, structure et attributions claire des responsabilités. 
Manque de compétence/professionalisme et manque de sens de responsabilité.
Soit ils ne répondent pas où ils demandent chaque fois d'autres éléments. 
Un vrai calvaire et cela depuis des mois/années afin de liquider un contrat.
À s'abstenir absolument !</t>
  </si>
  <si>
    <t>smassa-60599</t>
  </si>
  <si>
    <t>Les prix ne sont plus du tout alignés avec les pratiques du marché, le prix augmente sans cesse sans justificatif , je vais changer</t>
  </si>
  <si>
    <t>maeva-78283</t>
  </si>
  <si>
    <t>Je déconseille fortement cette compagnie si vous avez un dommage corporel automobile. J'ai eu un accident de la route en décembre 2017 , vu le médecin de la Matmut en décembre 2018. Résultat aucun rapport et il déclare que le préjudice subi coup du lapin  n'est pas en corrélation avec l'accident que j'ai subi. Un van m'a percutée violemment par l'arrière, ma voiture a été à la casse et ces maux de tête ne sont pas à l'origine de l'accident.. Surtout pensez à trouver une meilleure assurance car les dommages corporels c'est important.  Aujourd'hui nous sommes le 8 8 2019, presque deux ans après et je n'ai toujours pas le rapport de leur médecin. C'est vraiment honteux.</t>
  </si>
  <si>
    <t>maxime-r-135436</t>
  </si>
  <si>
    <t>Je suis satisfait, rien à redire jusqu'ici concernant les tarifs, la rapidité d'exécution des formalités administratives, je suis chez AMV depuis plusieurs années et n'ai actuellement pas l'intention de changer.</t>
  </si>
  <si>
    <t>noemie-l-114493</t>
  </si>
  <si>
    <t>La Macif ne prend pas soin de ses clients !!!! Mes parents étaient chez eux depuis plus de 40 ans et sont partis ! Aucun cadeaux malgré la fidélité. Mes parents se sont fait crever les pneu de 2 voitures et ont dû payer 2 fois la franchise. Pour obtenir un relevé d'information, pour pouvoir changer d'assurance parce que vous n'en pouvez plus, on vous met des bâtons dans les roues ! Vous appelez le service assistance on vous dit que ça ne peut pas être envoyé par mail, vous allez à l'agence on vous dit l'inverse !!!! Par ailleurs, pour un remboursement sur 350euros de lunettes on vous rembourse 60 euros ! Pour couronner le tout vous demander un remboursement sur un compte mais on vous fait le virement sur un autre et après on vous dit que c'est trop tard ! INADMISSIBLE !!</t>
  </si>
  <si>
    <t>ln-139503</t>
  </si>
  <si>
    <t>Conversation téléphonique avec une correspondante très aimable et à l'écoute. Problème résolu rapidement (connexion au site) et très professionnellement</t>
  </si>
  <si>
    <t>angecaba12-112707</t>
  </si>
  <si>
    <t xml:space="preserve">Cambriolage effraction 
Non remboursée depuis des mois 
Le problème c est aucun dialogue 
Personne n est chargé du dossier 
Ils demandent des justificatifs autres que les factures 
Avis imposition et bulletin de salaire ! 
Une vraie enquête quand il faut indemniser 
Et ensuite le silence complet ! 
Que faire d autre pour avoir l indemnité inscrite sur le contrat ? </t>
  </si>
  <si>
    <t>pascal-p-122967</t>
  </si>
  <si>
    <t>il ne devait pas y avoir d augmentation DES ASSURANCES AUTO en 2021 ,  AU TELEPHONE ON m explique que dans ma région ils a plus d accidents ? , les personnes ont moins roulé pendant la pandémie ,ça ne me semble pas justifié, je vais donc voir si je trouve un prix plus intéressant,</t>
  </si>
  <si>
    <t>kalouaz-kecham-l-112007</t>
  </si>
  <si>
    <t>Parfait au top !!! Trop contente ! Les conseillers sont super gentille ! Arrangeant ! Tout est très simple ! Sans prise de tête et pas cher en plus !! Surtout si vous êtes jeune conducteur ce n’es pas cher !</t>
  </si>
  <si>
    <t>morvan-d-139025</t>
  </si>
  <si>
    <t>Très bonne assistance téléphonique. 
Je suis satisfait de ma souscription à un contrat d'Asuurance chez L'Olivier Assurance.
Je recommande.
Merci</t>
  </si>
  <si>
    <t>addar-n-110892</t>
  </si>
  <si>
    <t>Je suis satisfait, niveau prix me convient, espace client facile d'utilisation, pour les contacts j'ai pas eu de soucis pour savoir si tout va bien, voilà</t>
  </si>
  <si>
    <t>nathalie-o-132464</t>
  </si>
  <si>
    <t xml:space="preserve">Je suis satisfait 
Le prix est correct 
Les conseillers sont agréables et professionnels 
Je paye moins chers que j'ai mon ancien assurance en plus il ont un application </t>
  </si>
  <si>
    <t>bonnet-a-116610</t>
  </si>
  <si>
    <t>Tres bien. Bonne explication, rapport qualité prix top !! et bonne compréhension. 
Je pense revenir vers vous pour une autre assurance voir plusieurs.</t>
  </si>
  <si>
    <t>manuel-d-131520</t>
  </si>
  <si>
    <t>Je suis très satisfait des prestations et du prix comparé à l'assurance actuelle qui était relativement chère .Je vais voir par la suite si je vais assurer d'autres véhicules chez direct assurance.</t>
  </si>
  <si>
    <t>antho-109686</t>
  </si>
  <si>
    <t>Central téléphonique: il y aura TOUJOURS quelqu'un pour vous répondre qui plus est quelqu'un de compétent, et audible.
Déclaration de sinistre: TOUJOURS rapide et disponible (2 accidents).
Site internet: Clair, fonctionnel mis à jours très souvent.
Prix général: Attractif.
Assistance 0 kilomètre: Utilisé 3 fois toujours satisfait et vraiment pas chère pour la tranquillité et l'utilité que celle-ci apporte.
En 13 ans d'assurance chez AMV je n'ai JAMAIS eu de mauvaise surprise je recommande fortement cette assurance à tout motard.
Rien ne sert d'ouvrir, il faut partir à point.     V</t>
  </si>
  <si>
    <t>david-83000-132739</t>
  </si>
  <si>
    <t>Ma mère a eu un dégâts des eaux dû à des fuites autour des cheminées du bâtiments, 3 pièces abimées au niveau des plafonds et des murs. Une société a fait les réparations sur le toit et depuis malgré les lettres recommandées et la prise de contact avec le siège à Paris et l'agence Lassault à Toulon.Le prix en plus 30€ par mois pour ne pas pris en charge en cas de dégats!!!!a fuire</t>
  </si>
  <si>
    <t>guillaume31-75567</t>
  </si>
  <si>
    <t>Bénéficiant d'une mutuelle santé par mon employeur, j'aurais aimé que celui-ci ne choisisse pas la mutuelle de MERCER qui a semble-t-il complètement oublié ce qu'est un client. Des frais dentaires d'Octobre 2018 n'ont toujours pas été remboursés. LA PIRE MUTUELLE de France.</t>
  </si>
  <si>
    <t>holmenschlager-t-117980</t>
  </si>
  <si>
    <t>je suis très satisfait du service client, rapide, sympa et serviable, je suis satisfait des prix bien que ça pourrait toujours être plus abordable, ravi de faire partie de cette assurance que je recommanderai</t>
  </si>
  <si>
    <t>cecilia-a-131434</t>
  </si>
  <si>
    <t>Rapide et efficace. Prix très attractifs. Le paiement s'est effectué rapidement. J'ai pu m'assurer à 23h30 pour le jour même. Je recommande cette assurance.</t>
  </si>
  <si>
    <t>marine-69326</t>
  </si>
  <si>
    <t>Refus de résiliation contrat, au motif que non envoyé en RAR, à l'heure d'internet, méthode curieuse et, obligée de renouveler contrat contre mon gré. J'en prends bien note pour 2020</t>
  </si>
  <si>
    <t>lilou13-91991</t>
  </si>
  <si>
    <t>Devis simple et rapide, références véhicule retrouvées facilement. Bonne garantie franchises correctes, extensions proposée très utiles maintenant à voir si c’est une bonne assurance en cas de sinistre</t>
  </si>
  <si>
    <t>18 décembre 2016 suite à une expérience en décembre 2016</t>
  </si>
  <si>
    <t>julie83000-50421</t>
  </si>
  <si>
    <t>Cliente depuis 10 ans à peu près, se faire résilier pour du bris de glace, je suis très déçu de cet assureur qui ne tient pas compte de mon passif sans aucun accident responsable</t>
  </si>
  <si>
    <t>pauline-131024</t>
  </si>
  <si>
    <t>J'ai souscrit une complémentaire santé au nom de ma fille en janvier 2021 alors qu'elle était au chômage. Elle a retrouvé un emploi au 1er février 2021 et a dû cotiser à la mutuelle obligatoire de son employeur et a envoyé un courrier accompagné de l'attestation le 5 mars 2021. April soutient ne pas avoir reçu ce courrier. Les prélèvements ont continué sur mon compte bancaire, j'ai contacté April qui vient de me confirmer qu'il n'y a pas trace de mes appels... J'ai demandé à ma banque de cesser de payer. A ce jour April me réclame 90€, cotisations dues (mai et juin 2021...) et frais de recouvrement. Société de recouvrement et huissier. Je viens d'appeler pour trouver une éventuelle médiation, cela ne sert à rien. Lamentable traitement de l'adhérent, je déconseille vivement cette mutuelle. Pour adhérer tout est simple et agréable mais au moindre souci ou désaccord cela n'est plus du tout le cas. J'envoie ce jour des feuilles de soins dentaires de fin mai 2021, à suivre</t>
  </si>
  <si>
    <t>demanche-l-115612</t>
  </si>
  <si>
    <t>mon contrat a été résilié parce qu'un document ne vous convenait pas sans être avertie malgré les multiples connexions à mon espace perso. Résultat j'ai du souscrire un nouveau contrat qui m'a couté une majoration exorbitante parce que mon véhicule n'a plus été assuré pendant 2 jours.... Je n'ai même pas été informée de ce problème de document que j'aurais pu solutionner si vous vous étiez donné la peine de me contacter</t>
  </si>
  <si>
    <t>emma91-89362</t>
  </si>
  <si>
    <t>assurance a fuir 10 ans chez eux  a cause du civid 19 ils ne veulent rien donner je suis artisan j ai eu une commerciale désagréable qui ma demander de me taire une certaine personne arrogante et méprisante envers les clients honte a eux</t>
  </si>
  <si>
    <t>johanna-59629</t>
  </si>
  <si>
    <t>Ne surtout pas y aller . Même si c est un peu moins chers que d autres assurances.  En cas de problème le service client est incompétent. Cela fait plus de 2 mois que j attend un remboursement, j ai déjà eu plus de 10 interlocuteurs différents et le problème n est toujours pas réglé. À fuir absolument .</t>
  </si>
  <si>
    <t>burg-s-111074</t>
  </si>
  <si>
    <t>Ayant fait le tour de plusieurs assurance, L'olivier assurance est la moins cher du marché pour un jeune conducteur ! entièrement satisfait, je recommande !</t>
  </si>
  <si>
    <t>coccinelledu13-77202</t>
  </si>
  <si>
    <t>publicité mensongère A FUIR 
Publicité 50 % Bonus à vie (même en cas responsabilité)-problème résiliée aux 3 ème sinistres et tu te retrouves avec 22 % de bonus (cherchez l'erreur)scandaleux  A FUIR (après 46 ans de permis sans sinistre et 50 %  de bonus)</t>
  </si>
  <si>
    <t>corydoras-86271</t>
  </si>
  <si>
    <t xml:space="preserve">Mutuelle obligatoire, hélas, via mon employeur !
Ils ont radié un de mes fils' sans aucun courrier préalable ...
Courrier recommandé, mail, sans réponse ...
Impossible de les avoir au téléphone ...on vous raccroche carrément au nez ! 
Leurs agences en ville ferment les unes après les autres donc pas de proximité !
A fuir !!!!! </t>
  </si>
  <si>
    <t>pascal-k-105671</t>
  </si>
  <si>
    <t xml:space="preserve">je suis ravi de vos services et j'ai rien a redire  
Je recommanderais votre site
Je suis très satisfait de mon contrat au près de vos services , les prix attractif </t>
  </si>
  <si>
    <t>02 décembre 2017 suite à une expérience en décembre 2017</t>
  </si>
  <si>
    <t>roblino-59326</t>
  </si>
  <si>
    <t>Je ne conseille pas pacifica, quand vous voulez changer d'assurance après 1ans, il vous prélève un gros montant sans vous prévenir et obliger de se battre pour recalculer avec eux. C'est honteux !</t>
  </si>
  <si>
    <t>robichon-d-123169</t>
  </si>
  <si>
    <t>Rapide , moins cher que la concurence
Le service en ligne est trés facile à la prise en mains
j'attend de voir par la suite afin de peut etre passer chez vous d'autres assurance</t>
  </si>
  <si>
    <t>benedicte-l-114489</t>
  </si>
  <si>
    <t>Satisfaite de l'appel, des informations communiquées, de la rapidité et facilité de la mise en place du contrat. Conseillère aimable et agréable, patiente .</t>
  </si>
  <si>
    <t>nat-55587</t>
  </si>
  <si>
    <t>Fortement incité par l'expert de mon assurance,en décembre 2017, à signer un protocole d'accord avec l'entreprise responsable de dégâts, chez moi, l'été 2016. Depuis l'entreprise ne répond pas aux mails, recommandés AR, la secrétaire fait barrage téléphonique. Ayant sollicité l'expert, elle me recontacte, après 3 relances: me conseillant de voir avec une assistance juridique. C'est scandaleux, c'est elle la responsable de m'avoir conduit à accepter ce protocole. Mon assureur et son expert sont là pour me soutenir, hors je suis tout simplement lâchée.
Comment se faire aider.
Autre situation où cette assurance à été lamentable:
Cambrioles en aout, porte fenêtre et volet remplacés en mars.Aucune réactivité, assuré livré à lui-même.</t>
  </si>
  <si>
    <t>camille-l-108583</t>
  </si>
  <si>
    <t xml:space="preserve">Je paye une assurance tous risque pour au final payer une franchise plus chère que le prix des réparations elle même. Ex : 288 euros "minimum" pour remplacer une vitre cassée alors que cela ne coûte que 100 euros chez un garagiste. </t>
  </si>
  <si>
    <t>cat35-102867</t>
  </si>
  <si>
    <t>Je viens de souscrire à la Mutuelle santé MGP depuis ce début 2021, je n'ai pas beaucoup de recul mais je suis déjà contente de leur disponibilité face à un problème que l'on peut rencontrer. A voir dans le temps.</t>
  </si>
  <si>
    <t>mamilou-104114</t>
  </si>
  <si>
    <t xml:space="preserve">Je suis effarée de lire les divers commentaires concernant la MGEN !!!!!. . Au niveau des renseignements, j’ ai toujours eu  une personne prête à répondre ou à me mettre    en rapport avec un collègue  . Délai d’ attente au téléphone  très bref  ......Remboursement des soins ultra rapide pour moi . Néanmoins,  pour mon mari  qui est affilié  , c’ est plus long car le dossier transite  d’ abord dans les bureaux de la Sécurité Sociale .. !!!!!! 
Neanmoins , GROS POINT NEGATIF .........LES TARIFS !!!! J’ estime qu’ils sont beaucoup beaucoup trop ELEVES !!!!!!!!!
Et la concurrence pratique des offres bien alléchantes ...... 
De ce fait je ne pense pas  rester à la MGEN .  Dommage après 50 années de cotisations ......... 
</t>
  </si>
  <si>
    <t>fato-57112</t>
  </si>
  <si>
    <t>Nullissime ! un manque de professionnalisme hallucinant ! on se croirait chez pole emploi, personne ne sait de quoi il parle au bout du fil, un coup le dossier est complet un coup il manque une pièce . L'espace personnel sur internet totalement obsolète, liens ne fonctionnent pas ! vous appellez pour un renseignement 20 mn d'attente puis ca raccroche car pas de conseillés dispos ! Et le bouquet ? on m'a rajouté un pack à 50 euros que je n'avais pas demandé !! et cerise sur le gateau : mise en demeure et résiliation si je ne payais pas ! sauf que je n'avais rien demandé et en plus je ne recevais pas les courriers car l'adresse était mal renseigné sur mon dossier, oui ils n'avaient mentionné que le nom de la ville sur mon adresse, ni rue, ni numéro, bon courage monsieur le facteur ! Non cette assurance est une énorme farce, faite par des amateurs qui prennent votre argent et partent en courant avec . Ne faites pas la même erreur que nous allez n'importe ou mais pas ici.</t>
  </si>
  <si>
    <t>ghis15-98825</t>
  </si>
  <si>
    <t>Trés mauvaise assurance qui lors d'un sinistre mene un combat retardateur pour payer le plus tard possible ou si possible ne pas payer.
Mon épouse est décédée le 30 avril d'un cancer des poumonts.  Depuis cette date cette assurance me demande de nouveau justificatifs aprés chaque nouvel envoi des précédents demandés.
Maintenant au prétexte que ma femme fumait, il m'est demandé un "certificat médical des périodes de consommation tabagique". Une demande suffisamment floue pour qu'ensuite  de nouvelles précisions soit exigées. Si cet assureur ne souhaite plus assurer les fumeurs qu'il le dise clairement dans sa publicité ce qui lui ferait je n'en doute pas perdre une grande partie de sa clientèle. En aucun cas lors de la souscription cette précision n'as été évoqué par l'assureur.</t>
  </si>
  <si>
    <t>krl-52298</t>
  </si>
  <si>
    <t>Je n'ai aucun contrat . Ils ont mit plus de 3 mois pour daigner m'enregistrer malgré 3 dossiers complets par courrier recommandés et à ce jour on me prélevé des montants ahurissants sans que j'en sache quoi que ce soit</t>
  </si>
  <si>
    <t>messaabi-d-122187</t>
  </si>
  <si>
    <t xml:space="preserve">Service excellent personnel très cool 
Merci l'olivier assurance 
Prix me convient très bien 
Je suis content d'être parmi vos assurés 
Merci l'olivier assurance </t>
  </si>
  <si>
    <t>billiard-e-114805</t>
  </si>
  <si>
    <t>Je suis très satisfaite des informations données par mon interlocutrice qui était claire et précise dans ses explications, la prise de contact a été très rapide.</t>
  </si>
  <si>
    <t>elyes-68013</t>
  </si>
  <si>
    <t>Service des sinistres injoignable (horaires de 14h à 17h)!!!!, des jours et des jours de repondeur téléphonique pour être contacté, sous prétexte que GMF traite d'autres catastrophes naturelles, mais laisse des clients sinistrés en catastrophe ... !!!</t>
  </si>
  <si>
    <t>Très mécontent car ma voiture a été acceptée lors de ma demande en janvier 2017 (et payé) pour démarrage 23.02.2017, pas de problème j'ai eu les papiers et le 15.03.2017 on me savoir par mail que mon contrat est annuler car ma voiture présente trop de risque de vol ??? c'était déjà la même voiture au mois de janvier !!! j'ai également assuré ma deuxième voiture... si j'avais su.
Faites vraiment attention, car je remarque qu'il y a un paquet d'incompétents ...mais très aimables au téléphone...vraiment pas sérieux.</t>
  </si>
  <si>
    <t>guillaume-72263</t>
  </si>
  <si>
    <t>Bon conseillés,super réactif l'or d'un sinistre ou même juste pour posé des questions,après niveau prix très compétitifs, près du véhicule,garage agréé ,puis votre conseillé vous accompagne toute au l'on de votre dossier en cours litige avec un tiers et prend de vos nouvelle quelque semaine après la clôture de votre litige et vous demande si le garage ou le carrossier qui vous on proposé vous a convenu</t>
  </si>
  <si>
    <t>gaulois-69865</t>
  </si>
  <si>
    <t>Si vous n'avez besoin de rien adressez-vous a Groupama.Pour le reste, on vous répond NON d'entrée. Succession d'erreurs, oublis, perte de documents, mauvaise foi.... réponses anonymes.</t>
  </si>
  <si>
    <t>fred-ja-ri44-89095</t>
  </si>
  <si>
    <t>Bien uniquement la première année. Dommage.</t>
  </si>
  <si>
    <t>camara-n-117709</t>
  </si>
  <si>
    <t>Très satisfaite bon accueil téléphonique et très agréable à l'écoute des différentes demandes  bon conseil pour toutes demandes.d3
s de devis voitures ou habitation  ke recommandé.</t>
  </si>
  <si>
    <t>vilon-l-122841</t>
  </si>
  <si>
    <t>Des tarifs intéressants et qui donnent accès à un service clientèle de qualité. J'ai toujours eu contact avec des conseillers aimables et à l'écoute.</t>
  </si>
  <si>
    <t>marc-87036</t>
  </si>
  <si>
    <t>Nouveau client chez Santiane, les garanties initiales proposées n'étaient pas suffisantes à mon niveau . Santiane a augmenté le niveau sans difficulté. Personne compétente au téléphone</t>
  </si>
  <si>
    <t>Très content de ma nouvelle assurance auto chez l ' Olivier.</t>
  </si>
  <si>
    <t>phil-g-124797</t>
  </si>
  <si>
    <t>Pas cher mais Zero service, impossible de parler a un humain, rien n'est garanti, vous tombez en panne, la seule chose qu'ils savent dire c'est "demerdez vous". Impossible de changer de voiture, bref a fuir. Bla...bla....</t>
  </si>
  <si>
    <t>nad-89492</t>
  </si>
  <si>
    <t>voilà 3 mois que je suis sortie de l hopital et que j attends un remboursement de 800e !! pas de mails ps d appels !  des menteurs dossier transmis a mon avocate !je ne lacherai rien  ils se moque demoi</t>
  </si>
  <si>
    <t>brume-oceane-100447</t>
  </si>
  <si>
    <t>Je trouve inadmissible que l on m 'impute une franchise de 145 euros dans un sinistre que je viens de déclarer.Mon store et la vitre de ma cuisine ont été démolis par les pompiers qui n 'ont pas eu d'autre choix pour me secourir, étant donné que ma porte d'entrée était fermée à double tour; j 'étais dans l 'incapacité absolue d'aller ouvrir , étant victimes de vertiges rotatoires importants et prise de nausées. Même si cette franchise est contractuelle, dans ce cas de figure, je considère qu'il  y a matière à la contester et à demander à ce qu'elle ne soit pas appliquée! Ce n 'est pas en agissant de la sorte que vous fidéliserez vos clients</t>
  </si>
  <si>
    <t>abdallah-o-128150</t>
  </si>
  <si>
    <t>Je suis nouveau chez direct assurance 
Je verra le service de cette assurance par la suite ! 
Pour les prix c'est la concurrence ouvert ... Et le client peut jouer de cette faveur avec année une bonne chose pour la personne .</t>
  </si>
  <si>
    <t>isanka-59688</t>
  </si>
  <si>
    <t>Ai demandé un devis pour lequel ils m'ont demandé mes coordonnées bancaires. Je n'ai jamais accepté leur devis, mais malgré cela, à ma grande surprise, j'ai quand même reçu un avis de contrat et une carte de mutuelle de Malakoff Médéric. Cela s'appelle de la vente forcée et je compte bien porter plainte s'ils me prélèvent quoi que ce soit.</t>
  </si>
  <si>
    <t>delphine-m-117699</t>
  </si>
  <si>
    <t>prix attractifs, bon accompagnement par les conseillers, interface simple a utiliser
apres a voir a l'usage si un jour on a besoin de notre assurance de pret</t>
  </si>
  <si>
    <t>noresset--98416</t>
  </si>
  <si>
    <t>Je vous conseille de fuir cette assurance. Étant plus avec ma femme est ayant eu une annulation de permis de conduite donc plus possible d’être assuré chez directe assurance donc résiliation par contre madame qui habite plus du tout à la même adresse que moi est ayant aucun problème assurance ou routier on lui résilie son contrat d’assurance sans aucune raison valable étant donner que on habite à plus de 60km de l’un est l’autre donc ayant la possibilité d’être seul conducteur sur sa voiture sans conducteur secondaire.</t>
  </si>
  <si>
    <t>de-la-concepcion-j-126781</t>
  </si>
  <si>
    <t>Très bien, les prix sont excellents la conseillère a très bien renseigné mes questions. Je n'ai pas trouvé de meilleure assurance qualité, services et contenu du contrat assurance</t>
  </si>
  <si>
    <t>abdell-74741</t>
  </si>
  <si>
    <t>Ils cherchent la petite bête pour invalider le contrat!
Ils considèrent que vendre une voiture et acheter une autre, comme interruption d'assurance durant les deux dernières années.
A 4 jours près j'ai faillis me retrouver sans assurance.
A éviter.</t>
  </si>
  <si>
    <t>joao-36636</t>
  </si>
  <si>
    <t>Plus de 6 mois que j'ai vendu mon scooter et j'attends toujours de leur part qu'ils me rembourse les mensualités qu'ils ont prélevé en trop je les ai appelé aucune réponse suite à cela ils m'ont envoyé un mail me disant qu'il fallait que je leur envoie l'acte de vente ainsi que le coupon vert d'assurance,  chose que j'ai fait et depuis aucune nouvelle de leur part, silence radio, le pire dans cette histoire c'est qui me déduit plus de 100 € pour frais de dossier car j'ai vendu mon véhicule avant une année complète d'assurance chez eux, une honte  je compte bien faire connaître cette histoire et mon opinion ainsi que mon expérience avec cette assurance
Moi qui voulait assurer mon auto chez eux....arg</t>
  </si>
  <si>
    <t>greg-98575</t>
  </si>
  <si>
    <t>Assurance sui ne fait aucun cadeaux aux bons conducteurs. La Macif investit 30 millions d’euros par an dans un voilier en carbone mais rien pour ses assurés.</t>
  </si>
  <si>
    <t>paul-86791</t>
  </si>
  <si>
    <t>Maaf m a mis dehors! J y étais assuré depuis 1999. mais un jour ils m ont gentiment appelé pour prévenir qu avec mes trois dégâts des eaux je leur couterais trop cher. Je precise que les dégâts n'étais pas causé par moi mais j en étais le victime. On allait donc résilier mon contrat. Et ils l ont fait. Le coup de fil se voulait confidentiel m a ont dit. Pour que je puisse chercher une nouvelle assurance avant la réception de l écrit. Trop gentil haha. 
Après j ai souscrit chez eGan. Qui par la suite ont oublié de m avertir qu ils allaient résilier tout leur contrat souscrit en ligne. Mais ceci sera le sujet d un autre post. Les assureurs me désespèrent. Et ces deux là je les deconseille vivement et passionnément .</t>
  </si>
  <si>
    <t>fermond-a-107295</t>
  </si>
  <si>
    <t>Service pratique , simple et efficace. L'adaptation au site est clair, et très intuitif.
Dans l'attente des documents pour impression à venir.
Cordialement Mr Fermond Aurelien</t>
  </si>
  <si>
    <t>pm-95955</t>
  </si>
  <si>
    <t>On pense plus souvent à critiquer quand les choses ne vont pas qu'à exprimer sa satisfaction quand tout va bien. En ce qui me concerne, et après plus de 10 ans chez AMV 2 roues, je suis plus que satisfaite.  Je me suis toujours sentie soutenue en tout point en cas de litige et même lorsque j'ai pu me tromper, ils sont toujours restés patients, compréhensifs, joignables et complètement professionnels. Ça devient rare aujourd'hui malheureusement donc il me semble important de le souligner.</t>
  </si>
  <si>
    <t>hbrioche-68652</t>
  </si>
  <si>
    <t>Meilleur tarif pour mon cas avec la possibilité d'ajuster les options et franchises!</t>
  </si>
  <si>
    <t>marie-helene-h-113955</t>
  </si>
  <si>
    <t>Très satisfaite du conseil, de l'accompagnement dans les démarches, de la sympathie et de l'écoute des conseillers...Disponibilité et réactivité également au rendez-vous. Assurance de prêt dans les moins chères du marché. A recommander !</t>
  </si>
  <si>
    <t>fadi600-96613</t>
  </si>
  <si>
    <t xml:space="preserve">très désagréable au téléphone, manque de professionnalisme, et en plus ils encaisse n'importe quelle chèque leur tombe sous la mains,un chèque adressé par erreur et pourtant a l'ordre d'un autre société, est encaissé, le seul solution est une plainte pour vol de chèque et prochainement une plainte au tribunal pour en fin être rembourser.
 </t>
  </si>
  <si>
    <t>ella-60478</t>
  </si>
  <si>
    <t>Je suis avec cette mutuelle car imposée par mon employeur ! Je suis handicapé en fauteuil roulant.Fin 2016, devant mon handicap grandissant j'ai dû m'informer sur les fauteuils motorisés.J'ai donc fait faire plusieurs devis que j'ai envoyés à la MGEN. Cela s'est fait en octobre 2016! En novembre j'ai reçu un courrier m'indiquant les remboursements de la MGEN et mon reste à charge. Ainsi j'ai fait mon choix et j'ai pu commander le fauteuil adéquat avec mon handicap et mes finances!  J'ai pris possession de ce fauteuil en avril 2017 et depuis.....c'est la GALÈRE ! La part sécurité sociale a été remboursée mais pour ce qui est de la part mutuelle c'est toujours à ce jour en attente ( nous sommes le 16 janvier 2018). En août 2017 soit 4 mois après l'achat et de nombreux mails de relances, une personne m'indique que je dois remplir un dossier pour soins coûteux ! Je demande des explications et la réponse est qu'un fauteuil coûte trop cher et que donc il faut passer par cette commission de soins coûteux . Je remplis le dossier, fournis différents documents et j'attends.......j'attends....En décembre, je rencontre une conseillère sur mon lieu de travail qui me promet une réponse rapide!! Une semaine,deux,trois et rien!!?? J'envoie des mails, pas de reponse! Vu que les vacances de Noël sont là j'attends alors! Et, le 11 janvier 2018, la même conseillère me demande de nouveaux documents, me donne de nouvelles explications !!!!!???? Je m'agace alors ( je suis patient depuis avril 2017, vous en conviendrez!). Je re re re...demande des explications sur le pourquoi de ces nouveaux documents et la conseillère me répond"c'est la Loi!" Je demande alors quel texte de Loi,selon quel code et que l'on m'envoie de texte! Changement de tactique de la part de la conseillère :" euh ce n'est pas un texte de Loi mais une circulaire interne!" Je demande la aussi une copie du texte!  Réponse: " euh en fait c!'est une demande orale de mes supérieurs"!!!!! On se fout carrément de moi! J'en ai ras le bol! Je suis à bout, j'y pense tous les jours! Comme si être handicapé n'était pas déjà assez compliqué ! Je m'en serais passé moi de ce fauteuil!! J'envisage d'aller plus loin alors dans mes démarches... Ne prenez pas la MGEN que si vous avez besoin de rien!!</t>
  </si>
  <si>
    <t>kesant-s-111607</t>
  </si>
  <si>
    <t>Je suis satisfait du prix et de la qualité du service . Les prix sont tres correctement et pas chère . Je recommenderai a mes proche pour souscrire chez vous</t>
  </si>
  <si>
    <t>kerdany-92252</t>
  </si>
  <si>
    <t>Je suis partie 4 mois à l'étranger et mon échéance étant passée de 3 mois, je me suis retrouvée sans assurance, car PACIFICA n'a pas voulu me réassurer !!!!!!!!!!!!!
Si bien que ma voiture est actuellement sans assurance !!!!!!!!!!!!! alors que j'étais chez Pacifica depuis plus de 10 ans.
Quand je reviens en France (coincée à l'étranger par le Covid), j'ai le choix entre rouler sans être assurée ou me faire assurer par une nouvelle compagnie au prix fort.</t>
  </si>
  <si>
    <t>flogatey-106581</t>
  </si>
  <si>
    <t xml:space="preserve">Déçue après un accident domestique.
Les deux gestionnaires n'ont pas fait leur boulot, l'expert accordé 1 mois d'aide humaine et lorsque je demande l'indemnisation  0
Alors je faire des devis ailleurs </t>
  </si>
  <si>
    <t>dave-102654</t>
  </si>
  <si>
    <t>Très mauvaise sur la durée! Tant que tu leur donnes l'argent tout les mois et que tu n'as aucun problème, ça va bien.
Chez eux depuis plus de 18 ans, j'ai payé et payé toutes ces années. Il se fait que j'ai eu quelques soucis avec mon logement (des simples , petits et ridicules dégâts des eaux) ces derniers temps ( 2 ou 3 sur les 5 dernières années ) et voilà ils m'envoient une lettre recommandée me disant que j'ai trop fait jouer l'assurance et donc ils résilient mon contrat! Merci à l'état de permettre à ces entreprises de se moquer des gens de cette façon.</t>
  </si>
  <si>
    <t>01 novembre 2021 suite à une expérience en mai 2021</t>
  </si>
  <si>
    <t>schweitzer-a-138703</t>
  </si>
  <si>
    <t>Mauvaise expérience suite a un "bug informatique" de mon dossier, dans l'obligation de refaire un nouveau contrat 6 mois après la souscription ( plus facturation des frais de dossier) alors que je l'ai appelais pour déclarer un sinistre. du coup majoration immédiate de ma cotisation.
j'ai passé 2 x deux heures a être mis en attente puis transféré entre services pour en arriver la..</t>
  </si>
  <si>
    <t>alexandre-w-132828</t>
  </si>
  <si>
    <t xml:space="preserve">Les prix sont correct il y a pas mal de choix concernant les différentes assurances
Le site est très simple d'utilisation, pas besoin de chercher, je recommande
</t>
  </si>
  <si>
    <t>cubaone-126219</t>
  </si>
  <si>
    <t>ssuré auto et habitation depuis 30 ans dont 17 ans chez Maaf, JAMAIS un accident ni un sinistre ni en auto ni en habitation. Mes deux enfants également assurés en auto sans sinistre. Environ 200 à 2500€ de primes annuelles en fonction des véhicules.
Suite à l'achat d'une maison ancienne fin 2019, j'ai subi deux dégats des eaux dont un a nécessité le passage d'un expert. Coût total pris en charge par la Maaf, 2800€ pour réparation( soit pas un tiers de se que j'ai réellement payé).
RESULTAT: Le directeur de la maaf me laisse un message en juillet, sur ma messagerie de portable, pour m'annoncer que je suis résilié car trop de sinistre!!!!
INCROYABLE et absolument inadmissible quand au fond et surtout à la forme! J'ai écrit au service résiliation qui, trois semaines après ne m'a toujours pas recontacté.
Arriver à la cinquantaine, avoir toujours été bon payeur et sans problèmes, au premier besoin la Maaf se désengage! Publicité mensongère, la Maaf ne sera jamais plus se que je préfère! Je saisi le médiateur.
Date de l'expérience: 12 juillet 2021</t>
  </si>
  <si>
    <t>iouky-52828</t>
  </si>
  <si>
    <t>Detourne les lois en vigueur sur la résiliation Augmente ces tarifs de + de 15%.Fais souscrire des contrats collectifs en faisant adhérés à une association inexistantes sans statut pour détourner la loi Chatel Honteux car immpossibilité de résilier et la justice tolere cela!!!!</t>
  </si>
  <si>
    <t>david-f-122662</t>
  </si>
  <si>
    <t>Simple pratique et bon prix. Tout ce qu'on attend d'une assurance en ligne. Plusieurs personnes me l'on recommandé et pour l'instant les premières impressions sont bonnes</t>
  </si>
  <si>
    <t>patdudu-89761</t>
  </si>
  <si>
    <t>La Macif refuse un geste commercial en raison du confinement.
J'encourage tous les assurés MACIF a y penser au renouvellement du contrat, ce qui est la seule possibilité de montrer son mécontentement, un grand nombre d'assureur font un geste</t>
  </si>
  <si>
    <t>noel-a-134685</t>
  </si>
  <si>
    <t>Un prix très attractif surtout pour jeune permis! Merci au monsieur de m'avoir renseigné sur toutes mes questions. Personnel a disposition de nos besoin</t>
  </si>
  <si>
    <t>petitvieux-113800</t>
  </si>
  <si>
    <t>eurofil fait des promotions pour attirer de nouveaux clients mais ne baisse pas les cotisations des clients de longue durée j'ai fait l'expérience elles me répondent que ce ne sont pas les memes contrats alors on ai proche de publicité mensongère</t>
  </si>
  <si>
    <t>petit-conducteur-104911</t>
  </si>
  <si>
    <t xml:space="preserve">Hausse de ma prime de 21% alors que je n'ai pas eu d'accident et que mon bonus s'est amélioré de 5% cette année.
Après demande d'explications, on me dit que les tarifs sont libres et que le cout des réparations a augmenté l'an dernier, qu'il y'a beaucoup d'accidents dans ma région (ah ??? le confinement aurait-il généré plus d'accidents malgré la forte baisse du trafic ?), beaucoup d'actes malveillants, etc, etc... Ils prennent vraiment leurs clients pour des naïfs.
Pour information, la plupart des assureurs n'ont pas augmenté leurs tarifs cette année.
Après réclamation, ils m'ont accordé....une remise. A cette condition, j'ai donc renouvelé mon contrat.
Il est donc recommandé de bien vérifier le montant de sa prime chaque année et de faire une réclamation si nécessaire.
Autre opacité: le taux de bonus/malus n'est pas apparent dans l'espace personnel. Peut-être pour dissuader de faire faire des devis ailleurs ?
</t>
  </si>
  <si>
    <t>mazzoni-o-112169</t>
  </si>
  <si>
    <t>Pour l'instant très satisfaite du prix et conseillerer très agreable! A suivre dans le temps pour savoir si tous se passe bien :) 
Merci L'olivier pour votre aide</t>
  </si>
  <si>
    <t>robert-63461</t>
  </si>
  <si>
    <t>bonjour je viens de changer d'assurance aucun pour direct assurance dont les tarifs m'ont parrus acceptables....je signe le devis,on me demande de règler ,ont m'envoie une attestation valable 1 mois,un conseiller me contacte et me dit qu'il allait faire le necessaire auprés de mon assureur actuel pour la résiliation ..quelques jours passent ,et je reçois un mail de "direct energie" m'indiquant que mon dossier n'est pas complet et que j'ai jusqu'a juillet 2018 pour fournir les pièces manquantes,sans celà,je ne serai pas couvert...mon assureur actuel ne me répond pas il s'agit de GENERALI,comment récupèrer mon versement a "direct energie"???
j'ai eu tord,j'ai règler trop vite ! attention!</t>
  </si>
  <si>
    <t>didier-n-134698</t>
  </si>
  <si>
    <t>Simple et pratique. Avis très contraignant avec 150 caractères.
Pas grand chose d'autre à ajouter. Sauf de me prévenir immédiatement lors d'un changement de tarif.</t>
  </si>
  <si>
    <t>magdelaine-v-108175</t>
  </si>
  <si>
    <t>Plusieurs aller/retour pour obtenir les bons documents avec le nom de ma fille, propriétaire du véhicule et conductrice principale : mon nom sur tous les documents.</t>
  </si>
  <si>
    <t>mouloud-y-109403</t>
  </si>
  <si>
    <t xml:space="preserve">je suis satisfait du service, simple et rapide les prix son correcte ils me conviennent, je conseillerai a mes ami es April assurance.
je vous remercie, cordialement Mr Yahiaoui. </t>
  </si>
  <si>
    <t>carneiro-d-137142</t>
  </si>
  <si>
    <t>Je suis très satisfait de votre service, rapidité, clair et professionnel.
Merci de continuer dans cette direction ou le client est important et au centre de vos priorités.</t>
  </si>
  <si>
    <t>guy-m-124044</t>
  </si>
  <si>
    <t>Le tarif reste coûteux. 
Il serait intéressant de proposer de tarifs aussi attractifs que vos concurrents.
Bien  que nous soyons de clients fidèles et satisfaits de certaines conditions que vous proposées, nous pensons que le tarif devrait un peu baisser.</t>
  </si>
  <si>
    <t>igras-j-117265</t>
  </si>
  <si>
    <t>Votre service d'assurance reste dans des prix correcte, ainsi niveaux rapidité pour lequelle il faut être assurer est rapide et efficace.</t>
  </si>
  <si>
    <t>patrice-v-107809</t>
  </si>
  <si>
    <t>Commercial très patient et sympathique. Les prix me conviennent. J'espère que les remarques négatives sur les sites comparateurs ne sont pas fondées à l'avenir. Pour le moment je suis convaincu de la démarche.</t>
  </si>
  <si>
    <t>fredo20-104488</t>
  </si>
  <si>
    <t>Santiane/Neoliane: A FUIRE!!! Courtier très doué pour démarcher des clients. En revanche, service client  téléphonique, sous forme de plateforme, avec des opérateurs qui ne sont jamais en mesure de répondre précisément aux demandes, mais qui assurent toujours que les problèmes vont être remontés au service concerné, et donc réglés - sans jamais être en capacité de donner des délais de traitement-. Des délais de remboursement beaucoup trop longs,  des retards de traitement -j'attends un remboursement de facture de lunettes depuis 1 mois: mon dossier est dit complet, traité, mais en cours... donc pas de paiement validé. La plateforme internet ne vaut pas mieux. Les demandes qui y sont effectuées par le client sont notées "en cours" , jamais traitées ou tout au moins dans des délais interminables. Et les écritures de type, contrat, conditions générales et particulières, et remboursement  sont quasi inexistantes. Personnellement, je suis bloquée avec eux pour une année puisqu'impossible de résilier. Mais ne je manquerais pas de résilier mon contrat dés que cela sera possible.</t>
  </si>
  <si>
    <t>yoann-127322</t>
  </si>
  <si>
    <t xml:space="preserve">Bonjour, 
Merci cardif d avoir accepté ma prise en charge de mon crédit, de m avoir fait attendre 5 mois ( pendant lesquels je n ai eu que des gens antipathiques au téléphone et après avoir envoyé je ne sais combien de documents ..) 
Je leur explique que j ai du mal à joindre les deux bouts suite à ma maladie et qu ils faut absolument m envoyer les virements , car même l anniversaire et le noel de mon fils on été évité faute de moyen (j aurais peu être dû en faire 3, bref). 
On me dit qu il faut attendre c est comme ca et puis c est tout . 
Assurance a éviter , aujourd hui je n ai toujours pas eu de virement . </t>
  </si>
  <si>
    <t>laura-78943</t>
  </si>
  <si>
    <t xml:space="preserve">Bonjour,
Jusqu'à présent j'étais une cliente très satisfaite de la maif. 
Mais actuellement ce n'est plus le cas. 
J'ai une assurance habitation et j'ai également assurée mon véhicule au tiers formule essentiel. 
Je passe les détails. Mon véhicule a rencontré des soucis notamment vandalisme. 
J'apprends avec stupéfaction que cela ne fait pas partie de la garantie alors que le conseiller m'ayant reçu ma vanté les mérites de cette formule. 
Je suis très en colère et hyper remontée car je me retrouve sans véhicule, mon outil de travail essentiel ainsi que pour mes déplacements quotidiens. 
J'ai pu faire part de mon mécontentement au siège même par téléphone. 
Je suis tombée sur une dame plutôt très désagréable, qui m'a clairement répondu '' qu'elle n'avait aucunement d'autres solutions à me proposer '' actuellement et que j'étais libre de partir à tout moment.
Très dommage il n'y a aucun côté humain et surtout à l'heure actuel je me retrouve sans véhicule livré à moi-même étant censé être couverte. 
Je vous remercie La Maif. 
Pour moi, c'est comme si je n'étais pas assurée !
Je vous garantis que j'irais voir ailleurs. 
Très très déçue je vous déconseille fortement d'aller chez eux. </t>
  </si>
  <si>
    <t>sylvain-c-121984</t>
  </si>
  <si>
    <t>les garanties me conviennent. Les conseils sont bons. Et les tarifs très attractifs. Un seul souci. J'avais une demande de prêt au mois de mars 2021 et je n'ai jamais eu de réponse.</t>
  </si>
  <si>
    <t>nadia1312-51469</t>
  </si>
  <si>
    <t>Assurance à fuir absolument... ils refusent de vous indemniser au titre de vos préjudices. Ils accordent uniquement du crédit à Aux experts médicaux qu ils ont mandatés à croire que les autres médecins et les spécialistes ont eu leurs diplômes dans une pochette surprise...</t>
  </si>
  <si>
    <t>franky-r-107995</t>
  </si>
  <si>
    <t>accès au site pourri car il faut toujours réinitialiser le mot de passe pour y accéder  .  Et juste 3 ans de demande pour être mensualiser je trouve cela pas terrible .</t>
  </si>
  <si>
    <t>pourquoi-102134</t>
  </si>
  <si>
    <t xml:space="preserve">Nullissime pas de prise en charge 24hsur 24 . On est bloqué sur 15 jours sans solution. Ce jour on nous"trouve "une voiture de location :devinez quoi :L'Agence de location est fermée depuis 6 mois ! Le taxi nous pose avec chat et bagages la porte est close ! Manque de professionnalisme évident. On est largués sous la pluie en attendant 14h ! </t>
  </si>
  <si>
    <t>yb-43210</t>
  </si>
  <si>
    <t>Le must en matiere d'assurance auto. L'Olivier, que je ne connaissais que par la Pub à la TV m'a assuré immédiatement,  m'a conseillé,  à l'inverse des beaucoup d'autres compagnies  qui faisaient la fine bouche.
Je n'avais pourtant  eu aucun accident responsable depuis des années !
Coup de chapeau à  l'Olivier Assurances. Bravo !!</t>
  </si>
  <si>
    <t>jaji-65547</t>
  </si>
  <si>
    <t>mauvais remboursement j ai toujours des restes a change sans compter qu elle n est acceptee que dans tres peu de services de sante donc on doit avancer a fuir mois suis oblige mutuelle de mon travail</t>
  </si>
  <si>
    <t>bali59420-97922</t>
  </si>
  <si>
    <t xml:space="preserve">Je suis assurée chez l'Olivier Assurance depuis le 10/10/2018
Aucun sinistre , rien en 2 ans
J'ai eu un accident le 8 juin , sans être en tort
Nous sommes le 28/09 , ce sinistre n'est toujours pas solutionné par l'Olivier Assurance 
Ils se rejettent tous la faute : l'Olivier assurance , le garage partenaire , le cabinet d'expertise avec lequel ils travaillent 
Depuis 4 mois on me mène en bateau : ne vous inquietez pas , tout va être résolu cette semaine , et toujours rien 
J'envois des mails à leur service en charge des sinistres aucune réponse
A part être bons pour encaisser vos paiements , ne comptez pas sur eux pour gérer lorsque vous avez un sinistre 
Je déconseille fortement cette assurance auto </t>
  </si>
  <si>
    <t>azibert-a-138122</t>
  </si>
  <si>
    <t>J'ai reçu un très bon contact téléphonique, le conseiller a était très accueillant et professionnel, tarifs très compétitifs, je recommande pour les jeunes conducteurs.</t>
  </si>
  <si>
    <t>marie-54307</t>
  </si>
  <si>
    <t>Réactivité et Couverture nulles lors de sinistres avérés. Sociétaire depuis 1972!</t>
  </si>
  <si>
    <t>tony-63897</t>
  </si>
  <si>
    <t>bonjour je serais intéresse car j'ai eu un sinistre de mon quad un vandalisme j'ai eu le montent de l'expert a combien que sa été chiffre et je suis assuré tous  risque et je n'ai toujour pas eté indemniser par l'assurances  dan 5 jour sa fera 3 moi que j'attend merci de votre réponse</t>
  </si>
  <si>
    <t>yves-k-126500</t>
  </si>
  <si>
    <t>Je suis satisfait du service qui est simple et pratique et rapide. Je suis content parce que à peine mon inscription faite je suis déjà assurer et tout ça depuis la maison.</t>
  </si>
  <si>
    <t>servanin-d-135133</t>
  </si>
  <si>
    <t>j ai trouve le contrat qui offre garantie et prix- accueil téléphonique correcte et professionnel-
A voir sur le long terme le suivi des clients - ---</t>
  </si>
  <si>
    <t>harry2016-49426</t>
  </si>
  <si>
    <t>Étant adhérant depuis janvier 2016, je m'aperçois que cette mutuelle est une catastrophe, il ne se sont toujours pas déclarée auprès de la Sécurité Sociale, les conseillers frôlent l'incorrection, les documents sont sans cessent demandés et égarés. Je n'ai jamais vu ça, c'est un mépris total du client, sans compter le niveau zéro des remboursements. Résiliation du contrat à cette mutuelle est à déconseiller impérativement.</t>
  </si>
  <si>
    <t>27 octobre 2021 suite à une expérience en novembre 2020</t>
  </si>
  <si>
    <t>bcc-138391</t>
  </si>
  <si>
    <t>1. Choisi pour le très faible prix de l'assurance auto (Axa-web)
2. Sentiment de ne pas être du tout soutenu dans un sinistre non-responsable (quelqu'un est rentré dans ma voiture correctement garée). 
3. J'ai reçu un mail me disant qu'il prenait en charge à 100% ce sinistre et me dise l'inverse ensuite par téléphone quand je demande la confirmation du mail... 
= service client très mauvais de mon expérience (conseillers néanmoins courtois au téléphone).</t>
  </si>
  <si>
    <t>charlene-a-107324</t>
  </si>
  <si>
    <t>Les prix augmentent trop d'une année à l'autre.
Changement d'assureur imminent.
Satisfaction à voir en cas de sinistre, mais les appels téléphoniques souffrent d'une trop longue attente, et il s'agit du seul canal de communication. Inquiétant.</t>
  </si>
  <si>
    <t>marie-23052</t>
  </si>
  <si>
    <t>Pour prélever les mensualités pas de problème mais ensuite des NULS !!!. Jamais de sinistres depuis plus de 12 ans Dégât des eaux il y a 6 semaines, pas de réponse de l'expert, nous sommes livrés à nous mêmes avec une fuite d'eau chez nous qui empire les dégâts, les différents services se renvoient la balle pour un devis de réparation pourtant très clair, c'est une chaine d'incompétences incroyable!! . Nous sommes très mécontents et recommandons absolument pas cet assureur !</t>
  </si>
  <si>
    <t>de-zan-c-131983</t>
  </si>
  <si>
    <t>Je suis satisfaite du service. Les prix me conviennent, simple et pratique. J’économise une quarantaine d’euros à comparaison de ma précédente assurance.</t>
  </si>
  <si>
    <t>yamdiv600-56901</t>
  </si>
  <si>
    <t>Sinistre non-responsable le 8 juin pas nouvelle de l'indemnisation malgré dossier carré et complet et appels téléphoniques hebdo</t>
  </si>
  <si>
    <t>lucile--d-125090</t>
  </si>
  <si>
    <t>Bien même si je préférerais que vous fassiez les mêmes tarifs pour vos clients au lieu de devoir faire à chaque fois de nouveaux contrats parce que 20 euros de plus par mois quand on est déjà client c'est quand même beaucoup</t>
  </si>
  <si>
    <t>alainperfect-99495</t>
  </si>
  <si>
    <t>La pire des compagnies (MACIF) d'assurance que j'ai connue LA HONTE....encaisser pas de problème ,alors qu'ils sont les plus importants du marché ,le service client et le service assistance est vraiment déplorable Meme quand vous quittez leur compagnie ils vous sortent des articles pour payer tous le reste de l année malgré que ca fait des annees que vous etes chez eux car ils savent que vous n allez jamais revenir vous allez trouve mieux ailleurs en sevices et prix  . ÉVITER ABSOLUMENT et DECONSEILLER votre entourage.(Macif)</t>
  </si>
  <si>
    <t>manuella-v-116811</t>
  </si>
  <si>
    <t>Le site est clair, les options proposées sont précises et ouvrent un large choix en fonction de nos besoins. Les prix sont très compétitifs.
En espérant que tout se passe bien pour la suite.</t>
  </si>
  <si>
    <t>annick-l-116432</t>
  </si>
  <si>
    <t xml:space="preserve">Bonjour,
Pour la souscription du contrat je suis satisfaite du service, n'ayant jamais eue de sinistre important je ne puis juger de la qualité de vos services
</t>
  </si>
  <si>
    <t>pekko-t-132945</t>
  </si>
  <si>
    <t>Rapide, efficace et au juste prix. La souscription se fait rapidement avec des questions qui peuvent être amélioré pour la fluidité mais dans l'ensemble c'est très facile !</t>
  </si>
  <si>
    <t>christ-69558</t>
  </si>
  <si>
    <t>Sinistre sur ma voiture. Toit ouvrant à changer car un homme était monté dessus</t>
  </si>
  <si>
    <t>soumboud-g-111179</t>
  </si>
  <si>
    <t>Je suis très satisfait du service client, mon interlocutrice au moment de la souscription de mon contrat a été très claire, très pédagogue et d'une réelle sympathie.</t>
  </si>
  <si>
    <t>hamiche-m-117001</t>
  </si>
  <si>
    <t xml:space="preserve">Je suis satisfait du service
De la rapidité de la souscription 
Des prix abordables 
Facilité de s'inscrire à un contrat auto , même les prix sent abordables 
Merci .
</t>
  </si>
  <si>
    <t>grare-d-124079</t>
  </si>
  <si>
    <t>La date du premier prélèvement n'est pas claire, ni la somme prélevée sur mon compte le 21 juillet 2021, j'aimerais avoir le détail pour ce montant ainsi que la date exacte du 1er prélèvement qui devrait au mois d'octobre. J'attends un appel qui avait était fixé hier, pour un autre contrat,un peu déçue pour ce manque de considération.</t>
  </si>
  <si>
    <t>patrick--113054</t>
  </si>
  <si>
    <t xml:space="preserve">Oui ils ne sont pas toujours joignables rapidement mais mes autres assureurs non plus...
Oui les cotisations ont augmenté cette année mais si je fais la moyenne sur plusieurs années ça reste cohérent. Le prix est toujours à mettre en perspective avec les garanties. 
Ce que je retiens c’est que lorsque mes 2 motos et mon scooter se sont retrouvés sous deux mètres d’eau lors des catastrophes naturelles du 03/10/2015 ils sont venus dans mon box en 5 jours, et l’indemnisation a suivie dans la semaine.
Je retiens que lorsque je vais tourner sur piste je suis couvert comme si j’étais sur la route. Rien qu’avec la PJ j’ai amorti 8000€ de cotisations. 
Je ne suis plus tout jeune mais je sais qu’ils donnent leur chance aux jeunes alors que d’autres les envoient bouler. </t>
  </si>
  <si>
    <t>chris-d-111970</t>
  </si>
  <si>
    <t>je suis satisfait des services proposes, les prix me conviennent. Le service téléphonique est simple et efficace et rapide.  je recommande car plusieurs contrats en cours</t>
  </si>
  <si>
    <t>pierre-m-114250</t>
  </si>
  <si>
    <t>Je ne suis pas satisfait des montants taxe et attentats qui étaient cachés dans le montant HT de la cotisation pour la première année et qui est compté séparément cette année, augmentant le total à payer de façon plus que conséquente par rapport à l'inflation.</t>
  </si>
  <si>
    <t>nico-ribes--110978</t>
  </si>
  <si>
    <t xml:space="preserve">Bonjour
Assurance idéale pour jeune permis de 40 ans site clair et conscrit. Je le recommande à tout le monde. Assurance recommandée pas un amis motard
</t>
  </si>
  <si>
    <t>wilfrid-kazmierczak-perso-52389</t>
  </si>
  <si>
    <t>A l'écoute, bon rapport qualité prix. En cas de problème, toujours disponible et conciliant même en cas de souci avec le prestataire qui intervient dans le domicile.</t>
  </si>
  <si>
    <t>edgar-102605</t>
  </si>
  <si>
    <t>Des conseillés toujours à l'écoutent et très réactifs , je ne peux m'exprimer en cas de sinistre , mais j'ai conseillé des amis motards d'aller chez AMV et même après sinistres ils sont très satisfaits .....
Ne changer rien vous êtes au top et surtout restez à notre écoute .</t>
  </si>
  <si>
    <t>propulson-71786</t>
  </si>
  <si>
    <t>Sinistre habitation suite à une tempête le 03 janvier 2018 qui a totalement détruit notre garage ainsi que tout ce qui s'y trouvait. 14 mois après malgré toutes nos relances, rien ne bouge et tout le monde se renvoie la balle (Experts, Axa France, Axa Beauvais). Considérant que la blague a assez duré, rdv pris avec un avocat pour porter l'affaire en justice...</t>
  </si>
  <si>
    <t>sandrine-c-127672</t>
  </si>
  <si>
    <t>Je suis satisfaite des services de direct assurance. Ainsi que des prix qui sont attractifs. J'espère que tout se passera bien et que vous êtes a l'écoute de vos clients</t>
  </si>
  <si>
    <t>sl-s-68793</t>
  </si>
  <si>
    <t xml:space="preserve">A fuir avant d'avoir un sinistre, quand ça arrive c'est déjà trop tard!
J'ai eu un sinistre avec un tiers non-assuré connu, l'expert est passé et a fait son estimation (Véhicule économiquement irréparable), avec une estimation du véhicule avant accident dérisoire mais que j'ai fini par valider car je ne voulais pas engager de frais supplémentaires pour lancer une contre expertise. Le PV de la police établi qu'il était fautif, l'assurance m'envoie un mail pour m'informer qu'ils ont reçu le PV; depuis plus rien.
Je contacte donc l'assurance pour demander ou en est mon remboursement; j'ai eu une première gestionnaire qui me dit qu'ils attendent de connaitre le nom de l'assurance du tiers (qui n'est pas assuré!), quand je lui dis ça elle me met en attente jusqu'à ce que ça coupe, je rappelle dans la foulée, on me dit que j'allais être rappelé à une heure précise, j'attends donc sans que cela ne se fasse.
Le lendemain je rappelle, on me passe une autre gestionnaire à laquelle je réexpose toute la situation, et là pareil elle me met en attente pour consulter mon dossier plus en détails et au bout de 10 min d'attente ça raccroche! Je rappelle encore dans la foulée, là on me dit si c'est pour le sinistre tel, je dis oui, et on me dit qu''ils vont transférer mon appel à un gestionnaire, je demande d'avoir la même qui m'a mis en attente et avec qui ça a coupé il y'a à peine une minute et on me dit qu'elle est en communication, je demande à être rappelé par la même gestionnaire puisqu'elle a eu le temps de regarder les détails de mon dossier et que je n'aurai pas encore et encore à attendre qu'on regarde mon dossier en détail pour que ça raccroche au final, j'attends toujours ce  coup de fil...
A fuir avant d'avoir un sinistre, quand ça arrive c'est déjà trop tard !
J'ai eu un sinistre avec un tiers non-assuré connu, l'expert est passé et a fait son estimation (Véhicule économiquement irréparable), avec une estimation du véhicule avant accident dérisoire mais que j'ai fini par valider car je ne voulais pas engager de frais supplémentaires pour lancer une contre-expertise. Le PV de la police établi qu'il était fautif, l'assurance m'envoie un mail pour m'informer qu'ils ont reçu le PV ; depuis plus rien.
Je contacte donc l'assurance pour demander ou en est mon remboursement; j'ai eu une première gestionnaire qui me dit qu'ils attendent de connaitre le nom de l'assurance du tiers (qui n'est pas assuré! et c'est précisé dans le PV), quand je lui dis ça elle me met en attente jusqu'à ce que ça coupe, je rappelle dans la foulée, on me dit que j'allais être rappelé à une heure précise, j'attends donc sans que cela ne se fasse.
Le lendemain je rappelle, on me passe une autre gestionnaire à laquelle je réexpose toute la situation, et là pareil elle me met en attente pour consulter mon dossier plus en détails et au bout de 10 min d'attente ça raccroche ! Je rappelle encore dans la foulée, là on me dit si c'est pour le sinistre tel, je dis oui, et on me dit qu''ils vont transférer mon appel à un gestionnaire, je demande d'avoir la même qui m'a mis en attente et avec qui ça a coupé il y'a à peine une minute et on me dit qu'elle est en communication, je demande à être rappelé par la même gestionnaire puisqu'elle a eu le temps de regarder les détails de mon dossier et que je n'aurai pas encore et encore à attendre qu'on regarde mon dossier en détail pour que ça raccroche au final, j'attends toujours ce  fameux coup de fil ... 
</t>
  </si>
  <si>
    <t>patrick--f-136827</t>
  </si>
  <si>
    <t>Excellent j ai pu assurer mon véhicule le week end avec les meilleurs tarifs possibles  cela a été très rapide donc je recommande vivement  april pour le serieux</t>
  </si>
  <si>
    <t>dydoude-115029</t>
  </si>
  <si>
    <t>Si j'avais la possibilité de mettre aucun étoile je l'aurais fait, ils méritent zéro étoile. Je suis dégoûtée de cette assurance, on paie une assurance hors de prix et quand on a besoin d'eux il n'y a plus personne. Fermeture de dossier sinistre sans l'accord et la demande du client , aucun sens de gestion des dossiers et les clients laisser a l'abandon dans leur misère. Traité ses clients de menteur et de personne non-fiable auprès de l'entrepreneur travaillant pour ses clients, qu'elle qualité de service. Je résilie tout mes contrat car a par augmenter les prix, ils savent pas faire grand choses. Passer votre chemin d'autre assurance sont beaucoup mieux. Au revoir et à jamais !</t>
  </si>
  <si>
    <t>roselyne-53400</t>
  </si>
  <si>
    <t>AU SECOURS!!!!!!!!!!!!!!!!!!!!!</t>
  </si>
  <si>
    <t>melito-81564</t>
  </si>
  <si>
    <t>Khalid très attentionné et aimable</t>
  </si>
  <si>
    <t>ciponor-74927</t>
  </si>
  <si>
    <t>Suite à un bris de glace, je n'ai pas de réponse depuis 7 semaines suite à ma réclamation. Ils n'ont pas eu de retour de leur expert. Est ce du dolosif? (sinistre 537618067). Enfin bref, le client (et encore plus l'ancien client) n'a pas l'écoute de l'assureur.</t>
  </si>
  <si>
    <t>abderrahmane-k-108067</t>
  </si>
  <si>
    <t>je suis pas satisfait parce que  le montant que je paye augmente et mon malus safait trois ans  qu il est fixe malgres j ai jamais fait un accident responsable deuis 4 ans</t>
  </si>
  <si>
    <t>pascal29-90371</t>
  </si>
  <si>
    <t>Tarif qui semble intéressant mais beaucoup d'exclusion dans les conditions générales. Au final faible couverture des risques.</t>
  </si>
  <si>
    <t>boudouaia-a-109957</t>
  </si>
  <si>
    <t>Je suis satisfaite de  la facilité à souscrire, nous verrons par la suite 
juste déçu de perdre plus de 200e car je paye mensuellement et de ne bénéficier d'aucune offre de bienvenue</t>
  </si>
  <si>
    <t>roudil-m-107375</t>
  </si>
  <si>
    <t>SIMPLE ET EFFICACE, la souscription s'est faite avec un conseiller à l'écoute. En espérant que les services soient à la hauteur des engagements souscrits.</t>
  </si>
  <si>
    <t>pascal-r-131448</t>
  </si>
  <si>
    <t>Le site internet pour pouvoir assurer son nouveau véhicule est simple et rapide.
Il ne m'a fallu que vingt-sept minute et quarante neuf seconde pour procéder à l'assurance de mon nouveau véhicule.</t>
  </si>
  <si>
    <t>bettacchioli-a-112222</t>
  </si>
  <si>
    <t>Les prix sont parfaits et les interlocuteurs parfaits également. J'espère que tout se passera bien ! Vu qu'il manque des caractères, j'ajoute cette phrase.</t>
  </si>
  <si>
    <t>yassid-h-133060</t>
  </si>
  <si>
    <t>Je suis satisfait du service et de la rapidité ,et du rapport prix ,garanti,.moi depuis que j’ai eu mon permis je n’ai jamais été assuré et je trouve que c’est pas cher chez vous</t>
  </si>
  <si>
    <t>nadia-107167</t>
  </si>
  <si>
    <t>La honte sa fait plus de trois mois jattend qu'on le rembourse frais dentaire a cause de mercer je suis interdit bancaire 1 étoile c'est beaucoup pour cette mutuelle réveillez vous mercer mutuelle je suis très en colère je l'ai dit et c'est fait.......</t>
  </si>
  <si>
    <t>firmin-96717</t>
  </si>
  <si>
    <t xml:space="preserve">Je souhaite partager avec les consommateurs mon expériences auprès de MAAF ASSURANCES , compagnies auprès de laquelle j ai assuré mes biens depuis l'âge de 18 Ans et j'en ai 43 aujourd'hui ; la gestion commercial est plutôt agréable , néanmoins , suite à un sinistre dégât des eaux provoqué par le forage de mon voisins le 13 décembre 2019 , contraint à un relogement , beaucoup de problème de communication avec l'expert salarié , la transmissions de tout les documents demandé en tant et en heure , une expertise le 24 Janvier soit 1 Mois et 11 Jours après le sinistre , Pas de réponse de l'expert à mes interrogations , des provisions versé tardivement qui occasionne de fortes avances de ma part , plusieurs tentatives d'échanges échoués , un record sous auprès du service réclamation avec des engagements de réponse non respecté et un courrier ce jour me demandant des pièces déjà founrnis et en complexifiant le dossier ... 
Toute les gestion n'ont certainement pas cette issue , cela est juste navrant lorsque cela vous arrive , plusieurs personnes m'ont invité à désormais faire appel a un courtier qui vous apportera un réel contact du commerce jusqu'au sinistre si par malheur vous avez besoin de voir jouer vos garantie </t>
  </si>
  <si>
    <t>kawasaki72-96481</t>
  </si>
  <si>
    <t>Bonjour je me permet de vous laisser un avis concernant mon dossier d'assurance vie et ce que je trouve vraiment dommage c'est que lorsque j'ai eu besoin de joindre ma conseillère et bien je tomber sans arrêt sur sa messagerie et en plus de sa elle n'a pas lu le message que je lui ai laisser donc je trouve sa très moyen et je pense que la moindre des choses c'est de rappeler la personne. Mais par contre quand il s'agit de placer de l'argent la c'est bizarre sa met pas de temps à répondre, donc je pense qu'il manque un peu de sérieux et il y'a également un manque de communication car quand mon conseiller est parti j'ai en aucun cas été informé de son départ. Et c'est pareil en cette période de vacances je trouve sa très mal organisé que mes deux conseillères soit en vacances en même temps donc je pense qu'il va falloir revoir votre organisation. Franchement depuis quelques années je trouve que la politique de votre entreprise à changer et si cela continue dans ce sens je pense que j'irait me projeter vers d'autres assureurs donc merci de faire le nécessaire. Cordialement Mr Naslé</t>
  </si>
  <si>
    <t>nouki-64804</t>
  </si>
  <si>
    <t xml:space="preserve">Bonjour,
Assuré 20 ans à la Maaf, aucun sinistre responsable depuis tte ces années avec plusieurs contrats auto et moto, chaque année et renouvellement de véhicule, malgré la fidélité et ancienneté, les prix augmente sur chaque nouveau contrat, je leur signifie que j’ai regardé la concurrence avec des prix plus attractifs et autant de garanties par téléphone et comme par hasard me font une proposition de réduction sur un contrat par téléphone en me résiliant ce contrat sans mon accord avec signature électronique, à ma grande déception, ils ont contourné la loi Hamond afin que je sois engagé a nouveau 1 an au minimum sur un nouveau contrat pour nous pas aller chez un concurrent, merci la Maaf vous savez fidéliser vos clients et les écœurer avec vos belles pratiques que je vais signaler à la chambre des consommateurs et diffuser à grandes échelles pour que vos ce rendent comptes de façon de traiter vos clients 
Cordialement </t>
  </si>
  <si>
    <t>bridget73-79795</t>
  </si>
  <si>
    <t>Sinistre en cours dans le cadre d'une assurance tous risques pas de nouvelles de la part de cette assurance malgré mes appels fréquents.</t>
  </si>
  <si>
    <t>gilles-57456</t>
  </si>
  <si>
    <t>la plus mauvaise assurance 
parfait si vous payé et que vous n avez pas de sinistre sinon attention a vous !</t>
  </si>
  <si>
    <t>vladimir-g-116972</t>
  </si>
  <si>
    <t>tarif abordable, et inscription rapide et immédiat, donc très pratique pour ceux qui veulent prendre une assurance sans se casser la tête.
Satisfait tout court</t>
  </si>
  <si>
    <t>fanny-r-128976</t>
  </si>
  <si>
    <t>Si ma voiture est assurer aujourd'hui je le recommanderais à tout mes potes 
Les prix pour une assurance tout risque ne sont pas du tout excessif he recommanderais</t>
  </si>
  <si>
    <t>candio-f-122467</t>
  </si>
  <si>
    <t>personnel tres responsable clair et efficace au téléphone avec des réponses a toutes les questions rien a dire de plus a recommandé a d'autres gens cette assurance.</t>
  </si>
  <si>
    <t>fouzia-b-103058</t>
  </si>
  <si>
    <t>TRES BON SERVICE
PERSONNEL REACTIF ET A L ECOUTE  
LE SITE EST TRES BIEN FAIT. ET SIMPLE D UTILISATION 
...............................................</t>
  </si>
  <si>
    <t>J'ai du avoir recours aux versements de complément de salaire, je suis tombé sur une personne très sympathique et très professionnelle qui m'a expliqué avec patience les modalités pour toucher ce complément.C'est vraiment utile de prendre cette option même en étant plus jeune.</t>
  </si>
  <si>
    <t>bastien-m-134842</t>
  </si>
  <si>
    <t xml:space="preserve">Je suis Satisfait du prix , des garanties et de la possibilité de souscrire en ligne! En espérant avoir le moins possible de vos services!
Cordialement. </t>
  </si>
  <si>
    <t>jean-louis-m-128164</t>
  </si>
  <si>
    <t>Je suis satisfait de la communication du personnel, Rapide est efficace. je recommande avec plaisir direct assurance.  Entretien téléphonique ainsi que communication via chat au top.</t>
  </si>
  <si>
    <t>vieu-g-115491</t>
  </si>
  <si>
    <t>rapide, sécurisé et bien placé en tarif. Je ne connaissais pas cette compagnie qui m'a été conseillée par un comparateur d' assurances ... zéro accident dans ma vie depuis 1975, je vais continuer dans cette voie .</t>
  </si>
  <si>
    <t>tommy-b-125408</t>
  </si>
  <si>
    <t>OK très bon contact j'attends de voir en cas de problèmes. disponibilité de la commerciale et beaucoup de patience de sa part. Aucune difficulté rencontrée.</t>
  </si>
  <si>
    <t>girardet-i-116563</t>
  </si>
  <si>
    <t>Le service est clair, simple, rapide, prix avantageux lors de la souscription. La signature électronique permet de valider le dossier rapidement. Pour l'instant je valide ! 
Reste à voir en cas de sinistre ??</t>
  </si>
  <si>
    <t>christina-77289</t>
  </si>
  <si>
    <t>J'ai un contrat depuis 3 ans et à part les augmentations annuelles qui sont élevées, je suis satisfaite de cette mutuelle santé</t>
  </si>
  <si>
    <t>valentin-132885</t>
  </si>
  <si>
    <t>J'ai subis un sinistre matériel sur mon véhicule et je suis très satisfait de pacifica qui a réglé mes réparations dans de très bonnes conditions. n'étant pas responsable je n'ai rien eu à régler</t>
  </si>
  <si>
    <t>djamel-l-125318</t>
  </si>
  <si>
    <t xml:space="preserve">je suis satisfait du prix et de votre service y compris l'accueil téléphonique, le site est vraiment simple et rapide, je recommande Direct-assurance.
 merci </t>
  </si>
  <si>
    <t>francoise-94614</t>
  </si>
  <si>
    <t>Je suis satisfaite des services proposés étant moi même déjà assuré chez DIRECT ASSURANCES. 
Je recommande vos services à toutes les personnes de mon entourage et je souhaite profiter d"une offre de parrainage</t>
  </si>
  <si>
    <t>sauques-j-128471</t>
  </si>
  <si>
    <t>Je suis satisfait du service, 
Les tarif sont raisonnable , un conseillé a l'écoute et qui a répondu clairement aux informations demandé. 
Merci 
Cordialement</t>
  </si>
  <si>
    <t>jean-61468</t>
  </si>
  <si>
    <t>Contrat souscrit en ligne grâce à lelynx, des problèmes depuis le début, relance pour que je fournisse les pièces justificives, alors que je les avaient déjà fournies,interlocuteur toujours différent et un nouveau problème à chaque fois, alors que mes précédents assureurs n'avaient jamais posés le moindre souci, après des temps d'attente longs, qu'on me balade de services en services on fini enfin par valider mon dossier, je reçois ma nouvelle vignette pour 1an, la semaine suivante 2 recommandés quasiment identiques disant qu'ils résiliaient mon contrat pour problème de pièces justificatives, je rappelle et comme d'habitude on me balade, il faut que j'écrive aux service réclamation par courrier.
J'ai perdu du temps, il faut que je recherche une nouvelle assurance, dégoutté du manque de sérieux et professionnalisme de Eallianz, je déconseille totalement !</t>
  </si>
  <si>
    <t>harlf4-109607</t>
  </si>
  <si>
    <t>Excellent assureur avec un service client accessible et rapide.
Agents sympathiques au téléphone comme par email qui essaient de trouver un compromis juste afin de fidéliser, au mieux les clients.</t>
  </si>
  <si>
    <t>raph-deniau-36481</t>
  </si>
  <si>
    <t>Il est dommage que la box parfois n'envoie pas les trajets réalisés.
Ce serait bien aussi de savoir ce que nous "coûtent" en terme de pourcentage, une mauvaise accélération etc, car parfois je vois sur un trajet une mauvaise accélération et je perds près de 20%, je trouve cela trop punitif.
Sinon tout est au top !</t>
  </si>
  <si>
    <t>max1200-101930</t>
  </si>
  <si>
    <t>FUYEZ !
Globalement l'assurance vie est un placement à fuir: rigide, non digital, rendement net négatif. 
Et Generali a le pire service client: impossible d'avoir des documents justes lors d'arbitrages ou de rachats.
Vraiment, je vous déconseille ce genre de placements et d'assureurs.</t>
  </si>
  <si>
    <t>samantha-v-131295</t>
  </si>
  <si>
    <t>très bien, à voir avec le temps, mais l'ergonomie de la plateforme et la facilité de souscrire le contrat, les avantages sont appréciables, les prix également pour une jeune conductrice</t>
  </si>
  <si>
    <t>faucher-s-133325</t>
  </si>
  <si>
    <t>Les conseillers sont très agréables au téléphone, disponibles, prennent bien le temps d'expliquer pour répondre au mieux à nos attentes. Service personnalisé.</t>
  </si>
  <si>
    <t>delphineburnotte-79018</t>
  </si>
  <si>
    <t>J'ai été très agréablement surprise par l'efficacité et la rapidité de ma prise en charge sur un accident. 
Voiture réparée en 1 semaine pour mon mariage... Je suis très reconnaissante aux opérateurs que j'ai eu au téléphone.</t>
  </si>
  <si>
    <t>lejeune-v-111988</t>
  </si>
  <si>
    <t>2ème fois que j'ai un conseiller au téléphone,  super professionnel et très explicite,  rien à dire qualité de services au top, je recommande l'olivier assurance</t>
  </si>
  <si>
    <t>emiliecomba-52414</t>
  </si>
  <si>
    <t>NE JAMAIS PRENDRE AXA ASSISTANCE !! Je suis en litige avec eux depuis plus de 9 mois. Ils ne veulent pas prendre en charge les frais alors qu'ils sont complètement en tort dans l'histoire. 
Suite à un dépannage pour une roue, je retrouve ma voiture à la casse toute endommagée !!!!</t>
  </si>
  <si>
    <t>pascal--107775</t>
  </si>
  <si>
    <t>Simplicité et rapidité tarif très très correct ou d autre assurance n assure pas le véhicule soit disant sportif et un service clientèle de très grande qualité</t>
  </si>
  <si>
    <t>pinto-d-122663</t>
  </si>
  <si>
    <t xml:space="preserve">Super services comme d'habitude , prix raisonnable pour une bon service, rapidité, simpatie du personnel. 
Je vous remercie de votre efficacité.  
</t>
  </si>
  <si>
    <t>md78955-102855</t>
  </si>
  <si>
    <t>Service client incompétent, une prise en charge hospitalière non faite malgré l'appel téléphonique a ce sujet, j'ai du avancer les frais 730 euros (opération du 27 novembre 2020) le remboursement n'a toujours pas été effectué a ce jour malgré 4 mails envoyés avec justificatifs et 5 appels. Une honte, je me retrouve compte bloqué, a demander de l'argent a droite a gauche pour continuer a nourrir ma famille. A chaque appel on me balade, "votre dossier est remonté en tête de liste", la fois d'après " votre dossier est en attente". De plus impossible de pouvoir parler au service correspondant. A chaque appel 15 min d'attente. Mutuel incompétente. Nul!!!!</t>
  </si>
  <si>
    <t>pilou-85658</t>
  </si>
  <si>
    <t>Décès d'un assuré en mai2019. Transmission immédiate à axa pour paiement du capital décès du contrat masterlife. JAMAIS de réponse. POurtant il sont bien recu. Janvier 2020 toujours aucun paiement !!! nombreuses relances sans succès. Ils sont méprisant !!! Meme le courtier ne comprend pas. Il les appelle tous les jours mais rien. J'essaie de les appeler mais rien. Même aux mails ils ne répondent pas. c'est navrant.  Pourtant pour encaisser les cotisatiosn ils etaient présents.</t>
  </si>
  <si>
    <t>ben-67680</t>
  </si>
  <si>
    <t>Bonjour.
Je tiens à poster mon avis suite à un sinistre qui date du mois de février 2018 toujours pas indemnisé.
Malgré une assurance tous risque pour être tranquille et ma non responsabilité dans ce dossier rien n avance.
Service client inexistant ne répond jamais ni au téléphone ni par mail.
J'espère une réaction rapide de direct assurance car je nécessiterai pas à manifester mon mécontentement à l'avenir. Mais également a corriger mon avis à la résolution de ce sinistre si toute fois celui se solutionne car je constate que les réponses son plus rapide sur se site que sur direct assurance Directement.
Cordialement 
Ps votre slogan "on gagne toujours à être direct "</t>
  </si>
  <si>
    <t>vivalavida24-69942</t>
  </si>
  <si>
    <t xml:space="preserve">Je suis enfant rattaché à la mutuelle de ma mère et pour prolonger mon tiers-payant car primo-demandeur comme ils """acceptent""", ils m'ont perdu le courrier avec mes justificatifs dedans ! Puis sur internet, encore pire, car ils me refusent de renouveler et je dois encore justifier ma situation avec plusieurs documents alors que selon leurs conditions : c'est seulement UNE notification de rejet pole emploi !!! Vous voulez quoi à la fin ? 
Service téléphonique catastrophique avec un personnel désagréable me raccrochant au nez, m'incitant à changer de mutuelle quand ça leur chante (chose que je vais faire oui oui). 
Et des remboursements non faits pour la plupart des demandes. 
Je déconseille fortement cette mutuelle qui prenne les clients pour des imbéciles. A fuir </t>
  </si>
  <si>
    <t>elleurrac-128148</t>
  </si>
  <si>
    <t xml:space="preserve">Assuré chez la matmut depuis bientôt 12 ans, c'est un véritable chemin de croix pour toute demande hors souscription a un nouveau contrat.
Ayant déménagé a l'étranger, j'ai demandé a la matmut de me fournir un document attestant de mon bonus et de mon ancienneté d'assurance avec une traduction en anglais. Entre la requête et la réception-&gt; 1 mois, avec un document vide en anglais. Et donc une facture très élevée . 
Jai demandé la résiliation de tous mes contrats matmut, demande effectué un jeudi, on m'expliquer qu'il y a le week-end et les vacances, et donc un délais de 10 jours ? C'est de l'amateurisme pur, ou au pire de l'incompétence. 
Au niveau des opérateurs, on saisi bien que a part ouvrir un contrat ils ne peuvent rien faire.
Vos processus sont trop long et manques de clarté. Vois devriez vous remettre en question et regarder comment fonctionnent les autres assurances, car en France c'est désastreux. </t>
  </si>
  <si>
    <t>jeanjervalsol--105721</t>
  </si>
  <si>
    <t xml:space="preserve">Bonsoir 
Expliquez moi svp chez vous avec 65% de bonus je payais plus chère que mon assureur actuel n ayant que 50% de bonus et je ne suis pas chez un assureur low cost car je parle de la maif...
A vous lire...
</t>
  </si>
  <si>
    <t>nicoro-54988</t>
  </si>
  <si>
    <t xml:space="preserve">impossible de joindre le service sinistres - le standard est saturé depuis des semaines - suis restée des jours entiers au téléphone sans succès - idem pour les mails ils accusent réception et après le néant - malgré des réclamations faites depuis 15 jours pas de retour - première décision je vais aller ailleurs pour un nouveau contrat car trop de temps perdu et toujours pas de réponse - arrêtez de faire de la publicité car la maaf est incapable de gérer ses clients
</t>
  </si>
  <si>
    <t>arwen22-99121</t>
  </si>
  <si>
    <t>Je suis sociétaire depuis 39 ans, les tarifs sont restés compétitifs mais la gestion des sinistres a été exemplaire. Mon mari est décédé d un accident de moto et leur aide, soutien et implication dans la gestion des indemnités a été parfaite.</t>
  </si>
  <si>
    <t>maemar-103385</t>
  </si>
  <si>
    <t>en 2018 je change d'assurance habitation ,d'Axa je passe sur Pacifica CA mon conseiller s'occupe de la résiliation, 2021 je m'aperçois que je suis toujours prélevé par AXA comment récupérer mes sommes indûment perçu...</t>
  </si>
  <si>
    <t>domer-h-114550</t>
  </si>
  <si>
    <t>je suis ravis du services rapide pour assurer en jeune conducteur a voir si d'autre offres plus rentable si pas de sinistre je recommande cette assurance a voir dans la suite des choses</t>
  </si>
  <si>
    <t>yannick-j-106972</t>
  </si>
  <si>
    <t xml:space="preserve">Je suis satisfait du service 
Je suis satisfait du contact téléphonique et du rappel programmé par le conseiller .
La connexion est simple pour accéder au site </t>
  </si>
  <si>
    <t>moi-129813</t>
  </si>
  <si>
    <t>Nul, je déclare un sinistre, j'envoie en recommandé ce sinistre et il répondre qu'il comprenne pas etc etc ras le bol, que faire?.me déplacer au siege</t>
  </si>
  <si>
    <t>06 octobre 2018 suite à une expérience en octobre 2018</t>
  </si>
  <si>
    <t>claude-67412</t>
  </si>
  <si>
    <t>Vous baladent de Volney à Ledru Rollin et Nice, les courriers s'entrecroisent mais personne n'est au courant de rien. De multiples demandes de pièces administratives envoyées par mails ou courriers en plusieurs exemplaires car soit disant non reçues selon les divers interlocuteurs. Bons baratineurs au téléphone (lorsque l'on arrive à parler à quelqu'un) mais totalement inefficaces. 2 mois pour régler un dossier d'assurance vie à la banque postale, 11 mois pour Afer. Cherchez l'erreur. A fuir !!!</t>
  </si>
  <si>
    <t>novy-101136</t>
  </si>
  <si>
    <t>Comme toutes les assurances il y a certainement des manquements mais globalement satisfait. Toutefois je reste satisfait, les réponses ont toujours été rapides et claires. Côme partout on peut sur certaines personnes moins « agréables ce n’est pas réservé à cette société. Un petit bémol concernant le contrat habitation je ne comprends pas pourquoi le garage n’est pas assuré.</t>
  </si>
  <si>
    <t>marymagna-100552</t>
  </si>
  <si>
    <t>bonne mutuelle mais plutot chére. service clientéle trés désagréable , je me suis fait raccrocher au nez alors que je suis mgen depuis plus de 30 ans... je vois dans les offres d'emploi que la MGEN recrute des téléconseillers, dommage que ces ^personnes soient si énervées et de mauvaise foi. ceci dessert cette mutuelle.</t>
  </si>
  <si>
    <t>gaillard-110918</t>
  </si>
  <si>
    <t xml:space="preserve">J'ai souscris à un contrat d'assurance voiture car le prix était interessant. Il s'avérait que j'avais accidentellement effectué une erreur de frappe sur la date de mon permis lors de la cotisation.( j'ai mon permis depuis plus de 20 ans et jamais eu d'accident). Ils me l'ont signalé et ont changé le prix du simple au double. J'avais MALHEUREUSEMENT déjà réglé la cotisation annuelle. J'ai donc demandé la résiliation du contrat et le remboursement.
Ils n'ont rien voulu rembourser prétextant des frais de dossier etc....s'élevant à hauteur du montant règlement...  sachant qu'entre mon paiement et la résiliation, il ne s'était passé que quelques jours.
Bref, vous l'aurez compris, ils ne sont pas très honnêtes !!!!! Je déconseille fortement !!!!!
</t>
  </si>
  <si>
    <t>audelin-a-114750</t>
  </si>
  <si>
    <t>JE SUIS SATISFAIT DES PRIX PROPOSES ET DU SERVICE CLIENT PAR TELEPHONE. LES CONSEILLERS SONT A L ECOUTE ET LA PRISE EN CHARGE EST GENERALEMENT TRES RAPIDE, JE RECOMMANDE L OLIVIER ASSURANCE</t>
  </si>
  <si>
    <t>barnault-h-112429</t>
  </si>
  <si>
    <t>Je suis ravie du service et du prix , et l'écoute dès que l'on veut un renseignement on trouve des solutions avec les services professionnels proposés</t>
  </si>
  <si>
    <t>yann-l-115016</t>
  </si>
  <si>
    <t>Le prix n'est plus si intéressant que cela au fil des ans, ni la couverture.
Je vais aller voir du coté des courtiers si l'herbe est plus verte. Merci pour ces quelques années en votre compagnie.</t>
  </si>
  <si>
    <t>activedu17-95976</t>
  </si>
  <si>
    <t>Mandataire qui vous attire avec ses tarifs mais qui n'est pas fiable ! Outils de souscription corrompu qui génère des surcouts. Non prise en compte des justificatifs. Résiliation abusive dans le seul but de facturer des frais. A fuir !</t>
  </si>
  <si>
    <t>valthaj-80956</t>
  </si>
  <si>
    <t>LAMENTABLE !!!!!!</t>
  </si>
  <si>
    <t>laurine-p-134718</t>
  </si>
  <si>
    <t>Rien à dire pour le moment . On verra une fois le contrat en route si tout me
Convient.
Pour l’instant prix intéressant ; à voir si les démarches avec l’ancien assureur se passeront bien</t>
  </si>
  <si>
    <t>julien-a-129161</t>
  </si>
  <si>
    <t>Nous sommes satisfait des services et de la qualité des contacts. Nous avons eu recours à l'assistance auto et impeccable rien à redire. Nous recommandons la GMF.</t>
  </si>
  <si>
    <t>romsteak-135581</t>
  </si>
  <si>
    <t>Plus d'une heure de retard sur le point de rendez-vous fixé par la MAIF pour un dépannage auto, sans même prévenir. Le dépanneur missionné ( Service 24 près de Grenoble ) qui est enfin venu trouve ça "normal" que les clients attendent ! 
On paie une assurance auto très chère, on s'en sert une fois toutes les morts de Pape, et quand on en a besoin, le service est médiocre. Cherchez l'erreur...</t>
  </si>
  <si>
    <t>patricia-g-103222</t>
  </si>
  <si>
    <t>Je suis très satisfaite du service en ligne pour préparer et demander un devis. C'est simple et assez rapide. Pour les prix ils sont vraiment corrects.</t>
  </si>
  <si>
    <t>clotaire-113979</t>
  </si>
  <si>
    <t>Mutuelle autrefois sérieuse qui s'est dévoyée et spolie maintenant ses anciens adhérents enseignants ne leur fournissant qu'une couverture minimale lorsqu'ils ont besoin d'aide. Les financiers de la bienpensance ont-ils pris possession de cette mutuelle ?  
Avoir cotisé pendant 50 années ne vous permet même pas l'accès à une chambre individuelle dans une maison de santé ni une couverture dentaire décente. La MGEN est une mutuelle de la honte qui se donne une bonne conscience multiculturaliste.
La MGEN ponctionne ses adhérents enseignants comme une mutuelle haut de gamme tout en leur pourvoyant une couverture souvent égale à celle de la CMU...</t>
  </si>
  <si>
    <t>marant-j-138879</t>
  </si>
  <si>
    <t>je suis satisfait du service le prix est correct
 A voir à l'utilisation et dans la durée pour l'instant tout est OK pour moi
 c'est pourquoi j'ai signé ce contrat</t>
  </si>
  <si>
    <t>bernard-f-105684</t>
  </si>
  <si>
    <t>je suis satisfait du service . Je souhaiterais que vous vous occupiez des formalités d'annulation de mon précèdent contrat comme vous me l'avez aimablement proposé</t>
  </si>
  <si>
    <t>manolo-102474</t>
  </si>
  <si>
    <t>Bonjour,
Nous avons appelé à quelques reprises. 
A chaque fois, bon accueil, à l'écoute.
Interlocutrices agréables et aidantes.
Lors du dernier appel (ce jour), personne tellement agréable qu'on pouvait percevoir ses sourires à travers le téléphone. Ça met du baume au coeur de beau matin quand on appelle pour un problème.
Un grand merci à chacuns pour votre aide et votre travail.</t>
  </si>
  <si>
    <t>abdallah-a-115572</t>
  </si>
  <si>
    <t>Je suis satisfaite du 1er contact pour la souscription. Prix très attractifs en espérant que le service client soit autant disponible et agréable en cas de besoin.</t>
  </si>
  <si>
    <t xml:space="preserve">La maif nous a inventé un sinistre à nos tords en 2012. Nous n avons malheureusement pas été vigilant sur les relevés d information nous n avons pas vu que le coefficient de majoration était passé à 1.
Maintenant q nous leur demandons des explications ils sont dans l incapacité de nous repondre ! Soit disant q tout a été jeté ! Seulement 7 ans après !!
Ils ne peuvent même pas nous donner le nom de la personne avec qui nous avons eu un soir disant sinistre ni même les circonstances ! </t>
  </si>
  <si>
    <t>pascal51380-127686</t>
  </si>
  <si>
    <t>quand on va chez direct assurance , c'est impeccable , mais ensuite les prix des cotisations flambent au fils des années(des augmentations de 7 à 10% or l'inflation n'est que de 2 à 3%/an), en fait au bout de 3 à 4 ans il faut changer avec un nouvel assureur, et c'est la même chose chez le nouveau !, au bout de 3 à 4 an on peut revenir chez direct assurance avec prix compétitif, et ça recommence !!! etc...plein le dos de ces marchants de tapis !</t>
  </si>
  <si>
    <t>emeric29-61785</t>
  </si>
  <si>
    <t>la premiere année avec un malus de 0.95 vol incendie 655€/ans, 2°année avec malus 0.90 vol incendie, 978€</t>
  </si>
  <si>
    <t>sandra-89107</t>
  </si>
  <si>
    <t xml:space="preserve"> Bonjour, infirmière libérale en arrêt maladie depuis le 2 avril 2018 suivie d'une mise en invalidité avec tierce personne j'ai sollicité, le 30 septembre 2020, auprès de CNP Assurances le déclenchement de la garantie PTIA dans le cadre de mon prêt immobiler. A cette demande j'ai joins en LRAR toutes les piéces demandées:, Les statuts de la CARPIMKO (Caisse de Prévoyance et de Retraite des auxiliaires médicaux assimilée à la CPAM), L'attestation médicale d'invalidité remplie par mon médecin traitant, Un certificat médical établi par mon médecin traitant, Copie d'une expertise médicale á laquelle j'ai été soumise, La notification de la CARPIMKO(ma caisse de prévoyance et retraite) de mise en invalidité totale avec nécessité de tierce personne (en l'ocurence mon conjoint qui a donc dû stopper son activité professionnelle), Les notifications de la MDPH d'attribution, à titre permanent d'un taux d'incapacité &gt; ou égal à 80%, l'attribution de la Carte Mobilité Inclusion mention invalidité, l'attribution de l'Allocation Adulte Handicapé, l'Attribution de la Prestation de Compensation du Handicap, l'ATtribution de l'Aide à la Parentalité Les comptes rendus de consultations auprès de mon rhumatologue et d'hospitalisation, Les prescriptions médicales, résultats de biologie, Le certificat médical établi par mon psychiatre, Mes avis d'a=rêts de travail depuis le 2 avril 2018, Mes protocoles de soins, mes comptes rendus d'examens complémentaires( radio, IRM...). Par courrier daté du 14 juin 2021, CNP Assurance me demande un" titre" de pension 3ème catégorie avec allocation tierce personne attribuée par la CARPIMKO car l'attestation émise par cette dernière ne serait pas recevable.....????... demande à laquelle je réponds immédiatement en joignant, par email une nouvelle attestation demandée à la CARPIMKO dans laquelle il est expressement indiqué, en gras, que la CARPIMKO n'attribue aucune catégorie d'invalidité; sur cette attestation il est, à nouveau précisé que he bénéficie de la rente invalidité totale majorée pour tierce personne...Que faut-il de plus à CNP Assurances?.... Le mois prochain cela fera 1 an!!!! Que j'ai demandé le déclenchement de la garantie PTIA à CNP Assurances. Sachez, Madame, Monsieur, que les délais particulièrement longs et scandaleux de mon dossier ne font que participer à la dégradation de mon état de santé. </t>
  </si>
  <si>
    <t>jako-81646</t>
  </si>
  <si>
    <t>Mon correspondant téléphonique RALI a su parfaitement répondre avec gentillesse et compétence a des questions concernant des aspects techniques de prestations médicales Merci de sa patience et de sa disponibilité</t>
  </si>
  <si>
    <t>yves-b-105663</t>
  </si>
  <si>
    <t>JE suis satisfait du service et des prix pratiqués,j'ai eu un peu de mal à me connecter ,à mon compte ,mais une fois cela reussi tout se passe normalement</t>
  </si>
  <si>
    <t>elliot-d-130954</t>
  </si>
  <si>
    <t>Je suis satisfait de la rapidité du site les prix par contre son un peut peux cher mais bon sa tête une assurance j’espère la garder longtemps merci amv</t>
  </si>
  <si>
    <t>caroline-j-130491</t>
  </si>
  <si>
    <t>Très bon service client à chaque fois que nécessaire, professionnel, à l'écoute, réactif, vraiment satisfaite. 
Prix convenable. 
Offre globale interessante.
site internet pratique pour effectuer les démarches</t>
  </si>
  <si>
    <t>al-115017</t>
  </si>
  <si>
    <t xml:space="preserve">Remboursement avec option nul ne correspond pas à la documentation.
Semelle orthopédiques petit appareillage 2x 65€. Remboursement secu 2x 14,€43 
Viasanté avec option  2X 4,€33
 ( AG2R Angoulème sur documentation avec option + 61€ par année civile? )
Facture originale mise dans boite aux lettres. Agence inexistante aucun contact
</t>
  </si>
  <si>
    <t>razki-54124</t>
  </si>
  <si>
    <t xml:space="preserve">suite a une inondation en juin, ils ont envoyer un expert bizard qui a sous évaluer les pertes pour exemple un siège de sharan a 20€ et c'est pas fini les mur tombe en ruine ( il faut laisser séché) sa fait plus de 6 mois!!!
évité cette assurance dans le nord de la france
</t>
  </si>
  <si>
    <t>clauclau39-55718</t>
  </si>
  <si>
    <t xml:space="preserve">
J'ai souscrit un contrat chez cet assureur à effet du 6 janvier 2017. A ce jour, j'ai obtenu seulement une carte verte provisoire jusqu'au 9 juin (???) . J'ai envoyé à cette date une photocopie du permis de conduire, le précédent envoyé n'étant pas, à leur avis, complet... Je viens de leur téléphoner( 2 appels dont un de 17 minutes...pour une personne devant se renseigner...sans suite ...). La deuxième personne me dit que la carte a été envoyée le 19 juin, mais je ne l'ai pas reçue !
Qu'en sera-t-il en cas de sinistre ?</t>
  </si>
  <si>
    <t>nul-135740</t>
  </si>
  <si>
    <t>je ne vois aucun moyen de créer un compte une étoile je crois que c'est trop s'il  avait une possibilité je mettrai ZERO étoile, j'ai passé plus de 3h pour aboutir à rien j'espère que j'aurai un meilleur résultat par téléphone.
Santiago</t>
  </si>
  <si>
    <t>claude-137790</t>
  </si>
  <si>
    <t>Très satisfait par l'accueil et les informations fournis par DIALLO. Mes problèmes ont été rapidement résolus.
Courtois et efficace, il a été d'une aide précieuse.</t>
  </si>
  <si>
    <t>clement-f-105806</t>
  </si>
  <si>
    <t>Service conforme à l'attendu, prix des primes d'assurance correct, formules adaptées aux véhicules et personnes assurées, service client assez facile à joindre.</t>
  </si>
  <si>
    <t>croc92-38678</t>
  </si>
  <si>
    <t>Publicité mensongère,  les primes sont moins cheres mais les garanties ne sont pas les mêmes. Direct "assurance" n'a pas indemnisé un vol de véhicule là où toute autre assurance aurait payé. Perte sèche 40000 euros. Fuyez cette compagnie ou vous n'aurez que vos yeux pour pleurer...</t>
  </si>
  <si>
    <t>duran-134300</t>
  </si>
  <si>
    <t>Le commerciale en ligne hyper sympas, vous propose un devis hyper interessant et vous êtes tombés dans le piège. Bingo, on vous prélève 82,23 euros puis on vous programme un rendez-vous avec l’agence. Vous vous présentez à l’agence de Toulouse avec un accueil froid et on vous annonce un tarif différent !</t>
  </si>
  <si>
    <t>kamel-b-128273</t>
  </si>
  <si>
    <t>JE SUIS SATISFAIT DU SERVICE AINSI QUE DES PRIX, de la possibilité de souscrire mon assurance en ligne.
J'envisage de souscrire d'autres contrat sur le site</t>
  </si>
  <si>
    <t>dany-68946</t>
  </si>
  <si>
    <t>Pour l'instant rien à signaler très à lecoute,et très serviable</t>
  </si>
  <si>
    <t>espritsain-66242</t>
  </si>
  <si>
    <t>J'ai voulu signer chez eux, sauf que quand je valide le devis il augmente de 20 euros. J'appelle le service client, une fille hautaine désagréable, pour commencer elle m'engueule car j'ai fait trop de devis alors que j'avais cliqué qu'une fois sur leur site. Bref, je suis de nature gentille alors j'ai répondu calmement à ses agressions. A un moment j'ai dit merci mademoiselle, je vais voir... pour couper la conversation car visiblement elle avait envie d'agresser quelqu'un. Et là elle me dit de rien Monsieur ! Alors que j'ai une toute petite voix. En bref ils devraient peut être faire un teste psychiatrique à leurs employés de hotline, car pour agresser quelqu'un d'agréable au téléphone qui veut souscrire, j'ai juste imaginé si on les appelle en cas de sinistre. Je préfère payer plus mais avoir mon courtier agréable qui règle les problèmes très rapidement.</t>
  </si>
  <si>
    <t>alex06570-105069</t>
  </si>
  <si>
    <t xml:space="preserve">J’étais chez harmonie mutuelle depuis 2018, aujourd’hui depuis octobre 2020 chez Apivia groupe la Macif ( ce n’est pas mieux ) mais aujourd’hui Harmonie continue à vouloir me prélever alors que j’ai résilier mon contrat chez eux depuis juillet 2020 avec accusé de réception mais soit disant j’aurais dû aussi avant octobre 2020 résilier la protection hospitalière et blessure qui chez eux sont un second contrat en plus de celui de la santé ? Comment aurais je pu le savoir et le meilleur c’est que quand j’étais chez eux je payais 37€ et des poussières pour le contrat santé basique et aujourd’hui leur appel à cotisation pour 2021 est de 44€ par mois pour juste la protection hospitalière et blessure ? Encore plus chers que pour la totalité !!! Un comble et menace mise en demeure de régler 177,48€ avant la mise au contentieux !!! Je vais les appeler faire un recommandé avec accusé et si ils continuent je porte plainte auprès du procureur de la République. 
A fuir cette mutuelle !!! 
N-b: ma résiliation a été faite par le cabinet ECG ASSURANCE GROUPE PERRER ceux qui m’ont fait contracter chez Apivia. </t>
  </si>
  <si>
    <t>marie-jose-c-117536</t>
  </si>
  <si>
    <t>Je suis satisfaite du service. Très  bon accueil, le conseiller était à l'écoute et a parfaitement répondu aux questions que j'ai posées.</t>
  </si>
  <si>
    <t>andrei-101427</t>
  </si>
  <si>
    <t>Injoignable  par téléphone en raison de problèmes techniques.
Impossible de créer son espace personnel en raison d'un pic d'activité.
Enfin réponse téléphonique erronée : parle d'une cotisation du 1er semestre alors que nous sommes en décembre.
J'ai besoin en urgence d'une copie de ma carte.
Comment faire ?</t>
  </si>
  <si>
    <t>jml-80998</t>
  </si>
  <si>
    <t>Mon nouveau contrat  étant mis en place en janvier j'avais des questions et aussi de l'appréhension. J'ai été reçu par GWENDAL qui a fait preuve de patience,d'écoute...très bon accueil.</t>
  </si>
  <si>
    <t>gracia-l-138041</t>
  </si>
  <si>
    <t>Réactif et je suis très contente de l'offre proposée, très bon accueil téléphonique et démarche simple, l'oliver assurances m'a été recommandé et j'en suis ravie</t>
  </si>
  <si>
    <t>loic-l-113372</t>
  </si>
  <si>
    <t>Déçu par le temps d'attente au téléphone et surtout le nombre d'appel pour avoir unconseillé, une bonne dizaine ...
Par contre une fois au téléphone aucun problème pour la prise en charge du sinistre.</t>
  </si>
  <si>
    <t>ioa-71130</t>
  </si>
  <si>
    <t>Ils vous augmente votre assurance après une année même si vous avez pas eu des incidents et la résonne pour le quelle ils vous augmente c'est que il y a trop d accidents en France...fuyez</t>
  </si>
  <si>
    <t>boursaud-m-139546</t>
  </si>
  <si>
    <t xml:space="preserve">je suis satisfait enormement je recommande l olivier assurance
et en parlerais a mon entourage ainsi qu a mes amis et ma famille proche merci d avance </t>
  </si>
  <si>
    <t>robert-r-123318</t>
  </si>
  <si>
    <t xml:space="preserve">Très satisfait de l'assurance GMF au niveau des tarifs, des garanties et de la prise en charge en cas de panne.
Assurance à recommander                      </t>
  </si>
  <si>
    <t>pascal63430-99115</t>
  </si>
  <si>
    <t>AMV, au travers de ses conseillers est toujours à l'écoute, et prodigue des conseils avisés, quelle que soit la situation. De la facilité à assurer, par téléphone suite à un achat, au suivi du dossier client, et à la résiliation, tout est simplifié au maximum. Vieux motard, toujours assuré chez vous (depuis 1984), je ne peux que vous remercier, toutes et tous, autant pour la qualité d'écoute dont vous avez fait preuve, que pour l'assurance en elle-même.
Merci de ce bout de chemin en votre compagnie.</t>
  </si>
  <si>
    <t>19 octobre 2021 suite à une expérience en septembre 2021</t>
  </si>
  <si>
    <t>sand48025--137814</t>
  </si>
  <si>
    <t xml:space="preserve">Merci à Ramata, personne aimable. J'attends de voir si ma résiliation va être prise en compte. Je n'est rien d'autre à ajouter...
Bien cordialement.. </t>
  </si>
  <si>
    <t>jennifer--122452</t>
  </si>
  <si>
    <t xml:space="preserve">Premier abord très agréable.
On sent le sourire et la bonne humeur. 
Bien conseillé et agréable d'avoir quelqu'un d'aimable au téléphone.
Merci du professionnalisme. </t>
  </si>
  <si>
    <t>fethi-86558</t>
  </si>
  <si>
    <t>Responsable d'un accident...j'aurais voulu savoir sur quoi se base l'expert pour l'evaluation de mon scooter yamaha xmax125 année 2011...les reparations etant trop cher... ce dernier me propose....500euros!!!apres des recherches sur des sites specialisé comme la centrale...il est coté avec le km réel....1800euros!!!
Donc nous sommes a meme pas le tiers du prix!
Detail important je suis assuré  tous risques tous dommages...</t>
  </si>
  <si>
    <t>neogallia-123856</t>
  </si>
  <si>
    <t>Un accueil téléphonique déplorable avec un "conseiller" qui me crie dessus et à qui j'ai dû demander de baisser le ton !!! Une honte de se dire "service client" !! 
Je souhaitais assurer un autre véhicule mais vivement que la durée du contrat du véhicule déjà assurée se termine pour que je parte.
Facile d'être discourtois et irrespectueux derrière son téléphone...</t>
  </si>
  <si>
    <t>thaichat04-75215</t>
  </si>
  <si>
    <t>service client réfuse de rembourser comme il faut en cas de sinistre, passer par un expert qui fait n'importe quoi. Il fait venir les clients facilement, mais à quoi sert l'assurance si on est mal assuré</t>
  </si>
  <si>
    <t>soisfranc-61133</t>
  </si>
  <si>
    <t>Contrat résilié le 31/12/2017. J'ai 3 remboursements en cours de nov et dec. Malgré des echanges sur leur site+ appels telephoniques + mails, silence absolu. A croire qu'une fois le contrat résilié, ils n'ont rien à fiche de vous. Bien lire les contrats, en cas d'hospitalisation en soins de suite et rééducation, les chambres individuelles ne sont pas prises en charge. J'en ai fait l'amère expérience.</t>
  </si>
  <si>
    <t>pascal-53445</t>
  </si>
  <si>
    <t xml:space="preserve">Suite à 3 semaines de retard sur le versement de ma prévoyance santé , je contact par tel un conseillé de ma prévoyance ALLIANZ.
Je lui demande pourquoi un tel retard .
Réponse : il manque certains éléments dans votre dossier.
Je ne comprends pas je suis en arrêt depuis plus d'un an . Je lui demande quels éléments ils manquent à mon dossier .
Réponse : je ne peux pas vous répondre .
Je lui demande si il y en avait pour longtemps .
Réponse : Je ne peux pas vous répondre votre dossier et dans le service concerné .
Voilà de plus sur un ton assez appuyé et une voie brut , j' avais franchement l'impression de le déranger .... 
Voilà et pour manger je fait quoi je demande à mes enfants , non seulement je suis malade et de plus .....enfin voilà merci de votre lecture.
</t>
  </si>
  <si>
    <t>sanaa-d-131334</t>
  </si>
  <si>
    <t xml:space="preserve">Très bon service très rapide et les conseillers prennent le temps de vous 
accompagner.
Cela change des autres compagnies ou il faut aller vite etou on ne se met pas à la place du client </t>
  </si>
  <si>
    <t>isabelle-c-131730</t>
  </si>
  <si>
    <t>Facilite d’echange au téléphone et sans soucis pour suivre les démarches en ligne lors la souscription sur le site internet de direct assurance, que du plus.</t>
  </si>
  <si>
    <t>igor-i-131453</t>
  </si>
  <si>
    <t>Je très  satisfait du service très rapide et jeux conseiller mes amis à  être assuré chez vous au niveau des garanties et l'accueil en ligne.veuillez agréer mes salutations.</t>
  </si>
  <si>
    <t>marina-f-106054</t>
  </si>
  <si>
    <t>je suis satisfaite de vos prix j espere que les prix seront en baisse pour satsifaire tous vos clientsc est l assurance la moins chere du marche apres avoir recgarde dans plusieur assurance</t>
  </si>
  <si>
    <t>frederic-d-133275</t>
  </si>
  <si>
    <t>Satisfait du service et des tarifs. Lors des appels les réponses sont toujours claires et rapides. Les démarches sur le site internet sont claires et simples.</t>
  </si>
  <si>
    <t>haithem-t-127126</t>
  </si>
  <si>
    <t>Ok je suis satisfait merci pour tout . Je suis content pour tout merci pour m'avoir assure. Vous êtes les seuls à le faire encore merci beaucoup pour tout</t>
  </si>
  <si>
    <t>lealongin-62330</t>
  </si>
  <si>
    <t>Je ne suis plus sous assurance provisoire depuis lundi. On les appel tout les jours sur numero surtaxé. On nous dit rien a par dossier en cour de traitement. Pas de carte verte, pas de papier justifiant qu on est assuré, aucun appel ni mail pour nous tenir au courant. Et bien sur impossible de résilier !! 
Je deconseille fortement grosse erreur daller chez eux !!! 
Je me retrouve a avoir payer sans carte verte en ayant tout envoyé correctement !!</t>
  </si>
  <si>
    <t>victorine-m-102809</t>
  </si>
  <si>
    <t>a voir avec le devis la somme que je devrait régler si elle correspond a mon  dossier. Comparateur de prix  et voir les modalités également de paiement et d'assurance</t>
  </si>
  <si>
    <t>mauricette-101974</t>
  </si>
  <si>
    <t xml:space="preserve">J'ai prévenu du décès de mon époux le 11 novembre   pour réactualiser ma cotisation. 
Malgré mes appels et mails, neoliane continue à prélever la totalité de la cotisation pour 2 personnes. 
A ce jour  neoliane me doit 212€.
Je suis très mécontente. </t>
  </si>
  <si>
    <t>sriji-58657</t>
  </si>
  <si>
    <t xml:space="preserve">Afin d'enfouir les câbles électriques destiné à alimenter plusieurs maisons, ERDF a creusé une tranchée   directement à ras de mon mur de clôture de ma maison. Bien entendu, le mur a été profondément lézardé et fissuré.
J’ai signalé les dégâts du mur de la clôture à mon assurance qui m’a mis en relation avec un expert, l’expert est passé en présence du responsable des travaux d’enfouissement, il était clair que les dégâts sur mon mur sont causé par les travaux (c’est un mur qui a moins de 10 ans) et que avant les travaux un huissier est passé et pris des photos. 
J’ai accepté une solution à l’amiable que j’ai signé à condition que je reparare moi-même le mur.
Depuis l’assurance a clôturé le dossier et on me raccroche on nez que j’ai appelé et demandé est ce qu’il ont vu le rapport de l’huissier avant et le rapport de l’expert après.
Ça fait 12 ans que je paye une assurance qui m’a jamais servi, je suis en colere .
Hors de question pour moi rester sans suite, s’il le faut je passe par les tribunaux  c’est une question de principe 
D’ailleurs la règle Lorsque du domaine privé vous engendrez des dégâts au domaine public vous payez et vice versa.
Merci de me conseiller
</t>
  </si>
  <si>
    <t>virginie-c-111785</t>
  </si>
  <si>
    <t>Je suis satisfaite des services et de la rapidité des réponses pour traiter mes demandes.
Je recommande souvent Direct Assurance pour la simplicité et les prix tout à fait attractifs.</t>
  </si>
  <si>
    <t>talabi-i-122838</t>
  </si>
  <si>
    <t>Je suis satisfait de l’application et du service je conseille cette assurance à mes amis, de plus les tarifs sont plus abordables que la concurrence. Merci</t>
  </si>
  <si>
    <t>mfmd-50789</t>
  </si>
  <si>
    <t>Très bon contact téléphonique, entretien bien dirigé et plusieurs fois il m'a été demandé s'il me restait des questions.
Ceci a permis de faire le tour de tous les aspects.</t>
  </si>
  <si>
    <t>nicolas-g-114590</t>
  </si>
  <si>
    <t>Prix attractifs, garanties satisfaisantes et facilité de souscription bref plus que satisfait pour le moment ... En espérant ne pas avoir trop de relations avec l'assureur ...</t>
  </si>
  <si>
    <t>philippe-l-133831</t>
  </si>
  <si>
    <t>Ancien client, je reviens après quelques années à la concurrence dû à un changement de véhicule mais reviens avec sérénité car je sais que je suis entre de bonnes mains</t>
  </si>
  <si>
    <t>elsalesport-107066</t>
  </si>
  <si>
    <t>La personne que j'ai eu au téléphone a été très réactive et efficace . Un très bon accueil.Merci beaucoup. 
Ravie d'être assurée chez génération pour ma mutuelle.</t>
  </si>
  <si>
    <t>alexandre-m-111481</t>
  </si>
  <si>
    <t>Super et rapide je suis très satisfait et je souhaite que notre collaboration continue le plus longtemps possible recevez mes salutations le plus sincère merci</t>
  </si>
  <si>
    <t>yopwillyan-110810</t>
  </si>
  <si>
    <t>Augmentation de l'assurance après un an sans sinistre, pas d'explication sur l'évolution tarifaire. Ce que je trouve désagréable et irrespectueux en vers les assurés.
J'ai 2 véhicules assurés avec Direct Assurance, et l'augmentation c'est effectuée sur les 2 véhicules. 
Cdlt</t>
  </si>
  <si>
    <t>claude-z-114521</t>
  </si>
  <si>
    <t>Je suis totalement satisfait tant en termes de prix , service , suivi et facilité .je reccomenderais sans hesitation et j'ai deja 2 vehgicules azssuré chez vous et bientot celui de mon fils</t>
  </si>
  <si>
    <t>gilles-m-136666</t>
  </si>
  <si>
    <t>Bien, rapide et facile, je recommande. Par contre, j'aurais aimé qu'on me propose de mensualiser  mais aucune proposition quant aux différentes modalités de paiement.</t>
  </si>
  <si>
    <t>nicolas-b-132952</t>
  </si>
  <si>
    <t>OK Les prix sont corrects et le site est clair et précis.
C'est très facile de créer un contrat sur ce site.
Tous mes contrats sont chez direct assurances</t>
  </si>
  <si>
    <t>gege-104156</t>
  </si>
  <si>
    <t>Très bon accueil téléphonique, très bon conseiller(e). A mon avis la meilleure mutuelle pour notre profession. Bien remboursé quand on choisi le contrat adapté à sa situation.
Adhérent depuis 46 ans.</t>
  </si>
  <si>
    <t>mcbdn-76043</t>
  </si>
  <si>
    <t>J'ai assuré ma première voiture toute seule toute fière de faire une démarche "d'adulte" ! Cela fait 4 ans et par hasard mes parents sont tombés sur le dernier échéancier que j'ai reçu, et là, ils se sont aperçus que je me suis fait un peu avoir. Au lieu du seul contrat d'assurance auto que je devrai avoir en fait j'en ai 4 !!!!! et moi qui était contente de ne pas payer trop cher je payais aussi pour 3 autres contrats qui m'avaient été octroyés sans que je comprenne grand chose vu que je n'avais que 18 ans. Très déçue et en plus le comble certains contrats ne servent à rien car mes parents me couvrent vue que j'habite encore chez eux donc dégoutée de payer pour rien !!! De plus apparemment pour résilier il faut que j'attende la date d'anniversaire donc encore de l'argent perdu. MERCI de se servir de ma jeunesse !!!!</t>
  </si>
  <si>
    <t>fred-62568</t>
  </si>
  <si>
    <t>assurance à éviter, nous avons l'impression de n'être pas entendu, des interlocuteurs qui répondent de façon laconique, avec des phrases toutes prêtes, et aucune façon de se faire comprendre. certains conseillers maîtrise fort mal le français, ce qui ne fait qu'accentuer les difficultés rencontrées .a oublier très rapidement !!!</t>
  </si>
  <si>
    <t>pym--101831</t>
  </si>
  <si>
    <t xml:space="preserve">Tant qu’il s’agit de souscrire tout va bien .
Au premier souci exposé , aucune solution n’est proposée.
Les conseillers n’ont pas de réelle qualification à l’être.
Quant à la situation d’un rachat total pour financement d’un achat 
immobilier demandé le 9 décembre,
Il est urgent d’attendre ....
De beaux discours sans aucun suivi
et traitement des demandes ....
sans parler de la gestion trop opaque et surtout mensongères 
quant aux commissions cachées .
Organisation à fuir ! </t>
  </si>
  <si>
    <t>bobthesponge-58008</t>
  </si>
  <si>
    <t>Après 10 années sans problème, un cambriolage cette année et direct ils me résilie mon contrat!
Que ce passe t'il en cette fin d'année 2017 ? La maaf a décidé de virer tous ses clients ..?
Et comme j'ai pu le voir dans d'autres commentaires et je confirme, ils vous appelles pour vous dire qu'ils ne reconduiront pas votre contrat l'année prochaine, mais ne dite pas à la nouvelle assurance que vous êtes radié... WTF ??</t>
  </si>
  <si>
    <t>boudet-e-125448</t>
  </si>
  <si>
    <t>Les tarifs sont correct comparé à la concurrence
Un conseillé disponible  et agréable
une souscription rapide du contrat
je recommande 
Des explications claires</t>
  </si>
  <si>
    <t>alexis-dnr--91948</t>
  </si>
  <si>
    <t xml:space="preserve">Je suis satisfait... les prix sont correct.. 
vue là pub à la télé et donc fait un devis.
Correct dans l’ensemble                      
                                         </t>
  </si>
  <si>
    <t>younus-h-134564</t>
  </si>
  <si>
    <t>C’est super cool !! Je suis très satisfait par le direct assurance . Cette assurance est un dispositif mutualiste et de solidarité qui permet à une personne physique ou morale de se protéger !!!</t>
  </si>
  <si>
    <t>tim666-60544</t>
  </si>
  <si>
    <t>A fuir-
Contrat mutuel santé résilié (par LRAR car il n'y a que ca qu'ils acceptent). Suite à résilitation, je m'aperçois que je suis encore prélevé pour un autre petit contrat parallèle "IJH", dont ils se sont bien gardé de m'avertir lors de la résilitiation de ma mutuel santé. Résultat: 4-5 euros prélevés tous les mois pendant 1 an.
Pire! Quand je m'en aperçois et leur demande de résilier immédiatement ce petit contrat (par LRAR encore), ils me disent que le délais de préavis de 2 mois me font basculer dans l'année suivante, qui sera entièrement due.
Resultat: 125 euros perdus pour rien.
C'est juste scandaleux.</t>
  </si>
  <si>
    <t>laure-d-128167</t>
  </si>
  <si>
    <t>JE SUIS SATISFAIT MAIS UN PEU LONG COMME DEMARCHE EN LINGNE pour changer d'assureur avec ttoutes les option proposer, je l'ai fait avec l'aide d'une conseillère</t>
  </si>
  <si>
    <t>alain-eugene-113094</t>
  </si>
  <si>
    <t xml:space="preserve">Bonjour
Dépannage demandé ce samedi 08 Mai auprès de Pacifica à 08h00
Résolu par un professionnel Garage Dumeige Amiens Dreuil Picquigny
Parfait
merci pour la prestation, rapide efficace.
Merci également à l'entreprise de dépannage de M. Dumeige
</t>
  </si>
  <si>
    <t>karla-m-118040</t>
  </si>
  <si>
    <t>Malheureusement Jamais d'avoir ou de remise  aprés bientôt trois années, la taxe attentat très bonne excuse pour justifier ce tarif  pourtant le prix ne cesse d'augmenter chaque année je vais changer et partir avec l'assurance de ma banque</t>
  </si>
  <si>
    <t>roland-k-116423</t>
  </si>
  <si>
    <t>J'ai changé de voiture au mois de janvier 2021, vous m'avez délivré une attestation d'assurance en ligne, en me disant que j'aurai la vignette verte à apposer sur le pare-brise sous un mois...je l'attends toujours, c'était peut être sous un an ...? ah oui la ''COVID'' je n'y pensais plus.
Et je l'aurai quand cette petite vignette verte...??</t>
  </si>
  <si>
    <t>jeremie-c-127376</t>
  </si>
  <si>
    <t>Le prix est competitif. C'est rapide sur internet. En espérant ne pas avoir d'accident. Si c'est le cas, j'espère être remboursé correctement.
Merci bien</t>
  </si>
  <si>
    <t>aurelie-k-130718</t>
  </si>
  <si>
    <t>Heureusement je n ai pas encore eu besoin des services de mon assurance donc je ne suis pas en capcité la qualité de ceux ci aprés un sinistre 
l'accessibilité au site et la réactivité de mes conseillers à Albi sont pour l'instant trés satisfaisantes</t>
  </si>
  <si>
    <t>laurent-l-122274</t>
  </si>
  <si>
    <t>Pas de problème particulier . Toujours un conseiller a l'écoute. le réponses sont claire et précises . Pas de doute. prix attractif par rapport a d'autre assurance</t>
  </si>
  <si>
    <t>ida-r-105193</t>
  </si>
  <si>
    <t>je ne prononce pas pour le moment j'ai juste besoin de temps pour me faire une opinion, on verra dans quelques mois
en vous remerciant
bien cordialement</t>
  </si>
  <si>
    <t>tigre06-138488</t>
  </si>
  <si>
    <t>Très mauvais accueil sur la plate-forme, manque de respect et de courtoisie, conseils déloyaux sur les sur-complémentaires en sus du socle-base employeur, non remboursements des soins sur factures avec un arsenal d'arguments non recevables, c'est des procéduriers en puissance. A éviter, leurs conseils m'ont couté plusieurs centaines d'euros ( prélèvements, non remboursement de mes prises en charge partielle des soins).il ne me reste plus qu'à trouver un bon avocat...</t>
  </si>
  <si>
    <t>pierrot59-98998</t>
  </si>
  <si>
    <t>Des remboursements sont effectués, mais pas moyen de recevoir les relevés correspondant malgré plusieurs réclamations. De ce fait je change de mutuelle à la fin de l'année</t>
  </si>
  <si>
    <t>gg13-68756</t>
  </si>
  <si>
    <t>J'ai subi 2 dégâts des eaux en 4 semaines dans mon appartement en copropriété. les services de la MAIF gestionnaires et expert libéral mandaté ont été très réactifs pour me permettre en 6 semaines d'être indemnisé</t>
  </si>
  <si>
    <t>henry-l-106174</t>
  </si>
  <si>
    <t>je suis satisfait du prix sinon les démarches pour la résiliations d une autre assurance pour venir chez vous sont longues la macif a du mal a me fournir les documents de relevé d information.</t>
  </si>
  <si>
    <t>fieulaine-s-107041</t>
  </si>
  <si>
    <t>Je suis satisfait du service et heureux de pouvoir conduire mon premier véhicule personnelle  , sans me ruiné et cela c'est grâce a vous.</t>
  </si>
  <si>
    <t>gillouaye-e-122337</t>
  </si>
  <si>
    <t>Je suis satisfaite du contrat proposé par agence ainsi que des prix proposés et vous remercie de la rapidité du service et du traitement rapide de notre demande</t>
  </si>
  <si>
    <t>mia-sarah-j-130780</t>
  </si>
  <si>
    <t>Je suis satisfaite du service, les prix sont raisonnables pour une première voiture, une bonne confiance, je suis ravie d’avoir pris cette assurance, rien à dire</t>
  </si>
  <si>
    <t>lis-m-128862</t>
  </si>
  <si>
    <t>C'est ma première souscription assurance auto en France.
Service simple et pratique, à recommander.
Service à la clientèle aimable et compétent.
Niveau de prix plutôt satisfaisant.</t>
  </si>
  <si>
    <t>khelifi-a-117426</t>
  </si>
  <si>
    <t>Je suis satisfait de mon contrat d'assurance dans sa globalité. je remercie Mr ATTOUCH (client chez vous) qui vous a recommandé. De même , à mon tour, je vous recommanderai...Merci</t>
  </si>
  <si>
    <t>claude-m-115729</t>
  </si>
  <si>
    <t>Client habitué depuis plusieurs années avec satisfaction.
Deux véhicules sous couverture chez Direct Assurance.
Pas de problème, ça assure comme on l'attends.</t>
  </si>
  <si>
    <t>sonia-479-53049</t>
  </si>
  <si>
    <t>Très ravie de cet assureur. Ils ont été super réactifs quand j'ai eu un problème. 
Et en plus j'ai économisé plein d'argent en changeant d'assureur.</t>
  </si>
  <si>
    <t>rimbert-s-138790</t>
  </si>
  <si>
    <t>Satusafait jai deja 2 voitures assurée et tout c'est toujours bien passé !! Heureux davoir fait la connaissance de l'Olivier assurance, en esperant une longue collaboration</t>
  </si>
  <si>
    <t>francois-57879</t>
  </si>
  <si>
    <t>zéro ,nul , incompétent ,service déplorable , retard de remboursement incompatible avec les problèmes humains face aux maladies , signature en bas des courriers de personnes qui n existe même pas ,enfin nous sommes pris pour des imbéciles et des moins que rien !!</t>
  </si>
  <si>
    <t>guijarro-g-134024</t>
  </si>
  <si>
    <t>Ayant 3 contrats d'assurance, j'aurais espèrer que la fidélité soit plus payante et que les prix sont plus dégressifs. J'ose espérer qu'un geste commercial sera pris en compte c'est le seul point négatif.</t>
  </si>
  <si>
    <t>apo-51945</t>
  </si>
  <si>
    <t>leur prix sont trop chere. pour ajouté un conjoint le prix doubles??!!!! ne sont pas revennu vers moi suite a la demande de assurland. je vais surement résilier mon contrat rapidement.</t>
  </si>
  <si>
    <t>richardise-102788</t>
  </si>
  <si>
    <t>Bonjour, de plus en plus difficile de gérer les dossiers soit même, c'est a dire d'avoir élargir les compétences de la MGP avec plusieurs organisme de grande taille Santé Clair et Almeris et de laisser les adhérents se débrouiller tout seul avec leur ordinateur surtout pour les personnes qui ne gère pas bien cet instrument. Vous auriez du laisser ouvert les agences de proximité avec leurs bureaux pour faciliter les taches des adhérents. Les remboursements papiers que l'on envoi se perdent assez souvent et les traitements sont très long.  De plus les tarifs assez élevés pour les prestations données.</t>
  </si>
  <si>
    <t>marcassin-vert-51293</t>
  </si>
  <si>
    <t>Dommage que je n'avais pas vu votre message avant ! Même expérience cette année, 1 an après un sinistre, on m'informe que je ne toucherai rien. Déplacement en agence, totale incompétence. L'interlocutrice ne connait pas les détails des contrats, appelle un service et me passe le combiné téléphonique (du jamais vu !!) Impression d'avoir cotisé pour rien. J'ai tout résilié. même avis : A EVITER</t>
  </si>
  <si>
    <t>tendrebebe-111146</t>
  </si>
  <si>
    <t>Je recommande vivement cet assureur. Je suis chez eux depuis des années pour un van et des motos. Ils ont été super compréhensifs et souples lors du vol de ma moto en 2020 et j'ai pu bénéficier d'une belle indemnisation. Pas d'autre sinistre que ce vol avec eux.</t>
  </si>
  <si>
    <t>kamal-h-137532</t>
  </si>
  <si>
    <t>Je suis satisfait de l’offre merci pour tout je recommande fortement à tout les nouveaux permis c’est facile et efficace les prix sont abordables merci</t>
  </si>
  <si>
    <t xml:space="preserve">Le service remboursement est une catastrophe absolue 
Cela fait 2 mois et demi et 3 appels et j’attends un simple remboursement d’où mon mécontentement 
A fuir ! </t>
  </si>
  <si>
    <t>khedi-102477</t>
  </si>
  <si>
    <t>Cliente depuis plus de 10 ans pour une assurance voiture eurofil
mécontente du prix payé aucune récompense fidélité 
informations erronées données par la personne qui appelle pour vendre assurance habitation aucun sens commercial</t>
  </si>
  <si>
    <t>babouchka-97165</t>
  </si>
  <si>
    <t xml:space="preserve">Conseiller dispo et réponse rapide 
Prix : Assez cher pour une couverture d'assurer pas top (+ de 83€ pour tiers) avec un bonus de 1.
Assurance remorquage au top (petit + j'ai pu choisir le garage où je souhaitais envoyé la voiture) personnel au tel compréhensifs 
Pas eu de remboursement de leur part, Ne peux pas m'exprimer
</t>
  </si>
  <si>
    <t>titite66-82183</t>
  </si>
  <si>
    <t>Dommage qu'on ne peut pas mettre 0 étoiles au niveau de la relation client ! Au départ, une simple panne de voiture et au final 1 an et de mi de galère (assistance en dessous de tout, voiture inutilisable etc, et au final victime d'abus de faiblesse) ! Aucune aide, aucune solution, personnel arrogant et méprisant. Je suis handicapée et j'ai tout perdu. Merci AXA !</t>
  </si>
  <si>
    <t>shila-59725</t>
  </si>
  <si>
    <t>Pour des renseignements il est très difficile d'obtenir un interlocuteur attentif, qui dévie toujours la question à laquelle aucune réponse n'est apportée. Je ne recommande pas du tout cette compagnie qui fait du dumping à la première échéance et en cas d'accident il est très difficile d'obtenir réparation</t>
  </si>
  <si>
    <t>10 novembre 2021 suite à une expérience en février 2021</t>
  </si>
  <si>
    <t>mme-alves--139329</t>
  </si>
  <si>
    <t xml:space="preserve">Assureur Injoignable, mon dossier date depuis Février 2021 pour un dégât des eaux, qui en plus concerne la copropriété, vers qui ils peuvent se retourner.
A ce jour alors que les contres Expertises ont eu lieu en Juin, toujours rien aucun remboursement, aucun retour, aucun échange, aucune pièce  vers l'extranet.
Comment la Société Général peut elle se contenter de faire signé des contrats à ses clients et ensuite dire que eux même n'arrivent pas à les joindre et ne peuvent rien faire ?
Comment est ce possible en 2021 en France ? 
Eloignez vous de cet Assureur le plus vite possible ! </t>
  </si>
  <si>
    <t>jo36-76285</t>
  </si>
  <si>
    <t>J ai déménagé.   Mes contrats souscrits ne sont pas concernés.  3 eur de frais d avenant pour une ligne informatique.   Beaucoup trop cher et aucune info préalable sur ces frais</t>
  </si>
  <si>
    <t>alicou-m-125024</t>
  </si>
  <si>
    <t xml:space="preserve">Pour le moment je suis satisfait du service ainsi que de mon interlocuteur.
j ATTENDS DE VOIR dans le temps afin de voir si le service clientéle et vraiment efficace et compétent </t>
  </si>
  <si>
    <t>j-c-113177</t>
  </si>
  <si>
    <t xml:space="preserve">Hier, samedi 8 mai 2021, jour férié, panne au milieu de la forêt, supposé avoir une assistance depannage, 0km de surcroit, mais non, ne rêvons pas trop non plus, 0 depannage! Bravo l'incompétence, avec des arguments du genre "mais c'est jour ferié donc à votre charge" puis "par ailleurs d'où vous êtes à votre garage il y a 22km et au dessus des 20km il y a un surcout" alors meme qu'en Campagne TOUT est à PLUS DE 20KM! DONC je DÉCONSEILLE VIVEMENT AXA pour les gens habitant LA CAMPAGNE!! INCROYABLE mais vrai, pour ne pas dépenser des centaines d'€uros j'ai du ME DEPANNER SEUL, heuresement mon seul jour de repos..cela m'ayant pris la journée entière.
CONCLUSION &gt; FUYEZ ce conglomérat!!
Par ailleurs, ils "remboursent" ce qu'ils doivent DES MOIS après, lorsqu'on se dit qu'ils ne paieront finalement jamais, et miracle!
Non vraiment, entre leur service et leur investissement dans les armes à fragmentation, lucrative certes puisque ces armes sont interdites par la convention de Genève, être chez AXA est comparable à faire un tour en ENFER! Que ce soit pour le depannage comme pour leur service Juridique qui n'est rien de moins qu'une autre entreprise qu'Axa... on atteind le fond.
Cordialement et pour tous ceux désirant s'assurer d'etre bien assuré avant de signer un contrat avec le diable, FUYEZ voyons! </t>
  </si>
  <si>
    <t>jean-francois--b-125437</t>
  </si>
  <si>
    <t>Je suis très satisfait du service très simple et rapide et pas très onéreux et même par téléphone très aimable et gentil à l’écoute vraiment aucun soucis merci AMV</t>
  </si>
  <si>
    <t>thibault-h-107639</t>
  </si>
  <si>
    <t>Je suis satisfait du service proposé et je le recommande fortement. Écoute et réactif merci à vous, cependant peut être une recommandation c'est de voir ou revoir les prix pour être encore plus compétitif que vos concourant.</t>
  </si>
  <si>
    <t>mickael-e-125954</t>
  </si>
  <si>
    <t>Très bien tout est simple la souscription et les prix de l’assurance sont très correspondants à notre budget et les informations sont claires un seul bémol il faut avancer 2 cotisations pour souscrire</t>
  </si>
  <si>
    <t>tic-tac-108034</t>
  </si>
  <si>
    <t xml:space="preserve">Pour l'instant je suis satisfait de l'assurance O'poil j'ai envoyé la semaine dernière les frais pour les deux petits chats et une chaîne que j'ai les remboursements m'ont été fait ce jeudi
</t>
  </si>
  <si>
    <t>difulu-w-138263</t>
  </si>
  <si>
    <t>Très satisfait des prix et des propositions. Accueil téléphonique très agréable, sympathique et très clair. 
Je recommanderais a mon entourage c'est sur.</t>
  </si>
  <si>
    <t>loulou-105488</t>
  </si>
  <si>
    <t xml:space="preserve">Je ne recommande pas du tout très insatisfaite assurance scolaire pour enfants il faut payer en plus service comptable qui ne fait pas la remontée informatique du paiement réalisé par carte bancaire on vous annonce par téléphone qu'il faut payer de nouveau et que "vous êtes en retard" et de surcroît on vous facture des frais de retard suite à rejet de prélèvement plus de 8 euros pour 1 jours régularisé qui plus est par carte bancaire on vous annonce après que vous exigez l'extrait comptable qu'on vous l'envoi puis vous ne recevez rien si ce n'est que vous perdez vos journées au téléphone et c'est sans compter les propos absolument désastreux de certains conseillers qui vous parlent comme si vous étiez le pire cas social de l'année </t>
  </si>
  <si>
    <t>jpe-137487</t>
  </si>
  <si>
    <t>Rapport qualité prix raisonnable, contacts et démarches faciles, recherche sur le site AMV ludique, prise en charges et réponses aux demandes immédiates.</t>
  </si>
  <si>
    <t>nicky-62465</t>
  </si>
  <si>
    <t>Quelle DECEPTION!!! Ne soyez jamais victime d'un vol avec effraction. Les justificatifs et preuves que vous fournirez ne seront jamais pris en considération. En revanche, vous ne susciterez de la part des gestionnaires que de la compassion. Quelle ironie de penser que la fidélisation de la clientèle - je suis sociétaire depuis PLUS de 45 ans - est LA préoccupation du groupe Maif. 
Choisissez une assurance ou une mutuelle qui respecte les termes du contrat.</t>
  </si>
  <si>
    <t>laurent-g-117641</t>
  </si>
  <si>
    <t>Les prix sont correct certes mes les services ne sont pas au rendez vous.
Un camion perd une barre de fer devant moi sur l'autoroute, je passe dessus et j'y laisse au minimum une roue : vous êtes en dessous de 50 km de votre domicile (43) et c'est une creuvaison... Ensuite on arrive a me dire que c'est une perte de contrôle de mon véhicule. Tout ai fait pour que vous soyez en faute. Sans parler du ton pris au téléphone par certains opérateurs. Je précise que je suis en formule tout risque leasing...</t>
  </si>
  <si>
    <t>aure-54886</t>
  </si>
  <si>
    <t>Je commence à paniquer ! Je n'ai pas ma carte verte définitive et je vais bientôt rouler sans celle-ci ! Ils me demandent un relevé d'information (déjà envoyé 1 fois) avec date de résiliation de mon ancien contrat, ce que ne fournit pas mon ancien assureur ! et tout le monde est injoignable !
Donc quelle est la solution ? Rouler sans assurance ? Aller voir ailleurs et perdre mon versement ? Le stress ! Mon contrat au cas-où : 1080162637</t>
  </si>
  <si>
    <t>ghyslaine03-69875</t>
  </si>
  <si>
    <t>A fuir Placement  proposé par une conseillère en assurance vie pour transfomer mon livret en euro perte argent malgré 30 euro placé chaque mois  merci pour les 250 euro de perte en 1 an je ne suis pas satisfait des services  on ose dire c est votre faute .Impossible de consulter mon compte on me réponds que voulez vous qu on y fasse cliente depuis 11 ans je suis deçue et compte partir</t>
  </si>
  <si>
    <t>jl-51721</t>
  </si>
  <si>
    <t>Mauvais courtier d'assurance Mauvais service clients Allianz aucune réponse aux questions .Allianz siège plus cher que le courtier une honte</t>
  </si>
  <si>
    <t>vcouchet-53098</t>
  </si>
  <si>
    <t>bonjour MR Couchet dossier 247024
j'ai eu un devis que j'ai accepté et depuis 6 semaines j'essais de fournir les nombreuses pièces demandée . il en manque toujours une . les 30 jours sont passés il me redemande de payer , ils ont tous les documents mais envois pas le certificat définitif . on est obliger d'appeler un numéro surtaxé, j'explique mon problem, ils nous font attendre minimum 4 minutes et me dise qu'ils vont me rappeler ce qu'il ne font jamais . j'en suis a me demander si je me fait pas avoir .</t>
  </si>
  <si>
    <t>25 mai 2020 suite à une expérience en mai 2020</t>
  </si>
  <si>
    <t>bylk-89919</t>
  </si>
  <si>
    <t>bonjour a cause de cette prevoyance A2GR la mondiale je rencontre des difficulter financiere agios etc ils devait traiter mon dossier comme par hasard c un arret de travail de 33 jour indemniter qui s eleverai a 1250 euro d apres leur dire conversation j ai enregistrer il ont oublier de traiter mon dossier comme par hasard montant plus elever ils ont transfere mon dossier au service de gestion delai d attente 4 mois minimum j ai des saisi sur salaire des huissier a payer tout les mois et pour arreter ces frais bancaire et faire attendre le huisser je suis dans l obligation de saisir un avocat et nous irons au tribunal meme si c est long y aura des dommage et interets et je les prouverai avec les lettre de huissier voila j ai rencontrer un avocat si ya des gens interesser il m a dit si nous fesont des recours collectifs le dossier passera rapidement j ai deja 7 personnes qui ont accepter le recours collectifs si ds personnes sont interesser veuiller me contacter a mon courriel   bessasoso@gmail.com</t>
  </si>
  <si>
    <t>kevin-e-105374</t>
  </si>
  <si>
    <t xml:space="preserve">tout me convient franchement je suis super content de direct assurance  je recommande fortement cette compagnie d'assurance .
les prix sont tres interessant et l'application tres facile d'acces bref au top </t>
  </si>
  <si>
    <t>mateli-121417</t>
  </si>
  <si>
    <t>Je me demande s'il ne s'agit pas d'une pseudo assurance . Adhérente depuis le 1er janvier 2021 je n'ai toujours reçu AUCUN REMBOURSEMENT de simples consultations chez mon généraliste déclaré.  Au bout de 6 mois je viens de recevoir ma carte officielle d'adhérente...
J'ai envoyé x mails et x fois tous les justificatifs nécessaires et décomptes sécurité sociale; peine perdue je n'ai aucune réponse. Par contre mon prélèvement mensuel, lui, est bien effectif.
En conclusion, fuyez cette mutuelle si vous ne voulez pas vous faire avoir. Moi aussi j'attends impatiemment le délai légal pour résilier et faire opposition aux prélèvements</t>
  </si>
  <si>
    <t>francis-c-107835</t>
  </si>
  <si>
    <t>je ne suis pas du tout satisfait cela fait plus d'une année que l'on ma indiquer un accident sur mon relevé d'information , accident non en tord avec Deli de fuite de l'autre chauffeur  ou je devait payer une franchise que je ne pouvez pas assumer financièrement a ma demande aucune réparation a était faite , pourtant on me l'indique toujours sur mon relevé d'information , même après les démarche nécessaires  avec document qui mon était remise par eux même ou je les dégage de la responsabilité et ou je prend tout en charge et n'engagerait aucune poursuite , toujours des promesse qui vont rectifier LEUR  erreur et toujours rien de fais pour ma part les prix ok ,  le reste 0</t>
  </si>
  <si>
    <t>country-92385</t>
  </si>
  <si>
    <t xml:space="preserve">quand on demande un rachat total ou partiel ils ne traitent pas la demande ils ne reçoivent pas par mail les documents demandés LOL
Je suis cliente depuis 2006 j'ai perdu de l'argent avec leurs placements boursiers faits par des incompétents ,si bien que je suis passée en épargne simple et là on ne peu même en disposer come on veut .Autant laisser cette épargne sur un livret qui lui est accessible </t>
  </si>
  <si>
    <t>eliam1-51334</t>
  </si>
  <si>
    <t>Suite à un sinistre non responsable en date du 21/06/2018,je transmets l'ensemble indiquant l'accident ne m'est pas imputable. En conclusion, je suis non responsable. Voulant faire accélérer la situation, je demande par mail, l'adresse d'un garage agréé mais je n'ai eu aucune réponse malgré des relances téléphoniques multiples. Il me propose donc de trouver un garage pour expertise photos mais suite à plusieurs relances, un expert fait un chiffre 6 mois plus tard. Comme je suis un assuré au tiers, l'expertise n'est que conservatoire et l'indemnisation est subordonnée au recours engagé à la partie adverse. Je me pose donc la question de savoir à quoi peut servir une assurance si elle est incapable de subrogée à une autre identifiée. Merci de votre réponse.</t>
  </si>
  <si>
    <t>alifriqui-y-124798</t>
  </si>
  <si>
    <t>Je suis plutot satisfait de cette assurance malgré que le prix est trop excessif, le service clients au téléphone n'est pas toujours présent et la qualité de lappele est plutôt correcte</t>
  </si>
  <si>
    <t>anthony-g-134032</t>
  </si>
  <si>
    <t xml:space="preserve">Les garanties sont bien expliquées, tout est très clair et les prix sont très correct. Je recommande. 
Pour la suite, on sait toujours ce que vaut vraiment une assurance quand on en a besoin, j'espère ne pas y en avoir recours =) </t>
  </si>
  <si>
    <t>stephanie-r-135180</t>
  </si>
  <si>
    <t xml:space="preserve">Je vient d e souscrire à une mutuelle pour moi et ma famille et L'inscription a été simple et rapide et les prix sont tout à fait correct j'ai été contactée tout de suite pour savoir exactement mes besoin service client au top 
</t>
  </si>
  <si>
    <t>zephyra-64453</t>
  </si>
  <si>
    <t>Satisfaite de cette mutuelle pour les remboursements et le suivi du contrat</t>
  </si>
  <si>
    <t>yoni-c-127650</t>
  </si>
  <si>
    <t>Je suis satisfait le prix me convient pour les services demander j’ai déjà assurer un véhicule chez vous et je n’es jamais eu de problème alors je reste chez direct assurance</t>
  </si>
  <si>
    <t>michel-r-127822</t>
  </si>
  <si>
    <t xml:space="preserve">TRES BON SERVICE EN LIGNE
tout est tres correct je suis content de votre assurance jai toujours ete assure chez vous tout est nickelje conseille a tous les motards detre assure chez vous </t>
  </si>
  <si>
    <t>mk9-77003</t>
  </si>
  <si>
    <t>Ce sont des vendeurs de sommeil incompétent et méprisant, ne tienne pas leurs engagements, enfete on avec eux on paie une assurance pour le chien et on doit ce payé nous même les frais veto je suis dans le milieu canin je leur ai amené plein de client jamais 1euro rien aucune reconnaissance et j'ai passé plus de 2 ans chez eux</t>
  </si>
  <si>
    <t>domnantes44-49516</t>
  </si>
  <si>
    <t>AXA a essayer de me faire prendre de la responsabilité dans un sinistre et après contestation il s avère que c'était faux. De plus AXA m'a appliqué un malus contrairement à un courrier reçu disant que mon bonus 50% était acquis a vie</t>
  </si>
  <si>
    <t>nathalie-m-130031</t>
  </si>
  <si>
    <t>Pour l'instant, les prix sont dans les prix marché, donc c'est à l'usage, si j'ai besoin de faire appel à vos services que je pourrai comparer.
Cependant, j'espère bien ne jamais avoir besoin de vos services !!</t>
  </si>
  <si>
    <t>bobmayer-60773</t>
  </si>
  <si>
    <t>il sont les top des mutuelles en France</t>
  </si>
  <si>
    <t>bigjen-70651</t>
  </si>
  <si>
    <t xml:space="preserve">J'ai souscrit en 2012 lors de ma prise de retraite:
en 2019 je vais subir une augmentation de +66.5% par rapport à 2012 , à couverture constante si ce n'est que j'ai vieilli de 7 ans , donc  c'est très très loin de l'indice ANDAM du ministète de la santé.
Cherchons l'erreur ; 
pour la seule année 2019 le taux ANDAM est de +2.5% et CEGEMA augmente de +7.1%.
Bizarre bizarre!!!!
</t>
  </si>
  <si>
    <t>sabrina-99614</t>
  </si>
  <si>
    <t>Assurance inutile, ils ne sont pas du tout professionnels et n'ont aucun suivi clients c'est honteux avec toute l'argent qu'on leur donne chaque année.</t>
  </si>
  <si>
    <t>emre-t-138758</t>
  </si>
  <si>
    <t>on verra avec le temps pour linstant je peux rien dire. jesperque cest mieux que smatis parceque chez eux il ne remboursent rien du tout. ça va etre mon premier expr</t>
  </si>
  <si>
    <t>philippe-i-127571</t>
  </si>
  <si>
    <t xml:space="preserve">je suis satisfait du service. Cependant, le tarif d'assurance me concernant est trop élevé étant donné que je suis "bon conducteur" (jamais d'accidents responsables en moto comme en auto depuis l'obtention de mes permis), le tout en prenant compte de mon âge et de mon expérience de conduite. </t>
  </si>
  <si>
    <t>tal-60526</t>
  </si>
  <si>
    <t>Difficilement joignable
Ne tient pas aux promesses</t>
  </si>
  <si>
    <t>ssole-60370</t>
  </si>
  <si>
    <t>Bonjour, je souhaite partager ma déception. Mon mari et moi avons un bonus de 0.50 et étions fidèles à la maif depuis de nombreuses années. il y a 2 mois, nous avons eu un dommage concernant notre véhicule. Nous l'avons , après avoir signalé l'incident à la maif, déposée chez leur carrossier partenaire. Celui-ci nous avait dit que la voiture serait réparée au bout d'1 semaine. Malheureusement, 2 mois après, nous n'avons toujours pas notre voiture et toutes les semaines, le carrossier nous promet que tt sera réparé la semaine d'après. nous avons envoyé 1 recommandé accusé réception à la MAIF et aucune nouvelle de l'assurance (non respect règlementation). au final, nous payons l'assurance sans avoir la jouissance de notre voiture alors que réglementairement, nous ne devons pas payer pour un service non rendu.</t>
  </si>
  <si>
    <t>christelle-94001</t>
  </si>
  <si>
    <t>Je suis satisfaite du service proposé et vous êtes assez rapide . des prix pas trop élevée pour tout type de clients....à voir si tout se passe bien!’</t>
  </si>
  <si>
    <t>telmat-a-116095</t>
  </si>
  <si>
    <t>Je suis très satisfait du service et de la rapidité d’exécution à l’écoute et très réactif merci à Vo et bonne continuation à toutes l’équipe je recommanderais à mes proches</t>
  </si>
  <si>
    <t>lalegerie-f-128728</t>
  </si>
  <si>
    <t>Pro, rapide, sans critères idiots comme la plupart des assurances classiques qui vous pénalisent excessivement au bout de 30 ans de conduite, à cause d'une interruption les 3 dernières années !  Je recommande !</t>
  </si>
  <si>
    <t>johndoe-85835</t>
  </si>
  <si>
    <t>Résiliation abusive pour pièces manquantes 1 an après la souscription, service client minable. piéce demandée 10j avant la fin du contrat autant dire que si vous êtes débordé où à l'étranger vous serez résilié en cas de pièce manquante. Impossible de retrouver une assurance correcte après inscription à l'AGIRA par Peyrac. A fuir, payez un peu plus et prenez une vraie assurance.</t>
  </si>
  <si>
    <t>alex-66539</t>
  </si>
  <si>
    <t>Trop d'erreurs de gestion, mauvaise adresse sur le courrier Hamon qui m'a valu des prélèvements à tord et une réclamation sur mon ancien assureur, une proposition Tarifaire validée de manière douteuse, un relevé d'information juridiquement conforme à un véhicule que je ne possède pas, des mails envoyé mais traités un prestataire qui ne fait pas son travail...</t>
  </si>
  <si>
    <t>nab-127777</t>
  </si>
  <si>
    <t>Je suis satisfait du service le site est très bien expliqué tout est clair c'est rapide et efficace je conseille et très bon tarif pour les assurances</t>
  </si>
  <si>
    <t>didi34-70001</t>
  </si>
  <si>
    <t>malgré un jugement axa réponds pas et ne paye pas voilà la politique de axa assurance</t>
  </si>
  <si>
    <t>dylan-l-125534</t>
  </si>
  <si>
    <t>simple, pratique , intuitif, le site nous conduit facilement vers la signature du contrat tout en nous laissant le temps de lire clairement les documents</t>
  </si>
  <si>
    <t>stephane-v-106766</t>
  </si>
  <si>
    <t>pour le moment aucun sinistre donc , pour le moment content, il faudra si un jour j'ai un sinistre; question tarif c'est pas trop mal. perso j ai l'habitation et deux voitures</t>
  </si>
  <si>
    <t>sandrine--k-103651</t>
  </si>
  <si>
    <t>Bonjour,
Je suis intérimaire depuis le 01/01/2020, l assurance  prévoyance  étant obligatoire  par mon entreprise. Je n'ai pas eu d autres choix que d accepter le prélèvement  de mes cotisations sur mon bulletin de  salaire. Récemment lors d'une mission en m a arrêté  pour un congé  pathologique  de maternité et  par la suite  je suis directement  entrer en congé maternité.  J ai envoyé  mon dossier depuis le 2 septembre 2020.  A maintes reprises je leur appelé  pour connaître l etat d evolution de mon dossier. Ils me disait de patienter. Que les délais de traitement serai long ( environ 3 mois) . J ai patienter jusqu'au 8 décembre.  En leur appelant.l assurance me dit que mon dossier envoyé  par courrier ne figurait pas. Puis que non envoyé  avec un numéro de suivi ou recommandé.  Je décide alors  de leur envoyé mon dossier à nouveau via mon espace en ligne . Après maintes reprises d appel téléphonique. Je constate le 1 /02/2021 un règlement sur toute la période de mon congé pathologique de seulement 2.06 euros. Pour le congé maternité, je perçois un montant de 42,67 euros pour la période du 2/08/2020 au 04/12/2020. Ainsi donc, vous comprendrez que par leur calcul mes indemnisations journalières seraient de 0,35 centimes. C est une folie, tout en sachant que j'ai effectuer 938,93 heures de travailler pour un cumul de salaire avoisinant  à 12000. Si 1/360 eme des salaires de 12 mois correspond  à une indemnité  journalière d' approximativement 0,35 centimes. C est franchement prendre les gens pour des imbéciles,vu la somme qu'on nous retire chaque mois sur notre bulletin de salaire.  Je leur ai demander leur service de contentieux ou réclamation, la dame m a répondu qu il n en n ont  pas. C est le service gestion des finances qui me contactera dans 1 voire 5 mois !!!!!!C se foutre de la gu*** des gens. 
Une assurance  à fuir absolument.  Passer le message  à vos collègues de travail, si celle-ci est obligatoire. Vraiment très déçu, par le mépris auquel j ai eu droit.</t>
  </si>
  <si>
    <t>tony-b-129807</t>
  </si>
  <si>
    <t>Le prix est correct le site est facile a prendre en main maintenant comme toute assurance reste a voir la prestation en cas de sinistre, c'est la qu'on s'aperçoit de son efficacité</t>
  </si>
  <si>
    <t>tired-95892</t>
  </si>
  <si>
    <t>C'est tout bonnement une catastrophe...
Le conseiller AXA m'a vendu un tout autre service.
La communication est inexistante hormis avec votre conseillé qui , de toute façon, n'a aucun pouvoir de décision, ni ne peut influer sur le traitement de votre dossier.
AXA met tout en oeuvre pour retarder le paiement de vos indemnités journalières en cas d'arrêt de travail et demande en permanence exactement les mêmes documents (vraiment toujours les mêmes) J'en suis a trois rdv chez le médecin pour lui faire remplir ce document et il me le réclame encore. Bien entendu, il a fallu que je prenne un rdv téléphonique avec un e conseiller soit trois ou quatre jours d'attente pour un rdv pour apprendre qu'il manquait encore ce document. Si je n'avais pas pris les devants, la situation serait rester tel quel... 
J'ai vraiment l'impression d'être pris pour un imbécile par AXA et je suis ,ce jour , dans les avis des concurrents. En bref, si vous souhaitez régler une assurance pour ds brun es, alors vous serez exactement au bon endroit. Par contre si vous souhaitez une vrai couverture en cas de nécessité, alors je ne peux que vous encourager a choisir un autre prestataire car AXA n'est absolument pas a la hauteur.</t>
  </si>
  <si>
    <t>chocolat-117012</t>
  </si>
  <si>
    <t>À toute l équipe et Responsable de Génération vous êtes au Top ?? et très professionnelle à l écoute et soutien  un grand merci  à toute l équipe de générations un grand bravo ????????????</t>
  </si>
  <si>
    <t>edmond-l-117826</t>
  </si>
  <si>
    <t>mal conseillé sur l'assurance de mon appartement qui est vide depuis deux ans, donc payé plus cher pour rien, sauf pour vous...
mal conseillé sur l'assurance de mon appartement qui est vide depuis deux ans, donc payé plus cher pour rien, sauf pour vous...</t>
  </si>
  <si>
    <t>alain-v-109997</t>
  </si>
  <si>
    <t xml:space="preserve">je viens de souscrire.
c'est au pied du mur que l'on voit le maçon (ou l'assurance !) en espérant ne pas en avoir besoin ...
Pour le tarif c'est correct donc quatre étroites.
</t>
  </si>
  <si>
    <t>decuaxa2017-57253</t>
  </si>
  <si>
    <t>A la lecture des différents posts, je confirme : pour prendre l'argent, Axa est très performant, par contre pour ce qui est de la gestion des sinistres, c'est une catastrophe.
Leur but étant de vous noyer dans le temps et vous décourager, en vous rabachant  "c'est pas moi, c'est mon collègue qui...", mais à un moment donné, il faut assumer!
Suite à mon affaire de Juin dernier, je suis en train de créer un blog, et bientôt lancer une page Facebook (avec mes 200000 contacts, il y en a  certainement quelques uns chez AXA)
Je communiquerais les infos bientôt via tous les canaux possibles....</t>
  </si>
  <si>
    <t>sandra-d-122231</t>
  </si>
  <si>
    <t>Prix excessifs  par rapport à d'autres compagnies et le service laisse à désirer . Je reste uniquement car d'autres compagnies me refuse car j'ai été victime d'un sinistre mais je partirai dès que je le pourrait</t>
  </si>
  <si>
    <t>jean-no33-99081</t>
  </si>
  <si>
    <t>Le seul a assurer une moto sportive à un prix étudié. En cas de sinistre le règlement du dossier est très rapide. Pourrait faire mieux en faveur des bons conducteurs.</t>
  </si>
  <si>
    <t>heron-m-125246</t>
  </si>
  <si>
    <t>Frais de dossier un peu excessif en assurance auto tout risques ainsi que les franchises mais prix corrects en mensuel pour un automobiliste mal usé .</t>
  </si>
  <si>
    <t>adrienpa-70994</t>
  </si>
  <si>
    <t xml:space="preserve">Suite à accident dont je n'étais pas responsable, la police a établis un triplicata que j'ai transféré à Euroassurance pour qu'ils se rapprochent du commissariat afin de déterminer les responsabilités (la poice a clairement établi que je n'étais pas responsable). 
Après 2 mois, je reçois un mail m'informant que le constat à l'amiable, que je n'ai pas signé, de l'autre conducteur impliqué, détermine que la responsabilité est partagée... et que donc on ne me rembourse qu'à moitié les dommages et que j'aurais dorénavant un malus... Comment cela est-il possible ? Je compte porter mon cas devant la justice. </t>
  </si>
  <si>
    <t>blumbelle-77579</t>
  </si>
  <si>
    <t>Bonjour depuis plusieurs semaines déjà j envoi plusieurs mails et tel  au sujet d un remboursement rente  pas de nouvelles de ce remboursement on me dit tout le temps on est en attente du logiciel permettant le remboursement on se moque de moi</t>
  </si>
  <si>
    <t>grumelon-j-117792</t>
  </si>
  <si>
    <t>je suis satisfait j'ai juste pas compris pourquoi pour le même véhicule sur quelque jour le prix a change de près de 150Euros par Ans ? devis no2283481011 j'etais a 547.56/ans et la je suis passer a 700Euros par ans</t>
  </si>
  <si>
    <t>dame-j-135291</t>
  </si>
  <si>
    <t>Excellent service très professionnel. Accueil téléphonique et niveau de renseignements en réponse aux questions parfait. Facilité d'exécution grâce à une service informatisé performant.</t>
  </si>
  <si>
    <t>julys57-62666</t>
  </si>
  <si>
    <t xml:space="preserve">Bonjour,
cela fait un an que j'ai souscrit à cette assurance et pour le moment... je n'ai aucune mauvaise surprise et j'en suis entièrement satisfaite. Je suis un peu intriguée par les commentaires négatifs concernant l'inscription à cette assurance. Mon devis n'a pas changé avec le prix final... c'est clair que si vous cachiez des sinistres... il ne faut pas s'étonner d'une hausse de prix sur le tarif final! Puis un contrat se remplit avec temps et réflexion, non "à l'arrache". Le délai de prise en charge de mon dossier a été relativement rapide et le service client un vrai guide dans mes nouvelles démarches. J'ai gagné pratiquement 50% du prix de mon ancienne assurance pour des garanties supérieures (avant pratiquement 110€ par mois, maintenant même pas 50€...).
Pour ce qui est du reste (changement de situation, sinistre etc...), je ne peux en parler car cela ne m'est pas arrivé (et j'espère que cela n'arrivera pas).
Le seul point négatif que je peux relever à mon niveau est que l'olivier assurance ne reste qu'une plateforme internet - c'est un point négatif indépendant des agents car ce concept est bien expliqué (il y a des gens qui ne semblent pas le comprendre) donc oui, ce n'est pas toujours facile de communiquer. Ce serait peut-être judicieux que cette assurance essaye de placer des représentants dans différentes villes. Avec le télétravail maintenant, il y aurait beaucoup de choses à faire pour améliorer le service de ce côté là... 
Cela dit, il y a une grille de référence présentant les heures idéales auxquelles les joindre et j'ai toujours obtenu une réponse à mes requêtes.
Je viens d'envoyer une réclamation portant sur ma carte verte (l'ancienne se termine le 07.04.2018) et je n'ai toujours pas la nouvelle (je ne sais si c'est normal). J'en ai absolument besoin... je vais voir si le service est toujours aussi réactif.
Si un jour j'ai un litige avec eux, je n'hésiterais pas à revenir ici pour communiquer mon expérience. </t>
  </si>
  <si>
    <t>mathieu-b-106864</t>
  </si>
  <si>
    <t>satisfait du service, je souhaiterais toutefois un avantage plus important pour parrainer les membres de ma famille, 40% serait bien et me rendrais 100% satisfait</t>
  </si>
  <si>
    <t>jb-102797</t>
  </si>
  <si>
    <t>service téléphonique toujours courtois et efficace .,mais depuis l'association à santéclair les choses se sont un peu détériorées , à mon sens.tout était beaucoup plus simple lorsque vous étiez les seuls intervenants  .</t>
  </si>
  <si>
    <t>luc-47361</t>
  </si>
  <si>
    <t>la maif résilie sans prévenir les contrats de ses adhérents de longue date : sans mail, sans appel téléphonique, sans courrier: grave préjudice et mise en danger  des personnes</t>
  </si>
  <si>
    <t>keko-49881</t>
  </si>
  <si>
    <t>Mutuelle sérieuse (remboursement sous 15j en cas de sinistre). Personnel qualifié. Tarifs compétitifs dans l'ensemble.</t>
  </si>
  <si>
    <t>frederic-j-108591</t>
  </si>
  <si>
    <t>Je suis satisfait du tarif mais en cette situation exceptionnelle, vous auriez put faire un effort pour ne pas l'augmenter cette année vu que l'on a peu roulé</t>
  </si>
  <si>
    <t>kevin-c-127244</t>
  </si>
  <si>
    <t>Je suis satisfais des tarifs proposés de plus, grâce au parrainage, nous pouvons bénéficier d'un autre bonus pour notre assurance mutuelle. Cordialement.</t>
  </si>
  <si>
    <t>aazdoud-71872</t>
  </si>
  <si>
    <t xml:space="preserve">Assurance CACI est une vraie machine à générer du cash.
Ils ne sont là que prélever sur les comptes des clients </t>
  </si>
  <si>
    <t>albert-137183</t>
  </si>
  <si>
    <t>J'ai eu pour interlocutrice Khadidiatou. Patiente, sereine souriante et efficace !
Un exemple. C'est parfois assez rare. Mais là, je dois dire que mon dossier a été bien suivi.</t>
  </si>
  <si>
    <t>johann-b-128607</t>
  </si>
  <si>
    <t xml:space="preserve">Je n’ai pas été satisfait du tout :
1- des échanges avec aucunes propositions de solution ayant conduit à la rupture de mon contrat après 1 mois d’engagement
2- de la prise en charge pour passer de mon ancien contrat d’assurance avec Direct Assurance vers mon nouveau contrat. 
Pour le reste, je suis pour le moment satisfait (prix, application). </t>
  </si>
  <si>
    <t>giovanni-29n-102137</t>
  </si>
  <si>
    <t>Très satisfait de la prestation, des tarifs ultra compétitif par rapport à ces escrocs de banquier.... ! Un agent général disponible dès que j'en ai besoin et qui répond au coup de téléphone ! Bien pratique d'avoir un intermédiaire qui s'occupe de moi !</t>
  </si>
  <si>
    <t>42express-103075</t>
  </si>
  <si>
    <t xml:space="preserve">services nul réponse inadapté jamais la même réponse 
ne répond jamais au mail une heures d attente pour les avoir au téléphone
vraiment rien a foutre de leurs client . 
desolant de voir ca  </t>
  </si>
  <si>
    <t>alj-74610</t>
  </si>
  <si>
    <t xml:space="preserve">MON AVIS: ZERO POINTE
En  Morbihan un Agen Général  &amp; sa femme - car ils dévissent en duo-  qui deviennent "enragés" dès qu'on veut les quitter. 
Mais après 10 années chez eux, mes lettres de résiliation pour l'habitation et le véhicule étaient devenues indispensables. Depuis, je compte tous les jours des entorses à la législation des assurances, entorses que je vais faire constater par un homme de loi afin d'être certaine que j'ai raison pour aller devant le Tribunal d'Instance. 
1-	Assurances : l'inscription d'accident non responsable enfin punie !
(3 565 vues) - 14 septembre 2017 / 2 commentaires
Par La rédaction
A l'occasion d'un jugement rendu par le Tribunal d'instance de Grasse (06) le 11 juillet dernier, l'inscription d'un sinistre non responsable au dossier de la victime par son assureur a été officiellement dénoncée comme illégale… Et condamnée comme il se doit. Les automobilistes ayant subi le double préjudice de l'accident et de la notification de celui-ci dans leur relevé d'information ont donc désormais les armes pour ne plus se laisser faire. 
2-	mon  relevé d'information note des "pets" sur des parkings et 1 pare-brise, or,  un jugement rendu par le tribunal d'instance de Grasse le 11/07/2017 a déclaré comme illégal l'inscription sur le relevé d'informations d'un sinistre non responsable. Ce jugement fait jurisprudence.
JO du 02/09/1983- Annexe A121-1 du Code des Assurances 
Article 6 : Ne sont pas à prendre en considération, pour l'application d'une majoration, les sinistres ayant engagé totalement la responsabilité d'un tiers.
Article 7 :  « Lorsque le sinistre est survenu à un véhicule en stationnement par le fait d'un tiers non identifié……. Ou lorsque le sinistre met en jeu uniquement l'une des garanties suivantes : vol, incendie, bris de glace, il n'est appliqué ni majoration, ni réduction pour l'année au cours de laquelle ce sinistre est survenu.
J'ai un bonus à 50% depuis l'année 2000
En 2019, l'assureur a fait passer à la trappe toutes ces années de bonus en déclarant : « coefficient  de bonus appliqué à la dernière échéance annuelle du 01/03/2019 : 0.50% » ;. Donc,  18 ANS de bonus effacés à tort pour un accrochage où je ne suis responsable qu'à 50%,
3-	 J'ai subi une augmentation du prix de  mon assurance de 37%
4-	Mon nouvel assureur s'est basé sur le relevé d'informations qui n'est pas conforme.
5-	L'assureur demande le courrier de mon bailleur quand on lui demande une attestation d'assurance. J'ai refusé. 
</t>
  </si>
  <si>
    <t>liberty-67342</t>
  </si>
  <si>
    <t>Très déçue de la GMF. Première fois que l'on me reproche d'avoir plusieurs à mon nom...Les personnes ne sont pas du tout agréables au téléphone. Les prix sont excessifs comparés aux garanties attendues qui sont nulles.</t>
  </si>
  <si>
    <t>annadestin-104237</t>
  </si>
  <si>
    <t>Ma satisfaction est totale concernant cette mutuelle auquel le j'adhère depuis 21 ans. Le service et la garantie sont d'une grande qualité.
Je la recommande à tout fonctionnaire de police!</t>
  </si>
  <si>
    <t>samantha-f-128250</t>
  </si>
  <si>
    <t xml:space="preserve">Je suis satisfaite ,
devis rapide et prix correct ,
Guide sur la meilleure version à prendre, ce qui aide bien. 
Devrais proposer peut être une option réparation dans le tout risque </t>
  </si>
  <si>
    <t>lara-104641</t>
  </si>
  <si>
    <t>Une Honte, ils ne préviennent pas quand le contrat se termine et ensuite refusent de rembourser ls frais. 
S'ils prévenaient, peut être pourrions-nous prendre des dispositions pour ne pas payer plein pot nos frais médicaux.
HONTEUX. SCANDALEUX</t>
  </si>
  <si>
    <t>nala95-100114</t>
  </si>
  <si>
    <t>Bonjour,
Je laisse un avis défavorable pour le non respect du geste commercial qui m'a été accordé il y a 1 an et je suis toujours en attente des 60 euros qu'ils me doivent. J'appelle constamment pour réclamer mon dû mais en vain, on me réponds "on va vous rappeler ou vous allez recevoir le virement dans 3 mois" vous êtes gentil mais ça fait 1 an jour pour jour que j'attends mon remboursement. Ils arrêtent pas de me balader mais un moment donner c'est un non respect envers leur client</t>
  </si>
  <si>
    <t>didier-g-108620</t>
  </si>
  <si>
    <t xml:space="preserve">Dans l'ensemble, c'est correct. 
En attente de devis pour comparer. En habitation direct assurance encore 
trop cher. 
Je pense que niveau tarif peut mieux faire. 
Cordialement </t>
  </si>
  <si>
    <t>bady703-49299</t>
  </si>
  <si>
    <t>Completement nul! j'attends un virement de Swisslife depuis Juliet 2016, et its trouvent toujours une excuse pour ne pas me payer!!!                                                                                                                                                      ..</t>
  </si>
  <si>
    <t>nono-131241</t>
  </si>
  <si>
    <t xml:space="preserve">Ils m'ont laissé tombé sous prétexte que j'ai eu 2 sinistres non responsable!! Et que c'est inscrit dans les petites lignes du contrat.
(Il fallait le savoir)
</t>
  </si>
  <si>
    <t>porsche997s-76961</t>
  </si>
  <si>
    <t>Qui arrive à joindre une personne à la Mutuelle ? on tombe que sur des répondeurs que ce soit au siège ou en province</t>
  </si>
  <si>
    <t>07 août 2017 suite à une expérience en août 2017</t>
  </si>
  <si>
    <t>barbodoo-56534</t>
  </si>
  <si>
    <t>Un bon début qui fini mal</t>
  </si>
  <si>
    <t>stephane-g-105408</t>
  </si>
  <si>
    <t xml:space="preserve">Bonjour,
Je vous remercie pour votre retour.
Je vous informe que je viens d'effectuer le paiement de ma cotisation du mois de mars par carte bancaire.
En revanche, je tiens à vous faire part de mon mécontentement quant à cet incident qui n'est en aucun cas de mon fait.
Il s'avère que mon n° IBAN a été modifié. Et qu'il n'a pu être modifié que de votre côté car le numéro renseigné est impossible à valider du côté utilisateur car erroné ! En tant qu'informaticien de métier il est fort probable qu'une manipulation sur vos bases de données ait été effectuée.
Il serait de bon ton, de vous assurer du bon fonctionnement de votre site Internet avant de « menacer » les clients de suspension de contrat !
Je suis client chez Direct Assurance depuis toujours, je n'ai jamais eu d'incident de paiement. Vos services m'ont jusqu'ici toujours apporté satisfaction mais je suis fortement déçu d'une telle considération d'autant plus que l'erreur se situe de votre côté !!!
Cordialement,
Stéphane Guiraud
</t>
  </si>
  <si>
    <t>ms-69367</t>
  </si>
  <si>
    <t>A fuir !!! suite à un accident non-responsable, j'ai du batailler pour que le dossier avance, pour joindre les personnes etc</t>
  </si>
  <si>
    <t>driss-l-112438</t>
  </si>
  <si>
    <t>Personne très agréable au téléphone. Je recommanderai votre assurance aux autres utilisateurs de deux roues. Merci pour votre écoute.
Bien cordialement.
Lasmak Driss</t>
  </si>
  <si>
    <t>camille-f-114303</t>
  </si>
  <si>
    <t>Je suis satisfait du service, j'ai reçu les documents rapidement que ce soit le boitier ou la carte verte. Concernant le prix il et résonnable je n'est pas encore pue tester you drive pour les reduction</t>
  </si>
  <si>
    <t>patrice-h-110132</t>
  </si>
  <si>
    <t>Les prix ne me conviennent pas pour mon deuxième véhicule, malgré que je suis un client depuis années. Aucun geste commercial. On considère le client comme un simple numéro.</t>
  </si>
  <si>
    <t>gerard-123463</t>
  </si>
  <si>
    <t xml:space="preserve">Ce matin j'ai contacté ma mutuelle MGP,
Myriam la conseillère qui m'a répondu m'a donné les renseignements que je désirais avec beaucoup de professionnalisme et de gentillesse.
Cette personne fait honneur à son service.
    Bien cordialement.
                   G.K. </t>
  </si>
  <si>
    <t>elodie95-88644</t>
  </si>
  <si>
    <t>5 années assurer chez eux aucun défaut de paiement 2 sinistres non responsables et ce matin au réveil je m'aperçois qu'il m'on résilié sans en être informée au préalable comme la lois l'oblige. Travaillant en EHPAD cela me porte préjudice surtout en cette période de confinement.</t>
  </si>
  <si>
    <t>valerie-85893</t>
  </si>
  <si>
    <t>Étant assurée TOUT RISQUE, je peut vous dire Nul nul nul nul nul !!!!! Ils vous résilient au bout de 2 à 3 sinistre même si vous n'êtes pas en tord !! Ils se permettent de vous mettre en plus de sa sur liste rouge histoire que aucunes autre assurance vous prenne !! J'aimais était en tord et je me retrouve résiliée sans aucunes raisons valables. Assurance a éviter au maximum !!!!! Il n'ont jamais respecté leur assurées et ils ne les respecteront jamais !!!! Laisser les gens dans un pétrin pareille il y a que la Matmut capable de faire cela. Si vous vous assurez chez eux votre assurance ne vous servira à rien du tour. Merci aurevoir</t>
  </si>
  <si>
    <t>badice-56851</t>
  </si>
  <si>
    <t xml:space="preserve">Du grand n'importe quoi ! 
Une fois souscrit et payer 3 mois de cotisations ainsi que frais de dossier .... Le cauchemar commence ... demande de papier incessant toujours plus encore plus et des documents bidons des choses inutiles ! Et hop résiliation surprise ... mis au courant bien après. .. petit remboursement du sois disant trop perçu qui équivaut à moins d un quart de ce que j ai payer . Pour être finalement assurer 3 semaines . Je suis outrée. Et en colère de perdre de l argent du temps .... ! Le service client est déplorable on dirait qu il n y connaisse rien et répéte un protocole quelques soit la situation  . 
Quand on est en difficulté à joindre les deux bouts et que pour être honnête on banque en assurance et qu on fait pas de vacances car il valait mieux payer l assurance c est toute une famille avec des enfants qui se sent pris au piège. </t>
  </si>
  <si>
    <t>sylvie-d-122324</t>
  </si>
  <si>
    <t>Je suis très satisfait d'avoir pris une assurance et je lé recommandé a 100% ayant fait un comparatif je vous ai choisi car vous êtes dans le top3 du comparatif</t>
  </si>
  <si>
    <t>girbouille-77126</t>
  </si>
  <si>
    <t>bien servie par  l assureur et par le courtier et bien compris</t>
  </si>
  <si>
    <t>amnous-54536</t>
  </si>
  <si>
    <t>nul service client lamentable vous raccroche au nez des que vous vous enerver car ils ne font pas leur travail.</t>
  </si>
  <si>
    <t>kaderkanache-68589</t>
  </si>
  <si>
    <t>c'est n'est pas une bonne companie ne sont pas bon avec les  les clients ils essayent faire rentré de l'argent a la caisse  par tous les  tous les moyens je ne les conseille a personne j'etais client chez eux depuis plus de 5 ans j'ai jamais etais content avec eux ils trouve toujour les petites betes pour encaissé de l'argent aux   clients surtout quand ont achate une voiture a l'etranger et on assure la voiture chez eux  ils savent que pour avoir la carte grise ca prend du temps parceque la voitrure etrangere pour deposé le dossier et faire la carte grise en france ca prend du temps eux ils donne un delais trés cours pourque la perssone assuré n'aurras pas le temps pour recevoir la carte crise et la envoyer a eux eux ils  profite l'occasion de résilié la personne en encaisse les 3 mois payé et la duré assuré meme pas 1 mois donc faites attention</t>
  </si>
  <si>
    <t>sekou-s-128105</t>
  </si>
  <si>
    <t xml:space="preserve">Non rapport qualité prix  . 
Je suis satisfait du contrat qui m est proposé. 
Bonne couverture lorsqu'on est en tous risques.  Je recommande vivement </t>
  </si>
  <si>
    <t>charlie-105389</t>
  </si>
  <si>
    <t xml:space="preserve">Suivi de dossiers rigoureux et sans faille. 
Efficace.
Personnel aimable, disponible et à l écoute. Très réactif et de bons conseils. 
A recommander. </t>
  </si>
  <si>
    <t>Une proche a été avisée par la MGP, 8 ans1/2 après le décès d’un oncle, qu’elle, et donc en principe moi et mes cousin(e)s, étions bénéficiaires d’une ASSURANCE DÉCÈS qu’il avait souscrite.
Ensuite, une vraie galère !
On a beau faire des recherches et leur envoyer toutes les pièces qu’ils demandent, il reste un livret de famille de l’oncle introuvable si longtemps après (pas d'enfant, les proches tous décédés et une dame ayant atteint le stade Alzheimer).
La MGP possèdent des enquêteurs et des généalogiques auxquels ils font manifestement peu appel.
Au téléphone il y a barrage filtrant très puissant dont le rôle consiste manifestement à dégager les importuns.
Impossible d’avoir un humain s’occupant vraiment du dossier (cela m’est arrivé une seule fois).
Si vous devez avoir des rapports avec eux ne "dialoguez" que par LETTRE RECOMMANDÉE.
Impossible de savoir quel est le MONTANT exact du capital GLOBAL (si on savait la somme dérisoire on laisserait tomber...).
Impossible pour la quasi totalité des neveux et nièces de savoir S’ILS SONT MÊME BÉNÉFICIAIRES.
Les 10 ans arrivant la somme va donc prendre la direction de la Caisse des dépôts et consignations...</t>
  </si>
  <si>
    <t>yaya-63440</t>
  </si>
  <si>
    <t>ras.................................................................................</t>
  </si>
  <si>
    <t>toulabo-k-115673</t>
  </si>
  <si>
    <t>La digitalisation de la procédure de la souscription est une satisfaction totale. Le prix est vraiment accessible voire acceptable pour les garanties souscrites Merci</t>
  </si>
  <si>
    <t>moi1402-95809</t>
  </si>
  <si>
    <t>Ne savent même pas défendre un conducteur quand il n'est pas en tort. Témoins qui atteste que c'est la voiture qui a fait un écart sur moi. Et la complémentaire remboursement équipement c'est de la M..... Un casque de 2 mais rembourser à seulement 45% de sa valeur.
Une HONTE DE SE DIRE LA MUTUELLE DES MOTARDS</t>
  </si>
  <si>
    <t>ostend-a-105003</t>
  </si>
  <si>
    <t xml:space="preserve">Bonjour,
Je trouve extrêmement frustrant, le fait que malgré mon bonus et ma deuxième année consécutive chez vous, le prix de mon assurance auto soit rester le même que l'an dernier.
J'envisage de prospecter la concurrence.. </t>
  </si>
  <si>
    <t>steph-ane--101843</t>
  </si>
  <si>
    <t>Les prélèvements se passent à merveille, les conditions commerciales varient en fonction du changement du francisé. Un sans franchise racheté en cas de sinistre responsable, quelque soit le nombre de sinistres, aujourd'hui c'est au bon vouloir du franchisé. Plus confiance en cette assurance</t>
  </si>
  <si>
    <t>chircard2--114089</t>
  </si>
  <si>
    <t>Service client compliqué. Demande de retour de police faite il y a cela maintenant 3 mois. Après un mois sans aucune nouvelle et après avoir adressé les documents aucune nouvelle (pas d'accusé de réception). La première fois on me dit que mes documents ont été  a priori bien été reçus, que je devrais recevoir un courrier et que cela va prendre un mois de délai. Le courrier n'arrivant pas, je fais des appels répétés de relance toutes les semaines et là on m'annonce deux mois de délai pour finalement au bout de 2 mois m'annoncer un délai de trois mois. Ce jour, étant maintenant à 3 mois, nouvel appel de ma part, une personne très aimable me répond qu'elle ne sait pas où en est mon dossier et qu'elle transmet ma demande et qu'elle ne peut pas m'en dire plus. Je lui demande si elle a une trace de mes appels précédents, elle me répond que non. Je lui demande si je peux avoir un interlocuteur qui serait plus à même de me renseigner et là encore ce n'est pas possible.  Je trouve cela assez inhumain. Je ne comprends pas comment on peut laisser les personnes comme cela dans l'attente.</t>
  </si>
  <si>
    <t>fernandes-j-115388</t>
  </si>
  <si>
    <t>Prix très attractif merci très efficace les explications sont très simples et facile le site est très accessible et facile de navigation j’espère que tout se passera aussi bien jusqu’à la fin.</t>
  </si>
  <si>
    <t>lauric-64616</t>
  </si>
  <si>
    <t xml:space="preserve">NUL de chez Nul !
à éviter !!!
le prix est en adéquation est bas comme leur niveau de professionnalisme, fuyez cette assurance comme la peste, </t>
  </si>
  <si>
    <t>aurelia-b-123167</t>
  </si>
  <si>
    <t>je suis très satisfaite de la qualité des services proposés. peut être qu'un petit geste commercial aurait été la cerise sur le gateau, compte tenu du fait que nous avons la quasi totalité de nos biens qui sont assurés chez vous depuis un long moment...</t>
  </si>
  <si>
    <t>vicpat83-57905</t>
  </si>
  <si>
    <t>trop de pub mensonger il vous fond un max de ristourne pour rentrer au sein de leur assurance ,mes ils oublient de vous dire que l’année d’après vous payer plein pots et quand vous avez 5 assurance chez eux sa commence a coûter très cher donc des mal façon a revoir</t>
  </si>
  <si>
    <t>flegendre-61640</t>
  </si>
  <si>
    <t>Bonjour.
un avis mitigé. Dépannage et assistance 2 fois sans problèmes.
Côté assistance juridique pour un achat de voiture en Allemagne. Moteur cassé après 6000 km.
Mauvais suivi de GMF qui me dit après 1 an révolu qu'il faut que j'envoie un recommandé. Heureusement que je n'ai pas attendu leur conseil sinon mon dossier était mort.
Sous traité a dekra Allemagne qui sous traité a un avocat qui lui ne connait pas le dossier . Se présente juste à l'heure de l'audience sans discuter avec moi. Fournis des expertises françaises non traduite donc pas recevable et qui lors de la suspension d'audience me demande ce que je veux vraiment mais m'explique que ce n'est plus possible parce qu'il fallait le demande AVANT le début de l'audience. 
L'affaire n'est pas terminée.
Dernier incident vandalisme non couvert par un contrat tout risque. C'est quoi le sens du mot tout risque en Français.
Donc pour ces défauts de conseils et de traitement, je ne renouvellerais pas pour la voiture que je viens de racheter.</t>
  </si>
  <si>
    <t>alain-96850</t>
  </si>
  <si>
    <t>auccuns problemes au niveau reaction apres l accident prise en charge par l assurance pret d une voiture passage de lexpet remboursement du vehicule aucune fausse note tres satisfait rapport qualité prix services tres satisfesant seul bemol l attente au telephone</t>
  </si>
  <si>
    <t>mc-coy57-71622</t>
  </si>
  <si>
    <t>Qualité du service médiocre pour le prix payé (je parle de la qualité du service et non des garanties qui sont correctes)</t>
  </si>
  <si>
    <t>mathilde-b-125149</t>
  </si>
  <si>
    <t>J'attends de voir la suite : l'accessibilité des services, les réponses des services, les envois des numéros importants etc... Les prix sont Pour l'instant satisfaisants, nous verrons par la suite si les services sont bons. Difficile de dire en amont</t>
  </si>
  <si>
    <t>hnl-68939</t>
  </si>
  <si>
    <t>un remboursement en attente depuis juillet 2018  malgré avoir eu quasiment tout le personnel du services clients direct assurance, marie, el madhi, nathalie, zouheir, toraya nouha, khalil, guilloux, encore marie , plus d'une dizaines de mails, plus les appels, bref je fais appel à mon avocat car depuis septembre seulement mon dossier a été tansmis au service comptabilité et toujours aucun remboursement au 27 novembre 2018.</t>
  </si>
  <si>
    <t>fayt-d-116562</t>
  </si>
  <si>
    <t xml:space="preserve">Je suis satisfaite du service 
Rapide, simple et pratique. Nous avons eu une personne à l'écoute et qui nous conseil bien sur nos besoins.
Je recommande cette assurance a tout le monde </t>
  </si>
  <si>
    <t>loune-99723</t>
  </si>
  <si>
    <t xml:space="preserve">Treq contente car :
- attente pas trop longue (3 mn environ)
- Reponses tres claires
- personne tres aimable
- tres bien aidee alors sue je me sentais toute perdue, en prenant le temps d’ecouter toutes mes demandes
Merci :)
</t>
  </si>
  <si>
    <t>Je suis assuré depuis novembre 2012 chez eux. Les tarifs sont un peu plus cher que la concurrence, mais le service est là, on ne paie pas une simple carte verte!!!
En juin dernier, j'ai été percuté à l'arrière par un véhicule qui m'a projeté sur le véhicule qui me précédait. Résultat: Double sinistre non responsable avec de gros dégats sur mon véhicule.
Un mois plus tard, mon véhicule a été réparé chez un garage partenaire, donc aucune avance de frais!
De plus, un véhicule de prêt m'a été alloué durant les 10 jours d'immobilisation de mon véhicule.
Travail impeccable.
Véhicule restitué nettoyé.
Franchement rien à redire concernant cette assurance!</t>
  </si>
  <si>
    <t>alain-69300</t>
  </si>
  <si>
    <t>BONJOUR JE N ARRIVE PAS A ME CONNECTE A LA PAGE  https://wsneoliane.mutua.fr/AD_identification.php.https://wsneoliane.mutua.fr/AD_identification.php.https://wsneoliane.mutua.fr/AD_identification.php.https://wsneoliane.mutua.fr/AD_identification.php</t>
  </si>
  <si>
    <t>geai-b-109304</t>
  </si>
  <si>
    <t>Bonjour, je suis venu chez vous par hasard et vous m'avez si bien renseigné que j'ai décidé de rester avec vous .Merci pour votre accueil, vous avez répondu à mes attentes .</t>
  </si>
  <si>
    <t>laurentro-65434</t>
  </si>
  <si>
    <t>Accident moto non responsable début Avril.
Moto envoyée chez l'expert, réparable économiquement et techniquement.
Puis des semaines pour la récupérer, la MAAF l'avait faite partir en casse, jetée dans une benne, alors même que j'avais demandé sa restitution en l'état pour la faire réparer et signé en ce sens les papiers.
Moto livrée chez moi défoncée par la benne, système de frein cassé, nombreux dégâts supplémentaires par rapport à l'expertise de l'accident.
Un nouvel expert passe, est partisan avec la MAAF même dans son rapport qu'il met plus d'un mois à donner.
Mais tout de même reconnait de nouveaux dégats mais décharge la maaf parlant de son sous traitant ( ce qui est la meme chose au final ).
Depuis, pas de réponses de la MAAF si ce n'est une proposition scandaleuse à 1600 euros de remboursement pour une moto non utilisable.
Malgré mes nombreuses demandes, le volet corporel n'est pas traité.
Si vous souhaitez une assurance dont tout doit se régler devant une juridiction, allez chez la MAAF</t>
  </si>
  <si>
    <t>riririri-111132</t>
  </si>
  <si>
    <t>Accident non fautif ( un véhicule me rentre dedans en marche arrière).
Constat remplis par le fautif je me dit qu'il n'y aura pas de problème mais noooon j'ai décidé de prendre cette assurance de M€;): pour le prix et ba j'aurais pas du ! 5 semaines que la voiture est au garage !!!!!!!!!!!! Malgré que je ne soit pas fautif il faut patienté !!!!! Être réactif il ne le sont pas du tout mais pour prélever sur votre compte 2/3Jours avant la date prévue sa il le font très bien! Vous voulez Un conseil qui vous fera gagner du temps? Ne regarder pas le prix avant de prendre une assurance mais regarder le service client avant tout. Car j'ai connus pas mal d'assurance et je peut vous dire que celle-là c'est la PiRE !!!!!!!</t>
  </si>
  <si>
    <t>sophie-p-121223</t>
  </si>
  <si>
    <t>D'excellents services, une très bonne écoute, une grande réactivité, cela fait plus de 20 ans que je suis affiliée à la GMF et je suis ravie de cette compagnie.</t>
  </si>
  <si>
    <t>samir-b-133658</t>
  </si>
  <si>
    <t>ASSURE EN LIGNE RAPIDEMENT RETOUR INFOS CONSEIL ASSUREUR A L ECOUTE ET ENVOI DES DOCUMENTS SIMPLIFIES ET ASSURE SANS SE DEPLACER LORSQUE L ON EFFECTUE SA DEMANDE EN LIGNE.</t>
  </si>
  <si>
    <t>maxcoco14-101688</t>
  </si>
  <si>
    <t>6 MOIS .... 6 MOIS que j'attends en vain que AG2R modifie une erreur informatique ... une coquille dans mon jour de naissance  ... MAILS, APPELS .... en vain ....  ET UNE SEULE REPONSE "il faut attendre une réponse du service informatique"....
 ... 6 MOIS d'attente, de relances et d'épuisement pour accéder à mon compte épargne RETRAITE : UNE HONTE .... 
ALORS OUI FUYEZ ... FUYEZ 
pour ma part obligée d'ATTENDRE MALGRE MOI ....</t>
  </si>
  <si>
    <t>rayan-102127</t>
  </si>
  <si>
    <t>Bonjour..
Je suis motard et soignant lors du premier confinement Club 14 a promis un gilet airbag aux motards soignant. Je n'est jamais reçu ce gilet malgré mon inscription !!
Leur réponse: il n'en reste plus. Merci club 14.</t>
  </si>
  <si>
    <t>liloula-96305</t>
  </si>
  <si>
    <t xml:space="preserve">Attention information aux propriétaire de véhicule neuf : ne prenez pas Direct Assurance car en cas de panne de votre véhicule, ce sera le constructeur qui se chargera du dépannage car le service assistance m à dit je cite "nous avons des consignes sur les voitures neuves, pas de prise en charge de nos services pour éviter des litiges avec le constructeur" OK... Merci Direct Assurance. </t>
  </si>
  <si>
    <t>marie-102490</t>
  </si>
  <si>
    <t>Je suis assurée depuis plus de 15 ans chez eux. le 18 aout 2020 j'ai eu un sinistre électrique du à la foudre! depuis je suis sans chauffage....sauf qu'aujourd'hui il fait entre 12 et 15 dans ma maison....et rien n'avance....personne ne vous rappelle...;malgré mes mails successif, mes relance sur leu site mes appels......4h pour arriver à avoir quelqu'un au téléphone!!!! C'est purement honteux de parler de mutualisme!!!! on devait plutôt parler de non assitance à personne en danger!</t>
  </si>
  <si>
    <t>keith-70714</t>
  </si>
  <si>
    <t>Client depuis plus de 2 ans, je suis ravi du tarif proposé chaque année.
J'ai reçu à l'époque ma carte verte très rapidement après avoir envoyé les documents demandés.
J'ai toujours été bien renseigné par des personnes agréables et compétentes.
Les garanties proposées répondent à mes besoins
Je recommande vivement l'olivier !</t>
  </si>
  <si>
    <t>kosowski-k-136530</t>
  </si>
  <si>
    <t xml:space="preserve">très satisfaite des prix, conseils et services 
de plus j'ai pu recontacter la personne qui m'a prise en charge la première fois c'est donc un plus . </t>
  </si>
  <si>
    <t>nat-96569</t>
  </si>
  <si>
    <t>Aucun suivi client digne de ce nom...
Après plusieurs semaines d'échange mail et téléphone, l'envoi des documents, certains 3 fois toujours aucun règlement des sommes dues au titre de l'assurance vie de ma maman.
Cet assureur joue volontairement la montre...</t>
  </si>
  <si>
    <t>prou-c-109294</t>
  </si>
  <si>
    <t>Simple et pratique, les prix sont corrects par rapport aux autres.
La personne au téléphone a été très efficace.
J'espère ne pas avoir de mauvaises surprises par la suite.</t>
  </si>
  <si>
    <t>ole-70483</t>
  </si>
  <si>
    <t>A éviter à tout prix malgré les tarifs attractifs si vous ne voulez pas regretter et payer bien plus les années qui suivent ! 
Mon conjoint a été résilié suite à trois sinistres non responsables ( deux bris de glace et un matériel). Et oui, car la Maaf ne tolère apparemment qu'un sinistre en moyenne par personne sur 3 ans ! Evidemment, nous payons pour nous prémunir de risque que bien-sur nous devons éviter d'avoir (Nous jouons à récupérer les cailloux sur notre pare-brise quand nous roulons c'est rigolo) ...  
Après cette résiliation vient la déconvenue, aucun autre assureur ne veut vous prendre en charge, pas du fait du taux de sinistralité puisqu'ils sont non responsables, mais parce que vous avez été RESILIE ! 
Obligation de s'assurer via des réassureurs aux prix hallucinants (70 euro par mois pour un tiers minables avec une franchise énorme pour le second conducteur (2000 euro pour un jeune conducteur et 500 pour un confirmé). Résultats, je ne peux plus utiliser le véhicule de mon conjoint (pourvu que je ne tombe pas en panne !) et bien évidemment ce tarif nous sera appliqué pour 3 ans, le temps que la résiliation soit obsolète ! 
Que vous ayez des politiques internes sur des quotas minables, c'est extrêmement décevant mais nous aurions avec plaisir passé notre chemin et aurions souscrit des contrats avec des partenaires plus intéressants !
Au lieu de cela, vous choisissez de pénaliser vos anciens assurés rémunérateurs en leur faisant un joli cadeau empoisonné pour les 3 prochaines années ! 
Résultat, mieux vaut payer 10 euro de plus par mois ailleurs que se retrouver majoré de 30 euro mensuels sur trois années ! 
Passez votre chemin et faites confiance à un autre organisme !</t>
  </si>
  <si>
    <t>melliti-c-110144</t>
  </si>
  <si>
    <t>Clair,precis,bon accueil téléphonique ,j'ai trouvé moins cher ,neanmoins, l'interface de l'espace client est claires personnes que j'ai eu au téléphone parlent correctement et l'on comprend tout</t>
  </si>
  <si>
    <t>non-116441</t>
  </si>
  <si>
    <t xml:space="preserve">Ayant signalé un bris de glace au mois de mars, envoyé la facture et les pièces demandées début avril, je ne suis toujours pas remboursé (on est le 9 juin !!!).
Après d'innombrables appels, le vendredi 4 juin on m'infirme par téléphone que mon dossier est complet et que je serais remboursé début de semaine prochaine.
Ce mardi 8 juin : mais de l'Olivier ou l'on me réclame le "bon de livraison de la pièce remplacée". TROIS MOIS après ma déclaration.
C'est mon dernier contrat et celui de mes enfants avec l'Olivier (chat échaudé ...)
Cdlt 
</t>
  </si>
  <si>
    <t>gerard-123293</t>
  </si>
  <si>
    <t xml:space="preserve">Direct assurance a augmenté comme ça sans raison particulière mon assurance de 15% unilatéralement .alors que je suis un bon conducteur 50% de bonus pas de sinistrés depuis plusieurs années.ils auraient plutôt dû me faire une remise considérant les enfermements Covid et toutes les restrictions de couvre feu
</t>
  </si>
  <si>
    <t>sevolivan-76679</t>
  </si>
  <si>
    <t>20 ans à la maaf. 5 contrats. 2 réparations de pare-brise en 2017 et 2019. 1 accident léger responsable. Malgré un quarantenaire avec ZERO accident depuis 20 ans. La maaf refuse d'assurer la nouvelle voiture. On croit rêver!!!!!!!!! Mettre des franchises exorbitantes, virer les sociétaires fidèles comme de la .... c'est ignoble! Je compte bien virer tous mes contrats ailleurs! 20 ans de fidélité en fumée avec un appel téléphonique pour nous l annoncer alors qu on allait signer le devis du call center!!!!! En dessous de tout la maaf!</t>
  </si>
  <si>
    <t>virginie-p-133211</t>
  </si>
  <si>
    <t>Je suis ravie de cette offre, j'achète direct. Je recommande.. VIvement fin octobre.. Merci Direct Assurance. J'y étais il y a un an et je regrette d'être partie</t>
  </si>
  <si>
    <t>sergio-97915</t>
  </si>
  <si>
    <t>1er :  véhicule Nissan :J.ai transféré l’assurance du Nissan sur une jeep que je venais d’acheter puis j’ai voulu réassurer le Nissan on m’a répondu « impossible » assuré chez direct assurance depuis des années. J’ai du refaire un dossier tous risques ( comme l’ancien)accepté puis 6 mois plus tard modifier sans mon accord . J’ai eu un problème de radiateur pendant la canicule et un litige avec le garagiste et ils m’ont envoyé chez « Que choisir ? » on ne peut rien pour vous....
J’ai mis le dossier entre les mains d’un avocat qui m’a déclaré n’avoir aucune réponse de votre part ( a plusieurs reprises). Ma voiture n’est toujours pas réparée..1 an...
 2ème : habitation : pendant 6 mois vous m’avez débité deux contrats d’assurance avant que je m’en aperçoive 
Cela fait beaucoup. Mon avocat cherchant toujours à vous joindre j.. j’attends pour changer de fournisseur.</t>
  </si>
  <si>
    <t>habibou-d-130039</t>
  </si>
  <si>
    <t>Je suis satisfait du service aujourd'hui,  je viens juste de m'assurer donc je ne peux pas dire plus, le futur nous dira. Si les engagements sont respectés bien sûr que je serais le plus satisfait</t>
  </si>
  <si>
    <t>papyrol-88092</t>
  </si>
  <si>
    <t>Tremblement de Terre à Montélimar,dans la Drome, quatre mois après toujours aucun remboursement pour un sinistre inférieur à 3000 euros. je vais donc changer d'assureur rapidement</t>
  </si>
  <si>
    <t>giovanni-c-129190</t>
  </si>
  <si>
    <t>Impeccable...
cette assurance correspond à mes attentes.
elle pratique des prix attractifs.
je fais pour le même usage 70% d'économie.
En espérant ne jamais avoir a m'en servir.</t>
  </si>
  <si>
    <t>armand-b-126356</t>
  </si>
  <si>
    <t>Je suis satisfait du service proposé , les prix me conviennent parfaitement par rapport à mon ancien assureur. Je recommanderais Direct assurance à mes amis qui seront dans le besoin.</t>
  </si>
  <si>
    <t>dl11-90145</t>
  </si>
  <si>
    <t xml:space="preserve">Je suis assuré depuis de nombreuses années à la mutuelle des motards. 
En ce moment pour 4 motos. 
Je dois en acheter une cinquième cette semaine et personne ne me répond,  ni ne me rappelle, ni au téléphone ni par mail.
Je vais être obligé de souscrire un contrat auprès d'une autre assurance. 
Car les autres assurance répondent elles ! 
C'est lamentable, je suis tellement déçu par cette mutuelle en laquelle je croyais. </t>
  </si>
  <si>
    <t>jean-pierre--l-122770</t>
  </si>
  <si>
    <t>Je suis satisfait des prestations.
Jai un dégât des eaux  à déclarer .
je vais pouvoir juger de la qualité du suivit de ce dossier ..Cela  sera déterminant  pour mon avis définitif.
Bien cordialement .</t>
  </si>
  <si>
    <t>apolo202030-78316</t>
  </si>
  <si>
    <t>Sans commentaire, l assurance  doit être  au service  des clients et non de les piégés  en choisissant l option qui convient à  l assurance. L opinion de client sa compte aussi chose que DA ignore.</t>
  </si>
  <si>
    <t>johnsl-64274</t>
  </si>
  <si>
    <t>Bonjour,
Accident non responsable depuis 18 Mai et nous sommes 29 Mais, j'attends toujours le passage de leur expert, il devrait passer hier, j'ai bloqué la journée et y a rien, personne ne passe... je suis au chômage technique depuis le 18 Mai...Pas de nouvelles rien...J'essaye d'appeler je tombe sur une messagerie " nos bureaux sont exceptionnellement fermés ", je vais bientôt perdre mes clients, mon travail....Je ne sais plus quoi faire...</t>
  </si>
  <si>
    <t>cbp1-103054</t>
  </si>
  <si>
    <t>attention, assurance pas de suivi d'un sinistre depuis le 01/06/2019, des questions sans réponses, très difficile d'avoir un interlocuteur, robot vocal, bref assurance fantome et pourtant 40 années de cotisations</t>
  </si>
  <si>
    <t>potelle-l-117147</t>
  </si>
  <si>
    <t>Rapidité et surtout très bonne disponibilité. Je suis contente d’avoir une couverture tout risque pour ma première voiture à un prix pas trop élevé comparé aux autres assurances.</t>
  </si>
  <si>
    <t>dilantheo74-52356</t>
  </si>
  <si>
    <t>bonjour;suite a probleme de sante j ai du passer dans les mains de differents specialiste pour que le diagnostic couperet tombe!!MYOPATHIE avec le risque de finir en fauteuil roulant!!mise en invalidite par la cpam reconnu par la MDPH.J ai fait ma declaration aupres de la cardiff qui suite a la visite d un medecin 'expert" m annonce par courrier de la non prise en charge de cet invalidite et de l arret des paiements au 1er mars!!Donc quel interet de prendre une assurance invalidite si les organismes nationaux,les medecins;les specialistes la reconnaissent mais pas cette assurance!!</t>
  </si>
  <si>
    <t>ctf67-66089</t>
  </si>
  <si>
    <t xml:space="preserve">Après plus de 5 ans je n'ai jamais rencontré le moindre problèmes. Les remboursements sont assez rapides, de plus la possibilité d'envoyer les factures, ordonnance et feuille de soins par internet accélère la procédure de prise en charge.
Toutes les amis que j'ai parrainé sont totalement satisfait.
Bien entendu avant la souscription il convient de lire le contrat et surtout d'adapter celui ci a vos besoins car plusieurs niveaux de couverture sont disponibles.
</t>
  </si>
  <si>
    <t>martine-113470</t>
  </si>
  <si>
    <t>Ça fait 4 mois que nous attendons notre d'indemnisations, suite à un incident d une tierce personne qui est rentré dans notre mur d'habitation nôtre habitation est éventré, la Matmut Ne nous soutien absolument pas, je vous conseille d'éviter absolument cet assureur, car la Matmut elle n'assure pas du tout...</t>
  </si>
  <si>
    <t>cdric69170-67740</t>
  </si>
  <si>
    <t>Ballade téléphonique réponses vagues et sans interet questions sans cesse répétées à croire qu il travaille sur papier.Ils m envoient un Courrier daté sur 24 juillet posté le 04 octobre</t>
  </si>
  <si>
    <t>dupre-j-117684</t>
  </si>
  <si>
    <t>Prix et service au top en espérant que cela va durer dans le temps très bon accueil téléphonique et le rendez-vous à l’heure cela devient de plus en plus rare surtout ne changez rien</t>
  </si>
  <si>
    <t>sussan-f-134769</t>
  </si>
  <si>
    <t>Le prix m'a convenu pour un jeune conducteur.
Il est par contre excessif si l'on rajoute un conducteur secondaire.
Le service téléphonique est plutôt assez rapide à répondre.</t>
  </si>
  <si>
    <t xml:space="preserve">La pire mutuelle.
Assurée via un contrat collectif, 30 euros prélevé tous les mois sur ma fiche de paie et l'employeur donne aussi 30 euros. Service client inexistant, difficile à joindre au téléphone, espace personnel en ligne très mal fait et bordélique, énormément de délai pour les remboursement cela fait plus de 2 mois que j'attends un remboursement pour des lunettes.
Dernière chose, ils ont radié mon contrat le 31 janvier je l'ai su début Mars suite à une rupture conventionnelle amies que j'avais le droit à la portabilité. À fuir la Mgen !! </t>
  </si>
  <si>
    <t>vincent-b-133543</t>
  </si>
  <si>
    <t>Bonjour, vos prix satisfaisants, mais je n'ai pas plus d'info sur le service pour le moment, car je viens juste de prendre une assurance auto.
Bonne soirée</t>
  </si>
  <si>
    <t>jacques-p-105569</t>
  </si>
  <si>
    <t>Simple et pratique.... mais ça se complique en cas de sinistre: le personnel n'est pas qualifié et les discussions s'eternisent. L'expression "nous avoir à l'usure" prend tout son sens, et il faut batailler ferme.
Mais peut-être qu'on en a toujours pour son argent : pas cher = mauvais service après vebte!</t>
  </si>
  <si>
    <t>celine--n-124446</t>
  </si>
  <si>
    <t>Je suis Satisfaite du service et des choix proposés. C'est Rapide, efficace et simple, nous savons ce à quoi nous souscrivons avec clareté. Rien à redire</t>
  </si>
  <si>
    <t>jqev-99458</t>
  </si>
  <si>
    <t>5 ans que j'essaye d'annuler le prelemevement de mon assurance pret qui n'est plus en cours. Aucun retour malgré l'envoi des documents demandé. C'est désolant.</t>
  </si>
  <si>
    <t>didier76160-65801</t>
  </si>
  <si>
    <t>appel d'offre intéressant pour vous appâter la première année...puis hausse de 14 % la première année !!! sur 5 ans de cotisation, hausse de 26 % sans aucune information , ni explication !!! sans aucune modification de mon contrat de base, ni sinistre !!!  je pense sérieusement m'être fait avoir...à faire suivre à vos contacts</t>
  </si>
  <si>
    <t>jplecatcheur-62383</t>
  </si>
  <si>
    <t>trés bon contact  sérieux service client ,compétent  toujours de bons conseils avenant et courtoit</t>
  </si>
  <si>
    <t>jmb2paris-81057</t>
  </si>
  <si>
    <t>impossible de résilier, obliger de faire appel à un médiateur,</t>
  </si>
  <si>
    <t>mike-104292</t>
  </si>
  <si>
    <t xml:space="preserve">Interlocutrice charmante, très à l'écoute de ma demande, la solutionne très rapidement avec une réponse qui me convient.
Donc rien à dire, c'est parfait;
D'ailleurs cela fait 48 ans que je suis adhérent, c'est dire si je suis satisfait !!!  </t>
  </si>
  <si>
    <t>enpanne-57180</t>
  </si>
  <si>
    <t>A éviter 
On vous dit ce que vous voulez entendre et on clôture l'appel. Mais personne ne gère votre dossier et il est très difficile de faire avancer les choses.
L'assistance a mis 15 jours à livrer mon véhicule dans un garage agréé. C'est moi qui ai du gérer.
Suite à un sinistre non responsable qui date du 17 aout, ma voiture est toujours en attente de validation par l'expert qui propose des pièces d'occasion sur un véhicule qui cote 10 K ...
Personne ne s'affole d'un dossier qui traine et on ne vous rappelle jamais. 
En cas de sinistre prévoyez beaucoup de café, et ayez un forfait téléphonique illimité parce que vous êtes seul face à des gens et des process qui vous baladent.</t>
  </si>
  <si>
    <t>canaguier-s-112845</t>
  </si>
  <si>
    <t>JE SUIS SATISFAIT DU SERVICE AINSI QUE DES DEVIS FOURNIS. REPONSE RAPIDE ET EXPLICATIONS CLAIRES. LES TARIFS SONT TRES CORRECTS, TRANSACTION RAPIDE ET EFFICACE</t>
  </si>
  <si>
    <t>gau-c-127065</t>
  </si>
  <si>
    <t>A cause d'une simple erreur de photocopie de permis de conduire, je suis passé de 800 euros à 1300 euros de cotisation annuelle...sans pouvoir argumenter. Affligeant.</t>
  </si>
  <si>
    <t>victorio-87171</t>
  </si>
  <si>
    <t>Depuis 23 ans chez courtier providency à Lyon et toujours que des bonnes expériences. Une équipe dynamique, sympathique et compétente!</t>
  </si>
  <si>
    <t>ophe--112422</t>
  </si>
  <si>
    <t xml:space="preserve">En arrêt depuis le mois de juillet 2020, je n’ai toujours rien perçu en complément de salaire. 
Mon employeur ne me répond pas concernant ma prévoyance. Que faire? </t>
  </si>
  <si>
    <t>patrice-v-128992</t>
  </si>
  <si>
    <t>Prix attractif, simple et rapide.
J'en ferai la promotion autour de moi dans la mesure ou ce qui prévu se confirme. J'espère qu'à l'usage je n'aurai pas à regreter mon choix.</t>
  </si>
  <si>
    <t>jacqueline-b-117119</t>
  </si>
  <si>
    <t>pourrait mieux faire pour les tarifs , pas d informations sur les tarifs ,nous ne sommes jamais au courant si nous pouvons avoir une baisse sur les prix</t>
  </si>
  <si>
    <t>21 juin 2018 suite à une expérience en juin 2018</t>
  </si>
  <si>
    <t>sandy-64956</t>
  </si>
  <si>
    <t>Conseiller très agréable, de bon conseils et un bon service</t>
  </si>
  <si>
    <t>04 juin 2017 suite à une expérience en juin 2017</t>
  </si>
  <si>
    <t>darne-55129</t>
  </si>
  <si>
    <t>La Macif est incapable (et le mot est faible) de fournir une attestation d'assurance au nom de mon épouse alors que nous sommes mariés et assurer tous les deux sur les contrats habitation et véhicules.</t>
  </si>
  <si>
    <t>syl-62294</t>
  </si>
  <si>
    <t>Bonjour je suis actuellement en arret maladie depuis juin 2017 j'ai donc demandé si l'assurance prenait en charge les mensualités de mon emprunt il mon répondu oui et on envoyé un dossier à faire remplir au médecin que j'ai renvoyé .il devait soit disant gelé les mensualités en attendant leur réponse pendant deux mois mais ce n'a pas été le cas . tout sa pour me donné un avis négatif .beaucoup de papiers et d'énergies pour rien ont est là que pour payé</t>
  </si>
  <si>
    <t>thfontai-64151</t>
  </si>
  <si>
    <t>Érika très professionnelle
Compliqué de pouvoir changer de destinataire</t>
  </si>
  <si>
    <t>raph-77615</t>
  </si>
  <si>
    <t>Service client DEPLORABLE.</t>
  </si>
  <si>
    <t>gianmarco-53403</t>
  </si>
  <si>
    <t>les prix me convienne, et le service est bien assuré, il n'y a rien a dire, bonne assurance, je n'ai pas essayé les services mais je pense que c'est bien et sérieux</t>
  </si>
  <si>
    <t>fieng-d-128379</t>
  </si>
  <si>
    <t xml:space="preserve">Superbe conseillère ! Gentille et aimable, félicitations pour vos équipes prêts à répondre à toute vos question avec une sympathie incroyable ! 
Bonne journée à tous ! </t>
  </si>
  <si>
    <t>anne974-65419</t>
  </si>
  <si>
    <t xml:space="preserve">Exerçant une profession libérale encore cliente chez SwissLife et cliente pendant de nombreuses années les cotisations n’ont fait qu’augmenter fortement d’années en années.
Tout allait bien et SwissLife n’a jamais manqué de me prélever au jour prévu. 
Je payais cher en me pensant bien assurée jusqu’au jour ou suite à un événement traumatisant j’ai fait une dépression nerveuse m’empêchant d’exercer la profession que j’aime mais qui est aussi très  éprouvante physiquement et moralement pendant environs 3 mois.
Mon sentiment : SwissLife a tout fait pour essayer de ne pas m’indemniser. 
Pour finalement obtenir les indemnités auxquelles j’avais droit, il a fallu de très nombreux mails, courriers et appels téléphoniques épuisants dans mon état de fatigue physique et morale.
Baladée de service en service, Il m’aura finalement était obligée de m’adresser à un conseiller juridique ainsi qu’au médiateur des assurances pour y arriver. Sans soutien extérieur je n’y serai certainement jamais parvenue.
Aujourd’hui mes contrats sont encore en cours mais j’ai pris les devants pour les résilier bien avant leurs échéances.
Un employé de SwissLife s’est excusé par téléphone en reconnaissant de nombreux disfonctionnements mais n’a jamais voulu le faire par courrier comme je le lui avais demandé.
Un seul conseil : ne gaspillez plus votre argent, oubliez SwissLife et si vous êtes encore sous contrat, fuyez dès que possible.
</t>
  </si>
  <si>
    <t>matheo-g-116534</t>
  </si>
  <si>
    <t>Service à l'écoute, les professionnels à disposition sont compétents et très professionnels et les prix attractifs ! Je recommande fortement, la facilitation d'assurance est facile est intuitive. Super.</t>
  </si>
  <si>
    <t>vanessa--v-134797</t>
  </si>
  <si>
    <t>Satisfait ça prend 5 minutes et assurance la moins cher que j'ai trouvé pour un jeune chauffeur.  Toutes les autres assurances était au double du prix que j'ai ici pour mon contrat</t>
  </si>
  <si>
    <t>nicou-60726</t>
  </si>
  <si>
    <t xml:space="preserve">Lors de mon dernier devis d'optique de septembre, le remboursement est practiquement de moitié par rapport au remboursement de mes anciennes lunettes, je demande des explications au conseiller de Génération, qui me dit il vous faut  appeler la plateforme qui gère les remboursements, et quand j'arrive enfin à les avoir je leur explique que je n'ai pas changé de tranche, que chaque année je paye plus cher, pourquoi je suis si peu remboursé, la personne me repond que je dois appelé Génération pour qu'il voit avec mon contrat, car je n'ai pas choisi un opticien partenaire, du coup elle peut pas me renseigner, je rappelle Génération mais entre temps les bureaux ont fermé.
Je vous prie de croire que demain matin, je les rappelle et si je n'arrive pas à me renseigner convenablement, dans la foulée, je chercherai une autre mutuelle.
</t>
  </si>
  <si>
    <t>claude-r-112950</t>
  </si>
  <si>
    <t>pour l'instant tout va bien! pas de difficulté particulier
l'enquête est beaucoup trop longue trop de demande d'information alors que nous sommes sur notre espace.</t>
  </si>
  <si>
    <t>ktudi-105114</t>
  </si>
  <si>
    <t>Un très grand merci à Pacifia pour nous avoir aider dans les différentes démarches suite  un dégât des eaux. De la prise en charge jusqu'à la des travaux.</t>
  </si>
  <si>
    <t>david95530-61366</t>
  </si>
  <si>
    <t xml:space="preserve">Bonjour,
Suite aux intempéries, j'ai du prolonger mes vacances d'une journée.
J'ai rencontré sur mon lieu de vacances une personne assuré à la Macif dans la même situation.
Elle m'a informé que la nuit supplémentaire était prise en charge par la MACIF dans le cadre de l'assistance.
J'ai donc voulu profiter de ce remboursement sauf que la personne en ligne a refusé la prise en charge, peut être préfère t'il prendre en charge un accident ?
La MACIF pratique donc une politique à la carte .
Client depuis plus de 15ans et sans sinistre depuis bien longtemps... , je n'oublierais pas ce point de détail pour ma prochaine échéance au mois d'avril.
Encore une assurance qui vous assure qu'en tout va bien. ah oui le montant de la prolongation 86€ de mon séjour , ma cotisation annuel est de +1200€
</t>
  </si>
  <si>
    <t>chrisrib-116518</t>
  </si>
  <si>
    <t>Bonjour, assurance à fuir absolument. 2 ans pour avoir un retour de leur part suite à un accident, 2 ans pendant lequel mon véhicule a été immobilisé tout en continuant à payer mes cotisations. Le service client est nul, personnes n'est capable d'apporter des réponses clairs, c'est une tanné pour les avoir au téléphone, ils sont juste là pour encaisser les cotisations pour Zéro service. 
Privilégié n'importe quelle autre assurance, cela ne pourra pas être pire</t>
  </si>
  <si>
    <t>miranda-l-112407</t>
  </si>
  <si>
    <t xml:space="preserve">je suis satisfait du service 
le prix est correct
le service clients est bon à l'écoute des assurés 
néanmoins une application sur mobile serrait un gros plus  </t>
  </si>
  <si>
    <t>kirgu-71982</t>
  </si>
  <si>
    <t>Fuir cette assurance, je les ai quitté des que j'ai pu au bout d'un an!
Heureusement je n'ai pas eu de sinistre, je ne sais pas ce qui se serait passé.
Je n'ai pas reçu ma carte verte alors que j'ai réglé ma prime annuelle, j'attends pour le remboursement car je les ai résiliés.
Le lien internet est inopérant, le service téléphonique, cher, a pour mission de vous prendre un maximum d'argent et pas de résoudre les problèmes.</t>
  </si>
  <si>
    <t xml:space="preserve">Je suis non résident (adresse fiscale en Allemagne). 
MutaVie m'a dit qu'il ne pouvait plus prélever mon compte à la BNP Paribas en France et de verser des fonds sur leur compte à la Société Générale, c'est ce que j'ai fait le 25 avril 2021 en mentionnant mon compte livret vie.
Pour ce versement de 50€ de mon compte en Allemagne ils m'ont exigé un Rib. Ce document n'existe ni en Allemagne ni en Espagne où pour tous les prélèvements il suffit d'adresser son Iban et son BIC. J'ai adressé la lettre d'ouverture du compte Allemand mentionnant ses informations mais cela ne leur paraît pas suffisant.
Depuis le 30 avril j'ai eu deux personnes de Mutavie au téléphone et je leur ai adressé les multiples mails dont je vous adresse copie du dernier.
Les 50€ ne sont à ce jour ni versés sur sur mon livret vie ni retournés. Par ailleurs,  depuis le 30 avril je n'ai reçu aucune réponse à mes courriels ou les accusés réception mentionnent "réponse dans les deux jours ouvrés".
Et dire que cette assurance vie à reçu la récompense meilleur service client pour 2021 : une aberration ....
" À l'attention de Monsieur Sebastien B.
 Malgré notre entretien téléphonique du 30 avril 2021 et à mes deux courriels par l'espace client dont j'ai reçu trois confirmations je n'ai pas eu de nouvelles de Mutavie. Je vous demande donc : 1)de me retourner les 50 € sur mon compte Allemand dont vous avez les coordonnées 2) de mettre en place les prélèvements sur mon compte BNP Paribas pour de futurs versement . J'espère enfin d'avoir de vos nouvelles. Cordialement, Michel U."
</t>
  </si>
  <si>
    <t>neigenmars-79430</t>
  </si>
  <si>
    <t>Concernant MAIF : 
Je vais changer car c'est plus cher que ailleurs, matmut par exemple, pour les mêmes garantis. 
Et je ne suis pas d accord pour une mise en demeure immédiate pour un petit retard ( oubli) de paiement de la cotisation annuelle, en plus il y a des frais qui s'ajoutent. Quand je vous combien de temps ils mettent à rembourser, est ce que le client delande des frais dus aux préjudices de retard de remboursement ???!!</t>
  </si>
  <si>
    <t>philippe-m-124649</t>
  </si>
  <si>
    <t>Très rapide et adaptée !
Je conseille cette assurance aussi pour le prix et les garanties. 
Facile d'accès, le site est ergonomique et pratique. A voir...</t>
  </si>
  <si>
    <t>Après avoir accepté le devis, payé d'avance une somme rondelette, l'assurance se permet d'augmenter ma cotisation sous prétexte d'un accident ou je n'étais pas en tort !
Fuyez cette assurance indigne de confiance.</t>
  </si>
  <si>
    <t>pauline2015-85702</t>
  </si>
  <si>
    <t>Comme tous les autres, en attente du versement des fonds suite au décès de mon papa, aucune nouvelle. Personne ne répond au service succession, et l'accueil oscille entre personnes nous prenant de haut ou celles qui ne savent pas. A fuir, nos proches doivent se retourner dans leur tombe... Il est grand temps que les autorités s'en mêlent car c'est lamentable. De mon côté je réclame les intérêts de retard et espère que mon recommandé aura au moins un impact car en attendant les mails restent sans réponse et je me retrouve à payer des frais seule.</t>
  </si>
  <si>
    <t>jean-pierre--t-136880</t>
  </si>
  <si>
    <t xml:space="preserve">Je suis satisfait du service et de la qualité de vos prestations, qui sont toutes très intéressantes et attractives.
Les propositions sont bonnes et complètes. Les explications sont très claires et simples. </t>
  </si>
  <si>
    <t>rudy-c-124254</t>
  </si>
  <si>
    <t>Je suis satisfait du service, réponse rapide au téléphone et réponse adaptée aux problématiques posées.
Les démarches à effectuer après mon appel ont été bien expliquées.</t>
  </si>
  <si>
    <t>nordine-55671</t>
  </si>
  <si>
    <t>Assureur qui a construit sa réputation sur le militantisme. Mais tout cela n'est que de la com pour la conquête de nouveaux clients. Assureur plus cher que la moyenne,  peut réactif, avec des délais de gestion sinistres plus long que la moyenne et avec des refus de prises en charge non motivés. Impossibilité de les joindre au téléphone (au tant prendre un assureur à distance).
Les produits sont dépassés et peu couvrant, et le personnel peu qualifié du fait de la multitude des produits qu'ils ont à gérer (assurances de biens, de personnes, crédits, etc..)</t>
  </si>
  <si>
    <t>frankie-58309</t>
  </si>
  <si>
    <t>Tout va bien si vous ne leur coûtez rien sinon ils cherchent la moindre excuse pour vous radier pour  résultats techniques dégradés et sont alors de parfaite mauvaise foi</t>
  </si>
  <si>
    <t>emery-f-136115</t>
  </si>
  <si>
    <t>Entièrement satisfaite, la personne qui s’est occupé de mon dossier était vraiment à l’écoute de ce que je voulais, elle a su me renseigner par rapport au mail qui était une erreur</t>
  </si>
  <si>
    <t>sama-123467</t>
  </si>
  <si>
    <t>Si vous aimez passer votre temps à écouter la musique d’attente téléphonique c’est la bonne assurance! Ça fait deux mois que j’attends le virement de mon indemnisation, à chaque fois que j’appelle (2/3 fois par semaine) j’en ai pour minimum 20min d’attente et peu importe le conseiller qui me répondra, il regardera mon affaire et me diras qu’il doit l’étudier et me rappeler. Sur 11 conseillés aucun ne m’a rappelé. Il y en a même qui ne prennent pas la peine de se casser la tête, il me mettent en attente et au bout de quelques minutes raccrochent! C’est la pire de toutes les assurances que j’ai connus et sûrement la pire de tous ceux qui existent! Si vous n’y êtes pas encore client, FUEZ!</t>
  </si>
  <si>
    <t>peggy-l-133956</t>
  </si>
  <si>
    <t>je suis satisfaite du service, les prix sont intéressants je suis satisfaite du service, les prix sont intéressants je suis satisfaite du service, les prix sont intéressants</t>
  </si>
  <si>
    <t>23 juillet 2018 suite à une expérience en juillet 2018</t>
  </si>
  <si>
    <t>gmm-65709</t>
  </si>
  <si>
    <t>Assuré pendant 15 ans chez Euro-Assurance (sans aucun accident) pour me rendre compte que leur tarif n'a fait augmenter malgré l'âge de ma moto et mon bonus et subir les pires difficultés pour résilier (mais non monsieur nous n'avons pas reçu votre résiliation, mais non ce n'est pas la bonne adresse, etc.). A fuir.</t>
  </si>
  <si>
    <t>saifsb-81349</t>
  </si>
  <si>
    <t>Je vous conseille d'éviter cette mutuelle, cela fait des semaines que j'envoi des document j'appelle par téléphone, parfois le conseiller promet de rappeler et  à chaque fois il me demande des document que j'ai déjà envoyés... il m'ont mis dans une grosse galère car des traitements de 1700 euros bouffe tout le salaire et je continue à galérer... Bref BRAVO Harmonie!</t>
  </si>
  <si>
    <t>syncers-69871</t>
  </si>
  <si>
    <t>Le prix de l'assurance augmente tous les ans alors que la voiture veillit !!!!!!!!!!!!!!!!!!!!!!!!!!!!!!!!!!!!!!!!!!!!!!!!!!</t>
  </si>
  <si>
    <t>emanciot-46966</t>
  </si>
  <si>
    <t>Bonjour 
Je ne recommande pas cette assurance, qui sous traite à une autre société en cas de sinistre pour gérer le dossier =&gt; document demandé en double, complexité de procédure , renvoie de balle entre Macif et sous traitant (Créativ'sud)
Le pire , une fois qu'il  se décide de vous rembourser , plus de 8 jours entre le virement et la réception de votre remboursement.
Je déconseille fortement cette mutuelle mal gérée par la politique des responsables
Merci pour votre écoute</t>
  </si>
  <si>
    <t>lemanlili-70467</t>
  </si>
  <si>
    <t>A la suite d'une augmentation de tarif injustifiée,j'ai voulu résilier Santiane.A ma grande surprise je constate que cette société fait les plus grandes difficultés pour accepter la résiliation.Surtout ne vous laissez pas piéger et prenez la fuite quand il est encore temps!!!</t>
  </si>
  <si>
    <t>bibou-133128</t>
  </si>
  <si>
    <t xml:space="preserve">Prise dans les inondations, torrent d'eau et déluge de ce mardi 14 septembre 2021 dans le Gard, un véhicule avec des etais a déferlé venant de la gauche sur mon arrière droite, touchant au passage ma capote (en haut, à droite) avec ses etais, pour aller se planter dans le décor. Je téléphone à Direct Assurance pour leur signaler cet événement après m'être apercue que le bruit sourd du choc, correspondait à une trace sur ma capote, faisant se désolidariser la lunette arrière de cette capote... Réponse inacceptable : "c'est un dommage tous accidents" et non pris en compte en catastrophe naturelle ! La franchise n'est évidemment absolument pas la même, et c'est scandaleux. Je vais donc les mettre au tribunal. </t>
  </si>
  <si>
    <t>copis-81695</t>
  </si>
  <si>
    <t>Nous sommes à Matmut, agence de Vesoul, nous sommes très satisfaits du service client. Toujours bien renseignés et conseillés.</t>
  </si>
  <si>
    <t>karim-o-127231</t>
  </si>
  <si>
    <t>A voir je débute juste à voir comment cela se passe si les prix restent fixe ou si il y aura évolution dessus surtout voir si les assurances sont vraiment aussi bien que se qu’on lis</t>
  </si>
  <si>
    <t>florence-o-115429</t>
  </si>
  <si>
    <t>INSATISFAITE SUR LE FAIT QUE JE PAIE UNE OPTION "PACK SERENITE" TOUS LES MOIS MAIS QUI OBLIGE A CHOISIR UN DE VOS GARAGES EN CAS DE REPARATIONS , OR POUR CE QUI EST DE LA CARROSSERIE JE NE L EMMENE QUE CHEZ MON CONCESSIONNAIRE ... DU COUP JE NE BENEFICIE PAS DU VEHICULE DE PRET LIVRE CHEZ MOI PAR VOS SOINS ... DOMMAGE</t>
  </si>
  <si>
    <t>afifa-136720</t>
  </si>
  <si>
    <t>Mon mari était praticien hospitalier il a contracté l’appa pour être mieux remboursé et aussi pour les promesses de sécurité…..finalement après son décès prématurément et en suivant son conseil j’ai continué avec eux mais les règles ont changé,pour tout ce qui était remboursé ne l’est plus .sachant que je paye 230€par mois pour mes deux enfants et moi ,je suis déçu,comme si la perte d’un époux ne suffit pas il faut aussi faire face a des problèmes de ce genre</t>
  </si>
  <si>
    <t>abdessamad-t-107043</t>
  </si>
  <si>
    <t>satisfait sauf quand il y a augmentation des tarifs.les tarifs restent quand même bas et accessible .je suis dans l'ensemble satisfaite des prix et du service.</t>
  </si>
  <si>
    <t>gilles-e-131477</t>
  </si>
  <si>
    <t>Satisfaction de votre assurance et de votre service site Web qui est facile à utiliser merci encore dans l'attente je vous prie de recevoir l'expression de mes salutations cordialement</t>
  </si>
  <si>
    <t>christopher-91249</t>
  </si>
  <si>
    <t>DEVIS FACILE A CREER MAIS JE NE SUIS PAS SATISFAIT DU PRIX, d'autre assureur son plus compétitif au niveau de ce devis. Je suis encore hésitant à valider ma demande</t>
  </si>
  <si>
    <t>14 avril 2017 suite à une expérience en avril 2017</t>
  </si>
  <si>
    <t>tom113-54080</t>
  </si>
  <si>
    <t>A ÉVITER surtout ne vous assurez pas chez active assurance mieux vaut payer un peu plus cher ailleurs et être tranquille.J y suis depuis 2 mois et malgré des relances téléphonique je n ai toujours pas reçu ma carte verte je suis donc en infraction INADMISSIBLE ...Deuxièmement ce sont eux qui on résilier mon ancienne assurance et bien j aurai du le faire moi même ils se sont  trompé sur la date et j ai du le premier mois payer deux assurance l ancienne et active.....On se demande vraiment avec eux si on sera pris en charge correctement et sans problème si il m arrivais  d avoir un sinistre...Lors de mes appels je suis tombé quelquefois sur des personnes qui comprenais a peine le français j étais  obligé d épeler ce que je disais INCROYABLE MAIS VRAI.....Je REGRETTE vraiment de m être assuré chez eux et maintenant je vais faire tout pour partir soit en attendant patiemment que une année s écoule en priant de n avoir aucun sinistre ou j ai envisagé de revendre mon véhicule et d en prendre un autre pour me débarrassé de ce fardeau....Je vous assure que tout ceci est réel et que ce n est en aucun cas de la spéculation.....</t>
  </si>
  <si>
    <t>philou-137464</t>
  </si>
  <si>
    <t>correspondant très sympathique et qualifier, réponse rapide a ma demande de prise en charge de dépassement d honoraire. la personne au téléphone a su me renseigné, et agir en conséquence pour répondre a ma demande rapidement .</t>
  </si>
  <si>
    <t>patpat74-59571</t>
  </si>
  <si>
    <t xml:space="preserve">Ma mère a ete abusée par un courtier pour NEOLIANE. pour être sur que tout passe inapercçu, elle n'a reçu aucun courrier de leur part. dès que nous sommes intervenus ils ont vite resilié le contrat: aveu? ils ne sont pas en mesure de nous fournir les papiers signés par elle, donc pas de preuve et refusent de lui rembourser les cotisations volées. je présice qu'il n'ont jamais effectué un seul remboursement pour elle puisqu'elle n'a jamais changé de mutuelle!!
</t>
  </si>
  <si>
    <t>guy-p-113797</t>
  </si>
  <si>
    <t>Bravo merci pour nous motards toujours à la recherche d’assurance les moins cher et le plus sympathique et surtout les plus compétitives cordialement</t>
  </si>
  <si>
    <t>sergio-98021</t>
  </si>
  <si>
    <t>N'ayant jamais du faire appel à leur service par rapport à une déclaration d'accident, je suis dans l'impossibilité de donner un avis sur le service ,par contre je trouve que leur tarifs sont excessifs.Pour cela j'envisage peu être un service internet.</t>
  </si>
  <si>
    <t>llaura-theany-c-134221</t>
  </si>
  <si>
    <t>Je suis contente pour les services prête !! Je vous recommande !! La  meilleur prix et attention internet pour les suscriptions en ligne ! ! Super ..!</t>
  </si>
  <si>
    <t>karim-f-124849</t>
  </si>
  <si>
    <t>Je suis satisfait du prix et du service client de direct assurance je vous recommande a toute personne commençant une assurance voiture ou de domicile</t>
  </si>
  <si>
    <t>patertone-110059</t>
  </si>
  <si>
    <t>La seule mutuelle (que de nom bien sur) qui augmente sans cesse ces tarifs d'année en année ET même sur du collection (ni soumis à bonus/malus) et qui EN PLUS prétend qu'il y a eu plus de m*o*r*t en 2020, ben voyons sans blague.
J'ajoute que malgré ma résiliation plus d'un mois avant effectuée dans le cadre légal avec papier et compagnie (notez que je les ai même appelé pour être sur que ma demande soit bien valide et sans problème pour personne), je me retrouve débité de l'année à venir, et le remboursement se fera pas avant le début du mois prochain "au mieux" (on est le 12 avril), c'est totalement lamentable et non professionnel, j'ose pas imager si on a un problème important avec ce genre de "mutuelle". J'ajoute qu'il est très compliqué de les joindre selon les périodes. 
Notez aussi que jurimotard et save sont des assurances que vous êtes obliger d'avoir dans votre contrat (notez au détail dans la facturation alors que ce n'est pas une option, je sais même pas si légalement c'est possible) bref du boulot pour que choisir sans aucun doute.</t>
  </si>
  <si>
    <t>herve-76548</t>
  </si>
  <si>
    <t>satisfait des frais de gestion à 0,475% en FG et UC et des frais réduits d'ntrée à 0% en UC dès septembre (si votés à l'AG) et 0,5% en UC... seule crainte : voir trop de collecte en UC qui tuerait le FG. MACSF a fait l'inverse augmenter de 1 à 3% les frais en FG</t>
  </si>
  <si>
    <t>nicolas-m-115932</t>
  </si>
  <si>
    <t>Satisfait du service jusqu'alors mais pas encore finalisé. J'attends
 la mise en place de cette nouvelle assurance emprunteur pour donner un avis définitif.</t>
  </si>
  <si>
    <t>antoine-h-130648</t>
  </si>
  <si>
    <t xml:space="preserve">je suis satisfait du service. Le  prix me convient  
très rapide pour les réponses. avoir par la suite au fur et à mesure des années.
reçu les informations par mail aussitôt la demande faite .
</t>
  </si>
  <si>
    <t>aureliep-49893</t>
  </si>
  <si>
    <t>Harmonie Mutuelle est une catastrophe! 
Je suis salariée depuis octobre 2016, ils ont multiplier les erreurs depuis ce mois-ci.
Ils ont commencé par me mettre sous le même contrat qu'un de mes collègues (comme si nous étions passés ou mariés), résultat nous avons reçu une carte avec nos deux noms inscrits dessus...
Ils ont continué par refuser que l'on prenne des options plus élevées que l'option de base souscrite par notre employeur...
Enfin, ils se prélèvent les cotisations de TOUS les salariés sur mon compte bancaire...
Nous nous battons depuis un mois et demi pour obtenir gain de cause, pour l'instant en vain!
Concernant les garanties, aucun remboursement sur les médecines douces, au plus bas sur l'optique et le dentaire (l'opticien n'arrivait même pas à le croire)...
Si j'avais pu mettre 0/5 je l'aurais fait!
A FUIR !!!!!!!!</t>
  </si>
  <si>
    <t>ray-137548</t>
  </si>
  <si>
    <t>La conseillère Widad très professionnelle a su régler ma demande de prise en charge de deux paires de lunettes de loin et de près comme mon contrat mutuelle le stipulait auprès de viamedis. Cette plate forme ayant traité la  prise en charge demandé par mon opticien en me remboursent que sur la base d'une paire seulement. Je l'a remercie de sa disponibilité et de sa gentillesse cela me conforte sur la note a donner à ma mutuelle</t>
  </si>
  <si>
    <t>duparcat-77881</t>
  </si>
  <si>
    <t>Merci à Caroline qui a pris le temps de traiter mes différents problèmes suite à l'ancienne mutuelle qui n'a pas fait son travail</t>
  </si>
  <si>
    <t>loledu11-78052</t>
  </si>
  <si>
    <t xml:space="preserve">accident non responsable mais avec tiers non identifié  résultat vous payez 800€ de franchise 
je fais annuler ma déclaration de sinistre et demande que soit pris en charge le changement du feu diurne car j ai pris l extension de bris de glace avec franchise 129€ quand même 
réponse pas possible sa fait parti du sinistre que nous ne prenons pas en charge
résultat vous payer pour n avoir aucune garantie </t>
  </si>
  <si>
    <t>martyson-127580</t>
  </si>
  <si>
    <t>Malheureusement, la mutuelle Mercer est obligatoire pour moi, parce que c'est la mutuelle d'entreprise où je travaille (du coup j'ai des doutes si choisir cette entreprise n'était plutôt un erreur mais bon c'est une autre histoire). La première expérience, ils m'ont menti sur l'envoi de ma Carte de Tiers Payant, je n'ai rien reçu (le 5 juillet: Nous vous informons avoir procédé ce jour à l'envoi de votre carte de Tiers payant Mercer.) Je me suis assurée chez une mutuelle de confiance (c'est le plus important pour moi) et je ne vais jamais utiliser les services de Mercer, mais je suis vraiment mécontente de devoir payer 30 euros par mois pour une mutuelle pourrie que je n'utiliserai jamais (et ça depuis mars 2021 à l'infini). Evitez si vous le pouvez!</t>
  </si>
  <si>
    <t>betty-106591</t>
  </si>
  <si>
    <t>Prise Contact facile et clair avec le service client ainsi qu’en suivi de dossier, malgré un peu d’attente téléphonique. Je suis satisfaite dans l’ensemble.</t>
  </si>
  <si>
    <t>gilles-71870</t>
  </si>
  <si>
    <t xml:space="preserve">Experience client horrible. 
Ayant besoin d'une assurance pour un nouveau véhicule, j'ai demandé un devis qui semblait intéressant. 
Cependant le conjoint doit posséder un permis français pour que le véhicule puisse être assuré même si un seul conducteur est inscrit au contrat. Règle stupide. 
Tout se gâte quand le chargé de clientèle réalise que le conjoint n'a pas le dit permis. On passe alors de sourire et amabilité à air froid et dédain avant de raccrocher rapidement. Aussi incroyable qu'intolérable.
</t>
  </si>
  <si>
    <t>brundille-105319</t>
  </si>
  <si>
    <t>Certaines prestations ne sont pas prises en charge intégralement même a un niveau élevé de contrat.
Mais les options proposées dans les contrats sont satisfaisantes et permettent une couverture correcte.</t>
  </si>
  <si>
    <t>ahlem-94331</t>
  </si>
  <si>
    <t>Je suis satisfaite  Je suis satisfaite   Je suis satisfaite Je suis satisfaite Je suis satisfaite Je suis satisfaite Je suis satisfaite Je suis satisfaite</t>
  </si>
  <si>
    <t xml:space="preserve">Très bon accueil téléphonique et disponible pour répondre à vos questions.
Vous conseille bien lors de la prise de contact.
Les tarifs pour ce contrat sont accessible et c'est une entreprise sérieuse (j'ai déjà été cliente chez Groupama lorsque j'étais étudiante et j'en ai gardé de bons souvenirs). </t>
  </si>
  <si>
    <t>guimont-n-139132</t>
  </si>
  <si>
    <t xml:space="preserve">Service efficace à fois en ligne et par téléphone pour la mise en place du contrat. 
Tarif abordable pour un jeune permis. Je recommande cette assurance 
</t>
  </si>
  <si>
    <t>pierre-103662</t>
  </si>
  <si>
    <t>Initialement client d’Amaguiz, je suis passé chez Groupama lorsque ces derniers ont décidé de réintégrer leur filiale.
J’ai trouvé que la transition n’avait pas été très bien gérée et j’ai clairement perdu en qualité de service (appli et site pas terrible).
Surtout, j’ai été victime d’un dégât des eaux en mai 2020... qui n’a toujours pas été réglé à ce jour (février 2021).
Ok nous étions en période Covid mais la déclaration a été fastidieuse, j’ai dû envoyer 2 fois les pièces justificatives et les équipes de Groupama n’ont absolument pas été réactives.
Je ne compte plus le nombre d’interlocuteurs différents que j’ai pu avoir sur mon dossier (&gt; 10), tous découvrant mon cas à chaque fois et me promettant de faire le nécessaire...
Je peux comparer avec la gestion d’un sinistre équivalent que j’avais eu à l’époque avec Amaguiz et j’ai clairement perdu en qualité de service avec cette fusion.
Après 7 ans chez Amaguiz j’envisage donc de quitter Groupama sans aucun regret dans les prochains mois, et ne recommanderais pas cette assurance comme j’ai pu le faire pour Amaguiz.</t>
  </si>
  <si>
    <t>marconot-m-107710</t>
  </si>
  <si>
    <t>AMABILITÉ ,PROFESSIONNALISME ET DISPONIBILITÉ DE LA PERSONNE QUI M'A FAIT SOUSCRIRE PAR TÉLÉPHONE</t>
  </si>
  <si>
    <t>decu68-62941</t>
  </si>
  <si>
    <t>Je suis dégoûté mutuelle nul temps d'attente extraordinaire à 15 centimes la minutes foutages de gueule par contre pour le prélèvement mensuel aucun  soucis super pros je regrette mon ancienne mutuelle</t>
  </si>
  <si>
    <t>29 janvier 2020 suite à une expérience en janvier 2020</t>
  </si>
  <si>
    <t>essia-86472</t>
  </si>
  <si>
    <t>Une étoile est c'est beaucoup, depuis 2 ans je suis toujours pas remboursée ils n'arrivent pas à régler le problème avec le serrurier qui a refusé la traçabilité de sa comptabilité.</t>
  </si>
  <si>
    <t>jean-maec-d-105921</t>
  </si>
  <si>
    <t>Vous augmentez chaque année entre 5 et 10 pour cent vos tarifs. Je pense que les clients habituels paient pour les nouveaux car la première année est tres avantageuse.</t>
  </si>
  <si>
    <t>svetlana-43231</t>
  </si>
  <si>
    <t>FUYEZ SI VOUS TENEZ A VOTRE SANTÉ MENTALE...
Cela fait des mois que je demande mes remboursements de soins sans succès, après de multitudes appels, mails et courriers. Je n'en peux plus. A chaque fois que j'ai un interlocuteur au téléphone on me raconte n'importe quoi, les discours sont différents en fonction de la personne que j'arrive à avoir au bout du fil ! "On n'a pas reçu votre courrier"/ "On a perdu votre RIB" / "Vous n'avez pas envoyé dans le bon service" / " Il faudrait renvoyer vos documents" / " Il y a eu un problème de télétransmission"...etc J'hallucine totalement.
Je précise, je suis MGEN FILIA et tout est sous traité par le BCAC / B2V : des incompétents de premier choix !
J'étais chez HARMONIE MUTUELLE auparavant et j'en étais contente. Prenez des cours chez eux !</t>
  </si>
  <si>
    <t>pascal-r-113679</t>
  </si>
  <si>
    <t>Satisfait, mais trop compliqué vis à vis de certains autres cites je n'ai rien d'autre à vous signaler que faire autrementcordialement Mr Réaud Pascal 17120 Semussac</t>
  </si>
  <si>
    <t>09 décembre 2018 suite à une expérience en décembre 2018</t>
  </si>
  <si>
    <t>lolo-69253</t>
  </si>
  <si>
    <t>Recherche une assurance capable d'un service client</t>
  </si>
  <si>
    <t>bill-105604</t>
  </si>
  <si>
    <t>GMF habitation:  peu de conseil l'assuré, très cher au regard du montant des dédommagements mobiliers en cas de sinistre, un suivi quasi inexistant, je me recommande pas</t>
  </si>
  <si>
    <t>cm-109328</t>
  </si>
  <si>
    <t>Echange très satisfaisant, Lamia fut accueillante et à l'écoute ! Les conseillers de clientèle sont très appréciables, ne pas hésiter à les contacter par téléphone.</t>
  </si>
  <si>
    <t>flo-93152</t>
  </si>
  <si>
    <t>NULS</t>
  </si>
  <si>
    <t>sochin-135422</t>
  </si>
  <si>
    <t>Merci à Larbi pour son professionnalisme et la clarté de ses explications, sans oublier sa courtoisie. J'ai plusieurs contrats et je suis satisfait de Santiane.</t>
  </si>
  <si>
    <t>jean-michel-r-107464</t>
  </si>
  <si>
    <t>Énorme augmentation hors que nous sommes en période de COVID et que les voitures n'ont pas roulé.  Les autres assurances font des gestes !!!! Très déçu</t>
  </si>
  <si>
    <t>julesferry-88329</t>
  </si>
  <si>
    <t>J'ai voulu assurer une maison. Une conseillère charmante m'avait soumis un devis. Mais quand j'ai rappelé pour souscrire, patatras : suis tombé sur "Jérôme" et REFUS  car la maison a été acquise en viager (il y aurait un "problème" de responsabilité civile !). Or la personne qui occupait est en Ehpad n'entre plus  dans l'équation puisqu'elle est partie (on a les clés, on y viendra de temps en temps : il faut bien assurer !). On m'a proposé un simple "propriétaire non-occupant" qui ne correspond pas à la situation. C'était pourtant tout simple : assurance résidence secondaire (achetée en viager ou non !). J'ai eu affaire à un mur.</t>
  </si>
  <si>
    <t>sacha-96405</t>
  </si>
  <si>
    <t>assure chez eux pour mon chien depuis octobre 2019 je pars vite de chez eux.beaucoup trop de probleme avec remboursement  exemple mon chien aeu besoin d'un medicament en pate pour des vomissement et ils ont confondu pate avec paté donc la commerciale m"a dit on ne peut pas vous rembourser ce medicament car c'est un aliment et vous avez epuise votre forfait.vraiment debile.cette ssurance vous rembourse comme bon leur semble et il vous endorme avec des bonne paroles.maintenant je suis tres content d'etre delivrer d'eux.</t>
  </si>
  <si>
    <t>patrick--o-131402</t>
  </si>
  <si>
    <t xml:space="preserve">Je suis satisfait des services et du prix .
De la bonne explication sur le site .et de l offre donner on avait vu les publicites et et les prix sont atractif </t>
  </si>
  <si>
    <t>daisy-75387</t>
  </si>
  <si>
    <t>Un délais de traitement des dossiers inimaginables, une arrogance inégalée de la part des conseillers, une incompétence dans la gestion des dossiers familiaux, aucune communication entre les différents interlocuteurs, pas de connaissance des dossiers, plateforme en ligne pas fonctionnelle, difficilement joignable</t>
  </si>
  <si>
    <t>22 septembre 2021 suite à une expérience en octobre 2020</t>
  </si>
  <si>
    <t>jenbuw-134033</t>
  </si>
  <si>
    <t>A fuir absolument !!! Impossible de rattacher notre petite fille qui  a 8 mois maintenant ! Inadmissible, vous avez augmenté la mensualité de mon mari en mettant à jour son dossier sans prendre en compte la demande de rattachement de notre fille ????????????il serait bien que notre pharmacie puisse être payée des vaccins ??</t>
  </si>
  <si>
    <t>rem-57374</t>
  </si>
  <si>
    <t>tres deçu, on me fait tourné en rond, suite a mon licenciement je demande une prise en charge, j'envoi les documents, ensuite on me rajoute une deuxieme liste de documents pour valider mon dossier, se que j'envoi en accusé de réception, mon dossier et valider soit accepté mais on me demande un contact téléphonique, je les appels et surprise il bloque mon dossier et il sera accepté que si je renvoi de nouveau documents qui correspondent aux meme deja envoyer. et on m'a tres mal parler au telephone et ma meme racroché au nez, super l'accueil , il cherche le petit detail pour ne pas valider ce dossier.</t>
  </si>
  <si>
    <t>khalid-a-117047</t>
  </si>
  <si>
    <t>Je suis satisfait de service en ligne merci beaucoup de ce service . Je suis ici pour la première fois merci encore de beau service en ligne je vous remercier</t>
  </si>
  <si>
    <t>tony-87064</t>
  </si>
  <si>
    <t>Un an après le décès d'une personne dont j'étais le bénéficiaire de l'assurance vie , impossible de toucher mon capital.Jamais le même interlocuteur à la CNp  les arguments sont toujours différents.patientez une semaine...renvoyez vos documents (déjà envoyés à 5 reprises).C'est désespérant et je songe même à abandonner mais à transférer mes propres assurances vies à un autre assureur .</t>
  </si>
  <si>
    <t>doudou-97153</t>
  </si>
  <si>
    <t>Avis très satisfait de AMV toujours à l’écoute tres satisfait du rendement 
Rapide et éfficasse que ce soit par mail ou par téléphone une équipe au top.</t>
  </si>
  <si>
    <t>cuestae-68194</t>
  </si>
  <si>
    <t>Client depuis 10 ans, et ma famille depuis 30, jamais eu d'accident, premier accident dont je suis victime (quelqu'un grille un céder le passage) et enfonce ma voiture achetée il y a 2 mois! Déclarée irréparable et estimée à 1300 euros en dessous de l'ARGUS malgré factures d'entretien, autres offres bien au-dessus de leur proposition. Je suis dans l'incapacité de me racheter un véhicule similaire et je suis sans voiture depuis le début de la procédure. Le dossier traîne encore et encore pour que l'on se lasse, on demande une contre-expertise et on se rend compte qu'ils la font faire par la même boîte d'expertise que la première. Honteux! Tant qu'il n'y a pas de problème ils sont bons pour prendre leurs cotisations mais ensuite... Plus personne, tout le monde se renvoie la balle, personne n'est responsable et aucun interlocuteur valable! En agence ils vendent des produits qu'ils ne maîtrisent pas, après conversation avec quelqu'un de l'agence, ils admettent "qu'ils n'aimeraient pas être à notre place et que c'est injuste" mais sont dans l'incapacité d'agir. C'est honteux d'être traité ainsi lorsqu'on lâche près de 1600 euros de cotisations par an pour les assurances de nos voitures et maison. Aucun sens commercial. L'unique pouvoir qui me reste en tant que client est de chercher une nouvelle agence pour l'ensemble de mes biens.</t>
  </si>
  <si>
    <t>pierrot-90443</t>
  </si>
  <si>
    <t>Assuré depuis 2 ans rien à redire, bien plus mauvais ailleurs</t>
  </si>
  <si>
    <t>clement-v-116448</t>
  </si>
  <si>
    <t>Les prix sont excessifs // garanties
Je n'ai que très peu sollicité DIRECT ASSURANCE (c'est que tout va bien !)
Dans tous les cas, je ne souhaiterais pas changer de compagnie...</t>
  </si>
  <si>
    <t>05 janvier 2017 suite à une expérience en janvier 2017</t>
  </si>
  <si>
    <t>vincent-le-roux-50955</t>
  </si>
  <si>
    <t>J'avais début décembre 2016, émis le souhait de faire un rachat partiel 72h (donc urgent) de 3600 euros. L'ennui est que le compte sur lequel ce virement était destiné n'était plus valable. De plus, le lien vers une modification des coordonnées de compte ne fait que bugguer. Malgré mon signalement, leurs services n'ont pas étés capables de rectifier cela. J'ai donc été obligé de passer par une formule papier, bien que le virement attendu était urgent. Malgré un courrier de bonne reception de leur part, daté du 23 décembre, le virement n'a toujours pas été effectué. Je sais bien que nous sommes rentrés dans une période de fêtes mais la banque n'a pas complétement fermé depuis à ce que je sache. J'ai régulièrement désinvestit l'argent que j'avais chez eux car depuis plusieurs années, je me rend compte que leurs services sont en constante dégradation, preuve en est les interminables et régulières demi-heures au téléphone derrière un serveur vocal sans obtenir personne (encore hier de 9h30 à 10h). Je n'ai plus que 2 hésitations, clôturer complètement mon compte de la pire banque que j'ai connue, Generali et arroser les forums de mauvaises pub à leur encontre pour épargner les désagréments des nouveaux souscripteurs. Mais ce qui est sûr, c'est que je commence à perdre patience et je vous invite à exécuter ma demande au plus vite sans quoi, je demanderai aux différentes associations de consommateurs et services juridiques de prendre l'affaire en main.</t>
  </si>
  <si>
    <t>papou57-72307</t>
  </si>
  <si>
    <t>Les prix explosent chaque années.Et je n'ai jamais de sinistres.Je vais voir ailleurs car trop c'est trop.J'ai fais le calcul de 300euros il y 5ans je paye 410euros aujourd'hui.plus de 30pour  cent en cinq ans .Comme ma retraite!!!!!!!!!!</t>
  </si>
  <si>
    <t>ozart-66540</t>
  </si>
  <si>
    <t>suite démarchage tél portable de mon epouse et après vérification de mes coordonnées par rapport à mon iban je viens de recevoir un certificat d'adhésion. je n'ai jamais reçu de proposition et signé de contrat chez eux. Je vous explique. mon épouse c'est faite abuser par un démarchage au téléphone le 22 Aout 2018 par un de vos employé qui l'a appelé avec le N de tel suivant : 06 43 85 43 35. malgrés aucune acceptation d'aucun de vos contrats. j' ai quand meme reçu une confirmation d adhésion ainsi qu'un echeancier à un contrat Néoliane Protection Juridique aujourd'hui le 01 septembre 2018 qui est pour moi un faux car je n ai adhérer a aucun contrat, pour info je ne ferait jamais d adhésion a aucun contrat chez vous ou vos représentants, je me suis donc rendu a la gendarmerie, et l on m a conseiller de commencer par faire jouer le délai de rétractation qui est de quatorze jours avant d envisager d autres procédures voici donc le numéro d Adhesion qui est souscrit sous le prenom de mon épouse avec des prelevements prévuent de 20 euros chaque mois sur mon compte bancaire personnel. Je vous demande donc l annulation de ce soit disant contrat  sur le champ  Adhésion 324106. Ce mail sera suivi d un AR dés le 03 septembre ainsi qu'une opposition à ma banque. Si avant dix jours je n'ai aucune nouvelle de votre part une plainte sera effectivement déposée avec l'aide de mon avocat.</t>
  </si>
  <si>
    <t>cisse-a-114034</t>
  </si>
  <si>
    <t>Un debut d'assurance chaotique avec des erreurs en comparaison au devis..., pas de retour au mail après plusieurs jours, sav non satisfaisant pour l'instant...</t>
  </si>
  <si>
    <t>cyprien-f-117425</t>
  </si>
  <si>
    <t xml:space="preserve">Pas chere comparée aux autres assurances et panne 0km comprise!!! Au top. Facilite pour s’assurer sur internet…
Que du positif par rapport aux concurrents </t>
  </si>
  <si>
    <t>oliv57-62558</t>
  </si>
  <si>
    <t>Je déconseille fortement cette assurance! En cas de sinistres   on vous responsabilise sans même essayer de comprendre... Je rentrais chez moi je mais mon clignotant je commence à tourner a gauche et une femme qui dit ne pas m'avoir vu ( sûrement sur son téléphone) me rentre dedans en essayant de me doubler ou faire je ne sais quoi.. bref elle se dis totalement fautive on remplis le constat, je l'envoi, et la surprise!! Responsabilité totale !!! Donc je me renseigne effectivement j'ai ma part de responsabilité, mais d'après le barème Irsa ( barème des responsabilités assurance) que l'olivier n'a pas signé. Je rentre de le cas 17 qui responsabilise à 50/50 pour ce siniste donc pourquoi mon assurance n'a pas essayer de défendre cette position et me responsabilise entièrement?  Aucun appel pour connaitre les circonstances exactes.. Donc j'appelle pour dire que je ne suis pas d'accord avec cette décision, et la l'impression de parler seul, à par dire "ma collègue à juger que vous étiez responsable" ils ne savent rien dire. Je vais tout simplement faire appel à notre service de protection des consommateurs. Hallucinant pour un sinistre ou même le tiers reconnais être fautive.. À peine croyable.. donc je vous le dis en cas de sinistres ne comptais pas sur eux pour faire baisser la note. Ils ne défendront pas votre position bien au contraire. Je vous recommande vraiment de passer votre chemin même si les prix sont attirant le jeu n'en vaut pas le chandelle..</t>
  </si>
  <si>
    <t>lea-78777</t>
  </si>
  <si>
    <t>bonjour très très déçue .cambriolage avec vol de bijoux rapport expert établi depuis début juillet pour l'instant pas de retour manque de communication avec des réponses discordants malgré appels, mail , déplacement en agence</t>
  </si>
  <si>
    <t>laurent-p-114856</t>
  </si>
  <si>
    <t xml:space="preserve">bonne réactivité de la part du conseiller au téléphone 
le prix avec tant d'années de permis sans sinistre est tout de même excessif.
finalisation du dossier simple a réaliser 
</t>
  </si>
  <si>
    <t>momo13-104801</t>
  </si>
  <si>
    <t>Je suis sociétaire depuis mes dix huit ans et j'en ai soixante deux aujourd'hui. Je suis assurée chez eux pour la maison et pour ma voiture. J'ai lu une bonne trentaine de commentaire et je suis effrayée par ce que j'ai lu. Moi, ça se passe pas trop mal.
J'ai eu un cambriolage à la veille de Noël. Tous mes bijoux ainsi que de l'argent sans oublier les cadeaux que j'avais chez moi à la veille de départ dans la famille ont été volés. Ma porte fenêtre avait été forcée pour entrer. Plus de départ en attente police. La matmut est venue, j'ai donné les factures et les objet des objets volés et j'ai été remboursé rapidement mais à 1/3 de la valeur car pour mes bijoux, il fallait une assurance supplémentaire très chère que j'ai quand même souscrite. 
Quant au véhicule, j'ai eu plusieurs accidents légers sans que ma responsabilité soit engagée, aussi, j'ai chaque fois été chez mon garagiste qui voit avec l'expert. Le garagiste me prête une voiture gratuitement ou payante si la matmut prend en charge cette dépense. La dernière fois, j'ai déposé ma voiture le vendredi saint, l'expert est passé le samedi et les travaux ont commencé le mardi suivant (Pâques). La matmut a refusé de prendre en charge la location du samedi au lundi inclus.
Une autre fois, j'ai eu un accident dans un rond point, la dame qui conduisait à ma gauche a forcé le passage pour sortir et a emporté mon aile avant gauche. Elle était au téléphone, s'est arrêtée et à pris la fuite. Je l'ai rattrapé, elle voulait appeler son mari. Je l'ai forcé à me donner ses papiers sinon j'appelais la police avec laquelle je travaille et j'ai fait ma déclaration. J'ai d'abord était reconnue responsable. J'ai fait valoir que la dame en question avait fait des erreurs de conduite et j'ai été tenue responsable à 50%. J'ai insisté en apportant la preuve que conduire dans un rond était différent de rentrer dans un rond point ainsi qu'une attestation de la police expliquant la conduite dans un rond point (c'est là que je me suis rendue compte que la personne des sinistres ne connaissait pas son code) Que faisait elle aux sinistres ? J'ai été blanchie de ma responsabilité et la dame s'est retrouvée avec une responsabilité à 100%. Si on a raison, faut se battre.
Responsable ou pas, maintenant les choses sont différentes. Il n'existe plus plusieurs assureurs mais un seul central.
Je précise que je suis toujours à 65%, que je n'ai pas été radiée et que lorsque j'appelle Aubagne ou si je me déplace, je tombe toujours sur des filles agréables, bien souvent, agressées (dans l'attente de votre tour, on en entend des vertes et des pas mûres), qui m'ont toujours écoutée et aidée dans le "solutionnement" de mes problèmes.
Changer pourquoi, vu les notes des autres.... Vous croyez que les autres assureurs sont des anges descendus du ciel pour le bien être des assurés. Ils ne sont pas là pour faire de la démagogie mais de l'argent.
Pour finir, petite anecdote puisqu'il reste des caractères. La porte d'entrée claque suite à un coup de vent. Je suis dans la rue. Impossible de rentrer par les fenêtres, elle sont protégées à cause des cambriolages. J'appelle la matmut qui parle indemnisation. Le serrurier vient. Changement serrure (serrure protégée cause cambriolages) et intervention 1000 euros. La matmut au téléphone me dit 200 euros. A réception, il ne reste plus que 130 euros/1000 euros. Alors....</t>
  </si>
  <si>
    <t>cdm-81866</t>
  </si>
  <si>
    <t>Il ne faut pas être pressé pour 1 demande après 15 jours avec 2 relances pas de nouvelles...............................</t>
  </si>
  <si>
    <t>kiawakana-j-136492</t>
  </si>
  <si>
    <t>Je suis satisfait du prix  des services Service client les membres du groupe tout était clair ils expliquent  bien 
Je les recommande pour mes proches</t>
  </si>
  <si>
    <t>charly-m-134681</t>
  </si>
  <si>
    <t xml:space="preserve">La cinquième étoile aurait été mise si j'avais pu régler de manière mensuelle et non annuelle, toit ce qui concerne le reste me semble correct pour l'instant.
</t>
  </si>
  <si>
    <t>gui-138032</t>
  </si>
  <si>
    <t>Aucun suivi, débordé, retour tardif plus de 4 mois pour une prise partiel de notre sinistre ( Tempête ). Je n'imagine même pas avec un gros sinistre en étant assuré chez AXA</t>
  </si>
  <si>
    <t>jpg-96619</t>
  </si>
  <si>
    <t>20.08.2020
MAAF au top du top des nuls
Pour mon fils, jeune conducteur qui cherche une assurance, je consulte la MAAF sur internet et obtient un devis sans problème, en répondant consciencieusement, en toute honnête et transparence, aux questions posées. Apres avoir mis en concurrence ce devis, mon fils valide celui ci. Nous voici partis a l'agence de Brie Comte Robert en Seine et Marne pour transformer ce devis en contrat. Nous sommes accueillis par le responsable d'agence qui nous informe que assurer un jeune conducteur a la MAAF, n'est possible que si le jeune conducteur est enfant d'un sociétaire. Alors pourquoi ne pas le préciser dès le départ, sur internet ?
En tout état de cause, due a l'amabilité débordante du responsable , il faut mieux fuir cette agence et l'oublier au plus vite, je n'ose imaginer la suite qu'il peux donner a un sinistre....JPGLe 24.08.2020Le 24.08.2020</t>
  </si>
  <si>
    <t>kampa11-116560</t>
  </si>
  <si>
    <t>ayant eu besoin d'une assistance pour retour à domicile et prêt de voiture suite à une panne j'ai attendu 3h que l'on m'envoie un taxi!!!
incompétence totale de ce service!</t>
  </si>
  <si>
    <t>louise-98367</t>
  </si>
  <si>
    <t>Très cher. Des heures d'attentes pour les joindre au téléphone pour que ça raccroche au final sans rien. Pas de problème pour souscrire un nouveau contrat mais dès qu'il s'agit de l'arrêter c'est une autre histoire... Rien est fait pour nous aider.</t>
  </si>
  <si>
    <t>anthony-r-128512</t>
  </si>
  <si>
    <t>Je suis satisfait du service, simple et pratique, je recommande fortement à mon entourage famille et amies sans aucun problèmes. 
La qualité du traitement des données est très bonne</t>
  </si>
  <si>
    <t>hermabessiere-j-121899</t>
  </si>
  <si>
    <t xml:space="preserve">Simple et pratique
Lors de ma souscription j’ai eu à faire à une personne compétente, à l’écoute et également très patiente.
                         </t>
  </si>
  <si>
    <t>marc-l-110698</t>
  </si>
  <si>
    <t>le service en ligne fonctionne correctement. J'apprécierais de recevoir aussitôt mon paiement carte enregistré, la visualisation de la carte verte via ma boite mail.</t>
  </si>
  <si>
    <t>titan-97999</t>
  </si>
  <si>
    <t>Médiocre rapport qualité/prix, pour vous rappeler et proposer des offres commerciales ils sont rapides, conviviaux MAIS lorsqu'il s'agit de déclarer un sinistre, le site ne fonctionne jamais, les conseillers sont injoignables, les convocations aux expertises ne sont pas transmises et/ou les dates sont erronées, l'assureur ne respecte pas les intérêts de son client et les experts désignés manquent de neutralité et son sous l'influence de GROUPAMA, finalité, tout est mis en oeuvre pour ne pas indemnisé et/ vous décourager d'insister.
A fuir!</t>
  </si>
  <si>
    <t>freddy-c-109727</t>
  </si>
  <si>
    <t>Je suis satisfait du service en ligne, simple et rapide, seul regret pas de contact téléphonique annuel, pour proposer un ajustement du contrat ou de nouveau service</t>
  </si>
  <si>
    <t>johnny-c-115085</t>
  </si>
  <si>
    <t>Espace personnel peu convivial. Je n'ai pas trouvé ce que je cherchais. Une fenêtre d'aide apparaît pour me signifier au final qu'il n'y a personne pour m'aider.</t>
  </si>
  <si>
    <t>imrane-b-113139</t>
  </si>
  <si>
    <t xml:space="preserve">Un sinistre affecté a mon contrat dont je ne connais ni la provenance ni le tiers impliqué qui a bien entendu engendré une cotisation triplée lors d'un changement de véhicule.
Aucun suivi de dossier.
</t>
  </si>
  <si>
    <t>ramdani-d-130260</t>
  </si>
  <si>
    <t>Je suis satisfaite d'Olivier assurance, mais concernant les jeunes conducteurs les prix restent tout de même élevé. Je recommande cette assurance pour tous.</t>
  </si>
  <si>
    <t>durandall-91363</t>
  </si>
  <si>
    <t xml:space="preserve">La MGP rembourse insuffisamment les séances d'ostéopathie (forfait de 20 euros par séance, maximum 3 par an), au regard notamment d'autres mutuelles. Une insuffisance regrettable car cette pratique médicale se révèle, pour de nombreuses pathologies, très efficace.
Merci, </t>
  </si>
  <si>
    <t>josette-a-114193</t>
  </si>
  <si>
    <t>assez performant, pour les questions et suivis, le site pourrait-être plus clair pour la recherche ou validation. En effet, vous demandez de valider un document mais je dois chercher, il devrait être visible et en attente de.</t>
  </si>
  <si>
    <t>mag-135856</t>
  </si>
  <si>
    <t>MINABLE !!!
Aucun suivi des dossiers ! Donne les dossiers aux huissiers sans même vérifier que l'on est pas concerné  et après c'est à nous de nous justifier.
Les échéances sont prélevées 3 mois avant. j'ai résilié en aout 2021 j'ai payé jusqu'à fin novembre 2021 et je me bat pour le remboursement des échéances qui aurait du se faire maximum à 30 jours!!!
Une honte ! tant les interlocuteurs téléphoniques qui nous prennent de haut et qui de toute façon ne peuvent jamais rien faire, que par leur réponse aux mails...
Cette assurance devrait être sérieusement contrôlée !</t>
  </si>
  <si>
    <t>damien-d-121385</t>
  </si>
  <si>
    <t>Les prix augmentent  de presque 10% cette année sans raison particulière (pas d'accident en 2020/début 2021). En appelant le service client, pour avoir des explications et obtenir un geste commercial, l'argument donné est que "la zone d'habitation où nous habitons est à risque". Or, nous y habitons depuis 15 ans, n'avons pas de problème qui plus est, notre voiture est garée à l'abri dans notre domicile. Nous trouvons cela disproportionné.</t>
  </si>
  <si>
    <t>sebalex34-102132</t>
  </si>
  <si>
    <t>Fuyez cette assurance, lors d'un succession ils vous prennent pour des idiots, demandes des pièces identiques à plusieurs reprises, lors des appel à leur plateforme, vous trouvent des explications farfelues «  on a pas ouvert la deuxième partie du mail » «  on  a pas pu ouvrir les pièces jointes » et j'en passe et depuis plus de 7 mois!!!! Honteux aucune empathie,  très difficile de faire notre deuil par leur faute......</t>
  </si>
  <si>
    <t>gerbet-g-114932</t>
  </si>
  <si>
    <t>Bon rapport qualité prix et service téléphonique très disponible. S'inscrire par internet a été facile. Maintenant bien sûr il faut voir le jour où l'on a un souci car c'est à ce moment-là que l'on peut réellement juger son assurance. Mais pour le moment, la partie commerciale/administrative est efficace. Bonne continuation à vous.</t>
  </si>
  <si>
    <t>titizcel-109511</t>
  </si>
  <si>
    <t>J'ai demandé un devis que j'ai jamais signé malheureusement pour avoir les tarifs il m'ont demandé mon rib mais pas complet et on quand même prélevé. Je les ai appelés et ils m'ont dit qu'ils avaient 2 mois pour résilier mon contrat que j'ai jamais demandé. Obligé de prévenir ma banque pour bloquer les prélèvements.</t>
  </si>
  <si>
    <t>mickail-m-127225</t>
  </si>
  <si>
    <t>Satisfait cela vas super vite en plus , tout est claire et bien expliquée ,payement sécuriser , un bon site pour nous sortir du jus , merci l'équipe .</t>
  </si>
  <si>
    <t>04 mai 2017 suite à une expérience en mai 2017</t>
  </si>
  <si>
    <t>n-wolff74-53368</t>
  </si>
  <si>
    <t>Qu'elle honte de se dire assureur, sans assurer ses responsabilités. cela fait bientôt 4 mois que mon véhicule est épave, les conditions du sinistre sont bien-sûr prise en charge par mon contrat (tout-risque + à 267€/Mois) et rien ne se fait je suis baladé d'interlocuteur en interlocuteur, ils ont des discours qui divergent, ils n'écrivent jamais rien, et n'ont pas d'adresse mail. Pour avoir des traces je suis obligé d'envoyer des recommandés auxquels on me réponds toujours par la même rengaine, en bref, "un conseiller vas étudier votre demande et nous reviendrons vers vous sous 30 jours en vous informant du déroulement de votre demande" autant vous dire que j'ai que ça sous le coude. J'en suis à prendre un avocat et à continuer les frais.
Tout en restant correcte, j'ai affaire à des personnes inhumaine et incapable qui n'ont aucune idée de leurs responsabilités.</t>
  </si>
  <si>
    <t>ines-d-127659</t>
  </si>
  <si>
    <t>Rapidité, sérieux, disponibilité, fonctionnalité au top.
Je recommande sans souci. Je suis ravie du rapport qualité/prix et de la rapidité de souscription.</t>
  </si>
  <si>
    <t>matthieu25-90784</t>
  </si>
  <si>
    <t xml:space="preserve">Quelques informations manquantes, franchise, garantie véhicule à neuf. Mais site très pratique. 
Les prix semblent très avantageux. Je souhaiterai en discuter avec un conseiller pour voir l’offre dans l’ensemble ce que peut faire direct assurance. </t>
  </si>
  <si>
    <t>maria-angeles-b-133014</t>
  </si>
  <si>
    <t>Je suis très satisfaite du déroulement de mes recherches. J’espere que je toutes les opérations se dérouleront de la même façon. Le fait de pouvoir comparer les compagnies d’assurances facilite énormément les choses.</t>
  </si>
  <si>
    <t>barthoulot-c-108253</t>
  </si>
  <si>
    <t>bon services à prix compétitif. je suis satisfait par la facilité d'utilisation de votre site internet, les démarches simples ainsi que des réponses et de l'assistance de votre conseillé.</t>
  </si>
  <si>
    <t>Dossier envoyé début septembre et toujours complet le dossier on me redemande des papiers des envoyer j attend toujours complément salaire du mois d aout</t>
  </si>
  <si>
    <t>-gravalos-116343</t>
  </si>
  <si>
    <t xml:space="preserve">bonjour MARIA Je tenais a vous remercier de votre aide pour réactiver mon comte NEOLIANE  SANTE 
vôtre écoute et une patience de 1h m'a permis enfin de retrouver mes remboursements de soins et le suivi de tout mes versements ainsi que les tiers concernés 
j'ai 77 ans et pas expert en informatique ! 
je vous remercie vraiment de vôtre assistance et la cordialité de nôtre contact tel du 7 juin 
recevez MARIA mes plus cordiales salutaTions
JL GRAVAT ADHERENT NEOLIANE </t>
  </si>
  <si>
    <t>boucher-s-128792</t>
  </si>
  <si>
    <t xml:space="preserve">Bonjour, 
Service téléphonique au top, la personne vous guide avec patience et reprend tout le dossier avec vous!
Seul petit problème, le site internet ou je n'ai pas réussi a faire mon devis tout seul. </t>
  </si>
  <si>
    <t>frade-j-115283</t>
  </si>
  <si>
    <t>RAS j'ai pu effectuer toutes mes démarches avec la possibilité de prendre des informations par téléphone avec des personnes aimables et disponibles. Je suis satisfait de l'ensemble des démarches</t>
  </si>
  <si>
    <t>philippe-m-134913</t>
  </si>
  <si>
    <t xml:space="preserve">Je suis satisfait des services et de la rapidité pour la souscription.bon rapport qualité prix ,depuis deux ans je sui chez April moto.j’espère y rester encore longtemps.
</t>
  </si>
  <si>
    <t>sandy-c-133814</t>
  </si>
  <si>
    <t>Je suis très satisfaite du service direct assurance  … De la rapidité et la simplicité des démarches effectué pour mon assurance auto mini clubman. Merci</t>
  </si>
  <si>
    <t>paba-103403</t>
  </si>
  <si>
    <t xml:space="preserve">Après 2 ans de prise en charge pour un arrêt maladie la cpam à décidé de me mettre en invalidité catégorie 2 depuis le 01er novembre 2020. J ai donc envoyé tous les documents nécessaires (même plus...) pour une poursuite de la prise en charge en invalidité et plus en arrêt de travail comme précédemment.
J ai envoyé tous les documents à AG2R le 06 novembre dernier et à chaque paiement de rente j envoie l attestation à AG2R !!! Je précise que j étais en intérim auparavant et prise en charge par intérimaires prévoyance.
Malgré une multitude d appels téléphoniques toujours rien... On me balade en me donnant des dates de traitement différentes... On me dit qu il faut 12 semaines alors que là on est à 15 semaines !!!
Je suis vraiment très insatisfaite de cette assurance qui a mise mon épouse et moi dans des difficultés financières du fait de la lenteur des délais de traitement.  Elle aussi est en invalidité... Je précise que mon dossier est déjà ouvert et une prise en charge est faite depuis le 04 août 2018 pour arrêt maladie, il s agit juste de la poursuite de la prise en charge en invalidité !!!
C est vraiment une honte !!! </t>
  </si>
  <si>
    <t>nicky78-109993</t>
  </si>
  <si>
    <t>MERCER ne répond jamais que ce soit par courrier, par téléphone, ou par mail.
j'ai changé d'adresse mail donc le système ne me reconnait pas et je n'ai plus d'accès à mon compte
depuis plusieurs mois, malgré mes relances rien ne se passe.</t>
  </si>
  <si>
    <t>phil66-102987</t>
  </si>
  <si>
    <t>Roulant tres peu en moto moins de 2000km par an je suis tres satisfais des tarifs deux roues de AMV malgré que n ayant eus aucun sinistres je ne peut pas savoir si il n y aura pas de soucis</t>
  </si>
  <si>
    <t>tessa-71987</t>
  </si>
  <si>
    <t>Hahaha, cette assurance est une énorme blague. J'essaye depuis quatre mois de me faire verser l'assurance-vie de ma grand-mère décédée. Service en ligne plus nul que nul et malheureusement le personnel ne compense pas. Impossible de créer mon compte e-beneficiaire, après 4 appels à ce sujet et 4 promesses que 'le service technique me contactera sous 72h' (jamais été contactée. Le service technique existe-t-il réellement ?), impossible d'envoyer des pièces par mail, ai fini par envoyer les pièces par courrier, comme au Moyen-age. Aucune confirmation de réception, il faut sans cesse contacter la CNP et se farcir des interlocuteurs SYSTÉMATIQUEMENT désagréables dès le début de la conversation pour mendier la moindre information sur l'avancée de son dossier. Quand il manque des pièces/informations, on en est informé au compte-goutte, pas en une seule fois, ce qui fait que je suis maintenant en attente d'un versement depuis QUATRE MOIS. Proprement hallucinant. Je note 'une étoile' parce qu'il est impossible d'en mettre moins, mais si c'était possible, j'en mettrais en négatif. Absolument RIEN ne se passe correctement. Une chose est sure, jamais, jamais, JAMAIS je ne me ferai assurer par la CNP et je preche la bonne parole autour de moi : FUYEZ TOUS CETTE ASSURANCE COMME LA PESTE.</t>
  </si>
  <si>
    <t>vanessa33-113975</t>
  </si>
  <si>
    <t>très mauvaise considération des assurés. Cela fait depuis décembre que je cours après eux pour le remboursement des frais d'hospitalisation de mon fils que j'ai dû avancer car ils n'avaient pas répondu à ma demande de devis pourtant faite plusieurs semaines avant l'opération. Il en faut bcp pour que je râle, mais après des dizaines d'appels, des messages, j'ai été remboursée en partie et reste à charge énorme. On me dit que mon chirurgien n'est pas OPTAM alors que si, c'est inscrit sur le devis que personne n'a lu... J'ai beau essayer d'envoyer des messages, des appels ou soit on me dit qu'on me rappelerai or je n'ai jamais eu un seul rappel depuis décembre (comptez 20 à 30 min de répondeur avant de les avoir) ou on me dit que c'est en cours. Personne ne me répond. Je perds donc 500 euros à cause d'eux! dégoutée!</t>
  </si>
  <si>
    <t>fafa-103769</t>
  </si>
  <si>
    <t>Prix accessible a mon niveau, conseiller a écoute, aimable,adaptation des tarifs selon le budget du client. Je recommande a tous adherer a Allianz car c,est une société tres sérieuse</t>
  </si>
  <si>
    <t>laetitia974-78876</t>
  </si>
  <si>
    <t>Très satisfaite du Mr qui m'a prise en charge</t>
  </si>
  <si>
    <t>afonso-j-133553</t>
  </si>
  <si>
    <t>informatique avec de nombreux bug problèmes de connexion, réseau souvent saturer avec consigne de réessayer plus tard,  mais le tarif et compétitif c'est le principal</t>
  </si>
  <si>
    <t>lakhdar-s-128526</t>
  </si>
  <si>
    <t xml:space="preserve">Service rapide et efficace, devis en ligne et souscription en ligne rapide comme l'éclair 
Validation immédiate 
Aisance de souscription
facilité pour les démarches </t>
  </si>
  <si>
    <t>bibis-72295</t>
  </si>
  <si>
    <t>Suite a l'achat d'une maison et d'un prêt obtenu chez crédit immobilier de France  avec assurance  CNP , J'ai eu un accident du travail refus de la CNP de prendre en charge les mensualité pour eux l'accident ne correspond pas a leur définition voir même selon un de leur conseillé n'est pas accidentel
cela fait 19 ans que je paie leur assurance et je n'est droit à rien,j'envisage une action en justice mais cela en vaut t'il le coup je ne sais pas besoin de conseil</t>
  </si>
  <si>
    <t>stephanie-p-126742</t>
  </si>
  <si>
    <t>Première assurance donc pas encore d avis mais satisfaite des garanties proposées par rapport au prix . L assistance 0km est un peu chère malheureusement comme partout</t>
  </si>
  <si>
    <t>jerem-52895</t>
  </si>
  <si>
    <t>mieux vaut ne pas avoir de problème avec eux... une assurance qui ne protège pas, pire: qui vous enfonce</t>
  </si>
  <si>
    <t>bernard-c-98015</t>
  </si>
  <si>
    <t>Je vois que ça a changé, le site s'est amélioré.
Bravo.
Je vois qu'il ya eu de l'évolution au niveau des garanties.
Vous êtes toujours les moins chers</t>
  </si>
  <si>
    <t>clientpeuravi-63407</t>
  </si>
  <si>
    <t>D'après les nombreux avis négatifs qui circulent sur SantéVet, je rejoins simplement la liste des nombreux clients qui n’apprécient pas votre mode de fonctionnement, et ça, je peux vous l'assurer en tout cas !</t>
  </si>
  <si>
    <t>haf-101050</t>
  </si>
  <si>
    <t>Très mauvaise communication. Tous les conseillés ou presque en ligne peu conciliants. Discours divergeants. Remboursements long. Catastrophe. Je déconseille. Fuyez !!!</t>
  </si>
  <si>
    <t>montroulez-102816</t>
  </si>
  <si>
    <t>Je suis à la MGP depuis 1970 j'en suis assez satisfait. Les remboursements sont rapides les conseillés sont à l'écoute. Seul bémol un peu cher pour des retraités qui voient leur pension diminuer et tout n'est pas remboursé.</t>
  </si>
  <si>
    <t>auguste13-59145</t>
  </si>
  <si>
    <t>J'ai un contrat assurance automobile tous risque à la MAAF depuis 9 ans.
J'ai un coefficient bonus de 0,50 et un bonus Lauréat supplémentaire de 8 %
Ce contrat bénéficie du Bonus à Vie depuis mon inscription.
Je n'ai eu aucun sinistre depuis 9 ans (date de début de contrat).
SANS DOUTE POUR ME REMERCIER je viens de recevoir mon avis d'échéance pour 2018 avec UNE AUGMENTATION DE 6 %.
Je me déplace à mon agence pour avoir des explications.
La conseillère me dit qu'elle est désolée mais qu'elle n'a aucune explication à me donner et qu'elle n'a pas de budget pour corriger cette augmentation non motivée.
Je pense que la stratégie de la MAAF est la suivante; des tarifs aventageux à l'inscription et ensuite de grosses augmentations sans motif pour se rattraper</t>
  </si>
  <si>
    <t>23 septembre 2018 suite à une expérience en septembre 2018</t>
  </si>
  <si>
    <t>fabrice71-67048</t>
  </si>
  <si>
    <t>Je suis nouveau client de cette assureur, les premiers contacts ont été positifs dans leurs explications concernant le contrat surtout pour un jeune permis,avec un seul interlocuteur en cas de problème.</t>
  </si>
  <si>
    <t>hakim88-87212</t>
  </si>
  <si>
    <t>Bonjour chère communauté d'assurés. Je vous donne mon avis de manière simple et très brève je développerai après : S'assurer chez Active Assurance, c'est payer pour vivre des cauchemars. Je vous invite à lire les faits dans le détail ci après.
Ma femme a souscrit un contrat d'un an chez eux le mois de mai dernier, Le 2ème mois il y a eu rejet de prélèvement par la banque, chose qui peut arriver et qui est tout à fait résoluble. Je les ai contactés vu que je figurais sur le contrat en ma qualité d'assuré entant que deuxième conducteur du véhicule, et nous avons réglé le problème. On m'a demandé un rib, une copie de ma pièce d'identité, et une autorisation manuscrite de prélèvement. J'ai envoyé les pièces demandées (recommandé avec AR). Quelques semaines plus tard le bureau de contentieux intrum me contacte me réclamant le montant de tous les mois restant de l'année, je demande de payer en échéancier et ils ont accepté. Je rappelle active assurance pour demander la raison de cette démarche, une conseillère m'informe que j'avais manqué de signer électroniquement l'autorisation de prélèvement. Ma stupéfaction était totale, Personne ne m'a informé de cette démarche, vraiment personne, ils ont peut-être estimé qu'il fallait que j'aie suffisamment de curiosité, et rien à faire de ma vie pour aller de mon propre gré faire un tour sur le site d'Active Assurance afin de voir si par hasard il n'y avait pas quelque chose à signer électroniquement... Et attendez svp ce n'est pas tout ! Pris de frustration et de colère, je pose la question à ma conseillère : Est ce que je reste couvert en cas de payement en échéancier avec votre partenaire ? Sa réponse était oui. Du coup pendant quelques mois le bureau de contentieux intrum débitait ma carte et je pensais être assuré... OR MON CONTRAT AVAIT DEJA ETE RESILIE. Ma femme a découvert que nous n'étions plus assurés lors d'un contrôle des forces de l'ordre, elle avait les document que nous avion obtenue lors de la souscription, mais la présence d'un numéro de téléphone 0800... a interpellé le gendarme, il a décidé d'appeler le centre de relations clients Active Assurance afin de vérifier la validité du contrat, et la conseillère lui annonce que le contrat avait été suspendu pour faute de payement. Ma femme a rappelé le centre de relations clients pendant son interpellation et on lui a promis de remettre en vigueur son contrat le lendemain si elle paye tout de suite les mois restant. Le gendarme ne pouvait pas attendre ce délai. Choqué j'ai pris ma carte bleu et appelé intrum et j'ai réglé le montant restant de l'année et demandé un justificatif afin de le présenter à Active assurance et leur demander en remise en vigueur immediate du contrat afin de sortir ma femme de ce cauchemar, ils ne voulaient rien comprendre, meme avec les justificatifs de payement à l'appui, ils ont décidé de ne remettre en vigueur le contrat que dès lorsque leur partenaire leur aura versé les fonds. Comme si leur méthodes de travail internes et avec leurs partenaires étaient mon problème,  Exemple : si intrum leur envoi les fonds dans quelques mois, moi je reste sans assurance pendant ces quelques mois ou leurs partenaires gardent mon argent dans leurs comptes bancaires.  Et effectivement j'ai tout payé le 10 février, on est le 22 et notre voiture est toujours immobilisée.  Ils ne voulaient faire aucun effort du style appeler leur partenaire pour s'assurer que je me suis bien acquitté de mon payement et réactiver mon contrat afin de nous épargner le pire, bien qu'ils soient à l'origine du problème, rien, que dalle, aucun sens de l'initiative. 
Ma femme a eu une amende de 400 euros, un retrait de 4 points, une amende de 400 euros et sera connue des services de sécurité et aura une mention sur son casier judiciaires entant que délinquante des routes pour les 10 prochaines années, elle est en train de perdre son poste d'éducatrice. 
Je vous jure sur mon honneur que c'est une personne extra, une belle âme, une citoyenne exemplaire, elle conduit depuis 10 ans et garde un solde de 12 points jamais affectés par la moindre infraction, elle n'a jamais déclaré un sinistre et n'a aucun malus. Active Assurance lui détruit sa vie pour cause de manque de suivi et de collaboration, d'incompétence et d'insouciance à l'égard d'une cliente.
Chers amis, évitez cette marque, c'est une calamité.</t>
  </si>
  <si>
    <t>thierry-t-117776</t>
  </si>
  <si>
    <t>je suis pleinement satisfait  de mon assurance
malgré ce que l'on pense le fait d'être sur internet ne penalise pas les contacts
toujours bien réceptionné au telephone</t>
  </si>
  <si>
    <t>queen-julz-99201</t>
  </si>
  <si>
    <t>En cas d’accident GMF t’aide pas du tous. Ils me disent n’importe et quoi me faire tourner en rond. M’insulte, aucun respect pour les clients. Change d’avis comme si notre vie reste là à ne pas bouger. Quand tu appelle il te laisse pas parler. J’ai déjà essayé plusieurs assurance mais gmf c’est le pire en cas d’accident. Assurer tout risque c’est comme si tu n’es pas assuré le façon qu’il te traite.n’essaye même pas de envoyer un message car il ne prends pas en compte. Très déçu,</t>
  </si>
  <si>
    <t>boucq-l-112748</t>
  </si>
  <si>
    <t>Je suis satisfait du service et des tarifs... pour l'instant, j'espère rester chez l'Olivier Assurance quelques années.
L'appel téléphonique s'est bien passé, mon interlocuteur a semblé être très clair, en revanche le tarif proposé en ligne était sensiblement différent de celui calculé sur votre site.</t>
  </si>
  <si>
    <t>enerve-64502</t>
  </si>
  <si>
    <t xml:space="preserve">je vais faire baisser leur cote de popularité. J'ai eu une panne de mon véhicule (remorquage et pret de voiture:TB). le devis est tombé avec + 3000€ de frais ( j'ai souscrit tout de meme à la garantie panne). Comme l'entretien, c'est mon mari qui le fait , pas de prise en charge. le gestionnaire du dossier m'a dit par téléphone que le devis était élevé!
je paie depuis des années sans jamais avoir rien eu ( panne ou accident), personne ne m'a dit que j'étais obligée de faire l'entretien de la voiture chez un garagiste et la voiture est bien entretenue, tout est nickel!
une vraie honte, et je ne vous parle pas du ton qu'ils emploient! je vais m'enlever de chez eux et ma famille et belle famille aussi!
</t>
  </si>
  <si>
    <t>alain06-109446</t>
  </si>
  <si>
    <t>J'attends un remboursement depuis le 19 mars , impossible de les avoir au téléphone par contre le prélèvement de ma mutuelle a bien eu lieu. Je vais faire opposition aux prochains prélèvements et changer de mutuelle.</t>
  </si>
  <si>
    <t>claude-c-105289</t>
  </si>
  <si>
    <t>je m'aperçois qu'en définitif les prix ne sont pas si intéressant d'autant plus que les franchises sont très importantes.
j'ai acheté une nouvelle voiture et sur votre site je n'ai pas été accepté.</t>
  </si>
  <si>
    <t>philippegaraud-55010</t>
  </si>
  <si>
    <t>une augmentation sur mon assurance habitation de 60€ en 2 ans, à soit plus de 670€, à ce rythme la je vais atteindre très vite les 1000 €</t>
  </si>
  <si>
    <t>nancy-105799</t>
  </si>
  <si>
    <t>Bonjour, depuis Aout 2020 j'ai envoyé un dossier de demande d'aide covid , a chaque fois que j'appelle depuis de long mois on me dit que mon dossier est en passage de commission , a ce jour je n'ai aucune nouvelle et je n'espère même plus être aider par cette assurance, que du pipo...</t>
  </si>
  <si>
    <t>maafpaspro-58348</t>
  </si>
  <si>
    <t>IMMENSE DÉCEPTION! À FUIR. Aucun professionnalisme et personnel défiant. Longueur d'accès au service par téléphone.  Traitement, ouvertures de plusieurs dossiers sinistrés sur le même probleme ceux sans que l'on ne le sache pour ensuite se l'entendre reprocher sans aucune vérification des faits auprès du client? Remboursement de la moitié du dégâts des eaux ce malgré présentation de la facture. Une assurance au pratique péremptoire pour ne pas dire totalitaire qui menace de radiation... je la recommanderai seulement... À MON PIRE ENNEMI.</t>
  </si>
  <si>
    <t>dupin-r-117558</t>
  </si>
  <si>
    <t>SIMPLE ET RAPIDE , franchement bonne équipe et a l écoute , je suis ravis d avoir pris mon assurance auto chez eux , vraiment pas déçu , je ne regrette pas !!</t>
  </si>
  <si>
    <t>ludivine-67536</t>
  </si>
  <si>
    <t>Entretien téléphonique clair. Erika est efficace et précise dans ses explications.</t>
  </si>
  <si>
    <t>papy62-96993</t>
  </si>
  <si>
    <t>je viens de prendre une assurance scooter ( 50 cm ) régler par cb, aucune attestation reçue, pris contact avec une conseillère, qui a été très mal aimable, je regrette d'avoir pris cette assurance. pour moi terminé.</t>
  </si>
  <si>
    <t>mary-104874</t>
  </si>
  <si>
    <t xml:space="preserve">Une mutuelle au top du top ! 18 jours pour me rembourser mes implants dentaires :) je ne regrette vraiment pas d’être chez Mercer (mutuelle d’entreprise), j’ai toujours eu des interlocuteurs très bienveillants au téléphone. 
Je vous la recommande vivement. </t>
  </si>
  <si>
    <t>vincent-p-105384</t>
  </si>
  <si>
    <t>Je m'aperçois que mon contrat a été renouvelé et le tarif à augmenter sans que j'en sois prévu en amont. On ne m'a pas laissé la possibilité de prendre une décision</t>
  </si>
  <si>
    <t>xavilall-77161</t>
  </si>
  <si>
    <t>Assuré à la mutuelle des motards depuis 25 ans et avec 50% de bonus, je ne retrouve plus le service que j'ai connu. J'ai essayé depuis avril de les contacter plusieurs fois, impossible. Ils ont cangé de système informatique et ne peuvent même plus m'expliquer mon tarifs 'très compiqué' selon un correspondant. Bref, je change d'assureur et je le regrette</t>
  </si>
  <si>
    <t>jufl-103758</t>
  </si>
  <si>
    <t>Assurance déplorable en qui je n'ai plus aucune confiance.
Aucune éthique
N'hésite pas à résilier les contrats sans aucun scrupule.
Client depuis 8 ans à la Matmut j'ai toutes mes assurances chez eux (auto, habitation, juridique, responsabilité civile).
Après un litige avec mon ancien employeur je fais appel à la protection juridique qui me dit d'ouvrir plusieurs dossiers au vue de la situation.
6 mois après je reçois un courrier de résiliation comme quoi trop de dossiers sont ouverts chez eux. En gros je leur coûte trop cher !
Honte à eux, aucun scrupule et éthique.
A fuir !</t>
  </si>
  <si>
    <t>03 novembre 2017 suite à une expérience en novembre 2017</t>
  </si>
  <si>
    <t>veroverm-58568</t>
  </si>
  <si>
    <t>JE NE RECOMMANDE PAS CETTE ASSURANCE
NOTRE VEHICULE A ETE VOLE ET ILS NOUS ONT FAIT TRAINER 3 MOIS TOUT CA POUR NE PAS NOUS REMBOURSER
TRES MAUVAISE GESTION
JAMAIS LA MEME PERSONNE AU TELEPHONE</t>
  </si>
  <si>
    <t>olivier-86223</t>
  </si>
  <si>
    <t xml:space="preserve">je fais appel à la protection juridique qui semble en avoir absolument rien a faire de mon soucis
encore une prestation payée dans le vent et leurs obligations legales??????
je ne pense pas rester à la mutuelle des motards a cause de la matmut et jurimotard et je serais écho de ma mesanventure aupres de tous les motards que je rencontrerais et ils sont nombreux
</t>
  </si>
  <si>
    <t>fred69008-101077</t>
  </si>
  <si>
    <t xml:space="preserve">j'ai mis une mauvaise note, mais ils sont tous pareil.
pourquoi ne pas récompensé les payeurs n'abusants pas de leur services ?
assuré depuis ..... années, 0 dégats, 0 retard de paiement , 0 sur toute la ligne .
sauf quand un jour j'ai besoin de leur aide suite à des C... qui m'ont arrachés mon top case de ma BMW ( 1 top case + platine + 1 U + 2 poignées passager arrachées ) resultat du dommage ( 230 € top + support 100 + U 100 + 2 poignées passage BMW 200 = 650 € de dommage ) - je sais option non prise mais un geste de l'assureur aurait été de bon augure en réponse à la fidélité et droiture envers eux !! 
PFFFFFF
réponse AMV = 0 vous n'avez pas souscris l'option accessoires ....
Dites leur que la moto est parterre et là ça va peut être passer !!
Faut-il être menteur pour espérer récupère un tout petit peu d'un dommage qu'un tier vous a fait subir ?
JE suis vraiment en colère ....
</t>
  </si>
  <si>
    <t>philippe-94893</t>
  </si>
  <si>
    <t>Gestion de mon sinistre du 28/04/2020 catastrophique. cela fait des semaines que cela dure. Les documents envoyés en temps et heures et validés par le service disparaissent, il faut tout refaire pour obtenir un paiement de valeur majorée dans un sinistre où mon véhicule est déclaré épave et dont je ne suis pas responsable. C'est une attitude intolérable....</t>
  </si>
  <si>
    <t>georges-a-126913</t>
  </si>
  <si>
    <t>Tarif très correct rapidement fait et pas de soucis pour réaliser le devis tout est disponible et clair envoie rapide des papiers et carte verte à récupérer directement</t>
  </si>
  <si>
    <t>lisbeth-81524</t>
  </si>
  <si>
    <t xml:space="preserve">Je ne comprends pas tous ces avis négatifs car je suis assurée par la GMF depuis des décennies.
Certes il faut être patient pour obtenir au téléphone la plateforme qui gère les sinistres car, avec les dossiers liés aux intempéries depuis quelques mois, les dossiers à traiter sont nombreux.
Alors il faut peut-être se rapprocher de son agence pour faire avancer le traitement de son dossier, si celui-ci traîne en longueur.
Personnellement j'ai été contactée par la plateforme sinistre dès le lendemain de ma déclaration de sinistre en ligne, en juillet dernier.
J'ai été rapidement indemnisée après le passage de l'expert.
</t>
  </si>
  <si>
    <t>fanny631-68619</t>
  </si>
  <si>
    <t>Une catastrophe !Ils vous envoient un devis que vous acceptez ',vous renvoyez les pieces et ne recevant pas la carte verte je les appelle (numero surtaxe) , ils vous disent que le devis n est pas signe et qu il faut aller sur l espace personnel pour le signer  or sur l espace le montant est plus important car les frais de dossiers ont augmente! Vous etes coinces car votre compte a ete debite par telephone ! Pas de reponse aux mails</t>
  </si>
  <si>
    <t>tchoutchou680-52549</t>
  </si>
  <si>
    <t>La CNP retient abusivement le capital qui nous est dû suite au décès d'un parent qui a eu la mauvaise idée de souscrire une assurance vie chez eux. La CNP a pourtant tous les documents nécessaires au versement de ce capital mais prétend ne jamais avoir reçu nos courriers recommandés alors que nous avons l'accusé de réception qui est la preuve irréfutable de la remise de notre courrier et de surcroît envoyé par chacun des bénéficiaires (nous sommes trois donc la CNP n'a reçu aucun de nos trois courriers à les en croire). Comme c'est étrange. Mais surtout, quelle mauvaise foi. C'en est exaspérant et c'est à se demander comment on peut travailler pour une telle société et partager les valeurs de l'entreprise. Lorsque l'on parvient enfin à les joindre par téléphone, c'est pour s'entendre dire qu'ils ont un problème avec les envois en recommandé et qu'il faut renvoyer tout le dossier en courrier simple et rappeler 10 jours plus tard pour savoir s'ils l'ont bien reçu. Ben voyons, la réponse on la connaît déjà, votre courrier ne nous est pas parvenu Madame X, Monsieur Y, nous sommes navrés. Et là, aucune preuve remise du courrier. Facile. C'est consternant. La CNP a en effet un problème, non pas avec les envois en recommandé mais un problème tout court et un gros. C'est pourquoi nous avons saisi l'Autorité de Contrôle Prudentiel afin qu'ils prennent le relais et ouvrent une enquête sur le très gros dysfonctionnement d'ordre général au sein des services de la CNP. De telles pratiques sont malheureusement courantes mais elles sont intolérables et l'on sait très bien que les sociétés d'assurance mettent une éternité à débloquer les fonds qui leur rapportent bien plus d'intérêts que les pénalités de retard que la loi leur enjoint pourtant de payer. Au bout du compte, ce sont les bénéficiaires qui sont pris en otage et qui subissent une situation qui leur est imposée par des gens peu scrupuleux qui n'en ont absolument rien à faire de la m... dans laquelle ils nous mettent. Nous sommes toujours dans l'attente de notre dû, cela dure maintenant depuis novembre...</t>
  </si>
  <si>
    <t>jorge-e-132847</t>
  </si>
  <si>
    <t>J'ai essayé de payer pour l'année à l'avance mais ce n'était pas possible, peut-être un problème avec ma banque, mais heureusement j'ai pu le faire avec des mensualités différées</t>
  </si>
  <si>
    <t>grignon94-87409</t>
  </si>
  <si>
    <t xml:space="preserve">mauvais remboursements je confirme !!! ils sont pas bons 
pb avec des remboursements radios toujours pas  faits malgre mes multiples appels au cabinet de courtiers 
je ne comprends pas 
</t>
  </si>
  <si>
    <t>faysal-m-133527</t>
  </si>
  <si>
    <t xml:space="preserve">je suis satisfait du service des prix raisonnables  et de la facilité de l'inscription.
je suis satisfait du service des prix raisonnables  et de la facilité de l'inscription.
</t>
  </si>
  <si>
    <t>21 mars 2017 suite à une expérience en mars 2017</t>
  </si>
  <si>
    <t>ptichene-53451</t>
  </si>
  <si>
    <t>Assurée depuis 10 ans à la Matmut, et satisfait, malgré quelque événements 1 panne,1 accident seul, 2 bris de glace.</t>
  </si>
  <si>
    <t>allan-l-124122</t>
  </si>
  <si>
    <t>Pas mal mais tarifs peuvent être amélioré ou les couvertures plus générales, voyons les offres au bout d'un an, sinon je changerais d'assureur.</t>
  </si>
  <si>
    <t>aurelie-33-115092</t>
  </si>
  <si>
    <t>Au début, contrat alléchant.... et puis mon chat à déclarer une maladie et là.... grosse surprise.... en deux ans, mon contrat a pris quasi 100%.. de 29 à 49 euros. Et depuis la première année ma cotisation est passée de 12 à 49e. Ils tentent désespérément de me faire résilier car j'ai un vieux contrat remboursant à 100% qui n'existe plus.... mon contrat n'explique pas comment sont calculer les augmentations et ils refusent de répondre sur comment est calculé la fameuse augmentation. A partir de maintenant j'en ai pour plus cher de mutuelle que de frais vétérinaires avec ses des médicaments.</t>
  </si>
  <si>
    <t>pierricklagoute-92620</t>
  </si>
  <si>
    <t>Prix intéressants bonne assurance voiture je recommande direct assurance j espère ne pas être dessus par la suite si un jour j en est besoins cordialement</t>
  </si>
  <si>
    <t>Je révise l’avis défavorable que j’avais émis. La MAIF a pris contact et a décidé de régler en ma faveur le litige qui justifiait mon opinion. Merci à eux d’avoir pris le temps d’examiner mon problème.</t>
  </si>
  <si>
    <t>vanille-81701</t>
  </si>
  <si>
    <t>Je mets "une étoile", car je n'ai pas la possibilité de mettre zéro. Victime d'un accident avec arrêt de travail de plus de 3 mois, qui a boulversé mes revenus, les services de SOGECAP et SOGEFINANCEMENT sont difficilement joignables et ne répondent pas aux questions posées, ne donnent aucune visibilité sur les prises en charge dues. Beaucoup de manque de respect du client ( y compris par des propos tenus oralement) et de manque de réactivité pour un service attendu très sensible.</t>
  </si>
  <si>
    <t>sylvain-r-109751</t>
  </si>
  <si>
    <t>Je suis très décu de votre service. Vos conseiller sont de plus incompétents et n'écoute pas leur clients. Je n'ai jamais eu d'aussi mauvais contact avec une entreprise précédemment. En résumé des services et des conseillers lamentables, vous devriez avoir honte</t>
  </si>
  <si>
    <t>anne-58564</t>
  </si>
  <si>
    <t>Incompétence la plus totale.l'année dernière mon mari a crevé mais pas de roue de secours vers 17h30 le temps de la prise en charge par directe assurance plus de garage ouvert pour s'occuper de la roue et on lui annonce à 20h qu'on ne prendra pas en charge son retour à domicile pour une roue crevée.(Je signale qu'il a le pack tranquillité donc aucun engagement respecté) et je ne vous parle pas des franchises prohibitives qui sont appliquées et de la mal politesse des personnes qu'on a au téléphone. bref pour ttes ces raisons au renouvellement de son contrat  mon mari a décidé de changer d'assurance, depuis le mois de juillet nous en sommes à 3 courriers recommandés et on ne compte plus les mails et échanges téléphonique, ils ont eu le droit à un cour de résiliation de notre nouvelle assurance mais rien y fait direct assurance fait la sourde oreille, c'est un truc de fou. au téléphone la semaine dernière  il y a un "conseillé" qui a dit à mon mari: " on ne fera rien tant que vous ne payez pas la mensualité que vous avez refusez"</t>
  </si>
  <si>
    <t>alex-132370</t>
  </si>
  <si>
    <t>Extrêmement chère et inefficace . Ma mère 73 ans paye 192 e par mois alors qu’elle est en ald 100 % sécu depuis une dizaine d’années . Et hospitalisée via Sante n’offre même pas la tv au CHU. Rien en prime d’aide aux défunts , à peine prise en charge en ssr . Bref, une énorme désillusion  A fuir</t>
  </si>
  <si>
    <t>valerie-m-134204</t>
  </si>
  <si>
    <t xml:space="preserve">Prix compétitif et attractif 
Rapidité de souscription 
Simplicité de l’enregistrement des informations 
Celui-ci est mon premier contrat d’assurance chez direct assurance </t>
  </si>
  <si>
    <t>louloute-63753</t>
  </si>
  <si>
    <t>suite a notre problème de fuite d'eau, nous sommes  très satisfait de pacifica assurance. Réaction rapide de votre conseillère, de vouloir résoudre le problème rapidement.</t>
  </si>
  <si>
    <t>poluxe-123460</t>
  </si>
  <si>
    <t>Je suis déçu et en colère que l'on m'impose partout où je travaille depuis près de 5 ans toujours la même mutuelle, les conseillés téléphoniques se contredisent toujours pour les mêmes questions, mes problèmes ne sont jamais réglés, et la le pompon j'apprends que mon garçon de 15 ans n'est plus couvert en allant à la pharmacie, et un appelle d'huissier pour régler les sommes à lag2r, hors depuis 3 mis il a bien sa carte, les prélèvements passent, moi je dit bravo et vive les obligations et les monopoles, juste je suis outrée</t>
  </si>
  <si>
    <t>valerie--r-105741</t>
  </si>
  <si>
    <t>Nous avons trois voitures assurées chez vous, Les prix augmentent tous les ans, 3 € et 5 € par mois sans aucune raison. Nous sommes à 50 % de bonus et pas d’infraction. Pour mon fils je ne sais pas, une seule année d'assurance pour sa nouvelle voiture mais la précédente. Merci de faire un geste commercial, je fais faire des devis ailleurs.</t>
  </si>
  <si>
    <t>lulu-51927</t>
  </si>
  <si>
    <t>bon prix ,</t>
  </si>
  <si>
    <t>dany-jeanmarie-97464</t>
  </si>
  <si>
    <t>Nadège a été charmante bienveillante lors de notre échange téléphonique Nadège a répondu à toutes mes 
 questions très clairement merci  beaucoup de votre compréhension</t>
  </si>
  <si>
    <t>hassan-r-111826</t>
  </si>
  <si>
    <t>je suis satisfait du servies et de la qualité d'écoute et  la gentillesse de la personnelle a qui j'ai eu affaire  et la qualité de conseil quand au prix j'espérait mieux vu l'enceinté et la fidélité en vers GMF</t>
  </si>
  <si>
    <t>guigui-99172</t>
  </si>
  <si>
    <t>Pour moi la meilleure assurance car trés à l'écoute en cas de soucis ou de grave accident, je recommande vivement car j'en ai fait des assurances et à part payer c'est tout ce qu'il compte ;</t>
  </si>
  <si>
    <t>canou72-17336</t>
  </si>
  <si>
    <t>Bonjour, je pense vraiment que c'est l'assurance qu'il faut éviter.Dans tous les domaines que ce soit domicile ou voiture,assistance juridique il faut vous débrouiller seul.Par contre des que vous modifiez un contrat en 48h vous savez déjà combien vous allez cotiser.</t>
  </si>
  <si>
    <t>patrickdidier91-80484</t>
  </si>
  <si>
    <t>A fuir !
Mon assurance est passée de 435€ à 54€ puis 608€  sans avoir eu de sinistre évidemment. Je recommande ...  de ne jamais aller chez l'Olivier.
En fait vous avez le droit à une assurance de qualité low cost pour le prix d'une vraie assurance.
Concept surprenant :)</t>
  </si>
  <si>
    <t>alex54-51448</t>
  </si>
  <si>
    <t>Quand on se vante dans ses publicités que la confiance est une règle (cf youtube) ainsi que sur son site d'être le numéro un de la relation client, je me dit immédiatement que c'est mensongé. Le seul but est de faire de l'argent. MAIF m'explique que c'est le code de la route qui prime mais quand on me grille la priorité (à droite), n'est ce pas le code de la route?
4 interlocuteurs, 4 discours différents : quelle Acompétence!
fuyez !</t>
  </si>
  <si>
    <t>sarrut-c-128144</t>
  </si>
  <si>
    <t>Je suis entièrement satisfait, le vendeur était très agréable et à l'écoute de mes demandes. Les prix ainsi que les garanties proposées sont en parfaite adéquation avec mes besoins.</t>
  </si>
  <si>
    <t>gerard-p-134339</t>
  </si>
  <si>
    <t>Pleinement satisfait depuis plus de 30 ans des services, de l'accueil et des prix. Félicitations pour votre site web, son contenu, son accessibilité et sa convivialité.</t>
  </si>
  <si>
    <t>claude94-113232</t>
  </si>
  <si>
    <t xml:space="preserve">Je viens d'appeler cette mutuelle me cherchant une mutuelle santé. Conseillère pas trop aimable débitant son texte. Je lui ai demandé de m'envoyer par mail et par courrier les 2 devis qu'elle m'avait proposée. Ce fut un  NON catégorique. Elle ne pouvait m'envoyer qu'un devis et en plus, soit par mail OU par courrier, pas les 2! j'ai donc raccroché. A croire qu'AG2R a trop de clients ! Vu que par mon travail, j'ai un PER avec cette sté d'assurance, mes craintes sont grandes vu les autres avis peu flatteurs ! 
Toutes les autres mutuelles que j'ai appelées ont été super aimables et gentilles. On sentait que ces personnes considéraient le client ce qui n'est pas du tout le cas d'AG2R. Je vais donc m'assurer à une autre mutuelle qui aura de la considération pour moi. </t>
  </si>
  <si>
    <t>jmroc-97570</t>
  </si>
  <si>
    <t>Suite à un sinistre dégât des eaux avec recherche de fuite destructive obligatoire (justificatif et attestation plombier fournis), une gestion chaotique et calamiteuse du dossier. Informations orales communiquées par la plateforme sinistres fluctuantes et variant en fonction de l opérateur en charge de l appel.
Temps d attente extrêmement long pour joindre la plateforme (compter la matinée dans le meilleur des cas)
Une expertise téléphonique menée à distance avec "un expert" agressif, péremptoire, cassant, faisant tellement de fautes d orthographe dans ses mails que le message et le sens sont brouillés et incompréhensibles.
Quel sérieux!
Au final: 11 mois après l ouverture du dossier sinistre et 4 courriers RAR, un refus de prise en charge et une perte sèche de 2000 €.
Résiliation de 4 contrats Sogessur bien sûr effectuée.
A fuir!</t>
  </si>
  <si>
    <t>martin-c-117858</t>
  </si>
  <si>
    <t>Bon rapport avec l assistante commerciale bonne relance client .
Contrat clair avec les options  .Site facilement accessible  rapide et efficace 
et prix très bien pour le jeunes conductrice</t>
  </si>
  <si>
    <t>chanel-mroz-98670</t>
  </si>
  <si>
    <t xml:space="preserve">Aucun remboursement effectué alors que j’etais Bien assurée pour arbustes et plantations app’res vols de mes 2 oliviers dans ma propriété 
La personne des sinistrés se permet de me raccrocher au nez ! En plus </t>
  </si>
  <si>
    <t>pailette-72158</t>
  </si>
  <si>
    <t>Bonjour,
Je viens de lire tous les commentaires sur les Services d'AssurOpoil et ils ne me rassurent pas du tout. 
Premières demandes de remboursement catastrophiques.
 Il est vrai que j'ai envoyé mail + courrier, restés sans réponse.
J'ai envoyé de nouveau une demande de remboursement mais bizarrement, ils ne l'ont pas reçue.
Par contre accueil téléphonique sympathique mais ca ne suffit pas. J'espère vivement qu'ils vont traiter mon dossier au plus vite.</t>
  </si>
  <si>
    <t>cedric-95940</t>
  </si>
  <si>
    <t xml:space="preserve">Adhérent depuis 20 ans, certes le taux est correct, mais le service client désinvolte et incompétent.
A se demander qui tient les reines dans cette boutique.
La plupart des opérations est manuelle (remboursement partiel) et prend des semaines et des semaines. Vous leur écrivez, ils ne vous répondent jamais.
Vous faites une réclamation, ils ne vous répondent pas plus.
Vous écrivez au Président et au Directeur Général - ils s'en fouttent.
</t>
  </si>
  <si>
    <t>28 octobre 2020 suite à une expérience en octobre 2020</t>
  </si>
  <si>
    <t>renforever-99330</t>
  </si>
  <si>
    <t xml:space="preserve">Bonjour,
les renseignements ont été donnés clairement.
l'interlocuteur nous a également bien conseillé sur les informations à vérifier avec l'organisme de santé (CPAM).
</t>
  </si>
  <si>
    <t>portoleau-balloy-f-123453</t>
  </si>
  <si>
    <t>Pas d'avis particulier si ce n'est que le dernier interlocuteur que j'ai eu manquai de cruellement professionnalisme ce qui n'etait pas le cas des autres interlocuteurs avec lesquels j'ai échanger auparavant</t>
  </si>
  <si>
    <t>mili-53384</t>
  </si>
  <si>
    <t>Pas cher peut-être, mais efficace? Pas vraiment.
Non respect des délais de traitement en cas de sinistre, aucun retour aux réclamations, multiplie les procédures pour ne pas avoir à rembourser, conseillers téléphoniques ne souhaitant pasrépondre aux questions concernant l'application des engagements annoncés dans les conditions générales....
Dans mon cas il s'agissait d'un "petit sinistre" avec peu de dommage, quand je vois toutes les complications faite par la MAAF pour la prise en charge, je me demande ce que cela donne en cas de sinistre plus important. Pourtant tout est beau sur papier, mais quand il s'agit de faire valoir ses droits, tout devient très compliqué.</t>
  </si>
  <si>
    <t>nana-75409</t>
  </si>
  <si>
    <t>La dame qui m'a répondu, Erika, était très compétente et très aimable. Elle m'a donné de très bon conseil. Merci</t>
  </si>
  <si>
    <t>paul-a-127963</t>
  </si>
  <si>
    <t xml:space="preserve">cette assurance pour son prix me semble Correcte . La  fiche de renseignement est  aérer facile à remplir. La personne qui m'a appelé m 'a 
 donné de bonne indication  à VOIR PAR LA SUITE </t>
  </si>
  <si>
    <t>romain-g-114477</t>
  </si>
  <si>
    <t xml:space="preserve">Interlocuteur disponible et professionnel maîtrisant son sujet ayant pris le temps de répondre à mes questions.
Globalement expérience utilisateur fluide. </t>
  </si>
  <si>
    <t>prenelle-d-132195</t>
  </si>
  <si>
    <t>Je suis satisfait de cette assurance et j’espère quel le sera encore pour les prochaines années à venir pour que je sois encore satisfais de cette assurance</t>
  </si>
  <si>
    <t>madloc43-65570</t>
  </si>
  <si>
    <t>Bonjour, j'ai choisi AMV depuis 2010 site à de nombreuse recherche et comparaison sur le prix, les prestations, le facilité d'ajouter, supprimé des options ou modification de contrat.</t>
  </si>
  <si>
    <t>bressollette-v-114738</t>
  </si>
  <si>
    <t>Je suis satisfait de l'olivier assurance rapide et efficace et le niveau de prix est correcte.
Très bon accueil téléphonique également personne très compétente.</t>
  </si>
  <si>
    <t>orben-57444</t>
  </si>
  <si>
    <t xml:space="preserve">Bonjour,
à fuire, à éviter, payer un peu plus cher ailleurs, ne vous vous inscrivez jamais chez eux. pour l'inscription c'est des gens sympas on dirait des anges. pour demander par exemple un relevé d'information c'est catastrophique,ils parlent mal et si tu n'est pas content ils t'invite à chercher autre assurance et résilier.
Je suis assurer en conducteur principale avec 0.60 de coefficient et ma femme en conducteur secondaire avec un nouveau permis. j'ai acheté une deuxième  voiture pour ma femme mais malheureusement la voiture avait des problèmes  mécanique du coup je l'ai rendu au garage. eurofil mon résilier le contrat du 2 eme voiture par ce que je n'ai pas fournie la carte grise ce qui est normal car  je l'ai rendu la voiture. maintenant ils ont assuré ma voiture actuelle avec le coefficient du nouveau permis celui de ma femme ça veut dire à 0.95 au lieu de 0.60. donc je repart à nouveau comme un nouveau conducteur. est ce que vous trouvez ça normal? si vous avez une solution et est ce que ils ont le droit de m'enlevez les bonus? je ne comprend rien la je vais payer dans les 80 euros par mois au lieu de 26 euros. 
personnellement je déconseille cette compagnie low cost.
merci </t>
  </si>
  <si>
    <t>j'en-ai-pas-102607</t>
  </si>
  <si>
    <t>Assuré depuis pas moins de 42 ans à cette mutuelle. Je trouve les tarifs élevés est les remboursements en dessous de la moyenne. (Voila pourquoi 3 étoiles). 
En revanche le personnels, toute catégories confondus, est toujours à votre l'écoute est prêt à vous être utile est agréable.
Ce n'est pas à l'aube de ma fin de retraite que je vais aller voir ailleurs si l'herbe est plus fraîche. Au vue de la conjoncture actuelle, est après 42 ans de vie  commune avec ma mutuelle. Je resterais fidèle !</t>
  </si>
  <si>
    <t>pitaguette-105102</t>
  </si>
  <si>
    <t>Suite à un sinistre en date de début d'année 2020, je l'ai déclaré à mon assurance groupama. J'ai dû les relancer afin de savoir où en était le dossier car je n'avais aucune nouvelle. C'est clair qu' ils laissent traîner la situation et je ne sais même pas si je serai indemnisée</t>
  </si>
  <si>
    <t>do-85797</t>
  </si>
  <si>
    <t>sinistre auto le 1er Décembre, on nous a trouvé un dépanneur super loin, on a du payer 475E de frais de remorquage. Assurés tout risque
La voiture est épave et ils récupèrent 1000E de franchise..</t>
  </si>
  <si>
    <t>soso3009-113587</t>
  </si>
  <si>
    <t>Je déconseille l assurance habitation étudiant, 2 mois pour être remboursée malgré un recommandé de résiliation dans les 10 jours. Des conseillers qui argumentent à chaque fois que c est une offre internet donc pas de service...dans ce cas, précisez le lors de la souscription "cette offre n est pas chère à 59euros donc nous ne vous répondrons pas". Une honte...alors que les banques attirent les juniors, Groupama les fait fuir.</t>
  </si>
  <si>
    <t>crespin-j-124575</t>
  </si>
  <si>
    <t>Je suis pour le moment satisfait du service que propose l'Olivier Assurance, site très simple d'utilisation. La communication est efficace et les prix sont très abordable.</t>
  </si>
  <si>
    <t>fidel-s-111128</t>
  </si>
  <si>
    <t>Contact téléphonique parfait, conseillé très clair, très aimable, courtois. Je n'ai pas pu noter l'échange avec mon téléphone, cela n'a pas pris en compte ma note. Merci de tenir compte de mon entière satisfaction avec ce monsieur</t>
  </si>
  <si>
    <t>denis-110168</t>
  </si>
  <si>
    <t>une ecole se construit a coter de chez moi  les vibrations ont abimés ma maison  et crées une fuite d eau en plus de fissures de facade est de placo. en 15 mois j ai du avoir au telephone la moitiée du personnel MACIF  ils jouent la monte et ne répondent méme plus  ca fait plus de 30 ans que je suis chez eux et n est jamais eu a les solicités je sait plus quoi faire ses gens m ecoeure!!</t>
  </si>
  <si>
    <t>tebounet-70530</t>
  </si>
  <si>
    <t>Suite à un accident non responsable, voiture envoyée à la casse, remboursement basé sur les offres du Bon Coin, offres des particuliers seulement, plus basses que les offres des professionnels, sans aucune garantie, je suis tombé sur kilométrage  erroné, pas de factures, contrôle technique de complaisance, etc... Je ne comprends pas qu'un professionnel prenne pour référence les annonces de particuliers du Bon Coin. Écoeuré !</t>
  </si>
  <si>
    <t>geoffrey-c-111494</t>
  </si>
  <si>
    <t>Conseiller Jean-Michel au téléphone très professionnel, patient et précis;
Facilité de souscription, mais très grandes difficultés de connexion à l'espace personnel et un service client qui semblait indifférent ou impuissant, dommage.
J'espère ne pas avoir à regretter mon choix d'assurances (Habitation + Auto) !</t>
  </si>
  <si>
    <t>alex-76564</t>
  </si>
  <si>
    <t>Salima juste parfaitement qualifier je pose une question simple et accepte de me guider très professionnel merci a vous !</t>
  </si>
  <si>
    <t>chomety-j-134837</t>
  </si>
  <si>
    <t>Je suis tres satisfaite du service .
Prix correct.
Assurance que je recommande a tous. 
En cas de souci très réactif et a l'écoute des clients.
Pas déçue .</t>
  </si>
  <si>
    <t>marc-p-105894</t>
  </si>
  <si>
    <t>Bonjour 
Je trouve que les dix pour cent de franchise en plus des 350 euros sont un peu cher. Certes je suis responsable mais aux prix de mes mensualités cela reste quand même assez chère</t>
  </si>
  <si>
    <t>jason-r-133167</t>
  </si>
  <si>
    <t>Site Rapide simple bien détail inscription sans prise de tête et super tarif je recommande vivement direc assurance il pas plus rapide allez vas-y ??.</t>
  </si>
  <si>
    <t>laurent-89035</t>
  </si>
  <si>
    <t>TOUT EST FAUX DANS LA CHARTE MATMUT: 
Voici l'Engagement Qualité:
La Matmut va plus loin qu'un simple discours et s'engage à :
vous informer dans les 5 jours suivant la réception de votre déclaration de sinistre de l'état d'instruction de votre dossier,
vous tenir régulièrement au courant de son évolution,
vous donner toutes les informations dont vous avez besoin,
vous aider dans toutes vos démarches,
faire procéder, à ses frais, à toutes les enquêtes et expertises nécessaires,
vous indemniser dans les 8 jours suivant votre accord pour votre véhicule et dans les 30 jours pour votre habitation</t>
  </si>
  <si>
    <t>del-80316</t>
  </si>
  <si>
    <t>Menteurs, Faux et Company. C'est la première fois de ma vie que je fais un commentaire négatif, mais c'est tellement gros que je me dois d'avertir les éventuels futurs assurés. FUYEZ! Où vous serez obligé de payer pour rien pendant 1 an. Je rejoins le commentaire précédent, tout est absolument fais pour vous faire croire des chose et la personne au telephone vous assure que la conversation est enregistrée, et que donc tout est assurément vrai. Mais tout est faux absolument tout, prenez garde et lisez bien les contrats et ne vous fiez surtout pas aux conversations téléphoniques. On vous propose même un pourcentage de remboursement sur les croquettes vétérinaire avec l assurance Premium, mais les croquettes ils les considèrent comme un medicament donc carence de 60 jours, etc etc Tout est absolument fais pour ne pas vous rembourser, après 14 jours (14 jours où vous êtes même pas couvert) vous ne pouvez plus résilier votre contrat pour une durée d'un an. Donc venu la premiere demande de remboursement vous êtes déjà pris au piège. J'aurai préféré mettre tous les mois cet argent de côté en cas de problème, car clairement je n'ai aucune confiance pour la suite et j'attends avec impatience ma résiliation dans un an. Je ne reprendrai jamais d'assurance, je ne pensais même pas cela possible.</t>
  </si>
  <si>
    <t>cathie-115281</t>
  </si>
  <si>
    <t>Etant à la MGEN depuis toujours je n'ai vu cette mutuelle que se dégrader au fil du temps. Mon seul désir est d'en partir. Tous les avantages de cette mutuelle se sont évaporés au cours du temps et les inconvénients ne cessent de progresser : prélèvements sur salaires devenus aléatoires, on me demande donc des sommes folles, régulièrement; si on ne rentre pas dans leurs cases impossible de se faire entendre et aucun effort de leur part pour sortir de la situation : il faut se débrouiller seul; remboursements peu intéressants et compliqués quand on a des enfants majeurs car les informations ne sont enregistrées que difficilement.... Les mutuelles ont bien du mal de nos jours à faire un travail équitable, en gardant des valeurs morales. La MGEN se vente de ces valeurs mais n'a pas su du tout prendre le virage du 21ème siècle et n'est pas à la hauteur de ses ambitions. Dommage, vraiment....</t>
  </si>
  <si>
    <t>myriam-m-135110</t>
  </si>
  <si>
    <t>Je suis satisfait du service très rapide et très efficace merci pour cette nouvelle assurance de plus elle est très avantageuse merci merci merci merci</t>
  </si>
  <si>
    <t>gepe-70908</t>
  </si>
  <si>
    <t>Service communication incompétant,
Pour une simple attestation, compté minimun 15 jours pour la recevoir et en plus il manque l'essentiel dessus a savoir date de période cotisé, alors que je l'ai précisé dans ma demande.
Pas d'envois de ce genre de document par mail, 30 ans de retard dans les pratiques informatique !</t>
  </si>
  <si>
    <t>bonnet-c-122444</t>
  </si>
  <si>
    <t xml:space="preserve">Je ne comprends pas pourquoi je ne reçois pas les attestations que j'ai demandées par mail ?
Attestation scolaire et attestation responsabilité civile 
Il me les faut dès demain 
Cordialement </t>
  </si>
  <si>
    <t>gaelle-m-106050</t>
  </si>
  <si>
    <t>Nouvelle auprès de votre compagnie d'assurance, je dois dire que vos tarifs attractifs m'ont convaincu. Ceci étant je n'ai toujours pas reçu la vignette d'assurance à apposer sur mon pare brise....</t>
  </si>
  <si>
    <t>senghor-l-115600</t>
  </si>
  <si>
    <t>Simple et pratique
La souscription s'est faite premièrement avec un devis où j'ai reçu toutes les informations nécessaires. Le conseiller m'a aiguillé</t>
  </si>
  <si>
    <t>gilles-c-131401</t>
  </si>
  <si>
    <t>Il est encore trop tôt pour donner un avis très objectif cependant les tarifs sont très intéressants et l'application intuitive ke futur me permettra de juger des prestations</t>
  </si>
  <si>
    <t>serge-s-112896</t>
  </si>
  <si>
    <t>Je suis Satisfait  du service
Les prix me conviennent 
Je n'ai pas de code pour accéder à mon espace personnel
Comment faire pour en obtenir un ?
Merci de me réponde  sur ma boite mail</t>
  </si>
  <si>
    <t>didier-l-126029</t>
  </si>
  <si>
    <t>Prix inintéressant, à voir par la suite si les promesses suivent les annonces.
Facilité de mise en œuvre, normalement Direct assurance s'occupe de la résiliation.</t>
  </si>
  <si>
    <t>fatiha-h-103310</t>
  </si>
  <si>
    <t xml:space="preserve">Simple et rapide, efficace. Gestion via le net appréciable  
Reste à avoir la gestion des sinistres, je n'ai encore eu de souci et c'est tant mieux ...
A suivre </t>
  </si>
  <si>
    <t>mert-99982</t>
  </si>
  <si>
    <t>Assurée MATMUT avec toute ma famille (5 personnes) depuis plus de 30 ans, j'ai fait jouer mon assurance juridique pour une erreur médicale évidente. Mon interlocutrice, qui etait plus une simple assistante qu'une experte juridique (comme l'exigeait mon contrat) était totalement "absente". J'ai constitué moi-même tout mon dossier devant son incompétence évidente. Je lui ai tenu la main pour que ça avance.  Malgré une réclamation (j'ai découvert que les réclamations finissaient sur le bureau de la personne objet de votre réclamation,  qui y répond .... ou pas!!!) au bout de 3 ans et demi, elle a enfin envoyé mon dossier à la partie adverse. Qui n'a pas répondu. Elle les a relancés 1 fois comme l'exige la procédure (ha bon, il y en a donc une !!!). Puis à clôturer le dossier contre mon avis. Plus de 20.000 € de préjudices. Je vais donc prendre un avocat et tout recommencer avec un vrai expert. Conclusion: messieurs dames, prenez votre assurance juridique ailleurs que chez la MATMUT.</t>
  </si>
  <si>
    <t>henry-88946</t>
  </si>
  <si>
    <t>cela fait 9 ans que je cotise (40 000 € ) pour les salariés il n'y a eu a ce jour aucun remboursement et maintenant  ils refusent de payer pour les arrets gardes d'enfants codi virus. donc mes cotisations n'ont servies a rien en 9 ans sauf a enrichir AG2R.</t>
  </si>
  <si>
    <t>albertfils-67555</t>
  </si>
  <si>
    <t>Macif
Bonjour 
Assurance a éviter absolument
Dégât d'eau décembre 2017 et janvier 2018
1er dégât des eaux estimés a 2500 euro et mon devis est de 4400 euro Remboursement 1200 au mois de septembre après de multiples Mail et appel
2ieme dégât d'eau décembre 2017 jusqu'à aujourd'hui non réglé
Il vous prennent pour un menteur avec leur cabinet d'expertise Elex 
Je suis assurée chez eux depuis 1999
Le jours ou j'ai besoin d'eux il ne sont plus là 
Même si vous payer plus cher ailleurs ce serait un meilleur investissement</t>
  </si>
  <si>
    <t>zchristophe-86305</t>
  </si>
  <si>
    <t>"mutuelle" à fuir</t>
  </si>
  <si>
    <t>clavelin-58523</t>
  </si>
  <si>
    <t xml:space="preserve">mon mari M CLAVELIN MAXIME est dédcédé le 27 07 de cette année .il avait souscrit une assurance obseques.impossible de récupérer les fonds je trouve cela scandaleux d autant plus que j attend cet argent  pour payer les obseques cela fait 19 ans que nous payons car moi aussi j ai le meme contrat si cela n est pas débloqué au plus vite je pense que je vais retirer mon argent
ps il faut que je vous mette au courant que le certificat médical m a été demandé au bout de 2 mois
tout ceci pour vous dire que je suis trés décue </t>
  </si>
  <si>
    <t>xxxx-117098</t>
  </si>
  <si>
    <t>Bonjour, je suis très satisfaite de ma conseillère santiane Widad qui a fait le nécessaire pour me débloquer la prise en charge de mes lunettes. Je viens d'avoir la confirmation de l'opticien.
Widad était à l'écoute et très professionnelle.</t>
  </si>
  <si>
    <t>pascalmary-102095</t>
  </si>
  <si>
    <t>Vous avez besoin d'une information, vous n'êtes pas d'accord avec leur estimation  des sommes à verser ? Je confirme les autres avis, on nous balade. Même un recommandé n'a toujours pas de réponse plus d'un mois après ! Si vous faites une réclamation, on vous promet une réponse sous deux mois ...</t>
  </si>
  <si>
    <t>willy-54183</t>
  </si>
  <si>
    <t>prélèvements injustifiés</t>
  </si>
  <si>
    <t>pastoureau-j-127813</t>
  </si>
  <si>
    <t>je suis parfaitement satisfait pour preuve je vous assure un 2éme véhicule par contre le prix de départ est très intéressant mais au renouvellement de chaque année faite attention aux hausses qui pourrait me diriger vers la concurrence.</t>
  </si>
  <si>
    <t>seb-60046</t>
  </si>
  <si>
    <t>Nous avons fait faire des embouts auriculaires pour mon fils sourd implanté avec un 100% pour ALD à ce niveau. Facture et feuille de soins fournies. La facture fait apparaitre clairement 2 quantités d embouts. Un seul m est remboursé. Il m est indiqué sur la feuille de soins (il y a un seul embout et non deux) et (celle-ci n'est pas en ALD). Même quand je demande de vérifier la quantité de la facture il n y aurait qu un embout pourtant clairement indiqué sur celle ci. De plus il aurait fallut 2 codes barres identiques sur la feuille de soin et ils refusent de voir le lien entre des embouts auditifs et son ALD liée à sa surdité (même avec les justificatifs). Bref à leur demande je fais faire une feuille de soin rectificative que je dépose en main propre au point mgen de ma section. Ensuite plus de nouvelle. Normal ils ont perdus le document refusant de l avouer clairement puisque indiquant juste qu ils ne l ont pas et que je dois fournir l original que je n ai plus puisqu ils l ont perdu (la preuve pourrait être apportée par la note de mon passage à la section où le même jour j ai déposé une autre feuille de soin qui a bien été traitée elle). J ai beau leur fournir une copie de l original (faite par l audioprothésiste assez prudent) je dois encore récupérer leur erreur en refaisant toutes les démarches puisque cela ne suffit encore pas (2 heures de mon temps la dernière fois enchaînant les déplacements audioprothésiste mgen à plusieurs reprises). Des mels contradictoires des personnes mal informée. bref que de problèmes qui se répètent et qui ont du mal à trouver des solutions.</t>
  </si>
  <si>
    <t>fil-79619</t>
  </si>
  <si>
    <t xml:space="preserve">Bonjour je suis très mécontent mon téléviseur est en panne suite a un orage je téléphone donc à constatel qui me demande d apporter ma tv chez réparateur pour qu il diagnostique la panne et qu'il fournisse un devis de réparation si le téléviseur est réparable. J'apporte donc tv chez réparateur qui me recontact après inspection et m'annonce un devis de réparation de 648euros plus une facture de 110euros pour la recherche de panne. L assurance prends en compte la réparation moins une franchise de 150euros ce qui me semble jusque là tout a fait normal mais ne prends pas en charge la recherche de panne alors que c'est une conséquence du sinistre. De plus il faut avancer l ensemble des frais de diagnostics et de réparation avant de pouvoir se faire rembourser alors que c est une multirisque habitation avec remboursement à l identique ou à neuf  des appareils de moins de 7ans. Donc pour resumer je dois sortir 110euros + 150euros de franchise soit 260euros pour pouvoir faire réparer mon téléviseur soit disant pris en compte.
Merci constatel
</t>
  </si>
  <si>
    <t>fanny-91577</t>
  </si>
  <si>
    <t>J ai souscrit à l assurance ITT et Perte d emploi. En arrêt de travail depuis plus de 6 mois j ai été déclaré inapte à la reprise du travail lors de ma visite de reprise en janvier, pas de possibilité de reclassement j ai donc été licencié. J ai été pris en charge au titre de L'ITT mais CARDIF malgré maintes courriers, appels téléphoniques Ne me repond pas sur la prise en charge sur la période transitoire procédure de licenciement pour inaptitude, (avis du médecin du travail transmis ainsi que le dossier complet) A ce jour prise en charge pour perte d emploi á partir de l inscription à pôle emploi. Jamais le même contact, jamais la même réponse. On me demande pour cette période des documents que je ne peux pas fournir...</t>
  </si>
  <si>
    <t>zagzag-67154</t>
  </si>
  <si>
    <t>tarif trop cher par rapport à la concurrence pour pratiquement les mm garantie</t>
  </si>
  <si>
    <t>abdelkarim-b-106383</t>
  </si>
  <si>
    <t>Je suis satisfait du service rendu, mais vos prix sont exorbitants ! ca fait bientôt 6 ans que je suis avec vous ! faudrait songer à faire des offres. J'achète pas des bagnoles super rare non plus. Sans réaction de votre part et des prix raisonnable pour le type de voiture, je chercherais ailleurs .</t>
  </si>
  <si>
    <t>clemeasy-138475</t>
  </si>
  <si>
    <t>Attention! A fuir. Dès que votre animal est malade AssuOp'oil augmente vos cotisations mensuels années après années jusqu'à vous envoyer une lettre de résiliation. Raison invoquée "un déséquilibre important et récurrent de ses résultats technique". Nous parlons d'un chien ....</t>
  </si>
  <si>
    <t>fifibella-98230</t>
  </si>
  <si>
    <t>Nul a ...padonner moi mais je paie une blinde et zero niveau service ... il te demande des decomptes alors qu ils sont reliees secu ?? je sais pas a quoi ca joue mais la c le pompom...d habitude il me rembourse toujours de la meme maniere et là il te demandes des trucs comme des factures déjà remis en scanne. C quoi leurs employer des stagiaires ? omg jpp ??de cette mutuelle.</t>
  </si>
  <si>
    <t>heaven-c-112474</t>
  </si>
  <si>
    <t>je suis satisfaite de ce service, personnel très aimable, repondant aux questions, je la recommande, surtout aux jeunes conducteurs.
J'envisage de m'assurer chez vous
Merci</t>
  </si>
  <si>
    <t>tribout-a-135160</t>
  </si>
  <si>
    <t>les prix sont bas, les franchises élevées! Mais il y a possibilité de choisir des franchises plus faibles en validant des options payantes parmi 3 packs</t>
  </si>
  <si>
    <t>aime-a-130186</t>
  </si>
  <si>
    <t xml:space="preserve">je suis satisfait du contrat d assurance da mon mp3 et pense que le remplacement par le spyder sera de meme
je n ai pour l instant jamais eu de sinistre donc je ne peux en dire plus.
</t>
  </si>
  <si>
    <t>cieslar-c-109383</t>
  </si>
  <si>
    <t>Je suis très satisfait du service et les prix sont très attractifs. La prise de contact par téléphone est très engageante. le processus est simple et efficace.</t>
  </si>
  <si>
    <t>gismo-97008</t>
  </si>
  <si>
    <t>Très déçu au premier abord les pris sont correctes la première année l'année suivante 50% d'augmentation sur la prime de mes deux véhicules. Un seul sinistre non responsable dans l'année ne justifie pas une augmentation de 50 pour mes deux véhicules. Donc assurance à éviter car en cas de sinistre non responsable c'est vous qui prennez le malus super</t>
  </si>
  <si>
    <t>so-51426</t>
  </si>
  <si>
    <t>3 décès en 5 ans avec donc 3 fois à gérer les assurances vie laissées par les défunts et à chaque fois la même galère. Lenteur, retard dans le traitement, demande de papiers plusieurs fois les mêmes, des demandes échelonnées histoire de faire trainer le réglement ...surtout ne pas placer d'argent chez eux c'est une galère pour les bénéficiaires !!! pas de suivi, A fuire !!!</t>
  </si>
  <si>
    <t>bepois-c-137931</t>
  </si>
  <si>
    <t>Très bon accueil téléphonique, explications claires. C'est parfait, tarifs très attractifs, réception rapide de la carte verte provisoire. Signature du contrat en ligne. Au top</t>
  </si>
  <si>
    <t>petit-c-113293</t>
  </si>
  <si>
    <t>Tout    est parfait  rien à dire. Je rajouterai que la conseillère que j'ai eu au téléphone a parfaitement répondue à mes questions et est très sympa.</t>
  </si>
  <si>
    <t>dominguez-j-109600</t>
  </si>
  <si>
    <t>les prix me conviennent et je suis satisfait du service.Simple et rapide pour une souscription en ligne.La validation des documents se fait de maniere rapide sur l'espace perso.</t>
  </si>
  <si>
    <t>alain65-88193</t>
  </si>
  <si>
    <t>Sociétaire depuis 50 ans, j'étais globalement satisfait de la GMF... tant qu'il s'agissait d'encaisser les cotisations. Suite à un dégâts des eaux, plus personne. Six mois pour envoyer un expert. Indemnité qui ne couvre pas la totalité des travaux moins le franchise. pas de service client, pas de réponse au téléphone, ni aux courriers mails. Bref c'est la débâcle! Il est temps de prospecter pour migrer progressivement les assurances vie, habitations et véhicules.</t>
  </si>
  <si>
    <t>chipie-65368</t>
  </si>
  <si>
    <t>Une honte la plus mauvaise assurance existante au monde à a évité vraiment déconseillé à 200 % pour cent cela fait depuis 6 mois depuis janvier que nous avons signalé la maladie j'ai fait un terrible avc à 36 ans et depuis la sogecap prennent un malin plaisir à ne faire que demander des pièces manquantes toutes les trois semaines il demande les papiers bout-à-bout vous font tourner en bourrique on arrive quand même le mi-juillet cela fait plus de 6 mois vous êtes hors délai !!!!vous êtes largement a plus de 3 mois de carence il faut bien savoir qu'un avc ne se prévoit pas ils sont à l'heure pour les prélèvements j'attends aussi pour l'assurance genepro qui ne sais toujours pas mise en route avant de avoir le crédit immobilier Cette assurance et des siennes et des surprime exorbitantsur la tête de mon mari  mais je peux vous assurer que ne tombez jamais malade avec eu car c'est devenu le véritable parcours du combattant je passe ma vie à chercher des papiers appeler la sécu et aussi à aller au médecin car il faut arrêter de chercher l'aiguille dans la botte de foin vous ne la trouverai pas je suis excédé par la façon de faire !! avec cette assurance qui font tout pour gagner du temps et ne pas vous mettre en route l'assurance que l'on paye tous les mois inadmissible!!!! Je suis revolter user par tout ce cirque !!12 decembre 2017 avc 5 mois d hopitale et pas gueri avec des sequelles irreverssibles nous somme le 9 juillet2018 aberant !!!</t>
  </si>
  <si>
    <t>francois-l-132103</t>
  </si>
  <si>
    <t>Je suis très satisfait
L'outil est vraiment simple intuitif et rapide
Les prix sont plus raisonnables par rapport à mon assureur précédent.
Je recommande.</t>
  </si>
  <si>
    <t>herve-n-116695</t>
  </si>
  <si>
    <t>Vos services me conviennent mais je ne suis pas sure que le prix me satisfasse encore par ce que vous ne mettez pas à jour le prix des clients déja sociétaires ! De plus, vous ne m'avez fait aucun geste commerciale de remise pour la période de confinement ou mon véhicule ne roulait plus donc aucun risque. !</t>
  </si>
  <si>
    <t>williams-128919</t>
  </si>
  <si>
    <t>satisfaite du service téléphonique de souscription, excellent contact. Prix intéressants, moins chers que chez de nombreuses compagnies qui n'ont pourtant pas de service supplémentaires..</t>
  </si>
  <si>
    <t>tanaka-52956</t>
  </si>
  <si>
    <t>Très dur à recevoir le relevé information après plusieurs coups de téléphone pas encore arrivé 8jours rien il trenne les pieds pour vous envoyer pour s'assurer rapide mais le contraire sa marche pas pas sérieux</t>
  </si>
  <si>
    <t>korella-94432</t>
  </si>
  <si>
    <t>je suis assez satisfaite ... prix assez abordable, je suis impatiente de savoir comment ça va se passer avec cette assurance concernant ma première voiture</t>
  </si>
  <si>
    <t>christine-t-105541</t>
  </si>
  <si>
    <t xml:space="preserve">Bonjour,
Je vous déconseille de souscrire chez eux, la 1ère année le prix est correct, la seconde j'ai reçu (le 04/02/2021) une très forte augmentation, 
Donc par rapport à ça je décide de résilier le contrat immédiatement à compter du 01/03/2021 (date d'échéance du contrat) par courrier recommandé AR, 
Le 17/02/2021 je reçois une confirmation de résiliation par mail, je me dit que c'est bon le nécessaire est fait,
À ma mauvaise surprise, aujourd'hui 05/03/2021 je suis prélevé de la cotisation annuel pour l'année 01/03/21 au 28/02/2022 malgré la résiliation du contrat (si j'avais su j'aurais bloqué tout prélèvement)
En gros je ne suis plus assuré chez eux mais je dois payer l'année !? Pour l'instant je suis dans l'impasse, j'ai tenté de les contacter par téléphone mais ils ne répondent pas (une erreur s'est produite veuillez réessayer)
Cordialement.
</t>
  </si>
  <si>
    <t>john-101480</t>
  </si>
  <si>
    <t>Attention en cas de sinistre pour responsabilité civile non responsable, ils font payer un franchisé qui nous est remboursée SEULEMENT si ils se font rembourser par l’assurance adverse. Une véritable blague cet « assureur », être assureur c’est un métier.</t>
  </si>
  <si>
    <t>xyz-99995</t>
  </si>
  <si>
    <t>Mécontent du service client.
Impossible de vous joindre la plupart du temps et on me dit que c à cause de la nouvelle alliance, d'une task force qui n'a aucune compétente... Ce n'est pas mon problème.
J'envoie un mail + message via mon compte client, aucune réponse depuis 3 semaines et c moi qui doit appeler?
J'envisage changer d'assureur.
Cordialement
Michel HARDY (36358428)</t>
  </si>
  <si>
    <t>lefp31-59573</t>
  </si>
  <si>
    <t>Malgré la lettre de résiliation d'assurance suite à la remise des clés du bien loué faite le 20 juillet Pacifica me retire toujours les mensualité et nous sommes en novembre</t>
  </si>
  <si>
    <t>04 novembre 2021 suite à une expérience en juillet 2021</t>
  </si>
  <si>
    <t>stribic--138932</t>
  </si>
  <si>
    <t>Matmut très bonne assurance. J'ai 4 contrats et aucun problème. Je ne change pas. Je recommanderais bien sûr la Matmut à toutes les personnes qui sont intéressés.</t>
  </si>
  <si>
    <t>audrey-d-132564</t>
  </si>
  <si>
    <t>Je suis satisfaite que se soit pour les prix ou les services.
Quand j'appelle pour un renseignement ou une adhésion j'ai toujours une personne très compétente en ligne</t>
  </si>
  <si>
    <t>cat69-57634</t>
  </si>
  <si>
    <t>9 mois à me ballader de services en services, de coups de fil en coup de fil, des tonnes de courrier envoyés pour qu'ils me remboursent plusieurs centaines d'euros...
Il a fallu que j'aille leur faire de la mauvaise pub sur facebook pour les faire réagir. 
A fuir !</t>
  </si>
  <si>
    <t>amarena-62317</t>
  </si>
  <si>
    <t xml:space="preserve">depuis 15 jours souscription d un contrat automobile 
dans ma demarche sur internet je commets un erreur sur l immatriculation du vehicule le lendemain j appel le service client pour rectification mais pas moyen de corriger 2 jours après j envoie un mail avec l immatriculation exacte je recois alors une attestation avec la bonne immatriculation mais non datèe donc pas valable il y a 3 jours je scanne ma nouvelle carte grise et je recois ce jour une attestation d assurance avec l ancienne immatriculation non valable c est vous dire le niveau d incompetence de la societè ce jour j envoie en AR la carte grise definitive a mon avis evitez cette societè personnellemnt je vais voir les recours devant tant de nègligeance de plus ce jour control gendarmerie et aucun papier d assurance a prèsenter qui soit en regle je garde espoir j ai jusqu a lundi pour presenter aux forces de l ordre une attestation datèe avec la bonne immatriculation 
en rèsumè 6 mails 3 appels telephoniques et rien qui prouve que je suis assurè  FUYER AVANT QU IL NE SOIT TROP TARD par prudence j ai donnè tous mes èchange avec cette societè a mon conseil si nous avons des oligations papiers a fournir en AR la societè d assurance se doit de fournir des attestations reprenant les caracteristiques du vehiclule </t>
  </si>
  <si>
    <t>bouger--134650</t>
  </si>
  <si>
    <t xml:space="preserve">Très contente de l accueil que j'ai eu avec  Rawane un bon conseiller  il m'a aidé pour  vous faire parvenir les documents  manquant à mon dossier ?? en 2 mouvement sa été  fait  très bon élément  pour la société  merci encore 
</t>
  </si>
  <si>
    <t>paul-s-109378</t>
  </si>
  <si>
    <t>Je suis satisfait des prix, du service clients. Je n’ai pas beaucoup été en contact avec vous mais je n’ai rien à reprocher. Je recommande direct assurance</t>
  </si>
  <si>
    <t>papy89-124644</t>
  </si>
  <si>
    <t>adhérents depuis mon entrée dans la police  (53 ans) je doit subir  (pour le moment) un appareillage d'un genou , la personne que j'ai eu au téléphone (isabelle) m'a tres bien renseigné ,sur les  différents problèmes administratifs,j'en suis trés satisfait et cela dans le calme et gentillesse veuillez la remercier
                                                                                  daniel villardry</t>
  </si>
  <si>
    <t>niiiico-79868</t>
  </si>
  <si>
    <t>Super assurance toujours super réactive jamais de problème et des personnes au top et toujours de très bon conseillé et à l'écoute n'hésiter plus c'est là meilleur assurance tout confondu</t>
  </si>
  <si>
    <t>fgrn-100148</t>
  </si>
  <si>
    <t>La Mutuelle Générale de la Police est une très très bonne mutuelle à l écoute et près de ses adhérents grâce à ses délégués et ses bureaux de proximités. De plus la prévoyance, les contrats perte de salaire, contrat dépendance, contrat décès et aides etc...permettent d'avoir une couverture selon ses besoins et maximum. Les remboursements rapides ont font une excellente mutuelle malgré son prix.</t>
  </si>
  <si>
    <t>vivien-b-135146</t>
  </si>
  <si>
    <t>Moitié prix par rapport à mon ancienne assurance. Parfait! C’est la première fois chez direct assurance , on verra bien ce que ça donne . Inscription simple et rapide.</t>
  </si>
  <si>
    <t>sara-131085</t>
  </si>
  <si>
    <t xml:space="preserve">Mon avis sur direct assurance est le suivants:
Les prix me conviennent, ils sont abordables.
Satisfaite de vos services en ligne.
Merci à direct assurance.
     </t>
  </si>
  <si>
    <t>chkhimi--98817</t>
  </si>
  <si>
    <t>J’ai 14 contrat et je suis pas du tout content c’est ma banque qui m’a fait souscrire tout c’est contrat car je suis désuet de l’assurance perte des loyers il abuse de leur position en vere les propriétaires bailleurs</t>
  </si>
  <si>
    <t>gilles-45634</t>
  </si>
  <si>
    <t>Au niveau juridique c'est nul ,avant de prendre l'assurance habitation j'ai pris un rendez vous en agence pour savoir si il m'aiderait si la banque qui me doit des intérêts ne me paye pas ,la réponse a été oui si vous n'avez pas engagé de procédure, donc j'assure ma maison chez eux et quelques semaines plus tard je leur demande de l'aide car la banque ne me paye pas.Et là stupeur l'assurance juridique ne fonctionne pas car soit disant je savait qu'il y avait un litige, donc mauvaise foi de leur part pour ne pas intervenir et juste encaisser les cotisations!</t>
  </si>
  <si>
    <t>pat85-52000</t>
  </si>
  <si>
    <t>AUCUN RESPECT DES CLIENTS, résiliation en cours pour mes trois contrats et bientôt le 4ème car les prises en charge qui étaient prévues  N'ONT PAS ETE RESPECTEES autan pour l'assurance habitation que les accidents de la vie.
ASSURANCES A FUIR ET SURTOUT FAIRE SAVOIR A CEUX QUI NE CONNAISSENT PAS DE NE JAMAIS S'ASSURER.</t>
  </si>
  <si>
    <t>mohammed--96792</t>
  </si>
  <si>
    <t xml:space="preserve">Ils veulent votre argent rien de plus. 
Le jour où vous tomber en panne il ne sert à rien de les appeler. 
La pire expérience de ma vie.
Aucun interlocuteur pour vous répondre </t>
  </si>
  <si>
    <t>andrei-c-106477</t>
  </si>
  <si>
    <t>Le prix de l'assurance augmente cette année alors que je n'ai pas commis de sinistre et qu'avec les confinements successifs je n'ai pas quasiment pas roulé et la valeur de mon véhicule a diminué en un an</t>
  </si>
  <si>
    <t>manuel-b-109788</t>
  </si>
  <si>
    <t>Je suis satisfait des prix (meilleur du marché) , du service, de la faciliter à utiliser le site  et de la facilité à compléter le dossier pour valider l'assurance.</t>
  </si>
  <si>
    <t>martine-62561</t>
  </si>
  <si>
    <t>A la souscription en 2017 : 284,46 et je viens de recevoir pour 2018: 342,29;et aucun accident a mes torts! prix attractif au début,suis très decu d assurance direct, je vais faire des devis ailleurs!
PERSONNE DE MON ENTOURAGE a subit une augmentation de la part de son assureur tel que!</t>
  </si>
  <si>
    <t>30 septembre 2017 suite à une expérience en septembre 2017</t>
  </si>
  <si>
    <t>fredydono-57722</t>
  </si>
  <si>
    <t>Nulle assurance ne prends rien en charge et en plus il faut payer des franchises pour moi 0 niveaux assurance  ça fait deux fois de suite qu' il me grille2</t>
  </si>
  <si>
    <t>flo-122615</t>
  </si>
  <si>
    <t>Satisfait de cette information et souscription je vous remercie de tout je recommanderais votre assurance à mes parents et amis merci cordialement mr petitdemange</t>
  </si>
  <si>
    <t>jclaude-80674</t>
  </si>
  <si>
    <t>Voila 2 ans que ma soeur est decedée et ma nièce seule heritière n'a toujours rien touché...et la cerise sur le gâteau, c'est qu'elle a recu plus de 10 réponses, lui demandant de surveiller son compte, ou alors que sa banque (banque americaine) n'accepte pas les euros. Le dernier courrier  promet  une attention sur son dossier. A croire que le personnel de cette assurance est totalement incompétent, ou joue au chat et à la souris pour ne pas débourser l'argent...scandaleux de la part d'une banque internationale...</t>
  </si>
  <si>
    <t>chris74250-96499</t>
  </si>
  <si>
    <t>Alors que je dois changer mes lunettes, je prends contact avec ma complementaire afin de m'assurer du montant du forfait que j'ai. le forfait est prévu pour 250 euros.
Je me rend donc chez un opticien non partenaire (optique2000) je trouve mes lunettes et obtiens un devis de plus de 300 euros. Generation me confirme me rembourser 250 euros soit le montant de mon forfait. Mia s Generation me dit egalement qu'il est preferable de rentrer en contact avec un partenaire santéclair afin d'obtenir de meilleurs tarifs et un meilleur remboursement. Chose que je fais pour voir la difference. Me voici donc à Grand Optical et certes j'ai de belles reductions, mais le montant remboursé tombe à 190 euros contrairement au forfait de 250 pour lequel je paye. Je prend donc contact avec Generation pour savoir ce qu'il se passe. On m'explique que les verrres ne sont pas totalement pris en charge par santeclair ( chose dont je me fou royalement) et que par consequent je n'obtiendrai pas plus, si je ne suis pas content je peux partir !
Et bien c'est ce que je vais faire dès la fin de mon contrat. Je n'aime  pas etre pris pour ce que je ne pense pas etre et c'est clairement ce qu'il se passe avec Génération.</t>
  </si>
  <si>
    <t>seb-96004</t>
  </si>
  <si>
    <t>Pas cher mais zéro si on a un souci même mineur !
Et hausse exponentielle de la cotisation sans explication.... incompréhensible !
Je résilie mes deux véhicules avec beaucoup de mal et menaces, incroyable c'est des oufs !</t>
  </si>
  <si>
    <t>ankri-m-135288</t>
  </si>
  <si>
    <t xml:space="preserve">tres satisfait des interlocuteurs et des services proposes si j avais su je serais venu chez l'olivier avant et si j'ai la possibilite de recommanderais cette compagnie a mon entourage.
</t>
  </si>
  <si>
    <t>david-b-133347</t>
  </si>
  <si>
    <t xml:space="preserve">C'est rapide et les prix sont très compétitifs! J'espère que le service client sera satisfaisant lui aussi. Je vais passer chez DA pour un autre véhicule!
</t>
  </si>
  <si>
    <t>thibault-28393</t>
  </si>
  <si>
    <t>Attention à cette assurance,qui, d'après plusieurs avis dont le mien, préfère voir ses adhérents en tord ou responsable plutôt que le contraire et ce, malgrès les preuves.</t>
  </si>
  <si>
    <t>guy-r-108422</t>
  </si>
  <si>
    <t>Très bon contact. Disponible. et donne les renseignements souhaitaient.
Suivit du dossier  appel du conseillé à chaque étape si besoins. Merci à lui .</t>
  </si>
  <si>
    <t>chalamene-97743</t>
  </si>
  <si>
    <t>je suis chez AXA VALENCIENNES agence SULLI depuis plus de 10 ans et même si j'habite maintenant à Nantes, je suis restée chez eux (toutes mes assurances y sont regroupées). je suis plus que satisfaite de leur écoute et de leur compréhension. Il ne s'agit pas seulement du montant de la cotisation qui compte quand on choisit une assurance, c'est également le côte humain des interlocuteurs. J'ai rencontré divers soucis que cette agence a su régler sereinement et rapidement. L’accueil a toujours très polie et très gentil. Je recommande vivement cette agence</t>
  </si>
  <si>
    <t>chucky-81155</t>
  </si>
  <si>
    <t>Je met une etoile car on ne peux pas mettre zero!! Depuis le mois d aput que j attends un remboursement  que il me.remboursse que la moitier  de plus 20 euro de franchise  et il me remboursse que la moitié  du vaccin que j ai pris leur assurance  la plus  cher pour mon chien sachant que je suis que au rsa !!! D assuree vous pas la bas !!!</t>
  </si>
  <si>
    <t>kevin-o-130284</t>
  </si>
  <si>
    <t>Satisfait du tarif et de l économie que je vais réaliser.
Souscription rapide et simple
Prix très attractifs et avantageux. 
Conducteur secondaire assuré très appreciable</t>
  </si>
  <si>
    <t>vtfe-64811</t>
  </si>
  <si>
    <t xml:space="preserve">ENTREPRISE A FUIR 
Management à l'image du matériel date des années 80 du temps de l'ORIC pour ceux qui connaissent ...
Politique embauche diversité mais trop de diversité tue justement la diversité ....
Copinage cooptation qui favorise la diversité qui ne se diversifie plus car toujours le même type de population bien soumise et servile ....
Objectifs incohérents pour espèrer être augmenté il faut rogner sur son temps de pause et sur la qualité des rendez vous pris en laissant au collègues les rendez vous pourris ... Bonjour l'esprit d'équipe ....
Si vous voulez vous épanouir passez votre chemin car burn out dans quelques mois
</t>
  </si>
  <si>
    <t>patou59-103363</t>
  </si>
  <si>
    <t>Je suis très contente par le professionnalisme et l'écoute de la conseillère MGP que j ai eu au téléphone  pour une demande de secours santé elle m'a très bien informée de la démarche à faire   J'ajoute que  les remboursements sont effectués dans un délai très raisonnables et sont consultables avec accès direct à Ameli un + de la MGP De plus, je trouve les offres de remboursement particulièrement intéressantes pour le dentaire (frais réels) et médecine douce par rapport à d'autres mutuelles et le forfait automédication est un + car il n'existe pas dans certaines mutuelles le tarif reste un peu élevé car il augmente avec l'âge pour le capital décès mais le contrat reste souple car il est facultatif .</t>
  </si>
  <si>
    <t>laborderie-e-113117</t>
  </si>
  <si>
    <t>Je suis entièrement satisfait de ma souscription simple et rapide. Dans l'attente de cotre appel pour mes questions complémentaire. En vous remerciant. Cordialement.</t>
  </si>
  <si>
    <t>cedric-p-126506</t>
  </si>
  <si>
    <t>Vraiment satisfait du service de cette assurance facile simple à mettre en route Assure dans l'heure qui suit cet vraiment super bien cordialement direct assurance</t>
  </si>
  <si>
    <t>vincent-z-107479</t>
  </si>
  <si>
    <t>Très simple à souscrire, quelques minutes suffises.
Le site est bien fait dans le sens où j'ai pu trouver les informations nécessaires.
Bon rapport qualité / simplicité</t>
  </si>
  <si>
    <t>jean-marc--137301</t>
  </si>
  <si>
    <t>Contrat Allianz souscrit en passant par Sésame assurance basée à  Nice, devenue Verspieren, avec le passage de l'assureur à notre domicile. Nous lui avions indiqué que nous voulions être très bien assurés pour notre maison, ainsi que nos parties extérieures. Or, lors des grosses pluies que les Alpes Maritimes ont subi en juin 2019, nous avons eu un affaissement de notre escalier extérieur, devenant donc impraticable. 
Après plusieurs demandes de prises en charge et la venue d'un expert qui nous avait dit que nous serions indemnisés, nous venons d'essuyer un refus de prise en charge de la compagnie. Motif: l'escalier n'est pas bétonné, alors qu'il l'est et que la compagnie a les photos et que l'entreprise de maçonnerie qui a fait les travaux à notre charge (car impraticable), atteste bien que l'escalier est bétonné.
Tout ceci résulte du fait que les métrés intérieurs qui avait été pris par l'assureur, sont différents de ceux de l'expert, alors qu'aucuns travaux d'intérieur ont été réalisés. A cause de ceci, notre dossier est remonté au siège d'Allianz qui refuse de nous prendre en charge pour les raisons évoquées précédemment. 
Conclusion : fuire le cabinet Sésame qui ne reconnait pas l'erreur de son agent, et fuire Allianz qui refuse de prendre en charge.
Nous allons donc résilier tous nos contrats.</t>
  </si>
  <si>
    <t>grognon-60118</t>
  </si>
  <si>
    <t xml:space="preserve">Ayant fait un devis sur le net,au final ce n'est pas le bon prix annoncé,j'ai du payer plus cher,soit disant que les documents ne correspondait pas!!!
la seule faute de ma part c 'est d avoir indiqué un mauvais bonus.15euros de plus pour changer le contrat .ok j 'accepte mais entretemps mon contrat été plus cher.Ils me revoient un contrat soit disant modifié  et c'est exactement le meme .
Service incompétent. J ai mis fin a l'assurance chez eux,ma voiture à la casse,et le signalant en suivant la procédure légale et contractuelle je ne vois aucun remboursement venir et ce malgré un courrier, juste plusieurs sms m 'indiquant qu'un virement qui ne correspond nullement à la somme qui doit etre remboursé et ce depuis juillet 2017,on est le 3 janvier 2018;
Aussi, vu que je ne vois rien venir je vais déposer plainte;
  </t>
  </si>
  <si>
    <t>olivier-99020</t>
  </si>
  <si>
    <t>Client depuis des années chez cet assureur, je les contacte pour la première fois en juillet 2020 pour un sinistre mettant en cause ma responsabilité civile. J'ai cassé les lunettes du fils de mon voisin en le faisant tombé et je demande donc à mon assurance de prendre en charge les frais de réparations des lunettes. Après 3 mois de coup de fil, de documents scannés (il en manque toujours un ...) l'assurance prend en charge les réparations des lunettes ... A MOITIE !!! Soit disant parce que nous étions 2 (le fils de mon voisin et moi même). Absolument honteux, la résiliation auprès de ces incompétents se fera dans les jours qui suivent.</t>
  </si>
  <si>
    <t>mel-60839</t>
  </si>
  <si>
    <t>J’attends, j’attends, j’attends et l’assurance ne bouge pas j’ai besoin que l’assurance fasse son job pour ne pas mettre en danger mon entreprise mais ça n’en bouge pas...</t>
  </si>
  <si>
    <t>levante-108133</t>
  </si>
  <si>
    <t>assurance a fuire ca fais plus de 1 mois que jattend un remboursement personne et capable de repondre pourquoi cela prend aussi longtemp jai du payer toute les reparation moi meme en attendant detre rembourse ... franchise a presque 300 euro plus 750 donc 10% qui reste a mes frais service client desagreable !</t>
  </si>
  <si>
    <t>abdelhay-abdelhay-a-133583</t>
  </si>
  <si>
    <t xml:space="preserve">Je suis satisfait au service, offre par votre assurance.
Le prix que m'avez donne me convient beaucoup .
J'aimerais bien que vous restiez fidèle à vous engagement. </t>
  </si>
  <si>
    <t>audi-110588</t>
  </si>
  <si>
    <t>Cotisation en augmentation permanente bien qu'1 seul sinistre non responsable en 10 ans et changement de zonage d'assurance sans concertation.
A part cela globalement satisfait et vous consulterais en cas de nouvelle acquisition.</t>
  </si>
  <si>
    <t>kimy-96788</t>
  </si>
  <si>
    <t>Une honte
J'ai eu un accident, d'une les personnes de l'assistance et de l'assurance ne parle quasiment pas français donc impossible de les comprendre. 
En plus Ils disent qu'ils vous rappelle pour vous dire ou va Être réparé votre voiture mais vous restez 5 jours sans nouvelle. D'un coup vous recevez trois appel de personnes différentes qui se contredisent sur le sujet de Quel garage va reparer votre voiture. 
Vous finissez par perdre patience et leur dire" Bah laissez la dans le garage ou vous l'avez fait remorqué "
Vous recevez ensuite un message via l'application qui vous dit " Vous avez souscrit le pack tranquilité avec prêt de véhicule en cas d'accident, Celui-ci n'est valide que dans les garages partenaires, le garage que vous avez choisi n'en est pas un! 
Bye bye direct assurance</t>
  </si>
  <si>
    <t>ftr772-64977</t>
  </si>
  <si>
    <t>Lourdeurs administratives lors d un bris de glace.
La loi hamon indique un libre choix du réparateur. Quand l expert de direct assurance donne un tarif inférieur à ce que dit le garagiste, est ce toujours un libre choix du réparateur? je vais aller voir une association de défense de consommateur pour poser la question</t>
  </si>
  <si>
    <t>stephan-corde-47362</t>
  </si>
  <si>
    <t xml:space="preserve">Simple et pratique. 
C'est la meilleure offre que j'ai reçu parmi tout les comparateurs et les leaders du marché. 
Conseiller disponible et très professionnel et à l'écoute </t>
  </si>
  <si>
    <t>oups-65223</t>
  </si>
  <si>
    <t>très mauvais conseillé sinistre... leur but est de racheter notre véhicule en accord avec l'expert. pour un prix dérisoire et surtout en tout risque et pas en tort une franchise déduite et 10% en plus.... faites attention aux petites lignes.</t>
  </si>
  <si>
    <t>jalil-51537</t>
  </si>
  <si>
    <t>Contrairement à ce que l'on peut voir sur le Net, leurs prix ne sont pas réellement compétitif (j'ai changé d'assurance au bout d'un an avec 5 % de bonus je suis passé de 90 a 60€ par mois chez la macif). Lorsque j'ai annoncé vouloir changer d'assurance, j'ai reçu quelques semaines plus tard une lettre en provenance d'huissier pour un "impayé" avec des frais supplémentaire ! J'ai pourtant payé chaque mois, ni moi ni ma banque n'avons refusé de prélèvement et tous on bien été effectués (relevé de compte à l'appuie). Assurance à éviter à tout prix ! Je souhaite mettre en garde les jeunes permis qui pourrait se faire avoir comme moi par le prix qui change d’ailleurs assez vite sans comprendre pourquoi.</t>
  </si>
  <si>
    <t>mpanda-h-126442</t>
  </si>
  <si>
    <t xml:space="preserve">la franchise bris de glace est élevé
le service client est bien par contre le fait qu'on ne sache pas d'une année à une autre si les prélèvement mensuel resteront les même (lorsqu'on ne commet aucune faute) est dérangeant
</t>
  </si>
  <si>
    <t>fahfouhi-c-136095</t>
  </si>
  <si>
    <t xml:space="preserve">Je Satisfait du service
tres aimable, répond a toute question avec clarté , que du plus , je recommander olivier assurance a toute personne cherchant une meilleur assurance
</t>
  </si>
  <si>
    <t>10 septembre 2017 suite à une expérience en septembre 2017</t>
  </si>
  <si>
    <t>tartempion-57234</t>
  </si>
  <si>
    <t>Je suis très mécontent de cet assureur , j'ai envoyé dès réception du nouvel échéancier un pli recommandé avec avis de réception ,  afin de résilier mon  contrat d'assurance, et il continue de toujours prélever sur mon compte, avec bien sûr une augmentation des tarifs.</t>
  </si>
  <si>
    <t>baudrillard-f-137709</t>
  </si>
  <si>
    <t>Je suis satisfait du service mais le prix est exorbitant le prix est presque triplé pour avoir consommé de l'alcool au volant je ne comprends pas trop de 55e a 138 e pour le même véhicule c'est très difficile à comprendre donc je ne resterai pas bien longtemps chez vous désolée</t>
  </si>
  <si>
    <t>erixes64-104353</t>
  </si>
  <si>
    <t>De nouveau client, depuis quelques mois, la MGP a revu ses tarifs, qui me semblait plus élevé que ses concurrents. (et c'était d'ailleurs le cas !). Ses services se sont grandement améliorés ainsi que la rapidité d'exécution des demandes. Le site est fluide, et l'attente pour un contact téléphonique est raisonnable.
J'y ai fait adhérer mon épouse et ma petite fille.
rien à dire quand à présent !
Pourvu que ça dure !</t>
  </si>
  <si>
    <t>gorizia-k-115277</t>
  </si>
  <si>
    <t>L'accueil est qualitatif, les renseignements sont précis et le personnel à l'écoute. Les prix sont attractifs pour un jeune conducteur. Très satisfait dans l'ensemble, à voir avec le temps</t>
  </si>
  <si>
    <t>heloise--m-131412</t>
  </si>
  <si>
    <t>Pour 1ere assurance ça vaut le coup par rapport aux autres assurances. Avec la géolocalisation par le boîtier pas d excès de vitesse pour payer moins. C est genial</t>
  </si>
  <si>
    <t>ma-j-112116</t>
  </si>
  <si>
    <t>je suis satisfait du prix et du service puisque dans l'ensemble ca me semble correct. Ils sont assez réactif au niveau téléphonique ce qui me plait bien.</t>
  </si>
  <si>
    <t>larcanche-m-117843</t>
  </si>
  <si>
    <t>personnes très sympathiques. Vraiment très bien... HIER, RENSEIGNEMENTS pour le contrat et finalisation... Aujourd'hui renseignements concernant l'avancée de mon dossier : très  bien également. Cela change d'autres compagnies auxquelles j'avais demandé des devis et vraiment désagréables et limite irrespectueux</t>
  </si>
  <si>
    <t>yannick-l-116272</t>
  </si>
  <si>
    <t>Les tarifs ne font que d'augmenter, je ne suis pas satisfait et je vais chercher ailleurs. Je vais faire des devis et résilier mon contrat avec Direct Assurance</t>
  </si>
  <si>
    <t>gazou30-44655</t>
  </si>
  <si>
    <t>Allianz a mis 14 années pour me retrouver, rien que ça.....en effet une personne est décédée en 2007 me laissant une partie de son assurance vie Allianz, j' ai été contacté par cette société pour fournir certains renseignements et depuis plus d' un mois rien, absolument rien, ma question est : vais-je devoir attendre encore 14 années pour toucher les sommes dues  ????   je serai décédé d' ici là   !!!!!!!!!</t>
  </si>
  <si>
    <t>alban-107847</t>
  </si>
  <si>
    <t xml:space="preserve">Toujours des réponses aux questions que je pose 
Très à l'écoute sur mon dossier 
Prends le temps de tout expliquer dans les moindre détails 
Très efficace </t>
  </si>
  <si>
    <t>bma-112436</t>
  </si>
  <si>
    <t>A fuir,  pas de suivi sérieux,  mélange les dossiers,  multiples interlocuteurs à  qui il faut répéter sans cesse les erreurs qu'ils commettent, personnel très incompétent , je déconseille fortement cet assureur.</t>
  </si>
  <si>
    <t>marine69-103232</t>
  </si>
  <si>
    <t xml:space="preserve">Une honte, cela fait maintenant plus de 4 mois qu'on me ballade à chacun de mes appels...( délai de traitement de 2 mois, dossier non traité passé à la trappe, dossier porté en réclamation, délai de réclamation de 4 semaines maxi et maintenant délai qui passe à 12 semaines...) j'attends des indemnités pour un arrêt maladie hors mission qui date de août 2020) 
Quels peuvent être les voies de recours pour ce genre de situation?  Je suis bien décidé à ne pas lâcher l'affaire et faire valoir mes droits ! C'est encore bien malheureux d'être obligé de se battre sur tous les fronts!!!Bon courage à tous!!! </t>
  </si>
  <si>
    <t>mimi54-103726</t>
  </si>
  <si>
    <t>4 assurances chez eux, pour les cotisations, champion, 4% d'augmentation minimum tous les ans. Quand vous avez un sinistre, c'est là que les choses se compliquent. Interlocuteur absent ne répond jamais aux courriers, ni aux recommandés. On doit se justifier apporter des éléments qui sont réfuter par le bureau d'expert saretec, même si ces éléments sont officiels!!!
A bannir le couple Pacifica/seretec</t>
  </si>
  <si>
    <t>gandon-g-109291</t>
  </si>
  <si>
    <t>Je suis satisfait du prix, le service clients est rapide et très aimable, je suis recommande l'olivier assurance pour son prix et sa rapidité d'exécution.</t>
  </si>
  <si>
    <t>mani68-116484</t>
  </si>
  <si>
    <t>Attention !! Lisez bien les petites lignes..Contrat auto souscrit "tous risques" donc bris de glace, vols, incendies garantis.. Mais voilà il y a un hic.. Aucune indemnité si l'incident est dû à un acte de vandalisme ou un acte délibéré d'un tiers..seuls les incidents d'origine accidentelle sont pris en charge chez eux.. Bien insister sur ces clauses lors de la signature de votre contrat car je peux vous assurer que votre interlocuteur n'y fera jamais référence.. Et leur service sinistre ?Mon Dieu! Une catastrophe..Une autre personne à chaque appel qui vous dit l'exact opposé de son collaborateur..bref a fuir!!!</t>
  </si>
  <si>
    <t>nic-53572</t>
  </si>
  <si>
    <t>assure depuis 4 ans a active assurance j ai mis cette annee 2 mois pour recevoir ma carte verte de renouvellement d assurance pour mon vehicule ils me faisait croire a chaque fois que je telephonais que le papier etait parti j ai telephone pratiquement chaque jour en les harcelant finalement je l ai recu hier 1 honte</t>
  </si>
  <si>
    <t>oce0202-113983</t>
  </si>
  <si>
    <t>J'ai souscrit récemment à une mutuelle avec l'aide de Mohamed qui a su me conseiller et m'orienter. Je suis ravis du service qu'il ma offert, il a été très agréable et a l'écoute. Je le recommande ainsi que cette assurance.</t>
  </si>
  <si>
    <t>172268562-72452</t>
  </si>
  <si>
    <t>Je suis assuré à la Macif depuis 34 ans. Aucun souci jusqu'à il y a 1 ans. Un dégât des eaux. Et là catastrophe... Un expert qui n'a d'experts que le nom, des entreprises agréées qui sont sous le contrôle de ce fameux expert, une agence qui est incapable de vous renseigner au répondre à vos questions, idem pour le service téléphonique. Ils sont indemnisés seulement une partie des dégâts et inutile de tenter de faire quoi que ce soit personne ne vous écoutera où prendre en vos réclamations en compte. Sachez d'avance qu'il vous faut accepter et vous taire. Ensuite il faut réussir à percevoir l'indemnisation, encore un challenge</t>
  </si>
  <si>
    <t>matthieu-f-109517</t>
  </si>
  <si>
    <t xml:space="preserve">En appelant un conseiller (très aimable) pour effectuer ma première adhésion pour une assurance Auto, chez direct assurance, au téléphone, on me fait bénéficier du bonus de ma femme (qui est cliente depuis 7 ans chez direct assurance pour sa voiture, et notre assurance habitation, garage), ainsi qu'un prix attractif, qui me décide a changer d'assureur, on conclut donc l'accord par téléphone pour un montant annuel de 700e.
En envoyant les documents demandés, mon bonus promis est supprimé suite à une erreur informatique, après quelques heures au téléphone, passé de service en service, parce que les employés téléphoniques ne comprennent pas le problème, je dois repasser par les commerciaux de mon appel initial.
une fois une annotation effectuée par un commercial sur mon dossier, on me réattribue le bonus convenue, je rappel donc le service suivi de dossier, mais une employé téléphonique trouve dans le dossier de ma femme un accident non responsable de 2019 qui fait grimper la facture, ainsi je suis passé d'une offre initiale convenue avec le commercial avec bonus de 0,64 a 700e l'année, à une offre avec un bonus de 100 à 1200e l'année, à enfin une dernière offre de 1090e l'année avec un bonus de 0.64... qu'on m'a gentiment proposé de renoncer au contrat, si cela ne me convenait pas.
Une équipe de commerciaux français très agréables et à l'écoute, un service téléphonique à l'étranger horrible et incompétent. 
Je suis profondément déçu de ma première expérience chez direct assurance.
</t>
  </si>
  <si>
    <t>nicomar62-137919</t>
  </si>
  <si>
    <t xml:space="preserve">Je suis très satisfaite de l'entretien téléphonique que j'ai eu avec MARIA, j'ai apprécié l'efficacité de répondre à mes diverses questions, ainsi que sa gentillesse et son amabilité, merci pour tout
</t>
  </si>
  <si>
    <t>brunus24-96721</t>
  </si>
  <si>
    <t xml:space="preserve">Tant que nous étions en contact avec notre agence de Périgueux en Dordogne, il n'y avait rien à reprocher, les conseillères étaient très avenantes et compétentes. Depuis plus d'un an c'est catastrophique, lamentable ! Vous n'avez jamais la même conseillère au téléphone.....L'une vous dit "blanc",  la seconde vous dit "noir", la suivante contredit les deux précédentes ! On vous promet de vous rappeler à plusieurs reprises, sans résultat... Personne ne répond aux mails que vous leur adressez. Trente jours jours plus tard, vous êtes dans l'expectative et l'interrogation? Aucune décence de vous rappeler !!! Et tout ceci avec une couverture santé (garantie plénitude tranquillité) à 200 € mensuel pour un couple !
A fuir impérativement sans se retourner, cette attitude sent très mauvais !!!!!!!!!!!!!! </t>
  </si>
  <si>
    <t>david-a-132605</t>
  </si>
  <si>
    <t xml:space="preserve">La souscription viable site est à améliorer. Sinon je suis satisfait du prix. L'offre est claire et accessible. Je recommande car cette assurance revient toujours  dans les comparateurs positivement 
</t>
  </si>
  <si>
    <t>jeans-49662</t>
  </si>
  <si>
    <t>Augmentation IMPORTANTE et automatique du Tarif apres 1 an. Très grande méfiance de l'assureur et de ses conseillers, même après des années sans accidents.</t>
  </si>
  <si>
    <t>camille-s-130658</t>
  </si>
  <si>
    <t>je regrette l impossibilité de joindre quelqu un
et ce n est pas rassurant pour une assurance c est pas le pied
existe t il une agence dans les hautes alpes?</t>
  </si>
  <si>
    <t>pierre-m-112415</t>
  </si>
  <si>
    <t>Je viens juste de m'assurer chez L'olivier. Je suis satisfait des prix et du service informatique à distance. Ensuite, si jamais, j'ai un souci, on verra bien s'ils tiennent leur engagement.</t>
  </si>
  <si>
    <t>yasmina2603-79464</t>
  </si>
  <si>
    <t>Si j avais pu mettre 0, je l aurais fait!Une bonne trentaine d appels pour n obtenir pour seule réponse  "je ne suis pas formé au logiciel" Lorsqu il s agit d'encaisser les sous en revanche,c est une autre histoire.Me réclame de prendre moi-même contact avec les experts alors que c est a eux de le faire.Mission quasi impossible!J ai pris Rdv deux fois avec les experts,Rdv annules deux fois par la fourrière pour encaisser des frais de gardiennage supplémentaires.Je préviens l assurance qui s en tamponne le coquillard.Et quand enfin on propose une offre d'indemnisation,je dois de nouveau faire le travail de l assurance en contactant l acheteur potentiel.Cerise sur le gâteau,je dois leur fournir les.cles d un véhicule sinistre que je ne possède plus,et qui se trouve a la fourrière depuis deux mois!J en suis a une bonne trentaine d appels pour savoir ce qu il se passe,une seule réponse "je ne suis pas formé au logiciel" le recommandé a votre entreprise et à mon avocat seront envoyés dès demain matin</t>
  </si>
  <si>
    <t>ffrancois-104395</t>
  </si>
  <si>
    <t>Au départ choisi pour ces prix attractifs, je me suis rendu compte que c'était une très bonne assurance. Lors de mes 2 sinistres, j'ai été guidé pas à pas pour les différentes démarches à faire. La plateforme sur internet est très facile d'utilisation. J'ai été surtout surpris par la qualité de la relation avec les services sinistres qui était à l'écoute et qui m'ont beaucoup aidé pendant les démarches. Evidemment, un sinistre n'est jamais facile à vivre surtout quand c'est votre première voiture (Comme mon cas) et quand j'ai subi mes 2 sinistres, le services sinistre m'a beaucoup rassuré et à été très clair sur quoi faire et comment. Aussi le service a été très rapide et directement j'ai pu envoyer ma voiture dans un garage agréé et je n'ai même pas eu à avancer l'argent. Je recommande vivement.</t>
  </si>
  <si>
    <t>vick-89327</t>
  </si>
  <si>
    <t>Budget très élevé concernant toutes les prestations. Avec garanties similaires, plus de 200€ d écart. Assurance maison  et Mutuelle très élevées pour des garanties similaires ailleurs. Réactivité des conseillers mauvaises</t>
  </si>
  <si>
    <t>pascal-l-131638</t>
  </si>
  <si>
    <t>Les prix me conviennent et tout est rapide est efficace maintenant à voir dans la durée si vous êtes une bonne assurance, j espère que vous êtes a l' écoute de vos client</t>
  </si>
  <si>
    <t>alexandre-t-124895</t>
  </si>
  <si>
    <t>Prix très attractif, le site est très bien fait. Maintenant à voir si les garanties et le service sera bien au rendez vous. En tout cas j ai gagné 50 pour-cent du prix par rapport à mon assurance alliance</t>
  </si>
  <si>
    <t>lolotte-85572</t>
  </si>
  <si>
    <t>Une bonne écoute, gestion de la demande efficace et rapide le tout avec une amabilité peu courante de nos jours je ne regrette absolument pas d'avoir changé mes assurances pour aller chez Pacifica</t>
  </si>
  <si>
    <t>philippe-nice-103221</t>
  </si>
  <si>
    <t>Je suis extrêmement déçu de l'incompétence de la Matmut à gérer les sinistres. En effet, mon père a été renversé, à Nice par une voiture. Police présente, identification de la conductrice, pompiers. Cela fait, maintenant, 2 ans que la MATMUT gère le dossier SANS RESULTAT. 2 ans et rien, quelle honte pour une société qui se veut mutuelle.
Qu'attendez vous? Jusqu'où votre cynisme vis à vis d'un homme de 85 ans, ira? Sur un autre dossier, cela fait plus de 2 ans qu'il attend une action de la Matmut, sur un dégât des eaux dans sa SDB, dont il a été victime. Encore une fois, aucune solution, aucune proposition, aucune relation client. J'oubliais, nous avons plusieurs contrats depuis 30 ans. Mais à quoi bon?</t>
  </si>
  <si>
    <t>micha95-63205</t>
  </si>
  <si>
    <t>Assuré depuis environ 20 ans à la MACIF. Un véhicule a démoli ma clôture la MACIF refuse de prendre en compte la totalité des dégâts, me demande de faire certains travaux moi-même. Quand je réclament me menacent de réduire mon remboursement. Quel comportement !</t>
  </si>
  <si>
    <t>guetat-l-110437</t>
  </si>
  <si>
    <t xml:space="preserve">les prix me conviennent 
le service est qualitatif. Informations claires précises et concises 
les prix me conviennent 
le service est qualitatif. Informations claires précises et concises </t>
  </si>
  <si>
    <t>taj-96412</t>
  </si>
  <si>
    <t>Bonjour, Ma sœur et moi sommes bénéficiaires d'une assurance-vie contractée chez AFER, par ma maman décédée le 14 décembre 2019. Notre dossier est complet depuis le 29 mai dernier nous avons réglé l'impôt fiscal sur ce capital et à jour malgré l'intervention de l'ancien conseiller Afer de ma maman, de mon Avocate, des nombreux mails, appels téléphoniques, recommandés, AFER reste muet. On ne veut tout simplement pas nous régler ce capital qui nous est dû. pour quelle raison ? placer son argent chez AFER c'est prendre le risque de ne pas en disposer en cas de besoin urgent comme c'est notre cas !!!! je fais appel au Directeur de Gestion GIE AFER,  de bien vouloir enfin faire le virement de ce capital sur nos comptes respectifs (merci de respecter l'article L132-23-1 du code des assureurs, prévoyant que le délai ne peut excéder un mois après réception des pièces, pour le versement du capital au bénéficiaire dudit contrat) !!! 
Aujourd'hui j'ai également déposé un dossier à UFC QUE CHOISIR de Cahors 46000.
C'est inadmissible de prendre les gens en otage de la sorte.</t>
  </si>
  <si>
    <t>mel-63929</t>
  </si>
  <si>
    <t>La pire mutuelle que j'ai eu de toute ma vie. Ça fait 3 mois que je me bat pour que ma fille ai sa mutuelle. On me fait tourner en bourrique depuis sa naissance début février. Service client clairement incompétent ! Qui ne rappel pas alors que c'est prévu, qui sont même pas capable d'écrire une date de naissance correctement. C'est la deuxième carte mutuelle fausse que je reçois et du coup forcément la teletransmission ne se met pas en place ! Remboursement pire qu'en retard voir inexistant pour certains. Le pire c'est que lorsqu'on réclame le remboursement d'une facture pharmacie, il me réponde que ce n'est pas des produits pris en charge par mon contrat. Depuis quand des compresses et de la biseptine ce n'est pas remboursé. De plus il me les ont remboursé sur d'autres factures. Comme quoi vraiment on a affaire à des incompetents. D'ailleurs ag2r. J'attends toujours l'appel promis de Catherine qui m'a encore zappé pour la énième fois !!! Vous devriez avoir honte de laisser un bébé de 3 mois dans cette galère. Depuis 3 mois je vous appel minimum tout les 10jours. Vous répondez toujours à côté de la plaque. Je dois en être à 40 euros d'hors forfait avec vos bêtises. Bref avec tout les soucis que vous me faite, je prépare la paperasse pour résilier mes contrats chez vous.</t>
  </si>
  <si>
    <t>ml-60859</t>
  </si>
  <si>
    <t xml:space="preserve">Aucun commentaire à ajouter
Contente du service toujours au téléphone et explications superbe très contente de votre service merci </t>
  </si>
  <si>
    <t>hic-130918</t>
  </si>
  <si>
    <t xml:space="preserve">Pacifica est en moyenne 20% plus chère que la concurrence. Donc si l'on choisit cette assureur c'est pour bénéficier de meilleures garanties.
Que nenni, lors d'un sinistre le cabinet d'expertise BCA est missionne et payé par les assureurs don't PACIFICA pour réduire au maximum le coût des réparations a la demande de l'assureur. Donc en conclusion choisir l'assurance la plus compétitive. </t>
  </si>
  <si>
    <t>pompiste-86413</t>
  </si>
  <si>
    <t>Bonjour, en arrêt maladie depuis le 23 octobre 2019 je n'ai toujours pas eu de complément de salaire. Le service contacté m'a dit que c'était à mon patron d'appeler. Il l'a fait et il lui a été répondu :" c'est en cours " en attendant ce que je touche de la sécu ne paye pas mes charges fixes. Ma banquière est sympa mais elle s'impatiente. Se sera la surprise ce mois ci encore.....</t>
  </si>
  <si>
    <t>christophebd1-50718</t>
  </si>
  <si>
    <t>Client chez eux depuis 15 ans (j'ai suivi naturellement l'assureur de mes parents après la conduite accompagnée), premier déplacement en agence Maif et le dernier. Tous mes contrats et ceux de ma compagne sont résiliés !
Voici l'histoire : Devis en ligne, prix exorbitant demandé pour une Audi (+1600€ d'assurance) alors que les autres assureurs sont plutôt autour de 900/1000€. Je me déplace donc en agence, quand j'essaie d'obtenir une petite ristourne étant client depuis 15 ans, ayant déjà 2 voitures+habitation et AUCUN sinistre déclaré depuis (0, NADA, peut être 1 bris de glace il y 7/8 ans), la conseillère me répond que "les tarifs sont calculés au plus juste et qu'aucune ristourne n'est consentie". Celle-ci met ensuite mon profil à jour qui en était resté à "étudiant". Et ses petits yeux s'illuminent quand j'indique que nous sommes 2 cadres du secteur privé et essaye illico de me vendre de l'assurance vie, une assurance décès etc...etc.. LA BONNE BLAGUE 2 minutes après m'avoir dit que je n'aurai pas 1€ de ristourne sur une berline premium ! Et le pire vous passez du coq à l'ane en 30 secondes (assurance auto, vie, décès tout y passe), on vous balance les feuillets de présentation et la signature doit suivre. Il est inadmissible d'avoir de tels conseillers aussi peu formés qui vous demandent votre patrimoine au milieu d'un open space!
INADMISSIBLE ! PLUS JAMAIS chez vous, vous n'aurez pas mon argent</t>
  </si>
  <si>
    <t>f-benhamouda-69891</t>
  </si>
  <si>
    <t xml:space="preserve">Vraiment déçu de cette assurance.
Enormément de mensonges concernant les commercial dans l'agence de Soissons!
Et maintenant ils nous résilient notre assurance auto alors qu'il ne sais rien passé du tout!
</t>
  </si>
  <si>
    <t>noemie-t-129949</t>
  </si>
  <si>
    <t xml:space="preserve">Je suis satisfait du service...
Les taris sont très attractifs...
Bon rapport qualité/prix ...
Je recommande maintenant à voir par la suite niveau prélèvement et ainsi de suite. 
</t>
  </si>
  <si>
    <t>dom14-79027</t>
  </si>
  <si>
    <t>50 ans d'expérience d'assureurs. Automobiles : 4 assureurs durant cette période. Je n'ai jamais, jamais été traité aussi mal. On me menace maintenant d'une résiliation à date anniversaire et d'une inscription au fichier central professionnel parce que leur service n'a pas reçu le mandat SEPA. Depuis l'envoi initial de mon contrat en décembre 2018, je me débats : aucun formulaire ne figurait dans les pièces jointes, donc pour eux LETTRE DE MENACE IMMEDIATE. j'ai proposé MOI-MEME par mail qu'ils m'envoient ce formulaire, me renvoie un mail en avril comme quoi c'est fait. J'ATTENDS ENCORE ce formulaire (et pourquoi ne pas l'envoyer par mail, je me suis renseignée cela existe mais quand je vois le manque de qualité de leur courrier, police désuète, traitement client datant du XIXème siècle). Alors que mes prélèvements s'effectuent sans incident, on me menace encore dans ce courrier de bien les continuer (SINON PANPAN CUCUL????). Eh bien, je vais être heureuse de terminer cette année d'assurance DISCOURTOISE (c'est un mot léger).</t>
  </si>
  <si>
    <t>laura2-68807</t>
  </si>
  <si>
    <t>Cela fais 3 ans que je suis chez Santiane et toujours contente de l efficacité il suffit simplement d appelé dans les temps ils prennent toujours soin de mettre en avant mes besoins avant un prix et surtout la possibilité de comparer d année en année ils expliquent tout</t>
  </si>
  <si>
    <t>thomasduran-101630</t>
  </si>
  <si>
    <t>Attention à ces rapaces !
Ils peuvent vous faire payer une assurance sur un bien qui n'existe pas ! Vérifiez bien vos compte car ils sont bien connus pour récupérer de l'argent dés que possible. Aucune possibilité de les contacter, seul des réponses automatiques sont transmises</t>
  </si>
  <si>
    <t>fontaine-70553</t>
  </si>
  <si>
    <t>C'est assurément la pire des assurances car c'est -à ma connaissance- une des seule à jouer sur la fibre militante. Au moins les autres n'ont pas la goujaterie de faire croire qu'ils vont accompagner les clients.
Dans le macaron de la MAIF est accolé "assureur militant", alors que comme le disait fort justement un contributeur il s'agit vraiment d'un "assureur défaillant". Mais tant qu'ils arriveront à faire croire aux grand public et aux médias que leur démarche est motivée par le bien-être de leurs sociétaires, ils auront partie gagnée. Pourtant ce ne sont vraiment pas des gens biens. Leur seule -réelle- motivation : gagner le plus d'argent possible.
Utilisons les réseaux sociaux pour révéler ce qu'est vraiment la MAIF....</t>
  </si>
  <si>
    <t>isa-68317</t>
  </si>
  <si>
    <t xml:space="preserve">Juste fuir cette assurance. Fuyez fuyez fuyez  
3 ans cliente. Je vis à létranger. Jai eu lannée dernière un très gros accident où jai faillit perdre la vie. 2 semaines dhopital reanimation etc. April na rien voulu savoir a fait traîner le dossier 1 an. Aucun remboursement alors que les frais médicaux dans mon pays sont chers. Une communication déplorable par email avec des gens basés au Mexique ... impossible de les joindre par téléphone. Il a fallu que je prenne un avocat ici pour me defendre et quils daignent me répondre par email. Pour avoir gain de cause mon avocat ma dit quil fallait en prendre un autre en France. plus le coût que ça engendre. Je nai pas les moyens. Jai reçu un email du Mexique dans un français très approximatif qui nous a plus fait penser à une traduction Google trad qua autre chose avec des réponses confuses. Ils ont fait traîner en longueur me demandant des explications quil était tout simplement impossible de leur donner. Ils ont noyé le poisson et tourner autour du pot pendant des mois.ils ne vous remboursent tout simplement pas le jour où vous avez un gros pépins. Tout ça maura coûté une petite fortune. En resume il faut être en bonne santé et ne jamais avoir daccident pour souscrire chez April.
Je suis prête à avertir les gens sur tous les sites comme celui ci. Cest inacceptable detre traité comme cela. </t>
  </si>
  <si>
    <t>a-guezou-58624</t>
  </si>
  <si>
    <t xml:space="preserve">ALERTE NE PAS ALLER CHEZ EUX !!
J'ai pris une assurance auto par téléphone, j'avais demandé à ce que l'on me détail ce que je prenais, le conseillé ne m'a pas dit que l'assurance Vol d'objet était à souscrire en plus, il ne me l'a même pas proposé, ne m'en a même pas parlé.
Du coup Bris de glace, vol d'ordinateur dans le coffre et rien de remboursé ou d'indemnisé mais tout est normal pour eux. Il aurait fallu que je le devine. Et maintenant je suis dans la panade. C'est juste inadmissible donc je change dès que possible. 
ALERTE NE PAS ALLER CHEZ EUX !!  </t>
  </si>
  <si>
    <t>francesco77-70971</t>
  </si>
  <si>
    <t>juste un petit problème de télétransmission sinon pas de problème, il a fallu plus 6 mois pour regler la télétransmission de mon épouse, le service est facile a contacter, et régler le problème rapidement dans certain cas. mais rien d'autre a dire.</t>
  </si>
  <si>
    <t>maxime--103630</t>
  </si>
  <si>
    <t>Bien et conciliant. Conseil et rassure. Prix abordable. Je conseil ce mutuelle à toutes personnes qui souhaite une bonne mutuelle. Je vous remercie. M</t>
  </si>
  <si>
    <t>sebastien-b-138236</t>
  </si>
  <si>
    <t>Je suis content d'avoir trouver enfin une bonne assurance pour mon quad merci pour tout les opstion que vous apporter pour que on soit en tout sécurité</t>
  </si>
  <si>
    <t>constantin-m-127247</t>
  </si>
  <si>
    <t>C’est parfait merci , dériveur rapide et efficace ,il n’y pas de souci ,fiable sans souci. ,les personnes sont agréables ils n’y a pas de problème ...</t>
  </si>
  <si>
    <t>mlamx-124040</t>
  </si>
  <si>
    <t>Pour un prêt relais le taux en % semble bas , mais les frais fixes (dossier et résiliation) sont importants, si vous envisagez un prêt relais sur une durée courte.
Quant au service client , il est tres mauvais. Vous lancez votre dossier avec votre agence , une personne que vous connaissez, qui a monté le dossier avec vous , et soudainement apparaît Sogecap.
Votre agence ne peut plus rien pour vous , elle aussi a du mal à les joindre. 
Dans mon cas un dossier de prêt relais donc court terme, bloqué 10 jours avant la signature , car le médecin conseil demande le compte rendu d’une opération du ménisque ….risible ….nous avons du repousser la signature de l’acte chez le notaire.
Temps d’attente super long au téléphone. 
La police des police chez Société Générale, l’administration qui fonctionne mal, la bureaucratie qui se cache ….c’est comme vous voulez , mais ils ont oublié qui est le patron.</t>
  </si>
  <si>
    <t>carlita-63843</t>
  </si>
  <si>
    <t xml:space="preserve">Assurée depuis 29 ans à la Macif, voici mon 4ème sinistre. J'étais assurée au tiers +++ et depuis 2008, je suis assurée tous risques pour un véhicule surcoté de 1993. Véhicule immobilisé pour expertise et sans doute ensuite pour remise en état, j'attendais un véhicule de prêt pour partir en vacances, maison louée et payée. C'était sans compter que mon contrat A003 se commue en "formule protectrice". Je ne bénéficie plus du prêt de véhicule !!! On m'indique que je n'en ai jamais bénéficié alors que jamais l'on ne me l'a proposé en option. Pour 38€ de plus par an alors que je paie déjà 850€ avec un bonus 50 + 10%, il est évident que j'y aurais souscrit. Mais si on ne me l'a pas proposé en option il  y a 10 ans, c'est qu'il n'en s'agissait pas d'une ! Macif préfère donc me prendre pour une dinde décérébrée plutôt que d'admettre une situation. L'assurance mutualiste n'a plus de mutualiste que le nom. Il semble que la fidélité ne paie plus... </t>
  </si>
  <si>
    <t>isa-105448</t>
  </si>
  <si>
    <t>les tarifs ne cessent de s'envoler de façon fulgurante même avec 50% de bonus depuis quelques années. Aucune possibilité de suspendre momentanément l'assurance (pendant la période de confinement). Des "options" obligatoires que l'on ne peut pas résilier "Save" et "Jurimotard"</t>
  </si>
  <si>
    <t>watoo7-77059</t>
  </si>
  <si>
    <t>Il y a toujours une condition qui fait que l'on obtiendra rien de la MAIF. Assuré depuis + 10ans chez eux je songe sérieusement à changer. Le service client est de plus en plus hermétique à toute demande les contrats sont de plus en plus obscurs et on ne sait plus vraiment ce pour quoi on est assuré..</t>
  </si>
  <si>
    <t>caro66-96951</t>
  </si>
  <si>
    <t>Il est dommage de ne pas pouvoir indiquer 0 étoile pour un non assureur, sinistre non-responsable survenu le 02/07 déclaré le 03/07 et depuis aucune nouvelle du service sinistre qui ne répond pas.....jamais...dépôt de réclamation.....aucune réponse. Passive assurance, juste capable d'encaisser les primes et de créer un foutu dossier, une galère pour récupérer la carte verte..incompétence de A à Z !!! plateformes_hot line très très lointaines qui ne répondent à aucune question......A fuir ...à déconseiller....passez votre chemin devant ces prix dérisoires, il n'y a rien, un océan de rien ....rien assurance !!!!</t>
  </si>
  <si>
    <t>cloe-d-121922</t>
  </si>
  <si>
    <t>Simple, efficace, droit au but, démarches simples à suivre. Site internet clair, j’ai pu compléter ma demande assez facilement en l’espace de 40 minutes.</t>
  </si>
  <si>
    <t>teichner-d-113368</t>
  </si>
  <si>
    <t>Satisfait, pour le moment
mise en place efficace
j'espere recevoir ma carte verte dans les plus brefs delais
en revanche je ne souhaite pas être recontacté par des compagnies partenaires</t>
  </si>
  <si>
    <t>01 janvier 2020 suite à une expérience en janvier 2020</t>
  </si>
  <si>
    <t>sousou93220-85389</t>
  </si>
  <si>
    <t>Bonjour je suis chez la matmut depuis deux ans j'ai plusieurs contrats chez eux et je peux vous dire qu'il faut fuir cette compagnie car elle ne respecte pas ses clients service sinistre quasi inexistant délai de traitement monstrueux et aucune réponse à la demande 7 mois pour un remboursement optique caution prise et non rendu 3 mois sur j'attends pour un dégât des eaux je suis plus que déçu par la matmut</t>
  </si>
  <si>
    <t>cafe69-99506</t>
  </si>
  <si>
    <t xml:space="preserve">Bonjour
Très satisfaisant 
Bon prix, rapide et très à l'écoute. 
Dommage j'ai du quitté l'olivier après 6 mois d'ancienneté avec regrèt car elle n'assure pas mon véhicule au Maroc lors de mes vacances. 
Cdl
</t>
  </si>
  <si>
    <t>pybochent-90019</t>
  </si>
  <si>
    <t xml:space="preserve">Suite, a un accrochage entre un caddy et mon véhicule stationné, l'assurance demande une expertise par son bureau local, jusque la c'est correct... l'"expert" se rend sur le parking supposé et contrôle les caddys, mais n'estime pas nécessaire de venir vérifier le véhicule abîmé, les chocs etant sur deux emplacements différent sur le même coté du véhicule l'"expert" se détermine par deux chocs sur des objets fixe, en gros je suis un gros menteur qui veux soutirer les sous de l'assurance....
les photos avec un mètre démontre parfaitement la corrélation des deux chocs tout comme les photos du véhicule.
mais l'assurance se retranche derrière le rapport d'expertise et refuse l'indemnisation malgré une police couvrant la totalité des cas possible.
Bref pas moyen de se faire entendre a rendre fou un bonze thaïlandais. </t>
  </si>
  <si>
    <t>bob-86072</t>
  </si>
  <si>
    <t xml:space="preserve">Assuré depuis 1 semaine malheureusement on m'a percuté à l'arrière dans les bouchons alors que j'étais à l'arrêt cela arrive dégât matériel constat amiable ci-signé et très claire aucune responsabilité pour ma part assure tout risque 
L'expert est passé le chiffrage remonté le garage attend la prise en charge pr réparation Je suis expert contentieux direct assurance appartient à avanssur société d'actif rémunéré à la commission par Axa ce qui entraîne qu'elles font traîner les dossiers au maximum pr faire travailler l'argent en bourse retenez que la loi Badinter de 1985 si vous êtes non responsable et aucun doute ne subsiste la loi s'applique pour le conducteur donc obligé de vous présentez une indemnisation sous 3 mois et un mois pr payer pour dégât matériel d'autre part la convention IRCA inter assureur plafonne le non remboursement par l'assureur du tiers pour une somme de 6000 HT donc c'est pour la pomme de direct assurance d'où les délais long 
Alors ne craignez parce qu il s'agit du assurance ils ne sont pas infaible bcp de société peuvent vous aidez a avoir gain de cause de plus faite jouer les réseaux sociaux pour toucher un maximum de personne et faire chuter leur actif sur le long terme leur portefeuille va trembler sur insta j ai 27 K et snap 10 K faite fuir les futur client qu'ils aillent chez des vrai assureurs 
Je suis déçu parce que le service client m'a dit que peut être je ne serais pas pris en charge pour un sinistre ou je suis assuré tt risque sans aucune responsabilité choc de l'arrière et je suis à l'arrêt dans les bouchons constat ci signe et responsable identifié rassurez vous ils me fond pas trembler mais si je n'ai aucun contact dans la quinzaine je vais respecter les délais puis passer au chose sérieuse pour leur montrer que la vie n'est pas une salade de fruit 
 l'es réseau sociaux éloignez le Max de gens 
 j'attend 15 jours pr voir si ça bouge car mon dossier est vraiment simple ils ont tt l'es document dans les délais meme pas ils vous appellent votre argent et leur actif ce ne sont pas des assureurs mais des financiers Ms je vais patienter un peu pr voir si ils vont envoyer la prise en charge au garage 
La conseillère normal m'a dit il est possible qu'on vous prend pas en charge  elle peut dire sa a un amateur malheureusement ils sont mal tombés </t>
  </si>
  <si>
    <t>delphine-51553</t>
  </si>
  <si>
    <t>Cette mutuelle ne pratique pas le tiers payant.
J'ai du payer 1300€ de frais d'hôpitaux suite à une intervention chirurgicale.
Une lenteur sans nom pour les remboursements ; plus long que la sécurité sociale, il leur faut plusieurs semaines c'est inadmissible</t>
  </si>
  <si>
    <t>gloria02-57130</t>
  </si>
  <si>
    <t>Ils me gont suer!!!tous les appels téléphoniques et les aller retour au Cyber pour envoyyer les documents a plusieurs reprises depuis +de 1 semaine !!!temps et argent escence perdus et toujours pas de carte verte pour voyger!!!</t>
  </si>
  <si>
    <t>desessard-p-125949</t>
  </si>
  <si>
    <t>très rapidement fait Je suis satisfait l Olivier assurance nous a été recomander par notre gendre qui est déja client chez vous MERCI Cordialement P DESESSARD</t>
  </si>
  <si>
    <t>allexis-79883</t>
  </si>
  <si>
    <t>Alors vous effacer et me bloquer pour par que vos méthodes se sache pas grave je vais 
j'avais un bris de glace est et une facture  acquittée ( chèque déposée au garagiste mais pas encaissé en attendant votre paiement ) et vous m'avez obligé à vous donner la preuve de débit sur mon compte bancaire. ( capture d'écran joint) 
Je vous envoie un mail avec la preuve que j'ai payer 1196.52 et depuis le 20 avril plus de nouvelles et moi plus de sous pour nourrir ma famille je vais vous faire un procès car vos méthodes son inhumaine.</t>
  </si>
  <si>
    <t>renard-63666</t>
  </si>
  <si>
    <t>a ignorer n'enregistre pas vos paiements par chèque et si vous déclarer un sinistre vous déclarer résilier.car pas de suivi dans leur comptabilité. Un paiement par C.B pour août septembre octobre novembre, le chèque de septembre remis en banque par eux en novembre n'admette pas que celui ci peut être considérer pour décembre et reçu mise en demeure,en janvier hasard chèque non enregistré février mars oui avril on me le renvoie avec un courrier avec n° de contrat, téléphone adresse société non signe et demandant de faire parvenir l'exemplaire des conditions particulières  mystère car ils sont incapables de fournir une explication.</t>
  </si>
  <si>
    <t>stephanie-d-128541</t>
  </si>
  <si>
    <t>Je suis satisfaite de la rapidité a souscrire un contrat d'assurance automobile. Les prix sont d'un bon rapport qualité prix.
J'attends avec impatience ma vignette verte</t>
  </si>
  <si>
    <t>kj60-69224</t>
  </si>
  <si>
    <t>une assurance qui augmente chaque année depuis 25 ans qui a jamais rien payé en 23 ans et qui rechigne de payé quand 2 année de suite il y a un sinistre</t>
  </si>
  <si>
    <t>phil-105030</t>
  </si>
  <si>
    <t>Super mutuelle. Dommage que je dois la quitter pour une autre mutuelle obligatoire. La mgp reste pour nous la meilleur de toute. Les lois sont mal faites.</t>
  </si>
  <si>
    <t>alban-p-107436</t>
  </si>
  <si>
    <t>J'ai changé d'assurance sans soucis. Direct Assurance s'occupe de résilier les anciens contrats, ce qui est confortable. Les prix sont très corrects par rapport aux garanties.</t>
  </si>
  <si>
    <t>roselyne-l-133004</t>
  </si>
  <si>
    <t>Je suis satisfait du tarif. 
On a du mal à vous joindre par téléphone toutefois en cas de sinistre. Ce serait bien de avoir une ligne exclusivement pour les sinistres</t>
  </si>
  <si>
    <t>gabriel-d-134983</t>
  </si>
  <si>
    <t>je suis très satisfait du service niveau prix rapidité réactivité
j'espère que ce sera pareil si problème avec le véhicule. je souhaite donc recommander votre entreprise</t>
  </si>
  <si>
    <t>ammari-n-127880</t>
  </si>
  <si>
    <t xml:space="preserve">1er Acceuil telephonique terriblement positif , 2eme appelle qui me confirme le caractere exceptionnelle de vos courtier assurance ou mafois mes inyerlocuteur . Merci encore pour leurs parience .
</t>
  </si>
  <si>
    <t>chemam-m-137450</t>
  </si>
  <si>
    <t>Parfait mais dommage de ne pas pouvoir souscrire au tout risque en plaque provisoire. Pour les prix c'est plus que correct, pour le soutien en ligne également.</t>
  </si>
  <si>
    <t>dylan-t-110223</t>
  </si>
  <si>
    <t xml:space="preserve">Très bien je recommande cette assurance pas cher est très bien  
Merci cordialement 
Je vais pouvoir rouler je suis très content de ne pas payer si chère que sa </t>
  </si>
  <si>
    <t>rose-mina-o-114361</t>
  </si>
  <si>
    <t xml:space="preserve">satisfaite des services proposer 
rendez vous rapide a avoir
très bon accueil
employé à l'écoute et sais conseillé dans les démarche a faire lors des rendez vous
</t>
  </si>
  <si>
    <t>maurine-d-117434</t>
  </si>
  <si>
    <t>Je suis satisfaite du service. Je ne comprend pas comment les prix peuvent augmenter chaque année alors que mon bonus augmente également, qu'avec le confinement, les gens ont moins circuler donc moins d'accident, la taxe attentat n'a pas eu lieu d'être cette année. J'étais venu chez vous car vous étiez un des moins cher du secteur (pour la voiture et la maison) mais au final chaque année cela augmente.</t>
  </si>
  <si>
    <t>tempo-86175</t>
  </si>
  <si>
    <t>Client chez eux depuis plus 1 ans nous déménageons dans les dom donc nous vendons notre voiture. Tous va bien il résilie le contrat après plusieurs pièces justificatives demandés bon cela reste compréhensible. Pensant finir avec tous sa et prendre une assurance arrivé cest la que tous commence nous demandont alors un releve informations pour la nouvelle assurance et la ce fût le choc pour nous on contaste un sinistre datant du mois de mars 2019 hors que nous sommes au mois de octobre 2019.donc nous appelons de suite le service client qui dit quil y a un dossier qui a ete ouvert a notre demande nous informons que nous avons jamais eu de sinistre et que cela nest pas possible. Il décide de nous passer le fameux service sinistre qui nous explique quil y a une personne qui a eu un accrochage nous ne savons pas si cest un accrochage ou autres avec nous et qui a déposé un constat avec son assurance qui est donc revenu vers eux au fin septembre 2019 au moment de la demande de résiliation je precise. Trouvant cela assez louche vu que laccident a eu lieu en mars 2019 et que lassurance adverse ouvre le dossier en septembre 2019 nous demandons des informations sur ce sinistre et la elle nous informe quelle nas que cette date pas de lieu mais quand même une responsabilité a 100 donc déjà si ils nont pas plus informations comment dire que jai 100 tort  on lui demande qui est assurance adverse et la elle nous dit que cela est confidentiel. Je lui explique la situation quon a déménagé hors France Métropolitaine et que nous avons acheté un véhicule ici mais avec ce sinistre le prix assurance est bien élevé sachant que nous navons pas eu ce sinistre et il possible appelé la partie adverse et savoir un peu plus elle me répond que cela nest pas possible quils ne fonctionnent uniquement par mail.elle nous demande donc de contester par mail chose faite. Le service prend énormément de temps pour revenir vers nous je décide de rappelez et la ce qui était confidentiel commence à ne plus être elle nous dit le nom de l'assurance adverse donc déjà les personnes se contredisent. A ce jour nous Sommes toujours en attente dinformations sur ce sinistre et surtout quil régule mon relevé informations</t>
  </si>
  <si>
    <t>gillesjer-50469</t>
  </si>
  <si>
    <t xml:space="preserve">Assure tius risques : Un pare brise cassé et des coups de clé (peinture porte a refaire) et je suis viré comme un malpropre.
Un assureur juste bon a prendre l argent et qui vous vire lorsque qu il y a un probleme. </t>
  </si>
  <si>
    <t>jaipatouvu-67380</t>
  </si>
  <si>
    <t>Bonne assurance mais un peu chère pour une mutuelle.</t>
  </si>
  <si>
    <t>vannida-p-107146</t>
  </si>
  <si>
    <t>Je suis satisfaite du service.
Vous êtes de bon conseil.
Vos tarifs sont intéressants.
Vous êtes réactif par rapport aux demandes que je vous ai faites</t>
  </si>
  <si>
    <t>balavaux-55961</t>
  </si>
  <si>
    <t>Compagnie menssongère, aprés avoir cotisé 7 ans sur un contrat prévoyance obsèque, cette compagnie arrété les prélèvement eux même, impossible de dialogué afin qu'ils rétablissent leurs erreurs, 5 mois aprés sans réaction de leurs parts il m'a fallut demander le rachat qui fut versser 10 jours aprés la demande, bref ils nous font cotisé et avant la fin du contrat ils font en sorte qu'il y a des erreurs pour nous dégouté et demander le rachat qui bien entendu sont à leurs profit, donc méfiance voir à éliminé</t>
  </si>
  <si>
    <t>vero-87256</t>
  </si>
  <si>
    <t>En réalité, contraignant et rigide : Pas de conducteur occasionnel.  Des modifications à la main des conseillers qui n'écoutent pas ou ne comprennent pas.   En terme de tarif, vous avez choisi votre type de clientèle ( sans risque évidemment ) et n'êtes pas si compétitif que ce vous voulez le laisser entendre</t>
  </si>
  <si>
    <t>valy92-100749</t>
  </si>
  <si>
    <t>Totalement satisfaite. Praticite, rapidite et suivi dossier optimum. Accueil telephonique professionnel et interlocutrice tres agreable. Finalement, nous avons souscrit un deuxieme contrat auto.</t>
  </si>
  <si>
    <t>nono1961-79172</t>
  </si>
  <si>
    <t>a éviter absolument on regrette d'être partie de chez AXA d'ailleurs on est retourné car l'interlocuteur de pacifica ma rétorqué et bien si vous n'êtes pas content partez he ben c'est se qu'on a fait en fait pacifica en fait vous payer mais il ne faut surtout pas avoir de sinistre un conseil ne changez pas votre assurance sans lire les commentaires et pourtant on avait 4 contrats</t>
  </si>
  <si>
    <t>meriam-t-105971</t>
  </si>
  <si>
    <t xml:space="preserve">Au fil du temps, je pensais payer mon assurance moins chère mais sa reste au même prix.
Niveau clientèle, je reste satisfaite dans la globalité.
Cordialement  </t>
  </si>
  <si>
    <t>dawnspeed-90079</t>
  </si>
  <si>
    <t>Suite à un sinistre, l'expert a entièrement rejeter la faute sur moi.
Il à fallu se battre auprès de l'expert, pour obtenir satisfaction.
Etant tout risque, si je me serais laisser faire, 9000 € de réparation à payer plein pot de ma poche !!!
Pour prendre votre argent, aucun soucis, par contre, en cas de sinistre on essaie de vous dédommager le moins possible.</t>
  </si>
  <si>
    <t>christophelandes-98211</t>
  </si>
  <si>
    <t>Nullissime.... le site web ne fonctionne jamais, il refuse les identifiants tout le temps, même en changeant le mot de passe via "mot de passe oublié" il le refuse en suivant.
Personne ne réponds au téléphone et quand par miracle , une personne répond, elle affirme que la demande est prise en compte et que je vais avoir une réponse..... réponse qui ne vient jamais, ni par mail, ni par courrier ni par téléphone....
A fuir absolument si vous pouvez, mais, pour les mutuelle d'entreprise obligatoire et souscrites par l'employeur, nous sommes prisonnier de leur bon vouloir....
Leur nouvelle excuse, c'est le covid et le télétravail qui explique le retard. Sauf depuis 8 ans , cela a été toujours ce genre de problème.
c'est un service mutuelle prévoyance totalement minable.</t>
  </si>
  <si>
    <t>nicolas-m-118024</t>
  </si>
  <si>
    <t>Je suis satisfait des services proposés que ce soit les tarifs où la prestation téléphonique je suis un client satisfait rien à dire d'autre que la satisfaction</t>
  </si>
  <si>
    <t>nadine-117369</t>
  </si>
  <si>
    <t>Bonjour,
suite à conversation téléphonique avec Widad j'ai eu tous les renseignements qu'il me fallait elle a été très professionnelle c'est parfait
Nadine</t>
  </si>
  <si>
    <t>elise9509-103986</t>
  </si>
  <si>
    <t>Prise en charge hospitalière non reçue par la clinique, j'ai dû payer la facture. Depuis 3 semaines après l'envoi de cette facture, aucun remboursement n'a été effectué !!!</t>
  </si>
  <si>
    <t>hedi-h-131970</t>
  </si>
  <si>
    <t>Depuis maintenant 2  Années assurée chez AMV Je n'ai jamais eu de soucis que ce soit avec le service client par téléphone ou par mail ça toujours était très clair  Je suis plus que satisfait je les recommande fortement pour une assurance  Moto</t>
  </si>
  <si>
    <t>degremont-g-135891</t>
  </si>
  <si>
    <t>Les prix des cotisations sont très intéressantes, le service téléphonique est agréable et explique bien les différents points à savoir lorsqu'on souscrit chez un assureur.</t>
  </si>
  <si>
    <t>calleri-a-108634</t>
  </si>
  <si>
    <t>Les informations sont très claires, les prix très attractifs. L'interlocutrice a répondu à toutes mes questions. La démarche est rapide et sans problèmes. Satisfait.</t>
  </si>
  <si>
    <t>becassier-52162</t>
  </si>
  <si>
    <t>Pacifica est une bonne assurance . J'y suis assuré depuis plus de quinze ans.</t>
  </si>
  <si>
    <t>celine-c-124932</t>
  </si>
  <si>
    <t>Je suis satisfaite de mon espace GMF (facile d'utilisation pour l'impression des attestations) cependant je ne suis pas contente pour mon assurance GMF risque spécifique car pas d'accès compte internet .</t>
  </si>
  <si>
    <t>elobx33-94786</t>
  </si>
  <si>
    <t>Catastrophique !!! la mensualité a augmenté de 66% et les conseillers du service qualité, ainsi que leur responsable ne prennent meme pas la peine de traiter le problème, pire ... il raccrochent au nez si vous demandez un responsable</t>
  </si>
  <si>
    <t>florian-b-135271</t>
  </si>
  <si>
    <t>Merci satisfait pour l'instant en espérant ne pas avoir de surprise et je vous assure que je ferait très attention à ne pas avoir d'accidents sous ma responsabilité merci</t>
  </si>
  <si>
    <t>nenette-62259</t>
  </si>
  <si>
    <t>dans l'ensemble je suis assez satsfaite de cette mutuelle ,juste qu'il faut qu'il cirrige au plus vite la mise à jour de leur logiciel informatique sur l'espace adhérent car depuis janvier 2018 je suis bien à jour de toutes mes cotisations mais sur l'espacs adhérent il mette que je suis débiteur et effectivement au téléphone ils ont confirmer un problème de logiciel informatique et qu'ils allaient faire le nécessaire pour corriger cela.</t>
  </si>
  <si>
    <t>charly75-89847</t>
  </si>
  <si>
    <t>J'ai fait un avenant à mon contrat, ils m'avaient indiqués que mon tarif annuel était désormais de 570€ / an.. hors c'était en fait le tarif intégrant le pro-rata, le conseiller vient de m'en faire prendre conscience 6 mois après. Je recalcule donc que mon nouveau tarif annuel devrait donc être de 670€ / an. Hors, quelle surprise, je viens de recevoir un avis d'échéance de 870€ /an, sous prétexte que j'ai eu un accident non responsable (une dame a ouvert sa portière sur mon véhicule, et on a rempli un constant.) Incompréhension totale et opacité totale lors de mon échange avec le service client à ce sujet.</t>
  </si>
  <si>
    <t>marianne-l-105712</t>
  </si>
  <si>
    <t>je suis satisfaite du service pour l'instant. Je n'ai pas eu confirmation du contrat encore. La personne était aimable. les mails arrivent rapidement.  rien de plus à signaler</t>
  </si>
  <si>
    <t>elt-53157</t>
  </si>
  <si>
    <t>Problème pas compliqué : envoyer une nouvelle carte verte suite à un changement d'immatriculation. 1 mois 1/2 que j'attends. J'appelle toutes les semaines, on me réponds que ça va arriver, je reçois des mails comme quoi l'envoi est fait mais toujours rien dans ma boite aux lettres ! 
C'est pourtant pas compliqué : imprimer un document, le mettre dans une enveloppe et l'envoyer.
Je n'ai jamais vu un service aussi incompétent !!! J'ose imaginer vos solutions si j'ai un accident ????
Par contre pour vous harceler au téléphone, 15 fois/semaine pour vous vendre d'autres assurances, là ils sont forts !
Bref FUYEZ !!!</t>
  </si>
  <si>
    <t>sygati-76329</t>
  </si>
  <si>
    <t>aujourd'hui j'ai voulu appeler un conseiller pour me faire un devis complémentaire santé (option optimum)</t>
  </si>
  <si>
    <t>Assurance éccesivement chère pour un débutant avec une auto de 95 ch, j'avais du racheté une voiture moins puissante.. et l'agent de la Macif m'avais glissée dans le contrat sans me le dire un garantie décès et une assurance habitation, ce fut un cauchemar pour l'enlever.</t>
  </si>
  <si>
    <t>allison-a-125686</t>
  </si>
  <si>
    <t xml:space="preserve">Un peu cher pour les jeunes chauffeurs qui décide de prendre une voiture récente avec de la puissance,Sinon le service clients et super.
Merci à bientôt </t>
  </si>
  <si>
    <t>mandrin-134250</t>
  </si>
  <si>
    <t>J'ai reçu mon échéance, et surprise +220€ alors que j'ai 50% de bonus et aucun sinistre. Appel au service clientèle qui n'a pas de réponse à m'apportée mais qui veut bien me faire une remise de 110€. Aurevoir l'olivier et à jamais... petit conseil surveillé bien vos avis d'échéances!</t>
  </si>
  <si>
    <t>michoo86-54300</t>
  </si>
  <si>
    <t>Payé au complet decembre envoyé tous les docs sauf preuve. Preuve de bonus malus envoyé en retard mais le bonus max, pas de sinistres. Par temps de temps j’ai reçu um mail qui dit “Aucune action n'est nécessaire de votre côté la balle est dans notre camp. Nous vous préviendrons dès que votre demande vos documents auront été traités.” Ils ont ignoré mails demandant mon contrat et certificat, contacts sur le ‘mon espace perso’ et n'a pas répondu au téléphone. Hier, j'ai téléphoné et un homme a répondu, j'ai posé des questions sur mon contrat il a dit "un instant" et m'a laissé entendre un message enregistré pour 35 minutes et ne sont pas revenus. J'ai essayé d'appeler à nouveau pour 40 minutes à écouter le message enregistré sans réponse du conseiller. Ensuite, j'ai regardé mon contrat page sur leur site et il dit avenant de contrat. J'ai reçu un mail disant que mon faits avait changé et était attaché un nouveau formulaire complété à signer avec exactement les mêmes informations que décembre sauf pour la date, et ils veulent un autre paiement annuel le même que j'ai fait en décembre. Mes faits sont exactement les mêmes que l'an dernier. Ma femme et que j'ai conduit des voitures assurées pendant 50 ans, propres licences, sans sinistres. Pourquoi ai-je été traité comme cela ? Mon conseil si vous envisagez l'assurance de l'Olivier, de ne pas        contrat 1080141338</t>
  </si>
  <si>
    <t>Je cherchais une assurance voiture tous risques,  mais au kilométrage car nous ne roulons plus beaucoup -  Avec tact et connaissances approfondies de ses produits,  la dame que j'ai eu en ligne m'a démontré efficacement qu'il était préférable de conserver notre assurance tous risques actuelles -   compliments pour son professionnalisme et sa gentillesse -   Sinon, j'ai en cours un litige pas très élevé au niveau des remboursements à nous accorder,   je souhaite vivement que le service assurance habitation responsabilité civile soit aussi efficace -  Il m'est dit que les téléviseurs qui chutent ne sont pas pris en charge par la MACIF alors que je lis le contraire sur votre contrat ???   j"aimerais comprendre -   D'autant que vous allez vous retourner vers l"assurance du responsable ...-Néanmoins,  si cela devait nous arriver à nouveau pour le téléviseur salon  plus onéreux , j'aimerais savoir si,   OUI ou NON  l'assurance habitation couvre ce genre de chose -  Sinon nous sommes de vieux clients,   une trentaine d'années d'anciennete presque... et nous n'avons jamais eu à nous plaindre de la MACIF -  Bonne journée  Meilleurs sentiments  MME GOIX Bernard   Sociétaire 0766044</t>
  </si>
  <si>
    <t>coco220522-104332</t>
  </si>
  <si>
    <t>Je suis satisfaite de cette mutuelle. Service client agréable et compétent. Site internet très pratique pour l'envoi de documents. Prix raisonnable par rapport aux montants des remboursements.</t>
  </si>
  <si>
    <t>turfi94-56696</t>
  </si>
  <si>
    <t>Prix les plus bas du marché pour une qualité relationnelle nulle .</t>
  </si>
  <si>
    <t>11 mars 2019 suite à une expérience en mars 2019</t>
  </si>
  <si>
    <t>nikko-72039</t>
  </si>
  <si>
    <t xml:space="preserve">Bonjour, 
Je tiens à mettre en garde tous les futurs clients de L'olivier quant à leur politique de tarification très agressive. 
En effet, ils proposent des tarifs très avantageux sur tous les comparateurs du net ... mais faites très attention à l'augmentation de vos primes et franchises en cas de sinistre.
A titre d'exemple, voici mon cas personnel : je souscrit en Avril dernier chez eux avec un bonus de 50%. Malheureusement dans l'année, j'ai un sinistre responsable et un bris de glace.
Mes franchises et prime d'assurance ont tout simplement doublées cette année !! Et oui, tout est multiplié par 2 !!! 
Je m'attendais simplement a être sanctionné par l'augmentation de mon malus, mais non, la cotisation de base et les franchises sont allègrement revue à la hausse (fois 2)
Bref ... réfléchissez bien avant de signer !
</t>
  </si>
  <si>
    <t>fernandes--134635</t>
  </si>
  <si>
    <t xml:space="preserve">Bonjour 
Je suis tombé en panne au Portugal, et quelle expérience ! J’ai déposé mon véhicule au garage le mardi 14 septembre j’ai appelé j’ai dû appeler l’assistance MACIF  et insisté pour l’ouverture d’un dossier : F 1E25 98 40 Et puis c’est tout ! PAS de prise en charge  retour domicile PAS le droit À la prise en charge du retour sur le lieu de villégiature, PAS de véhicule de remplacement ! 
J’ai récupéré mon véhicule le vendredi 14, il est entendu que le garage m’a facturé quatre jours de location (avais-je le choix ?)
Puis j’ai appelé l’assistance de ma carte bancaire visa premier de la BCP (peut-être mondial assistance) Et après une bonne heure de balade  téléphonique de service en service, Après avoir eu quelqu’un au téléphone qui a noté l’immatriculation de mon véhicule la communication a coupé ! charmante expérience ! 
Si vous n’avez besoin de rien, et du temps à perdre appeler les !!
</t>
  </si>
  <si>
    <t>Le service est pratiquement injoignable</t>
  </si>
  <si>
    <t>rila-52092</t>
  </si>
  <si>
    <t xml:space="preserve">Bonjour à vous ; je ne sais comment vous agissez pour obtenir un relevé d’infos lorsque vous êtes obligé de résilié votre contrat (pour incompétence d’Axa) mais je ne sais comment faire ! L R envoyé le 9/05, A R reçu 15/05 
TOUJOURS S	ANS REPONSE au 10/06 .   si …….si 
									AXA France IARD
						             313 TERRASSE DE L’ARCHE 
								    92727 Nanterre cedex 
Je décide de changer de voiture ce qui m’entraine à vous consulter au sujet du prix de l’assurance, j’ai téléphoné 6 fois (0970821010) pour entendre continuellement le même ‘’bla bla ‘’ taper 1 puis re 1 etc……..15mn d’attente ……a 23mn la dernière fois je me suis dit ‘’j’arrête’’ peut être qu’il y a des compagnies d’assurance plus respectueuses ou plus facilement contactables ?? J’ai encore des remords (il est vrai que je suis assuré à AXA partenaire depuis 1977) je fais 0173180979 et oui manque de chance elle n’est pas du tout au courant de mon dossier et ne peut rien faire.
J’envoie une demande de tarification le 21/04 en donnant toutes les coordonnées de la voiture, TOUT, j’attends toujours ????? J’essaie le 0164734388, je suis dégouté 
La nouvelle voiture est arrivée ……. AXA a réussi à m’user.
Tant d’autres mon envoyés leur devis SANS AUCUN PROBLEME peut-être sont-ils un peu plus cher ?????????? Mais serviable et en un coup de téléphone (le rêve) je m’assure dans une autre compagnie CONTACTABLE pour aller chercher ma voiture, pas le choix, je n ais toujours pas de réponse !!!!!! sur RIEN.
Ah j’ai oublié, j’ai demandé le 26/04 un relevé d’infos qui est toujours sans suite, ……….normal en fonction de ce que je viens d’expliquer. Cette lettre est également une demande de me l’envoyer par retour de courrier 
Tout ceci pour vous expliquer la résiliation du contrat cité en référence et la demande de ristourne de la prime non utilisée (3jours) dans les 15 jours qui suivent l’ accusé de réception ensuite je m’occuperais d’informer mes amis ainsi que toutes les personnes susceptibles d’être intéressées .
A cela se joint un sinistre précèdent de clause ‘’défense et Recours’’ R.C. géré lamentablement d’un règlement qui a trainé dans vos bureau pendant un petit mois ,repondu par mensonge pour ce justifié 
</t>
  </si>
  <si>
    <t>marcoucha-85919</t>
  </si>
  <si>
    <t>inadmissible, en arrêt depuis le 26 septembre, j'attend toujours mon complément de salaire. A chaque appel, mon dossier est en étude. On me demande mes relevés d'indemnités journalières mais le fait de les envoyés repoussent le traitement du dossier de 3 semaines. Aucun appelle de leur part, aucun mail. Si on appelle pas, on ne sait rien.</t>
  </si>
  <si>
    <t>gilles-81-105702</t>
  </si>
  <si>
    <t xml:space="preserve">Depuis le 20 janvier 2021 j'attends une prise en charge pour des aides auditives. J'ai reçu un mail m'accusant réception de ma demande. A ce jour le 7 mars 21 toujours aucune réponse malgré trois appels au service réclamations avec â chaque fois la promesse d'une reponse imminente.
Mutuelle à fuir absolument et au plus vite.
</t>
  </si>
  <si>
    <t>mamie--121513</t>
  </si>
  <si>
    <t xml:space="preserve">Nouvellement assurée   tres satisfaite de mon échange avec EMELINE 
Explications claires   intervenante  efficace et très sympathique   c est rassurant </t>
  </si>
  <si>
    <t>boughlam-y-130614</t>
  </si>
  <si>
    <t>Je trouve que les frais de dossier sont vraiment excessifs 100€ pour souscrire c’est légèrement exagéré et 15€ pour changer d’adresse alors que sa prends 30 secondes moyen aussi mais pas le choix de payer</t>
  </si>
  <si>
    <t>marie-agnes-b-121376</t>
  </si>
  <si>
    <t>Je suis satisfaite du service. J'apprécie la simplicité et la rapidité des réponses dans dans le traitement des demandes d'attestations.. Bons conseils.</t>
  </si>
  <si>
    <t>christophe-b-121516</t>
  </si>
  <si>
    <t>bonjour très satisfait des prie proposser par direct assurance et a la personne qui ma conseiller pour assurance voiture et l'habitation  merci a direct assurance</t>
  </si>
  <si>
    <t>jalal-a-124589</t>
  </si>
  <si>
    <t>Simple efficace et abordable mais quelques soucis de serveur qui a corriger pour plus de fluidité . Sinon le site et très explicite et il est facile pour n’importe qui de souscrire chez vous</t>
  </si>
  <si>
    <t>vedel-j-129730</t>
  </si>
  <si>
    <t>Tres satisfait de la methode d'etre assuré! Si seulement toutes les assurances pouvaient etre aussi simple. Merci encore des tres bons tarifs et de la simplicité pour s'assurer.</t>
  </si>
  <si>
    <t>zabou-104400</t>
  </si>
  <si>
    <t>Résiliée par la gmf suite à 3 sinistres non responsables en 2 ans on m'a conseillé l Olivier assurance. Après un devis sur internet et une conversation téléphonique avec une opératrice j'ai signé sans hesitation... Prix sensiblement identique à la gmf pour des garanties pratiquement équivalentes même si les franchises sont un peu élevées. Moi qui pensais avoir du mal à retrouver un assureur et avoir une surprime énorme...</t>
  </si>
  <si>
    <t>xav83870-60951</t>
  </si>
  <si>
    <t>Suprise suprise :-) Qu'est ce qui se cache derrière cette pub de la MAAF? 
Un conseille d'ami ne surtout pas vous assurer à la MAAF, auto ou autre...
amabilité = 0
conseille = 0
sens du service = 0
donc la note est de 0/20
Merci pour cette pub à la con qui me fait bien rigoler, d'une stupidité exemplaire ! bravo la MAAF, à oublier trés vite .</t>
  </si>
  <si>
    <t>sergio-3005-107771</t>
  </si>
  <si>
    <t>Bonjour à toutes et à tous, 
Je suis très satisfait de ma mutuelle, la MGP depuis plus de quarante ans; remboursements rapides; contacts téléphoniques en cas de problèmes ou de besoin de renseignements, très satisfaisants; interlocuteurs à l'écoute et précis dans leurs réponses ! Rien à redire !!!</t>
  </si>
  <si>
    <t>friebe-s-123868</t>
  </si>
  <si>
    <t>Très bien rapide et simple
Pour la réalisation d'un contrat comme pour toute autre question
Je recommande fortement 
Jamais eu de souci 
Et prix compétitifs</t>
  </si>
  <si>
    <t>askahan-67457</t>
  </si>
  <si>
    <t>Manque de réactivité, inefficacité du service client,  délais extraordinaires de l'expertise après dégât, les rappels promis jamais fait...</t>
  </si>
  <si>
    <t>jean-marcel-m-134840</t>
  </si>
  <si>
    <t>Simple et pratique, déjà assuré chez vous une première fois, je reviens vers vous encore une fois car très satisfait de vos prestations. Je vous recommande à mon entourage</t>
  </si>
  <si>
    <t>koneswaran-v-123694</t>
  </si>
  <si>
    <t>Site qui beug beauucoup mais rapide quand ça fonctionne.
Peut-être l'exploreur qui n'était pas le bon.
Outil assez intuitif et rapide. 
Globalement satisfaite sans les beug</t>
  </si>
  <si>
    <t>dominique-e-129509</t>
  </si>
  <si>
    <t>Je suis satisfait du site pour faire ma demande/proposition  et du contact rapide pour pouvoir discuter de cette proposition suite à contact téléphonique</t>
  </si>
  <si>
    <t>jeremy-b-106728</t>
  </si>
  <si>
    <t>je pense on peut encore mieux faire sachant que j'avais déjà fait un devis il y a quelque mois et j'étais a 48 euros par moi au lieu de 55 aujourd'hui</t>
  </si>
  <si>
    <t>korinette-63863</t>
  </si>
  <si>
    <t>je suis chez ag2r depuis des années sous le couvert de mon employeur</t>
  </si>
  <si>
    <t>19 août 2017 suite à une expérience en août 2017</t>
  </si>
  <si>
    <t>majid-56726</t>
  </si>
  <si>
    <t>Bonjour fuyez ils vous propose le devis le moins et dès que vous vous engagez avec eux c'est la où commence les ennuis: après avoir payer un accompte de 3 mois et reçu l'attestation d'assurance provisoire ils ont  résilié le contrat par recommandé (le lendemain de la souscription je pars en vacances et a mon retour je récupère le recommandé et surprise ils m'ont pas assuré car sur mon relevé d'informations il manque 3 jours...normal je n'avais plus de voiture car je l'ai vendu et acheté une autre 3 jours plus tard, heuresement que je n'ai pas eu de pépins car je n'était pas assuré!!!!.</t>
  </si>
  <si>
    <t>alan-132095</t>
  </si>
  <si>
    <t>Très satisfait du contrat et des services. Conseiller très à l’écoute et pas de problème rencontré. Prix attractif, compagnie d’assurances à recommander</t>
  </si>
  <si>
    <t>jack27630-59651</t>
  </si>
  <si>
    <t>Sociétaire de famille depuis plus de 10 ans ils n'ont trouvé aucune solution suite à un accident de la route. Service commerciale sans grande réactivité.
Je me suis fait baladé pendant plus de deux semaines pour au final avoir mon dossier refusé.
Comme d'habitude quand tout vas bien ça encaisse et quand ça ne va pas plus personne ne suit.
Je déconseille la MACIF</t>
  </si>
  <si>
    <t>thomas-f-139558</t>
  </si>
  <si>
    <t>Je suis satisfait de cette assurance les tarifs sont juste incroyable 
Facile et simple a realiser son devis 
Je recommande vraiment April moto 
Vous ne serait pas decu</t>
  </si>
  <si>
    <t>cocom06-80053</t>
  </si>
  <si>
    <t>Prévoyance subie puisque en intérim lors de l'AT de mon mari. au début payé régulièrement, depuis 2019 tous les 3 mois et encore, messages envoyés restent sans réponse, au téléphone on vous dit qu'ils sont dans les temps, bref à éviter ------- FUYEZ</t>
  </si>
  <si>
    <t>xavier1991-136281</t>
  </si>
  <si>
    <t>Le pire assureur de tous les temps ne jamais mettre les pieds chez eux sous peine de faire souffrir vos nerfs, ils vous baladent de service en service ne répondent jamais au téléphone en plus de ne pas savoir de quoi ils parlent catastrophique !!!!!!</t>
  </si>
  <si>
    <t>claude-c-133855</t>
  </si>
  <si>
    <t>Bonjour,
bon contact téléphonique
il manque toutefois la possibilité de modifier la franchise en ligne 
ou bien c'est moi qui ne sait pas faire.
Rapport service /prix    avantageux</t>
  </si>
  <si>
    <t>chanquoy-d-127501</t>
  </si>
  <si>
    <t>Je suis satisfait du service le prix me conviennent simple et pratique et par trop cher et très facile à vous contacter sur le site internet et très simple</t>
  </si>
  <si>
    <t>pilte-c-112627</t>
  </si>
  <si>
    <t xml:space="preserve">Je suis satisfaite par le contact que j'ai eut avec la conseillère. Un peu de soucis avec le site pour réussir à aller au bout mais tout a été finalement fait au téléphone. 
À voir dans le temps ce que donne cette assurance. </t>
  </si>
  <si>
    <t>compagnon88-52157</t>
  </si>
  <si>
    <t>Je viens de quitter la MGP depuis le 1er janvier 2017 après 44 ans moins un mois d'adhésion. Il y a un an et demi j'ai subi une opération importante avec infection sévère et j'ai eu une infirmière à domicile durant plus de deux mois. Il était impossible qu'elle soit remboursée car je n'ai rien avancé, à l'inverse de la MFP qui a remboursé ses prestations sur le champ. Il a fallu envoyer 4 factures à la MGP dont deux en R avec AR, et il fallait une 5ème. L'attente a duré plus de quatre mois. Un administrateur national et local qui vous traite plus bas que terre. Ce n'est pas son boulot d'intervenir pour les adhérents. Je l'étais qu'il portait encore des couche culotte. Un administrateur des affaires sociales qui dit le contraire : le national s'est battu férocement pour moi. Du personnel à Créteil caché sous les bureaux, on ne peut avoir personne.</t>
  </si>
  <si>
    <t>Le tarif conventionnel chambre seule qui aurait été pris en charge n'a pas été appliqué car Neoliane n'a pas signé la convention avec les cliniques. Pas de prise en charge pour le supplément chambre particulière...  j'ai résilié dès l'échéance annuelle suivante.</t>
  </si>
  <si>
    <t>daniel-c-107372</t>
  </si>
  <si>
    <t>je suis satisfait du prix et de la facilité d'accès au site ainsi que l'enregistrement  du dossier et les démarches pour le règlement pour l'année à venir.</t>
  </si>
  <si>
    <t>ermite2511-132494</t>
  </si>
  <si>
    <t xml:space="preserve">Hormis l'augmentation de mon contrat auto de 36,54 % qui m'a surpris ce mois ci, bien que j'ai eu 1 sinistre mineur matériel responsable fin juin... précédé d'1 contre 1 cerf en 09/20 !...
mais reçu par mon conseiller. il m'a dit qu'elle était ponctuelle et sans doute dû à une modif des conditions générales...? et que ça retournerais à la normale en Octobre prochain... mais sans doute que j'aurais une augmentation en mars lors de l'échéance annuelle ? ... à voir, même si mon bonus 0,50 a été maintenu...Ceci dit cela mis à part je suis très satisfait de leur accueil et traitement et règlement des dossiers sinistre...et il faut reconnaître qu'ils sont de loin les mieux placés au niveau tarif et niveau des prestations ! 
</t>
  </si>
  <si>
    <t>jm-67932</t>
  </si>
  <si>
    <t>Je viens de prendre une assurance chez eu et ai été cambriolé. N'ayant pas fermé tous les verrous j'ai subi un abbatement de 50%. La question était de savoir si l'abbatement avait lieu avant ou après la déduction de la franchise (75 euros de différence).
La conseillère est allée à l'encontre de l'avis de l'expert (qui en plus n'a pas tenu compte d'une facture fournie) pour me verser les 75 euros manquants.
Etant donné que ce site ne recense que les avis négatifs de toutes les assurances, je me disais qu'il fallait avoir quelques avis positifs, pour changer...</t>
  </si>
  <si>
    <t>karine-t-110127</t>
  </si>
  <si>
    <t>Satisfaite d'avoir pu revoir mon tarif avec un conseiller par téléphone par contre il m'a annoncé une réduction de 10% or ensuite je reçois par mail une réduction de 9% seulement. Dommage...</t>
  </si>
  <si>
    <t>cd-64179</t>
  </si>
  <si>
    <t>Service client déplorable et irrespectueux!!!!!!!!!!!!!!!! 2 mois que j'attends pour que quelqu'un prenne contact avec moi!!!! Et je ne compte pas les relances. Je déconseille vivement.</t>
  </si>
  <si>
    <t>bribri-101666</t>
  </si>
  <si>
    <t>j ai eu un accident le 2 octobre je voulais choisir mon garage (HONDA)ce qui n a pas été le cas contre mon avis j ai attendu 2 mois pour récupérer mon véhicule (2 décembre )et j ai du appeler honda france pour obtenir les pièces ... je n ai pas pu avoir un véhicule de courtoisie habitant à 750 km 
j ai du payer des taxis pour mes courses et différentes visites médecin dentiste ..
ils m ont dit que j aurais une compensation  qui m a été refusée une fois le véhicule réparé</t>
  </si>
  <si>
    <t>sylvain-101866</t>
  </si>
  <si>
    <t>Je suis satisfait de de Direct assurance mais j'ai eu un mauvais contact téléphonique -mauvais contact téléphonique mais je suis satisfait quand même de Direct Assurance</t>
  </si>
  <si>
    <t>cat-80483</t>
  </si>
  <si>
    <t>La personne que j'ai eu au tel très gentille et sympathique</t>
  </si>
  <si>
    <t>adrien-58504</t>
  </si>
  <si>
    <t>Moisissures sur un mur en placo et eau qui coule des prises électriques, constatée par un plombier, fuite temporaire et dont l'origine est restée inconnue.
Un voisin ayant subit le dégât des eaux au même moment a été couvert par son assureur.</t>
  </si>
  <si>
    <t>jpc-99518</t>
  </si>
  <si>
    <t>Sociétaire depuis 52 ans (adhésion en 1968) viré comme un malpropre  car 3 ou 4 sinistres en 5 ans. J'ai toutes mes assurances chez eux (2 voitures 3 assurances maison ou appartements 1 assurance vélo électrique ) A qui sert une assurance si ce n'est pas pour nous aider en cas de problèmes, à engranger nos cotisations et ensuite sauve  qui peut?</t>
  </si>
  <si>
    <t>emmanuel--g-116725</t>
  </si>
  <si>
    <t>Je suis très satisfait de mon choix , de plus les conseillers de Direct Assurance sont toujours très agréable et très disponibles pour toutes questions concernant mes contrats d'Assurance, pour preuve je vais souscrire un 5ème contrat AUTO en parrainage.</t>
  </si>
  <si>
    <t>Bonjour
si MACIF ASSURANCE un moins cher je change pas lui.pour commencer et pour finir avec MACIF aucune problem,,,,,je suis tres satisfait</t>
  </si>
  <si>
    <t>jalton-e-121426</t>
  </si>
  <si>
    <t xml:space="preserve">Les prix sont corrects et excellent accueil Je recommande vivement 
Très bonne explication au téléphone et le conseiller est à l écoute les prix sont attractifs </t>
  </si>
  <si>
    <t>maxb-61360</t>
  </si>
  <si>
    <t>Ayant lu pas mal de mauvaises critiques, j'ai quand même décidé de tester par moi-même cette assurance.
Et bien pour le moment que du bon, prix vraiment correct, les conseillés disponibles (pour ceux qui râlent sur les temps d'attentes, il existe un grille avec les horaires à privilégier pour ne pas patienter... Si si cherchez bien)
J'ai bien été aidé par Marion pour déchiffrer mon relevé d'information. Et étrangement pas de soucis de changement de prix entre le devis et le prix final, comme quoi... Donc encore pour les râleurs envoyés vos relevés d'info. à l'avance et vous n'aurez pas de surprise.
Dernier point ma carte verte définitive envoyée en moins d'une semaine, super.
Pour le moment rien à dire sur cette assurance, je ne peux pas juger sur les remboursements ou autre étant nouveau client.
Mais je me rends compte que les personnes ce plaignant sont celles qui " oubli de déclarer " des sinistres. 
Voilà pour c'est bien de dire quand ça va pas, mais quand tout ce passe bien il faut le dire aussi.</t>
  </si>
  <si>
    <t>lemire-v-116306</t>
  </si>
  <si>
    <t>Service téléphonique est parfait! Le prix est l’un des plus bas que j’ai trouvé. Je suis très satisfait d’avoir signé mon contrat d’assurance auto ici.</t>
  </si>
  <si>
    <t>marion-m-105425</t>
  </si>
  <si>
    <t>je suis très satisfaite des services et très arrangeant en cas de difficultés de paiements avec cette crise sanitaire que nous traversons!
Les conseillers sont toujours a notre ecoute et trouves des solutions qui arrange tous le mondes et les prix sont vraiment super!</t>
  </si>
  <si>
    <t>antonin-f-122084</t>
  </si>
  <si>
    <t xml:space="preserve">...     pour l’instant le sac au téléphone est bien nous veron pas la suite si cette assurance me convient 
Elle est plutôt bien placé en prix donc c’est très bien </t>
  </si>
  <si>
    <t>gecko-97288</t>
  </si>
  <si>
    <t>Suite à des dégâts causés par une tempête sur notre habitation, nous avons fait le nécessaire pour la déclaration et l expertise. Après plus de 6 mois, de multiples appels sans suite et de contre informations, nous sommes toujours dans l attente de règlements. Il n y a aucune considération pour les assurés et nous payons le prix fort pour l adhésion, cette assurance est à reconsidérer dans son fonctionnement</t>
  </si>
  <si>
    <t>charles-64555</t>
  </si>
  <si>
    <t>Un tarif qui augmente à mesure que le bonus progresse, et sans sinistres ! Des conseillers qui justifient par des (probables) mensonges : le taux de sinistres aurait augmenté de ...25% dans mon département, mais impossible d obtenir la moindre source officielle</t>
  </si>
  <si>
    <t>victor-b-135368</t>
  </si>
  <si>
    <t>Adhésion simple et pratique car tous nos contrats sont centralisés au même endroit, prix attractifs et équipe disponible et sympa, le bonheur quoi !!!</t>
  </si>
  <si>
    <t>mathieu-p-117991</t>
  </si>
  <si>
    <t>le service avec le vendeur et bien et agréable le vendeur écoute bine se que l'on demande il nous renseigne bien et apré il niveau prix ces bien dans l'ensemble rien a dire</t>
  </si>
  <si>
    <t>nopacifica-103127</t>
  </si>
  <si>
    <t>C'est une assurance à fuir, le prix est horriblement cher ,tout est fait à distance, les tarifs augmentent et il est difficile de résilier.
J'ai payé 740€ par an pour une Ford S-max. Je paye maintenant 500€ chez une autre compagnie avec les mêmes garanties.</t>
  </si>
  <si>
    <t>gregoire-m-138024</t>
  </si>
  <si>
    <t>Les documents sont un peu flou sur la signature en ligne mais tout de même lisible sinon aucun problème, les prix sont raisonnable et le délai pour avoir la carte verte définitive plus qu'efficace</t>
  </si>
  <si>
    <t>pilepoil-56517</t>
  </si>
  <si>
    <t>Les commerciaux ne répondent que très difficilement et sont incapables de proposer une assurance qui sort de leur petit cadre étriqué.</t>
  </si>
  <si>
    <t>benyamine-87776</t>
  </si>
  <si>
    <t>A ÉVITER AXA ASSURANCE SURTOUT HABITATION</t>
  </si>
  <si>
    <t>02 mars 2019 suite à une expérience en mars 2019</t>
  </si>
  <si>
    <t>benrault-71808</t>
  </si>
  <si>
    <t>Très mauvais service client, la plate forme qui gère la clientèle n'a aucunement accès à vos échanges de courriers avec Pacifica, ce qui complique les choses en cas de problèmes avec la compagnie. Pour ma part, suite à un changement de banque (de LCL vers le CND), le Rib fournit n'a jamais été traité, puis, après avoir envoyé un cheque de régularisation et à nouveau un RIB, j'ai été tout simplement mis en rupture de contrat le 25dec 2018! Je n'ai donc pas pu m'assurer auprès d'une autre compagnie d'assurance pour rupture de contrat sur mon relevé d'information. Je suis actuellement sans assurance sur mon véhicule, et je n'ai toujours pas reçu de relevé d'information à jour! Nous sommes début mars 2019! Cette compagnie d'assurance est vraiment à éviter!</t>
  </si>
  <si>
    <t>titi-123566</t>
  </si>
  <si>
    <t>très déçu,mutuelle a fuir,conseillers incapable de répondre aux demandes.pour ma part,dossier invalidité en cours depuis bientôt 1 AN !!!.j'appelle régulierement et toujours les mêmes réponses: cela ne dépend pas de nous ,votre dossier est au service médical !!! 
dégouté de cette mutuelle!</t>
  </si>
  <si>
    <t>rivieres-r-117628</t>
  </si>
  <si>
    <t>Service en ligne très simple d'utilisation et prix très attractif.
Le devis en ligne est très vite validé en contrat.
Je suis prêt pour ouvrir un autre contrat plus tard.</t>
  </si>
  <si>
    <t>vraijob-97193</t>
  </si>
  <si>
    <t>La pire assurance auto &amp; juridique que j'ai jamais pu souscrire de ma vie. Le téléservice est déplorable. Impossible de joindre mon assurance par téléphone; on attend de très longues minutes au standard téléphonique; lorsque nous avons enfin la chance d'avoir un interlocuteur on est éjecté du standard téléphonique. Quand après bon nombre de tentatives nous réussissons à rester en ligne on nous transfère à un autre service avant d'être à nouveau éjecté du standard téléphonique.
A l'heure actuelle, après 3 mois je suis toujours en attente d'un papier Urgent de la part de mon assurance. Je crois qu'il n'ont pas saisi la définition de urgence.
Une assurance est censé nous épauler j'ai surtout l'impression qu'à la GMF on nous met des bâtons dans les roues.
Je déconseille.</t>
  </si>
  <si>
    <t>tatiana-l-115112</t>
  </si>
  <si>
    <t>Rien à redire, mais j'ai l'impression qu'il y a une augmentation ?
Je n'ai eu aucun soucis donc n'ai pu faire réellement appel aux services, mais jusqu'à maintenant tout va bien</t>
  </si>
  <si>
    <t>loicmuraz-94944</t>
  </si>
  <si>
    <t xml:space="preserve">En raison de la perte de clefs de voiture, avec la carte grise à l'intérieur de la voiture, j'ai demandé un Scan de la carte grise à PACIFICA. Ce papier leur a été fourni pour souscrire l'assurance. 
Leur réponse : 
"J'ai eu retour de mon centre de gestion.
Nous ne désarchivons pas de documents pour convenance personnelle.
De plus, ils m'ont précisé que le document demandé a été reçu en 2014, et que donc le désarchivage ne serait pas fait rapidement.
Je reste à votre disposition si besoin.
Au plaisir d'échanger avec vous, " 
En résumé, si vous voulez payer une assurance qui ne cherchera pas à vous dépanner lorsque que vous en avez besoin souscrivez chez PACIFICA, sinon je vous conseille une autre société d'assurance. </t>
  </si>
  <si>
    <t>blanco-67213</t>
  </si>
  <si>
    <t xml:space="preserve">Depuis plus de 30 ans à la MATMUT je viens de perdre confiance dans la Mutuelle qui je croyais ne ce comportait pas comme les autres assurances
Nous l'avons appris à nos dépends lors de notre premier sinistre
Nous avions été prévenu que les assurances cherchaient toujours à éviter de rembourse' ces sociétaires
Nous avons été victime de la foudre et  nous fait économiser un déplacement à notre assureur ainsi  que la facturation de la première heure en combinant l'entretien de notre chaudière avec la réparation. Et quand nous avons demandé un geste commercial pour alléger notre franchise nous avons obtenu un refus c'est vraiment déplaisant </t>
  </si>
  <si>
    <t>leroylacombe-116599</t>
  </si>
  <si>
    <t>Ils inventent tout et rien pour ne pas rembourser l'assurance vie au bénéficaire, je ne recommande cette assurance à personnes. Ils ne sont pas recommandés sur les réseaux sociaux par des milliers de personnes pour le même motif et poursuivis au TGI.</t>
  </si>
  <si>
    <t>mpc973-51212</t>
  </si>
  <si>
    <t xml:space="preserve">Impossible de résilier chez Pacifica !
QUATRE courriers recommandés + une lettre MANUSCRITE exigée par Pacifica, alors que mon contrat n'en fait pas mention (retour à l'âge de pierre) accompagnée de la copie de ma carte d'identité. Autant pour le Crédit Agricole, qui, malgré ma demande d'arrêts des prélèvements, continue les prélèvmements au profit de Pacifica.
A chaque fois, cela dure depuis un mois, Pacifica et le Crédit Agricole me demandent la même lettre MANUSCRITE qu'ils ont pourtant bien reçu (preuves de réception à l'appui). Et j'ai respecté la date anniversaire.
Je déconseille vivement les assurances Pacifica, sauf si vous comptez rester à vie avec eux et/ou si vous n'avez aucun sinistre. </t>
  </si>
  <si>
    <t>auriane-100348</t>
  </si>
  <si>
    <t>Après avoir subi de nombreuses erreurs (erreurs d'orthographe de mon nom, induisant une impossibilité de résilier en loi Hamon mon ancienne assurance) j'ai fini par résilier au bout de 5 mois car il était impossible de faire résilier mes anciennes assurances (2 automobiles + habitation), je continuais de payer mes anciennes assurances. Suivi par téléphone catastrophique. Aucune réponse à mes différents problèmes.
Une horreur. J'ai passé des heures au téléphone avec eux sans succès. 
NE SURTOUT PAS SOUSCRIRE CHEZ EUX</t>
  </si>
  <si>
    <t>tbze-50651</t>
  </si>
  <si>
    <t>1 : Malgré une radiation au 31 12 2016 et une demande écrite en recommandé d'un arrêt de prélèvement automatique à la source (précompte) la cotisation pour 2017 a été prélevée sur notre pension par la MGEN. Le service financier de l'Education Nationale a donc aussi refusé de prendre en compte notre demande d'arrêt de prélèvement automatique.
2 : Malgré une radiation au 31 12 2016 et une demande écrite en recommandé pour connaître le montant de notre capital prévoyance/dépendance et demander son remboursement, la mgen ne nous a toujours pas répondu. Rappel : contrairement à d'autres mutuelles santé, la cotisation mgen inclut automatiquement un pourcentage, dont le montant reste très opaque, pour la prévoyance (paiement des arrêts de travail supérieurs à 3 mois), le handicap jusque 60 ans et la dépendance (critères drastiques et différents du handicap appliqués pour une prise en charge après 60 ans).
3 : suite à un accident du travail et à des erreurs d'imputation de frais à l'assurance-maladie, la mgen ne gérant que l'assurance-maladie par délégation selon un contrat passé avec l'Etat, n'a pas demandé aux moments nécessaires de remboursements à l'Education Nationale gérant elle-même l'assurance des accidents du travail. Des remboursements de forfaits, franchises médicales, d'achats de matériel, ..., n'ont pas été effectués, malgré plusieurs courriers et dossiers déposés pour 4 ans de soins, des soins plus récents pendant 1 an et 3 mois.
4 : le pourcentage inconnu de cotisation prévoyance et dépendance prélevé automatiquement pendant des années pour une éventuelle utilisation ne peut en aucun cas palier les remboursements à minima de la MGEN pour des prestations santé qui sont elles bien plus courantes.
* les courriers adressés en recommandé au Président de la MGEN sont restés sans réponses.</t>
  </si>
  <si>
    <t>db73-75201</t>
  </si>
  <si>
    <t>Suite a une adhesion par un cabinet de courtier et apres reflexion j'ai decide de me retracter  et suite a un coup de telephone mon interlocuteur du nom de Sami m'a indique la marche a suivre et m'a indique toute la procedure avec un grand calme et un professionalisme sans faille malgre mes erreurs de saisi  Sami a ete tres patient et sa devient rare de nos .Encore un grand merci  a Sami pour m'avoir aide a faire le necessaire a ma retractation</t>
  </si>
  <si>
    <t>louise-n-107510</t>
  </si>
  <si>
    <t>Je suis satisfaite des prix ainsi que des services.
Cependant j'aimerais en savoir plus sur l'avantage de bénéficier de 5euros de réductions lorsqu'on effectue un trajet en covoiturage.</t>
  </si>
  <si>
    <t>laura--93480</t>
  </si>
  <si>
    <t xml:space="preserve">Je suis satisfait du servie. Les prix sont plus que corrects c’est très rapide et efficace 
Bonne assurance on m’a recommandé l’assurance par plusieurs personnes </t>
  </si>
  <si>
    <t>mathieu-b-110909</t>
  </si>
  <si>
    <t>Augmentation des tarifs alors que le véhicule a très peu roulé en 2020. Covis et baisse des accidents en France mais le tarif augmente de +10% !!!
Je pense changer rapidement</t>
  </si>
  <si>
    <t>makno-64658</t>
  </si>
  <si>
    <t>J'ai déclaré un dégat des eaux dont je n'étais pas le responsable et le dossier à été long à traiter,aucun suivi client.
On m'a donné un n° de téléphone pour contacter une personne s'occupant de mon dossier dont le dernier chiffre était faux.
L'expert a expertisé...par téléphone!
Piètre assurance!</t>
  </si>
  <si>
    <t>anthony-m-130963</t>
  </si>
  <si>
    <t>Je suis satisfait du prix et de la qualité des explications je recommande très bon rapport qualité prix. 
N'hésitez à souscrire vous ne trouverez pas mieux !!</t>
  </si>
  <si>
    <t>gloria-s-116923</t>
  </si>
  <si>
    <t>Je suis satisfait du service
Pensez svp à payer les 20 euros de parrainage de mon frère Jule contrat citroen C4 II N°980691115
et ma part de 20 euros aussi.
Merci
Bien cordialement
Mme Gloria Sultan</t>
  </si>
  <si>
    <t>guy-paul-91893</t>
  </si>
  <si>
    <t>Satisfait ! J’ai été conseillé par mon manager, de prime abord Pour un devis, et pour l’achat une première voiture, le prix est convenable en théorie... Reste a voir en pratique.</t>
  </si>
  <si>
    <t>thavone-k-113127</t>
  </si>
  <si>
    <t>le prix a encore augmenté pour mon contrat d'habitation.
les deux contrats auto que j'ai avec vous ont aussi subi les augmentations.
je crains que je vais devoir trouver moins chers ailleurs pour les mêmes niveaux de prestations :
- Chez les constructeurs,
- Chez les banquiers 
- ou dans les hypermarchés !</t>
  </si>
  <si>
    <t>guillaume-b-129658</t>
  </si>
  <si>
    <t xml:space="preserve">Satisfait du service prix me conviennent. Devis très rapide, site efficace 
Service client à revoir pour la compréhension de la conversation 
Affaire à suivre </t>
  </si>
  <si>
    <t>laurent-67617</t>
  </si>
  <si>
    <t>Ne pas confondre Mgen caisse primaire à laquelle les enseignants sont automatiquement rattachés et Mgen complémentaire que vous êtes libres de choisir. Personnellement j 'ai quitté la MGEN Attention de se faire une assurance prévoyance</t>
  </si>
  <si>
    <t>manne-123794</t>
  </si>
  <si>
    <t>Nous sommes au mois de juillet, j'habite à Paris et j'ai été cambriolée la nuit dans mon appartement. Mes volets étaient baissés mais la fenêtre ouverte... Réponse de l'assurance Macif : les fenêtres doivent être verrouillées pour que le vol soit indemnisable.  
Il parait que toutes les assurances n'ont pas la même façon de pense. Je vous laisse imaginer mon envie de changer d'assurance !</t>
  </si>
  <si>
    <t>audrey-q-133800</t>
  </si>
  <si>
    <t>Je suis satisfaite du service, les prix me conviennent. La réalisation en ligne est simple et rapide. Déjà assurer pour mon logement, je reste fidèle à cette assurance.</t>
  </si>
  <si>
    <t>no6667-99195</t>
  </si>
  <si>
    <t>Tant que vous payez et que vous n’avez pas de sinistres, ça se passe bien, mais ça se gâte au moindre problème, absence totale de communication voir des employés qui ne vous recontactent pas, à croire que c’est la politique maison!
Pas d’explication sur les décisions ou mesures prises, incompétence totale des interlocuteurs quand vous arrivez à les joindre...</t>
  </si>
  <si>
    <t>hodencq-y-126966</t>
  </si>
  <si>
    <t>Rapide et simple je recommande cette assurance pour les jeunes conducteur pour le rapport qualité prix je n'ai pas trouver mieux sur internet satisfait</t>
  </si>
  <si>
    <t>thierry-o-109133</t>
  </si>
  <si>
    <t>service pour adhérer tres rapide , trouvé  par le biais des furets, très satisfait pour l’adhésion et espère ne pas devoir faire de déclaration d'accident</t>
  </si>
  <si>
    <t>jm29550-67052</t>
  </si>
  <si>
    <t>J'ai sollicité la Matmut pour obtenir une aide juridique. L'appartement que j'ai acheté il y a 30 mois (neuf) a des défauts dans les deux salle de bain... J'ai ouvert une procédure contre le promoteur, qui fait le dos rond (garantie dommages ouvrages), avec l'aide d'un avocat.
J'ai interrogé la Matmut pour une aide financière éventuelle car les expertises vont être à ma charge. En fait c'est la SCMAC qui porte l'assurance juridique. Réponse laconique (assez rapide pour autant): l'assurance juridique ne marche pas pour les problèmes de construction... 
Bref. Super, merci.
C'est ma première demande auprès de la Matmut... et très certainement la dernière. J'ai la semaine suivante souscrit une assurance juridique auprès de la GMF... Je sais désormais ce que vaut ce contrat juridique avec la SMAC.
Très déçu surtout que tout semblait pour moi assez positif avec cette assurance, que ce soit les contacts téléphoniques mais aussi le rapport qualité / prix. Ma priorité est désormais de basculer chez un concurrent. Je ne veux pas payer pour une assurance qui poliment dit niet au premier sinistre.</t>
  </si>
  <si>
    <t>jean-p-105715</t>
  </si>
  <si>
    <t>malgré 3 mois de confinement en 2020 je subi une augmentation sur mes contrats auto je ne suis pas d'accord pour cette augmentation importante cela représente environ 8% du prix annuel c'est scandaleux j'en ai référé aux consommateurs</t>
  </si>
  <si>
    <t>2xencolere-50086</t>
  </si>
  <si>
    <t>Assurée depuis plus de 30 ans, jamais d'accident, le seul déclaré ( un 2 roues qui accroche une aile en doublant alors que j'étais arrête a un stop ) j'écope de 50% de responsabilité !!!! une honte et pas moyen de discuter le partage des tords !!!</t>
  </si>
  <si>
    <t>benjamin-l-134730</t>
  </si>
  <si>
    <t>Je suis satisfait du service, je vous remercie de pouvoir m'assurer, je recommanderai l'assurance a d'autre ami motard qui sont en train de passer le permis</t>
  </si>
  <si>
    <t>maxime-p-123311</t>
  </si>
  <si>
    <t>Je suis satisfait de la réactivité  des agents téléphonique. Des l etablissement  du devis j ai reçu un appel  pour me permettre de finaliser  ma demande</t>
  </si>
  <si>
    <t>brigitte-r-132688</t>
  </si>
  <si>
    <t>Pour 3 euros de plus, j'ai toutes les options les plus pratiques. après avoir comparé avec les autres assurances en passant par le lynx et les furets, j'ai choisi direct assurance.</t>
  </si>
  <si>
    <t>math-68151</t>
  </si>
  <si>
    <t>AG2R était bien quand il était sous contrat MLB, maintenant la fusion s est faite avec viasanté et c est une catastrophe, ne répondre pas aux courriers et refuse de rembourser des soins qui sont dans mon contrat, je cherche à changer, de plus ils sont chers.</t>
  </si>
  <si>
    <t>crimu-112503</t>
  </si>
  <si>
    <t>Ma voiture ne voulant plus démarrer devant chez moi, j'ai appelé l'assistance à 11 h.
Mon appel a tout de suite été pris en considération et on m'a envoyé un dépanneur dans l'heure qui a pu faire le nécessaire (problème de batterie). A 11h45, j'ai pu partir avec ma voiture. Je suis entièrement satisfaite de la prise en charge de ma panne et je félicite la MACIF pour sa réactivité.</t>
  </si>
  <si>
    <t>herve--92879</t>
  </si>
  <si>
    <t xml:space="preserve">Plutôt satisfait de vos offres, les prix sont corrects. 
A voir en cas de sinistres si la réactivité est aussi présente. 
Je suis assuré chez vous pour mon habitation, rien a redire. 
</t>
  </si>
  <si>
    <t>dominique-b-132776</t>
  </si>
  <si>
    <t>très bon service, bonne prise en charge de mon dossier et de mes demandes, rapidité dans les réponses apportées et des envois de documents par mail ou par téléphone.</t>
  </si>
  <si>
    <t>gbu66000-113292</t>
  </si>
  <si>
    <t>;;;Il est écrit..."Nos équipes restent à votre écoute...." mais impossible de les contacter par tél.trop longue attente. Je raccroche.
C'EST PAS ...COOL
Je suis déçu.</t>
  </si>
  <si>
    <t>valdivarius-55934</t>
  </si>
  <si>
    <t>Très bien tant que vous n'avez besoin de rien...
Après demande d'une avance sur assurance vie on m'informe que les fonds ont été virés sur mon compte alors qu'il n'en est rien, le délai est actuellement d'une semaine alors que légalement tout doit être effectué en un jour ouvré (code monétaire et financier art.133-13)</t>
  </si>
  <si>
    <t>patairliquide-123765</t>
  </si>
  <si>
    <t>Ne faites surtout pas confiance en cette société certainement gérée par ces nouveau PDG qui se nourrisse de l'argent des petits afin de profiter de leurs gros desserts journaliers. Il faut bien les nourrir ces gens là. Je suis en retraite depuis le 1 er mai et je peux vous assurer que je sais de quoi je parle.</t>
  </si>
  <si>
    <t>jj39-101253</t>
  </si>
  <si>
    <t>c'est bien à la télévision mais en réalité service zéro à chaque interlocuteur une information différente un suivi zéro on vous laisse avec vos emmerdes c'est vraiment du bas de gamme c'est pas cher mais ça ne vaut rien</t>
  </si>
  <si>
    <t>chollet-a-115464</t>
  </si>
  <si>
    <t>Très satisfait de cette assurance, d'autant plus pour une première voiture, prix très honnêtes, bonne couverture globale proposée par vos services....</t>
  </si>
  <si>
    <t>gerard-g-128014</t>
  </si>
  <si>
    <t xml:space="preserve">Prix et garanties satisfaisantes 
Le devis en ligne sont faciles à remplir et à concrétiser. 
Merci encore 
Tres bon professionnels des assurances rapides et dont les prix sont très compétitifs 
</t>
  </si>
  <si>
    <t>lyah-67105</t>
  </si>
  <si>
    <t>Bonne prise en charge du client. 
Souscription rapide . Les informations données sont très claires.</t>
  </si>
  <si>
    <t>moh-92914</t>
  </si>
  <si>
    <t xml:space="preserve">Je suis très satisfait de la rapidité du devis de direct Assurace et je ne manquerai pas  de la recommander à mon entourage 
Très simple très détaillé et le prix est très correct </t>
  </si>
  <si>
    <t>georges--l-105948</t>
  </si>
  <si>
    <t>je suis satisfait des prix mais une ristourne par téléphone de 80 euros vu que j'ai 3 contrats chez vous (en geste commercial)   devaient être faits et là personne n'a de trace par téléphone et donc ben je n'aurai pas ces 80 euros actés par un supérieur au téléphone. Je trouve que cela ne fait pas sérieux .</t>
  </si>
  <si>
    <t>Pas vraiment satisfaite. J'ai l'impression d'avoir en face des personnes qui ne savent pas lire correctement et ne pensent qu'à se débarrasser des dossiers.</t>
  </si>
  <si>
    <t>paisanu-102851</t>
  </si>
  <si>
    <t xml:space="preserve">les conseillers sont disponibles et compétents 
les prix sont interessants 
les remboursements sont à un bon niveau et sont versés rapidement
la mutuelle générale de la police peut etre conseillée car elle fonctionne bien </t>
  </si>
  <si>
    <t>pierre13400-65690</t>
  </si>
  <si>
    <t xml:space="preserve">un sinistre en 10 2019 dont je ne suis pas responsable
ils me trainent de site en site d avis d expert qui n en fout pas une rame et qui finalement plafond les remboursements uniquement sur échange de mail
on me route sur une plateforme pour les travaux qui une réponds pas et relancée elle se fend d 'un texto en mauvais français pour me dire de me débrouiller ce que je fait .le Corona du coup arrive ils ont tellement lambiné et les travaux sont reportés de deux mois.le sinistre est payé exactement 9 mois après alors que j 'ai eu un sinistre le même mois sur un autre bien et AVIVA m' a réglé le pb et payé sous 15 jours
ALLIANZ  en plus réponds a côté a ma réclamation ne s' excuse pas des erreurs commises par leurs préposés et le fin du fin le courtier n' a jamais daigné me donné un coup de fil.
Moralité passez par une assurance en ligne les. courtiers ne servent a rien et rendent les assurances plus chérs .je ne laisse pas mes coordonnées pour que la assureur me réponde il me reconnaitra et  n' a qu' a répondre a mes mails. leur inspecteur est a Lyon je crois </t>
  </si>
  <si>
    <t>mathieu-m-101928</t>
  </si>
  <si>
    <t>simple et pratique
les prix sont très avantageux
je suis satisfait de cette assurance car mon fils aussi a une assurance auto chez direct assurance et il est satisfait</t>
  </si>
  <si>
    <t>16 février 2020 suite à une expérience en février 2020</t>
  </si>
  <si>
    <t>rolando-87204</t>
  </si>
  <si>
    <t>Bonjour, jamais je n'aurai pensé avoir des problèmes avec la macif jusqu'à aujourd'hui et ce, après quasiment 51 ans de cotisations.
J'ai eu un accident en 2017 couvert par mon contrat GAV et depuis, la macif fait traîner les choses. Elle ne répond plus à mes courriers et les conseillers au téléphone me racontent n'importe quoi. Je sens qu'ils cherchent à gagner en du temps en plus des 3 ans d'attente interminable. Pourtant, j'ai été consolidé et vu par un médecin expert mais la macif joue la politique de l'autruche pour reprendre le terme adéquat d'un contributeur. J'ai saisi les services d'un avocat et j'ai résilié tous mes contrats.
La macif, vous devriez avoir honte de ce que vous êtes devenu. Vous n'êtes pas honnêtes avec vos sociétaires et je leur recommande vivement de s'en aller avant de connaître les mêmes déboires que moi et de milliers d'autres.</t>
  </si>
  <si>
    <t>pompon-113252</t>
  </si>
  <si>
    <t xml:space="preserve">Que dire de plus - Tout est écris,  nous sommes tous en attente de remboursement - Nous sommes tous très très en colère et le mot est faible. Nouvelle adhérente depuis Mars, j'attends également des remboursements depuis début Avril. J'attends avec impatience la fin de mon contrat.
Ce qui est complètement aberrant c'est qu'il prélève la cotisation à date fixe, il ne respecte pas leurs engagements et nous, nous sommes prisonniers de leurs contrats. 
La cerise sur le gâteau c'est l'indifférence totale à nos courriers de relance, rien à faire, tout est normal. </t>
  </si>
  <si>
    <t>pierre-m-123415</t>
  </si>
  <si>
    <t>le contact téléphonique est très agréable, rapide et très efficace, le personnel est vraiment a notre écoute. merci a toute l'équipe. une assurance à recommander.</t>
  </si>
  <si>
    <t>melody-j-130100</t>
  </si>
  <si>
    <t>Simple et pratique. Prix attractif même pour les nouveaux conducteurs. Je recommande fortement Direct Assurance. C'est ma première souscription et je me suis senti accompagnée.</t>
  </si>
  <si>
    <t>karine-h-128674</t>
  </si>
  <si>
    <t>l'adhésion est très simple et rapide. Les prix sont compétitifs et même en prenant toutes les options.
Direct assurance s'occupe de la résiliation pour nous</t>
  </si>
  <si>
    <t>peter-64833</t>
  </si>
  <si>
    <t xml:space="preserve">copie de ma lettre envoyée à la MAIF:
"Bonjour ,
            Je viens de recevoir l'avis négatif  de l'expert en ce qui concerne ma déclaration de sinistre du 26/05/2018. Ma véranda a subi une grave inondation suite à un violent orage de grêle dans mon quartier.
En effet, l'expert du cabinet TEXA juge que les travaux demandés relèvent davantage d'une "amélioration" que d'une "remise en état". La MAIF me dit qu'elle ne ne pourrait donc pas intervenir. .
              Je tiens à vous faire part de mon incompréhension, et de mon profond mécontentement au sujet de l'interprétation très restrictive du contrat (RAQVAM ÉQUILIBRE)!
Je ne comprends pas cette exclusion. Pourrais-je  savoir à quel article, à quelle page se trouve cette mention d"'amélioration" qui ne serait pas prise en compte? Je ne l'ai pas trouvée! Il faudrait parler plutôt d'une "réparation rendue nécessaire suite à un orage de grêle"
      Je vous précise que je n'ai rien contre les conseillères de la MAIF, ni contre l'expert. L’accueil a toujours été d'une grande correction. 
     Je suis sociétaire depuis plus de quarante ans, et je suis d'une totale honnêteté. Je n'ai jamais demandé des remboursements pour de gros dégâts. Je paie une cotisation annuelle de 1702 euros par an.
Je me pose tout de même cette question: dois-je rester sociétaire à la MAIF? Dois-je changer de compagnie, ce que je ne souhaite pas...
J'attends une réponse,
Cordialement,
N?° de dossier: M180586298K
N°Sociétaire:.0708284h
</t>
  </si>
  <si>
    <t>nenene-107148</t>
  </si>
  <si>
    <t>NUL!!!!
A fuir!!!!
Ne fait pas son boulot de télétransmission
Attente téléphonique ++++ quand on veut les joindre
A savoir:
Frais de dossier à l’inscription (vite débités)
Pas de mois offerts</t>
  </si>
  <si>
    <t>mortier-y-138416</t>
  </si>
  <si>
    <t>Je suis satisfait du sérique est simple et rapide. Les garanties correspondent à ma volonté et les conseillers sont très à l’écoute de notre demande de renseignements.</t>
  </si>
  <si>
    <t>tania670-102035</t>
  </si>
  <si>
    <t>Décevant je suis en arrêt de puis le 31 out la ont est le 31 décembre et je suis toujours pas indemniser j'attend mon complément de salaire c'est injuste ne prenez pas cette assurance c'est scandaleux nous on est dans le merde Financièrement et eux ils nous dise il faut patienter ça cca faut 5 mois j'attend</t>
  </si>
  <si>
    <t>cerenna7-56935</t>
  </si>
  <si>
    <t>Déçue. . Au bout d un an assurée  chez eux ... ils m augmente de 4 euros par mois... sans explications.. j ai un bonus.. pas de sinistre.. rien a foutre des clients..</t>
  </si>
  <si>
    <t>tracer-60131</t>
  </si>
  <si>
    <t>Mon accident survenu le 10 novembre 2017, avec aucune responsabilité engagée n'est à ce jour toujours pas réglé, le rapport de l'expert est du 14/11/17 donc selon l'article 1153 ce règlement devait s'effectuer dans le mois qui suivait, les documents envoyés qui se perdent, ils doivent nous rappeler mais ne rappellent jamais, (et ceci quand ils décrochent)... 2 mois et toujours pas de nouvelle de mon remboursement malgré mes appels quotidiens.</t>
  </si>
  <si>
    <t>benoit85170-69817</t>
  </si>
  <si>
    <t xml:space="preserve">Tout est parfait avec Génération, tout en apparence du moment qu'on ne parle pas réclamation. 
Leur service commercial vous accueille très bien et ceci je ne peux le nier. Les arguments commerciaux sont intelligents et ne disent pas tout. A titre d'exemple "Vous avez 30 jours calendaire pour vous rétracter" c'est la version courte du commercial. La version longue du service client lors de la rétractation c'est " Vous avez 30 jours calendaire pour vous rétracter A CONDITION de ne pas avoir eu de remboursement de soins". 
Ceci dit, c'est la loi, il a parfaitement raison mais les arguments commerciaux ont des arguments plus courts. Comme me la répondu clairement le service client " C'était dans votre contrat maintenant vous êtes engagé chez nous pour un an". Bon là dessus aucun bénéfice du doute c'est de ma faute. 
Je pense qu'il ne faut donc pas hésiter Monsieur les commerciaux à utiliser vos arguments commerciaux dans son entièreté.
Deuxième point, génération profite d'une carte interactive pour trouver des partenaires de santé avec lesquels vous pouvez utiliser le tiers payant. J'ai signalé a plusieurs reprises que cette carte n'était pas à jour et que le contrat qu'ils ont passé avec ces professionnels servent surtout à ces partenaires d'attirer des clients mais ils ne pratiquent pas pour autant le tier payant. 
J'ai donc signalé ce problème lors de ma demande de rétractation, le service client m'a répondu " c'est à vous de leur faire la Morale et de leur préciser qu'ils ont passé un engagement avec nous". 
Donc si je comprends bien, je paye un service et en plus c'est à moi d'aller vérifier si les partenaires font leur travail? Peut être ai je loupé un épisode....
Pour résumer je ne peux pas me rétracter, c'est la loi et je suis d'accord. Je paye un service que je ne peux pas utiliser pleinement et je dois en plus faire la morale aux partenaires santé.
J'ai de gros soins dentaire à effectuer non pas pour l'esthétique mais pour des raisons de santé. La seule réponse que m'a donné le service client " Moi, Monsieur j'ai pas de solution....."
</t>
  </si>
  <si>
    <t>nat13-52380</t>
  </si>
  <si>
    <t>Comme quoi Facebook sert à tout car en relation avec ànais chargé clientèle tout à été résolu pour un souci de fin de garantie sur un véhicule je vous conseille vivement facebook l'olivier si vous rencontrez des problèmes</t>
  </si>
  <si>
    <t>pourvousaider-102087</t>
  </si>
  <si>
    <t>En pleine pandémie, GMF ne laisse aucune possibilité d'envoyer des documents par mail sur la page d'accueil de son site Internet, sauf pour faire une réclamation, ce qui suppose de passer des obstacles infranchissables ...
Si le compte mail sécurisé lié au contrat ouvert pour des biens communs d'un couple est ouvert au nom de l'un des conjoints décédé, en toute logique (absolument judicieuse pour les adeptes de l'ubuesque), ce compte mail devient inacessible et donc le conjoint survivant ne peut pas résilier les contrats ou produire des documents par Internet ...
Pas de solution par la page d'accueil, plus de solution par un compte mail sécurisé devenu inacessessible et donc aucune transmission de documents par Internet possible en pleine pandémie.
Un concours de savoir-interne ????
Par voie de conséquence, c'est étrange d'avoir une compagnie d'assurance qui oublie qu'en tant qu'employeur, elle a légalement une obligation de résultat pour la sécurité au travail de ses employés. Elle expose aussi ses clients ne pouvant alors que prendre RDV s'ils veulent agir en zéro papier au nom du développement durable !</t>
  </si>
  <si>
    <t>hennault-o-122773</t>
  </si>
  <si>
    <t>Très satisfait du site fluide et très clair, niveau Tarif cela me convient emplement, service rapide. Et Conseil bien niveau pack assurance sont très clair et précis.... Merci l'olivier..</t>
  </si>
  <si>
    <t>aurden-79405</t>
  </si>
  <si>
    <t xml:space="preserve">6mois que mon conjoint perçoit une pension d invalidité et 6mois que nous attendons la prévoyance de la generali . Aucune info, tant sur le niveau d indemnisation (pour laquelle mon conjoint a cotisé pendant 15ans), que sur le montage du dossier .
Nous n avons pas le droit de les appeler et lorsque par miracle nous avons une personne, ils sont toujours incapable de nous donner des infos . Le retard est inacceptable et à un fort impact sur la santé de mon conjoint (la maladie est déjà là, la générali impose des pb financiers.
Savez vous quels recours pouvons nous avoir ? </t>
  </si>
  <si>
    <t>julien-67732</t>
  </si>
  <si>
    <t xml:space="preserve">Alors , j’ai malencontreusement fait tomber une casserole sur notre tout nouveau plan de travail, une belle oreole dessus et seulement 400 euro pour le remplacement ( îlot centrale).
Et bien non je n’ai pas souscris à une fameuse option ...
Donc on est assuré mais on ne sait pas pourquoi ...
A fuir et bien faire attention à ce pourquoi vous êtes assuré et pas .
Chez eux un accident domestique n’est pas considéré comme préjudiciable .
Enfin bref dès qu’on peux on changera.
C’est cette une assurance connue mais si c’est pour ne pas être dédommagé pour une si petite chose j’imagine même plus as le jour où il arrive un truc grave.
</t>
  </si>
  <si>
    <t>eric-h-113493</t>
  </si>
  <si>
    <t>bien rapide rien n'a dire prix competitif
maintenant occupez vous de resiller mon ancien contrat Macif afin que je puissent récupérer le trop perçu 
 merci d'avance</t>
  </si>
  <si>
    <t>viavia-61694</t>
  </si>
  <si>
    <t>Ils sont inefficaces, vous n'avez jamais les bonnes informations, ils ne vous demande pas les bons  documents. Et donc on des délais de remboursement incompréhensible</t>
  </si>
  <si>
    <t>lagobbe-108615</t>
  </si>
  <si>
    <t>Bonjour, jesuis tres satisfait de mamise enrelation avec Emeline qui m'a bien renseigné sur ma demande ,rapidité et aimabilité dans sa réponse.
               Merci</t>
  </si>
  <si>
    <t>patrick-p-114013</t>
  </si>
  <si>
    <t xml:space="preserve">JE NE SUIS PAS SATISFAIT DU SERVICE 
AUCUNE POSSIBILITE DE TELECHARGE UN RELEVE D INFO 
DE PLUS ON PATIENTE AU TEL PLUS DE 20 MN ? SANS AVOIR QQN AU TEL </t>
  </si>
  <si>
    <t>julien-54064</t>
  </si>
  <si>
    <t>Bonjour,
Comme beaucoup d entre vous scooter HS depuis le 8 mars et aucune nouvelle de l assurance. Seul l expert me renseigne merci à lui  car l assurance rien.
Decu de cette assurance ce scooter c est un outil indispensable pour moi. Et je suis en galère depuis plus d un moi. Je suis pas responsable de l accident et j ai deux témoins. Mais ca n avance pas aucune communication voir je dérange...,c est pas la peine de nous contacter  on me dit après mon premier con
Appel téléphonique rassurant non...
Il va falloir si cela continue que je résilie mes contrats chez eux.</t>
  </si>
  <si>
    <t>olivier-p-113634</t>
  </si>
  <si>
    <t>Très bonne surprise que Zen Up, découvert grâce aux Furets.
Très bon contact avec le commercial Benjamin, explications claires et succinctes.
Tarifs très compétitifs et en même temps synonymes de sérieux.</t>
  </si>
  <si>
    <t>mohammed-hichem-b-115438</t>
  </si>
  <si>
    <t>Satisfait je trouve que votre compagnie va à l essentiel avec une efficacité optimale 
Je vous en remercie 
Je ne trouve plus rien à  rajouter tellement vous en demadez</t>
  </si>
  <si>
    <t>firulete-70391</t>
  </si>
  <si>
    <t>Clients de la MAIF depuis plus de 30 ans. Contrats habitation, voiture et moto qui se renouvellent année après année sans comparer la concurrence. Bonus à 50 pour cent et pas d'accidents depuis plus de 15 ans chez eux. Les clients à ne pas perdre, quoi. Mais ils l'ont fait. Je veux changer le type de contrat pour profiter d'une nouvelle formule, qu'ils appellent 4 plus 2, auto plus moto, qui me convenait. Un génie de la direction au siège décide que ma moto qui était assurée chez eux depuis 2005 ne peut pas être acceptée dans cette formule parce qu'ils ont décidé qu'elle est de catégorie sportive. Eux seuls pensent comme ça. Honda, qui la fabriquait la considérait routière, donc, réclamation. Certains conseillers défendent ma position mais, muré dans sa rigidité et dans son absurdité, le décideur éclairé, comme il y en a dans la politique, reste ferme dans ses bottes. La MAIF dit être à l'écoute mais elle est sourde. Enfin, s'ils ne veulent pas m'entendre je ne veux plus d'elle. Avec mon historique et bonus j'ai eu le choix ailleurs. Mais il y a eu un problème. Malgré ma lettre de résiliation, en temps et en heure, la MAIF m'a incorrectement prélevé la cotisation annuelle. Je me présente chez eux et je demande le remboursement immédiat de mon argent. Le ton monte et comme je ne veux pas sortir des locaux sans avoir eu satisfaction ils appellent la police. La police arrive. Une policière me demande de sortir avec elle et sur le trottoir me conseille en bonne amie de les attaquer en justice pour avoir fait ce prélèvement entre autres commentaires sympathiques sur les compagnies d'assurance. Une chose est la publicité à la télé avec leurs dessins naïfs et leurs messages d'assureurs militants et une autre est la réalité au quotidien. Je ne sais pas si la nouvelle compagnie ne sera pas pire que la MAIF mais elle est déjà bien moins chère, ce qui n'est pas négligeable. Moralité. Il ne faut pas attendre d'avoir un problème pour constater que l'assurance n'est pas bonne. On peut le savoir dès qu'on leur demande un peu de sens commercial et de bonne disposition. Pour cela, la MAIF ne sort pas son nez de la médiocrité, militante ou pas.</t>
  </si>
  <si>
    <t>Publicité mensongèreaugmentation 150 % sans sinistre pendant 10 ans xxxxxxxxxxxxxxxxxxxxxxxxxxxxxxxxxxxxxxxxxxxxxxxxxxxxxxxxxxxxxxxxXxxxxxxxxxxxxxxxxxxxxxxxxxxxxxxxxxxxxxxxx</t>
  </si>
  <si>
    <t>charlotte--b-109358</t>
  </si>
  <si>
    <t>ON m'a annoncé 617,38 euros au téléphone et le prix à régler est supérieur! Je ne comprends pas trop la raison, merci de me tenir informée de la raison de cette différence de prix.</t>
  </si>
  <si>
    <t>at-105178</t>
  </si>
  <si>
    <t>Une mutuelle décevante.
1) vous ne serez bien remboursés que si vous prenez l'Option la plus chère. N'envisagez pas l'option basse ou intermédiaire.
2) mauvaise organisation. J'ai désinscrit mon mari il y a 3 mois, le changement ne se fait pas automatiquement (et très difficilement) pour Ameli. 
Je quémande un document prouvant la radiation depuis 1 mois, pour faire le changement moi-même (2 coups de téléphone, 3 emails). Le service client n'est toujours pas revenu vers moi car "c'est une personne particulière qui le fournit". Pourtant, c'est un papier tout simple!
3) mauvais service client. Après avoir demandé un document de radiation pour mon mari, on m'a répondu par mail "nous avons bien résilié votre fils" ... - - '
Je dois avouer que le call center est très gentil, mais n'a aucun pouvoir d'action.
J'ai vraiment l'impression qu'on se moque de moi. Pourtant mes mails sont polis, factuels, et je ne demande pas grand chose à part un document!
Nous n'avons aucun remboursement pour mon mari depuis 3 mois.
Fuyez</t>
  </si>
  <si>
    <t>christelle-brunet-75508</t>
  </si>
  <si>
    <t>Santiane est très à l'écoute des clients et prend nos demande en compte c'est très agréable.</t>
  </si>
  <si>
    <t>frederic-p-108886</t>
  </si>
  <si>
    <t xml:space="preserve">Content des services et du traitement des dossiers. 
J'espère que si mon fils continu une conduite plutôt douce et prudente, il aura une remise importante pour le renouvellement de son contrat.    </t>
  </si>
  <si>
    <t>quelen-a-108932</t>
  </si>
  <si>
    <t>Réponse, suite une demande sur un site de comparateur, rapide. Interlocutrice cordiale et aimable et souriante, même si pas de présentielle. Société uniquement en ligne.</t>
  </si>
  <si>
    <t>jean-marc-g-116231</t>
  </si>
  <si>
    <t>Je suis satisfait du service et des tarifs de l'assurance voiture. Réactivité et bonne connaissance du sujet. Très professionnel. Facilité de contact.</t>
  </si>
  <si>
    <t>richard-95823</t>
  </si>
  <si>
    <t>Aucun intérêt pour leur client!
Juste bon à prendre leur cotisation. 
Je vais résilier très bientôt et même revoir tous les services du crédit agricole!!!!</t>
  </si>
  <si>
    <t>thierry-b-109579</t>
  </si>
  <si>
    <t>Je suis satisfait du service et les tarifs me conviennent parfaitement ils sont très compétitif avec une lecture très simple du contrat merci à toute l'équipe .</t>
  </si>
  <si>
    <t>patrick-p-117769</t>
  </si>
  <si>
    <t>client chez direct assurance depuis des annees et pour de nombreux contrats j en suis tres content. votre systeme de tchat est pas mal mais juste trop impersonnel. c est sans doute a couse de mon age mais j aurai prefere avoir un interlocuteur en direct</t>
  </si>
  <si>
    <t>jp-kratos-90248</t>
  </si>
  <si>
    <t>Accueil agréable et professionnalisme des conseillers, remboursements rapides, tout ce que l'on attend de la part d'une mutuelle.
De plus les remboursements sont annoncés par mail et/ou sms, ce qui permet un suivi simple et en temps réel.</t>
  </si>
  <si>
    <t>holyfilds-d-134754</t>
  </si>
  <si>
    <t>Le montant à règles et trop importantes au moment de la souscription j’ai du recommencer plusieurs fois avant d’avoir un prix mensuels et voie du navigateur privé</t>
  </si>
  <si>
    <t>jc-60759</t>
  </si>
  <si>
    <t>Nous sommes beaucoup de victimes de Cardif. Ma mère est décédé au mois d'août 2017. Elle avait 3 prêt avec cette assurance, aujourd'hui nous avons une notification de la non prise en charge de ses prêt alors que 2 prêt arrive nt à  échéances. C'est vraiment abusé ils nous font payé des assurances alors qu'ils prennent rien en charge. Je sais plus comment faire. Avez vous des réponses ?</t>
  </si>
  <si>
    <t>julien63000-132155</t>
  </si>
  <si>
    <t xml:space="preserve">Prévoyance "maintien de salaire " : il faut attendre 15 jours / 3 semaines pour qu'une personne daigne regarder votre dossier et souvent il manque un document donc c'est reparti pour 15 jours supplémentaires  car il faut systématiquement passer par leur formulaire de contact en ligne. Les demandes ne sont pas priorisées, ainsi il faut moins d'une semaine pour obtenir une attestation (aucun caractère urgent) mais attendre un mois pour percevoir le maintien de salaire (bonjour les frais de rejet prélèvements et autre !).  Organisme très mal géré.  En bref, si vous n'avez pas une bonne épargne de côté,  fuyez la MGP car elle vous enfoncera financièrement. Extrêmement déçu. </t>
  </si>
  <si>
    <t>charles73-87815</t>
  </si>
  <si>
    <t>NON RECOMMANDABLE ! Il faut faire marcher la concurrence pour arriver à avoir le tarif diminuer de moitié. A la suite d'une déclaration, mon assureur m'a demandé d'attendre 2 mois de délais et donc d'éviter de les relancer. A l'issue de ces 2 mois, à la 3ème relance il m'informe qu'ils avaient envoyé le dossier à une mauvaise adresse et qui du coup il fallait le renvoyer. Ils ne prennent pas 5 mn pour vérifier l'adresse et ils envoient un dossier en envoie simple... Finalité : la réponse a été négative car mon dégât ne fait pas parti des conditions. 3 mois de perdu alors qu'il aurait fallu qu'ils prennent 10mn de leur temps pour vérifier mon dossier</t>
  </si>
  <si>
    <t>maevap-89390</t>
  </si>
  <si>
    <t>La pire assurance auto que nous ayons eu ! 
Je n'ai jamais autant peiné afin de faire assurer un véhicule : 
- leur site internet ne fonctionne pas, il nous est impossible de télécharger les pièces justificatives afin de les compléter (essais sur différents PC et navigateurs sans succès)
- nous  leur demandons de nous les envoyer par mail plusieurs fois, encore une fois sans succès (sur plusieurs adresses mail également sans succès)
- au bout de multiples appels, car il est très compliqué de les joindre, on nous envoie les pièces par courrier : résultat : nous recevons un courrier en AR le 21/04 nous disant que faute d'avoir les pièces complémentaires le 20/04 nous ne serons plus assurés. Donc comment retourner des papiers en les recevant à posteriori ? 
- nous leur retournons toutes les pièces par mail, une semaine et demie passe, toujours pas de retours : contraints de toujours leur téléphoner pour faire avancer le dossier, et en tombant souvent sur des personnes bien désagréables
A la finale je me retrouve à payer une assurance fictive, car faute de réactivité de leur part mon véhicule n'est plus assuré depuis 2 semaines !!!
Et en plus de cela refus de leur part de faire le moindre geste commercial ....
A FUIR !!!!!!!!!!!!!!!!</t>
  </si>
  <si>
    <t>vacherat-h-122476</t>
  </si>
  <si>
    <t>Je viens de souscrire a l instant.donc je n ai evidement pas encore d avis.juste une presomption positive concernant les criteres annonces que sont le tarif et la rapidite</t>
  </si>
  <si>
    <t>antoine-m-130235</t>
  </si>
  <si>
    <t>Très bien, site bien fait!
Clairement compréhensible, facile à renseigner.
Rapidement renseignable et aisé d'utilisation.
Je recommanderai aux personnes que je connais.</t>
  </si>
  <si>
    <t>nissuor-96184</t>
  </si>
  <si>
    <t>Tarifs encore intéressants mais service clients d’aucune utilité. Vous n’obtenez aucune réponse des questions dont vous attendez la réponse. Augmentation moyenne chaque année de 10 pour cent sans pouvoir obtenir de raison valable: Type de véhicule ayant eu plus d’accidents cette année.Région où il est déclaré ayant plus de sinistres malgré  demenagement avec changement de région.
Vous ne recevez jamais les justificatifs demandés pour ces augmentations.A quitter des que Les tarifs deviendrons moins attractifs. J’ai déclaré un sinistre à 50/50 de tords. Difficultés pour annuler la déclaration alors que nous nous sommes mis d’accord avec le tiers pour régler les dégâts entre nous.
A fuir dès que les tarifs ne seront plus assez compétitifs.</t>
  </si>
  <si>
    <t>duvauchelle-g-115284</t>
  </si>
  <si>
    <t>Très satisfait de mon appel, le conseiller m'a bien détaillé l'offre, les garanties, les franchises et autres informations importantes. 
Je recommanderais vivement.</t>
  </si>
  <si>
    <t>drakce-d-125867</t>
  </si>
  <si>
    <t xml:space="preserve">Satisfait du service prix corrects à voir sur la durée 
Souscrit en ligne rapidement imbattable en parrainage offre intéressante 
Élu meilleur service 2021 </t>
  </si>
  <si>
    <t>sego1811-78344</t>
  </si>
  <si>
    <t>Quel monde bien triste et quelle conscience faut-il avoir pour travailler chez un assureur... J'ai voulu demander un devis pour ma voiture avec laquelle j'ai en effet eu un accident responsable (en reculant juste sur un parking, je vous rassure, rien de bien grave)... On m'a répondu qu'ils refusaient de m'assurer à cause de cet accident... RI-DI-CU-LE. Faut changer de métier là je pense... l'assurance, ça sert à quoi en fait ? 
Je ne suis ni criminelle, ni responsable d'accidents tous les jours, ni même tous les mois... je dirai ni même toutes les annéees. C'est bien tirsite de constater une telle société et des salariés en plus qui défendent ces valeurs... Heureusement que les mutuelles santé ne vous refusent pas encore de vous assurer parce que vous avez eu un cancer... Bien que.. ça pourrait venir. Il est temps que les choses soient légiférées...</t>
  </si>
  <si>
    <t>coco1951-81703</t>
  </si>
  <si>
    <t>Le suivi des dossiers sinistres s'est sérieusement dégradé cette année. Plus de 8 ans d'attente, des relances et toujours du retard...
Je change de Mutuelle après plus de 30 ans d'adhésion.
Le contact téléphonique, quand on peut joindre les services, a subi lui aussi une dommageable "dégringolade". Dommage !</t>
  </si>
  <si>
    <t>steca-99857</t>
  </si>
  <si>
    <t>Ils ne respectent pas leur part du contrat. aucun remboursement en 2 ans = absence identifiant (malgré mes demandes) et changement bancaire non fait...</t>
  </si>
  <si>
    <t>rayane-90764</t>
  </si>
  <si>
    <t>Y’a pas moins chers, du coup je prend cher vous mais je trouve quand même ça abusé le prix qu’ont doit payer pour une assurance auto, cents tout pour moi :)</t>
  </si>
  <si>
    <t>gteu34-66568</t>
  </si>
  <si>
    <t xml:space="preserve">Néoliane fait appel à des sociétés de courtage qui font du démarchage téléphonique agressif, en essayant de conclure le contrat par téléphone (ce qui est légal), mais avec des méthodes peu recommandables (ils font croire qu'ils possèdent vos coordonnées bancaires et vous les demandent au téléphone pour "vérifier" qu'elles correspondent bien aux leurs !) (ce qui est formellement interdit !)
</t>
  </si>
  <si>
    <t>anne26dep-66744</t>
  </si>
  <si>
    <t>Piètre prise en charge après un remorquage sur autoroute, suite à une panne. Il a fallu 6H pour avoir une réservation d'hôtel, faite à Paris alors qu'il y en avait à proximité. Personnel incompétent et échanges irrespectueux. Aucune possibilité d'échanges avec le siège après cet incident, malgré l'envoi d'un courriel. J'ai hâte de pouvoir quitter cette compagnie.</t>
  </si>
  <si>
    <t>vivi--139050</t>
  </si>
  <si>
    <t xml:space="preserve">Accueil chaleureux, très compréhensible, réponse immédiate et surtout une réponse à ma question précise. Prix super, je recommande vivement car rien n'a redire tout était parfait 
</t>
  </si>
  <si>
    <t>pat-58795</t>
  </si>
  <si>
    <t>Service téléphonique assistance médiocre, la personne m'ayant répondu n'étant pas aimable du tout et me criant dessus au téléphone alors que je suis cliente et que j'appelle pour un soucis de voiture.</t>
  </si>
  <si>
    <t>phe-n-128131</t>
  </si>
  <si>
    <t>Je suis satisfait du prix et de vôtres professionnalismes.
Simple, facile rapide et efficace, merci à vous.
Je reviendrai vers vous concernant l'assurance habitation ;)</t>
  </si>
  <si>
    <t>29 juin 2019 suite à une expérience en juin 2019</t>
  </si>
  <si>
    <t>evelyne-77214</t>
  </si>
  <si>
    <t>Cela fait 3ans que mon conjoint et moi-même avons pris une convention obsèques. Mon mari est décédé d'un cancer le mois dernier et Générali a géré toutes les démarches administratives et financières. Tout a été très rapide et je vous remercie du soulagement de ne pas avoir géré ça.</t>
  </si>
  <si>
    <t>manou-133232</t>
  </si>
  <si>
    <t xml:space="preserve">merci a daouda pour ses explications et sa patience avec moi qui ne suis pas à l'aise avec un ordinateur et qui m'a expliqué comment me connecter à mon compte
</t>
  </si>
  <si>
    <t>laulaurangel-69469</t>
  </si>
  <si>
    <t xml:space="preserve">Assurance à bannir : ils ont résiliés mon contrat en s'appuyant sur le malentendu d'une seule conseillère (qui a compris que j avais déménagé or je suis en statut frontalier (travail en suisse, habitant en france). La résiliation a été faite "dans mon dos" (mail reçu un lundi or le samedi le service client m'assure que la suisse est couverte par l assurance, je confirme aussi habiter en france). A chaque appel, la conversation tourne en rond car ils ne savent pas gérer un cas de frontalier alors les informations,selon les différents conseillers,  varient.  Je ne fais pas recours car, réflexion faite, je préfère payer 200 euros de + à l'année (Axa, Assu2000) et avoir une assurance compétente en cas de réels besoins. Quel intérêt de payer une assurance qui le jour où vous en avez besoin vous balade en informations contraires et se perdent dans leurs propres procédures?  Sans moi! </t>
  </si>
  <si>
    <t>benjamin--124295</t>
  </si>
  <si>
    <t>Gestion des sinistres déplorables !!! On ose me demander de payer des frais de gardiennage alors qu’April me fait tourner en rond et mets 2 semaine à faire venir l’expert sur place</t>
  </si>
  <si>
    <t>allegreta-116763</t>
  </si>
  <si>
    <t>Incompétents et absents !
Il faut systématiquement s'y prendre à plusieurs fois pour obtenir une carte d'assurance, un relevé d'informations, changer une adresse.
La gestion des sinistres est désastreuse ! On est seul, personne ne répond, personne ne sait où en est le dossier. Les délaisd remboursements sont interminable.
Ca fait 6 mois que j'ai eu un accrochage et ce n'est toujours pas réglé.
Un conseil, passez votre chemin et allez voir ailleurs.</t>
  </si>
  <si>
    <t>popeye-68550</t>
  </si>
  <si>
    <t>ma maison à harnes est fortement dégradèe suite à des travaux de terrassement faits par un lotisseur,sinistre déclaré le 04/01/2018.Des experts incompétents sont intervenus et nient la réalité des faits. a ce jour,aucune indemnisation et ma maison s'écroule. agèe de 79 ans,je dois quitter ma maison et être hébergèe. service sinistre laxiste et incompétent.. il y a quatre mois,le service sinistre a conseillé de ne pas entreprendre de travaux tant que l'étude sols n'était pas réalisèe. cette étude a été faite le 26/09/2018 et je suis sans nouvelles. grace à axa ma maison s'est depuis affaissèe. je vais porter cette affaire en justice et devoir engager des frais importants malgré ma pension très modeste. aucune réactivité de cette compagnie d'assurance malgré de nombreux mails.</t>
  </si>
  <si>
    <t>vieira-b-133830</t>
  </si>
  <si>
    <t xml:space="preserve">Bonjour,
Je suis satisfait du services obtenue. Bonne comunication avec le personnel.
Une souscription Simple et rapide. 
Merci 
Cordialement 
Vieira Brayan </t>
  </si>
  <si>
    <t>ninette-91-103299</t>
  </si>
  <si>
    <t>J'ai une Confiance totale en eux
Ils font leur travail avec beaucoup de sérieux.
D une extrême Amabilité l'or des conversations téléphoniques
Bonne Écoute et ce, depuis 23 ans, 
Je leur reste fidèle</t>
  </si>
  <si>
    <t>beirer7-52941</t>
  </si>
  <si>
    <t xml:space="preserve"> Je suis chez eux depuis 1987. Cela s'appelait Cabinet Valois à Tours: aucun problème
Puis AMT assurances repris vers 2011 par APRIL qui n'est absolument pas un spécialiste de la circulation.
La plupart du temps, ce courtier vous place chez ARISA , assurance luxembourgeoise, car April est courtier, pas assureur, il faut le savoir.
Bref, depuis 5 ans, galère pour tout changement de véhicule, modif de contrat etc.. Il faut appeler et envoyer une multitude de mails. Ils demandent des justificatifs illégaux pour suspendre la garantie d'une moto suite à sa vente, style carte grise du nouveau propriétaire à qui on l'a vendu... surréaliste.
A 11H00 ce matin ils m'adressaient en temps réel un mail avec un devis pour ma nouvelle......il leur suffisait de répondre sur le mail. Il est 20 H00 et je n'ai rien reçu !
Je ne parle pas du petit sinistre non responsable à 400 € survenu en 2012.... l'expert est passé au bout de 3 semaines . </t>
  </si>
  <si>
    <t>25 novembre 2017 suite à une expérience en novembre 2017</t>
  </si>
  <si>
    <t>saidou37-59125</t>
  </si>
  <si>
    <t xml:space="preserve">La compagnie refuse de prendre en charge un sinistre de vandalisme, parce que la carte grise n à pas été faite, de plus elle remet en cause le mauvais tarif appliqué à la souscription, différence de prix sur 1an avec bonus 50% depuis plus de 3ans, sans sinistre durant les 3 dernières années  : 1600 € à déduire du sinistre en plus de la franchise soit un total de 2500 €, simplement pour une erreur entre employé et assimilé  fonctionnaire.
</t>
  </si>
  <si>
    <t>wa-90233</t>
  </si>
  <si>
    <t>Mutuelle chère, peu remboursante et sans doute dotée d'une structure en personnel peu efficace. Gérant de droit depuis 1947 la partie Assurance maladie des personnels de l'Education Nationale, elle profite largement de cette situation de monopole</t>
  </si>
  <si>
    <t>k-114873</t>
  </si>
  <si>
    <t>à fuir.
Mon scooter a été volé et je n'ai rien reçu de la part de mon assurance.
Mon scooter a été volé et je n'ai rien reçu de la part de mon assurance.</t>
  </si>
  <si>
    <t>fauvel-d-111198</t>
  </si>
  <si>
    <t xml:space="preserve">je suis satsfais du prix         
je verais par la suite  si l olivier assurance   me satisfais    
mais  pour la mise en route de mon contrat  je le trouve facile  a mettre en route et a le signée le mois prochain  je pense faire une simulation pour un espace  4 
</t>
  </si>
  <si>
    <t>discojo-92806</t>
  </si>
  <si>
    <t>Site internet très facile à comprendre et à naviguer, Après comparaison, les meilleurs tarifs pour ma part. Un SAV très amical, toujours de bonne humeur, à l'écoute et surtout très efficace. A la fin de chaque échange avec le SAV j'en sors très satisfait</t>
  </si>
  <si>
    <t>bruno-109320</t>
  </si>
  <si>
    <t xml:space="preserve">Une forte démarche de la part de leur courtier Assurance de ADOUR pour adhérer et changer de mutuelles.
3 mois après une adhésion n'ont toujours pas mis en place la télétransmission avec mon régime de base donc aucun remboursement de complémentaire santé
Et pour les joindre c'est la catastrrophe
</t>
  </si>
  <si>
    <t>zilo-96804</t>
  </si>
  <si>
    <t>LARGEMENT plus à mon écoute que mon ex agent local . Sans me déplacer !! Avec un service renseignement et résolution des problèmes très très performant</t>
  </si>
  <si>
    <t>dagneaux-e-113350</t>
  </si>
  <si>
    <t>Je suis satisfait du service, la facilitée de souscrire une assurance rapidement via internet facillite énormément la tache et me fait gagner un temps énorme.</t>
  </si>
  <si>
    <t>heinz-c-107519</t>
  </si>
  <si>
    <t>plus mon véhicule vieilli, plus l'assurance est chère....Avant vous faisiez des gestes commerciaux pour les bons conducteurs ! je vous ai souvent conseillés à mes proches pourtant</t>
  </si>
  <si>
    <t>philippe-c-124459</t>
  </si>
  <si>
    <t>J’ai toujours été satisfait par AMV. Rien à redire du service client, très bon accueil téléphonique. Les informations données sont claires et les tarifs sont bons.</t>
  </si>
  <si>
    <t>cuadra-d-111654</t>
  </si>
  <si>
    <t>L'expérience de vente est intéressante, les prix pratiques sont concurrentiels, l'utilisation du navigateur est simple, ergonomique et efficace.
Rien à dire</t>
  </si>
  <si>
    <t>24 septembre 2021 suite à une expérience en août 2021</t>
  </si>
  <si>
    <t>jeand-134243</t>
  </si>
  <si>
    <t>Assuré depuis plusieurs années avec cette assurance, j'ai essayé de les joindre pour voir si en cas de décès il serait difficile de les joindre, et bien après plusieurs essais et par différents moyens site web, téléphone,  impossible de les joindre, ce qui m'interroge beaucoup sur comment des enfants mineurs peuvent ils obtenir la somme qui devrait leur permettre de faire face à la perte d'un parents ?</t>
  </si>
  <si>
    <t>soso-113055</t>
  </si>
  <si>
    <t>Très bon esprit motard et mutualiste! Gestion des sinistres rapide, toujours un interlocuteur qualifié. Niveau tarif très bon rapport prix/garanties, remboursement achat équipement de protection. Mutuelle engagée auprès des motards et leurs intérêts avec le partenariat FFMC (c'est grâce à eux qu'il n'y a pas de contrôle technique depuis 12 ans)!!</t>
  </si>
  <si>
    <t>youssef-b-109332</t>
  </si>
  <si>
    <t xml:space="preserve">je suis satisfait de mon offre et de ma nouvelle assurance auto , j'ai longtemps cherchez une assurance  et aujourd'hui je l'est enfin trouver je remercie l'équipe du service client.
Merci et bonne continuité. </t>
  </si>
  <si>
    <t>dewil-e-135953</t>
  </si>
  <si>
    <t>Je suis un peu bcp déçu du niveau des prix qu'on est obligé de payer d'avance un acompte d'une somme importante et en+ qu'on est obligé de payer des frais supplémentaires pour le dossier d'assurance ce que je trouve pas normal par ce que pour souscrire une assurance il est obligatoire de créer un dossier sinon cela est impossible sans dossier donc il est normal de constituer un dossier qui devrait être gratuit alors ici c'est pas le cas c'est payant chez L'olivier Assurance c'est dommage je suis déçu et dégoûté..Voici mon avis</t>
  </si>
  <si>
    <t>joyeux-f-135217</t>
  </si>
  <si>
    <t xml:space="preserve">Simple et pratique 
Mais le tarif en bas du contrat n'est pas le même que sur le devis. 
J'espère avoir de vos nouvelle et une régularisation rapidement   </t>
  </si>
  <si>
    <t>ladamcat-69054</t>
  </si>
  <si>
    <t>Bien déçue après 40 ans à la MAIF</t>
  </si>
  <si>
    <t>siberchicot-q-138923</t>
  </si>
  <si>
    <t xml:space="preserve">Je suis très satisfaite du service. Les explications du conseillé parfaitement bien expliquées.
Rapide, efficace et à l'écoute . Je recommande cette assurance
</t>
  </si>
  <si>
    <t>anne-l-124531</t>
  </si>
  <si>
    <t>rapide efficace et tarifs ok 
seule contrainte les 2 premiers mois à régler alors que les concurrents sont sur un mois
et le code parainage ne semble pas avoir fonctionné</t>
  </si>
  <si>
    <t>antoinev-59807</t>
  </si>
  <si>
    <t>Bonjour,
Je m'occupe de ma mère.
Début septembre 2018, nous avons reçu une mise en demeure de l'hôpital Lavéran pour des frais de janvier. Durant 6 mois, l'hôpital n'a pas à obtenu de réponse de Néoliane.
Nous avons contacté Néolianee par la messagerie de l'espace adhérent (comme nous l'avait conseillé un opérateur de Néoliane lors de l'adhésion). 
Mais sans réponse de Néoliane, nous avons du réglé les factures.
Nous avons renvoyé messages, à ce jour sans réponse...</t>
  </si>
  <si>
    <t>leolili63-114747</t>
  </si>
  <si>
    <t>Aucune arrangement avec eux je déconseille cette assurance en plus trop chère !!! Ce n'a rien à voir avec leurs Pub sérieux....!!! il mon resilier au bout de 6 mois d'assurance car il ne voulait pas d'arrangement, seulement j'ai perdu en salaire a cause de mon chômage partiel, donc maintenant faut que je retrouve une assurance merci la MAAF !!!</t>
  </si>
  <si>
    <t>vandermeeren-j-117722</t>
  </si>
  <si>
    <t>Très réactif et sympathique au téléphone.Tout est clair et précis,j'ai obtenu directement par email ma carte verte provisoire.
Suivi électronique très simple et fiable. 
Bonne continuation.</t>
  </si>
  <si>
    <t>fadapa-56279</t>
  </si>
  <si>
    <t>CARDIF m'a envoyé pour un suivi de mes dossiers un identifiant et un code confidentiel provisoire. Aucun des identifiants et code confidentiel n'est reconnu sur le site CARDIF. J'ai donc écrit à CARDIF via CETELEM (qui m'a prêté les fonds assurés par CARDIF). CARDIF m'a envoyé un courrier précisant que le nécessaire sera fait sous 15 jours, mais que si cela n'était pas fait, un délai de 2 mois supplémentaires de traitement sera demandé. Bien évidemment, CARDIF a mis en application immédiatement le délai de 2 mois car je n'ai toujours rien reçu. Fin août, une assignation en justice les attend avec médiatisation auprès de l'émission de Mr Courbet sur RTL.</t>
  </si>
  <si>
    <t xml:space="preserve"> Bonjour,
J'ai tenté de souscrire ce vendredi 10 avril 2020 par téléphone.
L'opérateur a refusé un parrainage, au motif que j'avais effectué des devis via un comparateur.
Je précise que le devis à partir duquel je souhaitais souscrire, a été effectué sur leur site, devis n°2253856080.
Par ailleurs, on souhaitait m'assurer au tiers, soit disant compte tenu de l'âge de ma voiture, alors que je ne le souhaitais pas.
On voulait également me faire souscrire un pack sérénité, dont je ne voulais pas.
Bref, je crois que je vais en rester là.....car cet assureur m'inspire tout, sauf de la sérénité....
Je n'ose imaginer ce qu'il en serait si j'avais un sinistre chez eux...
Honnêteté de cette assureur douteuse.
A éviter.</t>
  </si>
  <si>
    <t>sjdb7374-94676</t>
  </si>
  <si>
    <t>Tres bonne assurance avec des conseillers à l'écoute et disponibles. Je recommande cette assurance. Il n'y a pas de surprises dans les garanties couvertes</t>
  </si>
  <si>
    <t>christina-c-131299</t>
  </si>
  <si>
    <t xml:space="preserve">Simple même si la première mensualité est assez conséquente
Rapport qualité prix assez interessant pour des tarifs abordable en temps que jeune permis </t>
  </si>
  <si>
    <t>estelle-71395</t>
  </si>
  <si>
    <t>Axa me résilie mon assurance auto et refuse de m'envoyer le relevé d'information malgré des courriers recommandés et des appels téléphoniques au siège!!!!
aucun retour de leur part sauf répondre "ça ne va pas tarder"!
ma première demande date du 11/10/2018. On est le 18/02/2019 et toujours rien!!!</t>
  </si>
  <si>
    <t>nicolas-k-129540</t>
  </si>
  <si>
    <t xml:space="preserve">Très satisfait des prix, enfin des dépenses en adéquation avec l'utilisation actuelle de mon véhicule (trajet domicile-travail 
                            </t>
  </si>
  <si>
    <t>sihem-s-111778</t>
  </si>
  <si>
    <t xml:space="preserve">Je suis satisfait 
Merci beaucoup pour votre service 
Les conseillers sont tjrs à notre écoute 
Direct assurance est la meilleure assurance .
je recommande </t>
  </si>
  <si>
    <t>broyant-n-134992</t>
  </si>
  <si>
    <t>Satisfait pour le moment, nous verrons bien à l'usage si nous avons bien fait!!!
Les prix sont très corrects, les garanties aussi, et les franchises ajustables.</t>
  </si>
  <si>
    <t>ninamax-117952</t>
  </si>
  <si>
    <t>Service super rapide et a un très bon prix je n'ai rien a dire sur le service je le recommande vivement a tout jeune permis ,le prix défi toute concurrence</t>
  </si>
  <si>
    <t>stephanie-a-126287</t>
  </si>
  <si>
    <t>Je suis satisfait du service, les prix sont résonnables. Je recommande direct assurance sans problème. La souscription est simple et rapide 
Rien à rajouter de plus</t>
  </si>
  <si>
    <t>dico-101625</t>
  </si>
  <si>
    <t>Pour ma part j'ai eu un accident la personne c'est barré j'ai fait un constat où j'ai mis sa plaque d'immatriculation mes j'ai jamais eu de réponse depuis 1ans donc a fuir et il sent moque complètement et le prix et extrêmement chère 
Assurance nul</t>
  </si>
  <si>
    <t>rocheuse250-75029</t>
  </si>
  <si>
    <t xml:space="preserve">Ne recommande absolument pas cet assureur, des prix excessifs pour un service déplorable. 
10 ans chez eux pour me rendre compte que les garanties ne sont pas interessantes par rapport à des concurrents moins chers. </t>
  </si>
  <si>
    <t>bories-c-129370</t>
  </si>
  <si>
    <t>Je suis très satisfait de votre assurance bon voilà vous m’avez radié pour un jour de retard de paiement mais je reste chez vous vous êtes une bonne assurance merci</t>
  </si>
  <si>
    <t>jean-francis-g-105176</t>
  </si>
  <si>
    <t>très réactif efficace ,a l'écoute du client , niveau prix très intéressant et très compétitif  traitement des dossier rapide entreprise sérieuse et qualifier</t>
  </si>
  <si>
    <t>marinaf-50406</t>
  </si>
  <si>
    <t>je ne suis plus cliente car plus de véhicule suite à un sinistre mais je dois dire que le service a été excellent et bien au-delà de mes attentes (après avoir lu des commentaires négatifs sur ce site). si je devais acheter un nouveau contrat pour une future voiture, j'irais sans hésitation chez cet assureur à nouveau</t>
  </si>
  <si>
    <t xml:space="preserve">Deux petits sinistres indemnisés et,... un courrier qui nous  informe que notre contrat est résilié. Pour... abus. 
On marche sur la tête ! Pourquoi toutes ces publicités partout, dans la vraie vie, il existe de vrais soucis et c'est précisément pour cela que l'on se couvre avec une assurance...qui vous viré. </t>
  </si>
  <si>
    <t>kofab-103537</t>
  </si>
  <si>
    <t>Honteux! , , service clientèle pitoyable, ils en ont rien à foutre de vous , pas capable de résilié le contrat de l ancien assureur, te retrouve à payer 2 assurances, te rembourse pas, et maintenant me retrouve avec 2 assurances sur la meme voiture,  et maintenant c'est à toi de faire les démarches pour t en sortir. Je déconseille!  , à fuir !</t>
  </si>
  <si>
    <t>cynthia--115433</t>
  </si>
  <si>
    <t>Le service client et le service assistance est vraiment déplorable.  De nombreux service de remorquage refusent de travailler avec cette assurance à cause d'impayé. Jai été pris en grippe car le service par des vendeurs qui t'agresse au téléphone et se permet de vous parler comme ci vous étiez une moins que rien. En oubliant que nous payons une certaine somme tous les mois, pour avoir un service de qualité et c'est très loin detre leur cas.</t>
  </si>
  <si>
    <t>stelle--94798</t>
  </si>
  <si>
    <t>Triste de devoir faire un comparatif d’assurance et de ce rendre compte que le tarif est 200€ moins cher que ce que je paie actuellement Chez vous ! Merci de me rappeler</t>
  </si>
  <si>
    <t>kakiss-85927</t>
  </si>
  <si>
    <t>Accident non responsable, indemnisation qui ne permet pas du tout d'acheter un véhicule similaire, pensant être bien couvert, en fait pas du tout. Toujours en attente du versement 3 semaines après l accident.
Temps d'attente au call center de 15 minutes en moyenne (matin, midi, ou soir ).
Indemnisations corporels, pendant 3 semaines, aucunes nouvelles, demande énormément de justificatifs or étant blessés, aucune aide à la constitution du dossier, assurance qui cherche à tout minimiser par rapport à d autres ....</t>
  </si>
  <si>
    <t>brevinois-44-98775</t>
  </si>
  <si>
    <t>Assuré pendant 10 ans au prix fort 381€ mensuel, jamais contacté pour avoir un nouveau contrat moins cher aucune considération elle n a que le nom de mutuelle ce sont des financiers quelle honte de jouer sur l éthique des gens</t>
  </si>
  <si>
    <t>mohamed--a-134588</t>
  </si>
  <si>
    <t>Merci  je vous fait confiance c’est pour ça je choisi direct Assurance  mais il faut améliorer votre service client en ligne par tél il faut que vous serez joignable même les week-ends</t>
  </si>
  <si>
    <t>tavernier-l-122364</t>
  </si>
  <si>
    <t xml:space="preserve">Facilement joignable par téléphone. Cependant si le conseiller n'est pas compétent, on se retrouve avec un dossier incomplet, un contrat non supprimé et un prélèvement non prévu! Heureusement, tous ne sont pas "à côté de la plaque" </t>
  </si>
  <si>
    <t>lionel-b-113844</t>
  </si>
  <si>
    <t>Le service est satisfaisant. En revanche, les prix sont excessifs, étant donné que Direct Assurance se vante d'avoir les contrats les moins chers. Par ailleurs, malgré mon ancienneté et mon bonus, les tarifs augmentent tous les ans.</t>
  </si>
  <si>
    <t>nathalie-g-134969</t>
  </si>
  <si>
    <t>Rapidité fluidité je me suis trompée en enregistrant mon adresse mail rapidité pour le changement merci pour la réactivité je recommande aux nouveaux assures</t>
  </si>
  <si>
    <t>bastien-b-106535</t>
  </si>
  <si>
    <t>Les prix ont augmenté malgré l'année 2020 marquée par une baisse significative des sinistres en tout genre du a la crise sanitaire et au confinement..</t>
  </si>
  <si>
    <t>mamiefranckie-22575</t>
  </si>
  <si>
    <t>Je quitte à regret April pour une question financière,car retraitée je la trouve un peu trop chère pour moi. Mais par contre ,rien à dire sur les échanges, sur les remboursements, sur la conformité garanties et remboursements. Je n'ai jamais eu le moindre litige avec eux. Perso, je recommande   cette mutuelle ,ma garantie se complétait d'une petite garantie bien être que bien d'autres mutuelles ne proposent pas.
Peut être y retournerais je, on verra à l' usage des autres mutuelles.</t>
  </si>
  <si>
    <t>melodie-m-113186</t>
  </si>
  <si>
    <t xml:space="preserve">Je suis satisfaite mais dommage de payer les deux premiers mois d'un coup ce n'est pas toujours évident !
En tout cas les prix sont quand même tops et le site est très bien fait. </t>
  </si>
  <si>
    <t>thierrysf-58877</t>
  </si>
  <si>
    <t>La MAAF semble être une bonne assurance jusqu'à ce qu'on ait un sinistre. Là il n'y a plus personne. Suite à un sinistre je suis dans l'incapacité de joindre la MAAF depuis 2 jours (standard ne répond pas). Pire mes emails me sont renvoyés par cause de boite à lettres pleine! Jamais vu cela en 20 ans d'internet. La MAAF avait promis de m'envoyer un remorqueur pour déplacer mon véhicule. Celui-ci n'est jamais venu. Lorsque j'ai rappelé la MAAF mon interlocuteur m'a agressé au téléphone me rendant responsable de l'incident. J'avais pourtant bien précisé à la MAAF que mon véhicule se trouvait dans un parking souterrain.</t>
  </si>
  <si>
    <t>pommes69-100054</t>
  </si>
  <si>
    <t>Allianz a fait une erreur dans la répartition de mon versement volontaire sur mon PER. Cela fait un mois et demi que je les ai informé. Le problème n'est toujours pas réglé ! La palme d'or du service clients bureaucratique..."On va gérer votre problème dans un délai de 3 semaines à 2 mois". Entendre ça en 2020, on croit rêver !</t>
  </si>
  <si>
    <t>adil-86537</t>
  </si>
  <si>
    <t>aucun respect au niveau de la clientèle, ne sont pas à l'écoute ils ne suivent aucun dossier correctement j'ai un patrimoine important et je suis donc à la recherche d'une autre assurance, car je n'est plus confiance a sogessur ils sont vraiment irrespectueux je déconseille fortement. j'attendais un remboursement depuis 3 mois si je ne l'est appelé pas ils comptais pas rembourser ils attendais tout simplement que j'oublie mon argent. Une autre conseillère qui s'appelle Gladis m'a envoyer clairement m'envoyer balader car j'ai appelé pour demander des feuilles de constats fin bref une grosse catastrophe</t>
  </si>
  <si>
    <t>cricri-110953</t>
  </si>
  <si>
    <t>Je déconseille la gmf
Mon fils a retrouvé la voiture endommagé  et malgré que je sois assurée tous risques la gmf refusé catégoriquement de prendre en charge les réparations . Cela ne sert absulument à rien de payer une assurance tous risques à la gmf depuis 30 ans!!!
N'allez pas à la gmf.</t>
  </si>
  <si>
    <t>mia-m-112437</t>
  </si>
  <si>
    <t>bonne assurance, à l,ecoute.bon suivi.conseiller a l,ecoute agreable explique bien donne toutes les information necessaire.bon suivi clientele.je recommande cette assurance</t>
  </si>
  <si>
    <t>ken64600-63592</t>
  </si>
  <si>
    <t>Extrêmement déçu par L'Olivier. Tout allait très bien (tarifs, contacts...), jusqu’à mon déménagement... En plus d'une augmentation de ma cotisation au bout d'un an, le changement de lieu de garage de mon véhicule (au fonds d'une impasse dans une ville de campagne de 1000 habitants) entraîne un avenant de plus de 200€ soit un total de 753€ alors que les devis sur leur site s'élèvent à 500€ pour la même situation !!!
Je ne comprend pas et quand je demande des explications, le seul retour que j'ai est mon relevé de situation pour que je change d'assureur...</t>
  </si>
  <si>
    <t>gilles--110856</t>
  </si>
  <si>
    <t>Tout est clair. Le site internet est très bien fait et facile d’utilisation.
Sans doute l’assurance 2 roues en tête de classement pour le tarif et les niveaux de prestations.</t>
  </si>
  <si>
    <t>sarah-g-138541</t>
  </si>
  <si>
    <t>Je suis satisfaite du temps que sa a mis vraiment super  je vais recevoir mon papier sur boîte mail merci de votre réponse
Madame godmer Sarah
A très bientôt</t>
  </si>
  <si>
    <t>matthieu-s-135616</t>
  </si>
  <si>
    <t xml:space="preserve">Bonjour madame monsieur 
Simple et rapide rien a redire je recommande sans soucis cette compagnie d assurance 
Merci au site l’es furet pour la recommandation 
</t>
  </si>
  <si>
    <t>jufanpi-97647</t>
  </si>
  <si>
    <t xml:space="preserve">Assurance très bonne pour vous vendre du vent. Pas chère mais dès que l'accident arrive aucun suivi du service sinistre. blocage du dossier pour des pièces soi-disant manquantes jamais relancées et documents complémentaires à fournir pour faire avancer la réparation. 
communication = 0 suivi du dossier = 0
De plus mauvaise fois assurée du service client, dépôt des documents sans avis ni date de dépôt, aucun accusé de réception (dépôt effectué plusieurs fois sans modification des pièces demandées)
Bref: assurance pas chère mais traitement de votre sinistre et suivi de votre dossier à l'avenant.
Annuité d'assurance augmentée de 5% sans prévenance.
Scandaleux et à fuir absolument.
</t>
  </si>
  <si>
    <t>mlr-69653</t>
  </si>
  <si>
    <t>Manque de déontologie.Service inaccessible sauf plateforme qui fait de son mieux face à la médiocrité et les erreurs de l'agence</t>
  </si>
  <si>
    <t>hajar2019-78528</t>
  </si>
  <si>
    <t>La prise en charge des accidents de travail est catastrophique c'est une HONTE, à ce stade on ne parle plus d'incompétence mais d'ARNA QUE! Cela fait plus de 6 mois que je ne perçois plus aucun salaire! L'urgence est aujourd'hui vitale, ils n'en n'ont que faire, et me pondent à chaque appel un nouveau prétexte pour ne pas avoir à régler. J'ai déjà contacté un avocat pour les assigner en justice!</t>
  </si>
  <si>
    <t>quentin-g-112489</t>
  </si>
  <si>
    <t>Très bon service et prix attractif. Répond parfaitement aux attentes. L'offre proposée est adaptée à mes besoins avec une réactivité remarquable. Merci.</t>
  </si>
  <si>
    <t>ggcmoi-67725</t>
  </si>
  <si>
    <t>Voilà prêt d un an que j ai eu un sinistre sans être en tort et absolument aucun suivit de la part de l Olivier après avoir envoyer environ 6 fois les document demander donc je déconseille vivement cette assurance.</t>
  </si>
  <si>
    <t>loic-m-126806</t>
  </si>
  <si>
    <t xml:space="preserve">Plutôt satisfait du service 
Et content du service youdrive si cela permet bien de faire baisser la facture
Car assurance un peu chère à l'année 
Site pour les devis très bien détaillé et fourni </t>
  </si>
  <si>
    <t>dias-custodie-i-125792</t>
  </si>
  <si>
    <t xml:space="preserve">Rapport couvertures/cotisation correct, devis rapide et informations claires
A consulter lors de nouvelles souscriptions, voitures comme habitation sans hésitation </t>
  </si>
  <si>
    <t>cindy-b-132168</t>
  </si>
  <si>
    <t>je suis satisfaite du service 
l accueil est agréable et les réponses a mes questions ont toujours eu une réponse jusqu'à maintenant
je fait partie de cette assurance et pour l'instant tout va bien</t>
  </si>
  <si>
    <t>patbou-81176</t>
  </si>
  <si>
    <t>20 % d augmentation en 2 ans de 2017 à 2019 sans accident qui dit mieux ou extension de garantie?</t>
  </si>
  <si>
    <t>raph-62059</t>
  </si>
  <si>
    <t>très bien renseigner la personne qui ma appeler était très pro. a l’écoute de mes demande.</t>
  </si>
  <si>
    <t>christian-k-125017</t>
  </si>
  <si>
    <t>Entierement satisfait   prix et qualite des services et du suivi client
reactif
je conseille a tous et franchement c est bien 
ca vaut largement les grands noms de l assurance</t>
  </si>
  <si>
    <t>fayolle-j-131435</t>
  </si>
  <si>
    <t>Tres pro, le prix est attractif, et il est facile de trouver des reductions sur le net. Ca n'a pa l'air de trainer en longueur non plus donc je ne peu qu'approuver.</t>
  </si>
  <si>
    <t>anthony-b-108977</t>
  </si>
  <si>
    <t>je suis satisfait de la conseillère 
rapide et efficace
un geste commercial aurait été apprécier.
l'application ne fonctionne pas toujours ( bemol ) 
merci</t>
  </si>
  <si>
    <t>maleplate-y-125514</t>
  </si>
  <si>
    <t>Satisfait du service. Service client top. Les prix sont très corrects et il y a une réduction de 10% si plusieurs contrats auto. Je recommande l'Olivier Assurance.</t>
  </si>
  <si>
    <t>alainp92-100222</t>
  </si>
  <si>
    <t>A FUIR ABSOLUMENT
La seule chose qui fonctionne avec eux est le prélèvement de la prime sur votre compte bancaire.
En cas de sinistre ne comptez pas sur eux. Réponse tardive, à côté de la plaque ou refus sans justification sérieuse.
N'hésitez pas à passer rapidement en contentieux avec eux, médiateur dans un premier temps puis tribunal ensuite (un avocat est nécessaire seulement pour les litiges supérieurs à 10 000 euros).</t>
  </si>
  <si>
    <t>trenlau-109648</t>
  </si>
  <si>
    <t>tarif intéressant la 1ère année. Ensuite ça se gâte: 20% d'augmentation la 2nd année (sans aucun sinistre). Refus de réviser ce tarif. Donc résiliation et retour vers un assureur classique !!</t>
  </si>
  <si>
    <t>jacdelaleuf54-86591</t>
  </si>
  <si>
    <t>Je compte changer de compagnie rapidement, assurance bien trop cher par rapport à la concurrence.</t>
  </si>
  <si>
    <t>henrides-77064</t>
  </si>
  <si>
    <t>Dossier ouvert depuis plus d'un an, toujours en cours. Presque impossible de les joindre. Parfois plus de 20 minutes d'attente sans interlocuteur, ou alors avec interlocuteurs multiples qui ne se passent pas les informations entre eux.
Ne répondent pas aux mail.
Les adresses mails communiquées sur les messages d'attente sont erronnées.
Un cauchemar</t>
  </si>
  <si>
    <t>alexandre-b-131348</t>
  </si>
  <si>
    <t>En plus de 20 ans deux fois mécontent des services. Au moment d'un décès c'est vraiment dommage. Le rappel des clients est très pratique. Les prix restent élevés.</t>
  </si>
  <si>
    <t>pascal-t-138102</t>
  </si>
  <si>
    <t>Simple d'accès, le prix est inférieur a ma précédente assurance moto MAAF, mais bien sur toujours trop élevé a mon gout, pour l'efficacité on verra dans le futur
cordialement</t>
  </si>
  <si>
    <t>nashka31-132881</t>
  </si>
  <si>
    <t>Mutuelle à fuir....
pas possible de mettre les enfants sur nos deux carte vitale, 
application mobile inexistante, 
site internet aussi minable,
Gestion très arriérée des dossiers
Très décue.</t>
  </si>
  <si>
    <t>hakim62210-52985</t>
  </si>
  <si>
    <t>Pour devenir client tout va bien pour quand il y a un Sinistre en jeu on se fait résilier comme un chien en recommandé</t>
  </si>
  <si>
    <t>roxana-m-132784</t>
  </si>
  <si>
    <t>Globalement satisfaite pour le service pour le prix un peu moins car cette une vielle voiture que je m'en serve pratiquement pas et de plus j'ai mon permis depuis 2016 sans accidents sans sinistres</t>
  </si>
  <si>
    <t>nazar-z-116150</t>
  </si>
  <si>
    <t>Je suis satisfais . mais trop chère. parce que aujourd'hui j'ai des propositions  qui sont meilleur que les votre à ce jour. Je vous remercie de bien vouloir revoir vos tarifs pour éviter mon départ.
Cordialement,</t>
  </si>
  <si>
    <t>lefebvre-c-137920</t>
  </si>
  <si>
    <t>Je suis satisfaite des services proposés simple et rapide, prise en charge de résiliation de mon contrat actuel, prix qui me correspond, et l'accueil parfait</t>
  </si>
  <si>
    <t>cricri61-81948</t>
  </si>
  <si>
    <t xml:space="preserve">Payant plus de 113 euros par mois pour une personne seule
J'ai payé 19,90 euros  chez mon ophtalmologue qui ne m'ont pas été remboursé par avril apres 6 mois
La raison nous ne prenons pas en compte cet acte.
En plus de payer 113 euros par mois ils me demande des frais de gestion 1 euros plus 5 euros plus 2 euros etc....
Délai de remboursement n'est pas de 48 heures mais minimum 15 jours
Je viens d'envoyer m'a résiliation de contrat a la date d'anniversaire
</t>
  </si>
  <si>
    <t>jean-33-104355</t>
  </si>
  <si>
    <t xml:space="preserve">Très mécontent  sur mon contrat AUTO 
Assuré tous-risques à la MATMUT depuis dix ans ,je possède chez eux plusieurs  contrats cout annuel 1084 € par an.
Pas de chance sur les 3 dernières années  = 4 constats dont un seul (responsable sans tiers identifié ) Ils ont pris en charge le remplacement d'un pare choc Arrière, cout  environ 500€
Pour les  trois autres ma responsabilité n'est absolument pas engagée.
Par ailleurs, je possède un bonus pour bonne conduite de 0,50.
 Mes cotisations toujours payées en temps et en heure..
SACHEZ Mesdames et Messieurs que la MATMUT  vient de me résilier pour (sinistralité !!!!)
Autrement dit Si vous ne leur coutez rien si vous ne leur demandez rien  tout ira bien  SINON  viré .
</t>
  </si>
  <si>
    <t>franck-56210</t>
  </si>
  <si>
    <t>j'ai souscrit chez eux il me change mon contrat il me renvoie un devis que je signe en me demandant de payer 45€ ce que j'accepte de faire puis 2 jours après ils me demande 99€ en plus on ne sait pas pourquoi???la je dit non je suis près a résilier</t>
  </si>
  <si>
    <t>bailleul-a-113942</t>
  </si>
  <si>
    <t>je suis satisfaite de l'Olivier Assurance qui avec ses conseillers très réactifs et ses prix compétitifs, correspond à mes attentes en tant qu'assureur automobile</t>
  </si>
  <si>
    <t>anatole-75424</t>
  </si>
  <si>
    <t>Voilà plus de 45 ans que je suis un fidèle clientde la Macif .J'ai eu un problème de canalisations extérieures pour laquelle j'ai une option, la Macif m'envoie un expert celui-ci arrive les mains dans les poches sans aucun outils de contrôle et dédaigne soulever la trappe de visite pour accéder aux canalisations enterrées,et d'office  il estime la valeur du stricte minimum des dommages causées pour vétustés. Je conteste la somme dérisoire  auprès de la Macif et m'en plaints comme il se doit au Service Qualité celui-ci se réfère aux dires de l'expert et refuse ma demande.Puis on me dit de faire un courrier à leur Médiateur qui lui tranchera voilà bientôt presqu'un an que cela dure j'attends sa décision et en fonction de celle-ci j'en prendrais acte.</t>
  </si>
  <si>
    <t>sam-97718</t>
  </si>
  <si>
    <t>Des personnes insolentes , avec aucun professionnalisme , Agence Axa rue arson nice à bannir , on a toujours l’impression de les déranger , des gens hautains , vous reçoit avec le café à la main , toujours en pause , et autant de personnels à rien faire et à discuter , sans compter leur  horaires d’ouverture, des créneaux inappropriés aux personnes qui travaillent , ouvre à 10h ferme à 12h pour réouvrir dans l’après-midi , c’est inadmissible, en sachant que l’agence est au centre de nice .</t>
  </si>
  <si>
    <t>ceyhanne-76091</t>
  </si>
  <si>
    <t xml:space="preserve">La franchise bris de glace étant à 25% du montant de la facture est excessif.
Raison pour laquelle je fais des démarches pour changer d'assureur dans un délai court </t>
  </si>
  <si>
    <t>michel-b-115267</t>
  </si>
  <si>
    <t xml:space="preserve">ras pour le service 
il est toutefois desagreable de voir sa cotisation annuelle augmenter malgré un bonus qui augmente aussi sans explications sur le sujet sur l avis d echeance reçu. </t>
  </si>
  <si>
    <t>lucky29-62565</t>
  </si>
  <si>
    <t>Compétence et empathie + rapidité d'exécution.Totalement satisfait !Très bon rapport qualité/prix notamment pour un jeune conducteur. Accessibilité sur internet et par téléphone n'amenant aucune critique.</t>
  </si>
  <si>
    <t>tt-58534</t>
  </si>
  <si>
    <t xml:space="preserve">Bonjour, aujourd'hui propriétaire de 35ans d'un bien immobilier habitation et commerce(que je paie depuis 12ans),louer à 1locataire fin 2014 qui c'est assurer à la maaf de bourg(01). Au 3mai 2017, incendie criminel, près des 3/4 est partie en fumé à part 1partie commerce du bas refait aux goûts et part le locataire sans obligations. Son assurance maaf le résilie environ 1mois après cet incident et mène 1enquête personnel uniquement sur cet incendie(comme nous l'ont dit le locataire et son avocat au tribunal); lui bloquant ces indemnités dont la perte d'exploitation et lui disant de m'interdire l'accès des lieux même pour des devis malgré qu'il n'y est aucune scellé policière où autre depuis le début; et sachant que fin juin 2017, sur demande de mon locataire, j'ai dû intervenir et mon assurance avancer le financement de l'intervention d'une société de nettoyage pour les denrées périssables de celui-ci; qui commençait à causer désagréments aux voisins en plus d'être néfaste pour le bâtiment. Ce n est qu après cette intervention que le locataire as changer le barillet et dit que la maaf exigait que je ne rentre plus pendant l enquête. Le 17 oct 2017, le locataire et son Avocat ont encore demander au tribunal un délai de 15jrs car ils devaient avoir les conclusions de l enquête de la maaf débuter en juin. Ce 31oct 2017,au tribunal de nouveau, locataire et Avocat n ont eu aucunes réponses et disent à la présidente que la maaf ne réponds pas et ne donne aucunes informations. (Je précise m être présenter en mai,juin,juillet à plusieurs reprises à l agence maaf de bourg et avoir téléphoner à Niort sans aucun échange possible. J ai par ailleurs envoyer 1recommander en Juillet sans réponse aussi.) A ce jour, mon locataire ne paye plus ces loyers depuis juin 2017, ce trouve en conflit avec la maaf qui, vous,l aurez bien compris, ne veut aucunement nous répondre(à mon assurance, expert et moi même), car je ne suis pas leur assuré... et à mon locataire, leur assuré non plus d ailleurs! Je me retrouve à devoir attaquer mon locataire pour l expulser pendant que celui-ci plaide être victime de son assurance qui ne lui réponds et indemnise pas! En attendants c est moi, pauvre propriétaire, qui n as plus de loyer, 1 crédit à payer, un bâtiment bruler et bloquer, 1procédure qui favorise souvent la protection des locataires, 1 huissier et 1avocat à payer... lutte pour éviter les découverts et ne pas baisser les bras... et tous le monde s en fou ! Voyant bon nombres de commentaires sur cette page, nous devrions peut-être tous faire circuler nos histoires sur les réseaux afin que d autres évitent de vivre de tels problèmes !!  merci par avance d éviter votre réponse coller copier citant votre lien comme dans tous les commentaires...  Je vous invite à me joindre directement, ce qui ne serait être difficile puisque mon bâtiments se trouve à 50m de votre agence à bourg avenue Alsace Lorraine, sinistre déjà diffuser dans le progrès. 
Cordialement </t>
  </si>
  <si>
    <t>yves--g-106569</t>
  </si>
  <si>
    <t>si on n'a pas installé la clef digitale , on ne peut pas payer, c'est anormal !  il faudrait en ce sas  pouvoir recevoir un code par sms, comme cela est courant... vous ne le faîtes pas.
et aussi, on devrait pouvoir payer en téléphonant sans passer par internet.</t>
  </si>
  <si>
    <t>poulette-110069</t>
  </si>
  <si>
    <t>Bonjour,
J'ai contacté ma mutuelle pour un problème de transmission de demande de remboursement.
J'ai été mise en relation avec Emeline qui m'a écouté ,a vérifié si ma facture leur était parvenue malgré le message d'erreur sur mon ordinateur Elle a été très efficace très professionnelle.Je la remercie aussi pour les réponses aux questions que je lui ai posées.</t>
  </si>
  <si>
    <t>barbarap-81421</t>
  </si>
  <si>
    <t>Impossible de joindre le service en cas de sinistre. Une gestion volontairement absente. un enfer!</t>
  </si>
  <si>
    <t>christian-133352</t>
  </si>
  <si>
    <t>mon épouse est décédée le 25 juin 2021. en 2019 nous avions souscrit un crédit à la bnp avec assurance décès 100%. cardif vient de rejeter ma demande d'indemnisation sous le prétexte que ma femme est décédée d'une maladie antérieure à la demande de crédit. Or le médecin qui traitait mon épouse a marqué sur le questionnaire médical que le décès de ma femme était sans rapport avec sa maladie. ils font mine d'ignorer cet avis médical. c'est innommable. j'ai contesté leur décision par mail aussitôt. je suis dans l'attente et leurs prélèvements continuent sans états d'âme ni empathie...</t>
  </si>
  <si>
    <t>johanna-74631</t>
  </si>
  <si>
    <t>Je suis assurée depuis quelques années chez eux. Nous avons eu il y a 1 an et demi un dégât électrique (surtension) la faute est de Enedis.
Nous avons été remboursé (avec vétusté ect) par la Gmf rapidement.
Plusieurs de nos appareils ménagers ont été fichu et foncièrement nous avons environ récupérer la moitié.
La Gmf a donc fait un recour auprès de Enedis afin de récupérer l'autre partie de la somme (pour nous en donner une partie mais SURTOUT pour se faire eux même rembourser de ce qu'ils nous ont versé précédemment)
Enedis les a remboursé et apparement ils nous ont eux même envoyé une lettre chèque que nous n'avons jamais reçu.
Pour information j'appelle la Gmf tous les mois depuis 1 an et demi pour ce sinistre on m'a toujours dit "on vous tiens au courant d'ici 1 mois" et cela n'a JAMAIS été fait, j'ai toujours été obligé de relancer.
Bref jai une dernière fois appelé la Gmf les informant que je n'ai jamais reçu la lettre chèque et la personne m'a tout bonnement répondu de me débrouiller avec Enedis et que eux avait clôturer le dossier !! Je me suis donc un peu agacé, elle m'a proposé (non sans agacement) de me donner le contact Enedis (elle m'a donc mis en attente) mais bizarrement elle ne m'a jamais récupérer au téléphone !!
De plus concernant le tarif j'ai effectué un devis en septembre l'année dernière pour l'habitation je les informe que nous prenons le contract chez eux et oh surprise en recevant le tableai des mensualités il avait augmenté!
Je l'avoue j'allais accouché je n'avais pas la tête à tout cela mais je vais dorénavant me renseigner afin de vite changer, cest une catastrophe juste bon à prendre l'argent !!</t>
  </si>
  <si>
    <t>niko-128640</t>
  </si>
  <si>
    <t xml:space="preserve">Suite à la vente du véhicule ils me prélèvent le mois suivant. J'ai eu toutes les peines du monde à les joindre. Aucune réponse par mail ni par téléphone, et miracle au bout d'une  semaine j'arrive enfin à avoir quelqu'un au bout du fil. 
Cette personne m'annonce que je serai remboursé le mois suivant....cela fait 1 mois et demi, je n'ai toujours pas eu mon remboursement. 
Et de nouveau, c'est silence radio, aucune réponse de leur part. </t>
  </si>
  <si>
    <t>sylvie0508-94784</t>
  </si>
  <si>
    <t>Ne répondent pas !!!
Voilà + de 3 semaines que je tente d'obtenir la lettre d'accord pour la conduite supervisée. J'envois des dizaines de mails, reste des journées entières pendue au téléphone avec leur musique d'attente, sans AUCUN retour !!!! 
J'ai pourtant bien fourni les documents nécessaires.
Passez votre chemin.. n'y allez surtout pas..</t>
  </si>
  <si>
    <t>eric-p-127401</t>
  </si>
  <si>
    <t>Parfait, rapide, et surtout les meilleurs prix du marché. Je recommande vivement pour la simplicité du dossier. En quelques cliques depuis chez moi, quel gain de temps.</t>
  </si>
  <si>
    <t>michelroa-56929</t>
  </si>
  <si>
    <t>sociétaire de la MACIF désirant assurer un scooter que je vais acheter j'envoie deux mails ce jour  pour un devis : 4 heures après pas de réponses la MAAF la MATMUT ont répondu dans les 10 minutes !!
La Macif ne veut pas communiquer les N° de Tél ni les mails de ses agences départementales : ils ont peur des clients. A fuir....Je supprime progressivement mes contrats chez eux</t>
  </si>
  <si>
    <t>stephane-c-106215</t>
  </si>
  <si>
    <t>Franchement très deçu de votre comportement me concernant . En effet ayant été assuré depuis de très nombreuses années chez vous(dont plusieurs véhicules) sans aucun sinistre mis à part 2 au cours de l'année 2020 ( pas de chance pour moi) vous me résilié mon contrat .</t>
  </si>
  <si>
    <t>audrey--111259</t>
  </si>
  <si>
    <t>Satisfaite de ma mutuelle, ils ont toujours répondu à toutes mes questions et le service d’appel est vraiment au top! Je recommande grandement. Et merci</t>
  </si>
  <si>
    <t>lina-68928</t>
  </si>
  <si>
    <t>une mutuelle a fuirrrrrrrr direction et employés incompétents</t>
  </si>
  <si>
    <t>bernard-87512</t>
  </si>
  <si>
    <t xml:space="preserve">oui je recommande vivement cette assurance qualité prix égal au prestation des concurrents un service bien suivi et le sérieux des personne chargé de la prise en charge des prestations compétent a l"écoute du prestataire ,rien a dire </t>
  </si>
  <si>
    <t>latifad-111200</t>
  </si>
  <si>
    <t xml:space="preserve">Assurée depuis toujours chez la Macif, je vais quitter le mois prochain cette assurance. 2 sinistres en 12 ans, jamais responsable et un traitement de la gestionnaire (pas tous) arrogant, me traitant comme un vulgaire numéro de sociétaire et qui limite me raccroché au nez sans même essayer de comprendre. 
La gestion qui a été faite sur mon dernier sinistre est lamentable, j'ai appelé l'assurance tous les jours depuis un mois parfois plusieurs fois par jours pour avoir des réponses. Plus d'un mois plus tard je n'ai toujours pas pu réparer mon véhicule.
Bref à fuir </t>
  </si>
  <si>
    <t>kiki92-90419</t>
  </si>
  <si>
    <t>Contrat habitation depuis 10 ans aujourd hui augmentation de 87 euros sans aavoir éte avisé de l augmentation j ai 2 voitures assuré je vais changer d assurance si je n ai pas de repinse</t>
  </si>
  <si>
    <t>john74200-24772</t>
  </si>
  <si>
    <t>Bonjour je me permets de poster un commentaire pour pousser un coup  de geule!!car en 2008 nous avons pris un credit immobilier aupres de la BNP et les avons suivi au niveau assurance en prenant la cardiff.Mais suite à un problème en 2011 et des visites aupres de differents specialiste est tombe le couperet!!!myopathie reconnu avec mise en invalidité categorie2 et reconnaissance de la MDPH!!Sauf que au mois de janvier apres visite aupres d un medecin expert je viens de recevoir un courrier de la cardiff me stipulant la non prise en charge de cet invalidité et l arret des paiements au 1er mars!!donc pour resumé reconnaissance des medecins des organismes nationaux mais pas de la cardiiff!!donc pourquoi payer une assurance invalidité??</t>
  </si>
  <si>
    <t>bret-m-124623</t>
  </si>
  <si>
    <t>Les prix sont les plus bas comparés aux autres assurances, surtout pour les jeunes conducteurs qui doivent souvent payer très cher pour être assurés.</t>
  </si>
  <si>
    <t>leschristeaux-80073</t>
  </si>
  <si>
    <t>Bonjour à toute l'équipe ,très bien acceuilli par Caroline qui m'a tous de suite aiguillé dans mes démarches et a été à l'écoute et sue rendre le dialogue très agréable.Je l'a conseille aux adhérents</t>
  </si>
  <si>
    <t>tou-98389</t>
  </si>
  <si>
    <t xml:space="preserve">cela fait 40 ans que je suis sans sinistre ; edf ma grillé mon portail a cause des nombreuse coupures  il ont refuse car il avait 7 ans et  il m impose des options de villegiature et autre que je ne veut pas , je n avais pas franchi la porte que je me suis senti agressé par la dame qui m a recu et refusé ma femme alors que nous etions que tous les deux dans l agence </t>
  </si>
  <si>
    <t>de-souza-p-116154</t>
  </si>
  <si>
    <t>je suis satisfait de la prestation d'Olivier assurance, sauf du site web qui a très souvent des soucis. ce qui rend compliqué le transfert de document.</t>
  </si>
  <si>
    <t>skovlard-101781</t>
  </si>
  <si>
    <t>Problème de compréhension qui m'a fait perdre 75€ et impossible d'obtenir un geste commercial pour rester chez eux, malgré une assurance habitation depuis 10 ans.
Au revoir GMF</t>
  </si>
  <si>
    <t>wanda-w-106243</t>
  </si>
  <si>
    <t>Je suis satisfaite du service sinistre.
J'aimerai assurer ma C1 en tous risques mais le prix est trop élevé. Chez DIrect assurance le montant que je paie actuellement chez vous correspond aux garanties tous risques. Puis je négocier avec vous ?</t>
  </si>
  <si>
    <t>pschu-100562</t>
  </si>
  <si>
    <t xml:space="preserve">Augmentation des tarifs auto et habitation de plus de 10% en un an, service en ligne médiocre (mais comme pour la plupart des assureurs aujourd'hui, la plateforme est délocalisée, on a souvent du mal à comprendre l'interlocuteur du fait de son fort accent maghrébin, quand ce dernier vous comprend...). Trois quarts d'heures en ligne pour assurer un second véhicule (l'interlocutrice semblait avoir un QI d'huître) car il n'y a aucune possibilité de rajout sur le site; ensuite on m'a demandé 5 photos du véhicule (sans préciser lesquelles), qui par trois fois n'étaient pas les bonnes (chaque nouvel interlocuteur avait sa demande particulière), sous entendant là-dedans qu'il fallait une photo du compteur (comment le deviner); m'ont également été demandés mon relevé d'information ainsi que mon permis de conduire (alors que le relevé n'est ni plus ni moins fourni par... Direct Assurances lui-même, ben oui, c'est l'assureur de mon premier véhicule...CQFD; et le permis me direz-vous ? ben kif kif, il est déjà en leur possession, puisque j'ai dû leur fournir pour le premier véhicule). En résumé, une assurance de guignols (et pourtant c'est AXA, comme quoi), leur seul atout : le prix, qui malgré cette augmentation vertigineuse en 1 an, reste compétitif. Je changerai sans doute à la prochaine augmentation. </t>
  </si>
  <si>
    <t>houcine-k-111753</t>
  </si>
  <si>
    <t>le prix est très compétitif et le site internet bien fait. En revanche nous ne pouvons pas payer par e-carte bleue. ce qui est dommage    en 2021.......</t>
  </si>
  <si>
    <t>bms78-87009</t>
  </si>
  <si>
    <t>Sinistre le 4/06/2019- entreprise mandatée pas sérieuse, pas de respect des Rv programmés, délais de réponse longs. 8 mois après, les travaux n'ont pas été réalisés... je relance sans cesse la Maaf, personne ne prend en charge notre dossier.</t>
  </si>
  <si>
    <t>lachana-a-109090</t>
  </si>
  <si>
    <t>Service efficace, simple et rapide.
la signature électronique des documents plutôt qu'imprimer le contrat, le signer et ensuite le scanner économise bien du temps et du papier.</t>
  </si>
  <si>
    <t>abdellah-s-129868</t>
  </si>
  <si>
    <t>JE SUIS SATISFAIT DES PRIX ET DU SERVICE MERCI. Le site internet est clair et simple  , j'espère que pour le futur cela restera toujours aussi simple et compétitif   merci et bonne continuation !</t>
  </si>
  <si>
    <t>aurelie-lilie13-86018</t>
  </si>
  <si>
    <t>Fidèle depuis de nombreuses années je ne regrette vraiment pas d'y être toujours
J'ai eu grand besoin d'aide concernant mon véhicule immobilisé depuis aout.
Ils apportent toute l'aide nécessaire et sont de bons conseils 
Merci à Cedric L. qui a géré notre dossier. Un énorme merci pour cette prise en charge.</t>
  </si>
  <si>
    <t>lasayas06-63036</t>
  </si>
  <si>
    <t>bonjour,
je ne change pas d'assurance tous les deux jours, mais depuis qu'idmacif a fermé, je galère avec direct assurance et maintenant avec allianz.
le service client est proche de zero chez ce dernier.</t>
  </si>
  <si>
    <t>chiramberro-a-113188</t>
  </si>
  <si>
    <t xml:space="preserve">pour l'instant satisfaite, la signature d'adhesion est de 2 jours. Conseiller à l'écoute et disponible et souple au niveau des rendez vous téléphoniques
</t>
  </si>
  <si>
    <t>dw-97566</t>
  </si>
  <si>
    <t>Bonne assurance quand vous n'en avez pas besoin.... A l'agence on me dit qu'ils ne s'occupent pas du tout du suivi des sinistres. Dire que j'avais choisi la GMF pour avoir un conseiller proche ! 
La  gestionnaire qu'on m'a passée au téléphone était exécrable (mais elle connait son métier m'a t elle dit !). 
Le dossier date de mai 2020, on m'annonce aujourd'hui que je ne peux faire réparer mon toit percé tant que le voisin n'aura pas réparé la cheminée qui est tombée. J'hallucine ! le dégat des eaux va s'aggraver, mais ce n'est pas le problème de cette dame qui m'a quasiment raccroché au nez ! 
Je quitte cette assurance sans tarder!</t>
  </si>
  <si>
    <t>richard-88520</t>
  </si>
  <si>
    <t xml:space="preserve">Propriétaire non occupant d'un logement, j'ai été victime d'un dégât des eaux le 28 mars 2019 dont l'origine est un débordement à l'étage supérieur. L'expertise a été diligenté le 05/11/2019 et j'ai réceptionné  un chèque de 1393.12 le 13/01/2020 pour l'ensemble des dégâts ( papier peint, peinture, plafond …). Mais l'expert ne veut pas tenir du décollement de la faïence murale suite à ce dégât des eaux ; faïence en parfait état lorsque j'ai acheté l'appartement 4 mois plus tôt. Car il ne constate pas de trace d'humidité derrière les carreaux ; ce qui me parait normal après une expertise 7 mois plus tard ! J'avais demandé une contre-expertise au frais de l'assurance du propriétaire à l'origine des dégâts : sans réponse d'allianz. J'avais même proposé de réparer moi-même sur mon temps libre pour une indemnisation supplémentaire de 500 € ; sans réponse.
Réponse systématiquement partielle ; aucune réactivité… . Aucune possibilité de règlement à l'amiable. Désolant…. Surtout que je suis victime donc non responsable des dommages venant d'un débordement chez le voisin du dessus.
</t>
  </si>
  <si>
    <t>bernix-95981</t>
  </si>
  <si>
    <t xml:space="preserve">Malgré un bonus de 50% depuis plus de 12 ans et aucun sinistre, je vois mon assurance grimper d'année en année: de moins de 600 euros j'en suis à 799 désormais. Je ne trouve pas cela normal.
Un tarif attractif est réalisé à la souscription et Direct assurance se rattrape par la suite et devient plus cher que de nombreuses assurances. </t>
  </si>
  <si>
    <t>morfoisse-q-136948</t>
  </si>
  <si>
    <t xml:space="preserve">Simple et rapide 
Appel téléphonique très satisfaisant !  Conseiller à l'écoute, ne cherche pas à faire des offres commercial, ce qui est agréable. 
tarifs auto intéressant 
</t>
  </si>
  <si>
    <t>ahben-65360</t>
  </si>
  <si>
    <t>Suite à un dégât des eaux survenu en juillet 2017 dans un local de 3 m2 m'appartenant dans une copropriété ,étanchéité de la toiture défectueuse, l'expert de la MACIF, mon assureur, a conclu que dans la mesure où les dégâts étaient supérieurs à 240 euros que c'était à l'assurance adverse AXA, assurance, de la copropriété de prendre en charge les travaux et que de toute manière en faisant fi de toute honnêteté intellectuelle et n'ayant pas peur de se contredire, il n'y avait pas de peinture intérieure, ni d'enduit extérieur dégradés pas de faux plafond endommagé pas de dommage au linoléum non plus, en fait il n'y avait RIEN. A croire que l'eau c'est arrêtée juste à la limite de ce qui est assuré par la MACIF. Bien sur l'expert MACIF ne m'a pas dit cela face à face, j'aurai sans doute essayé de lui faire entendre raison mais il l'a consigné dans son rapport d'expertise qu'il a rédigé dans son bureau sans que je puisse intervenir.</t>
  </si>
  <si>
    <t>phil3132-103824</t>
  </si>
  <si>
    <t>N'assure plus un véritable service client. J'ai signé un contrat auto en février 2020,  en renouvellement d'un contrat pour un autre véhicule déjà assuré chez eux. 1 an après, unilatéralement, il decide de modifier les conditions contractuelles sans qu'il n'y ait eu aucun sinistre entre temps. C'est vraiment se moquer du client. 
De plus, j'ai reçu un e-mail osant me demander un relevé d'information, pouvant laisser croire que je ne l'avais pas fourni au renouvellement alors que toutes les informations étaient chez eux. C'est abusif.</t>
  </si>
  <si>
    <t>gael-124510</t>
  </si>
  <si>
    <t xml:space="preserve">Mauvaise assurance : 
Pour un bris de glace refus de prise en charge de la facture total moins la franchise (25%) !
sur 1000€ de facture, 400€ reste à ma charge et impossible d'avoir quelqu'un au téléphone.
Obligation d'aller chez un partenaire pour payer plein pot !
</t>
  </si>
  <si>
    <t>andreone-117829</t>
  </si>
  <si>
    <t>je viens d'obtenir satisfaction après plusieurs appels concernant ma carte de tiers payant et avec la collaboration de Nisrine j'ai pu obtenir ma carte définitive de tiers payant 
bonne journée</t>
  </si>
  <si>
    <t>meli-100405</t>
  </si>
  <si>
    <t>Un gros point faible la franchise qu'on m'a diminué de 90€ à savoir de 340€ à 250€ et pour ça augmentation de ma cotisation de 75 € !!!
J'appelle ça une augmentation détournée moi !!!</t>
  </si>
  <si>
    <t>nico3737-78997</t>
  </si>
  <si>
    <t>pour me situer, j'ai changer d'assurance habitation, du au changement de banque. je regrette énormément aujourd'hui!!!!
nous sommes parti en long week-end de 5 jours, malheureusement notre frigo/congélateur est tombé en panne, donc toute la denrée à la poubelle(ce n'est pas ca le pb!!) je fais donc une déclaration à l'assurance le 13 aout(conseillère très très très désagréable et centrale d'appel hors territoire) et je n'ai pas attendu le retour de l'assurance pour en racheter un(une famille avec 3 enfants!!), retour de l'assurance le 26aout!!!!! vous lisez bien 26aout !!!! soit 13jours après pour me demander de faire constater par un professionnel les dégats du frigo pour la prise en charge, c'est une énorme blague, parce qu'ils pensent que je vais garder le frigo pourrir dans ma maison ou dans le jardin!!!!!
résultat j'ai tout envoyé c...
à mon avis à fuir !!!</t>
  </si>
  <si>
    <t>randy-a-110968</t>
  </si>
  <si>
    <t>Prix très intéressant pour les garanties. L'option tranquillité est très bien également.
Conseiller compétent et réactif.
Je recommanderais Zen-up a mes proches sans soucis</t>
  </si>
  <si>
    <t>selwiet-l-115699</t>
  </si>
  <si>
    <t>Les prix me conviennent comparé à mon ancienne assurance automobile. A voir dans le futur les avantages que je peux obtenir. Personne aimable au téléphone.</t>
  </si>
  <si>
    <t>ptichou-59671</t>
  </si>
  <si>
    <t>Si vous êtes de profession libérale ,un petit conseil,surtout Ne souscrivez pas de complémentaire santé avec cette organisme car malgré une grossesse pathologique avec courrier du médecin traitant et de la gynecologue swisslife ne veut pas me payer,je suis en arrêt depuis maintenant quasiment 3 mois et je dois constamment fournir des pièces justificatives et malgré cela c'est refus sur refus et bien évidement pas moyen de joindre le médecin conseil afin de connaitre ces refus successifs.En revanche pour me prélever tous les mois là,il n'y a jamais eu de problème.</t>
  </si>
  <si>
    <t>michael-r-117793</t>
  </si>
  <si>
    <t>je suis satisfait des prix 
des contrats
Par contre la ou je suis moins satisfait voir pas du tout c'est quand on veut vous joindre ou modifier un contrat</t>
  </si>
  <si>
    <t>zine-eddine-m-110770</t>
  </si>
  <si>
    <t>Conseillers à l'écoute. Prix élevé pour jeune conducteur mais reste un peu moins cher que les autres.
Je recommande  pour ceux qui recherchent une assurance.</t>
  </si>
  <si>
    <t>florosso-139273</t>
  </si>
  <si>
    <t>mauvais groupe ne reponds jamais aux demandes, que des informations erronées faut toujours faire attention à nos remboursements  EN UN AN C'EST LHORREUR fuyez les !!</t>
  </si>
  <si>
    <t>pancol-60397</t>
  </si>
  <si>
    <t>Très déçue du service juridique</t>
  </si>
  <si>
    <t>irsane-d-135526</t>
  </si>
  <si>
    <t>Satisfait de mon devis de mon assurance rapide et efficace, bonne relation client par téléphone. Je conseille l’olivine assurance merci à tojt l’equipe</t>
  </si>
  <si>
    <t>hg56-107798</t>
  </si>
  <si>
    <t>Prestation globale très positive. Très bonne écoute et prix compétitif. Très réactif et efficace. Les formules sont souples et très compréhensibles. Et surtout simples</t>
  </si>
  <si>
    <t>gp-72286</t>
  </si>
  <si>
    <t>Ancien de directe assurance, le prix ma attiré, j'ai essayé, et je suis loin d'être déçu.
J'ai eu un petit accrochage depuis que je suis chez eux, prise en charge rapide et efficace !</t>
  </si>
  <si>
    <t>korgho--f-132069</t>
  </si>
  <si>
    <t>Je suis pas trop satisfait vu le prix élevés de la police d'assurance.
le prix mensuel trop cher que le prix annuel.
Police par rapport aux autres compagnies moins chère</t>
  </si>
  <si>
    <t>laurentifamily-72241</t>
  </si>
  <si>
    <t xml:space="preserve">Fuyez Interiale.Ils perdent les papiers envoyés.Il faut les renvoyer.La plate forme téléphonique ne gèrent pas les dossiers et dont d'aucun secours.
3mois de retard actuellement sur mes remboursements et ça sans aucune explications de leurs parts.
 </t>
  </si>
  <si>
    <t>pinguet-r-132291</t>
  </si>
  <si>
    <t>Prix bien plus satisfaisant que mon ceux de mon ancien assureur. Un téléconseiller plus que sympathique. Je ne regrette pas cette nouvelle souscription !</t>
  </si>
  <si>
    <t>kessid1983-98595</t>
  </si>
  <si>
    <t>les prix augmentent tous ans alors que je n'ai jamais eu de sinistre et malgré sue le bonus augmentent (offre mini-tiers).assurance intéressante pour les jeunes conducteurs seulement.</t>
  </si>
  <si>
    <t>flojphi-59116</t>
  </si>
  <si>
    <t>Il y a 2 mois, j'avais téléphoné pour avoir des renseignements pour assurer la voiture de ma fille qui venait de trouver un travail en CDI dans le privé. La personne au téléphone m'a dit que le copain de ma fille (ils ne sont ensemble que depuis 1 an) pouvait devenir sociétaire de par son boulot. Cette personne a créé un numéro de sociétaire, me disant qu'il pouvait résilier sans problème s'il n'était pas d'accord pour être sociétaire. Il n'a rien signé, ma fille non plus, ni les papiers reçus, ni la signature électronique. 2 jours plus tard ma fille reçoit la carte verte du véhicule avec pour assuré son copain. Tout cela sans aucune signature! Il a voulu annuler tout cela, a envoyé un recommandé... et il continue d'être harcelé de courriers lui disant qu'il est sociétaire et qu'il ne peut pas résilier le contrat auto. J'en conclus qu'on peut appeler la maif et assurer son voisin (ou son pire ennemi si vous voulez qu'il vive un enfer!) sans son accord, du moment que l'on connait sa date de naissance, son adresse et le numéro d'immatriculation de la voiture! Aucune signature! Inadmissible! Je vais faire appel à 60 millions de consommateurs car cela va beaucoup trop loin. Certains sont éjectés de la Maif mais d'autres sont harcelés et ne peuvent pas s'en défaire. Je précise aussi que mon conjoint est sociétaire depuis 25 ans et est outré de ce comportement abusif! Nous avons toutes nos assurances chez eux...Je regrette sincèrement de les avoir appelés pour un simple renseignement et pour aider ma fille qui n'avait rien demandé... et je me pose la question, à savoir si je ne vais pas retirer tous nos contrats et aller chez Groupama.</t>
  </si>
  <si>
    <t>lona-75124</t>
  </si>
  <si>
    <t>Très bon acceuil de Oumaima, va jusqu'au bout du conseil de façon à ce que je n'ai plus d'interrogations. Toutes mes interrogations ont eu une réponse.</t>
  </si>
  <si>
    <t>kauffmann-r-114070</t>
  </si>
  <si>
    <t>Je suis satisfaite du prix et de l’accueil téléphonique, professionnel et polis . Je parle de mon assureur à mes proches pour qu’il s’y inscrive aussi à leurs tour merci pour votre gentillesse et politesse !</t>
  </si>
  <si>
    <t>mlm-97243</t>
  </si>
  <si>
    <t>je.suis doublement déçue par cet assureur,   Tout va bien jusqu'à ce qu'un sinistre arrive et la vous êtes si seul. 
24ANS  sociétaires à la MAIFF : parfait vu aucun sinitre
1er sinistre sans égard,il vous traite sans justificatif comme une personne dangereuse et en plus moi qui suit en conducteur principal sur une autre voiture j'ai le même traitement:
A OUIla  MAIF est bienRESPONSABLE ET SOLIDAIRE .....................................
Et je demande le nom d'un médiateur pour traiter le problème eh bien non ils ne peuvent pas vous en donner  
MERCI LA MAIFF</t>
  </si>
  <si>
    <t>domiffa-52236</t>
  </si>
  <si>
    <t>Ma mère est décédée le 11 septembre 2016, elle a eu le temps de nous dire ou se trouvait tout les documents qu'elle avait chez elle et de nous dire qu'elle était bénéficiaire d'une assurance vie chez Generali. Nous voilà partie pour une galère sans fin, une totale ignorance du commerciale qui donne un rdv et ensuite "oublie" de venir sans présenter ses excuses et par la suite on ne le rencontrera jamais, j'ai du faire des recherches sur le net pour pouvoir trouver une adresse mail ou m'adresser pour que l'on me dise ou en est notre dossier et là une réponse avec une liste longue comme le bras avec en plus une demande complète sur la cause du décès auprès du médecin, on a de la chance le médecin à accepté de remplir ce certificat en sachant que ce qui est demandé ne concerne en rien le dossier de ma mère. bon on arrive à regrouper tout les documents et expédier le 16 décembre en AR, ils le reçoivent le 19 décembre. Début janvier j'appelle et là on nous dit qu'il y a du retard dans les traitements de dossier (ils ne serait arrivé à s'occuper que des dossier reçu le 12 octobre, la bonne blague) bon on attends et on rappelle le 31 janvier 2017, là on nous dit que le courrier nous informant de la somme que nous allons recevoir est déjà parti ce jour même (on se moque de qui?) mais que le chèque sera reçu séparément, on reçoit le courrier le 4 février, ho dis donc il est daté du 1er février et posté le 2 février (bah ça alors juste après notre appel)
Il est dit dans ce courrier que le commercial (qui nous a gentiment laissé nous débrouillé et ne répond jamais au téléphone) doit dans les jours à venir nous contacter pour nous donner notre chèque, on sait bien que c'est uniquement pour essayer de nous revendre un truc, manque de bol j'appelle ce commercial et ho étonnement il ne répond toujours pas! 
Aujourd'hui on a reçu un courrier daté du 31 janvier et posté le 7 février (toujours la date ou on les a appelé) nous indiquant qui leur manque un document et qu'on aura un  abattement de tant d'argent, donc moi furieuse je les appelle et leur dit tout le bien que je pense de ce manquement on me dit que c'est un courrier informatif, je leur demande de nous régler la somme immédiatement qu'on ne veut pas avoir affaire au commercial et là la réponse je lui envoie un mail pour qu'il vous expédie par courrier le chèque, je leur parle d'indemnités de retard et là "non madame nous ne sommes pas en retard, nous n'avons pas d'indemnités à vous devoir" et bah si vous en avez largement depuis la loi de 2007 vous nous en devez depuis le 20 janvier! Si le commercial continue a ne pas faire son travail, je vais appeler le magasine que choisir chez qui nous sommes abonnés et voir ce qui peut être fait.</t>
  </si>
  <si>
    <t>julina-64299</t>
  </si>
  <si>
    <t>Harmonie mutuelle à du mal à faire les remboursement par contre pour renvoyé des courriers de menaces sa c les rois car oui j ai bloqué le derniers prélèvement mais après sa va être quoi ??? Ainsi cela dure depuis ma soucristions avec eux carte de mutuelle arrivée quand janvier ainsi facture de 173 euros sur les 3 mois ???? Er ainsi de suite bref je la déconseillé service téléphonique désagréable nous prennent de haut et pas très cordiale</t>
  </si>
  <si>
    <t>spetitou-111632</t>
  </si>
  <si>
    <t>je suis assurée depuis 30 ans dans cette société, un seul sinistre bris de glace en 2013.
fin janvier, un véhicule percute le mien, une aile froissée, pas de quoi fouetter un chat!
Pourtant, dans un 1er temps, l'expert a estimé que j'avais fait une fausse déclaration, puis il a décrété que j'avais heurté un poteau et pour finir que j'avais perdu le contrôle de mon véhicule. Après plusieurs échanges de mails, la société accepte finalement la prise en charge  de ce sinistre , début avril. L'expert, n'ayant pas pris la peine de chiffrer les dommage, je demande que le nécessaire soit fait, afin de ne pas recommencer une discussion pendant des mois, au passage je demande un geste commercial. Depuis , silence radio!!!
En bref, j'ai eu affaire à une plateforme où en guise de gestionnaire, j'ai eu des interlocuteurs qui se contentaient de lire leur script. Aucun moyen, d'échanger avec un gestionnaire compétent! Peut-être n'y en t-il pas?
Je suis furieuse d'être considérée comme un escroc! 
De plus, les primes augmentent de façon inconsidérée, pour un résultat très insatisfaisant</t>
  </si>
  <si>
    <t>v-cohen-86934</t>
  </si>
  <si>
    <t>Insatisfait! Ils vous retranchent 2 euros a chaque utilisation de la carte, vous prennent 80 centimes par mois pour une soi disant association, et en plus, même quand vous prenez un niveau 6 d'un contrat senior, vous avez droit à trois mois de carence ou plutôt de pseudo limitation a 100 % de la base de remboursement de la sécu qui représente queudale hahaha la grande foutaise quoi</t>
  </si>
  <si>
    <t>zenitram-12947</t>
  </si>
  <si>
    <t>je suis satisfait du service donné par olivier assurance. Interlocuteur trés aimable. Prix attractif avec suffisament de garanties. Je recommanderais olivier assurance.</t>
  </si>
  <si>
    <t>byam-76350</t>
  </si>
  <si>
    <t>Le devis est intéressant mais quand vous les contactez a l'achat de la voiture : miracle vous beneficier des frais de dossier à 15 euros ( notifié gratuit sur le devis) et d'une majoration de 10 euros... vous avez les clefs de la voiture et devez rentrer chez vous... vous n'avez pas d'autre chois que de contracter l'assurance</t>
  </si>
  <si>
    <t>sylvette-p-121322</t>
  </si>
  <si>
    <t>Je suis très satisfaite du service par internet et celui du conseiller,
- résolution rapidement de la demande mais le prix est beaucoup plus cher que chez les assureurs locaux</t>
  </si>
  <si>
    <t>mongiat-u-135544</t>
  </si>
  <si>
    <t>Je suis tres satisfait de mon contrat proposé et souscrit aupres de l’olivier assurance, les prix son vraiment bien et j’espere etre autant satisfait les mois suivant.</t>
  </si>
  <si>
    <t>mathieu-n-124171</t>
  </si>
  <si>
    <t>Souscription simple via le site internet, dommage que la réduction multi contrat ne soit pas accessible au client fidèle qui seulement change leur véhicule principal</t>
  </si>
  <si>
    <t>said-d-135381</t>
  </si>
  <si>
    <t>Simple et pratique, déjà client 
j'espère que le suivi de la mise en place du changement de l'assurance se fera d'une façon plus réactive, et mieux que mon premier contrat avec zen up.</t>
  </si>
  <si>
    <t>sabrina-m-111164</t>
  </si>
  <si>
    <t>Nous sommes satisfait des prix, les démarches sont faciles, 
Nota : Nous n'avons pas encore rencontré de problème sur la route depuis que nous sommes assurés chez eux, donc croisons les doigts pour que notre satisfaction continue en cas de pépin !</t>
  </si>
  <si>
    <t>patricia-f-107874</t>
  </si>
  <si>
    <t>simple et pratique, rapide, rapide, efficace
contact et accueil téléphonique sympathique, transmission des documents simple, prix attractifs, en rapport avec la concurrence</t>
  </si>
  <si>
    <t>A fuir absolument ! une incompétence telle qu'elle fait peur  envoie des experts jeunes et non qualifiés qui sont incapables de repérer les dégâts Aucune empathie dans le traitement des dossiers Lenteur ubuesque  : trois mois pour un  renvoi de mail !!!!!!!</t>
  </si>
  <si>
    <t>fabien-g-123674</t>
  </si>
  <si>
    <t>Devis Rapide, inscription rapide et pratique.
Reste à voir l’efficacité en cas de problème, en espérant qu’il n’ y aura pas de problème.
Pour l’instant je recommande</t>
  </si>
  <si>
    <t>myriam33-98930</t>
  </si>
  <si>
    <t>Super service client, conseillers à l'écoute ! J'ai pu changer mon assurance de prêt dans les temps et j'ai économisé 49 euros par mois. J'ai tout fait en ligne plutôt facilement. La banque a mis 3 semaines à répondre à ma demande, donc j'ai eu de la chance, je crois que ce n'est pas le cas de tout le monde !</t>
  </si>
  <si>
    <t>carey-c-135405</t>
  </si>
  <si>
    <t>Bonjour je suis très contente des service je recommande je ne penser pas trouver des prix aussi bas pour une assurance voiture merci beaucoup je sollicite vraiment</t>
  </si>
  <si>
    <t>sedik-97498</t>
  </si>
  <si>
    <t xml:space="preserve">Contrat modifier, prix augmenté sans accord ou même un appel au client.
Contrat résilié, motif de vente inventé par l'olivier assurance, pareil sans appel au client. je conseille de regarder SFR ou Orange ils ont des offres pour les sociétés.
</t>
  </si>
  <si>
    <t>gege-54929</t>
  </si>
  <si>
    <t>Bonjour à tous, je suis assuré à la maif depuis plus de quarante ans, jusqu'à présent j'avais toujours été satisfait de ses services. L'an dernier à l'occasion d'un sinistre sans gravité j'ai noté que l'accueil au téléphone n'avait plus rien à voir avec ce qu'on a pu connaitre par le passé. Cette fois là, à l'occasion de plusieurs appels, j'ai eu affaire à des interlocuteurs pas très agréables pour ne pas dire plus. J'en ai été vraiment peiné, comment est-ce possible une telle dégradation?Depuis l'idée de changer de crèmerie me trotte dans la tête.</t>
  </si>
  <si>
    <t>29 décembre 2019 suite à une expérience en décembre 2019</t>
  </si>
  <si>
    <t>marilou-85319</t>
  </si>
  <si>
    <t>Déçu très déçu. Aucune compréhension. Ils m'ont arrêté la prise en charge pour une échéance en retard. Mon mari qui à le caner je suis obliger de payer son intervention , c'est une honte.</t>
  </si>
  <si>
    <t>senia-63306</t>
  </si>
  <si>
    <t>Service client déplorable qui ne prend pas la peine de répondre a vos mails ou y répond 1 mois après avec plein de fautes d'orthographe. 
Aucun professionnalisme</t>
  </si>
  <si>
    <t>thomas-66987</t>
  </si>
  <si>
    <t>Bonjour
Suite a un debut de creation de contrat le 26 aout et un paiement de 280 euros ils m indiquent aujourd hui 20 septembre que dans mes releves d information une periode n est pas valable car j ai ete assure en second conducteur. 
N etant pas un professionnel dans le milieu de l assurance, c est avec toute mon honnetete que j etais persuade que d etre assure en second conducteur sur le vehicule de ma compagne était valable aussi.
Certes je reconnait mon erreur sur la meconnaissance du systeme du releve d information et je veux bien qu ils ne m acceptent donc pas en tant que client, mais j ai fais une réclamation a propros du paiement que je leur ai fait 280e.
Un mois afin de me relancer pour me dire que le dossier ne tiendrait pas et bien sur l argent a ete encaisse. 
Vu les circonstances cela me parait completement inadmissible je n ai jamais vu cela.</t>
  </si>
  <si>
    <t>10 mars 2019 suite à une expérience en mars 2019</t>
  </si>
  <si>
    <t>pascalegs66-72026</t>
  </si>
  <si>
    <t>Problème avec ma voiture de 5 ans: panne moteur à la sortie d'une réparation chez le garagiste (changement de durite). Le service protection juridique de la Maif nous a simplement conseillé de faire intervenir un expert et un avocat, à nos frais, en nous disant que le garagiste était dans son tort puisqu'il était tenu à une obligation de résultat. L'expert que nous avons mandaté a conclu à une panne "que le garagiste ne pouvait pas détecter", ce qui nous semble pour le moins léger. En résumé: la protection juridique de la Maif se résume à quelques conseils au téléphone, conseils que nous aurions très bien pu trouver sur n'importe quel site d'aide aux consommateurs. Nous nous retrouvons avec une Ford Cmax de 5 ans qui ne vaut que le prix de la casse, ou un devis de 8 000 euros de réparation (chez notre garagiste habituel, pas le concessionnaire Ford)</t>
  </si>
  <si>
    <t>jmesuifebeze-96290</t>
  </si>
  <si>
    <t>La matmut m'a fait attendre pret d'un an apres le vole de mon vehicule (assuré tout risques +) pour au final ne jamais me rembourser mon dû. Il n'ont pas voulu me rembourser car vehicule acheter cash et non en cheque. Pourquoi m'assurait-il dans ce cas ?</t>
  </si>
  <si>
    <t>vianney-91217</t>
  </si>
  <si>
    <t>Les prix me conviennent facile à assuré  très bonne assurance pas très chère pour les jeunes chauffeurs avec des voiture a plus de 100cv</t>
  </si>
  <si>
    <t>lise-80336</t>
  </si>
  <si>
    <t>J'ai été reçu par Caroline, qui a été très efficace, aimable et souriante. Problème réglé tout de suite par téléphone. Pas d'attente avant d'être pris en charge.</t>
  </si>
  <si>
    <t>wikf-88316</t>
  </si>
  <si>
    <t>Pas encore client j'essaie en vain de les avoir au téléphone pour une assurance Perso ( véhicule modifier ) personne au bout du fil , j'attends plus de 25min sans personne a l'autre bout du téléphone.</t>
  </si>
  <si>
    <t>ambre83-79285</t>
  </si>
  <si>
    <t>Merci beaucoup à Caroline du service client que j ai eu au téléphone ce jour qui m a parfaitement renseigné</t>
  </si>
  <si>
    <t>celine-l-110706</t>
  </si>
  <si>
    <t>Je suis satisfaite des services et de la rapidité, et des tarifs.  a recommander, l'assistance est rapide, et bonne prise en charge. couverture interressante</t>
  </si>
  <si>
    <t>charlier-75630</t>
  </si>
  <si>
    <t xml:space="preserve">2 dossiers complets envoyés, 2 devis réglés,  jamais transformés en contrat suite à une accumulation d'incompétences de leur part. Toujours en attente du remboursement du deuxième 
devis depuis 4 mois. Injoignables sans passer par un numéro surtaxé. </t>
  </si>
  <si>
    <t>ines-s-114048</t>
  </si>
  <si>
    <t xml:space="preserve">Le service est satisfaisant.
Toutefois il n'y a pas de manière d'expliquer les circonstances d'u n sinistre par téléphone et les cas de vandalisme ne sont pas tous prévus. </t>
  </si>
  <si>
    <t>louis-c-131307</t>
  </si>
  <si>
    <t>Après 1 semaine de bataille, 3 conseillés différents qui ne m'ont jamais rappelés. 
Je réussi à confirmer et à valider mon devis SEUL.
Le premier conseillé que j'ai eu au téléphone n'a jamais su quelles étaient les demarches pour basculer sur un nouveau contrat &amp; devait me recontacter, chose qu'il n'a jamais fais ! 
Le deuxième conseillé, n'a guère su me renseigner &amp; n'a même pas eu la desence de me rappeler le lendemain comme convenu.
Après avoir fait une demande de réclamation, l'un de vos conseillé m'a appelé malheuresement je n'étais pas disponible. 
Au bout d'une troisième tentative, j'ai enfin pu avoir un de vos conseillés qui quant à lui était plus expérimenté, ce dernier à pu me créer un nouveau devis mais beaucoup plus cher que celui d'origine! 
Ce dernier m'a informé qu'aux nombres de soucis que j'ai rencontré, je suis dans la possibilité de faire une demande de geste commerciale. Surtout que bons nombres de mes contrats automobile ainsi que habitation sont contracter chez vous, depuis plusieurs années maintenant !
Au vu des nombreux problèmes que j'ai pu rencontrer pour une simple création de contrat &amp; surtout au vu des nombreux contrats que j'ai eu chez vous, j'aimerai bénéficier d'un geste commercial pour les dommages que j'ai rencontrer. 
Cordialement, 
Claudel Louis</t>
  </si>
  <si>
    <t>pierre-f-122297</t>
  </si>
  <si>
    <t xml:space="preserve">Equipe sympathique à l'agence de  Sélestat
Toujours un bon accueil 
Tarif ajusté à la concurrence 
Bureau pas loin de mon domicile
Rapide Prise en compte des sinistres </t>
  </si>
  <si>
    <t>laurent-p-107958</t>
  </si>
  <si>
    <t xml:space="preserve">Je suis satisfait de l'ensemble des services, et de la réactivité, malgré certaines contraintes liées à certains sinistres (Grêles) .
tout est rentré dans l'Ordre.
merci
</t>
  </si>
  <si>
    <t>queiroz-pereira-d-134043</t>
  </si>
  <si>
    <t>Je suis satisfait, le prix, la facilité pour contacter l'assurance je espère reste toujours quand j'ai besoin m'aide merci pour le service de la assurance</t>
  </si>
  <si>
    <t>dawad89-101302</t>
  </si>
  <si>
    <t>Le remboursement des prestations est aléatoire et leur service client est proche de zéro ! Pas moyen de les joindre par mail et par téléphone. Bref, service pas cher mais pas bon non plus !!!</t>
  </si>
  <si>
    <t>ber58-75039</t>
  </si>
  <si>
    <t>En toute franchise , cela fait un mois que j'ai un dégat des eaux.et je n'obtiens rien mais rien. J'appelle: on me dit on va envoyer un plombier pour un devis, (avec une société qui se trouve à 200 km de chez moi).5 jours aprés toujours rien , puis j'ai arrété moi même le fuite sinon les dégâts seraient énormes.puis j'ai proposé d'avancé moi même dans les travaux car avec pacifica :rien n'avance, on me dit il faut un expert 3 jours après toujours rien.en un mot je vais appeler mon assistance juridique pour voir ce que je peux faire contre mon assurance.
le but de pacifica est d'attendre d'attendre et d'attendre!!!!
le seul point positif, sophie de pacifica comprend notre détresse!!!</t>
  </si>
  <si>
    <t>alaric11-81230</t>
  </si>
  <si>
    <t>Titulaire obligatoire d une assurance crédit a la caisse d epargne pour un prêt immobilier;et étant dans l incapacité de travailler depuis deux ans, je me pensais couvert par cette assurance.Apres deux ans de correspondance avec cette assurance a répondre a des questions de type administratif je me retrouve a devoir répondre sur des questions médicales du type ;date et nature du traitement suivi de octobre 2009 a mai 2016,nature des affections ayant motivé des arrets maladie de octobre 2009 a mai 2016 et encore plein de questions de ce type.Toute ces questions après deux ans d échange de courrier .Heureusement que je suis en couple et que ma femme travaille,car si j avais du attendre l assurance cnp de mon crédit habitation je serai déjà a la rue .Il est évident que je ne percevrai jamais rien de cette assurance ;on m avait prévenu que pour  faire valoir ses droits a l assurance crédit en cas de maladie il fallait avoir la foi.Etant en arrêt maladie depuis deux ans j avais le temps de répondre aux nombreux questionnaire de cnp .Mais vu la tournure des questions je repart pour deux ans de plus de correspondance.J ai envoyé un courrier a ma banque en demandant de supprimer cette assurance ou alors changer d assureur ;j attends une réponse...Devrai je payer jusqu a mes 74 ans une assurance qui ne paiera jamais ou alors avec des années de retard?</t>
  </si>
  <si>
    <t>corthals-s-137179</t>
  </si>
  <si>
    <t>Service téléphonique sérieux et à l’écoute comme la fois précédente. Toutes les garanties ont étés expliquées à nouveau par la conseillère comme il avait été convenu lors de la réalisation du devis.</t>
  </si>
  <si>
    <t>linda13-74587</t>
  </si>
  <si>
    <t xml:space="preserve">Adhérente à la Maif depuis bientôt 6 ans, j'ai eu 2 sinistres (vol) très bien pris en charge (réactivité, remboursement) 
En octobre dernier j'ai subi un vol avec violence alors que je mettais ma valise dans mon véhicule lors de mon retour de voyage de noces. Les voleurs à scooter m'ont arraché violemment ma valise. Le conseiller MAIF en charge de mon dossier m'a indiqué que ce vol, commis avec agression n'était pas soumis à la franchise (14x125 euros). Une plainte a été déposée auprès du commissariat suite à ce vol. Aujourd'hui après m'avoir demandé toutes les factures, le dépôt de plainte, les dimensions de la valise, les billets d'avion qui justifiaient du contenu de cette valise, après avoir remis en question la véracité de ce vol qui a été pour moi et mes enfants un véritable traumatisme, la MAIF m'annonce que ce vol a été commis lors d'un déchargement de bagage, du coup, le critère d'agression n'est pas retenu...La MAIF me propose 1500 euros (14x125 euros-250 euros). Le montant des biens dérobés dans ma valise était supérieur à 10000 euros (je transportais entre autres, des bijoux précieux et ma robe de mariée). Lorsque je les ai appelés pour connaître les conditions générales du contrat, aucun conseiller n'a pu me renseigner. On m'a dit que j'allais recevoir un mail m'indiquant les textes des statuts concernés. Et on m'a précisé que les conseillers qui m'avait renseignée jusqu'alors, avaient fait un "défaut de conseil" sur mon dossier. Rien ne m'a été transmis pour l'instant et les conseillers qui étaient très clairs au sujet du traitement de mon dossier sont maintenant dans l'évitement de toutes réponses. 
Tout m'amène à penser qu'au delà d'un certain nombre de sinistres, la MAIF souhaite vous écarter, pourtant tous mes contrats (auto, habitation) sont chez eux et aucun sinistre auto n'est à déplorer à ce jour. J'attends leur réponse pour pouvoir éventuellement modifier mon avis.
</t>
  </si>
  <si>
    <t>dadouavis-64486</t>
  </si>
  <si>
    <t>Assuré depuis plus de 20 ans chez AXA, je constate qu'AXA ne fait qu'encaisser les chèques et ne traite pas les dossiers. Incapables de gérer un changement d'adresse (alors que j'ai signé un nouveau contrat habitation AVEC ma nouvelle adresse) AXA vous envoie sur le système de contentieux avec des frais supplémentaires. Il faut voir l'effort fait par AXA pour pour vous informer : 0 mail, 0 coup de téléphone (assuré depuis 22 ou 23 ans) Par contre dans le même temps , un message téléphonique personnalisé pour les assurances emprunteur, des pubs sur les mails, c'est pas comme si vous étiez inconnus. AXA pense avoir tous les droits une fois leur mise en demeure envoyée alors qu'ils ne l'ont pas envoyé à mon adresse !! Ils vous expliquent que c'est à vous de les payer si ils ne font pas leur boulot !! Je vais donc voir ce que je peux faire pour résilier mes contrats AXA au plus vite.</t>
  </si>
  <si>
    <t>arobase-87123</t>
  </si>
  <si>
    <t>Bonsoir il ya des personnes qui utilisent mon identité pour faire des crédits même chose pour ma femme je demande des dommage s et intérêts pour se litige voici mon numéro de téléphone 0617845555 et le 0651590056 maintenant écouter moi joué pas les malins avec moi je n ai rien fait j ai un compte bancaire j attend un virement pour les dommage s et intérêts concernant mou et ma femme merci ne tardez pas</t>
  </si>
  <si>
    <t>alain-r-110038</t>
  </si>
  <si>
    <t>bonjour, sur votre site il est impossible d'avoir une confirmation par mail pour un devis pour la nouvelle Citroën C4 III essence 5 portes BVM 7 cv Shine. J'ai un message d'érreur. Par téléphone c'est pareil on ne peut pas m'envoyer un devis. Pour info je réceptionne cette nouvelle voiture vendredi 16/04/21 en remplacement de ma C4 Cactus. Cordialement Alain Rinche</t>
  </si>
  <si>
    <t>Très bon accueil. Services qui sont à l'écoute du client et vous répondent au mieux suivant votre demande.
Les prix sont accessibles et de nombreux contrats sont disponibles pour vos besoins ainsi que des options à rajouter à votre contrat à petits prix pour de bons services.
Très bon service client et espace client bien géré, accessible facilement et bien organisé. On s'y retrouve très facilement et tous les documents dont nous avons besoin sont disponibles en téléchargement.</t>
  </si>
  <si>
    <t>perroux-p-128521</t>
  </si>
  <si>
    <t xml:space="preserve">Un peu chère mais correspond a ma demande,Vous m'aviez promis une remise de 10 % sur l'assurance d'une deuxième voiture ce que j'ai fait avec l'assurance de mon grand Cherokee,
mais déçu je n'ai pas eu de remise j'espère que vous sous rattraperez </t>
  </si>
  <si>
    <t>nell-67171</t>
  </si>
  <si>
    <t>Je suis chez MAAF depuis 2004, pour ma voiture et chez moi. Je ne peux pas reprocher leur assurance automobile, mais j'ai eu de vrais problèmes avec l'assurance habitation. La première réclamation que j'ai faite était pour une conduite d'eau souterraine cassée qui a inondé le jardin, la caverne et la cuisine. Je savais que je n'étais pas couvert pour la réparation, mais j'étais couvert pour le coût de la recherche mais ils ont insisté pour que je ne sois pas couvert. Le second était une tuile détruite par une mauvaise tempête, ils m'ont dit que le vent ne dépassait pas 100 km, mais c’était le cas. L'écran de la télévision était cassé après un accident, non couvert. Je suis maintenant très malade et à la retraite et je ne peux plus me permettre d’assurance habitation, j’ai demandé une assurance pour la responsabilité civile et je ne peux pas. Je dois maintenant demander conseil car cela ne peut pas continuer.</t>
  </si>
  <si>
    <t>bennis-t-111204</t>
  </si>
  <si>
    <t xml:space="preserve">Cela me semble un contrat avec un tarif bon marché. avoir le service sur la durée et le service client avec le suivie que cette société présente à voir
</t>
  </si>
  <si>
    <t>momo-76306</t>
  </si>
  <si>
    <t>Dommage que l'on ne puisse mettre un zéro !! Gestion et réparation d'un sinistre dégât des eaux  à peine moyen ! Grande lenteur administrative !</t>
  </si>
  <si>
    <t>h-legoff-53474</t>
  </si>
  <si>
    <t>Très compétitif au niveau prix, pour des garanties de base tout à fait convenables.</t>
  </si>
  <si>
    <t>05 novembre 2021 suite à une expérience en février 2021</t>
  </si>
  <si>
    <t>ghislaine-138991</t>
  </si>
  <si>
    <t>Si vous souhaitez une bonne mutuelle passez votre route. Je suis vraiment FURIEUSE après Neoliane. Ma mère 82 ans y a adhéré il y a 3 ans. Jusque là aucun problème. Rien d'étonnant à cela, elle n'est jamais malade. Seulement arrive le jour où elle en a besoin. Elle est hospitalisée et doit aller dans une maison de  rééducation. N'ayant pas le contrat sous les yeux on prend l'initiative de contacter Neoliane pour connaître les conditions de prise en charge. On nous dit aucun problème et deux confirmations écrites nous sont envoyées. Sauf que voilà 3 mois après au moment de payer on nous dit que finalement non. 2000€ à payer de notre poche. Ma mère n'a pas les moyens. Du coups obligé de trouver une solution via un échéancier avec le centre. Vous appelez la mutuelle et là BON COURAGE. C'est pas ce service mais un autre. Vous envoyez des messages via leur site de réclamations ils ne les recoivent pas. Vous envoyez des emails ils ne les retrouvent pas. J'en arrive à un point où je prends les noms des personnes que j'ai en ligne et la bizarrement ils retrouvent les appels mais toujours pas les documents. Du coup on en revient on bon vieux recommandé avec accusé réception. Là pas le choix ils ont les documents. Depuis on tourne en rond Je mets un service juridique sur le dossier, ils en sont à je ne sais combien de courrier en recommandés - sans réponse. Honnêtement je préfère payer plus cher et avoir un service digne de ce nom. Faire ça à une femme de 82 ans c'est pitoyable. Si vous connaissez une bonne mutuelle, je prends. Merci pour vos conseils.</t>
  </si>
  <si>
    <t>henry-p-121908</t>
  </si>
  <si>
    <t>bonne écoute prise en compte de nos attentes.
La notion de prix certe mais la prise en charge de nos besoins est importantes.
rien à redire depuis des années</t>
  </si>
  <si>
    <t>jeanalin-75338</t>
  </si>
  <si>
    <t>Une entreprise lamentable. J'ai été assurée chez eux pendant plusieurs années pour ma voiture. Ils ont refusé de m'assurer lorsque j'ai obtenu mon permis moto, j'ai donc résilié mon contrat voiture également.</t>
  </si>
  <si>
    <t>aurelie64-51229</t>
  </si>
  <si>
    <t>Bonjour, vos conditions de résiliations de l'assurance habitation sont compliquées par l'exigence de documents qui dépendent du bon vouloir du propriétaire. De nombreux coups de téléphone avec différents agents de votre entreprise, de longues minutes, demi-heure d'attente, des consignes contradictoires, des "nous allons vous passer un responsable" et bing, ça raccroche. Et lorsque finalement, nous obtenons ce document, vous nous informez que vos nouvelles procédures n'exigent plus ce document ET que dans vos nouvelles procédures, le délai pour être remboursé a changé et que dans notre cas, il est dépassé????!!!! Et ce matin, vous nous annoncez que vous ne nous rembourserez pas les 350 euros versés pour une année d'assurance d'un bien que nous n'occupons plus. Avis aux consommateurs: FUYEZ DIRECT ASSURANCE.</t>
  </si>
  <si>
    <t>thierry-127856</t>
  </si>
  <si>
    <t>Je suis assuré pour mes automobiles depuis plus de 10 ans.
La seule raison de cette fidélité : l'impossibilité d'obtenir un relevé d'information.
La demande en ligne reste sans effet, sauf un mail confirmant la prise en compte, et quand le gestionnaire vous appel, ou vous répond (ce qui parfois arrive), cela reste sans effet.
J'ai récemment décidé d'assurer un véhicule supplémentaire chez un assureur en ligne (quitte à obtenir un service zéro), mais ferait prochainement l'objet d'une annulation du contrat pour ne pas avoir fourni ce relevé d'information.</t>
  </si>
  <si>
    <t>marie-36782</t>
  </si>
  <si>
    <t>En invalidité catégorie 2 depuis maintenant 3 ans pour une spondylarthropathie (maladie auto-immune dégénérative), je me retrouve aujourd'hui dans le même cas que beaucoup de personnes ici : Cardif ne prend plus en charge mon crédit immobilier. Au début de mon invalidité la prise en charge s'est faite sans trop de problèmes (bien qu'un délai de carence de 130 jours au lieu de 90 soit franchement discutable) et au bout d'un an Cardif me convoque pour une première expertise... Bon, OK, à la limite, ça me parait normal qu'ils contrôlent au départ ! Mais cette année, donc deux ans après la première, on me re-convoque pour une nouvelle expertise !!! Là, j'ai du mal à comprendre... j'ai une maladie qui ne peut pas aller mieux, elle ne peut QUE aller de pire en pire et, effectivement, mon état de santé s'est largement dégradé en deux ans : J'ai 3 prothèses cervicales, une arthrodèse lombo-sacrée et une prothèse totale de hanche gauche et la prothèse de la hanche droite est prévue dans un avenir assez proche, ainsi qu'une autre arthrodèse lombaire, j'ai du mal à me déplacer d'une pièce à l'autre chez moi, j'ai même du mal à m'habiller toute seule et, inutile de dire : plus de sorties, plus de loisirs, plus rien, plus de vie quoi... juste de la douleur !  ... Et on me signale que je ne suis pas assez handicapée pour être prise en charge ??? Merci à Cardif de m'avoir envoyé voir un expert à 1 h 30 de chez moi ! 3 heures de calvaire, de souffrance atroce en voiture pour rien ! Cela fait près de 35 ans que je suis cliente de la BNP, tous mes comptes, aussi bien privés que professionnels ont été chez eux, tous les crédits ont été pris chez eux et je les ai toujours remboursés intégralement en temps et en heure. BNP-Cardif traite ses clients avec mépris, nous ne sommes là que pour rapporter de l'argent ! Et bien NON ! Je ne donnerais plus un centime à cette banque !. Cardif est une assurance à fuir absolument, les tarifs peuvent paraître intéressants, mais il n'y a aucune couverture en cas de maladie, même grave. Inutile de dire que je quitte définitivement la BNP (dès que j'aurais pris rendez-vous avec mon avocat !)</t>
  </si>
  <si>
    <t>bob-124974</t>
  </si>
  <si>
    <t>Adherent à la MG P depuis mon début de carriere dans la Police Nationale en 1961 ;je res(te fidele à cette mutuelle,  malgré qu'elle ne soit pas la moins chère.Mais j'en suis satisfait.</t>
  </si>
  <si>
    <t>21 septembre 2021 suite à une expérience en octobre 2020</t>
  </si>
  <si>
    <t>chris-133737</t>
  </si>
  <si>
    <t>Je ne recommande pas du tout harmonie mutuelle qui nous a été imposé par l' employeur.
4 ans, que tous les mois je les sollicite, par mails, dont parfois je n' ai pas de retour, par téléphone pour savoir si mon dossier a été traité pour le maintien de salaire Invalidité. Beaucoup de retard, dont j' ai des frais bancaires</t>
  </si>
  <si>
    <t>nadine--r-116230</t>
  </si>
  <si>
    <t>Rien de particulier à mentionner sur mon contrat automobile. Assureur présent et réactif  lorsque j'ai eu besoin des services de dépannage et remorquage de mon véhicule.</t>
  </si>
  <si>
    <t>arnaud-f-130400</t>
  </si>
  <si>
    <t>Face à la concurrence vous êtes relativement mal placé malgré l'abattement fonctionnaire....
je vais tout reprendre et voir surement la concurrence car je commence vraiment à être perdant avec vous (et tous vos conseillés disent tout le temps "oui on est pas bons sur ça ou ça)... le ça étant ET l'assurance moto, ET la mutuelle, ET l'assurance habitation etc...</t>
  </si>
  <si>
    <t>delp22-78798</t>
  </si>
  <si>
    <t>Une catastrophe. Je suis avec eux depuis 2013. Au début on paye un tarif correct et au fur et à mesure que le temps passe on voit le tarif augmenté significativement. Mais le pire est le service! J'ai voulu quitter cette mutuelle car j'avais une mutuelle entreprise obligatoire. J'ai envoyé des messages sur leur site, des recommandés avec attestation de mutuelle obligatoire, j'ai téléphoné... Rien à faire ils refusaient que je parte. Et on peut toujours tenter de se battre avec eux. J'ai finis par faire opposition et ils ont le culot de continuer à me réclamer de l'argent et bloquent les remboursement automatique avec mon autre mutuelle. A chaque appel on me disait qu'on allait faire quelque chose. Jamais rien n'a été fait à part me réclamer de l'argent! Je ne la recommande à personne. Impossible de s'en dépêtrer.</t>
  </si>
  <si>
    <t>florence-68232</t>
  </si>
  <si>
    <t>bref passage en banque assurance . Rien a voir tarif et qualité de service . Un problème rencontrer est j'ai pu bénéficier d'un avocat réputé pour régler mon litige avec ma propriétaire. je n'avais pas fait de différence entre le conseil juridique de la banque et la protection juridique de la MACIF.J'ai bien compris que la différence de prix ne tombait pas dans la poche d'actionnaire. Merci pour ce modèle de société</t>
  </si>
  <si>
    <t>milou-96440</t>
  </si>
  <si>
    <t xml:space="preserve">A fuir 
J'ai essayé de m'assurer chez eux après avoir payé 
impossible de leur envoyer quoi que ce soit leurs logiciels n'acceptent même pas une photo  !!!
Communication impossible </t>
  </si>
  <si>
    <t>guena-54561</t>
  </si>
  <si>
    <t>J'ai 2 véhicules assuré tout risques,un Q3 depuis 20 mois et une mini depuis 7 mois. Ma fille était en conduite accompagnée et déclarée sur les contrats. Elle a eu son permis et a 18 ans depuis peu, j'ai donc appelé pour notifier ce changement et la déclarer comme conductrice occasionnelle. Réponse de direct assurance: ce n'est pas possible car vos voitures sont à haut risque ! incompréhensible ! Elle a pu conduire en conduite accompagnée sans problème, elle a acquit de la maîtrise sur nos véhicules mais maintenant elle ne peut plus conduire ! Même avec nous ! Comment faisons nous ? Nous ne pouvons pas lui acheter un véhicule puisqu'elle n'en a pas l'utilité tous les jours. Nous allons donc résilier nos contrats. Pour le Q3,  ce sera possible puisque le contrat a plus d'1 an mais pour la mini, ils m'ont répondu que non parce que le contrat a moins d'1 an. Une fois de plus, c'est incompréhensible. On ne veut pas assurer votre enfant et vous n'avez pas le droit de résilier !
Je précise que sur le contrat, il est possible de déclarer des enfants autorisés mais il n'est jamais précisé sur quel type de puissance des voitures.
J'avais prévu de prendre en plus une assurance habitation chez Direct assurance et bien je crois qu'ils vont tout perdre !</t>
  </si>
  <si>
    <t>joaquim-r-114068</t>
  </si>
  <si>
    <t>oui je suis satisfait par l cceuil telephonique et par le suivie de l acceuil tres bonne assurances
j aimerais ausi connaitre le prix  de ma francchise bris de glace et accident</t>
  </si>
  <si>
    <t>elisepruv-72384</t>
  </si>
  <si>
    <t>Déçue...Suite à la signature de mon contrat et l'envoi de mon relevé d'information, je reçois un avenant a mon contrat pour non déclaration d'un bris de glace (déclaré sur mon relevé d'information) qui entraine une augmentation d'environ 40 euros annuelle. Je suis d'accord sauf que suite à une erreur de rédaction sur cet avenant que j'ai signalé, celui ci à augmenté de 200 euros !! pour un bris de glace.. et en plus je dois payer 15 euros de frais une seconde fois, pour une erreur qui n'est pas la mienne. A ce jour je devais recevoir un nouvel avenant avec la déduction des 15 euros et des 40 euros du premier avenant qui n'avais visiblement pas été retiré au second. Aucune réactivité, d'un conseillé à un autre ce n'est pas le même discours... j'attends une justification d'une telle augmentation ? J'ai de plus été prélevé avant d'avoir signé l'avenant, légal ?</t>
  </si>
  <si>
    <t>krimo-85762</t>
  </si>
  <si>
    <t>Bonne couverture, repondent assez rapidement au téléphone, pas trop d'attente, la cotisation n'augmente pas sans raison au bout de la deuxième année contrairement à beaucoup d'assurances low cost concurrentes.</t>
  </si>
  <si>
    <t>danielbru-91202</t>
  </si>
  <si>
    <t>inscription simple, et tarif attractif. Sans avis pour les garanties, le fait de ne pas avoir d'interlocuteur en direct me chagrine un peu.  Mais bon, a découvriri.</t>
  </si>
  <si>
    <t>mohamed-k-127292</t>
  </si>
  <si>
    <t>Je suis satisfaite du prix et le service client et plus que satisfaisant, une équipe à l écoute et traitement de la demande rapide et satisfaisante.je recommande .</t>
  </si>
  <si>
    <t>ninja59-137899</t>
  </si>
  <si>
    <t>Appel reçu par SOKHNA très aimable, à l'écoute, professionnelle. Le problème a été réglé efficacement  et très rapidement. Je la remercie vivement. Bravo à vous si tout votre personnel lui ressemble.</t>
  </si>
  <si>
    <t>claudio-99185</t>
  </si>
  <si>
    <t>suite à un accident en avril 2019 , pour le règlement de la voiture pas de problème, mais pour le corporel 18 mois pour un médecin expert, le résultat sur les blessures n'étant plus les mêmes et pas de réponse au courrier, très très déçu du comportement de sourd !!! et en aucun cas je ne suis en cause , je laisse imaginer si  j'avais une part de responsabilité (pas le covid) avril 2019 à mars 2020 ils avaient le temps mais !! même après leurs avoir rappelé qu'ils étaient mon assureur et que la partie adversaire avait reconnu leur responsabilité à 100%</t>
  </si>
  <si>
    <t>rose--104587</t>
  </si>
  <si>
    <t>Suite à un sinistre, le début du dossier était un peu caothique mais une fois pris en charge tout c'est bien passé. Aucune mauvaise surprise.
Et concernant la modification, très simple et rapide</t>
  </si>
  <si>
    <t>felix-p-117246</t>
  </si>
  <si>
    <t xml:space="preserve">J'attends de voir comment va être gérer le sinistre du 16/06/2021
(Choc dans un parking  aux Antilles de JONZAC contre Renault Laguna avec la GOLF VI)
</t>
  </si>
  <si>
    <t>nicole2121-50269</t>
  </si>
  <si>
    <t>j'ai eu récemment un accident, rien de grave, mais ma moto était inutilisable. j'ai appelé Peyrac Assurances et en quelques jours l'histoire était réglée. la prise en charge, les réparations.
c'est la première fois que j'ai un sinistre depuis que je suis chez eux et franchement rien à redire, tout s'est bien passé.</t>
  </si>
  <si>
    <t>jennifer-b-129297</t>
  </si>
  <si>
    <t>Satisfaite du service souscription jusqu'ici. C'est très rapide et simple d'obtenir un devis et des informations. Les prix sont compétitifs comparé à la concurrence !</t>
  </si>
  <si>
    <t>marieescobar-68630</t>
  </si>
  <si>
    <t>Pas vraiment de suivi client. Personne ne répond au mail. Quand on apelle les choses se font mais je ne comprend pas comment aujourd'hui une mutuelle ne répond pas au mail.</t>
  </si>
  <si>
    <t>marmolla-113585</t>
  </si>
  <si>
    <t>Ridicule. Assurance inutile au possible. Voiture retrouvée désossée entierement de son pare choc, calandre, feux plus RIEN ne reste. Et aucun remboursement malgré une assurance tous risques. Maintenant je pars chez un VRAI assureur, pas un low cost qui ne me couvre rien</t>
  </si>
  <si>
    <t>cyrille-b-111731</t>
  </si>
  <si>
    <t xml:space="preserve">Très déçu ,  j'ai vu mes cotisations augmenter sans cesse suite a des accidents NON RESPONSABLES... jusqu'a aujourd'hui ou vous me résiliez a cause d'un trop grand nombres d'accident NON RESPONSABLES...
Je n'ai eu qu'un seul accrochage responsabl  sur leparking de mon lieu de travail pendant toute la durée de mes contrats chez vous. 
J'ai subi ces accidents et je me retoruve aujourd'hui dans assurances! 
</t>
  </si>
  <si>
    <t>kokobob-90434</t>
  </si>
  <si>
    <t>Je cotise 1800€ par an. Une consultation cette année chez           l'ophtalmo facturée 69€,  remboursée 17,50€.. grrrr.... question envoyée sur leur site (" où trouver un ophtalmo qui accepté de nous recevoir pour 23€? ) suivie d' une répnse vague ( pratique du copier-coller)...    C' est triste !</t>
  </si>
  <si>
    <t>seee123-78815</t>
  </si>
  <si>
    <t xml:space="preserve">Ils ont jouet avec le mort de mon pere, pck on a avsi  
indemnité décès ACS mais il refuse de payer pck le cors a été transporté au bled, alors qu'on avais bien signé le contrat qui disais qu'on droit a 2 mille euros si y a un décès </t>
  </si>
  <si>
    <t>bonnet-f-122877</t>
  </si>
  <si>
    <t>le prix est raisonnable l'accès à la carte verte provisoire rapide et les procédures simplifiées pour finalisation .... ça change de la concurrence !!!</t>
  </si>
  <si>
    <t>benjii62100-86028</t>
  </si>
  <si>
    <t xml:space="preserve">Client depuis 2012 option optimale  donc la plus élevée 
Vandalisme  sur ma barrière en bois bien costaud on me dis que ça marche pas qu il faut le nom de la personne cela c est passé la nuit comment voulait vous le savoir non c est pas pris en charge alors que dans le contrat c est bien écrit vandalisme  et pas de petites étoiles </t>
  </si>
  <si>
    <t>jean-charles-f-111361</t>
  </si>
  <si>
    <t>Je suis satisfait des prix et du service.
Je suis satisfait des prix et du service.
Je suis satisfait des prix et du service.
Je suis satisfait des prix et du service.</t>
  </si>
  <si>
    <t>bryan-66244</t>
  </si>
  <si>
    <t>Très déçu de leur part</t>
  </si>
  <si>
    <t>migration2017-55115</t>
  </si>
  <si>
    <t>Bientôt 4 ans de permis. Une courte période de 4 mois sans sinistre chez votre concurrent Direct et resiliation suite vente voiture d'occasion. J'ai depuis le 30 mai signé chez vous en tous risques pour un véhicule neuf avec 4 ans de garanties et entretien. J'ai choisi mon père et mon frère en conucteurs secondaires (plus de 3 ans de permis).
Le 1er contrat vient d'être modifié par mail par l'Olivier suite à un bris de glace en 2016 (confirmé par mon père suite à la tentative d'intrusion sur son véhicule personnel réglé sans souci par son assurance et sans franchise). Le supplément demandé est de 120€99. J'ai demandé explication et la description de ce montant par mail ce jour ... on me donne 7 à 10 jours la réponse ! Nos 1ers contacts ne commence pas vraiment bien. Mon contrat si vous souhaitez me répondre est le 1080174768
Merci.</t>
  </si>
  <si>
    <t>arielou-80594</t>
  </si>
  <si>
    <t>Suite à un sinistre déclaré où une personne a percuté mon véhicule stationné et a pris la fuite, j'ai la chance d'avoir un témoin. l'olivier ne cesse de me donner des informations contradictoires. En effet, depuis 10 jours, aucune nouvelle. Je relance sans cesse. Aujourd'hui on me demande la déclaration du véhicule tiers! aberrant. Je ne peut pas remorquer mon véhicule dans un garage agréé car L'olivier refuse de me communiquer leurs coordonnées. Je tourne en rond et l'olivier n'a toujours pas contacté lassurance de la voiture qui a pris la fuite, sachant que le témoin a relevé la plaque d'immatriculation!
Aucune avancée, aucune démarche et moi je suis coincé sans véhicule</t>
  </si>
  <si>
    <t>jo-103677</t>
  </si>
  <si>
    <t>Au bout d'un an que notre maison a été DETRUITE  par des voyous et dans laquelle ils ont massacré des brebis Pacifica n'a encore pas réussi à faire avancer le dossier alors que la gendarmerie a trouvé les coupables aussitôt ils nous ont dit de prendre un avocat choisi par eux et nous ont fait faire un courrier pour partie civile ,  nous avons fait le nécessaire mais après ils ont changé d'avocat?????alors que des jeunes nous ont incendié un local, un mois après, avec la MAFF le remboursement était fait PACIFICA se moque de ses clients.</t>
  </si>
  <si>
    <t>On me prélève alors que mon assurance est résiliée et que j'ai eu une confirmation de résiliation! en plateau téléphonique, personne n'est foutu de m'expliquer le pourquoi du comment et surtout d'où sort la somme de 69 euros alors que jusqu'à présent on me prélevait 42 euros. Cette somme ne figure même pas sur l'échéancier
C'est très obscur. Ils m'ont déjà facturé un avenant qu'ils ont mis 09 mois à confirmer, une somme qui devait être lissée au niveau des mensualités mais qu'a priori leur personnel a oublié de confirmer. Près de 40 euros en plus (que j'ai dû payer pour résilier). Il faut bien suivre les dossiers sous peine de se retrouver avec de très mauvaises surprises. Je passe sous silence l'augmentation de près de 300 euros alors que 0 sinistre. C'est clairement de l'abus...</t>
  </si>
  <si>
    <t>abdeldjalil-m-128141</t>
  </si>
  <si>
    <t>Pour le moment, avec un jeune permis je suis satisfait. Merci d’avoir pris le temps de répondre à nos différentes questions. A part qu’une personne devait nous rappeler…</t>
  </si>
  <si>
    <t>dada44-116605</t>
  </si>
  <si>
    <t>Je déclare un dégâts des eaux le mois de mars et toujours pas de remboursement du matériel endommagé, et toujours pas de réparation des mur qui on pris l'eau. nous somme le 10 juin, assurance que je ne conseil absolument pas.</t>
  </si>
  <si>
    <t>isabelle963-85823</t>
  </si>
  <si>
    <t>depuis le 27.11.2019  j'attends desesperement des remboursement de frais dentaires et depuis on me balade de services en services</t>
  </si>
  <si>
    <t>paris-133896</t>
  </si>
  <si>
    <t>Mariama, s'est très bien occupé de moi. Je suis chez Santiane depuis 6 années, rien à dire. c'est parfait. La prestation est complètement transparente, c'est AXA Santé qui m'assure et je suis très satisfait.</t>
  </si>
  <si>
    <t>martial-b-123558</t>
  </si>
  <si>
    <t>Je suis satisfait de l'assurance AMV car il est facile et rapide de changer de véhicule. Les tarifs sont clairs et plutôt bien placés par rapport à la concurrence.</t>
  </si>
  <si>
    <t>lutece-88166</t>
  </si>
  <si>
    <t>A fuir. Degats eau oct19, de la responsabilite copro infiltrations eau par le toit et je suis au dernier etage.. .envoi devis nov a expert mandate SARETEC Nul. impossible de joindre par tel!</t>
  </si>
  <si>
    <t>evan-l-132015</t>
  </si>
  <si>
    <t>Je suis satisfait par la simplicité de souscription et par les prix proposés.
J'espère que les services seront plus efficaces que mon ancien assureur.</t>
  </si>
  <si>
    <t>philippe-t-132339</t>
  </si>
  <si>
    <t>Rapide et pratique même si les prix ne sont pas si bas que mis en avant sur vos publicités, j.ai trouvé des offres plus intéressantes avec des compagnies concurrentes</t>
  </si>
  <si>
    <t>phil-102929</t>
  </si>
  <si>
    <t>Superbe assurance prix très intéressant avec un personnel gentils compréhensif et rapide. Merci pour vos services. Je ne suis pas du genre à faire des éloges surtout pour les assurances, mais la je tiens à le faire avec un dossier difficile comme le miens, ils ont été arrangeant et m'ont enlever une épine du pied. Continuer comme cela bravo.</t>
  </si>
  <si>
    <t>zakari-62141</t>
  </si>
  <si>
    <t>Vous pouvez les appeler pour une question sur un Evènement qui peut être fatal.Et ben, vous pouvez attendre! Votre argent, oui, ils encaissent.Très .En retour,vous aurez un service..Un jour..Patienter svp. Quelle belle surprise on a eu après le dramatique accident qui aurait pu nous être fatale! Je vais poursuivre cet assureur au pénal.</t>
  </si>
  <si>
    <t>leo-63540</t>
  </si>
  <si>
    <t>ma mère âgée de 88 ans paie depuis 8 ans une cotisation erronée , le bonus s'est "évaporé" malgré tous les documents le prouvant ;*, la macif rechigne a rembourser.
depuis 2 mois , je me bats pour un remboursement
sans succés.
il faut de la perseverance , mais au vu des commentaires , tous negatifs , je ne suis pas la seule.
si vous avez des personnes agées à la macif , surveillez les contrats.. l'abus de faiblesse est manifeste. plainte au procureur</t>
  </si>
  <si>
    <t>sow-64547</t>
  </si>
  <si>
    <t>1 étoile parce qu'il faut en mettre une ! La pire assurance je veut payer mes quittance ils me le refusent et me résilie normal ! Et je dois quand même leur payer la totalite c'est des fous !!!</t>
  </si>
  <si>
    <t>rodey-100497</t>
  </si>
  <si>
    <t>Conseiller à l écoute parfait trouve une solution aux problèmes et tout est expliquer comme il faut merci a eux et leur équipe /mmmmeeeeeerrrrrccccciiiiii</t>
  </si>
  <si>
    <t>arkt-98919</t>
  </si>
  <si>
    <t>Bonjour,
je viens de résilier l'ensemble de mes contrats à la Maïf (habitation, auto).
En 40 ans j'ai déclaré 2 sinistres (toiture et dernièrement fissure sur mon mur de clôture suite à l'affaissement de la chaussée).
Aucun des sinistres n'a été pris en charge alors que d'évidence la chaussée est affaissée.
Les experts s'arrangent entre eux pour dédouaner leur donneur d'ordre respectif et laisse la charge à l'assuré.
Lamentable !
J'ai donc été voir ailleurs et à ma grande surprise je vais payer 2 à 3 fois moins cher qu'à la Maïf.
Toutefois je ne me fais pas d'illusion pour les sinistres futurs avec mes nouvelles assurances, mais quitte à avoir une assurance qui ne sert à rien, autant payer le moins possible</t>
  </si>
  <si>
    <t>annicet-m-113928</t>
  </si>
  <si>
    <t xml:space="preserve">Je Suis satisfait du service...
les prix me conviennent....
Simple et pratique ...Je vais en parler à mon entourage et j'espère avoir un offre plus compétitif... </t>
  </si>
  <si>
    <t>si-ahmed-c-117681</t>
  </si>
  <si>
    <t>Très satisfaisait des services proposés, et la simplicité de la plate-forme. Le prix défit toute concurrence et les formules sont adaptées à chaque besoin.</t>
  </si>
  <si>
    <t>bilou-69828</t>
  </si>
  <si>
    <t>bonjour aux internautes , mon problème depuis 2004 j'ai prescris une assurance de vie chez sogecap pour mon ex-femme jusqu'à 2010 . Sogecap m'ont suspendu suite à une cotisation . Depuis ce jour , je ne suis pas inscris . Je voulais savoir est-ce qu'il y a une personne qui peut m'aider pour récupérer ma cotisation de 6 années ? . Merci d'avance à tous</t>
  </si>
  <si>
    <t xml:space="preserve">Aujourd’hui, j'ai appelé au service client pour me renseigner pourquoi j'étais prélevé le 05 de juillet, vu que le 23/04 j'avais pris le contrat chez direct assurance et j'avais payé 3 mois anticipé au moment de la création du contrat avec un début le 1 mai. Donc j'avais paye mai, juin et juillet.
Le interlocuteur était très très désagréable, impoli, j'ai posé plusieurs question vu que ce n'était pas clair son explication et dans le moment que j'ai pris le contrat, personne m'a expliqué pourquoi je serai prélevé le mois de juillet si j'avais payé en anticipé. 
Le monsieur a même osé à me demander si on était d'accord qu'un an avait 12 mois. A ce point désagréable, évidement je lui dit que c'est pas nécessaire d'être comme ça désagréable si j'ai des question c'est normal qu'il me réponds, il m'a reposé la question si je comprends qu'on an a bien 12mois et une fois en plus je répète qu'il ne faut pas être désagréable et pour finir il m'a raccroché au nez. 
Bravo pour votre service monsieur, si on ne sait pas servir au client, sûrement il devrait pas avoir un emploi en service client. 
</t>
  </si>
  <si>
    <t>richards-59297</t>
  </si>
  <si>
    <t>Votre mail automatic "Une réponse personnalisée vous sera apportée dans les meilleurs délais." Ns avons adressé le 2/12/2017 un 1er mail de réclamation après un entretien avec votre militant (basé sur Mulhouse). La réponse dite "personnalisée" depuis (3mail entre-temps) ne nous est jamais parvenue. Étonnement!
Le sujet principal porté sur la tarification qui d'une année  sur l'autre à augmenté de 35 % suivant un principe bien connu "la double peine"  malus passé à 0,62% et augmentation tarifaire injustifiée. Tout ceci dans une opacité la plus totale. Aboutissant à ce qu'un nouvel adhérent base 0,62 paye une cotis inférieure. Pourtant, mon épouse cotise depuis 1972
 Je tente de passer par ce canal pour obtenir un minimum d'explications qui nous permettrait de dire que la MAiF ne méprise pas ses adhérents
Seul l'avenir le dira</t>
  </si>
  <si>
    <t>eldorado-68108</t>
  </si>
  <si>
    <t xml:space="preserve">Mieux vaut être bon conducteur, sans histoires.
les meilleurs tarifs avec de bonnes garanties.
</t>
  </si>
  <si>
    <t>fmo-23887</t>
  </si>
  <si>
    <t xml:space="preserve">Gestion sinistre MACIF: honteux!!!
Cela fait fait plus de 30 ans que je suis à la MACIF, assuré tout risque, et pour la 1ère fois j'ai eu un sinistre automobile non responsable le 18/11/2017.
Comme leur garage agréé ne pouvait pas réparer ma voiture (3300 € de réparation) avant mi-janvier, je l'ai mise chez mon garagiste habituel, qui me l'a rendue tout début décembre: aujourd'hui, 5 semaines plus tard, je ne suis toujours pas remboursé!
J'ai appelé une dizaine de fois, je suis tombé à chaque fois sur un conseiller différent, mais qui tient toujours le même discours et qui vous mène en bateau: "on vous fait le virement aujourd'hui ou demain ..."
Et cela fait un mois que ça dure! J'ai demandé un relevé d'information et je vais quitter cette compagnie, qui se dit mutuelle !!!
</t>
  </si>
  <si>
    <t>a6a-62910</t>
  </si>
  <si>
    <t>Attention au résiliation !</t>
  </si>
  <si>
    <t>tim-103566</t>
  </si>
  <si>
    <t>Ne souscrivez surtout pas!!! Je suis dans la même situation que la plupart des autres commentaires, tout va bien tant que les frais ne sont pas trop élevés. En effet, mon chat a dû se faire opérer d'un polype dans l'oreille. La facture était élevée Ducoup ils n'ont pas remboursé. Ils inventent des choses, ils sont au dessus de ce que peuvent dire les vétérinaires, et même après avoir prouvé qu'ils avaient tors (scanner et IRM à l'appui) ils ne font pas le remboursement. De ce fait je veux résilier et surprise!! je dois attendre 1 an car le contrat est reparti pour un an. Je déconseille fortement mais malheureusement les gens qui souscrivent ne lisent souvent malheureusement pas les commentaires.</t>
  </si>
  <si>
    <t>lucas-pierre-98571</t>
  </si>
  <si>
    <t>je suis tout le temps bien accueilli par le service client et mon conseillé attitré ,
rapide au niveau des remboursement , et la carte tiers payant est toujours accepté par les différent professionnel santé , choses qui était pas le cas avec mon ancienne mutuelle .
j’espère juste que vous allez garder cette qualité de service à l'avenir .</t>
  </si>
  <si>
    <t>jacky-55097</t>
  </si>
  <si>
    <t>Néoliane En fait leur procédé est trèss douteux car ils refusent de nous adresser les conditions générales et particulières avant la signature électronique du contrat en prétextant que nous avons un délai de rétractation de 14 jours, donc ils 'envoient pas les conditions avant les 14 jours, et comme ils prétendent avoir eu notre accord de façon électronique, ils disent qu'on ne peut pas résilier.</t>
  </si>
  <si>
    <t>zarakai-57372</t>
  </si>
  <si>
    <t>Après un sinistre fin juin, un délais très long pour l'expertise, puis, enfin, un chèque pour ma voiture épave est envoyé, sauf qu'il n'arrive jamais à destination. On m'envoie une lettre de désistement afin de faire opposition au chèque. Encore 3 semaines d'attente, nous sommes mi-septembre et on me dit qu'il faut refaire la lettre de désistement car le chèque n'a pas été fait à mon nom mais à celui de mon père qui n'apparait plus sur la carte grise. Soit un délais supplémentaire de 10 jours et une réelle interrogation sur l'envoi du premier chèque. Une très mauvaise expérience, on ne me reprendra pas a souscrire chez eux qui sont par ailleurs plus chers que beaucoup de leurs concurrents.</t>
  </si>
  <si>
    <t>ricounet63-80938</t>
  </si>
  <si>
    <t>J'avais laissé ma voiture en révision dans un garage Renault qui avait souscrit son assurance chez AXA
Le garage a été cambriolé et ma voiture dérobée puis brulée.
Dialogue de sourd avec cette assurance pour être rembourse, j'ai pris contact avec l'agence d'Issoire dans le 63. 
J'ai été particulièrement mal reçu par la conseillere d'AXA , cette dernière m'a dit de prendre contact avec mon assurance personnelle pour connaitre l'avancement de mon dossier , c'est ce que j'ai fait mais apparemment AXA ne donne aucune info a mon assurance.
En résumé je déconseille fortement de souscrire après de cette assurance qui est très performante pour encaisser les cotisations et font durer le plaisir pour rembourser en cas de sinistre.
Avec l'agence d'Issoire , ai je a faire a de l'incompétence ou de la volonté a ne pas payer ? 
Une chose est sure , c'est que ces gens ont une haute estime de leur personne  , au point de raccrocher au nez quand on ils sont en difficultés.
AXA , assurance a fuir . 1 mois et demi après un sinistre , aucune nouvelle de leur part</t>
  </si>
  <si>
    <t>durant-de-saint-andre-g-115514</t>
  </si>
  <si>
    <t xml:space="preserve">Simplicité de souscription et de signature en espérant que la qualité de service soit aussi simple en cas de sinistre même si j'espère ne pas en avoir
</t>
  </si>
  <si>
    <t>candy-96662</t>
  </si>
  <si>
    <t>Assurée chez Cegema depus 2019, en 2020 la cotisation a augmenté de 12 %, à cause du zéro reste à charge. Finalement on paye à la mutuelle au lieu de payer au dentiste ou à l'opticien !
Nombreux problèmes de gestion, injoignable au téléphone, je ne sais pas si je poursuivre avec cette mutuelle, qui est plutôt chère</t>
  </si>
  <si>
    <t>rosy-70305</t>
  </si>
  <si>
    <t>Très déçue... Assurée à la MAIF pour mon véhicule depuis 30ans, je souhaite être désormais assurée au km puisque je suis retraitée et que je roule peu. Après plusieurs mails, restés sans réponse, j'ai contacté téléphoniquement (attente de 10mn) un conseiller qui m'a envoyé sur le site" Altima par MAIF" (10mn d'attente supplémentaires) où il m'a été expliqué que c'était à moi de faire le devis et la souscription et qu'il était indispensable d'avoir un smartphone  pour bénéficier de cette assurance.
Je pense donc que la MAIF n'a pas besoin de clients. Très décevant pour une entreprise qui prône le partage. Je pense donc changer d'assureur.</t>
  </si>
  <si>
    <t>elsaschlgl-61777</t>
  </si>
  <si>
    <t>Très déçue de la prestation, pas de soutien sauf quand il faut payer !
Me propose d'avancer la franchise (de 400€) sur un dossier pour quelques mois car le conducteur en faute a refuser de signer.
L'agence trompe dans le traitement du dossier, je ne reverrais certainement jamais ma franchise...
Me propose enfin de montrer de 60€ par mois mon contrat le temps que le dossier sois traité. Une belle blague !!! 
AXA est une mauvaise assurance qui ne soutien pas ses assurés
J'espère trouver rapidement une nouvelle assurance et n'y retournerais plus.</t>
  </si>
  <si>
    <t>landas-j-117188</t>
  </si>
  <si>
    <t xml:space="preserve">tres satisfait
bon prix, prix compétitif surtout pour les jeunes chauffeurs
conseillère tres gentille
de tres bons conseils
tres bonne écoute
disponible
</t>
  </si>
  <si>
    <t>betina-138921</t>
  </si>
  <si>
    <t xml:space="preserve">J'étais chez eurofil depuis plus de 5 ans. 
Cette année ils ont décidé de résilier le contrat sans aucune raison. Ils m'ont indiqué dans le courrier suite au changement de notre politique d'assurance. 
J'ai toujours payé mes échéances en temps et en heure. J'ai eu un bris de glace cette année et un vol en 2019. C'est tout et voilà qu'ils me résilient. Ce qui rend compliqué de trouver une assurance qui nous accepte quand on est résilié par une assurance surtout qu'il n'y a pas de raison valable à cela. 
</t>
  </si>
  <si>
    <t>amandine-f34-60792</t>
  </si>
  <si>
    <t>Je suis à la MAIF pour l'habitation depuis juin. J'ai malheureusement subi deux cambriolage d'affilé (d'abord le vélo, puis l'appart). Etant sur un contrat jeune, le vélo n'a pas été couvert. J'ai énormément perdu cette semaine là, mais j'ai été globalement bien dédommagée. Le conseiller MAIF a été à mon écoute, m'a réconfortée et accompagnée.
Le cabinet d'expert pour chiffrer ma perte a été mandaté rapidement, et j'ai eu un remboursement dans le mois.
Le mois suivant, j'ai eu un accident de vélo avec une voiture responsable et un constat établi, la conseillère de la maif s'est occupée de tout avec l'assurance adverse. Encore une fois, bien suivie.
J'eu ensuite le malheur d'avoir mon téléphone endommagé, la MAIF a couvert le dégât rapidement.
Honnêtement, je n'ai pas à me plaindre, et j'ai une bonne expérience globalement avec eux.
Je les recommande même !</t>
  </si>
  <si>
    <t>go-97797</t>
  </si>
  <si>
    <t xml:space="preserve">Je demandais un avis sur une assurance et un conseil. 
On m'a raccroché deux fois au nez en me disant que ça ne les intéressait pas, que je dois voir avec un autre assureur. </t>
  </si>
  <si>
    <t>ponchatman44-54617</t>
  </si>
  <si>
    <t>Catastrophique, assurément tout sauf humain le suivi du dossier est calamiteux</t>
  </si>
  <si>
    <t>finistere-29-125504</t>
  </si>
  <si>
    <t>Cliente d'Harmonie mutuelle depuis plus de 20 ans, je suis très satisfaite de cette mutuelle. remboursement rapide, réactivité lors des contacts, proximité des agences. Je suis très surprise de tous ces avis négatifs.</t>
  </si>
  <si>
    <t>madani-m-115480</t>
  </si>
  <si>
    <t>Je découvre cette assurance que je ne connaissais pas donc j’espère ne pas avoir de mauvaise surprise. En t’oit cas, les conseillers sont très accueillants et professionnels.</t>
  </si>
  <si>
    <t>joelle-g-106854</t>
  </si>
  <si>
    <t>Je suis satisfaite de vod services  et personnel agréable. Le seul problème c est pour signer vous savez quand les gens n ont pas internet c est compliquer vous devriez l envoyer par courrier</t>
  </si>
  <si>
    <t>gregory-b-131859</t>
  </si>
  <si>
    <t>Lors de mon appel téléphonique, pour faire des modifications sur mon contrat initial et mon nouveau contrat ce n'était pas si simple. Dommage de ne pas avoir un bonus quand on a plusieurs contrats chez Direct Assurance (voiture, logement). Le site est bien faire pour faire soit même son devis.</t>
  </si>
  <si>
    <t>ghislain--y-112367</t>
  </si>
  <si>
    <t>Les prix me conviennent pour l'instant quoique l'évolution à la baisse au cours des années, sans sinistre, reste dubitative et sujette à questionnement. Peut être que Direct s'aligne aux autre assureurs en restant sur la fourchette basse.</t>
  </si>
  <si>
    <t>lena-h-115610</t>
  </si>
  <si>
    <t xml:space="preserve">Prix plutôt convenables surtout si la conduite suit ! Je reviendrai vers vous pour donner mon avis après avoir testé le boitier 
Le conseiller que j'ai eu au téléphone était super et très sympathique  </t>
  </si>
  <si>
    <t>Je suis satisfait du service de Ma conseillère Zen up. Je serai totalement satisfait si mon dossier est accepté par l'organisme préteur, c'est à dire la caisse d'épargne</t>
  </si>
  <si>
    <t>13 décembre 2019 suite à une expérience en décembre 2019</t>
  </si>
  <si>
    <t>jp57-81845</t>
  </si>
  <si>
    <t xml:space="preserve">
Madame, Monsieur,
Après étude de vos documents*, nous constatons que certaines informations diffèrent des déclarations faites à la souscription de votre contrat.
Voici ce que nous avons modifié :
L'obtention déclarée du permis de conduire du conducteur secondaire était en 01/1998, après vérification, la date réelle est en 05/1996
Cette opération entraîne des frais d'avenant d'une valeur de 15 euros, qui seront facturés sur le compte bancaire pour lequel vous nous avez donné autorisation de prélever.
Le décalage entre les informations transmises et celles déclarées à la souscription étant important, la mise en conformité de votre contrat entraîne une augmentation de votre prime de 49.5 euros (comprenant les frais d'avenant). Cette somme fera l'objet d'un prélèvement sur votre compte bancaire.
sans commentaires, ha si peut etre que la personne qui a fait mon contrat m as dit qu une date aproximative suffirait.
</t>
  </si>
  <si>
    <t>sand-70422</t>
  </si>
  <si>
    <t>Je suis très satisfaite de cette assurance, j'y suis affiliée depuis 3 ans. J'ai eu des sinistres et tout à été très simple! L'accueil est parfait: dynamique, souriant et très professionnel. De plus le rapport qualité prix est imbattable! Je recommande vivement cette assurance!</t>
  </si>
  <si>
    <t>theomaelys-64569</t>
  </si>
  <si>
    <t>bien expliquer tres sympa et bcp de choix</t>
  </si>
  <si>
    <t>aurelien-v-112583</t>
  </si>
  <si>
    <t>Pire service d'assurance.. Client depuis 10 ans et je subit un tarif exécrable. Un nouveau client avec les mêmes options et malus paie 600€ de moins. Je suis en recherche active pour quitter cette "assurance" qui ne sait récompenser les clients fidèles.</t>
  </si>
  <si>
    <t>jessica-f-126370</t>
  </si>
  <si>
    <t>Je suis satisfaite du service, le prix me convient, le site est efficace et rapide et très facile à utiliser, et super rapide merci à vous et bonne journée</t>
  </si>
  <si>
    <t>pae-56281</t>
  </si>
  <si>
    <t xml:space="preserve">Je suis client depuis plus de 25 ans à MACIF Provence avec 6 contrats d'assurance (bateau -autos -maison ..) et suis très satisfait par les différentes interventions et remboursements de la MACIF suite à divers sinistres.
En particulier ma maison a été sinistrée par la sécheresse   en 2010 et les travaux de réparation très très importants et pris totalement en charge par la MACIF ( à noter que mes 2 voisins qui ont subi les mêmes problèmes avec d'autres assureurs et d'autres experts ne sont toujours pas sortie d'affaire 6 ans après).
Je ne peux que rester fidèle à la MACIF après un sinistre de cette envergure.     </t>
  </si>
  <si>
    <t>wascheul-m-107974</t>
  </si>
  <si>
    <t xml:space="preserve">Prix correct
Mais application pour sinistre très mauvaise :
Sinistre déclaré le 2 février 
Achevé le 25 mars 
Très mauvaise communication avec les conseillers </t>
  </si>
  <si>
    <t>algoet-s-138315</t>
  </si>
  <si>
    <t>Très contente  de l ensemble de vos prestations par les compétences explications  leurs patience le rapport qualité  prix rien a dire cliente chez vous depuis 6 ans</t>
  </si>
  <si>
    <t>chrout-100622</t>
  </si>
  <si>
    <t>Pharmacie en ligne
Je viens de découvrir un truc 
Vous pouvez acheter sur feelvie.pharmacalais.fr vos médocs et parapharmacie en ligne si et seulement si vous êtes adhérent à certaines mutuelles dont la Mgen et en plus c'est pas excessif</t>
  </si>
  <si>
    <t>bendsns-125463</t>
  </si>
  <si>
    <t>je ne donnerai meme pa une étoile mais je peux pas faire autrement . personne au téléphone aucune réponses au mails. erreur dans les adresse pour envoyer les cheque de prévoyance . aucun paiement depuis janvier . une honte a ne surtout pas souscrire</t>
  </si>
  <si>
    <t>brendan56-79666</t>
  </si>
  <si>
    <t xml:space="preserve">Trop cher, 2 mois pour un remboursement. Aucun avantage fidèlité. Je déconseille fortement.
J'ai changé d'assurance en remplissant tout les termes, les dates ont été respectées. J'ai reçu un courrier de leur part comme quoi tout est en règle. Malgré tout cela, je suis encore prélevé un mois après.
Le pire c'est que ma banque est au crédit agricole. 
Et on me prévient que mon remboursement peut prendre au minimum un mois. 
</t>
  </si>
  <si>
    <t>vicente-t-105300</t>
  </si>
  <si>
    <t xml:space="preserve">Bonjour,
Malgré le covid-19 et l'utilisation réduite de la voiture en 2020 et 2021, vous trouvez le moyen d'augmenter le tarif de 90€. Je suis trés déçu!
</t>
  </si>
  <si>
    <t>vatamanescu-l-127925</t>
  </si>
  <si>
    <t>Je suis satisfait de votre service  et une bonne  echipe merci pour votre conseil et votre echipe  vous est magnifique  et tre facile a faire sur vôtre site</t>
  </si>
  <si>
    <t>excoffier-c-135319</t>
  </si>
  <si>
    <t>A ce jour je suis satisfaite du service en ce qui concerne la constitution de mon contrat.
J'attends de voir le service en cas de besoin et les possibilités de joindre facilement un conseiller.</t>
  </si>
  <si>
    <t>rene-p-121871</t>
  </si>
  <si>
    <t xml:space="preserve">je suis satisfais de mon assurance. je suis assuré a la GMF depuis 1986 sans incident avec un bonus de 50%. Les tarifs sont corrects;
je n'ai rien d'autre a ajouter.
</t>
  </si>
  <si>
    <t>bouhey-c-115833</t>
  </si>
  <si>
    <t>Simple et efficace, L’olivier assurance est une bonne assurances  pour débuter , le dépannage est rapide et simple d’utilisation, et le personnelle très compétant</t>
  </si>
  <si>
    <t>azeddine-l-134445</t>
  </si>
  <si>
    <t xml:space="preserve">Je suis un client fidèle et j’ai déjà deux contrat chez direct assurance et là c’est ma deuxième voiture soit trois contrat (2400€/an) et je n’ai eu aucun juste commercial pour m’encourager à rester chez vous.
J’espère mes commentaires seront prises en compte </t>
  </si>
  <si>
    <t>thierry-z-129324</t>
  </si>
  <si>
    <t>Simple et pratique, j'espère que la reste de la procédure sera identique et notament pour la résilliation de mon assurance précédente. Le tarif proposé semble corect.</t>
  </si>
  <si>
    <t>karim-b-108546</t>
  </si>
  <si>
    <t>Je suis satisfait du service de votre assurance et de vos prix et assez rapide je vous remercie je attend la validation de l assurance et de avoir le contrat</t>
  </si>
  <si>
    <t>joel-m-116554</t>
  </si>
  <si>
    <t>Trop cher dans les DOMs
Nous ne pouvons pas bénéficier de tous les avantages offerts aux sociétaires vivant en France.
Certaines prestations sont inaccessibles aussi</t>
  </si>
  <si>
    <t>alex51-79545</t>
  </si>
  <si>
    <t>J'avais une question concernant la télétransmission ,j'ai eu Caroline au téléphone et elle a su répondre à mes questions et mes attentes très rapidement.Je suis très satisfaite</t>
  </si>
  <si>
    <t>seraphinelita-51378</t>
  </si>
  <si>
    <t>Après 34 ans à la MAAF, virée pour sinistralité: un cambriolage et une cheminée abimée par un feu!!! MAiS je reçois leurs voeux 2017 et de la pub parce qu'ils sont proches de moi pour m'aider à résoudre mes problèmes. Le pire est que toutes les mutuelles sont solidaires!!!</t>
  </si>
  <si>
    <t>let-54179</t>
  </si>
  <si>
    <t>zéro blabla zéro tracas :)</t>
  </si>
  <si>
    <t>karim-y-114814</t>
  </si>
  <si>
    <t>J'aime bien le site internet et le suivi client, néanmoins je trouve les tarifs AUTO un poil trop chers. C'est pour cela que je fais les démarches nécessaires pour trouver un tarifs plus adapté à mes moyens.</t>
  </si>
  <si>
    <t>troux-c-126163</t>
  </si>
  <si>
    <t>très bon assureur, plateforme accessible, prix bas, que demander de + ? Documents envoyés instantanément. Je suis ravie d'avoir assuré mon véhicule chez vous.</t>
  </si>
  <si>
    <t>jessica-87169</t>
  </si>
  <si>
    <t>je suis tres contente de cette mutuelle niveau garantie niveau rembourssement je suis satisfaite du service client ils repondent generalement assez vite</t>
  </si>
  <si>
    <t>cloclow-63335</t>
  </si>
  <si>
    <t>Étant a cette mutuelle depuis 2013 j en suis très satisfaite</t>
  </si>
  <si>
    <t>mnm-72444</t>
  </si>
  <si>
    <t>Déçu de mon assurance chez eux, mauvaises explications sur les contrats et sur les moments à résilier les contrats</t>
  </si>
  <si>
    <t>greg17-87084</t>
  </si>
  <si>
    <t xml:space="preserve">Un véhicule d'entreprise accidenté et assurer TOUT RISQUE, l'expert est contre les dits de l'entreprise, apres multiple échange téléphonique ils me disent : faite venir VOTRE expert et si il dit comme vous on en feras intervenir un autre ( donc les délais s'etale sur plusieurs mois et des centaines d'euro) J'ai besoin de  mon Véhicule et j'ai moins d'argent que ce gros groupe   ... bref je veut partir de la macif  je demande un relevé d'info et la je me rend compte que cet accident est déclarer 100% en tord et il m'ont infligé du malus  J'appel mon conseiller  pour me plaindre 
C'EST PAS MON PROBLEME  C'EST PAS MA FAUTE J'AI PAS LE TEMPS DE GERRE CA
</t>
  </si>
  <si>
    <t>kevin-l-114950</t>
  </si>
  <si>
    <t>Prix très correcte je trouve cette assurance génial  j'ai pas trouver moin cher ailleurs un ami me l'a conseiller je regrette pas du tout bien au contraire</t>
  </si>
  <si>
    <t>hanaed--96718</t>
  </si>
  <si>
    <t>Je suis plus que satisfaite de cette mutuelle. Les conseillers son toujours aimable et à l’écoute. Ils répondent très vite et les informations sont traitées rapidement.</t>
  </si>
  <si>
    <t>c2d-77905</t>
  </si>
  <si>
    <t>Pour ma part, je suis satisfait. Je traite directement avec mon agence locale (que ce soit par téléphone ou email), le personnel est sympa, arrangeant et compétent. J'ai un un sinistre sur du corporel, tout a bien été géré. Je pense qu'il est préférable de traiter avec une agence locale plutôt que d'appeler les conseillers au siège où la relation est impersonnelle et où on discute avec des conseillers qui ne font que du phoning toute la journée. Ils semblent lassés et offrent au final un service moindre</t>
  </si>
  <si>
    <t>batman-40738</t>
  </si>
  <si>
    <t>Des clauses étranges .  Par exemple , je prête ma maison à un de mes oncles pour qu'il puisse regarder la TV sur grand écran , nous étions attendus pour une soirée et avons du nous absenter , il a remarqué une trace sur l'écran et à tenté de l'enlever avec une éponge magique , résultat catastrophique . Pacifica ne prend pas en charge le transfert de responsabilité , ou quelque chose dans le genre . Nous aurions été là, pas de soucis , allez comprendre . Bien lire entre les lignes ...  Je suis client CRCA depuis 1988 et resterai à la GMF pour les assurances et eux n'ont pas cette clause loufoque .</t>
  </si>
  <si>
    <t>lucas-m-125304</t>
  </si>
  <si>
    <t xml:space="preserve">Le service est de qualité avec un site bien maintenu et très clair. Cependant, pour un jeune ayant peu d'expérience en voiture et en moto, les mensualités sont assez élevées.
 </t>
  </si>
  <si>
    <t>panazolais--102537</t>
  </si>
  <si>
    <t>Facilité pour contracter via internet, prix très concurrentiel. Suivie rapide. Documents envoyés dans les jours qui suivent, recommande pour voiture ou moto.</t>
  </si>
  <si>
    <t>marc-r-123755</t>
  </si>
  <si>
    <t>Je suis satisfait du service: j'ai eu à contacter la GMF récemment pour un sinistre et l'affaire a été traitée rapidement par mon interlocutrice au téléphone.</t>
  </si>
  <si>
    <t>mat-94796</t>
  </si>
  <si>
    <t>Bonjour 
Je suis en arrêt depuis plus de trois mois et toujours pas de nouvelles d'Allianz. 
La pire assurance sur le marché. Je résilierai tous mes contrats (habitat, les véhicules, les mutuelles pour les salariés, les contrats multirisques pour les entreprises ....)</t>
  </si>
  <si>
    <t>abdel-111209</t>
  </si>
  <si>
    <t>Suite à un dégât des eaux j’attends depuis plus de 3 mois. 
Et à chaque fois il fallait appeler pour faire avancer le dossier et depuis le 26/12/2020 j’attends que la matmut me rembourse. Et toujours rien.
Aucun sérieux dans le traitement des dossiers a fuir</t>
  </si>
  <si>
    <t>thierry-s-132039</t>
  </si>
  <si>
    <t>Très satisfait, c'est le troisième véhicule assuré chez April moto
Tarifs très compétitifs, rapidité des démarches en ligne. Site facile d'utilisation.</t>
  </si>
  <si>
    <t>txingi-137669</t>
  </si>
  <si>
    <t xml:space="preserve"> Ayant des difficultés pour transmettre un document pour un remboursement, j'ai demandé une assistance téléphonique. Votre conseillère Madame Widad a été très disponible, patiente avec une personne âgée comme moi et extrêmement efficace et sympathique.
Si jamais j'avais besoin d'autres renseignements j'aimerais l'avoir au bout du fil encore une fois ...</t>
  </si>
  <si>
    <t>edouard-s-106206</t>
  </si>
  <si>
    <t>Je suis satisfait du niveau d’assurance garantit ainsi que du prix. J'attends de direct assurance de la réactivité et un bon niveau de support en cas de besoin.</t>
  </si>
  <si>
    <t>ben-69783</t>
  </si>
  <si>
    <t>Aucun remboursement depuis octobre 2017. Aprés nous avoir demandé une attestation de droits, il faut que j'envoies tous les décomptes de la S</t>
  </si>
  <si>
    <t>pmkuma-91489</t>
  </si>
  <si>
    <t>Je suis satisfait du service de devis, simple et efficace! Les prix semble compétitif à vérifier après d’autre devis. Assurance dans l’ensemble attrayante.</t>
  </si>
  <si>
    <t>rochon-97382</t>
  </si>
  <si>
    <t>Dans mon contrat d assurance auto il est convenu un prêt de véhicule de 30 jours hors durant les 15 jours de réparation de notre auto pas de voiture de prêt nous demandons une remise commerciale sur la franc ho de et on nous dis non Niet car vous êtes responsable honte à vous</t>
  </si>
  <si>
    <t>k-roline-61713</t>
  </si>
  <si>
    <t>Méthode de rabattage mensongère. Attention aux fausses informations sur les remboursements</t>
  </si>
  <si>
    <t>soukaina-e-125929</t>
  </si>
  <si>
    <t xml:space="preserve">Je suis totalement satisfaite du service ainsi que du prix.
SERVICE simple rapide et efficace.
Questionnaire un peu long tout de même. 
Je suis prête à recommander mon entourage pour direct assurance. </t>
  </si>
  <si>
    <t>nicole-b-126224</t>
  </si>
  <si>
    <t>L'accueil téléphonique est satisfaisant, dommage que l'on ne puisse pas tout régler par mail, qu'il faille passer par le téléphone essentiellement pour le paiement.</t>
  </si>
  <si>
    <t>manuel-a-127050</t>
  </si>
  <si>
    <t>Les prix me conviennent et la souscription au contrat pour ma voiture est très rapide, maintenant 0 voir le suivi et le service sur le long terme.....</t>
  </si>
  <si>
    <t>bruno-h-105279</t>
  </si>
  <si>
    <t xml:space="preserve">Facile d'accès, nouveau sur le site et  comme client ;
Je ne peux pas me prononcer cela ne serait pas correcte.
On verra dans quelque mois , j'espère ne pas mettre trompé. </t>
  </si>
  <si>
    <t>yassine-k-112498</t>
  </si>
  <si>
    <t>Je  ne suis absolument pas satisfait du service de direct assurance. aucun de vos collaborateurs n'est compétent ni professionnelle. j'attends d'être rappelé depuis 1 semaine par un responsable.</t>
  </si>
  <si>
    <t>william-f-115020</t>
  </si>
  <si>
    <t>1°) J'attends toujours les 40 euros "promis" pour mon parrainage  2°) j'ai résilié mon contrat Mercedes pour augmentation abusive de son tarif sans raison... et j'en ferai autant pour ce qui concerne l'Audi</t>
  </si>
  <si>
    <t>mmenault-107996</t>
  </si>
  <si>
    <t>Assurance peu cher, service client compétent et efficace. Site internet ergonomique et pratique quant à l'envoi de documents. La signature du contrat et la réception de la carte verte est très rapide et efficace</t>
  </si>
  <si>
    <t>marco-117354</t>
  </si>
  <si>
    <t>LE 17.06.2021
Bien content pour le moment d'avoir pris cette Mutuel, le personnel est agréable avec un bon sens relationnel et professionnel. Mon intervention de ce jour avec NISRINE à été concluant.</t>
  </si>
  <si>
    <t>dorey-s-130309</t>
  </si>
  <si>
    <t>Excellent contact et proposition de service La conseillère est très professionnelle et a répondu à l'ensemble de mes questions. L'offre est performante en comparaison d'autres acteurs. Service efficace et diligent.</t>
  </si>
  <si>
    <t>arnaud-c-139547</t>
  </si>
  <si>
    <t>Accueil téléphonique sympathique avec un conseiller (Hamza) agréable et compréhensif. 
Les prix de basent sont assez corrects mais le prix des options est élevé..</t>
  </si>
  <si>
    <t>david-r-127515</t>
  </si>
  <si>
    <t>Très satisfait très assurances rapide et simple d'utilisation response rapide conseiller très aimable j'ai obtenu mon devis assez vite et sinople a rempli ma demande</t>
  </si>
  <si>
    <t>christopher-w-133354</t>
  </si>
  <si>
    <t>Parfait, les prix sont bien en fonction de l’âge, rapide, j’ai fais l’inscription seul sur internet, tout est bien indiqué et clair. En 10min j’étais assuré.</t>
  </si>
  <si>
    <t>soufyane-r-132735</t>
  </si>
  <si>
    <t>Je suis satisfait du service et des prix.
Je suis aller voir un autre assureur et me voilà de retour :)
Vous êtes réactifs et votre site et ergonomique.</t>
  </si>
  <si>
    <t>domy-78717</t>
  </si>
  <si>
    <t>Bonjour à tous
Moi je suis nouvelle cliente  et comme une personne précédemment j'ai eu pratiquement le même soucis un  Vol de voiture. Au début pas de soucis envoi rapide de papiers pour faire ma déclaration Depuis un plus d'un mois maintenant je pensais que dernièrement après avoir eu l expert et mettre renseigné auprès de mon assurance la Matmut, qui me dit être assurée pendant 3 ans pour vol ou accident au montant de la facture dubvéhicule. Au bout de 10 jours je reçois un mail qui m'explique que mon dossier est envoyé au siège pour voir si il ni a pas eu éffraction et voir du même coup mon procès verbal Alors que mon véhicule n'a pas été retrouvé j en ai eu la certitude car les gendarmes m'ont contactées, comment peut on conclure à une effraction.Donc encore du retard pour avoir un véhicule ce qui va me poser d'énormes problèmes quand je n'aurais plus le prêt de véhicule sachant que je suis Auxiliaire de vie,la voiture est on outil de travail quotidien. 
Autant dire que toutes les raisons sont bonnes pour la Matmut de ne pas respecter leurs contrats pourtant il me semble sue ce n'est pas gratuit  donc très très déçue
Et ne parlons du nombres de fois que j'ai dû les contacter par téléphone, car il leurs manquait soit disant des papiers qu'ils avaient reçu en doubles exemplaires
Pour l'instant je ne pense pas beaucoup de bien de la Matmut</t>
  </si>
  <si>
    <t>stef56-88821</t>
  </si>
  <si>
    <t>Cette assurance est un scandale absolu ! La GMF, une "assurance"... tant qu'on a pas besoin d'assurance ! 16 ans chez eux, bonus de 0.50 acquis de manière définitive et paf : deux sinistres non-responsables en 18 mois... Résultat : radiation ! A quoi sert cette assurance ??? Elle ne convient qu'aux client n'ayant jamais de sinistres... Dès qu'on a besoin d'eux, ils vous radient. Bonjour la logique absurde ! Comme le dit parfaitement "60 millions de consommateurs", la GMF est coutumière du fait. Bref, à éviter...</t>
  </si>
  <si>
    <t>marine-las-135186</t>
  </si>
  <si>
    <t>Une assurance qui vous attire avec des prix agressifs et bas par rapport aux autres compagnies d’assurances... mais après à peine 15 jours de contrat, vous avez déjà plein de mauvaises surprises. Les prix varient très vite des que vous voulez ajouter une simple option. Donc finalement les prix ne sont pas si intéressants.</t>
  </si>
  <si>
    <t>maxime-e-114992</t>
  </si>
  <si>
    <t>Simple et rapide à mettre en place, prix correct mais concernant les garanties cela reste flou. Un conseiller étrange m’a contacté et il ne m’inspirait pas confiance.</t>
  </si>
  <si>
    <t>mimi86-52526</t>
  </si>
  <si>
    <t>rien a dire ils ont le rapport qualité prix, je suis cliente chez eux ça fait 7ans et j'ai 6 animaux 4 chiens et 2 chats, je ne vois pas pourquoi les gens s'amusent a dire n'importe quoi juste pour casser l'image d'une société</t>
  </si>
  <si>
    <t>jpd-72167</t>
  </si>
  <si>
    <t>bonjour je suis très satisfait de l'assureur i'olivier assurance auto je pense même prendre d'autre contras</t>
  </si>
  <si>
    <t>daniel-59994</t>
  </si>
  <si>
    <t>en août 2017 j'ai été victime d'un accident dont ma responsabilité n'a pas été engagée. après d’innombrables emails et appels téléphoniques j'ai obtenu 3 mois après un remboursement partiel des réparations. AXA a déduit sans aucune explication le montant de la franchise soit 280 euros. depuis AXA reste sourd à mes relances</t>
  </si>
  <si>
    <t>thomasi-e-114645</t>
  </si>
  <si>
    <t>les prix sont assez convenables. mais l'accueil téléphonique rien à dire.
je ne suis pas obligée de mettre un avis si je n'ai rien à dire. merci bien.</t>
  </si>
  <si>
    <t>cmft-86882</t>
  </si>
  <si>
    <t>J'aurais aimé pouvoir mettre 0 en qualité de service et relation client. Inexistante à la limite du mépris. Compte tenu du prix par rapport au marché on s'attend à une qualité de service. A éviter</t>
  </si>
  <si>
    <t>vitali--105694</t>
  </si>
  <si>
    <t xml:space="preserve">Je déplore l absence de prise en charge des dépassements d honoraires quels qu ils soient 
J'ai eu un cancer et suis de ce fait à 100% pour tout ce qui relève de la gynécologie hors les dépassements d honoraires dans cette rubrique ne sont pas pris en charge </t>
  </si>
  <si>
    <t>berlioz-138819</t>
  </si>
  <si>
    <t>Assurance santé  nulle .ne rembourse pas les lunettes si vous ne prenez  la nouvelle la du remboursement  intégral  cela veut une monture affreuse et des verres qui ne sont pas adaptés  à votre vue .fuyez  cette mutuelle  .j aurais dû  croire les avis me disant de la fuir.c est bien une mutuelle  à fuir</t>
  </si>
  <si>
    <t>briffaux-m-122456</t>
  </si>
  <si>
    <t>Pour l'instant un 0 fautes pour l'ensemble des services à la souscription du contrat auto.
Prix compétitifs, remise si paiement annuel, possibilité de rajouter des options, comparaison des différents types de couvertures possibles, accueil très aimable et compétent, devis rapide et souscription qui suit, procédure très simple et rapide. 
Très grande fluidité dans les différentes étapes de la souscription. Belle découverte.
A voir avec l'usage maintenant. Mais cela démarre très très bien.</t>
  </si>
  <si>
    <t>nono88-130391</t>
  </si>
  <si>
    <t xml:space="preserve">J'ai été trés satisfait de mon assureur  La Macif
Au niveau du prix ,je n'ai rien à rajouter
La qualité des services sont d'un haut niveau
A la Macif,les interlocuteurs sont trés courtois,que ce soit à l'agence ou au téléphone
J'ai toujours obtenu des réponses,rapide,claires et précises à mes demande
</t>
  </si>
  <si>
    <t>mylene-52786</t>
  </si>
  <si>
    <t>Personnellement je suis tres satisfaite le personnel est tres aimable aucun probleme</t>
  </si>
  <si>
    <t>clement-m-124982</t>
  </si>
  <si>
    <t>Gros problème sur le contrat souscrit sur le vehicule KIA NIRO : devis accepté puis annulé et résilié 4 jours après : paiement effectué aucun remboursement reçu inadmissible</t>
  </si>
  <si>
    <t>chambers-v-134886</t>
  </si>
  <si>
    <t>Je suis très satisfaite du service client, de l'écoute, de la rapidité et des prix plus bas par rapport à mon ancienne assurance.  Je recommande L'olivier assurance .</t>
  </si>
  <si>
    <t>verone-40371</t>
  </si>
  <si>
    <t>Souscription d'un contrat d'assurance habitation et auto (peugeot 207 premiere main de 2008), assurer chez EUROFIL voila déja 8 ans, conducteur exemplaire ayant zéro sinistre depuis tous ce temps, possesion du permis obtenu en 1988(30 ans), bonus 50% ( en 2001).
Reçu a ce jour mon avis d'échéance avec tenez vous bien une augmentation de ma prime auto de 10%( 9 fois plus que l'inflation)???.
Déja que l'année derniere celle ci avait bondit de plus de 41%( OUI VOUS AVEZ BIEN LU), naturellement pour maintenir ma cotisation de 2017 au niveau des années précédentes j'avais du raboter ma prime d'assurance auto( plus de bris de glace, indemnisation protection conducteur diviser par 2).........AU SECOUUUUUUUUUUURS.</t>
  </si>
  <si>
    <t>riri-65353</t>
  </si>
  <si>
    <t xml:space="preserve">Le Gan change sans cesse de procédure sans en informer le bénéficiaire. en invalidité depuis des années, il y a des oublis de paiement.
</t>
  </si>
  <si>
    <t>ismael-b-113563</t>
  </si>
  <si>
    <t>Je suis ravi le rapport qualité prix est redoutable sur les contrat d'assurance est top, reste à voir si en cas sinistre l'assurance est efficace et réactive</t>
  </si>
  <si>
    <t>30 avril 2017 suite à une expérience en avril 2017</t>
  </si>
  <si>
    <t>tatootyson-54382</t>
  </si>
  <si>
    <t>Bonne compagnie au niveau des garanties, mais malgré plus de 10 années comme client sans sinistre, les primes augmentent tous les ans, ce qui n'est pas un agissement pour fidéliser les clients.</t>
  </si>
  <si>
    <t>jean-pierre-m-107338</t>
  </si>
  <si>
    <t>je suis satisfait du prix je recommanderait direct assurance a des amies  et je pense que je vait assurait ma maison aussi  en plus si je trouve des amie le parrain a 20 euros et le filleul aussi</t>
  </si>
  <si>
    <t>djo-133988</t>
  </si>
  <si>
    <t>Je trouve les cotisations particulièrement élevés. A côté les niveaux de remboursement dans certains secteurs clef ( dentaire, ophtalmologie) sont assez bas.</t>
  </si>
  <si>
    <t>patrick-l-111055</t>
  </si>
  <si>
    <t xml:space="preserve">Mon avis sur Direct assurance, très décevant, que j'ai signalé à une association de défense des consommateurs.
D'autre part, si vous les appeler, vos tombez sur une plateforme on ne sait où, et les personnes que vous avez au bout du fil, soit sont incapables de comprendre votre demande, soit vous donnent des informations différentes selon celles qui vous répondent. Et finalement, leurs tarifs ne sont pas plus intéressants, voir plus chers, que chez d'autres assureurs, et il est préférable de s'adresser à un assureur disposant d'une agence. Le contact en est fortement facilité.
En conséquence, je les ai quittés et je suis allé m'assurer ailleurs.
J'espère que cet avis sera diffusé auprès d'autres consommateurs, afin qu'ils ne fassent pas avoir comme cela m'est arrivé.
</t>
  </si>
  <si>
    <t>erwan-102669</t>
  </si>
  <si>
    <t>J'ai décidé de changer d'assurance auto pour une question de tarif. 
J'ai comparé plusieurs assurances sur le Lynx et l'Olivier assurance figuré parmis le moins cher par rapport à ma situation.
Ils ce sont occupés de la résiliation je n'ai presque rien eu à faire.
C'est la première fois que je change d'assurance auto et franchement tout c'est fais facilement et rapidement sans communiquer avec qui que ce soit. Tout ce fait en ligne. 
Je recommande ! ??</t>
  </si>
  <si>
    <t>fleur06-77454</t>
  </si>
  <si>
    <t>J'AI EU UN Contact chaleureux efficaces et operationnel, trouver la conseillere a mon ecoute et qui va me faire realiser des economies a long termes.</t>
  </si>
  <si>
    <t>guillaumeau-g-125034</t>
  </si>
  <si>
    <t>Accueil sympathique.....et beaucoup d'écoute et de patience.......bien placé au niveau du prix .........je vous recommande cette assurance, c'est super ??</t>
  </si>
  <si>
    <t>michel-w-105368</t>
  </si>
  <si>
    <t>Bonjour, je trouve que cette assurance est de plus en plus cher surtout en période de confinement avec couvre-feu ou les déplacements sont de moins en moins fréquents. Vous devriez assurer au km.</t>
  </si>
  <si>
    <t>zaz-53679</t>
  </si>
  <si>
    <t>Cela fait 6 mois que j'attends le paiement de mes indemnités par le Service Prévoyance. Une vraie catastrophe. Je n'ai jamais vu une qualité de service aussi médiocre. Les réponses sont toujours les mêmes : nous accusons un peu de retard  : 6 mois ce n'est plus du retard, c'est une honte !</t>
  </si>
  <si>
    <t>bandoki-108017</t>
  </si>
  <si>
    <t>Fluidité des renseignement , rapidité du traitement du dossier , meilleur rapport qualité/prix , reste à l'écoute du client. je recommande à ma famille</t>
  </si>
  <si>
    <t>florence-52016</t>
  </si>
  <si>
    <t>C'est une honte, je n'appelerai même ça une assurance. Assurez chez eux depuis 6 mois : au début aucun problème. Et puis un jour après 6 mois sans soucis, ne voyant pas le prélèvement se faire je les appel et là je tombe des nu. Il m'annonce qu'il on stoppé le contrat sans raison et qu'en plus il ne me fourniront pas de relevé d'information. Qu'est ce que sa ve dire? Est ce que au moins j'ai vraiment été assurée? Se sont il goinfrer a me prélever dans le vide? Ne souscrivez jamais ils m'étent en danger la vie des gens. Je compte bien porter plainte contre eux.</t>
  </si>
  <si>
    <t>brothier-m-137658</t>
  </si>
  <si>
    <t>Très satisfait assurance a l écoute de c est client. J ai toujours eu une écoute et réponse à m es question.  L Olivier c est satisfaire ca clientèle.</t>
  </si>
  <si>
    <t>gedeon-66690</t>
  </si>
  <si>
    <t>Maif ou est ton aura des années antérieures?
Adhérent à la Maif depuis depuis plus de 30 ans je suis extrêmement déçu de voir ce qu'elle devient actuellement. Je m'explique  je viens de déclarer un sinistre d'habitation causé par EDF qui en coupant un poteau a déclenché un incendie dans le quartier. Comme mes toiles de stores étaient brûlées par des flammèches j'ai fait établir un devis pour les remplacer. La Maif n'ayant plus ses propres experts elle a délégué ce travail à Elex qui abaisse le montant de 1925 euros à 1277 euros. Je contacte donc cette expertise demandant logiquement l'adresse d'un artisan pouvant effectuer cette réparation pour ce prix et en réponse j'obtiens que ce sont les prix du marché en gros circulez, il n'y a rien a voir. Ce cabinet d' expertise étant située à plus de 300 kms je ne sais pas si les prix sont plus bas dans sa région mais ici je ne trouve pas. En outre bien que je ne sois pour rien dans ce sinistre  il est prélevé 125 euros de franchise plus 280 euros qui me seront remboursés quand le travail sera fait. Si l'on y rajoute la différence de l'estimation d'Elex il me faut débourser immédiatement environ la moitié du prix du devis initial. Comme je n'y suis pour rien je n'ose imaginer la tournure des événements si j’étais entièrement responsable. Ce n'est pas tout la Maif me demande de prendre contact avec la Mairie de la commune en charge du dossier incendie en vue d' un éventuel recours pour me rembourser la franchise. C'est à ne rien y comprendre: qui fait quoi est ce à l'assuré d'assumer lui même le travail de l'assureur? Je ne cache pas que malgré une certaine nostalgie je suis en train de chercher ailleurs.</t>
  </si>
  <si>
    <t>corine-b-130364</t>
  </si>
  <si>
    <t>toujours aussi satisfait de vos services et de votre efficacité merci pour les conducteurs de 2 roues et avoir des tarifs aussi compétitifs merci merci</t>
  </si>
  <si>
    <t>zabou-111846</t>
  </si>
  <si>
    <t xml:space="preserve">Bon contact avec la conseillère  à l'écoute et elle m'a proposé de bonnes garanties suite  à mes demandes.
Contrat proposé adapté à mes besoins et celle de ma famille. 
Très bon rapport prix j ai fait une économie sur l'ancienne mutuelle. 
Je recommande santiane avec qui je viens de souscrire mon deuxième contrat de mutuelle. 
</t>
  </si>
  <si>
    <t>dion-l-115542</t>
  </si>
  <si>
    <t>Je suis satisfait, conseillé comique, tarif relativement correct en vu de mon expérience d’assurance, réactif et de bon conseille avec le conseille eu.</t>
  </si>
  <si>
    <t>adilee2312-77618</t>
  </si>
  <si>
    <t>Après l'absence chronique d'interlocuteur de la CPAM pour dénouer mon dossier (ma mutuelle n'est pas adossée à mon compte), c'est un grand plaisir que de pouvoir échanger avec ERIKA qui est très claire dans ses explications et conseils. On peut deviner son sourire au timbre de sa voix. A l'heure tout où tout est robotisé et externalisé, cette approche humaine est un véritable +</t>
  </si>
  <si>
    <t>pat-67014</t>
  </si>
  <si>
    <t xml:space="preserve">Compagnie d'assurance intéressante mais attention :
- Tarifs nettement majorés pour les non fonctionnaires
- Affichage d'une garantie tous risques éco ne couvrant pas les sinistres si le véhicule n'est pas en mouvement !!!
Donc si on vous emboutit votre voiture en stationnement vous ne serez pas couvert même si vous êtes assurés au tiers.
Les devis ne mentionnent pas ce point pour afficher des tarifs compétitifs.
</t>
  </si>
  <si>
    <t>christine-55182</t>
  </si>
  <si>
    <t xml:space="preserve">Bonjour,
Je suis très mécontente du contrat obsèques contracté par ma mère il y a plus de  10 ans. Elle avait fait ce choix pensant nous éviter le paiement de ses obsèques...elle est décédée au mois d août  et bien que le contrat mentionne un versement dans les 48h, nous nous retrouvons dans une impasse au mois de juin. Apres nous avoir réclamé des documents différents à chacun de nos appels, et après avoir fourni chacun d'eux par  mail et courrier recommandé, aujourd'hui le service client nous confirme depuis deux mois et demi que toutes les pièces sont rassemblées et qu ils ne comprennent pas pourquoi le service financier  ne verse pas la somme. Or ce service n'est joignable que par mail et reste sans réponse. Que penser de telles pratiques? 
Devons nous nous déplacer pour rencontrer nos interlocuteurs qui abusent de la confiance des personnes agées prévoyantes, devons nous engager une action auprès des associations de consommateurs? </t>
  </si>
  <si>
    <t>christiane-b-128543</t>
  </si>
  <si>
    <t>je suis satisfaite du service et du prix de DIRECT ASSURANCE j'espère ne pas avoir de problèmes avec mon véhicule qui n'est plus tout jeune (comme moi)
Merçi pour votre patience et vos informations.</t>
  </si>
  <si>
    <t>khemarie-p-127684</t>
  </si>
  <si>
    <t>Nickel pas cher, satisfaite pour le moment tant que je n'ai pas eu de soucis je ne peux pas donner mon avis pour un service en cas de sinistre ou de problemes</t>
  </si>
  <si>
    <t>vivi78680-62882</t>
  </si>
  <si>
    <t xml:space="preserve">tres decu  car rien n'est fait lors d'un litige 
constat perdu, procedure sinistre 4 mois et toujours pas terminer ... c'est inadmissible </t>
  </si>
  <si>
    <t>didah-a-114383</t>
  </si>
  <si>
    <t>je suis satisfait du service très rapide et simple à la souscription le prix me conviennent
ons .avait Juste un souci à la souscription De l'assurance avec la ligne téléphonique du service ventes</t>
  </si>
  <si>
    <t>nicolas-123445</t>
  </si>
  <si>
    <t xml:space="preserve">Client GMF depuis que j’ai l’âge d’avoir une voiture, je n’avais jamais rencontré de problème (que ce soit en cas d’accident ou d’assistance suite à panne) avant aujourd’hui. En effet j’ai eu le malheur de tomber en panne dans un lieu complètement « perdu » à 70 km de la 5 eme ville de France qui se trouve être également mon lieu de domicile. 
Bref je suis tombé en panne le matin à 9h30, j’ai avisé l’assistance vers 10h et je suis arrivé chez moi vers 18h…. 
J’ai donc galeré 8 heures pour qu’ils m’envoie une solution de dépannage et de rapatriement alors que je me trouvais à 70 km de chez moi. Et le comble c’est que je partais en vacances avec la voiture ( grand scenic), avec un coffre de toit plein et deux vélos sur le porte vélo et qu’ils m’ont loué une Fiat 500. Autant vous dire que 90% de nos affaires sont restées dans la voiture et qu’elles se trouvent encore actuellement chez le garagiste. 
Ah oui quand je suis arrivé chez le loueur de voiture pour récupérer la Fiat 500, la demande de location faite par GMF n’avait même pas été faite dans la bonne agence, il a fallu que je les rappelle pour la 20eme fois de la journée afin qu’ils la transmettent à la bonne agence. 
Prévoyez donc si vous êtes à la GMF  de tomber en panne uniquement en centre ville et arrangez vous pour être seul dans votre voiture et avec un seul bagage. 
Je ne suis vraiment pas satisfait de leur prestation sur ce coup là. </t>
  </si>
  <si>
    <t>pepemoko-96949</t>
  </si>
  <si>
    <t>.en contactant  l olivier assurance auto ,,j ai trouve un acceuil tres sympatique et tres respectueux ,,une rapidite d execution dans l aide que j avais besoin  et dans le contrat execute comme il me convenait ...je conseille aux personnes qui cherchent une assurance competente et rapide,l assurance  l olivier..quelques minutes suffisent pour vous mettre en regle...</t>
  </si>
  <si>
    <t>devi1569-51846</t>
  </si>
  <si>
    <t xml:space="preserve">Bonsoir
Je suis très déçu par le club auto , j'avais signé un mandat et demande un crédit auto..
Le dossier de crédit auto car il manquait le bon de commande . La secrétaire n'a pas su gérer manque de professionnalisme ( elle a envoyé une facture pro-forma et je me souviens bien avoir remis le BC + facture pro format ) ... le fait d'avoir plusieurs interlocuteurs et à chaque fois, il faut dire son pedigree ( nom prénom date de naissance le lieu et numéro du dossier etc. C'est trop long !!!! Finalement j'ai tt annuler le contrat et mon crédit qui n'était pas sur d'être accorde ( maintenant, il faut que je récupère les sommes que j'ai versée 200 € , l'acceptation du Bon de commande + 2038 € l'acompte ) dommage pour GMF il y a bcp de travail ! </t>
  </si>
  <si>
    <t>sidibe-m-108935</t>
  </si>
  <si>
    <t>Je suis satisfaite du service client, ils repondent vite et tres bien a toutes les questions que vous pouvez vous poser. prix sont abordables et etant une etudiante cela me convient parfaitement.</t>
  </si>
  <si>
    <t>alexandre1783-55442</t>
  </si>
  <si>
    <t>A l'occasion d'un vol vehicule . Valeur sup à 20000€</t>
  </si>
  <si>
    <t>stephane34-56706</t>
  </si>
  <si>
    <t>Bonjour mon papa a souscrit une assurance vie Cardif depuis 2003 a 8,50 euros par mois puis plus tard à 9,90 /mois à ce jour ! Puis décédé ce lundi 13/08/2017 d'une chute et suivi d'un malaise cardiaque ! Suite aux appels téléphoniques Aucune prise en charge de votre part pourquoi ??! Soit 40000euros de prevu par votre organisme !car il voulait nous couvrir ! en vous dongnant autant de prélèvements vu sa petite retraite ! Et voilà plus rien en un clin d'oeil ! Il ce sera seigner pour rien? Quand il faut donner les cotisations pas de soucis mais quand vous devez donner l'argent que vous devez la par contre on trouve toujours un petit truc ( un malaise cardiaque n'est pas toléré dans l'assurance vie ) pour ne pas versé le dû ! J'espère que vous lirez mon message et d'essayer dans faire quelque chose ! Surtout pour ceux et celles qui voudront souscrire un tel contrat ! C'est une honte......dans l'attente d'une très grande réactivité de votre part</t>
  </si>
  <si>
    <t>marc-d-122225</t>
  </si>
  <si>
    <t>satisfait pratique prix raisonnable bon suivi des factures en cours possibilité d'imprimer toutes attestations a la demande ;
Top pour la déclaration de sinistres .</t>
  </si>
  <si>
    <t>evelyne-87288</t>
  </si>
  <si>
    <t>ayant un feu de cheminee avec un poele a pellet  dangereux pour le monoxyde de carbonne   tous a ete declarer et aucune nouvelle aujourd hui  le sinistre a ete declarer le 9 janvier aujourd hui toujours pas de chauffage  avec deux enfants a la maison et entre expert et assurance cela se renvoie le dossier  assurance a fuir</t>
  </si>
  <si>
    <t>sanaa-67913</t>
  </si>
  <si>
    <t>Cela fait maintenant 1 an que j'ai eu un accident de voiture, mon dossier n'avance pas malgré mes diverses relances téléphoniques. 
Aucune nouvelle de mon assureur et de l'expert qui examine l'aile gauche de mon véhicule alors que j'ai souligné maintes fois qu'il s'agit de l'aile droite, bien que ca soit précisé dans le constat. 
De plus, victime d'un accident dont je ne suis pas responsable, victime de malhonnêteté de celle qui m'est rentrée dedans, j'ai pu avoir un témoignage d'une personne ayant vu l'accident de sa fenêtre devant mon lieu de travail. Mon assureur a refusé de prendre en compte cet élément sous prétexte que je n'ai pas précisé la présence de ce témoin sur le constat. Comment voulez-vous que je précise cette info quand le témoin a vu l'accident de sa fenêtre de bureau pendant que l'incident a lieu dans la rue en bas de l'immeuble...pure moquerie et mépris envers votre client non ?
Les assureurs sont là pour débiter notre compte des cotisations mais dés qu'il s'agit de recourir à nos droits, ils se défilent...
Je suis trop déçue de la MACIF, elle ne vaut pas plus qu'Axa et d'autres "Assureurs escrocs". J'ai quitté ces derniers pensant qu'une enseigne avec une telle notoriété serait plus sérieuse et loyale envers ses clients. 
 je vais résilier l'ensemble des mes assurances Macif (Immo + voitures), et vous assigner devant 60 millions de consommateurs, UFC que choisir et le tribunal compétent pour le non respect de vos engagements contractuels. 
1 an sérieusement, c'est du foutage de gueule et du vol, sans parler de votre plateau téléphonique avec des agents incompétents qui prennent vos clients pour des marionnettes. 
Mme HARDAT</t>
  </si>
  <si>
    <t>mrd-69414</t>
  </si>
  <si>
    <t xml:space="preserve">contrat de mon fils résilié alors qu'il n'avait eu aucun siniistre et était à jour de ces cotisations !!! nous étions assuré aussi pour notre habitation, quelle fut pas notre surprise quand on apprend que notre appart était assuré mais pas les murs ni le toit, assurance nulle à éviter absolument
</t>
  </si>
  <si>
    <t>gg85-71649</t>
  </si>
  <si>
    <t xml:space="preserve">Demande de modif de beneficiaire sans repo se depuis plus d un mois malgré relances.
Qd vs menacez de tout resilier, là le serv client vs repond mais vs demande un delai de 3 semaines à 2 mois pour traiter votre reclamation...
Allianz se moque de ses clients ou c est une telle desorganisation dans leurs services qu ils ne sont plus capables de gérer </t>
  </si>
  <si>
    <t>sandjak-s-110679</t>
  </si>
  <si>
    <t>je suis conseillé BNP Paribas (assurance cardif) et malgré cela sur ce véhicule vos tarifs sont moins élevés avec il est vrai des franchise supérieures.. Je suis satisfait des échanges avec les conseillés et notamment la personne avec qui j ai souscrit ce contrat ce jour par telephonne. 
effectivement simple et efficace/ une personne souriante au bout du fil cela fait une grande différence</t>
  </si>
  <si>
    <t>pulverax-68943</t>
  </si>
  <si>
    <t>Après un sinistre avec délit de fuite qui a détruit mon véhicule en stationnement, direct assurance ne me rembourse que la moitié du prix du véhicule et me compte une franchise alors que je suis 0% responsable et que je suis tout risques !!!</t>
  </si>
  <si>
    <t>olivier-l-109117</t>
  </si>
  <si>
    <t>Prix régulièrement à la hausse sans explications et raisons (moins de trafic dû aux Covid = moins d'accidents !). Services à la hauteur des attentes ainsi que les garanties mais les tarifs restent chers mêmes si compétitifs. Aimerai une stabilisation de ces cotisations</t>
  </si>
  <si>
    <t>alsadig--a-125871</t>
  </si>
  <si>
    <t>Bonne note pour votre site pour assurer nous via la même temps c’est bien pour assurer en ligne et ça donne le Facilité de la assurance et nous aider à contacte vous facilement</t>
  </si>
  <si>
    <t>Que dire sur cette assurance qui se prend pour une banque ? Tout le personnel n est pas compétent. Les employés poussent à prendre des assurances, ouvrir des comptes, et ne savent même pas les conditions pour ne pas payer la carte. Et que dire du comportement du directeur d agence quand on demande pourquoi nos deux chèques pour l ouverture de notre compte pour près de 500 euros ne sont tjrs pas encaissés, que celui ci nous envoie balader en nous sortant qu il a autres choses à faire. Quand on lui fait remarquer que pour faire des vidéos qui ne sont pas regardées sur fb là il a le temps on se fait insulter (propos sexistes) et menacer. J ai été gentille je n avais pas déposé une plainte mais ça n a pas empêché le directeur de déposer une plainte pour diffamation non publique c est un comble. 
Prenez une banque en ligne Boursorama, au moins la carte est gratuite...</t>
  </si>
  <si>
    <t>grace-63617</t>
  </si>
  <si>
    <t>je connaissais depuis un moment santiane sante et je suis revenue,je suis contente.</t>
  </si>
  <si>
    <t>michael-a-110479</t>
  </si>
  <si>
    <t>Je suis satisfait du service de direct assurance pour l habitation je n ai rien d autres ajouter à mon avis sur cette assurance bonne journées vouscordialement</t>
  </si>
  <si>
    <t>michelgabriel-107820</t>
  </si>
  <si>
    <t>Procédure en ligne simple et intuitive de l'édition du devis à la contractualisation en passant par un entretien téléphonique avec un conseiller clair et pragmatique.
Rapidité de l'ouverture de l'espace client en ligne et simplicité de navigation et d'accès aux documents et messagerie interne.</t>
  </si>
  <si>
    <t>patrick-67180</t>
  </si>
  <si>
    <t>A FUIR car aucun sérieux! Je pense qu'ils protègent la partie adverse au risque de décevoir leurs clients. J'ai eu un incendie au niveau compteur, EDF etait responsable a 200% ..Depuis 2 ans je n'ai touché qu'une partie du remboursement. Il n'y a aucun suivi dossier. Je suis au courant de rien, et personne n'est capable de m'informer. Cette fois je vais prendre un avocat, et peut être même ouvrir une pétition qui rassemblera des gens aillant de gros problèmes de remboursement. Ce qui est intolérable! Vraiment je ne recommande pas cette assurance . Je peux fournir les preuves de ce que j'avance a quiconque.</t>
  </si>
  <si>
    <t>magalie-m-105169</t>
  </si>
  <si>
    <t xml:space="preserve">Je suis très satisfaite, des conseillers à l'écoute et dynamique.
Niveau prix très raisonnable avec un bonne garanti de conducteur.
il manque juste la garanti des passagers dommage.
</t>
  </si>
  <si>
    <t>mecontent-99688</t>
  </si>
  <si>
    <t>j ai déclaré un sinistre de dégat des eaux le 11 septembre 2020..le lendemain,apres avoir eu plusieurs interlocuteurs qui se repassaient le dossier, j ai eu la visite d un technicien qui a situé l origine de la fuite que j avais déjà située au niveau du joint de sortie des wc, comme prévu j ai remis un chèque de 178 euros à cette personne.. Depuis aucune nouvelle, le service des sinistres ne repond jamais au : 0540543550, aucun reçu du chèque remis? ce même service contacté par le : 0970809809, doit me rappeler et ne rappelle jamais.. Heureusement, que j ai changé seul mes toilettes sinon imaginez ma situation... Dans cette situation je pense que la GMF est incompétente , méprise ses clients , en conséquence, j envisage de changer de mutuelle, pour assurer mes 5 appartements, mes 3 voitures.. etc .. j espère être bien accueilli ailleurs</t>
  </si>
  <si>
    <t>eve-95687</t>
  </si>
  <si>
    <t>Suite à un bris de vitre (domicile) (double vitrage de 85 x 183 en 4/16/4 ) et dû à la période du Cavid 19, et sans aucun retour de proximité de la Matmut j'ai fais appel en urgence à un vitrier qui m'a facturé après visite un montant de 1381€. la Matumut me verse un montant dérisoire de 342.05 euro pff ils ont des travailleurs qui font le travail presque gratuitement...</t>
  </si>
  <si>
    <t>frederic-m-105777</t>
  </si>
  <si>
    <t xml:space="preserve">satisfait pour les tarifs qui sont pratiqués mais n'ayant jamais eu de sinistres je ne peut pas me prononçé pour le suivi des sinistres et c"est tant mieux.  </t>
  </si>
  <si>
    <t>ptit--99966</t>
  </si>
  <si>
    <t xml:space="preserve">Prévoyance prise en option dans le cadre de mon assurance, le vendeur a été mais le conseil absent... le prix est intéressant mais après l’avoir évalué avec un courtier, elle ne couvre pas grand chose et beaucoup de motifs d’exclusion 
</t>
  </si>
  <si>
    <t>galdamez-p-111830</t>
  </si>
  <si>
    <t>satisfait du contrat et de l'accueil par téléphone de l'interlocuteur. Dans l'attente de souscrire un contrat habitation dans un avenir proche.
Cordialement</t>
  </si>
  <si>
    <t>maeva-m-126746</t>
  </si>
  <si>
    <t>Je suis satisfaite de mon assurance pour mon scooter vos prix son pas cher je recommande vraiment merci beaucoup pour mon assurance pour mon scooter deux roue</t>
  </si>
  <si>
    <t>ly-a-107521</t>
  </si>
  <si>
    <t>Le prix est très compétitif.
Devis rapide 
Carte d'assurance reçu rapidement 
Résiliation de mon assurance automobile faite par le nouvel assureur 
Très contente du service</t>
  </si>
  <si>
    <t>chelaulau-m-137973</t>
  </si>
  <si>
    <t>Simple et pratique , en quelques minutes j'étais assuré un samedi après midi. Les prix sont un peu plus élevé que la concurrence mais c'est seulement l'olivier qui a pu traiter ma demande</t>
  </si>
  <si>
    <t>mace-f-128846</t>
  </si>
  <si>
    <t>Service réactif et à l'écoute. Ponctuel pour rappel sur RV.
Explications claires.
Dossier facile à constituer.
Interlocuteurs compétents. 
Pas de difficulté particulière.</t>
  </si>
  <si>
    <t>el-mordi-d-114582</t>
  </si>
  <si>
    <t>Je suis satisfait du prix et je trouve que vous assurez bien et vite et encore merci beaucoup de votre intention et aussi le service et très correct.</t>
  </si>
  <si>
    <t>cedric91280-97173</t>
  </si>
  <si>
    <t>Très déçu de cette assurance qui se dit moins chère que les autres. Je suis resté 5 ans chez eux. Avec un bonus à 0.8 en arrivant, 5 ans après mon bonus était à 0.6 et malgré tout sur les 5 années ma cotisation n'a pas arrêté d'augmenter. J'étais en tiers maxi pour une polo et je payais 58 par mois !! Inadmissible. Aucune baisse de tarif sur les 5 années. Je suis donc parti chez Wilov et là j'économise réellement 200 à 250€ par an.</t>
  </si>
  <si>
    <t>olivier-b-134894</t>
  </si>
  <si>
    <t>tres content de se prix tres attractif.je le recommande. Trouver sur le lynx.je recommander cette assurance a tous les motards.un petit prix pour ma joli  125</t>
  </si>
  <si>
    <t>s-tho-96015</t>
  </si>
  <si>
    <t>Le contact avec le courtier est correct,  mais catastrophique dès qu'il faut avoir à faire au siège pour les transactions particulièrement aujourd'hui face au règlement de l'assurance vie.   A éviter pour protéger vos proches pour qui ce sera le parcours du combattant à votre décès</t>
  </si>
  <si>
    <t>lpg-136370</t>
  </si>
  <si>
    <t>Je viens de recevoir ce jour une rupture de contrat pour inadéquation du risque regarder la politique d’acceptation de la compagnie sachant que j’ai eu un accident un gros certes mais ce n’était pas de ma faute je me suis fait moi-même agressé physiquement et ma voiture aussi C’est honteux pour une assurance sachant que ça fait plusieurs années que j’y étais et j’ai payé tout risque vraiment complet du tout risque</t>
  </si>
  <si>
    <t>alexisvans84-128489</t>
  </si>
  <si>
    <t>La souscription est  simple et rapide, interlocuteur à l'écoute, prix attractifs, je recommande vivement. L'application est elle même facile d'utilisation</t>
  </si>
  <si>
    <t>marcelm-58223</t>
  </si>
  <si>
    <t>A fuir absolument!
Accident le 26 août, nous sommes le 19 octobre et toujours ni remboursement ni connaissance du montant du remboursement dans un accident non responsable. Je n'ai plus de voiture et un assureur qui retarde (volontairement? ...c'est mon impression) les procédures.
L'épave a été vendue le 2 octobre suite à appel d'offres et doit être enlevée enlevée demain, le garage refuse de livrer le véhicule car l'Olivier Assurances ne leur a toujours pas envoyé de prise en charges pour les travaux demandés par leur expert.
Après paiement de l'épave il restera à l'assureur à rembourser autour de 13 000€ (qui leur sera remboursé par l'assureur de la partie adverse) pour un véhicule qui a été assuré sur la valeur de 30 000€ il y a 4 mois. La gestionnaire me dit que la procédure est longue compte tenu du montant! L'assureur de Gibraltar n'a pas d'argent à ce point?
En fait, à ce jour je ne sais pas qui est à mettre en cause, l'Olivier Assurances ou la gestionnaire de mon dossier qui me promet qu'elle garde mon dossier sous le coude. Elle s'est peut-être endormie sur son coude car elle reste injoignable, malgré les promesses du standard qui me dit qu'elle va me rappeler. Aucune réponse non plus à mes courriels, c'est aberrant! 
Si je veux racheter une nouvelle voiture, je sens que je vais devoir passer à la vitesse supérieure parce que les semaines passent et rien ne bouge, des mous!!!</t>
  </si>
  <si>
    <t>davide-z-131682</t>
  </si>
  <si>
    <t>Je suis extrêmement du satisfait du service offert. Le service en ligne est extrêmement pratique,  efficace et bien fait. Les prix sont très concurreniels par rapport aux autres compagnies;</t>
  </si>
  <si>
    <t>stephnoire-53716</t>
  </si>
  <si>
    <t>suite a un accident de scooter de mon fils ,il a fallu que nous leur demontrions la culpabilitée de la partie adverse ,alors qu'un procé de gendarmerie avait ete effectue a l'encontre du deuxieme vehicule mis en cause (interdiction de depassé un vehicule en agglomeration ). c'est quand meme une honte que de devoir faire le travail a leur place et de payer les cotisation par dessus le marché .je dirais incompetant</t>
  </si>
  <si>
    <t>innacro-78767</t>
  </si>
  <si>
    <t>Bonjour,
Je suis très en colère contre ag2r la mondiale car je suis en arrêt maladie depuis plus que 3 mois. la prévoyance devrait prendre le relais pour le complément de salaire. mais j'ai l'impression qu' me mène en bateau.
j'ai appelé leur service hier, on me dit après identification qu'il y a un bug informatique et qu'il faut rappeler le lendemain. Je rappelle le lendemain, la conseillère me réponds à chaque fois à côté. Je demande où il est le traitement du dossier que j'ai envoyé le fin juillet, elle me dit qu'elle voit que traitement est bloqué car ils sont en attente de la réception de mon courrier et qu'ils ont rien reçu, sauf que je l'ai en Lettre suivie et que j'ai la preuve que c'est arrivé au sein de l'organisme. Après on me dit qu'il faut plus qu'un mois pour le traitement d'un Dossier et qu'elle n'a pas une fourchette à me communiquer. Je lui ai dit qu'on va tomber ds la précarité car les prélèvements bancaires continuent. Elle m'a demandé si j'ai un reclamation, il faut s'approcher de mon employeur pour qu'il l'a fasse. C'est vraiment lamentable. 
Je vais entamer une procédure. C'est comme si ce n'ai pas suffisant la maladie il faut rajouter des soucis financiers.</t>
  </si>
  <si>
    <t>emma-105611</t>
  </si>
  <si>
    <t>merci surtout au conseiller que j'ai eu en ligne qui était très agréable, professionnel et souriant.
J'ai déjà dû appeler pour d'autres demandes et à chaque fois, je ressens l'écoute, l'amabilité, la compétence, et le professionnalisme.</t>
  </si>
  <si>
    <t>dti-104175</t>
  </si>
  <si>
    <t xml:space="preserve">FUYER CETTE ASSURANCES 
IL VOUS INVENTE DES SINISTRE PUIS QUAND IL SAGIT DE LES RETIRER IL SE RENVOIE LA BALLE ENTRE SERVICE RECOURS ET SERVICES SINISTRES 
INCOMPÉTENCE TOTAL!!! </t>
  </si>
  <si>
    <t>csimb-138980</t>
  </si>
  <si>
    <t>A fuir absolument ..à aucun moment la période de carence est mentionnée au moment de la souscription. Je viens de me faire avoir pour plus de 250 euros!! A fuir absolument</t>
  </si>
  <si>
    <t>fandagrr-100952</t>
  </si>
  <si>
    <t>Je souhaite mettre en garde les clients potentiels d'AG2R.
Depuis 18 mois en invalidité de deuxième catégorie, licenciée et déclarée inapte, mon épouse ne touche pas un centime. Car chez AG2R la Mondiale, on ne conteste pas les décisions de votre médecin traitant, de votre médecin spécialiste, du médecin du travail, des commissions spécialisées, du médecin de l'assurance maladie.
Non, chez AG2R La Mondiale, on a simplement "d'autres critères d'appréciation des garanties". C'est écrit noir sur blanc dans leur dernier courrier...
Donc... Fuyez cette compagnie.</t>
  </si>
  <si>
    <t>jean1-59341</t>
  </si>
  <si>
    <t>Scandaleux ! Plusieurs mails envoyés et aucune réponse ! pour prendre vos coordonnées bancaires et encaissé l'argent ils répondent présent et n'hésite pas à rappelé mais quand il s'agit de savoir pourquoi je n'ai toujours pas reçus ma carte verte d'assurance ben là plus personne . mon mois et terminé et toujours rien eu , inadmissible si il n'est pas trop tard ne souscrivez jamais active assurance je vous aurez prévenu .</t>
  </si>
  <si>
    <t>mimi86-99345</t>
  </si>
  <si>
    <t xml:space="preserve">assurance beaucoup trop chère augmentation injustifiée
je regrette de ne pas avoir pris le temps de comparer avec d'autres assurances
c'est une amie qui m'avait donné les coordonnées
je suis coincée car maintenant ma chienne a 11ans 
</t>
  </si>
  <si>
    <t>mamine31-55029</t>
  </si>
  <si>
    <t>Bon, je dirais que c'est une bonne offre si je ne connaissais pas bien votre politique.
là je souhaite partager mon expérience avec ceux qui sont tenter de franchir le pas:
J'ai été l'heureux assuré naif qui payait pas grand chose et assuré au tiers maxi.
1- J'ai eu un bris de glace suite à un vandalisme pour un malheureux déflecteur de 25cm2, j'ai du payer 140€ de franchise sachant que sans l'assurance c'est ce que j'aurais payer chez un centre auto. bref j'etais pigeoné.
2- le conducteur secondaire à eu un accident non responsable pris en charge par DIRECT ASSURANCE OFFICIEL à 100%. cool pour une petite rayure visible sur la portière.
Pour conclure, 
J'etais assez content malgré tout de direct assurance, Mais;
je décide de faire un devis pour un second véhicule que nous souhaitions acquérir, moins puissant et de la meme année et pour les meme garanties, et là !!!!!!! le drame !!! je decouvre que je payerais 30 voir 35% plus cher que ce que je paye maintenant!!!! enfin bref j'ai de la chance d'etre encore assuré, car j'ai lu dans des forum qu'ils ont meme réussi à résilier des assuré qui etaient dans mon cas, soit 2 sinistres non responsables!
et pour avoir le relevé d'informations, on fait une demande en ligne et après on reçoit un mail pour nous demander de les appeler !! non mais c'est pas serieux là!!</t>
  </si>
  <si>
    <t>damdam-54063</t>
  </si>
  <si>
    <t xml:space="preserve">Client actuel...et futur ancien client... Tout va bien, la MAIF est "assureur militant"...tant que vous ne leur demandez rien... J'ai un vehicule en contrat Plenitude chez eux (bref, le max)...crevaison chez moi...c'est couvert par le contrat. Je fais appel a l'assistance IMA dont le numero figure sur ma carte MAIF...depannage couvert par la MAIF...le depanneur detruit ma boite de vitesse (et reconnait 100% ses torts !)...expertise, contre expertise, l'expert m'appelle, les torts du depanneurs sont reconnus par lui et par l'expert adverse...mais mon vehicule n'est pas reparable car le cout de reparation est plus eleve que la valeur venale du vehicule. J'accepte la chose. Comme stipule sur mon contrat MAIF, je demande si je vais beneficier de la majoration de 20% au-dela de la valeur d'expert...reponse de la MAIF, dans le texte "la MAIF n'a pas vocation a intervenir, c'est entre vous et Inter Mutuelles Assistances". Et on me reproche de ne pas avoir fait de déclaration de sinistre auprès de la MAIF (alors que je les ai eus au telephone maintes fois...pensant qu'ayant fait appel a leur assistance, que tout serait gere...mais bon...et ils se sont bien gardés de me conseiller de le faire !). Je demande un vehicule de remplacement temporaire, l'immobilisation de ma voiture etant de la responsabilite de l'assistance que j'ai contacte via la MAIF (et de son depanneur), on me dit initialement non, car ce n'est pas un accident ! Je rale un peu, et comme l'assurance du depanneur accepte de payer pour un vehicule de location, alors tout d'un cout, mon assurance accepte (donc avec la MAIF, si ca ne leur coute rien, tout se passe bien ! Pour un cout hebdomadaire annonce par le loueur de voiture de 170 euros) ! Mais ca n'est pas fini..depuis, on me demande (IMA) de ne pas acheter de vehicule tant que les papiers ne sont pas finis et valides (cela fait plus de 15 jours), on refuse de me dire, une fois que cela sera (peut-etre, ils ne s'engagent a rien) valide, de combien de temps je disposerai pour racheter un vehicule, la MAIF ne repond pas a mes emails (bien que je leur  ai dit etre assure a la MAIF, non pas a IMA), IMA a ete extremement desagreable...et le pompon: IMA ne rachetant pas les epaves (meme si ma voiture a ete declaree epave suite a leur intervention !), ils font un appel d'offre pour qu'une entreprise rachete mon vehicule, et eux, si c'est valide, me rembourseront la difference et cela sera de ma responsabilite d'aller contacter l'entreprise qui aura rachete mon "epave" pour recuperer le reste de la somme...Bref... Apres 20 ans a la MAIF (au cours desquels je ne leur ai vraiment pas demande grand chose. Aucun accident a ma charge), la MAIF et son assistance me font rentrer dans une situation compliquee pour 7000 euros (valeur de la voiture, validée par l'expert du depanneur qui est OK pour payer), + 1400 euros de majoration (qui devrait venir de la MAIF si jamais ils respectaient les closes de leur contrat au lieu de trouver tous les moyens possibles pour me dire que ca n'est pas leur probleme mais celui de IMA !). Comment, pour une telle somme, etant donnee la resposabilité du depanneur mis en place par MAIF/IMA cela aurait du se passer, si la MAIF avait ete une bonne assurance ? La MAIF aurait du prendre les choses en main, me rembourser rapidement de la somme et de la majoration contractuelle, et ensuite, elle, gérer avec l'assurance du depanneur etc pour determiner qui paye quoi. Cela aurait du etre transparent et rapide pour moi, et si la MAIF avait gere cela de cette facon, je me serais dit: c'est une bonne assurance, quand j'ai un soucis (non responsable) ils gerent cela bien pour que cela soit le plus rapide et simple pour moi. ils sont bien "assureurs militants". Mais ca n'est pas le cas, c'est tout simplement faux. La MAIF fait tout pour ne rien payer. </t>
  </si>
  <si>
    <t>herve-b-109766</t>
  </si>
  <si>
    <t>très mécontent  h bouju aucune information  service écoute publicité mensongeaire  tromperie mauvaise foi surtout a eviter ne pas s engager avant avoir une proposition claire et ecrite avant de prendre une décision</t>
  </si>
  <si>
    <t>jc19-60512</t>
  </si>
  <si>
    <t>aucun probleme pour m'assurer rapide efficace les prélèvements se font comme prévu et je suis averti par mail avant le prélèvement,donc je recommande bon rapport qualité prix par contre le point noir c'est le service client je compte assurer un deuxième véhicule prochainement et j'ai joint le service client 2 fois ou on me promet le rappel d'un conseiller afin d’établir 2 devis puisque j’hésite entre 2 modèles du coup j'ai demander un relevé d'information par mail au cas ou je serais obligé de m'assurer ailleurs</t>
  </si>
  <si>
    <t>clement-c-132266</t>
  </si>
  <si>
    <t>je suis satisfait du site de prise en charge direct assurance pour assurer mon véhicule                             
il est plutôt rapide ,clair et simple.</t>
  </si>
  <si>
    <t>cargou-p-112366</t>
  </si>
  <si>
    <t>Je suis ravi, devis rapide, pas cher, efficace. Je n'hésiterai pas à parler de vos services à mes contacts. Bien cordialement. Philippe Cargou........</t>
  </si>
  <si>
    <t>06 novembre 2021 suite à une expérience en décembre 2020</t>
  </si>
  <si>
    <t>philippenessus-139094</t>
  </si>
  <si>
    <t>J'étais satisfait jusqu'en 2019 , date à laquelle je me trouve immobilisé en Espagne . Etant à l'époque au tiers "maxi" , Direct Assurance devait - et faire mettre en sécurité mon véhicule-et nous envoyer un taxi pour suivre le plateau devant transporter le véhicule . Le plateau est arrivé 3 heures plus tard , mais pas de taxi . Il nous était impossible de laisser partir notre véhicule chargé de tout sans le suivre . Le plateau a attendu 1/2 heure , puis est reparti . Un rappel vers Direct Assurance , où une conseillère nous a répondu que le dossier a  été classé puisque nous avions refusé le plateau ! Notre explication sur l'absence de taxi : ils n'en avaient rien à faire . Cela nous a coûté 600 € plateau que nous avons choisi avec un taxi affrété par nos soins . Bien sûr en rentrant de vacances nous avons résilié cette assurance qui nous a rappelé en nous proposant une indemnisation de 60 € ...de quoi rire .</t>
  </si>
  <si>
    <t>sanglier-110941</t>
  </si>
  <si>
    <t>impossible d'allez sur le site car il refuse le N° d'adhérent alors que nous avons la carte depuis Janvier 2021. C'est incompréhensible surtout qu'il en a besoin. Pourquoi ??????</t>
  </si>
  <si>
    <t>estelle-b-128053</t>
  </si>
  <si>
    <t>satisfait du devis et de sa simplicité ainsi que du prix et des options proposés par la compagnie... beaucoup moins chère qu'ailleurs  par rapport a l'ancienne assurrance</t>
  </si>
  <si>
    <t>clo02-75382</t>
  </si>
  <si>
    <t>Tout d'abord je tiens à remercier Erika qui a su régler rapidement mon problème et surtout avec beaucoup de gentillesse et de prévenance.  Par contre je ne suis pas satisfaite du tout du niveau des remboursements et du suivi clients de la part de santiane.  J'ai fait une demande de prise en charge le 30 mars pour des hospitalisations les 26 avril et 3 mai. Je n'ai obtenu aucune réponse même après 2 rappels par mail. Seule Erika a su réagir rapidement et je l'en remercie mon opération étant pour demain.</t>
  </si>
  <si>
    <t>Très bon en tarif, par contre ne pas avoir de sinistre même non responsable. 5 mois pour être remboursé. Je déconseille. Mieux vaut prendre une assurance avec un interlocuteur en face.</t>
  </si>
  <si>
    <t>doydou-69046</t>
  </si>
  <si>
    <t>Bonnes garanties pour un travailleur indépendant c est plutot rare et surtout le prix est très correct</t>
  </si>
  <si>
    <t>nesaviation92-75638</t>
  </si>
  <si>
    <t>Compagnie à fuire, assuré en tout risque, accident survenu en octobre, depuis j'attends toujours le remboursement de ma franchise et de mes accessoires 1400, impossible d'avoir un document confirmant si je suis ou non responsable...</t>
  </si>
  <si>
    <t>roro-108388</t>
  </si>
  <si>
    <t>Mon interlocutrice à très bien répondue à ma demande très professionnelle et à l'écoute, pour moi une assurance (mutuelle) qui correspond à mes attentes et qui peut évoluée.</t>
  </si>
  <si>
    <t>nessrine-k-135222</t>
  </si>
  <si>
    <t>Satisfaite du service et du prix pratique pour s'assurer sur internet je remercie direct assurance j'attends le contrat facilité de s'assurer sur internet</t>
  </si>
  <si>
    <t>jean-maddox--d-113360</t>
  </si>
  <si>
    <t>Je suis satisfait des prestations de Direct Assurance et de le niveau de rapidité de réponse
Cela fait fait plus de 10 ans je suis chez direct assurance.
Je souhaite parrainer de nouveau client.</t>
  </si>
  <si>
    <t>francois62-78513</t>
  </si>
  <si>
    <t xml:space="preserve">Suite à un arrêt prolongé j'ai demandé la prise en charge de mon assurance crédit poussé 
Par mon conseillé juridique hors après une longue attente une simple lettre me disant que mon arrêt de travail entre dans les clauses d'exclusion du contrat sans autres explications. Sur la demande de mon conseillé j ai renvoyé  une lettre demandant la clause exacte du refus et de m'envoyer les conditions générales de mon crédit ne les ayant plus cela fait 3 semaines sans retour le 2 septembre je dois revoir mon conseillé sans les papiers ni l'explication ? Est-ce une non réponse volontaire de cardif ???? Ou il ne m'est pas autorisé  de connaître la clause incriminée ???? Je relance cette semaine par courrier sans réponse j'engagerai ce qu'il doit se faire </t>
  </si>
  <si>
    <t>zh-elalaoui-51930</t>
  </si>
  <si>
    <t>Augmentation non justifiée des frais  (plus que 200 euros) cette année sans raison, sans sinistre année précédente , quand j'ai appelé ils mont dit augmentation générale sur tous les clients. j'ai choisi cette assurance car elle était la moins chère alors pourquoi y rester maintenant qu'elle l'est plus ........</t>
  </si>
  <si>
    <t>damien-d-108717</t>
  </si>
  <si>
    <t>Hausse de l'assurance auto de 5€ par mois par rapport à 2020. C'est ENORME. Je pars à la concurrence l 12 avril 2021.</t>
  </si>
  <si>
    <t>miralles-mp-97746</t>
  </si>
  <si>
    <t>Je suis mutualiste depuis 1984 j’ai toujours eu les réponses à mes demandes auprès de personnes qualifiées les services proposés me conviennent et les tarifs restent raisonnables</t>
  </si>
  <si>
    <t>jredo-97656</t>
  </si>
  <si>
    <t>Bonjour, Je n'ai jamais eu de problèmes au.niveau local agence de NARBONNE par contre évitez d'appeler le numéro national ou certaines personnes font n'importe quoi :   hier j'ai appelé le service sinistre juste pour savoir si le bris du verre d'une plaque de cuisson pouvait être pris en charge, reponse non, j'ai donc dit : au revoir, merci. Un instant plus tard j'ai reçu un mail m'informant que j'avais déclaré un sinistre, (clos le jour même). C'est vraiment n'importe quoi, je voudrais bien savoir pourquoi une simple demande de renseignement s'est transformée en déclaration bidon de sinistre est ce pour gonfler artificiellement le nombre de sinistres ???.</t>
  </si>
  <si>
    <t>boutevillain-c-123391</t>
  </si>
  <si>
    <t>Satisfait des tarifs mais dommage de régler avant de finaliser le contrat ! Trop long pour la carte verte, malheureusement on le découvre trop tard, dommage</t>
  </si>
  <si>
    <t>18 novembre 2017 suite à une expérience en novembre 2017</t>
  </si>
  <si>
    <t>meli-58678</t>
  </si>
  <si>
    <t>Demande de supprimer la surprime  de 75% suite decret fevrier 2017droit à l'oubli 
Relance de cardif sur questionnaire tumeur qui n'est pas obligatoire à remplir</t>
  </si>
  <si>
    <t>margueritte-63900</t>
  </si>
  <si>
    <t>j'attends depuis un an mes indemnités suite à un sinstre</t>
  </si>
  <si>
    <t>yohan-61486</t>
  </si>
  <si>
    <t>Assurance vraiment pourri à ces sur les prix sont intérésant mais quand il ya un souci il vous allume de plus sa fait 1mois et demie que je me retrouve sans voiture alor que suis assurer tous risque jai l option voiture de pret mais non vous avez pas le droit votre vehicule est declareé epave ensuite nous attendons un cheque de rembousement de notre voiture alor il faut les appelez tous les jours pour qua la fin obliger de renvoyer le cheque car le nom est meme pas le mien j'allucine!!! bientot 2 mois que je me dermerde pour allez bosser et toujours pas de remboursement je deconseille vraiment cette assurance!!!</t>
  </si>
  <si>
    <t>bene-64206</t>
  </si>
  <si>
    <t>service très médiocre, plate forme téléphonique nulle on nous ballade de numéros en numéros pour n'obtenir aucun renseignements à déconseiller très coûteux en frais téléphoniques c'est une honte surtout quand on est en pleine détresse!</t>
  </si>
  <si>
    <t>assia-v-125810</t>
  </si>
  <si>
    <t>très satisfaite du prix et de la facilité d’avoir un devis rapidement! dommage que je n’ai pas pu avoir les conseillers au téléphone  mais sinon rien à dire</t>
  </si>
  <si>
    <t>marlin-voilier-102982</t>
  </si>
  <si>
    <t>Dommage que le tarif Auto ne soit pas compétitif avec les mèmes garanties pour un véhicule de luxe par rapport à la concurrence.
Si il y avait changement, j'opterai pour AMV.</t>
  </si>
  <si>
    <t>lili-76756</t>
  </si>
  <si>
    <t>Adhérente avec sa titane depuis 2015</t>
  </si>
  <si>
    <t>essbie-c-135263</t>
  </si>
  <si>
    <t>satisfaite économie de 150 euros sur l' année avec mon ancienne assurance je v donc souscrire pour tous mes véhicules et meme l'assurance habitation.....que du boheur vive les économies........</t>
  </si>
  <si>
    <t>brossard-a-134233</t>
  </si>
  <si>
    <t>Parfait! Franchement pour jeune conducteur ces attractif et arrangeant face au conçurent y a rien a dire foncé tête baissée merci à vous pour cette efficacité</t>
  </si>
  <si>
    <t>housseyn-a-131140</t>
  </si>
  <si>
    <t>Satisfait de vos services prix es devis je recommanderai l assurance à d autre personne j ai plusieurs véhicules chez vous assurer toujours au service de vos clients</t>
  </si>
  <si>
    <t>21 juillet 2019 suite à une expérience en juillet 2019</t>
  </si>
  <si>
    <t>materic-77804</t>
  </si>
  <si>
    <t xml:space="preserve">Bonsoir , j'ai bientôt 30 années de conduite sans aucun accident responsable.
Malheureusement cette année , j'ai mon premier accrochage de ma faute.
Hier j'ai reçu une lettre recommandée de la ma GMF me signifiant la résiliation de mon contrat à echéance.
j'estime avoir été traité comme un grand délinquant de la route et j'avoue que cela me dégoute </t>
  </si>
  <si>
    <t>dumas-n-112121</t>
  </si>
  <si>
    <t>Je suis satisfaite du service et le prix me convient. Le principe du parrainage est très intéressante en terme de prix pour le parrain et le parrainé</t>
  </si>
  <si>
    <t>arthur-m-115116</t>
  </si>
  <si>
    <t>Simple et pratique, les prix me conviennent, bon niveau de service et bonne réactivité.
Simple et pratique, les prix me conviennent, bon niveau de service et bonne réactivité</t>
  </si>
  <si>
    <t>maud-102148</t>
  </si>
  <si>
    <t>Je suis très mécontente de cet assureur. Il trouve toujours une excuse pour ne pas rembourser les frais vétérinaires. Se permet d'aller à l'encontre des avis médicaux  du vétérinaires. Les personnes au téléphone sont humiliantes et sans gêne.
Il joue sur les mots et invente tous les prétextes pour ne pas payer.
Un conseil : Fuyez et surtout lisez bien les conditions générales de vente avant toutes souscriptions. Il joue sur les mots : stérilisations, invente des maladies soit disant dues à la race pour ne pas payer. C'est honteux de se servir de l'amour des animaux et de notre détresse face à un animal souffrant pour s'enrichir.
J'ai résilié pour 2021 mais j'ai dû tout payer d'un coup pour ne plus avoir a faire à eux.
FUYEZ !</t>
  </si>
  <si>
    <t>jemsi34-77855</t>
  </si>
  <si>
    <t xml:space="preserve">Client depuis 1983 un véhicule bonus à vie 0,50 plus 0,02et un véhicule a 0,62 suite accident sans tiers 5000euros dégâts et bris de glace 60 euros 
Il me propose de résilier le contrat à 0,62 de bonus et de le placer chez jocker assurances ??? Avec + 240 euros </t>
  </si>
  <si>
    <t>terence-a-116492</t>
  </si>
  <si>
    <t>Satisfait du service, accueil agréable et clair dans les informations fourni par le conseiller, je recommande vivement et les tarifs sont intéressant.</t>
  </si>
  <si>
    <t>bernard-7738-102772</t>
  </si>
  <si>
    <t>April n’a aucune considération pour ses clients en mutuelle santé...
Nous leur avons fait une demande d’assurance de prêt, à  50 / 50 % avec mon Epouse et.... ils m’ont refusé parce que j’ai fait un infarctus il y a 12 ans !!
Même pas proposé de mettre l’assurance à  100 % sur mon Epouse.
Ils ont mis 1 semaine pour refuser sans motif et j'ai du attendre 1 semaine de plus pour avoir un courrier de leur médecin conseil, exposant les motifs de leur refus.
Et la convention aeras ?, ils ne semblent pas connaître. 
Pas très commercial tout cela, résultat : nous allons changer de mutuelle.</t>
  </si>
  <si>
    <t>21 octobre 2021 suite à une expérience en août 2021</t>
  </si>
  <si>
    <t>marika-138008</t>
  </si>
  <si>
    <t>Mon véhicule en stationnement a été percuté le 6 août par un véhicule dont le conducteur était sous l’emprise de stupéfiant Un constat a été établi Notre responsabilité nullement engagé Allianz doit nous racheter notre véhicule Le dossier est en cours et l’on ne peut obtenir aucune information par téléphone On vous rappellera sous 48 heures et bien sûr aucun rappel Aucune considération pour sa clientèle Très déçue d’Allianz ?? En plus un contrat tout risque et possédant plusieurs contrats depuis de nombreuses années</t>
  </si>
  <si>
    <t>marion-m-122437</t>
  </si>
  <si>
    <t xml:space="preserve">Je suis satisfaite du contact avec Imane Mansouri, très efficace et des tarifs proposés.
Je recommanderai cette assurance auprès de mes connaissances </t>
  </si>
  <si>
    <t>nefertiti-99434</t>
  </si>
  <si>
    <t>Je n'ai pas eu souvent affaire à la GMF, mais quand j'ai eu des problèmes, leurs réponses ont été OK.
Ils ne sont pas parfaits : le temps d'attente au téléphone est parfois long, mais comparée à mes autres assurances, la GMF est au dessus du lot (peut-être parce que les autres assurances se dégradent ?).
Globalement bons !</t>
  </si>
  <si>
    <t>rachid-o-107312</t>
  </si>
  <si>
    <t>je souhaiterais un paiement mensualisé et il me semble que vous avez augmenté alors que je n'ai pratiquement pas roulé .Merci de faire le nécessaire .je souhaiterais modifié mon contrat</t>
  </si>
  <si>
    <t>khadytraore-92246</t>
  </si>
  <si>
    <t xml:space="preserve">Prix convenable ... simulation rapide...juste les trois mois a payer d avance qui sont un peu compliqués
Je n ai rien d autre a dire.
Merci cordialement 
Bon week-end </t>
  </si>
  <si>
    <t>roux-c-111856</t>
  </si>
  <si>
    <t>Bon accueil, manque un peu de connaissance du conseiller qui avait besoin d'aide pour finaliser le contrat a plusieurs reprise pour différents sujet et donc mise en attente mais très polie.</t>
  </si>
  <si>
    <t>alo-102408</t>
  </si>
  <si>
    <t>Demander 1200€ d’assurances pour une voiture de 15 ans une HONTE ! Je résilie chez eux on me demande d’avances la sommes pour que je puisse être rembourser ????  AUCUNE LOGIQUE ! Aucun côté humain dommage que le 0 ne sois pas possible à fuir de toute urgence !!</t>
  </si>
  <si>
    <t>richard-m-105088</t>
  </si>
  <si>
    <t>Je trouve les services très réactifs et les prix sont compétitifs. L'espace personnel est ergonomique et l'aide en ligne est efficace. Je ne peux donner mon avis sur la prise en charge de sinistre car je n'ai pas eu recours à ce service</t>
  </si>
  <si>
    <t>motton-c-134080</t>
  </si>
  <si>
    <t>Très satisfait des tarifs que vous proposez merci et la rapidité avec laquelle vous vous occupez de vos clients merci beaucoup de votre compréhension cordialement Mr motton</t>
  </si>
  <si>
    <t>cyrille-k-130291</t>
  </si>
  <si>
    <t>Les prix sont intéressants mais il y a trop de question a remplir surtout quand je suis déjà client chez vous. a améliorer car on ne se sent pas reconnu et privilégier</t>
  </si>
  <si>
    <t>dayeg-n-129214</t>
  </si>
  <si>
    <t>Aucune information sur mon contrat , min conseillé m’a affirmé avoir fait un changement d’adresse, qu’il n’a pas fait depuis ! Impossible d’accéder à mon compte ! J’appelle le service client à titre d’information, on me dit je sait pas Monsieur essayer de modifier sur votre application ! Bref déçu et regrette de m’être engagée chez vous ! Je monte un dossier pour résilier mon contre</t>
  </si>
  <si>
    <t>al19-90360</t>
  </si>
  <si>
    <t>En conflit depuis plus d'un an pour un dossier de mes enfants en garantie décennale sur la construction d'un chalet bois. Les bois de structure sont attaqués de partout et la SMA rejette le dossier alors que les démarches respectent bien la date avant les 10 ans. Argumentations pour décourager les sinistrés, prétends que l'entreprise a bien mis les bois en conformité excluant la garantie. Alors que l'assurance décennale du constructeur est là pour garantir l'imprévu, donc l'attaque des vers.</t>
  </si>
  <si>
    <t>djiel-61182</t>
  </si>
  <si>
    <t xml:space="preserve">Accident non responsable le 2 janvier 2018, aujourd'hui le 6 février alors que les papiers avec l'expert ont été réceptionné par le service sinistre depuis le 17 janvier , je n'ai pas reçu l'indemnisation et en appelant ce service "sinistre" ne peut pas me donner une avancée  concrète sur mon dossier, bande d'incompétence! </t>
  </si>
  <si>
    <t>laurent-m-107694</t>
  </si>
  <si>
    <t>Voilà plus de 4 ans que je n'ai pas bougé ce véhicule et aucune proposition ne m'est faite pour réduire la prime d'assurance. Aucun dispositif n'existe pour adapter ce montant.</t>
  </si>
  <si>
    <t>manu-110164</t>
  </si>
  <si>
    <t>Elle fait Référence Uniquement au prix et á la qualité des conseillers aussi le faite que cela fait peut de temps que j'y suis Mais ils sont très Pro.</t>
  </si>
  <si>
    <t>ma-122043</t>
  </si>
  <si>
    <t>10 appels pour avoir la cotisation de l'année 2020. 
Aucune personne n'est capable de traiter la demande. Je reçois 10 pièces comptable pour l'année 2021!!! 
Le pire c'est qu'a chaque fois on me dis oui oui c'est bien pris en compte pour que je raccroche et puis plus rien!!!! 
service de mer**. 
j'attends d'avoir l'attestation pour trouver un autre assureur plus compétent</t>
  </si>
  <si>
    <t>lucino-l-138129</t>
  </si>
  <si>
    <t>je viens de souscrire mon contrat mais en revanche je peux garantir que l'Olivier Assurance est bien une des moins cher du marché (rip a toutes ses heures perdus à établir des devis chez les concurrents si j'avais j'aurais commencé par l'Olivier)</t>
  </si>
  <si>
    <t>lynx-113409</t>
  </si>
  <si>
    <t>A éviter cela va bientôt faire 2 ans que j'attends l'appel de mon chargé de sinistre pour me faire indemniser. j'appelle presque chaque semaine et j'ai toujours la même chanson des conseillers le chargé de sinistre me rappelera sous 48h maximum</t>
  </si>
  <si>
    <t>savajols-j-124999</t>
  </si>
  <si>
    <t>Très satisfait pour le moment (seulement 1 mois). Prix compétitif, simplicité d'engagement, support clientèle satisfaisant, A confirmer sur le long terme.</t>
  </si>
  <si>
    <t>guillaume-g-126166</t>
  </si>
  <si>
    <t xml:space="preserve">Rapide et bon tarifs tout est parfait 
La facilité de souscription ainsi que le choix des formules qui sont toujours adaptées à nos besoin. Je recommande </t>
  </si>
  <si>
    <t>arobaz112-79280</t>
  </si>
  <si>
    <t>Ils augmentent leur tarif chaque année. Même avec le bonus, vous payerez de plus en plus cher. Fuyez cette assurance. Près de 500 euros par an avec 32% de bonus en tiers mini pour un véhicule de 7 cv qui a plus de 12 ans...!!!</t>
  </si>
  <si>
    <t>05 mai 2018 suite à une expérience en mai 2018</t>
  </si>
  <si>
    <t>trft-63803</t>
  </si>
  <si>
    <t>Des garanties convenables à  des prix similaires à la Maaf par exemple mais une service client déplorable et une absence totale de conseil.</t>
  </si>
  <si>
    <t>chauvet-l-128689</t>
  </si>
  <si>
    <t>Rapide, conseiller sympathique, prix raisonnable. Je cherchais un assurance au tiers pour ma voiture et tout à été fait rapidement et simplement... Service efficace.</t>
  </si>
  <si>
    <t>cess67-77821</t>
  </si>
  <si>
    <t>Après 4 mois le décès de ma maman je suis beneficiaire du capital que j'attend depuis pour payer les pompes funèbres. A chaque appel le dossier est au même point evitez cette assurance. Les 10 jours ne sont pas en aucun cas respecté</t>
  </si>
  <si>
    <t>vlad49-68122</t>
  </si>
  <si>
    <t>Moto volée le 4 septembre. Toujours en attente d'indemnisation. Le plus beau est d'apprendre que j'ai été résilié  pour la précédente moto car ils ont pas reçu le cerfa de cession. C'est 1 an et demi après qu'on me reparle de ça. Une fois le cerfa renvoyé trois services me réclament des montants différents pour clore mon contrat. En l'état actuel les gestionnaires ne semblent pas du tout enclins à donner suite à mon dossier.
J'attends aussi qu'ils lèvent la résiliation honteuse dont j'ai fait l'objet au titre de mon précédent véhicule et qui je me pénaliser pendant des années.</t>
  </si>
  <si>
    <t>thibault-91361</t>
  </si>
  <si>
    <t>Satisfait de votre site très complet, avec le site j’ai eu toutes mes reponses,</t>
  </si>
  <si>
    <t>valentin-v-125721</t>
  </si>
  <si>
    <t xml:space="preserve"> Code promo AUTO80 refusé...
Aurais apprécié un geste commercial...
Le prix reste intéressant par rapport à mon assurance actuelle.
À voir pour la suite...</t>
  </si>
  <si>
    <t>cliente-56635</t>
  </si>
  <si>
    <t>Je  viens  de parler de mon problème avec la GMF en oubliant de mettre une  note.  Il s'agit d'une panne avec inexistence d'assistance. Deux  jours à attendre sans véhicule de remplacement comme le stipule le contrat ni hébergement.</t>
  </si>
  <si>
    <t>lavergne-j-138624</t>
  </si>
  <si>
    <t>Je suis satisfait du tarif et du service lors de la signature du contrat. Je serai pleinement satisfait si tout se passe bien tout au long du contrat et notamment en cas de sinistre....</t>
  </si>
  <si>
    <t>virginie03-91060</t>
  </si>
  <si>
    <t>Site clair et facile d'accès.
Rédaction du devis simple et rapide, prix attractif même avec les options.
je recommande sans problème. A prévoir l'habitation</t>
  </si>
  <si>
    <t>nougat-107928</t>
  </si>
  <si>
    <t>Plus d'un an pour ne PAS réussir à obtenir un retrait sur un contrat GMO, pas de contact possible par e_mail, tout passe par courrier et mettre des semaines pour être pris en compte et traité. C'est le moyen-âge ! 
À fuir absolument</t>
  </si>
  <si>
    <t>antoine-75146</t>
  </si>
  <si>
    <t>Un leurre : Eurofil est une pompe à fric. 
Dès le premier sinistre, même dérisoire et après plus de dix ans de bons et loyaux paiements, Eurofil vous vire.</t>
  </si>
  <si>
    <t>peggy-t-131212</t>
  </si>
  <si>
    <t>TRES BIEN ?PARFAIS J ESPERE NE PAS ME TROMPER SUR VOUS J ETAIS A ASSU 2000 MAIS CELA RESTE TRES CHER  ?CHEZ VOUS C EST SIMPLE ET RAPIDE JE VERRAI BIEN</t>
  </si>
  <si>
    <t>mounin-z-131257</t>
  </si>
  <si>
    <t>trop de doublons dans les garranties prosposes par tel sinon site est bien fait et laie le temps de reflechir au meilleurs combinaisons oissibles merci</t>
  </si>
  <si>
    <t>sandrine-l-103170</t>
  </si>
  <si>
    <t xml:space="preserve">facile et rapide. courtier réactif aux questions posées...
tarif très intéressant et frais de dossier attractifs
                                                                                            </t>
  </si>
  <si>
    <t>sandra-b-126451</t>
  </si>
  <si>
    <t xml:space="preserve">Je suis satisfait de votre offre internet, assurance auto et les options que vous proposez. Votre site est très intéressant, beaucoup de choix et options. 
</t>
  </si>
  <si>
    <t>auxerre89-137140</t>
  </si>
  <si>
    <t>Très bonne mutuelle, sérieuse et compétente. Transparence et compétence de la gouvernance. Le maillage délégué est bon. Le prix est à sa juste valeur pour une bonne prise en charge.</t>
  </si>
  <si>
    <t>jennifer-m-121927</t>
  </si>
  <si>
    <t xml:space="preserve">Le meilleur tarif que j’ai trouvé même si c’est un peu cher. 
Facilité  d’adhésion. 
Simple rapide efficace. A maintenant dans le temps si je reste satisfaite. </t>
  </si>
  <si>
    <t>client-63652</t>
  </si>
  <si>
    <t>très décevant. Je suis client depuis 18 ans. Dès que j'ai eu besoin de retirer de l'argent de mon compte d'assurance vie mon conseiller ne répond plus malgré les nombreux messages téléphoniques auprès de son assistante. L'on me dit que l'on va rappeler mais ce n'est pas le cas. Tant que vous faites des versements sur votre compte, l'accueil est bon et puis après plus rien. Du coup, c'est la galère pour récupérer mes fonds. Aucun service et surtout aucun respect de leurs clients.</t>
  </si>
  <si>
    <t>damien-96895</t>
  </si>
  <si>
    <t>Complement a coté de leur pompes: ils vous reclament des cotisations deja payées, tres difficiles a joindre, il vous font patienter au téléphone pour rien, quand on voit le manque de professionnalisme pour la gestion des contrats, on s'inquiete en cas de sinistre...</t>
  </si>
  <si>
    <t>zazou-110685</t>
  </si>
  <si>
    <t>Je suis satisfait de mon assurance, tarif attractif. Ceci dit, je n'ai jamais eu d'accident, ni dérobé de mon scooter donc je n'ai jamais eu besoin de solliciter mon assureur.</t>
  </si>
  <si>
    <t>christgo95-137533</t>
  </si>
  <si>
    <t xml:space="preserve">Une assurance à fuir, depuis février 2021 je "bagarre" pour un remboursement de 800/1000€ sur 2500e de frais vétérinaire. J'appelle tous les 3 semaines et toujours la même réponse votre dossier est complet je le transmet plus haut... Mdrrr je reçois des mails me demandant toujours les mêmes documents qu'ils ont déjà. Je ne peux même pas partir ma chienne ne sera plus acceptée nul part ayant malheureusement déclaré une maladie d'addison. Merci eca assurance vous savez très bien prélever les mensualités le reste.... Fuyez </t>
  </si>
  <si>
    <t>annie-g-130318</t>
  </si>
  <si>
    <t>Je trouve les prix convenables et le contact en agence et sur le site satisfaisant. Je recommanderai auprès de mes collègues en recherche d'assurance.</t>
  </si>
  <si>
    <t>fabre-i-109553</t>
  </si>
  <si>
    <t>Très bon contact avec les opératrices, prix raisonnables, nous ferons le point dans 12 mois pour un avis définitif. A ce jour, le système informatique connait quelques lacunes - Merci</t>
  </si>
  <si>
    <t>mickael-c-134151</t>
  </si>
  <si>
    <t>Je suis satisfait des services et des tarifs même pour les jeunes permis A2 
L'assistance téléphonique est très agréable et professionnelle .
Je recommande vivement.</t>
  </si>
  <si>
    <t>yasemin-t-108477</t>
  </si>
  <si>
    <t>Avec les options au final cela revient vraiment trop cher, si les optons étaient comprises avec le prix global ça serai top, Si c'est ainsi je ne recommande pas direct assurance</t>
  </si>
  <si>
    <t>enzo33160-93080</t>
  </si>
  <si>
    <t>Je suis satisfais du service.. Les prix sont abordables et les services proposés également. Après comparaison direct assurance est l’assurance la moins chère que j’ai trouvé pour une Audi A3 sportback</t>
  </si>
  <si>
    <t>schauvin85-63976</t>
  </si>
  <si>
    <t>Nous sommes le 14 Mai et toujours pas recu ma pension d'invalidité du Mois d'avril 2018.Aux problèmes de santé grave et faut rajouter le soucis du non paiement des prestations d'invalidté.C'est inadmissible</t>
  </si>
  <si>
    <t>benoit-g-124317</t>
  </si>
  <si>
    <t xml:space="preserve">je suis satisfais de la prestation mais les démarches pour un contrat supplémentaire sont trop longue et compliqué la rattachement au contrat existant devrait être simplifier .
</t>
  </si>
  <si>
    <t>titmouche-64106</t>
  </si>
  <si>
    <t>Bonne assurance avec un large choix.</t>
  </si>
  <si>
    <t>jfe-67488</t>
  </si>
  <si>
    <t>Ma grand mère est décédée et avait un contrat chez vous. Mon père ne le savait pas, il est décédé aussi. je dois régler sa succession merci de me donner un contact.</t>
  </si>
  <si>
    <t>ferrer-89028</t>
  </si>
  <si>
    <t>bonjour sociétaire depuis l'age de 18 ans premier sinistre survenue le 3/03/2020,devis fait pendant le confinement pour aller plus vite 3500 euros , pas d'expert envoyé mais un expert qui de son bureau situe  a Lyon (j'habite a coté de st Gaudens haute Garonne) qui trouve que le devis est trop cher de 200 euros et qui me demande d'en faire un autre ou d'accepter ses recommandation pour un paiement de 3200 euros  .Bravo quelle rapidité et quelle justesse</t>
  </si>
  <si>
    <t>catherine-p-115231</t>
  </si>
  <si>
    <t>Suite à une déclaration sinistre voiture ,super contact et rapidité d'action, rappel à domicile malgré le confinement, et contrat inchangé, je recommande.</t>
  </si>
  <si>
    <t>zepati-86277</t>
  </si>
  <si>
    <t>Excellent service clients. Très bonne application.</t>
  </si>
  <si>
    <t>christian-81614</t>
  </si>
  <si>
    <t>Un des taux les plus bas des assurances vies, à fuir si vous voulez ouvrir un nouveau compte.</t>
  </si>
  <si>
    <t>kit-o-115712</t>
  </si>
  <si>
    <t>L'attestation d'assurance ne mentionne pas le modèle et le numéro de la voiture.
il serait bon de modifier le modele que vous proposez lorsque nous devons communiquer ce document à un organisme tiers.</t>
  </si>
  <si>
    <t>bikinda-walker-o-110088</t>
  </si>
  <si>
    <t xml:space="preserve">Je suis satisfait du service
Information claire
Prix satisfaisant, je recommanderais à mes proches et amis.
Réactif et professionel
Courtois
Merci...
</t>
  </si>
  <si>
    <t>martin-111508</t>
  </si>
  <si>
    <t>La Matmut elle assure pas du tout... cela fait maintenant 6 mois qu'une personne est rentré dans le mur de notre maison il est complètement éventré..
nous n'avons reçu aucun remboursement pour effectuer les travaux de la partie adverse, et la Matmut qui nous représente ne s'occupe absolument pas de notre dossier seul au monde... Prochaine étape Julien Gourbet ..</t>
  </si>
  <si>
    <t>martin-g-123628</t>
  </si>
  <si>
    <t>Nous avons toujours été très satisfaits par la GMF. Nous avons subit un vol de scooter et trois accidents non-responsables et tout s'est toujours très bien passé.</t>
  </si>
  <si>
    <t>alexandre-thouvenin--128355</t>
  </si>
  <si>
    <t>Si je pouvais mettre 0 je le metrrai ! Igne d'une assurance exotique... Personnellement client depuis 25 ans et toute ma famille historiquement depuis encore plus longtemps.
Suite à 1 sinistre sur un vitrage d'immeuble, rebondit d'excuses en excuses à chaque fois que l'on trouve le document leur prouvant le contraire , pour ne pas rembourser au final.
Les mails ne sont ni reçus ni transmis aux experts, douce mélodie d'attente qui vous racroche au nez après quelques minutes d'attente, que du bonheur. Je m'attendais pas à ce traitement de la part d'un assureur mutualiste 
Fuyez !!!</t>
  </si>
  <si>
    <t>manfran-52268</t>
  </si>
  <si>
    <t>Je suis assurer depuis plus d'un an; pas de sinistres pas de problèmes particulier, j'ai donc noter en positif. Dans l'attente qu'un jour n'arrivera pas de sinistre et je reviendrais donner mon opinion....</t>
  </si>
  <si>
    <t>mahmoud-l-132233</t>
  </si>
  <si>
    <t>Très satisfait de votre professionnalisme et de votre écoute. L'entretien téléphonique   ainsi que le temps que vous accorder pour se mettre en règle au niveau des documents. Merci.</t>
  </si>
  <si>
    <t>outrez-81306</t>
  </si>
  <si>
    <t>Je pense que je v me rendre au siège personne est capable de me transmettre mon contrat signé c mon mon droit on ne me transmet que des contrats sans ma signature donc je ne suis pas chez vous je paie 130 e en tous risque g pas d assistance mais où on voit ça c une blague</t>
  </si>
  <si>
    <t>ajg13-74766</t>
  </si>
  <si>
    <t>Impossible de joindre les conseillers pour procéder au rachat total. Attitude de personnes manquant de professionnalisme !!! ne répond ni au téléphone ni aux courriels!!
Comment compléter les documents requis sans aide d'un conseiller?</t>
  </si>
  <si>
    <t>boutria-a-138505</t>
  </si>
  <si>
    <t>Bonjour , je m'appelle Adam , je suis satisfais du service , mais j'aimerais payer un peu moins comme j'ai 2 véhicules qui sont assurer à L'olivier , sinon vous êtes simple parfois , mais parfois dure d'avoir ce qu'on voudrais  . Sinon je suis satisfait</t>
  </si>
  <si>
    <t>gonzalez-m-137448</t>
  </si>
  <si>
    <t xml:space="preserve">Vos conseillers, res, sont très professionnels, agréables, et patients pour mon cas en tout cas??
Biensur, je suis courtois et respecte le travail d autrui.. 
Cordialement 
</t>
  </si>
  <si>
    <t>wheely-123899</t>
  </si>
  <si>
    <t>Très mauvaise expérience... Malheureusement c'est dans la difficulté que l'on reconnaît ses vrais amis, mais également un bon assureur ! Cette assurance si vous tombez en panne fera tout ce qui est en son pouvoir pour minimiser la facture quitte à vous faire galérer comme ça été mon cas.
En effet je suis tombé en panne avec mon véhicule et la remorque à 200 kilomètres de mon domicile... L assurance appel le dépanneur autoroute et ils m'annoncent que j'ai droit à un forfait dépannage de 240 euros et que l excédent sera à ma charge ! Première belle surprise et pas la dernière. Arrivé du dépanneur et remorquage jusqu'à son dépôt hors de l autoroute et évidemment le forfait auquel j'ai droit est totalement atteint... Donc plus de possibilité de  prise en charge par l'assurance à partir de ce moment ! Je vous laisse deviner qui va mettre la main à la poche pour rapatrier un véhicule à 200 bornes de son domicile... Ensuite il a fallu me rapatrier moi à mon domicile et la bien entendu une autre magnifique surprise, aviva m annonce sans sourciller que j'ai droit à 50 euros de taxi... Je vous laisse admirer la blague ! Ils me proposent alors de prendre le train avec 3 correspondances en passant par Paris.... Une rallonge donc de 200 kilomètres et une galère de plus de 7 heures a attendre les différents trains.
En conclusion je vous déconseille très fortement cette compagnie car si vous êtes dans la galère, ne comptez pas sur eux et préparez vous à souffrir avec femme et enfants...  mes 3 contrats chez eux seront résiliés des la rentrée le temps pour moi de lire toutes les petites lignes des contrat de la concurrence...</t>
  </si>
  <si>
    <t>fa-123948</t>
  </si>
  <si>
    <t>MGEN solutions pour salariés d'entreprises
si la note 0 existait je la mettrait:
- des interlocuteurs téléphoniques qui répondent "je transmets"....et il ne se passe ...rien, malgré plusieurs relance (quand ils ne mente pas pour vous dire"je vous rappelle aujourd'hui"
- 2 mois pour la mise en place de la portabilité! Et encore c'est l'employeur qui ai intervenu
- un remboursement que l'on attend depuis 2 mois...."c'est en cours"
- une télétransmission Ameli supprimée et personne ne sait pourquoi
- des relances mail ou sur leur messagerie internet sans réponses
qui peut me dire quoi faire?
j'en suis au recommandé avec AR</t>
  </si>
  <si>
    <t>fred-52874</t>
  </si>
  <si>
    <t>Bonjour,suite à plusieurs interventions chirurgicales avec complications et radiothérapie entre 2013 et 2015(tumeur cérébrale),je me trouve aujourd'hui en cat 2 CPAM,reconnu travailleur handicapé avec séquelles importantes sur la jambe droite ainsi que des maux de tête intenables en cas de trop grosse fatigue ou de stress.
En janvier 2016 un médecin missionné par l'assurance conclue son compte rendu par une éventuelle stabilisation dans 2 à 3 ans.En décembre de la même année, nouvelle expertise avec un autre "pseudo" médecin qui lui décide de me consolider.Etant sous traitement anti-épileptique suite à une crise en 2014 (1 sem après une intervention lourde),je ne peux reprendre mon activité professionnelle.En effet,en tant que chauffeur poids-lourds et toujours salarié de mon entreprise,la revalidation de mes permis PL ne pourra être considéré qu'après sevrage de ce traitement.
Mon neurologue envisage de considérer cette possibilité en mai 2018.Je me considère donc en incapacité temporaire totale de travail et non stabilisé vu qu'avec l'accord de  mon médecin j'ai commencé à diminuer la posologie de ce médicament pour pouvoir reprendre mon activité au plus tôt.Je compte transmettre mon dossier à un avocat et une association de consommateurs au vue de clauses assurément contradictoires dans la notice d'adhésion.Depuis 4 ans je me bats contre la maladie,pour revalider mes permis professionnels(j'ai récupérer mon permis VL allez comprendre),je me battrai désormais pour faire valoir mes droits.</t>
  </si>
  <si>
    <t>mercercnul-107478</t>
  </si>
  <si>
    <t>Mutuelle MERCER est a FUIR !!!!!!!!!!!!!!!!!
les 3 N° de tel fournis sur carte vous renvoient sur leur site informatique ou la personne ne peut RIEN pour vous ! pas de conseiller disponible ! 
les remboursements ne sont PAS TRAITES dans les delais ex + 4 mois d'attente !!!!!!!!!!</t>
  </si>
  <si>
    <t>01 novembre 2021 suite à une expérience en janvier 2021</t>
  </si>
  <si>
    <t>pl-138698</t>
  </si>
  <si>
    <t>Aucun respect envers l'assuré, ne répond pas aux messages laissés sur l'espace perso..Les remboursements traînent sans raison..Médicaments remboursés au pharmacien mais pour le TM de la consultation RIEN...</t>
  </si>
  <si>
    <t>jackie-rosenberger-132366</t>
  </si>
  <si>
    <t>Que ce soit pour une assurance habitation ou la protection juridique, changez sans attendre.
La protection juridique la pire sur le marché, ils vous baladent d'une expertise à l'autre, tout en passant par un avocat qui évidemment ne vous écoute pas.
Pourtant des documents et un constat d'huissier à l'appui !!!
Méfiez-vous s'ils vous proposent une assurance dépendance (garage) en plus de votre multirisque habitation. Lors de votre changement d'assureur, le contrat en question ne sera peut-être pas résilié et vous continuerez à payer le contrat dépendance des ACM !
Le Crédit Mutuel est une banque et non un ASSUREUR !</t>
  </si>
  <si>
    <t>josse-v-128710</t>
  </si>
  <si>
    <t>Les prix sont compétitifs, la souscription, qu'elle soit en ligne ou par téléphone, est relativement simple et intuitive. Pour le moment, je suis satisfait !</t>
  </si>
  <si>
    <t>lutete-matanga-n-131491</t>
  </si>
  <si>
    <t>Les prix proposés par le site comparateur affiche seulement les prix de base, mais dans l'ensemble, les prestations rapport qualité prix/ sont assez raisonnables</t>
  </si>
  <si>
    <t>nanou-75860</t>
  </si>
  <si>
    <t>Bonjour La conseillère Nelly très professionnelle , a répondu à toute mes attentes</t>
  </si>
  <si>
    <t>fabien-c-107567</t>
  </si>
  <si>
    <t>J'ai trouvé les prix très attractifs par rapport à notre ancienne assurance. L'obtention d'un devis et les démarches de résiliation / transfert sont simples.</t>
  </si>
  <si>
    <t>abdelkader-b-125371</t>
  </si>
  <si>
    <t>Satisfait très rapide et bien organisé dans un minimum de temps réponse immédiate et le prix est très attractif en rapport aux protections je recommande.</t>
  </si>
  <si>
    <t>arenas-s-113748</t>
  </si>
  <si>
    <t>Je suis je suis très content d’avoir trouvé une assurance comme Olivier assurance très bons tarifs Traitement et réponse immédiate de mon contrat d’assurance merci</t>
  </si>
  <si>
    <t>salvatore-r-132256</t>
  </si>
  <si>
    <t>pratique ,complet et simple, bien placé au niveau du prix par rapport aux conditions, je verrais si les renseignements par internet sont rapide et précis</t>
  </si>
  <si>
    <t>benureau-50803</t>
  </si>
  <si>
    <t>j'ai été résilié pour un prélèvement refusé qui a été payé le demain c'est comme sa qu'on vire les client sen rien dire  on reçoit un recommandé et on veut plus rien savoir</t>
  </si>
  <si>
    <t>caro-97289</t>
  </si>
  <si>
    <t>À fuir  sinistre depuis 1 an pas de réponses téléphonique ni au mails envoyer on tombe toujours sur un serveur vocal qui nous dit qu'il vont vous rappeler sa fait au moins 8 mois c est inadmissible le service gestion et inexistant je me demande si il existe</t>
  </si>
  <si>
    <t>sylvain-s-110421</t>
  </si>
  <si>
    <t>les dates de prélèvement ne sont pas respecté scrupuleusement après un entretien téléphonique ont me dit que je doit plus rien pourtant je reçois un mail comme quoi je doit 54 euros je suis déçu</t>
  </si>
  <si>
    <t>christine--m-130947</t>
  </si>
  <si>
    <t>Très rapide et prix raisonnable je suis satisfaite de mon inscription sur le site très bien fait rapide et efficace les offres de souscription sont très bien expliquées</t>
  </si>
  <si>
    <t>attab-m-137781</t>
  </si>
  <si>
    <t>Je suis satisfait de service les prix sont très abordables pour les prix des prestations et de la commande assurance merci beaucoup pour les prix merci merci</t>
  </si>
  <si>
    <t>hugo-130410</t>
  </si>
  <si>
    <t>Impossible de les contacter, ne répondent pas au téléphone (plus d'1h30 d'attente en milieu de journée et automate qui finit par raccrocher). Aucune réponse via l'espace client en ligne non plus (demande envoyée il y a 20 jours et restée sans réponse...). On ne peut pas faire plus incompétent.</t>
  </si>
  <si>
    <t>batadi-k-123900</t>
  </si>
  <si>
    <t>je suis satisfait de la garantie mais pour le prix je trouve que chaque année mon prix augmente pourtant déjà client avec une bonne ancienneté difficile a comprendre l augmentation.</t>
  </si>
  <si>
    <t>18 janvier 2020 suite à une expérience en janvier 2020</t>
  </si>
  <si>
    <t>je viens de resilier mon assurance auto chez Eurofil, En effet, suite a une augmentation de tarif ,j'ai appelé eurofil ,et l'hotesse  (courtoise &amp; sympathique!) a pris en compte ma demande sans m'expliquer les contreparties  (diminution du tarif mais KILOMETRAGES LIMITE /AN : 11000 KM sinon en cas d'accident ...surprime . En consequence, j'ai mis fin a cette assurance ,et je mes suis tourné vers les concurents !</t>
  </si>
  <si>
    <t>philcoq-107171</t>
  </si>
  <si>
    <t>Rien de sérieux chez MAAF
On se moque du futur client 
A éviter .
Devis au tel ne correspondant pas au devis final...
Certaines personnes feraient mieux de changer de boulot</t>
  </si>
  <si>
    <t>nono-129125</t>
  </si>
  <si>
    <t>La personne que j'ai eu au téléphone et qui s'appelle Georges a été très agréable. Il a bien répondu à mes attentes et à été très clair. Cet échange a été agréable.</t>
  </si>
  <si>
    <t>adrien-g-127605</t>
  </si>
  <si>
    <t xml:space="preserve">Je suis nouveau, on verra par la suite. On verra en cas de sinistre, votre réactivité, votre rapidité etc... Pour l'instant ma mère est satisfaites de vos services
</t>
  </si>
  <si>
    <t>mo38-92846</t>
  </si>
  <si>
    <t>Mon véhicule assuré tout risque a été incendié il y a plus de 6 mois. Je n'ai toujours pas été indemnisé. Après plusieurs expertises la Maif à conclu que le véhicule était en bonne état avant l'incendie. Depuis le début du sinistre la Maif fait tout pour gagner du temps. Aujourd'hui on me propose 50€ pour un véhicule côté plus de 5000€. Offre a accepter sous peine de payer des frais de gardiennage pour une épave. Chez la Maif il ne faut pas se faire incendier son véhicule sous peine d'être suspecté malgré plus de 10 ans de fidélité et un bonus de 0,54.</t>
  </si>
  <si>
    <t>aurelilou-63755</t>
  </si>
  <si>
    <t>A fuir absolument cette assurance qui en plus d'être très mauvaise et très chère, use de subterfuges pour refuser une résiliation... Nous avons été obligés de souscrire cette assurance auprès de notre banque sous peine de voir notre demande de prêt refusée (à un prix plus élevé que notre actuel assureur Allianz...). Malheureusement nous avons eu un sinistre sur le véhicule : Pacifica n'a pas bougé le petit doigt pour régler le problème, certes un peu épineux. J'ai demandé la résiliation à échéance après avoir longuement échangé avec un conseiller qui me garantissait que 1 mois était suffisant. Que nenni, c'était 2 mois, mais Pacifica n'a pas pris la peine de m'en informer, je paie donc deux assurances pour le même véhicule depuis 2 mois. Il est impossible d'avoir la moindre information par téléphone, personne n'est en mesure de vous répondre. C'est après plusieurs emails au service client que j'ai enfin reçu le courrier de refus (2 mois plus tard donc). Bravo ! du coup c'est Allianz qui va résilier pour moi en loi Hamon. Privilégiez les agences avec un vrai interlocuteur en face de vous !</t>
  </si>
  <si>
    <t>hugo-85467</t>
  </si>
  <si>
    <t>Leur produit obsèques est carrément obscène.
Vous payez mais ils ne sont même pas capables de vous rembourser la totalité des sommes versées. Même pas un intérêt financier ! depuis 8 ans !</t>
  </si>
  <si>
    <t>christian-a-123006</t>
  </si>
  <si>
    <t>je suis satisfait des prix ainsi que l efficacite des conseilles ainsi que leur amabilite leur competence et la rapidite de leur intervention tres cordialement</t>
  </si>
  <si>
    <t>06 novembre 2021 suite à une expérience en juin 2021</t>
  </si>
  <si>
    <t>anagrammes-139115</t>
  </si>
  <si>
    <t xml:space="preserve">Mutuelle décevante
Aucune prise en charge conforme au besoin
Communiquer avec eux relève d'un défi Herculien
Leur prestations pour les forces de l'ordre est pitoyable et aucun suivi ni prise en compte des besoins. Privilégier une autre mutuelle </t>
  </si>
  <si>
    <t>debomy-j-117077</t>
  </si>
  <si>
    <t>Je suis satisfait du service. Les personnes que j'ai eu au téléphone étaient polies, courtoises et professionnelles. Je recommanderai L'Olivier assurance.</t>
  </si>
  <si>
    <t>king92-95480</t>
  </si>
  <si>
    <t>Suite a un petit accrochage sur un parking, le miroir de ma voiture s'est fissuré. J'ai appelé mon assurance qui veut rien entendre ! 500€ de franchise pour changer le miroir d'un rétroviseur à 8€. (Avec une assurance tous risques svp !)</t>
  </si>
  <si>
    <t>dehia-102196</t>
  </si>
  <si>
    <t>Leurs site n'est pas pratique pour demander un remboursement, on peut même pas voir le barème de garantie, délai de remboursement très long, j'avais un problème dans mon espace personnel le service technique n'a rien fait pour le régler, juste des fausses promesses ...</t>
  </si>
  <si>
    <t>evelyne-75929</t>
  </si>
  <si>
    <t>Je vous déconseille vivement cette assurance qui ne prend pas ses clients au sérieux après 12 ans chez eux. En effet, suite à une fuite d'eau chez ma voisine, mon dossier n'a pas du tout été traité avec professionnalisme. Après l'envoi du constat amiable, je n'ai eu aucune information quant aux démarches à suivre, pas de son pas d'image de la part de la Matmut, les informations communiquées sont contradictoires... bref une assurance qui n'a pas l'air de mettre ses clients au centre de ses priorités. Je résilie mon contrat à la prochaine date anniversaire !</t>
  </si>
  <si>
    <t>hilaire-z-121292</t>
  </si>
  <si>
    <t xml:space="preserve">Impossible de telecharger des pieces jointes : erreur envoi meme pour des tailles inferieures a 1 Mo.
</t>
  </si>
  <si>
    <t>harmoniecnul-61893</t>
  </si>
  <si>
    <t xml:space="preserve">a fuir, impossible d avoir la carte mutuelle depuis 3 mois indispensable a la pharmacie, hopital ect...
</t>
  </si>
  <si>
    <t>bonomo-q-123745</t>
  </si>
  <si>
    <t>Je suis satisfait du service, les prix sont attractifs, j’ai réussi à m’assurer ici alors que certaines assurances m’ont refuser catégoriquement à cause des cheveux fiscaux de mon véhicule (8cv en jeune permis)</t>
  </si>
  <si>
    <t>valerie-f-131130</t>
  </si>
  <si>
    <t>Je suis très satisfaite des services de la GMF tant sur la prise en charge en cas de sinistre que de l'accueil téléphonique; Toutefois, je trouve dommage que l'agence de Cognac, agence de proximité n'existe plus. Se déplacer à Angoulême ou Saintes est problématique lorsque l'on travaille.</t>
  </si>
  <si>
    <t>aplatel-137116</t>
  </si>
  <si>
    <t xml:space="preserve">Nous avons subi en Italie un dommage sur un véhicule en stationnement. La MACIF a exigé une expertise, l’expert prétend qu’il s’agirait selon lui d’une collision avec un mur. À la suite de cette prétendue expertise, la MACIF refuse de prendre la réparation en charge alors que le véhicule est assuré tous risques. 
Nous allons donc résilier tous les contrats automobile et habitations que nous avons chez cet assureur depuis plus de 20 ans. </t>
  </si>
  <si>
    <t>mustafa-y-131579</t>
  </si>
  <si>
    <t>Les prix me conviennent très bien cependant les niveaux de garanties (même s'ils sont modulables) ne sont pas suffisants. Egalement, les franchises sont assez importantes.</t>
  </si>
  <si>
    <t>alain-g-106736</t>
  </si>
  <si>
    <t xml:space="preserve">Service clients NUL
a chaque appel de notre part nous tombons sur des personnes qui on du mal à comprendre je but ne notre appel et on du mal avec la langue francaise </t>
  </si>
  <si>
    <t>henri-p-121520</t>
  </si>
  <si>
    <t xml:space="preserve">nous sommes très satisfaits du service. nous avons eu un excellent accueil et tous les renseignements demandés.
service efficace.
personne contactée très aimable et attentive aux questions
cordialement
</t>
  </si>
  <si>
    <t>ganesh-63492</t>
  </si>
  <si>
    <t>Bien expliquer le nouvelle tarification.................................................................................</t>
  </si>
  <si>
    <t>paulinemtn-62993</t>
  </si>
  <si>
    <t xml:space="preserve">a fuir absolument. Les renseignements que tu rentres pendant une souscription en ligne ne sont pas repris et quand on t'appelle pour faire le contrat par téléphone on te donnes des mauvaise informations " bonus cumulé avec la conduite accompagne" donc il invente un bonus que tu n'as pas juste pour te faire un contrat beaucoup + cher et te faire payer les mois d'avant et les frais de changements. quand tu demandes l'enregistrement bizarrement personne le trouve. ce sont de véritables menteur, qui sont juste intéressé par l'argent. </t>
  </si>
  <si>
    <t>chane-j-114312</t>
  </si>
  <si>
    <t xml:space="preserve">Je suis satisfaite du service
c est dans mes attentes,qualité prix et le service telephonique rien a dire 
merci pour ce service et j espere rester le plus longtemp possible 
</t>
  </si>
  <si>
    <t>gp-92742</t>
  </si>
  <si>
    <t>Je suis assuré chez GROUPAMA depuis plus de 30 ans. Je suis assuré "garantie habitation avec Equipement valeur à neuf. Après un vol, on me dit que c'est la valeur du neuf aujourd'hui (ce que je comprend) mais après on m'enlève de la vétusté. Donc pour moi ce n'est plus valeur à neuf. Merci de m'aider SVP.</t>
  </si>
  <si>
    <t>biarritz13-55776</t>
  </si>
  <si>
    <t>Très bonne assurance à laquelle je suis rattachée depuis de nombreuses années,mais devenue trop chère au fil du temps.Je recherche une autre assurance auto car je veux changer de voiture et cela augmentera encore mon adhésion</t>
  </si>
  <si>
    <t>zeprods09-91346</t>
  </si>
  <si>
    <t>Je suis très satisfait parce que c’est rapide, simple et efficace de trouver une assurance pas cher en tant que jeune conducteur avec un malus. Je remercie le service pour ces comparaisons d’assurance.</t>
  </si>
  <si>
    <t>delten-72251</t>
  </si>
  <si>
    <t>Ne comptabilise pas les années en tant que conducteur secondaire et donc mon bonus actuel n'est pas applicable. Bien on m'annonce cela après avoir souscris, alors que j'avais bien précisé ce point dès le départ. Bref, j'ai perdu au total près de 2 heures au téléphone avec une compagnie d'assurance pas du tout professionnelle. Contrat donc résilié le même jour Je ne recommande pas du tout.</t>
  </si>
  <si>
    <t>lecriel-103690</t>
  </si>
  <si>
    <t>Adhérente depuis 1992, à l'époque auprès de Mutuelle Existence à Saint-Etienne (42) puis Lyon (69), je suis choquée et extrémement déçue de la gestion d'Harmonie Mutuelle, qui, depuis août 2020, ne m'a jamais contactée pour m'informer d'un souci, ni même pour m'avertir qu'au 1er janvier mon contrat était automatiquement résilié ! Si je n'avais pas téléphoné hier pour demander ma carte pour 2021, jamais personne ne m'aurait informée de quoique ce soit ! Et lorsque j'appelle le service contentieux ce matin pour régulariser tout cela, la conseillère me parle durant vingt minutes sur un ton de reproche parce que c'était soi-disant à moi de vérifier tout cela, elle fait des calculs qui se contredisent l'un après l'autre, le tout sur un ton plaintif et avec de nombreux soupirs parce que, je cite, elle n'allait "quand même pas reprendre toutes les cotisations versées depuis décembre 2019", et de renvoyer la demande au service de gestion. Dans ce cas il ne faut pas travailler au service contentieux, et surtout ne pas répondre aux appels des adhérents.
Cette situation aberrante n'est pas admissible, et révèle un manque flagrant de suivi des dossiers, qui me pousse aujourd'hui à examiner les offres de leurs concurrents avant de renouveler mon contrat.</t>
  </si>
  <si>
    <t>olivier-p-106189</t>
  </si>
  <si>
    <t>les prix me conviennent pour le moment, et j'espère que les services et la réactivité seront à la hauteur.
je verrai à l'usage .
j'espère ne pas avoir à trop vous solliciter</t>
  </si>
  <si>
    <t>elodie-c-108064</t>
  </si>
  <si>
    <t>Les tarifs ne diminuent jamais, à croire que votre publicité indiquant une baisse de prix la 1ère année en venant chez DIRECT ASSURANCE est récupéré les années suivantes sur nos contrats. Et quand vous voulez des explications sur la hausse constante du tarif voici la réponse "dans votre région, il y a plus d'accident donc paiement collectif", étonnant pour 2020 avec le COVID-19 et le télétravail qu'il y ai eu plus d’accident, mais aucune baisse de mon tarif pour 2021 alors que le coefficient malus-bonus baisse chaque année. C'est incompréhensible !</t>
  </si>
  <si>
    <t>smail-b-116595</t>
  </si>
  <si>
    <t xml:space="preserve">Très satisfait des tarifs, du services téléphonique personnel très accueillant et satisfaisant. 
Espérant que les services en cas de sinistres soit des meilleures </t>
  </si>
  <si>
    <t>damien-d-132539</t>
  </si>
  <si>
    <t>Je suis satisfait de la rapidité des démarches , un point bloquant quand même plusieurs date pourrait être proposé pour le prélevement automatique ce qui n'est pas le cas....</t>
  </si>
  <si>
    <t>12 novembre 2017 suite à une expérience en novembre 2017</t>
  </si>
  <si>
    <t>2n-58768</t>
  </si>
  <si>
    <t>Bonjour  j ai un contrat scénario retraite  chez Generali Le 13 janvier 2017  j ai demandé le rachat de mon contrat  Nous sommes à 12 novembre  j attends toujours</t>
  </si>
  <si>
    <t>martin-f-114151</t>
  </si>
  <si>
    <t>Je suis satisfait de la rapidité des prises en charges des demandes faites tel que mon sinistre et ma demande de relevé d information ainsi que la souscription à mon véhicule Peugeot expert</t>
  </si>
  <si>
    <t>jldb20-135543</t>
  </si>
  <si>
    <t>Emeline, mon interlocutrice, a pris de temps de parfaitement répondre à mes interrogations. Renseignements donnés avec la plus grande amabilité. Outre les tarifs, cette qualité d'accueil est très importante.</t>
  </si>
  <si>
    <t>martinez-a-124773</t>
  </si>
  <si>
    <t>Très satisfaite des services, simple et rapide, accueil agréable et professionnel. Je n'ai rien à signaler de négatif pour le moment. je recommande vivement!</t>
  </si>
  <si>
    <t>edji-126772</t>
  </si>
  <si>
    <t xml:space="preserve">Service de remboursement catastrophique. 
Cela fait plus d'un mois et demi que j'attend un remboursement. j'ai rappelé à 5 reprises le service, on me dit à chaque fois que le nécessaire va être fait mais c'est que du vent et des paroles en l'air. 
On me fait tourner en rond et quand je demande à parler à un responsable , on me répond qu'il n'y a pas de responsable. 
Le service est O.
Si je pouvais, je mettrai 0 étoile </t>
  </si>
  <si>
    <t>fefe-68474</t>
  </si>
  <si>
    <t>assurance qui ne sert à rien incendie de ma voiture au mois de juillet et vol de celle ci quelques jours après et aucune nouvelle de direct assurance qui me balade depuis le mois de juillet
ils osent continuer à me prelever une mensualité tous les mois et m'envoyer un nouveau contrat pour une voiture que je n'ai plus.
ils sont fort.
A FUIR</t>
  </si>
  <si>
    <t>brancato-c-135376</t>
  </si>
  <si>
    <t>je suis très satisfait du service les conseillers sont à l'écoute de nos demandes et font en sorte de trouver  des solutions si problèmes il y a . Je recommanderais énergiquement votre assurance</t>
  </si>
  <si>
    <t>estelle-52674</t>
  </si>
  <si>
    <t xml:space="preserve">Je tente en vain de me faire rembourser des soins depuis un mois. Malgré de multiples relances, aucune réponse ne m'est apportée hormis " votre dossier est en cours de traitement ". C'est vraiment inacceptable. Je n'ai jamais rencontré autant de délais avec une mutuelle santé. Fuyez cette mutuelle. </t>
  </si>
  <si>
    <t>carral-t-112444</t>
  </si>
  <si>
    <t>satisfait rapide juste lors du devis par téléphone devoir redonner mes infos étant déjà client chez vous est la différence de prix concernant les comparateurs d'assurances est l'assureur lors du devis pour la même couverture .</t>
  </si>
  <si>
    <t>krab53-85928</t>
  </si>
  <si>
    <t>scooter volé le 28/12/2019 retrouvé le 30/12/2019 par nos soins dans un quartier de toulouse en payant quelques jeunes pour le localiser.Documents police nationale de vol  et de restitution transmis au jour le jour à APRIL. Mise à disposition chez un concessionnaire peugeot. Depuis aucune nouvelle. Je trouve leur non intervention déplorable.</t>
  </si>
  <si>
    <t>nicolas-b-110820</t>
  </si>
  <si>
    <t>je n'ai aucune information sur le boitier connecté et son fonctionnement, quand vais je le recevoir ?  comment ça fonctionne ? j'ai été débité de 216 euros mais je n'ai même pas l'occasion d'installer le boitier pour baisser le prix</t>
  </si>
  <si>
    <t>jocelyn-p-105116</t>
  </si>
  <si>
    <t xml:space="preserve">Très bonne assurance , très sérieuse. Bonus 50 % garanti.
Peut-être un petit effort à faire sur le prix par rapport à la concurrence et au nombre de véhicules assurés.
</t>
  </si>
  <si>
    <t>anisa-90036</t>
  </si>
  <si>
    <t>Si je pouvais mettre 0 étoiles! Sinistre du 28/10/2020. Appel tous les jours pour être renvoyée au lendemain. Sans  logement mon mari et moi, sans affaires et sans avancée du dossier. Toujours la même réponse: en attente du compte rendu de l'expert qui est passé 2 fois fin d'année 2019. On tourne en rond sans issue mais Allianz s'en fou. Débordement des eaux usées l'appartement est insalubre donc inhabitable et Allianz nous demande encore et encore de patienter.
Assurance à fuir.</t>
  </si>
  <si>
    <t>f600b-89916</t>
  </si>
  <si>
    <t xml:space="preserve">J'essai depuis 5 semaines de contacter la mutuelle des motards pour m'assurer, aucune réponse au téléphone même en appelant plusieurs fois par jour. Multiple demande en ligne pour être rappelé sans reponse et un mail au services des réclamations sans réponse lui aussi 
Je commence à en avoir marre et la moto doit être assurer pour samedi donc je pense aller ailleurs ou on me répondra au moins si je n'ai pas de réponse avant </t>
  </si>
  <si>
    <t>tikos-64231</t>
  </si>
  <si>
    <t xml:space="preserve"> Cherche tout les moyen pour m'empecher de faire une resiliation ce qui est en violation avec la loi chatel de chez eux me mentent  ouvertement avec leurs courtier du CABINET FRANTIS qui me dise ne pas etre assurer chez eux alors que neoliane me dise clairement que je suis chez eux
J'en ai marre mais ayant arreter les payement au moins je ne paye plus en me disant quil appelerais mais visiblement ont peut ne pas les payer il s'en fiche a cet vitesse sa va finir aux tribunal</t>
  </si>
  <si>
    <t>lili-63665</t>
  </si>
  <si>
    <t>Mutuelle nulle, malheureusement pas le choix car c'est celle de mon travail, plus d'un mois pour répondre aux mails, et les remboursement n'en parlons pas .....</t>
  </si>
  <si>
    <t>J'ai voulu souscrire une assurance auto chez eux, assuré sans interruption depuis 2005, aucun sinistre un bonus de 0.50, mon contrat a été résilié avant la fin des 30 jours provisoires.
La raison: je n'ai pas été assuré en tant que conducteur principal sur les 24 deniers mois. J'étais "seulement" assuré en tant que conducteur secondaire, mais sur un contrat de mes parents, ce qui apparemment n'est pas pris en compte pour Eurofil. Tous les autres assureurs prennent bien en compte cet historique. Malheureusement pour moi, je me suis rendu compte de cette subtilité trop tard, j'avais déjà payé l'équivalent de 4 mois de cotisations, non récupérables selon leur dire...
Assureur à éviter !</t>
  </si>
  <si>
    <t>krm-52074</t>
  </si>
  <si>
    <t>C'est le système le plus nulle que je connaisse ! C'est le stresse qui est garanti !</t>
  </si>
  <si>
    <t>joel-32-101494</t>
  </si>
  <si>
    <t>Bonjour,
Je suis très satisfait des services rendus en ligne par la MGP.
Simple et rapide, le remboursement a été viré sur mon compte dans les 48 h.
Cordialement,
Joel</t>
  </si>
  <si>
    <t>cherif-m-106100</t>
  </si>
  <si>
    <t>je suis satisfait du service ..j'ai pas éprouvé de difficulté pour demande un devis ..
les prix me conviennent..
simple et pratique..et la conseillère est très sympathique..</t>
  </si>
  <si>
    <t>antoine-b-126353</t>
  </si>
  <si>
    <t>simple et facile mais un peu cher pour les jeunes ! sinon vous êtes top !
vous devriez adapter vos prix en fonction de la tranche d'age et du salaire de la personne sinon rien a dire encore une fois !</t>
  </si>
  <si>
    <t>14 novembre 2021 suite à une expérience en octobre 2021</t>
  </si>
  <si>
    <t>valvalou-139590</t>
  </si>
  <si>
    <t xml:space="preserve">Je me suis acheté une voiture et elle a été incendiée 1 semaine plus tard
Depuis l'expert est passé mais l'indemnisation n'a toujours pas été réglé,  je n'ai plus de voiture depuis 1 mois et demi et ils continuent à prélever ma mensualité et ne répondent à aucun message 
Je ne recommande absolument pas cette assurance </t>
  </si>
  <si>
    <t>maxime-b-116063</t>
  </si>
  <si>
    <t>Je suis satisfait du service et des prix.
Très bonne réactivité des agents April.
Système de paiement et de devis rapides et intuitifs.
Je recommande cette assurance.</t>
  </si>
  <si>
    <t>marc-104808</t>
  </si>
  <si>
    <t>Refuse de remorquer ma voiture tombée en panne en Suisse jusqu'à un garage français et la mette de leur propre chef dans un garage en Suisse (la frontière n'était pourtant qu'à quelques kilomètres).
Refus de prêt de véhicule.
La voiture n'étant pas réparable (ou trop onéreux) nous voulons la faire remorquer en France pour la détruire dans un centre à 20 minutes de là où est la voiture, là aussi refus car voiture trop âgée...
Démerdez-vous!
A fuir!</t>
  </si>
  <si>
    <t>loicnain-99249</t>
  </si>
  <si>
    <t>assurance qui augmente trés souvent sans aucune raison et lettre de menace pour un seul impayé trés décu,je vais changer pour une autre assurance plus humaine</t>
  </si>
  <si>
    <t>caramel-62242</t>
  </si>
  <si>
    <t>Néoliane a répondu rapidement à mon problème car je n'avais rien demandé ils m'ont tout simplement annulé le contrat qui avait été souscrit sans pénalité je les remercie pour tout.
caramel</t>
  </si>
  <si>
    <t>valou-138457</t>
  </si>
  <si>
    <t>Je viens de vendre mon véhicule et j ai acheté un nouveau , j ai téléphoné à active assurance pour assurer le nouveau , ils voulaient que je souscrive un nouveau contrat pour le nouveau véhicule et que je repaye pour 1 an alors que j ai payé il y a 1 mois l année complète pour mon ancien véhicule , ils me disent que chez active ils ne font pas le changement de véhicule sur 1 contrat et en plus il faut que je leur envoie un recommandé pour annuler le contrat de l ancien véhicule et sûrement que j attendes des mois pour être remboursé . , déjà il a fallu que je les appelle 3 fois pour avoir ma nouvelle carte verte , à fuir cette assurance , je vais assurer mon véhicule autre part</t>
  </si>
  <si>
    <t>yaya-117682</t>
  </si>
  <si>
    <t>Nous sommes très satisfaits de la MAAF. Clients depuis 27 ans, nous avons perdu notre maison suite à un incendie en janvier 2020. Le directeur de l'agence de St Jean de Luz a été très à l'écoute. L'expertise a eu lieu 7 jours plus tard. Les travaux ont débuté début mars. Nous avions des craintes suite à certains avis négatifs. Mais grâce à notre contrat formule intégral nous avons été indemnisé à hauteur de ce que nous avions perdu. Merci la MAAF.</t>
  </si>
  <si>
    <t>frederick-l-106470</t>
  </si>
  <si>
    <t xml:space="preserve">Mécontent des prix qui augmentent tous les ans:
 en 2016 : 400€
 en 2021 : 498€
S'ils ne font pas un effort, je partirai à la prochaine échéance
Ca fait plus de 25% d'augmentation en 5 ans, mon salaire  lui n'a pas pris 25% </t>
  </si>
  <si>
    <t>stephane-f-123354</t>
  </si>
  <si>
    <t>BONJOURS SIMPLE PAS TROP CHER POUR L'INSTANT JE SUIS SATISFAIT DE VOTRE PRESTATION J'AI BIEN REUSSIS A FAIRE ASSURER MON QUAD ET JE VOUS EN REMERCIE  BONSOIR</t>
  </si>
  <si>
    <t>laurent-l-129905</t>
  </si>
  <si>
    <t>LES TARIFS SONT ELEVES AVEC SEULEMENT 1 AN D'ARRET MOTO
28 ANS DE PERMIS ET QUASIMENT 1000 EUROS A L'ANNEE POUR UN GSXR DE 2009...
JE PENSE QUE LA COMPAGNIE DEVRAIT FAIRE UN GESTE COMMERCIAL POUR LES ANCIENS CLIENTS AMV</t>
  </si>
  <si>
    <t>chany69-71199</t>
  </si>
  <si>
    <t>Service déplorable quasi inexistant on ne peut les joindre que rarement. Les remboursements sont longs à traiter. Mutuelle à éviter</t>
  </si>
  <si>
    <t>josie-67281</t>
  </si>
  <si>
    <t>C est incroyable 25 % se malus alors que je n étais pas en tord on écoute pas le client et même on est pris de haut .Je ne recommande pas et même je dissuade.</t>
  </si>
  <si>
    <t>chris-105063</t>
  </si>
  <si>
    <t>Les remboursements sont rapides . Il est assez facile de contacte un conseiller par voie téléphonique . c'est simple , la MGP s'occupe de la sécurité sociale et de la complémentaire santé . Par contre , concernant les prix , par rapport à d'autres complémentaires santé, c'est cher . En ce qui me concerne , le tarif est de 300 euros par mois pour un assuré et une adhérente . Au final , 5 étoiles pour la satisfaction et 3 étoiles pour les prix , j'ai hésité sur la 2eme note , je pensais à un 2 .</t>
  </si>
  <si>
    <t>simone-61745</t>
  </si>
  <si>
    <t>La MGP n'est pas pire que les autres mutuelles, au contraire. L'agence de Toulouse nous reçoit du lundi au jeudi et le vendredi sur rendez-vous. Les conseillères sont agréables et mettent tout en oeuvre pour satisfaire les adhérents. Je suis ravie d'avoir affaire à ces personnes quand j'en ai besoin car elles montrent beaucoup de disponibilité à mon égard à chacun de mes déplacements.</t>
  </si>
  <si>
    <t>jd-60236</t>
  </si>
  <si>
    <t>monsieur w.Allen disait: la différence entre la dictature et la démocratie est que la première dit: ferme là et la deuxième: cause toujours. Bienvenue à la mgen</t>
  </si>
  <si>
    <t>kenny-97530</t>
  </si>
  <si>
    <t>Un très bel accueil téléphonique, une écoute et prise en charge de mes questions au top.
Merci beaucoup: pour une première expérience je suis ravis !
Votre conseillère a su prendre le temps de m'expliquer les garanties liées à mon contrat ainsi que les démarches à mener pour bénéficier des remboursements auxquels je ne pensais même plus.
Toutes es félicitations à votre conseillère et encore merci pour votre accompagnement.</t>
  </si>
  <si>
    <t>jc-r-113310</t>
  </si>
  <si>
    <t>1° contrat 529 € passé a 609 € je trouve cette augmentation un peu trop forte !!!
Aucun sinistres depuis la souscription ...
Pour ce qui est du reste je suis assez satisfait !
Reste a voir ( j'espère jamais ) la gestion d'un sinistre !</t>
  </si>
  <si>
    <t>robles-f-121255</t>
  </si>
  <si>
    <t xml:space="preserve">Recommandé par mon revendeur moto, ne pouvant pas assurer ma nouvelle moto chez mon assureur habituel (car "jeune permis"). Simple et pratique ; grille de tarifs claire </t>
  </si>
  <si>
    <t>pierrot-2000-96865</t>
  </si>
  <si>
    <t>D'ordinaire j'ai la dent dure mais là je suis extrêmement surpris du nombre d'avis très négatifs sur la mutuelle des motards.
Je suis chez eux depuis 2 ans, plusieurs motos et scooters assurés, et je n'ai jamais rencontré le moindre problème, que ce soit pour les joindre, demander un document, déclarer un sinistre ou être rappelé.
En effet je viens dans la semaine de vendre une moto et d'en acheter une autre, tout ça a été réglé le plus normalement du monde, j'ai été rappelé à l'heure du rendez vous et tout est en ordre, en plus à un tarif super intéressant pour du tout risque.
C'est sûr que si les mécontents tentaient d'appeler durant le confinement... Egalement, il peut être plus dur de joindre son assurance le samedi, on est nombreux à aller acheter nos meules en week-ends...
C'est mon expérience, elle n'a pas vocation à faire consensus et je n'aime pas noter les services et les gens, je ne le fais quasiment jamais, mais là j'ai trouvé les avis très très durs et ne reflétant en rien une réalité vécue par moi même et d'autres motards.</t>
  </si>
  <si>
    <t>eugenie-r-108257</t>
  </si>
  <si>
    <t>Une erreur sur mon contrat qui aurait pu me coûter cher : facturée en tiers au lieu de tous risques , on m'a demandée de payer 2 fois heureusement que la banque a bloqué les paiements. Un manque d'information. Je vais prochainement contacter Direct Assurance pour savoir quand et comment recevoir le boîtier.</t>
  </si>
  <si>
    <t>cinhoucine-68195</t>
  </si>
  <si>
    <t>je galère depuis 6 mois pour résilier un simple contrat, j'ai essayé par courrier, par mail, par téléphone mais impossible. ils continuent à me prélevé, c'est dingue.</t>
  </si>
  <si>
    <t>settlers83-72432</t>
  </si>
  <si>
    <t>client depuis 47 années, dernièrement j'ai mon abri piscine (garantie tempête) est légèrement détérioré suite aux  vents violents. réponse GMF les vents ne sont pas supérieurs à 100 kms /h pas de prise en compte, mon voisin sinistré également à  ses gouttières arrachées et la garantie est accordée sans problème,  il assuré chez AXA. je change d'assurance pour montrer ma désapprobation</t>
  </si>
  <si>
    <t>florent57-122789</t>
  </si>
  <si>
    <t xml:space="preserve">Bonjour,
Mon expérience avec cette assurance est très très mauvaise. 
En effet, j'ai eu accident le 8 juin et depuis le 25 juin on bloque mon numéro. En appelant en numéro  masqué on me repond. 
Après 1 mois je reçois un mail, stipulant que suite à l'avis de l'expert j'aurais fait une fausse déclaration.
Car j'ai vu que j'avais un impcat en regardant les dégâts de mon véhicule, ainsi que d'autres dégâts.
Il faut savoir que je suis assuré tout risque et comme vous vous en doutez bris de glace également. 
Donc quel intérêt. 
Quand tout va bien ils sont, mais quand on a besoin d'eux, ils sont aux abonnés absents.
A fuir absolument. </t>
  </si>
  <si>
    <t>lylou-87608</t>
  </si>
  <si>
    <t>Bonjour
Je tiens à remercier mon interlocutrice LAMIA qui est très professionnelle et surtout à l'écoute. Elle a tout de suite identifier le problème à régler et m'a aiguiller pas à pas sur le site afin de m'aider dans mes démarches. Quelle patience de sa part ! merci LAMIA</t>
  </si>
  <si>
    <t>parmentier-s-139033</t>
  </si>
  <si>
    <t>Rapide et pratique.
les tarifs sont intéressants et les possibilités de choix aussi. On reçoit tout instantanément et on peut rouler tranquillement. bonne route à tous</t>
  </si>
  <si>
    <t>stephbob-86497</t>
  </si>
  <si>
    <t>Une assurance à proscrire. Du harcèlement pour la souscription. Une interlocutrice ultra désagréable qui prend de haut le client. Finalement je passe pour un menteur. Je n'ai soit disant pas compris ce qu'elle m'a expliqué. Finalement les garanties ne sont absolument pas celles qu 'elle me dit au tel. L'agence de courtier un vrai charlot. Allez voir ailleurs. Ne vous faites pas avoir !!!! Ils me font vomir.</t>
  </si>
  <si>
    <t>Fuyez avant d'avoir un sinistre, car quand ça arrivera ça sera trop tard.
j'ai eu un sinistre, l'olivier m'a envoyer un soit disant "expert" qui n'en a rien d'un, il considéré que les réparations de mon véhicule coûteraient plus cher que sa valeur avant sinistre, jusque là ok, ensuite il m'appelle et me donne l'estimation de mon véhicule avant sinistre qui est de 1800 euros alors qu'il est coté à 3180 euros, je lui dis donc que je ne suis pas d'accord avec son estimation, d'autant plus que je suis ingénieur automobile et je travaille pour le constructeur de mon véhicule, le pseudo expert de maison conseil m'envoie donc des annonces de véhicules dont le prix minimum (sur toutes les annonces) etait de 2890 euro sauf pour une qui est un véhicule commercial donc 2 places à 2500, pour les autres ce n'est pas non plus exactement les mêmes finitions.
je lui fais un retour de mail avec d'autres annonces dont les prix sont entre 2900 et 3600 euros, en lui demandant de revoir son estimation tenant compte de tout les éléments apportés
quand il m'envoie le rapport d'expertise, non seulement il est resté sur son estimation (qui est une insulte par rapport à la côte du véhicule) en plus il met dans son rapport qu'il n'a pas pu me joindre pour nous mettre d'accord sur une valeur du véhicule alors qu'on a discuté au téléphone et je lui ai donné tout les éléments pour lui dire que son estimation est bidon
donc un conseil FUYEZ VITE CETTE COMPAGNIE D'ASSURANCE</t>
  </si>
  <si>
    <t>jess-63230</t>
  </si>
  <si>
    <t>tres bien renseigner.....</t>
  </si>
  <si>
    <t>18 octobre 2021 suite à une expérience en décembre 2020</t>
  </si>
  <si>
    <t>gsr47-137731</t>
  </si>
  <si>
    <t xml:space="preserve">Mon chat a était tué par un chien de catégorie, Allianz n'a jamais voulu poursuivre le propriétaire en disant que c'était l'assurance adverse qui ne répondait pas, malgré les nombreuses relances et le dépôt de plainte, Allianz à réussi à clôturé le dossier...
J'ai eu un souci avec un véhicule de prêt (j'ai abîmé une jante et un triangle), j'ai fait un constat d'après les conseils d'allianz (conseillère), réponse: Allianz ne fera rien sous prétexte que ce n'est pas notre véhicule qui a eu des dommages, j'ai du payé de ma poche et en plus Allianz à gardé le sinistre sur le relevé d'info.
Accroche non responsable, Allianz nous a envoyé un expert de la finance et non de l'automobile, obligé de lui dire que j'allais faire appel à un autre Expert pour que ça bouge, Malgré tout le travail d'expertises est bâclé.
J'ai connus des assurances médiocre mais Allianz avec AXA reste pour moi les pires que j'ai connus
</t>
  </si>
  <si>
    <t>savarimoutou-a-113441</t>
  </si>
  <si>
    <t xml:space="preserve">Entretient avec le conseiller de qualité, réponse à mes principales interrogations.
On verra ce que cela donne niveau assurance.                                 </t>
  </si>
  <si>
    <t xml:space="preserve">je ne suis pas assurer chez eux, et pour cause voilà quel que mois je me rendis a une de leurs agence, je reconnais avoir été très bien reçus, mais malheuresement ils ont refusé, de m'assurer sans meme avoir éxaminer mon dossier sous pretexte qu'il ne prenait pas de jeune conducteur, si leurs parents n'avait pas de contrat chez eux, face à une tel forme de discrimination je n'est pas insister et je suis aller voir aillieur aujourdhui je suis chez Allianz en contrat tous risque  à 2 300 euros l'année, soit 200 euros par mois. jusqu'ici je n'est pas eu de sinistre.  Serte c'est un peut chère mais je préfère payez un peut chère  pour une assurance qui accepte les jeunnes conducteur, la macif m'a refuser aussi mais eux ils ont étudier mon dossier et ont pris le temps de m'éxpliquer pour quoi ( parce que je suis un jeune conducteur avec une voiture un peut trop "puissante" pour m'a faible éxpérience ) et je comprend tout à fait. Encore aujourd'hui je ne comprend toujours pas en quoi le fait que mes parents soit assurer chez eux serait si indispenssable pour que moi MAJEUR !! Je le soit a mon tour  </t>
  </si>
  <si>
    <t>mascotte83-63176</t>
  </si>
  <si>
    <t xml:space="preserve">Quand votre conseiller hyèrois vous trompe sur le produit demandé. 
Que le sce client vous donne de fausses informations.
Quand on ne vous informe pas de vos droits lorsque vous demandez des explications.
 </t>
  </si>
  <si>
    <t>lyoubi-e-130029</t>
  </si>
  <si>
    <t xml:space="preserve">Bonjour, 
Je ne comprends pas pourquoi j ai souscris une assurance pack famille et que je n ai pas le droit de recevoir les documents sur ma boîte e-mail alors que c est moi qui gère les documents chez nous. Et que c est mon conjoint qui doit signer les documents à ma place ! Merci
Samiha Djellali 
Cordialement </t>
  </si>
  <si>
    <t>damien-c-112406</t>
  </si>
  <si>
    <t>Je suis satisfait du service , les prix sont plutôt intéressants pour des jeunes . Je le recommande a tout le monde . Faut voir quand même a changer certaines choses concernant le questionnaire de plus l’approfondir .</t>
  </si>
  <si>
    <t>rayapin-k-124917</t>
  </si>
  <si>
    <t>Assurance rapide sérieux et patience pour l attente pour récupérer les documents ou echeance merci 
Assurance correcte espérons que vous allez proposer d autres services</t>
  </si>
  <si>
    <t>21 septembre 2021 suite à une expérience en août 2021</t>
  </si>
  <si>
    <t>kevinsoler-133757</t>
  </si>
  <si>
    <t>Bravo pour la lenteur du dossier, la collaboratrice malade tous les 2 jours et les dossiers qui s'arrêtent pendant le mois d'aout. C'est une honte, qui plus est travail avec des experts qui ne font pas leur travail dans les délais. Je ne recommande pas, une bonne assurance c'est important allez plutôt voir ailleurs. Je ne re ferais pas l'erreur une seconde fois</t>
  </si>
  <si>
    <t>angabd-50010</t>
  </si>
  <si>
    <t>Bonjour. Dommage qu'on puisse pas mettre 0 étoile. Personne au telephone . Impose de payer 500 euros sans possibilité de mensualité. Insulte par téléphone et j'en passe. Mon enfant est devenu handicapé suite à un accident et aucune prise en charge. C'est la catastrophe. Ne surtout pas faire appel à eux. Affreux et honteux.</t>
  </si>
  <si>
    <t>florent-d-131166</t>
  </si>
  <si>
    <t>L'ADHESION SUR AMV POUR L'ASSURANCE DE LA MOT EST SIMPLE ET PRATIQUE. EFFECTUEE EN QUELQUES MINUTES SEULEMENT, C'EST CE QUE JE RECHERCHAIS. JE RECOMMANDE</t>
  </si>
  <si>
    <t>jp-138261</t>
  </si>
  <si>
    <t xml:space="preserve">        Je viens d avoir par téléphone une de vos employées qui se prénomme RAMATA. Cette dernière très agréable et très professionnelle nous a très bien renseigné et a acquiescé à nos demandes.
         Personne à feliciter 
          Sylviane DUBOIS </t>
  </si>
  <si>
    <t>sophie-z-110890</t>
  </si>
  <si>
    <t>Nous pensions que vous vous occupiez des papiers à envoyer à la banque. Mais sinon très rande réactivité et service client ! en vous remerciant et en vous souhaitant une excellente journée</t>
  </si>
  <si>
    <t>brahim-k-106350</t>
  </si>
  <si>
    <t>Je suis satisfait du service généralement, mais ça serait bien de baisser un peu les prix
Je pense que vous pouvez faire un effort sur le rapport qualité/prix.
Je souhaiterais aussi qu'on puisse télécharger automatiquement nos attestations à jour sur votre site.
Bien cordialement,</t>
  </si>
  <si>
    <t>asmacif17000-89201</t>
  </si>
  <si>
    <t xml:space="preserve">Bonjour,
Je vous adresse cet e-mail pour exprimer mon fort mécontentement.
En effet après plusieurs échanges avec vos services et les servies IMH  concernant le sinistre habitation survenu en 10/2019!!
Votre conseillère IMH m'a indiqué que vous alliez me verser une somme de 1750€ correspondant au devis fourni par l'artisan que j'ai choisi pour faire les travaux. En effet après plusieurs mois De retard et de négociations ils s'est avéré que votre entreprise partenaire ne peut pas faire les travaux en intégralité.
J'ai reçu un virement de votre part d'un montant de 1213€ !!
Je trouve que votre gestion est lente et inadmissible en plus de mensonges répétés. Je demande au nom de la loi informatique et liberté l'intégralité de mon dossier et les notes qui y sont inscrites ainsi que les enregistrements téléphoniques avec vos services et ceux d'intermutuelle habitat. Le dernier date du 22/04/2020 où votre conseillère IMH m'a indiqué le virement sous 4 jours de la somme de 1750€.
Je vous précise également que l'ensemble de mes contrats : habitation + deux voiture et l'assurance de prêt immobilier seront résilié si vous ne me verser la somme convenu.
Par avance merci pour le traitement 
Cordialement.
</t>
  </si>
  <si>
    <t>retourdemanivelle-35920</t>
  </si>
  <si>
    <t>Suite à un sinistre non responsable, j'attends désespérément une indemnisation de AXA pour les dommages subit...Presque 4 mois de relance pour m'entendre dire: "ça va arriver au plus tard fin de semaine mon petit Monsieur". En gros, il faut comprendre que AXA est très accueillant pour les nouveaux clients mais au final vous traite comme un moins que rien. J'ai avancé tous les frais de remise en état et présenté toutes les factures...Une catastrophe !</t>
  </si>
  <si>
    <t>renans-103250</t>
  </si>
  <si>
    <t>Radié pour cause de retard de paiement car j'étais à l'étranger. Je reviens et je régularise ma cotisation et je m'attends à être assuré pour une année moins mon retard de paiement. Et bien queneni, j'ai payé une cotisation d'un an et ils ne m'ont jamais assuré. Tout cela pour un retard de moins de deux mois.
Ils n'ont pas essayé de comprendre la situation. J'étais assuré depuis des années chez eux et j'ai toujours payé rubis sur ongle. Bref je ne recommande surtout pas.</t>
  </si>
  <si>
    <t>natalia-89791</t>
  </si>
  <si>
    <t>J'ai constaté une augmentation de 5% sur un contrat tout risque en remplacement de voiture 2 mois après la souscription. J'ai écrit mais on me dit que c'est normal... les réparations augmentent. Je suis cliente depuis 2014 mais je cherche à partir. En comparaison ils sont maintenant plus cher qu'Axa, MMA, aviva, etc.</t>
  </si>
  <si>
    <t>nath-67729</t>
  </si>
  <si>
    <t>Service client nul. Il ne faut surtout pas voir de problèmes.  Ils attendent 4 jours avant de vous donner une réponse, s ils vous rappellent !!! Du coup, ils m ont fait poireauter 4 mois pour avoir juste un oui ou un non</t>
  </si>
  <si>
    <t>julia-r-131204</t>
  </si>
  <si>
    <t>Je suis très satisfaite de direct assurance.
Je recommande les services et les prix qui sont très compétitifs.
Vraiment ravie de l'ensemble du site et de tout.</t>
  </si>
  <si>
    <t>martins-m-107248</t>
  </si>
  <si>
    <t>À la souscription et au téléphone parfait maintenant à voir en cas de besoin. Les réponses apportées à mes questions m'ont convaincu j'ai donc décidé de valider le contrat.</t>
  </si>
  <si>
    <t>alexandra-b-115857</t>
  </si>
  <si>
    <t xml:space="preserve">Satisfaite des prestations proposées par la GMF 
La rapidité des de mise en place des services proposées
La facilité et l'autonomie qu'offre le site internet </t>
  </si>
  <si>
    <t>carosse-56153</t>
  </si>
  <si>
    <t xml:space="preserve">Il y a un an,j'ai souscrit auprés de mon assurance dans cette filiale pour mes deux labradors.Je n'avais jamais assuré mes animaux auparavant.Ce sont mes vétérinaires qui m'ont conseillé de les assurrer car mon petit dernier présentait à 4 mois des poignets trés laxes et craignaient une intervention;Je tiens à préciser que j'etais en connaissance que s'il devait etre opérer,toute la chirurgie serait à ma charge.Mon assureur s'est renseigné et m'a accordé la souscription au cas ou mon chien aurait tout autre problème de santé,étant donné que j'allais devoir certainement investir un gros budget financier et que l'euthanasie sur mon chien(proposé par l'éleveuse)était formellement interdite!!!Donc,j'amène mon chiot chez un spécialiste,nombreux examens,radios,scanner,puis opération.En décembre,on m'annonce que mon chien doit etre opéré d'un radius curvus bilatéral.Je me pose à la réflexion car j'ai un devis de 5100euros qui ne seront pas pris en charge.Je n'ai aucun problème avec ce fait vis à vis de l'assurance.Le problème est survenue hier,lorsque j'ai appellé l'assurance pour obtenir des renseignements.J'espère que la conversation a été enregistré.La conseillère a été audieuse.m'a parlé sur un ton autain et en élevant la voix.Elle m'a faite passer pour une esc.... me disant que mon chien avait une maladie de naissance et que je voulais me faire rembourser des soins alors que j'avais souscrit un contrat avec un chien malade.Alors que jamais je n'ai demandé de remboursement sur une intervention qui m'a couté 6000euros sachant pertinenment que je n'y avais pas droit.J'appellai juste pour savoir si j'avais droit à une indemnisation car mon chiot est hospitalisé jusqu'a vendredi prochain car il a eu une fracture à la patte.Il est déplorable et honteux de parler ainsi à ses clients,pensez vous que je tente une fraude à l'assurance alors que j'ai investi une telle somme pour mon animal.Pourquoi avoir autorisé ma souscription,je n'ai rien caché .Ce qui est sur c'est que si j'ai réussi à collecter cet argent je peux me passer d'assurance.Quel sloggan mensonger!!!Vous jouer avec les sentiments des propriétaires pour leurs animaux.J'ai vécu un calvaire et vous avez enfoncé le clou me faisant passer pour une voleuse.C'est honteux!!!J'en ai informé mon assureur qui m'avait fait souscrire car la conseillère m'a dit clairement qu'ils ne comprenaient rien en animaux.Je vais demander une résiliation de mes deux contrats.Je connaissais les clauses de mon contrat que j'ai bien lu et signé comme elle me l'a répété,je ne demande aucun remboursement sur la chirurgie du radius curvus.Ce que je denonce c'est le total manque de respect,il faut vraiment que madame change de métier,heureusement qu'elle a pour bouclier son téléphonne et personne en face,le ton ne serait pas le même.Personne inhumaine.A EVITER!!!!!!!et s'il vous plait n'essayez même pas de répondre à mon commentaire avec vos phrases toutes prétes.Ma situation est déjà assez dramatique depuis un an je n'ai nul besoin d'explications de votre part,je voulais juste un renseignement qu'elle a su me donner:la fracture ne sera pas prise en charge,puisque mon chien a une maladie de NAISSANCE:Madame est vétérinaire,tous les professeurs et vétérinaires ont jugés qu'il s'agissait d'un traumatisme. </t>
  </si>
  <si>
    <t>christelle-c-109051</t>
  </si>
  <si>
    <t>je suis satisfaite des prestations proposees, les prix sont correct par rapport aux autres assurances et les reponses par telephone sont rapides et claires</t>
  </si>
  <si>
    <t>sebastien--106259</t>
  </si>
  <si>
    <t xml:space="preserve">Des prix toujours à la hausse pour des prestations tirés vers le bas.
Récemment besoin de la protection juridique qui ne veux pas prendre en charge même en partie les frais d’avocats essentiels à mon litige.
Fidèle assurer depuis plus de 10 ans avec tous les contrats en ce même lieu je trouve inadmissible la façon dont les anciens assurés sont traités.
Si pas de nouvelles de votre part je serais contraint de partir à la concurrence 
</t>
  </si>
  <si>
    <t>michou-67461</t>
  </si>
  <si>
    <t>ancien client de neolinane, je reviens vers cette mutuelle ou j'ai apprécié la maniere de fonctionner. le rapport qualité de service et remboursement fait que je reviens aujourd'hui comme nouveau client auprés de cette mutuelle</t>
  </si>
  <si>
    <t>chris-82153</t>
  </si>
  <si>
    <t>Rapidité des formalités. Clarté des informations. Tarifs dans la bonne moyenne. Disponibilité des conseillers.
Espace personnel bien conçu, pratique et simple à utiliser.
Reactivité en cas de sinistre.</t>
  </si>
  <si>
    <t>paul-c-124152</t>
  </si>
  <si>
    <t>Je suis très déçu de l'augmentation de mes mensualités alors que ma voiture perd en valeur et que je n'ai eu aucun accident depuis le début de mon contrat chez Blablasure.
Je vais changer d'assurance si mes mensualités ne sont pas baissées rapidement.</t>
  </si>
  <si>
    <t>phil70-66608</t>
  </si>
  <si>
    <t>Client de plus de 15 ans sans accident.
Quand vous avez un accident non responsable ça va, mais quand vous avez un accident responsable il n'y a plus personne et pourtant je suis assuré tous risques.
Ils font de la pub pour la MAAF c'est celle que je préfère mais quand vous avez un accident responsable ils s'en foutent complètement de vous.Leur expert complètement incompétent et très lent pour faire un rapport d'indemnisation.
Et vous pouvez, appelez tous les jours rien ne se fait. Cela peut durer plusieurs semaines voire plusieurs mois pour être indemnisé (qu'ils m'ont dit)</t>
  </si>
  <si>
    <t>michel-b-125056</t>
  </si>
  <si>
    <t>Satisfait du tarif et de la simplicité de souscription.
A voir si tout va bien ce passer a l'avenir avec cette assurance.
Pour l'instant je recommande de faire un devis gratuit pour comparer les tarifs</t>
  </si>
  <si>
    <t>emmanuelle-v-115878</t>
  </si>
  <si>
    <t>les prix me conviennent. c'est très rapide, c'est très accessible, on peut choisir très facilement la façon dont on veut être assuré
cordialement à toute l équipe continué comme ça c est super !!!!!!</t>
  </si>
  <si>
    <t>23 juin 2018 suite à une expérience en juin 2018</t>
  </si>
  <si>
    <t>laks-65005</t>
  </si>
  <si>
    <t>Vous recherchez un assureur EFFICACE et PAS CHER ? Passez votre chemin ! MAAF n'est disponible que pour vendre ses produits ou uniquelent quand tout va bien ! Agence difficilement joignable (je ne parle pas de ma conseillère), c'est la croix er la bannière poir avoir quelqu'un au bout du fil. Un comble pour un assureur qui met en avant son efficacité dans ses spots publicitaires ! Je quitte la MAAF pour la concurrence sans regrets.</t>
  </si>
  <si>
    <t>brice-t-122594</t>
  </si>
  <si>
    <t>En tête de liste des comparateurs d assurance.
bon compromis pour un véhicule "ballade occasionelle" sans limitions kilométriques
a voir dans le temps, s'il y'a des offres promotionnelles pour le basculement de mes autres moto</t>
  </si>
  <si>
    <t>gael-c-113096</t>
  </si>
  <si>
    <t xml:space="preserve">Rapide et satisfaisant 
Transaction sécurisée et très rapide aussi. 
Je suis satisfaite de vos services et je recommande cette assurance . Merci encore </t>
  </si>
  <si>
    <t>franck-51737</t>
  </si>
  <si>
    <t xml:space="preserve">Je rejoins tous les commentaires précédents.
Affilié via mon employeur (plus de 2000 effectifs), j’ai pris l’option supérieur pour un bon remboursement optique et dentaire.
Comparé avec la mutuelle que j’avais avec mon ancien travail - il y a quelques mois -  c’est le jour et la nuit sur tous les niveaux ! 25% plus cher, 50% moins de remboursement sur l’optique et le dentaire, aucun remboursement ostéopathie etc.
</t>
  </si>
  <si>
    <t>sylvienat-69702</t>
  </si>
  <si>
    <t xml:space="preserve">Cet assureur trouve toujours une bonne excuse pour ne pas vous rembourser. Ils fouillent dans les conditions générales pour trouver des similitudes et vous refusent tout remboursement. De plus ils vous indexent chaque annee de 10 euros minimum. plus vous payez moins ils remboursent. A 
 déconseiller fortement. </t>
  </si>
  <si>
    <t>gege-86048</t>
  </si>
  <si>
    <t>Excellent accueil et très bons conseils de ma conseillère de Bergerac (Anne-marie DUCAU). Disponible et souriante,je suis son client depuis 30 ans, cela crée des liens de confiance qui n'ont jamais été trahis.</t>
  </si>
  <si>
    <t>mathieu-q-123600</t>
  </si>
  <si>
    <t>Le service correspond à mes attentes.
Le service client est réactif.
La tarification me convient.
Je suis satisfait d'avoir choisi APRIL Moto pour m'assurer.</t>
  </si>
  <si>
    <t>philou-132284</t>
  </si>
  <si>
    <t>CATASTROPHIQUE. En arrêt maladie depuis 4 mois et étant travailleur indépendant, je cotise depuis plusieurs années auprès d'AGIPI pour une multirisque professionnelle. En théorie, elle doit couvrir mes charges fixes ainsi que mes revenus. Ayant un copie long, voici donc 4 mois que j'attends une quelconque indemnité. Comme soeur Anne, rien à l'horizon et surtout plus personne pour me répondre. 
Leur argument : une lombalgie vieille de 10 ans. Ils cherchent un lien entre le copie et cette dernière !!!!!!
Pour ce type de contrat, fuyez cette compagnie ( mais ne sont-elles pas toutes pareilles ?)</t>
  </si>
  <si>
    <t>arnaud-132910</t>
  </si>
  <si>
    <t>Maaf n’a pas voulu me prolonger mon contrat auto pour aucune raison valable ne répond plus à mes mail et cela depuis 15 jours ( pour un remboursement ) 
Je déconseille cette assurance .</t>
  </si>
  <si>
    <t>timothee-s-113016</t>
  </si>
  <si>
    <t>J'ai toujours été assuré chez direct assurance , et j'en suis très satisfais les conseiller son très pro et claire ! les prix sont très abordable tout est simple ,merci</t>
  </si>
  <si>
    <t>youko567-69840</t>
  </si>
  <si>
    <t>JE DECONSEILLE fortement, ils remboursent quand ils veulent et puis surtout c'est très très très long. ils leurs manque toujours un papier ou autre, bref a éviter absolument.  très grande mauvaise foi</t>
  </si>
  <si>
    <t>celine--a-108215</t>
  </si>
  <si>
    <t xml:space="preserve">Satisfaite sur l’accueil téléphonique,  les conseils sur les protections  et les prix et sur les promotions.
Ponctualité sur l’heure de rappel du conseiller </t>
  </si>
  <si>
    <t xml:space="preserve">Mauvaise assurance low cost
PAS cher mais peu de garantie
Tjs difficile à joindre
Tjs nouvel interlocuteur 
Incompétent </t>
  </si>
  <si>
    <t>yaya38-72421</t>
  </si>
  <si>
    <t>On se demande si leur volonté de retard et le traitement des dossiers n'est pas une vraie stratégie pour moins payer voire qu'on craque pire qu'on décède avant da payer leur du même quand tout le dossier est complet</t>
  </si>
  <si>
    <t>mireille-81835</t>
  </si>
  <si>
    <t xml:space="preserve">Quasiment impossible à joindre au téléphone et lorsque vous avez la chance d'être en relation avec un conseiller il ne saura pas répondre à une demande de renseignement concernant UNE RESILIATION FAITE EN TEMPS ET EN HEURE.
Pas plus de réponse à ma demande par é-mail... 
Mon contrat Santiane a éte envoyé en recommandé accusé de réception 28/10/2020.... Et ce jour le 26/11/2020 je reçois un é-mail comme quoi la résiliation est trop tardive ! 
</t>
  </si>
  <si>
    <t>sergio-m-108697</t>
  </si>
  <si>
    <t xml:space="preserve">Satisfait du prix, je ne peux pas dire plus pour le moment car je ne connais pas votre assurance suffisamment pour pouvoir dire autre choses.
Merci de votre compréhension </t>
  </si>
  <si>
    <t>jean-baptiste-m-130716</t>
  </si>
  <si>
    <t xml:space="preserve">J’ai trouvé que le Processus de souscription était simple, intuitif et rapide 
Les Tarifs sont intéressants
Il y a 7n Large choix d’options dans les formules proposées 
</t>
  </si>
  <si>
    <t>bmoe-86185</t>
  </si>
  <si>
    <t>Leur service est devenu catastrophique !
Autant dire qu'il n'y a plus de service...
demande d'arbitrage non réalisée : ils ne répondent pas au téléphone, pas au mail. pas de réponse non plus via le contact clientèle.
cela fait plusieurs mois que j'ai tenté de réaliser un arbitrage, celui-ci c'est perdu dans les limbes... on m'a demandé d'envoyer un mail au service "réclamation client" : aucune réponse ! même pas un accusé réception : RIEN !</t>
  </si>
  <si>
    <t>mcr-94690</t>
  </si>
  <si>
    <t>Assureur qui applique le cumul des franchises, qui considère comme conducteur novice une personne qui a plus de 15 ans de permis (suite à une interruption de quelques mois d'assurance entre 2 contrats mais pouvant prouver une antériorité d'assurance d'au moins 5 années sans accident), qui ne donne pas d'informations claires lors d'un sinistre sur les franchises appliquées et qui se cumulent (aucune information dans les conditions personnelles du contrat sur ce cumul).</t>
  </si>
  <si>
    <t>derrien-g-113271</t>
  </si>
  <si>
    <t xml:space="preserve">JE suis plutôt satisfait de votre assurance,
Les conseillers on très bien explique et c'était très compréhensible.
Ils étaient tous claires et précis. </t>
  </si>
  <si>
    <t>bony-g-128205</t>
  </si>
  <si>
    <t xml:space="preserve">les prix me conviennent et le service client est sérieux.
le personnel est à l'écoute et il est réactif , les conseils sont utiles et clairs .
je conseille l'olivier assurance </t>
  </si>
  <si>
    <t>jeremy-92251</t>
  </si>
  <si>
    <t>Le prix est correct je suis assez satisfait du service je vais consulter d’autre aussi rance pour comparer les tarifs de mon Mercedes classe gla merci</t>
  </si>
  <si>
    <t>anamaria23-59072</t>
  </si>
  <si>
    <t>Une super assurance auto pour un petit prix et pour exactement les mêmes garanties que chez les concurrents qui demandent beaucoup plus cher !!!</t>
  </si>
  <si>
    <t>db3191-79558</t>
  </si>
  <si>
    <t>CELA FAIT 5 ANS QUE JE SUIS ASSURE POUR MA VILLA CHEZ GROUPAMAJE N AI JAMAIS EU DE SINISTRE ET EN DEBUT 2019 MON VOISIN A DETERIORE UN PAN DE MA CLOTURE.J AI DEMANDE A GROUPAMA DE FAIRE LE NECESSAIRE POUR LE REMBOURSEMENT QUE CELA OCCASIONNERAIT.11 MOIS PASSES GROUPAMA M A REPONDU QUE IL N Y AVAIT AUCUN RECOURS ALORS QUE J AI FOURNI TOUTE LES INFORMATIONS DEMANDEES.JE SUIS TRES MECONTANT ET CHANGE D ASSURANCE DANS LES JOURS QUI VIENNENT CAR GROUPAMA EST TOTALEMENT INCOMPETANT !!!!!!</t>
  </si>
  <si>
    <t>meriem-h-110022</t>
  </si>
  <si>
    <t xml:space="preserve">Je ne suis pas satisfaite , et je voudrais un autre devis sur mon contrat; 
Je n'est pas e malus et je voudrais réviser mon contrat 
merci pour votre réponse </t>
  </si>
  <si>
    <t>stephane-c-104653</t>
  </si>
  <si>
    <t>Très bon accompagnement de la personne qui gère le dossier de bout en bout 
Les démarches sont simples et l'économie est importante par rapport à l'assurance emprunteur de ma banque</t>
  </si>
  <si>
    <t>chanel82-50902</t>
  </si>
  <si>
    <t>Client depuis plus de 10 ans à la MAIF, je n'avais jamais eu à m'en plaindre, pour la bonne et simple raison que je n'avais jamais eu de sinistre particulier, à part un dégât des eaux mineur il y a 2 ans.
Ayant souscrit l’option la plus chère du contrat, sur conseil du service des contrats de la MAIF, j’ai été abasourdi de voir que finalement, mon dossier d’indemnisation a finalement été rejeté, alors qu’il m’avait été certifié par 3 fois (avant de souscrire l’option et même après) qu’il serait bien pris en charge.
Après un mois d’attente suite à ma réclamation (ce qui m’avait été conseillé par la responsable du service de la MAIF), je la rappelle pour avoir des nouvelles, et elle m’indique qu’une réponse, que je n’ai jamais reçue, est partie par courrier postale (alors que tous les autres échanges se sont fait par mail.
Evidemment, la réponse est une nouvelle fois un refus de prise en compte de mon dossier. Ils me conseillent maintenant de saisir de médiateur…
Bref: prompt à vendre des garanties plus chères qu'ailleurs, mais fait tout son possible pour ne pas indemniser lorsqu'il y a un sinistre, malgré d’avoir plusieurs fois certifié que ce serait bien pris en charge (au téléphone, bien sûr, jamais d’écrit…)
Une relation de confiance avec les sociétaires? J'ai été bien naïf... Mon conseil : demander systématiquement une trace écrite de leurs promesses</t>
  </si>
  <si>
    <t>hermes-89173</t>
  </si>
  <si>
    <t>J'ai effectué les 9, 10 et 11 janvier 2020 trois virements de remboursements d'avance sur le compte AFER
Après 3 mois de démarches infructueuses auprès d'AFER, démarches de mon conseiller, coups de téléphones (les rares fois où j'ai réussi à joindre un correspondant), mails,  les deux premiers versements ont enfin été crédités, sans que je sache d'ailleurs leur date de valeur.
Pour une raison qui m'échappe totalement le troisième remboursement d'avance du 11 janvier 2020 n'est toujours pas pris en compte malgré de nombreuses nouvelles démarches
J'ai fourni à AFER les trois attestations de virement de ma banque.
Je ne sais plus quoi faire pour avoir satisfaction.</t>
  </si>
  <si>
    <t>domi-70072</t>
  </si>
  <si>
    <t>ça y est , cette fois j'en est marre de NEOLIANE ,ce matin 10 h , j'ai reçu encore un coup de fil de vous ,certe j'en n'ai ras le bol de votre insistance et là je n'ai pas étais très aimable ,mais de la a se faire carrément insulter ,cela dépasse les bornes ,bravo NEOLIANE et maintenant oublié moi SVP , salutations</t>
  </si>
  <si>
    <t>charlotte-104802</t>
  </si>
  <si>
    <t xml:space="preserve">Je suis affiliée à la MGP depuis plus de 40 ans, ce qui prouve que je suis tout à fait satisfaite de ses prestations et de ses tarifs.
Les conseillers ont toujours répondus clairement à mes questionnements et la prise en charge de ma fille majeure handicapée mentale est très efficiente et je tiens à les en remercier.
Bonne mutuelle </t>
  </si>
  <si>
    <t>sandrag-111377</t>
  </si>
  <si>
    <t>A mon sens, c'est l'assurance qui a les conditions générales les pires du marché. 
Dans mon cas, suite au décès de mon conjoint, cet assureur a arrêté sans préavis et sans me prévenir l'assurance de son véhicule. Ne pouvant refaire faire la carte grise avant la fin de la succession aucun autre assureur n'a voulu assurer un véhicule dont je n'étais pas propriétaire sur la carte grise. Je me suis donc retrouvée avec un véhicule non assuré pendant plusieurs mois (ce qui est interdit par la loi). L'olivier assurance pourrait attendre la fin des dossiers de succession pour résilier! D'autant que la cotisation était payée et qu'il n'y avait aucun souci de paiement. Aucune discussion n'est possible, ils appliquent bêtement un règlement rédigé à leur seul profit.
Etant propriétaire de nombreux véhicules, j'ai eu plusieurs assureurs, mais celui là est de très loin le pire.
A FUIR!</t>
  </si>
  <si>
    <t>despre-a-114979</t>
  </si>
  <si>
    <t>Bien le prix est correct et les conseiller son tapirent pour établir le contrat. A voir si cela tient la route par la suite. Le prix est tout à fait correct</t>
  </si>
  <si>
    <t>sackda-c-126505</t>
  </si>
  <si>
    <t>Très satisfaite de la qualité du service client (réponse rapide, opérateurs téléphoniques efficaces et très aimables). 
Très satisfaite du rapport qualité prix.</t>
  </si>
  <si>
    <t>john-104248</t>
  </si>
  <si>
    <t>Mon interlocutrice m'a communiqué les informations dont j'avais besoin. Cela a été clair et précis. J'ai pu faire mes démarches facilement. Merci de votre professionnalisme.</t>
  </si>
  <si>
    <t>ravauxjuliette-77133</t>
  </si>
  <si>
    <t>Mutuelle souscrite via mon employeur, aucune télétransmission de faite depuis le mois d'avril 2019 ! aucune réponse lorsque j'envoi des mail a MERCER, je suis redirigée vers un formulaire à remplir qui dès que je veux le valider pour envoyer un document marque que c'est momentanément indisponible . c'est une honte en 2019 d'avoir un service client aussi médiocre !</t>
  </si>
  <si>
    <t>22 juillet 2017 suite à une expérience en juillet 2017</t>
  </si>
  <si>
    <t>barbarabat-56180</t>
  </si>
  <si>
    <t>Souscription en France, conseillé parfait, aimable ! Puis délocalisation au Maroc, dès lors où votre contrat est souscrit.</t>
  </si>
  <si>
    <t>horace-v-136396</t>
  </si>
  <si>
    <t>Je suis très satisfait de cette prise en charge pratique et rapide et clair  pas besoin de se déplacer surtout pour les personne âge  merci pour cette effort</t>
  </si>
  <si>
    <t>nicolas-c-130140</t>
  </si>
  <si>
    <t>Forfait ajustable. Souscription facile en ligne et résiliation automatique de l’ancienne. Simple et pratique. Prix convenable et en tous cas le moins cher d’après le comparateur</t>
  </si>
  <si>
    <t>patrick-b-112340</t>
  </si>
  <si>
    <t>J’ai trouvé la souscription relativement simple les trois propositions de contrat sont compétitives et claires le questionnaire et très simple à répondre ,parfait</t>
  </si>
  <si>
    <t>gd-88-117623</t>
  </si>
  <si>
    <t>étant assuré auprès du groupe novelia pour ma maison , mon ex compagne a résilié mon contrat sous couvert de la loi hamon sans m'avertir.
j'ai reçu une notification de mon assureur regrettant ma demande de résiliation ,très surpris de cette situation, j'ai contacté la maif en leur indiquant que je n'ai rien demandé et que c'était un faux .
j'ai demandé la copie de la demande de résiliation  ,ils ont refusé y compris en prouvant mon identité .
ils sont complices de faux avec mon ex compagne ,après 15 jours de menace ,ils m'ont transmis la copie de la lettre de demande de résiliation pour novelia envoyé par la maif .
j'ai constaté la fausse signature 
sans commentaire !!!</t>
  </si>
  <si>
    <t>sasha-m-108482</t>
  </si>
  <si>
    <t>Je suis satisfaite du service : simple / pratique / permet de faire des économies, personnel téléphonique agréable et réactif, véhicule de prêt cool !!</t>
  </si>
  <si>
    <t>roxane-53839</t>
  </si>
  <si>
    <t xml:space="preserve">Offre alléchante au premier abord, le moins chère du marcher lorsque l'on ne passe pas par un courtier. Puis lorsqu'il nous arrive quelque chose c'est le début de la catastrophe... je payais 58 euros environ pour une voiture de 12 ans car  1.18 de Bonus/Malus. Jusque là ca va. Mais au bout de 3 mois assuré chez eux j'ai un sinistre non responsable. Je déclare à l'assurance par téléphone tout va vite, mon véhicule après passage de l'expert est déclaré économiquement non réparable... pas de véhicule de près alors que la voiture est en très mauvaise état et ne me protège plus vraiment d'un éventuel accident.... Le véhicule de près est autorisé avec une garantie en plus payé 10 euros par mois et seulement pendant les réparation du véhicule. Le conseil des chargés clientèles: porter plainte contre le conducteur responsable de l'accident et son assurance pour éventuellement bénéficier d'un remboursement des frais de location d'un voiture... Inutile de vous dire qu'entre le temps de cette démarches et les frais de justice, ce n'est pas vraiment rentable... 
Je dois alors céder le véhicule à l'assurance pour être remboursé de la valeur de la voiture. L'expert a été plutôt correct sur le montant. Sauf que le temps entre la cession du véhicule et le remboursement il passe bien 10 jours... mon emploi du temps étant régit par la voiture je suis vraiment dans la galère... je parviens tout de même à me débrouiller avec quelqu'un pour m'avancer l'argent sur l'achat d'une nouvelle voiture: la même que la précédente avec une année de plus et 1CV en moins.... le nouveau prix de Direct Assurance pour cette voiture: presque le double 105 euros par mois.... Est-ce une blague???? Bien sûr impossible de demander un geste puisse que tout passe par un logiciel qui établit les prix avec certaines infos et pas d'autre..
Tout ca pour un sinistre dont je ne suis pas responsable....
En fouillant ensuite sur le net j'ai lu des avis de clients disant que les offres à prix bas étaient faites pour attirer la clientèle car au bout de plusieurs année les prix augmentaient sans trop de raison...  </t>
  </si>
  <si>
    <t>vanessa-n-117071</t>
  </si>
  <si>
    <t>Bonus 50 depuis 12 ans et chez vous depuis 5 ans et 46.55€ par mois... là ou chez les autres assureur nous sommes au minimum 5€ moins cher..
Pas possible de télécharger le relevé d'info ... on se sent un peu pris au piege, obligation d'avoir un conseiller et peryte de temps pour tout le monde. Vous n'avez qu'a vous créer une alerte et rappeler vous même si vous avez peur de perdre un contrat suite à ces demandes...</t>
  </si>
  <si>
    <t>jean-s-132061</t>
  </si>
  <si>
    <t>Top et très bien a voir sur le long terme ce que dieect assurance me propose maintenant en espérant que tout soit correct à votre niveau car c’est le prix et le rapport qui compte</t>
  </si>
  <si>
    <t>marie-h-127140</t>
  </si>
  <si>
    <t>Très simple d’utilisation et rapide. Très satisfaite de cette première prise de contact. Tarif très compétitif par rapport aux autres organismes d’assurance.</t>
  </si>
  <si>
    <t>violet-116874</t>
  </si>
  <si>
    <t>suite a une rétractation dans les temps prévu  avec santéVet au mois de février 2021, un prélèvement a été fait de 26,52 euros, il vous sera remboursé  dans un délai de 30 jours, a se jour rien est fait .Leparoux  V</t>
  </si>
  <si>
    <t>sylvie-f-129373</t>
  </si>
  <si>
    <t>aucun geste de votre part quand nous somme client depuis des année 
toujours une augmentation chaque année a quand un geste commercial 
sur tout les contrats</t>
  </si>
  <si>
    <t>ilyana-71772</t>
  </si>
  <si>
    <t>Mutuelle souscrite décembre 2017. Remboursement pour les soins courant assez rapide. . Mais un temps juste improbable pour les petits plus pour lesquels on paye cher justement, et pour lesquels il faut se battre. Mais début de cette année augmentation du tarif de 25% sans préavis. Impossible de résoudre le problème, service client met un temps phénoménal pour vous répondre et encore plus pour vous proposer une solution. Pour moi c’est la résiliation.</t>
  </si>
  <si>
    <t>alicia-l-125859</t>
  </si>
  <si>
    <t xml:space="preserve">Très sympa est très facile à faire je recommande vraiment 
Assurance très bien et pas chère 
Et bien rapide par rapport au assurance que nous avons dans nos ville </t>
  </si>
  <si>
    <t>christian-j-116947</t>
  </si>
  <si>
    <t>Je suis satisfait de vos services jusqu'à maintenant.
Votre site en ligne est simple d'utilisation.
J'attends mes documents et ne manquerai pas de suivre mon dossier par mon espace personnel.
Merci.</t>
  </si>
  <si>
    <t>bruno-p-138346</t>
  </si>
  <si>
    <t>Réponse rapide et précise j'ai trouvé les infos sur internet et j'ai procédé à une comparaison des tarifs et la plus intéressante était celle de votre compagnie</t>
  </si>
  <si>
    <t>emmanuel-a-106212</t>
  </si>
  <si>
    <t>pour l'instant je suis tres satisfait de la demarc he simple et pratique par internet j'espere qu'il en sera de meme quand j'aurais besoin de faire appliquer les clauses de mon contrat si un sinistre survient</t>
  </si>
  <si>
    <t>agajoce-126182</t>
  </si>
  <si>
    <t xml:space="preserve">Je viens de résilier mon contrat au 31/08. Pourquoi? les 2 premières années (depuis 2017), j'obtenais facilement et rapidement une réponse à mes questions. Mais plus ces 2 dernières :de fait, mon contrat n'étant pas" responsable ", je me trouvais écarté des nouvelles dispositions de reste à charge 0. April a un fonctionnement très solide (prise en charge, remboursements...) mais pêche par manque de suivi de l'assuré. Comme beaucoup de mutuelles qui délèguent aux réseaux de courtiers la prospection commerciale, leurs "clients" ne sont pas suivis. Les assurances gonflent leur portefeuille et les revendent à des plus grosses.
La résiliation, déclenchée par ma nouvelle mutuelle, se passe très bien. Merci April.
</t>
  </si>
  <si>
    <t>taib-h-115484</t>
  </si>
  <si>
    <t>Je recommande l'assurance est au meilleur prix c'est la moin cher au marché je suis nouvelle et y pleine de gens qui m'ont conseillé de la faire y pas mieux</t>
  </si>
  <si>
    <t>julien83-86881</t>
  </si>
  <si>
    <t>Absolument IMPOSSIBLE à joindre !!! Et les tarifs augmentent sans justification aucune par rapport à ce que j'ai signé en 2018.La première fois c'est le courtier qui avait géré le dossier mais maintenant il me dit de me débrouiller avec eux, bref à fuir !!!!</t>
  </si>
  <si>
    <t>vincent-b-113759</t>
  </si>
  <si>
    <t>Rien à dire , Rapide , efficace et nettement moins chère que la plupart des concurrence ! je récommande sans hésiter.  et Dans l'ensemble assez simple à contacter.</t>
  </si>
  <si>
    <t>corinne-b-139126</t>
  </si>
  <si>
    <t>Je suis super satisfaite de vos services simple et pratique merci et le prix ressonable je conseillerai à des connaissance encore merci à vous super pratique</t>
  </si>
  <si>
    <t>mansour-h-113364</t>
  </si>
  <si>
    <t>trop chère pour ci peu, service client impossible a avoir au téléphone, 3ans d'assurance et 3 ans que c’a augmente.
bref peu mieux faire, et revoir ces prix a la baise.</t>
  </si>
  <si>
    <t>jean-luc-d-112095</t>
  </si>
  <si>
    <t>CONDITIONS DE GARANTIES ET TARIFAIRES QUI SONT PROPOSEES SONT SATISFAISANTES ET LA MISE EN PLACE DE LA COUVERTURE EST SIMPLES ET RAPIDE.  IL S'AGIT DE MON PREMIER CONTRAT SOUSCRIT EN LIGNE</t>
  </si>
  <si>
    <t>amadou-108949</t>
  </si>
  <si>
    <t>A fuir, Fuyez ne vous conseille pas cette mutuelle. Service client zoro .Conseiller et conseillère très désagréables , pas du tout professionnels. Délai de remboursement trop trop trop long. Le client est laissé à l'abandon. 
Chez Mercer c'est "On te prend ton argent mais on fera rien pour toi et quand tu nous appelle , on te fait balader"
Je ne vous conseille surtout pas cette mutuelle.
Fuyez et ne vous retournez surtout pas.
Ils ne mérite même pas la moitié d'une étoile.</t>
  </si>
  <si>
    <t>kevin-p-133906</t>
  </si>
  <si>
    <t>Les prix me conviennent, hâte de commencer à rouler avec votre assurance youdrive en espérant avoir de bonne réduction sur mon assurance. Souscription rapide et sécurisé.</t>
  </si>
  <si>
    <t>led-89759</t>
  </si>
  <si>
    <t>Une étoile pour votre service médiocre, aucun remboursement pour les salariés en TT pour la période de COVID, en revanche, pour les personnes au chômage, c'est possible. 2 ans que les tarifs augmentent mais quand il s'agit de rendre une partie, ça parle chinois. En plus de ça, la matmut est loin d'être l'assurance la moins chère pour les mêmes garanties.</t>
  </si>
  <si>
    <t>mignon-j-117258</t>
  </si>
  <si>
    <t>Équipe très sympathique et à l'écoute des autres. Je recommande vivement ainsi que pour les tarifs plus que raisonnables , avec facilité de paiement.</t>
  </si>
  <si>
    <t>stephcluses-70507</t>
  </si>
  <si>
    <t>Assuré depuis au moins 2001 chez eurofil , je va tais a les amis cette assurance... En 2019  ma femme a un accrochage dont elle est responsable puis huit mois plus tard un sanglier se jette sous mes roues  une nuit . Service client impeccable. Mais dans la foulée résiliation pour "inadéquation du risque au regard de la politique d'acceptation ". Avec un bonus a 50% et de longues années sans soucis, je me demande qui a le droit d'être assuré chez eux !!!!</t>
  </si>
  <si>
    <t>25 novembre 2018 suite à une expérience en novembre 2018</t>
  </si>
  <si>
    <t>thierry-68774</t>
  </si>
  <si>
    <t>La SMA dans le cadre d'une assurance dommage ouvrage (décennale) encaisse l'argent des entreprises du bâtiment, mais ne traite pas les sinistres, ne se déplace pas, ne répond pas au téléphone.</t>
  </si>
  <si>
    <t>cal-52637</t>
  </si>
  <si>
    <t xml:space="preserve">je suis en invalidité cat 2 depuis 3 ans .impossible pour moi de retravailler .
infarctus en 2011 avec pose de 3 stends puis apnée du sommeil sévère avec un risque de l'endormir au volant .
En plus diabétique depuis 5 mois..
Cardif m'à envoyé chez leur médecin expert .
réponse de cardif il me supprime le remboursement de la part pour le crédit maison .
je suis aller voir mon cardiologue,il trouve cela inadmissible. 
J'ai transmis mon dossier complet à mon avocat qui va entreprendre une action en justice avec demande de dommages et intérêts et préjudices moral. </t>
  </si>
  <si>
    <t>yan-marlyse-l-112608</t>
  </si>
  <si>
    <t>Je suis satisfaite du service Direct Assurance.
Je suis déçue des tarifs pour les véhicules de plus de 9cv.
Mais, je reste et recommande cette assurance pour le service et le rapport qualité / prix.</t>
  </si>
  <si>
    <t>gwenaelle-b-124821</t>
  </si>
  <si>
    <t>En comparant avec d'autres assurances, je trouve Direct Assurance trop chère ! 
Je compte changer très prochainement, les devis sont en cours. dommage</t>
  </si>
  <si>
    <t>ramy-78850</t>
  </si>
  <si>
    <t xml:space="preserve">Ma voiture est tombé en panne le 11 juillet 2018 impossible de les joindre du 11 au 22 juillet 2018
Jai du payé de ma poche le frais de remorquage 219 
Le 22 juillet je les ai eu enfin au téléphone
ils mont dit d'envoyer une mail avec la facture
 je lai fait le jour même nayant pas de nouvelles 1 semaine plus tard je rappelle
 je les ai eu deux jours plus tard 
on avant au moins dans lattente au téléphone 
ils sont reçus mail et la facture cest en cours de traitement
Jusquau jour où je vous écris jattends  encore 
 je les ai eu il y a deux jours au téléphone le monsieur m a dit 
on vous recontacte
jattends toujours 
 jespère au moins que avant de me mettre sous terre j'aurai mon remboursement  
Parceque là c'est devenu lattente de la fin de ma vie 
</t>
  </si>
  <si>
    <t>armen-55474</t>
  </si>
  <si>
    <t>après 30 ans de prime viré si nous n'acceptons pas leur dictac pour  4 sinistres sur 5 ans dont deux non imputables pour le même véhicule motif sinistralités élevé  (+de 2000 euro de prime par ans)</t>
  </si>
  <si>
    <t>albert-106409</t>
  </si>
  <si>
    <t xml:space="preserve">a la reception de mon avis d'echeance pour la periode 2021/2022 j'ai constate une augmentation de 15 pour cent de ma prime d' assurance.possedant une moto de 4 ans d'age,n'ayant eu aucun accident et 50 pour cent de bonus je voudrais bien savoir ce qui justifie une telle augmentation.
</t>
  </si>
  <si>
    <t>jeannot-101856</t>
  </si>
  <si>
    <t>J'ai toujours eu satisfaction avec mon assureur la MACIF de plus elle a contribuée pour ses sociétaires en les aidants financièrement...durant le COVID. De plus on a des délégués non salariés sur qui on peut s'appuyer...Franchement BRAVO à eux tous ...vu l'image qu'on a des assureurs, ils n'ont rien à envier à personne. En plus on vote pour les dirigeants qui composent une gouvernance qui donne les orientations stratégiques de l'entreprise. J'ai toujours lu Bonne Route et Tous Sociétaires qui nous informe globalement des informations de la Mutuelle...Que ça dure...</t>
  </si>
  <si>
    <t>buron-j-128822</t>
  </si>
  <si>
    <t>Bons conseillers.trés réactifs. Simplicité pour les démarches administratives à l'ouverture du contrat. Bonne remise sur un paiement annuel, ce qui est trés appréciable.</t>
  </si>
  <si>
    <t>knosmo-108645</t>
  </si>
  <si>
    <t xml:space="preserve">Après le décès de mon père, j'ai contacté le service clientèle qui a été l'écoute de ma demande. Kadija a été efficace et j'ai reçu tous les documents dont j'avais besoin directements par mail.
</t>
  </si>
  <si>
    <t>dono15-49681</t>
  </si>
  <si>
    <t>À fuir. Je suis chargé de sinistre dans une assurance et connais parfaitement mes droit. Non responsable dans un accident, cette assurance refuse de me fournir un véhicule de prêt. J'ai du hausser le ton et demander à parler à un responsable pour que direct assurance donne suite à ma demande. La gestionnaire m'a fait passer ca pour une geste commercial. Soyons clair il ne s'agit pas d'un geste commercial mais d'une obligation légale dans le cadre de la réparation intégrale du préjudice de la victime.</t>
  </si>
  <si>
    <t>jason-l-110956</t>
  </si>
  <si>
    <t>Je suis satisfait du service qui est rapide et les tarifs sont plutôt correct, cependant cela reste un petit peu plus cher que d’autres assurances en ligne.</t>
  </si>
  <si>
    <t>aucun-122007</t>
  </si>
  <si>
    <t>difficile ou impossible de se faire rembourser les prestations notamment dentaires. j'avais cru comprendre lors de mon adhésion que les couronnes étaient remboursées intégralement;
Ce n'est pas vrai alors que mon praticien pratique des prix les plus bas.</t>
  </si>
  <si>
    <t>benayon-l-122562</t>
  </si>
  <si>
    <t>Je suis satisfait par rapport à mes exigences. Le prix est correct, les couvertures sont à peu près correctes. Si le Service assistance est bon je ne vois aucun défauts à cette assurance.</t>
  </si>
  <si>
    <t>jojo-82202</t>
  </si>
  <si>
    <t>En faite que comprend l assurance habitation propriétaire ? Expert 3 différents jamais le même avis ils ne viennent jamais avec le dossier de l ancien expert pour le suivis. Qui doit on contacter</t>
  </si>
  <si>
    <t>rouze-61262</t>
  </si>
  <si>
    <t>Cahors, cela fait 10 ans que vous prélevez 2 fois mensuellement à ma mère agée de 83 ans let on n'arrive pas à vous faire résilier un des 2 contrats Pourquoi?</t>
  </si>
  <si>
    <t>marie15-90435</t>
  </si>
  <si>
    <t>Très mauvaise expérience suite à un sinistre ou je ne suis absolument pas en tort 
Pacifica ne veut pas me payer la valeur de ma voiture estimée à 1500e</t>
  </si>
  <si>
    <t>vancoppenolle-m-116798</t>
  </si>
  <si>
    <t>C'est la première fois que je fait une assurance auto en ligne, et franchement c'est d'une simplicité! Rapide, c'est clair et net, de plus je recommande L'olivier.</t>
  </si>
  <si>
    <t>maman-poule-117210</t>
  </si>
  <si>
    <t>En invalidité depuis décembre 2020, je n'ai toujours rien perçu à ce jour ! Évidemment, on me réclame des documents au compte goutte, mon dossier est soit disant complet depuis début avril, mais finalement on me réclame encore des documents, au bout de 6 mois... C'est scandaleux ! Complètement abusif ! Je me rapproche des associations de consommateurs. Organisme à fuir !!</t>
  </si>
  <si>
    <t>philippe-d-113815</t>
  </si>
  <si>
    <t>je suis satisfait de votre contrat prix correct bien explique rapide et bien expliquer je suis satisfait de votre site et le recomande a mon entourage</t>
  </si>
  <si>
    <t>f050501-75185</t>
  </si>
  <si>
    <t>Leurs inspecteurs (experts salariés matmut)  font intentionnellement de fausses déclarations en vue de ne pas rembourser les dégâts et de vous obliger à une contre expertise.</t>
  </si>
  <si>
    <t>j' espère que l' Olivier se mettra a faire des assurances habitation, car pour l' assurance auto je n' ai rien a redire</t>
  </si>
  <si>
    <t>simeon-j-130906</t>
  </si>
  <si>
    <t xml:space="preserve">Simple pratique efficace
Rapport couverture prix parfait 
Clarté des documents à signer
Procédure facilitée par la signature automatique
Rien à redire </t>
  </si>
  <si>
    <t>jerome-56029</t>
  </si>
  <si>
    <t xml:space="preserve">Je viens de voir sur votre site un Client Soggessur qui a eu la même mésaventure que nous suite aux intempéries de Mai 2016 en Essonne.Malgré l'arrêté de catastrophe naturelle qui a été publié pour ce département l'assurance ne veut pas prendre en charge les réparations de notre toiture.Je précise qu'avant cet événement nous n'avions aucune infiltration d'eau.
Voici la dernière réponse de l'assureur:
Ce sinistre ne relève pas d’une catastrophe naturelle, même si un arrêté avait été enregistré au journal officiel, les dommages à la toiture ne peuvent mobiliser cette origine. Seul un évènement climatique conséquent (force du vent importante, dommages similaires relevés aux alentours) aurait pu permettre de mobiliser cette garantie, ce qui n’est pas le cas.
En l’état, il s’agit clairement d’un besoin d’entretien sur votre toiture, qui a généré des infiltrations d’eau endommageant des embellissements de votre habitation relevant de la garantie « dégât des eaux ».
</t>
  </si>
  <si>
    <t>12 mars 2020 suite à une expérience en mars 2020</t>
  </si>
  <si>
    <t>bea11-88250</t>
  </si>
  <si>
    <t>Arrêt de travail du 6 décembre 2019 toujours pas de complément de salaire a ce jour même après un solde de tout compte pour licenciement le 18 février 2020 aucun moyen de contacter qui se soit personne ne répond l'employeur renvoie sur AG2R et eux a l'employeur assurance a déconseiller même en assurance personnelle</t>
  </si>
  <si>
    <t>abdeldahak-70950</t>
  </si>
  <si>
    <t>Pas d'agence pas de réponses par tél vous pouvez passer 30min au Tel sans avoir une réponse en plus l appelle est payante bref presque impossible de les contacter, ils ont mis mon dossier en radiation sans m'informer et en plein traitement chez le dentiste</t>
  </si>
  <si>
    <t>roger-o-124115</t>
  </si>
  <si>
    <t>franchise élevé pour le "tous risques", en espérant que la cotisation soit re-évaluée après envoi du relevé information Assurance professionnel;
temps de validation de dossier très long au téléphone, mais très agréable tous de même.</t>
  </si>
  <si>
    <t>jean-r-111909</t>
  </si>
  <si>
    <t>certes pas cher ….par contre il ne faut s attendre a rien de plus en terme de service . j assure 2 véhicules chez eux . le deuxième véhicule a du retard a la livraison . le garage me propose un prêt d un autre véhicule en attendant , direct assurance refuse de l assurer !!! ( motif ils n assurent pas les véhicules de prêt …) ca commence bien !!  en gros il n y a plus qu' a serrer les fesses pour qu' il n arrive rien ... même pas un bris de glace sinon c est malus après on pourrait me dire d aller voir ailleurs mais comme les assureurs sont tous les mêmes autant prendre le moins cher.</t>
  </si>
  <si>
    <t>patrice-74508</t>
  </si>
  <si>
    <t>Prix de l assurance élevé et qualité du service vraiment médiocre.. A eviter</t>
  </si>
  <si>
    <t>lafourcade-j-125108</t>
  </si>
  <si>
    <t xml:space="preserve">Satisfaite du prix, des services, des garanties, des franchises et du service en ligne rapide, efficace et sympathique. 
Merci de vous soucier des clients </t>
  </si>
  <si>
    <t>nicolas-l-108428</t>
  </si>
  <si>
    <t>J ai rentré l immatriculation de ma voiture pour le devis, une fois le contrat etablit le prix double? soit disant par ce que le type mine de ma voiture est different ? j ai pourtant saisie son immat pour le devis et c est vous qui avez attribué le type mine!?</t>
  </si>
  <si>
    <t>julie-f-111347</t>
  </si>
  <si>
    <t>plusieurs souscriptions, et toujours bien
j'y reviens après étude de la concurrence et j'espère être toujours autant satisfaite de mon contrat
A suivre!</t>
  </si>
  <si>
    <t>xavier-d-109429</t>
  </si>
  <si>
    <t>Changement d'assurance vers la gmf il y a 3 ans le pire relationnel client et le pire traitement des clients également. Plateforme téléphonique inutile guichets inutiles, personne ne peux gérer un dossier dans son intégralité.a quoi bon?</t>
  </si>
  <si>
    <t>sociétaire depuis de nombreuses années , j'ai eus un dégât des eaux qui n'était pas de mon fait , pris en charge de la MAIF ,dérisoire et très long , j'ai donc envoyé un courrier en RAR , récépissé le 14 novembre , afin de résilier tous mes contrats (loi HAMON ) plus mails de réclamation pas de réponse , mais il ont eus le culot de m'envoyé l' avis d'échéance pour 2017 , malgré mes relances , je pense qu'ils doivent être en grande difficultés vu le mécontentement des sociétaires , et donc ne réponde pas au réclamation, alors que je suis dans mon bon droit !</t>
  </si>
  <si>
    <t>taxi-82038</t>
  </si>
  <si>
    <t>mon application pacifica me dit que je n'ai pas de contrat sur mon compte SCI,alors que j'ai 2 contrats d'assurance et 9 sur nom propre merci de me répondre cdt GC</t>
  </si>
  <si>
    <t>03 novembre 2021 suite à une expérience en octobre 2021</t>
  </si>
  <si>
    <t>leonie-138829</t>
  </si>
  <si>
    <t>Refus d'assurer un deuxième véhicule et résiliation de notre 1er contrat avec comme raison :
3 pare brises changés entre 2018 et 2021 (pas 2 dans la même année)
2 accidents non responsables (donc remboursés par l'assurance adverse)
1 accident responsable (1 rayure sur un autre véhicule pour un coût d'une centaine d'euros)
Encaissez 100€/mois depuis plusieurs années (quasiment 10 ans) ils savent faire.
Par contre si vous leur coûtez à peine 1/10eme de ce que vous leur avez versé, ils ne vous assurent plus.
Se faire virer d'une assurance alors qu'on n'est pas responsable des dégâts faits sur notre véhicule c'est incompréhensible!
Cette entreprise se moque de ses clients et ne se préoccupe uniquement de ses bénéfices.</t>
  </si>
  <si>
    <t>max-109424</t>
  </si>
  <si>
    <t xml:space="preserve">En septembre 2018, Je suis à moto, s'arrêtant normalement à un feu passant à l'orange puis au rouge. Je me fais percuter par l'arrière par un automobiliste qui n'a pas vu le feu passer à l'orange et me projette 20 mètres plus loin au cœur du carrefour...
Bilan :
Des lésions qui aujourd'hui encore occasionnent des maux de dos et migraines invalidantes.Avec un traitement à vie d'anti-inflammatoires sur les articulations lésées.
Moto quasi neuve détruite
Ordinateur portable outil de travail détruit, (je suis chercheur en biologie, donc le PC n'est pas un portable banal !)
Casque, cuir, gants, chaussures détruites…
Indemnisation : 10 800 € en février 2019 soit plus de 4 mois après l'accident
Moto : achetée quasi neuve 14 000 € en mars 2018.
PC portable : acheté 3500 € un an plus tôt
Cuir, casque, gants et chaussures : rien, alors que c'est ce qui l'a protégé et limité les dégâts !
Corporel : rien… cela traine depuis 30 mois !
Je dois faire appel à un avocat pour que les choses avancent.
Pour rappel je suis une victime qui n'est en rien responsable !!!!
D'autres cas m'ont été relatés pour lesquels la stratégie d'AXA est de faire trainer et de rembourser le moins possible.
Vous comprendrez que je n'ai aucune envie d'engager quoi que ce soit avec cette compagnie et que je me charge par ailleurs activement d'en vanter les compétences… en non-indemnisation. </t>
  </si>
  <si>
    <t>cyrilpsy-67489</t>
  </si>
  <si>
    <t>je suis chez neoliane depuis 2016 et suis tres satisfait des prestations offerte. remboursement rapide.j'ai voulu faire le points avec eux afin de voir si ma situation etait toujours bonne j'ai recu une reponse tout de suite</t>
  </si>
  <si>
    <t>astein58-103295</t>
  </si>
  <si>
    <t xml:space="preserve">Les meilleurs prix qui me sont proposé.
Très bon service même après la perte total d'un véhicule.
Seul que j'ai observé aussi chez d'autres assureurs; ils montent les prix chaque année. Donc il faut les rappeler. 
Mais contrairement aux autres assurances qui ont la même pratique L'olivier prend en compte et corrige le tire et retrouve un prix très très compétitif. </t>
  </si>
  <si>
    <t>michelzpro-100109</t>
  </si>
  <si>
    <t xml:space="preserve">
Très fortement déçu de la MAAF, contrat assurance habitation pour locataire, Option loyer impayé.
Déjà au niveau prix (+- 500 €/an),  mais il n'y avait pas grand chose sur le marché en 2010.
Ensuite en cas de problème, (en Juin 2013)
L'agence ne s'occupe pas du dossier directement, la compagnie MAAF non plus,
Il soustraite le dossier a une autre compagnie, la DAS (???) 
Difficile à mettre en marche le remboursement des loyers suite au défaut du locataire (2 mois pour leur faire accepter de faire fonctionner le contrat, ensuite, hors délai !), avant d'avoir enfin satisfaction (ca commence bien !).
Règlement trimestriel des loyers de Juin 2013 a Mars 2015
Pas de renseignement sur le locataire de leur part, ou il vit, si il l'on retrouvé ? Malgré mes demandent.  
A la fin du contrat, (02/2015 le locataire a filé "a l'anglaise", sans adresse, sans rendre les clés ni bien sur, état des lieux)
 - Pas de remboursement des frais annexes, (cela est marqué dans le contrat !)
 - Pas de respect du jugement du tribunal (ne les concerne pas, pourtant l'option du contrat les prévoies)
 - Chantage de perte de subrogation si je ne rembourse pas le trop perçu, (règlement trimestriel, je leur dois en effet 1 mois de trop perçu, mais grosse erreur dans leur calcul du trop perçu) 
 - Pas d'entente pour la remise en état du logement qui a été détruit par le locataire avant son départ et tout cela malgré mes lettres de relances, mes photos, mes devis ... (cela aussi était notifié dans le contrat)
Affaire qui débute en 2013, et aujourd'hui en 2020, il me demande de leur fournir des documents qui ne les concerne pas (dossier de surendettement du locataire, car il me doit d'autres frais, donc j'ai lancé une procédure personnellement) et ils continuent encore le chantage de perte de subrogation alors qu'ils me doivent l'erreur du trop perçu, et la remise en état du logement !!!
Bien s'armer de patience, faire des relances auxquelles ils ne répondent pas (pas de news de 2015  a  2020).
Depuis 2015, la MAAF ne fait plus ce genre d'assurance, cela nous montre qu'ils sont loin d'être compétents, et surtout de mauvaises foi des qu'ils doivent régler financièrement un problème  !!
michelzpro@hotmail.com
</t>
  </si>
  <si>
    <t>william-86892</t>
  </si>
  <si>
    <t xml:space="preserve">Je ne recommande pas, certes pour démarrer une assurance en un coup de tel cest fait mais quand il y a un problème ce nest jamais réglé 
Pacifica doit 1400 euros à mon père depuis 10 ans mais tout le monde sen fou, moi ils me doivent 360 euros pour une assurance que jai payer alors que je n'avais plus le véhicule mais tout le monde sen fou tout prétexte est bon pour trouver une excuse et ne pas remboursé </t>
  </si>
  <si>
    <t>pieux-m-136752</t>
  </si>
  <si>
    <t>Je suis déçue qu'il y ai aussi peu de publicité de la part de L'Olivier. Mais je suis très heureuse d'avoir pu trouver cette assurance et je compte transférer tous mes contrats chez eux.</t>
  </si>
  <si>
    <t>ludo666-60754</t>
  </si>
  <si>
    <t>Une assurance à vomir ! Le service clients ne gère en rien les problèmes des clients. Dès que vous souhaitez quitter cette assurance, on fait tout pour vous en empêcher et on vous pousse à payer la cotisation annuelle, même si vous avez résilié. On vous fait comprendre que vous n'avez pas rempli les formalités dans les temps... On souhaite vous voler et rien de plus. Cela s'appelle de l'abus de pouvoir ! Et si vous vous obstinez à leur tenir tête, ils vous envoient une mise en demeure, puis leurs sbires qui sont avocats et huissiers de justice ! Bref, avec L'olivier assurance, vous avez des gens sans foi ni loi ! Et avec eux, l'hypocrisie va tellement loin qu'ils essayent ensuite de vous contacter malgré tout via ce site... Bref, on aurait sincèrement envie de souhaiter à cette compagnie à deux balles, de se tirer une balle quelque part ! Et après de tels propos, croyez-moi je n'ai rien à craindre, car en plus d'être totalement inhumain et méprisant,  cette compagnie est lâche !</t>
  </si>
  <si>
    <t>vaity-c-127566</t>
  </si>
  <si>
    <t>Je suis satisfait du service que ce soit téléphonique ou de l'efficacité des procédures par mails, message et internet. Les prix sont un peu chers mais reste quand même abordables par rapport au marché.</t>
  </si>
  <si>
    <t>agathe-58932</t>
  </si>
  <si>
    <t>Jamais eu d'accident, 5 ans que j'ai le permis, 5 ans que je suis chez eux, 5 ans que je suis augmentée : changement de véhicule ? Ca fera 50 euros de plus madame (je précise que je ne suis pas passée d'une 206 à une ferrari). Souhait de mensualisation ? 9% de plus madame. Résultat des courses je me retrouve à payer 640 euros le tiers au ras des pâquerettes pour une voiture avec 1/2 cheval sous capot (à titre comparatif, avec exactement les mm données, plusieurs assurances me proposent en moyenne 400/450euros et en passage en tout risque en plus !)</t>
  </si>
  <si>
    <t>lestage-d-108877</t>
  </si>
  <si>
    <t>Je suis obliger de payer d'un coup c'est a dire 1499.89 euro par ans et je n'ai pas le chois de payer par mois !!                                      0</t>
  </si>
  <si>
    <t>david-c-117204</t>
  </si>
  <si>
    <t>très satisfait du service
coût des contrats assurances encore élevés
prise de rdv satisfaisant, accueil, conseils et informations de qualité de la part des assureurs GMF</t>
  </si>
  <si>
    <t>herve-t-129063</t>
  </si>
  <si>
    <t xml:space="preserve">simple et rapide à condition de conaitre toutes les réponses !!
tout le monde ne connais pas son coef de bonus/malus par exemple. Et quel est l'intérêt d'indiquer que je suis propriétatire ou locataire de mon logement pour assurer un véhicuel ?
</t>
  </si>
  <si>
    <t>jean-loup-c-124307</t>
  </si>
  <si>
    <t>Service très rapide, et à l'écoute.
Tarif imbattable pour une couverture superbe, mes deux motos sont assurées chez AMV je recommande fortement. Bonne route V</t>
  </si>
  <si>
    <t>pigeoncnp-99971</t>
  </si>
  <si>
    <t>Nous cotisons dans un contrat CNP Assurimo depuis plus de 30 ans. Aujourd'hui que ce produit est arrivé à terme, nous avons demandé le versement du capital (nous avions pris les devants en anticipant notre demande de quatre mois donc largement en avance. Pour éviter toute déconvenue, nous avons envoyé des courriers AR). Aujourd'hui alors que le contrat est arrivé à échéance, nous n'avons toujours pas récupéré notre capital : une véritable honte pour une telle enseigne. Ils font tout pour retarder le paiement (demande de pièces complémentaires non réclamées au départ, ... autant de prétextes et de stratagèmes pour retarder la liquidation) alors même que nous leur avons confié notre épargne depuis des années. Nous sommes vraiment écœurés d'où notre témoignage de ce jour. Nous ne pouvons conseiller un tel assureur et vous recommandons la plus grande prudence.
Nous mettons volontairement l'assureur en copie de la présente et vous tiendrons informés de la suite du dossier. En revanche, contrairement à la CNP, nous avions également un contrat GENERALI qui est très sérieux (pas d'attente pour le versement, ...) : à recommander sans la moindre hésitation.</t>
  </si>
  <si>
    <t>vterris0312-76018</t>
  </si>
  <si>
    <t>Nelly a su me conseiller et éclaircir la situation .
bon conseil. super assurance.</t>
  </si>
  <si>
    <t>sopharith-c-117020</t>
  </si>
  <si>
    <t>je ne suis pas du tout satisfait car les prix augmente d'année en année surtout je n'ai fait aucun accident  j'ai commencé 59e et la je suis a 75e donc c'est normal? qu'est ce qui augmente? des frais je ne sais pas bref je vais changer d assurance..</t>
  </si>
  <si>
    <t>younes--m-105509</t>
  </si>
  <si>
    <t>Je suis satisfait du service même si le prix de 1500e annuel est pour moi trop élevé. Les réductions appliqués au fur et à mesure des années est très faible de surcroit ( moins de 5% )</t>
  </si>
  <si>
    <t>cyrille--110037</t>
  </si>
  <si>
    <t>30 Euros d'assurance pour un appartement de 32m2, c'est énorme.  Je finis mon contrat chez eux, pour la même surface j'ai trouvé pour 12 Euros avec les mêmes garanties.</t>
  </si>
  <si>
    <t>chris-86988</t>
  </si>
  <si>
    <t>a fuir, incroyable mais vrai, nous n'avons jamais eu de sinistre depuis des années et jamais aucune demande .
Nous avons omis de régler dans les temps notre habitation que nous réglons aussitôt l'année et surprise nous sommes résiliés quand même et direct assurance nous dit clairement d'aller ailleurs .
Je recommande pas direct assurance car après cela on imagine la suite en cas de sinistre !!!</t>
  </si>
  <si>
    <t>vincent-l-123587</t>
  </si>
  <si>
    <t>Merci au conseiller qui m'a accompagné avec un grand professionnalisme et de bons conseils. Je n'ai pu utiliser l'enquête après l'appel (un bug sans doute). Bonne journée.</t>
  </si>
  <si>
    <t>lakhdar-50476</t>
  </si>
  <si>
    <t>depuis plus de deux anx assuré chez Directe assurance et en fevrier 2107 j ai eu un accident non responsable,mon dossier envoyé rapidement par leur site en plus d'un courrier le lendemain mon dossier etais deja traité et j avais la possibilité de le suivre etape par étape jusqu'à la répartition j'etais tres content</t>
  </si>
  <si>
    <t>paulo-l-105465</t>
  </si>
  <si>
    <t xml:space="preserve">je suis satisfait du service…
les prix me conviennent….
simple, rapide et efficace…
facilité d'accès a tous….
prix satisfaisant et accessible a tout le monde 
</t>
  </si>
  <si>
    <t>01 avril 2018 suite à une expérience en avril 2018</t>
  </si>
  <si>
    <t>isabelle-62854</t>
  </si>
  <si>
    <t>Bientôt 2 mois que j'attends un remboursement, toujours pas de nouvelle si ce n'est qu'ils m'ont demandé de renvoyer les documents que j'avais déjà transmis il y a un mois.</t>
  </si>
  <si>
    <t>benoit-s-110795</t>
  </si>
  <si>
    <t>Opératrice au téléphone patiente et compétente qui a su gérer mon agacement secondaire à des conditions tarifaires finales non conforme à ce qui avez été annoncé lors du démarchage téléphonique</t>
  </si>
  <si>
    <t>belal-k-105585</t>
  </si>
  <si>
    <t>j’attends de bénéficier de mes droit pour porté un avis sur les prise en charge et l’écoute de vos salarier 
cordialement 
en vous remerciant de votre comprhention</t>
  </si>
  <si>
    <t>stephanie-l-112092</t>
  </si>
  <si>
    <t>service rapide
facile
manque de visbilite sur certaines informations à fournir
manque d'un service client type chat en ligne pour conseiller lors de la souscription</t>
  </si>
  <si>
    <t>alves-j-122574</t>
  </si>
  <si>
    <t>Très satisfait. Conseillers à l'écoute et sympathiques. 
Prix corrects. 
- Mon avis est fini. Je mets plein de caractères juste pour pouvoir envoyer..</t>
  </si>
  <si>
    <t>jul13n-96009</t>
  </si>
  <si>
    <t>Un impayé et on vous demande les mois suivant a payer jusqu'à la date d'engagement du contrat . Aucun arrangement ne m'a été proposé alors que l'erreur venait de ma conseillère qui n'avait pas transmis mes infos . J'ai donc été radié et je leur devait les mois restants à payer .
Même si toutes les assurances sont pareilles a quelque chose prêt , en font parti de celles qui n'aident pas les gens quand il faut .</t>
  </si>
  <si>
    <t>stecy91-115053</t>
  </si>
  <si>
    <t>Suite à un accident non responsable ou quelqu'un met rentré dedans je me retrouve augmenter scandaleux! alors que je n'ai aucun accident a tord et que cela va bientot faire 2 ans que je suis chez vous je suis sincèrement très très déçus.</t>
  </si>
  <si>
    <t>cammera-124872</t>
  </si>
  <si>
    <t>Je suis satisfait de la clientèle en espérant que ça continuera comme ça par contre c'est dommage le bris de glace ne soit pas indiqué sur une formule simple sur une formule simple</t>
  </si>
  <si>
    <t>sam-97267</t>
  </si>
  <si>
    <t xml:space="preserve">Avant d'être sinistré il n'y a rien à dire mais une fois que les problèmes surviennent, on se rend compte de la médiocrité de cette assurance : .
.personnelles incompétent dans la gestion des sinistres
.durée interminable pour se faire rembourser, 4 mois!
.trop d'interlocuteur qui reprennent le dossier a zéro à chaque fois. </t>
  </si>
  <si>
    <t>anttheo-67586</t>
  </si>
  <si>
    <t>Suite accident non responsable d un véhicule assuré au tiers chez eux  tout à été très bien géré par l assistance 
  l accueil la prise en charge les explications le suivi la gentillesse le remboursement</t>
  </si>
  <si>
    <t>sandrine-b-122911</t>
  </si>
  <si>
    <t>Un peu long a vous joindre a part cela ,on a pas trop de recul envers vos service on va découvrir. c'est le premier contrat
Cordialement Sandrine Bourgoin</t>
  </si>
  <si>
    <t>callem-62891</t>
  </si>
  <si>
    <t>A chaque fois que j'ai eu besoin d'un renseignement (changement de contrat, incident) j'ai été bien reçu et bien conseiller</t>
  </si>
  <si>
    <t>sylvaincouffin-52666</t>
  </si>
  <si>
    <t>J'aurais voulu mettre 0, mais malheureusement, ce n'est pas possible. J'ai été contacté par téléphone et je n'ai jamais signé aucun contrat, que ce soit par signature manuscrite ou électronique. Malgré ça des prélèvements ont été effectuées. Aucune réponse du service client malgré l'envoie de plusieurs lettres, par contre les factures de prélèvements, je les reçois bien.</t>
  </si>
  <si>
    <t>stephane-l-111041</t>
  </si>
  <si>
    <t>je viens juste de m'assurer et je trouve que cette opération en ligne  a été plutôt simple et rapide à effectuer.
j'attends maintenant la finalisation de mon contrat</t>
  </si>
  <si>
    <t>greg-101437</t>
  </si>
  <si>
    <t>Je suis extrêmement déçu de vos services.
J'ai essaye de vous joindre à de nombreuses reprises depuis le mois de mars.je n'ai pu vous joindre que la semaine dernière.vous deviez me rappeler mais je n'ai reçu aucun appel.
(Je souhaites passer au tiers pour ma 307)
Le seul courrier que j'ai reçu de votre part était pour me dire que je n'avais pas honorer mon dernier prélèvement et qu'en cas de récidive ,je ne serai plus assuré.c'etait une erreur de votre part mais vous avez pas jugé utile de m'appeler ou de me renvoyer un courriel.
Je n'ai eu aucun accident en 20 ans de permis et donc depuis que je suis assuré chez vous (2 contrats voiture et un contrat habitation) cependant mes mensualités vont augmenter en 2021.
C'est la première fois que je le fais depuis mon arrivée à Allianz,je regarde les tarifs des autres compagnies pour quitter la vôtre ,déçu par votre manque de considération</t>
  </si>
  <si>
    <t>djielhach-138140</t>
  </si>
  <si>
    <t>Pour l'instant, je suis satisfait de l'accueil, de la réactivité et attends la suite.
Client fidèle, j'ai été déçu par le comportement "TOUT VACCINAL" du Secteur Mutualiste
et l'infantilisation consécutive de leurs adhérents.
Vive la Liberté, le CHOIX, le Débat contradictoire et le respect de nos capacités de discernement!!!!</t>
  </si>
  <si>
    <t>thymic-103449</t>
  </si>
  <si>
    <t xml:space="preserve">Satisfait en général, mais je trouve que Direct Assurance a perdu en compétitivité /rapport qualité prix. Ce n'est plus le champion que c'était avant.
Au sujet de la gestion courante, la communication manque de clarté, réactivité et d'efficacité: j'ai dû me répéter à plusieurs reprises. Les temps de réponse sont assez longs. Il est plus difficile qu'avant sur le site d'obtenir des informations pour la gestion quotidienne, surtout quand on souhaite résilier son contrat... </t>
  </si>
  <si>
    <t>julien-99462</t>
  </si>
  <si>
    <t>jusque-là j'étais plutôt satisfait jusqu'au jour où j'ai besoin de faire remplacer une des vitres du hard top de mon pick-up, je ne sais pas comment elle a été cassée mais il me demande plus de 470 € de franchise pour me faire remplacer une vitre qui en vaut 370 euro main d'oeuvre comprise, je suis en tout risque avec toutes les options et en plus ils me disent que cette franchise ne couvre même pas les objets volés... en sachant que j'utilise mon véhicule pour le privé et le professionnel, je suis artisan...</t>
  </si>
  <si>
    <t>heldel92-97688</t>
  </si>
  <si>
    <t>Mutuelle de mon employeur, j'ai pris l'option complémentaire et je ne regrette pas du tout, les dépassements d'honoraire sont bien pris en charges pour les spécialistes et les hospitalisations.
Accueil téléphonique toujours aimable et très serviable.</t>
  </si>
  <si>
    <t>lucie-89131</t>
  </si>
  <si>
    <t>impeccable suite à un sinistre. tout le côté gauche de ma voiture a été emboutie et l'olivier assurance m'a pris en charge rapidement.</t>
  </si>
  <si>
    <t>jean-francois-r-102857</t>
  </si>
  <si>
    <t xml:space="preserve">Très efficace et à l'coute pour toute information et les renseignements sont très clairs.
Plusieurs solutions sont proposées lorsque le client pose des questions </t>
  </si>
  <si>
    <t>lena-75414</t>
  </si>
  <si>
    <t>Dans un état de nerfs indescriptible face à tant d'incompétence, d'indifférence et d'arrogance. Malgré une gestionnaire sympathique et pragmatique hier, et certains les jours précédents mais en vain, toujours baladée depuis des mois sans suivi ni soutien. Perte de temps et d'énergie incommensurable, et je dois encore tout reprendre pour faire une réclamation avant le service médiation?! La clé de leur succès probablement : décourager les gens qui n'ont plus l'énergie de se battre.</t>
  </si>
  <si>
    <t>sa-li-110834</t>
  </si>
  <si>
    <t>j'ai souscrit a l'olivier assurance il y a un an pour son tarif attractif. Un an plus tard il m'augmente mes cotisations qui passent de 37 euros a 60 euros par mois!!!!!!! Sachant que je n'ai eu AUCUN sinistre! et que ma voiture est assurée au tiers avec option bris de glace .
Mefiez vous d'eux.</t>
  </si>
  <si>
    <t>yango-c-106592</t>
  </si>
  <si>
    <t>Devis simple rapide et clair. Prix compétitifs sauf pour les franchises mais je suis satisfait de l'offre proposée pour mon véhicule par direct assurances avanssur.</t>
  </si>
  <si>
    <t>anne-57909</t>
  </si>
  <si>
    <t>Virée après 13 ans d'assurance voiture et moto... cause 2 sinistres non responsables (alors que j'étais garée et pas dans le véhicule) en 2 ans!</t>
  </si>
  <si>
    <t>olympe-107168</t>
  </si>
  <si>
    <t>Appel ce jour pour une demande de prise en charge hospitalière, après une attente assez longue au téléphone j'ai eu en ligne Emeline, une personne  très efficace et très aimable, elle a bien répondu à mes attentes et même plus. La satisfaction du client est au rendez vous. Félicitation à Emeline ayant déjà travaillé comme  assistante commerciale et maintenant à la retraite j'apprécie son professionnalisme. J'espère qu'elle en sera récompensée.</t>
  </si>
  <si>
    <t>rene-b-105333</t>
  </si>
  <si>
    <t>Je suis satisfait du service, mais ayant 50% de bonus et n'ayant aucun sinistre depuis 2019, je trouve que l'augmentation pour l'année 2021 est excessive et n'est pas du tout justifiée.</t>
  </si>
  <si>
    <t>mari-59445</t>
  </si>
  <si>
    <t>ALLIANZ AVEC NOUS DE A à Z ?</t>
  </si>
  <si>
    <t>jessical-78825</t>
  </si>
  <si>
    <t>CAROLINE
J'ai été démarchée pour une offre et très vite, on m'a proposé de souscrire. Je me suis donc retrouvée avec une cotisation inutile (basée sur l'argument d'une carence dans mon dossier santé). Malgré cette erreur et le forcing, je salue le service client qui a été très réactive et agréable pour me permettre de résilier rapidement (le jour même).</t>
  </si>
  <si>
    <t>sara-m-136191</t>
  </si>
  <si>
    <t>Mon nouvel assureur a résilié mon contrat Allianz auto en mai 2021, mais la société n'a pas tenu compte de la résiliation et continue encore aujourd'hui de me prélever (octobre 2021 !!!). Mon nouvel assureur a relancé Allianz à plusieurs reprises, moi également, sans succès. EVITER ALLIANZ, leurs délais de traitement sont interminables !!</t>
  </si>
  <si>
    <t>antere-a-139421</t>
  </si>
  <si>
    <t>Prix raisonnable
Démarche Efficace mais avec des bugs sur le site.
Ça fonctionne les jours fériés c’est génialissime.
Que dire de plus que bravo à vous...</t>
  </si>
  <si>
    <t>guillaume-d-128352</t>
  </si>
  <si>
    <t xml:space="preserve">Je suis très content du suivi par l'équipe zen-up (support, réactivité, gentillesse...)
Les prix pratiqués sont competitifs
Site Web facile d'utilisation
</t>
  </si>
  <si>
    <t>jo-61478</t>
  </si>
  <si>
    <t>lamentable, ne répondeNT  pas, trainent  au maximum pour débloquer les assurances vie  en demandant des documents au fil de l'eau ; JAMAIS pour mes enfants, JAMAIS</t>
  </si>
  <si>
    <t>barbier-j-133834</t>
  </si>
  <si>
    <t xml:space="preserve">Je suis très satisfait de L'oiivier assurance
Très simple mise en place du contrat
Conseillé très sympathique 
Prix très raisonnable je ne changerai jamais </t>
  </si>
  <si>
    <t>mimi-85976</t>
  </si>
  <si>
    <t>En attente du versement de la succession de mes grands-parents, afer ne donne aucun signe de vie si ce n'est pour me demander inlassablement les mêmes documents. Cette situation dure depuis le 1er octobre. Devons-nous nous inquiéter de revoir notre argent un jour ? Sans parler des pénalités de retard...</t>
  </si>
  <si>
    <t>nul-63330</t>
  </si>
  <si>
    <t xml:space="preserve">Bonjour jai contacté plusieur fois mon assurance MAAF  paraport un accident non responsable date le 01/2018 la on et le 04/2018 , j'atten toujours la reponse de mon assurance maaf apres un accident non responsable de puis 01/2018 la ca fait 4 mois aucun reponse toujours la même chanson on a pas reçu le raport des deux expert , 
Je me suis déplacer pour voir les deux expert ca fait 4 mois que j'atten la réponse car mon assurance rien reçu de votre part 
La reponse des deux expert que votre assurance qui traine nous en a envoyé notre rapport si votre assurance qui vous rembourse les frais de réparation + les frais de la contre expertise car en a modifier le rapport 
Jai contacte mon assurance la réponse il faut attendre je trouve ca BIZAR CHEZ MAAF
de tout façon j' 4 contra chez eu je vai résilier plus ya 10 copain qui j'ramener chez eu je vai lui dire changé votre assurance maaf avec leur bup a la tél  pour retiré les clien hhhhhhh nul vous étes nul
</t>
  </si>
  <si>
    <t>boulgha-l-113433</t>
  </si>
  <si>
    <t xml:space="preserve">Je suis très satisfait, très rapidement pris en charge et le prix très intéressant défiant toute concurrence.
Le plus important c’est le contact humain et la disponibilité des conseillers.
Merci </t>
  </si>
  <si>
    <t>pierre42190-106445</t>
  </si>
  <si>
    <t xml:space="preserve">SANTIANE, leader des assurances en ligne et surement leadeur du non respect de ses clients. Reçu 3 cartes de tiers payant en 1 mois. Une demande de devis pour une prothèse envoyée le 5 sur le site et le 12 toujours pas étudiée. Vous téléphonez, délai d'attente très mais très long 25 minutes. Normal, quand j 'ai eu la personne, j'entendais des applaudissements et des cris de joie (en somme la fête) et cette personne ne répondait pas à ma question mais me lisait mon relevé de remboursements. La réponse par mail, identique.....
Société à fuir rapidement, vivement la fin de mon contrat afin d'aller voir ailleurs
</t>
  </si>
  <si>
    <t>bibi-113129</t>
  </si>
  <si>
    <t>Victime d'un sinistre dans mon véhicule ,  je me rends à la seule agence à  disposition pour une très grande ville . Personne pour me répondre en direct . On me passe une femme au ? basée où ?  En 3 minutes montre en main elle me répond que cela n'est pas pris en compte dans le contrat. Circulez y a  rien à  voir! 35 ans d’adhésion même pas un geste commercial.</t>
  </si>
  <si>
    <t>diveu-a-124222</t>
  </si>
  <si>
    <t>Service assez facile à utiliser.... même pour un retraité !!! 
Je le recommande d'office aux personnes allergiques (ou non !) aux contrats informatiques ...</t>
  </si>
  <si>
    <t>danyl-i-113862</t>
  </si>
  <si>
    <t>C'est énorme 712€ vraiment je suis choqué de ce prix mais malheureusement je suis obligé d'avoir une assurance voiture. pour pouvoir conduire librement</t>
  </si>
  <si>
    <t>joelle-79119</t>
  </si>
  <si>
    <t>assurée en garantie habitation optimale avec les packs jardin et piscine : 120 euros par mois. Le 3 février 2 arbres tombent sur la propriété de ma voisine. Aucune prise en charge à ce jour7 mois sont passés. Un vrai foutage de guele. la compagnie et l'expert de la compagnie ont été convoqués en RAR avec délais légaux pour une expertise contradictoire. Personne ne s'est présenté. L'expert de mon avocat était seul. Je suis plus que correctement assurée. je vais porter plainte. il faut fuir...</t>
  </si>
  <si>
    <t>soso-114601</t>
  </si>
  <si>
    <t xml:space="preserve">Aucune considération pour l'adhérent, le fric avant tout quelque soit le moyen d'y arriver. Mutuelle santé à fuir.
On connaissait la mauvaise foi des assurances, vous allez connaitre la carotte à l'assuré et lorsque vous téléphonez, ces "conseillers téléphoniques" vous raccrochent à l'oreille.
J'ai tellement envie de donner un nom, allez on se lance, Madame M....avec son rire de façade.
Enfin bref que du négatif et j'en passe...
 </t>
  </si>
  <si>
    <t>koubilaikhan-126732</t>
  </si>
  <si>
    <t>Je suis pleinement satisfaite des
Services offerts par la mutuelle génération. Mon fils s’est rompu un ligament croisé et j’ai joint un conseiller pour être informée des modalités de remboursement de certains frais. J’ai eu en ligne un conseiller, Jeremy, empathique qui m’a parfaitement renseignée sur mes droits et les
Démarches à suivre. Suite à notre appel nous avons correspondu par mail pour le suivi administratif de mon fils. Ce même conseiller , pour me faciliter la tâche m’a proposé de lui envoyer directement les documents demandés et s’est chargé de les adresser directement au service concerné. Très efficace, a l’écoute et réactif, il m’a permis d’être remboursée soit huit jours. 
Bcp d’écoute, de disponibilité et d’aide m’ont été apportées. Je ne saurais que trop conseiller cette mutuelle!</t>
  </si>
  <si>
    <t>ben-63309</t>
  </si>
  <si>
    <t>Lors du changement de votre bonus, le tarif de votre assurance devrait être moins cher. Mais ces malins, augmente la prime de risque concernant votre habitation ce qui vous fais rester au même tarif ! Mon exemple : 0.90 soit 10%  je payais 91.55€ tout risque et la après la modification de mon bonus je suis à 0.85 soit 15% et je paie 91.52€ ! En contre partie ils ont augmenté le "risque d'habitation". Pour info toujours la même adresse !  JE VOUS DÉCONSEILLE DIRECT ASSURANCE</t>
  </si>
  <si>
    <t>marie-99248</t>
  </si>
  <si>
    <t xml:space="preserve">Que des problèmes du début a la fin. Prix n'ont rien a voir avec le devis. Delais de traitement long, en payant plus de 50 euro par mois pour une personne seule de moins de 30 ans malgré cela toujours du reste en charge même dans le réseau mgen.
Bref il vaste fumesterie cette mutuelle je préfère retourner chez ma banque pour le mutuelle. </t>
  </si>
  <si>
    <t>antoine-z-114429</t>
  </si>
  <si>
    <t>JE SUIS SATISFAIT DU SERVICE interlocuteur agréable et professionnel au bout du fil, très réactif très bon rapport qualité prix, lia drive box très pratique pour les jeunes conducteurs</t>
  </si>
  <si>
    <t>giovan42-50804</t>
  </si>
  <si>
    <t>Injoignable au téléphone. M'ont escroqué 59€, sur un remboursement de 870€. J'étais chez eux depuis 2001, sans accident, j'ai eu 3 accidents : 01/2015,  07/2015 et 10/2016 tous non responsable. J'étais chauffeur d'autobus à Melle, pendant 30 ans sans accident ils m'ont résilié, avec un bonus actuel de 50%. La publicité de 259€  est mensongère, je payait chez eux par an 648€. J'ai trouvé a beaucoup d'assureurs entre 109 à 640€.</t>
  </si>
  <si>
    <t>maximeg-80643</t>
  </si>
  <si>
    <t>Assuré depuis plus de 5 ans, je déménage dans quelques jours. J'ai donc demandé un devis pour un contrat habitation que je souhaite souscrire le 19/10. J'essaie de le faire via le site à compter du 28/10 : je suis confronté à un bug "Oups.. Page Indisponible". J'essaie de contacter du 28/10 au 1/11 la hotline, toujours saturée. J'envoie un message sur leur site le 31/10, pas de réponse. Le 2/11, les appels sonnent dans le vide... Je dois donc décaler ma signature d'acte d'achat programmée depuis des jours. Et je vais prendre une autre assurance. Incroyable que cette société ne fasse rien pour conserver ses clients.</t>
  </si>
  <si>
    <t>lenaif-66020</t>
  </si>
  <si>
    <t>L'assurance vie : aucun suivi client et si celui-ci donne son avis, on ne répond pas, on ne répond pas, on ne répond toujours pas...</t>
  </si>
  <si>
    <t>laurent-d-115551</t>
  </si>
  <si>
    <t>Aucun suivi des sinistres. On me dit qu'on me rappelle et puis rien.
Mon sinistre a tout bonnement disparu de l'interface web et au téléphone on dit que c'est en cours et ceux depuis 1 an.</t>
  </si>
  <si>
    <t>11 décembre 2016 suite à une expérience en décembre 2016</t>
  </si>
  <si>
    <t>david59-50151</t>
  </si>
  <si>
    <t>augmentation de + de 10% sans explication pour un véhicule qui veillit et pour lequel il n'y a jamais eu de frais de la part de l'assureur</t>
  </si>
  <si>
    <t>abdelouahab-l-126976</t>
  </si>
  <si>
    <t>Très satisfaite , simple et rapide et les prix très intéressant je recommande l’assurance l’olivier le conseiller très à l’écoute et propose des solutions très intéressantes et adaptées à ma situation merci</t>
  </si>
  <si>
    <t>hugo76-103187</t>
  </si>
  <si>
    <t>Satisfait suite à un petit dégât des eaux où mon parquet neuf a été à changer. Ils m'ont fait confiance, et j'ai été remboursé du démontage du parquet gondolé et pose d'un parquet neuf, sans déplacement d'expert. Que par photos. Réactivité immédiate car j'ai eu sur mon compte une avance de frais puis le solde à présentation de facture ! Je suis donc très satisfait, mais je reproche le coût de cette assurance très chère !</t>
  </si>
  <si>
    <t>anthony-78213</t>
  </si>
  <si>
    <t xml:space="preserve">A EVITER ET A DENONCER; pratiques deloyales voir illegales </t>
  </si>
  <si>
    <t>amador-i-123940</t>
  </si>
  <si>
    <t>dans un premier temps les tarifs proposés me conviendraient, j'ai reçu les propositions que je vais les examiner trés trés scrupuleusement, car je n'ai pas toujours entendu des louanges sur les organismes en ligne</t>
  </si>
  <si>
    <t>sandy14-49327</t>
  </si>
  <si>
    <t>Service clientèle médiocre. Quand il y a pb, très difficile de le traiter</t>
  </si>
  <si>
    <t>jerome-l-134421</t>
  </si>
  <si>
    <t>Très satisfait de cette assurance je la recommande à toutes les personnes que je côtoie ainsi que mes amis ma famille collègue de travail ainsi qu'à mon entourage</t>
  </si>
  <si>
    <t>elodie-g-128686</t>
  </si>
  <si>
    <t>je suis satisfaite du site pour le service on verra en temps voulu :)
Direct Assurance m'a été conseillé par de la famille qui est assuré chez eux également.</t>
  </si>
  <si>
    <t>david-s-109848</t>
  </si>
  <si>
    <t>Je suis satisfait du prix et des service pour mon assurance moto de ma suzuki750 de 1991 .service rapide et pas compliqué à remplir via internet merci bonne journée</t>
  </si>
  <si>
    <t>caballero-a-136029</t>
  </si>
  <si>
    <t>Qualité de service optimal. Tarif attactif!
Bons conseils au téléphone et forte sympathique! 
Connait bien son travail et sait guider le client efficacement!</t>
  </si>
  <si>
    <t>ledzep-56542</t>
  </si>
  <si>
    <t xml:space="preserve">je suis chez direct assurance depuis 2011, le prix des cotisations annuel sont en constante augmentation malgré un bonus qui évolue positivement; les prix appliqué au nouveaux clients est répercuté sur le prix des  anciens client.
j'ai eu la mauvaise idée de faire un devis qui était de 65 euros moins cher avec une meilleur garantie tierce max au lieu d'une garantie tierce 
suite à ce devis sur le site de directe assurance, j'appelle le service client pour demander un geste commercial, à ma surprise la réponse était négative impossible de basculer sur l'offre devis 
le service m’a conseillé de résilier mon ancienne assurance et souscris a la nouvelle assurance pour bénéficier du tarif nouveau client
 je finalise le devis et je souscrit à la nouvelle offre et j'envoie un courrier RAR de résiliation de l'ancien contrat. 
je reçois mon nouveau contrat validé par   le mémé service client. 
Quelques jours  plus tard je reçois un appel de direct assurance m'annonçant l'annulation de du nouveau contrat et du maintien de l'ancien sous prétexte qu'on peut pas souscrire a deux assurances pour le mémé véhicule  alors que le site internet permet de valider X contrats qu'on ^peut créer pour le même  véhicule c'est comme même pas normal que l’on puisse pas faire évoluer son contrat avec le bon  prix 
</t>
  </si>
  <si>
    <t>estelle-b-121429</t>
  </si>
  <si>
    <t>Il est dommage de ne pas pouvoir avoir d'interlocuteur au téléphone.
Je demande à faire rajouter mes enfants sur mon contrat, j'en suis au 5ème mail !!
Ce serait plus simple par téléphone</t>
  </si>
  <si>
    <t>florence-g-117703</t>
  </si>
  <si>
    <t xml:space="preserve">Cela fait 4 x que je pose 1 question sur votre tchat sans aucun retour, personne n'étant disponible. 
Très mauvaise Xp client du coup, autant ne pas proposer la fonctionnalité (je précise que c'était un lundi 11h30...) 
</t>
  </si>
  <si>
    <t>calinsb-82075</t>
  </si>
  <si>
    <t>Plus de 30 ans d'assurance chez matmut.sans accidents.
La tout va bien...!</t>
  </si>
  <si>
    <t>corteggiani-l-125242</t>
  </si>
  <si>
    <t>Je suis satisfaite du service, conseiller efficace et pédagogue. A accompagné ma démarche efficacement. Aucun problème rencontré et tout est en ordre.</t>
  </si>
  <si>
    <t>noumane-m-109418</t>
  </si>
  <si>
    <t>Les tarifs et le service commercial a été très satisfaisant. J'espère que je le resterai sur le long terme. L'usage de la plateforme internet et de l'espace client sont aussi érgonomiques et satisfaisants</t>
  </si>
  <si>
    <t>estelle60-51535</t>
  </si>
  <si>
    <t>Quand je pense que pendant 5 ans j'ai du passé une trentaine d'expertises médicales et que les médecins ont tous statué par une incapacité de travail totale et définitive et que le médecin expert de cardif,lui, non....j'hallucine !!! refus de prise en charge !!!! Je suis reconnue mdph avec carte de stationnement, de priorité,etc... 3 ALD de la sécurité sociale etc.... mais non ce médecin va outre les décisions de tous ces confrères !!!</t>
  </si>
  <si>
    <t>jerome-e-139636</t>
  </si>
  <si>
    <t>Satisfait de la clarté des explications, de la rapidité de mise en oeuvre et de l'amabilité de l'interlocutrice. Tarifs attractifs. Pour l'instant tout est ok.</t>
  </si>
  <si>
    <t>tdenimal-107853</t>
  </si>
  <si>
    <t>Je suis ravi de la réactivité de L'olivier Assurance sur mon dernier sinistre - non responsable - Mon véhicule est réparé correctement ( 1ère réparation non satisfaisante de la part du carrossier et réglé à l'aide de L'olivier Assurance) - Rien à dire, super tarifs et une assurance qui joue parfaitement son rôle d'assistance sur les incidents de la vie , merci encore !</t>
  </si>
  <si>
    <t>maxime-a-130190</t>
  </si>
  <si>
    <t>Je suis entièrement satisfait du tarif annuel proposé pour mon assurance auto que je viens de souscrire par rapport au prix de mon assurance actuelle, à voir sur la durée.</t>
  </si>
  <si>
    <t>johury-80590</t>
  </si>
  <si>
    <t>Accueil irréprochable de Sara M. Grande professionnelle . Amabilité... conseil.... résolution de mon problème avec une efficacité redoutable.  Franchement   j'espère que toutes vos équipes soient aussi efficaces que Sara M.</t>
  </si>
  <si>
    <t>ait-95-55647</t>
  </si>
  <si>
    <t>Bonjour, victime d'un choc sur mon véhicule en stationnement donc pas responsable et ayant souscris au pack tranquillité l'assurance devait me mettre à disposition un véhicule de prêt pendant le temps des réparations. Etant donné que le garage, portant partenaire, n'avait pas de véhicule à me prêter l'assurance n'était en mesure de m'offrir une prestation similaire. Résultat, engagements de direct assurance NON HONORÉS. Je vous conseille, donc, d'aller voir la ou vous êtes sûr d'être considéré.</t>
  </si>
  <si>
    <t>mirmir-105730</t>
  </si>
  <si>
    <t>550€ la première année
863€ l'année qui suit pour la même assurance avec bonus amélioré tout de même... Justificatif de l'assurance suite au sinistre non responsable pris en charge par l'assurance du tiers augmentation du risque de vandalisme sur le véhicule. On parle de peinture aspergée accidentellement par une entreprise de travaux routier... Pour voir je fais une demande de devis sur leur site qui m'annonce 627€ avec le sinistre déclaré en vandalisme et 587€ sans. Lorsque je l'annonce au service client il me répond que je n'ai pas bien saisi mes renseignements... Alors que le commercial qui m'a rappelé me dit OK tout est complet.</t>
  </si>
  <si>
    <t>geronimo-79364</t>
  </si>
  <si>
    <t>Bonjour à tous, je constate, qu'il y a au moins une constante chez le gan Prévoyance, c'est le temps qu'ils prennent pour étudier les dossiers, je suis en arret de travail depuis le 13 février, et nous sommes le 21 septembre et mon dossier est toujours à l'étude, et mieux, j'ai appris que le Gan avait fait une mise en demeure à ma société, pour soit-disant des cotisations impayé, alors qu'elles l'ont bien été ! 
Enfin bref, si vous avez le choix, vous seriez bien inspirez de trouver un organisme honnête et sérieux, ce qui n'est pas le cas ici !</t>
  </si>
  <si>
    <t>camille78-87729</t>
  </si>
  <si>
    <t>Sinistre catastrophe naturelle non pris en charge depuis 9 mois</t>
  </si>
  <si>
    <t>jacques-c-117177</t>
  </si>
  <si>
    <t>nouvel adhérent, pour l'instant je ne peux guère donner mon avis. mais il me semble que vos prix sont raisonnables. J'envisage d'ailleurs dans un avenir proche de regrouper toutes mes assurances chez vous.</t>
  </si>
  <si>
    <t>philippe27-75466</t>
  </si>
  <si>
    <t>satisfais de la prestation proposé par santiane , l'exécution du changement a été très rapide et facile</t>
  </si>
  <si>
    <t>ode-102411</t>
  </si>
  <si>
    <t>Aucune réponse à mes questions soit par mail soit par téléphone. Ils ne répondent jamais au téléphone et encore moins au e-mail.Je déconseille Cegema très fortement</t>
  </si>
  <si>
    <t>jeremy-s-125987</t>
  </si>
  <si>
    <t>Souscription en ligne simple et rapide. Tout se fait en ligne sans opérateur. Les prix sont très complétif comparés à d'autres assurances. Je recommande sans problème.</t>
  </si>
  <si>
    <t>philippe-w-124669</t>
  </si>
  <si>
    <t>je suis content de mon assureur parfait de ses services ses tarifs ses compétences a recommander simple efficace a l'écoute du client à répondre a toutes questions</t>
  </si>
  <si>
    <t>adi-89122</t>
  </si>
  <si>
    <t>Une vrai assurance de bouineur. Une véritable mascarade en bande organisée. J'ai signé un contrat d'assurance moto en tout risque à 76€ j'ai signé parce que le tarif me semblait correct bien évidemment. 3 semaines plus tard je rappel pour savoir si mon dossier est complet. Le conseiller (qui parle à peine Français) me répond que tout est OK et que j'allais bien être prélevé 120€ par mois. Je ne comprend pas et il m'explique qu'ils ont fait une erreur sur mon contrat et après rectification celui ci passe à 120€. Sans prévenir. J'avais signé pour 76€ et pas pour 120. Pour palier au prix ce rigolo me propose un contrat au tiers. Après avoir insisté pour avoir gain de cause j'ai abandonné car ils sont difficiles à joindre et ne veulent rien entendre. J'ai donc résilié mais les 120€ ont quand même été prélevés avant un remboursement de 86€. Bref n'allez pas dans des assurances douteuses comme ça. Ils sont injoignables, n'ont pas d'agences et parlent à peine le Français. J'ai retrouvé une assurance chez AXA avec des meilleures garanties pour 69€ par mois. Alors qu'il y ai 5 ou 10€ d'écart entre les assureurs c'est normal mais qu'il y ai 50€ d'écart c'est qu'il y a un problème dans l'histoire.</t>
  </si>
  <si>
    <t>laurie-n-106179</t>
  </si>
  <si>
    <t xml:space="preserve">super tarif , bien expliquer sur le site, super prix , site facile d'accés comprehensible et bien fait 
moins cher sur le marcher , je le recommande  </t>
  </si>
  <si>
    <t>tege-99677</t>
  </si>
  <si>
    <t>Service a la tête du client et gestion téléphonique pour ne pas avoir de traces écrites par des stagiaires ou personnel en formation derrières lesquels se défaussent les responsables. L'assureur qui met en pratique des pares feux humains, scandaleux!!! Basiquement une stagiaire t'appelle alors que son responsable est à l'écoute (sans indiquer que la conversation est écoutée comme la loi l'exige) puis comme la stagiaire n'arrive pas a répondre il reprend la conversation et incite téléphoniquement a antidater  un sinistre puis met fin a l'appel lorsqu'on lui explique que c'est illicite, honteux et a dénoncer</t>
  </si>
  <si>
    <t>dede-60343</t>
  </si>
  <si>
    <t>on ne veut pas me rembourser,après 1jour de réflexion,par lettre avec accusé de réception,on me dit que je n'ai aucun délai de retractation pourtant prevu par la loi pour 89,60e ref contrat 282624 dans l'attente d'une réponse positive (avant procédure ACPR)</t>
  </si>
  <si>
    <t>mrfaska-79105</t>
  </si>
  <si>
    <t>Voilà évitez cette assurance si vous ne voulez pas finir en dépressions une horreur je suis crible de dette papa de 3 enfants  cela fais 15 mois qu'on me donne plus mes indemnités dossier perdu dossier pas complet  tempt pour traiter les dossier a chaque fois minimun 2 mois  ou plus j'ai comptacter plusieurs asso dernier recours tribunal de plus les service client  sont de agréables arrogant vous raccroche au nez merci a vous  pour votre professionnalisme</t>
  </si>
  <si>
    <t>samir-m-115411</t>
  </si>
  <si>
    <t>aucun avantage d'être déjà client chez vous, aucun bonus fidélité, les nouveaux clients sont plus avantager que les anciens, aucune logique dans vos prix</t>
  </si>
  <si>
    <t>isabelle-d-105175</t>
  </si>
  <si>
    <t>SERVICE SIMPLE ET LES TARIFS SONT VRAIMENT CORRECT
DEMARCHES RAPIDE ET SUIVIS
LE SERVICE DEVIS EN LIGNE EST TRES INTERRESSANT 
DOMMAGE QUE D'AUTRE DEVIS OU CONTRAT COMME ASSURANCE VIE NE SONT ACCESSIBLE</t>
  </si>
  <si>
    <t>tarik-f-109466</t>
  </si>
  <si>
    <t>très satisfait de l'assurance, réactivité, toujours à l'écoute.
Pour une offre d'entrée de gamme, force est de constater qu'elle est tout de même assez complète : c'est une bonne prise en charge avec une assistance et diverses garanties protectrices. Mon avis sur l'assurance auto Direct Assurance est a priori positif.</t>
  </si>
  <si>
    <t>didi11-59979</t>
  </si>
  <si>
    <t>Si vous chercher une assurance durablement, fuyez .... au premier sinistre, ils vous font cadeau de la franchise d'environ 150 € mais .... un cadeau très empoisonné car à la fin de l'année, même si le sinistre n'a pas été important (de l'ordre de 800 €) et que vous n'êtes pas responsable, ils vous augmentent de manière abusive .... +11.05 % d'augmentation !!!!!! Bref si vous cherchez un contrat pérenne, il vaut mieux envisager autre chose ...</t>
  </si>
  <si>
    <t>adel-t-113757</t>
  </si>
  <si>
    <t>Je suis vraiment satisfait pour la rapidité pour m’assurer je trouve sa très pratique et je le conseille , le prix est très bon et le moyen de payer 2 mensualités au lieu de payer des frais de dossier je trouve sa sympa</t>
  </si>
  <si>
    <t>gege-114162</t>
  </si>
  <si>
    <t xml:space="preserve">assuré depuis de nombreuses années j'ai été jeté comme un malpropre par cette assurance qui m'a signifié la rupture de contrat par recommandé le 30/11/2020 puis a stoppée tous mes contrat le 1/10/2020 par mail sans m'avoir prévenu auparavant; à ce jour je n'avais plus d'assurance habitation voiture ceux ci se sont excusés ;soit disant  les courriers se sont croisés sauf que si par malheur j'avais eu un problème ou que je ne regarde pas ma boite mail  ce matin la je n'avais plus aucune assurance ce qui me semble très grave je vais donc en référer à la médiation des assurances </t>
  </si>
  <si>
    <t>kstor-50461</t>
  </si>
  <si>
    <t>Neoliane continue à faire des prélèvements automatiques plusieurs mois après la résiliation donc obligation de bloquer les prélèvements. Pas de réponse aux mails. J'attends la réaction à la dernière lettre RAR. A fuir</t>
  </si>
  <si>
    <t>eddy-105965</t>
  </si>
  <si>
    <t xml:space="preserve">Bonjour,
Je suis client à la MAAF en assurance auto depuis 2012.
J'ai eu un sinistre responsable en 2019 et un bris de glace en 2020 non responsable.
Le mois dernier j'ai vendu une de mes voitures et j'ai demandé à la la MAAF un devis pour ma nouvelle voiture.
Ils m'ont répondu qu'ils ne pouvaient plus m'assurer, j'avais eu trop d'accidents.
J'ai été scandalisé par cette attitude mesquine et mercantile.
Je ne peux que déconseiller cet assureur qui ne pense qu'à son profit.
</t>
  </si>
  <si>
    <t>stephane-b-123790</t>
  </si>
  <si>
    <t>Le service a été efficace et compréhensif car les prix sont en dessous de ce que me proposait ma banque.
Bonne journée à tous.
Cordialement
Stéphane Bonello</t>
  </si>
  <si>
    <t>cherchell--92483</t>
  </si>
  <si>
    <t>Je n ai pas encore pris de décision  je souhaite recevoir le devis avec les différentes prestations avec les garanties et options. Je demanderai à être rappelé. Cordialement</t>
  </si>
  <si>
    <t>eparfai2--115492</t>
  </si>
  <si>
    <t xml:space="preserve">Je ne conseille pas mais vraiment pas du tout !!! Avoir quelqu’un au téléphone pour toute question c’est impossible, pour toute demande aucune réponse et pleins d’autres choses ... 
 </t>
  </si>
  <si>
    <t>patoliv-87821</t>
  </si>
  <si>
    <t>A eviter de tout urgence completement incompétent 4 mois d attente pour ke règlement d un sinistre</t>
  </si>
  <si>
    <t>benjamin21-86306</t>
  </si>
  <si>
    <t>Difficile de faire plus incompétents.
Je souscris chez eux un contrat prévoyance en mai 2019, qui devait entrer en vigueur le 1 janvier 2020.
M'inquiétant de ne pas voir de prélèvement ni de contrat dans mon espace client, je les contacte.
Mon conseiller me dit qu'il va se renseigner.
N'ayant pas de nouvelle, je contacte directement le service client qui, après 10 secondes de recherche, me dit que le contrat n'est pas en vigueur (alors que cela faisait 4 jours que j'attendais des nouvelles de mon conseiller).
Or, mon conseiller a pourtant résilier mon contrat prévoyance chez mon ancien assureur.
Du coup, je me retrouve sans assurance. Si je veux souscrire ailleurs, je vais avoir un délai de carence.
Le conseiller fait le mort, me promet de me rappeler et cela depuis une semaine... J'ai appelé le service client qui ne peut rien faire et qui me renvoie vers le conseiller.
Bref, à éviter absolument si vous voulez avoir l'esprit tranquille...
Comme beaucoup d'assureur, le conseiller est très présent avant de signer le contrat, mais une fois signé, il n'y a plus personne (il s'en fiche du client, il a touché sa commission).</t>
  </si>
  <si>
    <t>philusa-71615</t>
  </si>
  <si>
    <t>Suite à une  hausse abusive de  ma cotisation, j'ai  envoyé un e-mail , pour que  Direct Assurance revoit  leur  proposition de tarifaire avec un tarif plus  cohérent et  honnête.
suite à  cela j'été contacté pat téléphone alors que j'étais déjà en communication.
J'ai  donc rappelé 5 mn après .
Surprise presonne ne répond  ou décroche sans répondre après 12 appels .
j'ai recommencé ce jour 30 appels!!!!! photos d écran pour preuve.
j'ose pas imaginer si j appelle pour un sinistre!!!</t>
  </si>
  <si>
    <t>mila-67452</t>
  </si>
  <si>
    <t>Zut le 1er commentaire n est pas passer. En bref. Des que vous etes en invalidite c l enfer je suis malade doublement a cause de leur desinteret total de vous laisser sur la paille. Apres 2 expertises medicales je n arrive a avoir personne qui sache qq chose. On vous fait tourner en bourique et je n ai aucune confiance au fait que ce soit uniquement interiale qui ai acces au rapport d expertise c pas normal. Le 1er rapport etait clair pourtant interiale en a conclu autrement. Que vont ils me dire aujourdhui ? C est allarmant et ecoeurant.
A fuir</t>
  </si>
  <si>
    <t>wahiba-c-106802</t>
  </si>
  <si>
    <t>je suis satisfaite des prix, les services me conviennent tout est simple et rapide.
je conseille direct assurance à tout le monde qui veut une bonne assurance</t>
  </si>
  <si>
    <t>jimmy--p-114163</t>
  </si>
  <si>
    <t xml:space="preserve">Je suis satisfait du service et du prix 
Servie rapide et pratique 
Qualité prix satisfait 
Simple et rapide en utilisation 
Recommandé pour les jeunes permis </t>
  </si>
  <si>
    <t>resistant-58565</t>
  </si>
  <si>
    <t xml:space="preserve">A Proscrire impérativement!! 
Ces gens aux méthodes douteuses profitent de votre création d'entreprise pour de devenir un interlocuteur de plus intervenant dans les méandres administratifs et ce faisant vous faire adhérer à leurs contrats: discours rodé à la perfection, méthode efficace pour vous faire signer en 5 minutes via une signature électronique à distance! </t>
  </si>
  <si>
    <t>angelique-g-136672</t>
  </si>
  <si>
    <t>Je suis satisfait de la rapidité pour avoir un tarif et de la facilité de souscrire une assurance 
Vos tarifs sont dans l'ensemble competitif  a voir a l'avenir maintenant si lors d'un sinistre tout se déroule correctement</t>
  </si>
  <si>
    <t>deschamps-j-139644</t>
  </si>
  <si>
    <t>je suis satisfait du service.
Les prix sont très satisfaisant face à la concurrence
Le devis et le contrat ont était rapide et efficace.
Je vous remercie</t>
  </si>
  <si>
    <t>julien-b-116569</t>
  </si>
  <si>
    <t>je suis satisfait du service Beaucoup de réactivité les tarifs restent tout à fait abordables. Je recommande Direct assurance , on peut compter sur eux !</t>
  </si>
  <si>
    <t>bidou1er-110189</t>
  </si>
  <si>
    <t>Service assistance déplorable. Laissant l'assuré sur les lieux de sinistre et ne rapatriant que son épouse. Véhicule non pris en charge car déjà déposé dans un garage proche incompétent. Service trop administratif. A éviter!!!!!</t>
  </si>
  <si>
    <t>11 novembre 2021 suite à une expérience en octobre 2021</t>
  </si>
  <si>
    <t>je-139423</t>
  </si>
  <si>
    <t>Je devais recevoir un remboursement de 25€ avec la drivebox. Elle a été défectueuse en novembre 2021 et direct assurance m'a supprimé le remboursement d'octobre 2021, ce qui n'est pas normal. Le défaut technique n'est pas du à moi, le problème vient de la drivebox. J'ai fait une réclamation et je n'ai pas eu de réponse. Je suis très déçu et je ne vous recommderai pas!!!</t>
  </si>
  <si>
    <t>val60190-64586</t>
  </si>
  <si>
    <t>Suite au décès de ma mère en mars 2018 qui avait souscrit une assurance vie, dont je suis la principale bénéficiaire, le conseiller BNP BANQUE PRIVEE a fait le nécessaire dans la semaine qui a suivi. Je devais avoir un courrier de CARDIFF dans les 15 jours qui suivaient. 1mois 1/2 plus tard, n'ayant aucune nouvelle, en ma présence le conseiller les a relancés par téléphone. Un courrier devait m'être adressé dans les 15 jours. Aujourd'hui, soit presque un moins plus tard, je n'ai reçu aucun courrier ! J'ai entre deux pourtant adressé des pièces en courrier recommandé avec accusé réception, pour anticiper sur le dossier à constituer, mais aucune réponse !!!
En consultant les avis sur le site, je crains que la suite s'annonce difficile à demander des documents qu'ils ont déjà ou qu'ils n'auraient pas reçus.
Je commence à avoir des doutes sur le sérieux de ce groupe, plus préoccupé à conserver les fonds pour les faire fructifier, que de les verser aux bénéficiaires dans les délais qu'ils annoncent, lors de la souscription du contrat ou lors de la déclaration de décès. 
Ayant moi même mes comptes à la BNP, dès que possible je pense que je vais tout clôturer, de même que placer à la concurrence tous les fonds à percevoir de la BNP ou CARDIFF.</t>
  </si>
  <si>
    <t>tructruc-58422</t>
  </si>
  <si>
    <t>les prix sont attractifs, et la souscription facile et rapide.
Mais après ca se complique : 2 mois que j'essaie de changer de coordonnées bancaires, toujours pas prise en compte ..
Les réponses aux mails parviennent dans un délai extrêmement long ( 10 jours pour au final ne pas changer le rib correctement!)
Même les avenants sont compliqués : j'ai changé de domicile, et dans un premier temps je reçois l'avenant à la mauvaise date d'effet, puis la date est correcte mais il y a une erreur dans mon nom ..!
Bref, je pense que dès que mon contrat aura 1 an révolu, je change d'assureur!</t>
  </si>
  <si>
    <t>da-silva-coutinho-h-111193</t>
  </si>
  <si>
    <t>Je trouve le prix trop imposant par apport au tarif des concurrents ,vu qu'on fait tout sur internet, aussi le prix des frais de souscription. Rien  d'autre</t>
  </si>
  <si>
    <t>karldu101-3540</t>
  </si>
  <si>
    <t>Tres bonne conseillere par telephone. Bon prix par rapport aux autres assurances. Facilité d avoir un conseiller  et bonne ecoute.
Simplicite et ergonomie du site internet pour rechercher les informations</t>
  </si>
  <si>
    <t>guillaume-b-108344</t>
  </si>
  <si>
    <t>J'ai initié mon contrat par téléphone en quelques minutes grâce à l'aide de l'opératrice. J'ai ainsi pu assurer mon véhicule à un prix assez abordable</t>
  </si>
  <si>
    <t>mickabarca--109608</t>
  </si>
  <si>
    <t xml:space="preserve">Des heures passées au téléphone à essayer de les joindre. Un service client auto incompétent en mettant presque 1 mois à traiter UN seul document de session de véhicule.
Des tarifs quasiment équivalent pour un véhicule 5cv ou 12cv, un scandale ! Une sur prime pour un accident non responsable... Bref... 
Hormis le service juridique et habitation je vous conseille de fuir allianz !!! </t>
  </si>
  <si>
    <t>stevan-p-138338</t>
  </si>
  <si>
    <t>je suis satisfait rapport qualité prix et services 
bon accueil et rapidité les explications sont claires
merci beaucoup continuer comme çà bonne journée</t>
  </si>
  <si>
    <t>cristal-72139</t>
  </si>
  <si>
    <t>Bonjour, A tout les clients lisez bien les petites lignes de vos contrats! En effet suite à catastrophe naturelle mon fils a contacter direct assurance car son véhicule emporter avec inondation, et la douche froide direct assurance ne couvre pas a l' étranger dans son cas la belgique! Jamais de ma vie je n' ai entendu une telle bêtise! Alors si vous ne le savez pas vous n'êtes pas assurer pour l'étranger! Allez ailleurs pour une parfaite couverture! Voilà.
Cordialement.</t>
  </si>
  <si>
    <t>ep-74850</t>
  </si>
  <si>
    <t>très satisfait de l'Agence castraise et surtout des agents</t>
  </si>
  <si>
    <t>athena50-62090</t>
  </si>
  <si>
    <t>assurance très bien conçu bien adapter pour tous budget et les interlocutrices sont très explicite sur chaque demande</t>
  </si>
  <si>
    <t>momo59725-86936</t>
  </si>
  <si>
    <t xml:space="preserve">Sinistré pour ma toiture ainsi que ma salle de bain et 3 chambre.
6200e d'indemnisation (toiture seule coute 9000e)
L'intérieur avec les devis de leur partenaire 3600e
Fuyez
Je résilie et prend les travaux à ma charge </t>
  </si>
  <si>
    <t>jorge-miguel-a-130148</t>
  </si>
  <si>
    <t>Je suis satisfait de service...
Les prix me conviennent...
Simple et pratique...
Et la tres bonne simpatie de personel de service telefonique.
Merci...</t>
  </si>
  <si>
    <t>elshobokshy-85723</t>
  </si>
  <si>
    <t>Au début ils nous vendent du rêve et ils nous appellent chaque minute quasiment et nous font croire qu'ils seront toujours là pour nous, mais dès l'inscription ils répondent à 1 mail sur 5. Je suis déçu, et ça ne fait que quelques mois que je suis client chez eux. Je pense qu'une assurance animal étais une mauvaise idée pour moi.</t>
  </si>
  <si>
    <t>guedin54-76706</t>
  </si>
  <si>
    <t>4 ans que je suis client chez eux avec minimum 2 contrats et sérieusement tout se déroule toujours parfaitement, service client Messenger ou téléphonique,dépannage,sinistre,changement de véhicule et tarifs très intéressants merci l'olivier  ;)</t>
  </si>
  <si>
    <t>jean-yves-p-103404</t>
  </si>
  <si>
    <t>efficacité et rapidité. super !!! le conseiller est à l'écoute et réactif. les tarifs sont attractifs à garanties équivalentes. Si vous voulez faire des économies, il n' y a pas à hésitez.</t>
  </si>
  <si>
    <t>joaquim-m-117979</t>
  </si>
  <si>
    <t>J'ai besoin de ma voiture a cause de votre garage agréé bidon je me trouve sans voiture a cause d'une mauvaise  manipulation lors du démontage avant peinture j'aimerais savoir quand je peux récupérer ma voiture comme elle était avant ,ça fait commeme un mois que je l'attends ....</t>
  </si>
  <si>
    <t>diane-61047</t>
  </si>
  <si>
    <t>Assurée à la GMF avec garantie conducteur lorsque un accident grave m'est arrivé.
Victime de cet accident et mes séquelles sont importantes et définitives.
Six ans sont passé sans être indemniser.</t>
  </si>
  <si>
    <t>pierre-m-112245</t>
  </si>
  <si>
    <t>Très satisfaite de mon interlocutrice que j ai eu au téléphone Elle m'a bien expliquer et a répondu à mes questions je conseillerais votre entreprise à mes amis</t>
  </si>
  <si>
    <t>cheng-l-134867</t>
  </si>
  <si>
    <t>Je suis satisfaire de la service qui est très rapide et détaillé, la procédure de signature en ligne est un point plus. Par contre, frais de dossier pour par emprunter est un peu cher.</t>
  </si>
  <si>
    <t>valere-113086</t>
  </si>
  <si>
    <t>Incroyablement inefficace
Litteralement des mois... des mois pour avoir des reponses
pour a la fin pretendre qu'ils n'ont pas eu de nouvelles de moi et perdre le dossier apres plus d'une dizaine de relances.
lamentable.</t>
  </si>
  <si>
    <t>legendre-p-108493</t>
  </si>
  <si>
    <t>plus que satisfait du service qui a été mis en place par votre groupe pour signer mon contrat d'assurance l'Olivier en ce jeudi trente mars deux mille vingt et un</t>
  </si>
  <si>
    <t>rene-b-116348</t>
  </si>
  <si>
    <t>Satisfait des prix et du service.
Suivi excellent.
Site facile d'utilisation, car il est clair et permet de choisir en toute facilité.
Primo adhérent,  j'attends de voir dans le temps.</t>
  </si>
  <si>
    <t>ahmed-96777</t>
  </si>
  <si>
    <t>L’interlocuteur Khalid a très bien su répondre  à mes questions et me donnez des conseils adaptés à ma demande. J’en suis satisfait.
Cordialement.
Ahmed AYED</t>
  </si>
  <si>
    <t>megghane-b-107413</t>
  </si>
  <si>
    <t>moyen à chaque fois. j'ai sélectionné certaines garanties dans le devis qui ne se retrouvent pas dans le contrat..les contrats ne sont jamais clairs avec très peu de détails concernant vos garanties.</t>
  </si>
  <si>
    <t>doggycook-102350</t>
  </si>
  <si>
    <t>Je viens de souscrire rapidement, tout s'est bien passé; rapidité, amabilité et conscience professionnelle.
Je ne comprends pas ces avis négatifs.
Brigitte</t>
  </si>
  <si>
    <t>christian-b-115653</t>
  </si>
  <si>
    <t>je suis très satisfait des prix. Simple et pratique. Rien à dire c'est parfait. je recommande votre compagnie sans problème. je me sert beaucoup d'internet et ca me convient parfaitement</t>
  </si>
  <si>
    <t>azzzaro-59513</t>
  </si>
  <si>
    <t>200 euros plus chére annuellement comparé à plusieurs autres</t>
  </si>
  <si>
    <t>gybr-138639</t>
  </si>
  <si>
    <t>Certainement une bonne assurance. Je conserve l'assurance habitat avec GMF.
Je suis allé chez MAAF pour l'auto, parceque MAAF pour leur anniversaire des 70 ans
offrait 70€.... Voilà.</t>
  </si>
  <si>
    <t>donxosa-124250</t>
  </si>
  <si>
    <t>Maaf : "Le client est un jambon", "Prendre tout sans rien donner"
Cumulez plusieurs déclarations de sinistres (une par an ou tous les deux ans, même si vous n'êtes pas responsable et avec une assurance tous risques) et ils vous radient simplement.
Les seuls clients qu'ils veulent : ceux qui paient plein pot et surtout qui jamais ne font de déclaration !
Maaf ? À fuir.</t>
  </si>
  <si>
    <t>cetin-h-121173</t>
  </si>
  <si>
    <t xml:space="preserve">Je suis très satisfait de votre service et vous en remercie.
Merci d'être toujours à l'écoute de mes demandes. 
Avec toute mes salutations 
Cordiamement </t>
  </si>
  <si>
    <t>ansselin-e-127097</t>
  </si>
  <si>
    <t>Je suis entièrement satisfaite des services de l’Olivier assurance. Simple et rapide en formalités. Je recommande cette compagnie à tous. Les tarifs défient toute concurrence!</t>
  </si>
  <si>
    <t>dodogoy-104619</t>
  </si>
  <si>
    <t>Mutuelle un peu chère et ne rembourse pas correctement les lunettes... ni les actes tels que ostéopathie, psy etc...
Changer à mon âge est cependant compliqué...</t>
  </si>
  <si>
    <t>jeremy-m-129272</t>
  </si>
  <si>
    <t>Je suis satisfait des prix. Le site est un peu complexe d'utilisation à mon goût, le conseiller ne m'a appelé qu'une fois et je n'ai donc pas pu lui poser les questions que je souhaitais poser.</t>
  </si>
  <si>
    <t>pl210250-98420</t>
  </si>
  <si>
    <t>Lent, procédurier et complexe. Vraiment pas accessible pour un retraité non rodé aux dédales administratifs. Une situation qui s'est dégradée avec le temps.</t>
  </si>
  <si>
    <t>flo-86173</t>
  </si>
  <si>
    <t>Attention ils mentent pour ne pas rembourser les soins. En effet ils m' ont refusé des remboursements dentaires qui j' ai eu la confirmation doivent être remboursés. Je ne parle pas non plus d' autres frais dont j' attends tjrs 1 mois après la couleur, si ça va être possible! En tout cas, pour moi j' irai en justice pour avoir mon dû!!</t>
  </si>
  <si>
    <t>tom-99413</t>
  </si>
  <si>
    <t>Assurance efficace, à la tarification très correcte. Réponses du service client (contact téléphonique) claires et précises, je recommande vivement !!!</t>
  </si>
  <si>
    <t>michel-74989</t>
  </si>
  <si>
    <t>Bonjour 
Attention, il refuse actuellement le remboursement de médocs non remboursés par la CPAM alors que mon contrat stipule une somme maxi de 75euros...
je change de crémier</t>
  </si>
  <si>
    <t>damien--c-126097</t>
  </si>
  <si>
    <t xml:space="preserve">Bonjour,
très facile de souscrire une assurance a des tarifs intéressant.dommage que le parrainage pour des motos ne fonctionne pas.l'inscription est très facile et claire </t>
  </si>
  <si>
    <t>debure-s-108061</t>
  </si>
  <si>
    <t>tres satisfait des prix variants du simple au double avec mon ancien contrat en agence meme avec des jeunes permis ;; une simplicite de procedure en ligne  et ou un accompagnement tres a l ecoute par un operateur au telephone</t>
  </si>
  <si>
    <t>melanie-r-128043</t>
  </si>
  <si>
    <t>je suis satisfaite, facile de s'assurer via le site, très fonctionnel et rapide. Prix raisonnable et couverture satisfaisante. 
je parlerai en bien d'AMV</t>
  </si>
  <si>
    <t>pierre-l-123113</t>
  </si>
  <si>
    <t>Cela fait deux année concecutive que je ne reçoit pas automatiquement mon certificat d'assurance. L'année prochaine je change de compagnie si cela se reproduit.</t>
  </si>
  <si>
    <t>melanie-l-131833</t>
  </si>
  <si>
    <t>Très satisfaite de la GMF. Ils sont efficaces, à l'écoute et réactifs. Les prix sont un peu élevés mais les remboursements et garanties le valent. J'ai essayé d'autres assurances moins chères et je suis revenue en courant à la GMF!</t>
  </si>
  <si>
    <t>mel-89479</t>
  </si>
  <si>
    <t>Suite à un cambriolage, j'ai dû attendre 1 mois pour avoir rdv avec un « expert ». Dès la première facture, j'ai eu le droit à des réflexions qui n'avaient pas lieu d'être. Ayant subis un préjudice, il fallait en plus qu'il mette ma parole en doute HONTEUX.
En plus de sa, monsieur a pris du retard sur mon dossier et a mis 3 mois à le traiter. Bien sûr j'ai du le relancer entre temps. Sans aucune nouvelle de l'avancement de mon dossier, je décide de relancer la Macif qui me confirme qu'ils ont bien reçu le rapport et me communique la somme que j'ai voulu contester d'ailleurs. J'ai chercher a avoir des détails de mon rapport pour pouvoir comprendre le remboursement que je n'ai jamais eu. Je n'ai jamais eu aucune lettre ni mail pour me tenir informer de l'avancement du dossier, obliger de les relancer sans cesse sinon rien n'avançait. En plus de sa la Macif me demande de refournir tous les documents que j'avais déjà fournis à l'expert ainsi que des photos de mes objets dérobés alors que j'avais déjà fournis toutes les factures originales à mon nom, je ne vois pas ce que je pourrais faire de plus ! Comme si je n'ai pas attendu assez longtemps. à quoi sert l'expert dans l'histoire ? Et la cerise sur le gâteau je reçois un sms qui me confirme qu'ils ont effectuer un virement sur mon compte !!(50% de la somme qui aurait dû m'être rembourser). Sans même me laisser le choix de contester. Je trouve leur méthodes plus que douteuses et je ne compte pas en rester là !!! Assurance à FUIR prix attractif mais aucune assurance derrière quand vous avez un problème il n'y a plus personne. Je préfère payer plus cher ailleurs que de continuer à me faire voler. Dans l'histoire j'ai eu l'impression de me faire voler une deuxième fois. INADMISSIBLE</t>
  </si>
  <si>
    <t>viti-m-115211</t>
  </si>
  <si>
    <t>Je suis satisfaite du retour rapide de l'assurance ainsi que des conseils qui m'ont été donnés.
Je recommande cette assurance qui défie toute concurrence sur le prix</t>
  </si>
  <si>
    <t>jules-i-126828</t>
  </si>
  <si>
    <t>Je suis satisfait le service est bon j'aime bien le bonjour à tous les deux autres sont en cours de la meilleure solution pour le moment je suis en trt</t>
  </si>
  <si>
    <t>psd-99114</t>
  </si>
  <si>
    <t xml:space="preserve"> assurance non professionnelle , avec un dossier complet et a jour, ils vous demande un plus juste avant la remise de la carte verte définitive. j'ai envoyé mon dossier au contrôle des assurance et j'espère bien que cette assurance  va être éradiquer.
ils vous font un prix d'appât,et avant  la remise de la carte verte ,vous êtes obliger de payer le surplus qui n'est pas justifié. cette façon de faire a un nom!! </t>
  </si>
  <si>
    <t>thaia59-104235</t>
  </si>
  <si>
    <t xml:space="preserve">Cliente depuis plus de 30 ans je n'ai jamais eu à me plaindre de la MGP. Pour moi c'est le top de la mutuelle toujours à notre écoute, réactifs, pas de soucis.
 </t>
  </si>
  <si>
    <t>toto13nrv-70061</t>
  </si>
  <si>
    <t>Je viens de lancer ma micro entreprise, quelque jours apres cet a dire 7 jours après j'ai reçu a un appel de neoliane comme quoi je n'avais aucune protection juridique ni santé etc et qu'il fallait l'activer.bêtement j'ai donner mes coordonnés bancaire par téléphone pour activer sauf que le problème c'est que le jour même je me suis renseigner sur la société et pas mal de cas comme moi j'ai donc décider 2h après d'annuler j'ai eu une personne au téléphone m'a clairement dit que cetait annulé que j'allais pas avoir de prélèvement  sauf que ce je viens de regarder mon compte bancaire et ce soir a 00h00 un prélèvement de neoliane passe sur le compte donc la personne en plus m'a menti au téléphone.... demain jvais essayer de les avoir au tel pour regler car deja j'ai signer aucun contrat j'ai rien envoyé en plus la personne ma dit cetait bon que j'allais avoir aucun prélèvement breff jespère juste que j'aurai pas besoin de porter plainte et appeler mon avocat....</t>
  </si>
  <si>
    <t>she-98513</t>
  </si>
  <si>
    <t>Victime d'un accident de la circulation la conductrice qui a emboutie mon véhicule à l'arrière et ma projeter sur des voiture stationner à falsifier le constat et ma agresser physiquement g porter plainte contre la conductrice pour agression et pour là falsification du constat mes direct Assurance n'a pas voulu prendre acte des fait et mon rendu responsable il n'ont pas pris acte de ma plainte et des fait réelle ni des temoin je déconseillé cette assurance et conte partir de chez eux</t>
  </si>
  <si>
    <t>satine-71390</t>
  </si>
  <si>
    <t xml:space="preserve">Grange effondrée. Et on nous dit ne rien prendre en charge parce que pas entretenu. Pour cette grange, l'assurance était de 300euros par an, réglée pour rien pendant 20 ans. Nous savions que la grange etait condamné. Mais a 65 ans, ma maman ne pouvait plus contracter de prêt (900 euros par mois de revenu, c'est normal). Papa était décédé... Alors que peut-elle bien faire? Rien
Un expert est passé pour nous dire qu'il ne faut pas trop rever, rien de sera pris en charge. Nous ce que nous demandons c'est une prise en charge de la démolition et du déblaiement 
Voila l'une des garanties du contrat :
" sont également pris en charge par le contrat Corail 3000 
les frais de démolition et déblais consécutifs a un sinistre"
Le pire aujourd'hui c'est le troisieme mail de contestation de décision ... et toujours rien! Ah si, j'oubliais la réponse automatique comme quoi ma demande allait être traitée. Un gros mensonge
Moi, sa fille devrait prendre un pret pour permmetre a ma maman de vivre dans un endroit sécurisé! Ce n'est pas normal. Et bien sur je suis aussi au credit mutuel! Donc le pret je devrais le faire chez eux! Hallucinant non?
</t>
  </si>
  <si>
    <t>nathalie-n-107439</t>
  </si>
  <si>
    <t>Pas satisfaite du servir pour la panne de ma voiture polo, le service client n'est pas a l'ecoute et n'a pas essayé de trouver une solution a mon probleme je ne recommande pas cette assurance</t>
  </si>
  <si>
    <t>andreea-m-117331</t>
  </si>
  <si>
    <t>C'est env 25€ plus chèr qu'une autre assurance alors que je suis chez Direct depuis des années; la fidélité ça ne compte pas; si pas de changement, je vais chercher une autre assurance bientôt!</t>
  </si>
  <si>
    <t>barbotin-r-109070</t>
  </si>
  <si>
    <t>Prix défiants toute concurrences! Conseillé par une amie dans les assurances elle n'a pas hésité à m'orienter vers l'Olivier pour m'y assurer! Mercii!!</t>
  </si>
  <si>
    <t xml:space="preserve">Bonjour je suis en arrêté maladie depuis debut juillet 2018 .
Au bout 91eme jour j ai déclarer ma maladie afin que la sogecap prenne la relève sur mon prêt comme indiqué dans notre contrat qui nous li.
 Au mois novembre la sogecap me confirme que mon dossier est complet mais qui manque des éléments de la banque qui ce trouve une filiale société général comme la sogecap . Depuis janvier plus nouvelle de sogecap et 4 mois plus tard la sogecap me redemande des.nouvelle pièces cela fait 10 mois suis en arrêt et toujours rien de la Sogecap
Demain je dépose plainte contre la sogecap et je mettrais en ligne une petition contre la sogecap </t>
  </si>
  <si>
    <t>10 novembre 2021 suite à une expérience en octobre 2021</t>
  </si>
  <si>
    <t>berlingo-139372</t>
  </si>
  <si>
    <t>Très mauvaise mutuelle. Répond n’importe quoi lors de l’appel. Ne sont pas cohérent dans les dates et lors de leurs réponses. Ils faut éviter à tout prix cette mutuelle. Ne rembourse pas ou très mal même si cela est justifié. Fait traîner les demandes.... on a affaire à des robots.....</t>
  </si>
  <si>
    <t>mtb-64989</t>
  </si>
  <si>
    <t>Cotisation à 70€ le chef d'agence m'impose une garantie conducteur élevé qui double la cotisation annuelle, invite le client à aller voir ailleurs, et croit être le moins cher du marché alors qu'AXA pour moins cher offre plus de garantie en couverture et la panne 0 kilomêtre !</t>
  </si>
  <si>
    <t>joff-71766</t>
  </si>
  <si>
    <t>A éviter sérieusement. Ils prélèvent en avance pour la souscription. Jusque là tout va bien...Lol.. le pire et à venir cela fait 2 mois que j'ai souscris et toujours aucuns remboursements de leurs part alors que tous les documents sont en ordres. De plus pas de numéros de téléphones pour régler les problèmes.... J'ai rarement vu une mutuelle aussi pourrie et je pèse mes mots.... JE DÉCONSEILLE FORTEMENT. Juste créer pour ramasser de l'argent sans retour</t>
  </si>
  <si>
    <t>thomas-h-112069</t>
  </si>
  <si>
    <t>Je suis satisfait du service, de la réactivité.
La personne que j'ai eu en ligne était très agréable et de bon conseil.
Lors de mes différentes demandes cette personne m'a toujours répondu dans un délai très acceptable</t>
  </si>
  <si>
    <t>valerie-e-117066</t>
  </si>
  <si>
    <t xml:space="preserve">Je suis très satisfaite du service, les Prix sont attractifs 
Le Site est  facile à trouver et clair. La souscription est rapide. Les packs sont interessants.
</t>
  </si>
  <si>
    <t>rosette-g-132150</t>
  </si>
  <si>
    <t xml:space="preserve">Très satisfait du service cela et rapide et efficace facile à répondre à vos questions
Je suis très content de la rapidité  et du prix que vous me proposez </t>
  </si>
  <si>
    <t>diakite-d-108548</t>
  </si>
  <si>
    <t>Prix les plus bas du marché d'après les différents devis que j'ai effectué.
Conseillère très professionnelle au téléphone pour la souscription du contrat.</t>
  </si>
  <si>
    <t>dragonmrg113-58940</t>
  </si>
  <si>
    <t>walid001-50034</t>
  </si>
  <si>
    <t>Leur conseillers au service client sont agressif, mal poli et manque de professionalisme. C'est arrivé à plusieurs reprises. J'ai donc résilié mon contrat avec eux pour cette raison. Je n'ai que faire d'un assureur qui me manque de respect à travers ses employés.</t>
  </si>
  <si>
    <t>coutaz-c-125554</t>
  </si>
  <si>
    <t>Les prix sont très attractif mais je trouve obscure l'explication des 2 mois à payer d'avance alors que sur l'échéancier je payerai à nouveau 1 mois après</t>
  </si>
  <si>
    <t>papounet-111771</t>
  </si>
  <si>
    <t>Je partage les avis que je viens de lire, je parcours les mêmes difficultés avec cette Mutuelle, pas sérieuse du tout, ne réponds pas ou rarement aux interrogations et surtout rembourse très mal ou pas du tout pour une cotisation très chère. Effectivement consultez ailleurs, c'est certainement en tous cas ça ne peut être pire.</t>
  </si>
  <si>
    <t>tigo-97918</t>
  </si>
  <si>
    <t>la mutuelle générale de la police prélève des cotisations pour une allocation obsèques qu'elle refuse de verser après 90 ans 
Aucune information n'est porté à ce sujet à l'ouverture des contrats
Soyez vigilent
De nombreux mécontents le font savoir
Il faut s'unir et engager des actions
Venez nous rejoindre</t>
  </si>
  <si>
    <t>sylviane-z-134552</t>
  </si>
  <si>
    <t>Je suis satisfaite des prestation proposées par l'assurance direct assurance, le prix est correct pour le niveau d'assurance choisis. L'inscription est assez rapide j’espère continuer à être satisfaite par vos services à l'avenir.</t>
  </si>
  <si>
    <t>ivanov-s-121982</t>
  </si>
  <si>
    <t>Je suis satisfait du service, interlocuteur très gentille. Meilleur prix. Manque l'application mobile pour être parfait. J'espère qu'il va avoir une application formidable</t>
  </si>
  <si>
    <t>sinistrematmut-51638</t>
  </si>
  <si>
    <t>5 ans après un incendie PACIFICA a fait maintes manoeuvres pour ne pas payer - nous imputer le sinistre- puis pour payer une somme minimale insuffisante pour récupérer notre logement.</t>
  </si>
  <si>
    <t>ngoc-n-126738</t>
  </si>
  <si>
    <t>J'ai déjà un autre contrat (pour ma Ford Fiesta) avec DirectAssurance et je étais très content avec le tarif, c'est pourquoi cette fois je fais un devis pour une autre voiture avec laquelle ma femme est le conducteur principal, avec DirectAssurance également. Cette voiture (C4 Picasso) est juste 1 cv fiscal en plus (en comparaison avec la Ford Fiesta) mais le tarif est déjà trop élevé (77% plus cher si je choisis l'option Tier Maxi) !</t>
  </si>
  <si>
    <t>fabien-t-130950</t>
  </si>
  <si>
    <t>simple et efficace mais prix peu compétitif, et qui augmente vite - bien plus vite que mon salaire. J'ai 3 assurances chez vous et aucun avantage, pour le prochain véhicule en projet, la concurrence se montre plus avantageuse par exemple...</t>
  </si>
  <si>
    <t>nadia--105579</t>
  </si>
  <si>
    <t>Dans l’ensemble mon assureur et très compétent et  très professionnel il réagisse vite quand il y a un problème d’assuranceJe le recommande à des personnes qu’ils ont envie de s’assurer chez euxCordialement Madame Kaddour</t>
  </si>
  <si>
    <t>nona-34137</t>
  </si>
  <si>
    <t>Je suis déçue de cette assurance. Les prix augmentent sans cesse. 1ère année: prix concurrentiel +1 mois gratuit. 2ème année la porte est rayée ( accident dans le parking souterrain sans dégâts aux autres autos), je fais joué mon assurance tous risques. J'ai eu malus et ai payé une franchise. Le prix est augmenté suite au malus.Soit. 
Et après les emmerdes commencent!. 3ème année: plus de mois gratuit, augmentation de prix en plus..de 3%. !!! Malgré malus qui est réduit de 0,3.
Je téléphone au service client: ma question "pourquoi il n'y a plus de "mois gratuit"? Et pourquoi j'ai encore une agmentation de 3% en plus?. La réponse: beaucoup de sinistres naturels , il faut être solidaire.
Désagréable, mais je reste avec Allianz encore pour un an.
Je viens de recevoir l'échéancier 2018-2019..j'ai gagné le bonus..je suis à 0,56, pas d'accidents, MAIS le prix est encore augmenté!!! 
Je récupère  le bonus, mais je paie déplus en plus.
Dans 3 ans, j'ai passé de 36 euros par mois à 65 euros par mois!
Le service clientèle vous dit" on vous rappellera." Et JAMAIS ils vous rappellent. Jamais.</t>
  </si>
  <si>
    <t>marie-s-124021</t>
  </si>
  <si>
    <t xml:space="preserve">Je suis satisfaite du service depuis des années.
Les tarifs proposés sont attractifs.
j'ai toujours eu une réponse rapidement pour diverses demandes. </t>
  </si>
  <si>
    <t>fb-98468</t>
  </si>
  <si>
    <t>Mutuelle à fuir, ne reçoit jamais les documents envoyés , ne fait pas la jonction entre la sécu et la mutuelle,il faut relancer plusieurs fois.
site internet très mal fait , il n y a pas de trace desdocuments envoyés 
Même  un envoi fait en recommandé avec accusé de réception , ils ne sont pas capables de le retrouver.
Cerise sur le gâteau, les tarifs augmentent en cours d année alors que mon statut n a pas changé .
Bref passez votre chemin, mutuelle chère et beaucoup moins bien que d autres mutuelles.
Accueil téléphonique en dessous de tout.</t>
  </si>
  <si>
    <t>youyou-70476</t>
  </si>
  <si>
    <t>Cheres clients je vous déconseille cet assureur qui est pas sérieux du tout les conseillers pas aimables pas sérieux depuis le 14 01 19 que j ai signaler un sinistre dans mon logement et à ce jour on est le 22 janvier aucune nouvelle de leurs part on a le temps de mourir chez soit avant leur intervention merci la pacifica donc je vais résilier tout mes contrats chez eux comme ça je vais dormir tranquille je paye plus de 100 euros d assurance par mois qu est ce que je suis bête</t>
  </si>
  <si>
    <t>je-n'ai-pas-de-psedo-128187</t>
  </si>
  <si>
    <t xml:space="preserve">Prime assurance GMF 772.13 €
2020 je casse un rétroviseur sur mon véhicule
Facture garage 537.12 €
Remboursement GMF 343.12 €
Augmentation de ma prime d'assurance GMF 126.44 € pendant 3ans
Au total 898.57 €
Augmentation x 3 ans 126.44 x 3 = 379.32 €
Donc 37.20 € de plus de ce que cela leur a couté
A quoi cela sert il d'être assuré tout risque à la GMF ???
</t>
  </si>
  <si>
    <t>jbadyka-50544</t>
  </si>
  <si>
    <t>je suis decu de ce courtier qui  n est pas honnete quand il s agit d arreter un contrat dans les dates normale de resiliations et qui m a bien balade avec tout mes appels et mails envoyer non lu et la mauvaise pub qu ils font pour generalie mutuel, me disant de m adresse a cette mutelle pour resilier mon contrat et a celle si de s excuser et me dire que s est avec satiane de voir cela</t>
  </si>
  <si>
    <t>dydy25-72359</t>
  </si>
  <si>
    <t>Furieuse! Voilà plus d'un an que je paye pour une assurance d'un véhicule que je n'ai plus! Ce véhicule était un prêt pour que mon mari puisse aller travailler (mon mari a depuis changé de travail et est parti en froid de son ancien travail). Nous avions fait un transfert d'assurance de ce véhicule sur le véhicule actuel de mon mari (que j'ai par la suite assuré ailleurs pour raison de prix). La conseillère (mauvaise comme un pou) a alors repris l'assurance du véhicule que l'ancien patron de mon mari lui avait prêté (sans nous le dire bien sur) et nous nous en sommes rendus compte en recevant l'appel de cotisation. En appelant elle nous dit oui apportez moi une attestation sur l'honneur et ça fera l'affaire, chose que j'ai faite et depuis elle ne veut rien entendre et refuse d'arrêter l'assurance pour ce fameux véhicule! Je ne sais plus quoi faire. Elle veut une attestation de l'ancien patron de mon mari qui lui refuse de me la faire...</t>
  </si>
  <si>
    <t>missdrako-100351</t>
  </si>
  <si>
    <t xml:space="preserve">Il mon contacter par téléphone me disant qu'ils avaient essayaient de me joindre à plusieurs reprise par tel et par courrier car je devais avoir droit à la complémentaire santé à partir de septembre.
Je lui est donc répondu que je n'avait jamais était contacter, il soutenait pourtant qu'il l'avait fait.
une fois son explication terminer il me demanda mon iban et c'est lui qui devait me donner les 2 derniers chiffres.
Je n'est pas voulu lui disant que je n'avait pas les moyen de lui fournir, il me demanda alors comme faire car il me rappellerons pas et que j'avais jusque décembre pour y souscrire, me faisant croire qu'il aurait pu m'arriver quelque chose après le 1er décembre et qu'il me fallait donc y souscrire au plus vite.
Je lui est donc dit de ne pas envoyer de contrat et ma répondu sèchement, je voulais lui poser une question et j'ai a peine dit 1 mot qu'il à raccrocher.
Il ma rappeler quelque minutes après car il à compris que je voulais lui parler.
Je lui est demander plus de renseignement, il a bien voulu me les fournir.
Après en avoir parler j'y est donc souscrit, il ma envoyer un code par message que j'ai du lui renvoyer.
Il ma dit que j'avais un délais de rétractation de 14 jours, je ne vais pas attendre 14 jours pour arrêter tout sa car j'ai le même type de contrat la ou j'ai assuré mon véhicule.
Me mettant une pression pour que je souscrit a cette mutuelle je n'est pas eu le temps de vérifier dans mes papier.
</t>
  </si>
  <si>
    <t>bruno-p-108318</t>
  </si>
  <si>
    <t>les prix de le cotisation augmentent chaques annees de 40 euros,faudrait peut etre arreter ces augmentations un moment donné..
ci ça continue comme ça l annee prochaine je change d assurance.</t>
  </si>
  <si>
    <t>isa1504-78780</t>
  </si>
  <si>
    <t>Je suis très mécontente, assurée depuis plusieurs années pour ma voiture, j'ai fait souscrire à ma fille tous ses contrats à la MAIF et parrainer plusieurs personnes. Ma fille a été victime d'un cambriolage. Elle a bien entendu respecté les règles et devoirs dans ce cas et depuis le 15 MAI 2019, aucune indemnisation. Elle a fourni toutes les factures, Il y a eu 2 experts ??? 1 de LYON puis 1 du Nord ou elle habite. Elle a du régler la franchise de suite à l'artisan nommé par la MAIF pour sécuriser la maison  et se fait balader toutes les semaines au téléphone, un mail avec l'indemnisation doit toujours arriver quelques jours après..... Je réfléchis à faire intervenir un législateur et je trouve que c'est inadmissible, surtout qu'elle ne possédait pas d'oeuvres d'art.....</t>
  </si>
  <si>
    <t>mathieu-g-128333</t>
  </si>
  <si>
    <t xml:space="preserve">Je viens de souscrire et pour le moment je suis satisfait.
Rapidité et efficacité au rendez-vous avec des conseillers à disposition.
Il me manque plus qu’à joindre les documents justificatif. </t>
  </si>
  <si>
    <t>charles-n-127770</t>
  </si>
  <si>
    <t xml:space="preserve">Je suis content de m'assurer chez direct assurance avec un très bon prix. 
Et puis on a des choix parfait et il y'a des paiements mensuel donc je suis très satisfait </t>
  </si>
  <si>
    <t>joel-l-134160</t>
  </si>
  <si>
    <t>Le prix me convient pour ces périodes.
simple et rapide.
je le recommande à tous.
dommage qu'il n'existe pas encore de système de parrainages...........</t>
  </si>
  <si>
    <t>moumoune-58244</t>
  </si>
  <si>
    <t>Assuré tous risques.Un accident declare 0% responsible par D.A. j'ai du avancer la franchise  non conforme au contrat ! et j'attends toujours le remboursement .Impossible d'avoir un interlocuteur et encore moins le gestionnaire de mon compte</t>
  </si>
  <si>
    <t>omega-75678</t>
  </si>
  <si>
    <t>bonjour à tous je rejoins la communauté des mécontents je suis dans la même situation que vous 2 prises en charge refusée je viens d envoyer ma 2ème réclamation car bien sure erreur dans la compréhension de ma demande et donc j'ai du renvoyer un autre courrier ça n'en fini pas et j'en ai ras le bol car je continue de payer le prêt  nous devrions peut être nous grouper pour défendre nos droits qu'en pensez-vous j envisage aussi de mon côté une procédure judiciaire mais je pense qu'un collectif ferait mieux avancer nos dossiers  bien à vous omega</t>
  </si>
  <si>
    <t>diam7h-56359</t>
  </si>
  <si>
    <t xml:space="preserve">J'ai voulu souscrire une d'assurance auto Macif, mais l'interlocutrice que j'ai eu au téléphone a été si odieuse, que cela donne à réfléchir à deux fois quant à l'avenir en cas de problème ! 
Et en lisant les commentaires, ça me conforte dans mon hésitation. 
Je fuis donc cette assurance. </t>
  </si>
  <si>
    <t>domdom-71467</t>
  </si>
  <si>
    <t>Litige habitation qui se transforme en cauchemar. A chaque action de la MAAF une erreur, un expert qui revient sur sa parole, des prestataires incompétents, des erreurs en cascades.</t>
  </si>
  <si>
    <t>dede-115452</t>
  </si>
  <si>
    <t>Ma correspondante a répondu très favorablement à mon attente car celle-ci se trouvait dans l'urgence.
je suis satisfait du document provisoire reçu, car j'attends la carte faisant valoir mes droits réels, compte-tenu que j'ai souscrit à l'option "Néoliane EQ6.
Cordialement à ma correspondant " EMELINE .</t>
  </si>
  <si>
    <t>azaoun-m-109787</t>
  </si>
  <si>
    <t>Je suis très satisfaite de vos services et le tarif très attractif et l' entretien que j 'ai eu avec le commercial était très clair et bien explicatif.</t>
  </si>
  <si>
    <t>boukela-l-127467</t>
  </si>
  <si>
    <t>Je suis satisfaite de vos services et disponibilité. Le rapport qualité/prix est sans doute le meilleur, je vous recommande volventier à mes connaissances</t>
  </si>
  <si>
    <t>guy-o-134125</t>
  </si>
  <si>
    <t xml:space="preserve">RAS SERVICE TRES BIEN
 BON ACCEIL TRES COMPETENT 
LES REPONSES SONT CLAIRES ET NET
JE RECOMMANDERAI VOTRE ASSURANCES AUTOUR DE MOI  
BONNE JOURNEE MERCI
</t>
  </si>
  <si>
    <t>sousa-teixeira-c-133485</t>
  </si>
  <si>
    <t>Je suis satisfait du service, et du prix.
Contact téléphonique cordiale et démarches simples, rapides.
Mon véhicule à été assuré en quelques minutes, le jour de l'achat der celui-ci.</t>
  </si>
  <si>
    <t>malher-c-116674</t>
  </si>
  <si>
    <t>Très satisfait de la rapidité et du professionnalisme des interlocuteurs. Bonnes explications sur les différents types de contrats, les franchises et les délais.</t>
  </si>
  <si>
    <t>gregory-v-128332</t>
  </si>
  <si>
    <t>Le prix est trait intéressant il restera a savoir comment il gère quand il y a un accident car c'est a ce moment qu'on vois vraiment la valeur de l'assurance</t>
  </si>
  <si>
    <t>rivassoux-n-116613</t>
  </si>
  <si>
    <t>Le prix proposé par l'olivier assurance est très intéressant. Le contrat est clair. Le site web est très facile d'utilisation, on se repère bien et on trouver les infos que l'on cherche.</t>
  </si>
  <si>
    <t>an-toan-p-127787</t>
  </si>
  <si>
    <t>Un peu cher malgré le fait de ne pas prendre de pack, et dommage de ne pas avoir une plus grande couverture d’indemnisation sans avoir de véhicule de prêt. Car en effet dans mon cas je bénéficie déjà d’une assistance 24/24 7/7 de la part du concessionnaire pour 2 ans… sinon très bonne réactivité de votre assurance.</t>
  </si>
  <si>
    <t>sylvie35-89547</t>
  </si>
  <si>
    <t>La pire mutuelle qui existe. j'ai souscrit chez eux et je m'en mords les doigts. Auparavant quand je changeais mes lunettes j'avais de ma poche environ 50 €. Sur les conseils de la commerciale MGEN qui m'a assuré que je n'aurais absolument rien à payer pour mes prochaines lunettes avec la MGEN ( Je l'ai fais répéter 3 fois car cela me sembler étrange) ... Moralité plus de 200 € de ma poche sur ma paire de lunettes tres basique . Je suis en train de voir les modalités pour quitter cette mutuelle</t>
  </si>
  <si>
    <t>16 octobre 2021 suite à une expérience en septembre 2021</t>
  </si>
  <si>
    <t>Bonjour,
Cette assurance est vraiment mauvaise et très chère (200€ par mois!!!) Je déconseille fortement. Le service client est catastrophique et peu aimable, les gens qui traitent les dossiers sont incompétents. Impossible de les joindre, uniquement le standard, qui ne sait rien. C’est la deuxième fois que cela m’arrive. La première a été réglée uniquement suite à l’intervention de ma DRH et du commercial, qui venait pour le renouvellement du contrat. On avait déjà bcp de plaintes des employés, donc je suis pas la seule.
Le 15 septembre je me fais extraire 2 dents (au préalable j’ai envoyé mon devis). La sécu a tout transmis à la mutuelle. 2 semaines plus tard je reçois une lettre de la mutuelle, qu’il leur faut une facture. Je le fais le jour même. 1 semaine plus tard je les appelle et il me confirme que la facture est reçue et elle est correcte. Ensuite on me rembourse 30% au lieu de 350%. Je les appelle et ils me disent, qu’ils ne peuvent rien pour moi, mais je serai recontactée. Toujours personne. Mais le pire est qu’aujourd’hui je reçois la lettre, qu’il leur faut ma facture. Absolument la même lettre. Donc il faut tout recommencer. Et cette, soit disant conseillère, ne sait même pas qu’on m’a déjà remboursé 30%. Bref! Ce n’est pas sérieux, mais surtout ce n’est pas la première fois. Il faut leur envoyer 30 fois les documents mais il y a 20 interlocuteurs en face, donc personne ne sait rien. Et surtout leurs responsables n’agissent pas.
Maintenant il faut que je contacte ma DRH qui elle, a son tour, doit contacter le commercial pour pouvoir régler cette situation pénible !!!
Donc non, à éviter!</t>
  </si>
  <si>
    <t>kimlanbu-78545</t>
  </si>
  <si>
    <t>Mise en demeure pour un soit disant compte bancaire clos. La banque me signale que le compte est bel et bien ouvert. Problème qui arrive 1 mois sur 2 qui m'oblige à payer des frais de 11 euros</t>
  </si>
  <si>
    <t>mamievanille-108993</t>
  </si>
  <si>
    <t>J'ai été très bien conseillée dès le premier appel, à la suite d'un malentendu avec mon ancienne mutuelle, j'ai rappelé aujourd'hui pour avoir des conseils sur les prélèvements déjà effectués, et j'ai été très bien reçue et orientée par Rita !</t>
  </si>
  <si>
    <t>virginie-b-109470</t>
  </si>
  <si>
    <t>je suis satisfaite du rapport qualité , jamais de soucis , si retard de paiement ils sont compréhensif . je recommande vivement . Assez réactive quand on a besoin</t>
  </si>
  <si>
    <t>pierrot27-96898</t>
  </si>
  <si>
    <t>bonjour  societaire depuis 40 ans suite a un sinitre  avec delit de fuite constate par plainte de Police. prise de rendez vous car les 2 precedents ne m'ont auqcune satisfation lors de ce rendez vous etes pris pour un mechant, on appele la police pour m'oblger a quitter leur bureau  avant d'obtenir une reponse a mon dossier  QUELLE HONTE!!! et maintenant ils veulent me radier</t>
  </si>
  <si>
    <t>majani-e-114965</t>
  </si>
  <si>
    <t>je suis très satisfait merci beaucoup l'équipes L'OLIVIER une tré bonne accueille toujours a l'écoute on ma toujours bien accueille chez vous et je suis trop contant d'ètre client chez vous encore merci.</t>
  </si>
  <si>
    <t>cn-71272</t>
  </si>
  <si>
    <t>Je suis assuré depuis 1993 pour mon véhicule.
Malchance 2016 1 accident responsable 2017 et 2018 deux non responsable parking, et 2018 1 responsable. 2016 50% plus 10% donc pas si mauvais conducteur. 2018 50% donc c'est pas trop mal non plus. Et là viré comme un mal propre par courrier recommandé  sans appel de mon conseillé que je côtoie depuis 1993...
TRÈS MOYEN même je dirais zéro. Voici ma réponse à la charmante personne qui m'a confirmé par mail que je devais aller voir ailleurs 
Re: Votre demande REFS 330604000174R02 UG36
CN
Claude Nouvel
Bonjour Madame 
Et c'est bien dommage. Et surtout c'est que nos cotisations servent à financer des stades de football au lieu de nous indemniser. 
Bien sûr vous pensez que 15 ans de fidélité et cotisations n'ont aucune valeur. Et peut être suis je un mauvais client. 
Nous vivons dans un drôle de monde. 
Mais ce que je reproche c'est vos agissements envoyer un recommandé sans que mon agent que je côtoie et avec qui nous avons toujours entretenu d'excellents rapports ne me contacte pas pour l'annoncer. 
Nous sommes très mal considéré et assurés pour des droits que nous n'avons pas. Puisque vous nous assurez pour ne pas avoir d'accident ou incident. 
Je conseillais la Matmut à mon entourage ce ne sera pas le cas. 
Je suis révolté de voir que mes cotisations aient participé à des financements de stades de football. 
Bonne journée 
Claude Nouvel</t>
  </si>
  <si>
    <t>jerome--b-125605</t>
  </si>
  <si>
    <t>Prix un peu élever par apport aux concurrents et je suis surpris de ne pas pouvoir avoir un interlocuteur mais que tous se face en ligne il serais plus agréable d avoir un conseiller</t>
  </si>
  <si>
    <t>lina-81916</t>
  </si>
  <si>
    <t>bonjour,
j'aimerais faire une mise au point avec assuropoil, mais il est très difficile de les avoir au téléphone,  et je trouve les tarifs un peu excessifs.. quelle est la meilleur formule pour mon animal de 4ans et 5 mois?</t>
  </si>
  <si>
    <t>tone-76580</t>
  </si>
  <si>
    <t>après 30 ans de fidélité  . J'ai voulu assurer un nouveau véhicule . Refus pour cause de sinistres.
un sinistre en 2016 tort partagé
un bris de glace en 2018 . coeff bonus malus 0,5
Merci la maaf .</t>
  </si>
  <si>
    <t>bruneau-t-137255</t>
  </si>
  <si>
    <t>Satisfait du service, prix correct et accueil téléphonique et prise en charge très agréable!! Je recommanderais cette assurance à mes proches. Prix très abordable!</t>
  </si>
  <si>
    <t>verol38-64846</t>
  </si>
  <si>
    <t>avec santiane depuis 2014 satisfaite des remboursements et des services tres bon suivi clientele</t>
  </si>
  <si>
    <t>samsie-124898</t>
  </si>
  <si>
    <t>L'assureur qui va bien, quand tout va bien
Dans le cas contraire, ça se complique ÉTRANGEMENT
J'ai du faire appel à la Maif après un sinistre causé par un tiers: au téléphone, beaucoup de _fausses_ promesses et paroles _sans suite_;
finalement ni assistance ni défense ni dédommagement;
Que de temps et d’énergie perdue, quelle déception!
Et je n'ose pas imaginer si j'avais été responsable du sinistre
En revanche les prélèvements passent sans souci</t>
  </si>
  <si>
    <t>soulat-j-109218</t>
  </si>
  <si>
    <t>Très satisfait du service et je recommande vivement cette assurance.
Merci pour leur réactivité et compétences qui m'ont permis d'être à temps en règle administrativement.</t>
  </si>
  <si>
    <t>arnaud-74-76789</t>
  </si>
  <si>
    <t>injoignable, ne repondent pas aux mails. temps d'attente au téléphone payant et extrèmement long. Comment une telle entreprise peut encore exister. Pourquoi les entreprises (leader dans le service client) choisissent ce type de mutuelle???</t>
  </si>
  <si>
    <t>gaby34670-106375</t>
  </si>
  <si>
    <t xml:space="preserve">Simple efficace mais attention aux tarif.
Ce qu’il y a de bien avec eux c’est la rapidité au téléphone,la gentillesse et le professionnalisme des opérateurs ne cherche pas à vous vendre des options ou autres.je recommande fortement </t>
  </si>
  <si>
    <t>gilde-69940</t>
  </si>
  <si>
    <t>Aucune flexibilité la concurrence est moins chère sur le même produit.</t>
  </si>
  <si>
    <t>william-d-125126</t>
  </si>
  <si>
    <t>je suis satisfait pour les tarifs proposer par direct assurances en espérant que votre réputation de bien s'occuper des ses clients en cas de problèmes.( et j'espère ne jamais le tester)</t>
  </si>
  <si>
    <t>chat-80530</t>
  </si>
  <si>
    <t>Je suis assurée à travers une carte bancaire (noire) ça fait 5 mois que je tente d'obtenir le remboursement d'un voyage annulé suite à un accident. Le comble de la bêtise, hier l'assureur m'informe par mail que le médecin conseil estime que pouvais voyager et je ne pouvais prétendre à un remboursement (je devais faire une rando à Maurice.) Comment faire une rando avec une jambe dans le plâtre? 
Pour information mon compagnon qui avait sa propre assurance avec sa carte bancaire a eu le remboursement dans les 3 semaines qui ont suivi l'annulation</t>
  </si>
  <si>
    <t>nicolas-j-104319</t>
  </si>
  <si>
    <t>je suis satisfait de mon expérience jusqu'à présent. Difficile d'en dire plus à ce stade. L'interface est bonne, la relation client au téléphone aussi.</t>
  </si>
  <si>
    <t>mojo-79732</t>
  </si>
  <si>
    <t xml:space="preserve">J'ai moi-même perdu de l'argent en frais de dossier %, Performances négatives et pour finir des frais de sortie injustifiés. Moi et ma femme avons perdu plus de 2 500 € sur 1 an avec 40 000 € placés en assurance vie Excellium
L'absence de conditions générales est réellement préjudiciable et vous empêche de prendre connaissance de l'ensemble des spécificités du contrat. Dans la mesure où il s'agit d’une assurance bien difficile à comprendre pour la grande majorité des particuliers
</t>
  </si>
  <si>
    <t>pat53-52204</t>
  </si>
  <si>
    <t>j ai eu besoin de ma protection juridique pour la garantie decennale de ma terrasse et j' ai ete tres bien defendu car  remboursé correctement</t>
  </si>
  <si>
    <t>yannick-105650</t>
  </si>
  <si>
    <t>Globalement très satisfait de la couverture-santé. Cependant, un effort pourra être apporté dans le traitement de la mise à jour des données personnelles en cas de modification de ces dernières.</t>
  </si>
  <si>
    <t>cyrcyr-60362</t>
  </si>
  <si>
    <t>Assuré à la Maif depuis quasi 20ans sans aucun accident responsable, le service "mutualiste " s'est effondré d'année en année, à l'inverse des franchises et montants des contrats qui eux se sont envolés......même l'accueil est devenu quasi nul......A une époque ou changer d'assureur ( même si ce sont tous les mêmes....) est facile, je ne comprends absolument pas cette politique qui est la volonté de ne pas conserver, fidéliser sa clientèle de longue date et en plus " bonussée " au maximum.....Aucun geste commercial, avis divergents entres les "conseillers", enfin bref du flan comme (pire car plus cher ) les autres.....je vais allé voir ailleurs....</t>
  </si>
  <si>
    <t>jc-57166</t>
  </si>
  <si>
    <t>Bonjour client de l'agence AXA depuis + de 40 ans. Changement de gérant au début de l'été.
Depuis plusieurs années je subis des augmentations importantes qui sont réduites après discutions avec l'agence (en 2015 de 411.73 a 382.72, en 2016 de 403.5 à 382.03, en 2017 431.03) et cette année pas moyen de ristourne ou l'on me dit 2.50% d'augmentation qui me semble normal et puis le reste à cause des attentats, et les autres années c'était quoi? donc après plusieurs messages et appel a l'agence ou je leur dit que à la concurrence j'ai de meilleures offres on me dit que eux aussi le font pour les nouveaux clients donc les anciens paient pour les nouveaux donc je m'en vais et je regrettent bien tout l'argent que j'ai donné à AXA quand j'avais des assurances professionnelles. Sur internet les augmentations des assurances parlent toutes de 2.50%. J'ai envoyé une réclamation a AXA siège début août et toujours pas de réponse, Donc adieu AXA. Et j'ai le même soucis avec mon assurance auto</t>
  </si>
  <si>
    <t>paloma-59273</t>
  </si>
  <si>
    <t xml:space="preserve">Idem - résiliée après 18 ans de bon et loyaux services, bref nous sommes les vaches à lait qui alimentent leur porte monnaie mais gare à nous quand on déroge du bel agneau qu'ils voudraient que l'on soit. Donc je vais leur faire de la pub... des tarifs loin d'être compétitifs, des  franchises exhorbitantes alors que d'autres assureurs proposent des franchises dégressives pour bon et loyaux services. La MAAF Rien... juste un merci et au-revoir quand vous déclarez deux sinistres. Quelle classe !....
Honte à vous.... et bien vous allez en perdre des clients... mais sachez que vous les récupèrerez pas et sachez aussi que nos descendants ne seront pas non plus vos futurs clients... finalement arrivera un jour où vous montrerez pâtes blanches pour redorer votre porte-feuille. ET oui la roue tourne... 
</t>
  </si>
  <si>
    <t>vanilla-54379</t>
  </si>
  <si>
    <t>Le prix proposé pour un premier contrat varie d'un jour à l'autre dans une fourchette de 80 € d'écart ce qui est fort peu honnête</t>
  </si>
  <si>
    <t>repier-61965</t>
  </si>
  <si>
    <t>Bonjour je voulais vous faire part de ma situation qui perdure depuis plus d'un an suite à un dégât des eaux dans ma salle de bain venant d'un siphon de douche. À la suite de cela on m'a demandé de faire passer deux artisans  pour faire des devis. J'ai transmis ces devis à la MAAF  qui étaient supérieure à 3000 €. L'expert a refusé les deux devis d'artisans que je lui ai proposé. Ils m'ont demandé de faire passer leur entreprise partenaire pour estimer les dégâts cette entreprise partenaire à chiffré les travaux 3 fois plus cher que le devis que je lui avais présenté. Effectivement pour refaire les travaux de la fuite d'eau il faut enlever le bac à douche ainsi que les carreaux de carrelage autour de ce bac. Ma salle de bain possède un carrelage uni en tous points sur tous les murs. L'expert envoyé par la MAAF a pris le devis de cette société et à barré les montants qu'elle ne voulait pas prendre en charge et m'ont fait un virement d'une somme dont je ne suis pas du tout d'accord. Je me suis formellement opposé à ce virement qui à quand même été effectué. Suite à cela j'ai envoyé un courrier avec accusé de réception au service réclamation qui lui me fait tourner en bourrique avec l'expert. Cette fuite d'eau a provoqué dans ma cage d'escalier de la moisissure en dessous du papier peint je leur ai précisé que j'ai un enfant en bas âge et cela ne semble pas les inquiéter plus que ça! Je commence à en avoir marre de faire des relances téléphoniques. je pense que je vais devoir passer à la vitesse supérieure.
Malgrés mes plus de 15 ans de fidélité à la MAAF je songe vraiment aller voir la concurrence</t>
  </si>
  <si>
    <t>charlotte-c-117423</t>
  </si>
  <si>
    <t>Satisfait tant qu'il ne se passe rien. Accident 100% non responsable, notre voiture est évalué à une bouchée de pain. Bien sur nous n'avons pas les moyen de faire une contre expertise....</t>
  </si>
  <si>
    <t>vovone-100515</t>
  </si>
  <si>
    <t xml:space="preserve">Aucun problème avec notre mutuelle, 
Mon mari 88 ans n'a jamais changé pourquoi faire , pour  avoir des problèmes.
Non pas possible pour avoir des ennuies .Le jour que nous avons un problème la M G P 
est là pour nous aider que demander de plus.      Yvonne
</t>
  </si>
  <si>
    <t>loulou-99296</t>
  </si>
  <si>
    <t>Je n'ai pas le moyen de mettre 0 donc je suis contraint de mettre 1 étoile / FUYEZ CETTE ASSURANCE !!!! j'ai déclaré un sinistre depuis le mois de juin 2020 on ne peut à ce jour me répondre et on me demande d'attendre encore jusque mi-décembre 2020!!!!
Je me suis fait arraché mon rétro sur l'autoroute par un poids lourd qui biensur ne s'est pas arrêté. J'ai porté plainte au commissariat avec l'immatriculation du véhicule. L'assurance du chauffeur n'a donc à ce jour pas répondu à mon assurance. On me dit d'attendre encore jusque mi-décembre et pour le moment je suis déclaré responsable de cet accident à 100 %. Cherchez l'erreur..... Cette assurance n'est pas compétente et appartient au crédit agricole</t>
  </si>
  <si>
    <t>mika-99344</t>
  </si>
  <si>
    <t>Très bonne assurance , les conseillers sont très professionnels et courtois , ils cherchent une solution à chaque problème et rapidement , je conseille cette assurance si elle continue a traiter ses clients comme ça une fois les contrats signés et si problème il y a .</t>
  </si>
  <si>
    <t>L'assurance me fait payer pour mon toit mais refuse d'intervenir dans le sinistre sous prétexte de vétusté de celui ci
Retards dans les remboursements
Attitude méprisante des gestionnaires de litige</t>
  </si>
  <si>
    <t>jjbetiolles91-89248</t>
  </si>
  <si>
    <t>Service client accessible rapidement. Renseignements précis. Personnel compétent et à l'écoute.</t>
  </si>
  <si>
    <t>vivien-m-106667</t>
  </si>
  <si>
    <t>Je ne suis pas satisfait. Je suis votre client depuis longtemps. vous m'avez résilié pour un delai de paiement et m'a mis dans une situation difficile</t>
  </si>
  <si>
    <t>stef55-71136</t>
  </si>
  <si>
    <t>Alors refus de cautionnement de prêt immo.. je l'ai eu de travers !
Maintenant refus de me garantir PRIMO...
C'est quoi cet esprit mutuelle ? Il y a plus de 20 ans on m'avait vendu cette mutuelle avec le slogan : la mutuelle par les policiers pour les policiers ! Non c'est la mutuelle des financiers pour enfumer les policiers !
Bref fuyez.... je pense que je vais aller chez celle d'en face, quitte â me voir refuser un produit.</t>
  </si>
  <si>
    <t>nabil-t-113008</t>
  </si>
  <si>
    <t xml:space="preserve">prix corrects 
rapide et clair le devis est bien détaillé et les instructions sont claires
les documents sont reçus de suite et la signature électronique est pratique </t>
  </si>
  <si>
    <t>robin-116425</t>
  </si>
  <si>
    <t xml:space="preserve">
J'ai été assuré MATMUT pour mes véhicules et mon habitation pendant 49 ans en faisant confiance à cet assureur. Quand j'ai demandé un devis pour assurer un 3ème véhicule, je me suis aperçu que ce groupe ne faisait pas de cadeau à ses clients fidèles car je payais "rubis sur l'ongle" pour une sensation de tranquillité 30% plus cher que chez la concurrence. Aujourd'hui je suis passé à la concurrence et je suis aussi satisfait. J'ai toutefois gardé une assurance habitation pour le studio de mon fils. il est aussi assuré pour une protection juridique dont il ne peut profiter car l'assistance juridique soutient qu'il n'est pas assuré, et je navigue de la MATMUT à l'assistance juridique. hier en date du 8 juin, un employé de la MATMUT Tinqueux à fait patienter mon fils 40 mn au téléphone pour enfin lui dire qu'il n'était pas assuré ce qui est faux. Aujourd'hui je tente un ultime appel pour tenter de savoir ce qui se passe. vraisemblablement il y a un manque de suivi des dossiers chez cet assureur.
</t>
  </si>
  <si>
    <t>khalil-125066</t>
  </si>
  <si>
    <t xml:space="preserve">Depuis trois jours j'essaie de faire une déclaration sinistre avec direct assurance les conseillers sont jamais joignable
Je vous déconseille de vous engager avec cette assurance ! </t>
  </si>
  <si>
    <t>nathalie-l-128125</t>
  </si>
  <si>
    <t>satisfait du service avec en primo la  rapidité de l'étude du problmème
et système de rappel téléphonique au top !! a l' heure exacte on est rappelleés!!</t>
  </si>
  <si>
    <t>mto9-108202</t>
  </si>
  <si>
    <t>Je suis chez L'olivier assurance depuis trois ans que ce soit par Internet ou téléphone ils sont rapide agréable et mon toujours trouvé des solutions. Le tarif est très compétitif. Pour le reste je ne peux en parler car n ayant pas d accident je ne connais pas leur performance sinistre remboursement.</t>
  </si>
  <si>
    <t>shadows45-77511</t>
  </si>
  <si>
    <t>Merci à Virginie pour sa disponibilité et ses explications claires et précises et sa rapidité à répondre à ma demande même si un sourire ne se voie pas au téléphone il peut malgré tout s'entendre !
Merci à Virginie pour don accueille et sa gentillesse !</t>
  </si>
  <si>
    <t>yahaya-a-133983</t>
  </si>
  <si>
    <t>je suis satisfait les prix aussi merci je recommande,  merci, par contre j'ai une deuxième voiture et je n'ai pas de réduction, ni de geste commercial</t>
  </si>
  <si>
    <t>jjl-101690</t>
  </si>
  <si>
    <t xml:space="preserve">Non respect de l'application de la loi pacte : 
Après de nombreuses réclamations, depuis plus de trois mois suite à une demande auprès de l'assureur Swisslife pour la transformation de mon PERP vers un plan de retraite (PER) individuel, celle-ci n'a toujours pas été faite, et ce malgré la confirmation officielle et écrite de cette transformation par l'association CERENA qui a souscrit ce PERP n° 1006 auprès de l'assureur SwissLife. A ce jour je n'ai toujours pas eu de réponses ni d'explications.
</t>
  </si>
  <si>
    <t>hageli-m-129317</t>
  </si>
  <si>
    <t>Je suis satisfaite du service. Rapide et efficace. Toutes les personnes que j'ai eu au téléphone sont très agréables et nous aident dans nos démarches.</t>
  </si>
  <si>
    <t>lakme--108199</t>
  </si>
  <si>
    <t>Merci la MGEN ....
Payer une cotisation et attendre comme Pénélope.. j’ai accouché en décembre et je n’ai pas reçu la prime de naissance de ma fille. Plus 300 euros de dépassement d’honoraires que je n’ai toujours pas eu.. 
j’ai encore d’autres factures de soins en attente  à me faire rembourser pour ma fille mais je n’envoie rien car personne n’est capable de me dire quand j’aurai le dû réclamé depuis janvier .. on paye on paye et personne ne se soucie de savoir si on est à découvert..j’en pleure de nerfs..  on a pas tous des bons salaires surtout au smic.. j’en peux plus</t>
  </si>
  <si>
    <t>damien89-64664</t>
  </si>
  <si>
    <t>Suite à un cambriolage debut janvier nous sommes fin juin et toujours rien malgré nos relance et 3 fois lexpert à repondu à leur demande</t>
  </si>
  <si>
    <t>indicium-78083</t>
  </si>
  <si>
    <t>Assuré depuis près de 10 ans pour notre appartement sans aucun sinistre, nous venons d'avoir un gros dégât des eaux. Nous déclarons le sinistre le jour même et recevons immédiatement un accusé de réception. Dès le lendemain nous communiquons tous les documents nécessaires au traitement du dossier. Et... plus rien. 2 relances par la messagerie de leur plateforme en ligne et au moins 5 appels au service sinistre où on me met en attente 20 minutes avant de me raccrocher au nez. La pire compagnie d'assurance avec laquelle j'ai eu affaire. J'ai eu d'autres sinistres pour la voiture et mon entreprise gérées avec une autre compagnie et le résultat est incomparable.</t>
  </si>
  <si>
    <t>amine-b-109536</t>
  </si>
  <si>
    <t>Client fidèle depuis maintenant 5 ans, je ne comprends absolument pas le tarif que vous me proposez qui a augmenté de 23% en 5 ans!!!!
D'autant qu'en souscrivant à un nouveau contrat, un tarif plus bas est proposé, ce n'est vraiment pas normal que l'on augmente les tarifs pour arriver à +23% au bout de 5 ans alors qu'aucun sinistre n'a été déclaré de ma part sur ces 5 années.</t>
  </si>
  <si>
    <t>sam-103068</t>
  </si>
  <si>
    <t xml:space="preserve">Je suis satisfait de ma mutuelle,  notamment l'accueil téléphonique qui est rapide et opérationnel. 
Cependant le tarif des mutuelles par rapport aux remboursement reste un peu élevé. 
Heureusement il existe le secours frais de santé. </t>
  </si>
  <si>
    <t>marie-jo-83-100630</t>
  </si>
  <si>
    <t xml:space="preserve">Je ne comprends pas les avis négatifs sur Santévet. Je suis assurée chez eux depuis 14 ans, pour mon chien et l'un des mes chats. Tout a été clair depuis le 1er jour de la souscription, prise en charge immédiate pour certains soins, et franchise de 6 mois pour d'autres. Identification obligatoire de l'animal, et plusieurs formules proposées, avec possibilité de modification à tout moment. J'ai choisi un contrat qui rembourse les frais à 85%, avec un forfait de 1800€ /an pour les soins vétérinaires, et un détartrage annuel remboursé. Je transmets les documents par le biais de mon espace personnel, et le virement intervient dans les 48 heures. C'est vrai qu'au départ les cotisations ne sont pas très élevées, mais comme toutes les assurances, elles augmentent chaque année. Je paie aujourd'hui 70€ pour mon cocker qui a 14 ans, mais je me félicite chaque fois qu'il va chez le véto d'avoir Santevet qui me couvre. J'ai toujours été très bien reçue au téléphone, et les conseillers sont très à l'écoute. J'ai parrainé quelques personnes qui sont enchantées de leur choix, et la seule fois où j'ai eu un souci avec Santevet, un geste commercial a été fait, ce que j'ai bien apprécié.
</t>
  </si>
  <si>
    <t>yanis-n-138124</t>
  </si>
  <si>
    <t>Super bien satisfait bonne assurance merci pour tout en plus mon 2 roues a était assure très rapidement et en terme de prix super top vraiment je m’attendais pas à ça</t>
  </si>
  <si>
    <t>Assurance absolument a fuir. J'avais fait une infidélité à mon ex assureur, attirée par les soit disant meilleurs prix !! mais quel mauvais service !!! Il vaut mieux payer un peu plus cher ailleurs et être mieux considéré qu'un porte monnaie et être mieux pris en charge.
Fais tout pour ne pas indemniser ses assurés et ne les défends vraiment pas en cas de sinistre.
La cotisation augmente fortement tous les ans. Ca beau être moins cher a l'inscription finalement on paie presque aussi cher au fil du temps
Finalement le prix n'est pas moins cher que les autres assurances car ils vous attirent avec un prix de base forcément moins cher mais avec toutes les options qu'il faut payer en plus pour avoir plus de confort, le prix attractif n'est plus le même du tout....
A changé le montant des franchises en fil des années sans nous en informer par rapport au contrat de base, c'est pas honnête
Service client lamentable et incompétent.
Et du fait qu'il n'y a pas de bureau de proximité pour résoudre un litige, et donner un bon coup de poing sur le bureau pour rouspéter un peu et se faire entendre, on passe son temps à téléphoner au bout du monde et il y a des heures d'attente à chaque fois, à rédiger des courrier pour expliquer son problème et pour finalement s'entendre dire qu'ils ne changeront pas leur position et on reste avec notre injustice..... En plus aucune possibilité d'avoir en ligne un "vrai" responsable pour exposer son mécontentement. La seule solution ? prendre un avocat contre une compagnie d'assurance !!! ca va me couter plus cher que mon sinistre.....donc comme beaucoup de gens j'ai laissé tombé et je repars m'assurer ailleurs ou je serai mieux considérée et protégée.</t>
  </si>
  <si>
    <t>antoine-a-138609</t>
  </si>
  <si>
    <t>Je suis satisfait de la souscription sur internet simple et rapide
Le tarif est correct et de nombreuses options sont proposées
 A voir en cas de sinistre.....</t>
  </si>
  <si>
    <t>matthieu-f-117024</t>
  </si>
  <si>
    <t>Pour une 1er assurance, le prix est plus que correcte
Je ne peut pas juger de la qualité du servie, je n'y ai pas encore fait face
J'espère ne jamais avoir à utiliser les services proposer.</t>
  </si>
  <si>
    <t>grk-52927</t>
  </si>
  <si>
    <t>Nul, assiste ceux qui provoquent des accidents. Usent de diffamation et de calomnie. Bref avec la MAAF, leur conseil, c'est de provoquer des accidents et ils vous assureront et vous protègeront. Si vous êtes un mauvais conducteur, de mauvaise fois qui plus est, ils vous conseilleront des payer des faux témoins pour sous-tirer légalement de l'argent des polices d'assurances les autres usagers de la route</t>
  </si>
  <si>
    <t>othello01-51907</t>
  </si>
  <si>
    <t xml:space="preserve">Très mécontent de cette assurance Axa.
J'ai subi un sinistre copropriété immeuble le 05/12/2016. Mon assurance copropriété multirisques immeuble est chargée de quantifié les dommages subis par l'immeuble en copropriété et de m'indemniser.
J'ai montré les éléments probants, des photos des dégâts occasionnés. Les preuves de la responsabilité de la copropriété immeuble. 
Le responsable de mon dommage est l'assurance de la copropriété de cet immeuble.
Mon conseillé Axa m'a dit s'est pas la peine de revenir dans mon agence, je ne ferai rien concernant votre sinistre. 
J'ai dû obtenir des renseignements auprès d'une autre compagnie d'assurance et d'un avocat pour savoir ce que devais faire mon conseillé Axa.
Mon conseillé Axa est incompétent pour gérer un dossier.
Il trouve toutes les excuses pour ne pas nous indemniser.
J'ai fait une réclamation le 12/12/2016 auprès de la direction clientèle d'Axa assurance dont j'ai eu aucune réponse de leur part.
Je devez avoir un expert sur les lieux du sinistre pour chiffrer le montant des dommages à indemniser. 
Merci de traiter ma demande et de faire venir un expert sur les lieux du sinistre.  
</t>
  </si>
  <si>
    <t>galy80-105091</t>
  </si>
  <si>
    <t xml:space="preserve">Accueil agréable et très sympathique.
À l'écoute, prend le soin de faire les recherches demandées. 
Interlocutrice compétente, et professionnelle. 
Merci beaucoup encore à vous </t>
  </si>
  <si>
    <t>nat-98767</t>
  </si>
  <si>
    <t>le prix reste élevé après 2 sinistres responsables mais cependant moins cher qu' en agence. Difficile de trouver moins cher ailleurs. Les conseillers sont très courtois et d une patience exemplaire. Dossier réalisé et corrigé rapidement selon les informations données.</t>
  </si>
  <si>
    <t>alice-b-128873</t>
  </si>
  <si>
    <t>je suis satisfaite du service proposé par direct assurance. Je trouve ceci bien pour les jeunes conducteurs. simple et efficace.
je recommande cette assurance.</t>
  </si>
  <si>
    <t>mouligneaux-a-108503</t>
  </si>
  <si>
    <t>je suis satisfait du service ainsi que de la rapiditer du traitement de dossier, merci a lequipe l'olivier assurance pour vos competences, bon courage.</t>
  </si>
  <si>
    <t>fatima-lazim-92106</t>
  </si>
  <si>
    <t>Ok, bon tarif, service clientèle par téléphone laisse a désirer 
Je suis déjà cliente depuis plus de 3 ans et j'ai été très mal renseigné par votre téléconseiller</t>
  </si>
  <si>
    <t>weishaupt-m-139721</t>
  </si>
  <si>
    <t>Bonjour je suis déçu de payer 70€ de plus entre mon devis en ligne et votre conseillère juste en ayant changé la ville pour mon lieu de travail  
cordialement</t>
  </si>
  <si>
    <t>jm30-87723</t>
  </si>
  <si>
    <t xml:space="preserve">Malgré plusieurs sollicitations et une réclamation, je n'ai aucune nouvelle de la gestion de mon dossier en protection juridique : silence de l'avocat choisi et missionné par la responsable de mon dossier et aucune réaction de sa part malgré plusieurs messages envoyés et restés sans réponse. 
Où sont passées les valeurs mutualistes d'antan (le respect du sociétaire et la défense de ses intérêts) ? La qualité du service client s'est dégradée depuis la disparition du rôle des délégations locales qui préservaient le contact humain. Aujourd'hui tout se passe par téléphone avec un interlocuteur anonyme et pas toujours respectueux du sociétaire. Pour améliorer les choses, j'ai proposé d'évaluer les gestionnaires de dossier. Ce qui se fait aujourd'hui pour toutes les activités de service. Mais aucune réponse à ce jour.
</t>
  </si>
  <si>
    <t>celine-101311</t>
  </si>
  <si>
    <t xml:space="preserve">Cliente fidèle depuis plus de 17 ans et me voilà bien déçue.
Aucun sinistres responsables hormis des bris de glaces (comme tout le monde) toutes mes assurances chez eux, famille, deux voitures, maison et une moto.
Je tape un lièvre donc niveau responsabilité bof... Et voilà on a besoin d'eux et on se retrouve face à un mur ! Résultats= ma franchise plus élevée que les réparations. Évidemment je demande un geste de leur part et réponse négative. Bref merci de ma fidélité. </t>
  </si>
  <si>
    <t>nico-61764</t>
  </si>
  <si>
    <t>vous payer, vous complétez votre dossier auquel il manquera toujours un document,au bout d'un mois il s vous résilient pour un montant de 80 euros plus votre mois en cours plus les demi heure passées au tel 1 euros la minute avec des interlocuteurs outre mer et aucunes compétences en matières d'assurance. bonne chance à tous</t>
  </si>
  <si>
    <t>hong-56327</t>
  </si>
  <si>
    <t>Bonne mutuelle, remboursement rapide sous 4 jours en moyenne, service client rapide avec des conseillers aimables et réponse au devis en 2 jours. Site internet à redesigner peut-être mais complet pour effectuer la plupart des démarches et vérifier l'état de ses remboursements. Dans l'ensemble, bien satisfait de ma mutuelle.</t>
  </si>
  <si>
    <t>sophie84600-101734</t>
  </si>
  <si>
    <t xml:space="preserve">Lors de la suscription de mon contrat, la franchise n'était pas celle indiquée sur le devis. Pour la changer, j'aurai du payé un supplément, ce que j'ai refusé. 
Pour le renouvellement cette année, j'ai une augmentation de mon Tarif annuel de 50€ ... malgré cette année où les voitures sont restées dans les garages... dû à "la fréquence des sinistrés autour de chez vous, les vols concernants votre modèle de véhicule ou encore l'évolution du coût des réparations"... À bon entendeur, salut! </t>
  </si>
  <si>
    <t>lili-136855</t>
  </si>
  <si>
    <t>Aucune réactivité  !!! Incrite depuis le 1 octobre et toujours pas de carte tiers payant a telecharger ni reçu de mails ! C est honteux  ne réponds pas aux mails après mainte demande sur l envoi de ma carte l application ne fonctionne pas et enorme bug pour s identifier vraiment déçue de dette mutuelle 10 jours que j attends afin de me rendre chez mon médecin  aucune réponse de leur part inadmissible  !!!</t>
  </si>
  <si>
    <t>jean-noel-b-125483</t>
  </si>
  <si>
    <t>je suis très satisfaite de l'interlocuteur lors de notre entretien téléphonique, il a fait preuve de beaucoup de patiente, empathie de professionnalisme . Nous avons semble t'il conclu un bon rapport qualité prix . espérons que la suite sera au RV de nos espérances. BRAVO et Merci FARID</t>
  </si>
  <si>
    <t>lolotte3981-137960</t>
  </si>
  <si>
    <t>Mon père est décédé au mois de mai. J'ai envoyé le certificat de décès, délégation de porte fort, attestation d'hérédité etc. J'ai payé ses dernières factures et envoyé le tout à Néoliane le 15 juillet. Depuis, ils ont fait 3 fois le virement sur son compte (clôturé forcément) en sachant qu'ils ont mon RIB, vu qu'ils me l'ont demandé deux fois. Je les relance une fois par mois, pour leur laisser le temps de traiter le dossier mais c'est lamentable! Aux dernières nouvelles, ils ont envoyé un chèque le 7septembre...à son nom!!! Ce qui est totalement faut, vu que je n'ai rien reçu et que j'ai fait l'ordre de réexpedition pour le courrier.
Bref, aucun suivi et font tout ce qu'il est possible pour ne pas rembourser!</t>
  </si>
  <si>
    <t>samuel--g-126302</t>
  </si>
  <si>
    <t xml:space="preserve">Prix très attractif je recommanderais a des amis qui cherche un assureur 
Je vous contacterai ultérieurement pour ma moto qui est actuellement assuré à ma banque cordialement </t>
  </si>
  <si>
    <t>ezzat-e-130992</t>
  </si>
  <si>
    <t>Assurance au top qualité et prix reasonable service net simple  je recommande vivement direct assurance voilà merci pour toute cet simplicité et encore bravo</t>
  </si>
  <si>
    <t>rakatonjanahary-d-138839</t>
  </si>
  <si>
    <t>Je suis très déçue du suivi de dossier pour l'assurance d'un 2eme véhicule chez vous. J'ai eu 3 interlocuteurs sans finalisation du devis. J'ai du rappeler et perdre du temps à redonner toutes les informations.</t>
  </si>
  <si>
    <t>coeur-y-126485</t>
  </si>
  <si>
    <t>correct au niveau de l'inscription et des prix .
j'ai bien été pris en charge par le conseiller.j'ai bien été pris en charge par le conseiller.
a voir pour la suite</t>
  </si>
  <si>
    <t>ded47-54001</t>
  </si>
  <si>
    <t>tout va bien tant que vous n'avez pas de problème après cela se complique sérieusement et la MAIF devient vite une usine a gaz.. j'ai eu affaire a l'un de vos expert qui in finé m'a simplement affirmé que je n'avait pas eu d'accident. après 1 opération, une seconde de prévue et 8 mois d’arrêt dont 6 dans des douleurs terribles. c'est délirant.</t>
  </si>
  <si>
    <t>sebastien-t-114573</t>
  </si>
  <si>
    <t>je suis satisfait des contacts et renseignements fournis et de la qualité de la réponse.
pour le prix il me semble qu'il y a moyen de faire un geste pour les particuliers aya nt plusieurs véhicules et sans accidents depuis de nombreuses années</t>
  </si>
  <si>
    <t>julien-87339</t>
  </si>
  <si>
    <t>A fuir , 2 mois que j'attends le virement de mon assurance vie et rien....
Pour prendre tous vas bien mais pour rendre c'est le parcours du combatant...</t>
  </si>
  <si>
    <t>lina-b-133242</t>
  </si>
  <si>
    <t>je suis satisfaite du service… les prix me conviennent, les conseillers sont à l’écoute et  conseillent très bien en fonction de ce qu’on recherche…..</t>
  </si>
  <si>
    <t>bernadette-60488</t>
  </si>
  <si>
    <t>pour moi les services ne font pas leurs travail cela fait plusieurs fois que je les contactent ainsi que ma mutuelle actuelle es c'es toujours au même point je n'es pas plus envie que sa de donner mon opinion qui es déjà pas bonne du tout vis a vis de AG2R la mutuelle</t>
  </si>
  <si>
    <t>dams54-58358</t>
  </si>
  <si>
    <t>Actuellement client (326414), je n'ai pas reçu ma carter verte, après 4 appels, on me répond toujours que l'on va me la renvoyer, je reçois un mail confirmant ma demande en me disant qu'il faut attendre 3 ou 4 jours. Mais toujours rien, ils ne trouvent pas l'adresse postale mais ils arrivent bien à trouver l'adresse bancaire pour le prélèvement par contre. Maintenant je veux mon relevé d'information, en combien de temps ils vont réussir à me le procurer</t>
  </si>
  <si>
    <t>christopher-h-105247</t>
  </si>
  <si>
    <t>très cher! plusieurs assurance sont beaucoup moins cher, nous envisageons partir ailleurs pour les même garanti avec des mensualités moindres et les même garanti voir plus selon certaines!</t>
  </si>
  <si>
    <t>pampu-50178</t>
  </si>
  <si>
    <t>la pire des banques ,pardons, des assurances.Toutes les réponses pour se deresponsabiliser.fuyer.............................................................................................................................................................</t>
  </si>
  <si>
    <t>axel-m-126708</t>
  </si>
  <si>
    <t>Je suis satisfait du service, clair et bien fait. Les prix sont abordable et la fonction de you drive me permet de bénéficier de réductions alors que je n'ai pas encore de bonus.</t>
  </si>
  <si>
    <t>bibi14-51127</t>
  </si>
  <si>
    <t>Victime d'un dégât des eaux le 19 août 2016, à ce jour je n'ai toujours pas eu de proposition d'indemnisation. Bien que relancé à plusieurs reprises, c'est le silence radio du côté de l'agent. Par contre pour vous faire souscrire des contrats, là pas de problème ! Si je n'ai pas de proposition rapidement, je porterais mes contrats à la concurrence. L'assuré est juste bon à payer les primes -</t>
  </si>
  <si>
    <t>hampau-c-134653</t>
  </si>
  <si>
    <t>2 fois devis sur internet peut pas etre finalize (+15 min)
+10 minutes avec consultant #1
+25 minutes avec consultant #2
Des questions pas claires etc ...
Processus TROP longue quand on est deja clients ...
Finalement tarrif plus haute a cause de .... ?!</t>
  </si>
  <si>
    <t>jp-114572</t>
  </si>
  <si>
    <t>Scandalisé par la gestion de sinistre. 
On vous donne un lien avec un conseiller qui est censé tout gérer. C'est le seul contact qui est donné. Or, pour le suivi du sinistre, il ne répond pas au téléphone ou est injoignable, et lorsqu'on laisse un message, il ne rappelle pas. 
Lors de la déclaration du sinistre, on vous donne également un lien vers un site de réparation qui est censé vous informer de l'avancement des travaux. Or, il y a des dates qui sont affichées de rendez-vous qui ne sont pas tenues, puis, elles changement de statut sans que je sache pourquoi !!. Ce suivi est fantaisiste car rien de ce qui est écrit n'est réalisé. 
Aucun moyen de contacter un service support ou autre, tous les appels à d'autres numéros  présentés par Pacifica vous demandent de rappeler le conseiller en charge qui lui ne répond pas ou bien, il y a 15 jours, il s'engage à vous répondre sous 48 heures et il ne se passe rien.
Pour un sinistre signalé en Janvier, je n'ai toujours aucun retour sur l'avancement du dossier, sa date prévisible de résolution.
Y a t'il un suivi chez Pacifica, un système d'escalade, une alerte sur des délais de non traitement ou d'avancement dans la gestion des sinistres ? 
C'est tout simplement incroyable et surréaliste !!</t>
  </si>
  <si>
    <t>taramis-l’eduen-135115</t>
  </si>
  <si>
    <t>Je suis venu à L’Olivier Assurance à la suite d’une expérience ubuesque avec mon ancienne assurance “Direct Assurance”. Leur incompétence et leur totale idiotie pour un banal traitement de changement d’adresse pendant le COVID, m’ont fait reconsidérer mes années en tant que client chez eux. Et je peux dire que l’Olivier, dès le début a mis la qualité de ses collaborateurs en Front Line. Disponibles, courtois et efficaces, ils ont réglés mes soucis avec DA et ils ont des tarifs imbattables.</t>
  </si>
  <si>
    <t>encolere-72498</t>
  </si>
  <si>
    <t>Tant que vous êtes en bonne santé tout va bien mais le jour où swisslife doit payer c'est une vraie catastrophe . Depuis janvier 2018, on m'a coupé ma pension d'invalidité en invoquant des excuses farfelues . Depuis , je suis en procès !</t>
  </si>
  <si>
    <t>samsy-66968</t>
  </si>
  <si>
    <t>Bonjour,Suite à un sinistre il mon d'indemniser sans devis au telephone vite fait bien fais  dans faire de devis et sans me dire à ce que j'avais droit c'est plus facile pour eux 921 euros. Ensuite 2 mois plus tard sinistre plus grave donc un expert passe ne monte pas sur le toit (polyexpert) rapport final je n'est pas fais de travaux au premier sinistres en degats des eaux.il m'a rien demander le jours même.  Donc il on mis 1mois 19 jours pour me dire ca ok pas de souci j'essaye avoir quelqu'un personne entre temps ca passe catastrophe naturel j'envoie la déclaration et la toujours rien .nous somme le 20/09/2018 le sinistre c'est passer le 13/06/2018 je vie avec des champignon sur ma tête avec 3 enfants je vais être obligée de faire les travaux seul merci Allianz avec la publicité mensongère 9 ans chez eux avec plusieurs contrats</t>
  </si>
  <si>
    <t>karr-104385</t>
  </si>
  <si>
    <t>Je ne recommande pas cette mutuelle,il faut appeler cinq fois de suite afin d'obtenir un conseiller,aucune réponse internet.On me promet une réponse à un devis de soins dentaires de semaine en semaine sans résultat,il devrait être autorisé de rompre un contrat à tout instant avec une telle compagnie!</t>
  </si>
  <si>
    <t>colombine6930-131198</t>
  </si>
  <si>
    <t>Facilité d'utilisation du site, et des personnes très efficaces et réactives.
Pour ce qui est de la mutuelle des très bon remboursements, des tarifs très raisonnables et des services au top.
très heureuse de ma mutuelle depuis 20 ans</t>
  </si>
  <si>
    <t>J'ai été  très mal reçue avec une jeune fille très insolente .Aucun sinistre pris en charge sur deux dégâts des eaux malgré une assurance avec toutes options.Par contre il vous disent que vous avez eu plusieurs sinistres alors qu'ils ne sont pas intervenus.</t>
  </si>
  <si>
    <t>ray-85841</t>
  </si>
  <si>
    <t>en décembre une commerciale me fait une proposition que je signe et en janvier une autre qui ne comprend rien à ma date d aquisition du véhicule veut me proposer un autre contrat plus cher sous le prétexte que la date de mise en circulation du véhicule est antérieure à ma date d achat de celui ci n importe quoi alors que j ai reçu de leur part en décembre ma carte verte pour un an    inouï</t>
  </si>
  <si>
    <t>pascaline-j-122868</t>
  </si>
  <si>
    <t>Très bien assurée ,la qualité du service client est très satisfaisante, les prix sont très biens ,je recommande cette assurance à tout le monde. Je suis contente d'être assurée ici.</t>
  </si>
  <si>
    <t>denden-10588</t>
  </si>
  <si>
    <t>auto endommagé parking sans tiers assure tt risques bonus maxi</t>
  </si>
  <si>
    <t>famille-d-107190</t>
  </si>
  <si>
    <t>Les prix sont à hauteur du service rendu. Un abonnement pas cher pour une couverture très très minimaliste. En cas de besoin, la prise en charge ne permet pas d'être satisfait.</t>
  </si>
  <si>
    <t>amandine--112868</t>
  </si>
  <si>
    <t xml:space="preserve">Une belle brochette d’incapables, et d’incompétents ! A FUIR !!! 
Incapable de se coordonner pour renseigner le client, pour résilier une assurance chez eux faut se lever tôt le matin ! Parce que vous en avez pour des lustres ! Un coup faut faire un mail de résiliation, un coup faut envoyer un papier manuscrit par mail en pièce jointe, un coup faut leur envoyer en recommandé! Une assurance super quand on en a pas besoin ! Pour le reste ils sont NULLES !!! </t>
  </si>
  <si>
    <t>paul-91086</t>
  </si>
  <si>
    <t>très mauvais service client</t>
  </si>
  <si>
    <t>isabelle-s-125400</t>
  </si>
  <si>
    <t>Bonjour j'ai validé un code promo AUTO80 qu'en est il car je ne vois pas de remise sur les cotisations.EEn attendant une réponse je ne peux vous donner un avis de satisfaction</t>
  </si>
  <si>
    <t>franck-b-121941</t>
  </si>
  <si>
    <t>Très satisfait du service et des tarifs, très bon contact avec la conseillère.
Je ferais partager a mon entourage.
Encore merci pour toutes les informations.
Bonne journée</t>
  </si>
  <si>
    <t>ram-128978</t>
  </si>
  <si>
    <t xml:space="preserve">Je suis assuré a tous risques plus pâque sérénité pendant plus de 4 ans et le jour où j'ai tombé en panne dans endroit nul par avec ma famille j'ai appelé mon assurance il mon dit on peut pas vous prendre en charge car vous êtes sur une route nationale et la panne elle est assimilé 
Je suis très déçu </t>
  </si>
  <si>
    <t>chris63-76443</t>
  </si>
  <si>
    <t>Bonne assurance tant que l'on a pas besoin de ses services... Les prix sont bas, il est vrai, mais chaque intervention de leur part est assortie de franchises exorbitantes. A quoi bon payer légèrement moins cher à la souscription, si c'est pour payer + cher à l'usage?!</t>
  </si>
  <si>
    <t>jose-93773</t>
  </si>
  <si>
    <t>Un petit peu long tout de même comme questionnaire avec beaucoup d’informations personnelles de demandées dans un but incertain. Les tarifs finaux sont par contre très compétitifs</t>
  </si>
  <si>
    <t>atipa-r-124972</t>
  </si>
  <si>
    <t>je suis satissefait des services de l olivier assurance et je recomande rai l assurance oliviers a mes proche, conseillé tres respectueux explication claire</t>
  </si>
  <si>
    <t>chris-97239</t>
  </si>
  <si>
    <t>Je suis satisfaite de la mutuelle sante de la Mgp. Les conseillers telephoniques sont aimables et repondent tres vite à la demande. Rien a redire sur la Mgp</t>
  </si>
  <si>
    <t>beatrice-49848</t>
  </si>
  <si>
    <t>Je suis très très satisfaite des prix et de l accueil téléphonique je fais une économie en regroupant  mes contrats de plus de 50 pour cent de mon budget</t>
  </si>
  <si>
    <t>ali-59303</t>
  </si>
  <si>
    <t>A FUIR !!!! apres la vente du vehicule le montant d'assurance na jamais ete rambourse.suite a une sinistre non responsable apres les reparation ça fait 4 mois et je toujours pas de reglement de la facture ... Soit disent "je il faut attendre "</t>
  </si>
  <si>
    <t>timothee-i-102662</t>
  </si>
  <si>
    <t>Bonjour, a mon avis on bascule trop vite en catégorie 2, un épuisement du au travail, n'est en rien un risque similaire au policier qui travaille en zone sensible. Le questionnaire est trop long et fastidieux. et il reste des cas de figure non pris en compte par le site (ce qui est d'autant plus étrange sue Zen 'up fonctionne uniquement en ligne) c'est que les organismes bancaires uniquement web ne sont pas répertoriés, lors du questionnaires signature...</t>
  </si>
  <si>
    <t>mamie-cocoon--98721</t>
  </si>
  <si>
    <t xml:space="preserve">La macif n a pas voulu prendre en charge la casse de lunettes de ma mère âgée de 89 ans. 
LORSQUE VOUS AVEZ 75 ANS AUCUN DOMMAGE NE PEUT ÊTRE PRISE EN CHARGE PAR LA MACIF. HONTEUX !!!! ET POURTANT ELLE PAIE SON ASSURANCE SANS DIMINUTION </t>
  </si>
  <si>
    <t>francis58-87517</t>
  </si>
  <si>
    <t>INCROYABLE!!!... Impossible d'avoir le moindre renseignement fiable sur le suivi de mon dossier de sinistre qui perdure depuis plusieurs mois sans que la macif ne m'informe de quoi que ce soit!!!
Esprit mutualiste inexistant, que du pipo marketing!!!!
Surtout n'adhérez pas à la macif car ils ne sont vraiment pas ou plus compétents du tout!!! Ils se foutent royalement de leurs sociétaires qu'ils abandonnent sans honte!!!!!
Si j'avais pu noter avec zéro étoile, je l'aurais fait!!!!.. Une étoile, c'est déjà beaucoup trop!!!</t>
  </si>
  <si>
    <t>bubuu-93540</t>
  </si>
  <si>
    <t>Augmentation des cotisations annuelles sans aucun sinistre..  presque 10€/mois de plus soit une augmentation de 100€ par an sans avoir eu aucun problème ..</t>
  </si>
  <si>
    <t>gaetan--c-133113</t>
  </si>
  <si>
    <t xml:space="preserve">Rapide, simple, efficace, le site très intuitif !
Tarif les plus correct que j'ai pu trouvé comparé à d'autres assurances ...
Du coup, ici, tarif et couverture à très bon tarif !
Je recommande !
</t>
  </si>
  <si>
    <t>has-48673</t>
  </si>
  <si>
    <t>Bonjour, 
assurances Assez rapide pour la souscription.
les garanties sont bonne par contre le service client est souvent injoinable par email ou par téléphone.
En effet cela fait une semaine que je demande une relevé d'information me concernant. 
malheureusement aucune réponse de leur part. 
Mon numéro client est le suivant 230393.
Cela me chagrine car j'avais une bonne opinion de cette assurance jusqu'à aujourd hui , j,étais meme pret à la recommandé à mon entourage mais....</t>
  </si>
  <si>
    <t>jacquesson-p-113613</t>
  </si>
  <si>
    <t>Je suis satisfait du service.
Inscription facile et budget abordable en comparaison des autres assureurs dit "classiques" et "historiques".
Je recommande en particulier pour les jeunes conducteurs et premières assurances.</t>
  </si>
  <si>
    <t>pericoloso-68125</t>
  </si>
  <si>
    <t xml:space="preserve">Compagnie de très mauvaise foi. Suite à un décès très difficile pour les ayant droit d'obtenir le paiement du capital. Ils demande des documents tout un tas de documents inutiles pour faire trainer les choses
</t>
  </si>
  <si>
    <t>gbenben-87730</t>
  </si>
  <si>
    <t>Un dégât des eaux à 1 mois de l'accouchement de ma femme : le plafond goutte dans le salon après avoir fissué pendant 2 semaines. On a tout de suite appelé la MAIF mais cela n'avance pas et sans raison valable... Ils ont mandaté une société (sans nous laisser le choix) pour venir diagnostiquer la fuite depuis plus de 2 semaines. Le plombier de cette société est venu assez vite mais depuis tout est bloqué car la MAIF dit ne pas avoir reçu le compte rendu. Je comprends donc qu'ils ne communiquent pas entre eux et surtout que la MAIF n'est pas du tout pro-active vis a vis de cette société qu'ils ont eux-mêmes (la MAIF) choisie! Et ce malgré nos relances quasi quotidiennes en répétant à chaque fois que nous avons de l'eau qui coule du plafond et que nous allons avoir un nouveau né chez nous dans 4 semaines...
Aberrant pour une société qui se revendique meilleur service client de France!</t>
  </si>
  <si>
    <t>gael-t-114784</t>
  </si>
  <si>
    <t>Content que ma fidélité me donne des prix avantages, j'en attendais pas moins ! Je salue ces méthodes dans un climat où les assurances cherchent plus à obtenir de nouveaux client au lieu d'essayer de les garder. Bravo !</t>
  </si>
  <si>
    <t>aliou-n-132108</t>
  </si>
  <si>
    <t xml:space="preserve">Je suis satisfait, car c'est rapide, moins cher, et tout va bien quoi. Quand ma femme aura son permis , elle assurera sa voiture chez vous. 
Cordialement </t>
  </si>
  <si>
    <t>elodie-p-133143</t>
  </si>
  <si>
    <t>Je suis satisfaite du service , disponible au téléphone rapidement, prise en charge rapide. Pas besoin de se déplacer pour mettre en place un contrat , facilités de paiements.</t>
  </si>
  <si>
    <t>isabelle-m-122499</t>
  </si>
  <si>
    <t>Je ne suis pas satisfaite des prix : mon contrat a augmenté de 200€ depuis sa souscription il y a 4 ans alors que j'ai 50% de bonus et 0 sinistre avant aujourd'hui.</t>
  </si>
  <si>
    <t>robert-joseph--106798</t>
  </si>
  <si>
    <t>Courtoise , rapide et efficace merci a Angélique d'avoir résolu mon problème avec professionnalisme .
Moins de 5mn entre la prise en charge de mon appel et la résolution de mon problème .
Top .</t>
  </si>
  <si>
    <t>15 novembre 2021 suite à une expérience en janvier 2021</t>
  </si>
  <si>
    <t>cr-139614</t>
  </si>
  <si>
    <t xml:space="preserve">Je suis satisfaite de la réactivité et la qualité de service de Pacifica. Certes, les tarifs chez eux sont élevés, mais les résultats sont très satisfaisants. La déclaration de est rapide et facile (sur leur site), le traitement est très rapide (sous 72 heures pour un dégât des eaux lié à une infiltration du toit) et l'accueil du service Sinistre est agréable, contrairement à certains assureurs. A travers le traitement des sinistres que l'on juge l'efficacité et la qualité de service d'un courtier/assureur. 
 </t>
  </si>
  <si>
    <t>nat34290-116894</t>
  </si>
  <si>
    <t>Les prix sont attractifs certes.  Mais au moment de payer  ils ne sont pas au point.  Et je peux en témoigner.  Ils ont toujours du retard.  Quand il vous manque un papier  ils vous envoient un courrier au lieu de un mail  ce qui prend encore plus de retard.  Par contre ils ne sont jamais en retard pour prélever leur mensualités ni pour relance suite à défaut de paiement.  Je ne recommande absolument pas cette mutuelle.  Ma fille et moi-même changerons dès que nous le pourrons</t>
  </si>
  <si>
    <t>hubert-s-123632</t>
  </si>
  <si>
    <t>Je suis satisfait du service et les prix me conviennent parfaitement. Si besoin j'espère pouvoir par la suite modifier mon contrat avec des options supplémentaires. Service simple et efficace</t>
  </si>
  <si>
    <t>fabrice-b-133042</t>
  </si>
  <si>
    <t>Un peu cher vu mon anciennete de permis et le fait que je n.ai jamais eu d accident.
Dommage je ne pas prendre en compte cela. 
Quand meme bien le systeme de borne</t>
  </si>
  <si>
    <t>dambricourt-f-135398</t>
  </si>
  <si>
    <t>Je suis satisfait des services proposés..je suis prêt à en parlé autour de moi avec mes amis de vos prestations les services sont très rapides et bien expliqué</t>
  </si>
  <si>
    <t>justice-79093</t>
  </si>
  <si>
    <t>Client depuis des dizaines d'années, j'ai eu des mésaventures  
Accident: jeune fou qui grille un feu avec délit de fuite, évidemment pas de Constat Amiable, plainte commissariat, résultat 50% de responsabilité 
Autre accident, accident non-responsable, VRADE sous évalué, j'ai du en être de ma poche pour un véhicule identique, modèle, année, Km
et depuis 3 jours idem, hélas un autre accident non responsable, j'ai peur de la VRADE, de la pression sur l'expert définie par les calculs de la Macif et consorts pour payer le moins possible, qui va encore me faire l'aumône d'un prix sans espoir de racheter un véhicule identique au vrai prix du marché d'un véhicule très fiable mais rare
si cela est encore le cas : bye la Macif et mes 2 véhicules avec bonus 50% bon conducteur</t>
  </si>
  <si>
    <t xml:space="preserve">Un véhicule de prêt après 7j. d'insistance alors que j'y ai droit. Le véhicule n'est pas à l'endroit indiqué et fait perdre une demi-journée plus 2h de travail à mon épouse ... Pas d'excuses d'Axa. Au final ce véhicule m'est facturé par Hertz 142 Euros qui indique une erreur de communication avec Axa et, au passage, se sert sur ma CB. Axa indique que la CB sert pour la caution et reste silencieuse sur le remboursement ...
Nous ne sommes la que pour payer. </t>
  </si>
  <si>
    <t>frakkas-50573</t>
  </si>
  <si>
    <t xml:space="preserve">Assurance à éviter si vous avez un jour besoin d'assistance...
Véhicule assuré tous risques, nous tombons en panne hier en Corse et arrivons péniblement jusqu'à un garage.
Aujourd'hui appel à l'assistance pour être pris en charge car sur la voiture plus de 7000euros de réparations que nous ne ferons pas car cela dépasse la valeur du véhicule.
Et comme nous ne faisons donc pas de réparation aucune prise en charge, nous sommes largué à 600km de chez nous avec 3 enfants à 2 jours de Noël sans solution !!!
Sachez donc qu'avec Olivier Assurance si votre véhicule tombe en panne et que vous n entamez pas les réparations tout de suite ou que celle-ci coute trop cher et que vous ne les faites pas vous n'aurez aucune assistance et resterez sur le carreau, du jamais vu depuis que je suis assuré , c'est une honte... </t>
  </si>
  <si>
    <t>vharlotte-v-130040</t>
  </si>
  <si>
    <t>je suis satisfait : pratique, simple accessible à tous me permet de faire un comparatif immédiat et rassurant au demeurant ; merci à vous pour toute cela</t>
  </si>
  <si>
    <t>florianp-70411</t>
  </si>
  <si>
    <t>Bonjour j ai souscris une assurance Premium pour mon boulgogue français il y à 4 mois afin d'être serein Aujourd hui mon chien fait de l épilepsie je m en sors avec 1500 euros de frais et aucune prise en charge par ECA  Soyez bien vigilant lors de votre inscription car beaucoup de maladies ou opérations connues chez les animaux ne sont pas pris en charges Demain je dois faire opérer mon bouledogue du voile du palais ainsi que la sténose des narine mais tous les frais ici aussi seront à ma charge Sachez que si vous souhaitez résilier votre assurance avant la date anniversaire dans la première année de souscription vous pouvez tout simplement vendre votre animal de compagnie à votre conjoint ou une personne de votre famille</t>
  </si>
  <si>
    <t>raphy-104399</t>
  </si>
  <si>
    <t>Toujours une bonne écoute, des conseillers disponibles qui prennent le temps de répondre aux questions. Je suis assez satisfaite de l ma mutuelle MGP adhérente depuis 30ans !!!</t>
  </si>
  <si>
    <t>jean-michel-g-122050</t>
  </si>
  <si>
    <t>Bon rapport qualité - prix.
Personnel agréable, disponible, très professionnel, tant en Agence qu'au téléphone que sur le site.
Réactivité et rapidité de traitement des dossiers que ce soit en matière de souscription qu'en matière de sinistre.
Merci</t>
  </si>
  <si>
    <t>smug-76677</t>
  </si>
  <si>
    <t xml:space="preserve">Depuis le 1er Mars, j'attends toujours ma rente trimestrielle. Je me heurte à un mur. 10 coups de téléphone au service concerné, toujours la même réponse : problème informatique dù au prélèvement de l'impôt à la source. Téléph au siège : même réponse. Mon courrier recommandé avec AR sans suite.
CNP pas sérieux  et arrogants. Rencontrez-vous le même problème pour les retraités du Crédit Populaire ? </t>
  </si>
  <si>
    <t>styx-138435</t>
  </si>
  <si>
    <t>Harmonie Mutuelle tente volontairement de mal vous rembourser en se disant que vous ne verrez pas.
Mon dentiste m'a confirmé leur pratique. Ils se cachent derrière l'erreur mais ce n'en est pas une. C'est volontaire.
Ils m'ont fait le coup deux fois. La première a été rattrapé, mais actuellement ils me doivent environ 200€. J'attends leur réponse.</t>
  </si>
  <si>
    <t>nico-96614</t>
  </si>
  <si>
    <t>Suite à un orage et les dégâts électriques occasionnés, on a bien été pris en charge pour remplacer nos appareils endommagés, au point de vue de la rapidité des remboursements</t>
  </si>
  <si>
    <t>fd-63363</t>
  </si>
  <si>
    <t xml:space="preserve">Service gestion des sinistres pitoyable pour un remboursement de 55 euros après un accident on me demande des justificatifs alors que j'ai transmis les factures du reste à payer (les frais avancé par moi) il faut maintenant le décompte de la sécu au cas ou j'aurais voulu volé la maif je précise que tout les autres frais ont étaient pris en charge par une autre mutuelle Seul les soins en sortie hôpital de 55 euros qui correspondent au reste a charge du patient après le paiement de notre sécu d'une partie importante des soins
Maintenant il faut absolument remplir un tableau aussi J'ai du mal a comprendre cet excès pour 3 factures il suffit de reporter les 3 montants dans le tableau mais il faut que ce soit moiiii qui le fasse Voila  la maif assureur militant houaaa Autrement dit faites traîne et la grande majorité se découragerons Signé les gestionnaires </t>
  </si>
  <si>
    <t>mullenbach-n-110062</t>
  </si>
  <si>
    <t>Dès la souscription du contrat, je me rend compte que le code de parrainage n'a pas été pris en compte suite à une erreur informatique. Malgré mes appels au standards, rien n'a été mis en place pour pallier ce problème de votre part. Du coup, 20 minutes après la signature, première galère et première déception. Ca aura été rapide...</t>
  </si>
  <si>
    <t>chris-78150</t>
  </si>
  <si>
    <t>A fuir!lettre de relance après résiliation.tout est fai pour embrouiller et récupérer de l'argent:lettres de relance, menace contencieux,quand on appel:y faut pas en tenir compte, c bien résilié</t>
  </si>
  <si>
    <t>barrale-a-117026</t>
  </si>
  <si>
    <t>Bons Prix au commencement, je viens de m'inscrire pour le moment donc j'attends de voir si cette agence d'assurance vaut vraiment bien le coup. A voir par la suite!</t>
  </si>
  <si>
    <t>stephane3-99280</t>
  </si>
  <si>
    <t>Depuis plus de 20 ans chez AMV, toujours professionnel et humain...
Les bons renseignements  les bons tarifs. Réactivité quand aux réajustements des contrats. 
Tout bien
Merci</t>
  </si>
  <si>
    <t>lulu13555869-89124</t>
  </si>
  <si>
    <t>Credit Mutuel et CIC on votés pour une aide aux entreprises qui on une perte d'exploitation et vous???? toujours rien! Je change d'assureurs !
Crédit mutuel ont fait bien plus que allianz , ils ont contribué également à la solidarité, et en plus ils aident leurs sociétaires en leur donnant un forfait pour la perte d'exploitation,, je vais résilier de chez allianz pour aller au crédit mutuel qui sont bien plus solidaire pour leur sociétaires .</t>
  </si>
  <si>
    <t>matsac-86054</t>
  </si>
  <si>
    <t>Suite à un sinistre vol, le véhicule est retrouvé et là commence une guerre interminable avec les experts et eurofil, pour le remplacement des barillets, aucune communication, sentiment de suspiction d'escrocrie de notre part et j'en passe, plus d'un mois de galère pour en arriver à un abandon de ma part car la franchise était quasiment plus élevé que les réparations... décevant, nous sommes bien assuré jusqu'à ce qu'il nous arrive une tuile !!!</t>
  </si>
  <si>
    <t>emmanuel-d-112724</t>
  </si>
  <si>
    <t>je suis ravis dun service c'est simple et pas chère et c'est facile pour s'assurer.
je recommande grandement cette assurance...
et en plus c'est une des moins chère pour la moto</t>
  </si>
  <si>
    <t>16 octobre 2021 suite à une expérience en novembre 2020</t>
  </si>
  <si>
    <t>aucun-137583</t>
  </si>
  <si>
    <t>Prestation qui manque de relation humaine, il faut de la pub pour l'assurance voiture, mais aucune relance de leurs part.
Prix des prestations satisfaisante. 
Pas d'accident, aucun litige, donc je ne peux pas savoir, leurs retour à ce sujet. 
Erick</t>
  </si>
  <si>
    <t>ro-85873</t>
  </si>
  <si>
    <t>Mutuelle très nul ne rembourse qu'à peine
Plusieurs mois que je relance pour ajouter mon bébé à la mutuelle et le pire impossible de résilier avant la date d'anniversaire. 
Il faut que je me sauve de cette mutuelle</t>
  </si>
  <si>
    <t>ali-l-107466</t>
  </si>
  <si>
    <t xml:space="preserve">pour l instant tout va bien. en tant qu ancien client nous n avons jamais eu de probleme. la receptionniste est tres accueillante. et tres patiente .
</t>
  </si>
  <si>
    <t>pouet-97477</t>
  </si>
  <si>
    <t>Bonjour , début 1990 un conseiller axa m'a proposé une assurance vie que j'ai souscrite me certifiant de bon rendement .En 2002 j'ai eu la visite d'un nouveau conseiller qui m'a proposé de modifier mon contrat car il m'a affirmé que mon ancien conseiller n'avait pas fait son travaille et que je n'avais fais aucun bénéfices , alors que lui était vraiment compétent et qu'avec lui j'allai vraiment gagner de l'argent . Il me suffisait juste de modifier mon contrat ce qui m'a coûté 650€ de frais . En repartant il m'a promis que l'on se reverrai au moins une fois par an pour faire le point mais bien sur , de belles promesses non tenues car je ne l'ai jamais revu . En juillet 2017 mon contrat était arrivé à son terme . Je voulais récupérer mon argent , soit plus de 20000€ . J'ai donc pris rdv avec le conseiller de l'époque . Il s'est déplacer à mon domicile et a passer 1 heure à me convaincre que je ferai une énorme erreur de reprendre mon argent alors que lui pouvais me proposer un placement à 3% sans aucun frais et disponible à tout moment .Bien sur je n'ai jamais eu un euro de bénéfice .  Je lui avais pourtant dit que j'aurai rapidement besoin d'argent parce que je venais de perdre mon travail , de divorcer , de déménager et que j'avais 3 enfants à nourrir . Il n'a pas tenu compte de ma situation et de mes demandent en me faisant souscrire sur tablette un contrat éxcellium avec 4,85% de frais et de l'argent bloqué . Je me suis aperçu de cela quelques jours après en recevant mon contrat par courrier . Puis j'ai reçu un contrat famille et un contrat dépendance qu'il m'avait proposé et auquel je m'était opposé lors de notre rdv . Je me suis plaint auprès d'AXA qui m'a envoyé deux inspecteur à mon domicile  . Ils avaient retrouvé les deux derniers contrat et on a pu vérifier ensemble que ce n'était pas mon écriture et encore moins ma signature . Conclusion , c'était mon conseiller qui avais souscrit ses 2 contrats dans mon dos . Les 2 inspecteurs on annulé ses deux contrats et mon rembourser les cotisations , mais ils on refusé d'annuler le contrat excelium qui ne me correspondait pas et que j'avais souscrit sur la base du mensonge et de l'incompétence de ce conseiller  A croire que axa est vraiment dans le besoin et qu'il n'y a aucune humanité dans cette compagnie . AXA avais mon argent et je n'avais rien à dire , je devais subir et c'est tout . On m'avais mentit mais peu importe . Au cas ou j'aurai du mal à nourrir mes enfants il y a les restos du coeur . Merci Coluche ... Bien entendu , il n'y a eu aucun dialogue possible avec cette compagnie . Absolument toutes les personnes que j'ai pu contacter on défendu leur  conseiller , c'était moi le fautif , fautif d'avoir fais confiance à axa . Puis axa prenais plaisir à m'envoyer des mails en me disant que j'avais choisit un placement à risque , alors que tout venais de leur conseiller . Mais chez axa il ne veulent pas assumer . Pour info je ne connais pas leurs produit et je n'y connais rien à la bourse , donc pourquoi j'aurai choisit un placement pareil si je n'avais pas eu à faire à un de leur conseiller ? Puis un nouveau conseiller s'est présenté à la maison pour faire le point  . Celui ci aussi a soutenu son collègue . C'est bon de travailler chez axa , il y a un bon esprit d'équipe , surtout quand ils profitent de votre argent et que cela vous met dans la mouise .Le nouveau conseiller voulait que je reprenne l'argent de mes enfants que j'avais arriver à leurs placer avec bien du mal sur des comptes à la caisse d'épargne , pour les replacer chez axa . Je devais juste  commencer à payer des frais de dossier pour chaque compte que j'aurais ouvert (environ 150€ par compte soit 450€ au total ). Ils n'en on jamais assez chez axa car tout compris j'ai déjà perdu plus de 2000€ avec cette compagnie et franchement j'aurai préféré les avoir sur mon compte plutôt que ce sois axa qui me les prennent , car aujourd’hui c'est très compliquer pour payer les études de mes enfants , mais ce n'est pas le problème d'axa qui s'en moque bien . Ils on fais leur job , vendre des contrats .  Comme quoi même avec de belle publicité à la télé , de belle pancartes sur le mur de leurs agence , la confiance et la satisfaction du client ne son pas les priorités chez axa .On nous conseille pourtant de faire confiance aux agences qui on pignon sur rue pour être sur de ne prendre aucun risque , mais ce n'est pas toujours gagné . Je suis client depuis toujours à la même banque et je n'ai jamais eu le moindre souci avec . J'aurai du placer mon argent à ma banque .En faisant confiance à axa je ne m'attendait pas à autant de problèmes . Je pensait avoir à faire à des gens sérieux , plus professionnel et plus compétent , avec un cœur . J'espère maintenant que axa n'ira jamais importuner mes enfants quand ceux ci seront plus grand et qu'ils travailleront , car je pense qu'axa s'est assez amuser avec moi et qu'il mon fait perdre assez d'argent , qu'ils choisissent d'autres cibles .Arrêter de remuer le couteau dans la plaie en m'envoyant des propositions de placement , vous m'avez causer assez de souci  . Cela fait 3 ans que je ne dors plus à cause de vous</t>
  </si>
  <si>
    <t>juliame75-123052</t>
  </si>
  <si>
    <t>J'aurais depuis plus de 35 ans à la MAIF, j'ai rencontré de graves problèmes dans la gestion d'un dégât des eaux qui a duré plus de cinq ans, dont deux en raison d'une erreur manifeste de la MAIF. En outre, il m'avait été promis une indemnisation que j'attends toujours… Tout cela est tres décevant!</t>
  </si>
  <si>
    <t>moosh-63597</t>
  </si>
  <si>
    <t>j'ai Souscrit très rapidement,le  site internet est vraiment très facile à utiliser .</t>
  </si>
  <si>
    <t>eric-p-108547</t>
  </si>
  <si>
    <t>J'aurai aimé changer mon contrat pour avoir une cotation au kilomètre, ce qu'un de vos concurrent fait pour moins cher mais le conseillé ne m'a pas envoyé le devis et je dois valider mon assurance sous deux jours</t>
  </si>
  <si>
    <t>mm-97266</t>
  </si>
  <si>
    <t xml:space="preserve">
Sociétaire Maif depuis plus de 30ans pour des contrats, habitation, véhicules , accidents domestiques, sans jamais un sinistre responsable. Impactee par un sinistre je suis très déçue par leur manière, leur manque d'écoute, de réponses, de considération et de solutions constructives. Les conclusions d'expertise sont inadaptées avec une indemnité proposée ne permettant pas de refaire les travaux. Elles démontrent le minimalisme de la prise en charge dans l'ignorance des éléments factuels photographiques sans remise en cause, nous contraignant vraissemblablement à la saisie de la justice. Le montant du sinistre n'est pas à la hauteur des préjudices relevés et je ne comprends pas pourquoi la MAIF s'obstine à ne pas reconnaître des propos erronés d'experts sans maitrise des contrats MAIF que l'on doit leur expliquer, des oublis, des abberations, et des erreurs d'appréciation qui renforcent esprit de questionnement et ressenti de volonté de nuire aux intérêts de leurs sociétaires. Ils sont persuadés d'être a l'écoute, mais ils ne dérogent pas à une démarche destructive, se moquant ainsi de leurs sociétaires, de leurs clients. On est loin de leurs revendications mutualistes mais on est dans de vrai commerce de bas étage.</t>
  </si>
  <si>
    <t>crelud62-63905</t>
  </si>
  <si>
    <t xml:space="preserve">Bon suivi.
A l'écoute.
Disponible pour donner plus d'explications................................................................................................................................
</t>
  </si>
  <si>
    <t>eekey-66758</t>
  </si>
  <si>
    <t>A EVITER ABSOLUMENT!De loin la pire mutuelle!!!!! Ils chipotent pour les remboursement et essayent tout pour ne pas rembourser!!! J'ai plusieurs contrats que je vais resilier sur le champs et  je pars de ce pas !!! Les ostéopathe à 60 euros la consultations non remboursés et j'en passe. Mais par contre pour les prélèvements bizarrement ils ne tardent pas!!! Avec eux c'est fini et je passerai le message pour en informer de potentiels adhérents! PLUS JAMAIS</t>
  </si>
  <si>
    <t>kyahou-79964</t>
  </si>
  <si>
    <t>Client depuis plus de 20 ans(habitation,moto,voiture,enfant,...)nous avons subi une tempête qui a fait des dégâts sur notre toiture et dépendance.un expert est passé au bout d'un mois et malgré l envoi de plusieurs devis aucune nouvelle .c est silence radio depuis maintenant 2 mois malgré mes relances répétées.Nous sommes très mécontents.a fuire!!!!!</t>
  </si>
  <si>
    <t>lionel-d-115570</t>
  </si>
  <si>
    <t>aurait mérite un geste commercial que j avais demandé pour une première souscription c est dommage .... les conseillers qui répondent se retranchent derrière non je n ai pas led roit de faire un geste et , plus fort encore, la semaine dernière vous auriez eu 40 euros de remise mais pas cette semaine, il faudra attendre la prochaine promotion, ... C est assez original pour attirer le chaland ....</t>
  </si>
  <si>
    <t>jp37-80163</t>
  </si>
  <si>
    <t>client depuis plus de 10 ans Agence Matmut av.Maginot Tours nord.</t>
  </si>
  <si>
    <t>jowelle-56823</t>
  </si>
  <si>
    <t>ayant souscrit une assurance vie à l'armée il y a 4 ans et ayant quitté l'armée, j'envoie mon courier de résiliation en août et on me répond qu'on ne peut pas résilier avant le 30 novembre ?????!!!!!! SUPER encore 4 mois à payer 50€ par mois en touchant un smic !!!</t>
  </si>
  <si>
    <t>carolina-s-133159</t>
  </si>
  <si>
    <t xml:space="preserve">Je suis satisfait du service des prix et de la facilité de traitement dans les démarches
je n'ai pas encore eu besoin de remboursement d'assurance, heureusement
</t>
  </si>
  <si>
    <t>thibaud-m-108754</t>
  </si>
  <si>
    <t xml:space="preserve">satisfait,
 procédure de souscription simple. 
Déclaration et prise en charge de sinistre rapides
services à recommander
……………………………………………………………...
</t>
  </si>
  <si>
    <t>emmanuel-l-109745</t>
  </si>
  <si>
    <t>Prix exorbitant car vous avez refusé de tenir compte du fait que je conduise depuis plus de 20 ans des voitures de fonction. C'est vraiment dommage car mon bonus a été complètement supprimé : je paie donc 2 fois plus cher mon assurance. Je suis resté car je suis chez Banque Directe devenue Axabanque depuis 25 ans.</t>
  </si>
  <si>
    <t>anne-laure--102329</t>
  </si>
  <si>
    <t xml:space="preserve">Nul nul nul !!!! A fuir !!! 
Impossible de résilier ça fait un an que je bataille pour résilier ce contrat mais rien n’y fait ! 
Réclamer de l’argent bien facile , quand il s’agit de rembourser mes frais Veterinaire que dalle !!!! 
A fuir vraiment </t>
  </si>
  <si>
    <t>fuyezallianz-52860</t>
  </si>
  <si>
    <t>Pour faire souscrire des contrats, Les commerciaux sont très disponibles. Par contre dès que le contrats sont signés, et que j'ai gelé mes versemenrts, je n'ai plus de contact commercial. Je dois à chaque fois téléphoner au service clients de Nantes.
Lorsque je réclame mes relevés, je reçois en retour  un mail  contenant le montant total, sans aucune explication, sans détail, et en plus, il ne correspond pas à ce que je devais toucher.</t>
  </si>
  <si>
    <t>florent-102170</t>
  </si>
  <si>
    <t>MERCER c'est aucun service, aucun suivi, aucune réponse aux assurés comme aux professionnels de santé. 
MERCER NET c'est aucun suivi, aucune réponse aux demandes... c'est pour renvoyer les assurés sans aucun RESULTAT.</t>
  </si>
  <si>
    <t>florence--b-129969</t>
  </si>
  <si>
    <t>Je suis satisfait des prix, le service est simple, pratique, efficace. J’ai pu trouvé la bonne assurance au prix le plus avantageux. Le service est personnalisé en fonction des besoins de chacun, et cela permet de trouver à chacun l’assurance qu’il lui faut.</t>
  </si>
  <si>
    <t>claire-m-108582</t>
  </si>
  <si>
    <t>Très bien positionné et process rapide
J'ai moins aimé les appels assez insistants du service client afin de me faire conclure le contrat par téléphone</t>
  </si>
  <si>
    <t>audren-98816</t>
  </si>
  <si>
    <t>A fuir, incompétence totale. Ce renvoient la balle entre les différents services sans agir. Jamais le même interlocuteur qui de plus ce contredisent entre eux preuve d'une mauvaise formation des interlocuteurs, mauvaise communication en interne, ne remplissent pas le dossier de suivi. Appel soit disant enregistrer. 
Départ pour moi, j ai été attiré par le prix mais ne vos pas le coup.</t>
  </si>
  <si>
    <t>lafarge-mazari-g-122368</t>
  </si>
  <si>
    <t>Je suis très satisfaite de vos services, Vos prix correspondent à mon budget.merci
Très cordialement mes sincères salutations.
Je suis contente de votre qualité de service et de la prestation de vos téléopérateurs qui informent et renseignent bien.</t>
  </si>
  <si>
    <t>titi67-42301</t>
  </si>
  <si>
    <t xml:space="preserve">Les prix chez directe assurance augmentent fortement la 2 ème année, plus de 30 % malgré plus de bonus, reponse de directe assurance , c'est une offre de bienvenue, alors dans ce cas pourquoi ne le précisent ils pas lors de la souscription ?
et augmentation des taxes régionales , mais oui de 30 %.
a eviter </t>
  </si>
  <si>
    <t>11sept2017-66168</t>
  </si>
  <si>
    <t>Cette assurance ne se fait que par téléphone vous vous retrouvez assurée sur 1 voiture sans même avoir demandé à l'être !! Après plusieurs recommandés aucune issue vous faites appel à pacifica juridique et encore 1fois depuis 10 mois toujours à payer cette assurance auto pour l'auto de votre conjoint déjà assuré ailleurs</t>
  </si>
  <si>
    <t>thib-125690</t>
  </si>
  <si>
    <t>Je suis ravis de faire partie de vos client rapide et simple je n'ai pas de conseiller au téléphone mais vote tarif qualité des garantie + 1 optons que j'ai pris me convienne parfaitement</t>
  </si>
  <si>
    <t>jllb-88304</t>
  </si>
  <si>
    <t>L'agent local qui avait pourtant accès à toutes nos données nous a conseiller de chercher un autre assureur lorsque nous avons voulu mettre en balance le prix de l'assureur actuel et son devis. Il était le meilleur et il n'y avait pas à discuter.
À quoi me servirai un assureur aussi mal embouché.</t>
  </si>
  <si>
    <t>rodrigues-esteves-h-107481</t>
  </si>
  <si>
    <t xml:space="preserve">Três  bien services je Apple services Repondre deuxième voiture nom du mon societe sa ousi ramené avec l'olivier assurance   prochain  je vous merci
 </t>
  </si>
  <si>
    <t>tarteaut-s-111475</t>
  </si>
  <si>
    <t>informations pas claires lors de la poursuite des démarches, e-mails répétitifs du service client sans aucune intention d'expliquer ce qui se passe, aucune explication reçue à part grâce à une dame du service client par téléphone, tarification abusive</t>
  </si>
  <si>
    <t>doca-99884</t>
  </si>
  <si>
    <t>La gestion sinistre habitation est déplorable. Suite à un dégât des eaux dû à un voisin (sinistre de février 2018), le dossier a été mal géré dès le début. A force de réclamations, j'ai changé plusieurs fois de gestionnaire pour, soi disant, que mon dossier soit mieux géré. Finalement, la gestionnaire que j'ai depuis 18 mois, très pertinente au demeurant, n'est jamais là, non joignable et mon dossier est toujours en instance.
Je suis à la MACIF depuis plus de 30 ans, très contente jusqu'à présent. Aujourd'hui, le traitement des dossiers est dramatique. FUIR cet assureur absolument !</t>
  </si>
  <si>
    <t>raslebol-60781</t>
  </si>
  <si>
    <t>Assurance qui vous attire par un prix intéressant au départ, puis ensuite c'est la cata.
- Le tarif demandé suite à l'achat du véhicule est systématiquement supérieur de quelques dizaines d'euros à celui du devis (argumentation fantaisiste),
- tout changement d'information personnelle sur le contrat conduit à un avenant payant,
- augmentation importante du tarif dès la deuxième année, pourtant sans sinistre de ma part ( environ 20 %, et je ne suis pas le seul !) qu'ils justifient par une argumentation bidon (sinistralité dans votre commune..., la situation actuelle de la France (terrorisme)).
Suite à cela j'ai demandé une baisse de ma cotisation et évidemment les nombreux correspondants que j'ai eu ne peuvent rien décider, et personne d'autre à priori.
La deuxième année j'ai malheureusement eu un bris de glace et à l'échéance, mon tarif a explosé (deux cent quarante euros de plus soit plus de quarante cinq pour cent). Qu'est que ça doit être si j'ai un sinistre responsable....
En bref, et au vu des autres témoignages, il faut fuir cet assureur.
Je plains les employés qui répondent au téléphone et qui doivent la plupart du temps en prendre pour leur grade.</t>
  </si>
  <si>
    <t>marine59143-78863</t>
  </si>
  <si>
    <t xml:space="preserve">Cliente depuis seulement 1 mois et demi et il a déjà fallu que je me rende 2 fois en agence crédit agricole et que j'appelle 2 fois Pacifica juste pour des rectifications d'informations sur mon contrat alors que toutes les informations ont été fournies lors de la souscription avec ma conseillère. 
Au final avec les rectifications je finis par payer plus que ce qui était écrit sur le devis. 
Se pose alors la question de la bonne gestion d'un sinistre éventuel et de ses garanties.. Quelle erreur de ma part d'être partie de mon ancienne assurance ! 
 </t>
  </si>
  <si>
    <t>zazou-54460</t>
  </si>
  <si>
    <t xml:space="preserve">Bonjour,
J'essaye d'appeler AMV pour avoir des explications pour une assurance et malheureusement il n'existe pas d'agence pour se renseigner !! Ma première constatations c'est que la ligne est payante et on ne nous donne pas une indication sur le temps d'attente donc à chaque fois la facture s'allonge en plus de la prime d'assurance que l'on devra payer. Prime qui n'est pas vraiment compétitive puisque certaines assurances concurrentes font mieux au niveau tarifs pour les mêmes prestations et couverture. 
Le pire c'est que je n'ai toujours pas eu de conseillers au bout du fil et cela malgré un compteur téléphonique qui tourne. </t>
  </si>
  <si>
    <t>legrand-v-122678</t>
  </si>
  <si>
    <t>Je suis satisfaite de l'offre qui m'a été faite.
Les propositions et les échanges sont de bonne qualité.
La conseillère que j'ai eue au téléphone est à l'écoute des questions que l'on peut se poser et les réponses sont claires.</t>
  </si>
  <si>
    <t>trueme-70361</t>
  </si>
  <si>
    <t>Cela faisait 2 ans que j'avais un contrat d'assurance moto chez eux.
Déjà me faire assurer chez a été un calvaire par parceque je suis un mauvais conducteur. Mais parce qu'ils ne sont pas au fait du permis A2 et des lois l'entourant. Autant dire qu'avec mon CB500F de 34Kw mais en MTT2, une vrai galère.
L'autre point que j'ai à leur reprocher, c'est leur rigueur. Malgré qu'il ait reçu ma carte grise entre les mains, ils n'ont pas su trouver le bon modèle (et il me le reproche après 2 ans).
Et enfin, le prix. Je pensais qu'avec leur affiche lowcost, je trouverai malgré tout dans cette entreprise un Excellent rapport qualité prix. Autant vous dire, que je me suis renseigné auprès des assurances Classique, ils proposent aujourd'hui de meilleurs services pour des prix plus bas</t>
  </si>
  <si>
    <t>fab-106131</t>
  </si>
  <si>
    <t>Surprise en recevant mon nouvel échéancier, augmentation de 6€ par mois pour 50% de bonus aucun sinistre et bien sûr 6 mois en 2020 pendant lesquels la moto n'a pas bougé du garage.
Merci et au-revoir la mutuelle des motards!!!</t>
  </si>
  <si>
    <t>Assurance à fuire, les conseillers clientèle sont désespérants dans ce service, selon le conseiller que vous avez au bout du fil la réponse sera différente d'un conseiller à l'autre et que dire des agences.... L'incompétence doit y être un critère d'embauche. La Macif est beaucoup plus prompte à vous envoyer des mises en demeure qu'à vous rembourser les sommes dues.</t>
  </si>
  <si>
    <t>milo-106314</t>
  </si>
  <si>
    <t>PAR CONTRE LA FILLE IMAN QUI A REPONDU A MON APPEL CE JOUR LE 11/03/2021 ETAIT COMPETENTE,AIMABLE ET COMPREHENSIBLE,PAR CONTRE LES PERSONNES QUI DEVAIT ME REPONDRE Mr JEREMY ET Mr FREDERIC N ONT MEME PAS LEVER LE PETIT DOIT POUR ME REPONDRE.</t>
  </si>
  <si>
    <t>franck-77903</t>
  </si>
  <si>
    <t xml:space="preserve">bonjour a tous je suis comme babet surpris de tous ces commentaires négatif pour ma part  sa fait plusieurs année que je suis a la maaf pour la totalité de mes biens et franchement a se jour très très satisfait j'ai eu sinistre accident etc la qualité du service client est parfait  je n'ai a se jour jamais eu a me plaindre de la MAAF 
mais croyez moi je sais aussi dire quand sa ne va pas et la pour ma part se n'est pas le cas surtout que ma fille va pas tarder a passer son permis et a son tour fera parti de la maaf voila tout est dit </t>
  </si>
  <si>
    <t>bryan83-68635</t>
  </si>
  <si>
    <t>Meilleur rapport garanties/tarif, Meilleur rapport garanties/tarif...</t>
  </si>
  <si>
    <t>lukas-m-123951</t>
  </si>
  <si>
    <t xml:space="preserve">Réactivité parfaite. Tarif un peu élevé pour un 50cc
Première fois avec cette assurance
Affaire à suivre
                                                                            </t>
  </si>
  <si>
    <t>paulo-f-130650</t>
  </si>
  <si>
    <t xml:space="preserve">très rapide pour faire le devis et super simple
au niveau tarifs le client cherche toujours moins chère mais dans l'ensemble ca va
Bonne continuation a l'ensemble de l'équipe
</t>
  </si>
  <si>
    <t>alex6318-108950</t>
  </si>
  <si>
    <t>Je suis satisfaite même si j'ai rencontré quelques problèmes avec la mgp durant c'est 21 ans. 
Bonne écoute en générale
Concernant le tarif un peu élevé mais pas trop le choix avec les directives gouvernementales</t>
  </si>
  <si>
    <t>lois-b-131032</t>
  </si>
  <si>
    <t xml:space="preserve">Mêmes garanties pour  économiser + de 200 euros comparé a mon assurance actuel .
Contrat souscrit  par internet  en 15 min ! 
Rapide et efficace  ..
</t>
  </si>
  <si>
    <t>kacou7777-79518</t>
  </si>
  <si>
    <t>de vrais professionnels . depuis 6 ans je fais mes contrats avec eux chaque année je refais le point avec eux et a chaque fois une assistance complete merci</t>
  </si>
  <si>
    <t>compere-e-107885</t>
  </si>
  <si>
    <t>Pour le moment je suis satisfait. Prix raisonnable, les assureurs sont à l'écoute de nos demandes. J'espère continuer a être surpris positivement par cette assurance!</t>
  </si>
  <si>
    <t>yvondugard-14478</t>
  </si>
  <si>
    <t>SIMPLE D'UTILISATION POUR UN CONFIRME .
PAS DE COMMISSION ;NI DE FRAIS DE DOSSIER:
ASSURANCE HONNÊTE:PRIX DE COUVERTURE ASSURANCE:CORRECTS
JE RECOMMANDE:DIRECT ASSURANCE.</t>
  </si>
  <si>
    <t>pierre2006-122837</t>
  </si>
  <si>
    <t>Une fois le contrat signé inutile de faire valoir vos droits ... voilà 7 mois que j’attends mes chèques cadeaux dans le cadre de leur parrainage. Ils évoquent depuis 7 mois des problèmes internes, bug informatiques, nécessité de reprendre les contrats à la main, embauche d’un ingénieur pour régler le problème technique , bref pour valider votre contrat aucun souci informatique mais quand il s’agit de passer à la caisse il n’y a plus personne ... passez votre chemin</t>
  </si>
  <si>
    <t>andre-r-116637</t>
  </si>
  <si>
    <t>bien au départ et ensuite direct assurance augment ses tarifs
exemple pour mon véhicule : 8 euros / mois
calculee : par 12 mois = 100 euros 
habitation : 2 euros / mois</t>
  </si>
  <si>
    <t>ybbf-68315</t>
  </si>
  <si>
    <t xml:space="preserve">Je viens de recevoir un courrier de la MAIF qui résilie tous mes contrats au motif de "mauvaise relation client" En fait j'ai eu trois sinistres dont deux pour lesquels je n'y étais pour rien.
Je suis en situation dHandicap et je n'aurais jamais cru qu'une assurance "militante"puisse jeté les adhérents au moindre sinistre.
</t>
  </si>
  <si>
    <t>eb-90006</t>
  </si>
  <si>
    <t>Fuyez! CHAQUE question au service client nécessite plusieurs relance et reformulation pour avoir, parfois, une réponse au bout de plusieurs semaines, voire mois! Nombreuses erreurs successives sur mon dossier.</t>
  </si>
  <si>
    <t>mounir-d-107176</t>
  </si>
  <si>
    <t>Je suis satisfait des services et de la réactivité mais je trouve que je paie cher plus les années passent plus j'ai l'impression de payer cher, je vais justement faire des devis ailleurs pour comparer</t>
  </si>
  <si>
    <t>zeus-80098</t>
  </si>
  <si>
    <t>délai attente satisfaisant accueil très agréable Alicia est très gentille très professionnelle très compétente ses réponses sont claires et complètes 10/10 pour Alicia</t>
  </si>
  <si>
    <t>cipion66-72102</t>
  </si>
  <si>
    <t>Expert est venu suite à une surtension edf ça n a servi à rien il ne peut pas chiffrer les dommages c est à moi de me débrouiller pour faire des devis ce n est pas normal</t>
  </si>
  <si>
    <t>natacha-i-125036</t>
  </si>
  <si>
    <t>tres satisfaite , aussi bien sur le prix que sur le relationnel client
j'ai actuellement 3 vehicules assurés chez AMV
Je vous recommanderai avec plaisir</t>
  </si>
  <si>
    <t>sylvia-132902</t>
  </si>
  <si>
    <t>Echange téléphonique avec MARIA très sympathique et efficace, les petites erreur devraient rentrer dans l'ordre. Merci à elle pour son accueil et la prise en charge et les explications par rapport à ma demande.</t>
  </si>
  <si>
    <t>popa-e-116029</t>
  </si>
  <si>
    <t>Promptitude, professionnalisme. J'ai   apprécié le prix, les conditions offertes, j'espère d'avoir une longue et bonne collaboration. Je vais parler à mon antourage.</t>
  </si>
  <si>
    <t>evannn21-59094</t>
  </si>
  <si>
    <t>Je suis déçu de cette assurance, les pris sont chères pour des ganranties moindres par rapport à d' autres assurances. De plus le service client ne répond pas toujours au téléphone.</t>
  </si>
  <si>
    <t>loic-f-132508</t>
  </si>
  <si>
    <t>Site sécurisé bien renseigné et tarif compétitif, je suis ravie d'être assuré chez vous, je recommande vivement cette assurance 2 roue, rejoignez AMV sans hésitez vous ne le regretterez pas ces assuré</t>
  </si>
  <si>
    <t>papotine--97353</t>
  </si>
  <si>
    <t>Assurée proprietaire bailleur et assurée MAIF depuis 20 ans.. je vais quitter cette assurance car refus d'indemniser une détérioration causée par mon locataire .. constat d'huissier à l'appui j'ai dû attendre 2 mois des appels téléphoniques à un personnel incompétent.. la MAIF se réfugie derrière des allégations fausses pour ne pas aider l'assuré.. le dossier n'est pas suivi par un personnel serieux.. c'est purement une honte... la MAIF est une assurance à fuir ou à ne jamais contracter.</t>
  </si>
  <si>
    <t>nabil016-75991</t>
  </si>
  <si>
    <t>Cela lfait 1 mois que je n'arrive pas à me connecter sur mon espace client meme apres avoir changer plusieurs fois le mot de passe toujours en erreur! J'ai bien sur contacter le service client mais 0 réponse étonnant quand j'ai vu la rapidité dont ils faisaient preuve lors de mon unique rejet de prelevement. Du coup je met un petit avis ici car c'est la malheuresement que j'ai le plus de chance d'obtenir une réponse...</t>
  </si>
  <si>
    <t>luc-s-115788</t>
  </si>
  <si>
    <t>Site nullissime, foutez moi à la paix avec vos enquêtes; impossible d'obtenir un pauvre duplicata, on est trimbalé d'une page à l'autre sans logiqaue. NUL</t>
  </si>
  <si>
    <t>assure79-90373</t>
  </si>
  <si>
    <t>Bonjour chers assurés Maif ou futur Maif,
Suite à un vol d'un pot catalytique, l'expert de la Maif a fixé le montant de la pièce à 840 € TTC. Le prix réel constaté chez les fournisseurs est d'environ 150 à 200 €. De plus sur le rapport d'expertise, il me propose de le remplacer par une pièce d'occasion alors qu'il s'agit d'une pièce d'usure. A vous de vous faire votre avis sur le sérieux de cette compagnie :)
Au début on avait 4 véhicules, moto plus maison et appartement assurés chez eux. Maintenant il ne reste que 2 voitures et bientôt plus rien du tout !
Chez les concurrents une tout risque avec plus de garanties est moins élevée qu'une au 1/3 chez eux, chercher l'erreur.</t>
  </si>
  <si>
    <t>mahery-a-134238</t>
  </si>
  <si>
    <t>Les prix sont chères pour une personne ayant 4 ans de permis quand même. A la demande de prix plus abordable. Pour un jeune étudiant c’est tout de même un peu couteux</t>
  </si>
  <si>
    <t>alice1991-77813</t>
  </si>
  <si>
    <t>Voilà presqu'un an après mon sinistre. Refus de la part de l'assurance de me rembourser car "délais trop long et frais de gardiennage trop importants". Délais qui me sont imputés alors que l'assurance a ouvert le sinistre 12 jours après ma déclaration en ligne puis n'a pas envoyé les documents à la bonne adresse.
Catrastrophique, ne recommande pas.</t>
  </si>
  <si>
    <t>mobiche-62342</t>
  </si>
  <si>
    <t>je me suis volé mon véhicule en 2016, inscrit en agence on me donne un numéro puis le cauchemar
la clé de mon véhicule à été derobé dans le garage de mon père de ce fait pour eux c'est un prétexte pour ne pas payer ils m'ont dit que j'ai facilité le vol malgré les déclarations de police .
pendant et après le vol le service ne m'a jamais appelé pour savoir si j'avais besoin d'un véhicule ou que j'étais en difficulté ou autre.
service cata quand je pense que j'ai payé pendant 5 ans  sans aucun sinistre et le jour qui arrive une mésaventure  il n'y a plus personne.
pour eux je suis le coupable.
merci la maaf avec vos pubs.....</t>
  </si>
  <si>
    <t>guy-d-108746</t>
  </si>
  <si>
    <t>Bon rapport qualité prix. Je n'hésiterai pas à conseiller direct assurance à mes proches.
Les échanges avec les conseillers sont de bonne qualité , ce qui rassure</t>
  </si>
  <si>
    <t>emmelbeuin-70441</t>
  </si>
  <si>
    <t>Dégât des eaux en octobre 2018. En janvier 2019 toujours aucune action de la maaf. Ils travaillent avec un expert qui n'est présent que le mercredi! Il ne rappelle jamais suite aux messages laissés. La maaf pense uniquement à encaisser l'argent et se fou royalement de ses clients.</t>
  </si>
  <si>
    <t>marc-78926</t>
  </si>
  <si>
    <t>Dans la jungle du monde de l'assurance automobile, je suis tombé un peu par hasard sur L'olivier Assurances. J'ai été avant tout séduit pour le montant des cotisations souvent bien moins élevées que chez les concurrents. Que ce soit les contacts téléphoniques, la saisie en ligne et la transmission des documents demandés, tout s'est passé de façon très simple, rapide et sympathique. Je recommande donc sans réserve pour l'instant.</t>
  </si>
  <si>
    <t>iggy-90204</t>
  </si>
  <si>
    <t>J'ai souscrit un contrat auto avec prise d'effet au 13 juin. Je vous ai contacté afin de modifier la date de prise d'effet au 10 juin. Votre conseiller m'a annoncé qu'il n'y aurait pas de modification tarifaire. Après cela, je constate que ma cotisation annuelle a été augmenté de 96€ et vous avez de ce fait prélevé sur mon compte 16€ supplémentaire sans me prévenir. Cela fait deux jours que je vous contacte, j'ai eu 4 personnes en ligne qui s'étaient engagé à me recontacter dans la journée. Je n'ai jamais reçu d'appel. Sans nouvelle de votre part, très rapidement, je contacterai la DGCCRF.</t>
  </si>
  <si>
    <t>molinier-t-137996</t>
  </si>
  <si>
    <t>Bonjour,
Je suis satisfait du service proposé et de la gentillesse et du professionnalisme des conseillers que j'ai eu au téléphone.
Continuez ainsi !
Cordialement</t>
  </si>
  <si>
    <t>christrose-74776</t>
  </si>
  <si>
    <t>FUYEZ FUYEZ A GRANDE VITESSE LA MATMUT matmut n assure rien que de la pub victime d un dégat des eaux avec consequence merule cout du traitement 8200 euros rien n est pris en charge un expert incompetent qui ne sait pas faire la difference entre un vulgaire champignon et la merule d ou perte de temps et d argent surtout de plus il connait la maison mieux que moi affirme des choses fausses etant adherente depuis 45 ans et ma fille 13 ans sans gros probleme nous avons demandé un geste commercial et exceptionnel comme d habitude pas de reponse notre fidelite ne paye pas</t>
  </si>
  <si>
    <t>qaisar-s-131432</t>
  </si>
  <si>
    <t>Je suis satisfait du service que propose l’olivine assurance l’es procédure ne sont pas longue et les conseillers sont à l’écoute je recommande vivement</t>
  </si>
  <si>
    <t>doric-c-130598</t>
  </si>
  <si>
    <t>Bien mais je n’ai pas pu beneficier du code promo de mon parrain car je suis passée par un comparateur : dommage. 
Je pourrai donner mon avis quand j’aurais a utiliser l’assurance.</t>
  </si>
  <si>
    <t>ji-58549</t>
  </si>
  <si>
    <t>Une qualité de réponse médiocre : j'ai souscrit au contrat d'assurance pour avoir une attestation spécifique. Avant la souscription on me dit que c'est possible dans les délais que je demande. Après souscription, c'est compliqué pour l'avoir et surtout pas dans les délais</t>
  </si>
  <si>
    <t>fatou-106829</t>
  </si>
  <si>
    <t>Très bonne conseillère à l’écoute et t à me tenir son engagement de m’aider pour résoudre mon problème ! 10 étoiles pour saliha</t>
  </si>
  <si>
    <t>laure95-77507</t>
  </si>
  <si>
    <t>Merci à Erika pour ses réponses claires. Pas beaucoup d'attente avant d'être en communication. Bonne prise en charge. Encore merci.</t>
  </si>
  <si>
    <t>michel-62110</t>
  </si>
  <si>
    <t>lors de la souscription il m a été confirmé que en étant tout risque en cas de sinistre sans responsabilité je n avais aucune avance à faire dans un garage partenaire.J ai eu un sinistre 100%raison(stationnement)et j ai du payé la franchise qui me sera remboursée lorsque l assurance adverse voudra bien la payer a mon assurance.qu en est il de la convention IRSA ?</t>
  </si>
  <si>
    <t>fred-113540</t>
  </si>
  <si>
    <t>honteux en attente de remboursement depuis avril au début elle était bien  maintenant je suis déçu si vous appelez il vous réponde que votre dossier est en cour sauf que cela fait 2 mois si vous pouvez changer de mutuelle faites le nous on ne peux pas mutuelle entreprise donc obliger de rester</t>
  </si>
  <si>
    <t>steph-130299</t>
  </si>
  <si>
    <t>Je déconseille fortement cette mutuelle même en prenant le plus au niveau les remboursements pour des frais dentaires ou oculaires ils vous rembourse même pas le quart de la facture a fuir</t>
  </si>
  <si>
    <t>amelou1694-75790</t>
  </si>
  <si>
    <t xml:space="preserve">J'ai toujours été d'un naturel très méfiant. Santiane es ma première mutuelle apres la CMU-C  il es vrai que au contrats s'ajoute une assurance décès pour moins de 5 euros par mois  côté assurance et garantie je suis satisfaite car la mutuelle rembourse bien  je paye 45 euros par mois pour une couverture honorable avec remboursement de l'ostheophatie certe 1 fois par an mais 40 euros ce n'est pas négligeable.
et je suis vraiment tranquille. de plus leurs site internet es faciles à gérer et vraiment les conseillers et conseillère tel que Erika sont d'un professionnalisme authentique. Il faut savoir que Santiane es courtiers en assurance et vraiment je ne suis pas déçu je reste cependant honnête ont peu rencontrer des problèmes ou désaccords mais jeter la pierre immédiatement pour un ou plusieurs problèmes es pour moi injuste
 Aucune Mutuelle es parfaite la perfection en soit es difficile à atteindre et pour moi elle n'existe pas au jour d'aujourd'hui malheureusement mais c'est en ayant des défauts que ont apprend à devenir meilleur. </t>
  </si>
  <si>
    <t>ruddy-r-113834</t>
  </si>
  <si>
    <t>Ma cotisation a été augmenté lors que j ai eu du bonus. Quelque soit les raisons elles ne sont pas valable car mon assurance moto différente m a baissé le prix de ma cotisation avec mon bonus gagné. Je cherche une autre assurance et des ue j en trouve je résilie mon contrat chez dires assurance</t>
  </si>
  <si>
    <t>vixj-75641</t>
  </si>
  <si>
    <t>Mutuelle vraiment mauvaise dans sa globalité. Attente de 2 à 3 mois pour les remboursements et pas de télétransmission avec ma sécurité sociale.</t>
  </si>
  <si>
    <t>martinelli-j-122731</t>
  </si>
  <si>
    <t>Efficace ! et Pratique
Bon Rapport qualité prix en comparaison avec d'autres assureurs
Bon accueil
Possibilité de moduler ses tarifs et franchise et pack en fonction de son budget</t>
  </si>
  <si>
    <t>assu72-110637</t>
  </si>
  <si>
    <t>Je suis assuré depuis 1978 pour les véhicules  et depuis 1980 pour l'habitation.
Aucun problème à signaler tous mes sinistres ont toujours étés traités sans aucun problème.</t>
  </si>
  <si>
    <t>gh27-97902</t>
  </si>
  <si>
    <t xml:space="preserve">J'ai souscrit à une assurance complémentaire santé chez NEOLIANE auprès du courtier RITTCHAARD SANTE.
N° d'adhérent NEOLIANE : 421691. Date d'effet : 01/07/2019. Depuis le 22 février 2020, j'essaye d'avoir un contact avec cet assureur pour obtenir des remboursements dont j'ai fait la demande.
Depuis cette date, J'ai envoyé des mails à NEOLIANE, laissé une demande sur  mon espace adhérant de MUTUA, appelé au téléphone sans succès, demandé de l'aide au courtier sans effet…
J'ai 3 demandes de remboursement :
1-#45538801 en date du 22/02/2020 pour une consultation de généraliste. Relancée le 26/03/2020, puis le 30/05/2020, puis le 10/06/2020 sur l'espace adhérant MUTUA, le 18/07/2020 sur l'espace Service Client en ligne et aussi les 15/07/2020, 31/08/2020 et 13/09/2020 chez le courtier.
2-#45538805 en date du  22/02/2020 pour une consultation d'ophtalmologiste. Relancée le 26/03/2020, puis le 05/06/2020, puis le 10/06/2020 sur l'espace adhérant de MUTUA, le 18/07/2020 sur l'espace Service Client en ligne et aussi les 15/07/2020, 31/08/2020 et 13/09/2020 chez le courtier.
3-#49148650 en date du 18/07/2020 pour des soins dentaires. Pas de réponse non plus. Signalé au courtier les 31/08/2020 et 13/09/2020.
Je n'ai aucune réponse ni de NEOLIANE ni de RITTCHAARD SANTE.
Devant ce mutisme inexplicable, je ne sais plus à qui m'adresser. C'est une situation que je n'ai jamais connue avec aucun assureur.
</t>
  </si>
  <si>
    <t>miraou--98358</t>
  </si>
  <si>
    <t>Je suis assez satisfait et j’attends mes prochaines échéances pour mes assurances de voitures et habitation pour savoir si je continue ou pas avec Eurofyl.esperant ne pas avoir d’augmentation plutôt une baisse de tarifs.</t>
  </si>
  <si>
    <t>laetitia-d-135113</t>
  </si>
  <si>
    <t>INTERFACE INTERNET TRES INTUITIVE ET RAPIDE. La Tarification est trés attractive pour une meilleure couverture, c'est quand même incroyable
Bravo pour tout</t>
  </si>
  <si>
    <t>gladys-d-107999</t>
  </si>
  <si>
    <t>Je ne suis aucunement satisfaite du service client ! Chaque conseiller donne un avis différent. Il n'y a aucune prise en compte des demandes, informations transmises et particularités des dossiers !</t>
  </si>
  <si>
    <t>7recherche2mutuel-56742</t>
  </si>
  <si>
    <t>Je viens d'être contactée par un conseiller alors que je commençais juste mes recherches comparatives sur le net, en moins de 5mn chrono, j'ai été appelée.
Un homme au débit ultra rapide, qui vous abreuve de questions, alors que vous n'avez rien demandé. Une fois vos critères énoncés, ils ne sont pas pris en compte, il vous envoie (soi-disant) un devis que vous ne recevez jamais, il vous rappelle en vous disant que ce n'est pas normal, vous êtes redirigée vers leur site en direct, il vous communique un mot de passe. Vous accédez enfin au devis (le plus cher bien entendu) et à l'issue il vous glisse un "je vous envoie votre carte de tiers payant par mail"! Sauf que je n'ai jamais demandé à souscrire à quoique ce soit et que j'ai horreur qu'on me force la main, ce que je lui glisse à mon tour et là forcément le ton change, il écourte la conversation en moins de 5 secondes, plus personne! Après avoir passé 29 mn à me parler. Bizarre, non ?! J'espère qu'avec leur histoire de mot de passe à la noix, ils ne m'ont pas fait souscrire à un contrat à mon insu. Pratiques plus que douteuses! Ça sent la malhonnêteté à plein nez! Je ne souhaite aucunement être leur cliente.</t>
  </si>
  <si>
    <t>andrade-m-107381</t>
  </si>
  <si>
    <t xml:space="preserve">Très satisfait 
Personnel agréable et à l'écoute 
A voir par la suite mais pour l'instant rien a redire que du positif 
Je recommande a tout mon entourage </t>
  </si>
  <si>
    <t>sofian-c-115178</t>
  </si>
  <si>
    <t>Cool c’est rapide bonne assurance merci à vous bonne journée ça fais 2 ans je suis assurée chez vous jamais u de sinistre donc peut pas juger le reste</t>
  </si>
  <si>
    <t>valentin-d-132218</t>
  </si>
  <si>
    <t xml:space="preserve">Pratique de tout faire sur internet mais impossible de négocier un prix avec ma femme ...
Les prix sont correctes surtout pour un conducteur débutant,  avec de bonne garanties. </t>
  </si>
  <si>
    <t>esterlin-s-131743</t>
  </si>
  <si>
    <t xml:space="preserve">Simple et pratique 
Rapide et efficace 
C'est mon 3ème véhicule chez vous 
Et sincèrement le service est excellent 
Et niveaux rapport qualité prix... rien à dire une fois de plus </t>
  </si>
  <si>
    <t>marc-b-126065</t>
  </si>
  <si>
    <t>satisfait de la fluidité du site pour souscrire mon assurance voiture.. les tarifs sont compétitifs. 1 ère expérience avec direct assurance. a suivre dans le temps.</t>
  </si>
  <si>
    <t>valentin-r-113908</t>
  </si>
  <si>
    <t>je suis très satisfait par rapport à la qualité des prix ainsi que les offres proposées.
Niveau très accessible pour l'envoi des documents ainsi que sa  signature</t>
  </si>
  <si>
    <t>eleana-97757</t>
  </si>
  <si>
    <t>Très bon service client. Toujours très aimable au téléphone. La rapidité de traitement de dossier et l'efficacité sont de mise. De plus, c'est une assurance auto très intéressante voir attractive au niveau des échéances à régler.</t>
  </si>
  <si>
    <t>riton-98493</t>
  </si>
  <si>
    <t>J'ai été victime d'un vol de ma moto dans mon domicile. Par une interprétation fallacieuse de leur part, je n'ai et n'aurais jamais indemnité de leurs part... À quoi servent-ils ? Assurance où le service client (relationnel) est désastreux , ils ne répondent pas à vos demandes et si vous finissiez par avoir un interlocuteur, ils considèrent que ce n'est pas leurs problèmes ! Ou va t'ont....</t>
  </si>
  <si>
    <t>berthou-e-127361</t>
  </si>
  <si>
    <t>je suis très contente tout à été très claire rapide et pas chère .c est vraiment cool merci . je recommande enfin une assurance qui ne nous vole pas !!!</t>
  </si>
  <si>
    <t>turpin-k-114964</t>
  </si>
  <si>
    <t xml:space="preserve">Jusqu'ici tout va bien...
J'ai juste eu le temps de prendre l'assurance, et de signer le contrat.
Mais malheureusement le véritable rapport qualité prix d'une assurance, c'est en cas de sinistre, et je ne compte pas avoir d'accident. </t>
  </si>
  <si>
    <t>sandrine-b-109046</t>
  </si>
  <si>
    <t xml:space="preserve">demande faite sur site comparatif, choix fait en 2 min, j'ai été dirigée vers le site et contactée dans la minute par April qui m'a dirigé pour la marche à suivre.
Service rapide et efficace
</t>
  </si>
  <si>
    <t>nabil-e-133022</t>
  </si>
  <si>
    <t>Le prix me convient, par contre je ne veux pas d’augmentation alors que j’ai 0 sinistre,  les assureurs on tendance à augmenter les cotisations de 10% chaque année sans raisons valables, j’ai déjà été assuré chez vous ne me le faites pas regretter merci, j’espère qu’on sera fidèles et satisfaits dans les 2 sens.</t>
  </si>
  <si>
    <t>rafiko--106142</t>
  </si>
  <si>
    <t>Très bonne assurance toujours à l'écoute très aimable et professionnelle envers les clients et propose les meilleures tarifs. Réponse très rapide au téléphone</t>
  </si>
  <si>
    <t>non13500-99427</t>
  </si>
  <si>
    <t>Comme pour beaucoups d assurances c est dans le besoin qu on se rend compte de son engagement et sa fiabilité.
Oubliez Direct Assurance ! Les contacts téléphoniques sont très désagréables et impersonnels.</t>
  </si>
  <si>
    <t>vincent29860-67217</t>
  </si>
  <si>
    <t>plutôt bon dans l'ensemble
avec un tarif un peu plus bas ce serais l'assurance parfaite mais sinon je recommande</t>
  </si>
  <si>
    <t>severine-93636</t>
  </si>
  <si>
    <t xml:space="preserve">Je suis satisfaite du prix  et de la simplicité du site afin d’obtenir un devis. 
Les comparatifs des tarifs sont très faciles d’accès  et on peut facilement ajouter des options. </t>
  </si>
  <si>
    <t>emiso-95217</t>
  </si>
  <si>
    <t xml:space="preserve">Très bon conseiller, réactif et disponible. Des produits de qualité en retraite et assurance vie. Des rentabilites de 20%à 40% l an de quoi faire.
</t>
  </si>
  <si>
    <t>adinane--s-132649</t>
  </si>
  <si>
    <t>Vous aurez puis faire mieux en prix et je me suis trompé de bonus je suis à 0,68 aulieu de 0,72 veuillez modifier Le tarif s'il vous plaît merci bien cordialement</t>
  </si>
  <si>
    <t>julien-c-131637</t>
  </si>
  <si>
    <t>Je suis content du prix et de la rapidité pour m'assurer. content de faire parti de la famille direct assurance. j'ai dit deux fois content c'est bon signe.</t>
  </si>
  <si>
    <t>lsimon2-23546</t>
  </si>
  <si>
    <t>Résille le contrat d'assurance même pour sinistre non responsable le moins et de prendre contact avec le client qui lui vous fait confiance et tenter de trouver une solution avoir un accident n'est pas un plaisir</t>
  </si>
  <si>
    <t>dembs-60356</t>
  </si>
  <si>
    <t>j'étais dans situation que je ne pouvais pas payer durant  mois je les apel pour payer par mandat ils ont réfusé et ca me fait de la peinne</t>
  </si>
  <si>
    <t>nan-99071</t>
  </si>
  <si>
    <t xml:space="preserve">Notre véhicule de 2017 a été vandalisé mi mars 2020. notre assurance de niveau 3 est tous risques et comprend le vandalisme. Les dégâts occasionnés sur le circuit électrique ont fait l'objet de plusieurs tentatives de réparation sans aucun succès depuis la fin du déconfinement. Depuis la date de l'accident, c'est à dire plus de 7 mois, nous sommes dans l'attente et l'assurance refuse à ce jour de nous indemniser au motif que cette voiture n'est pas complétement détruite et serait théoriquement techniquement réparable si les pièces nécessaires étaient fournies par le constructeur. Des pièces auraient été en fait fournies mais ne correspondraient pas au moteur malgré les références de série. Notre demande de transfert sur un garage agrée correspondant à la marque du constructeur reste sans suite et la seule voie qui est proposée par Axa est la voie contentieuse vis à vis du constructeur. Nous avons le sentiment d'être ni compris ni entendus.
</t>
  </si>
  <si>
    <t>lulapirs-53904</t>
  </si>
  <si>
    <t>Je déconseille vivement cet assureur. J'ai souscrit chez eux depuis janvier. J'attends toujours ma vignette verte définitive. Ils me l'ont envoyé plusieurs fois mais sa n'arrive jamais à destination. Le service client est 0! Ils font remonter l'information, envoi un mail pour dire qu'ils renvoient de nouveaux la vignette... 3 mois sans papiers d'assurance c'est grave. De plus pour les joindre par téléphone c'est 0,80€ la minute et par mail biensur ils ne prennent pas la peine de répondre. Sa ne rapporte pas de sous. Bref je déconseille vraiment.</t>
  </si>
  <si>
    <t>lolo-108747</t>
  </si>
  <si>
    <t>Contrat mal explicite.tombe en panne sans assistance car le contrat stipulé juste en cas d'accident, résultat 200 euro de dépannage.je ne souscrirai plus chez eux.</t>
  </si>
  <si>
    <t>letexier-j-138000</t>
  </si>
  <si>
    <t>Je suis très satisfait des services. Les tarifs sont corrects. La plateforme téléphonique est très efficace et courtoise, à la disposition des appelants</t>
  </si>
  <si>
    <t>vincent-103218</t>
  </si>
  <si>
    <t>J’importe un véhicule de Belgique car je m’installe en France. Je souscris pour la première fois à direct-assurances. Cette compagnie me jette dehors car après deux mois et n’ayant toujours pas ma plaque (merci l’ants !) mon dossier n’est pas complet. Donc bye-bye direct assurances et je m’en retourne chez mon assureur de référence Groupama. Ceux-ci vont aussi bénéficier encore de trois véhicules supplémentaires.</t>
  </si>
  <si>
    <t>pas-de-pseudo-101996</t>
  </si>
  <si>
    <t xml:space="preserve">Tarif Adhésion Mutuelle un peu plus cher que d autres, les remboursements sont corrects, les conseillers sont disponibles et a l écoute.
Par contre, tarif assurance pret immobilier est très en dessous du tarif assurance pret immobilier proposé par les banques </t>
  </si>
  <si>
    <t>texier-s-126881</t>
  </si>
  <si>
    <t>le service est bon, dommage qu'il y aie des franchises élevées sur le bris de glace,car avec mon ancienne assurance j' avais 0 euros de franchise, et prix relativement correct.</t>
  </si>
  <si>
    <t>titi--92803</t>
  </si>
  <si>
    <t xml:space="preserve">Parfait très bien expliqué j’attend le devis pour assurer la mini s
Au plus vite .
Merci de revenir vers moi, afin de complet mon contrat je reste à votre entière disposition de </t>
  </si>
  <si>
    <t>phievr-110664</t>
  </si>
  <si>
    <t xml:space="preserve"> Retrait partiel impossible sur AFER &amp; moi
Le site Internet AFER &amp; moi est complètement défaillant !!
Cela fait la 3ème fois en un trimestre que j'ai des difficultés pour faire un retrait partiel (prise en compte par le serveur mais virement fait deux semaines plus tard).
Cette fois-ci pour un retrait urgent, impossible de valider l'opération sur le site Internet qui se fige à l'étape Validation après avoir cliqué sur le bouton Valider.
Cela commence à bien faire et pousse effectivement les adhérents à se demander s'il ne vaut pas mieux voir ailleurs.
Un site Internet revu en 2019 qui fonctionne aussi mal, c'est du jamais vu !! </t>
  </si>
  <si>
    <t>pascal-c-106968</t>
  </si>
  <si>
    <t>Une hausse de mon tarif de 6 % alors que la sinistralité générale est en baisse et la mienne nulle .. L'année prochaine je remets Direct Assurance en concurrence</t>
  </si>
  <si>
    <t>nadette-76896</t>
  </si>
  <si>
    <t>scandaleux a déconseiller je reste furieuse après la décision de l'expert pour mon dégat des eaux 2244e accépté par mon constructeur qui a réparé et annulé par l'expert pacifica qui me donne environ 200e je suis d'une tristesse absolue moi qui voulait faire plaisir à ma commerciale du Crédit Agricole qui est super pro et bien merci pacifica</t>
  </si>
  <si>
    <t>tazman44-94551</t>
  </si>
  <si>
    <t>En espérant faire affaire ensemble si les conditions sont bonnes par rapport à la concurrence en attente de comparer les devis avec les prestations de la concurrence</t>
  </si>
  <si>
    <t>schmidt-j-139199</t>
  </si>
  <si>
    <t>Satisfaite de la communication avec le service, un conseiller au top. Les prix sont abordables, surtout pour les services proposés. Merci a vous. ……..</t>
  </si>
  <si>
    <t>priscilla-79272</t>
  </si>
  <si>
    <t>Assurance pourri, INADMISSIBLE victime d'un délit de fuite je leur ai dis qu'il y avait des caméras de surveillance, ils n'ont jamais chercher à avoir les images, du coup ils n'ont que les quelques photos que j'ai pu prendre. Du coup ils ont dit manque de preuves et classer sans suite !!!!!!!!! Et en plus on me demande de regler les frais du greffier !!!!!!!!</t>
  </si>
  <si>
    <t>saga-116437</t>
  </si>
  <si>
    <t>Laborieux, manque de clarté, décevant.
Mon agence du Crédit agricole CA m'a démarchée pour changer d'assurance voiture au moment où je vendais la mienne. Ils m'ont proposé un tarif intéressant chez Pacifica CA vu que j'étais cliente de la banque. J'étais chez AMV auparavant oú l'on pouvait désigner des conducteurs en plus du conducteur principal. J'ai découvert trop tard que ça n'était pas le cas chez Pacifica alors que je l'ai demandé à plusieurs reprises. Pour le reste, le transfert de paperasse, ça a été laborieux. J aussi découvert une franchise de 250 euros appliquée à l'assistance. Très déçue, impression de m'être fait avoir.</t>
  </si>
  <si>
    <t>je-n'ai-pas-de-pseudo-97132</t>
  </si>
  <si>
    <t xml:space="preserve">Je possède plusieurs voitures assurées à la MAIF dont je suis sociétaire depuis fort longtemps.J'assurais également mes motos auprès de cette Mutuelle jusqu"à ce que,lors d'un changement de machine, j'ai trouvé beaucoup trop élevé le devis proposé.C'est la raison pour laquelle je me suis adressé à la Mutuelle des Motards que plusieurs amis m'avaient recommandée.
N'ayant pas eu de sinistres, je ne puis me prononcer sur ce point.
Chaque fois que j'ai pu avoir un interlocuteur, j'ai eu toute satisfaction.Mais, et c'est vraiment là que le bât blesse, il est désormais, et ce depuis bien avant l'épidémie, de joindre qui que ce soit par téléphone à la Mutuelle des Motards.C'est la généralisation des relations virtuelles par internet et cela m'irrite au plus haut point.Je ne dois pas être le seul.A près de 80 ans je sais à peu près utiliser l'informatique mais cette évolution dans les relations m'est insupportable.J'ai conscience d'être " d'un autre âge"...pas pour longtemps, hélas!
Bien à vous.
Stephan Melconian.
</t>
  </si>
  <si>
    <t xml:space="preserve">Nul. Incompétence. Très long... Un dégât des eaux début Mars , et, toujours rien. Mon plafond de séjour c'est effondré. Toujours rien malgré nos demandes. Fuir cette assurance. 
</t>
  </si>
  <si>
    <t>quentin-d-106908</t>
  </si>
  <si>
    <t>Résiliation pour seulement quelques jours de retard pour un relevé d'information qui ne ma toujours pas était fournit par mon ancien assureur , une honte</t>
  </si>
  <si>
    <t>gaston-wamba-48298</t>
  </si>
  <si>
    <t xml:space="preserve">ATTENTION, ATTENTION ALERTE ROUGE ceci est un dernier avertissement pour les messieurs moins cher. Direct assurance est le pire assureur de France. Pas de problème quand il vous prélève des sous sur votre compte bancaire, vous êtes directement résilié sans notification et sans préavis si vous avez le malheur d'avoir un sinistre. Mon véhicule C5 imat DG-653-PW j'ai été résilié sans courrier de notification en été 2014 après un sinistre. Je n'apprend ma résiliation que quand je contacte le service clientèle pour avoir une information
</t>
  </si>
  <si>
    <t>louiza-75207</t>
  </si>
  <si>
    <t xml:space="preserve">JE SUIS TRÈS EN COLÈRE
IMPOSSIBLE D AUGMENTER SA COTISATION CAR DEPUIS 3 MOIS J AI EU PLUS DE 150 EUROS DE MA POCHE DE SURPLUS DE MÉDICAMENTS 
JE LEURS EXPLIQUE ET ILS DISENT QUE C EST COMME CA QUE J AVAIS MIEUX QU A LIRE MON CONTRAT DES LE DÉBUT
IMPOSSIBLE DE SE RETIRER DE CETTE MUTUELLE POUR LE MOMENT ET IMPOSSIBLE DE MONTER MA COTISATION
EN GROS ELLE ME SERT PRESQUE A RIEN   </t>
  </si>
  <si>
    <t>d-98534</t>
  </si>
  <si>
    <t>reçu ma nouvelle cotisation avec une augmentation de 200 euros alors que je n ai déclaré aucun sinistre bonus 50 ++ sur simple justificatif d augmentation générale du coup des réparations et de l augmentation des vols de mon type de véhicule (audi a1 )totalement injustifié,après appel augmentation ramené à seulement 40euros.Merci au conseiller qui à compris ma logique colère .</t>
  </si>
  <si>
    <t>georges49-103205</t>
  </si>
  <si>
    <t>Bonsoir Madame, Monsieur.
Je suis assuré à MGP depuis le 01 Janvier 1973.
Donc je n'ai rien à redire.
Cordialement.
Je suis trés content de la MGP.
Trés bonne soirée.</t>
  </si>
  <si>
    <t>mohamed-kamel-g-134747</t>
  </si>
  <si>
    <t xml:space="preserve">Prix attractifs et accueil téléphonique de qualité et accompagnement proposé pour finaliser l'inscription.  
Direct assurance disponible pour l'inscription. </t>
  </si>
  <si>
    <t>frederic-j-124568</t>
  </si>
  <si>
    <t>Rapide, efficace.
Pratique même le week end
Attestation en temps réel depuis n'importe quel endroit où vous vous trouvez.
Achetez, assurez, roulez.......</t>
  </si>
  <si>
    <t>metgy-s-110793</t>
  </si>
  <si>
    <t xml:space="preserve">Très satisfaite pour l'assurance de ma première voiture, merci beaucoup L'Olivier  assurance .
La meilleur assurance  que j'ai trouvé sur internet  . </t>
  </si>
  <si>
    <t>mimi38-63106</t>
  </si>
  <si>
    <t xml:space="preserve">donner mon avis,!je crois qu'ils sens foute......!un rdv ....ses la crois et la banniers....
</t>
  </si>
  <si>
    <t>guy-87606</t>
  </si>
  <si>
    <t>Aucun échange ni communication entre SOGESSUR et TEXA extertises + Aucun suivi sinistre + perpétuel renvoi des documents + TEXA Expertises et SOGESSUR restent continuellement injoignable par téléphone + Boite mail sans réponse</t>
  </si>
  <si>
    <t>pas-content--128324</t>
  </si>
  <si>
    <t xml:space="preserve">Aucune information sur suivi de dossier. 
Ils nous répondent qu’ils n’ont pas la main sur le service sinistre. 
En gros, on doit se connecter pour savoir où en est le dossier…. Et il est toujours en cours au bout de 2 mois.
Appel à l’instant pour savoir quand on va être remboursé après 15 jours de transmission de facture  à notre agence locale. Réponse du service sinistre : on n’est pas au courant ! Beaucoup d’argent dehors et toujours pas remboursé 
A fuir direct par rapport à leur incompétence </t>
  </si>
  <si>
    <t>badrazamane-m-129047</t>
  </si>
  <si>
    <t xml:space="preserve">Je suis satisfait du service proposé par direct-assurance
Les prix me conviennent et me semblent correct
Satisfait du contrat 
Je recommande cette assurance
</t>
  </si>
  <si>
    <t>armel-92979</t>
  </si>
  <si>
    <t xml:space="preserve">Je suis satisfait du service, le prix me convient, très compétitif.
Le prix est quasiment de moitié par rapport à mon ancienne assurance. 
Devis clair et précis.  </t>
  </si>
  <si>
    <t>kadnad-114430</t>
  </si>
  <si>
    <t>Assureur a fuir!!!
Essaie par tous les moyens de ne pas dédommager!
Assurance inexistante, vous payez pendant des années et puis quand le dégât des eaux arrive vous n’êtes pas dédommagé.
A fuir absolument!
Fuyez!!</t>
  </si>
  <si>
    <t>jpg44-69608</t>
  </si>
  <si>
    <t>Sans doute je n'ai pas tout compris ?
il me semble que les mutuelles se sont engagées avec l état sur des tarifs avec peu de hausse.
Pourtant à réception de mon appel à cotisation je constate que l'augmentation est de 5 points.
J'aimerai avoir un début d'explication
Merci par avance</t>
  </si>
  <si>
    <t>lacalle-104271</t>
  </si>
  <si>
    <t>conseiller très à l'écoute, les renseignements étaient clairs et précis. Je trouve que les montant des cotisations est assez élevé si on veut être bien couverts.</t>
  </si>
  <si>
    <t>duporge-c-108580</t>
  </si>
  <si>
    <t>Les prix sont très attractifs, les informations sont bien décrites et le processus de souscription est simple et clair.
Manque plus qu'à finaliser le contrat :)</t>
  </si>
  <si>
    <t>alexandra--m-122134</t>
  </si>
  <si>
    <t>Satisfaite du service le service téléphonique est super bon je n'est eu aucun problème à les rejoindre très patient , professionnel et bienveillant ...</t>
  </si>
  <si>
    <t>15 août 2018 suite à une expérience en août 2018</t>
  </si>
  <si>
    <t>laetitia-66205</t>
  </si>
  <si>
    <t>Mon seul soucis de santé est d'avoir une très mauvaise vue, malheureusement les garanties sur l'optique ne sont pas terribles du tout (40 euros par verre même pour une forte correction). 
Préférez une autre mutuelle si, comme moi, vous êtes une taupe ! ;-)</t>
  </si>
  <si>
    <t>smez-82182</t>
  </si>
  <si>
    <t>malgré leurs prix soi-disant attractif il ne donne pas satisfaction aux client</t>
  </si>
  <si>
    <t>fet60-61245</t>
  </si>
  <si>
    <t>Mutuelle qui vit sur une réputation et qui n'est plus du tout adapté au monde des enseignants. Mutuelle qui pense que les clients sont la pour les maintenir à flots.</t>
  </si>
  <si>
    <t>jacky-b-108027</t>
  </si>
  <si>
    <t>Je change d'assurance, car je souhaite pouvoir me déplacer et discuter de vive voie avec mon assureur.
J'ai donc choisi une agence  à proximité de chez moi, dans mon village de Pernes les Fontaines</t>
  </si>
  <si>
    <t>benoit-a-108127</t>
  </si>
  <si>
    <t>bonjour
très satisfait du niveau de service
prix très élevé de ma prime d'assurance pour des petits sinistres qui ont peu couté à votre companie, un tarif adapté devrait en tenir compte
merci
bine cordi</t>
  </si>
  <si>
    <t>ingrid-121239</t>
  </si>
  <si>
    <t>Je suis à la Mgp depuis 6 ans pour mon fils et moi je paie 80€/mois (j ai 36 ans mon fils 6 ans). 
Beaucoup de soucis depuis que je suis à mi traitement, leur service perte de salaire est incompetent
J attends toujours de leur part le complément de salaire du mois de mai !
Longs délais pour les remboursements de consultation pédiatre, doc etc</t>
  </si>
  <si>
    <t>taramousse-50260</t>
  </si>
  <si>
    <t xml:space="preserve">A fuir comme la peste !!! 
Tout va bien tant que l'on effectue des versements... 
Dès que l'on souhaite effectuer un rachat... Ça devient le parcours du combattant. En ligne ça ne fonctionne pas... Il faut donc écrire... Bon courage... </t>
  </si>
  <si>
    <t>linda-49501</t>
  </si>
  <si>
    <t>je suis très déçu, étant assuré chez pacifica depuis 06/1998 et n'ayant aucun sinistre jusqu'en juin 2015,mon four  qui à pris la foudre, j'ai vu ma facture augmentée de 11.03% en juin 2016</t>
  </si>
  <si>
    <t>maxime-b-124858</t>
  </si>
  <si>
    <t>Très rapide, je suis satisfait, tout est bien expliqué, les prix sont raisonnable et si besoin je ne doute pas de la qualité du SAV, je recommande sans crainte</t>
  </si>
  <si>
    <t>alice-78435</t>
  </si>
  <si>
    <t>en arret accident de travail du 20 aout 2018 j'ai repris un mi temps therapeutique mi avril 2019 sur decision medicale  j'ai envoye un dossier par rapport a mon pret voiture car mes economies n ont fait que chuter depuis mon arret . la decision de cardiff est pas de prise en charge car la raison de mon arret de travail entre dans une des clauses d exclusion du contrat d assurance MAIS cardif ne précise pas quelle clause elle me dit même de chercher dans la notice d'information ou dans les conditions particulières de mon contrat. la question est avec moins de 700 euros de salaire therapeutique et des indemnites versees au goutte a goutte ayant une famille à nourrir je vais etre obligé de me diriger vers le dossier de surendettement . de plus j'ai été reconnu travailleur handicapé . toujours en mitemps thérapeutique avec des économies qui ont fondues un enfant au lycée  frais a assumer je ne m'en sors plus  en mi temps cardif aurait pu m aider a payer au moins 50 pour centdu credit . j aimerai que cardif me donne la raison noir sur blanc de la non prise en charge car dans mon dossier de surendettement il est important que l'on sache pourquoi cardif refuse de m aider alors que je n'ai pas volontairement voulu cette situation . je suis prêt a contacter les médias pour que celà soit publié . si une personne compétente puisse me conseiller je suis prêt a envoyer tous documents banque credit dossier médical etc pour prouver ma bonne foi</t>
  </si>
  <si>
    <t>lili13450-67852</t>
  </si>
  <si>
    <t>Arrêt du jour au lendemain indemnisation ITT alors que impossible de reprendre le travail après 2 AVC.  Invalidité 2ème categorie. 
Lamentable ! Ne respectent pas le contrat...</t>
  </si>
  <si>
    <t>pamanon-117112</t>
  </si>
  <si>
    <t>Très cher, site nul. On me demande les mêmes documents déjà envoyés plusieurs fois. Manque de coordination entre les différents services. Je pense de les quitter et m'assurer ailleurs.</t>
  </si>
  <si>
    <t>jacques-d-127228</t>
  </si>
  <si>
    <t>compagnie d'assurance fiable, compétitive, réactive, efficiente Client depuis plus de 25 ans, je suis pleinement satisfait de la GMF et je la recommande sans hésitation</t>
  </si>
  <si>
    <t>faragout59-87700</t>
  </si>
  <si>
    <t xml:space="preserve">Aux indépendants qui vont signer un contrat Prévoyance Madelin : ATTENTION. En tant que gérant, nous n'avons droit à... pas grand chose donc assurance privée en cas d'arrêt de travail. en Janvier 2016, accident de travail, et ce pendant 3 ans, tant bien que mal et après expertises médicales du RSI et du GAN, le GAN me pai des indemnités qui compensent ma perte de salaire. Janvier 2019, je passe en invalidité auprès de l'ex RSI, à 50% catégorie 2. donc indemnité mensuelle. Sauf que, après expertise médicale auprès d'un médecin généraliste (Dr B. de Beauvais), imposé par le GAN, me donne après calcul avec le fameux "tableau croisé invalidité" un taux inférieur au mini, soit 40 pour cent, donc plus rien du GAN, plus de versement dès ma mise en invalidité. Et donc depuis, c'est la descente aux enfers, tout reste à payer, impôts sur le revenu de l'année précédente, impôts sur la vente de ma Sté (j'y ai été obligé financièrement). Donc j'ai prix un avocat, et de nouvelles expertises sont en cours. Donc, attention quand tout va bien… lisez bien vos conditions si arrêt de travail et invalidité. Mon courtier lui même ne connaissait pas ce tableau croisé ! pourtant, c'est lui qui m'a vendu celui-ci!  Assuré 25 ans au GAN pour, je pense, une affaire qui va se terminer au tribunal. Je ne vous parle pas bien sur, des douleurs quotidiennes engendrées par cet accident ! Dominique FARAGOUT - 27 Gisors.    </t>
  </si>
  <si>
    <t>jeromen-55051</t>
  </si>
  <si>
    <t>Voiture fracturée, vélo neuf volé à l'intérieur. 
Assuré tous risques voiture et contrat habitation revu à la hausse pour parer à toute éventualité avec le vélo. 
Réponse de la MAIF: "Ah mais monsieur vous n'avez pas l'option objets transportés c'est dommage...vous voulez y souscrire pour la prochaine fois?!" 
Resultat: 300 euros de franchise voiture, 225 euros de franchise habitation, 30% rembourses sur le vélo car volé trop proche (???) de chez moi. 
Perte sèche: 300 + 225 + 1375 + 1900 euros</t>
  </si>
  <si>
    <t>adri225-127800</t>
  </si>
  <si>
    <t>Tout se passe bien jusqu'à ce qu'on ait un problème. Je ne prendrais plus cet assurance et ne la recommande pas. Pas chère mais très dur de joindre quelqu'un lors d'un dépannage.</t>
  </si>
  <si>
    <t>suite a la resiliation de mon contrat assurance auto , apres plus de 10 ans ,la GMF a bien mis fin au contrat auto ,mais ne veux pas resilier l'assurance corporel ,
alors que je suis en EHPAD  depuis le mois de juillet 2020 je ne peus plus conduire vus que
j'ai la maladie d'alzheimer  en GIR 1/2
queje suis en EHPAD je ne risque pas de me faire renverser par une voiture ,je ne peux pas quitté ma chambre
et que la corporel ne couvre (accident auto pietons )
je conseille de bien lire ce qui est ecrit en petite lettre !</t>
  </si>
  <si>
    <t>krikri34130--106300</t>
  </si>
  <si>
    <t>Bonjour, 
comme convenu téléphoniquement, je vous informe que je suis parfaitement satisfait de la manière dont vous avez répondu à mes problèmes concernant mon père .
Explications claires et concises, efficacité, rapidité. 
Félicitations.
Bien cordialement.</t>
  </si>
  <si>
    <t>coclau-98167</t>
  </si>
  <si>
    <t>En tant que particulier je regrette d'avoir souscrit en tant que retraité à cette mutuelle qui était celle  dont je bénéficiais en tant que salarié d'un groupe.
Pour les soins courants pas de problème, consultation médicale, consultation spécialiste, médicaments, analyses ou radios , les remboursements interviennent dans des délais respectables après transmission par Ameli...
Mais quand il s'agit d'opérations chirurgicales prises en charge en totalité par la sécurité sociale, comme la majorité des interventions chirurgicales, et que seuls les dépassements d'honoraires sont à payer, vous pouvez fournir les factures acquittées et établies dans les normes..... alors là ça devient très compliqué . .. et même impossible d'obtenir une réponse nette et précise</t>
  </si>
  <si>
    <t>chaouch-b-114923</t>
  </si>
  <si>
    <t>Très satisfait merci beaucoup je suis tranquille maintenant pour l assurances de ma première voiture très agréable service de confiance merci d avance</t>
  </si>
  <si>
    <t>mndreams1980-49473</t>
  </si>
  <si>
    <t>depuis 4 ans . RAS tous va bien . me conseillé est toujours disponible , remboursement en temps et en heur .en plus de ca mon conseillé étais disponible pour me changer la formule après 2ans . la je suis en niveau 6 tous est parfait</t>
  </si>
  <si>
    <t>eric-139419</t>
  </si>
  <si>
    <t xml:space="preserve">Accident du 29/10/2021 à 20h05 non responsable à 350 km de mon domicile. Choc avant très important. Véhicule récent.  Garantie tous risques classique C3. Client depuis 30 ans (AGF). Déclaration transmise le 30/10/2021 à 9h00. La dépanneuse agréée Allianz intervient dans un délai d'une heure mais elle laisse redescendre brutalement le véhicule du plateau du camion occasionnant un choc arrière avec un poteau en bois.  La dépanneuse recule ensuite dans la voiture du père du jeune homme avec qui j'ai eu accident et à qui il est venu porter assistance.  L'agent général me demande de traiter avec la compagnie qui elle même me demande de m'arranger avec son dépanneur agréé qui serait de fait l'expert des dégâts qu'il a commis et qu'il réparerait. Je refuse cet arrangement inacceptable et je demande l'expertise indépendante et la réparation des dégâts occasionnés à l'avant et à l'arrière. Six heures et demi d'appel en dix jours. Douze jours après l'accident, la compagnie me dit avoir bien entendu mes demandes mais je ne sais pas encore si l'expertise est déjà réalisée où sera réalisée pour les chocs avant et arrière. Par ailleurs, la communication Allianz sur les travaux effectués par leurs "réparateurs agréés" est singulière : ils seraient garantis sans limite dans le temps et partout en France. En revanche, si je fais réparer ce véhicule récent chez un concessionnaire, aucune réponse claire et écrite ne m'est donnée concernant le remboursement des travaux dont je ferais l'avance auprès de Peugeot (Reste à charge, délais ?) Les personnels au 099897000 sont très hésitants et se contredisent.  Les messageries robotisées SIDEXA et CREATIVEXPERTIZ émettent des messages de suivi de dossier qui se contredisent entre eux et qui contredisent les interlocuteurs téléphoniques. L'un d'eux me parle d'une peinture qui peut cloquer mais qui serait garantie. Il semble encore plus improbable sur les réparations qui relèvent de l'électronique s'agissant d'un réparateur agréé Allianz.  Voiture de prêt refusée. Mais surtout, ALLIANZ NE REPOND A AUCUN MAIL. </t>
  </si>
  <si>
    <t>Trop d'exclusions en dégâts des eaux. Reçue par une jeune fille insolente  .En effet mur mouillé et  refus de prise en charge car entrée d'eau  par la fenêtre fermée et un autre  refus pour fuite à vmc qui a endommagé  le plafond . Ces deux sinistres sur murs et plafond neufs.</t>
  </si>
  <si>
    <t>alstom-111522</t>
  </si>
  <si>
    <t>Bonjour à vous tous tomber en panne de voiture après avoir appeller assistance j'étais surpris par cette femme qui était mécontente de mon appelle je lui est demander gentiment de prendre en compte ma détresse elle m'a rebasculer à une autre personne qui m'a confirmer que le Dépanneur était en route ici 30min après 1h d'attente je décide de rappeler je tombe sur un monsieur très aimable qui me confirme que mon dossier n'a pas était créer es aucune dépanneuse n'a étais attribué il a su être compétent et très courtois mon SMS a été envoyé avec référence de dossier chose que les 3 autres femme n'ont pas faite. Heureusement que je suis sur un parking commercial et sans famille  et non pas sur une autoroute avec tout le danger que sa implique aucune réactivité concernant cette urgence une assistante c'est de Urgence et non pas de la charité ou tt autre cinéma voilà 2h30 attente et le Dépanneur et toujours pas la. Merci Matmut pour vos conseils</t>
  </si>
  <si>
    <t>etsy-105688</t>
  </si>
  <si>
    <t>Je ne recommande pas du tout, je me suis laissée avoir par les prix attractifs mais derrière il n'y a plus rien, le service clients ne réponds pas aux mail, j'ai dû envoyer moi même mes devis car ils ne le font plus en automatique depuis 2021, ça fait 2 mois que j'envoie un devis et que je n'ai aucune réponse, franchement je ne donne pas souvent d'avis mais là je voulais prévenir les nouveaux qui pourraient faire la même erreur. Fuyez.</t>
  </si>
  <si>
    <t>atmel-71235</t>
  </si>
  <si>
    <t>Augmentation qui n'a pas été signalée</t>
  </si>
  <si>
    <t>nina-96310</t>
  </si>
  <si>
    <t xml:space="preserve">Au bout de 2 sinistres dont l'un non responsable il m'ont résilié sans préavis sans aucune raison. Le dernier sinistre n'était même traité, car non responsable à été compté en 100% responsable. Ce sinistre n'est toujours pas traité. Le malus appliqué par la nouvelle assurance est erroné. L'olivier à classé dossier sans avoir rempli son contrat. 
De plus le tarif est attrayant au départ, mais beaucoup de variation en hausse en fonction de paramètres de stationnement, trajet travail ect.. Aucun courrier, aucun sérieux, le suivi est aléatoire,  trop de conseiller différent au téléphone   </t>
  </si>
  <si>
    <t>mouna-g-129355</t>
  </si>
  <si>
    <t xml:space="preserve">Simple et rapid, je vous remercie, espérons que le service après vente sera à la hauteur de nos exigences. 
Merci pour votre sérieux, 
Merci à la femme qui nous a reçu au téléphone 
</t>
  </si>
  <si>
    <t>arnaud-105785</t>
  </si>
  <si>
    <t>VICTIME D UN ACCIDENT DE LA ROUTE CAUSE PAR UN ASSURE GMF. J AI SUBI 5 OPERATIONS ET 2 GREFFES . EXPERTISE JUDICIARE ORDONNE PAR UN JUGE ET BIEN EVIDEMMENT EXPERTISE OUVRANT DROIT A DES INDEMNITES CONSEQUENTE. LA GMF TRAINE DES PIEDS ET PREFERE PASSER PAR LA VOIE JUDICIAIRE DANS LE BUT DE GAGNER DU TEMPS ( ENVIRON 2 A 3 ANS °)
HONTEUX ET MINABLE POUR UNE ASSURANCE DONT LE SLOGAN EST ASSUREMENT HUMAIN..</t>
  </si>
  <si>
    <t>thaurine85--93282</t>
  </si>
  <si>
    <t>J’attends de recevoir le devis et voir ce que comprend le devis car pas vu toutes les conditions parce que c’est rapide mais on se ait pas ce que cela comprend comme les franchises</t>
  </si>
  <si>
    <t>raphael-80166</t>
  </si>
  <si>
    <t>Très bonne assurance, aucuns soucis pour joindre un conseillé</t>
  </si>
  <si>
    <t>martinjade-87222</t>
  </si>
  <si>
    <t xml:space="preserve">Je paye 210e par mois pour une assurance voiture tourisque. Je me fais voler mon véhicule et pacifica refuse de m'indemniser car l'argent avec le quel j'ai payer mon véhicule provient du compte bancaire de mon conjoint. 
Un véhicule d'une valeur de 7200e!! Je ne conseil en aucun cas pacifica!!! </t>
  </si>
  <si>
    <t>sab6215-52104</t>
  </si>
  <si>
    <t>Avis aux délinquants de la route! Assurez vous chez Pacifica 
provoquez des accidents vous ne serez pas en tord!  pour eux il est normal qu'une abrutie sur ma gauche me coupe la route dans un rond point pour en sortir et accroche mon véhicule Pacifica me rend responsable à 100 %</t>
  </si>
  <si>
    <t>philippe-68780</t>
  </si>
  <si>
    <t>Completement d'accord avec les autres avis. les conseiller nous prennent pour des idiots et se contredisent sur les raisons de retard de rachat, il y a toujours unb papier qui manque et ils mettent des mois a s'en apercevoir.</t>
  </si>
  <si>
    <t>mapmart38-64896</t>
  </si>
  <si>
    <t>Explications claires</t>
  </si>
  <si>
    <t>simonf-88824</t>
  </si>
  <si>
    <t>J'ai fait un devis sur le site, devis établis à 236e, après appel d'un conseillé pour vérifier, le prix passe à 471e, sans raison. J'ai vite raccrocher, un conseil: ne confiez pas vos vies a ce genres de personnes.</t>
  </si>
  <si>
    <t>glaude-80469</t>
  </si>
  <si>
    <t>Il est impossible d'avoir un interlocuteur sérieux pour avoir la position des comptes. Les informations demandées par internet sont trop compliquées pour des personnes âgées; je déconseille swisslife aux personnes âgées.</t>
  </si>
  <si>
    <t>cpijcke-55022</t>
  </si>
  <si>
    <t>Mon véhicule a été percuté sur une voie rapide.  accident 100% non responsable.  Un expert (Cabinet Isère expertise) a estimé le prix du véhicule.  On s'est rendu compte que le prix du véhicule a été sous-estimé.  Et là, impossible de recontacter l'expert pour lui en faire part.  Soi disant toujours en réunion ou en déplacement.
On va donc se résigner à accepter le montant indemniser, et notre seule option de contestation sera de changer d'assurances.</t>
  </si>
  <si>
    <t>malko-66219</t>
  </si>
  <si>
    <t>suite démarchage tél et après vérification de mes coordonnées par rapport à mon iban je viens de recevoir un certificat d'adhésion. je n'ai jamais reçu de proposition et signé de contrat chez eux.</t>
  </si>
  <si>
    <t>tetard-m-136574</t>
  </si>
  <si>
    <t>Je suis satisfait et les prix sont correcte rien de plus à rajouter merci pour la rapidité et le correct du personnel téléphonique très professionnel dans leur boulot</t>
  </si>
  <si>
    <t>agnesr-49998</t>
  </si>
  <si>
    <t>Je regrette tellement!!!! Demain je résilie tous mes contrats AVEC eux (auto, appart, mutuelle,...) en 2 mois assurance auto PLUS DE 200€ DE prélevé!! Une honte !! ET l'excuse est : oui mais vous ne payerais pas le mois suivant sauf que le mois suivant JE paye toujours un peu! DE PLUS ils endorment bien les gens au téléphone !!!!! Ne surtout pas prendre cette assurance !! D'ailleurs quelqu'un aurait une assurance à me conseiller ??</t>
  </si>
  <si>
    <t>sghaier-t-133408</t>
  </si>
  <si>
    <t>Le Service client est de qualité : les conseillers sont vraiment à votre écoute et vous proposent les meilleurs tarifs (qui sont vraiment attractifs :)</t>
  </si>
  <si>
    <t>amecat-85328</t>
  </si>
  <si>
    <t>Assuance a triplee  en l'espace de deux ans car mon chien  est diabétique de 30euros j'arrive à 110 euros  par mois et je suis pas mieux prise en charge</t>
  </si>
  <si>
    <t>francoise-dutois-52146</t>
  </si>
  <si>
    <t>je suis chez harmonie depuis quelques années ,depuis 5/12 mon conjoint à un employeur dont la mutuelle obligatoire est aussi harmonie,donc à la signature du nouveau contrat j'ai bien précisé que l'on avait déjà un contrat ,malgré cela ils m'ont débité sur mon compte les 3 mois du nouveau contrat plus 2 mois de l'ancien soit un total de 380.95</t>
  </si>
  <si>
    <t>fuduche-j-127583</t>
  </si>
  <si>
    <t>Je suis satisfait du service.
Rapide simple et efficace.
Avec des prix très attractifs par rapport à mon ancienne assurance, ce qui n'est pas negligeable.</t>
  </si>
  <si>
    <t>farid-h-133686</t>
  </si>
  <si>
    <t>Satisfait après l’appel que j’ai eu samedi j’ai eu une personne très compétente fine à dire. Elle  a su m’expliquer et prendre son temp avec moi l’agréé que j’arrivais pas à payer</t>
  </si>
  <si>
    <t>32rja--112632</t>
  </si>
  <si>
    <t>Contrat madelin souscrit par un intermédiaire: 
apres15 ans de cotisations  difficultés majeures pour percevoir la rente qui n'est encore pas versée : l'assurance met toujours en avant différents obstacles à  la Liquidation.impossible d'avoir un interlocuteur au téléphone et aucune réponse aux mails
A ÉVITER</t>
  </si>
  <si>
    <t>sherik-72490</t>
  </si>
  <si>
    <t>Attention! En cas de pépin ils n'assurent pas grand chose.</t>
  </si>
  <si>
    <t>alexia-p-133161</t>
  </si>
  <si>
    <t xml:space="preserve">Je suis satisfaite dû tarifs proposer ainsi que de la réactivité du service client peut importe le degrés d’importance 
Quelque défaillance au niveau paperasserie </t>
  </si>
  <si>
    <t>phil-85891</t>
  </si>
  <si>
    <t>Sinistre degat des eaux en aout 2019 pour un appartement sous compromis de vente. Cinq moi apres le canard est toujours vivant
conseiller à l'étranger, arrogance, pas de réponse à mes demandes, remboursement partiel sur le compte de ma soeur décédée en décembre 2016....
si vous n'avez besoin de rien choisissez AXA
ma vente est compromise et impossible d'avoir des informations sur le traitement de mon dossier</t>
  </si>
  <si>
    <t>claire-f-123748</t>
  </si>
  <si>
    <t xml:space="preserve">merci pour votre rapidité sur le site, 
je suis satisfaite du prix et espère pouvoir vous faire confiance
dans l'attente du contrat pour signé mon bail
</t>
  </si>
  <si>
    <t>maxleb-63654</t>
  </si>
  <si>
    <t xml:space="preserve">Je suis assuré chez le courtier "Assur Bon Plan" et je n'ai eu que des problèmes. 
Il leurs a fallu 2 mois pour envoyer un expert expertiser mon véhicule. 6 mois après l'accident je suis toujours en attente du verdict final. 
Je déconseille fortement, impossible d'obtenir des renseigner ou même un interlocuteur malgré des mails et appels répétitifs. </t>
  </si>
  <si>
    <t>laurent-m-108883</t>
  </si>
  <si>
    <t xml:space="preserve">Je suis satisfait du service...
Le tarif est à la hauteur de mes attentes. 
Maintenant à voir pour les conditions en cas de sinistre même non responsable </t>
  </si>
  <si>
    <t>jcl-55224</t>
  </si>
  <si>
    <t>vous connaissez d'autres mutuelles qui vont jusqu’à décompter  le jour du décès d'un adhérent des prestations journalières ?</t>
  </si>
  <si>
    <t>bea-96452</t>
  </si>
  <si>
    <t xml:space="preserve">si vous n' avez pas besoin d un assureur ,juste payer . MATMUT sait encaisser votre cotisation mais c est tout . Ne leur demandez rien  !
Nous avons eu un sinistre sur notre auto , nous avons rempli nous méme le constat sur le site internet MATMUT . Le lendemain , nous avons voulu apporter une nouvelle piéce sur ce site , ce fut impossible de récrire quoi que ce soit .Nous avons voulu appeler l agence la plus proche (PAU) , ce fut 30 Minutes d attente sans résultat a entendre le téléphone sonner . j ai appelé le siége ,encore 20 MINUTES D ATTENTE pour entendre qu 'on ne pouvait rien pour moi et retransfert téléphonique vers une deuxiéme agence  (Billiére)ou la encore personne n a daigné décrocher le téléphone .La carrosserie n ayant pas reçu toutes les piéces pour réparer notre auto ,la remise en état va demander 5 semaines .Rien dans les formules matmut ne prévoit ce cas spécial . Nous habitons la campagne et nous allons rester sans voiture puisque rien n est prévu à cet effet ; Je n ai méme pas pu le dire ni l écrire .Comme ça , c est mieux pour eux ! ils le savent pas ! ils sont pas tracassés  !
Demerde toi tout seul et paye ... 
Bien sur , je vais changer prochainement d assurance , la MATMUT C EST FINI ! </t>
  </si>
  <si>
    <t>toonbi-63172</t>
  </si>
  <si>
    <t>Après un accident dont je ne suis pas responsable, mon véhicule hors d'usage, valeur de leur expert inadaptée, après une expertise non contradictoire et une incitation à la vente illicite, je suis ce jour à une évaluation de mon préjudice à plus de 6000 € (hors la valeur de mon véhicule) et toujours impossible de joindre les personnes compétentes de ALLIANZ-ALLSECUR CALYPSO, pour autant qu'il y en ait...</t>
  </si>
  <si>
    <t>rayan-c-126245</t>
  </si>
  <si>
    <t>Très satisfait réponse ok devis super 
Très satisfait du service et du résultat
Paiement sécurisé facile 
Réponse rapide et professionnel du service souscription</t>
  </si>
  <si>
    <t>05 novembre 2021 suite à une expérience en décembre 2020</t>
  </si>
  <si>
    <t>arthman--138999</t>
  </si>
  <si>
    <t xml:space="preserve">Attitude déplorable au téléphone , vous renvoie de service au service quant il s agit de vous rembourser !
Si certains sont aigris par leur travail d autres seront sûrement intéressés pour prendre leur place ! 
Je tiens à dire quand même que j ai trouvé durant mon expérience des personnes compétentes pour lesquelles j ai envoyé un mail de satisfaction à leurs responsables ! </t>
  </si>
  <si>
    <t>laetitia-i-131172</t>
  </si>
  <si>
    <t>Je suis satisfaite du service. Les prix sont plutôt attractifs. De plus je n’ai pas de marches à effectuer auprès de mon assurance actuelle, vous vous occupez de tout.</t>
  </si>
  <si>
    <t>meryem-97100</t>
  </si>
  <si>
    <t>Pour un premier appel avec le service client, je suis complètement satisfaite. J'ai eu des explications par rapport à mes différentes demandes.</t>
  </si>
  <si>
    <t>cecile-d-124065</t>
  </si>
  <si>
    <t>Trop cher et mal remboursé suite à un sinistre habitation. Malgré la validation de l'expert. C'est un scandale ! Devis concurrent en cours pour vous quitter malgré 30 ans de fidélité.</t>
  </si>
  <si>
    <t>captur-67070</t>
  </si>
  <si>
    <t>Malheureusement cette assurance en formule tout risque sur un véhicule neuf est réellement à fuire
Je suis malheureusement très déçu de cette assurance en formule tout risque sur un véhicule neuf.
Je détaille mon cas :
Mon véhicule était tranquillement stationné que une voiture dont la conductrice fortement percute véhicule l'arriere de mon véhicule le 11 juillet 2108.
Constat établi par la police et déposition envoyée à direct assurance aussitot. Le premier contact téléphonique s'effectue normalement, la conseillère est très gentille et rassurante, c'est mon 1er sinistre auto ou moto..
Après le RDV avec le garage partenaire pour expertise la semaine suivante, j'attends depuis l'accord pour effectuer les réparations sur ma voiture.  Plusieurs relances par email plus tard car par téléphone c'est clairement mission impossible, la seule réponse que j'ai finalement réussi à avoir est fin aout 2018 soit 1 mois et demi, on m'assure que le 15 septembre au plus tard et la conseillère insiste bien, mon véhicule sera réparé. Nous sommes actuellement le 20 septembre et à ce jour RAS. Nouvel email envoyé, toujours sans réponse, conseiller impossible à joindre dire par téléphone. Un autre conseiller en faisant un autre choix sur le robot téléphonique me fourni un numéro pour avoir un responsable : 01.46.14.46.19, le numéro n'existe pas...
C'est inacceptable !  
Je n'aime pas faire de la médisance même quand c'est justifié, donc je tente un message ici en espérant la manifestation d'une personne de cette assurance pour faire bouger les choses.
Merci</t>
  </si>
  <si>
    <t>xlye-64207</t>
  </si>
  <si>
    <t xml:space="preserve">Je voudrais témoigner la relation toxique que j'ai entretenue avec Génération. En général, tous se passe bien ; pas de nouvelle, bonne nouvelle! Cependant, dès qu'il y a une situation à régler, leurs services n'arrivent pas à résoudre les problèmes!
J’ai appelé au moins une dizaines de fois (PAS DU TOUT facile à joindre) pour demander la raison d'un non-remboursement. Les deux premières fois on m'a bien confirmé qu'effectivement il y a eu un rejet bancaire, mais qu'ils vont m'envoyer un chèque. Un mois plus tard, pas de nouvelle, pas de chèque, ce qui a fait l'objet d'un nouvel appel téléphonique pour recevoir une réponse vague et imprécise. Je patiente encore un peu et un mois plus tard, j'effectue différents appels. C’est à ce moment-là qu’a commencé le festival des réponses toutes les différentes les unes des autres.
Réponse 1: il n'y a pas d'anomalie sur mon compte, normalement j'ai reçu tous les remboursements. 
Réponse 2: Ils m'ont déjà envoyé un chèque et ça a déjà été encaissé! MAIS envoyé à mon ANCIENNE ADRESSE (pourquoi?? et comment c'est possible ??). 
Réponse 3: Ils m'ont envoyé deux chèques, l'un a été encaissé. 	
Réponse n+1: deux chèques envoyés, un encaissé, à demander à ma banque pourquoi je n’ai reçu de crédit !
J'ai abrégé beaucoup de détails par rapport leurs réponses incohérentes, la dernière que j'ai reçu c'est de demander à ma banque si qqn a encaissé ce chèque (mais quand je lui ai demandé le n° du chèque, elle ne l'a pas!) LOL!
Bilan :
Rejet bancaire il y a 6 mois et constaté il y a 4 mois
Réclamation depuis début Mars 2018
Avant la réclamation, aucune information envoyée de leur part
Réclamation pendant 3 mois, aussi par mail (réponse reçu après 44 jours). Maintenant je n’attends plus mon argent, mais je suis complètement déçu. Je vais lasser tomber, j'ai gaspillé tellement de temps (mon mari aussi).
Avec ces gens-là, me répondent qu’ils comprennent mon inquiétude, mais qu’ils ne peuvent rien faire. C’est trop simple comme excuse.
C'est n'est pas la première fois que j'éprouve des difficultés avec les services qu'ils soient publiques ou privés (la poste, les banques, la préfecture), mais celui-là a la particularité de durer plus longtemps et sans résolution finale.
Difficile à joindre, pas d'efficacité d'avancer les choses, pas de compétence de résoudre des problèmes, alors là je ne trouve pas la raison d'aller chez eux une fois mon contrat terminé j'irai à la concurrence.
</t>
  </si>
  <si>
    <t>marine-a-134921</t>
  </si>
  <si>
    <t>Je suis satisfaite du service.... Les prix me conviennent, et l'interface du site est fluide...et rapide! Les prix sont compétitifs..... Super super rien à redire</t>
  </si>
  <si>
    <t>matmat-89161</t>
  </si>
  <si>
    <t>je déconseille axa car les dossier ne sont pas suivis correctement. cela dure des années et il ne rembourse pas  toutes les dégât</t>
  </si>
  <si>
    <t>16 octobre 2017 suite à une expérience en octobre 2017</t>
  </si>
  <si>
    <t>ducatti69-58100</t>
  </si>
  <si>
    <t>5 mails au service clients pour modification du contrat, 5 mails pour dire que c'est ok...mais non rien n'est fait. Du j'enfoutissisme dans toute sa splendeur ! Et ils ne se réveillent juste quand vous résiliez votre contrat...à fuir !</t>
  </si>
  <si>
    <t>jessica-m-109685</t>
  </si>
  <si>
    <t>très réactif au telephone
compte perso fluide et complet pour consultation et envoi de docs
seule remarque augmentation chaque année, ce qui fait un plus gros budget</t>
  </si>
  <si>
    <t>gene-81894</t>
  </si>
  <si>
    <t>Une assurance qui milite avec des experts pour  mépriser les sociétaires !</t>
  </si>
  <si>
    <t>aboubacar-siriki-d-124908</t>
  </si>
  <si>
    <t>Bonjour satisfait du prix et de la qualité du service j aimerais savoir quand est  ce que je vais recevoir l’as vignette de l assurance merci pour le service ??????</t>
  </si>
  <si>
    <t>zapic06-59187</t>
  </si>
  <si>
    <t>En matière d'assurance vie le personnel de SWISS LIFE est incompétent, pas sérieux, menteur.
Suite à la prorogation de mon contrat SWISSLIFE RETRAITE celui-ci est sorti de leur système informatique et depuis SWISSLIFE m'adresse des relevés de situation annuels erronés. Sur ces relevés de situation les valeurs de rachat sont indiquées sans explication ; par contre une nouvelle notion apparaît : la valeur du nouveau compte retraite à la date du relevé de situation qui elle est déterminée à partir de la valeur de l'ancien compte retraite avec des intérêts calculés en fonction du taux de valorisation net de frais de gestion retenu pour les contrats SWISSLIFE RETRAITE pour l'année écoulée, déduction faite des prélèvements sociaux. Après de très nombreuses réclamations le service réclamations vie m'a écrit le 31/07/2017 que la valeur de rachat de mon contrat était exact et que la valeur du compte retraite correspond quant à elle à une projection du capital sur une durée viagère, et non à l'épargne disponible en cas de rachat. Après différentes réclamations le service réclamations vie m'a informé téléphoniquement le 16/11/2017 que SWISS LIFE a fait une erreur et qu'ils essayaient de tout remettre au point. Le 24/11/2017  SWISS LIFE m'a adressé de nouveaux calculs pour la détermination de la valeur de rachat de mon contrat (la notion de valeur du compte retraite n'existant plus). Mais ces calculs sont erronés SWISS LIFE ayant déduit les frais de gestion en début d'année (et non en fin d'année) pour le calcul des intérêts !
Depuis j'ai transmis de très nombreuses réclamations, en leur prouvant leur erreur en particulier en leur fournissant le détail de certains calculs, mais je n'obtiens aucune réponse.
Tout ceci est totalement scandaleux.</t>
  </si>
  <si>
    <t>delphine27-75386</t>
  </si>
  <si>
    <t>je recommande l'olivier, car ils savent satisfaire leurs clients</t>
  </si>
  <si>
    <t>prodnik-j-117589</t>
  </si>
  <si>
    <t>Pas tres confiance de donner mes informations de carte etc par telephone et franchise pare brise bien plus chère que chez les concurrents. Mis à part cela tout me va</t>
  </si>
  <si>
    <t>kantal35-101639</t>
  </si>
  <si>
    <t>J'ai reçu mon avis d'échéance avec + de 10% d'augmentation !!! Je n'ai eu aucun sinistre !!!
Une conseillère m'appelle à ma demande mais n'a aucun argument pour justifier la différence de coùt !!! INADMISSIBLE, d'autant plus qu'avec les confinements il y a eu nettement moins d'accidents !!</t>
  </si>
  <si>
    <t>lolo-62564</t>
  </si>
  <si>
    <t>AXA augmente sa cotisation annuelle d'assurance habitation de 60% et ce, suite à un sinistre indemnisé à hauteur de 1000 €. Compagnie à éviter absolument, ne cherche qu'à conserver  des clients sans sinistre.</t>
  </si>
  <si>
    <t>nina-93992</t>
  </si>
  <si>
    <t>Ayant 2 contrats auto et et 3 contrats habitation chez votre société je souhaiterais savoir si nous pouvions bénéficier d’un geste commercial ? ( frais de dossier offert sur la twingo ?</t>
  </si>
  <si>
    <t>hicham-a-132000</t>
  </si>
  <si>
    <t>Je suis satisfait de services j'ai déjà assuré avec direct assurance numéro de contrat numéro 959509015 il me reste encore deux mois sur l'ancien assurance</t>
  </si>
  <si>
    <t>cracoudu62-59242</t>
  </si>
  <si>
    <t xml:space="preserve">Ayant résilié tous mes contrats chez eux ils continuent de m'envoyer des échéanciers pour 2018, voiture maison défense consommateur.....
Venant de divorcer, je doit aller voir mon avocat, je vais lui demander quoi faire,  je ne sais quel terme employer à la police (plainte pour harcèlement, détournement fonds prélèvement abusif etc..) Car ils font appel sur mon compte, malgré opposition. Ca me fait des frais bancaire </t>
  </si>
  <si>
    <t>aaaaaasaaa-57173</t>
  </si>
  <si>
    <t>Ça était assureur via crédit agricole souvent la banque faisait barrage pour les contacter je préfère avoir l assureur en direct au téléphone</t>
  </si>
  <si>
    <t>dominique-r-123418</t>
  </si>
  <si>
    <t>Souscription par internet facile, pour ce qui est de l'assurance, à voir à l'usage, il est difficile de donner un avis sur une assurance alors que l'on vient tout juste de souscrire.</t>
  </si>
  <si>
    <t>rose-79257</t>
  </si>
  <si>
    <t>Je suis vraiment déçu de cette mutuelle</t>
  </si>
  <si>
    <t>poecillai-105582</t>
  </si>
  <si>
    <t>Assurance correcte niveau prix 
Par contre cette assurance nous a  viré pour 4 sinistres alors qu on est pas en tord 
Quand on c est assuré chez eux , nous avons déclaré 3 sinistres, ou on est pas en tord  et mon conjoint m'a rajouté dessus son assurance pour se protéger et j ai un sinistre également non en tord egalement , le contrat a été effectué en 2018 et à ce jour il décide de nous dégager alors qu il etais au courant des sinistres. 
Cette assurance est incompétentes des qu on a des sinistres non en tord elle nous dégage comme des mal propre et comme si on ne payer pas. 
Je vous déconseille fortement cette assurance  qui n aide pas les clients et qui nous considères comme des clients qui leur coûte trop cher ,il assume en aucun cas leur contrat!!!!!!</t>
  </si>
  <si>
    <t>florian-m-134214</t>
  </si>
  <si>
    <t xml:space="preserve">Très satisfait des services de ZEN'UP !
Les prix sont compétitifs, les conseillers sont clairs. Le site est ergonomique, et l'adhésion se fait rapidement et sans difficultés. </t>
  </si>
  <si>
    <t>09 décembre 2019 suite à une expérience en décembre 2019</t>
  </si>
  <si>
    <t>jnbabos-81732</t>
  </si>
  <si>
    <t>la Macif ne souhaite pas assurer ma moto après 24 ans d'assurance voiture et 8 années d'assurance moto en prétextant que j'ai eu un accrochage (éraflure sur un pare-chocs) cet accrochage est survenu il y a deux ans en décembre 2017. il aurait été de bon ton d'étudier la période complète avant de prononcer une décision m'amenant en retour à retirer tous mes contrats de cette assurance.</t>
  </si>
  <si>
    <t>nathan-r-116781</t>
  </si>
  <si>
    <t xml:space="preserve">Parfait . Rapidité de souscription . Concurrentiel . Facilité d accès au site . 
Moto assuré rapidement . Je suis satisfaite du service appoté. Je recommande </t>
  </si>
  <si>
    <t>lolo15-51177</t>
  </si>
  <si>
    <t>n°client:238139
assureur aux limite de la légalité veulent me faire payer 5 €  
de prime en plus pour une erreur de leur part . veulent me résilie pour mon refus de céder je me réserve le droit de poursuite  a la répression des fraudes .en clair a éviter!</t>
  </si>
  <si>
    <t>khenia-r-132893</t>
  </si>
  <si>
    <t>PARFAIT SUPER
JE SUIS TRES CONTENTE cest pas cher et facile à souscrire, c'est clair et ent super merci beaucoup je suis jeune conductrice et sa va bcp maider</t>
  </si>
  <si>
    <t>martinot-j-123829</t>
  </si>
  <si>
    <t>satisfait du service commercial
prix élevé par rapport aux autres assurances
un peu décu pensais avoir un meilleur prix en assurant une 2e voiture chez vous</t>
  </si>
  <si>
    <t>xavier-d-129814</t>
  </si>
  <si>
    <t xml:space="preserve">
Je n'ai pas la possibilité de choisir la date de début de mon assurance lors de la souscription.
Les tarifs sont bons et très compétitifs sauf les Options qui sont cités chers.</t>
  </si>
  <si>
    <t>splo64-132071</t>
  </si>
  <si>
    <t xml:space="preserve">Bonjour,
Ce courtier propose des prix attractifs, vous réglez et ensuite il met à jour les devis en les augmentant = pratiques commerciales douteuses.
De plus, lors de la souscription, vous avez le choix entre rgélement annuel ou mensuel. En optant pour le mensuel à la souscription on vous renvoie un devis plus élevé... Vous les appelez, il vous expliquent que c'est normal car vous avez choisi le réglement mensuel, donc c'est plus cher... En revanche, je leur ai indiqué qu'à aucun moment rien n'est stiplué, effectivement au tél ils le reconnaissent! Ce sont des pratiques hors cadre législatif, il ont un devoir d'information. De plus, vous leur indiquez que vous souhaitez dans ce cas régler à l'année, ils vous répondent que cela n'est plus possible, que cela sera au prochain anniversaire du contrat...
Dernier point, vous réglez pour 3 mois le 24/08/2021, pour moi cela donc jusqu'au 24/11/2003. Eh bien ils vous indiquent que la prchaine échéance sera le 05/10? Pour moi cela ne fait pas 3 mois mais 1 mois et demi. A cela ils vous répondent que c'est normal que les échéances sont a régler en avance début mois et comme du 01/11 au 24/11 cela ne fait pas 1 mois complet, ils prélèvent le mois d'avant... Nous ne sommes pas les banquier d'Actives assurances!
Compte tenu de tous les éléments idiqués je ne recommande pas ce courtier. </t>
  </si>
  <si>
    <t>laetitia-m-116046</t>
  </si>
  <si>
    <t>je suis satisfait rapport qualité prix . il est dommage qu'il faut envoyer plusieurs fois les documents pour qu'ils correspondent malgré que ce soit les bons documents</t>
  </si>
  <si>
    <t>molimolo-111496</t>
  </si>
  <si>
    <t>L horreur ! Injoignable! J attends des remboursements depuis janvier  4 mois. Je propose à tous les mécontents une action collective contre cette mutuelle elle est à éviter à tous prix.</t>
  </si>
  <si>
    <t>lolo222-117290</t>
  </si>
  <si>
    <t>desole mais c'est la premiere fois que je fais appel a vous assistance juridique il y a un mois on m'a dit qu'on me recontacterait j'attends toujours .  donc sursis pour l'instant</t>
  </si>
  <si>
    <t>orybleu-96654</t>
  </si>
  <si>
    <t>J'ai demandé l'ouverture d'un sinistre en emprunteur depuis mars 2020, j'ai eu une réponse en aout 2020 avec un refus disant que j'avais fait exprès de mal remplir mon dossier d'adhésion (merci pour l'image de mon intégrité). De plus, vu que finalement je "risque" de leur couter cher, ils m'ont envoyé un courrier résiliant mon contrat ! merci la solidarité ! et au final ils continuent de me prélever, j'ai dû faire opposition ! j'en suis à mon 4 ème recommandé, les mails on n'en parle pas et d'ailleurs ni les appels téléphonique... un scandale cet assurance ! minable ! à fuir ! ils sont là pour signer des contrats mais après aucune réponse aux demandes des clients, Générali sur son site se donne de bonne note mais je ne sais pas ou ils ont fait leurs sondage !</t>
  </si>
  <si>
    <t>rosemarie-m-138667</t>
  </si>
  <si>
    <t>Une adhésion simple et pratique. Toutes les informations nécessaires étaient accessibles. C'est sur les conseils de mon époux que j'ai opté pour votre Mutuelle.</t>
  </si>
  <si>
    <t>laurene-102114</t>
  </si>
  <si>
    <t>Je me suis fait emboutir ma voiture garée devant chez moi le 14 décembre 2020 et aujourd'hui le 3 janvier 2021 aucune réparation encore commencée et pas de véhicule de remplacement normalement prévu dans mon contrat.
Le service de dépannage se rend compte au bout d'une semaine que m'a voiture n'a pas été emmenée dans le bon garage et on vient dire que c'est ma faute alors que l'erreur vient d'eux.
On emmène du coup ma voiture dans 1 garage partenaire à 40 minutes de chez moi alors que celui initialement prévu est à 15 minutes de mon domicile.
Le garage qui m'appelle car il ne sait pas pourquoi ma voiture arrive chez lui et du coup aucune réparation encore effectuée car l'expert n'est pas passé. 
On paie cher une assurance et quand on en a besoin, il n'y a plus personne.
Si vous hésitez à vous assurer chez direct assurance, surtout n'hésitez pas , FUYEZ.</t>
  </si>
  <si>
    <t>samir-m-109591</t>
  </si>
  <si>
    <t>POUR L INSTANT RIEN A DIRE A PART LES FRANCHISES QUI RESTE HAUTE , ET LE PRET DE VEHICULE QUI SEMBLE U+COURT EN DELAI MEME AVEC OPTION , PRET DE VEHICULE PENDANT LA DUREE DES TRAVAUX AURAIT ETAIT ADAPTE</t>
  </si>
  <si>
    <t>florence28-64960</t>
  </si>
  <si>
    <t>les garanties et la simplicité de la résiliation</t>
  </si>
  <si>
    <t>bouabdallah-a-137462</t>
  </si>
  <si>
    <t xml:space="preserve">Je suis très satisfait 
Tarif raisonnable 
Très bonne interlocutrice
Bonne continuation Nassima
Je recommanderais très fièrement l'olivier assurance.
</t>
  </si>
  <si>
    <t>marie-101396</t>
  </si>
  <si>
    <t>J'ai déclaré un sinistre le 20/11/20 et j'ai fait venir un artisant pour un devis mais il a été refusé par GMF. depuis impossible de joindre quelqu'un pour avoir la liste des artisants agrées comme ils m'ont dit, les lignes sont TOUJOURS occupées... J'ai du appeler 50 fois depuis 2 semaines`et je perds patience et vais quitter cette assurance des que possible
Ce n'est pas sérieux ce manque de réactivité et le fait que je n'arrive à joindre personne au numéro donné par la plate forme
De plus l'accueil n'est pas très agréable alors que j'ai une vitre cassée depuis près d'un mois et que nous sommes en hiver et tout le monde s'en fout ... Suis très agacée car ce n'est pas professionnel et j'ai autre chose à faire dans ma vie que de contacter GMF</t>
  </si>
  <si>
    <t>laurent-l-115790</t>
  </si>
  <si>
    <t>Les photos ne vont pas au-delà de 3go ce qui est pénalisant pour le reste tout est très bien. L'ensemble des voltes sont clairs. Les indications et le déroulé s enchainent correctement.</t>
  </si>
  <si>
    <t>gen-59006</t>
  </si>
  <si>
    <t>Assurée depuis 1999, j'ai la désagréable surprise de recevoir une cotisation augmentée avec une franchise augmentée aussi à 500 €. Efficace et pas chère mon oeil ! Même les deux yeux. La Maaf attire les nouveaux assurés avec deux mois gratuits et augmente les fidèles clients. Si la Maaf ne se bouge pas je retire TOUT ce que j'ai chez eux.</t>
  </si>
  <si>
    <t>josephine-102723</t>
  </si>
  <si>
    <t>Je suis assurée depuis 36 ans à la MATMUT. Je suis extrêmement satisfaite de la MATMUT en particulier de l'agence de Montélimar et de Tournon. Lorsque j'ai un problème, je les appelle et tout est réglé en moins de temps qu'il ne faut pour le dire !! Par téléphone ou en agence.Je recommande à tous la MATMUT !</t>
  </si>
  <si>
    <t>clanocaemtri5-89635</t>
  </si>
  <si>
    <t>Une ligne probablement saturée, une proposition de rappel acceptée et obtenue dans les 10' qui ont suivie. Exposé clair de mon problème et une réponse toute aussi rapide accompagnée de conseils pour résoudre mon problème. Une correspondante disponible et efficace doublée d'une gentillesse rare dans les contacts administratifs de tout genre. Merci à ma correspondante pour sa réactivité et votre amabilité.</t>
  </si>
  <si>
    <t>julien-v-130926</t>
  </si>
  <si>
    <t>Je suis satisfait du prix et du service je recommande direct assurance autour de moi dans l'attente de mon contrat d'assurance recevez mes salutations distinguées</t>
  </si>
  <si>
    <t>jeannette64-105487</t>
  </si>
  <si>
    <t>Tres grande insatisfaction auprès de la GLF qui n'effectue pas du tout son métier d'assureur. Que dire si ce n'est qu'ils ne devraient pas poursuivre dans ce métier ! Très mécontente !</t>
  </si>
  <si>
    <t>pikonio-52216</t>
  </si>
  <si>
    <t>Il faut se regrouper pour faire face aux agissements de cette société d'assurance fantôme. Service client à 80 centimes la minutes + coût de la communication...J ai l impression de faire appel à un service de téléphone rose ou à de la voyance par téléphone. De plus impossible d avoir ce que vous avez demandé : relève d information, déclaration sinistre etc les Madoff de l assurance dont le centre d appel est perdu je ne sais où. Il comprenne la moitié. Comment Les furets, assurland, le lynx permette à une tel assurance d utiliser leur plateforme...Il faut se plaindre en masse de cette société et avertir les sociétés de consommateurs. Trop c est trop, on est vraiment des pigeons pur et dur pour cette société.</t>
  </si>
  <si>
    <t>zo69-136241</t>
  </si>
  <si>
    <t xml:space="preserve"> Aminata à été très bienveillante envers ma demande et moi même! 
Je l'ai appeler, Aminata à chercher des solutions pour résoudre mon problème. Je l'en remercie 
</t>
  </si>
  <si>
    <t>vainvain-69955</t>
  </si>
  <si>
    <t>Je suis en arrêt depuis septembre 2016 , j'ai reçu 1 complémentaire santé quelques mois, puis on m'a désigné 1 médecin conseil (médecin généraliste) qui à conclue que mon arrêt n'était pas justifié ,( reçu les documents  de  mes médecins, avis  du  medecin conseil cpam et médecin du travail ) en me supprime ma complémentaire le jour même , en avril plus de complément , en décembre 2018 , mon employeur me signale que je dois leur payer 600 euros environ pour règlé mes frais de complémentaire, normal , je n'ai plus de salaire , et au 1ee mars , je passe en invalidité de catégorie 1 , n'étant plus entièrement autonome , je ne comprends toujours pas cette décision , et pourquoi 1 médecin banale donne t'il son avis en 5 mn sans me connaître tout en contredisant tous les médecins professionnel qui me suivent , cette assurance ne fait que du profit, à fuire , elle se fout totalement de votre santé, le médecin ne m'a même pas osculter, mais à lu le rapport a haute voix devant moi , il n'a même pas étudier le dossier , à tourner les phrases en sa faveur , il était juste designer pour me supprimer , même mon médecin qui est très réputé pour son grand professionnalisme à été choquée de l'avis de son collègue , pour 1 contre expertise , nous devons payer les frais , c'est impossible pour moi , je travaillais beaucoup pour avoir 1 salaire honorable , et je me suis retrouvé complémentaire comprise à la moitié de mon salaire , pourquoi paie t'on ces complémentaire si elles ne servent à rien quand vous en avez besoin ??? Très en colère , ils m'ont mis en précarité volontairement sans étudier mon dossier , et de pire , je n'ai pas pu contester, on a pas accès au rapport , juste 1 lettre qui vous notifie que vous êtes radié , sans aucune raison écrite .</t>
  </si>
  <si>
    <t>andy-77961</t>
  </si>
  <si>
    <t>Comparable à beaucoup d'autres compagnies d'assurances, basées exclusivement sur le système mutualiste. On paye pour les mauvais conducteurs.</t>
  </si>
  <si>
    <t>scoodal-78546</t>
  </si>
  <si>
    <t>Devis fait en ligne et souscrit sans problème. Ils m'informent 2 semaines plus tard leur incapacité à m'assurer au tiers élargit car le véhicule est "de collection" (même s'il a 35 ans, le véhicule est en carte grise ordinaire). Je me fais gentiment raccrocher au nez car je leur dis que ça n'est pas un véhicule de collection. Au final ils m'expliquent qu'en vérité le véhicule ayant plus de 30 ans, le tiers élargi est impossible. Pourtant ils savent depuis le tout début l'age du véhicule... Leur formule tiers ne me convient pas donc je me réserve le droit de refuser leur alternative. Et là, cerise sur le gâteau, ces boulets commettent une erreur en me proposant un contrat qu'ils ne peuvent honorer mais les frais de dossier sont à ma charge ! Un comble qui montre l'étendue de leur incompétence.
Conclusion: une belle bande de nuls</t>
  </si>
  <si>
    <t>francis-h-106786</t>
  </si>
  <si>
    <t>Super satisfait et très simple
Les demandes formulées sont bien prises en compte dans des délais rapides
les contacts avec les conseillers sont chaleureux et bienveillants</t>
  </si>
  <si>
    <t>galibot62-61297</t>
  </si>
  <si>
    <t>j'ai pris cette mutuelle santé pour 2018, je suis très déçu, aucune écoute, aucune réaction, &amp; surtout aucun contac, je cherche déjà pour 2019, dommage que je ne peux résilier dès maintenant.</t>
  </si>
  <si>
    <t>remy-53495</t>
  </si>
  <si>
    <t xml:space="preserve">Après avoir contracté un pret en 2015 et choisi l'assurance de la banque, nous avons décidé de profiter de la loi Hamon et de changer d'assurance avant le 1er anniversaire de celui çi.
J'ai contacté magnolia après avoir vu leurs publicités à la tv. Malheureusement, bien que les prix soient très compétitifs, le suivi lors de la création du contrat (choix des formules, envoi des documents,...) laissait déjà a désirer. C’était sans compter sans les garanties du contrat qui m'ont été proposées qui n'etaient pas équivalentes au contrat initialement souscrit auprès de la banque, ce qui m'a valu un refus de leur part. Pas de possibilité donc de changer d'assurance de pret par leur faute. Il m'a ensuite fallu consacrer pas mal de mails et d'appels téléphoniques afin de récupérer les prélèvements qui m'avaient été débités car rien ne se fait en direct avec l'assureur, il faut toujours passer par magnolia. Bien pratique pour réclamer son du! Si c'etait à refaire, jamais je n'aurai contacté ce courtier en ligne. Ne vous fiez pas aux tarifs attrayants, ceci cache un service et des compétences très limitées à mon gout...
</t>
  </si>
  <si>
    <t>razvan-alexandru-t-125646</t>
  </si>
  <si>
    <t>Je n'ai pas pus payer en plusieurs fois pour cela je ne met pas 5 étoile mais sinon le prix est correcte et tout s'est effectue plutôt rapidement pour la souscription.</t>
  </si>
  <si>
    <t>fifou43-56382</t>
  </si>
  <si>
    <t xml:space="preserve">Surtout, EVITEZ! Ce sont des dingues. C'est simple, une fois inscrit,  ils n'existent plus.pendant des mois j'ai tenté de les joindre, quand enfin on tombe sur quelqu'un, ils sont tout de même désolés mais débordés.,, puis un jour on vous appelle pour vous annoncer qu'on daigne enfin vous envoyer votre carte verte, alors qu'ils ont reçu depuis 2 mois 1/2 ma résiliation ! !! Bref au bout du compta ils ont accepté de me rembourser qu'1/4 de ce qu'ils me doivent.
Donc, QUE DU BONHEUR!
Je n'ose pas imaginer ce qui aurait pu se passer en cas d'accident. Ces gens sont dangereux. </t>
  </si>
  <si>
    <t>fs-76056</t>
  </si>
  <si>
    <t>J'ai été victime d'un gros dégâts des eaux l'année dernière dans notre salle de bain. Nous avons fait appel à un artisan qui est venu faire un devis pour réaliser les réparations. Devis accepter par l'expert qui avait été mandaté par la Macif. Lorsque l'artisan a envoyé sa facture définitive (après avoir effectué 1/3 des travaux et encaissé un chèque de 2000), la Macif nous a informés que l'entreprise de l'artisan était fermée depuis 2011 et la facture envoyée était fausse. Elle ne prenait donc plus en charges les travaux. Malgré notre bonne foi, la plainte contre l'artisan et envoyée a la Macif, cette dernière n'a rien voulu savoir. Pire elle a résillié le contrat sans nous tenir au courant. Je vous laisse imaginer la grosse galère que nous avons eue pendant plusieurs mois avec un bébé de deux ans. Je déconseille</t>
  </si>
  <si>
    <t>blanco-m-109461</t>
  </si>
  <si>
    <t>Très satisfait du prix de leur rapidité et leur confiance. Je le recommande à tout prix. Dans la minute qui suit j ai recu tout les documents pour imprimer.</t>
  </si>
  <si>
    <t>carlier-s-107358</t>
  </si>
  <si>
    <t xml:space="preserve">Je suis satisfait pour l'instant pour la souscription de mon contrat et le tarif proposé et les garanties pour un véhicule de 2005
Cordialement merci </t>
  </si>
  <si>
    <t>bertille41-70225</t>
  </si>
  <si>
    <t>Inadmissible</t>
  </si>
  <si>
    <t>07 janvier 2017 suite à une expérience en janvier 2017</t>
  </si>
  <si>
    <t>clairerolll-51040</t>
  </si>
  <si>
    <t>Résiliation faite avec courrier avec AR suite à une reconduction tacite avec une augmentation de +8euros par mois alors que mon salaire est à moins de 900euros.... Je reçois une confirmation de ma résiliation mais.... je continue à être prélever de la nouvelle somme avec augmentation tous les mois ! une horreur ! ils ne répondent rien à mes mails appels.... je vais bloquer les prélèvements avec mon banquier.... on verra</t>
  </si>
  <si>
    <t>dufour-j-107159</t>
  </si>
  <si>
    <t>Je suis satisfait du service proposé j'ai eue un conseiller qui m'a aidé dans le choix et m'a conseillé sur les options a prendre en copte je suis satisfaite</t>
  </si>
  <si>
    <t>odile-50149</t>
  </si>
  <si>
    <t>Suite au décès de nos parents, récupérer les sommes qu'ils avaient investies en assurance-vie chez Cardif a été un parcours du combattant: au total, 17 mois de tracasseries, envois en RAR, jamais d'interlocuteur stable, et à la fin un conseiller qui ne répond même plus car il ne sait pas quoi dire. Mauvaise foi et mépris total du client.  Aucune lettre d'explication, aucune excuse présentée au client. Compagnie à fuir.</t>
  </si>
  <si>
    <t>marie-81424</t>
  </si>
  <si>
    <t>Service client exécrable (la personne qui répond au téléphone est désagréable et prend les clients pour des imbéciles, alors qu'elle ne comprend pas qu'il y a un problème avec leur système informatique)
les délais sont trop longs, les propositions d'assurance ne correspondaient pas à la demande (100% vs 50%), et j'en passe....</t>
  </si>
  <si>
    <t>rayjar-97203</t>
  </si>
  <si>
    <t>A fuir.
En effet, les services Mutavie se permettent de fermer un compte, uniquement sur Nom et Prénom, ce sans en vérifier le numéro.
N'ayant détecté le problème que plus tard, on m'annonce qu'il est impossible de le rouvrir afin de profiter de l'antériorité, ce sans aucun dédommagement.
Je vais donc dès à présent prendre mes disposition en clôturant mes autres comptes.</t>
  </si>
  <si>
    <t>frederic-i-126158</t>
  </si>
  <si>
    <t>Je suis satisfait du tarif. Inscription rapide et pratique on Vera pas la suite des services mais pour le moment très satisfait.
Assurance sérieuse. Parfait</t>
  </si>
  <si>
    <t>pipo-137377</t>
  </si>
  <si>
    <t>Je déconseille Neoliane santé et prévoyance, je ferrai une vidéo bientôt sur les réseaux sociaux et YouTube avec toutes les preuves, car il faut que que les choses soient claires, puisque vous vendez du vent au gens, j’en ai eu ma dose Adieux et encore je vous redemande une dernière fois de résilier mon contrat chez vous s’il vous plaît ? j’en ai mare mare que vous me prélever alors que vous avez reçu plusieurs couriez de ma part pour la résiliation, j’espère que vous allez me rembourser ?  Neoliane santé et prévoyance =……. À vous de compléter la suite</t>
  </si>
  <si>
    <t>percevault-r-123877</t>
  </si>
  <si>
    <t>Bien niveau rapport qualité prix peut être recommandée. A voir par la suite pour un tout risque cela reste raisonnable pour une assurance voiture . Merci</t>
  </si>
  <si>
    <t>viviane-r-126947</t>
  </si>
  <si>
    <t>Satisfait, je reviens après une période chez un assureur national, mais qui fait parti de votre groupe. Mais vos prix sont meilleurs. Alors me revoila</t>
  </si>
  <si>
    <t>liliane-k-130386</t>
  </si>
  <si>
    <t>je suis très satisfaite
très bon rapport qualité prix.
je donnes la note de 5 étoiles
on peux tous faire par le biais du site je recommande.
meme le dimanche</t>
  </si>
  <si>
    <t>conrad-97589</t>
  </si>
  <si>
    <t xml:space="preserve">Service client exécrable. 
Prix faussement interessant; gare aux franchises élevées 
Nouvelle politique tarifaire moins intéressante que la concurrence. IL est possible de mieux trouver ailleurs moins cher et meilleur service </t>
  </si>
  <si>
    <t>chevalier-s-139227</t>
  </si>
  <si>
    <t>Je trouve les frais d'inscription beaucoup trop élevés sachant que c'est automatiquement à part ça c'est correcte les prix sont correctes espérons qu'en cas de problème mon assurance me suis et trouve pas tout prétexte pour refuser un sinistre comme la plupart.</t>
  </si>
  <si>
    <t>coralie-h-132492</t>
  </si>
  <si>
    <t>Parfait, service simple et rapide,
Les offres sont vraiment cohérentes avec mes besoins, les devis sont simples et rapides, pas de frais cachés
Merci à tous
Bonne journée</t>
  </si>
  <si>
    <t>mourad-70495</t>
  </si>
  <si>
    <t>A fuir et courir très vite. Radié pour un sinistre non responsable puisque l'infiltration d'eau venait de deux étages au dessus de mon appartement. Si vous n'avez pas besoin d'être couvert allez chez eux. Quelle idée de rembourser les sinistrés , l'assurance c'est bien ramasser le maximum et donner le moins possible donc radier les sinistrés</t>
  </si>
  <si>
    <t>philippe-f-124701</t>
  </si>
  <si>
    <t>Très pratique et arrangeant. J’aurais aimer payer mensuellement mais je n’ai pas trouver la formule pour. Un peut chère mais un ami ma recommander cette assurance et je lui ai fait confiance en espérant ne pas être déçu.</t>
  </si>
  <si>
    <t>dorian-p-122153</t>
  </si>
  <si>
    <t>trop bien j’aime trop l’assurance c’est un plaisir de faire affaire avec vous je souhaite être un client fidèle de votre assurance et pouvoir assurer même mes prochains véhicules</t>
  </si>
  <si>
    <t>bea-p-56978</t>
  </si>
  <si>
    <t>Bonjour, Je suis jeune conducteur même si j'ai 51 ans
 Le 20 Août 2017,J'ai demandé un devis à Active assurance, a priori ils ont l'offre la plus intéressante du marché. Je réponds au devis en ligne, en précisant bien la date d'obtention de mon permis ;  j'insiste sur ce fait, car c'est là que le bât va blesser : date d'obtention de mon permis : 19 juin 2017.  Le devis est d'un montant de 634,80 EUR par an. Une conseillère me contacte, me demande de vérifier avec elle les infos par téléphone . J'insiste sur le fait que j'ai eu mon permis le 19 juin 2017. Elle m'annonce que je vais devoir payer 2 mois de cotisation par carte bancaire + 60 euros de frais de dossier ; soit au total 172.70 euros ; ce que je fais en toute confiance... 
             Le lendemain, le 21 août, je renvoie tous les documents demandés : copie de mon permis de conduire, attestations... Bref,  des tas de documents à signer... 
             Je signe la proposition de contrat que je renvoie en version numérique....  Durant la période du 21 au 29 août, Active assurances  n'arrêtera pas de me demander d'autres documents et attestations, que j'enverrai à chaque fois. Bref, il faut que je sois assurée rapidement. 
             7 jours après que j'aie envoyé mon permis de conduire, Active Assurance se rend compte (une semaine après ) qu'il y a une erreur entre la date d'obtention de mon permis et celle à laquelle je l'ai déclarée sur le devis: soit-disant j'ai déclaré que j'avais eu mon permis  le 1er juin 2007.  (je n'ai pas relu et pas revérifié, mea culpa) . On m'explique alors que je dois signer un nouveau contrat  et payer à nouveau plus de 75 euros. Mon assurance proposée au départ 634,80 euros par an passe à plus de 1000 euros. Proposition que je refuse bien entendu...Le plus cocasse, c'est qu'ils m'ont assurée ; j'ai reçu l'attestation d'assurance provisoire. Mais si je me fais voler ma voiture ou si j'ai un accident, je n'aurai aucune indemnisation, aucun recours . J'espère que ça n'arrivera pas mais voilà, je suis assurée sans être assurée en somme...
             Je me suis rétractée  puisque j'étais encore dans la période des 14 jours où j'avais la possibilité le faire...  Cependant j'ai perdu 172.70 euros  et je ne suis pas sûre de revoir mon argent. Pourtant Dieu sait que je ne suis pas riche et que je ne peux pas me  permettre de perdre cette somme... D'autant plus que je vais devoir payer une nouvelle assurance.
            Bref, je vais tenter de mettre en place une pétition. Je suis prête à remuer ciel                      et terre pour qu'Active Assurance cesse de nuire et d'extorquer de l'argent aux consommateurs.  J'ai déjà envoyé un courrier à la DGCCRF et publié sur le site a …....s.com.
Je suis toujours à la recherche de mon assurance... 
Si vous avez eu une expérience similaire avec cette assurance et si vous voulez monter un collectif de consommateurs afin que ces pratiques ne restent pas impunies ; merci de me laisser vos témoignages... Merci de m'avoir lue... 
A l'attention d'Active Assurances: je demande le remboursement intégral de mes frais de dossier + ma cotisation: 172,70 euros</t>
  </si>
  <si>
    <t>kellytl-54271</t>
  </si>
  <si>
    <t>Je me sens complétement démunis. SERVICE CLIENT NUL ! Cet assureur baisse de plus en plus dans mon estime...Pour la souscription du contrat juste top ! j'ai jamais eu de souci pour les contacter, des gens très sympathiques. Il manquait 1 document, la CG, pour finaliser le dossier et enfin recevoir ma carte verte définitive. Cela a pris du temps certes mais j'ai fini par la faire et leur envoyer une copie. Et voilà qu'il me demande encore des relevés d'informations alors qu'à l'époque de la souscription ils dataient de moins d'1 mois. On me demande également de justifier des antécédents d'assurance déclaré pour une période donnée. Bref, je voudrais savoir clairement ce qu'ils veulent. Service client impossible à joindre à ce jour. je reste 20min a chaque fois en attente mais en vain ! J'envoie un mail mais un message automatique me répond qu'il y a un délai de réponse de 30 jours !!!! Ma carte verte provisoire a expiré, je ne peux circuler avec le véhicule ! mais en revanche, les prélèvements sont toujours effectués !</t>
  </si>
  <si>
    <t>citroen-c3-101923</t>
  </si>
  <si>
    <t>vol de voiture 4/10 retrouvée  le 22/10. Depuis plus de 2mois inertie des plateformes. Voiture tjs bloquée en Belgique avec frais de gardiennage+++++</t>
  </si>
  <si>
    <t>rajith-t-134011</t>
  </si>
  <si>
    <t>Merci C’était très rapide et efficace et le prix est convenable par rapport au autres assurances. Je suis vraiment satisfaite du service et je le recommande</t>
  </si>
  <si>
    <t>figaro-104071</t>
  </si>
  <si>
    <t>Je suis très satisfait de l'ensemble des prestations. Les interlocuteurs sont competents et très aimables. Le seul point noir c'est le temps d'attente.
Merci pour votre gentillesse.</t>
  </si>
  <si>
    <t>valer-106007</t>
  </si>
  <si>
    <t>Remboursement après devis ne correspond pas au montant,retard de 6 mois pour l orthodontie,mal remboursé malgres l option plus ,j ai payé 4 années de cotisation en plus pour mon fils qui est radiée et toujours pas de remboursement,très mauvaise mutuelle d entreprise,partager par des collègues avoir si l établissement peut en changer.et vite.</t>
  </si>
  <si>
    <t>lol-68723</t>
  </si>
  <si>
    <t>Null pour les ruptures suite à sortie de logement faite dans les règles. font trainer des procédures pour continuer à prélever leurs client. Je déconseille de travailler avec cette entreprise qui est rattaché au crédit agricole. Attention Square habitat vous pousse à souscrire chez eux (même maison mère).</t>
  </si>
  <si>
    <t>philou15000-78454</t>
  </si>
  <si>
    <t>Si j'ai mis une étoile aux évaluations, c'est que je n'ai pas le choix de ne pas en mettre. Intériale c'est une équipe dont la seule compétence sont les prélèvements bancaires sur le compte des adhérents.
En arrêt maladie depuis le 19 juillet 2018, j'ai dû faire à ce jour 2 emprunts pour pallier aux irrégularités récurrentes et visiblement volontaires du service prévoyance.
Sur 5 mois de demi-traitement, retard: plus d'un mois de salaire alors qu'il m'affirmait ne plus rien me devoir. J'ai fini par avoir gain de cause, être payé et recevoir les excuses d'une dame visiblement dépassée par l'ampleur de ce phénomène chez intériale. 
Depuis, rebelotte. Je vous passe les retards de versement, les dizaines d'appels mensuels qui n'aboutissent à rien, les dialogues de sourds avec des interlocuteurs qui n'ont visiblement aucun pouvoir. A l'heure d'aujourd'hui, je suis à nouveau en attente de 41 jours de demi-traitement.  Après appel sans réponse, promesses d'appels du service prévoyance non tenues, pas d'interlocuteur, je suis juste bon à leur payer ma cotisation en début de mois et emprunter à ma banque pour pallier à leur incompétence. 
Ceci dit, j'espère reprendre mon travail le 9 septembre, après je vais attendre qu'ils régularisent ma situation. 
Mon amie et moi-même quitteront au plus vite cette mutuelle qui n'en est pas une. Bien entendu, par solidarité avec nos collègues, nous nous chargeons de les tenir informés des difficultés rencontrées.</t>
  </si>
  <si>
    <t>trichon-c-127433</t>
  </si>
  <si>
    <t>Tip top ! Le conseiller a su être patient et m'expliquer tous les tenants et aboutissants qu'impliquait le contrat. De plus, les prix sont très attractifs.</t>
  </si>
  <si>
    <t>arz35-102440</t>
  </si>
  <si>
    <t xml:space="preserve">Depuis avril 2020 (date de la demande de mon employeur) et juin 2020 (date de ma demande perso) je n'ai toujours pas obtenu de réponse à mon dossier de rente invalidité (prévoyance). On me demande sans cesse des documents (parfois plusieurs fois les memes). A chaque demande de leur part un n° ID est attribué sous la forme JM288xxxxx.
Là aujourd'hui on m'annonce qu'il n'y a pas de dossier en cours !!!
J'en ai plus qu'assez, je ne comprend pas leur suivi et pourquoi ce dossier, qui date d'avril/juin 2020, n'est toujours pas finalisé.
Je veux bien comprendre que la pandémie n'a pas arrangé les choses mais tout de même …
</t>
  </si>
  <si>
    <t>debavelaere-b-107497</t>
  </si>
  <si>
    <t>Je suis pour l'instant satisfait du service . Le systéme de souscription en ligne est simple, rapide et efficace .
Les prix sont cohérents et attrayant .</t>
  </si>
  <si>
    <t>thierry-l-107655</t>
  </si>
  <si>
    <t>je suis satisfait du prix, des conditions et de la simplicité de souscription de même que j'ai un bon retour des conditions de la part de proche qui sont déjà assurer chez direct</t>
  </si>
  <si>
    <t>jey001-89806</t>
  </si>
  <si>
    <t>J'ai toujours été satisfait des services d'Axa. Cependant, étant dans le var, ces deux dernières années, j'ai subi deux inondations liées aux évènements climatiques. J'ai payé mes franchises, et j'ai reçu une augmentation de ma prime de presque 50% sans que l'on me prévienne ! De plus suite au Coronavirus, nos revenus ont baissé drastiquement. Vive la Solidarité ! Je suis en train d'hésiter de partir, car à la concurrence, même en déclarant ces deux sinistres, nous sommes à quasiment la moitié du prix de ce que Axa nous réclame. Pourtant je n'ai pas envie de partir !</t>
  </si>
  <si>
    <t>frederic-c-115394</t>
  </si>
  <si>
    <t>Pour les prix, il y a mieux ailleurs avec de meilleures garanties.
Pour le service, obliger d'appeler pour un devis d'une voiture de 11cv avec 0,50 de bonus depuis plus de 13 ans, 2 véhicules déjà assurés chez vous ainsi qu'une assurance habitation. Inadmissible !
Aucun autre assureur ne m'a demandé un appel pour me justifier lors d'un devis ! D'autant que je n’apprécie pas plus de m'être fait raccroché au nez après avoir patienté plusieurs minutes...</t>
  </si>
  <si>
    <t>k-nard-78817</t>
  </si>
  <si>
    <t xml:space="preserve">Titulaire d'une assurance auto et "tombé" une nouvelle fois en panne en juin avec un véhicule de 22 000 kms, je suis très satisfait de la prise en charge par l'assistance GMF. accompagnement par taxi à la ville la plus proche, prêt d'un véhicule à l'aller et au retour pour la poursuite de mon voyage, le tout très simplement. Bref trés satisfait ! </t>
  </si>
  <si>
    <t>phil31-71938</t>
  </si>
  <si>
    <t>Détenteur depuis plusieurs années de contrats odyssiel avec clause Forgous je suis déçu depuis très longtemps d un service client (plateforme tel située dans un pays non européen... au soleil) vraiment non professionnel 
Je suis encore plus déçu cette année au vue des résultats: je retrouve au 31.12.18 mon épargne au 31.12.16, bref j ai perdu en 2018 ce que j avais gagné en 2017 !!!!! Et ça grâce à une gestion pilotée d un capital d environ 700 k euros et sans aucun contact de quiconque pour éventuellement réorienter mon épargne!!!! .... et perdre plusieurs milliers d euros sans être averti autrement qu en recevant la situation annuelle c'est minable !!!!!
J ai d autres produits chez d autres assureurs ou banquiers (agpm, fortuneo, crédit agricole) les résultats sont faibles (autour de 2.30%) mais ils sont positifs et suivies et expliquées!!!
Je ne recommande pas les assurances vie AXA</t>
  </si>
  <si>
    <t>butte75-49814</t>
  </si>
  <si>
    <t xml:space="preserve">Obligation de dénoncer le contrat pour se réassurer selon devis DA. Sinon, les primes augmentent de 20 à 35% chaque année. Pénible. Service client absolument nul ; plus de 1h d'attente pour finir avec un opérateur inefficace qui ne comprend rien. A fuir à toutes jambes. </t>
  </si>
  <si>
    <t>pascale-r-106651</t>
  </si>
  <si>
    <t xml:space="preserve">tout est ok dossier finalisé rapidement
je suis contente de direct assurance
personne gentille et à l ecoute
temps d attente un peu trop long !!!!!!!
</t>
  </si>
  <si>
    <t>marcus-933-95762</t>
  </si>
  <si>
    <t xml:space="preserve">rapidité   intervention , sinistre réglé sous 15 jours pour congélateur ; autre sinistre de grèle  abri extérieur piscine, en sortant du confinement reception du chèque environ 5 semaines après , pas de retard de temps causé par le passage de l'expert </t>
  </si>
  <si>
    <t>lowicki-a-110429</t>
  </si>
  <si>
    <t>je suis satisfaite du contact téléphonique personne très sympathique et explication claire  du prix et des garantie proposée je vais vous recommandée a mes proches</t>
  </si>
  <si>
    <t>teliama-52969</t>
  </si>
  <si>
    <t>On a pas la main sur son compte client donc obligé de passer par un service client basé à l'étranger qui répond à côté.</t>
  </si>
  <si>
    <t>veronique-c-108929</t>
  </si>
  <si>
    <t>Nous ne sommes pas content, tout avait pourtant bien commencé; nous nous étions engagés sur un prix mais nous ne connaissions pas encore la date de la prise en charge du véhicule. Cela ne devait pas être un problème. Au final  nous modifions la date d'échéance de la prise en charge du véhicule de 15 jours et la le tarif augmente de 100€. Aucun  contrat n'a été signé par nos soins et on nous débite montant. ( 480.82 au lieu de  386.22 ) C'est inadmissible. Et la vos services nous disent que c'est normal.... Nous allons faire appel au service "que choisir" Association de consommateurs pour avoir de l'aide sur ce dossier.</t>
  </si>
  <si>
    <t>steflo-130124</t>
  </si>
  <si>
    <t>Je suis satisfaite du service; 
J'aurai aimé réduire un peu les frais d'assurance en vue de notre fidélité. 
Comme je suis sourde, j'aimerai savoir si vous avez mis en place une accessibilité en LSF ? 
Vous remerciant par avance de votre réponse. 
Cordialement Mme Rabuel Plantin Florence</t>
  </si>
  <si>
    <t>ben-61924</t>
  </si>
  <si>
    <t xml:space="preserve">Mon épouse est unique bénéficiaire d'un contrat d'assurance vie AXA avec comme unique assurée sa mère. Sa mère étant décédée depuis 2013, mon épouse a été appelée par une société qui doit retrouvée les bénéficiaires des contrats d'assurances-vie en octobre 2017 car elle ne connaissait pas l'existence de cette assurance-vie. Puis elle a été mise en relation avec AXA assurance-vie et là les ennuis ont commencé... Elle a du fournir des pièces justificatives (jusqu'à là  rien d'anormal) et donc le dossier est complet depuis décembre 2017 mais depuis AXA refuse de faire le virement toujours pour des motifs nouveaux, ils doivent toujours faire des vérifications nouvelles et ne tiennent jamais la même discours. Puis au mois de février, on lui dit que finalement c'est pas elle la bénéficiaire mais son ex- beau père... alors qu'il n'est ni assuré , ni bénéficiaire. Pour savoir ce qu'il en est, nous avons demandé une copie du contrat qui nous a toujours été refusée. Nous allons donc devoir saisir la justice pour faire bouger les choses, ce qui est vraiment malheureux.
 </t>
  </si>
  <si>
    <t>fabrice76-76162</t>
  </si>
  <si>
    <t>Je suis passé chez l Olivier en passant par internet et j ai tous fait rapidement par le site rapide et très bon prix</t>
  </si>
  <si>
    <t>mike-71999</t>
  </si>
  <si>
    <t>Relation client très désagréable qui se permettent de me juger car je souhaite changer d assureur car jai trouver moins chère et madame l opératrice n avais pas l air d apprecier se qui m a convaincu de partir au plus vite</t>
  </si>
  <si>
    <t>cocotte--122589</t>
  </si>
  <si>
    <t>Très en colère des bons à rien . Et quand on appel on tombe sur des plate forme au Maghreb et les personnes ne comprennent rien et déforme tout , soit c’est fait exprès pour retourner leur tort ou j’en sais rien mais vraiment un service médiocre et inacceptable. Et de plus  aucune réactivité et de foutent royalement des clients sont pour prélever et gagner de l’argent facile vu qu’ils servent à rien en cas de problème au contraire</t>
  </si>
  <si>
    <t>nanou74-104689</t>
  </si>
  <si>
    <t>Ils sont assez réactifs et disponibles. C'est bien de proposer la prise en charge séparée de la partie mutuelle pour le maintien de l'indemnitaire et de l'indiciaire en cas de longue maladie.</t>
  </si>
  <si>
    <t>dierckens-m-133972</t>
  </si>
  <si>
    <t>Super service clientèle: à l’écoute, particulièrement aimable et professionnel! Je recommande; sauf les prix qui peuvent paraître un peu élevé si on compare avec la concurrence.</t>
  </si>
  <si>
    <t>mekki-71840</t>
  </si>
  <si>
    <t xml:space="preserve">Je fait suite a ma souscription automobile a ce jour je subi le  laxisme de mon assurance ayant eux un sinistre non responsable le 22 janvier a ce jour mon vehicule n a pas etai rembourser ni reparer l assurance l olivier je déconseille fortement des interlocutrice qui soupire au telephone des demande de rappel pas la soit disent charger de mon dosier aucun rappel .
Le premier jour on vous conseil ect puis la bientot 2 mois mon vehicule est dans un garage j attend aucune reponce dans le flow total  
VOICI MON HISTOIRE
 J explique mon cas ...
Me voila victime d un accident une personne me grille le ceder le passage nous rempliront un constat et nous l envoyons a nos assurance respective 
MR L EXPERT passe une premier fois voir mon vehicule ou il chiffre vaguement 1 semaine suplementaire s'écoule ou pas de nouvel je le recontacte il m apprend qui dois revoir mon vehicule car il ne la pas bien vu Mr dois la voir sur le pont logique idem 5 jour pour etre rappeler je rapel le garage ou on me dit L expert vous rappel je demande les entendu des reparation il me dit qui est preferable de de la ceder a un epaviste latérale droit gauche gros choc au niveaut des train roulan PEU ETRE meme la boite automatique  et j en passe ...
Me voila a plus de 15 jour de mon sinistre rien je rappel l expert ou je monte le ton pour etre rappeler 
MR me rapel en fin de journée vendredi 18h il m apprend que mon vehicule et gravement endommagé ce que le garagiste m avait dit il me propose de la metre en vente sur appel d offre en suivant son conseil nous partons sur ça vu que la boite ect pourrai etre endommagé 10 jour plus tard je rapel comme a mon habitude vu que personne vous rappel Mr l expert m annonce que le vehicule a trouver preneur mes pas asser cher pardon Donc 
Mr me dit qu il est réparable me voila de retour a la case départ pas grave je patiente meme ci sa fait plus de 1 mois et une semaine je n est pas de voiture je rapel mon assurance  pour des explication AUCUNE  nouvel relance sur relance depuis le premier passage  pareil
mr me rappel un vendredi 18h comme a c est habitude je lui demande des explication n ayant aucune reponce incapable laxisme un sentiment de moquerie irrespect 
DU GRAND N IMPORTE QUOI A CE JOUR AUCUN AVANCER DE MON VEHICULE LE CABINET INCOMPÉTENCE TOTAL A ÉVITER EXPERT PAS SÉRIEUX 
EXPERT CONTRE LES AUTOMOBILISTE 
TOUS SA POUR NE PAS REMBOURSER OU ETRE MIEU VU AU YEUX DES ASSURANCE 
2 mois bientôt mon vehicule n est meme pas demonter peu etre que ma boite vitesse et hs cela prendra au moins 3 mois pour les réparation 
Le nombreux  ne sont pas content de ce cabinet méfiance voila a quoi ce résume l olivier assurance  </t>
  </si>
  <si>
    <t>sissi33-82022</t>
  </si>
  <si>
    <t>Je suis assurée depuis plus d'un an et en changeant de formule en Novembre 2019, la gestion de mon nouveau contrat est lamentable.  Je n'arrive pas à avoir la prise en charge de mon hospitalisation malgré plusieurs appels de la Clinique et de moi-même.  Je ne peux envoyer aucune facture car mon dossier n est toujours pas à jour depuis le 20/11/2019 alors que les prélèvements des cotisations sont bien actifs.  Il  vous faut tout de même pas un mois pour mettre à jour le contrat de vos assurés !!!! Sinon vos clients entreprises vont aller voir ailleurs . Il faudrait que vous embauchiez du personnel compétent si vous souhaitez rester pérenne.</t>
  </si>
  <si>
    <t>dubouille-106086</t>
  </si>
  <si>
    <t>MUTAVIE c'est NUL, jamais possible d'avoir un conseillé au téléphone, j'ai essayé plus de 15 fois et jamais possible, j'ai meme informé une responsable qualité qui elle a réussit à faire que mes versements figures sur mon contrat MUTAVIE . Depuis j'ai ,fais d'autres versements libres et toujours le meme bazar, j'en ai marre ...</t>
  </si>
  <si>
    <t>cassez-p-107445</t>
  </si>
  <si>
    <t>je suis satisfait des prix, dossier prix en charge très rapidement, facilité d'utilisation du site, document reçu très rapidement, conseiller très aimable.</t>
  </si>
  <si>
    <t>marie-d-106272</t>
  </si>
  <si>
    <t xml:space="preserve">je suis satisfaite du service clients telephonique pour mes assurances autos et habitations. Devis interessants explications correctes, politesse et serviabilité.
</t>
  </si>
  <si>
    <t>locker-89075</t>
  </si>
  <si>
    <t>Dégât des eaux non résolu depuis plus de 18 mois. Impossible de joindre le service en charge du dossier. Quant à l'assureur chez qui j'ai 4 contrats, aucune intervention</t>
  </si>
  <si>
    <t>jacques-g-103338</t>
  </si>
  <si>
    <t xml:space="preserve">Je suis satisfait du service et du prix de cette assurance. 
Je ne connaissais pas Zen up et j'ai décidé de leur faire confiance.
Merci Zen up pour vos tarifs.
</t>
  </si>
  <si>
    <t>mohand-91223</t>
  </si>
  <si>
    <t>Je suis satisfait du devis je reviendrais ver vous des que jnaurais le vehicule en ma possession car j’ai prevue de l’acheter la semaine prochaine</t>
  </si>
  <si>
    <t>titi-68112</t>
  </si>
  <si>
    <t>suites aux inondations de juin 2018 de ma maison, sur 24000 euros de réparations ils me verse la somme de 8000 euro , les artisans ne veulent pas faire les travaux à ce prix sinon ils travaille à perte. je n'ai pas assez avec cette argent pour payer les fournitures. C'est une honte !!!!.</t>
  </si>
  <si>
    <t>pierre-j-109642</t>
  </si>
  <si>
    <t>C'EST LE MEILLEUR PRIX QUE J'AI TROUVE POUR UNE ASSURANCE MOTO JEUNE CONDUCTEUR AVEC UNE GARANTIE  TOUS RISQUES !!! ET UN CONTACT TELEPHONIQUE TRES AGREABLE !!</t>
  </si>
  <si>
    <t>clara-l-108473</t>
  </si>
  <si>
    <t>Je ne suis absolument pas satisfait du service. Je paye extrêmement cher pour peu de service. Je souhaite faire des changement immédiat au quel cas je serais dans l'obligation de changer de service d'assurance.</t>
  </si>
  <si>
    <t>gillette-76314</t>
  </si>
  <si>
    <t>Les interlocuteurs au téléphone sont agréable, le rappel de l'adhérent si surcharge d'appel est Réactif et accueillant. Les explications sont claires.</t>
  </si>
  <si>
    <t>guy-81526</t>
  </si>
  <si>
    <t>ASSURANCE très chère, mauvais accueil, pas clair, réactivité très lente.assurance distante mais sans les tarifs d'une assurance en lignes</t>
  </si>
  <si>
    <t>laur-97601</t>
  </si>
  <si>
    <t xml:space="preserve">Assurés depuis plus de 25 ans pour notre voiture, la MAAF refuse aujourd'hui d'ajouter sur notre contrat un jeune conducteur si nous n'achetons pas de seconde voiture.
C'est la MAAF qu'il préfère ? Non. On nous avoue clairement que nous pouvons changer d'assurance. Avec plus de 50% de bonus nous ne leur rapportons plus assez d'argent.
Nous allons diffuser très largement cette information. 
</t>
  </si>
  <si>
    <t>mariama-136454</t>
  </si>
  <si>
    <t>J'ai été victime d'un sinistre un accident où je suis pas fautif mais Ils sont vraiment incompétent pour régler les problèmes de sinistre je vous de conseil maif</t>
  </si>
  <si>
    <t>xlo-96598</t>
  </si>
  <si>
    <t>Je n'ai jamais vu un service client aussi déplorable. Aucun sinistre déclaré lors de ma première année de souscription, et je fais face l'année suivante, alors que mon bonus s'améliore, à une augmentation tarifaire de... 12% (à niveau de bonus équivalent) !
Lorsque j'introduis une réclamation, on me répond simplement par mail en m'invitant à les contacter, sans autre explication. Il m'a fallu 3 tentatives avant d'arriver à les contacter (service client fermé, non disponible...) pour finalement me faire balader de service en service, m'authentifier à chaque fois, et terminer par un interlocuteur qui me donnait des leçons de politesse et me prenait de haut ! On croit rêver...
De gros efforts à faire en terme de relations clients, et une approche commerciale déplorable avec des prix alléchants la première année et des hausses scandaleuses dès la deuxième année. Fuyez.
Je résilie dès que possible et trouverai un autre assureur qui sait traiter ses assurés avec un minimum de respect.</t>
  </si>
  <si>
    <t>ferrard-f-114946</t>
  </si>
  <si>
    <t>je suis satisfait le prix est correct, les dossier sont simple et efficace à monter. J'espère que par la suite ce sera encore le cas. 
En vous remerciant.</t>
  </si>
  <si>
    <t>berma-101356</t>
  </si>
  <si>
    <t>Après neuf années sans sinistre, je déclare un pare-choc abimé par deux chocs successifs et là les ennuis commencent, la répartition des dégâts pour chaque incident?, une vraie galère et finalement courrier de non remboursement. En résumé, à la GMF tout se passe bien sans sinistre, c'est tout le contraire de la publicité ! quant aux tarifs, vous pouvez obtenir mieux à la concurrence en cherchant.
Bernard</t>
  </si>
  <si>
    <t>jonas-67121</t>
  </si>
  <si>
    <t>Espace Client null, relation client null, l'employeur a mis fin à mon contrat et après 5 mois mercer (la mutuelle obligatoire) me demande de rembourser un montant meme si j'ai jamais utiliser leurs carte tiers payant</t>
  </si>
  <si>
    <t>valderrama-j-114446</t>
  </si>
  <si>
    <t>Simple, pratique, prix intéressants
Reste à voir le service client apporté au cours de la vie du contrat mais d'après les avis consultés préalablement sur internet, je ne m'inquiète pas vraiment.</t>
  </si>
  <si>
    <t>said-s-127153</t>
  </si>
  <si>
    <t xml:space="preserve">Rapidité et efficacité 
J'ai eu ma réponse . devis ,contrat en quelques minutes 
A l'écoute et professionnel 
Bravo et continuez comme ça 
Merci pour ce que vous faites (vous le faites très bien)
Je vous recommande vivement </t>
  </si>
  <si>
    <t>J'ai une sinistre en cours avec Eurofil après une inondation et cela a été une expérience terrible jusqu'à présent. Ils ont le pire service client possible les employés les plus arrogants que vous puissiez imaginer.</t>
  </si>
  <si>
    <t>camille-d-124496</t>
  </si>
  <si>
    <t>Je suis satisfait de votre offre et je vous remercie pour votre réactivité et votre confiance et vous prie de bien suivre mon dossier. En espérant que la résiliation de mon ancienne assurance se fasse assez rapidement et sans difficulté</t>
  </si>
  <si>
    <t>pacou-104894</t>
  </si>
  <si>
    <t>bonjour, 
depuis presque 30 ans je suis MGP je n'ai jamais eu de problème ; les seuls que j'ai pu rencontrer c'est la lenteur de l'Administration quand il faut transmettre des documents importants. Ceci dit, la MGP a toujours fait les choses en temps et en heures.</t>
  </si>
  <si>
    <t>didoni-104378</t>
  </si>
  <si>
    <t>Je suis assurée chez eux depuis 2 mois. 
Total Manque de transparence dans l offre de contrats et garantie des le départ-mauvais point qui devrait avertir assez.
Le nvo de remboursement tr bas .
Je ne renouvellerai pas mon contrat .</t>
  </si>
  <si>
    <t>bogenez--127365</t>
  </si>
  <si>
    <t>Attention, c'est à vous de faire toutes les démarches en cas de sinistre. Votre assureur ne vous aidera pas et surtout vous avez deux ans pour demander par écrit vos indemnités sinon il y a prescription. Ils privilègient l'oral et laissent traîner le dossier pour mieux l'enterrer. Attention ? suite à ce comportement de Groupama,  nous allons raser notre maison à nos frais.</t>
  </si>
  <si>
    <t>florencedubois1982-62202</t>
  </si>
  <si>
    <t>Cambriolée le 2 Janvier 2017, l'experte (prestataire pour la macif) n'a toujours pas remis son expertise. Depuis et malgré plusieurs relances 14 mois après toujours aucune indemnisation. Aucun retour de la macif et la personne qui s'occupe de mon dossier ne prend même pas la peine de m'appeler. J’ai évalué un préjudice de plus 6000€ (bijoux de famille principalement) et à aujourd’hui toujours aucune nouvelle. Fuyez, ils ne savent que prendre votre argent, mais certainement pas assurer en cas de pépin!!!</t>
  </si>
  <si>
    <t>ded-57286</t>
  </si>
  <si>
    <t>Attention a Santiane.fr il nous font valider une signature numérique que l on peut soit disant annuler avant 14 jours.J ai signer pour 2 contrats avec une seule signature numérique pour un seul n° d adhésion qui était noter.
 J ai rétracter en lettre recommander avec accuser de réception j ai noter ce n° ... donc il ont bien supprimer la mutuelle sante mais ils ne veulent pas supprimer la prévoyance Epsil car soit disant il fallait noter le n° d adhésion de celle ci,il fallait le savoir.......aujourd’hui hui je me retrouve avec une prévoyance que je n ai pas besoin et ils ne veulent rien savoir ça fait 3 fois que je leur écrit sur réclamation et il me donne toujours la même réponse: vous aviez 14 jours pour vous rétracter,on ne peut plus rien faire pour vous.Je les ai appeler plusieurs fois, ils se renvoient la balle.Et en plus ils sont de mauvaise foi ,ils racontent n importe quoi pour arriver a leur fin. Ils m ont même dit par téléphone que je pouvais me rétracter dans les 31 jours. ne signer jamais avec une signature numérique. Prenez le temps de réfléchir.</t>
  </si>
  <si>
    <t>dakota-75653</t>
  </si>
  <si>
    <t>Reçu  de la part de Sami,des réponses exactes à  mes demandes, suite à  une relation houleuse, avec Samassur..ce conseiller m'a écouté  et informé, ce que j'attendais  depuis février  2019, malgré  tous les courriers.</t>
  </si>
  <si>
    <t>adquat--97699</t>
  </si>
  <si>
    <t>Toujours de bons contacts avec les conseillers, écoute, compréhension et réactivité. Très satisfaite du service, je recommande.
Je bénéficie aujourd’hui de la portabilité pour un an et j’espère pouvoir poursuivre avec cette mutuelle au-delà.</t>
  </si>
  <si>
    <t>ben-haj-messaoud-s-115416</t>
  </si>
  <si>
    <t>Je suis satisfait du prix
Le service est excellent
J'espère que tout va bien se passer avec vous et que je serais un client fidèle et que j'aurais pas de soucis</t>
  </si>
  <si>
    <t>leslie-71389</t>
  </si>
  <si>
    <t xml:space="preserve">bonjour en arrêt de maladie depuis octobre 2017 j ai eu queques soycis avec a2gr au sujet des dates d indemnisations de la secu . a2gr ne vous previent pas des pieces manquantes resultats il y a du retard et si vous appelez pas vous n etes pas payer .domage qu il ny a pas plus de communication .je suis en invalidité categorie 2 a partir du 1 mars et je demande comment faire pour demander une tente d invalidité a a2gr.
</t>
  </si>
  <si>
    <t>elo-63589</t>
  </si>
  <si>
    <t>En ce qui concerne l encaissement des cotisations ils sont assez rapide par contre quand c est a eux de rembourser il prennent leur temps</t>
  </si>
  <si>
    <t>alex-99202</t>
  </si>
  <si>
    <t>Effectivement le tarif est attractif pour l'assurance prêt immobilier. Mais ensuite? Lors d'une demande de rachat partielle, ma banque me propose une renégociation de crédit. Elle me fournie un tableau d'amortissement prévisionnel comme au courtier lors de l'ouverture du prêt. Ma banque me demande avec ce tableau d'obtenir auprès de ma délégation d'assurance un nouveau certificat d'assurance qui prend charge les nouvelle caractéristique. Et la réponse de l'assurance: sans tableau définitif on ne peut rien! Alors comment elle a fait pour l'ouverture du contrat??</t>
  </si>
  <si>
    <t>erwan--106753</t>
  </si>
  <si>
    <t xml:space="preserve">Une gestion du client indigne de ce qu’ils annoncent. 
A aucun moment on a essayé de comprendre mon problème. Seule réponse : ce n’est pas dans votre contrat. 
Le prix peut être attractif mais le service est nul 
Je vous conseil de voir ailleurs </t>
  </si>
  <si>
    <t>mfionda-52994</t>
  </si>
  <si>
    <t>Tout va bien tant qu'il n'y a pas de sinistre. Après, ca se gate : Le personnel en agence compatit mais dit qu'il ne peut rien faire. Le gestionnaire de sinistre est injoignable. Le dossier traine et fini par être refusé</t>
  </si>
  <si>
    <t>gilles-78692</t>
  </si>
  <si>
    <t>A fuir, mon épouse attends ses compléments de salaire depuis 2015. Le dossier complet leur a été envoyé plusieurs fois par le cabinet comptable et par moi-même car à chaque relance on nous a demandé ce dossier. Quand on arrive à avoir quelqu'un (de désagréable) au téléphone, on vous informe que tout a été versé à l'employeur, sauf que je suis l'employeur de ma femme et si j'avais effectivement perçu ses compléments je lui aurai reversé ce qui aurait évité que l'on soit dans l'embarras pour payer nos charges. Le plus inquiétant c'est qu'elle est de nouveau en arrêt et que ça va recommencer. 
En plus de sa maladie, qui est loin d'être un simple rhume, mon épouse va finir en dépression et elle envisage de reprendre le travail malgré son état et l'avis contraire de son médecin, pour être en mesure de payer le loyer, et là, je me dis qu'on joue avec la vie des gens, c'est lamentable!!!
A bon entendeur</t>
  </si>
  <si>
    <t>julien-m-127879</t>
  </si>
  <si>
    <t>bonjour à l’or d’aujourd’hui je suis chez alliance je paie trop cher ma soeur étant assurer cher vous ma conseiller votre assurance cordialement mr Michaud</t>
  </si>
  <si>
    <t>flyingpilot-89717</t>
  </si>
  <si>
    <t>Parfait ! Les prix sont très corrects. Le service clients disponible et très agréable. Je n'ai rien à reprocher à cette assurance que je recommande !</t>
  </si>
  <si>
    <t>max-65567</t>
  </si>
  <si>
    <t>Très mal reçu au tel par un conseille qui m'a pris de haut suite à un accident au domicile que nous louons. En effet les hauts de cuisine se sont écoulés sur nous et mon épouse à été blessé ce conseiller  nous a dit que les locataires étaient toujours responsable des dégâts alors que la cuisine à été mal fixée nous attendons depuis plus d'un mois la visite d'un expert alors que nous n'avons plus de cuisine. Payez votre assurance pour rien c'est la maaf</t>
  </si>
  <si>
    <t>laurence-76199</t>
  </si>
  <si>
    <t xml:space="preserve">Il est dommage de garder en notation à minima une étoile ! Elle n est en rien méritée ! Qu une solution alors si vous avez souscrit à ACM...ne tombez jamais gravement malades! J ai passé une expertise suite à mon invalidité et reclassement ..le médecin  mandaté par ACM, après m avoir discriminée durant l entretien , s est carrément trompé de maladie sur son rapport  dont j ai eu copie! Réponse d ACM : si vous contestez son rapport  (Comment ne pas le contester???) Cela va être encore plus long! Je vous préviens ! On mandatera le même expert , vous un autre et les 2 choisiront un 3 ème étant l arbitre!!!
Madame, je suis en train de vous dire que l expert s est trompé de maladie! Ce n est pas la mienne!!! Votre réponse est un gag, une plaisanterie, un cauchemar? Il  y a une caméra cachée quelque part ???
</t>
  </si>
  <si>
    <t>lalous40-76604</t>
  </si>
  <si>
    <t>Malgre une souscription de l assurance Habititation max le vol pour mon vol velo est soumis a condition. Le portable cassé est soumis a condition. Assurance low cost avec bcp de clos a fuir. Aucune économie en realite. J appel pour un vol velo elle me pose des questions sur le nombre de piece et superficie de mon salon lol qu elle est nulle cette assurance</t>
  </si>
  <si>
    <t>thierry-b-110341</t>
  </si>
  <si>
    <t>J'ai été prélevé 2 fois de ma mensualité  après avoir reçu le mail suivant  "Nous avons détecté un risque de double prélèvement sur votre compte pour ce mois d'avril. Nous avons immédiatement fait le nécessaire auprès de notre banque pour annuler le second. Les avis de prélèvement relatifs à ce doublon sur vos applications bancaires ne sont donc plus d'actualité."
... Serais je remboursé et quand ?</t>
  </si>
  <si>
    <t>syldid-66194</t>
  </si>
  <si>
    <t>Nous venons de démarcher afin de mettre fin à l'assurance voiture de notre père âgés de 84 ans. Lors de la clôture de cette assurance, nous venons de découvrir le montant prohibitif impressionnant que lui facturait son assureur Allianz à Guémené sur Scorff. soit plus de 163 Euros par mois pour une Mégane DTI de 2003, alors qu'il n'avait jamais eu d'accident responsable d'où 1956 Euro par an. Le plus fort est que cet assureur avait aussi réussi à lui faire prendre une assurance complémentaire conducteur que nous avons aussi clôturer. D'où plus de 2050 Euro à 50 % par an sans accident responsable depuis des dizaines et des dizaines d'années.</t>
  </si>
  <si>
    <t>douchin-q-138482</t>
  </si>
  <si>
    <t>Je suis satisfait des tarifs.
L'équipe de Lille que j'ai eu à deux reprises par téléphone est au top. 
Par contre les mails reçu ne sont pas claires. Le premier on fait un devis sur internet. Ensuite on a une conseillère. Jusque-là tout va bien.
Puis là, un mail d'un devis à compléter, donc là je me dis je refais un devis c'est pas possible... En fait ce n'est pas un devis mais bien la finalisation du contrat a remplir.
Le terme devis n'est plus approprié ! 
De plus, lorsque l'on rentre l'IBAN, sinon se trompe sur un chiffre impossible de l'effacer ! Une galère j'ai dû aurai réouvrir l'e-mail et recommencer.</t>
  </si>
  <si>
    <t>cayoun-g-108830</t>
  </si>
  <si>
    <t>Client fidèle depuis des années. les échanges se passe bien. les réponses courriers sont en générales rapide . je suis satisfait sauf sur le tarif que j'aimerais voir à la baisse.</t>
  </si>
  <si>
    <t>jean-pierre-g-117915</t>
  </si>
  <si>
    <t>cette assurance me convient parfaitement les tarifs son raisonnables 
l'accueil est parfait ils sont très réactifs et c'est pratique quand on veut
changer de véhicule</t>
  </si>
  <si>
    <t>perazzo-a-127163</t>
  </si>
  <si>
    <t>Satisfait mais quelques blocage pour assurer les voitures de mes enfants notamment par rapport à leur statut d’étudiants (changement d’adresse et trajets habituels incertains)</t>
  </si>
  <si>
    <t>bouzidifadila-107858</t>
  </si>
  <si>
    <t>Je tiens à préciser la satisfaction grâce au conseiller qui s'occupe de moi actuellement Jeremy qui est juste formidable sans lui j'aurais résilier il y a bien longtemps mais se conseiller doté d'une gentillesse, une écoute et un professionnalisme juste irréprochable !
Il prend soin de bien expliquer les choses , de tout faire vraiment tout pour que son clients soit le plus rassurer possible il n'abandonne pas !
Je suis chez cocoon mais aimerais tellement être chez Generation avec seulement ce conseiller vraiment .
Sans lui j'aurais résilier il y a bien longtemps car l'incompétence de certaine laisse à désirer !
Merci à lui de tout cœur !
Mlle Bouzidi Fadila</t>
  </si>
  <si>
    <t>ccga-81971</t>
  </si>
  <si>
    <t xml:space="preserve">Plus aucune confiance en la MAIF qui n'a aucune réflexion sur les cas soumis en matière de sinistre auto. Aucun bénéfice d'être une bonne conductrice pendant 25 ans sans accident responsable ... ce n'est PAS RIEN tout de même !!! Je suis plus que déçue par cette assurance que je ne recommande plus à personne désormais. L'Institution MAIF est bien malade.
</t>
  </si>
  <si>
    <t>sav-100762</t>
  </si>
  <si>
    <t xml:space="preserve">La MAAF attire les clients en proposant un prix attractif, puis on regarde de prêt l’offre et ce n’est plus intéressant ! 
Ils ne sont pas capables de réaliser une offres avec le détail des prestations, on doit voir tout cela sur le document condition générale 
Que du blabla ! </t>
  </si>
  <si>
    <t>mme-hempel-107677</t>
  </si>
  <si>
    <t xml:space="preserve">Le conseiller au téléphone m'a été d'une aide des plus précieuses. J'ai sans m'en rendre compte, adhéré pour l'année 2021 à 3 mutuelles différentes dont 2 avec la même assurance santé ! Cette personne m'a indiqué les démarches à faire pour effectuer le report de mon adhésion ainsi que pour obtenir le crédit des cotisations déjà prélevées.
Merci 1000 FOIS A LUI
Armelle Exertier Hempel </t>
  </si>
  <si>
    <t>spoky-77783</t>
  </si>
  <si>
    <t xml:space="preserve">Depuis le 13 juin 2019, et 3 prélèvements d'effectués, toujours pas d'attestation d'assurance... donc pas de conduite possible sur route, et garage obligatoire pour mon véhicule. je téléphone toutes les semaines, réponse : on fait le nécessaire ...
Incompétence ? Non compréhension du problème ?
Je vais donc continuer de payer mon assurance, et attendre... </t>
  </si>
  <si>
    <t>philippe-v-105050</t>
  </si>
  <si>
    <t xml:space="preserve">Le prix ne convient pas j'ai toujours le sentiment de ne pas etre entendu lors de mes appels, que les conseillés poussent au max des prestations et les franchises sont horriblement chère.
Je ne souhaite pas renouveler cette année.  </t>
  </si>
  <si>
    <t>nicoline-74987</t>
  </si>
  <si>
    <t>Beaucoup de lenteur administrative. Lorsque l'ACS se renouvelle ils sont tellement peu réactifs que le lien ne se fait pas et pourtant j'ai envoyé les documents de la cpam directement sur le site Harmonie et en temps voulu. Par contre, ils sont réactifs pour prélever la cotisation élevée en attendant d'avoir l'ACS. Il est impossible de bloquer cette cotisation qui n'est pas au tarif ACS. Franchement, je ne recommande pas cette mutuelle.</t>
  </si>
  <si>
    <t>jlouis-69124</t>
  </si>
  <si>
    <t xml:space="preserve">Je suis chez AMV en voiture ancienne et j'ai déjà eu besoin de faire appel à un dépanneur suite à un problème mécanique. Excellente prise en charge
Cette fois ci je viens d'avoir un accident Moto "sans tords" et j'ai été suivi très correctement aussi, il ne me reste plus qu'à voir pour le préjudice lorsque mes soins seront terminés car comme ne suis pas en tord, j'y ai droit. En attendant super service sur la prise en charge matérielle, interlocutrice à l'écoute. 
 </t>
  </si>
  <si>
    <t>sophie--132767</t>
  </si>
  <si>
    <t>La MGP est une assurance réactive professionnelle et à l écoute de ses adhérents. Les interlocuteurs téléphoniques sont agréables et répondent efficacement aux demandes, je recommande fortement la MGP.</t>
  </si>
  <si>
    <t>david-l-105917</t>
  </si>
  <si>
    <t>Je suis surpris que mon tarif augmente,et ne comprends pas pourquoi et pour quelles raisonsDu coup je regarde et compare les autres assurances,dommage</t>
  </si>
  <si>
    <t>pires-p-109481</t>
  </si>
  <si>
    <t xml:space="preserve">Bonjour 
Nous avons été agréablement surpris par la réactivité et réponses à toutes nos questions par le conseillé. 
Tout est simple et efficace. 
 </t>
  </si>
  <si>
    <t>mcampy-59160</t>
  </si>
  <si>
    <t>J'ai une fuite ma cuisine depuis plus d'un an. Je suis obligé de les appeler régulièrement pour avoir des informations sur l'avancement du dossier, et même les courriers ne les font pas bouger.
On me parle de faire revenir un quelqu'un pour chiffrer les dégâts encore, ce sera l'énième passage, alors qu'il y a peu ils m'ont assuré que les travaux commenceraient sous peu.</t>
  </si>
  <si>
    <t>lefebvre-a-121849</t>
  </si>
  <si>
    <t>SATISFAITE DE MON INSCRIPTION, A VOIR AU PREMIER SINISTRE, LES INSCRIPTIONS SONT TOUJOURS FACILE J'ESPERE SIMPLEMENT QU'ILS SERONT REACTIFS EN CAS DE SOUCIS</t>
  </si>
  <si>
    <t>gregory-c-115346</t>
  </si>
  <si>
    <t>Je suis satisfait de ma souscription d assurance cela a été  facile et rapide à s assuré je vais  recommander à beaucoup de personnes monsieur carasco</t>
  </si>
  <si>
    <t>maclary-19844</t>
  </si>
  <si>
    <t xml:space="preserve">Je suis assuré depuis plusieurs annees à la matmut, j'ai eu 1 sinistre qui a etait parfaitement traité. Je peux dire que c'est un assureur qui est sérieux et sur lequel on peu compter, ses prix sont competitifs
</t>
  </si>
  <si>
    <t>delerive-b-112800</t>
  </si>
  <si>
    <t>Rien à redire, service client au top. Très bon positionnement tarifaire, service client facilement joignable et en France! Je recommande vivement. Merci</t>
  </si>
  <si>
    <t>bienvault-e-135016</t>
  </si>
  <si>
    <t>La correspondante téléphonique de l'assurance s'est montrée à l'écoute. Les explications sont claires, les tarifs intéressants et les garanties me conviennent.</t>
  </si>
  <si>
    <t>kvs-72470</t>
  </si>
  <si>
    <t>Très déçue assurance pas très nette. Prise en charge pas sérieuse du tout jusqu'à présent notre voiture attend alors qu'on paie tous les mois une assurance tout risque.</t>
  </si>
  <si>
    <t>alex92-109603</t>
  </si>
  <si>
    <t xml:space="preserve">Professionnalisme et efficacité résume parfaitement les services Génération.
Rapidité dans le traitement des demandes ainsi que des remboursements de soins. </t>
  </si>
  <si>
    <t>lolo31-50585</t>
  </si>
  <si>
    <t xml:space="preserve">Voyant qu'Anais, malgré les apparences, ne donnent pas suite à mes demandes, je vais résumer la situation. Actuellement et pour ma part, L'olivier assurance c'est :
- Aucune réponse à aucun mail quel qu'il soit.
- Plus de 15 minutes d'attente par téléphone (puisque aucune communication par mail..) - Déjà appelé une bonne douzaine de fois en 6 mois...
- Facture une mensualité supplémentaire en cas de réécriture de contrat (vous quittez votre ancien assureur pour eux)
- Ne tiens pas compte des 2 mois payés d'avance (obligatoire dès la signature du contrat) et vous prélève une mensualité dés le deuxième mois.
- Obtention de la carte verte définitive après 1 mois et demi d'attente et après avoir appelé 5 fois.
- Espace client internet indisponible depuis plus d'un mois signalé à chaque appel....et toujours rien... Tout passe par là pourtant et il suffirait d'un clic de leur part pour que cela soit réparé mais non...
Voila mon ou j'en suis actuellement, et vu les autres avis je ne suis pas le seul.
Au passage, merci au site "Opinion Assurance" qui ne censure aucun message et laisse s'exprimer librement chaque personne.
Anais, en attente de vous lire...
</t>
  </si>
  <si>
    <t>philippe-verdel-127966</t>
  </si>
  <si>
    <t>Efficace et très bien placé tarifairement. Je ne pouvais que souscrire via AMV.
LA souscription est aisée et pratique, avec un choix interessant de formule. Le plus à pour moi été de souscrire en ligne, y compris un samedi matin.</t>
  </si>
  <si>
    <t>anaiis-61899</t>
  </si>
  <si>
    <t>Vente forcée par téléphone de la part d'un courtier..
Puis dialogue de sourd avec la socièté. Déjà un petit moment que je bataille pour résilier ce contrat dont je n'ai jamais voulu.
Ayant été en contact avec leur service qualité suite à mes demandes en Janvier 2017, je leur ai posé une question "Est-ce que si je vous envoie ma lettre de résiliation aujourd'hui elle sera prise en compte ? ". La réponse a été positive, donc lettre envoyé par recommandée...
Pensant être enfin tranquille et libérée de cette histoire. Je vois en Janvier 2018 un nouveau prélèvement de leur part (qui n'était pas prévu!!). 
Je les recontacte, et on me dit qu'il y a un délai de 2 mois avant la date de fin du contrat pour envoyé la fameuse lettre de résiliation.. Nouveauté pondu de leur part en cours de route.
Merci de nous en tenir informé !! 
Les ayant relancé de nouveau le 15/02/18, je reste sans nouvelles de leur part.. 
Que faire ??!!</t>
  </si>
  <si>
    <t>serge-f-124246</t>
  </si>
  <si>
    <t xml:space="preserve">estimation du matériel et des biens très rapide
interlocuteur sympa et expérimenté
tarif tout a fait compétitif
contrat très simple
à conseiller a un  professionnel
</t>
  </si>
  <si>
    <t>roro83-57136</t>
  </si>
  <si>
    <t>Bonjour,
Je vis un enfer avec Cardif. J'ai été licencié de mon emploi de fonctionnaire pour incapacité.
 Après un an et demi a essayer de trouver tous les prétextes pour ne pas prendre les mensualisées de mon crédit immobilier a leur charge( contracté chez BNP ce qui aurait du simplifier la procédure), il ont enfin accepté après expertises, et nombreux courriers de mon avocat (si vous ne prenez pas d'avocat vous pouvez toujours attendre!).
 Les premiers mois tout se passait bien, les mensualités étaient prélevées par BNP puis remboursées quelques jours après par Cardif. 
Puis, plus de remboursements. Ma conseillère BNP leur a écrit a plusieurs reprises( ce qu'elle m'a dit )mais rien n'avançait. Après avoir contacté et tous les services de Cardif et Bnp, les remboursements ont repris. 
Puis rebelote. Arrêt des remboursements, lettres recommandées envoyées a touts les services, et reprise des remboursements pour un ou deux mois. Et ça recommence. Ma conseillère a arrêté de leur écrire alors que c'est son travail. 
Je ne connais pas la raison "officielle" pour laquelle Cardif cesse de payer, alors que j'ai leur courrier stipulant qu'ils prennent en charge le remboursement de mon crédit. Ils décident d’honorer quand bon leur semble, le contrat que nous avions signés.
  Je ne dirais pas que Cardif et la bnp sont les pires, ils sont tous pareil. 
Pour finir si vous devez faire intervenir votre assurance Cardif, assurez vous d'avoir un avocat compétant!</t>
  </si>
  <si>
    <t>olivier-p-131061</t>
  </si>
  <si>
    <t>Super cool très bien parfait sublimissime  truc de ouf tout est pratique et rapide à valider  c est vraiment un bonheur de réserver son assurance chez eux</t>
  </si>
  <si>
    <t>echa-s-126268</t>
  </si>
  <si>
    <t>Prix intéressant dommage que je suis resté longtemps chez des assurances plus chers je remercie direct suranné pour ces prix intéressants pour des familles en difficulté</t>
  </si>
  <si>
    <t>onlytoine-68998</t>
  </si>
  <si>
    <t>Faites un devis en indiquant que vous êtes un HOMME, vous obtenez un tarif. Maintenant, indiquer que vous êtes une FEMME, Direct Assurance refuse de vous assurer!!! Est-ce que ce type de pratique est légal???</t>
  </si>
  <si>
    <t>jess--102687</t>
  </si>
  <si>
    <t>Assurée depuis Mai 2020, pour mon chien, je suis vraiment abasourdie concernant le manque d’humanité d’assuro’poil!!! J’étais chez Bulle Bleue avant, pour mon autre chien et il y avait de la compréhension!!! Je regrette fortement d’avoir pris une assurance chez eux!! J’ai eu le malheur de renvoyer les demandes de remboursement, au delà d’un mois, malgré avoir expliqué ma situation et ce pourquoi, ils ont été envoyés en retard... Mais non, nous sommes fasses à une assurance sans scrupule qui ne pense qu’à faire du bénéfice donc s’ils peuvent ne pas rembourser, ils le font avec grand plaisir !!! Et quand je vois (malheureusement trop tard) cette note de 1.8/5, je me dis que si je l’avais vu avant, je n’aurais jamais signé de contrat chez eux!!! A fuir...</t>
  </si>
  <si>
    <t>sebastien-p-116142</t>
  </si>
  <si>
    <t>simple et pratique ces attestations en ligne.
j'aurai préféré un icone pour les imprimer directement sans passer par un mail, mais bon c'est pas si mal !</t>
  </si>
  <si>
    <t>ana-paula-c-108301</t>
  </si>
  <si>
    <t>Je suis satisfaite de l'aide apportée par la conseillère. Toutefois, je n'ai reçu le constat que tout récemment. Retard dans la déclaration.  Mme DA COSTA</t>
  </si>
  <si>
    <t>sebastien-t-113590</t>
  </si>
  <si>
    <t>Bonjour, je suis chez vous depuis 20219,  je n'ai eu aucun sinistre et ma cotisation est passée de 790€ à 904€ annuelle en 2 ans... Avec le Covid, je croyais que les assurances avaient gagnées de l'argent du fait que les véhicules aient moins été accidentés. Je ne comprends pas cette hausse...</t>
  </si>
  <si>
    <t>tarbouriech-o-127151</t>
  </si>
  <si>
    <t xml:space="preserve">J attends de voir pour le prix du passage en tous risques ou le prix annoncé est supérieur de 260 € au tarif réalisé par internet 
Pour l instant cela ne me donne donc pas satisfaction, j attends vos explications suite à ma requête </t>
  </si>
  <si>
    <t>love-96533</t>
  </si>
  <si>
    <t>Mutuelle trop cher par rapport au remboursement je pars de chez eux pourtant j'y suis depuis des années mais elle ne me donne plus satisfaction du tout je n'avais pas pris ni la plus chère n'y a moins cher mais entre deux et quand je vois ce que je suis remboursé et le temps que ça met à partir de maintenant c'est de pire en pire j'espère ne pas regretter cette mutuelle</t>
  </si>
  <si>
    <t>bobo-51761</t>
  </si>
  <si>
    <t>impossible de transformer mes contrats d'assurance en rente malgré plusieurs demandes répétées,personne ne s'occupe de moi.très décu par cette société,ils se foutent du monde.</t>
  </si>
  <si>
    <t>tane-d-115648</t>
  </si>
  <si>
    <t xml:space="preserve">Conseillère très sympathique et professionnelle.
Tarif très intéressant et démarches ultra rapide.
Merci pour votre réactivité 
Cordialement 
David Tané </t>
  </si>
  <si>
    <t>mika-85844</t>
  </si>
  <si>
    <t>"Zero la barre"debattant d y souscrire, je me retrouve harcele littéralement,la pression semblant être de mise.methodologie détestable en soi selon moi.sans parler de l accueil catastrophique ou l on vous reçoit comme un chien dans un jeu de quilles.</t>
  </si>
  <si>
    <t>ruru73-65218</t>
  </si>
  <si>
    <t>Client Maaf depuis de nombreuses années avec mes enfants pour les voitures, les habitations, je reçois aujourd'hui un courrier me signifiant la résiliation de mon contrat habitation pour fréquence de sinistre.
Je téléphone pour avoir des explications et connaitre les sinistres avec leur date, et là on ne sait pas me répondre…….TROP FORT.
De mémoire j'ai eu 4 sinistres depuis 2011 dont un ou la MAAF n'est pas intervenu, deux pour des sommes dérisoires (max 200.00€) et le dernier du à des problèmes avec EDF.
Ce n'est pas la peine d'attirer des clients à grands coups de spots publicitaires et de les jeter comme des "merdes" quand il faut intervenir et surtout sans apporter d'explications claires.
Je pensais que la MAAF était une assurance sérieuse, mon dieu quelle déception…………………..
Je pense qu'un concurrent sera content de nous récupérer avec l'ensemble de tous nos contrats.
Merci la MAAF</t>
  </si>
  <si>
    <t>assurbonplan !!! cela fait presque 1 mois que j'attends mon avis d'échéance et un relevé d'information pour ma moto.Au téléphone on prends mes coordonnées mais rien ne se passe;Par email pas de réponse non plus.il y a t-il quelqu'un qui bosse chez eux ?
Voici mon n° client 547897647 si pas de réponse je résilie ....C'est dans mon droit vu que vous ne respectais pas l'article L.113-15-1 du codes des assurances.</t>
  </si>
  <si>
    <t>25 décembre 2018 suite à une expérience en décembre 2018</t>
  </si>
  <si>
    <t>traitserv-69654</t>
  </si>
  <si>
    <t>Bonjour,
J'ai souscris un emprunt pour un achat immobilier en 2012;j'ai toujours payé mes remboursements et les assurances liées à cet emprunt.
Aujourd'hui suite à des problèmes de santé mon épouse est reconnue invalide niveau 2.
Nous en avons fait part à l'assurance suravenir, leur temps de réaction est déplorable; nous avons attendu 3 mois pour connaitre notre taux d'indemnisation qui visiblement est de 5% ce qui est une honte vu l'état de santé de mon épouse.
Un seul conseil ne prenez pas l'assurance du crédit mutuel il existe de nombreuses assurances concurrentes; sachez que même si vous souscrivez un emprunt au crédit mutuel vous n'avez absolument pas l'obligation de souscrire à leur assurance et qu'il existe de nombreuses assurances qui vous couvriront beaucoup mieux pour un tarif beaucoup plus attractif. 
Personnellement je vais demander une contre expertise à un des médecins expert de l'AIVF qui sont les seuls médecins qui ne sont pas mandatés par des assurances et qui ont donc un avis objectif; et je vais bien sur souscrire à une autre assurance pour mon emprunt immobilier</t>
  </si>
  <si>
    <t>chabert-p-113610</t>
  </si>
  <si>
    <t>Je suis très satisfaite de la prestation et le prix est attractif , le moins cher du marché,  je recommande L'Olivier Assurance a mon entourage et aux automobilistes Merci</t>
  </si>
  <si>
    <t>brigitte-137857</t>
  </si>
  <si>
    <t>très bon contact, très professionnel, s'investit pour trouver rapidement les renseignements, j'ai été très satisfaite de notre échange avec DAOUDA. merci</t>
  </si>
  <si>
    <t>hess13fr-67431</t>
  </si>
  <si>
    <t>Augmentation de 63 pour cent de ma prime en 2 ans sans aucun sinistre bien sûr   Motif accidentologie dans les BDR. Alors comment se fait-il que pour ma moto chez AMV elle a baissé de 10 pour cent sur 2 ans   Et bien sûr dans leur lettre de liaison aucun commentaire pour prévenir le sociétaire, ils parlent de la baisse de franchise de 15 pour cent qui n'a aucun intérêt pour les gens qui n'ont pas de sinistre</t>
  </si>
  <si>
    <t>mocchi-m-123062</t>
  </si>
  <si>
    <t xml:space="preserve">Les prix sont attractif contrairement aux autres agences  ! 
En ce qui concerne le site..je le trouve fluide et agreable, bien expliqué.
J attend de voir la suite
</t>
  </si>
  <si>
    <t>rohart-t-127037</t>
  </si>
  <si>
    <t>Simple et rapide, j’ai assuré ma voiture en quelque clic ! Rien de compliqué, les demandes sont claires et les tarifs plutôt attractifs. Je recommande sans hésiter !</t>
  </si>
  <si>
    <t>fredenucci-l-112572</t>
  </si>
  <si>
    <t>Je suis satisfaite du service rendu. J'ai bénéficié d'une réalisation rapide de l'ensemble de la démarche. Bonne information et amabilité de l'accueil.</t>
  </si>
  <si>
    <t>norbert71-76261</t>
  </si>
  <si>
    <t>après mise en place dee la télétransmission , remboursement rapides et sans intervention de ma part</t>
  </si>
  <si>
    <t>cocotte09-125335</t>
  </si>
  <si>
    <t>Tout es vraiment parfait tarif  vraiment intéressant,je recommande vivement cet assurance qui me permet d'assuré sereinement mon deux roue.
Merci april moto</t>
  </si>
  <si>
    <t>emilie-v-131607</t>
  </si>
  <si>
    <t>Impeccable  merci beaucoup je vous recommande  a tous et encore merci les prix son résonable et encore merci de votre rapidité à faire et la facilité à souscrire</t>
  </si>
  <si>
    <t>corinne-w-105479</t>
  </si>
  <si>
    <t>Je suis très satisfaite des prix et des conseillers ! Bravo continuez comme ça. Excellents renseignements et surtout excellent suivi concernant ma résiliation avec la loi Hamon</t>
  </si>
  <si>
    <t>lulu-69090</t>
  </si>
  <si>
    <t>Voilà plus de 2 mois que le contrat est arrivé à échéance. Il manque toujours un formulaire, une signature ou un chiffre. Quand vous envoyez des mails il n'y a que trés rarement de réponses.Il n'y a aucun respect du client. Si vous ne payez pas une mensualité ils n'oublient pas de réclamer mais au moment de rendre ce qui a été épargné, il n'y a plus moyen. Intolérable.</t>
  </si>
  <si>
    <t>avreco-50871</t>
  </si>
  <si>
    <t>A l'ère du digital, une expérience client du XIXe siècle digne de Kafka. A classer monument historique d'urgence !</t>
  </si>
  <si>
    <t>teddy70-51196</t>
  </si>
  <si>
    <t>Ca fait 1 an que j'ai souscrits à cette assurance. Rien a redire jusqu'au jour où je veux déménager... 200 euros le changement d'adresse O_O... Choisir l'olivier c'est bien mais il ne faut pas changer de domicile ^^... adieu</t>
  </si>
  <si>
    <t>michel-59780</t>
  </si>
  <si>
    <t xml:space="preserve">Des assureur INAPTE car un accrochage en dans un parking privé un voiture sans permis qui se frottée sur ma voiture qui été an arrêt au moment de frottement mais direct assurance ma considéré 100% responsable de ma part donc a augmenté mon malus  au maxi et je ne même pas fait de réparation mais la voiture son permis a été faire des réparation 
Je vous déconseille des ne pas vous faire la même erreur comme moi j'arrête la tout  de suit chez eu!!! 
</t>
  </si>
  <si>
    <t>mmj-98060</t>
  </si>
  <si>
    <t xml:space="preserve">Quand tout va bien...  rien à dire ! Mais quand arrive un sinistre,  ça change et là, c'est la déception !  Cinq mois d'attente avant de voir  mon dossier sinistre rouvert, mais pour cela, il a fallu que je me manifeste.  Et que dire des contacts téléphoniques  avec attente de vingt minutes avant d'avoir, avec un peu de chance, un interlocuteur, car plus d'une fois cette attente a brusquement pris fin avec un signal d'occupation. 
 Donc : mécontentement de la gestion des dossiers sinistres habitation. </t>
  </si>
  <si>
    <t>elodie-v-135315</t>
  </si>
  <si>
    <t>Direct assurance est une assurance qui est très bien niveau efficacité et rapidité de traitement ils sont un peu cher par rapport à certains concurrents mais ils sont tellement pratique et facile à utiliser que je reprends cette assurance</t>
  </si>
  <si>
    <t>sirjacques-j-116660</t>
  </si>
  <si>
    <t>Mes parents m'ont conseillé votre assurance car ils sont clients.
le conseillère m'a bien renseigné et le tarif a l'année me convient
Cordialement MR Johan SIRJACQUES</t>
  </si>
  <si>
    <t>anne-aymone-b-106675</t>
  </si>
  <si>
    <t xml:space="preserve">Les tarifs proposés me conviennent tout à fait.
L'accueil par téléphone a été très satisfaisant pour moi. 
La rapidité des services est aussi satisfaisante.
</t>
  </si>
  <si>
    <t>nabil-b-126660</t>
  </si>
  <si>
    <t>Simple et pratique alors rapide à la souscription et les tarifs avantageux comme on dit c'est direct assurance avoir dans la durée.
J'ai eu des bons retour de votres assurance.</t>
  </si>
  <si>
    <t>lilly-132793</t>
  </si>
  <si>
    <t xml:space="preserve">de belle parole mais a surtout assurance à éviter !!!!
j'ai souscrit une assurance le vendredi 3 septembre 2021 ,je reçois une vignette provisoire je pense donc être assurée et deux jours plus tard un accident ,et la surprise l'assurance resilie mon contrat avec effet retro actif ,résultat je paye le dépannage et les frais sur ma moto de ma poche . Tout cela parce que j'ai oublié de signaler un accident de voiture corporel datant de  presque 2 ans ,et qui en réalité n'en ai pas un puisque l'assurance a l'époque n'a rien payé ,j'avais juste cocher la case corporel au cas ou il y a aurais eu des suites après comme beaucoup de gens font .
Pour  faire le contrat c'est très rapide mais a l'avenir il voudrait mieux demander le relevé d'information avant de valider l'assurance et envoyer une carte verte provisoire !!! 
c'est limite une faute professionnelle !heureusement que je n'ai pas un bras en moins ou autre handicap ,on prend des assurances pour éviter les problèmes pas pour en avoir !!
Mme DADAM
</t>
  </si>
  <si>
    <t>lucsimon-60466</t>
  </si>
  <si>
    <t>1 an et demi après la renégociation de mon prêt, j'attends encore mon nouvel échéancier d'assurance. Tous les prétextes sont bons pour reporter. Donc je résilie.</t>
  </si>
  <si>
    <t>ouendi-m-107020</t>
  </si>
  <si>
    <t xml:space="preserve">Je suis très satisfait du service et du commercial qui était mon interlocuteur
Je souhaite parrainé des amis pour qu'il devienne client chez Olivier assurance </t>
  </si>
  <si>
    <t>chambon-l-113871</t>
  </si>
  <si>
    <t>Bien, bon rapport qualité prix pour une première assurance automobile. J'espère être pleinement satisfaite en cas de problèmes. Cordialement, merci...</t>
  </si>
  <si>
    <t>aucun-137947</t>
  </si>
  <si>
    <t>Bonjour document rempli et RIB envoyé (fin de portabilité société Sanef depui le 31/07/2021) demande pour rester sur votre mutuelle tarifs par mois m'ont été communiqués mais aucun retour de votre part.
Pharmacie en attente de régularisation.
Que faire de plus ?
Philippe Brébant.</t>
  </si>
  <si>
    <t>renaud-97511</t>
  </si>
  <si>
    <t>Marchand de carte verte.
Pour payer pas de soucis mais des que oon as un soucis plus personne!! On vius racroche au nez quand vous voulez des nouvelles de votre bris de glace pour un simple cailloux reçu donc fissuré...
On nous donne un rev quand on arrive a les joindre .. le rdv a 10h ils nous rappellent sauf que la il est 12h55 toujours pas de nouvelle d'eux.  Nul nul nul</t>
  </si>
  <si>
    <t>alison-m-128212</t>
  </si>
  <si>
    <t>Le prix me convient parfaitement c'est une bonne assurance
Par compte résilier vous mon ancienne assurance s'il vous plaît merci 
A bientôt bonne journée</t>
  </si>
  <si>
    <t>anciot-l-108659</t>
  </si>
  <si>
    <t>Je suis content du tarif, de l'écoute et des réponses a mes questions. Site intéressant et rapide pour l’envoi des documents et aussi pour la signature électronique.</t>
  </si>
  <si>
    <t>ced44-54284</t>
  </si>
  <si>
    <t>Insupportable.... On vient de souscrire a cette assurance étant commercial j'ai un véhicule de fonction mais souhaite être assuré en 2 eme conducteur. On me demande des justificatifs afin de savoir si j'ai eu des accidents dans ma société (ce qui est normal) puis ensuite une attestation employeur (c'est vrai qu'il n'a que ca à faire) ensuite on demande nos assurances jusqu'à 2014 (après 3 déménagements bonjour pour les retrouver) mais à chaque fois on nous donne les infos au compte goute.... donc aujourd'hui je ne peux utiliser mon véhicule personnel. Il faut être patient et avoir du temps pour récolter des tonnes de documents avant d'être enregistré. J'appréhende si on a un jour un accident..... J'hésite déjà à changer même pour plus cher</t>
  </si>
  <si>
    <t>pat-100320</t>
  </si>
  <si>
    <t xml:space="preserve">Bonjour,
Cela, fait 5 mois que j’attends la prise en charge de mon sinistre, mon conseiller qui arrive à peine à s’exprimer me dit qu’il a des termes trop compliqué que je pourrais pas comprendre pour expliquer le fait que mon dossier n’avance pas. 
Ma voiture a été  percuté par derrière par un conducteur en état d’ivresse incapable de remplir un constant. Les policiers sont intervenus et depuis ça traîne toujours </t>
  </si>
  <si>
    <t>tomas-p-134592</t>
  </si>
  <si>
    <t>Ok ok  ok ahoj Katuška ahoj Katuška ahoj 4444 ahoj Katka a rychlost a rychlost a rychlost a rychlost a rychlost a rychlost a rychlost a rychlost a miske nájdeme</t>
  </si>
  <si>
    <t>02 octobre 2021 suite à une expérience en novembre 2020</t>
  </si>
  <si>
    <t>brubru-135569</t>
  </si>
  <si>
    <t>Assurance où les collaborateurs vous promènent sans trouver de solution ( date erronée de carte verte) , par contre le paiement est demandé immédiatement. Vous allez chercher votre nouvelle voiture est vous n'êtes pas assuré. On vous déclare que le véhicule remplacé est assuré pour 30 jours pour la vente, non il reste sur son assurance. Après coup on vous déclare qu'il faut un nouveau contrat car votre véhicule vient de l'étranger et qu'il ne s'agit pas d'un changement de véhicule. Ces faits font que je commence avoir un doute sur le sérieux de cette compagnie.</t>
  </si>
  <si>
    <t>mmlm-88954</t>
  </si>
  <si>
    <t xml:space="preserve">Encore une assurance qui se couvre sur tout problèmes avec motifs des " conditions générales "
Assurance à éviter fortement
Prix intéressant en adéquation avec leur couverture.
Des condition générales vastes même en étant assuré " tout risques"
Payés moins pour être moins assuré...
Malgré un vol de pièces, l'assurance ne marche pas car la voiture n'a pas été volée...
Si vous souhaitez une assurance fiable : EVITEZ L'OLIVIER ASSSURANCE !!!!!!! </t>
  </si>
  <si>
    <t>paglop06-100871</t>
  </si>
  <si>
    <t>Je suis nouveau sociétaire, j'accepte le devis proposé, un RDV téléphonique est prévu quelques jours après pour finaliser le dossier. Personne de l'agence locale d'Antibes ne rappelle. Impossibilité de les joindre directement, tout passe par le service client qui vous fait attendre des 'plombes' au téléphone pour finalement raccrocher... Vous appelez à nouveau, un autre conseiller qui "comprends" la situation et me re-propose un autre RDV téléphonique le lendemain... Un service client désastreux</t>
  </si>
  <si>
    <t>df16-62043</t>
  </si>
  <si>
    <t>Souscripteur d'un contrat allianz prévoyance avec option DOS et PSY sur conseil de mon conseiller je suis en arrêt depuis plusieurs mois pour ces deux raisons, Allianz à bien pris en charge les premiers mois mais le médecin conseil Allianz suite à une expertise médical d'un médecin Allianz décide que mon état ne justifie plus les versements. Hors le RSI (via la RAM) connu pour sa complaisance a également réalisé une expertise à 10 jours d'intervalle et eux continue à me couvrir. 
Délai et recours compliqué et inexistant chez Allianz puisque sans solution depuis 4 mois maintenant malgré une confirmation de mon état de santé par un neuro chirurgien.
Après relecture des clauses particulières cette assurance se base sur la décision de son propre médecin conseil, même le fait que le régime général après contrôle confirme que l'arrêt est justifié n'y change rien puisqu'il ont pris soin d'exclure ce cas de figure dans les petites lignes du contrat.
A FUIRE donc car aucun recours et des délais de traitement incompatible avec les besoins dans ce genre de situation .</t>
  </si>
  <si>
    <t>mfhope-71732</t>
  </si>
  <si>
    <t xml:space="preserve">Honteux !!!!!!
Lors de ma souscription on me fait miroiter des garanties prises en charge que l'on m'a même certifié par mail et aujourd'hui on m'annonce le contraire !!!! Menteurs !!!!! Rétraction faite pour les 3 contrats ! Une cliente de perdue !!!! </t>
  </si>
  <si>
    <t>casaucau-v-110809</t>
  </si>
  <si>
    <t>devis ok, a voir sur le long terme pour avoir un avis sur L'olivier. 
signature en ligne facile a utilisé, pour l'instant je n'ai pas d'avis sur l'assurance.</t>
  </si>
  <si>
    <t>marc-78082</t>
  </si>
  <si>
    <t>faire attention car votre assurance montera assez rapidement d'annèe en annèe si vous devez consulter votre vètèrinaire. je suis passer de 32 euros mensuelle à 50 euros sur 1an!! revu à 45 après negotiation</t>
  </si>
  <si>
    <t>ruello-l-138894</t>
  </si>
  <si>
    <t>Je suis satisfait du service je recommande pour tous le monde a l écoute du client prix abordable pour jeune conducteur document simple à transmettre.</t>
  </si>
  <si>
    <t>nanardasse-64216</t>
  </si>
  <si>
    <t>un mois et demi après ma visite chez mon généraliste, j'attends toujours le remboursement de ces visites vous les contactez et jamais de réponse  vous contactez le courtier et les mensonges continuent  avec cette personne entre parenthèse (C.A)</t>
  </si>
  <si>
    <t>erik91-125264</t>
  </si>
  <si>
    <t>La plus part des documents sont disponibles immédiatement sur l'espace personnel du site, pour les autres démarches les conseillers sont à l'écoute et disponibles même pour résilier un contrat.  Autre exemple j'appelle le numéro des conseillers 10 minutes d'attente sans succès puis une heure plus tard une conseillère me rappelle.  J'apprécie.</t>
  </si>
  <si>
    <t>scherazade-80817</t>
  </si>
  <si>
    <t xml:space="preserve">Bonjour,
Je vous déconseille de souscrire une mutuelle chez eux car vous ne pourrez JAMAIS résilier, en effet j'en suis à mon 10eme essais et toujours sans succès, je paye deux mutuelles alors que je n'ai pas eu le choix et de plus j'ai était obligée de leur renvoyer ma carte de Tiers payant (soit disent seul dernière condition pour me résilier) mais toujours aucun succès chaque réponses de leurs parts se contredit et au téléphone impossible d'avoir des réponses! 
Je perd du trope à envoyer des courriers avec AR mais rien n'y fait. Je suis clairement à bout de patience fasse à leurs abus! </t>
  </si>
  <si>
    <t>helene-87589</t>
  </si>
  <si>
    <t>En 2019 en arrêt de travail 6 mois pour burn out.  . Sur le contrat que j'ai signé figure clairement une carence de 90 jours. je ne suis indemnisée que pour 1 jour d'arrêt</t>
  </si>
  <si>
    <t>n)-dossier-4646113906s04ebs-121838</t>
  </si>
  <si>
    <t>Pour le remplacement d'une pompe, suite à un orage, j'ai téléphoné à mon assurance habitation, Emmanuelle m'a répondu très gentiment et m'a expliqué très clairement ce que je devais faire, me donnant son prénom pour rappeler si j'avais besoin en ayant affaire à la même personne, ce qui est à mon avis très agréable, car on n'a pas besoin de tout réexpliquer.....
Pour cette intervention, je suis très satisfaite.</t>
  </si>
  <si>
    <t>mohammed--b-124491</t>
  </si>
  <si>
    <t xml:space="preserve">Je suis très satisfait du service 
Je recommande vivement      
Direct assurance top du top 
Merci pour votre service         bonne continuation        </t>
  </si>
  <si>
    <t>23 mars 2019 suite à une expérience en mars 2019</t>
  </si>
  <si>
    <t>gwenaelxebert-72418</t>
  </si>
  <si>
    <t>Très bon assureur, les conseillers sont réactifs, savent s'adapter et conseiller au mieux les clients, j'en suis satisfait et je recommande sans hesiter</t>
  </si>
  <si>
    <t>yassin-c-124440</t>
  </si>
  <si>
    <t>Service assez satisfaisant... en attende d’un meilleur prix vu la demande d ´être assuré qu’ au tiers.... en cas de possibilité d’avantage de meilleur prix me contacter</t>
  </si>
  <si>
    <t>moussa-m-131020</t>
  </si>
  <si>
    <t>Je suis satisfait de l'assurance 
Direct assurance est le top
Je le conseil pour toute personne ayant un nouveau permis ou autre 
Très prix raisonnable 
Merci direct asdurance</t>
  </si>
  <si>
    <t>vatin-v-109005</t>
  </si>
  <si>
    <t>Relation client téléphonique au top ! Conseillère au top qui a pris le temps de nous faire un devis, le prix est top aussi, merci à Olivier assurance</t>
  </si>
  <si>
    <t>discors-91031</t>
  </si>
  <si>
    <t>Le pire service client !!!! Ils sont incapable de répondre correctement à vos demande. Ils vous expédie au téléphone. J'ai demandé une fois ou est la rubrique pour pouvoir contacter le service qu'ils voulaient que je contacte et ont me raccroche car se n'est pas leurs travails.</t>
  </si>
  <si>
    <t>manolo-132586</t>
  </si>
  <si>
    <t>Emeline a été mon interlocutrice, m'a entièrement satisfait quand à mes attentes...je recommande cette mutuelle car le personnel sait de quoi il parle et donne de bon conseils...en core merci pour sa réactivité et sa sympathie...</t>
  </si>
  <si>
    <t>valentin-b-121465</t>
  </si>
  <si>
    <t>Je suis satisfait du service cependant j'ai besoin de la carte d'assurance rapidement et je n'arrive pas à contacter le service client pour l'avoir par mail ou internet</t>
  </si>
  <si>
    <t xml:space="preserve">Depuis 52 ans que je conduis, j’ai zéro accident responsable
Mon avant dernier Assureur était AXA  depuis environ 20 ans
Le 18 02 2015 je m’engage avec Direct Assurance suite à un coup téléphone de leur part. Le vendeur me rassurera  en m’expliquant que DA était une filiale d’AXA.
Mon assureur AXA souhaitait me récupérer  mais DA refusa
J’ai certainement eu la mal chance d’être garé au mauvais endroit au mauvais moment
J’ai constaté des dommages  à mon véhicule au retour à mon domicile (après avoir parcouru 250km).
Sur le parking ou j’avais garé mon véhicule très proche d’un charriot élévateur, sur lequel  il y avait sur la fourche des bordures  béton et chevrons bois. Un camion était également garé à proximité.
Je suppose  donc un accrochage par  l’engin ou son contenu puisque le charriot et le camion n’étaient plus là à mon retour de Carrefour Contact).
 Le rapport de l’expert mandaté par DA affirme : Deux impacts différents dont l’un serait  des rayures caractéristiques d’un choc contre un corps fixe (borne, mur, ouvrage maçonné…)
Malgré mon assurance tous risques j’ai un refus total pour mes réparations.
J’ai donc compris que je ne serais jamais pris en charge aussi j’ai décidé d’effectuer les travaux à 
ma charge et changer d’Assureur.
J’ai contacté un professionnel  en Octobre 2016. J’ai un devis de  réparations (510 euros TTC), celui-ci me précisera que ma version était crédible et même probable puisque l’aile n’est pas endommagée au-dessus  de la roue dont la gente est rayée.
Le 7 12 2016, je suis devancé par DA par sa  résiliation au 31 01 2017 suite aux dispositions de l’article L113-12 du code des assurances.
Mon gros problème  c’est le Relevé d’Informations adressé par Direct Assurance qui précise le sinistre mais il oublie de mentionner la non prise en charge de ces frais. Par ailleurs, celui-ci entraine des effets  négatifs vis-à-vis d’un nouvel assureur (refus d’assurance ou augmentation de la prime). 
Conclusion :
Mon tord est celui d’avoir accepté un Assureur  qui ne soit pas à proximité de mon domicile.
Je me retrouve avec un sinistre non pris en charge (que je peux comprendre même si je ne suis pas satisfait  puisqu’il y a deux impacts et un constat d’expert sans équivoque et que je n’ai aucune preuve de ma bonne foi).  Il  y a ensuite la radiation à échéance du 31 01 2017, que j’accepte avec plaisir car c’était déjà mon intension. Par contre le relevé d’informations qui signale 1 sinistre matériel non responsable mais l’on oublie de mentionner « non pris en charge  par DA ».
Est-il normal que D.A ne le précise pas sur le RI et par ailleurs ce même relevé puisse  induire  une surprime  importante ou le refus d’assurance lorsque l’on veut s’assurer ? 
Le paradoxe : Je précise que je n’ai jamais fais dépenser un centime pour un accident ou j’aurais une part de responsabilité et cela depuis 52 ans (vérifiable à partir des fichiers A.G.I.R.A.)
Moralité : Comme prévu, je vais faire réparer mon véhicule avant fin Février 2017 à mes frais.
J’aidemandé à DIRECT ASSURANCE d’avoir la décence de m’adresser un RELEVE D’INFORMATIONS sans la mention de ce sinistre ou d’ajouter sa non prise en charge.
AUCUNE REPONSE
</t>
  </si>
  <si>
    <t>jav-86820</t>
  </si>
  <si>
    <t>pour vendre pas de problème.
Pour modifier ou prendre contact ,court toujours
service détestable</t>
  </si>
  <si>
    <t>C'est déja la quatriéme fois que je passe par un courtier pour choisir ma complémentaire et c'est d eloin le meilleur car les autres n'avaient pas tout le service que Santiane me propose. Les autres années mes courtiers étaient injoignable et n'avaient pas de service client, tout devait passer par la mutuelle directement. Aujourd'hui c'est différent car j'ai eu des questions sur mes remboursement car il m'a fallu passer une semaine à l'hopital et ils ont pu m'aider donc ça c'est vraiment un plus.</t>
  </si>
  <si>
    <t>laetitia-59517</t>
  </si>
  <si>
    <t>Je déconseille fortement la Macif
Je suis sociétaire depuis plus de 40 ans sans aucun problème a déclarer sauf quand  je me suis fait voler ma voiture qui a été retrouvé par les forces de polices sur la voie publique , la voiture a présenté des problèmes électronique suite a ce vol et l'expert a refuser de prendre les réparations en charges! 
Pire lors du décès de mon Père , ils ont refusé d'annuler son assurance auto alors que L'article L121-10 du Code des assurances précise que cela est possible , ce qui m'a été confirmé pas d'autres assurance et par un notaire!
C'est assez scandaleux d'en arriver la , après avoir payez chaque cotisations rubis sur ongle durant 40 ans de se faire traiter ainsi , je vous laisse méditer la dessus , autant prendre l'assurance la moins chère en ligne le résultat ne peux pas etre pire pour ma part.</t>
  </si>
  <si>
    <t>maurice-v-105890</t>
  </si>
  <si>
    <t>simple et pratique. les prix me convienne la qualité du service très satisfaisant .  services au clients très sympathique et bon suivi de dossier. Merci</t>
  </si>
  <si>
    <t>apaneo-70534</t>
  </si>
  <si>
    <t>Client CA et Pacifica, ayant eu dégâts en provenance du voisin, déclares auprès du pacifica debut novembre 2018. Service très limite de la plateforme travaux, délai non respecté, dégâts non répares 2 mois après.</t>
  </si>
  <si>
    <t>amandeb-100853</t>
  </si>
  <si>
    <t>Bonjour, 
Mon animal est assuré chez eux depuis 3 ans, Curtis, Jack Russel de bientôt 11 ans qui était en parfaite santé.
Malheureusement, depuis 1 an il souffre d'une insuffisance hépatique et son médicamenet me coûte 58 € par mois. La mutuelle me remboursait jusqu'au mois de novembre à hauteur de 80% de ce montant chaque mois.
Et ce mois ci, courrier me disant que ce médicamenet n'est en faite pas remboursé chez eux et qu'ils ont fait une erreur pendant 1 an.
Non contents de ne plus rembourser le traitement de mon chien, ils augmentent de 20 € par mois la mutuelle à partitr de janvier 2021.
C'est des pompes à frique, ils n'en ont rien à faire de nos animaux. 
Je suis dégoûtée par ces pratiques, juste parce que je leur coûte aussi chez que ce que je leur paye....
Vous devriez avoir HONTE !!!
Amandine B, maman de CURTIS, malade mais ça,, vous vous en fichez.</t>
  </si>
  <si>
    <t>alain-g-105682</t>
  </si>
  <si>
    <t>Contact et devis rapide au premier contact. A voir le reste par la suite le jour où j'aurai un sinistre. j'ai eu quelques avis négatifs en ce sens. J'aurai donc plus tard ma propre opinion</t>
  </si>
  <si>
    <t>vincent-07-111410</t>
  </si>
  <si>
    <t>J'ai eu Laura au téléphone suite a une demande pour ma fille , ce qui ma donné entière satisfaction. J'ai trouvé une mutuelle adaptée à mes besoins. service sympathique.</t>
  </si>
  <si>
    <t>jellaoui-m-133895</t>
  </si>
  <si>
    <t>Je suis satisfait du service c’était un service efficace et rapide  , Et au niveau du prix c’est le moins cher que j’ai trouvé je vais consulter votre service auprès de mes amis</t>
  </si>
  <si>
    <t>mel-96107</t>
  </si>
  <si>
    <t>On ne peut pas, ne tout simplement pas mettre d'étoiles.
PACIFICA LCL est à fuir ABSOLUMENT ! C'est une plateforme, il faut donc savoir que votre conseiller dira que c'est l'assurance et votre assurance que c'est votre conseiller, un vrai match de tennis et pendant qu'ils se renvoient la balle vous n'obtenez rien du tout, entre les défaillances répétées du LCL et de pacifica, je me suis maintes fois retrouvée en situation périlleuse. 
Lorsque je prend mon assurance chez eux suite à une proposition de leur part, ils me disent qu'il n'y aura rien à faire auprès de mon ancienne assurance. Je me retrouve avec un doublon d'assurance et personne pour m'aider, LCL me dit que c'est au CIC de régulariser, le CIC me dit que c'est forcément le LCL qui aurait du résilier... 1 an de bataille et aucun remboursement de la somme perçue en doublon.
J'ai une assistance 24/24 à km... nous avons attendu 48h, quand le dépanneur est passé, il a refusé de prendre la voiture tant qu'on ne prenait pas rdv avec un garage ...
Je n'avais pas changé, craignant que ce soit partout pareil et n'ayant plus de tout confiance aux banques et aux assurances. 
La dernière en date est l'assurance du nouvelle voiture avec ma conseillère bancaire vu mes difficultés à joindre pacifica (oui le personnel du lcl aussi m'a prise pour une idiote jusqu'à ce que j'essaye devant eux et que l'appel se termine directement). Je fournis toutes les pièces et précise mon lien de parenté avec le titulaire de la carte grise. Quelques semaines plus tard, je reçois un courrier me demandant de fournir les dites pièces. J'appelle ma conseillère et elle m'assure qu'elle a tout transmis. Quelques mois plus tard, je reçois un courrier comme quoi l'assurance résilie pour "inadéquation des risques au regard de la politique d'acceptation". Un message sur mon espace m'attendait, ils n'avaient pas mon lien de parenté avec le titulaire de la carte grise... je n'ai plus souhaité leur répondre, c'était la goutte d'eau ... Je change directement de banque et d'assurance. Ma conseillère m'envoi un message pour dire que la résiliation est effective dès aujourd'hui (soit 1 mois avant la date effective du courrier...)
Ah oui et évidemment je ne l'ai pas eu toute suite, soit c'est le site qui ne fonctionne pas soit c'est l'application ... assurance ou service bancaire, PACIFICA LCL est une calamité ! FUYEZ ! (raconter mon expérience avec le service bancaire pourrait prendre plusieurs jours)</t>
  </si>
  <si>
    <t>nico-56760</t>
  </si>
  <si>
    <t>Envoyer par un ami chez direct assurance  je fait faire un devis avec un conseiller   que j'accepte et que je signe et le lendemain on m'appelle pour me dire que le contrat  que j'ai signé n'est pas bon et qu'il va être augmenté  de 40 euro à l'année  1er apelle on me raccroche au nez  disant que je n'était pas d'accord 2eme apelle  idem  et 3 ème apel  j'ai quelqun qui et arrogant  et non compréhensif je demande à parler à un supérieur  elle me dit qu'il va me rappeler mais toujours aucune nouvelle étant ma 1ere assurance auto  j'ai peut de moyen et doit allez chercher ma voiture le 26082017 et que le temp que j'envoie un recommandé  pour résilier  et être remboursé  je ne peut donc pas m'assurer ailleurs part manque de moyens car déjà ete prélever par direct assurance</t>
  </si>
  <si>
    <t>jose-a-117201</t>
  </si>
  <si>
    <t>Mise en relation rapide. Accueil agréable. Informations claires et précises. Entretien fluide. Excellent service. Très satisfaite. Tarif très intéressant. Merci</t>
  </si>
  <si>
    <t>patrick-89572</t>
  </si>
  <si>
    <t>Je suis en invalidité depuis 2005 et je confirme aussi que je n'ai pas non plus reçus le paiement de ma pension du 1er trimestre. Personne ne répond aux emails et téléphone malgré une vingtaine de relance depuis le mois de mars.</t>
  </si>
  <si>
    <t>laurent-c-131091</t>
  </si>
  <si>
    <t>Satisfait que vous ne mettiez pas de surprime pour mon épouse qui a un permis étranger. Voilà c'est tout. Je ne sais pas trop quoi dire d'autre. C'était le critère unique qui m'a fait changer d'assurance.</t>
  </si>
  <si>
    <t>cliclo-81373</t>
  </si>
  <si>
    <t>cliclo : l'assurance auto MAAF a baissé ses prix dixit le mail envoyé : en ce qui me concerne, c'est 83 centimes d'euros par an . De qui se moque t'on ? Tchao ! ma facture annuelle est quand même de 730,05 euros avec tous les bonus 50% et à vie.</t>
  </si>
  <si>
    <t>eriessiet-76123</t>
  </si>
  <si>
    <t xml:space="preserve">niveau de prix acceptable
je ferais un bilan prix annuel et demande de devis </t>
  </si>
  <si>
    <t>phil-54396</t>
  </si>
  <si>
    <t>je quitte cette assurance prochainement afin de grouper mes assurances sur une même mutuelle; ils ont donc reçu ma résiliation: bilan: ils m'ont annulé mon compte perso, donc plus moyen de me connecter. ma voiture a été enn réparation plusieurs jours donc basculement de l'assurance sur la voiture de prêt et au final, ils ont refusé de me rebasculer si je n'appelais pas moi-même car je pars de chez eux! après 30 minutes d'attente ( car ils ont reconnu mon tél...je pense!!), enfin une réponse qui me promet de m'envoyer un mail de confirmation que je ne recevrais jamais!!! donc JE NE VOUS RECOMMANDE PAS DU TOUT CETTE ASSURANCE!!!!!</t>
  </si>
  <si>
    <t>mohammed-m-113217</t>
  </si>
  <si>
    <t>Bonjour,
Pour le moment, je pense que c'est le prix me convient, je n'ai pas encore lancé des recherches de comparaison du marché.
Sinon au niveau du service, j'ai fais appel une seule fois pour un sinistre et s'est bien passé</t>
  </si>
  <si>
    <t>emilie-b-105252</t>
  </si>
  <si>
    <t>Je suis satisfaite du service pour le prix et la sympathie
le contact au téléphone a été rapide et efficace
le renvoi des documents aussi !
je recommande</t>
  </si>
  <si>
    <t>marie-helene-l-114687</t>
  </si>
  <si>
    <t>Je suis satisfaite du service, du prix mensuel de l'assurance et du fonctionnement du service.
Je recommande Direct assurance aux personnes qui recherchent une assurance.</t>
  </si>
  <si>
    <t>laruelle-m-126840</t>
  </si>
  <si>
    <t xml:space="preserve">je suis satisfaite du service
trés bon contact téléphonique 
bonne réactivité, nous rappelle rapidement et les informations sont claires et précises, </t>
  </si>
  <si>
    <t>pierredromeprovence-66592</t>
  </si>
  <si>
    <t>Je ne suis pas content de l'augmentation
J'ai supprimé l'option objet de valeur, et çà augmente. Je souhaite qu'il y ait un bonus malus. en trente ans je n'ai eu qu'un sinistre.</t>
  </si>
  <si>
    <t>jeanne-f-105055</t>
  </si>
  <si>
    <t>je suis très satisfaite des prix que vous pratiquez  pour ces contrats habitations et de la rapidité pour obtenir  le devis sous les yeux et le consulter pour réfléchir ça me convient tout à fait merci</t>
  </si>
  <si>
    <t>yves-p-116889</t>
  </si>
  <si>
    <t>Je suis très satisfait du service et des prix pratiqués par GMF. Par conséquent je viens de parrainer mon fils ainsi que son amie pour assurer leurs nouveaux véhicules. Bonne route à eux avec GMF.</t>
  </si>
  <si>
    <t>jcp-56815</t>
  </si>
  <si>
    <t>Accident de la route en 2010 qui se solde par une invalidité 2eme catégorie, perte d'emploi, impossibilité de reconduire, tension élevé permanente . Cardif n'a commencé les remboursements que en Février 2015 (30% sur ma tête), pour me convoquer en juin 2017 chez leur expert.Je me suis rendu en présence  du responsable association handicap. L'expert verbalement, nous a confirmé mon impossibilité de retravailler. Je reçois hélas un courrier de Cardif me stipulant l'arrêt de la prise en charge suite à avis d'expert, sans me fournir une copie malgré mes nombreuses demandes. Si cardif maintient cette attitude pour se soustraire à ses obligations, Je propose de créer un collectif des victimes de Cardif pour saisir la justice et les médias, du comportement de cette assurance, l'union faisant la force.</t>
  </si>
  <si>
    <t>taisne-lucile-129122</t>
  </si>
  <si>
    <t>A fuir!!!! J’ai fait une demande de prise en charge pour une paire de lunette pour ma fille de 8 ans et cela fait bientôt 3 semaines qu’ils nous balade. J’appelle tous les jours ainsi que l’opticien chez qui j’ai demandé un devis en vain… par contre pour que l adhérent laissé un avis et une note la ils savent demander!!! Donc voilà ma note 1/10</t>
  </si>
  <si>
    <t>beloufa-a-129653</t>
  </si>
  <si>
    <t>Je suis client de GMF depuis plus de 20 ans, toujours services de qualités et sur mesure. Je reste fidèle puisque cette collaboration me donne une entière satisfaction.</t>
  </si>
  <si>
    <t>Bonjour,
je reviens vers vous car dans quelques jours mon affaire de catastrophe naturelle sécheresse sera jugée et sans doute gagnée car Sogessur n'a même pas présenté d'avocat!!!
cinq ans de batailles juridique Alors à bon entendeur ...
si vous avez un gros budget pour vous faire représenter, ils sont tellement nuls que ça faut le coup mais sinon...</t>
  </si>
  <si>
    <t>leug59-69111</t>
  </si>
  <si>
    <t>J'ai souscris à une assurance habitation en juillet. J'ai eu un sinistre il y a 3 semaines. J'appelle vos services pour le déclarer. On m'informe que mon sinistre sera bien pris en charge selon les conditions de mon contrat. Une expertise est faite qui confirme les faits. Finalement, erreur d'interprétation de contrat, vous ne prenez pas en charge le sinistre. Si les conditions de contrats ne sont pas claires pour vous, comment voulez vous qu'elles le soient pour le client? 
Très déçu, je résilie mon contrat!</t>
  </si>
  <si>
    <t>neant-108430</t>
  </si>
  <si>
    <t>Suite à une intervention chirurgicale j'ai contacté la MGP pour obtenir des heures de ménage.On m'a dirigé sur FIDELIA Assistance qui m' immédiatement donné satisfaction...Je remercie donc tous ces services pour leur disponibilité et leurs diligences</t>
  </si>
  <si>
    <t>gazou-115460</t>
  </si>
  <si>
    <t>Après une première année sans accident, et malgré les deux confinements de 2020 et 2021, j'ai reçu un nouvel échéancier sur le quel mes mensualités étaient augmentées de 1%. 
Les explications qui m'ont été fournies sont classiques (Cout des réparations et soins médicaux en augmentation) Par contre , aucune prise en compte de la baisse drastique du nombre d'accidents durant les confinements ... J'ai donc lancé une consultation auprès de "Furets" ...</t>
  </si>
  <si>
    <t>lafeenaude-54730</t>
  </si>
  <si>
    <t>Client depuis 10 ans, bonus de 40% passé à 20% suite à un sinistre déclaré en octobre 2016 dont je n'étais pas responsable selon eux et selon l'auto école mal garée devant mon entrée que j'ai évité en m'encastrant dans un échaffaudage endommageant mon pare choc. Les versions ont changé et je suis à responsable 100% malgré les nombreuses conversations téléphoniques et courriers. Les interlocuteurs sont tous différents dont certains sont incompétents et dont l'amabilité laisse à désirer. Perte de dossier... Honte eux.</t>
  </si>
  <si>
    <t>moi-63685</t>
  </si>
  <si>
    <t>bien............................................................................................................................................................</t>
  </si>
  <si>
    <t>chrisand28-71927</t>
  </si>
  <si>
    <t>Quelle lenteur!</t>
  </si>
  <si>
    <t>queille-b-116936</t>
  </si>
  <si>
    <t>Je suis satisfait totalement du services et contact du conseiller je recommanderais L'olivier Assurance auprès de mes proches et relations ; sincères salutations</t>
  </si>
  <si>
    <t>zico-81815</t>
  </si>
  <si>
    <t>Mon Père, décédé début octobre, avait une assurance vie AFER depuis 1985. Etant tuteur de mon Père avant son décès, je n'avais aucun problème pour joindre cette association. Depuis que j'ai signalé son décès et demandé le paiement de la prime à mon frère et à moi, tous deux bénéficiaires du contrat, impossible de joindre un service, pas de réponses aux mails, au téléphone ... aucun courrier reçu.....insupportable et aucun respect de la clientèle. Si vous avez un placement à effectuer, passer votre chemin.</t>
  </si>
  <si>
    <t>emilie-a-117812</t>
  </si>
  <si>
    <t>j'adore le tchat et les réponses sont rapides et claires.
Je vais essayer de déclarer un vol pour mon phare on verra si cela marche aussi bien je l'espère.
J'ai parrainé 2 personnes</t>
  </si>
  <si>
    <t xml:space="preserve">La Matmut est complètement en dehors des prix honnêtes et sa politique de radiation à grande échelle est tout simplement honteuse surtout pour une mutuelle.
</t>
  </si>
  <si>
    <t>joel-r-105366</t>
  </si>
  <si>
    <t xml:space="preserve">Tarif très compétitif, site assez intuitif, garanties équivalentes aux autres enseignes et rapidité des réponses aux sollicitations.
Il ne reste plus qu'à les éprouver dans le temps ;) </t>
  </si>
  <si>
    <t>sophie-116221</t>
  </si>
  <si>
    <t>Mon mari est décédé en décembre 21. Il y a qq années il avait souscrit une prévoyance pour les enfants et moi. Nous sommes en juin et toujours aucun versement. Malakoff et Humanis ont fusionné et ils m'expliquent que c'est la raison du retard de traitement, que les personnes en charge de mon dossier ne savaient pas comment le traiter ! du jamais vu !
6 mois plus tard, on m'annonce depuis 15 jours que l'on va m'envoyer un questionnaire médical, qu'ils avait "oublié" de me faire parvenir jusqu'à présent et que j'attend toujours ...c'est parfaitement ubuesque ! C'est absolument inacceptable et totalement irrespectueux des familles. J'ai relancé de nombreuses fois, sans succès. Je ne sais plus quoi faire.</t>
  </si>
  <si>
    <t>patrick35330-52609</t>
  </si>
  <si>
    <t>Augmentation des tarifs inadmissible.</t>
  </si>
  <si>
    <t>mamie58-108509</t>
  </si>
  <si>
    <t xml:space="preserve">BONJOUR
MAINTENANT QUE SYSKO A DE TRES GROS PROBLEMES DE SANTE ASSURE O"POIL EST PRESENT 
ASSURE DEPUIS DES ANNEES JE SUIS ENTIÈREMENT SATISFAITE DE CETTE ASSURANCE REMBOURSEMENT RAPIDE ET TRÈS FACILE 
MERCI </t>
  </si>
  <si>
    <t>alain--115548</t>
  </si>
  <si>
    <t>J’ai un dégât des eaux en janvier, j’ai contacter la plateforme le dimanche, j’ai eu un contact rapidement, il a pris note de mon dégât des eaux. Il devait me rappeler le lendemain. Aucune réponse. J’ai rappelé le mardi, la j’ai eu Jennifer, qui a pris en charge mon dossier. Elle m’a donné la marche à suivre, à savoir recherche de fuite et réparation. Tout à été pris en compte est réglé dans la semaine. Pour la peinture, nous venons de la faire sur les pièces concernées. Après renvoi de la facture acquittée à Jennifer, le règlement est a été fait sous 48 h. Rien à dire parfait.</t>
  </si>
  <si>
    <t>djumbe-64773</t>
  </si>
  <si>
    <t>Explication claires, explication des prix/avantages rapide et concise.............................................................................................................................</t>
  </si>
  <si>
    <t>franck-110364</t>
  </si>
  <si>
    <t>lamentable assurance à fuir si vous ne voulez pas devenir fou.
Jamais personne ne répond au téléphone, des attentes interminables de 20 ou 30mn avant d 'espérer avoir une personne.  si déjà vous arrivez a avoir une personne ce qui est loin d 'être évident.
les employés se passent les dossiers donc ne sont jamais au courant du dossier (ce n'est pas moi c'est l autre).
j ai envoyé des mails, des courriers, des AR, toujours sans retour, la communication n 'est pas leur fort par contre pour vous relancez ou vous mettre en défaut, champion , ça ils savent faire.
j' ai eu plusieurs assurances dans ma vie mais allianz je m en souviendrai , a fuir très rapidement, ils existent plein d'autres assureurs digne de ce nom.
bref pour votre santé mentale et vos nerfs fuyez vite ce groupe, qui ne porte que le nom d assurance mais qui n' a absolument pas le service et le respect aux clients.</t>
  </si>
  <si>
    <t>magali-m-127551</t>
  </si>
  <si>
    <t>rapidite ,les personnes eues au tel tres courtoises , prix raisonnable , facilité de dialogue a voir a l'avenir comment les choses evoluent si nous avons besoin d utiliser l' assurance</t>
  </si>
  <si>
    <t>franck08-137609</t>
  </si>
  <si>
    <t>Une honte, cet assurance m'a résilier pour 2 accrochages légers en 2 ans, aucuns accidents pendants 30 ans, bonus 50.
De plus, l'AR est revenu adressé inconnue, donc je n'était plus assuré depuis plus de 2 mois sans le savoir, il n'ont pas daigné m'envoyer un mail où m'appeler...
Pourtant à notre époque 95 % se passe par boîte mail.
Affligeant, si j'avais eu un gros accident, je paierai toute ma vie pour cette négligence.
Très en colère.</t>
  </si>
  <si>
    <t>ritou-106126</t>
  </si>
  <si>
    <t>Très réactif avec une grande amabilité au téléphone ;
Temps d'attente un peu long 
Je conseil Santiane . Se sont de bons professionnels qui savent trouver les réponses à vos questions
Merci Emeline</t>
  </si>
  <si>
    <t>J'ai souscrit il y a 2 ans en raison d'un tarif attractif .J'ai eu 2 petits incidents avec tôle froissée et les réparations et indemnisations se sont bien passées. 
Pour le prix:Attention , j'ai eu deux hausses successives de plus de 15% par an hors effet du bonus/malus et sans aucune explication de cet assureur . Quand on parle de cela aux conseillers de Direct assurance ils ne sont pas au courant ou ne comprennent pas la question ! 
Je viens de faire  un courrier et vais voir si j'obtiens une réponse quelconque ...</t>
  </si>
  <si>
    <t>rufus-64436</t>
  </si>
  <si>
    <t>Titulaire d'un contrat Cardif Multi Plus 2 depuis 2006, je passerai rapidement sur le rendement très bas de ce placement pour en arriver à une demande de rachat partiel demandée à OC FINANCES, courtier de CARDIF TOULOUSE, le 20/03/18. J'ai été avisé d'un virement le...30/04/2018. Ne voyant aucun crédit j'ai appelé mon courtier le 13/05. il m'a indiqué n'y être pour rien...qu'il fallait s'adresser à la direction régionale midi-pyrénéen à Toulouse. Chose faite: après vérification, vos services avaient viré la somme sur un ancien compte clôturé sans même vérifier le RIB fourni avec la demande de retrait partiel....Pire: sans même me consulter, j'ai reçu 2 semaines plus tard un avis de virement correspondant à un retrait partiel non demandé...et en plus viré une nouvelle fois sur l'ancien RIB. A aujourd'hui, je ne suis toujours pas crédité et mes mails restent sans réponse. Je travaille à l'étranger et il n'est pas aisé de téléphoner. Cette somme aurait du servir à un achat pour lequel j'avais pris un engagement et me met dans une position délicate. Je n'écarte donc pas le cas d'une action en justice.
PS: le n de tél indiqué est mon tél français et je travaille au sénégal. Pour me joindre +221786018183 svp</t>
  </si>
  <si>
    <t>horizon007-105900</t>
  </si>
  <si>
    <t>Ce service d'assurance est une catastrophe. Aucune prise en charge du client. Cette entreprise ne tient pas ses engagements. Il ne sont là que pour empocher la prime d'assurance.</t>
  </si>
  <si>
    <t>dd-70052</t>
  </si>
  <si>
    <t>je suis en accident de travail depuis décembre 2017 j'ai eu mon médecin qui a était en vacances pendant une semaine je leur envoie tout les papier quil me demande depuis et il me dise a chaque fois quil traite les courrier de 2 mois en arrière  déjà  que pour un accident de travail il me verce que 360 part mois et la sécu 800 du coup depuis le 6/10/2018 il me doive 1500 euro plus de nouvelle.</t>
  </si>
  <si>
    <t>jaworski-j-125018</t>
  </si>
  <si>
    <t xml:space="preserve">satisfait prix attractif
rapide et efficace
je recommande personnel et accompagnement très satisfaisant                                                           </t>
  </si>
  <si>
    <t>cocotier-79734</t>
  </si>
  <si>
    <t>très bien et utilement renseigné par RAILI . nouvellement adhérent je souhaite que notre future collaboration soit aussi précise................................</t>
  </si>
  <si>
    <t>mellencamp-102584</t>
  </si>
  <si>
    <t>mon frère est décédé depuis le 19/10/2019 à VALENCE dans la DROME, sa banque dès le lendemain donne toutes les infos dont mes coordonnées étant sa seule famille et habitant PARIS, à la CNP pour régler le dossier d'un emprunt. Mais là commence le parcours du combattant (ils ont du penser que nous étions la famille Rockefeller et qu'il fallait tout faire pour que cela traine)!!
donc la CNP envoi le dossier à remplir pour statuer, ou l’envoient-ils, à VALENCE, comme si mon frère allait leur répondre. Premier écueil pour noyer la situation. Ensuite le service succession de la banque (société générale) de mon frère se demandant pourquoi ils n'avaient aucunes nouvelles du dossier, les contactent et donc la CNP se décide à m'envoyer le dossier  mais pas à la bonne adresse! plutôt à mon ancienne adresse, histoire certainement de les faire rires, ce qui ne fut pas mon cas. A ce moment nous sommes en juillet 2020 10 mois après le décès de mon frère. En aout 2020 je reçoit un énième dossier à faire remplir par le médecin qui avait constaté la mort de mon frère, donc démarches postales vers VALENCE (car bien sur la CNP ne fait pas dans la dématérialisation en 2020, beaucoup trop rapide pour eux), le temps que cela me revienne nous arrivons à la date de début septembre 2021. la CNP reçoit mon courrier et le donne à leur médecin expert le 22/02/20 en me précisant qu'il faut 5 à 6 semaines pour statuer!! Nous sommes à ce-jour le 13/01/2021 toujours rien si ce n'est que l'on me précise que si je veux des informations je dois envoyer une lettre postale et seulement postale pour le médecin expert. La CNP se fout de ses clients et de l'impact que cela peut causer aux personne qui ont perdues un être cher.
tout cela est triste et pathétiques</t>
  </si>
  <si>
    <t>emd-49843</t>
  </si>
  <si>
    <t>Toujours en attente de remboursements de la part mutuelle depuis plus de 6 mois. Service relation des adhérents inexistant ou peu efficace. Je suis très mécontent de cette mutuelle et je vais en changer.</t>
  </si>
  <si>
    <t>laurent-g-107637</t>
  </si>
  <si>
    <t>Prix systématiquement en hausse, pour un service rendu proche de zéro (cf. mon dernier sinistre, j'ai dû obtenir réparation tout seul...)
Je compte trouver mieux ailleurs dès que possible !</t>
  </si>
  <si>
    <t>laurence-m-108479</t>
  </si>
  <si>
    <t>Je trouve la demande de devis claire et pratique.
Le tarif me convient.
Le paiement en ligne fut rapide et sécurisé.
Je suis satisfaite de ce service.</t>
  </si>
  <si>
    <t>Ils sont là juste là pour récupérer vos cotisations , mais en cas de sinistre ils se dérobent (même si vous avez le contrat le plus cher comme moi !!), ils cherchent a vous faire payer deux fois la franchises , mettent en doute votre honnêteté etc...
De plus ils sont très difficilement joignables dès que vous demandez pourquoi ils agissent de la sorte !!
UNE ASSURANCE A EVITER A MOINS DE NE JAMAIS AVOIR DE SINISTRE.</t>
  </si>
  <si>
    <t>tat-139552</t>
  </si>
  <si>
    <t>Assurance à fuir!. Ma fille a eu 1 accident il y a 6 ans. Elle a dû attendre d'avoir 18 ans pour faire 1 chirurgie dentaire lourde (greffe d'os et de gencive), plus implant provisoir. Aujourd'hui Pacifia m'annonce que le remboursement (très peu) ne peut se faire que sur un implant définitif et ce avant l'âge de 20 ans. Quelle aberration et quelle HONTE sachant qu'aucun implant définitif ne peut se faire avant l'âge de 20 ans sachant que la gencive n'est pas encore stable (il faut attendre 26/27 ans). 
Je déconseille vivement. 
Heureusement qu'il ne m'est rien arrivé pour ma maison. 
Je vomis tout l'argent que je leur ai versé pendant toutes ces années.</t>
  </si>
  <si>
    <t>ali-m-134792</t>
  </si>
  <si>
    <t>Correct bonne explication Et Suivi telephone tres bien merci on conseiller qui ma bien deriigernpour ma voiture Et mom assurance merci a l’equipe merci</t>
  </si>
  <si>
    <t>ich-91522</t>
  </si>
  <si>
    <t>Très simple d’utilisation merci c’est rapidement rapide et simple d’utilisation
Par contre lins a décrocher quand on appelle au téléphone c’est trop long</t>
  </si>
  <si>
    <t>lokloklok-60721</t>
  </si>
  <si>
    <t>Des frais d'optique qui datent de bientôt 6 mois et toujours pas de remboursement, impossible de les avoir au téléphone, des réponses aux emails par automate, comment savoir ce qu'il se passe ?</t>
  </si>
  <si>
    <t>arno08-68963</t>
  </si>
  <si>
    <t>suite à une erreur de la part de ma conseillère , la MGP nous a prélevé en début de souscription 2x3mois,oct,nov, dec 2017à moi et mon épouse alors que notre ancienne mutuelle nous couvrait jusque fin dec 2017.Malgré les différentes relance Mail et téléphonique, la MGP vote en touche et renvoie la faute à la conseillère du moment qui à démissionné depuis...
Donc pas d'issue pour l'instant,nous allons donc faire le nécessaire pour en partir avec nos 2 enfants.</t>
  </si>
  <si>
    <t>robin-p-123767</t>
  </si>
  <si>
    <t>Il n'est pas possible de donner un avis sans avoir eu besoin de la prestation de l'assurance (accident, remboursement, relation client ...) . Il est cependant facile d'avoir un contrat en ligne.</t>
  </si>
  <si>
    <t>sossomilah-102598</t>
  </si>
  <si>
    <t>Depuis 1ans½ je suis assurer chez l'olivier assurance, le service client et top! Est toujours disponible. La personne chargé de mon dossier a était très très aimable et a trouver une solution pour me faire faire des économies Un grand Merci à ces professionnels.</t>
  </si>
  <si>
    <t>nonoguig-74974</t>
  </si>
  <si>
    <t>Bonjour, je viens de raccrocher avec cet soit disant assurance, une personne vient de m appeler en me disant que j avais un litige sur ma mutuelle, qu il fallait juste remettre a jour les données, en me disant que ma protection juridique n'était pas a jours, la personne a été jusqu'à a dire que c'est mon employeur qui avait souscrit a cette option. pour au final me demander mon IBAN, il mente délibérément pour faire souscrire un contrat. c'est inadmissible, si quelqu'un un sait comment porter plinthe pour ce type d'agissement, je suis preneur.
merci</t>
  </si>
  <si>
    <t>vlad78-104462</t>
  </si>
  <si>
    <t>Prix intéressant, prestation très mauvaise.
Accident le 27 juillet 2020. Prise en charge très lente. Plusieurs jours pour m'indiquer à quel garage emmener le véhicule, bien sûr après que le véhicule ait été pris en charge dans un autre garage. Le service client a été excessivement difficile à joindre. L'expertise a été faite assez rapidement mais le rapport ne m'est parvenu qu'en septembre et indiquait qu'une réparation était possible mais pourtant l'assurance a voulu me forcer à céder le véhicule alors que j'avais indiqué souhaiter effectuer la réparation. 
Au lieu de contacter le garagiste en possession du véhicule, l'assurance à fini après moultes relances par me verser en octobre directement une partie de l'indemnisation, à charge pour moi d'effectuer la réparation et de leur fournir la facture pour obtenir le déblocage du reliquat. Finalement les réparations n'ont pas été possibles car le véhicule devait être repassé au marbre ce qui impliquait des coût beaucoup plus élevés que ceux prévus lors de l'expertise. Donc la cession a eu lieu à Noël. Les papiers de cession ont été délivrés à l'entreprise d'expertise fin décembre début janvier tandis qu'une notification de résiliation du contrat a été délivrée à active assurance le 29 décembre 2020.
Il n'y a eu aucune réaction de l'assureur qui a continué depuis à prélever la cotisation pour assurer un véhicule à l'état d'épave qu'il a racheté. Finalement après blocage du prélèvement, l'assureur m'indique que je n'ai pas fait mention de l'article L-121-11 du code des assurances dans ma lettre de résiliation, que je ne lui ai pas fait parvenir le certificat de cession alors que ce document a été adressé à l'entreprise chargée de racheter le véhicule pour son compte sans qu'une copie m'ait été adressée et il m'informe seulement maintenant de la nécessité de lui adresser l'accusé réception de la déclaration de cession ANTS  pour un véhicule à l'état d'épave qui part à la casse.
A ce jour le reliquat de l'indemnisation n'est pas versé.
Bref, 7 mois pour gérer un sinistre et continuer à cotiser pour rien. A éviter absolument.</t>
  </si>
  <si>
    <t>lys-blanc--114523</t>
  </si>
  <si>
    <t>Ils ne répondent jamais aux mails.. Ils ont refusé la résiliation de ma mutuelle demande faite octobre 2020.. sans en donner la raison ou plutôt oui au bout de 5 mois et ils comptent que je les paie alors ..que je suis dans une autre mutuelle qui m a couverte et paie mes besoins médicaux... Alors je qualifié neoliane de très très mauvaise prestation de manquement ..à eviter</t>
  </si>
  <si>
    <t>ATTENTION, avec sogessur avec sa nouvelle pub fait croire que c'est un assureur idéal avec un prix attractif MAIS cette assurance habitation ne couvre presque rien en cas de dégâts des eaux, le service client communique en NOREPLY ( quand il répond !!! ) . j'ai résilié mon contrat ainsi que mon compte SG tellement cette assurance est de la poudre aux yeux, j'ai choisi une assurance mutualiste et c'est parfait, merci la Ma...</t>
  </si>
  <si>
    <t>isa81-75469</t>
  </si>
  <si>
    <t xml:space="preserve">Courtier qui ne sert à rien. Service client agréable et professionnel dommage qu'il n'y ait aucun com entre Neoliane et MB solutions.
La solution au problème à été trouvée par Neoliane en personne. 
Merci à Carole Anne. Parfaite. 
Pour moi les courtiers ne servent à rien et devraient supprimés ou integrés au plateau vente-commercial. </t>
  </si>
  <si>
    <t>christophe-b-111692</t>
  </si>
  <si>
    <t>Satisfait du service
Tarifs satisfaisant
Bon service en ligne
A voir par la suite avec l assurance si bon service 
Rien d'autre a ajouter pour le moment</t>
  </si>
  <si>
    <t>gaelle-b-107082</t>
  </si>
  <si>
    <t xml:space="preserve">prix et accueil téléphonique satisfaisants, simplicité administrative. 
réactivité et suivi ok. 
Je recommande vivement sans problème. Affaire à suivre
</t>
  </si>
  <si>
    <t>jyt-106230</t>
  </si>
  <si>
    <t xml:space="preserve">Une excellente nouvelle en 2020 annonçait la prise en compte du covid avec 1 mois offert a l'échéance 2021. 
Une mauvaise nouvelle en 2021, il y a la plus forte augmentation chez AMV depuis que je suis client…. comme par hasard !
Ne jamais se réjouir trop vite, et recommencer une analyse du marché pour revoir ses contrats :-)
</t>
  </si>
  <si>
    <t>brun-christophe19200-51435</t>
  </si>
  <si>
    <t>je recommande que pour les tarif. sinon bon accueil téléphonique mais c'est tous. trop d'erreur sur mon dossier: pas la bonne adresse postale, pas le bon numéro de téléphone, pas le bon bonus,aucun suivi de dossier.</t>
  </si>
  <si>
    <t>22 septembre 2018 suite à une expérience en septembre 2018</t>
  </si>
  <si>
    <t>opinion2-56240</t>
  </si>
  <si>
    <t xml:space="preserve">depuis 2014 je suis assuré contre tous les risques dans cette entreprise, j'ai le niveau de couverture le plus complet qu'ils peuvent offrir !! 
Il y a deux jours, m'arrive un  sinistre roule sur  une couverture d'égout  que n'été pas fixe,  j'ai cassé le pare-choc  le spoiler  et d' autres plastiques de la voiture,  ça m'arrive le jeudi 20/09/2018,  aujourd'hui samedi 22/09  aucun contact de son partie,
j'ai réclamé tous les jours par tél. sans aucun effet. 
</t>
  </si>
  <si>
    <t>keren--138697</t>
  </si>
  <si>
    <t>Je me suis fait démarcher par téléphone j ai fait confiance… et je me suis aperçue qu’ ils ne remboursaient pas comme on me l avait dit. Très difficile de comparer les mutuelles entre elles elles ne vous proposent pas les tarifs de la même  façon ! En bref je paye très cher une mutuelle pour rien … et je ne parle même pas de leur service clientèle ….! Je termine l année et fini et franchement a éviter !</t>
  </si>
  <si>
    <t>sandy-b-113924</t>
  </si>
  <si>
    <t>Conseiller très sympathique, à l'écoute, professionnel et explicite.
Tarif compétitif avec une excellente couverture.
Site facile d'utilisation une fois l'espace abonné repéré.
Conseiller facilement joignable par téléphone à des horaires pratiques pour les travailleurs.</t>
  </si>
  <si>
    <t>christophe-61559</t>
  </si>
  <si>
    <t xml:space="preserve">Mes grand parents (anciens exploitants agricoles à la retraite) avaient le même contrat depuis plusieurs dizaines d'année. Sans doute pas très administratifs, ils n'avaient pas déclaré leur départ en retraite et la fin de leur activité à Groupama. Mais je me suis rendu compte qu'à plus de 90 ans, ils payaient toujours pour tout (et même pour des bâtiments "perso" qu'ils n'ont jamais eu).  Une vrai catastrophe. </t>
  </si>
  <si>
    <t>coussirat-l-135872</t>
  </si>
  <si>
    <t>Je suis Satisfait du prix pour l assurance de mon véhicule et du contact avec les commerciaux de Olivier assurance et le recommande voir pour d autres véhicule</t>
  </si>
  <si>
    <t>suzy-72143</t>
  </si>
  <si>
    <t>Assez Cher pour une mutuelle qui perd mon dossier pendant 4 mois ne rembourse les frais médicaux que si on hurle au téléphone et annulé régulièrement l inscription de mon bénéficiaire En 8 mois j ai pu utiliser ma carte tier payant 2 mois avant dossier perdu après dossier bloqué mais on ne sait pas pourquoi En 7 mois mon bénéficiaire na eu aucun remboursement car malgré le fait quil est été inscrit sur la même demande dadhésion que moi on a pas demandé de bénéficiaire, et quand je ressort la photocopie on me dit ah ben oui cest inadmissible on va rectifier ça et il ne se passe toujours rien En 7 mois j ai passé 13 appel au service client 20min en moyenne de temps dattente par appel et 1400e de frais dentaire que jai du payer avec un crédit parce quon ne me rembourse plus</t>
  </si>
  <si>
    <t>mimi-59949</t>
  </si>
  <si>
    <t>Assurance très chère qui n'est plus à l'écoute des clients depuis l'apparition d'internet et cela est bien dommage.</t>
  </si>
  <si>
    <t>eve-87673</t>
  </si>
  <si>
    <t>client Matmut depuis 2 ans maintenant, on paye 141, 50 d'assurance par mois pour la maison, la voiture et le scooter de notre fils (oui oui une fortune).Le Week-end dernier, des cambrioleurs sont rentrés sur notre propriété, ont forçé notre portail et ont volé notre remorque parquée sur notre terrain (valeur environ 800 euros).Plainte déposée à la gendarmerie et copie avec facture d'achat déposée à la Matmut pour enregistrement du sinistre, ils me répondent ce jour : ah non, on vous rembourse rien, malgré l'effraction de votre portail et le vol ainsi que la violation de votre propriété, il y aurait fallu que votre remorque soit attelé à votre véhicule et qu'il soit volé également pour qu'on vous rembourse.hallucinant.ou alors que vous ayez souscrit une assurance en plus ?non non c'est pas assez cher 141 euro par mois.assurance spécial remorque il fallait souscrire et pourquoi pas spécial trampoline, spécial salon de jardin, spécial pavés (au cas ou tu les entrepose sur ta propriété pour terminer une allée par exemple ou spécial sable si tu veux terminer de maçonner un aménagement et j 'en passe et des meilleurs.
JE DECONSEILLE VIVEMENT CETTE ASSURANCE, on a changé pour le côté assurance près du client avec agence à proximité.A EVITER</t>
  </si>
  <si>
    <t>bill-76913</t>
  </si>
  <si>
    <t>11 ans chez eux et la police à plus que doublée et je ne parle pas de la franchise. Contrat rompu ce jour. Prime désormais mise sur un compte rémunéré qui servira à mon chien</t>
  </si>
  <si>
    <t>curtys-p-123629</t>
  </si>
  <si>
    <t>J'avais déjà été assuré chez April moto et je n'ai jamais été déçu, niveau prix et service tout est rapide simple et efficace, je recommande à tous et bonne route</t>
  </si>
  <si>
    <t>necto-59734</t>
  </si>
  <si>
    <t>À fuir à tout prix ils sont contents de vous assurer quand tout va bien aucun sinistre. Mais des lors que vous faites un seul accident ils hesitent pas à nous resilier notre contrat à la date d'echeance.</t>
  </si>
  <si>
    <t>09 septembre 2017 suite à une expérience en septembre 2017</t>
  </si>
  <si>
    <t>dany-57208</t>
  </si>
  <si>
    <t>Attention souscription contrat vous serez bloqués à un tarif durant 3 ans sans sans possibilité de changer</t>
  </si>
  <si>
    <t>04 août 2019 suite à une expérience en août 2019</t>
  </si>
  <si>
    <t>piotr-78176</t>
  </si>
  <si>
    <t>A FUIR ... Mon véhicule inondé par 40 cm d'eau dans le parking souterrain de mon immeuble suite à un très violent orage. pas d'évacuation puisque les grilles d'évacuation ne sont reliées à rien ! Apparemment, c'est partout comme ça sur Toulouse. Il a fallu attendre  3 jours pour que l'eau soit évacuée du parking. Déclaration de sinistre à l'assurance le lendemain matin  de l'inondation. plein de promesses au téléphone, véhicule de remplacement, remorquage gratuit, ... 5 jours après because week-end, auto toujours pas remorquée. Le 6éme jour, 10 appels avec l'assurance à partir de 9h, non, l'assistance ne dépanne pas, palabres toute la journée pour m'entendre dire à 17 h que c'était à moi de trouver un dépanneur à mes frais ! Examen quelques jours plus tard par un expert d'Aix-en-Provence, à fuir lui aussi, qui m'estime ma voiture 1000 euros de moins que la cote La Centrale, montant des travaux largement supérieurs à sa cote, donc économiquement irréparable. J'ai contesté la cote de cet expert qui m'a répondu par un courrier sans en-tête, ni date, ni signature ! Finalement, je vais recevoir de l'assurance une indemnisation de 2000 euros inférieure à la cote de la voiture. J'attends le détail du calcul de cette indemnisation. Je vais devoir faire appel à un conciliateur de justice, voire à un avocat pour un recours au tribunal d'instance contre l'assureur, le syndic, l'architecte et le service de l'urbanisme de Toulouse. Comme beaucoup d'assurances et de banques, le moindre problème est toujours au détriment du client.</t>
  </si>
  <si>
    <t>guilain17-60720</t>
  </si>
  <si>
    <t>Très mécontent de cette assurance, passer chez eux il y a trois mois pour des tarifs compétitifs, je me retrouve résilier pour ne pas avoir répondu un de leurs mails que je n’ai pas reçu. Résultat trois mois après résiliation du contrat, impossible de refaire un contrat chez eux et un tarif 300 € supérieur à ceux normaux chez les autres assureurs.  Ils sont capables de nous appeler trois fois par mois pour des enquêtes de satisfaction mais pas pour nous prévenir qu’il manque une signature dans un dossier et que notre contrat va être résilié. Je suis furieux !!!</t>
  </si>
  <si>
    <t>guelat-t-124770</t>
  </si>
  <si>
    <t xml:space="preserve">Je suis satisfait des prix et de la rapidité de la chose 
Merci à vous d’avoir créé ce site et j’espère que cela vous fera gagner beaucoup d’assurés  </t>
  </si>
  <si>
    <t>marrot-a-123441</t>
  </si>
  <si>
    <t>Extrêmement satisfait au niveau de la qualité de service et du prix, un très bon service où le conseiller nous écoute et répond parfaitement à notre demande</t>
  </si>
  <si>
    <t>vecho-c-128308</t>
  </si>
  <si>
    <t>Site pratique conviviale intuitif
Tarif avantageux qui permet de réaliser une économie par rapport à mon ancienne assurance. Gain de temps à voir en cas de sinistre</t>
  </si>
  <si>
    <t>gilles-p-131746</t>
  </si>
  <si>
    <t xml:space="preserve">un bon devis,
 un bon prix, 
en espérant que vos services soient à la hauteur.
vous devriez augmenter les capacités des documents à envoyer.
cordialement
</t>
  </si>
  <si>
    <t>theoloudom-129471</t>
  </si>
  <si>
    <t>Bonjour,
Je souhaite vous faire part de mon mécontentement par rapport au rapport qualité prix de cet assureur.
suite à un sinistre ou nous sommes en litige, et il n'a pas versé le moindre centime.
il conteste systématiquement et cela dure depuis plus d'un an et demi, avec des travaux lourd à réaliser qui m'ont couté plus de 12.000,00 Euros déboursé de ma poche.
Groupama me propose 4.000,00 Euros de remboursement !!!!!
Il m'a poussé à aller  chez un autre assureur qui pour 10% de moins que la cotisation de groupama inclus une quantité énormes de garanties que ne fournissait pas groupama.
je payais 900,00 Euros pour une maison de 130 m2, sans l'aide juridique pour exemple et la responsabilité civile. pour infos nous étions assurés depuis plus de 40 ans chez eux !!!!
C'est une honte.
Je suis allé chez la maif ou filia-maif qui amène des garanties plus importantes et des explications claires et précises.
cordialement
Theoloudom</t>
  </si>
  <si>
    <t>sylvie-d-125609</t>
  </si>
  <si>
    <t>Incroyable ...ma voiture était assurée 472€ au tiers ....et là assurée pour moins de 250€ mais en tous risques !!! No comment !! Je suis ravie ........</t>
  </si>
  <si>
    <t>cedric-d-110684</t>
  </si>
  <si>
    <t xml:space="preserve">Super, contrat simple et rapide et prix attractif
Je recommanderais à mes proches et mes amis
À voir dans le temps si les prix n évoluent pas comme les autres assurances 
</t>
  </si>
  <si>
    <t>pierrefouettard24-61835</t>
  </si>
  <si>
    <t>Concernant les dossiers PREVOYANCE INDEMNISATION, quelques fois ça marche et TROP SOUVENT ça ne marche pas du tout !
Lorsque vous appelez un jour, une opératrice vous sert une version....Vous rappelez 2 jours plus tard, encore une autre version !
Quand vous manifestez votre mécontentement, on vous méprise carrément, en ne répondant pas mème à vos mails, ou en ne vous appelant JAMAIS au téléphone, comme promis pourtant par une 3ème opératrice !
Le silence lâche, derrière lequel se retranche INTERIALE et les dossiers qui n'avancent pas et les INDEMNISATIONS encore MOINS !
Facile de traiter ainsi les adhérents sans qui vous ne seriez rien, lorsque l'on est au chaud confortablement installé derrière son bureau !
Vous vivriez la chose comment, si vous étiez vous aussi à  ATTENDRE une INDEMNISATION et arriver à NOEL avec un 1/2 Traitement ?</t>
  </si>
  <si>
    <t>clement-p-124060</t>
  </si>
  <si>
    <t>Bon rapport qualité prix niveau de couverture satisfaisant et service client réactif
A voir à l'utilisation et dans le temps car c'est lorsque qu'intervient un incident qu on se rend compte de la bonne prestation</t>
  </si>
  <si>
    <t>tontonlive-62630</t>
  </si>
  <si>
    <t>A la suite de la vente de son véhicule, ma fille résilie son contrat d'assurance et trouve une autre assurance moins chère pour les mêmes garanties pour son nouveau véhicule. Elle s’aperçoit que les prélèvements pour son ancienne auto n'ont pas cessés bien qu'elle ait fourni tous les documents de la vente. Après pas mal de temps passé au téléphone l'assurance est résiliée (sans aucun remboursement bien sur !). Et là surprise !!! Les prélèvements continuent... Encore quelques heures à batailler et on fini par comprendre que l'assurance auto comprenait une assurance vie qui elle n'a pas été résiliée ! Réponse de la Macif, mademoiselle il fallait lire entre les lignes votre contrat ! J'ai toujours été moi même assuré à la Macif et il y avait une vraie relation de confiance, les temps changent leur technique commerciale est devenue très limite ! Je vais moi même me trouver une autre assurance pour mes véhicules et je ne suis plus du tout surpris du nombre d'avis négatifs à propos de la Macif !</t>
  </si>
  <si>
    <t>cambro-80047</t>
  </si>
  <si>
    <t>Je suis très déçue par la Macif et le cabinet de télé expertise IMH. Si vous voulez mon avis ne vous assurez pas chez eux.
Au vu des différents contacts téléphoniques que j'ai eu avec le cabinet d'expertise IMH celui-ci n'a rien de professionnel ... travail à l'aveugle sans se déplacer et sans photos, un interlocuteur différent à chaque contact téléphonique, pas de prise en compte du devis de l'artisan professionnel contacté.
L'indemnité proposée est forfaitaire, et est bien inférieure au devis transmis soit 40 pour cents en moins dans mon cas.
Impossible de savoir ce que cette indemnité comprend en termes de matériaux, services, prestation, car aucun écrit ne vous est transmis, donc vous ne pouvez pas comparer cette indemnité forfaitaire au devis que vous vous avez transmis.
Impossible de choisir l'artisan agrée ou pas ... IMH ne vous fournit pas la liste de leurs artisans agrées ... pourquoi ? lorsque vous avez un accident de voiture une liste de garages agrées qui vous ai transmis
Vous ne savez donc pas si la prestation de l'artisan agrée par leur réseau à eux couvrira entièrement la remise en état comme le stipule le contrat d'assurance ou s'il vous restera du à charge ou pire si les travaux seront baclés.</t>
  </si>
  <si>
    <t>gegedekerred-52778</t>
  </si>
  <si>
    <t xml:space="preserve">Interlocuteur  de l'assurance méprisant et non joignable
C'est le client que l'on doit écouter et non être à la disposition des caprices du   commerçant 
</t>
  </si>
  <si>
    <t>cc-103254</t>
  </si>
  <si>
    <t>Bonjour, j'ai pris des renseignements concernant l'augmentation annuelle de ma prime. Celle-ci augmente d'année en année, je comprends que je vieillis moi aussi mais ce n'est pas une raison. J'aurai voulu avoir un geste commercial même infime de la part de ma mutuelle dont je suis client depuis 38 ans. On m'a répondu que cela n'était pas possible alors que certaines assurances le font. Tant pis, je réfléchis et j'étudie les contrats d'autres mutuelles de santé.
Cordialement</t>
  </si>
  <si>
    <t>pauline-58439</t>
  </si>
  <si>
    <t>Cette assurance vous dégagera dès que vous ne serez plus assez rentable pour elle. 
En trois ans, j'ai eu deux dégâts des eaux  mineurs dont je n'étais pas responsable (reponsabilité de la co-propriété). Ils m'ont radiée pour "fréquence de sinistres". Tant que vous leur donnez votre argent sans qu'ils n'aient à débourser quoi que ce soit ils vous gardent, mais quand ils doivent débourser suite à un sinistre (ce pour quoi on les paie à la base), ils se débarrassent de vous.</t>
  </si>
  <si>
    <t>mustang-54719</t>
  </si>
  <si>
    <t>Assurance à fuir!!!!
Cela fait 2 ans que je suis assuré chez l'Olivier. Je suis assuré tout risques. Je n'ai pas eu le moindre accident. Au départ, leur tarif est très attractif mais cela se gâte à chaque échéance!!! A chaque fois, j'ai eu droit à une augmentation de 10/12%, alors que mon coefficient a baissé de 5%!!! Comprenne qui pourra!!!!
Au téléphone je n'ai eu droit qu'à des explications oiseuses du style : "Vos paramètres changent à chaque échéances, cas réétudié"!!!! mais l'interlocuteur est bien incapable de dire lesquels!!!!
Je n'ose imaginer ce qu'il en aurait été si j'avais eu un accident!!!!!???????
Donc, assurance à fuir absolument.</t>
  </si>
  <si>
    <t>yop64-66342</t>
  </si>
  <si>
    <t>prix correct mais pas aussi intéressant que l'indiqué les pubs pà cnotre les frachises sont enormes. 460e pour de la carrosserie</t>
  </si>
  <si>
    <t>danie-111878</t>
  </si>
  <si>
    <t>Bonjour a tous je suis comme vous actuellement dans la même situation pour des frais dentaires non rembourser j'attends depuis Février , il faut dire aussi que mon contrat je les souscrit au mois de Janvier 2021 ne pourrions peut être essayé de se regrouper pour que cette mutuelle arrête de nous ignoré c'est une mutuelle fantôme jamais personne pour nous répondre nos messages non traiter je ne c'est plus quoi faire sachant que c'est des factures dentaire de 1960 £ ils se moquent de nous j'attends vos réponses .Merci</t>
  </si>
  <si>
    <t>kristell-h-126849</t>
  </si>
  <si>
    <t>je suis ravie des prix, a voir plus tard si problème si le service suit
résiliation du contrat précedent par internet très simple à faire direct assurance s'occupe de cela</t>
  </si>
  <si>
    <t>macedo-victorino-n-138115</t>
  </si>
  <si>
    <t>Simple et bon prix comparatif par rapport les autres compagnies d'assurances. Avec bonne facilité d'adhésion en ligne. Je recommanderais à mes proches...</t>
  </si>
  <si>
    <t>josette-l-135306</t>
  </si>
  <si>
    <t>je suis tres satisfaite de la rapidite et la facilité pour la souscription.les prix sont tres intéressants et les garanties me conviennent parfaitement.</t>
  </si>
  <si>
    <t>16 août 2020 suite à une expérience en août 2020</t>
  </si>
  <si>
    <t>jilbertzh-96350</t>
  </si>
  <si>
    <t xml:space="preserve">Bonjour
Après 3 ans d'assurance auto chez l'olivier, je reçois un courrier du ministère de l'intérieur. Après vérification, le véhicule immatriculé xxxxxxx dont la carte grise est à votre nom, ne figure pas dans le fichier des véhicules assurés.
Je me rends à la gendarmerie et demande à vérifier si mon véhicule est en règle. Le gendarme me confirme que mon véhicule n'est pas assuré !
Je téléphone chez l'olivier et ils me disent qu'il y a une erreur et qu'ils vont y remédier. 15 jours plus tard après vérification auprès de la gendarmerie toujours pas assuré. Depuis j'ai changé d'assurance et tout est est en règle. Que penser de cette assureur ? Et des risques encourus en cas d'accident responsable ou non ! À vous de juger.
</t>
  </si>
  <si>
    <t>lardy-a-132892</t>
  </si>
  <si>
    <t>Je suis globalement satisfait des prestations ,mais je n'ai pas du tout apprécié la chasse aux sorcières lancée sur mes comptes bancaires lors de la mise en place de mon assurance vie.Autant je comprends le nécessaire contrôle de la provenance des fonds ,autant il est inadmissible de contrôler mon usage de mon argent.</t>
  </si>
  <si>
    <t>luc-71706</t>
  </si>
  <si>
    <t>Je suis toujours en attente de paiement de mon maintien de salaire de la paye de janvier 2019 alors que les délais de traitement sont censés être de 14 jours ouvrés. Je viens d'être payé à demi en février çela fait donc deux demies payés que je subis sans avoir eu le règlement de la première. Malgré des multiples appels téléphoniques, mon dossier n'avance pas, on me demande de patienter, que mes demandes sont remontées mais rien ne se passe. Je commence à désespérer et me demande pourquoi ce retard de paiement</t>
  </si>
  <si>
    <t>pat-102061</t>
  </si>
  <si>
    <t>Je suis très satisfait sur les contacts que j'ai eu jusqu'à ce jour mais ne peux répondre sur le suivi en cas de sinistre car je n'en ai pas eu à ce jour.</t>
  </si>
  <si>
    <t>navia-l-127480</t>
  </si>
  <si>
    <t>Les prix sont quand même élever pour un 2 roue j’espère que avec le temps les prix baisseront un peu car cela fais un budget mais aussi non satisfait et c’est très rapide</t>
  </si>
  <si>
    <t>sabco-78463</t>
  </si>
  <si>
    <t>Si vous le pouvez à éviter, j en ai ras le bol, ils ne savent jamais quand je leur pose une question c est un comble</t>
  </si>
  <si>
    <t>charlotte-b-103360</t>
  </si>
  <si>
    <t>Très bon rapport qualité/prix. 
Service efficace et interlocuteurs très compétents. 
Zenup nous a permis de gagner beaucoup sur une délégation d'assurance emprunteur.
Je recommande !</t>
  </si>
  <si>
    <t>paulo-75772</t>
  </si>
  <si>
    <t xml:space="preserve">Bonjour,
Naima, très bon accueil, très serviable, n'a pas hésité à faire appel à des personnes compétentes pour d'autres questions.
On doit me rappeler pour la difference de prix entre la Performance 3 et la Performance 4.
Bonne journée,
Evelyne PETIT
</t>
  </si>
  <si>
    <t>nini-62574</t>
  </si>
  <si>
    <t>Plus que decue, il n’y a pas de mot. Pourquoi ai-je souscrit chez eux ? Cela fait 2 fois que je leurs envoi mon dossier et aujourd’hui j’en recoi un 3em toujours en me disant qu’il manque le questionnaire médical et le questionnaire assuré a croire que j’envoi l’enveloppe vide . C’est une aberrant , 7 mois d’arret maladie et licenciement et aucune prise en charge . On me fait tourner en bourrique c’est inadmissible. Que faire ? Ou est le coté humain chez eux ? Je ne recommande pas cette assurance meme a mon pire ennemi. C’est triste mais nous sommes bons qu’a payer une assurance fantome</t>
  </si>
  <si>
    <t>birdy-62556</t>
  </si>
  <si>
    <t>Le contrat que ECA m'a proposé, j'ai lu dans les conditions particulières qu'il n'est pas soumis à la loi Hamon,ni à la loi Châtel. Ce qui rend la résiliation difficile.</t>
  </si>
  <si>
    <t>julien-z-131597</t>
  </si>
  <si>
    <t xml:space="preserve">Je suis ravi du prix merci à vous pour votre rapidité de votre professionnalisme merci beaucoup à voir dans le temps si vous êtes vraiment compétant
Cordialement </t>
  </si>
  <si>
    <t>fazigh-b-132841</t>
  </si>
  <si>
    <t>Je suis satisfait de la facilité pour l’abonnement j’espère ne pas avoir d’accident mais si cela devait arrivé j’espère que vous serais à la hauteur 
Merci</t>
  </si>
  <si>
    <t>oz-m-137536</t>
  </si>
  <si>
    <t>Je suis très satisfait du contacte que  j'ai eu par  téléphone. Très bonne accueille je recommande l'olivier assurance pour toutes ces qualités. Cordialement mr oz</t>
  </si>
  <si>
    <t>gerard1973-75384</t>
  </si>
  <si>
    <t>Je me suis retrouvé avec un pneu crevé ce matin, j'ai contacté le service dépannage, et 30 minutes plus tard mon pneu était réparé. Je suis donc très satisfait.</t>
  </si>
  <si>
    <t>Enfin un assureur qui assure ! Tient ses promesses contractuelles. Je recommande chaudement.</t>
  </si>
  <si>
    <t>pierre-l-124245</t>
  </si>
  <si>
    <t>je suis satisfait du service et de la convivialite de tous l es interlocuteurs que j'ai pus avoir aux cours de nos entretiens que se soit auto oubhabitations et merci pour votre rapidité .</t>
  </si>
  <si>
    <t>al-55162</t>
  </si>
  <si>
    <t xml:space="preserve">Impossible d'avoir un conseiller au bout du fil, des attentes interminables.
pas moyen de demander un relevé d'information en ligne!!!!! </t>
  </si>
  <si>
    <t>saadia-a-104917</t>
  </si>
  <si>
    <t>Je suis satisfaite du service.
Le prix est très intéressant et le conseil est parfait.
Je ne regrette mon choix et je  recommande sans hésiter Zen'up.</t>
  </si>
  <si>
    <t>benzair-k-137823</t>
  </si>
  <si>
    <t>Je suis satisfaite du service et de la personne qui m’a aidé à souscrire et finaliser mon contrat j’attends de voir par la suite mais ne doute pas d’être satisfaite de vos services</t>
  </si>
  <si>
    <t>simon3391-70233</t>
  </si>
  <si>
    <t>Avis réel. Je me suis enfuis de cette boite de fou en y laissant des plumes. Déprimé pendant 8 mois et pardon à ma famille pour le mal que je leur ait fait à cause de cette assurance de m.</t>
  </si>
  <si>
    <t>nicolas-r-135408</t>
  </si>
  <si>
    <t xml:space="preserve">Bien niveau tarif !
Comme toute assurance on en reparle le jour où j en aurais besoin, en espérant être satisfait des garanties souscrites 
Cordialement </t>
  </si>
  <si>
    <t>vero-58779</t>
  </si>
  <si>
    <t>Je déconseille vivement de souscrire une assurance vie auprès de Cardiff. En effet, ils font beaucoup de difficultés pour verser les sommes qui reviennent aux bénéficiaires. Tous les prétextes sont bons. Ils ne recherchent pas les héritiers, demandent des documents inutiles et ne répondent pas aux questions. Surtout n'ayez aucun contrat chez eux!</t>
  </si>
  <si>
    <t>assos-121979</t>
  </si>
  <si>
    <t xml:space="preserve"> Pour la gestion des sinistres nous avons un répondeur. La personne ne nous rappelle pas!
L'expert n'appelle ni le garage qui fait la réparation, ni l'assuré. Vous pouvez laisser des messages personne ne s'occupe de vous!
Aussi comme ils sont injoignables, ils font ce qu'ils veulent. Pour nous la moitié des réparations réellement dues au sinistre on été prises en compte (avec une assurance tout risque!) une honte!! </t>
  </si>
  <si>
    <t>jean-christophe--96036</t>
  </si>
  <si>
    <t>Aucun suivi de dossier,  impossible de joindre un conseiller par téléphone. 
2 mois pour se réveiller.  Du Grand n importe quoi, 
A éviter et oublier !!!!</t>
  </si>
  <si>
    <t>17 octobre 2021 suite à une expérience en septembre 2021</t>
  </si>
  <si>
    <t>marie-137617</t>
  </si>
  <si>
    <t>Augmentation subtentielle il y a environ 2 ans sans raison et avec des explications non convaincantes  ...des conseillers peu à même de me renseigner sur le sujet ....
Mes collègues du même âge n'ayant pas eu de changement de tranche comme évoqué  ....</t>
  </si>
  <si>
    <t>konde-n-116169</t>
  </si>
  <si>
    <t>Très bonne assurance, service assuré très reactif, réponses adaptées, conseillers à l'écoute, jamais déçue depuis plusieures années que je suis adhérente.</t>
  </si>
  <si>
    <t>mamichris-88389</t>
  </si>
  <si>
    <t>Ma boîte à changé de mutuelle au 01/01/2020 pour prendre Mercer. Je suis en retraite depuis le 1er janvier 2020 et ils devaient normalement appliquer la portabilité prévue par la Loi Evin ce qu'il n'ont pas fait. Au lieu de payer 72 euros, ils me demandent plus de 100 euros. Impossible de les joindre, ni par téléphone ni par mail. Du coup j'ai rejeté le 1er prélèvement de 312 euros (jan, fév, mar) qu'ils m'ont fait le 13 mars. Ma banque me les a recrédités aussitôt. Je n'ai voir s'ils se décident à m'appeler, mais je crois surtout que je vais aller voir ailleurs.</t>
  </si>
  <si>
    <t>cerbere-49333</t>
  </si>
  <si>
    <t>Il n'y a rien de pire que cette mutuelle. Adhérant depuis Février 1974, je n'osais pas la quitter par manque de renseignement dans d'autres compagnies mais maintenant, c'est fait. Lors d'un achat immobilier, la mutuelle se porte caution mais par ce geste qui est loin d'être anodin, elle vous lie à elle pour la durée du crédit, et vous restez à la merci de cette mutuelle.</t>
  </si>
  <si>
    <t>sabah-a-133243</t>
  </si>
  <si>
    <t>Adhésion simple et claire maintenant on verra comment se déroulera la vie du contrat même si j'espère ne pas en avoir besoin .........................</t>
  </si>
  <si>
    <t>loufouma-d-113425</t>
  </si>
  <si>
    <t>Je suis satisfait des garanties, elle me permet d'avoir plus de garanties que précédemment à un prix plus compétitif. De plus l'expérience client est agréable</t>
  </si>
  <si>
    <t>durvy-64668</t>
  </si>
  <si>
    <t>Ils ont de nouvelles offres très intéressantes à des tarifs plus que convenables</t>
  </si>
  <si>
    <t>tara-74922</t>
  </si>
  <si>
    <t>Depuis le 1 mars 2019 je n'ai tjrs eu aucun remboursement de mes soins..</t>
  </si>
  <si>
    <t>pj-131003</t>
  </si>
  <si>
    <t>J'ai eu l'occasion de travailler avec cette mutuelle en tant que DAF d'une entreprise. J'ai également eu l'occasion d'utiliser cette mutuelle en tant que bénéficiaire. Des deux côtés, employeur / salarié, je n'ai jamais vu une mutuelle aussi mauvaise. Leur relation client est pitoyable et ressemble à ce que pouvez être la sécurité sociale et les impôts il y a 30 ans.
Fuyez donc cette mutuelle. Très bonne expérience avant avec Malakoff par contre.</t>
  </si>
  <si>
    <t>marie-claude-g-124835</t>
  </si>
  <si>
    <t xml:space="preserve">Je suis très satisfaite pour le moment de nos assurances. et de l accueil téléphonique. j apprécie tout particulièrement le fait qu on peut être rappeler par vos services.
cordialement 
</t>
  </si>
  <si>
    <t>laurence-75375</t>
  </si>
  <si>
    <t>On m' a conseillé d'appeler la MAAF pour faire une demande d'assurance auto jeune conducteur. Ca ne les intéresse pas. Je suis à la GMF j'étais prête à aller chez eux moi aussi (je conduis depuis presque 30 ans) ça ne les intéresse pas non plus. Personne au téléphone très antipathique de surcroît. Alors leur pub : je préfère la MAAF.....</t>
  </si>
  <si>
    <t>momo-99131</t>
  </si>
  <si>
    <t xml:space="preserve">aucun problème pour souscrire un contrat d'assurance vie ou y verser de l'argent.
par contre parcourt du combattant pour faire un rachat.
gros danger pour des personnes agées ou influençables.
</t>
  </si>
  <si>
    <t>binet-j-112152</t>
  </si>
  <si>
    <t>je suis satisfait pratique sérieux pas cher très bien. je recommande cette assurance , bon pour les joindre c'est un peu complexe, sinon rien à redire.</t>
  </si>
  <si>
    <t>fran6hm-58081</t>
  </si>
  <si>
    <t>Un service client déplorable. Aucun suivi des réclamations, aucune considération pour les clients. Je ne recommande à personne cette assurance</t>
  </si>
  <si>
    <t>jaja30--110024</t>
  </si>
  <si>
    <t>Je n'ai jamais eu de problème avec Pacifica. Il est très facile de joindre un conseiller. 
J'ai toujours eu une réponse rapide et une personne très agréable au téléphone... ce qui n'est pas négligeable de nos jours !
Je recommande cette assurance !!</t>
  </si>
  <si>
    <t>sigournais-79665</t>
  </si>
  <si>
    <t xml:space="preserve">Quatre assurances voitures chez eux une multirisque habitation également et ce depuis cinq années au moins
Un petit dégât des eaux dans les trois dernières années environ deux milles euros de frais ridicule à côté de ce qu'ils ont dû débourser à l'occasion de Xyntia dans cette commune et on vous fait savoir que l'on vous radie l'assurance maison en raison de la fréquence des sinistres subis 
J'observe que chez eux la fidélité ne sert à rien ni le nombre de contrats et que cette assurance ne veut pas de gens les pénalisant trop sur le plan financier on veut bien encaisser mais pas débourser 
Bravo pour une mutuelle où on doit se serrer les coudes
A vous de penser à ce que vous ferez en lisant mon commentaire mais mettez-vous bien au courant de ce qui est pratiqué en cas de sinistres
Je ne vous parlerez pas de ce qu'ils ont fait suite à un petit incident de voiture alors que ce sont eux qui m'ont poussé à faire la faute sans me prévenir des conséquences désastreuses que cela allait avoir sur le bonus
</t>
  </si>
  <si>
    <t>mbunga-mangamuna-k-126817</t>
  </si>
  <si>
    <t>Je suis satisfait du service. Simple à comprendre et efficace, je suis ravie d’être assurer chez vous. A voir dans le temps si mes attentes sont totalement remplies.</t>
  </si>
  <si>
    <t>silue-d-111898</t>
  </si>
  <si>
    <t>Je suis satisfaite du service. Le  prix me convient, simple et pratique. Je re commande cette assurance. Ils sont accueillant, et compréhensible......</t>
  </si>
  <si>
    <t>drkmm-62984</t>
  </si>
  <si>
    <t>Suite à un sinistre le 30/09/2017, je n'ai toujours pas été pris en charge à ce jour (05/04/2018)
Donc STOP !</t>
  </si>
  <si>
    <t>sabah-z-108619</t>
  </si>
  <si>
    <t>Le conseiller est pédagogue et professionnel: écoute, informe, bonne connaissance de la procédure et des garanties et du contenu. Des explications claires.</t>
  </si>
  <si>
    <t>simao-l-133381</t>
  </si>
  <si>
    <t>Le tarif me convient. La souscription à cette assurance c’est faite assez rapidement avec le conseiller téléphonique que j’ai pu avoir. Il m’a bien expliquer les choses.</t>
  </si>
  <si>
    <t>jeff54-106716</t>
  </si>
  <si>
    <t>Je lis beaucoup de commentaires sur l'augmentation des tarifs, ce qui est vrai.
Le pire est cependant (ce que je ne souhaite à personne) en cas d'accident, j'avais la garantie valeur à neuf, moto âgée de 1 an et quelques mois, déclarée économiquement irréparable par l'expert, payée 16 000 €, facture à l'appui : et bien la mutuelle m'en a proposé 12 000 €; obligé de montrer les dents pour être remboursé.
Cela c'était le plus facile, reste la partie corporelle, cela va être une autre paire de manches ...
assurance à fuir absolument, qui sous prétexte d'avoir le mot motard dans son nom est finalement pire que les autres</t>
  </si>
  <si>
    <t>bon-92595</t>
  </si>
  <si>
    <t>Je suis satisfait de direct assurance. Je recommande vivement. Assurance super rien à dire des professionnels à l'écoute des prix bas toute l'année genial</t>
  </si>
  <si>
    <t>maxime-v-127010</t>
  </si>
  <si>
    <t xml:space="preserve">Je suis satisfait du prix et du site web pour souscrire avec rapidité
Contrairement au autre assureur qui en devient une prise te tête pour pouvoir s'assurer      </t>
  </si>
  <si>
    <t>yak001-59522</t>
  </si>
  <si>
    <t>client 277473
Bonjour à tous, je suis tombé dans le piège du prix et je le regrette amèrement !!!n'y allez surtout pas c'est une horreur cette assurance !!
ils ont débuté mon contrat le lendemain de la souscription dans le cadre de la loi hamon alors qu'il faut un délai de 30 jours .
ils ont oublié d'envoyer la demande de résiliation à direct assurance 
leur boite mail est saturée, impossible de transmettre les documents</t>
  </si>
  <si>
    <t>igor-g-105656</t>
  </si>
  <si>
    <t>Tarifs avantageux. Conseillère téléphonique au top. La possibilité de faire baisser le montant des cotisations par le biais de YOUDRIVE est très avantageuse.</t>
  </si>
  <si>
    <t>jean-marie-m-110058</t>
  </si>
  <si>
    <t xml:space="preserve">Ma demande a abouti.
Je n' ai pas d' autres observations.
Pour moi, c' est un noouveau contrat d' assurance automobile, et je ne peux pas encore donner d'avis..
Merci.  </t>
  </si>
  <si>
    <t>quentea-128234</t>
  </si>
  <si>
    <t>Assurance réactive à nos sollicitations. Les montants de prise en charge sont suffisants au regard des tarifs pratiqués. Le site INTERNET est pratique pour consulter nos remboursements.</t>
  </si>
  <si>
    <t>joel-m-108745</t>
  </si>
  <si>
    <t xml:space="preserve">Je suis satisfait du prix.
Aucune raison de vous contacter pour l'instant, et ne peux pas vous informer de mon avis pour le service.
Joel Menchella..
</t>
  </si>
  <si>
    <t>vasta-l-137911</t>
  </si>
  <si>
    <t>Je suis très satisfait du service qu’à pue m’offrîr l’olivine assurance , votre conseiller était très clair et courtoise ! Je le recommanderais a plein de proche comme l’a fait mon père avec moi et ma sœur</t>
  </si>
  <si>
    <t>philippe80-76995</t>
  </si>
  <si>
    <t>Bonjour,je suis très satisfait du service rendu par santiane et ce depuis plusieurs années..J'ai fait appel à Santiane pour une assurance décès et une mutuelle santé,pas de soucis.</t>
  </si>
  <si>
    <t>zibaico-100859</t>
  </si>
  <si>
    <t>NUL ET ARCHI NUL. Pas de possibilité de les joindre depuis deux mois.
Toujours pas de réponse sur un dégât des eaux de plus d'une année, l'assureur de mon immeuble a envoyé les documents mais ils n'ont toujours pas été validés par SOGESSUR.
Je dois aujourd'hui déclarer un sinistre de la vie, impossible de les joindre au téléphone après 20 mn d'attente et de musique...
Fuyez, allez voir du côté de vrais assureurs, pas de banques.</t>
  </si>
  <si>
    <t>kaunos-54766</t>
  </si>
  <si>
    <t>Depuis une dizaine de jours j'essaie de résoudre un problème pourtant simple. Je reçois un rappel de la part de DA me demandant de régler ma cotisation avant le 10 mai; j'effectue un paiement le 8 mai. Le paiement est bien reçu par DA qui m'envoie quelques jours plus tard une lettre de résiliation sous prétexte que la date limite était le 8 mai. J'ai contacté le service client à quatre reprises (ce qui m'a occasionné une perte de plus de deux heures) pour expliquer à chaque fois le problème depuis le début car ils ne retrouvaient pas la trace de mes appels !!! J'ai du envoyer à TROIS reprises la copie de leur lettre recommandée, rien n'y a fait. Je ne sais toujours pas si ma voiture est assurée depuis le 8 mai !!! Dossier : 6558637166</t>
  </si>
  <si>
    <t>maelseni-98899</t>
  </si>
  <si>
    <t xml:space="preserve">Une assurance qui prend l'eau .. comme mon mur. Ils sont incapables de rembourser un dégât des eaux mais sont experts pour trouver des explications (à tort ou à raison peu leur importe) pour justifier leurs non paiements. 
Un vol à l'arrachée... pas de remboursement non plus.
Par  contre ils sont très efficaces pour revoir les tarifs annuellement pour des raisons obscures. </t>
  </si>
  <si>
    <t>moreau-f-111695</t>
  </si>
  <si>
    <t xml:space="preserve">Je suis satisfaite de ce service qui est facile et simple d'utilisation. 
La signature en ligne permet d'envoyer rapidement les dossiers et cela permet de ne pas imprimer inutilement des feuilles. </t>
  </si>
  <si>
    <t>caroline-j-114188</t>
  </si>
  <si>
    <t>Je suis insatisfaite à propos de la gestion de mes contrats et de la prise en compte de mes demandes, des modalités de résiliation des contrats.
Je ne trouve pas normal qu'une demande de résiliation faite par écrit en 12/20 avec une notification de départ ne soit pas prise en compte et qu'en plus je subisse un prélèvement non autorisé pour ce même contrat 6 mois plus tard.
Je trouve que Direct Assurance est de mauvaise foie. Et à ce jour personne n'a été en mesure de me dire si je serai remboursée ou non.</t>
  </si>
  <si>
    <t>celine-g-124108</t>
  </si>
  <si>
    <t>Il faudrait ajouter le prêt de véhicule automatiquement à tous les conducteurs non novices.
Bonne idée le Youdrive pour les jeunes conducteurs,à diffuser largement.</t>
  </si>
  <si>
    <t>amar-r-136758</t>
  </si>
  <si>
    <t>Très bon service très bon prix par contre c'est un peu gros de demander un avis de 150 caractères et de l'exiger. Sinon à part cela c'est un sans faute, je vous remercie.</t>
  </si>
  <si>
    <t>pixie-104411</t>
  </si>
  <si>
    <t>Très facile à contacter,et très compétent au niveau des renseignements; prix un peu élevé mais très bien assuré et  toujours bien remboursé ;pas de surprise désagréable</t>
  </si>
  <si>
    <t>03 mai 2019 suite à une expérience en mai 2019</t>
  </si>
  <si>
    <t>sandra1317-75594</t>
  </si>
  <si>
    <t>Je confirme les mauvais commentaires concernant cette mutuelle. Suite au décès de ma mère, cela fait 4 mois que j'échange avec eux par lettres recommandées afin qu'ils nous remboursent la somme qu'ils nous doivent. Je les ai appelés plusieurs fois et à chaque appel c'est toujours une nouvelle excuse , une fois c'est une panne informatique une fois c'est un retard dans les traitements des dossiers ect.... dans ces moments difficiles on n'a pas besoin de se battre contre une entreprise afin de récupérer une somme due. Fuyez cette mutuelle qui ne considère pas la peine des gens et ne veut pas rembourser les sommes pourtant dues aux bénéficiaires. Nous sommes obligés d'entamer une procédure car nos recommandés restent sans réponse malgré que le dossier soit complet depuis plus de 2 mois. A fuir. très très décevant comme gestion des clients.</t>
  </si>
  <si>
    <t>scepticolib-80776</t>
  </si>
  <si>
    <t>Ces derniers mois, l'écran d'accueil change tout le temps; c'est à nous de nous adapter !!! Les demandes ne sont pas prises en compte ou classées sans suite et on se retrouve dans les difficultés. Sans compter que les intérêts ont fortement baissé pour les adhérents. ET pas moyen d'avoir quelqu'un au téléphone</t>
  </si>
  <si>
    <t>cmu-60603</t>
  </si>
  <si>
    <t>Je ne conseille pas cette mutuelle</t>
  </si>
  <si>
    <t>olivier-a-130717</t>
  </si>
  <si>
    <t>Je suis satisfait du service, prix correct, rapide et efficace, démarche simplifiée. Je conseille vivement les futurs usages. Web très intuitif. Merci</t>
  </si>
  <si>
    <t>brig--99556</t>
  </si>
  <si>
    <t>Cette mutuelle est chère, mais le traitement est rapide. Je me suis inscrite en 1 petite semaine avec télétransmission et j’ai eu les réponses à mes questions, par mail dans les 3 jours. Je recommande cette mutuelle.</t>
  </si>
  <si>
    <t>melimelie-67755</t>
  </si>
  <si>
    <t>Bonjour 
très mécontente de cette assurance je ne la recommanderait aucunement
je téléphone tous le jours suite à un sinistre on me balade de service en service depuis maintenant 12 jours.
Jai bien évidemment souscrit au PACK TRANQUILLITé mais étant donné que c'est un incendie et bien je n'ai pas le droit à un véhicule de prêt
ON MARCHE SUR LA TETE c'est abérrant 
payer mais pourquoi au final
un service médiocre
du je menfoutiste ROYAL
très déçue
Publicité mensongère de haut vol
Deplus direct assurance ne prête aucuns véhicules  ce sont les garages suivant la disponibilité</t>
  </si>
  <si>
    <t>lilou-58159</t>
  </si>
  <si>
    <t>Societaire filia maif depuis 28 ans,avec de nombreux contrats,un accident responsable il y a 25 ans je crois,et un petit cambriolage dans un T1 à la meme date environ.Depuis,jamais rien,juste payer rubis sur l'ongle mes cotisations diverses (3 voitures,2maisons,et un contrat décès).J estime être un "bon"sociétaire.Je pensais,à tors,avoir une relation de confiance avec la Maif depuis toutes ces années,assurance pas donnée mais avec la réputation de ne pas être embêté lors de sinistre!!!
Quelle erreur...il est loin l'assureur militant.
Tentative d'effraction sur ma porte d'entrée(casie neuve) fin aout.Ma porte est en alu,monobloc,sur mesure,serrure 5points et il me reste environ 8ans et demi de garantie.Peinture thermolaquée.
La maif refuse de changer l'encadrement de la porte au motif qu il est "reparable",on redresse l 'alu,un coup de peinture et il parait que tout cela est parfait...à par que ma porte n'est plus garantie par le constructeur et que eux ne garantisse la réparation que 5 ans!!!Ce n est pas du tout "à l identique".En outre,un expert qui vous assure que la garantie initiale du constructeur fonctionnera,alors que c'est faux, c'est écrit en toute lettres dans le contrat constructeur et la maif a eu une copie des conditions du constructeur.
Comment parler de confiance??????????
Après plusieurs réclamations stériles,plus envie de me battre,je suis dégoutée,je vais bien sur,quitter la maif!</t>
  </si>
  <si>
    <t>boutch-94240</t>
  </si>
  <si>
    <t>Cliente depuis plusieurs années, satisfaite jusqu'à l'année 2020 tarif trop élevé.</t>
  </si>
  <si>
    <t>evan-g-128809</t>
  </si>
  <si>
    <t>Satisfait devis rapide et prix raisonnable même si cela reste cher pour un scooter de 50 cm2.
Adhésion aussi rapide que le devis, reste plus que la carte verte a recevoir</t>
  </si>
  <si>
    <t>math-66300</t>
  </si>
  <si>
    <t>La franchise peut-être élevée en cas de sinistre important et il n'existe pas d'offre ou d'option permettant de baisser la franchise et de la rendre fixe et non variable.
Le prix de mon assurance monte chaque année alors que la valeur de mon véhicule baisse !!!</t>
  </si>
  <si>
    <t>marie-d-118018</t>
  </si>
  <si>
    <t>Conseillère à l'écoute et très agréable. Je recommande à 100%, je suis mieux assurée et pour moins cher, avec une conseillère à l'écoute de mes craintes et très disponible.</t>
  </si>
  <si>
    <t>jeanno-77681</t>
  </si>
  <si>
    <t>A fuir 
Assistance exécrable personnes désagréables à la limite de la malveillance au téléphone
Comme elles n'ont aucune vision du dossier lors de chaque appel elles préfèrent rejeter leurs responsabilités sur le client puisque bien sûr la conversation n'est pas enregistrée 
contrairement au service clientèle qui vous respecte un minimum c'est donc le défouloir des salariés à l'assistance qui doivent subir une pression d'une désorganisation interne 
Le service sinistre est injoignable depuis plus d'une semaine et le service client de la GMF n'arrive même pas à les contacter eux-même
Nous sommes clients depuis des décennies payant toujours nos cotisations pourtant un petit sinistre simple de toute nature et rapide est tout une épreuve qui dure des semaines
Ce vécu est d'ailleurs récurrents depuis plus d'un an
En ce moment on est entrain de vivre les mêmes expériences que les commentaires de Jue le 15 juillet 2019 Jeandu31 12 juillet 2019 Rourou le 10 juillet 2019 ctephan le 07 juillet 2019
Bref une société au merci d'un groupe dont l'activité n'est plus l'assurance mais la rentabilité financière non justifiée aussi bien sur le dos des clients que des salariés
 un copier coller de ce qu'on retrouve tristement dans de nombreuses autres domaines professionnels dont on peut lire les articles régulièrement dans les journaux</t>
  </si>
  <si>
    <t>cathy11-125853</t>
  </si>
  <si>
    <t>Jusqu'à aujourd'hui j etais satisfaite de cette assurance. Mais après avoir déclaré un sinistre mi juin , l expert est passé 15 jours après ! Et depuis plus de nouvelles...mon agence de Narbonne me dit ne pas avoir accès au service sinistres mais de mon côté ce service sinistres est injoignable depuis 3 semaines ! J attends tjrs des nouvelles pour la réparation de ma porte d entree qui a été vandalisée !????
Franchement c est pas sérieux !!</t>
  </si>
  <si>
    <t>demars-m-115731</t>
  </si>
  <si>
    <t>Je suis satisfaite de la qualité du service en ce qui concerne la souscription. Les chargé·e·s du service client sont très aimables et accueillant·e·s</t>
  </si>
  <si>
    <t>accident de moto le 20 septembre 1996. vingt deux ans de procédure judiciaire pour être indemnisé EN PARTIE. Ce jour je suis obligé d'engager une procédure judiciaire pour pouvoir percevoir le règlement des intérêts. Après m'avoir proposé 650 euros Allianz m'a ensuite proposé 4010 euros en 2018 et toujours 4010 euros en 2021 ( en 4 ans c'est toujours la même somme ...(?)...)...  sachant qu'en 2018 le montant des intérêts calculé conformément à ce que les lois prévoient étaient de 38 000. ...  les procédures m'auront couté dans les 70 000 euros. Allianz règlera un plafond de garantie du conducteur dévalué de 30 %, et aura perçu des bénéfices financiers sur ce plafond de garanti qui figure au passif de ses bilans. conclusion: dans le pire des cas pour l'assureur, la procédure et le temps, appauvrissent la victime et enrichissent l'assureur.</t>
  </si>
  <si>
    <t>dalleur-133760</t>
  </si>
  <si>
    <t xml:space="preserve">En ligne ce jour avec Mariama afin de créer mon espace adhérent : communication parfaite, échange très bien géré et accueil sympathique.  Mon problème fut résolu rapidement.
Merci Madame pour votre gentillesse ! </t>
  </si>
  <si>
    <t>yann-h-105027</t>
  </si>
  <si>
    <t>Je n'ai pas d'avis particulier à donner sauf que la procédure de souscription est relativement aisée. Donc, démarrage super, j'attends la suite pour ne pas être déçu.</t>
  </si>
  <si>
    <t>virginie-s-106893</t>
  </si>
  <si>
    <t>je suis satisfaite de vos services je vous remercie de votre amabilité et je vous recommanderai auprès de mes amis et de ma famille .
bien cordialement</t>
  </si>
  <si>
    <t>corentin-l-137595</t>
  </si>
  <si>
    <t>Très bon prix à conseiller prise espère est top car c est la 1ere fois que nous nous inscrivons chez vous merci cordialement monsieur lucas en attente d une réponse de votre part</t>
  </si>
  <si>
    <t>dayan-117968</t>
  </si>
  <si>
    <t>Je remercie Émeline de m’avoir guidée par téléphone, pour envoyer des pièces justificatif à neoliane santé. Son aide et sa patience m’ont été très utiles.</t>
  </si>
  <si>
    <t>samix73-124638</t>
  </si>
  <si>
    <t>Deux véhicules assurées chez eux pendant 4 ans. Pour les deux contrats très compliqués de faire passer a un devis plus intéressant a la date anniversaire . On tente de vous dissuader de faire un devis ailleurs et on vous dis de faire une nouvelle demande plus tard , pour espérer passer le délais vous permettant de résilier .
J’ai vendu ma voiture, j’ai envoyé les documents relatifs a la vente en plus du fait d’arriver a échéance du contrat. On ma répondu qu’il n’était pas possible de résilier mon contrat pour je ne sais quelle raison. J’ai du renvoyer par mail les documents de vente et j’ai du faire annuler le mandat. Aujourd’hui l’Olivier me demande de régler une échéance alors que la voiture n’était plus assurée. 
Je vous déconseille l’Olivier.</t>
  </si>
  <si>
    <t>thomas-68455</t>
  </si>
  <si>
    <t>J'ai souscris en ligne par internet le 05 novembre mon assurance auto et choisis le prélèvement mensuel
Je précise bien en ligne et n'ai eu aucun conseiller au téléphone
Deux jours plus tard et encore ce soir le 08 novembre je les appelle pour leur demander de faire une modification afin que je puisse régler la totalité annuelle ce qui me fait faire une économie de plus de 300€
Réponse du conseiller  NON IMPOSSIBLE TROP TARD
Conseiller vraiment désagréable qui vous parle sur un ton énervé
Je lui demande si je peux me rétracter puisque je suis dans les 14 jours et il me répond à nouveau NON IMPOSSIBLE les 14 jours ne fonctionnent pas
Heureusement pour moi que l'achat de la voiture n'a pu se faire du à une indisponibilité du vendeur et qu'il est repoussé
Je vais pouvoir leur envoyer un recommandé pour annuler le contrat et lorsque l'achat de l'auto sera fait je n'irai surtout pas chez eux quitte à payer plus cher à la concurrence</t>
  </si>
  <si>
    <t>didiette-76966</t>
  </si>
  <si>
    <t>Ma de mande et ma conversation avec Sabrina se sont très bien passés aujourd'hui, ce qui n'a pas toujours été le cas avec d'autres conseillers. J'ai attendu 15 jours avant d'avoir une réponse sur un devis de soins dentaires ce qui me parait inaxeptable, surtout quand on vous donne comme réponse ...soyez patient. J'espère qu'a l'avenir tout sera réglé plus rapidement et surtout avec un peu plus d'enpatie.</t>
  </si>
  <si>
    <t>apple-79041</t>
  </si>
  <si>
    <t xml:space="preserve">J'ai la drive box, un boîtier branché sous le volant qui juge votre manière de conduire.
Toutes les semaines on reçoit " le bilan de la semaine" qui vous montre votre nombre de points sur l'accélération, virage, freinage, allure et voir ainsi les économies qui vous seront reversée en fonction de ces points. 
Cependant, je ne conduis quasiment jamais. En 3 semaine je n'ai pris la voiture que peut-être 2 fois pour aller à la gare de ma ville. Mais à côté de cela, mon père (qui est mécanicien avec énormément d'expérience au volant) utilise de temps en temps ma voiture. Cette semaine il l'a utilisé seulement une fois.  Résultat: Perte de 80% de mes points, donc 0 euros d'économie.  Ce qui est totalement absurde et injustifié. </t>
  </si>
  <si>
    <t>romain77-127546</t>
  </si>
  <si>
    <t>Pas satisfait du tout, durée interminable pour recevoir son argent plus d'1 mois d'attente. Le personnel ne son pas d'accord entre eux, lundi on me dis A pour vendredi me dire B, + une demande de rachat ignorer de leur part,  vacances d'été gacher à cause de la CNP merci beaucoup.</t>
  </si>
  <si>
    <t>seb-138287</t>
  </si>
  <si>
    <t>Assurance à fuir absolument! Elle est bon marché et j'ai vite compris pourquoi.
Délai de traitement des dossiers hyper long et à la résiliation de mon contrat ils ont réussi à me rembourser la solde de ma prime sur un mauvais compte. Leur réponse : "voyez directement avec la banque ce n'est pas notre problème". A ce jour je n'ai toujours pas récupérer mon argent...</t>
  </si>
  <si>
    <t>laurie-g-132442</t>
  </si>
  <si>
    <t>Votre site dispose d'une magnifique page d'accueil. Les questions sont limpides, pertinentes et facilement compréhensibles. Nous vous remercions pour cette assurance au tarif très avantageux. Au plaisir de ne pas échanger avec vous par téléphone, je vous souhaite une excellente fin de journée.
Bien cordialement, votre nouvelle assurée</t>
  </si>
  <si>
    <t>laetitia-w-109252</t>
  </si>
  <si>
    <t>tres satisfaite des conseillers au telephone , du prix et de la reactivite du personnel ;
les démarches sont simples et rapides et le site est simple d acces et facile à utiliser</t>
  </si>
  <si>
    <t>olivier-j-134579</t>
  </si>
  <si>
    <t>Les détails des garanties gagneraient à être plus clairs et lisibles sur un écran de 14 pouces.
Le prix est très satisfaisant en rapport des garanties proposées.</t>
  </si>
  <si>
    <t>choupette-77551</t>
  </si>
  <si>
    <t>j ai préparé la lettre pour résiliation du contrat... Vos conseillers sont hyper désagréable, incorrect et nous prend pour des imbéciles ! Je vous signale que je sais lire un contrat et de même pour l écoute téléphonique j entend très bien ce que l on me dit !! Vous avez une façon de faire la manipulation des mots par contre pour débiter sur notre compte aucun problème !!! Je vais faire votre pub comme a votre partenaire ag2r !!!</t>
  </si>
  <si>
    <t>fifi88-56814</t>
  </si>
  <si>
    <t>Quand ma maison a entièrement brûlé en 2005, les conseillers de la MAIF ont été réactifs, compétents, et, un an plus tard, je réemménageais dans ma maison reconstruite. Je viens d'avoir besoin de la protection juridique pour récupérer une somme dûe depuis 10 mois par une mutuelle de mauvaise foi. En 2 jours, le problème était résolu.</t>
  </si>
  <si>
    <t>eric-50388</t>
  </si>
  <si>
    <t>bonjour,la carac c'est à éviter. Très rapide pour accumuler les fonds, mais après décès c'est lamentable.Un véritable parcours du combattant...Nos aieux se sont battus pour la France ,aujourd'hui c'est nous qui luttons contre la Carac.</t>
  </si>
  <si>
    <t>newyork2018-99386</t>
  </si>
  <si>
    <t>Toujours dans les délais de réponse et un personnel disponible et très agréable depuis des années.
Continuez ainsi et surtout ne changez rien.
Merci à tous.
Virginie Decoop</t>
  </si>
  <si>
    <t>ahia-69115</t>
  </si>
  <si>
    <t xml:space="preserve">assurée depuis 20 ans effectivement jusqu'à ce qu'il m'arrive des tuiles tout se passait bien puisqu'ils se contant aient d'encaisser les cotisations. suite à un cambriolage 1) très difficile à joindre pour déclarer sinistre et avoir coordonnées d'un serrurier assermenté
2) le moindre hic sera bon pour éviter de vous dédommager
3) suite a ves hics aucun geste commercial malgré fidélité de 20 ans dixit le responsable d'agence "on a préféré ne faute aucun geste plutôt que d'en faire un dérisoire au vu du montant des pertes"
3) suite à réclamation des factures pour constitution d'un dossier de dommages et intérêts auprès de la SARVI; cabinet d'expertise mal aimable et qui nous a fait perdre énormément de temps pour au final nous balancé que les factures ont été renvoyées à la MACIF pour être tamponnées!!!
4) après plus d'un mois suite à la demande toujours rien reçu et l'audience est passée bien évidemment mais ça ils s'en moquent!!!
CONCLUSION n'attendez aucun accompagnement de la part de la MACIF en cas de pépin ni même une considération pour votre cas ce qui les intéressent cest encaisser puis éviter par tout les moyens d'indemniser les sociétaires. 
</t>
  </si>
  <si>
    <t>chouetteenmoto-95251</t>
  </si>
  <si>
    <t>Merci beaucoup pour votre aide lors de mon sinistre. J'était très triste d'avoir abimé mon bébé à 2 roues et le gestionnaire à été très à l'écoute et a fait preive de patience. je recommande cette assureur.</t>
  </si>
  <si>
    <t>leonore-54427</t>
  </si>
  <si>
    <t>Bonjour, j'attends que cardif me verse le capital de l'assurance vie de mon épouse décédée et je suis a l'heure actuelle dans la même situation que plein de clients cardif d'après ce que j'ai pu lire sur de multiples forums de discussion.  je tire mon chapeau aux conseillers qui font l'accueil téléphonique du service succession, il faut merveilleusement leur travail qui est de nous faire patienter, patienter, patienter. Le contrat de mon épouse était resté nanti et donc cela est encore plus compliqué et plus long évidement, long, très long. le service garantie aurait été sollicité dès le mois de novembre pour procéder a la mainlevée du nantissement, ils ont été relancés deux fois depuis et nous sommes début mai... entre la pure incompétence  et la rétention de fond, je me suis fait mon idée. Mon directeur d'agence BNP les a sollicité a plusieurs reprises m'a t'il dit, j'ai envoyé 3 mails au service "successionassurancemediterranee@bnpparibas.com" restés sans réponse, c'est tellement facile de ne pas répondre! Quand au service garantie, a eux on ne peut pas leur envoyé de courrier, juste des mails auxquels ils ne répondent pas, J'ai envoyé une lettre recommandée au "service assurance vie gestion des réclamations" a Nanterre...Et j'attends. On m'a demandé récemment un acte de notoriété alors que je suis le bénéficiaire de la clause d'assurance vie et que ma carte d'identité et mon extrait d'acte de naissance qu'ils m'ont confirmé avoir bien reçu auraient suffit, n'aurait il pas fallut me le demander il dès le début au lieu de réclamer des documents qui plus est superflus au compte goutte. Il parait que c'est le coup classique pour faire durer la rétention de capital. J'en plaisante mais je dois donner une partie de cet argent a ma fille qui a déjà signé un compromis de vente pour sa maison et qui sans ça ne peux pas justifier de son apport auprès des banques, Quand j'ai appelé le service succession la première fois ils m'ont dit qu'en moyenne en un mois tout est réglé et nous les avons naïvement cru. En tous cas ma fille ne fera certainement pas sa demande de crédit a la BNP. A l'heure du numérique, de la dématérialisation, des mails on a vraiment l'impression que ces outils ne servent pas a Cardif pour faire son travail rapidement. Nous sommes déçus</t>
  </si>
  <si>
    <t>did25-79970</t>
  </si>
  <si>
    <t>Très bon entretien téléphonique avec youness.qui a répondu parfaitement au petit blanc qu il me restais a savoir, commercial tres sympas et tres pro merci beaucoup</t>
  </si>
  <si>
    <t>pavard28-79623</t>
  </si>
  <si>
    <t>Nous sommes clients à la MATMUT de Dreux depuis quelques années et nous sommes très satisfaits que se soit au niveau des prix, de la qualité du service client et des garanties. En ce qui nous concerne notre conseillère est sympathique, professionnelle et accueillante. Nous conseillons vivement la MATMUT de Dreux.</t>
  </si>
  <si>
    <t>lilando-50508</t>
  </si>
  <si>
    <t>Quadrup'Aide / Solly Azar / Serenis Assurances : A FUIR !!!</t>
  </si>
  <si>
    <t>romain-l-127570</t>
  </si>
  <si>
    <t>Bon service
Mais pas de remise sur les différents contrat pendant cette crise.
Ce qui est bien dommage.
La réflexion se fait de changer de prestataire.</t>
  </si>
  <si>
    <t>boudersa-a-126470</t>
  </si>
  <si>
    <t>J ai été satisfait de l l'accueil je remercie l l'olivier assurance pour ce professionnalisme et je conseillerais à mon courage  merci à toutes l equipe</t>
  </si>
  <si>
    <t>michael-p-105776</t>
  </si>
  <si>
    <t xml:space="preserve">je suis satisfait du service tres clair et tres precis 
assez simple d utilisation et tres explicite c'est à la portée de tous et surtout de tous ages </t>
  </si>
  <si>
    <t>boulaid-d-115727</t>
  </si>
  <si>
    <t xml:space="preserve">très satisfait du service les prix sont correct le service clientel est joignable facilement et réponde avec soin a nos attentes 
le service en ligne et accèsible facilement
</t>
  </si>
  <si>
    <t>stefano-m-113383</t>
  </si>
  <si>
    <t xml:space="preserve">J'ai fait appel a leur service plusieurs fois pour des sinistre. Direct assurance a toujours répondu présent. rapidement. et les sinistres on était réglé sas accros
 </t>
  </si>
  <si>
    <t>marclebel-74678</t>
  </si>
  <si>
    <t>Mauvaise foi !</t>
  </si>
  <si>
    <t>Quand vous prenez la peine d'écrire à cette compagnie afin de l'informer du décès de leur client, en prenant soin de joindre le bon certificat et en mentionnant vos propres coordonnées pour le suivi....et bien eux, ils répondent directement au défunt lui même, et en AR de surcroit, pour demander de leur envoyer les même documents envoyés précédemment !!!  Un manque total de discernement a visiblement envahit le back office de cet assureur. Bref j'avais déjà eu un mal fou à résilier l'assurance habitation, j'imagine le pire à présent pour l'assurance auto !</t>
  </si>
  <si>
    <t>ivan-49977</t>
  </si>
  <si>
    <t>Ma seule expérience avec DIRECT, qui propose certainement les meilleurs prix du marché, et leur service recouvrement. En effet je ne connais pas l'efficacité de leur service sinistre, mais dans tous les cas ils sont très fort, après résiliation, à vous facturer et à vous demander des cotisations dont personne, mais eux, ne sont capables de justifier.
Le service recouvrement lui, m'a poursuivi pendant un an, tenant de me faire payer une somme qui ne sortait de nulle part, et jamais Direct n'a pu produire justification du montant, et pourtant ceux-ci ne m'ont pas lâché.
Après m'être renseigné, c'est un peu comme Sfr, leur business modèle tient plus à faire payer les gens (même ce qu'ils ne doivent pas) plutôt que perdre du temps à tenter d'avoir une relation saine avec ses clients.
A éviter donc...
PS: autre chose, Direct utilise une autre astuce pour attirer les clients en proposant des prix plus compétitifs que ce qu'ils ne proposent normalement et certains se font avoir avec ça. Une personne a même créé un site là-dessus, Direct l'avait fait fermé, plusieurs années de procès, mais pourtant l'information qui était/est indiquée sur le site est juste... la vérité. A éviter donc.</t>
  </si>
  <si>
    <t>arnaud--o-123496</t>
  </si>
  <si>
    <t>je suis satisfait de la rapidité de la souscription et des prix offerts par april moto. Je compte assurer d'autres véhicules par la suite très prochainement.</t>
  </si>
  <si>
    <t>tetaert-i-107989</t>
  </si>
  <si>
    <t>Prix different entre le premier devis et le deuxième . 
Différence de plus de 20 % sans aucune possiblité de faire autrement. 
Le contrat est donc aussi cher qu'un assureur traditionnel.</t>
  </si>
  <si>
    <t>romero-m-110413</t>
  </si>
  <si>
    <t>Bon relationnel clientèle. Les conseillers sont à l'écoute et expliquent minutieusement les différents points du contrat et les options disponibles sans forcer.</t>
  </si>
  <si>
    <t>societaireencolere-64642</t>
  </si>
  <si>
    <t>La MAIF, c'est fini, cette compagnie n'a plus rien à voir avec ce qu'elle était. Sociétaire depuis de nombreuses années, ayant très peu de dégâts à mon actif (je croise les doigts), je reçois aujourd'hui une missive du service "Gestion Sinistre" (missive, soit dit en passant, totalement incompréhensible et truffée de fautes) qui me soupçonne directement de fausse déclaration avant même d'avoir étudié mon dossier ! Invraisemblable. Cerise sur le gâteau, on me demande d'expliquer des erreurs de dates ou de montant sur des factures d'artisans. Mais ils sont payés à faire quoi, à la MAIF ? A se curer le nez ? A jouer au ping-pong ? Ils peuvent pas les appeler eux-mêmes, les artisans ? 
Bref, lamentable. Mon père, enseignant, est resté fidèle plus de 30 ans à cette compagnie. Pour ma part, je n'y resterai pas 2 mois de plus. Ciao les losers !!!</t>
  </si>
  <si>
    <t>jmd46-86655</t>
  </si>
  <si>
    <t>Très bon suivi de mon sinistre dans la durée suite à une grosse chute de vélo avec des dommages physique s et matériel.</t>
  </si>
  <si>
    <t>marie-noelle-v-122699</t>
  </si>
  <si>
    <t>jE SUIS TRES SATISFAITE DE VOS SERVICES , DE VOS PRIX ET DE VOTRE AMABILITE .
J'ai beaucoup aimé votre professionnalisme face aux données de clients lorsqu une autre assurance désire avoir un relevé d'information.
Vous appréciez avoir le client au téléphone et vous ne communiquez pas de données sans présence du titulaire .
J'apprécie votre professionnalisme et la confidentialité .
Cordialement .
   Très satisfaite de votre compagnie ! 
    Merci aussi pour les tarifs jeunes conducteurs!!</t>
  </si>
  <si>
    <t>florence-b-117010</t>
  </si>
  <si>
    <t>je suis satisfaite du service , les prix me conviennent , j'aurais aimé un service dialogue pour sourd , via sourdine ou autres.Merci beaucoup , bientot je reviendrais vers vous pour mon assurance maison.</t>
  </si>
  <si>
    <t>deffoun-d-107507</t>
  </si>
  <si>
    <t>SATISFAIT DE MON INTERLOCUTRICE FORT SYMPATIQUE ET A L'ECOUTE  AVEC DES QUESTIONS ET REPONSES TRES CLAIRES TOUT A ETE FACILE ET TRES SIMPLE ENCORE BRAVO</t>
  </si>
  <si>
    <t>santo11-67588</t>
  </si>
  <si>
    <t>Merci à Louise et Zackary pour le très bon contact.</t>
  </si>
  <si>
    <t>philhaem-103280</t>
  </si>
  <si>
    <t xml:space="preserve">Interlocuteurs toujours agréables et compétents. 
Une augmentation du forfait annuel pour les médecines douces serait la bienvenue. En effet, 3X20€ quand pour ma part je n'ai jamais trouvé un ostéopathe en-dessous de 70€ la séance, je trouve cela léger. </t>
  </si>
  <si>
    <t>domimetz-50075</t>
  </si>
  <si>
    <t xml:space="preserve">Presque 4 mois après le décès de ma mère et plusieurs documents demandés au coup par coup , je n'ai pas reçu le capital , en tant que bénéficiaire . Impossible d'en connaître le montant ! Cette association est en décrépitude au niveau du service clients et en particulier le service succession et le relationnel avec les adhérents est lamentable ! Malgré les réclamations véhémentes , il m'a été répondu qu'il ne fallait pas tenir compte de ce qui se dit sur Internet , "c'est n'importe quoi" !  </t>
  </si>
  <si>
    <t>augustin-r-109919</t>
  </si>
  <si>
    <t>je suis satisfait du prix et de votre réactivité une très bonnne assurance , je recommande vivement ! d'ailleurs je fai une demende d assurance pour une moto .</t>
  </si>
  <si>
    <t>stingray-56388</t>
  </si>
  <si>
    <t>Ils devaient même contacter pour mettre en place une mensualité- ils ne L’ont pas fait - 
Ils m’ont radié pendant le Covid. Je l’ai apris après avoir envoyer le chèque pour l’année en cours disant que j’ai eu tant de mal à le faire donc autant tout payer pour ne pas avoir à recommencer fin mai.
J’ai du bien après qu’ils m’avaient donc radié en avril. Jeu n’ai pas eu de courrier ni rien. En mars j’ai essayé de les avoir par tel. Pas de réponse ni de possibilité de laisser de message. En cherchant haut leur site et sur mon espace client - pas d’info non plus.
Par contre à la réception du chèque ils m’informe que je suis radiee depuis avril . J’ai demandé sur le site l’adresse du médiateur - pas de réponse à ce jour. Bravo April.</t>
  </si>
  <si>
    <t>plg2-85686</t>
  </si>
  <si>
    <t>Assureur à proscrire. Le prix peut être attrayant au départ mais si vous avez le moindre sinistre, même non responsable, et même si vous ne faîtes finalement pas jouer l'assurance, on vous le fait payer au prix fort.</t>
  </si>
  <si>
    <t>aurelie59-63650</t>
  </si>
  <si>
    <t>Assuré chez eux depuis 11 ans pour tout mes contrats aujourdhui je change de vehicule on me refuse une assurance tout risque pour celui ci (il est presque neuf!) sous pretexte que jai 3 sinistres un en 2016 et en 2018 un bris de glace(cailloux dans mon phare sur l'autoroute qui l'a fissuré) et un accrochage sur un parking!
Je trouve ca un peu honteux il ne cherche même pas a en savoir un peu plus. J'ai tout mes points sur mon  permis je suis maman de 2enfants je ne suis pas un danger public! Enfin du coup trés trés decu de cette assurance qui etait pourtant pour moi de confiance avant. J'aurai preferé continuer ma collaboration avec eux plutot que d'etre obligé de changer d'assurance auto c'est dommage.</t>
  </si>
  <si>
    <t>audrey-g-134739</t>
  </si>
  <si>
    <t xml:space="preserve">simple rapide et efficace
le prix de cette assurance tout risques est tres interressant si on compare les prix du marché 
je suis tres satisfaite du service 
</t>
  </si>
  <si>
    <t>mb-56900</t>
  </si>
  <si>
    <t>Si après une panne automobile sur l'autoroute, vous voulez vous retrouver à 2 heureS du matin devant une gare fermée et en prise avec un service emprunt d'amateurisme. Souscrivez à la Macif.</t>
  </si>
  <si>
    <t>tonu-a-113645</t>
  </si>
  <si>
    <t>Prix attractif, souscription simple et rapide. De bonnes garanties à prix concurrentiel. Découvert à la télé et suite à comparaison avec d'autres assureurs, mon choix a été vite fait.</t>
  </si>
  <si>
    <t>marie-100324</t>
  </si>
  <si>
    <t>Je viens de recevoir mon échéancier pour 2021 pour mon véhicule. Surprise ! +9% d’augmentation ! Je les ai appelé, évoquant les 3 mois de confinement, mon statut d’indépendante avec les difficultés de 2020,... aucune négociation n’a été possible. Extrêmement déçue ! 2020 les aura bien engraissé...</t>
  </si>
  <si>
    <t>laure-motur-m-138611</t>
  </si>
  <si>
    <t>Malgré les prix légèrement élevé je suis tout de même satisfait de vos services...
Bonne relation client également...
Merci pour votre professionnalisme...</t>
  </si>
  <si>
    <t>02 novembre 2021 suite à une expérience en juillet 2021</t>
  </si>
  <si>
    <t>ap43-138727</t>
  </si>
  <si>
    <t>Attention, je déconseille fortement l'assurance Allianz.
Après 20 ans assurés en tant que pro chez eux, nous avons notre première déclaration de sinistre.
Maintenant 3 ans sur ce dossier, Allianz refuse de rembourser, malgré une première expertise amiable, allant dans notre sens.
Nous avons été obligé d'engager une procédure juridique : Allianz conteste l'expertise judiciaire et refuse toujours de rembourser le préjudice.
La procédure judiciaire continue, le juge a été saisi.</t>
  </si>
  <si>
    <t>emad--y-106208</t>
  </si>
  <si>
    <t>Vous etesTrop cher et je vais partir de chez vous bientot.. 
Pas de service de location en cas de voiture en panne
Tres difficile arriver aux conseilliers par Telephone</t>
  </si>
  <si>
    <t>luccio-65761</t>
  </si>
  <si>
    <t>Gentillesse et professionnalisme à l'écoute de nos questions et se mettant à notre niveau pour clarifier les questions</t>
  </si>
  <si>
    <t>edith-112038</t>
  </si>
  <si>
    <t xml:space="preserve">Bonjour
En 3 semaines, mon dossier rachat de contrat a été effectué.
Agent très sérieux et à l'écoute des demandes de renseignements. 
Merci pour votre disponibilité </t>
  </si>
  <si>
    <t>GROUPE SATEC 
bonjour ma maman de 88 ans a eu un degats des eaux dimanche 31 mai l assistance nous dit d appeler un plombier c est ce qu on a fait et il refuse de rembourser la facture
intervention des pompiers car la canalisation a laché
l appartement a été inondé toutes les pieces meubles murs ont pris l eau a ce jour il retarde le passage de l expert comment peut on laisser une personne agée de 88 ANS qui paie sont assurance avec sa petite retraite dans un logement inhabitable a fuir</t>
  </si>
  <si>
    <t>assuredecu-59412</t>
  </si>
  <si>
    <t xml:space="preserve">Une porte d'entrée fracturée par un acte de malveillance, voilà  ce qui m'est arrivée au mois de juillet dernier. Après avoir contacté Allianz, on m'a conseillé de prendre leurs artisans pour que les travaux soient réalisés plus vite !  Surtout ne faites jamais ça !!!! Un premier artisan a été nommé par Allianz : il m'a fait poireauter 1 mois 1/2 et après il est parti en vacances sans faire les travaux ! un 2e artisan est passé 3 fois pour prendre les mesures ! non seulement j'ai attendu 4 mois pour voir ma porte réparée, mais en plus la société n'emploie que des "branquignoles". Il a fallu rappeler l'artisan 4 fois avant qu'il se décide à régler le système de fermeture.... 3 points de sécurité sur 4 ne s'enclenchaient pas. "C'est normal, maintenant les portes sont faites comme ça !!!!" disait-il. Il a fallu que je le menace de faire passer un expert pour qu'il daigne faire le réglage. Bref, un délai énorme quand on attend une porte (bonjour la sécurité, je suis restée 4 mois avec une plaque de contreplaquée en guise de porte ! ) </t>
  </si>
  <si>
    <t>jessica-v-126220</t>
  </si>
  <si>
    <t>Très  bien et bon rapport qualité prix qualité merci à vous en espérant que je reçoive la carte verte aujourd'hui car j'en aurait besoin des aujourd'hui</t>
  </si>
  <si>
    <t>mus-59272</t>
  </si>
  <si>
    <t>On croit être bien assuré maltraité que je suis tout risque j'ai eu aucun problème depuis 10 ans mon assureur est pas à mes côté pour assurée comme il faut malgré que tous mes véhicule ainsi l'habitation ainsi la mutuelle et tout chez la maaf on ne  considère pas comme un véritable client</t>
  </si>
  <si>
    <t>serious-100057</t>
  </si>
  <si>
    <t>Je rejoins les avis déconseillants cette assurance. J'ai quitté il y a quelques années un autre assureur pour rejoindre celui de ma banque (LCL dans laquelle je suis depuis toujours et avec de nombreux produits) et je fais l'amer constat que la fidélité ne fonctionne que dans un sens chez eux. J'ai subis différents dégâts non responsables (vandalisme et délit de fuite avec dépôt de plainte) et si je peux comprendre qu'un certain nombre de sinistres déclenche automatiquement une procédure, à aucun moment je n'ai été mis en garde. J'ai appris par mon entourage que cela se fait ailleurs lorsqu'on tient à ses clients. Le premier confinement aura largement fait trainer les réparations mais une fois faites j'ai à ma grande surprise reçu un recommandé me signifiant ma résiliation à date anniversaire de mon contrat pour sinistralité. Très soignée comme sortie. Vous n'êtes donc aucunement responsable, vous participez largement aux frais de réparations mais ça ne suffit pas, il leur faut en conclure avec vous. J'ai été, il est vrai, ignorant du risque encouru à tout déclarer même lorsqu'aucun dommage n'était de mon fait, mais leurs méthodes sont simplement honteuses. Une demande de dérogation n'y a rien changé. En plus d'avoir pu finalement m'apercevoir que les prix pratiqués sont élevés, l'expérience me fait dire que le jour où vous aurez besoin d'eux ils sauront vous le faire payer. Les personnes que j'ai pu avoir au téléphone ont été néanmoins très serviables et compréhensives mais je me vois difficilement me contenter de cela.</t>
  </si>
  <si>
    <t>mattingly-a-115975</t>
  </si>
  <si>
    <t>Je suis satisfaite du tarif et des précisions que j’ai eu par mon interlocuteur. Je recommande vivement cette assurance pour un jeune permis car les autres assurances sont bien trop onéreuses.</t>
  </si>
  <si>
    <t>afru-70008</t>
  </si>
  <si>
    <t xml:space="preserve">Très insatisfait ! 
Le service client déplorable. 
Ne couvre rien ! 
Je me suis fait rentrer dedans par l'arrière et d'après AMV je suis en tort !
Assurance à fuir ! </t>
  </si>
  <si>
    <t>maxchris11-115574</t>
  </si>
  <si>
    <t xml:space="preserve">Je souhaite rapporter une expérience avec la MACIF qui montre les limites du système zéro personne !
Au mois de mars 2021,ma mère décède.
Ayant fait le changement d'adresse son courrier arrive chez moi, la Macif l'informe du rejet d'appel de cotisation. Normale les comptes sont bloqués. 3 semaines plus tard, j'appelle la hot-line, on m'explique qu'un véhicule ne peut rester sur la voie publique sans assurance et qu'il faut régler l'assurance pour l'année 2022, ce que je fais, en tant qu'héritier du véhicule, par carte bleue en ligne (Cela m'a pris 2 minutes avec le conseillé !)
La semaine suivante je me renseigne auprès de mon assureur pour faire le changement d'assurance et résilier celle de la MACIF. 
Résiliation aussitôt confirmée par la MACIF par courrier et qui m'annonce me rembourser.
Mais là soucis, pour être remboursé je dois justifier que je suis l'héritier ! 
Bravo la MACIF, pour me prélever 260 €, il a fallu 2 minutes, pour récupérer le 230€ ça fait 2 mois que j'attends mon remboursement (malgrès les nombreux appels vers la Hot-line et échanges par mails.
MERCI LA MACIF et ses CONSEILLES
</t>
  </si>
  <si>
    <t>yannick-s-116913</t>
  </si>
  <si>
    <t>simple et rapide,  dossier sinistre qui date du 22/04/2021. 
un cheval me percute, et j'attends 
On approche des 2 mois et pas encore de solution.
je peux réparer mon véhicule mais je dois avancer la franchise, c'est pas normal
par contre je reçois des offres de parrainage tous les 4 matins. Pourquoi parrainer des gens si la compagnie ne fait pas son travail</t>
  </si>
  <si>
    <t>aubron-e-122260</t>
  </si>
  <si>
    <t xml:space="preserve">Satisfait du service aussi bien téléphonique, prix, et tout le reste.
J’attend quelques mois pour mieux connaître L’olivier et je verrais bien par la suite </t>
  </si>
  <si>
    <t>lyli92110-75000</t>
  </si>
  <si>
    <t>Quand vous prenez le contrat c'est une histoire mais quand vous avez un problème c'est une autre histoire ! Les pires assureurs !</t>
  </si>
  <si>
    <t>dansmart-137011</t>
  </si>
  <si>
    <t>un professionnel m'a proposé un appareil auditif à un prix représentant deux fois le remboursement mutualiste. Je me suis renseigné à la MGP par téléphone, et l'accueil a été remarquablement aimabe et efficace : j'ai appris que le professionnel a l'obligation de proposer au moins un appareil dont le coût  permet une prise en charge à 100%, et la mutuelle m'a communiqué l'adresse d'un audio prothésiste à proximité de chez moi qui remplit ces conditions.
ma satisfaction est complète, merci encore.
Daniel Martinet</t>
  </si>
  <si>
    <t>sandy-79068</t>
  </si>
  <si>
    <t>je suis satifaite de la prestation santiane éfficacité et explications claires bon suivi du dossier envoi rapide des documents et prise en charge totale du changement de mutuelle je le recommande ....</t>
  </si>
  <si>
    <t>chris---96592</t>
  </si>
  <si>
    <t xml:space="preserve">Efficace, dans les règles de l’art sur intervention et traitement des sinistres. Je dis oui !
Relancer les nego régulièrement est comme pour toute assurance  le bon moyen de pas s’endormir et de laisser sa cotisation annuelle s’envoler
Coté habitat idem.
Les Clauses ont tendance à tjrs plus d’option ...! 
Rester vigilant...! 
Globalement je recommande oui ?? 
Confusion sur bonus à vie !
Quel réel impact sur la cotisation ?
Pk jamais de baisses sur tout risque même après 10ans du véhicule...!!!
Bonus Au véhicule ou au conducteur...? 
C pas tjrs claire 
Slts. 
</t>
  </si>
  <si>
    <t>decussy-e-133827</t>
  </si>
  <si>
    <t>Les frais sont cher 118 euros et chaque année ca augmente du coup je resterais que un an si ça augmente car je ne comprend pas que le contrat augmente sans sinistre</t>
  </si>
  <si>
    <t>syllan-138179</t>
  </si>
  <si>
    <t>Il y a 6 ans que j'ai adhéré pour mon chien. Au départ cotisation à 35 €, puis à 55, puis à 85 € sans préavis. Après négociation, je suis repassée à 66 € pendant quelques mois puis sans prévenir 75 € le mois dernier. Et je reçois un mail cette semaine m'indiquant qu'avec le Covid, le personnel est resté très disponible et que l'on passe la cotisation à 135 € !! Honteux !  La vérité c'est que mon chien vient d'avoir 10 ans le mois dernier. Et comme c'est maintenant qu'il risque d'avoir des problèmes de santé, on augmente dans des proportions inacceptables pour que je renonce. Il vaut mieux épargner tous les mois compte tenu du montant du plafond de remboursements annuel !  Assuropoil écrit ses propres avis bien évidemment avec des commentaires élogieux. A FUIR !!</t>
  </si>
  <si>
    <t>frederic-g--135187</t>
  </si>
  <si>
    <t>Bien cher  mais rapide j'attends avec impatience le prêt pour pouvoir lancer l'opération  sur mon projet  merci beaucoup pour tout  je suis a l'écoute de</t>
  </si>
  <si>
    <t>damienb-103458</t>
  </si>
  <si>
    <t>Assureur à éviter sauf ceux qui aiment : 
- réactivité lente
- prise en charge centralisées pour nous aider à nous perdre dans les démarches
- prise en charge des sinistres non responsable par du malus même après contre-expertise en la faveur de l'assuré. Je pensait que le doute devait bénéficier à l'assuré, ici dans une situation très claire, un doute est mis pour ne pas prendre en charge et même instaurer du malus
- des primes d'assurances qui augmentent chaque année sans raison et sans information.
Bref, je déconseille à toute personne de s'assurer chez eux.</t>
  </si>
  <si>
    <t>greg-87563</t>
  </si>
  <si>
    <t>Un assureur qui n'assure pas! Dossier complet d'indemnité hospitalisation chez GAN depuis 5 mois, toujours pas de nouvelles malgré de nombreuses relances, je pensais qu'une prévoyance servait à protéger les contractants, Gan c'est tout l'inverse. à fuir.</t>
  </si>
  <si>
    <t>gregboss80-59860</t>
  </si>
  <si>
    <t xml:space="preserve">J’ai souscrit chez l’olivier assurance l’an dernier août 2017 , pour une bmw série 1 assurance en tout risques avec plusieurs options , assistance 0 kilomètres y compris à l’international etc...
Vendredi 8 décembre je suis au Portugal pour les vacances , je décide d’allez au Restaurant avec mon amie arrivé au lieu du restau je met le clignotant sur ma droite je commence à m’engager ayant regarder dans mon rétroviseur quand une voiture m’en percute lavant droit de ma  voiture , ce charmant conducteur doublé les autres usagers par la droite sur une bande arrête d’urgence interdite à la circulation , nous faisons le constat en espagnol , à la suite d’eux dames portuguaise qui ont assisté à la scène décident de me faire un témoignage car outrer du comportement de l’automobiliste fautif, je prend mon attestation d’assurance LOLIVIER pour appeler l’assistance , attestation que j’ai reçu quelques jours avant d’arriver sur mon lieu de vacance, hors ce numéro n’est plus du tout d’actualité la dame au téléphone me dit qu’il ne travail plus avec cet compagnie d’assurance depuis un an , je dois donc raccrocher et essayer de trouver par mes propres moyens le numero d’assistance de lolivier , au bout de p’usieurs Longues minutes j’arrive enfin à le trouver , j’appelle, et là cet personne me dit quelle peut faire remorquer mon vehicule mais dans un garage choisi par le remorqueur , hors de questions, je décide de rentrer avec mon véhicule car ma voiture’ roule et je ne suis qu’à 4 km de la résidence , lundi 11 j’appelle lolivier pour déclarer le sinistre et savoir où je dois prendre le véhicule comme prevu dans mon contrat et quand passera l’expert hors grosse surprise le le conseil ironiquement désagréable me dit qu’il ne peut pas y avoir d’expert au portugual que sa sera fait uniquement en France et que je dois faire rapatrier ma voiture en France à ma charge bien sûr, et qu’aucun véhicule ne peut mettre prêté, je rappel un peu plutard pour avoir deux sons de cloches en espérant qu’il soit différent du premier mais le même discours avec le deuxième conseillers , je décide donc de faire faire les réparations dans un garage réputé au Portugal ,il faut donc une semaine pour que ma  voiture soit réparé, mercredi de la semaine suivante la voiture terminée je rappel lolivier je leur demande ce que je dois faire pour la facturation la une charmante jeune femme me demande pourquoi l’expert n’est pas passé euuuuh comment dire elle me dit qu’un expert aurait du passé et que maintenant que j’ai fait réparer mon véhicule il ne pourra plus rien constater, mais elle décide tout de même de faire expertiser le véhicule et l’expert jugera sur facture et devant le véhicule elle me dit donc qu’il passera sous 3 jours , soit jeudi vendredi ou samedi j’ai attendu c’est trois jours ainsi que le dimanche et le lundi soit 5 jours mais pas d’expert en vu ,,... c’est vraiment la première fois que je rencontre une incompétence total de la part d’une assurance , ah oui joublié j’ai une maladie récurrente j’avais prévu les médicaments pour une semaine et quelques jours mais pas pour deux semaines , sans oublier que j’ai dû louer un véhicule pour les déplacements un bon vieux véhicules essences diffèrents de bon diesel très économique , que j’ai perdu 4 jours de salaires car dans l’espoir de voir arriver l’expert ...
Sans compter des appels téléphoniques à n’en pas finir des attentes de plus de 40minutes bref .. honteux </t>
  </si>
  <si>
    <t>sab-50826</t>
  </si>
  <si>
    <t>Cela fait 40 ans que j'ai une voiture assurée à la Maaf, d'abord au nom de mes parents et moi depuis au moins 30 ans. sans accident notable depuis au - 20 ans, sauf peut être 1 ou 2 pare brises. Je suis ravie de voir qu'un client potentiel (test sur internet) paie moins cher que moi...! c'est ce que l'on appelle la récompense de la fidélité, mais cela va changer......</t>
  </si>
  <si>
    <t>adda-s-125419</t>
  </si>
  <si>
    <t>Je suis satisfait du service ils expliquent bien comment ça marche chez eux l’assurance par contre moi pour le prix je le trouve pas très intéressant car j’ai une vielle voiture mais merci comme même</t>
  </si>
  <si>
    <t>roro35250-117226</t>
  </si>
  <si>
    <t>bonjour je suis très déçus de cette mutuelle délais de traitement 1 mois  ou plus lorsque l on prend une mutuelle et que l on donne un rib et qu' il ne sens servent pas  et que trois mois plus tars on m envoie une mise en demeure je trouve cela très moyen je déconseille cette mutuelle.
merci Mr letribot 
ronanletribot@gmail.com</t>
  </si>
  <si>
    <t>nicolle-d-122489</t>
  </si>
  <si>
    <t>Je découvre, on verra à l'usage, car c'est malheureusement en cas de pépin que l'on se rend compte si on a une bonne assurance. Toutefois, à la première prise de contact pour le devis, on peut dire que Zen'Up est rapide, et le contact avec ma conseillère était professionnel, et à l'écoute.</t>
  </si>
  <si>
    <t>veronique-p-117495</t>
  </si>
  <si>
    <t xml:space="preserve">je suis satisfaite
je suis cliente depuis le début  de direct assurance
j'ai tous mes contrats chez vous
rapide efficace et prix intéressants
service très correct 
</t>
  </si>
  <si>
    <t>kinka-60180</t>
  </si>
  <si>
    <t>je suis maintenant a 0,50 Bonus et  pourtant mon augmentation et faramineuse 629,91 en tiers bien sur on nous prends pour des idiots je les avais avertie maintenant la poule au œufs or va partir</t>
  </si>
  <si>
    <t>diniu-106577</t>
  </si>
  <si>
    <t xml:space="preserve">Il m’ont fait payer :
-50 de frais de dossier 
-40 pour 13 j ( on était le 17 du mois )
-et le 9 du mois prochain il me font payer tout le mois et il me demande de quitter l’assurance parce que la carte grise est au nom de mon frère  sous la menace d’être résiliée et avoir une résiliation d’assurance sur le dos !! alors que le conseil qui m’a inscrit m’a bien dit que tout les papiers sont bon 
Donc je me trouve à payer 130€ pour un scooter 50cc pour 24 j c’est génial </t>
  </si>
  <si>
    <t>ronache-57523</t>
  </si>
  <si>
    <t>contacté après choix sur "les furets.com" ou cette assurance m'était proposée en N°1, rapport prestations/prix très intéressant.
petite demande : j'attends un disque de stationnement, un gilet de sécurité et des constats d'accident vierges.10</t>
  </si>
  <si>
    <t>02 octobre 2017 suite à une expérience en octobre 2017</t>
  </si>
  <si>
    <t>milla-seane-57756</t>
  </si>
  <si>
    <t>Je suis nouvelle conductrice. Apres avoir visité toutes les assurances auto, je me suis tournée vers la matmut et honnêtement je suis déçus. ayant mon permis depuis peu, j'ai eu deux accident. Mes deux accident (types différents) n'ont pas été pris en compte par cette assurance. Comment vous dire que je suis décourager je pense à changer d'assureur. Même l'employé qui m'a eu au téléphone était vraiment désagréable et me répondait vraiment dune manière méprisable. Je sais plus quoi faire pour ma voiture et je fais plus confiance à cet assurance.</t>
  </si>
  <si>
    <t>deuche-55890</t>
  </si>
  <si>
    <t>Ne changez pas votre Deuche à la MACIF</t>
  </si>
  <si>
    <t>natacha-d-126887</t>
  </si>
  <si>
    <t>je trouve le service facile et simple juste. Lorsque j'ai eut un souci lors de ma première connexion une personne ma aider et elle était une gentillesse extrême merci</t>
  </si>
  <si>
    <t>nicolas-53381</t>
  </si>
  <si>
    <t>Bonjour...je commence la deuxieme année d'assurance  chez amv..jai déclaré un sinistre depuis kelke jours, et je viens de recevoir un courrier me disant que le suivi de prise en charge du dossier ne sera poursuivi qu'après le reglement de l'échéance annuelle car cette mesure a été mise en place suite à 1 mensualité qui n'a pas été respectée suite a un changement de situation professionnelle , malgres ma proposition de régulariser l'échéance en retard,  chaque mois, en payant plus que ma mensualité normale..aucun arrangement n'est possible alors que cest la premiere fois que je déclare un sinistre ainsi qun incident de paiment...</t>
  </si>
  <si>
    <t>delphine-53664</t>
  </si>
  <si>
    <t xml:space="preserve">mettent leurs propre clients dans la mouise sans aucun scrupule service deplorable  et tout ca sans aucun litige et en payant en gros une assurance a fuir
</t>
  </si>
  <si>
    <t>shinoatown-139454</t>
  </si>
  <si>
    <t xml:space="preserve">Bonjour,  j'ai récemment eu un accident non responsable. Je dispose d'un contrat "tous risques" avec majoration de la valeur 30%. Pour l'instant, le sinistre est en cours d'instruction, mais je m'interroge fortement sur la formation de leurs gestionnaires de sinistre. En effet, le contrat stipule qu'en cas de dommages sur un véhicule non reparable et de plus de 3 ans l'indemnité est à hauteur de la valeur de remplacement estimée par l'expert (ce qui est logique valeur du marché actuel pour le ré-équipement sur un modèle similaire = principe indemnitaire) La garantie complémentaire valeur majorée indique que cette somme peut-être majorée de 30 % si la valeur estimée par l'expert est inférieure au montant du prix d'acquisition et la macif complète donc la somme dans la limite du prix d'acquisition (logique aussi). Mais dans le cas d'un véhicule acheté moins cher que sa valeur actuelle sur le marché à la date du sinistre car c'était une bonne occasion, les conseillers en ligne indiquent que même si le véhicule vaut plus cher que la somme que vous l'avez payé, la macif remboursera uniquement jusqu'au montant que vous l'avez payé... Donc, elle ne permet pas le ré-equipement sur un modèle équivalent à la date du sinistre. J'informe les conseillers que ce n'est pas légal et qu'ils sont censés indemniser l' assuré de manière à ce qu'il ne soit pas lésé. La somme doit permettre de remettre en situation de départ avant le sinistre...et là le conseiller me dit :" bah vous n'avez rien perdu on vous rembourse" ... Alors que j'assure un véhicule qui vaut plus cher car c'était une bonne affaire et qu'en cas d'irreparabilité, je ne vais pas pouvoir me ré-équiper sur le même modèle possédant au minimum les mêmes caractéristiques... Car le gestionnaire se base sur le prix d'acquisition et non la valeur de remplacement comme stipulé pourtant dans le contrat et que dans ce type de cas cette garantie "majoration" complémentaire ne s'applique pas... Bref, j'indique au conseiller une personne achète un iPhone 50 euros et assure son téléphone, on lui rembourse 50 euros et non le montant pour qu'il puisse se racheter un iPhone de la même gamme alors que le contrat assure le téléphone peu importe le prix qu'il l'a payé c'est la valeur du bien à la date du sinistre non ?! Le conseiller me répond non c'est la valeur d'achat, on ne peut pas se faire de l'argent sur le dos de l'assurance... Il faut vraiment qu'une formation sur Ies fondamentaux de l'assurance soit effectuée car les gestionnaires ne savent pas appliquer le contrat vendu... Ou revoir éventuellement la note de cadrage et les process... </t>
  </si>
  <si>
    <t>niks-94213</t>
  </si>
  <si>
    <t xml:space="preserve">Prix intéressant devis rapide moins couteux que mon assurance actuelle.
Second Conducteur pris en charge gratuitement je me laisse le temps de comparer tout de même </t>
  </si>
  <si>
    <t>bourbon4-137802</t>
  </si>
  <si>
    <t>Fuite d'eau entre le compteur d'eau et la maison. Pendant que la Matmut et le plombier ( choisi par Matmut) se déchirent pour des histoires de devis non conformes, chacun refilant le bébé à l'autre, moi, le sociétaire, attend depuis plusieurs semaines que ma fuite d'eau ( bien précieux) soit réparée. A chacun de mes appels, on me répond que la fuite va être réparée, mais les actes ne suivent pas les paroles. Pendant ce temps, l'eau part dans la nature. C'est vraiment épuisant........</t>
  </si>
  <si>
    <t>panda-94091</t>
  </si>
  <si>
    <t xml:space="preserve">Très satisfaite de votre site et de vos offres.
J’attends avec impatience votre devis et surtout de connaître le montant de franchise
Avec m’es remerciements </t>
  </si>
  <si>
    <t>raynal-c-136541</t>
  </si>
  <si>
    <t>Au moment où j’écris cet avis je viens juste de souscrire à un contrat auto donc je n’ai pas encore d’avis sur les services en cas de sinistre ou quoi mais en terme de tarif et de communication avec la personne que j’ai eu pendant 1h pour souscrire + faire des devis, je suis très satisfait !</t>
  </si>
  <si>
    <t>bailly-a-123380</t>
  </si>
  <si>
    <t>Très bon service client. Je recommande. Il n'y a pas trop d'attente au téléphone et les interlocuteurs savent nous répondrent à nos questions. Les prix sont très corrects.</t>
  </si>
  <si>
    <t>benizri-d-132204</t>
  </si>
  <si>
    <t>Rapide et dématérialisé l'olivier auto dispose de conseillers compétents et cordiaux. Les tarifs sont corrects et la gestion des sinistres totalement correcte.</t>
  </si>
  <si>
    <t>guimouze15-59472</t>
  </si>
  <si>
    <t>Ouille ! Mon père est décédé il y a 3 semaines. Il a une assurance vie sur CARDIF, et au vu des commentaires, j ai très peur !! Quels sont les documents à fournir ? 
Ca m avancerait grandement, plutôt que d écrire un courrier puis attendre la liste des documents dans un délai incertain :/</t>
  </si>
  <si>
    <t>simo-54294</t>
  </si>
  <si>
    <t>je suis client depuis  2 ans et les cotisation augment chaque année malgré 0 sinistre soit disent dans mon département il ya plus de déclaration de vol et incendie alors que les autre assurance ça augmente pas , vraiment a éviter</t>
  </si>
  <si>
    <t>nono-96910</t>
  </si>
  <si>
    <t xml:space="preserve">la lettre de l'AFER datée du 19/12/19   m'indique que mon compte des avances est cloturé après réception de mon chèque de 87 000 €.
Ce chèque a été rédigé et envoyé à votre agence le 18 Octobre 2019.Il a été endossé le 23/12/2019 ! 
Devant mes inquiétudes, votre agence m'a répété que malgré le bug informatique à l'origine de ces retards, il serait tenu compte des dates de valeurs. 
Or, en Août 2020 il m'est réclamé encore 90 € ! comme si mon compte des avances était encore ouvert...  
Je me suis inquiété encore davantage à la réception de mes comptes de fin d'année qui montraient que l'avance n'aurait pas été remboursée.
Depuis Décembre 2019, les dates de valeur n'ont pas été corrigées.Et les comptes non plus.Cela traîne depuis 8 mois...Et on me fait encore patienter alors que tout est soi-disant réglé.
</t>
  </si>
  <si>
    <t>dalibert-d-114706</t>
  </si>
  <si>
    <t>Super ! Très bon professionnel ! Avec des prix Compétitifs ! Pour avoir comparé, ce sont les Meilleurs ! Je recommande vraiment les yeux fermés ! Dim. D</t>
  </si>
  <si>
    <t>philippine-c-125339</t>
  </si>
  <si>
    <t>Je suis satisfait du service le prix est resonnable et il est très facile de souscrire un contrat auto ce qui est agréable aucuns beug et efficace. Merci</t>
  </si>
  <si>
    <t>ds-115515</t>
  </si>
  <si>
    <t>Très bon accueil avec Lamia qui m’a donné une  réponse assez claire et précise. Le contact  professionnel  est agréable et rapide, je recommande vivement.</t>
  </si>
  <si>
    <t>siouuu-104382</t>
  </si>
  <si>
    <t>Bonjour, pacifica credit agricole n'a jamais eu de problème pour débiter mon compte(depuis plus de 10ans).
Par contre, si je remonte des problèmes, des erreurs(garage qui n'a pas l'équipement pour mon véhicule ça abime les pièces, l'expert qui ne considere pas tous les points de chocs d'un meme sinistre, ect...) de la part des différents intervenant il ne peuvent rien faire pour moi, ce n'est pas de leur faute. credit agricole ne peut rien pour moi car ils ne sont pas pacifica.
Le service de médiation m'a répondu après deux ans qu'ils ne peuvent rien faire pour moi(aucune tentative de médiation).
je roule moins mon véhicule depuis le covid mais ma cotisation augmente de 10%. Je ne recommande pas pacifica auto.</t>
  </si>
  <si>
    <t>sowfie-107573</t>
  </si>
  <si>
    <t>Super assurance et c'est la moins chère. Espace personnel très facile d'utilisation. Carte verte rapidement envoyé.
Moyenne de prix très intéressantes.</t>
  </si>
  <si>
    <t>isma-85860</t>
  </si>
  <si>
    <t>Je me suis laissé seduire par les tarifs proposés par l'olivier assurance. Apres avoir vu les avis negatifs j'ai prefere me retracter de celle-ci avant le debut de mon contrat. Le service client m'avait affirmé que je serais intégralement remboursé. Apres les avoir rappele on m'annnonce que je serais prélevé de 35 e de frais de dossier (soi disant gratuits a la souscription) et tout ca pour quelques jours de souscription. C'est honteux et je ne regrette pas de ne pas etre resté dans cette assurance.</t>
  </si>
  <si>
    <t>camberlein-a-138963</t>
  </si>
  <si>
    <t>je suis satisfaite du services ainsi que des recommandation qui m'ont était proposer pour mon assurance
Les prix sont plus raisonnable que d'autres assurance et répond aux attentes de ses clients</t>
  </si>
  <si>
    <t>cindy-117253</t>
  </si>
  <si>
    <t>J'ai eu un accident avec ma voiture et cela fait 1 mois que j'attends le remboursement. Le virement a été validé par allianz, n'ayant toujours rien reçu je les ai contacté, ils me disent qu'il  y a un bloquage mais ne savent pas me dire pourquoi, juste d'attendre. C'est inadmissible je me retrouve sans voiture, je ne peux pas aller au travail, ils ne se mettent pas à notre place. Mais par contre pour mes prélèvements mensuel il n'y a jamais eu de blocage bizarrement. Je suis démunie je n'ai pas de solution,  ils ne m'en trouvent pas non plus, je ne sais plus quoi faire ni quoi dire sauf que je suis dans la m.... a cause d'eux ! Déjà avoir un accident non responsable c'est pas la joie alors si en plus l'assurance ne fait pas son boulot,  dans quel monde on vit !</t>
  </si>
  <si>
    <t>aaarrrggg-80437</t>
  </si>
  <si>
    <t xml:space="preserve">la gmf ne défend pas ses clients lors d'accidents.
le garagiste de Bizanos proposé par la gmf est un fou furieux.
</t>
  </si>
  <si>
    <t>andre-92683</t>
  </si>
  <si>
    <t>Oui je suis satisfait les prix me conviennent, Je gagne 150 € par rapport à mon assurance actuelle,  Je vais certainement changer d’assurance pour partir de MMA chez direct assurance. Même garantie je dois encore vérifier les franchises</t>
  </si>
  <si>
    <t>tole-101452</t>
  </si>
  <si>
    <t xml:space="preserve">Attention, cet assureur m'a augmenté de 50% le tarif de mon assurance sans aucun sinistre alors que j'ai 50% de bonus depuis de nombreuses années !!!!!
Le tarif des franchises exorbitantes quand on prend le temps de les regarder dans le détail.
</t>
  </si>
  <si>
    <t>steve-d-126297</t>
  </si>
  <si>
    <t>Assurer depuis plusieurs années, je les conseils des que possible. Et ne changerai pour rien au monde d'assureur. le service client est au top. Du conseil à l'explication.</t>
  </si>
  <si>
    <t>lemaire-s-137851</t>
  </si>
  <si>
    <t>Service toujours au top ! 
Prix élevé pour une voiture "du dimanche" protégée en garage, mais surement lié à la gamme du véhicule et son prix neuf, et non sa valeur réelle.</t>
  </si>
  <si>
    <t>stadie-81052</t>
  </si>
  <si>
    <t xml:space="preserve">Je me suis fait vendaliser ma voiture en juillet aujourd'hui nous sommes le 16 novembre et ma voiture et toujours dans le même état malgré mes appels mes courriers rar mes mails pas de réponses mon dossier a été bloqué et transmis dans un autre service
Cela fait des mois que  ce service dois me rappeler
J'attends toujours
</t>
  </si>
  <si>
    <t>jo-55383</t>
  </si>
  <si>
    <t>Bonjour,
Je suis assuré maif auto. J'ai subi un acte de vandalisme sur ma voiture, j'ai fais ma déclaration auprès du service client de la MAIF. 1er contact : on me propose de me rendre dans un garage partenaire MAIF de mon choix. Quelques minutes après, je reçoit un mail me demandant d'aller dans un garage bien précis que je n'ai pas choisi ! Je rappelle le service client qui me répond d'une manière très désagréable. Bref...je laisse passer.
Je me rends donc dans le garage partenaire qui m'indique un tarif. Étant donné la franchise élevé, je fais part à la MAIF de mon refus de réparation. Le service clients m'indique donc que j'allais recevoir une indemnisation (valeur des réparations - la franchise).
Quelque sjours après je reçois une lettre de l'expert qui m'indique une somme calculé selon les barèmes MAIF : moins de 50% de prix du garagiste !!! Résultat : je ne peux pas faire réparer au prix de la MAIF seul car aucun garage en France ne travaille gratuit (ou presque vu le faible montant des estimations MAIF) et je ne peux donc prétendre à aucune indemnisation...
Je fais part de mon désarroi au service réclamation MAIF qui me fait la moral car je n'aurai pas du employer certains mots à leur égard.
Je suis très déçu de la MAIF.</t>
  </si>
  <si>
    <t>mickael-p-126890</t>
  </si>
  <si>
    <t>Très bon prix par rapport au service
La gestion des sinistres est très bien pour en avoir eu besoin il y pas si longtemps que ça.
Assurance très sérieuse</t>
  </si>
  <si>
    <t>michelmenton-102096</t>
  </si>
  <si>
    <t xml:space="preserve">Assuré chez CEGEMA depuis 4 ans, je suis arrivé au bout de ma patience.
Jusqu’à présent, malgré quelque difficultés pour me faire payer les frais non remboursés par les caisses sociales (lentilles, ostéopathe,...), les prestations étaient fournies.
Depuis le mois de novembre, c’est la catastrophe.
Maigres de nombreuses relances par téléphone, mails, espace client, impossible de me faire rembourser des lunettes réglées depuis longtemps par la Ccss.
J’ai envoyé une demande de résiliation sur leur messagerie et par recommandé, pas de réponse non plus...
Pour encaisser les cotisations, là ça fonctionne.
Je viens de contacter la Ccss pour leur expliquer les dysfonctionnements.
A fuir ! </t>
  </si>
  <si>
    <t>angel02720-54610</t>
  </si>
  <si>
    <t>Bonjour nous avons etait contacter par letat concernant. Une assuranve vie que notre pere avait pris chez generali en 1978 et decede en 91 on nous demande denvoyer des documents rib....cela et fais depuis plus dun mois ils disent quils vont valider les paiements on attend les semaines passent..je lais recontacte aujourd'hui et la cerise sur le gâteau ya pas de capital cest quoi de tous sa ???</t>
  </si>
  <si>
    <t>bruno-o-123982</t>
  </si>
  <si>
    <t>Qualité-prix imbattable ! J'étais parti chez un autre assureur pour voir si c'était mieux mais quelle erreur de ma part. Il n'existe pas mieux que DirectAssurance</t>
  </si>
  <si>
    <t>geoffrey-catouillard--90931</t>
  </si>
  <si>
    <t>Rassure de cette offre à tractif plus cas attendre le meilleur devis possible  dans l’attente du meilleur offre facultatif et promotionnelle.</t>
  </si>
  <si>
    <t>allianzsensclientpascontent-106227</t>
  </si>
  <si>
    <t xml:space="preserve">Je suis dans l’attente d’un remboursement d’un sinistre du 30 décembre 2019 , j’ai pas de retour ....
En sachant que mes mensualités sont payées en temps et en heures </t>
  </si>
  <si>
    <t>tayeb-69958</t>
  </si>
  <si>
    <t>Bonsoir je viens de voir que tout le monde à eu des problèmes et moi j'ai souscrit il y'a 10 mois très bon prix mais niveau papier j'ai tout scanné et j'ai eu quelque problème alors je me suis déplacer au siège social a Boulogne et une personne ma reçu et ma tout fait en 10 mins chrono. J'aimerais bien résilier car je vais vendre ma voiture mais j'ai vu que pour la lettre avec AR vous préleviez quand même l'argent j'espère ne pas avoir de problème de prélèvement en résiliant.
Pouvez vous m'aider à résilier
 Merci d'avance</t>
  </si>
  <si>
    <t>malika-s-129587</t>
  </si>
  <si>
    <t>Satisfaite et rapide merci. Formulaire à compléter accessible et simple de compréhension. Je verrai à l'usage si je suis contente...J'espère être ravie pour la suite. Salutations</t>
  </si>
  <si>
    <t>kevin-l-130754</t>
  </si>
  <si>
    <t>Réactif et des prix intéressants, site simple d'utilisation et ergonomique. Prestations proposées très intéressantes également, je recommanderai vivement direct assurance</t>
  </si>
  <si>
    <t>matthieu-v-135196</t>
  </si>
  <si>
    <t>parfais rapide efficace site clair et rapide je recommande direct assurance pour les tarifs proposer et les garanties la possibilité de modifier son devis</t>
  </si>
  <si>
    <t>ombissa--dzangue-d-122550</t>
  </si>
  <si>
    <t>je suis satisfait des prix cela me convient parfatemaint merci beaucoup, je vais recommander l olivier assurance a des proches bonne journée et merci encore pour tout</t>
  </si>
  <si>
    <t>mylene-l-122654</t>
  </si>
  <si>
    <t>je suis satisfaite de Direct assurance dommage qu'il ne puisse pas assurer ma maison...a priori elle est dans une zone que Direct assurance ne peut pas assurer</t>
  </si>
  <si>
    <t>patrick-g-128233</t>
  </si>
  <si>
    <t xml:space="preserve">je suis pour l'instant satisfait de vos services ! Les tarifs sont compétitifs et raisonnables ! Ma seule demande d'intervention a été efficace et rapide !
</t>
  </si>
  <si>
    <t>latitia-s-105829</t>
  </si>
  <si>
    <t xml:space="preserve">Prix convenable, service qui cible bien la formule au besoin du véhicule
Service client très agréable et réactif
Application très pratique même si j'ai rencontré un beug 1 fois
</t>
  </si>
  <si>
    <t>catherine-r-133893</t>
  </si>
  <si>
    <t>Pratique à voir pour la suite.
Rapide et simple pour le moment.
A voir par la suite.  
J'attend d'être satisfaite de vos services.
                    .</t>
  </si>
  <si>
    <t>fournier-g-127052</t>
  </si>
  <si>
    <t>je suis très satisfait de mon contrat ainsi que de son suivi je recommanderai olivier assurance sans problème aussi bien pour la tarif que pour les conseils</t>
  </si>
  <si>
    <t>alain-e-115568</t>
  </si>
  <si>
    <t>Cette année je ne vous ai pas contacté pour m'informer des montants d'assurances 2021 2022 pour mes véhicules 306 cab et rov 75 ...je souhaite ne pas avoir d'augmentation sur mon prochain véhicule Dacia en septembre 2021 .Attention à vos augmentations de tarifs ....</t>
  </si>
  <si>
    <t>belkessam-h-122433</t>
  </si>
  <si>
    <t>bonsoir un point sur la cause d'augmentation de mes prélèvement , donc je voulez faire le point sur mon contrat et puis je demande une attestation  de relevé  pour mon employeur a fin de rajoute un contrai a mon nom  de véhicule de société</t>
  </si>
  <si>
    <t>arsene-s-112567</t>
  </si>
  <si>
    <t>je ne suis pas satisfait du nouveau tarif, car je ne comprends pas cette hausse fulgurante de plus de 15% que vous m'imposez. Revoyez votre politique!</t>
  </si>
  <si>
    <t>jean-paul-v-124063</t>
  </si>
  <si>
    <t>très satisfait des prestations et de l'accueil à la GMF. Je le conseille comme assurance, j'ai plusieurs assurances qui m'ont donné toujours satisfaction</t>
  </si>
  <si>
    <t>jmc17-102596</t>
  </si>
  <si>
    <t>Au niveau le plus haut des garanties les cotisations sont assez chères, bons remboursements, on peut joindre facilement les conseillers, ceux-ci répondent toujours à nos attentes.</t>
  </si>
  <si>
    <t>harold12j-111418</t>
  </si>
  <si>
    <t>Bien que n'ayant jamais eu à solliciter AMV pour un sinistre, je ne peux donc me prononcer sur l'aspect règlement de sinistre, le tarif proposé au regard des garanties souscrites est très compétitif sur le marché, notamment pour une grosse cylindrée.</t>
  </si>
  <si>
    <t>marie-61064</t>
  </si>
  <si>
    <t>Je déconseille vivement...J'ai été chez eux pendant 2 ans à chaque fois des problèmes de résiliation auprès des mutuelles dont soit disant ils devaient s'occuper. En effet, ils m'avaient dit prendre en charge cet aspect là et c'était absolument faux. les deux années, je me suis retrouvée avec des doubles prélèvements (mutuelle précédente et actuelle), j'ai relancé leurs services un nombre de fois incalculables, ils me soutiennent que c'est toujours de la faute des mutuelles et du soit disant retard pris par leurs services de gestion...une mauvaise foi impressionnante, parfois même leurs commerciaux vous prennent pour des idiots aussi en ne comprenant pas votre hésitation (euh le prix par exemple???). Donc c'est fini, je ne passerai plus jamais par eux et je vous conseille de passer votre chemin</t>
  </si>
  <si>
    <t>plas-123003</t>
  </si>
  <si>
    <t>Le conseiller (Antoine) à été PARFAIT. Il a été patient alors que j'ai appelé avant la fermeture, il à fouillé dans les anciens dossiers de mon ex mari pour retrouver des documents, bref, je recommande et vais parrainer ma soeur</t>
  </si>
  <si>
    <t>A l'écoute, tarif appréciable avec en plus le parrainage.
Rapidité, efficacité, personnel compétent et aimable.
Attends la satisfaction en cas de besoin.</t>
  </si>
  <si>
    <t>genevieve-63532</t>
  </si>
  <si>
    <t>cliente depuis 2013 apres quelques augmentation j'ai ete recontacte par mon courtier pour nouvelle formule plus interessante.</t>
  </si>
  <si>
    <t>pascal-n-106947</t>
  </si>
  <si>
    <t>ma cotisation est passée de 397 à 425 euros 
sans aucune explication, bien entendu sans sinistre
mes autres assurances, en cette période difficile n'ont pas augmentées leur tarif</t>
  </si>
  <si>
    <t xml:space="preserve">
Client depuis 30 ans à la société générale, j'ai souscrit un contrat assurance habitation principale avec responsabilité juridique en toute confiance ........Un dégat des eaux causé par l'immeuble voisin, dégâts importants dans 2 pièces, JE NE SUIS PAS COUVERT PAR MON CONTRAT ET LA PROTECTION JURIDIQUE DE MON CONTRAT M'ANNONCE QU'ELLE NE PEUX PAS INTERVENIR DANS LE LITIGE car cela fait parti des exclusions
je suis furieux, à quoi sert cette assurance 
je vous recommande vivement de ne pas souscrire à Sogessur
attente téléphonique insupportable au service sinistres</t>
  </si>
  <si>
    <t>tbarbeler-108078</t>
  </si>
  <si>
    <t>Excellente prestation des équipes Génération avec un enregistrement en ligne fluide puis des règlements hyper rapides. L’envoi des justificatifs par photo est vraiment un plus.</t>
  </si>
  <si>
    <t>playe-s-136264</t>
  </si>
  <si>
    <t>Satisfaite de vos prestations. Accueils et renseignements téléphoniques nickels.prix raisonnables.vos garanties me conviennent parfaitement.merci aux personnes qui m'ont reçu par telephone</t>
  </si>
  <si>
    <t>so-86295</t>
  </si>
  <si>
    <t>Mon ptit frère casse la tv de chez moi son assurance n attend que l accord de la mienne pour payer sauf que moi la gmf me dit qu'il n y a pas de garantie pour ca....  sans oublier le service sinistre joignable uniquement par tel avec un numéro qui ne répond JAMAIS     et j attend toujours un remboursement d une catastrophe naturelle d y a au moins 5 ans(mm après une lettre AR pas de réponse)J ai pourtant 5 contrats chez eux mais aucun respect pour ma personne quel honte!!!!</t>
  </si>
  <si>
    <t>eb91-51968</t>
  </si>
  <si>
    <t>Voila plus de trois mois que j'essaye d'avoir un document conforme a la demande de ma banque pour l'assurance de mon credit immobilier (renegociation). 3 tentatives, 3 échecs: a chaque fois le document de Cardif est non conforme, et je dois reprendre une nouvelle renegociation avec ma banque. Ceci dans un contexte d'augmentation des taux , et avec donc un impact financier conséquent pour moi. Je passe rapidement sur les delais de traitement inacceptables, même si je peux comprendre que Cardif a des difficultes a adresser le niveau de demande actuelle.
Dans un premier temps, il m'a été indiqué par telephone que les equipes ne disposent pas de la "calculette" leur permettant de traiter mon dossier.  
Mais même en relistant par mail (en plus des mails de ma banque) les éléments nécessaires auprès des personnes du Delivery management (dont je ne mentionnerai pas ici le nom mais dont je conserve les échanges par mail), éléments qu'ils connaissent forcément à moins d'être incompétents dans leur domaine, il reste toujours impossible d'avoir un document conforme depuis le 14 Octobre. La Directrice Générale Adjointe est informée, mais cela n'est toujours pas resolu.
Je rajoute une anomalie de prelevement en 2014, toujours non rectifiée.
Il y a des limites a ce que l'on peut accepter en matière de médiocrité. Elles sont ici largement dépassées.
Indamissible. A fuir.</t>
  </si>
  <si>
    <t>laurence-b-117811</t>
  </si>
  <si>
    <t>Nous sommes très contents des Services de la GMF. Accueil téléphonique au top. La protection Juridique est superbe. TRES PROFESSIONNEL. Nous sommes à la GMF depuis plus de 20 ans et nous sommes très contents des services proposés.</t>
  </si>
  <si>
    <t>avok-50189</t>
  </si>
  <si>
    <t>REGRET</t>
  </si>
  <si>
    <t>stephane-74200-95907</t>
  </si>
  <si>
    <t>Pour s'assurer chez eux, d'une simplicité incroyable,
j'ai demandé que l'assistance dépannage soit 0km avec voiture de remplacement étant handicapé j'ai insisté à ce sujet.
Mon système ABS m'a lâché en roulant je me suis fait la peur de ma vie, étant à côté du garage qui me l'a vendu, j'ai pu y aller tout doucement lui amener le véhicule
Après avoir téléphoné à mon assurance et attendu 2h qu'on m'envoie un taxi au garage , l'assurance m'a expliqué gentiment que je n'étais pas assurer pour ce genre de chose et que j'avais qu'à lire mon contrat, la personne au bout du fil très désagréable, ce désintéressait de mon problème, je me suis retrouvée à pied sans véhicule et j'ai dû rentrer par mes propres moyens chez moi.
je vais résilier mon contrat et aller vers une assurance plus professionnel</t>
  </si>
  <si>
    <t>arthuro23-100824</t>
  </si>
  <si>
    <t>Très mauvaise expérience. Attente interminable pour se faire réparer et se faire payer. 
Pas du tout à la hauteur de l'image que donne cette mutuelle.
Ils devraient faire moins de pubs à la télé et mieux s'occuper de leurs clients</t>
  </si>
  <si>
    <t>bmusb-98285</t>
  </si>
  <si>
    <t>Je suis très satisfait de l'Olivier assurance, car j'étais mis en relation rapidement avec le service clientèle.Mon interlocuteur a bien compris l'objet de mon appel, concernant une modification de mon contrat. Tout était parfait pour la couverture et le prix.</t>
  </si>
  <si>
    <t>germain-g-123403</t>
  </si>
  <si>
    <t>On est qu au début 
Et mal heureusement j ai eu une très mauvaise expérience car vous m avez pas remboursé un par brise ou j ai avancé l.argent malgré que je sois assurée pour cela  ... c etait april baie mahaut avec la.voiture de Mme Lubin mandy</t>
  </si>
  <si>
    <t>penelope-58812</t>
  </si>
  <si>
    <t>Bien relire les contrats santiane neoliane avant de signer!
Les conseillers téléphoniques mentent effrontément sur les garanties et je me suis vu signer pour un pack santé + prévoyance alors sûre je ne souhaitais qu'une mutuelle santé. J'ai résilié le contrat dans les 10 jours mais Santiane considère que le contrat prévoyance ne fait pas partie de la résiliation!!! Ne jamais s'adresser à ce comparateur dont les conseillers téléphoniques paraissent totalement sous pression et incompétents mais bien formés à la vente frauduleuse!</t>
  </si>
  <si>
    <t>adilab-104310</t>
  </si>
  <si>
    <t>ATTENTION ASSURANCE A FUIR!
j'ai mis une étoile pour compléter mais ils méritent un énorme 0 !
fuyez absolument cette assurance ! ils arnaquent leurs clients. ils refusent de prendre en compte les résiliations, ajoutent des frais autant que possible! Leur technique est de prétendre avoir perdu le courrier de résiliation afin de ne pas accepter la résiliation. Ce sont des menteurs ! Le service clientèle est déplorable, les clients sont traités avec mépris !  j'ai envoyé des courriers de réclamations, ils m'obligent à saisir le médiateur de l'assurance ! je m'épuise dans des démarches administratives pour une simple résiliation de contrat ! c'est le bon monde à l'envers là bas !</t>
  </si>
  <si>
    <t>nicolas-f-131945</t>
  </si>
  <si>
    <t>Simple et pratique . A voir si un jour il y a un soucis comment seront les prestations fournis par direct assurance. C'est souvent dans ce type de situation que l'on voit le vrai visage des assureurs...</t>
  </si>
  <si>
    <t xml:space="preserve">Je suis tout à fait satisfait de cet assureur, tant au niveau du rapport qualité/prix que dans le domaine de la relation clientèle (disponibilité, écoute et conseil).
La réactivité en cas de sinistre, pour la seule occasion où j'ai eu à faire appel au titre du contrat d'assistance, a été remarquable.
Ma fidélité a été récompensée et le geste à l'attention des assurés pendant la période COVID 19, a été apprécié.
Mon nouveau scooter est en attente de livraison, mon devis est prêt auprès d'AMV, je n'attends que la carte grise  pour valider ma demande de contrat d'assurance, en toute confiance.
</t>
  </si>
  <si>
    <t>raymond-50889</t>
  </si>
  <si>
    <t>les prix augmente d année en année c est pas normal d avoir c est grosse augmentation</t>
  </si>
  <si>
    <t>kevin--m-125353</t>
  </si>
  <si>
    <t xml:space="preserve">Simple à remplir rapide et site compréhensible 
Prix peu attractif pour un 2e véhicule a voir par la suite avec le contrat définitif 
Manque d’information avantage client
</t>
  </si>
  <si>
    <t>lambda-111133</t>
  </si>
  <si>
    <t>La souscription se fait très facilement et les tarifs attractifs la première année !
dès l'année suivante, une augmentation de 20%, prétextant le nombre d'accidents dans le département, en quelque sorte vous payez pour les "mauvais" clients !!
L'année suivante encore 18% d'augmentation pour les mêmes raisons, le service client me propose un geste commercial de 30€ ! J'espère ne jamais avoir d'accident parce que je redoute le pire quand aux règlements des litiges.
Bref, je ne recommande pas</t>
  </si>
  <si>
    <t>bersy-52306</t>
  </si>
  <si>
    <t>Apres avoir valider les devis et payé 2 mois d'avance. le montant sur les contrats avaient augmenté: raison accident non responsable sur un contrat et fausse déclaration sur un autre: j'ai indiqué avoir eu mon permis en Mai 69, alors que c'était mars 69. Je résilie</t>
  </si>
  <si>
    <t>kaki--112450</t>
  </si>
  <si>
    <t xml:space="preserve">Bonjour prix intéressent je voit plain de commentaire comme sa mes attendait de voir après un sinistre ce qui vous attend 2 mois j'ai été reconnu victime et jattend toujours le remboursement à chaque foie une version différente j'ai eux un accident Avec Des fenctionaire de l'état et il  arive pas à les joindre j'ai perdu mon travail à cause de sa chiffre d'affaire plue de 1milion d'euro mes ya pas 1 euro qui sort de leur poche mes pour spensoriser Joel zarco il sont là je ne veut pas donner mes coordonner par peur de represalle à quoi saire une assurance si il paye pas et de récupérer après avec la partie adverse surtout si vous avez été reconnu victime
</t>
  </si>
  <si>
    <t>Je suis à la Macif depuis 2004.  J'ai reçu mon avis d'échéance Début mars ( posté le 26 février)
J'ai fait ma demande de résiliation dans les 20 jours le 13 mars. 
La Macif refuse le 17 avril, elle me reproche de ne pas avoir envoyé avant le 1 mars.  
Impossible d'avoir un dialogue.
On nous renvoie vers une adresse e -mail du service gestion qui ne répond pas .
Aucun retour depuis le 17 avril.</t>
  </si>
  <si>
    <t>islandestanislass-66829</t>
  </si>
  <si>
    <t>client numéro 281267. Je suis client de cette assurance depuis plusieurs années.</t>
  </si>
  <si>
    <t>aurelie-67959</t>
  </si>
  <si>
    <t>Gerante d EURL TNS, j ai eu la malchance d avoir eu 30 j de maladie (grossesse) l annee 1 et 15 j d hospitalisation (thyroide) l annee 2. Allianz vous vire quand vous tombez malades.  A fuir !</t>
  </si>
  <si>
    <t>gege-78220</t>
  </si>
  <si>
    <t>j'ai eu un contact avec une secrétaire de santiane,au contact trés agréable qui ma conséllée une mutuelle trés aventageuse au point de vue tarif et remboursement des soints,cette personne est tres a l'ecoute</t>
  </si>
  <si>
    <t>mo-42675</t>
  </si>
  <si>
    <t>Assurance parfaite pour les petits soucis  mais qui laisse traîner les dossiers qui posent problème</t>
  </si>
  <si>
    <t>de-faria-baptista-a-134466</t>
  </si>
  <si>
    <t>Rapide, efficace et pas cher! Franchement je suis surpris par la rapidité et les prix qui sont bien en-dessous de la concurrence. Je vais réfléchir pour mes autres contrats.</t>
  </si>
  <si>
    <t>gmfcesto-85476</t>
  </si>
  <si>
    <t xml:space="preserve">Catastrophe au niveau de gestion des clients.
Aucune humanité.
La publicité ASSURÉMENT HUMAINE n'est pas du tout pour GMF. Au bout de cinq ans nous avons été viré pour des sinistres non responsables !!! </t>
  </si>
  <si>
    <t>sajini--k-134766</t>
  </si>
  <si>
    <t>Bonjour merci beaucoup cordialement bonne soirée votre service plus rapide merci encore pour votre service vous o changement prénom Subajini kanagaratnam est pas mal rapide pour envoyer email s’il vous plaît merci beaucoup cordialement bonne soirée</t>
  </si>
  <si>
    <t>romuald-s-125203</t>
  </si>
  <si>
    <t>Le prix est attractif cite sérieux, le formulaire est très simple a remplir les document qu' il demande a envoyer sont au choix soit par internet ou par courrier.</t>
  </si>
  <si>
    <t>marine-b-105821</t>
  </si>
  <si>
    <t>Je suis satisfaite du tarif et des conditions. La facilité pour comparer les différentes offres et garanties.  J'ai contacté le service client pour vérifier si je ne pouvais pas bénéficier d'un meilleur tarif, bien que la réponse fût négative, l'accueil a été très cordial.</t>
  </si>
  <si>
    <t>jean-philippe-g-113553</t>
  </si>
  <si>
    <t>Pour l'instant je suis satisfait du service et du rapport qualité prix. Le site est relativement facile d'accès et d'utilisation. Il reste à connaitre l'efficacité en cas de sinistre, ce que je ne suis pas pressé de tester.</t>
  </si>
  <si>
    <t>paul-70797</t>
  </si>
  <si>
    <t>Bonjour,
Ma femme est actuellement handicapée (categorie2), handicape reconnu après l'adhésion par le docteur de la CGSS. 
Suite à un arrêt de travail survenu avant l'adhésion cardif nous signale que "son handicape est une suite de maladie antérieure à l'adhésion".
Cardif nous avait réclamé un certificat médicale justifiant de son arrêt maladie pendant qu'elle travaillé donc avant d'être reconnu handicapé.
Comment peut t'on s'appuyer sur un certificat médical et nous faire part que la maladie à évoluer et a provoqué un handicape après l'adhésion?</t>
  </si>
  <si>
    <t>savet-c-136829</t>
  </si>
  <si>
    <t>ce n'est que le début, nous verrons bien plus tard. Le service apporté lors de diffèrent problème est avant tous majeur pour être satisfait de son contrat</t>
  </si>
  <si>
    <t>josiane-b-105545</t>
  </si>
  <si>
    <t>je suis très satisfaite problème résolue avec efficacité  et amabilité...et patience ! je crois avoir tout dit  
 cordialement   !!!!!!!!!!!!!!!!!!!!!!!!!!!!!!!!!!!!!!!!!!!!</t>
  </si>
  <si>
    <t>marie-71137</t>
  </si>
  <si>
    <t>Un très bon niveau de garantie et une bonne réactivité</t>
  </si>
  <si>
    <t>narbe057-53030</t>
  </si>
  <si>
    <t>même avec 50% bonus ils vous résilient avec 2 sinistres non responsables !!</t>
  </si>
  <si>
    <t>bacalo-91842</t>
  </si>
  <si>
    <t>Il ne faut pas tomber sous le coup du sort : au bout de deux pare-brises changés et d'un accident avec seulement le  pare-choc de la voiture avant cassé, ils m'ont résilié. Et ce après 15 ans de cotisations chez eux !!! En gros pour être un bon client chez eux, il ne faut pas qu'ils nous assurent. Le bon client est un client qui ne fait que cotiser et qu'il ne faut surtout pas aider en cas de pépin.</t>
  </si>
  <si>
    <t>nanou-38-117298</t>
  </si>
  <si>
    <t>Zéro... manque de sérieux.Mon dossier de complémentaire  congé  maternité  à été  reçu le 10/11/2021 après  4 mois d  attente suite aux délais  rallongée par le covid on m  annoncé qu  il y a eu un bug et que les dossiers envoyés  en novembre et décembre n  ont pas été  traités et qu il faut renvoyer le dossier avec de nouveau un délai de traitement !inadmissible, je suis en difficulté financière  je songe à arrêter de travailler je n  arrive plus a suivre .Pour les prélèvements il n y a jamais  de bug...7 mois que j  attend je compte aller voir un avocat.</t>
  </si>
  <si>
    <t>abgrall-r-115956</t>
  </si>
  <si>
    <t xml:space="preserve">Très rapide, pas cher!
Je suis content de pouvoir assurer mon véhicule si vite!!!
En espérant que tout continue ainsi 
Je recommande l’olivine assurance à tout le monde </t>
  </si>
  <si>
    <t>jean-l-131863</t>
  </si>
  <si>
    <t>Je suis satisfait du service. La démarche est simple une fois choisies les options à renseigner pour le devis. Je suis satisfait de Direct Assurance en général.</t>
  </si>
  <si>
    <t>mich-135402</t>
  </si>
  <si>
    <t>Mutuelle qui accompagne de la meilleure manière les forces de sécurité en proposant des offres adaptées et inédites  pour les agents. Santé Prévoyance un réseau d’élus formés a la détection des risques psychosociaux sur tout le territoire et outre mer.</t>
  </si>
  <si>
    <t>rosa-95893</t>
  </si>
  <si>
    <t>A fuir, suite à  un sinistre, il refuse indemnisation, impossible à contacter, se renvoie la balle:expert/gestionnaire/responsable.  
Plusieurs contrats chez eux, quand in cotise tout va bien si problème ,catastrophique !</t>
  </si>
  <si>
    <t>christophe-b-134269</t>
  </si>
  <si>
    <t xml:space="preserve">Prix correct, maintenant à voir le niveau de service dans le temps
Site facile pour faire une souscription 
Service client à tester par la suite ....
</t>
  </si>
  <si>
    <t>jean-raymond-s-125480</t>
  </si>
  <si>
    <t>Je ne comprends pas pourquoi je dois payer 138€ alors que je ne suis assuré que 3 jours en juillet?
Sinon je suis satisfait des proposition d'assurance</t>
  </si>
  <si>
    <t>sylvie-p-107547</t>
  </si>
  <si>
    <t>Après moins d’un an d’assurance à un prix convenable, je reçois mon renouvellement de cotisation avec une augmentation de 300€ annuel. Je passe de 600€ à 900€ annuel. Je n’ai eu aucun sinistre ni changement. La raison invoquée par l’assurance est en rapport avec la ville et le nombre de sinistrés. J’habite une petite ville de 6000 habitants. Aberrant ! En 22 ans d’assurance je n’ai jamais connu ça. 
Ils voulaient me faire résilier, je ne bois pas d’autres explications.</t>
  </si>
  <si>
    <t>teyrry-a-128838</t>
  </si>
  <si>
    <t xml:space="preserve">Je suis extrêmement satisfait, les prix sont raisonnables, simple à remplir et tout est parfaitement bien expliqué. Fier d’être dans cette assurance qui m’aidera et me couvrira en toute sécurité. IMPECCABLE ! 
Bien cordialement </t>
  </si>
  <si>
    <t>fabrice-l-105828</t>
  </si>
  <si>
    <t>un peu long pour s'assurer , c'était plus rapide avant au téléphone . malgrés un devis rapide en ligne ; j'aurais aimé pouvoir valider et payer en ligne .</t>
  </si>
  <si>
    <t>oublieuse-67880</t>
  </si>
  <si>
    <t>J'ai été assurée chez Direct assurance pendant trois ans, en tant que jeune conducteur. C'était l'assurance qui me proposait le tarif le plus attractif : quatre cents euros et quelques, quand même, pour une voiture datant de vint ans, mais bon les assurances comme la MAIF elles, me proposaient des contrats à mille euros donc le choix est vite fait. Je viens d'être résiliée ce premier octobre en raison de mes sinistres : un sinistre responsable en il y a deux ans et un bris de glace en l'an dernier. De plus ils m'avaient compté deux fois le bris de glace, j'ai du passer plus d'un mois à les appeler régulièrement pour que ce problème soit réglé. Je ne sais pas encore à l'heure actuelle si c'est le cas. Bref, résiliée pour si peu, ça fait mal. Le service client n'est pas ultra efficace, mais pas pire que bien des services client. On a l'impression de parler à des robots. Je ne peux pas vraiment déconseiller cette assurance vu qu'elle m'a bien servie pendant trois ans, mais au final je suis bien embêtée car je vais payer deux cents euros de plus par an, sans bris de glace, à cause du fait qu'ils m'ont résiliée. La prochaine fois je saurai ce qu'il en coute d'utiliser son assurance pour des remboursements.</t>
  </si>
  <si>
    <t>bomme-b-132746</t>
  </si>
  <si>
    <t>Je n’ai jamais eu aucun problème avec la Carac tout est bien correct aussi bien en administratif que la gentillesse et le sérieux du personnel merci à eux</t>
  </si>
  <si>
    <t>martin-j-135311</t>
  </si>
  <si>
    <t>satisfaite. simple d'utilisation et options pas trop chères. Frais de départ un peu élevés mais dans l'ensemble le moins cher que j'ai trouvé. Le rajout d'un deuxième conducteur fait un peu mal au budget.</t>
  </si>
  <si>
    <t>lavevre-j-137439</t>
  </si>
  <si>
    <t>Très bon service mais un peu cher   Souscription rapide simple et efficace je la recommanderai avec plaisir mais pour les prix je garderai mon opinion personnelle pour moi</t>
  </si>
  <si>
    <t>tristan-m-111273</t>
  </si>
  <si>
    <t xml:space="preserve">Encore trop cher et des exclusions trop nombreuses
Il faut faire un effort pour les jeunes conducteurs et leurs parents et tenir compte de l'apprentissage 
</t>
  </si>
  <si>
    <t>allen-s-113341</t>
  </si>
  <si>
    <t>Assurance parfaite, rapide et simple, une équipe a l'écoute et sais répondre a tout nos besoins, je ne regrette pas d'avoir choisi l'Olivier comme nouvelle assurance.</t>
  </si>
  <si>
    <t>adeline-92012</t>
  </si>
  <si>
    <t>Hyper satisfaire des tarifs ! Mieux que mon ancien assureur axa pour mon ancienne voiture assurée au tiers seulement. J’attends de recevoir leur devis pour ce véhicule tout risque mais je doute de rester chez eux.</t>
  </si>
  <si>
    <t>24 septembre 2021 suite à une expérience en juin 2021</t>
  </si>
  <si>
    <t>gillesmich-134398</t>
  </si>
  <si>
    <t>A fuir!!!!
Je suis locataire, client depuis 10 ans de Gmf, et j ai eu un dégât des eaux suite à une fuite, causée par une rupture de tuyau en cuivre. Ce tuyau n'était pas Accessible, derrière un meuble sous lavabo.
Cet assureur dans scrupule prétend que le tuyau était accessible, et que relevant d un défaut d entretien, il n y a pas de lieu de rembourser.
A ce compte là, aucun assureur ne remboursera jamais rien. Si un tuyau n est pas abîmé, un joint défait, il n y aura aucune fuite. Ni aucun sinistre d'aucune sorte si on généralise l'argument.
A fuir !!!</t>
  </si>
  <si>
    <t>ledy-v-133421</t>
  </si>
  <si>
    <t>Je suis satisfaite du service en ligne
du prix des prestations 
de la simplicité des démarches ainsi que de la rapidité d'adhésion au contrat souscrit</t>
  </si>
  <si>
    <t>gamc91-98963</t>
  </si>
  <si>
    <t>Sans problème depuis le 3.01.2020 tout allait bien, je n'avais pas de sinsitre
depuis le 25.09.2020, date à laquelle mon véhicule a été touché par la propagation de chaleur thermique d'un véhicule stationné devant moi, rien ne va plus. en premier lieu, oui, vous êtes assurée; et ce jusqu'au 5 octobre. le matin, on me dit : on va réparer lla voiture. A 17h00 : ah non, on s'est trompé, vous n'êtes pas assurée. Le constat fait par le propriétaire du véhicule incendié, donc, tiers identifié  n'a pas été transmis à son assurance pour l'indemnisation des dégâts sur mon véhicule. j'ai du les appeler pour savoir si cela avait été fait. 
les gestionnaires et conseillers sont incompétents, ils ne savent pas lire les données d'un contrat, je remonte l'information au service qualité, pas de retour (ils ont 40 jours ! En attendant, pas de voiture à ma disposition. je demande à parler ) un responsable : pas de retour. et maintenant, ils ont blacklisté mon numéro. 
je tiens à préciser que j'ai toujours été courtoise et polie. mais là ! Je n'en n'ai pas fini avec eux mais je compte bien demander des dommages et interêts et aller devant un tribunal s'il le faut
en bref, une assurance à éviter !</t>
  </si>
  <si>
    <t>lebtoumi-n-114831</t>
  </si>
  <si>
    <t>Vous êtes le meilleur je reste tout la ma vie  avec l'olivier merci beaucoup et bonne courage le service l'olivier                                          ??????</t>
  </si>
  <si>
    <t>scat-100070</t>
  </si>
  <si>
    <t>L'écoute du besoin, la satisfaction dés le premier contact. Réactivité et célérité de la gestion de la demande de A à B. La cerise sur la gateau " UN TARIF DEFIANT TOUTES CONCURENCES"</t>
  </si>
  <si>
    <t>natmar-63201</t>
  </si>
  <si>
    <t xml:space="preserve">la personne est tres agréable, et courtoise, 
les renseignements donnés sont tres clairs, ainsi que les indications pour remplir les formulaires, </t>
  </si>
  <si>
    <t>sissou410-104260</t>
  </si>
  <si>
    <t>N'ayant que très rarement eu besoin, pour le moment, de solliciter ma mutuelle, hormis les consultations courantes de médecine, il m'est difficile de donner un avis constructif. Toutefois, à ce jour, nous n'avons eu, mon mari et moi, aucun souci particuliers, donc nous pouvons dire que notre mutuelle est satisfaisante. Tous deux affiliés depuis les années 1986 et 1987, nous faisons entièrement confiance à la MGP pour nous soutenir dans les prochaines années.</t>
  </si>
  <si>
    <t>barbel-86618</t>
  </si>
  <si>
    <t xml:space="preserve">Mon papa décédé en 2017 swiss live m écrit disant que j ai droit à 5700 euros. J envois les documents demandés 
2 mois sans nouvelles je reçois un deuxième courrier avec cette fois un montant de 3000 euros et encore des demandes de documents alors qu' au même moment mon frère reçois sa part du capital décès de 630 euros 
Il veule des attestations sachant que j habite en suisse et que c est laborieux ces démarches administratives 
Sous prétexte un certificat d impôt de lieux de décès de mon défunt père 
Il donne à mon frère sa part ne demandant pas autant de documents à lui je suis triste angoissé et torturé par eux malgré mes différents mails ne répondent pas 
Le partage à eu lieu pour mon frère sans le charger comme moi. Ça devrait être pareil pour tout le monde ces demandes de documents 
C est juste inhumain </t>
  </si>
  <si>
    <t>amiens80-64753</t>
  </si>
  <si>
    <t>trèsbien..................................................................</t>
  </si>
  <si>
    <t>willy-96116</t>
  </si>
  <si>
    <t>Je pense résilier mon assurance auto chez Pacifica car c est trop cher et ils ne veulent pas renégocier le tarif.
Dommage j y étais depuis des années .....</t>
  </si>
  <si>
    <t>omar-c-106352</t>
  </si>
  <si>
    <t>LES PRIX NE ME CONVIENNENT PAS, mais ils sont à l'écoute des clients, courtois , serviables mais malheureusement en ce qui concerne mon cas ,  il n'y a pas de bureau pas facile d'accès.</t>
  </si>
  <si>
    <t>phil-65997</t>
  </si>
  <si>
    <t>pour être satisfait n'adhérez pas!!! à cette mutuelle. Ils vous proposent un prix...puis l'augmente dès le premier mois... vous leur envoyez un courrier ils ne répondent....</t>
  </si>
  <si>
    <t>robar49-98186</t>
  </si>
  <si>
    <t xml:space="preserve">A la macif depuis plus de 20 ans. Je n ai jamais eu à me plaindre , accueil téléphonique généralement rapide,  renseignements très précis. Des tarifs compétitifs en ce qui concerne  mon camping car,  remorque et quad 550.
Personnellement, je recommande. </t>
  </si>
  <si>
    <t>fraj-r-129195</t>
  </si>
  <si>
    <t xml:space="preserve">Les frais des paiements sont légèrement élevées mais accessible, pour une première assurance je trouve cela honnête, elle dispose du nécessaire pour debuter
</t>
  </si>
  <si>
    <t>huet-j-114895</t>
  </si>
  <si>
    <t>Je suis content du relationnel client,les personnes au téléphone dont a l'écoute et très gentil. Il y a un bon rapport qualité-prix, surtout pour des jeunes conducteurs.</t>
  </si>
  <si>
    <t>marc-c-129083</t>
  </si>
  <si>
    <t xml:space="preserve">prix abordable , dommage de ne pas pouvoir mixer les packs , car dans certains pak une seule chose est primordial pour moi.
sinon l'interface est bien faite </t>
  </si>
  <si>
    <t>lecomte-j-131940</t>
  </si>
  <si>
    <t xml:space="preserve">satisfait des tarifs . satisfaits des couvertures proposer 
satisfait de la disponibilité et de la prise en charge pendant les sinistres 
bravo et encore merci </t>
  </si>
  <si>
    <t>hbriphil-56263</t>
  </si>
  <si>
    <t xml:space="preserve">Fidèle client depuis 1985, je ne reconnais plus AXA ni dans sa politique tarifaire ni dans son service lient, en particulier, de répondre en détails et en délais raisonnables à des questions légitimes sur son contrat d'assurance habitation
7.50% d'augmentation en 1 an, presque 40% sur 10ans, 4 differents interlocuteurs qui vous promettent des reponses sans les faire, du moins sans aucune explication ou détails de composantes tarifaire !  </t>
  </si>
  <si>
    <t>criscoa-109879</t>
  </si>
  <si>
    <t>Nul.surtout le service juridique. Vous attendez une réponse et une prise en charge urgente et un mois après pas de nouvelle .vraiment je déconseille. A moins que vous ayez de l argent à jeter par la fenêtre .totalement inutile</t>
  </si>
  <si>
    <t>solange-v-108824</t>
  </si>
  <si>
    <t>Le prix est intéressant, nous allons pouvoir faire des vraies économies. La conseillère était très disponible. Le service en ligne était très facile malgré quelques bugs informatique</t>
  </si>
  <si>
    <t>sandra-d-115497</t>
  </si>
  <si>
    <t>Je suis satisfaite de service et de l'écoute.
Les prix me conviennent, l'adhésion et simple et pratique.
A voir dans le temps... Pour l'instant pas assez de recul ..</t>
  </si>
  <si>
    <t>gaude-a-116158</t>
  </si>
  <si>
    <t>jj-46996</t>
  </si>
  <si>
    <t xml:space="preserve">Une mutuelle d'inspiration soviétique : extremement chère et des remboursements au lance pierre. Pas de dépassement d'honoraire et des soins ophtalmologie ou dentaire a faire dans leur "centre mutualiste pasteur a Paris" dans lequel c'est un travail à la chaine et où les médecins sont évidement peu motivés.   </t>
  </si>
  <si>
    <t>sasa-137172</t>
  </si>
  <si>
    <t xml:space="preserve">
Bonne disponibilité des conseillers de clientèle cependant la marge de manœuvre concernant la modulation des échéances de prélèvements est faible. 
Bon rapport qualité prix de l'assurance
Bonne qualité de l'intervention sur le suivi de dossier (georges) </t>
  </si>
  <si>
    <t>mamy-dynamite-86753</t>
  </si>
  <si>
    <t>Il faut que le vent souffle a plus de 100 km heures pour être remboursé des dégâts causés même avec la meilleure garantie C est scandaleux Assurance à bannir, Clients passer votre chemin</t>
  </si>
  <si>
    <t>jed83-53411</t>
  </si>
  <si>
    <t>Très mauvaise prise en charge par le services clientèles avec des envoies de courriers en non recommandé pour des informations comme des refus de résiliation mais quand il s'agit de de payer sont assurance il s'y prenne en avances et si refus de paiement pour X ou Y raisons... Lettre recommandé, mise en demeure de payer... Ils devrait réviser leur com et services clientèles...</t>
  </si>
  <si>
    <t>cathy6938-97508</t>
  </si>
  <si>
    <t xml:space="preserve">Bonjour,
Ce jour j'ai rencontré un problème de prise en charge qui a été fait sur le dossier de mon ayant droit et non sur le mien. La conseillère a pu résoudre ce problème rapidement je l'en remercie </t>
  </si>
  <si>
    <t>marie-81528</t>
  </si>
  <si>
    <t>Un retour systématique négatif pour une prise en charge. Aucun suivi client et il est quasi impossible de les joindre. De surcroît, ils font traîner la demande en prétextant qu'il manque des pièces au dossier qui ont déjà été envoyées à plusieurs reprises. Pendant ce temps, les mois passent et là ils n'oublient pas de faire les prélèvements mensuels !
Une assurance santé animaux à fuir !!</t>
  </si>
  <si>
    <t>oliver-72410</t>
  </si>
  <si>
    <t>Je suis héritière Sogecap et j'ai moi-même contracte une assurance vie et je suis tout à fait satisfaite en ce qui concerne le réglement des dossiers aux héritiers pas de galère du tout</t>
  </si>
  <si>
    <t>phg-139408</t>
  </si>
  <si>
    <t>Assurance nulle, ne réponds à aucun mails, réponse téléphonique vague (pas de connexion informatique), aucune réponse à lettre recommandée avec AR, conclusion Assurance à éviter.</t>
  </si>
  <si>
    <t>mickaela-c-112064</t>
  </si>
  <si>
    <t xml:space="preserve">INTERLOCUTEUR A l’écoute du client pas d'attente trop longue pour joindre un conseiller
réponse rapide par mail mais le petit point négatif c'est qu'il faut répéter car le conseiller est tjs différent 
prix intéressant </t>
  </si>
  <si>
    <t>frudechtru-50113</t>
  </si>
  <si>
    <t>Une véritable honte. Dossier de remboursement dentaire monté depuis un an avec multiples de demandes de documents. Prise en charge validée avec passage en commission nationale et au lieu de me rembourser, on me demande de monter un dossier pour passage en commission. Irrespect total des gens qui vous répondent au numéro standard, qu'on dérange visiblement au milieu d'une séance de rigolade.</t>
  </si>
  <si>
    <t>emilie49125-133379</t>
  </si>
  <si>
    <t>Service sinistre médiocre 3 semaines pour un changement de pare-brise réponses tout les 2/3 jours j’ose même pas imaginer le temps qu’il faudrait pour un sinistre plus important !!!
Fuyez cette assurance c’est un conseil.!!</t>
  </si>
  <si>
    <t>flodidi-87524</t>
  </si>
  <si>
    <t>Je suis tombée sur ce forum avant ma souscription de mon contrat santé chez Néoliane qui a débuté le 1er janvier 2019.Tous ces mauvais avis m'ont beaucoup inquiété mais mon courtier m'a rassuré et aujourd'hui je l'en remercie. Je ne regrette absolument pas choix, tout c'est très bien passé, les rembourseme Sont rapides, le service client est joignable, et l'augmentation annuelle a été basse. Pour avoir connu d'autres assurances Néoliane est une bonne mutuelle.C'est bien dommage qui est que les personnes mécontentes ou mal intentionnés qui laissent des mauvais avis qui nous font peur.</t>
  </si>
  <si>
    <t>richard-85804</t>
  </si>
  <si>
    <t>Assuré depuis plus de 20 ans sans sinistres à la Maaf et plutôt satisfait, ma maison a été sinistre par la sécheresse de 2011 reconnu CAT NAT par la commune. Malgré une formule intégrale souscrite, celle ci ne prendrait en charge que la moitié des réparations de ma maison.
L'expert Maaf a pourtant reconnu le sinistre et prenait en charge 100% des dégâts au début de l'affaire...
En effet, ma maison est ancienne et à priori les arbres sont trop proches (13 metres ???...avis de l'expert judiciaire..)
Ma maison achetée en 2006 parfaitement habitable ne l'est plus, elle peut s'ecrouler à tout moment mais je l'habite toujours pour des raisons financières. Tous mes voisins assurés dans d'autres compagnies ont etés indemnisés....Avis à suivre en fonction de l'evolution</t>
  </si>
  <si>
    <t>sam-50787</t>
  </si>
  <si>
    <t>Je suis assuré depuis 2014 chez la MAAF et je suis aujourd'hui très déçu. J'ai eu deux bris de glace, une panne sur l'autoroute, et un accident non responsable (un camion poubelle m'est entré dedans). Hier je reçois un appel de leur part qui me dit que je serai résilié, et que je dois trouver une autre assurance ailleurs, car je leur coûte de l'argent. Je n'ai eu aucun accident responsable, et pourtant.</t>
  </si>
  <si>
    <t>david-d-110181</t>
  </si>
  <si>
    <t>bonjour le prix me convient pas tro cher au lieu d etre en baise plus cher cette année pas normal payer 800e  par ans au minimum je vais changer d assurance</t>
  </si>
  <si>
    <t>cassani--104285</t>
  </si>
  <si>
    <t>Je suis très satisfait des services de la mgp de l'accueil jusqu'au traitement des dossiers . Je pense continuer avc jusqu'à ma retraite 
Je vous remercie</t>
  </si>
  <si>
    <t>liudmila-m-116917</t>
  </si>
  <si>
    <t>Très pratique, le prix concurrente, je trouve une grande perspective pour cette forme d'assurance, je le conseillerai à tous de mon entourage. Félicitations</t>
  </si>
  <si>
    <t>lizy-114148</t>
  </si>
  <si>
    <t>A fuir ! J’aurais dû lire les avis avant de m’engager chez eux ! Je n’ai eu aucun sinistre et heureusement mais je peine à sortir de cette assurance. Le service client est nul nul nul ! Ils ne répondent pas aux mails ni au téléphone. J’ai appelé des dizaines de fois en attendant 20 min, je n’ai qu’une fois une personne sinon les autres fois j’ai abandonné car en plus leur numéro est surtaxé c’est juste une aberration cette assurance ! Ne vous engagez pas avec eux ils se fichent de leurs assurés ils ne veulent que du flouz. J’ai envoyé ma résiliation en mars et nous sommes en mai et ce n’est toujours pas pris en compte ! Ils n’ont comme par hasard pas reçu le recommandé de ma nouvelle assurance qui pourtant a bien l’accusé de réception. Bref, assurance nulle nulle nulle ! Je n’envoie jamais d’avis mais là c’était trop ! Un service aussi nul ne mérite pas les tarifs aussi exorbitants qu’ils proposent. Je déconseille fortement.</t>
  </si>
  <si>
    <t>danielp-111251</t>
  </si>
  <si>
    <t xml:space="preserve">Une compagnie qui cherche tous les moyens possibles et inimaginables pour éviter d’indemniser ses assurés.
Incroyable à ce niveau , mauvaise foi , aucune coordination entre les  différents services, incompétence des agents.
Un cocktail détonnant !!! A ÉVITER </t>
  </si>
  <si>
    <t>cacha56-59310</t>
  </si>
  <si>
    <t>Assurance irrespectueuse de ses bons clients. Maximum bonus depuis plus de dix ans et trente sans accident Aucun soutien et tres cher sans aucun services ni excuses.2 mois d attente pour la réparation de Mon véhicule, aucun prêt de voiture parce qu oubli de l agent de l inscrire alors que tout risque et payant plein pot !! Grosse franchise rallongée au maximum par l expert ALors que je ne pense pas être en tort. Inacceptable. À déconseiller fortement.</t>
  </si>
  <si>
    <t>emad-57070</t>
  </si>
  <si>
    <t>j'ai 6 polices en cours chez depuis bientôt un an mais devant la médiocrité de la prestations en matière de sinistres je vais devoir changer. 
J'ai d'autres polices chez un autre assureur et j'ai voulu éviter de tout confier au même assureur
Mes locataires ont eu un sinistre dégâts des eaux non responsable puisque c'est des fuites occasionnées par les installations de copropriétaires à l'étage au dessus. Ce sinistre a été respectivement déclaré par les locataires à leurs assureurs CM et nous à la Maif. Mes locataires ont donc donné congés et sont partis à cause des dégâts des eaux et leur assureur (CM) a considéré le dossier clos puisqu'ils n'occupent plus l'appartement.
J'ai donc demandé à la Maif de désigner un expert . Une gestionnaire de sinistre  a voulue jouer à cache cache avec l'assureur des locataires en disant c'est à eux de payer . Moi j'étais coincé au milieu. 
J'ai durci le te ton en disant que leurs conventions entre assureurs ne m'était opposable. L'expert fut désigné après 3 semaines de perdus.
L'expert a réussi à s'entendre avec les autres assureurs , dont les assurés sont responsable de notre sinistre(4), Il a déposé sont rapport.
Cela fait plusieurs semaines que cette gestionnaire fait du blocage et nous ne sommes pas indemnisé de la perte de Loyer (Formule sérénité) ni de la remise en état .
J'appelle cela abus de position dominante.
Je vais certainement suivre une autre démarche pour mettre fin à cette situation</t>
  </si>
  <si>
    <t>gomesaimee-109476</t>
  </si>
  <si>
    <t>Mes parents ont souscrit à cette mutuelle .aujourdhui ils sont obligés d avancer tous les frais médicaux car ils ne répondent pas au téléphone. Meme pas aux professionnels de santé qui veulent savoir savoir les montants de prises en charge .c est un mutuelle fantôme. Plus de réponses téléphoniques, ni par mail.ils ont reçus un recommandé il y a 15 jours avec les factures et des devis .et encore pas de nouvelles .....la personne qui est venue les démarcher et leur vendre du rêve ne donne plus signe de vie non plus. Si quelqu un a un contact avec cette mutuelle je suis preneuse .</t>
  </si>
  <si>
    <t>mend12345-58479</t>
  </si>
  <si>
    <t>Bonjour,
Je suis en arret de travail depuis plusieurs semaines, donc indemnisé au titre de l'assurance prévoyance maintien de salaire sauf qu'aujourd'hui, mon entreprise me prévient qu'ils ont bloquer le paiement du mois de septembre pour cause de décompte maladie illisible, le problème c'est que la période est bien mentionnée du 01/09/2017 au 15/09/2017 et  ils prennent en charge que le paiement du 01/09/17 au 05/09/17 et pas le reste de la période pour cause de document illisible.Complètement incompréhensible ils en ont rien à faire si on à rien dans l'assiette tous les jours.</t>
  </si>
  <si>
    <t>toribio-e-122681</t>
  </si>
  <si>
    <t>Satisfaite de l'économie faite en changeant d'assurance et ayant les mêmes critères sur mon contrat ! Je recommande L'Olivier pour assurer  vos véhicules !</t>
  </si>
  <si>
    <t>bruand-m-113007</t>
  </si>
  <si>
    <t>Je suis satisfait du service et de la disponibilité des opérateurs.
Les prix sont compétitifs et apporte satisfaction, pas de réel besoin de négociation.</t>
  </si>
  <si>
    <t>leger-o-136608</t>
  </si>
  <si>
    <t>Je suis très satisfais de la performance des conseillers, et de leurs patiences, je suis satisfais aussi de l'Olivier pour avoir un prix intéressant. je vais pouvoir envoyer des clients potentiels pour l'AUTO et Habitation;</t>
  </si>
  <si>
    <t>mohamed-t-128413</t>
  </si>
  <si>
    <t>Je suis satisfait du service le prix me convient parfaitement et intéressant et je recommande vivement a quelqu'un de mon entourage prix ya rien a dire</t>
  </si>
  <si>
    <t>yo64-126826</t>
  </si>
  <si>
    <t xml:space="preserve">Très mauvaise assurance si pas de sinistre tout va bien sinon c’est une grosse bataille 
Résilier chez eu est une épreuve s’en parlée des mise en demeure faite après résiliation pour 33,05 euro qu’il n’on pas prélevée 5 ans chez eu s’en impayé est même pas capable de géré leur prélèvement je passe le service client qui est médiocre quand il ne vous raccroche pas au nez </t>
  </si>
  <si>
    <t>franck-d-136686</t>
  </si>
  <si>
    <t>Prix intéressants, rapidité de prise en charge. Après plusieurs devis c'est celui-ci qui m'a attiré le plus. Même après référence à des comparateurs c'est le plus intéressant.</t>
  </si>
  <si>
    <t>speedy-77591</t>
  </si>
  <si>
    <t>service client nul 2voitures assurer chez eux sans problème(mais aucun accident aucun souci). J'assure une 3ème voiture et bien sur il me laisse un mois pour les pièces ma carte grise pas arrivé car retard je les appelle deux jours avant la fin de ce mois pour avoir un délai car ils ont du retard au niveau des cartes grises donc il m'ont fourni un papier comme quoi elle était bien en cours dimpression . La dame me dis clairement pas de délais le papier de la carte grise on s'en fous . Je lui précise que c'est mon 3ème contrat et que je n'ai jamais eu de retard de pièces à fournir . Elle me réponds que vous ayez un contrat ou quinze contrat chez nous c'est pareil  . Donc je lui dis que je vais déplacer tous mes contrats dans une autre assurance elle me réponds faites ce n'est pas mon problème si nous n'avons pas votre carte grise dans deux jours on vous radie. Sympa le service client pour eux vous êtes bon a payer une seule demande et on vous remballe comme si vous n'étiez qu'un compte bancaire donc le jour même avant radiation bien sur j'ai déplacer mes contrats . Assurance sans humanité. Vous le déconseille fortement .</t>
  </si>
  <si>
    <t>micheton-66361</t>
  </si>
  <si>
    <t xml:space="preserve">Assuré depuis 6 ans pour deux véhicules, les tarifs s'envolent: sur un véhicule RAS, un accident de stationnement pour l'autre
Ceci dit "bizarrement" si je fais un devis en tant que nouveau client sur le site avec les mêmes critères que mon contrat actuel, les cotisations annuelles baissent environ de 100e pour des prestations identiques sur les 2 contrats!
Bref vive la loi Hamon: changer d'assurance tous les ans pour maintenir les prix bas est la seule chose à faire!
Sinon, service client et sinistre plutôt disponible et efficace quand j'en ai eu besoin...
</t>
  </si>
  <si>
    <t>lanwi-117797</t>
  </si>
  <si>
    <t>j ais été en contacte avec une opératrice pour des remboursements .Je remercie EMELINE pour son professionnalisme , sa réaction a me répondre. Je suis entièrement satisfaite de cette personne .Merci EMELINE j insiste car c est très rare.</t>
  </si>
  <si>
    <t>joelle93-64736</t>
  </si>
  <si>
    <t>Très bon service quand on a les moyens de se l'offrir, j'ai toujours eu la bonne surprise de la prise en charge intégrale ou quasi intégrale de mes frais médicaux, particulièrement appréciable lorsque l'on a régulièrement besoin de spécialistes!</t>
  </si>
  <si>
    <t xml:space="preserve">Bonjour assurés depuis des années sans accident , nous avons eu un sinistre sans tiers avec un vehicule .
Euro fil a été très réactif : prise en charge et expertise immédiates , la franchise de 420 euros offerte  et pas de malus appliqué ...
Bravo et merci </t>
  </si>
  <si>
    <t>serge-b-122961</t>
  </si>
  <si>
    <t>depuis plusieurs années je suis assuré chez direct assurance
cet assureur m'a donné toute satisfaction quant aux démarches simples à effectuer et aux prix pratiqués</t>
  </si>
  <si>
    <t>fafa-105490</t>
  </si>
  <si>
    <t>après plusieurs appels téléphoniques avec demande de rappels et un mail au sujet d'un soin du 12 janvier aucune réponse ! je regrette vraiment d'avoir changer de mutuelle ! dès que je le pourrais, je romprais mon contrat !</t>
  </si>
  <si>
    <t>christophe-l-117939</t>
  </si>
  <si>
    <t xml:space="preserve">très bon service, réactif et a l'écoute.
Prix j'espère a la baisse l'année prochaine.
service téléphonique, très sympa et rapide a obtenir un téléconseiller </t>
  </si>
  <si>
    <t>ccf-76340</t>
  </si>
  <si>
    <t>Non respect des delais legaux pour la demande de document ou  le paiement d'une assurance vie... Incompetence complete, je m'enfoutisme total aucune reponse au client et service succession impossible a joindre au telephone...A bannir! Une honte, cette compagnie a abuse de mes vieux parents !</t>
  </si>
  <si>
    <t>steph12-130300</t>
  </si>
  <si>
    <t>Je suis déçu de cette mutuelle ayant des problèmes oculaire j'ai besoin de verre spécifique par rapport à mon handicap que j'avais signalé pas de soucis mon t'il dit j'ai besoin de refaire mes lunettes et prendre des verres spéciaux et la surprise l'opticien me dit il vous rembourse à pêne un quart de la facture sur les lunettes j'ai du prendre mes propre monture pour avoir moins à débourser je suis vraiment déçu</t>
  </si>
  <si>
    <t>15 décembre 2018 suite à une expérience en décembre 2018</t>
  </si>
  <si>
    <t>marcoboulo-69439</t>
  </si>
  <si>
    <t>SERVICE CLIENT INEXISTANT</t>
  </si>
  <si>
    <t>isa-116444</t>
  </si>
  <si>
    <t>ATTENTION, LORSQUE VOUS VOULEZ RECUPERER LES SOMMES EPARGN2ES SUR UN CONTRAT D4ASSURANCE VIE COMPTEZ PLUS DE DEUX ANS D'ATTENTE POUR OBTENIR VOTRE ARGENT . ILS ESSAIENT PAR TOUS MOYENS DE NE JAMAIS VOUS RESTITUER VOTRE AGENT .</t>
  </si>
  <si>
    <t>henri-61068</t>
  </si>
  <si>
    <t>Compagnie d'assurance à fuir. Pas d'interlocuteur compétent, remboursements très longs.   Plateforme au Maghreb. très polie, mais les propos sont superficiels. Bonne compagnie si l'on n'a pas besoin d'assurance.</t>
  </si>
  <si>
    <t>-n'c-103966</t>
  </si>
  <si>
    <t>Souhaite une bonne prestation de services et des droits d'ordres de soins suivi cotisations (1983)??? Espère avoir un effet positif sur la base de gestion et répartition des dispositions relatives aux activités médicales suivi Hemologie +soins dentaires pour complément nécessaire couronnes +
Prothèses évaluation soins médicaux merci</t>
  </si>
  <si>
    <t>lea-71747</t>
  </si>
  <si>
    <t>Très bonne assurance auto, à l'écoute de nos attentes et bon rapport qualité prix. Pour moi qui avais du malus, j'ai pu trouvé une assurance fiable qui m'a assurée pour beaucoup moins cher que les concurrents. Un service client agréable et à l'écoute, je recommande vivement l'olivier assurance auto!</t>
  </si>
  <si>
    <t>qk67-108364</t>
  </si>
  <si>
    <t>Le service client est un désastre, il faut attendre plusieurs dizaines de minutes avant d'avoir, ENFIN, quelqu'un en ligne. Une fois en communication avec un conseiller, qui soit disant en passant ne vous conseille rien du tout, ce dernier ne peut pas où ne veut pas répondre à mes requêtes concernant un remboursement d'une paire d'optique (+ 1mois et demi d'attente pour un remboursement qui a ce jour n'a toujours pas été effectué. Je déconseille fortement cette mutuelle.</t>
  </si>
  <si>
    <t>bambou-110290</t>
  </si>
  <si>
    <t>Ma demande a été traitée rapidement et professionnellement par LAMIA ,à l'écoute de ma requête elle a pu m'adresser les documents que je lui avais demandés. S'est assuré que le mail soit arrivé pour finaliser l'entretien.</t>
  </si>
  <si>
    <t>leggdu58-57930</t>
  </si>
  <si>
    <t>Croyez en mon expérience,fuyez cette assurance.Ne vous faites pas berner par leurs belles promesses qui ne seront jamais tenues.Maintenant si vous etes pour le parcours du combattant,c'est sur que vous serez servis.</t>
  </si>
  <si>
    <t>jacquou-103259</t>
  </si>
  <si>
    <t>Accueil agréable,écoute et compétences de vos employées.
Si erreur constatée sur remboursements(problème transmission entre Ameli et MGP),tout rentre dans l'ordre dans un délai raisonnable habituellement.
Continuez 
Merci</t>
  </si>
  <si>
    <t>carolinecan-100694</t>
  </si>
  <si>
    <t>J'ai souscris et payé 3 mois d'avance. J'ai renvoyé tous les documents une semaine après ma souscription. 3 mois plus tard je n'ai toujours pas la carte verte donc je ne peux pas rouler. ils sont injoignables par téléphone. Fuyez!</t>
  </si>
  <si>
    <t>pat-50517</t>
  </si>
  <si>
    <t>C'est la première fois que je fais un placement où je perd de l'argent.</t>
  </si>
  <si>
    <t>caboca-98912</t>
  </si>
  <si>
    <t>Je met  1'etoile mais cette mutuelle n'en merite pas, soins dentaires le 13 mai et a ce jour toujours pas de remboursements malgré les nombreux rappels, envoi plusieurs fois des memes documents qu'ils demandent a chaque fois,  j'ai fait appel a une action jurudique, aucun respect pour les clients, je ne la conseille pas du tout</t>
  </si>
  <si>
    <t>31 décembre 2017 suite à une expérience en décembre 2017</t>
  </si>
  <si>
    <t>bucheron63-60064</t>
  </si>
  <si>
    <t>Primes en constante augmentation (3,5 % par an) malgré 50% de bonus sans sinistre et les louanges du siège.</t>
  </si>
  <si>
    <t>christophe-b-125137</t>
  </si>
  <si>
    <t>très satisfait - réponse rapide et site très bien fait. tarifs très compétitifs - j'ai modifié plusieurs fois mon projet sans difficulté. Dommage qu'on ne puisse pas supprimer des projet</t>
  </si>
  <si>
    <t>eleuterio-almeida-m-123392</t>
  </si>
  <si>
    <t>Je suis satisfait de la rapidité et la facilité d'accès au site.
Je ne mets pas 5 étoiles car je n'ai pas encore fait le tour de l'ensemble de l'assurance.
Merci de votre sympathie.
Mr Almeida</t>
  </si>
  <si>
    <t>brendandubus-65474</t>
  </si>
  <si>
    <t xml:space="preserve">Bonne mutuelle ! 
Je ne recevais pas mes remboursement, j'ai appeler Génération, ils m'ont expliqué qu'il s'agissait d'un soucis de télétransmission avec la Sécu, tout est rentré en ordre, par contre, un peu d’attente avant d'avoir un conseillé. </t>
  </si>
  <si>
    <t>gael-c-117770</t>
  </si>
  <si>
    <t>Pour l'instant je suis satisfait je vais faire des économies... j'attends de voir pour la suite, en espérant ne jamais avoir besoin de faire marcher l'assurance.</t>
  </si>
  <si>
    <t>axelle18-60255</t>
  </si>
  <si>
    <t xml:space="preserve">Vu que mon ancien commentaire a été effacé, je recommence. 
C'est la première fois je prend le temps d'écrire un avis tellement je suis scandalisé de cette agence. Les prix sont exorbitant et à partir du moment où vous avez un malus il vous dégage car pas rentable pour eux. Fuyez la MAAF ils ne sont pas honnête et seulement intéressé par votre argent </t>
  </si>
  <si>
    <t>leylak-81709</t>
  </si>
  <si>
    <t>Je recommande fortement cette assurance je n'ai rien à dire ils sont vraiment au top le service client est très rapide pour les changement ils interviennent très vite</t>
  </si>
  <si>
    <t>donatien-m-108453</t>
  </si>
  <si>
    <t>Rien à signaler. Si ce n'est regretter que vous ayez maintenu le montant de la prime d'assurrance auto aussi haut alors que je n'ai presque pas roulé pendant l'année 2020, du fait du covid</t>
  </si>
  <si>
    <t>mustapha-b-127290</t>
  </si>
  <si>
    <t>Je suis satisfait service très pratique rapide sécurisé
L'information est bien formulée
Facilité de remplissage du formulaire d'adhésion
Tarifs interessants</t>
  </si>
  <si>
    <t>ld-87257</t>
  </si>
  <si>
    <t>Gwendal a été très clair, précis et agréable.
Il a bien identifié mon besoin et m'a redirigé vers Sabrina, qui a été tout aussi charmante et efficace.
Merci et bravo pour votre qualité de service.</t>
  </si>
  <si>
    <t>yl-57609</t>
  </si>
  <si>
    <t>Je viens de faire un devis en ligne pour un nouveau véhicule. Le tarif est compétitif à l'identique de Direct.Assurance.
J'ai appelé pour avoir des précisions et là je suis tombé sur une personne très affable et surtout qui savait de quoi elle causait . Toutes mes questions ont trouvé une réponse argumentée.
On a devant nous des personnes compétentes et professionnelles et non de simples télé conseillers qui ne font que lire des argumentaires prédéfinis.
Je pense que je vais souscrire le contrat me sentant en totale confiance.</t>
  </si>
  <si>
    <t>mireille-l-129578</t>
  </si>
  <si>
    <t xml:space="preserve">Je suis pour l'instant satisfaite du prix
Site pas trop difficile à utiliser 
J  attends de voir avec le temps si je continue avec Direct Assurance car j'ai le véhicule de mon compagnon </t>
  </si>
  <si>
    <t>didiers-55108</t>
  </si>
  <si>
    <t>une communication commerciale au top. un service client/sinistre qui n'est pas à la hauteur et aucun soutien juridique - Agence locale ne sert qu'à signer des contrats et absolument pas à vous accompagner dans vos démarches</t>
  </si>
  <si>
    <t>horlaville-a-107872</t>
  </si>
  <si>
    <t xml:space="preserve">assurance peu cher pour un jeune conducteur , très simple pour remplir le contrat , signature électroniques , très rapide .
bonne couverture a moins de 100 euro </t>
  </si>
  <si>
    <t>romeo-124221</t>
  </si>
  <si>
    <t>impossible d'accéder à mon espace adhérent  donc je n'arrive pas à me connecter j'ai déja eu une aide par téléphone et nous n'y sommes pas arrivées que faire veuillez vérifier s.v.p. mon dossier une erreur a du etre commise sur mon contrat mes références clients merci de bien vouloir me répondre ou m'appeler au 0684887753</t>
  </si>
  <si>
    <t>laurence-l-131202</t>
  </si>
  <si>
    <t>Je suis satisfaite du service
le pris est correct
les employés sont toujours aimables et disponibles
ils répondent aux questions posés clairement
Je reçois toujours mes documents en temps et en heure</t>
  </si>
  <si>
    <t>amine-b-127397</t>
  </si>
  <si>
    <t>Je suis très satisfait du service proposé par april, les prix sont très correct et leurs conseillers très agréables. Je recommande cette assurance moto.</t>
  </si>
  <si>
    <t>kary-64738</t>
  </si>
  <si>
    <t>Je suis assurée second conducteur sur le contrat de mon mari. Un jour, une voiture a percutée notre et le conducteur a fait un délit de fuite. Nous avons informé l'assurance qui n'a rien prit en charge mais qui plus est nous a mis un malus !!! sans nous prévenir bien sûr !! Ayant maintenant acheté ma voiture, j'ai été surprise qu'ils ne veuillent pas me l'assurer au motif que nous avons un malus. PEnsant qu'ils parlaient d'un accident survenu 2 ans plus tôt, nous avons cherché ailleurs et aucun assurance n'a voulu m'assurer. En demandant le relevé d'informations à Direct Assurance, nous nous rendons compte de cette erreur de leur part. Cela fait depuis hier que je les appelle : chaque service se renvoie la balle, 40 conseillers et 40 informations différentes. On me demande de remplir un formulaire puis finalement il faut en remplir un autre. Il faut appeler tel service puis un autre qui me renvoi vers le premier. Aucune possibilité d'avoir un responsable en ligne. En attendant notre mensualité à augmenté (je compte bien obtenir le remboursement!) et je ne suis toujours pas assurée. Je compte bien résilier !</t>
  </si>
  <si>
    <t>coralucination-97458</t>
  </si>
  <si>
    <t>A FUIT ! Ils ne préviennent pas le client quand il y a un défaut de paiement : on recoit directement une lettre juridique de recouvrement, et on découvre que la somme due a doublé pour payer les frais de résilitation. 
Ils diffusent aussi vos informations confidentielles à d’autres allocataires Macif.</t>
  </si>
  <si>
    <t>viviane-138347</t>
  </si>
  <si>
    <t>j'apprécie la rapidité avec laquelle mon dossier de cambriolage a été étudié et l'indemnisation qui m'a été versé . Il est vrai que le préjudice subit lors d'un cambriolage est énorme et que bien sur on ne peut pas récupérer les pertes affectives que l'on ne peut pas chiffré comme des bijoux de famille par exemple , et l'état dans lequel a été mis l'appartement lors de cet intrusion .Les différentes personnes  de Pacifica que j'ai eu au téléphone ont été très à l'écoute et efficace ,</t>
  </si>
  <si>
    <t>loic-c-107588</t>
  </si>
  <si>
    <t>Je suis parfaitement satisfait du service (aucun dommage pour l'instant pour tester la prise en charge). par contre, tout fonctionne bien au niveau de la plateforme et du service.</t>
  </si>
  <si>
    <t>anthony-d-137824</t>
  </si>
  <si>
    <t>Service très correcte pris correcte  le site et facile et utiliser et a comprendre les formule proposées son sympa avec un large choix d’options je recommande</t>
  </si>
  <si>
    <t>melanie2809-81486</t>
  </si>
  <si>
    <t xml:space="preserve">Refuse d'agir sur mon dossier de sinistre et de contacter le tiers, qui est le seul responsable de l'accident. Car ils partent du principe que le tiers va nier les faits puisqu'il n'a pas voulu faire de constat. 
Pire, la dernière conseillère que j'ai eu au téléphone (après 6 appels infructueux) m'a ri au nez quand je lui ai dit que la police elle-même m'avait dit qu'ils devaient contacter l'assurance du tiers ! </t>
  </si>
  <si>
    <t>christian-c-112117</t>
  </si>
  <si>
    <t>je suis pour l'instant satisfait des services proposés. je n'ai pas de remarques particulières a formuler pour le moment. l'utilisation de l'interface semble simple</t>
  </si>
  <si>
    <t>tere-116603</t>
  </si>
  <si>
    <t>tres satisfaite de l accueil de Lamia tres patiente a l ecoute et tres competante .Merci mil fois pour votre aide bonne continuation et garder toujours votre amabilite Bravo a vous.</t>
  </si>
  <si>
    <t>persicot-a-121366</t>
  </si>
  <si>
    <t>je suis satisfaite des prix et de l'acceuil, je pense transferer mes autres assurances a la date anniversaire selon ce que me proposera l'assurance OLIVIER</t>
  </si>
  <si>
    <t>debora-marie-f-133535</t>
  </si>
  <si>
    <t>Bonjour Direct Assurance j’espère que vous allez bien
Je vous remercie pour tous ce que vous avez fait pour moi et si j’ai un truc à faire assurer Merci</t>
  </si>
  <si>
    <t>mat-103881</t>
  </si>
  <si>
    <t>Nous avons eu un sinistre électrique sur notre chaudière fuel, contacté notre assurance pour déclaration sinistre par téléphone très bon accueil et règlement du sinistre très rapide Bravo et merci à Camille.</t>
  </si>
  <si>
    <t>philippe-96810</t>
  </si>
  <si>
    <t>Le formulaire par étape de souscription à l'assurance est plutôt très bien fait ! Je préférerais un lien qui dirige vers une explication détaillé de l'offre YouDrive directement dans le Web, mais en recevant le devis c'était satisfaisant aussi.</t>
  </si>
  <si>
    <t>sophie-a-127504</t>
  </si>
  <si>
    <t>Je suis satisfaite et surtout simple et pratique, je veux conseiller des ami(es) d abonner chez direct assurance car ça vaut le coup et pas très cher par rapport à d autre</t>
  </si>
  <si>
    <t>alicia-90947</t>
  </si>
  <si>
    <t>FAITES ATTENTION. Je suis outrée. Attention avant de souscrire une assurance vie, genre GPA EPARGNE. Le montant que vous déposez est brut. De plus vous souscrivez pour 8 ans minimum. Si vous effectuez un retrait on vous facture un pourcentage abusif (65% de la somme retirée). Je n'avais pas lu le contrat avant de le signer car l'interlocuteur qui est censé nous aider n'a pas fait son boulot et a omis de préciser les détails. Il m'a donc dit que ce n'était pas grave si je le lisais pas et résultat, il me prenne de l'argent sans que je l'ai réellement voulu. Dommage pour moi et mes enfants qui ont placé leurs économies. On est vraiment pris pour des vaches à lait!</t>
  </si>
  <si>
    <t>Chez eux depuis cinq ans et assez satisfait pour l'instant.</t>
  </si>
  <si>
    <t>Bonjour à toutes et à tous, 
Personnellement, je suis très satisfait de la MGP ! Bon, jusqu'à présent, je n'ai pas eu de gros soucis de santé, fort heureusement, mais, je vais être septuagénaire bientôt !!! Les remboursements de visites médicales, médicaments, frais dentaires, lunettes, sont corrects, je trouve ! Le prix de la mutuelle est peut-être un peu cher, mais tant que l'on a pas besoin de l'assurance, c'est toujours trop cher !!! 
Je ne changerai pas de mutuelle, je recommande !!!</t>
  </si>
  <si>
    <t>zette-71387</t>
  </si>
  <si>
    <t>sommes très mécontents de cette assurance qui a refusé de prendre en charge un dégât des eaux venant d'une fuite sur les canalisations de SAUR. très gros dégâts que nous avons été obligés de prendre en charge pour un montant de 22000 euros. nous sommes obligés d aller en justice pour défendre notre cause et prouver l origine de la fuite alors que MACIF devait nous rembourser et ensuite se retourner contre la SAUR. MACIF refuse également de nous fournir le rapport d expertise qui comme on le sait était en notre défaveur puisque l'expert a indiqué qu'il s'agissait de remontées capillaires alors que nous avions un énorme courant d'eau sous la maison. si rien n'est fait par cette assurance pour rétablir la situation nous irons jusqu'au bout en justice pour prouver leur manquement intolérable. notre maison est détruite entièrement sans parler des fondations qui ont souffert mais nous  sommes aussi détruits physiquement car depuis plus de 2 ans nous nous bagarrons pour prouver notre bonne foi et récupérer notre du.</t>
  </si>
  <si>
    <t>julien135-78749</t>
  </si>
  <si>
    <t>La meilleure des solutions à mon avis est de leur dire que vous allez changer d'assureur ! Et de le faire...C'est comme les banques : leurs objectifs c'est faire du profit pour satisfaire leurs actionnaires, nous ne sommes comme vous le dites des numéros, pas des personnes lol.</t>
  </si>
  <si>
    <t>toutoune83520--114733</t>
  </si>
  <si>
    <t>J ai eu LAMIA au téléphone C est une personne charmante et compétente sur toutes les questions que je lui ai posée
Elle n à pas hésité à me mettre en attente pour se renseigner avec plus de precision</t>
  </si>
  <si>
    <t>ayoub-h-126785</t>
  </si>
  <si>
    <t>Je suis satisfait les prix sont bas accessible pour un étudiant et un jeune permis. 
C'est un très bon geste pour l'intégration des nouveaux automobiliste</t>
  </si>
  <si>
    <t>broche-e-121603</t>
  </si>
  <si>
    <t>Pour l'instant je suis satisfait
prix ok
rapidité prise en charge ok
Je ne connaissais pas cette assurance et donc j'ai décider de franchir le cap en ligne</t>
  </si>
  <si>
    <t>marie-126697</t>
  </si>
  <si>
    <t xml:space="preserve">JE SUIS SATISFAITE DE VOS SERVICES ET REACTIVITE 
LES TARIFS SONT INTERESSANTS 
JE VOUS REMERCIE POUR VOTRE ATTENTION
BIEN CORDIALEMENT 
MARIE COSTABADIE </t>
  </si>
  <si>
    <t>stephane-m-116092</t>
  </si>
  <si>
    <t>contrat suspendu suite à un vol, les prélèvements ont continués sans aucun remboursement ni explications. contrat n°303188215.
Je suis très mécontent du traitement des litiges.</t>
  </si>
  <si>
    <t>chimseye-117491</t>
  </si>
  <si>
    <t xml:space="preserve">Bonjour, 
j'ai un grave et sérieux problème avec l'Assurance voiture chez Pacifica.
j'ai voulu les  quitter.
Mon coefficient bonus malus n'étant pas mise à jour convenable. Après la date anniversaire, je quitte cette assurance (Loi HAMON), mais elle refuse et je suis en double prélèvements avec une autre assurance.
Je n'ai jamais rencontré de telles dérives.
Merci.
</t>
  </si>
  <si>
    <t>berm-98181</t>
  </si>
  <si>
    <t>Très simple d'accès, tarifs des meilleurs, rapidité d'inscription et pour recevoir sa carte verte.
J'avais fais une erreur sans le savoir en m'inscrivant, elle a été rectifiée spontanément et en ma faveur par l'assureur.
Exemplaire !</t>
  </si>
  <si>
    <t>alexandre-g-124626</t>
  </si>
  <si>
    <t>Rapide  et efficace et pas cher j’espère que la suite sera aussi efficace que maintenant et j’espère pas être déçu dans le futur  cordialement Alexandre Goncalves</t>
  </si>
  <si>
    <t>redsky-57289</t>
  </si>
  <si>
    <t>Cela fait deux fois que j'ai recours à Pacifica pour des sinistres habitation, j'ai toujours était bien reçu et les règlements sont effectués rapidement.</t>
  </si>
  <si>
    <t>chastres-d-113897</t>
  </si>
  <si>
    <t xml:space="preserve">Je suis satisfait du service et des tarifs pratiqués. J'ai gagné 50euros grâce au parrainage, c'est toujours ça de gagné et je vais changer de véhicule bientôt
</t>
  </si>
  <si>
    <t>steph29100-97313</t>
  </si>
  <si>
    <t xml:space="preserve">Pas de prise en charge pour fuites d'eau, pas de réseau de professionnels pour intervenir avant 5 jours.
Service juridique in joignable et ne rappel même pas... 
10 ans d'ancienneté pour ça... </t>
  </si>
  <si>
    <t>yves-98354</t>
  </si>
  <si>
    <t>Bonjour, suite à un différent important avec mon employeur j'ai fait appel aux ACM pour bénéficier de la protection juridique. Je tiens à les remercier pour leur suivi, leur sérieux et leur efficacité. Certains diront que les tarifs sont plus élevés que chez leurs concurrents mais je peux vous garantir que le service est à la hauteur des attentes. Je recommande vivement les ACM. Merci aux ACM pour leur soutien pendant cette période qui est difficile pour moi.</t>
  </si>
  <si>
    <t>okiii-51451</t>
  </si>
  <si>
    <t>Nul... dans la pub au ciné "La Maif s'est occupée de tout"... ben c'est vraiment du cinéma... Lamentable, à fuir.</t>
  </si>
  <si>
    <t>mario-kart-2640-112955</t>
  </si>
  <si>
    <t>Je vous déconseille direct assurance expert foireux quand vous avez un accident ils prennent pas tous les frais de votre accident malgré que vous êtes assuré tout risque et que vous n'êtes pas responsable et pour se faire rembourser il faut une paille je vous conseil de prendre la Matmut quand vous avez un accident que vous avez une roue déchiré il vous prenne deux roue que direct assurance paye la moitié du pneu et l'autre et à vos frais et quand vous avez une aile de l'autre côté de l'accident qui veut pas prendre en charge malgré que vous avez choper un poteau l'ignore ils disent que ça vient pas de l'accident ad conseiller Direct Assurance une pub à la télé qui correspond pas à la demande</t>
  </si>
  <si>
    <t>jean-jacques-f-113629</t>
  </si>
  <si>
    <t xml:space="preserve">Je suis satisfait de vos prestations, je trouve les cotisations dans la moyenne, l'accueil sympa et chaleureux  et de nombreuses prestations très intéressant.
</t>
  </si>
  <si>
    <t>luap2704-101868</t>
  </si>
  <si>
    <t xml:space="preserve">Lamentable  !!!! 
A fuir  !!!! 
Après 20 ans chez Direct assurance sans sinistres, mon assurance auto a tout simplement été résiliée pour un retard de paiement. Retard dû au fait que j'ai été malade du Covid durant plus d'un mois. Une fois rentré chez moi j'effectue le paiement de la prime annuelle. Et on me dit " merci au revoir". J'ai en fait payé pour un an mzis ma voiture n'a pas été assurée car j'ai été résilié entre temps. Lamentable  !!! 
Après 3 appels, je demande à parler à un responsable. On me certifie à chaque fois que je serai rappelé dans la journée. Mais rien Jattends toujours. C'est juste lamentable. A fuir  !!!!  Inhumains  !!!! </t>
  </si>
  <si>
    <t>dabladji-y-109955</t>
  </si>
  <si>
    <t>Très satisfait de mon appel avec mon conseiller Maxime !
Une personne qui a su me conseiller et repondre a mes questions
Les prix proposés sont aussi assez bas</t>
  </si>
  <si>
    <t>florence-j-109718</t>
  </si>
  <si>
    <t>je suis satisfaite c est simple et rapide et tres facile de manipulation et les prix sont tres corrects aussi bien en vehicule qu'en habitation tres contente</t>
  </si>
  <si>
    <t>riri-131910</t>
  </si>
  <si>
    <t xml:space="preserve">Bonsoir,
1- premier mail à neoliane@owliance.com rejeté adresse incorrecte.
2- dans mon dossier en ligne néoliane-santé.fr envoyé les 4 pages en pdf pour un devis à la validation le service n'est pas disponible.
3- téléphoner à Mariama qui ma rediriger sur le net neoliane-santé.fr ,ma télétransmission service client, elle m'a guidé de façon très professionnelle.
Il est vraiment dommage de n'avoir aucune adresse mail correct. 
</t>
  </si>
  <si>
    <t>debruyne-r-134728</t>
  </si>
  <si>
    <t>Satisfait du service et tarif. Commercial avenant et facilité dans la mise en place du dossier. Meilleur tarif suivant comparateur d'assurance : Qualité/prix honorable.</t>
  </si>
  <si>
    <t>sylvie-l-114265</t>
  </si>
  <si>
    <t>Je suis globalement satisfaite des prestations.
Cependant,  je pense tout de même qu'elle reste  un peu chère. Je paye quasi le même prix pour ma Clio par rapport à ma Passat.</t>
  </si>
  <si>
    <t>toma7120-94841</t>
  </si>
  <si>
    <t>Après cession de mon véhicule (19 juin), active assurance refuse de me remboursée le trop payé car le contrat arrive à échéance le 31 juillet car la demande de fin de contrat à échéance a été effectué avant, donc du 19 juin au 31 juillet j'ai payé une assurance pour un véhicule n'étant plus en ma possession.</t>
  </si>
  <si>
    <t>sle33-63904</t>
  </si>
  <si>
    <t>Humanis était déplorable en terme de respect des dates de versement. Malheureusement la fusion avec Malakoff ne les a pas rendus meilleurs...Pas un seul trimestre n' a été versé à la date attendue. Ah si pendant le 1er confinement :-(</t>
  </si>
  <si>
    <t>pbou-75064</t>
  </si>
  <si>
    <t>Bonjour
J'utilise ce biais pour espérer avoir un retour à mes messages et relances qui datent depuis plus d'un an.
Comme pour un client du site en début d'année et qui semble avoir eu un retour de cette façon.
Je cherche tout simplement à savoir si ma modification de prêts a bien été prise en compte suite aux documents retournés.
Je n'arrive à avoir aucune réponse de leur part, suite à mails, courriers et temps passé au téléphone. 
Que se passerait-il en cas de nécessité de mise en oeuvre des garanties invalidité-décès ? ...</t>
  </si>
  <si>
    <t>laetis2871-115521</t>
  </si>
  <si>
    <t>Pas sérieux ! Ils ne remboursent quasiment rien ou alors 2 mois après et surtout, c'est un pur cauchemar pour résilier. Je leur ai demandé la marche à suivre pour une résiliation de contrat, ils m'ont répondu que je devais envoyer un courrier ou un mail dans un délai de 30 jours à réception de l'échéancier annuel. Ce que j'ai fait puisque je j'étais dans le délai demandé.
J'ai reçu un courrier de refus m'indiquant que je devais résilier 2 mois avant la date anniversaire de la souscription de contrat ! Et ils vous disent bien que la loi Hamon ne s'applique pas pour les assurances Chien Chat. Cela fait presque 2 ans que ça dure avec eux, je crois que je vais devoir les trainer devant les tribunaux. A fuir absolument</t>
  </si>
  <si>
    <t>arum-92811</t>
  </si>
  <si>
    <t>La MGEN est de pire en pire ! Dernièrement je les ai contactés par téléphone pour me renseigner sur l'éventuelle prise en charge d'une viscosupplémentation. D'abord, on m'a dit de faire faire trois-quatre devis ! J'ai donc demandé s'ils étaient d'accord pour rembourser 3-4 visites chez des rhumatologues alors qu'il n'y en a que 2 là où j'habite. Réponse : on n'a pas besoin d'un rendez-vous médical pour avoir un devis. J'ai demandé s'ils pensaient que les rhumatos accepteraient de me faire ça sur le parking, avant ou après le boulot : pas de réponse. Puis, toujours par téléphone, on m'a assuré qu'ils remboursaient 77 euros pas an et par genou. J'ai donc effectué ce soin qui m'a donné entière satisfaction. Conclusion : rien, pas un sou ! Ils se sont trompés, mon contrat ne me donnait droit à rien. Précédemment j'avais été opérée au CHU de Nantes et je n'avais pas obtenu la chambre individuelle que j'aurais aimé avoir. Qu'importe : plusieurs mois plus tard, j'ai reçu un courrier de la MGEN qui me disait qu'ils avaient payé cette chambre individuelle que je n'avais pas eue, puis un rectificatif précisant qu'ils s'étaient fait rembourser par Nantes. Envoyer des papiers par internet est une sinécure. : toujours il y a un incident qui empêche les documents de partir. Quand on les contacte, toujours par internet, on vous répond que c'est sans doute notre matériel informatique qui est obsolète. Alors il faut râler plus fort et là les choses s'arrangent.
Il faut préciser que leur site internet est extraordinairement mal fait ! Rien n'y est simple.
C'est cher, c'est mal remboursé, aucun dépassement d'honoraire, quelles que soient les circonstances, n'est pris en compte. Les délais d'attente au téléphone sont rédhibitoires.
Cette mutuelle, que je paye fort cher, ne me rembourse quasiment rien de plus que ce que rembourse la Sécurité Sociale de base sauf pour les lunettes et un tout petit peu pour une prothèse dentaire.</t>
  </si>
  <si>
    <t>cuicui-85660</t>
  </si>
  <si>
    <t>nous avons eu un  dégât des eaux a notre habitation, problème de déplacement de tuile suite à des intempéries , expert passé, résultat pas de prise en charge des tuiles, A quoi sert de payer une assurance tous les mois!!!!! Assurance à fuir, à éviter aucun suivi jusqu'au bout!!!!</t>
  </si>
  <si>
    <t>christele--138464</t>
  </si>
  <si>
    <t>30 ans à @MAAFAssurances avec tous nos contrats (maison, autos, prévoyance) et aujourd'hui un des contrats auto résilié sans recours possible. Cause : "trop d'accidents non-responsables sur les 4-5 dernières années". 0 dialogue avec le conseiller. On va vous faire de la pub !</t>
  </si>
  <si>
    <t>pascal-69808</t>
  </si>
  <si>
    <t>Je viens d'être victime d'un vol à l'intérieur de mon véhicule. Comme je paie une assurance tout risque contrat plénitude, que la pub de la Maif sur leur site internet est d'être un des rares assureurs à assurer leur client pour les vols dans les voitures, c'est assez confiant que j'appelle la Maif pour ouvrir le dossier et leur demander quelles procédures suivre pour être remboursé de ce qui m'a été volé. Stupeur, j'apprends que la Maif n'assure pas les vols dans les voitures. J'ai un peu de mal à comprendre la notion de plénitude, d'autant qu'à aucun moment je n'ai été alerté que ce que je transporte dans ma voiture n'est pas assuré. Je déconseille cette assurance qui n'aide pas ses assurés en cas de problème, qui se contente d'encaisser les cotisations sans qu'il y ait de retour. Je suis assuré à la Maif tout risque depuis 1988 et aujourd'hui que j'ai besoin d'assistance, on m'explique que ce n'est pas possible.</t>
  </si>
  <si>
    <t>ting-y-116435</t>
  </si>
  <si>
    <t xml:space="preserve">Le prix défie toute concurrence et je suis très satisfait du résultat auquel je ne m'attendait pas 
la qualité du service est bien car je me suis laissé guidé.
</t>
  </si>
  <si>
    <t>mlample-60888</t>
  </si>
  <si>
    <t>Alors que mon entreprise négocie le nouveau contrat avec eux, HM a décidé de bloquer le 1/3 payant. Résultat mes comptes plongent et eux s'en foutent totalement.</t>
  </si>
  <si>
    <t>laurence-52433</t>
  </si>
  <si>
    <t>résiliation d'un contrat dans les 10 jours car plate forme peu  joignable (fermé le samedi) Attente du remboursement depuis le 8 décembre. 1 appel en moyenne chaque semaine (20 mn au tél) la réponse est toujours la même c'est en cours voire c'est parti....) Encaissement immédiat  remboursement à la traine....pratiques crapuleuses. Je déconseille absolument cette compagnie</t>
  </si>
  <si>
    <t>fabrice-r-105339</t>
  </si>
  <si>
    <t>Des prix qui augmentent d'année en année sans sinistre, alors qu'en 2020, il y a une baisse des accidents , impossible d'avoir quelqu'un au téléphone pour effectuer un changement d'adresse, on doit passer par le site Web, dommage.</t>
  </si>
  <si>
    <t>lionel--130829</t>
  </si>
  <si>
    <t>À fuir et à bannir, cette société d'assurance devrait être interdite. Elle vous prends votre argent, s'enrichit et quand vous voulez récupérer votre bien c'est le parcours du combatant. Ne vous laissez pas endormir par leur pseudos agent d'assurance. Réunissons nous afin de mettre un terme à ces vols. Pour récupérer mon PERP, il me demande une copie de mon avis d'imposition, carte vitale (ont ils le droit ?). J'espère pouvoir récupérer mon argent car je suis à la retraite et je ne roule pas sur l'or.</t>
  </si>
  <si>
    <t>azertax-110948</t>
  </si>
  <si>
    <t>2 longues heures d'attente avec leur musique infernale pour avoir un conseiller au téléphone et on me raccroche au nez. Frais de dossier de + de 100€ et contrat résilié parce que pièces justificatives apparament manquantes, difficile de leur demander pourquoi du coup.</t>
  </si>
  <si>
    <t>carale-57925</t>
  </si>
  <si>
    <t>Contrat pour l'emprunt fait pour l'achat d'une maison. Nombreuses demandes de papiers lorsque nous nous retrouvons en demande de remboursements et aucun paiement n'est donné sous divers prétextes. La loi n'est donc pas respectée et le contrat ne vous sert pas à grand chose sauf à leur payer des sommes durant la durée du prêt. J'ai contacté mon avocat et je vais surement devoir entamer une procédure judiciaire pour obtenir gain de cause et surtout prendre une autre assurance. Si vous êtes dans le même cas que nous, vous pouvez nous contacter via notre association carvirale sur FB.</t>
  </si>
  <si>
    <t>ducloz-g-128392</t>
  </si>
  <si>
    <t>Les conseillers sont très agréable, un suivi efficace et une bonne compréhension.
Les prix sont corrects et on peux compter sur la rapidité de vos services.</t>
  </si>
  <si>
    <t>wildom-74531</t>
  </si>
  <si>
    <t>Suite à une panne de batterie sur mon véhicule, je décide d'appeler mon assitance pacifica. Qu'elle grande erreur !!! 3 h d'attente avant d'être dépanné par un simple coup de câble.lamentable et honteux</t>
  </si>
  <si>
    <t>cyrina-t-117611</t>
  </si>
  <si>
    <t>C'est vrai vous n'êtes pas les moins chers, mais je n'ai jamais eu a me plaindre de vos services, bien au contraire : le genre d'assurance comme elles devraient toutes être. Vos conseillers sont à l'écoute. On sent que les interlocuteurs font au mieux pour aider. En cas de sinistre, tout le monde est bienveillant, la prise en charge tout à fait efficace et je n'ai jamais eu de problème avec vous qui se rajoute aux tracas du sinistre, comme ça m'était arrivé avant d'être à la GMF. Sans le chantage de ma banque, j'aurais encore toutes mes assurances chez vous, et je compte bien revenir l'an prochain ! Bravo et continuez à être là pour vos sociétaires, comme vous le faites déjà.</t>
  </si>
  <si>
    <t>philippoff-a-139415</t>
  </si>
  <si>
    <t xml:space="preserve">JEUNE PERMIS PRIX ATTRACTIF 
SIMPLE ET PRATIQUE JE SUIS SATISFETE DU SERVICE 
J'AI RECU RAPIDEMENT MA CARTE VERTE 
LE SITE EST ATRACTIF 
REACTIF LORS DES APPELS TELEPHONIQUES
</t>
  </si>
  <si>
    <t>elodie51-72113</t>
  </si>
  <si>
    <t>Souscription à un contrat santé, ils m'ont ajouté en même temps à un contrat prévoyance que je n'ai pas demandé, a ce jour je ne peux pas résilier je suis obligée de payer. De plus ils mentent sur les garanties des contrats santé. Ne pas souscrire avec eux</t>
  </si>
  <si>
    <t>may-63514</t>
  </si>
  <si>
    <t>Vente forcee par telephone de la part d'un courtier ..puis dialogue de sourd  avec la societe. Une personne m'appelle se fait  passer pour l'intermediaire de ma mutuelle. Tu ma fait signe un contrat electroniquement sans que Je rend compre. Je peut Pas resilier mon contrat. Je Pas encore reçu le contrat .</t>
  </si>
  <si>
    <t>hmap92-60794</t>
  </si>
  <si>
    <t>Un devis annoncé par la mutuelle des motards que j’ai accepté. Apres deux mensualités reglées pour un total de près de 400e n m’annonce que le tarif est revu à la hausse.... ce que je contesté absolument ne voulant pas etre un pigeon ! Attention entre ce que vous dit un agent du bureau de Toulon et de Paris, on vous dira qu’ ô regle en 10ou 12 menusualites l’un et l’autre se contredisent.... un comble. Bref pas fiables je resilie chez eux.</t>
  </si>
  <si>
    <t xml:space="preserve">Prix très intéressant, support au niveau, rapide, dossier géré par un conseiller attacher a votre dossier. 
Rappel rapide par conseiller en cas de problème 
Je vous conseil ! 
</t>
  </si>
  <si>
    <t>laetitia-54703</t>
  </si>
  <si>
    <t xml:space="preserve">Attention surtout a eviter, nous sommes obligé de se battre pour avoir les remboursements ou il nous preleve plusieurs fois dans le meme mois , on doit les appeles, leur ecrire, rien n y fait , je suis encore en attente de remboursement d un prelevement
</t>
  </si>
  <si>
    <t>nul comme assurances , contrat à neuf nul. ils trouvent toujours quelques choses pour ne pas payer.
Très mauvaises assurances.
Ils nous contactent pour la forme . Mais rien ne se passe .</t>
  </si>
  <si>
    <t>pat-61082</t>
  </si>
  <si>
    <t>Scandaleux !
Un mois et demi de démarches et je n'arrive pas à affilier mon conjoint à mon contrat entreprise.
Ne répondent jamais au téléphone.
Uniquement des réponses automatiques à mes mails et des réclamations jamais prises en compte. Un espace adhèrent peu intuitif.
Problème toujours pas réglé malgré l'intervention de la direction de l'entreprise.
Fuyez ce gestionnaire.</t>
  </si>
  <si>
    <t>cattaleya-112704</t>
  </si>
  <si>
    <t>Suite à une tempête gros dégâts 6 mois plus tard toujours pas de réaction de leurs part et mon toit prend l'eau occasionnant de plus gros dégâts ils travaillent avec Texa et Allianz c'est une honte de plus ils ont augmenté mon prélèvement de 10€ Fuyez les</t>
  </si>
  <si>
    <t>audrey-z-117233</t>
  </si>
  <si>
    <t>le site est pratique pour récupérer les attestations scolaires des enfants. Les tarifs semblent corrects dans l'ensemble pour les voitures de notre foyer.</t>
  </si>
  <si>
    <t>anne-s-115428</t>
  </si>
  <si>
    <t xml:space="preserve">simple et pratique 
prix intéressant et démarches rapides à effectuer
Assurance facile à obtenir merci 
Satisfaite et prise après comparateur de prix 
</t>
  </si>
  <si>
    <t>lucky-96469</t>
  </si>
  <si>
    <t xml:space="preserve">assurance l'olivier assurance tres bien pour ma voiture ils sont a écoute  rapide  sur votre compte internet tous et bien gérer au telephone pareil a recommander  merci
</t>
  </si>
  <si>
    <t>riath-h-126106</t>
  </si>
  <si>
    <t>Le prix me convient, la mise en place du contrat a été rapide. 
J'attends de voir si les prestations et le service client seras a niveau de mes attentes.</t>
  </si>
  <si>
    <t>romain-c-103197</t>
  </si>
  <si>
    <t xml:space="preserve">je suis très satisfait du service et de l’accueil merci pour tout je recommande .
Système assez simple d'utilisation l'avantage on est jamais laissé tout seul , et notre conseillé nous aide jusqu'au bout des demarches.
merci </t>
  </si>
  <si>
    <t>plas-e-139328</t>
  </si>
  <si>
    <t>je suis très satisferai du service et de sont personnelles téléphonique les prix sont très intéressant le site et très simple d utilisation assurance a recommander</t>
  </si>
  <si>
    <t>belisaire-58364</t>
  </si>
  <si>
    <t>La meilleure assurance auto que j'ai connue. Aucun souci, pour joindre le conseiller. Regrette de ne pas avoir connu cette société plus tôt</t>
  </si>
  <si>
    <t>kiki-61427</t>
  </si>
  <si>
    <t>2° appel et toujours le même discours : ils sont mandaté pour vérifier votre dossier médical. C'est une plateforme qui pratique le démarchage téléphonique ! Ils abusent de notre naïveté, en vous faisant croire qu'ils sont mandaté par votre propre mutuelle pour vérifier votre dossier médical ! Et contairement à ce qu'affirme le service client, ce n'est pas un courtier qui peut financièrement passer un contrat avec une plateforme d'appel. C'est donc bien néoliane</t>
  </si>
  <si>
    <t>mc-76859</t>
  </si>
  <si>
    <t>Service client déplorable pas loin d'une dizaine de mails pour espérer avoir mes rem que j'attends depuis 2 mois, du jamais-vu un espace adhérents qui ne sert strictement à rien, jamais aucun retour, les messages sont même pas traiter, à fuir, je vais résilier au plus vite</t>
  </si>
  <si>
    <t>patrice-61437</t>
  </si>
  <si>
    <t>laure-93689</t>
  </si>
  <si>
    <t>L'obtention d'un devis auto est très rapide. Le cache informatique est fluide. 
En 15 minutes j'ai eu un devis avec un tarif attractif. Je recommande pour l'édition de devis.</t>
  </si>
  <si>
    <t>vendeville-b-116634</t>
  </si>
  <si>
    <t>L'accueil téléphonique est agréable, l'utilisation par internet est simple, les explications sont claires.
Toutefois, le tarif pour une assurance de base, minimale est quand même un peu élevé, même en sachant les conditions du conducteur.</t>
  </si>
  <si>
    <t>gimane-106321</t>
  </si>
  <si>
    <t xml:space="preserve">Après 1mois et demi toujours pas remboursé pour mes soins. Et injoignable par téléphone.
Arrivé à l'échéance je quitte cette mutuelle. 
Je suis très mécontente et je ne la recommande pas du tout !!! </t>
  </si>
  <si>
    <t>kakou-z-135879</t>
  </si>
  <si>
    <t>Je suis satisfait du service rendu.
Je m'apprête à vous faire parvenir les documents demandés par vos services services services 
Merci et à très bientôt.</t>
  </si>
  <si>
    <t>dlaverda-60702</t>
  </si>
  <si>
    <t>Bonjour,
J'ai eu un accident il y a peu. Il me donne 20€ pour un 750 GSXR de 1996 roulant ! Le seul pb est le coût des réparations et non l'état de la moto.
AMV me répond juste c'est le meilleur prix de l'expert !
Le meilleur ? Sérieux ?
Je suis prêt à racheter ma moto le double ! 40€.
Plus sérieusement. Ce n'est pas possible. Mon véhicule a été estimé à 1000€ pas à 20€. Ce meilleur prix est inacceptable. ce n'est même pas le prix de la bulle que j'ai changé il y a quelque mois (80€).</t>
  </si>
  <si>
    <t>pat-79773</t>
  </si>
  <si>
    <t>pas top d'augmenter tous les ans je pensais que changer de mutuelle sa irais mais je m'aperçois que c'est pareil quelle déception</t>
  </si>
  <si>
    <t>didie-104341</t>
  </si>
  <si>
    <t>Satisfaisant au niveau de la communication, les remboursements optiques restent trop faibles pour de petits revenus surtout quand il faut à un âge avancer avoir 3 paires de lunettes (vues normale - solaires et presbytie pour la lecture).</t>
  </si>
  <si>
    <t>paul-106905</t>
  </si>
  <si>
    <t>Une mutuelle horriblement chère  !! 360 Euros par mois alors que je suis retraite  .. Et les délais de remboursement des dépassements d'honoraires prennent plus de 5 semaines  ... Opéré en ambulatoire le 11/02, j'attends encore le remboursement du dépassement d'honoraire le 17/03 .. Une honte cette mutuelle ... Rien à voir entre le coût de cette mutuelle et la qualité des services rendus  .. Je vais résilier mon contrat fin mars ...</t>
  </si>
  <si>
    <t>fabien-m-121575</t>
  </si>
  <si>
    <t xml:space="preserve">je suis satisfaite des prix et de tout les restes
assurance et prestation rapide je recommande votre assurance pour toute les prestations. pour la famille et voiture au top </t>
  </si>
  <si>
    <t>alain-b-107647</t>
  </si>
  <si>
    <t>Très satisfait des prix  et de la prise en charge de mes dossiers, accueil super agréable, nous sommes venu chez vous grâce à ma fille  qui est assurée chez vous.</t>
  </si>
  <si>
    <t>nacimus-77070</t>
  </si>
  <si>
    <t xml:space="preserve">C'est le pire assureur auquel j'ai eu affaire. 
j'ai eu un accident non-responsable et apres 2 ans toujours pas indemnise. 
Quand j'ai decide de resilie mon contrat ils rejettent la demande de resiliation sans preciser le motif exact.
Je deconseille tres fortemenet.C'est le pire assureur auquel j'ai eu affaire. 
j'ai eu un accident non-responsable et après 2 ans toujours pas indemnise. 
Quand j'ai décidé de résilier mon contrat ils rejettent la demande de résiliation sans préciser le motif exact.
Je déconseille très fortement.
Amira
</t>
  </si>
  <si>
    <t>didier-s-128060</t>
  </si>
  <si>
    <t>Merci le tarif nous convient très bien à très vite .
Efficacité rapidité 
Site ludique facile d’utilisation 
En vous remerciant 
Bien Cordialement.
Monsieur Segui Didier.</t>
  </si>
  <si>
    <t>Un prix soit mais aucun service derrière</t>
  </si>
  <si>
    <t>08 janvier 2017 suite à une expérience en janvier 2017</t>
  </si>
  <si>
    <t>hotdog-51081</t>
  </si>
  <si>
    <t xml:space="preserve">Livret vie verse  1,20 % en 2016, en baisse de 0,60 % sur 2015 (1,80 % ): comment peut-on imaginer que l'actif général du fonds euro de Mutavie ait pu baissé de 33 % (taux non communiqué : bonjour la transparence due aux sociétaires et le non respect semble-t-il de la loi de 2003 sur la sécurité financière), et justifier ainsi une telle baisse....
En déduisant les cotisations sociales 0,19 % (15 ,50 % de 1,20 % ) et l'inflation officielle de
0,6 % on arrive a un taux de rendement net de 0,41 % :
Soit entre quatre et cinq fois moins que les meilleurs taux versés en ligne qui vont peut -être encore dépasser un brut de 3 % soit en net plus de 1,9 %(avec le même calcul que ci-dessus)
À quelle surprise faut-il s'attendre en 2017 avec un taux garanti brut de 0,37 % ....
</t>
  </si>
  <si>
    <t>chris2395-108937</t>
  </si>
  <si>
    <t xml:space="preserve">Suite effraction de mon domicile, appel à l'assureur pour remise en état :
Motorisation volets à remplacer, porte fenêtre dont vitre cassée. Problème : ces fenêtres ne se font plus.
Donc obliger de remplacer une en bonne état pour la croiser avec celle cassée.
Passage de l'experte : pas de soucis : tout pris en compte, a savoir : motorisation, porte fenêtre suivant devis fournir, coût estimatif pour les travaux de remise en état général (peinture et autre) par mes soins.
Personne très à l'écoute et remboursement très rapide.
</t>
  </si>
  <si>
    <t>kouider-b-113434</t>
  </si>
  <si>
    <t>Correspond  bien à mes attentes et me conviens pour une assurance à l'écoute de ces clients. De plus, Directe Assurance reste leader dans l'assurance pour les particuliers et les professionnelles.</t>
  </si>
  <si>
    <t>marchalombre-75089</t>
  </si>
  <si>
    <t>j'ai eu un accident non responsable 15 jours après avoir souscrit. Tout s'est très bien passé, très professionnel, garage agrée ou de mon choix, parfait. Le reproche mais il est général, pour vous prendre on vous fait un très bon tarif et ensuite c'est minimum 10 % chaque année d'augmentation. Je vais changer de voiture, et le devis proposé pour la même voiture est 50 % plus cher. Conclusion : très bonne assurance, j'aurai préféré rester, mais on ne me laisse pas le choix, je reviendrai dans 2 ans quand je serai nouveau client donc avec un bon tarif. Contrairement à d'autres commentaires je conseille cette assurance mais en sachant ce qui se passe par la suite. Pas de miracle, tout le monde utilise les mêmes méthodes mais cette assurance assure ses responsabilités en cas de problème ce qui n'est pas le cas chez d'autres.</t>
  </si>
  <si>
    <t>zak1951-56562</t>
  </si>
  <si>
    <t>J'ai voulu m'assurer mais sous prétexte que je suis un intermittent qui tourne, ils ont refusé, avec des critères hautement scientifiques, à savoir ils ont googlé mon nom et ont vu des occurrences de moi en prestation. 
Des lors ils ont déclarés qu'ils ne pouvaient pas assurer les gens "connus". La conseillère a peine su me justifier cette décision totalement arbitraire.</t>
  </si>
  <si>
    <t>so-101599</t>
  </si>
  <si>
    <t>Ils m'harcèlent depuis des mois, au moins une ou 2 fois par semaine, malgré que je leur ai demandé d'enlever mon numéro de leur liste. Ils veulent me faire souscrire à une assurance juridique. J'en ai une avec ma banque, ils la disent obsolète et se font passer pour l'assurance mère. Je leur demande pourquoi ils ne m'envoient pas de mail, ils me certifient vouloir m'envoyer un courrier mais que je dois y souscrire avant. Et à chaque fois je refuse (à ce que je vois, heureusement). Ils me rappellent à chaque fois à n'importe quelle heure et via des numéros différents, j'en ai bloqué tellement, comme si de rien n'était pour recommencer leur speech où ils me laissent pas en placer une. J'ai décidé de me foutre d'eux et vous conseille de faire pareil : quand ils appellent amusez-vous à parler d'autre chose, inventez vous une discussion avec quelqu'un d'autre. Pour ma part j'ai qu'envie de porter plainte pour harcèlement téléphonique.</t>
  </si>
  <si>
    <t>gisele-m-105071</t>
  </si>
  <si>
    <t>simple , pratique  à l écoute ,mais tarif qui reste élevé , surtout sur l habitation raison pour laquelle je ne vous ai pas confié mon appart dommage !</t>
  </si>
  <si>
    <t>zippou-104487</t>
  </si>
  <si>
    <t>Très bonne mutuelle .très a l écoute a recommander.
Mutuelle aux tarifs abordables a tous et bien rembouser.
Seul inconvénients .le remboursement de la chirurgie des yeux mal remboursé voir absent</t>
  </si>
  <si>
    <t>lesage-p-134668</t>
  </si>
  <si>
    <t>je suis satisfait du service, très réactif et très bon accueil pourvu que ca dure je pourrais recommander votre assurance a d'autres personnes continuez comme ca</t>
  </si>
  <si>
    <t>eric-b-135332</t>
  </si>
  <si>
    <t>J'aurais voulu un prélèvement mensuel mais il n'est pas proposé .
il m'est impossible d'écrire mon adresse exacte :le site la modifie a chaque fois .
bonsoir</t>
  </si>
  <si>
    <t>ehresmann-n-109197</t>
  </si>
  <si>
    <t xml:space="preserve">Excellent tarif , compétitifs au regard d'autres compagnies d'assurance réputées peu chères. 
Offre de prix intéressantes pour plusieurs assurances souscrites </t>
  </si>
  <si>
    <t>bamana-b-121319</t>
  </si>
  <si>
    <t>Je suis satisfait de ce service il est simple et rapide merci beaucoup cela m’a pris que 10 minutes maximum pour bien analyser le règlement est accéder à mon compte merci et à très bientot</t>
  </si>
  <si>
    <t>joa-pk-57999</t>
  </si>
  <si>
    <t xml:space="preserve">Beaucoup de succursale, très souvent un accueil très agréable.
</t>
  </si>
  <si>
    <t>chevalchat-103377</t>
  </si>
  <si>
    <t>CEGEMA ne rembourse plus et demande les factures de soins des praticiens alors que tous les éléments leur ont été transmis par la CPAM. Leur courtier SODEDIF ne fait rien. La plateforme téléphonique de CEGEMA ests une vaste blague : ils ne rappellent jamais aux heures annoncées. Le COVID est la bonne excuse pour justifier leur inefficacité. CONSEIL : changer au plus tôt et surtout ne pas adhérer à cette assurance de prévoyance.</t>
  </si>
  <si>
    <t>desmargers-f-138411</t>
  </si>
  <si>
    <t>Satisfait de la faciliter à créer mon contrat. J’ai été parrainé et la baisse de prix de 50 offerte est très attractive. Le prix de l’assurance est très correcte.</t>
  </si>
  <si>
    <t>mobrosi-36377</t>
  </si>
  <si>
    <t>Très satisfaite des prestations. On est vite et bien remboursé.Je n'ai jamais eu de problèmes jusqu'à maintenant.</t>
  </si>
  <si>
    <t>christophe-g-108032</t>
  </si>
  <si>
    <t>la facilité de joindre votre service assurance , la conseillère Nina (plateforme de Bretagne) qui a pris en charge ma demande. La qualité de ses informations reçues et la clarté de l'offre proposée pour mon véhicule. Le prix proposé de l'assurance où j'ai économisé environ 100 euros sur Aviva, (qui n'a pu faire mieux) , merci Nina, vous souhaitant d'être toujours souriante même en télétravail!</t>
  </si>
  <si>
    <t>Je mets une étoile car on ne peut pas mettre moins.
Cette "assurance" doit être évitée.
Un dossier qui traine depuis 3 ans, alors que je ne suis aucunement responsable, et un service client qui vous laisse dans un silence déconcertant.
Travail mal fait de A à Z, y compris dans le choix de leurs experts, puis dans la considération de leurs clients. 
Le client victime avance les frais et ne se fait pas rembourser dans des délais raisonnables.</t>
  </si>
  <si>
    <t>carine-111643</t>
  </si>
  <si>
    <t xml:space="preserve">Tres bonne relation avec le gestionnaire Maif. Explications simples. Recap reçu par mail. Je retrouve mon suivi de sinistre dans mon espace perso et sur l'appli Maif. Très bonne réactivité.
</t>
  </si>
  <si>
    <t>tchof-133127</t>
  </si>
  <si>
    <t xml:space="preserve">Bonjour ,
un marketing agressif notamment au niveau tarifaire puis l an dernier 5% d augmentation,cette année plus de 6 %d augmentation. Ce n est plus de l inflation mais de la surflation.en fait après 2 ans Direct assurance pratique les prix du marché...
Cordialement 
Ch Dufour </t>
  </si>
  <si>
    <t>mlc-69302</t>
  </si>
  <si>
    <t>Toujours aucun dédommagement ni intervention pour un dégât des eaux ayant eu lieu il y a 5 mois... un service d'assistance qui nous répond qu'ils n'ont pas de solution (à part aller à l'hôtel pendant que de l'eau coule de notre plafond...), un mois et demi pour avoir un devis travaux suivi de 3 mois pour le passage de l'expert qui depuis un mois n'a toujours pas envoyé son rapport et qui n'est pas à jour sur les lois... c'est inadmissible quand on voit qu'Axa s'engage à intervenir 24/24h et 7/jours.... une publicité mensongère !!! je quitterai l'assurance au plus vite</t>
  </si>
  <si>
    <t>emilyne-63108</t>
  </si>
  <si>
    <t xml:space="preserve">A éviter à tout pris 
Beaucoup d’attente pour avoir sa carte mutuelle en plus de ça ne prélève jamais la même somme par mois 
Obliger de les contacter sans cesse pour être remboursé ils perdent les documents !!!ils vous vendent des produits en plus qui on l’air pas mal mais en faites sa ne correspond  jamais notre situation du coup on paye pour rien !!! 
Je ne recommande vraiment pas harmonie mutuelle d’ailleurs je vais résilier au plus vite ce sont des incompétents !!! Et j’en ai marre de devoir perdre mon temps à les appeler pour régler ma situation !! 
On paye chère pour ne pas être remboursé </t>
  </si>
  <si>
    <t>cv77-139186</t>
  </si>
  <si>
    <t>Une mutuelle dans la moyenne de ce qui se fait. Un bémol sur la manière dont sont traitées les demandes de modification de contrat, par un service quasi injoignable. Mais très bon accueil au numéro de Créteil.</t>
  </si>
  <si>
    <t>volcifera-69848</t>
  </si>
  <si>
    <t>Cliente chez santévet depuis 2015 pour mon chat, j'ai constaté que ma formule d'assurance a été bien augmentée depuis (plus 2 euros sur un contrat qui en faisait 10 à la base) bref je me dis "passe encore, les prix évoluent, c'est normal". Or, récemment j'ai constaté que mon contrat avait bien changé lui aussi. Mon taux de remboursement est passé de 70 à 50 pourcents et je suis passée en formule "Light" sans les avantages de la formule en question. Comparé aux personnes qui y souscrivent actuellement je n'ai pas de forfait prévention contre 20 euros de forfait pour les nouveaux clients et un taux de remboursement de 50 pourcents contre 60 pourcents pour les nouveaux clients. 
J'ai eu le service client au téléphone, une dame assez cordiale m'a répondu que cela était tout à fait normal car la formule ayant évolué j'ai gardé les anciennes caractéristiques, mais que si je veux passer à la formule Light des nouveaux clients je peux tout à fait en augmentant de 3 euros par mois ma souscription soit plus de 30 euros par an. Je demande donc si un geste commercial est possible pour récompenser 4 années d ancienneté sachant que j'ai regardé les autres assurances qui sont nettement moins chères.
Réponse: aucun geste commercial, on vous propose déjà de changer de contrat en milieu d'année estimez vous heureuse, allez voir ailleurs c'est votre droit. Ne vous inquiétez pas, j'y vais.</t>
  </si>
  <si>
    <t>corcier-j-123532</t>
  </si>
  <si>
    <t>JE SUIS SATISFAIS DU SERVICE ET DE LA RAPIDITE D INSCRIPTION DE CE NOUVEAU CONTRAT ET LE PREMIER CHEZ VOUS. JE REVIENDRAI VERS VOUS POUR FAIRE EVOLUER CE CONTRAT
MERCI POUR TOUT
CORDIALEMENT</t>
  </si>
  <si>
    <t>yves-s-124526</t>
  </si>
  <si>
    <t>Je suis tout à fait satisfait du service, que ce soit par internet ou par téléphone. Facilité de souscription, prix attractifs, garanties qui conviennent à mes besoins.</t>
  </si>
  <si>
    <t>martin67-99392</t>
  </si>
  <si>
    <t>un très bonne mutuelle je confirme. je l ai eu depuis 3 ans et honnêtement je ne me pleins pas du tous sincèrement. le tiers payant la qualité de service oh que je me sens serein en sécurité.</t>
  </si>
  <si>
    <t>siouxie-87151</t>
  </si>
  <si>
    <t>Assurance vie a fuir !!!! Sauf si vous souhaitez faire un cadeau empoisonné à vos bénéficiaires, alors c'est un excellent choix. Un vrai parcours du combattant pour obtenir vos droits en tant que bénéficiaire. J'attends toujours le versement. J'ai baissé les bras et arrêté de contacter le service des successions de CARDIF qui se limite à contacter les gestionnaires (qui eux sont injoignables en direct et qui ont la main sur votre dossier)  il y a toujours un document manquant ou erroné. J'aimerai savoir, que fait CARDIF de l'argent de votre proche décédé ? Le service des successions m'a dit qu'il valorisait l'argent mais CARDIF a-il le droit de disposer de cet argent après le décès, le compte de la personne décédée ne doit-il pas être bloquer ? J'avoue ne pas comprendre. J'ose espérer une réponse claire.</t>
  </si>
  <si>
    <t>georgio-42323</t>
  </si>
  <si>
    <t>J’ai été plus de dix années cllent  avec la GMF.  Je n’ai jamais eu de problème est assurer deux à trois véhicules au sein de mon foyer en tout risque. J’ai cumulé malgré moi trois sinistre non responsable. La compagnie a décidé de mettre fin à mon contrat</t>
  </si>
  <si>
    <t>bdu-108307</t>
  </si>
  <si>
    <t>Assurance sans morale 
A fuir  au plus vite
J ai été  viré comme un mal propre après plus de 25 années  d assurance  chez eux..........................</t>
  </si>
  <si>
    <t>co-85690</t>
  </si>
  <si>
    <t>Enseigne de renommée, efficace et raisonnable. Première assurance chez eux mais connais des personnes ayant déjà travaillé comme assureurs chez l’olivier.</t>
  </si>
  <si>
    <t>melanie-s-109317</t>
  </si>
  <si>
    <t>Assurance un trop chère mais quand on a pas le choix on est bien obligé daccepter ces prix...
Avec un bonus a 0.50 et un permis de plus de 10 ans je m'attendais à mon cher surtout sir une voiture qui date de 2007</t>
  </si>
  <si>
    <t>papy-56090</t>
  </si>
  <si>
    <t>A fuir à la fin de mon contrat je me retire car tout est prétexte pour éviter les remboursements il faut toujours fournir des documents qui son signer et tamponner par le vétérinaire on pourrait penser qu'il on des doutes  sur l'exactitude des documents remplis par le veto</t>
  </si>
  <si>
    <t>vulcain123-55580</t>
  </si>
  <si>
    <t>Une catastrophe aucun suivi des versions différents selon les interlocuteurs lenteurs dans les traitements des dossiers aucune aide l'horreur. Dégat des eaux déclaré le 28/10 nous sommes presque en juillet et je suis toujours dans l'attente et sans logement.</t>
  </si>
  <si>
    <t>francois-t-105770</t>
  </si>
  <si>
    <t>Les prix me conviennent mais je n'ai pas eu à utiliser les services d'AD.
Donc je ne peux pas donner d'appréciation. Il est assez simple d'obtenir un devis et de remplir le dossier d'adhésion.</t>
  </si>
  <si>
    <t>frazey-133965</t>
  </si>
  <si>
    <t>Je suite satisfaite sur l accueil des conseillers et la rapidité des remboursements? ainsi que les informations qu ils nous apportent afin de nous répondre au mieux</t>
  </si>
  <si>
    <t>henrik--z-105260</t>
  </si>
  <si>
    <t xml:space="preserve">Super bon service. Je très satisfait. 
Facile, pratique, facile d'utilisation,
Et j'ai même téléchargé l'application directement sur mon téléphone portable </t>
  </si>
  <si>
    <t>06 décembre 2020 suite à une expérience en décembre 2020</t>
  </si>
  <si>
    <t>irfan-k-101024</t>
  </si>
  <si>
    <t>TRES BON ASSUREUR TRES BON PRIX ET TRES BON SERVICE JAI DU CHANGER DASSURREUR SUITE AU CHANTAGE DE MA BANQUE JE REVIENS VERS DIRECT ASSURANCE CAR JY ETAIS DEPUIS 2004 JUSQUA 1 AN ET DEMI EN ARIERRE</t>
  </si>
  <si>
    <t>martincagnon-66073</t>
  </si>
  <si>
    <t>A fuir absolument. Vous n'êtes couvert pour rien. J'avais assuré un deux roues au tiers après recommandation d'un conseiller par téléphone. Je me suis fais voler mon scooter, je n'ai bien évidemment eu aucun remboursement ce qui semble normal au vu du contrat. En revanche, le scooter a été retrouvé et pris en dépannage. Là encore l'assurance n'a rien pris en charge. 27 euros tous les mois pour simplement avoir une responsabilité civile... Terriblement mauvais. On ne m'y reprendra plus. Absolument pas sérieux.</t>
  </si>
  <si>
    <t>ancien-assure-72318</t>
  </si>
  <si>
    <t>Plus 23 poucents d'augmentation à l'échéance après un bris de glace non  responsable ... ça fait partie de la politique commerciale monsieur ca vous avez eu un sinistre ... LAR Loi Chatel et au revoir ... dommage car le prix d'appel et le service étaient bons.</t>
  </si>
  <si>
    <t>cecile-b-114620</t>
  </si>
  <si>
    <t>encienne cliente de chez vous je suis revenu car vos services sont les meilleurs. Un acceuil téléphonique toujours top avec des opérateur toujours agréable et a l'écoute. la facilité d'avoir un conseillé est tres agréable ne changer rien.</t>
  </si>
  <si>
    <t>mio-96737</t>
  </si>
  <si>
    <t>je pense changer d'assurance , décembre étant la date butoir ,j'ai trouvé moins cher ailleurs pour les mêmes prestations . plusieurs études ont été faites</t>
  </si>
  <si>
    <t>jean-paul-g-135935</t>
  </si>
  <si>
    <t>Site bien fait ,navigation facile ,bons avis clients, avec utilisation de comparateur (les furets.com) APRIL sort toujours dans les 3 premiers (comme Zarco !)??</t>
  </si>
  <si>
    <t>hakima-94002</t>
  </si>
  <si>
    <t>Bemol pr une tt risques ac options plus plus les 10% en plus de la franchise a regler certainement la raison pr laquelle je ne valide pas le devis  dommage</t>
  </si>
  <si>
    <t>stephlan-61905</t>
  </si>
  <si>
    <t>Personne pas aimable au téléphone alors que en panne sous la neige par moins 3 degrés, on a vraiment pas l’impression d’être respecté en tant qu’assuré (client), c’est dommage. Ça a fini que je me suis débrouillé tout seul pour le dépannage. J’irais voir ailleurs car c’est ma première demande d’assistance depuis au moins 10 ans, même si je ne suis pas certain que ce sera mieux. Je déconseille fortement PACFICA.</t>
  </si>
  <si>
    <t>chriss-103789</t>
  </si>
  <si>
    <t>et bien surpris au delà de 8 ans cette  assurance  negaranti plus nos animaux chéris tés déçu à signaler à tous car c'est de la discrimination animal je trouve  que cette assurance est pas logique et prend un minimum de risque</t>
  </si>
  <si>
    <t>olivier-b-103785</t>
  </si>
  <si>
    <t>Simple et pratique. J'ai pu changer d'assurance pour mon crédit de façon autonome en quelques clics. Grace a Zen Up je vais bénéficier de plus de 50% d'économie sur mon assurance de pret.</t>
  </si>
  <si>
    <t>melinda-51224</t>
  </si>
  <si>
    <t>c'est un assureur que je trouvais moins connu que certain ce qui m'a fait hésité mais avec l'aide de mon corutier j'ai pu passer le cap ce qui me permet aujourd'hui de bénéficier des avantges de cette complémentaire. Cela du tout de même depuis 2015 et je suis toujours aussi satisfaite.</t>
  </si>
  <si>
    <t>guillaume-a-108185</t>
  </si>
  <si>
    <t xml:space="preserve">Je suis satisfais du service
le défaut les pris son alléchants au début et ils grimpent au fur et a mesure alors que la valeurs du véhicule décote il y a un truc de pas très logique </t>
  </si>
  <si>
    <t>christel-137171</t>
  </si>
  <si>
    <t>Cela fait 5 ans que j'ai une assurance pour mon chien et les délais de remboursement sont de plus en plus longs. De plus ne réponde pas aux messages et se permette de raccrocher au nez des clients Inadmissible. Je vais changer dés la date d'anniversaire de mon contrat.</t>
  </si>
  <si>
    <t>mickael-l-105560</t>
  </si>
  <si>
    <t>Après changement de véhicule je me suis aperçu que direct assurance était beaucoup plus cher pour mon nouveau véhicule que les autres assurances et franchise excessive comparativement aux autres. Je vais réfléchir pour changer d'assurance.</t>
  </si>
  <si>
    <t>stephane--101578</t>
  </si>
  <si>
    <t xml:space="preserve">Une honte cette assurance... Je n'en reviens toujours que des assurances comme ça puissent exister. 
- Interminable attente au téléphone
- jamais le même conseiller qui s'occupe de notre dossier 
- demande de document en je ne sais combien d'exemplaires et même envoyé par mail ils arrivent à les "perdre"
- AUCUNE réactivité 
- MENSONGES à chaque appel pour se débarrasser au plus vite de vous au téléphone.
- Niveau suivi des dossiers 0
- Et résolution des problèmes -1
Je ne vais pas expliquer en détails mes problèmes qui court depuis près de 1ans avec sogecap ça serait bien trop long et à ce que je vois je ne suis pas le seul mais juste pour ceux qui hésitent à prendre cette assurance FUUUUUUYEEEEEEEEZZZZZZZZZ
Vous aurez plus de chance de voir de l'argent arriver sur votre compte en jouant au LOTO
</t>
  </si>
  <si>
    <t>arnaud83-98448</t>
  </si>
  <si>
    <t>Quelle honte ! quelle incompétence !
Vous rajoutez de la peine à la peine !
pour solder le crédit CETELEM de notre Maman décédée :
dossier initié le 27 juin dernier, premiers échanges de documents à l'issue, bizarrement, il manque toujours quelque chose...
lorsqu'on appelle, il y a toujours une bonne raison pour repousser soit les décisions, soit les retours de prise en charge.
Il n'y a que trois solutions : 
soit vous êtes totalement désorganisés,
soit totalement incompétent,
soit vous faites trainer vos dossiers à des fins financières...
votre comportement est tout simplement INADMISSIBLE.
Quelle honte pour le groupe BNP PARIBAS !</t>
  </si>
  <si>
    <t>giuca-b-125908</t>
  </si>
  <si>
    <t>demande de 15liens pour enfin valider l'activation du compte, les liens d'activations etaient des le debut invalide j'ai galerer pour me connecter dommage</t>
  </si>
  <si>
    <t>nicolas-61757</t>
  </si>
  <si>
    <t>bonjour,
Attention essayez d'éviter cet assureur.  
notre courtier avait rempli un dossiers avec eux, nous n'avons finalement pas pris l'offre. 
et c'est là que ça commence... il ont prélevé très rapidement des sommes très bien avant la date officiel de départ du crédit. 
Donc on essaie de leur dire de clôturer le contrat car la demande de crédit est caduque, et de reverser l'argent déjà prélevé... 
sauf que je peux vous dire que leur technique est rodée ! Pour les contacter  vous avez le droit seulement à appeler .. un numéro surtaxé...qui vous dit que tout va bien vous récupérerez votre argent dans quelques jours, il suffit juste d'envoyer un mail ...  sauf que sur cet adresse mail... vous n'avez aucune réponse ! au bout de plusieurs mails.. vous vous remettez à appeler le numéro sur taxé... qui vous dit la même chose... envoyer un mail...
Bref obligé de bloquer les prélèvements ( ce qui peut avoir un cout avec votre banque...). certains diront que la somme que metlife  nous doit est petite (moins de 100 euros), mais même par principe. Ça fait  quelques mois maintenant, et je peux vous dire que nous allons tout faire pour essayer de récupérer cette somme. 
En conclusion, notre courtier nous a justifié le prix légèrement plus élevé de metlife en mettant en avant leur stabilité et surtout.. leur écoute ! Je vous laisse juger de l'écoute.
Nicolas</t>
  </si>
  <si>
    <t>xxxx-103796</t>
  </si>
  <si>
    <t>il est dommage qu'ont conseille pas d'assurance degats pour une maison,ayant un degat mon plancher salle a manger ecrouler aucun recourt car pas compris dans mon assurance</t>
  </si>
  <si>
    <t>lol057-79561</t>
  </si>
  <si>
    <t>L'assurance de la honte. 
Pour encaisser ils sont présents par contre au moindre litige ils résilient un petit bris de glace et un accrochage avec 50 % de responsabilité cela leur suffit. Zéro TRACAS je vous conseille plutôt zéro accident tant qu'ils ne vous aident pas tout va bien par contre attention quand vous faites appel pour ce que vous avez signé (vous protéger) vous serez clairement dégagés...</t>
  </si>
  <si>
    <t>Parrainé, c est top. J ai quitté mon ancien assureur qui a augmenté ma cotisation de 40% en 3 ans...sans aucun sinistre déclaré !!! J espere que je n aurai pas la même inflation chez l olivier</t>
  </si>
  <si>
    <t>jeff-125642</t>
  </si>
  <si>
    <t>J'ai  appelé neoliane santé pour une prise en charge qui date d'environ un mois et demi, et je suis tombé sur une jeune femme  très sympa et très  compétente elle s'appelle MARIAMA elle résout mon problème j'en suis très satisfait je garde un bon souvenir</t>
  </si>
  <si>
    <t>derka66-61645</t>
  </si>
  <si>
    <t>Bonsoir.
Je vous fait part d'un scoop concernant la GMF!
Ayant acheté une voiture chez un concessionnaire qui me reprenait mon ancienne, j'appelle la MAIF (mon assureur du moment) pour avoir un devis en tous risques: trop cher!
Je me tourne donc vers la GMF (étant fonctionnaire), et j'obtiens un bon tarif par téléphone: je souscris donc.
Ensuite , un RDV m'est fixé en agence,dont l'adresse figurant sur tous les contrats ainsi que sur le web est celle du centre commercial, tour2 (Rosny-Sous-Bois) .
Je me rends donc au centre commercial, mais personne ne savait où se trouvait cette agence; Je reppelle donc la plateforme téléphonique et une téléconseillère me dit que d'après les informations données par son ordinateur, l'agence en question se situerait près des Galeries Lafayette.
Je me rends donc aux Galeries Lafayette, mais là non plus, point de GMF!
Un vigile assez vieux dans le métier, m'indique qu'on lui pose souvent la question et qu'il faut sortir du centre commercial et se rendre à la fameuse tour 2 (non indiquée par un quelconque signal de direction).
Quand je le trouve devant le bâtiment, j'entre et je m'inscris sur la liste d'attente.
Après près d'une demi heure d'attente, je suis enfin reçu par ma "conseillère" accompagnée d'une stagiaire.
Elle me demande les pièces justificatives (il manquait un relevé d'information, car au téléphone, on ne m'avait pas précisé qu'il fallait 36 mois consécutifs).
La stagiare appelle la MAIF et je demande le dit relevé que je reçois sur mon smartphone et que la conseillère imprime.
Elle me confirme le montant d la cotisation annuelle.
Ensuite, elle me demande mon permis de conduire,et, habitude de beaucoup de conductrices et conducteurs: il était resté dans le pare-soleil.
Elle me demande d'aller le chercher tout en m'assurant de son attente.
10 minutes après, je reviens et la voilà en pleine conclusion d'un contrat avec un autre client!
Après 1 heure et demie d'attente... elle me reçoit à nouveau.
Je lui fait part de mon mécontentement et elle me répond sèchement: vous aviez déjà une demie heure de retard lorsque je vous ai reçu et vous avez mis trop de temps cette fois ci encore!
Sur ce, je lui demande de résilier mon contrat et on se quitte sur un au-revoir assez froid.
Je contacte la plateforme à nouveau et demande à parler à un responsable: je lui fais part de mon mécontentement et il me promet de faire remonter l(info tout en me proposant un rendez-vous dans une autre agence (Chelles),laquelle se trouve en plus assez près de mon domicile contrairement à celle de Rosny!
Il me promet un accueil chaleureux!
Le jour "J", direction Chelles. Arrivé à l'agence, même procédure, mais là je suis reçu au bout de 10 minutes.La chaleureuse conseillère me demande de lui relater les faits survenus à Rosny: je les lui relatent.
Sur ce, elle m'annonce sèchement que GMF ne pourra pas assurer ma nouvelle voiture car les responsables soupçonnent mon permis d'être contrefait!!! Je lui demande la preuve de ce qu'elle avance et lui propose d'appeler le commissariat de Chelles pour leur donner mon numéro de permis afin qu'ils confirme sa validité.
Devant son absence de réponse, je contacte le commissariat qui m'indique de me tourner vers la Préfecture.
Je dis donc à la conseillère que je me rendrai en Préfecture afin d'établir un certificat de validité (référence à l'article 1353 du code civil sur la preuve). Devant cette proposition on ne peut plus honnête que leur prétendue "suspicion", elle m'évoque alors les changements de véhicules fréquents (2 en 4 ans) et me parle encore de suspicion de ventes frauduleuses!!!
Je lui rétorque qu'il n'est pas anormal de revendre son véhicule à son concessionnaire pour en acheter un modèle plus plaisant (crédit réalisé auprès du concessionnaire Renault, factures à l'appui).
Rien n''y fait, elle maintient sa soi-disant suspicion!
Elle m'indique donc qu'elle résilie mon contrat sur le champs, mais refuse d'y inscrire les dites suspicions (car je pourrais l'attaquer pour diffamation et insinuations calomnieuses).
donc, le motif de ma résiliation qu'elle me tend est celui-ci: "résiliation pour fausse déclaration ou omission" !!!!!!! (sans préciser si elles étaient selon la GMF, intentionnelles ou non, ce qui est à justifier dans le courrier de résiliation).
Je garde mon sang froid et lui indique que je n'en resterai pas la car, de toutes façons, je n'ai émis aucune fausse déclaration (les relevés d'informations étaient conforme aux indications données lors de la souscription par téléphone) et je n'ai rien omis non plus, car tout a bien été déclaré avec possibilité de preuves irréfutables à l'appui!
BRAVO pour le recours à des arguments oraux totalement farfelus et non assumés!
A la GMF, vous êtes présumé coupable, même si vous pouvez prouver votre innocence!
GMF = Gros Menteurs Faussaires
 Et maintenant, place à la Justice, avec sa lenteur pour prouver ma bonne foi et prouver leur mauvaise!!!!</t>
  </si>
  <si>
    <t>cindy-j-110027</t>
  </si>
  <si>
    <t>Je suis satisfaite mais au bout de 3 ans d'assurance chez vous jai vue mon assurance augmenter je comprends pas pourquoi j'espère que cela va changer</t>
  </si>
  <si>
    <t>lecoustre-t-130791</t>
  </si>
  <si>
    <t xml:space="preserve">Excellent accueil et prix attractifs, conseiller agréable, très rapide et réactif je conseillerais cette assurance un max dans mon entourage. 
Cordialement 
</t>
  </si>
  <si>
    <t>emmathome-72010</t>
  </si>
  <si>
    <t>Assurance habitation, il y a eu une nuit de tempête avec plusieurs dégâts aux alentours (arbres arrachés, électricité coupée, toitures abimées, ...) plusieurs tuiles de notre toit ont été arrachées et nous avons eu un dégât des eaux suite à une infiltration ... l'expert est passé n'a même pas pris une échelle pour regardé et n'avait rien sur le dossier, la seule chose était de payer le moins possible. 2 ans après nous avons eu un souci avec la responsabilité civil, idem rien de pris en compte, ils ne veulent rien savoir.</t>
  </si>
  <si>
    <t>katlog-108787</t>
  </si>
  <si>
    <t>Attente téléphonique tout à fait acceptable. Accueil téléphonique irréprochable. Prise en charge de la demande parfaite. Renseignements simples et précis. Je suis vraiment satisfait.</t>
  </si>
  <si>
    <t>christelle-b-132126</t>
  </si>
  <si>
    <t>Je suis vraiment satisfaite du service...
Les prix me conviennent parfaitement...
Simple et pratique et confiance et confortable... 
Tout est TOP !!!!!</t>
  </si>
  <si>
    <t>francois-88306</t>
  </si>
  <si>
    <t xml:space="preserve">AFER est une CA TA STRO PHE. Cela fait 6 mois que j'essaye de joindre mon conseiller, sans succès, que ce soit par appels téléphoniques ou par messages via mon espace personnel. Je ne peux donc pas arbitrer mon argent comme je le souhaite. J'aimerais du coup, effectuer un rachat total de mon épargne mais comment faire quand aucune personne ne nous répond?
J'invite tous les adhérents mécontents à créer un compte et à faire un signalement à l'adresse: https://accueil.banque-france.fr/index.html#/accueil
A FUIR!!
</t>
  </si>
  <si>
    <t>s-audrey--102833</t>
  </si>
  <si>
    <t>Super Allianz ! Assureur au top .très pro perso j’ai vraiment toutes mes assurances chez eux ! rien à dire au top ?? des assurances très personnalisées 
Un suivi maximum le moindre besoin très présent . Je recommande +++++++++++++++++</t>
  </si>
  <si>
    <t>taravella-108749</t>
  </si>
  <si>
    <t>je regrette que l'ancienneté ne soit pas prise en compte dans le calcul de la cotisation et que certains dépassements ne soit pas pris en considération</t>
  </si>
  <si>
    <t>smail-e-114237</t>
  </si>
  <si>
    <t>Les prix me convient pas
Aucune prise de consideration (au niveau des frais) du fait d'avoir plusieurs type d'abonnement (habitation, véhicule)
Après écoulement de la première année d'abonnement SANS aucun sinistre (Habitation/Véhicule), les frais d'abonnement restent inchangés
Impossible de modifier certain options dans le contrat via l'espace personnel (le contact helpdesk est requis) 
Impossible de supprimer un contrat de simulation (Suite à un devis)</t>
  </si>
  <si>
    <t>francken-98878</t>
  </si>
  <si>
    <t>Bonjour,je voudrais qu’on m’appelle pour revoir un peu le tarif, conte tenu des offres reçu par d’autres assurances merci ,cordialement monsieur Francken</t>
  </si>
  <si>
    <t>pascal-t-124979</t>
  </si>
  <si>
    <t>le paiement en ligne et tres compliquerj j'ai passer plus d'une heure sans resultat je pense avoir resolue le probleme le contrat n'est pas rataché a mon compte merci de me confirmer le paiement malgres que j'ai la confirmation</t>
  </si>
  <si>
    <t>charlotte-53805</t>
  </si>
  <si>
    <t>très mauvaise compagnie d'assurance j'ai les pire problemes suite a un dégat des eaux n assume pas leur responsabilite pour ne pas payer ils attendent que le client se lasse  il serait bon que les clients mecontents se reunissent pour deposer plainte contre eux</t>
  </si>
  <si>
    <t>jean-francois-l-106496</t>
  </si>
  <si>
    <t>Prix et qualité du service à la hauteur , mais un peu déçu de devoir payer une année d'un seul coup , pour un jeune permis , avec le cout de la voiture et de la carte grise , cela est exorbitant</t>
  </si>
  <si>
    <t>klapsia-e-134223</t>
  </si>
  <si>
    <t>je suis satisfaite du service, très pratique et simple d'utilisation. Nous espérons ne pas être déçu de l'olivier assurance.
Les prix sont convenables</t>
  </si>
  <si>
    <t>hubert-j-125378</t>
  </si>
  <si>
    <t>J'ai changé en 2019, par obligation de la BNP., c'était la condition pour bénéficier d'un taux de prêt intéressant. Sinon je serai resté dans votre compagnie d'assurance.</t>
  </si>
  <si>
    <t>roussillon-m-139113</t>
  </si>
  <si>
    <t>Satisfaite par le tarif et le rapport prestation/prix.
Facilité pour les démarches administratives : signature contrat et transmission des pièces justificatives</t>
  </si>
  <si>
    <t>jualga-70793</t>
  </si>
  <si>
    <t>Opacité et incohérence. Les renseignements sont inexistants. On veut m'imposer un questionnaire de santé  lors d une modification de ma garantie primo et j imagine qu on veut m'infuser un délai de carence qui s'entend lors 'une souscription. L esprit mutualiste n est plus très présent.</t>
  </si>
  <si>
    <t>menye-z-110482</t>
  </si>
  <si>
    <t>je suis  satisfait du service pour l'instant je ne peux pas en dire plus car je suis un nouveau venu, je verrai dans les mois à venir comment direct assurance va se comporter avec moi en tant que nouveau venu.</t>
  </si>
  <si>
    <t>terence-l-128606</t>
  </si>
  <si>
    <t>Satisfait des prix proposés , en espérant ne pas être déçu dans les mois à venir . Actuellement chez l'olivier , trop d'augmentation en peu de temps .</t>
  </si>
  <si>
    <t>yamina-m-135309</t>
  </si>
  <si>
    <t xml:space="preserve">Je viens de souscrire car j'ai déjà ma sœur et mon frère qui sont satisfait je les rejoint pour ça j'espère que je le serai aussi noubmie est pas mon parrainage s'il vous plaît 
Cordialement </t>
  </si>
  <si>
    <t>alexia-l-110976</t>
  </si>
  <si>
    <t>Je ne suis pas très satisfaite du service. impossibilité d'assurer un véhicule prêté par mon garage (tous les clients du garage le font sans souci)
prix + élevés par rapport à la concurrence. (devis moins chers de 100 et 200 €) J'envisage de changer d'assureur auto, le reste suivra.</t>
  </si>
  <si>
    <t>tony6262-80855</t>
  </si>
  <si>
    <t>bonjours je suis en accident de travail j'ai un contrat maintien de salaire mais impossible de les contacter je paye cher les cotisations depuis des annees si ils me contact et que ma situation s'arrange je le posterai egalement</t>
  </si>
  <si>
    <t>sympathie-75824</t>
  </si>
  <si>
    <t>Harmonie Mutuelle ne rembourse plus</t>
  </si>
  <si>
    <t>sophiedasilva-85744</t>
  </si>
  <si>
    <t xml:space="preserve">Assurance pas sérieuse.
Juste bonne a nous prélever notre argent, le reste il ne faut pas compter sur eux. 
Des mois que j'attends d'être rappelée, leur ligne ne fonctionne pas. 
Ne répond pas au mail non plus, tout ça parce qu'il me prélève plus qu'initialement prévu, parce que la collaboratrice n'a pas fait son boulot correctement. 
</t>
  </si>
  <si>
    <t>28 juillet 2019 suite à une expérience en juillet 2019</t>
  </si>
  <si>
    <t>à fuir le plus rapidement possible ou ne pas adhérer, les belles promesses de la commerciale sont que du vent neoliane est une sous marque , très déçu de cette mutuelle, qui me semblait au depart tres bien  plus pas tres clair on a plusieurs noms de sté santiane neoliane mutua</t>
  </si>
  <si>
    <t>sci-lucile-et-lucas-133924</t>
  </si>
  <si>
    <t>nous somme le 21  09 2021 une expertise le 19 05 2021 toujours pas de rapport de l'expert
Apres 20 coups de telephone au service sinistre rien ne bouge les responsables sont toujours absents ou occupes tout le monde s'en fou et pourtant je possede 11 contrats chez eux.
Assurance pas du tout serieux.
A fuireau plus vite.</t>
  </si>
  <si>
    <t>bholah-b-136386</t>
  </si>
  <si>
    <t>Je suis satisfait du service et de l'appelle téléphonique avec l'agent. Les documents me sont parvenus rapidement et j'espère que ça se passera bien par la suite.</t>
  </si>
  <si>
    <t>delphine-mysliwiec--125138</t>
  </si>
  <si>
    <t>Mutuelle à fuir...Cela fait 4 mois qu'on réclame une prise en charge pour prothèse dentaire. J'ai envoyé une  première demande par mail, par fax, par courrier, tout ceci reste sans réponse...J'ai renouvellé ma demande par les mêmes moyens, toujours pas de réponse...Sans parler, que j'appelle régulièrement ou pdt 25 minutes, je suis dans l'attente qu'un conseiller décroché et il ne se passe rien, et après sa me raccroche systématiquement....Sa va finir dans les mains d'un huissier</t>
  </si>
  <si>
    <t>amnisty-97655</t>
  </si>
  <si>
    <t>Cette assurance était parfaite pour les personnes telles que moi qui jusqu'à présent n'avait jamais eu de sinistre ! Cette été je fais l'objet d'une effraction : 2 personnes mal intentionnées s'introduisent sur ma propriété en détruisant ma clôture. Je fais la déclaration auprès de la MACIF (pensant naïvement être parfaitement couverte pour ce genre de sinistre), la MACIF me répond qu'un expert va me contacter pour la suite de la procédure, qu'il faut faire un devis pour les dégâts... tout se déroule parfaitement jusqu'à ce que la MACIF m'envoie un mail me disant que mon sinistre n'était pas couvert (situation cocasse car le même jour je reçois un appel téléphonique de l'expert qui me dit qu'il accepte mon devis, que tout est conforme et que je vais avoir un remboursement sans attendre). Je reprends contact donc avec la MACIF qui m'explique que ma clôture (qui fait partie de mes biens extérieurs) n'est pas couverte par l'assurance habitation car il s'agit d'une option à 1.77€/mois qui -bien qu'elle soit attribuée automatiquement à tous les propriétaire- m'a été retirée ... le hic ? je suis propriétaire et non locataire. La MACIF me soutient que cette option aurait été retirée sur ma demande, cependant il n'y a évidemment aucune trace de cette demande de ma part. Je fais une réclamation auprès du service adapté et celui-ci me répond tout simplement que je savais pertinemment ce que j'ai signé et que de ce fait rien ne serait pris en charge puisqu'au moment du sinistre je n'étais pas couverte par cette option à 1.77€/mois !!! Bien évidemment j'ai demandé expressément à ce que cette option soit dorénavant inclus dans mon contrat, cependant et pour leur manque total d'indulgence et de compréhension (surtout que je n'ai pas eu de preuve que j'avais demandé le retrait de cette option... évidemment nous sommes tous responsable des contrats que l'on signe mais je ne peux pas affirmer catégoriquement qu'il ne s'agirait pas là d'un bugg informatique ou d'une erreur humaine du conseiller ayant ouvert mon contrat dont je viens de faire les frais) je vais probablement transférer tous mes contrats chez un de leurs concurrent.
Donc s'il ne vous arrive jamais aucune mésaventure je vous conseille cette assurance, dans le cas où vous risquez d'avoir certains accidents de la vie je dois malheureusement être honnête et vous la déconseiller car il semblerait qu'elle fasse partie de ces assurances qui bizarrement arrivent régulièrement à s'affranchir de leurs engagements par un moyen ou par un autre.</t>
  </si>
  <si>
    <t>patrice-b-114795</t>
  </si>
  <si>
    <t>Très satisfait des assurances proposées,des options personnalisées,simple et rapide.
A voir pour l’avenir,en espérant qu’il n’arrive rien de malencontreux.</t>
  </si>
  <si>
    <t>21 avril 2017 suite à une expérience en avril 2017</t>
  </si>
  <si>
    <t>hojus-54208</t>
  </si>
  <si>
    <t>Les tarifs de contrats,doivent être surveillez et renégociés avant l'échéance, car les augmentations sont importantes.</t>
  </si>
  <si>
    <t>michou-116385</t>
  </si>
  <si>
    <t xml:space="preserve">Depuis 55 ans assurée à la MAIF, je n'avais jamais eu à me plaindre, Jusqu'au lundi 31 mai 2021, où devant rentrer sur Paris de Fontainebleau, un de mes pneus a explosé.Il était 19h ; j'étais dans une zone déserte et bien incapable à mon âge de changer ma roue.
J'ai pendant une heure attendu qu'on veuille bien me répondre autrement que par un disque d'attente exaspérant.J'ai fini par déclarer forfait et ai appelé à l'aide des amis qui m'ont dépannée et hébergée pour la nuit.
J'espère que ce mauvais traitement ne signifie pas que la MAIF a changé d'esprit !
</t>
  </si>
  <si>
    <t>martin-93872</t>
  </si>
  <si>
    <t>SIMPLE ET PRATIQUE, CE PREND PAS BEAUCOUP DE TEMPS PPUR REALISER SON DEVIS DE PUIS CHEZ SOI, LE PRIX EST ACCEPTABLE AUSSI COMPARANT AVEC LES AUTRES ASSURANCE, JE CONSEILLE VRAIMENT</t>
  </si>
  <si>
    <t>tinito987-59058</t>
  </si>
  <si>
    <t>Ramassis d'incapable impossible de les avoir au tel et dans l'agence d'Orléans pas foutu de vous renseigner ou alors de travers il sont pas capable de prélever les bons montants et vous accuse de ne pas payer</t>
  </si>
  <si>
    <t>riedinger-m-127769</t>
  </si>
  <si>
    <t xml:space="preserve">Personnel très professionnel et à l'écoute. 
Très aimable et poli. 
Les tarifs sont corrects. 
Et les garanties m'ont l'air également bien. 
Je recommande à mes proches. 
</t>
  </si>
  <si>
    <t>17 novembre 2017 suite à une expérience en novembre 2017</t>
  </si>
  <si>
    <t>misssenadia-58918</t>
  </si>
  <si>
    <t>Quand j'ai découvert qu'on pouvait avoir une assurance sur internet, j'ai eu un doute sur la qualité du service client .... et ce doute s'est vérifié avec Direct Assurance. Direct Assurance, LES NOUVEAUX ONT DES PRIX, LES ANCIENS RESILIENT !! Pour moi c'est l'assurance type qui ne fidélise pas sa clientèle en espérant que les clients auront la flemme de changer d'assurance. Désormais il est beaucoup plus facile de résilier, alors, n'hésitez pas</t>
  </si>
  <si>
    <t>axel-i-124903</t>
  </si>
  <si>
    <t>Je suis satisfait rapide efficace pas chère en espérant à ne pas avoir à faire à vos services car je tiens à mon auto , je ne veut pas qu’il lui arrive quelques choses. Donc je vous donne 40€ pour rien mais au moins je me ferai pas taper sur les doigts par la marée chaussé et ma maman sera rassuré, Merci de ne pas me joindre pour des extensions de garantie, je suis le p’tit cousin à Sébastien loeb donc je tiens la route.</t>
  </si>
  <si>
    <t>strebelle-a-112661</t>
  </si>
  <si>
    <t>Satisfait de l’offre proposée. Nous avons eu Coralie en conseillère elle était très claire et très à l’écoute, un grand merci à elle pour ses explications et sa patiente.</t>
  </si>
  <si>
    <t>jbl-88611</t>
  </si>
  <si>
    <t>Tarif 1ère année tous risques : 625€. 2ème année : 885€ alors que pas de changement ni rien à signaler. Je résilie. 15 jour après avoir reçu mon recommandé ils me prélèvent de l'année soit 885€. À ce jour, soit 25 jours plus tard, je ne suis toujours pas remboursé...</t>
  </si>
  <si>
    <t>nico-59638</t>
  </si>
  <si>
    <t>assuré à la Macif depuis  plus de 40 années et toujours autant satisfait  BRAVO</t>
  </si>
  <si>
    <t>oscar-107254</t>
  </si>
  <si>
    <t>Horriblement déçu de NOLIANE, impossible de se faire rembourser via la télétransmission, toujours passer par le courtier. Communication impossible par téléphone, pas de réponse à notre lettre recommandée. A fuir !!! plus jamais !</t>
  </si>
  <si>
    <t>14 octobre 2021 suite à une expérience en novembre 2020</t>
  </si>
  <si>
    <t>jpl-137465</t>
  </si>
  <si>
    <t>AMV me donne toutes satisfactions pour ces tarifs et ces garanties pour assurer ma moto, et aussi les informations délivrées par mail, je recommande cette assurance aux autres motards</t>
  </si>
  <si>
    <t>brignoles-98959</t>
  </si>
  <si>
    <t>Bonjour, difficile de vous dire si vous êtes compétent en cas d’accident ou tout autre dommage car depuis que je suis chez vous, cela doit faire plus de trente ans, je n’ai jamais eu besoin de votre société. Par contre les tarifs eux, augmentent. Concernant le deux roues, vous êtes cher. Je regarde pour l’assurer ailleurs.</t>
  </si>
  <si>
    <t>ndiaye-s-124297</t>
  </si>
  <si>
    <t xml:space="preserve">Je suis un peu satisfait les tarifs sont un peu chers vu mon ancienete comme conducteur profesionel revisez les c'est pour a oír beaucoup plus de clients
</t>
  </si>
  <si>
    <t>cath-49740</t>
  </si>
  <si>
    <t>Je suis assurée chez Direct Assurances depuis 2008, aucun accident, aucun souci de ma part, mais mes cotisations s'envolent d'une année à l'autre Les explications données ne sont jamais satisfaisantes. Dernièrement, j'ai du payer 24 euros de frais d'avenant car je changeais de véhicule !</t>
  </si>
  <si>
    <t>16 mars 2019 suite à une expérience en mars 2019</t>
  </si>
  <si>
    <t>cbr-72214</t>
  </si>
  <si>
    <t xml:space="preserve">Juste bon à payé la cotisation 1ans et 4 mois toujours en cours rien de rembourser pourtant le contrat spécifié bien dépannage plomberie dégâts sur tension sous tension au moment déclaré  .pas dans le contrat er après. Mais c était dans votre contrat 
Tous ai bon bon pour détourner les clauses en leurs faveurs </t>
  </si>
  <si>
    <t>kuoko68-79117</t>
  </si>
  <si>
    <t>après avoir fait un devis en ligne, payé et envoyé les documents demandés, le dossier a été refusé, me disant que je serais remboursé.  à ce jour un mois plus tard, je n'ai pas encore reçu le remboursement, j'ai essayé plusieurs fois de contacter par téléphone et je n'ai jamais réussi à parler à un responsable. Aujourd'hui, j'ai reçu un courrier électronique me demandant de signer un contrat et d'envoyer l'original du  carte verte qu'ils ne m'ont jamais envoyé parce qu'ils ont refusé l'assurance.  mon contrat de motocyclette MT646813 est en pratique dans les limbes et j'ai l'intention de le signaler aux autorités compétentes</t>
  </si>
  <si>
    <t>alexandre-b-123247</t>
  </si>
  <si>
    <t>Assure rapidement tous types de véhicules
Prix très concurrentiel
Satisfait de la plateforme
Agréable d'utilisation et la démarche très simple
Je recommande</t>
  </si>
  <si>
    <t>deneubourg-g-112964</t>
  </si>
  <si>
    <t xml:space="preserve"> Prix attractif. Reste à voir sur le terrain si difficultés.
Mensualisation proposée (positif)
Service client de l'année 2021
Rapidité et efficacité dans la souscription</t>
  </si>
  <si>
    <t>najat-b-109702</t>
  </si>
  <si>
    <t>Je ne comprends pas pourquoi je paye plus cher qu l'année dernière, on est pas censée payer moins cher justement avec le bonus gagné chaque année ?!!
Sincèrement, c'est pour moi la dernière que je vous donne mon argent, je préfère de loin payer plus cher ailleurs et être prise en charge correctement plutôt que de rester chez vous où tout est fait à distance et vous ne prenez même pas en charge les incidents ou vols les plus bénins dont on est parfois victimes.  En plus pour une année covid où l'on a beaucoup moins utilisé nos véhicule, vous ne faites même un effort financier, vous prenez PLUS que d'habitude !</t>
  </si>
  <si>
    <t>zaz-86823</t>
  </si>
  <si>
    <t>Nouvelle mutuelle choisie par mon employeur donc pas le choix mais délais de remboursement inacceptables et service injoignable bref nul !! A fuir !!! un conseil aux employeurs : ne choisissez pas Mercer pour le bien de vos salariés !</t>
  </si>
  <si>
    <t>habib-k-126150</t>
  </si>
  <si>
    <t xml:space="preserve">rien a ajouter deja plus de 30 anxs avec vous cela veux tout dire
j aurais aime un peu plus de reconnaissance quant aux tarif au vu de tout mes contrats
</t>
  </si>
  <si>
    <t>dan62-71581</t>
  </si>
  <si>
    <t xml:space="preserve">L'ag2r il aurait été plus juste d'appeler ça l'aggalère . Comment peut on encore les laisser vendre de l'assurance, prévoyance et j'en passe . Suite au décès de mon épouse j'essaie de savoir où en est le dossier de remboursement des frais d'obsèques et là c'est silence radio. Avec cependant, le soit disant "délai de 30 jours maximum" pour le traitement du dossier (maintenant dépassé) . Franchement c'est lamentable . Impossible de les joindre avec en plus de l'attente le spectre que le dossier soit égaré où qu'un document soit "manquant" . </t>
  </si>
  <si>
    <t>franck-b-123901</t>
  </si>
  <si>
    <t>Bonjour pour mon avis le site est bien fait. Il est rapide et simple d utilisation. J'attends de recevoir ma carte verte aussi rapidement que l inscription. Très cordialement</t>
  </si>
  <si>
    <t>joel-103097</t>
  </si>
  <si>
    <t xml:space="preserve">TRES MAUVAIS ACCEUIL POUR SELON QUE J AI  4 VEICULLE ASSURE DEPUIT 10 ANS
TRES DECU DU SERVICE  J ENVISAGE DE CHANGER D ASSURENCE JAVAIS PRIS 1 ASSUREUR LOCALE MAIS JE M APERCOIS AUCUN SERVICE
</t>
  </si>
  <si>
    <t>adora31-86202</t>
  </si>
  <si>
    <t>bonjour je viens de contacter le service client et j'ai été bien reçue par Gwendall qui a été fort attentif.</t>
  </si>
  <si>
    <t>gringoloko--102878</t>
  </si>
  <si>
    <t>Ils vous attirent avec un prix attractif puis augmentent leurs tarifs l’année suivante (alors que ça devrait être le contraire) sous prétexte que le nombre d’accidents a augmenté dans votre ville. Donc on est punis à cause des mauvais chauffeurs qui nous entourent.. résiliation immédiate !!</t>
  </si>
  <si>
    <t>mancaro-61647</t>
  </si>
  <si>
    <t>Je suis dans l’attente depuis plusieurs mois d’un remboursement de 25€ soit les frais médicaux engagés pour remplir le questionnaire de santé qui a été refusé suite à mes antécédents médicaux. J’envoie mails sur mails où je joins chaque fois la facture d’honoraires de mon médecin sans jamais de réponse, inadmissible. Après déception je suis plutôt ravie de ne pas avoir signé avec eux car j’imagine en cas de soucis cela doit être catastrophique. Je déconseille fortement.</t>
  </si>
  <si>
    <t>emot64-76807</t>
  </si>
  <si>
    <t>Aucune considération pour le client, pas de suivi, pas de réponse au réclamation,des prélèvements injustifiés ...</t>
  </si>
  <si>
    <t>michael-d-106778</t>
  </si>
  <si>
    <t>Je suis globalement satisfait du service.
Par contre, pour l'enregistrement d'une nouvelle voiture sur le compte, le process est beaucoup trop lourd. Il faut tout renseigner. c'est un point à améliorer</t>
  </si>
  <si>
    <t>sebastien-v-109024</t>
  </si>
  <si>
    <t>rien a dire tout a été bien rapide bonne aide au téléphone pour finalisé le contrat de l'assurance voiture merci a vous et bonne continuation a votre agence</t>
  </si>
  <si>
    <t>carmen-127421</t>
  </si>
  <si>
    <t>Je suis très satisfaite car   vous été à mon écoute et vous avez répondu à mes questions je vous note 10 / 10 par Madame Aminata merci passez une excellente journée</t>
  </si>
  <si>
    <t>pasteur--116691</t>
  </si>
  <si>
    <t>Bonjour, j’ai été reçu par Maria qui m’a très bien conseillé sur l’installation de mon espace client. Ses explications étaient très claires. Malheureusement je n’arrive toujours pas à me connecter et trouver l’endroit où sont mes remboursements.</t>
  </si>
  <si>
    <t>s-111334</t>
  </si>
  <si>
    <t>Fiable un vrai partenaire en cas de probleme et une ecoute a hauteur des besoins je recommande et j'assure chacun de mes scooter depuis le début uniquement chez cet assureur. Le prochain tres bientôt va pouvoir en profiter aussi</t>
  </si>
  <si>
    <t>amine-132410</t>
  </si>
  <si>
    <t>On reconnaît la valeur de son assurance quand on en a besoin
Je suis tombé en panne à mon retour de congé a 650 km
Assurance injoignable
Assistance injoignable et 100% digitale
Qui assure uniquement un remorquage dans un rayon de 20 km ou limité à 200€ ( j'en sais rien car j'ai eu plusieurs versions contradictoire au téléphone )
Au final, refus de rapatriement du conducteur et sa famille
Ils disent que je n'ai pas souscrit au packs
Les packs quand vous ouvrez le site parlent de 0km, de voiture de remplacement, de majoration de la couverture mais pas du rapatriement
J'insiste on me parle de conditions générales de vente
Je les ouvres
Je lis des centaines de pages c'est rien indiqué
Bref faite attention à cette assurance qui n'est pas joignable quand vous serez en panne, qui a un service client qui vous bassine d'un service a un autre et vous donne des informations contradictoires
Je vais résilier a la première journée possible après ma première année
Et je vais raconter ma mauvaise expérience avec vous avec mon entourage et mes réseaux sociaux
Pire assurance que j'ai eu en prèsk 10 ans de clientèle</t>
  </si>
  <si>
    <t>prudence--s-134231</t>
  </si>
  <si>
    <t>Je suis satisfait du tarif annoncé. Trrs bonne assurance et sans surprise. Je recommande fortement cette assurznce qui est presente depuis de nombreuses années</t>
  </si>
  <si>
    <t>tonioal10-69744</t>
  </si>
  <si>
    <t>Mauvaises prestations,aucune facilité,tout par internet et même pas une attestation papier reçue,la pire des mutuelles que j'ai eu ,mais malheureusement impossible de changer car mutuelle d'entreprise...</t>
  </si>
  <si>
    <t>26 mai 2018 suite à une expérience en mai 2018</t>
  </si>
  <si>
    <t>stef13310-64220</t>
  </si>
  <si>
    <t xml:space="preserve">Service pitoyable incompétent à tout les niveaux ne comprennent rien je sais même pas si ils sont former en assurance 3 jours pour réglé 34 euros alors qu ils m en ont pris 100 d un coup et te radie comme ça je vais faire intervenir ma protection juridique 
Pitié ne vous assurez pas chez eux </t>
  </si>
  <si>
    <t>upim-62924</t>
  </si>
  <si>
    <t>ASSURANCE POUR VOITURE QUI RESTE AU GARAGE.
COMME LEUR PUB PRENEZ UN BUS ET ASSURE VOTRE VÉHICULE.</t>
  </si>
  <si>
    <t>christophe--g-131932</t>
  </si>
  <si>
    <t xml:space="preserve">Je suis satisfait des prix et des services de direct assurance
Simple et rapide, jai pu faire un devis et souscrire dans la lancer un contrat d'assurance </t>
  </si>
  <si>
    <t>amelie-121989</t>
  </si>
  <si>
    <t xml:space="preserve">Honteux !!! Promesse de remboursement, et rien ! 
Nous avons du faire opérer notre malinoise, pour cause de grossesse non voulu ( le chien du voisin est rentré chez moi ..??) il ont bien voulu prendre en charge l'opération ( ce sont LEURS mots !!) Mais après 15jours sans nouvelles ..nous avons du appelé pour savoir où en étais le remboursement, et ILS nous annonce que ce n'est pas pris en charge ?!!!! 
Bravo !! Gros manque de communication et surtout manque de professionnalisme ! 
Voilà 440eur que je ne reverrai jamais ! Alors que mes 2 chiens sont assurés chez eux ET depuis plusieurs années
"Merci" Assur O'poil ??.... </t>
  </si>
  <si>
    <t>bonneville74--136245</t>
  </si>
  <si>
    <t>Je suis très déçu par Pacifica et LCL qui m’a conseillé cette assurance fantôme.
Huit mois que j’attends et toujours pas de réponse pour effectuer mes travaux suite à un dégât des eaux.</t>
  </si>
  <si>
    <t>laboriens-63175</t>
  </si>
  <si>
    <t>je suis sous curatelle on paye par virement, allianz on un gros probleme coté comptabilité il m'ont mis 1 avis alors qu'on avais payer l'assurance auto et la pour l'assurance habitation il ont changer de rib mais nous l'ont donner en decembre donc pour octobre on a payer sur l'ancien compte et donc il nous ont envoyer un injonction parce qu'on as pas payer alors que ont payer le pire ces qu'on paye l'injonction pour evité les probleme est il ont pas recu mr donc depuis janvier 2018 j'ai plus d'assurance habitation vu qu'il ont resilier depuis le 20/03/2018 j'ai contacter l'agence car 'lagence voix bien qu'on a payer 2 fois il nous le dit sauf qu'il dise pour réactiver il faut que la comptat recredit le compte assurance pour reouvrir l'assurance sauf a ce jour j'ai toujours pas l'assurance reouver j'ai rapeler le 11/04/2018 à 15h l'agence elle mon dit il ont enfin recu un retour de la compta mais que la personne qui a recu le retour allez me rapeler dans la journée il est 18h51 agence fermer et je n'es aps recu l'appel donc allianz a une comptabilité incompetent plein de probleme je suis obliger d'attendre la reouverture de mon assurance mais entre temps si j'ai un sinistre bien je suis pas assurer</t>
  </si>
  <si>
    <t>minouu840-76270</t>
  </si>
  <si>
    <t>Je suis inscrit depuis 1 et mai en attente de 2 remboursement il me dise que  c'est mal rempli etcc donc je déconseille et je résilie.</t>
  </si>
  <si>
    <t>monnera-c-117413</t>
  </si>
  <si>
    <t>Je suis satisfait du service proposé et surtout du service client. Je suis resté au téléphone pendant 1 heure pour régler un problème, personnelle à l'ecoute.</t>
  </si>
  <si>
    <t>gazelec-76221</t>
  </si>
  <si>
    <t>en attente depuis 3 semaines pour me trouver un garage</t>
  </si>
  <si>
    <t>virginie-f-116650</t>
  </si>
  <si>
    <t>Si je reviens c'es que je suis tout à fait satisfaite ! Le prix est tout à fait correcte ! J'ai eu un devis rapide et clair et j'ai souscris dans la foulée.</t>
  </si>
  <si>
    <t>aurelie-l-127668</t>
  </si>
  <si>
    <t>Simple et pratique
Facile de le faire sur internet et niveau qualité prix au top 
Je le recommande a tout le monde, je vais en parler autour de moi pour qu'ils s'assurent.</t>
  </si>
  <si>
    <t>patou95-70775</t>
  </si>
  <si>
    <t>J'ai pris cette mutuelle le 19/12/2018
le commercial a su me vendre son produit en me disant que si mon époux avait une mutuelle de société je pourrais resilier sans problème
résiliation accepte je leur ai renvoyé les documents demande le 12/01/2019 par lettre recommandée ils m'on prélevé le 10 et toujours pas de remboursement a ce jour, malgré maintes coups de téléphone, on me répond a chaque fois de patienter</t>
  </si>
  <si>
    <t>beaulieu-t-139557</t>
  </si>
  <si>
    <t>Je suis satisfait du service jusqu'à présent. Personne à l'écoute du client. Rapide et efficace.
A recommander sans hésitation. 1à% de réduction si 2 contrats</t>
  </si>
  <si>
    <t>jeanne-c-110898</t>
  </si>
  <si>
    <t>trés bien je suis très content de l'assuranc la coseillerai a d'autre personne je n'est pas eu de probleme avec elle ma toujours aider dans mes demarche</t>
  </si>
  <si>
    <t>georges-a-110700</t>
  </si>
  <si>
    <t>De bon renseignement ! Dommage que je n'ai pas eu une ristourne ou 2 mois gratuit comme la concurrence!
La dame au téléphone était très serviable.
Merci</t>
  </si>
  <si>
    <t>dd-62994</t>
  </si>
  <si>
    <t>Degoute, demoralise, apres plusieurs relances telephoniques et mail, tjrs pas de paiement, en + des soucis de sante se rajoute des soucis financiers a cause du non paiement de ma rente invalidite, c est inadmissible, a chaque fois au tel ,on me repond qu ils ne savent pas, ou alors que le dossier est en cours de traitement,pourtant  avant chaque  mois , je recevai le paiement 1 semaine apres , qu est ce qui se passe!!! une reponse au minimum, merci !!</t>
  </si>
  <si>
    <t>maurice-a-136038</t>
  </si>
  <si>
    <t>Satisfaite de cette assurance merci à vous , rapport qualité prix correct , je suis ravi d'avoir signer chez vous en espérant n'avoir aucun problème merci d'avance</t>
  </si>
  <si>
    <t>08 mai 2017 suite à une expérience en mai 2017</t>
  </si>
  <si>
    <t>nana-54534</t>
  </si>
  <si>
    <t xml:space="preserve">Bonjour, Je viens de souscris une assurance auto pour ma Citroen j'ai rentré mes coordonnées bancaires et je n'ai ni reçu d'email de confirmation et j'ai pas noté mon numéro de dossier résultat je ne peux pas envoyer les papiers et je me retrouve complétement coincé !  J'ai essayé d'envoyer un email on me dit qu'il est est incorrecte ... Si des personnes ont la solution merci de me venir en aide car je veux  l'assurer avec cette assurance !
 Merci </t>
  </si>
  <si>
    <t>rl-133902</t>
  </si>
  <si>
    <t>Bon accueil et intervention de M. Daouda qui m'a aidé correctement et rapidement. 
Pb connexion à monsantiane.fr réalisé avec succès à l'issue de cet appel.</t>
  </si>
  <si>
    <t>michel-64333</t>
  </si>
  <si>
    <t>Ne vous laissez pas prendre par leur prix plutot correcte, ils trouveront toujours un moyen de vous augmenter le tarif une fois le premier paiement fournis. Leur conseillers ne comprennent rien ce ne sont que des vendeur sans aucune formation en assurance.
Les frais liés au traitement des dossier sont exorbitant, ATTENTION!!!</t>
  </si>
  <si>
    <t>justin-p-113088</t>
  </si>
  <si>
    <t xml:space="preserve">je suis satisfait du tarif, pour le reste je n'ai pas encore eu de soucis.
J’espère que tout se passera pour le mieux.
merci, merci
Bien cordialement
</t>
  </si>
  <si>
    <t>jeremy-c-111076</t>
  </si>
  <si>
    <t>J suis satisfait du service 
le prix c'est un peu cher quand même
 mais en général c'est bon 
Niveau de temps c'est parfait 
Merci pour votre compréhension</t>
  </si>
  <si>
    <t>herve--121903</t>
  </si>
  <si>
    <t>Je suis en conflit avec eux depuis sept mois rapport d’expertise incohérent en vue des preuves apportées suite à l’accident de ma fille service juridique nul impossible de faire des comptes expertise puisqu’il travaille tous avec la Matmut peur de plus avoir de travail bien ficelé pour que les gens payent les travaux et qu’il n’y a rien à rembourser une honte pour cette assurance , ils n’ont même pas le cran d’admettre leurs erreurs et vous menace de vous rompre le contrat quand vous vous défendez ce qui est arrivé à ma fille . C’est un scandale .</t>
  </si>
  <si>
    <t>flo-87494</t>
  </si>
  <si>
    <t>Gwendal est à l'écoute des clients et m'a très bien conseillé par rapport à mon problème.</t>
  </si>
  <si>
    <t>mina-d-123945</t>
  </si>
  <si>
    <t xml:space="preserve">Je suis cliente depuis de nombreuses années. Les services de Direct assurance me conviennent au niveau qualité du service rendu et au niveau prix.
Je n'hésite pas à recommander autour de moi.
</t>
  </si>
  <si>
    <t>nikole-92200</t>
  </si>
  <si>
    <t>Je suis dans l'attente d'un devis me convenant, donc mon avis est encore réservé … Frais de dossiers importants… ET ENSUITE QUELLES SERONT LES AUGMENTATIONS ANNUELLES ….  ?</t>
  </si>
  <si>
    <t>brunomzk-102911</t>
  </si>
  <si>
    <t>La MGP est une Mutuelle efficace. Les interlocuteurs sont  disponibles. La converture et les montants de remboursements sont corrects. Le suivi des remboursements est bien organisé.</t>
  </si>
  <si>
    <t>nini06-108383</t>
  </si>
  <si>
    <t xml:space="preserve">En résumé FUYEZ...
Je n'ai jamais vu une mutuelle aussi nulle. 6 semaines pour rembourser 11 euros, avec au moins 10 coup de tel (quand on arrive à les avoir ??). Resiliation de mon fils sans prévenir car il a 18 ans, alors que j'ai envoyé une attestation. Et quand je les ai appelés ils n'ont jamais retrouvé le mail, alors que j'ai l'accusé de réception. Sans parler des mails du service client, avec ni bonjour, ni merci, ni au revoir... Une horreur </t>
  </si>
  <si>
    <t>vorwalter--102713</t>
  </si>
  <si>
    <t>Service téléphonique impeccable la conseillère a été très agréable , à su répondre rapidement à mes demandes , le service a été de bonne qualité</t>
  </si>
  <si>
    <t>ines-k-106107</t>
  </si>
  <si>
    <t>Je viens de commencer le contrat avec vous on verra comment ça se passera. pour les prix je suis contente pour les deux contrats Auto et habitation
Merci</t>
  </si>
  <si>
    <t>assurance67-51218</t>
  </si>
  <si>
    <t>J' ai eu un accident et 10 mois après , direct assurance n'a toujours pas remboursé la commune, j'ai été saisie sur mon compte bancaire ! j'ai téléphoné 10 fois sans avoir réglé le probleme , je sais plus quoi faire</t>
  </si>
  <si>
    <t>turmeau-b-107345</t>
  </si>
  <si>
    <t>Je suis satisfait du tarif par contre je suis moins satisfait du système que vous utilisez pour comptabilisé les points lorsque le véhicule circule sur la route ( concernant le boitier à installer dans la voiture ), je le trouve un peu trop sensible a la moindre accélération.</t>
  </si>
  <si>
    <t>patrick-c-109165</t>
  </si>
  <si>
    <t>nx client pas de pb pour le moment;
inscription facile  espace personnel clair.
prix tres attractif 
j espere en rester la et ne pas avoir besoin  d assistance  pour un constat ? 
si non je vs donnerez mon avis sur le deroulement  du préjudice</t>
  </si>
  <si>
    <t>amelie--90926</t>
  </si>
  <si>
    <t xml:space="preserve">Manque un peu d’information sur le contrat et les franchises précises 
Besoin d’avoir plus d’explication sur les indemnisations 
Tarifs intéressant mais quid en cas de sinistre du montant de la facture. </t>
  </si>
  <si>
    <t>leo-spinelli-96080</t>
  </si>
  <si>
    <t xml:space="preserve">ZERO il n'y a pas d'autre mots 
ZERO interlocuteur , sur 3 mois avec 2 appels par semaine 
des relances pour des pieces deja envoyées 
ce matin apres 3 mois acharné pour recevoir ma carte verte 
il ma été annoncé que je n'etais plus assurer 
la matmut à corrigé le tir en 15 min quand AMV vous fait tourner en rond 3 mois 
je deconseille </t>
  </si>
  <si>
    <t>loic-l-133456</t>
  </si>
  <si>
    <t>C'est Une assurance en ligne cool et idéael sans prise de tête.j'ai  Trouvez ce site via le comparateur internet du site le lynx. Fr tarifs excessifs pour des 50cm3</t>
  </si>
  <si>
    <t>pyk-71422</t>
  </si>
  <si>
    <t>1 étoile c'est déjà trop.
Dégât des eaux déclarés le 7/1/19, expertise le 11/2 pour recherche de fuite (soit plus d'un mois après). Injoignables, 45 appels sans succès, il a fallu appeler leur service réclamation, qui nous a finalement oubliés...
bref, à fuir si vous voulez un service correspondant aux cotisations versées.</t>
  </si>
  <si>
    <t>boby-90256</t>
  </si>
  <si>
    <t>Depuis plus de 10 ans à la MGP (garantie évolution) je suis très satisfait des garanties et de l'assistance. J'apprécie tout particulièrement leur sens de l'écoute et leur réactivité.</t>
  </si>
  <si>
    <t>taiati-h-109691</t>
  </si>
  <si>
    <t>je suis très satisfait.le prix est abordable je vous le recommande reste à s avoir si les prestations et la déclaration des sinistres sont fait en temps et en heure .</t>
  </si>
  <si>
    <t>theodore-maurice-p-110977</t>
  </si>
  <si>
    <t xml:space="preserve">Je suis satisfais d'être assurée par la société direct-assurance 
prix me convient, les personnels sont gentil et chaleureux respectueux leurs explication est facilement à comprendre.
</t>
  </si>
  <si>
    <t>line2001-52953</t>
  </si>
  <si>
    <t>Mon père (âgé de 70 ans et atteint d'Alzheimer) a été démarché à domicile par un courtier d'Action Prévoyance, qui lui a fait souscrire 2 contrats d'assurance dont une assurance hospitalisation de Néoliane... J'ai voulu résilier ces contrats car soutirés un peu abusivement (mon père n'avait forcément aucun souvenir de les avoir souscrits...), mais refus car délai de rétractation passé... Certes.
A présent, puisque les contrats sont souscrits, je souhaite utiliser l'assurance hospitalisation de Néoliane puisque mon père a fait un AVC il y a quelques semaines et est hospitalisé depuis, mais impossible de joindre Action Prévoyance, et aucun numéro disponible pour contacter Néoliane...!!!!
En revanche, les prélèvements de 40e par mois sur le compte de mon père sont bien faits en temps et en heure eux...</t>
  </si>
  <si>
    <t>thierry-t-111114</t>
  </si>
  <si>
    <t xml:space="preserve">Je suis satisfais du service avec la conseillère
je trouve les tarifs excessifs dans votre compagnie
et les 350€ plus les 10% sur l' semble  des montants des travaux sont eux aussi excessifs.  </t>
  </si>
  <si>
    <t>amrouche-h-108330</t>
  </si>
  <si>
    <t>Super, un bon contrat avec prise en charge de l'essentiel pour une assurance de véhicule, 
merci pour l'olivier.
Pour l'instant j'ai trois contres de véhicules et je suis satisfait</t>
  </si>
  <si>
    <t>chevaly-c-117721</t>
  </si>
  <si>
    <t>Réactif et facile, pour une premiere assurance je conseille, les prix sont raisonnables et les garanties sont bien, merci l'olivier
                  .</t>
  </si>
  <si>
    <t>catherine-l-116421</t>
  </si>
  <si>
    <t xml:space="preserve">SIMPLE ET RAPIDE MAIS UN PEU CHER EN COMPARAISON DES PRIX OFFERTS OAR LES BANQUES ASSURANCE
AI CHOISI DIRECT ASSURANCE SUR RECOMMANDATION DE MON PERE </t>
  </si>
  <si>
    <t>didier-r-129045</t>
  </si>
  <si>
    <t>J'ai pu comparer les tarifs assurance moto avec d'autres compagnies, AMV est la compagnie d'assurance qui, selon mes critères de garanties souhaités, offre une bonne couverture qui répond aux attentes de nombreux motards. Les tarifs sont attractifs et ciblés particulièrement à la communauté des motards avec le souci de proposer des prestations qui ne sont pas communes avec les assurés en automobiles.</t>
  </si>
  <si>
    <t>brubru-96855</t>
  </si>
  <si>
    <t xml:space="preserve">Très bonne réactivité au téléphone et peu d'attente.très appréciable.
Très bonne  réactivité sur internet.
Bon remboursements et rapides
Bref 
Satisfait de la mutuelle Génération </t>
  </si>
  <si>
    <t>samuel-t-127029</t>
  </si>
  <si>
    <t>Je suis satisfait des services et les prix me conviennent? Simple, rapide et efficace. Je recommande Direct Assurance, cela vaut clairement le coup !!!</t>
  </si>
  <si>
    <t>tounki--98708</t>
  </si>
  <si>
    <t xml:space="preserve">Pour un assureur soit disant pas chers je suis dessus car ce n’est plus le moins chers sur le marché et en cas d’accident il faut se battre avec le gestionnaire pour faire valoir ses droits d’assurer( on vous déclare responsable hors que vous êtes convaincu que ce n’est pas le cas). 
En cas de bris de glace on m’a presque forcé à aller chez un réparateur agréer hors que j’ai mentionné à mon interlocuteur que j’en connaissais un, on a fini par ce prendre la tête vu que je ne voulais pas aller chez un réparateur agréer. </t>
  </si>
  <si>
    <t>cubitus-63109</t>
  </si>
  <si>
    <t>Client depuis 40 ans ainsi que ma maman la Macif n’a pas hésité une seconde pour résilier le contrat auto de ma maman suite à trois petits sinistres certes rapprocher mais avec un bonus maximum acquis au fil des ans
Tous les discours sur le sociétariat la qualité de la relation et le caractère mutualiste ne sont donc qu’une vaste fumisterie car notre intervention auprès du service client n a rien changé sur la décision final
J ai donc pris la décision de résilier mes deux contrats auto sur les champs
 Non la Macif n’est pas une bonne compagnie d’assurance</t>
  </si>
  <si>
    <t>xavier-117-51660</t>
  </si>
  <si>
    <t>Mon épouse a été accidentée il y a 5 ans. Les responsabilités sont clairement établies: l'autre conducteur a grillé un stop et est rentré sur le coté de la voiture de ma femme à 70km/h. Il est donc responsable à 100%.
Depuis mon épouse a mal à une épaule et devra probablement prochainement se faire opérer.
Malheureusement, l'autre conducteur était aussi assuré à la Maif. Ce qui apparaissant comme un avantage puisqu'il y n'y a qu'un seul assureur en jeu, devient vite un inconvénient.
A aucun moment la Maif ne s'est comporté en partenaire au coté de son client, mais comme adversaire à contrer.
La Maif rechigne à indemniser mon épouse. Elle ne reconnaît pas le préjudice physique au motif qu'il n'est pas certain à 100%, car il est impossible de prouver que l'épaule était valide à 100% juste avant le choc. Ben quoi, vous ne conduisez pas avec un appareil de radiographie dans votre voiture?
Quand au préjudice moral, elle a proposé une indemnisation au rabais, très en dessous des sommes habituellement proposées.
Alors que le dossier est simple, l'affaire a dû être portée devant les tribunaux. La Maif utilise toutes les ficelles procédurales pour faire traîner le jugement.
Client depuis plus de 30 ans, je suis écœuré.
Maif, assureur militant .... de la cause des assureurs radins.</t>
  </si>
  <si>
    <t>ninie-81258</t>
  </si>
  <si>
    <t>après m'être fait recalée chez direct assurance j'ai prospecté, j'ai vu les tarifs très intéressants donc j'ai foncé, je ne regrette pas du tout, c'est une des assurances les moins chères du marché, très satisfaite</t>
  </si>
  <si>
    <t>antoine-v-123557</t>
  </si>
  <si>
    <t>pas de problemes tout est parfait.cela fait au moins 10 ans que je suis chez direct assu. malgres l avis de certains assureurs.Maison et voitures tout va bien.MERCI et a bientot.</t>
  </si>
  <si>
    <t>hind-75318</t>
  </si>
  <si>
    <t>Je vous déconseille vivement cette assurance:un service client de très mauvaise qualité! Aucune reconnaissance vers les clients. je suis choquée de leurs procédures.</t>
  </si>
  <si>
    <t>06 juillet 2017 suite à une expérience en juillet 2017</t>
  </si>
  <si>
    <t>jonarod-55851</t>
  </si>
  <si>
    <t>EUROFIL EST LE PIRE DES ASSUREURS. Ne souscrivez jamais avec eux, tout simplement. L'argent ils le collectent bien, ca ce n'est pas un soucis. Cependant, je confirme que le "service client" est en fait un service de resiliation. Si vous demandez quoi que ce soit, ils vous resilieront directement sans preavis ni discussion. En fait, vous ne le saurez meme pas... Un jour vous appellerez de bonne foi, et on vous dira que vous n'etes pas assure :) Le service client enregistre vos appels et vous etes etudies: si votre conversation renvoi a un "soupcon de risque": vous etes radies sans sommation. Par soupcon on entends: soupcon de declaration de sinistres, soupcon de resiliation, soupcon de changement de situation (vous voulez baisser ou augmenter vos garanties), soupcon de changement d'assureur (vous demandez un devis ou un avis de situation)... En gros, n'appelez pas.
J'ai moi-meme appele pour augmenter mes garanties apres un changement d'emploi (donc un plus grand risque a mes yeux...), la demoiselle m'a repondu que ce n'etait pas possible, reponse qui ma peu satisfait mais bon... j'aurai fait avec ! Mais pas Eurofil: mon compte a ete immediatement gele, impossible de les joindre ou d'etre joint par eux... Evidemment le prelevement subsiste (ce serait trop beau sinon voyons !)
Je vous aurai prevenus....</t>
  </si>
  <si>
    <t>hui-w-114198</t>
  </si>
  <si>
    <t>je suis en colere car on m'a preleve 175,63 euros pour une raison unconne. apres vous appeler au moins cinq fois, le probleme est toujours pas resolu.</t>
  </si>
  <si>
    <t>sade-102131</t>
  </si>
  <si>
    <t>Harmonie Mutuelle .
Je suis à cette mutuelle depuis 2020 . C'est une catastrophe  .Encore cette année 2021 actuellement ,la connexion de mon dossier n'est pas établie avec la caisse de régime obligatoire . Combien de temps  à attendre ? .</t>
  </si>
  <si>
    <t>gilles-h-118056</t>
  </si>
  <si>
    <t>Je suis satisfait du service, la souscription est relativement aisée. L'offre me parait correcte par rapport à la concurrence. Comme toute assurance, a tester en cas de probleme.</t>
  </si>
  <si>
    <t>cassandra-e-116477</t>
  </si>
  <si>
    <t>Très simple et très bien expliqué.
Tout est très clair 
Prix abordable
Très satisfaite de votre service
Merci beaucoup pour votre service et votre patiente.</t>
  </si>
  <si>
    <t>dune-81689</t>
  </si>
  <si>
    <t xml:space="preserve">Je n'ai que du bien à dire de la MAIF. Assurée chez eux depuis 20 ans, j'ai subi 2 sinistres habitation, et 2 sinistres véhicule. Les interventions se sont toujours déroulées avec fluidité, rapidité et clarté. Je me suis toujours sentie écoutée et comprise. Les conseillers sont à un haut niveau d'écoute et d'attention et très chaleureux. J'ai récemment souscrit un contrat pour les activités d'une association Loi 1901, j'avais fait une comparaison avec 4 autres assureurs, la MAIF a gagné haut la main en termes de :
. accueil et personnalisation du conseil, connaissance et maîtrise du sujet 
. clarté et précision des termes du contrat : je sais exactement pour quoi et comment je suis assurée, je n'ai aucune mauvaise surprise
. tarif
</t>
  </si>
  <si>
    <t>ninou-62388</t>
  </si>
  <si>
    <t>Je suis tres déçu je suis passer chez sogesur car ma conseillère me la proposer et de la une semaine apres jai eu un pb avec une voiture acheter juste après donc je prend contacte avec la plateforme qui me dit de prendre un expert afin d avoir un rapport expertise et de les contacter apres le rapport ceux que jai fait et de la plus personne pour suivre mon dossier car soi-disant je n etait pas assurer chez eu au moment de l'achat mais alors pkoi mavoir dit de prendre un expert et maintenant tout et a mes frais et de la jai eu une conseillère qui ma dit quel aller quand meme me conseiller pour les étape a suivre meme si il prenait pas les frais je les trouver très sympas mais apres plus de nouvelle je les apeler laisser des message envoyer des email et bien plus de reponse se celle ci bref déçu de cette assurance je la déconseille à tout le monde</t>
  </si>
  <si>
    <t>madomelle-115918</t>
  </si>
  <si>
    <t>Remboursement total du prêt en février, depuis ils continuent de me prélever. Attestation remboursement total du prêt envoyé, pas de réponse aux mails, et au téléphone on me répond que mon dossier va être traité.
Assurance à fuir au plus vite.</t>
  </si>
  <si>
    <t>noune06-67280</t>
  </si>
  <si>
    <t xml:space="preserve">Super mutuelle 
Je suis chez eux depuis un bon moment!
Bon rapport garantie/prix 
Conseillés très aimables
Bonne disponibilité de l'ensemble des services.
Les garanties me satisfont pleinement.! 
</t>
  </si>
  <si>
    <t>phil-54967</t>
  </si>
  <si>
    <t xml:space="preserve">demandeur d'emploi depuis une rupture conventionnelle le 29/03/2017, j'ai déjà dû attendre de la part de mon "employeur" le document de portabilité de la prévoyance 1 mois, ce qui ne m'étonne pas vu qu'il vont fermer bientôt et tarde à envoyer les documents IJ CPAM à l'AG2R, par contre un vrai parcours du combattant avec AG2R prévoyance de CHARTRES très poli très à l'écoute au premier abord,mais  étanche à mes demandes d'informations et de documentations sur mon contrat en cours et qui à mon sens n'est prévoyante que de nom! à part me faire perdre mon temps  en me redemandant des documents qu'ils ont déjà reçu et validé par mail, malgré mes appels où je tombe sur des télé-conseillés qui ne connaissent rien à votre dossier mais "vont transmettre" plus haut, En plus il me demande un justificatif d'emploi de plus d'un an alors qu'il me verse des indemnités journalière déjà depuis janvier 2016 et que je payais par moitié avec mon ancien employeur le montant mensuel de la prévoyance (sic) c'est vraiment pathétique de la part d'un gros groupe d'assurance, est ce de l'incompétence ? bref je suis dans le questionnement sur l'honnêteté de ce groupe.Tout cela pour un règlement d'IJ de 20 jours et au vu des avis postés c'est pas gagné.la seule réponse valable que j'accepte c 'est le règlement de mon dû le reste c'est du blabla auquel je ne répondrais pas 
</t>
  </si>
  <si>
    <t>mathilde-68607</t>
  </si>
  <si>
    <t>Déplorable !!! il n'y a pas d'autres mots.
Tous ce qui est dit par les internautes mécontents est plus que vrai !!! 
Enseigne à éviter absolument</t>
  </si>
  <si>
    <t>dom52-58389</t>
  </si>
  <si>
    <t>Assurance intéressante avec un sîte internet sympa.</t>
  </si>
  <si>
    <t>kervoelen-j-122028</t>
  </si>
  <si>
    <t>Le prix est compétitif, il me convient, l'offre me convient également, l'accompagnement dans les démarches administratives est très satisfaisant. Je recommande.</t>
  </si>
  <si>
    <t>jehne-s-137918</t>
  </si>
  <si>
    <t>C'est bien pratique le service téléphonique et en ligne...
Les interlocuteurs au téléphone sont sympa, patient et pédagogue... Bon services...
Le prix du contrat est sympa...</t>
  </si>
  <si>
    <t>margo-z-102348</t>
  </si>
  <si>
    <t>Je suis satisfaite du service, les prix sont très attractifs et me conviennent. Un changement simple et rapide à la portée de tous. 
Merci à toute l'équipe de Zen +</t>
  </si>
  <si>
    <t>thibaud-f-133279</t>
  </si>
  <si>
    <t>Très bien conseillé, dame très sympathique. Je conseillerai direct assurance a grand nombre de mes proches. Merci pour tout et au plaisir.
Bon courage.</t>
  </si>
  <si>
    <t>estelle-b-135032</t>
  </si>
  <si>
    <t xml:space="preserve">Bonne souscription efficace et rapide 
Je recommande !
Souscription et envoie des papier, si soucis conseiller joignable par téléphone ! Et question prix vraiment top </t>
  </si>
  <si>
    <t>psy-59478</t>
  </si>
  <si>
    <t>Aucune réponses aux nombreux mails et appels téléphoniques au sujet d'une contestation de sinistres. Je viens de saisir le médiateur des assureurs. A suivre</t>
  </si>
  <si>
    <t>emile-78960</t>
  </si>
  <si>
    <t>Je suis client MACIF depuis de nombreuses années.
Tout récemment, je suis tombée en panne à Paris avec la voiture de mon beau père, assuré à la MMA, qui malgré qu'il soit assuré en tous risques, ne peut pas bénéficier de l'assistance en cas de panne...ce qu'il ignorait d'ailleurs.C'est une option !!! N'arrivant pas à me faire remorquer, j'ai contacté en désespoir de cause la hotline de la MACIF où une jeune femme m'a trouvé en moins de 1 heure, un remorquage et une prise en charge dans un garage le samedi soir à 19 heures...alors qu'elle n'y était absolument pas obligée puisque ce véhicule n'est pas assuré à la MACIF...
Elle m'a franchement tiré d'un énorme guêpier qui m'a permis de rentrer chez moi en province et de ne pas rester bloquer à Paris le temps de trouver une solution.
La MACIF n'a pas besoin de faire une campagne publicitaire "zéro blabla, zéro tracas"...Ils le font !</t>
  </si>
  <si>
    <t>ange-106580</t>
  </si>
  <si>
    <t>A ce jour aucun problème avec la MGP
Très aimable au téléphone et aucun problème de renseignements
Tout se passe bien pour l'instant malgré la situation à ce jour très compliqué le suis content</t>
  </si>
  <si>
    <t>nadira-49802</t>
  </si>
  <si>
    <t xml:space="preserve">Complètement Insatisfaite après mon dernier échange avec une conseillère des plus désagréable( sans compter effectivement l'attente pour recevoir la carte verte et le petit plastique jamais reçu pour apposer sur le pare brise) pour mettre en place un contrat qu'elle m'avait confirmer 2 jours plus tôt en me donnant les mensualités correspondantes avec mon bonus et au moment d'établir le contrat finalement le logiciel le refuse par politesse je lui dit vous avez du faire une erreur et la avec un ton énervé et arogante me dit "vous n'allez pas insister sa ne passe pas". Bref un conseil changé vos conseillers ou formez les correctement et j'espère qu'un responsable pourras écouter cette conversation si elle a été enregistrée . Mon courrier de résiliation par demain. </t>
  </si>
  <si>
    <t>liamjad-91891</t>
  </si>
  <si>
    <t>Satisfaite de l’assurance car le prix reste correct déjà assurer chez vous je souhaite y rester pour mon nouveau véhicule c’est pour cela que j’ai effectué un devis</t>
  </si>
  <si>
    <t>tzl-81680</t>
  </si>
  <si>
    <t>Veuillez patienter nous recherchons votre correspondant... Evitez surtout d'avoir besoin de votre assurance. Après un sinistre, plus personne n'est joignable. Le garage partenaire est surbooké, l'expert ne répond pas, il n'y a aucun véhicule de remplacement disponible.</t>
  </si>
  <si>
    <t>arth-85554</t>
  </si>
  <si>
    <t>A fuir !</t>
  </si>
  <si>
    <t xml:space="preserve">Suite à l'inaction des services de la MACIF, j'ai décidé de résilier mon assurance auto début novembre 2017.
Mi décembre, n'ayant toujours pas reçu mon remboursement, j'ai contacter Macif qui me dit que ce dernier peut mettre jusqu'à 6 semaines le temps qu'il soit traité. A ce jour, je suis bien au delà des 6 semaines et je n'ai toujours rien.
Par contre, si par mégarde on oubli de payer la cotisation annuelle en temps et en heure, on reçois un rappel sous 3 semaines.
Macif est pressé de recevoir les cotisations, mais questions de remboursement, c'est l'opposée.
A fuir!!!
</t>
  </si>
  <si>
    <t>lapagesse-s-111501</t>
  </si>
  <si>
    <t>Je suis satisfait dans l'ensemble pour l'instant avoir avec le temps di il y a pas de souci quelle conque je ne pense pas ayant déjà été assuré par l'olivier.</t>
  </si>
  <si>
    <t>isis-67873</t>
  </si>
  <si>
    <t>Prévoyance : depuis le 21 09/2018 j'attends une réponse. Ayant contacté plusieurs fois la plateforme j'ai eu droit à plusieurs versions ce qui est grave car laquelle est la bonne?...Assurée depuis 34 ans avec garantie SALAIRE et PRIMES....ayant eu déjà des remboursements sans souci voilà que l'on me sort une ''franchise de 30 jours sur les primes''??? En situation de congés longue maladie fractionnée sur les 4 appels 2 m'ont donné un compteur de jours restant à utiliser sur les 1080 et 2 m'ont répondu que j'avais 2 compteurs et qu'ils ne pouvaient me dire le reste à utiliser???Incompétence de ses personnes? et de me dire x fois que l'on ''réinterroge'' le gestionnaire qui est injoignable.(intolérable). Réclamation écrite sans réponse. Avec d'autres collègues on comprend qu'Intériale laisse pourrir la situation ne répond pas à la demande .Ce n'est que lorsque , de lassitude et de besoin ,on le fait on nous répond que l'on n'est pas pris en charge pour telle ou telle prestation (dans mon cas primes avec franchise ? et je ne sais toujours pas pourquoi).Je dois prendre un traitement lourd et j'attends la réponse. Pas question de faire une demande de prise en charge avant de savoir pourquoi on me change les garanties que je n'ai pas modifiées depuis 34 ans...</t>
  </si>
  <si>
    <t>nicolas-r-108240</t>
  </si>
  <si>
    <t>Contact en ligne très satisfaisant et prix attractif. Les formalités d'inscription et le devis en ligne sont très faciles à réaliser. Je recommanderai vos services.</t>
  </si>
  <si>
    <t>morio-s-122206</t>
  </si>
  <si>
    <t>je suis satisfait du tarif appliqué qui correspond a ma demande , a part que je souhaitais régler a l'année afin de bénéficier d'une remise supplémentaire !</t>
  </si>
  <si>
    <t>grail-58976</t>
  </si>
  <si>
    <t xml:space="preserve">Au vues des critiques que je viens de lire, je suis désolée et rassurée de voir que je ne suis pas la seule à être tombé dans le panneau et ce pendant 5 bonnes annees. Tout est mauvais du service client, à l'espace client, aux remboursements Et même aux réponses ridicules qu'ils essayent
 tant bien que mal à nous vendre sur ce site d'opinions </t>
  </si>
  <si>
    <t>dominou-81469</t>
  </si>
  <si>
    <t>J'ai eu Alicia pour le suivi de mon dossier  et je la remercie de ses conseils et de son professionnalisme</t>
  </si>
  <si>
    <t>assurement-88387</t>
  </si>
  <si>
    <t>NULLISSIMES, SE FOUTENT DE NOUS. 
Aucune réponse aux questions dans l'espace personnel internet, aucune réponse aux emails. 
Étant en indépendant, j'ai deux RIB, un Pro pour les prélèvements (loi Madelin), un perso pour les remboursements. Bien précisé à l'adhésion, pourtant, ils prélèvent sur le mauvais compte. J'ai eu beau leur redire X fois, problème jamais réglé.
Autre problème : pas de télétransmission : ils ont les coordonnées de ma caisse, mais je dois toujours télécharger les relevés de la sécu, les imprimer et les envoyer par courrier. Evidemment, le délai étant limité à 3 mois, certaines prestations n'ont pas été remboursées. Demandé plusieurs fois pourquoi je n'avais pas de télétransmission… aucune réponse.</t>
  </si>
  <si>
    <t>liliane-r-128301</t>
  </si>
  <si>
    <t>Assureurs très fiables .
Oui s je suis très contente du ervice très disponible , une grande amabilité,  rapidité .
Je suis très satisfaite de cet assureur !</t>
  </si>
  <si>
    <t>chrispada-56118</t>
  </si>
  <si>
    <t>profiteur de la situation des  personnes
opere d un tendon pour maladie professionnelle on me radie de l assurance pour une pathologie sans traitement non declare et d un arret de travail de plus de 21 jours sans rapport avec l operation que je viens d avoir et une reponse au bout de 6 mois et mes 10 dernireres anneees fiche de paye</t>
  </si>
  <si>
    <t>pilla-b-107107</t>
  </si>
  <si>
    <t xml:space="preserve">La phase de souscription est très bien amené, moderne on se s'y perd pas. Un petit point sur l'envoi des fichiers. Dommage de devoir les envoyer 1 par 1.
Sinon, bon départ. A voir aux prochaines étapes, à savoir réception de la carte verte. </t>
  </si>
  <si>
    <t>lmgg-57329</t>
  </si>
  <si>
    <t>3eme année chez L'olivier, tout se passe bien, j'utilise leur site et l'espace perso et c'est top. Mon prix à diminuer de manière significative (pas de sinistre). En plus ils ont la signature électronique et tout va vite avec la possibilité de télécharger des documents.</t>
  </si>
  <si>
    <t>louis-92430</t>
  </si>
  <si>
    <t>Le prix est un peu cher, sachant que je conduis depuis 2013 et ai arrêté d’assurer mon ancien véhicule depuis 2017. Je ne suis pas un jeune conducteur et conduis très rarement.</t>
  </si>
  <si>
    <t>anne-sophie-p-106020</t>
  </si>
  <si>
    <t>Rapide efficace et clair, souscription simple et tarif super la conseillère répond à toutes les questions et explique dans le détails les garanties je suis très contente de faire des économies</t>
  </si>
  <si>
    <t>antoinehossegor-94365</t>
  </si>
  <si>
    <t>Satisfait du devis et du site . Bien fait et rapide . Je vais regarder et comparer avant de le valider .  Merci direct assurance.       .  Protection adapté au client</t>
  </si>
  <si>
    <t>gaby-93948</t>
  </si>
  <si>
    <t>prise en charge insuffisante, surtout sur les appareils auditifs, dentaires, et complément pour chambre individuelle</t>
  </si>
  <si>
    <t>vincentbo--96256</t>
  </si>
  <si>
    <t>Devant solutionner deux problèmes distincts pour mes enfants rattachés sur mon contrat Mgp, j’ai trouvé écoute, sympathie, précisions, politesse et grand professionnalisme de la part de mon interlocutrice que je remercie vivement.</t>
  </si>
  <si>
    <t>david-g-111224</t>
  </si>
  <si>
    <t>Satisfait du service rendu. Facile d'accès,  aimables et la ligne est rapidement disponible. Serait intéressant de développer les offres competitives pour les 2 roues.</t>
  </si>
  <si>
    <t>dejan-n-133938</t>
  </si>
  <si>
    <t>Je suis satisfait pour l’instant c’est trop tôt pour me faire un avis, mais cela m’a l’air correct. Donc je recommanderais cette assurance a mes proches</t>
  </si>
  <si>
    <t>florence-d-115234</t>
  </si>
  <si>
    <t>Très bon rapport qualité/prix. Toujours satisfaite des services proposés.
Plateforme de service en ligne intuitive et fonctionnelle.
Je recommande vivement !</t>
  </si>
  <si>
    <t>melina-h-134381</t>
  </si>
  <si>
    <t xml:space="preserve">Super satisfait tarifs et services proposés options variables adaptabilité,  multiple formule avec différentes variables. 
Vive le parrainage et bravo direct assurance </t>
  </si>
  <si>
    <t>pascontent-106759</t>
  </si>
  <si>
    <t xml:space="preserve">Bonjour,
assuré chez DIRECT ASSURANCE depuis avril 2018, j'ai changé de véhicule en décembre 2020.
j'ai assuré tout risque une AUDI A4 AVANT de 2016 le 08 décembre pour un montant TTC de 737,37 euros.
Cette vente annulée car le vendeur s'est désisté, je reprends mes recherches.
Je trouve exactement le même modèle et l'assure le 22 décembre pour cette fois 862,23 euros TTC.
Je reçois le 10 mars mon échéancier pour l'année qui s'élève cette fois à 931,03 euros TTC.
Surpris de ces hausses successives, je fais la démarche pour un devis en ligne et celui-ci s'élève pour le même véhicule et les mêmes prestations à 417,34 euros TTC!!! même pas la moitié de ce que je paye.
j'ai téléphoné le 15 mars à un conseiller qui m'a expliqué que ce devis s'adresse uniquement à de nouveaux clients et que les hausses sont consécutives à l'accidentabilité dans ma région. On m'a ensuite proposé une réduction ridicule de 50 euros sur ma prime annuelle.
je précise que je n'ai eu aucun sinistre depuis que je suis chez cet assureur et bénéficie d'un bonus de 50%.
Est-ce légal de pratiquer de telles différence entres nouveaux clients et clients fidélisés???
A ce tarif aucun intérêt de rester chez un assureur en ligne, je peux trouver dans ma rue une agence avec un unique interlocuteur.
cordialement.
Pascal MATHIEU 
84500 BOLLENE 
PS : je tiens les différents documents à votre disposition si nécessaire.
</t>
  </si>
  <si>
    <t>paskontente-92932</t>
  </si>
  <si>
    <t xml:space="preserve">Cliente de la MACIF depuis 20 ans, j'envisage aujourd'hui de changer d'assureur, en raison d'un service clientèle déplorable. Suite à un dégât des eaux survenu en janvier, je ne sais toujours pas ce qui va être pris en charge par l'assurance !!! (Pour info, l'expert est passé le 5 février; donc qu'on ne me dise pas que le COVID est responsable : entre le 5 février et le 16 mars, début du confinement, on avait le temps de traiter mon dossier !...).  Sauf si vous vous déplacez en agence (quand celle-ci est à 20 Km de chez vous, c'est pratique...), il est impossible d'obtenir une réponse fiable : par téléphone, 10 appels, 10 réponses différentes. Quant à la messagerie via l'espace personnel, encore mieux, personne ne répond ! Bref, aucun respect de la clientèle. </t>
  </si>
  <si>
    <t>did64-63163</t>
  </si>
  <si>
    <t>Service client inexistant, après 18 ans passé chez eux je le déconseille fortement que cela soit pour mutuel ou pour auto.
Impossible de les joindre sauf par téléphone après une longue attente de plus ils repondent n'mporte quoi.
Voici le mail envoyé aujourd'hui:
 Bonjour,
Pourquoi est ce si compliqué d'avoir une simple attestation de votre part
01/04=_x009b_ appel au 09 69 39 49 39 on me dis ok je vais avoir l'attestation dans 48h
06/04=_x009b_ appel au 09 69 39 49 39 on me dis pas le bon numero (alors que c'est le même que le 01/04)
06/04=_x009b_ appel au 09 69 39 49 69 on me dis pas de probleme, je recois l'attestation mais aucune mention de ma conjointe
06/04=_x009b_ je rappel on me dis pas possible il faut envoyer un mail a wged@macif.fr ce que j'ai fais le 06/04 puis le 09/04, le 10/04
JE RENOUVELLE DONC MA DEMANDE POUR LA 8EME FOIS:
Pouvez vous m'établir un relevé d'information sur les 5 dernières années qui mentionne ma conjointe et les vrais véhicules que j'ai eu assurer chez vous ET ME L'ENVOYER PAR COURRIEL</t>
  </si>
  <si>
    <t>perrine-96022</t>
  </si>
  <si>
    <t xml:space="preserve">J’ai déclaré un sinistre le 17/06... j’ai eu aucune nouvelle depuis.
Payant 100€ par mois mon assurance, et ne pouvant pas forcément avancer les réparations, je suis complètement outrée par la gestion de ce sinistre. 
Si je ne les appels pas, ils ne font strictement rien !!!!! 
Je suis vraiment choquée </t>
  </si>
  <si>
    <t>berguiga-m-117453</t>
  </si>
  <si>
    <t>Satisfaite du service .
J'aurais aimé avoir un meilleur prise en charge sur l'expert assuré aussi et toujours assuré car manque un papier de plants qui est introuvable</t>
  </si>
  <si>
    <t>chavany-97614</t>
  </si>
  <si>
    <t>On a vraiment affaire avec des "fonctionnaires" de l'assurance, aucune possibilité de discussion et de négociation, refus de remise assurance auto à l'inverse d'autres par rapport au COVID sous des prétextes fallacieux, pas de discussion possible, seuls les tarifs sont attractifs, mais sans sinistre depuis des années, comment juger des éventuels remboursements ? Pas étonnant que les assurés se tournent vers les assurances en ligne.</t>
  </si>
  <si>
    <t>grand-bois-e-111065</t>
  </si>
  <si>
    <t>Je suis satisfaite du service. Maxime était génial et compétent. Merci pour votre travail et toutes les informations concernant le contrat, je suis tellement contente.</t>
  </si>
  <si>
    <t>10 août 2019 suite à une expérience en août 2019</t>
  </si>
  <si>
    <t>Très très déçue. Cliente de la MAIF pour mon assurance habitation + GAV, depuis plus de 15 ans, puis pour les voitures depuis 2 ans... Ayant mes 2 parents à la MAIF depuis plus de 40 ans, c'est vraiment décevant de voir la reconnaissance fidélité de cette assurance.
J'ai demandé un geste commercial suite à la déclaration d'un sinistre et on me répond négativement sans même me téléphoner ou échanger avec moi. Je pense très sincèrement que je vais tout changer en terme d'assurance. Je suis en train de faire faire des devis. Peut-être même, vais-je en parler à mes parents qui seront sans doute bien déçus de cette assurance dont ils ont tant pensé de bien. Je pense que les choses ont bien changé depuis des années...</t>
  </si>
  <si>
    <t>ben-abderrahlane-l-138504</t>
  </si>
  <si>
    <t>Je suis entièrement satisfait de cette compagnie d'assurance. Le service client était à l'écoute, les prix sont attractifs et la couverture satisfaisante.</t>
  </si>
  <si>
    <t>joao-paulo-p-125945</t>
  </si>
  <si>
    <t>Simple et pratique
Permets d'accéder directement à tous les services de mon assurance
Déclarer un sinistre en ligne et apporter les éléments d'une manière simple</t>
  </si>
  <si>
    <t>jimmy59213-81088</t>
  </si>
  <si>
    <t>Très bonne prestation de Monsieur Khalid</t>
  </si>
  <si>
    <t>chantal-k-129260</t>
  </si>
  <si>
    <t xml:space="preserve">Satisfaite du service 
Tarifs intéressants
A priori rapport qualité /prix intéressant 
Service téléphonique rapide et de qualité.
Interlocuteur à l écoute </t>
  </si>
  <si>
    <t>mock-33442</t>
  </si>
  <si>
    <t>Pour le moment je n'ai aucun point négatif à mettre en exergue. Je suis satisfait du service et une très bonne note à mon interlocuteur Jason.:):):):)</t>
  </si>
  <si>
    <t>marie-67575</t>
  </si>
  <si>
    <t>Très bon accueil. Souriant....des prix très compétitifs.un réactivité en cas de problème</t>
  </si>
  <si>
    <t>patou-72230</t>
  </si>
  <si>
    <t>ma mère à souscrit une assurance vie auprès de la BNP elle est décédée le 30/11/2018 et depuis il manque toujours quelque chose pour solder son assurance</t>
  </si>
  <si>
    <t>darling69-102583</t>
  </si>
  <si>
    <t>Bonjour aucun souci à signaler. le service client est réactif et agréable. Je suis assurée depuis 2005 et je n'ai aucune envie de changer de mutuelle pour le moment. Merci</t>
  </si>
  <si>
    <t>nidhal-h-109366</t>
  </si>
  <si>
    <t>Le prix ne baisse pas automatique je paie toujours la même cotisation il faut que je quitte pour que vous me faire un prix il faut s'aligner sur le pris de marché.
Merci</t>
  </si>
  <si>
    <t>goutte34-94096</t>
  </si>
  <si>
    <t>Je suis satisfaite du service. Les prix me conviennent. Simple et pratique.
Je suis passée par les furets pour comparer les assurances et celle-ci est sorti en 2 eme position. Au vu de la publicité je le suis laissée guider.</t>
  </si>
  <si>
    <t>claude-j-105360</t>
  </si>
  <si>
    <t>Satisfait du service en ligne. Assistance impeccable
Les prix me conviennent. Malheureusement concernant les véhicules de collection, certaines marques comme Porsche ne peuvent pas être garanties.</t>
  </si>
  <si>
    <t>irene-b-125015</t>
  </si>
  <si>
    <t>Je n’ai pas rencontré de soucis pour le moment, car viens juste de m’assurer ! les prix sont attractifs… à voir ! En espérant ne jamais en avoir besoin !!</t>
  </si>
  <si>
    <t>directplusjamais-68741</t>
  </si>
  <si>
    <t>J'ai résilié au 31/08/2018 avec tous les prélèvements automatiques honorés. Ils continuent de me prélever les mois suivants alors que la résiliation est bien effective sur mon espace personnel. En plus, j'ai le droit à un cabinet de recouvrement...</t>
  </si>
  <si>
    <t>camilleb-101941</t>
  </si>
  <si>
    <t>Mutuelle d'un incompétence notoire !!!
Radiation abusive liée à de multiples erreurs de leur part &amp; énoncée clairement par téléphone mais rien ne bouge depuis !
Nous avons reçu à plusieurs reprises des courriers de mise en demeure indiquant la non réception de nos rib alors que les prélèvements se déroulaient sans pb le mois d'avant...
Cela fait 2 fois que nous envoyons nos rib en recommandé avec accusé de réception... La personne eue au téléphone m'a dit qu'effectivement, tout était bien réceptionné et enregistré, mais que le statut global n'avait pas été changé !
Mais quelle honte !!!
Et où est le courrier indiquant qu'une radiation allait avoir lieu ? Je ne suis même pas sûre que la pratique soit légale !!
Je suis particulièrement en colère, et j'attends depuis jeudi dernier ma réponse "dans la journée"... 
Un seul conseil, passez clairement votre chemin si vous attendez un service client compétent et un minimum de considération... :-(</t>
  </si>
  <si>
    <t>gauby-70187</t>
  </si>
  <si>
    <t>Avec Direct Assurance ....c'est comme si on n'était pas assuré , mais on paie des cotisations ....</t>
  </si>
  <si>
    <t>dominique-g-131632</t>
  </si>
  <si>
    <t>Client depuis 2002, aucun souci, toujours satisfait. La plateforme téléphonique est performante et les conseillers sont compétents. Merci Direct Assurance !</t>
  </si>
  <si>
    <t>lecoeur-s-133829</t>
  </si>
  <si>
    <t>Je suis satisfaite du service  , prix , réactif et à l écoute, dialogues claire et compréhensible ainsi que leurs  Gentillesses au téléphone.très professionnel.</t>
  </si>
  <si>
    <t>ludovic-p-111097</t>
  </si>
  <si>
    <t>Je suis satisfait du service apporté par Direct assurances, Les prix sont compétitifs, les garanties correctes. Je recommande cette assurance , même si cette dernière n a pas d agence physique</t>
  </si>
  <si>
    <t>lefevre-s-112777</t>
  </si>
  <si>
    <t>Prix très correct par contre aucun suivi client car en attendant je n’ai toujours pas reçu ma carte verte car j’avais simplement oublier de signer mon contrat</t>
  </si>
  <si>
    <t>rocky5-101598</t>
  </si>
  <si>
    <t xml:space="preserve">Un grand merci a Eva pour son professionnalisme, son écoute et ses explications .
Elle prend le temps et connait son job a la perfection d’une gentillesse et amabilité rare !
Un grand Bravo a elle une vrai gestionnaire avec toute les qualités le top ?? </t>
  </si>
  <si>
    <t>gilles-p-139194</t>
  </si>
  <si>
    <t>JE SUIS A LA MAAF DEPUIS  2 ANS ET JE M APPERCOIT QUE QUAND ON A BESOIN D EUX POUR UN RENSEIGNEMENT C EST A CE MOMENT QU ON S APERCOIT QU ILS NE COMPRENENT RIEN
DES PERSONNES INCOMPETENTES AU TEL C EST LAMENTABLE  PERSONNE NE SAIT VOUS RENSEIGNER SUR VOTRE CONTRAT APRES PLUS DE 2 H D ATTENTES AU TEL
ON VOUS BALADE DE SERVIVES EN SERVICES ET PERONNE NE SAIT
ASSURANCE QUI NE SERT A RIEN</t>
  </si>
  <si>
    <t>nathalie-137278</t>
  </si>
  <si>
    <t>déjà cliente april depuis plus de 15 ans j'ai voulu détaché ma fille ( 20ans)de mon  contrat c'est le parcours du combatant!! deux jours pour  finaliser! et depuis le 8/10/2021 tout est renvoyé par mail et je n'ai encore AUCUNE RÉPONSE !!!!!!je ne sais meme pas si ma fille est assuré je trouve ca décevant, des dizaine  d'appel téléphonique me renvoie a un autre Numéro. Dommage de ne pas avoir au moins un personne compétente...</t>
  </si>
  <si>
    <t>bleuene-54380</t>
  </si>
  <si>
    <t>Aucune fiabilité au niveau de cet assureur : prélèvement intempestivement pris d'office d'après les références de la carte bleue puis des tarifs qui varient d un jour a l autre selon la date d appel téléphonique</t>
  </si>
  <si>
    <t>stef-75247</t>
  </si>
  <si>
    <t>Tres satisfait du service et de l'accueil téléphonique.Je suis content d'être a l'olivier et d'avoir bénéficier d'une remise de 10% pour mon nouveau contrat.</t>
  </si>
  <si>
    <t>karima-m-130786</t>
  </si>
  <si>
    <t>Je ne sais pas encore ce que ça vaut car je n'en ai pas eu besoin jusqu'à maintenant et je souhaite ne jamais y avoir recours.
Je vous dirai si ça vaut le coup le moment voulu.</t>
  </si>
  <si>
    <t>mp-103417</t>
  </si>
  <si>
    <t>attention a  néoliane santé et prévoyance  ne pas souscrire aucun contrat chez eux.
vous risquez de le regretter amèrement.
de plus impossible de les contacter, ni par téléphone, ni par mail.</t>
  </si>
  <si>
    <t>lilou-65545</t>
  </si>
  <si>
    <t>Assurée pour automobile 
 depuis le 28 mai 2018, j ai demandé 2 fois par téléphone et 83 fois par mail ma carte verte d assurance ainsi que mon contrat ( que je n ai toujours pas signé ), puisque tout s est fait par téléphone, on me réponds qu elle a ete envoyé plusieurs fois, à mon avis , ces employés  se moquent du monde! Pour prélever sur mon compte bancaire ils sont plus rapide! J ai fait révoquer ce prélèvement!terminé, je ne veux plus entendre de cette assurance!</t>
  </si>
  <si>
    <t>leclem-66324</t>
  </si>
  <si>
    <t>Injoignables quand vous avez besoin d'eux, bien que "délocalisés", ils font les pont, les week-ends et les vacances. Bien que "trop débordés" pour être joignable, vous aurez par contre toujours une personne pour repondre au service souscription!!!</t>
  </si>
  <si>
    <t>bealou-61920</t>
  </si>
  <si>
    <t>Je suis satisfait des produits de la mutuelle santé niveau 4 et le tiers payant m est super rien a payer par contre une personne du service commercial m a parlé d une facon pas aimable</t>
  </si>
  <si>
    <t>petrignani-le-mens-f-121178</t>
  </si>
  <si>
    <t xml:space="preserve">L'accueil téléphonique est très sympathique,
Les informations sont claires, 
Les tarifs sont compétitifs.
Je recommande pour la clarté des infos et la facilité à l'inscription.
</t>
  </si>
  <si>
    <t>maryse-95980</t>
  </si>
  <si>
    <t>Bonjour, je ne plaints pas de la caisse d'épargne, ma banque. mais de la C.N.P. J'écris, je téléphone continuellement et rien n'avance.Je veux simplement savoir sur quel document (est-ce mon seul arrêt de travail du 08 mars 2018),ma prise en charge de mes prêts est-elle validée.En plus on le sait la C.N.P. passe par un intermédiaire CBP4you, des réponse toutes faites et rien n'est fait. J'attendais l'assemblée générale, mais le COVID,a reporté mon intervention,j'expliquerai tout ça devant monsieur Le Directeur dès que possible.
Mon n° de téléphone 03 86 50 02 59</t>
  </si>
  <si>
    <t>olivier147-96653</t>
  </si>
  <si>
    <t>A fuir à tout prix! Cette assurance n'a aucun scrupule à laisser ses clients dans la galère. Impossible de discuter dès lors que la situation est hors cadre. Interlocuteurs très amateurs, deviennent vite impatients et désagréables. 
Je me suis retrouvé avec un vehicule non assuré suite à un avenant de contrat réalisé avant le confinement. Impossibilité de le faire réassurer alors que je suis client depuis 10 ans et que la situation étaitexceptionnelle! Je suis allé à la concurrence (MAIF) qui, au vu de la situation a bien voulu m'assurer. 
Direct assurance n'a pas fait de ristournes à ses clients post confinement alors que la MAIF oui pour le véhicule de ma compagne.</t>
  </si>
  <si>
    <t>fd-110543</t>
  </si>
  <si>
    <t>Bonjour
J ai quitté mon ancienne mutuelle pour Cegema. Que de problèmes depuis : personne ne répond au téléphone 
En plus 2 prélèvements à 2 jours d intervalle.
C est du grand n importe quoi.
Pour peu de différence de prix
C est pour cela que l on dit on sait ce que l on a mais on ne sait pas ce que l on va avoir
14/4/2021</t>
  </si>
  <si>
    <t>yaminabourrega-105775</t>
  </si>
  <si>
    <t xml:space="preserve">Suite à l'embauche de mon compagnon début février, nous avons fait le choix d'adhérer à la complémentaire santé Mercer. Et là je vais de déception en déception, le service client est plus que médiocre malgré une dizaine d'appels à leurs services, et quasiment la même quantité de mails je n'ai aucun retour de leur part au sujet de notre adhésion.
J'ai envoyé tous les documents requis par mail, via le portail mercer, et par courrier et je reçois que des réponses farfelues.
Étant enceinte, j'ai déjà avancé plusieurs frais médicaux et actuellement je ne peux pas me les faire rembourser car nous n'avons pas de n° adhérent. En somme c'est le chien qui se mort la queue. 
Si seulement nous avions une réponse claire et précise cela permettrait d'atténuer "un peu" notre mécontentemen. </t>
  </si>
  <si>
    <t>riton973-49456</t>
  </si>
  <si>
    <t>Maif coute cher et n'assure rien. Le principe poir l'habitation est de faire un declaratif sur la valeur de vis biens. Plus vous elevez votre patrimoine, plus cela coute. Problème : en cas de sinistre, vous ne serez remboursez que sur la valeur des factures. Donc oubliez tous les articles qui gonflent votre cotisation mais sans facture</t>
  </si>
  <si>
    <t>jeremy-s-132967</t>
  </si>
  <si>
    <t>je trouve que globalement les tarifs sont très haut et les comparatifs assurance sont difficiles à réaliser. certaines options devraient être inclues comme l'assistance zéro km</t>
  </si>
  <si>
    <t>kocak-s-116578</t>
  </si>
  <si>
    <t>Le service était parfait et j’ai eu réponses à toutes mes questions.
La souscription a été suivi du début à la fin avec professionnalisme et personnalisation.
Je suis satisfait.</t>
  </si>
  <si>
    <t>sabine-76-97370</t>
  </si>
  <si>
    <t>Néoliane - Cette mutuelle est à déconseiller : j'ai contracté cette mutuelle depuis deux ans, ans , malgré les courriers et le téléphone 5 ou 6 remboursements . l'année dernière je voulais résilier, au téléphone , ils m'ont dit que cela devait être fait pour la date anniversaire en septembre, donc là j'envoie ma résiliation, ils ne veulent pas la prendre en compte avant '' Décembre '' - Je suis à la retraite depuis février  et mes mensualités sont de 139.84  euros et je n'ai nullement l'intention de continuer à payer. Je précise que cette mutuelle n'a jamais fait la télé transcription à la sécurité sociale et que de ce fait je n'ai jamais été remboursé sur plus d'une année.  LE NIVEAU DE SATISFACTION EST DE 0</t>
  </si>
  <si>
    <t>nr94-75861</t>
  </si>
  <si>
    <t>SwissLife doit verser des indemnités depuis le 26.10.2018. A ce jour, aucune prestation n'est encore versée malgré un dossier complet depuis plusieurs mois. Pourquoi ? Aucune explication.  C'est désespérant, affligeant et révoltant.</t>
  </si>
  <si>
    <t>fb59-85637</t>
  </si>
  <si>
    <t xml:space="preserve">Propriétaire d'un bouledogue français de 6 ans, je l'ai fait opérer le 19 décembre d'une sténose et voile du palet
J'ai une mutuelle, j'ai donc appelé cette mutuelle pour savoir si l'opération était prise en charge avant de le faire opérer On m'avait dit que oui. Cette opération m'a coûté 1320 euros sachant que 2 ans auparavant j'ai aussi fait opérer mon chien pour une hernie discale 1800 euros. J'avais eu 600 euros de ma poche qui n'étaient pas pris en charge par la mutuelle
Aujourd'hui, n'ayant toujours pas été remboursé de cette opération et devant payer le vétérinaire, j'appelle la mutuelle Assuropoil qui me dit que cette maladie congénitale est exclue du contrat et donc ils ne peuvent me rembourser car c'est une maladie congénitale. Je reste sans voix.
Cette même mutuelle que je paye 50 euros par mois, m'avait aussi augmenté mes mensualités de 25 euros par mois, de 30 à 55 euros, suite à l'opération de l'hernie discale  il y a deux ans En clair, vous payez une mutuelle mais en cas d'opération on vous augmente vos mensualités l'année d'après pour compenser le coût… est ce vraiment une mutuelle du coup
Si les maladies congénitales sont exclues du contrat, il n'y a aucun détail sur les maladies en question. Et moi je ne savais même pas que c'était une maladie congénitale Le vétérinaire ne m'a rien dit.
Je ne recommande pas cette mutuelle. Ils sont de mauvaise fois surtout que je paye 50 euros depuis deux ans, ce qui rembourserait le coût de l'opération en question. A proscrire
</t>
  </si>
  <si>
    <t>gautier-d-126575</t>
  </si>
  <si>
    <t xml:space="preserve">Je suis satisfait du service, j’ai été très surpris de la différence parmi les différents assurances. 
Au niveau de la rapidísimo! Estoy muy bien ! Je recommande </t>
  </si>
  <si>
    <t>michou-113728</t>
  </si>
  <si>
    <t>Très bonne mutuelle,remboursement rapide, prise en charge de nombreuses prestations, cette dérniére est parfaite pour le  retraité que je suis,car en vieillissant, les soins deviennent de plus en plus nombreux.</t>
  </si>
  <si>
    <t>jean-jacques-l-106598</t>
  </si>
  <si>
    <t>j'ai rencontrer un problème lors de mon inscription en 2014 et depuis malgré les différentes démarches votre assurance refuse de réviser mon contrat.</t>
  </si>
  <si>
    <t>anne1415-41978</t>
  </si>
  <si>
    <t>Ma tante de 93 ans vient d'apprendre qu'elle bénéficie d'un contrat collectif retraite. Il  
a fallu plus de 30 ans à CNP pour la retrouver, alors qu'elle n'a jamais déménagé. Nous avons envoyé tous les documents demandés par courriel et voie postale il y a plus d'1 mois. Pas la moindre nouvelle...</t>
  </si>
  <si>
    <t>denis-p-107163</t>
  </si>
  <si>
    <t>simple et pratique, aucun soucis particulier, rapide et efficace. Je recommande,  En espérant n'avoir aucun soucis lorsque j'aurais un sinistre et en espérant ne jamais en avoir !</t>
  </si>
  <si>
    <t>marie-58495</t>
  </si>
  <si>
    <t>ou trouver une assurance après résiliation relation altérée après résiliation comment faire pour retrouver une assurance</t>
  </si>
  <si>
    <t>de-cecco-t-125244</t>
  </si>
  <si>
    <t>Pour le moment tout est parfait. Sous réserve, le jour où nous avons besoin de les contacter pour un incident. Mais pour le moment RAS. Souscription rapide et efficace.</t>
  </si>
  <si>
    <t>thaly7-56694</t>
  </si>
  <si>
    <t>FUYEZ,FUYEZ, Sincèrement et encore une fois FUYEZ cet assureur qui ne tient absolument pas ses engagements. Mon cas est certainement arrivé des personnes ici ou arrivera à d'autres personnes un jour, ce que je ne souhaite à personne. Mon véhicule m'a été volé en janvier 2017, le service "des dossiers compliqués" a statué que je ne n'allais pas être remboursée pour le vol mon véhicule car d'après eux la voiture que j'ai achetée est considérée épave. Je peux vous assurer que ce n'était pas le cas. Si j'ai acheté une épave comment ai-je pu avoir un certificat de non-gage? Comment l'ancien propriétaire a pu avoir une carte grise? Et surtout comment la matmut lorsque j'ai voulu m'assurer ne m'a pas dit attention votre voiture est une épave? Et enfin pourquoi la matmut ne me rembourse pas?? Je suis une nouvelle cliente c'est la raison pour laquelle on a été baladé et dossier qui a traîné en longueur?!! Autant de questions sans réponses. Je suis furieuse, et sidérée par cette affaire.Je suis une victime!!!! Jamais on pense au pire quand on s'assure et surtout on ne pense pas que son assureur va vous laisser tomber et ne pas prendre ses responsabilités c'est la raison pour laquelle on s'assure généralement d'où le nom ASSURANCE TOUS RISQUES. J'étais chez un autre assureur avant de passer à la matmut (si j'avais su...) l'offre matmut était moins cher et la loi Hamon permettant de résilier son assurance auto au bout d'1 an chez un autre assureur je me suis dis pourquoi... et bien plus jamais!</t>
  </si>
  <si>
    <t>ldmmm-97134</t>
  </si>
  <si>
    <t>Mauvaise organisation. En revanche, je travaille avec Nutuus qui propose un service vraiment adapté aux étudiants et à leur budget. Les services proposés comprennent notamment un pack de prévention (et c'est la seule mutuelle à le faire) qui te rembourse les produits d'hygiène féminine, la contraception, la médecine douce et les séances avec un psychologue. C'est aussi la seule mutuelle sans frais d'adhésion et qui conserve un tarif unique peu importe ton âge et tes antécédents médicaux. Il y a également le code 58751MOR pour bénéficier d'un mois gratuit.</t>
  </si>
  <si>
    <t>jonathan-l-132610</t>
  </si>
  <si>
    <t>tout est clair pour la souscription et il est facile de trouver les informations. les différentes options sont bien présentées et facile à choisir. Le prix est plus compétitif que mon assurance acutuelle</t>
  </si>
  <si>
    <t>alex-102594</t>
  </si>
  <si>
    <t>Très bon accueil téléphonique et renseignements très complets...
Interlocutrice très aimable et agréable.
Pour une plate forme c’est vraiment du top..
Plus qu’à attendre si la demande sera convenablement traitée..</t>
  </si>
  <si>
    <t>vieille-j-130984</t>
  </si>
  <si>
    <t>Très bonne mise en relation avec le conseiller : rapide et claire. Les tarifs sont convenables et la procédure numérique de souscription est efficace.</t>
  </si>
  <si>
    <t>ferret-n-111740</t>
  </si>
  <si>
    <t>très bien, je pourrais recommander. le niveau de prix est tres satisfaisant, le site est facile d'accès et intuitif. j'utiliserais surement pour le futur aussi</t>
  </si>
  <si>
    <t>oceane-g-117866</t>
  </si>
  <si>
    <t>Je suis satisfaite du service, très bon renseignement au près de Lionel, prix très abordable. Je conseil cette assurance merci à vous. Oceane Guillard</t>
  </si>
  <si>
    <t>cmp-100094</t>
  </si>
  <si>
    <t>bonne assurance le temps que je travaille dans l entreprise  mais cela c est complique le jour ou je me suis fait licencier  pour inaptitude plus de tele transmission avec la CPAM plus de code d accés  mal grés une prise en charge  d un ans supplementaire conventionnée par l entreprise .assurance impossible a joindre par telephone envois de courrier contradictoire tout cela pour pas vous rembourser</t>
  </si>
  <si>
    <t>soya-97799</t>
  </si>
  <si>
    <t>Jusqu’à présent je n’ai rencontré aucune difficulté auprès de la MGP. Je dirai juste que les tarifs restent quelque peu élevés comparativement avec d’autres mutuelles et des garanties supérieures.
Cordialement Didier Metais</t>
  </si>
  <si>
    <t>itri-j-132710</t>
  </si>
  <si>
    <t>tres bon service et rapide                                                                      .disponible meme aux heures tardives quand les autres bureaux d assurancessont fermees</t>
  </si>
  <si>
    <t>20 septembre 2020 suite à une expérience en septembre 2020</t>
  </si>
  <si>
    <t>analat06-97637</t>
  </si>
  <si>
    <t xml:space="preserve">Assurer depuis peu chez SantéVet et déjà très déçu! 
Assurance mensongère , lors de l’ouverture de dossier on nous vend du rêve pour au final être remboursé seulement 50€ par ans. </t>
  </si>
  <si>
    <t>bob-87158</t>
  </si>
  <si>
    <t>a pres de nombreuses années chez harmonie, je ne reprendrai pas de mutuelle chez eux celle ci se dégrade a la vitesse de la lulière</t>
  </si>
  <si>
    <t>andrefar-72243</t>
  </si>
  <si>
    <t>Beaucoup trop chère.</t>
  </si>
  <si>
    <t>kanica-p-127947</t>
  </si>
  <si>
    <t xml:space="preserve">Je suis satisfait du service car le Service est rapide  et efficace. Et très compréhensif.
Répond au besoin des clientèles.
Les démarches sont simple </t>
  </si>
  <si>
    <t>jeremy-r-115119</t>
  </si>
  <si>
    <t>Rapide, peu cher, bien renseigné par le conseillé très courtois.
pour l'instant très satisfait.
j'espere qu'il y a une appli mobile pour gérer encore plus facilement</t>
  </si>
  <si>
    <t>tony-88097</t>
  </si>
  <si>
    <t>Succession non réglée depuis des mois malgré de nombreux appels et courriers. Comportement scandaleux</t>
  </si>
  <si>
    <t>valerie-p-135238</t>
  </si>
  <si>
    <t>Merci pour votre aide et votre réactivité à bientôt plus qu'à télécharger les documents et pouvoir rouler avec ma moto. Mais pourquoi faut-il ecrit autant pour valider mon assurance moto c'edt dingue</t>
  </si>
  <si>
    <t>papillon-80063</t>
  </si>
  <si>
    <t>Je suis nouvelle adhérente j'ai eu à plusieurs reprises besoin d'aide j'ai eu Sara M qui m'a très bien conseillé sur mes démarches à faire très pro chaque fois leur disponibilité est irréprochable vraiment j'espère continuer comme ça</t>
  </si>
  <si>
    <t>les-affranchis-60671</t>
  </si>
  <si>
    <t xml:space="preserve">Attention au contrat sur cet assureur ! Il y a des clauses abusives !!!  Qu’on ne vous prévient pas au moment de la signature du contrat ! 
Je pensais que c’était une franchise, mais en fait  j’ai découvert que c’est une pénalité ! Alors faites attention ne pas prêter  votre voiture si vous êtes chez EUROFIL 
Une pénalité (amende) de 3'000 euros si vous prêtez votre véhicule à quelqu'un qui a son permis depuis moins de 5 ans 
J’ai prêté mon véhicule à mon fils qui a eu un sinistre dont les torts sont reconnus  partagés par Eurofil. (Je ne rentrerai pas dans les détails, car je conteste les tords, plusieurs courriers avec photos à l’appuies) Je comprends mieux pourquoi Eurofil  ne fait pas l’effort de contacter l’assureur adverse, c’est plus intéressant pour eux de gagner 3000 euros.
De ce fait une pénalité de 3000 Euros s'applique
.Ci-dessous le courrier reçu par EUROFIL : Votre responsabilité étant partiellement engagée, la moitié de vos dommages chiffrés par l'expert à 561,84 euros et réglés par la partie adverse sera déduite de cette somme. En conséquence, la somme restant à votre charge pour ce sinistre s'élève à 2438,16 euros
1. Je suis surpris du calcul par Eurofil, cela voudrait dire que si les dégâts de ma voiture aurait été plus élevée. J'aurais moins à payer ???
 2. Je ne trouve pas honnête de EUROFIL de récupérer de l'argent sur le dos des assurés ! (Les travaux de la partie adverse ne dépasserais pas 500 €) 
Que le montant total des dégâts des 2 voitures soit divisé et payé par les assurés ça parait plus logique. 
C'est une clause abusive !! Je n'avais pas compris cela sur leur contrat. Une franchise de 3000 € oui, mais une pénalité de 3000 euros NON !
Même un avocat met en garde les assurés : https://www.opinion-assurances.fr/eurofil-assurance-auto-avis-71945.html
</t>
  </si>
  <si>
    <t>gege-82199</t>
  </si>
  <si>
    <t xml:space="preserve"> Personnel de plus en plus incompétent recruté sur des diplômes qui il y a 30 ans avaient une valeur , 
une garantie de capacités , mais aujourd'hui sont distribués à la pelle et n'ont plus de sens .
 La Mgen est " dirigée par un cercle d'institutrices qui n'a rien à faire dans une entreprise privée .
  Les jeunes prof n'adhèrent plus .
 </t>
  </si>
  <si>
    <t>vge75012-70788</t>
  </si>
  <si>
    <t>Je regarde actuellement la concurrence 1169 euro pour une FJR de 2016 avec le plus de 50% de bonus</t>
  </si>
  <si>
    <t>nassirov-v-115400</t>
  </si>
  <si>
    <t>Super serviable , service rapide , explique très bien prend le temp qu’il faut , les prix sont abordable , l’application en ligne et facile d’accès , bravo</t>
  </si>
  <si>
    <t>isabelle-h-138522</t>
  </si>
  <si>
    <t>le prix est très intérèssant vu les prestations de services fournies très bon rapport qualité prix démarche simple et rapide très bien expliquée je recommande April moto</t>
  </si>
  <si>
    <t>saida--e-126012</t>
  </si>
  <si>
    <t>Je suis satisfais du prix et des services proposés par rapport aux autres concurrents. Ma famille est cliente chez vous et elle m'a conseillée de m'assurer chez vous.</t>
  </si>
  <si>
    <t>adam-a-137037</t>
  </si>
  <si>
    <t>je suis satisfait du service, la personne au téléphone très agréable.
Le prix est satisfaisant pour mon véhicule, je reprendrai contacte pour mon autre véhicule pour fin d'année</t>
  </si>
  <si>
    <t>regaibi-k-130933</t>
  </si>
  <si>
    <t xml:space="preserve">Moins cher que chez les concurrents, service client à l’écoute et professionnel. 
Ils répondent aux questions et aident pour les démarches. Je recommande </t>
  </si>
  <si>
    <t>nono-17830</t>
  </si>
  <si>
    <t>Déçue des tarifs pratiqué pour avoir 2 contrat chez eux</t>
  </si>
  <si>
    <t>herve-i-133341</t>
  </si>
  <si>
    <t xml:space="preserve">je suis satisfait de la rapidité et la simplification de votre plate forme,
a bientôt pour l assurance habitation  , je pense diffuser chez mes amis cette expérience  .
</t>
  </si>
  <si>
    <t>pasteur-58884</t>
  </si>
  <si>
    <t>J'ai été radié de mon contrat habitation,après plus de 5 ans sans aucune explication valable sauf celle défendue, par la Direction, de l'intérêt de leurs souscripteurs !!</t>
  </si>
  <si>
    <t>pioupiou-57565</t>
  </si>
  <si>
    <t>Bonne assurance, jusqu'à aujourd'hui pas de soucis avec eux, j'ai récemment eu à faire à eux pour un bris de glace et aucune franchise à payer alors que d'autres assureurs font payer une grosse partie assistance ok dépannage ok pour l'instant seul bémol la franchise de 250e lorsque quelqu'un vous accroche et qu'il part et qu'il y a de gros travaux à faire sur le véhicule alors que l'on est pas en tord et aussi le tarif de l'assurance en tout risque que je trouve un peu élevé sinon pour l'ensemble des garanties c'est pas trop mal</t>
  </si>
  <si>
    <t>frederic-g-106823</t>
  </si>
  <si>
    <t>Je suis satisfait du service, par contre le prix n'est plus le meilleur pour prestation équivalente. J'aurai bien aimé être contacté par un attaché client pour me proposer une offre concurrente.
Dommage.
Le marché de l'assurance est agressive.</t>
  </si>
  <si>
    <t>romarick-a-108508</t>
  </si>
  <si>
    <t>Très bon accueil et de très bon renseignements par Guillaume ce jour a L'accueil téléphonique                                                                     
MERCI</t>
  </si>
  <si>
    <t>helene-85988</t>
  </si>
  <si>
    <t>Mr Gwendal s'est avéré très efficace, réactif, sympathique et surtout très professionnel mais que dis-je !!!! lorsque l'on possède toutes ces qualités c'est forcément du professionnalisme</t>
  </si>
  <si>
    <t>alexyz-74630</t>
  </si>
  <si>
    <t xml:space="preserve">J'ai souscrit à AXA assurance à Choisy-le roi, je vous les déconseille , ils ont des méthodes plus que  douteuses...pour ma part, 
Je souscrivais à une assurance habitation AXA à CHOISY LE ROI dirigé par M.eric HUARD. J'ai fait une demande de résiliation pour déménagement chez mon mari.
J'ai donc fourni comme justificatif mon état des lieux ainsi qu'une lettre  de résiliation en recommandé accusé réception, 10 mois après, ils refusent encore de résilier et  la conseillère Angelique Duguet, contestent maintenant avoir reçu mes justificatifs à l'intérieur même de ma lettre en accusé réception en me demandant si j'ai pris des photos du contenu de ma lettre et me somme de payer 250 euros. Mon dossier à été  envoyé à l'huissier...
</t>
  </si>
  <si>
    <t>liamlisa-76623</t>
  </si>
  <si>
    <t>informations précise, mise en place direct, aucune démarche de ma part</t>
  </si>
  <si>
    <t>maelle-t-124614</t>
  </si>
  <si>
    <t>je suis satisfait du services, acceuil agréable, personnel chaleureux, rapidité des manoeuvres, simplicité via internet. en revanche le prix est differents  entre internet et par telephone.</t>
  </si>
  <si>
    <t>pr-104281</t>
  </si>
  <si>
    <t>Délai d’attente avant la prise en compte de mon appel téléphonique a été très court. La dame qui m’a renseigné a été très agréable et très claire. Contact efficace et professionnel.</t>
  </si>
  <si>
    <t>geolib-50813</t>
  </si>
  <si>
    <t>Accueil téléphonique lamentable, vous appelez sur une hotline mais ce n'est pas là qu'ils traitent les dossier, c'est à Lyon je crois, donc vous avez à faire à des interlocuteurs relais qui ne comprennent pas l'issue du dossier..
Avant de fusionner, c'était partéo, ça fonctionnait parfaitement avec des personnes au téléphone qui géraient directement les dossiers....on a été obligé de changer (mutuelle entreprise) pour atterrir dans cette galère.
J'ai envoyé une demande par courrier le 18/11 pour me répondre le 30/12 qu'il fallait un autre papier.....on dirait que c'est fait exprès  !! j'espère me tromper, mais en tout cas, encore un truc comme ça et je quitte cette mutuelle !!! A fuir !</t>
  </si>
  <si>
    <t>davidcartier-80616</t>
  </si>
  <si>
    <t>Personnel qualifier,  à l'écoute du client, aimable, réactif, serviable, disponible, et compréhensible pour le client , attentif aux besoins du client</t>
  </si>
  <si>
    <t>andre-j-131060</t>
  </si>
  <si>
    <t xml:space="preserve">Je suis satisfait  de vos services, malheureusement les tarifs se trouvent
 encore un peu élevés.
Je suis également très satisfait des explications données par vos agents et de l'aide qu"ils apporte pour résoudre les problèmes
                            </t>
  </si>
  <si>
    <t>laurent-m-114435</t>
  </si>
  <si>
    <t xml:space="preserve">Je suis satisfait de tous les services , offres proposées.
Fidèle depuis plusieurs années , je le resterai si vos maintenez vos garanties, prix , services </t>
  </si>
  <si>
    <t>a178964-51531</t>
  </si>
  <si>
    <t>A fuir !!! En litige depuis 4 mois avec la MAIF, dossier non suivi, laissez à l'abandon (la personne était partit en congés!), demande incessante de papiers inutiles, impossible à joindre, conseillé désagréable et sans empathie : je suis choquée par cette assurance absolument non professionnelle.
Et je parle d'un sinistre à moins de 1500 euros !
Scandaleux</t>
  </si>
  <si>
    <t>mendes-d-121582</t>
  </si>
  <si>
    <t>Je suis satisfait du service le prix un peu élevé mais vue mon bonus je comprends,  je pourrais probablement maitre mon assurance habitation si le prix et intéressent.</t>
  </si>
  <si>
    <t>maumau-64844</t>
  </si>
  <si>
    <t xml:space="preserve">Se permet de vous radier sans préavis ni justificatif.
Ne rembourse pas les actes de "Vandalismes" qui sont pourtant indiqués comme pris en charge, a éviter </t>
  </si>
  <si>
    <t>bab-132236</t>
  </si>
  <si>
    <t>assez curieusement ,je ne rentre dans aucune garantie couverte par cette mutuelle santé
A chaque dépense de santé ,je ne suis jamais remboursé ,et quand je demande le tableau des garanties ,on ne me l'envoie pas !!malgré une cotisation de 233 € par mois pour 2</t>
  </si>
  <si>
    <t>emelyne-t-114952</t>
  </si>
  <si>
    <t>Pour le moment très satisfaite du service. et des tarifs Tant qu'on a pas de sinistre tout va bien! après, attention à l'augmentation de cotisation spectaculaire...</t>
  </si>
  <si>
    <t>oubouzid-m-107644</t>
  </si>
  <si>
    <t>Je suis satisfait du et le prix me convient je recommande l'olivier assurance a tout mon entourage Merci det bien tôt.''''''''''''''''''''''''''''''''</t>
  </si>
  <si>
    <t>delphine-g-132907</t>
  </si>
  <si>
    <t xml:space="preserve">très bonne assurance 
rapidité / prix 
je n'ai pas encore testé la prise en charge en cas de sinistre car pas de sinistre pour l'instant.  donc je ne peu juger de l'efficacité de cette assurance </t>
  </si>
  <si>
    <t>yapuka17-101226</t>
  </si>
  <si>
    <t>Maif depuis 41 ans, et ayant perdu mon bonus de 50% a la suite d'un simple accrochage, très fâchée par le manque de dialogue, je décide de me tourner vers la concurrence.</t>
  </si>
  <si>
    <t>m3ab-98950</t>
  </si>
  <si>
    <t xml:space="preserve">Au départ un simple contrat, puis sans signature d'aucun contrat papier je me suis retrouvée avec d'autres contrats toujours plus chers par simple appel téléphonique. 
J'ai envoyé un recommandé pour tout annuler à date mais maintenant ils exigent une lettre manuscrite signée. On rêve. Pas compliqué pour ouvrir mais impossible à fermer... </t>
  </si>
  <si>
    <t>pascal-b-109981</t>
  </si>
  <si>
    <t xml:space="preserve">prix interressant par rapport à la concurence , en service equivalent .
Maintenant à voir en cas de probleme.
je ne peux pas me prononcer par rapport au service vu que je viens d'arriver, on verra plus tard.
</t>
  </si>
  <si>
    <t>mallo-98860</t>
  </si>
  <si>
    <t xml:space="preserve">Je bénéficie d'une assurance nomade dans le cadre de mon assurance habitation, ma fille se fait voler son portable  Huawei mate 10 pro valeur achat il y a 2 ans 799€.
Indemnisation matmut:
Valeur actuelle  prise en compte 280€(que je conteste facture/devis à l'appui)  déduction 40% de vétusté sur ce tarif (et non sur la valeur d'achat) et déduction franchise 140€ indemnisation 29€.
Je conteste et la on remet en cause ma déclaration et le code IMEI qui ne correspondrait pas, (alors que ce n'etait pas le cas) finalement apres échange de courriers plus de réponse ni de suivi sur ce courrier de contestation de ma declaration mais ils remettent en cause la couverture de ma fille (qui est assuree depuis plusieurs annees  et pour laquelle je paie cette cotisation nomades chaque mois) sans concertation en évoquant qu'elle exerce une profession et qu'elle ne serait pas à ma charge alors que ces éléments sont erronés, finalement en ayant contesté l'indemnisation ils ont cherché à remettre tout en question sur mon dossier, je suis déconcerté par le manque de confiance de mon assureur MATMUT envers son assuré, sans parler des délais de réponses (le vol a eu lieu il y a 8 mois), j'ai déjà laissé un avis afin que ce litige soit traité équitablement mais pour le momment j'en suis au même stade.
La matmut assure avec des tarifs préférentiels mais au niveau indemnisation (tout au moins pour mon sinistre) je ne suis pas satisfait de leur traitement des sinistres et de leur indemnisation je mets donc objectivement 1 etoile.
 </t>
  </si>
  <si>
    <t>ndoudi-y-131275</t>
  </si>
  <si>
    <t>Très bien. Surtout au niveau de la rapidité.
Tout ce fait en ligne et facilement. Le contrat est précis et transmis par mail.
La signature numérique est un plus apprécié.</t>
  </si>
  <si>
    <t>rachelle-n-135158</t>
  </si>
  <si>
    <t>Prix et conditions intéressants. 
Espère ne pas avoir à utiliser ces services d’indemnisation ou de remboursement!
Mais en attendant, simple et efficace.</t>
  </si>
  <si>
    <t>menendez-e-135105</t>
  </si>
  <si>
    <t>Nouveau client, je ne peux pas encore évaluer les services des assurances l'Olivier
Contacts téléphoniques sympathiques et clairs (assez réactifs)....</t>
  </si>
  <si>
    <t>jerome-61340</t>
  </si>
  <si>
    <t>Pour avoir subit 3 sinistres non responsable durant les 2 derniers années à mon domicile, je me suis radié, par un courrier recommandé. Alors que j'étais client depuis plus de 20 ans sans aucun sinsitre...</t>
  </si>
  <si>
    <t>noarc-99951</t>
  </si>
  <si>
    <t>Refuse de prendre en compte la demande de résiliation, malgré plusieurs demandes, impossible de contacter le Service Contentieux pour régler le problème.</t>
  </si>
  <si>
    <t>aloge-64816</t>
  </si>
  <si>
    <t>Suite cambriolage, je n'ai aucune réponse de AXA sur les modalités de remboursements et de réparations 58 jours après déclaration  - ( 40 jours après passage expert) -Tous les jours, je vois les dégradations du cambriolage, je suis dans l'attente des réparations, portes cassées ..</t>
  </si>
  <si>
    <t>myriam-100430</t>
  </si>
  <si>
    <t>Au mois de septembre 2020. ma chienne fait une grosse crise d'epilepsie, je l'amène chez le vétérinaire, qui doit la conserver 72h, car entre temps refait des crises, jai assuré ma chienne a ses 3 mois chez ECA, à part quelques petits problèmes, elle n'a jamais dépassée le smontant de la prime annuelle chez eux car un vaccin est remboursé 25 pa an et bien ils ont refusé la prise en charge me disant que la crise d'épilepsie ne rentrait pas dans le contrat, j'avais souscrit la formule confort</t>
  </si>
  <si>
    <t>fabienne-107279</t>
  </si>
  <si>
    <t>J'ai envoyé un devis pour me refaire une dent fin octobre et je suis toujours en attente. J'ai fais plusieurs demandes et rien. S'ils sont débordés qu'ils embauchent !!! Ras le bol d'attendre !</t>
  </si>
  <si>
    <t>amandine-b-112066</t>
  </si>
  <si>
    <t>Je suis satisfait du prix et du devis , ainsi que de la prestation rapide et efficace qu'offre Direct Assurance. Meilleur rapport qualité-prix pour une assurance</t>
  </si>
  <si>
    <t>merwan-k-130331</t>
  </si>
  <si>
    <t xml:space="preserve">Je suis satisfait du service et les prix me conviennent. 
Le service est plus que satisfaisant.
La GMF est un vrai partenaire par sa polyvalence et sa compétitivité. </t>
  </si>
  <si>
    <t>martin-j-125579</t>
  </si>
  <si>
    <t>Concerne le siège :Formalisme Administratif très compliqué, Lenteur dans le traitement des dossiers Vous feriez bien de voir ce qui se fait par ailleurs Plutôt que de vouloir à tout prix rencontrer les clients vous ferez mieux de vous doter d’un back-office plus conséquent, plus réactif qui traite les dossiers et reponde rapidement</t>
  </si>
  <si>
    <t>guylaine-l-113114</t>
  </si>
  <si>
    <t>Je ne suis pas très satisfaite, je ne trouve pas tous les critères dont j'ai besoin  dans mes choix et mes besoins, je préfère m'entretenir avec un conseiller qui saura répondre à mes questions</t>
  </si>
  <si>
    <t>eligonne--99460</t>
  </si>
  <si>
    <t>J ai toujours été très satisfaite de la maif. A chaque fois j' ai eu à faire à des gens charmants et compétents. Merci à cette belle équipe qui fait tout pour aider ses clients</t>
  </si>
  <si>
    <t>garance1166-105264</t>
  </si>
  <si>
    <t>Fuyez!! A toutes jambes!! Si je pouvais je mettrais des points négatifs!
Notre fils a eu un accident grave il y a plusieurs années. Nous avions voulu faire des économies en nous assurant chez eux, les prix étaient attractifs, au téléphone on nous a conseillé de .. ne pas faire de déclaration !! Parce tout ce qui était proposé, c'était des cours particuliers, inutiles, c'était les vacances..
C'est une recherche de profit et voilà tout. Ce ne sont pas des assureurs, ils n'y connaissent rien, ne remboursent pas, n'assistent pas. C'est une banque. Point. Fuyez ailleurs.</t>
  </si>
  <si>
    <t>caromc-79938</t>
  </si>
  <si>
    <t>Très bonne assurance que je recommande. Satisfaite des garantis, des remboursements et du service. J'ai souscrits également à l'assurance maison et n'ai jamais eu de soucis de remboursement lorsque j'ai eu des sinistres. Toujours rapides et efficaces</t>
  </si>
  <si>
    <t>mathilde-p-121829</t>
  </si>
  <si>
    <t>Je viens de récupérer ma voiture suite à un sinistre. Les réparations ont pris 2 semaines. C'est très long pour changer un pare-chocs. Ma voiture a été immobilisée tout la première semaine uniquement dans l'attente du passage de l'expert, qui a rendu son rapport 7 jours après le dépôt de ma voiture au garage. C'est extrêmement long. J'apprécierais une meilleure organisation afin que je puisse déposer ma voiture le jour ou la veille du passage de l'expert.</t>
  </si>
  <si>
    <t>wilfus--104349</t>
  </si>
  <si>
    <t xml:space="preserve">Simple et efficace ! 
Ils mettent tout en œuvre pour vous apporter une réponse le plus rapidement possible, les opérateurs/opératrices sont à l'écoute et réactifs.
Globalement satisfait depuis que j'y suis. </t>
  </si>
  <si>
    <t>daniel-103666</t>
  </si>
  <si>
    <t>Je suis passé mardi à  l'agence pour faire un point sur les contract et afin de les revoir avec madame Allais de l'agence dumesnil à angers, qui  est très à  l'écoute et avec qui ont à échanger de manière concluante et positive je suis ressorti satisfait et recommande aux assurées de ce déplacé  régulièrement pour faire la même chose merci ps : moins de pud à la télévision  et plus de contact avec vos clients vous fera pérennisé deux fois plus. Cordialement Nr Neau</t>
  </si>
  <si>
    <t>thierry-g-115911</t>
  </si>
  <si>
    <t>Parfait le suivi a été sans problème le conseil aussi et bien entendu le prix est au rendez-vous je le conseillerai à mes amis sans aucun problème merci</t>
  </si>
  <si>
    <t>caroline-78623</t>
  </si>
  <si>
    <t>J'ai perdu 12% de mon capital en 2018, et vous ???????????????????</t>
  </si>
  <si>
    <t>dazas-d-130547</t>
  </si>
  <si>
    <t>je suis très satisfait, simple , rapide, concret, facile d utilisation, tarif très competitif, discrétion totale,  pas de perte de temps, explication detaillee</t>
  </si>
  <si>
    <t>triste-afer-89930</t>
  </si>
  <si>
    <t>Désolé d'en arriver à donner un avis...
Mais je suis désœuvré, face à l'absence de  service client de ce groupe. J'attends en vain le règlement de l'assurance vie suite au décès de ma mère le 2 Janvier 2020.
J'ai rempli le dossier fourni par le gestionnaire de patrimoine au plus vite dont le retour des impôts, pour la non exigibilité.
J'ai envoyé des mails, lus mais pas de réponses. 
J'ai appelé pour joindre le service "succession", barrage de l'accueil "nous avons transféré vos coordonnées le service succession va vous rappeler  d'ici peu". 
Mon gestionnaire de patrimoine me dit qu'ils ont tous les éléments et que le versement devrait se faire.
Bref, il y a rien de pire qu'un "service client" muet et c'est certain, volontairement  absent.</t>
  </si>
  <si>
    <t>rochon-b-138156</t>
  </si>
  <si>
    <t>Très pro et agréable prix très abordable il vous accompagne pour bien remplir votre devis et trouver les meilleur tarif pour ma part j'ai assurer une mercedes pour 1000euro tres satisfait je recommande vivement</t>
  </si>
  <si>
    <t>missakian-m-124944</t>
  </si>
  <si>
    <t>Satisfaite du devis, pour un jeune conducteur étudiant le prix est raisonnable, la souscription est simple et rapide, rien a redire pour le moment....</t>
  </si>
  <si>
    <t>sylviederambt-66493</t>
  </si>
  <si>
    <t>Pacifica est une bonne assurance...mais si comme moi vous avez 3 sinistres en 5 ans (non responsable)...il vous vire comme une pestiférée!
Rien à faire, leur décision est définitive et sans appel...</t>
  </si>
  <si>
    <t>nicolas-k-131883</t>
  </si>
  <si>
    <t>Je suis satisfait, les prix me conviennent ainsi que les garanties, moins cher que les devis effectués chez d'autres assureurs
Différents packs ajoutables à notre guise en fonction de nos besoins</t>
  </si>
  <si>
    <t>chamil-92414</t>
  </si>
  <si>
    <t>Très satisfait. Toute l’information est disponible. La démarche est très facile. Le devis est envoyé par mail. Les options proposées sont claires. Merci</t>
  </si>
  <si>
    <t>benjamin-m-122850</t>
  </si>
  <si>
    <t>Très bien qualité prix je vraiment aime suis prêt à recommander a d’outre personne parce que je vue d’outre me niveau  prix et le niveau d’assistance et vraiment  très bien</t>
  </si>
  <si>
    <t>madona-91106</t>
  </si>
  <si>
    <t>J'ai fais une demande de devis sur lefuret.com. Après avoir visionné chaque proposition d'assurance,  j'ai été satisfaite du devis que m'a envoyé Actives assurance. Cependant, je les ai au téléphone pour valider le devis, la dame me communique le numéro de mon dossier du devis qui correspond très bien avec mon devis envoyé par mail. Suite à ça, je réponds aux questions qu'elle me pose, on finalise presque le dossier. Je lui demande de me faire un récapitulatif du devis. Et là ! Rien à voir avec le devis du mail.</t>
  </si>
  <si>
    <t>saturnin-90258</t>
  </si>
  <si>
    <t>Tout est ambigu ! Ce qui est assuré ainsi que les exclusions. A lire absoluement les CG avant de signer. Il faut attendre un an avant de résilier. Hélas !</t>
  </si>
  <si>
    <t>olivia2612-54925</t>
  </si>
  <si>
    <t xml:space="preserve">A fuir, je suis bénéficiaire d'une assurance vie déjà 3 semaines que jattend le dossier pour renvoyer des pièces ! 
Délais très longs et le service client donne différentes versions a chaque appel. Terrible de faire sa avec l'argent des autres !!!! </t>
  </si>
  <si>
    <t>fayen-p-108310</t>
  </si>
  <si>
    <t>je suis satisfait du contrat et du tarif appliquer personne compétant et de bon explications reponse a mes questions rapide et non évasif je recommande l olivier assurance</t>
  </si>
  <si>
    <t>lolo34-51260</t>
  </si>
  <si>
    <t>Suite aux intemperies et attentats survenus en 2016,
 l' ensemble des compagnies d'assurance a décidé une hausse tarifaire des cotisations de 1  à 2,5% en moyenne.
D' ailleurs ,si moins d'intemperies en 2017 ,on pourra legitimement exiger une baisse de la cotisation annuelle....
En attendant ,la compagnie Direct assurance,elle, se permet de mettre en place une hausse de 14% de ses tarifs pour ses adhérents.
Bien entendu aucune comunication claire n' accompagne cette hausse.
A l'heure de l' echéance annuelle ,j' éspere qu'un maximum d' adhérents de cette compagnie prendra la sanction que merite  ce type de comportement meprisant.
vivent les comparateurs d' assurance....</t>
  </si>
  <si>
    <t>acre95-98156</t>
  </si>
  <si>
    <t xml:space="preserve">Assureur à fuir !
Suite à renégociation prêt Crédit Foncier : baisse du taux et de la durée de 2,5 années, MetLife augmente mes mensualités de 27% sans aucune explication.
Ne répond à aucun courrier : LR/AR, courriels, ou alors à côté de la plaque. Même le Crédit Foncier me dit avoir des difficultés pour obtenir des réponses !!!!
Médiateur de l'assurance saisi, malgré cela toujours aucune réponse à mes questions.
J'ai trouvé un autre assureur, un peu moins cher et qui j'espère aura une meilleure communication. Résiliation envoyée en LR/AR fin août et toujours aucune réponse au 30 septembre. Situation ubuesque !!!!
</t>
  </si>
  <si>
    <t>nick28117-103926</t>
  </si>
  <si>
    <t xml:space="preserve">Delai de traitement hyper hyper longs , j'attends depuis plus de 3 semaines un remboursement de soins dentaires, prix plus cher que la moyenne des autres mutuelles 
malheureusement je ne peux pas changer , mutuelle imposée par mon employeur, sinon je l'aurais fais depuis longtemps </t>
  </si>
  <si>
    <t>emilie0304-50356</t>
  </si>
  <si>
    <t xml:space="preserve">Délai inadmissible pour récupérer un placement. 
Depuis le 25/11 j'attends un virement suite à une clôture de contrat, nous sommes le 16/12 et toujours rien. Le commercial m'avait certifié que j'aurai l'argent avant le 15 comme demandé. Je suis obligée de demander à ce que l'on me prête de l'argent car SL dort. </t>
  </si>
  <si>
    <t>francois-p-109858</t>
  </si>
  <si>
    <t>j'ai téléphoné ce matin et j'ai eu une conseillère très agressive cela a conforte le fait de résilier mon contrat d'assurance chez vous. en vous remerciant</t>
  </si>
  <si>
    <t>bebezen84-62344</t>
  </si>
  <si>
    <t>Attention cela ne concerne que la mutuelle entreprise mais jamais eu de problème mais le seul bémol est que lorsque l'on arrive à la retraite nous n'avons aucun privilège en terme de tarif ou de garanties</t>
  </si>
  <si>
    <t>pierre-l-102745</t>
  </si>
  <si>
    <t xml:space="preserve">JE SUIS TRES SATISFAITE
MERCI DE VOTRE RAPIDITE
BRAVO ET JE NE MANQUERAIS PAS DE VOUS RECOMMANDE POUR VOS COMPETENCE ET DILIGENCES ET VOTRE RAPIDITE  MERCI </t>
  </si>
  <si>
    <t>romain-d-123983</t>
  </si>
  <si>
    <t>Je suis globalement satisfait, c'est par contre injuste de payer une franchise lorsqu'on subit un délit de fuite avec dépôt de plainte alors qu'on y est pour rien et cela représente une sacré somme parfois au pire moment. C'est une double peine.</t>
  </si>
  <si>
    <t>nadplum-123110</t>
  </si>
  <si>
    <t>FUYEZ GENERALI QUI NE RESPECTE PAS SES CLIENTS
Compagnie ni fiable, ni sérieuse. 
Mon contrat épargne retraite arrive à terme après plus de 20 ans et résultat, cela fait plusieurs mois que je réclame la liquidation de ce compte, qui, au demeurant ne m'a rien rapporté, car frais de gestion élevés, et mauvaise gestion tout court. Un livret A à 0,5% aurait rapporté davantage. 
On ne peut joindre personne par tél. Le répondeur=robot vous ballade en vous donnant une adresse mail de réclamation. La réclamation n'aboutit jamais et on reçoit une réponse automatique par mail. Toujours la même !!
FUYEZ GENERALI QUI NE RESPECTE PAS SES CLIENTS</t>
  </si>
  <si>
    <t>12 mai 2017 suite à une expérience en mai 2017</t>
  </si>
  <si>
    <t>jf-osny-54645</t>
  </si>
  <si>
    <t>Accueil client téléphonique nul. A fuir.</t>
  </si>
  <si>
    <t>david-r-128932</t>
  </si>
  <si>
    <t xml:space="preserve">Je suis satisfait du tarif
Le prix me convient 
Facilité de fonctionnement du site et la souscription en ligne est rapide 
Les options rese cher à mon goût </t>
  </si>
  <si>
    <t>valerie-c-109737</t>
  </si>
  <si>
    <t>Je suis satisfaite du prix et du conseiller très à l'écoute. Les garanties ont été acceptées par ma banque sans problème. Seul l'espace client n'est pas très intuitif.</t>
  </si>
  <si>
    <t>duval-n-122916</t>
  </si>
  <si>
    <t>Très bonne assurance a prix très compétitifs
 service client très professionnel et a l'écoute et réponse très rapide et claire je recommande chaudement cette assurance</t>
  </si>
  <si>
    <t>pierre-r-133630</t>
  </si>
  <si>
    <t>Les prix mon conviennent, pour le service nous verront bien.
J'attend que mon ancien assureur me rembourse le paiement de la cotisation 2022.
Inscription rapide</t>
  </si>
  <si>
    <t>dan-63283</t>
  </si>
  <si>
    <t>Macif Assistance n'a pas fait son travail .
Ils ont oubliés de prévenir le dépanneur pour rapatrier mon véhicule dans le garage pour mes réparations.Aucune personne de macif assistance au tel après 1 h d'attente.
Je RESILIE après 20 ans comme client</t>
  </si>
  <si>
    <t>cris-88394</t>
  </si>
  <si>
    <t>Mon fils es assuré depuis juillet l année d dernière en tant que jeune permis  il viens de recevoir son appel a cotisation = plus cher que l annee dernière pas de diminution de la surprime soit 1800 euros l annee , assurance a déconseiller ...</t>
  </si>
  <si>
    <t>dorinef92-94945</t>
  </si>
  <si>
    <t>Les prix sont très abordables, le contact avec le service est très rapide, personnels très sympathiques.
mon conjoint est très satisfait de direct assurance alors ce jour je décide de souscrire également.</t>
  </si>
  <si>
    <t>philippe-p-125665</t>
  </si>
  <si>
    <t>Je suis entièrement satisfait du service.
Les tarifs sont raisonnables, les garanties accordées sont satisfaisantes.
L'accès au site est instinctif et pratique.</t>
  </si>
  <si>
    <t>hlnz-58200</t>
  </si>
  <si>
    <t>Pas de commentaire.</t>
  </si>
  <si>
    <t>vincent--g-127025</t>
  </si>
  <si>
    <t>Très bien et rapide 
Je suis très content c est très simple et rapide merci je recommande aucun souci de puis que je suis chez eux un grand merci à vous</t>
  </si>
  <si>
    <t>29 décembre 2017 suite à une expérience en décembre 2017</t>
  </si>
  <si>
    <t>glpb-60030</t>
  </si>
  <si>
    <t>un prix competitif pour un service de qualité</t>
  </si>
  <si>
    <t>rabah-b-126475</t>
  </si>
  <si>
    <t>JE SUIS SATISFAIT   A VOIR LA SUITE DE L ASSUREURE ...MAIS très pratique merci  comptent agréablement  , ne pas avoir de variation de tarif   qu on reste bien sur 31.,99  merci pour cette rapidité ,,,,</t>
  </si>
  <si>
    <t>sylvain-c-113147</t>
  </si>
  <si>
    <t>les tarifs sont convenables mais en faisant une etude comparative d' assurances auto sur un site internet , D irect   A ssurance se situe en moyenne  position.</t>
  </si>
  <si>
    <t>12 octobre 2021 suite à une expérience en août 2021</t>
  </si>
  <si>
    <t>peter-91300-137129</t>
  </si>
  <si>
    <t>Depuis que je suis à la mutuelle santé de santiane ,je n'ai rien a  leur reprocher que ce soit au niveau  du délai de remboursement ou de contacter le service clientèle.continuez comme cela</t>
  </si>
  <si>
    <t>berthurel-j-116685</t>
  </si>
  <si>
    <t>je suis très satisfait du service qualité
les prix sont très attractif et me conviennent
ils sont très simple et pratique
et en quelque minute on peut etre assuré</t>
  </si>
  <si>
    <t>regis-r-106601</t>
  </si>
  <si>
    <t xml:space="preserve">Le prix me convient en tout cas que ce véhicule que je viens d'assuré, mais bizarement, un vehicule français coute plus cher chez vous que là ou je suis assuré!!!!!!
</t>
  </si>
  <si>
    <t>bernard-f-110829</t>
  </si>
  <si>
    <t>je suis satisfait des services,documents tres clairs accueil et rapidité d,intervention,documents  trés transparents,rapport qualité et prix interessants</t>
  </si>
  <si>
    <t>thommerot-r-135851</t>
  </si>
  <si>
    <t>Je suis satisfait du service. Grande rapidité d’adhésion, conseillers performants et donnant de bons conseils. Tarifs tres attractifs en comparaison des autres compagnies</t>
  </si>
  <si>
    <t>hjyf84-104208</t>
  </si>
  <si>
    <t>Je trouve la formule un peu couteuse par rapport à certaines prestations, comparativement à d'autres mutuelles.
Mais le service est bien assuré, et le contact avec les conseillers est tout à fait efficace.</t>
  </si>
  <si>
    <t>nicolas-d-131890</t>
  </si>
  <si>
    <t>Pratique simple et rapide, personnel sympa au téléphone , prix intéressant  les plus bas du marché  sur les comparateurs  très bon  conseillé je recommande</t>
  </si>
  <si>
    <t>braud-e-132461</t>
  </si>
  <si>
    <t>A la souscription rien a dire. Prix en rapport avec mon attendu. Simple a l’utilisation. A évaluer dans 1 an en onction des événements et l’evolution des tarifs appliqués.</t>
  </si>
  <si>
    <t>marie-laure-w-106225</t>
  </si>
  <si>
    <t xml:space="preserve">Ravie d'être arrivés chez Direct assurance
un service  un prix et un accompagnement au top
Je recommanderais sans aucune hésitation à mes proches. 
</t>
  </si>
  <si>
    <t>hercule-k-107194</t>
  </si>
  <si>
    <t>Je suis satisfait du service bon travail!! Qualité-prix je suis satisfait je les recommande des employés sont sympathiques tu es compréhensive au téléphone</t>
  </si>
  <si>
    <t>lemasson-k-127728</t>
  </si>
  <si>
    <t>Tarif intéressants et économiques
Espace perso très fluide, compréhensible et simple d'utilisation
Interlocuteur très pro répondant à toutes mes demandes</t>
  </si>
  <si>
    <t>emilie-c-114336</t>
  </si>
  <si>
    <t>Je suis satisfaite du service
les tarifs sont attractifs et la rapidité du service aussi 
je proposerai vos services à mes amis 
ainsi qu'à ma famille aussi</t>
  </si>
  <si>
    <t>rom2a-80078</t>
  </si>
  <si>
    <t>Obligé d'attendre la date anniversaire pour résilier un contrat qui augmente chaque année assureur à fuir !!!</t>
  </si>
  <si>
    <t>timour91-96706</t>
  </si>
  <si>
    <t xml:space="preserve">Énorme blague, aucune réponse à aucune questions sur les remboursements ni aux demandes de changement d'adresse suite a un déménagement... Du coup cela fais plus d'un ans pour certain messages (et qui sont toujours marqués comme "en attente de traitement) et cela fais maintenant 8 mois que j'ai demandé le renvoi de ma carte de mutuelle à ma nouvelle adresse et toujours rien... Je paye 30e par mois pour un service dont je ne peux pas profiter... Pire mutuelle a bannnnnnnnniiiiiiiiiiiir, vous y trouverez plus de problèmes que de solutions à ceux que vous aviez déjà..
Hâte d'arriver a ma date anniversaire pour pouvoir resilier.. </t>
  </si>
  <si>
    <t>encolere-89908</t>
  </si>
  <si>
    <t>Bonjour,
Ne prenait surtout AG2R, cette mutuel a des temps de  traitement stratosphérique, elle ne répond pas a 
ses clients et raccroche au téléphone  après vous avoir fait poirauté pendant une demi-hieure  parce
que c'est  16H00 et le service doit fermé;
Je viens de le vivre, me faite pas confiance à l'AG2R
qui sur ce site prêtent qu'elle va apporter une réponse complète dans les prochain jour, c'est de la com ...</t>
  </si>
  <si>
    <t>thomas-g-111030</t>
  </si>
  <si>
    <t>je suis satisfait du service globalement
Une réduction suite au covi aurait été la bienvenue sachant que j'ai bcp moins utilisé mon véhicule du fait de la crise sanitaire du covid et le teletravail effectué en plus</t>
  </si>
  <si>
    <t>ignace-100576</t>
  </si>
  <si>
    <t xml:space="preserve">Tant que vous n'avez aucun souci et aucune demande, cette assurance est adaptée. En revanche, dès que vous avez besoin de les solliciter pour un sujet, c'est la politique de l'autruche. Aucune écoute pour aucune solution. 
De plus, je me rends compte que leurs prix ne sont nullement compétitifs....je résilie !
Et ce malgré avoir un service exemplaire chez Crédit Agricole qui sont tout le contraire.
A bon entendeur....
</t>
  </si>
  <si>
    <t>aramis-64889</t>
  </si>
  <si>
    <t>A fuir, si vous avez besoin de renseignement avis après avoir souscrit un soit disant contrat haut de gamme.</t>
  </si>
  <si>
    <t>baptiste-g-134244</t>
  </si>
  <si>
    <t>Satisfait du services des prix et tou ce qui va avec. Je recommande direct assurance a mon entourage………… j’aimerais un prix sur mon prochain achaT bonne journée</t>
  </si>
  <si>
    <t>adem-c-113643</t>
  </si>
  <si>
    <t>Je suis satisfait du service, ca c'est passé rapidement en 2-3 clis j'étais assuré pour mes 2 voitures c'est rapide et pas cher par rapport aux autres assurances</t>
  </si>
  <si>
    <t>tisseo-64311</t>
  </si>
  <si>
    <t>victime dun accident en étant piéton jai recu des nouvelles que par lassuance voiture de la personne qui ma percuté par contre axa qui mon assurance rien obliger de me déplacés a lagence et aucun courier donc je comprends pas pourquoi le suivi nest pas la</t>
  </si>
  <si>
    <t>roux-52458</t>
  </si>
  <si>
    <t>Bjr mon père a souscrit une assurance décès dont je suis la bénéficiaire et ce malgré son de nombreux courrier jamais de réponse pour nous communiquer si les pièces manquantes au dossier dernier courrier envoyer en ar le 23 janvier 2017 et pas de réponse je saisi le médiateur car mon père est décédé depuis septembre 2016 et toujours rein à ce jour pourtant avec l assurance il y a un capital obsèques qui prend en charge les frais obsèques il disent qu il verse le capital sous 72 h pour régler les frais obsèques et à ce jour toujours rein soit 8 mois après le décès c est plus 72h alors qu au tel on nous dit depuis des mois le dossier est complet une honte de jouer avec le décès des gens comme cela</t>
  </si>
  <si>
    <t>lecomte-c-113694</t>
  </si>
  <si>
    <t xml:space="preserve">Le prix est tout à fait correct
J'espère être satisfaite à 100% dans la durée du contrat et ne pas être déçu. En espérant que les tarifs n'augmentent pas chaque année  </t>
  </si>
  <si>
    <t>francois-p-117808</t>
  </si>
  <si>
    <t>Je n'ai pas eu de sinistre.... si j'en ai un , je pourrai juger . pour le moment l’intérêt est financier .Une dificulté, c'est trouver votre adresse mail pour vous envoyer un courrier.</t>
  </si>
  <si>
    <t>64buz92-59220</t>
  </si>
  <si>
    <t>Après visite du site pour avoir les informations qui m’intéressaient, mon inscription a été faite par Internet en totalité, sans problème pour l'envoi des documents (numérisés) et pour faire la signature (électronique). Très bonne assistance par téléphone en cas de besoin (détails d'explication des garanties, interface Web, etc).
Très satisfait de ce premier contact pour mon assurance auto.</t>
  </si>
  <si>
    <t>steph84-131045</t>
  </si>
  <si>
    <t>Je lis pas mal d'avis négatifs sur cette assurance et me sens obligée d'apporter le témoignage de mon expérience pour modérer ces propos qui me semblent injustes. J'ai un contrat privilège depuis 10 ans. Le véto à diagnostiqué une maladie grave à mon chien de presque 11 ans, il y a 3 mois. Il doit prendre un traitement extrêmement coûteux à vie et là, la panique. On entend souvent que les assureurs vous donnent un parapluie quand il fait beau pour vous le reprendre quand il pleut. L'assurance prend en charge 80% de son traitement et je ne rencontre aucune difficulté dans les remboursements. De plus, la carte bleue fournie m'évite d'avancer les frais et je suis remboursée avant le prélèvement sur mon compte. Le contrat est respecté et les conseillers que j'ai eu au téléphone ont tous été très pros et très aimables voire même empathiques. Convaincue par le sérieux de la compagnie, je viens d'assurer chez eux mon nouveau chien.</t>
  </si>
  <si>
    <t>bakari-d-122734</t>
  </si>
  <si>
    <t>Je suis satisfait en general le prix me semble un peu élevé ,mais lheure du traitement de dossier et la rapidité du contrat rattrape tout et c’est bon</t>
  </si>
  <si>
    <t>bidochons-125729</t>
  </si>
  <si>
    <t>Adhérente avec mon mari depuis 1975 , les tarifs de cette mutuelle ont explosé (320€/mois) et pas toujours à la hauteur pour les remboursements . Très moyennement satisfaite au vu des prix pratiqués</t>
  </si>
  <si>
    <t>richard-81516</t>
  </si>
  <si>
    <t>ce ne sont que de beaux parleurs!!!  le bonus a vie n existe pas!! c est du bluff car PLUSIEURS CLIENTSont ete  jetés de la maaf car ils avaient eu 2 sinistres  ( meme petit!!  et ensuite la maaf osent se dre proche de ses clients!!  perso je pars le mois prochain j enleve les deux voitures et l appart  ! qd au service client  n e parlons meme pas! enfin bref ..la maaf ce n est que du vent  de belles paroles mais pas d actes!!</t>
  </si>
  <si>
    <t>fermoir-57277</t>
  </si>
  <si>
    <t>Mon père avait souscrit une assurance dépendance pour ses vieux jours  il a cotisé pendant plus de vingt ans  lorsqu’il est devenu dépendant  nous avons contacté AG2R afin de récupérer son dû  cela est devenu un combat  j’ai même subis des menaces par téléphone  car j’ai insisté  je n’ai jamais lâché car mon père était dans son bon droit  mais quelle bataille imaginez que cela arrive à un couple de personnes âgées qui n’auront jamais la force et les moyens de se battre cela serait bénéfique pour AGR2R</t>
  </si>
  <si>
    <t>vincent-p-134903</t>
  </si>
  <si>
    <t>Tres satisfait des prix et du service direct assurance. Super assurance,  je recommande vraiment. Toujours au top quand on a un problème ou une panne.</t>
  </si>
  <si>
    <t>olivier-b-130392</t>
  </si>
  <si>
    <t>Je suis satisfait du service qui est rapide et sûre, de plus j'ai toujours été bien accueilli au téléphone et mes sinistres déclarés ont été très bien gérés.</t>
  </si>
  <si>
    <t>kimberley-b-127640</t>
  </si>
  <si>
    <t>Je suis satisfaite de la rapidité de la prise en charge pour l’assurance de ma voiture , Et le site a étais bien expliqué, et les tarifs sont très raisonnable</t>
  </si>
  <si>
    <t>rousse-l-127391</t>
  </si>
  <si>
    <t>Très sympathique et explications très bien et sérieuse et l écoute à votre appelle je conseille à mes proche de vous appeler pour vous avoir des devis de votre part</t>
  </si>
  <si>
    <t>nat-103587</t>
  </si>
  <si>
    <t xml:space="preserve">Disponibilité conseiller pacifica aucune impossible de les joindre hormis 1 sinistre !!
Prix augmenté ts les ans beaucoup alors que si on est nouveau client  ss être au crédit agricole ni rien c est moins cher !! Alors que pour ns c est 20 et 5 % de réduction cherchez l erreur.. Pour réponse Ben c est allez ailleurs !!! </t>
  </si>
  <si>
    <t>elisa-g-112828</t>
  </si>
  <si>
    <t>Je suis très satisfaite du service client, réactifs et très sympathiques. Cependant, je trouve que les formules ne sont pas assez adaptées aux étudiants, en effet, je n'ai clairement pas 12 000 € de mobilier à assurer...</t>
  </si>
  <si>
    <t>aourkem-100820</t>
  </si>
  <si>
    <t xml:space="preserve">Cette assurance fait appel à des Experts incompétents et condescendants. Litige avec nos propriétaires pour 2 sinistres dégâts des eaux et électricité qui ne veulent pas faire les travaux correspondant aux dégâts qui ne sont pas de notre fait. Nous avons demandé à l'assurance de faire intervenir des experts : un plombier est venu et a fait un bon rapport de fuite...mais l'expert en électricité ??? aucun constat, aucun rapport en notre possession par contre il s'est permis de contacter l'agence et les propriétaires pour leur dire qu'il y avait juste des fils qui dépassaient et qu'il fallait arranger ça !? Cette blague, URBANIS un service de l'ARS sur le logement est passé une semaine après, notre logement est considéré comme "indécent", l'installation électrique doit être entièrement revue.. un second expert vient faire un état des lieux en présence des propriétaires et donne raison à ceux-ci jusqu'à ce qu'on lui dise qu'un rapport a été écris par l'ARS et que les ALS vont être supprimé au vue de l'état de l'appartement. Ils n'avaient pas envie d'engager des procédure via la protection juridique. Résultat on a pris une avocate. Incompétents, ne connaissent pas les lois et ne nous aident pas du tout alors qu'on paye un service 
à Fuir!!!!! </t>
  </si>
  <si>
    <t>fabienne-s-130044</t>
  </si>
  <si>
    <t>Rapide et simple pour choisir et souscrire une assurance
Tarifs competitifs.
J attends de voir dans le temps si la reputation est a la hauteur de mes attentes</t>
  </si>
  <si>
    <t>lionel-m-111860</t>
  </si>
  <si>
    <t>Tarif trop élevé. Moitié prix pour un nouveau arrivant alors que je suis client depuis plusieurs années chez vous avec plusieurs contrats. Malgrés mes différents contacts téléphoniques, aucun gestes commerciales.  Dommage que vous ne faites pas d'effort pour garder vos fidèles clients. Donc je résilie mon contrat.</t>
  </si>
  <si>
    <t>ruben-a-125790</t>
  </si>
  <si>
    <t>Satisfait , les prix me conviennent ................. le souscription aux services est simple et intuitive. Les offres sont intéressantes ..............</t>
  </si>
  <si>
    <t>hatem-a-117244</t>
  </si>
  <si>
    <t>Je ne suis pas du tout satisfait, on ne m'a pas parlé de franchise de 50 km pour l'assistance et là on m'oblige à payer les frais d'assistance alors que j'ai souscrit à un contrat tout risque</t>
  </si>
  <si>
    <t>dimitri-a-125033</t>
  </si>
  <si>
    <t>Je suis satisfait du service en tant que jeune conducteur j'ai su trouver le contrat qui me convenait le plus à un prix très abordable est l'assistance téléphonique très efficace très à l'écoute</t>
  </si>
  <si>
    <t>lydia-104789</t>
  </si>
  <si>
    <t>Je reçois mon avis d’échéance 2021 avec une augmentation des cotisations de 17,50% (cotisations de base 514,33€ en 2020 et 604,33€ en 2021) pour ma moto bmw 1200 avec 50% de bonus et que je nai pas eu d’accident a tort depuis plusieurs années et comme tout le monde avec la Covid je roule peu depuis 1 an.
Je suis très tres en colère +++ j’ai appelé le service des reclamations et il m’a été repondu que cette augmentation était justifiée !!!! compte tenu de l’inflation et l’évolution des sinistres graves !!!! Je vais étudier les autres compagnies pour partir très vite de là ! Très déçu++++!!!!</t>
  </si>
  <si>
    <t>salvatella-a-111054</t>
  </si>
  <si>
    <t>Je suis très satisfait , l'accueil très professionnelle, le prix imbattable, très bonne garanties, les options de l'assurance et très bien personnalisé.</t>
  </si>
  <si>
    <t>annoyed2020-103489</t>
  </si>
  <si>
    <t>Jusqu'à présent, il a fallu plus de 9 mois pour annuler une assurance auto après avoir fourni le certificat de transfert daté de mai 2020. J'ai dû appeler plus de 20 fois et chaque fois qu'ils promettent de résoudre la situation, rien ne se passe. Ils l'ont finalement annulé, mais seulement à partir de la mi-août! ... Maintenant, je dois les appeler ENCORE, et probablement UNE AUTRE 20 fois pour obtenir ce remboursement correctement. J'ai passé environ 7 heures à essayer de régler ce problème ... Absolument inutile et une perte de vie !!! ... Je comprends que Covid a posé des problèmes pour les entreprises, mais c'est totalement inacceptable.</t>
  </si>
  <si>
    <t>maurice59-62731</t>
  </si>
  <si>
    <t xml:space="preserve">Interiale propose aux collectivités locales et dans le cadre d'une reponse à un groupement de commande, un maintien de salaire dont l'assiette est basée au choix de l'agent sur son traitement ou son traitement plus les primes.
J'ai choisi de couvrir aussi mes primes.
Comme par principe la majorité des primes sont proratisées au temps de présence je comprends qu'elles ne soient plus versées par la collectivité lors d'un congé longue maladie
Donc je cotise sur mes primes pendant des années pour la couverture d'un risque et quand le risque survient , la collectivité supprime les primes parce que je ne peux plus travailler et l'assurance s'exonere de la couverture du risque parce que la collectivité ne verse plus les primes.
Bien sur Interiale indemnise  la moitié des primes "par pure bonté d'ames mais le principe est surprenant.
A quoi sert l'assurance sur les primes ? </t>
  </si>
  <si>
    <t>marvinious-107534</t>
  </si>
  <si>
    <t>Mon avis est très bon sur la garantie habitation  qui de plus ai ils interviennent rapidement par contre leurs protection juridique est à déplorer, une avocate qui a travaillée pour eux ma 
affirmer que les avocats n’étudier pas leurs dossiers, ils faisaient le minimum un point c'est tout.
Voilà pour qu'elle raison je suis parti.</t>
  </si>
  <si>
    <t>paul-103150</t>
  </si>
  <si>
    <t>Pour un contrat dont l'échéance est le 1°Février et qui est réglée par carte bancaire, on essaie de prélever sur mon compte dès le 29/12! Comme ACTIVE ASSURANCE n'a pas mon RIB , le prélèvement revient impayé !
Et je reçois une mise en demeure.
Par téléphone on me confirme que les prélèvements sont systématiquement présentés 1 Mois avant l'échéance!?! 
Je vous laisse en tirer les conclusions.</t>
  </si>
  <si>
    <t>philippe-f-112630</t>
  </si>
  <si>
    <t>Je viens de signer mon contrat, le prix est intéressant ainsi que les différentes garanties proposées pour le logement. Les options concernant le dépannage plomberie et hôtel en cas de sinistre sont un plus</t>
  </si>
  <si>
    <t>phisamat13-105991</t>
  </si>
  <si>
    <t>Le niveau des prix est très élevé, surtout si on le met en rapport avec le niveau de couverture. Il n'est pas normal je ne jamais bénéficier d'un remboursement complet sur les dépassements d'honoraires, sur les lunettes ou le dentaire alors que je cotise au niveau maximum de vos formules.</t>
  </si>
  <si>
    <t>astel-76286</t>
  </si>
  <si>
    <t>Après un site en maintenance durant trois jours, mon opticien envoie le devis optique par mail. Celui ci est refusé mais sans motif. De mon côté et mon opticien on contacte le service dédié, une réponse super professionnel (ironie) digne des enfants de 4ans : "ce n'est pas moi qui ai géré le dossier c'est ma collègue qui n'est pas la aujourd'hui et elle n'a pas mis le motif. Rappelez lundi !" Au dernier appel : "désolée madame mais le site ne fonctionne pas je ne peux pas vous dire le motif!" Alors je paye plus de 90euros par mois cette mutuelle imposée par mon entreprise où il est dit que j'ai un remboursement de verres plus montures qu'on me refuse et sans motif???? C'est juste dingue! Plus de 10jours qu'on me balade .... Et au dernier appel, même pas un aurevoir, la personne me raccroche au nez car je lui ai simplement dit que ce n'est pas normal de ne pas être professionnelle à ce point.</t>
  </si>
  <si>
    <t>christian-d-127146</t>
  </si>
  <si>
    <t>Excellente réactivité de GMF et cordialité des contacts.
A chaque échange je reçois des informations très utiles pour ma vie quotidienne. Je suis client depuis plus de 40 ans et me félicite de cette fidélité.</t>
  </si>
  <si>
    <t>steven-c-107685</t>
  </si>
  <si>
    <t>Aucune réduction suites aux différents confinements et service client à revoir. Empathie zéro suite à une ouverture de dossier avec l'assurance. Je pense quitter cette assurance.</t>
  </si>
  <si>
    <t>coucou-137794</t>
  </si>
  <si>
    <t>Bonjour
J'ai demandé des renseignements ce matin à Santiane. j'ai été renseigné par Aya 
Celle m'a trés bien renseigné et m'a aussi la marche à suivre pour me connecter directement au site et voir ainsi ou en sont mes remboursements.</t>
  </si>
  <si>
    <t>rannou-c-113333</t>
  </si>
  <si>
    <t>Très bonne assurance, je la recommande vivement. Pas cher et efficace le service client très aimable, très courtois, agréable et à l'écoute. Rien a redire</t>
  </si>
  <si>
    <t>blanc81-89294</t>
  </si>
  <si>
    <t xml:space="preserve">Une horreur... avant de changer d assurance habitation ou auto assurez vous que ce ne soit pas matmut  car à cause d eux j ai payé double cotisations pendant 3 mois...et vous savez ce qu.on m a répondu """"chez nous l.envoi de la résiliation à été envoyé et réceptionné en RAR.. bref ce n est pas de résoudre le.probleme et quand vous faites une réclamation on vous dit """on doit étudier le dossier """ ça fait 10 jours sans réponse de leur part... ce qui n ont pas compris est que.mon compte bancaire n est pas flexible pour payer en doublon </t>
  </si>
  <si>
    <t>ginou-101150</t>
  </si>
  <si>
    <t xml:space="preserve">Je n'ai jamais constaté de problèmes de remboursements.
Je pense que l'assurance reste onéreuse et qu'elle devrait en ce qui concerne mon corps de métier proposer par exemple le remboursement de jour de carence lors d 'arrêt maladie au moins 3 à l'année.
A chaque contacts téléphoniques établis, j'ai eu réponse à mes questions avec des interlocuteurs très professionnels, à l'écoute et en plus sympathiques.
Merci
</t>
  </si>
  <si>
    <t>lb-62112</t>
  </si>
  <si>
    <t>Si je pouvais je mettrais aucune etoile. C est une honte cette assurance. Voila 10 mois que je me suis fais cambriole. J ai change moi meme les verroux, la porte fenetre refus de prendre en charge quant au remboursement des biens voler et des frais engage j attends toujours. L assurance ne veut rien rembourse pour l instant même pas une estimation de faites. Je regrette amerement d avoir pris cette assurance pour faire quelques economies. En cas de problemes vous serez livre a vous même. Et n attendez pas reparation.......</t>
  </si>
  <si>
    <t>kolation-55976</t>
  </si>
  <si>
    <t>bonjour ne surtout pas regarder les offres alléchantes ce ne sont pas des professionnels du tous il mieux vaut aller en agence au moins vous avez un interlocuteur plutôt que des personnes qui répète un texte déjà écrit a fuir.je n'imagine même pas en cas de sinistre!</t>
  </si>
  <si>
    <t>elias-49936</t>
  </si>
  <si>
    <t>J'ai ete victime du vol de ma moto. Entre le stress que j'ai vecu apres le vol et les commentaires que j'ai lu sur les assurances en general et leur tentatives d'evader les indemnisations, j'avais pas trop confiance. Finalement, au contraire, au bout d'un mois a peu pres, AXA m'avait indemnise. Donc globalement je suis tres satisfait de cette assurance. (Il faut toujours penser a garder les documents et factures concernant la moto)</t>
  </si>
  <si>
    <t>rescape42-113074</t>
  </si>
  <si>
    <t>Mon pousser a une tentative de suicide . J’ai eu le covid il m’ont rendu en plus malade que le covid ne veulent pas indemniser joue avec le temps deux mois sans indemnité rien à manger deux enfants à charge . A FUIR</t>
  </si>
  <si>
    <t>jaali-132749</t>
  </si>
  <si>
    <t>Je n’ai jamais vue une assurance aussi nuuuuulll que celle ci ! C’est grave ! Ça fait 4 mois que j’attend mon virement de ma moto et toujours sans réponse et la gestionnaire ce permet de me dire « ça ferra bientôt 5 mois en rigolant » ! C’est INSULTANT ! Une assurance a FUIIIIRR !! N’assurez surtout pas vos véhicules chez eux ! Pour les prélèvements ils sont présent mais pour les remboursements y’a plus personne ! JE NE RECOMMANDE SURTOUT PAS CETTE ASSURANCE MÊME À MON PIRE ENNEMI !</t>
  </si>
  <si>
    <t>kiki-107062</t>
  </si>
  <si>
    <t>Les salariés des agences sont super sympas mais le siège est injoignable.....répondeur permanent!
L'espace perso ne permet pas de joindre le juridique. Trois fois 40 mn en 3 jours...
Mutuelle fantôme et de plus en plus chère !!
N'hésitez pas à faire fonctionner la concurrence, il y a de bonnes surprises .</t>
  </si>
  <si>
    <t>nfrouin-70952</t>
  </si>
  <si>
    <t>LE PLUS MAUVAIS. AXA est une structure technocratique où aucun humain n'est capable de prendre son téléphone pour expliquer que cette année c'est x 2,5 fois plus cher!!!</t>
  </si>
  <si>
    <t>carla37-126815</t>
  </si>
  <si>
    <t>Mon père est décédé du Covid-19 en avril 2021. Depuis malgré tous les documents qu'ils demandent (des trucs hallucinants comme une attestation à faire tamponner par la sécurité sociale pour indiquer les arrêts maladies depuis 10 ans alors qu'il était à la retraite, c'est écrit sur son dossier), des comptes rendus d'hospitalisations, des lettres et questionnaires pour son médecin traitant... j'en passe ... Leur contrat nécessite un questionnaire médical avant souscription, tout est indiqué et signé par un médecin. Ils acceptent la souscription suite à ce questionnaire. Puis vous décédez de cette maladie, le Covid-19 et ils cherchent la petite bête pour se soustraire à leur obligation. C'est une honte !!! 4 mois maintenant et ils continuent à demander des documents alors que le cause du décès est le Covid-19 !!! Un conseil : à fuir avant souscription, à dénoncer à Ufc Que Choisir et prendre un avocat.</t>
  </si>
  <si>
    <t>lorenzo-s-122311</t>
  </si>
  <si>
    <t>J’ai adhéré grace à un comparateur d’assurance, le prix était le plus intéressant. C’est très simple de souscrire au contrat, c’est très bien expliqué.</t>
  </si>
  <si>
    <t>gigi-132991</t>
  </si>
  <si>
    <t>Je remercie Sokhna pour son accueil, sa gentillesse, sa patience et pour avoir répondu à toutes mes questions. Elle mérite 5 étoiles sur 5. Encore une fois merci beaucoup Sokhna.</t>
  </si>
  <si>
    <t>dosne-jean-d-107542</t>
  </si>
  <si>
    <t>je ne suis pas très content d'une augmentation de tarif importante sur mon contrat en 2020.  Après échange commercial et email à l'appui de votre part, je devais avoir une remise de 50€ à cette époque, de plus vu l'année passée ou je ne que très très peu roulé, j'attends toujours ce geste commercial très minimal, qui n'a toujours pas été appliqué et aucune compréhension sur des frais de cotisation de 92€ n'existant pas l'année précédente, cela donne envie de résilier ce contrat. En pré retraite, je ne suis pourtant pas un fou du volant. Cordialement,</t>
  </si>
  <si>
    <t>kamii-51273</t>
  </si>
  <si>
    <t>Je suis très satisfaite de l'olivier assurance auto car au niveau du qualité/prix ils sont parfait. Ce sont les moins chers c'est ce qu'on recherche et en plus la qualité est là. Perso, je l'ai conseillé à mon amis qui est devenu client également et il est satisfait.</t>
  </si>
  <si>
    <t>Pas satisfaite du tout de ce service YOUDRIVE.
Le service ne fonctionne pas et le tableau de bord n'est jamais à jour.
Je vais contacter le service client.</t>
  </si>
  <si>
    <t>hmh-133069</t>
  </si>
  <si>
    <t>Communication désastreuse de la part de Neoliane, qui ne disent pas qui ils sont dans un 1er temps mais qui vous proposent tout de suite une "couverture santé" pour pallier "aux éventuels frais d'hospitalisation avec dépassements d'honoraires",  je devait juste confirmée ce qu'elle disait, mais elle avait toutes mes infos : le nom de ma Compmementaire Santé, mon nom, prénom, date de naissance et RIB, (ce qui est complètement abberents et scandaleux), je me rends compte une fois le message de confirmation reçu, qu'il s'agit en faite d'une souscription à pour assurance prévoyance santé à 35.70€/mois... vous êtes vraiment malhonnêtes, bande de malfaiteurs, vous n'avez pas honte de vouloir dépouiller les gens qui n'ont déjà pas beaucoup de revenus et galèrent à la fin du mois ?! Revoyez vos méthodes pour démarcher et arrêtez de tromper  les gens ! dites qui vous êtes réellement. Le pire c'est que l'interlocuteur insiste en me disant que c'est une simplement couverture vraiment du foutage de g***le ! Je n'étais pas du tout contenté et je lui ai bien fait comprendre au téléphone, qu'en aucun cas je ne souhaitais souscrire, oui le mensonge ça paye pas Madame, si je vois le moindre prélèvement de leurs part je leur fait scandale, +33221650225 voici leur numéro de téléphone, ne décrochez jamais !!!</t>
  </si>
  <si>
    <t>jacky-g-124692</t>
  </si>
  <si>
    <t>Les prix me conviennent, satisfait des prises en compte des sinistres survenu jusqu'à ce jour !
Pourquoi ne pas créer des remise supplémentaires pour un pack exemple : plusieurs véhicules + maison etc. ;</t>
  </si>
  <si>
    <t>didier30-75850</t>
  </si>
  <si>
    <t>Franchise et surtout super franchise inconnue délirante de 1500 euros à ajouter à la franchise de base.</t>
  </si>
  <si>
    <t>20 juillet 2018 suite à une expérience en juillet 2018</t>
  </si>
  <si>
    <t>miig94-65660</t>
  </si>
  <si>
    <t>À fuire,service commercial,service client incompétents, j 'ai u affaire a 2 personne différente le même jour, et aucune des 2 n 'on su me répondre sur mon contra,le pire l une d'elle fuit même mes question et j 'ai l'impression de la déranger, je voulez juste être rassurer sur mes garantie mais là c'est sur je m'en vais de suite, c'est vraiment honteux d'avoir des personne aussi incompétente et désagréable au téléphone, vraiment a fuir après  avoir assurer mes 2 voiture chez eux pendant 8 mois je retourne ver mon ancien assureur, bien plus professionnel !</t>
  </si>
  <si>
    <t>farah-s-113032</t>
  </si>
  <si>
    <t xml:space="preserve">Je suis très satisfait du prix proposé et du niveau de couverture.
Je suis très satisfait du service et de l'assistance téléphonique
Je recommenderai l'Olivier à des proches </t>
  </si>
  <si>
    <t>jelissa-49470</t>
  </si>
  <si>
    <t>Client de chez vous j'était en concubinage je me suis séparé de mon ex copain. Je veux partir de sa mutuelle de boulot donc harmonie mutuelle quand j'appel ont me dit de voir avec sont travaillé quand j'appel sont travaillé ont me dit que ses a lui de faire la lettre hors je n'ai toujours pas de nouvelle j'ai un enfant en bas âge et j'aimerais bien assuré mon fils a la couzen gros je n'ai pas de réponse sa me fou dans la crotte comme pas possible... je recommande pas harmonie mutuelle car il ne savent jamais quoi faire pour les mutuelle de travaille!:@</t>
  </si>
  <si>
    <t>maxence-b-132862</t>
  </si>
  <si>
    <t>Simple et rapide !!! Meilleur tarif sur le marcher des assurance auto. Le service client sobt de bons conseil et n'hésite pas à aider à choisir l'assurance qui vous conviendra le mieux. Je recommande.</t>
  </si>
  <si>
    <t>reynal-b-124689</t>
  </si>
  <si>
    <t>Facile et pratique.
Prix intéressant
Pas utilisé vos services , car pas de sinistre.
Pour mon assurance principale, je vous ai sollicité deux fois , mais pas placé à chaque fois</t>
  </si>
  <si>
    <t>laurence-79547</t>
  </si>
  <si>
    <t xml:space="preserve">Je ne vais pas m'étendre les concernant.
Nous avons eu besoin d'eux une seule fois en dix ans. Nous sommes locataires, il y avait une fuite chez nos voisins du dessous. Fuite occasionnée par l'ensemble des appartements du dessus, le nôtre compris en raison d'une usure des canalisations. 
Les propriétaires et copropriétaires étaient responsables bien entendu pas les locataires, malgré tout Pacifica a eu l'audace de nous menacer à plusieurs reprises par oral jamais par écrit. Ils ne se présentaient pas aux réunions de constats de dégâts ou bien en retard avec le mauvais dossier. 
On nous a finalement indiqué deux ans après le dégât qu'on ne serait indemnisé en rien. 
Lamentable 
Rebecca en charge de notre dossier a été particulièrement désagréable et menaçante 
N'allez pas chez eux quitte à payer plus cher. </t>
  </si>
  <si>
    <t>benjamin-s-115646</t>
  </si>
  <si>
    <t>Satisfait de la prise en charge des sinistres et du prix.
Service tel client à l'écoute, sans attentes.
Interfaces / applications trés bien faites
Un point d'amélioration : le dépôt des documents par l'appli iphone.</t>
  </si>
  <si>
    <t>betpierre-54801</t>
  </si>
  <si>
    <t>Il ne respect plus les dates de prélèvement et du coup pénalités de refus ce depuis que j'ai eu un soucis en début d'année que je suis en maladie j'aimerais comprendre mais jamais on me répond au tel.si vous être malade mutuel a fuire pour votre bien il te prendrons en otage sinon</t>
  </si>
  <si>
    <t>selim-77084</t>
  </si>
  <si>
    <t>Si vous êtes à la recherche d'une assurance pour votre animal de compagnie passer votre chemin.</t>
  </si>
  <si>
    <t>sergio-t-123742</t>
  </si>
  <si>
    <t xml:space="preserve">je suis satisfait du service et de la disponibilité et célérité des opérateurs.
pouvoir contacter les équipes le samedi matin ou le soir tard est un plus </t>
  </si>
  <si>
    <t>nathalie--b-137263</t>
  </si>
  <si>
    <t>Satisfaite de la rapidité ravie de cette rapidité et de se système mis en place en ligne je pense être satisfaites des prestations que j ai choisi pour mes enfants et moi</t>
  </si>
  <si>
    <t>p45-69774</t>
  </si>
  <si>
    <t>Service client nul et inexistant. Ne vous reverse pas votre argent pour votre PEERP et efface toutes les données sur votre espace client concernant votre contrat concerné par le versement de votre argent. De plus, vous pose des problèmes quand vous voulez changer de mutuelle santé.</t>
  </si>
  <si>
    <t>said-o-137875</t>
  </si>
  <si>
    <t>Le prix me paraît un petit peu excessif!
le point positif est la rapidité et l'accueil téléphonique, très bon rapport client.
La franchise est également un peu chers</t>
  </si>
  <si>
    <t>sauvagnat-v-116402</t>
  </si>
  <si>
    <t>Je suis très satisfait de la facilité d'utilisation du site ainsi que de la rapidité pour assurer ma voiture et obtenir la carte verte. Les tarifs sont également particulièrement attractifs. Merci à vous!</t>
  </si>
  <si>
    <t>jvuibert-67615</t>
  </si>
  <si>
    <t>L'olivier assurance à une très bonne communication :
Appel quelques jours après la souscription du contrat pour savoir si tout c'est bien passer ( bon point )
Remise lors de la reconduction du contrat car l'augmentation était trop élever.
Fidélisation de ses clients rare de nos jours.
Accueil téléphonique toujours courtois.</t>
  </si>
  <si>
    <t>didier-a-105872</t>
  </si>
  <si>
    <t>Transmission des documents très pénible, de nombreux appels nécessaires malgré des interlocuteurs toujours polis et serviables.  l'application pour portable ne fonctionne pas pour l'apaise de photos du véhicule.</t>
  </si>
  <si>
    <t>cottereau-j-117845</t>
  </si>
  <si>
    <t>Je suis satisfait du service, assurance simple et rapide pour un nouveau contrat. 
L'opérateur a été à l'écoute de ma demande et m'a bien expliqué mon assurance</t>
  </si>
  <si>
    <t>pam-90387</t>
  </si>
  <si>
    <t xml:space="preserve">Bonjour  j ai eu un accident en septembre 2019 j attend encore le remboursement j ai eu mon gestionnaire une seul  fois par téléphone il a plus de 2 semaine il ma dit que j allais être indemniser et je n ai toujour rien. J ai rendez vous à 18h avec un conciliateur de justice en n excluant pas une demande d indemnisation supplémentaire pour le préjudice et les frais que j ai du fait du non remboursement dans un délai normale. 
Cordialement. </t>
  </si>
  <si>
    <t>bizouard-m-114375</t>
  </si>
  <si>
    <t>Je suis satisfait de la recherche d'une nouvelle assurance. C'est rapide et le prix est intéressant pour mon véhicule. La gestion de la souscription ets très simple.</t>
  </si>
  <si>
    <t>pascal-d-109491</t>
  </si>
  <si>
    <t xml:space="preserve">bonjour, je ne suis pas du tout satisfait de votre service , il doit être très bien pour gérer les sinistres 
mais pour gérer une inscription avec un bonus correspondant ça devient tout de suite compliqué.
j'ai souscrit un contrat d'assurance auto chez vous . J'ai un bonus .50 depuis 12/ 2009 chez PACIFICA 
j'ai eu ces trois dernières années un véhicules de location longue durée. j'ai décider de l'acheter avec un relever d'information précisant que je n'ai pas eu de sinistre.
aujourd hui DIREC ASSURANCE déclare que je n'ai plus mon bonus .50 . 
et me propose de garder mon bonus moto de .72 ou de recommencer avec un coef 1 jeune conducteur. donc j'ai été voir ma banque qui me réassure mon nouveau véhicule. avec mon bonus .50 .
c'est  pourquoi je souhaite resilier mon assurance chez vous et je pourrai voir si je suis rembourser au prorata .
car je suis un conducteur qui n'a pas eu de sinistre depuis 20 ans au moins je ne comprend pas votre optique.        </t>
  </si>
  <si>
    <t>gabriela-sara-d-131789</t>
  </si>
  <si>
    <t>Je trouve que c'est trop cher, après les offres sont intéressants, mais ça reste camem une fortune, je suis nouvelle mais on verra bien, je cherche toujours</t>
  </si>
  <si>
    <t>laurent-j-132963</t>
  </si>
  <si>
    <t>Excellent service merci à direct assurance pour son efficacité je recommande vivement pour l'achat d'un véhicule neuf ou d'occasion.  Un large panel de garanties.</t>
  </si>
  <si>
    <t>brice-m-131880</t>
  </si>
  <si>
    <t>Je suis satisfait du service. Les prix sont bien. Tout est très bien pour moi rien à redire pour le moment. Je conseillerai cette assurance à mes proches</t>
  </si>
  <si>
    <t>chrys-57001</t>
  </si>
  <si>
    <t>Assurance a fuir. Contrat auto payé à l'année. Après avoir fait plusieurs devis en ligne pour trouver une autre assurance -cher je retrouve direct assurance avec une différence de prix de 250 € j'appelle et la elle me dit que c'est du à l'acquisition d'un garage c'est pour cela que notre nouveau devis etait moins cher.  J'ai souhaité quand même resilie car pour garanties identiques ont a trouvé bcp moins cher.  Apres la resiliation de mon contrat Direct assurance m'envoye une lettre avec A.R. en me réclament 22€95 car ils ont pris en compte notre garage que sur le devis bien sur et il me menace d'être résilié  pour non paiement et que mon contrat auto sera suspendu dès le 23 septembre or je ne suis plus chez depuis plus 1 mois mais de quel garanties parle t'il???</t>
  </si>
  <si>
    <t>emily--p-124825</t>
  </si>
  <si>
    <t>Je m'inscris chez vous je donnerai mon avis plus tard avec du recul mais je pense n'avoir aucun souci connaissant des personnes qui sont déjà inscrit chez vous et ma mère a été inscrite chez vous il y a plusieurs années et pendant longtemps</t>
  </si>
  <si>
    <t>kyra-99481</t>
  </si>
  <si>
    <t xml:space="preserve">Bonjour, 
Je suis surprise de recevoir un courrier de la MAIF dans lequel il est mentionné que cette dernière a décidé de mettre un terme à notre contrat pour raison de “l’altération de nos relations commerciale!!! “Je serais surprise de savoir ce que l’on me reproche!! agent de la collectivité territorial je n’hésiterais pas à faire votre pub auprès de mes collègues assurés chez vous!! Et également sur tous les réseaux sociaux vous pourrez alors justifier de l’alteration de notre relation! </t>
  </si>
  <si>
    <t>pasdepseudo-130556</t>
  </si>
  <si>
    <t>Extrêmement déçue de cette Mutuelle qui devait selon mon interlocutrice être vraiment une très bonne Mutuelle elle !!!
Zéro reste à charge sur les soins dentaires ! sauf qu'aucun dentistes de ma ville ne prodiguent ces fameux soins zéro reste à charge !!!!! 
Pour mon Ophtalmo, j'attends toujours mon complément  pour être remboursée de mes examens !!! rdv fait le 17 aout 2021 et toujours rien de CEGEMA !!! de plus il ne rembourse que 3 centimes sur les verres !!! youpiii !!!! je suis ravie !!!
aucun interlocuteur quand on les appels et encore quand leur numéro marche !!!
Je souhaite partir de cette Mutuelle , je regrette vraiment d'y avoir souscrit 
j'ai mis une étoile car on ne peut pas mettre zéro étoile 
Mutuelle à fuire !!!</t>
  </si>
  <si>
    <t>marthe-67111</t>
  </si>
  <si>
    <t>mon tarif a été augmenté de 55 euros en 3 ans sans sinistre!!!!!!pour l'assurance dépendance idem ma cotisation est passée de 44 euros à 72 euros alors que la retraite baisse !!!!</t>
  </si>
  <si>
    <t>Jeune motard a l'époque, il s'agissait de l'assurance la moins chère, donc cela m'avait attiré. J'ai été assuré pendant plus de 10 ans chez eux, puis un jour, lors d'un stationnement de mon véhicule sur un emplacement moto, celle ci a était percuté. Constat en bonne et due forme, ou la partie adverse avait reconnu ses torts a 100%, cette assurance a fait des pieds et des mains pour ne pas me rembourser. (genre il me fallait 10 témoins ). A FUIR !!!</t>
  </si>
  <si>
    <t>caroline-74584</t>
  </si>
  <si>
    <t>Honteux!!!!!si vous souscrivez à l olivier assurance je vous souhaite de ne jamais tomber en panne. Assurance tous risques confort plus avec option 0-50 kms pour 90 euros par mois. Nous sommes tombés en panne à 350 kms de chez nous, seule solution proposée...un taxi pour un montant de 50 euros. Pas de prise en charge d'hôtel, il est 00h00. Nous payons un taxi 634 euros!!!!! pour rentrer chez nous. Aujourd hui nous appelons pour obtenir le prêt d'un véhicule pour aller chercher notre véhicule réparé, à 3h de notre domicile, eh bien malgré le tarif onéreux de notre assurance, nous n'avons pas droit à un véhicule de prêt....car ce n'est pas un sinistre. Europe assistance avec qui ils sous traitent sont d'un manque de professionnalisme, de respect, que l'image de l olivier en est fortement entachée. Décision est prise que nous ne verserons pas 1 euro de plus à cette assurance qui s'engraissent bien sur ses mensualités mais qui n'offre aucune garantie, d'aide et d'assistance à ces usagers. Vous m'avez dégouté. Nous sommes donc obligés de louer nous-même un véhicule, à NOS frais pour aller chercher notre véhicule personnel au garage. Travailler avec si peu de valeurs...1 journée de location, 1 journée....sur 90 euros payés par mois sans jamais avoir fait appel à vos services. Vos concurrents sont bien plus prévenants que vous.</t>
  </si>
  <si>
    <t>jean-sebastien-a-134710</t>
  </si>
  <si>
    <t>Je suis satisfait de la simplicité de changement et de la prise en charge de l'administratif ainsi que du tarif le plus compétitif que j'ai pu trouvé...</t>
  </si>
  <si>
    <t>krykran-76631</t>
  </si>
  <si>
    <t>Compétence, amabilité, disponibilité, efficacité.
Accueil sympathique.les conseils donnés sont très pertinents. Je recommande cette assurance.</t>
  </si>
  <si>
    <t>didou-137761</t>
  </si>
  <si>
    <t>Suite a mon appel téléphonique du 18 octobre, Mariama à été très gentille et patiente, j'ai eu entièrement  satisfaction concernant ma demande. 
Très peu d'attente au téléphone.</t>
  </si>
  <si>
    <t>alexia-98591</t>
  </si>
  <si>
    <t xml:space="preserve">Aucun service client, impossible de les avoir par téléphone d'après les attentes très très longues, ne répondent pas aux mails non plus. Les devis restent sans estimation de prise en charge malgré une urgence d'une hospitalisation. 
Très déçu 
</t>
  </si>
  <si>
    <t>mathieu-l-106635</t>
  </si>
  <si>
    <t>Interlocutrice clair et sympathique. Les informations m'ont bien étés expliquées. Les prix sont attractifs, reste à voir dans le concret d'une prise en charge lorsque le besoin se présentera.</t>
  </si>
  <si>
    <t>lydiamrs1-62027</t>
  </si>
  <si>
    <t xml:space="preserve">A fuire ! les prix sont attractifs mais ne vous faites pas avoir autant payer plus cher chez une autre assurance plus sérieuse car si vous avez une problème ne comptez pas sur cette assurance. 
Mauvaise expérience avec cette assurance, mon véhicule a été accidenté dans une rue, j'ai fais une déclaration de sinistre auprès de Direct Assurance, qui m'a recommandé un garage partenaire, je tiens à souligner le manque de professionnalisme des garages partenaires de cette assurance, mon véhicule de prêt était dans un état lamentabe. J'ai du attendre 2 semaine pour avoir un retour de la décision de l'expert, celui-ci a estimé que j'étais fautive, malgré ma déclaration. Etant assurée en tous risques depuis 2016 au sein de cette assurance, on a décidé de ne pas prendre en charge les réparations de ma voiture ... décision scandaleuse, on m'a demandé de faire une contre expertise, chose que j'ai refusé sachant que les réparations de mon véhicules coutent mois cher que l'expertise. 
J'ai pu constater avec cette assurance que leur services sont vraiment de mauvaise qualité, l'échange avec les conseillers et les délais de traitement sont déplorables. Pour ma part je compte repartir chez mon ancienne assurance plus chère mais plus serieuse.  </t>
  </si>
  <si>
    <t>gilles-s-137829</t>
  </si>
  <si>
    <t>Je suis satisfait du service de la plateforme . C'est assez simple et très bien expliqué. Pour les services en tant qu'assurance , je ne connais pas encore.</t>
  </si>
  <si>
    <t>de-gail-p-131954</t>
  </si>
  <si>
    <t>Je suis très satisfaite des échanges téléphoniques que j'ai pu avoir lors de la souscription pour une assurance automobile, le conseiller à été à l'écoute et très réactif.</t>
  </si>
  <si>
    <t>lea-crl-101784</t>
  </si>
  <si>
    <t>J'ai contacté la MAAF par téléphone suite à une simulation d'un devis sur un site de comparateurs, afin d'assurer mon nouveau scooter 125. En disant que c'était mon 1er véhicule et que je n'avais jamais été assurée, on m'a rétorqué alors qu'on ne pouvait pas m'assurer et qu'il était important de s'assurer dès l'obtention du permis de conduire (la personne ne m'avait même pas demandé ma date d'obtention du permis, si bien que j'aurais pu l'avoir depuis seulement 3 semaines). Si toutes les assurances se débarrassaient des jeunes conducteurs ainsi, personne ne serait assuré. C'est une pratique scandaleuse. Qu'ils soient surs que jamais je n'irais m'assurer chez eux pour quoi que ce soit.</t>
  </si>
  <si>
    <t>nab-hill-101189</t>
  </si>
  <si>
    <t xml:space="preserve">AU BOUT DE 20 ANS J'AI ENFIN TROUVER UNE ASSURANCE OU LE TARIF ET LE SERVICE SONT AU NIVEAU
et ce sont dans les moments difficiles que l'on voit la qualité d'un contrat
J'AI EU UN PROBLÈME A L'ETRANGER AVEC MA VOITURE
LA REACTIVITE ET LE SERVICE ETAIT AU NIVEAU </t>
  </si>
  <si>
    <t>fortier-k-136951</t>
  </si>
  <si>
    <t>je suis très satisfait des conseillers mis en relation pour le moment. rapide et efficace, ils savent répondre à toutes questions posées. je recommande cette assurance.</t>
  </si>
  <si>
    <t>bagongui-101324</t>
  </si>
  <si>
    <t>clients depuis plus de 30 ans à la Maaf, ayant 4 contrats auto sans  AUCUN sinistre depuis....des années, Bonus 50%+ 8%+bonus à vie , contrats - de8000km, + contrat Habitation principale et autre. (Deux des vehicules ne roulent quasiment pas)
cette année augmentation INJUSTIFIEE sur TOUS les contrats, alors que TREEES peu de KM (on est tous les 2 retraités)
Seul sinistre: un cambriolage ou la Maaf a indemnisé...TRES MAL surtout sur les bijoux (prennent en compte valeur d un bijou OR 18cts , à sa valeur facturée il y a a 30 ans, correspondant meme pas à sa valeur en POIDS d'or actuel!)
ON EN A MARRE!  on va resilier la majorité des contrats!</t>
  </si>
  <si>
    <t>christophe-l-115272</t>
  </si>
  <si>
    <t>Les démarches de résiliation auprès de mon ancien assureur n'ont pas été faites comme indiqué sur le site au moment de la souscription.
Dommage le tarif était bien placé mais je viens de perdre deux mois de cotisation en double :(
Cordialement.</t>
  </si>
  <si>
    <t>monia-128356</t>
  </si>
  <si>
    <t>Cela fait plus de 3 mois que j'ai envoyé un dossier pour simulation rente  PERP. Aucune réponse de leur part, impossible à joindre au téléphone.Nul à éviter absolument.Si c'était à refaire ce n'est pas là que j'irai placer mes économies.</t>
  </si>
  <si>
    <t>41danielle-105124</t>
  </si>
  <si>
    <t>J'ai souhaité contacter la MGP suite aux informations de piratage des dossiers santé dans le Loir et Cher où je demeure.
Le libellé d'un prélèvement bancaire m'interpellait et je voulais contrôler avec les prélèvements de la MGP.
Après très peu d'attente téléphonique, Lucie me prend en ligne et après les contrôles d'usage, me rassure quand à mon prélèvement normal de la MGP et "découvre" que celui qui m'inquiétait était normal également.
Entretien courtois et professionnel.
Je reste satisfaite de la MGP Santé
Respectueusement</t>
  </si>
  <si>
    <t>christian-m-107945</t>
  </si>
  <si>
    <t>Bonjour
des prix très compétitifs et des démarches administratives simples et efficaces. Reste à tester le service en cas de sinistre mais je ne suis pas pressé.</t>
  </si>
  <si>
    <t>mighi-49874</t>
  </si>
  <si>
    <t>quand je vois les commentaires négatifs je ne comprends pas car cela fait bien des années que je suis à la MAIF qui couvre mes véhicules et mon habitation. J'ai eu un degâts des eaux, des réparations à effectuer mais cela s'est toujours bien déroulé.</t>
  </si>
  <si>
    <t>coume-y-116064</t>
  </si>
  <si>
    <t>TRES SATISFAISANT PRIX COHERENT 
FACILITE DE MISE EN PLACE DU CONTRAT
ETAPES ASSEZ SIMPLE
JE RECOMMANDE L'OLIVIER ASSURANCE
..........................</t>
  </si>
  <si>
    <t>jean-jean--90905</t>
  </si>
  <si>
    <t>Service non encore teste  mais le prix semble raisonnable, j’ai choisi l’option tous risques pour être assuré en cas de bris de glace, vandalisme, etc.</t>
  </si>
  <si>
    <t>justicette-98755</t>
  </si>
  <si>
    <t>N'importe laquelle sauf celle là. 
Impossible de faire machine arrière. Les délais sont très long pour un remboursement partiel. Explications foireuses.</t>
  </si>
  <si>
    <t>millard-m-109115</t>
  </si>
  <si>
    <t>Très satisfaite, à l'écoute, répond bien aux questions, très rapide, je recommanderais à 100 %. Très bonne assurance auto et habitation. Très sérieux.</t>
  </si>
  <si>
    <t>ebedue-67167</t>
  </si>
  <si>
    <t>dans le 44, de moins en moins d'agence physique et un numéro unique pour les joindre. C'est une catastrophe pour etre mis en relation avec un conseillé au téléphone et quand vous vous déplacez il y a 3/4 d'heure de fils d'attente, même en semaine. obligation de prendre rdv juste pour une petite opération</t>
  </si>
  <si>
    <t>jean-pierre-90519</t>
  </si>
  <si>
    <t xml:space="preserve">Je suis satisfait les prix sont corrects et le devis est pratique à renseigner.
Je n’ai pas encore eu l’occasion de comparer avec la concurrence mais je pense que direct assurance doit être bien positionné </t>
  </si>
  <si>
    <t>brigitte-t-106832</t>
  </si>
  <si>
    <t xml:space="preserve">tres bien à tout niveau
la personne qui m'a recue a été tres gentille et tres compétente, je pense que je vais assurer tous mes vehicules et les assurances habitation
</t>
  </si>
  <si>
    <t>societairedecue-64330</t>
  </si>
  <si>
    <t>Une prise en charge scandaleuse. Un agent m'a dit au tél "si vous ne comprenez pas je finis la conversation" Je suis une très fidèle sociétaire. Ils ont changé</t>
  </si>
  <si>
    <t>laurence-97195</t>
  </si>
  <si>
    <t>Prix moyens mais service après-vente très mauvais ex en panne à 150 km de mon domicile il me propose un retour en taxi à hauteur de 50 euros ....le reste du parcours je le fait en stop?</t>
  </si>
  <si>
    <t>persyn-c-126071</t>
  </si>
  <si>
    <t xml:space="preserve">Parfait, j'espere que la reduction avec le code multidays sera réellement effective et que les garanties seront efffectives
merci 
trop long a rediger l'avis </t>
  </si>
  <si>
    <t>magdut-55698</t>
  </si>
  <si>
    <t>Personnes incompétentes donne de fausses informations</t>
  </si>
  <si>
    <t>leveque-l-115153</t>
  </si>
  <si>
    <t>très bon service 
bonne écoute et relationnel 
prix très raisonnable pour jeune conducteur et le paiment annuel est très intéressant..................</t>
  </si>
  <si>
    <t>seb-124786</t>
  </si>
  <si>
    <t>J ai mis 1 étoile parce que je suis obligé pour publier, mais ça vaut ZERO!!  Si vous avez un crédit Immo au CREDIT MUTUEL ou CIC   FUYEZ !!!!
Ça fait 1 an que je suis en incapacité temporaire et il ne m ont toujours pas indemnisé et même en utilisant la MEDIATION DES ASSURANCES.
Bon courage à tous ceux qui sont en galère comme moi avec leur assurance ACM VIE.</t>
  </si>
  <si>
    <t>savaris-t-115993</t>
  </si>
  <si>
    <t>SATISFAIT DES TARIFS POUR UN JEUNE CONDUCTEUR-DE PLUS INTERLOCUTEUR TRES GENTIL LORS DE MES DIVERSES DEMANDES AU TELEPHONE.MERCI BEAUCOUP-JE RECDOMMANDE POUR L INSTANT</t>
  </si>
  <si>
    <t>annette-100131</t>
  </si>
  <si>
    <t>Simple, pratique et rapide, en deux minutes j'ai tout changé, habitation, assurance scolaire et automobile. C'est assez clair. Seule interrogation pour laquelle je vais devoir appeler c'est de savoir si Direct assurance se charge de résilier les anciens contrats</t>
  </si>
  <si>
    <t>catencolere-113963</t>
  </si>
  <si>
    <t>Je reprends la main sur les dossiers de mes parents qui commencent à être âgés et perdus dans les méandres des démarches administratives en tout genre !!
Concernant le dossier de leur mutuelle chez Humanis prévoyance, les bras m'en tombent !!
Suite à l'hospitalisation d'un mois de mon papa, l'hôpital me demande sa carte de tiers payant. Je découvre alors qu'il n'en a pas... Pourquoi ? et bien je me renseigne, j'appelle la mutuelle à 15 centimes d'euros la minute + le prix d'un appel (ça aussi c'est scandaleux), Une dame charmante m'informe que le contrat de mes parents est trop vieux et que vu leur âge avancé rien ne pourra être modifié, me précisant qu'à partir de 70 ans plus rien n'est modifiable. Je demande à parler à quelqu'un d'autre, mais évidemment barrage ! Cette dame me précise qu'en effet c'est sur décision des assureurs que ces vieux contrats pourraient être revus et moderniser, mais qu'ils ne l'ont pas fait ! Nous sommes en 2021 et le tiers payant ne fonctionne pas pour certains contrats, c'est totalement hallucinant. Mes parents vont donc devoir avancer la somme d'un mois d'hospitalisation avec un passage en réanimation à 4000 euros la journée ??!!! Mais qui détient des sommes pareilles ? Faire un emprunt ? Ah mais non où ai-je la tête?  ils sont trop vieux ! 
Pour résumer, je n'ai plus qu'a essayer de faire une réclamation sur le site internet. Inutile de préciser que je n'aurai pas réponse et si par hasard j'en avais une, je pense que qu'une fois de plus on va me dire qu'on ne peut rien faire. 
Bref, fuyez cette mutuelle !!</t>
  </si>
  <si>
    <t>frohlicher-t-136923</t>
  </si>
  <si>
    <t>Les prix sont intéressant, en espérant ne pas avoir besoin d'utiliser les services promis (éviter un accident). 
Par contre j'ai eu beaucoup de mal à créer mon compte (sur android), j'ai du passer par un pc fixe et faire plus de 5 tentatives car la page de paiement s'affichait en erreur a chaque fois...</t>
  </si>
  <si>
    <t>cnous95-56910</t>
  </si>
  <si>
    <t>Responsable d'un accrochage, mon dossier a été traité rapidement : Prise en charge du véhicule par un garage agréé proche de mon domicile, prêt d'un véhicule toute la durée de la réparation, pas de paperasse inutile.</t>
  </si>
  <si>
    <t>alainroger-81901</t>
  </si>
  <si>
    <t>Viré 10000 euros sur mon compte en octobre et toujours rien sur mon compte crédité ,pas normal mauvaise gestion depuis un moment</t>
  </si>
  <si>
    <t>chouteau-d-130633</t>
  </si>
  <si>
    <t>Simple et pratique même par téléphone. 
Accueil très sympathique et professionnel du conseillé.
A voir dans le temps, si le prix est en rapport avec le service.....</t>
  </si>
  <si>
    <t>bouraiou-n-111480</t>
  </si>
  <si>
    <t>Bonne accueil et conseillère très professionnelle. Proposition tarifaire meilleur du marché. Expérience très satisfaisante. Je recommande cet assureur</t>
  </si>
  <si>
    <t>vitaa-59376</t>
  </si>
  <si>
    <t>Je suis sociétaire à la macif depuis plus de 24 ans.Il y a encore quinze jour, je n'avais jamais eu d'accident.Mais voilà, un automobiliste me grille la priorité, et je me retrouve avec ma voiture à la casse. N'étant pas responsable, je pensais naïvement que mon véhicule (que j'avais acheté neuf 18 mois plus tôt )serait remboursé au prix d'achat. Mais voilà, la macif me précise que le remboursement au prix d'achat est en option (valeur majorée) et que je n'ai pas opté pour cette option.
Je pense qu'il s'agit là d'un cas flagrant de DEFAUT DE CONSEIL, étant donné qu'on ne m'a jamais proposé cette option.
Je suis allé en agence pour assurer cette voiture neuve, et visiblement, le conseiller macif était plus interressé par la vente du crédit auto que par son devoir de conseil. Je ne connais même pas le tarif de cette option, mais ce que je sais, c'est que je n'aurai pas hésité une seconde à la prendre si j'en avais eu connaissance.
Je ne sais pas comment cette histoire va finir, mais je ne fais pas trop d'illusion sur une prise en charge de la macif.</t>
  </si>
  <si>
    <t>cfam92-71817</t>
  </si>
  <si>
    <t>Les délais de remboursement sont juste devenus hallucinants. L'année dernière, pour la même visite d'orthodontie, j'étais remboursée sous 10 jours ouvrés. Cette année au bout de 10 jours, toujours rien. Je téléphone, on m'annonce alors un délai de 20 jours ... juste énorme ! Je rappelle 5 jours plus tard car c'est quand même 500 euros que j'attends et là le délai est passé à 25 jours. Je n'ai jamais vu des délais aussi longs. Ils nous prennent vraiment pour des idiots et en attendant, c'est pas eux qui payent des frais bancaires. Et ils sont encore à l'âge de pierre pour l'envoi de courrier et de devis, ne soyez pas pressés... ils ne connaissent pas le mail, ils les envoient encore par courrier et au tarif extra lent histoire que vous le receviez le plus tard possible. Tout est long chez eux.</t>
  </si>
  <si>
    <t>natrib-54429</t>
  </si>
  <si>
    <t>Je suis toujours en attente de remboursements de frais orthodontiques pour mon fils depuis un mois. Aujourd'hui j'ai encore téléphoné et la conseillère était désolée de pas pouvoir me répondre pour cause de panne informatique. ... 
C'est  sans doute la dernière excuse à diffuser pour abréger les conversations. ...</t>
  </si>
  <si>
    <t>marief-115147</t>
  </si>
  <si>
    <t>Très bon service de cette mutuelle : rapidité de prise en charge et des remboursements 
L’application web est très simple d’utilisation
Je conseille cette mutuelle</t>
  </si>
  <si>
    <t>celine-104454</t>
  </si>
  <si>
    <t xml:space="preserve">Assurance au top!
J’y suis depuis 6 ans que ce soit pour nos voitures et notre maison ils ont toujours été très réactif et les conseillers au téléphone toujours très agréables et professionnels. Et pourtant j’ai eu plusieurs problèmes avec nos voitures et la maison.. 
Prise en charge très rapide ainsi que les remboursements. Vraiment top top top. </t>
  </si>
  <si>
    <t>jbony-79753</t>
  </si>
  <si>
    <t>Depuis le 01 octobre 2019 blocage des retraits partiels
pas de délai de fonctionnement correct
C'est très gênant
les retraits permettent d'augmenter une petite retraite</t>
  </si>
  <si>
    <t>jean-bart-l-116730</t>
  </si>
  <si>
    <t xml:space="preserve">Je trouve qu'avec les confinements et les bénéfices records enregistrés par les assureurs auto alors que le pays se serre la ceinture, un effort sur l'abonnement aurait été le bienvenu. 
Sinon le service est correct. </t>
  </si>
  <si>
    <t>thomas-c-127693</t>
  </si>
  <si>
    <t>Le rapport qualité/prix a l'air intéressant. 
Dommage que le devis ne soit pas facile a lire sur le site internet (beaucoup d'options, second conducteur, plusieurs prix affichés) - J'espère avoir choisi le contrat que je souhaitais réellement.</t>
  </si>
  <si>
    <t>navez-m-139735</t>
  </si>
  <si>
    <t>Je suis satisfaite de cette assurance, surtout pour le prix et raisonnable et correct. Je la conseille à plusieurs de mes proches. Et vous pouvez également obtenir un parrainage</t>
  </si>
  <si>
    <t>dolly-56487</t>
  </si>
  <si>
    <t>Service client délocalisé et certainement à l'étranger .Ce service ne comprend aucunement les demandes de client car il ne fait que répéter bêtement un texte et retranscrit nos demandes sans même les comprendre.  Par contre pour souscrire le contrat nous avons à faire à une personne localisée en france et dont la compréhension et rapide pour encaisser l'acompte. J'ai été assurée 2 mois inutilement suite à une mauvaise compréhension du services clients , mon contrat a été résilié le 28/07 pour un véhicule que j'ai finalement acheté au 29/ 07.</t>
  </si>
  <si>
    <t>hamza09-95855</t>
  </si>
  <si>
    <t xml:space="preserve">Très bonne conseillère, sympathique et professionnelle. Elle a su résoudre toutes mes doutes/problèmes. Très satisfait du service client.
</t>
  </si>
  <si>
    <t>edem-w-110409</t>
  </si>
  <si>
    <t>je ne suis pas satisfait du tout de mon appel pour un changement d'adresse, le 14/04/2021 à 17h08 précise, mon interlocutrice à été très insolente.
revoir la formation de vos collaborateur.</t>
  </si>
  <si>
    <t>sofia-b-107689</t>
  </si>
  <si>
    <t>tarif correct a la souscription, conseilles a l'ecoute quand on les appelle,seule point negatif  pour plusieurs vehicules ils pourraient faire un petit geste car ayant eu 3 vehicules assurer chez vous aucune reduction effectué sauf là le parrainage proposé en fevrier 2021 alors que vous le fesiez bien avant</t>
  </si>
  <si>
    <t>toubib-06-113740</t>
  </si>
  <si>
    <t>Adhérer à ce truc est la dernière chose à faire. Fuyez si vous ne voulez pas galerer, ne pratique aucun remboursement. Ne répond pas au téléphone et même aux courrier en AR.</t>
  </si>
  <si>
    <t>dragon-sarah-137768</t>
  </si>
  <si>
    <t>je suis satisfaite que Balde , le conseiller que j'ai eu en ligne téléphonique aujourd'hui , réponde et comprenne , (enfin...) , ma demande concernant un document que j'ai envoyé à plusieurs reprises à Néoliane , par différents biais (mail , à différentes adresses , service client...) , et en téléphonant à 6 reprises à d'autres conseillers qui n'ont pas compris la teneur de ma demande , à savoir de remplir la partie d'un document de la CPAM , que j'ai transmis , dont une partie à remplir par Néoliane , et de me renvoyer ce document remplis par vos soins , afin que je puisse renvoyer ce même document à la CPAM , afin que je puisse percevoir l'aide socile qu'elle m'accorde , dans le but de m'aider à payer , la mutuele santé que j'ai souscris chez Néoliane à partir du 01/01/2022 , car je n'ai plus droit à l'ASS , à partir de cette date  , raison pour laquelle , j'ai souscris une complémentaire santé chez Néoliane.
Balde , au contraire de mes autres interlocuteurs , à enfin compris ma demande , et a effectué des recherches auprès des autres services , pour savoir quand , et comment ma demande serait traitée.
J'ai donc , pu avoir une réponse , et il m'a informé que mon courrier sera rempli et renvoyé à mon adresse en fin de semaine.
Il était très aimable , sympathique et très serviable , et je suis très satisfaite de cet échange téléphonique avec ce dernier.</t>
  </si>
  <si>
    <t>ppn-67470</t>
  </si>
  <si>
    <t>Contrat AV souscrit en Aout. Depuis 2 mois,  l accès a mon compte sur le site de Cardif ne fonctionne pas. Je ne suis malheureusement pas. Service clientèle totalement incapable de résoudre le problème.</t>
  </si>
  <si>
    <t>cousins55-65851</t>
  </si>
  <si>
    <t>Bonsoir et bravo AlohaWave et les collègues !!! les échanges montrent bien les limites de la MAIF, la démagogie et l'hypocrisie dont elle sait faire preuve. Les "sbire" de la MAIF sont envoyés sur le forum avec la même démarche : amener les auteurs des mauvais commentaires à échanger en privé afin d'essayer d'étouffer la liberté de parole. Ils ont peur que d'autres sociétaires ouvrent les yeux... Courage à ceux qui argumentent pour mettre au jour les dysfonctionnement de la MAIF !!</t>
  </si>
  <si>
    <t>12 avril 2020 suite à une expérience en avril 2020</t>
  </si>
  <si>
    <t>ddd-88852</t>
  </si>
  <si>
    <t>Déçue par un sinistre non pris en compte. Franchise trop importante. Vu le risque, cotisation bien trop élevée. N'ayant pas de compte internet, étant obligé de demander, merci de contacter par téléphone ou courrier</t>
  </si>
  <si>
    <t>bouchikhi-j-121276</t>
  </si>
  <si>
    <t>Accueil parfait explications parfait très à l'écoute je conseille pour le qualité prix il décroché tous de suite pas d'attente pas mis de côté parfait.</t>
  </si>
  <si>
    <t>sainthubert-87947</t>
  </si>
  <si>
    <t>Generali est incapable de gérer les identifiants de ces clients . A fuir !</t>
  </si>
  <si>
    <t>sdfsf-55819</t>
  </si>
  <si>
    <t>Résiliation quasi impossible chez eux. Documents peu lisibles et explications vagues. Réception des documents très en retard pour limiter les réactivités de résiliation.</t>
  </si>
  <si>
    <t>anar-n-133124</t>
  </si>
  <si>
    <t>J’en suis satisfait de l’offre le prix est intéressant pour ma demande je vous en remercie                                                   V.       V</t>
  </si>
  <si>
    <t>francoise-b-105110</t>
  </si>
  <si>
    <t>Je suis satisfaite des prix proposés - le contrat signé me convient
Début de contrat mars 2021
Je  suis en train de terminer mon dossier qui débute  le 8 mars 2021.</t>
  </si>
  <si>
    <t>serieuxuoi-63552</t>
  </si>
  <si>
    <t>SITE COMPLETEMENT PÉTÉ ET AUCUNE REPONSE DE LEUR PART. JE N'ARRIVE PAS A ACCEDER A MON ESPACE PERSO ET JE NAI MEME PAS D'ERREUR, IMPOSSIBLE DE MODIFIER MON MDP CAR LA j'OBTIENS "Notice: Trying to get property of non-object in eui_usuarios_resetear_contrasena_form_submit() (line 1553 of /opt/www/vhosts/xpromhdrupal01/mon-espace/profiles/eui/modules/custom/eui_usuarios/eui_usuarios.module)."
ET PERSONNE NE REPOND!</t>
  </si>
  <si>
    <t>david-b-104227</t>
  </si>
  <si>
    <t>je suis satisfait
les prix sont correct, l'inscription en ligne est rapide
la construction du dossier est facile, j'ai pu envoyer mes documents facuilement
je recommande ce service
merci</t>
  </si>
  <si>
    <t>grosset-r-111705</t>
  </si>
  <si>
    <t>Je suis satisfait du service.
J'ai pu trouver une assurance qui rentre dans mes moyens financiers en tout risque. Etant jeune conducteur il est difficile de s'assurer sans que cela nous coûte trop cher.</t>
  </si>
  <si>
    <t>byron95-55731</t>
  </si>
  <si>
    <t>A éviter absolument,Mon fils a été victime d'un accident de voiture avec trauma cranien grave. Les expertises ont été favorables mais April a bloqué le dossier depuis plus d'un an, refusant de payer (après 17 ans de cotisations sans souci ). Une mauvaise foi sans borne (deni de lettre recommandée malgré les accusé de réception, pas de transmission des rapports d'expertise à la victime) un comportement scandaleux qui poussent les victimes à judiciariser les dossiers (réponse du service client : assignez nous, nous épuiserons toutes les voies de recours, vous serez indemnisés dans 20ans ) Un assureur à éviter absolument !</t>
  </si>
  <si>
    <t>lecharentais-103571</t>
  </si>
  <si>
    <t xml:space="preserve"> C est effrayant de lire autant d absurdités sur assur o poil 
l incompétence de certain qui ne savent pas lire leur contrat ou il y a un règlement celon la formule qui est choisie 
je suis chez assur o poil depuis 12 ans je n ai jamais rencontré un problème 
sauf quand mon chien a eu 10 ans j ai trouvé que les mensualités étaient trop élevées j ai été mis en relation avec une autre personne et nous sommes tombés d accord sur 47€ mois 
pour un bichon 
depuis ce jour  mes remboursements se font sans aucun problème  adhérent n°18543692 
</t>
  </si>
  <si>
    <t>herve-le-bruchec-98229</t>
  </si>
  <si>
    <t>Je reproche surtout a APRIL un niveau de sécurité des mots de passe de l'espace abonné beaucoup trop faible. Je n'ai pas envie quand cas de piratage des informations me concernant soient divulguées.</t>
  </si>
  <si>
    <t>gabriel-h-132023</t>
  </si>
  <si>
    <t xml:space="preserve">Très satisfaite depuis plusieurs années avec 3 contrats 
Tarif très appréciable 
je recommande Direct  Assurance à tous mes proches 
j'espère qu'ils continueront a être aussi intéressant niveau prix </t>
  </si>
  <si>
    <t>abdoo-86097</t>
  </si>
  <si>
    <t>Sav incompétent du faite que l'on ne fait pas réparer avec ses partenaires exemple carglass et compagnie</t>
  </si>
  <si>
    <t>ramangalahy-f-112750</t>
  </si>
  <si>
    <t>Je suis satisfait avec le prix qui m'est proposé ainsi que le service rendu., que l'accueil très convivial, que la  célérité réservés à mon dossier, et ce, depuis mon adhésion auprès de l'établissement.</t>
  </si>
  <si>
    <t>alain83470-68432</t>
  </si>
  <si>
    <t>Sinistres déclarées dans les 5 ans non responsables, et je viens de recevoir leur résiliation. Donc une assurance qui n'assure rien!  Ce sont les bons conducteurs non responsables qui trinquent!!! Une honte!! Et maintenant j'ai en plus du mal à trouver une assurance qui veut me prendre, a cause de celà!!</t>
  </si>
  <si>
    <t>Après une opération avec dépassements d'honoraires les services ont été incapable de me réaliser un devis papier (malgré tous les documents fournis) juste un chiffre indiqué oralement en agence. En réponse écrite juste une photocopie avec 2 possibilités sont surlignées. Ensuite c'est la bataille pour reconnaître le CAS désormais appelé Optam. Il faut faire les démarches à leur place pour comprendre la situation qu'eux même semblent ne pas comprendre. On ne vous rappelle pas. Les réponses sont tout juste binairse et au compte goutte. C'est à vous de batailler éventuellement avec le chirurgien qui exercerait dans 2 lieux différents dont un où n’apparaîtrait pas le CAS. Même problème si vous avez un enfant atteint d'une surdité où le 100% est des plus compliqué à appliquer par leurs services.</t>
  </si>
  <si>
    <t>lahcen-52823</t>
  </si>
  <si>
    <t>Résiliation pour UN SEUL accident responsable !</t>
  </si>
  <si>
    <t>bernard-j-117909</t>
  </si>
  <si>
    <t xml:space="preserve">Cher par une observation rapide du marché. Aprés avoir fais un devis comme le ferais un prospect, je m'aperçois qu'aprés 10a sans sinistre ( 2 remorquages) je paye plus cher qu'un nouveau client.
Je contacte et bla bla bla, rien de concret, pas de négo possible.
Et bien, je pars </t>
  </si>
  <si>
    <t>fred-82030</t>
  </si>
  <si>
    <t>Une honte !!! A fuir absolument... nous avons été obligés de prendre l'assurance de notre crédit par notre conseillère de l'agence de cluses, malgré une proposition équivalente d'un autre assureur !! Aujourd'hui la banque nous bloque la résiliation malgré notre demande qui date de plus de 8 mois et qui est largement dans les délais de la loi hamon !! Le lcl ne répond que 2 mois après nos courriers et nous impose une résiliation à échéance !! Malgré nos diverses relances personnes ne bougent !! Notre conseillère ne peut rien faire soit disant car c'est le siège qui gère les résiliations.. elle nous dis maintenant qu'elle nous a pas imposé cette assurance alors qu'elle voulait aussi nous imposer l'assurance habitation .. Attention à cette banque ce sont des menteurs ...</t>
  </si>
  <si>
    <t>fibleuil-w-134539</t>
  </si>
  <si>
    <t>Je suis satisfait du prix mais c’est dommage que devoir donner un avis devient une obligation surtout quant on a pas grand chose à dire on est obligé d’innover ??</t>
  </si>
  <si>
    <t>patrick-g-106211</t>
  </si>
  <si>
    <t>Service client vraiment nul et ne c'est pas répondre aux questions . Mon nouveau assureur à écrit pour changer l'assurance auto et vous m'avez enlevé l'assurance appartement , je me suis retrouvé sans assurance appartement pendant un ans et vous avez prélevé 673.43 euros que vous devez me rembousser au plus vite voir message !</t>
  </si>
  <si>
    <t>mag57540-71496</t>
  </si>
  <si>
    <t>Bonjour, je suis contente d'être passée par le standard téléphonique car mon problème a été résolu en 5mn contrairement à internet où au bout de 3 semaines je n'avais toujours pas eu de nouvelle .Merci à la standardiste Erika qui m'a bien réglé le problème</t>
  </si>
  <si>
    <t>kotegashi-52767</t>
  </si>
  <si>
    <t>Je viens de changer de voiture, passage d'un captur a une clio, même moteur, même finition...pour les même garanties, mon contrat passe de 300 a 450€!
P.S. J'ai un Bonus 50% et un "sur bonus", je sois donc être un client importun pour la macif</t>
  </si>
  <si>
    <t>didi-98837</t>
  </si>
  <si>
    <t>Merci à Julien d,avoir répondu efficacement lors de notre entretien  ce jour pas trop d,attente ,et des réponses à toutes mes questions on se sent plus rassurés</t>
  </si>
  <si>
    <t>quetard-a-107238</t>
  </si>
  <si>
    <t>Bonne communication et rapide
tarif correct et facile a comprendre
a voir dans le temps si sinistre ou autres demande au près du l'assureur pour sa réactivité</t>
  </si>
  <si>
    <t>pottier-a-119106</t>
  </si>
  <si>
    <t>Content du service seule lacune le manque de connaissances de la part des conseillers sur les prestations des différents contrats proposés.
Il reste à uniformiser la compétence techniques des différents conseillers.</t>
  </si>
  <si>
    <t>jma-102666</t>
  </si>
  <si>
    <t>Assuré récemment à la MGP, je suis satisfait dans l'ensemble lors des contacts avec cet organisme. Bonne disponibilité des personnels. Le seul regret que j'exprime est l'arrêt de la prise en charge des médicaments (dans le cadre de l'auto-médicamentation ou prescrits) dont la TVA s'élève à 5.5% ou 20%. Je ne comprends pas cette modification dans les statuts de la MGP alors que j'avais souscrit à cette mutuelle pour notamment ce type de prise en charge.</t>
  </si>
  <si>
    <t>joubert-a-123493</t>
  </si>
  <si>
    <t>J suis satisfait du prix des produits et de la qualité des services pour ma première Année chez l Assurance Olivier  en espérant payer moins cher l an prochain .</t>
  </si>
  <si>
    <t>emiliem-123494</t>
  </si>
  <si>
    <t>Vous êtes professionnel de santé libéral? Alors fuyez!!! Pourquoi?
- aucune empathie, on vous laisse réellement dans la m...
- aucune compréhension (ni désir de compréhension) de notre réalité professionnelle
- aucune réponse concrète, ni par téléphone, ni par mail
Avec l'Allianz/UNIM, à chaque arrêt maladie, vous serez obligés de:
- téléphoner 50 fois sans vous permettre d'avancer sur votre dossier
- écrire 1 mail qui restera sans réponse
- relancer 30 fois par mail...qui resteront eux aussi sans réponse
- pleurer après avoir raccroché, de rage, de désespoir, au choix...
- prévenir tous vos créanciers de suspendre vos mensualités jusqu'à...on ne sait pas..
- prendre rendez-vous avec votre banquier qui sera plus réactif qu'Allianz/UNIM, c'est un comble j'avoue.
Je vous le dis, fuyez!!!</t>
  </si>
  <si>
    <t>georges99-101683</t>
  </si>
  <si>
    <t>Les tarifs sont élevés,mais les contrats sont respéctés.Ce n'est pas toujours évident de joindre un coseiller,c'est même parfois impossible....mais une foi joint ils font leur travail corréctement.
Vus l'argent économisé a cause du covid,je ne comprends pas les augmentatios de cette année,elles sont injustifiées....</t>
  </si>
  <si>
    <t>kafmen-78121</t>
  </si>
  <si>
    <t>Un grand merci a Erika pour ces conseil et renseignement qui mon été d'une grande aide si d'aventure je me retrouvais à nouveau avec un problème j'espère sincèrement retomber sur un conseiller autant investi que Erika .</t>
  </si>
  <si>
    <t>soto-g-109587</t>
  </si>
  <si>
    <t>Je ne peux pas encore donné d'avis car je suis un nouveau client , je peux juste avancer que le service client est assez réactif donc pour le moment c'est positif</t>
  </si>
  <si>
    <t>drisben-79888</t>
  </si>
  <si>
    <t>Le 06.09.2019, un tiers a percuté mon véhicule (BMW X3) en stationnement et il a endommagé, entre autres, le parchoc avant ainsi que la direction du véhicule. J'ai aussitôt contacté l'olivier Assurance pour déclarer le sinistre pour une prise en charge des réparation étant assuré en tous risque. J'ai été désagréablement surpris de découvrir que l'olivier assurance n'a pas mis en place de convention avec les concessions allemandes et qu'il faut passer par leur réseau de garagiste pour une prise en charge des réparations sinon le client doit avancer les frais et ensuite demander le remboursement.Dans mon cas, les frais des réparations sont estimés à 4500 euros et la franchise est à approximativement à 500 euros.
Suite à la déclaration du sinistre, l'olivier assurance m'a communiqué les cabinet d'expertise.En effet, c'est à l'assuré de contacter l'expert pour  prendre un rendez-vous  et communiquer le créneau de son passage au garagiste.
Bien évidemment, l'expert a très peu de disponibilité et il m'a proposé un rendez-vous le 24.09.2019 pour un sinistre déclaré le 06.09.2019 (17 jours calendaires). Compte tenu de ce délai, le garagiste ne peut pas réceptionner le véhicule très longtemps avant le passage de l'expert.
Je me suis retrouvé dans l'obligation de laisser mon véhicule en panne garé dans la rue au même endroit pendant plus de deux semaines.
Ensuite, le 22.09.2019, j'ai pris un RTT et j'ai contacté Europe Assistance mandaté par l'olivier assurance pour remorquer le véhicule jusqu'au garage.Dans mon contrat, Europe Assitance doit me mettre à disposition un véhicule de prêt pendant  7 jours calendaires. Dans ce sens, Europe Assistance réserve une Fiat 500 3 portes, très pratique pour une famille qui a un bébé, dans une agence de location à 40 km du garage. Normalement, un taxi devait venir me chercher au garage pour m'emmener à l'agence de location. Au bout d'1h30 d'attente dans le garage et après plusieurs  appels de relance sans succès,j'ai du prendre un Uber pour rentrer chez moi, épuisé par ce qui vient de se passer,, je ne suis pas allé chercher la Fiat 500, je n'ai pas souhaité me rajouter d'autres démarches autres que celles déjà engagées.
Après le passage de l'expert le 23.09.2019, Olivier assurance m'a confirmé dans un premier temps qu'on aura le rapport d'expertise une semaine après son passage c'est-à-dire le 30/09. Le 24.09.2019 l'expert me demande d'envoyer des infos complémentaires : Contrôle technique et carte grise.Bien évidemment, j'ai envoyé les éléments le jour même. Ensuite mon dossier est resté bloqué, le cabinet d'expertise attend la déclaration du sinistre que l'Olivier assurance n'a pas transmis. J'ai du insister auprès de l'olivier Assurance pour débloquer la situation en envoyant la déclaration du sinistre. Le 04.10.2019, le cabinet d'expertise me confirme que le rapport est finalisé et qu'on va le recevoir bientôt... 
Le 10.10.2019, le cabinet d'expertise nous communique que le rapport n'est pas encore finalisé et qu'il faut attendre encore au moins une semaine.
Bilan depuis le 06.09.2019, mon véhicule est non roulant et immobilisé chez mon garagiste qui me relance régulièrement. Je pris contact avec d'autres cabinets d'expertise privés le cout moyen est entre 300 et 400 euros.Je m'interroge si je peux faire appel a une assistance juridique pour prendre le relais, le préjudice moral causé par cette affaire me coute très cher et je suis prêt a engagé des frais pour trouver une issue. Aujourd'hui, je suis pris en otage par le manque de professionnalisme des parties prenantes et je vous invite à poser les bonnes questions cavant de vous engager dans un contrat avec un assureur.</t>
  </si>
  <si>
    <t>lucien-d-109746</t>
  </si>
  <si>
    <t>Bonjour Madame, Monsieur,
Je suis très satisfait du prix, du contact téléphonique, de tout concernant l'assurance.
Merci pour votre professionnalisme.
Cordialement.</t>
  </si>
  <si>
    <t>laetitia-m-129266</t>
  </si>
  <si>
    <t>?? Super rapide très bien devis je recommande par i ternet
En attente de recevoir carte verte définitive
Devis rapide paiement rapide mail rapide
Pour le moment satisfaite</t>
  </si>
  <si>
    <t>nicolas-117314</t>
  </si>
  <si>
    <t>Assurance pas chère mais on comprend vite pourquoi, communication inexistante (mail de type automatique au bout de 3 à 5 jours).
Refus de résiliation d assurance sauf à date anniversaire (loi Hammon ?)
Prélèvement farfelux....Bref amis motard, passez votre chemin.</t>
  </si>
  <si>
    <t>mcvp-104356</t>
  </si>
  <si>
    <t>Bonjour, 
Pendant plus de 9 ans nous avons souscrit à une assurance pour nos voitures.  Nous n'avons  eu aucun soucis, aucun retard de paiement et avons ajouté notre fille en conduite accompagnée il y a 2 ans et demi.  Et comme il se devait elle a eu le permis  le 20 janvier dernier. Très heureux pour elle, nous avons contacté Eurofil pour modifier son statut en  jeune chauffeur et la surprise Eurofil n'assure pas les jeunes chauffeurs. Cet assureur ne prend pas ce risque la.. et voilà comment nous en sommes arrivés à devoir trouver du jour au lendemain une nouvelle assurance ..comble de tout, la nouvelle assurance est moins chère même avec un jeune chauffeur..à bon entendeur. Au passage ils nous ont fait une résiliation à l'amiable. Grand seigneur.  Non?</t>
  </si>
  <si>
    <t>depaifve-c-121297</t>
  </si>
  <si>
    <t xml:space="preserve">excellent; bonne réactivité , très bon accueil téléphonique super professionnel vraiment rien à dire pourvu que ça dure ; je recommande vivement .      </t>
  </si>
  <si>
    <t>phil-99403</t>
  </si>
  <si>
    <t>Un sinistre eau responsable en 5 ans et hop dehors.
ELLE ASSURE LA MATMUT ????
Franchement c’est de l’abus mais au moins je sais que je ne conseillerai jamais cette société.</t>
  </si>
  <si>
    <t>lorang-l-134772</t>
  </si>
  <si>
    <t>Satisfaits des services. 
Les tarifs nous conviennent. 
Clarté du site. 
Navigation lisse et intuitive. 
Service client réactif. 
Plusieurs choix intéressants.</t>
  </si>
  <si>
    <t>pierbrou-100495</t>
  </si>
  <si>
    <t>Au niveau des prix, ils ne sont pas au bas de l'échelle.
Au point de vue satisfaction aucun problème. Déclaration par internet pour un accident ou autre avec envoi de photos à l'expert. On ne s'occupe de rien sans se déplacer à l'agence.</t>
  </si>
  <si>
    <t>amado-m-115592</t>
  </si>
  <si>
    <t xml:space="preserve">nous avions besoin d'une assurance très rapidement. L'olivier assurance a été parfait pour nous. Rapide, accessible, simple et efficace. En quelques clics, c'est réglé.
</t>
  </si>
  <si>
    <t>elrep-139407</t>
  </si>
  <si>
    <t>Nouvelle moto neuve assurée. L interlocuteur l a assurée au tiers alors que je lui ai demandé tout risque. Sur le contrat, rien n est clair. J ai glissé sur des feuilles, donc tout est pour moi ! April refuse de reconnaître son erreur. Assurance que je ne recommanderai pas</t>
  </si>
  <si>
    <t>jano-99600</t>
  </si>
  <si>
    <t xml:space="preserve">bonsoir chez cardif leur boite à lettre est une poubelle !!! vous pouvez envoyez des courriers à tout les coups perdu !! , pour ma part transmis directement par ma conseillère BNP PARIBAS  , une assurance vie qui ne respecte pas nos morts !!! courrier perdu comme par magie !! pensez à bien envoyé vos courriers en accusé de réception ca aide par la suite pour  une action en justice , après cette affaire je ferme mon compte bnp et tout ce qui va avec ; les conseillés bnp sont au courant que cet assureur est un mauvais !!! à méditer !! client depuis 30 ans chez bnp pas un an de plus ..................................je vous fait suivre l'affaire pas à pas, cordialement à toutes les victimes de cardif et bnp paribas  jrd  merci à cardif de ne pas me demandé mon no de contrat pour régler ce litige  la justice va vous le transmettre rapidement ........ </t>
  </si>
  <si>
    <t>mathouille-103433</t>
  </si>
  <si>
    <t>Je suis chez AXA assurance pour ma voiture depuis 2 ans pour une twingo de 2002. Je me suis faite volée une roue complète (jante, pneus et boulons, sinon c'est pas drôle) sur un parking privé (je préfère le préciser), j'appelle de ce fait tout de suite mon assureur qui m'envoie tout de suite une dépanneuse. Donc, point positif, le dépannage/la réactivité du service. Mais, quand je demande la franchise... On me dit qu'elle est de 260 euros. Oui oui, 260 euros pour une roue complète. Le changement d'une jante d'occasion et de 2 pneus neuf montés et équilibrés m'est revenu à... 120 euros. Je ne trouve vraiment pas ça correct, je paie 45 euros par mois pour que quand j'ai un problème et que je ne suis en rien responsable on vienne encore pour me prélever de l'argent. de ce que je vois ici, et ce dont je n'étais pas au courant, c'est que le nombre de sinistre MEME lorsque l'on est pas responsable peut être suffisant pour être radié, je trouve ça scandaleux quand le rôle d'une assurance est d'assurer.</t>
  </si>
  <si>
    <t>frederic-c-133674</t>
  </si>
  <si>
    <t>je suis satisfait des services , prestation facile à faire sur internet , réponse immédiate et claire . Tarifs très correct pour les garanties demandées .</t>
  </si>
  <si>
    <t>riennechange-62107</t>
  </si>
  <si>
    <t>Macif, c'est, payez vous une garantie vol annuel à 350€, mais ne l'utilisez pas! Bah, de toute façon on vous en empêchera avec nos clauses abusives! 
J'explique :
J’ai souscris une assurance vol. Ma voiture est volé puis retrouvé. Verdict expert de la MACIF Proactiva, PAS D'EFFRACTION ! 
MACIF me répond donc, « ben mon amis l'a rien de cassé ta totomobile. Alors rien ta face ». Cette assurance est méprisable. Après moult demandes de révisions de décisions, rien!
Du coup après maintes refus incluant celui du service qualité, (mon dossier est très bien travaillé) le dossier passera prochainemnt l’étape du dépôt de plainte, hop tribunal.
Puis méchant que je suis, j’ajoute le fait de proposer de monter une action de groupe à l’un de nos 13 compères habilités. 
Pourtant la Macif est régulièrement condamnés pour refus d’indemnisation des victimes suite à un vol sans effraction. Malheureusement, peux de victime ont manifestement le courage de s’y opposer vu la persistance de cette infamie par cet assureur! 
A l’heure ou le web est un support de communication extrêmement efficace, c’est pas très malin.</t>
  </si>
  <si>
    <t xml:space="preserve">J'ai 66 ans et je suis sociétaire Maif depuis les années 1970. A ce titre j'ai contribué au développement de la mutuelle des instituteurs et j'ai assisté à son évolution.
Je déplore une dégradation de la relation avec les sociétaires depuis la disparition du rôle de proximité des délégations.
Dans le cas présent, malgré plusieurs sollicitations et une réclamation, je n'ai aucune nouvelle de la gestion de mon dossier en protection juridique : silence de l'avocat choisi et missionné par la responsable de mon dossier (à Rennes) et aucune réaction de sa part malgré plusieurs messages envoyés et restés sans réponse. 
Où sont passées les valeurs mutualistes d'antan (le respect du sociétaire et la défense de ses intérêts) ? Apparemment pas chez tous les gestionnaires !!!
</t>
  </si>
  <si>
    <t>phicherien-57247</t>
  </si>
  <si>
    <t>Sur les comparateurs d'assurance parmi les moins cher mais je comprends pourquoi.
Service client au abonné absent.
 Jamais de réponse au courrier électronique, donc passage obligatoire par la ligne téléphonique à 80 cts la minute.
 Dix mois dans l'attente de l'envoi de l'attestation d’assurance, après plusieurs demande mais jamais reçu (imprime à domicile sur une feuille blanche pour avoir un justificatif en cas de contrôle).
Des oursins dans les poches pour le remboursement lors de la clôture d'un contrat  (vente du véhicule) , je viens de clôturé mon deuxième contrat chez eux le remboursement devrait être d'environ 1/6 de la cotisation j'en doute
Impossible de faire glisse une contrat d'assurance d'un véhicule (vendu) à un autre en cas de remplacement de celui-ci  création d'un nouveau contrat avec les même pièces a fournir (permis relevé d'information . . .)
chacun est libre mais je déconseille très fortement active assurance</t>
  </si>
  <si>
    <t>leker-54441</t>
  </si>
  <si>
    <t>Service disponible et facilité de souscription. Tarif compétitif mais les franchises sont élevés.. Le service téléphonique est très accessible avec des temps d'attente courts.</t>
  </si>
  <si>
    <t>chloe-chloe-103141</t>
  </si>
  <si>
    <t>Je déconseille fortement cette assurance, il n'étais pas vraiment d'accord de me prendre en tant qu'assuré chez eux car j'avais du malus et ensuite une fois assuré chez eux,  j'ai eu un sinistre non responsable il m'ont envoyé un gentil courrier pour me dire qu'il ne voulait plus m'assuré</t>
  </si>
  <si>
    <t>suzy-102182</t>
  </si>
  <si>
    <t>Je suis très mécontente car j'attends toujours mes remboursements depuis plusieurs années. Ils ne répondent jamais au téléphone ce sont de gros menteurs. Ils m'ont jamais déclaré à la caisse primaire. Quand je leur envoyer les papiers pour me faire rembourser ils me disent que il manque chaque fois un papier. Ils ne répondent jamais aux courriers. Fuyez de cette assurance.</t>
  </si>
  <si>
    <t>mischocos59-65455</t>
  </si>
  <si>
    <t>J'ai contacter l'olivier assurance aujourd hui pour un renseignement si on Mettais un 2eme conducteur combien sa revenait. Vivant en concubinage on m'a annoncer que ma situation changer par rapport à des statistique on augmenter ma prime de 24e et en plus de ça on me facture l avenant de 15e. Je trouve tout ça forcer car à la base j appeler juste pour un renseignement. Je me suis renseigner auprès d autre assureur et trouve trouve n'importe quoi se facturer parce que je passe de célibataire à concubinage.</t>
  </si>
  <si>
    <t>telle59-92039</t>
  </si>
  <si>
    <t>Actuellement cliente chez eux plus pour très longtemps car j'attends toujours ma franchise qu'on me la paie car mon sinitre en août sa fera 1 ans je trouve da très très long surtout quand on a du avancer les frais très très déçu de cette assurance.</t>
  </si>
  <si>
    <t>taha-b-132806</t>
  </si>
  <si>
    <t>Le service est simple et rapide. Les prix sont les moins cher sur le marché, même si je trouve que le prix que je dois payer est tout de même assez élevé pour mon véhicule.
Par contre il n'est pas possible d'ouvrir une autre session dans un deuxième onglet, ce qui est dommage car c'est pas pratique pour comparer deux devis avec des options différentes.</t>
  </si>
  <si>
    <t>celine77-62569</t>
  </si>
  <si>
    <t>Suite au vol et à la dégradation de notre deux roues, la macif refuse de nous indemniser au prétexte d’une clause de non détérioration du système de démarrage.</t>
  </si>
  <si>
    <t>freecat-89778</t>
  </si>
  <si>
    <t>un grand merci a KADI de m avoir débloquer mon compte monsantiane car je ne pouvais pas activer mon compte depuis quelques moins.</t>
  </si>
  <si>
    <t>mic-99247</t>
  </si>
  <si>
    <t>J'attends depuis plus d'un an le règlement du capital de l'assurance vie de mon épouse décédée.Des lettres sans réponse, des informations demandées qui ne viennent pas.
 J'attends depuis le 20 janvier 2020, le courrier du service satisfaction des adhérents du GIE AFER ,courrier qui m'a été annoncé par le secrétaire général de l'association, Jack Lequertier.
Je précise qu'une autre compagnie d'assurance la GMF m'a le 11 juin 2020 réglé le capital de l'assurance de mon épouse.La demande a été déposée en même temps.
Pendant ce temps je suis privé du réemploi de ce capital. Il est évident que je ne reviendrai pas vers AFER.</t>
  </si>
  <si>
    <t>laurent-b-115635</t>
  </si>
  <si>
    <t>Je suis suffisamment satisfait pour ne pas chercher à changer d'assureur..Facile d'accès, modification rapide et prix raisonnable même si on attend encore plus d'effort pour les véhicules.</t>
  </si>
  <si>
    <t>gilles-t-125876</t>
  </si>
  <si>
    <t>Je suis satisfait de vos services au plaisir de partager a des amis cordialement gilles tupinier d'argeles sur mer merci beaucoup pour les personnes qui répond au téléphone rapidement</t>
  </si>
  <si>
    <t>evelina-138988</t>
  </si>
  <si>
    <t xml:space="preserve">Depuis DEJA 3 mois j'arrive toujours pas de contacter l'assurance pour changer mon adresse, car comme j'avais compris ils ont envoyé ma carte verte, et elle est partie dans l'autre bout de la France ( dans ma ancien adresse) ... Et le soucis ce que la je peux plus utiliser ma voiture car j'ai pas carte verte ( en sachant que je travail dans une autre ville) .Je suis vraiment "dégoûte" car je les essayé de contracter par tout, gmail, numéro.... Bref je vais changer de l'assurance si ça va pas s'arranger.... </t>
  </si>
  <si>
    <t>yahia-g-107664</t>
  </si>
  <si>
    <t>Tout est très bien, le seul vrai point noir c'est la fluctuation des devis qui instaure le doute ... Dès qu'on refait un devis on a l'impression que cela change, il faudrait espacer les paliers pour une meilleure lisibilité de l'offre tarifaire.</t>
  </si>
  <si>
    <t>delaunay-f-123374</t>
  </si>
  <si>
    <t>Je suis pour le moment satisfait la personne que j'ai eu au téléphone ma bien expliqué jai bien reçu mes documents par mail je vous  recommanderais sinple et rapide merci encore</t>
  </si>
  <si>
    <t>chipolata-30457</t>
  </si>
  <si>
    <t>Beaucoup plus cher que la moyenne ! Site déplorable.  Le SAV est à éviter.</t>
  </si>
  <si>
    <t xml:space="preserve">Cette assurance auto PACIFICA est effectivement plus chère que les autres assureurs mais les garanties sont de loin TRES TRES supérieures.
J'ai eu deux sinistres (vitre conducteur brisée et rupture du câble d'embrayage) et je ne peux que dire PARFAIT : accueil, SAV, prise en charge, remorquage véhicule, rien à payer ... etc.... 
Les garanties et la protection du conducteur ainsi que des passagers sont quand même plus importantes qu'une question de 5 ou 10e par mois. </t>
  </si>
  <si>
    <t>wpinottik-50363</t>
  </si>
  <si>
    <t>Très satisfait de la rapidité pour avoir une conseillère et être assuré, un accueil vraiment exellent par la conseillere, très gentille et efficace qui à su répondre à mes questions et m'expliquer très clairement les démarches et marche à suivre.</t>
  </si>
  <si>
    <t xml:space="preserve">C'est une honte de voir comment ils font croire aux malades que leur cas va être étudié par l expert médical en cabinet, ou après on envoye un gros dossier pour réclamation pour le médecin du cardif, et au médiateur cardif. Le médiateur ne répond pas. Et le médecin de cardif répond bien trop vite, pour avoir tout lu mon gros dossier.
C est une honte de traiter les gens comme ça. </t>
  </si>
  <si>
    <t>michael-b-107669</t>
  </si>
  <si>
    <t>Prix très compétitifs, même sans la réduction. Mais je n'ai pas déclaré de sinistre donc je ne peux pas juger complètement. YouDrive est sans doute la meilleure option pour quelqu'un qui n'a jamais été assuré, le temps de constituer son bonus.</t>
  </si>
  <si>
    <t>allezfrance-102510</t>
  </si>
  <si>
    <t>Excellent accueil, irréprochable , même lorsqu’il y a du monde, que ce soit dans leurs bureaux ou au téléphone. Aimable et courtois toujours disponibles pour accueillir ou chercher des solutions à nos problèmes . Je suis inscrite depuis mon entrée dans la police comme gardien de la paix le 1er mars 1983. Je n’ai jamais été déçue, ils ont toujours répondu présent !!! Bravo à vous tous qui ont représenté et où qui représente encore la MGP , depuis ces 38 ans passés avec eux la mutuelle générale de la police, oui je la recommande fièrement , sachant que la vie n’a pas toujours été facile avec 5 enfants et 2 divorces , oui je peut le dire c’est une mutuelle qui vous épaule à chaque instant douloureux de la vie , je ne mettrais pas de point car ce n’est pas fini, j’aurais le plaisir de vous Temoigner et vous répondre avec plaisir</t>
  </si>
  <si>
    <t>jerome-s-115229</t>
  </si>
  <si>
    <t>très mauvaise gestion d e mon sinistre non responsable : le garage proposé ne répare pas les véhicules hybride !  moi de trouver qui voudra bien réparer pour le prix indiqué par le garage (non habilité à le faire !)
L'option pack tranquillité est sans doute pour l'assurance mais pas pour l'assuré. 
Et les augmentation : 5 à 6% tous les ans !!!!!!! + de 25% en 4 ans - sans commentaires.
Je ne me sers plus de mon véhicule pour les "trajets travail" : je fais une simulation pour l'annuler et c'est plus cher... de qui se moque t'on ?</t>
  </si>
  <si>
    <t>miranda-c-131468</t>
  </si>
  <si>
    <t xml:space="preserve">Je trouve que la cotisation annuelle est trop élevée par rapport aux services proposées3
De plus le tarif augmente chaque année alors que nous sommes clients depuis plusieurs années et que nous n'avons jamais eu de sinistre.
Je réfléchi sérieusement à étudier la concurrence.
</t>
  </si>
  <si>
    <t>gaelle-49951</t>
  </si>
  <si>
    <t>Temps quond paye pas de souci mes si il vous arrive un problème d'argent la plus personne on vous traité comme un chien et en plus il me soi-disant fait un arrangement (huissier a la maison ) alors que j'ai tout essayer pour payer mon du après 10ans sans problème je suis vraiment déçu il sont inhumain</t>
  </si>
  <si>
    <t>tom56-59761</t>
  </si>
  <si>
    <t xml:space="preserve">Ma mère décédée le 14/05/2019 a souscrit en novembre 2015 un contrat avec Swiss Life via un courtier. Deux mois et demi après le décès le versement de son capital n'est toujours pas parvenu à la succession. Les contacts que j'ai pu prendre avec Swiss Life et le courrier ne mènent à rien. On me mène en bateau : une fois , on me dit que la demande de solde du contrat n'est pas arrivée (on est fin juin), une autre fois (3 semaines après la 1ère) on me dit que je vais recevoir n document à faire signer aux impôts (toujours pas reçu à ce jour). Le service succession pour lequel on m'a communiqué une adresse mail, ne répond pas et n'ouvre même pas les mails....
un vrai panier de crabe. 
Je suis certain que maintenant on va me dire : c'est les vacances....
Je me pose la question de porter ce dossier devant la juridiction compétente....pour dénoncer les pratiques de Swiss Life et du courtier.
</t>
  </si>
  <si>
    <t>pigeon-60962</t>
  </si>
  <si>
    <t>Assurée depuis 50 ans alors que cela s'appelait différemment, cette mutuelle est devenue nulle sous tous les points! Ils n'ont pas tenu compte de ma résiliation et ne réponde pratiquement jamais malgré mes relances. La résiliation a été faite en bonne et du forme et malgré la résiliation envoyé en LRAR, c'est un dialogue de sourds! Fuyez !!!</t>
  </si>
  <si>
    <t>mehdi-71792</t>
  </si>
  <si>
    <t>Pour avoir une estimation sur un devis, j'ai appelé le service client après 2 semaines et demi pour la première fois mais j'ai eu comme réponse "le délai de traitement est de 3 semaines alors on est dans les délai". Après 3 semaines, j'ai appelé plusieurs appels (payants) j'ai eu comme réponse "on vient de relancer votre dossier, le nouveau délai de traitement est entre 2 et 3 semaines, bonne journée monsieur". J'ai alors demandé le service de réclamations et j'ai eu comme réponse "même si c'est bien le numéro de téléphone du service de réclamations qui est affiché sur le site, je ne peux pas prendre votre réclamation et vous devez faire vos réclamations uniquement par mail".
Pour résumer, très mauvais service.. à fuir</t>
  </si>
  <si>
    <t>rajae-50697</t>
  </si>
  <si>
    <t>Assurance à fuir. Les prix sont exorbitants. Les garanties sont minimales. J'ai résilié mon contrat depuis le 4/11/2016 et ils ne m'ont toujours pas remboursés des mois restants. A fuir fuir !Le service client est injoignable à leur soit disant numéro en 08 qui est hors de prix pour les appeler. Par email non plus vous n'obtenez pas de réponses.</t>
  </si>
  <si>
    <t>la-science-106053</t>
  </si>
  <si>
    <t>Alors moi, c'est le pire depuis octobre 2020 ouverture de mon contrat santé! J'ai beau téléphoner et savoir des renseignements, c'est la croix et la bannière. Et en plus à ce jour ils n’ont pas mis encore le SEPA pour le prélèvement à ma banque. Depuis octobre que j'ai tous envoyé les documents. J'ai eu d'ailleurs une lettre recommandée  de mise en demeure... Oui et quand je les eux, car j'étais furieux vous savez ce qu'ils m'ont dit ! Ils envoient automatiquement le courrier. Et le pire sans aucuns prélèvements, car pour faire un prélèvement, il faut avoir l'autorisation de la banque, mais vu encore à ce jour, ils n'ont pas déposé le SEPA  à ma banque, je vais bien sûr recevoir encore une lettre recommander pour non-payement … À croire que c'est leurs butes afin de gagner de l'argent tout simplement. Et mettre le client dans une situation inconfortable et surtout bloque pour faire des examens important.</t>
  </si>
  <si>
    <t>spyoubzh-65502</t>
  </si>
  <si>
    <t>Une catastrophe...J'ai eu 2 incidents avec eux, aucun n'a été traité...Les délais pour réparation sont supérieur a 2 mois</t>
  </si>
  <si>
    <t>sand67290-80910</t>
  </si>
  <si>
    <t>Taux fonctionnel 15 pourcent pour ne pas avoir a payer  c est deja assez difficile de se retrouver en invalidite si en plus on paye une assurance pour rien
dégoutee Je ne me laisserai pas faire  autant ne pas etre assure ayant toutes mes assurances au credit mutuel je vais toutes les resilier puisque elles ne servent a rien</t>
  </si>
  <si>
    <t>gaelle-b-125351</t>
  </si>
  <si>
    <t xml:space="preserve">Je suis content  j espère avoir vite la vignette verte 
Cordialement en attente d une réponse de votre part je suis ravis de la qualité du site et bon rapport qualité prix </t>
  </si>
  <si>
    <t>majdi-m-116143</t>
  </si>
  <si>
    <t xml:space="preserve">Rapide et claire bon rapport qualité prix 
Je chercher une assurance pas chère et rapide ils ont répondu rapidement en comparant sur le lynx ils était les moins chère </t>
  </si>
  <si>
    <t>pasmaaf-105554</t>
  </si>
  <si>
    <t>Je viens à l'instant de sortir de cette  agence et je vous la déconseille vivement.je leur demande de m'assurer un  local commercial que je dois aquerir dans quelques semaines n'étant pas passé chez le notaire encore le local ne figure pas sur le Kbis. refus de m'assurer le local sauf si j'assure chez eux  les autres bien stipulé sur le kbis c'est plus que limite avec une mention spéciale pour les deux angents qui m'ont reçus comme un chien.Je suis allé à la concurrence aussitôt sortie et problème réglé en deux minutes.Je n'irai plus jamais dans une agence MAAF de ma vie et perdez pas votre temps à celle de royan</t>
  </si>
  <si>
    <t>En invalidité 2eme catégorie depuis Octobre 2017, l'AG2R doit  me verser un complément en plus de la CRAMIF, je n'arrive pas à faire valoir mes droits, intérimaire je suis seul à faire le nécéssaire car je vis seul et suis également reconnu handicapé depuis 2016 et il n'y a toujours aucun dossier de constitué malgré mes appels périodiques . Le service client ne dit pas la même chose d'un appel à l'autre et m'a expliqué n'avoir qu'un pouvoir limité de consultation sur mon dossier. En attendant je n'ai rien de sécurisant de la part d’AG2R pour la suite de mon dossier qui est complet</t>
  </si>
  <si>
    <t>sekh-91156</t>
  </si>
  <si>
    <t>Sinistre vandalisme, véhicule de base casi neuf, cédé à la maif (car non réparable et indemnisation contrat devant se faire à la valeur d'achat) véhicule prêté 40 jours sans règlement de la situation. Durée de la décision 7 mois et demi. Remboursement du véhicule annulé car déclaration erronée( mis bon état carrosserie au lieu de moyen car petits pocs de grêle).prix du véhicule:13600€ abandon du règlement avec en plus obligation de récupérer le véhicule tel quel c'est-à-dire vandalisé.
Finalement recours en justice.</t>
  </si>
  <si>
    <t>ziouiri-n-111615</t>
  </si>
  <si>
    <t>Rapport qualité prix excellent
Des conseillers toujours au top et à l'écoute. 
Je recommande vivement l'olivier assurances à mon entourage. Merci L'olivier assurances</t>
  </si>
  <si>
    <t>pierrio86-137422</t>
  </si>
  <si>
    <t xml:space="preserve">Bonjour Madame Khadidiatou
je suis trés satisfait de notre entretien téléphonique suite au contrat que j'ai chez Neolaine.
je vous remercie pour votre aimable gentillesse pour votre écoute à ma demande. 
</t>
  </si>
  <si>
    <t>dodo-77831</t>
  </si>
  <si>
    <t>A fuir - ils invoquent que leur loi assurance n'est pas la meme que le code de la route!! quelqu'un m'est rentré par derriere, la police indique que je suis la victime, directassurance indique que c'est moi et malgres les plan google de la route etc impossible d'obtenir satisfaction il me raccroche à la figure - l'autre responsable est d'AXA je comprends apres que si accident entre direct et axa, direct aura toujours tort car axa est la maison mere.
Leur service client est déplorable c'est limite il vous insulte, et on vous raccroche à la figure</t>
  </si>
  <si>
    <t>cathy-96240</t>
  </si>
  <si>
    <t>Je suis très déçue de la Macif,  car on ne peut pas discuter avec le commercial : « c’est comme ça et pas autrement «  il est fermé et très antipathique ... Certaines assurances ont remboursé à cause du coronavirus et la baisse des accidents mais eux ne veulent pas en entendre parler, les réponses sont toutes faites et non discutables même  en étant de bons  clients, je déconseille .</t>
  </si>
  <si>
    <t>jiji-98346</t>
  </si>
  <si>
    <t>Vraiment une catastrophe cette assurance que des courtiers m on pourtant vantes aucun dialogue, ne réponde pas, SURTOUT ne rembourse pas je sortait de Neoliane pas terrible mais cegema AFFREUX...</t>
  </si>
  <si>
    <t>angry23-55935</t>
  </si>
  <si>
    <t>Je déconseille fortement direct assurance, j'ai eu un Sinistre ils ont mis 2 mois à m'indemniser ils le font par chèque et il envoie le chèque en courrier simple ce que je trouvé aberrant .... j'étais assurer tout risque loirs de mon d'insister on m'explique que je vais devoir attendre que les réparations débute sur le véhicule pour le récupérer, j'ai du attendre deux semaines pour qu'un expert soit mandaté, l'attende au téléphone est juste insupportable. ne vous fiez pas à leur site internet.</t>
  </si>
  <si>
    <t>abdelouahab-z-113205</t>
  </si>
  <si>
    <t xml:space="preserve">JE SUIS SATISFAIT JE DIRAIS MEME MIEU TRES SATISFAIT
DU SERVISE, DU PRIX DE PLUS ON PEU VOUS JOINDRE FACILEMENT (MERCI) je ne sais plus quoi dire mais on me demande 150 caractères </t>
  </si>
  <si>
    <t>caro-51030</t>
  </si>
  <si>
    <t xml:space="preserve">Moi j'ai un autre probleme, ils m'ont envoyé Mon décompte pour 2017 courant décembre... l'enveloppe (que j'ai évidemment gardé, avec les codes envoyant) est bien datée a mi décembre, alors que le décompte est daté au 24 oct, date à laquelle ils auraient dû m'informer de mes cotisations à venir, afin que je puisse me rétracter... en effet en 2013 je payais 37€ Pour 2017 on m'annonce 72€, j'ai 34 ans et n'est pas la nécessité du mutuelle à ce prix! Sans compter que l'augmentation pour 2017 est de prêt de 15%!!! Ils sont très bons au départ et ensuite c'est n'importe quoi, lors de Mon appel, courant décembre, je n'ai pas nécessairement voulu résilier mais pouvoir changer Mon contrat, hors une personne m'a affirmé un appel d'une personne compétente pour le proposer une solution, sans que jamais celle ci m'appelle... lorsque j'ai essayé de les joindre à chaque fois une voix finissait par me dire au bout de 15 mn que je serai gentille de rappeler plus tard... j'ai du tenter Ma chance 10 fois au moins! 
Ayant peur de n'avoir plus aucun recours j'ai alors voulu dennoncer Mon contrat suite à une augmentation abusive... et finalement, ils ont prélevé la cotisation de janvier, sans même répondre à Mon courrier reçu en décembre par AR... ils font traîner, pour que les délais courent, et pour que l'on n'est plus de recours possible... si jamais j'ai la même chance que M. Que quelqu'un tombe sur Mon post Mon numéro d'adhérent est 382/12. 
Bon courage à ceux qui sont dans un cas semblable au mien! </t>
  </si>
  <si>
    <t>cisse-h-116852</t>
  </si>
  <si>
    <t xml:space="preserve">Je suis très content du service. Le site est très bien fais et les démarches facile à exécuter. Je recommande fortement.  Cordialement 
Bonne journée </t>
  </si>
  <si>
    <t>samlepompier-104415</t>
  </si>
  <si>
    <t>Bonjour à la souscription en 2016 très bien par contre niveau gestion sinistre des gestionnaires incompétents et qui vous raccroche au nez tu ne réponds pas au courrier avec recommandé un gros qui néglige leur client zéro sur 10 le service client MAIF un an pour me rembourser un sinistre après de multiples expertise .</t>
  </si>
  <si>
    <t>anomie-87450</t>
  </si>
  <si>
    <t>Démarchage abusif par téléphone : sous couvert d'information sur une soi-disant modification de loi, le commercial vérifie vos infos et vous vend, l'air de rien, une nouvelle mutuelle. Commercial qui devient très agressif quand on demande un délais de vérification / réflexion, qui est quand même le minimum... Raccrochez au plus vite, ne cliquez pas sur les liens qu'ils vous envoient par texto. Ce type de démarchage commercial est HONTEUX, devrait être puni par la loi et interdit.</t>
  </si>
  <si>
    <t>veronique-q-114236</t>
  </si>
  <si>
    <t xml:space="preserve">Bien dans l'ensemble.
Rapide
Je suis très satisfait tu site internet et de l'application très bon service  je continuerai à assurer des voitures chez vous merci
</t>
  </si>
  <si>
    <t>anne-d-132384</t>
  </si>
  <si>
    <t>Je suis satisfaite du service proposé par direct assurance. La rapidité de la connexion, la de la mise en place du devis et de la souscription à l'assurance auto</t>
  </si>
  <si>
    <t>johanasa-76016</t>
  </si>
  <si>
    <t>Un service client qui vous prend de haut. J'ai eu deux conseillères très désagréables, qui n'ont qu'une envie c'est de raccrocher au plus vite. Aucun conseil de leur part. Je suis très déçue. Il vaut mieux passer son chemin et souscrire dans une autre assurance qui accorde plus de considération à ses clients.</t>
  </si>
  <si>
    <t>boukhari-f-128427</t>
  </si>
  <si>
    <t xml:space="preserve">Merci beaucoup c’est très repaid efficace super je recommande vivement merci de votre compréhension je très bien bien reçu le contrat
Grâce à vous je suis tranquille pour rouler en toute sécurité </t>
  </si>
  <si>
    <t>benoit0702-88407</t>
  </si>
  <si>
    <t>J'ai souscrit une assurance vers allianz en 2015. Depuis 2015 je n'ai pas gagné un centime, J'ai plutot perdu de l'argent. Cela fait maintenant 10j que j'ai demandé mon rachat et personne ne sais me dire s'il a été pris en compte. La seule chose que je suis sur et que je perds encore de l'argent.
Allianz est très fort pour vous vendre des contrats mais par contre après il n'y a pu personne. 
Perso il y a bien mieux chez la concurrence.</t>
  </si>
  <si>
    <t>tatiana-c-105390</t>
  </si>
  <si>
    <t>Pour l'instant la proposition tarifaire me convient. J'ai souscrit pour mon assurance auto il y a peu de temps, j'espère être satisfaite avec ma formule "confort" .Cordialement</t>
  </si>
  <si>
    <t>dan-100388</t>
  </si>
  <si>
    <t>Rien  à dire sur la prise en charge ainsi que sur le déblocage des fonds suite à un sinistre.Assurance conforme à l'attente sauf désaccord au sujet d'un cloisonnement de 9m2 dans un sous sol ,qui a mes yeux n'a aucune valeur si ce n'est éviter les odeurs de fuel et poussières avant de monter à l'appartement. Pour cette raison , le contrat me fait passer de 7 à 8 pièces d'ou un désaccord avec Pacifica .De ce fait  la cotisation ayant fortement augmenté je suis dans l'obligation de quitter cette assurance et de rechercher une autre formule .
Au moment de signer le contrat on vous indique que les sous sol ne sont pas comptés!!</t>
  </si>
  <si>
    <t xml:space="preserve">Dommage qu'on soit balade de personne à personne. Avec des discutions contradictoire
Résultat je résilié tous mes contrats. Ils sont pas dans l'humain.
Pendant covid et maladie on devait trouvé un arrangement une fois oui on vous rappelle jamais rappeler. On me supprime la mensualité sans préavis ah si courrier bien après..... Au bout du fil ????? Une Incompetant..... </t>
  </si>
  <si>
    <t>redji-57922</t>
  </si>
  <si>
    <t>Cliente depuis 25 ans et toujours des difficultés lors des sinistres. on aurait dit que les experts de la MAIF sont de mèches avec ceux des autres assurances. Quand bien même ce sont les artisans qui ont tords (et là ils font jouer leur décennale), l'expert de la MAïF vous enfonce en vous disant que c'était à vous de prévoir un étancheur pour votre sdb à l'italienne. Comme si je suis dans le BTP. Et puis 3 ans pour être enfin remboursé.
Pareil, après un vol à mon domicile, après photos et courrier de lègue de bijoux d'une arriere grand-mère la MAÏF NE m'a même pas donné 1€ pour les bijoux volés, alors qu'ils font tourner une PUB au cinéma disant que même sans facture,  ou estimation des bijoux, l'on est remboursé.
Je suis très déçue et pense les quitter dans le mois.</t>
  </si>
  <si>
    <t>sebastien-d-130429</t>
  </si>
  <si>
    <t>Bonne écoute et prise en compte des besoins. Je recommande la GMF et partage ses valeurs. Tarifs modérés et offre d'assurances très complète. Je peux vous parrainer au besoin, vous ne serez pas déçus.</t>
  </si>
  <si>
    <t>sarah05-53467</t>
  </si>
  <si>
    <t>Si on pouvait sélectionné zéro" 0" étoile je l'aurai fais avec plaisir!!  Aucun service client, personnel incompétents et désagréable au téléphone, qui n'est même pas capable d'orienter les gens correctement  ! bref pas du tout à la hauteur  !!</t>
  </si>
  <si>
    <t>juvin-s-115065</t>
  </si>
  <si>
    <t>JE SUIS SATISFAITE DU PRIX DU SERVICE A SUIVRE
L ACCES A L ESPACE PERSONNEL SUR LE SITE EST PARFAIT
JE RECOMMANDE EN ESPERANT QUE LA QUALITE DU SERVICE SE POURSUIVE</t>
  </si>
  <si>
    <t>remi-m-112297</t>
  </si>
  <si>
    <t>Je suis complètement déçu du service client que je n'arrive pas à joindre par téléphone. Si je ne parviens toujours pas à les joindre d'ici quelques jours, je change d'assureur</t>
  </si>
  <si>
    <t>cedric-p-107267</t>
  </si>
  <si>
    <t>je suis très satisfait de vos service 
la personne au bout du fil est très sympatique et explique très bien
tarif trés attractif je recommande direct assurance</t>
  </si>
  <si>
    <t>richard-63866</t>
  </si>
  <si>
    <t>Ma chienne est assurée chez cet assureur depuis son arrivée soit 2015. Depuis elle a eu pas mal de petits soucis qui ont nécessité de nombreuses visites chez le vétérinaire. Les soins ont toujours été remboursés sans discutions et en temps et en heure. Donc vraiment rien à redire de ce côté là.</t>
  </si>
  <si>
    <t>helene-63780</t>
  </si>
  <si>
    <t>très très déçue. Certes les prix sont bas donc attractifs mais une fois confronté à un soucis on sait pourquoi!!!
Le 2 Mai 2018 à 7h du matin je constate que les 4 roues de ma voiture ont été volées.
Le service assistance dépannage m envoie dans l'heure un dépanneur . Jusque la rien à dire. Sauf que depuis le 2 Mai au matin ma voiture se trouve sur le parking du dépanneur en attendant que direct assurance trouve un garage agrée dans lequel envoyer ma voiture. Euhhhhhhh 3 jours pour trouver un garage capable de monter 4 roues dans la banlieue lilloise c'est une blague?????
Du jamais vu.</t>
  </si>
  <si>
    <t>frederic-v-124611</t>
  </si>
  <si>
    <t>Pas de chi-chi. Devis avant de rentrer ses coordonnées. Bien.
Tarif, très correct par rapport à d'autres assurances (enfin celles où il n'est pas obligé de rentrer ses coordonnées avant de faire quoi que ce soit)</t>
  </si>
  <si>
    <t>anne-marie-huet--126378</t>
  </si>
  <si>
    <t xml:space="preserve">Depuis le mois de décembre je suis en attente de sogecap me paie mes assurances prévoyance. Étant en inaptitude du travail depuis décembre 2020. Je les envoies tout les papiers demander et encore plus ils mon pas demander!!!!!
Mon contrat se fini le fin juin 2021. Et bizarrement je n’arrive pas les avoirs au téléphone maintenant !!! Mon numéro était t’il bloqué chez eux?
Je suis dans une situation délicate , j’ai perdu mon cher mari de covid en Mars 2019.
Donc réellement besoin de être payée pour mon assurance prévoyance. 
Niveau satisfaction comme beaucoup des gens. 
Quelle réputation ils se font 
</t>
  </si>
  <si>
    <t>virginie-c-108649</t>
  </si>
  <si>
    <t>Je suis satisfaite du service
Cependant, je recherche une attestation d'assurance et non d'assistance
J'espère que cela conviendra
Par ailleurs, j'ai des documents en attente de signature et je ne comprends pas pourquoi</t>
  </si>
  <si>
    <t>client-mecontent-122966</t>
  </si>
  <si>
    <t>Comportement horrible avec le client. Je regrette profondément d'avoir assuré la voiture auprès de cet assureur. Au téléphone un employé très désagréable. Ils m'ont envoyé la notification pour le paiement échelonné et en réalité ils ont vidé mon compte deux fois.
Ils m'ont propose de payer en plusieurs fois et ils ne veulent plus se conformer à leur propre accord de paiement. En désespoir de cause j'ai commencé à envoyer des chèques pour payer les échelonnements selon la convention. Ils m'envoient des lettres avec des messages menaçants et insultants. N'aurais pas pensé me retrouver dans cette situation.
Maintenant il menace de résilier mon contrat malgré le fait que j'ai payé.
J'ai hâte d'y mettre fin car mon expérience avec le massif est horrible.</t>
  </si>
  <si>
    <t>alexi-127487</t>
  </si>
  <si>
    <t xml:space="preserve">Bonjour, je suis en froid avec mon assureur .. j'ai en effet signé un contrat en janvier 2015 avec Peugeot Assurance/Axa, aucun sinistre à déplorer et courant juin 2021 je change de véhicule et contact l'assurance pour modifier les informations sur le véhicule.Je reçois et signe le contrat que je retourne directement via le site Peugeot Assurance. Quinze jours plus tard je reçois une annexe à mon contrat stipulant une modification de mon bonus.. j'étais à 0,50 depuis trente huit ans et voilà que cinq ans après la souscription de mon contrat avec Peugeot Assurance ..ce dernier décidé de passer mon coefficient de 0,50 à 0,68!!!!
J'ai immédiatement réagis et la réponse donnée : nous avons fait un audit de votre compte et nous avons relevé une erreur commise lors de la souscription il y a plus de cinq ans maintenant..???
Je trouve cela fort de café et ne compte pas en rester là.
Pourriez vous me donner un conseil sur ce cas précis, est ce légal déjà ?
</t>
  </si>
  <si>
    <t>omar-k-127083</t>
  </si>
  <si>
    <t>Je suis satisfait des services que vous proposer, j’assure mes véhicules chez vous depuis longtemps je suis un client Fidel! Toute ma famille et j’ai vous</t>
  </si>
  <si>
    <t>cindy-g-130728</t>
  </si>
  <si>
    <t>Je suis satisfait de la proposition que m'offre cette assurance voiture, surtout avec l'offre du boitier YOU DRIVE pour les jeunes conducteurs. Merci à vous !</t>
  </si>
  <si>
    <t>thierry-s-125542</t>
  </si>
  <si>
    <t>beaucoup moins cher que les autres assurances avec des garanties supplémentaires. Souscription rapide et simple sur internet. Maintenant à date échéance je vais souscrire l'assurance habitation</t>
  </si>
  <si>
    <t>releveinformation36-61318</t>
  </si>
  <si>
    <t>Un charlatant de l'assurance, faisant de fausse déclaration (sur relevé d'information) pour que le sociétaire ne puisse pas aller à la concurrence.
Par ailleurs cet assureur ajuste ces primes en fontion de la concurrence, un véritable marchand de tapis</t>
  </si>
  <si>
    <t>eviteraxa-98182</t>
  </si>
  <si>
    <t xml:space="preserve">La pire assurance ou les employé ne savent pas travailler! Je parle juste pour un changement de rib!
En plus il tri leur client
Je la déconseille fortement, pourtant j'ai pas eu accident , c'est administratif
</t>
  </si>
  <si>
    <t>trocme-y-115940</t>
  </si>
  <si>
    <t>Satisfait des prestations, les prix sont corrects 
bon suivi de conseillé avec de bons conseils
envoi des documents via le site est un bon gagne temps !</t>
  </si>
  <si>
    <t>sepamoa-93220</t>
  </si>
  <si>
    <t>service clientèle nul.....dans un premier temps accord de prise en charge assurance,puis refus 48 h après .....un service clientèle qui ne comprends rien ......à fuir</t>
  </si>
  <si>
    <t>thierry1010-58894</t>
  </si>
  <si>
    <t xml:space="preserve">Où est passé mon argent ?
Aucun service d'AXA ne me répond.
Depuis mai 2014, je demande à AXA FRANCE VIE le règlement de mon épargne: à savoir une assurance vie souscrite en 1993 et à échéance en 19999.
Malgré de nombreux courriers, tous avec accusés de réception, donc en 2014, 2015,le dernier étant de novembre 2017,je n'ai reçu aucune réponse de la part d' AXA.
Je ne comprends pas pourquoi , dans la mesure où ma femme a reçu le règlement de son épargne en 2014 à l'initiative d' AXA.
Il s'agissait de la meme assurance vie avec les memes conditions, souscrite le meme jour avec le meme assureur.
Dois-je faire intervenir un médiateur?
Dois-je intenter une action en justice pour obtenir réparation?
</t>
  </si>
  <si>
    <t>jeandutouch-103860</t>
  </si>
  <si>
    <t>La devise "de chacun selon ses moyens à chacun selon ses besoins" devise phare de la mgen à ses débuts n'est plus d'actualité depuis longtemps.
La cotisation indexée sur les revenus du ménage est devenus individuelle et ma cotisation à brusquement doublée. 
Et maintenant plusieurs tarifs au choix. Les densitometrires osseuses ne sont plus remboursées.
N'a rien de plus que les mutuelles privées mais une position dominante du fait qu'elle est aussi caisse de cpam. Qui oblige les enseignants à y adhèrer.</t>
  </si>
  <si>
    <t>laurence-c-117727</t>
  </si>
  <si>
    <t>Produits et services au top, conseiller très compétent et efficace
Offre la plus intéressante pour délégation d'assurance prêt immo, après étude, mon conseiller s'est alignée sur la concurrence, les frais de dossier via ZEN UP sont moins coûteux
Je suis totalement satisafaite
Merci ZEN UP et GENERALI !</t>
  </si>
  <si>
    <t>alice87-55582</t>
  </si>
  <si>
    <t>Après plusieurs semaines d'attente et appel sans réponse un conseiller  me répond en fin pour me dire que je suis en tort sans que sa soit vérifié par un expert. Je conteste cette décision et je demande qu'un expert se déplace et examine au moin la voiture et le choc rieennnnnnn il m'envoie balader. Merci la Matmut trooop déçu</t>
  </si>
  <si>
    <t>veronique-j-124607</t>
  </si>
  <si>
    <t xml:space="preserve">les garanties et le tarif me conviennent. Je dois attendre pour souscrire également le contrat assurance habitation, l'actuel ayant moins d'un an.
Je vais également voir pour faire souscrire ma fille pour son habitation
</t>
  </si>
  <si>
    <t>valelie-78921</t>
  </si>
  <si>
    <t>Cliente depuis de nombreuses années pour mon Bouledogue Français, j'ai voulu résilier car ces dernières années les augmentations sont trop importantes ! Et je n'ai plus les moyens de payer suite à un divorce. Ma date anniversaire étant le 03/09, j'ai envoyé ma résiliation le 09/07 car je n'avais pas reçu le nouvel échéancier. J'ai reçu une lettre le 24/07 qui me disait que ce n'était pas possible car ma demande n'a pas été formulée dans les délais impartis prévus aux dispositions Générales du contrat. Je disposais d'un délai de 30 jours à compter de la réception de mon avis d'échéance pour les informer de la résiliation... J'ai reçu cet avis le 14/08.... et on me précise que l'augmentation tarifaire n'est pas un motif valable... J'ai donc renvoyé une lettre recommandé en leur parlant de la loi Chatel, j'attends la réponse mais en attentant, j'ai quand même eu mon premier prélèvement de 318.36 euros aujourd'hui. Donc je sens que ça va être de longue haleine pour arrêter et récupérer mon prélèvement. Je vais attendre quelques jours avant de solliciter un association de consommateurs ou mon service juridique.</t>
  </si>
  <si>
    <t>charlene-90157</t>
  </si>
  <si>
    <t xml:space="preserve">A BANNIR!! Ils sont incompétent ! Ils veulent juste de l'argent !  
assuré chez eux depuis 12/2018 tout risques. J'ai eu un accident de la circulation en juin 2019 avec mon véhicule reconnu 100% raison ou j'ai été blessée. L'assureur m'oriente n'y connaissant rien vers un garage agréé qui m'a fait de la mal façon et non façon facturé je demande une expertise contradictoire accordée et faite en août 2019. On me confirme que la reprise des réparations de mon véhicule sont prises en charge en décembre 2019 jusque la pas de nouvelles et conflits. Je fais les réparation dans un garage que je choisie en Janvier 2020 ou j'avances la somme de 4300 euros...
Nous somme en juin 2020 et aucun remboursements. L'expertise contradictoire est caduc a cause de l'assurance. Le garage sensé me prendre en charge refuse et me dit que c'est donc à mon assurance. Aucune nouvelles d'eux depuis, bien des courriers avec accusés et l'intervention de ma protection juridique. 
Je suis coincée sans nouvelles et je suis obligé de rester chez eux ... De plus je n'ai toujours pas eu de visite chez un médecin expert bien mes relances et mes souci de santé .. </t>
  </si>
  <si>
    <t>popoff-s-121296</t>
  </si>
  <si>
    <t xml:space="preserve">Très bien 
Je suis satisfait,je recommanderais l’Oliveira à mes collègues et amis
Merci.
Le conseiller qui m’a reçu très bien très professionnel,il m’erite une augmentation </t>
  </si>
  <si>
    <t>brioche76-65606</t>
  </si>
  <si>
    <t>Simple et efficace, l'adhésion m'a pris très peu de temps et m'a permis de gagner 40% du tarif de mon assurance précédente</t>
  </si>
  <si>
    <t>sandrine-53248</t>
  </si>
  <si>
    <t>J'ai été licencié pour raison économique . J'ai déclaré et envoyé tout les documents pour la prise en charge de mon crédit -voiture . Motif non valide; Pour me proteger j'ai du monter un dossier banque de france surendettement. jE VIENS DE RECONTACTER UN AVOCAT.</t>
  </si>
  <si>
    <t>robert-h-117760</t>
  </si>
  <si>
    <t>bien renseignée par l hôtesse qui a traité mon dossier celui ci a été pris en charge tout de suite ,renseignements très clairs ,je suis très satisfait de mon appel</t>
  </si>
  <si>
    <t>papyou-103686</t>
  </si>
  <si>
    <t>Je souhaite comme le permet la loi quitter APRIL au bout d'un an et un jour. Un vrai parcours du combattant .Il refuse ma résiliation argumentant sur les termes employés . Je prends conseil auprès d'un avocat ,pour sortir de cette situation grotesque . Une action de groupe ne serait t’elle pas nécessaire?</t>
  </si>
  <si>
    <t>davalex-101585</t>
  </si>
  <si>
    <t>Assurance auto pas cher mais j ai eu un sinistre non responsable et maintenant j ai compris pourquoi ils ne sont pas cher je déconseille fortement cette assurance très mauvaise expérience avec leur expert alors que les conseillers sont vraiment top je vais payé de ma poche une contre expertise</t>
  </si>
  <si>
    <t>Assuré GMF depuis des années, suite à une demande de réouverture de dossier accident pour évaluation de préjudice, nous avons essuyé une fin de non recevoir bien que mon épouse soit en invalidité à cause de cet accident. Honteux d'être si mal traité après des années d'assurance, petite parenthèse service juridique utilisé une fois et viré comme un mal propre bien qu'ayant gagné au tribunal.</t>
  </si>
  <si>
    <t>sylvie-61644</t>
  </si>
  <si>
    <t xml:space="preserve">Bonjour, Ma mère est décédée fin 2015. Nous avons, avec mes frères et soeur,  entamé des démarches auprès de Cardif en janvier. En avril 2016, toujours pas de nouvelles malgré des mails et des appels. Le service succession n'est pas très réactif... La déclaration de notoriété a été adressée le 19.04.16.   En mai,  on m'a soutenu au téléphone que nous n'avons pas adressé ce document nécessaire à leur gestion. En insistant, on a fini par retrouver le contenu de notre courrier recommandé du 19.04.16. Le 01.06.16, j'adresse un mail de demande d'information  et des explications concernant la fiscalité qui reste sans réponse. Le 03.06, enfin un courrier de leur part pour espérer un déblocage de fonds.     Nous faisons les démarches auprès du fisc. Entre fin juin et fin septembre, nous recevons ENFIN deux règlements, répartis entre nous cinq,  de 56814.60e  et 31459.95e qui ne correspondent pas aux sommes indiquées sur les attestations de succession (59950e  et 39945e).  Soit une différence de 11620e.  Un des 2 contrats de ma mère avait été souscrit le 01.02.90 avec une fiscalité favorable qui ne semble être appliquée. Le 24.07.16, j'adresse un nouveau courrier de réclamation par lettre  recommandée avec  AR. Pas de réponse : bien entendu...
</t>
  </si>
  <si>
    <t>Un prix qui augmente tous les ans de façon inadmissible, des mensonges et impossible de résilier. A fuir ! Je suis passée de 90 à 170 euros par mois en 9 ans. J'ai souhaité résilié et à chaque fois il y a un problème (pas dans les délais, un doc qui se perd...). Aujourd'hui ils me mentent sans hésitation : j'envoie un courrier pour changement d'adresse ET demande de résiliation au 31 décembre (1 ligne 1/2 pour être claire). Je reçois un mail pour  confirmer mon changement d'adresse mais un courrier plus tard me signalant que mon contrat n'existait pas. Au tél on me dit que sur mon courrier il n'y a que le changement d'adresse... Tout est faux, j'ai des preuves, mais ne veulent rien entendre. Des menteurs, des documents qui se perdent, des remboursements importants qu'ils faut réclamer encore et encore, des heures au téléphone et des prix indécents !</t>
  </si>
  <si>
    <t>Il y a plus de 2 mois je me suis rendu compte que je payais encore l'assurance de mon ancien appart( cela fait 2ans que j'ai déménagé).J'ai envoyé le papier manquant et à ce jour il n'ont rien fait.</t>
  </si>
  <si>
    <t>christophe-g-114956</t>
  </si>
  <si>
    <t xml:space="preserve">Pas vraiment
je trouve exagérer de devoir payer 300€ de plus  pour juste mensualiser mon assurance auto.
la concurrence propose beaucoup moins cher..
</t>
  </si>
  <si>
    <t>jodias-103689</t>
  </si>
  <si>
    <t>Accueil très sympa. Explications claires et nettes. Tarifs compétitifs. Possibilité de revoir son contrat avant de signer. Un sans faute pour l'instant car je viens seulement de souscrire.</t>
  </si>
  <si>
    <t>seborro-b-115585</t>
  </si>
  <si>
    <t>Trop d'erreurs sur les dossiers en cours !
Erreurs dans les noms, les attributions de rôles, les RIB, les signatures...
Nous utilisons un compte client pour deux car nous avons des véhicules en commun et énormément de confusion de la part de votre site se font lors de l'enregistrement d'un nouveau véhicule.</t>
  </si>
  <si>
    <t>cavillier-d-116774</t>
  </si>
  <si>
    <t>Conseiller aimable et explique très bien les termes du contrat.
Réponses rapide au téléphone.
Après avoir consulter les tarifs , ils semblent avoir un bon rapport qualité prix.</t>
  </si>
  <si>
    <t>27 août 2018 suite à une expérience en août 2018</t>
  </si>
  <si>
    <t>yan-66429</t>
  </si>
  <si>
    <t>Fuiez le plus vite possible cette société qui ce fou de votre tronche et vous menace de vs résilier alors qu ils sont en en tort et il veulent pas l admettre, j attend de vos nouvelles avec grand plaisir</t>
  </si>
  <si>
    <t>assurien-66060</t>
  </si>
  <si>
    <t>Aprés le décés d'un parent et assurance vie l'assureur sogecap fait trainer vous demandent chaque fois de nouveaux documents et quand vous envoyez les nouveaux les anciens sont trop anciens acte de naissance valable 3 mois et jamais le meme interlocuteur au téléphone incompétent en plus et tout ça pour recuperer 30 euros j'imagine si ça avait été 200 000  A éviter à boycoter</t>
  </si>
  <si>
    <t>killah88-77838</t>
  </si>
  <si>
    <t>Le service client devient déplorable. Mauvaise écoute, renseignements incomplets, conseillères la moitié du temps peu convenables et peu professionnelles</t>
  </si>
  <si>
    <t>sebastian-l-116649</t>
  </si>
  <si>
    <t>BONJOUR,  je suis en train d'attende de remboursement de quantité de 116 euro et 32 centime pour le contrat de   3 rue jacques cartier que je ne pas validé , que je demandé le remboursement et a jour d'aujourd'hui j'eus eu  pas .</t>
  </si>
  <si>
    <t>abene-107778</t>
  </si>
  <si>
    <t xml:space="preserve">Le contrat mutuelle entreprise a basculé d'Harmonie Mutuelle a Mercer, quelle terrible erreur! Il n'y a plus d'humain dans la gestion des dossiers, la prise en charge est de très mauvaise qualité et surtout mauvaise financièrement.
1- la communication téléphonique est quasiment impossible, et les personnes de la plate-forme téléphonique n'ont aucune autonomie ni compétence pour faire avancer les questionnements qui nécessitent un dialogue.
2- les prises en charge sont mauvaises en comparaison de notre ancienne mutuelle Harmonie Mutuelle.
3- Pour obtenir le moindre remboursement, il faut scanner les factures et saisir les données à la place d'employés de Mercer.
4- Mercer n'envoie pas de carte mutuelle, c'est à nous de l'imprimer! alors qu'elle sert partout, dans les pharmacies, les laboratoires d'analyse, les kinés...
5- Pas de prise en charge homéopathie, alors que les chiropracteurs sont considérés comme médecine douce...
6- Les délais de traitement des dossiers sont allongés et ne prennent pas en compte les situations d'urgence.
</t>
  </si>
  <si>
    <t>aurelien--t-105499</t>
  </si>
  <si>
    <t>Très bon prix  et facile pour l assurance voiture je recommande fortement car tous ce fais avec facilité et sans contrainte je vais sûrement transférer mon assurance maison  et 2roues</t>
  </si>
  <si>
    <t>baillon-m-108489</t>
  </si>
  <si>
    <t>très satisfait du Temp de réactivité.la conseillère était bien à l’écoute.
en revanche ,étant repassé en jeune permis,les tarifs ont doublés niveau cotisation. 
dommage que le bonus accumulé ces dernières année ne puisse compté dans ce cas.</t>
  </si>
  <si>
    <t>ben-116001</t>
  </si>
  <si>
    <t xml:space="preserve">Pire assurance que je n'ai jamais eu, un standard jamais disponible, si on a de la chance on est avec avec des personnes qui ne comprennent rien de ce qu'on dit, même en tous risque je n'ai pas le droit à certaines option !!
À fuir à tous prix !! </t>
  </si>
  <si>
    <t>mcp-113952</t>
  </si>
  <si>
    <t>Bonjour, comme tous ici je suis en attente de remboursement sur mes frais optique et dentaire depuis la mi mars. Aucune réponse à ma lettre recommandée.  Pourrions nous envisager une action collective ? Contacter RTL l'émission de Julien Courbet ? Bref agissons ensemble pour avoir plus de poids et se sentir moins seul face à cet inertie.</t>
  </si>
  <si>
    <t>angele-r-122976</t>
  </si>
  <si>
    <t xml:space="preserve">Rapide et performant, bon tarifs. Je recommande cette assurance à mes amis et ma famille.
Site explicite et pratique.
Bonne écoute et bon conseils; Merci 
</t>
  </si>
  <si>
    <t>patrick1952-135878</t>
  </si>
  <si>
    <t xml:space="preserve">4 véhicules assurés et pas des Renault 5 une maison assurée des placements important en assurance vie,
Un remorquage aujourd’hui sans même me demander mon avis l’assistance donne feu vert pour une expertise et les réparations à un garage que je ne connais pas !!!!!!!! Et pire non agréer macif.
J’ai du prendre à ma charge le re transport de mon véhicule l’assistance soit disant ne dédommage que sur une distance de 15 kms …. J’hallucine !!!!!!!!
Ba résultat pas besoin de dessin on part en courant s’assurer ailleurs évidemment.
Conclusion : la fidélité n’est pas récompensée 
A Fuir… sans plus attendre
</t>
  </si>
  <si>
    <t>grderville-90187</t>
  </si>
  <si>
    <t xml:space="preserve">En 20 ans chez MAAF, aucun sinistre.
Notre premier sinistre a été une galère sans nom. La MAAF a brillé par son incompétence et son inutilité complète.
Parfait... tant que vous n'avez besoin de rien. </t>
  </si>
  <si>
    <t>manon-c-126917</t>
  </si>
  <si>
    <t>Ok très bon rapport qualité prix merci internet je vais pouvoir rouler avec ma voiture , très rapide et beaucoup moins cher que certains assureur ……..</t>
  </si>
  <si>
    <t>ahaggan-98197</t>
  </si>
  <si>
    <t>une augmentation injustifiée
refus de prendre en charge le remplacement de mon pare brise
refus de prendre en charge le remplacement d'une autre vitre
alors que je suis assure en tiers max</t>
  </si>
  <si>
    <t>10 février 2019 suite à une expérience en février 2019</t>
  </si>
  <si>
    <t>a fuir; le + mauvais du marché avec groupama; des rendements faméliques; une compagnie qui vous fait souscrire puis vous abandonne...</t>
  </si>
  <si>
    <t>antoine-m-118035</t>
  </si>
  <si>
    <t xml:space="preserve">Je ne sais pas trop à quoi dire à ce stade du contrat, renouveler cette question a la finalisation du contrat d'assurance 
Cordialement
</t>
  </si>
  <si>
    <t>perrine-s-129410</t>
  </si>
  <si>
    <t xml:space="preserve">Contact téléphonique avec Séraphin, très efficace et très agréable, une bonne connaissance du dossier, des lois et de très bonnes explications.
Je recommande </t>
  </si>
  <si>
    <t>marius1017-100892</t>
  </si>
  <si>
    <t>A la Maaf depuis 25 ans. Suite à un sinistre non responsable sur un véhicule neuf il y a  15 mois un bruit subsiste depuis les réparations.
15 mois que je bataille pour retrouver mon véhicule tel qu avant l accrochage. 
On me ballade de personne en personne et rien n avance.
La Maaf c est comme les amis c est quand on est dans la m.... qu on voit s ils sont compétents et à vos côtés. 
J ai décidé de changer de véhicule et de quitter la Maaf.
A éviter à tout prix pour le service après vente.</t>
  </si>
  <si>
    <t>paegle-v-125550</t>
  </si>
  <si>
    <t>Contente de l’attention et de la rapidité de l’accueil par téléphone. Le prix me semble aussi correct et je dois recommander l’assurer à mon entourage.</t>
  </si>
  <si>
    <t>steve-g-110871</t>
  </si>
  <si>
    <t>La personne que j'ai eu au téléphone m'a très bien accueillit. Les prix sont vraiment très bon et je ne doute pas du service après vente. merci à votre équipe</t>
  </si>
  <si>
    <t>luma-132177</t>
  </si>
  <si>
    <t>Bon contact avec Daro qui a été clalr et concis. Nous avons obtenu les renseignements que nous souhaitions concernant le renouvellement de nos paires de lunettes.  Merci</t>
  </si>
  <si>
    <t>ferreira-m-114571</t>
  </si>
  <si>
    <t>JE SUIS SATISFAIT DU PRIX ET DES GARANTIES PRIESE EN COMPTE DANS MON CONTRATS D'ASSURANCE SOUSCRIT AU PRES DE VOTRE COMPAGNIE D'ASSURANCE. MERCI A VOUS</t>
  </si>
  <si>
    <t>patmo-56520</t>
  </si>
  <si>
    <t>Suite à un accident soit disant en tort partagé, mon véhicule stationné avec une port ouverte un autre véhicule fait marche arrière et arrache ma portière, mise à l'épave et remboursement royal de 400€ pour une mégane en bon état. Assuré pour payer oui, pour être indemnisé correctement non!!!</t>
  </si>
  <si>
    <t>chloe--136175</t>
  </si>
  <si>
    <t xml:space="preserve">Depuis le début beaucoup de problèmes avec cette assurance double prélèvement avec une attente de cinq mois pour être remboursé. Ne prend pas en compte les demandes de résiliation pour vous reconduire une année de plus à 60 € par mois. Et même après résiliation continue de vous prélever. Je n’ai jamais eu autant de soucis et vu un si grand manque de professionnalisme. Très mauvaise expérience auprès de cette assureur avec un énorme problème chaque année, à fuir ! En espérant que vous récolterez les fruits de vos préjudices. 
Une ancienne cliente en prévoyance santé. 
</t>
  </si>
  <si>
    <t>08 octobre 2021 suite à une expérience en décembre 2020</t>
  </si>
  <si>
    <t>anna-136599</t>
  </si>
  <si>
    <t xml:space="preserve">J'avez des apriori vue les commentaires et depuis je suis chez eux tout ceux passe bien les remboursement dans les temps réponse avec ma conseillère rapide je suis contente.
Je suis passe via un courtier la cabinet ADP 
   </t>
  </si>
  <si>
    <t>joffcata-88206</t>
  </si>
  <si>
    <t>J'ai rempli le feuillet amiable seul suite a un sinistre dont j'ai supposé la cause (accrochage par un godet d'engin vu la forme de la rayure), c'est un véhicule de société et on me refuse la prise en charge car on me dit que c'est pas un godet. j'ai clairement signalé en feuillet 2 que je n'avais aucune preuve pour etayer mes dires, je suis assuré tous risques avec bonus 50% gelé à vie et on me traite comme un menteur alors que je n'ai aucun interêt, peu importe le sinistre j'ai la même franchise et aucune incidence. je me tourne vers le procès.</t>
  </si>
  <si>
    <t>ratbag78-69424</t>
  </si>
  <si>
    <t>La qualité des services Mercer s’est dégradée, c’est catastrophique. Temps de réponse interminable, numéro d’appel adhérent unique sans aucun autre contact, le siège répond qu’il ne peuvent rien faire, que la situation est connue mais qu’il n’y a aucune volonté de la direction de la redresser..l’interlocuteur vous bascule sur un questionnaire de satisfaction sans répondre à votre demande à la moindre difficulté ( 2 fois aujourd’hui). Impossibilité d’obtenir un devis de prise en charge clair en rapport avec votre contrat individuel (contrat groupé professionnel) pour des soins dentaires importants. Un bon conseil, Fuyez cette mutuelle !</t>
  </si>
  <si>
    <t>firmin-d-132135</t>
  </si>
  <si>
    <t>Je suis satisfait du service rendu par la gmf et je recommande cette assurance à mon entourage
Je suis satisfait du service rendu par la gmf et je recommande cette assurance à mon entourage</t>
  </si>
  <si>
    <t>coralie--m-131093</t>
  </si>
  <si>
    <t xml:space="preserve">Très bien très bon prix très bon conseil
Satisfaite je recommande direct assurance
Devis fait rapidement 
Assurer de suite c'est vrement très bien bravo
</t>
  </si>
  <si>
    <t>moussa-b-126111</t>
  </si>
  <si>
    <t>Je suis satisfait du service proposé, les prix me conviennent, je trouve que c’est pas mal pour un jeune conducteur, je le conseille, c’est simple et pratique</t>
  </si>
  <si>
    <t>rouillard-a-129422</t>
  </si>
  <si>
    <t xml:space="preserve">Je suis satisfaite de cette assurance. Souscription simple et rapide.
Très bon contact téléphonique avec l'opératrice qui a répondu à toutes mes questions. </t>
  </si>
  <si>
    <t>nenad-n-112931</t>
  </si>
  <si>
    <t>Je suis satisfait des services
Je peux toujour obtenir un centre de service et obtenir toutes les informations
Je suis également satisfait des prix...
J'espère une bonne coopération à l'avenir</t>
  </si>
  <si>
    <t>pereur-m-107087</t>
  </si>
  <si>
    <t>accueil téléphonique qualitatif  et très satisfait du service et de vos réponses je recommanderait l olivier a d autre personnes  et je doit assurer un autre véhicule cela sera chez vous également</t>
  </si>
  <si>
    <t>Je suis satisfait du service, des prix pratiqués, des garanties proposées, de l’option tranquillité. Conseiller compétent et disponible. Je recommanderais zen up</t>
  </si>
  <si>
    <t>mtz-100940</t>
  </si>
  <si>
    <t>FUYEZ !!!! Le vendredi 20 novembre je fais appel à la macif pour venir faire evaluer le taux d'humidité de mon domicile car développement de moisissures. 2 relances plus tard, le cabinet mandaté BL expertise, au 3 Décembre, n'est même pas au courant de ma situation.. C'est vrai qu'en hiver ce genre de problème n'est pas urgent.. à fuir car apparement ils n'ont pas suffisamment d'encre dans leurs stylos pour noter les problemes de leurs clients !!!</t>
  </si>
  <si>
    <t>thomas-c-134742</t>
  </si>
  <si>
    <t>Je suis satisfait du service proposé, c'est rapide et ça m'épargne des démarches auprès de mon assureur actuel pour résilier mon contrat actuel.... Voilà</t>
  </si>
  <si>
    <t>david-p-105235</t>
  </si>
  <si>
    <t>satisfaisant, accueil très bien de la part de linda ...prix acceptable, a valider le jour il y  a un sinistre au niveau de la réactivité, et du remboursement .</t>
  </si>
  <si>
    <t>maguy-54532</t>
  </si>
  <si>
    <t>Cegema est une mutuelle fantôme.
Ils ne répondent jamais au téléphone, voir même aux mails.
Assurance souscrite au 1er avril 2017 et jusqu'à ce jour, soit plus d'un mois après, aucun remboursement, ni des frais de dossier, ni des soins
Ils sont injoignables.
A fuir absolument
J'ai préféré mettre une opposition sur tout prélèvement jusque à ce je vois clair.
JE VOUS LA DECONSEILLEVIVEMENT</t>
  </si>
  <si>
    <t>marisha-79288</t>
  </si>
  <si>
    <t>Très très déçue par pacifica. J'ai été chez eux e nombreuses années. Aucun sinistre responsable. Toute ma famille y était aussi et j'ai été radié par cette assurance sans même avoir eu la décence de me prévenir au préalable car j'avais eu trop de dégâts des eaux non responsables du à ma voisine. Et au lieu de se retourner contre son assurance, j'ai juste été radiée sans pour autant n'avoir commis aucune faute....</t>
  </si>
  <si>
    <t>pascal-e-127554</t>
  </si>
  <si>
    <t xml:space="preserve">tres satisfait
personnel tres sympathique au telephone
assurance a la portée des amateurs
modalité de prise en charge relativement facile
site bien fait
</t>
  </si>
  <si>
    <t>pharley-66251</t>
  </si>
  <si>
    <t xml:space="preserve">
après 55 ans de cotisation a la GMF, l agence de valenciennes vient de résilier le contrat d assurance voiture de mes beaux parents , pour avoir eu sur les 55 ans 3 accidents, non pas 3 gros accident, 3 petits accrochages!!et en plus tout cela sans aucune discutions, envoie d une lettre demandant de passer a l agence pour faire le point, deux jours plus tard lettre recommandée signifiant la résiliation et lors du rdv, a l agence refus catégorique de discuter !!sur 55 ans a la louche mes beaux parent ont versé environ 35 000 EURO a la gmf rien que pour leur voiture!!Etant nous aussi a la GMF pour plusieurs contrat; nous sommes sur le point de tout enlever, maison , voiture, chien et bateaux ainsi que l assurance maison et chien de mes beaux parents!! je pense que le responsable de l agence de valenciennes n a vraiment pas fait le bon calcul!!
</t>
  </si>
  <si>
    <t>melodiefachee-59800</t>
  </si>
  <si>
    <t xml:space="preserve">Pas possible de récupérer son argent quand on fait valoir son droit de rétractation. Mauvaise foi. Font patienter en disant qu'il n'y a pas d'autres choix.
</t>
  </si>
  <si>
    <t>ralphe-99174</t>
  </si>
  <si>
    <t xml:space="preserve">En 2020 je paie 66,48 € pour 2 chiens assurés. je viens de recevoir un nouvel avis de cotisation, au 01.01.2021 ma cotisation passe à 99,41 € € sous prétexte que 1 de mes chiens à subit plusieurs consultations et 1 radio au cours de l'année 2019. Après réclamation, la réponse à été "il faut qu'on amortisse nos remboursements". Donc j'en déduis que l'on rembourse à cette assurance les remboursements que l'on à reçu l'année précédente et même plus car l'augmentation continue les années suivantes. </t>
  </si>
  <si>
    <t>albin-m-108662</t>
  </si>
  <si>
    <t>Je suis satisfait du service et de la rapidité de prise en charge de mes demandes.</t>
  </si>
  <si>
    <t>william-102767</t>
  </si>
  <si>
    <t>j'ai pris une option prévoyance qui devais me donné 50€ par jours d hospitalisation cela fais un an que je me bas pour avoir ces 50€ mais vu que j ai plusieurs jours d'hospitalisation il me demande des documents qui non pas du tout le droit de demandé comme l indique le secret médical je compte me rendre en justice avec eux en plus j ai l appuis des chirurgiens</t>
  </si>
  <si>
    <t>pistachefraise-68967</t>
  </si>
  <si>
    <t>j' ai appelé une conseillère pour lui demander pourquoi j' avais reçue un contrat plus cher que j' avais accepter par tél.
elle m' a pris de haut, en me disant vous comprenez pas le français? je lui ai répondue si madame arrêtez de crier.elle m' a tutoyé toute la conversation. toutes mes questions sont restés sans réponses puis selon ces dires il faut que je fasse un courrier!!!cette personne  un manque de maitrise de soit et incompétente. mon contrat se termine je ne renouvellerais pas......</t>
  </si>
  <si>
    <t>eric-p-105746</t>
  </si>
  <si>
    <t>bon rapport qualite des prestations et prix.. je suis satisfait de cette compagnie. parfois des difficultes pour joindre le service.. Prendre en compte l'anciennete de l'adherant pour lui octroyer des reductions.</t>
  </si>
  <si>
    <t>fonzie-104320</t>
  </si>
  <si>
    <t>Il y a pas longtemps j'aurais dit que j'étais satisfait de la macif mais depuis quelques mois je suis plus que déçu. Ayant mon permis moto depuis 2013 et celui voiture depuis juillet 2020 j'ai voulu faire des  simulations de devis pour l'assurance voiture et impossible d'en obtenir un en ligne après avoir renseigné toutes mes informations , donc appel obligatoire pour un sois disant complément d'infos. Quand j'ai le service clientèle on me confirme qu'on prends mon bonus moto en compte mais ils veulent rajouté un malus "conducteur novice " pendant 2 ans qui double de 100% le tarif d'assurance du coup je leurs demande un relevé d'informations pour pouvoir voir pour faire assurer une voiture que j'ai acheté mais même pour ça ils faut leurs donner des explications  . De plus j'ai eu une petite chute en moto sur une plaque de verglas je fais appel à l'assistance pour remorquer la moto ils avaient mandaté un expert d'office que j'ai pu annulé vu que je ne voulais pas faire jouer l'assurance et que j'ai payé moi même les réparations. Je n'ai vraiment plus confiance en eux .</t>
  </si>
  <si>
    <t>sophie-y-105008</t>
  </si>
  <si>
    <t>Service fluide et efficace mais prix excessif.
Comparaisons faites avec d'autres assurances, vu que je fais moins de 1000 kms par an, je pourrais faire une économie annuelle de plus de 100 euros.
Je vais donc y réfléchir pour l'année prochaine.</t>
  </si>
  <si>
    <t>michel-g-128469</t>
  </si>
  <si>
    <t>Je suis satisfait du service, rapide pour modifier les informations, claire dans le déroulé du questionnaires toutefois les tarifs restent concurrentiels mais élevés notamment pour les jeunes conducteurs.</t>
  </si>
  <si>
    <t>vilsy10-113085</t>
  </si>
  <si>
    <t>je suis vraiment étonnée de lire tous ces commentaires négatifs ! mon chien a bientôt 13 ans et il est assuré depuis 2011 chez santévet avec la formule confort et il a beaucoup de problèmes de santé avec des traitement chers ! franchement , on a jamais eu de refus de remboursements ; peut-être ont ils changé leurs contrats mais nous sommes vraiment satisfaits à ce jour ; bien sûr les tarifs augmentent avec l âge du chien mais nous n avons jamais regretté notre choix ; pourvu que ça dure car il a une nouvelle maladie et dorénavant le traitement va passer à 171 euros par mois donc on verra si c est pris en charge !</t>
  </si>
  <si>
    <t>matthieudalo-106647</t>
  </si>
  <si>
    <t>Conseillère particulièrement aimable et à l'écoute ! Elle a réussi à répondre à toutes mes questions et à me conseiller sur mes futurs remboursements. Merci pour votre aide.</t>
  </si>
  <si>
    <t>ramaioli-l-109573</t>
  </si>
  <si>
    <t xml:space="preserve">Accueil propre et compréhensible, personne compétente
Prix 5 étoiles 
Je viens de gagner 500€ sur l'année comparé a mon ancienne assurance 
Frais de dossier peut être un peu chère </t>
  </si>
  <si>
    <t>franckangers-98502</t>
  </si>
  <si>
    <t>Ma mère en tout risques a eu un accident non responsable au mois d'aout, aujourd'hui le 10 octobre toujours pas remboursée de 4500 €...
Plus facile de recevoir les cotisations que de rembourser ! 
Vous mènent en bateau de service en service… joignables uniquement par téléphone :(</t>
  </si>
  <si>
    <t>16 juin 2019 suite à une expérience en juin 2019</t>
  </si>
  <si>
    <t>marie-76821</t>
  </si>
  <si>
    <t>CATASTROPHIQUE</t>
  </si>
  <si>
    <t>vincent-g-105550</t>
  </si>
  <si>
    <t>J'ai souscrit à l'option Youdrive par internet mais mon cette option n'apparait pas sur mon contrat. Je n'ai de plus pas reçu la box Youdrive. Je paie pourtant pour cette option. J'ai contacté par deux fois la Hotline. On m'a promis une réponse mais personne ne m'a jamais recontacté.  Quelle déception sachant que votre est auréolé du "service client 2021"</t>
  </si>
  <si>
    <t>courtbled-104059</t>
  </si>
  <si>
    <t xml:space="preserve">je suis societaire environs depuit 35 ans   le prix correcte  mais je  nais pas admis la reponse du dernier entretien  telephonique  avec une secretaire qui vous dit  notre decision   est cela  
 non je ne suis pas daccord  alors je vais ailleure  mes deux vehicules ne vous interesse pas </t>
  </si>
  <si>
    <t>blufer-100778</t>
  </si>
  <si>
    <t>Des garanties solides, des prestations sérieuses et un service clientèle à l'écoute, pour un prix correct que l'on trouve toujours trop cher.  J'ai du mal, pour l'instant à trouver un rapport qualité/prix équivalent.</t>
  </si>
  <si>
    <t>david-d-116328</t>
  </si>
  <si>
    <t>je suis satisfais du service dans la mesure ou je n'ai jamais eu besoin de mon assurance , par contre je suis en bonus 50 depuis des annees mais mon assurance augmente tout les ans ..</t>
  </si>
  <si>
    <t>dartanhan-mariano-d-134049</t>
  </si>
  <si>
    <t xml:space="preserve">Bon prix et pratique à faire les démarches 
Déjà assuré chez direct mon devis était très simple à remplir 
Je compte bien continuer assure chez direct assurance pour long temps 
Prix imbattable </t>
  </si>
  <si>
    <t>christine-52387</t>
  </si>
  <si>
    <t>C'est une honte assurée chez eux depuis debut decembre 2016,impossible de recevoir l'attestation définitive de mon assurance'3 AR envoyés ,aucunes réponses de leurs part,appels telephoniques sans réponses,dernier recommandé envoyé avant mise en demeure de m'envoyer l'attestation,et aprés tribunal.C est une honte !A eviter fortement.</t>
  </si>
  <si>
    <t>pygo-115988</t>
  </si>
  <si>
    <t>Bonjour, au vu des commentaires je suis surpris des avis négatifs, je suis assuré depuis 2018  sans aucun problèmes de remboursements .Les conseillers CEGEMA ou le courtier ECG assurances, toujours joignables et courtois de  bons conseils. Je ne suis pas rémunéré par une compagnie d assurance pour donné un avis, je suis un particulier lambda. Les problèmes entres les assurances et les clients ont toujours existés quelque soit les compagnies et existeront toujours. La réglementation vous permet de changer, si vous n'êtes pas contents alors vous CHANGEZ sans plus attendre . Bon courage</t>
  </si>
  <si>
    <t>bat-109164</t>
  </si>
  <si>
    <t xml:space="preserve">Assurance trajet professionnel facturée 70 € par mois. 
Réponse de la mutuelle des motards : la facturation dépend de l'usage. 
J'ai changé d'assurance depuis le 1er avril, il m'est impossible de joindre la mutuelle des motards pour avoir un relevé d'information actualisé qui ne m'a pas été envoyé. 
Au moins dix appels dans la semaine à divers horaires, toujours sur répondeur. 
Impossible d'obtenir un relevé d'information sur le site web, réponse de l'espace personnel : "contactez le service client au 04......" . 
Je paie 80€ par mois pour des prestations équivalentes... 
Assurance à fuir pour moi. 
</t>
  </si>
  <si>
    <t>alex88-98832</t>
  </si>
  <si>
    <t>Mutuelle qui n existe que sur papier car impossible de les joindre par tout les num disponible et mail ou par courrier jamais eut de réponse et en appelant certains num une personne décroche et s empresse de te balancer sur la plate-forme que tu connais déjà par cœur SAV pire que mauvais dommage qu’il n’y avais pas une case 0 étoile car je l aurais mise je précise que je suis chez eux car mutuelle d entreprise .</t>
  </si>
  <si>
    <t>copin-b-115217</t>
  </si>
  <si>
    <t>Les prix me conviennent néanmoins je trouve que le premier paiement incluant les frais de dossier est élevé et incite un peu trop à la souscription du contrat à mon goût.</t>
  </si>
  <si>
    <t>philippe-s-105641</t>
  </si>
  <si>
    <t>Je suis satisfait des services de DIRECT ASSURANCE. Rapide, disponible et très compréhensif . 
Toujours à l'écoute et disponible pour tous les conseils</t>
  </si>
  <si>
    <t>angelique-t-126354</t>
  </si>
  <si>
    <t xml:space="preserve">Très satisfaite de vos services en ligne  simple et rapide avec des prix cohérent et des options qui s adapte à chaqun. Je conseille direct assurance . Merci
</t>
  </si>
  <si>
    <t>marco-92099</t>
  </si>
  <si>
    <t>Je  suis client chez eurofil depuis une vingtaine d'années j'ai le bonus maximum depuis plus de 20 ans je suis assuré pour 3 contrats Je viens de faire une simulation sur internet en me faisant passer pour un nouveau client avec les mêmes critères que moi et surprise 70€ en moins. Je pense que je vais aller voir ailleurs</t>
  </si>
  <si>
    <t>cm-103970</t>
  </si>
  <si>
    <t>Malgré un véhicule vieillissant donc qui perd de sa valeur. Malgré le fait que je n'ai pas d'accident. Malgré le fait que je sois un bon conducteur depuis plusieurs années. Malgré le fait que je roule de moins en moins et surtout en cette année 2020 de crise sanitaire et économique. MAAF et son agence local ne baisse pas sa cotisation. MAAF et son agence local n'est pas à l'écoute du client.</t>
  </si>
  <si>
    <t>gregory-l-129626</t>
  </si>
  <si>
    <t>Très bien qualité prix c’est pas trop mal merci à vous est à votre rapport qualité prix pour vue que se soit bien tous au long que je sois assuré merci</t>
  </si>
  <si>
    <t>kevinkopinski-76469</t>
  </si>
  <si>
    <t>Assurance imcompétente, impossible de résilier avec eux car ils vous envoie l'avis de renouvellement anniversaire 1mois avant alors qu'il faut résilier 2 mois avant. En plus ils ne savent même pas faire suivre une adresse. Pour augmenter le prix d'une assurance ou une mise en demeure ils trouvent la bonne adresse mais pour un relevé d'information ils se trompent. FUYEZ!!!</t>
  </si>
  <si>
    <t>biba-70141</t>
  </si>
  <si>
    <t>Serreur agréable et bonne écoute professionnels. Sérieux  prix attractif  et répondeur rapidement</t>
  </si>
  <si>
    <t>vincent-n-114507</t>
  </si>
  <si>
    <t xml:space="preserve">Du devis à la souscription les démarches sont rapides et simples
Je trouve la souscription en ligne rapide et simple.
Les prix pratiqués sont très inintéressants </t>
  </si>
  <si>
    <t>gilros-138866</t>
  </si>
  <si>
    <t xml:space="preserve">Comme tout placements ce n'est pas du trading, il faut être patient et faire les arbitrages nécessaires au bon moment.
(34% sur 10ans) c'est mieux que le livret A,
En plus on peut demander des avances dans les cas difficiles (remboursable bien évidement)  </t>
  </si>
  <si>
    <t>ck-62304</t>
  </si>
  <si>
    <t>client maaf avec Bonus 50 +3, j'ai eu un accident, arrêtée à un céder le passage. le véhicule adverse à fait un écart et m'a percutée.maaf me dit responsable à 100% malgré mes explications, et des photos qui montrent ma voiture a respecté le céder le passage. ma voiture est ancienne donc j'imagine que ça ne vaut pas le coup pour eux de défendre leur client... en plus, ils sont impossible à joindre : les conseiller en agence ne font que de la vente, et au telephone on ne peut pas vous passer la personne en charge du dossier. impossible de d'avoir une explication franche et directe, le client est juste bon à payer ses cotisations, pour le reste, maaf nous a bien eu !</t>
  </si>
  <si>
    <t>dme62-96423</t>
  </si>
  <si>
    <t xml:space="preserve">Bonjour, 
Assureur à fuir ! J’ai été en arrêt maladie hors mission du 15/03 au 23/07/2020. J’ai été payé du 15/03 au 15/05 début juin après m’être battu étant malade et du 15/05 au 28/05 seulement la semaine dernière ! Il me doivent encore pratiquement 2 mois quand j’appelle jamais la même réponse et personnes arrogantes quand on leur pose des questions jamais le même délai 15 jours, 3 mois, et  on me fait tourner bourrique en me disant qu’ils ne trouvent plus mes attestations de paiements alors que je leur ai envoyé des que je les avais de la part de la SS, certaines personnes me disent les avoir reçus et je rappelle deux jours après on me dit qu’ils les ont pas reçus. Je suis dans le besoin ! J’espère que vous comprendrez ma détresse... 
Cdt, 
</t>
  </si>
  <si>
    <t>nico-79618</t>
  </si>
  <si>
    <t>En faisant des comparatifs de prix, je suis tombé sur l'olivier. Non seulement les prix sont compétitifs, mais le service client est au top. J'ai eu un problème de compréhension avec mon ancienne assurance sur la date de l'échéance de mon contrat, et si eux n'ont pas trouvé de solution, l'olivier a tout de suite résolu le problème pour m'éviter de payer plusieurs mensualités en même temps. Je n'ai pas encore eu de sinistre donc je ne peux pas juger ce point là (et j'espère ne pas avoir à le juger) mais au vu de ce que j'ai constaté, cela semble une assurance très sérieuse</t>
  </si>
  <si>
    <t>bruno-m-136907</t>
  </si>
  <si>
    <t>Je suis satisfez  pour la assurance e le assistance de voutre parte merci pour le antacion de voutre part ce Nikel cete assurance moto je a conseil ce assurance</t>
  </si>
  <si>
    <t>rene-corail-f-114473</t>
  </si>
  <si>
    <t>au top merci beaucoup tarif très attractif et la façon de procéder est très intuitive. Je recommanderai à ma fille cette assurance comparé aux autres il n'y a pas photo</t>
  </si>
  <si>
    <t>berenice-101950</t>
  </si>
  <si>
    <t>La pire des assurances !! Après avoir eu un sinistre (un panneau d'une station essence tombe sur ma voiture), je contacte mon assurance. Elle me dit que le sinistre ne peut pas être pris en charge. Je m'étouffe presque (je suis assuré tout risque - excellence). Au bout de 2 courriers, j'obtiens enfin l'acceptation de la MACIF pour faire expertiser mon véhicule. Je vais au RDV au garage, impossible de me garer, pas de place, je tourne en rond pendant 20 minutes. Il est 8H45. Le garage refuse de me prendre la voiture car l'expert est passé et me dit que c'est tant pis pour moi car j'aurais dû garer mon véhicule en warning (et la prune, était-il prêt à me la payer ? ). Je contacte la MACIF. Mon interlocuteur me dit "oui et que voulez-vous que je fasse ? " Je suis interloqué ! "A quoi bon être assuré chez vous si vous ne pouvez rien faire".  Accrochez-vous, voici la réponse de mon interlocuteur : "Mais des clients comme vous on n'en veut pas à la MACIF". Je suis vraiment frustrée et en colère d'une telle réponse alors que je paie tous les mois 114€/148€. Je suis d'autant plus en colère que le service client n'est pas au rdv. Colère également alimentée par la perte de temps et d'énergie que cela génère, pour obtenir une réponse frustrante n'apportant de solution et qui manque de bienveillance</t>
  </si>
  <si>
    <t>laura-q-108201</t>
  </si>
  <si>
    <t>Satisfait, prix proposé légèrement élevés quand on prend en compte la fidelité + l'ouverture prochaine d'un 2ème contrat. Des devis concurrents ont été demandés.</t>
  </si>
  <si>
    <t>guiguixx-112988</t>
  </si>
  <si>
    <t xml:space="preserve">Bonjour,
Ma femme malheureusement décédée il y a plusieurs mois maintenant, les démarches pour le dossier de prévoyance sont inacceptables. Longueur de traitement, impossibilité d'avoir une personne en ligne...
Je me retrouve seul avec mes enfants, et financièrement cela devient vraiment compliqué, sachant que nous avions tout prévu avec ma femme pour que, en cas de décès de l'un ou l'autre, la famille soit protégée.
Je trouve leur attitude inhumaine  !!!!!
</t>
  </si>
  <si>
    <t>ahmed-g-117977</t>
  </si>
  <si>
    <t>Le prix est abordable, l’enregistrement par internet est très très  simple maintenant faut voir quand on a un problème si vous répondez présent. Merci</t>
  </si>
  <si>
    <t>pinet--98223</t>
  </si>
  <si>
    <t>Direct assurance n’est pas une très bonne assurance.. ce qui les intéresse c’est l’argent prélevé sur votre compte ... ales conseillers ne sont que des machines à répondre ce qui est ecrit sur leur ordinateur.. quand tu leur poses un problème, c’est une réponse automatique.. rien de concret et de sérieux dans cette assurance...je ne recommande personne Direct assurance</t>
  </si>
  <si>
    <t>labe-f-132225</t>
  </si>
  <si>
    <t>Bonne réactivité des conseillers.
Prix des cotisations raisonnables par rapport aux compagnies concurentes pour les mêmes services.
Facilités et simplicites pour nouveaux adherents.</t>
  </si>
  <si>
    <t>iraeguivaly-122714</t>
  </si>
  <si>
    <t xml:space="preserve">attention en cas de sinistre ,ne vous attendez pas a être pris en charge rapidement !!!!!!
je me  suis fais emboutir sur un parking le 20/06 .véhicule hors d'usage (radiateur percé) et emmené dans un garage "agréé direct assurance" le 21/06 .
passage de l'expert le 28/06 et remise de son rapport au garage le 30/06 contrairement aux promesses de direct assurance d'un rapport d'expertise sous 48 heures !!!
aujourd'hui sans nouvelles ,je contacte ce garage "agréé " qui me dit qu'il commandera les pièces le 08/07 et qu'il me rendra le véhicule réparé vers le 22 ou 23/07 !!!!!!!!!!!!
soit un mois d'attente sans véhicule et une franchise a payer de 431 euros pour un sinistre non responsable  !!!!!!!!
</t>
  </si>
  <si>
    <t>paul-d-126955</t>
  </si>
  <si>
    <t>Je suis satisfait de cette cotisation et surtout par rapport au tarif qui est très concurrentiel. Je recommande AMV à toutes mes connaissances pour assurer leurs 2 roues</t>
  </si>
  <si>
    <t>julia-m-116340</t>
  </si>
  <si>
    <t>Les prix me conviennent, le conseiller est à l'écoute et très professionnel.
Les garanties proposées sont en ligne avec mes attentes.
A confirmer dans les prochains mois</t>
  </si>
  <si>
    <t>sharvesh-h-132954</t>
  </si>
  <si>
    <t xml:space="preserve">probleme denvoi des vignettes 
problème sur les noms des civilités
probleme de compréhension
retard
il faut etre plus rapdie
plus à l'écoute
et surtout </t>
  </si>
  <si>
    <t>hamet-d-105341</t>
  </si>
  <si>
    <t>PAS DU TOUT SATISFAIT , LE PRIX DÉPASSE L' ENTENDEMENT :  ça fait 5 ans je suis chez vous avec des bonus chaque année et chaque année mon prix augmente  , désolé et comparativement d'autres assurances  c'est regrettable....... peut mieux faire</t>
  </si>
  <si>
    <t>retraite-74761</t>
  </si>
  <si>
    <t>ayant quitté cette compagnie depuis 12/ 2018 et malgré de nombreuses réclamations ils continue à me prélever maison et véhicule je pense devoir déposer plainte pour malhonnéteté de la part de cette compagnie que je ne recommande à  personne surtout n essayez pas de les joindre au téléphone c est mission impossible.</t>
  </si>
  <si>
    <t>berard-b-116866</t>
  </si>
  <si>
    <t xml:space="preserve">Très satisfait de la rapidité  des informations sur internet 
J’espère que se doit une bonne assurance les prix son très correct pour assurer une moto </t>
  </si>
  <si>
    <t>thibaut77-57762</t>
  </si>
  <si>
    <t>Se joue de ses clients pour leur prendre leur argent. Je m'explique.Je paye une assurance pour un an. J'envoie tous Les papier demandés et mois après mon  assurance il me résili et me rembourse qu'une partie de ma cotisation. Donc un mois chez eux m'a coûté plus de 150 euros. Pourquoi et bien car mon papier déclarant sur l'honneur que mon véhicule n'était pas assuré chez un concurrent.  papier que c'est le seul assureur que j'ai vu me demander.Ce papier était soit disant mal rempli. Résultat résiliation avec 150 euros de Frais. Et quand je leur demande s' ils peuvent pas plutôt me réassuré le tarif à comme par hasard plus que doublé. Pourquoi ne m'ont il pas prévenu que mon papier n'était pas conforme à leur exigence. Mystère. Bref une vrai Perte de temps et d'argent et un service client injoignable. À fuir car même si tout est réglo leur attitude sur mon cas montre bien qu'ils feront tout pour ne pas payer.</t>
  </si>
  <si>
    <t>didy3010-81441</t>
  </si>
  <si>
    <t>Je suis a la macif depuis mes 17 ans et je suis tres satisfaite io cherche vraiment  a nous aidez a notre ecoute</t>
  </si>
  <si>
    <t>loulou-105243</t>
  </si>
  <si>
    <t>Bonjour 
Pour payer les mensualités, il n’y a pas de soucis et en cas de sinistre !! Preparez-vous à vous battre pour être indemnisé!!! Aujourd’hui il vaut mieux être bien assuré ! La Maaf à éviter absolument !!!</t>
  </si>
  <si>
    <t>insatisfaite57-61996</t>
  </si>
  <si>
    <t xml:space="preserve">Bonjour, 
Par la présente je tiens à vous faire part de mon grand mécontentement vis-à-vis de vos services; quand à la gestion de mes demandes de remboursement.
En l'espèce, en date du 02/02/18 je vous ai envoyé par mail+courrier une demande de remboursement concernant les frais d'orthodontie auxquels je suis exposée.
Pour rappel des faits j"ai en ma possession une lettre émanant de vos services accordant un taux de remboursement; suite au devis que je vous avez envoyé.
Par un 1er courrier, vous ml'informez ne pas donner suite à mon, remboursement du fait d'un manquement "d'un code non référence" je vais donc voir le professionnel ayant établi la facture afin qu'une 2ème facture vous soit adressée avec la référence mlanquante.
Le professionnel me propose de vous faxer directement la 2nde facture afin de gagner du temps.
cependant, en date du 03/04/18 je reçois un 2nd courrier émanant de vos services m'informant ne pas pouvoir donner suite à ma demande de remboursement du fait : 
préciser date de la période !!!!! il est noté noir sur blanc la date je ne comprends pas ?????!!!!
coefficient TO : ce coefficient vous a été communiqué au moment du devis vous avez donc tous les renseignements er votre possession.
Par ailleurs je tiens à vous signaler que vos conditions contractuelles sont floues et ne permettent pas d'informer l'adhérent.
En effet, à la rubrique demande de remboursement pièce à fournir il est noté que l'adhérent doit vous fournir une facture détaillée sans préciser justement lesdits détails ; ce qui est contraire aux règles de droit !
Alors qu'une demande de remboursement vous a été adressé en date du 02/02/18 lors du 1er refus vous n'avez pas stipulé les autres manquements ce qui m'amènent à penser que toutes sortes d'excuses pourra m'être adressée sans me rembourser !
Enfin, je vous ai adressé le 23/02/18 une facture concernant les frais avancés de l'achat de bas de contention je vous ai envoyé la facture+ordonnance à ce jour je n'ai ni remboursement ni explication !
</t>
  </si>
  <si>
    <t>cecildoy-71420</t>
  </si>
  <si>
    <t>impossible d'avoir un RDV avec un responsable de la MACIF suite à un désacord sur l'indemnisation aprés un cambriolage. une plate forme de téléphone on me promet que l'on va m'appeler mais rien. j'ai simplement réussi a avoir un contact par mail qui réponde ou pas selon la demande. autant avoir une assurance en ligne au moins on sait à quoi s'attendre</t>
  </si>
  <si>
    <t>haizeak-99569</t>
  </si>
  <si>
    <t>Je suis à la retraite, le confinement me donne le temps de parcourir mes contrats d'assurances...découverte : le pourcentage pris pour 2021 est de 5,52 pour cent de tous vos revenus. je viens de m'apercevoir que c'est donc lié aux impôts, en ce qui me concerne, à Bordeaux. Ma cotisation annuelle en temps que retraitée correspond à plus de 50 pour cent d'une pension sans le prélèvement à la source des impôts du le revenu.
Je m'aperçois que les remboursements ne sont pas terribles et que bon nombre de dépassements sont hors contrat.
je viens de faire une simulation sur une autre assurance complémentaire, je continue mes recherches car c'est important.</t>
  </si>
  <si>
    <t>olivier-67589</t>
  </si>
  <si>
    <t xml:space="preserve">Assuré depuis pas mal d'années à AMV sans jamais avoir eu de sinistre, je me suis souvent posé la question à savoir en cas d'accident comment va être traité mon sinistre ? Aujourd'hui je peux y répondre puisque fin juillet j'ai eu un accident avec un tier ou je ne vais pas m'étaler sur la mauvaise fois du conducteur.
Suite à ce sinistre mon dossier est pris en charge par AMV, chaque fois que j'ai eu besoin de renseignement, la personne en charge de mon dossier a été disponible et très courtoise, AMV a fait appel de la première décision et a su me défendre, au final 100% de tort pour la partie adverse. Pour conclure il faut juste ne pas hésiter à les appeler pour faire avancer votre dossier.
</t>
  </si>
  <si>
    <t>akamaz--105180</t>
  </si>
  <si>
    <t>Très cher et le service est loin d’être au rendez vous. Le niveau de remboursement n’est même pas en phase avec ces prix prohibitifs. L’application est nulle, l’envoi de documents etc fastidieux. Franchement aucun intérêt quand on voit ce qui se fait ailleurs. Quittée sans regrets (si ce n’est celui de ne pas l’avoir fait plus tôt)</t>
  </si>
  <si>
    <t>juju--122017</t>
  </si>
  <si>
    <t xml:space="preserve">Bonjour, 
Réfléchissez à deux fois avant de vous lancer avec cet assureur. 
Les tarifs sont peut-être attractifs mais attention, n’ayez pas de sinistres car ils feront tous pour ne pas vous indemniser. 
Demande de documents à tout va, procédure interminable, pour finalement vous voir refuser votre prise en charge de pare-brise … voilà ce qui s’est passé dans mon cas. 
À FUIR!
2 contrats chez eux et pourtant jamais eu de sinistres auparavant. </t>
  </si>
  <si>
    <t>mahjoubi-n-111944</t>
  </si>
  <si>
    <t>Très satisfait des conseillé/es au téléphone.
Les garanties proposées sont très convenable.
Les prix sont vraiment satisfaisant.
Je recommande l'olivier assurance !</t>
  </si>
  <si>
    <t>mrslama-51810</t>
  </si>
  <si>
    <t>A fuir!! Pratiques illegales, scandaleuses! A fuir de toute urgence!!</t>
  </si>
  <si>
    <t>xin-w-108676</t>
  </si>
  <si>
    <t>Le prix pour assurance auto jeune conducteur est trop cher.
Est-ce que ce prix va rester au même pendant trois ans pour moi?
En attends de votre réponse, bien cordialement.</t>
  </si>
  <si>
    <t>43chr-52456</t>
  </si>
  <si>
    <t>En 2010, je fais fermer un balcon. Je signale ce changement à la MAIF, oralement malheureusement. En 2014, je revois tous mes contrats entre autre, la protection juridique car d'après la MAIF, ils sont trop anciens. Je déclare bien entendu toutes les pièces de l'habitation.
En mars 2017, la tempête casse un volet. L'expert vient et mesure et compte les pièces de mon domicile. Le balcon fermé n'est pas compté. Il me dit que cela n'aura pas d'incidence. Concernant le volet, il accepte le devis et me dit que je vais percevoir 80% de la somme dans une douzaine de jours. Trois semaines plus tard, pas de versement. Je contacte la MAIF. Problème, je n'étais pas assurée pour 5 pièces mais pour 4 pièces donc le règlement sera proportionnel. Bien sûr, il n'y a plus d'archive témoignant de mon passage à la MAIF en 2010, la personne qui s'occupe de mon dossier s'en moque totalement. Je suis d'autant plus furieuse que j'ai toujours fait attention d’être bien assurée, je laisse quand même 2000€ par an à la MAIF. Heureusement que j'ai eu seulement un volet cassé et non un incendie. J'envisage sérieusement de changer d'assurance.</t>
  </si>
  <si>
    <t>charles-c-112009</t>
  </si>
  <si>
    <t>Je suis satisfaite les prix me conviennent ainsi que vos services en plus en cas de problème. Merci pour la qualité de vos services. Ainsi que pour le service client.</t>
  </si>
  <si>
    <t>alain-s-113213</t>
  </si>
  <si>
    <t>très mauvais suivi des dossiers, carte verte erronée, cela ne vous gène pas du tout, remboursement 6 mois après des frais d'assurance en cas de sinistre</t>
  </si>
  <si>
    <t>asso-111246</t>
  </si>
  <si>
    <t>pas satisfait du service, interlocuteurs téléphoniques difficilement joignable et pas toujours compréhensible. C'est bien souvent quand il y a un problème, que l'on se rend compte du service client défectueux... Prix assez élevés par rapport aux niveau de remboursement proposé... Je ne recommande pas.</t>
  </si>
  <si>
    <t>Extrêmement déçu par le service client. Ca faisait plusieurs années que j'étais chez eux... tout allait bien tant que je n'étais pas malade. Puis j'ai commencé à aller chez le médecin .. je vous dit pas les erreurs de remboursements (de l'argent en moins évidemment). Ensuite ça a été le festival des informations erronées au téléphone... Puis j'ai découvert par hasard que je ne faisait plus partie de leurs assurés... Le service client N'EST PAS DU TOUT A L'ECOUTE (l'agence d'ANNECY est une horreur). Le site internet est très mal fait, on ne peux pas voir directement le tableau des garanties. Les remboursements sont mal affichés. Il n'y a AUCUN SUIVI DE DOSSIER!! Avant j'avais une mutuelle d'entreprise, je peux vous dire que le service N'A RIEN A VOIR!! CHEZ HARMONIE MUTUELLE, VOUS N'ETES QU'UN NUMERO !! A FUIR ET A EVITER!!</t>
  </si>
  <si>
    <t>breuvart-69444</t>
  </si>
  <si>
    <t>Explosion régulière des tarifs.
Car il y a des hausses très très élevées chaque année de la cotisation.
Hors il n'y a pas de catastrophes naturelles dans notre commune, pas de risques importants, une baisse des vols dans le département et pas de sinistres déclarés.
Tout ceci avec un dossier ultra rentable pour AXA.
Je cherche à partir</t>
  </si>
  <si>
    <t>philippe-b-115498</t>
  </si>
  <si>
    <t>Bon service,des assurances proposent toutefois un meilleur prix..
Bon service,des assurances proposent toutefois un meilleur prix..
Bon service,des assurances proposent toutefois un meilleur prix..</t>
  </si>
  <si>
    <t>Fuyez ! Ça fait 6 mois que l'on paie cette mutuelle, et apparemment ce n'est qu'à partir d'aujourd'hui que nous sommes enfin tous couverts (si c'est vraiment le cas)! Leur site beug, les attestations de secu avec eux disparaissent...</t>
  </si>
  <si>
    <t>03 mars 2019 suite à une expérience en mars 2019</t>
  </si>
  <si>
    <t>amadeus13-71822</t>
  </si>
  <si>
    <t>Je suis client de DA depuis 6 ans en 2017 ils ont augmenté ma prime de 11% et de 22% en 2018 j'ai résilié le contrat mais leur avis étant arrivé avec plusieurs jours de retard dans ma  boîte je suis hors délai pour trois jours</t>
  </si>
  <si>
    <t>Aucun suivi client. Aucunes gestion digne d'une assurance.
J'ai quitté cette assurance le 28 février. Depuis j attends mon remboursement de ma cotisation annuelle au prorata du mois que j ai du rester en plus , via l application de la loi Hamon</t>
  </si>
  <si>
    <t>ben-63787</t>
  </si>
  <si>
    <t>Assurance à fuir ! En septembre, ma moto à été volée devant mon domicile et j’ai déclaré le sinistre à AMV. Un mois après, la moto n’ayant pas été retrouvée, AMV m’a fait une proposition de rachat, accompagnée d’un certificat de cession. J’ai renvoyé les clés, la carte grise signée et le certificat de cession signé, il me restait à envoyer le certificat de non gage que je ne réussissais pas à obtenir. Le 11 janvier la moto a été retrouvée alors que je n’avais tjrs pas reçu l’indemnisation D’AMV. Et alors là, le délire !! J’ai dû,à leur demande, aller chercher la moto à la fourrière et payer les frais (200) euros puis l’emmenner Chez le garagiste pour expertise. Selon l’assurance, j’etais Toujours propriétaire ! Aujourd’hui, plus de 4 mois après et 7 mois après le vol,AMV déclare que je dois aller récupérer mon véhicule (600 euros de frais de gardiennage !!) et que le sinistre n’est pas considéré comme vol ! Bref, ils devaient me rembourser 6000 euros et ils ne veulent plus rien rembourser !!!</t>
  </si>
  <si>
    <t>vozelle-s-112854</t>
  </si>
  <si>
    <t>Assurance pas chère avec de bonnes couvertures et facile d'inscription sur internet. En espérant que la prise en charge soit aussi simple et rapide en cas de sinistre.</t>
  </si>
  <si>
    <t>momo-88831</t>
  </si>
  <si>
    <t>En invalidité depuis janvier 2014, la CNP assurances à pris en charge les mensualités de mon crédit immobilier jusqu'au début 2020.
Date de mon départ en retraite la CNP m a fair savoir que la prise en charge est annulée suite a mon départ en retraite et ils me réclament le remboursement du dernier mois versé.alors qu il n'y a aucune clause dans le contrat d'assurance qui mentionne l annulation de la prise en charge en cas de retraite.</t>
  </si>
  <si>
    <t>emmanuel-g-137625</t>
  </si>
  <si>
    <t>Avoir je viens de m inscrit à voir après un premier remboursement pour le site internet simple et rapide me paraît correct pour le montant cordialement</t>
  </si>
  <si>
    <t>frederic-b-111231</t>
  </si>
  <si>
    <t>Je suis client Direct Assurance depuis 25 ans, habitation et auto, toujours agréablement satisfait.
Prix abordables
accès internet simple et efficace.
Jamais déçu</t>
  </si>
  <si>
    <t>benp-79517</t>
  </si>
  <si>
    <t>A fuir. Sinistre (simple fuite d eau). 5311053907/S01/NLA toujours pas resolu au bout de 4 mois ( malgre une quinzaine d appels). Aucun suivi de dossier.</t>
  </si>
  <si>
    <t>de-souza-a-112488</t>
  </si>
  <si>
    <t>Je suis satisfait du service. J ai été bien informer par votre conseillère et je vous en remercie. Je vous conseillerais à des amis. Merci et bonne soirée.</t>
  </si>
  <si>
    <t>karine-d-110477</t>
  </si>
  <si>
    <t>Je constate que la cotisation que j'ai souscrite en octobre 2020 au moment de l'achat de ma nouvelle voiture est passée de 563,47€ à 614,62€. Soit une augmentation de 9% en 6 mois. Je ne comprends les raisons de cette augmentation !!</t>
  </si>
  <si>
    <t>nelly56-81616</t>
  </si>
  <si>
    <t>En attente de mes règlements depuis 2 mois Des dizaines de mail envoyés sans réponse Aucune explication quand au pourquoi de l arrêt de mes versements alors que je touchais régulièrement ceux ci jusqu à présent Impossibilité de les joindre et surtout toujours la même réponse robotisée votre dossier sera traité dans les plus brefs délais SUPER je bouillonne intérieurement  AG2R services catastrophiques et on se moque de nous des quil faut que l on nous verse de l argent</t>
  </si>
  <si>
    <t>pigeon--100438</t>
  </si>
  <si>
    <t>SCANDALEUX !! GROS DÉGÂT DES EAUX, L.EAU À COULÉ DANS TROIS PIÈCES. C’EST VISIBLE ET MESURÉ PAR DES PEINTRES ET NON UN EXPERT. COMME IL Y A DE LA PEINTURE UN PEU ABÎMÉ DANS LA PIÈCE, REFUSE PAR TOIS LES MOYENS DE ME DÉDOMMAGER !! A FUIR !!!</t>
  </si>
  <si>
    <t>stephane-f-135610</t>
  </si>
  <si>
    <t>Je suis satisfait , rien à dire pour le moment. J'ai pris cette assurance pour le  prix qui , pour le moment, sa me vas très bien.
Avoir avec le temps</t>
  </si>
  <si>
    <t>choisy-88130</t>
  </si>
  <si>
    <t>Aucun commentaire,je suis nouveau client,je ne vois pas trop l'avis que je peux donner,a part le bon service des agents 
j'attend comme meme de voir sur le fil du temps,si j'ai fait le bon choix,pour le moment je ne suis pas déçu.</t>
  </si>
  <si>
    <t>pat26-66072</t>
  </si>
  <si>
    <t>moi aussi j'ai été berné par un courtier ABB assurance qui m'a extirpé mon IBAN et n'a pas respecté la procédure de signature électronique il a ouvert un contrat d'assurance indemnité journalière hospitalisation en cas d'accident pour moi et un pour mon époux alors qu'il n'était pas auprès de moi et de ce fait pas de signature électronique j'ai envoyé un recommandé au courtier pour résiliation mais il n'a pas fait suivre et je viens de recevoir un Email d'un agent de recouvrement pour non paiement les courtiers n'ont aucun scrupule</t>
  </si>
  <si>
    <t>yoyo62-53841</t>
  </si>
  <si>
    <t xml:space="preserve">HORRIBLE.    A FUIRE.       SCANDALEUX.
 Client depuis 6 ans, mon tarif auto est exorbitant malgré mon bonus. 2 fois plus chère qu'ailleurs (sans chercher bien loin..) 
Tarif attractif pour nouveau client.. ensuite le PIEGE se referme et les cotisations s'envolent...
</t>
  </si>
  <si>
    <t>morgane-s-109211</t>
  </si>
  <si>
    <t>Je suis satisfait des prix, mais j'ai eu du mal à passer de cotisation annuelle à mensuelle. Mais dans l'ensemble je suis satisfaite du prix pour une jeune conductrice</t>
  </si>
  <si>
    <t>hayet-e-131475</t>
  </si>
  <si>
    <t>les prix ne me conviennent pas du tout. Trop cher :( 
pas satisfaite étant clientes depuis de nombreuses années.
je ne recommande pas GMF à mon entourage</t>
  </si>
  <si>
    <t>armoline-75376</t>
  </si>
  <si>
    <t>J'ai perdu mon frère qui avait un contrat chez Générali anciennement GPA depuis 1987 et qui a été basculer en 2015 sous un nouveau contrat. Je voulais donner mon avis positif sur cette assurance. le conseiller s'est déplacé une semaine après le décès et fait toutes les démarches avec nous et nous avons eu l'argent sur notre compte un mois après la signature des démarches. Mon frère nous a nommé légataire ma soeur et moi, nous avons eu en meme temps l'argent.</t>
  </si>
  <si>
    <t>smart-87799</t>
  </si>
  <si>
    <t>impossible d'avoir une réponse pour le paiement de l'assurance vie dont je suis bénéficiaire. Le conseiller  de l'agence ne répond plus à mes mails et semble
complètement dépassé. Sur son avis j'ai envoyé un courrier recommandé au siège, mais celui-ci est sans réponse depuis plus de 2 semaines. Pourtant d'après la loi, ils doivent contacter les personnes dans les 2 semaines suivant l'envoi des documents. Comment peuvent-ils être aussi irrespectueux des petites gens qui les ont bien fait vivre?</t>
  </si>
  <si>
    <t>ibtissem-a-134962</t>
  </si>
  <si>
    <t>Super rapport qualité prix,  étant assurée depuis plus d’un an pour mon appartement, il me semble être judicieux de m’assurer chez Direct assurance pour tous mes contrats</t>
  </si>
  <si>
    <t>Attention à cet assureur, l'un des plus mauvais du marché, l'un des plus cher, et de surcroît de la publicité mensongère   Mon véhicule Mercedes a été embouti à l'arrière par un entrepreneur Portugais à st jean de luz. N'étant pas en tort, mon véhicule devait être réparé convenablement. Cependant impossible de pouvoir effectuer une réparation correcte, il ergotait sur toutes les pièces qui devaient être changées par  la concession Mercedes</t>
  </si>
  <si>
    <t>nantenaina-r-107554</t>
  </si>
  <si>
    <t>Je viens de me souscrire et franchement site très intuitif je recommande.</t>
  </si>
  <si>
    <t>florent-51693</t>
  </si>
  <si>
    <t xml:space="preserve">bonjour, je suis actuellement courtier et aussi client de cette assurance Metlife (entre autres)  
En effet certains délais peuvent être longs, mais c'est comme partout, il faut avoir les bons interlocuteurs. 
Par exemple, tous mes dossiers emprunteur et prevoyance, je les traite directement avec l'inspecteur région. Qui est trés bon et accélère les choses. 
Si vous avez des difficultés, c'est que votre courtier ne fait pas ce qu'il faut. C'est à lui d'accélérer les dossiers avec son inspecteur et à gérer. 
Quand on a un client, on s'occupe de lui jusqu'au bout, pas juste avant d'encaisser le chèque !!! 
www.pyrenees-finance-conseil.fr
</t>
  </si>
  <si>
    <t>celine-p-107506</t>
  </si>
  <si>
    <t>très satisfaite du prix et des services
les actions à réaliser sont simples et non contraignantes, je recommanderai volontiers direct assurance si j'avais des amis</t>
  </si>
  <si>
    <t>An aout dernier, j'ai voulu souscrire à un contrat d'assurance auto à l'agence d'AVON suite à un devis en ligne pour ma nouvelle CLIO. Arrivé en semaine, vers 16h00, il y avait déjà 2 personnes qui patientaient... Et juste 1 seul commercial qui discutait et ricanait "fortement" avec "des clients" dans un bureau ... j'ai patienté 30 min et je suis parti ...entre temps d'autres personnes sont arrivées mais les rires et discussions continuaient de plus belle... 
Je n'avais pas envie de souscrire dans une agence dont je ne pourrais jamais avoir un conseiller... autant choisir une assurance en ligne sinon.
Le client ici n'a pas l'air d'être respecté ou on s'en donne pas les moyens. 
Ca m'a rappelé mon ancienne agence ASSU2000 (sur EVRY) bondé où il fallait attendre 2h d'attente pour avoir une information ou un RI.
Un mal pour un bien, je suis entré dans une autre agence d'assurance à coté et j'ai trouvé moins cher que le devis en ligne MAAF, avec 1 commercial dispo :)
Pour ce coup, ce n'était pas la MAAF que je préfère ...</t>
  </si>
  <si>
    <t>colere-64899</t>
  </si>
  <si>
    <t>Je suis absolument dégoutée car active assurances ce n'est ni plus ni moins que de l'enfumage! ils prétendent ne pas avoir reçu les documents , puis sans prévenir ils suspendent l'assurance vu que l'on paie sept mois d'avance et que je ne serai pas remboursée il faut aller à la DGCCRF. J'ai mon véhicule immobilisé, 135 euros pour non assurance, 35 euros pour non apposition de vignette. Soit disant il manquait un document!!! cette assurance n'est qu'une vulgaire supercherie ni plus ni moins maintenant ils veulent que je leur envoie une attestation sur l'honneur de non assurance de mon véhicule!!!. C'est top non ?</t>
  </si>
  <si>
    <t>myriam-59137</t>
  </si>
  <si>
    <t>Assuree depuis deux moi il ne restais plus qu'à envoyer photos du véhicule et rel Eve d'information. En deux mois aucuns conseillede n'a été capable de me dire comment faire. La veille de la résiliation un conseiller m'a dit que le lendemain étais inclus avant la prise en compte réel de la résiliation. Du coup quant j'appel le lendemain parce qu'on m'a orienter correctement pour envoyer les document on me dis que mon assurance et résilié. Vraiment énervée je n'ai pas compris qu'on me demande de faire un courrier de réclamation alors qu'aucun conseiller ne m'a dit clairement comment je pouvais envoyer les documents. Je signal que j'ai appeler une dizaines de fois. J 'étais vraiment très déçu!</t>
  </si>
  <si>
    <t>grifou75fr-117300</t>
  </si>
  <si>
    <t>Assuré habitation auprès d'axa pour deux ans, ayant été cambriolé, l'assureur préfère s'assurer  de bien recevoir ses cotisations annuelles avant de s'occuper de vous indemniser de votre sinistre.
Service de suivis de sinistre délocalisé, parlant un français médiocre, peu aimable et n'ayant aucune compassion pour ce qu'il vous arrive...cherchant juste à vous rembourser un minimum en cherchant le moindre article du contrat permettant de jouer en leur faveur.
Service exécrable, aide inexistante, au revoir!</t>
  </si>
  <si>
    <t>alexandre-t-123759</t>
  </si>
  <si>
    <t>Plutôt satisfait, moins cher et meilleurs garantis que ce que me proposais mon assurance auto. J’ai été conseiller par des amis qui eux ont déjà été assurer chez AMV</t>
  </si>
  <si>
    <t>amandinerodriguetibo-77051</t>
  </si>
  <si>
    <t xml:space="preserve">Signé par mon employeur alors que j avais l ACS, je me bat depuis trois ans pour l arrêter. Jamais reçu d attestation, ni ai même pas affilié, ne répond pas aux courriers AR, service client désagréable, coupe la parole, raccroche au nez
Paye pour rien mais ils s en foutent puisqu ils touchent </t>
  </si>
  <si>
    <t>yam-92-58999</t>
  </si>
  <si>
    <t>Contrat validé au téléphone avec un motard passionné.
J'ai envoyé toutes mes pièces par mail et reçu sous 48h ma carte verte ! apparemment une société crée par des motards passionnés</t>
  </si>
  <si>
    <t>marcogti-99439</t>
  </si>
  <si>
    <t xml:space="preserve">Service de rappatriment déplorable livraison un mardi en théorie samedi toujours pas récupérer à éviter éviter éviter
  le mardi ont vous dit mercredi 
Mercredi ont vous dit jeudi  et ainsi de suite 
Une  dénommée isabelle au bureau de transport est sûrement une pro du passage de pommade bref je vous laisse voir ma crise  surtout que je suis à l hotel depuis 1 semaine et cela a mes frais  bref c les assurances quand ont payé ont est d accord apres quand c l inverse c plus pareil 
Je conçoit un éventuel retard
Mais la c abuse surtout que ma voiture est entre leurs mains depuis 1 mois </t>
  </si>
  <si>
    <t>elisabeth-90970</t>
  </si>
  <si>
    <t>Je suis satisfait de ce service. Les prix me conviennent. Cela reste correct. 
Je suis parrainée par une personne dans le cadre d’une souscription. Merci. Bien cordialement,
Elisabeth Devautour</t>
  </si>
  <si>
    <t>sigira-62176</t>
  </si>
  <si>
    <t>Apres un an passe, nouveau tariff 2x plus cher qu'un nouveau contrat!
Les conseillers donnent des informations qui ne sont pas coherentes de l'un a l'autre donc perdition du nouveau tariff et contrat.
Lettre de résiliation annulée par l'assureur bien qu'agissement sous informations des conseillers. 
Lettre Recomandee non repondue, juste inacceptable.</t>
  </si>
  <si>
    <t>dopo-67925</t>
  </si>
  <si>
    <t>L'assurance a eu besoin de 2 semaines de trouver un garage et un expert!! Entre temps j'ai perdu des heures au téléphone pour avoir un conseiller au téléphone qui ne savais rien à me répondre. J'ai exprimé mon mécontentement et à la suite reçu un appel de l'assurance très agressif, on m'essayant de prouver que j'ai eu tort d'être mécontente.</t>
  </si>
  <si>
    <t>galoger-d-112074</t>
  </si>
  <si>
    <t xml:space="preserve">Je suis contente et trés satisfaite. Facilement accessible à tous pour toutes démarches en ligne, il ni a qu'à ce laisser guider
Tarif correct Précis et rapide  </t>
  </si>
  <si>
    <t>david-49556</t>
  </si>
  <si>
    <t>A FUIR!!!! NE J'AMAIS  SOUSCRIRE A CETTE MUTUELLE IL VOUS ENBOBINE AVEC LEUR SIGNATURE ELECTRONIQUE ET QUAND T'ON RECOIS LE DOSSIER ET QUE LE DELAI DE RECTRACTATION ET DE 14 JOUR EN LE REVOIE DANS LES JOURS QUI SUIT IL VOUS ESSAYE DE VOUS PRELEVER QUAND MEME SCANDALEUX</t>
  </si>
  <si>
    <t>christophe-h-104962</t>
  </si>
  <si>
    <t>Au niveau prix, plutôt bien positionné sur le marché. Reste à voir comment sera le prix proposé à ma fille qui est actuellement en conduite accompagnée et aura besoin de souscrire une assurance d'ici la fin de l'année.
Pour l'instant, de très bon conseils de la part du service client.
Pas encore beaucoup de recul malgré tout.</t>
  </si>
  <si>
    <t>greg-57483</t>
  </si>
  <si>
    <t>Je suis client axa depuis plus de 20 ans j'ai eu malheureusement 2 pannes en descente en vacance et la le calvaire les réponses d axa assistance me demandant si j'ai trouvé un garage pour mettre mon véhicule en réparation c était une catastrophe ne souscrivez pas  d assurance chez axa tomber en panne chez eux fait très peur</t>
  </si>
  <si>
    <t>did971-58912</t>
  </si>
  <si>
    <t>Un conseil, Fuyez cet assureur
Assuré en tous risques, j'ai eu un accident non responsable depuis le 04 OCT 17. Depuis cette date (nous sommes le 17 Novembre) AMV a été incapable de contacter l'assurance adverse qui est pourtant située à Courbevoie...... Lors de  mes différents appels il ne me semble pas particulièrement préssé de faire avancer mon dossier. Pour vous dire, ils ont envoyé un courrier simple de 13 OCT 17 et si je ne les avais pas contacté par téléphone, rien n'aurait été fait jusqu'au 28 novembre 17........ c'est tout dire...J'ai quand même du avancer 450E de frais ce qui n'est pas rien pour un Français moyen.</t>
  </si>
  <si>
    <t>bertrand-d-131407</t>
  </si>
  <si>
    <t>je suis satisfait du service, espérant que les tarifs restent stables, que l'accueil de proximité se maintienne, pas de dématérialisation ou d'abandon du service en point d'accueil physique.</t>
  </si>
  <si>
    <t>ald31-57178</t>
  </si>
  <si>
    <t>Un Service client déplorable.</t>
  </si>
  <si>
    <t>poplia-114408</t>
  </si>
  <si>
    <t>Bonjour à tous je vous déconseille cette assurance active assurance ce sont la pire des assurances qui puisse exister sauve-qui-peut sauve-qui-peut j'ai changer d'assurance alors que j'étais encore assuré chez eux</t>
  </si>
  <si>
    <t>jerome-86776</t>
  </si>
  <si>
    <t xml:space="preserve">
Il est de mon 
ATTENTION ATTENTION ATTENTION MEFIEZ VOUS ET SURTOUT NE SOUSCRIVEZ JAMAIS CHEZ SWISSLIFE ATTENTION 
</t>
  </si>
  <si>
    <t>daniel-g-127408</t>
  </si>
  <si>
    <t xml:space="preserve">Les prix sont corrects.
La souscription est assez claire.
J'espère qu'en cas de problème tout soit aussi simple et aussi rapide.
Je suis satisfait pour l'instant. 
</t>
  </si>
  <si>
    <t>frigato-l-136501</t>
  </si>
  <si>
    <t>satisfaite du service
un peu longue l'attente pour recevoir les documents
dans mon contrat je résulte en tant qu'homme alors que j'avais coché la case femme</t>
  </si>
  <si>
    <t>alexis42-53188</t>
  </si>
  <si>
    <t xml:space="preserve">Je suis chez April depuis 2017, il s'agit d'une couverture professionnelle. 
Je viens de me faire faire des lunettes, mon opticien (Opticien 2000) a tenté de vous joindre des dizaines de fois pour obtenir un devis, ils n'ont jamais rien reçu j'ai dû leur envoyer les papiers moi-même sous prétexte qu'en ce moment vous êtes "occupés". Envoyer les conditions de remboursements c'est vrai que ça prend du temps en 2 semaines de battement. 
Après l'histoire du devis, c'est le remboursement en lui-même, vous leur aviez annoncé un délai d'1 semaine, ça fait 2 semaines que j'attends et que je ne peux pas récupérer mes lunettes. 
Je déconseille. </t>
  </si>
  <si>
    <t>tim-70626</t>
  </si>
  <si>
    <t>Quand je vois vos avis, je me dis que je vais devoir envisager un recours judiciaire. J'ai déclaré mon sinistre fin septembre, depuis ils m'ont envoyés 3 dossiers de prise en charge, j'ai envoyé les 2 premiers dossiers, alors soit selon les 2 personnes que j'ai eu au téléphone, les dossiers ont été perdus, transmis à un mauvais destinataire ou détruits alors que la poste m'a indiquée que les 2 dossiers avaient été reçus. La dernière personne que j'ai eu avait vraiment l'air désolé, elle m'a indiquée d'envoyer le dossier par email, mais d'appeler pour vérifier qu'ils l'ont bien reçu. Elle aurait indiquée sur mon dossier qu'il devait être traiter en priorité et qu'il devait être transmis en urgence au service gestion et que ce serait sans doute elle qui s'occuperait de mon dossier. Toutefois vu les avis que j'ai lu, je vais sans doute envisager un recours judiciaire, car je ne veux pas être pris "pour un idiot" pendant 6 mois avec des pannes informatiques ou de nouvelles pertes de courriers, car en attendant je continue de rembourser mon prêt.</t>
  </si>
  <si>
    <t>khedidja-k-138766</t>
  </si>
  <si>
    <t>je suis satifaite du contrat voir a l avenir mais tres contente d avoir souscrit chez vous l inscription est simple et surtout tres claire donc satisfait</t>
  </si>
  <si>
    <t>serguienko-e-130915</t>
  </si>
  <si>
    <t>Je suis satisfaite du services client, le prix me convient, parfait. Conseillère a bien répondu a toutes mes attentes! J’espère d’être satisfaite à long terme</t>
  </si>
  <si>
    <t>gregcart-88808</t>
  </si>
  <si>
    <t>Super tarif pour ma Yamaha MT 09, équipe très réactive pour la réception de ma carte verte suite à l'envoi de mes pièces. je recommande !</t>
  </si>
  <si>
    <t>lalu66-107668</t>
  </si>
  <si>
    <t>Très satisfait de cette mutuelle, prix, réactivité, prise en compte des demandes. La réponse apportée est toujours à la hauteur de l'attente.
L'assurance prêt est également très bien placée, ne pas hésiter !!!!!</t>
  </si>
  <si>
    <t>galonier-chantal-137287</t>
  </si>
  <si>
    <t xml:space="preserve">Depuis le début de mon adhésion mon mari n à toujours pas eu la teletransmission activée sur le compte ameli
La personne qui a pris mon appel, Georges, a été très compréhensif, très clair dans ces explications.
J espère que la demande va être rapidement effectuée. </t>
  </si>
  <si>
    <t>nainnain-80907</t>
  </si>
  <si>
    <t>J'en suis content, le peu de sinistres que j'ai eu ce sont réglés  sans problème et j'ai toujours eu facilité à les joindre.</t>
  </si>
  <si>
    <t>laetitia--c-135329</t>
  </si>
  <si>
    <t xml:space="preserve">Satisfait du service rapide et sérieux 
Je recommande direct assurance à mes amis 
J’attends de recevoir mon attestation pour pouvoir circuler 
Cordialement Laetitia 
</t>
  </si>
  <si>
    <t>camara-m-136972</t>
  </si>
  <si>
    <t>Je suis satisfait de votre service, les prix me conviennent.je vais essayer de faire mon mieux pour pouvoir remplir mes parts de contrats dans les meilleurs conditions</t>
  </si>
  <si>
    <t>baudry-j-123041</t>
  </si>
  <si>
    <t>Je suis satisfait de la signature en ligne car c'est rapide et pratique. Par contre vous pouvez peut être améliorer votre service pour un petit rappel pour éviter l'oublie de vous donner tous des docs.</t>
  </si>
  <si>
    <t>teckel83-76384</t>
  </si>
  <si>
    <t>Fuyez maaf assurance auto ! Suite à un sinistre, il m'est impossible de joindre ma gestionnaire qui est aux abonnés absents, à moins qu'elle soit décédée. Malgré un courrier recommandé Ét une cinquantaine d'appels sur la plateforme gestion des sinistrés, il m'a été répondu à chaque fois qu'elle allait me rappeler mais j'attends toujours ! personne n'est au courant du suivi de mon dossier. Ma prise en charge auprès du garage agréé a été suspendue le 20 mai 2019 mais je n'ai reçu aucun courrier ! J'ai seulement été prévenue par le garage. Comme je l'ai déjà dit la gestionnaire de mon sinistre doit se trouver en soins palliatifs.</t>
  </si>
  <si>
    <t>mamie49-68303</t>
  </si>
  <si>
    <t>Mon mari et moi avons ouvert un contrat d'assurance vie 'Allianz vie génération'. En 1 AN seulement NOUS AVONS PERDU 10% de notre capital (la moins-value est calculée sur notre compte par allianz) . Pourtant ce sont des 'professionnels' qui gèrent le contrat. A aucun moment nous avons été prévenus que nous pouvions perdre autant d'argent en si peu de temps (placement risqué) sinon il aurait été placé ailleurs.</t>
  </si>
  <si>
    <t>flo-107954</t>
  </si>
  <si>
    <t>Je suis adhérente MGP depuis le 01/01/2021, aussi ai-je peu de vécu au sein de cette mutuelle. Cependant, j'ai reçu un excellent accueil et une écoute attentive lors de mes 2 appels téléphoniques.</t>
  </si>
  <si>
    <t>28 octobre 2021 suite à une expérience en septembre 2021</t>
  </si>
  <si>
    <t>mafontai-138512</t>
  </si>
  <si>
    <t>L'assistance est absolument désastreuse. Pour un pneu crevé, j'ai du resté bloqué 2 jours complets. Il m'a fallu 8 à 10 coup de téléphone pour débloquer la situation. Sachant qu'il y a en moyenne 40 minutes d'attente par coup de fil, je vous laisse calculer la galère :-(</t>
  </si>
  <si>
    <t>lamentable ne répond jamais aux demandes de renseignements 6 messages depuis février aucune réponse des FANTOMES...le conv 19 a bon dos la vie continue pour tout le monde..;</t>
  </si>
  <si>
    <t>xavier19-91697</t>
  </si>
  <si>
    <t>J ai un sinistre dégâts des eaux en cours depuis 7 ans sans assistance de Groupama  devant les tribunaux où j'ai été assigné suite à une expertise contradictoire m ' étant pourtant favorable mais dont les conclusions non pas été acceptées par la partie adverse.</t>
  </si>
  <si>
    <t>fred23-104379</t>
  </si>
  <si>
    <t>Assurance a éviter absolument !!!! Il vous prélève en quelques minutes et des semaines pour récupéré votre argent !!! Jamais le même discours et il manque toujours un papier qu'il ne vous on pas préciser de demander bien entendu</t>
  </si>
  <si>
    <t>lutin91-129402</t>
  </si>
  <si>
    <t>Réactif et bon accueil. Les prestations sont bonnes, beaucoup de choix dans la couverture santé,les prix sont raisonnables. Le service client est facile à joindre</t>
  </si>
  <si>
    <t>vilavvie-81117</t>
  </si>
  <si>
    <t>Cette multinational est dans l'impossibilité de faire des prélèvements automatiques en France si vous avez un contrat au Portugal. Ceci malgré le lancement du SEPA depuis plus de 7ans pour faciliter les échanges interbanques dans l'espace EURO. Inadmissible, C'est une vieille dame qui c'est endormie!</t>
  </si>
  <si>
    <t>cocolet74-58581</t>
  </si>
  <si>
    <t>Après trois incidents hors de ma responsabilité , je me suis vu signifier la fin de mon contrat auprès de cette compagnie , j'estime que c'est abusif , étant donné que je suis assuré depuis 2013 et que depuis cette date j'ai eu cette année deux accidents de circulation  hors de ma responsabilité et un bris de glace sur parking l'an dernier</t>
  </si>
  <si>
    <t>eugen-m-134511</t>
  </si>
  <si>
    <t>Je suis satisfait de votre service
Les prix mes convient
Simple et pratique
Je vous souhaiterais un bon continuation à votre entreprise Direct- assurance</t>
  </si>
  <si>
    <t>james-54008</t>
  </si>
  <si>
    <t xml:space="preserve">Suite à sinistre (vol d'un véhicule), impossibilité d'être remboursé malgré l'envoi de tous les documents demandés, Impossible de savoir pourquoi et cela dure depuis  4 mois et demi. 
Si  l'accueil du service répond bien, on vous dit que cela ne dépend pas d'eux. 
</t>
  </si>
  <si>
    <t>marquion-c-136247</t>
  </si>
  <si>
    <t>Les tarifs ainsi que les franchises sont tout de même conséquentes mais je reste satisfait dans l’ensemble, j’ai déjà été assuré chez eux par le passé et je n’étais pas déçu non plus.</t>
  </si>
  <si>
    <t>agnes-v-125601</t>
  </si>
  <si>
    <t>JE SUIS SATISFAITE DU SERVICE, SITE TRÈS FACILE DE NAVIGATION. La preuve: je suis une cliente fidèle depuis quasi 20 ans!! J' apprécie la facilité d'utilisation du site</t>
  </si>
  <si>
    <t>philou-91404</t>
  </si>
  <si>
    <t>Je connais déjà ma compagne est assurée chez vous prix correct.....apres jamais eu besoin de vos services ....a voir al utilisation  et suivant prix concurrence</t>
  </si>
  <si>
    <t>michel-c-109584</t>
  </si>
  <si>
    <t>PARFAIT LES TARIFS SONT RESONNABLES ON VERRA DANS LE TEMPS COMMENT CELA CE DEROULE DONC JE CONSEILLE NIVEAU TARIF JE FAIT UNE ECONOMIE DE 30E PAR MOIS</t>
  </si>
  <si>
    <t>hassen-m-116443</t>
  </si>
  <si>
    <t>Je suis satisfait de votre service et surtout conseillère elle était super sympa hyper clair et au niveau des prix aussi correct merci et bonne journée</t>
  </si>
  <si>
    <t>draeni-58258</t>
  </si>
  <si>
    <t>Assurance habitation : couplée avec une assurance conducteur pour une personne âgée qui n'a plus de véhicule ... Produit non opportun. Déclaration à l'assurance de l'absence de véhicule avec copie de la dernière cession ... sans effet. Modification du contrat d'assurance : pas possible : compte tenu de la souplesse de la MAIF, je ne peux pas souscrire à cette politique commerciale qui consiste à ne pas tenir compte des modifications quand elles amoindrissent les prélèvements...</t>
  </si>
  <si>
    <t>hugues-a-109883</t>
  </si>
  <si>
    <t>je suis satisfaite du service proposer une assurance abordable et qui est très bien organisé
je suis ravie d'être passer chez l'olivier assurance cette année</t>
  </si>
  <si>
    <t>marie-odile-m-115230</t>
  </si>
  <si>
    <t>tres satisfaite  du prix et de la conseillère a la GMF depuis 1970 pas de problème même avec sinistres assurance auto et habitation toiture apes grêle en 1993
9</t>
  </si>
  <si>
    <t>nico-71506</t>
  </si>
  <si>
    <t>Service client SOGESSUR inexistant - prestation indigne du Groupe Société Générale
Suite au passage d'un expert en assurances à notre domicile (cambriolage), nous essayons vainement de joindre le service Sinistre de SOGESSUR afin d'obtenir le détail du remboursement effectué sur notre compte bancaire. Après une dizaine de tentatives par jour durant une semaine, ma femme et moi sommes désespérés face à une telle opacité :
 - aucun conseiller disponible sur le 09 69 36 88 36
 - aucune adresse email disponible pour effectuer une simple demande d'information
 - aucun moyen disponible pour faire une réclamation
reference sinistre : SGRX45002533</t>
  </si>
  <si>
    <t>cortina-s-124806</t>
  </si>
  <si>
    <t>Rapide et honnête avec de bons interlocuteurs à la fois sympathique et aidant, je renouvelle chez vous min second véhicule car aucuns soucis chez vous!</t>
  </si>
  <si>
    <t>tim32g-44002</t>
  </si>
  <si>
    <t>Je  suis client depuis quelques années, la gestion administrative et suivi client est quasi-inexistant ce qui engendre retards et des pénalités fiscales en ne bénéficiant pas de certains droits auxquelles nous aurions droits comme pour l'article 83. 
Très bons pour nous sollicité en vente commerciale et médiocre pour le suivi dans les faits obligé de faire leur travail en les relançant. Ils vont perdre mon portefeuille c'est sur...
Enfin à voir la l'ensemble de la notation sur cette institution il serait peut être judicieux de vous remettre en question sinon il faut croire que c'est voulu.</t>
  </si>
  <si>
    <t>pi76-64313</t>
  </si>
  <si>
    <t>Bonjour, après les violents orages, une énorme quantité d'eau a filtré de mon toit et imbibé mon plafond qui a fini par percer.. il n'y avait personne dans la pièce concernée heureusement car la moitié du plafond s'est effondré, laissant passer l'eau etc..je vous passe les détails. J'ai immédiatement appelé la maif, un couvreur pour colmater au mieux, et depuis une semaine je suis baladé des standards de la maif, au cabinet d'expert qui à ce jour a un numéro inactif, de qui se moque t'on? l'expert d'un coup n'a plus de téléphone ? bref, a part des appels sans suite, aucun expert ne s'est déplacé..On me dit me rappeler a midi, puis ce soir, puis le lendemain, et la situation risque de se dégrader vu les conditions météo.. sociétaire depuis 30 ans, j'avoue que j'envisage après ce sinistre de voir ailleurs, car ils ont toujours été très prompts pour réclamer les cotisations, mais visiblement absent en cas de sinistre. Si mon plafond s'effondre et cause des blessures je porterai plainte, car je suis indigné.</t>
  </si>
  <si>
    <t>lezere-97229</t>
  </si>
  <si>
    <t>je suis client de Direct Assurance auto depuis une vingtaine d'année et suis satisfait de leurs garantis et de leurs services.  Mais le seul reproche que je peux leur faire,(et non des moindres), porte sur leur tarifs de moins en moins concurrentiel. C'est la raison pour laquelle j'envisage de changer d'assureur.</t>
  </si>
  <si>
    <t>mathieu-paris-110585</t>
  </si>
  <si>
    <t>étant propriétaire de plusieurs logement, j'ai pu avoir à faire avec pas mal d'assurances des locataires.
Je suis assuré à la MAAF depuis des années. Ils sont disponibles, réactifs, et ils payent rapidement.
je ne peux que les recommander à 100 %</t>
  </si>
  <si>
    <t>jbb-69904</t>
  </si>
  <si>
    <t>J'ai subi 2 dégâts des eaux non responsable. La maif refuse de rembourser la totalité du faible montant de la peinture 836 euros et la franchise qu'elle devait récupérer. Le directeur na pas répondu a ma LRAR du 2 décembre 2018</t>
  </si>
  <si>
    <t>renaudier-l-128779</t>
  </si>
  <si>
    <t>Finalement le prix par mois est sans compter l'acompte que l'ont doit verser et qui n'ai pas spécifié correctement au départ, ce qui est dommage car le prix est très attractif pourtant</t>
  </si>
  <si>
    <t>jules-68443</t>
  </si>
  <si>
    <t>Bonjour, Après une 3ème relance pour une révision de mon contrat vous me répondez :Sachant que je suis en invalidité et toujours salarié" après examen CNP maintien sa décision de refus.</t>
  </si>
  <si>
    <t>julienloz-113531</t>
  </si>
  <si>
    <t>a fuir !!!!!!!!!!!!!!!!!!!!!!!!!
J'ai appelé pour un renseignement (a savoir si je pouvais prendre des clients pour les amener en visite dans le cadre de ma profession immobilière, chose que je n'ai jamais fait)... On m'a dit que j'avais pas le droit, donc ok, bête et discipliné je ne le ferais pas. Mais on m'a résilié pour "aggravation des risques".
Me voila sans assurance, et embêté pour en retrouver une autre.. quand t'es résilié comme ça, c'est plus compliqué.
Une fois le truc lancé ils ne peuvent revenir en arrière, et ne veulent rien entendre.</t>
  </si>
  <si>
    <t>vincent-50203</t>
  </si>
  <si>
    <t>GRAVE MANQUEMENT au devoir d'information ! j avais à peine  souscrit  à cette complémentaire, dans le cadre de mon entreprise, que je me suis suis vu prélevé des sommes au titre des cotisations ...n'ayant pas été avertie, les sommes  prélevées   ont conduit à des agios et à des problèmes de budget non négligeables ; 
j ai téléphoné pour faire part de mon mécontentement et demander la résiliation du contrat ...las il faut attendre un an (?)</t>
  </si>
  <si>
    <t>andie-101916</t>
  </si>
  <si>
    <t>Très bon accueil a l agence de Dax et les conseils sont adaptés, pertinents et judicieux. Intervention chaleureuse, rapide et efficace. Personnel attentif et à l écoute. Merci encore</t>
  </si>
  <si>
    <t>slingue-d-128160</t>
  </si>
  <si>
    <t xml:space="preserve">Je suis satisfait merci. Par l'historique par le présent et par le futur encourageant. je suis par contre dans l'incompréhension de ne pas pourvoir mettre des étoiles en cochant dessus??
voilà j'espère que chacun va bien.
cordialement Dominique Slingue  </t>
  </si>
  <si>
    <t>karine35-75720</t>
  </si>
  <si>
    <t xml:space="preserve">Tres bonne assurance
Ils savent prendre en charge le client dans les mauvais moment.
A partir du moment ou ils ont toutes les information incident passer ils font leurs travail  et vous avez des nouvelle une foii que tous est ok </t>
  </si>
  <si>
    <t>kate-70140</t>
  </si>
  <si>
    <t>très bon service remboursement rapide bon rapport téléphonique avec les clients très bonne assurance pour voiture maison et santé très satisfait</t>
  </si>
  <si>
    <t>malik123-81632</t>
  </si>
  <si>
    <t>J'ai pris une assurance provisoire pour mon véhicule et quand j'ai eu l'interlocuteur de l'olivier, il voulais absolument signé mon contrat, il m'a dit que si mes documents ne sont pas enregistrés avant la fin du mois, mon contrat sera résilier et du coup j'ai vendu ma voiture, il me mette en procédure d'huissier, franchement ils sont pas chères, mais je vous déconseille de vous assurez chez eux.</t>
  </si>
  <si>
    <t>philippe-c-134220</t>
  </si>
  <si>
    <t>Pour le moment je suis satisfait du service, à voir avec le temps et en cas de sinistre.
Souscription simple et rapide et prix intéressant.
Tout est clair.</t>
  </si>
  <si>
    <t>amon160-69317</t>
  </si>
  <si>
    <t>Assuré au tiers +. J'ai été victime d'un accident avec un tiers, j'ai été déclaré non responsable de cet accident. Et je suis laissé à l'abandon car je n'ai plus de nouvelles depuis 2 mois.</t>
  </si>
  <si>
    <t>michel-107783</t>
  </si>
  <si>
    <t>L'Olivier
la facilité d'obtenir un devis
la rapidité de votre conseiller à conseiller et confirmer le devis et le paiement en un fois
avec vos conseillers  on a échangé par téléphone et j'ai bien reçu les mails 
Espace perso simple d'utilisation et fluide
je les recommande</t>
  </si>
  <si>
    <t>chalet-p-125804</t>
  </si>
  <si>
    <t>Correct au niveau tarif mais impossible de changer franchise pour bris de glaces il faudrait voir à modifier cela auprès de votre direction et après cela se sera bon</t>
  </si>
  <si>
    <t>spetebroot-o-109559</t>
  </si>
  <si>
    <t>Tarifs corrects,facilité d'adhésion via le site.je communiquerai sur ma satisfaction des services proposés lorsque je ferai appel a eux lors d'un éventuel sinistre .</t>
  </si>
  <si>
    <t>valou1976-79209</t>
  </si>
  <si>
    <t xml:space="preserve">J'au un dégâts des eaux dans ma maison je suis assurée à la Macif qui sous traite une partie à IMH HABITATION autant dire que depuis plus D'un mois que le dossier est ouvert aucune nouvelle je suis obligé de me battre non seulement pour avoir quelqu'un au téléphone et après pour le faire dire qu'ils ne géreront pas mon problème 
En tout cas pour payer les cotisations la par contre il n'y a pas de problème </t>
  </si>
  <si>
    <t>alan-102790</t>
  </si>
  <si>
    <t xml:space="preserve">Disponibilité des conseillés de clientele : O.K 
Prix de l'assurance " tout risque sans franchise " . K.M illimités . Prix imbattable .
Evaluation des risques : O.K 
Intervention sinistre : O.K 
Montant des remboursements : O.K 
Conseils : O.K
Relationnel : O.K
Liberté de faire réparer dans le garage de son choix : O.K </t>
  </si>
  <si>
    <t>delphine1309-57066</t>
  </si>
  <si>
    <t>service client aucunement a l ecoute. un accident debut juin toujours pas resolu sans aucune implication de DA. je dois moi-même contacter les experts er garage si je veux que mon dossier avance.....</t>
  </si>
  <si>
    <t>fred-55292</t>
  </si>
  <si>
    <t>Cette assurance déploie tout ses moyens financiers et contractuel afin d'éviter de prendre en charge votre véhicule. Ils feront tout pour en faire le moins possible. Rapatriement au garage le plus pourri (proche) de chez vous si vous n'expliquez pas pendant 3 heures que votre véhicule doit aller à la concession de sa marque !</t>
  </si>
  <si>
    <t>heng-l-138564</t>
  </si>
  <si>
    <t>Service de souscription en ligne simple et rapide. Réponses claires et complètes à mes questions. Conseils et propositions adaptés à mes attentes, merci.</t>
  </si>
  <si>
    <t>yohan-b-113041</t>
  </si>
  <si>
    <t xml:space="preserve">je suis très satisfait de la prestation .
notre interlocuteur est patient, sympathique, de bons conseils et très professionnel .
merci , je recommande vivement .
</t>
  </si>
  <si>
    <t>mahieu-l-127255</t>
  </si>
  <si>
    <t>Je suis satisfait de mon contrat d'assurance qui m'a pris 5 minutes à faire, et très simple à remplir même pour signer les documents et du niveau prix et je la recommande</t>
  </si>
  <si>
    <t>maverick78-51510</t>
  </si>
  <si>
    <t>client depuis 4 ans. Assurance tous risques. Un sinistre en 2016 100% sans responsabilite, augmentation de 128,45 euro!!  Bravo Direct Assurance!! je vais surement resilier</t>
  </si>
  <si>
    <t>yvan-g-116163</t>
  </si>
  <si>
    <t>Je suis satisfait de ce service
Souscription en ligne simple et rapide
Un moyen d etre assurer dans la minute 
Je suis ravi je possède deja 2 contrats</t>
  </si>
  <si>
    <t>momo-77065</t>
  </si>
  <si>
    <t>Franchement déçu des remboursements malgré un contrat assez élevé 
Et quand on va en agence on a l'impression qu'on la fait ch!;*r...</t>
  </si>
  <si>
    <t>laetitia-123037</t>
  </si>
  <si>
    <t>J’estime qu’au bout d’x années de cotisation à 0.50, celui devrait être définitivement acquis comme cela se fait dans beaucoup d’assurances. Je compte d’ailleurs en changer</t>
  </si>
  <si>
    <t>guitout-62517</t>
  </si>
  <si>
    <t>Suite à une demande de devis; J'ai moins d'1 an de permis, mon véhicule n'est pas assuré depuis 3 mois car en réparation dans le garage personnel de mon voisin, j'étais assuré en conducteur secondaire sur un autre véhicule depuis 5 mois. Mon B/M est donc de 1. Devis Formule intermédiaire à 686€. Intéressant donc, mais... après contact téléphonique on me dit que je n'ai pas coché les bonnes cases!!! Véhicule non assuré depuis 3 mois donc ne peut être assuré qu'en Formule tiers!!! En plus cela entraîne des pénalités sur la cotisation... on arrive à 1040€ + 52% et en Formule tiers seulement!!! TARIF EXPONENTIEL!!! Ils font pas mal de pub à la télé, difficile de l'assumer financièrement, sans doute.
Non, ce n'est PAS SERIEUX. A FUIR ABSOLUMENT !</t>
  </si>
  <si>
    <t>spairon-66181</t>
  </si>
  <si>
    <t>Nous avons notre assurance automobile à l'agence AXA de Lille. Depuis le mois de mai, nous essayons de résilier notre assurance car nous avons trouvé un meilleur tarif pour les mêmes garanties.
Nous avons fait envoyer par notre nouvel assureur un recommandé à l'agence centrale (adresse postale indiquée sur nos papiers d'assurance). Notre assurance n'a pas été résiliée car le courrier n'était pas adressé à l'agence de Lille (il faut croire que l'agence centrale ne communique pas avec l'agence de Lille).
Nous avons donc refait une demande nous-mêmes par recommandé à l'agence de Lille. Le directeur de l'agence n'est pas allé chercher le recommandé et donc n'a pas résilié le contrat.
Nous avons à nouveau fait une demande poliment par mail, en scannant notre recommandé et en demandant le remboursement des traites payées à tort. Nous avons reçu une réponse du directeur par mail "Nécessaire fait" (pas de "Bonjour" évidemment). Les traites ont été remboursées.
Surprise, le mois suivant nous avons été à nouveau prélevés sur notre compte de l'assurance. Et cette fois-ci, aucune réponse à nos mails.
Jusqu'à maintenant, nous n'avions eu aucun problème avec AXA. Je trouve regrettable cette opposition à résilier notre contrat, surtout que nous sommes dans notre droit. Pas certaine que l'on puisse en dire autant de leur part.
J'ai refait une dernière tentative par téléphone aujourd'hui. Trop occupés, ils doivent me recontacter ce jour. Si cela n'est pas fait et que la situation perdure, nous serons dans l'obligation d'entamer des démarches judiciaires pour clore notre contrat, avoir un remboursement de nos traites et demander des dédommagements financiers.</t>
  </si>
  <si>
    <t>11 août 2019 suite à une expérience en août 2019</t>
  </si>
  <si>
    <t>celine29-78351</t>
  </si>
  <si>
    <t>Harmonie mutuelle ne me rembourse pas..........................................................</t>
  </si>
  <si>
    <t>celine-d-130055</t>
  </si>
  <si>
    <t>PRIX TRES ATTRACTIFS ET COMPETITIFS; PLATEFORME INTERNET TRES INTUITIVE ET ERGONOMIQUE. JE SUIS TRES SATISFAITE DE LEUR SERVICE. TRES SIMPLE D'UTILISATION</t>
  </si>
  <si>
    <t>acdj-76516</t>
  </si>
  <si>
    <t>J'ai trouvé cet assureur sur internet pour assurer le premier véhicule de ma fille. J'ai fourni tous les documents demandés dont photocopie du permis provisoire et du coupon de la carte grise. Voyant  arriver la date fatidique du mois durant lequel l'attestation d'assurance est provisoire je décide d'appeler le numéro surtaxer pour les prévenir que les documents définitifs (permis et carte grise) ont du retard et que je ne pourrai pas les envoyer à temps. La personne au bout du fil semble très compréhensive et me dit qu'il n'y a pas de problème, je lui demande encore une fois s'il n'y a pas risque de résiliation et la réponse est très rassurante.
Ayant enfin reçu le précieux permis définitif je souhaite me connecter sur mon compte client pour envoyer une copie : impossible.
Je les appelle donc une nouvelle fois sur le numéro surtaxé pour m"entendre dire que l'assurance a été résiliée après un mois car tous les documents n'ont pas été envoyés.
Ma fille a donc roulé pratiquement 2 semaines sans assurance car elle n'a jamais été prévenue de la résiliation. Je ne trouve pas les mots pour dire l'irresponsabilité   dont fait preuve cette assurance. J'assimile ça à de la mise en danger d'autrui.
Ce qui devait être une économie sur une première assurance se transforme en cauchemar...
Numéro client 381162</t>
  </si>
  <si>
    <t>foutel-r-135906</t>
  </si>
  <si>
    <t>au top, rapide et efficace ! en espérant moins payer l'an prochain. 
le service client est également réactif ce qui permet une souscription optimal e.</t>
  </si>
  <si>
    <t>boulangier-m-139657</t>
  </si>
  <si>
    <t>Je suis tout à fait satisfaite du service et du professionnalisme de mon interlocuteur. De plus les conditions et les prix sont conforment à mes attentes</t>
  </si>
  <si>
    <t>lgtz-69888</t>
  </si>
  <si>
    <t>ATTENTION: courtier qui vous font signer à un prix puis tarif plus élevé sur le contrat (2 augmentations injustifiées). Aucune solution proposée. A éviter</t>
  </si>
  <si>
    <t>11 février 2017 suite à une expérience en février 2017</t>
  </si>
  <si>
    <t>bagzou-52316</t>
  </si>
  <si>
    <t>Paient quand bon leur semble et surtout sans en tenir informé l'assuré</t>
  </si>
  <si>
    <t>barbosa-f-112148</t>
  </si>
  <si>
    <t xml:space="preserve">L'offre que j'ai obtenue était claire et facile à comprendre.
Les packs en option sont bien constitués.
Assistance 0 km + Garantie conducteur étendue cumulées, c'est parfait. 
</t>
  </si>
  <si>
    <t>neyroud-d-112249</t>
  </si>
  <si>
    <t>Très satisfait de l'échange téléphonique.les prix sont raisonnables et contrat très simple à comprendre a effet immédiat je recommande vivement l'olivier assurance.</t>
  </si>
  <si>
    <t>biehler-104854</t>
  </si>
  <si>
    <t>Pratiques que je trouve douteuse. Elle fait tout pour ne pas me rembourser même si je suis dans mon droit. La macif prefera un procès plutôt que de jouer son rôle. Elle ne vous conseillera jamais dans votre intérêt. Petite précision le service Réclamation n est joingnable que par écrit ! Cela démontre bien l attention qu elle porte envers leurs sociétaires... pire elle efface et bloque les commentaires qui la dérange sur les réseaux... Bravo bel esprit societaire... après 20 ans je dis au revoir</t>
  </si>
  <si>
    <t>joe06-98264</t>
  </si>
  <si>
    <t>Problème sur problème. Erreur sur erreur. Prix, non conformité du contrat. Revaluation des tarif à leur guise. Ne jamais souscrire chez eux...............</t>
  </si>
  <si>
    <t>francois-m-130734</t>
  </si>
  <si>
    <t>je suis satisfait du service les prix me conviennent tres bien la lecture des devis est facile et claire et les possibilités de reglement bien equilibrés</t>
  </si>
  <si>
    <t>neant-125846</t>
  </si>
  <si>
    <t xml:space="preserve">bonjour;
En ce qui concerne la GMF je suis assuré pour trois véhicules et une assurance responsabilité habitation ainsi qu'une protection juridique !
je vais aller à la concurrence car je suis très mécontent pour les raisons suivantes ;
sinistre non responsable suite à un accident depuis le 9/07/2017 non réglée à ce jour en raison de la somme dérisoire proposée! n'étant pas indemnisé à la juste valeur !déjà 4 ans au lieu de huits mois selon mon contrat 
Et j'en passe !!!
salutations!
</t>
  </si>
  <si>
    <t>rodo7070-88485</t>
  </si>
  <si>
    <t>assurais en tous risques et 3 mois après un sinistre non responsable et toujours de règlement. tout est prétexte pour ne pas vous indemniser !
lamentable a fuire !! c'est meme pas les moins cher</t>
  </si>
  <si>
    <t>plombar-110688</t>
  </si>
  <si>
    <t>Depuis 40 ans de moto je peux vous dire que j'ai eu beaucoup de chance, pas pour mon père  qui lui est parti!!!!  à mobylette à 35 ans moi j'avais 5 ans inutile de vous dire que par la suite ma mère pendant toute ma jeunesse interdit de vélo et  autre. Je me suis vengé car dé que j'ai pu passé mes permis, toute ma vie j'ai eu pas mal de motos à bientôt 70 ans j'en fais encore  .J'ai venger mon père .Pour revenir aux assurances j'en connais un rayon et je peux dire avec AMV j'en ai fait des bornes  c'est une bonne assurance pour la simplicité rapidité et les tarifs.
A tous les motards bonnes routes, protéger vous et rouler cool.
Le vieux motard que jamais.</t>
  </si>
  <si>
    <t>enmarche-53819</t>
  </si>
  <si>
    <t>Aucune écoute de la part du client. Sourde oreille au téléphone et au courrier.</t>
  </si>
  <si>
    <t>annick-96902</t>
  </si>
  <si>
    <t>Membre du conseil syndical d'un immeuble parisien assuré chez AXA depuis de nombreuses années, nous avons été victimes d'un incendie dans la rue en février 2019 et nous avons à l'heure actuelle reçu une proposition d'indemnisation qui n'est pas satisfaisante. 
Le montant des devis que nous avons présentés a été largement minoré (il ne s'agit pas d'une minoration due à la vétusté), et il y a une erreur sur la prise en compte d'un devis, mais le syndic nous dit qu'Axa refuse de la rectifier.
En outre, l'expert qui avait été mandaté avait dit qu'il faudrait rajouter un nettoyage des parties métalliques (balcons et jardinet) en raison du problème spécifique de la suie. Il devait envoyer une entreprise spécialisée pour un devis. Cela n'a jamais été fait.
Bref, les cotisations sont chères et on est très mal indemnisé ! A fuir !</t>
  </si>
  <si>
    <t>sebastien51-53958</t>
  </si>
  <si>
    <t>Suite à Sinistre avec assurance propriétaire non occupant l expert de la Matmut venant sur place et faisant preuve de mauvaise fois je conteste expertise. Le nouvel expert confirmé un dégât des eaux contrairement au premier expert Matmut incompétent mais la Matmut me propose 300 euro d indemnisation alors qu il y en a pour plusieurs milliers d euro!!! Je vais voir un avocat semaine prochaine. Assureur a fuir car de mauvaise foi et n applique pas les garanties du contrat.</t>
  </si>
  <si>
    <t>berny-137321</t>
  </si>
  <si>
    <t>Besoin d'un renseignement j'ai été servi par  Khadidiatou..très aimable et à l'écoute .je suis très satisfait du service..merci  beaucoup meilleures salutations</t>
  </si>
  <si>
    <t>08 novembre 2019 suite à une expérience en novembre 2019</t>
  </si>
  <si>
    <t>rbah-80851</t>
  </si>
  <si>
    <t>Pas recommendable comme assirrance. Vraiment pas à la hauteur. Allez chez les concurrents au moins vous serez écoutés un minimum.</t>
  </si>
  <si>
    <t>kiwi-58684</t>
  </si>
  <si>
    <t>J'ai souscrit une assurance a la Cegema, assurance qui pose divers problèmes de résiliation (suite a plusieurs litiges). Les documents demandé ont été envoyé a Cegema qui refuse de les prendre en compte, après plusieurs courriers manuscrit leur stipulant les lois relatives sur la résiliation en France ils font la sourde oreille et ignorent ces documents. En litige avec la Cegema depuis 6 mois, je ne sais plus comment faire avec eux. Je déconseille fortement de faire appel a cette structure d'assurance !</t>
  </si>
  <si>
    <t>reignier-n-136821</t>
  </si>
  <si>
    <t>Ce que je trouve un peu dérangeant c'est que on est obligé de payer la totalité pour l'année au lieu de nous faire une mensualité par mois tout le monde ne peut pas se permettre de payer Sam enfin bref</t>
  </si>
  <si>
    <t>jarou-71545</t>
  </si>
  <si>
    <t>Nul, NUL</t>
  </si>
  <si>
    <t>roger1980-90923</t>
  </si>
  <si>
    <t xml:space="preserve">Demande de devis rapide et efficace. Vous serez surement ma prochaine assurance.
Les franchises sont conséquentes mais il faut savoir ce que l'on veut. </t>
  </si>
  <si>
    <t>genevieve-d-105794</t>
  </si>
  <si>
    <t>Je note une augmentation de 6 %  sur l'an passé. C'est beaucoup. Quelle est la justification de cette augmentation  (voiture inchangée, aucun sinistre enregistré)</t>
  </si>
  <si>
    <t>kriscabale-110321</t>
  </si>
  <si>
    <t>j ai une assurance vie retraite : palissandre chez eux , et j'ai le même type d'assurance chez 3 assureurs différents là ou les autres assureurs mettent moins d'un mois pour effectuer un rachat eux mettent un peu plus de 3 mois. sans parler des difficultés pour les joindre, temps d'attente téléphonique pouvant allez jusqu'à plus d'une demi heure et sans pouvoir les avoir j ai du rappeler!!! la banque quand à elle n'y connait rien donc pas la peine de leur demander quoi que ce soit à proscrire absolument je vais évidemment demander les intérêts pour le retard de paiement</t>
  </si>
  <si>
    <t>nahnah-63166</t>
  </si>
  <si>
    <t>Voilà 1 an que je tente de la resiliation d un contrat pris pour l un de mes salariés et rien à faire malgré la démission de celui ci depuis plus d an je paie encore</t>
  </si>
  <si>
    <t>fangalizea-111376</t>
  </si>
  <si>
    <t>Grand professionnalisme et une réaction précise, réactive et de très bons conseils.
Je suis certain de conserver à l'avenir cet assureur car rare et exemplaire.</t>
  </si>
  <si>
    <t>lolo91-53336</t>
  </si>
  <si>
    <t>Depuis 25 ans a la MACIF je n'ai rien a redire.Pour moi c'est la meilleur assurance.Chaque sinistre a été traité sans aucun problème. Très réactif et très professionnelle comme ont en attend d'une mutuelle.</t>
  </si>
  <si>
    <t>ginger-79801</t>
  </si>
  <si>
    <t>Ils me virent au bout de 2 ans avec un bonus maximum et aucun accident responsable.</t>
  </si>
  <si>
    <t>yannick-102363</t>
  </si>
  <si>
    <t xml:space="preserve">Suite à mon appel téléphonique, le conseiller m’a très bien aidé et renseigner pour la création de mon compte personnel et un remboursement. 
Très efficace. </t>
  </si>
  <si>
    <t>pp92-69983</t>
  </si>
  <si>
    <t>Notre cotisation d'assur O'Poil (assurance pour animaux) a augmenté de 17 euros à 28 euros sans avis préalable. Nous n'avons reçu aucun mail ni courrier concernant cette augmentation de cotisation. Visiblement nous ne sommes pas les seuls dans ce cas. Assu O'Poil nous assure (mais oui!) qu'il ont envoyé ce mail que nous n'avons pas reçu et donc qu'il n'accepte pas de résilier le contrat.
Le tchat sur leur site est uniquement dédié à la vente et les avis sur trustpilot ne sont pas fiables car impossible de poster un avis défavorable. Comportement pour le moins douteux. A éviter.</t>
  </si>
  <si>
    <t>toto-69889</t>
  </si>
  <si>
    <t>Mutuel qui méprise ses adhérent j'ai résilier le 06.12.2019 par courrier recommandé et le 07.02.2020 par recommandé lois CHATEL car mon contrat a été reconduit sans que je soit informé de sa tacite reconduction et ma possibilité de changer de mutuel au 15.10.2019. Aujourd'hui je reçois des menaces de la part de cette mutuel et on me rembourse mes soins alors que ma demande est simple résilier mon contrat.</t>
  </si>
  <si>
    <t>gerard-k-113078</t>
  </si>
  <si>
    <t>Très bon rapport qualité-prix. Je souhaitais opter pour ma assurance habituelle mais sur les conseils de Lys moto qui me vend mon véhicule, je suis allé faire u' devis qui s'avère être plus intéressant que mon précèdent assureur.</t>
  </si>
  <si>
    <t>sandra-59423</t>
  </si>
  <si>
    <t>je verrais l'année prochaine car en ayant un bonus de 50% depuis 4 ans ;j'ai remarqué que d'autre assurances sont moins chere avec les meme garanties(comparateur assurland)</t>
  </si>
  <si>
    <t>ffario-102943</t>
  </si>
  <si>
    <t xml:space="preserve">Client depuis de nombreuse années, je suis très satisfait de la tarification qui tient compte par exemple de la situation sanitaire en pratiquant une réduction de la prime d'assurance.
</t>
  </si>
  <si>
    <t>dodie1-77141</t>
  </si>
  <si>
    <t>AFER  : on vous prend votre argent de votre plein gré. Pour vous le rendre par contre, quand vous demanderez un rachat total, l'AFER est aux abonnés absents !!! Aucune réponse à mes courriers recommandés avec accusé de réception, délai légal de deux mois non respecté, au téléphone à ce fameux numéro parisien on vous laisse en attente pour finalement vous raccrocher au nez, on vous dit pour toute réponse quand vous rappelez X fois et que vous finissez par tomber sur un standardiste : "patientez" "patientez vous allez recevoir un règlement". Sachez, épargnants petits ou gros, que la seule solution avec cet organisme, c'est de vous déplacer à Paris, 36 rue de Chateaudun. C'est un comble au 21e siècle !!!</t>
  </si>
  <si>
    <t>rodrigues-j-127972</t>
  </si>
  <si>
    <t>Satisfait pour le moment mais vu que je n'ai pas eu encore a devoir utiliser vos services dans le cadre d'un sinistre on verra sur le temps , cordialement</t>
  </si>
  <si>
    <t>fabrice-49996</t>
  </si>
  <si>
    <t>c'est pas mal et simple pour s'assurer chez eux , mais ..... il faut ajouter des options pour bien faire , chose que les autres assureurs en générale inclus en tout risque , je suis assuré tout risque pour ma moto , et un jour j'ai eu une crevaison en rase campagne , j'appelle l'assistance et j'apprends que je n'ai pas d'assistance dépannage . surpris , je me débrouille comme je peux pour renter chez moi et je regarde sur le site , oui c'est une option l'assistance , même en tout risque , tout comme les accessoires sur la moto  , les vêtements , casque , etc qui font partis d'une option supplémentaire . au final , si on s'assure tout risque sans option , le prix est bien placé mas si on rajoute les options , ça devient une assurance cher !!! par contre suite à un accident sans tiers identifié qui a fait tomber ma moto , l'assurance a bien fait le boulot , rapide et efficace .</t>
  </si>
  <si>
    <t>trick-99490</t>
  </si>
  <si>
    <t>Si j’avais pu mettre 0 , je l’aurais fait. En effet je viens de recevoir un avis unilatéral de résiliation de contrat habitation !! sous prétexte du nombre trop important de sinistres alors que je n’ai jamais été responsable. Il s’agit de camions qui percutent ma gouttière car ils sont trop gros et de plus, ils n’ont pas le droit de prendre cette rue, et dans la plupart du temps, ils sont identifiés et c’est donc l’assurance adverse qui règle le sinistre. Bravo à Groupama....</t>
  </si>
  <si>
    <t>philippe-m-106698</t>
  </si>
  <si>
    <t>Le site est plutôt bien conçu mais des problèmes se posent lorsqu'il s'agit de modifier des infos sur le conducteur principal et secondaire (pour ne citer que ça) De plus, aucun numéro de téléphone n'est proposé afin de souscrire par ce moyen. Résultat : DEUX HEURES  passées pour assurer un véhicule et encore il manque des informations. Au passage, je tiens à préciser que j'ai téléphoné au numéro proposé en cas de sinistre en désespoir de cause et que la personne a qui j'ai expliqué mon souci ne m'a pas été d'un grand soutien. BEAUCOUP DE PARAMETRES A REVOIR.</t>
  </si>
  <si>
    <t>philippe-d-107064</t>
  </si>
  <si>
    <t>Je suis satisfait du service et du prix dommage que le délai soit aussi long pour obtenir un bonus acceptable bonne qualité de votre assistance téléphonique</t>
  </si>
  <si>
    <t>andres-dominguez--102414</t>
  </si>
  <si>
    <t>A fuir fuir fuir il ne faut surtout pas être malade car ils feront en sorte de pas payer ou vous relanceront sans arrêt malgré l’envoie des documents en prétextant qu’ils examinent le dossier qu’ils ont déjà examinés 50 fois et les documents qu’ils ont reçu en triple qu’ils perdent ou ne voient pas je ne sais pas comment ils travaillent mais ils doivent pas être au 21 siècles ça c’est sûr marié au LCL donc ne leur demander  surtout rien la réponse est non ou alors ils feront en sorte de laisser traîner le dossier .si je pouvais mettre zéro étoile je le ferais</t>
  </si>
  <si>
    <t>fifi17-81588</t>
  </si>
  <si>
    <t>bonjour
futur client chez NEOLIANE , mon contact tél. avec  Emeline a été trés agréable avec des explications claires er précises.Cet accueil laisse présentir de bonnes relations.
cordialement</t>
  </si>
  <si>
    <t>jean-paul-j-124176</t>
  </si>
  <si>
    <t>Bien jusqu'à présent ! la souscription est facile même pour les néophytes !
J'espère qu'en cas de problème vous serez aussi performants ?
Je ne manquerai pas d'en faire part à ceux qui ont un scooter à assurer !</t>
  </si>
  <si>
    <t>polla-l-124469</t>
  </si>
  <si>
    <t>Je suis très satisfait du service et du prix je recommande  cette assurance  j'espère dans l'avenir que je pourrai toujours en dire du bien merci encore</t>
  </si>
  <si>
    <t>theo-f-109940</t>
  </si>
  <si>
    <t>Le service est claire et concis, mais le prix est trop élevé pour jeune conducteur malgré qu'il soit plus bas que la concurrence. En attendant de voir le SAV.</t>
  </si>
  <si>
    <t>balain-49966</t>
  </si>
  <si>
    <t>assurance 2 conducteurs pour une moto</t>
  </si>
  <si>
    <t>jacques-b-130675</t>
  </si>
  <si>
    <t xml:space="preserve">Prix correct et franchises correctes comparé à mon ancienne assurance.
Je suis très satisfait, merci direct assurance pour vos tarifs et vos contrats bien aménagé à chacun de nous </t>
  </si>
  <si>
    <t>jean-louis-m-105370</t>
  </si>
  <si>
    <t>les tarifs proposés et les conditions me conviennent parfaitement.  l'accueil et les conseils de l'interlocuteur ont été très clairs et très précis.</t>
  </si>
  <si>
    <t>laurent-d-109884</t>
  </si>
  <si>
    <t>satisfaite pour le moment à voir dans le temps, juste un peu compliqué pour qu'ils prennent les documents en compte rapidement. peux être reprendre un avis au bout d'un an pour voir si cela reste positif!!</t>
  </si>
  <si>
    <t>jean-pierre-d-126987</t>
  </si>
  <si>
    <t>Je suis satisfait du devis rapide et des explications claires. L'accompagnent pour souscrire l'assurance du vehicule en question permet d'utiliser le vehicule en toute securite</t>
  </si>
  <si>
    <t>patel-53344</t>
  </si>
  <si>
    <t xml:space="preserve">A FUIRE!! A FUIRE!! A FUIRE!! A FUIRE!! A FUIRE!!
TARIFS EXHORBITANTS! 
On est HARCELES de mails (j'ai parfois reçu plus de 10 mails en moins de 5 minutes). De plus, j'ai renvoyé l'ensemble des documents demandés sur le devis. J'ai payé les deux mois de carte verte provisoire. On m'a plusieurs fois redemandé les documents...pour enfin résilier mon contrat pour "n'avoir pas renvoyé les documents"...alors que c'était fait!
De plus, 69 euros de frais de résiliation!!!
</t>
  </si>
  <si>
    <t>sebus31-69797</t>
  </si>
  <si>
    <t>Client fidèle depuis longtemps de la MAIF je me suis toujours dit que malgré le fait que je paye plus chère que la moyenne des concurrents j'etais sur que le jour ou j'en aurais besoin ils seraient à la hauteur malheureusement je me suis lourdement trompé j'ai ma maison qui a fissurée lors d'une sécheresse la commune a été déclarée en état de catastrophe naturelle mon dégat à donc été prit  en charge après ma declaration j'ai des fissures sur plusieurs murs exterieur et à l'intérieur aussi du carrelage à sauté l'expert n'a fait aucune étude geotechnique il me propose seulement de recouvrir l'enduit actuel par un revetement étanche et elastique après avoir ouvert et rebouché les fissures. Mon enduit est récent et m'a couté très cher.
Ce revetement ne me convient pas car il est inesthetique et ferait perdre de la valeur à ma maison il n'aurait que pour seule utilité d'etre elastique et donc de cacher les futures fissures un cache misere en sorte il refuse de mettre un enduit traditionnel en me disant que la maison ne sera plus garantie je n'ai donc aucune solution alors obligé de prendre un expert d'assuré et en plus au départ ils m'avaient dit qu'ils me verseraient 90 pourcent de la somme des travaux et maintenant ils me disent de payer 1500 euros et j'aurais l'argent pour les travaux dans seulement 24 mois Je suis vraiment dégouté et j'en peux plus de voir leurs pub mensongères assureurs MILITANTS Ils militent que pour eux</t>
  </si>
  <si>
    <t>06 octobre 2021 suite à une expérience en septembre 2021</t>
  </si>
  <si>
    <t>solange--102226</t>
  </si>
  <si>
    <t>MUTUELLE CHERE  - OCTOBRE 2020 -  OCTOBRE 2021 J AI EU UNE AUGMENTATION DE 22.25 EUROS  EN UN MOIS (pour un an 267 euros de plus ) POURQUOI RESTER ..... JE SUIS ADHERENT DEPUIS 49 ANS AVEC UN CAPITAL DECES COMPLEMENTAIRE SI JE PARS, JE PERDS TOUT - MUTUELLE INTERESSANTE POUR LES JEUNES(et encore à voir) MAIS PAS SI VOUS ETES AGES. JE NE COMPREND PAS POURQUOI D 'AILLEURS, TRES SOUVENT AVEC UN ALD ET MEME PLUSIEURS DONC REMBOURSEMENT A 100 %,  LA MUTUELLE N INTERVIENT PAS -   PARCONTRE LES COTISATIONS AUGMENTENT.</t>
  </si>
  <si>
    <t>Cotisation qui augment d'année en année sans avoir eu un quelconque sinistre depuis 6 ans. Je ne comprends pas pourquoi je paie une blinde pour des garanties minimales.</t>
  </si>
  <si>
    <t>dominique-l-111903</t>
  </si>
  <si>
    <t>Très satisfait pour souscrire un contract assurance auto au téléphone; reste que l'appel est long, mais plus de rdv, plus de déplacement, merci au forfait illimité.</t>
  </si>
  <si>
    <t>david-133285</t>
  </si>
  <si>
    <t>Je me suis fait démarcher par telephone je payais 22€ soit disant en 2018 ils reprennent le flambeau en remettant a jour les.dossiers ils n essaient pas de vendre ils imposent
il m envoie un SMS pour des ij hospitalisation mais il ne savent pas si j en ai besoin ou pas si je souhaite beaucoup vont se faire avoir c est très très limite comme méthode j hésite à porter plainte</t>
  </si>
  <si>
    <t>sandrine-99778</t>
  </si>
  <si>
    <t>J'ai eu un très bon contact téléphonique ce jour. La personne à pris le temps de faire des recherches nécessaires pour m'apporter une réponse claire et précise.</t>
  </si>
  <si>
    <t>laurent-53421</t>
  </si>
  <si>
    <t xml:space="preserve">J’ai subit un sinistre suite à un événement climatique (reconnu catastrophe naturelle par décret).
L’eau ruisselant d’un lotissement c’est engouffrée dans le garage de mon voisin (garage mitoyen), elle a traversée le mur en pierre et j’ai eu environ 40 cms d’eau chez moi.
Les murs étant jointés à la chaux et le sol avec des tommettes en terre cuite, les dégâts sont considérables.
Suite à cet événement et un courrier que j’ai effectué à ma mairie, la commune a entreprise des travaux, ce qui signifie à mon sens qu’elle a reconnue sa responsabilité.
Les menuiseries ayant elles aussi travaillée avec l’humidité, les dégâts sont considérable.
Malgré les photos, je n’ai pas de factures pour les biens matériels.
Un grand nombre de tommettes s’effritent, la chaux se disloque, 
Alors que j’ai fait couler une dalle (facture à l’appui) avec isolation sur une dalle déjà existante, ils me disent que le sol n’est pas isolé.
Soit disant aussi que les murs ne sont pas isolés ? Le but de pierres jointées à la chaux est justement de laisser respirer les murs…
Brefs, embrouilles, malhonnêteté.
Est-ce suite aux conseils de la société de monsieur FILLON (pour un montant de 200 000 euros) que cette compagnie d’assurance à établie sa charte de remboursement.
Il est vrai que quand je vois des articles comme celui qui suit, plus rien ne m’étonne !
http://www.lemonde.fr/societe/article/2007/03/02/amnesty-international-et-handicap-international-boycottent-axa_878072_3224.html
</t>
  </si>
  <si>
    <t>daniel-78773</t>
  </si>
  <si>
    <t xml:space="preserve">Très compliqué d'être indemnisé malgré le passages de l'expert plus de nouvelles depuis plusieurs mois par contre une demande de 3500 euros par ce dernier pour continuer la procédure après que j'ai été inondé par la société des eaux un tiers responsable pourtant facilement identifiable...!? Mon dossier suite à une déclaration de sinistre suite à la sécheresse de 2016 semble lui aussi passé à la trappe et le pompon ma fille qui en reculant pour se garer touche la voiture en stationnement derrière elle se voit refusée la prise en charge des "réparations" par l'assureur. Si je compte bien 3 voitures 2 motos et 12 appartements et une villa assurées chez eux c'est bientôt du passé car courant septembre je leur retire tous les contrats.       </t>
  </si>
  <si>
    <t>teddy-e-113065</t>
  </si>
  <si>
    <t>Je suis très satisfait de la prestation de zen up qui me permet de réaliser des économies non négligeables. Je recommanderai zen up à mes proches. Merci à toute l'équipe !</t>
  </si>
  <si>
    <t>didier-b-106209</t>
  </si>
  <si>
    <t>Je suis satisfait du service. Je recommande Direct Assurance à mes amis. J'aimerai finaliser mon contrat et le signer .Bien cordialement. Didier  Blocquel</t>
  </si>
  <si>
    <t>kaki-104687</t>
  </si>
  <si>
    <t>En comparaison à d'autres assureurs le tarif est aussi élevé mais les prestations sont mieux remboursées ailleurs exemple pour les dents et les lunettes, également les jours de carence sont pris en charge alors que ce n'est pas le cas à la MGP. Toutefois l'accueil téléphonique et les renseignements donnés sont toujours excellents.</t>
  </si>
  <si>
    <t>cathycat1978-69337</t>
  </si>
  <si>
    <t xml:space="preserve">Mon beau père vous a transmis son devis dentaire par courrier en date du 26 /01/2021 ,pas de reponse.
En date du 5 mars 2021, vous vous avons transmis le devis dentaire par mail .
Quelle mauvaise surprise ensuite, nous découvrons que le devis dentaire a été traité mais aucune pièce jointe .
Nous vous relançons une énième fois , car mon beau père souffre horriblement . Il doit se faire poser une stellite complet .
Merci de traiter sa demande </t>
  </si>
  <si>
    <t>ugo-k-107994</t>
  </si>
  <si>
    <t>Satisfait par le prix ainsi que pour la simplicité, j'espère ne pas avoir de soucis avec cette assurance lors d'un sinistre. J'attends de cette assurance une réactivité et une bonne prise en charge ! Content d'être l'un de vos nouveau client.</t>
  </si>
  <si>
    <t>alexandre-c-126341</t>
  </si>
  <si>
    <t>je suis satisfait de mon assurance en général. Les prix sont intéressants, il y a une bonne réactivité en cas de soucis et les conseillés sont à notre écoute.</t>
  </si>
  <si>
    <t>domi-77103</t>
  </si>
  <si>
    <t xml:space="preserve">Je viens de changer d'assurance les prix sont super et nous sommes bien accompagnés 
Je ne peux rien dire encore pour ma prise en charge de sinistre car c'est tout récent
</t>
  </si>
  <si>
    <t>mamieblue-67750</t>
  </si>
  <si>
    <t>Depuis un an, j'ai mon mur qui a éclaté suite au mur du voisin du bas qui a été enlevé sans autorisation. La MACIF ne me tient au courant de rien, j'ai demandé 4 fois le rapport de l'expert, je n'ai jamais pu l'obtenir. Je suis cliente depuis 1995, à priori c'est la dernière année. Je déconseille de souscrire auprès de cet assureur.</t>
  </si>
  <si>
    <t>thi-minh-thu-n-132320</t>
  </si>
  <si>
    <t>Bonjour
je suis satisfaite du service., rapide et pratique
je vais conseiller à mes amis
J'espère que s il y a des problèmes vous pouvez le régler rapidement car certains amis disent que les délais d'intervenir chez vous sont plus longs
cordialement</t>
  </si>
  <si>
    <t>macao-93500</t>
  </si>
  <si>
    <t xml:space="preserve">Le 16 juin 2020 essayons d'appeler pour obtenir une attestation d'assurance. Attente de plusieurs minutes pour à la fin nous annoncer que tout le monde est occupé et que personne ne peut nous répondre.
Nous laissons un message pour demander cette attestation. Appel de la Macif qui raccroche dès la première sonnerie. Attente d'un nouvel appel.
Finalement après plusieurs appels nous arrivons à obtenir une conseillère qui nous envoie le document en quelques minutes.
En 2018 question sur l'assurance vol de véhicule sans trace d'effraction (mouse jacking) : Réponse par un conseiller « on est en train de modifier les contrats »
Le 6 juin 2020 après constat que le contrat n'a pas été modifié, mais en plus aggravé à ce sujet, question écrite sur messagerie interne. 
Et dans un deuxième message demande d'ajout d'un conducteur secondaire.
Pas de réponse et appel sur le portable raccroché après une sonnerie. Nouvelle question le 1er juillet, pas de réponse. 
Demande de devis le 7 juillet, la Macif appelle et raccroche à la première sonnerie et ensuite envoie un SMS demandant d'appeler ou d'aller dans une agence pour un complément d'info. On laisse un message en expliquant le phénomène et demandant de rappeler en laissant sonner. Silence radio.
L'assurance est au nom de ma compagne qui est très compréhensive, mais cela ne rend pas service à la MACIF, car la demande de devis que la Macif ne cherche pas à honorer va être suivi d'un contrat à une autre assurance et je vais faire des demandes de devis pour mon véhicule, celui de mon fils et de mes habitations etc.
Dommage, mon esprit mutualiste en prend un coup !
</t>
  </si>
  <si>
    <t>bruno-69073</t>
  </si>
  <si>
    <t>Assurance très accessible en terme de prix et offre . Les conseillers sont très compétents , à l'écoute et aimables.</t>
  </si>
  <si>
    <t>chris-65611</t>
  </si>
  <si>
    <t>Lisez bien ce commentaire et fuyez cette "assureur" maintenant!!!
Dégâts des eaux non pris en charge après 5 mois ou il est nécessaire de faire en permanence le suivi .
"J'allais vous recontacter" , voilà ce qu'on vous dit toutes les 3 semaines quand vous appelez.
Bien évidemment, on vous annonce par courrier que rien ne sera pris en charge alors que vous vivez dans un lieu sinistré reconnu par L'agence régionale de la Santé...
Leur "expert" de Cunningham et Lindsey devrait faire des films comiques...à l'issue tragique.
Quel incompétence, manque de professionnalisme et attitude irrespectueuse!!!
N'allez pas chez PACIFICA même si c'est gratuit!!!et si vous y êtes, un conseil: FUYEZ!!!</t>
  </si>
  <si>
    <t>mimi33-66438</t>
  </si>
  <si>
    <t>Nous avons acheté une maison ancienne à rénover entièrement. Un coin de mur de notre maison s'est écroulé + muret suite aux intempéries du début d'année (après quelques jours de pluie abondante qui tapait sur le mur directement...). Aucune prise en charge, motif : aucun/mauvais entretien. Nous avions déjà bien avancé dans les travaux, la dalle était coulée, et la toiture/charpente refaite, et les menuiseries allaient arriver le lendemain!! Le mur ne présentait aucun danger à ce moment là! 1. Les artisans n'auraient jamais pris le risque de refaire la toiture si le mur n'était pas sain, ca serait trop dangereux. 2. Nous n'aurions pas pris le risque de perdre autant d'argent dans les travaux si le mur menaçait de s'effondrer! Et en plus de tout ça, personne n'a été capable de nous donner une réponse pour ce dossier, nous n'avons reçu aucun courrier ou mail de refus... rien! Et lorsqu'on a appelé notre agence AXA quelques temps après la visite de l'expert, bizarrement tout le monde se renvoi la balle. L'expert vous dit que c'est à AXA de vous informer de la prise en charge (ou pas) du dossier, AXA vous dit que c'est l'expert... Bref, à ce jour nous n'avons toujours aucun rapport ou autre concernant notre dossier, on ne sait même pas où il en est! Donc étant donné que nous avons mis tous nos contrats d'assurance chez AXA, soit environ une 10aine de contrats (habitation, camion, voitures, motos, tracteur, mobile home, assurance décès, assurance accidents...) et que nous avons été très déçus de cette expérience, nous cherchons une nouvelle compagnie d'assurance sérieuse pour reprendre tous nos contrats.</t>
  </si>
  <si>
    <t>lukefighter-87191</t>
  </si>
  <si>
    <t xml:space="preserve">je suis client depuis 15 ans, sans incident de parcours.
après le paiement anticipé de mon prêt bancaire ,je me heurte à un mur pour faire cesser les prélèvement de l'assurance malgré les documents bancaire attestant la fin du prêt ,c'est une honte sur la façon de faire avec leurs clients ! </t>
  </si>
  <si>
    <t>patrick-p-117757</t>
  </si>
  <si>
    <t>Rapide, simple et efficace ! Les tarifs sont très compétitifs et à la carte. on est libre d'ajouter des options telles que la protection du conducteur, la casse mécanique, panne, etc... et à des tarifs sympas ! C'est ma première expérience chez April Moto ... A suivre !</t>
  </si>
  <si>
    <t>maelis33-103939</t>
  </si>
  <si>
    <t>J'ai lu beaucoup de commentaires et je m'aperçois que mon ressenti est un peu le même que pas mal d'adhérents. La cotisation mensuelle est un peu chère mais comparée à celle de mon épouse qui est plus jeune que moi et qui n'a pas exactement la même couverture je pense que la MGP est dans la fourchette haute rapport qualité/prix. La gestion de cet organisme me semble sérieuse et  je n'ai jamais eu de problème particulier de prise en charge. J'ai toujours eu par téléphone des conseils éclairés par un personnel compétent et accueillant. Un peu d'attente parfois mais je ne me souviens pas avoir attendu très longtemps et avoir été obligé de rappeler. Certes les remboursements de certaines prestations et médicaments ne sont pas ou plus à 100% mais les comparatifs avec d'autres mutuelles peuvent être trompeurs. Je reste dans l'ensemble assez satisfait de mon choix.</t>
  </si>
  <si>
    <t>ALLIANZ ASSURANCE ATTENTION ATTENTION SI VOUS N'ATTENDEZ RIEN D'AUTRES  QU'UNE COMPAGNIESOIT D UNE GRANDES  INCOMPETENCES
 BIENVENU CHEZ ALLIANZ LE NUMERO 1 DE L A PEU PRÈS DE L ASSURANCE 
CELA N'ARRIVE PAS QU'AU AUTRES</t>
  </si>
  <si>
    <t>paulinel-60039</t>
  </si>
  <si>
    <t>Une honte, dégât des eaux de 2015 toujours non résolu. On nous fait faire tout un tas d'intervention car soit disant la fuite n'était pas réparée et maintenant qu'on leur apporte la preuve sur un plateau d'argent qu'il n'y a plus de fuite ils refusent d'intervenir !! C'est inhumain de traiter ses sociétaires de cette façon !</t>
  </si>
  <si>
    <t>affif-s-138621</t>
  </si>
  <si>
    <t>ok pour moi,on verra par la suite comment sa se passera mai pour l'instant tous est bon au niveau des garantie et du prix mensuelle,reste a voir dans l'annee</t>
  </si>
  <si>
    <t>devery-97550</t>
  </si>
  <si>
    <t>Une mutuelle de plus en plus élévevée malgré le nombre d'année de présence , depuis 1968,  il ne font pas de particularité pour les couples  si l'on veut avoir les particularité comme le capital décès il faut obligatoirement prendre chacun sa mutuelle. pour notre par en retraite nous payons à deux  320€ de mutuelle par mois  pour des remboursements qui ne sont pas excellents .</t>
  </si>
  <si>
    <t>ibrahima-106714</t>
  </si>
  <si>
    <t>je suis satisfait du service rendu 
j'aimerais bien que le prix soit encore plus bas en raison de la crise sanitaire. Le service est rapide, les appels sont très vite repondu</t>
  </si>
  <si>
    <t>pco-70752</t>
  </si>
  <si>
    <t>Bonjour, Direct Assurance devient très cher.
De plus pour avoir un relever d'information il faut perdre sont temps au téléphone (évidement horaire de bureau), car impossible à télécharger.</t>
  </si>
  <si>
    <t>ngfule-68219</t>
  </si>
  <si>
    <t>Moi je suis intérimaire et j'ai téléphoné plusieurs fois pour mes arrêts maladie / maternité depuis le  24 juillet toujours rien.Jai beau leur adressé mes documents par mails on me réclame la même chose à chaque fois la dernière personne que j'ai eu au téléphone ce jour 30 octobre 2018 était désagréable et pas compétente.Je tourne en rond depuis le début.C'etait mieux quand c'était Reunica Bayard!</t>
  </si>
  <si>
    <t>sandra18-70743</t>
  </si>
  <si>
    <t>Cliente depuis 2015 je donne plus 900 euros par an jamais d impayés jamais déclaré de sinistres. Un pépin ? Ils sont pas là pas de prise en charge ça joue sur les mots</t>
  </si>
  <si>
    <t>tag-58998</t>
  </si>
  <si>
    <t>Après recherche d'une assurance pour jeunes conducteurs, l'OLIVIER assurance, propose un contrat clair et précis. le site a permis de trouver facilement mes nécessités contractuelles.</t>
  </si>
  <si>
    <t>dupfranckie-67659</t>
  </si>
  <si>
    <t>Une assurance a l écoute , 20 ans de fidélité et je ne regrette pas .</t>
  </si>
  <si>
    <t>vigouroux-a-122382</t>
  </si>
  <si>
    <t>Simple, pratique et rapide pour la souscription ainsi que peu onéreux. Une des moins chères que j'ai pu trouver. Je verrais à la longue si la satisfaction sera toujours présente mais en tt cas pour le moment, c'est parfait</t>
  </si>
  <si>
    <t>etienne-b-121301</t>
  </si>
  <si>
    <t>Je suis satisfait de la relation entre client et de l'écoute du personnel de plus avec des prix attractifs.  A recommandé à ceux qui ont besoin d'une bonne assurance.</t>
  </si>
  <si>
    <t>truebanana-129164</t>
  </si>
  <si>
    <t>Ils ont reçu mon constat en 3 jours (avis de réception) mais ne l'ont jamais traité alors que je l'ai envoyé moins de 2h après l'accident.
J'ai tout fait pour essayer de les joindre. Impossible sans numéro de sinistre transmis par direct assurance "après réception ET traitement du sinistre". 
Par téléphone c'est uniquement pour les sinistres en temps réel et pour les dossiers de sinistres en cours avec numéro de suivi de sinistre. Donc pas pour moi.
Par mail la même chose, pour les sinistres avec numéro de suivi et le service réclamation ne traite pas les sinistres et ne m'ont jamais répondu. Je n'avais donc aucun interlocuteur.
Au bout de 2 semaines je reçois un appel sur mon répondeur et un mail qui me dit que je suis responsable (alors qu'ils n'ont jamais lu mon constat recto verso) et on me demande de leur envoyer par mail mon constat recto verso. Je suis alors sur à 100% qu'ils n'ont jamais lu ce que j'ai envoyé et qu'ils ont pris leur décision avec le recto uniquement, envoyé par l'assurance de la partie adverse.
Je me plains auprès de mon interlocuteur par mail (Niveau école primaire pour les fautes d'orthographes. Mais contrairement à moi, la communication n'est pas mon métier) et il me fait comprendre sans le l'avouer que mon constat n'a jamais été traité et que les informations du recto de la partie adverse suffit. Ils font entièrement confiance aux autres assurances et s'en foutent de leurs assurés et surtout de leurs versions.
Après 3 ans chez eux je vais changer d'assurance (pour moins cher) car contrairement à leurs publicités à la TV, il n'y a pas toujours d'interlocuteurs ni de respect pour leurs clients.
Si vous souhaitez aller chez eux, ne perdez pas de temps à remplir le verso des constats, il ne sert à rien chez eux. Les réclamations sont aussi inutiles.</t>
  </si>
  <si>
    <t>oumar-n-127931</t>
  </si>
  <si>
    <t>Je suis satisfait du service le prix la facilité et les garanties . Je souhaite par la suite assurer tout    Mes bien chez direct assurance merci d’avance</t>
  </si>
  <si>
    <t>hocine-95479</t>
  </si>
  <si>
    <t>le prix pour une assurance tout risque est correct, les services proposées également et puis je suis déjà client pour l'assurance habitation chez vous donc autant lier également à mon compte mon futur contrat auto</t>
  </si>
  <si>
    <t>andre-123857</t>
  </si>
  <si>
    <t>Très bel  accueil de la part de MARIAMA qui a répondu à mes attentes de façon succincte et très claires. La confirmation de mon inscription m'est parvenue dans les 10 minutes qui ont suivies.</t>
  </si>
  <si>
    <t>martin-86326</t>
  </si>
  <si>
    <t>Mes parents ont souscrit une assurance dépendance en 1998, c est à dire plus de 20 ans de cotisations. Mon père est décédé grabataire en 2017 sans rien recevoir. Ma mère que j ai pris chez moi et âgée de 96 ans aujourd'hui ne touche rien car pas suffisamment dépendante selon leur critères, bien qu elle soit dans l impossibilité d'assumer seule son quotidien physiquement et intellectuellement. 3ieme expertise en cours.</t>
  </si>
  <si>
    <t>chatre-k-115553</t>
  </si>
  <si>
    <t>OK? Je recommanderai peut être à un amis s'il n'y avait pas d'avis obligatoire.
OK? Je recommanderai peut être à un amis s'il n'y avait pas d'avis obligatoire.</t>
  </si>
  <si>
    <t>toukabri-b-129895</t>
  </si>
  <si>
    <t>Je suis satisfaite du service de l’assurance ,très efficace, avec une bonne réception des documents et un service très rapide et les employés toujours aimables</t>
  </si>
  <si>
    <t>julien91100-50423</t>
  </si>
  <si>
    <t>Le jour ou vous avez un sinistre meme non responsable le fait d'avoir des accessoires et une peinture perso n'est pas pris en charge... Il faut prendre l'option accessoire uniquement disponible en tout risque.
Les equipements du motards c'est pareil, seul le casque est rembourse... Le reste c'est pour votre pomme.
Assurance a vomir!
Je deconseille fortement, tournez vous plutot vers mutuelle des motard ou amv qui eux assurent vraiment les deux roues et les equipements.</t>
  </si>
  <si>
    <t>christiane-80185</t>
  </si>
  <si>
    <t>Nadège  a été très réactive</t>
  </si>
  <si>
    <t>philippe-n-134941</t>
  </si>
  <si>
    <t>simple  pour faire les démarche prix change selon l âge du deuxième conducteur dommage   j'espère de ne pas être dessus et que le suivie du dossier sera simple</t>
  </si>
  <si>
    <t>devin-102152</t>
  </si>
  <si>
    <t>Je suis d'une manière générale satisfait de la maif mais j'ai aujourd'hui eu besoin d'une attestation d'assurance que soit disant on peut télécharger sur l'espace personnel de l'assuré
J'ai cherché plus d'une demi heure sans jamais trouver
Alors SVP, n'annoncez pas des choses qui n'existent pas et soyez efficaces en donnant au besoin un mode opératoire si toutefois cette attestation peut être téléchargée</t>
  </si>
  <si>
    <t>davida-77025</t>
  </si>
  <si>
    <t>Client axa banque depuis +de 20 ans je décide aussi en 2018 de les choisir en assurance auto. Je me fais percuter par une voiture en marche arrière en janvier 2019 je ne suis pas en tort et pour remettre mon véhicule conforme je dois débourser plus de 500 euros. J apprends aussi que l assureur de l autre est aussi axa. Aucun suivi si ce n est moi qui dois les contacter.</t>
  </si>
  <si>
    <t>joao-l-132475</t>
  </si>
  <si>
    <t xml:space="preserve">Je suis satisfait du service et content d’être chez vous. 
J’espère rester chez vous très longtemps 
J’espère que la résiliation se fera bien auprès de mon assurance </t>
  </si>
  <si>
    <t>trotinette78-88756</t>
  </si>
  <si>
    <t>J appel pour un renseignement pour un remboursement et tombe sur une conseillère emeline très gentille et très compétente j'ai pas été souvent reçu avec une telle gentillesse suis très content de ma mutuelle neoliane hospi le jour où je prend une mutuelle supérieure je resterais chez neoliane je conseillère vraiment cette mutuelle à prix très compétitif très bonne mutuelle Pour retraite</t>
  </si>
  <si>
    <t>roy77--132758</t>
  </si>
  <si>
    <t>Depuis que j'ai transmis le certificat d'acquittement des droits , le 07 septembre 2021 dernier , dans le cadre d'une assurance vie contractée par ma mère et je n'ai aucune nouvelles de la part de CARDIF. J'ai moi même un contrat multiplacements à la BNP (70 000 EUROS) que je vais résilier avec plaisir si cette compagnie ne daigne pas me répondre . Quel manque de respect envers tous les souscripteurs !</t>
  </si>
  <si>
    <t>mauve22-60928</t>
  </si>
  <si>
    <t>Je déconseille fortement cet assureur choisi lors de la signature du prêt immobilier de ma résidence. Aujourd’hui en congé longue maladie, malgré les documents fournis et suite à l’expertise d’un de leur médecin refus de leur part de prendre en charge mes mensualités. Je ne suis pas en mesure de reprendre une activité professionnelle comme l’atteste un arrêt maladie mais leur médecin affirme le contraire... et cet assureur ne prend pas ses responsabilités. Le plus incroyable : être obligée de continuer à payer cette assurance via mon prêt immobilier. Une honte !</t>
  </si>
  <si>
    <t>saverous-114095</t>
  </si>
  <si>
    <t>bonjour, client à la MAAF depuis 5 ans pour voiture et appartement, nous avons voulu changer les coordonnées du contrat de Monsieur à Madame et assurer une deuxième voiture. D'abord cela n'était pas possible puis possible mais avec des tarifs qui ne correspondent pas à l'échéancier proposé ( 70 euros en plus sur l'échéancier 2021) les tarifs seraient au pro rata de quelque chose mais pas des mois de l'année en tout cas. Nous avons décidé d'arrêter là les négociations et depuis ce matin, j'ai déjà reçu 6 mails de la MAAF me demandant de signer!!!</t>
  </si>
  <si>
    <t>haline53-88851</t>
  </si>
  <si>
    <t>Suite à un petit dégâts du à une tempête marbre du voisin est tombé sur notre palissade
En août 2019 il y avait 168 euros de dégâts en janvier 2020 18 euros de remboursés.  On va voir l'assureur le cabinet Hubsch à thionville et la conseillère nous conseille daller récupérer la franchise chez le voisin 
Merveilleux dans ce cas l'assurance est inutile</t>
  </si>
  <si>
    <t>virginie-n-106097</t>
  </si>
  <si>
    <t>Je suis très satisfaite du service, personnes très agréables, parlant bien, à l'écoute. Merci ! Les tarifs sont tout à fait ce que je recherchais et j'espère que le suivi client sera de même.</t>
  </si>
  <si>
    <t>mfutila-m-131643</t>
  </si>
  <si>
    <t>Je suis très satisfais rapide et simple prix très intéressant je recommande cette assurance le site et bien fais simple d’utilisation merci direct assurance</t>
  </si>
  <si>
    <t>jack69-69763</t>
  </si>
  <si>
    <t>Rapidité, tant dans les remboursements 
que dans les réponses à nos questions</t>
  </si>
  <si>
    <t>levoyageur-72021</t>
  </si>
  <si>
    <t>Uneo se dit dans la communauté défense,mais c'est une mutuelle aux prestations décevante.Chere et dépassé.Niveau résiliation ils sont champions du zero.meme zéro étoile serait trop cher payé.Je ne souhaite qu'une chose, c'est de voir cette mutuelle couler pour toutes les emmerdes qu'ils m'ont causé après mon départ de l'armée.Je promets de leur faire une réputation très négative sur tous les forums.Pour info,ils sont maintenant deferencé du ministère des armées.</t>
  </si>
  <si>
    <t>antonio-f-113661</t>
  </si>
  <si>
    <t>Bonjour je suis satisfait des prestations de direct assurance et les prix me conviennent.. Je viens de créer mon compte sur internet cela évite l'attente au téléphone qui est souvent un peu longue.</t>
  </si>
  <si>
    <t>eric-105426</t>
  </si>
  <si>
    <t>Système d'envoi de justificatif pour remboursement complément dépassé. 
Aucun suivi, aucune alerte, juste un message de dépôt.
Il faut croiser les doigts pour espérer que les documents soient pris en compte par la suite. 
L'affichage des prestations qui sont en problème est cachée après 3 "actions".
Aucune autre remontée. A vous d'y aller régulièrement pour voir ce qui est remboursé ou non. 
Tout est fait pour ne pas rembourser ce qui est dus.
Bref, à fuir. Je pars dès que possible.</t>
  </si>
  <si>
    <t>patrice-77712</t>
  </si>
  <si>
    <t>A fuir c est de l amateurisme. Perte des documents dossiers mal traités. Personnel toujours pas sympathiques en plus du prix élevé de la cotisation...A fuir</t>
  </si>
  <si>
    <t>nedjoua-s-124389</t>
  </si>
  <si>
    <t>Le conseiller que j’ai eu au téléphone était très professionnel, gentil et efficace. Merci à lui, il m’a fait un devis très rapidement ! Je suis très satisfaite.</t>
  </si>
  <si>
    <t>phiphi-67179</t>
  </si>
  <si>
    <t>IMPOSSIBLE DE ME FAIRE PARVENIR  MON ATTESTATION  PROVISOIRE SOUS PRETEXTE QUE  LEUR SYSTEM INFORMATIQUE FONCTIONNE MAL AVEC ORANGE. J'EN RIGOLE ENCORE. J'AI RESILIE PAR RECOMMANDE. AUCUN REMBOURSEMENT EN 1 MOIS. JE VAIS DONC DEPOSER PLAINTE.</t>
  </si>
  <si>
    <t>frederic-f-108873</t>
  </si>
  <si>
    <t>Très content du tarif merci reste à voir maintenant si les services que vous vendez seront à la hauteur de mais espérance et si service rapide cordialement</t>
  </si>
  <si>
    <t>reg-103859</t>
  </si>
  <si>
    <t xml:space="preserve">Catastrophique au niveau des remboursements dentaires et optiques .
De plus le montant des cotisations est assez élevé par rapport à d autres mutuelles et nous n avons en plus aucune aide de l employeur .
</t>
  </si>
  <si>
    <t>kolo-102618</t>
  </si>
  <si>
    <t>Macif trop cher 7devis il sont avant dernier est quand vous allez devant un ou plusieurs conseillers il vous dise vous êtes au taqué des réductions alors que vous avez les devis des concurrents en mains je change avant d'allez à la macif faite des comparaisons vous allez trouvé moins cher ....</t>
  </si>
  <si>
    <t>sisi-86287</t>
  </si>
  <si>
    <t>Bonjour, j'ai étais recu par Mrs LABRIDI qui ma trés bien renseignez sur mon contrat et aujourd'hui je suis tomber sur sont mentor Mrs GWENDAL qui la encore ma  bien accueilli et renseigner. Vraiment je suis très très satisfaite et je recommande ses personnes ,encore merci a vous.  Cordialement Mme GUIRAULT</t>
  </si>
  <si>
    <t>rj-58962</t>
  </si>
  <si>
    <t>Cette compagnie ne se soucie pas de ses clients quand ils ont eu un accident. Je suis actuellement pris au piège en République tchèque, après un accident de voiture il y a 18 jours. Malgré mes appels téléphoniques fréquents, je n'ai pas été informé de ce qu'ils ont l'intention de faire quand. Éviter!</t>
  </si>
  <si>
    <t>iamos-81336</t>
  </si>
  <si>
    <t>Je suis client depuis 54 ans (c'est mon agence qui l'a relevé dans ses dossiers) et j'ai un bonus de 65% mais mon épouse vient de connaitre une cadence d'accidents inhabituelle: 3 accidents en trois ans.
La MATMUT  ne fait pas de quartier, elle résilie les DEUX contrats auto. Elle pouvait pourtant  appliquer un malus sur le véhicule de mon épouse ou ne résilier que son contrat. Et elle pourrait également daigner répondre à ma lettre recommandée du 31 octobre. J'attends toujours.
Dans son dernier rapport de gestion, elle met en avant son plan AMBITION MATMUT qui, entre autres points, s'attache à la poursuite de la digitalisation et de la Gestion Electronique des Documents.
Et bien, je ne saurais trop lui conseiller de vérifier le fonctionnement de ses robots car ils risquent de lui faire perdre stupidement de nombreux clients!!
Je n'ai jamais rien eu à reprocher à la MATMUT jusqu'ici mais attention, ça n'évolue pas dans le bon sens</t>
  </si>
  <si>
    <t>gaetan-d-116935</t>
  </si>
  <si>
    <t>devis facile et rapide a faire, tarif correct.
Facilité de transmettre les documents. 
paiement facile par carte ou prelevement.
je suis satisfait pour un 1er essai</t>
  </si>
  <si>
    <t>jam-q-138389</t>
  </si>
  <si>
    <t>Souscritpion ultra rapide, garanties bonnes mais tarif un peu excessif pour une assurance au tiers. Je verrai dns quelques jours pour assurer mon futur logement. Bonne journée</t>
  </si>
  <si>
    <t>stella-109535</t>
  </si>
  <si>
    <t>Mutuelle qui n'est pas donnée mais qui est très réactive et qui rembourse parfaitement ce qu'elle doit rembourser. Le service client marche bien (il marchait mieux il y a quelques années...), et l'interface du site est bonne. Je recommande.</t>
  </si>
  <si>
    <t>pocaline-71158</t>
  </si>
  <si>
    <t>Très décue. suite à une grosse tempête de grêle, nous avons été remboursé pour nos volets et gouttières pour la maison principale que nous habitons, mais ont refusés de nous rembourser pour notre maison en location (pourtant juste devant notre maison). Donc volets et gouttères à notre charge... alors que pour d'autres c'est pris en charge!!</t>
  </si>
  <si>
    <t>batard-g-109463</t>
  </si>
  <si>
    <t>Satisfait du service, réactif et compétitif en comparaison des offres existante sur le marché
Franchise élévé mais couverture correct
Assurance qui convient à notre besoin</t>
  </si>
  <si>
    <t>vaillant-e-117942</t>
  </si>
  <si>
    <t>Très bien, disponibles, professionnels.
Le prix est attractif, et la durée de mise en conformité de l'assurance ainsi que celle du début de contrat sont très rapides également</t>
  </si>
  <si>
    <t>cesmimi-111228</t>
  </si>
  <si>
    <t>Fairouz est une personne très compètente, très agréable et très patiente. Ravi d'avoir eu à faire à elle. personne très conscienceuse.  Merci d'avoir eu la patience de régler mes soucis d'informatique.</t>
  </si>
  <si>
    <t>marc75015-60288</t>
  </si>
  <si>
    <t>contrat obscur: il n y a aucune précision du type réel de contrat d'assurance : tiers ou tout risque, et c'et lorsqu'on a un accident que l on découvre la nature du contrat: en ce qui me concerne tiers en payant le prix du tout risque</t>
  </si>
  <si>
    <t>al28072011-71409</t>
  </si>
  <si>
    <t>A fuir de toute urgence!!! Litige non pris en compte depuis octobre ! font les morts malgré de nombreuses relances écrites et téléphoniques!!! leur engagement qualité : de la poudre aux yeux!!</t>
  </si>
  <si>
    <t>zouzou-56853</t>
  </si>
  <si>
    <t>sinistre non responsable le 21 juillet 2017</t>
  </si>
  <si>
    <t>clientedecueetenervee-51969</t>
  </si>
  <si>
    <t xml:space="preserve">Je suis à la maif depuis plusieurs années, je n'ai jamais eu de souci, j'appelle pour faire part de frais que l'on me réclame pour retard dans le paiement d'une facture alors que je ne l'ai pas reçu et je suis très mal accueillie, par une personne absolument pas respectueuse, qui me rit au nez, c'est juste un scandale.
Tant pis, je m'en vais. Ca ne leur changera pas la vie mais ce n'est pas normal d'être reçu de la sorte. </t>
  </si>
  <si>
    <t>amandine-t-129220</t>
  </si>
  <si>
    <t xml:space="preserve">Je suis satisfaite du service
Démarches faciles à  comprendre et rapides en ligne
Choix multiples et intéressants 
Efficacités des prise en main du site
Le rapport qualité prix me semble correct
</t>
  </si>
  <si>
    <t>nicolas-r-114858</t>
  </si>
  <si>
    <t xml:space="preserve">Coté satisfaction, je ne peu pas donner mon avis car aucun sinistre a déclarer. (Tant Mieux)
Mais niveau tarif, mon contrat a augmenté de prés de 60%. (BOF).
</t>
  </si>
  <si>
    <t>farah--96957</t>
  </si>
  <si>
    <t xml:space="preserve">Service client DÉPLORABLE 
J'étais très satisfaite du service Amaguiz mais depuis le changement vers Groupama...rien de na va plus.
Un service client désagréable, je n'aurais peut être pas du appeler a 18h... Pour la demande simple d'une attestation responsabilité civile, on a pris avec moi un ton des plus condescendant à la limite de me faire engueuler. A l'évidence je dérangeais. Au delà du fait que j aurais préféré avoir ce document sur mon espace Web...mais il n'y était pas. 
J'ai clairement perdu au change.
Passer votre chemin.
</t>
  </si>
  <si>
    <t>joelle-m-136808</t>
  </si>
  <si>
    <t>Vraiment efficace
Merci
Très précis, rapidité.
Très contente des renseignements fournis.
Je recommande cette mutuelle.
Très bon rapport qualité et tarif.</t>
  </si>
  <si>
    <t>morgane2204-88209</t>
  </si>
  <si>
    <t>Extrêmement désappointé... Très difficile à joindre. Très difficile de changer mes données personnelles. Je déconseille vivement cette mutuelle. Elle plus c'est très cher pour les prestations proposées. Aucune prime de naissance.</t>
  </si>
  <si>
    <t>lechiche-60432</t>
  </si>
  <si>
    <t>La seule mutuelle organisée pour ne pas être en contact avec ses assurés, ni leur répondre</t>
  </si>
  <si>
    <t>m-m-62400</t>
  </si>
  <si>
    <t>J'assure chez AssurBonPlan un TMAX 530 depuis deux ans. Et à ce jour, je suis satisfaite de mon assureur.</t>
  </si>
  <si>
    <t>lecuyer-o-139618</t>
  </si>
  <si>
    <t>Conseillère patiente et attentive pour la souscription de l'assurance.
De plus, les prix sont raisonnable par rapport à d'autres assurances qui profitent des gens.</t>
  </si>
  <si>
    <t>l-solene-72287</t>
  </si>
  <si>
    <t>Nous sommes en 2019, ma demande de résiliation date de 2015, et toujours pas prise en compte. la bataille est longue... ils refuse la résiliation car ils n'ont pas eu le courrier ...</t>
  </si>
  <si>
    <t>emi-60853</t>
  </si>
  <si>
    <t>Bonjour je viens juste de souscrire et d'arrêter mon ancienne mutuelle les agents de AG2R se sont présentés à mon travail et je regrette déjà d'avoir souscrit à cette mutuelle nous sommes le 27 janvier je ne suis toujours pas pris en charge ils ne sont toujours pas enregistré auprès de ma sécurité sociale j'ai bien fourni mon RIB et tous les papiers demandés et on me demande encore d'attendre j'ai plein de frais médicaux qui ne sont pas remboursés pour le moment mon dossier soit disant bloqué pour une fiche de paye de 2016 que je n'aurais pas donné. La souscription de cette mutuelle a été faite il y a plusieurs mois et je comprends pas que le 1er janvier on en soit là. Quand je vois tous les mauvais commentaire ça donne vraiment pas envie je pense que je vais prévenir rapidement mes collègues de ne pas souscrire à cette mutuelle!</t>
  </si>
  <si>
    <t>olivia-l-135073</t>
  </si>
  <si>
    <t xml:space="preserve">
Top , très rapide niveau prix les plus compétitifs à voir dans le temps mais pour le.moment tt est parfait en tant que jeune chauffeur la meilleure assurance trouvée pour linstant
</t>
  </si>
  <si>
    <t>dan-122477</t>
  </si>
  <si>
    <t>Bon rapport de garanties/tarif. Avec la prise en compte de la restriction de circuler du gouvernement.
Bonne réactivité sur mes demandes.
N'ayant jamais eu de sinistre, je n'ai aucun avis sur la prise en charge.</t>
  </si>
  <si>
    <t>niloc-57626</t>
  </si>
  <si>
    <t>Je ne suis pas actuellement client, mais les expériences des utilisateurs me donnent zéro envie d'y aller plus loin.  Je suis les conseils et j'évite le modèle lowcost.</t>
  </si>
  <si>
    <t>verges-c-132446</t>
  </si>
  <si>
    <t>Interlocuteur très professionnel et agréable. Malgré une surprise au niveau du tarif, 
60€ de plus qu'annoncé sur un comparateur, il a su me trouver une solution, je  recommande son sérieux.</t>
  </si>
  <si>
    <t>noro-r-108329</t>
  </si>
  <si>
    <t xml:space="preserve">Vous me compliquez la vie .vous pouvez bien faire plus simple au lieu d'emmerdez le monde avec des bêtise pareilles 
Franchement que c'est énervant. 
</t>
  </si>
  <si>
    <t>puaud-b-137191</t>
  </si>
  <si>
    <t>Satisfait du service, j'ai pu faire mon contrat au téléphone, et la personne fut génial !
Très aimable et à l'écoute !
J'ai pu choisir la meilleure offre et surtout bien moins chères que certains concurrents
Je recommande</t>
  </si>
  <si>
    <t>gaelle-d-131773</t>
  </si>
  <si>
    <t>Bon service rapide clair et sans problème je recommande c'est assurance a grand plaisir je vais même faire un devis assurance maison pour mon beau père et ma soeur</t>
  </si>
  <si>
    <t>lesec-g-124099</t>
  </si>
  <si>
    <t>Je Suis satisfait de la prestation de service proposée bien qu'il me soit désagréable de donner le détaille de mon rib via le net avant meme de voir le détail de mon contrat</t>
  </si>
  <si>
    <t>dadieu13-52076</t>
  </si>
  <si>
    <t>Impossible de les joindre même en cas de sinistre, résolu à payé une assistance en plus (facilement joignable) pour partir tranquille. Suite à un changement de voiture, ouf la libération.</t>
  </si>
  <si>
    <t>sylvie-72123</t>
  </si>
  <si>
    <t>Toujours dans l'attente d'un remboursement depuis fin décembre.  Ils sont débordés ! Erreur de leur part , chalet vendu le 6 décembre 2018 mais résiliation faite en date du 31 janvier 2019 (?). Donc réclamation en cours ,  mais toujours rien . Appel de ma part au siege social le 25 février et le 12 mars , mais ça ne bouge toujours pas !!!!! DES prélèvements ont été faits  à tort, mais non remboursés. J'attends.</t>
  </si>
  <si>
    <t>yves-88163</t>
  </si>
  <si>
    <t>Un accident causé par un tiers,  voiture non réparable.  Depuis un mois on attend le remboursement, bloqué car l'epaviste réclame le croque et la manivelle. Ce n'est  plus la Matmut que j'ai connu qui avait  des valeurs.</t>
  </si>
  <si>
    <t>sabian-y-benitez-d-121118</t>
  </si>
  <si>
    <t>Je suis satisfaite, accueil parfait , personnel patient et gentil, tarif très convenable, personnel efficace et rapide, facile d’accès, service au top</t>
  </si>
  <si>
    <t>brazi-114270</t>
  </si>
  <si>
    <t xml:space="preserve">dommage que je ne peux pas mettre ZERO 
pcq vraiment ils mertient pas une étoile 
assurance chére pour rien
sinistre decalré depuis 1 an et demi et zero euro rembourser 
leurs experts sont injoignable et leurs conseiller sont désagreable 
A FUIR </t>
  </si>
  <si>
    <t>heline-104269</t>
  </si>
  <si>
    <t>Je suis dans cette mutuelle depuis 4 ans et je suis entièrement satisfaite. Notamment du réseau santé clair et de la rapidité avec laquelle mes demandes sont prises en compte.</t>
  </si>
  <si>
    <t>fredo62-66465</t>
  </si>
  <si>
    <t>Très satisfait des services du service client. Aimable, bon accueil par téléphone, courtois, personne de bon conseil conseil, très agréable.</t>
  </si>
  <si>
    <t>ambroisine-d-137370</t>
  </si>
  <si>
    <t>Tout est parfaitement bien expliqué. Merci à vous. Tout est parfait. Je recommande vivement cette compagnie d'assurance car le service client est très sympathique et les prix sont vraiment attractifs.</t>
  </si>
  <si>
    <t>alex-79323</t>
  </si>
  <si>
    <t>Je suis en tout risque chez eux, j'ai eu un sinistre non responsable en mars 2019, j'ai envoyé dans la foulé le constat signé par le parti adverse, j'ai utilisé leur garage agréé pour faire les réparations et j'ai du avancer les frais de la franchise.
Sauf que depuis je n'ai aucune nouvelle de leur part, pas un mail ni un appel ou un SMS pour m'informer de l'avancement du remboursement de la franchise. La rubrique suivi de sinistre de leur site est réduite à néant , ils indiquent juste avoir bien reçu les documents en mars (et nous sommes en septembre).
Quand je les appelle ils reportent la faute sur l'assurance adverse mais vu leur attitude je me demande si le dossier n'est pas resté chez eux. 
Je viens d'ouvrir ce jour une réclamation pour essayer de trouver une issue à cette situation et ils m'indiquent un délai de traitement de 45 jours...
Donc effectivement l'assurance n'est pas cher mais il faut avoir du temps à perdre et ne pas compter sur le remboursement des franchises. Et encore il s'agit là d'un sinistre mineur, je n'imagine même pas en cas de grave accident...</t>
  </si>
  <si>
    <t>taximoil-102906</t>
  </si>
  <si>
    <t>Nous sommes tres satisfait de cette mutuelle, les remboursements sont tres rapides et le service client tres à l'écoute et réactif, pour l'instant que du bon...</t>
  </si>
  <si>
    <t>clemenceau-f-107448</t>
  </si>
  <si>
    <t>rapport qualité prix et franchise dégressive bonne, super service client au tel
Réactivité et réponse claire aux questions, mise en place devis très rapide</t>
  </si>
  <si>
    <t>wilfried-s-112588</t>
  </si>
  <si>
    <t>Informations claires et bonne écoute des conseillers.
Le service est rapide et la passation du contrat en ligne est simple et rapide.
Le tarifs sont très intéressants et proposent beaucoup d'options ajustables</t>
  </si>
  <si>
    <t>natan-l-114763</t>
  </si>
  <si>
    <t>Le prix est correct, mais je n'ai pas encore eu l'occasion de tester l'assurance en cas de sinistre.
J'aimerai que la liaison avec blablacar soit plus directe (Les bons conducteurs blablacar pourraient avoir des réductions)</t>
  </si>
  <si>
    <t>jo92-89366</t>
  </si>
  <si>
    <t>J'ai quitté ma précédente mutuelle pour avoir plus de garanties et en acceptant de payer plus cher.
J'ai fait confiance au courtier et je puis vous assurer que j'aurai mieux fait de ma casser la jambe.
Vous pouvez envoyer tous les courriers que vous voulez ou telephoner ils vont font des promesses qu'ils ne tiennent jamais, j'ai meme eu Mr Qualité qui n'a rien fait avancer.
Aujourd'hui ils me relaxent pour une facture de Mars que j'ai deja envoyé deux fois.
Je ne vous parle pas des demandes de prises en charges une réponse tous les 36 mois.
Et tout ça pour 214 euros par mois.
Je déconseille fortement et pour ma part je n'y serais plus en fin d'année.</t>
  </si>
  <si>
    <t>alexis-c-138495</t>
  </si>
  <si>
    <t>En cours de validation, attend la 1ere année pour me prononcer. Les prix sont attractif, voir la suite pour la rapidité et la réactivité des remboursements.</t>
  </si>
  <si>
    <t>brahim-a-129274</t>
  </si>
  <si>
    <t>etant donné que c est mon 2eme contrat auto chez vous je suis tres satisfait meme niveau tarif cest tres raisonnable du a ce fait je tien a preciser que je suis aussi satisfait de vos offres</t>
  </si>
  <si>
    <t>gadlu-100459</t>
  </si>
  <si>
    <t xml:space="preserve">Difficile de répondre à la 2eme je n ai jamais fait appel à vos services.
En revanche je reste déçu de mon tarif auto, d abord parce qu il a augmenté aussi, mais aussi que curiosité je suis allé sur votre site, et j ai trouvé par simulation un contrat tous  risques à 210€ de moins, ça fait 30%de moins.
J ai rdv dans votre agence de Vitré le 22 novembre pour en parler.. 
Au delà de comprendre je souhaite un effort, car j ai tout chez vous, y compris de l épargne.. </t>
  </si>
  <si>
    <t>pouya-103620</t>
  </si>
  <si>
    <t xml:space="preserve">Mes références MERCER : 23075126
Je n'ai strictement rien à cacher, au contraire !
Je ne suis ni payé par une quelconque boite concurrente, je ne suis pas non plus un robot pour mettre des faux avis comme on en voit tous les jours pour tout et n'importe quoi. 
Je tiens juste à faire savoir à tout le monde que cette mutuelle me fait galérer depuis plus de 3 mois pour me rembourser une hospitalisation. Malgré l'envoi des originaux etc etc, ils trouvent toujours un détail pour bloquer le paiement. 
Et quand je parle d'hospitalisation, c'est une pose de plaque+vis au niveau de ma clavicule suite chute. Dans une clinique ayant peut etre 1000 personnes qui y travaillent. Ce n'est pas pour une pose de faux seins dans une clinique en sous sol, avec peu de références, où il y aurait un doute ....
Bref, je commence à perdre patience. Bien sûr je ne lacherai rien. Ca devient une priorité car j'ai trop perdu d'argent et surtout de temps à les relancer encore et encore pour avoir droit à un malheureux remboursement. 
C'est une mutuelle imposée par l'employeur mais je peux vous dire que si j'étais le décideur, même gratuit, je n'opterai pas pour cette mutuelle. 
(je ne sais même pas s'ils sont bien classés coté tarif)
Maintenant, si vous avez des futurs problèmes de remboursement, vous ne pourrez pas dire que vous ne le saviez pas !
 </t>
  </si>
  <si>
    <t>michel-l-132856</t>
  </si>
  <si>
    <t>Je suis saitsfait du service. Les contrats proposés me conviennent. L application est facile d utilisation. La navigation est rapide et fluide. La tarification est correcte.</t>
  </si>
  <si>
    <t>koa-98937</t>
  </si>
  <si>
    <t>A eviter car le jour où vous voulez résilier  ils vous font souscrire à une autre assurance (PACS) automatiquement par signature électronique (le dossier de résiliation et abonnement sont fusionnés). En gros  si vous entrez chez MAIF c'est pour la vie ! ou préparez un budget avocats.</t>
  </si>
  <si>
    <t>vitor-29-51401</t>
  </si>
  <si>
    <t>Étant bénéficiaires d une assurance vie depuis 13 mois rien courrier perdu dossiers envoyer incomplet à fuir !!!!!!!!!!!!!!!!!!!!!!!!!!!!!!!!!!!!!!!!!!!!!!!!!!!!!!!!!!!!!!!!!!!!!!!!!!!!!!!!!!!!!!!!!!!!!!!!!!!!!!!!!!!!</t>
  </si>
  <si>
    <t>rebolloso-b-134444</t>
  </si>
  <si>
    <t>LES INFORMATIONS CLAIRES,l'accueil téléphonique très sympa, interlocuteur très patient, de bon conseil, je recommande , il y a juste le pourcentage de l'accompte un peu élevé pour un premier prélèvement</t>
  </si>
  <si>
    <t>chan-108925</t>
  </si>
  <si>
    <t>Une assurance qui ne rembourse rien, mon animal avait été hospitalisé, j'ai été remboursé 14euros, c'est vous dire.
Un service client exécrable, qui parle très mal aux gens. Une conseillère qui se sent au dessus des autres, on ne sait pourquoi ?
J'ai été réengagé 1 an automatiquement sans pouvoir rien faire, avec une cotisation qui a augmenté, entre 21 euros et 26 euros!  
Vraiment je déconseille fortement, faites très attention car au départ c'est toujours des belles promesses une voie mielleuse, mais une fois abonné on ne vous répond jamais ou alors on vous parle d'une façon hautaine.</t>
  </si>
  <si>
    <t>vincent83-70437</t>
  </si>
  <si>
    <t>Je suis assuré à la Maif depuis 18 ans.  J'assure 2 voitures, 1 moto, un contrat assurance habitation. Je précise que ma maison fait 100 m2, n'a pas de piscine et je n'ai pas de mobilier de valeur. J'ai un bonus de 50% tout comme mon épouse. Je paye pour ces prestations la somme de 2181 euros par an soit plus d'un mois et demi de salaire.J'ai remarqué que chaque année ma cotisation augmente de 50 euros par an. J'en ai parlé à mes proches et à des amis, il se trouve ce prix halucinant.
Ils m'ont conseillé de contacter pour négocier une réduction de la prime d'assurance. J'ai donc appelé la maif, le conseiller m'a indiqué qu'il ne pouvait rien faire. Par conséquent, j'ai ai marre. La Maif est une bonne assurance mais il ne faut pas y rester sinon les tarifs flambent puisque aucune réduction pour un client fidèle.</t>
  </si>
  <si>
    <t>fabrice--h-115006</t>
  </si>
  <si>
    <t>Le prix de mes 2 assurances est trop cher de l'ordre de 27%, en dépôt que je sois assuré depuis plus de 10 ans chez Direct Assurance.
Le service est correct, même si n'ayant jamais eu d'accident, je ne l'ai pas beaucoup utilisé</t>
  </si>
  <si>
    <t>vesine-m-128142</t>
  </si>
  <si>
    <t>Très bon accueil téléphonique par des professionnels efficaces et bienveillants. La structure générale parait transparente. (Avis de 1ere journée d'assurance ,à confirmer sur le long terme).</t>
  </si>
  <si>
    <t>domi34-96165</t>
  </si>
  <si>
    <t>Si le rapport prix/prestations de santé est élevé et la vitesse de remboursement en chute depuis quelques temps et méritent un effort, rien à dire sur la disponibilité et l'efficacité des conseillers consultés (téléphone ou agence) ou sur l'engagement de la mutuelle auprès des forces de sécurité.</t>
  </si>
  <si>
    <t>stephanie-b-131302</t>
  </si>
  <si>
    <t>Je suis très satisfaite. Je ne regrette pas mon choix et je salue le professionnalisme des 2 conseillers de l'agence de TULLE où je suis à chaque fois très bien reçue !</t>
  </si>
  <si>
    <t>laurent-r-105292</t>
  </si>
  <si>
    <t>Je suis très déçu tant des prix que du service.  Pas de réponse à mes courriers écrits demandant la restitution d'une partie de mes cotisations suite au confinement. Quand je demande des explications on me dit que j'ai pas envoyé de courrier (oui j'ai pas envoyé en recommandé) et limite on me prend pour un con en me disant comment j'ai envoyé des courrier pendant le confinement alors que les postes étaient fermé. Bref déçu plus plus.  Quand je demande un geste sur ma cotisation au vue des tarifs de vos concurrents, on me réponds que j'ai de la chance d'avoir une réduction de 7eur car avec la crise tout augmente.</t>
  </si>
  <si>
    <t>levy-103992</t>
  </si>
  <si>
    <t>Je suis à la Mercer depuis plusieurs années.
J ai un probleme au niveau de mon montant élevé de cotisations par mois.
Qui s eleve a 700 euros pour 6 personnes.
Après plusieurs appels.
Personne ne vous répond.
J ai du raconter mon histoire plusieurs fois.
En disant qu on allait me rappeller.
Ca va faire 3 mois je n ai reçu aucun appel.
Tres déçue de cette mutuelle.
Service très lent .....
Voir catastrophique.....
Pour me dire à la fin qu on m a résilié sans aucune explication.
La suite est encore plus critique.
On m a écrit un mail en me disant que j allais être débité pour mes cotisations......
Manque de Serieux et surtout de professionnalisme.</t>
  </si>
  <si>
    <t>abdoul-r-135565</t>
  </si>
  <si>
    <t>Bonne assurance mais à voir dans le temps pour juger des services proposer. Sinon services clients à l'écoute et disponible . les tarifs sont correcte</t>
  </si>
  <si>
    <t>lescure-d-137242</t>
  </si>
  <si>
    <t>Top plus qu’à voir les services !
Prix et services ont l’air vraiment bien. 
Je viens d’économiser 25 e en comparaison de mon ancienne assurance ! A réfléchir si je prend l’assurance habitation aussi tant qu’à faire !</t>
  </si>
  <si>
    <t>jean-d-105634</t>
  </si>
  <si>
    <t>satisfait de la réactivité et du service, le reste est conforme à mon attente
les prix sont corrects, sans plus
ce que j'apprécie est le facilité de contact</t>
  </si>
  <si>
    <t>rockraven-63723</t>
  </si>
  <si>
    <t>J’apprécie l'esprit mutualiste et motard.</t>
  </si>
  <si>
    <t>greg-c-106193</t>
  </si>
  <si>
    <t>Tb
Rapide et tarif intéressant
j'ai déjà un contrat habitation et je viens de valider mon contrat auto… peut ter bientôt mon second contrat auto si une offre pour le multi contrat m'est proposé ?
A suivre</t>
  </si>
  <si>
    <t>daniel-49694</t>
  </si>
  <si>
    <t>Après avoir été chez Alptis, sur les conseils de mon courtier  SE CONSEIL 5, Rue du Général Grossetti 75016 Paris, nous changeons pour April au 01/01/2016.
Nous venons de recevoir une lettre en date du 07 novembre 2016 au sujet du nouveau tarif 2017. Augmentation en un an + 4,46% !... Sans aucune justification. Suite à la conversation téléphonique avec mon courtier: "Cette augmentation est normale ! Car vous avez beaucoup sollicité votre assurance ! Autrement dit nous vous assurons mais surtout ne soyez pas malade afin de ne pas avoir à demander d'éventuels remboursements ! DE PLUS, et c'est là la véritable "mauvaise blague" pour rester polis. Comme April n'est pas soumis à la loi Chatel, il ne vous est pas possible de résilier car l'augmentation est communiquée en novembre et votre contrat stipule qu'une résiliation doit être effective DEUX MOIS AVANT L'ECHEANCE cad au plus tard le 31 octobre !!! Lorsque cette situation est évoquée, APRIL indique qu'il lui est impossible de communiquer les nouveaux tarifs avant le 31/10 car il faut connaitre divers renseignements dont le montant des dépenses de l'assuré. Cette argument ne tient pas car si vous êtes un nouveau client potentiel, les tarifs de l'année à venir peuvent être connus (ce qui a été fait par mon courtier en 2015) dès le mois d’août !!!
Je demande donc à tous les assurés d'étudier diverses offres dès le mois de juin et ainsi de pouvoir changer si nécessaire d'assurances dans les temps ! Les assureurs recherchent toujours des nouveaux clients et leur concurrence est sévère !!! Les tarifs de preemière année sont toujours plus attractifs.
Ce qui est sur c'est que dès le 02 janvier 2017, nous allons rechercher une autre assurance qu'April. Nous avons donc 10 mois pour trouver  !</t>
  </si>
  <si>
    <t>matt-70901</t>
  </si>
  <si>
    <t>à fuir !</t>
  </si>
  <si>
    <t>jeff-71542</t>
  </si>
  <si>
    <t>Aucun souci avec l'un de leur partenaire pour un bris de glace</t>
  </si>
  <si>
    <t>montangerand-f-137591</t>
  </si>
  <si>
    <t>Je suis satisfait de la rapidité a laquelle j'ai été assuré et le prix est très satisfaisant pour la qualité de service que cette assurance propose ..</t>
  </si>
  <si>
    <t>stephane--l-131300</t>
  </si>
  <si>
    <t xml:space="preserve">Je suis satisfait de votre assurance depuis déjà plusieurs années et je n'ai jamais eu de soucis depuis tout ce temps
J'ai utilisé l'assurance une fois et ça c'est bien passé </t>
  </si>
  <si>
    <t>moge-f-117334</t>
  </si>
  <si>
    <t>tarif attractif mais direct assurance ne s occupe pas d obtenir directement le relevé d information avec mon ancien assureur, dommage et je trouve les interlocuteurs téléphoniques difficiles a comprendre ( accent fort) et manque de relationnel et de compréhension</t>
  </si>
  <si>
    <t>caelum-63450</t>
  </si>
  <si>
    <t xml:space="preserve">J'ai conclu, il y a + de 8ans une as-vie chez Boursorama  qui m'a fait acheter une date. Depuis, j'y ai place qques épargnes en € et suivant ma "bonne étoile" en fonds, mais Bourso ne conseille pas </t>
  </si>
  <si>
    <t>lapierre-s-134312</t>
  </si>
  <si>
    <t>Super merci beaucoup pour votre rapidité et votre compétence je suis ravi vous êtes à l image de ce que vous représenter c est un bonheur la simplicité de votre site bravo</t>
  </si>
  <si>
    <t>cricri-62325</t>
  </si>
  <si>
    <t>je viens seulement  de m'assurer chez vous donc je n'ai pas assez de recul pour donner mon opinion.Apparemment le niveau des prix me semble raisonnable par rapport a la qualite des garanties</t>
  </si>
  <si>
    <t>mp-64407</t>
  </si>
  <si>
    <t>je me suis retrouvée au bord de la route dans le noir avec un dépanneur qui voulait me faire remplacer une batterie alors qu'il suffisait de fil pour la recharger.. le dépanneur s'est vexé et est parti ...EUROFIL ne m'a pas renvoyé un autre dépanneur et m'a laissé au bord de la route sans appeler un taxi dans le noir l'hiver et avec mon enfant !!!! Leurs services administratifs malgré la plainte n'ont rien fait aussi !!!</t>
  </si>
  <si>
    <t>tomety-e-111922</t>
  </si>
  <si>
    <t>L'offre me convient mais je trouve vos taxes trop élevées.
Pourquoi facturer-vous les mensualités ?
Dans l'espoir de trouver une vraie satisfaction. 
Merci !</t>
  </si>
  <si>
    <t>catpelle-99694</t>
  </si>
  <si>
    <t>A FUIR....
AVANT DE PAYER  TOUT SE PASSE BIEN   ET UNE FOIS LE CONTRAT FAIT
ILS VOUS DEMANDENT DES DOCUMENTS  POUR NE PAS REMBOURSER
IL FALLAIT DEMANDER LORS DE L INSCRIPTION   CELA SERAIT PLUS HONNETE.
JE NE RECOMMANDE ABSOLUMENT PAS.</t>
  </si>
  <si>
    <t>poupou65-71667</t>
  </si>
  <si>
    <t>j ai eu un sinistre responsabilité civile casser un telephone portable du fils d une amie   le 25 décembre  2018 son fils a été remboursé le 27 JANVIER 2019 ASSURANCE TRÈS BIEN J AI TOUT MES CONTRATS D ASSURANCE CHEZ EUX</t>
  </si>
  <si>
    <t>laurao19-102781</t>
  </si>
  <si>
    <t xml:space="preserve">FUYEZ CETTE ASSURANCE !! 
Il est stipulé dans mon contrat que les maladies survenues avant la prise d'effet du contrat ne sont pas prises en charge. 
Mon lapin est tombé malade 1mois et 3 semaines après que j'ai souscris chez ECA Assurance. Quel a été ma surprise lorsqu'on m'a annoncé que je ne serai JAMAIS remboursée des consultations futures + les médicaments en rapport avec cette maladie car c'est arrivé pendant les jours de carence. 
J'ai appelé une dizaine de fois leurs conseillers qui sont d'accord sur le fait que je dois être remboursée des consultations puisque certes mon lapin est tombé malade pendant les jours de carence, mais les remboursements (certes lié à sa maladie) que je demande sont datés après les jours de carence. 
J'ai fais un mail à l'adresse des reclamations. Après 2 mois d'attente, la réponse est encore une fois négatif ! 
Je ne lâcherai pas, et je compte bien obtenir l'argent qu'ils me doivent et partir chez un concurrent.
En conclusion, je vous déconseille cette assurance et je ne suis visiblement pas la seule. </t>
  </si>
  <si>
    <t>pat-64022</t>
  </si>
  <si>
    <t>Ma compagne s'est assuré a direct assurance et le conseillé il y a presque un ans lui a vendu une assurance tous risques sur un vehicule de plus de dix ans, pour moi elle s'est fais volé par une manipilation de vente trés bien rodée..
Autre chose sur un pret de volant on lui met une franchise de 1500euro meme si la personne a raison sur le sinistre...ça c vraiment du vol</t>
  </si>
  <si>
    <t>tom69-52984</t>
  </si>
  <si>
    <t>Bonjour j ai subi un sinistre le 23 décembre 2016 on m a incendié mon véhicule et depuis malgré que je sois assuré tout risque avec le pack sérénité pas de prêt de véhicule pas de suivi on vous balade de mensonge en mensonge bref se sont tout simplement des menteurs je vous conseille donc de prendre un avocat et les traduire en justice car autrement vous n obtiendrez rien du tous</t>
  </si>
  <si>
    <t>dubret-b-109346</t>
  </si>
  <si>
    <t xml:space="preserve">Je paye aussi chère pour une VW POLO qu'un SCIROCCO 
Je suis satisfait de la reaction du service, malgrès un remboursement très très long lors d'un sinistre de vol </t>
  </si>
  <si>
    <t>ludo04-114439</t>
  </si>
  <si>
    <t xml:space="preserve">Salarié dans de nombreuses  autres sociétés auparavant... donc avec une mutuelle entreprise,  MERCER est de loin la plus catastrophique ! 
Trovato Ludovic 
Geostock </t>
  </si>
  <si>
    <t>serieusement-57395</t>
  </si>
  <si>
    <t>suite à un dégât des eaux, provenant d'un syphon cassé non accessible l'expert de la MAAF est venu à une date où je ne pouvais etre présente(employeur n'a pu me libérer de mes obligations professionnelles) un ami a ouvert à l'expert, 3 mois après j'obtiens le rapport de l'expertise et je découvre que le syphon est noté accessible alors que locataire, je n'y avais pas accès les trappes d'aération et d'ouverture étaient obstruées par du platre, enduit et papier peint. je n'arrive pas à faire modifier le rapport d'expertise et suis en outre radiée de l'assurance. Chapeau la maaf ! je me retrouve dans des ennuis pas possible et mon propriétaire s'en sort très bien et moi je suis devenue la fautive alors que j'ai plusieurs témoins présents lors de la venue du plombier de l'agence de location et du plmonier du syndic de l'immeuble ont vu les plombiers galérer pour arriver à acceder aux trappes de la baignoire.
Merci à la maaf pour tout ce que je subis et dervai subir</t>
  </si>
  <si>
    <t>bea-95996</t>
  </si>
  <si>
    <t xml:space="preserve">
Après  résiliation il il me dit que c'est  pas possible et m'oblige  a payer alors que je nai jamais utiliser leur mutuelle ils sont injoignables au téléphone </t>
  </si>
  <si>
    <t>pavasseur-50960</t>
  </si>
  <si>
    <t>ATTENTION CETTE MUTUELLE N ENTRE PAS DANS LE CADRE DE LA LOI CHATEL
qui dit que l'assureur doit adresser l'avis d'echeance au minimum 15 jours avant la date limite de dénonciation du contrat. Ayant reçu l'avis le 20/12 pour une fin de contrat le 31/12 j'ai envoyé un recommandé de resiliation pour cause d'augmentation de tarif trop élevé a mon gout, c'est refusé parceque soit disant cette mutuelle n'entre pas dans le cadre de la loi Chatel ? 
quiI le sait ?</t>
  </si>
  <si>
    <t>delric-m-112451</t>
  </si>
  <si>
    <t xml:space="preserve">En ce qui me concerne, la souscription à un contrat fut immédiate et efficace. De plus les prix sont abordables, l'interlocuteur est à l'écoute et adapte les contrats à nos besoins.
Je recommande cet assureur.
</t>
  </si>
  <si>
    <t>mmari-95844</t>
  </si>
  <si>
    <t>très pénible, demandent 1000 pièces et prennent en otage pour envoi carte verte, je ne recommande pas ! Ils sont vraiment pas professionnels je suis très déçu le prix n'est pas tout</t>
  </si>
  <si>
    <t>carles-113831</t>
  </si>
  <si>
    <t xml:space="preserve">prix = 384 - NIVEAU DES PRIX 1 ETOILE  - SATISTATION 1 ETOILE (non)
Je détaille tous les aspects qui peuvent intéresser un internaute en recherche d'assurance :
    disponibilité des conseillers de clientèle /10
    prix de l'assurance 5/10
    qualité de l'intervention en cas de sinistre /10
    montant des remboursements en cas de sinistre /10
</t>
  </si>
  <si>
    <t>bob-60227</t>
  </si>
  <si>
    <t>à la MAAF augmentation 2018 de mon contrat automobile de 6% alors que l'on peut lire partout que les contrat augmentent de 2% à 3% chez tous les autres assureurs.
Passé en agence, on m'a donné des prétextes farfelus, sans faire de réduction alors que je suis assuré depuis plus de 15 ans avec un bon nombre de contrats, et 1 seul sinistre non responsable.
C'est sur je vais devoir changer d'assureur.</t>
  </si>
  <si>
    <t>najoua-e-117382</t>
  </si>
  <si>
    <t>Monsieur Bellaiche a été très efficace, à l'écoute et réactif. Nous avons avancé rapidement sur mon dossier en toute fluidité. Un grand merci !
Très bonne expertise.</t>
  </si>
  <si>
    <t>morel-c-107837</t>
  </si>
  <si>
    <t xml:space="preserve">Je suis très satisfaite 
qualité prix super correcte 
je suis très contente de ma conseillère Melissa, très a l'écoute super gentille je recommande   </t>
  </si>
  <si>
    <t>ob57-55232</t>
  </si>
  <si>
    <t>Assureur lamentable. A eviter absolument! J'ai un bonus 0,51... 
Plus de 12 ans sans accident responsable.
Ca fait plusieurs années que j'y suis affilié à la MAAF(logement et vehicules successifs).Mais là, je cherche activement une compagnie pour m'en aller.
Voila pourquoi: J'achete un voiture supplemetaire pour les weekends, j'appele la MAAF avant l'achat pour un devis. Cest ok,on me l'envois par mail.Je recupère la voiture en Allemagne avec une assurance allemande de transit,valable 2 semaines (même en France).Je rappel la Maaf pour adhérer à l'assurance dont j'ai reçu le devis et la, on me dit qu'on peut pas vous assurer! Cela dependra de l'Agence MAAF ou vous êtes assuré ,qui refuse dans mon cas de valider mon assurance car vous avez eu  2 bris de glace (non responsable ) en janvier 2016 et année 2014!Nous sommes en Juin 2017!!
En gros, je ne peux pas assurer de véhicules supplémentaires chez MAAF car je ne suis pas assez rentable pour eux tout simplement. C'est lamentable!!
J'ai essayé à maintes reprises de joindre l'agence MAAF de Metz Saint Jacques pour avoir des infos supplémentaires,des alternatives.Les collaborateurs de la plateforme téléphoniques Maaf ont laissés des consignes pour qu'on me rappelle. En 48h toujours rien.
Juste scandaleux!</t>
  </si>
  <si>
    <t>monsieur-105985</t>
  </si>
  <si>
    <t>seul assurance qui couvre les frais taxe douanière et pas de limitation a 90jours comme la plupart des autres compagnies. des bureaux dans beaucoup d endroits</t>
  </si>
  <si>
    <t>alex42-61525</t>
  </si>
  <si>
    <t>Attention, tarif très attractif la 1ere année, ensuite +19% d'augmentation. Vous les appelez, il vous promette un chèque pour limiter l'augmentation que vous ne recevez pas.
Aujourd’hui, + 10%. 
Au total, sur 3 ans, +29% alors que le bonus est à 0,5 !! 
Un conseil, évitez DIRECT ASSURANCE ou restez y qu'une année.....mais attention, difficile ensuite de s'en sortir.
Je vous conseille donc de ne pas aller avec DIRECT ASSURANCE....</t>
  </si>
  <si>
    <t>pierre-a-128127</t>
  </si>
  <si>
    <t>les démarches en ligne sont rapides, les devis sont faciles à réaliser, les réponses sont immédiates et la facilité des formulaires à remplir est pratique</t>
  </si>
  <si>
    <t>samsara-129102</t>
  </si>
  <si>
    <t>bonjour, Rita que j'ai eu au téléphone a été d'une patience extraordinaire, efficace dans mes demandes, et très courtoise.Merci encore pour sa patience mme medal martine bon après midi</t>
  </si>
  <si>
    <t>steph3333-56599</t>
  </si>
  <si>
    <t>Je suis très surpris par les commentaires négatifs. Je bénéficie d'un contrat prémium pour mon carlin (chien fragile). Hormis la franchise de 75 euros par an (prévue dans le contrat), j'ai toujours été très bien remboursé et très rapidement. Autant en prévention qu'en maladie. Personnellement, je la recommande. Mais il faut y mettre le prix, comme pour toutes assurances.</t>
  </si>
  <si>
    <t>moi42-51102</t>
  </si>
  <si>
    <t>A fuir absolument , j'ai voulu resilier en les appelant car les prix ont augmentés , ils me proposent un nouveau prix moins cher que j'accepte verbalement comme un co. car le soucis c'est que le premier contrat n'est pas annulé , je me retrouve avec deux contrats à payer pour une seule voiture ,</t>
  </si>
  <si>
    <t>elodie--99361</t>
  </si>
  <si>
    <t>Suite à mon appel téléphonique ce jour concernant ma surcomplementaire santé, la personne que j'ai eu au téléphone à su me rassurer sur le fait que l'on ne m'avais pas prélevé la surcomplementaire depuis novembre 2019 mais si je le souhaitais je n'étais pas dans l'obligation de régler la somme de 300euros pour l'année 2019. Cependant depuis septembre 2020 j'adhère à la surcomplementaire et j'ai bien pris note que pour le mois de novembre et décembre les prélèvements seront d'environ 50 euros car pour le mois de septembre et octobre les prélèvements n'ont pas été fait.</t>
  </si>
  <si>
    <t>seigneurin-t-139293</t>
  </si>
  <si>
    <t>Deuxième contrat que je souscrit chez L'olivier Assurance, les tarifs sont satisfaisants, la souscription est rapide et simple. Je recommande a 100% :)</t>
  </si>
  <si>
    <t>duterme-l-137432</t>
  </si>
  <si>
    <t>Très bien merci au conseiller qui m’a guidée je suis satisfaite des prix et de la prise en charge. C’est beaucoup mieux que mon ancien assureur qui était beaucoup plus cher pour la même chose</t>
  </si>
  <si>
    <t>evelyne-79668</t>
  </si>
  <si>
    <t>Très bon rapport qualité/prix, j'avais besoin d'une mutuelle pour ma mère âgée de 74 ans aux revenus modestes. J'ai été très bien informée par mes interlocuteurs successifs, dont Caroline tout récemment.</t>
  </si>
  <si>
    <t>ethuin-m-138264</t>
  </si>
  <si>
    <t>Rapide prix compétitifs mais encore un peu cher j’ai appelé pour être aider et la personne au bout du fil a été très sympathique et à bien prit le temps de tout m’expliquer</t>
  </si>
  <si>
    <t>charles-c-128880</t>
  </si>
  <si>
    <t>Je suis satisfait de la proposition. 
J'ai été très bien renseigné lors de mon appel téléphonique. 
Tout est clair, complet, rapide et efficace !
Rien à redire</t>
  </si>
  <si>
    <t>16 février 2018 suite à une expérience en février 2018</t>
  </si>
  <si>
    <t>anais85-61505</t>
  </si>
  <si>
    <t>Toute ma famille est cliente chez la MACIF depuis plusieurs années... Il ne m’ai jamais rien arrivé ! Et au moment où je suis étudiante et où je ne touche pas d’argent : cambriolage. La MACIF ne prend pas les réparations de la fenêtre en charge ! A quoi bon payer une assurance pendant des années si elle ne peux vous aider lorsqu’il vous arrive quelque chose qui en plus n’est pas de votre faute. Je touche 650€ par mois....je dois payer un loyer, la nourriture, l’essence et également la réparation de cette fameuse fenêtre qui est de 750€. Est-ce normal ? La seule solution est-elle de quitter cette assurance qui ne répond pas à nos demande ?</t>
  </si>
  <si>
    <t>clemb-54849</t>
  </si>
  <si>
    <t xml:space="preserve">ATTENTION AUX PRATIQUES ABUSIVES: problèmes à la préfecture des Hauts de Seine pour l'établissement de ma carte grise. Garantie provisoire suspendue une première fois, toujours pas de carte reçue. Réception d'un mail me disant de compléter mon dossier, ce que je n'étais toujours pas en mesure de faire (carte grise toujours pas reçue). Réception aujourd'hui d'un courrier de résiliation de mon contrat (SANS COURRIER RECOMMANDE PREALABLE à l'envoi duquel les articles L. 113-1 et suivants du Code des assurances soumettent pourtant la résiliation à l'initiative de l'assureur). J'appelle le service client qui m'oppose le mail (pourtant assez peu explicite) ainsi qu'un coup de téléphone d'un conseiller qui date d'il y a une semaine SANS MESSAGE VOCAL M'INDIQUANT LE RISQUE ENCOURU DE RESILIATION. Cela aurait couté quelques secondes à ce conseiller et m'aurait permis de réagir dans les temps (d'autant plus que ce n'était au final que la photographie de mon permis qui manquait....). Je perds mes frais de dossier et je vois mes primes d'assurance proposées par les autres assures plus que doublées: la résiliation prend effet avant même l'envoi du courrier ce qui laisse plusieurs jours sans assurance et me colle pour 5 ans le statut "d'assureur résilié". Aucune solution proposée par l'ensemble des services contactées... </t>
  </si>
  <si>
    <t>fana-49973</t>
  </si>
  <si>
    <t>SERVICE DEPLORABLE
PAS DE REMBOURSEMENT
PERTE DES COURRIERS POUR REMBOURSEMENTS DE LA PART DE LEURS SERVICES
ASSURANCE A FUIR ....</t>
  </si>
  <si>
    <t>yousri-m-126128</t>
  </si>
  <si>
    <t>super site, simple et efficace pour souscrire à une assurance rapidement. Paiement sécurisé et fluide. Les prix pratiqués sont très intéressants. En e</t>
  </si>
  <si>
    <t>pado-86900</t>
  </si>
  <si>
    <t>accident corporel léger moto non responsable en2014 .dossier vient ENFIN de se clore avec l aide d un avocat et après bien des relances et le sentiment d etre considéré plus comme un adversaire qu un adherent . incapacité totale du gestionnaire.nulle sur tous les points</t>
  </si>
  <si>
    <t>Mauvais service client</t>
  </si>
  <si>
    <t>robert-80187</t>
  </si>
  <si>
    <t>bon contact avec Alicia, bien expliqué.</t>
  </si>
  <si>
    <t>maria-94027</t>
  </si>
  <si>
    <t>Je ne recommande pas la matmut Assurer depuis plus de 40 ans une voiture me percute par l'arrière et c'est moi qui est en tort ?!!??? Et qui a dû payer la franchise prendre un malus et augmentation de l'assurance</t>
  </si>
  <si>
    <t>mohammed-f-117842</t>
  </si>
  <si>
    <t xml:space="preserve">simple et pratique et surtout moins cher par aport au service propose 
satisfaction jusqu'à maintenant
  a l'écoute 
joignable
contrat détaillé et des offres toute l'année
</t>
  </si>
  <si>
    <t>lavare-52444</t>
  </si>
  <si>
    <t>nous avons un contrat sante chez cegema nous avons envoyés  un courrier de résiliation le 02 octobre donc bien 2 mois avant le 31 décembre et il refuse de nous résilier,cegema nous réclame l'accusé de réception et nous ne l avons pas..par contre nous avons quand même  la preuve de dépôt et malgré cela il refuse...ils me disent même de consulter un avocat... CEGEMA à fuire..</t>
  </si>
  <si>
    <t>sasso-s-125773</t>
  </si>
  <si>
    <t>Je suis parfaitement satisfait du service très simple aimable…. Et je pense qu’au niveau prix c’est très bien placé d’après ce que je peux regarder à côté.</t>
  </si>
  <si>
    <t>alexandre-l-114252</t>
  </si>
  <si>
    <t xml:space="preserve">service trés efficace tant pour le devis que pour la souscription
souscription en ligne facile pour le client
prix concurrentiel
le fait de tout faire en ligne est parfait 
</t>
  </si>
  <si>
    <t>anisivy-85853</t>
  </si>
  <si>
    <t>Bonjour; je suis totalement desespéré de l'attitude de Metlife. Client depuis plus de 10 ans, j'ai engagé des démarches le 18 8 2019 suite à un accord de ma banque pour la rénégociation de mes emprunts immobiler pour laquelle je dois réaliser 2 avenants successifs (modification du tx puis des palliers de remboursement); Après avoir reçu les accords écrits de BNP et Metlife, j'ai transmis tous les documents fin Aout 2019. Depuis il ne se passe rien. Par 2 fois, j'ai contacté Metlife par téléphone. Les conseillers m'ont confirmé que le dossier était complet et qu'il serait traité sous 2 mois max... Par contre, aucune réponse à mes mails, même pas d'accusé de réception. 5 mois plus tard, je suis dégouté de l'attitude de cet assureru qui ne respecte pas ses clients ni ses obligations contractuelles et mets en péril ma renégociation d'emprunt. Silence total; 0 mail, 0 appel, rien que de l'attente stérile. 
Par contre,par rage et dépit, j'ai réalisé en fin 2019 une demande de devis sur le site internet de metlife et là, Oh surprise ! un conseiller m'a appelé moins de 3 minutes après avoir fait ma demande, ce qui prouve bien que metlife cherche à attirer des clients mais se fiche complétement de ses clients existants. Ce conseiller m'a recraché son beau discours sur le fait que metlife était réactif dans le traitement des dossiers (mdr!) que j'aurai une réponse bientot mais qu'il y avait beaucoup de dossiers en retard.
Mais honnêtement, en tant que client, je me fiche que metlife soit en retard, l'entreprise a simplement à recruter pour combler son retard... 
Bref, je trouve cet assureur totalement désespérant et scandaleusement irrespectueux de ses clients; Sachant que je dois réaliser 2 avenants, je crains ne jamais pouvoir aboutir dans mes démarches s'il me faut 6 mois ou plus entre chaque démarche; sauf à trouver un autre assureur plus réactif, 
bref, je déconseille totalement cet assureur totalement irrespectueux et décevant.</t>
  </si>
  <si>
    <t>piepiere-76009</t>
  </si>
  <si>
    <t>echange sympatique , bonne explication , je reviendrais vers vous , merci !! tarifs intéressants , trés différent en rapport a mon ancienne mutuelle . je suis trés satisfaite de cette mutuelle</t>
  </si>
  <si>
    <t>lucie62-65623</t>
  </si>
  <si>
    <t>Imperméable aux pbs des clients. Ne respecte pas ses engagements. Idem pr la mutuelle qui prélève 2 fois pr la même personne pdt 16 mois! Les conseillers détectent l'anomalie mais ne font rien!</t>
  </si>
  <si>
    <t>marli-n-128037</t>
  </si>
  <si>
    <t xml:space="preserve">Il est écrit dans la FAQ du site qu'il est possible de payer par mois des la souscription mais je n'ai pas trouvé l'option.
De plus, les options extra pouvaient avoir des boutons "non merci" plus grands. </t>
  </si>
  <si>
    <t>gobi-63420</t>
  </si>
  <si>
    <t>des vendeurs de garanties virtuelles , méprisants ,prélevant des mensualités en l' absence de signature de contrats , menteurs , fourbes ,ne répondant pas ......</t>
  </si>
  <si>
    <t>marie-ange-p-132415</t>
  </si>
  <si>
    <t>Je suis très satisfaite de la GMF qui est très réactive, tout le temps disponible et agréable au téléphone. Très patients quand ils m'expliquent et n'hésitent pas à me proposer des offre avantageuses auxquelles je n'ai pas pensées.</t>
  </si>
  <si>
    <t>ripoll-t-108346</t>
  </si>
  <si>
    <t>Le prix du contrat d'assurance signé est plus cher que le devis réalisé....Client depuis 8 ans  et pas de remise de fidélité. Envisage de changer à la prochaine échéance.</t>
  </si>
  <si>
    <t>duflo-m-135120</t>
  </si>
  <si>
    <t>Satisfait  au premier abord , on verra par la suite , j’ai du mal à remplir par internet et donner tous les documents  nécessaires , j’aurai préféré aller en agence</t>
  </si>
  <si>
    <t>saliha-z-108589</t>
  </si>
  <si>
    <t>très cher je passe avec de 84 euros a une autre assurance 59 euros  en plus vous m'avez resilier alors que ma première assurances c'étais chez vous je recommande jamais direct assurances</t>
  </si>
  <si>
    <t>angelina85-85854</t>
  </si>
  <si>
    <t>Mutuelle qui refuse la résiliation avec des motifs abusifs, ma nouvelle mutuelle a tout fait dans les règles mais je n ai toujours pas reçu mon attestation de résiliation. Impossible de les joindre par téléphone (apparemment saturé d appel). Mutuelle a fuir !!!</t>
  </si>
  <si>
    <t>gg47-96831</t>
  </si>
  <si>
    <t>Passez votre chemin. Ne répondent à aucun mail. 45mn minimum pour les contacter au tel. Aucun résultat ensuite. Que des promesses de remboursement mais aucun versement sur le compte bancaire. Belle compagnie d'assurance.</t>
  </si>
  <si>
    <t>25 décembre 2017 suite à une expérience en décembre 2017</t>
  </si>
  <si>
    <t>cyberlabs-59943</t>
  </si>
  <si>
    <t>Cliente MAAF pendant plus de 10 ans (voitures, motos, habitation, santé) je suis sidérée par leurs façons d'agir ! Ils vous vendent des assurances à prix d'or pour être "couvert" en toutes circonstances, tant QU-IL NE VOUS ARRIVE RIEN !! 
On vous conseillera de déclarer même un tout petit sinistre puisque vous êtes assurés pour ça (tous risques : privilège + options). Malheureusement, vous serez remboursé des clopinettes et deux mois avant la reconduction de votre contrat, vous recevrez une lettre recommandée de résiliation pour "fréquence de sinistres" lol.
Malgré des tentatives d'arrangements amiables et déplacement en agence, le service clients m'a répondu : "Nous sommes des commerçants, nous sommes là pour faire du profit !" alors que j'ai toujours payé en temps et en heure sans sourciller.
Conséquences : Impossible de m'assurer ailleurs ! Toutes les compagnies contactées refusent d'assurer mon habitation, sous prétexte d'une résiliation par mon ancien assureur (oui, ça marche dans un sens, mais pas dans l'autre). Seuls 3 ont accepté en majorant leur tarif !
L'assurance habitation étant obligatoire sous peine de perdre son bail, j'ai passé des heures à chercher une autre assurance. Merci la MAAF, je m'en souviendrai !</t>
  </si>
  <si>
    <t>van-cammeren-j-108460</t>
  </si>
  <si>
    <t>je viens de m'inscrire sur internet. Je verrais ensuite au niveau du service. Au niveau du prix, le côté intéressant, est que nous pouvons souscrire à la panne 0 kms pour notre voiture de 17 ans. Ce n'est pas le cas chez les autres assureurs.</t>
  </si>
  <si>
    <t>roussel-b-136117</t>
  </si>
  <si>
    <t>Toujours content du service de chez eux niveau prix 50% moins chère j’espère ne pas avoir de surprise en cas de sinistre car le par chère peut defois coûter chère</t>
  </si>
  <si>
    <t>guy-l-106768</t>
  </si>
  <si>
    <t>je suis satisfait globalement de vos services excepter pour le prélèvement mensuel ou j'ai refait la démarche plusieurs fois et ça ne fonctionne toujours pas</t>
  </si>
  <si>
    <t>moipastoi-103314</t>
  </si>
  <si>
    <t>Un peu cher par rapport aux remboursements dentaires, optiques et audio.
Mais réactif.
C'était tout de même plus rapide avant sans santéclair et almerys</t>
  </si>
  <si>
    <t>volga-85544</t>
  </si>
  <si>
    <t>Étant nouvelle adhérente je n'ai pas encore pu évaluer le fonctionnement de cette mutuelle en ce qui concerne la prise en charge et les remboursements. Cependant je peux témoigner qu'il est plutôt facile de rentrer en communication avec un chargé de clientèle ce qui est un bon point. J'ai pu échanger avec Gwendal qui s'est montré très à l'écoute et qui a su trouver rapidement une solution à mon problème. J'ai beaucoup apprécié son professionnalisme et sa gentillesse.</t>
  </si>
  <si>
    <t>couprie-p-112529</t>
  </si>
  <si>
    <t>simple pratique très bonne communication ,personnel agréable efficace rapide. prix correct le personnel a une bonne bonne aptitude a expliquer.
je recommande.</t>
  </si>
  <si>
    <t>virginie-117251</t>
  </si>
  <si>
    <t>jouant sur l incompetence des gens,sur les frais de sante et les tarifs des veterinaires de leur animal,ils vous vendent du reve,pour ne participer a aucun frais !!!!!!</t>
  </si>
  <si>
    <t>stephanie-b-105192</t>
  </si>
  <si>
    <t>Je suis très mécontente, je découvre des prélèvements sur mon compte de 18€ pour lequel je n'ai aucun contrat en cours !!!
J'attends un remboursement immédiat de ces sommes !!!</t>
  </si>
  <si>
    <t>moret-j-139649</t>
  </si>
  <si>
    <t>Je suis satisfaite du prix de l assurance et de l efficacité de l Olivier assurance. Cordialement melle Moret jessyka. Bonne journée à tous ..........</t>
  </si>
  <si>
    <t>rebecca-k-132537</t>
  </si>
  <si>
    <t>Je suis satisfait du service. Prix correct. Rapidité. Tout va pour le mieux. Merci direct assurance. Je la recommande vivement à tout le monde!!!!!!!!</t>
  </si>
  <si>
    <t>melan-138269</t>
  </si>
  <si>
    <t>Lors de mon sinistre ils m ont carrément laisser sur le bord de la route avec ma fille,c une vraie catastrophe j avais demandé d être assurer pour les accidents avec du gibier on m a assuré que oui oui oui j y étais et le jour où j ai tapé bizarrement je ne suis pas couverte.Je ne recommande vraiment pas cette assurance.Tant que tout va bien ils sont supers mais j espère qu il ne vous arrivera rien</t>
  </si>
  <si>
    <t>hugues-y-125995</t>
  </si>
  <si>
    <t>enregistrement pratique 
informations claires avec tous les détails en ligne
j'ai demandé à être rappelé pour renseignements ce qui a été fait en moins de 3 minutes
excellent accueil téléphonique</t>
  </si>
  <si>
    <t>francuzik-l-134988</t>
  </si>
  <si>
    <t>l'un des meilleurs prix du marché; voir si tous ira aussi bien lors d'un accident.
pour l'instant contente d'avoir souscrit ma première assurance auto chez vous.</t>
  </si>
  <si>
    <t>mehmet-d-133309</t>
  </si>
  <si>
    <t>Je suis satisfait de l’adhésion, je verrai à l’utilisation si un jour je devais utiliser les services de direct assurance. Enregistrement rapide sur le site.</t>
  </si>
  <si>
    <t>vajo-81386</t>
  </si>
  <si>
    <t>Pas de réponse lorsque vous adressez une demande de remboursement par email. Il faut intervenir par téléphone après plus d'1 mois.</t>
  </si>
  <si>
    <t>nans-s-109281</t>
  </si>
  <si>
    <t>merci pour cette assurance pas chère et rapidement faite sur internet je suis content dd ce site qui aide les jeunes je pense conseiller cette assurance a d autres personnes</t>
  </si>
  <si>
    <t>celine-97798</t>
  </si>
  <si>
    <t xml:space="preserve">Je suis assurée chez Generation par le biais de mon entreprise, pour la totalité de la famille, qui compte 2 adultes et 2 enfants. 
Auparavant assurée à la MGEN, je suis aujourd'hui bien mieux couverte par Génération. 
Les tarifs, négociés, sont très compétitifs, ce qui nous permet de bénéficier d'un niveau élevé de couverture. 
Les remboursements sont effectués rapidement, grâce à la télétransmission mise en place, et les notifications sont efficaces. 
Le site internet et l'application mobile sont ergonomiques, j'en suis aussi satisfaite. 
Il est possible de contacter un conseiller par téléphone en cas de besoin; c'est un service qui devient malheureusement bien souvent rare, donc autant le souligner !
En cas de questionnement concernant un remboursement, la possibilité de photographier un devis pour avoir une simulation de remboursement est bien pratique. 
D'une manière générale, je suis donc parfaitement satisfaite de la qualité et recommande chaudement Generation ! :))
</t>
  </si>
  <si>
    <t>laetitiaprt-90076</t>
  </si>
  <si>
    <t>Bonne assurance en règle générale, sauf quand vous décidé de vivre à l'étranger. Demande d'une rallonge de 2 mois suite à la fermeture des frontières entre la France et la Suisse (pays dans lequel je vis actuellement), puisque ma voiture devait être vendu en France. Acceptation par une conseillère + paiement du premier mois (166e pour 3 véhicules) pour finalement me dire que je ne suis plus assurer depuis mon départ de la France. Donc ça fait 2 mois que je roule sans assurance !!!!!!! Il faudrait peut être revoir la communication entre les conseillers.</t>
  </si>
  <si>
    <t>danaelle-v-108420</t>
  </si>
  <si>
    <t>Les prix sont très compétitifs, nettement inférieur à la concurrence même en étant jeune conducteur. L'interlocuteur que j'ai eu au téléphone m'a très bien conseillé. Je recommande !</t>
  </si>
  <si>
    <t>Tarif attractif à la souscription, sauf qu'au bout de quelques jours  on m'imposait un avenant que j'ai refusé et auquel ils ont renoncé, puis cette année à l'issue d'un an sans aucun sinistre, 27% d'augmentation qu'après discussion ils ont ramené à 20 % évoquant une prétendue sinistralité générale...</t>
  </si>
  <si>
    <t>jevtic-s-132396</t>
  </si>
  <si>
    <t xml:space="preserve">Simple et pratique d’utilisation 
Grand merci à l’Interlocutrice à l’écoute et très professionnelle 
Bonne assurance 
Convient parfaitement à mes besoins 
A conseiller </t>
  </si>
  <si>
    <t>agdad-n-132595</t>
  </si>
  <si>
    <t>Réactivité appréciable, échanges téléphoniques et conseils agréables. 
A voir si en cas de litige le service sera au rendez-vous, je demanderai des devis pour autre type d'assurance ;-)</t>
  </si>
  <si>
    <t>29 septembre 2021 suite à une expérience en août 2021</t>
  </si>
  <si>
    <t>m--c--c-135098</t>
  </si>
  <si>
    <t>Quelle dégradation dans les services rendus par la MAIF! Nous sommes sociétaires depuis 45 ans, mais déception, la MAIF devient une assurance comme une autre. Impossible de joindre un conseiller par téléphone, pas de réponse aux messages envoyés via le site. On est loin de la conseillère personnelle qui suivait nos dossiers. L'entreprise qui a fait des travaux suite à un sinistre a malgré tout été remboursée mais pas nos frais personnels. Un peu moins de pub et davantage de services SVP !!!</t>
  </si>
  <si>
    <t>philippe-d-123778</t>
  </si>
  <si>
    <t>Client depuis très très longtemps...et très mécontent du dernier contrat auto ! nouvelle auto, nouveau contrat, un devis annoncé ok, finalement une livraison voiture avec une finition moindre et une assurance plus élevée ! à n'y rien comprendre et aucune explication plausible donnée... j'ai donc l'intention de quitter la compagnie avec mes 3 contrats (auto, scooter, maison). Vous ne faites des efforts que pour les nouveaux clients</t>
  </si>
  <si>
    <t>lynda-94658</t>
  </si>
  <si>
    <t xml:space="preserve">Formulaire de saisie simple et clair, les prix proposés semblent plutôt corrects. Déjà Cliente Direct Assurance depuis plusieurs années, jusqu'ici le service a toujours été à la hauteur.
</t>
  </si>
  <si>
    <t>lena-c-134452</t>
  </si>
  <si>
    <t>Bien, prix intéressants mais site compliqué (trop peu de détails). Concernant les prix, je pense que plus d'options et de personnalisation serait bien.</t>
  </si>
  <si>
    <t>solene-p-124314</t>
  </si>
  <si>
    <t>Très satisfaite du service GMF et de mes interlocuteurs.
Des personnes que j'ai eu en ligne, surtout suite à ma panne véhicule survenu il y a 10 jours.
Dommage que la fidélité ne paie pas !</t>
  </si>
  <si>
    <t xml:space="preserve">Conseiller jamais au courants de rien
Incapable de donner des réponses claires 
L'annulation du contrat après avoir payé 
Remboursements tardifs
7o€ pour 10 jours </t>
  </si>
  <si>
    <t>lombard-l-122182</t>
  </si>
  <si>
    <t>super je suis assurée , la raison pour laquelle je souscrit en ligne. c'est simple, rapide, et efficace. A voir plus tard l’efficacité en cas de litige et dégradation du véhicule.</t>
  </si>
  <si>
    <t>gege74-101519</t>
  </si>
  <si>
    <t xml:space="preserve">Bonjour
A la vue de certains commentaires, je me dois de donner mon avis sur cet assureur. Je suis adhérent Matmut depuis 37 ans. J'ai malheureusement eu des sinistres véhicules, par exemple.
Mon fils assuré à notre nom qui rencontre un blaireau. Matmut a identifié un tiers par des poils retrouvés sous le moteur (Rien à payer).
Notre premier camping car acheté d'occasion chez un concessionnaire volé au bout de 11 mois (remboursement intégral suivant facture).
Accrochage récent de notre voiture par un camion (prise en charge rapide, et sans frais)
Donc vraiment, rien à dire si ce n'est que je suis entièrement satisfait de mon assureur. 
Le bureau dont je dépend est toujours disponible et très réactif.
j'ai 5 contrats à la Matmut. Je recommande.
Cdlt
</t>
  </si>
  <si>
    <t>sane-o-122427</t>
  </si>
  <si>
    <t>Je suis trop satisfait de vos services et je compte recommander à mes parents, mes connaissances et toutes ma famille. Je suis aussi très satisfait de vos conseillers.</t>
  </si>
  <si>
    <t>ouille-77469</t>
  </si>
  <si>
    <t>assurance habitation prise chez lcl
sinistre du a fuite d eau..1 mois que ca dure..vous passez par plusieurs services qui sont au courant de rien...plombier qui ne passe jamais...assurance a éviter et a fuir au plus vite...</t>
  </si>
  <si>
    <t>pinpin-51657</t>
  </si>
  <si>
    <t xml:space="preserve">Tout va bien lorsque nous payons nos cotisations puis, en cas de problème, il n'y a plus personne..
En effet, après de longues années sans sinistre tout se passait pour le mieux jusqu'à ce que nous soyons confronté à deux incidents en deux ans (dont les sommes engagées étaient loin d'être exorbitantes). Hormis le fait qu'il ne fut pas simple d'obtenir les indemnisations correspondantes, notre assurance nous a fait parvenir peu après un courrier en nous  informant qu'elle ne souhaitait plus nous couvrir à l'avenir et qu'elle mettait un terme à notre contrat. Merci la MACIF, quelle honnêteté! Vous êtes loin d'être aussi fidèle que vos assurés; l'unique chose pour laquelle vous êtes efficace est le respect de la date et du montant du prélèvement mensuel. </t>
  </si>
  <si>
    <t>guillard-c-139537</t>
  </si>
  <si>
    <t>premier contact avec l'Olivier Assurance ce mois-ci. 
A voir dans le temps la qualité de la relation clients. Pas d'avis particulier à ce stade. Toutefois premier contact ++</t>
  </si>
  <si>
    <t>guillaume--b-125218</t>
  </si>
  <si>
    <t>Satisfait du service ..Sa ne met pas bcp de tps pour finalise la assurance .site à conseiller aux proches et famille 
Cordialement 
Monsieur bocquillon</t>
  </si>
  <si>
    <t>jousset-a-114403</t>
  </si>
  <si>
    <t>Je suis globalement satisfait, les prix sont raisonables, les documents sont arrivés rapidement, j'ai pu m'assurer très rapidement en ligne. En espérant que les tarifs resteront les mêmes.</t>
  </si>
  <si>
    <t>gil-b-114650</t>
  </si>
  <si>
    <t>je suis satisfait du service le prix ma plus très content simple et pratique une très bonne assuance  ma fille ma très bien parle de vous  très contente</t>
  </si>
  <si>
    <t>agnesenmer--134440</t>
  </si>
  <si>
    <t xml:space="preserve">Je suis très mécontente de ma Mutuelle qui refuse de me verser  sans raison mon forfait de 600 euros pour ma cure thermale effectuée en juin 2021.
Je fais depuis 28 ans des cures pour ald.
Jusqu ici je présentais à ma mutuelle Mercer ma facture de cure et prise en charge de SS puisque je suis à 100 %
Ayant des revenus supérieurs au plafond pas de participation bien sûr de SS pour hébergement et transport.
Je paie plus de 200 euros pour mon mari et moi et ce forfait fait partie des garanties offerte par Total puiqu ils donnent aussi 65 euros pour notre mutuelle. 
Suivant les garanties que nous avons prises je dois toucher 600 euros que je peux utiliser  à ma guise pour mon transport ou hébergement.
Cette année j envoie comme d habitude à la fin de ma cure en juin tous les documents et à ma grande surprise la mutuelle refuse de me donner mon forfait sans aucune raison.Après maints appels au service réclamation où l on me dit qu effectivement je dois toucher cette somme qui me sera versée dans les plus brefs délais, j ai envoyé une lettre recommandée, sans réponse j alors que le mois de délai est dépassé. Je me sens démunie et ne sais plus quoi faire.
Quel qu un pourrait il m aider et me donner la démarche à suivre.
Vous est il arrivé la même chose avec Mercer ?
Merci beaucoup à ceux qui voudront bien m aider. </t>
  </si>
  <si>
    <t>kiki-69777</t>
  </si>
  <si>
    <t>Depuis début Novembre 2018, j'ai envoyé le certificat de ma fille ... par téléphone ils m'ont assuré que son dossier était en ordre et que je recevrais la carte mutuel fin 12/2018. En fait, rien n'a été fait, ma fille se fait opérée le 08/01 sans couverture. Il faut attendre, sans savoir combien de temps !!! La plateforme me dit d'avancer les frais de l'intervention ... c'est inqualifiable.</t>
  </si>
  <si>
    <t>guillaume-d-105388</t>
  </si>
  <si>
    <t xml:space="preserve">le site est simple et rapide, j'ai pu faire mon devis rapidement avec les options de mon choix  pour mon prochain véhicule !
félicitations pour les prix qui sont abordables
Bonnes continuations. </t>
  </si>
  <si>
    <t>naruto-69961</t>
  </si>
  <si>
    <t>Sinistre déclaré ce jour, chute avec dégât sur lavabo, la MAAF me dit que ce n'est pas pris en charge à quoi sert la responsabilité civile?? dommage je viens de payer mon échéance sinon je résiliais.</t>
  </si>
  <si>
    <t>sylvie-g-124743</t>
  </si>
  <si>
    <t>Satisfait du prix et des conditions la rapidité et les avantages souscription rapide et simple d'utilisation espace client clair et précis je recommencerai  directeur assurance</t>
  </si>
  <si>
    <t>diane-b-132025</t>
  </si>
  <si>
    <t xml:space="preserve">Simple et rapide.
J’ai pu faire mon contrat en quelques clic vraiment parfait 
Je recommande milles fois 
Je suis ravi d’avoir pu être assurer rapidement </t>
  </si>
  <si>
    <t>manuel-antonio--o-131854</t>
  </si>
  <si>
    <t>Je suis satisfait de la valeur de l’assurance.                                                                                                         .</t>
  </si>
  <si>
    <t>vinvin--104318</t>
  </si>
  <si>
    <t xml:space="preserve">Assurer chez axa en 2017, jais subit un  incendie en 2018 et toujour en procédure avec eux en 2021.
SDF pendant 1 ans avec ma femme enceinte 2 chien et 2 chat dans une voiture pendant plus de 4 mois car il ne voulait ni reloger ni fournir une provision. 
Quand est arrivé le règlement final avec l'inspecteur regleur, (mafia) sa a était le chantage ou vous signer ou vous avez rien et on va vous enmerder. 
Jais signée en pensant pouvoir aller en justice mais la il mon fait signer un texte de lois qui dit que je ne peux pas les attaquer en justice. 
Assurance habitation à fuire et à ne pas souscrire. </t>
  </si>
  <si>
    <t>diarra-m-109808</t>
  </si>
  <si>
    <t>Je suis tres satisfait le prix me convient énormément je recommande à des amis qui en ai besoin d'assurer leurs voitures ou des connaissances c'est un assurance parfaite</t>
  </si>
  <si>
    <t>benoit-b-126173</t>
  </si>
  <si>
    <t>Les Prix sont satisfaisant. Par rapport à mon assureur actuel pour une voiture de plus de 10 ans rien ne sert de mettre plus. Je recommanderais si dans les années avenir en cas de sinistre tout se passe correctement.</t>
  </si>
  <si>
    <t>ncalle-60958</t>
  </si>
  <si>
    <t>Jusqu'à présent j'étais très satisfaite de la Maif mais depuis mon accident de voiture mon dossier est traité par une conseillère gestion sinistre qui est juste absolument antipathique. Je ne me manifeste que rarement mais à chaque fois j'ai été reçue plus que froidement au téléphone, elle me faisait clairement comprendre que je l'embêtais. Et lorsque je demande où en est mon dossier car pas de nouvelle depuis 3 mois, je reçois un mail une nouvelle fois plus que froid avec en pièce jointe un courrier me rappelant son dernier courrier d'il y a 3 mois. Je n'ai donc pas de réponse à ma question, à savoir si elle a reçu les documents qu'elle a demandé à divers organismes, et une fois de plus elle me fait comprendre par son courrier que je l'em... Evidemment, je me garde bien de tte réflexion tant que mon dossier d'indemnisation n'est pas bouclé.. Comment faire pour changer d'interlocuteur, faire en sorte que ce soit quelqu'un de plus "humain" qui traite mon dossier ? (Jusqu'à présent je n'ai tjs eu que des personnes extrêmement compétentes ET très sympathiques) et à qui m'adresser pour faire par de mon mécontentement ? Un responsable, directeur... 
Evidemment, je ne donne pas ici mon nom mais un pseudo.</t>
  </si>
  <si>
    <t>vivies-k-115631</t>
  </si>
  <si>
    <t>Je suis satisfait du service, j'ai rien à redire.
Je recommanderais cette assurance à mon entourage.
Ne changez rien dans vos prix, continuez le prix bas
A bientôt</t>
  </si>
  <si>
    <t>duchilier-s-123761</t>
  </si>
  <si>
    <t>Je suis globalement satisfait même si ça ne fait jamais plaisir de mettre 53 euros par mois dans une assurance quand on est jeune et qu'on débute dans la vie active. Pour la satisfaction je jugerais au fil du temps.</t>
  </si>
  <si>
    <t>jean-louis--d-116752</t>
  </si>
  <si>
    <t>Assuré à la GMF depuis 58 ans je luis reste fidèle car satisfait de ses services que ce soit pour mes voitures ou mon habitation. J'ai en peu de sinistres mais la réponse a toujours été à hauteur de mes besoins</t>
  </si>
  <si>
    <t>witna-76096</t>
  </si>
  <si>
    <t xml:space="preserve">Je subis un dégat des eaux depuis fin 2017 .Jusqu'à recemment , je n'ai pas reçu beaucoup d'aide de la MAIF, si ce n'est d'enregistrer mon sinistre . Il est impossible de joindre la personne qui doit s'occuper de mon dossier . toujours la même réponse: Elle est en réunion, ou au téléphone. elle vous rappelle . Que nenni . Au bout de 15 jours je dois rappeler moi-même ^pour obtenir la même réponse .Aucune communication, aucune écoute pour des gens qui se disent militants et pour une société qui se donne le nom de mutuelle .
L'expert est passé après plus d'un an .J'ai du demandé le rapport pendant 6 mois .Les dégâts augmentent mais l'assureur s'en fichent . Il fait de la pub mensongère pour attirer de nouveaux adhérents qui paieront pour le travail non fait .
En résumé, aucun professionnalisme, aucune empathie pour le malheur des assurés. Même les dirigeants contactés n'ont pas la politesse et le respect de répondre .
On vous parle d'un service juridique, mais il semble qu'il soit inexistant, ou du côté de l'adversaire .
</t>
  </si>
  <si>
    <t>yves-g-133038</t>
  </si>
  <si>
    <t xml:space="preserve">Parfait (1) Je rejoins mon épouse qui a deja un contrat chez Direct Assurance.
(1) Aussi bien pour le prix que pour le contact conseiller.
A voir en cas de sinistre.
</t>
  </si>
  <si>
    <t>pat-101248</t>
  </si>
  <si>
    <t>Prix et disponibilité client très bien. Je suis à la matmut depuis plus de 20ans j'en suis très content.
J'y ai RC incendie apparemment + voiture + décès accident vie</t>
  </si>
  <si>
    <t>roger-129030</t>
  </si>
  <si>
    <t>j'ai fais confiance à un courtier qui m'a conseillé cette mutuelle, cela a été une grosse bêtise de ma part.
remboursement très long, personnels incompétents qui n'est pas à l'écoute de l'assuré
aucun suivi des devis</t>
  </si>
  <si>
    <t>dag-104155</t>
  </si>
  <si>
    <t xml:space="preserve">La matmut est pour nous.la meilleure assurance.  Voiture ou maison la matmut assure vraiment.  Notres maison a brûlé il y a 8 ans.et ils.ont étaient très réactive car très vite relogé et indemnisé pour nos vêtements et notres maison reconstruite mieux qu avant et vite indemnisé pour tout
 Ont est très fidèle à notres assurance et heureusement qu ont étaient bien assurés car ont avaient tout perdus merci merci merci pour leur professionnalisme 
 Mr et MMe daguin
</t>
  </si>
  <si>
    <t>thomas78700-62669</t>
  </si>
  <si>
    <t>Adhérant à cette mutuelle depuis 2014, je suis satisfait par les prestations au niveau remboursement de santé, ainsi que par le service client.
Les prix sont très compétitifs au niveau du marché.
Les remboursements sont très rapides.</t>
  </si>
  <si>
    <t>l-108622</t>
  </si>
  <si>
    <t xml:space="preserve">L assureure Lamia a repondu de manière très efficace et très claire à mes différentes questions. Je recommande. 
Je suis satisfaite de nos échanges.  </t>
  </si>
  <si>
    <t>maxime7129-69181</t>
  </si>
  <si>
    <t>Attention a la souscription du contrat, mauvaise surprise a la fin</t>
  </si>
  <si>
    <t>matthieu-54442</t>
  </si>
  <si>
    <t>Le service client est catastrophique, ils ne reçoivent sois disant pas les recommandés de résiliations, cela fait 1 an qu'il me prélève, c'est une histoire de fou, j'ai un autre véhicule je resilie dès la fin du contrat</t>
  </si>
  <si>
    <t>tisserand-a-136220</t>
  </si>
  <si>
    <t xml:space="preserve">Bonjour,
Je suis satisfaite malgré que je n'ai pas obtenu 10% sur mon troisièmes contrat. 
Merci de revoir cela.
Bien à vous.
Excellente Journée.
TISSERAND Aicha
</t>
  </si>
  <si>
    <t>marc-v-103382</t>
  </si>
  <si>
    <t>je suis très satisfait des prestations qui m'ont été proposés. Réactif et compétitif a voir dans le temps. Je recommande vivement. Ayant fait les démarches par internet j'étais perplexe. Je ne regrette pas</t>
  </si>
  <si>
    <t>chauveau-e-133626</t>
  </si>
  <si>
    <t>Je suis satisfaite du service du prix et des avantages que l’on m’a proposé simple et efficace on  a su répondre à mes question sans problème je suis très contente de mon choix</t>
  </si>
  <si>
    <t>bleu22-70922</t>
  </si>
  <si>
    <t>Depuis quelques jours je vis un cauchemar avec les services d Axa assurance suite à un accident dont je ne suis pas responsable</t>
  </si>
  <si>
    <t>lilou-97374</t>
  </si>
  <si>
    <t>Cela fait 3 ans que je suis assuré chez harmonie mutuelle, tout d'abord sa se passe super bien du moment que vous payer l'option la plus cher, vous êtes en VIP, remboursement rapide, prise en charge le TOP, mais attention le jour ou vous basculer en option Basic ou la moins cher, encore pire en ACS, CMU, vous n'exister plus, le SAV est trop occuper pour vous répondre un minimum de 20m d'attente, on vous parle mal, vous déranger, on a pas le temps pour vous, les remboursements vous les voyez jamais de votre vie, je suis a plus de 6 mois de courriers et de mails, de coup téléphone, d'accuser de réception pour plusieurs remboursements en plein épidémie de COVID, ils ont en rien a foutre, aucune réponse, sans pitié, je vous déconseille cette mutuelle si vous n'avait pas les moyens de vous payer l'option luxe chez eux.A Fuir........</t>
  </si>
  <si>
    <t>vanessa-135415</t>
  </si>
  <si>
    <t>Je n’ai jamais vu une assurance aussi incompétente, j’ai résilié mon contrat en recommandé avec accusé de réception 3 jours après l’avoir souscrit  et à ce jour 15 mois après j’attends toujours mon remboursement. Les conseillers ne répondent jamais la même chose et nous prennent de haut. Je ne recommande vraiment pas cette assurance en cas de litige c’est une vrai galère.</t>
  </si>
  <si>
    <t>mefistobar--136449</t>
  </si>
  <si>
    <t xml:space="preserve">Je viens d être résilié sans aucun préavis aucun recommandé je suis restaurateur j ai traversé le Covid sans aucune aide de cette assurance… ils leurs a fallut 1ans et demi pour me rembourser 100 euros sur un lave verre d une valeur d achat de 1395 euros efficace et pas chère…
Confrères des métiers de bouche et bar on vous prendra plus de 2000euros par an et voilà je ne recommande absolument pas 
Pour l heure nous sommes en octobre je suis en contentieux pour une année entière mais plus assurer ne comptez pas sur eux aucune réponse aux mails aucun rappel quand ils vous disent qu’il le feront …
A si il savent vous téléphoner pour vous dire que vous êtes en retard de cotisation </t>
  </si>
  <si>
    <t>rosana-m-107599</t>
  </si>
  <si>
    <t>Je suis satisfaite du prix du devis, le systeme de devis en ligne est pratique et rapide, la prise en charge téléphonique été efficace. 
je recommanderai</t>
  </si>
  <si>
    <t>jennifer-d-129533</t>
  </si>
  <si>
    <t xml:space="preserve">- Facilité de souscription en ligne
- Prix attractifs en espérant que les garanties soient à la hauteur
- Résiliation auprès de l'ancien assureur pris en charge
</t>
  </si>
  <si>
    <t>kiricoo-89855</t>
  </si>
  <si>
    <t>je ne suis pas satisfait car le prix des options "assistance 0 km" est hors de prix, vous êtes filiale AXA, mettez-vous au niveau svp! sur le prix de l'assurance-auto, malgré un malus de 0.8, j'ai trouvé moins cher chez AXA....LOL!</t>
  </si>
  <si>
    <t>fredou-70789</t>
  </si>
  <si>
    <t>Après avoir fait un devis et mis une date de démarrage au lendemain de mon achat , j'ai reçu une rectification du montant de ma cotisation d'assurance de 14pourcent et 15euro de frais administratif ... De mon coté dans 1 an bye bye , j'ai beau essayer de discuter de ce sujet , on me renvoi sur cette justification..</t>
  </si>
  <si>
    <t>charline-s-133367</t>
  </si>
  <si>
    <t xml:space="preserve">Rapide et pratique.
Je suis venue sur le site pour voir un tarif (pour un nouveau véhicule) et j'ai même plus l'assurer dans la foulée ! Donc impeccable, entièrement satisfaite de mon tarif et la rapidité de prise en charge (prise de garantie immédiate) </t>
  </si>
  <si>
    <t>sabrina-v-111479</t>
  </si>
  <si>
    <t xml:space="preserve">Parfait très rapide et facile à faire je recommande
J'ai trouver avril moto par internet mais je ne suis pas déçue de la facilité de souscription
Merci </t>
  </si>
  <si>
    <t>loic-s-131837</t>
  </si>
  <si>
    <t>Je suis satisfait du service et de la rapidité de prestation. Étant déjà client chez direct assurance je recommande vivement pour son sérieux et son professionnalisme</t>
  </si>
  <si>
    <t>marlo-49052</t>
  </si>
  <si>
    <t>Je viens de me faire assister pour une expertise suite à un dommage ouvrage je suis très déçu de la suite de l expertise. Aucun moyen de communication directe avec le conseiller Et L expert  ils prétendent que l affaire est classée soit disant que j ai déclaré la fin des travaux ??? Ils se sont servis d'une phrase sur une question qui avait été posée sur la pose d un accessoire. J'ai recu le rapport deux mois après Et j en oublie</t>
  </si>
  <si>
    <t>libellule--118041</t>
  </si>
  <si>
    <t>Fuyez cette mutuelle!!!! Médiocre ,un désastre total , interlocuteurs des plus mauvais , quand ils ne connaissent pas la répondre ils raccrochent au nez.
Un service infligeant ,leur dernière nouveauté ils ne permettent pas la télétransmission sur deux numéros  de sécurité sociale. Du grand n’importe quoi !!!!!!!</t>
  </si>
  <si>
    <t>thomas-92704</t>
  </si>
  <si>
    <t>Assurance au top, sinistre au top, content par rapport à AMV tout pourri.
Je pense y assurer d'autre moto 
comparé aux autres assurances, ils répondent au telephone pendant le confinement et apres</t>
  </si>
  <si>
    <t>0ccommesa1-50106</t>
  </si>
  <si>
    <t xml:space="preserve">je suis client depuis un ans et croyait moi je ne vous le souhaite pas  il mette des frais de rejet sur un mode de paiement par chèque vous souhaite régler en ligne sur le site internet il coche pour vous la quittance actuelle et la prochaine résulta final vous devait payer deux quittances 
vous attendez vos quittance votre carte vert votre proposition de renouvellement vous pouvez toujours attendre vous recevrez uniquement les courriers d'un n'autre client 
vous souhaite avoir des explication ou information vous devez payer votre communication mais vous n'aurez jamais une réponse claire compréhensible et bien formulée 
</t>
  </si>
  <si>
    <t>bobleponge75-54491</t>
  </si>
  <si>
    <t>Ancien client qui a quitté cette assurance lorsque ma voiture a cessé de vivre ! C'est le style d'assurance où tout va bien lorsque vous n'avez pas de problème. Le jour où vous avez un pépin, ça se complique.</t>
  </si>
  <si>
    <t>geslain-auglans-e-117489</t>
  </si>
  <si>
    <t>Un devis simple à établir en ligne. Un conseiller disponibles et à l'écoute pour vérifier et ajuster. Bon rapport qualité prix pour un jeune conducteur.</t>
  </si>
  <si>
    <t>jeanmarc06-88601</t>
  </si>
  <si>
    <t xml:space="preserve">Bonjour, Agréable d'avoir une représentation locale à Cannes, même si en effet pour reprendre un autre commentaire elle s'avère très aimable mais peu joignable par téléphone, merci de maintenir cette antenne. Motard sans aucun accident depuis plus de 30 ans, cette année 2020 le tarif de mes deux anciens véhicules (Scooter &amp; Moto) à augmenté de façon significative (Le siége de l'AMM me donne gentiment une réponse formatée de raison conjoncturelle, d'analyse de statistiques etc. )
de plus l' AMM semble avoir changée de fournisseur de vignettes d'assurance ou décidée de faire des économies d'encre ? Car mes deux vignettes sont très bien imprimées mais les caractères imprimés si petits et fins qu'ils sont peu lisibles, alors en cas de contrôle et/ou après quelques mois d'exposition aux intempéries …. Cdt  </t>
  </si>
  <si>
    <t>christophe-b-113917</t>
  </si>
  <si>
    <t>je  ne suis pas satisfait parceque je n ai pas de portable et je n ai pas pu finaliser mon contrat directement avec le conseiller.il me demandait 1 sms.alors dites moi comment faire quand on a pas de protable.merci</t>
  </si>
  <si>
    <t>csh-64431</t>
  </si>
  <si>
    <t>Je déconseille fortement ALLIANZ comme assureur ; en effet, au moment de la souscription, ils m'ont pris trois mois d'avance, et pour un motif fallacieux, non précisé lors de la souscription, à savoir, une exigence de 36 mois ininterrompus d'assurance antérieure, ils ont résilié le contrat un mois plus tard, en faisant main basse sur mes deux autres mois déjà payés, au motif que ce serait "non remboursable", alors qu'il s'agissait d'avance de prime, et non de caution ; nous sommes actuellement au contentieux, ayant exigé le remboursement des deux mois non consommés de prime d'assurance ; de tels agissements ne sont ni plus, ni moins, que des tentatives d'enrichissement illicite, inadmissibles de la part d'une compagnie d'une telle renommée</t>
  </si>
  <si>
    <t>benjiiiia-128592</t>
  </si>
  <si>
    <t xml:space="preserve">Ils sont jamais joignable, non mais allo aucun interlocuteur ! 
Faudrait penser à recruter ou a se déconfiner .... 
lamentable! aucuns conseils, bref je recommande pas du tout </t>
  </si>
  <si>
    <t>charles-b-116280</t>
  </si>
  <si>
    <t>Hors de prix aux vues de notre accidentologie... 736.44€ par an pour un 5008 de 2011, tout risque. 
Nous allons changer d'assurance très prochainement...</t>
  </si>
  <si>
    <t>nadjim-129944</t>
  </si>
  <si>
    <t>Assurance très performante pour réaliser le prélèvement des cotisation.
Toujours aussi performante pour ne pas rembourser un sinistre couvert.
Assurance à fuir absolument .
Je met 1 étoile car il n'est pas possible de mettre ZERO sur la partie satisfaction.</t>
  </si>
  <si>
    <t>julia-o-127512</t>
  </si>
  <si>
    <t>Service et prestation Parfait. Depuis le temps que j’entendais parler de cette assurance je me lance enfin. Tout est en ligne c’est beaucoup plus simple et pratique</t>
  </si>
  <si>
    <t>saadi-s-121289</t>
  </si>
  <si>
    <t>Très bonne écoute et agent ayant de bonnes informations pour faciliter les choix . Les prix sont corrects mis à pars la franchise bris de glace assez élevé à mon goût .</t>
  </si>
  <si>
    <t>liloute-51677</t>
  </si>
  <si>
    <t>Déçu de la prise en charge de mon sinistre auto - gmf ce moque de ses clients - 2 mois de traitement et le dossier n'avance pas - vous n'êtes pas considérer et votre bonne foi n'as pas de valeurs pour eux - assurance à fuir</t>
  </si>
  <si>
    <t>maad-el-103265</t>
  </si>
  <si>
    <t>Fortement déconseillé, j'ai payé 150e par mois pendant deux ans pour assurance tout risque et ils sont même pas capable de prendre en charge une fissure de pare brise.
Pas de service de réclamation, pas d'expert, des plafonds sorties de nul part.</t>
  </si>
  <si>
    <t>leloup-m-131733</t>
  </si>
  <si>
    <t>Je suis satisfaite des démarches effectuées dans ma nouvelle assurance, je lui trouve un bon rapport qualité/prix. Le service téléphonique est impeccable est impeccable.</t>
  </si>
  <si>
    <t>momo-104040</t>
  </si>
  <si>
    <t>j'ai plusieurs assurance à la macif. Concernant l(habitation et mon quad après recherche il sont dans les clous. Concernant les véhicules  ils sont dans la fourchettes  moyennes des autres assureurs</t>
  </si>
  <si>
    <t>amandine-p-135078</t>
  </si>
  <si>
    <t>Prix intéressant pas tro cher et rapide facile à souscrire .assurer vite et prix raisonnable .on m’as parler de direct assurance et j’ai bien fait d’écouter les conseils</t>
  </si>
  <si>
    <t>jonathan-a-109257</t>
  </si>
  <si>
    <t>Avant j'était satisfait mais maintenant que ma voiture est vielle Directassurrance n'aide pas. Les contrats ne correspondent pas toujours aux circonstances. J'ai l'impression d'être abandonné par l'assureur :(</t>
  </si>
  <si>
    <t>Remboursements rapides, je n'ai fait aucune avances de frais pour mn opération de la hanche. Je ne les connaissais pas mais j'ai été vraiment très agréablement surprise. Ils sont sérieux et pour l'instant pas de pb...je la recommande .</t>
  </si>
  <si>
    <t>sylvie-p-126554</t>
  </si>
  <si>
    <t xml:space="preserve">Les prix me conviennent 
A voir par la suite si sinistre  ou autres  comment ça se passent.
A voir  si Niveau  appelle  satisfaite  et aussi  si rapidité. 
Pour le moment  à voir si je vais  rapidement  recevoir  ma carte verte 
En attente  pour  donner  mon avis </t>
  </si>
  <si>
    <t>boissonnade-l-65371</t>
  </si>
  <si>
    <t>Suite à un accident, un mois plus tard je n'ai toujours pas était indemnisé et les opérateurs n'ont pas l'air pressé de m'aider et me disent que certaines personne restent plus de deux mois sans voiture et que tout est normal !!!!</t>
  </si>
  <si>
    <t>julien-94839</t>
  </si>
  <si>
    <t>J'assure ma 4eme moto chez AMV, ils sont au top !
Je recommande vivement cette assurance moto
Equipe à l'écoute, pro active et très disponible pour trouver des solutions ou répondre aux besoins clients.
Merci à tous</t>
  </si>
  <si>
    <t>pixako-58202</t>
  </si>
  <si>
    <t>mutuelle santé à éviter à tout prix!!</t>
  </si>
  <si>
    <t>pas-de-pseudo-137499</t>
  </si>
  <si>
    <t>Merci pour les explications claires de Mr Rawane, sur toutes les démarches à effectuer au sujet de la portabilité de la complémentaire santé, et de trouver une solution afin de garder une seule complémentaire santé et débloquer la télétransmission et être remboursé pour nos soins passés et à venir.</t>
  </si>
  <si>
    <t>macapa-63240</t>
  </si>
  <si>
    <t xml:space="preserve">J’ai eu un problème mécanique avec mon véhicule.  Ayant plus dix ans je décide de me séparer de celui-ci en le cédant à casse pour destruction par un professionnel agréé.
Muni de la déclaration de cession du véhicule datée du 27/09/2017, j’envoie une lettre en recommandé au courtier d’assurance axa Guyane avis de réception 06 / 10 /2017.
Mon compte à continué  a été débité les deux mois suivants  octobre, novembre avant que je fasse opposition sur le prélèvement  mensuel  et maintenant  c’est l’avalanche de mise en demeure axa intrum,  d’appel de cotisation. Sept  lettres en trois
Je n’ai plus le véhicule 
J’ai envoyé une lettre recommandé pour résilier mon contrat avis de réception signé par l’agence 06/10/2017
Que dois-je faire ?
Merci
</t>
  </si>
  <si>
    <t>bertrand-e-138234</t>
  </si>
  <si>
    <t xml:space="preserve">Très bonnes explications, j’ai été parfaitement renseignée et tout a été fait rapidement et efficacement.
Très bonne assurance que je recommanderai à l’avenir </t>
  </si>
  <si>
    <t>mickael--98562</t>
  </si>
  <si>
    <t xml:space="preserve">                                                              
  Très mauvais assureur je déconseille fortement il en veulent juste à l'argent de leur client c'est honteux </t>
  </si>
  <si>
    <t>peyret-k-111013</t>
  </si>
  <si>
    <t>Je suis satisfaite du service rapide et efficace à des prix les plus resonable pour le moment je n 'est pas à redire quoi'que se soit je vais attendre ma carte verte</t>
  </si>
  <si>
    <t>billiejean-bbl-51820</t>
  </si>
  <si>
    <t>Bonne première assurance</t>
  </si>
  <si>
    <t>sab-68033</t>
  </si>
  <si>
    <t>6 mois après une innondation toujours pas de remboursement. Appel au service sinistre toutes les semaines, aucun suivit du dossier (mail a l'expert non envoyé, proposition d'indemnisation non faites, avis de catastrophe naturel pas traité...) Une catastrophe pas naturelle celle-ci. Apres 31 ans avec la meme compagnie c'est une triste disillusion sur le manqué total de serieux de cette entreprise dont le metier n'est finalement que d engranger des cotisations.</t>
  </si>
  <si>
    <t>midudo-78098</t>
  </si>
  <si>
    <t>Difficile de les quitter ...ils font de l'obstruction</t>
  </si>
  <si>
    <t>francois-c-109104</t>
  </si>
  <si>
    <t>Filiale d'AXA, les prix sont significativement plus attractifs pour des risques "simples", n'espérez pas assurer une Porsche par exemple, même vieille.
J'ai également constaté lors du renouvellement du contrat habitation une hausse significative...
Donc comme pour tout assureur, n'hésitez pas à vérifier le marché
Je précise ne pas avoir eu de sinistre</t>
  </si>
  <si>
    <t>fernandez-n-115210</t>
  </si>
  <si>
    <t xml:space="preserve">Je suis satisfait et en plus j'ai bénéficié de 50e de parrainage cordialement.
J'espère par la suite prendre un contrat d'assurance habitation chez Olivier assurance </t>
  </si>
  <si>
    <t>gardasevic-l-117130</t>
  </si>
  <si>
    <t>Qualité-prix ,sincérité-,excellent espace client ,employés compétentes,rapidité ,et tout est parfaitement clair et bien expliqué. 
Pour l'instant je suis satisfaite.</t>
  </si>
  <si>
    <t>claudet-138407</t>
  </si>
  <si>
    <t>Faisant suite à ma demande du 27/10/2021 concernant la visite du 27/09/
Vous m'avez demandé de vous communiquer le décompte AMELIE;
je remercie chaleureusement AMINATA pour son écoute, sa gentillesse, son professionnalisme.
mc salvin</t>
  </si>
  <si>
    <t>gillou3459-102971</t>
  </si>
  <si>
    <t>assure chez eux depuis plus de 30ans sans accident responsable a part un petit degat sans tiers en 2016 ils me resilie au 1er accident responsable que j'ai eu l'annee derniere on se demande pourquoi etre assure dans ce cas.</t>
  </si>
  <si>
    <t>pierre-j-110596</t>
  </si>
  <si>
    <t>je suis entièrement satisfait et le tarif est très bien
je recommande à des amis de prendre leur assurance chez vous car très avantageux et sérieux et compétitif</t>
  </si>
  <si>
    <t>dominique-r-108989</t>
  </si>
  <si>
    <t>Le service de souscription est intuitif. Les interlocuteurs sont réactifs et disponibles.
Le délai de réponse du service médical est rapide. Je n'ai en revanche pas eu le temps d'utiliser les garanties souscrites.</t>
  </si>
  <si>
    <t>deplanchon-46037</t>
  </si>
  <si>
    <t>Cette assurance n écoute plus ses sociétaires elle préfère écouter ses experts et ne JAMAIS dédommager. Suite à déclaration de catastrophe naturelle dans les temps commune sous arrêté préfectoral et fissures sur les murs et bien Non ce n est pas la canicule!!!! D après un expert qui n a pas levé le nez de son téléphone. Aucun relevé aucune photo</t>
  </si>
  <si>
    <t>chris-139531</t>
  </si>
  <si>
    <t>Service clients catastrophique! Sinistre bris de glace déclaré en septembre, gelé pour un problème administratif, j'ai fourni les pièces justificatives pour débloquer la situation, et me retrouve dans l'impossibilité d'avoir le respect des engagements pris. J'ai donc demandé le 4 septembre que mon contrat soit ramené au strict minimum, et là, refus de leur part, ils continuent de me prélever 37€ par mois avec un bonus de 50¨depuis plus de 8 ans et pour un contrat au tiers confort!!! Cette compagnie joue sur sa position de force en obligeant à continuer de payer sous peine d'une résiliation pour non paiement de prime. A FUIR!!!</t>
  </si>
  <si>
    <t>lilysumm-109577</t>
  </si>
  <si>
    <t>Mutuelle d'entrprise avec des prix négociés. Remboursements très limités en soins dentaires.
Délais de réponse pour les devis ou les remboursements très longs. Le service client est à revoir, les conseillers sont désabusés et dans certains cas, limite désagréable.</t>
  </si>
  <si>
    <t>youssef-k-128734</t>
  </si>
  <si>
    <t>Madame, Monsieur,
Je suis satisfait du service., je suis très content, et bonne continuation.
Veuillez agrée, madame,Monsieur, mes salutations distinguées.</t>
  </si>
  <si>
    <t>nikko-80789</t>
  </si>
  <si>
    <t>Client depuis que j'ai eu ma première voiture chez eux (2010), maison,, deux roues.... me voilà résilié (contrat auto) du jour au lendemain...toujours là quand il faut payé mais viré au moindre accrochage...grotesque...</t>
  </si>
  <si>
    <t xml:space="preserve">&gt;&gt;&gt; A l'attention du gentil modérateur : TEGO contient ALIANZ, AGPM et GMPA… Je me permets de mettre le même avis sur ALLIANZ, qui nous a directement enfoncés. Si vous trouvez que c'est trop d'efforts… Par contre, les trois Pit Bull Terriers auraient sans aucune peine tué vraiment si ç'avais été ma femme qu'ils auraient prise... Il y a des actualités très actuelles et très tristes de ces chiens-là. Bon, j'ôte "tué", puisque pour vous les Pit Bull ne tuent pas.
Bonjour,
Je commence à redouter le pire compte tenu de l'attitude de TEGO qui tergiverse et qui ne cesse de me demander encore et encore des documents, semblant bien avoir comme seul but de me faire renoncer à obtenir réparation.
Ainsi que cela apparaît déjà dans les avis, j'étais moi aussi assuré au GMPA, mais aussi chez ALLIANZ dans le cadre habitation.
L'incroyable « fusion » ALLIANZ TEGO et GMPA TEGO concomitantes avec celle de AGPM TEGO (aucun émoi suscité par cette atteinte à la concurrence ! ) aura eu des conséquences graves pour moi, et le conflit d'intérêt ne semble pas du tout émouvoir TEGO.
En effet mes voisins dont les pitbulls m'ont déchirés les jambes après s'être introduits chez nous, sont assurés chez AGPM. De notre côté, notre assureur ALLIANZ a rejeté notre demande de prise en charge argumentant que nous n'étions pas couverts car c'étaient des chiens de première catégorie qui avaient essayé de me terrasser. Devant l'inertie des pouvoirs publics (l'élevage des chiens d'attaque s'est poursuivi sous le regard indulgent des autorités), je me suis fait assister par un avocat, à ma charge. Après de longues tractassions et argumentations, ALLIANZ ayant tenté de nous convaincre de notre violation du contrat pour ne pas avoir demandé son accord pour le choix d'avocat (sic), enfin le service Indemnisation Corporel a consenti à reconsidérer l'affaire et a versé les primes initiales prévues par les CG du contrat ; nous n'avons plus droit à rien depuis, bien sûr. Mes dépenses n'ont par ailleurs rien à voir avec les honoraires de mon avocat…
Après le rejet de la prise en compte de mon invalidité (expertise judiciaire), j'ai envoyé les pièces et justificatifs à trois reprises à ALLIANZ/TEGO/GMPA.
Je viens de recevoir ce 11 mars 2021 une nouvelle demande de pièces, que je dois renvoyer par courrier au médecin conseil TEGO/ALLIANZ : leur lettre ne possède pas d'adresse de renvoi et, m'en suis inquiété au n° indiqué 01 58 85 04 00 : le répondeur me parle tellement rapidement que je n'ai pas réussi à noter OÙ je devais envoyer pour la quatrième fois mes documents !
Je crois que devrai me résigner à subir cet oukase du GMPA/TEGO qui ne semble pas trop aimer les flics dans sa clientèle en fin de compte (oui, Caliméro). Car enfin, comment pourrions-nous avoir la moindre chance d'avoir le soutien de l'hydre TEGO si, d'un côté nous avons du batailler avec notre assurance ALLIANZ et que de l'autre, les propriétaires des chiens ont été VRAIMENT couverts (par quel effet magique ? ) par l'AGPM qui a réussi à faire passer des pitbulls pour de gentils épagneuls !
On dit à tort qu'on ne peut être juge et parti (sic), la preuve nous a pété au nez.
AH, précision : après deux opérations graves et un mois d'hôpital en janvier 2018, l'affaire n'est pas jugée en ce mois de mars 2021…
Cherchez l'horreur.
Les faits sont là, je participe ici un peu désespéré, mais il nous faut communiquer.
Bonne chance à vous tous.
</t>
  </si>
  <si>
    <t>01 avril 2020 suite à une expérience en avril 2020</t>
  </si>
  <si>
    <t>nath2207-88627</t>
  </si>
  <si>
    <t>Déjà adherente par le biais de mon employeur j'ai choisi Mercer Optimal 300 pour ma surcomplementaire car je n'avais jamais eu de problème avec Mercer. Les garanties Optimal ne sont jamais appliquées, il faut constamment se battre pour obtenir gain de cause. Je n'ai jamais vu autant d'incompétence concentrée !  A fuir..</t>
  </si>
  <si>
    <t>hamid-l-115410</t>
  </si>
  <si>
    <t xml:space="preserve">
vous n'êtes pas capable de trouver des solutions quand on y est confronté aussi il n'a pas de concordance entre le standard et le centre de gestion  </t>
  </si>
  <si>
    <t>gigi-108398</t>
  </si>
  <si>
    <t xml:space="preserve">Assuré chez CEGEMA pendant 4 années. Chaque année ils envoient des hausses abusives en 2021 
malgré les recommandations du gouvernement de réduire le niveau des augmentations de cotisations  augmentation de 6,6% je demande de réviser à la baisse leurs prétentions d'augmentation mais aucune réponse du courtier "MA SANTÉ FACILE" malgré de multiples relances. Toujours impossible de les obtenir au téléphone.
Je déconseille fortement et le courtier "MA SANTÉ FACILE" ainsi que l'assureur CEGEMA. </t>
  </si>
  <si>
    <t>david-l-137502</t>
  </si>
  <si>
    <t xml:space="preserve">Je suis très satisfaite, c'est l'assurance la moins chère que j'ai pu trouver
les conseillers sont à l’écoute 
c'est très efficace 
je recommande cette assurance </t>
  </si>
  <si>
    <t>maya-106649</t>
  </si>
  <si>
    <t>Pour les contrats motos, sachez que c sans engagement,  donc vous pouvez résilier à n'importequel moment car vous êtes pas obligé de rester toute l'année et d'ailleurs marqué sur leur site et contrat aussi</t>
  </si>
  <si>
    <t>im-107879</t>
  </si>
  <si>
    <t>Transparence et clarté des Informations. Rapidité de gestion des dossiers d’inscription et disponibilité pour les clients.Site web simple d’utilisation.</t>
  </si>
  <si>
    <t>bob66-64708</t>
  </si>
  <si>
    <t>Surtou fuyez. J'ai souscris en pensant que c'était une bonne idée. Il faut payer 7 mois d'avance, alors que j'ai demandé être prélevé par mois. Ensuite soit disant il me manquait un relevée de situation alors que j'avais envoyé mes 4 dernières années. Il font la sourde oreille, de plus leur numéro est surtaxer, ils nous invitent à chaque fois de composé ce numéro. résultat 7 minute 7euros sans la moindre info. Au finale, il me résilie en me ponctionnant les deux tiers de ma sommes. FUYEZZZZZ</t>
  </si>
  <si>
    <t>xered-99128</t>
  </si>
  <si>
    <t xml:space="preserve">Aucun service client, ne répond pas au téléphone ni au mail.
Il est très dangereux de placer son argent sur leur assurance vie.
Vous risquez d'avoir beaucoup de mal a le récupérer. 
a fuir </t>
  </si>
  <si>
    <t>pseudo-60887</t>
  </si>
  <si>
    <t xml:space="preserve">J’ai reçu un jour une lettre AR, la matmut de Chambéry résilie mon contrat pour mauvaise relation commerciale. Je n’ai jamais eu une seule altercation, aucun sinistre responsable et aucun retard de payement. Curieux d’avoir la raison valable, après plusieurs appels téléphoniques j’ai eu enfin un manager. La seule chose qu’il m’a dit c’est qu’il faut savoir accepter même s’il n’y a pas de raison valable concernant cette résiliation. C’est pitoyable. 
De plus étant second conducteur sur un deuxième véhicule, la matmut me retire l’autorisation de conduire sous peine de n’être plus assuré. Au final personne ne peut me dire la raison de cette résiliation. Un abus pur et simple de pouvoir. Un piètre assureur, avec des incompétents à tous niveaux, autant conseillers en agence , que chef d’agence, conseillers téléphonique ainsi que managers et même les gestionnaires au siège.
Du jour au lendemain vous pouvez être résilié sans aucun motif. Fuyez de cette assurance, croyez moi, ça en vaut la peine de chercher ailleurs. </t>
  </si>
  <si>
    <t>fabienne-timmerman-137929</t>
  </si>
  <si>
    <t>J'ai 61 ans , je conduis depuis l'âge de mes 18 ans et c'est la première fois que je rencontre un assureur qui se soucie vraiment de mes préoccupations et qui y répond rapidement. Aujourd'hui, toute ma famille est chez Direct Assurance et en est pleinement satisfaite. Si je dois qualifier Direct Assurance, je dirai que c'est assureur compétent, à l'écoute, proposant des tarifs très attractifs et très réactif. Je le conseille fortement.</t>
  </si>
  <si>
    <t>denyce-131872</t>
  </si>
  <si>
    <t>Bonjour 
Après une première année sans accident et un tarif d'entrée intéressant pour un jeune conducteur, la deuxième année est une catastrophe avec une augmentation de 40% 
Au tel elle se justifie en tant que courtier par une augmentation subie et c'est tout!!!!!!</t>
  </si>
  <si>
    <t>melania-102639</t>
  </si>
  <si>
    <t>Je suis en arrêt de travail, et j'attends le complément de la prévoyance AG2r depuis le 14 novembre, quand je lis tous vos avis je commence à penser que je n'en verrai pas la couleur ! Mon employeur les a appelés début novembre c'est bon le dossier est en cours. A ce jour toujours rien.......... J'ai tenté de me connecter sur le compte impossible, ça aussi c'est voulu. J'ai envoyé deux mails sans réponse évidemment. Mon employeur a rappelé on lui dit  ils n'avaient pas reçu les documents de la sécu. Donc j'appelle hier et un charmant monsieur complètement à l'ouest, qui s'exprimait comme un robot autrement dit qui n'en avait rien à faire m'a répondu en effet votre dossier est bloqué je le transmets au centre de gestion. Vous allez me balader combien de temps encore ??? je perds patience là et quand je vois toutes les plaintes ci dessous nous pourrions créer un collectif et nous gagnerions certainement, alors remuez vous et vite !</t>
  </si>
  <si>
    <t>jacques-124580</t>
  </si>
  <si>
    <t>Bonjour,
Idem pour moi ,  je suis assuré a la maif depuis 20 ans , j' étais très satisfait  , j ai même parrainé ma femme et ma fille qui étaient a la GMF , et aujourd’hui  ,suite a un bris de glace, je suis extrêmement déçu du retour de cette assurance qui ne prends pas en compte le capteur de pluie de mon véhicule Mercedes,celui ci ne peut pas être dissocie du pare brise, mais ils me disent qu ils ne le prennent pas  en charge cependant, le garage me répond que ce n est pas dissociable . Je dois alors payer de ma poche ,  c est inadmissible.
Je tiens aussi a préciser qu hier j ai un une responsable au téléphone qui a été fortement désagréable , qui me répond que c est comme ça et pas autrement . Je tiens aussi a dire que détecteur de pluie est facturé 77.18 euros HT et que la Maif m impacte de 150 euros sur la facture de remboursement du garage Mercedes.
Vraiment déçu !!!!</t>
  </si>
  <si>
    <t>sofiane-b-113459</t>
  </si>
  <si>
    <t>Mon dossier sinistre habitation en cours de traitement depuis 6mois et toujours pas de nouvelle !!!
et ne se donne meme plus la peine de repondre à mes  mails !!
SCANDALEUX !!!!</t>
  </si>
  <si>
    <t>lempereur-m-122208</t>
  </si>
  <si>
    <t>Pour le moment pas de problème. A voir si par la suite le service client se maintient et si en cas de pépin l'assurance suit... En espérant que petit prix ne rime pas avec très petit service !</t>
  </si>
  <si>
    <t>marc-b-109867</t>
  </si>
  <si>
    <t>je suis satisfait du service proposé dans tout ce qui comporte prix et responsabilité, rapidité, souplesse écoute, toujours là quand ont veux une réponse a une question</t>
  </si>
  <si>
    <t>assura2-71837</t>
  </si>
  <si>
    <t>Un devis a 2166 euros/an pour du tout risque sur une moto valant 6000 euros, je veux bien être considéré jeune conducteur à moto mais pas n'avoir aucune expérience de conduite.</t>
  </si>
  <si>
    <t>erika-g-127753</t>
  </si>
  <si>
    <t>C'est mon deuxième contrat d'assurance voiture chez direct assurance et je suis vraiment satisfait. Service simple et pratique ! Tout est claire et surtout très rapide.</t>
  </si>
  <si>
    <t>chrystelemarchal-79118</t>
  </si>
  <si>
    <t>Une attente très très longue pour que le dossier de mon fils soit traité suite à un sinistre. Des informations fournies qui se contredisent en fonction du conseiller que l'on a au téléphone. Manque de lien et de cohérence entre le Crédit Agricole et Pacifica.</t>
  </si>
  <si>
    <t>guyloup-93215</t>
  </si>
  <si>
    <t>L'offre de départ était attrayante, mais au renouvellement alors que mon bonus a progressé, mon prélèvement augmente d'une 15€ d'euro. Jamais vu ça.</t>
  </si>
  <si>
    <t>miss-alex-62322</t>
  </si>
  <si>
    <t>Les informations demander  sont très bien expliquer, mes besoin ont été compris et une solution a été trouver très rapidement. Je suis très satisfaite, et récompense santine. Personnel très a l écoute.</t>
  </si>
  <si>
    <t>coco-122810</t>
  </si>
  <si>
    <t>Les conseillers sont très à l'écoute. ils sont agréables, patients et efficaces. Ils trouvent vite une réponse à notre demande. c'est une équipe soudée.</t>
  </si>
  <si>
    <t>eloise-g-135106</t>
  </si>
  <si>
    <t xml:space="preserve">Satisfait de la rapidité des documents envoyés par mail.
Satisfait des tarifs en vigueur car raisonnables par rapport à la prise en charge. 
Cordialement </t>
  </si>
  <si>
    <t>pseudo-123202</t>
  </si>
  <si>
    <t>ils ont annulés le contrat d'assurance souscrit à mon nom pour un véhicule dont la carte grise est à mon nom, car j'ai eu l'honnêteté de leur dire que ma fille reprendrais la voiture à son nom dès l'obtention de son permis</t>
  </si>
  <si>
    <t>marie-sophie-c-123504</t>
  </si>
  <si>
    <t>Service efficace et rapide, plusieurs propositions mis en avant, du personnel réactif et a l’écoute. Prix intéressant, contrat clair rien a redire.
Encore merci.</t>
  </si>
  <si>
    <t>roques-marie-france-116582</t>
  </si>
  <si>
    <t>Très satisfait de la réactivité de Lamia qui a répondu aux questions posées avec efficacité et courtoisie (question suite à l'hospitalisation de mon épouse et au dépassement d'honoraire constat)</t>
  </si>
  <si>
    <t>garamondo-51984</t>
  </si>
  <si>
    <t>J'ai essayé de faire ma résiliation début Février. Ils m'ont pas répondu les mails (3 mails ont été nécessaires) jusqu'à fin Mars. Ils n'ont pas fait les démarches jusqu'à JUIN!! En plus, j'avais un contrat de protection hospitalière que, logiquement, n'ont pas résilié automatiquement... Donc, j'ai du recommencer avec les mails. Ils m'ont dit que c'était bon et quelques mois plus tard, ils continuaient à me prendre 2,14 euros par mois. Bref, aucun service de qualité, très mauvais service client et mon argent qui disparaisse sans souci.</t>
  </si>
  <si>
    <t>lauram-62153</t>
  </si>
  <si>
    <t>Je DECONSEILLE FERMEMENT cette assurance. aucune réactivité ni fiabilité. Sinistre en date du 23 Aout 2017, soit presque 7mois plus tard, toujours pas indemnisé ni responsabilités fixé, aucun véhicule de remplacement pourtant je suis en tous risque!! rien de compliqué sur ce sinistre, un accrochage basique avec une partie adverse!! Un personnel incompétent, et des garanties plus que limite pour un contrat tout risque. si vous ne souhaitez pas avoir de problème surtout éviter à tout prix  cette compagnie</t>
  </si>
  <si>
    <t>estelle-56178</t>
  </si>
  <si>
    <t>Attention, cette assurance n'hésite pas à tromper les gens afin que vous souscriviez chez eux....des frais vous sont facturés et ils prennent la liberté d'augmenter les mensualités malgré que vous refusez le nouveau devis!!! Ils refusent de reconnaitre un relevé d'information quand d'autres l'accepte !!! Pas de carte verte provisoire....</t>
  </si>
  <si>
    <t>sophie-l-135191</t>
  </si>
  <si>
    <t>La personne que j'ai eu en ligne hier a su me conseiller parfaitement sans me forcer la main pour vendre à tout prix.
Prix correct. En espérant ne pas voir d'augmentation sans raison dans 1 an, sinon je serai obligé de changer à nouveau.</t>
  </si>
  <si>
    <t>seb-88716</t>
  </si>
  <si>
    <t xml:space="preserve">Voilà 9 mois que j'attends un remboursement de mon véhicule vandalisé et toujours rien malgré mes coup de téléphone.
Même les démarches c'est moi qui ai du les faire comme demandé une expertise concervatoire. 
Les responsables du vandalisme malgré avoir été jugé je ne suis toujours pas remboursé. 
Deuxième dossier ma responsabilité toujours pas. Engagé j'attends depuis un peu plus de 6 mois remboursement de ma franchise et d'un pneu. 
Une honte. 
Chaque fois la même rengaines contactez le service relation mais il ne font rien. 
Les personnes s'occupant du dossier ne sont jamais les même et ne nous répondent jamais au questions posées. 
Malgré mon ancienneté chez la macif je pense partir car ils ont bel et bien perdu leur sérieux. 
Leur seul soucis faire de l'argent en nous diminuant nos garanties sans parfois qu'on le sache. </t>
  </si>
  <si>
    <t>thierry-f-127418</t>
  </si>
  <si>
    <t>Je suis très satisfait du service!
Très rapide et efficace!
Le tarif est très concurrentiel et l'inscription en ligne épargne les nombreuses demandes plus ou moins exotiques de certaines assurances.</t>
  </si>
  <si>
    <t>fa18-103900</t>
  </si>
  <si>
    <t xml:space="preserve">Tarif attractif / garantie satisfaisante sur le papier
Un petit degat des eaux en 2018 ou je fai s jouer la MMAF =&gt; indeminisation 1200E
un second degats des eaux fin 2020 ou je fis jouer la MAAF =&gt; indemnisation 900e
Tous se passe bien reactif present. Cependant, j'ai la desagreable surprise de recevoir un courrier m'informant que la MMAF resilie mon assurance au 31/12 pour frequences de sinistre .... 2 sinistres mineurs en 3 ans pour un montant de 2000e ....
Apres cela devient l'enfer, aucune assurance ne veut de vous avec la marque noire resiliation ... J'arrive tout de meme à plaider mon cas aupres d'un assureur qui trouve les motifs de resiliation vraiment exagérés. Il est pret à m'assurer mais demande un relevé des sinistres venantde la MAAF prouvant mes dires. 
=&gt; J'appelle mon agence MAAF, qui m'envoie sur les roses méprisant en me disant que ce papier est impossible à faire . ... Je rappelle le siége, meme position ... du coup l'autre assureur ne veut pas m'assurer faute d'avoir ce relévé ...
Bref, fuyez la MAAF. Ils ne veulent que des contrats sans sinistre et vous resilieront si vous avez le malheur de declarer un probleme. Encore pire, ils n'auront meme pas l'elegance de vous faire un papier pour que vous puissiez vous reassurer par la suite.
</t>
  </si>
  <si>
    <t>Assuré depuis 45 ans, 4 contrats en cours, bonus automobile de 50% plus 10%. Je vais résilier tous mes contrats. très mal reçu lors du dernier rendez-vous, je ne m'attendais pas à ça. On ne m'y reprendra pas.</t>
  </si>
  <si>
    <t>mohammad-a-124436</t>
  </si>
  <si>
    <t>Je suis Satisfait du service merci Beaucoup pour cela Assurance direct est une Forme assez générique du besoin pour la jeunesse et les conducteurs particuliers</t>
  </si>
  <si>
    <t>rabaux-f-127447</t>
  </si>
  <si>
    <t>Je suis satisfaite du service… Les prix me conviennent parfaitement….  Meilleur tarif en service auto !                                très contente !</t>
  </si>
  <si>
    <t>nicolas-m-131178</t>
  </si>
  <si>
    <t>Très étonné de la différence de prix entre mon ancien contrat et le nouveau. Je vais donc comparer avec d'autres assurances. 
Aucun geste commercial pour rester chez AMV après 4 ans sans incident, je trouve cela dommage.</t>
  </si>
  <si>
    <t>vadrot-j-107093</t>
  </si>
  <si>
    <t>Vraiment dommage de ne pas pouvoir souscrire a une formule tout risque pour un  import de vehicule, et impossibilité d'obtenir le tarif de celui-ci pour un futur basculement.</t>
  </si>
  <si>
    <t>delphmag-79128</t>
  </si>
  <si>
    <t>La pire des mutuelles. Ils font tout pour ne pas rembourser certaines visites à l'hôpital ou chez le médecin en demandant des documents introuvables.
Le dernier en date : rdv orl pour ma fille. Le médecin ne me fait payer que la part mutuelle. La carte vitale ne fonctionne pas et me donne une feuille à envoyer à la cpam.
J'envoie à harmonie mutuelle la copie des relevés mensuels de  remboursements et on me demande l'original de la facture justifiant le paiement du ticket modérateur.
Expliquez moi ou je vais trouver ce document ???</t>
  </si>
  <si>
    <t>markoeus-80320</t>
  </si>
  <si>
    <t>tarif correct, service client minable, temps d'attente interminable au telephone, le site internet ne fonctionne pas bien afin de rendre les recherches de son propre compte inaccessible</t>
  </si>
  <si>
    <t>scombrus-79470</t>
  </si>
  <si>
    <t>Je me suis assuré aprés la fin de la portabilité de mon ancienne mutuelle eovi. j'ai eu besoin se soins dentaires et j'ai tenté de voir avec carte blanche les professionnels de santé de ma ville .tous ceux que j'ai contacté sont référencés sur carte blanche mais en réalité ils ne connaissent pas carte blanche ou n'y ont jamais adhéré. je crains le pire pour mes futurs remboursements . Si je n'ai pas moyen de résilier mon contrat je passerai par la justice car cela me coutera moins chers que de payer des années indésirées . Il n'y a que 15j que mon contrat a démarré déja des problémes  cegema est à fuir</t>
  </si>
  <si>
    <t>mailys-r-131545</t>
  </si>
  <si>
    <t>Les prix sont attractifs à voir sur la durée pour le service , c’est simple et rapide . 
Le site et clair et l’inscription et de ce fait facilite .
Les garanties sont correct le rapport qualité prix et vraiment interessant</t>
  </si>
  <si>
    <t>18 septembre 2017 suite à une expérience en septembre 2017</t>
  </si>
  <si>
    <t>eric35-57433</t>
  </si>
  <si>
    <t>Il n'y a pas d'assurance parfaite, seul votre conseiller peut l'être. J'ai choisi, testé mon conseiller, clairement dit ce qui était assuré ou pas, vérifiable sur les conditions générales, qui il faut bien l'avouer sont indigestes au possible. Comme certains j'ai préféré une bonne couverture à un bon prix . 
J'assure quoi, qu'elle seront mes déconvenues en cas d'accident , de panne, d'incendie etc, et là, nous n'avons pas tous les mêmes priorités.
Jusque là axa à respecter ses engagements, tant au niveau des autos, de la maison de la protection juridique, la GAV étant plus un petit cadeau à l'intention de mon assureur pour service rendu.
Mon agence est à Guer coetquidan dans le Morbihan.</t>
  </si>
  <si>
    <t>guillet-e-112243</t>
  </si>
  <si>
    <t>Je suis satisfait service client sympathique et réactif prix avantageux comparé aux autres assurances nous j était chez euro assurance j y suis resté un mois l’es télé conseillère agressif voulant faire de la vente forcée on vous fais du chantage pour la moindre envie de voir ailleurs je recommande vivement l Olivier assurance je paie moins de 1000 euros contrairement à Europe assurance ou j était à 2000 pour les mêmes prestations</t>
  </si>
  <si>
    <t>arthurg-61865</t>
  </si>
  <si>
    <t xml:space="preserve">Après avoir souscrit à un contrat assurance auto il y a un mois et demi je n'ai toujours pas de carte verte. 
Leur ayant signalé une erreur sur le contrat à savoir un mauvais bonus-malus  (la cause : un document de mon précédent assureur qui n'était pas à jour)  il n'ont toujours pas ajusté mon contrat. Je les ai contacté pour rectification quelques jours après avoir payé mon assuranceje n'ai eu aucun signe de vie de leur part depuis et mon assurance temporaire arrive à échéance !!
J'ai contacté trois fois le service client pour leur signaler l'anomalie et ajuster mon contrat. Ces derniers m'ont assuré revenir vers moi ce qu'ils n'ont jamais fait.
Je leur ai envoyé quatre mail en leur indiquant le problème pour effectuer un changement de contrat et procéder à un ajustement tarifiaire et j'attends toujours leur "retour sous 48h"
Mon assurance temporaire arrive à échéance dans quelques jours et je n'ai toujours pas de carte verte. L'Olivier assurance me met dans une situation dangereuse. </t>
  </si>
  <si>
    <t>jeremy-m-135316</t>
  </si>
  <si>
    <t>Pour le moment pas de retour négatif, mais je n'en suit qu'à la souscription. Reste à confirmer cette bonne impression en cas d'aléas ou d'accident avec mon véhicule.</t>
  </si>
  <si>
    <t>amelie-o-131695</t>
  </si>
  <si>
    <t>Je trouve que la cotisation pour la mensualisation est un peu élevée.
Sinon nous avons toujours été très bien reçu par vos conseillé que cela soit au téléphone ou en agence.</t>
  </si>
  <si>
    <t>Cliente depuis plus de 20 ans je n'ai que des compliments a faire a la MACIF. Compétents réactifs, prix doux, que du plus.Je suis assurée pour les voitures, maison etc.Même en cas de sinistre je n'ai jamais rencontré de problème avec leurs services tout se règle très rapidement</t>
  </si>
  <si>
    <t>pascalegilles94-50661</t>
  </si>
  <si>
    <t>Attention, ne pas avoir à se servir de la Macif en effet des qu'il y a un problème celle ci est incapable  d'expliquer comment va se dérouler le traitement du dossier .   En effet aprés avoir eu un dommage ( tentative d'effraction du domicile) Il y a 2 semaines 
IMHA nous explique que notre dossier ne peut être traiter en l'état et qu'il faut faire passer un expert. au début il nous a été confirmé que cela n'était utile !!  comprenne qu'il pourra.</t>
  </si>
  <si>
    <t>wanty-m-128370</t>
  </si>
  <si>
    <t>Je suis satisfait des services, les conseillés sont super.
Les prix me conviennent, ils sont super pour les jeunes conducteurs ayant plusieurs accidents</t>
  </si>
  <si>
    <t>jeguirim-a-112581</t>
  </si>
  <si>
    <t>je trouve que les prix mensuel est raisonnable par contre il y a beaucoup de franchise a payé ce qui revient vite très chère en cas d'accident , mais bon dans l'ensemble ca me convient.</t>
  </si>
  <si>
    <t>jerome-d-121511</t>
  </si>
  <si>
    <t xml:space="preserve">je suis très content de la qualité de prise en charge de Direct Assurance .
tout est clair fluide ,équipe à l'écoute de vos problèmes 
rapidité ,qualité d'éxécution en un mot super 
bien cordialement 
Mr Doré
</t>
  </si>
  <si>
    <t>franck-l-109618</t>
  </si>
  <si>
    <t>Très satisfait des prestations et de la rapidité d'intervention. Je recommande vivement cette assurance. Serieux et interets pour le client pris en compte</t>
  </si>
  <si>
    <t>nicolas-p-138755</t>
  </si>
  <si>
    <t>Service d'inscription en ligne rapide, possibilité d'assurer rapidement sa moto avec des tarifs corrects. Mais il est dommage de devoir donner un avis de force a la fin de l'adhésion.</t>
  </si>
  <si>
    <t>mateo-j-133303</t>
  </si>
  <si>
    <t>Bien mais un peu compliquer pour trouver le modèle et autres si le scooter est relativement ancien. Cependant le prix est dans l’ensemble plutôt correct</t>
  </si>
  <si>
    <t>danidan-31735</t>
  </si>
  <si>
    <t>PARFAIT APPAREMMENT A VIR DANS LE TEMPS PRIX PLUS QU4INTERESSANT A SUIVRE. SERVICE CLIENT POUR LE DEMARCHAGE EST IMPECCABLE J ESPERE QU4EN CAS DE LITIGE OU DE DOMMANGE IL EN SERA DE MEME.</t>
  </si>
  <si>
    <t>papillon933-109643</t>
  </si>
  <si>
    <t>Rapide et efficace pour assurer mon nouveau véhicule, dans la minute suivant son achat. Seule plateforme ouverte à l'heure où je suis allée faire mon acquisition, ce qui m'a permis de rentrer directement au volant en étant couverte.</t>
  </si>
  <si>
    <t>romuald-p-111661</t>
  </si>
  <si>
    <t>Le prix me convient pour l'instant. J'attends de voir dans le temps pour avoir un avis sur les prestations.
Tout est ok pour l'instant, pas de remarque particulier.</t>
  </si>
  <si>
    <t>jadejado-95042</t>
  </si>
  <si>
    <t>La qualité des remboursements d'optique était à la hauteur de ce que m'avait dit le service client. Aucune mauvaise surprise et j'ai même eu droit au tiers payant sans problème</t>
  </si>
  <si>
    <t>tailhardat-l-128011</t>
  </si>
  <si>
    <t xml:space="preserve">Bon contact au téléphone .
Réactif, prend son temps pour que le dossier soie bien compris.
Voir par la suite, en espérant ne pas avoir a utilisée vos services.
Bien d'avoir pu effectuer les démarche un samedi après-midi
merci et bonne journée a vous </t>
  </si>
  <si>
    <t>prugna-53442</t>
  </si>
  <si>
    <t>Pour le bris accidentel d'un téléphone portable vieux de 6 mois, je fournis la facture orange et la MAIF outre la franchise contractuelle de 135 euros, ne se réfère pas aux prix de vente mais le conseiller me sort un prix tiré d'un site de revente "le bon coin" qui vend des objets d'occasion d'origine inconnue. Tout cela pour ne pas rembourser ne serait ce que 60 euros pour un téléphone d'une valeur de 195 euros et quand je manifeste mon étonnement on me demande si je veux un geste commercial alors que je suis adhérente depuis 20 ans et plus.</t>
  </si>
  <si>
    <t>llanes-l-110545</t>
  </si>
  <si>
    <t>Très content du service et rapport qualité prix, retard des pièces fournis pour ma part, mais très bon accompagnement du début à la fin, aussi bien par mail que téléphone, recommandé auprès de mes proches.</t>
  </si>
  <si>
    <t>eligig-50173</t>
  </si>
  <si>
    <t>J'ai signé un deuxième contrat auto chez direct assurance le 30/11 (prix payé 436 €). quelques jours après, suite à un problème de bonus, ils m'ont demandé de signer un nouveau contrat, prix 512€. J'ai envoyé rapidement le relevé d'info avec le bonus correct et il m'ont envoyé donc une nouvelle proposition à 487 €. Quand j'ai demandé le pourquoi de la différence de prix par rapport au contrat initial, ils m'ont dit que ça concernait mes antécédents (imprecisé) et demandé si j'avais été assuré avant novembre 2015. J'ai répondu que j'étais assuré chez eux pendant 4 ans avant de passer chez une autre assurance pendant un an. Depuis je n'ai plus de nouvelles. Jusqu'à là j'avais eu des réponses assez rapides par whatsapp. c'est bien sur toujours plus facile quand ils doivent augmenter les tarifs. J'ai l'impression, en plus, qu'ils attendent que l'offre de remboursement de 40€ pour un deuxième contrat auto expire (le 14/12), pour me répondre et me dire que je n'y ai plus droit.</t>
  </si>
  <si>
    <t>francis-m-126457</t>
  </si>
  <si>
    <t>je suis satisfait des services prix correct facile et rapide relation client super
attendons de voir la suite en cas de problèmes pour juger complètement les services</t>
  </si>
  <si>
    <t>lucas-102261</t>
  </si>
  <si>
    <t>Mon avis sur MAAF rapatriement, 
Panne auto, téléphone au service en 15 minutes un taxi  une réservation pour un véhicule de location pour 290 kms, retour taxi, réservation de billet de train, service très rapide et efficace, je suis très satisfait de la MAAF
Claude ver</t>
  </si>
  <si>
    <t>dany-57365</t>
  </si>
  <si>
    <t>Mon ancienne mutuelle "MUTUALIS"a fusionné cette année avec AG2R .Je n'ai donc pas eu le choix .
AG2R me garanti les mêmes prestations ,sauf qu'au passage et malgré une augmentation de la prime de 6.5% ,la prise en charge de la chambre particulière que j'avais souscrite depuis 20 ans a été supprimée .
Aucune réponse d'AG2R malgré plusieurs relances</t>
  </si>
  <si>
    <t>papygaz-108910</t>
  </si>
  <si>
    <t>Assureur vrai spécialiste du risque moto...bon rapport qualité prix...des garanties présentes chez aucun des concurrents...très satisfait pour ma part  !</t>
  </si>
  <si>
    <t>math-139661</t>
  </si>
  <si>
    <t>Non remboursement de mes frais de gardiennage et très long délais afin d'être indemniser. 
Honte à cette assurance, je ne la conseille surtout pas....
Rien n'est suivi, il ne s'occupe en rien au dossier. Enfin, je claque la porte.</t>
  </si>
  <si>
    <t>flatters-55247</t>
  </si>
  <si>
    <t>Titulaire d'un contrat autonomie , prévoyance, auprès de la macif  ,j'ai  sollicité une aide ponctuelle  d'aide a domicile  ( devant subir une intervention chirurgicale ) celle ci  m'a été refusée au titre que cette intervention est programmée  depuis un mois et non 
accidentelle !!!!  la macif fait référence à des conditions particulières qui ne m'ont jamais été remises a la signature du contrat et qui ne figurent pas sur celui ci .
RETRAITES ,  RELISEZ BIEN VOTRE CONTRAT  ET N'HESITEZ PAS A REAGIR  ,NOUS NE SOMMES DONC  COUVERTS DANS CE CAS , QUE S'IL S'AGIT  D'UNE  IMMOBILISATION  IMPREVISIBLE OU ACCIDENTELLE   ?????????
QU'EN PENSEZ  VOUS ?????????</t>
  </si>
  <si>
    <t>jc13-65815</t>
  </si>
  <si>
    <t>un service client des plus mauvais. envoie des pieces du dossier une par une et sous format photos. pieces perdues et excuses inaudibles. des rappels incessants. a eviter</t>
  </si>
  <si>
    <t>patrick1980-55245</t>
  </si>
  <si>
    <t>j'étais chez Peyrac Assurances l'année dernière et aucun soucis, tout était au top. j'ai du vendre ma moto, dès le lendemain mon assurance a été résiliée, ça a été rapide et simple. Je suis en train de racheter un nouvelle moto et c'est sans hésitation que je retourne chez Peyrac.</t>
  </si>
  <si>
    <t>fpl-80929</t>
  </si>
  <si>
    <t>50 ans de fidélité et autant de année en bonus Maxi je décide de, assurer mon habitation a la Macif et là on me répond  au,il ne peuvent pas assurer ma ma maison  parcque j,ai eu un sinistre catastrophe naturelle en 2006  sachant que tout a été réparé en 2008 . Ce genre de pratiques m,étant insupportable j,ai décidé de, aller voir ailleurs  et cela n,a posé aucuns PBS a la maaf</t>
  </si>
  <si>
    <t>nico13009-92794</t>
  </si>
  <si>
    <t>Bonjour, en parcourant ce forum, j'ai constate que plusieurs societaires maif historiques ne comprenaient pas ou plus la classification des vehicules a la maif. J'ai donc decide de contribuer puisque je me trouve depuis quelques annees dans le meme cas et a la faveur d'un prochain changement de vehicule, j'ai pu constater a quel point la situation se degrade sur ce sujet. En effet, quelle que soit la complexite du calcul de la cotisation, la maif surpondere la puissance du vehicule et ce, sans tenir compte des performances ecologiques par ailleurs. Resultat: pour le modele que j'ai choisi, la maif incite a l'achat du bloc DIESEL en premiere ligne (les vehicules Diesel seront bientot interdits dans certaines grandes agglomerations!). par ailleurs, parmi les blocs essence, elle incite a l'achat du bloc le moins puissant mais plus emetteur de polluants que le tout nouveau bloc developpe par le constructeur et affichant soit, une puissance plus elevee mais des performances reelles n'augmentant que l'agrement de conduite c'est à dire sans transformer le vehicule en Formule 1. par ailleurs, ces deux blocs essence possedent la meme technologie d'hybridation mais la maif n'en tient pas compte pour le plus puissant, donc uniquement pour le moins puissant! elle ne tient pas non plus compte de la difference entre les modeles 4X2 et transmission integrale.  resultat: une cotisation 50% plus elevee pour le moteur le plus puissant mais le plus propre. une difference que je trouve excessive. j'ai pu realiser des devis chez d'autres assureurs avec une classification bien differente. Pour moi, le choix de ce moteur est un choix qui va dans le sens des preoccupations ecologiques du moment. certains assureurs semblent d'accord avec cela, pas la maif. reflexion en cours!</t>
  </si>
  <si>
    <t>el-houcine-l-115296</t>
  </si>
  <si>
    <t>Je suis satisfait du service malgré qu il est un peu long pour avoir un conseiller. Assurance au top, je suis fidele depuis presque 8 ans ainsi que mon épouse.</t>
  </si>
  <si>
    <t>touzard-y-136445</t>
  </si>
  <si>
    <t xml:space="preserve">Je suis satisfait de l’olivier assurance pour leur rapidité et leur efficacité merci beaucoup pour pouvoir me permettre d’assurer ma voiture 
Cordialement </t>
  </si>
  <si>
    <t>lacoste-s-121357</t>
  </si>
  <si>
    <t>Personne au téléphone (Nora) très disponible et compétente. Elle a su faire preuve de conseil et d'écoute sur mes problématiques. Espérant qu'il en sera de même après signature</t>
  </si>
  <si>
    <t>lilou77-62826</t>
  </si>
  <si>
    <t>Assurance qui augmente très rapidement ses prix, qui rembourse peu, trouve toujours un truc pour ne pas rembourser, et on n'a jamais d'explication sur le remboursement!</t>
  </si>
  <si>
    <t>pascale30-56120</t>
  </si>
  <si>
    <t>Nous sommes assurés à la Macif depuis plus de 25 ans, cette année notre fils  s'est fait voler sa voiture il y a 3 mois et depuis 3 mois la Macif  nous promène afin de ne pas le rembourser et la personne que nous avons au téléphone est odieuse.</t>
  </si>
  <si>
    <t>jean-francois-d-112067</t>
  </si>
  <si>
    <t>La mensualisation à un impact trop important sur le prix de base.
Et cela (pour ce qui me concerne) ne m'à pas était clairement dit  lors de la souscription ; impliquant un non retour en arrière pour ne pas avoir cette mensualisation;  de ce fait je paie plus cher que le prix que l'on m'avis donné au départ</t>
  </si>
  <si>
    <t>florian-d-107708</t>
  </si>
  <si>
    <t>Je suis satisfait à ce jour de faire partie de votre clientèle. J'ai été très bien accueilli par téléphone, en espérant que tout ce passe bien.
Cordialement Dufossé Florian</t>
  </si>
  <si>
    <t>nul-56861</t>
  </si>
  <si>
    <t>NUL NUL ET NUL !!
ILS PASSENT UN MOIS A NOUS DEMANDER DES PAPIERS ET DES PAPIERS ET ENCORE DES PAPIERS POUR A LA FIN NOUS RESILIER LE CONTRAT SANS NOUS LE DIRE ET SURTOUT NE PAS REMBOURSER LA TOTALITE DES SOMMES PERCUES. A FUIR. LAISSEZ LES GENS ROULER SANS ETRE ASSURES. LES CONSEILLERS NE COMPRENNENT RIEN A NOS DEMANDES SE MELANGENT LES PINCEAUX DANS LEURS REPONSES. C'EST UNE HONTE ET ENCORE JE PESE MES MOTS</t>
  </si>
  <si>
    <t>moussouni-s-115315</t>
  </si>
  <si>
    <t>mon coefficient bonus est normalement à 0,54 vous avez appliqué 0,57 je vais consulté mes anciens contrats souscrits chez direct assurance et vous fournir la preuve</t>
  </si>
  <si>
    <t>herve31-102416</t>
  </si>
  <si>
    <t xml:space="preserve">Après 15 ans de paiement de cotisation d'assurance de prêt, nous nous apercevons qu’April nous a prélevé à tort des cotisations. Suite à une erreur administrative, APRIL a continué de prélever des cotisations d'un premier prêt immobilier qui avait été renégocié et soldé. Nous avons signalé cette erreur au service réclamation d'avril en novembre 2020. En décembre 2020, APRIL a régularisé la situation en nous remboursant les 5 ans auxquels la loi l'y oblige. En plus de cela, APRIL a fait preuve de professionnalisme puisqu'en Janvier  2021,  il nous a remboursé le trop-perçu des cotisations sur la période  2005 à 2015 alors qu'il aurait pu se réfugier derrière le code des assurance et la justice.
C'est pourquoi, je remercie APRIL pour son écoute et  son service de qualité. A cette occasion, je remercie en particulier Elsa J. pour sa réactivité et son professionnalisme.
A l'avenir, si je devais à nouveau contracter un prêt immobilier, je n'hésiterai pas à faire appel à leur service et aussi à les recommander.
</t>
  </si>
  <si>
    <t>feuillatey-f-109357</t>
  </si>
  <si>
    <t xml:space="preserve">je suis satisfait du service
je valide le tarif et l'approche client par votre service téléphonique ainsi que l'accompagnement pour la signature du contrat </t>
  </si>
  <si>
    <t>gin27-87079</t>
  </si>
  <si>
    <t>Ms diego gomez assureur très aimable qui ma très bien expliquée et résolu mon problème je suis très satisfaite de l'entretien que j'ai eu avec Mr gomez personne très aimable et de très bon conseil. Je souhaite que toutes les équipes chez NEOLIANE aient le même professionnalisme.je donne 10/10</t>
  </si>
  <si>
    <t>dunet-111913</t>
  </si>
  <si>
    <t xml:space="preserve">Bonjour,
Assureur qui ne tient pas ses promesses...Ne transmets pas les deux demandes en temps et en heure que mon ancien assureur souhaite connaitre ...Donc reparti pour 1 an avec mon assurance actuelle....
Aucun professionnalisme.
</t>
  </si>
  <si>
    <t>roseline-b-109260</t>
  </si>
  <si>
    <t>satisfaite du service, une augmentation de 30 Euros que nous ne comprenons pas compte tenu du confinement depuis un an ,par contre la baisse du prix du contrat serai justifié.</t>
  </si>
  <si>
    <t>vero-80157</t>
  </si>
  <si>
    <t>Cet été j ai eu un dégât des eaux un peu compliqué puisque il s agissait d un canalisation enterrée qui était percée. La MAIF est intervenue et a pris en charge les réparations.</t>
  </si>
  <si>
    <t>gribouille-102988</t>
  </si>
  <si>
    <t xml:space="preserve">Mutuelle à fuir 
Tres chere et remboursement minable notamment pour les dents 
Inegalites de traitement ds le rembiursement plus vous payez moins vous etes rembourse inadmissible 
Aucune reponse aux multiples reclamations faites 
Montant du remboursement variable sans justification aucune 
On.se demande oú va l argent des cotisations 
Scandaleux </t>
  </si>
  <si>
    <t>doudou-97738</t>
  </si>
  <si>
    <t>Super assurance , j'ai eu deux sinistres ( 1 responsables et 1 non responsables) et a chaque fois tout à été régler très rapidement et très professionnellement.  Je recommande plus plus plus</t>
  </si>
  <si>
    <t>circeisis-50647</t>
  </si>
  <si>
    <t>j'ai été assurée 23 ans a la maaf  et virée comme une malpropre il y a 3 mois suite a un accident responsable en 2013 et un sans responsablilité en 2015 .je pense que lors du second accident on aurait pu me prévenir du fait que ça risquait d'arriver puisque dans leur contrat il est ecrit (en tout petit sans doute) que 2 accident en 5 ans entraine une radiation mais le pompon a été que mon assurance habitation a également été radier sans raison .
voila la maaf fait de bellespib a la tele mais c'est du blanla</t>
  </si>
  <si>
    <t>olivier-8300-98000</t>
  </si>
  <si>
    <t xml:space="preserve">horreur fuyez 
ils ne respectent pas les clients ont est juste des payeurs
garantie aucune et ne paye jamais les dégats qu'ils vous doivent  
deplus lors de ma séparations ils continu de vous décompté des frais d'assurance de prélévé 
alors qu'ils ont recu les courriers de résiliation fuyé vous dis je </t>
  </si>
  <si>
    <t>terrifortain-104478</t>
  </si>
  <si>
    <t>Bonjour,
Au moins une mutuelle qui répond au téléphone et avec un contact personnalisé.
Rapidité et souci d'expliquer sont la moteur des échanges téléphoniques.
Je recommande.</t>
  </si>
  <si>
    <t>jeluno-61984</t>
  </si>
  <si>
    <t>Bonjour,
J’ai été victime de projections de peinture d’un chantier voisin du parking sur lequel j’avais garé mon véhicule.
L’entreprise de peinture a immédiatement reconnue ses torts et a signé le constat sans aucune difficulté.
J’ai ensuite transmis le constat à mon assureur, la MACIF et voilà la réponse écrite reçue de sa part :
- Nous intervenons dans un premier temps au titre de la garantie DOMMAGES laquelle est assortie d'une franchise contractuelle. 
- Nous effectuons par la suite la réclamation auprès de l'assureur adverse au titre de votre garantie DEFENSE- RECOURS 
- La franchise retenue vous sera reversée après aboutissement du recours. 
- Les constatations de l’expert nous permettront de déterminer votre indemnisation, sachant que votre contrat comporte une franchise de 500 € 
Sidéré d’apprendre que la franchise me sera retenue - ne serait-ce même que temporairement -  je contacte la MACIF en leur demandant si étant assuré (depuis 40 ans auprès de cette compagnie d’assurance) cette dernière défend réellement mes intérêts. Celle ci me répond que ce sont les conventions entre les compagnies d’assurance, et qu'il n'y a pas d'autres solutions.
Donc, je pose les questions suivantes :
- Combien de temps va demander la réclamation auprès de l'assureur adverse ? aucune réponse !
- Que se passe t-il si il y a un problème entre l’entreprise de peinture en cause et son assurance ? aucune réponse !
En conclusion, avec la MACIF :
- Quand je suis en tort : la MACIF me retient la franchise 
- Quand je n’ai aucune responsabilité : la MACIF … retient (temporairement) la franchise ! et me répond : se sont les conventions entre assurances ! sachant que ces fameuses conventions ne précisent aucun délai pour l'aboutissement de la procédure
Pourquoi un assuré (sociétaire c'est le terme enployé dans la cas de la MACIF) doit-il subir un quelconque préjudice financier (certes temporaire, mais quand même) pour un sinistre pour lequel il n’a aucune responsabilité ?</t>
  </si>
  <si>
    <t>jaouhar-75276</t>
  </si>
  <si>
    <t>Dommage qu'on ne peut pas mettre 0 étoiles pour ce genre d'assurances.
Pour résumer, ils ont tout fait pour piquer les frais de dossiers et deux mois d'assurance à l'avance et résilier le contrat sans justification logique
D'abord, ils ont résilié le contrat car j'ai fourni un permis et une carte grise provisoires (Alors que c'est des documents officiels fournis par l'administration Française).
Ensuite, ils refusent de reprendre le contrat suite à la fourniture des documents définitifs sous prétexte que la voiture est actuellement assuré par une autre compagnie.
Sachant que n'importe qui peut souscrire à un contrat chez eux en étant assuré ailleurs (J'ai déjà fait une simulation anonyme sur leur site).
Pour finir, le service client est un numéro de téléphone surtaxé, vous pouvez imaginer les frais supplémentaires que j'ai du payer à cause de ces échanges pour rien au final</t>
  </si>
  <si>
    <t>didier-a-131584</t>
  </si>
  <si>
    <t>prix correct,facilite pour l'inscripton,bon site ,facile d'emploie,je pourrais le recommander a des amis sans probleme.pour l'instant ,je suis tres satisfait de vos servces</t>
  </si>
  <si>
    <t>erlie-m-134538</t>
  </si>
  <si>
    <t>J’ai apprécié la rapidité de la transaction, bien que j’ai eu du mal au début car j’avais mal renseigné mes informations. Assez  Bon niveau de prix également</t>
  </si>
  <si>
    <t>assure33-62905</t>
  </si>
  <si>
    <t>la maif vous assure provisoirement le jour de votre appel alors que vous n'avez rien demandé, vous demande après les documents nécessaires à votre inscription, et puis après vérification vous informe que ce n'est pas possible parce que vous ne remplissez pas les conditions nécessaires pour être assuré, mais par contre vous réclame l'assurance provisoire...moralité : que vous soyez éligible ou pas à être assuré à la maif...tu vas payer !!</t>
  </si>
  <si>
    <t>boutry-v-133922</t>
  </si>
  <si>
    <t>très satisfait conseiller très professionnel est très agréable, très a l'écoute de leurs clients, explique très très bien toute la marche a suivre et les garantie</t>
  </si>
  <si>
    <t>tiph771-105966</t>
  </si>
  <si>
    <t>Depuis le temps que je suis chez eux je n’en suis pas partie. Les tarifs sont convenables par rapport a la couverture proposée. On arrive facilement à avoir un interlocuteur sans trop attendre et ce malgré cette période.</t>
  </si>
  <si>
    <t>vanessa-s-116809</t>
  </si>
  <si>
    <t>les prix sont attractifs. par contre, le service lors de sinistre l'est beaucoup moins! impossible de faire une déclaration de sinistre en ligne,  délai de traitement long, rdv pris non honoré, une perte de temps pour moi, des relances, de l'agacement</t>
  </si>
  <si>
    <t>lilia-a-124663</t>
  </si>
  <si>
    <t xml:space="preserve">Devis rapide et simple à faire en ligne., pas besoin d’un conseiller en ligne.
Comment pouvons nous bénéficier des offres 2 mois offerts ?
Merci        </t>
  </si>
  <si>
    <t>fatmi-a-124907</t>
  </si>
  <si>
    <t xml:space="preserve">Parfait, comme d’habitude. Deuxième voiture assurée et je suis toujours aussi bien accompagné et écouté. 
Je recommande vivement l’olivier assurance. 
Adil. </t>
  </si>
  <si>
    <t>xavier-a-122494</t>
  </si>
  <si>
    <t>C'est pas chère et super intéressant bien expliquer ses une bonne assurances très pratique. On n'ai juste à remplir le formulaire et très sécurisé ses bien</t>
  </si>
  <si>
    <t>jc-61172</t>
  </si>
  <si>
    <t>j ai voulu améliorer mon contrat d assurance auto en cours d année mais on me dit que cela n est possible qu a la date anniversaire un assureur qui ne veut pas gagner d argent  c est plutot bizarre</t>
  </si>
  <si>
    <t>lolo624-57669</t>
  </si>
  <si>
    <t>Mon expérience : Ma mère décide de me désigner comme 2eme chauffeur sur son véhicule (306) il y a de ça 6 ans, elle contacte l'assurance par téléphone et fait part de sa volonté de payer pour que lorsque j'achète mon propre véhicule, je commence avec du bonus 
- "Bien entendu Madame, avec cette option votre fils acquierera du Bonus". répondit l'agence
Surprise lors de l'achat d'un nouveau véhicule perso, l'agence nous indique que le bonus n'est effectif que si je m'assure chez AXA, et qu'il est avantageux puisqu'il est de 0,76.
Je trouve ça bizarre et demande des devis un peu de toute part.
Axa propose les mêmes tarifs que ses concurrents principaux (MMA,MAAF) avec le bonus à 0,76 et la concurrence bonus de 1 car celui ci ne peut être perçu ailleurs.
Après leur avoir signaler les tarifs de la concurrence ils me disent qu'ils peuvent revoir mon devis à la baisse et qu'en aucun cas ils ne m'enverront d'avis de situation sur mon bonus car il n'existe que chez eux.
Si ça ne s'appelle pas de l'abus de pouvoir ... 
Sur mon devis ils ont simplement indiqué bonus de 0,76 pour me faire plaisir et ont appliqué le tarif Max. 
Pour votre info si vous voulez que votre 2eme chauffeur acquiert du bonus il faut payer le Supplément jeune chauffeur (A aucun moment l'agence nous l'a préciser)
Compter sur moi pour la mauvaise Pub.
Agence de Boulogne Sur Mer</t>
  </si>
  <si>
    <t>phil-61061</t>
  </si>
  <si>
    <t>impossibilité de les joindre par téléphone me ballade depuis janvier 2017 entre Rueil Malmaison Orléans paris la defence toujours envoyer les memes pièces sans avoir jamais de réponse meme mon directeur d'agence bancaire ne comprends pas</t>
  </si>
  <si>
    <t>ziz-82179</t>
  </si>
  <si>
    <t>Des menteurs ... on vous abandonne complètement en cas de sinistre : ils ne veulent rien lâcher et vous font poiroiter</t>
  </si>
  <si>
    <t>cutler-d-113798</t>
  </si>
  <si>
    <t>Un assurance toujours à l'écoute qui n'hésite pas a revenir vers vous pour vous proposer des produits qui sont des plus avantageux !
A chaque sinistre, toujours bien épaulé</t>
  </si>
  <si>
    <t>daniel-p-133708</t>
  </si>
  <si>
    <t>Je suis très satisfait…..et très fasciné pour la rapidité et la facilité des prix et les moins mise en place pour facilité la mise en place de assurances !!!</t>
  </si>
  <si>
    <t>mc92190-54888</t>
  </si>
  <si>
    <t>Équipe professionnelle, attentive, et de bon conseil. Tarif attractif, niveau de couverture satisfaisant.</t>
  </si>
  <si>
    <t>mathilde1-61646</t>
  </si>
  <si>
    <t xml:space="preserve">
Bonjour
Je suis Mme Mathide Mabilat une prêteuse . Je suis de nationalité française. J'offre des prêts aux personnes sérieux susceptible de bien me rembourser conditions de prêts sont très claire et simple. Merci de me contacter pour plus de renseignements afin d'aboutir à un financement fiable, sécurisé. Si vous êtes intéressé n'hésitez pas à me contacter directement sur: mathildemabilat2@gmail.com</t>
  </si>
  <si>
    <t>fregona-87491</t>
  </si>
  <si>
    <t>Bonjour, j'écris ce post dans l'espoir que quelqu'un pourra m'aider en comparant soit à la même assurance, soit avec une autre assurance. La Maif m'informe que je ne peux pas faire une contre expertise qui lui serait opposable (suite à une première expertise de complaisance destinée à prouver une responsabilité que je n'ai pas). Aucune référence de texte précise ne m'a été communiquée, je n'ai pas confiance. Comment me défendre car on me propose de passer directement à la tierce expertise sans avoir eu une 2ème expertise ? Je n'ai pas confiance car il y a eu trop de problèmes dans ce dossier. Est-ce que cette procédure est légale ?</t>
  </si>
  <si>
    <t>duc-100848</t>
  </si>
  <si>
    <t>j ai eu des problemes avec le garage conseille. ai du faire intervenir le concessionnaire de mon vehicule.malgre les promesses de DIRECT ASSURANCE je n ai jamais ete indemnise</t>
  </si>
  <si>
    <t>so-111895</t>
  </si>
  <si>
    <t>Bonjour, niveau accidents je ne connais pas comme c est  leur prise en charge vu que heureusement jamais arrivé. Par contre la permiere annee d assurance prix attractif pour gagne le cliente et apres au lieu de descendre comme dans toutes les assurances ils augmente le prix sans explications (car pas d incident et puis ils m on toujours augmente la cotisation) - a fuir.</t>
  </si>
  <si>
    <t>audrey-c-124956</t>
  </si>
  <si>
    <t>Étant jeune conductrice (permis moins d'1 an), je viens d'acheter une voiture.
J'ai fait plusieurs devis auprès de plusieurs assurances et Direct Assurance me proposait le plus avantageux sachant que je voulais une couverture complète (Tous Risques Renforcés, Pack Sérénité et Franchise Basse). Je suis satisfaite de ma souscription pour le moment ! À voir par la suite ... !</t>
  </si>
  <si>
    <t>chantal85-60068</t>
  </si>
  <si>
    <t xml:space="preserve">bonjour
mon mari qui est le sociétaire nominatif ne veut pas que je vous ecrive je crois que cela va me faire du bien en quoi la maif ,la raqvam est une assurance militante nous sommes arrivés chez nous le 27 décembre nous découvrons plein d'eau partout plus la chaudière en panne mon mari dit que la non prise en charge doit être dans notre contrat o k mais pas un mot de compassion mon mari est en invalidité, mon fils adulte handicapé pourquoi pas un mot de compassion: la chaudière sera réparée le 5 01
l'eau le jeudi 4  je l’espère ils ont l'habitude de baisser la tete comment fait il pour ses soins..... </t>
  </si>
  <si>
    <t>elfine-79743</t>
  </si>
  <si>
    <t>l'assurance d'habitation a été rejeté par la banque et au lieu de la renvoyer ou d'envoyer un courrier allianz a annulé le contrat par lettre recommandée après avoir appelé l'agence celle ci dit qu'il y a des frais de 40 euros j'envoi le cheque et l'agence refuse le recommandé avec le cheque. le recommandé revient et je me déplace jusqu'à l'agence et la personne me dit qu'il ne peut pas prendre l'argent et relancé le contrat meme si je paie les frais de 20 euros supplémentaire. et du coup j'ai trouvé un autre assureur. on était depuis 45 ans chez allianz et avant cela s'appelait AGF donc aucune considération pour les vieux client.</t>
  </si>
  <si>
    <t>lecoeur-100286</t>
  </si>
  <si>
    <t>Je vis un calvaire avec Pacifica.
C'est un scandale. Et en plus c'est cher !
Ne s'occupe de rien, ne répond pas à mes emails et me Renvoi la balle systématiquement. leur message à peine caché : "débrouillez vous tout seul, à vos frais. "
J'ai vraiment le sentiment qu'il essai de faire en sorte que j'abandonne l'idée de faire marcher mon assurance. Hors j'ai payé pour un service d'assurance. Je veux qu'il soit rendu.
-AU TELEPHONE : Reste fixé à leur idée pour ne rien dépenser. Raccroche après avoir mis en attente.
-MAILS : Ne répond pas aux mails depuis un mois malgré des relances au moins hebdomadaire. Pendant ce temps là, les fuites continuent.</t>
  </si>
  <si>
    <t>dorasdivalla-107240</t>
  </si>
  <si>
    <t>Une véritable catastrophe. Ils ont mis 3 ans pour remettre en état un dégât des eaux. J’ai du être en contacte avec 37 conseillers en trois ans. Il faut a chaque fois reprendre tout depuis le début. Je n’ai jamais été confronté à autant d’incompétence. Service client déplorable. A fuir.</t>
  </si>
  <si>
    <t>mimi-96593</t>
  </si>
  <si>
    <t>j etais assurée depuis 1998 , EN 2015 UN ACCIDENT NON RESPONSABLE , OCTOBRE 2019 MON CONJOINT A EU UN ACCIDENT , JE RECONNAIS TRES GRAVE , C ETAIS PAS MOI , ALLIANZ ME RÉSILIE J AI TOUT MES POINTS  50 POUR CENT DE BONUS JE SUIS UNE BONNE CONDUCTRICE , JE NE RECOMANDE PAS ALLIANZ PAS CORRECT</t>
  </si>
  <si>
    <t>sweet33-56614</t>
  </si>
  <si>
    <t>Après 3 appels de 3 interlocuteurs différents, me demandant à chaque fois différents papiers pour mon assurance auto, on finis par me dire vous êtes radiée madame car vous ne m'avez pas fait par de ceci ! Hé ho mettez vous d'accord entre collègues !!!</t>
  </si>
  <si>
    <t>Aujourd'hui ,16 novembre 2021, j'ai du contacter ma mutuelle, j'ai eu le plaisir de pouvoir tomber sur une personne très agréable, sympathique, très professionnelle, très polie , parlant très simplement mais tout en sachant de mon côté que j avais à faire a une dame qui connaissait très bien son travail, sans aucune hésitation lors de ses réponses à mes questions, une dame donc qui fait que l'on est encore plus satisfaits d avoir la mgp comme mutuelle et qui contribue très certainement à son bon fonctionnement et au plaisir de savoir que lorsque l'on appel on a des professionnels compétents au téléphone.</t>
  </si>
  <si>
    <t>17 novembre 2019 suite à une expérience en novembre 2019</t>
  </si>
  <si>
    <t>mimi-80946</t>
  </si>
  <si>
    <t xml:space="preserve">Des que vous avez un problème ils ne veulent rien savoir il faut se débrouille tous seuls et surtout quand ses l assistante au Maroc avec Wafa assurance ils ont pas voulu appartient mon père de86an avec la maladie de parkinson et j ai téléphoné au siège il assistante n'a rien voulu savoir elle m'a di de se débrouiller avec se du Maroc et mon père on a  pris le billet et nous l avons ramener est ce normal que la clinique décidé de l envoyé a l hôtel alors que la personne se tenter apeine debout
</t>
  </si>
  <si>
    <t>rasta-81061</t>
  </si>
  <si>
    <t>Assurance PIPO. Leur slogan parle de lui même "Axa Réinventons notre métier"..... je dirais apprenez le métier d'assureur. J'ai eu un sinistre début octobre 2019, ma jante avant est fissurée. je suis en assurance tous risques. Après une gestion calamiteuse de leur services délocalisés et totalement incompétent, ils tardent à me rembourser les frais que j'ai engagé, malgré mes nombreux appels. Je ne vais pas en rester là. La DGCCRF va les remettre à leur place, car pour moi ce sont des charlatants. Ils prennent l'argent, mes cotisations sont à jour, mais pour le reste.... QUE DALLE... ZERO, des experts qui rendent des rapports qui est acquis d'avance en faveur d'axa... A presque 100 euros mensuels de cotisation, on se moque de moi délibérément. C'est au pied du mur que l'on voit le maçon.... conclusion: N'allez pas chez AXA, ce sont des charlatants, ni plus, ni moins. En agence à Paris 5ème , un imcompétent qui vous dit que vous êtes un menteur et qui annonce qu'un remboursement prend 2 jours............ j'en suis déjà à 15 jours, et tjrs rien.....................</t>
  </si>
  <si>
    <t>tyrion62-87326</t>
  </si>
  <si>
    <t>L'assureur gmf me laisse sans nouvelles pour un sinistre non responsable : suite à un accident survenu le 6 février 2020 où un automobiliste ne respecte pas son stop; mon véhicule a ses portières qui ne ferment plus à clefs et qui laissent passer la pluie. Je ne peux plus aller travailler ni faire mes courses. Malheureusement, la gmf ne me loue pour 3 jours une voiture. Elle se trompe sur la date du passage d'expert. Je rends le véhicule de location, sans Indication de la gmf sur la marche à suivre. Je rentre à pied chez moi (11km, étant une personne handicapée merci la gmf pour la séance de sport imprévue). Depuis le 7 février, je passe des heures au téléphone pour résoudre ce sinistre et malheureusement la gmf est incapable de m'aider ! J'attends toujours une solution pour avoir une voiture pour pouvoir travailler...</t>
  </si>
  <si>
    <t>phroy-68942</t>
  </si>
  <si>
    <t>Service client nul.
Aucun respect des clients au téléphone quand on peut les joindre car cela est impossible ou très très difficile.
Je regrette d'avoir été chez eux.
Seul notre argent semble les intéresser.</t>
  </si>
  <si>
    <t>access-70926</t>
  </si>
  <si>
    <t xml:space="preserve">dégâts suite à une tempête en 2014, réparation "faites" par 1 couvreur (qui ferait bien de changer de métier)...refuites , expertises...constats de malfaçons avérées...,opacités sur la facturation de l'artisan qui facture des échafaudages qu'il n'a pas installé...même avec photos à l'appui, l'assureur me rend coupable de la chose...! ! ! pas banal celle là ! ! ! évidemment, il y en a qui se remplissent les  poches avec une partie de la facturation...qui du prestataire qui de l'assureur...? l'enquête va nous le dire bientôt ! ! </t>
  </si>
  <si>
    <t>gros-bill-103257</t>
  </si>
  <si>
    <t>Filiale de la banque à qui parler, injoignable au téléphone et une annonce pour patienter qui nous dit que l'on sera enregistré, mais quand vous voulez !!!</t>
  </si>
  <si>
    <t>g-quenardel-50622</t>
  </si>
  <si>
    <t>Une mutuelle à fuir. Vous y êtes reçu comme un chien dans un jeu de quille. On vous rejette comme un malpropre  et le service est nul. Aucune écoute de l'agent qui vous reçoit. Pas la moindre politesse. Ne veulent pas accepter le moindre dialogue et se cachent derrière leur ordinateur.</t>
  </si>
  <si>
    <t>carreto-g-139652</t>
  </si>
  <si>
    <t xml:space="preserve">Je suis satisfait.
Le rapport qualité/prix est bon et le temps de réaction suite à ma souscription de contrat à été très rapide.
Les avantages des contrats sont intéressants.
</t>
  </si>
  <si>
    <t>C'ETAIT BIEN ... malheureusement, ça a bien changé! J'ai fait un test avec un simulateur sur internet pour connaître le prix de mon assurance avec eux ... 125 au lieu de 200 euros ... je les appelle par téléphone, en fait, c'est un tarif préférentiel pour les nouveaux clients !! pour ceux qui sont déjà clients, il vaut mieux résilier....</t>
  </si>
  <si>
    <t>mellal-m-126001</t>
  </si>
  <si>
    <t>Satisfait de la communication efficace rapide et sérieux content de vous avoir comme assurance pour mon habitation et mes voiture merci cordialement monsieur et madame Mellal</t>
  </si>
  <si>
    <t>anthony-m-128315</t>
  </si>
  <si>
    <t>Je possède déjà une assurance maison chez vous je suis très satisfait et donc j'ai souscrit une assurance voiture et j'espère être autant satisfait...</t>
  </si>
  <si>
    <t>tripe-107631</t>
  </si>
  <si>
    <t>Lenteur +++ dans la gestion des dossiers , difficilement joignable , chaque interlocuteur vous dis qu' il traite votre demande mais lorsque vous rappelez 1 semaine après , aucune saisie dans le dossier...
continue a prélever plusieurs mois après leur avoir communiqué le certificat de vente du véhicule...
A fuire !</t>
  </si>
  <si>
    <t>Assuré depuis plus de 20 ans chez AXA (22 ou 23 ans), je constate qu'AXA ne fait qu'encaisser les chèques et ne traite pas les dossiers. Incapables de gérer un changement d'adresse (alors que j'ai signé un nouveau contrat habitation AVEC ma nouvelle adresse) AXA vous envoie sur le système de contentieux avec des frais supplémentaires. Il faut voir l'effort fait par AXA pour pour vous informer : 0 mail, 0 coup de téléphone (assuré depuis 22 ou 23 ans) Par contre dans le même temps , un message téléphonique personnalisé pour les assurances emprunteur, des pubs sur les mails, c'est pas comme si vous étiez inconnus. AXA pense avoir tous les droits une fois leur mise en demeure envoyée alors qu'ils ne l'ont pas envoyé à mon adresse !! Ils vous expliquent que c'est à vous de les payer si ils ne font pas leur boulot !! Je vais donc voir ce que je peux faire pour résilier mes contrats AXA au plus vite.</t>
  </si>
  <si>
    <t>abdelaziz-h-128087</t>
  </si>
  <si>
    <t>Je suis satisfait du service qui est rapide . Le prix est très intéressant. Le site est très simple d'utilisation. 
Je vous conseil cette assurance ..</t>
  </si>
  <si>
    <t>sebastien-d-133209</t>
  </si>
  <si>
    <t>Très bien bien que c est un peu difficile à s y retrouver dans tous les détails
Néanmoins on est renseigné correctement et rapidement via la chat box mer i</t>
  </si>
  <si>
    <t>garcia-k-117259</t>
  </si>
  <si>
    <t>je suis satisfait de l acceuil telephonique et de toutes les informations donnees suite a ma demande en ligne . reaction tres rapide et clarte des explications</t>
  </si>
  <si>
    <t>ana1972-54023</t>
  </si>
  <si>
    <t>suite a un accident de voiture  , il m'indemnise 169 euros pour 3000kms effectué en soins divers , et je vous parle pas du reste , super comme assurance et en plus ne répond pas au lettres recommandé , je suis assuré depuis 1994 et je possède 4 contrats</t>
  </si>
  <si>
    <t>chantal1-79359</t>
  </si>
  <si>
    <t xml:space="preserve">
Suite à un orage de grêle le 4.6., gouttière du voisin détruite - déclaration le 6.6. - après avoir repris contact le 5.8 une conseillère m'envoie 1 déclaration qui précise que celui-ci est civilement responsable. Je contacte un avocat qui me renvoie vers ma protec. juridique. Je me pose la question : suis-je assuré chez vous ou défendez-vous l'adversaire en lui donnant toutes ses chances ? Reprise de votre lettre du 11.9. Dans le cadre de la R.C. le dommage doit être certain (photos transmises) et déterminé (inondation à chaque averse) travaux non réalisés à ce jour. Article 681 du C.Civil : écoulement des eaux de gouttière, doivent faire en sorte que l'eau s'écoule chez vous et non chez le voisin. A.C.M. ne reprend pas en compte.  A ce titre, un recours contre votre voisin sera difficilement recevable devant les tribunaux. Un recours devant le tribunal d'instance semble inopportun. Dès lors nous ne pouvons pas prendre en charge ce litige. Malgré un mail du 15.9 laissé sans réponse, aucun courrier à mon voisin ni à moi-même. Je crains des dégats supplémentaires à l'environnement (mur + végétations) dus à l'incompétence de l'assurance.
</t>
  </si>
  <si>
    <t>berdud-j-130707</t>
  </si>
  <si>
    <t>Très satisfait du service, rapidité et conseiller tres competant, je reviendrais rapidement pour le vehicule de ma compagne, acquisition prevue ce mois ci</t>
  </si>
  <si>
    <t>lili-100235</t>
  </si>
  <si>
    <t>Arpège stam ec allianz me propose un rendez vous avec un médecin conseil a 284 km en période de Covid et étant malade de surplus et sans 1 e en poche je précise !!! 3 semaine que je leur demande de me trouvez un rdv à Mulhouse plutôt que Strasbourg mais là seul réponse reçu est négatif car c’est au médecin mandaté par eux de décider de me changé ou pas ?! Cette assurance au multiples noms n’est en aucun cas professionnel ou même humain . Je précise que la responsable qui prend les décisions est la seule en télétravail non stop , car impossible à avoir en ligne chaque fois je dois rappeler ou des petites mains m’appelle. 
Le pire c’est que je n’y vais pas se sera de ma faute de pas avoir accepté d’aller  à 284km de chez moi.</t>
  </si>
  <si>
    <t>A fuir absolument!!
J'ai été victime d'un accident non responsable et le traitement de mon dossier a été une grosse blague et a trainé pendant des mois. Leurs partenaires ne sont pas pro, j'ai récupéré mon véhicule après 5 mois de galère et d'échanges houleux, il était dans un état lamentable (sale, poussiéreux, peinture mal faite) - on m'a prêté au moins 4 voitures différentes, plus petites que la mienne, une vraie GALERE!! Personne ne répond aux mails, appels non retournés, FUYEZ</t>
  </si>
  <si>
    <t>olivier-b-128707</t>
  </si>
  <si>
    <t>Je suis satisfait du prix et des prestations. A voir avec le temps en espérant ne pas avoir à avoir a contacter votre service d'assistance.
Au plaisir</t>
  </si>
  <si>
    <t>franck-d-112579</t>
  </si>
  <si>
    <t>Assurance efficace dans l'inscription, les instructions sont claires, les présentations précises et l'efficience remarquable
Seul bémol pour l'instant, c'est une étude personnalisée pour un éventuel regroupement de contrat d'assurance</t>
  </si>
  <si>
    <t>antony-m-107304</t>
  </si>
  <si>
    <t>La personne a pris le temps de faire en sorte que nos demandes et besoins soient pris en compte pour concrétiser le contrat.
Cela est appréciable et actuellement bien trop rarement le cas.</t>
  </si>
  <si>
    <t>Mon conseiller NICOLAS a répondu de façon très efficace et satisfaisante à mon appel téléphonique malgré la difficulté de mon dossier. NICOLAS est doté d'une grande capacité d'écoute et sait transmettre sa bonne humeur à ses adhérents. Il est très opérationnel. Quel professionnalisme ! Je le recommande fortement</t>
  </si>
  <si>
    <t>mkiddem-m-128510</t>
  </si>
  <si>
    <t>Je suis satisfait du service client ainsi que la réactivité a assuré mon véhicule. Merci a la conseillère qui m’a très bien aiguillé. Cordialement. MM</t>
  </si>
  <si>
    <t>hatcheps-89474</t>
  </si>
  <si>
    <t>Bonjour , j'ai finalisé mon devis fait par internet au téléphone avec Théo . Ses explications ont été très claires. Il m'a bien orienté vers une assurance auto qui me correspondait au mieux .</t>
  </si>
  <si>
    <t>selvaggio-g-136054</t>
  </si>
  <si>
    <t>L'avenir ns le dira pour le prix c'est super pour le reste on verra bien le jour où il y aura un problème j'espère que tout ce passera bien en cas de litige</t>
  </si>
  <si>
    <t>gege13220-53776</t>
  </si>
  <si>
    <t xml:space="preserve">Assuré depuis de nombreuses années depuis presque depuis au moins 40 ans chez AXA pour 2 et des fois 3 voitures ainsi que pour la maison, j'ai suivis l'évolution des tarifs et ceux-ci sont arrivés cette année à un niveau extravagants. J'ai donc fait une prospection sur Internet (grâce à Assurland) et avec le devis le plus bas, j'ai mis mon assureur au courant demandant si, éventuellement, il était prêt à s'aligner compte tenu dans des bénéfices d'Axa qui l'année dernière ont dépassés largement les 5 Milliards d'€.
A ma grande surprise il s'est mis d'accord! 
Comme quoi il faut toujours faire jouer la concurrence. Mes 3 contrats vont me couter cette année grosso-modo 700€ de moins. Bon, mon assureur reste un chouia plus cher, mais je ne vais pas le quitter car... </t>
  </si>
  <si>
    <t>sebastien-m-132228</t>
  </si>
  <si>
    <t xml:space="preserve">Assurance rapide, service nickel 
Site facile à prendre en main, clair et efficace ! 
Prix pas trop excessifs malgré un véhicule "couteux" 
Je recommande </t>
  </si>
  <si>
    <t>hebert-a-112599</t>
  </si>
  <si>
    <t>Nikel et parfait. Très bon conseiller, bonne accueil et les tarifs conforment à mon devis.
Rapide et efficace pour souscrire mon assurance et mon interlocuteur m'a très conseillé suivant l'usage de mon véhicule</t>
  </si>
  <si>
    <t>soum-139233</t>
  </si>
  <si>
    <t>Il cherche par tous les moyens de ne ne pas vous indemniser en cas de sinistres , je parle en question de cause car pour une tentative d'effraction chez moi malgré la facture du serrurier mentionnant le modèle du cylindre changé et la copie du dépôt de plainte cette compagnie ne veut pas me rembourser malgré que je sois fidèle depuis plusieurs années. A Fuire ( Ref 213M75681U)</t>
  </si>
  <si>
    <t>jimmy-85581</t>
  </si>
  <si>
    <t>Aucune asisstance. Un vehicule quasiment neuf toujours pas repare depuis plus de 4 mois ... Assureur peu fiable, peu ou pas concerne par ses anciens clients. C ' est vraiment dommage.</t>
  </si>
  <si>
    <t>pascal-d-113568</t>
  </si>
  <si>
    <t>Je suis satisfait du service. Facilité de souscription très appréciable.. Prix compétitif par rapport à mon assurance précédente. Dommage que la mensualisation ne soit pas possible.</t>
  </si>
  <si>
    <t>salvador-b-114799</t>
  </si>
  <si>
    <t>je suis satisfais des tarifs, et le service client est rapide à répondre. très professionnel et agréable au téléphone. je recommande sans hésiter cet assureur.</t>
  </si>
  <si>
    <t>franck-s-108903</t>
  </si>
  <si>
    <t xml:space="preserve">Je trouve pas mieux donc satisfait ??
Assez simple pour souscrire à une assurance , déconseillée à l'écoute je recommande cette assurance aux amis motards
</t>
  </si>
  <si>
    <t>kenzo-35642</t>
  </si>
  <si>
    <t>sérieux doute sur la sincérité des experts mandatés par  GMF et sur leur compétence.La GMF refuse de communiquer le rapport complet d'expertise fait par le cabinet Elex et ce dernier renvoie sur GMF.
J'envisage de saisir le médiateur.
Refuse de communiquer par e mail</t>
  </si>
  <si>
    <t>abasille-64662</t>
  </si>
  <si>
    <t>Je suis client Santiane depuis plusieurs années. Ils restent joignable facilement et gèrent tout pour moi en ligne.</t>
  </si>
  <si>
    <t>tomy-g-111686</t>
  </si>
  <si>
    <t>Super pour les débutants avec Youdrive pour avoir l'économie.
Pratique, Facile à inscrire, Rapide 
en plus on peut contacter par le réseau social, mail  etc.</t>
  </si>
  <si>
    <t>bennevault-j-133976</t>
  </si>
  <si>
    <t>Je suis satisfait du prix, et des services . De leurs réactivité en cas de problèmes ou autres. De la simplicité à accéder au site. Je suis ravie de fair partie du réseau de l'oliver assurance.</t>
  </si>
  <si>
    <t>olivier-a-122996</t>
  </si>
  <si>
    <t xml:space="preserve">Très bien facile pas cher , 
rapport qualité prix sur toutes options !
largement modifiable a volonté ! 
Nous pouvons l'avoir sur PC ou téléphone.    </t>
  </si>
  <si>
    <t>toufa-106520</t>
  </si>
  <si>
    <t xml:space="preserve">Bonjour !
J'attend  mon relevé d'information , demandé en recommandé par mon nouveau assureur depuis le 23 Février 2021 , jusqu'à ce jour ( 13 Mars 2021 ) aucune nouvelle de la part de L'OLIVIER ASSURANCE qui avait clôturé mon compte client dés réception du courrier bien entendu après prélèvement . Le code des assurance stipule que le délai est de 15 jours au maximum Largement dépassé  . Lors de la souscription tout étai fait en ligne aucun échange n'était fait hors ligne mise à part la vignette , et là bizarrement RIEN     </t>
  </si>
  <si>
    <t>mohamed-k-127206</t>
  </si>
  <si>
    <t xml:space="preserve">Je suis satisfait de service et le prix 
Le prix et moin chère que les autres compagnies
!!!???
Le prix et moin cher 
Facile sur internet cool tout tes simple sur direct assurance </t>
  </si>
  <si>
    <t>fanfan-135869</t>
  </si>
  <si>
    <t>J'ai eu affaire à Emeline, elle  a été parfaite, j'ai été très bien renseignée. Elle m'a renvoyé les papiers nécessaires Aimable et disponible merci , je n'ai rien d'autre</t>
  </si>
  <si>
    <t>philippe--c-129693</t>
  </si>
  <si>
    <t>Simple et efficace je recommande assure en seulement quelque click pour pas très très chère en tous risque ! 
Je recommande vraiment cette assurance en ligne</t>
  </si>
  <si>
    <t>jean-pierre-l-123310</t>
  </si>
  <si>
    <t>clients depuis des années je suis satisfait, le prix est cohérent et le service joignable. Lors d'un besoin suite à bris de glace ou accrochage ( pas de ma faute ) les dossiers ont été très bien gérés</t>
  </si>
  <si>
    <t>nono-77510</t>
  </si>
  <si>
    <t>Erika m'a répondu sans tarder en me renseignant de façon claire et précise. Elle avait mon dossier sous les yeux, ce qui simplifie toujours la tâche de description.</t>
  </si>
  <si>
    <t>papoune38-77915</t>
  </si>
  <si>
    <t>Je me suis retrouvé en contentieux juste pour un faute de leur part. J'ai envoyé plusieurs fois le rib mais personne ne suis réellement le dossier . Aucune écoute a évité</t>
  </si>
  <si>
    <t>juju45-70728</t>
  </si>
  <si>
    <t>Bonjour je résume la situation, début décembre je suis licencié par mon employeur et bénéficie par conséquent de la portabilité de ma mutuelle pendant 1 an . Je renvoie le bulletin de portabilité signer a mon employeur qui le joint a l AG2R , la pas de nouvelles jusqu'à fin décembre . Je decide donc de joindre la mutuelle qui me dit qu ils n ont pas eu le bulletin de portabilité envoyé par mon ancien employeur et qu il leur manque des papiers . Je m arrange donc pour leur envoyer le tout il y a déjà 3 semaines . Ils me disent que tout va se régler sous peu . J essaye de les appeler aujourd'hui et pour réponse le service client me raccroche au nez . Je suis fortement déçu par AG2R .</t>
  </si>
  <si>
    <t>mourtaza-h-106709</t>
  </si>
  <si>
    <t>Les prix sont un peu cher. En période Covid, la voiture n'a quasiment pas circulé et malgré tout mon assurance ne baisse pas. Je souhaiterais revoir les prix</t>
  </si>
  <si>
    <t>sebastien-i-132411</t>
  </si>
  <si>
    <t>Les démarches administratives sont compliquées après validation du devis.
Il est très désagréable de devoir re donner toutes les informations personnelles alors que je suis déjà client.</t>
  </si>
  <si>
    <t>23 septembre 2021 suite à une expérience en octobre 2020</t>
  </si>
  <si>
    <t>tesss-134188</t>
  </si>
  <si>
    <t xml:space="preserve">Mutuelle d’entreprise donc obligatoire ! Elle ne sert à rien. 
Remboursement minimum aucune information sur quoi que ce soit.
Service hotline inexistant! 
</t>
  </si>
  <si>
    <t>22licorne-114373</t>
  </si>
  <si>
    <t>Je suis entièrement satisfaite de la qualité de la prestation que j'ai reçue. La conseillère s'est montrée très professionnelle. Et, elle n'a pas hésité à me rappeler le jour et l'heure qu'elle m'avait indiqués, afin de pouvoir finaliser le contrat d'assurance voiture.</t>
  </si>
  <si>
    <t>dimitri-c-107217</t>
  </si>
  <si>
    <t>les prix me convenaient  précédemment  ,  mais aujourd'hui , je trouve des services égaux sur d'autre assurances connu  , ce qui va me faire changer prochainement ...</t>
  </si>
  <si>
    <t>menard-m-138171</t>
  </si>
  <si>
    <t>Je suis satisfait du prix et des conditions.
Rapide et bon rapport qualite prix. 
Contact facile.
Bon accueil de l equipe l oliviet assurance.
Je conseille cet assureur.</t>
  </si>
  <si>
    <t>marius78-51403</t>
  </si>
  <si>
    <t>Bonjour 
Après avoir souscrit 4 contrat auto chez eux Eurofil en 2015.  3 d'entre eux ils ont été resilié en octobre 2016 sans motif et sans me prévenir ,juste un simple mail avec une entête relève d'information.et qu'on dit qu'on va résilie le 4 eme aussi ils réponds "ça serait bien.en gros il faut éviter cette assurance c'est la plus mauvais du marché actuel. Si vous avez un accident non responsable c'est une autre boîte qui gère les sinistre et la galère commence</t>
  </si>
  <si>
    <t>nounette-60827</t>
  </si>
  <si>
    <t>Bonjour à tous, voilà les faits: nous avons remboursés un prêt en janvier 2016 auprès de BNP Paribas  malgré nos différents échanges avec Cardiff assurances nos prélèvements continuent d'être fait sur ce prêt, une fois ils n'ont pas notre dossier,ensuite il est aux archives ,ensuite il manque l'attestation de remboursement nous avons envoyé un recommandé avec accusé de réception avec tout les documents justifiants de notre remboursement,notre directeur d'agence nous dit que normalement tous les documents sont scannés dès réception.Nous allons demander l intervention d'un médiateur de la BNP nous demandons le remboursement du trop perçu ainsi que l'arrêt de cette assurance comment peut-on encore aujourd'hui ne pas avoir de boîte EMAIL</t>
  </si>
  <si>
    <t>neige55-71526</t>
  </si>
  <si>
    <t>La réalité ne correspond pas à ce que nous dit le service client lors de la souscription. Attention aux informations données mal comprises car c'est direct déclaration au fichier des mauvais payeurs... A fuir !!</t>
  </si>
  <si>
    <t>kevin-v-134017</t>
  </si>
  <si>
    <t>Je suis satisfait,rapide,efficace!bonne prestation merci beaucoup,je vous aime sincèrement de tout mon cœur à bientôt pour de nouvelles aventures merci</t>
  </si>
  <si>
    <t>whynot-70640</t>
  </si>
  <si>
    <t>J'ai souscrit mon assurance sur le net. Un an après sans sinistre, le 6 janvier, je reçois un sms stipulant que mon prélèvement n'était pas passé (normal, je n'avais pas donné mes coordonnées bancaires)l'échéance était pourtant au 18 janvier. Je reçois mon appel de cotisation et là hooo surprise!!! elle a pris 130euros d'augmentation !!J'envoie donc un chèque du montant de l'année précédente en stipulant que je refusais cet excédent. Je les appelle car ils me harcèlent de mails et de sms. Leur réponse : vous devez payer la totalité de la somme avant de pouvoir discuter !!! du coup, j'ai résilié mon contrat. Ils appâtent les clients la première année et les assommant l'année d'après. Des fois qu'ils ne vérifient pas. Une honte !!!!Je ne recommande pas cette assurance</t>
  </si>
  <si>
    <t>smain-b-128800</t>
  </si>
  <si>
    <t xml:space="preserve">Je suis satisfait des service est des prix merci réponse à toutes les questions demander je suis content d’avoir signer avec vous merci 
Cordialement 
</t>
  </si>
  <si>
    <t>dayli-115347</t>
  </si>
  <si>
    <t>Je roule très peu; j'ai demandé à Direct Assurance un tarif faible kilométrage mais il ne le fait pas; je vais chercher un autre assureur. Pour l'accueil téléphonique, en dehors d'une très longue attente, l'accueil a été satisfaisant.</t>
  </si>
  <si>
    <t xml:space="preserve">fidélisation respect client écoute
Veut fonctionner comme assureur en ligne sans en avoir les moyens les modes
Ne sait pas fonctionner comme un assureur en succursale </t>
  </si>
  <si>
    <t>ninie7624-102431</t>
  </si>
  <si>
    <t>Après x appels (appels qui sont automatiquement coupés après 1/4 d'heure de musique), toujours pas de versement des assurance vies de mon père, décédé il y a deux mois, et les pompes funèbres ne sont toujours pas payés non plus. Mais la cerise sur le gâteau, lors de mon appel du 31/12, le conseiller m'a soutenu mordicus que c'était normal si les pompes funèbres n'étaient pas réglés puisque..... MON PERE N'ETAIT PAS DECEDE !!!!
Ben oui bien sûr quand j'ai pas envie d'aller bosser je dis à mon employeur que mes parents sont décédés ça me fait des jours !!!!
Je précise qu'ils ont bien reçu le certificat de décès.</t>
  </si>
  <si>
    <t>belhachemi-o-115477</t>
  </si>
  <si>
    <t>c'est très bien passé mais il me manque un papier de mon ancien assureur je veux voir avec eux et je l'envoie par email avec ma nouvelle carte grise .</t>
  </si>
  <si>
    <t>loricb-134482</t>
  </si>
  <si>
    <t>Mauvaise expérience avec cette assurance, même pour un remboursement il le font sur le compte bancaire de quelqu'un d'autre et impossible de récupérer le remboursement. J'ai bien insisté avec la personne au téléphone sur les coordonnées bancaires sur lesquelles effectuer le remboursement car je me doutais bien qu'ils allaient se tromper et bien ça n'a pas loupé. Vraiment très déçu j'ai quitté pour un autre assureur et honnêtement je regrette pas.</t>
  </si>
  <si>
    <t>chris-64102</t>
  </si>
  <si>
    <t>Il m ont radier pour ne pas prendre en charges les frais de ma voiture suite a un accident vu que ma caete grise a mis du temps a etre traiter vu les soucis du nouveau systeme du service carte grise en ligne de la prefecture</t>
  </si>
  <si>
    <t>clientdu21-65073</t>
  </si>
  <si>
    <t>ATTENTION à tous les sociétaires actuels et à tous ceux qui veulent venir à la MAAF, la nouvelle politique de la MAAF, et je le tiens d'un agent qui travaille chez eux, et de résilier les contrats des sociétaires qui déclarent plusieurs sinistres responsables ou pas,  en peu de temps (bris de glace compris) ou au minimum de majorer très fortement votre franchise (c'est mon cas), sans aucun remords, quelle que soit votre ancienneté chez eux, le nombre de contrat, et vos antécédents. Comme il m'a dit en plaisantant, ils se vantent d'être les premiers à avoir inventé le bonus à vie et d'autres dispositions que les autres ont suivies, et avec cette politique ils vont être les premiers à résilier les contrats pour pas grand-chose et sans s'occuper de la rentabilité de leurs clients. D'ailleurs il s'inquiète de savoir comment les conducteurs vont pouvoir s'assurer à l'avenir. Donc si vous avez déclaré dans les 2 ou 3 dernières années des sinistres de toutes sortes, il vaut mieux partir de chez eux avant qu'il ne soit trop tard. Pour ma part j'attends l'année prochaine car j'ai un contrat voiture pour mon enfant, qui a moins de 2 ans d'assurance, j'attends la fin des 2 ans pour qu'il ne soit plus jeune conducteur et je reprends tous mes contrats (plusieurs véhicules, plusieurs habitations, assurance vie)</t>
  </si>
  <si>
    <t>tchibinda-c-114180</t>
  </si>
  <si>
    <t>Je suis très satisfait du service de qualité de votre assurance, des nombreuses options proposées et de la rapidité pour effectuer l'ensemble des démarches.</t>
  </si>
  <si>
    <t>eliane-s-110461</t>
  </si>
  <si>
    <t>c'est super pour une assurance en ligne ou il est impossible de trouver quelqu'un sauf pour souscrire une assurance, apprès plus rien, c'est la croix et la bannière pour avoir un numéro pour les joindre!!!</t>
  </si>
  <si>
    <t>benmabrouk-f-133332</t>
  </si>
  <si>
    <t>Je trouve que je payé un peut chère pour une touran  2005 si non rien à dire 10/10.
Une assurance comme la vôtre il trouve pas beaucoup vous bien casser continuez sur cette voie et essayer de vous améliorer du jour en jour.</t>
  </si>
  <si>
    <t>mouss-114740</t>
  </si>
  <si>
    <t xml:space="preserve">Nul sur toute la ligne a déconseillé.
Retard sur les remboursements service téléphonique impossible de les avoirs cela fait une semaine que j'essaie de les avoir pour une prise en charge. Ils ne répondent pas
Cette mutuelle m'ai imposé par mon entreprise aussinon je ne resterais pas chez eux 
Il ne mérite même pas une étoile </t>
  </si>
  <si>
    <t>mrtonydu33-60283</t>
  </si>
  <si>
    <t>Trés bonne assurance, tarif très abordable, juste une question pour Active Assurance.
Sur l'attestation sur l'honneur de non assurance d'un véhicule au niveau du petit 3 il est écrit: "a subis les dommages suivants que je reporte avec précision sur le schéma ci-après": j'ai entouré d'un petit cercle le phare en bas a gauche sur le schémas, que comprennez vous?</t>
  </si>
  <si>
    <t>Mutuelle sans esprit de solidarité:
 Livret vie  représente la majeure partie des souscriptions  mais désormais il est impossible de souscrire de nouveaux contrats pour favoriser Multi vie et imposer les unités de compte.
La rémunération sur le fond euros est plus importante  désormais sur Multi vie ce qui est une véritable injustice au détriment des anciens clients possesseurs de livret vie.
Mutavie a orienté  les nouveaux clients  vers les unités de compte qui ont perdu plus d'un tiers de leur valeur depuis le début de l'année .
Par ailleurs sur 8 ans Le fond euros de Mutavie se place au dernier rang des assureurs...</t>
  </si>
  <si>
    <t>cbd-66529</t>
  </si>
  <si>
    <t>Les tarifs sont les plus élevés du marché mais la prise en charge est bonne ...</t>
  </si>
  <si>
    <t>kxng-89990</t>
  </si>
  <si>
    <t>A FUIR / INCOMPÉTENTS ET PLUS CHERS QUE LES AUTRES ASSURANCES. BREF A FUIR TOTALEMENT PUISQU'ON TROUVE LARGEMENT MOINS CHERS AILLEURS AVEC BEAUCOUP PLUS DE GARANTIES ET UN VRAI SERVICE CLIENT. ICI ON EST FORCÉMENT EN TORT.</t>
  </si>
  <si>
    <t>anne-101935</t>
  </si>
  <si>
    <t>Cliente depuis 24 ans, la gestion de mon sinistre est juste catastrophique. Moisissures et champignons au plafond suite à un dégât des eaux , je bataille juste pour avoir la procédure à suivre.( depuis plus d un mois) . Et un parcours du combattant pour être remboursé de l'intervention du plombier.
Bien que prévu dans le contrat pas de plombier disponible partenaire. Réponse "trouvez vous-même ca ira plus vite. " bon... pas tellement.le choix....Comme du coup le plombier n est pas partenaire j ai du avancer les factures ... 
Et Hallucinant mais bien réel , on m a répondu par téléphone ;
- vous êtes à coté de la plaque dans vos message
- si vous voulez vous complaire dans votre situation
- vous pouvez résilier ca changera pas mon discours...
- si votre message n n'etait pas agressif j aurai répondu plus vite à votre dossier.... ( mon message demandait à ce que qqun prenne mon dossier en charge ,je disais que leurs délais étaient démesurément trop longs, le tout ponctué par merci et s il vous plaît. peut-être que les points d exclamations et les mots en majuscules ont été perçu comme trop agressif...;) 
Et j en passe...
Un bémol pour le conseiller en agence. Le service sinistre est basé dans le 47, mais devant la situation je me suis déplacée en agence locale. Celui ci a été très bien, très professionnel. 
Ca ne change pas tout de même pas ces réflexions hallucinantes... 
Le client n est bon qu à payer. Toutes les valeurs mutualistes semble , malheureusement avoir disparues...
Les tarifs ne sont plus concurrentiels. Apres 24 ans je vais changer l ensemble de mes contrats pour un autre assureur. 
Prospecter doit être plus rentable semble  til que de fidéliser sa clientèle de plus de 20 ans...</t>
  </si>
  <si>
    <t>rafiozi-98882</t>
  </si>
  <si>
    <t xml:space="preserve">compagnie a fuir absolument , mails sans réponse, appels téléphoniques sans jamais avoir une réponse claire , ils me baladent de services en services jamais la meme reponse des affirmations éronées , on doit tj me rappeller . la derniere personne me dit absolument l inverse d' une autre interlocutrice , et me dit ce sont des stagiaires qui ne sont pas au courant POUR UNE COMPAGNIE D ASSURANCE c vraiment grave 
tres décu a la prochaine écheance je change d' assureur vite vite </t>
  </si>
  <si>
    <t>teddy-d-117278</t>
  </si>
  <si>
    <t>tOP faut continuer comme sa vous êtes les meilleures ! Le prix est raisonnable bon travail. Ensemble nous sommes protéger et plus fort pour avancer dans la vie !</t>
  </si>
  <si>
    <t>lemkecher-m-135170</t>
  </si>
  <si>
    <t>Les renseignement au telephone ont ete tres bons, meme si je trouves le montant des franchises eleves pour le prix. Mais j'espere etre satisfait de cette assurance.</t>
  </si>
  <si>
    <t>redhotmily-132826</t>
  </si>
  <si>
    <t xml:space="preserve">Une honte , ça perd des infos , ça dit faire le nécessaire , ça dit gérer, ça dit rembourser et prendre en charge... Un an que j'attends qu'ils fassent le nécessaire. Aujourd'hui même leur commercial est incohérent , j'envoies une résiliation il y a 6 mois consciente de leur incapacité. On me répond c'est trop tôt , "rappelez nous au cas où on oubli"; Aujourd'hui je m'assure que ma demande est bien prise en compte " Ha bah non c'était trop tôt " , bien , comment dois je procédé " Renvoyez un courrier pour dire que vous ne voulez plus"... Déjà fait ... "Oui mais un mois avant période légale" ... On est à 1 mois et demi de l'échéance... une honte ... Une honte commerciale, une perte de temps et une mauvaise foi impressionnante. A fuir ! </t>
  </si>
  <si>
    <t>dute65-57809</t>
  </si>
  <si>
    <t>ne souscrivez jamais de produit d'assurance avec cette compagnie qui ne respectera aucun de ces engagements, vous racontera n'importe quoi au téléphone pourvu que vous versiez des cotisations.</t>
  </si>
  <si>
    <t xml:space="preserve">Assurer 3 ans chez eux je dis FUYEZ ! Assurance via une plateforme chinoise où les interlocuteurs parle à peine français, ne comprenne pas grand chose, n’arrive pas à ouvrir un mail ou encore moins vous renseignez. 
Raccroche au nez, ne rappel jamais comme convenu et en prime ne manque pas à vous parler mal
</t>
  </si>
  <si>
    <t>maryam-a-132589</t>
  </si>
  <si>
    <t>je suis satisfaite du service clientele au telephone ainsi que des prix mais la mensualité est quand meme un peu chere par rappoet a l’annuel. mais en tout bonne assurance on ma la beaucoup recommande</t>
  </si>
  <si>
    <t>edith-p-138415</t>
  </si>
  <si>
    <t>je suis satisfaite des informations apportées sur votre site.
En espérant avoir une satisfaction dans le remboursement des soins et des médicaments, je dirais un peu plus après car je ne suis assuré que le 30 .</t>
  </si>
  <si>
    <t>calmels-a-139542</t>
  </si>
  <si>
    <t>L accueil téléphonique a été agréable. Une hôtesse gentille et aimable qui a su répondre aux différentes questions que j ai posée. Merci pour sa patience!</t>
  </si>
  <si>
    <t>encolereinhumain-76846</t>
  </si>
  <si>
    <t>Mon père est décédé il y a quelques semaines, ma maman se trouvant sans ressources a signalé le décès les jours qui suivent le départ de mon papa. Depuis elle se fait balader de services en services avec des personnes très désagréables impossible de répondre à de simple questions ! Un jour on lui dit que les documents sont envoyés un autre jour ha ben non le dossier n'est pas encore parti etc... en attendant les prélèvements eux sont toujours bien ponctionnés sur son compte, elle risque de se retrouver interdit bancaire etc... elle ne peut pas payer les échéances du prêt ! Et le comble c'est qu'à la signature on ne demande aucun questionnaire santé, mon père a signalé qu'il avait eu un cancer il y a quelques années etc... cela ne posait aucun problème pour la signature et là on réponds à ma mère que de toute façon il va y avoir un questionnaire médical à faire remplir par le médecin traitant...facile non comme procédé ?? Une honte, un scandale  !!! Fuyez !</t>
  </si>
  <si>
    <t>amal-c-130951</t>
  </si>
  <si>
    <t>Satisfaite des tarifs appliqués
simple et rapide
site très simple d'utilisation et réponse très rapide 
la possibilité de souscrire en ligne est un vrai gain de temps !</t>
  </si>
  <si>
    <t>roger-l-131715</t>
  </si>
  <si>
    <t>tarif attrayant. A voir si les prestations sont à la hauteur. Rapidité pour obtenir des réponses et d avoir un bon interlocuteur qui comprend immédiatement.</t>
  </si>
  <si>
    <t>pwati-111252</t>
  </si>
  <si>
    <t xml:space="preserve">Un contrat résilié en 2018 qui continue à prélever les mensualités ! On rêve !
Pas moyen de joindre un interlocuteur habilité à intervenir, on ne tombe que sur des enregistreurs qui eux-même feront un mail... et qui en plus se permettent un ton condescendant et disent comprendre tout notre agacement ! On rêve une seconde fois ! Le Médiateur, au secours !
Et pour la réponse, merci Allianz de ne pas me recycler le classique copié/collé des autres messages. </t>
  </si>
  <si>
    <t>suicidenoel2020-98366</t>
  </si>
  <si>
    <t xml:space="preserve">La, macif a mis mon mari en prison pour insultes...
Nous avons été cambriolé, 20 ans chez eux, 15000 eu perdu, o eu reçu de la macif... Par contre facture de 4599 eu de frais de dossiers, expertises,.  
La macif se fait du fric avec les cambriolages
Pourriture... </t>
  </si>
  <si>
    <t>l--130760</t>
  </si>
  <si>
    <t xml:space="preserve">Suite catastrophe naturelle ....contact avec diverses PLATEFORMES TEL incompétentes  qui renvoient de l'une à l'autre...
TROIS mois après sinistre l'ASSISTANCE  GMF /FIDELIA propose un PRESTATAIRE  EXCLUSIF qui n'accepte pas les ordres donnés par L'ASSISTANCE ....L'assistance devrait intervenir IMMEDIATEMENT et non tergiverser avec LE PRESTAIRE unique ( obligatoire pour prise ne charge...)  qui ne bouge pas .....et ne répond pas aux messages 
Publicités MENSONGERES  TV ET RADIO  
Tout est fait pour gagner des NOUVEAUX CLIENTS mais RIEN pour les anciens et fidèles clients . DECEPTION TOTALE 
 </t>
  </si>
  <si>
    <t>justice-71149</t>
  </si>
  <si>
    <t xml:space="preserve">Atentions aux abus. 
Ils vous font payer même des années suivantes sans vous assurer. Pour un petit retard du paiement suite à l'attaque cardiaque sévère de mon père ils m'ont résilié sans entendre et comprendre mes explications après sept années que j'ai payé très correctement sans aucun accident. 
On m'ont obligé de payer pour l'année suivante depuis trois mois avant l'échéance de mon contrat.
attention à cette assurance </t>
  </si>
  <si>
    <t>delphine-101641</t>
  </si>
  <si>
    <t>excellent accueil. personne très agréable et serviable. problème résolu rapidement avec clarté.
Rien a dire si ce n'est le prix peut être  de cette mutuelle.</t>
  </si>
  <si>
    <t>nicola-c-131184</t>
  </si>
  <si>
    <t>Je me suis inscrit en temp record Service très rapide les prix abordable et une énorme gagne de temp pas de problème niveau papier... Je suis très satisfait je le conseille</t>
  </si>
  <si>
    <t>assure-135275</t>
  </si>
  <si>
    <t>Bonne assurance.
Réponse rapide et facile
Documents disponibles via espace pro et par courrier
Carte verte définitive envoyée rapidement
Service client de qualité et efficace.
Prix raisonnable et compétitif.
Je recommande l’olivier Assurance.</t>
  </si>
  <si>
    <t>pas38-107797</t>
  </si>
  <si>
    <t xml:space="preserve">Je suis Globalement très satisfaite un an sur deux puisque la 2ème année, la cotisation augmente démesurément ce qui m incite à changer d assureur. Détentrice de plusieurs contrats  j aimerais que ce critère soit pris en compte dans le calcul des cotisations 
</t>
  </si>
  <si>
    <t>sarah67-70300</t>
  </si>
  <si>
    <t>Mon papa décédé avait conclu un contrat d'assurance vie. J'ai envoyé le dossier complet il y a maintenant plus de deux ans. Depuis aucun signe de vie de la part de Swisslife malgré de multiples tentatives de contact : mails, formulaire sur le site, etc. Les agents ont choisi d'ignorer mes relances. Il n'y a aucun moyen de savoir s'il manque une pièce, si le paiement aura lieu un jour, etc. La politique est-elle de décourager les personnes pour ne pas payer ce qui est du ?</t>
  </si>
  <si>
    <t>claude-f-123758</t>
  </si>
  <si>
    <t>Je suis très contente de cette assurance je verait avec le temps si tous se passe sans problème  le prix et correct et le site et facile simple et top</t>
  </si>
  <si>
    <t>candasamy-k-129546</t>
  </si>
  <si>
    <t>information assez claire
Le conseillé est claire dommage il n'a pas la main pour effectué i=un geste commerciale
Sachant que je suis un ancien client qui revient chez vous comme assurance</t>
  </si>
  <si>
    <t>sogreg-63332</t>
  </si>
  <si>
    <t>Bonne .......prestation..............................................................................................................................................................</t>
  </si>
  <si>
    <t>hello-62069</t>
  </si>
  <si>
    <t xml:space="preserve">Il faut 1 an pour se faire avoir. Aucun sinistre quel qu'il soit déclaré et pourtant première surprise, à la date anniversaire + 30% d'augmentation sur le tarif de mon contrat. Je cherche des explications auprès de "L'olivier" on me dirige vers le service commercial d'office pour me proposer un rabais de 10% par rapport à l'offre proposer. Que je refuse bien évidemment. Mais je ne suis pas au bout de mes surprises. A terme de mon contrat que j'ai donc précipitamment résilie étant donné que je ne dispose que de 20 misérables jours pour résilier (heureusement pour moi, je suis rentré à temps de mes vacances). Je m'aperçois d'un prélèvement direct de 10% du montant annuel directement sur mon compte sans préavis et surtout sans devoir le moindre centime. J'essaie donc d'appeler pour avoir plus d'informations je compose donc le même numéro que d'habitude et comme par hazard le numéro et coupé et on nous dirige uniquement vers le site web. Pas d'autre numéro proposer. Je suis insatisfait. La solution serait t elle de rouler sur les trottoirs avec cette compagnie pour bénéficier d'un rabais justifié d'une année sur l'autre ? Qui est récompensé si on nous prends encore plus d'argent ? </t>
  </si>
  <si>
    <t>pafou-102454</t>
  </si>
  <si>
    <t>Technique de vente agressive par les courtiers et énorme difficulté à faire résilier les contrats que vous n'avez pas souscrit!
Ne respecte pas leur propre charte sur la signature électronique (a consulter sur leur site)
Il essaient par ailleurs de prélever avec vos coordonnées bancaires anciennes si vous avez déjà été client chez eux!
Enfin si vous avez un contrat chez eux ils peuvent le faire évoluer sans vous prévenir!
Dommage que ces pratique entachent Neoliane qui est par ailleurs une mutuelle qui offre des prestation similaires aux autres.
Je confirme l'impossibilité quasi totale d'avoir un correspondant au téléphone.</t>
  </si>
  <si>
    <t>deaazero-99927</t>
  </si>
  <si>
    <t>Service client = Zéro
Attente téléphonique = supérieur à 10min
Accueil client = Zéro
Solution = Zéro
Geste commercial? Ça existe ca? Ah non pardon le geste commercial chez eux ressemble à ca ??
Alors la tchatche du Covid, la meilleure excuse au monde pour se décharger, continuez comme ça, vous êtes des champions ????
Cette assurance hormis encaisser, ils ne savent rien faire d’autres.
C’est sur ils sont de A à Zéro avec nous.</t>
  </si>
  <si>
    <t>florina-102279</t>
  </si>
  <si>
    <t>Très bon équillibre prix/services, rapidité pour obtenir l'assurance, gentillesse du conseiller, je serais bien restée leur cliente si je n'avais pas cédé la voiture pour quitter la France</t>
  </si>
  <si>
    <t>turpin-r-123799</t>
  </si>
  <si>
    <t>Je suis satisfait du service.les prix sont très bien..les conseillers au téléphone sont très compétant. Et très agréable.on arrive facilement à les joindre .</t>
  </si>
  <si>
    <t>pas-de-pseudo-110244</t>
  </si>
  <si>
    <t>Angelique de chez Santiane a répondu avec amabilité et d'une manière très professionnelle à toutes mes questions concernant mon changement de mutuelle.</t>
  </si>
  <si>
    <t>gurvan-l-134537</t>
  </si>
  <si>
    <t>Très bien. Je suis très content. J’ai effectué un devis sur les sites comparatifs et j’ai rapidement été dirigé vers direct assurance. Très simple d’utilisation</t>
  </si>
  <si>
    <t>jean-bernard-g-130224</t>
  </si>
  <si>
    <t>Devis rapide et simple à renseigner.
10min pour obtenir le contrat d'assurance.
Tarifs très compétitifs par rapport à la concurrence.
Je recommanderai a mes proches.</t>
  </si>
  <si>
    <t>jpd60-52181</t>
  </si>
  <si>
    <t>je suis client "AXA".
Assuré tous risques pour mon véhicule récent ;j'ai subi une dégradation volontaire de la part d'un tiers alors que mon véhicule était en stationnement.L'assureur axa a refusé la prise en charge de ma réparation pour un montant de 300€.
J'apprends par la radio que l'ex 1er ministre a   été payé par AXA ( somme conséquente).A vous de juger?</t>
  </si>
  <si>
    <t>sandrine-r-106384</t>
  </si>
  <si>
    <t>je suis satisfaite,  en ce qui concerne les tarifs,  et prestations que vous appliquez.
Je suis susceptible de recommander " direct Assurance" aux personnes qui constituent mon entourage.</t>
  </si>
  <si>
    <t>thomas-m-113073</t>
  </si>
  <si>
    <t>TRES SIMPLE POUR L'INSCRIPTION; J'ESPERE QUE LE SERVICE EN CAS DE PROBLEME SERA DU MEME ACABI. IMPOSSIBLE DE JUGER POUR L'INSTANT. EN TERME DE PRIX PARFAIT.</t>
  </si>
  <si>
    <t>moricet-63187</t>
  </si>
  <si>
    <t>Mépris des clients ,courrier adressé le 9 janv. relance avec AR  le 1 mars toujours pas de réponse ,3 appels service client ,relance également de la part de mes agents.Litige concerne 2 contrats d'assurance vie offerts à mes enfants pour Noël ,commande du 6 Déc 2017 ,dossiers postés  par AXA le 2 Jan.2018 .Une fois les contrats signés il semble  qu'AXA se moque du suivi.Agée de 77 ans je ne puis  changer de compagnie sans perdre tous les avantages.Depuis l'âge de 15 ans j'ai des contrats d'assurance vie à LA Séquanaise reprise par UAP ,puis AXA.Je compte beaucoup avoir satisfaction à ma demande de dédommagement pour avoir gâché le  beau cadeau  de  mes enfants.</t>
  </si>
  <si>
    <t>mick-49641</t>
  </si>
  <si>
    <t xml:space="preserve">L'assureur militant, seulement du vent.
En cas d'accident de voiture, je pensais naïvement être un peu mieux traité à la Maïf. Erreur, la Maïf se comporte comme n'importe quel assureur lambda et vous laisse vous débrouiller avec l'expert qui n'a visiblement qu'une seule mission : faire traîner et vous imposer une somme moindre. 
Ma voiture a été percutée au parking. Je ne suis donc en aucun cas responsable. L'expert m'a laissé un message laconique indiquant qu'il me proposait une somme qui correspond à 1500 euros de moins que la côte et au bas mot à 2500 de moins que les annonces de voitures équivalentes. J'ai osé dire très respectueusement que la somme proposée me paraissait sous-estimée. Résultat : "Je vais vous adresser un courrier, vous me répondrez par courrier" et l'expert raccroche. Depuis, j'attends le courrier qui n'arrive pas. Le seul pénalisé c'est moi.
Je pensais également naïvement que le fait de pouvoir parler de visu à un conseiller était un plus. Erreur, il ne sait et ne fait rien si ce n'est appeler le même numéro de téléphone que les clients et vous passer la personne au téléphone. Donc si vous avez un téléphone, l'agence Maïf ne sert à rien qu'à gonfler votre facture. 
Maïf ou une autre, le petit jeu sera donc de s'abriter derrière les experts ...qui travaillent donc pour toutes les assurances.
</t>
  </si>
  <si>
    <t>motard-en-colere-107196</t>
  </si>
  <si>
    <t xml:space="preserve">21 ans assuré à la mutuelle des motards, depuis que je suis assuré chez eux je leur ai donné 15 000€ de cotisations, je n'ai jamais eu aucun accident, la seule fois ou je les appelés j'étais en panne au bord de la route et ils ont refusé d'intervenir car j'étais à moins de 50kms de mon domicile. 
Le prix ne baisse jamais, même si les machines prennent de l'âge et que nous n'avons pas d'accident.... et cette année, en tant que récompense  j'ai eu une bonne surprise: 100 euros d'augmentation (17%)! Ca doit correspondre au fait que nous ayons beaucoup plus rouler l'année dernière.... Mais vous comprenez monsieur, me disent-ils, il y a eu beaucoup de corporel en 2020.... une telle augmentation, je ne sais pas comment j'appelle ça, surtout que visiblement ils le font avec tous leurs sociétaires! 
</t>
  </si>
  <si>
    <t>dany-j-116588</t>
  </si>
  <si>
    <t>Satisfait du service, professionnel et aimable, à voir à l’avenir.
Concernant mon ancien contrat auto, les prix défient toutes concurrence pour les mêmes prestations.</t>
  </si>
  <si>
    <t>ronaldo--f-115317</t>
  </si>
  <si>
    <t>Très contente ' rapide à faire ' je suis heureux' avec 15 minute je suis déjà assuré,  tous sans sorti de la maison , je gagné de temp en plus c'est dimanche</t>
  </si>
  <si>
    <t>gilles-b-105571</t>
  </si>
  <si>
    <t xml:space="preserve">je suis satisfait de l'accueil, les prix me conviennent. Je ne manquerai pas de recommander afin de parrainer dès que possible à mon entourage.
Bonne réception.
Cordialement, </t>
  </si>
  <si>
    <t>carles-77703</t>
  </si>
  <si>
    <t>agtres reable tres professionnel bonus fideliter beneficie de la carte blanche on ma assister pour la resiliation et qu on offre medecin direct et 2 avis .fr</t>
  </si>
  <si>
    <t>olivier-m-128173</t>
  </si>
  <si>
    <t>Rapide et simple, la ou j avais des doutes le chat en ligne (avec une vrai personne) a pu y répondre. On verra la suite si les tarifs reste vraiment attractif</t>
  </si>
  <si>
    <t>karineb15-85605</t>
  </si>
  <si>
    <t>On est où là chez l'épicier du coin ? Tout d'abord pour avoir le service client il faut s'armer de patience : à chaque fois que j'ai appelé, j'ai attendu au mieux 10 minutes, au pire plus de 20 minutes !
J'ai résilié mon contrat auto le 02 décembre 2019, j'ai malgré tout été prélevée le 07 décembre. Après appel, le conseiller m'explique que c'est "normal", la date de résiliation étant trop proche de celle de prélèvement, qu'ils ont bien reçu ma résiliation mais comme il y a 3 semaines de retard je ne serai remboursée que fin décembre, bon, soit...
Seulement le 6 janvier, non seulement je ne suis pas remboursée mais je suis de nouveau débitée ! Après une attente de plus de 11 minutes, la conseillère me confirme de la réception de ma résiliation, qu'il y a un mois de retard...Et que je ne suis pas la seule ! Chic alors ! Et le plus fort c'est que je viens de recevoir un courrier de renouvellement de contrat !
C'est juste inadmissible ! 
Nous, si l'on ne paie pas les cotisations, c'est 10 % de pénalités voire même l'annulation du contrat.</t>
  </si>
  <si>
    <t>alexei-77557</t>
  </si>
  <si>
    <t>Je suis extrêmement déçu des pratiques commerciales de cet assureur, notamment dès lors qu'on leur demande de l'aide. Pour encaisser les cotisations il n' y a jamais aucun problème, mais pour assumer leur rôle d'assureur tout devient très compliqué</t>
  </si>
  <si>
    <t>isabelle-m-107435</t>
  </si>
  <si>
    <t>je suis satisfaite de vos services,tarif trés bien ,rapide recherche trés rapide et efficace.super travail de bonne qualité j'éspere.merci beaucoup pour tous</t>
  </si>
  <si>
    <t>moureix-s-115552</t>
  </si>
  <si>
    <t>Efficacité de la souscription en ligne. Simple, intuitif, efficace et clair. La navigation est aisée et la signature électronique ne beug pas. Il est facile de pouvoir souscrire.</t>
  </si>
  <si>
    <t>emilie-c-105371</t>
  </si>
  <si>
    <t>Je suis satisfait devis service et de vos prix. J’attendrai aussi de voir comment vos services seront réactifs à mes possibles  problèmes. Je tiens à vous adressez toute ma reconnaissance.</t>
  </si>
  <si>
    <t>celia-53737</t>
  </si>
  <si>
    <t>Lenteur dans la pris en charge du dossier ça fait 15 jours que j'attends un retour suite à l'envoi des pièces en recommandé. Je n'ai pas mon attestation d'assurance et c'est très grave.</t>
  </si>
  <si>
    <t>yb-70893</t>
  </si>
  <si>
    <t>Après 30 ans de fidélité + Bonus à vie, j'ai eu 2 accrochages mineurs responsables. Le dernier avec une voiture dont l'arrière était très abimé avant cet accrochage. Ma voiture n'avait pas une égratignure (photos des 2 véhicules à l'appui). Pas d'expertise. La Maaf a choisi de payer tout le bouclier arrière de la voiture adverse et de doubler ma franchise. Voyant que je protestais, ils ont décidé de résilier une de mes 2 voitures prétextant que je n'avais pas renvoyé le contrat à temps alors que mes 2 voitures étaient sur le même contrat puis d'entacher mon dossier d'une mention fâcheuse. Enfin quand j'ai changé ma voiture restant assurée chez eux, ils ont refusé d'assurer la nouvelle.</t>
  </si>
  <si>
    <t xml:space="preserve">Bonjour , suite à un dégat des eaux et  évènement  climatique , problème de cheneau  sur une maison  ancienne.
Devis du  couvreur  correct , bien sur  revu à la baisse par  un "expert" derrière un ordinateur.
Donc passage d'un "expert" pour  évaluation .
Le ceheau étant une pièce extérieur au  niveau de la toiture. Cet  "expert " arrive sans échelle il est resté dans ma cuisine à faire son rapport  dont  je vous passe ses commentaires , pour  lui  pas dévènement  climatique , après lui avoir  montré la carte météo il l'admet .me dit  que le prix sur le devis est  correct.
Après son passage aucune intervention de Axa. je relance maintes fois (  cellule  délocalisée au Maroc) Temps de  réponse  en accord avec la distance...
Le cheneau aurait pu  être réparé l'été mais avec cette réactivité il le sera bien plus tard ..; pour  l'indemnisation pareil il  faut  pas être pressé... </t>
  </si>
  <si>
    <t>vincent--g-136338</t>
  </si>
  <si>
    <t xml:space="preserve">Satisfait. 
Tarifs intéressants. 
Couverture correspondant à mes attentes.
Satisfait 
Couverture correspondant à mes attentes. 
Satisfait. 
Couverture correspondant à mes attentes. </t>
  </si>
  <si>
    <t>sixtjmm-50052</t>
  </si>
  <si>
    <t xml:space="preserve">1 accident responsable depuis 3 ans 1/2 ! (En nov 2015) et 49,7 % d'augmentation pour 2017!
INACCEPTABLE !
Et des explications qui n'en sont pas! 
Alors attendez vous au pire en cas de sinistre! 
J'ai quand même trouvé 3 assureurs moins chers que la MAIF ........en 2016 .
Pour 2017 , MAIF 53,5 % plus cher que mon futur nouvel assureur !
Ils se passeront donc de l'assurance de mes 2 voitures ! 
Réfléchissez deux fois avant de vous engager avec la MAIF!
</t>
  </si>
  <si>
    <t>laguzzi-a-112308</t>
  </si>
  <si>
    <t xml:space="preserve">Prix convenable pour début de contrat, à voir par la suite. 
Service clientèle à l’écoute et réactif pour des propositions intéressantes sur les contrats en tant que nouvel arrivant chez l’olivier 
</t>
  </si>
  <si>
    <t>alc-86531</t>
  </si>
  <si>
    <t xml:space="preserve">service déplorable!!j'ai effectués 3 demandes de rembourser car mon dossier a été clôturé 3 fois sans en donner les raisons et sans remboursement de mes frais de dépassement d'honoraire qui je le precise ont étés remboursé sur une premiere facture 6 mois avant
Lorqu ils sont ENFIN joignable au telephone la conseillere me dit que en effet elle ne comprend pas pourquoi et qu elle va s en occuper! (miracle)
et non 3 semaines après toujours rien.
Je refait ma demande de remboursement (4ieme) via mon espace et en plus j envoie un mail.
Et la on me dit qu'il n y a pas de date sur la facture!!!(totalement faut)
Je rappelle une nouvelle fois mais cette fois ci ils n ont pas accès à mon dossier car leur logiciel beug!il faut que je rappelle.
Même facture à 6 mois d'écart pour de l'orthodontie </t>
  </si>
  <si>
    <t>dubuc-t-125232</t>
  </si>
  <si>
    <t>Super satisfaite même du service client très précis et sérieux je le recommande à tous mes amis ainsi qu'à la famille merci pour votre professionnalisme</t>
  </si>
  <si>
    <t>lou80-80032</t>
  </si>
  <si>
    <t>Conseiller a l'écoute des clients , rapidité d'envoi des documents, prix tres attractifs</t>
  </si>
  <si>
    <t>franck-g-116542</t>
  </si>
  <si>
    <t xml:space="preserve">au fil du temps une petite baisse de prix. je pense qu'il serait intéressent de prendre en compte les années passées et d'ne déduire une remise sur le tarif des assurances; </t>
  </si>
  <si>
    <t>demartinon75-67156</t>
  </si>
  <si>
    <t>A fuir. Un service client incompétent un total mépris de l'assuré. Des attentes interminables au téléphone, des semaines d'attente pour le moindre petit remboursement. A éviter absolument. Le client n'est pas considéré dans cette entreprise et les responsables sont injoignables. Expérience désastreuse, allez voir ailleurs.</t>
  </si>
  <si>
    <t>michel--135024</t>
  </si>
  <si>
    <t>Efficacité et simplicité pour souscrire.
Tarifs attractifs et contact professionnel.
Qualité de la plate plate-forme.
En espérant que cette 1ère expérience favorable se poursuive.</t>
  </si>
  <si>
    <t>duncacois-67581</t>
  </si>
  <si>
    <t>L'assureur ne répond jamais aux emails, sauf au moment de la souscription du contrat .L'accès à mon compte client en ligne est bloqué depuis des semaines, et vu la non réponse à mes emails demandant le déblocage , je me trouve dans l'impossibilité de consulter mon contrat en ligne et tout ce qui le concerne .On vient de m'adresser la reconduction de mon contrat que je dois signer en ligne , alors je fais comment !!!</t>
  </si>
  <si>
    <t>jcr-100996</t>
  </si>
  <si>
    <t>Tout allait bien jusqu'à aujourd'hui ou je reçois un mail m'informant de mon échéancier pour l'année 2021  et la.............surprise , alors que ce que j'ai payé en 2020 à Génération est bien supérieur à ce qu'ils ont remboursé ,  le montant de ma mensualité augmente de 38 % !!!!!!!!!!!!!!!!!!   Est ce normal ??? Ont ils le droit de faire cela ?????</t>
  </si>
  <si>
    <t>pigeon-71430</t>
  </si>
  <si>
    <t>les assurés aussi se font exploser</t>
  </si>
  <si>
    <t>adrien-l-133984</t>
  </si>
  <si>
    <t>Rapide , je recommande pour tout achat de véhicule à assurer dans la journée,  recherche de modèle simple et démarches simplifiées je recommande à tous</t>
  </si>
  <si>
    <t>adam-87610</t>
  </si>
  <si>
    <t>A eu Coralie au téléphone pour un devis, claire, précise et très aimable, avait demandé à être rappelé suite au devis à 17h et l'as fait à la minute près</t>
  </si>
  <si>
    <t>philippe-p-125668</t>
  </si>
  <si>
    <t>Je suis client depuis de trente ans 
la relation client se dégrade .... il n'y a plus le coté mutualiste mais une vision mercatique qui vous laisse sur le coté au moindre pb
c'est dommage,</t>
  </si>
  <si>
    <t>m-ft-112735</t>
  </si>
  <si>
    <t xml:space="preserve">Un mutuel que je recommande absolument pas. Incapable de répondre à des demandes, des dossiers de perdus, énormément de temps au téléphone, jamais les mêmes personnes. Avec jamais le même discours, 2mois attente pour une demande de prise en charge pour une monture de lunette.. Une HONTE!! Et j'ai toujours pas de réponse puisque faut toujours rajouter des documents à chaque fois, alors que le dossier à été envoyé entièrement. 
Alors OK il y avait de bon remboursement mais le reste c'est 0 </t>
  </si>
  <si>
    <t>guillaume33300-55521</t>
  </si>
  <si>
    <t>AG2R nous informe d'un refus de capital décès. En effet nous avons envoyé l'ensemble des pièces nécessaires pour obtenir ce dû au titre de la portabilité des droits de prévoyance de notre papa décédé en début d'année  (bulletins de paie, prise en charge pôle emploi,....). Il semblerait que AG2R ne tient pas compte des éléments envoyés. AG2R préfère envoyer un courrier type sans traiter le dossier sérieusement. AG2R ne respecte pas ses obligations contractuelles. Nous avons fait une réclamation pour obtenir gain de cause.</t>
  </si>
  <si>
    <t>Trop cher beaucoup trop cher 7 euros d'augmentation pour 2020 !!! Je change de mutuelle. Cela fait un changement de mutuelle pratiquement tous les ans !!! Et une telle augmentation pour une retraitée et bien c'est trop</t>
  </si>
  <si>
    <t>medoucet-122657</t>
  </si>
  <si>
    <t>Je détaille tous les aspects qui peuvent intéresser un internaute en recherche d'assurance :
disponibilité des conseillers de clientèle
prix de l'assurance
qualité de l'intervention en cas de sinistre
montant des remboursements en cas de sinistre
Mon retour personnel :
Le contact que j'ai eu avec le conseiller pour pouvoir mettre en place le contrat sante s'est  très bien passé. Accueil sympathique et professionnel. 
Une fois avoir signé le contrat j'ai reçu des mails pour pouvoir créer mon espace mais ça ne fonctionnait pas. J'ai appelé x fois le service clients pour pouvoir résoudre le problème technique. Aucune suite...j'ai donc décidé de me rétracter et d'annuler mon adhésion avec Sentiane. Je suis allée voir un autre courtier. Mais même pour se rétracter c'est compliqué, aucune confirmation de leur part. J'ai donc payé un courrier un courrier par recommandé pour me couvrir juridiquement. Je ne recommande pas Sentiane</t>
  </si>
  <si>
    <t>massutin-v-112819</t>
  </si>
  <si>
    <t>Bon prix, simple et pratique. 
Je suis satisfait du service et des tarifs... pour l'instant, j'espère rester chez l'Olivier Assurance quelques années. L'appel téléphonique s'est bien passé, mon interlocuteur a semblé être très clair, en revanche le tarif proposé en ligne était sensiblement différent de celui calculé sur votre site.</t>
  </si>
  <si>
    <t>jebam50-70699</t>
  </si>
  <si>
    <t>Cette compagnie se moque complètement de ses clients.Une seule chose les intéresse, et déploient pour ce faire beaucoup de baratin et d'énergie, faire signer le prospect. Après, vogue la galère. N'ayant pas reçu, ou perdu mes identifiants, je les ai réclamés par mail. Même pas de réponse.....C'est vrai aussi que téléphoner à 80 cts la minute , c(est vraiment " par ici la bonne soupe "..........</t>
  </si>
  <si>
    <t>deborah-52833</t>
  </si>
  <si>
    <t>EALLANZ = ASSURANCE A FUIR;
j'ai toujours privilégié les grands groupes d'assurance quitte à payer plus cher , voire beaucoup plus cher comme chez EALLAINZ car naivement je pensais qu'au final je pensais que j'allais m'y retrouver en cas de soucis.
Et ben détrompez vous , ce n'est pas le cas avec ELLIANZ.... en lisant les avis laissés ici, je retrouve exactement ce que j'ai vécu....un sertvice client incompétent, qui donne des réponses à côté de la plaque voire carrément mensongères....la difficulté de résilier ses contrats....ils m'ont ainsi refusé une résiliation HAMON pour des motifs les plus absurdes...
Bref, eallianz est une assurance à eviter.</t>
  </si>
  <si>
    <t>charignon-j-131116</t>
  </si>
  <si>
    <t>L'olivier assurance m'a donné satisfaction à plusieurs reprises. Ils sont efficaces et joignables facilement avec des tarifs compétitifs. De plus mes interlocuteurs ont toujours été clairs et agréables.</t>
  </si>
  <si>
    <t>jean-claude-m-110170</t>
  </si>
  <si>
    <t>Je suis satisfait du produit et content d'avoir choisi Direct Assurance .
 Les prix me conviennent . 
J'ai profité pour m'adhérer à d'autres propositions d'assurance très intéressantes .
Merci DIRECT ASSURANCE</t>
  </si>
  <si>
    <t>vanes-57474</t>
  </si>
  <si>
    <t>Malgré le fait que cette assurance propose des tarifs raisonnable avec des formules complètes. Il est fort regrettable de toujours les menacer par mail pour qu'ils procèdent aux remboursements des soins à chaque fois et mettent pratiquement 1 mois pour rembourser. Une honte. Je quitte cette assurance et ne l'a recommande pas du tout.</t>
  </si>
  <si>
    <t>mary0107-81079</t>
  </si>
  <si>
    <t>Suite à une effraction sur le logement que je loue, le traitement dossier a été fait par téléphone pour obtenir l'indemnisation des travaux de remise en état. Outre le fait que ce n'est jamais la même personne qui traite le dossier, j'ai eu autant de réponses différentes que d'appels téléphoniques !Aucun sérieux. Franchement à éviter ! Ce ne sont pas des assureurs !</t>
  </si>
  <si>
    <t>11patou-104252</t>
  </si>
  <si>
    <t xml:space="preserve">J'ai appelé ce jour car l'accès à mon espace client était bloqué, j'ai eu rapidement une conseillère qui a très vite répondu à mon problème et a solutionné rapidement mon accès.
Avec beaucoup de courtoisie.
</t>
  </si>
  <si>
    <t>hicham-b-105685</t>
  </si>
  <si>
    <t>Pas satisfait du tout,j'ai perdu mon assurance auto suite à mon divorce mais malgré mon intervention pour expliquer que le retard de paiement n'était en aucun de ma faute car mon ex femme jeté  systématiquement mon courrier a la poubelle 
 vous n'avez pas cherché à en savoir plus et vous m'avez résilié mon contrat engendrant une plus grande précarité   dans laquelle mon divorce m'avait mis...Pourtant en 8 ans de contrat d assurance chez vous je n'avais eu aucun sinistre de déclarer ni aucun retard de paiement ! Il a suffit d'un petit problème qui pouvait se régler  pour voir que nous clients sommes  que des numéros   de contrats...</t>
  </si>
  <si>
    <t>marco94-65082</t>
  </si>
  <si>
    <t xml:space="preserve">Contrat performance habitation !!!
Dégâts des eaux 40 cm suite aux inondations du 11 juin Sur les communes Fresnes et Antony, déclaration au bureau Matmut d’Antony le 12 Juin est à la date d’aujourd’hui aucune visite d’expert 27 juin.
Heureusement que j’ai un contrat performance !
</t>
  </si>
  <si>
    <t>xavier-c-105879</t>
  </si>
  <si>
    <t>des prix très compétitifs, mais difficile d'avoir le support. J'ai tenté de les joindre à plusieurs reprises avant d'avoir quelqu'un au tel, puis on m'a dit que pour une démarche de déclaration de bris de glace je devais passer par une demande email.</t>
  </si>
  <si>
    <t>rodrigues-f-113973</t>
  </si>
  <si>
    <t>Je suis satisfait du service et de la communication téléphonique, ainsi que du tarif. Les options et le contenu du contrat son favorables et cohérents avec mes demandes.</t>
  </si>
  <si>
    <t>sandra-60057</t>
  </si>
  <si>
    <t>Très compliqué pour résilier un contrat malgré la loi Chatel à 4jours près ma demande a été refusé, inacceptable et non commercial!</t>
  </si>
  <si>
    <t>tamouza-69374</t>
  </si>
  <si>
    <t>assurance qui n a pas trop augmenté ses prix depuis les 10 ans que je suis chez eux mais je suis en pleine prospection et je quitte si je trouve les mêmes garantie avec l'assurance scolaire incluse.</t>
  </si>
  <si>
    <t>petris-e-135552</t>
  </si>
  <si>
    <t>Mise en place rapide du contrat. Réception rapide de la carte verte.
Il serait plutôt utile d'envoyer tous les documents lors de la création du contrat pour éviter les oublis.
Sinon tout est parfait :)</t>
  </si>
  <si>
    <t>akhtar-i-112149</t>
  </si>
  <si>
    <t>Globalement satisfait, Tarifs raisonnables
petit souci pour signer mon contrat via mon téléphone...
réussi avec l'ordinateur.
Rapport/qualité TOP
Je recommande</t>
  </si>
  <si>
    <t>pierre13-97977</t>
  </si>
  <si>
    <t>Prudemment ALLIANZ ne peut être noté ici sur leur garantie "protection juridique" qui se limite à la prestation suivante: "VOUS PAYEZ, ET ENSUITE ON VOUS DIRA EVENTUELLEMENT QUOI ECRIRE DANS VOS COURRIERS". Couverture zéro, mais harcèlement dès qu'on veut résilier!</t>
  </si>
  <si>
    <t>cyril--d-114486</t>
  </si>
  <si>
    <t>Votre méthode de création d'un nouveau contrat est usante: vous redemandez les mêmes infos que vous possédez déjà à mon sujet et a chaque fois cela ne se passe pas correctement bien que je vous envoie tout ce que vous demandez. Il serait judicieux lors de la création d'un nouveau contrat de préremplir le dossier avec les éléments dont vous disposez déja: bonus, relevé d'information, adresse etc</t>
  </si>
  <si>
    <t>trahisondetresse-67976</t>
  </si>
  <si>
    <t xml:space="preserve">PLUS DE 100.000 EUROS DE CREDIT DU SOCIETAIRE NON ENCORE REMBOURSES OFFERTS gracieusement à des fraudeurs par la MAIF.
LE CONTRAT DE PROTECTION JURIDIQUE est une tromperie.
Entre la banque qui devait rembourser le crédit immobilier pour ne pas avoir respecté les termes de son contrat et le sociétaire qui se retrouvait obligé de rembourser un crédit sans avoir de maison, la MAIF a défendu la banque qui a envoyé le sociétaire chez le notaire, sous dix jours, en sachant que deux des documents primordiaux manquaient dans le dossier.
Votre avis m'intéresse car, demain, ce sera peut-être vous la victime de la MAIF. - Ca peut vous arriver. La MAIF a refusé de faire paraître la lettre ouverte qui demandait une aide aux sociétaires dans la revue MAIF ! Aucun soutien ! Plus de cinquante années de cotisations pour être traitée comme un détritus !
Si je comprends bien le site, les excellentes et étonnantes étoiles de simples et modestes remboursements compensent les douloureuses étoiles des affaires plus lourdes pour conserver une image propre ( dommage que les notes négatives soient impossibles).
Le PIEGE de toutes les publicités mensongères (confiance; des juristes toujours à votre écoute ; une garantie dommage-ouvrage rembourse en premier lieu et se retourne ensuite contre les responsables) a pu se refermer brutalement sur le sociétaire. La défiance doit être de mise devant de telles défaillances !)
Depuis plus de dix ans, je vois ma mère vivre dans un garage et se trainer comme elle le peut encore actuellement à 84 ans, dans des passages de 30 à 50 cm pour préparer ses repas, manger sur un tabouret avec son assiette sur ses genoux, poser sur son lit encastré entre les meubles ses courses pour pouvoir les ranger, avoir des difficultés pour faire le ménage entre les meubles entassés, ouvrir de temps en temps la porte pour avoir de la lumière quand il ne fait pas trop froid, avoir un simple lave-mains comme évier et moyen de toilette, vivre en hiver sur une dalle de béton glaciale et en été sous la canicule sans isolation et sans ventilation, en ramassant avec difficulté des objets empilés qui tombent sans cesse faute de place suffisante.
Toute cette catastrophe est due aux tricheries de la MAIF:
1. PAS un seul expert MAIF le jour de la première expertise qui a fait PERDRE  le bénéfice de la -GARANTIE DE PARFAIT ACHEVEMENT AUX PRIX ET DELAIS CONVENUS- PAYEE PAR LE SOCIETAIRE et qui aurait pu sauver sa situation en obtenant une maison construite ; pas de comparution en justice de cette garantie.
2.NON REMBOURSEMENT du crédit bancaire, alors que les deux conditions de délivrance des fonds étaient non respectées, pas de D.R.O.C.- Déclaration Réglementaire Ouverture de chantier- et existence de D.O.- assureur dommage-ouvrage.
3. REFUS de la MAIF de solliciter une enquête auprès de la mairie qui aurait permis de prouver UNE ILLEGALITE dans la DELIVRANCE des fonds du crédit, alors que ses adversaires judiciaires ont fait cette enquête  pour se défiler des remboursements ( fuite de la garantie décennale à laquelle la MAIF a offert 700 euros APPARTENANT aux sociétaires pour lui éviter de respecter un contrat du 19/11/99, alors que son activité ne cessait que le 31/12/99 ; il aurait suffi que la MAIF fasse diligenter une enquête en mairie pour éviter à ma mère de vivre plus de dix ans dans un garage ;
4. REFUS de la MAIF de solliciter une enquête sur le compte suspect du constructeur sur lequel avaient été placés les fonds du crédit délivrés illégalement par complicité interne.( cerise sur le gâteau à la banque des enseignants).
5. SOUS-ESTIMATION de la partie construite entérinée par la MAIF arrêtée à la dalle du rez-de-chaussée en oubliant toute la partie construite au-dessus pour les combles ;
6. ANNULATION du jugement qui se fondait sur les articles 1792 (ABSENCE DE FONDATIONS) et suivants du code civil que la MAIF a détourné de la juridiction pénale ; cette annulation a échappé illégalement à la juridiction en appel pour être illégalement confiée à un commerçant non magistrat du tribunal de commerce pair du constructeur ;
7. INVENTION, sans aval du sociétaire, grâce à une ruse dénommée occasionnellement -DESISTEMENT PARTIEL- et consistant avec le soutien de la MAIF à permettre à la dommage-ouvrage de faire appel en laissant la liberté au constructeur véreux de fuir ( le seul commerçant nécessitant une dommage-ouvrage est le constructeur) . Comment envisager légalement une confrontation entre une dommage-ouvrage et un citoyen français lambda sans constructeur qui a pu échapper à ses responsabilités concernant cette absence de fondations ? 
Il était IMPORTANT de ne pas tout perdre en APPEL, du fait de la fuite du constructeur par la ruse du -DESISTEMENT PARTIEL-, parce que le TGI remboursait des fondations spéciales et une démolition AUX FRAIS AVANCES du sociétaire de plus de 40.0000 euros. En appel, la décision du TGI a disparu des débats ;
8. Nombreux RENVOIS judiciaires injustifiés, mais favorables aux adversaires et soutenus par la passivité du manager de la MAIF (un audit demandé est resté sans réponse) ;
9. Laisser DISPARAITRE en cachette les biens du constructeur sous un autre nom, celui de son épouse sous son nom de jeune fille, avant la fin de la procédure pour laisser fuir les garanties de réparation et tous les biens professionnels dans la liquidation.
10. Accepter sans réagir que deux sociétaires MAIF soient traités différemment dans une liquidation DISCRIMINATOIRE douteuse, alors que les situations et les défenseurs sont identiques.; mais, dans son cas la MAIF avait le constructeur sans fondations à défendre contre elle.
11. Classement SANS SUITE en cours de cassation du fait de la ruse du -DESISTEMENT PARTIEL-;
12. DEUX TVA sur une SEULE maison pesant sur un SEUL sociétaire avec en plus une obligation de nouvelles réglementations thermiques, une augmentation des matériaux, la crise de 2008 ... ces préjudices étaient IMPOSSIBLES à ASSUMER par un seul sociétaire qui ne peut pas se relever malgré tous ses efforts ! Payer des loyers pendant 7 ans en double du crédit immobilier !
MALGRE les publicités promettant la confiance, des promesses de contact avec un juriste qui vous réponde et une grande attention pour les sociétaires jamais aucun commentaire ni explications ni respect de la promesse de se retourner vers les procureurs sur cette affaire.
POURQUOI la MAIF a-t-elle totalement soutenu le profond échec de cette affaire qui commençait par deux points positifs (garantie de parfait achèvement et remboursement du crédit) ?
POURQUOI laisse-t-elle sa sociétaire porter seule le poids de son échec et du manque de motivation professionnelle du manager responsable ?
POURQUOI avoir fait obstruction à la parution de la lettre ouverte destinée à une information dans la revue MAIF pour demander si chaque sociétaire était d'accord pour reverser à ma mère 20 centimes pour compenser le vol de toutes ses économies offert à des fraudeurs ?
POURQUOI a-t-elle refusé une demande d'intervention d'une assurance professionnelle relative aux fautes graves d'un de ses managers depuis près d'un an ?
POURQUOI la MAIF n'a-t-elle rien fait pour que cette somme supérieure à 100.000 euros, toujours pas remboursée, ne serve pas uniquement à la construction de la maison au lieu de servir au soutien financier d' vaste une tromperie ?
Je me suis RUINE avec un crédit personnel de 70.000 euros pour tenter de sauver la situation financière de ma mère. Je suis endetté, mais cela n'a pas suffi à redresser le projet et à couvrir les nombreux frais annexes non prévisibles de cette tromperie. J'ai présumé de mes possibilités pour sauver son NOEL 2018. Aujourd'hui je suis dans l'obligation de négocier l'argent que je mettais de côté pour ma retraite.
Trouvez-vous cela normal et est-ce qu'une contribution de 20 centimes par sociétaire aurait été exagérée au regard du préjudice causé par la MAIf qui nuit à l'ensemble des sociétaires, à leur insu, bien entendu, puisqu'elle refuse toute parution de lettre ouverte dans son journal pour les informer des faits et que le dernier de ses soucis est le sociétaire puisqu'elle ne veut plus que des clients. Un abandon total ! Que pensez-vous d'un tel sacrifice de sociétaires pendant 18 ans au bénéfice d'un constructeur véreux qui a réussi grâce à cette indulgence à poursuivre tranquillement son activité douteuse ? Si les instances officielles contactées lui trouvent une solution pour la réception elle n'a plus rien à faire chez eux malgré plus de 50 ans de cotisations.
</t>
  </si>
  <si>
    <t>andregsousa-68204</t>
  </si>
  <si>
    <t>Très satisfait du service client et des garanties
Très satisfait du service client et des garanties</t>
  </si>
  <si>
    <t>olivier-l-105899</t>
  </si>
  <si>
    <t>prix correct, mais pas le meilleur du marché, augmentation régulière et difficultés à joindre le service client par téléphone, mais réactif par mail, je suis globalement satisfait</t>
  </si>
  <si>
    <t>magalie-l-129191</t>
  </si>
  <si>
    <t>Simple et pratique. Prix attractif pour moment, à voir sur le temps.... Toujours mieux que Natixis. 
Le devis se fait rapidement, en quelques minutes c'est fait</t>
  </si>
  <si>
    <t>eric-m-107535</t>
  </si>
  <si>
    <t>je suis satisfait du service
les tarif sont correct a part pour les franchise que je trouve un peu élevé surtout le bris de glace ainsi que pour les dégât non responsable sinon les tarif mensuel sont très intéressant</t>
  </si>
  <si>
    <t>tatiana--99937</t>
  </si>
  <si>
    <t xml:space="preserve">Très mauvaise qualite au niveau des réceptions d apels,on me dit toujours un responsable va vous rapeler, mais c est a moi de rapeler 
Et surtout au niveau du REGLEMENT DE L INDMNISATION ,IL NE REMBOURSE PAS ,ou du moins la moitié,il cherche la petite petite bêtes en demandant des documents inexistants même quand on est en règle, au niveau du contrat.  ALORS FAITE ATTENTION, LISEZ BIEN VOS CONTRATS
Niveau qualité prix très faible 
Vraiment déçu ,car j ai 4 vehicules assures chez eux ,depuis plusieurs années  sans aucun sinistre, et la ou je suis victime d inondation, il ne me rembourse même pas et en plus il gage mon véhicules. </t>
  </si>
  <si>
    <t>v-moreau-138759</t>
  </si>
  <si>
    <t>A l'écoute, c'est suffisamment rare pour être dit, mon problème résolu dans la journée...
       Merci pour vos renseignements et votre patience... ;)</t>
  </si>
  <si>
    <t>nunus-97754</t>
  </si>
  <si>
    <t>Très bonne assurances autos règlement fractionnés comme on veut puis si bris de glace réparation rapide avec artisan compétant payer directement par l'assurance l'olivier 
( sauf franchise ) bien sûr .
Nickel .</t>
  </si>
  <si>
    <t>aurore-47354</t>
  </si>
  <si>
    <t>Je ne suis plus à la MGEN depuis 1an. Malgré les nombreuses demandes et recours. Ils sont toujours connectés au lien noemie...de ce fait je n'ai pas la télétransmission....une honte! Et ils me disent qu'ils ne peuvent rien faire...</t>
  </si>
  <si>
    <t>rabouteau-l-122741</t>
  </si>
  <si>
    <t>Très bon service, site simple d'utilisation. Les offres sont claires et très intéressantes. Bon rapport qualité prix. Je recommanderai vos services avec plaisir.</t>
  </si>
  <si>
    <t>philippe--l-129109</t>
  </si>
  <si>
    <t>Je suis satisfait de votre prestation et les prix me conviennent parfaitement  .reponse rapide  et clair dans un bonne esprit. Merci Cordialement Philippe</t>
  </si>
  <si>
    <t>nokia-75406</t>
  </si>
  <si>
    <t>Je suis très satisfaite du service rendu . Très bon renseignements, patience et pertinence avec le client . Je recommande santiane</t>
  </si>
  <si>
    <t>hach-101542</t>
  </si>
  <si>
    <t>Une bonne mutuelle, je l ai souscrite via un courtier onvousassure, qui est a l ecoute, toue est bien expliqué, la procedure de la signature electronique la garantie, ils prennent en charge la résiliation de la mutuelle adverse, rien a rapproché, on peut les joindre par mail et par telephone, pour toute demande je communique avec une gestionnaire qui est a l ecoute et repond a mes demandes sans retard. Bravo</t>
  </si>
  <si>
    <t>corinne-l-127036</t>
  </si>
  <si>
    <t xml:space="preserve">je suis tout a fait  satisfait du site amv 
les prix sont tout a fait correct pour un quad homologué route  
le site est rapide et  simple 
je recommande 
</t>
  </si>
  <si>
    <t xml:space="preserve">Le service téléphonique est déplorable aucune compréhension, dès heures et des heures au téléphone pour des futilité 
Diminution rapide de mon coefficient cela aurait logiquement dû diminuer mon tarif car sans sinistre depuis 3 ans et je gagne 10 euro par mois en 3 ans sans sinistre 
Une vrai blague !
Service téléphonique commercial en France mais service client à l’etranger ! Honteux l’inverse aurai était plus juste </t>
  </si>
  <si>
    <t>gaby-122375</t>
  </si>
  <si>
    <t>Avant c'était une bonne assurance et des conseillers a votre écoute moi j étais plusieurs années maintenant  je peut vous en parler des options obligatoire comme la prévoyances c est bien pour les nouveaux pas pour les anciens qui ont des bonus 0.,50 et 15 pour la bonne conduite qui on connue les anciens tarifs conducteur , passager, voiture  0,50 et , cette  supplément de bonnes conduite qui ne ai plus maintenues pour le conducteurs maintenant</t>
  </si>
  <si>
    <t>virginie-o-130584</t>
  </si>
  <si>
    <t>Je suis satisfaite des services et des contrats proposés par la GMF depuis plusieurs années. Je ne penses pas changer d'assurance grâce aux tarifs préférentiels que l'on me propose</t>
  </si>
  <si>
    <t>kam-110536</t>
  </si>
  <si>
    <t>Très satisfait du prix et du SAV. Réactif et à l'écoute, je recommande fortement pour véhicule de collection, imbattables. Conditions claires et pas d'augmentation.</t>
  </si>
  <si>
    <t>d-djovani-97577</t>
  </si>
  <si>
    <t>Allianz, avec vous de A à Z ......  A : tu souscris, Z : tu paies, au milieu y a rien. 
Il leurs faut 3 mois pour changer un RIB, résilier relève du miracle. 
Il y a des informations différente entre Paris ( siège sociale ) et notre interlocuteur de proximité. Bref a fuir ...</t>
  </si>
  <si>
    <t>delvina-66390</t>
  </si>
  <si>
    <t>Assurée chez Eurofil depuis 7 ans, ils m'ont résilié mon contrat d'assurance auto au 1er sinistre responsable survenu au bout de 7 ans et demi chez eux. Inadmissible !!! Donc attention à ne pas aller chez eux si vous ne voulez pas être résilié au 1er sinistre! Je suis plus que mécontentement et je ferai passer ce message.</t>
  </si>
  <si>
    <t>zooma77-94652</t>
  </si>
  <si>
    <t>Facile pour souscrire par contre impossible à joindre une fois le contrat souscrit. Je me retrouve dans une situation ubuesque. Mon fils vient d'avoir son permis et depuis maintenant 15 jours je n'arrive pas à l'assurer car je n'arrive pas à joindre eAllianz. Je suis contraint de résilier et de partir chez un autre assureur pour pouvoir assurer mon fils...</t>
  </si>
  <si>
    <t>doua-v-133131</t>
  </si>
  <si>
    <t>Les prix me conviennent ils sont selon mes recherches les plus bas du marché. 
On m’a également dit beaucoup de bien de la qualité du service. J’espère être aussi satisfait.</t>
  </si>
  <si>
    <t>tonka56-98550</t>
  </si>
  <si>
    <t>Je ne comprends pas tous ces avis négatifs, depuis plus de 40 ans je suis adhérente à cette mutuelle et jamais je n'ai rencontré de problèmes, que ce soit au niveau des contacts, remboursements ou devis. J'ai voulu voir "ailleurs" quelquefois pour comparer et chaque fois j'ai gardé mon contrat Harmonie Mutuelle, car rapport "qualité/prix" cette mutuelle est au top.</t>
  </si>
  <si>
    <t>glebraud-57731</t>
  </si>
  <si>
    <t>Aprés avoir contacté Eurofil pour un simple changement d'adresse, on m'informe que l'on résilie mon contrat et que je vais recevoir un recommandé. Résilié pour un changement d'adresse sans explication, avec bien sur des conséquences très onéreuses chez l'assureur suivant (la conseillère au téléphone m'avait prétendu le contraire). Je déconseille fortement cet assureur qui se cache derrière les conditions générales de l'Assurance. Et je lis dans les commentaires que je suis loin d'être le seul à avoir connu cette situation avec Eurofil ... Dommage</t>
  </si>
  <si>
    <t>annie-c-114671</t>
  </si>
  <si>
    <t xml:space="preserve">Très compétitive sur le marché de l'assurance. 
Conseiller joignable facilement et de bon conseil.
You drive est une source d'économies non négligeable.
Je recommande </t>
  </si>
  <si>
    <t>slk-104887</t>
  </si>
  <si>
    <t>Pour mon véhicule SLK, Le Tarif Direct Assurances est de moitié prix par rapport à la Banque Postale avec une franchise à 0€ pour le bris de glace incluse</t>
  </si>
  <si>
    <t>claire-80115</t>
  </si>
  <si>
    <t>Très bonne mutuelle. Remboursements et notifications rapides.</t>
  </si>
  <si>
    <t>harphang-50462</t>
  </si>
  <si>
    <t>Impossible ou presque de résilier : la loi Chatel ne leur est pas applicable</t>
  </si>
  <si>
    <t xml:space="preserve">En octobre 2017 j'ai eu une  conseillère SANTIANE qui m'a vendu une mutuelle santé attrayante. Soins de ville + hospitalisation.  mutuelle Malakoff Mdederic. Et avec, vous allez être contente, me dit-elle un "bonus" 'de 150 euros par jour pendant 6 jours en cas d'accident. Je ne reçois pas de mail du contrat elle me dit ça va être fait, ne vous inquiétez pas, je vais vous envoyer un formulaire et vous entrerez votre code secret pour pouvoir signer, vous pourrez de toute façon vous rétracter si vous changez d'avis.... Confiante, je signe électroniquement sans avoir de détail du contrat . i ! Je me suis retrouvée avec une mutuelle assurant uniquement l'hospitalisation et "le fameux bonus" qui est en fait une assurance Prévoyance EPSIL (j'en ai déjà une chez mon assureur.) Après une vingtaine de coups de fils et 19 mails j'ai obtenu enfin la rétractation de la mutuelle Malakoff confirmé par mail et par téléphone ce jour, par Néoliane. Qui me dit que par contre, pour la prévoyance je dois appeler SANTIANE. Je suis prélevée depuis le 05 janvier de cette prévention accident que je n'ai jamais voulue et qui m'a été vendue frauduleusement. J'ai bien sûr fait opposition.
J'ai mis ce message sur Néoliane et je le remets sur SANTIANE car je pense que c'est le même courtier, et que l'un me dit d'appeler l'autre. 
Ce jour 23ème appel sans réponse  cohérente..
</t>
  </si>
  <si>
    <t>abo-80174</t>
  </si>
  <si>
    <t>Assuré depuis plus de 25 ans, aucune considération du client, pas de support téléphonique toujours en attente de remboursement depuis le mois de mars (6 mois) malgré une relance dans les bureaux.</t>
  </si>
  <si>
    <t>sofiane-b-121999</t>
  </si>
  <si>
    <t>Bonjour je suis monsieur bensadok sofiane je 9suis satisfait du service l Olivier assurance 5/5 je vais transmettre le service à mes collègues de travaille</t>
  </si>
  <si>
    <t>fabrice-90205</t>
  </si>
  <si>
    <t>Malgré une longue fidélité de plus de 15 ans et aucun sinistre habitation déclaré, nous avons changé radicalement d'avis sur cette assurance suite à un récent désordre apparu sur notre piscine, conséquence indirecte d'inondations reconnues en catastrophes naturelles sur notre commune par arrêté publié au JO. Ce désordre est apparu au niveau d'une ancienne réparation qui n'a pas résisté aux montées d'eau induites par ces fortes pluies. La MAIF a mandaté un expert qui n'a pas cherché à analyser la qualité de cette ancienne réparation en présence de l'entreprise qui avait effectué ces travaux (pas d'appel en responsabilité dès lors de cette entreprise), et a noté que l'arrêté de catastrophe ne portait que sur le caractère d'inondation et non les conséquences induites de montée des pressions hydrostatiques.
Nous pensions comme tenu de notre bonne situation et du faible montant en jeu que la MAIF prendrait rapidement en charge ce sinistre classique que nous subissons directement. Mais il n'y a pas eu d'écoute ni d'approche commerciale. Notre contact s'est retranché derrière une position dure de son management. Pris en "sandwich" sur un dommage pour lequel nous n'avons aucune responsabilité, nous prenons aujourd'hui la décision de changer d'assureur car nous avons perdu toute confiance dans leur relation client sur la gestion de sinistres.</t>
  </si>
  <si>
    <t>gabrielle-d-107544</t>
  </si>
  <si>
    <t xml:space="preserve">je suis satisfait du service. L'Accueil et le conseil durant la proposition du devis a été très professionnel.
prix compétitifs et accessibles aux jeunes étudiants
</t>
  </si>
  <si>
    <t>ivanka25-78945</t>
  </si>
  <si>
    <t>Suite à un accident à l'étranger avec un chevreuil donc non responsable 
Je me retrouve en contact avec l'assistance étranger où le siège social doit être situé en Allemagne avec un personnel incompétent mais au-delà de tout ça irrespectueux grossier et par-dessus tout arrogant alors pour ma part ma mésaventure me servira de leçon</t>
  </si>
  <si>
    <t>ines-d-133187</t>
  </si>
  <si>
    <t>Très bien merci c’était rapide et j’ai eu de la chance d’avoir eu votre assurance. J’espère que je ne serais pas déçu. En vous remerciant et vous souhaitant un bon courage</t>
  </si>
  <si>
    <t>baby244-70519</t>
  </si>
  <si>
    <t>Une fois le contrat signé, votre conseillère est intouchable, plus personne en ligne malgré un appel tous les jours, et aucune réponse aux mails !</t>
  </si>
  <si>
    <t>gm-62714</t>
  </si>
  <si>
    <t>Très difficile de récupérer son argent : tout est fait pour qu'on ne puisse pas contacter le bon interlocuteur et tout est prétexte à retarder le paiement. J'étais bénéficiaire d'un contrat assurance-vie. Récupérer cet argent a été long et fastidieux. De plus, suite au procès de détournement de fonds par les anciens dirigeants, l'assurée décédée s'était portée partie civile. L'association AFER devait récupérer cet argent auprès de ces dirigeants condamnés. Elle a récupéré une partie de cet argent détourné et ne me le reverse pas. Quand on appelle le Siège (0140822424), on prétexte que seule l'association AFER peut nous répondre et qu'elle n'est joignable que par courrier postal (!). 
Alors que l'Association AFER et le GIE AFER ont la même adresse de domiciliation et le même président ! Ils nous prennent pour des pigeons.
Evidemment je ne reçois aucune réponse à mes courriers de demande de paiement...
Fuyez l'AFER !</t>
  </si>
  <si>
    <t>aurelie13520-102756</t>
  </si>
  <si>
    <t xml:space="preserve">J'ai été victime d'un accident de voiture le 18/07/2020. Un véhicule est arrivé face à moi, sur ma voie de circulation. Bilan : véhicule HS, poignet cassé et fracture de la mâchoire pour mon fils de 17 ans. 
Après avoir bataillé des mois avec mon assurance AXA pour qu'ils prennent en charge les frais de gardiennage, et malgré le fait qu'ils aient reçu le PV gendarmerie et dépôt de plainte, j'attends toujours la confirmation des responsabilités de chacun et donc le remboursement de mon véhicule. 
Le service client étant peu professionnel. En effet, au départ il m'a été confirmé que le tiers n'était pas assuré, que le fond de garantie prendrait en charge l'affaire. 
Deux mois plus tard, changement : le tiers était bien assuré ! Conclusion on repart à zéro. A chaque contact avec le service sinistre, je dois raconter toute l'histoire à nouveau. 
Au niveau corporel, le contact était mieux au départ. Une expertise a eu lieu en décembre. La proposition d'indemnisation est faible vu les conséquences physiques, surtout pour mon fils, qui doit garder à vie une plaque sur sa mâchoire et a des douleurs constantes. 
Nous avions sollicité un médecin conseil pour nous assister pour l'expertise. Celui-ci nous a fourni une jurisprudence de mai 2019 indiquant que les assurances doivent régler INTÉGRALEMENT les frais des médecins conseil à l'assuré. Mais Axa me répond qu'ils ne règlent qu'un forfait de 790 euros (les factures pour mon fils et moi étaient d'un total de 1820eur). Je ne suis pas satisfaite du suivi client. 
Il y a une semaine que j'ai demandé le détail du chiffrage de l'indemnisation. Pas de retour !
Comment se fait il que depuis juillet 2020, le conducteur de la partie adverse n'a toujours pas été entendu, voir, retrouvé !
Mon véhicule ne m'a toujours pas été remboursé : j'ai dû avancer des fonds pour racheter une voiture.
J'ai toujours réglé mes cotisations. Je ne suis pas en tort (confirmation orale du conseillé suite à réception du PV Gendarmerie) et j'attends toujours ! 
Un client qui n'est pas responsable de ce qui lui arrive devrait être rassuré épaulé et correctement indemnisé par son assurance (c'est  le principe non ?)
Etre assuré oui, mais il ne doit rien vous arriver !!!
</t>
  </si>
  <si>
    <t>christelle-56308</t>
  </si>
  <si>
    <t>Augmentation de plus de 25% de ma prime d'assurance auto, qui passe ainsi de 407 euros à la souscription à 521 euros pour la deuxième année à venir.
Je n'ai pourtant eu aucun accident ni aucun sinistre depuis 7 ans.
Sur quelle base , sur quel indice vous référez vous pour justifier d'une telle augmentation ????
Je croyais que l'olivier assurance gelait ses tarifs en 2017 et n'augmentait que faiblement ses anciens clients justement pour les fidéliser..
Merci de m'envoyer le texte ou l' indice pour justifier cette augmentation hallucinante de plus de 25%..</t>
  </si>
  <si>
    <t>alfetta-57164</t>
  </si>
  <si>
    <t>Tout va bien jusqu'à ce qu'on critique une fausse promesse
Harcèlement téléphonique sans tenir compte de si on est occupé à travailler ou non, puis finalement carrément l'interdiction de souscription pour incompatibilité d'humeur. Service réclamation qui rabâche la même chose en répondant à côté, l'attitude inadmissible d'un seul agent passe à la trappe, ça ne dérange personne l'exclusion ou le harcèlement...
Donc résiliation à date d'anniversaire. Pour l'assurément humain on repassera...</t>
  </si>
  <si>
    <t>fred-79639</t>
  </si>
  <si>
    <t>C'est une bonne assurance qui m'a permis de dépanner ma voiture rapidement lors d'une panne.</t>
  </si>
  <si>
    <t>apj-53545</t>
  </si>
  <si>
    <t xml:space="preserve">Très mauvais service, suite au décès de ma mère, nous avons été contacté par le service succession qui nous demande le contact de notre notaire, cela fais plusieurs semaine que nous n'avons plus de leurs nouvelles et que le service nous balade de service en service plus de 35 minutes au téléphone avec des interlocuteurs qui se contredisent a chaque fois, plus de 4 numéro de téléphone différents, pour nous dirent qu'ils ne peuvent rien nous dire. Notre situation est bloqué et ils n'ont aucune considération pour leurs défunt client fidèle.
Il nous on même répondu qu'on pouvez prendre un avocat que ça ne changerait rien pour eux, cela montre un certain gros groupe avec les reins solides...
</t>
  </si>
  <si>
    <t>touret-l-107097</t>
  </si>
  <si>
    <t xml:space="preserve">Je suis satisfait du service.
Les tarifs me conviennent.
Les formalités sont simples, le site est pratique et convivial.
Cordialement,
Louis Touret.  </t>
  </si>
  <si>
    <t>an08-105395</t>
  </si>
  <si>
    <t>Avant satisfait mais suite import véhicule de GB francisation en 4 mois mais résilié par le siège car pas assez rapide
Ont appliqué les 2 mois sans tenir compte des informations transmises en local ni du fait que 3 autres véhicules assurés chez eux</t>
  </si>
  <si>
    <t>philippe-b-114719</t>
  </si>
  <si>
    <t>Gestion de clientèle absurde et visant uniquement a faire de l'argent et non pas a aider ses clients dans un sinistre. Vous cherchez systématiquement à maximiser le malus de vos clients pour faire monter les primes.</t>
  </si>
  <si>
    <t>melimelo-97960</t>
  </si>
  <si>
    <t>Passez votre chemin!!! Aucune indemnisation en cas de cambriolage... les bijoux ne sont pas pris en compte dans le montant de l'indemnisation... mais bien sûr c'est bien connu que les cambrioleurs s'intéressent à la vaisselle et non à l'or! Franchement ça ne sert à rien de payer tous les mois une assurance pour ne rien avoir en cas de sinistre. Vraiment allez chez un autre assureur.</t>
  </si>
  <si>
    <t>jean-edouard-d-130640</t>
  </si>
  <si>
    <t>Je suis satisfait du service conforme à mes attentes
Le service est très rapide et permet d'avoir une offre compétitive et rapidement
merci zen up pour le service</t>
  </si>
  <si>
    <t>lorsque je vois les commentaires "négatifs" sur pacifica , je rigole !!!!! comment les assurés font ils pour etre aussi stupides ????? pacifica est une filiale  du credit agricole ( or le credit agricole aux dernieres nouvelles est une banque !!!!) une banque n'est pas un assureur et inversement !!! Iriez vous acheter votre pain chez le boucher ???? y a t'il un distributeur de billets a la MACIF ( ou a la MAAF ?) . A tout vouloir , on detruit tout !</t>
  </si>
  <si>
    <t>ludivine-m-128151</t>
  </si>
  <si>
    <t>Je suis satisfait des services
 les prix me conviennent
 je recommande
Simple rapide efficace.
Paiement en ligne
Je nai plus rien à rajouter sachant .</t>
  </si>
  <si>
    <t xml:space="preserve">Allianz protection juridique d'une incompétence déconcertante.
Nous avons deux contrats PJ chez Allianz , un à mon nom l'autre au nom de ma conjointe.
Nous sommes mis en cause par un copropriétaire , le dossier de ma conjointe a été pris en charge après 3 refus mais le miens qui s'avère être exactement le même  avec les même documents fournis , lui NON.
Ils sont magiques chez allianz </t>
  </si>
  <si>
    <t>imechan-122474</t>
  </si>
  <si>
    <t>Les remboursements de soins demander en octobre et que ne sont remboursés que en mai de l'année suivante. Et j'essaie de résilier depuis janvier et ma demandé vient tout juste d'être reçus en juillet et il y a un mois de carence, résiliation demander suite à une mutuelle d'entreprise donc j'ai payer 640€ pour rien sachant que tout les soins depuis janvier n'ont pas été remboursé. Ils ne cessent de me demander des attestations que je fournis, c'est où des refus ou pas de réponse. Mutuelle à fuir, chaque conseiller y va de sa petite excuse et vous balader à chaque appel.</t>
  </si>
  <si>
    <t>languille-t-113825</t>
  </si>
  <si>
    <t>Traitement du dossier et validation très rapide prix attractifs offre diversifiée pour s'adapter à tout les besoins très bon service je recommande vivement</t>
  </si>
  <si>
    <t>rhafnagud-116088</t>
  </si>
  <si>
    <t>MAIF se DIT assureur MILITANT  enfin c'est la pub Pffou ! C'est de la foutaise car il n'ont pas de scrupules à vous virer si vous avez le malheur de déclarer un petit sinistre de trop ! vous savez les "gens" qui s'en triple fiche qui donne des coups de portières qui casse le pare-chocs  sur les parkings qui partent sans laisser un numéro de téléphone. 
Eh bien les assureurs militants ils vous virent eh oui à bon entendeur salut !</t>
  </si>
  <si>
    <t>miralof-96864</t>
  </si>
  <si>
    <t>Accident jugée responsable , je renvoi de nouveau document .
Donc nouveau constat avec le tiers ( que j ai mis 1 mois est demi a faire ) 
Il me dise qu il on bien reçu les document mais qu il faut rappeler 1 mois après car ces les vacances .
Je rappel aujourd’hui il me dise qu il on perdu le document .
Donc a nouveau refaire le documents 
Sa fait plus d un ans que le dossier est en cours donc j ai du réparer a mes frai est prendre le malus .
Par la même occasion je recoi un mail en me disant que vue que je suis actuellement dans le malus du a l accident il me résilie l assurance ....
Toujours payer a tant jamais eu de probléme rien du tout .
Dommage que 0 étoile n existe pas ............</t>
  </si>
  <si>
    <t>joanna-60591</t>
  </si>
  <si>
    <t>Je trouve que c'est une bonne mutuelle mais avec des coûts assez élevés</t>
  </si>
  <si>
    <t>haultcoeur-m-129305</t>
  </si>
  <si>
    <t>Très satisfait première Assurance de mon véhicule prix raisonnable je recommande cet assurance merci l'olivier assurance c'est le top du top n'hésitez pas</t>
  </si>
  <si>
    <t>ahmed-brahim-r-117638</t>
  </si>
  <si>
    <t>Je suis satisfaite du tarif par contre le service client très très nul et zéro écoute du client malgré plusieurs relances ! J’avais l’impression lors de mon dernier apl d’avoir déranger cette personne pour des renseignements sur mon contrat</t>
  </si>
  <si>
    <t>fred-77209</t>
  </si>
  <si>
    <t>J'ai souscrit une assurances par tél. Je pense mettre fait piégé, je voudrais l annulée, il y a t il une personne pour m'aider car je n arrive pas a les joindre merci</t>
  </si>
  <si>
    <t>cremi77-81736</t>
  </si>
  <si>
    <t xml:space="preserve">Sécheresse pas pris en charge malgré arrêté préfectoral en 2019:" L'arrêté Catastrophe Naturelle auquel vous faites référence couvre la période du 01/07/2018 au 31/12/2018.
Or, après étude de votre dossier il s'avère que vos dommages sont antérieurs, les fissures seraient
apparues en 2015.
En effet, vous avez fait une déclaration en 2017 concernant des fissures sur votre mur de clôture
et votre maison en lien avec la sécheresse de l'année 2015.
S'agissant de désordres identiques, la sécheresse de l'année 2018 ne peut être considérée comme
la cause déterminante.
Il nous est donc impossible de donner une suite favorable à votre demande."
Merci qui ? En 2017 la préfecture n'a pas accepté la sécheresse malgré les restrictions d'eau l'été, je n'ai pas les moyens de reconstruire tous les 2 ans. Si j'avais su j'aurais résilie il y a 2 ans., je suis écœuré.
En recherche active d'autre assurance après 10 ans chez eux .
</t>
  </si>
  <si>
    <t>aramis-65513</t>
  </si>
  <si>
    <t xml:space="preserve">A fuir : Aucun conseil, aucune explication même sur les produits ALLIANZ même en patientant 6 mois. La seule réponse obtenue de notre soit-disant conseiller "Il faut que je me renseigne" </t>
  </si>
  <si>
    <t>nicolas06-92038</t>
  </si>
  <si>
    <t>Tarifs intéressants réponse rapide plusieurs options a choisir, le choix est impeccable  !! Le devis est clair par rapport à d’autre compagnies ! Merci.</t>
  </si>
  <si>
    <t>aurelya-77802</t>
  </si>
  <si>
    <t xml:space="preserve">FUYEZ FUYEZ 
Aucune communication entre les agents CA et l assurance...
Refus d appliquer le bon bonus.
Au lieu de rembourser, ils vous prélèvent !!!
Heureusement que j ai jamais eu de sinistre autre qu un bris de glace, parceque j ai très peur de leur incompétence. </t>
  </si>
  <si>
    <t>sebastien-d-124325</t>
  </si>
  <si>
    <t>Un site clair, rapide et efficace. Les prix sont bons, avec plein d'options et on est assuré en quelques minutes. Je recommande cette assurance à laquelle j'ai souscrit plusieurs contrats au fil des ans.</t>
  </si>
  <si>
    <t>jerome-60566</t>
  </si>
  <si>
    <t>Ayant changé il y a un an de voiture je m attaque au prix de mon assurance mensuelle et décide de changer étant assimilé fonctionnaire ! Après un vol de 4 roues et du matériel  je me rends compte que tout n est pas prit en charge ce qui été le cas avec mon ancienne assurance et j avais pourtant demandé que le contrat soit le même !!! Alors le prix pouvait effectivement être que moins chere ! Pourtant j ai souscrit au tout risque confort ! Je pensais donc que tout serait prit en charge et là je découvre que notre poussette et notre cosy ne seront pas remboursé !!! Lors des réparations on me prête un véhicule car le mien a été remorqué avec des frais à ma charge !!! Je récupère le véhicule de prêt et encore une fois il y a une franchise de 850€ si on a le moindre soucis et bien sûre si on veut éviter cela il faut payer 20€ par jour !!!</t>
  </si>
  <si>
    <t>by-71349</t>
  </si>
  <si>
    <t>Cette mutuelle nous a été imposé par l'employeur de mon épouse vers 2010. On a reçu à la mi-décembre 2018 un courrier de résiliation RETROACTIF à la date du 01/10/2018 car soi disant une association à Nevers nommés "A DOMICILE" n'existait plus et donc ses anciens salariés ne pouvaient plus être affilié.... Je suis tombé  au téléphone (plate-forme puis agence de Nevers) sur des gens obtus qui n'ont jamais écouté lorsque je leur est répété que nous étions dans le Loiret et que mon épouse n'a JAMAIS travaillé pour cette association...résultat nouveau dossier rempli et renvoyé à mi décembre en désespoir de cause puis passage à notre agence de Montargis et au jour d'aujourd'hui toujours pas de mutuelle, aucune nouvelle et aucune excuse de leur part..... A FUIR</t>
  </si>
  <si>
    <t>katence-68241</t>
  </si>
  <si>
    <t>Je suis assurée pour le bris de glace, je fais remplacer mon pare brise suite à un choc et là surprise pas pris en charge. Soi disant que ce n'est pas compris dans mon contrat. Alors pour j'ai une franchise à payer si ce n'est pas dans mon contrat?</t>
  </si>
  <si>
    <t>francis-54828</t>
  </si>
  <si>
    <t>Je commence à regretter d'avoir souscrire , en début d'année , auprès de cette assurance par le biais d'un courtier , bien sur que l'on ne peux plus joindre . Aucune réponse aux questions posées . Les remboursements ne suivent pas .</t>
  </si>
  <si>
    <t>wilfried-69835</t>
  </si>
  <si>
    <t>Résiliation de mutuelle santé impossible ! Une mauvaise foi évidente, ne souscrivez pas chez eux ! Après avoir envoyé une lettre de résiliation en novembre 2016 à laquelle je n ai pas eu de réponse par courrier postal (soit disant un message vocal). Ils ont continué à me prélever 140 euros par mois depuis 1 an en prétextant que ma lettre de demande de résiliation netait pas correcte alors que je lavais écrite en suivant leurs propres conseils !!! à suivre, je vous tiendrai au courant.</t>
  </si>
  <si>
    <t>touati-128547</t>
  </si>
  <si>
    <t>Bonjour; 
Je viens d'adhérer à Santiane, pour le moment je suis très satisfaite , il y a rien à dire au niveau service clientèle, d'ailleurs je viens d'avoir Nesrine au téléphone je la remercie énormément pour son bon accueil, elle a répondu à toutes mes préoccupations et mes questions, elle m'a bien accompagnée jusqu'au bout de ma démarche et a répondu à toutes mes question alors je la remercie et lui souhaite une bonne continuation.
Cordialement Mme TOUATI</t>
  </si>
  <si>
    <t>rikou38-56241</t>
  </si>
  <si>
    <t xml:space="preserve">Depuis la souscription mon INSATISFACTION n'a cesse de croitre . Mais ma dernière expérience m'a complétement dégoûté de cette assurance . 
En effet je me suis vu refuser un remboursement car certaines personnes de cette assurance ont jugé que l’acte vétérinaire ( retrait d'un testicule coincé dans l'abdomen et pouvant dégénérer en cancer ) était un acte de " confort" 
Ils n'ont pas compris la différence entre préventif et confort ....! 
Mais le pire est que  le conseiller relation clientèle m'a dit que si c’était une tumeur qui était présente, là le remboursement pouvait être fait  .....!   </t>
  </si>
  <si>
    <t>patvin-93147</t>
  </si>
  <si>
    <t xml:space="preserve">Je viens de réaliser un rachat urgent d'une assurance vie, rachat demandé par mail à mon "conseiller" le 9 mars, afin d'éviter ce que je craignais, une chute vertigineuse des placements ALLIANZ;
Impossible d'aller sur leur site où en principe tout est possible et mon bon conseiller a dû envoyé mon mail et ma demande dans la sacoche diplomatique de la diligence qui passait pas loin: résultat 4 jours de perdu;
Après de multiples appels tél + mails y compris au PDG, Jacques RICHIER, rien n' y a fait, je ne suis tombé que sur des interlocuteurs et trices qui avaient le QI d'une planche à voile;
Le centre de gestion de Strasbourg m'a communiqué de fausses infos sur la valeur et la date effective du rachat (bref, tout faux sur toute la ligne, pas un pinpin pour rattraper l'autre), un vrai parcours du combattant pour récupérer son pognon.
Tout ces gens cravattés, responsables de leur neurone et directeurs de leur caleçon se sont tellement hâter lentement qu'il m'ont fait perdre pas mal d'argent.
Je suis en procès avec eux et peut-être que le pot de terre ..... !!!
Je résume :
1 _ Mauvais conseiller,
2 _ Mauvais placements
3 _ Pas de suivi, tout le monde dort, et ils ont dû    faire une sacrée cure de sommeil en mars, avril et mai
4 _ Mauvaise foi de toute la tribu ALLIANZ
5 _ Incompétence totale caractérisée de tous ces planqués derrières leurs écrans qui ont un très bon salaire issu des placements de personnes qui ont bossé toute leur vie dans un vrai boulot où on n'utilise pas des touches de clavier en répondant : c'est pas possible, voyez nos conditions ou chépâ
Pour moi ALLIANZ = fiasco total 
Je n'espère même pas que le "télétravail" dû à la covid permette au grand patron, s'il y en a un, de réaliser qu'il y a des tas d'employés inutiles et nuisibles dont il pourrait se séparer car il est probablement à mettre dans le même sac;
Que tous ces gens là sachent que s'ils n'ont plus de clients, ils n'existent plus.
Je leur mets bien sûr la bulle, zéro pointé.
</t>
  </si>
  <si>
    <t>mitoub-100788</t>
  </si>
  <si>
    <t xml:space="preserve">Si vous n’êtes pas dans la fonction publique, passez votre chemin !
En effet, vos transmissions de devis restent en attente le plus longtemps possible ...
Exemple : devis dépassement d’honoraire anesthésiste transmis le 24/11 pour une hospitalisation le 30/11. Aucune réponse le 30/11 : délai trop court (dixit) !
4 appels pour obtenir une réponse par mail et toujours rien !
De toute façon cotisations beaucoup trop chères pour des prestations minimes !
En fait, vos cotisation servent à compenser les cotisations des adhérents fonction publique !
De plus, les intervenants au téléphone sont très peu aimables et compréhensifs !
C’est bien à l’image de la fonction publique....
</t>
  </si>
  <si>
    <t>florence--123617</t>
  </si>
  <si>
    <t>Vraiment très très en colère contre cette assurance . Dégât des eaux chez moi , l’eau est couper depuis plus de trois semaines mais à chaque fois on me demande de patientez pour m’envoyer une personne pour la réparation.... honteux !!!</t>
  </si>
  <si>
    <t>vivien-c-106951</t>
  </si>
  <si>
    <t xml:space="preserve">Qualité/prix irréprochable rien à redire à part que le site et les outils de communications sont à travailler mais franchement très satisfait dans l'ensemble.
</t>
  </si>
  <si>
    <t>nicolas-j-114654</t>
  </si>
  <si>
    <t>bien 
un peu bizarre la saisie des coordonnées bancaires
et on a un doute si on ne veut pas avoir un double prélèvement  car la demande des coordonnées iban et le paiement par carte bancaire</t>
  </si>
  <si>
    <t>ferrara-m-104243</t>
  </si>
  <si>
    <t xml:space="preserve">Satisfait, rapide et pas cher... Dommage le contrat commencera 8 mois après la date escomptée...
la conseillère est au top !! je recommande néanmoins </t>
  </si>
  <si>
    <t>renard-a-134432</t>
  </si>
  <si>
    <t>Bien bonne assurance je suis satisfait de l accueil téléphonique ainsi que du contrat et de la rapidité avec la quelle j ai reçu  mon contrat d assurance</t>
  </si>
  <si>
    <t>bouvier-y-107482</t>
  </si>
  <si>
    <t>Une erreur c'est produit lors de mon Transfer d'agence (LOI HAMON) qui pose un réel problème, cela met ma sécurité en suspend... des démarches a faire en plus qui est une perte de temps et d'énergie. Un problème qui financièrement est compliqué car je cumule deux assurances</t>
  </si>
  <si>
    <t>nr-138230</t>
  </si>
  <si>
    <t>Service sinistre injoignable le week-end. Impossible de joindre un operateur aujourd'hui lundi non plus, malgré 7 appels. Aucune possibilité non plus par formulaire internet. Pourtant un service 7j/7 et 24h/24 est annoncé sur  les supports promotionnels!</t>
  </si>
  <si>
    <t>chabanne-f-111266</t>
  </si>
  <si>
    <t>Je suis satisfait du service et j’apprécie d'avoir des interlocuteurs qui comprennent et parle parfaitement le français. Je tenais aussi à souligner l’empathie de vos opérateurs.</t>
  </si>
  <si>
    <t>guigui30190-137839</t>
  </si>
  <si>
    <t>Assurance à fuir absolument!!!
Passez votre chemin!
Propriétaire d une maison, je rentre du travail et trouve une fissure sur une vitre d un chassis fixe sur toute la longueur.
La fissure se situe uniquement sur la vitre extérieure d une menuiserie aluminium double vitrage haut de gamme posée par des professionnels.
Mes menuiseries ont été posées en Mars 2021 et nous sommes au Mois d octobre 2021...
La conseillere au telephone suppose un défaut...menuiserie montée depuis 7 mois...et une 15aines de menuiseries dans la maison 0 défauts...
Elle me parle de choc thermique...on vie dans le sud...posées au mois de mars...et on n est qu en octobre...donc les températures en ce moment sont aux alentours des 20° en moyennes et dépassent les 40° au soleil l été.
J'ose espérer que les menuiseries d aujourd hui supportent des écarts de temperatures...
J appelle biensur mon menuisier qui réfute la malfaçon car elle serait apparue immédiatement ou dans les 2 mois qui suivent...ou au moment ou le soleil de l été rayonne dessus...
Bref tous les arguments de la conseillere balayés...Etant de bonne foi nous demandons donc le passage d un expert...
Mais non...
De plus ces derniers temps la mairie de notre commune fait circuler des informations par mail sur des tentatives de cambriolages.
Donc on attend de voir leurs conclusions...en espérant que la LOGIQUE et la raison l emportent...
Sinon nous irons voir ailleurs.
Pour ceux qui se pose la question...macif ou non...n h ésitez pas...passez votre chemin.
Je ne parle que d un brise de glace...donc je n ose meme pas imaginer si cela avait été plus grave...
Suivant l issue je remercierai Mr Hamon pour sa loi qui permet a tout un chacun de résilier son contrat d assurance.
A bon entendeur....</t>
  </si>
  <si>
    <t>lots-j-138574</t>
  </si>
  <si>
    <t>Je suis satisfait du service client , il y a une bonne communication et c'est très clair et précis. C'est la seule assurance qui accepte les jeunes conducteurs avec moins de 3 ans de permis et ce avec une voiture un petit peu plus puissante qu'une voiture basique.</t>
  </si>
  <si>
    <t>oktober-80334</t>
  </si>
  <si>
    <t>Je conseille à toutes personnes censées de ne surtout rien souscrire chez eux car le parcours du combattant vous attend en cas de décès et c'est même pas sur de pouvoir recevoir le capital.Je n'ai jamais vu une compagnie d'assurance faire cela, c'est pire que scandaleux, il faut faire fermer cette compagnie et alerter les autorités de ces comportements ignobles, je suis choquée que cela existe encore de nos jours</t>
  </si>
  <si>
    <t>louton-d-112459</t>
  </si>
  <si>
    <t>Je suis satisfait de la rapidité et de la gestion de mon contrat, simple efficace parfait pour moi et ma situation ! Je recommande cette assurance ! Merci</t>
  </si>
  <si>
    <t>mailaf-101608</t>
  </si>
  <si>
    <t>Dossier d'inscription présenté complet. Acceptation par eux, cotisation encaissée + frais de dossier en sus ..., carte verte reçue, donc dossier à jour.
 Après 3 jours d'assurance, me prévienne qu'il mette fin à la garantie, 
Motif invoqué : Vous n'avez toujours pas fourni la totalité des éléments indispensables à l'établissement de votre police définitive...?
En fait  ils ne trouvent pas la puissance administrative de mon véhicule dans leur base de données...! Ils me l'ont écrit.
Me rembourse, mais au passage, me retiennent les jours assurés et les frais de dossier, alors que je ne suis aucunement responsable de cette clôture . De ce fait je me retrouve avec le véhicule sans assurance ... Sympa, je n'ose pas envisager un vol ou incendie à ce moment, pour une voiture neuve !
Ne réponde pas à ma réclamation de remboursement bien sûr.
Assurance à fuir.</t>
  </si>
  <si>
    <t>domingo-l-138937</t>
  </si>
  <si>
    <t>Satisfaite du service , prix très attractif et formule complète merci l’Olivier assurance je recommande à tous mes proches d’y aller sans aucune hésitation.</t>
  </si>
  <si>
    <t>cjbusiness-107012</t>
  </si>
  <si>
    <t>Mon profil : 50% bonus. Tous mes points. Jamais d'accident en tort. Je tente un changement d'assureur en faveur d' AVIVA EUROFIL suite à un devis attractif.
1ère étape : débit de 100 euros par CB obligatoire bon ok admettons.
2ème étape une fois la 1ère effectuée : obligation de mettre un prélèvement SEPA en place. Evidement rien ne l'indique en amont. Bon re ok re admettons.
3ème étape : produire les pièces justificatives demandées à savoir : un historique conducteur, un certificat d'immatriculation et un historique voiture. Aucun souci pour les deux premiers documents. Mais pas d'historique voiture (véhicule acquis d'occasion). 
Je tente la hotline :sans surprise, c'est un répondeur qui tourne en boucle. J'ai attendu 3 fois 1/2 heure sans avoir jamais personne au bout du compte. 
J'adresse un courrier via le site pour demander d'être recontacté : Je reçois un recommandé 6 jours plus tard m'informant que je ne suis plus assuré depuis une bonne semaine (!)...
Merci de m'avoir laissé rouler quelques jours sans assurance... Des champions. Bien sûr 100 euros de perdus. Aucun contact possible. Du haut niveau...</t>
  </si>
  <si>
    <t>tony-c-122405</t>
  </si>
  <si>
    <t xml:space="preserve">Je suis satisfait du service, prestations et offres convenable. 
Le prix reste légèrement un peu élevé,  mais dans l'ensemble ça correspond à mes attentes. </t>
  </si>
  <si>
    <t>robert-55605</t>
  </si>
  <si>
    <t>assureur lamentable, cela fait plus de 4 mois que j'ai un litige avec mon voisin sa haie déborde chez moi et j'ai des soucis pour rentrer et surtout mon camping car, la protection jurique de cette compagnie est nulle, il ne font rien, l'agence me raconte du baratin, depuis deux semaines je relance mais pas de réponse, ou si je ne suis pas satisfait de prendre un avocat à ma charge, et éventuellement de voir une autre compagnie, je suis client 50 de bonus(sans sinistre depuis 40 ans, je paie  mes cotisations, mais ce n'est pas leurs problèmes, le responsable ma fait comprendre que je suis un emmerdeur, si j'avais un gros sinistre j'ai très peur, par conséquent comme je n'est aucun problème, bonus maxi, règlement ok, je contacte une autre Sté.  un conseil évitez GROUPAMA,</t>
  </si>
  <si>
    <t>pb9169-65546</t>
  </si>
  <si>
    <t>Assurance à fuir
La GMF a résiliée mon assurance auto pour 3 sinistres non responsable en 2 ans, un bris de glace alors que je suis en bonus. Le conseiller me proposait un contrat JOKER: 400€ en plus par an sur la cotisation dans leur poche. J'ai résilié tous mes contrats: auto, habitation, accident de la vie, PJ et j’économise chez d'autres.
Aucun regret de les avoir quitté</t>
  </si>
  <si>
    <t>francois-60320</t>
  </si>
  <si>
    <t xml:space="preserve">Bonjour , erreurs de contrat lors du renouvellement annuel ,contrats renouvelés mais changés sans préavis d'accord de l'adhérent ,plate forme tél incapable de répondre précisément , se contentent de "faire remonter" à ne pas conseiller </t>
  </si>
  <si>
    <t>salma-o-127979</t>
  </si>
  <si>
    <t>Satisfaite et rapidement mis en place je recommande. Le prix est top après avoir comparé avec d’autres assurances. A voir dans la durée maintenant !!!!!</t>
  </si>
  <si>
    <t>valerie-v-106536</t>
  </si>
  <si>
    <t>Tout est bien mais j'aurai voulu payer par carte bancaire au téléphone
Super l'idée du boîtier connecté
Très pratique pour souscrire
Merci du service !</t>
  </si>
  <si>
    <t>alexandra-137297</t>
  </si>
  <si>
    <t>Personnellement, nous avons eu à faire à une personne très humaine, très consciencieuse par conséquent très efficace ! Au moment où je vous fais part de mon ressenti, le problème n'est pas encore tout à fait résolu mais je suis parfaitement convaincue qu'il le sera incessement sous peu ! En employant les moyens légaux et lorsque vous avez à faire à une  personne qui vous épaule parfaitement, dotée, de plus, d'une manière d'être bienveillante, en principe, le résultat devrait être positif ? Nous remercions PACIFICA, vivement ! Je vous compare à l'équipe de Julien COURBET, c'est peu dire !!!</t>
  </si>
  <si>
    <t>al87-41543</t>
  </si>
  <si>
    <t xml:space="preserve">Service client désagréable 
Délai de traitement des dossiers extrêmement long! Aucun effort n'est fait pour accélérer le traitement des dossiers. Incapable de donner des délais. A ÉVITER IMPÉRATIVEMENT </t>
  </si>
  <si>
    <t>evalassuauto-103258</t>
  </si>
  <si>
    <t xml:space="preserve">Une étoile car impossibilité de mettre moins ... 
Des heures cumulées au téléphone pour simplement inverser les conducteurs principaux et secondaires sur deux contrats d'assurance auto.
Une vingtaine de conseillers clients différents en tout, on explique, on ré explique, on ré ré ré explique tout depuis le début à chaque fois ... Insupportable comme cette musique d'attente que l'on entend pendant de longues minutes à chaque question posée! 
Je n'ai jamais vu ça dans aucune assurance! Tout bonnement incroyable! 
Seul point positif, le vivre une fois vous fait prendre conscience de ce qu'est la médiocrité d'un service et d'une écoute client!
</t>
  </si>
  <si>
    <t>guimims-78612</t>
  </si>
  <si>
    <t>J'ai contacté Magnolia dans le cadre de la loi Hamon pour un changement d'assurance, les prix indiqués étaient très attractifs.
Malheureusement derrière cela ne suit pas, je paye depuis mars 2019 2 cotisations pour le même prêt auprès de 2 entités différentes... J'ai demandé l'annulation du contrat en juillet, toujours rien, il faut les relancer sans cesse.
2 prélèvements à tort répertoriés début juillet, ils ne savent pas pourquoi, et bien évidemment toujours pas de réponse pour ou de solution pour le moment... à fuir!</t>
  </si>
  <si>
    <t>tintin-33-102702</t>
  </si>
  <si>
    <t>Tarifs compétitifs, service clientèle agréable et sympathique, suivi administratif trop contraignant et non conforme au contenu des éléments communiqués pour l'obtention d'un devis puis pour confirmation du contrat.</t>
  </si>
  <si>
    <t>maxime-b-133144</t>
  </si>
  <si>
    <t xml:space="preserve">Tarifs défiant toute concurrence, à garanties équivalentes nous avons pu diviser la cotisation par deux.
Site très bien fait et fluide jusqu'à la souscription.
A recommander.
</t>
  </si>
  <si>
    <t>17 juin 2017 suite à une expérience en juin 2017</t>
  </si>
  <si>
    <t>ar-55432</t>
  </si>
  <si>
    <t>compagnie à éviter à tout prix . aucun suivi. ne répondent que par des mails automatiques avec a chaque fois des délais de réponse annoncés fantaisistes. Pour ma part j'ai eu un accident non responsable en janvier 2017 et j'attend encore à ce jour 17/7/2017 la prise en charge de cet accident, malgré pourtant de nombreux mails et lettre recommandée. ces gens là n'en ont cure. je suis contraint de saisir la juridiction de proximité.</t>
  </si>
  <si>
    <t>stephan-c-130474</t>
  </si>
  <si>
    <t>Très bonne téléopératrice professionnelle et disponible. Bravo pour votre call-center, multi-canal ! Bonne expérience client (CX).
Vous êtes bien à l'écoute de vos clients même à des heures tardives.</t>
  </si>
  <si>
    <t>hubert-h-114175</t>
  </si>
  <si>
    <t>Je suis satisfait des services de Direct Assurance. Mais néanmoins lors de notre évènement du mois de novembre 2020, alors que notre maison a subi un sinistre, nos clés de véhicules sont restés dans la maison, et nous étions obligés de refaire les clés concernant la DACIA Lodgy nous avons pu l'acheminer au concessionnaire pour permettre l'identification des clés; mais concernant le FIAT DUCATO cela a été plus délicat.</t>
  </si>
  <si>
    <t>joubert-p-137485</t>
  </si>
  <si>
    <t>Les prix sont très intéressants après à voir dans le temps. La conseillère que j’ai eu était très aimable et attentive. Elle a su répondre à mes questions</t>
  </si>
  <si>
    <t>luca-80451</t>
  </si>
  <si>
    <t>Dans le but de transformer mon assurance vie en rente viagère, je n'ai jamais pu obtenir le nombres de prélèvements à la source par Swiss life (avoir une idée approximative du reste à vivre),  pas de réponse !. j'envisage donc de retirer la totalité de mon assurance-vie , mais l'on me conseille de me faire assister! ,cette société a bien changer à présent elle fait preuve d'un mépris pour ses clients</t>
  </si>
  <si>
    <t>christophe-43974</t>
  </si>
  <si>
    <t>Au niveau du tarif GENERALI est plus que compétitif !
Mais au moment d'indemniser suite à un long arrêt de travail, la galère commence. Le personnel (de mauvaise foi peut être) ne lit pas correctement les documents qu'on envoie. Un gros retard dans le paiement des mensualités quand enfin le dossier est validé (après plus de 6 mois d'échange de mails, d'appels et de courrier). 
Il faut vraiment les contacter régulièrement pour suivre l'avancé car ils ont même été capable d'envoyer un chèque d'indemnisation dans une autre banque dans une ville située à plus de 200km de la mienne et la conseillère a eu le culot de me dire au téléphone que GENERALI ne faisait pas ce genre d'erreur, que le personnel était tout à fait compétent.
Attention le médecin expert choisi pour les expertises fait la pluie et le beau temps! Comme il est payé par GENERALI et que le but de l'assurance est de ne pas vous indemniser, il vous déclare apte à travailler bien que les médecins conseils de la sécurité sociale et du comité médical départemental disent le contraire.</t>
  </si>
  <si>
    <t>serge-75411</t>
  </si>
  <si>
    <t>Bonjour à tous  suite au décès de mon père fin janvier,je contacte Générali pour les deux assurance vie , un conseiller se déplace je lui remet tous les document demander il maquai un certificat d'acquittement des droit payé au service des impôts je l'envoi le le 18/03 /2019 au conseiller il le remet au service concerné le 21/03/2019 donc dossier complet. le 21/04/2019 pas de nouvelle de Generali je téléphone pour leur demander quand je serai réglé, ont me répond pas très agréablement. Et me font savoir qu'il ont du retard et qu'il ne savent pas quand je toucherai ces assurances vie. heureusement que mon père n'est plus là pour entendre ça .mais il vienne de perdre  un client important .je ne conseillerai pas Generali à mes clients .</t>
  </si>
  <si>
    <t>eric-m-115233</t>
  </si>
  <si>
    <t>les prix ne font qu'augmenter sans effort commercial malgré un taux d'accidentologie inférieur en 2020, et j'attend la prime de 2021 ! je télécharge mon attestation de bonus et je vais chez LEOCARE</t>
  </si>
  <si>
    <t>esther-96977</t>
  </si>
  <si>
    <t>Très mauvais traitement des sinistres par cet assureur. 2 exemples pour étoffer ce commentaire. 1/La Maif propose des pièces reconditionnées pour la réparation des véhicules, c'est une bonne idée mais le résultat est que la voiture est toujours en attente de réparation depuis mars 2019 car le garagiste ne trouve pas la pièce ! 2/Déclaration d'un sinistre en octobre 2019, traité en août 2020 sans aucune explication. Tout se fait par mail, aucun conseiller ne vous appelle et impossible de joindre le service réclamation. Où se situe la notion d'assureur militant ?</t>
  </si>
  <si>
    <t>Excellente assurance. On est toujours reçu avec beaucoup de gentillesse et de compréhension .  Grande réactivité aux dossiers. 8Merci à tout le personnel de la MAIF</t>
  </si>
  <si>
    <t>hr-130187</t>
  </si>
  <si>
    <t>je ne conseille pas ces "mutuelles" qui ne suivront pas vos dossiers dès que vous aurez signé.
je n'ai jamais réussi à être remboursé pendant 1 an, et cela ne les a pas inquiété au contraire... 
Attention certains contrats prévoient de vous virer dès que vous êtes trop vieux</t>
  </si>
  <si>
    <t>moohan-h-130840</t>
  </si>
  <si>
    <t xml:space="preserve">Je suis satisfaite des prix et de la fluidité des pages. L'ensemble est clair et efficace.
Je recommanderais april moto auprès de moi.
Merci pour votre efficacité </t>
  </si>
  <si>
    <t>En invalidité niveau 2 avec 2 ALD, j'ai fait appel au pôle social HARMONIE pour un important reste à charge lié à un appareillage pour le rachis. HARMONIE m'a fait remplir un dossier et attendre 3 mois pour me répondre qu'ils ne prenaient pas en charge ce surcoût. J'ai pourtant accepté de modifier mon contrat pour une meilleure prise en charge, bien sûr en payant plus cher ! Voilà la moralité de cet assureur...</t>
  </si>
  <si>
    <t>kaya-f-107376</t>
  </si>
  <si>
    <t>votre conseiller par de prix HT et non en TTC je suis pas un client professionnel lors de l'appelle téléphonique il ma très bien demander professionnel ou personnel j'ai répondu perso donc je comprends pas pourquoi il me sort des prix en HT je souhaiterais une réduction supplémentaire car -10% je trouve sa minime du prix merci bien d'avance bonne réception</t>
  </si>
  <si>
    <t>absolue10-79336</t>
  </si>
  <si>
    <t>Très déçue ! Jusque là j étais une sociétaire ravie sauf que j ai eu un dégât des eaux chez moi puis un deuxième . La maif a su être très réactive , sur le 1 er sinistre les travaux ont été pris en charge par un autre assureur. Les travaux ont été fait mais d une façon plus qu inadmissible je m en suis donc plainte car j estime qu en tant que sociétaire la moindre des choses c est de vous intéresser a vos clients surtout quand on vous fait part de choses aussi grave .La réponse apportée a été en gros d aller me plaindre ailleurs vu que c était pas la maif qui indemnisait . Ça m a vraiment choqué et je trouve inadmissible ce manque de considération un lien entre assureur aurait pu être fait en interne .De plus ,ça manque de coordination entre les conseillers car un autre m a appelé pour un autre problème dont je ne suis même pas responsable et on veut me faire payer une franchise pour une vitre que je n ai pas cassé après maintes réclamations et plaintes j abandonne je suis usée d expliquer sans arrêt la même chose ...Ma décision est prise je résilie tous mes contrats et je pars ailleurs en 2020 non pas par manque de satisfaction mais par principe . Un peu de sollicitude et de bienveillance n a jamais tué personne !</t>
  </si>
  <si>
    <t>bil--m-111426</t>
  </si>
  <si>
    <t>Très satisfait de votre assurance c’était rapide et facile même pour le prix super merci pour votre service je serai votre client et vous reste tjr mon assurance</t>
  </si>
  <si>
    <t>gb-51806</t>
  </si>
  <si>
    <t>Contrat auto résilié après 5 sinistres non responsables dont 2 bris de glace ces 5 dernières années. ce n'est pas que la MAAF mais le code des assurances et la loi Hamon  dont je ne suis pas satisfait.</t>
  </si>
  <si>
    <t>chantal-v-112895</t>
  </si>
  <si>
    <t>Je suis satisfaite des services mis en place pour les clients. Les services en ligne facilite la vie et permette une rapidité et est très efficace.
cordialement,</t>
  </si>
  <si>
    <t>leglaude17-80208</t>
  </si>
  <si>
    <t>Mes questions ont été traitées par le conseiller se prénommant Gwendal. Personne aimable et d'un très bon accueil. Bonne écoute du conseiller qui a bien appréhendé mon problème et fourni les réponses qui répondaient à mes attentes.</t>
  </si>
  <si>
    <t>jane-o-124980</t>
  </si>
  <si>
    <t>Satisfaite en général.
Je trouve que les prix ont augmentés depuis quelques années
Quand on appelle, nous sommes bien reçus et orientés. Aucun soucis la-dessus</t>
  </si>
  <si>
    <t>mitchounet-105474</t>
  </si>
  <si>
    <t>J y ai plusieurs véhicules depuis plusieurs années et pour le moment rien a redire, contact via Facebook performant et efficace, prix toujours placés. En somme une assurance très recommandable.</t>
  </si>
  <si>
    <t>gb-49705</t>
  </si>
  <si>
    <t>Dans le cadre de la succession d'une proche,Malgré un courrier recommandé adressé à SWISSLIFE par le notaire accompagné des pièces requises ( acte de notoriété, acte de décès...) et 4 mails de ma part à l'adresse donnée par les modérateurs SWISSLIFE disant d'écrire sur ce site à servicecnr@swisslife.fr, je n'ai aucune réponse ... J'ai ecrit un nouveau mail ce jour indiquant qu'il ne me reste plus qu'à saisir l'ACPR pour que les choses avancent .....
Il m'est impossible de me connecter sur l'autre site évoqué par les modérateurs SWISSLIFE ici puisque cela renvoie à un site client et que je ne le suis pas directement ....
Cela est vraiment dommage de devoir en arriver l'un pour une enseigne que je pensais efficace.... Le décès date de 3 ans et demi !</t>
  </si>
  <si>
    <t>scala-51221</t>
  </si>
  <si>
    <t>Rien d'extraordinaire dans la prestation, dont le tarif reste tout de même alignée à la moyenne du marché. Par contre, il faut pas avoir besoin d'un interlocuteur. Injoignables sans que la patience soit mise à rude épreuve.</t>
  </si>
  <si>
    <t>behe-82080</t>
  </si>
  <si>
    <t>Direct assurance fait un prix d'appel la première année
La deuxième année la cotisation augmente de 20%
Le tarif peut rester intéressant mais ce n'est pas très bon pour fidéliser ...
Bien entendu le service client ne répond pas, je me demande l'augmentation pour la deuxième année</t>
  </si>
  <si>
    <t>serge-l-129903</t>
  </si>
  <si>
    <t>Bonjour Madame, Monsieur,
Je suis assuré à la GMF depuis 1970, sans sinistre impliquant ma responsabilité. Une compensation sur le montant de mes assurances notamment auto serai agréablement acceptée.
Bon retour de vacances, cordiales salutations
Serge Lacombe</t>
  </si>
  <si>
    <t>aurfiel-60160</t>
  </si>
  <si>
    <t>Le traitement des dossiers est anarchique et calamiteux. On vous réclame des documents sans cesse, on perd les documents, ils ne reçoivent que la moitié des pièces jointes dans un mail !???!
Rien ne sert de les appeler : les "spécialistes" (comme dit le serveur vocal) n'ont pas accès à la boîte mail et ne peuvent pas confirmer la réception des mails ni même rechercher le mail. Ils sont par contre très compétents pour rappeler et réclamer le document que vous venez d'envoyer dans ledit mail non trouvé... Bref : FUYEZ !</t>
  </si>
  <si>
    <t>julien12-71595</t>
  </si>
  <si>
    <t>Bonjour, service client téléphonique a cote de la plaque et désagreable, je vous conseille pas, quand on doit vous rembourser y a plus personne.. on attend non stop au telephone pour avoir quelqu'un.</t>
  </si>
  <si>
    <t>fizwizbiz-54808</t>
  </si>
  <si>
    <t>L'assureur capable de vous résilier sans prévenir, qui vous laisse en fait pas assuré parce qu'il n'est pas fichu de téléphoner sur une adresse mal notée et qui vous fait venir en agence pour vous annoncer avec un sourire que vous ne pourrez plus souscrire chez eux et que vous êtes blacklisté pour 2 ans (sur la base du déclaratif, c'est pas une obligation mais ça leur fait plaisir) et que du coup aucun assureur normal ne va vouloir de vous.</t>
  </si>
  <si>
    <t>sylvie74-128181</t>
  </si>
  <si>
    <t xml:space="preserve">Après les avoir appelés, pris un rdv pour pouvoir assurer la moto de mon fils, mon fils s'est rendu au rdv ce jour... Surprise, ils lui disent qu'ils l'ont appelés et laissés un message pour dire qu'ils n'acceptaient pas son contrat alors que je n'ai jamais eu de message !! leur motif : on n'accepte pas de contrat pour les jeunes car cela leur coûte trop cher... Et alors, les jeunes ne peuvent pas s'assurer du coup ?? C'est sûr, la MAAF veut s'en mettre plein les poches !! on a été chez eux pendant 20 ans, aucun sinistre, on a payé (normal) et on est parti car on a trouvé moins cher ailleurs pour les mêmes prestations. 
C'est vraiment une honte ! Fuyez cet assureur !!! </t>
  </si>
  <si>
    <t>jerjen-94377</t>
  </si>
  <si>
    <t>Plus de négatif que de positif, je suis d'accord avec la plupart des clients, il ne faut en aucun cas rencontrer des problèmes!!!! sinon bon courage</t>
  </si>
  <si>
    <t>sophie62-58676</t>
  </si>
  <si>
    <t>on prélève 3 mois de cotisations d'avance or au bout de 1 mois 1/2 après que nous avons joint les relevés d'informations on nous met fin à notre contrat suite à 2 sinistres non responsables résultat on nous rend 19 € sur 126€, cela pose question. Les frais de dossier 41€ restent à notre charge alors que c'est eux qui mettent fin à notre contrat.</t>
  </si>
  <si>
    <t>sud30-56756</t>
  </si>
  <si>
    <t>Les valeurs mutualiste de la MGEN : une simple posture : pas de prise en charge lors d'une hospit alors que c'est inscrit sur la carte donc il faut payer puis se faire rembourser soit dans mon cas + de 1000E dehors.
On nous balade d'un sce à l'autre les N° de Tél sont erronés et informations contradictoires d'un intervenant à l'autre
Ceci n'est plus une Mutuelle, je reste le seul à mutualiser mon risque et l'avance je la fais chaque mois à + de 200 E ça s'appelle une cotisation
Je suis fonctionnaire complementer et MGEN c'est pire que le privé. je regrette le temps MNT
Le contrat ne sera pas renouvelé en 2018</t>
  </si>
  <si>
    <t>charlene-c-125763</t>
  </si>
  <si>
    <t xml:space="preserve">Ravie de la rapidité maintenant reste à voir l'arrivée de ma carte verte et du reste .
Prix raisonnable dans mes attente.
Reste plus cas avoir le contrat et mon assurance. </t>
  </si>
  <si>
    <t>ced-78184</t>
  </si>
  <si>
    <t>Ayant déjà 3 contrats chez Jésus j'ai fait souffrir mon épouse pour son véhicule personnel comment avoir de la validation définitive de contrat majoration de 20 % de la prime car sinistre non responsable sans impact du bonus j'ai essayé d'appeler pour négocier il ne veut rien savoir et s'obstine malgré ce quatrième contre très déçu</t>
  </si>
  <si>
    <t>Tres bon rapport qualité prix</t>
  </si>
  <si>
    <t>duvivier-c-137546</t>
  </si>
  <si>
    <t>Je suis satisfait du service et du prix
Très déçu par le délai de traitement de mon précédent sinistre (vol) mais bon accompagnement par les téléconseillers</t>
  </si>
  <si>
    <t>borsellino-e-113266</t>
  </si>
  <si>
    <t>Rapide efficace et pas cher c'est exactement ce que je cherchais! Un gros point positif : la personne eu au téléphone était compétente et claire ce qui  n'est pas le cas dans toute les assurance.</t>
  </si>
  <si>
    <t>alex-104658</t>
  </si>
  <si>
    <t>Tarif un peu élèvé par rapport à d autres assurances..l accueil téléphonique est très bon.on peut noter que la personne est à notre écoute et que le travail est consciencieux</t>
  </si>
  <si>
    <t>slapy06-54240</t>
  </si>
  <si>
    <t>Bonjour,
J'ai eu un devis chez AMV pour un montant TTC de 487€ par email. Après reception, de l'avenant, le montant était passé à 681€, 99€ de taxes et 94 de frais de courtage...Je les appelle dès ce jour! Je vous ferais part du déroulement.
Cordialement.</t>
  </si>
  <si>
    <t>nemo31330--102211</t>
  </si>
  <si>
    <t xml:space="preserve">Cette assurance est une honte !!!! 
Cambriolé le 5 novembre 
Toujours rien de réparée le 5 janvier 2021 
Famille cliente depuis 40 ans 
Service sinistre injoignable depuis 1 mois
En pleine pandemie !!!!!! 
Mon habitation prend l humidité depuis 2 mois 
</t>
  </si>
  <si>
    <t xml:space="preserve">J ai été très déçue par cette mutuelle 
J etais en dépression et bien évidemment en arret 
Donc arret maladie et suivi par un psychiatre 
Je  n avais pas la tête dans les papiers avec les médicaments et autres 
Quand je commençais à aller mieux j ai contactée la mgen pour la prévoyance suite à la perte de salaire 
Je leurs ai expliqué mon problème et ils ont rien voulu comprendre 
Soit disant que j ai dépassé le délai pour la demande 
</t>
  </si>
  <si>
    <t>01 novembre 2018 suite à une expérience en novembre 2018</t>
  </si>
  <si>
    <t>dam-68258</t>
  </si>
  <si>
    <t>Impossible de se faire rembourser un bris de glace, une fois souscrits c'est un numéro à 80 cts la minute pour les joindre. Très compliqués pour résilier et une fois résilier ils essaient encore de prélever sur le compte et envoient des lettres de mise en demeure à répétition. Ah et ils sont tellement débordés que ce n'est pas possible de leur envoyer un mail car leur boîte mail est toujours pleine....</t>
  </si>
  <si>
    <t>aurelie--r-132075</t>
  </si>
  <si>
    <t>Satisfaite du prix et de la rapidité. Je souhaite donc vanter les points positifs de direct assurance.
Je suis déjà assurée pour mon appartement et n'ai jamais eu de soucis</t>
  </si>
  <si>
    <t>martine-95339</t>
  </si>
  <si>
    <t>ecoeurée de l assurance habitation  aucune prise en charge par rapport a une tuile fissurée et degat des eaux au plafond pourquoi payer une assurance...merci de me repondre ou appeler au 0695602468</t>
  </si>
  <si>
    <t>philippe-m-132356</t>
  </si>
  <si>
    <t>satisfait du bon rapport qualité des services et le prix.
personnel très réactif suite à des demandes par téléphone
documentation et contrat sur internet très explicite
cordialement</t>
  </si>
  <si>
    <t>duchnoc-67094</t>
  </si>
  <si>
    <t>PLATEFORME A FUIR, incompétence notoire, protège plus la partie adverse que leurs propres clients, juste pitoyable , donc assurances a fuir aussi.</t>
  </si>
  <si>
    <t>lynanoue-79533</t>
  </si>
  <si>
    <t>Excellente mutuelle, de plus le conseiller GWENDAL, nous à très bien renseigné, ne cherche pas à vendre "du n'importe quoi à n'importe quel prix..!</t>
  </si>
  <si>
    <t>loudmila-m-132440</t>
  </si>
  <si>
    <t>Je suis satisfaite du service adhésion en ligne, les prix sont corrects pour une 1ère immatriculation. Site facile à utiliser et informations complètes sur le devis</t>
  </si>
  <si>
    <t>21 mai 2017 suite à une expérience en mai 2017</t>
  </si>
  <si>
    <t>acdc-54831</t>
  </si>
  <si>
    <t>a éviter à tout prix
ne prenez pas cette assureur ils vous harcèlent par téléphone et par mail jusqu'à ce que vous preniez leurs garanties et baisse le prix A FUIR!!</t>
  </si>
  <si>
    <t>abu-nadhir-136520</t>
  </si>
  <si>
    <t>Simple et pratique malgré la cherté de l'abonnement. Par conte, qu'en est-il des soins tels que l'homéopathie, les cures thermales, l'ostéopathie? Comment en bénéficier?</t>
  </si>
  <si>
    <t>goubo-yoann-52542</t>
  </si>
  <si>
    <t>Accident non responsable sur ma voiture. Les conseillers que ce soit en agence ou au telephone etait a l'ecoute et m'on guider pour le constat amiable. M'ont conseiller un garagiste agrée pres de chez moi je n'ai rien eu a payer. Ma voiture prête en une semaine.</t>
  </si>
  <si>
    <t>alain-98678</t>
  </si>
  <si>
    <t>Le service client est au top, j'ai eu un souci de remboursement j'ai donc appelé et mon problème a été très vite réglé. J'ai été déçu lors de mes précédentes assurances du service client et celui-ci est au-dessus du lot.</t>
  </si>
  <si>
    <t>cedetbea-85524</t>
  </si>
  <si>
    <t>Parfait pour les devis et la facturation, mais la catastrophe en cas de sinistre: injoignable, travail avec de mauvais sous-traitant, pointilleux sur les remboursement</t>
  </si>
  <si>
    <t>michel-l-102770</t>
  </si>
  <si>
    <t>Les prix et les services en ligne autant que téléphoniques me semblent satisfaisants en espérant la même efficacité/ rapidité en cas d'accident ou de sinistre</t>
  </si>
  <si>
    <t>mjj-56225</t>
  </si>
  <si>
    <t>Démarché pour une mutuelle, un autre contrat m'a été imposé pour des indemnités journalière. 6 mois pour mettre en place la télétransmission, les remboursement hors remboursement sécu rarement respecté contrairement au contrat, le service client ne traite pas les demandes,t, aucune réponse aux recommandés, l'information sur les hausses de cotisation pour l'année suivante n'est pas faite dans les délais légaux, décevant</t>
  </si>
  <si>
    <t>wirkhani-m-129655</t>
  </si>
  <si>
    <t xml:space="preserve">Le service très efficace, le prix est très compétitif, les informations sont claires et précises.
Le site est très intuitif , nous ne sommes pas perdus quand le site propose des formules.
</t>
  </si>
  <si>
    <t>dili57-110215</t>
  </si>
  <si>
    <t>Excellente intervention de mon interlocutrice, Emeline, qui a su, par son professionnalisme, résoudre mes problèmes, là ou d'autres avaient échoués. Efficace, sérieuse et courtoise, ça fait plaisir d'avoir à faire à des personnes comme ça et je ne peux que recommander Emeline pour vos demandes, elle ne   vous lâchera pas tant qu'elle n'aura pas trouvé de solution à votre problème.</t>
  </si>
  <si>
    <t>patrick-b-109692</t>
  </si>
  <si>
    <t>Je suis satisfait du service..., de l'accueil..., du professionnalisme..., de la prise en charge..., les prix paraissent convenable..., simple et efficace</t>
  </si>
  <si>
    <t>kentin-67891</t>
  </si>
  <si>
    <t>ravis des échanges téléphonique qui on un véritable visage humain, des personnes vraiment à l'écoutent du client, du coup j'ai prit toute mes assurances auto chez l'Olivier.</t>
  </si>
  <si>
    <t>boissieres-w-138976</t>
  </si>
  <si>
    <t>Très simple, et dans l'ensemble assez satisfait. J'espère juste que le premier paiement contient au moins les deux premiers mois d'assurance.  Bisous à celui ou celle qui liras ce message. ??</t>
  </si>
  <si>
    <t>didier-m-108791</t>
  </si>
  <si>
    <t>satisfait à ce jour, mais je n'ai eu aucun probleme à signaler
je cherche un relevé d'information et j'espère le trouver rapidement et ne pa perdre du temps</t>
  </si>
  <si>
    <t>tisserand-r-114130</t>
  </si>
  <si>
    <t xml:space="preserve">super efficace et tres rapide
super assurance je recommande vivement a tout les conducteurs de france c'est très professionnel et le devis et instantané </t>
  </si>
  <si>
    <t>sab-65516</t>
  </si>
  <si>
    <t>Minable ! Cette assurance est à fuir absolument.  Impossible  de joindre quelqu'un au téléphone.  Vous classe responsable à 50 % sans regarder les véritables raisons du sinistre et par conséquent vous vous acquittez d'une franchise bien costaud alors que normalement vous êtes censé rien débourser . Ils ne s'occupent pas de leur assuré du moment où ils ont décidé quelque chose vous êtes dégagée en touche si vous êtes en désaccord avec eux . De plus les cotisations bondissent d'une année à l'autre même sans sinistre .</t>
  </si>
  <si>
    <t>gouilal-m-125050</t>
  </si>
  <si>
    <t>Je suis satisfait, et les prix sont attractifs par rapport à vos concurrents. 
Je recommande auprès de mes amis et ma famille. 
Gentillesse et courtoisie</t>
  </si>
  <si>
    <t>fidrick-a-122286</t>
  </si>
  <si>
    <t>simple et pratique, assureur prêt a faire confiance aux usagers avec plusieurs sinistres récents et petit bonus avec des prix corrects même pour assurer des véhicules avec un gros moteur. TOP</t>
  </si>
  <si>
    <t>crozet-t-109783</t>
  </si>
  <si>
    <t>Réactif, disponibilité et écoute. Très bien servis lors de mon appel pour la souscription du Contrat. Tarifs très compétitifs. Délais raccourcis lors des appels téléphoniques, ce qui est un très bon point ! Je recommande.</t>
  </si>
  <si>
    <t>lionel73-102726</t>
  </si>
  <si>
    <t>Bonjour, j'ai été en arrêt de début septembre jusqu'à mi décembre. J'attends toujours mon complément de salaire. Les temps de traitement sont non seulement extrêmement long mais mettent tout le monde dans des soucis pas possible.
Je suis affilié à l'AG2R via intérimaire prévoyance. Je veux bien comprendre que le COVID a créé des retards, mais même l'administration où ils ont réduit au sabre les effectifs traitent les dossiers beaucoup, mais beaucoup plus vite.
J'ajoute ça fait 2 semaines que j'ai l'impression d'être baladé et que l'on me dit qu'ils traitent les dossiers du 20 octobre. Il est évident qu'il ne faut pas 2 semaines pour traiter juste une journée, sinon il faut plus d'une année juste pour un mois.
Cette assurance peut-elle honorer ses contrats ou est-elle sur le point de s'effondre comme certaines en 2008 ?
Merci (ironie)</t>
  </si>
  <si>
    <t>schweppes-1362</t>
  </si>
  <si>
    <t>je déconseille vivement la maaf, ils ne sont meme pas capable de défendre un de leurs assurés . Et ce malgré des éléments en ma faveur (témoin + vidéo) , résultat ils me mettent du malus !!!</t>
  </si>
  <si>
    <t>mounir-b-125336</t>
  </si>
  <si>
    <t xml:space="preserve">la souscription est facile et rapide, simple d'utilisation. le prix est le plus interessant du marcher cela est un très bon point. 
j'espère que le reste sera facile aussi. </t>
  </si>
  <si>
    <t>fufu987-81164</t>
  </si>
  <si>
    <t>Service client quasi injoignable par téléphone, le remboursement en 48H annoncé est faux, beaucoup de papiers, de temps, d'appels et de mails pour finalement un remboursement labourieux ... A FUIR ABSOLUMENT .</t>
  </si>
  <si>
    <t>vitoux-m-137927</t>
  </si>
  <si>
    <t xml:space="preserve">je suis satisfait du service j'espère que les prix n'augmenteront pas pendant plusieurs années. 
rapide et efficace 
si tout se passe bien j'envisage d'assurer un second véhicule </t>
  </si>
  <si>
    <t>barbotine75-71605</t>
  </si>
  <si>
    <t>assistance très médiocre. Complément de remorquage à ma charge car plafonné à 200 euros. Véhicule de location proposé pendant 5 jours mais retour à la ville où a eu lieu le remorquage (aucun intérêt pour moi) . Un prêt de véhicule pendant 1 heure me suffisait pour faire 60 km. Taxi proposé à hauteur de 60 euros (il coute +- 200). Au final j'ai rapatrié le véhicule à mes frais hier de Saint Quentin à Soissons 60 km pour 247 euros. Bref leur assistance ne vaut pas IMA.</t>
  </si>
  <si>
    <t>mick-80511</t>
  </si>
  <si>
    <t>On m'a dégradé mon véhicule.  Je suis assuré tout risque et problèmes pour le prêt d'un véhicule de remplacement. Je n'ai pas de carte en relief !! Merci le crédit agricole !! Aucune agence de location ne veut ni par chèque !</t>
  </si>
  <si>
    <t>catherine-13-114302</t>
  </si>
  <si>
    <t xml:space="preserve">Toujours des réponses rapides et efficaces. 
Peu de problèmes, heureusement,  mais toujours réglé ms avec efficacité quand je fournis les informations  nécessaires. </t>
  </si>
  <si>
    <t>ali-g-125354</t>
  </si>
  <si>
    <t xml:space="preserve">je suis satisfait car vos prix est bien moins cher que les autres assurance enligne .
ensuite toujours disponible 7/7 jours  j'espères que je serai satisfait de vos service en  ligne   </t>
  </si>
  <si>
    <t>manouwid--99040</t>
  </si>
  <si>
    <t>Facilement joignable de très bon conseil et très rapide en cas de panne ou de sinistre et faire un devis est très facile que se soit sur le site ou par téléphone</t>
  </si>
  <si>
    <t>laurent-88382</t>
  </si>
  <si>
    <t>Lorsque l'on a un conseiller bancaire incompétent ou lorsque l'on clôture certains comptes bancaires, il est impossible d'avoir accès au contrat ou toutes autres données.
Personne ne cous recontacte lorsque vous voulez renégocier vous contrats. C'est pour cela que j'ai résilié mon assurance santé, habitation, et un contrat auto.</t>
  </si>
  <si>
    <t>yohann-m-125185</t>
  </si>
  <si>
    <t>Je suis satisfait du service d'esprit me conviennent un appel rapide des personnes compétentes tout a été réglé rapidement je je recommande fortement cette</t>
  </si>
  <si>
    <t>yoann-f-132351</t>
  </si>
  <si>
    <t>Je suis très satisfait du service comme toujours, à chaque appel ou besoin j'ai toutes les  informations demandés, les prix sont cohérents, rien à redire pour AMV, au top !</t>
  </si>
  <si>
    <t>mouna-80013</t>
  </si>
  <si>
    <t>Ils augmentent le montant de vos cotisations mensuelles 19 jours après le début de votre contrat, refusent votre demande de résiliation.</t>
  </si>
  <si>
    <t>electrogao-31714</t>
  </si>
  <si>
    <t>tres mauvaises experiences 
sentiment d etre abandonner par l assistance
aucun retour de l assurance a part m envoyer ma nouvelle cotisation 
du coup je vais voir la concurrence</t>
  </si>
  <si>
    <t>christian-b-125449</t>
  </si>
  <si>
    <t>je suis satisfait pour l'instant du service en espérant que tout se passera bien. ce qui compte, c'est que je puisse joindre direct assurance au moindre ou pour toute question. Cdt</t>
  </si>
  <si>
    <t>m-109754</t>
  </si>
  <si>
    <t>Société d'assurances fantôme .... Après plusieurs mails et appels plus d'un mois après mon accident je n'ai aucune nouvelle de mon dossier.... et pourtant je suis prélevée mensuellment et je n'ai aucun problème de règlements avec tous mes contrats....c'est vraiment navrant de ne pouvoir avoir aucun interlocuteru au téléphone. La covid ne se transmets par les mails ou téléphone. Dès que mon problème sera, peut-être un jour solutionner je pars....en courant
bejacq@wanadoo.fr</t>
  </si>
  <si>
    <t>nulle13-77634</t>
  </si>
  <si>
    <t>Problème de piscine polyester, coque fendue, je suis assuré pour 50000 et personne pour m'aider. Expert incompétent il n'a jamais vu une piscine et il le dit franchement, je demande une contre expertise, rien. C'est aberrant d'une Assurance qui finance toutes publicité à la télévision mais les clients sont à désirer, ont prend le fric.</t>
  </si>
  <si>
    <t>luigi-101850</t>
  </si>
  <si>
    <t xml:space="preserve">Deux sinistres non responsables. Je décidé de prendre l argent  suivant l est estimation de l expert... Premier sinistre plus de 3 mois pour que ce soit traité....  Avec plusieurs coups de fils pour les relancer...
Pour le deuxième sinistre ca fait 3 semaines.. Pas de nouvelles </t>
  </si>
  <si>
    <t>oppa32-54030</t>
  </si>
  <si>
    <t>April est une bonne assurance lorsqu'il n'y a pas besoin de s'en servir.
Je dois me faire opérer dans trois semaines, et April m'indique une prise en charge mais sans aucune information sur le montant, ne répond pas à mes mails et n'en accuse pas réception.
En outre, le simulateur de remboursement me donne une estimation dérisoire, alors que je suis sensé être remboursé pour cet acte à 180 % du BR.
Au final, je paye près de 40 euros par mois pour une mutuelle qui ne rembourse pas spécialement bien.
Je ne conseille donc pas spécialement April, mutuelle que je vais très vraisemblablement résilier à l'échéance de mon contrat (sans pouvoir bénéficier de la loi Châtel..).</t>
  </si>
  <si>
    <t>steph38260-77381</t>
  </si>
  <si>
    <t xml:space="preserve">bénéficiaire  d un contrat de  prévoyance collectif j ai  a  mon grand  malheur du  faire appel  a  cette prévoyance AG2R
d abord  en arret  maladie  début 2018  il aura fallut 3 mois  a  partir  de  la fin du délai  de  carence pour que  AG2R traite mon dossier et  commence  a  me  regler les  compléments de salaires nopn sans difficultés car de  juin a novembre j'ai  du passer  des appels  et  envoyer des mails tout les 15 jours  pour que  me sois  payer  les  compléments de salaires  AG2R du prado  a Marseille qui gère mon dossier  n'etant pas  joignable  ni par  tel  ni  par mail  le  service client  de paris  faisant  systématiquement barrage  et  me  renvoyant sur le  site  internet AG2R
mis  en invalidité le 1 er janvier  2019  re belote j'ai  du  reconstituer  tout  le  dossier et  la  de nouveaux  2 mois pour le  traiter  donc  de  nouveaux dans  la  galère  fiancière 
En  mars  je reprend a  temps reduit  mon activité  et  comme le  demande AG2R des  ma  1 ere  fiche  de paie  je  l'adresse  via  le  site internet  pour  le  calcul  du  salaire a  ne pas  dépasser  que je  n'ai  pu obtenir  avant  et la encore  plus d un  mois  pour traiter le document  et mauvaise surprise un courrier de trop  percu  de  922 euros  a  la clef recu le  18 juin 
j'appel  immédiatement  le  service  client qui pour  la 1 ere  fois en 1 an me met en  relation avec  Marseille ou  lon  me  repond  que  je serais  contacter  sous  7 jours  pour  explications
7 jours  passe  et la  je  rappel le  service client qui m'annonce tout  simplement que  la totalité  de ma rente  est  retenue  et  quil y  en aura encore le  mois suivant  donc  900 euros  de revenu en moins  début  juillet bizarrement AG2R est proportionnellement plus   rapide  a  supprimé  les  revenus qu'a traiter et payer  les rentes du  a  ses bénéficiaires 
depuis  je communique enfin  avec  Marseille qui refuse  a  ce jour  de conserver  certains  de mes  revenus ayant servit au  calcul  de ma rente (logique ca  fais baisser le  plafond  de revenu  a ne  pas dépasser et  donc  le  montant payer  par  AG2R) 
je  m'attend  donc  a  ce que  ces derniers  me  réclames  des  arriérés  sur le paiement de mes arrêts  maladie  !!!! bien entendus ni  mon employeur ni  moi n'avons  jamais eu accès aux  termes et  conditions   du  contrat de prévoyance AG2R  me  renvoyant vers  mon employeur    
Mon employeur  ne recevant  que  la  plaquette d'information général disponible sur  le site  internet AG2R  
Plus opaque  on ne  fais  pas 
AG2R peux ainsi  a  sa  guise  prendre en  compte les revenus  qui  lui chante 
Enfin  pour  enfoncer le  clou le service  de  Marseille ma  tout  simplement reprocher  d avoir  fais  passer mes documents  via  le  site AG2R la  mondiale et non pas directement a  eux  
je suis a bout de nerfs  j'ai en  face  de moi un interlocuteur  qui me prend  de haut et  qui  pense  pouvoir  faire ce  qu'il  veux  
et  cela  recommence  a affecter mon état  de santé  
au final  vous  payer c est  bien mais ne demander  surtout pas a faire  valoir  vos  droits  sinon la galère commence pour  vous  </t>
  </si>
  <si>
    <t>guit-62608</t>
  </si>
  <si>
    <t>Document envoyé, pas de retour! J'ai appelé à 17h30, et 30 min d'attente, pour me dire agence fermée!!! Une honte!!!!</t>
  </si>
  <si>
    <t>mghmarie-97868</t>
  </si>
  <si>
    <t>Je suis très satisfaite des services de cette compagnie. Mon mari et moi-même avons pu épargner pour notre retraite en déduisant cette épargne de notre IR avec de bons intérêts. Quand notre retraite a sonné, la CARAC a immédiatement versé en rente ce que nous souhaitions. Et, enfin, au décès de mon mari, j'ai pu récupérer le solde de notre épargne dans la quinzaine qui suivait ma demande.</t>
  </si>
  <si>
    <t>soph-80-81388</t>
  </si>
  <si>
    <t>Indemnisations du maintien de salaire et des primes qui se font tardivement, mettant la personne en difficultés. Malgré les documents transmis (en adéquation avec la demande), échanges quotidiens avec les conseillers dont les réponses divergent et qui affirment faire remonter ma demande en urgence, aucun versement après 3 semaines. Si la mutuelle-prévoyance m'a été recommandée, je ne le ferai pas de mon côté et me questionne quant à faire appel à un autre organisme.</t>
  </si>
  <si>
    <t>kami-71491</t>
  </si>
  <si>
    <t>des amateures de l'assurance,je ne veux plus entendre parler d'eux, 1ans et demi que je n'ai aucune reponse suite à un vol.heureusement que ce n'etait pas un incendit ou catastrophe naturelle chez moi.aucun serieux au niveau du traitement des dossiers.aucune communication possible,c'est le pyntagone.à éviter</t>
  </si>
  <si>
    <t>njf-114396</t>
  </si>
  <si>
    <t>Je suis assurée sur Direct Assurance. J'ai fait un devis pour changement sur nouvelle voiture, mais quand j'ai concrétisé le changement d'assurance (uniquement possible par téléphone), le prix est passé de 52 à 68  par mois. La communication téléphonique a coupé 4 fois. Les opérateurs m'ont donné des explications différentes, c'est le bonus qui est mal calculé et impacté, les devis sont valables 120 jours, et ça peut augmenter de 50 % (j'ai de la chance ! que ça n'augmente que de 25 %), si j'avais gardé l'ancienne formule, le devis baissait de 1'  € (quel dommage que je sois obligée de changer de voiture vu que j'ai vendu l'ancienne), bref, que du baratin marketing (je travaille dans le marketing, je connais) pour faire passer la pillule amère qui ne passe pas.</t>
  </si>
  <si>
    <t>duchene-66850</t>
  </si>
  <si>
    <t>Bonjour , voila 5 mois que j'attends que mon dossier invalidité soit validé. J'appelle régulièrement pour connaitre  l'évolution de mon dossier et on me donne différentes versions. La semaine dernière c'était validé et en attente de paiement et ce jour on me dit le contraire que ce n'est absolument pas validé et qu'une expertise est peut-être en cours ?. Je suis au bout du bout, tant financièrement que moralement...</t>
  </si>
  <si>
    <t>choupito-87350</t>
  </si>
  <si>
    <t>une honte</t>
  </si>
  <si>
    <t>jojo57300-53649</t>
  </si>
  <si>
    <t>L assurance fait de très bon prix
je n ai pas eu l occasion de tester pour les sinistres
Par contre le service client de Lille 0, ils vous raccrochent au nez quand ils comprennent pas ...
Nous leurs demandons le montant de la responsabilité civile payée dans l année, cela est impossible ...
toutes les assurances le font sauf l lolivier
du coup nous n aurons perdu +500 €
Nous allons changer d assurance, un service client qui vous raccroche au nez après 15 minutes d attente, c est quand même culoté</t>
  </si>
  <si>
    <t>phigilbert-52261</t>
  </si>
  <si>
    <t>Assuré par le biais de mon employeur à cette mutuelle, je suis très déçu. Leur site internet ne fonctionne pas , impossible de leur écrire ou faire suivre un document. Si pas de chgt, je vais demander au boss de changer de crémerie!!</t>
  </si>
  <si>
    <t>passion-81561</t>
  </si>
  <si>
    <t>bjr vendredi 30/11/2019 je déclare un sinistre d un bris de glace malgré que j ai l option bris de glace rien il ne veule rien prendre en charge a fuir</t>
  </si>
  <si>
    <t>isabelle-p-105038</t>
  </si>
  <si>
    <t>Je suis satisfaite du service et de mon interlocuteur qui a suivi mon dossier et qui a répondu à mes questions et bien sûr du prix qui est compétitif.</t>
  </si>
  <si>
    <t>franstey-64224</t>
  </si>
  <si>
    <t>Délais très longs pour la prise en compte d'une inscription : au bout de 3 semaines je n'ai toujours pas mes identifiants</t>
  </si>
  <si>
    <t>roussel-a-137668</t>
  </si>
  <si>
    <t>Je suis très satisfait de l’offre proposer par l’olivier assurance , c’est très simple et pratique pour souscrire à l’assurance avec une bonne prise en charge merci</t>
  </si>
  <si>
    <t>myriem-r-127028</t>
  </si>
  <si>
    <t>Je suis satisfaite de ma souscription. Cela a été simple et rapide. Le prix est plutôt abordable. A voir, maintenant, le service client si besoin est.</t>
  </si>
  <si>
    <t>gayan-70518</t>
  </si>
  <si>
    <t>Mauvais de chez mauvais
Il m'ont fait un contrat pour une cellule camping car et au bout de 8mois (suite à un appel de ma port) je me suis rendu compte que je n'étais pas assuré.( alors que je payé et que le contrat était signé)
Depuis impossible de résoudre le litige: 20 mails 30 coups de telephone</t>
  </si>
  <si>
    <t>antony-g-111003</t>
  </si>
  <si>
    <t>devis rapide en 5 minute ainsi que la souscription . 
prix plutôt intéressant.
ravi du service  pour le moment 
( en espérant qu 'il n' y a pas de surprise après )</t>
  </si>
  <si>
    <t>bea-63565</t>
  </si>
  <si>
    <t>une mutuelle HONTEUSE! la part de remboursement d'analyses de sang effectuées en juin 2017 toujours pas faite et un service client inefficace! après plusieurs appels à leur service client et toujours des réponses contradictoires de leurs opérateurs pour faire passer les mois et ne pas régler! Des courriers avec les documents originaux envoyés jamais reçus d'après leurs dires, donc de nouveau du temps perdu et maintenant on me réclame le décompte de la sécurité sociale alors qu'ils savent très bien que les décomptes sont disponibles seulement 6 mois sur le compte Ameli de l'adhérent. Tout aurait été réglé à temps s'ils étaient pro, ce qui est très très loin d'être le cas...et bien sûr malgré toutes les erreurs de leur côté, ils ne peuvent rien faire! ils ne VEULENT rien faire plutôt oui! c'est une vraie honteuse, j'en ai connu plusieurs des mutuelles et elles sont toutes été satisfaisantes, là avec ViaSanté, c'est juste du jamais vu...j'ai demandé d'être contactée par un médiateur, voyons voir...rendez vous en 2020</t>
  </si>
  <si>
    <t>nicolas-k-113591</t>
  </si>
  <si>
    <t xml:space="preserve">Tarif un peu élevé dans mon cas, je n'ai pas réussi a joindre un conseillé par téléphone en 2 jours, c'est dommage
Si vous pouvez me contacter pour en discuter.
Merci </t>
  </si>
  <si>
    <t>nvnv12-59089</t>
  </si>
  <si>
    <t>Je viens de recevoir l'échéancier pour l'année 2018, et là, mauvaise surprise, brusque augmentation des tarifs, et sans prévenir bien sur. 
Je suis client depuis plusieurs années, je n'ai jamais eu le moindre accrochage donc ne leur ai jamais couté d'argent, bonus à 49%, cette augmentation ne se justifie en rien, d'autant que les tarifs de la maaf sont très élevés de base. J'ai envoyé un e-mail pour témoigner de mon mécontentement, resté sans réponse.
Augmenter brusquement et sans prévenir l'assurance d'un client qui n'a jamais eu le moindre accident, c'est clairement se moquer du monde. Je n'ai pas d'autre choix que de me tourner vers la concurrence, je n'aurai aucun mal à trouver moins cher ailleurs.</t>
  </si>
  <si>
    <t>mbem-djob-s-124442</t>
  </si>
  <si>
    <t>Satisfait le site est assez facile et le document lisible bonne présentation prestation manque tous simplement le contact humain dommage cordialement à recommander</t>
  </si>
  <si>
    <t>michel-s-106465</t>
  </si>
  <si>
    <t>pour une voiture de 10 ans in peu cher et la franchise excessif pou les client fideles un geste commercial serait appreciable a voir des comparatif pour la suite</t>
  </si>
  <si>
    <t>mohamed-b-130856</t>
  </si>
  <si>
    <t>satisfait du site et du prix de l assurance.Le cheminement vers la réalisation du devis est plutôt claire.Il manque l'envoi du docment directement à l'adresse mail</t>
  </si>
  <si>
    <t>herve-l-132127</t>
  </si>
  <si>
    <t>Assuré depuis 40 ans à la GMF, j'ai toujours été satisfait de la prise en compte et du suivi des dossiers; les tarifs sont raisonnables, l'espace assuré du site pratique et convivial.</t>
  </si>
  <si>
    <t>picorette-86166</t>
  </si>
  <si>
    <t>Épuisée par les multiples demandes, le dossier n est toujours pas traité...ils rajoutent encore et toujours des attestations a fournir car je cité " un arrêt de travail n est pas recevable" ni une décision médicale de mise en congé longue maladie. Je me demande s ils se rendent compte qu ils échangent avec des gens en longue maladie , des gens qui de plus sont en difficulté financière et que ce n est pas un choix de notre part. Ça frise le harcèlement moral.</t>
  </si>
  <si>
    <t>chris-87963</t>
  </si>
  <si>
    <t>Je suis très en colère contre Direct Assurance bien que les faits remontent à 2014. Mon époux avait garé sa voiture chez nous et pour accéder à cet endroit il y a une petite côte à monter. Il n'a pas mis la 1ère ainsi que le frein à main et au bout d'un moment ce qui devait arriver arriva la voiture est descendue à emporter notre portail en aluminium ainsi que notre portillon pour finir sa course sur le mur du voisin. Fort heureusement pas de victime. J'appelle Direct Assurance pour les informer du fait leur dire que la voiture est abimée, le portail et portillon sont cassés et le mur du voisin abimé. Leuir réponse est la suivante : Pas de problème nous prendrons tout à notre charge, il faut dire que la voiture était assurée chez eux en tous risques. Le lendemain devant mon époux je rappelle et une autre personne me dit la même chose que voiture portail et mur du voisin seront pris en charge par l'assurance. On me contacte rapidement pour la voiture, le mur du voisin et je pose la question pour la portail et quelle ne fut pas leur réponse. Quel portail non non cela ne nous concerne pas. En définitive ils n'ont rien fait pour notre portail et portillon sachant je le rappelle que la voiture était en tous risques. Fort heureusement la Matmut chez qui nous sommes assurés depuis longtemps pour notre maison, et que j'avais prévenu au moment des faits, a couvert les frais pour le portail et portillon. C'est une honte, c'est scandaleux j'ai fait un courrier en demandant les écoutes téléphoniques puisque nous sommes souvent enregistrés. Pas de nouvelle c'était un simple courrier sans recommandé. 
Pour ceux et celles qui sont en quête de quelques économies passez votre chemin, en fin de compte cela vous en coutera plus cher le jour ou vous aurez un problème. J'ai résilié le contrat à la date d'anniversaire et depuis je les fuis comme la peste.</t>
  </si>
  <si>
    <t>vaing-a-117612</t>
  </si>
  <si>
    <t>Décevant pour les 15 euros pour un avenant sur contrat (surtout pour changement d'adresse).
En revanche, satisfaite du service client par téléphone, bonnes explications du contrat.</t>
  </si>
  <si>
    <t>dumonteil-v-109641</t>
  </si>
  <si>
    <t>Merci beaucoup à Christian qui a été mon premier contact chez vous car il a été très clair et a su bien me conseiller et a bien suivi le dossier en me rappelant comme convenu.Très pro et patient.</t>
  </si>
  <si>
    <t>vamenipi-62619</t>
  </si>
  <si>
    <t xml:space="preserve">Je viens témoigner du manque d'éducation d'une employée de SwissLife qui se prénomme emilie qui se dit travailler dans une agence de Toulouse qui prend RV chez un professionnel qui lui fait perdre une heure sur son temps de travail, part déjeuner avec sa collègue qui l'accompagnait en disant qu'elles reviendraient après leur déjeuner, qu,elle enverrai les devis fait le lendemain. Non seulement elle n'est pas revenue ne serait-ce que our dire "au revoir " et quinze jours sont passée et aucun devis n'est arrivé sur ma boite mail!
Cette personne ne m'a jamais laissé de carte de visite je n'ai que son numero de téléphone.
Cette personne si elle travaille effectivement pour votre socité va vous faire une très mauvaise publicité. C'est ce que je fais de toute façon auprès de mon entourage personnel et professionnel. J'ai depuis signé un contrat prévoyance santé chez un de vos concurants. 
</t>
  </si>
  <si>
    <t>maelin-56699</t>
  </si>
  <si>
    <t xml:space="preserve">Je ne recommande pas du tout cette assurance, j'ai appelé pour faire assuré ma voiture, mais après réflexion faite j'ai décidé de ne pas accepter cette assurance, c'est pour cela que je n'ai pas envoyé les papiers qu'ils demander, ceux qui signifient que normalement je ne suis pas assuré. Le problème était que depuis le mois de février 2017 j'ai des prélèvements qui se font tous les mois sachant que je n'ai rien signé chez L'olivier assurance auto. Au total, à ce jour j'ai payé plus de 871€ pour une voiture qui n'est même pas assurée chez eux.
Cela fait maintenant 7 mois que j'essaye de "stopper" ce contrat que je n'ai jamais signé car je paye pour rien.
Vraiment je la conseille à personne, il y a des assurances dix fois mieux à tous les niveaux.
PS: Je pourrais écrire quoi sur ma lettre de "résiliation" svp </t>
  </si>
  <si>
    <t>cece-76080</t>
  </si>
  <si>
    <t>A FUIR ! J'ai malencontreusement détérioré le gilet airbag d'une amie en l'approcheant trop prêt du pot d'échappement mais la Maif a estimé que comme je "détenai" l'objet dans ma main, ma responsabilité civile ne serait pas prise en charge ! Pour un gilet a 400 balles merci ! C'est l'une de leur clauses qui jouent sur les mots afin de rembourser le moins possible ! En même temps il est difficile de détériorer ou endommager quelque chose sans le "DETENIR" ! Heureusement que je n'ai pas eu un dégât des eaux, ils m'aurait repondu que j'ai "détenu" le robinet qui a cassé !!!</t>
  </si>
  <si>
    <t>guy-b-130538</t>
  </si>
  <si>
    <t>Je suis client Direct Assurances et via l'application le tarif n'était pas celui annoncé.
De plus vous me comptez des frais de dossier alors que nous sommes déjà client chez vous.</t>
  </si>
  <si>
    <t>anna-104736</t>
  </si>
  <si>
    <t xml:space="preserve">Mercer ne répond plus aux mails, service client pourri
Inadmissible compte tenu de leur prix pratiqué !
Ils font passer ça sur le dos du Covid, pourtant il n'y a aucunes difficulté dans ce genre d'entreprise a faire du télétravail !
</t>
  </si>
  <si>
    <t>diane-81415</t>
  </si>
  <si>
    <t xml:space="preserve">Bonjour 
J étais à la gmf depuis 1987 et possède  un bonus de 50 % et 4 véhicules chez eux dont 2 non roulants et un en panne dont j ai du mal à me séparer car espère le faire réparer 
en 2016 j achète un véhicule neuf je reprend un nouveau contrat 
 j ai un bris de glace,  un accident non responsable qui s avere déclaré trop vite car le rétro concerne était deboite (je préviens la gmf d annuler ma déclaration  en vain ) et un accident responsable  en 3 ans 
La gmf m informe que je suis viré 
J ai résilié tous mes contrats 
Assurance juridique 
Assurance famille 
Assurance habitation 
</t>
  </si>
  <si>
    <t>jukebox2020-91275</t>
  </si>
  <si>
    <t xml:space="preserve">J'ai souhaité obtenir un devis cela a été facile à obtenir , rapide pratique et les prix pratiqués sont intéressants. j'attends pour les modalités de souscription
</t>
  </si>
  <si>
    <t>roro91-60862</t>
  </si>
  <si>
    <t xml:space="preserve">vol avec effraction le 12/06/2017; sinistre bien pris en compte avec une petite ? erreur: pour SOGESSUR je suis locataire et non propriétaire (bigre ma femme a vendu la maison sans me prévenir). Un expert est nommé à qui je fournis les pièces demandées (qq factures dont réparation de la serrure de la porte d'entrée) avec qq difficulté car petits objets dont on ne garde pas forcément la facture et de plus sinistre en notre maison secondaire, les factures se trouvant dans notre résidence principale. Aucune nouvelle de l'expert si ce n'est de la petite main chargée de la réception des justificatifs. Aucune nouvelle non plus de SOGESSUR impossible à joindre par téléphone malgré des dizaines d'appels parfois en continu. Relance par courrier en fin d'année après qq déboires santé de mon épouse. Aucune réponse. Demande d'intervention de mes protections juridiques dès la semaine prochaine et si aucune nouvelle, résiliation de 2 assurances habit. (notre fils et nous), clotûre de 2 cptes SG et publicité factuelle sur les réseaux sociaux pour éviter si possible que trop de "pigeons" se fassent attraper.     </t>
  </si>
  <si>
    <t>khotta-m-116413</t>
  </si>
  <si>
    <t>Très satisfait de vos services qui sont très complets. Nous vous avons connu grâce à la publicité. Nous sommes ravis de faire partis de vos nouveaux clients.</t>
  </si>
  <si>
    <t>forestier-54159</t>
  </si>
  <si>
    <t>Ne respecte pas le contat.En effet après un sinistre dont le bonus malus a été gelé j'ai subi une augmentation importante à savoir 38,96 euros par rapport à ma cotisation 2016 de 313,56 euros.a savoir cotisation 2017 de 352,52 euros.</t>
  </si>
  <si>
    <t>leturgie-117023</t>
  </si>
  <si>
    <t xml:space="preserve">Conseillère super agréable,au top niveau explication sur les differentes offres ,tarif abordable.a voir en cas de sinistre...
Pour le moment je recommande
Merci
</t>
  </si>
  <si>
    <t>charly-97114</t>
  </si>
  <si>
    <t>Franchement je suis avec Génération depuis années vraiment je suis totalement satisfaites , c'était dans le cadre du travail et malheureusement mon contrat avec eux se termine , je n'ai eu aucun soucis avec cette mutuelle que ce soit au niveau prix, remboursement...tout c'est super bien passée. Je recommande.</t>
  </si>
  <si>
    <t>marques-b-116086</t>
  </si>
  <si>
    <t>Je suis satisfait des services, avec un pris tres attractif meme avec un malus, j'attends juste de résoudre mon probleme de sinistres mais sinon tout est bien</t>
  </si>
  <si>
    <t>bibi-104430</t>
  </si>
  <si>
    <t>A fuir absolument, ma chienne a fait une métrite il y a quelques années en arrière, ablation de l'utérus en urgence.
Ils n'ont pas voulu nous rembourser sur la base d'une opération due à une maladie mais sur sur la base d'une stérilisation, ce qui les faisait économiser 200€ à ce moment là. On avait tous les documents et lettre vétérinaire à l'appui ils n'ont rien voulu savoir. On est même passé par leur médiateur, que du pipo, on nous a conseillé de les signaler aux services des fraudes je n'ai malheureusement pas continué et je le regrette</t>
  </si>
  <si>
    <t>jc-100266</t>
  </si>
  <si>
    <t>Les prix pour les voitures sont en principe correct néanmoins il faut savoir discuter quand un véhicule n’a pratiquement pas roulé et on arrive toujours à trouver un compromis</t>
  </si>
  <si>
    <t>19 septembre 2021 suite à une expérience en octobre 2020</t>
  </si>
  <si>
    <t>filium-133479</t>
  </si>
  <si>
    <t>Bon assureur, mais le bon paye pour le mauvais,  niveau prix un peu chére mais c'est une bonne assurance et je le recommande, mon avis trier le bon conducteur sur le mauvais et faire payer le mauvais conducteur et les grands rouleurs.
Cordialement.</t>
  </si>
  <si>
    <t>pierrelouis-c-106219</t>
  </si>
  <si>
    <t xml:space="preserve">les prix a partir d'un certain temps sont plus chère que chez les concurrents directs assurance privilégiant les nouveaux arrivants afin d'appâter.
offre nettement moins intéressante à partir de la 3eme année même avec un bonus maxi </t>
  </si>
  <si>
    <t>mat-58950</t>
  </si>
  <si>
    <t>La plus mauvaise assurance que j'ai connu. Problème dès le devis et ensuite lors de mon sinistre ils ont trouvé tous les moyens pour ne pas intervenir, même sur les dégâts causés à un tiers.
Prenez n'importe quelle assurance sauf celle la</t>
  </si>
  <si>
    <t>kristina-e-121519</t>
  </si>
  <si>
    <t>je suis satisfaites mais beug pour la déclaration de sinistre en ligne.  Javais tout rempli et je vais devoir recommencer, je ne sais pas pourquoi mais bon sa peut arriver</t>
  </si>
  <si>
    <t>jero-68060</t>
  </si>
  <si>
    <t>MARRE QUE ON SE FOUS DE MOI .DELAI TROP LOIN . EN ARRET DEPUIS LE 24 JUILLET TOUJOURS RIEN RECU EN COMPETEMENT DE SALAIRE . EN 3 APPEL LE DELAI DE TRAITEMENT PAS DE 8 JOURS A PLUS DE 4 SEMAINES . VOUS ME DEMANDER DE REFAIRE UNE NOUVELLE DECLARATION  MON EMPLOYEUR LA REFAIT ET CELLE CI A DISPARUE . TOUJOURS LE MEME DISCOURS</t>
  </si>
  <si>
    <t>khalf-81482</t>
  </si>
  <si>
    <t>Je suis cliente à la Matmut depuis 9 ans maintenant, le service client laisse à désirer. Les conseillers sont désagréables parfois. Le prix a augmenté en 2020 et la franchise aussi. Très déçue de cette assurance.</t>
  </si>
  <si>
    <t>20 septembre 2019 suite à une expérience en septembre 2019</t>
  </si>
  <si>
    <t>stephanie-79334</t>
  </si>
  <si>
    <t>FUYEZ !!! Inscrit depuis plusieurs années! Augmentation affolante des cotisations ;100 euros en deux ans. Bris de glace : honteux!!
Pour ma part. Cotisations plus bris de glace 249 euros d augmentation aucun sinistre depuis le début . Malus bonus 0,5
 Une vraie honte</t>
  </si>
  <si>
    <t>elise-b-129221</t>
  </si>
  <si>
    <t>cliente depuis 20 ans, jamais déçue, toujours à l'écoute et tarifs raisonnables. de bons conseils et un très bon accompagnement dans tous les projets de la vie.</t>
  </si>
  <si>
    <t>kervenic-68584</t>
  </si>
  <si>
    <t>tout à fait satisfait de cette assurance, elle coorespondre a ce quej'attend</t>
  </si>
  <si>
    <t>jordanfalaise-54611</t>
  </si>
  <si>
    <t>20 minutes d'attente pour me facturer 15 € de frais d'avenant.. et m'augmenter mes cotisations de 30 €. Lors de ma souscriptions le commercial ma assuré que mon Bonus/Malus était égal à 1,00 puisque je suis rester 2 ans sans assurance donc sans accident responsable.
Aujourd'hui je découvre que je suis à 1,25 ( pourtant sur mon relever d'information je suis bien a 1,00) et c'est comme ça qu'il me justifie cette augmentation. Cependant la personne que j'ai eu au téléphone a été très courtois.</t>
  </si>
  <si>
    <t>phil-128047</t>
  </si>
  <si>
    <t xml:space="preserve">suite a l'effondrement d'un mur de mon habitation après des vents très violent sur le terrain de mon voisin.
suivi de dossier lamentable aucune écoute. le gestionnaire de l'assurance relancé une dizaine de fois pour s'avoir ou en est le dossier. ex relancé un lundi je vous rappelle jeudi. le jeudi aucun rappel. rappel de ce conseiller 15 jours plus tard.
soit 2 mois après le sinistre pour nous répondre qu'il ne peut rien prendre en compte suite a la probable fragilité du mur. je ne sait pas ce que je doit dire a mon voisin qui subit aussi le préjudice.
attention assurance a éviter pour assuré une maison ancienne il trouverons toujours une solution pour ne pas prendre le sinistre en compte.
 </t>
  </si>
  <si>
    <t>bonsirop-8417</t>
  </si>
  <si>
    <t>Réactif et rapide à joindre si pas de réponse à vos demandes les conseillers vous rappellent dans les 48h.par mail les délais sont rapidement traités même les pièces médicales peuvent être envoyées par email</t>
  </si>
  <si>
    <t>mariina-59623</t>
  </si>
  <si>
    <t>C'est de la substance marron qui sort des fesses !!! résilié pour documents non conformes après qu'il m'ont prélevé de 215 euros lors de ma souscription sur leur site de morback. alors que j'ai fournis tous les documents nécessaires, le problème reste donc un mystère, je n'aurais jamais de réponse concrète.
Chacun dit sa version quand on appel le service ...
C'est un coup le sinistre, un coup le devis, un coup les documents, un coup le bonus , après c'est la date ....
le service consommateur ne répond pas lorsque je demande si je suis résiliée ou non.
Je fais comment alors !!!
Qui est le cerveau de cette boîte, parce que c'est déplorable la !!
Donc n'y aller Pas !!!!!</t>
  </si>
  <si>
    <t>chloe-r-105353</t>
  </si>
  <si>
    <t>J'ai été très déçue du manque de soutien lors de mon accident. Contact déplorable, aucune empathie et aucune volonté de me défendre. Je changerai d'assurance dès que j'en aurai l'opportunité.</t>
  </si>
  <si>
    <t>assiati-a-132868</t>
  </si>
  <si>
    <t xml:space="preserve">Rapport qualité/prix ok, prise en main correcte et rapide 
Je recommande vivement 
Direct assurance propose une large gamme de choix de produits qui permet d'être flexible sur les packs </t>
  </si>
  <si>
    <t>delphineaurore62-56898</t>
  </si>
  <si>
    <t>A l'arrêt a partir de octobre 2016 puis en congé maternité jusque avril 2017 je nai toujours reçu aucune indéfaite journalière  et chaque fois que j'appelle on me donne un délai de 15 jours. Vraiment déçue et très mécontente.</t>
  </si>
  <si>
    <t>alain-101859</t>
  </si>
  <si>
    <t xml:space="preserve">je trouve assez cher surtout quand vous avez un accident sans graviter  je veux dire sans
blesser ou de morts   un simple accrochage  avec un autre véhicule  surtout quand vous 
avez votre cotisations qui  augmente de 20 pourcent  pou un premier accident ca fait 
beaucoup </t>
  </si>
  <si>
    <t>sullivan-94023</t>
  </si>
  <si>
    <t xml:space="preserve">Je suis satisfait,je suis très content d’être assuré chez vous,le prix est très raisonnable. Devis fait rapidement,j’espère ne pas à avoir de problèmes par la suite.
</t>
  </si>
  <si>
    <t>denis-v-106459</t>
  </si>
  <si>
    <t>Le prix me convient. Par contre,  je n'ai obtenu aucune prise en charge à l'occasion de mon sinistre de dégâts des eaux. Je ne parviens pas non plus à télécharger mon contrat pour comprendre ce qui est couvert ou pas. Pour moi, prix réduit et couverture minimale.</t>
  </si>
  <si>
    <t>titidu78-54805</t>
  </si>
  <si>
    <t>Le mercredi 17 Mai je suis tombé en panne sur la N10 à environ 10 km de la maison.  Il était 20h15 et il pleuvait des cordes.  J'ai essayé d'appeler la MACIF - en vain !  Mon assurance couvre également le 0 km en cas de panne.  Le répondeur que j'ai proposait plein d'options - sauf celle pour une panne au long d'un trajet.  C'est un comble.  Je n'avais pas le numéro de l'assistance et je pense qu'il serait bien de l'indiquer dans l'annonce d'accueil. Du coup, j'envisage de changer d'assurance Auto.</t>
  </si>
  <si>
    <t>mireille-b-122181</t>
  </si>
  <si>
    <t>Simple et pratique, mais encore moins chère ce serait mieux. J'espère que pour les assurés qui n'ont eu aucun sinistre dans l'année, il n'y a pas un centime d'augmentation à l'échéance.</t>
  </si>
  <si>
    <t>nicola-v-132388</t>
  </si>
  <si>
    <t>Je suis satisfait, et la possibilité de souscrire en ligne est particulièrement pratique. On peut modifier à tout moment, souscrire pour quelques mois uniquement, etc. Très bien fait.</t>
  </si>
  <si>
    <t>lulu-103896</t>
  </si>
  <si>
    <t xml:space="preserve">Très bon accueil par ma conseillère , et excellent accueil lors de sinistre notamment le dernier par Romain . 
Pour l'instant nous sommes satisfaits par cette assurance.
</t>
  </si>
  <si>
    <t>drt-76986</t>
  </si>
  <si>
    <t>Bonjour,  je vous déconseille fortement Cardif. Contrat passé en agence BNP sans donner les explications,  devis erroné  puis facturation différente de Cardif
Malgré un recommandé,  plus personne ne répond chez Cardif...</t>
  </si>
  <si>
    <t>orelie35-64519</t>
  </si>
  <si>
    <t>Entreprise qui aime les conducteurs sans accidents sinon risque d’annulation du contrat par l’assureut. 2 accidents non responsable en 3 ans mais sans tiers sachant que je suis cliente depuis plus de 10 ans et ils me remercient en dénonçant mon contrat à date d’échéance.  Apparemment je suis une personne à risque désolé que les cerfs ne soient pas assurés</t>
  </si>
  <si>
    <t>aymeric-m-132721</t>
  </si>
  <si>
    <t>Satisfait du service, devis rapide.
Je recommande cette assurance, les options sont accessibles
La signature du contrat est rapide et la prise d'effet immédiate</t>
  </si>
  <si>
    <t>alexandra-heloise-103119</t>
  </si>
  <si>
    <t>Gros  problèmes  de  remboursement.  Ne  répond  pas  ou  répond  à  côté  du  sujet. Ne fournit pas de  relevé  mensuel papier.  Je  suis  très  mécontente.</t>
  </si>
  <si>
    <t>monik-137665</t>
  </si>
  <si>
    <t xml:space="preserve">Bonjour,
J’ai téléphoné à un conseillé afin de m’aider à me connecter sur le site .
Merci pour l’explication et le temps passer avec moi . 
Réactif , compréhensible, patient.
Cordialement </t>
  </si>
  <si>
    <t>melechtchenko-a-135305</t>
  </si>
  <si>
    <t xml:space="preserve">Je suis très satisfait , bon accueil téléphonique , explications clairs et précises . Des bon conseils .
Simple et pratique 
Bon prix 
Je recommande vivement 
Merci </t>
  </si>
  <si>
    <t>assur67-137627</t>
  </si>
  <si>
    <t>Déclaration de dégats des eaux le 07/10/21 , aucune nouvelle de l'assureur qui se contente d'accuser réception . Il s'agit quand même d'une urgence qui impacte vos biens matériels mais celà ne semble pas les effleurer .J'ai renvoyé un mail avec photos à l'appui, aucune réponse . Je m'adresse à un mur .
 Il y a 20 ans de celà...(hélas tout change et en mal) , ils dépêchaient tout de suite un expert pour évaluer les dégats et les réparations se faisaient rapidement . Donc : efficacité :0 , réactivité:0 , respect du client :0</t>
  </si>
  <si>
    <t>jeremy-x-117557</t>
  </si>
  <si>
    <t xml:space="preserve">Rapide et facile 
Je ne connais pas cette assurance mais j espère qu elle répondra a âmes attentes aussi bien en terme de tarif que de service client 
</t>
  </si>
  <si>
    <t>lionel-m-106945</t>
  </si>
  <si>
    <t>c'est la première fois que je m'inscris est c’était rapide et claire.
j'attend de voir sur la durée , et les modes de remboursement , ou de déclaration de sinistre.</t>
  </si>
  <si>
    <t>saliha-f-106701</t>
  </si>
  <si>
    <t>Je suis très satisfaite , service rapide efficace. Tres simple d d'utilisation.  Conseillers très agréables et à l écoute. Tres rapide . Bravo et merci pour ces tarifs très abordables</t>
  </si>
  <si>
    <t>jpass-96108</t>
  </si>
  <si>
    <t>Très Rapide efficace, mon véhicule était assuré dans l heure. Assurance moins chère que celui de  ma compagne il m avait demandé le double  Avec un surplus assurance</t>
  </si>
  <si>
    <t>john-alexander-m-134413</t>
  </si>
  <si>
    <t>je suis satisfait du service, une utilisation de la plateforme facile à utiliser, 
les prix sont abordables, une société à recommander sans y réfléchir.</t>
  </si>
  <si>
    <t>Je suis satisfait du service, cependant, je trouve les prix très élevés. En effet, pour une voiture de 1999, je paye beaucoup alors que j'ai un super bonus. ...</t>
  </si>
  <si>
    <t>dramane-c-114441</t>
  </si>
  <si>
    <t>j'étais satisfait du service mais cette année le prix de mon assurance a augmenter alors que j'ai eu 0 accident et que mes bilan de conduite youdrive relève de bon niveau tous les mois.</t>
  </si>
  <si>
    <t>isa-75781</t>
  </si>
  <si>
    <t>Alison à bien répondu à toute mes question et à fait le nécessaire de suite.
Pour mes remboursement un grand merci à elle!!!!!!!!!!!!!!!!!!!!!!!!!!!!!!!!!!!!</t>
  </si>
  <si>
    <t>goupil154-60315</t>
  </si>
  <si>
    <t>Nous sommes clients de la MAIF depuis une vingtaine d'année pour l'assurance habitation. Les quelques fois où nous avons fait appel à la MAIF (pour une indemnisation ou pour la protection juridique), nous avons été déçus.</t>
  </si>
  <si>
    <t>bruno-a-125543</t>
  </si>
  <si>
    <t>Je suis satisfait de la prime, correcte au vu de la cylindrée de la moto. AMV reste pour moi une référence à conseiller pour tous motard. Réactivité et bons renseignements sont toujours là. Cdlt. M. ALLARD Bruno.</t>
  </si>
  <si>
    <t>valerie-l-117440</t>
  </si>
  <si>
    <t>Je suis très satisfaite du service GMF en ligne, rapide, efficace et simple. Nos interlocuteurs sont compétents et agréables. Disponible. Répond à nos attentes</t>
  </si>
  <si>
    <t>christian-62573</t>
  </si>
  <si>
    <t>Absence de Portabilité en cas défaillance de l'employeur !!! Résiliation sans respect du préavis et au milieu de mois, sans possibilité de rejoindre une autre assurance avant le début du mois suivant !!! Pas d'information par recommandé donc non respect des conditions générales !!!  Malgré le débit des cotisations salariales, non respect des codes et chartes de la profession...  Bref, Fuyez !!!</t>
  </si>
  <si>
    <t>marie-pierre-116374</t>
  </si>
  <si>
    <t>Soukaina est très accueillante, aimable, courtoise et gentille. J’ai eu une clarté de toutes mes questions. Franchement au top des tops Soukaina. Je vous la recommande</t>
  </si>
  <si>
    <t>nabi-n-107078</t>
  </si>
  <si>
    <t xml:space="preserve">je suis satisfait du rapport prix et de réactivité des commerciaux. 
Je suis entièrement content  Je suis entièrement content 
Je suis entièrement content 
</t>
  </si>
  <si>
    <t>sos-102932</t>
  </si>
  <si>
    <t>A fuir, hélas je dois continuer avec eux car c'est une mutuelle groupe obligatoire. Sinon j'irais voir ailleurs. Délais de remboursement trop longs, erreur sur le montant des remboursements. Je cotise en formule confort et j'ai un remboursement basée sur la formule économique..... Cherchez l'erreur !!! Facture envoyée en novembre 2020 et problème toujours pas résolu à ce jour !! Une honte !!! Pas de réponse aux emails, réponse très évasive au téléphone "votre dossier est en cours", "nous faisons remonter l'information", "délais plus longs liés au covid-19". Par contre pas de retard pour prélever les cotisations !!!!!!!!! Vraiment on se fout des assurés royalement.</t>
  </si>
  <si>
    <t>pat-99835</t>
  </si>
  <si>
    <t>Une assurance est toujours trop chère. Cette année particulièrement car la voiture aura très peu roulé avec les restrictions sanitaires. Pour l'instant aucun sinistre déclaré. Des conseillers disponibles facile à joindre.</t>
  </si>
  <si>
    <t>rennuse-r-121462</t>
  </si>
  <si>
    <t>Les prix ainsi que les prestations proposées me conviennent parfaitement. Beaucoup moins chère que ma précédente assurance. Le service de résiliation de l'ancienne assurance est hyper pratique.</t>
  </si>
  <si>
    <t>eddy-50773</t>
  </si>
  <si>
    <t xml:space="preserve">Lors de mon demenagement . L assurance a augmenter de 200 euros .
Suite a mon refus de payer cette augmentation . Il m ont resilier et pourtant il avait deja encaisser la cotisation annuelle de l habitation entierement  et sur cette assurance il me doivent 5 .88. Ce qui veut bien dire que ma cotisation est payer pour l annee .
Mon assurance voiture a augmenter et c cette assurance que je refuse de payer . Et pourtant ils ont encaisser la cotisation annuelle quand ma voiture etait a mon ancien domicile.
Et bien ils ont resilie l assurance voiture et l assurance habitation .
Cette assurance je ne vous l a conseille pas .
. Melange les contrats et vous bloque tout les dossiers meme ceux en regle.
Catastrophique . Fuyer fuyer
</t>
  </si>
  <si>
    <t>kelcas-130766</t>
  </si>
  <si>
    <t xml:space="preserve">Bonjour à tous je suis désolée pour tous ceux qui attendent encore le traitement de leur dossier concernant allianz et tego. 
Mais moi personnellement c'est aller très vite et surtout étant très mal je ne savais même pas mes droits c'est tego qui m'a contacté et qui a fait toute les démarches en me guidant sur les documents à fournir .....alors je ne sais pas si ça va continuer ...mais pour l'instant et mon cas à moi très bonne assurance ......qui ma bcp aider et qui m'aide encore aujourd'hui </t>
  </si>
  <si>
    <t>ghislaine-c-105361</t>
  </si>
  <si>
    <t xml:space="preserve">Je suis satisfaite de l'accueil téléphonique effectué ce jour , des  garanties proposées par mon interlocutrice , des tarifs  et des garanties offertes.
</t>
  </si>
  <si>
    <t>bonneau-f-109508</t>
  </si>
  <si>
    <t>Difficile de juger de ma satisfaction envers l'assurance L'Olivier dès maintenant.
Cela s'appréciera avec le temps et avec la qualité de service et de réactivité.</t>
  </si>
  <si>
    <t>nana-123309</t>
  </si>
  <si>
    <t>Merci a NISRINE aimable personne tres agreable est proffessionnelle ma guider pour mon annulation contrat super rien a dire ma demande a bien etait traiter merci a elle pour son aide sur le site service client neoliane belle j a vous DELANNOY NATHALIE</t>
  </si>
  <si>
    <t>ysl-123756</t>
  </si>
  <si>
    <t>Alors il y a du bon....et du moins bon : Au bout d'un an sans aucun sinistre, augmentation de plus de 100€ de la prime annuelle ...réponse au téléphone : Dans vôtre secteur géographique, les sinistres sont en hausse...j'ai répondu que cela n'était pas mon problème, du coup une baisse m'a été consentie, soit ... mais en réalisant un comparatif sur le web, l'olivier propose, en tant que nouveau client, un tarif inférieur à celui que j'ai réglé pour la première année d'assurance, et donc largement inférieur à la cotisation réclamée pour 2021-2022. Conclusion : à l'échéance 2022, je résilie sans négociation car j'ai la désagréable sensation d'être pris pour un c.....</t>
  </si>
  <si>
    <t>alexisl-85876</t>
  </si>
  <si>
    <t xml:space="preserve">Etant à la matmut depuis plus de 6 ans, je n'ai rien a leur reprocher, j'ai d'ailleurs déménagé dans le 95 et j'ai pu garder mon agence d'arpajon(91) ou l'équipe est top !
J'ai malheureusement du ouvrir mon premier sinistre ce mois ci suite au vol de mon véhicule.
Le dossier est en cours d'instruction mais la matmut est réactif et reponds très bien à mes questions :)
Je mettrai à jour ma notation avec RETEX une fois mon sinistre clos, mais je vous conseil cette assurance.
J'ai fais quelques mois(1 an) chez direct assurance pour un contrat propriétaire non occupant et c'est moins..... humain, et les tarifs moins interessant. </t>
  </si>
  <si>
    <t>zaza-101236</t>
  </si>
  <si>
    <t xml:space="preserve">Je recommande fortement Assur O'Poil pour les raisons suivantes :
* accueil téléphonique très professionnel, aimable et surtout à l'écoute 
* prix corrects 3 propositions de tarifs et avec détail des prestations explicites 
* envoi des feuilles de soin par mail
* traitement et remboursement rapides
* assure les chiens même s'ils ont 9 ans et plus et jusqu'à la fin
* et surtout assurance Francaise avec des bureaux en France et un numéro de tel qui commence par 01.
</t>
  </si>
  <si>
    <t>patpluscoole54-105679</t>
  </si>
  <si>
    <t>je suis consterné de lire tous ces messages qui confirment ce que je pense de cette mutuelle!!je ne sais pas s il y a d autres cas similaires au mien ...il y a quelques semaines j ai fait une simul en ligne pour avoir des infos sur la tarification et les services proposés bien sur j ai été contacté par pas mal de mutuelles j ai demandé des renseignements aux uns et aux autres et j ai eu l inconscience de donner par téléphone des renseignements notamment ai indiqué toujours au téléphone mon iban bancaire MAIS C EST TOUTj ai recu par mail un contrat je n ai absolument rien signé rien renvoyé!!!!ils ont fait comme si j étais adhérent m ont envoyé les 2 cartes pour mon épouse et moi !!!etle comble ils viennent de présenter la 1ère échéance sur mon compte alors que je leur ai signalé que ne donnais pas suite à leur proposition......je n ai plus qu  à faire opposition SCANDALEUX</t>
  </si>
  <si>
    <t>pinpin92-50939</t>
  </si>
  <si>
    <t>injoignables au téléphone ..............pour une banque en ligne il faut le faire ! je regrette vraiment d'avoir souscrit chez Direct Assurance et dès que possible je fuis..............</t>
  </si>
  <si>
    <t>nunez-a-126795</t>
  </si>
  <si>
    <t>Prix très satisfaisant pour l instant maintenant il faut voir comment ça se passe en cas de sinistre, si cela reste encore satisfaisant ou pas. Merci à vous.</t>
  </si>
  <si>
    <t>raffier-g-115309</t>
  </si>
  <si>
    <t xml:space="preserve">Je suis satisfait par les prix et les services.
Je suis assurée chez L'Olivier depuis 2017 pour mes véhicules et je suis très satisfaite par les prix et les services
je recommande </t>
  </si>
  <si>
    <t>aymeric-m-129068</t>
  </si>
  <si>
    <t>Beaucoup d’options disponibles très pratique comme bris de glace sans franchise.
Tarif concurrentiel et très simple pour souscrire.
Je recommande cet assureur.</t>
  </si>
  <si>
    <t>yann33-64393</t>
  </si>
  <si>
    <t>Je recherchais une assurance sur Internet pour un nouveau véhicule, j ai reçu très rapidement une proposition que j ai pu ajuster à mes besoins par LOlivier. Une fois le contrat conclu, l enregistrements des documents a été très simple et rapide. J’ai eu besoin de poser une question la réponse ne s’est pas fait attendre. Une personne m a appelé pour Savoir si tout se passait bien. Je suis pleinement satisfait d’avoir signer avec cette compagnie.</t>
  </si>
  <si>
    <t>lomino-70981</t>
  </si>
  <si>
    <t>Attention à la souscription d'une assurance auto Allianz en ligne (eAllianz).
J'ai déclaré 1 an de bonus 50% et envoyé les documents.
Allianz me retourne un avenant avec une augmentation de tarif en me disant que j'ai déclaré 2 ans de bonus.
Heureusement, j'avais fait une copie d'écran qui montre que j'ai bien choisi 1 an.
3 appels téléphoniques et à chaque fois de 10 à 23 minutes d'attente.
Une connexion à l'espace client impossible et on me répond : pour se connecter, il ne faut pas faire de copier-coller  de l'adresse mail ni du mot de passe !
J'ai envoyé un mail de réclamation et ma copie d'écran. J'espère qu'ils me répondront et pas dans 1 mois.
Voilà ma situation 1 jour après avoir souscrit. Super super !!</t>
  </si>
  <si>
    <t>charlielabellevie-66108</t>
  </si>
  <si>
    <t xml:space="preserve">Assureur pour ceux qui n ont pas de problèmes ni sinistre 
J ai été cambriolée en mars et à ce jour aucun retour aucune indemnisation 
J ai passé deux jours à me battre pour les joindre afin d obtenir l intervention d un serrurier sinon pas de porte à mon domicile mais ça n inquiete Personne chez sogessur qu une famille avec un nourrisson passe plusieurs nuits avec une porte vandalisée qui ne ferme plus à Marseille 
service injoignable qui ne se sent pas concerné
Pourtant je suis employée société générale quand on dit que les cordonniers sont les plus mal chaussés c est vrai Le tarif sans la réduction employé est élevé pour une qualité de service médiocre et dire que nous salariés on nous oblige chaque jour à vendre cette assurance c est un scandale j ai honte vis à vis de nos clients </t>
  </si>
  <si>
    <t>patrice-m-103640</t>
  </si>
  <si>
    <t xml:space="preserve">Service performant, proposition de solutions alternatives, relation avec un seul conseiller qui suit le dossier. 
plateforme digitale simple et claire. </t>
  </si>
  <si>
    <t>thomas-d-109187</t>
  </si>
  <si>
    <t xml:space="preserve">Très bon rapport qualité prix.
Personnel compétent et à l'écoute.
Je recommande ce type d'assurance.
Facilité de mise en œuvre et de suivi.
Changement réalisé avec succès </t>
  </si>
  <si>
    <t>allexandre-t-134489</t>
  </si>
  <si>
    <t>Satisfait. a voir par la suite,
en espérant n'avoir que de bonne relation avec votre enseigne dans les année a venir.
Sur ce, très bonne journée a vous.</t>
  </si>
  <si>
    <t>anin-yeoj-110762</t>
  </si>
  <si>
    <t xml:space="preserve">A fuir !!!! 
Ayant eu un souci avec ma voiture qui date d’Octobre 2020.. je ne suis toujours pas indemnisée et nous sommes en Avril 2021 !!!...
Ils font traîner les choses.... malgré plusieurs appels, impossible de joindre le service concerné, ça raccroche tout le temps...
La dernière personne que l’on a eu nous a dit qu’on serait indemnisé prochainement... sans nous avoir au préalable proposé un montant... montant que nous n’avons toujours pas reçu...!!
Nous payons encore l’assurance de la voiture alors qu’on ne l’a plus depuis 6 mois... 
alors pour réclamer leurs dûs, ils sont champions, mais pour s’occuper de vraies victimes, y a plus personne !!!! 
N’y allez jamais, ou alors...... n’ayez pas de souci !! </t>
  </si>
  <si>
    <t>laurent-c-109038</t>
  </si>
  <si>
    <t>Il est étonnant que pour assurer mon deuxième véhicule de grosse cylindrée en tous risques cela triple le tarif tout en réalisant du  covoiturage avec celui-ci. J'ai du revenir au crédit mutuel pour avoir un tarif qui est moins élevé.</t>
  </si>
  <si>
    <t>nn-61740</t>
  </si>
  <si>
    <t>Bonjour, 
n° 274892
Je suis assurée chez vous depuis novembre 2017, cependant mon ancien assureur m'a résilié pour défaut de paiement de mes cotisations, car vous n'avez pas indiquez le bon n° de contrat lorsque vous avez résilié en vertu de la loi Hamon et donc je restais affilié chez eux tout en étant assuré chez vous une situation que je ne comprends pas.
Je vous serais gré de m'informer de la situation.</t>
  </si>
  <si>
    <t>22 septembre 2021 suite à une expérience en août 2021</t>
  </si>
  <si>
    <t>mia-134015</t>
  </si>
  <si>
    <t>Suite aux pluies torrentielles de début juin en région parisienne, infiltrations d’eau dans une pièce d’habitation au niveau jardin. La 1ère fois depuis que nous l’occupons en 25 ans. Allianz mandate une entreprise en recherche de causes de fuites (139€ franchise à payer). A peine arrivé, le technicien affirme que la pièce n’est pas aux normes (la construction de la maison date du début des années 60!) et n’est pas ventilée d’où une « condensation » (le terme n’est pas innocent). Cette pièce d’une dizaine de m2 comprend 2 grandes fenêtres permettant une ventilation par entrebâillement et n’a jamais montré de signes de condensation (au niveau des vitres par exemple). Par contre, la cave de la maison voisine a été complètement inondée suite à ces pluies torrentielles de début juin. Le ton du technicien me fait rapidement comprendre que pour être assuré chez Allianz, il est préférable d’avoir une maison récente aux normes. Ma question est donc: si les dégâts des eaux affectant les maisons anciennes ne sont pas couverts car par définition non conformes aux normes modernes, pourquoi payer une prime d’assurance « dégâts des eaux »? Insatisfaction = résiliation</t>
  </si>
  <si>
    <t>maxime-80351</t>
  </si>
  <si>
    <t>Experience désasteuse on nous demande 450e de franchise pour le vol de la batterie plus les cables coupés (evidement moins cher que le forfait franchise) en bref on me dit que si les reparations sont moins cher que ce prix là il vaut mieux pour moi que je ne declare pas le sinistre. La franchise est la meme pour le vol d'un retroviseur d'un cache ou du vehicule entier. On me dit que la franchise est 50% moins cher si le scooter est gravé peu importe si la piece volée l'etait ou pas.
Cette assurance ne coute pas cher tant qu'on a aucun sinistre (on comprend pourquoi)
A eviter absoulument. Les dispositions seront prise dans les plus bref delais pour changer d'assurance</t>
  </si>
  <si>
    <t>oceane-57772</t>
  </si>
  <si>
    <t>Je ne recommande pas du tout cette assurance !! Sinistre pour bris de glace déclaré début Aout, assurance prévenue, expert averti pour constat avant prise en charge chez le réparateur. Nous avons payé la totalité du pare brise (740euros!) et Direct Assurance à envoyer le chèque à la mauvaise adresse (mal noté par la conseillère) donc opposition au chèque. Et à ce jour toujours aucun remboursement ! Tout simplement inadmissible !!</t>
  </si>
  <si>
    <t>lucas-m-128232</t>
  </si>
  <si>
    <t>Très satisfaite du service, à l'écoute des demandes et tout est bien expliqué en détail. Les prix d'assurances sont satisfaisant également. Je recommande pour un jeune conducteur.</t>
  </si>
  <si>
    <t>karine-76081</t>
  </si>
  <si>
    <t>harcelement téléphonique quotidien de la part de cette société qui n'hésite pas à se servir de numéros téléphoniques appartenant à des particuliers pour vous appeler et vous mentir sur l'état de votre protection actuelle malgré inscription sur bloctel. honteux !!!
ils répondent que ça ne vient pas de leur société mais alors les démarcheurs travaillent pour eux sans leur dire ??? n'importe quoi !!!</t>
  </si>
  <si>
    <t>barbe-luzio-c-115077</t>
  </si>
  <si>
    <t>Les explications sont claires, les tarifs sont abordables, ils assurent les jeunes conducteurs et les  conseillers sont agréables et conseillent très bien; Je recommande!</t>
  </si>
  <si>
    <t>gemos06--123280</t>
  </si>
  <si>
    <t>En tant que bénéficiaire de 2 assurances vie, j'ai été réglé en 48 heures une fois le dossier monté sur l'espace bénéficiaire Sogecap. 
J'ajoute que les quelques contacts téléphoniques au préalable avaient toujours été positifs avec un accueil bienveillant de la part de mes interlocuteurs. Je recommande sans hésiter Sogecap comme compagnie d'assurance vie</t>
  </si>
  <si>
    <t>pauline08200-77873</t>
  </si>
  <si>
    <t>Ras le bol de ses personnes au téléphone sa fait depuis le mois de octobre 2018 qu'on me dit que jai le droit a mon congé materniter a partir du 20 janvier 2018 donc d'envoyer le dossier en décembre et finalement et la réponse et vous y avez pas me droit car jai pas travailler jusqu'au 13 décembre et quil ya avis une nouvel réforme a partir de janvier mais je n'aurai pas du avoir la nouvelle réforme puisque jetait en arrêt maladie du 15 novembre 201i au 19 janvier 2019 c inadmissible jai accoucher dun enfant mort nee suivi de 2 fausse couche donc arret maladie forcer contre ma volonté et finalement rien du tous ont va pas perdre un enfant pour leur beau yeux je portait quand même des charge de 20 à 25lg max c vraiment désolant quand meme</t>
  </si>
  <si>
    <t>regine-v-133717</t>
  </si>
  <si>
    <t>1ere fois que je prends 1 assurance en ligne, j'ai trouvé ça simple et rapide, a voir dans le temps comment ça se passe, j'espère que tout se passera bien !</t>
  </si>
  <si>
    <t>divepopo-64072</t>
  </si>
  <si>
    <t>Tout va bien jusqu’à ce que qqch vous arrive...</t>
  </si>
  <si>
    <t>artur-vitor-a-135183</t>
  </si>
  <si>
    <t>Très bon prix , j’ai bien aimé la falicite de me inscrire , je veux savoirs  quand je vais recevoir la carte verte pour il être bien tranquille . Merci</t>
  </si>
  <si>
    <t>be-shock-138319</t>
  </si>
  <si>
    <t>J'avais peur au vu des avis mais j'ai eu des explications très claires. Alexandre à été à l'écoute et à su éclairer mes doutes. Ayant des frais médicaux élevés je vous remercie</t>
  </si>
  <si>
    <t>dominique--123334</t>
  </si>
  <si>
    <t xml:space="preserve">À 54 ans, je ne regrette absolument pas d'avoir en École de Police choisi la MGP.
Les policiers plus jeunes me demandent mon avis quant aux mutuelles, je réponds d'après ce que j'entends de part et d'autres ou même de la part de mon père, policier à la retraite ayant changé de mutuelle que la votre, que la MGP est un peu plus chère mais au moins, la MGP est là ! La MGP est présente ! Et les démarches sont faciles avec la MGP.
Merci la MGP ainsi qu'à ses employé(e)s.
Prenez Grand Soin de Vous en ces temps difficiles de COVID-19. </t>
  </si>
  <si>
    <t xml:space="preserve">Je suis satisfaite   
Je suis satisfaite     
Je suis satisfaite   Je suis satisfaite   Je suis satisfaite   Je suis satisfaite   Je suis satisfaite   Je suis satisfaite   </t>
  </si>
  <si>
    <t>jean-louis-c-117089</t>
  </si>
  <si>
    <t>je  suis satisfait du service  jusqu'a présent. Mais il faut reconnaitre que je n'ai eu aucun sinistre. pourvu que ça dure longtemps encore. J'espère ....</t>
  </si>
  <si>
    <t>doume64-59650</t>
  </si>
  <si>
    <t>En arrêt depuis mars, et à la demande de mon employeur, j'ai envoyé à swisslife, l'attestation IJSS pour toucher mes compléments. Toujours rien, et aucune réponse à mes mails de relance. J'ai réussi à avoir en ligne une personne Swisslife, qui a accepté de me répondre, et m'a informé que c'était à mon employeur de payer mes compléments, tout en sachant que c'est mon employeur qui m'a demandé de leur envoyer mes IJSS pour toucher les compléments ! Je paye 360 euros par mois Swisslife prévoyance. C'est du pure n'importe quoi !</t>
  </si>
  <si>
    <t>jean-103290</t>
  </si>
  <si>
    <t>j'ai adhéré à la mgp en 1969. Depuis cette date je n'ai pas rencontré de problème particulier, tout du moins de situations qui m'ont pas trouvé de solution. Je sais que j'ai une bonne couverture santé. Bien sur je trouve la mensualités assez élevées par rapport à d'autres mutuelles, mais je pense que la gestion de ma mutuelle est sérieuse et honnête. En ce qui concerne mon adhésion au capital décès je regrette que les droits prennent fin à l'âge de 80 ans (je ne suis pas certain de cette précision) mais ce qui est certain c'est qu'il ne devrait pas y avois de limite d'âge. C'est la seule observation négative que je fais. Globalement je suis satisfait.</t>
  </si>
  <si>
    <t>medeiros-marques-d-135085</t>
  </si>
  <si>
    <t>Je suis satisfaite du service et de la communication avec les agents. Le prix me convient parfaitement, je vous remercie par avance surtout de votre patience !</t>
  </si>
  <si>
    <t>bogic-d-122893</t>
  </si>
  <si>
    <t>très satisfaisant, les conseillers téléphonique sont très disponibles et il n'y a pas trop d'attente au tél, conseil et adaptation du devis, réception du devis rapide et simple</t>
  </si>
  <si>
    <t>loutfi-a-105515</t>
  </si>
  <si>
    <t>les tarifs sont plutôt bien, maintenant c'est la première foi que je m'assure cher direct assurance j'en avait entendue parler en bien donc on verra bien avec les année y a pas de raison  .</t>
  </si>
  <si>
    <t>stephane--139506</t>
  </si>
  <si>
    <t>Bonjour à tous,
Attention, il faut fuir cet assureur, absence totale de suivi des dossiers et d'information. Une honte, votre dossier est suivi par un responsable mais qui ? quand ? comment ? c'est un fantôme.
Cdt
Stéphane Llorente</t>
  </si>
  <si>
    <t>cerise28-129659</t>
  </si>
  <si>
    <t xml:space="preserve">Très très déçus..
J'ai eu un accident, non responsable, tout risque intégral.
Donc en attendent l'assurance me prête 12 jours une voiture.. le temps qu'un expert fasse son travaille.
L'experte c'est tromper de garage mais il prenne pas la peine de m'appeler pour me le dire, du coup 10 jours plus tard je rappel, et je reprends rdv pour que l'experte passe voir ma voiture dans le bon garage et la ça fait 1 semaine pile que j'attends encore.
Et au final le garage me rappel aujourd'hui pour me dire qu'ils ont pas la clés, et que l'experte peut rien faire sans la clés de la voiture..
Bien sur entre temps j'avais appeler 3 fois BCA expertise pour savoir où ça en est, ils me disent on transfère le message et j'apprends du garage donc que l'experte ne lis jamais ces message ! Heureusement que le garage m'appelle alors je sais pas combien de temps je serai sans nouvelle ..
Même le garage lui même m'a dit que les experts qu'envoyer pacifica était nul et très long ! 
Ah oui bien sur étant donner que l'experte met du temps, les 12 jours de prêts de la voiture sont passer et deviner quoi ?! L'assurance ne me prête aucune autre voiture en attendent, et vous savez ce qu'on m'a dit "vous devez vous débrouiller par votre propre moyen" !
Le pire en fait c'est que je vais perdre mon travaille, et que les assurances s'en foute, alors que je suis pas en tord et que je suis tout risque !! 
Ça fait 3 semaines maintenant que j'attends ! Et j'ai pas de voiture ! Comment je fais ? 
Dois je porter plainte ? Contre qui ? L'assurance, ou la responsable de l'accident, mon moral en prend un gros coup ! </t>
  </si>
  <si>
    <t>lahoucine-103858</t>
  </si>
  <si>
    <t>Je suis très satisfait de cette assurance, c'est une bonne assurance,
Ils sont toujours disponibles au bout de fil
Franchement je n'ai rien à dire contre direct assurance</t>
  </si>
  <si>
    <t>oualouane-a-115187</t>
  </si>
  <si>
    <t>Je suis satisfait le prix  est correct , par contre votre site deconne beaucoup j’ai eu du mal à entrer dedans pour envoyer les documents que j’ai envoyé par mail .</t>
  </si>
  <si>
    <t>vincent-g-104501</t>
  </si>
  <si>
    <t>Super service ! 
Une nouvelle fois merci à benjamin pour son professionnalisme et sa réactivité !
Très heureux de poursuivre l'aventure avec Zen'up que je n'hésiterai pas à recommander !</t>
  </si>
  <si>
    <t>anne-claire-71092</t>
  </si>
  <si>
    <t>Abandonnée par la Maif. Le lundi matin j'étais dans l'impossibilité de rentrer chez moi avec mes affaires à l'intérieur sans mes papiers sans mon portefeuille et sans mon portable. Un voisin a eu la gentillesse de rechercher sur Internet les coordonnées d'un serrurier et de l'appeler pour moi. J'ai demandé à ce qu'il tape serrurier maif agréé Paris. J'ai eu le serrurier au téléphone lui ai demandé s'il travaillait avec la maif il m'a répondu que oui et je lui ai donc demandé de venir. Lorsqu'il est venu il m'a assuré que je n'aurai que la franchise à payer que le reste serait pris en charge mais qu'il devait entrer et faire le devis à l'intérieur afin de voir la serrure. Il a donc ouvert après un long moment. Il a établit directement une facture me demandant de payer. En voyant le montant je l'ai trouvé élevé. J'ai refusé de payer avant d'avoir appelé l'assistance Maif. Quand j'ai appelé, le serrurier a haussé le ton je me suis sentie menacée. J'étais seule chez moi et lui faisait presque 2 mètres. J'ai eu tout de même la conseillère Maif qui m'a assuré que c'était pris en charge jusqu'à 1600 euros (MENSONGE). Je lui ai demandé confirmation devant la hauteur du montant. Elle m'a répondu que oui, la priorité étant ma sécurité. J'ai raccroché. Et le serrurier m'a dit qu'il attendait le règlement, que de toute manière je n'avais pas le choix. Et ce avant qu'il ne commence à installer la serrure. J'ai eu peur, j'ai payé, j'étais déjà sous le choc de l'effraction. J'ai le talon du paiement qui prouve l'horaire. Il y a eu abus de faiblesse, je m'en suis rendue compte suite à l'entretien avec l'expert aujourd'hui. Mais je ne connais pas les prix du marché, je ne suis pas du métier (384 euros à priori). Aujourd'hui, j'ai demandé a une serrurière son avis, elle m'a dit que malheureusement, le métier n'était pas surveillé, que les prix étaient libres et non réglementés. Elle m'a dit que dans ces circonstances, il était difficile pour moi de faire différemment, sous la contrainte et que je devais être prise en charge en totalité comme client final. J'ai également pris contact avec ufc que choisir, qui m'a dit que mon assurance maif serait certainement compréhensive et qu'elle prendrait en charge en totalité, puis qu'elle m'aiderait à réparer le préjudice auprès de l'arnaqueur (ABSOLUMENT PAS, ABANDON DE LA MAIF). Je me sens désabusée, c'est une énorme somme. Je suis au chômage et gagne 900 euros par mois. Je suis assurée Maif depuis longtemps, comme le reste de ma famille. J'ai vraiment compté sur la compréhension de la maif , son assistance et son support en tant qu assureur militant pour m'assister dans ce sinistre dont j'ai été victime et qui me traumatise. Verdict: remboursement de 250 euro de la maif, je suis à  moins 1000 euros pour le reste du mois. Merci pour votre abandon!</t>
  </si>
  <si>
    <t>verite-58746</t>
  </si>
  <si>
    <t>Je pense qu'il est temps d’arrêter avec la mauvaise foi. SANTIANE.FR est un courtier très sérieux qui repond aux attentes de ses clients. En lisant tous ces commentaires, je pense à la concurrence qui par tous moyens essai de nuire à la réputation de SANTIANE.FR. Client SANTIANE depuis 3 ans je n'ai jamais eu de problème: un service gestion relation client sérieux ,disponible...des conseillers commerciaux professionnels...bref arrêtez vos avis...NULS.</t>
  </si>
  <si>
    <t>aud-100969</t>
  </si>
  <si>
    <t>A éviter. Tarif élevé, garanties réduites. 
Assurance habitation purement imposée pour obtenir mon crédit immobilier au crédit agricole.
Lors d'un sinistre dégâts des eaux la recherche de fuites n'est pas prise en charge par Pacifica!
Je profite de la possibilité de résilier au 1 an du contrat pour passer chez Groupama où le rapport garanties/prix est plus attractif.</t>
  </si>
  <si>
    <t>dve-71970</t>
  </si>
  <si>
    <t>Gros menteurs sur le contrat. Nous avait certifié la prise en charge de notre chiot atteint d'allergies atopiques depuis sa naissance. Première feuille de soins non remboursée car celui-çi était atteint de cette pathologie avant la signature. MERCI SANTEVET. Contrat d'un an évidemment et non résiliable.</t>
  </si>
  <si>
    <t>nazli-e-111655</t>
  </si>
  <si>
    <t xml:space="preserve">je suis très satisfait du service, les conseilles sont très gentilles et je trouve toujours une réponse très rapidement, les prix me convienne et pour finir l'aplication est simple et pratique.
Merci DIRECT ASSURANCE </t>
  </si>
  <si>
    <t>louis-l-122500</t>
  </si>
  <si>
    <t>Bon site internet, prix intéressants, mais appels intempestifs sur mon téléphone. Avec une indemnisation à 5 % d'invalidité ça aurait été top :)  A voir comment ça se passe par la suite sur la route !</t>
  </si>
  <si>
    <t>babin-f-109616</t>
  </si>
  <si>
    <t>bonjour,
Je vous remercie de la rapidité et de la facilité avec lesquelles j'ai pou souscrire l'assurance pour ma première voiture.
bien cordialement,
F. BABIN</t>
  </si>
  <si>
    <t>grc-55428</t>
  </si>
  <si>
    <t xml:space="preserve">J'ai été client a la MAIF pour mon habitation pendant plus de 6 ans. Je me suis installé avec mon compagnon, j'ai donc logiquement résilié mon assurance MAIF fin 2016. 
Pour cela, j'ai contacté le service client en décembre 2016 pour les avertir de ma résiliation en demandant une fin de contrat le jour de ma sortie soit le 6 janvier 2017. 
Ils m'ont demandé l'état des lieux de sortie de mon appartement en tant que justificatif.
Nous avons fait l'état des lieux comme prévu le 6 janvier. J'ai donc fourni le document par mail à mon conseillé MAIF.
Mon contrat précédent, que j'avais réglé pour l'année 2016, arrivait à échéance annuelle au 31 décembre 2016. Je devais donc régler les 6 premiers jours de 2017.
Courant janvier, je recois un message vocal de la MAIF m'indiquant qu'il me restait une somme de 33€ a payer. 
Ce supplément correspondant au pro-rata des 6 premiers jours de l'année m'a paru excessif car cela correspondrait à une cotisation annuelle de 2007€ (365/6)*33, sachant que mon contrat sur 2016 était de 209,86€
J'ai immédiatement contacté a ton conseillé qui m'a indiqué que cela devait etre une erreur et que je ne devrais pas regler cette somme.
Courant mai, le service recouvrement m'envois un courrier poru m'indiquer de payer les 33€ sans aucun justificatif supplémentaire. J'ai renvoyé un mail à la MAIF pour avoir plus d'explications le 1er juin. 
Le 13 juin, je recois un nouveau courrier de la MAIF me demandant le paiement sans aucune explication.
J'ai reçu ce jour une mise en demeure du service juridique avant remise à Huissier de justice, ... sans plus de justification.
Je suis réellement surpris de la manière de procéder de la MAIF. Il n'y a aucun effort pour prendre en compte ma situation alors qu'il s'agit clairement d'une erreur de la part de la MAIF.
Le recours a la manière forte pour imposer un paiement non justifié me donne une image de la MAIF très éloignée de celle mise en avant dans ses publicités.
J'ai été une bonne cliente pendant plus de 6 ans sans aucun soucis. A ce stade, je ne peux que vous faire part de mon mécontentement face au manque de communication du service client et vous déconseiller fortement la de devenir socétaire de la MAIF. 
Cordialement.
</t>
  </si>
  <si>
    <t>caillou24-95366</t>
  </si>
  <si>
    <t>Victime  de cambriolage , cette assurance  ne m a rien remboursé de ce que l on m a dérobé  ( bijoux  )
Honteux !!!!
Du coup je souhaiterais  partir ,en plus de ne pas être  dédommagés  je suis coincé  ,car lorsque  vous déclarez  un vol auprès de votre compagnie  d assurance, vous êtes marqué  à l encre  rouge ( plus personne  vous veux )
Double  peine pour le coup!!!
Ce n est pas normal. 
En plus pour se donner  bonne conscience, il vous envoie  un message  avec un lien afin d y répondre " comment  c est passé  le traitement  de votre sinistre ? ",mais le lien ne fonctionne pas .
Aucun risque à prendre !!!
Vivement  que je m en aille  de cette assurance !</t>
  </si>
  <si>
    <t>georges-g-113202</t>
  </si>
  <si>
    <t>JE SUIS SATISFAIT LA CORRESPONDANCE ET LES CONTACTS SONT RAPIDE  AINSI QUE LES REMBOURSEMENTS 
LE SITE EST CLAIR ET COMPRÉHENSIBLE  LES DEMANDES D'ATTESTATIONS SONT FOURNIES EN TEMPS VOULUS</t>
  </si>
  <si>
    <t>boirie-j-123133</t>
  </si>
  <si>
    <t>service impeccable rapide claire et à l'écoute répond rapidement. je suis satisfait du contact que 'ai eu au téléphone les prix sont correctes et clair.</t>
  </si>
  <si>
    <t>manouel68-78645</t>
  </si>
  <si>
    <t>Suite à un vol d'optique avec dégradation sur la voie publique, le conseillé me dit que je ne suis pas couvert pour ce genre de vol. Formule tout risque avec pack Assistance sérénité. A suivre</t>
  </si>
  <si>
    <t>charlie9545-64788</t>
  </si>
  <si>
    <t>Super explication sur tout les renseignements 
Conseiller au top
Je recommande..........................................</t>
  </si>
  <si>
    <t>mireil-58212</t>
  </si>
  <si>
    <t>Injoignable par téléphone, temps d'attente indiqué divisé par quatre. Lamentable. envoyé un fax à l'agence pas de réponse !!!</t>
  </si>
  <si>
    <t>douay-c-110068</t>
  </si>
  <si>
    <t>Je suis satisfait du contract un prix très abordable pour un chauffeur maluse et des conseiller téléphonique très pro et qui savent répondre à mes nombreuses demande</t>
  </si>
  <si>
    <t>polo-49525</t>
  </si>
  <si>
    <t>Très bien ces dernières années, car je n'avais que quelques visites chez mon généraliste. Depuis quelques mois des problèmes de dents, de vues et également un accident m’amène à des dépenses de santé inhabituelles et là évidemment ce n'est plus tout à fait la même ambiance ! remboursements dérisoires par rapport au prix de la mutuelle, il faut envoyer par courrier tous les documents (ont-ils connaissance des moyens modernes de communication ?), bref mécontent dans l'ensemble.</t>
  </si>
  <si>
    <t>herve-c-105457</t>
  </si>
  <si>
    <t xml:space="preserve">Je suis satisfait du service en ligne et tout particulièrement du service par téléphone. 
A poursuivre !  
Et oui, je recommanderai cet assureur à mon entourage ! </t>
  </si>
  <si>
    <t>bck-jjn-58442</t>
  </si>
  <si>
    <t>Très bonne qualité du service client avec explications nettes et précises. Facilité et simplicité de souscription.</t>
  </si>
  <si>
    <t>alicia--99692</t>
  </si>
  <si>
    <t>Très peu d’attente téléphonique. Des interlocuteurs très aimables qui prennent vraiment le temps de bien expliquer toutes les démarches à effectuer .</t>
  </si>
  <si>
    <t>chems78500-65600</t>
  </si>
  <si>
    <t xml:space="preserve">Dégât des eaux le 28 octobre 2018 
2ème expertise le 28juin 2018 aucune nouvelle 3 relances, un bébé qui arrive le 29 juillet !
Je précise que le dossier est ultra simple aucune autre partie touché, ni partie commune ni voisin ! Un dégât purement interne ! </t>
  </si>
  <si>
    <t>boris-b-127674</t>
  </si>
  <si>
    <t>Les tarifs sont très intéressants.
Le site pour effectuer le devis très intuitif.
Le groupe tient compte du bonus/malus auto.
Je recommanderai sans hésiter.</t>
  </si>
  <si>
    <t>jv-76647</t>
  </si>
  <si>
    <t>Quand j'ai dénoncé mon contrat d'assurance à l'échéance, ils m'ont daclaré leur devois 21 euros sans aucune justification alors que toutes les cotisations avaient été réglées à la valeur exacte de leurs appels, et depuis me relancent par société de recouvrement puis huissier partenaire de la société de recouvrement et ceci sans jamais apporter de justification à cette soi-disant dette malgré nos demandes répétées.</t>
  </si>
  <si>
    <t>paula-f-105001</t>
  </si>
  <si>
    <t>Je suis satisfaite du prix global de votre assurance et la conseillère LINDA a été parfaite et très agréable. J'ai eu toutes les réponses à mes questions.MERCI</t>
  </si>
  <si>
    <t>sniper-94424</t>
  </si>
  <si>
    <t>devis différent du précédent réalisé sur l'appli mobile vu que je suis déjà cliente. Ce tarif est plus accessible.</t>
  </si>
  <si>
    <t>max-55875</t>
  </si>
  <si>
    <t>Personnel seul et désagréable.comme elle est seule les personnes avec rendez vous son pris en priorité alors que toi tu attend depuis 1/4 heure sous un caniar avant que Mme veuille bien ouvrir .tous sa pour remplir un constat de sinistre en 5 min cela m'a pris une heure et le tous sans aucune information sur le devenir de mon dossier bien évidemment.sans compter que tu na jamais les memes conseillé depuis quelque années .20 ans cher maaf et la dernière année à fuir dommage.</t>
  </si>
  <si>
    <t>oliver-q-116875</t>
  </si>
  <si>
    <t>Vite et pas complique, en ligne sans problème, assurance pour panne / depannage, à resilé normallement, seul peu triste, 2 cotisation à payer au debut</t>
  </si>
  <si>
    <t>isa-86179</t>
  </si>
  <si>
    <t>Je suis ravie 
Groupama est très bien,</t>
  </si>
  <si>
    <t>sab70200-61207</t>
  </si>
  <si>
    <t>rupture conventionnelle le 19/12/2017. J'ai envoyé mon dossier de portabilité le 18/01/2018. J'ai appelé le 23/01 on m'a dit que mon dossier allait être traité. Je reçois un sms le 25/01 qui me dit que ma carte de mutuelle vient d'être envoyé. Ce jour j'appelle est on me dit que mon contrat est clôturé ...un conseiller doit me rappeler...j'espère très vite car depuis le 1er janvier je n'ai donc plus de mutuelle d'après la conseillère que j'ai eu en ligne</t>
  </si>
  <si>
    <t>lounes-b-125311</t>
  </si>
  <si>
    <t xml:space="preserve">simple et rapide mais c'est trop cher j'ai pas le choix je voulais la faire en urgence vu que j'ai vraiment besoin de véhicule pour deplacer merci vous etes trop gentille
</t>
  </si>
  <si>
    <t>roland-m-135282</t>
  </si>
  <si>
    <t>Très satisfaite du service (simple, rapide). Des explications très précises, un très bon accompagnement. Aucun problèmes et le site est très bien prévu.</t>
  </si>
  <si>
    <t>veronique-102224</t>
  </si>
  <si>
    <t>Par obligation de souscrire à harmonie mutuelle par le biais de mon entreprise ça démarre mal....
- le contrat est illisible niveau tarif car c est a nous de faire le calcul avec le ppms et encore plus compliqué avec les options et si vous avez des enfants...
- je reçois 2 cartes alors que nous sommes 3 adhérents majeurs et autonomes sur la gestion des rdv santé...
- je fourni un dossier complet dont nos 3 RIB et rempli le document d autorisation de prélèvement bancaire mensuel... Or, on ils m ont inscrit en paiement trimestriel et par chèque !
- et pour courrier le tout des dizaines de tentatives d envoi de mail via mon compte sur l appli harmonie mutuelle soldés a chaque fois par un problème technique
RÉSULTAT : je vais devoir les appeler... Suite au prochain épisode
Merci de m avoir lu et espère vous être utile
Cordialement</t>
  </si>
  <si>
    <t>lolita-135397</t>
  </si>
  <si>
    <t>Par 3 fois, j’ai appelé ma mutuelle pour une demande de renseignements. Mes interlocuteurs ont toujours été respectueux et polis,  ils répondaient à mes questions rapidement et sans difficulté.</t>
  </si>
  <si>
    <t>mark-s-115589</t>
  </si>
  <si>
    <t>Je suis tres satisfait.Le service client et tres bonne. Le service internet tres simple a utiliser. Tres rapide et efficace Cordialment et Merci Beaucoup</t>
  </si>
  <si>
    <t>christiane-t-126387</t>
  </si>
  <si>
    <t xml:space="preserve">je suis satisfaite de l'accueil, des prix, et explications.
je recommande a mes amis.
j ai remis tous mes contrats chez GMF, facilite du site pour retrouver les divers contrats.
</t>
  </si>
  <si>
    <t>jean-hugues--m-122395</t>
  </si>
  <si>
    <t>Un bon service,  des tarifs encore un peu hauts ! Le suivi des dossiers est satisfaisant.  On trouve aujourd'hui des tarifs moins hauts sur le marché de l'assurance</t>
  </si>
  <si>
    <t>vco1209-94172</t>
  </si>
  <si>
    <t>Étudiant, Cela fait 1 an que je demande à résilier mon contrat SMEBA  (courrier par internet et nombreux appels téléphoniques) . On me dit que je dois attendre la fin du contrat au 31 août et envoyer un Recommandé. Le 22 juin 2020, j'envoie un courrier recommandé via la poste par internet. Le 7 juillet, je reçois un courrier m'indiquant que celui ci n'étant pas  écrit manuellement je dois renvoyer une autre courrier. Je téléphone on me précise qu'il faut refaire la demande en recommandé. Lorsque je vois les messages précédents, je me demande si cette société ne va continuer à me prélever l'année scolaire à venir. Un conseil : ne contracté pas avec cette mutuelle... Impossible d'en sortir... D'autant plus que les remboursement ne sont pas du tout à la hauteur</t>
  </si>
  <si>
    <t>toonby-68662</t>
  </si>
  <si>
    <t>Un assureur qui n'assure pas.Ne fait pas partie des plus chers mais un assureur qui n'assure pas.Au top des irresponsables car un assureur qui n'assure pas.</t>
  </si>
  <si>
    <t>landes64-89795</t>
  </si>
  <si>
    <t>Un service absolument parfait</t>
  </si>
  <si>
    <t>clement-r-128732</t>
  </si>
  <si>
    <t>Je suis satisfait du service. L'expérience est fluide et rapide. Les informations sont claires. Les prix sont conformes à ce que j'attends pour les garanties choisies.</t>
  </si>
  <si>
    <t>gallien-l-117644</t>
  </si>
  <si>
    <t xml:space="preserve">Je ne suis pas très satisfait de vos services car , j’ai mis du temps certes à vous envoyer mes documents. Mais après la relance téléphonique, j’ai envoyer toutes les documents nécessaires et vous avez quand même interrompu l’assurance ..
Cordialement  </t>
  </si>
  <si>
    <t>gaudot-a-135578</t>
  </si>
  <si>
    <t>Très bien, attendons la suite. Je n'ai pas vu le montant de la remise due au parrainage, pouvez vous me le communiquer ? Je vous remercie par avance. Cordialement</t>
  </si>
  <si>
    <t>damien-103908</t>
  </si>
  <si>
    <t xml:space="preserve">Bonjour,
Ne surtout pas souscrire chez eux.
J’ai 4 appartements assurés chez Pacifica. La neige a fait des dégâts sur mes ardoises, l’assurance ne prend pas en compte et cette « option » n’est pas ajoutable. Après deux appels téléphoniques et deux conseiller, les deux m’ont répondu, qu’il fallait que la charpente s’effondre pour qu’ils prennent en charge !!! 
Je déconseille vivement cette assurance.  </t>
  </si>
  <si>
    <t>tien-nga-vincent-n-113756</t>
  </si>
  <si>
    <t>Assurance en ligne très rapide à des tarifs très abordables, April Moto est synonyme de liberté !...
Je recommande vivement cet assurance qui parmi tant d'autres se distingue pas ses tarifs, protection et options possible.</t>
  </si>
  <si>
    <t>kelina-t-106746</t>
  </si>
  <si>
    <t xml:space="preserve">Je suis satisfaite du service et des prix. 
J'arrive à joindre des conseillers, le site est pratique . 
merci pour votre accueil à chaque fois. 
Mais j'aimerais bien avoir une remise comme j'ai plusieurs types de contrat avec vous :) </t>
  </si>
  <si>
    <t>aurelie-n-122459</t>
  </si>
  <si>
    <t>Je suis satisfait de vos service je vous remercie de votre confiance de m’avoir accepté dans votre assurance j’espère que je ne serai pas déçu je vous remercie encore de votre confiance</t>
  </si>
  <si>
    <t>cafeine-101808</t>
  </si>
  <si>
    <t>Une assurance au top, des interlocuteurs aimables et patients, des informations claires concernant les démarches suite à un sinistre.
J'ai grandement apprécié le prêt d'un véhicule pendant la période de réparations du mien.
Simplicité des démarches 10/10.
Rien à redire sur le choix du garage JM Carosserie à Senlis qui a réalisé un excellent travail !</t>
  </si>
  <si>
    <t>michael-p-110078</t>
  </si>
  <si>
    <t>Simple et pratique pour assurer un véhicule deux roues,prix satisfaisant,contact plaisant avec les explications demandées dans le contrat proposé pour ce type de véhicule.
Merci</t>
  </si>
  <si>
    <t>pedro-81969</t>
  </si>
  <si>
    <t>Groupe à fuire... cela fait maintenant un an que je n'arrive pas à résilier ! Problème de procédure... courrier datant de plus de 2 mois, etc... et aujourd'hui on m'explique qu'ils ne peuvent pas recevoir de mail alors qu'il s'agit d'une réponse au leur sans aucune indication de ne pas répondre ! Aucun message en retour mais tout va bien...</t>
  </si>
  <si>
    <t>reyoos-75864</t>
  </si>
  <si>
    <t xml:space="preserve">Bonjour
Depuis bientôt 3 mois jai eu un sinistre avec ma Renault Twingo de 2002 sur lautoroute 
Nous sommes le 18 février 2019
Jai heurté un débris de plastique dur sur la voie centrale pendant un dépassement Sur le coup beaucoup de peur mais la voiture à rouler jusquau péage de Senlis mais au moment de rétrograder les problèmes commencent impossible de passer les vitesses je ralentis tant bien que mal au point mort et réussi à passer la seconde avant de marrêter au péage Malheureusement au moment de redémarrer la voiture cale Etant seule dans lhabitacle je décide de ne pas insister et appel les services autoroutiers
Ma voiture est remorquée jusquà un garage agréé à Senlis Ayant eu la Matmut au téléphone javais précisé mes coordonnées je nétais pas très loin de chez moi on me dit que jaurais droit à un taxi etc Après un peu dattente le garagiste me dit Votre boîte de vitesse est complètement tordue mais cela devrait être pris en charge par lassurance 
Les problèmes commencent dès que jappelle lassurance pour être raccompagnée à mon domicile La personne au téléphone me dit que je suis à 90 km de chez moi et quelle regarde les horaires de train Confuse je lui explique que je suis à maximum 40 minutes de mon domicile et que le dossier à du être mal rempli la personne menvoie donc un taxi qui devait arriver sous 30minutes Après une heure dattente le taxi mappelle on lui a transmis une mauvaise adresse
Le 19 février 2019
Demande standard de prise en charge par lassurance véhicule assuré tout risque La Matmut nous dit quun expert viendra dans les plus bref délais Entre temps le garage nous appel au sujet de la voiture le devis sélevait à 1142 euro pour remplacer la boîte de vitesse avec une doccasion et par la même occasion nous parle des frais de gardiennage Nous appelons la Matmut qui nous dit que les frais de gardiennage seront pris en charge par lassurance 
Lexpertise naura lieu que le 05 mars 2019 Mais comme les frais sont pris en charge par la Matmut nous ne nous inquiétons pas outre mesure
La procédure continue et nous recevons lavis de lexpert boîte de vitesse HS mais cela ne serait pas du au sinistre Une fuite dhuile dans la boîte de vitesse Nous demandons donc une deuxième expertise car celleci ne correspondait à lexpertise du garage De surcroît nous navions jamais eu de problèmes avec cette voiture auparavant 
Encore une fois on nous assure que tout sera fait dans les plus brefs délais 
21 mars 2019 lettre de la MATMUT disant quils poursuivent la gestion du dossier
Nous relançons lassurance à de multiples reprises 
26 avril 2019 Nous recevons une lettre du service indemnisation de la MATMUT disant que le dossier était clôturé Ils ne prendront pas en charge les réparations
Après deux expertises nous nous disons que lon va envoyer le véhicule à la destruction
Mon frère prend donc rendezvous avec le garage le véhicule étant à son nom on lui dit alors que PERSONNE nétait venu réaliser une deuxième expertise Au moment de signer les papiers de session on lui demande même comment il compte régler les frais de gardiennage
Il explique que cela à été convenu avec la MATMUT et quils régleront les frais moindre mal pour eux vu les délais monstrueux entre les expertises qui ne sont pas de notre fait mais bien du leurs
Dans le doute il les appelle tout de même et cette fois on lui dit nous ne prenons pas les frais de gardiennage en charge Nous sommes le 09 mai2019 la facture sélève à 1250 euro et nous navons plus de véhicule
La MATMUT à manifestement bâclé notre dossier dès le départ il y a eu des négligences de leurs part et nous faisons les frais de leurs incompétence Nous ne sommes en aucun cas responsables des délais organisationnels opérés par la MATMUT pour réaliser leurs expertise et leurs compte rendu transmis PLUS DE DEUX MOIS après le sinistre 
Nous nous sentons lésés dans cette affaire de A à Z Jespère aujourdhui que le plus grand nombre pourra lire ce message pour ne pas quils payent une assurance qui leurs MENT
Nous comptons bien retirer tous ce que nous avons assurés à la MATMUT au vue de son manque flagrant dintérêt pour ses clients et de son incompétence
Nous espérons tout de même être recontactés par dautres personnes de la MATMUT peut être plus compétentes et plus soucieuses de leurs clients pour mettre fin au cauchemar que nous vivons depuis près de 3 longs mois
</t>
  </si>
  <si>
    <t>buisson-s-126886</t>
  </si>
  <si>
    <t xml:space="preserve">Conseiller sympathique 
Prix correct , et explications claires . 
A voir dans le temps si l'assurance est compétante . 
En espérant ne pas en avoir besoin.  
</t>
  </si>
  <si>
    <t>ebeniste321-60377</t>
  </si>
  <si>
    <t>J'ai resilie mon contrat assurance police1080125790, sur le loi hamon, aucun reponse et contre la code civil Article A121-1 il n'avais pas m'envoyer ma releve d'informations, donc je ne peut pas assure autrement avec mon bonus max. j'ai recu aujourd'hui une demande pour une année complète d'effico à Tours pour un 313,04 euros inclusif ses frais, pas 30 jours comme le Loi Hamon dire. j'ai besoin d'un payeur 24 € sur la loi Hamon.
Je porte un plainte au mediateur d'assurance eviter L'olivier pas honnete, pas bon service. Je porte un Plainte aussi a chez Admiral en UK car il est l'entreprise d'origine</t>
  </si>
  <si>
    <t>frakey-110670</t>
  </si>
  <si>
    <t>Réactivité, disponibilité, écoute, facilité des échanges, tarif attractif, bonne gestion des dossiers font que AMV est fortement recommandé par la majorité des motards.</t>
  </si>
  <si>
    <t>choffo-67233</t>
  </si>
  <si>
    <t>Assuré depuis des années, il y a plus de 5 ans, on pouvait obtenir un interlocuteur, être rappelé, etc. Désormais, lenteur des dossiers, réponses vagues, changeantes. Si on est un peu habitué aux échanges avec les SAV et services clients, on sent bien très vite le climat. Et ce n'est pas qu'une impression. Ont attendu quatre mois pour décider (lettre-type courte) de ne pas rembourser un sinistre alors que le premier expert passé avait parlé d'une contre-expertise à prévoir. Je passe les détails mais il semble ne pas y avoir eu d'action auprès de l'autre assurance. J'aurai accepté un non-remboursement (quoique le sinistre était clair) mais là 0 explication. J'ai effectué le mois dernier une réclamation avec copies expert, siège etc. en exigeant une réponse rapide, aucune nouvelle.</t>
  </si>
  <si>
    <t>nonomoorea-76820</t>
  </si>
  <si>
    <t>Très long pour prise en charge, expert pas pressé pour des dommages mineurs. Le garage na pas reçu d'ordre de réparation depuis 15 jours et la mise en cause de la partie adverse  n'a eu lieu que vendredi 14 juin pour un sinistre du 31 mai</t>
  </si>
  <si>
    <t>kyou-68098</t>
  </si>
  <si>
    <t>J'ai eu un accrochage en tort au bout de 2 ou 3 mois d'assurance chez euro Assurance, les remboursements des dégâts matériels ont bien été pris en charge, sauf que la personne a coché la case dommage corporel alors qu'elle n'avait rien, j'ai essayé de l'expliquer a l'assureur mais vu que j'avais signé, ma signature fait fois! Après plusieurs moi, ils n'ont rien payé a la partie adverse comme dommage corporel vu qu'il n'y en avait pas ! Mais sur mon relevé d'information je suis un délinquant jeune conducteur de 50 cc donc je paie le prix fort en assurance alors qu'ils n'ont aucunes preuves ... Que dois je faire? Les mettre au tribunal? Car c'est une erreurs de document !</t>
  </si>
  <si>
    <t>fredej-77285</t>
  </si>
  <si>
    <t>A fuir.</t>
  </si>
  <si>
    <t>francois-r-138062</t>
  </si>
  <si>
    <t>Super au top ! Assurance au top et tous au top merci beaucoup. Vraiment pas chère. Très rapide je recommande à fond merci ! Je recommande ! Merci beaucoup</t>
  </si>
  <si>
    <t>frederic----122598</t>
  </si>
  <si>
    <t>Je suis satisfait c'est super génial je n'ai pas de mots tellement je suis content d'avoir mon quad je vais en profiter avec ma chérie . Merci april c'est super</t>
  </si>
  <si>
    <t>mhc-86418</t>
  </si>
  <si>
    <t>parcours du combattant pour obtenir le rachat partiel sur l'assurance vie. Mauvaise foi évidente, soi disant perte des demandes... délai final dépasse les 5 semaines- une honte</t>
  </si>
  <si>
    <t>david-r-108616</t>
  </si>
  <si>
    <t>Dommage que les prix soient proportionnels à la gamme de véhicule, car je suis satisfais des services, mais au changement de véhicule pour une gamme supérieure, vos tarifs atteignent jusque 4 fois le montant de ma nouvelle assurance.
Tant pis.</t>
  </si>
  <si>
    <t>thomas-r-131946</t>
  </si>
  <si>
    <t>Le prix est correct et les avis sont très bon. J’ai eu mon permis il y a moins d’un mois, et malgré les 2000kms parcourus sur une autre voiture (dont plus de 200 dans Paris) je n’ai pas touché un seul mur, ou une seule voiture. Mes proches sont surpris de ma conduite pour un jeune conducteur, je trouvais donc injuste de payer 115€ par mois d’assurance à cause des autres.</t>
  </si>
  <si>
    <t>nougat-122567</t>
  </si>
  <si>
    <t>aucun probleme reponse rapide gentillese je possede toutes mes ass maison ,voiture,moto voiture de collection  et autre a ce jour je suis satisfait de votre service</t>
  </si>
  <si>
    <t>julien-b-132718</t>
  </si>
  <si>
    <t>les prix me conviennent et je travail avec AMV par le biais de mon boulot, toujours super reactif et les véhicules toujours réparés dans la mesure bien sur.</t>
  </si>
  <si>
    <t>mrlespaul-113984</t>
  </si>
  <si>
    <t>Un grand merci pour votre professionnalisme, simple rapide et efficace.
Merci à Paul encore pour votre sympathique vous êtes au top d’autres services devraient prendre exemple</t>
  </si>
  <si>
    <t>jean-baptiste-l-135366</t>
  </si>
  <si>
    <t>Satisfait rapide simple et efficace  je recommande et n hesiterzis pas a parrainer les gens de notre entourages ainsi que les amis et collègues. Rapport qualites prix très raisonnable et beaucoup moins cher que notre ancienne assurance</t>
  </si>
  <si>
    <t>royer-j-117015</t>
  </si>
  <si>
    <t>Satisfait des tarif, conseillé agréable et expliquant très bien les différentes options au téléphone.
Validation du contrat rapide.
Envoie des documents via le site apprécié.</t>
  </si>
  <si>
    <t>vincent-m-110246</t>
  </si>
  <si>
    <t xml:space="preserve">Satisfait... pour l instant ;-)
L avenir me dira si mon choix est vraimebt judicieux.
J espère ne pas avoir de soucis et que s il m'arrivait je ne sais quoi ? Je compte sur vous.
</t>
  </si>
  <si>
    <t>joker21-54207</t>
  </si>
  <si>
    <t xml:space="preserve">Je souhaiterais faire partager mon expérience catastrophique  en tant quassuré chez April, aucune gestion de sinistre après accident,pas de retour à nos multiples demandes sur la situation , manque de considération et d'écoute envers ses propres clients. 
Surtout complètement inefficace!!!!
</t>
  </si>
  <si>
    <t>cvdouze-71704</t>
  </si>
  <si>
    <t>Je suis en congé maternité depuis mi-septembre et j'ai peiné à percevoir un paiement partiel fin janvier. Je relance régulièrement un service client digne d'un call center bas de gamme avec technique du disque rayé, absence d'empathie, mensonges et contradictions à la clé pour balader les bénéficiaires, histoire de clôturer l'appel quand on ne me raccroche pas directement au nez lorsque j'exprime mon mécontentement.
Bref, c'est un assureur générateur de stress intense pour femme enceinte. Une HORREUR.</t>
  </si>
  <si>
    <t>machrist69-97294</t>
  </si>
  <si>
    <t>Accueil très professionnel.Courtoisie et réactivité.Merci de nous avoir établi aussi rapidement la carte verte.Malheureusement, la vente n'a pas aboutie mais nous reviendrons rapidement vers Eurofil AVIVA.</t>
  </si>
  <si>
    <t>alexandre-m-123626</t>
  </si>
  <si>
    <t>Je suis satisfait je suis nouveau sur ce site on verra bien par la suite jusque là tout va bien merci à toute l'équipe cordialement bla bla bla bla bla</t>
  </si>
  <si>
    <t>mareunia-129758</t>
  </si>
  <si>
    <t xml:space="preserve">Impossible de joindre le service client, une attente interminable et une équipe non sérieuse.
Nous convenons d'un entretien téléphonique avec l'un de leurs prestataire aucun appel passé, il a fallut que nous relancions nous même l'entreprise.
A FUIRE !  </t>
  </si>
  <si>
    <t>vero-01-10-58161</t>
  </si>
  <si>
    <t>Excellente mutuelle - très bon rapport qualité prix - accueil génial - ceux qui la dénigre ne la connaisse pas - personnel très à l'écoute lorsque l'on rencontre des problèmes - les cotisations ne sont pas plus élevées qu'ailleurs</t>
  </si>
  <si>
    <t>yheyhe-63059</t>
  </si>
  <si>
    <t>RESILIER SANS AVIS RECOMMANDER PAR DIRECTE ASSURANCE pour 1 echeance de 47 euros. Ni appels ni lettres de relance. Vraiment en colere de cette methode douteuse.</t>
  </si>
  <si>
    <t>laura-r-138216</t>
  </si>
  <si>
    <t>Je suis contente avec le service, l'information est tellement claire et complète, je peux choisir ce que je veux en fonction de ce que j'ai besoin parce que il y a beaucoup des options</t>
  </si>
  <si>
    <t>vanessa-h-127276</t>
  </si>
  <si>
    <t>Très satisfaite de direct assurance c pourquoi tous mes véhicules sont chez vous les tarifs sont très abordables même pour des assurances avec bcp de garanties</t>
  </si>
  <si>
    <t>stephaaaanie-97318</t>
  </si>
  <si>
    <t>Bonjour ALLIANZ ! Quand un monsieur de  ans qui a toujours payé rubis sur l'ongle ne paie plus du jour au lendemain on vérifie avant de radier !!!!!!!!!!!!!!! Une personne décédé ne peut pas aller chercher de lettre recommandé !!!!!!!!!!!!!!!!!! Un courrier normal nous aurait permis d'être au courant Maintenant je souhaite savoir de quelle assurance il s'agit Je suyis très en colère.</t>
  </si>
  <si>
    <t>roger64-99615</t>
  </si>
  <si>
    <t>Voila 30 ans que je suis adhérent et je suis satisfait de la mgp. Son centre d appel est toujours disponible et les agents competents ont toujours repondu ou trouver une solution à mes questions.</t>
  </si>
  <si>
    <t>philippe-c-113575</t>
  </si>
  <si>
    <t>Très bon service et bon prix attractif. Simple et rapide . Il suffit de quelques clics et hop vous êtes assuré. Je recommanderai cette assurance a mon entourage. Merci a vous.</t>
  </si>
  <si>
    <t>sab-97792</t>
  </si>
  <si>
    <t>Conseillers a la ramasse ne savent pas vous renseigner. Médiocre je deconseille fortement fuyez une honte .pour assurer un véhicule pas de soucis mais pour résilier je bataille depuis 3 mois une honte je vais devoir faire opposition sur le prélèvement afin qu'il ne puisse plus prélever honteux .j ai envoyer tout les justificatifs en vain sans réponse ils me disent que je vais être contacter par un conseiller en agence tjs rien depuis .
Triste a fuir .</t>
  </si>
  <si>
    <t>basile-49924</t>
  </si>
  <si>
    <t>Je suis adhérent depuis Avril 2013 et aucun soucis pour le moment. J'envois mes factures par mail sur mon espace et je suis remboursé dans les 5 jours. Qd j'ai une question j'appel (temps d'attente parfois un peu long) le ton est aimable et les infos completes contrairement a mon ancienne mutuelle. Ma famille est a harmonie et ils sont satisfait également ... je recommande</t>
  </si>
  <si>
    <t>mival-136436</t>
  </si>
  <si>
    <t>Baouda mon interlocuteur a bien répondu à ma demande. Quant aux prises en charge , remboursement, délais c’est ok
Jusqu’à ce jour pas de problème 
En espérant que cela dire</t>
  </si>
  <si>
    <t>jessdesiles82--97761</t>
  </si>
  <si>
    <t>Même pas 1 an avec eux et je regrette déjà de mettre assurer chez eux !!! Depuis le 16 juillet j’attends toujours un remboursement de mes frais de vétérinaire, pas loin de 1500€ !!! Je suis bien dans la M ! Et ça chipote pour rembourser ! Par contre, quand le dernier prélèvement n’est pas passé et pour cause !! là ils ont su réclamer leur dû, et même se resservir sur mon compte ! Obligé de faire des mains et des pieds pour vivre avec un cratère sur mon compte. Bref je laisse le relai à mon assurance maison, la protection juridique se chargera d’eux, et je me casse de chez eux à la date anniversaire des contrats !</t>
  </si>
  <si>
    <t>coco-bel-oeil-106379</t>
  </si>
  <si>
    <t>Très bon assureur avec des commerciaux très professionnels.Je suis très satisfaite.Je conseille cette assurance GROUPAMA à tous ceux qui veulent une assurance de confiance et de proximité(pour l'agence).</t>
  </si>
  <si>
    <t>chloe-hr-93479</t>
  </si>
  <si>
    <t xml:space="preserve">Je suis cliente depuis un an chez direct assurance, en tant que jeune permis. Suite à la réception de mon nouvel échéancier je n'étais pas satisfaite, j'ai donc pris contact avec Aurélie du service client via WhatsApp qui a passé du temps à me donner satisfaction. En plus d'avoir été efficace, elle a réussi à me donner entière satisfaction. 
J'espère pouvoir retomber sur cette dame lorsque je changerai de véhicule ! </t>
  </si>
  <si>
    <t>heronimo-s-123677</t>
  </si>
  <si>
    <t>Je suis satisfait  de cette assurance et du prix également je suis très content du rpix qui reste plus que correcte pour une prise en charge 0km je trouve ça vraiment</t>
  </si>
  <si>
    <t>mutahhari-c-127267</t>
  </si>
  <si>
    <t>Jai été conseiller par un ami qui a plusieurs motos . Il as eu plusieurs fois à faire avec l'assurance qui ont été à l'écoute  serviable et efficace .</t>
  </si>
  <si>
    <t>marie-ange-94574</t>
  </si>
  <si>
    <t>Je suis satisfaite des prix proposés. C est mon fils qui est assuré chez vous qui m a conseillé. J espère être contente de souscrire une assurance en ligne</t>
  </si>
  <si>
    <t>angelique-n-127059</t>
  </si>
  <si>
    <t xml:space="preserve">Fidèle depuis plusieurs années. Prix attractifs. Standard téléphonique seulement.
Cependant très solisitant par mail avant la souscription.
Réponse rapide </t>
  </si>
  <si>
    <t>isabelle1008-104209</t>
  </si>
  <si>
    <t xml:space="preserve">J'ai téléphoné à ma mutuelle ce jour- MGP MUTUELLE GENERALE DE LA POLICE- afin d'obtenir des renseignements sur mon espace adhérent MGP ainsi que pour compte AMELI.
J'ai obtenu un correspondant très facilement. Mon interlocutrice s'est montrée très serviable et très gentille. Je suis très satisfaite de cet accueil. </t>
  </si>
  <si>
    <t>anne-sarah-s-103084</t>
  </si>
  <si>
    <t>Devis rapide, interface simple et pratique. Les prix des différentes formules d'assurances proposées sont attractifs.
Formules et options conseillées en fonction de la situation.</t>
  </si>
  <si>
    <t>neobreton-104591</t>
  </si>
  <si>
    <t>En 2005, j'ai souscrit un Plan Épargne Retraite de la CNP auprès de mon conseiller financier de la Banque Postale qui ne m'avait pas suffisamment éclairé sur les inconvénients de ce contrat. Si tel avait été le cas, je n'aurais jamais adhéré. Après une période de chômage et n'étant plus indemnisé par pôle emploi, j'ai voulu, comme la loi le prévoyait, récupérer les sommes que j'avais versées. Il m'a été répondu que mon cas n'entrait pas dans le dispositif de déblocage anticipé. Arrivé à l'âge de la retraite, j'ai demandé à récupérer 20% du capital et le solde en rente viagère comme j'avais pu m'en informer sur le site officiel gouv.fr. Là encore, on m'a répondu qu'il n'était pas possible de récupérer une partie des sommes versées en capital, compte tenu de la date à laquelle j'avais signé le contrat (2005). J'ai donc opté pour la rente viagère trimestrielle ( il semblerait que la CNP ne fasse pas de virement mensuel comme précisé dans leur courrier). Si la 1ere rente a bien été faite sur mon CCP, je suis maintenant obligé de les contacter tous les 3 mois, parfois même en demandant à mon conseiller financier de la Banque Postale d'intervenir, parce qu'ils oublient de me verser la somme qui m'est due. Il y aurait, paraît il, un problème suite à la mise en place d'un nouveau logiciel. Je suis tellement mécontent que j'ai transféré mon contrat Solesio vie, également souscrite à la CNP en 2005, chez un autre assureur beaucoup plus sérieux et à l'écoute de ses clients. Au vu du nombre impressionnant d'avis négatifs, la CNP devrait se remettre en question. Pour ma part, jamais plus je ne conseillerai cet organisme à des proches.</t>
  </si>
  <si>
    <t>jeremie-v-116863</t>
  </si>
  <si>
    <t>Rapidité et qualité des conditions de souscriptions et de leur facilité. 
Bravo ça a été facile à faire :) Même pour charger les documents, rien n'est plus simple :!</t>
  </si>
  <si>
    <t>jc-115023</t>
  </si>
  <si>
    <t>Le fait de pouvoir vous joindre par téléphone est vital,malgré le robot qui ne comprend pas tout,on a vite accès a un conseiller qui est toujours parfait !!! Bon petit problème depuis mon appel et la réception du mail je suis bloquée alors que je n’ai pas essayé 3fois de me connecter</t>
  </si>
  <si>
    <t>viviane-52317</t>
  </si>
  <si>
    <t>DEVRAIT CHANGER DE LOGO ACTUEL MACIF SOLIDAIRE
EN AUCUN CAS
20 ans cliente MACIF</t>
  </si>
  <si>
    <t>labielle-e-133766</t>
  </si>
  <si>
    <t>Je suis très satisfait de l'offre qui m'a été proposée, bravo à l'interlocutrice qui à su me convaincre, et encore félicitations pour son professionnalisme.</t>
  </si>
  <si>
    <t>marlene-04-101679</t>
  </si>
  <si>
    <t>Je n'ai jamais eu de souci avec une assurance mais là je suis servie !!
On m'a prêté une vieille auto que j'ai rapidement assurée en ligne. Mais quand j'ai vu les avis je me suis méfiée et j'ai refusé le prélèvement mensuel (qu'ils ont tenté de me faire signer une dizaine de fois de manière très douteuse).
Les prélèvement ont quand même eu lieu. J'ai refusé ceux ci. Et maintenant je reçois des factures avec frais de rejet exhorbitants, tentatives d'intimidation et menaces de suspension par téléphone (pas par écrit car illégal).
Bref je vais rendre la voiture et fuir de ces assureurs . Conseil : passez votre chemin !!!</t>
  </si>
  <si>
    <t>eric-67036</t>
  </si>
  <si>
    <t>Pas correct j ai prévenu de mon passage par tel dans l après midi la veille et a mon arrive porte close pas sympa la moindre des choses aurai été de prévenir pour que je ne me déplace pas pour rien  que se passera t il le jour ou il y aura quelque chose de grave  du coup dans la foule suis allé voir une autre assurance et la surprise il ne peuvent pas m assure avant l année prochaine vu que je viens de changer de véhicule et que mon contrat vient juste de redémarrer l autre assurance ma dit que c était pas terrible comme façon de procéder je suis chez Allianz depuis environ 5 ans va falloir que j attende une année de plus pour résilier</t>
  </si>
  <si>
    <t>nathane-68172</t>
  </si>
  <si>
    <t xml:space="preserve">J'ai été satisfaite et j'ai pu obtenir un tarif compétitif au niveau de ma couverture mutuelle.
</t>
  </si>
  <si>
    <t>sbst777-58156</t>
  </si>
  <si>
    <t>Attractif sur le seul plan tarifaire, la qualité du service clients AMV est en adéquation: très basse!! De surcroît, les heures de créneaux d'appels sont restreintes (le matin, débute à 10h30) et il est impossible de joindre la personne qui vous envoie des mails pour vous réclamer des documents que vous avez déjà envoyés (personnalisation: zéro!)</t>
  </si>
  <si>
    <t>clo-79705</t>
  </si>
  <si>
    <t>Il ne faut pas tomber en panne en dehors des autoroutes. Quand vous les contactez pas mails vous n avez AUCUN retour.4 au total pour moi+ une lettre recommandée... Par téléphone ,on vous balade d`un soit disant service á un autre. Très professionnel!On vous conseille de leur envoyer par mail la facture du dépannage et vous attendez des semaines pour une eventuelle réponse mais rien .Vous les relancez et toujours rien...Je vous déconseille de souscrire á cette assurance et  d`aller voir d`autres assureurs.</t>
  </si>
  <si>
    <t>ricou11-86322</t>
  </si>
  <si>
    <t>J'ai résilié mon contrat chez eu mais il non toujours pas enlevé la télétransmission avec AMELI donc l'autre mutuelle ne peut pas me rembourser car la sécu ne veut pas 2 mutuelles donc bloqué</t>
  </si>
  <si>
    <t>da-cunha-c-122580</t>
  </si>
  <si>
    <t>Satisfait mais dommage que nous puissions régler que ma carte bleue et non par virement ou autre moyen de payement il faudrait voir ceci pour améliorer.</t>
  </si>
  <si>
    <t>un harcèlement pour vous faire souscrire une mutuelle , et après il n'y a plus personne .des promesses en l'air qui ne sont pas tenues , dommage cela donne une triste idée de leur profession .
ces gens ne sont pas sérieux .</t>
  </si>
  <si>
    <t>g27-95337</t>
  </si>
  <si>
    <t>j'ai souscrit une assurance auto chez cette assurance. Ayant hésité à prendre les transports en commun pour me rendre sur mon lieu de travail , je me renseigne pour avoir un devis en conformité avec ma potentielle nouvelle situation. Apres m'avoir donné les informations par téléphone, le conseiller m'annonce que  mon contrat est amendé et que 15 euros de frais de dossier me sont facturés à ce sujet. Du véritable vol à mon sens. je déconseille très fortement cette assurance.</t>
  </si>
  <si>
    <t>nana-69215</t>
  </si>
  <si>
    <t>Assurance exécrable!
Je suis assuré chez axa depuis plus de 8 ans et lors de mon premier sinistre je fais face a une assurance incompétente!
Aucun suivi de dossier, service dégât des eaux délocaliser, des informations erronée pas clair et changeant nous sont donnés.
Bref la pire assurance à fuir viite!!!</t>
  </si>
  <si>
    <t>assurance a évité , j'ai fait un devis assurance auto , j'ai payer avec ma carte bleu et puis je me suis trompé sur le contrat  je me suis rétracté ,l'assurance a mis 2 mois pour me rembourser , l'acceuil désagrable j'ai du faire une lettre en recommander apres avoir envoyer un mail et une lettre affranchie bref , trés déçu et dégouter un vrai cauchemar</t>
  </si>
  <si>
    <t>J’ai été un ancien client moto. Puis ai voulu mette un nouveau contrat auto qui n’a pas été accepté car étant second conducteur Et ne figurant pas sur la carte grise la Maaf’ trop rigide n’accepte pas cette condition</t>
  </si>
  <si>
    <t>melanie-96296</t>
  </si>
  <si>
    <t>Je met met une étoile car on n est obligé d en mettre au moins 1 sinon s était zéro j y suis depuis octobre depuis c est une catastrophe j avait demandais la formule B donc 46e par mois car j ai des séances d orthophoniste et des rdv d orthodentiste pour mes enfants je me suis retrouvé avec la formule À celle remboursé le moins forcément. Et pour avoir mes remboursements de soins je dois les harcelés au téléphone une honte cette mutuelle</t>
  </si>
  <si>
    <t>leo-44119</t>
  </si>
  <si>
    <t>Après avoir été le pigeon de l'incroyable hypocrisie de groupe Covéa ( MAAF+MMA+GMF) j'ai souhaité transférer la gestion du sinistre dont j'ai été victime sur mon recours de la FFR qui le délègue à Alliantz ... Alliantz a refusé !! Nos ASSURANCES sont devenues non ennemies et sont devenues INUTILES. Elles se repassent le bébé pour au final le jeter dans l'eau avec l'eau du bain.
Le VRAI PROBLEME est là. A quoi servent-elles ? Pourquoi dépenser de lourdes sommes toute sa vie pour ne récolter en cas de sinistre qu'un cauchemar administratif, épreuve supplémentaire en plus du sinistre en raison des énergies à déployer pour refuser qu'elles détalent  et ne recevoir que des humiliations qui détruisent un peu plus !</t>
  </si>
  <si>
    <t>fredc-68367</t>
  </si>
  <si>
    <t>Bien qu'intéressant au niveau des prix, leur service semble incompétent pour effectuer la résiliation auprès du précédent assureur alors qu'ils m'ont assurer à plusieurs reprises (plusieurs appels sur le sujet pour m'assurer que je n'avais pas de démarche à faire) s'occuper de tout.</t>
  </si>
  <si>
    <t>monilona-92071</t>
  </si>
  <si>
    <t xml:space="preserve">Nickel sur tous les points 
Devis rapide prix compétitif et en attente de pouvoir prendre connaissance des franchises éventuelles . À voir sur les autres et attente du devis </t>
  </si>
  <si>
    <t>guillaume-58340</t>
  </si>
  <si>
    <t xml:space="preserve">Assurances très médiocre 
J'ai eu un accident y'a 1 ans et demi et j'ai toujours pas était rembourser il avait clôturer mon dossier quelque temps apres l'accident sans me donner se qu'il me devait j'ai était obliger de les rappeler pour qu'il réouvre mon dossier 
Suite à sa j'ai envoyer deux courriers en recommander sans jamais avoir de réponse à se jour je suis sans voiture pour allez au boulot et cela depuis 1 an et demi.
Pour cela je lance une procédure auprès d'un avocat. 
L'avocate m'a confiée que au bout de 2 ans il n'y a plus de recourt possible ét c'est pour cela qu'il font traîner les dossiers 
</t>
  </si>
  <si>
    <t>nadia-k-133863</t>
  </si>
  <si>
    <t xml:space="preserve">Je ne suis pas satisfaite du service pose trop de questions d'ordre privée.
Et veut trop te gratter plus d'argent.
Insistante oppressante désagréable
</t>
  </si>
  <si>
    <t>rodrigues-b-124831</t>
  </si>
  <si>
    <t>Je suis satisfait.
Je trouve que le prix est très abordable et un service client à l'écoute.
Simple et efficace, je recommande cette assurance.
Merci.</t>
  </si>
  <si>
    <t>kualab1968-87405</t>
  </si>
  <si>
    <t>fred-63258</t>
  </si>
  <si>
    <t>Fin de contrat après mise à la casse du véhicule. Continue de prélever malgré déplacement en agence. Clôture accès au compte internet sans préavis coupant toute possibilité de réclamation dématérialisée.</t>
  </si>
  <si>
    <t>griess-p-113169</t>
  </si>
  <si>
    <t>Je suis très satisfait de mon contrat , que ce soit par le prix ou même la rapidité de réponse de mes interlocuteurs . Je reçois toujours des réponses rapides et claires .</t>
  </si>
  <si>
    <t>michel-106261</t>
  </si>
  <si>
    <t>suite vol avec effraction, j'ai obtenu le remboursement de l'outil assuré...très bon suivi du crédit agricole et son conseiller suitze à, mes démarches...merci à vous</t>
  </si>
  <si>
    <t>christd76-86328</t>
  </si>
  <si>
    <t>Bonjour, j'ai été assuré plus de 10 ans chez eux sans aucun problème et Heureusement d'après tous les commentaires. Mon soucis c'est que j'ai vendu ma moto. J'ai du relancer plusieurs fois pour avoir mon chèque de remboursement de ma cotisation. De plus il l'ont envoyé à mon ancienne adresse modifiée depuis plusieurs année sur mon contrat. Je recevais bien ma carte verre à la abonné adresse, pourquoi le chèque à 200km de chez moi. Heuresement on a pu me le renvoyer. Et la nouvelle surprise, il manque 20 euros sur mon calcul. Après demande, il s'agit de frais de résiliation. La c'est le comble. On paie encore des frais pour faire un cheque au bout de x relances envoyé à une mauvaise adresse. April c'est plus pour moi pour ma prochaine moto.</t>
  </si>
  <si>
    <t>macias-m-69075</t>
  </si>
  <si>
    <t xml:space="preserve">A déconseiller, 
assuré chez eux en tant que propriétaire non occupant, je suis terriblement dessus par la prestation.
Votre de cabine de douche cassé par la locataire, qui est elle aussi assuré chez eux, ils lui disent que c'est à moi de faire la démarche. Après nombreux renseignements, ce n'était pas à moi de le prendre en charge mais ils ne veulent rien entendre et forcé sur le fait que c'est à ma charge.
Demarche en cours, 6 mois d'attente (6 mois pour la locataire avec une bâche dans la cabine de douche) pour un virement et à ma surprise, il y a 1300 euros à ma charge. Lorsque je leurs fait remarquer, la seule chose que l'on m'a répondu et d'un air autain est : c'est les procédure monsieur. 
Je n'ai pas trouvé de technicien à moins de 2300 euros et l'assurance ne propose aucune entreprise pour satisfaire le besoin du client.
Je déconseille toute personne de prendre une assurance chez eux. </t>
  </si>
  <si>
    <t>am-129331</t>
  </si>
  <si>
    <t>Comme la majorité des commentaires, j'ai eu une très mauvaise expérience avec cette assurance, j'ai fais confiance a un courtier qui s'est avéré de mauvaise fois et incompétent, pas de remboursement sur les 10 derniers mois, a fuir absolument</t>
  </si>
  <si>
    <t>sophie33-94065</t>
  </si>
  <si>
    <t xml:space="preserve">Les prix sont trop chère pour le simple véhicule que je possède. Le tarif est trop élevé pour la formule choisir tiers maxi. Pour un véhicule familial de 2009 avec 110 chevaux je trouve ça très chère 
</t>
  </si>
  <si>
    <t>tintin-104316</t>
  </si>
  <si>
    <t>Je suis déçu par cette mutuelle qui exige une autorisation pour pouvoir contacter un médecin alors qu’on est malade à l’étranger sans aucune liaison internet.
Aucune information ne m’a été communiquée après expédition des documents sécurité sociale.
Quelle déception !
Merci</t>
  </si>
  <si>
    <t>hadia-a-117871</t>
  </si>
  <si>
    <t>satisfait de l'ensemble des prestations. Réponse rapide en cas de sinistre et bonne prise en charge.  pour une première souscription c'est l'idéale et  bon rapport qualité prix.</t>
  </si>
  <si>
    <t>martmelv-115813</t>
  </si>
  <si>
    <t>A FUIR!
Mon assurance revenait à moins de 300€ à l'année. 
Un contrat temporaire est créé le premier mois afin de laisser le temps à l'assuré d'envoyer les justificatifs. Ce contrat vous coutera environ 3 mois du prix annuel, dans mon cas : 88€.
Si, à leur bonne convenance, les justificatifs ne sont pas "conformes", le contrat temporaire est resilié et les 88€ ne sont pas remboursés ! 
Une ESCORQUERIE pure et dure.</t>
  </si>
  <si>
    <t>antoine-p-122180</t>
  </si>
  <si>
    <t>je ne suis pas satisfait du service car je ne suis pas responsable d' un sinistre courant 2019 mais vous avez augmenté mon tarif pour l' assurance kia picanto
De + vous dites avoir essayer de me joindre et je n' ai jamais reçu d' appel de votre part</t>
  </si>
  <si>
    <t>fredgrnd-114846</t>
  </si>
  <si>
    <t>A mon tour de laisser un commentaire sur cet assureur… j’ai récemment souscrit à leur service. Malgré l’envoi de la feuille de soins je n’ai plus aucune nouvelles. J’ai fait différentes relance sans aucune réponse de leur part…
J’ai eu plein de beau discours avant de valider le contrat, mais depuis plus rien, silence radio</t>
  </si>
  <si>
    <t>fanous-93246</t>
  </si>
  <si>
    <t>ayant changé d assureur aprés l achat d un nouveau véhicule j etait un peu perplexe par rapport au prix demandé par l olivier . 20 euros de moins que mon ancienne assurance et ce pour les mémes garanties .mais aprés quelques mois en plein confinement en allant au travail j ai percuté un chevreuil . les degats etant importants je craignais le pire . et bien quelle fut ma surprise en retrouvant un vehicule exellement reparé par un carrossier agréé.je ne regrette pas ce choix donc et vous invite a comparer les prix de cette assurance .</t>
  </si>
  <si>
    <t>louloutdu98-62720</t>
  </si>
  <si>
    <t>BON RAPPORT QUALITE PRIX JE DEVAIS FAIRE MES LUNETTES je quittais mon entreprise, je recevais chaque jour plein de devis, et j'ai trouvé néoliane pas si cher</t>
  </si>
  <si>
    <t>emilie-m-112725</t>
  </si>
  <si>
    <t>Facile de souscrire. L'ajout des pack à l'assurance de base gonfle vite la facture, finalement ce n'est pas si peu cher. Pour ma voiture qui ne bouge pas du parking 80% de l'année, ça reste quelque chose de convenable et adéquat.</t>
  </si>
  <si>
    <t>ines-50874</t>
  </si>
  <si>
    <t>Service commercial déplorable, aucun suivi un changement d'interlocuteur toutes les semaines à croire qu'il n'y a que des intérimaires dans cette usine à CDD. Chacun se renvoie l'appel entre chaque service direction inexistante pour les réclamations. Délais de  traitements extrêmement longs. Plus de 2 mois pour une simple adhésion d'assurance de prêt. 1 an là-bas et j'ai vite résilié !</t>
  </si>
  <si>
    <t>hsteff67-66185</t>
  </si>
  <si>
    <t>j ai consulte un autre site avant celui là touts les gens sont ennnchhanntteeeee oui mais que des avis de nouveaux souscripteurs bon service clients blablabla Tu m étonnes pour souscrire pas de problèmemais ensuite en cas d'accident plus personne service plus que nul 3 semaines en attente de décision sur responsabilité et toujours rien service suivi sinistre injoignable conseiller incompétents Sauf bien sur au service adhésion là on met le paquet Bien joli de faire de la pub en disant nos assures economisent en moyenne 200 euros par années si c est pour prendre ensuite les gens pour des jambons si vous le pouvez mettez vos 200 euros de plus dans une asurance correcte ou priez saint maccadam pour qu il vous protege</t>
  </si>
  <si>
    <t>kaisber-124529</t>
  </si>
  <si>
    <t>Organisation catastrophique, problèmes pour joindre un correspondant, vous promet mais ne fait rien; Attente pas possible pour obtenir des remboursements, vérification de tous les remboursements car certains ne se font pas et personne ne vous prévient. En un mot éviter cette mutuelle</t>
  </si>
  <si>
    <t>cgrand9159-99867</t>
  </si>
  <si>
    <t>A FUIR. en arrêt depuis mars ils prennent toutes les excuses pour ne pas couvrir mon emprunt .dés le début assurance commence au 30 ème jour april m'envoie un courrier qu'après étude mon assurance commence au 91 ème jour ce qui est faux puis attente pendant 3 mois pendant le confinement avec l'impossibilité d'être remboursé malgré les courriers de la ss .clôture de mon dossier en ignorant les lois sur les personnes en ald pouvant avoir une forme grave de covid ;Puis cerise sur le gâteau malgré mon nom et prénom Ils ne peuvent pas me retrouver après des recherches approfondies ;je suis chez eux depuis 2014!!!une mauvaise foi avérée Profession indépendante fuyez cette assurance  Aucune possibilité de les contacter et votre assurance qui devrait vous aider AXA dans mon cas se dédouane  A FUIRRRRRRRRRRRRR</t>
  </si>
  <si>
    <t>vivi33-115977</t>
  </si>
  <si>
    <t>J'ai été très bien reçue par Maria . Elle m'a expliqué clairement mon problème 
Assureur très agréable et compréhensible .merci Maria .
Depuis peu chez santiane j'en suis ravie .</t>
  </si>
  <si>
    <t>etcheverria-l-123128</t>
  </si>
  <si>
    <t xml:space="preserve">Je suis satisfait du service 
Les prix sont très bien et compétitifs 
Je recommanderai l Olivier assurance à mes connaissances sans aucun problème merci </t>
  </si>
  <si>
    <t>walou-80278</t>
  </si>
  <si>
    <t>Dossier envoyé complet, et depuis 2 mois toujours aucune nouvelle malgré plusieurs appels, on me dit que mon dossier est traité et la réponse arrivera sous 48h et 10jours après toujours rien...</t>
  </si>
  <si>
    <t>bobby-51452</t>
  </si>
  <si>
    <t>2 mois que je demande la vignette verte et je n ai toujours rien reçu, mon assurance est payée,impossible de les joindre</t>
  </si>
  <si>
    <t>schischi-105700</t>
  </si>
  <si>
    <t>Bonjour, je suis artisan menuisier ébéniste auto-entrepreneur. Je suis donc dans l'obligation de souscrire une assurance décennale au prix de 80.97€ par mois chez APRIL. Ayant trouvé moins cher chez GROUPAMA et avec plus de couvertures, GROUPAMA c'est occupé de la résiliation qui à eu lieu le 31/12/2020 !!! MAIS APRIL refuse la résiliation malgré que tout soit en règle suivant l'article L.113-12 du code des assurances.
Et continuent de me prélever depuis le début de l'année 2021 soit la somme de 230.97€.
Malgré les relances de GROUPAMA et de ma part, rien ne change.</t>
  </si>
  <si>
    <t>prescillia-m-128329</t>
  </si>
  <si>
    <t>Un peu plus chère que les autres comparateur mais ayant déjà mon contrat chez vous, c'est plus simple par rapport aux démarches. Service client réceptif</t>
  </si>
  <si>
    <t>jpjagniak--106800</t>
  </si>
  <si>
    <t>je viens de recevoir mon avis de prime à compter du 09/04/2021.
Direct assurance me propose une augmentation de 17,51% de ma prime je dis bien 17,51%.
je suppose qu'une virgule a été mal placée et que l'augmentation aurait dû être de 1,75%</t>
  </si>
  <si>
    <t>gilles-35-57170</t>
  </si>
  <si>
    <t xml:space="preserve">bonjour,
nous rencontrons exactement le même problème. Malgré la consolidation de mon épouse en invalidaité cat 2. L'expert d'april soutient que mon épouse peut travailler !! c'est scandaleux.
De plus, April nous demande de leur rembourser du trop perçu, bien que l'état de santé n'a pas changé depuis 1 an. April , en aucun cas est une assurance. ils profitent de la faiblesse des assurés pour ne pas remboursé les échéances. en effet, il faut aller en justice contre april, c'est inacceptable. cordialement . 
</t>
  </si>
  <si>
    <t>cedricf65-89734</t>
  </si>
  <si>
    <t>Interlocuteur injoignable après un vol dans une maison.ACM ne veut rien savoir alors que papiers fournis.injoignable par tel.aucun remboursement pour vol.</t>
  </si>
  <si>
    <t>ixorgalixe-63767</t>
  </si>
  <si>
    <t>Dans l'ensemble satisfait, un bémol pour le prix très élevé.</t>
  </si>
  <si>
    <t>viking-138760</t>
  </si>
  <si>
    <t>Bonjour suite à l'entretien téléphonique que j'ai eu ce matin avec madame Ndeye je vous fais part de mon entière satisfaction pour les réponses qu'elle a apporté à mes questions. Encore Merci.</t>
  </si>
  <si>
    <t>jenenaipa-111215</t>
  </si>
  <si>
    <t>Je donne moins cinq étoiles pour mauvaise foi mensonge prix élevés pas de bonus et refus de payer les frais de réparation surévaluation du coût des réparations sous-évaluation du prix de la voiture qu'il assure assurance a fuire absolument je met une étoile mais c'est moins cinq</t>
  </si>
  <si>
    <t>valerie95-70959</t>
  </si>
  <si>
    <t>77,30 % d'augmentation en 6 ans, prix très avantageux au départ mais 6 ans après...... et plus encore dès qu'il y a un sinistre.</t>
  </si>
  <si>
    <t>jean-marie-m-114219</t>
  </si>
  <si>
    <t>Je suis satisfait par la possibilité de s'assurer en ligne et la gestion en ligne
simple et pratique.
Je viens juste de souscrire, nous verrons à l'avenir si cette satisfaction se confirme.</t>
  </si>
  <si>
    <t>zaza75-70936</t>
  </si>
  <si>
    <t>A EVITER A TOUT PRIX ! Toujours en attente d'un complément de prestation malgré des relances</t>
  </si>
  <si>
    <t>asmina-i-125482</t>
  </si>
  <si>
    <t>Je suis satisfaites des services de Direct assurances en temps que jeune conductrice.
Seul bemol, je n’ai pas trouvé comment régler mensuellement et non annuellement</t>
  </si>
  <si>
    <t>shaddow-60303</t>
  </si>
  <si>
    <t>Suite à un sinistre avec un motard, mon premier interlocuteur rassuré, fait l'éloge des valeurs et des intérêts commun qui nous unissent et garantie de défendre au mieux mon dossier en recueillant les plus d'informations possibles, y comprit aux prés des services de police. Deux semaines plus tard, après une discutions fort désagréable avec un autre opérateur nouveau discourt, qui me semble cette beaucoup plus cohérent. En effet en se basant sur les infos notées sur le dossier lors du premier contact, le verdict est sans appel, débrouillez-vous, car votre responsabilité est engagée. Agir de manière aussi insidieuse est à mon sens un manque de professionnalisme. Aussi, je n'oublie pas les raisons qui me pousse à souscrire chez eux, et malheureusement l'efficacité n'en fait pas parties.</t>
  </si>
  <si>
    <t>pierre-86229</t>
  </si>
  <si>
    <t>je me bas depuis plusieurs mois pour une succession pas de réponses au tel pas de réponses aux courriers gestion catastrophique je suis obligé de prendre un avocat pour pouvoir toucher mon héritage</t>
  </si>
  <si>
    <t>alain-m-131314</t>
  </si>
  <si>
    <t>Je résilie tous mes contrats a la GMF car je ne suis pas du tout satisfait du dernier échange que j'ai eu avec un conseiller de la seyne sur mer.
Il n'a pas voulu assurer un bateau que j'ai acheté et je lui ai dit que j'allais l'assurer ailleurs car j'avais déjà une réponse positive d'une agence concurrente et qu'en même temps je résilierai tous mes contrats.
 il m'a répondu: faite ce que vous voulez sans chercher a arrondir les angles..aujourd'hui je le remercie car j'ai trouvé bien moins cher ailleurs....</t>
  </si>
  <si>
    <t>mehmet-k-132985</t>
  </si>
  <si>
    <t>Rapide et simple. Direct assurance nest pas cher. Le parrainage fait bénéficier 20e a deux personnes et c’est super. 
J’espère trouver plusieurs personnes pour souscrire et bénéficier des 20e</t>
  </si>
  <si>
    <t>lylou-103256</t>
  </si>
  <si>
    <t>Je vous ai fait parvenir un devis dentaire il y a quelques temps. Pourtant ayant souscrit lyria stature, je m'aperçois que je suis pas très bien remboursé, sauf si je passe par le raiseau Santéclair, sauf que ces dentistes ne prennent pas de nouveaux clients ou sont trop loin, je trouve ça pas logique du tout. En plus on vous fait faire des économies parce que nous profitons pas plus que ça de cette mutuelle donc il pourrait y avoir une exception, faire un effort sur le   ou sur le prix de la mutuelle trop cher. Cordialement</t>
  </si>
  <si>
    <t>fabdro-97770</t>
  </si>
  <si>
    <t>Malgré plusieurs courriels aucune réponse de leur part heureusement je change de mutuelle fin décembre pas plus de résultats par téléphone médiocre c'est peu dire</t>
  </si>
  <si>
    <t>ferre-le-roy-s-136363</t>
  </si>
  <si>
    <t>Satisfaite de vos tarifs et vos garanties  , rapide , simple et efficace . Je ne manquerai pas de parler de vous autour de moi pour un parrainage. Accueil cordial</t>
  </si>
  <si>
    <t>rafael-v-111730</t>
  </si>
  <si>
    <t>Je suis satisfait du prix de mon second contrat, je conseillerai mes proches de venir chez vous, contact sur Messenger très sympathique et arrangeant.</t>
  </si>
  <si>
    <t>aet-70938</t>
  </si>
  <si>
    <t>Pour un sinistre non responsable  mi Décembre
Contraint de payer 1250 de franchise 
Non remboursée à ce jour 
Réponse téléphonique vindicative et sans écoute</t>
  </si>
  <si>
    <t>nini-c-116396</t>
  </si>
  <si>
    <t xml:space="preserve">j ai découverte vos assurances grâce à ma sœur et je suis ravie pour le moment une équipe très sympathique , jai pu les joindre facilement par telephone apres avoir souscrire via la site internet 
</t>
  </si>
  <si>
    <t>groucho-60279</t>
  </si>
  <si>
    <t>MAAF Paris Bastille. Accueil plutôt aimable mais incapable de répondre à des questions simples s'en suit des argumentations tortueuses proches de la mauvaise foi.Dommage!</t>
  </si>
  <si>
    <t>y-130686</t>
  </si>
  <si>
    <t>A fuir 
Si vous vous demander pourquoi c'est une assurance pas cher, cela s'explique : 
Ne penser jamais avoir de sinistre car au quel cas si cela ne concerne pas de la carrosserie, vous devrez avancé des frais de diagnostic et de réparation qui ne seront jamais remboursés , vous aurez beau envoyer tout les documents et le diagnostic de l'expert on vous diras toujours au bout de 2 mois que votre dossier et en cours de traitement et vous serez contraint de faire appel à une association juridique. Conclusion à fuir assurance pas fiable en cas de sinistre.</t>
  </si>
  <si>
    <t>gusse-53876</t>
  </si>
  <si>
    <t>ASSURANCE NULISSIME</t>
  </si>
  <si>
    <t>karine-f-124164</t>
  </si>
  <si>
    <t xml:space="preserve">Je suis satisfait du service, rapidité et le prix est satisfaisant.
Toujours à l'écoute, est prêt à vous satisfaire
je conseil vivement, et la plateforme est assez intuitive
</t>
  </si>
  <si>
    <t>francois-b-109217</t>
  </si>
  <si>
    <t>insastifait des conseillers,ne prenne pas  mes demandes en compte,s en fiche si je resilie mes 3 contrats,toute facon je vais resilier car j en ai raz le bol d envoyez 50 mails pour obtenir une reponse facile.</t>
  </si>
  <si>
    <t>sabrina-133822</t>
  </si>
  <si>
    <t xml:space="preserve">Les RéparationS Ont été effectuées très rapidement 
Dépannage d un véhicule de prêt directement à mon domicile
Je suis Très satisfaite De cette agence d assurance ainsi que du garagiste </t>
  </si>
  <si>
    <t>nana-117260</t>
  </si>
  <si>
    <t>un courrier envoyé le 23/03/2021  ( sans réponse )
2 ième courrier le 14/04/2021      ( sans réponse )
3 ième émail le 07/05/2021          ( sans réponse )
4 ième téléphoné le 16/05/2021   ( répondu MAIS il est stipulé sur mon devis la date de
                                                 réponse le 23/04/2021 faux ) j'ai reçue ce jour seulement
                                                 mon devis!!!!!
Autrement la personne que j'ai eu au tél a été très compétente et rapide.</t>
  </si>
  <si>
    <t>capone-55-86583</t>
  </si>
  <si>
    <t>Cette mutuelle frise l'extortion. Malgré le niveau des cotisations , leur service semble volentairement éviter tous support à ses cotisants , une politique de chiffre que l'on rencontre d'habitude plutôt avec des prêteurs sulfureux. Un manque critique également  d'investissement dans les ressources humaines probablement en adéquation avec un objectif de gain maximum. Tous ses clients en patissent.</t>
  </si>
  <si>
    <t>darjy-106484</t>
  </si>
  <si>
    <t>Cette année AXA s'est permis d'augmenter la cotisation automobile de 7% par rapport à 2020, alors que les médias nous disaient que les assureurs avait engrangé des bénéfices importants suite au confinement, je n'ai pas du tout apprécié, il a fallu négocier pou avoir une remise conséquente, autrefois j'assurais mes biens immobiliers et la mutuelle santé chez eux, suite à des augmentations importantes je les ai quitté voila plusieurs années. maintenant je vais surveiller de près l'appel de cotisation. A noter que la garantie accidents de la vie à augmenté de 4% par rapport à 2020.</t>
  </si>
  <si>
    <t>sylvainf51-105208</t>
  </si>
  <si>
    <t xml:space="preserve">Bonjour,
Le fils de ma voisine écrase mes lunettes que j'avais posé au sol (Je travaillais dans le jardin) après que je n'y voyais plus rien car elle étaient couvertes de sueur et voici la réponse de la MACIF :
Cher Sociétaire,
Vous nous sollicitez dans le cadre de la garantie "recours" de votre contrat suite à l'incident survenu le XX/XX/XXXX.
Les informations communiquées ne nous permettent pas de présenter un recours pour la raison suivante :
La mise en jeu de la responsabilité nécessite l'existence d'une faute. Or ce n'est pas le cas ; il ne peut être reproché à M. XXXXXX  d'avoir écrasé les lunettes alors que celles-ci se trouvaient à terre.
En laissant vos lunettes au sol, vous avez commis une imprudence qui est de nature à exonérer celui qui a marché dessus.
Dès lors, nous ne pouvons donner une suite favorable à votre dossier.
Nous restons à votre entière disposition pour tout renseignement complémentaire.
Je suis outré d'une telle réponse !!! Je suis victime et il me porte pour responsable afin de ne pas rembourser mes lunettes ?!?!? Comment faire pour faire cesser ces agissements ?
Cette réponse est insultante et démontre une fois de plus combien nous sommes impuissant face à des assureurs qui fuient leurs responsabilités !!! Car que puis-je faire à part exprimer mon mécontentement à travers votre forum ?... RIEN !!!
Salutation.
</t>
  </si>
  <si>
    <t>dacou67-113501</t>
  </si>
  <si>
    <t>La pub tv correspond à la réalité... c est la MAAF que je préfère ! !!...
Faut prendre en compte tous les critères et au résultat  tout se confirme...</t>
  </si>
  <si>
    <t>gunther-i-136683</t>
  </si>
  <si>
    <t>Très facile de compréhension même pour un jeune conducteur. Ma permis de bénéficier d'une assurance auto dans les plus brefs délais. Le service téléphonique est très aimable et agréable.</t>
  </si>
  <si>
    <t>claeys-e-137879</t>
  </si>
  <si>
    <t>Je suis satisfaite des renseignements que l'on nous apportent, je suis satisfaites de l'accompagnement téléphonique et de l'amabilité des conseillés .</t>
  </si>
  <si>
    <t>aleskei-117562</t>
  </si>
  <si>
    <t>C'est une assurance à  fuir ils vous font payer avant des signée le contrat puis juste après ils refuse la souscription l'argent n'est pas remboursé n'aller pas chez eux !</t>
  </si>
  <si>
    <t>ophelie-t-107418</t>
  </si>
  <si>
    <t xml:space="preserve">je suis satisfaite du service. Bonne prise en charge lors d'un sinistre. On pourrait dire également, qu'il y a un bon rapport qualité et prix des prestations.
</t>
  </si>
  <si>
    <t>dauphin-137412</t>
  </si>
  <si>
    <t>Le meilleur tarif que j'ai trouvé !! je recommande la garantie assistance ,pour un cout modéré ,c'est une sécurité lors des déplacement et le système est  au point .</t>
  </si>
  <si>
    <t>dscteddy-64056</t>
  </si>
  <si>
    <t>Plus de 10 ans d'assurances, et après 2 sinistres NON responsable, et malgré un bonus à 0,51% ils mettent dehors, comme un malpropre. Il appelle sa un service de qualité je trouve cela très dommageable. Pour faire simple c'est un assureur qui vous couvre que si vous n'avez pas d'accident.</t>
  </si>
  <si>
    <t>chdens-111634</t>
  </si>
  <si>
    <t>Suite à mon appel téléphonique, j'ai été très bien renseigné. Mon interlocutrice d'un grande courtoisie , a répondu à toutes mes questions  tout en précisant ce que je devais faire.</t>
  </si>
  <si>
    <t>ilyes-70096</t>
  </si>
  <si>
    <t>Franchement à fuir. Ils ne répondent pas, ni aux mails, ni aux demandes faites dans l'espace personnel. 
Plus de deux mois d'attente pour une demande de prise en charge d'un devis dentaire et ce n'est pas encore fini. Quand je les ai appelé, la dame me demandait de renvoyer de nouveau, après elle me dit qu'elle n'a pas accès à la boite mails pour savoir si ils l'ont bien reçu, après elle me dit que ma demande normalement est en cours de traitement !!!
Elle ne savait pas même pas comment justifier le faite que ma demande datant de plus de deux mois n'avait pas été prise en compte...Franchement, s'il y avait les étoiles en négative j'aurais mis.</t>
  </si>
  <si>
    <t>annie-117583</t>
  </si>
  <si>
    <t>Très chère et très déçu je me l’a recommandé de ne pas prendre.je pris pour 2021 et je suis très mécontente des prestations. Quand je l ai pris tout est merveilleux et après 6 mois je n ai eu aucun remboursement. Mon mari a eu des semelles ils m ont remboursé 11.50 sur 115€ et pourtant au téléphone c était meilleur . Je pense que ils sont tous à mettre dans le même panier</t>
  </si>
  <si>
    <t>kimete-g-131396</t>
  </si>
  <si>
    <t>J aurais préféré le payement mensuel. Si le payement mensuel est accessible, je souhaiterai le mettre en place pour l année prochaine. Merci de me confirmer. Cordialement Madame Grainca.</t>
  </si>
  <si>
    <t>walid-adli-61185</t>
  </si>
  <si>
    <t xml:space="preserve">La mauvaise assurance que j'ai jamais eu, j'ai suis en train de vivre un cauchemar avec eu dans un sinistre, une fois mon véhicule déposé chez le garagiste, celui ci ne peut a pas posé la main qu'après 1 mois, et en contactant l'assurance pour un véhicule de près, laisse tombé, on m'a dit que pour en bénéficier il faut payé un pack TRANQUILLITÉ qui n'a rien avoir avec la tranquillité, j'ai payé, puis après , en fait Monsieur on peut pas vous le donner tant que les travaux de réparation n'ont pas commencé, donc véhicule de près dans 1 mois, en plus ils repondent pas à mes email ni à mes appel téléphoniques, j'ai constaté après que mon numero a été blacklisté, après avoir tenté d’appeler à partir du telephone d'un collègue, ça marche en faisant comme si je voulais declarer un nv sinistre c'été la seul manière de les avoir pour suivre mon dossier, c'est la honte.
je leur ai dis ça comme cest bizare avec mon tel j'arrive pas a vous joindre et avec un autre ça marche, ben ils disent rien.
Bref Direct Assu je vous la déconseille sincèrement
pour les brise de glace , des petits truc ils peuvent assurer mais dans des vrais sinistre c'est la galère </t>
  </si>
  <si>
    <t>lautanzi-85666</t>
  </si>
  <si>
    <t xml:space="preserve">Début octobre, demande de changement d'adresse postale. Envoi de l'imprimé, justificatifs etc... Accusé réception de la modification reçu aussitôt par la poste. Début décembre, je souhaite un rachat partiel et contacte le correspondant AFER à Paris. Il vérifie l'ensemble des informations et il s'avère que l'adresse n'a été modifiée que partiellement par l'AFER... Elle doit donc être corrigée préalablement à toute demande de rachat. Nouvel envoi des documents justificatifs....  Nouvel accusé réception de la modification reçu par voie postale .... mais la validation informatique n'étant toujours pas faite, le rachat ne peut pas même être demandé car toute opération est bloquée... Mails de réclamation, nombreux appels téléphonique à l'AFER, au correspondant. Rien n'y fait. Nous sommes le 8 janvier et je n'ai toujours pas pu déposer ma demande de rachat.... Que penser ?
</t>
  </si>
  <si>
    <t>jelauraiunjour-58590</t>
  </si>
  <si>
    <t>depuis 30 ans à la MAAf, au lieu de faire des avenants sur les anciens contrats,il les change comme cela moins de garantie avantageuse... une seule conseillère est valable sur Vienne... on voit très le projet de MAAF dans sa PUB télé. les assureurs contre les clients et non les assureurs avec les clients... Aucune écoute des besoins du client, à Vienne on préfère faire du chiffres d'affaires...</t>
  </si>
  <si>
    <t>soso-37-96465</t>
  </si>
  <si>
    <t>Je suis en arrêt maladie depuis le 11/07/2020. j'ai envoyé mon dossier de A à Z. A aujourd'hui je n'ai aucune réponse. C lamentable, j ai lu tous les commentaires "ça fait peur" une bande d'incapable qui donne des réponses à la noix. A leur place j'aurais honte..</t>
  </si>
  <si>
    <t>benoit-m-133429</t>
  </si>
  <si>
    <t>C été 17h30 est personne au téléphone j ai attendu 15 min au téléphone pour qu'on me disent qu'il y avait personne pour me répondre avertisser des le début pour nous dire qu'il y a personne qui va répondre au lieu d attendre 15 min au téléphone</t>
  </si>
  <si>
    <t>luc-r-122431</t>
  </si>
  <si>
    <t>service et assistance satisfaisant, toutefois les tarifs sont élevés, j'envisage un changement de véhicule donc je regarde la concurrence ou j'espère un geste commercial</t>
  </si>
  <si>
    <t>Le service client est lamentable. Pas de réponse à vos simples questions. Imaginez vous pour un sinistre, là il ny aura plus personne. Leur adresse, c est une simple porte de garage. Vous leur demandez de vous envoyer une pochette pour ranger les papiers et ils ne savent pas à quoi cela correspond. Vous leur demandez comment arrêter votre assurance et là il n y a plus personne pour répondre à vos mails</t>
  </si>
  <si>
    <t>carole-77491</t>
  </si>
  <si>
    <t xml:space="preserve">J ai souscrit à un contrat prévoyance auprès  de Intériale devenue mutuelle référencée par le ministère de la justice mon employeur
 J ai pensé que cela m apporterait une garantie de qualité
 Grosse erreur
Tous est bon pour ne pas avoir à indemniser même les mensonges les plus absurdes
On me refuse l indemnisation de ma perte de salaires et primes sous prétexte que j aurais faussement déclaré le 14 août 2018 ne pas avoir été en arrêt maladie le 1 janvier 2019 et ça ne les choque même pas c est dire le niveau et en plus du refus d indemnisation je suis informée que je suis radiée procédure normalement prévue selon le règlement mutualiste en cas de non paiement des cotisations
Je pourrais parler d un dialogue de sourd mais vu qu il n y a plus de contact
Bref je suis bien décidée à aller au bout et déposer plainte au civil mais peut être aussi au pénal vis à vis de la gestionnaire qui m accuse de manière mensongère de fraude cela devrait pouvoir constituer un délit
bref à réfléchir plus qu à deux fois avant de souscrire
</t>
  </si>
  <si>
    <t>marielle-p-106589</t>
  </si>
  <si>
    <t>Site très clair et n° de téléphone bien présents, ce qui est rare sur les sites.
En revanche, j'ai attendu pas mal de temps au tél et j'ai fini par raccrocher avant d'avoir eu le conseiller...</t>
  </si>
  <si>
    <t>pierre-qui-roule-110715</t>
  </si>
  <si>
    <t xml:space="preserve">Depuis plus de 5 ans je suis assuré chez AMV, je suis satisfait de leurs services et des prix attractifs qu'il propose toutefois je n'ai pas eu besoin de leurs services. Je les recommandes auprès de mon entourage.
</t>
  </si>
  <si>
    <t>hotz-l-133975</t>
  </si>
  <si>
    <t>Je suis satisfaite des garanties et services proposés par l’olivine assurances. Les offres parrainages sont un plus non négligeable. Je recommande cette compagnie</t>
  </si>
  <si>
    <t>bernard-j-109386</t>
  </si>
  <si>
    <t>rien à signaler tout est parfait.
Reste à voir lorsque malheureusement j'aurai un accident la réactivité de vos services mais sans attendre je le suppose parfait.
BJakubowicz</t>
  </si>
  <si>
    <t>yaho-55154</t>
  </si>
  <si>
    <t>en maladie professionnelle depuis 2008, la Cardif suspendue le premier février 2017 la prise en charge au titre de la garantie incapacité temporaire totale de travail alors que je suis toujours dans cette situation médicalement constaté par mon médecin traitant et les  expertises médicales demandé par mon employeur.
Après les avoirs contacté  par téléphone au sujet de la prise en charge de mon prêt immo, ceux-ci m'ont indiqué de me rapprocher et prendre un RDV avec leur médecin expert afin de m'examiner et de poursuivre le paiement,sauf que je n'ai jamais reçu de convocation écrite  de la compagnie d'assurance Cardif ce qui m'a privé de la possibilité de me faire assisté et d'autre part pourquoi avoir suspendu le paiement depuis février 2017 alors qu’aucune décision formel écrite de la part de la Cardif n'a été prise à ce jour. En outre nul ne peut être privé de ses droit rétroactivement. 
 EVT 1931882. La suite est entre les mains de mon avocat .</t>
  </si>
  <si>
    <t>tegane02-52685</t>
  </si>
  <si>
    <t>refus de resiliation pour mutuelle obligatoire
ne recoit pas les recommandés
ne traite pas les mails
je n'aurai assez de place pour tout citer..</t>
  </si>
  <si>
    <t>stephan-d-129972</t>
  </si>
  <si>
    <t xml:space="preserve">je suis satisfait du tarif assurance ainsi que du service de souscription en ligne simple et rapide je recommande fortement april moto 
merci a april moto de m assurer pour la seconde fois </t>
  </si>
  <si>
    <t>patrick-a-126552</t>
  </si>
  <si>
    <t xml:space="preserve">tres rapide et efficace 
et tres compréhensif
renseignement par tel tres efficace aussi
je recommanderai a mon entourage 
par contre dans faire suivre document  j'ai pas vu l’explication 
 </t>
  </si>
  <si>
    <t>pas-de-pseudo-99159</t>
  </si>
  <si>
    <t>J'ai déclaré un sinistre à mon assureur ALLIANZ en juillet 2020. Il s'agit d'un dégat des eaux dont je ne suis par responsable. J'ai payé les travaux de remise en état du plafond de ma salle d'eau. J'ai envoyé la facture à mon agent général le 11 août 2020. Depuis cette date je n'ai aucune nouvelle et je n'ai pas reçu de remboursement. J'ai contacté l'agent général par deux fois sans succès. Il ne peut rien faire pour moi. Il est anormal d'attendre aussi longtemps pour un remboursement de 247 euros. Je ne suis pas du tout satisfait d'ALLIANZ d'autant que j'ai également rencontré des problèmes avec la mutuelle santé ALLIANZ.</t>
  </si>
  <si>
    <t>audrey-p-133777</t>
  </si>
  <si>
    <t>Les prix sont imbattables. J'ai fait des devis auprès de plusieurs assurances et vous!étiez les moins cher. Du coup je n'ai pas hésité. En plus direct assurance s'occupe de la résiliation de mon contrat</t>
  </si>
  <si>
    <t>katia85-97618</t>
  </si>
  <si>
    <t xml:space="preserve">Une cata je ne peux pas les joindres il se renvoie la balle pour un devis grrrr j en peut plus
Je me retrouve sans assurance demain dimanche alors que c est payé. </t>
  </si>
  <si>
    <t>heuninck-c-139298</t>
  </si>
  <si>
    <t>Je suis satisfaite du service, les prix me conviennent, simple, efficace et pratique.
Jai eu un probleme personnel et L'Olivier assurance, a été très professionnel et bienveillant.</t>
  </si>
  <si>
    <t>monia-z-132269</t>
  </si>
  <si>
    <t>Je suis satisfaite du service et l’offre faite par direct assurance me semble être la plus avantageuse.
La souscription en ligne a été simple.
Merci Direct Assurance</t>
  </si>
  <si>
    <t>wenden-24110</t>
  </si>
  <si>
    <t>Une Mutuelle chère et des remboursements qui ne sont pas en rapports avec le tarif</t>
  </si>
  <si>
    <t>non--121440</t>
  </si>
  <si>
    <t>Très bien Émeline très compétente très aimable et al écoute  surtout pour les personnes de mon âge quand on a quelques fois des difficultés a comprendre merci</t>
  </si>
  <si>
    <t>noe261186-65116</t>
  </si>
  <si>
    <t>Clair sur les garantis. Bonne prise en charge pour les explications.</t>
  </si>
  <si>
    <t>mokhta-104366</t>
  </si>
  <si>
    <t>La personne au téléphone était à l'écoute très professionnel à su répondre à ma demande, ma conseiller m'a mit sur plusieurs choix et m'a 'aiguiller sur la démarche à effectuer</t>
  </si>
  <si>
    <t>nadia-b-134743</t>
  </si>
  <si>
    <t>Je suis heureuse qualité prix superbe réponse direct et super assurance recommander par ma famille qui son assurer chez vous , devis très bien détailler réponse rapide</t>
  </si>
  <si>
    <t>didier-117900</t>
  </si>
  <si>
    <t>J ai échangé aujourd'hui avec un conseiller de suravenir  concernant un sinistre , je nai pas eu l impression de m'adresser à mon assureur, , il a été  désagréable et condescendant  .</t>
  </si>
  <si>
    <t>22 avril 2017 suite à une expérience en avril 2017</t>
  </si>
  <si>
    <t>cyssou-54224</t>
  </si>
  <si>
    <t>Assuré depuis plus de 10 ans auprès d'Axa pour tous mes véhicules, le dernier appel de cotisations reçu fait état d'une augmentation de près de 40 %, soit environ 350 €. On est loin des 1 à 3 % annoncé  fin 2016.
C'est scandaleux vu les bénéfices dégagés.</t>
  </si>
  <si>
    <t>gabriel-g-124394</t>
  </si>
  <si>
    <t>Satisfait, prix correct, le paiement mensuel est onéreux. 
A voir avec le temps, le jour où auras un soucis, si vous êtes réactif. 
Rapide et précis à souscrire.</t>
  </si>
  <si>
    <t>juzdzewski-m-128534</t>
  </si>
  <si>
    <t>ayant plusieurs contrats auprès de vous , je suis tout-à fait satisfait du service et de la disponibilité du service aussi bien par mail que par téléphone</t>
  </si>
  <si>
    <t>jaja-69301</t>
  </si>
  <si>
    <t>Impossible de joindre la section départementale de Lille depuis plus d'1 semaine, ils sont trop débordés et ne répondent plus.
C'est ça une mutuelle? Ne pas répondre présent quand vous avez besoin d'eux? C'est honteux et indigne de se dire mutuelle!
Je pense réellement à  aller voir ailleurs! Chapeau bas la MGEN!</t>
  </si>
  <si>
    <t>leti-76866</t>
  </si>
  <si>
    <t>Voilà maintenant depuis 2008 que j'ai mon permis. Assuré en tant que conductrice secondaire sur les trois véhicules.
Enfin c'est ce qu'on pensait. Il y a quelques années déjà j'ai demandé mon relevé d'information que je n'ai jamais reçu mais cela avait soulevé un problème mes parents payé une option qu'ils ne devais pas et problème de reconnaissance en tant que conductrice secondaire.
Scandale la directrice de l'agence nous appel nous rassure on passe à autre chose.
Hier j'appelle pour un devis et là je découvre que je ne suis pas connue de leur service, au bout de 20 minutes on m'annonce qu'il ont des traces en 2008 et 2014. Je tombe des nues. Je suis en colère révolté payer un service et ne pas être reconnu. Mais savoir encaissé 4 assurances (voiture e maison) ça par contre ils savent faire.</t>
  </si>
  <si>
    <t>desombre-p-137592</t>
  </si>
  <si>
    <t>je suis totalement satisfait du service et des tarifs produits par L'OLIVIER Assurance, déjà titulaire d'un contrat au sein de la Société depuis quelques années.</t>
  </si>
  <si>
    <t>frocot-l-113985</t>
  </si>
  <si>
    <t>Je suis satisfait pour le prix, et pour la prise en charge, l’equipe est au top pour m’avoir accompagné dans ma demarche, 
Je recommande l’olivier assurance</t>
  </si>
  <si>
    <t>sonia21-86084</t>
  </si>
  <si>
    <t>Voilà 1 an que je suis assuré chez ECA, aucun remboursement jusqu'à ce jour et ce malgré différentes relances, courriers, mail au service réclamation, déplacement physique au siège de ECA. Aucun retours de leur part je déconseille vivement en ce qui concerne l'assurance animal.</t>
  </si>
  <si>
    <t>massandje-k-109507</t>
  </si>
  <si>
    <t>Je suis satisfaite du service. Mon interlocuteur a été très professionnel et à l'écoute. Le service a été adapté à mes besoins ... je recommanderai DA</t>
  </si>
  <si>
    <t>corsica44-80068</t>
  </si>
  <si>
    <t>Suite à un retard de remboursement de soin,j'avais fourni par mail une photocopie du remboursement S.S.
Puis demandé à cet organisme si l'original avait été transmis à owliance ;Ce qui m'a été confirmé (trans.le 27/09/19)</t>
  </si>
  <si>
    <t>kackoune-67748</t>
  </si>
  <si>
    <t>service performant, adhérente depuis 2018 très satisfaite sauf le temps attente  qui me parait assez long</t>
  </si>
  <si>
    <t>jordan-98668</t>
  </si>
  <si>
    <t>Je suis en invalidité type 2 depuis le 5/2019 et ayant été licencié pour cette raison, la prévoyance souscrite par mon employeur a démarrée à cette date déduction faite des indemnités légales et des versements de pôle emploi et CPAM
Le premier versement a été fait avec 3 mois de retard sous prétexte qu’il manquait toujours un document alors que tout avait été envoyé dans les temps et depuis et quasi tous les mois , ma rente est versée en retard malgré les CG Axa qui stipule le règlement sous 10 jours ouvrés après réception des documents mensuels (CPAM et Pôle emploi) 
Y a t’il des recours ou actions à entreprendre connue ou dois je faire intervenir un organisme, avocat ???
Dernier exemple à la date du 1/01/2021, toujours aucun règlement reçu depuis l’envoi de mes justificatifs le 5/12/2020</t>
  </si>
  <si>
    <t>gerardcronen-40501</t>
  </si>
  <si>
    <t xml:space="preserve">Dans les années 80 j’ai souscris une assurance vie. A l’époque à la signature du contrat  le représentant d’AGF allianz  me disait que lors d’une invalidité même minime je toucherais un pourcentage du capital. En décembre 2003 je suis victime d’un accident cardio vasculaire. Infarctus du myocarde et pose de 3 stents. Au bout du 2ème ou 3ème mois je contacte cette assurance afin de bénéficier de l’indemnité journalière qui m’est du. La on me répond qu’il fallait réagir plus vite et donc je perdais  30 jours d’indemnités. Je ne savais pas que j’allais être arrêté + de  6 mois  puisque j’étais prolongé mois par mois. Passons. Le 5 aout 2011, 2ème infarctus  et pose de 2 stents supplémentaire. Durant cet arrêt de 6mois ils m’ont convoqué chez un expert en cardiologie de Mulhouse pour expertise. J’ai passé plus de 45 minutes branché à toutes sortes de machines. Pour moi très professionnelle. On ne m’a jamais communiqué les résultats. Pourquoi ? Vous allez bientôt comprendre. Le 31 janvier 2013 nouvel accident cardio vasculaire et pose de 3 nouveaux stents (7 en tout) Je contacte rapidement allianz pour ne plus être pénalisé. Je suis a nouveau convoqué pour expertise  et a ma grande surprise chez un rhumatologue de Mulhouse. (Pourquoi pas un gynéco ou un vétérinaire) L’expertise a duré même pas 10 minutes. Je signale que cet « expert » est connu sur la place pour rendre des rapports bidon… 2 semaines plus tard (très très rapidement donc) je reçois un courrier me signifiant que cet expert estime mon invalidité a 30 ./. (sans même avoir vu un électrocardiogramme sans même me demander mon traitement médical) et étant donné que mon invalidité n’est pas de 80./. Minimum aucune indemnité ne me sera versée. La je ne comprends plus rien.  Durant cette période j’ai été mis en invalidité par le médecin conseil de la sécurité sociale en 2ème catégorie à partir du 1er avril 2014. (soit 66./. max.)  Je rédige un courrier de réclamation au directeur Général allianz France ainsi qu’au directeur régional.(non sans mal) Septembre 2014, La responsable de Marché ainsi qu’un conseillé financier d’Allianz me rendent visite  pour revoir mon dossier et me faire de nouvelle proposition. Dans un premier temps elle me dit oui j’ai droit a un capital suivant le pourcentage de mon invalidité et très vite elle sort un avenant sur une feuille volante et me dit et ben non il faut avoir  au moins 66./. (une fois on me dit 80./. une autre fois c’est 66./. il font tout pour enfumer les gens) Je découvre également que je paye dans mon contrat d’assurance vie à fond perdu depuis plus de 1an1/2  une cotisation pour des indemnités journalières dont je n’ai plus droit et qu’on c’est bien gardé de m’en informer. Par contre ils m’ont très vite informé quand je n’avais plus droit aux indemnités journalières  Je leur demande si je pouvais récupérer le trop payé ? Comme d’habitude il fallait que je réagisse plus vite. Je cotisais durant plus de 35ans mais jamais on m’a parlé qu’il fallait avoir au moins 80./. pour pouvoir toucher un capital. Surtout pour le prix payé 152 euros exactement pendant plus de 35ans.  Bref cette responsable de chez allianz me fixe un nouveau rendez-vous après avoir entendu toute mes doléances.  15 Jours plus tard elle revient avec son conseillé financier (qui c’est déjà sauvé de cette compagnie, on se demande pourquoi…)  pour revoir ce dossier et la elle fait le ménage en détruisant plusieurs papiers des vieux contrats AGF en ma possession vraiment trop vieux qui n’ont plus court et que cela ne sert a rien de garder d’après elle. Elle prend également plein de renseignements patrimoine compte bancaire etc.  et me fixe un nouveau rendez vous avec a la clé une proposition extraordinaire que je ne pourrais pas refuser.   Quelques jours plus tard 3ème visite de cette responsable de marché avec la super proposition. C’était en faite 2 nouveaux contrats : 1 assurance vie moins cher (bien sur sans les indemnités journalière) et une nouvelle assurance décès. Je lui dis qu’après plus de 35ans de cotisation pour rien il faut être très con pour re signer chez vous et que j’attendais d’abord  une réponse pour un éventuel arrangement a l’amiable suite a mes réclamations, et que je veux également soumettre ces 2 contrats a un spécialiste et que après seulement je prendrais une décision. La elle me dit d’un ton fort et très ferme qu’il y avait des délais à respecter et que bien sur qu’Allianz a une grande responsabilité dans cette affaire et si je voulais que ma réclamation aboutisse il faut que je signe de suite ces 2 contrats et « sur » un arrangement en ma faveur sera engagé. Et bien sur j’ai signé ces deux nouveaux contrats en toute confiance. Au bout de 4 mois cette compagnie d’assurance m’informe que je n’ai droit à rien. Dossier clos, circuler il n’y a rien à voir. Du coup, J’ai arrêté tout les virements à savoir ces 2 nouveaux contrats ainsi que toutes mes assurances voiture maison etc. et depuis plus rien… bizarre (J’étais très bon client toutes mes assurances étaient chez eu et je n’ai jamais eu a les solliciter durant ces 40 années) allianz a fait preuve de désinvolture et de machiavélisme conduisant à la perte des petits et naïfs que nous sommes !! Lors de ma réclamation pour l’expertise bidon, chez ce rhumatologue, il me propose une nouvelle expertise au choix auprès de 3 médecins généraliste « maison » de leur choix et que  les honoraires de ce médecin que j’aurais choisi, seront partagés par moitié entre allianz et moi  (ils sont gonflé) Pour finir  ce que je conteste c’est ce fameux taux de 80./. qui ne figure pas sur mon contrat mais sur un avenant que l’on m’a fait découvrir (sur une feuille a part très astucieux). Jamais on ne m’a parlé de ça surtout au prix payé (+ de 80.000 euros en 35ans) ils écrivent : une invalidité fonctionnelle d’au moins 67./. en cas d’accident ou d’au moins 80./. par suite de maladie etc…, toute invalidité par maladie inférieur à 80./. ne peut faire l’objet d’un règlement. Vous vous rendez compte 152 euros/mois pour de telle garantie, la concurrence a bien rigolé (On m’enfume), je conteste aussi la « méthode » employé pour me faire signer 2 nouveaux contrats, également les documents soit disant trop vieux détruits par leurs soins. Ces personnes ont eu une sacrée formation interne pour rouler leur clients Ce qui est très bizarre aussi, impossible de contacter le directeur régional, ni même d’avoir son nom, seul entreprise commercial en France qui refuse de donner le nom de son directeur Je trouve qu’il y a beaucoup de choses « pas normal » Et j’en passe… Ils ont tout (mal) fait en amont pour ne rien payer. A voir la genèse de cette assurance cela ne m’étonne pas. Cette compagnie allemande ne devrait même plus exister, il faut simplement rappeler qu’elle assurait les prisonniers et les fours crématoires durant la dernière mondiale et j’en passe. Vous trouver plein d’info sur le net et vous ne risquer pas d’être déçu. D’après les forums de discutions c’est la pire assurance de France.  Actuellement je suis en invalidité, je n’ai plus le droit de travailler, je touche une petite pension d’invalidité 2eme catégorie de la sécurité sociale  et je pensais pouvoir toucher un petit capital à ma rente d’invalide. Pendant plus de 35ans j’étais persuadé que lors d’un problème de santé j’étais bien couvert. J’ai une forte impression d’avoir été berné et trompé durant toutes ces années et surtout cotisé pour rien. allianz est une très grosse compagnie avec un service juridique très efficace (source internet forum et avocats) et ça il le Save, elle est intouchable, se moque du code des assurances, de la justice, les expertises médicales sont fantaisistes souvent sur dossier. c’est pourquoi il se comporte de cette manière.  Même pas un petit geste commercial rien du tout au contraire il vienne me menacer pour signer deux nouveaux contrats.  Les actions de groupe en France sont inefficaces, aux USA, allianz a été condamné à une amende record. Une pétition ou une plainte auprès de la Commission Européenne est la seule solution. allianz a échappé à une faillite (voir histoire guerre 1940) mais peut être pas à une résiliation massive de la part des assurés. Cette assurance a oublié son objectif. Je suis un client maltraité, OK, mais suis-je le seul ? La lecture de l'article paru dans le journal économique "Les Echos" est édifiante..... Consultez-le,-vous serez édifié !!! http://patrimoine.lesechos.fr/patrimoine/placement/0203566094454-epargne-les-rappels-a-lordre-des-gendarmes-boursier-et-bancaire-1013127.php?68xEYGaeV1ktU9Os.99
Mettez un terme aux contrats que vous avez avec AGF / allianz, vous ne serez jamais correctement assuré et payé!
 UN CONSEIL fuyez cette compagnie aucune considération pour leurs bons clients
</t>
  </si>
  <si>
    <t>jmarc73-53441</t>
  </si>
  <si>
    <t>Injoignables n'écoutent rien, mais aiment en revanche s'écouter parler. Ne justifient par leur hausses de prix</t>
  </si>
  <si>
    <t>cath-131136</t>
  </si>
  <si>
    <t xml:space="preserve">Fonctionnaire d'état mais n'ayant rien à  voir avec l'éducation nationale je me suis retrouvée suite à  une fusion entre la Mutualité  Fonction Publique et la MGEN affiliée  à  cette dernière pour la couverture sociale. Dans les faits, la MGEN me rembourse directement mes dépenses relevant de la Sécurité  Sociale. Depuis je cumule les problèmes comme par exemple  
?Je ne peux ouvrir un compte Amélie donc barrage pour obtenir le QR code relatif à  la vaccination COVID aucune alerte de la MGEN Nice qui s'en moque et laisse ses assurés se débrouiller avec les pharmaciens...
 ? Je suis atteinte d'un cancer la MGEN ne dispose pas  de Medecin Conseil et mon dossier de demande de prise en charge à 100 % se perd ce qui me vaut de reprendre la constitution du dossier a la base et d'avancer pendant trois mois tous les frais médicaux . Encore une fois personne ne s'en émeut au sein de la MGEN de Nice.
Quand un organisme veut "tout avaler" il faut qu'il s'en donne les moyens. Tous ces assurés que la MGEN a pris en otage n'ont rien demandé.
</t>
  </si>
  <si>
    <t>emmesse-81132</t>
  </si>
  <si>
    <t>Je dois dire que j'ai été surpris par l'écoute et la bonne volonté de mes interlocuteurs (trices) à chercher pour moi le meilleur service en terme d'assurance auto. J'avais été très déçu de ma précédente assurance avec laquelle il était impossible de dialoguer. J'ai trouvé l'Olivier par hasard et le hasard a bien fait les choses.</t>
  </si>
  <si>
    <t>berger-112198</t>
  </si>
  <si>
    <t>Je suis satisfait du service, par contre j'ai eu des difficultés à m connecter à mon compte. Interlocuteur au téléphone agréable mais je n'ai pas été rappelé par le service informatique comme indiqué.</t>
  </si>
  <si>
    <t>monocyl-62352</t>
  </si>
  <si>
    <t>Caisse d'épargne et CNP meme combat , si j'osais je dirais , vu la désorganisation de la CNP , la CNP va couler dans les 2 ans , j'ai déjà fait des paris de ce genre et j'ai gagné. Notre pere décède debut mars 2017 , les 4 enfants que nous sommes étant presque tous en retraite , dès la sépulture faite , contact est pris avec les banques . on decouvre une assu vie  à la caisse d'épargne .Le directeur de Champagnole (Jura) me demande de livrer les rib des un et des autres pour liquider l'affaire , il me me dit que sous un mois on aura l'argent , il va meme , alors que je ne lui demande rien , me calculer la répercution possible sur mes impots . Etait-ce son role? nombreux coups de tel et de mails vont suivrent  sans réponse . 6 mois passent , La caisse d'épargne nous demande en octobre que le notaire confirme que nous sommes bien les seuls héritiers . On livre le document . Un mois mois plus tard , on reprend des nouvelles , le sous dirlo ne trouve rien et nous dit son impossibilité à retrouver des messages mails envoyés à son patron absent depuis plusieurs semaines . Visiblement , sans le patron la boite boite. Enfin ,on apprend en novembre que notre dossier est dans les mains de la CNP depuis le mois de JUIN  .Personne ne nous l'avait dit . En décembre , je reçois un papier à remplir par les 4 enfants et les impots . J'en parle à ma conseillere CE , je recois peu apres un 2 formulaire identique à remplir. Enfin en fevrier les impots renvoient le formulaire , tous les documents sont regroupés et envoyés en recommandés avec accusé reception . le 10 Mars je reçois pour la 3eme fois le formulaire à remplir . Visiblement ils ne savent pas qu'ils ont déjà les documents chez eux . mes 3 freres et soeurs  ont fermé  chacun leurs comptes à la caisse d'épargne , ma conseillere CE sait que dès que l'assu Vie de mon pere arrive , je ferme mes comptes aussi .Un an est passé , l'assu vie n'est toujours pas versée . La CNP peut aller se faire voir .</t>
  </si>
  <si>
    <t>david-i-135358</t>
  </si>
  <si>
    <t xml:space="preserve">satisfait du tarif..j espère ne pas me tromper sur les services 
on verra bien .d autres contrats pourraient s y rajouter si tout va bien .a bon e.tendeur 
</t>
  </si>
  <si>
    <t>de-azevedo-t-107303</t>
  </si>
  <si>
    <t>Le prix me convient, et est le moins cher trouvable sur le marché. Plus qu'à résilier mon contrat à la date d'échéance chez pour passer chez l'olivier!</t>
  </si>
  <si>
    <t>jbb2507-124418</t>
  </si>
  <si>
    <t>Si nous n avez besoin de rien  alors vous pouvez les contacter....
Condescendance et mépris sont au rendez-vous avec certains de leurs prétendus  conseillers ( à ne pas prendre au sens littéral du mot)
A éviter.......</t>
  </si>
  <si>
    <t>emmanuel-d-102804</t>
  </si>
  <si>
    <t xml:space="preserve">Bon service, réactivité et prix vraiment intéressant par rapport à la banque
Personne agréable et précise
Bonne découverte, du coup je ferai appelle à eux par la suite
</t>
  </si>
  <si>
    <t>dany-s-114447</t>
  </si>
  <si>
    <t>SATISFAIT   
CORRESPOND A MES ATTENTES 
BON RAPPORT QUALITE PRIX POUR LOGEMENT DESTINE A LA LOCATION
150 CARACTERES BEAUCOUP TROP LONG POUR CET AVIS ..</t>
  </si>
  <si>
    <t>nenene-57904</t>
  </si>
  <si>
    <t>Ne tient pas ses promesses,ou plutôt me tient plus ses promesses concernant les remboursements que j'attends pour continuer à faire soigner ma petite chienne. Sans ça je ne peux pas .</t>
  </si>
  <si>
    <t>k0t3i-103168</t>
  </si>
  <si>
    <t>Opérateur gentil, à l'écoute, compétente.
Elle a su répondre rapidement à mes demandes.
Résumé : tres satisfait, seul petit souci : le délai d'attente était estimé à 1min et j'ai attendu plus que ça.</t>
  </si>
  <si>
    <t>hasel-66572</t>
  </si>
  <si>
    <t>Assurance à bannir, je me suis fait volé mon véhicule fin juin nous sommes début septembre toujours pas indemniser l'expert mandater par l'assurance à évaluer mon véhicule plus bas que le marché, je demande une contre expertise l'assurance macif donne le dossier à l'expert conseil et depuis toujours rien j'ai toutes mes assurances habitation scolaire auto et Cie chez macif je vais résilier, dans l'histoire j'ai l'impression que c'est moi le coupable alors que je suis la victime, j'ai jamais voulu qu'on me vole ma voiture et surtout avant les vacances.....</t>
  </si>
  <si>
    <t>mendonca-p-117880</t>
  </si>
  <si>
    <t>Très bien dans l'ensemble.
Et merci de ne pas me forcer à écrire davantage car cela devient déplacé et par conséquent la prochaine fois je n'écris rien.</t>
  </si>
  <si>
    <t>viper57-62803</t>
  </si>
  <si>
    <t>Etant assuré pour plusieurs véhicules et ce depuis plusieures années chez Allianz, je pensais être bien assuré. Quand il n'y a rien de spécial, tout va bien mais cela est vrai chez tous les assureurs. Mais lorsqu'il arrive un sinistre, alors là rien ne va plus. Etant assuré en tous risques pour un de mes véhicule, celui-ci m'a été volé : réponse de l'assurance "ah mais cela n'est pas assuré !!!!!!!"</t>
  </si>
  <si>
    <t>sublon-t-130452</t>
  </si>
  <si>
    <t>Je suis satisfait de l'assurance qui m'a été proposé (au niveau tarif et garantie)
Je suis satisfait du professionnel qui a traité ma demande par téléphone</t>
  </si>
  <si>
    <t>alexandra-h-125702</t>
  </si>
  <si>
    <t>Très simple et rapide. J’ai pu assurer mon véhicule de chez moi sans contraintes horaires en quelques minutes. Les tarifs sont raisonnables et les garanties également.</t>
  </si>
  <si>
    <t>clermont-e-130363</t>
  </si>
  <si>
    <t xml:space="preserve">Très satisfaisant, rapide et facile à valider je recommande et niveau prix très attractif
Rappel rapidement et très poli
Signature électronique et sans difficulté </t>
  </si>
  <si>
    <t>richard-c-131606</t>
  </si>
  <si>
    <t>Je suis satisfait de votre service simple et pratique merci de m’avoir assuré ma voiture cela me convient je compte rester chez vous merci mes salutations distinguées</t>
  </si>
  <si>
    <t>zezette-70801</t>
  </si>
  <si>
    <t xml:space="preserve">ils savent prendre l argent mais quand il s agit de rembourser c est plus la meme  1mois que l on attend la prise en charge pour des lunettes meme l opticien qui a notre dossier se fait balader 
une mise en demeure va partir et le dossier ira chez notre avocat si ils ne font rien </t>
  </si>
  <si>
    <t>blanblan-60975</t>
  </si>
  <si>
    <t xml:space="preserve">Bonjour à tous adhérents FLOUES par la CARDIF
Je rejoins avec tristesse votre liste scandaleusement longue et non close.
Je suis atteint de pathologies multiples invalidantes qui prises une a une suffisent a me radier définitivement du monde de l'emploi.
A 59 ans donc j'ai perdu santé,famille,mobilité,travail et me retrouve aujourd'hui avec les capacités physiques d'un vieillard .
Etat acté par un ensemble de medecins 
 et spécialistes....Ainsi que par le médecin expert de la CPAM qui m'a placé en INVALIDITÉ catégorie 2.
Quelques temps après la mise en place des garanties....je suis convoqué par 2 courriers autoritaires simultanés
Celui de la CARDIF  et celui du médecin (EXPERT DE LA CARDIF PAYE PAR LA CARDIF )
Et la c'est le miracle
en 5 minutes d'une auscultation bâclée.....sans connaitre rien de mes antécédent.....,foulant au pied des années de souffrance personnelle  ainsi que  les dossiers de ses confrères qu'il ne daigne même pas consulter, IL me déclare en tres bonne santé santé......puisque le lendemain.....
.....admirez l'efficacité!!!! je reçois un courrier de la CARDIF mettant fin a mes droits  acquis au titre de mon invalidité.
je ne demande rien d'autre que la mise en place des garanties  DIAT pour lesquelles j'ai cotisé pendant plus de 18 ans!
ADHÉRENTS...VOUS DEVENEZ BON A  ETRE JETÉS AU COMPOST UNE FOIS MALADES
FAITES LE SAVOIR PARTOUT
CES PRATIQUES SONT INHUMAINES 
IL Y A SUFFISAMMENT DE CAS REFERENCES
IL EST FACILE DE CONSTATER QU'IL S'AGIT D'UNE VOLONTE DELIBEREE DE NE PAS PAYER LES INDEMNITÉS DUES AUX PERSONNES EN INVALIDITÉ CAT 2 AJOUTANT DE LA MISÈRE A LA MISÈRE
bien sur la CARDIF continue a me prélever chaque mois pour des garanties qu'elle refuse d'apporter
tout le monde est content ...la CARDIF prélève et ne garantit pas
et le medecin en carton,vendu,peut penser au prochain bateau qu'il va s'offrir
LA VIE N'EST PAS BELLE??
et moi je suis en instance de tomber dans la précarité
JE SUIS BIEN ENTENDU  PRÊT A DEFENDRE MES DROITS ET CEUX DES AUTRES PERSONNES DANS LE MEME CAS....  A ENGAGER TOUTE ACTION COLLECTIVE JUDICIAIRE OU INFORMATIVE AUPRES DES ORGANISMES DE CONSOMMATEURS ET DE LA PRESSE.
</t>
  </si>
  <si>
    <t>cosnard-m-126440</t>
  </si>
  <si>
    <t>Assurance la moins chère que j’ai trouvée en tant que jeune conducteur, le site est fonctionnel simple intuitif et pratique. Pas piqué des hannetons .</t>
  </si>
  <si>
    <t>sab-110131</t>
  </si>
  <si>
    <t xml:space="preserve">Très mauvaise mutuelle impossible de les joindre je dois encore tenir 6 mois avant de changer j'ai hâte! ne rembourse quasiment rien même ce qui devrait être automatique.
Ne jamais souscrire! </t>
  </si>
  <si>
    <t>zam-61850</t>
  </si>
  <si>
    <t>A éviter sans remords.</t>
  </si>
  <si>
    <t>thierry-k-110379</t>
  </si>
  <si>
    <t>on m'a accordé une remise ,donc le prix me semble juste et adapté a ma situation,contrairement aux autres assurance qui ne savent pas faire de geste commercial quand cela doit se faire.</t>
  </si>
  <si>
    <t>gabrielle37-58413</t>
  </si>
  <si>
    <t>Chers collègues enseignants, SURTOUT NE CHOISISSEZ PAS LA MGEN pour votre complémentaire santé et prévoyance !!! 
Pour la partie sécurité sociale vous n'avez pas le choix : c'est MGEN - sauf si vous habitez Paris ou le département du Rhône : là vous pouvez adhérer à la MAGE, centre de sécurité sociale + complémentaire santé de l'enseignement public tout à fait honnête et satisfaisant.
La complémentaire santé MGEN :
. ne prend pas en charge les dépassements d'honoraire des médecins spécialistes et les patients n'ont pas toujours le choix, 
. ne rembourse pas les lunettes sauf si vous allez chez leurs opticiens partenaires - c'est à dire des opticiens avec qui la MGEN a conclu quelques petits arrangements ...
Par ailleurs vos cotisations complémentaire santé et prévoyance sont basées sur l'ensemble de vos revenus, y compris si vous avez un revenu hors E.N. Mais si vous tombez malade et que votre arrêt de travail dépasse les 3 mois, la prévoyance MGEN ne complétera que vos revenus E.N. alors que vous avez cotisé aussi en fonction de vos revenus hors E.N.
Bref : restez à la MGEN pour la partie sécu, mais pour la complémentaire : partez vite !!! Demandez des devis à d'autres mutuelles, moins connues mais moins chères et plus honnêtes ! (ex. Adréa ...)</t>
  </si>
  <si>
    <t>veronica-m-121142</t>
  </si>
  <si>
    <t>Les prix sont vraiment excellents et la facilité pour avoir un devis et un contrat vraiment rapide. Nous avons eu une infraction chez nous en janvier, juste après notre déménagement et nous avouons que ça a été un peu galère pour se faire réparer la porte. Nous n'y sommes pour rien et ça a été très compliqué.</t>
  </si>
  <si>
    <t>victorus-95714</t>
  </si>
  <si>
    <t xml:space="preserve">Laisser tomber, 
Amv c’est une coquille vide . Les avoir au téléphone est impossible. Les mails qui leurs sont envoyés ne sont traités que 72 heures après et lorsque ils sont traités ?!!! Ce n’est pas toujours le cas . Ils encaissent les chèques mais oublient d’envoyé la carte verte aux assurés. Je n’ ai pas de carte verte à jour depuis maintenant 9 jours et je continue de leur demander des explications. Ils me répondent que c’est la faute de la poste ( cela me fait rire ??) . La poste m’a assuré qu’un courrier depuis Bordeaux c’est 3 jours Max !!! Mon chèque a été envoyé il y a plus de 3 semaines.  Je vous laisse seul juge. </t>
  </si>
  <si>
    <t>alexis-107774</t>
  </si>
  <si>
    <t>le service client est tres compétent. Les conseillés prennent le temps devant eux pour s'adapter et donner les informations. 
j'etais content de trouver l'olivier quand j'etais malusé et pendant ces 2 ans, mais cependant les prix sont beaucoup trop élevé  cet année  pour mon malus/bonus qui est revenu a 1. 1250 euro  au tiers comparé a 900 euro pour beaucoup d'assurance , d'ou mon depart. 
Je recommande cependant l'olivier pour sa qualité dans la communication en lien avec le service client.</t>
  </si>
  <si>
    <t>pabau-100424</t>
  </si>
  <si>
    <t>augmentation d'environ 50% sur deux contrats la deuxieme annee. inadmissible
assuré vol et incendie, seulement il faut rentrer dans les détails car l'incendie n'est pas pris en charge si il y a eu vandalisme. inadmissible également.</t>
  </si>
  <si>
    <t>falmento-107069</t>
  </si>
  <si>
    <t>c'est la 1e fois que je contacte Neoliane ,mon interlocutrice Aya a été très aimable, très réceptive et a répondu à mes questions ...pour l'instant rien de négatif</t>
  </si>
  <si>
    <t>hami--121481</t>
  </si>
  <si>
    <t>Je viens de souscrire une assurance auto chez eurofil BY AVIVA, j'ai eu des réponses précises et claires sur les garanties souscrites. Et la souscription était plus simple et rapide. Et les vérifications des documents sont faites le jour même. Je recommande cette compagnie à mes proches et Amis.</t>
  </si>
  <si>
    <t>najia-75579</t>
  </si>
  <si>
    <t>Merci Erika pour cet échange et votre compréhension, à bientôt pour de nouvelles aventures.</t>
  </si>
  <si>
    <t>djoik-57339</t>
  </si>
  <si>
    <t xml:space="preserve">Au secours ! 
J'y suis depuis Mars 2017 par obligation et non par choix au final j'ai pris l'option maximum pour être mieux remboursé et c'est pire ! c'est comme si je payais tous mes frais santé moi même. J'attends qu'une chose c'est d'y partir ! Fuyez ! </t>
  </si>
  <si>
    <t>clara-m-133213</t>
  </si>
  <si>
    <t>Le devis et la souscription sont claires et rapides. Tarif très accessible, un tarif étudiant serait un plus, il n'y a pas de petites économies. Mais le coût de l'assurance sont quand même très avantageux.</t>
  </si>
  <si>
    <t>emma-d-114173</t>
  </si>
  <si>
    <t>je suis satisfaite du niveau de garantie. Jeune conductrice, je bénéficie de 20% de réduction sur mon contrat par le parrainage de mon père. Bonne relation client.</t>
  </si>
  <si>
    <t>thibault56-72244</t>
  </si>
  <si>
    <t>Fuyez cette assurance !! Ils agissent complètement à l'opposé de l'image qu'ils communiquent dans leurs publicités. Nous avons été victime d'un incendie de notre maison en juin 2018 et nous avons reçu la réponse la semaine dernière comme quoi la matmut refusait de nous indemniser. Leur argumentaire repose sur le fait que l'on connaissait la dangerosité des produits que l'on utilisait et que nous avons été négligent. La matmut n'a jamais voulu nous communiquer les résultats des 3 expertises qu'il y a eu sur site malgré nos nombreuses demandes par courrier RAR. Ma compagne était enceinte au moment de l'incendie aujourd'hui notre fille est âgée de 2 mois. La matmut nous fait vivre un calvaire juridique depuis maintenant 9 mois, c'est insupportable. Cette compagnie essaye de faire craquer les gens en leur faisant perdre du temps et de l'argent, une HONTE !!!</t>
  </si>
  <si>
    <t>dmarchand380-53587</t>
  </si>
  <si>
    <t>La personne chargée de mon dossier à une gentillesse, un professionnalisme et un dévouement tel, que je reste chez AXA car je ne veux pas la décevoir.</t>
  </si>
  <si>
    <t>sandra-81853</t>
  </si>
  <si>
    <t>Le 10/12/2019,j'ai demandé un devis assurance auto .Le 12/12/2019 à 15h15 , suite aux différents mails de relance journalier de l'assureur ( le dernier 14h44 ), j'ai contacté le service client le même jour à 15h15, afin de finaliser ma demande. Le tarif a changé dans la demi heure qui suit .Toutes les propositions journalières ont été bloquées ( message AOUPS UNE ERREUR S'EST PRODUITE), puis réactualisées au nouveau tarif .A FUIR !!!!</t>
  </si>
  <si>
    <t>auger-m-131370</t>
  </si>
  <si>
    <t>Simple, efficace. Pour l'instant aucun problème à signaler, je vais poursuivre la suite logique de mon contrat. Tarif attractif sur le marché, pour l'instant ok pour moi.</t>
  </si>
  <si>
    <t>benjamin-j-137089</t>
  </si>
  <si>
    <t>Trop chère peut mieux faire même pour les véhicule non assuré depuis plus de trois mois ainsi que pour les conducteurs ayant un malus/bonus supérieur à un</t>
  </si>
  <si>
    <t>ninie-67438</t>
  </si>
  <si>
    <t>très a l'écoute et une personne charmante au téléphone et  pratique le rappel automatique .</t>
  </si>
  <si>
    <t>jean-francois-l-121995</t>
  </si>
  <si>
    <t>D'une maniére générale . je recommande la G M F si le souscripteur remplit les conditions d'adhésion .Ce qui prouve mon satisfecit en matiére d'assurance</t>
  </si>
  <si>
    <t>sam-101981</t>
  </si>
  <si>
    <t>Rien à dire .. C’est scandaleux ! Fuyez cette assurance. Ils sont désagréables  au plus haut point, ils sont méprisants et méprisables. Je résilie et je suis bien contente.</t>
  </si>
  <si>
    <t>mohammed-53849</t>
  </si>
  <si>
    <t>Catastrophique</t>
  </si>
  <si>
    <t>alain-54658</t>
  </si>
  <si>
    <t>Suite à un sinistre dégât des eaux le 3 octobre 2021, déclaré le lendemain, le dossier n'est toujours pas traité plus d'un mois après. Mes relances téléphoniques et par mail n'ont pas permis de débloquer la situation. Les réparations ne peuvent toujours pas avoir lieu. Pourtant, j'assure 3 logements, 3 véhicules, et dispose d'un autre contrat. Peut être faut-il changer d'assureur .....</t>
  </si>
  <si>
    <t>philippe-p-115293</t>
  </si>
  <si>
    <t>Absolument Satisfait de mon interlocutrice et les renseignements fournis me  permettent d'assurer sereinement 2 Véhicules dans un même échange.  Je recommande .</t>
  </si>
  <si>
    <t>n'goma-o-112658</t>
  </si>
  <si>
    <t>Je suis satisfait du service d'assurance qui m'est proposé par l'Olivier Assurance. La souscription en ligne a été des plus simples. Les conseillers ont été réactifs et précis dans leurs réponses à mes questions.</t>
  </si>
  <si>
    <t>tony-86092</t>
  </si>
  <si>
    <t>On membouti le chauffard récidiviste défaut dassurance état débriété délit de fuite
Lassurance me certifie quils mont suspendu or jai eu à payer la cotisation que jai refusé</t>
  </si>
  <si>
    <t>fjp-76189</t>
  </si>
  <si>
    <t xml:space="preserve">A la suite d'un litige sur un sinistre NON RESPONSABLE lié à un vol de moto, retrouvée par la suite,  La Mutuelle des Motards a donné l'accord au garage pour réparer les dégâts, puis s'est rétractée après la réparation et à refusé le payer le moindre centime.  J'ai alors eu le choix, soit de laisser ma moto au garage, soit de la récupérer en prenant en charge la totalité des frais engagés. Est-il légal d'autoriser un garage à faire les réparations pour ensuite, lorsqu'elles sont faites, refuser le remboursement ? Ne fallait-il pas réfléchir avant et ne pas donner l'accord ? D'autant que le vol était bien réel et que toutes les preuves ont été apportées.
Bref.
Un résumé parfait de la situation de déliquescence de cette Mutuelle. Une pratique à peine voilée d'obstruction délibérée du dossier sinistre. En d'autres termes, "Surtout ne rien débourser" !
La clé de leur réussite, probablement décourager les sociétaires qui n'ont plus l'énergie de se battre face à tant d'indifférence, d'incompétence et d'arrogance. Malgré une conseillère sympathique et pragmatique mais dont la fonction n'est que celle de vendre des contrats puisqu'elle n'a aucun pouvoir décisionnel, nous n'avons d'autre solution que de faire une réclamation auprès du service médiation. Que de perte de temps, et d'énergie incommensurable.
FUYEZ !
</t>
  </si>
  <si>
    <t>olivier-b-109664</t>
  </si>
  <si>
    <t>je suis satisfait des services et des prix proposés. je paye beaucoup moins cher que mon ancienne assurances. le prix et pratiquement quarante pour cent moins cher</t>
  </si>
  <si>
    <t>jo35-104482</t>
  </si>
  <si>
    <t xml:space="preserve">Un accueil téléphonique en nette amélioration.
Un site internet encore un peu "rigide et chargé" manque de simplicité pour accéder à ses garanties par exemple.
A quand une application pour smartphone?
</t>
  </si>
  <si>
    <t>melainedaveze-87140</t>
  </si>
  <si>
    <t>Assurance que je oconseille fortement, même en passant de la MAIF et MAIF filia, les tarifs restent très avantageux.. très bonne assurance quand on débute dans la vie et que l'on a pas forcement un gros budget assurance... Les conseillers sont très agréables et à l'écoute des clients, toutes les possibilités de contrat m'ont été expliqué, ainsi que les différents tarifs, sans jamais me pousser à la dépense, ce qui est plutôt rare et très appréciable !</t>
  </si>
  <si>
    <t>touriya-a-130935</t>
  </si>
  <si>
    <t>je suis satisfaite du prix et du service, le contrat a la carte me conviens bien, facile d'utilisation.
je recommande cette assurance
bonne continuation</t>
  </si>
  <si>
    <t>claude-64167</t>
  </si>
  <si>
    <t>pour ce faire asuré ok mais pour avoir un relevé d information c est la galere</t>
  </si>
  <si>
    <t>romeo-l-126203</t>
  </si>
  <si>
    <t xml:space="preserve">Satisfait de la rapidité pour avoir mon assurance moto et de plus très simple à faire cette assurance sur internet.
Je trouve également cette assurance qui n'est pas chère.
En vous remerciant </t>
  </si>
  <si>
    <t>pb-77378</t>
  </si>
  <si>
    <t>30 ans assuré sans aucun accident mon auto a été en février accidenté en étant en stationnement mal réparer en avril actuellement en attente de passage de l'expert pour voir la non conformité des réparations!mauvaise assurance! mauvais garage imposé! mauvais expert! y en marre que l'on ne puisse changé les choses pour qu'elles soient justes</t>
  </si>
  <si>
    <t>william-b-105122</t>
  </si>
  <si>
    <t>Le tarif est attractif. Les démarches sont simples. Mon interlocuteur a été d'un professionnalisme, des explications clairs. Dommage que vous ne faite pas les véhicules de prestige.</t>
  </si>
  <si>
    <t>egaga-80944</t>
  </si>
  <si>
    <t>J'ai eu un accident de travail, mon employeur à envoyer mes attestations d'indémnitée journalières et tout le blabla à AG2R le 28/09/19. Le 10/10 mon employeur recois un message comme quoi l'argent sera bientot verser et depuis plus rien. j'appel le service client qui "ne peux pas me renseigner" et quand je leur envoi des mails 0 réponse.
insuportable</t>
  </si>
  <si>
    <t>mimi-63857</t>
  </si>
  <si>
    <t>Service correcte.</t>
  </si>
  <si>
    <t>christian-76430</t>
  </si>
  <si>
    <t>Impossible d'avoir une rponse en moins de 30 minutes avec la GMF, surtout si vous voullez un bon service ne vous assurez pas à la GMF car en cas de sinistre vous aurez pendant des heures "vous êtes en relation avec les services sinistre de la GMF, votre conseiller s'efforce d'courter votre attente, merci de patienter quelques instants "  alors là vous patientez 1 heure ou deux !!!</t>
  </si>
  <si>
    <t>rogerpartch28-59596</t>
  </si>
  <si>
    <t>FUYEZ !!!! Il manque toujours un papier !!! Justificatifs envoyés en temps et en heure, contrat résilié, nouveau contrat etablis mais plus cher !!! FUYEZ !!! Toujours pas ASSURER au bout d'un mois !</t>
  </si>
  <si>
    <t>herve-c-108507</t>
  </si>
  <si>
    <t>pour l'instant les tarifs me correspondent, a voir avec le temps si le "sav" suit.
en tout cas meilleurs rapport qualites prix comparer avec les autres assureurs !</t>
  </si>
  <si>
    <t>nicolas-82217</t>
  </si>
  <si>
    <t xml:space="preserve">Accident en date du 1er septembre 2019. L'Olivier assurance m'indique le 5 septembre 2019 que le constat amiable établi par les deux parties établit que je ne suis pas responsable (mon véhicule était à l'arrêt...). 
Les réparations sont effectuées après expertise le 23 septembre 2019 (1.400 euros). 
Le 23 décembre 2019 (presque 4 mois après l'accident!), je n'ai toujours reçu aucun remboursement et l'Olivier ne veut pas me donner la copie de leurs diligences auprès de l'autre assurance (courrier, mail, etc.). Je pense qu'ils n'ont rien fait. </t>
  </si>
  <si>
    <t>josy-51009</t>
  </si>
  <si>
    <t>apres retractation de la signature virtuelle et accord de leur part prelevement sur mon compte de 189.70 le 3 janvier remboursement prevu le 17 janvier attendez de payer 15 jours plus tard et vous verrez leur reaction MUTUELLE A FUIRE</t>
  </si>
  <si>
    <t>sylvecia-m-134433</t>
  </si>
  <si>
    <t>Une assurance pour étudiant ne serait pas de refus. Néanmoins les services proposés sont intéressants et les conseillers téléphoniques sont très agréables.</t>
  </si>
  <si>
    <t>eric-d-108486</t>
  </si>
  <si>
    <t>100 € d'augmentation de ma prime en 4 mois alors que mon bonus à augementer et est de 50%.
Direct assurance fait des prix d'appel bas mais augmente chaque année ses primes de plus de 10% ce que ne font pas des assurances type MAAF ou MACIF (qui sont certes plus chères mais ont des franchises plus basses).</t>
  </si>
  <si>
    <t>loufette-67298</t>
  </si>
  <si>
    <t>les garanties proposées me paraissent interessantes, le prix est plus intéressant que pour ma mutuelle précédente.</t>
  </si>
  <si>
    <t>collavet-c-111960</t>
  </si>
  <si>
    <t>je suis satisfait prix assez bas, les assurances me convienne, très bon qualité/prix.
les service téléphonique est trés bien, je suis satisfait de l'olivier</t>
  </si>
  <si>
    <t>loic-l-113926</t>
  </si>
  <si>
    <t>Je regrette que votre tele vendeur n'ait pas pu ou voulu me communiquer un code promo et qu'il se soit montré aussi insistant. Seul le manque de temps m'a conduit à souscrire chez vous car j'avais une meilleure proposition de mon assureur historique.</t>
  </si>
  <si>
    <t>lydie-m-127959</t>
  </si>
  <si>
    <t xml:space="preserve">Je suis satisfaite du service /qualité prix , j’ai trouvé mon assurance et c’est super , merci pour cette facilité d’échange en ligne . 
           Martinez Lydie </t>
  </si>
  <si>
    <t>wanagonomore-90015</t>
  </si>
  <si>
    <t>Remboursement d'un sinistre de grêle à 100% avec très bonne efficacité et bonne communication.C'est dans ces conditions que l'on vérifie la qualité de son assurance. Je ne regrette pas mon choix.</t>
  </si>
  <si>
    <t>bergerac24-65160</t>
  </si>
  <si>
    <t>Augmentation de plus du double  de la franchise suite à 2 accidents en 2 ans malgré 40 ans de cotisation c'est inadmissible.
Prévenu uniquement par mail sans explication j'ai dû moi-même me rendre à l'agence pour trouver un directeur d'agence n'ayant aucune latitude et ne faisant qu'appliquer les directives</t>
  </si>
  <si>
    <t>laura-c-106045</t>
  </si>
  <si>
    <t>Je suis très satisfaite du service depuis déjà 3 ans, c'est la raison pour laquelle je poursuis avec l'assurance logement après l'assurance voiture. Merci !</t>
  </si>
  <si>
    <t>alpin73-87722</t>
  </si>
  <si>
    <t>Bonsoir. Le 30/12/19, mon campîng car est détruit par un incendie en Italie. Hébergement en hotel le soir avec l'assistance... repas du soir à notre charge! 25/01/2020 camping car déclaré épave donc cession à la société de destruction. Il a été récupéré un tiers des biens non détruit. Le reste??? A ce jour, encore aucune indemnisation de verser, ni pour nos biens perso (vetements, chaussures, ...) ni pour le véhicule. Par contre, j'ai du demandé à stopper l'assurance malgré la cession au 25/01. J'ai payé la mensualité de février et tenez vous bien, on me réclame encore 67 euros!!! Je n'ai pas encore touché un centime de dédommagement et on me réclame de payer une assurance pour un véhicule qui n'est plus à moi depuis le 25 janvier. Je vais vite racheter un camping car. Par contre très peu de chance que je le finance et l'assure à la Macif!</t>
  </si>
  <si>
    <t>kilian-t-112126</t>
  </si>
  <si>
    <t>Bien, le site est facile, ludique. Il est rapide d'avoir un devis. Les tarifs sont concurrentiels. Seul bémol, la cotisation est à payer à l'année, pas de prélèvement mensuel.</t>
  </si>
  <si>
    <t>audrey-d-111808</t>
  </si>
  <si>
    <t>Parfait très bien et rapide très bien expliquer et très vite assurer 
Je recommande ce site à des personnes qui aurait des doutes 
Taper moteur de recherche assurance quad</t>
  </si>
  <si>
    <t>gael-98969</t>
  </si>
  <si>
    <t>Cette prevoyance est absolument honteuse je vois que tout le monde a le même problème difficulté a avoir ses compléments d'indemnités!Nous avons déjà eu ce problème après le confinement 1 mois d'arrêt maladie de mars a avril nous avons etes indemnisé 3mois plus tard, après les avoirs harcelé au téléphone pratiquement tous les jours un coup c'était que la secu ne leur avait pas teletransmis les decomptes ensuite ils ont oublies de traiter mon dossier ils vous promettent tjs que ds les 10j vs aurez l'argent sur votre compte!Et la rebelote arret maladie au mois d'août toujours aucun complément ils ne répondent jamais a vos mail c'est catastrophique ils ne se rendent pas compte dans quelle situation financière ils peuvent mettre les gens!!Je vais contacter ma protection juridique pour voir quel recours on peut avoir!!</t>
  </si>
  <si>
    <t>florence-c-107122</t>
  </si>
  <si>
    <t>Je suis satisfait des prix et du service.
L'inscription en ligne se fait facilement
Par contre je n'ai pas encore reçu au courrier ma carte verte alors que je suis assurée depuis le 14/03</t>
  </si>
  <si>
    <t>cheikhna-f-111040</t>
  </si>
  <si>
    <t xml:space="preserve">Le prix est trop élevé sans l'offre Drive vu le prix et l'ancienneté de ma voiture sans oublier que j'ai souscris à l'offre tiers mini.
Mais surtout en cette période de télétravail la voiture ne bouge presque pas. </t>
  </si>
  <si>
    <t>lebrun-p-107211</t>
  </si>
  <si>
    <t>Je suis satisfait du tarif, de l'accueil au téléphone et des informations apportées. Simple d'utilisation et facile d'envoyer les documents demandés.</t>
  </si>
  <si>
    <t>oliver-78846</t>
  </si>
  <si>
    <t>A fuir ! Assurance moto résiliée il y a plus d'un an, j'ai payé ce que je devais pour clore cette assurance.
1 an après, ils me réclament de 63 E pour une assurance vie... avec recommandés, harcèlement tél. Ils sont tellement nuls qu'ils préfèrent dépenser du temps, des courriers inutiles, un service recouvrement... pour 63 balles  Ils ont le sens des priorités à la MACIF</t>
  </si>
  <si>
    <t xml:space="preserve">Accueil et renseignements téléphoniques parfait.
Personnel à l'écoute des demandes et très bonne prise en compte de la situation.
Cela rassure, d'avoir une  mutuelle qui couvre un large volet des "accidents de la vie" et qui accompagne sans faille.
C'est dans ces situations que l'on apprécie d'avoir une bonne mutuelle.
Cela fait 20 ans que je suis adhérent et je suis content d'avoir fait le bon choix à l'époque.
Bel exemple de l'esprit mutualiste.
Continuez.
</t>
  </si>
  <si>
    <t>adam-70641</t>
  </si>
  <si>
    <t>Mutuelle poubelle
A éviter d'urgence, trop long pour traiter les devis. Je regrette la mutuelle PRO BTP .</t>
  </si>
  <si>
    <t>fredeco82-63819</t>
  </si>
  <si>
    <t>Assuré via mon employeur en 2012, je suis aujourd'hui demandeur d'emploi. A ce titre je bénéficie de la portabilité de mon contrat durant 1 an, soit jusqu'au 26/10/2018. La portabilité se réalise sous la forme d'une période de  3 mois, puis une deuxième de 4 mois, puis une dernière de 5 mois. Pour chaque nouvelle période de renouvellement, je fournis les documents demandés (attestation de paiement Pôle Emploi). Ma dernière demande de renouvellement de la portabilité date de février (documents envoyés le05/02/2018), pourtant je n'ai toujours pas reçu nos nouvelles cartes et le dossier n'est pas mis à jour (nous sommes le 06/05/2018 !) Pour rappel, l'actuelle période se termine dans 21j... J'ai appelé 15 fois le service client qui a pris note de mon problème, ils ont eux-même envoyé par 2 fois des mails prioritaires pour que mon dossier soit saisi, sans succès. Mon épouse est hypothyroïdique et doit faire des analyses tous les 3 mois et suivre un traitement hormonal. Par ailleurs, une mammographie de contrôle devait être effectuée en mars 2018. Pour ma part opéré en gastro-entérologie en novembre 2017, je dois effectuer des examens de contrôle ce mois-ci...Bien sûr, on nous dit que nous sommes toujours couverts et qu'il suffit d'avancer les frais. Nous avons en attente de demande de remboursement 3 ordonnances pharmaceutiques, mais ne pouvons certainement pas faire l'avance des honoraires de spécialistes ni des examens ! (rappel : je suis demandeur d'emploi...) Je ne parle même pas de l'éventualité d'un accident avec examens coûteux et hospitalisation... Du coup, nous restons sans nous soigner ni nous faire suivre depuis bientôt 4 mois...et ne savons pas combien cela va durer. Le pire, c'est que je dois redemander une prolongation à la fin du mois, et je crains les délis : j'ai vraiment l'impression que nous ne pourrons plus nous faire soigner jusqu'à le fin de la portabilité en octobre 2018 !</t>
  </si>
  <si>
    <t>f4brice-81550</t>
  </si>
  <si>
    <t>Des garanties disparaissent. 3 mois pour avoir une réponse a un dossier. Déplorable !</t>
  </si>
  <si>
    <t>kusmierczyk-l-136214</t>
  </si>
  <si>
    <t>Le prix me convient. Par contre oubli de me parler de la loi Hamon donc attente d un mois pour que ma fille ait une assurance conductrice prncipale. Sinon simple</t>
  </si>
  <si>
    <t>christophe-moumadi-m-134418</t>
  </si>
  <si>
    <t>Je suis très satisfait au niveau du prix. A recommander pour les scooters électriques comme c'est le cas pour moi. A voir par contre sur la qualité du service à long terme, mais j'ai confiance pour l'instant.</t>
  </si>
  <si>
    <t>ninine-76581</t>
  </si>
  <si>
    <t>J'ai demandé la résiliation de mon fils puisqu'il a une mutuelle obligatoire à son travail. J'ai fait parvenir tous les documents qu'ils me demandaient. Je suis allée à l'Agence d'Auxerre pour emmener un document qu'ils leurs manquaient et qu'ils auraient pu me demander au début, la conseillère qui m'a reçu ma très mal parlé et envoyé baladé. Depuis avril et ne l'on toujours pas résilié. Déçu de cette mutuelle malgrès que ça fait des années que j'y suis.</t>
  </si>
  <si>
    <t>anodueb-103266</t>
  </si>
  <si>
    <t>Complément grosse dépenses assez longue à rembourser et peu élevé (soins dentaire par ex.)
Mode de communication de documents obsolète (limité en format peu courant pour un néophyte)</t>
  </si>
  <si>
    <t>laure-c-132887</t>
  </si>
  <si>
    <t>oK le service est rapide efficace, les prix sont correct à si pour la prise en charge si besoin. Je verrai avec le temps les capacité et le sérieux de cette assurance</t>
  </si>
  <si>
    <t>ninguno-100016</t>
  </si>
  <si>
    <t xml:space="preserve">J'ai souscrit un contrat qui ne correspond aucunement à mes besoins et malgré plusieurs courriers adressés en RAR. Pas d'accusé réception de mes courriers et les échéanciers se suivent avec une régularité de métronome. 
Je ne conseillerai pas votre établissement, il n'y a ni suivi ni rigueur.
Franchement dégouttée. </t>
  </si>
  <si>
    <t>tribouilloy-l-123663</t>
  </si>
  <si>
    <t>Je suis satisfait du service et le prix me convient parfaitement. Bon service rapide pour s'inscrire. Je recommande à tous l'olivier assurances. Merci</t>
  </si>
  <si>
    <t>fabrice-101338</t>
  </si>
  <si>
    <t>tres mecontent je percois une rente d'humanis prevoyance trimestrielle par accord de branche , il faut toujours telephoner ou envoyer des mails pour etre payer,, je leur demande si je peux etre payé mensuellement on me repond que ce n'est pas possible parce que je precois une rente accident du travail cpam tous les 3 mois...je leur envoie donc par mois tous les justificatifs cpam de mon invalidité... et la rente AT tous les 3 mois...en octobre on me verse la rente du mois d'octobre je ne comprends pas puisque l'on m'a dit que ce n'etait pas possible de percevoir sa rente mensuelle Humanis...et on me renvoie un mail pour me reclamer le document AT y en a vraiment mais vraiment marre c'est incroyable je pense qu'ils devraient revoir le fonctionnement de leur personnel....vous n'avez jamais la personne au telephone  donc jamais le meme dialogue..grrr</t>
  </si>
  <si>
    <t>taveira-rodrigues-c-114660</t>
  </si>
  <si>
    <t>Je suis très satisfait de mon contrat est très bon niveau qualité prix. Tres facile as faire le devis en ligne et  très bien formulé je recommande vivement</t>
  </si>
  <si>
    <t>nanard-75568</t>
  </si>
  <si>
    <t>AMV est une assurance très bien placé pour les motards(es) il conseil l'assistance 0 Km en moto c'est pratique.</t>
  </si>
  <si>
    <t>gonzalez-lantres-a-130466</t>
  </si>
  <si>
    <t xml:space="preserve">je suis satisfait du service et j'attend votre soutiens dans les moments  difficiles si il y en a. 
La conseillère a été très agréable au téléphone . </t>
  </si>
  <si>
    <t>jul-cauchois-115658</t>
  </si>
  <si>
    <t>Bonne assurance, j'y suis depuis 1990 conseillé par mes parents, GMF aussi. Excellente relations commerciale / un léger bémol sur le service sinistre. Merci. JC</t>
  </si>
  <si>
    <t>85gf-69737</t>
  </si>
  <si>
    <t xml:space="preserve">Démarchage téléphonique auprès de personnes âgées agressif par l'intermédiaire de DNASSUR déjà signalé à plusieurs reprises depuis longtemps. Cette société prétend être attentive à la déontologie de ses courtiers... Si c'était le cas elle ne continuerait à cautionner des agissements qui durent pourtant depuis longtemps.
</t>
  </si>
  <si>
    <t>mantel-g-131813</t>
  </si>
  <si>
    <t xml:space="preserve">Très satisfait de notre premier contact. Des réponses claires, une personne agréable et souriante au téléphone. Très facile aussi d'avoir accès à une personne au téléphone. 
</t>
  </si>
  <si>
    <t>malfatto-m-117809</t>
  </si>
  <si>
    <t>contact rapide et efficace, conseiller très gentil, clair, a répondu à toutes mes questions; rappel programmé et respecté. Rien à redire pour le moment :)</t>
  </si>
  <si>
    <t>guigui-87138</t>
  </si>
  <si>
    <t xml:space="preserve">Services inexistants, conseiller qui me raccroche au nez, courriers en accusé de réception restés sans réponse, courriels pareil, personne n'est capable ou ne veut gérer mon dossier???!!!!... .
J'ai saisi le médiateur de l'assurance il y a plus de 8 mois et toujours aucun retour malgré mes relances. Un ami m'a dit qu'il ne servait à rien puisque cette institution censée être neutre a été créée notamment avec le concours de la macif il y a plusieurs décennies???... On croit rêver!!
J'ai rendez-vous cette semaine chez un concurrent car je vais résilier tous mes contrats. Je me rends compte que je me suis fait avoir tout au long des années de cotisations que j'ai versées pour rien!! Je suis très en colère contre la macif qui n'est pas honnête!
Par pitié le service qualité à 2 sous, ne répondez pas à mon commentaire car vous ne servez absolument à rien!!!
Evitez la macif que je ne recommande ABSOLUMENT pas!!!!!
</t>
  </si>
  <si>
    <t>allaoui-a-131560</t>
  </si>
  <si>
    <t xml:space="preserve">Rapide efficace qualité prix ravis de faire partie de votre clientèle 
Je suis au boulot actuellement j'ai pu faire cela rapidement de mon téléphone. 
</t>
  </si>
  <si>
    <t>mik-103586</t>
  </si>
  <si>
    <t>Ils sont affreux je n’arrive pas à me faire rembourser un dépassement d’honoraires de 70 e j ai fourni tous les papiers ils en demandent toujours plus j’ai tout fourni j’ai plus ils sont vraiment bornés je comprends pas que la direction de Paris ne réagisse pas sur la province lamentable je crois que je vais partir de la trop nul archi nul je vais regarder les autres mutuelles et les tarifs chez eux depuis 1967 on est vraiment pris pour des Nuls on est à 100/100 tous les 2mon mari et moi et on par mois 300 e là trop c’est trop</t>
  </si>
  <si>
    <t>oncleblu-67784</t>
  </si>
  <si>
    <t>en arret de travail pour maladie depuis avril 2016 et actuellement reconnu en invalidité cat2 depuis le 01 octobre 2018 j'ai ouvert un dossier avec ma banque bnp faire fonctionner mon assurance pret aupres de cardif, a ce jour je n'ai recu aucun courrier de leur part pour la suite du dossier</t>
  </si>
  <si>
    <t>eva647-72138</t>
  </si>
  <si>
    <t>Suite a une panne de voiture, l'assistance auto a été trés professionnel et courtoi.</t>
  </si>
  <si>
    <t>corto-45568</t>
  </si>
  <si>
    <t>tres satisfait de votre réactivité, formule claire et bien expliqué par vos conseillers
A voir en cas de sinistre ou autre
tarifs plutot competitifs
a conseiller autour de soi</t>
  </si>
  <si>
    <t>elissa-92994</t>
  </si>
  <si>
    <t xml:space="preserve">C'est une grosse blague ! 
Selon l'assurance Chien+ , 60% de chaque frais vétérinaire devaient être remboursés. 
Sur le 1er, sur 73,80€ j'ai été remboursée 30€
Sur le 2ème, sur 72,30€ j'ai été remboursée 15€. 
Ils nous vendent des paillettes pour au final rien du tout. 
Une fois les problèmes arrivés plus de réponses ça joue au sourd, j'ai du renvoyé 5 fois mois mail avant d'être remboursé la 1ere fois, parce que soidisant ils le recevait pas sauf que je l'envoyait toujours à la même adresse qui était la bonne. 
C'est du grand n'importe quoi cette assurance. </t>
  </si>
  <si>
    <t>karim-b-130505</t>
  </si>
  <si>
    <t>Je suis satisfait de votre assurance, merci de rester ainsi car votre assurance m'a vas très bien et merci de vos superbe tarification qui me vont très très bien, cdt</t>
  </si>
  <si>
    <t>tiffany-f-111243</t>
  </si>
  <si>
    <t>En tous risques, direct assurance refuse de réparer mon véhicule et en plus m'accuse de fausse déclaration!!!!! HONTEUX. Tout ça pour pas payer.
  Prenez une assurance avec un bureau et une personne en face de vous.
Direct assurance qui est une filiale d'AXA, renvoie une image pitoyable de gestion de sinistre. A FUIR !!!!!!!!</t>
  </si>
  <si>
    <t>fqueau-126424</t>
  </si>
  <si>
    <t xml:space="preserve">J'essaie d'avoir la maif pour des questions d'assistance , jarrive à avoir quelqu'un au bout de 20 minutes, cette personne me dit qu'elle ne peut pas me passer l'assistance juridique. 
Obligé de recommancé à zero et c'est à nouveau partie pour une attente de 20 minutes pour reussir à avoir quelqu'un. 
En plus leur Voice bot est carrement nul, il ne comprend rien et vous aiguille vers la mauvais service et à nouveau perte de temps. </t>
  </si>
  <si>
    <t>18 octobre 2021 suite à une expérience en juillet 2021</t>
  </si>
  <si>
    <t>beaufort-137679</t>
  </si>
  <si>
    <t>Merci monsieur pour votre gentillesse et votre accueil , cela fait plaisir d'être aussi bien reçu .A bientôt daniele beaufort.Je conseille de vous chez inscrire  NEOLIANE le personnel est sympa.</t>
  </si>
  <si>
    <t>vanille-96832</t>
  </si>
  <si>
    <t>Personnels en agence pas aimable et peu compréhensif alors que l'erreur à été faite par eux.
pas de négociation possible donc départ de la société sans regret.</t>
  </si>
  <si>
    <t>vivi-43-131862</t>
  </si>
  <si>
    <t xml:space="preserve">Mise en invalidité 2 et ayant une prévoyance entreprise a l’AG2R j’ai fait mon dossier de demande celui ci a été traité dans des délais très rapide 
Je suis très satisfaite des délais et de la mise en place des paiements </t>
  </si>
  <si>
    <t>mouadib-96397</t>
  </si>
  <si>
    <t xml:space="preserve">A éviter absolument !!!!
Pour les avoir au téléphone il faut être patient c'est assez paradoxale pour une assurance qui mise sur leur service client
 </t>
  </si>
  <si>
    <t>gabriellem06-104971</t>
  </si>
  <si>
    <t>Super assurance, réactive chaque fois que j'ai eu un sinistre, autant en remboursement qu'en facilité de procédure, tout à était fait par mail après l'appel au service sinistre. Bravo.</t>
  </si>
  <si>
    <t>teddys29-78272</t>
  </si>
  <si>
    <t xml:space="preserve">La qualité des conseillers au téléphone est une catastrophe, pas professionnel du tout.
Jai eu un accident non responsable, je me suis rendu en agence pour déposer mon constat amiable.
Ce constat a disparu dans la nature, du coup je me retrouve a payer une franchise si je veux que ma voiture soit réparée.
Tant qu'on a pas de sinistre tout va bien, attachez votre ceinture vous avez un, c'est la que les problèmes commencent.
2 sinistres déclarés en 10 ans je sais de quoi je parle.
</t>
  </si>
  <si>
    <t>adrien--127824</t>
  </si>
  <si>
    <t>Bonjour, assurance à éviter absolument, laisse c'est assuré seul face au problème. Pour la petite histoire, mon appartement a pris feu, l'expert à juger 12 mois de travaux mais cela a pris 17 mois. Les 7 loyers du relogement supplémentaires sont à la charge de l'assuré.l' Assurance ne veut rien entendre et me laisse seule avec mes enfant, renvoie la faute sur les artisans. Un des interlocuteur m'a dit de me plus les appelés et que l'assurance ne prendra jamais en charge les loyers. Au jour d'aujourd'hui je me retrouve avec une dette de 5000€ auprès de mon bailleur,que je remercie de sa patience et espère le règler rapidement.</t>
  </si>
  <si>
    <t>perrier-a-139609</t>
  </si>
  <si>
    <t xml:space="preserve">Ravie d etre admise chez vous et de votre rapidité à traiter mon dossier. Accueil téléphonique vraiment très sympa. 
Merci
Cordialement
Madame Perrier </t>
  </si>
  <si>
    <t>lrzk-68104</t>
  </si>
  <si>
    <t>Bonsoir,
Suite à mes 2 sinistres de l'année dernière, j'ai été plus que déçue de cet assureur : pas de réactivité (dépanneuse annoncée en 45 min a mit 2h pour venir alors que j'attendais avec 2 enfants en bas age), voiture trimballée de garage en garage, il faut rappeler plusieurs fois par jour car les services ne communiquent pas entre eux. Également, mauvaise foi ou réelle méconnaissance de la loi (il faut leur rappeler vos droit x fois avec textes à l'appui pour qu'ils accèdent à vos requêtes x mois aprés!!); mépris total de la personne (malgré le choc de l'accident et le dossier corporel, vous avez interêt à vite vous en remettre car ils ne vous font pas de cadeaux : exemple voiture envoyée en fourriere! l'assurance ne vous previens pas, vous le découvrez par hasard et ils refusent de payer la fourriere pour finalement vous rembourser 6 mois plus tard car ils sont en TORT).
Aujourd'hui on refuse de me donner une copie du pv de police établit malgré mes relances et dires de l'avocat, de la police et la législation en vigueur!! Tout bonnement scandaleux!</t>
  </si>
  <si>
    <t>phil16440-81345</t>
  </si>
  <si>
    <t>2 mois pour enregistrer un décès!, impossible d'avoir des informations précises par téléphone, ils égarent des documents que vous leur transmettez, ils font traîner les choses, il faut les relancer en permanence, ils ne rappellent jamais, ils sont d'une lenteur rarement atteinte...</t>
  </si>
  <si>
    <t>celia-s-133139</t>
  </si>
  <si>
    <t xml:space="preserve">Rien à redire pour la souscription. La souscription se fait rapidement, simplement. 
A voir si besoin, comment cela se passe. Sur le papier, rien à redire. </t>
  </si>
  <si>
    <t>sarai--t-132324</t>
  </si>
  <si>
    <t>Je suis satisfaite de mon parrainage et vous remercie d'avance de l'intérêt que vous avez portez à ma demande. Vous faites du bon boulot.
Merci direct assurance</t>
  </si>
  <si>
    <t>heliof-65678</t>
  </si>
  <si>
    <t xml:space="preserve">Je souhaite partager, de nouveau, un avis sur une situation surréaliste avec la MAIF. 
- J'ai acquis le 16/10/20 un véhicule de collection que j'ai assuré (assurance collection) par appel  téléphonique.
- Celui ci, stationné chez l'ancien propriétaire, doit être livré le 29/10/20 (c'est à dire demain).
- Je me suis déplacé la semaine dernière en agence pour faire ajouter l'option 0km dépannage. Il m'a été répondu que cette option n'était disponible qu'en formule plénitude. Un devis a été réalisé et je comptais changer à la réception dudit véhicule.
- Après demande de changement de formule, le siège m'a répondu que le véhicule devait être vu en agence car un flag avait été déclenché au siège !!!!!!!!!!
- Je suis repassé en agence ce matin pour constater l'impuissance de celle ci face au siège.
- J'ai enfin compris que ce que je disais n'était pas recevable car suspect. Ce point est critique.
Deux remarques : 
- Le siège de la MAIF doit se remettre en question.
- Je cherche à ré-assurer mon parc de véhicules (motos + autos) auprès d'une autre partenaire aussureur. </t>
  </si>
  <si>
    <t>laura-bastos-97290</t>
  </si>
  <si>
    <t xml:space="preserve">Le service est toujours de bonne qualité quant il est téléphonique et rapide via le site internet. 
Cependant je trouve que les prestations offertes ne sont pas suffisante en rapport au prix de la mutuelle. </t>
  </si>
  <si>
    <t>zizou3737-101622</t>
  </si>
  <si>
    <t>Cette assurance a des tarifs qui sont dans la moyenne, cependant lors d'un accident dont j'ai été victime le 9 Décembre 2019,commis par autrui,cette assurance n'a fait preuve n'aucune compassion,ni d'aucun professionalisme dont dont peut en attendre,étant donné qu'on leur verse notre argent à longueur d'année pour cela... Cela n'a été qu'engueulades,limites des insultes de leur part,on ne vous laisse pas vous expliquer..mais par contre aucun remboursement,ou alors des remboursements totalement aléatoires et incompréhensibles...Leur façon de faire est faite pour vous faire comprendre que finalement,en tant que VICTIME..Vous êtes COUPABLE!!!!! Votre véhicule,vos vêtements,tous les frais physiques,moraux,ETC,ETC.. ne vous sont pas remboursés,et vous n'avez aucune indemnisations..!!! Cette assurance est à fuir absolument.Le pire,c'est qu'ensuite,ils vous envoient des sms à répétions pour vous demander votre en qui les concerne...???A FUIR,ET VITE...!!</t>
  </si>
  <si>
    <t>emma-g-128239</t>
  </si>
  <si>
    <t>Site utilisé pour enregistrer un nouveau véhicule pour ma fille. Au début c'est pas évident de trouver les bons champs de saisie p^mais ensuite c'est simple</t>
  </si>
  <si>
    <t xml:space="preserve">Halte à Direct Assurance . J'étais surprise du prix bas d'entrée annoncée par Direct Assurance, sauf qu'ayant le projet de changer de véhicule après deux ans d'utilisation du même , ils en profitent pour faire augmenter la cotisation annuelle de 150€. Le pire est qu'en faisant le devis en ligne, en me faisant passer pour une non cliente, la cotisation est beaucoup moins chère. Surprise, j'appelle le service client, qui me dit et là attention:"Vous n'avez qu'à résilier, suite à la vente de votre véhicule puis de nouveau souscrire un nouveau contrat auto ...". Je suis désolée mais c'est très anti-commercial et pas professionnel voir lâche comme réponse. Merci de votre urgente action, et surtout il y a un gros problème dans le calcul de mon coefficient .!!! Ne vous faîtes pas avoir </t>
  </si>
  <si>
    <t>lion232-87518</t>
  </si>
  <si>
    <t>Délai d indemnisation deplorable aucun suivi vous appelez et 3 semaines plus tard il ne c est toujours rien passé dossier ouvert en décembre déjà 3mois....</t>
  </si>
  <si>
    <t>zewasher-78164</t>
  </si>
  <si>
    <t>A fuir!!!!
Par le biais d'un comparateur et séduit par le tarif, j'ai souscrit une assurance sans tenir compte des avis formulés par d'anciens clients. Apres rempli un questionnaire qui n'est pas du tout explicite et flou, je verse un accompte et reçoit un échéancier. Au bout de 3 semaines, je reçois un recommandé pour me signifier ma résiliation sous prétexte que les réponses donnés lors de mon inscription n'étaient pas exacte!!!!!! Je leur demande pourquoi avoir attendu 3 semaines pour me le signifier? Pas de réponse et le pire ce sont mes différentes interlocutrices qui ne vous aident pas du tout et qui vous prennent de haut comme si vous étiez le dernier des navets.
Un conseil, il vaut mieux payer plus cher et avoir une vraie société d'assurance.</t>
  </si>
  <si>
    <t>thierry-57190</t>
  </si>
  <si>
    <t>Il faut discuter le prix avant de signer comparer avec la concurrence et revoir les contrats d'assurance tous les ans avec comparatif.après cela c est parfait.c est vous qui êtes le chef.</t>
  </si>
  <si>
    <t>yeyecabs31-99513</t>
  </si>
  <si>
    <t xml:space="preserve">Je suis très déçue de cette assurance. 
- Je déménage d’une grande ville à un petit village juste à côté, il m’augmente le prix. 
- Je passe de concubinage à pacsé en situation familiale, il augmente le prix. Tout est bon à prendre pour augmenter et la personne au téléphone ne souhaite pas trouver de solution. 
Je suis très très déçue !!! 
Je change d’assurance dès que mon contract s’arrête. </t>
  </si>
  <si>
    <t>kiki4040-128039</t>
  </si>
  <si>
    <t>aucune solidarité pour les handicapés , vraiment nulle , remboursement médicament , tres peu , rapidité de remboursement  long . peut mieux faire , la pub coute chere !</t>
  </si>
  <si>
    <t>bg1952-108602</t>
  </si>
  <si>
    <t>Merci pour les réponses que m'a apportée  Lamia hier lors de notre échange téléphonique. Ecoute et précision des réponses n'on satisfait. Je recommanderai, si nécessaire, cette mutuelle à mes proches.</t>
  </si>
  <si>
    <t>shoka-98968</t>
  </si>
  <si>
    <t>Très disponible pour les souscriptions d'assurance mais dès qu'il s'agit de résilier plus personne. On vous envoie un échéancier sans détailler le calcul et on vous prélève impunément jusqu'à date anniversaire du contrat alors que la loi a changé.
On vous invite à venir procéder à des résiliations "à l'amiable" en agence mais les horaires vous impose de vous mettre en congé.
A fuir. Il y des assurances moins chères. La qualité de leur service ne justifie en rien leurs tarifs.</t>
  </si>
  <si>
    <t>aceitachi-105422</t>
  </si>
  <si>
    <t>Je vous déconseille de souscrire chez direct assurance. Il y a des franchises partout et il ne vous le dise pas, quand à la communication n'en parlons pas. Vous payez juste pour une protection en cas d'accident car tout le reste sera à vos frais. Je vais tout faire pour degager de chez eux le plus rapidement. Quand à la baisse du prix de l'assurance chaque année, il est évident que cela risque de ne jamais arriver. Une assurant minable</t>
  </si>
  <si>
    <t>chloebld-58931</t>
  </si>
  <si>
    <t>Comment décrire ce soi-disant "assureur"... un seul mot me vient "mauvaise foi". Ils ont refusé ma résiliation sous prétexte que la signature électronique peut être refusée (alors que j'ai signé moi même le contrat par une signature électronique, une blague ahah). Or après avoir pris contact avec les services de la poste et m'être informée sur l'état du droit positif, je ne peux que dire que c'est aujourd'hui être hors la loi que de refuser une résiliation sous cette forme. Et surtout n'essayez pas de prendre contact avec leurs services, ils vous feront croire à une panne informatique pour ne pas traiter votre demande. Je rajouterait que l'"assuré" peut se sentir harcelé car j'ai quand même reçu en deux jours 4 fois le même courrier m'indiquant que ma demande de résiliation était refusée. De plus, quand j'ai appelé leurs services, on m'a donné deux justifications différentes: une fois, c'était parce que la signature électronique était refusée et l'autre fois, ô surprise, parce qu'il n'y avait pas la mention légale de signature électronique en bas du courrier (donc finalement la signature électronique est acceptée??? quoi qu'il en soit, je peux assurer, preuve à l'appui, que cette mention y est). Je propose donc à toute personne dans la même situation que moi (car on est beaucoup je n'en doute pas) de venir s'unir à moi, pour commencer ne jamais s'engager avec eux, pour ne pas les laisser continuer leur petite entreprise fort profitable.</t>
  </si>
  <si>
    <t>mohamed-ali-k-126965</t>
  </si>
  <si>
    <t>Bonjour je suis très satisfait du prix et de la clientèle je suis contente de faire parti de cher vous je recommande à tous le monde de souscrire cher direct assurance cordialement</t>
  </si>
  <si>
    <t>tommy-p-127971</t>
  </si>
  <si>
    <t>Je suis satisfaite des tarifs qui sont très attractifs, ont peux y choisir plusieurs options à moindre coup. Je suis contente. A voir maintenant sur le long terme et les réel garantie</t>
  </si>
  <si>
    <t>doudou-68847</t>
  </si>
  <si>
    <t>L'assurance est avant tout un service client et à ce titre de nos jours il serait bon que AXA s'intéresse à la customer experience.
Première histoire désagréable lorsque cet été sur la route des vacances, notre C8 tombe en panne à Lyon. L'assistance AXA se montre incapable de trouver une solution viable pour rendre le service garanti c'est-à-dire finir notre parcours jusqu'au lieu de vacances. Pour une famille avec les parents et 4 enfants et donc pas mal de bagages, on nous propose un modèle de voiture trop petit en location et un voyage découpé entre taxis, deux locations, et ... prendre le ferry à pied pour la Corse : très pragmatique! Nous avons du trouver nous même une location à un prix sans doute 4 fois plus avantageux que ce parcours du combattant! Aujourd'hui plusieurs mois plus tard, on attend toujours le remboursement !!
Deuxième expérience malheureuse qui démarre le WE dernier où malheureusement nous percutons un sanglier sur l'Autoroute! C8 à nouveau HS.  Heureusement pas de blessé, sauf pour la pauvre bête bien sur.  Pour espérer une réparation rapide du véhicule, tout commence par l'expertise ... oui mais toujours pas de dispo d'expert après presque une semaine! Pas de problème, AXA va nous prêter un véhicule ... et voilà qu'on nous propose une citadine 4 places pour compenser notre C8 7 places. Bah voyons, pratique pour le départ en WE en famille !! Dois je dire merci ?  Le gabarit du véhicule vous est très utile pour calculer le montant de l'assurance, tout de suite un peu moins pour comprendre notre vie au quotidien et notre besoin.
Service client et assistance : c'est 0 étoile, même pas une.</t>
  </si>
  <si>
    <t>eddy13-96543</t>
  </si>
  <si>
    <t>Bonjour
Mon mécontentement est largement justifié.
En effet un sinistre du 01 juillet 2020, et dont ARPIL et ALLIANZ me baladent .
Petit rappel des faits:
01 juillet 2020 : vol de mon véhicule.
Courant octobre 2020 : confirmation et signature de la proposition.
02 novembre 2020 : confirmation du versement de l'indemnisation mais problème de RIb
30 novembre 2020 : appel pour avoir un renseignement sur mon indemnisation, et découverte que mon véhicule a été retrouvé le 16 septembre.
31 novembre 2020 : déplacement au commissariat pour récupérer le PV de découverte, et aussi surprise mon véhicule n'est plus à mon nom mais au nom de ALLIANZ.
courant décembre 2020 : désaccord concernant les frais de gardiennage. 
Janvier 2020 : prise en charge des frais de gardiennage par Allianz .
Depuis on me balade d'un gestionnaire à un autre . D'un incompétent à un autre . 
Aucun respect envers les clients , la seule chance c'est de ne pas se retrouver en face d'un gestionnaire,  car vu le manque de respect envers moi est très justifié,  mon  non-respect envers ses gesticulations le sera tout ai temps.
C'est pourquoi,  sachez que je ne contacterai aucun  médiateur,  car un dépôt de plainte a été fait. 
Cele ne peut continuer . C'est pourquoi des associations d'aide aux consommateurs à été contacté pour être partie civile .
Cdlt .</t>
  </si>
  <si>
    <t>ab-139056</t>
  </si>
  <si>
    <t>Bonsoir
Pouvez-vous me dire si c'est normal d'attendre plus de 26 jours et à ce jour je ne suis toujours pas rembourser???
il y a deux semaine, ont me disais que j'allais être rembourser mais toujours rien
merci de me répondre</t>
  </si>
  <si>
    <t>keethan-94232</t>
  </si>
  <si>
    <t>Je suis satisfait des services et des prix proposés par l’assureur. Les prix sont abordables et les options sont clairs. Je recommanderai cet assureur à un ami</t>
  </si>
  <si>
    <t>leriri-89932</t>
  </si>
  <si>
    <t>A fuir absolument, impossible à joindre, tu résilies tu as la lettre de confirmation et ils continuent à te réclamer.</t>
  </si>
  <si>
    <t>Assureur militant ?
Je viens de me faire percuté par l arrière en vélo par une personne agée en voiture qui n'avait pas vu ! police, pompier, constat, ( reconnu 100% victime ).
J appelle le lendemain la maif ( Assurance RC et habitation ).
REFUS de prise en charge , je dois me débrouiller seul ( je suis dans mon lit difficile de bouger a cause des contusion et courbature ) avec l assurance GMF de la conductrice fan de Gilbert Montagné.
Je n a que la couverture de base RC, donc même victime a 100% vous êtes seul.
Seul a devoir défendre ses droits, vélo détruit , blessé ... seul.
L assurance de la partie adverse m a semblé plus humaine et m a indiquer les démarches.
La conductrice elle pourra reprendre son volant sans problème, la prochaine fois ce sera peut etre un enfant ... j espere pas assuré a la MAIF !</t>
  </si>
  <si>
    <t>jeangrand-i-126189</t>
  </si>
  <si>
    <t>J’ai commencé à faire des devis sur le site puis ai finalisé le 2ème contrat que j’ai pris chez eux, par téléphone, très rapide, peu d’attente, conseiller très aimable avec une belle voix haute et claire ??</t>
  </si>
  <si>
    <t>julien-d-131340</t>
  </si>
  <si>
    <t xml:space="preserve">le devis est facile à obtenir, le tarif est  bien placé, simplicité pour souscrire, que demande le peuple. A voir dans le temps l'évolution tarifaire et en cas de sinistre ou d'assistance (ce que je ne souhaite pas) la facilité des démarches.
</t>
  </si>
  <si>
    <t>27 octobre 2021 suite à une expérience en mai 2021</t>
  </si>
  <si>
    <t>crisbe-138385</t>
  </si>
  <si>
    <t>Un versement aux Impôts a été effectué par erreur par les services de Generali et ce malgré de nombreux mails, documents et autres preuves les avertissant d'un doublon.
Les services concernés n'ont jamais répondu aux mails, ni aux RAR qui leur on été adressés afin de corriger leur grossière erreur.
Ils ont donc prélevé une partie de mon épargne alors qu'ils étaient prévenus en amont plusieurs mois auparavant qu'un  montant avait d'ores et déjà été prélevé sur mon compte courant (contestation parallèle en cours auprès des Impôts suite à une amende non justifiée pour laquelle j'ai obtenu l'annulation). PAS UN MOT D'EXCUSE, NI D'EXPLICATION malgré une ancienneté de près de 20 ANS!!!
A EVITER, A FUIR : en cas de problèmes, vous n'aurez pas d'interlocuteurs ! Seulement un répondeur anonyme qui bloque tous vos appels.</t>
  </si>
  <si>
    <t>raso-d-132102</t>
  </si>
  <si>
    <t>Super merci je recommande je pense faire suivre le reste de mes contrats 2ème voiture habitation mutuelle et je parlerai autour de moi mon expérience avec l olivier</t>
  </si>
  <si>
    <t>mm-58659</t>
  </si>
  <si>
    <t>A éviter. La qualité du service client laisse vraiment à désirer. D'un point de vue tarif, ce ne sont pas les plus compétitifs (AA est un courtier et non une compagnie d'assurance, donc une part des commissions lui est donc rétrocédée). Attention aux frais de résiliation. Pour ma part, on m'a signifié que mon dossier était complet, puis au dernier moment, lorsque la validité de la carte verte provisoire arrivait à son terme, AA m'informe qu'il ne souhaite plus donner suite au contrat, les frais de résiliation restant bien entendu à ma charge, tout ça avec l'aval de l'ACPR et de la FFA, bien sûr. Heureusement que le client reste le point centrale dans les stratégies des compagnies d'assurance et des courtiers, et que les régulateurs y sont bienveillants...</t>
  </si>
  <si>
    <t>glimmerman-63016</t>
  </si>
  <si>
    <t>Assuré chez eux depuis 2013, j'en ai pas des choses positives à pointer.</t>
  </si>
  <si>
    <t>bian-m-137942</t>
  </si>
  <si>
    <t>Prix très intéressants, défiants toute concurrence
Souscription très simple et rapide, démarches automatiques très intuitives 
Très satisfait de mon nouveau contrat</t>
  </si>
  <si>
    <t>alexandre-c-114657</t>
  </si>
  <si>
    <t xml:space="preserve">L assurance voiture la moins chère que je connaisse très rapide pour une souscription en ligne, très bien expliqué
résilient eux même l'ancien contrat </t>
  </si>
  <si>
    <t>belaid-z-111921</t>
  </si>
  <si>
    <t>Je suis satisfait du service que je trouve relativement rapide et assez simple maintenant reste à savoir que rien ne remplace un contact humain . cordialement</t>
  </si>
  <si>
    <t>maranello92-116440</t>
  </si>
  <si>
    <t>Mutuelle à fuir !!! Aucun remboursement avant 2 à 3 mois incompétence total, joignable au téléphone au delà de 15 à 20 min d'attentes, la plateforme téléphonique vous explique qu'il remonte les informations... mais tout compte fait vous appelez le lendemain on vous dit qu'il y a aucune trace de votre appelle de la veille c'est juste incroyable</t>
  </si>
  <si>
    <t>christine-56226</t>
  </si>
  <si>
    <t>On vous vire sans prévenir avec 2 accidents non responsables en 3 ans.... 
On enregistre un sinistre alors que vous n'êtes plus client. Bref du jamais vu qui n'a qu'un seul objectif, vous mettre dans le pétrin....</t>
  </si>
  <si>
    <t>iulian-b-133452</t>
  </si>
  <si>
    <t>Je suis satisfait du service offert, le prix est convenable.  tout est simple et pratique.Je suis satisfait du service offert, le prix est convenable.</t>
  </si>
  <si>
    <t>pierre-65519</t>
  </si>
  <si>
    <t>Jamais vu aussi mauvais !
Des délais à rallonge...
Des messages mensongers sur la masse de travail soudainement arrivée...
Des méthodes de travail d'un autre âge : rien par mail, tout par courrier et ensuite ils scannent !
Facile de faire des milliards de bénéfices sur notre dos !
 :-(</t>
  </si>
  <si>
    <t>phi94--138252</t>
  </si>
  <si>
    <t xml:space="preserve">30 ans de conduite sans accident et Eurofil me résilie pour un bris de glace cette année  ! Une honte complète cette assurance, je suis assuré chez eux depuis des années avec 50% de bonus 
Et une conseillère dédaigneuse qui le dit qu’elle n’a pas à justifier cette résiliation ! Aucun respect pour le client, à fuir absolument </t>
  </si>
  <si>
    <t>patou19-105326</t>
  </si>
  <si>
    <t>L'Olivier assurance a été claire et rapide pour me donner son accord et assuré mon véhicule, n'ayant pas été assuré pendant 4 ans, pour des raisons de suspension et 
de santé, par contre, ayant mon permis depuis plus de 40 ans, n'ayant jamais eu 
d'accident responsable, ayant mes 12 points, ils auraient pu me proposer un bonus.
J'avais plus de 50% de bonus en 2016, après je n'ai plus conduit et j'ai repris en juillet 
2020. Je vais voire ce qu'il vont me proposer avant le renouvellement, si il n'y a pas 
d'effort, je demanderais ailleurs? Ce qui ne m'empèche pas de les conseillers pour le 
moment. Cordialement, Patrick BERTOLO</t>
  </si>
  <si>
    <t>alain-e-109321</t>
  </si>
  <si>
    <t>je suis satisfait des interlocutrices que j'ai eu au téléphone par leur professionnalisme et la précision et concision de leur dialogue.
Je recommande Direct Assurance</t>
  </si>
  <si>
    <t>retraite34170-51534</t>
  </si>
  <si>
    <t>Assuré au tiers depuis 5 ans, je compare les tarifs et surpris je trouve deux fois moins cher chez chez eux.Refusent évoquant la loi Chatel et  ignorant la loi Hamon.</t>
  </si>
  <si>
    <t>keanu-d-129313</t>
  </si>
  <si>
    <t xml:space="preserve">Simple, intuitif, pratique et rapide d'utilisation, tout est mise en œuvre pour pouvoir avoir accès à un devis détaillé.
Je suis satisfait des prix proposés ainsi que du service. </t>
  </si>
  <si>
    <t>philo33-86987</t>
  </si>
  <si>
    <t>Suite à une casse moteur en Espagne, j'ai été pris en charge par l'assistance AXA qui m'a mis entre les mains d'un dépanneur particulièrement désagréable et qui a profité des fatigue et panique du moment (1000 kms  de route, fille de 5 ans apeurée et un bébé de moins d'un an qui pleurait sous une chaleur écrasante, le taxi qui piétinait pour qu'on charge les bagages). Et donc à renfort de mines excédés en tapant dans ses mains pour accélérer le rythme en aboyant des ordres dans un langage que ni mon épouse ni moi ne comprenions, ce partenaire AXA m'a en toute hâte fait signer sur le capot de la voiture plusieurs documents en espagnol et s'en va avec, ne me laissant aucun double sinon une carte de visite de l'établissement.
Quelque semaines plus tard comme il n'était pas compétant pour réparer, mon véhicule me revient présentant de multiples rayures profondes, la jante AR rayée et le pare-choc AR arraché et pendant. Je me dit qu'il est assuré pour ce genre de désagrément et le signale à l'assistance d'AXA. Là, aussi honnête que sympathique, le "partenaire dépanneur" retourne un document signé de ma main certe mais rédigé sans moi, avec plusieurs encres différentes et manifestement des rajouts maladroits qui indique que le véhicule était déjà endommagé quand je lui ai confié. Il indiquait même des dégâts qui n'existent pas!!! Sidéré par cette réponse je me tourne confiant vers les services "d'assistance" AXA  qui refuse de donner le moindre crédit à mon indignation et me propose de faire une demande pour un geste commercial qui m'a été refusé. Enfin le service qualité m'a contacté et, indigné m'a encouragé a remplir un questionnaire par courriel mais la maladie et le décès dans ma famille m'ont retardé dans cette démarche et le lien est maintenant invalide. Je suis fatigué!!! 
Si quelque chose est possible.... Mille merci.</t>
  </si>
  <si>
    <t>adv-102714</t>
  </si>
  <si>
    <t>Bonjour,
extrêmement décu de cette assurance.
J'ai accident don je ne suis pas du tout responsable, je suis assuré tout risque avec pack sérénité. Je dépose ma voiture au garage partenaire pour les réparations qui sont soit disant prises en charge à 100% (je suis tout risque et non responsable,...).
2 mois après j'ai appel du garage me demandant de règler 1000€ pour l'attelage car accessoire, l'assurance refuse de rembourser, donc je dois payer.... En bref, ils ont essayé de me soutirer 1000€, il a fallut que je me batte et que je m'énerve au téléphone pour avoir gain de cause ==&gt; fuyez !!! En tous cas cette tentative malsaine ne restera pas impunie!!!! Ils ont perdu un client et je compte bien continuer à leur faire bonne presse!!!</t>
  </si>
  <si>
    <t>sam-92198</t>
  </si>
  <si>
    <t>Je dois bien lire le devis , et prendre ma décision , en un seul cluc jaieu les renseignements que je voulais savoir .
Rapidité et efficacité , rien à signaler de plus .</t>
  </si>
  <si>
    <t>sergen-c-131153</t>
  </si>
  <si>
    <t>PRIX NON EXCESSIF PAR RAPPORT AU MARCHE, SIMPLE ET RAPIDE D'UTILISATION ET DE SOUSCRIPTION, il y a un large choix de garantie proposé, inscription ergonomique et clair</t>
  </si>
  <si>
    <t>zuniga-j-110157</t>
  </si>
  <si>
    <t xml:space="preserve">Le site internet est parfois un peu lent (ou ne répond pas)
Mais tout y est lisible et très efficace, les rubriques sont claires et rapides
ne changez rien sauf ce qui est de l'optimisation (éventuellement)
</t>
  </si>
  <si>
    <t>nedelec-t-121320</t>
  </si>
  <si>
    <t>En tout cas au téléphone les commerciaux sont clair et convainquant, à l'écoute. En espérant ne pas avoir de problème avec le véhicule si je dois faire appel à l'assurance j'espère le SAV aussi compétent.</t>
  </si>
  <si>
    <t>damsbdx-74818</t>
  </si>
  <si>
    <t>Une assurance de champions de l'organisation!</t>
  </si>
  <si>
    <t>lilidu62-52808</t>
  </si>
  <si>
    <t>Bonjour ayant reçu ma nouvelle échéance,je m'aperçois que la cotisation annuelle de référence, soumise au bonus malus a augmenté de 24,29 euros par rapport a l'année dernière et que donc le calcul de la cotisation annuelle de référence , après application du bonus malus est donc lui aussi augmenté de ce fait.
Comment cela fait il d'augmenté la cotisation annuelle comme sa?
En attente d'une réponse, merci.</t>
  </si>
  <si>
    <t>zeropointe00-52400</t>
  </si>
  <si>
    <t>SERVICE SINISTRE DEPLORABLE - AUCUN SERIEUX</t>
  </si>
  <si>
    <t>etienne-100808</t>
  </si>
  <si>
    <t>Il m'a été impossible d'arrêter mon assurance logement lorsque je résidais en Belgique, 
le contrat a été arrêté de lui même car je refusais de payer mon un logement dans lequel je ne vivais plus depuis 6 mois.
Après plusieurs appels et mails expliquant mon problème, une entreprise de rachat de dette m'a envoyé une lettre.
Une bonne assurance c'est celle que l'ont peut arrêter de payer quand on en a plus besoin.</t>
  </si>
  <si>
    <t>ducrot-d-139654</t>
  </si>
  <si>
    <t>Je suis satisfait des conseillés et des explications qui ont été donné! Je m'attendais à un peu moins cher au niveau des franchises mais dans l'idée c'est pas mal</t>
  </si>
  <si>
    <t>laroche-f-137599</t>
  </si>
  <si>
    <t>tres bon service relationnel, à l'écoute et avec de bon conseil
des prix tres abordable
les commerciaux connaissent bien leur sujet et repondent en tout franchise et honneteté</t>
  </si>
  <si>
    <t>celine-r-130147</t>
  </si>
  <si>
    <t>Simple, pratique, immédiat, je suis satisfaite du service en ligne de direct assurance. j'ai pu assurer mon véhicule rapidement en quelques clicks. je recommande</t>
  </si>
  <si>
    <t>sebjunior33230-89883</t>
  </si>
  <si>
    <t>Après de nombreuses années d'assurances chez axa, avec de nombreux contrat, de déception en déception, hausse des tarifs, moins de prises en charges, pas de suivi client, remboursement long....</t>
  </si>
  <si>
    <t>marie-m-103225</t>
  </si>
  <si>
    <t xml:space="preserve">le service me convient
 il est facile d'utilisation, les prix sont compétitifs
rapide, on a une réponse très vite.
on peut être rappelé par l'assureur choisi
Je recommande </t>
  </si>
  <si>
    <t>samsuffit-50798</t>
  </si>
  <si>
    <t>Cette mutuelle est la pire que l'on puisse trouver sur le marché et même quand on veut la quitter, ils cherchent à vous extorquer et vous empêche la résiliation!</t>
  </si>
  <si>
    <t>karinne-128486</t>
  </si>
  <si>
    <t>Très mécontent du service rapatriement 
6 heures d attente pour avoir une solution pas de taxi pour aller chercher la voiture de prêt et un véhicule trop petit pour 3 adultes et des bagages une 106 
Je ne recommande pas la gmf</t>
  </si>
  <si>
    <t>ozack-67147</t>
  </si>
  <si>
    <t>Documents envoyés par courrier en recommandé, non reçu, renvoi par email, puis directement sur le site. Contrat souscrit en date du 25 aout, résilié de leurs part en date du 26/08/18. Au vu des commentaires, ils m'ont résilié, gardé un mois pour l'assurance et les frais de dossier. Je suis du coup en attente du remboursement de la différence sur mon compte, nous verrons bien, service téléphonique à fuir.</t>
  </si>
  <si>
    <t>camisanegra-57072</t>
  </si>
  <si>
    <t>comment se faire flouer par votre propre assureur depuis 15 ans. Changer de véhicule sans avoir vendu l'autre!!! on ne vous propose pas un avenant mais un nouveau contrat !! Impossible à résilier dans les 30 jours qui suivent. Il faut attendre 1 an malgré les différentes lois "Chatel; Hamon" . J'ai proposé de régler la totalité de ma prime pour être dégagé immédiatement même cela on me l'a refusé.</t>
  </si>
  <si>
    <t>nacri-130535</t>
  </si>
  <si>
    <t xml:space="preserve">Delai trop long, pouvant laisser l'adhérent dans une situation financière critique
On peut joindre les documents que feuille par feuille , pas vraiment simple
En espérant contribuer à l'amélioration de vos services
Bien cordialement
Nadia </t>
  </si>
  <si>
    <t>philippe-76588</t>
  </si>
  <si>
    <t>Le tarif est bas uniquement la première année. 2ème année: +10%. 3ème année: +30%! Soit plus de 40% d'augmentation en 2 ans avec un véhicule qui perd de la valeur et un bonus de 50% depuis plus de 15 ans. Tout cela sans aucun sinistre déclaré. Je n'ose même pas imaginer l'évolution du montant de la prime avec un sinistre responsable. Ils peuvent bien garantir le bonus 50% à vie, vu que leur tarif explose d'année en année bien au delà de l'inflation. Pour finir, le montant de la prime augmente bien plus que la baisse de la franchise de 30%.</t>
  </si>
  <si>
    <t>jos-137934</t>
  </si>
  <si>
    <t>Ce jour j ai eu recours à un conseiller MGP. Cette personne, Stéphanie, m'a conseillée, guidée pour des démarches afin de créer mon compte. J'ai trouvé une personne patiente, qui n'a pas lésiné sur ses explications et son temps. Je la remercie car sans elle je ne serais pas arrivée à effectuer cette démarche. Bravo et merci à la MGP pour le service rendu.</t>
  </si>
  <si>
    <t>patlr17-71456</t>
  </si>
  <si>
    <t>Lors des discussions préalables à aucun moment le service client m'a informé d'un délai de carence de 3 mois sur l'optique et le dentaire ni m'a informé que j'étais compatible avec la suppression de ce délai de carence (même groupe assureur Malakoff Médéric et même niveau de remboursement sur l'optique. J'invite donc les internautes à éviter Santiane pour son manque de professionnalisme complet.</t>
  </si>
  <si>
    <t>elsa-tenaillon-110249</t>
  </si>
  <si>
    <t>Bonjour, Après 5 ans d'ancienneté avec cette assurance pour mes voitures, motos de toutes la famille, victime d'un cambriolage avec effraction de ma propriété privée avec vole de véhicule et aucune prise en charge même pas un geste commerciale, scandaleux ! Je me demande pour quoi on est assuré ?? Je trouvais que c'était une bonne assurance, bon contact et bon suivi, j'avais même incité mon conjoint à prendre toutes ses assurances à la Matmut et je réalise avec beaucoup de naïveté, que ce n'est qu'une entreprise comme les autres pour qui ne compte que la rentabilité. Ça coute moins cher de prendre un client que de l'indemniser. Résiliation complète sans regret. En résumé Matmut déplorable en cas de besoin.</t>
  </si>
  <si>
    <t>monblus-h-138134</t>
  </si>
  <si>
    <t>JE SUIS SATISFAIT DE L'INTERFACE ET LA FACILITEE D'ENGAGEMENT.
LES TARIFS APPLIQUES SONT BIEN EN DESSOUS DU MARCHE ET LES GARRANTIES PROPOSEES SATISFAISANTES</t>
  </si>
  <si>
    <t>dominique-m-121961</t>
  </si>
  <si>
    <t>je suis satisfait des prix, de la relation avec mon conseillé, de la facilite de joindre un conseillé pour un problème, et de la modernité de la GMF [internet)</t>
  </si>
  <si>
    <t>nicolas-d-108894</t>
  </si>
  <si>
    <t>On peut souscrire une offre au téléphone en 5min, en revanche lorsqu'il s'agit de résilier c'est un chemin de croix. Mon véhicule est vendu depuis Aout 2020 et je ne parviens toujours pas à résilier, un scandale.</t>
  </si>
  <si>
    <t>louise-c-128909</t>
  </si>
  <si>
    <t>Très satisfaite des prix proposée et de la possibilité de créer son pack assurance soi même. Les prix sont très très raisonnables, en attente de voir la rapidité des services si jamais il nous arrive quelque chose !</t>
  </si>
  <si>
    <t>laurent-m-123358</t>
  </si>
  <si>
    <t>Je ne suis pas satisfait de la relation inexistante que j'ai avec mon conseillé. Pas  moyen de vous joindre pour poser une question. Il faut passer par un cheminement de proposition de sujet qui ne correspondent pas a mon besoin. Je viens de déclarer un sinistre vendredi dernier qui n' a pas été pris en compte puisque je n'arrive pas a retrouver cette déclaration sur votre site</t>
  </si>
  <si>
    <t>mario-c-105835</t>
  </si>
  <si>
    <t>Bien ,quelque petite choses a faciliter : ajouter une conduite accompagner, dépannage,véhicule de prêt . mais bien dans l'ensemble. je recommanderais</t>
  </si>
  <si>
    <t>txistou33-74688</t>
  </si>
  <si>
    <t>Ma fille a souscrit un contrat il y a un an. Elle est en arrêt maladie depuis 8 mois. Allianz lui demande une modification de contrat rayant ses affections afin de ne plus payer d'IJ. Ou alors radiation au fait que son contrat n'a pas deux ans. Cette clause est elle légale ?</t>
  </si>
  <si>
    <t>28 avril 2019 suite à une expérience en avril 2019</t>
  </si>
  <si>
    <t>foufoune-75455</t>
  </si>
  <si>
    <t>Tres bon assureur,je le conseille vivement</t>
  </si>
  <si>
    <t>philippe-c-134572</t>
  </si>
  <si>
    <t>Je suis satisfait, Merci pour l'enregistrement. je m'occupe rapidement de vous envoyer mes pièces justificatives. et je reste v-bien sur à votre disposition</t>
  </si>
  <si>
    <t>marlene66-90902</t>
  </si>
  <si>
    <t>Tout est Parfait,
Devis facile à faire
Maintenant il ne me reste qu’à réfléchir pour changer ou non d’assurance 
J’espère ne pas être appeler pour l’instant !</t>
  </si>
  <si>
    <t>martinet-j-135354</t>
  </si>
  <si>
    <t>Service client très aimable et compétant au téléphone, prix plus bas que la concurrence.
Il s'agit d'une assurance , on va voir par la suite comment c</t>
  </si>
  <si>
    <t>ben-134335</t>
  </si>
  <si>
    <t>Je déclare un sinistre sur éclat/vitre de salon,j envoi deux photos des éclats et le devis de l artisant qui a posé mes fenêtres ,la MAIF ,elle ,a son expert qui fait des calculs du sinistre a distance sans se déplacer selon un bareme établi par MAIF /ses prestataires artisant.resultat ,mon devis est trop cher pour eux ,je dois payer la différence entre mon devis et devis MAIF,on nous impose leur prestataire sinon tu payes la différence..
Reste en plus la franchise à payer que tu prennes ton artisant ou le leur.
On paye des cotisations assez élèvees à notre assurance mais pour nous rembourser un sinistre de moins de 1000 euros il n y a personne Juju,moins il donne plus ils sont contents,</t>
  </si>
  <si>
    <t>berk-76717</t>
  </si>
  <si>
    <t xml:space="preserve">assuré chez axa depuis plus de 20ans sans accident
Je me fait percuter par une voiture je ne suis pas en tort et pour remèttre mon véhicule conforme ainsi que ma remorque je doit débourser 250 euro Mon véhicule passé au controle technique il y a 3mois zéro défaut JE demande que l'on me rende ma voiture et ma remorque a l'identique avant accident
sans avoir a rajouter de l'argent  L'expert juge tranche le bon dieu   et nous on paye     </t>
  </si>
  <si>
    <t>enjalbert-j-133165</t>
  </si>
  <si>
    <t>Pour l'instant c'est bien, on verra s'il y a des augmentations chaque année ou si jamais il y a un sinistre. Le dépôt des documents est simple, c'est bien.</t>
  </si>
  <si>
    <t>rando-de-felice-j-139566</t>
  </si>
  <si>
    <t xml:space="preserve">Des professionnels. Un contacte rapide, une explication clair et des collaborateurs avec compétences ainsi que des prix compétitifs défiant
toute concurrence. </t>
  </si>
  <si>
    <t>sophiel-57261</t>
  </si>
  <si>
    <t>Très déçue des pratiques de la MACIF ! Victime d'un cambriolage le mois dernier, j'ai eu la triste surprise d'apprendre que mes biens mobiliers (un vol de près de 2000€) n'étaient pas couverts pas mon assurance habitation. Seuls les biens immobiliers l'étaient en cas de vol ! Fallait-il encore savoir que l'assurance d'une habitation principale pouvait ne couvrir que l'immobilier... Je dénonce un défaut de conseil de la part de l'assureur. En effet, ce dernier ne m'a jamais présenté l'option à 2€ qu'il fallait souscrire pour assurer mes biens mobiliers qui m'étaient chers. Vivant dans un appartement en RDC, dans un quartier où le risque de cambriolage est élevé, il est évident que j'aurais souscrit à cette option.. Peut être une stratégie de la MACIF pour limiter les remboursements liés à des vols... Des méthodes peu scrupuleuses !</t>
  </si>
  <si>
    <t>desruol-f-110602</t>
  </si>
  <si>
    <t>je trouve qu'un rappel aurait été bien, car je ne m'étais pas aperçu que le contrat n'était pas signé ! et quelqu'un pour m'accompagner sur le site : merci</t>
  </si>
  <si>
    <t>hugo-63820</t>
  </si>
  <si>
    <t>Je viens juste de démarrer une assurance auto avec l'Olivier: le contrat ne mentionne pas les packs optionnels choisis (notamment le véhicule de prêt), le système de connexion à son espace client ne marche pas (pas de mot de passe envoyé), obligation de prélèvement SEPA : ce qui est illégal puisqu'au moins deux paiements doivent être proposés: que des déceptions !</t>
  </si>
  <si>
    <t>guy-douzet-131651</t>
  </si>
  <si>
    <t xml:space="preserve">Le contact (EMELINE) que j'ai eu avec mon assurance c'est fait très clairement et ma donné toute satisfaction.
A ce jour j'ai reçu que des réponses favorables à mes demandes.
J'espère vraiment que ça dure comme ça encore longtemps.
</t>
  </si>
  <si>
    <t>mag-091-59043</t>
  </si>
  <si>
    <t>C'est une bonne assurance pour ceux qui ne déclarent aucun sinistre (incluant ceux non responsables!). C'est inadmissible</t>
  </si>
  <si>
    <t>loic-l-116463</t>
  </si>
  <si>
    <t>Je n'ai toujours eu que cette assurance pour mes motos. j'en suis très satisfait. Tant au niveau tarif qu'à la qualité des réponses fournies lorsque j'en ai eu besoin.</t>
  </si>
  <si>
    <t>03 novembre 2021 suite à une expérience en janvier 2021</t>
  </si>
  <si>
    <t>manue-138868</t>
  </si>
  <si>
    <t>Super assurance . Super accueil au téléphone. Application et site internet super avec envoi des factures par ce biais. Remboursement très rapide. Je larecommande</t>
  </si>
  <si>
    <t>josie31-81567</t>
  </si>
  <si>
    <t>Mutuelle A EVITER. Ma Belle mère 88 ans et avec une petite retraite a du attendre le 02/12/2019 pour être réglée de 680 euros suite à un accident du 08/01/2018 soit presque 2 ans.  Elle a eu un nouvel accident le 02/07/2019 et la MGEN lui doit toujours dans les 500 euros. Nous n arrêtons pas d envoyer des courriers des mails des messages sur leur site et de les appeler. On nous rappelle on nous promet mais rien n arrive. Trop d'interlocuteurs qui ne sont pas au courant qui vous redemandent 10 fois les mêmes informations et les mêmes documents que nous renvoyons. On dirait que cette structure fait tout pour ne pas payer.</t>
  </si>
  <si>
    <t>william-p-122417</t>
  </si>
  <si>
    <t>je suis satisfait des prix, en espérant que s'il y a un problème cela se passe aussi bien qua la souscription.Et que les formalité soit aussi facile .</t>
  </si>
  <si>
    <t>anibal-m-108981</t>
  </si>
  <si>
    <t>je suis satisfait de l assurance au niveau des garanties et du prix et votre site internet ai accessible a toutes personnes et clair je recommanderais votre assurance a mon cercle d amies</t>
  </si>
  <si>
    <t>robert-charles-amand-e-133860</t>
  </si>
  <si>
    <t>Je suis satisfait de ce service jusqu'à présent et j'espère qu'il sera aussi facile à utiliser en cas de problème ou si vous avez besoin de votre aide. J'espère qu'il n'y aura pas besoin de l'utiliser. J'espère que YouDrive réduira mon coût mensuel.</t>
  </si>
  <si>
    <t>bryan-g-117563</t>
  </si>
  <si>
    <t xml:space="preserve">Bien je recommande . Prix abordable. 
Super super super bien . 
A voir par la suite 
Hâte de voir si c’est aussi bien par la suite . 
Je recommande a mon entourage </t>
  </si>
  <si>
    <t>you-59824</t>
  </si>
  <si>
    <t>J'ai appelé pour une demande de prise en charge urgente, on m'a répondu que le délais de réponse suite à envoi d'un devis était de 15 jours, je voulais poser d'autres questions, on m'a raccroché au nez, obligé d'attendre ENCORE 10 minutes pour pouvoir avoir une autre personne, tout aussi agréable.
Je trouve qu'au vu du prix de cette complémentaire, il y a beaucoup à améliorer.</t>
  </si>
  <si>
    <t>sebastien-a-133447</t>
  </si>
  <si>
    <t xml:space="preserve">Le prix est très correct 
Le site internet est pratique et rapide . 
Je suis  satisfait de l offre proposée par april. 
En plus april est partenaire de johann zarco que je suis tout les week end. 
</t>
  </si>
  <si>
    <t>missdidine--117017</t>
  </si>
  <si>
    <t>Une très mauvaise mutuelle déjà pour les appeler c'est très compliqué il répond jamais une fois que tu les as au téléphone pour faire un devis sur une paire de lunettes ah non on trouve pas cette personne là. prélever ils savent mais pour le reste ça vaux rien je le déconseille vivement</t>
  </si>
  <si>
    <t>elishabeth-m-132706</t>
  </si>
  <si>
    <t xml:space="preserve">Le pack sérénité est une formule qui me
Permets d’assurer mon nouveau véhicule n’ayant pas conduit depuis plusieurs années je suis considéré de nouveau jeune conducteur et cela augmente considérablement les tarifs du coup cette formelle est vraiment idéale pour bénéficier d’une assurance e à prix raisonnable merci Direct Assurance </t>
  </si>
  <si>
    <t>dudu-79016</t>
  </si>
  <si>
    <t>Encore une assurance qui fait tour pour ne pas rembourser</t>
  </si>
  <si>
    <t>eric-g-105642</t>
  </si>
  <si>
    <t>gestion et mise en place des contrats un peu laborieux, avec des erreurs de mentions et fautes de frappes sur un des contrats souscrit. pas moins de quatre appels et quatre interlocuteurs et conseillers différents pour faire modifier les erreurs en tout 2heures au téléphone. pas trop rassuré pour mon début chez direct assurance.</t>
  </si>
  <si>
    <t>les prix sont correcte, j'attend de voir les franchises elle n'apparaissent pendant la saisie des informations, j'espère les trouver dans le devis....</t>
  </si>
  <si>
    <t>nicolas-r-130540</t>
  </si>
  <si>
    <t>Satisfait simple et rapide je vous recommanderais content à très vite bonne journée prix raisonnable joignable à tous instants merci pour tout à bientôt bonne journée</t>
  </si>
  <si>
    <t>xxxlamiss63xxx-57655</t>
  </si>
  <si>
    <t>Mauvais assurance refuse de m'assurer mais me prélève 90 euro pour les frais de dossiers et seulement 20 jours d'assurance 90 euro c'est pas rien!.Même pas un geste commercial que du négatif.</t>
  </si>
  <si>
    <t>swebz-78828</t>
  </si>
  <si>
    <t xml:space="preserve">A FUIR
Service client impoli
notamment au service des paiements
incapable d'appliquer un changement de RIB
Ça les arrange
 paiement refusé
demande de paiement intégral
on vois le vice de cette compagnie
1ère année terminée
départ le mois prochain </t>
  </si>
  <si>
    <t>jojo13-61398</t>
  </si>
  <si>
    <t>Nul pour payer pas de problème le jour où vous avez un problème gestion par téléphone horrible prennent les gens de haut raconte chacun des choses différentes et du coup aucune réponse réel ils font tirer sur le temps de procédure en procédure....</t>
  </si>
  <si>
    <t>auvray-b-122163</t>
  </si>
  <si>
    <t>Depuis mes deux souscriptions pour mes deux véhicules, je suis satisfait à 100%.
Le site est simple d'utilisation et surtout très convivial.
Bien cordialement.</t>
  </si>
  <si>
    <t>jeremy-f-128648</t>
  </si>
  <si>
    <t xml:space="preserve">Très satisfait du service.
Rapidité et facilité de l'adhésion.
Prix et garanties très compétitives.
Bonne ergonomie / interface du site pour l'adhésion
</t>
  </si>
  <si>
    <t>?-104918</t>
  </si>
  <si>
    <t>Bonjour,
je ne compte plus les années que nous sommes moi et mon épouse à cette mutuelle, mais pour le moment nous en sommes presque satisfait.
Notre âge aidant, il serait souhaitable que certains ennuis liés à nos âges un meilleur remboursement pour les soins et prothèses dentaire.</t>
  </si>
  <si>
    <t>ansart-c-116756</t>
  </si>
  <si>
    <t xml:space="preserve">Satisfaite de l'entretien téléphonique pour la mise en place de ma souscription. 
Le conseillé a était agréable poli et très explicite. 
Après un comparatif d assurance avec les mm garantie vous étiez les moins cher. </t>
  </si>
  <si>
    <t>nesprenzo-77016</t>
  </si>
  <si>
    <t>Je pensais que cette compagnie d assurance était pas chère mais après être allé chez la GMF, je me suis rendu compte qu il était al opposé de ce que je pensais. De plus si vous êtes victime d un avp même en tant que victime, vous êtes sûr d etre perdant sur tous les points. Je déconseille fortement cette compagnie malgré les prix au prime abord. Vous serez perdant au final.</t>
  </si>
  <si>
    <t>sousou-88197</t>
  </si>
  <si>
    <t xml:space="preserve">Cliente depuis plusieurs années, bonne conductrice sans jamais de sinistre responsable. Assurance tout risque sans franchise avec carte client privilege, on me vol ma voiture et la plus personne. 
On m apprend la clause valeur à neuve non écrite sur le contrat donc 8j de prêt et pas un jour de plus. C'est même pas eux qui me le disent c'est mondial assistance 
Je les rappelle pour leur dire que la voiture a été retrouvé dans un état épave (c'est la police qui l affirme) je reçois un courrier après avoir prévenu expert qui après avoir vu la voiture sans porte ni moquette bref plus rien et qui me demande les clefs pour vérifier l effraction (chercher l erreur) enfin déçu limite c'est moi la criminelle alors que je suis victime impactée dans mon quotidien 
Aucune communication sauf par mail pour envoyer 40 document, et on me parle de faire parler des clefs électroniquement chez Renault on sait jamais et en plus les 2 clefs pour un peu qu une soit muette c'est pathetic on y croit 
Je sais qu'il y a des procédures mais il y a une manière de faire c'est pitoyable de traiter ces clients comme ça surtout dans un moment de désarroi </t>
  </si>
  <si>
    <t>mena-66591</t>
  </si>
  <si>
    <t>15% d'augmentation sur 2 ans ! sans accident avec 50% de bonus</t>
  </si>
  <si>
    <t>assur07-48752</t>
  </si>
  <si>
    <t>suite a un dégât des eaux durant plus 1 mois l assurance a indemnisé sauf que c était au propriétaire de faire les travaux appris par système juridique vu que toujours pas remboursé des éléments cuisine car un expert ne les ayant pas vu mais attestation comme il a suggérait sauf il a changé d avis et prétendant  que c'était faux sauf que témoin et il ne le savait pas , ne vérifiant pas si encore fuite ou pas , pt que pas assez payé pour se baisser et ouvrir un robinet et on le paye .axa me disant que remboursement de ma cuisine a neuf mais je n ai rien reçu et cela fait 1 an déjà.</t>
  </si>
  <si>
    <t>dimitri-c-131122</t>
  </si>
  <si>
    <t xml:space="preserve">Bien lais chère 
Il faudrait baissé le prix
Je souhaite je juste que ça ira 
Par rapport au prélèvement 
Bonne journée  merci bien ainsi va la vie 
Au revoir 
</t>
  </si>
  <si>
    <t>A éviter absolument: je souscris en 2018 avec une bonne couverture en dentaire. Je fais exécuter des soins en Slovaquie pour ne pas me faire détrousser par les arracheurs de dents français. April refuse le remboursement au motif qu'elle ne rembourse pas les soins à l'étranger. Position étrange ( on ne voit pas son intérêt) et surtout contraire au droit: c'est un pays de l'UE et la cour de luxembourg a jugé que les soins médicaux entraient dans la libre circulation des marchandises. S'ensuit un dialogue de sourd et surtout un refus de me communiquer les coordonnées du médiateur (pas folle la guêpe). En cours car je suis tenace mais si vous l'êtes moins que moi fuyez cette officine . pourtant il y a pire encore! c'est dire!
je donne même mes coordonnées pour qui le souhaite: evgueniesokolof@gmail.com</t>
  </si>
  <si>
    <t>corentin--91265</t>
  </si>
  <si>
    <t xml:space="preserve">Je sui satisfait 
Super accueil téléphonique à l’écoute. Prix convenable. Répond au attente du demandeur.  Tarif attractif proposition honnête. Bonne journée </t>
  </si>
  <si>
    <t>ls-136008</t>
  </si>
  <si>
    <t>je viens d'avoir en ligne ABO de SANTIANE qui  malgré des incidents techniques quant au son a été très agréable et courtois. 
merci de l'accueil et de la disponibilité de ABO</t>
  </si>
  <si>
    <t>lia-70799</t>
  </si>
  <si>
    <t>DECUE  cela la fait 3 semaines que j'envoie des mails et tres difficilement joignable par téléphone je  les contacte pour plusieurs choses et gros galere (sinistre, carte verte ,et paiement prime 3 fois pour remboursement) et aucun suivi</t>
  </si>
  <si>
    <t>sandy-71426</t>
  </si>
  <si>
    <t>Bonjour
J’ai april pour l’assurance de deux de mes prêts.  Du jour au lendemain et sans prévenir ils ont rajouté une adhésion à une « association April ». Par ailleurs ils appliquent ce surcoût sur chacun de mes prêts alors qu’on ne peut adhérer à une association qu’une seule fois. Ils refusent de vous désaffiliées de l’association  alors que c’est un droit.
A priori ils ont fait cela sur tous leurs adhérents. 
Pour ce qui est de la prise en charge je ne peux pas juger car je n’ai jamais eu à m’en servir.</t>
  </si>
  <si>
    <t>bachelet-m-116250</t>
  </si>
  <si>
    <t>Bon contact téléphonique, simple pour souscrire. L'interface du site est ludique et simple d'utilisation. Evidement le seul point à travailler reste le prix .</t>
  </si>
  <si>
    <t>henri-c-117532</t>
  </si>
  <si>
    <t xml:space="preserve">trop de temps perdu pour contacter l'assistance dépannage   cela fait 15 mn que j'attends et toujours le même message
tout le monde ne sait pas se servir d'un smartphone </t>
  </si>
  <si>
    <t>nina6-106837</t>
  </si>
  <si>
    <t xml:space="preserve">Bonsoir,
Depuis quelque mois je reçois des prélèvements de mercer de 475 € au lieu de 39 € nous sommes que 2.. 
Je les ai appelés ils me disent que c'est une erreur mais rien ne change
Mutuelle nulle ! Et chère </t>
  </si>
  <si>
    <t>daikicaipi-99564</t>
  </si>
  <si>
    <t xml:space="preserve">Et encore qu'une étoile est déjà trop!!! Ils manipulent et mentent aux clients pour les inciter à souscrire! 
Lors de la souscription à mon assurance habitation, on m'avait certifié que je pourrai être mensualisée à partir de la deuxième année (capture écran du chat à l'époque à l'appui!!!)
Venant de recevoir mon nouvel échéancier, j'appelle le service afin de mettre en place la mensualisation. Et là surprise: IMPOSSIBLE! la mensualisation ne peut en aucun cas être mise en place par le logiciel... Pourtant que ce soit par téléphone ou par Chat, les conseillers m'avaient certifié que le paiement était annuel la 1ère année puis mensuel à partir de la 2ème. En réalité il s'agit juste d'une pratique commerciale trompeuse pour vous appâter! C'est juste inadmissible!!!! 
Puis augmentation de plus de 30€ de la cotisation sans prévenir. 
On nous a sorti ce discours pour l'assurance habitation mais également pour l'assurance voiture en nous disant que le paiement était annuel la 1ère année car il s'agissait d'un vieux véhicule, mais mensualisation possible à partir de la deuxième année. Le contrat n'est pas arrivé à échéance mais nous craignons encore une fois le mensonge.
De toute manière nous avons anticipé et avons résilié nos 3 assurances.
J'avais demandé à être contactée par un responsable, mais j'attends toujours. J'ai vraiment horreur de me sentir manipulée!!!! C'est honteux de traiter les clients de la sorte juste pour les inciter à conclure.
On pense qu'ils sont les moins chers, mais en réalité c'est faux! j'ai trouvé 200€ moins cher sur l'assurance voiture et 50€ moins cher sur l'assurance habitation! 
Merci DIRECT ASSURANCE car avec vos mensonges, vous m'avez permis de faire des économies! Rien que pour ça, je vous mets 5 étoiles !!!!!! </t>
  </si>
  <si>
    <t>bernard-r-106473</t>
  </si>
  <si>
    <t>Je suis satisfait du service et de l'accueil réservé par vos collaboratrices.; Ayant une formation de formateur de formateur. Les collaboratrices à l'accueil téléphonique, sont celles qui représentent la société.
Cordialement
Bernard RAPHAEL</t>
  </si>
  <si>
    <t>flap006-91687</t>
  </si>
  <si>
    <t>La maif est une assurance haut de gamme ; elle n'est pas compétitive les tarifs sont très élevés mais en cas d'incident vous pouvez être sûr de leur réponse professionnelle,  il ne chercheront pas à ne pas rembourser par tout les moyens comme la plupart des assurances...</t>
  </si>
  <si>
    <t>amsellem-r-137510</t>
  </si>
  <si>
    <t>j'ai pas pu avoir les 10% de parrainage comme je suis passé par un site comparateur.
sur mon compte je ne suis pas arrivé à faire un devis ni à être rappelé.</t>
  </si>
  <si>
    <t>cedric-g-117712</t>
  </si>
  <si>
    <t>Je suis satisfait du service , les prix me conviennent.
Simple et pratique je recommande.
Chez eux depuis plusieurs années rien à dire pour le moment.</t>
  </si>
  <si>
    <t>tlil-m-126209</t>
  </si>
  <si>
    <t>Je sui satisfait du prix est de la prestation de l efficacité du service donc je conseille vivement l olivier assurance a tout le monde ils sont très correct</t>
  </si>
  <si>
    <t>max42p-75074</t>
  </si>
  <si>
    <t>J'ai pu résilier mon contrat sans problèmes grâce à l'aide de Youness, je l'en remercie pour son professionnalisme</t>
  </si>
  <si>
    <t>aurelien-j-111298</t>
  </si>
  <si>
    <t>Je suis satisfait du service en ligne .C'est clairement expliqué et rapide à enregistrer.  Souscription proposée par défaut me semble bien ciblée. Merci</t>
  </si>
  <si>
    <t>jonath77-116083</t>
  </si>
  <si>
    <t>Ma femme étant rentrée en catégorie 2 invalidité permanente pour Leucémie aigue lymphoblastique , nous avons envoyé les documents a AXA pour les indemnités toutes causes IPT, un médecin conseil ne l'a pas vu donc non consulté et a décidé qu'elle était ne correspond pas à une invalidité permanente, enfaite il est très fort il arrive a consulter sans voir les clients AXA, je pense surtout qu'il est organisé entre AXA et le médecin que des refus automatique, je me suis douté en voyant les avis ici depuis 1 mois vu que nous ne sommes pas les seuls.
Leur barème est absolument impossible a calculer et profitent de cette situation pour refuser les indemnités, pourtant lors des signatures avec un conseillé c'est si invalidité vous serez indemnisé mais évitent de préciser que il ne dépend pas du barème de la sécurité social.
De plus elle a des complications de polyarthrite et de grande difficultés avec ses mains et jambes mais ça évidemment ils n'a pas du lire le rapport de l'hôpital Gustave Roussy.</t>
  </si>
  <si>
    <t>ruddy-m-135163</t>
  </si>
  <si>
    <t>JE SUIS SATISFAIT ET J AI HATE QUE LE NECESSAIRE SOIT FAIT AUPRES DE MON ASSUREUR ACTUEL 
SI VOUS AVEZ D AUTRES QUESTIONS N HESITEZ PAS A ME CONTACTER</t>
  </si>
  <si>
    <t>09 juin 2019 suite à une expérience en juin 2019</t>
  </si>
  <si>
    <t>fredo-76616</t>
  </si>
  <si>
    <t>Nul tous simplement, prendre de l'argent et le reste passe bien après</t>
  </si>
  <si>
    <t>hafbaya-88885</t>
  </si>
  <si>
    <t>A fuir , ils font tout pour ne pas vous rembourser en cas de sinistre , après un an d’échanges avec eux suite au vol de mon véhicule, on refuse de me dédommager .</t>
  </si>
  <si>
    <t>rubat-a-133673</t>
  </si>
  <si>
    <t>très satisfaite du service téléphonique et des bons conseils. 
Tarif attractif pour jeune conducteur
efficacité dans la réactivité et service en ligne facile d'acces</t>
  </si>
  <si>
    <t>halepovic-f-123563</t>
  </si>
  <si>
    <t xml:space="preserve">Je suis satisfait du prix et du service 
Je recommande à tous jeunes conducteurs pour une première assurance c’est vraiment bien.
Merci aux contacts qui savent bien expliquer </t>
  </si>
  <si>
    <t>roumi-80112</t>
  </si>
  <si>
    <t>PREVOYANCE A FUIR ! courrier papier envoyé qu'ils n'ont soit disant jamais reçu ne mettez pas des formulaires en ligne si vous ne traitez pas de courrier par la suite ! ça fait trois mois que j'attends mes indemnités complémentaires c'est inadmissible .... 
a chaque fois mon on nous demande d'ajouter des pièces par e-mail qui rallonge les délais c'est du grand n'importe quoi cette prévoyance du jamais vu pour ma part !!!!!!!! par dessus le marché leur site web ne fonctionne jamais !!!!!!!!</t>
  </si>
  <si>
    <t>fabien-52575</t>
  </si>
  <si>
    <t>5 mois après le vol de mon véhicule : le dossier sinistre n'est toujours pas traité.
Inadmissible ! !
'On vous répond avant la fin de semaine' ...depuis 5 mois.</t>
  </si>
  <si>
    <t>didier-h-135116</t>
  </si>
  <si>
    <t>Je recommande AMV pour l'assurance de mon Can-Am.
Il est vraiment très pratique et facile en ligne de pouvoir modifier son contrat une fois l'an pour la saison d'hivers où je ne roule pas.</t>
  </si>
  <si>
    <t>mireille-g-122290</t>
  </si>
  <si>
    <t>je suis satisfaite pour le moment la GMF me parait être une assurance assez interessante au niveau du prix et des conditions. je suis à la GMF depuis de très nombreuses années</t>
  </si>
  <si>
    <t>le-hecho-m-116738</t>
  </si>
  <si>
    <t>très Satisfait de l accueil téléphonique, ainsi que du service demande,les prix sont très attractifs par rapport aux autres assureurs pour les garanties souscrites</t>
  </si>
  <si>
    <t>acudad-90246</t>
  </si>
  <si>
    <t xml:space="preserve">Bonjour, je déconseille fortement cette assurance car j'ai eu un sinistre ( dégât des eau ) le 09/09/2019 et aujourd'hui le 05/06/2020 je bataille encore pour êtres indemniser de plus :
L'expert mandaté par Pacifia chiffre de la peinture sur du placoplatre CASSER et HUMIDE et ne chiffre pas une pièce sinistré ainsi que du carrelage casse pendant les réparation (canalisation sous le carrelage) 
Lorsque je demande une contre expertise on me dis que celle-ci sera mes frais.
Lorsque je fait un courrier de réclamation on me ne répond pas. (reçu par pacifia le 09/03/2020)
Lorsque je fait un mail a ma gestionnaire celle-ci renvoie la balle vers la société d'expertise, or n'étant pas le client de la société d'expertise je ne voie pas pourquoi je leur ferais des réclamation.
"ASSURANCE" a fuir </t>
  </si>
  <si>
    <t>ke-135400</t>
  </si>
  <si>
    <t>Je déconseille totalement cette mutuelle. J' y ai souscris par le biais de courtier. Depuis ma souscription soit 1 mois on ne m a jamais remboursée de mes prestations médicales alors que la sécurité sociale l a fait pour sa partie. Ne donnent aucune infos sur les délais de remboursement. Perde mes documents et me redemande les mêmes. Et surtout demande de présenter des facture a chaque prestation alors que ma télétransmission est activé. Piégé pour 1 an avec eux je suis très très déçues.</t>
  </si>
  <si>
    <t>lauradumont92-49355</t>
  </si>
  <si>
    <t>Gestion de l'indemnisation prévoyance catastrophique. Actuellement plus de 4 mois de délai, et aucune réponse du service client. on vous ballade à chaque appel.</t>
  </si>
  <si>
    <t>pe1603-57486</t>
  </si>
  <si>
    <t>l'olivier assurances à fuir absolument : tarif aguicheur la première année puis augmentation de 44 et 38 pour cent sur mes 2 véhicules l'année suivante ... en plus si vous n'aimé pas taper sur 1 puis 2 puis ... !!! et attendre en compagnie d'une musique entêtante !!! dommage la mariée était belle trop belle peut-être !!!</t>
  </si>
  <si>
    <t>27 novembre 2016 suite à une expérience en novembre 2016</t>
  </si>
  <si>
    <t>noemie-88233</t>
  </si>
  <si>
    <t>j ai contracté cette assurances par l intermédiaire d un courtier et je n ai rien a dire ils sont impecable j ai un numero directe pour appeler mon conseiller et je suis satisfaite de leur opticien partenair en plus j ai mopn espace adherent qui me facilite la tache</t>
  </si>
  <si>
    <t>pascal-n-106429</t>
  </si>
  <si>
    <t>je ne recommande pas du tout cette assurance , je me suis tromper de relevé d imformation et ils n ont jamais voulu prendre le 2 eme relever , du coup ils mon résilié</t>
  </si>
  <si>
    <t>yacine-v-133919</t>
  </si>
  <si>
    <t>Je suis satisfait du service le prix me convient simple et rapide bien expliqué . Agréable au téléphone . Très rapide c’est vraiment satisfaisant merci.</t>
  </si>
  <si>
    <t>juliette57--109669</t>
  </si>
  <si>
    <t>Ayant eu un contact téléphonique avec Emeline, cette dernière était très professionnelle , très à l’écoute, je recommande cette mutuelle à toute personne qui aurait des doutes.</t>
  </si>
  <si>
    <t>annonce-67337</t>
  </si>
  <si>
    <t xml:space="preserve">Service réclamation aucune compétence sur 10 appels 10 versions différentes.
 3 semaines de retard dans nos mails .Il me manque des documents .cela va être  traité  rapidement j'en passe et des meilleures .
5 mois pour rembourser un tiers payant d'ambulance.
Et bouquet final virements fait sur un compte sans nom d'identifiant .
Un conseil si vous le pouvez fuyiez cette mutuelle .
</t>
  </si>
  <si>
    <t>anne-sophie--h-106226</t>
  </si>
  <si>
    <t>je suis satisfaite de mon assurance , le prix n'est pas excessif , les réponses sont rapides  je n'ai pas eu pour l'instant à me servir de leurs dépannages mais on m'en dit d'excellentes nouvelles</t>
  </si>
  <si>
    <t>maillet-a-113312</t>
  </si>
  <si>
    <t>je viens de souscrire. personne sympa au téléphone prend le temps de repondre aux questions. prix interessant. satisfait pour le moment. voir pour assurer un deuxieme véhicule.</t>
  </si>
  <si>
    <t>belaidi-m-115214</t>
  </si>
  <si>
    <t xml:space="preserve">Les prix sont attractifs
Conseillère au top 
Rapidité 
J’ai souscrits à cette assurance j’ai eu une réponse rapide avec une conseillère très aimable et qui m’a bien détaillé toutes les offres et aussi conseiller </t>
  </si>
  <si>
    <t>kikilamalice-54587</t>
  </si>
  <si>
    <t>Assurés à la MAIF depuis de nombreuses années avec un bonus maximum, l'un de nos véhicules, garé sur un parking public, est accroché côté arrière droit par un autre véhicule.
La conductrice avait laissé ses coordonnées afin d'établir un constat.
Un expert, d'un cabinet d'expertises basé à Fréjus, a été mandaté par la MAIF et a refusé toute indemnisation concernant l'aile endommagée par le choc prétextant que cette aile avait subi un choc précédemment.
Alors je me pose la question suivante: faut-il avoir un véhicule flambant neuf sans la moindre bosse ou éraflure pour espérer être indemnisé par la MAIF ?
Nous précisons que l'état de l'aile avant le sinistre présentait effectivement une déformation mais sans commune mesure avec son état suite au sinistre.
Notre cas n'est sans doute pas isolé et ce type de pratique est indigne et irrespectueux envers ses adhérents mutualistes.</t>
  </si>
  <si>
    <t>karina2021-116144</t>
  </si>
  <si>
    <t xml:space="preserve">A fuir, pas de remboursement, toujours en attente de mon devis depuis mars
J"avance les frais je me demande si cette mutuelle existe vraiment.. malgre les appels les mails sans retour de leur part, jai decidé de bloqué les prelevements... 
</t>
  </si>
  <si>
    <t>patchouki-97529</t>
  </si>
  <si>
    <t>Ils ont semble t-il une fâcheuse habitude de résilier votre contrat pour un motif que personne ne comprends : " Notre politique technique nous amène à mettre fin à votre contrat 
d' assurance" 
et après cela bien difficile de trouver un autre assureur car on vous demande si vous avez eu une résiliation d' assurance, évidemment cela fait très mauvais effet....pourquoi avez-vous été résilié par votre assureur il doit y avoir un problème grave.....
Merci AXA</t>
  </si>
  <si>
    <t>sc33bcbr-58287</t>
  </si>
  <si>
    <t>4 contrats chez AMV depuis plusieurs années, aujourd'hui je cherche un courtier. La raison? Un service clients tellement peu aimable et peu efficace (consequence directe de l'amabilité) et un site web ne répondant pas a mon attente de gestion SIMPLE autonome de mes contrats.
A noter que je suis satisfait du traitement du sinistre non responsable que j ai eu en moto en 12106.</t>
  </si>
  <si>
    <t>beguin-g-114904</t>
  </si>
  <si>
    <t>Prix très correct pour l instant tout est vraiment bien l'acceuil l'ecoute le prix , à voir dans le temps mais oui je recommande fortement, Surtout que mon fils est aussi à l'olivier assurance c'est parfait , il voulait me parrainé hélas cela n'a pas fonctionné car on ne serait pas passé assez directement par eux , donc à partir des comparateurs on a commencé le devis mais pourtant vu que nous avons rencontré des soucis de validation nous avons contacté directement une conseillère , elle a retrouvé le devis précédant mais on a tout repris a zéro, malgré tout pas de prise en compte du code parrainage tout de même , dommage sur ce point .</t>
  </si>
  <si>
    <t>morvan-59895</t>
  </si>
  <si>
    <t>Le grand n'importe quoi. Ma mère a souscrit 5 contrats d'assurance vue via son conseiller de la poste. A son décès en aout, nous avons rencontré le conseiller financier de la Poste. Il nous a dit qu'il fallait nous adresser au CNP. Nous avonsécritau CNP à l'adresse figurant sur les relevés de ma mère de décembre 2016. Cela fait  3 mois et demi. Malgré les lettres recommandées, le CNP fait la sourde oreille.A ce jour nous avons reçu les informations concernant 3 contrats. Si nous n'étions pas persévérants et capables d'écrire et réclamer l'assureur garderait certainement cet argent pour lui</t>
  </si>
  <si>
    <t>nessam-111109</t>
  </si>
  <si>
    <t>Si vous voulez éviter de devenir nerveux éviter de péter un plomb de devenir fou alors éviter cette assurance !!! Je suis au bord des naire j'ai hate de ne plus avoir d'engagement pour partir de cette assurance !!! À fuire à fuire à fuire à fuire !!!!! ??????????</t>
  </si>
  <si>
    <t>morgane-w-133957</t>
  </si>
  <si>
    <t xml:space="preserve">Je suis satisfait du service. Rapide et très fluide. 
J’ai pu générer mon assurance très rapidement grâce au guidage..
Je recommande car c’est très ergonomique </t>
  </si>
  <si>
    <t>valerie-60832</t>
  </si>
  <si>
    <t>Bjr ma grande tante est décédée le 15 septembre 2016 plusieurs contrats assurances vies cardif dont je suis heritiaire a hauteur de 1/8 il a fallu que la notaire en charge de la succession les contacts pour qu' il se rapproche de nous 18 mois après le décès tous les documents leurs ont été envoyés en AR et rien n est versé c est scandaleux cette façon de procéder d autant que le notaire a régler toutes les sommes dû aux impôts sur ces assurances vies et j ai même joint au courrier la dévolution successorale de façon  a ce que la cardif est vraiment la totalité des  documents mais l argent n est toujours pas versée à ce jours 
Vu les montant de prime ils se se sont fait assez d argent sur notre dos il s agît au total pour les 2 contrats de 136521,21euros
Nous avons pris contact avec un avocat et les services de contrôles des assurances 
Numero de contrat 1821568 et 1624057 
J espère avoir rapidement de vos nouvelles</t>
  </si>
  <si>
    <t>butcut62-102903</t>
  </si>
  <si>
    <t xml:space="preserve">Je dois payer l'école de mes enfants , et j'attends toujours le règlement de la rente d'éducation,aucune indiqué les dossiers
Humanis c'est une honte
</t>
  </si>
  <si>
    <t>omar-t-106361</t>
  </si>
  <si>
    <t xml:space="preserve">Bonjour 
je vous raconte ma propre expérience et les expériences des gens autour de moi .... 
Juste y a pas moyen de mettre 0 étoile ...
on vous fait croire au début que c'est mon cher, en réalité votre prix d'assurance n'évolue pas au fil des années ....
service en ligne, le jour ou vous auriez un problème ou sinistre, c'est une catastrophe , chaque conseiller vous raconte son histoire , il vous raccroche au nez .... en ligne .... on ne peut rien faire ...
à fuir ..... sérieusement </t>
  </si>
  <si>
    <t>yo-100850</t>
  </si>
  <si>
    <t>C'est une assurance avec un manque de professionnalisme extrême aucun tact manque de respect en raccrochant au nez ne savent pas ouvrir des mails et des pièces jointes savent pas vous prévenir si il manque un papier beaucoup vos accès sur le site comme ça et en plus de ça vous coupe l'assurance sans vous prévenir je ne recommande pas cette assurance ils sont à la limite de l'..... Je roulais sans assurance, il me l'avait coupé alors que tous les papiers parce que soi-disant il n'arrivait pas à ouvrir les pièces jointes que j'avais bien envoyé je n'ai jamais été informé.</t>
  </si>
  <si>
    <t>nadjim-b-129934</t>
  </si>
  <si>
    <t>JE SUIS SATISFAIT DU PRIX ET DU SERVICE, JE SUIS DÉJÀ CLIENT assurance HABITATION ET JE RECOMMANDE VIVEMENT DIRECT ASSURANCE A TOUS MES PROCHES ET TOUT MES AMIS ET COLLÈGUES DE TRAVAIL</t>
  </si>
  <si>
    <t>conde-v-135340</t>
  </si>
  <si>
    <t>Je suis satisfait du service. E le prix me convient c’est le moins cher que je trouvé grâce à vôtre service je trouvé moins cher que dans le autre assurance merci</t>
  </si>
  <si>
    <t>sousou23-78343</t>
  </si>
  <si>
    <t xml:space="preserve">Je recoi une amande après lautre de 35car la vignette date du 31 mars
personne à gere ni lagence ni service client à ce jour
</t>
  </si>
  <si>
    <t>volka6951-80636</t>
  </si>
  <si>
    <t>j'ai demander a resilier avant la date anniversaire de mon contrat en leur specifiant que j'accepte de regler des indemnites car vraiment j'en ai trop marre de cet assurance et bien il m'ont repondu que je ne pouvais pas partir aveant la date anniversaire meme si je paie des indemnites.debiles de debiles et c'est vraiment prendre les gens pour des imbeciles mesdames messieurs fuyez cette assurance il y en as de bien meilleurs</t>
  </si>
  <si>
    <t>charles-edouard-l-106552</t>
  </si>
  <si>
    <t>Je suis satisfait de votre service ainsi que des prix qui sont pratiqués .
La rapidité de votre service après vente est aussi agréable et permet un certain  confort.</t>
  </si>
  <si>
    <t>dani-79521</t>
  </si>
  <si>
    <t>Les sinistres et remboursements sont tres longs, ils demandent des justificatifs et font trainer les remboursements.</t>
  </si>
  <si>
    <t>bird26-129089</t>
  </si>
  <si>
    <t xml:space="preserve">Bonjour 
Un de mes capteurs solaires a été endommagé par le gel. J'ai pris l'option assurances panneaux solaires mais ils refusent de me prendre en charge ce sinistre au motif que je n'ai pas déclaré mes panneaux solaires.
Si vous avez eu le même problème ou si vous connaissez les rouages de leurs contrat  je vous remercie de m'en faire part.
</t>
  </si>
  <si>
    <t>manda-arivola-stephan-a-112906</t>
  </si>
  <si>
    <t>Je ne suis pas encore assuré pars Direct
Je viens d'acheter ma première voiture et cherche une compagnie d'assurance pouvant répondre à mes besoins. Je suis un étudiant étranger, avec un permis de conduire étranger</t>
  </si>
  <si>
    <t>stephane-69294</t>
  </si>
  <si>
    <t xml:space="preserve">TRES DECU!!!  Victime d'une effraction de porte en pleine journée et Soit disant bien assurer par la MAIF.
Il Appelle ça la contrat Sérénité!!!
justificatifs et preuves que vous fournirez ne seront jamais pris en considération. 
L'expert ne se DEPLACE même plus. UN devis de remplacement par le serrurier affilé MAIF. Trop cher. 
L'expert mandate une entreprise pour estimer le cout de Réparation avec de la colle à bois ou résine.
Il est alors plus question de remplacer  à l'identique mais bien de rafistoler votre porte et bâti à moindre cout.
La structure est endommagée par l'effraction mais aussi par le serrurier qui a attaqué la porte au ciseau à bois et au pied de biche. L'expert négociera avec vous quelques centaines d'euros pour vous faire taire et vous résigner. Les  gestionnaires successif noterons vos remarques dans votre dossier mais ça n'ira pas plus loin.
Malgré qu'ils s'engagement à vous apporter une réponse et suivre le dossier, nous sommes déçus. Je suis sociétaire depuis PLUS de 20 ans - est LA préoccupation du groupe MAIF n'est plus de tenir ses engagements.
Le sens et la qualité du service se perds. </t>
  </si>
  <si>
    <t>paslobrio-67530</t>
  </si>
  <si>
    <t>Rien à redire, assurance à très bon rapport garanties/prix, service client à l'écoute, démarches faciles à réaliser</t>
  </si>
  <si>
    <t>meyer-f-126511</t>
  </si>
  <si>
    <t>Je n'ai jamais eu de sinistre donc je ne peux pas donner un avis objectif. 
Les tarifs sont bien placés par rapport à la concurrence c'est pour cette raison que j'ai choisi  "l'olivier"</t>
  </si>
  <si>
    <t>stephane-d-107779</t>
  </si>
  <si>
    <t>Pas satisfait des conseils, pas satisfaits du prix , pas satisfaits.  je quitte l'assurance pour ma voiture et je vais quitté aussi pour l'habitation</t>
  </si>
  <si>
    <t>01 octobre 2017 suite à une expérience en octobre 2017</t>
  </si>
  <si>
    <t>marie-64529</t>
  </si>
  <si>
    <t xml:space="preserve">Aucune réponse de leur part après 15 jours malgre un recommander. 
Je pense que si nous ne payons pas dans les délais nous sommes résilier 
mais dans l autre sens ???
Ah il faut peut être prendre contact avec les autorités supérieur </t>
  </si>
  <si>
    <t>iroise-58276</t>
  </si>
  <si>
    <t>Je suis extrêmement insatisfaite de cet assureur qui se clame Militant mutualiste. On a tout à gagner à se faire confiance, le dernier slogan publicitaire de la MAÏF m'indigne. Cet assureur joue sur des mots forts, militant, mutualiste et confiance pour mieux duper.</t>
  </si>
  <si>
    <t>cat-125314</t>
  </si>
  <si>
    <t>mutuelle serieuse ,satisfaite,rien à signaler, personne agréable au teléphone, merci pour votre accueil et votre rappel
cordialement
Mme Cathy BOISSONNADE</t>
  </si>
  <si>
    <t>marc-f-132117</t>
  </si>
  <si>
    <t>JE SUIS SATISFAIT DE VOTRE PRESTATION SI CE N'ESTLES POP UPS INTEMPESTIFS GENANTS CONCERNAT LA SATISFACTION
LES TARIFS SONT INTERESSANTS ET CONCURENTIELS</t>
  </si>
  <si>
    <t>celine-g--112738</t>
  </si>
  <si>
    <t>Contact téléphonique agréable et rassurant. La proposition semble honnête, les démarches relativement simples. Gageons que ma satisfaction perdure dans le temps !</t>
  </si>
  <si>
    <t>villeurbanne-102531</t>
  </si>
  <si>
    <t>personne très réactif ne vous laisse pas sans réponse a votre question, elle peuvent même vous appeler suite a votre mail pour expliquer si on ne trouvent ou on ne comprend pas</t>
  </si>
  <si>
    <t>ziani-b-112659</t>
  </si>
  <si>
    <t>Service simple a mettre en oeuvre, prix interessants en espérant n'avoir jamais a essayer vos services de remboursements pour des accidents dans l'avenir</t>
  </si>
  <si>
    <t>amandine-d-125673</t>
  </si>
  <si>
    <t>Certains éléments sont manquants et mériteraient plus d information. C est assez clair dans l ensemble. Les peux sont plus bas qu ailleurs. A voir dans la pratique la réactivité</t>
  </si>
  <si>
    <t>franck-80856</t>
  </si>
  <si>
    <t>Bonjour, suite suspension de permis pour excès vitesse, j'ai acheté un scooter pour aller travailler (15km). La Macif n'a pas souhaité m'assurer malgré 26ans de permis sans aucun accident responsable! Un solde de plus de 8 points sur mon permis. Lamentable et indigne d'une assurance qui prétend, dans ses pubs, être présente surtout lors des mauvais coups de la vie. J'ai changé d'assurance : la confiance est perdue à jamais.</t>
  </si>
  <si>
    <t>charlene-b-116457</t>
  </si>
  <si>
    <t>Satisfaite depuis le premier contrat. Ils sont joignable facilement. Espace personnel complet et simple d'utilisation. Simple, rapide et efficace au besoin.</t>
  </si>
  <si>
    <t>floriane-sm-53473</t>
  </si>
  <si>
    <t xml:space="preserve">Bonjour Numero client 247224
J ai souscris une assurance par internet et ils m ont faut une nulite de contrat pour moi c est une annulation j ai payer 146€ pour une assurance pour 2 mois hors ils ne veulent pas me rembourser pour X raisons. A fuir
</t>
  </si>
  <si>
    <t>bloody76320-50626</t>
  </si>
  <si>
    <t xml:space="preserve">Assuré depuis 8 ans à la MATMUT. toujours imbattable sur les prix. Après avoir eu un accident avec un Sanglier, j'ai pu constaté la qualité de la MATMUT ; Prise en charge directe et changement de toute les pièces, même la jante rayée par le garde boue tombé dessus. Vraiment très content de cette assurance. Je recommande. </t>
  </si>
  <si>
    <t>djfex1-85939</t>
  </si>
  <si>
    <t>Service sinistre médiocre, aucun professionnalisme. J'ai un sinistre en cours 2019226531, la gestion est une catastrophe, retard considérable et accueil désagréable</t>
  </si>
  <si>
    <t>lila21-62312</t>
  </si>
  <si>
    <t>Nous nous sommes fait cambrioler et lors de la déclaration surprise le contrat que nous avons signé n'est pas celui qui est en cours : le conseiller nous a fait signer un contrat inférieur en garantie. Résultats indemnisation plafonnée à 1000euros en cas de vol proposée alors que notre réel contrat nous garantissait un plafond à 10000 euros ! Cette erreur est notifiée noir sur blanc sur leur document interne mais rien à faire ! Cela va faire presque un an et depuis il nous font galèrer de Courier en Courier,  aucune compréhension, que du mépris, ils sont de mauvaises fois, perfides, sournois, fourbes, nous avons eu recours au médiateur, l'affaire est en cours toujours... Assurance à éviter, à fuir absolument !!! La matmut elle assure que dalle !!!!!</t>
  </si>
  <si>
    <t>couturier-jasinski-r-135574</t>
  </si>
  <si>
    <t>Satisfait de mon echange telephonique car j ai été bien renseigné. C etait clair et conçi, très bien expliqué. Personne agréable et à l ecoute, tout à été bien expliqué.</t>
  </si>
  <si>
    <t>marie-agnes-c-131301</t>
  </si>
  <si>
    <t>Bien je suis satisfait de la prestation
Par contre payer 2 mois d’avance c’est difficilement et la somme
Est importante pour le reste c’est compétitif et rapude</t>
  </si>
  <si>
    <t>aurelie-r-131630</t>
  </si>
  <si>
    <t>Bon rapport qualité/prix,le  service client est fiable et à l'écoute et réactif.
Rapidité de réception des justificatifs.
Je suis très satisfaite de cette agence.</t>
  </si>
  <si>
    <t>billfly-121490</t>
  </si>
  <si>
    <t>Je suis gentil, si cela était possible, je mettrais la note de 0!!!!!fuyez cette mutuelle !!!!!!!!!!ne vous attardez pas sur eux,car ,vous avez tort sur tout à leurs yeux.....!!</t>
  </si>
  <si>
    <t>pat-107329</t>
  </si>
  <si>
    <t>Content d'avoir choisi Axa assurance
Bonne relation avec les conseillers Axa. Je recommande vivement Axa.
Inscrit depuis peu et aucun souci pour le moment.</t>
  </si>
  <si>
    <t>kaokuei-s-132702</t>
  </si>
  <si>
    <t>Je reste assez satisfait même si je m'attendais à un meilleur prix.
Le site est pratique pour la prise d'assurance voiture auprès de vous.
Bonne journée</t>
  </si>
  <si>
    <t>porcher-y-116548</t>
  </si>
  <si>
    <t xml:space="preserve">Pour un début d'aventures à vos côtés, tout est très bien. 
Que ce soit prix, conseillère au téléphone, et interface du site, rien à dire jusqu'à présent.
Cordialement, </t>
  </si>
  <si>
    <t>joh-104633</t>
  </si>
  <si>
    <t>Ce n'est pas la meilleure concernant le montant des remboursements mais cependant ils sont très réactif et toujours disponible........................</t>
  </si>
  <si>
    <t>Assurance a fuir !
Assurance mensongère , le service client déplorable lorsque sa ne leur conviennent pas. Ne prennent rien en charge alors que l’on paye une assurance pour pouvoir être remboursé par la suite! 
Assurance a bannir !!!</t>
  </si>
  <si>
    <t>cbd69-67960</t>
  </si>
  <si>
    <t>3 sinistres non responsables mineurs conduisent à un refus d'assurance pour nouveau véhicule sans alerte au préalable, après avoir été client depuis 33 ans !!! Comportement inadmissible!!!</t>
  </si>
  <si>
    <t>thomas75-68654</t>
  </si>
  <si>
    <t>Client depuis 3 ans, j'ai trouvé cette assurance après une recherche sur un comparateur. Agréablement surpris, société à l'écoute, disponible et réactif. Un peu longue lors de la résolution de mon sinistre. Je suis plutôt très satisfait de cette assurance, que je recommande.</t>
  </si>
  <si>
    <t>cope-j-116321</t>
  </si>
  <si>
    <t xml:space="preserve">Plutot satisfait sauf sur le fait que mon parrainage n a pas été pris en compte et sur le fait que le prix a augmenté du jour au lendemain suivant le conseiller
Merci
Bonne journée
</t>
  </si>
  <si>
    <t>maroussia-t-134063</t>
  </si>
  <si>
    <t xml:space="preserve">Ravie d'avoir pu avoir une assurance aussi claire et efficace avec un tarif raisonnable
l'accès simple et ergonomique en ligne est un vrai plus pour moi
</t>
  </si>
  <si>
    <t>myjo-103625</t>
  </si>
  <si>
    <t xml:space="preserve">Lorsque mon Toutou est DCD ce 30 Janvier 2021 ils ont été très réactif mais surtout, très cool, au téléphone, en partage de mon chagrin. J'étais cliente depuis plus de 10 ans chez eux et, si je reprends un autre Toutou je n'hésiterai pas à le faire assurer chez ASSUR'OPOILS.
BRAVO et MERCI.   </t>
  </si>
  <si>
    <t>wautrin-w-109892</t>
  </si>
  <si>
    <t>je suis agréablement satisfait de la simplicité pour souscrire a un contrat pour une assurance auto c'est simple et très rapide en 20 min tout es ok et la carte verte provisoire est déjà envoyer.</t>
  </si>
  <si>
    <t>tazou2009-72185</t>
  </si>
  <si>
    <t xml:space="preserve">voila plus de 2 mois que je me suis radier normalement
j'ai même reçu un courrier dans ce sens .
Mais les prélèvements continu les intérêts sont juteux sur les centaine de personne comme moi    </t>
  </si>
  <si>
    <t>papa05-89590</t>
  </si>
  <si>
    <t>Client de la MATMUT depuis de nombreuses années au maximum de bonus pour mon assurance auto et pocedant plusieurs contrats pour lesquels je n ai pas déposé de sinistre. Je suis déçu de ce groupe auprès duquel je m' adresse depuis 2 mois afin d' obtenir un duplicata de ma carte verte par e-mail me trouvant dans ma résidence secondaire et n' Ayant pu réceptionner la carte verte envoyé à mon adresse principale avant la pandémie. A ce jour, les contacts que j' ai pu avoir ne m' ont donné satisfaction et je ne sais plus à qui m adresser pour obtenir ce duplicata. Je ne recommanderai plus ce groupe d' assurance.</t>
  </si>
  <si>
    <t>sonia-b86-70946</t>
  </si>
  <si>
    <t>Bonjour, nous sommes le Lundi 4 Février 2019 et depuis le 07/01/2019 je n'ai tjrs pas reçu ma vignette verte d'Actives Assurances malgrès que je les ai contacté 3 fois par tel et envoyé 1 mail (sans retour d ailleurs). On me repete sans arret que je recevrai prochainement ma vignette. A ce jour le 4 fevrier 2019 je n'ai tjrs rien reçu et je roule sans vignette. Le travail n est pas du tout serieux on se fou completement de ma gueulle. Pour prelever par contre ya aucun souci ils le font tres bien. Je vous deconseille cette assurance honnetement</t>
  </si>
  <si>
    <t>loulou-107918</t>
  </si>
  <si>
    <t>De très bon conseil pour le client toujours à la recherche du meilleur rapport qualité prix. Ils sont très professionnels pour le suivi des dossiers. A conseiller</t>
  </si>
  <si>
    <t>aguillau-80129</t>
  </si>
  <si>
    <t>Pour encaisser les cotisation , ils sont très fort
par contre en cas de sinistre c est ZERO 
un reel manque de fiabilité ... c est honteux
aucun support, aucune réponse téléphonique et mail
pas de suivi.
A penser qu'il n y a personne au sinistre</t>
  </si>
  <si>
    <t>06 mai 2017 suite à une expérience en mai 2017</t>
  </si>
  <si>
    <t>bps30-54520</t>
  </si>
  <si>
    <t>Client chez eux depuis deux ans , ils me proposent un renouvellement a 420 euros alors que si je fais un devis ils sont a 320 euros donc je pars</t>
  </si>
  <si>
    <t>shadounet-81578</t>
  </si>
  <si>
    <t>Suite à un sinistre, je n'ai aucune nouvelle de mon accident pendant quelques jours. J'essaie d'appeler le service sinistre sans succès. Je me connecte alors à mon compte en ligne pour la première fois et je me rend comptes qu'on m'avait envoyé un message sur mon compte le lendemain de ma déclaration pour me dire "Au vu des éléments d'information que vous nous avez communiqués, votre responsabilité apparaît totalement engagée."
Bien sur sans m'avoir jamais contacté, ni même pris la peine de me contacter pour me donner la nouvelle d'une voie normal (au moins par email).
Qui plus est, j'ai du mal à me juger responsable à 100%, l'autre conducteur (particulier) était sur une voie de bus, sa voie se finissait à l'intersection et devait donc céder le passage au véhicule de la voie du milieu.
Je me demande s'ils ont pris le temps de lire le constat. Pas d'expert rien. On a même pas voulu prendre les photos que j'avais fait de l'accident.</t>
  </si>
  <si>
    <t>nv-89612</t>
  </si>
  <si>
    <t xml:space="preserve">PROPOSITIONS SUR MESURE
CONSEILLER A L ECOUTE
RENSEIGNEMENTS CLAIRS
RAPIDITE DE LA PRISE EN CHARGE DU DOSSIER
RAPIDITE SUR LE RETOUR </t>
  </si>
  <si>
    <t>basso-a-109647</t>
  </si>
  <si>
    <t>ok très bon rapport prix et assurance rapide je recommande l'Olivier assurances pour auto par sa facilité et rapidité prix très compétitif pour assurance de base</t>
  </si>
  <si>
    <t>mehdi-49962</t>
  </si>
  <si>
    <t xml:space="preserve">Le prix augmente chaque année sans aucune justification(pas de sinistre déclaré, bunus qui augmente).
frais de gestion à 188 euros/an pour une cotisation annuelle de 309 euros. c'est vraiment abusé.
Le service client est injoignable et je n'arrive même pas à accéder à mon compte client. 
</t>
  </si>
  <si>
    <t>ju56-71560</t>
  </si>
  <si>
    <t xml:space="preserve">A fuir! On a abusé de notre confiance et bénéficié de défaut de conseil. Leurs placements sont médiocres et bien en dessous de ce que fait le marché. Nous avons perdu 12% en 6 mois! attention à leurs supports de mauvaise factures!
</t>
  </si>
  <si>
    <t>theo-v-124002</t>
  </si>
  <si>
    <t>Je suis satisfait des prix, un peu moins du service client. Demandes téléphoniques sans retour... Malheureusement et probablement justifié par les prix bas.</t>
  </si>
  <si>
    <t>danielle-m-110385</t>
  </si>
  <si>
    <t>je suis satisfaite de votre service en ligne
 la souscription a été très rapide 
elle me convient parfaitement à mes attentes
petit bémol il y a un étage et je n'ai pas réussi a modifier</t>
  </si>
  <si>
    <t>kergeot-100653</t>
  </si>
  <si>
    <t>Situation plutôt comique. J'ai fait une demande d'assurance pour un prêt à la consommation chez afi-esca lesquels ont demandé un complément d'information médical suite à un document que je leur ai fait suive de mon cardiologue lequel précise qu'il veut me voir dans 6 mois afin d'effectuer un test d'effort seulement voilà le docteur me voit tous les 6 mois et à chaque fois il note un examen différent que je dois effectuer juste pour se rassurer car je n'ai pas de maladie cardiaque..cela veut donc dire que je ne pourrai jamais m'assurer chez cet assureur qui suit pathetiquement une procédure incohérente..</t>
  </si>
  <si>
    <t>yann-p-110089</t>
  </si>
  <si>
    <t>Je ne suis pas du tout satisfait puisque c'est la 3ème fois que vous me redemandez un relevé d information me concernant sur la période du 26/03/2019 au 05/04/2019 pour la création de mon contrat, alors que je vous joins systématiquement le même doc concernant cet période</t>
  </si>
  <si>
    <t>cyril-s-101242</t>
  </si>
  <si>
    <t>Sous réserve de l'accomplissement final de notre opération de réassurance emprunteur, nous sommes satisfait de l'accompagnement et des réponses obtenues par l'équipe</t>
  </si>
  <si>
    <t>elodiem-75746</t>
  </si>
  <si>
    <t xml:space="preserve">Nul... Je regrette bcp d'avoir quitté la MACSF qui me versait tjs les prestations rapidement. Je l'ai fait suite à la sollicitation de courtiers GIEA qui m'ont complètement baratiné 
J'attends une prime de naissance que je ne toucherai sans doute jamais !
Espace client nul on me renvoie tjs vers le courtier GIEA par lequel jai souscrit ... Réponses molles parlent mais n'agissent pas
Je compte résilier si cette prime de naissance ne m'est pas versée très vite </t>
  </si>
  <si>
    <t>cafrinette-101627</t>
  </si>
  <si>
    <t>Je suis à la MATMUT depuis dix ans, je suis satisfaite de leur service. Dommage qu’il ne fasse pas de remise plus intéressante quand vous avez plusieurs contrats chez eux.</t>
  </si>
  <si>
    <t>wiiwii-103309</t>
  </si>
  <si>
    <t>Je suis adhérente Intériale depuis 2005 . Fonctionnaire du ministère de l'intérieur et en arrêt de travail depuis le 15/03/2020 au 10/07/2020 puis du 17/09/2020 au 29/01/2021.
A demi traitement depuis juin 2020 avec perte de salaire et primes chaque mois en fonction de ma quotité saisissable. J'ai fournis tout les documents nécessaires à mon maintien de salaire et primes à Intériale afin d'être indemnisée rapidement, nous sommes le 27/01/2020 et malgré mes relances quasi tout les jours, courrier etc...Intériale me répond : 
 Nous n'avons constaté aucune perte au titre de votre traitement et de vos primes sur les bulletins de salaire des mois de septembre, octobre, novembre et décembre 2020.
Les pertes de salaires ont même été constatées par plusieurs de leurs conseillers au téléphone...on me fait tourner en rond et aujourd'hui je me retrouve interdit bancaire!
On me dit que mon dossier passe en urgence niveau max, de rassurer ma banque que le règlement de mon demi traitement va intervenir sous 4 ou 5 jours pour au final me dire que je ne perds pas de salaire.
Aussi, à savoir, lorsque vous vous retrouvez à demi traitement, peut importe le montant retenu sur votre salaire chaque mois ce qui compte c'est l arrêté de demi traitement. C est à dire que la mutuelle doit chaque mois vous verser la moitier de votre salaire brut même si avec la quotité saisissable vous n'avez perdu que 200 euros par exemple. Pourquoi parce qu'au bout de 6 mois de retenu sur salaire si l'administration n'a pas réussi à se " rembourser intégralement" ca part chez la DGFIP ( finances publiques) qui émet alors des titres de perceptions à régler dans les 15 jours sous peine de mise en demeur. Ces titres de perceptions ne sont pas indemnisés par la mutuelle Intériale. C est pourquoi le maintien de salaire doit être versé chaque mois dans son intégralité et non en fonction de ce que vous avez perdu réellement.
Pour conclure, je suis déçue, dégoutée et en colère contre Intériale, qui sait pendre chaque mois mes 200 euros de cotisation mais est incapable de m'indemniser.
Je déconseille cette mutuelle à tout les collègues qui seraient tenté d'y adhérer.
Aujourd'hui je vais me tourner vers mon assistance juridique afin d'entamer une procédure.</t>
  </si>
  <si>
    <t>thlx33-88983</t>
  </si>
  <si>
    <t>Titulaire d'une rente assurance vie, je me bas depuis 5 mois pour tenter de faire enregistrer un simple changement de coordonnées bancaires</t>
  </si>
  <si>
    <t>loic-o-130009</t>
  </si>
  <si>
    <t xml:space="preserve">Prix qualitatif, je verrais au fur et à mesure de votre niveau de satisfaction.
Néanmoins les prix et et prestations proposées sont très compétitifs.
</t>
  </si>
  <si>
    <t>aderdour-m-117410</t>
  </si>
  <si>
    <t>je suis  clients  chez  l olivier   assurance  depuis  longtemps  et avec  deux voitures  assurer  j'ai  que 10  pour cent de réduction et c'est pas énorme.</t>
  </si>
  <si>
    <t>pjean-101440</t>
  </si>
  <si>
    <t xml:space="preserve">Impossible de résilier mon contrat
J'en suis à ma 3e tentative toujours une bonne raison pour bloquer la résiliation
Très procéduriers
Je déconseille cette mutuelle
</t>
  </si>
  <si>
    <t>utilisateur94-78714</t>
  </si>
  <si>
    <t>Conseilleres incompetentes
Ils m'ont fait resilier et souscrire un nouveau contrat alors qu en fait il n y avait pas besoin
Resultat des courses obligation de payer 3 mois d avance e nouveau plus un service de drivebox que pour le moment je paye pour rien car je ne peux leur transmettre encore la carte grise définitive  
Et bien sur ils ne remboursent pas le service non utilise</t>
  </si>
  <si>
    <t>jm-99355</t>
  </si>
  <si>
    <t>A fuir. J'ai changé de banque pour un meilleur taux, et impossible de joindre pacifica pour leur transmettre le nouveau RIB. Suite à plusieurs mensualités impayés car ils ne répondent pas au téléphone (heureusement que je n'ai jamais eu de sinistre), ils réclament des sommes de résiliation.
Je suis passé par LCL assurance, à fuir de la même façon.</t>
  </si>
  <si>
    <t>juliette-351-115487</t>
  </si>
  <si>
    <t>Lamentable. Dossier de succession reçu complet il y a plus d 1 mois.aucune réponse aux mails , aucune explication par téléphone ( quand joignables, patience) mis à part de patienter. Le conseiller n a pas accès à toutes les pièces du dossier et ne sait rien.. le service succession est totalement incompétent. Fuyez !</t>
  </si>
  <si>
    <t>na74-59111</t>
  </si>
  <si>
    <t>Loin de l humain..résilie les contrats meme sous accident non responsable</t>
  </si>
  <si>
    <t>cc-131765</t>
  </si>
  <si>
    <t>L'aventure rocambolesque que j'ai vécu avec Générali justifie cette note. 
16 ans en tant que cliente, une assurance-vie à récupérer pour financer un déménagement outre-mer et le début des ennuis. Je contacte "mon conseiller" fin juin pour lui signifier que je vais probablement changer de lieu de travail et de ce fait aurais besoin d'une partie de mes fonds. Départ validé en juillet pour commencer à travailler en septembre. Je lui demande donc de mettre en route un rachat partiel de mon assurance-vie et un rendez-vous pour finaliser tout ça. 1 semaine sans réponse. J'insiste sur tous les réseaux communiqués et parviens à obtenir les documents à fournir. Envoi par mail sans savoir si tout est OK. J'insiste encore et il me dit que tout est OK et me demande de patienter. 1 mois plus tard (nous sommes au mois d'août) pas un euro. Et monsieur est en congé. Dieu merci mon départ est reculé à quelques semaines mais mon inquiétude monte. Dès son retour je le contacte : messagerie, 10 appels en moyenne, whatsapp : il lit mon message mais ne répond pas. Mail : idem. Et quand le téléphone  
sonne c'est dans le vide. Au final j'appelle le numéro en 09 et tombe sur une conseillère qui me dit que ma demande de rachat n'a JAMAIS été faite...je suis à 3 semaines de mon départ !!! Elle me donne des coordonnées mail et me demande d'y envoyer tous les documents déjà fournis à "mon conseiller". 3  jours après le 02 septembre je reçois mon argent ENFIN et pas grâce à lui !!! Je découvre qu'au lieu d'un rachat partiel il m'avait fait remplir une demande de rachat total...A ce jour aucunes nouvelles de ce monsieur pour justifier son comportement. Merci à cette conseillère qui me permet d'appréhender mon départ sereinement. Quant à ce monsieur...et Pour le reste : A FUIR !!!</t>
  </si>
  <si>
    <t>caistiker-117524</t>
  </si>
  <si>
    <t>victime d'une tentative de vol de ma moto , les voleurs pris en flagrant délit0 , dépôt de plainte ..
je contacte april pour avoir un avocat pour me défendre car l'assistance juridique est comprise dans mon contrat 
April me donne les coordonnées de Allianz , pas de nouvelles de leur part et quand je les appels(toute les semaines) ils me disent on  s'en occupe le jour du procès approchant ..
2 jours avant le procès allianz me dit qu'en réalité je suis assuré auprès d 'une autre compagnie solucia ...
résultat je vais au procès sans avocat ...autant vous dire qu'avec un bon avocat j'aurais pu obtenir beaucoup plus de dommages et intérêts
je contacte april car j'ai payé une prestation qu'ils n'ont pas été capable de me fournir  en leur demandant ce qu'ils comptaient faire en dédommagement  et la tous le monde fait le mort en me disant on  s'en occupe je dois les relancer tous les mois et toujours aucune réponse de leur part ...
les conseillers sont plutôt sympas mais à chaque fois il faut voir avec leur direction et la .....</t>
  </si>
  <si>
    <t>audrey-f-117480</t>
  </si>
  <si>
    <t>Adhérente depuis plusieurs années et satisfaite du service.
Bonne réactivité des conseillers. Les tarifs sont attractifs et les prestations complètes.</t>
  </si>
  <si>
    <t>mbernannou-80059</t>
  </si>
  <si>
    <t xml:space="preserve">Faisant suite à la disparition de sa filiale low-cost, IDMACIF, j'ai été contacté par la Macif qui m'a fait une offre honnête sur un pack auto et habitation, il y avait moins cher mais de par mon travail, je ne voulais pas m'engager dans une nouvelle démarche couteuse en temps.
La première année s'est passée sans encombre mais dès l'échéance de mon contrat, chez la Macif il est fixé au 30 avril, les soucis ont commencé et je me suis vite aperçu que cette compagnie n'est pas à l'aise avec l'outil informatique. En effet, en tant que consultant, j'interviens sur des missions de longue durée et ne rentre en France que tous les 2 à 3 mois, cette situation à priori anodine a causé une première résiliation de mon contrat. En effet, en raison d'un incident sur le paiement qui m'a été signalé par courrier mais jamais par email, je ne pouvais donc agir et 2 mois après la date d'échéance, j'ai été notifié par courrier de ma résiliation sans aucun effort de me joindre par mail ou téléphone (il n'y avait pas d'erreur sur mon adresse mail puisque je continuais à recevoir des emails promotionnel).
A mon retour, je trouve les courriers et me déplace en agence, l'un des vrais avantages de cette compagnie, et la personne qui m'a accueilli a admis des ratés au niveau de leur système d'information et pour résoudre la situation, on m'a demandé de régler la totalité de la prime en une seule fois. 
Plusieurs jours après, je me rends compte que la date de début mentionnée sur le certificat était celle du rétablissement du contrat et la date d'échéance. Je les ai contacté et demandé soit de rectifier la date, soit qu'ils me remboursent le trop-perçu s'ils souhaitent garder la date du rétablissement, D'autant plus que l'erreur est partagée. Ils ont bien entendu refusé et en février 2019, j'ai déménagé et les ai informés. A la date d'échéance, je leur envoie un courrier demandant la résiliation de mon contrat auto (l'habitation elle devait être résiliée à la date du déménagement). Entre temps, je trouve une autre assurance avec une date de démarrage au 20 Juin pour tenir compte du préavis. 3 semaines après ma demande de résiliation, je reçois un courrier refusant la résiliation au motif que la démarche doit être faite par le nouvel assureur. Je recontacte le nouvel assureur qui accepte de faire la démarche par ses soins et on décale la date d'effet au 20 Juillet pour tenir compte du nouveau préavis.
Entre temps, je leur demande un recalcule de ce je leur dois afin que je puisse régler au prorata. En réponse, je reçois un "impayé" de 625 Euro, supérieur à la cotisation annuelle, pour un prorata de 89 jours. Je n'ai évidemment pas payé et attendu mon retour pour régler le problème directement en agence.  
A mon retour, je me présente et fourni les documents prouvant que j'ai déménagé et demandé un recalcule des sommes dues au prorata, ils recalculent mais gardent toujours une pénalité de 274 Euro pour résiliation par l'assurance. Ce qui est totalement faut puisque c'est moi qui ai demandé la résiliation comme me l'autorise la loi.
Pire, d'un litige sur le montant des cotisations, on me sort un relevé d'information avec la mention résilié par l'assureur pour non-paiement, ce qui frôle la mauvaise foi et vise simplement à m'empêcher de m'assurer ailleurs.
Résultat de l'histoire : soit je dois payer le montant surévalué de la Macif, soit payer une surprime au nouveau assureur puisque mon profil est devenu plus risqué.
Qui a dit qu'il n'y avait pas de la concurrence dans le domaine des assurances ?
Actuellement, je suis en procédure devant le médiateur des assurances mais quel gachis en termes de temps et d'argent pour les deux parties.
</t>
  </si>
  <si>
    <t>hairie-j-115450</t>
  </si>
  <si>
    <t>L'accueil téléphonique est très sympathique. Le comparatif par mail est accessible. C'est relativement simple. Les prix sont raisonnables comparés à d'autres assureurs.</t>
  </si>
  <si>
    <t>Je suis assurée au tiers chez Axa Click and Go, leurs prix défient toute concurrence. On peut prendre des options comme option 0 km en cas de panne, voiture de remplacement en cas d'accident, le joker pour moins de 30 ans... etc</t>
  </si>
  <si>
    <t>sandrine-h-135757</t>
  </si>
  <si>
    <t>Prix convenable . Souscription simple et rapide.
Pas d'exageration de prix comme beaucoup d autres mutuelles..site clair et accessible. Tres satisfaite</t>
  </si>
  <si>
    <t>jbavrillier-81697</t>
  </si>
  <si>
    <t>Encore une fois refus de prise en charge d'un dommage de carrosserie en assurance tous risques. C'est désespérant</t>
  </si>
  <si>
    <t>lol-77807</t>
  </si>
  <si>
    <t>Service client quasi-inexistant, rétention des informations, choix des prestataires-réparateurs médiocre. Bref, le type même de la vieille assurance où le client est juste une rente. Un seul conseil : passez votre chemin avec cet assureur.</t>
  </si>
  <si>
    <t>thierry-96584</t>
  </si>
  <si>
    <t>je suis  depuis 40 ans je viens d'avoir un sinistre la banne de ma terrasse à été endommagée par un coup de vent bien qu’étant assuré pour les biens extérieur mon assureur ma répondu comme quoi je n’était pas assuré car il ni avait pas eu de tempête (il faut être idiot pour déplier un banne un jour de tempête)
un geste commercial à été fait 200€ sur un dégât de plus de mille euros (pour info je paie environ 10000€ par an entre mon entreprise véhicule et habitation
il faut croire que la maaf assure que ce qu'il ne risque rien
je vous conseil de privilégier une autre assurance même si elle est légèrement plus cher
thierry rossillol</t>
  </si>
  <si>
    <t>romeo00-64444</t>
  </si>
  <si>
    <t xml:space="preserve">Je suis en incapacité partielle depuis le 01/12/2017 et je perçois du RSI une pension d'invalidité à ce titre d'autre part j'ai une assurance prévoyance pour les indépendants qui doit aussi intervenir en complément mais à ce jour aucune nouvelle de leur part , cela fait 5 mois que j'attends . j'ai été convoqué pour une expertise médicale qui a constaté et validé mon état de santé et depuis plus rien.
-Lettre recommandée sans réponse
-3 émails sans réponse 
Cela devient inadmissible et insupportable ,manque de communication flagrant ,les appels téléphoniques nous sont clairement reprochés. 
Faut-il passer par un avocat ? je crois que je vais faire cela car j'ai une protection juridique dans une autre compagnie d'assurance ,je vais voir avec eux.
</t>
  </si>
  <si>
    <t>antoparis78-56658</t>
  </si>
  <si>
    <t xml:space="preserve">Les personnes ne se communique pas entre elles !
Pas suivi dans le dossier client !
Lorsque vous avez des problèmes, il n'y a personne pour vous aider.
Quand vous avez besoin d'appeller plusieurs fois  le service client pour le même problème, vous êtes obligés répéter le même discour à chaque appel puisque vous ne tombez jamais les mêmes personnes !
</t>
  </si>
  <si>
    <t>jsm941-77494</t>
  </si>
  <si>
    <t>Dans le cadre d'un déménagement avec augmentation de la prime d'assurance, Direct assurance refuse la résiliation pourtant prévue dans ce cas par la loi Hamon, (Art 113-16 du code des assurances)
Ils invoquent le fait que ce motif n'est pas prévu dans leurs conditions générales...
Ben voyons... Donc Direct Assurance est au dessus des lois, sachez le !!!
Passez votre chemin.</t>
  </si>
  <si>
    <t>az-99715</t>
  </si>
  <si>
    <t xml:space="preserve">Apres un sinistre non responsable en 2018. 
a ce jour aucun retour des services concernés, malgres plusieurs appels, et des reponses évasives
J'ai dû laisser tomber. 
</t>
  </si>
  <si>
    <t>neness-85724</t>
  </si>
  <si>
    <t xml:space="preserve">A fuir à tout prix, relation client zéro, je demande depuis plusieurs mois un relevé d'information via l'application, le site ou par appel et je n'ai toujours rien.
Mon fils a terminé sa conduite accompagné, je veux le notifié sur mon contrat, j'ai envoyé un mail il y a quelques temps, pareil toujours pas de réponse.
Ma fille venant d'avoir 18 ans, j'appel pour la notifié en conducteur secondaire sur mon contrat, j'ai été baladé de service en service pour au final me dire que la personne en ligne ne peut rien faire pour moi et me dit qu'un conseillé me rappellera, cela fait 3 jours .........
la concurrence doit être heureuse :-) </t>
  </si>
  <si>
    <t>chris-28-77708</t>
  </si>
  <si>
    <t>Cet assureur se lance sur le marché français en proposant des garantie et conditions équivalentes aux assureurs établis avec un modèle "à distance" Web et téléphone, et des tarifs très concurrentiels.
A consulter pour qui est familier d'Internet et recherche le meilleur rapport garanties/prix .</t>
  </si>
  <si>
    <t>benjamin-49752</t>
  </si>
  <si>
    <t>Les conseillers en ligne sont très sympa mais pas du tout coordonnées avec les agences. Les prix annoncés sont très différent et le service client est exécrable, je ne recommande vraiment pas ! surtout à Montpellier ... considérant que les prix ne sont pas du tout compétitifs , même pour les fonctionnaires !</t>
  </si>
  <si>
    <t>aud-119077</t>
  </si>
  <si>
    <t>Fuyez !!!!on peut pas mettre zéro étoiles….depuis plusieurs années je paye assez cher (en tout cas plus qu’ailleurs après m’être renseigné).J’ai voulu pour la première fois faire fonctionner cette Prevoyance ,deux mois d’attente pour une réponse négative qu’il m’a fallut obtenir en téléphonant avec insistance .on m’a envoyé 3 fois le même courrier pour me dire que les courriers étaient traité sous 3 semaines Meme si ils sont similaires !!! J’attend + de deux mois pour qu on me dise c’est refusé au titre de l’article 12 .Quel est l’article 12? Je ne sais pas c’est l’article 12 ,en attendant il laisse les familles crevés la dalle .idem pour la mutuelle que j’ai chez eux par obligation employeur 25 jours d’attente pour des remboursements  de soins à hauteur de 680€ .j’ai 2 enfants ,leur pere est tétraplégique .Quand j’ai souscrit ,pour prendre mon pognon on m’a dit aucun soucis vous serez bien couverte ! C’est que des embrouilles, des courrier identique à répétition ,histoire de dissuader ,des appels intempestifs pour avoir des réponses ballades ,et finalement des refus .Gaspillez pas votre argent Croyez moi ,cherchez ailleurs !!!!moi tout sera résilié dans  la journée !</t>
  </si>
  <si>
    <t>nicolas-s-124883</t>
  </si>
  <si>
    <t>cette assurance et bien nivaux explication et nivaux prix
et je suit satisfais des renseignement que jais pu avoir par tel
super assurance
cordialement</t>
  </si>
  <si>
    <t>Super acceuil en agence, ils font tout pour répondre aux attentes des clients, je recommande vivement.
Un peu cher peut etre mais certainement dû au rapport qualité prix
Agence de Lunel 34400</t>
  </si>
  <si>
    <t>chatbbchat-71251</t>
  </si>
  <si>
    <t>J'attends toujours les remboursements de l'année 2018. J'ai résilié au 31/12/2018. Ils n'ont pas voulu prétextant que je n'étais pas cliente depuis plus d'un an alors que j'étais cliente depuis plus de 2 ans. Ils ne répondent jamais. Beaucoup de difficultés déjà à la souscription. Envoie de lettres recommandées en octobre,novembre2018 et janvier 2019 demeurées sans aucune réponse Toujours dans l'attente des remboursements.</t>
  </si>
  <si>
    <t>naouf3l-65071</t>
  </si>
  <si>
    <t xml:space="preserve">Services externalisés au Maroc difficilement joignables. Prix qui ont l'air intéressants mais trop cher pour un service inexistant. Car quand vous avez un sinistre et que vous renseignez le dossier de sinistre le jour même et que l'assurance met plus d'une semaine avant de vous contacter, et vous dit que le véhicule est déplacé vers un garage pour l'expertise. Et votre conseiller vous assure que l'expert est passé voir votre véhicule, et vous vous rendez compte que votre véhicule n'a pas bougé, et ils vous disent que les frais de gardiennage sont à votre charge. On vous promet une voiture de remplacement, juste pour vous calmer, mais elle ne viendra jamais comme chacune de leurs promesses. L'expert définit la valeur du véhicule via des annonces le bon coin, et du coup sous évalue la valeur réelle. Votre conseiller au bout d'une vingtaine d'emails et une trentaine de coup de fil vous dit que vous pouvez contester l'estimation. Leur réponse à cela met du temps à vous parvenir malgré qu'elle soit négative. Sans jamais que le conseiller ou l'assurance ne vous communique une limite de temps, lorsqu'ils reçoivent vos documents pour l'indemnisation, ils vous la refusent.
fuyez cette assurance qui prendra votre argent et vous laissera volontiers à votre malheur quand vous aurez besoin d'une vraie assurance. </t>
  </si>
  <si>
    <t>jsnewton-98989</t>
  </si>
  <si>
    <t>Jamais vu une mutuelle où tout est si compliqué : au démarrage j'ai attendu plus d'un mois pour avoir ma carte de tiers payant. A mon départ ils ne m'ont pas déconnecté de la télétransmission Noemie (je les ai appelé 5 fois, envoyé 5 emails). Les conseillés que nous avons au bout de 30 minutes d'attente sont incompétents. A fuir absolument !</t>
  </si>
  <si>
    <t>marielle-j-110425</t>
  </si>
  <si>
    <t>Je suis insatisfaite. Bris de glace déclaré  le 12/04/21 n'apparait pas dans mon espace, on demande au prestataire agrée par direct Assurances le contrôle technique impossible de leur envoyer par mail car les courriers sont rejetés. J'ai passé l'après midi à essayer de régler ce problème et n'y suis pas parvenue. Je suis en colère d'autant que j'ai souscrit en tout risque sans franchise bris de glace !!!!</t>
  </si>
  <si>
    <t>soni-96395</t>
  </si>
  <si>
    <t>Bonjour, je suis agréablement surprise, au début j'ai eu beaucoup d'hésitation avec les commentaires négatifs, j'ai souscrit à ECA en mars pour mon furet et malheureusement elle a déclaré une pathologie en juillet et j'ai cru la perdre heureusement j'ai une super veto, j'ai rempli les papiers de l'assurance et je viens de recevoir un mail comme quoi je vais être remboursé à hauteur de 70%, je vais garder cette assurance pour mon furet c'est certain, je pense qu'il faut bien lire le contrat pour ne pas être déçu et de la patience.</t>
  </si>
  <si>
    <t>laurent-p-125596</t>
  </si>
  <si>
    <t>Je suis Satisfaite du service rendu par la GMF lié à ma demande.
cependant, pas assez rapide la réception de la carte verte du véhicule et donc besoin d'imprimer une attestation.</t>
  </si>
  <si>
    <t>decue-50357</t>
  </si>
  <si>
    <t xml:space="preserve">F1601776618R
La Maif n'offre plus le service qui correspondait à son image, service client devenu inexistant </t>
  </si>
  <si>
    <t>beatrice-b-106151</t>
  </si>
  <si>
    <t xml:space="preserve">partiellement satisfaite du service. 
pas d'augmentation de tarif mais pas de baisse alors que nous avons été confinés depuis mars 2020....à voir je pense
</t>
  </si>
  <si>
    <t>serge39500-67739</t>
  </si>
  <si>
    <t>TRES BIEN. AUCUNS SOUCIS. BONNE TELETRANSMISSION. POSSIBILITE DE CHANGER DE FORMULE RAPIDEMENT. REMBOURSEMENTS RAPIDES</t>
  </si>
  <si>
    <t>sandrine-72254</t>
  </si>
  <si>
    <t>Suite au contact téléphonique avec votre conseillère ERIKA  accueil parfait réponse à mes renseignements parfaits courtoise et agréable</t>
  </si>
  <si>
    <t>amoin-adele-a-135076</t>
  </si>
  <si>
    <t>À la recherche d’un nouveau contrat d’assurance auto et habitation, j’ai trouvé des tarifs et prestations correctes, service rapide et efficace, disponibilité des conseillers. Vraiment top, Je recommande direct assurance.</t>
  </si>
  <si>
    <t>jean-phi-123875</t>
  </si>
  <si>
    <t>Globalement satisfait. Les tarifs sont conséquents et pas toujours à la hauteur des attentes, notamment en lunetterie.. Remboursement des montures et verres progressifs... Toujours obligé de compenser, sans avoir des goûts de luxe et en allant en boutique sponsorisée par la MGP... Délais de traitement trop longs. Accueil des opérateurs toujours sympathique et avis toujours éclairés. 38 ans de fidélité ne donnent pas le droit à des avantages personnalisés, c'est dommage.</t>
  </si>
  <si>
    <t>ismaila-c-109833</t>
  </si>
  <si>
    <t>Service rapide et la souscrire est rapide nous verrons si le service client est aussi efficace au fil du temps , pour le moment entouca sa démarre bien</t>
  </si>
  <si>
    <t>eli-112751</t>
  </si>
  <si>
    <t>également en attente de remboursement de frais réglés directement aux praticiens (3 mois 1/2), 4 mails sans réponse sur le site, renvoi des factures, appels téléphoniques (répondeur ....), et après avoir lu toutes les critiques, je me suis rendue à leur siège . J'habite le Var 2 heures aller -retour
ils ne reçoivent pas de public , cause CAUVID, mais j'ai sonné : une dame est venue, j'ai tout expliqué , un peu énervée, la dame est restée calme , m'a expliqué de pas être en cause .... oui, elle n'est qu'une employée. désolée
mais a pris toutes mes factures et est partie les régler. 20 mn après , m'a confirmée que le virement serait sur mon compte d'ici 3-4 jours. J'ai demandé ce qui se passait, pourquoi ils ne répondaient pas aux mails, etc.. les gens sont en colère ...
effectivement, ils ont un problème de logiciel : changé depuis 3-4 mois, le basculement ne s'est pas bien passé, tout est resté en attente, ils ont embauché des stagiaires pour apurer les retards. voilà, j'ai réglé mon problème, mais j'attends la suite. voici le mail que cette dame m'a indiquée pour envoyer les documents, doléances, etc.... moncontratsanté@cegema.com. 
Je viens de recevoir un mail présentant des excuses.....</t>
  </si>
  <si>
    <t>laura-92340</t>
  </si>
  <si>
    <t>Je suis satisfaite de la simplicité pour la réalisation d’un devis. 
Les prix m’ont l’air bien, en concurrence avec d’autres assurances mais je pense que c’est la meilleure.</t>
  </si>
  <si>
    <t>franc-66973</t>
  </si>
  <si>
    <t>Suite à réception du relevé d'info, l'assureur à rajouté 100 e sur ma prime ,du fait que le relevé indique 2 sinistres , ce n'est qu'une réparation et ensuite changement du pare-brise!. J'ai 50%de bonus et jamais d'accidents .Ce n'est pas normal</t>
  </si>
  <si>
    <t>adams-j-107379</t>
  </si>
  <si>
    <t>Simple et practique. Tout est fait par téléphone et prix acceptable. C'est malheureusement que je n'ai pas pu profiter du bonus de référence pour un ami. On m'a dit seulement une fois le paiement effectué.</t>
  </si>
  <si>
    <t>laure-j-123560</t>
  </si>
  <si>
    <t>Pour le moment je suis satisfaite du déroulement du changement. 
je n'ai pas testé en cas de sinistre responsable ou non. c'est à ce moment que l'on peut juger réellement le service de DIRECT ASSURANCE</t>
  </si>
  <si>
    <t>ced-86046</t>
  </si>
  <si>
    <t>Tres bien la première année mais ensuite bcp bcp trop cher. 200,caractères pour écrire quoi de plus que le prix est attractif la première année et après..</t>
  </si>
  <si>
    <t>dede-87139</t>
  </si>
  <si>
    <t>Un demi siècle de fidélité à la Macif pour me rendre compte que je me suis fait avoir. Ils ont encaissé plus de 9 ans de cotisations "obsèques" sans jamais me mettre au courant que mon contrat était obsolète à l'âge de 72 ans. Lorsque je suis allé les voir, ils m'ont répondu que je n'avais qu'à lire mes contrats.
Je me rends compte à 83 ans que je me suis bien fait avoir par ces gens. Ma fille très remontée va résilier mes contrats et s'en va elle aussi car elle était aussi à la Macif.
Décevant et pas honnête!</t>
  </si>
  <si>
    <t>jo-138039</t>
  </si>
  <si>
    <t xml:space="preserve">Je suis adhérente "Neoliane Santé" depuis quelques mois et j'ai eu besoin de conseils pour faire ma première demande de remboursement, les conseils d'Emeline m'ont été très utiles, qualité de l'accueil et gentillesse de l'hôtesse. </t>
  </si>
  <si>
    <t>pierre-m-130591</t>
  </si>
  <si>
    <t xml:space="preserve">Simplicité pour la recherche d’une assurance suivant mes besoins
Offre claire et concise reçue rapidement 
Prix et prestations compris dans la moyenne de la. concurrence </t>
  </si>
  <si>
    <t>alex0doc-57868</t>
  </si>
  <si>
    <t>6 mois à les avoir laissés soit disant relanceravant de découvrir que la partie adverse n était même pas au courant du sinistre.</t>
  </si>
  <si>
    <t>isam-98904</t>
  </si>
  <si>
    <t>je mets une étoile parce que je ne peux pas en mettre 0.cliente à la MAAF depuis 1987, je constate depuis 3 pas une dégradation totale du service: impossibilité de joindre mon agence malgré des prises de RV téléphoniques, dossiers de sinistres qui se gèrent avec des courriers recommandes et un médiateur car ils ne répondent jamais ni aux mails, ni aux appels, mélange dans les dossiers, plateforme incompétente , aucun suivi.
Bref j'ai résilié mes contrats habitation il y a 2 ans et je suis en cours de résiliation de mes contrats moto (dès qu'ils auront réussi à faire correspondre mon nom avec mon n° client et mon n° contrat... ce n'est pas gagné, c'est du niveau 6ème, mais ils se sont arrêtés au CM2!)</t>
  </si>
  <si>
    <t>zouzou77-94980</t>
  </si>
  <si>
    <t>J ai été victime d un accident par un animal sauvage et leur expert contre dit les faits et ils nous disent de payer la contre expertise et une 3 e expertise avec incertitude d avoir une indemnisation, alors qu on est de bonne fois et sincère, moi même étant médecin.</t>
  </si>
  <si>
    <t>lea16-100625</t>
  </si>
  <si>
    <t>1ere expérience d'assurance par Internet....je suis tombée sur une personne super qui a répondue clairement à mes attentes sans vouloir me "vendre" de garanties supplémentaires ou me pousser à quoi que ce soit.....
Tout à été réglé très rapidement, transfert de documents par mail et carte verte en retour
JE RECOMMANDE ??</t>
  </si>
  <si>
    <t>frapol-54083</t>
  </si>
  <si>
    <t>Chute en moto, passage aux urgences. Le carénage de la moto a pris (c'est ce qui est visible)...En une semaine, pas moyen de joindre Aurélien qui est sensé gérer ces dossiers de sinistres : quels conseils peut-on avoir ? Passer par la voie juridique ou faire confiance ? Etant donné que la confiance semble se situer au plus bas pour ce courtier (ASSURBONPLAN) si l'on suit les commentaires du site !!!</t>
  </si>
  <si>
    <t>chris-123470</t>
  </si>
  <si>
    <t>Titulaire d un contrat GAV, j'ai été brûlé et défenestré (2 pieds brûlés au 3eme degrés, 6 points sutures au genou, 2 au bras, cicatrice sur le visage de 2 cm).
Formule intégrale (la plus haute), donnant lieu à une indemnisation de 0 euro (évaluation par le médecin conseil de 1,5 sur 7 lié au préjudice esthétique, franchise relative de 3)
Souffrance enduré 0 (malgré les brulures et le reste !)
Autrement dit si vs n êtes pas dévisagé vs ne serez pas indemnisé.
Je déconseille fortement !!! A fuir</t>
  </si>
  <si>
    <t>04 février 2018 suite à une expérience en février 2018</t>
  </si>
  <si>
    <t>maniale50-61119</t>
  </si>
  <si>
    <t>Ayant été resiliee pendant les vacances sur mes 3 assurances, donc recommandés non reçus, vous ne serez pas surpris de savoir que je ne recommande absolument pas Pacifica lorsque l'on m'en parle !!!!!!</t>
  </si>
  <si>
    <t>alexis-v-128279</t>
  </si>
  <si>
    <t>Simple, rapide, j'espère que la considération client est au rdv!
Les commentaires en lignes sur la qualité de traitement des dossiers ne sont pas toujours élogieux, j'imagine que Direct Assurance prends en compte ses remarques pour améliorer sa qualité de service.</t>
  </si>
  <si>
    <t>etienne-d-128969</t>
  </si>
  <si>
    <t>Trés bon accueil ,bon rapport qualité prix,chèque de parrainage trés appréciable 
ce n'est pas un devoir de français,
ce n'est pas un devoir de français</t>
  </si>
  <si>
    <t>roux-o-127350</t>
  </si>
  <si>
    <t>Très bon service, contrat bien expliqué et prix intéressant.
A voir par la suite ce que ça donnes mais pour le moment je suis satisfait et recommande L'olivier assurance.</t>
  </si>
  <si>
    <t>patoche-93746</t>
  </si>
  <si>
    <t>Je suis satisfait du service, simple et efficace, et des tarifs proposés par diect-assurance, et je recommande direct-assurance pour l’assurance automobiles</t>
  </si>
  <si>
    <t>syl-101521</t>
  </si>
  <si>
    <t>Simplicité, efficacité et réactivité sont réelle chez cet assureur avec des tarifs  très interressant pour que le client soit totalement satisfait
Merci à l'olivier assurance pour vos excellents services.</t>
  </si>
  <si>
    <t>nicolas-v-110732</t>
  </si>
  <si>
    <t>Souscris  chez cet assureur à partir de ce jour, trop tôt pour donner un avis de satisfaction. Très concurrentiel au niveau tarif.
Je donnerai un avis plus objectif quand j'aurai plus d'ancienneté.</t>
  </si>
  <si>
    <t>marie-53919</t>
  </si>
  <si>
    <t>client chez maaf en habitation depuis plus de 2 ans, je n'avais jamais eu de sinistre j'étais donc contente!
aujourd'hui après avoir déclaré un dégat des eaux, ils me demandent de les contacter pour avoir plus d'éléments et là c'est la cata!!!! impossible de les joindre! j'ai un message qui me dit soit que tous les conseillers sont occupés soit qu'ils sont fermés. j'ai également envoyé 2 mails sans succès non plus! 15 jours de tentative infructueuse, mon sinistre ne va pas avancer à ce rythme!!!!</t>
  </si>
  <si>
    <t>terry-t-116181</t>
  </si>
  <si>
    <t xml:space="preserve">déjà client dans le passé je ne souhaite passer que par vous.
Je recommande a tout mes contacts motard de mon entourage. 
Merci a vous cordialement,  </t>
  </si>
  <si>
    <t>jonathan-g-128331</t>
  </si>
  <si>
    <t>Satisfait de la facilité d'utilisation et de simplicité d'avoir une assurance deux roues sur le site en ligne.
Service à la hauteur rapport qualité prix
Merci</t>
  </si>
  <si>
    <t>kartal-h-108311</t>
  </si>
  <si>
    <t xml:space="preserve">Souscription facile, et prix très attractif (-50% sur l'année en comparaison à direct assurance)   
Site facile d'utilisation et possibilité envoie de doc sur espace en ligne très bien                    </t>
  </si>
  <si>
    <t>jocelyne-d-116911</t>
  </si>
  <si>
    <t>je suis satisfait du service
les prix me conviennent
je suis favorable pour donner mon avis
je suis satisfait de l accueuil
je suis satisfait la rapidité</t>
  </si>
  <si>
    <t>rourou-77512</t>
  </si>
  <si>
    <t>Plus de voiture depuis deux mois pour un accident ou je ne suis pas en tord, on me laisse totalement sans rien, service client jamais joignable. A fuire ils ne font absolument rien.</t>
  </si>
  <si>
    <t>soury-p-139441</t>
  </si>
  <si>
    <t xml:space="preserve">Service satisfaisant et rapide, en revanche sur mon premier contrat de ma Peugeot 307 les tarifs on augmenté alors que mon bonus augmente lui aussi ce qui n'est pas normal a mon gout ce devrais être l'inverse.
C'est dommage car cela donne a réfléchir quand au prochains contrats et celui de la maison.
Sinon Ras </t>
  </si>
  <si>
    <t>gracia-v-128360</t>
  </si>
  <si>
    <t>Je suis étonnée des prix compétitifs . Comme quoi il ne faut pas rester bête. Direct assurance est beaucoup plus avantageux et couvrant que le plus part des assurances « connues »</t>
  </si>
  <si>
    <t>alain-68897</t>
  </si>
  <si>
    <t>Ma mère qui avait souscrit une assurance obsèques  Allianz vient de décéder. Quelle n'a pas été ma surprise en découvrant qu'elle aura versé 7670 euros et que Allianz ne versera que 3835 euros soit la moitié de la somme que ma mère aura déboursée. Ma mère a été démarchée par un courtier Allianz peu scrupuleux qui a manifestement abusé de sa crédulité en lui laissant entendre que les frais d'obsèques étaient couverts sans lui dire précisément que la somme assurée, qui peut être permettait de couvrir les frais d'obsèques il y a 20 ans, sont nettement insuffisants actuellement. Le fait que le montant garanti ne soit pas revalorisé sur une période aussi longue et que dans le même temps, les cotisations continuent à être prélevées, bien au delà de la somme assurée est profondément inique. Je ne soupçonnais pas que de telles pratiques puissent exister et je vais m'employer à les dénoncer avec force. Par ailleurs, dans la lettre que j'ai reçue, j'aurais aimé trouver une esquisse de formule compassionnelle, un semblant de condoléances en ces moments difficiles. Il n'en n'est rien. C'est une lettre factuelle et froide. Dernier point à mentionner: ma mère a eu un nouveau prélévement sur son compte bancaire après son décès....Tant de cupidité et de rapacité  de la part de cet assureur doivent être dénoncés. Je termine en disant que, trois semaines après son décès, ni mon frère ni moi n'avons rien touché.</t>
  </si>
  <si>
    <t>youset-69794</t>
  </si>
  <si>
    <t>Je suis en demande d'un justificatif de soins suite à un remboursement d une grosse somme effectuée depuis plus de 6mois. Jai contacté APril plus de 15 fois pour recevoir ce fameux justificatif auquel on m a répondu, à chaque fois, de patienter 48 à 72h pour le recevoir par mail. Cela fait maintenant plusieurs mois que j'attend et je n'ai toujours rien reçu. APRiL et moi navons visiblement pas la même notion du temps ! De plus, la seule réponse qu on est amène de me donner lorsque je les appels c'est de "PATIENTER". Je trouve inadmissible de devoir courir après un simple justificatif et je me vois dans l'obligation de prendre d'autres mesures. Ils ne sont là que pour faire de largent.</t>
  </si>
  <si>
    <t>alain-l-122308</t>
  </si>
  <si>
    <t>C'est parfait vos tarifs sont corrects
Je déménage car j'ai une belle proposition et je dois assurer très rapidement pour la signature du bail de location.
MERCI</t>
  </si>
  <si>
    <t>scorpion-60122</t>
  </si>
  <si>
    <t xml:space="preserve">La relation avec le service client est très conviviales 
Dans l'ensemble les explications sont claire
très bon accueil dans les agences même si parfois l'entente est un peu longue. </t>
  </si>
  <si>
    <t>fram0080-43586</t>
  </si>
  <si>
    <t>Sinistré depuis mi-juillet sur 2 maisons (prêt relais) aucune maison n'est vendable et une carrément non-habitable; je les ai eu une fois au téléphone où on m'a dit oui oui oui et rien ne se passe quand même.</t>
  </si>
  <si>
    <t>rabera-57927</t>
  </si>
  <si>
    <t>Je suis décue de mon assurance AXA, voilà que l'on me demande de fournir des documents de douanes pour des bijoux acquis il y a de longues pour me  rembourser années à l'étranger. C'est scandaleux ce que les assurances font pour ne pas vous rembourser. Je suis toujours en attente mon dernier courrier date du mois de mars 2017. Mais mes échéances sont elles payées en tant et en heure je vous l'assure. Je ne recommanderais plus AXA</t>
  </si>
  <si>
    <t>jean-c-107275</t>
  </si>
  <si>
    <t>Ayant trois biens assurés chez vous, je trouve excessif  le montant des augmentations annuelles.
Je suis également surpris que vous rémunériez le parrainage et rien pour les clients possédant plusieurs contrats...
Cela peut remettre en question notre fidélité...</t>
  </si>
  <si>
    <t>patod-117631</t>
  </si>
  <si>
    <t xml:space="preserve">                                            MAIS QUE SE PASSE T'IL A LA MATMUT ?????
La MATMUT, une valeur sûre « pas si sûre que ça » ? Voilà ce qui nous est arrivés.
Nous avons été victimes d'un « home-jacking » dans la nuit du 30 avril au 1er mai 2021.
Des intrus sont rentrés dans notre maison fermée à clés et ont volé les clés de notre voiture, une VOLVO V 70 immatriculée DK 462 VK  assurée tous risques.
Sur le procès-verbal établi par la gendarmerie il est indiqué qu'aucune effraction n'a été constatée sur la porte d'entrée laissant supposer que la porte n'était pas verrouillée.
Sur le dépôt de plainte de la gendarmerie il a été précisé que la veille au soir nous avions bien vérifié que la porte d'entrée était bien verrouillée.
La Matmut conteste le remboursement de notre véhicule estimé par l'expert à 16000€ , en se basant sur une supposition « que nous aurions laissé la porte ouverte »
Bien évidemment nous ignorons par quel moyen les voleurs ont pu ouvrir notre serrure (Fausse-clé, Crochetage, Bumping etc….. ) de notre maison fermée à clés, afin d'y dérober la clé de notre véhicule « sans effraction ».
N'étant pas en faute, le véhicule était fermé à clé, la maison aussi.
LA MATMUT  ne tient pas en compte cette loi du code pénal et refuse l'indemnisation
Article 132-73 modifié par la loi 2004 du 9 mars-art 12. JORF 10 mars 2004
L'effraction consiste dans le forcement, la dégradation ou la destruction de tous dispositifs de fermeture ou toute espèce de clôture.
Est assimilé à l'effraction, l'usage de fausses clés, de clés indument obtenues ou de tout instrument pouvant être frauduleusement employés pour actionner un dispositif de fermeture SANS LE FORCER NI LE DEGRADER.
Non seulement nous sommes victimes de voleurs, mais nous sommes également victime de LA MATMUT qui se carapate derrière leurs « conditions générales du contrat multirisques et nous prenne éventuellement pour des fraudeurs, C'EST INSUPPORTABLE, donc LA MATMUT soi-disant « la valeur sûre selon la pub télé n'est pas aussi  sûr que ça.
A suivre……
</t>
  </si>
  <si>
    <t>bettiga-a-115353</t>
  </si>
  <si>
    <t>Un peu déçu de voir les prix augmentés sans trop comprendre les raisons par rapport aux différentes simulation sur Lelynx.
Egalement dommage de voir le prix fortement augmenté en procédant par mensualités.</t>
  </si>
  <si>
    <t>moha-80807</t>
  </si>
  <si>
    <t>Je déconseille cette assurance fuyez fuyez, tout va bien si vous payez vos cotisations et n'avez pas d'accident par contre le jour ou ils vous arrivent un accident bon courage. Ils font tout pour vous faire galérer ça fait 3 mois que mon véhicule est bloqué dans un garage en Espagne, il est réparé mais comme fidelia n'arrive pas à contacter le garage on me laisse dans l'attente. je contacte gmf sinistre pour leur dire que je souhaite avoir un dédommagement pour l'indisponibilité de mon véhicule on me répond on vous donne 200 euros alors que ce montant représente a peine la moitié des cotisations que j'ai payé depuis 3 mois et demi sans avoir mon véhicule. La moindre des choses c'était au moins de me rembourser les mois que j'ai payé pour rien...... bref en plus de cela je doit aller récupérer mon véhicule en Espagne et on me paye seulement l'avion aller pour une personne,alors j'explique que je souhaiterai aller avec ma femme pour me seconder sur la route on me répond"NON" je demande alors au moins une nuit d'hotel du à la fatigue pour prendre la route dans de bonne condition on me repond encore "NON" donc voila comment une assurance va augmenter le risque que je fasse un accident sur le retour....pour une assurance qui est censé vous protéger c'est un peu BAD</t>
  </si>
  <si>
    <t>tiffany-r-134379</t>
  </si>
  <si>
    <t xml:space="preserve">Contente de ce choix j espere ne pas me tromper 
Dans l attente des documents que j espere avoir rapidement je reste a votre disposition pour des questions supplémentaires 
</t>
  </si>
  <si>
    <t>pedro-n-127560</t>
  </si>
  <si>
    <t>Je suis satisfait du service et de l'accompagnement. Au téléphone, j'ai eu un devis précis et des conseils avant de me lancer dans l'achat de mon premier véhicule. En agence on m'a remis ma lettre d'accord préalable à la conduite supervisée et des conseils pour gérer mes contrats. J'aime le service client car les conseillers(ères) sont souriants(es) et aimables. Pour moi la confiance, la transparence et primordiale.</t>
  </si>
  <si>
    <t>elsa-d-130637</t>
  </si>
  <si>
    <t xml:space="preserve">Je suis satisfaite du service.
Les prix sont intéressants.
Je recommande.
Service rapide et efficace. Rien à redire.
N'hésite plus si vous recherchez une bonne assurance </t>
  </si>
  <si>
    <t>el-farisi-t-124842</t>
  </si>
  <si>
    <t>A l écoute meilleur qualité prix service client disponible rapidement pas plus de 2min d attente conseiller sympa et tres clair je recommande fortement cette assurance</t>
  </si>
  <si>
    <t>fanny-64058</t>
  </si>
  <si>
    <t>Inadmissible : nous résilions notre contrat d’assurance auto le 23 mars dernier car notre voiture est vendue. Ils nous prélèvent tout de même la cotisation de 720€ le 3 avril 2018 concernant l’assurance résiliée 10jours avant. Depuis cela fait 1mois et demi que nous tentons de nous faire rembourser ces 720€ en vain. Ils nous mentent en permanence en nous disant que le virement sera effectué sous 48h mais ce n’est jamais le cas...
Inadmissible de devoir les harceler pour obtenir gain de cause...  
Après 5appels et en haussant le ton ils finissent par nous expliquer que notre banque peut s’opposer tardivement (jusqu’à 64j aprèss) a ce prélèvement. Notre banque va donc s’y opposer et nous auront le remboursement d’ici 48h ... cette fois si, pou je de vrai !</t>
  </si>
  <si>
    <t>piparono-138762</t>
  </si>
  <si>
    <t>Assuré pour 2 véhicules chez eux depuis 40 ans. Cette année 2 bris de glace sur un véhicule et 2 dépannages sur le second. Dans les 4 situations responsabilité nulle d'ailleurs je bénéficiais de 50% de bonus + 15%, de bonus supplémentaires en tant que bon conducteur. Résultat pour cette année 2021 avec 2 sinistres mineurs sur chaque véhicule et malgré 40 années sans autres sinistres, jeté comme un malpropre sans autre forme de procès pour l'ensemble des 2 contrats.</t>
  </si>
  <si>
    <t>stephane-133801</t>
  </si>
  <si>
    <t>Bonjour,
Suite à de nombreux courriers de ma part et des appels téléphoniques,
pour le contrat d'assurances vie de ma Mère, aucune information ne m'est donnée,
ni même le moyen d'avoir accès aux éléments du contrat.
Ils bloquent l'argent qui me revient depuis 4 ans déjà.
A fuir.</t>
  </si>
  <si>
    <t>monamicq-j-107791</t>
  </si>
  <si>
    <t>je suis satisfait du service, j'espere que ma fidelite a l'olivier sera recompensee au moment de la reconduction des contrats , pas comme les annees precedentes</t>
  </si>
  <si>
    <t>jean-francois-r-125583</t>
  </si>
  <si>
    <t>inscription facile et pratique et pas chère, à voir avec temps si les services sont au rendez vous.
Je conseillerai cette assurance si elle me convient.</t>
  </si>
  <si>
    <t>enrick-g-112370</t>
  </si>
  <si>
    <t>Je suis satisfait parce que cela s'est fait très rapidement et les prix sont très attractifs. Je suis un nouveau client et si cela me convient, je prendrai d'autres contrats</t>
  </si>
  <si>
    <t>finked92260-90338</t>
  </si>
  <si>
    <t xml:space="preserve">Service efficace facile d'accès et d'utilisation
La plate forme est joignable les personnes qui traitent la demande sont à l'écoute </t>
  </si>
  <si>
    <t>dominique-f-124715</t>
  </si>
  <si>
    <t>Très  satisfait merci beaucoup à bientôt dans la newsletter 2021 je ferai de l'information sur vous en donnant vos références à mes connaissances amicales...</t>
  </si>
  <si>
    <t>saphia-c-124703</t>
  </si>
  <si>
    <t>Top je recommande attention jeune conducteur paiement à l’année vous pouvez souscrire sans problème en toute confiance et pas cher pour assurer le vehicule</t>
  </si>
  <si>
    <t xml:space="preserve">Bonjour a tous 
Je suis outré lorsque je lis les commentaires "negatifs " de Direct assurance.
Une des "plainte" recurrente est : augmentations des tarifs au fil des années (meme sans sinistre)
Et Alors : c'est le jeu ma pov' lucette !!!!!!
Faut il vous prendre par la main pour vous dire : surveillez vos echeanciers ? les assurances sont reconduites d'années en années ( par tacite - reconduction !)
La concurrence existe  ! au lieu de vous plaindre (specialité française) : COMPAREZ ! ( vous avez le droit (meme le devoir ) de changer d'assurance regulierement : minimum tous les ans: habitation,voitures....et meme santé !!!!!), Alors Certes cela demande un effort : fournir des documents(permis, C.G , relevé d'informations  (sur 24 mois,voire36 mois !, et un RIB) .alors Dimanche prochain , au lieu d'aller jouer au golf ,ou bien d'aller au vernissage d'un illustre inconnu Rendez -vous sur les sites types: Assurland,les furets, meilleursassurance, le lynx  Etc etc etc......
dernier petit conseil : faites la meme chose avec vos fournisseurs d'energie (gaz et electricité) vous verrez vous ne serez pas deçu ( j'en ai fais les "frais cette semaine !") </t>
  </si>
  <si>
    <t>fro-99095</t>
  </si>
  <si>
    <t>J'ai toujours eu une bonne relation avec mes interlocuteurs. 
Leurs réponses correspondaient à mes attentes.
La communication par mail sur les remboursements est efficace.</t>
  </si>
  <si>
    <t>justine-l-130482</t>
  </si>
  <si>
    <t>Bon rapport qualité prix, simple et pratique. Facilité d'utilisation pour faire un devis en ligne et rapide à la souscription. Large choix d'option pour les assurances.</t>
  </si>
  <si>
    <t>kevin-b-134670</t>
  </si>
  <si>
    <t>le prix est très intéressant surtout pour les garanties.
Facilité pour faire le devis ainsi que pour faire le contrat.
Envoi de documents faciles également.</t>
  </si>
  <si>
    <t>ttcedc-101530</t>
  </si>
  <si>
    <t xml:space="preserve">Comme beaucoup d'assureurs en ligne, les prix semblent intéressants mais le vrai service attendu n'est plus présent au moment où on a le plus besoin d'un assureur sérieux, le moment d'un sinistre.
Mon cas, assurée tous risques, je me fais rentrer dedans en tourisme en Andorre, je ne suis pas en tort et Olivier assurance me confirme que je ne suis pas responsable. Mais a priori la partie adverse andorrane a négocié son dossier et a refusé la responsabilité ... a invoqué le droit du sol andorran et le partage de la responsabilité. Contre toute attente, non seulement Olivier assurance n'a pas réussi à défendre mon cas mais en prime ils ne me remboursent que la moitié de la franchise du coup ! Super commercial ! 
Bien sûr pour couronner le tout, sinon ce ne serait pas aussi croustillant, le litige a eu lieu en janvier 2020 et je n'ai à ce jour ... Presque 1 an... toujours pas obtenu de remboursement. </t>
  </si>
  <si>
    <t>trespeur-90288</t>
  </si>
  <si>
    <t>Je ne suis  pas  client  mais  quand je vois  tous les  commentaires  négatifs je me dis que  je vais  voir  ayeur c'est  pas possible  d'avoir  autant de commentaire  négatif  et de ne pas  réagir  derrière</t>
  </si>
  <si>
    <t>marchand-54157</t>
  </si>
  <si>
    <t>Je suis très très inquiet 
J'ai regarder pas mal de site sur les avis de cette assurance 
Je vien de me me faire voler mon véhicule il a ete retrouvée brûlée 
J'ai déclaré le siniste on me prête un véhicule 5 jours 
Mais pour la suite pas de nouvelles 
Partout les avis raconte qu'il faut entre 2 a 6 moi pour que sa avance 
J'ai meme vus des avis qui on du faire appel à un avocat 
Je vous avoue je suis tellement inquiet que des se soir je regarde pour une procédure au tribunal de proximité histoire de me préparer 
J'habite à 70km de mon lieu de travail sans transport en commun..
N°client 1219175322</t>
  </si>
  <si>
    <t>lori-l-111151</t>
  </si>
  <si>
    <t>impossible de changer ce prix d'assurance auto exorbitant alors qu'on me propose la moitié de ce tarif ailleurs. je vais changer d'assurance auto je ne peux pas payer autant c'est totalement injuste. J'ai une vieille voiture et plus de 5 ans de permis sans aucun accident je ne devrais pas payer 50€ par mois.</t>
  </si>
  <si>
    <t>baud-m-122357</t>
  </si>
  <si>
    <t xml:space="preserve">Je suis très Satisfaite du service, ce n’est pas compliquée et c’est facile à comprendre, il y a de bonnes indications afin de suivre les démarches. Merci 
</t>
  </si>
  <si>
    <t>mycka-102835</t>
  </si>
  <si>
    <t>Un drame ! Le service client fait mine de ne rien comprendre pour vous empêcher de résilier. Heureusement que le contrat stipule clairement que si vous ne recevez pas l'avis d'échéance au minimum 15 jours avant les 2 mois de préavis requis pour résilier le contrat vous pouvez résilier dans les 20 jours après la date de réception de celui ci. Heureusement que j'ai envoyé le courrier AR dans les 20 jours !</t>
  </si>
  <si>
    <t>madinina-27349</t>
  </si>
  <si>
    <t>La Macif se vante partout d'être solidaire et notamment de ne pas vous faire payer de cotisations pendant un an si vous êtes au chômage. Mais c'est un beau mensonge. Ils vont le faire et vous virer au premier prétexte. En ce qui me concerne virée pour avoir fait appel à l'assistance alors qu'un dépannage coûte peanuts comparé à un sinistre. Quelle honte !!</t>
  </si>
  <si>
    <t>lopes-m-109364</t>
  </si>
  <si>
    <t>Les prix de l'assurance auto me paraissent très convenables. Devis en ligne très pratique et très bonne communication par téléphone. Ravie d'avoir trouvé cette assurance.</t>
  </si>
  <si>
    <t>rebuffet-gregory-52906</t>
  </si>
  <si>
    <t>Une assurance ou on peut demander des renseignements via Facebook a des chargés de clientèle compétents et qui répondent rapidement.</t>
  </si>
  <si>
    <t>jean-simon-o-115756</t>
  </si>
  <si>
    <t>Prix abordable et juste. Les conseillers ont été très réactifs pour me conseiller et me donner les informations nécessaires.</t>
  </si>
  <si>
    <t>adrien93-81102</t>
  </si>
  <si>
    <t>Percuté par un chauffard qui a pris la fuite le 11 mars 2017, j attends désespérément qu on traite mon dossier et mon indemnisation afin que je puisse avoir les soins medicaux qui me sont necessaires. 24 factures des cotes. Je recois le meme courrier depuis presque 3 ans : traitement en cours. Je suis bloqué car je ne peux meme pas vendre ma moto. Je suis furieux du delai de traitement. SCANDALEUX !</t>
  </si>
  <si>
    <t>nasslahs-90055</t>
  </si>
  <si>
    <t>D'abord, il y a un manque de transparence pour le sociétaire. Je n'ai à date aucune visibilité sur l'avancement de mon dossier, malgré plusieurs relances. Les différents intermédiaires,(experts et garagistes) me disent qu'ils ont besoin du feu vert de l'assurance. L'assurance, me dit que mon dossier est bon et qu'il n'y a plus aucun blocage. Malheureusement, je viens à nouveau de recontacter le garagiste cette après-midi, qui me donne le même retour, depuis quelques jours. L'expert, me dit qu'il a eu le gestionnaire de mon dossier par téléphone, mais tant qu'il n'a pas d'écrit de la part de l'assurance, il ne peut rien faire.
 C'est vraiment, désolant de laisser ces assurées dans cette situation. Qui dure depuis 1 mois et demi. Et qui est toujours au même point de départ.</t>
  </si>
  <si>
    <t>carla45-51707</t>
  </si>
  <si>
    <t>Je suis partie de cette assurance car suite à un déménagement d'une zone très peuplée au fin fond de la campagne, j'ai eu une augmentation spectaculaire et aucune justification. Je ne savais pas pourquoi et j'avais déjà réglé ma cotisation alors j'ai laisser traîner  (j'étais très prise à  cette période ), j'ai eu le droit à plusieurs pénalité mais jamais d'explication, après un recommandé, ils ont toute de même fini par m'appeler pour m'expliquer MAIS des raisons non valables !</t>
  </si>
  <si>
    <t>nath-128805</t>
  </si>
  <si>
    <t xml:space="preserve">Un parcours du combattant pour régler un dossier assurance vie suite au décès de notre père : 2 mois pour répondre au notaire…49 jours pour établir les documents de réglementation ….12jours pour « étudier » le dossier ….sans compter les informations erronées lors des échanges téléphoniques  :documents soi disant non reçus ….bref nous avons lancé le dossier le 25  mars et le règlement est intervenu le 16 août !!!!!!! Qui dit mieux ..et je ne souligne pas le peu d.amabilité  de la dite société….lors des contacts téléphoniques ….c.est  comme cela et vous n.avez rien a dire ….
  </t>
  </si>
  <si>
    <t>pierrelecorse-36220</t>
  </si>
  <si>
    <t>Nous avons souscrit par l'intermédiaire de prévoyance direct le 05/07/2017 un contrat entre autre couvrant mon épouse contre les agressions décès , incapacité , invalidité etc... mon épouse victime d'une violente agression avec tiers identifié 120 jours ITT judiciaire ( fev 2018)  , poursuite pénale etc....nous déclarons sinistre , nous envoyons régulièrement pièces médicale .nous envoyons un certificat de consolidation avec évaluation séquelle invalidante permanente courant janvier 2019 afin que le contrat produise ses effets.depuis nous attendons ...nous n'avons aucune correspondance du groupe ALLIANZ rien nous indiquant la bonne prise en compte de notre process . je relance prevoyance direct et la dépité il nous ai répondue qu'ils ont de gros problème avec le groupe et des délais parfois pouvant allé jusqu'à + de 10 mois. Nous demandons à ce que nous soit communiqué notre n de sinistre allianz et coordonné afin d'essayé de les joindres pour en savoir plus. le 17 avril 2019 nous les contactons et nous avons comme infos qu'ils auraient relancé le médecin expert afin que soit diligenté une expertise sur pièce et qu"ils n'auraient pas eu de retour nous somme à j+ 3 mois sans compter le délai que vas nous opposer la date de visite si un expert daigne donner un rendez vous et ensuite un délai d'étude pour ensuite un délai de proposition et ensuite un délai de versement d'indemnité . de plus dans nos conditions général il est indiqué que la compagnie à réception des pièces justificatives  procède au versement d'indemnité sous quinzaine. à ce jour aucun retour et de surcroît force de constater par contre une violation des clauses de la police d'assurance de notre contrat! nous avons aussi également écris via Mail au services dédié pour les réclamations et n'avons aussi à ce jour aucun retour .</t>
  </si>
  <si>
    <t>maxime-d-112321</t>
  </si>
  <si>
    <t>Super suivi téléphonique après signature électronique avec aide à la rédaction des papiers à envoyer à la banque etc très sérieux et professionnel. Petite amélioration sur l'utilisation de l'espace client sur le site web serait parfait</t>
  </si>
  <si>
    <t>dizzy84-35469</t>
  </si>
  <si>
    <t>Les devis proposés en ligne sont moins chers que ceux proposé par les interlocuteurs au téléphone.... étrange. Pour des conditions et paramètres strictement identique bien entendu. Seraient-ils payés à la com. ?</t>
  </si>
  <si>
    <t>claire1986-75470</t>
  </si>
  <si>
    <t>Impossible d'avoir un suivi lorsque l'on a un sinistre. Le service me balade depuis le 12/04/2019. Je n'ai aucune réponse. J'ai avancé les frais car j'ai souhaité passer par mon garagiste en qui j'ai confiance pour faire les travaux, j'ai avancé les frais et depuis on me dit que le dossier est en attente. A chaque fois lorsque j appelle la plateforme la personne me répond qu elle ne peut pas consulter mon dossier.</t>
  </si>
  <si>
    <t>dhahbi-a-132207</t>
  </si>
  <si>
    <t>Globalement je suis satisfait, il y’a juste un problème au niveau de augmentation des prix. J’ai l’impression qu’on paie pour les mauvais conducteur c’est à dire si le nombre de sinistre dans la région a , on augmente le prix pour tout le monde.</t>
  </si>
  <si>
    <t>morel-s-117377</t>
  </si>
  <si>
    <t xml:space="preserve">Je suis satisfaite du professionnalisme de mon interlocutrice,très gentille,à l'écoute,qui nous propose différentes formules
Tarifs très satisfaisants
</t>
  </si>
  <si>
    <t>angie-66422</t>
  </si>
  <si>
    <t>Bonjour, Je suis Mme PERPEROT, j'ai souscrit un contrat mutuelle santé en 2015. En mars 2018, nous devons prendre la mutuelle professionnelle de mon mari. Nous demandons donc une résiliation du contrat. Nous sommes au mois d'aôut et cela n'est toujours pas réglée. Au total 3 courriers recommandés ont été envoyés. Mais cela n'a pas bougé même après de multiples appels téléphonique. Je précise que le travaille des agents administratif laisse à désirer...et encore je suis gentille. Si l'on nous avait communiqué la procédure exacte à suivre dès le début nous n'en serions pas là aujourd'hui. De plus, on nous réclame la somme de 530 euros pour les mois de cotisations impayés (nous payons déjà la mutuelle pro). Je les ai même menacé d'engager des procédures à leur encontre. Rien n'y fait. On nous menace d'huissier de justice!! HONTEUX!! Je me suis donc rendu sur ce forum où j'ai vu que nous n'étions pas les seuls dans cette situation. (d'ailleurs je leur ai dit au téléphone mais d'après eux ce n'est pas vrai)... j'ai envoyé un mail vendredi en fin d'après midi en demandant de me rappeler au plus vite. Et ce matin appel de Monsieur Jérémie THOLLOT...d'une compréhension et d'un professionnalisme hors pair. Merci beaucoup à vous cher Monsieur...grâce à vous mon dossier a été clos en moins de 10 minutes. Je recommande vivement à toutes les personnes qui ont des litiges avec Néoliane de le contacter. Avec lui vous serez aidé et surtout vous serez ECOUTE!!</t>
  </si>
  <si>
    <t>stephanie-g-133838</t>
  </si>
  <si>
    <t xml:space="preserve">Pas pu ajouter mon 4eme enfant. 
Assez clair mais tarif change par rapport à la simulation sur internet.  Pourquoi paie t on plus cher que ce qui est annoncé 
</t>
  </si>
  <si>
    <t>cisco-108336</t>
  </si>
  <si>
    <t>Ayant été accroché avec la portière ouverte une voiture qui n’a pas respecté le stop m’a accroché la portière a manqué de m’ecraser et le service sinistre de la GMF me donne entière responsabilité ayant la responsabilité juridique avec la la même société je ne peux rien faire mais certainement changer de société après plus de 50 ans auprès d’elle.
Comment une responsable sinistre peu donnée un avis sans tenir compte de tous les éléments ni de témoins de cette accrochage je n’etais pas au volant de mon véhicule j’etais Piéton je ne sais ou me tourner pour me rendre justice ?</t>
  </si>
  <si>
    <t>maxence-d-137291</t>
  </si>
  <si>
    <t>Rien à dire explication superbe par le conseiller au téléphone a recommander à ma famille est mes amis question de pris c est raisonnable bonne journée</t>
  </si>
  <si>
    <t>chouamou-kameni-yitembe-c-127682</t>
  </si>
  <si>
    <t>Après 3 année passé chez un autre assureur et sans jamais avoir eu à déclarer d'incident. Je ne suis pas satisfait du fait que mon bonus antérieur n'est pas été prit en compte.</t>
  </si>
  <si>
    <t>mila-60145</t>
  </si>
  <si>
    <t>Des incompétents qui ne répondent pas aux recommandés AR et qui font tout le nécessaire pour résilier les contrats même si ils sont dans l'illégalité, une impression qu'ils ont décidé d'évincer les anciens contrats AIG VIE.</t>
  </si>
  <si>
    <t>22 janvier 2017 suite à une expérience en janvier 2017</t>
  </si>
  <si>
    <t>jipetto-51545</t>
  </si>
  <si>
    <t>Bonjour,
Je suis très insatisfait de direct assurance qui augmente ses prix sans préavis et scrupule. J'ai trouvé une assurance bien moins chère pour les mêmes garanties.je vais vite partir car n'ayant eu aucun sinistre responsable c'est inadmissible !</t>
  </si>
  <si>
    <t>cedric-d-134752</t>
  </si>
  <si>
    <t>je suis satisfait du tarif et de la rapidité pour s'assurer tres bien expliqué et je recommnderais cette assurance a un ami rapport qualité pris il ni ya rien a redire</t>
  </si>
  <si>
    <t>laurence-79843</t>
  </si>
  <si>
    <t>très bien reçu par SaraM et par tout le personnel  très bien renseigné pour adhérer à votre mutuelle</t>
  </si>
  <si>
    <t>laucal-85960</t>
  </si>
  <si>
    <t xml:space="preserve">Sociétaire à la Macif depuis plus de 25 années je vais vite récupérer mais contrat d assurances pour fuir cette assurance 
Une plateforme téléphonique à la ramasse qui transmet de fausses informations,un conseiller en agence qui me déclare que malgré 33 années d ancienneté il ne peut pas intervenir sur mon dossier.
Dans ce cas pourquoi rester chez eux,plus aucune relation client physique possible </t>
  </si>
  <si>
    <t>melanieds-61632</t>
  </si>
  <si>
    <t>Très déçue de cette assurance qui:
- Se trompe d'adresse lors de l'envoi d'un recommandé pour résilier l'assurance précédente et trouve le moyen de dire que le client a donné une mauvaise info.
- Promet des garanties avant la souscription du contrat et change de discours en toute impunité une fois le contrat signé et débuté... Encore une fois, on s'entend dire au téléphone que c'est un "quiproquo".</t>
  </si>
  <si>
    <t>corro-81554</t>
  </si>
  <si>
    <t>Les prix montent et au moment de résilier, pas moyen d'avoir un relevé d'information : la conseillère me coupe la parole et quand je lui demande de me laisser terminer ma phrase, me raccroche au nez (au 02 35 03 68 68 le 03/12/2019 à 10h30). Tout ça en l'espace de 30 secondes. Et évidemment, pas de réponse non plus à la demande que j'ai envoyée via l'espace personnel la semaine dernière...
Et lors de mon appel précédent, une autre conseillère avait carrément menti en s'abstenant de m'envoyer le document demandé.
Quel soulagement de les quitter ! Ils peuvent compter sur moi pour leurs prochains prélèvements sur mon compte bancaire.</t>
  </si>
  <si>
    <t>ludovic-b-127158</t>
  </si>
  <si>
    <t>satisfait de vos tarifs et du site internet. merci beaucoup. je verrai ce que donne votre réactivité lors de sinistres si il y en a . merci et merci et voila</t>
  </si>
  <si>
    <t>cedric-g-131357</t>
  </si>
  <si>
    <t>Je suis satisfait du service,les prix me conviennent, j'ai trouvé le devis simple et assez facile a réaliser. Je recommanderais les devis sur april moto.</t>
  </si>
  <si>
    <t>polonez-48292</t>
  </si>
  <si>
    <t>Une Horreur, j’étais auparavant a la mutuelle MGC ou tout étais parfait. Malheureusement j'ai du prendre la mutuelle d'entreprise qui s’avère être APRIL.Service clientèle catastrophique. une moyenne de 30 MINUTES d'attente pour avoir un opérateur téléphonique, plus de 1 mois pour répondre a un e mail, plus d'un mois pour traiter un remboursement. Je pense ils ont un sérieux probleme de manque de personnels pour traiter les demandes.</t>
  </si>
  <si>
    <t>patricia-d-105183</t>
  </si>
  <si>
    <t>je suis satisfaite du service
le prix me convient
très facile d'utilisation. J'espère que j'aurai les documents en temps et en heure.
Pour information, ma voiture sera essence et gpl</t>
  </si>
  <si>
    <t>daniele-72036</t>
  </si>
  <si>
    <t>A 5 reprises (tél - Internet) j'ai demandé un tableau récapitulatif de mes garanties pour me permettre de voir la concurrence. Le site me répond pas d'informations sur ce contrat. Au tél. la réponse st on vous l'envoie et toujours rien Impossible d'obtenir
ce document.</t>
  </si>
  <si>
    <t>tommy-d-109984</t>
  </si>
  <si>
    <t>Je ne connaissais pas cette assurance les furets m’ont envoyer sur ce site et j’en suis ravie 
Prix intéressant 
Devis rapide 
Service bien expliqué 
Facilite de souscription</t>
  </si>
  <si>
    <t>bernard-l-106042</t>
  </si>
  <si>
    <t>Simple et rapide
Prix honnête, conseillers efficaces.
Facilité de communication 
Espace client bien fait et pratique permettant d'avoir toutes les réponses facilement.</t>
  </si>
  <si>
    <t>martine-l-113020</t>
  </si>
  <si>
    <t>Très rapide que ce soit par mail ou par tel - très professionnel  le service clients- pas cher tarifs très compétitif et possibilité parrainage très intéressante</t>
  </si>
  <si>
    <t>cemile-d-115751</t>
  </si>
  <si>
    <t>Je suis satisfait du service le prends le prix me convient simple pratique depuis 4 ans combien Desjardins de la carte grise a été annulé en raison de la carte</t>
  </si>
  <si>
    <t>brirey-102629</t>
  </si>
  <si>
    <t xml:space="preserve">Suite à la recommandation d'amis j'ai rejoint la MGP, en première impression je parlerai de réactivité rapide aux demandes formulées.
En changeant de mutuelle nous attendons que la suivante soit différente, pour l'instant c 'est le cas. Un avis très positif pour l'instant, sauf pour la prise en charge de la podologie qui n'est pas expliqué clairement.
</t>
  </si>
  <si>
    <t>nath-63371</t>
  </si>
  <si>
    <t xml:space="preserve">Après avoir fournit tous les documents nécessaire pour compléter le dossier de restitution du capital, plusieurs appels de demande d'explication de l'avancé du dossier, on m'annonce froidement, avec un  mépris total, la perte du document envoyé en recommandé avec AR. Je suis forcement très contrariée mais aussi mécontente. Ma maman s'est privée pour nous laisser "quelques petits sous" comme elle disait, on lui prélevé tous les mois à date régulière, et surtout sans retard, mais pour récupérer ce capital "il faut attendre patiemment" et surtout pas élever la voix. Merci CNP je ne vous ferais pas de publicité. </t>
  </si>
  <si>
    <t>udrab-105241</t>
  </si>
  <si>
    <t>Mutuelle sérieuse, au tarif un peu élevé par rapport à la concurrence, ce qui, je pense est compensé par des remboursements et des renseignements efficaces...</t>
  </si>
  <si>
    <t>lyli-108052</t>
  </si>
  <si>
    <t>Adhérente auprès de cette mutuelle depuis quelques années. Les conseillers sont agréables, sympathiques et très professionnels. Les requêtes sont immédiatement prises en compte et une réponse rapide est apportée. J'ai récemment effectué un dossier de frais de secours auprès de l'action sociale et j'ai été ravie de l'aide qui m'a été accordée concernant un traitement d'orthodontie. Je remercie infiniment le service d'action sociale ainsi que l'ensemble du personnel de la MGP en qui j'accorde toute ma confiance.</t>
  </si>
  <si>
    <t>pierre-jean-w-109000</t>
  </si>
  <si>
    <t>Très bonne agence prix très attractif réponse rapide questionnaire un peut long ,je suis très content ,en espérant quand cas desinistre ,ça sera aussi facile</t>
  </si>
  <si>
    <t>jl-121860</t>
  </si>
  <si>
    <t>En maladie depuis le 19Novembre 2020 suite opération du genou malgré les documents envoyés sur le site dédié et les différents documents papiers les mêmes documents me sont de nouveau demandé systématiquement et cela dure depuis plusieurs mois .Je me retrouve dans les différents commentaire</t>
  </si>
  <si>
    <t>personne--92917</t>
  </si>
  <si>
    <t>Pas de tout satisfait, le prix ne me convient pas et c’est très compliqué de faire un devis.. et c’est trop flou en ce qui concerne la garantie . Mais je suis obligé de le faire.</t>
  </si>
  <si>
    <t>mendy-j-136236</t>
  </si>
  <si>
    <t>Satisfaite de cette assurance auto  qui correspond à mes attentes. Je recommande fortement. Je compte prendre mon assurance habitation chez l’olivier assurance.</t>
  </si>
  <si>
    <t>joseph-l-123911</t>
  </si>
  <si>
    <t>je suis satisfait du servir et du prix, demande faite très rapidement,
Envoie des documents rapide, La réponse est très  rapide.
ATTEND LA VALIDATION DE MON DOSSIER</t>
  </si>
  <si>
    <t>J ai un sinistre depuis 2017 pour un dommage électrique et pas de réponse à ce jour même après un courrier de réclamation adressé y un an : pas de réponse</t>
  </si>
  <si>
    <t>jp62400-135035</t>
  </si>
  <si>
    <t>Compagnie d'assurance proposant de très bon tarifs, souscription très facile.Je compte transféré tout mes contrats d'assurance auto chez l'olivier prochainement.Je recommande vivement cette compagnie .</t>
  </si>
  <si>
    <t>bichope-92329</t>
  </si>
  <si>
    <t>je viens de téléphoner pour un remboursement , et une personne absolument charmante du prénom de Emeline m’a rassuré  elle etait très chaleureuse, courtoise et pas glacial, elle a répondu à toute mes attentes</t>
  </si>
  <si>
    <t>albert-61727</t>
  </si>
  <si>
    <t>l'inscription sans problème avec une personne aimable qui connaissait bien son métier, long mais questionnaire très détaillé (le mème partout) donc à la fin on prend même les options les plus chères</t>
  </si>
  <si>
    <t>pasdav-63408</t>
  </si>
  <si>
    <t>aucun problème que ce soit à la déclaraion de sinistres , la mise en relation avec un interlocuteur, prise en charge, règlement.....</t>
  </si>
  <si>
    <t>m-106185</t>
  </si>
  <si>
    <t>A FUIR ! Lentilles non remboursées.  Lunettes : 300 euros de ma poche.  
J ai voulu résilier mon contrat suite à l adhesion à la mutuelle obligatoire de mon employeur : Impossible de résilier avant les 1 an ! 
Conseillers injoignables. 
Je ne recommande pas du tout cette mutuelle .</t>
  </si>
  <si>
    <t>guerche-81716</t>
  </si>
  <si>
    <t>je recois mon echeancier le 7/12 d un courier du 23/11envoye le 3/12 tout cela pour ne pas avoir le temps de resilier .23e d augmentation par mois 270e par an ! enorme pour rien de plus .pas d avertissement avant rien</t>
  </si>
  <si>
    <t>el-mottaqui-m-116963</t>
  </si>
  <si>
    <t>Satisfait simple, efficace et rapide. Merci ++++++++++
juste code promo qui ne fonctionne pas
Certification par sms très simple et facile a communiquer</t>
  </si>
  <si>
    <t>bucle-126558</t>
  </si>
  <si>
    <t>Bonjour assuree tout risque je me fais rentrer dedans par un livreur qui prend la fuite. axa ouvre le sinistre demande une expertise. l'expert chiffre et axa me confirme prendre en charge les frais. Un mois se passe et le garagiste me dit qu'axa a fait stopper les reparations. AXA a demande une deuxieme expertise au meme cabinet. Celui ci affirme que mon accident remonte a un an en arriere vu la corrosion. Je precise que mon accident date de mars neige sel nous sommes dans le jura. Je lui fournis le PV du passage controle techique de decembre 2020 pour lui montrer que le sinistre ne peut pas remonter a un an. Depuis AXA bloque le dossier nous raccroche au nez et nous hurle dessus des que l'on demande une reponse. Je ne peux pas demander une contre expertise car sur le 1er PV la corrosion n'est pas mentionnee. Depuis ils ont modifie mon contrat sans mon accord et avec une belle augmentation. AXA ne m'envoie pas leur decision par ecrit. A FUIRE ABSOLUMENT</t>
  </si>
  <si>
    <t>laetitia-52904</t>
  </si>
  <si>
    <t>Cela fait presque 35 ans que je suis à la MAIF ( tout d'abord sur la mutuelle de mon papa professeur) ainsi que mon frère et ma soeur et ma soeur, et toutes nos voitures sont en assurance plénitude...jusque maintenant très satisfaite, mais depuis le 1/02/2017 alors qu'un jeune est venu foncer dans ma voiture à l'arrêt..et en ayant le nom de celui çi, rien n'avance...j'ai payée ma franchise et j'attend. Je relance sans cesse par mails, on est le 7/03 et toujours rien...est ce le fait d'être dans le sud ouest??? car avant j'étais dans l'Allier...
Si les choses s'accélèrent pas, toute la famille partira ailleurs...et en plus on me demande de relancer les témoins...La MAIF, vous avez un coup de fil à donner...je vais pas faire votre boulot, et vous avez tous les éléments...</t>
  </si>
  <si>
    <t>thomas57-95851</t>
  </si>
  <si>
    <t xml:space="preserve">Bonjour,
Je vais poursuivre la cascade de commentaire négatifs ce qui n'est pas dans mon habitude. J'ai souscrit le 4 juillet à une assurance tout risques chez Allianz service délivré par Calypso tout se passe super rapidement une équipe commerciale réactive et à l'écoute... mais trés vite on voit apparaitre le poteau rose.
J'envoies la documentation nécessaire dans la semaine de la souscription par email et puis par courrier la semaine suivante.
Aprés deux semaines j'essaie de les contacter par email et téléphone aucune réponse et depuis chaque jours je perds mon temps au téléphone à essayer d'avoir quelqu'un du service gestion.
Demain soir a minuit serais-je encore assuré ??
Résultat des courses plus de 120 € de perdu sans parler du stress et du temps gacher.
Conclusion : je ne recommande absolument pas </t>
  </si>
  <si>
    <t>maryann33-74566</t>
  </si>
  <si>
    <t>Nous avons subit un déga des eaux depuis plus de 3 ans ... malgré nos relances le dossier n'a pas été pris en charge et aucun frais de réfection de notre bien n'a été pris en charge par la Maif. Suite à notre dernière relance la Maif rétorque que, comme nous avons passé 2 années ils ne epuvent pas prendre en charge notre dossier</t>
  </si>
  <si>
    <t>ponge-y-115810</t>
  </si>
  <si>
    <t>Devis clair et sans mauvaise surprise. Très bon rapport qualité prix. Très bonne réponse et interlocuteurs au téléphone</t>
  </si>
  <si>
    <t>philippelc-80769</t>
  </si>
  <si>
    <t>En 36 ans et 2 véhicules assurés, respectivement 57% et 65% de bonus. MAIS 4 sinistres mineurs ces 36 derniers mois. Alors, sanction sans appel : Résiliation. SCANDALEUX !</t>
  </si>
  <si>
    <t>nicole44-50677</t>
  </si>
  <si>
    <t>8 mois en invalidité et perte de documents envoyés en recommandé avec AR. Attendent-ils que l'on décède?. Je crée un collectif pour dénoncer ces méthodes. Plusieurs envois de documents similaires. Aucune réponses. Me contacter pour rejoindre le collectif et faire bouger les choses.</t>
  </si>
  <si>
    <t>laureline-l-128955</t>
  </si>
  <si>
    <t>Satisfaisant 
Rapidité d’exécution 
Pas de nécessité de rendez vous 
Tout à été fait par internet sans contrainte de temps de connexion sur le site web</t>
  </si>
  <si>
    <t>Je suis satisfait du service mais je suis pas trop content de l'augmentation de mon autre contrat pars que j'ai eu un enfant je ne trouve pas celà trop normal mais bon pas trop le choix ...</t>
  </si>
  <si>
    <t>manel-a-127044</t>
  </si>
  <si>
    <t>Les prix me conviennent je suis satisfaite de la rapidité  j’ai pus m’inscrire rapidement sur internet les étapes sont clair et compréhensible je recommanderais</t>
  </si>
  <si>
    <t>guendouz-m-128729</t>
  </si>
  <si>
    <t xml:space="preserve">Tarif, a revoir un peu à la baisse.
Conseille sympa et à l'écoute.
Réactif sur l'envoi des documents.
A voir sur le long terme les niveaux de garantie.
Mais à première vu, il m'ont l'air mieux que certaine assurance. </t>
  </si>
  <si>
    <t>asct27-29288</t>
  </si>
  <si>
    <t>Direct assurance m'indemnise mon véhicule tous risques une misère (l'expert justifie son montant par des annonces de véhicules n'ayant pas les mêmes caractéristiques), après une contre expertise à mes frais, ils ne modifient pas l'indemnisation, mentent et ne répondent pas aux LRAC. je saisis la justice via mon avocat (à mes frais) doit payer une expertise judiciaire (à mes frais) qui valide la valeur de mon véhicule justifiée par mes documents. Direct Assurance propose donc le montant de mon véhicule après 2 ans de procédure, mais refuse de prendre en charge les expertises et mes frais d'avocat pendant plusieurs mois encore avant d'accepter sous la menace d'un procès. Je vous conseille à tous de mener vos procédures au bout, même s'il faut avancer les frais.</t>
  </si>
  <si>
    <t>leti155-139596</t>
  </si>
  <si>
    <t>Moi il m ont indemnisé pour dégâts des eaux pour l instant je suis contente d axa sa fais des année que j ai une assurance chez eux je ne suis pas déçu les dossiers sont bien traités merci axa</t>
  </si>
  <si>
    <t>skyfox-103804</t>
  </si>
  <si>
    <t>A fuir également, aucune communication, indemnisation bien au dessous que prévu, dossier hyper long à être traité ! bref NE PRENEZ SURTOUT PAS CETTE ASSURANCE.</t>
  </si>
  <si>
    <t>patoche33-89356</t>
  </si>
  <si>
    <t xml:space="preserve">Client depuis les 90's, je suis toujours aussi satisfait de mon assurance et je la recommande à mon entourage.
En 27 ans de conduite deux roues, j'ai eu quelques péripéties et j'ai toujours étais bien soutenu. </t>
  </si>
  <si>
    <t>castapiagne-62506</t>
  </si>
  <si>
    <t>La solution proposé est très bonne , explication claires, et la compétance de l'intervenant très bonne.</t>
  </si>
  <si>
    <t>ludo-57318</t>
  </si>
  <si>
    <t>Je suis adhérent chez harmonie mutuelle depuis un certain temps et en suis très satisfait. Traitement des dossiers en temps. Possibilité de tiers payant optique  dentaire... vraiment très content.</t>
  </si>
  <si>
    <t>cahuzac-m-117598</t>
  </si>
  <si>
    <t>Les conseillers sont à l'écoute et très professionnels, c'est un plaisir de pouvoir échanger facilement par téléphone ! Les démarches de résiliation sont prises en compte, vous n'avez rien à faire.</t>
  </si>
  <si>
    <t>unknwo-56992</t>
  </si>
  <si>
    <t>De l’appât légal puisque il faut 24 mois de bonus seulement j'ai eu une voiture assuré en collection durant 6 mois par conséquent j'ai fais de fausse information puisqu'il n'y a pas de bonus sur des voiture de collection. 
Le paiement comptant de l'année n'a pas été remboursé malgré qu'ils ne m'assure plus.</t>
  </si>
  <si>
    <t>moulin45-71561</t>
  </si>
  <si>
    <t>Mutuelle santé qui se moque du monde ; suite au décès de ma mère la mutuelle devait nous payer une légère contribution au frais d'obsèques ; après envoi de deux dossiers complets par lettre recommandée avec A/R ( papier signé en retour ), ne voyant rien venir , je les ai contactés pour découvrir qu'ils n'avaient  aucune trace du dossier ; 
je leur renvoie les pièces scannées par mail ;
en réponse par mail ils me réclament encore des documents dont un original des frais d'obsèques transmis par lettre avec A/R ;
incompétence totale et classique de ces organisations du genre en plate forme où personne n'est responsable du suivi ou simple escroquerie sachant que vous n'allez pas prendre un avocat pour récupérer quelques dizaines d'euros . Mystère !!</t>
  </si>
  <si>
    <t>gaelle-m-114863</t>
  </si>
  <si>
    <t>satisfaite du service d'ouverture de contrat.
bon rapport qualité prix.
mais j'espère ne pas devoir remplir un rapport de satisfaction a chaque connexion.</t>
  </si>
  <si>
    <t>cath78-67969</t>
  </si>
  <si>
    <t>Résiliation du jour au lendemain suite à des sinistres qui n'étaient pas de notre fait</t>
  </si>
  <si>
    <t>elisa-92560</t>
  </si>
  <si>
    <t>Je viens d'avoir un sinistre auto, Pacifica a su m'expliquer la démarche à effectuer pour être dépannée et m'a accompagnée jusqu'à ma prise en charge par le dépanneur. Ils ont payé le dépannage ainsi que le taxi qui m'a ramené chez moi et payeront le taxi pour que j'aille récupérer ma voiture une fois réparée. Je suis très satisfaite de cette assurance et la recommande ! Merci encore !</t>
  </si>
  <si>
    <t>valerie-b-114269</t>
  </si>
  <si>
    <t xml:space="preserve">Je suis très satisfaite du service, simple, rapide et efficace. Je recommande vivement les services de cette assurance en ligne.  
Cordialement
Merc 
</t>
  </si>
  <si>
    <t>tati-137746</t>
  </si>
  <si>
    <t xml:space="preserve">Très peu d'attente, rapide à la compréhension et mon assureur Mr Diallo très agreable. De nos jours avoir un accueil comme j'ai reçu fut très appréciable. 
Merci beaucoup </t>
  </si>
  <si>
    <t>cyrille-d-132469</t>
  </si>
  <si>
    <t>TRES BON PRIX SATISFAIT DU SERVICE EN LIGNE TRES RAPIDE EST COMPLET RIEN A DIRE DE PLUS AU TOP JE CONSEIL A TOUS LES SERVICE DE DIRECT ASSURANCE .....</t>
  </si>
  <si>
    <t>lilou-96486</t>
  </si>
  <si>
    <t>SwissLife a mal géré mon contrat d’assurances vie et ne répond pas a mes LRAR. Je ne sais pas ce qu’il est devenu suite a une erreur de la compagnie Il s’agit pourtant de mon argent. Cela n’inspire pas confiance Je trouve la conduite de la compagnie désinvolte et irresponsable ??</t>
  </si>
  <si>
    <t>laurent-91865</t>
  </si>
  <si>
    <t>J'ai eu besoin de l'assistance amv. Refus catégorique de l'assistance à prendre en charge mon véhicule. Impossible de joindre AMV de quelque manière que ce soit, ne répondent à aucun mail, ne répond pas au téléphone. A fuir absolument !! Beaucoup trop cher pour les services proposés.</t>
  </si>
  <si>
    <t>ds-94984</t>
  </si>
  <si>
    <t>Incapables . N'y A fuir.</t>
  </si>
  <si>
    <t>doudouty-79913</t>
  </si>
  <si>
    <t>Très bon rapport qualité prix , réponses rapides , très bonnes garanties , facilité de contact . J'ai souscrit mon assurances rapidement et facilement , les prix , les franchises sont très compétitives ainsi que les garanties .</t>
  </si>
  <si>
    <t>herve-b-105888</t>
  </si>
  <si>
    <t>Satisfait de la simplicité des démarches et de l’accès aux documents sur sa page perso, un petit effort de prix pour la reconnaissance de la fidélisation client et qui possède plusieurs contrats.</t>
  </si>
  <si>
    <t>lotfi-63402</t>
  </si>
  <si>
    <t xml:space="preserve">beaucoup de va et viens  
service client trop cher 
conseillère m'a menti en me disant qu'il ne y a pas de droit de rétractation chez active assurance 
j'ai fait le contrat en ligne le 1er avril 2018 
c'est quoi la solution pour me rétracter </t>
  </si>
  <si>
    <t>flipper--101984</t>
  </si>
  <si>
    <t>Au moment de changer de véhicule j'ai dû payer une majoration de mon contrat.  On m'a fait contracter une protection juridique que je n'ai pas demandée.  Après contact on m'a assuré que je pouvais résilier mais pas possible au bout de quelques mois. Ce jour j'ai complètement résilié mon contrat donc. La Maif a changé et pas en bien</t>
  </si>
  <si>
    <t>ait-ziane-s-138863</t>
  </si>
  <si>
    <t xml:space="preserve">C'est bien mais il faut augmenter le délai 
Votre assurance ces la meilleure et le prix c un prix bas paraport a les autre assurance 
Merci beaucoup et bonne soirée 
</t>
  </si>
  <si>
    <t>mmama-b-129786</t>
  </si>
  <si>
    <t>Le service n’est pas top car je n’ai pas pu souscrire avec le conseillé qui a fait le devis j’ai donc perdu beaucoup de temps avec lui et les prix étant un peu élevé à mon goût je n’ai pas pu négocier ni bénéficier d’une petite offre pour nouveau client.</t>
  </si>
  <si>
    <t>jaade059-76120</t>
  </si>
  <si>
    <t>Cliente depuis 10 ans , un sinistre du 04 mars ... coup de tel hier du garage pour me dire que j 'ai 24h pour recuperer mon véhicule sinon l'on me facture les frais de gardiennage.
Rapport d expert envoyé depuis le 13 mai , passage en agence, appel depuis 2 jours et personne ne sait me dire pourquoi il n 'y a pas de prise en charge sur mon véhicule , je recupere donc mon véhicule avec vitre brisée qui va stationner dehors n ayant pas de garage donc si qqch arrive encore je me retrouve sans rien Super merci</t>
  </si>
  <si>
    <t>pat-102968</t>
  </si>
  <si>
    <t xml:space="preserve">La souscription en ligne pour un changement de compagnie via direct assurance est vraiment simple, ainsi que pour les pièces justificatives à fournir via leur application.
Les réponses sont réactives, je recommande.  </t>
  </si>
  <si>
    <t>guyom-94379</t>
  </si>
  <si>
    <t>Gestion de mon sinistre déplorable qui a duré 1an 1/2 dossier perdu réseau de réparateur digne d'un sketche et service client incompétent . passez votre chemin il n'y a pas de considération pour le client chez l'olivier</t>
  </si>
  <si>
    <t>laeti-93728</t>
  </si>
  <si>
    <t>Cliente depuis 2005 avec un Bonus à 0,50 sans aucun incident de paiement.
Je déclare malheureusement sur 12 mois glissant :
- 1 bris de glaces
- 1 accrochage (carrosserie) où je suis responsable
 - 1 accident non responsable
Je précise que le dernier sinistre avant ceux-là remontait à 2007 !!
J'ai tout simplement été résiliée par EUROFIL !!
C'est hallucinant et grotesque à la fois !
Un calcul rapide m'amène à un total de cotisations versées d'environ 25 000 € en 15 ans.
Cela se passe de commentaire !
A vous de juger :)</t>
  </si>
  <si>
    <t>pyrilis-63730</t>
  </si>
  <si>
    <t>En mars 2012, j'ai placé 14.000e sur Himalaya de Generali qui était supposé me rapporter plus de 7% par an. Contre mon gré, Generali a transféré les fonds sur un support qui ne rapporte rien. En mai 2018, le capital est de 14.153,39€. Compte tenu des frais, je ne peux récupérer que 12.737,84€.
Mon avocat a écrit à Generali. Generali n'a jamais daigné répondre.</t>
  </si>
  <si>
    <t>jerome80-57741</t>
  </si>
  <si>
    <t>Me voici arrivé dans là même spirale que vous. Déclare invalide catégorie 2 Cardif m’informe que suite à la visite de leur médecin expert je ne peux plus bénéficier des garanties car - 66% évidemment le même courrier que vous ! Durant mon arrêt maladie par contre tout c’est bien passé d’où mon étonnement.  Pour le coup, lorsque votre état est reconnu par les médecins experts de la sécurité sociale et bien leurs décisions sont discréditées par un médecin « expert » que vous rencontrez  5 min et qui vous juge en parfait état ! Hallucinant !! Ce traitement est inhumain. Je me demande comment on peut traiter ses adhérents de la sorte ! Après j’ai envie de dire c’est tellement facile l’expert est payer par l’assurance donc il va dans l’intérêt de son client lui évidemment ! C’est pitoyable ! Je compte me battre moi aussi ! Si un collectif est mis en place je signe ... j’ai fait une demande auprès de Cardif pour avoir le rapport de l’expert j’attends de le recevoir .
En tout cas bon courage à tous..</t>
  </si>
  <si>
    <t>papy-66922</t>
  </si>
  <si>
    <t xml:space="preserve">tres bien accueilli                 les personnes que j ai eu mont bien expliquees                        et               bien renseignees                  tres reactifs sur les mails   et    tres aimables                      je recommande auture de mon entourange votre professionnalisme        
</t>
  </si>
  <si>
    <t>fabien-71079</t>
  </si>
  <si>
    <t>D'abord, précisons que c'est une filiale de La Parisienne Assurances. Victime d'un sinistre non responsable avec préjudice physique, aucune nouvelle depuis 3 mois, aucune indemnisation ou provision, aucune garantie, un flou totale car ce sont des agents d'un autre pays qui répondent aux demandes. Déconnecté complètement de la réalité, et surtout en cas de sinistre évidemment, mais n'es ce pas pour cela que nous sommes assurés? Il faut remonter à la société mère pour avoir les coordonner de l'assurance adverse, sans avocat il ne veulent pas les communiquer, il ne font aucun effort pour leur client en contentieux. Si vous choisissez cette assurance assurez vous d'avoir un bon avocat dans vos contacts</t>
  </si>
  <si>
    <t>delarue-116356</t>
  </si>
  <si>
    <t>Bonjour 
Je viens d'avoir une conversation téléphonique,au sujet d'un remboursement et je félicite une conseillère très aimable Emeline,un grand merci pour sa gentillesse!!
Marcelle Delarue</t>
  </si>
  <si>
    <t>florent-s-131832</t>
  </si>
  <si>
    <t xml:space="preserve">
Le devis s'est réalisé à partir des garanties de mon ancien assureur. J'ai une franchise moins importante et des garanties que je n'avais pas avec mon précédent assureur.
Au ginzj, je vais payer 40e par mois au lieu de 61. </t>
  </si>
  <si>
    <t>michel-b-115922</t>
  </si>
  <si>
    <t>Cout raisonnable, réponses rapides et précises au téléphone, seul le nombre réduit de garage agréé m'a surpris, celui que j'utilise régulièrement à coté de chez moi (agent Peugeot) qui était agréé par mon assurance précédente (MACIF) ne l'est pas ce qui m'oblige à payer à l'avance les frais de réparations</t>
  </si>
  <si>
    <t>azzedine-j-115301</t>
  </si>
  <si>
    <t>trés bien, rapide et efficace.
J'espere recevoir ma carte verte dés que possible pour etre tranquille.
Merci d'agir au plus vite.
Je vous remercie, je vous en remercie</t>
  </si>
  <si>
    <t>elisabeth-m-117515</t>
  </si>
  <si>
    <t>Je suis satisfaite du contact avec la chargé de relation clientèle. Personne aimable et à l'écoute du client. 
Les prix sont corrects pour le rapport qualité/prix</t>
  </si>
  <si>
    <t>lomat62-67693</t>
  </si>
  <si>
    <t>Pour avoir fait plusieurs assureurs, je trouve que la maif est très réactive en cas de sinistre. J'ai essayé plusieurs autres assureurs et je suis toujours revenu à la Maif sauf pour un de mes deux véhicules car leur tarif n'est pas compétitif pour celui-ci alors que le véhicule commence à avoir de l'âge. Sinon en général les tarifs sont plutôt corrects suivant le véhicule.</t>
  </si>
  <si>
    <t>ed-79163</t>
  </si>
  <si>
    <t xml:space="preserve">J'ai souscrit un contrat MGP Lyria complément de salaire en mai 2018. Aujourd'hui je demande une prise en charge relative à ce contrat. Votre réponse est négative. Je ne respecte pas les mois de carences, alors que votre publicité sur le site MGP  Lyria"point fort " PAS DE CARENCE. A ma souscription de ce contrat, mon interlocuteur ( qui ne fait plus partie de la MGP )ne m'a pas parlé de cette période de soit disant carence. Depuis le 1 février 2019 je suis à 1/2 salaire. Malgré mes multiples rappels, la MGP me demande de patienter, sauf que les organismes financiers, ne patientent pas.  </t>
  </si>
  <si>
    <t>beck-c-112132</t>
  </si>
  <si>
    <t>Le prix est correct mais il va part que j’ai vendu un véhicule au mois de novembre 2020 j’ai envoyé les contrats et j’ai été prélevé jusque le mois d’avril 2021 je souhaiterais avoir un remboursement le plus rapidement possible merci</t>
  </si>
  <si>
    <t>remes-89935</t>
  </si>
  <si>
    <t>pas reçu ma carte d assuré, attente téléphonique sans commentaire impossible a joindre le bureau ni par email ou sms service clientèles ????</t>
  </si>
  <si>
    <t>corinne-d-106176</t>
  </si>
  <si>
    <t>Bel accueil au téléphone, prix avantageux, renseignements et documents clairs et précis. Facile de me connecter et de signer les documents. MERCI à tous</t>
  </si>
  <si>
    <t>cindy-p-130160</t>
  </si>
  <si>
    <t>Facile et pratique. Je recommande Direct Assurance pour l'habitation et la voiture.
Les prix sont très intéressants et le choix de l'assurance est variable.</t>
  </si>
  <si>
    <t>eric123-33228</t>
  </si>
  <si>
    <t>A revoir en totalité. il serait temps que la M.G.E.N. arrête de gaspiller l'argent des adhérents en campagne de publicité et s'occupent du bien être de ses adhérents qui lui feraient alors la meilleure publicité.</t>
  </si>
  <si>
    <t>florent-b-106268</t>
  </si>
  <si>
    <t>très satisfait de l'accueil, service rapide et courtois. Assurance très compétitive. très bonne qualité de service. je recommanderai les services de direct assurance</t>
  </si>
  <si>
    <t>darant-118083</t>
  </si>
  <si>
    <t>Interlocuteurs difficilement joignables et souvent avec une attitude paternaliste. Lenteur de la prise en charge des démarches, second couteau de la Sécu qui a toujours un train de retard dans la gestion des problèmes de sa clientèle. De plus pour certaines démarches leur plateforme numérique est inexiqtente côté médecin ( renouvellement ALD par ex) ce qui cause des délais monstrueux dans la prise en charge de maladies qui génèrent des coups de traitements parfois très lourds. Si je n'étais pas fonctionnaire et obligée de passer par eux je m'en passerais volontiers, c'est déjà le cas pour la mutuelle. Passez votre chemin !</t>
  </si>
  <si>
    <t>katia--e-133364</t>
  </si>
  <si>
    <t>Satisfaction les informations sont claires, et la relation client positive, je parlerai autour de moi de votre assurance et le service client nous guide bien dans nos démarches</t>
  </si>
  <si>
    <t>fanny777-128658</t>
  </si>
  <si>
    <t>Lamia a fait preuve de patience et de douceur pour me re expliquer l 'accès au site que j avais oublié et surtout mon prob de mail (qui perdurait et qui n'était tj pas modifié) est réglé et j en ai été bien rassurée.
mes réponses aux questions ont été données parfaitement
merci Lamia 
a bientôt</t>
  </si>
  <si>
    <t>gopinathan-p-139744</t>
  </si>
  <si>
    <t>Conseillère agréable, gentille et très serviable. Elle a répondu a toutes mes questions et a su me conseiller les bonnes options.
Seul point négatif, le parrainage pas possible.</t>
  </si>
  <si>
    <t>brunner-l-121576</t>
  </si>
  <si>
    <t>Suite au différentes conversations que j’ai pu avoir avec différents agents fort sympathiques, les informations qui m’ont été données sont claires et satisfaisantes. Je suis ravie.</t>
  </si>
  <si>
    <t>jeremy-d-109720</t>
  </si>
  <si>
    <t>BUG informatique difficilement acceptable en 2021...
On m'envoie un SMS à un mauvais numéro sans aucune possibilité de le changer. Rend le process long et fastidieux par surcontrole et de mauvais test utilisateur à priori...dommage</t>
  </si>
  <si>
    <t>shuttle-101212</t>
  </si>
  <si>
    <t>Tarif très compétitif, démarches simples, attente téléphonique acceptable, interlocutrices dynamiques et comprehensibles. Site informatique clair et simple d'utilisation. Je recommande</t>
  </si>
  <si>
    <t>fabiano-c-104951</t>
  </si>
  <si>
    <t xml:space="preserve">Client depuis 2017 et la facture ne fait que augmenter depuis...
Pas d'avantage de fidélisation...J'ai eu Que 1 sinistre relatif a mon para bris depuis 2017. pas d'accident ou d'autre situation embêtant. 
</t>
  </si>
  <si>
    <t>olivier-71670</t>
  </si>
  <si>
    <t xml:space="preserve">La Macif est certainement la plus mauvaise société d'assurance sur le marché...
La gestion des sinistres dégat des eaux est sous-traitée par une plateforme téléphonique avec du personnel incompétent qui vous donne de fausses informations qui au final vous sont préjudiciable.
Impossible d'avoir un gestionnaire en ligne.
Dossier incomplet
Double discours.
Perte de temps et d'argent.
A fuir !!!!!!! </t>
  </si>
  <si>
    <t>loic-r-124184</t>
  </si>
  <si>
    <t>Le service client étant injoignable par téléphone  et ne fonctionne que par internet via mon espace personnel est vraiment navrant et ne pouvoir discuter avec une personne sur le territoire français serait trés utile.</t>
  </si>
  <si>
    <t>alvaro-p-116692</t>
  </si>
  <si>
    <t>Mon interlocuteur du service client été très professionnel et aimable. Les prix de cette assurance défient toute concurrence mais à voir sur le long terme si l'assurance répond à nos attentes.</t>
  </si>
  <si>
    <t>serge-51268</t>
  </si>
  <si>
    <t>Impossible à contacter , j'ai du téléphoner plus de dix fois avant d'avoir un soit disant conseiller . Quand enfin j'ai eu un interlocuteur , celui-ci a été plus que désagréable, inutile et incompétent.</t>
  </si>
  <si>
    <t>kochmann-m-130545</t>
  </si>
  <si>
    <t>Les prix sont intéressant et le site plutôt ludique. Je recommanderai L'Olivier pour les prochains contrat. D'ailleurs je pense basculer celui de ma femme chez vous</t>
  </si>
  <si>
    <t>abdel-68090</t>
  </si>
  <si>
    <t>Infiltrations dans mon sous-sol suite à fuite sur réseau d'eaux pluviales enterré. 1er dossier, il y a 3ans et 2ème l'an dernier. Même expert mandaté à 2 ans d'écart pour trouver LA faille pour refuser la prise en charge. Service client sollicité et comme solution, ils proposent que je fasse une contre expertise à ma charge qui va aboutir à une 3ème expertise (frais partagés)... Méthode de dissuasion leur permettant de ne pas indemniser</t>
  </si>
  <si>
    <t>e-perrier31-56047</t>
  </si>
  <si>
    <t>Suite au décès de ma mère, j'ai résilié son assurance habitation. J'ai dû payer des frais car j'ai eu un retard de paiement de 2 mois (normal). Par contre, cela fait plus de 6 mois qu'ils doivent me rembourser le trop perçu et là, c'est une galère sans nom. Ma conseillère me renvoie vers la société mère, qui ne répond pas. J'ai eu un échange de mails (une dizaine) avec dialogweb qui a toujours la même réponse : "je relance le service concerné", mais rien ne se passe, personne n'est capable de répondre. Je pense que tous les salariés travaillent au service contentieux et facturation, mais personne au service client. Une honte, il n'y a pas d'autres mots.</t>
  </si>
  <si>
    <t>benji59-61731</t>
  </si>
  <si>
    <t>bonjour mon avis sur cette assurance les prix sont bon mes le reste laisse a désire sa fait 3 ans que je suis chez eux jamais envoyer de feuille de soin j envoie une feuille de soin en 3 ans et aucune réponse 2 semaine plus tard et le service client ne c'est pas me répondre avec assuropoil tout va bien mes des que votre chien passe aux véterinaire est que la facture monté est que on na besoin d'eux la il a pu personne  ma note 2/10</t>
  </si>
  <si>
    <t>ecureil93-138600</t>
  </si>
  <si>
    <t>Accueil parfait
Détail  prestations et services  10/10
Disponibilité et contacts faciles
Je passe de 182€  à  141€ !!!
A mon avis une des meilleures sinon la meilleure. J'espère qu'il n'y aura pas d'augmentation de tarif pour 2022.
Bravo!!!  Continuez...</t>
  </si>
  <si>
    <t>Bonjour je confirme c'est une mutuelle à fuir je regrette énormément j'ai souscrit début juin et depuis je ne dors plus il n'y a aucun remboursement de fait de la sécurité sociale ne rembourse mais la mutuelle ne rembourse pas quand on les appelle ils ne savent pas nous donner une réponse concrète concrète donc je vous conseille fortement de ne pas adhérer à cette mutuelle</t>
  </si>
  <si>
    <t>guylene-murielle--94481</t>
  </si>
  <si>
    <t>Les explications sont nettes et précises. L’évaluation du profil est rapide et efficace !!l Les termes du contrat sont simples et j’apprécie cette démarche en ligne.</t>
  </si>
  <si>
    <t>yohann-p-127479</t>
  </si>
  <si>
    <t>Très satisfait que se soit niveau tarif que niveau protection je pense à faire assurer mon deuxième véhicule d’ici peux d’ici sera une Clim 4 tous risque</t>
  </si>
  <si>
    <t>khon-s-112655</t>
  </si>
  <si>
    <t>J'ai hésité entre vous et Direct Assurance. Ce qui m'a fait penché ce sont vos tarifs et conseils par téléphone. Chez Direct, ils sont pas très agréables.
Les tarifs sont vraiment très attractifs mais dommage qu'il n'exciste pas l'option "zero franchise" pour bris de glace.</t>
  </si>
  <si>
    <t>ciani-a-135835</t>
  </si>
  <si>
    <t>Je suis satisfait du service et de la rapidité de prise en charge de ma demande. Je recommande. 
Les prix sont abordables, je verrai dans le temps si cela perdure. Pour un début je suis très contente</t>
  </si>
  <si>
    <t>fred0659-65619</t>
  </si>
  <si>
    <t xml:space="preserve">Je suis un quelconque client de chez Axa depuis de nombreuses années. Aucun accident ni incident depuis l’obtention de mon permis en 1996. L’assurance m’est imposée qu’au titre de la légalité.
L’année dernière, un accident de la circulation non responsable a généré 100 jours d’ITT et a fortement compliqué ma situation financière.
Mais psychologiquement, le plus difficile a été d’affronter le service d’indemnisation corporelle d’Axa où tout est mis en œuvre pour vous désespérer : rétentions d’informations, mauvaise foi, moqueries, etc...
Dans le cas d’un dossier corporel, je vous conseille l’assistance d’un avocat dès le début du dossier, ce qui vous évitera d’être confronté à tant de bêtise et de malhonnêteté.
Aucune avancée du dossier n’est transmise, c’est systématiquement moi qui ai forcé les renseignements. Des e-mails restés sans réponse. Quand j’ai osé faire des rappels sur les délais encadrés par la Loi Badinter, on m’a rit au nez. Nous sommes à 16 mois de l’accident et le paiement se fait toujours attendre.
La semaine dernière, j’ai rappelé à la personne se débattant avec mon dossier que j’étais étonné de n’avoir pas reçu l’indemnisation ni de réponse à mes e-mails demandant une confirmation du bon déroulement du paiement. Hélas pour moi, elle prenait acte à l’instant de mes e-mails envoyés 15 jrs plus tôt et m’annonçait qu’elle "pensait" que je contestais l’offre conclue il y a un mois et dont le délai de rétractation par recommandé était largement dépassé....
Bref, n’espérez aucun soutien même en tant que victime de la part de cette assurance car leur comportement crapuleux va vous déconcerter.
Et j’allais oublier, mon véhicule n’a jamais été remis en état.
Au vu de l’absence d’état d’âme, de considération et de compétences, le groupe Axa devrait ouvrir aussi un établissement bancaire.
</t>
  </si>
  <si>
    <t>melody-s-127859</t>
  </si>
  <si>
    <t>je viens tout juste de souscrire , on verra dans le temps...
tarif correct, 
simplicité de souscrire
bémol sur le délai de rétractation inexistant avec la souscription en ligne</t>
  </si>
  <si>
    <t>mag-62158</t>
  </si>
  <si>
    <t>Rien de particulier. Je suis très satisfaite du service rendu</t>
  </si>
  <si>
    <t>gilles-w-110776</t>
  </si>
  <si>
    <t>NUL. Il ne faut surtout pas avoir de sinistre.!! Entre des experts incompétents (mon concessionnaire Volvo était catastrophé!!) et des gestionnaires butés....Que du bonheur!!</t>
  </si>
  <si>
    <t>christine-53908</t>
  </si>
  <si>
    <t>Vigilance vigilance
Cette assurance n'est pas sérieuse. Ils vous appâtent avec les devis, vous prennent 218,40 à l'ouverture. Ils vous envoient l'attestation d'assurance et ensuite 3 semaines après ils vous disent vous refuser et vous facturent 60 euros de frais de dossier et 60 euros de frais de résiliation.  Ils vous bloquent votre accès à votre compte et ensuite vous ne pouvez plus rien faire et rentrer en contact avec eux.</t>
  </si>
  <si>
    <t>ouidir-b-121244</t>
  </si>
  <si>
    <t xml:space="preserve">Je suis satisfait du prix ainsi que des packs disponibles.
Je compte sûrement assurer aussi mon scooter chez vous, j’espère que vous avez un bon service après vente merci beaucoup votre site est rapide et fiable. </t>
  </si>
  <si>
    <t>teiri-g-115970</t>
  </si>
  <si>
    <t>rapport  qualité  prix rien à signaler
comme d'habitude on est toujours bien conseiller donc bien aider et très pratique l'application et très facile d'utilisation.</t>
  </si>
  <si>
    <t>stephanie-m-105082</t>
  </si>
  <si>
    <t>je suis satisfaite du service le tarif est correct et service rapide et je  ne sais plus quoi ajouter j en serais plus après avoir fait changer mon pare brise</t>
  </si>
  <si>
    <t>isa-54615</t>
  </si>
  <si>
    <t>Nul lettres recommandées émail    et toujours se rien compris de leur part c'est prélèvements que j'ai autorisé sur ce nouveau  CCP cela a été fait  en janvier puis en avril avec les documents  et rien si une réclamation de défaut de paiement mensualites</t>
  </si>
  <si>
    <t>rizlaine-s-132349</t>
  </si>
  <si>
    <t>Lea prix me conviennent c rapide et efficace! Je suis déjà chez direct assurance pr une première voiture je continue tellement je n’ai eu aucun pb avec eux pr le mmt!</t>
  </si>
  <si>
    <t>christian22-71013</t>
  </si>
  <si>
    <t>Bonne Assurance, de ma part je suis très content de la mutuelle Néoliane, des prix raisonnables par rapport aux autres mutuelles ! A recommander</t>
  </si>
  <si>
    <t>rikiki-50631</t>
  </si>
  <si>
    <t xml:space="preserve">client depuis + de 25 ans avec 2 assurances voiture  1 assurance habitation 1 assurance accidents et famille et n'ayant declaré que 2 trés legers accidents voiture depuis 10 ans (personne qui accroche votre vehicule en sortant du parking sans laisser d'adresse ) Jamais ils n'ont eu un geste commercial sur l'une des cotisations.dur , dur 
</t>
  </si>
  <si>
    <t>braahiim30-51715</t>
  </si>
  <si>
    <t>Un ans chez vous et déçu du service client qui ne tienne pas leur parole et me laisse avec un gros problème !!! Du coup je me retrouve sans assurance avec mon nouveau véhicule et ce qui est dit par le service client n'est pas logique et chaque personne au téléphone se contre dit ! Aucun résultat à la fin !!!</t>
  </si>
  <si>
    <t>bouchaa-85453</t>
  </si>
  <si>
    <t xml:space="preserve">L'olivier assurance gère très mal les sinistres à éviter
J'ai eu un accident non responsable et j'ai payé la franchise!!!!! pour réparer ma voiture </t>
  </si>
  <si>
    <t>nounours0467-67862</t>
  </si>
  <si>
    <t>Rien à dire pour le moment, très bien accueilli par téléphone avec des conseillères d'une gentillesse. 4 véhicules assurées chez eux et tout s'est parfaitement déroulé avec le prix annoncé.</t>
  </si>
  <si>
    <t>senart91-127051</t>
  </si>
  <si>
    <t>Client depuis 25 ans (voiture et habitation) je n eu que deux sinistres. Les deux refusés car soit disant pas dans le contrat. Il a fallu que je conteste pour obtenir une prise en charge du premier,  et il va falloir faire de même pour le deuxième.  Assurance cher et le service client et juste là pour vendre. Passez votre chemin, les low cost ne seront pas plus mauvais.</t>
  </si>
  <si>
    <t>cotignac-56644</t>
  </si>
  <si>
    <t>Cela fait quinze jours que je roule sans attestation  d' assurance , inadmissible de faire campagne pour la prévention routière,  alors que le stress est générateur de perturbation psychologique et physique et plus au volant . Peur panique de me retrouver verbalisée alors que ma seule infraction est d' avoir un assureur peu consciencieux</t>
  </si>
  <si>
    <t>seb-70389</t>
  </si>
  <si>
    <t>Niveau prix et relation client RAS ! Par contre attention au sinistre. Un poid lourd m'a percuter en moto. Tout au long de la procédure on m'a assuré que je ne pourrais être responsable a 100%. Pourtant c'est arrivé.... Assureur à éviter d'urgence !!</t>
  </si>
  <si>
    <t>denis-m-131719</t>
  </si>
  <si>
    <t>Le prix me convient, j'espère que je trouverais satisfaction par la suite de mon contrat.
Espérant vraiment en cas de soucis mon assurance interviendra</t>
  </si>
  <si>
    <t>jeannine-s-105020</t>
  </si>
  <si>
    <t>je suis satisfait du service rapide conditions avantageuses j'espere que cela de meme si j ai un accident je ne le souhaite pas  et si le serevice apres vente sera aussi efficace</t>
  </si>
  <si>
    <t>bruno-68818</t>
  </si>
  <si>
    <t>A jour de mes cotisations, cette mutuelle ne rembourse plus que les soins médecins. Les télé opérateurs se contentent de répondre : nous trzansmettons au service concerné. Prochaine étape : reglement du litige par ma protection juridique</t>
  </si>
  <si>
    <t>laurent-s-131286</t>
  </si>
  <si>
    <t>Parfait, simple d utilisation, rapidité de mise en place, seul problème impossible de joindre par ligne téléphonique.
Je suis rester quinze minute à attendre pour finalement être raccrocher au nez</t>
  </si>
  <si>
    <t>iandry-nancy-r-135294</t>
  </si>
  <si>
    <t>JE SUIS SATISFAITE  DU SERVICE ET LA RAPIDITE DU TRAITEMENT DU DOSSIER . AINSI QUE LE TARIF ATTRACTIF DE DIRECT ASSURANCE. EN ESPERANT  QUE VOTRE COMPAGNIE  SERA PRESENTE ET  JOIGNABLE  EN CAS DE  PROBLEMES .</t>
  </si>
  <si>
    <t>przystaniak-s-124118</t>
  </si>
  <si>
    <t>J attend de voir  me pour l instant je suis satisfait les prix sont raisonnables et les conseiller sont bienveillants et a l ecoute et cherches des solutions</t>
  </si>
  <si>
    <t>mak-101094</t>
  </si>
  <si>
    <t xml:space="preserve">
Bonjour,
Voilà 3 mois que j'attends un remboursement, et voilà bien 3 semaines qu'on me prend pour un imbécile ! Service pitoyable, ils se moquent totalement des adhérents ! Je ne suis toujours pas remboursé et personne daigne me répondre. VIVEMENT DECONSEILLÉ !</t>
  </si>
  <si>
    <t>gael-g-117062</t>
  </si>
  <si>
    <t>Je suis satisfait du service et du prix de l'assurance de la moto et la prise en charge pour le conducteur moi même dans ce cas merci beaucoup pour votre efficacité</t>
  </si>
  <si>
    <t>kiwi113-90135</t>
  </si>
  <si>
    <t>Je regrette avoir choisi cet assureur il y a quelques mois, j'ai dû m'orienter ailleurs dès le début où j'ai même eu des soucis pour assurer ma moto à cause des agents incompétents et rudes. Je me suis dit que j'ai eu le malheur de tomber sur un cas particulier. Et aujourd'hui, tous les motards de MdM sont effectivement non assurés, où l'assureur n'est pas joignable, et même les procédures automatiques sur le compte client ne fonctionnent pas. Dès que je peux changer d'assureur je le ferai, j'espère que je n'aurai pas de sinistres durant ce temps-là !</t>
  </si>
  <si>
    <t>chauffriat-s-129053</t>
  </si>
  <si>
    <t>Efficace et surtout compétitif. J'ai vu un réel écart, en particulier vis à vis de mon assureur historique. A voir à l'usage maintenant, mais pour l'heure suis satisfait</t>
  </si>
  <si>
    <t>skippy-115436</t>
  </si>
  <si>
    <t>Je suis en arrêt maladie depuis plusieurs mois je les est contacter  mais je parle a un mur . Ensuite un licenciement  idem  impossible d'avoir un interlocuteur   ( alors qu'il aurait du me verser des indemnités pendant mon arrêt , et pour ma perte d'emploi  ( j'ai jeté mon argent par la fenêtre  ) aucun  professionnalisme une, ont ce crois à l'abri de ces soucis  mais c'est la parcours du combattant  . Aucun contact au téléphone  ( perte de temps  ) je suis furax</t>
  </si>
  <si>
    <t>lolo42-70145</t>
  </si>
  <si>
    <t>aucun interlocuteur sérieux,courriers jamais recus,mesures dilatoires pour vous décourager;plusieurs conseils:envoyer tout en RAR,n'hésitez pas à vous regrouper par région avec 1 avocat et assignez les systématiquement pour les faire bouger,échangez vos informations à travers des attestations sur l'honneur pour les juges,etc</t>
  </si>
  <si>
    <t>pichaureaux-m-126037</t>
  </si>
  <si>
    <t>Pour le moment ça me convient.
En espérant que ça durera dans le temps.
J'aimerais avoir des réductions sur d'autres contrats éventuellement prochainement.</t>
  </si>
  <si>
    <t>magaly-f-113974</t>
  </si>
  <si>
    <t>les prix sont élevé pour les voitures diesel. Rien à voir avec l'offre d'entrée pour les voiture essence. Je suis assez déçu de la découverte. et encore plus de ne pouvoir bénéficiez de l'offre connectée n'étant pas jeune conducteur.</t>
  </si>
  <si>
    <t>gilles-p-106875</t>
  </si>
  <si>
    <t>très satisfait du service très bon rapport qualité prix répond rapidement le principe des 2 mois est bien car on a 1 mois sans à payer c'est pratique merci</t>
  </si>
  <si>
    <t>mokirane-a-105754</t>
  </si>
  <si>
    <t>pour un tiers simple celà fait un peu chére  comparé aux autres véhicules que j'ai assuré chez vous en tout risque il n'y a pas beaucoup de différence , de plus j'ai assuré chez vous mon habitation</t>
  </si>
  <si>
    <t>nath-70266</t>
  </si>
  <si>
    <t>Très facile de souscrire un contrat avec Direct Assurance, beaucoup plus difficile d'en profiter.
Leurs experts contestent les faits, ils vous refusent les garanties et vous collent un malus.
Quand au bout de 10 appels vous finissez par avoir qqun au téléphone (call center en Afrique du Nord), celui-ci ne peut rien faire pour vous, aussi gentil soit il.
Alors votre conseiller doit vous rappeler, mais il ne le fait pas. Finalement c'est leur juriste qui vous appelle pour vous dire que vous l'avez dans l'os.
Ca ce passe comme ça chez Direct Assurance.</t>
  </si>
  <si>
    <t>ska-61774</t>
  </si>
  <si>
    <t>crevaison sur autoroute hier, dimanche soir de nuit...appel direct assurance, qui nous dit d'appeler les gendarmes pour le remorquage et rappelez nous après.... ok, remorquage ok, mais exceptionnel car sur autoroute... super, merci vraiment..... en revanche une fois au garage retour en taxi à la maison ( 1h de route ), 441 eur de taxi....non pris en charge par direct assurance malgré l'assurance tout risque pack sérénité.. 
à oui mais la crevaison est une exclusion .... DONC RESILIATION DES QUE POSSIBLE A FUIR...</t>
  </si>
  <si>
    <t>chloe91b-66625</t>
  </si>
  <si>
    <t>Titulaire du permis depuis plus de 2 ans sans sinistre avec tout mon bonus, j'ai voulu assuré mon nouveau véhicule de 170ch, j'ai d'abord reçu validation par devis par téléphone, puis le jour où j'ai acheté le véhicule, toutes les agences m'ont fait refus au téléphone. J'ai été mise en contact avec un responsable à Montpellier qui m'a confirmé qu'ils pouvaient m'assurer tant que j'avais plus de 2 ans de permis et 0.9 de bonus.  Je suis actuellement assurée pour un CDD de 1 mois, malheureusement je dois chercher une autre assurance qui veut bien m'assurer pour la suite...
Déçue du service client et des conditions d'adhésion très limitées pour les jeunes permis sans accident responsable...</t>
  </si>
  <si>
    <t>linet-j-138890</t>
  </si>
  <si>
    <t xml:space="preserve">je suis satisfaite du prix et du contrat proposé
par contre obligation de téléphoner car message à l'ecran : erreur veuillez renouveler votre demande au moment de valider en ligne ???
</t>
  </si>
  <si>
    <t>samira-105125</t>
  </si>
  <si>
    <t xml:space="preserve">Les différents interlocuteurs sont disponibles , courtois et professionnels, 
La garantie perte de salaire et prime et excellente, (cependant un petit bémol quant au délai de règlement qui est de dix jours ce qui peut être trés long! En-cas de difficultés financières ), obligée de solliciter en urgences le service Social, etc..pour une aide afin de pallier l'attente du versement du complément par la mutuelle ce qui est anxiogène.)
</t>
  </si>
  <si>
    <t>mehdi-01-58826</t>
  </si>
  <si>
    <t>Ayant eu un accident de scooter , on ma rentré dedans la personne est temps 100% en tord , j'ai envoyé mon dossier complété correctement en recommandé, avec avis de réception reçus , et depuis aucune nouvelle de l'assurance ..</t>
  </si>
  <si>
    <t>phroy-91798</t>
  </si>
  <si>
    <t xml:space="preserve">Suite à ma commune reconnu en catastrophe naturelle j'ai solicité mon assurance la MAIF et donc vous avez besoin de rien et surtout pas d'être indemnisé en cas de problème alors la MAIF est faite pour vous.
Pour vous prendre votre argent ils sont la pour vous indemniser plus personne.
Ils me font payer l'assurance catastrophe naturelle pour rien.
Je ne recommande pas cette assurance sauf si vous avez trop d'argent et que vous ne savez pas quoi en faire.
je vais donc changer d'assurance ca ne sera peut être pas mieux ailleurs mais surement pas pire.
</t>
  </si>
  <si>
    <t>ulysse-101430</t>
  </si>
  <si>
    <t xml:space="preserve">peu recommandable; Aucune garantie de remboursement pour des prélèvements souvent onéreux. Aucune précision lors de la déclaration de sinistre et sur la qualité de la garantie. A proscrire pour les non enseignants.
</t>
  </si>
  <si>
    <t>ruiz-nat-108683</t>
  </si>
  <si>
    <t>Très satisfaite de l’accueil d’Angelique.
Souriante efficace un grand merci
Je recommande cette mutuelle 
Information clair et précise
...........MRuiz</t>
  </si>
  <si>
    <t>compte-e-131697</t>
  </si>
  <si>
    <t>Déjà assuré chez AMV depuis 2015, pour un nouvel achat de moto je suis revenu naturellement sur ce site;
très pratique, rapide et simple d'utilisation
RAS</t>
  </si>
  <si>
    <t>sjj-126373</t>
  </si>
  <si>
    <t>A fuir.
Assurance qui vous ajoute et vous preleve une complementaire prevoyance alors que vous n'avez consenti qu'a une garantie frais de santé.Refus de remboursement.Procedure en cours afin d'obtenir les enregistrements de conversion.Jinvite quiconque se trouve dans la meme situation a se signaler pour une action de groupe et denoncer ces pratiques de santiane.</t>
  </si>
  <si>
    <t>Une très bonne communication avec Gwendal. 
Une prise en charge, immédiate après avoir effectué les manipulations téléphonique ... avec humour, et gentillesse et amabilité il a répondu à toutes mes demandes..... et de nos jours, c'est plus que très agréable d'avoir ces qualités.
je suis très satisfaite.</t>
  </si>
  <si>
    <t>huras-m-114708</t>
  </si>
  <si>
    <t>Bien mais je trouve cela absurde que l'on puisse par avoir pour des véhicules différents dans le foyer, différentes adresses mails. De plus nous avons eu un accident un vendredi à 18h et aucun numéro trouvé sur internet ne me permettait d'appeler l'assistance pour au moins prévenir de l'accident même si je pouvais rentrer avec mon véhicule chez moi.</t>
  </si>
  <si>
    <t>thierry-b-116373</t>
  </si>
  <si>
    <t>je suis satisfait du prix du produit rapide pas compliqué pour remplir le questionnaire les conditions pour le prix sont bien en se quii me concerne je recommanderai direct assurance</t>
  </si>
  <si>
    <t>georges-g-103760</t>
  </si>
  <si>
    <t xml:space="preserve">Très satisfait des services, super réactivité et professionnalisme.
Tarifs et options proposés très bien placés par rapport aux prix du marché 
</t>
  </si>
  <si>
    <t>angie-d-114860</t>
  </si>
  <si>
    <t>Je suis satisfait de la procédure de souscription sauf pour la demande de la formule de paiement qui n'est pas explicite : d'office, c'est paiement annuel alors qu'il faudrait un choix multiple.</t>
  </si>
  <si>
    <t>jqmx40-111725</t>
  </si>
  <si>
    <t>A fuir!
Des frais de l'ordre de 5%, un mépris total pour ses clients, malgré une gestion calamiteuse de mon dossier...
Des marchands de tapis déguisé en assureur, et bien sur il ne sont responsable de rien.
3 années de contrat + de 12500€ d'investit, sur un de leur contrat avec une très bonne rentabilité, dixit le vendeur.
A la sortie un gain de 17,30€, et rien d'anormal de leur point de vue...
Bref, des vendeurs qui viennent à votre domicile, vous promettent monts et merveilles et à la fin vous font comprendre que c'est de votre faute car il y avait un risque.
Je réitère, à fuir!!</t>
  </si>
  <si>
    <t>stephanie-v-115506</t>
  </si>
  <si>
    <t>Très bonne application assez facile d’utilisation,Inconvénient je ne sais pas comment les contacté pour le changement d’adresse ou pour les informations .</t>
  </si>
  <si>
    <t>le secret d'une bonne assurance : créer un climat de confiance avec son assureur réactif. tous les mots sont important, si vous n'avez pas tous les mots, changez d'assureur !</t>
  </si>
  <si>
    <t>contact-53321</t>
  </si>
  <si>
    <t>16-03-2017 Le dossier que j´ai envoyer en tripe exemplaire n´arrive jamais   et du coup mon dossier n´est jamais "finalisé". Le problème, c´est qu´en cas de problèmes, ils se dechargerons de toutes responsabilités en indiquant que mon dossier manque de pièces !  Ce qui est FAUX !  Marre de me prendre la tete avec eux !</t>
  </si>
  <si>
    <t>Ne répondent pas au téléphone resilie sans donner le motif vous jette comme unmoouchoir sale jamais d impaye</t>
  </si>
  <si>
    <t>cassiopee-54743</t>
  </si>
  <si>
    <t>Récidive de dégât des eaux. Gestion correcte de l'incident , mais l'insuffisance de conseils et d'informations règlementaires est notable.</t>
  </si>
  <si>
    <t>bouzid-s-127946</t>
  </si>
  <si>
    <t>Un peux trop chère pour une assurance ou j’assure toujours m’es moto faux me faire des pris ou remise merci de me contacter ou de faire une offre bonne journée</t>
  </si>
  <si>
    <t>frederic-d-109208</t>
  </si>
  <si>
    <t>efficacité, tarif et compréhension des problèmes rencontrés. Personnel à l'écoute. Le site internet est pratique pour chercher ce que nous souhaitons.</t>
  </si>
  <si>
    <t>landry-h-107589</t>
  </si>
  <si>
    <t>Je suis satisfait des tarifs.
J'ai économisé prêt de 300 euros par rapport à mon assurance actuelle.
De plus DIRECT ASSURANCE va gérer ma résiliation de contrat chez mon ancien assureur.</t>
  </si>
  <si>
    <t>japa30-104048</t>
  </si>
  <si>
    <t>Je suis d'accord avec tous les commentaires qui sont sur toutes les opinions défavorables concernant cette mutuelle (voir tous les jours!!). Je suis affilié depuis le 1er janvier 2021 et je n'ai qu'une hâte c'est d'être à la fin de 2021 pour me débarrasser de cette société
Je répète aucune communication possible avec cette Cégema sauf pour nous refuser les remboursements et je ne comprends pas qu'il faille passer par Biarritz pour essayer de communiquer</t>
  </si>
  <si>
    <t>avis31000-107457</t>
  </si>
  <si>
    <t xml:space="preserve">Attention comme tout assureur, qui fait sa clientèle au téléphone par démarchage, il y a toujours une forme d'achat par pression, la sollicitation d'un service dont vous n'aviez pas vraiment besoin à l'origine( moi j' ai déjà une assurance décès et hospitalisation)
Néoliane m'avait donc parlé d'une assurance décès et suite à leurs nombreux appels, oubliant de résilier, je me suis retrouvé embarqué pour un contrat le plus minimal possible d'environ 8€, début 2021.
Je n'avais rien reçu par mail de concret (un oubli d'envoi leur part), rien niveau contrat et en février, il a fallu que je les relance  pour l'avoir, puis   suite à un 1er incident de paiement bancaire ( qui vient pas de mon fait, vu que j'ai bien indiqué les bonnes coordonnés bancaires!!*), je me retrouvais déjà redevable d'un montant d'environ 20€ donc dès le 1er mois de démarrage ( ça commence  bien!) 
puis chose DINGUE, selon la date de leur 2 ème courrier ( une mise en demeure),  soit précisément 3 JOURS APRÈS ,le montant sur leur courrier ( avec mise en demeure)  a quasiment doublé : plus de 40 € ( étrangement pour ce genre de choses aucun mail ni appel téléphonique avec messages, c'est direct la mise en demeure !)
Leur souscription par téléphone est décidément rentable, une fois  le contrat pré signé pendant la période des 14 jours et la date de résiliation passée,  on vous tient !
L'opération reste gagnante pour eux, voir juteuse, selon mon calcul prévisionnel s'il se réalisait, au rythme des 2 relances reçue : d'ici 1 an je vais me retrouver avec un montant disproportionné de 400 à 600€, sympa pour un chômeur qui  ne  perçoit  que 1020€/mois 
 DOMMAGE POUR EUX , JE VAIS  DEVOIRC HANGER MA MUTUELLE ACTUELLE  DANS  LES PROCHAINES SEMAINES :en effet,celle que j'ai depuis 3 ans, dont je suis content pour leurs services , est passée en 2 ans de 80€ à 100€! 
Ce sera une démarche active de ma part, pas subie par démarchage au téléphone ( je suis assez grand pour en trouver une)  
* en quoi je suis responsable de ce que le prélèvement n' ait pas fonctionné ? J'ai indiqué le bon RIB! Je subis d'office une amende (puis 1 semaine + tard majorée) pour un rejet bancaire, dont je ne peux prouver que je ne suis pas le responsable (forcement dû à un problème d'un service comptable de Néoliane ou à autre cause exceptionnelle indépendante, de Neoliane ,de moi et peut etre de ma banque, qui a pourtant bien effectué, assuré les prélèvements jusqu'ici)
</t>
  </si>
  <si>
    <t>mac-98455</t>
  </si>
  <si>
    <t>A la MGP depuis 1984 !!!  je n'ai jamais éprouver l'envie de changer de mutuelle, bien que des changements (surtout ) très attrayantes) m’ont  été proposé. mais jusqu’à  maintenant  avec la MGP je n'ai eu point souci.</t>
  </si>
  <si>
    <t>anthony-l-105919</t>
  </si>
  <si>
    <t>Nous avons appris la résiliation de notre contrat via un message de notre parrain direct assurance. Très déçu de cette action de votre part. Nous avons recommandé votre assurance à une connaissance et allons tout faire pour corrigé cette erreur.</t>
  </si>
  <si>
    <t>pil-62416</t>
  </si>
  <si>
    <t xml:space="preserve">Suite à un sinistre le 2 mars et une déclaration à l'agence de Brive le 3 mars.
Vous deviez me contacter suivant les dires du conseiller de l'agence a Brive, à ce jour aucun contact.
Quand je téléphone sur la plateforme le 12 mars je ne peux pas avoir le service sinistre.
J'ai bien un conseiller mais il n'arrive pas à me passer le service, 2 HEURES AU TELEPHONE.
j'ai envoyé un mail pas de réponse.
Il y a vraiment un disfonctionnement dans le traitement de vos dossiers.
Chez d'autre assureur il y a bien un gestionnaire de sinistre a l'agence il y en a marre des plateformes téléphoniques.
</t>
  </si>
  <si>
    <t>Bonjour Suite à un accident survenu le 23 juillet  l'expert automobile  (axa)me dit que des malfaçons  ne sont pas prise en charge car mon véhicule à etait réparée par l'ancien propriétaire  assuré  Macif   celui ci me dit qu'il a effectué les réparations chez un garage partenaire de Macif  j'ai donc contacter  Macif par mail (5mail) est rien pas un mots   de leur part mon assurance  les à contacter  et pas un mots mots non plus  l'ancien propriétaire   (retraiteé  qui est malade par ailleurs  )à fait tout sont possibles  et c'est rendu à plusieurs  reprises  à la Macif  pour que lon trouve une solution rapidement  trouver vous normal que la Macif  ne réponde pas  ?sont il garant  des leur partenaire ? (Garagiste)a ce jour mon véhicule ne peut pas être réparée sans reprise des malfaçons  qui ne sont pas prise en compte par l'expert  (axa)   merci de m'aider si quelqu'un  a une solution   je suis preneur   vraiment  tous des pros</t>
  </si>
  <si>
    <t>serge-136303</t>
  </si>
  <si>
    <t>Alassane est vraiment une personne qui vous écoute et qui sait répondre à toute question il explique les choses comme un vrai professionnel il est au top encore un grand merci à lui</t>
  </si>
  <si>
    <t>emilie-b-132372</t>
  </si>
  <si>
    <t>Je suis très satisfaite du prix et des garanties proposées qui sont eux fois moins chères que chez mon assureur actuel. Facilitée pour s'assurer en ligne.</t>
  </si>
  <si>
    <t>lolotte-105171</t>
  </si>
  <si>
    <t xml:space="preserve">A FUIR  !
Dossier d'affiliation pour mon fils envoyé début novembre. Nous sommes en mars, et toujours rien de fait. 
Vendredi, je téléphone. On me répond qu'on va me recontacter. Ce matin (mardi), sans nouvelles, je rappelle à nouveau. Même réponse, on doit me recontacter. Le service affiliations est tout bonnement injoignable. L'accueil téléphonique transmet des mails au service...et on en reste là. Bien pratique !
Je coche avec plaisir la petite case "Je souhaite que mes coordonnées soient transmises à l'assureur afin qu'il puisse me répondre"...j'aurai peut-être enfin des nouvelles. </t>
  </si>
  <si>
    <t>lucas-s-112694</t>
  </si>
  <si>
    <t>j'essaye d'avoir contact avec quelqu'un depuis plusieurs jours et personne ne repond! Il n'y pas de numero à appeler donc impossible meme de trouver un adresse pour envoyer la lettre de resiliation du contrat</t>
  </si>
  <si>
    <t>darse-96635</t>
  </si>
  <si>
    <t xml:space="preserve">Ne prends pas en cosidération coefficient de réduction-majoration personnel selon des critères obscures...
Je retombe chez la Matmut qui a un service à l'écoute et pas juste un tiroir caisse.
NUL NUL NUL ! A éviter à tout pris.
</t>
  </si>
  <si>
    <t>michael-c-105907</t>
  </si>
  <si>
    <t>je suis très satisfait du prix de mon assurance continue ma situation pas tres riche vue le covid 19 c est assez compliquer pour moi actuellement merci</t>
  </si>
  <si>
    <t>voltige20-61029</t>
  </si>
  <si>
    <t>Bonjour à tous
J'ai été victime d'un cambriolage le jour de Noël 2017, je viens juste d avoir par mail ( Il a fallu que je le demande ... sinon pas de nouvelles) le détail des remboursements.... 
J'ai un contrat "remboursement à neuf", j'ai fourni toutes les factures ... et je vois que pour PACIFICA l'or décote de plus en plus... valeur de mon alliance 700 euros .. remboursée .. 250 euros, idem pour les autres bijoux ...
aillant tout au CRCA, je dis bien tout banque, placements, assurances habitation, auto... je suis sociétaire (part sociale), je crois qu'une migration vers un autre assureur va se faire...</t>
  </si>
  <si>
    <t>jerome-d-131298</t>
  </si>
  <si>
    <t>Bonjour Devis réalisé en ligne . Le retour est rapide et le site est très intuitif  . Très satisfait de la proposition prix / prestation . Je recommande .</t>
  </si>
  <si>
    <t>sarah-b-109504</t>
  </si>
  <si>
    <t>Vous n'êtes parmi les moins chers mais je vous considérait lorsque j'ai souscrit chez vous comme une référence quitté/prix. J'ai fait appel à vous dernièrement car je déménage et je souhaitais vous garder comme prestataires pour mon assurance habitation mais j'ai trouvé un service clientèle déplorable, sans aucune considération humaine. Une horde de téléopérateurs n'y connaissant rien en assurance et encore moins en relation client. Déplorable ! Je suis très déçue !</t>
  </si>
  <si>
    <t>jiefd64-104530</t>
  </si>
  <si>
    <t>Minables ? Incompétents ? Je m’en foutiste ?
Je n’ai jamais connu une assurance aussi nulle avec des délais de traitement intolérables.
Je les ai informés il y’a 3 mois du décès de ma mère, je reçois aujourd’hui une lettre recommandée de mise en demeure de paiement de cotisations avec menaces de suspension et de résiliation de contrat ! Non seulement ma mère est décédée depuis 3 mois et ils sont informés mais en plus les cotisations ne sont plus dues puisque ma mère percevait une rente. Pire que ça, ce sont eux qui nous doivent de l’argent car ils n’ont pas arrêté les prélèvements après le premier versement de la rente.
Sur une autre demande de capital décès, je viens tout juste de recevoir une réponse pour les pièces à fournir après trois mois de couriers, mails, téléphone (injoignables), courriers recommandés. Ils n’en ont rien foutre. A fuir.</t>
  </si>
  <si>
    <t>yann-95937</t>
  </si>
  <si>
    <t>assurance qui ce fou totalement de ses clients. depuis début mai et le vol de l'un de mes véhicule la GMF me ballade et ne me rembourse pas mon dû. assurance à furie</t>
  </si>
  <si>
    <t>C’est tout pour eux. Tu peux avoir payé pendant des années et des années. Il suffit que tu ait quelques problèmes, il te résilient le contrat soit disant qu’ils doivent être rentables. C’est pas une bonne mutuelle sur la durée!</t>
  </si>
  <si>
    <t>dubois-m-110674</t>
  </si>
  <si>
    <t>tb rapide et simple je recommanderai à mes amis et connaissances, les prix sont corrects et on peut même s'assurer le jour de l'ouverture du contrat, je suis très satisfaite, merci</t>
  </si>
  <si>
    <t>nicolas-b-132365</t>
  </si>
  <si>
    <t>Très gentille , assurance très simple facile à utiliser facile pour faire assurer la voiture  pas très chère non plus , on est assurée rapidement et efficace</t>
  </si>
  <si>
    <t>cedric-p-130575</t>
  </si>
  <si>
    <t>pour   l'instant   je   suis  satisfait ,   il y a un service clientèle que l'on comprend et qui répond.
La déclaration d'assurance  par internet est pratique et facile d'emploi.</t>
  </si>
  <si>
    <t>clientpasctent-79637</t>
  </si>
  <si>
    <t xml:space="preserve">Etudiant j'ai été assuré par Axa durant 6 mois. Il a été très très long de résilier le contrat que j'avais souscris sur internet (des heures au téléphone).
Je ne suis toujours pas remboursé pour le moment de l'excédent que j'ai payé (3 mois) puisqu'ils ont envoyé le chèque de remboursement à l'adresse de l'appartement que je quittais .
Les procédures sont systématiquement très longues et fastidieuses (en moyenne 3 ou 4 serveurs téléphonique avant d'avoir le bon). 
Je déconseille fortement AXA Assurance. </t>
  </si>
  <si>
    <t>greg76-81817</t>
  </si>
  <si>
    <t>Je suis assuré depuis plusieurs années chez AXA en septembre le 25 pour être précis j'ai été cambriolé a mon ancien domicile pendant mon emménagement dans le nouveau j'ai fait tout les papiers avec police intervention de l'expert depuis plus de nouvelle quand j'appelle pour savoir ou en est mon dossier ou quand je serais indemnisé ont me répond que tout est encore chez l'expert quand j'appelle l'expert me dit que tout est chez axa qu'il ont toute les données et qu'il aurait du me contacter je rappel donc le conseiller axa qui maintenant me répond toujours la même chose ont vous rappelera aucun réponse de leur part cela fait un mois qu'il doivent m'appeler toujours aucune réponse je reste dans le flou ont me dit juste ont va regarder votre dossier le suivi en cas de sinistres de cambriolage n'est pas sérieux du tout</t>
  </si>
  <si>
    <t>comme-rfassmut-68205</t>
  </si>
  <si>
    <t xml:space="preserve">Pour faire suite à une réclamation auprès du service Contentieux et réclamation de Néoliane Santé et prévoyance, post plus bas, le litige est levé puisque la société a tenu compte de ma réclamation. Comme quoi, un service Clientèle réactif peut changer l'opinion d'un consommateur.
Merci
Pour faire suite à mon post plus bas, le litige est levé puisque la société a tenu compte de ma réclamation. Comme quoi, un service Clientele réactif peut changer l'opinion d'un consommateur.
Pour faire suite à mon post plus bas, le litige est levé puisque la société a tenu compte de ma réclamation. Comme quoi, un service Clientele réactif peut changer l'opinion d'un consommateur.
</t>
  </si>
  <si>
    <t>lionel-92584</t>
  </si>
  <si>
    <t>Entièrement satisfait par la rapidite et le service qu’ils assurent. Prix très compétitif je recommande vivement.</t>
  </si>
  <si>
    <t>gaby-130887</t>
  </si>
  <si>
    <t xml:space="preserve">rapide et fiable en cas de sinistre 
assurance zéro km en cas de panne avec véhicule de remplacement 
un coup de téléphone et la dépanneuse arrive 
Le garage nous prête un véhicule sans frais et de qye le véhicule est réparé il nous le dépose à la maison </t>
  </si>
  <si>
    <t>davier-a-127622</t>
  </si>
  <si>
    <t>Je n'ai pas de commentaires particuliers sur la tarification à ce jour, je relancerai les différentes assurances avant l'échéance afin d'aller vers le plus offrant.</t>
  </si>
  <si>
    <t>nina-80126</t>
  </si>
  <si>
    <t xml:space="preserve">A FUIIIIIIIIIRE !!!!!!!! 
Une assurance qui prend bien ses clients pour des moutons quand vous payer et que vous avez pas de sinistre ou gros sinistre il y a aucun problème par contre ATTENTION à pas vous faire voler car la oulaaaaa donner les sous a leur client sa fait mal !! On ma voler pour plus de 14000e on me propose quoi 2 000e une HONTE il on attendu 5 mois pour me faire cette offre pitoyable... sa fait 10 ans je paye assurance auto deces habitation pour au final quand vous avez besoin de eux AUCUN SOUTIEN et vous MET DANS UNE M*** réfléchisser bien avant de vous inscrire chez eux CHANGER DASSURANCEest encore temps !!!! </t>
  </si>
  <si>
    <t>zizou-56188</t>
  </si>
  <si>
    <t>ils sont nuls en cas de sinistre vous êtes renvoyés sur un no de téléphone la personne qui à occasionné ce sinistre n'a pas voulu faire de constat je n'ai eu aucune aide de la gmf ni aucun conseils</t>
  </si>
  <si>
    <t>rylana--n-129522</t>
  </si>
  <si>
    <t>Je viens de faire inscription! Pratique et simple, le prix me convient pour mon véhicule et pour les services proposés. À voir après. J’ai choisi le paiement mensuel</t>
  </si>
  <si>
    <t>poumaroux-f-139269</t>
  </si>
  <si>
    <t>Très satisfaisant. Prix très intéressant. Je vais recommander à mes proches. Site bien fait. Devis très explicite, facile à comprendre. Rapidité de réponse.</t>
  </si>
  <si>
    <t>myriamkrim25-51515</t>
  </si>
  <si>
    <t>Bonjour, je vous contacte car je suis en arret longue maladie.,J'ai un contrat de prévoyance auprès de swisslife via mon entreprise. la rh a transis les documents, les attestations de la cpam depuis septembre. aucun paiement à e jour. quel est le délai de traitement. j'ai envoyé un email à swisslife via le site pas de réponse. la rh a envoyé un email pas de réponse non plus. je vous remercie pour votre aide. cordialement</t>
  </si>
  <si>
    <t>g-j-55496</t>
  </si>
  <si>
    <t>Dans le cadre de mon assurance habitation nous avons droit à une prise en charge des frais d'avocats sur présentation de la facture. A ce jour je n'ai pas été remboursé car il faut que je présente en plus de la facture le jugement définitif. Et cela dure depuis 3 mois. Quand on connaît les délais de notre justice pour établir les jugements...</t>
  </si>
  <si>
    <t>catherine-s-131044</t>
  </si>
  <si>
    <t>Je suis satisfaite de la facilité pour s'assurer en ligne. C'est plus facile qu'il y a 30 ans. Tarifs et services intéressants. Je recommande AMV à mon entourage.</t>
  </si>
  <si>
    <t>jonathan-c-115345</t>
  </si>
  <si>
    <t>Satisfait suite à mon dernier accident non responsable je continue chez direct assurance. Prix très attractif je n'ai même pas fait d'autres devis chez les concurrents .
Dans l'ensemble je suis satisfait du service, peut être qu'il serait bien d'avoir la possibilité de commander un constat car on ne m'en propose pas d'autres une fois le mien utilisé pour un accident.</t>
  </si>
  <si>
    <t>fouine-65316</t>
  </si>
  <si>
    <t>Harmonie mutuelle le havre a refusé de me faire une photocopie d'un papier que je leur remettais et que j'avais besoin avec le tampon de la date du jour, on m'a dit qu'il fallait aller sur le site de la securite sociale  pour telecharger la feuille et l'imprimer, mais je n'aurais pas le tampon pour preuve que je leur ai bien remis le papier,et c'est ce qui m'interesse, car la derniere fois que j'ai remis un papier j'ai été résilié et je n'ai eu aucune raison valable ,et c'est vraiment grave ,ils se foutent de nous,je pense sérieusement a résilier avec eux,car ce n'est pas le 1er problème,</t>
  </si>
  <si>
    <t>jose-manuel-c-134069</t>
  </si>
  <si>
    <t>Je suis satisfait du service et de la rapidité,
Facilité de la souscription, service à recommandé.
Déjà en partenariat avec un ancien véhicule.
Cordialement mr Conejo</t>
  </si>
  <si>
    <t>une-etoile-est-de-trop-103096</t>
  </si>
  <si>
    <t xml:space="preserve">Résiliation du contrat voiture après un sinistre. Sympa après avoir été client 20 ans.
Je peux recommander la société L’olivier.
Du coup j'ai basculé mes autres 3 assurances d’Eurofil à L’olivier également </t>
  </si>
  <si>
    <t>stephanie-e-112654</t>
  </si>
  <si>
    <t>J'aime surtout leur rapidité pour vous répondre et pour gérer les accidents. Ils répondent très vite aux appels téléphoniques et aux mails.Les prix sont intéressants</t>
  </si>
  <si>
    <t>mh-104196</t>
  </si>
  <si>
    <t>Assurance fiable . Un peu chère pour les petits salaires et les petites retraites.
Devrait coordonner les remboursements d’Amali avec MGP pour un meilleur suivi des remboursements tant au plan bancaire que récapitulatif...
Manque un tableau clair et complet de toutes les possibilités et donc remboursement par spécialités ( ostéopathie etc...)</t>
  </si>
  <si>
    <t>donas-j-138949</t>
  </si>
  <si>
    <t>merci à Damien qui était super sympa au téléphone il m'a donné tout les infos disponible et était réactif à ma demande. et prix attractif vu la conccurence.</t>
  </si>
  <si>
    <t>dehbia-c-130259</t>
  </si>
  <si>
    <t>Parfait bon rapport qualité prix pour un jeune conducteur vraiment le top. Après avoir comparé avec plusieurs autres assurance c’est vraiment la moins cher</t>
  </si>
  <si>
    <t>gchovin-89388</t>
  </si>
  <si>
    <t xml:space="preserve">J'ai reçu ma carte verte fin avril 2020 est quelle surprise 10 % d'augmentation  à nouveau sur ma cotisation sur 2 année de suites,
j'ai 50% de bonus et aucun sinistre 
je vais changer d'assurance  </t>
  </si>
  <si>
    <t>talleux-f-113062</t>
  </si>
  <si>
    <t>super nouveau contrat je vais voir si je gagne d l'argent pour les même garanties  en attente du nouveau contrat , je vais essayer l'olivier assurance</t>
  </si>
  <si>
    <t>bonne assurance, j'ai eu des dégats des eaux pas trop important et ils étaient au rendez vous c'est bien.
Par contre en expertise c'est pas le top vous avez toujours, on peut pas faire grand chose, les sommes engagées ne sont pas assé importante.
ça coute aussi chere de tribunaux que de faire la reparation par une autre entreprise.
Blabla et en attendant vous l'avez bien ou vous savez.
 Et vous payez alors qu'il est clair qu'il y a mal façon...
Et l'entreprise s'en sort comme ça OP.</t>
  </si>
  <si>
    <t>alain-nejdi-93454</t>
  </si>
  <si>
    <t>Ayant adhéré plusieurs années à l assurance GMF inutilement tout ce passait très bien suite à un sinistre avec  le mur de ma clôture en2018 jusqu à présent l affaire traîne sans résultat  j ai subi des dégâts des eaux que j ai signalés à l assurance illico un rejet GMF est une assurance très compétente dans les encaissements mais aucun service fourni  désabusée  et escroquée  j ai resilie mon adhésion je ne vois pas  l intérêt des assurances surtout la GMF comment elle  ose  faire des pubs à la télé.</t>
  </si>
  <si>
    <t>sukanda-e-114744</t>
  </si>
  <si>
    <t>Satisfait du service proposé dont les prix sont compétitifs.
En revanche, cela me parait étrange que l'on me demande par téléphone mes coorodnnées bancaires y compris les 3 chiffres du cryptogramme.</t>
  </si>
  <si>
    <t>vincent94-65436</t>
  </si>
  <si>
    <t>Dans le cadre d'un sinistre (véhicule inondé suite intempéries déclaré irréparable), nous avons sollicité les services de la MATMUT. Cela fait 20 ans que nous sommes assurés sans le moindre sinistre responsable. Depuis le 11 juin, notre dossier est traité avec une telle désinvolture par les différents interlocuteurs de la plateforme de Rouen qui se succèdent et qui ne sont pas du tout à l'écoute de nos arguments. L'indemnisation proposée par MATMUT n'est absolument pas étayée et nulle négociation est possible. L'expert conseil a pris 13 jours ouvrés pour finalement répondre qu'il fallait accepter l'indemnisation sans aucun justificatif. Cela n'est pas digne d'une Mutuelle qui doit promouvoir les valeurs humaines faire preuve de bienveillance et d'écoute auprès des assurés. On a à faire à des machines !! Fuyez !!!!</t>
  </si>
  <si>
    <t>didier-c-115710</t>
  </si>
  <si>
    <t>Les prix me conviennent ils sont compétitifs, le service est satisfaisant. La personne qui nous a guidé est très cordiale. Cependant le site est à améliorer, faudrait prévoir une touche de suppression lorsqu'on charge les mauvais documents</t>
  </si>
  <si>
    <t>claudia-57420</t>
  </si>
  <si>
    <t>AXA à fuir ! en particulier l'agence de Semur en Auxois. N'a pas su me argumenter auprès du siège AXA France.
Auparavant j'étais chez AXA Auxerre mais j'ai cru bien faire, lors de mon déménagement, en prenant une agence près de la maison.</t>
  </si>
  <si>
    <t>alice-87240</t>
  </si>
  <si>
    <t>Les remboursements sont rapide , la prise en charge également . Le service client est au top , Je ne suis en aucun cas déçus pour le moments et je suis adhérente depuis 2015 . Je n'avais pas de prise en charge de frais de dépassements honoraire , j'avais la garantie la moins élevé des suites de mon jeune age et de mon état de santé , puis j'ai été hospitalisé suite a un choc rugbystique , je vous passe les détails de l'état de mon genou et de mes OS . Bref , CEGEMA m'a changé ma garantie pour que les frais ne sois pas a ma charge et ceci juste avant mon opération , OK rien à redire . Ils m'ont envoyé la nouvelle carte dans la foulée . Ils sont clair , net et précis dans leurs explications . Apres avoir fait deux autres mutuelles , j'ai trouvé la bonne . A bon entendeur ! Merci CEGEMA</t>
  </si>
  <si>
    <t>sevag-m-126120</t>
  </si>
  <si>
    <t>Je suis satisfais mais le prix est un peu élevé, je suis client depuis plusieurs années. et j'assure deux voiture chez Direct Assurance.
Votre prix reste raisonable par rapport à vos services et garanties.</t>
  </si>
  <si>
    <t>christophe-d-109503</t>
  </si>
  <si>
    <t>Pratique rapide et bien placé question tarifs. 
Reste à espérer que le service soit aussi rapide et efficace en cas de sinistre.
Je ferai une autre demande de devis lorsque mes autres contrats auto et habitation auront plus d'un an.</t>
  </si>
  <si>
    <t>miri-a-110383</t>
  </si>
  <si>
    <t xml:space="preserve">procedure sinistre tres longue pas de suivi est j,attends depuis longtemps pas de nouvelle
mon contrat n,est pas signé depuis 8 mois et aucune information de l'assureur </t>
  </si>
  <si>
    <t>momo28-80071</t>
  </si>
  <si>
    <t>ayant eu besoin d un renseignement j ai été reçue au téléphone par Nadège qui m a aimablement informée et transmis les éléments qui me manquaient</t>
  </si>
  <si>
    <t>jacques-v-106656</t>
  </si>
  <si>
    <t>Après un contact téléphonique très professionnel, j'ai pu assurer mon véhicule très rapidement.
J'ai pu trouver une formule très complète et tarif intéressant.</t>
  </si>
  <si>
    <t>portier-b-110811</t>
  </si>
  <si>
    <t>Simple, pratique... On verra à l'usage
Le tarif est correct avec des prestations attractives. J'espère avoir fait le bon choix
L'Olivier assurance saura sans doute me le démontrer</t>
  </si>
  <si>
    <t>jo-132070</t>
  </si>
  <si>
    <t>suite à un vol sur mon auto, on me dit être couvert par l'assurance qui détache un expert et le garagiste procède aux réparations. L'assurance me rappel après tout cela pour m'informer que la pièce volé (le pot catalytique) n'est pas couvert par mon assurance. je leur ais déjà versé environ 2500 € de mensualité et pour 800 € de réparation, je vois que cet assureur ne désire pas remplir sa fonction. Je ne leur dit pas bravo !!!</t>
  </si>
  <si>
    <t>thomas-m-106821</t>
  </si>
  <si>
    <t>Je suis à moitié satisfait car mon compte n'a pas été retrouvé, j'ai dû ressaisir toutes mes coordonnées et j'aurais aimé avoir un geste commercial compte tenu que je suis déjà client chez vous depuis plusieurs années.</t>
  </si>
  <si>
    <t>jacky-l-121332</t>
  </si>
  <si>
    <t>Pendant un covoiturage le 25 juin 2021, j'ai reçu un projectile sur le mparebrise. Le soir même vers 17 h 00 j'ai voulu déclarer ce sinistre, il m'a été répondu que l'on me rappellera le 26/06/ A cette heure 22h10, le 26 :à§, JE N4AI RECU AUCUN APPEL POUR VALIDER CE SINISTRE.</t>
  </si>
  <si>
    <t>pat-105736</t>
  </si>
  <si>
    <t xml:space="preserve">Je touche une rente trimestrielle de cette assurance dont le versement est fonction du bon vouloir de la cnp alors que l’assurance a les justificatifs en sa possession depuis plusieurs mois
Tous les trimestres il faut appeler
Il y a eu déjà des régularisations sur la somme versée inférieure à la somme normalement dû et ceci après réclamation de notre part
Nous demandons à avoir le contrat pour ce type d’assurance pris avec mon employeur dont je ne fais plus parti du personnel.
Impossible de l’obtenir 
Le dernier virement a été diminué pour le motif d’une augmentation de l’invalidité versée par la caisse primaire maladie 
Ok mais sur quel fondement chiffré !
Je n’ai pas le contrat  réclamé sans succès 
J’ai envoyé un mail à la conseillère depuis un mois pour avoir les explications chiffrées sur la diminution 
Aucune réponse !
Très très mécontent de la cnp qui se moque totalement de ses clients et aucune remise en cause de leur gestion 
Un je m’en foutisme total!
</t>
  </si>
  <si>
    <t>jpm-68429</t>
  </si>
  <si>
    <t>Un "bug" bien placé dans leur "application" et hooop ... pas moyen de récupérer l'attestation d'assurance !</t>
  </si>
  <si>
    <t>tete-j-129310</t>
  </si>
  <si>
    <t>Simple et rapide, pour le moment rien à redire. J’ai eu besoin d’une assurance en urgence et j’ai eu l’occasion d’avoir la chance de vous trouver rapidement.</t>
  </si>
  <si>
    <t>pr-76225</t>
  </si>
  <si>
    <t>Actuellement en incapacité totale temporaire garantie ITT
Et En préparation pour un procès car metlife a stoppe arbitrairement cette garantie
Je me bat contre une polyarthrite rhumatoïde chronique évolutive reconnue ALD30 affection longue durée
Les traitements sont lourds et la pathologie évolue par poussées
Metlife a toutefois trouvé le moyen de mettre fin à cette garantie prématurément et arbitrairement en consolidant une pathologie chronique évolutive qui évolue par poussées non consolidable de fait et qui nécessite des traitements de plus en plus lourds.
Rien ne les dérange, de la non prise en compte de certificats médicaux remis en mains propre au compte rendu erroné .
Je suis prêt à partager mon expérience et mes contacts d avocats si vous êtes dans une situation similaire, n hésitez pas à avoir recours à la justice et aux experts judiciaires impartiaux</t>
  </si>
  <si>
    <t>phan-c-125359</t>
  </si>
  <si>
    <t>Très facile à souscrire un contrat. Prix compétitif et service rapide. Pas de problème quelconque jusqu’à présent avec cet assureur. Je le recommande .</t>
  </si>
  <si>
    <t>fefe83-27941</t>
  </si>
  <si>
    <t xml:space="preserve">Professionnels fuyez !
Je suis client MAAF Pro depuis plus de 10 ans avec 3 contrats autos, habitation, local professionnel, responsabilité civile et décennale, mutuelle, ... bref toute la panoplie du client fidèle.
Contrat auto depuis 2011 avec bonus à vie depuis 2013 et bonus lauréat de 8% ... 
Cela doit vouloir dire "mauvais conducteur" car le directeur d'agence m'a fait part de leur décision de résilier mon contrat car sur les 3 dernières années j'ai subi une tentative de vol et 2 accrochages sans aucune gravité. 
J'ai du subir car un de mes salariés avaient soit disant éraflé la voiture d'un client ...
C'est vrai que 3 déclarations en 3 ans c'est beaucoup, et comme j'ai eu en plus un dégât des eaux à la maison ... alors là je suis un client à risque !
Pourtant je pensais que justement c'était le principe d'une assurance, on paye chaque année et parfois il ne se passe rien pendant des années et puis un jour on à besoin de la prestation pour laquelle on a souscrit et payé un contrat qui en plus est obligatoire.
Et bien non ça ne marche pas comme ça, il faut payer rubis sur l'ongle et prier pour ne pas en avoir besoin. 
Il y en a marre de ce faire prendre pour un c..
Fuyez ce genre d'assureur qui n'assume pas les risques qui le font vivre et qui préfère ce payer des grosses campagne de pub :
       ... C'est la MAAF que je déconseille ...
 </t>
  </si>
  <si>
    <t>hamadache-m-108251</t>
  </si>
  <si>
    <t>rapide ,simple, efficace, assurance pas cher  pour jeune permis , je recommande ,accueil téléphonique agréable avec explications au top je recommande l'olivier assurance</t>
  </si>
  <si>
    <t>rox-g-86997</t>
  </si>
  <si>
    <t>Je déconseille fortement pour une assurance auto. Prix exorbitants pour une assurance au tiers, environ 57 euros par mois. Sachez que le dispositif YouDrive est une blague, à moins que vous conduisiez à 20 km/h tout le temps, vous n'aurez pas de réduction. Service client incompétents, conseillère désagréable qui m'a dit qu'il était "impossible de modifier mon contrat" (car en refaisant un devis j'aurai pu avoir un contrat a 30e/mois), et que seule un autre assureur pouvait le faire d'après la loi Hamon. Du coup, je l'ai écouté, je suis partie chez un autre assureur, bien moins cher et plus compétent et agréable.</t>
  </si>
  <si>
    <t>michel-m-132809</t>
  </si>
  <si>
    <t>Satisfait du service , le site est bien fait et convivial. Bonne réactivité des conseillers au téléphone . A voir en cas de sinistre mais pour l'instant satisfait</t>
  </si>
  <si>
    <t>hand62-67908</t>
  </si>
  <si>
    <t>Actuellement adulte handicapé entre 50 et 80%,je ne peux être indemnisés car je pourrais avoir un emploi sur les quelques possibilitées de me mettre debout, alors que je ne peux pratiquement pas rester debout ou assis</t>
  </si>
  <si>
    <t>kaftal-110191</t>
  </si>
  <si>
    <t>Je déconseille cet assureur car une bonne assurance ne peut être jugée que quand on a un sinistre. C'est ce qui m'est arrivé avec cet assureur. J'étais assuré tout risque chez eux depuis trois ans et j'ai eu un sinistre le 10 février 2021 et depuis j'ai été baladé de service en service et toujours pas d'indemnisation. Ils ont commencé par m'envoyer un expert en formation qui n'a pas pu accéder au compteur kilométrique car la clé n'était pas reconnue par la voiture. Il a décidé de faire une estimation à la hausse bien sûr. Et depuis mon sinistre je n'ai pas encore reçu de réponse de leur part. Et cela fait plus de deux mois déjà. Et le plus grave dans l'histoire c'est qu'ils continuent de me prélever malgré la résiliation depuis le 24 février. Je ne recommande pas du tout cet assureur.</t>
  </si>
  <si>
    <t>julien-p-125348</t>
  </si>
  <si>
    <t>satisfait des prestations et du rappel téléphonique du jour
vraiment très efficaces a AMV je recommande votre compagnie d’assurance félicitations pour votre professionalisme</t>
  </si>
  <si>
    <t>chloevzr-58953</t>
  </si>
  <si>
    <t xml:space="preserve">Pour prendre les cotisations, ça ils sont doués, avec un niveau de garantie soit disant ++++ mais quand il faut faire des remboursements, c'est excuses sur excuses pour ne pas nous rembourser ce à quoi on n'a droit sur nos contrats et qui est écrit noir sur blanc, pour a priori "des règles internes" dont on nous a pas communiqué le contenu lorsque nous avons signé. Je suis déçue ! </t>
  </si>
  <si>
    <t>jennifer-c-128960</t>
  </si>
  <si>
    <t xml:space="preserve">Parfait pour débuter avec un petit budget et si le système drive permet de faire des économies encore mieux ! 
Site simple et rapide mille merci 
À tes vite </t>
  </si>
  <si>
    <t>suffet-r-111694</t>
  </si>
  <si>
    <t>Les frais de dossiers ne sont pas évoquées dans le devis qui prend 70 euros supplémentaire soit 10% annuel c'est beaucoup.Ce n'est clairement pas une bonne surprise et je me sent piégé car c'est évoqué après que j'ai donner mes informations bancaires et réglé la première échéance.</t>
  </si>
  <si>
    <t>jeff51330-71592</t>
  </si>
  <si>
    <t>Assurance performante... tant qu'on a pas de sinistre. L'assistance est performante mais le traitement d'un dossier sinistre est une catastrophe. Les interlocuteurs sont rarement compétents et les délais de traitement sont tout simplement inacceptables. Je ne recommanderai plus cette assurance, voire je la déconseillerai. Je le quitterai dès que possible.</t>
  </si>
  <si>
    <t>fatima-h-139104</t>
  </si>
  <si>
    <t>je suis satisfaite du service et de ses options.
Le SAV est très rapide et de meilleur qualité
Le service client est joignable assez souvent en cas de problème.</t>
  </si>
  <si>
    <t>celine-56570</t>
  </si>
  <si>
    <t>Bonjour,
Je viens de lire tous vos avis et je suis dans le même cas que vous.
Pour un prêt immobilier, la BNP nous oblige à prendre une assurance ... malheureusement nous tombons sur la CARDIF!
Suite à une intervention chirurgicale et une incapacité de travail depuis janvier 2017, et après les 90 jours de carence, j'ai envoyé mon dossier. A l'heure actuelle, un coup mon dossier n'est pas traité, un coup il est perdu dans les services, un jour il a réapparu et devait être traité en urgence et ce matin, personne ne sait où est mon dossier dans leurs services ...Ras le bol de tout ça!! Il faut agir. 
Je contacte QUE CHOISIR, j'envoi un message à Julien Courbet à son émission sur RTL et je vous invite à vous joindre à moi afin de faire la même chose, car unis les choses auront une chance de bouger.</t>
  </si>
  <si>
    <t>clement-y-109314</t>
  </si>
  <si>
    <t>Les prix, le service, les avantages. les économies sont de mise! Je suis bien content d'avoir signé avec vous.</t>
  </si>
  <si>
    <t>anne-109581</t>
  </si>
  <si>
    <t>Je suis très en colère et indignée. J'ai 2 véhicules, je suis Célibataire avec 1 enfant qui vient d'avoir le permis et il refuse de ajouter ma fille en conducteur secondaire car j'ai 2 véhicules. Alors qu'une amie qui est en couple avec 1 enfant et 3 véhicules ça n'a pas posé de pb.</t>
  </si>
  <si>
    <t>mussard-n-122052</t>
  </si>
  <si>
    <t>Je suis satisfait et content de faire parti de vos clients. Un ami m'a parlé de vous et me voici nouveau membre de votre compagnie. Je vous remercie d'avance.</t>
  </si>
  <si>
    <t>malleville1-75478</t>
  </si>
  <si>
    <t>Ils me traitent comme du bétail</t>
  </si>
  <si>
    <t>houda-l-132393</t>
  </si>
  <si>
    <t>très satisfait  et prix me convient et le service aussi  on a toujours de réponses claires à toutes nos question merci à votre équipe directe assurance</t>
  </si>
  <si>
    <t>smaine-z-131894</t>
  </si>
  <si>
    <t>Je suis très satisfait de se service surtout des prix attractifs ainsi que la rapidité de votre site la simplicité tout au long des démarches et très pratique</t>
  </si>
  <si>
    <t>johann-s-134472</t>
  </si>
  <si>
    <t>Adhésion simple et pratique bon niveau de prix et garantie. 
Pas de démarche a effectuer pour la résiliation très appréciable.
Démarche en ligne intuitive et simple à effectuer</t>
  </si>
  <si>
    <t>angeline-r-121377</t>
  </si>
  <si>
    <t>Nous sommes assurés pour nos 2 véhicules ainsi que l'habitation et nous sommes très satisfait des services ainsi que des délais de réponse en cas de demande quelconque</t>
  </si>
  <si>
    <t>nitou-69495</t>
  </si>
  <si>
    <t>jusq'a present pas de problemes pour les  remboursements ordinaires (visites mensuelle, medicaments,radio hospitalisation avec chambre particuliere )et je viens de me renseigner pour des lunettes de vue (pas mal) a voir lorsque cela sera fait. dans un premier temps nous sommes satisfait</t>
  </si>
  <si>
    <t>franck69-67226</t>
  </si>
  <si>
    <t>Voilà mon problème avec cet assureur
Déjà client chez eux vous êtes moins bien traités qu un futur client
Assuré depuis plus de dix ans chez eux je possède à l heure actuelle un contrat d'assurance pour mon véhicule Peugeot 407
Bonus 65 aucun sinistre déclaré en 10 ans et pour mon contrat je paie 420 € à l année en formule median confort
Et surprise ce week-end en faisant un devis sur un comparateur d assurance pour ce véhicule, avec les mêmes garanties, les mêmes informations me concernant et à mon nom je découvre que la GMF propose de m assurer pour 360€ auxquels ils retranchent 60€ de bienvenue supplémentaire
Interloqué j appelle leur service clientèle pour leur demander pourquoi la fidélité n est pas récompensée chez eux
La seule réponse qu on est pû m'apporter c est qu ils ne pouvaient rien faire qu il fallait que je me rende en agence pour voir si ils souhaitaient me faire un geste commercial
Alors sachez société GMF que je ne souhaite pas un geste commercial mais tout simplement d avoir le même tarif que les futurs clients et non être votre vache à lait
Pendant 10 ans je n ai pas souhaité faire marcher la concurrence mais je pense là qu'il en est grand temps
Pour ceux qui auront eu la patience de lire ce long message un seul conseil changez d'assurance tous les ans vous aurez peut être à chaque fois la chance d avoir d agréables petites attention de 120€
Franck</t>
  </si>
  <si>
    <t>najid-t-126525</t>
  </si>
  <si>
    <t>je suis très satisfait du service proposer par votre site je le trouve bien fait et très explicite les tarifs me convienne .   je vais vous  recommander a mon entourage .</t>
  </si>
  <si>
    <t>Je suis trés satisfait des services (relations, sinistres...)
Par contre les tarifs sont de moins en moins compétitifs et pour le véhicule hyundai tucson: très supérieurs à la concurrence ( et je ne tiens pas compte d'internet).</t>
  </si>
  <si>
    <t>antoine59330-64165</t>
  </si>
  <si>
    <t>nul , accident non responsable depuis plus de 2 mois avec une personne non assurée, direct assurance ne me tien pas au courant de l'avancé du dossier , j'apel il n'ont pas recu les photos d'expertise, il n'ont toujours rien reparer depuis 2 mois . je roule maintenant avec un vehicule accidenté , le passage de roue part en morceau , mon pneu est devenu lisse , bref je bloque maintenant mes prelevements</t>
  </si>
  <si>
    <t>gehin-d-129155</t>
  </si>
  <si>
    <t>Je suis satisfait de la rapidité avec laquelle j'ai assuré mon nouveau véhicule.
Les instructions étaient claires et simples à effectuer. Tous à été réalisé en ligne.</t>
  </si>
  <si>
    <t>chirleu-94392</t>
  </si>
  <si>
    <t>Je trouve le site rapide et simple par contre le prix des franchises restent très levés par rapport aux restes des compagnies d’assurance .. a voir ..</t>
  </si>
  <si>
    <t>marchal-m-114119</t>
  </si>
  <si>
    <t xml:space="preserve">Déçue de ne pas avoir eu la remise pour le second véhicule assuré
Accueil sympathique, explicite et professionnelle de mon interlocutrice téléphonique </t>
  </si>
  <si>
    <t>tarek-65550</t>
  </si>
  <si>
    <t>J'ai eu un sinistre dans le cadre d'un contrat multirisque Pro, ouverture et prise en charge en octobre 2016, entre temps le gestionnaire de sinistre a changé. Je ne compte pas le nombre de relance par mail et par téléphone, à ce jour un chèque est soit disant parti il y a plus d'un mois, le gestionnaire est en congés et ses collaborateurs ne prennent même pas la peine de se pencher sur votre dossier. Conclusion toujours rien et bien sure c'est à vous de relancer sans cesse, c'est INSUPPORTABLE.</t>
  </si>
  <si>
    <t>achille-69036</t>
  </si>
  <si>
    <t>attente, on verra, ptix correct, service à voir, laborieux.......</t>
  </si>
  <si>
    <t>stephanie--a-130099</t>
  </si>
  <si>
    <t>Une assurance qui propose un grand panel de possibilité pour tout budget des options qui permettent de renforcer la base en assurance, option bris de glace. Celle ci propose un bon rapport qualité prix.</t>
  </si>
  <si>
    <t>olivierj78-59004</t>
  </si>
  <si>
    <t>Déçu des tarifs sur la durée</t>
  </si>
  <si>
    <t>olivier-114514</t>
  </si>
  <si>
    <t>GMF était pour moi une assurance sérieuse mais que l'on paye au pris plutôt  fort par rapport à la concurrence. J'acceptais le deal.
Ce jour suite à une déclaration de bris de glace et souhaitant passer par ma concession Peugeot de proximité car mon véhicule est spécifique, je suis pris en charge par une conseillère qui me dirige vers les garages types Carglass et autres, qui me certifie que mon garage Peugeot n'est pas agrée et que je risque de ne pas être totalement pris en charge pour le remboursement...Suite à la prise de rv avec mon garagiste ce dernier me déclare qu'il est bien évidement agrée.... 
Bilan : Perte de temps et désagréable impression que l'on me ment pour faire une pseudo économie ainsi qu'une perte de confiance envers l'organisme d'assurance. Je pense dorénavant  à la concurrence pas pour une meilleure qualité de services mais des tarifs plus bas. Affaire à suivre.
.</t>
  </si>
  <si>
    <t>di-gaspero-e-134967</t>
  </si>
  <si>
    <t>J'ai vraiment apprécié le contact avec votre collaboratrice qui m'a guidé dans l'approche du contrat de manière très professionnelle, calme et disponible.
Merci</t>
  </si>
  <si>
    <t>nathan-l-122611</t>
  </si>
  <si>
    <t>Prix bas et souscription rapide. Je suis content que ça est prix aussi peut de temps. Ca m'a pris 10min pour souscrire à l'assurance. Je recommande...</t>
  </si>
  <si>
    <t>alexis-v-118065</t>
  </si>
  <si>
    <t>Simplicité de souscription et prix attractifs. En espérant que cela ne cache pas quelque chose derrière... En tout cas pour le moment c'est ok. Il n'y a plus qu'a espérer ne pas avoir besoin de faire appel à eux</t>
  </si>
  <si>
    <t>hubert-p-123606</t>
  </si>
  <si>
    <t>Très satisfait du service !
Parfait !
Rien à ajouter , depuis des années que je suis à la GMF, qualité prix, délai de réponse etc.. , parfait !
C'est pour cela que j'ai inciter ma compagne Martine LAIZET , ma fille PARACHOUT--LAIZET à adhérer GMF</t>
  </si>
  <si>
    <t>jehona-a-129726</t>
  </si>
  <si>
    <t>je suis satisfait de votre service et de votre rapidité de réaction lors des échanges etc. J'ai déjà été client chez vous c'est poyr ca que je reviens aujourd'hui.</t>
  </si>
  <si>
    <t>chab33-71023</t>
  </si>
  <si>
    <t>J ai pratiquement utilisé tous les services Axa y compris la banque et j ai rencontré des problèmes dans le suivi de tous les produits. Mutuelle, banque ou je suis encore en litige, prévoyance avec les accidents de la vie, assurance décès, l allocation perte d autonomie, retraite supplementaire que j attends depuis bientôt 3 ans ou comment faire de l argent en faisant traîner les dossiers.</t>
  </si>
  <si>
    <t>17 octobre 2017 suite à une expérience en octobre 2017</t>
  </si>
  <si>
    <t>nanoilec-58128</t>
  </si>
  <si>
    <t>une salariée m'a confirmé la date de résiliation à la date anniversaire. en moins d'un mois cette date est passée au 31 décembre. mutuelle chère malgré une couverture plutôt basique. service client discutable.</t>
  </si>
  <si>
    <t>mona-90517</t>
  </si>
  <si>
    <t>Je suis très Déçue par la Matmut. Je viens De retrouver mon rétroviseur Conducteurcomplètement plié, Coût de la réparation 300 € qui est le coût de ma franchise en tous risques</t>
  </si>
  <si>
    <t>ins-76006</t>
  </si>
  <si>
    <t>A la suite d'un litige sur un sinistre NON RESPONSABLE lié à un vol de moto, retrouvée par la suite et dont la Mutuelle des Motards a donné l'accord au garage pour réparer les dégâts, puis s'est rétractée après la réparation et à refuser le payer le moindre centime au motif que le Neman n'était pas abimé. Sous-entendu, mon fils a organisé son vol. Pour quel motif ? Dans quel intérêt ? La moto était neuve preuves à l'appui et justificatifs fournis.
Bref.
Un résumé parfait de la situation de déliquescence de cette Mutuelle. Une pratique à peine voilée d'obstruction délibérée du dossier sinistre. En d'autres termes, "Surtout ne rien débourser" !
La clé de leur réussite, probablement décourager les sociétaires qui n'ont plus l'énergie de se battre face à tant d'indifférence, d'incompétence et d'arrogance. Malgré une conseillère sympathique et pragmatique mais dont la fonction n'est que celle de vendre des contrats puisqu'elle n'a aucun pouvoir décisionnel, nous n'avons d'autre solution que de faire une réclamation auprès du service médiation. Que de perte de temps, et d'énergie incommensurable.
FUYEZ !</t>
  </si>
  <si>
    <t>-pas-de-pseudo-94511</t>
  </si>
  <si>
    <t xml:space="preserve">je suis satisfait tout et indique facile et simple tout et indiquer a part les franchises dans l attente de mon devis je vous remercie   . cordialement
</t>
  </si>
  <si>
    <t>abdelkarim-m-112214</t>
  </si>
  <si>
    <t>Je suis satisfait du service le site était bien fait , on trouvait facilement les informations et j’ai pu faire rapidement ma démarche et surtout présence d’un service client téléphonique</t>
  </si>
  <si>
    <t>nora-l-106119</t>
  </si>
  <si>
    <t>Je suis satisfaite par le service  .la conseillère m'a expliqué les démarches à effectuer dans mon dossier  c'est pratique par internet au lieu d'envoyer par courrier</t>
  </si>
  <si>
    <t>muller-m-112254</t>
  </si>
  <si>
    <t>je suis contente que vous m'assurer en étant jeune permis 
merci au niveau du prix je trouve ca bien mais un peu cher et surtout de payer deux mois d'avance c beaucoup trop</t>
  </si>
  <si>
    <t>karine17-117993</t>
  </si>
  <si>
    <t>Je ne recommande pas, suite a un accident non responsable l'annee derniere (dans lequel j'ai ete blessee), je viens d'apprendre que si je n'augmentais pas ma franchise de 200€ de plus(je suis a 400€). Ils se verraient dans l'obligation de resilier mon contrat a la date d'anniversaire. 
Ca fait plusieurs annees que j'y suis et j'ai eu un bris de glace et un seul accident en juin 2020 dont je n'etais pas responsable.
Attention aux futurs clients et aux anciens....</t>
  </si>
  <si>
    <t>menard-a-137880</t>
  </si>
  <si>
    <t>c'est une solution d'assurance rapide, assez concurrentiel, formules a disposition bonnes, 
tarif abordable mais frais de dossier trop important. bien de traiter tout en ligne</t>
  </si>
  <si>
    <t>guinot-j-123533</t>
  </si>
  <si>
    <t>Satisfait du service, prix convenable,  facilité d’inscription sur le site.  Site internet fluide et clair.</t>
  </si>
  <si>
    <t>chrissdest-67578</t>
  </si>
  <si>
    <t>Je suis très déçue de la mgen. Je viens d'apprendre aujourd4hui que mon curetage dentaire n'était pas remboursé. 120 euros de ma poche et rien de remboursé? Je pense à changer rapidement de mutuelle!</t>
  </si>
  <si>
    <t>fred-104456</t>
  </si>
  <si>
    <t xml:space="preserve">la MGP EST LA MUTUELLE DU POLICIER  DOIT LE RESTER
EN AUCUN CAS UNE QUELCONQUE PRIVATISATION NI DE SOUS TRAITANCE A DES ENTREPRISES DE SANTE NE DOIT ETRE MISES EN PLACE
LES CONTACTS EN REGION DOIVENT ETRE ETENDUS ET MAINTENUS VOIR AMPLIFIER
</t>
  </si>
  <si>
    <t>sebthithi-75553</t>
  </si>
  <si>
    <t>Très mécontente. Accident voiture depuis le 26 Mars avec un crédit Diac. La diac le renvoie vers la MATMUT et j'apprends le 30 Avril que la diac avait besoin d'un document de la MATMUT. Ce document n'est évidemment pas reçu ce jour à la diac. En attendant je continue à payer mon crédit et mon assurance voiture que je n'ai plus et de plus je n'ai même pas droit à un véhicule de prêt. Chaque fois que j'ai un conseiller des discours différents sont tenus. Fin de semaine dernière le conseiller que j'ai eu m'a dis ce sera réglé fin de semaine dernière. A part payé et prendre du fric voilà la MATMUT. Je suis client de puis plus de 30 ans. Lorsque j'ai fait appel à l'assistance Juridique ( problèmes sur un chantepier et bien mon contrat ne ne permettait pas d'en bénéficier....)</t>
  </si>
  <si>
    <t>marcelo-d-105718</t>
  </si>
  <si>
    <t>dommage que direct assurance ne propose pas une assurance au kilomètre pour les petit moyen rouleurs , sinon rien a redire de la qualité de service.</t>
  </si>
  <si>
    <t>elsa-77232</t>
  </si>
  <si>
    <t>Pacifica est une assurance à bannir, ne respecte pas La Loi Hamon en cas de résiliation par un autre assureur et il ne faut pas moins de 3 recommandés pour qu'ils fassent le nécessaire et entre temps vous recevez un recommandé de leur part de mise en demeure de payer sinon résiliation.. voilà comment sont traités les bons clients qui n'ont jamais eu d'accident Ou d'incident de paiement.. ils ont l'assurance d'être payé puisque vous passez par votre banque pour les cotisations mais l'assurance juridique d'un autre assureur est recommandé si vous avez des difficultés à vous faire entendre et surtout faire appliquer la Loi.
Plus jamais on ne me parle de cette assurance, le départ de celle ci a été au départ motivé par une différence énorme de prix sur une voiture..
Un conseil : faites un devis ailleurs et vous verrez que leurs prix sont exorbitants ..</t>
  </si>
  <si>
    <t>elyjah-77517</t>
  </si>
  <si>
    <t>Assuré depuis octobre 2018 je n'ai jamais reçu la carte verte définitive, pourtant les prélèvements ce font correctement, je ne comprends pas et ne sais pas quoi faire.</t>
  </si>
  <si>
    <t>khadi-b-134925</t>
  </si>
  <si>
    <t>je suis satisfaite du service qui est rapide et sans lourde formalité. je recommanderai cette assurance à des proches, reste à voir le service proposé</t>
  </si>
  <si>
    <t>kalash-61658</t>
  </si>
  <si>
    <t>Client depuis janvier je suis chez eux ...
Mutuelle pris personnellement que l on ma pas imposer ...</t>
  </si>
  <si>
    <t>cloe-70887</t>
  </si>
  <si>
    <t>Ils sont de mèche avec assur2000.... Vers qui ils nous renvoient en cas de résiliation au bout de 5 jours... Et gardent au passage les frais de dossier! C'est inadmissible!</t>
  </si>
  <si>
    <t>lebrun-c-138777</t>
  </si>
  <si>
    <t>Le contrat n'ayant pas encore démarré il est prématuré, voire impossible de se prononcer. A voir au fur et à mesure de la vie dudit contrat, surtout s'il devait être effectivement mobilisé!</t>
  </si>
  <si>
    <t>noha-62575</t>
  </si>
  <si>
    <t>Globalement les Conseillers peu aimable et expéditifs par téléphone, mon problème n'est toujours pas résolu depuis maintenant 3 mois ...rien ne se passe, aucuns suivit.</t>
  </si>
  <si>
    <t>wahid-s-127989</t>
  </si>
  <si>
    <t>Je suit satisfait du prix après j’espère que le service sera aussi super et que je serais bien assuré et que tout se passe pour le mieux mer bonne journée</t>
  </si>
  <si>
    <t>moalli-c-123235</t>
  </si>
  <si>
    <t>Je suis satisfaisait du service et du prix, rapide et efficace pour souscrire une assurance chez vous, je recommanderais l'olivier assurance à mon entourage.</t>
  </si>
  <si>
    <t>marie974-64317</t>
  </si>
  <si>
    <t>aucune communication. Au téléphone on obtient jamais de réponse et par mail toujours une réponse différentes selon les personnes du service client.
Service réclamation qui ne réponds jamais aux courriers non plus...
Télétransmission jamais mise en place et remboursements qui traînent bref à fuir vite</t>
  </si>
  <si>
    <t>frederic-l-122393</t>
  </si>
  <si>
    <t>Concernant ma demande d'aujourd'hui, aucune réponse pour savoir où se trouve le menu pour changer le mot de passe? Le site n'est pas très convivial et doit être amélioré.</t>
  </si>
  <si>
    <t>brugerolles-a-115928</t>
  </si>
  <si>
    <t>Assurance qui a bien voulu me prendre malgré mon jeune âge et mon non expérience avec d'autres assurance. Prix un peu élevé à cause de la puissance de la voiture ainsi qu'a mon bonus de 1.</t>
  </si>
  <si>
    <t>eric-m-109972</t>
  </si>
  <si>
    <t xml:space="preserve">Lors de mon sinistre il a été parfois difficile d'avoir quelqu'un au téléphone.
Récemment lors d'une demande de devis , le prix proposé n'était pas compétitif. </t>
  </si>
  <si>
    <t>miminem-87772</t>
  </si>
  <si>
    <t>Une assurance avec des prix de départ attractif et apres les prix parte en flèche tout les ans je prend des augmentations violentes même avec mon bonus qui augmente je déconseille fortement cette assurance je suis sur le point de partir pour moins chère j'attends de leur nouvelle apres plusieurs apel je n'ai toujours pas u de responsable au téléphone il ce moque de leur client fidèle même avec aucun sinistre une honte</t>
  </si>
  <si>
    <t>elise-j-130578</t>
  </si>
  <si>
    <t>j'ai rencontré de TRES GROS SOUCIS de gestion d'un dossier suite incident domestique alors la satisfaction client est au minimum! je n'ai jamais reçu l'appel d'un commercial! niveau qualité proche du zero actuellement</t>
  </si>
  <si>
    <t>guillaume-p-105990</t>
  </si>
  <si>
    <t>Accueil téléphonique Charmant et compétent pour des prix très attractifs.</t>
  </si>
  <si>
    <t>mat-102078</t>
  </si>
  <si>
    <t>Assurée depuis des années tout va bien tant que vous n'avez aucun soucis mais même pour un dégats des eaux vous êtes très mal renseignés.Un expert passe et minimise les travaux pour faire des économies et vous n'avez que vos yeux pour pleurer car tout est calculé pour ne pas faire de contre expertise qui vous revient plus chère.
Quand vous êtes pauvre vous êtes mal défendu c'est cela la maif des assureurs militants pour leur argent.</t>
  </si>
  <si>
    <t>lili-87436</t>
  </si>
  <si>
    <t>J ai payé une cotisation dans les temps et ils m'ont résilié mon assurance en prétextant un texte de loi tout en encaissant mon chèque.
Du coup je me retrouve à devoir payé une 2ème assurance.</t>
  </si>
  <si>
    <t>arnaud-p-109362</t>
  </si>
  <si>
    <t xml:space="preserve">Cela devient trop cher, beaucoup trop cher !! D'année en année, cela atteint des sommets, et c'est bien dommage !
Je songe véritablement de plus en plus à partir voir ailleurs.
</t>
  </si>
  <si>
    <t>tiphaine--91646</t>
  </si>
  <si>
    <t xml:space="preserve">Les prix sont corrects,
Je suis aussi satisfaite du service client qui m’a beaucoup aidé dans mon assurance et qui m’a aussi fait économiser par rapport à internet </t>
  </si>
  <si>
    <t>mazarine-b-113746</t>
  </si>
  <si>
    <t xml:space="preserve">Les prix me conviennent, c'est très raisonnable 
J'espère qu'en cas d'accident, j'aurais une réponse aussi vite que mon devis 
Mais surtout J'espère pas faire d'accident. </t>
  </si>
  <si>
    <t>valerie-s-116334</t>
  </si>
  <si>
    <t>bonne relation téléphonique : répondent rapidement et clairement, ;  patients.
Tarifs abordables, après je n'ai jamais eu de soucis donc je ne peux rien dire sur le service "traitement de sinistres"</t>
  </si>
  <si>
    <t>frizzouzzou-56261</t>
  </si>
  <si>
    <t xml:space="preserve">Très très bonne assurance... enfin si vous n'avez pas besoin d'eux.
Je me suis fait volé mon véhicule avec les clés à l'intérieur par un homme en été ébriété. Là voiture a été retrouver quelque centaine de mètres plus loin accidenté avec le voleur a l'intérieur. Donc dépôt de plainte et tout ce qui s'en suit. Résultat 6000€ de réparation sur la voiture (côté à plus de 10000€) à ma charge parce que les clefs se trouvait à l'intérieur. 10 ans d'assurance à la macif et c'était le premier sinistre que je déclarais. Pas de droit à l'erreur à la macif! Merci je m'en souviendrais... </t>
  </si>
  <si>
    <t>magniant-a-114433</t>
  </si>
  <si>
    <t>Les prix me conviennent sachant que j'ai perdu tout mon bonus car je n'avais pas été assurée en tant que conducteur principal depuis plus de 5 ans. Donc en ayant eu aucun accident ou autre je repart de zéro...</t>
  </si>
  <si>
    <t>mohamed-arezki-c-127261</t>
  </si>
  <si>
    <t>Je suis très satisfaite des services et du professionnalisme du courtier  juste parfait très à l'écoute, avec beaucoup de courtoisie avec  beaucoup d'explications</t>
  </si>
  <si>
    <t>charlotte-b-130134</t>
  </si>
  <si>
    <t xml:space="preserve">Les Prix sont  corrects ( il y a mieux ailleurs)  mai la Souscription est rapide donc pratique . A noter : pas d’offre de parrainage dommage 
A voir sur la gestion, en cas de sinistre … </t>
  </si>
  <si>
    <t>corinne-n-123353</t>
  </si>
  <si>
    <t>LES PRIX RESTENT COMPETITIFS, TRES TRES ATTRACTIFS, LA REACTIVITE EST PRESENTE, LA PLAGE HORAIRE EST LARGE. LES SERVICES SONT IMBATTABLES. JE RESTE FIDELE A L ENSEIGNE</t>
  </si>
  <si>
    <t>yvonne--99536</t>
  </si>
  <si>
    <t>Je suis adhérente depuis 50 ans et je suis de plus en plus déçue
Envoi de lettres types lorsqu il manque une pièce qui ne correspondent pas à ce qu il manque réellement 
Une fois j ai reçu une lettre veuillez nous envoyer la facture et en pj de la lettre on m envoie cette facture 
Si rien ne change à fuire</t>
  </si>
  <si>
    <t>garcia-b-125674</t>
  </si>
  <si>
    <t>Tres simple. J'ai été surpris de trouver une assurance si simple et facile. Je suis ravi de compter parmi ces clients. J'espère que je serai soutenu au moment voulu part l'Olivier !</t>
  </si>
  <si>
    <t>sebastien-a-108710</t>
  </si>
  <si>
    <t>bof pas satisfais des tarifs aux final de la procédure de contrat . quitter pour cela pour une autre assurance . ou le Tarif de départ est le mème a l'arrivé !</t>
  </si>
  <si>
    <t>philippe-m-138887</t>
  </si>
  <si>
    <t>Je suis satisfait  Du tarif et des services proposés à ce jour. J'espère avoir la satisfaction dans le temps. Service rapide et efficace. Tarifs  Attractif</t>
  </si>
  <si>
    <t>eric-h-113194</t>
  </si>
  <si>
    <t>Bonjour,
Impossible de vous transmettre le document correspondant a votre demande .
Plusieurs tentative, sur mon compte client, par courriel? 
Comment transmettre?</t>
  </si>
  <si>
    <t>ines92000-50655</t>
  </si>
  <si>
    <t>Des frais supplémentaires non justifiés ( frais d'échéances alors que je paie en une fois!!!!) + mauvaise gestion du service client</t>
  </si>
  <si>
    <t>nathalie-p-131192</t>
  </si>
  <si>
    <t xml:space="preserve">JE SUIS SATISFAITE DU SERVICE
formalités en ligne qui m'ont facilité la démarche , doublée d'un entretien téléphonique avec une conseillère
je recommande GMF à mon entourage </t>
  </si>
  <si>
    <t>camille198-117502</t>
  </si>
  <si>
    <t>Assureur de mon voisin du dessus, dégâts des eaux qui dure depuis 11 jours et toujours pas de recherche de fuite je vais passer un autre weekend avec le plafond qui fuit... Pandant ce temps là (à Vera Cruz), mon assureur a fait passé l'expert et l'artisan, validé leur dossier, et ils ne peuvent pas allé plus loin car la fuite est toujours en cours... 
Je ne connaissais pas Pacifica et ne suis pas prête d'être cliente ni de les recommander à qui que ce soit.</t>
  </si>
  <si>
    <t>mariem-79758</t>
  </si>
  <si>
    <t>Assureur sérieux et efficace. Assureur leader dans l'assurance construction. Je recommande.</t>
  </si>
  <si>
    <t>eldanor--104683</t>
  </si>
  <si>
    <t>Assurance un peu cher même beaucoup mais par contre grande facilité avoir des conseils je recommande cette mutuelle par leur écoute, leurs conseils et la qualité des renseignements</t>
  </si>
  <si>
    <t>hakim-95836</t>
  </si>
  <si>
    <t xml:space="preserve">Sont pas sérieux ils m'ont résilier le contrat sans mon informé.j'ai roulé sans assurance pendant an jusqu'au jour où j'étais contrôlé par la police......
</t>
  </si>
  <si>
    <t>reynaud-m-115999</t>
  </si>
  <si>
    <t>Je suis très satisfait du prix que j'ai obtenu en économisant 450 euros à l'année et en ayant une meilleur protection. Je conseille vivement cette assurance à tout le monde qui recherche une assurance peu coûteuse et qui protège bien</t>
  </si>
  <si>
    <t>fredomoto30-58196</t>
  </si>
  <si>
    <t>Lamentable !!!</t>
  </si>
  <si>
    <t>jean-pierre-r-105774</t>
  </si>
  <si>
    <t>Vous me réclamer avec plusieurs mails mon relevé d'informations alors qu'il est en attente de validation par vos services depuis un dizaines de jours. J'ai essayer de vous appelé pour vous signaler le  fait : tous nos conseiller sont occupés veillez rappeler ultérieurement m'a dit la standardiste. après avoir bien patienter et appuyer sur le 1 2 1 3 etc. alors qu'avant de souscrire là les conseillers rappeler;</t>
  </si>
  <si>
    <t>andyinsure-108669</t>
  </si>
  <si>
    <t>Parce que j'ai choisi de faire réparer ma Volvo par un garage Volvo, j'ai dû payer la réparation moi-même, 7500 euros, puis réclamer un remboursement. J'ai été impliqué dans un accident sans faute en décembre et j'attends toujours le remboursement de ma franchise, on est maintenant en avril</t>
  </si>
  <si>
    <t>pascal-p-105962</t>
  </si>
  <si>
    <t>très satisfait, en attente d'une réduction pour bonne conduite...lol
je me rapprocherais de vous après mon déménagement pour une assurance habitation.
cordialement</t>
  </si>
  <si>
    <t>florence-59528</t>
  </si>
  <si>
    <t>Honteux,la Mgen n’est pas à la hauteur de l’image qu’elle veut se donner dans sa publicité. Depuis 15 mois j’attends le versement de de la perte d’autonomie et d’allocations journalières. J’ai passé plus d’une dizaine d’appels où il faut continuellement ré expliquer la situation, Je leur ai adressé tous les documents par courrier, aucune réponse, en A/R pas mieux. Je me suis même déplacé à l’agence d’Evry ou encore une fois j’ai déposé tous les documents pour ces deux prestations ou l’agent d’acceuil m’a confirmé que tout était en ordre et complet et bien malgré cela on continue à me réclamer un document stipulant que j’ai bien perçu 90 jours de salaire à taux plein, alors que ce n’est pas le cas et que mon employeur leur a rempli un document qui fait état de ce fait. 
Il peuvent faire de la publicité, avec le prix des cotisations et les remboursements qui ne sont pas fait, c’est tout bénéfice pour eux. Je trouve leur comportement mesquin. Une chose est sûre je vais leur faire la publicité qu’ils méritent, les réseaux sociaux sont là pour ça.</t>
  </si>
  <si>
    <t>raoul-82096</t>
  </si>
  <si>
    <t xml:space="preserve">Bonjour 
Très mauvaise assurance je conseille de ne pas vous assurez chez eux quand il y a un problème ils se défilent mon fils à eu un accident au mois de février 2019 et en allant vhez mon courtier pour déclarer l'accident on nous dit qu'il est plus assuré depuis deux jours on nous dit qu'ils ont envoyé un courrier recommandé qu'on n'a jamais reçu mais pour eux çà ne compte pas alors je vous pose une question di l'accident ne serai pas survenu on aurai pas été au courant et maintenant on viens aujourd'hui de savoir qu'il est responsable on fait comment par contre je ne comprend pas son frère à eu un problème de paiement par contre lui on l'a appelé je ne comprend pas leur mamiere de travailler même si vous passez par un courrier ne prenez j'avais Axa car peut être pas cher et j'en doute car j'ai véhicule qui été assuré chez eux et pour les même conditions j'ai trouvé moins cher chez un confrère je vous assure que je vais faire une très mauvaise publicité à Axa et je vais même passer par le service consommateur 
       Christine Lourenco </t>
  </si>
  <si>
    <t>emmanuelle-s-105565</t>
  </si>
  <si>
    <t xml:space="preserve">service correct pour le besoin
tarif attractif uniquement pour les nouveaux clients mais de tarif attractif pour les renouvellement ou la fidèlité
Très compliqué de vous joindre pour avoir le relevé d'information
</t>
  </si>
  <si>
    <t>juliette-130826</t>
  </si>
  <si>
    <t>Meilleure assurance habitation. 
La Matmut est toujours aux côtés de ses adhérents.
Je vous recommande fortement cet assureur.
Vous ne serez pas déçus.</t>
  </si>
  <si>
    <t>alex-124455</t>
  </si>
  <si>
    <t>J'ai toujours était bien suivis par direct assurance sur tous mes véhicules service sérieux réponse rapide et clair je recommande il ya des hausse de tarif mai c'est minime</t>
  </si>
  <si>
    <t>yannick-72299</t>
  </si>
  <si>
    <t>Attention aux prix cachés. Le positionnement prix est à première vue très intéressant mais attention à bien remplir l'ensemble des informations demandées très précisément car ils facturent toute modifications 15 euros même si cette information n'a aucun impact sur le prix de l'assurance ... pour être très précis j'ai repris un véhicule fin février et j'ai eu le malheur de mettre mars quand j'ai constitué mon dossier, la personne que j'ai eu au téléphone a fait la modification en 2 secondes qu'elle m'a donc facturé 15 euros ... par ailleurs, j'ai du appeler moi même car je n'avais pas d'informations précises sur l'état d'avancement de mon dossier ...</t>
  </si>
  <si>
    <t>isabelle-t-124753</t>
  </si>
  <si>
    <t>Très satisfaite je recommande.
Je suis assurée pour voiture, santé, maison.
Et je viens de faire une demande de crédit.
Une assurance réactif, disponible et sérieuse.</t>
  </si>
  <si>
    <t>sid-ahmed-h-129894</t>
  </si>
  <si>
    <t xml:space="preserve">Prix intéressant à voir après en cas de dommage comment je serai indemnisé 
Prix intéressant 
Satisfait  
Satisfait 
Merci 
Excellent journée 
Bien cordialement </t>
  </si>
  <si>
    <t>chloe-t-132087</t>
  </si>
  <si>
    <t xml:space="preserve">Le devis est rapide et le prix intéressant, j’attends de voir les services proposés maintenant!  Site facile à utiliser j’espère que le service client sera au top
</t>
  </si>
  <si>
    <t>didier--r-125707</t>
  </si>
  <si>
    <t>Très content du devis effectué en ligne très simple et facile à utiliser. Je recommande très fortement ce site pour une souscription d une assurance voiture ou moto</t>
  </si>
  <si>
    <t>satisfait de cette couverture assurance habitation et de protection juridique, les tarifs sont corrects, et l'application et le site sont très simple d'accès</t>
  </si>
  <si>
    <t>farid--n-131665</t>
  </si>
  <si>
    <t xml:space="preserve">Service satisfaisant, accessible.
Les informations sont claires et précises 
Les prix sont abordables et adaptés en fonction de l'utilisation du véhicule. </t>
  </si>
  <si>
    <t>laurent-a-138208</t>
  </si>
  <si>
    <t>Simple et rapide la souscription est possible même le dimanche
Tarif très attractif, site facile a utiliser 
la transmission des documents est relativement simple</t>
  </si>
  <si>
    <t>oceane-69368</t>
  </si>
  <si>
    <t>Je ne suis pas du tout satisfaite de l'assurance AXA. En effet, j'ai souscrit à un contrat chez eux par internet, par la suite, un conseiller a pris en charge mon dossier. Ce dernier m'a donc expliqué que mon véhicule serait entièrement couvert et pris en charge par le forfait de l'assurance.
Hors en aout, j'ai eu un accident et je me suis retrouver perplexe lorsque j'ai appelé l'assistance afin de faire marcher mon assurance.
Il m'as été expliqué que je ne bénéficiais d'aucune option couvrant le sinistre du à un accident et donc à celui que je venais de subir.
A partir de ce moment, les problèmes ont commencés à s'enchainer.
Tout d'abord, les clauses stipulées par le conseiller qui m'a créé mon forfait ne correspondent pas avec le contrat.
On m'affirma lors de mon accident:
1. Que je ne bénéficiais pas d'une "voiture de prêt" mais de "courtoisie" alors qu'il est stipulé noir sur blanc sur mon contrat que je serai dédommagé d'une voiture de prêt si un accident venait à se manifester afin de pouvoir garder ma mobilité en attendant les réparations de mon véhicules.
2. Que je n'étais pas couvert sur les réparations du véhicule donc que les réparations étaient à mon compte.
3. Qu'on ne pouvait pas prendre en charge ma voiture étant stationner dans le dépôt se trouvant dans le secteur du lieu de l'accident étant donné que je n'avais pas encore signer le contrat.
Le pire dans tout ça, est que je me suis fait débiter sur ma carte bancaire d'un montant représentant les trois premiers mois de l'assurance afin de pouvoir soit disant bénéficier de mon assurance. De plus, le conseiller m'a affirmé que je n'avais le droit à aucun droit de rétractation, ce qui est faux puisque je peux bénéficier d'un droit de 14jours pour me rétracter. J'ai donc demander à ce qu'on me change immédiatement mon contrat de tiers étendu à tous risques étendues afin de bénéficier de mes demandes de départ, c'est-à-dire, la prise en charge totale de mon véhicule. Tout au long de mes échanges avec mes conseillers pour résoudre ce problème, ils n'ont cessé de me mentir, un coup j'ai le droit de me rétracter, un coup non, ensuite, je demande un responsable, on me signale qu'il est en congé alors que le jour même on m'avait dit qu'il était présent ou me disait que j'avais déjà parlé à tous les responsables.
J'ai donc mal été renseigné par le conseiller m'ayant ouvert mon assurance ce qui vaut maintenant des frais supplémentaires alors que je ne suis qu'une étudiante en apprentissage. J'ai voulu établir un contrat à l'amiable avec mon conseiller et ce dernier a refusé alors qu'il n'a fait que me mener en bateau. Aujourd'hui, 4 mois après... je subis encore le non professionnalisme de ce service, après multiples demandes pour changer mon contrat étant donné que la voiture ne roule plus depuis aout, ils disent n'avoir aucun historique alors que des documents m'ont été transmis par email prouvant ainsi un manque de suivi de leur part ou une suppression des dernières données me concernant, de plus impossible d'être mis en relation avec la même personne car celle ci est introuvable, ce qui ne facilite pas la tâche.
Je ne recommande pas l'assurance AXA et surtout le service téléphonique mis à disposition.
Soyez vigilant.</t>
  </si>
  <si>
    <t>chris0375--111433</t>
  </si>
  <si>
    <t>Très satisfait d amv assurance,,des tarifs très bas et une réponse immédiate qui fait que je recommande cette assurance à tout le monde ,de tout les devis que j ai pu effectué amv et l assurance qui me convient le mieux</t>
  </si>
  <si>
    <t>kevinm-76683</t>
  </si>
  <si>
    <t>UNE HONTE TOTALE FUYEZ FUYEZ FUYEZ. Accident auto non responsable depuis février. Déja il a fallu que je fasse tout moi même pour avoir un expert, ensuite il a fallu que je fasse tout moi même pour que la liaison entre l'expert et l'assurance se fasse, ensuite il a fallu que je fasse tout moi même pour leur demander de se bouger et gérer mon dossier, ce qu'ils ont pas fait malgré de multiples relances! Dépuis le mois de mars ( le 27 pour être précis ), ils m'ont récupéré mon véhicule MAIS mon contrat est toujours pas cédé, ils m'ont envoyé au dernier moment ( soit 2 mois après avoir récupéré mon véhiculle ) le contrat de cession que j'ai retourné d'office, et qu'ils ont toujours pas géré du coup toujours pas de cession du véhicule ! . Le pire dans tout ça, c'est que pendant tout ce temps la ils prélèvent, ils prelèvent, ils prélèvent, pourquoi au juste ? ils ne font même pas leur travail ! mais comment on peut accepter ça en France sérieusement ? après en avoir eu marre, j'ai décidé de couper tout prélèvement et ce à quoi ils répondent ENFIN par.. Des menaces de coupage de pont d'assureur, mais quelle est la logique au juste ? j'accepte d'être prélevé mais pourquoi ? TOUT CE QUE JE DEMANDE C'EST D'ETRE REMBOURSER LEGALEMENT POUR UN ACCIDENT NON RESPONSABLE, CE QU'ILS SONT INCAPABLE DE FAIRE PAR MAUVAISE FOIS. FUYEZ FUYEZ FUYEZ très honnêtement et ce pour votre bien</t>
  </si>
  <si>
    <t>abrial-f-105463</t>
  </si>
  <si>
    <t>Je suis satisfaite du service en revanche les prix subissent une inflation sans précédent alors qu'avec le confinement j'ai beaucoup moins roulé qu'en temps normal</t>
  </si>
  <si>
    <t>soleil69-98247</t>
  </si>
  <si>
    <t xml:space="preserve">j'ai été en arrêt de travail pendant la pandémie, mars et avril, et à ce jour le 01/10/2020, mes collègues et moi n'avons toujours pas perçu la compensation de salaire.
Quand allons nous enfin avoir notre dû ?
on me répond au tél, clause confidentialité employeur,
en attendant, nous patientons mais pourquoi de temps encore !
Toujours la même chose on est prélevé, on paye, mais quand c'est le sens retour silence radio !!
</t>
  </si>
  <si>
    <t>eliette-49746</t>
  </si>
  <si>
    <t>Mon époux est décédé le 31 octobre 2016. J'ai envoye tous les papiers à swisslife. Plusieurs mails envoyés et jamais de réponse. Plusieurs coups de telephone et jamais le même interlocuteur. Tout le monde se renvoie la balle. Aucune information.</t>
  </si>
  <si>
    <t>roberto-138836</t>
  </si>
  <si>
    <t xml:space="preserve">La mutuelle refuse de me rembourser. 
J'ai par erreur envoyé les factures originales et maintenant il me disent qu'il ne les ont pas ou que même si il les avaient il faudrait les renvoyer pour mettre à jour le dossier. 
Après cela j'ai voulu résilier et ils ont bloqué la résiliation. 
Aberrant. </t>
  </si>
  <si>
    <t>anthony-r-124338</t>
  </si>
  <si>
    <t xml:space="preserve">Merci pour tout, vous êtes top ! 
Je recommande, je vais dire à mes amis pour leur conseiller de venir chez vous, 
J’espère de mon cœur que je reste fidèle chez vous. 
Je prends bien soin de mon véhicule. 
Bonne continuation ! </t>
  </si>
  <si>
    <t>ha-85607</t>
  </si>
  <si>
    <t>Très déçu de la Matmut malgré l'ancienneté chez eux, il a fallu juste un accident responsable de mon mari pour qu'il résilie son contrat et par la même occasion on a pas pu assuré un autre véhicule. Vous avez beau leur verser de l'argent depuis des années,  il suffit dun soucis Il ne vous connaisse plus, quelle ingratitude !!!</t>
  </si>
  <si>
    <t>samuel-d-115620</t>
  </si>
  <si>
    <t xml:space="preserve">service simple et agréable. 
laisse le choix à l'utilisateur sans lui forcer la main. 
Merci April , j'ai assuré mon scooter avec une certaine facilité.  </t>
  </si>
  <si>
    <t>josselyn-k-128759</t>
  </si>
  <si>
    <t xml:space="preserve">je suis satisfait du service, le prix est très bon. je verrai a l'usage si cela mon convient. pour l'instant je suis satisfait du service. 
si c'est bien, je le recommanderai a mon entourage. </t>
  </si>
  <si>
    <t>wermer-97491</t>
  </si>
  <si>
    <t>Affilié à la MGP depuis 1967 j'ai toujours trouvé un délégué à l'écoute durant ma période d'activité puis des correspondants lors de mes divers lieux de résidence.Je suis globalement satisfait.Néanmoins je déplore le faible capital décès des plus de 70 ans.
L'attente lors d'appels téléphoniques est souvent longue...mais c'est ainsi partout hélas.</t>
  </si>
  <si>
    <t>jo-64034</t>
  </si>
  <si>
    <t>Attention il font un prix pour vous faire venir et puis de grosse augmentation d'année en année.
Cette année 9% d'augmentation alors que nous avons eu aucun sinistre et 50% depuis 11 ans</t>
  </si>
  <si>
    <t>nonna-67604</t>
  </si>
  <si>
    <t>A FUIR</t>
  </si>
  <si>
    <t>coralie-96567</t>
  </si>
  <si>
    <t>Assurance absolument catastrophique. Service plus que déplorable. Terminer les contrats chez eux. Pour faire payer là il y a du monde!!! Fuyez tant qu’il en est encore temps!!!</t>
  </si>
  <si>
    <t>hely-51874</t>
  </si>
  <si>
    <t xml:space="preserve">Client pendant plus de 10 ans avec un seul sinistre. J'ai rompu mon contrat suite à la vente de mon véhicule et fourni les pièces justificatives (CERFA de cession) par courrier avec accusé réception mais cela n'a pas empêché la GMF de "perdre" ledit justificatif. 1 mois depuis la vente de mon véhicule et mon dossier est donc au point mort.
Sur la durée la qualité du personnel de la GMF me semble être à la baisse. Leur placement tarifaire, en revanche, pas tellement. </t>
  </si>
  <si>
    <t>nassero-95860</t>
  </si>
  <si>
    <t>Pour percevoir l'argent ils sont très réactifs.je me suis fait volé mon véhiculé et je suis toujours pas remboursé malgré l'envoi tous les documents. le numéro du service sinistres est désactivé comme par hasard.Je me deux heures pour aller au boulot.déçu et furieux.Trop d'avis négatifs sur eux.</t>
  </si>
  <si>
    <t>emmanuel-b-124465</t>
  </si>
  <si>
    <t>Très satisfait. Rapide efficace . Et les prix sont raisonnables par rapport à ce que j’ai pu voir ailleurs sur internet ou ce que j’avais chez axa !!!!!!!!!!!</t>
  </si>
  <si>
    <t>09871747-55852</t>
  </si>
  <si>
    <t>Je suis toute nouvelle assurée et je ne peux vraiment me rononcer. Toutefois le peuqu j'ai pu voir c'est la rapidité à me rembourser des frais médicaux.
Par contre j'ai téléphoné pour changer de garantie, on m'a bien répçondu par éléphone puis plus rien.</t>
  </si>
  <si>
    <t>toulot-a-127064</t>
  </si>
  <si>
    <t xml:space="preserve">Trop de difficulté a finaliser ce contrat plusieurs mois que cela dure.
Et des erreurs de compréhension au téléphone.
Reçu la mauvaise carte verte au mauvais nom !!! </t>
  </si>
  <si>
    <t>boursaud-j-108823</t>
  </si>
  <si>
    <t>je suis tres contente d avoir fait appel a vous pour la nouvelle assurance de ma fille explication tres claire et personnel tres tres agreable je suis</t>
  </si>
  <si>
    <t>phoenix-97440</t>
  </si>
  <si>
    <t>Après avoir remis tous les documents nécessaires à l'ouverture du contrat, le délai de traitement des courriers est beaucoup trop long de la part de Yamaha Assurance (AMV) surtout lorsque un sinistre est en cours (véhicule avec un coffre plein qui percute l'avant de ma moto en réalisant une marche arrière...)
Celui-ci ne sera traité par le gestionnaire dédié aux sinistres qu'à condition que le dossier soit ouvert (ouverture du contrat + envoi de la carte grise) mais si vous mettez des lustres pour scanner deux chèques aussi... (il faut 10 jours pour ça visiblement...)
Pour l'instant, je suis déçu de l'assurance AMV sans compter que c'est vraiment dommage qu'il n'y ai pas une ou deux agences physiques dans chaque région de France avec prise de rendez-vous et documents à founir pour faciliter les procédures (sinistre, contrat).</t>
  </si>
  <si>
    <t>mustafa-remzi-d-121934</t>
  </si>
  <si>
    <t>Service rapide et pratique. Surpris que je puisse m'assurer de chez moi a 2h du matin ! Ne changez rien sur ce point , tout est parfait... Les prix sont convenables pour les services proposées</t>
  </si>
  <si>
    <t>Service clients incompétent. Envoi de mails mensongers. Grave cet entreprise. C'est ma troisième année chez eux, mais plus jamais.</t>
  </si>
  <si>
    <t>dde63-89688</t>
  </si>
  <si>
    <t>La grille de satisfaction n'a d'intérêt que si Generali  respecte son contrat.  Depuis novembre 2019 mes feuilles de santé ne sont plus traitées. À mes messages répétés et  mes réclamations (2) un silence assourdissant au point d'être insultant. Adhérent depuis de nombreuses années j'attends l'intervention du médiateur pour résilier mon contrat (statut collectif).</t>
  </si>
  <si>
    <t>patricia-t-138478</t>
  </si>
  <si>
    <t>Je suis satisfaite les prix me conviennent et et il y a plusieurs choix adhésions rapide et bien expliqué je recommande votre mutuelle on a déjà 2 contrat à april cordialement</t>
  </si>
  <si>
    <t>toto-49551</t>
  </si>
  <si>
    <t>Attention à cet assureur ils affichent des prix très bon, mais au moment de signer, on s’aperçoit qu'ils rajoutent des frais, ce qui fait fortement gonfler la note (près de 20% dans mon cas), au final le tarif n'est pas plus intéressant que les autres compagnies. Je n'ai pas encore pu tester le service client.</t>
  </si>
  <si>
    <t>01 octobre 2021 suite à une expérience en décembre 2020</t>
  </si>
  <si>
    <t>achille-102783</t>
  </si>
  <si>
    <t>Voici un an que notre habitation a brûlée.. Nous sommes plus traumatisés par la GMF que par le sinistre lui-même! Tout est mis.en œuvre pour indemniser le moins possible. Obliger de prendre un avocat pour  faire avancer notre dossier.  Tout bonnement scandaleux!!</t>
  </si>
  <si>
    <t>oooh-59065</t>
  </si>
  <si>
    <t xml:space="preserve">Depuis 1 an, j'ai transmis 5 fois les certificats de scolarité, nouvelle attestation secu avec leur numéro, de mes jumelles. Ils ne reçoivent jamais rien, ni par courrier, ni par mail et au téléphone ne trouve rien non plus.
Impossible depuis 1 an d'obtenir des remboursements pour mes filles, car ils ne mettent pas à jour la télétransmission... Parcontre, ils n'oublient pas les prélèvements pour se payer mensuellement. Je ne les recommande pas du tout. </t>
  </si>
  <si>
    <t>rudy--112301</t>
  </si>
  <si>
    <t xml:space="preserve">Je suis satisfait du tarif
Un très bon contact avec le conseiller pour le devis
Un bon service en ligne pour finaliser la proposition d'assurance 
Cordialement 
</t>
  </si>
  <si>
    <t>marousez-d-115772</t>
  </si>
  <si>
    <t xml:space="preserve">1/ Impossibilité de signer le devis en ligne à partir du mail de devis reçu ==&gt; Obligé de passer par téléphone pour souscrire finalement (malgré plusieurs essais et plusieurs appels à la hotline)
2/ J'aurais voulu pouvoir changer l'assurance de mon X1 le dernier mois pour le passer en assurance parking uniquement mais Lolivier ne fait pas cela..
</t>
  </si>
  <si>
    <t>tarek-e-133324</t>
  </si>
  <si>
    <t>Je suis satisfait du service pour le moment le tarif reste raisonnable j’espère que je serai satisfaite de votre assurance pour pouvoir rester chez vous</t>
  </si>
  <si>
    <t>yamina-e-127427</t>
  </si>
  <si>
    <t xml:space="preserve">Simple pratique 
Prix raisonnable 
Bon qualité prix 
Rapide et efficace
Je recommande vivement 
Un ami m'a recommander je regrette pas 
Rapide et efficace 
Simple 
Rapide 
</t>
  </si>
  <si>
    <t>opalynn-56844</t>
  </si>
  <si>
    <t xml:space="preserve">la personne est décédé en décembre 2005. une assurance me recherchait. j'ai écris au AGIRA. depuis avril 2016 le dossier est en cours de traitement. depuis fin juin  2017 le dossier est calculé, contrôlé et etc... soit disant un problème informatique qui bloque le paiement!!! dommage que ca bloque pas les prélèvements pour d'autres!!! MDR!!
dossier compliqué décès en 2005!!! depuis une nouvelle vie ; vivement que ca soit réglé et qu'on en parle plus; au 1 septembre je m'adresse a un avocat car j'ai refait ma vie et mon nouveau conjoint ne veux plus en entendre parlé.
</t>
  </si>
  <si>
    <t>sophie-51948</t>
  </si>
  <si>
    <t>INTERIALE ANNONCE une REPONSE AUX RECLAMATIONS EN 2 JOURS OUVRES 
SANS REPONSE DE LA MUTUELLE DEPUIS LE 24 OCTOBRE DERNIER</t>
  </si>
  <si>
    <t>eva-67459</t>
  </si>
  <si>
    <t xml:space="preserve">Bonjour
Je suis assure tout risque 
Je me suis fait voler ma voiture avec violence (Plainte a été déposé bien sur )
Le conducteur a eu un accident sous l’emprise De stupéfiant et alcool et sans permis.
Le dépanneur suite à l’appel de la gendarmerie a prit en charge le véhicule (Épave) 
Après maintes documents transmis à l’assurrance Suite à leur demande pour justifié le vol il y avait toujours une demande de leur part pour ne pas indemniser.
Le dépanneur nous a demandé de règle les frais de remorquage et d’effectue La cession de l’epave Pour éviter les frais de gardiennage,avant le passage officiel de l’expert 5 jours avant nous étions en période de Noël le 22 /12 (qui a quant même vu la voiture chez le dépanneur le 27 /12 )suite à cela l’assurrance Refuse toute indemnisation .sinistre numéro 2017234615 du 17 décembre 2017 .
Bon courage  à vous 
Surtout ne pas avoir de problèmes car aucunes chances de prise en charge si un grain de sable ne rentre pas dans leur conditions .
</t>
  </si>
  <si>
    <t>rupteur6-97692</t>
  </si>
  <si>
    <t xml:space="preserve">Supers services, aussi bien téléphonique que les remboursements ! Ils sont rapides et très gentils. Niveau prix, mon ancienne entreprise prenait en compte une partie des frais donc cela me paraissait raisonnable. 
Je n'ai pas eu de sinistre mais j'ai eu quelques consultation médicale et je dois dire que le remboursement a été très rapide !
Petit bémol mais vraiment petit ... c'est que pour envoyer les justificatifs par internet, il faut chercher un pti peu car ce n'est pas très explicite ... </t>
  </si>
  <si>
    <t>prenom-n-107437</t>
  </si>
  <si>
    <t xml:space="preserve">pas de  sinistre déclaré, et une belle augmentation de cotisation + de 20€ ??? pourquoi.
pris par le temps, je vais quand même tester la concurrence.   </t>
  </si>
  <si>
    <t>soohod-38204</t>
  </si>
  <si>
    <t xml:space="preserve">Assuré une première année, j’ai dû résilier la deuxième année car le montant est passé de 1230 à plus de 1530 malgré un bonus de 5% .... incompréhensible ! Et inacceptable !
Ne répond JAMAIS aux mails. </t>
  </si>
  <si>
    <t>16 avril 2020 suite à une expérience en avril 2020</t>
  </si>
  <si>
    <t>nanou-88938</t>
  </si>
  <si>
    <t>Aucune aide ,mon IRM reculé suite au confinement, mon mal de genoux ,les courses magasins  à pied ,mon véhicule réparé au garage Renault ,la facture pas payée,tout empire aucune Aide ,aucune compassion aucun arrangement pourtant ils savent que je vis au minima sociaux avec mes 3 enfants, que j'ai raté des opportunités d'emplois,mon mal genoux ne fait qu'empirer.Et pourtant je cotise tous les mois chez la macif depuis une vingtaine d'années.Je crois que c'est parce que je suis d'origine algérienne que l'on me malmène.</t>
  </si>
  <si>
    <t>toto-99140</t>
  </si>
  <si>
    <t>Un petit peu plus cher mais aucun soucis en cas de pépin! C'est une vraie mutuelle . . . Ex J'ai eu un soucis avec la copro pour humidité venant de ma courette, c'est systématiquement pris en charge. Ma mére avait une assurance chez A...A: non pris en charge, j'ai eu des soucis!</t>
  </si>
  <si>
    <t>sandy40-66237</t>
  </si>
  <si>
    <t>Je suis en arrêt depuis le 17 avril et toujours pas de complément de salaire. Ils me répondent à chaque fois qu'il n'ont pas mon dossier.Le pire ils répondent aux mails 1 mois après quelle honte!!!</t>
  </si>
  <si>
    <t>patrick-l-106673</t>
  </si>
  <si>
    <t>je ne comprend pas .mon permis est lisible en tant que conducteur secondaire pour l'assurance du contrat n.312693015 mais pas en tant que conducteur principale du contrat n.312689515</t>
  </si>
  <si>
    <t>jmf91-116510</t>
  </si>
  <si>
    <t>Mon ancien assureur automobile Allianz France me réclame un jour d'assurance non payé. Pour la somme de ??? Devinez !
Pour la somme de 6,98€, soit 2547€ d'assurance annuelle ! Non je n'assure pas une Lamborghini en or.
Que faire ? Moralement, je me dois d'aider financièrement ?? le premier groupe européen Allianz à se refaire une santé, les pauvres. Je pense même créer une Allianzthon, qu'en pensez-vous ? ??
Bien sûr, l'association de consommateurs Que choisir est informée du problème. Et les réseaux sociaux commencent à en entendre parler. Bravo pour le service communication de Allianz , ils ont tout gagné... sauf effacement complet et définitif de cette "dette" ridicule.</t>
  </si>
  <si>
    <t>pepette-96077</t>
  </si>
  <si>
    <t xml:space="preserve">J'ai fais un devis cher eux . Plus de 1450 euros par an contre 559 € avec mon assurance actuelle. 
La pub n'est pas à la hauteur de sa promesse, Bien au contraire je n'ai jamais eu un devis aussi élevé.
</t>
  </si>
  <si>
    <t>sandrine24-79891</t>
  </si>
  <si>
    <t>On se demande si cette mutuelle n'est pas une coquille vide : on a bien des appels à cotisations, avec courriels comminatoires si le paiement n'arrive pas assez vite, mais ils ont refusé de me rembourser TOUS mes soins depuis un an !!!!</t>
  </si>
  <si>
    <t>louz-69457</t>
  </si>
  <si>
    <t xml:space="preserve">Suite à un conflit avec la macif, j'ai saisi le médiateur de l'assurance en novembre 2018 et à l'heure où j''écris ces lignes, je n'ai eu aucun retour de sa part alors qu'il a 90 jours pour répondre aux doléances.
Après recherches et conseils avisés, je m'aperçois que la médiation de l'assurance a été créé en 1964 avec le concours notamment de la ......macif!!??.. .
On comprend mieux maintenant son mutisme qui trahit sa collusion ou plutôt sa complicité avec la macif.
Fuyez la macif qui est excellente pour encaisser vos cotisations mais volontairement nullissime pour la gestion et surtout le dédommagement des sinistrés.
</t>
  </si>
  <si>
    <t>apolina-60243</t>
  </si>
  <si>
    <t xml:space="preserve">Bonjour, 
Pour moi, c'est une déception total de cet assureur ! Ayant ma mutuelle depuis des années chez eux, je décide de prendre le reste de mes assurance chez axa .... il y a presque un an de cela. C'est à partir de ce moment que commence le cauchemar. Déjà, les résiliations auprès de mon ancien assureur ont été faites 3 mois après pour l'auto et 8 mois après pour l'habitation. Encore, si c'était le seul problème, ça serait miraculeux. 
Côté assurances auto, un "bug" est intervenu dans leur logiciel. Après le paiement des 3 mois d'office, mon rib n'a pas été pris en compte et les prélèvements ne se font pas. Je contact mon conseillé et le lui fait parvenir par mail. Un mois plus tard, toujours pas de prélèvements. Cette fois ci, on m'appel, je renvoie mon mail et on me propose un mois de gratuite pour la gêne occasionné. Mais ... toujours pas de prélèvement ! Je fait venir mon conseillé et le lui remet en main propre , entre temps, axa m'a appelé, me traitant de menteuse pour le mois offert et bien évidement me rappelant que je n'ai pas payé , mais aucun prélèvement encore et toujours ... on me harcèle, je commence à perdre patience alors on me dit que mon dossier va être étudier plus "haut"! À la place d'un terrain d'entente pour un travail que axa a mal fait, je reçois des lettres d'huissier !!! C'est une honte ! À ce jour et cela fait presque un an, l'histoire cours toujours ... on se fout ouvertement de moi ! 
Pour l'habitation, la résiliation faite 8 mois plus tard, a été daté du mois en cours. Mon ancien assureur m'a donc rembousé un mois uniquement. Logique. Je demande donc une attestation d'assurance afin de pouvoir être remboursé mais la encore, j'attend toujours. 
Pour ce qui est des garantie d'accident de la vie, elle devait être résilier auprès de mon ancien assureur en janvier mais devinez quoi ? Ca n'a pas été fait ! Quelle surprise ! 
 Bref ! Je ne recommande pas Axa ! J'ai toujours payé mes factures et la ils me traitent de voleuse et de menteuse pour des erreurs que eux ont fait ! C'est d'une incompétence incroyable ! </t>
  </si>
  <si>
    <t>orchidee-54575</t>
  </si>
  <si>
    <t xml:space="preserve">En invalidité 2eme catégorie depuis 2013.J ai été convoqué par un medecin expert le 12 avril 2017.
J ai demandé à plusieurs reprises ou est mon dossier. J ai à chaque fois des personnes différentes avec des infos différentes. A ce jour je suis toujours dans l attente du suivi de mon dossier.
Je vis seule et en plus malade. Si seulement la cardif pouvait se mettre un peu à la place des malades qui attendent une réponse et surtout une régularisation de la situation. Le risque de perdre ma maison parce qu' aujourd'hui je me sent abandonner engendre des problèmes  sur ma santé </t>
  </si>
  <si>
    <t>roelandts-j-130511</t>
  </si>
  <si>
    <t>tres satisfait des tarifs le site internet très simple cordialement merci  pour tout votre renseignements je recevrai  ma carte verte par courrier ou non</t>
  </si>
  <si>
    <t>nordz95-62209</t>
  </si>
  <si>
    <t>MACIF un assureur qui ne garantie rien j'ai eu un acte de vandalisme sur mon vehicule on m'a refusé l'indemnisation alors que j'ai eté assuré tous risque donc pour moi MACI est un assureur FACTICE</t>
  </si>
  <si>
    <t>david-p-109212</t>
  </si>
  <si>
    <t>Peut de prise en charge par l'expert, par l"assurance, difficulté de contact du service contrat auto. Ne peut pas appeler de numéro de téléphone au 0970808001, car il me répond d'appeler ce même numéro.</t>
  </si>
  <si>
    <t>julie-129069</t>
  </si>
  <si>
    <t>Comme pour beaucoup de service de la société générale il faut maintenant se débrouiller seule la majeur partie du temps !
Quel intérêt alors de souscrire chez vous ?
Je me retrouve depuis samedi avec un problème de serrure suite à une tentative de vol par effraction.
A ce jour on ne m'a toujours trouvé aucune solution, c'est à dire que nous en sommes en période de vacances donc aucun serrurier n'est disponible, on vous dit poliment de vous démerder tout seul. Donc en plus du préjudice moral de la tentative de vol, je dois faire avec les congés des serruriers ! Mince je n'ai pas subit un cambriolage au bon moment ! Merci Sogessur !
Pour quelle raison est-ce-que je paie une assurance ???</t>
  </si>
  <si>
    <t>fabrice-d-103723</t>
  </si>
  <si>
    <t>Simple et pratique, le tarif est intéressant 
Réactivité des équipes.
L'intérêt du 100% digital 
La complétude des informations se fait simplement et rapidement</t>
  </si>
  <si>
    <t>patrick-b-137696</t>
  </si>
  <si>
    <t>Bien satisfait bon tarif merci sa été très vite a faire mon devis le contrat dit fait encore merci pour le tarif merci beaucoup M boucher j attend man carte</t>
  </si>
  <si>
    <t>philippe-s-125545</t>
  </si>
  <si>
    <t>très satisfait du service en ligne. Convivial et simple. Le prix est très correct. Je recommande. Plus qu'à faire de belles balades sur mon nouvel engin !!</t>
  </si>
  <si>
    <t>Une honte! Fuyez! Courrez! Tout va bien jusqu'au jour où vous voulez quitter la mutuelle pour une mutuelle obligatoire! Envoi d'un courrier recommandé AR signé de l'employeur et la mutuelle décide tout simplement de refuser la résiliation! Après ça devient l'horreur! Courrier sur courrier etc! Des malades!!!!!!!!!!! Surtout que j'avais eu une dame au téléphone qui m'avait précisé que tout était OK.....</t>
  </si>
  <si>
    <t>farid-b-105618</t>
  </si>
  <si>
    <t>Rien a dire, suis satisfait du service.. Quoiqu'une diminution
 de la cotisation devrait être envisagé. automatiquement
après une certaine   période de fidélité</t>
  </si>
  <si>
    <t>audrey-69245</t>
  </si>
  <si>
    <t>L assurance aurait du prendre mon prêt en charge, au bout de 3 mois, d arrêt maladie. Ils n envoient le dossier, que le quatrième mois, avec des questions, vraiment limites à faire remplir par le médecin traitant. Le traitement des gens ne les regarde pas! Le temps de  renvoyer ce dossier, qu il soit traiter, cela fera 5 mois! Quand on gagne 700 euros d ijss et qu on se fait prélever 135 euros de prêt, alors qu il aurait du être pris en charge depuis 2 mois, c est limite. Mais cela permet à la banque de se gaver sur les frais, au passage. D ici, qu ils se bougent  je serais sans doute interdit bancaire, car mon prêt, qui était sensé être modulable ne l est plus! J aurais sans doute repris le boulot, avant que cette assurance n agisse. Bien évidemment, impossible de les joindre directement. Il faut passer par son banquier.</t>
  </si>
  <si>
    <t>bobeico-i-134246</t>
  </si>
  <si>
    <t xml:space="preserve">Je suis satisfait du service, 
Simple et pratique 
Les prix me conviennent, 
J'ai bien reçu votre proposition, informations du service. 
Je vous remercie </t>
  </si>
  <si>
    <t>bradefer-c-128175</t>
  </si>
  <si>
    <t>Le service client est à l’écoute de l’assuré, très réactif. le prix de l’assurance est vraiment intéressant. 
Facile à comprendre et à gérer à distance.</t>
  </si>
  <si>
    <t>coulibaly-m-110030</t>
  </si>
  <si>
    <t>Satisfait pour l'instant de votre contrat qui j'espère, en fonction de la bonne conduite au volant réduira les cotisations qui, au final sera titalement satisfaisant.</t>
  </si>
  <si>
    <t>gilles-l-125894</t>
  </si>
  <si>
    <t>Simple, pratique, je suis à mon premier contrat chez vous et tant que je n'aurai pas de problème, difficile de donner mon avis sur le respect des règles souscrites</t>
  </si>
  <si>
    <t>denis-p-106087</t>
  </si>
  <si>
    <t>Très bien.
Dommage qu'il y a de la franchise pour le bris de glace. Les prix sont bien, le conseillé au téléphone est très professionnel.  A recommander.</t>
  </si>
  <si>
    <t>anne-m-108010</t>
  </si>
  <si>
    <t>Je suis satisfaite de mon assurance chez Direct Assurance.
Les prix sont intéressants. 
J'apprécie la réactivité et la sympathie des agents de cette assurance.</t>
  </si>
  <si>
    <t>gael--100547</t>
  </si>
  <si>
    <t xml:space="preserve">Bonjour, cela fait 2 mois que j'ai pris un contrat de couverture santé chez Mercer à titre personnel après une dizaine d'années avec un contrat entreprise. Je les ai contacté une dizaine de fois par téléphone et mail. Ils sont incapables de mettre en place mes remboursements parce que l'ancien contrat fait a priori doublon. J'ai expliqué mon cas à de nombreuses reprises, on me promet que le nécessaire va être fait. Et il n'en est rien. Ne prenez surtout pas cette mutuelle qui ne sait pas ce que veut dire  " le service Client ". Je vais les résilier à la première échéance. </t>
  </si>
  <si>
    <t>lilu1254-49427</t>
  </si>
  <si>
    <t>Je suis assuré chez Néoliane pour la santé suite au conseil de mon courtier qui s'occupe que de ma mutuelle car le reste est prit en charge par ma banque. je n'ai pas eu beaucoup d'intéractions avec Néoliane car les remboursements se font normalement maintenant lorsque j'ai eu besoin, le centre de gestion m'a prise en charge directement.</t>
  </si>
  <si>
    <t>adam-a-125096</t>
  </si>
  <si>
    <t>Très efficace quand on est pressé excellent mais un peu cher mais bon vu le temps c’est pas mal</t>
  </si>
  <si>
    <t>stephen-71486</t>
  </si>
  <si>
    <t>Comment une assurance qui reçoit un recommandé pour résiliation, peut remettre en cause la résiliation ? En colère de voir qu'avec un recommandé ce n'est pas pris en compte, et du coup je me prends un an de cotisation. A bannir</t>
  </si>
  <si>
    <t>sarah-d-132923</t>
  </si>
  <si>
    <t>Merci pour la facilité de souscription. ..je veux juste savoir comment annuler mon assurance chez votre confrère. Es que je le fais moi ou vous vous en charger ??</t>
  </si>
  <si>
    <t>tub-100881</t>
  </si>
  <si>
    <t>Je suis assuré auto depuis plus de 2 ans à la GMF. Je les appelle pour assurer une auto qui fait 120cv DIN. L.assurance me refuse prétextant que l’auto est considérée comme sportive. Mon bonus étant de 0.90, il fallait avoir 0.80 pour être eligible. Je n’ai jamais eu d’accidents.je considère être insulté car avec honte je l.annonce au vendeur qui me réclame une attestation. Si je m’étais appelé Kilian MBAPPÉ avec 6 mois de permis, tapis rouge : Seulement voilà, j’ai 32 ans de permis de conduire. J’ose à peine m’acheter un château. Donc, je vais mettre fin à mon contrat auto actuel ainsi que ma résidence. GMF, plus jamais... . 1 étoile parce qu’on ne peut pas mettre 0.</t>
  </si>
  <si>
    <t>malex15-78325</t>
  </si>
  <si>
    <t>Très bon rapport qualité prix. Conseillers joignables facilement et à l'écoute, agréables et ont répondu à toutes mes attentes. Je recommande cette assurance sans hésiter.</t>
  </si>
  <si>
    <t>lepoullen-a-135914</t>
  </si>
  <si>
    <t>Je suis satisfait du service, les prix me convienne, simple et pratique.
Le temps d'attente est assez rapide et les réponses rechercher sont clair net et précise.</t>
  </si>
  <si>
    <t>kalus-s-139290</t>
  </si>
  <si>
    <t>très bien la relation au téléphone  la personne est compétente elle ma bien renseigné cela a était rapide je suis satisfait du prix et des explications</t>
  </si>
  <si>
    <t>gamal-n-115142</t>
  </si>
  <si>
    <t>Prix élevés mais j'ai déja un contrat avec vous. Donc je ne veux pas un autre assureur. J ai l 'assurance habitation a faire très bientôt. Dans une semaine ou deux. Faites un effort au niveau prix SVP</t>
  </si>
  <si>
    <t>jpp-52311</t>
  </si>
  <si>
    <t>Invente des nouveaux contrats alors que l'on a uniquement accepté de recevoir un devis pour etudier la proposition. 
Nous force la main pour la garantie dommage (R002 un truc comme ça.)</t>
  </si>
  <si>
    <t>prune-61881</t>
  </si>
  <si>
    <t>très satisfaite très conprèhension 
 merci beaucoup   plusieurs contrat des amis</t>
  </si>
  <si>
    <t>stephan-g-131372</t>
  </si>
  <si>
    <t>Je trouve les tarifs excessif comparer à mon assurance pour le burgman  125 ,il y a un écart de prix de 50€ et j ai choisi la plus petite formule que vous me proposez</t>
  </si>
  <si>
    <t>pat-108238</t>
  </si>
  <si>
    <t>assure depuis plusieurs années a la Macif , début 2020 j ai eu un feu de cheminée, je ne vais pas rentre dans les détails, mais une galère pour être dédommagés par cette assurance ,entre l expert qui ne fait pas son travail et la Macif qui cherche par tous les moyens a vous dédommagés au strict minimum, j imagine pas si ma maison aurait bruler entièrement, j 'ai fuis cette assurance très vite ,</t>
  </si>
  <si>
    <t>besse-n-114181</t>
  </si>
  <si>
    <t>simple et pratique ,très bon conseiller ,il faudrait juste l'assistance  dans le packs tiers. Mais je recommande vraiment .j'ai pu assurer mon véhicule très simplement.</t>
  </si>
  <si>
    <t>phil-110177</t>
  </si>
  <si>
    <t xml:space="preserve">Bonjour j ai paye mon assurance pendant 10 ans .
Or le 22 mai 2020 j ai appris que toutes mes affaires ont été volées .Je n étais pas en France 
Suite à mes documents donnés (factures ...) et une plainte au procureur  ils me demandent des documents pour ne pas me rembourser.
Je suis trés déçu car je ne croyais pas que GMF était comme cela.
Phil.
</t>
  </si>
  <si>
    <t>antoun-j-135285</t>
  </si>
  <si>
    <t xml:space="preserve">Inscription rapide et simple, pas de demandes compliqués.prix acceptable  et logiques.bien sue on espère qu'on aura pas besoin de vous dans le future ??
</t>
  </si>
  <si>
    <t>ter13-69346</t>
  </si>
  <si>
    <t xml:space="preserve">CONTRAT MULTI EPARGNE VIE ALLIANZ : à fuir absolument 
Promesse de rendement complètement erronée voire mensongère, perte immédiate de capital dès la souscription, placement soit disant sécurisé et équilibré mais qui se contente de suivre l'évolution du CAC40 en réimpactant fortement les baisses et faiblement les hausses, aucune réactivité on se contente de regarder le capital fondre bref on se fout complètement du client donc si vous voulez perdre de l'argent Allianz est une très bonne solution pour s'appauvrir !
</t>
  </si>
  <si>
    <t>Je viens de quitter eurofil aviva car se ne sont que des banquiers pour l'olivier assurance Jusqu'à maintenant c'est le jour et la nuit entre eux deux L'olivier est trés satisfaisant au niveau prix avec un personnel compétant et professionnel Je recommande A voir cependant avec un éventuel sinistre</t>
  </si>
  <si>
    <t>olivier83-57657</t>
  </si>
  <si>
    <t>tout faire pour ne pas prendre en charge les indemnisations quand nous sommes en invalidité pas crédible voix électronique jamais utiliser assurance obsolète alors que nous sommes au 21 siècles 2017</t>
  </si>
  <si>
    <t>guillerme-n-109216</t>
  </si>
  <si>
    <t>Je suis satisfait de mes deux assurances chez vous.
Je recommande l'olivier assurance pour toutes assurances confondues
Très content d'être client chez vous.</t>
  </si>
  <si>
    <t>avonde-c-115379</t>
  </si>
  <si>
    <t>Je suis satisfait des services proposés par l'assurance et les prix proposés sont vraiment très intéressant. Je recommande vivement cet assurances....</t>
  </si>
  <si>
    <t>emma-p-106579</t>
  </si>
  <si>
    <t>pour le moment les prix et la nouvelle technologie Youdrive sont innovents et economiques, voila une vraie maniere d'encourager à mieux conduire et plus prudemment</t>
  </si>
  <si>
    <t>kiki-75144</t>
  </si>
  <si>
    <t>Après de multiples échanges téléphoniques je constate que les conseillés Olivier assurance sont réellement à notre écoute, prennent les devants suite à un sinistre et donnent de bons conseils. De l'accueil téléphonique jusqu'à la fin de l'échange avec le conseiller l'amabilité est omniprésente, courtoise et détendue.</t>
  </si>
  <si>
    <t>grisot-v-130286</t>
  </si>
  <si>
    <t>Les prix sont top. Rapide. Simple et efficace que demander de mieux? Ah si peut-être quand on souscrit un deuxième contrat auto peut-être offrir les frais d'adhésion. Et les téléconseillers super sympas</t>
  </si>
  <si>
    <t>arnauddum-87478</t>
  </si>
  <si>
    <t>Nous avons retrouvé notre véhicule avec le pare choc cassé sur un parking. La personne est partie sans se faire connaître bien évidemment. L expert pense que nous avons percuté un corps fixe. 
Cette assurance n a donc pas accepté de nous indemniser dans la mesure où notre déclaration est contraire à celle de l expert. 
Je suis choqué de payer tous risques un véhicule alors que nous n avons fait que nous garer sur un parking. Aucune prise en charge et 1500 euros de notre poche. 
C est honteux. Votre assurance solidaire n'est que de la publicité mensongère et le mieux c'est que les interlocutrices sous entendent que nous sommes des menteurs.
Assurance à fuir 
Résiliation imminente</t>
  </si>
  <si>
    <t>emmad-123265</t>
  </si>
  <si>
    <t>Ils ont droit à une étoile d'une part parce qu'on ne peut pas en accorder aucune et d'autre part car j'ai assuré ma voiture chez eux car c'était les seuls à avoir répondu un samedi. Mais c'est le seul point positif que je leur accorde. Ils sont et pour les avoir eu plusieurs fois au téléphone tous exécrables. L'assurance n'est pas beaucoup moins cher qu'ailleurs par contre les services rendus eux sont beaucoup moins nombreux. Je suis tombé deux fois en panne et ils n'ont pas levé le petit doigt et ceux alors même que j'ai souscrit à diverses options pour parer justement à toutes sortes d'éventuels déconvenues. Et avant cela, lors de la souscription ils m'ont plusieurs fois menacé de clôre mon contrat car le scanne de mon permis de conduire ne leur convenait pas. En effet le document est arrivé verticalement et il n'est apparemment pas à leur porter de pivoter un document à l'aide de leurs ordinateurs.</t>
  </si>
  <si>
    <t>husky-53257</t>
  </si>
  <si>
    <t>je suis client auto,habitation et protection juridique.un autre véhicule est assuré chez allsecur.</t>
  </si>
  <si>
    <t>corentin-p-123711</t>
  </si>
  <si>
    <t>Le prix me convient cependant, j'aurai souhaité pouvoir faire des prélèvements mensuels.
Mise à part ce désagrément, le site nous propose divers options.</t>
  </si>
  <si>
    <t>cybele-79540</t>
  </si>
  <si>
    <t>A fuir immédiatement !!!! ne vous arrêtez même pas les consulter pour une devis. Victime d'un cambriolage avec effraction (PV et constatation de la gendarmerie), Groupama établi des vétustés sur tout et n'importe quoi total des courses ils nous résilies pour sinistre excessis</t>
  </si>
  <si>
    <t>sara-l-121335</t>
  </si>
  <si>
    <t>je suis satisfaite du service .
rapide et efficace
tarif attractif
conseillère professionnelle
je recommande vivement.
Je les recontacterai probablement pour mon habitation</t>
  </si>
  <si>
    <t>kiki-64970</t>
  </si>
  <si>
    <t>Très déçu ont ma vendu un produit incompatible avec mes besoins condamné pour une longue année je prends sur moi. Conseils fait très attention au modalités carte blanche pour l'optique une vraie catastrophe opticien imposé +produits de très bas de gamme imposé  je crois que même si j'avais fait une demande de cmu j'aurais été mieux prise en charge</t>
  </si>
  <si>
    <t>nadia-d-132990</t>
  </si>
  <si>
    <t>Je suis pleinement satisfaite du service. Le conseillé a été très réactif et très clair. Aucune surprise de frais supplémentaires de courtage, tout est inclus.</t>
  </si>
  <si>
    <t>clemclem-66164</t>
  </si>
  <si>
    <t>Je suis resté 3 ans chez eux. tant que tout va bien et qu'on a pas besoin d'eux c'est génial. Ils prélèvent chaque mois la prime. Mais dès qu'il faut payer quelque chose c'est la croix et la bannière. Et vas y que je tartine de franchises sur chaque acte ou presque et que je rembourse le plus tard possible !!</t>
  </si>
  <si>
    <t>rr-99342</t>
  </si>
  <si>
    <t>Assurance avec  un service plus que bas de gammes j'ai du rester plus de 7h au téléphone avec plusieurs agents me raccrochant au nez a plusieurs reprises services médiocre et incompétent et quand on veut parler a un responsable  c'est tout simplement impossible pire expérience de ma vie je vous conseille de ne pas souscrire chez eux voilà une journée de boulot gâcher en 2020 c'est inadmissible un service pareil je suis plus que mécontent mais quand il s'agit d'encaisser l'argent c est très rapide en tous je recommande de fuire cette assurance quitte à payer un peu plus chère sa vous évitera des mauvaises surprises</t>
  </si>
  <si>
    <t>oli31-91689</t>
  </si>
  <si>
    <t>Ma mère est décédée fin avril, en me laissant une assurance vie AFER à mon nom. A ce jour (29 juin), je n'ai aucun retour de leur part, malgré un coup de téléphone, 5 emails et une lettre recommandée. J'ai confié le problème à ma notaire, qui aura j'espère plus de succès que moi. Un tel comportement est déplorable, surtout dans les circonstances actuelles. Je m'apprête à porter plainte et à faire une notice pour la DGCCRF.</t>
  </si>
  <si>
    <t>staff-75745</t>
  </si>
  <si>
    <t>Même avec pièce manquante il Retirer argent sans envoyé le
 contrat et sans prévenir</t>
  </si>
  <si>
    <t>rai-99440</t>
  </si>
  <si>
    <t>Avis 100% objectif :
- Je souscris après un appel téléphonique et tout va bien.
- Je n'ai vu aucun remboursement sur mon compte bancaire mais tout à l'air d'être bien pris en compte lorsque je présente ma carte aux différents établissements.
- Je demande la procédure pour l'ajout de ma fille, on me répond "Faites une demande en ligne, il y aura un devis avant tout quoi qu'il arrive". Et là c'est le drame !...
- J'ai demandé "Veuillez ajouter ma fille en prenant en charge les factures joints qui la concerne". J'ai reçu un échéancier, ma cotisation à doublée sans avoir eu connaissance du prix (sans devis)
- Je demande l'annulation, on me répond "C'est impossible". J'invoque alors mon droit de rétractation avant les 15 jours réglementaires, on me répond "Ne vous inquiétez pas c'est prit en compte, vous avez même 30 jours pour la rétractation chez nous".
- J'appelle toutes les semaines pendant 2/3 mois pour savoir où ça en est et à chaque fois on me répond "c'est impossible, vous n'avez pas demandé de devis". Je ré-explique tout en invoquant mon droit de rétractation et on repart pour un tour "c'est prit en compte".
- Au quatrième mois on me dit "Nous comprenons votre frustration mais il n'y aucune trace de votre demande de rétractation, vous devez la refaire en ligne". Je leur réponds "A partir de maintenant vous verrez ça avec mon avocat, vous parlerez peut être la même langue. Là je suis à bout !". Un "vrai" professionnel me contact avec une "vraie" solution de remboursement des 4 mois.
- J'ai demandé la résiliation peu de temps après, on me dit de faire une lettre recommandée. J'ai demandé un modèle de lettre, ils en ont pas. J'ai vérifié sur les forums internet, il y a eu des refus pour cause de mauvaise information (la date d'échéance n'était pas bien renseignée). J'en conclus qu'ils ne prennent pas la peine de recontacter le client en cas problème.
- Après avoir reçu l'AR, je leur demande si tout est bien prit en compte. Réponse "Nous aurons l'information en même temps que vous lorsque vous recevez l'email de confirmation"
- Je m'apprête à envoyer ma troisième lettre recommandé pour être sûre qu'elle sera prise en compte en y ajoutant une copie du contrat ainsi que la carte tiers payant. Je dois aussi vérifier pour la prévoyance, apparement ils séparent les contrats. J'espère que tout se passera bien car je serais dans l'obligation de faire intervenir un avocat.
- J'arrive à la date limite des 2 mois de préavis obligatoires et je viens juste de me rendre compte qu'il y'a deux contrats distincts "SANTE/XXXX" et "IJH(P)/XXXX", les numéros adhérents sont aussi différents. J'ai reçu la lettre d'échéancier et de rappel le 27/10/2020, elle est datée au 15/10/2020. Je devrais avoir le droit à 20 jours après réception de cette lettre. Nous sommes le 31/10/2020. Je confirme que je vais envoyer une 3ème lettre recommandée. Je vais envoyé autant de lettres qu'il faudra.
J'espère que mon témoignage servira au courtier Santiane ainsi qu'au future client.
Je vous ai épargné les prises de becs.
Je présente mon cas en tant que client.
J'aurais préféré avoir toutes les informations nécessaires à ma demande de résiliation.
J'ai dû aller les rechercher activement sur internet après plusieurs appels téléphoniques :
https://forum.lesarnaques.com/assurances-particuliers-professionnels/resiliation-impossible-t213818.html
https://www.santiane.fr/aide-faq/resiliation
https://www.opinion-assurances.fr/temoignage-assurance.html?cid=305</t>
  </si>
  <si>
    <t>jerome-b-126779</t>
  </si>
  <si>
    <t>Je suis satisfait de direct assurance rapide et tarif très intéressant je vous conseillerai auprès de mes amis en vous souhaitant une très bonne journée cdlt</t>
  </si>
  <si>
    <t>helene-c-135281</t>
  </si>
  <si>
    <t xml:space="preserve">Simple et clair avec des tarifs attractifs. 
Le devis a été envoyé directement par mail. 
Je n'hésiterai pas à recommander cette assurance.
Cordialement. 
</t>
  </si>
  <si>
    <t>lili-61765</t>
  </si>
  <si>
    <t xml:space="preserve">Trouver une autre assurance que Direct assurance 
Ce n'est que du lost cost 
a ne jamais avoir d'accident avec eux 
pas de véhicule de prêt quand la voiture n'est pas roulante même en étant assuré en touriste </t>
  </si>
  <si>
    <t>stephane-m-123635</t>
  </si>
  <si>
    <t>Je pense que la fidélité auprès de la GMF n'est pas assez récompensée...de fait, je me fixe comme objectif légitime pour 2002 de faire marcher la concurrence....féroce dans ce domaine, comme dans d'autres d'ailleurs il est vrai.</t>
  </si>
  <si>
    <t>catherine-b-131921</t>
  </si>
  <si>
    <t>Très rapide parfait pour moi et mon compagnon en ai également très content donc il m'a parrainer merci beaucoup j'en parlerai aussi à mes amis et mes enfants</t>
  </si>
  <si>
    <t>tristan-p-116258</t>
  </si>
  <si>
    <t>Service rapide, et très bon conseil de la pars des conseillers, contrats rapide à faire et j’ai était assurer en jeune conducteur alors que d’autre assurance ne voulait pas pour un z</t>
  </si>
  <si>
    <t>patrick-b-106073</t>
  </si>
  <si>
    <t xml:space="preserve">Simple, pratique et efficace
Plutôt rapide en cas de sinistre
Une réduction suite au Covid aurait peut être pu être faite au client
Bonne journée Cordialement
</t>
  </si>
  <si>
    <t>proxali-75710</t>
  </si>
  <si>
    <t>Scandaleux, je suis arrêt depuis début avril, je les appelle pour connaître l'avancement de mon dossier, apparemment c'est confidentiel. Alors que cela me concerne, c'est mon nom mon numéro de sécu, mais rien y fait. Nous sommes le 7 aucune nouvelle, aucun argent versé, j'ai peur pour les mois à venir.</t>
  </si>
  <si>
    <t>mya-91209</t>
  </si>
  <si>
    <t>Satisfait du devis en ligne. Je n’ai pas encore eu de conseiller en ligne mais attends d’être ré contactée afin de savoir si le tarif en ligne propose sera le même</t>
  </si>
  <si>
    <t>28 décembre 2019 suite à une expérience en décembre 2019</t>
  </si>
  <si>
    <t>zorky-85318</t>
  </si>
  <si>
    <t>Je suis à la MACIF depuis tellement longtemps que je ne me souviens plus du nombre d'années (+20 ans ?), et malgré cela, ma femme et moi allons chercher une assurance en 2020 pour nos véhicules et maison car le bon de +35 % pour être passé du 77 au 93 nous a choqué (distance de 3,7 km entre notre ancien appartement et notre nouvelle maison). Dommage car ma confiance envers la MACIF était grande.</t>
  </si>
  <si>
    <t>lyon-v-135446</t>
  </si>
  <si>
    <t>Les prix me conviennent, ils sont très attractifs face à la concurrence, et l'utilisation du site internet est pratique et simple, les documents sont pour le moment simples a remplir</t>
  </si>
  <si>
    <t>syl0745-136257</t>
  </si>
  <si>
    <t xml:space="preserve">j 'ai ete ravis de cette echange avec ALLASSANE qui m'as aidé a pouvoir accéder a mon espace client merci aussi au monsieur qui ma fais souscrire au contrat ;deux personnes tres sympathique et trés professionnels merci a vous </t>
  </si>
  <si>
    <t>clara-v-127192</t>
  </si>
  <si>
    <t xml:space="preserve">Bonjour, je suis satisfaite de vos services et de votre réactivité.
Le prix me convient également 
Je recommande direct assurance
Cordialement 
Clara vin Kunssberg 
</t>
  </si>
  <si>
    <t>tousch-j-123820</t>
  </si>
  <si>
    <t>Rapide, clair, sans surprises et compétitif ! 3ème véhicule assuré chez l'Olivier et toujours satisfait. De plus, ils sont disponibles rapidement par téléphone en cas de besoin. Conseiller professionnel et à l'écoute, certaines assurances "historiques" devraient s'en inspirer...</t>
  </si>
  <si>
    <t>17 octobre 2021 suite à une expérience en mars 2021</t>
  </si>
  <si>
    <t>lionel-137637</t>
  </si>
  <si>
    <t>J'ai été victime d'un sinistre en mars 2021. Quelqu'un m'a doublé par la droite et m'a percuté. Je l'ai poursuivi afin de noter sa plaque, mais en vain. Une personne s'est présentée à moi et m'a dit qu'il avait tout vu qu'il avait son numéro de plaque et qu'il pouvait témoigner. J'ai donc porté plainte au commissariat et contacter mon assureur... J'ai donné les coordonnées de mon témoin et transmis la plainte. En attendant que les choses se règlent j'ai fait remplacer ma vitre latérale qui avait été cassée lors du choc après les avoir prévenu. Au bout de quelques mois et de quelques messages auxquels on m'a répondu complètement à côté, je suis allé voir mon agence locale pour élucider le problème. Là, on apprend avec stupeur que j'avais 4 sinistres de comptabiliser et que le témoignage de la personne ainsi que ses coordonnées avaient disparues... Peu de temps après, je reçois une lettre en recommandé qui résiliait mon contrat. Je retourne donc à mon agence, et pendant plus d'une heure, nous avons du tout réexpliquer... On tombe enfin sur une personne qui comprend, mais pas suffisamment, sans doute... Je me suis retrouvé avec 2 sinistres au lieu d'un. Ils n'avaient pas fait la relation entre le bris de glace et l'accident... Aujourd'hui encore, 6 mois après l'accident, j'attends toujours le remboursement de la franchise que j'ai versée et la lettre d'excuse et de "réhabilitation" à 0% de responsabilité. Je ne désespère pas.</t>
  </si>
  <si>
    <t>romain-l-105477</t>
  </si>
  <si>
    <t>Les mensualités qui augmentent chaque année  même sans sinistre.      Mise à part le parrainage , aucune fidélité ou remise . Application trop quelqonque</t>
  </si>
  <si>
    <t>nana-96216</t>
  </si>
  <si>
    <t xml:space="preserve">J'ai viens d'etre résilié au bout de 26 ans de cotisation assurance automobile, car 1 bris de glace en 2019 et un sinistre en stationnement en 2020, aucun geste commerciale au bout de  temps d'années,  c'est vraiment désobligeant eurofil, Aviva a fuir.
 je ferai le bonheur d'une autre assurance </t>
  </si>
  <si>
    <t>mia-87149</t>
  </si>
  <si>
    <t>Ceci est mon premier contrat d'assurance auto et je suis ravie d'avoir choisi l'Olivier Assurance, ils m'ont proposé un tarif très compétitif, et offrent un excellent service client. Ils ont pu m'accompagner dans les démarches et m'expliquer les procédures ainsi que les modalités du contrat. Cette dernière partie était essentielle à mes yeux n'étant pas du tout expérimentée, et ils m'ont patiemment tout expliqué, avec clarté et bienveillance. Je recommande totalement.</t>
  </si>
  <si>
    <t>assuree66-62809</t>
  </si>
  <si>
    <t>Bonjour, tout d'abord je pense que la qualité de service est différente selon les agences. Je suis depuis  35 ans client en RP sans aucun probléme. Suite au décés de mon beau-père en janvier 2016, j'ai repris les affaires de ma mère de 95 ans, l'agence concernée est située dans le 66. Depuis j'ai eu 2 fois a faire avec eux, la première fois pour faire changer de conducteur qui a été un véritable parcours du combattant, je passe ! Le second avatar qui est en cours, plutôt à l'arrêt, un dégât des eaux survenu le 18 décembre 2017 dans la maison que j'ai mise en vente puisque la vieille dame de 95 ans ne peut plus habiter seule, donc à priori rien de bien compliqué, puisque cette maisonnette fait 28 m2, vide, eau coupée, EDF coupé et là on passe du côté obscur de la force depuis 4 mois, courriers, courriels, téléphone, rien ... J'oubliais, comme les expertises semblent s'éterniser, j'ai eu l'aplomb de leur demander un planning parce que quand on doit faire 1800 km à chaque fois que l'expert nous siffle, il faut s'organiser. pour l'instant je suis attente de quelque chose. J'en rigole encore un peu parce que la situation est Kafkaïenne, mais je pense qu'à terme cela ne va pas bien se terminer ! Pour les candides la certification qui atteste que la Macif répond aux 24 engagements Qualité AFNOR, c'est surement un accessoire pour que les +petits puissent s'asseoir dessus !</t>
  </si>
  <si>
    <t>stella--100241</t>
  </si>
  <si>
    <t xml:space="preserve">A fuir ! Si vous avez par malheur des problèmes de santé , ils ne vous indemniserons pas . Au lieu de cela ils vous redemandent sans arrêt des documents déjà fournis ou impossibles à fournir pour vous décourager ...et cela n'arrange pas votre état  de santé. 
Je regrette amèrement d'avoir contracté cette assurance . J'aurai mieux fait de payer plus cher mais au moins j'aurai été indemnisé en cas de pépin. J'espère qu'il ne m'arrivera rien de plus grave mais je pense que je vais changer d'assurance pour pouvoir être couverte au cas où car je n'ai plus du tout confiance en eux. 
</t>
  </si>
  <si>
    <t>william-a-127619</t>
  </si>
  <si>
    <t>Courant 2021, prix bien plus intéressants que la concurrence qui a tendance à bien trop les augmenter. A surveiller par la suite. Pourvu que la démarche ne soit pas similaire ici dans le futur</t>
  </si>
  <si>
    <t>franck-m-137975</t>
  </si>
  <si>
    <t>Très bien je recommande vivement cette assurance tres complète je la recommande pour les personnes qui souhaites prendre pour la première fois merci .</t>
  </si>
  <si>
    <t>mymyinf-137683</t>
  </si>
  <si>
    <t>Je suis adhérente depuis janvier 2019, et je suis entièrement satisfaite de la disponibilité des conseillers, de la vitesse de traitement de mon dossier, et des tarifs. Je recommande vivement cette assurance aux options multiples, et au meilleurs rapport qualité prix en fonction de vos demandes.</t>
  </si>
  <si>
    <t>pseudo22-82101</t>
  </si>
  <si>
    <t>tres bonne assurance qui n'hesite pas a assurer les jeune permi sans aucun soucis conseiller au top je suis là-bas depuis 2 ans je n'est jamais eu de problèmes toujours a l'écoute de vos client merci l'olivier.</t>
  </si>
  <si>
    <t>mamichka-64105</t>
  </si>
  <si>
    <t>la matmut assure vraiment , tarif  concurrentiel ( bon conducteur depuis 20 ans donc  super bonus )  accueil agence et téléphonique empathique  ,  traitement dossiers  sinistre : réponse  adaptée et rapide , respect du contrat qui est très clair et mieux disant que bien d'autres compagnies . communication  par internet pratique et clair et retour rapide</t>
  </si>
  <si>
    <t>delphine-v-106572</t>
  </si>
  <si>
    <t>Bonjour, le montant de la nouvelle cotisation que j'ai reçu pour 2021 est très excessif. Il n'a cessé d'augmenter chaque année sans justification.
Je souhaite résilier</t>
  </si>
  <si>
    <t>dj-117490</t>
  </si>
  <si>
    <t>Suite à une mauvaise démarche d’un courtier j’ai voulu résilier et cela a été fait avec rapidité grâce à widad. Je pense que la mutuelle peut être bonne mais les courtiers envoient le contrat à la date lime de résiliation ce qui est dommage</t>
  </si>
  <si>
    <t>stephan-g-126501</t>
  </si>
  <si>
    <t>Je suis chez vous depuis des années aucuns soucis bon rapport qualité et prix et repondent au telephone rapidement et sont profesionnel acces internet rapide moins de 10mn</t>
  </si>
  <si>
    <t>m-lebreton-91499</t>
  </si>
  <si>
    <t>Je suis satisfaite des renseignements communiqué par Direct Assurance. Cela m'a permi de pouvoir demander un devis selon mes demandes étant donné que c'est la première assurance que je souscrits.</t>
  </si>
  <si>
    <t>bonjour franchement ne vous assuré pas chez matmut aucun service ,sa fait 10 anbonjs que je suis chez eux aucun problème avec ma voitures habitation ,il mon jamais fait un geste commercial niveau accueil zero sur asnières une froideur j'ai jamais vu sa le monde tourne a l'envers nous sommes client il vous parle mal je suis sur asnières sur seine ,j'avais un probleme avec mon compte pour le prélevement je leur explique juste de refaire le prélevement il mon refuser il mon demander de payer la totalité des douze mois d'assurance ,j'ai rien compris 10 ans d'ancienneté  il mon traité comme de la merde je vous le déconseille de vous assurer chez eux si matmut veulent me contacter pas de soucis</t>
  </si>
  <si>
    <t>vieyra-j-134680</t>
  </si>
  <si>
    <t>Très content des services de l'olivier.
J'ai assuré 2 voitures et parrainer un ami ce qui m'a permis d'avoir une réduction
Rapport qualité prix correcte</t>
  </si>
  <si>
    <t>subito-13711</t>
  </si>
  <si>
    <t xml:space="preserve">Suite aux dégâts de la sécheresse, les ACM, pour minorer le montant de l'indemnisation ont fait appel à une société qui semble ne pas être habilité à intervenir sur les fondations (aucun salarié déclaré). Ainsi, par manque d'argent, je ne trouve aucune entreprise qui accepte d'effectuer les travaux de la reprise en sous œuvre des fondations de ma maison. SUR CE, les ACM d'une part refusent de me communiquer des adresses d'entreprises standards qui acceptent d'effectuer les travaux pour le montant proposé et d'autre part affirment « Faute d'éléments nouveaux, ....,  la position des ACM demeure inchangée sur ces points.» 
?	Comment sortir de cette situation inextricable ?
</t>
  </si>
  <si>
    <t>lambolez-p-124373</t>
  </si>
  <si>
    <t>Je suis satisfait du service et les prix me conviennent.
Chaque demande fait l'objet d'un traitement rapide et la disponibilité des conseillers et leur efficacité est fort appréciable.</t>
  </si>
  <si>
    <t>31 juillet 2017 suite à une expérience en juillet 2017</t>
  </si>
  <si>
    <t>pigeon-36911</t>
  </si>
  <si>
    <t xml:space="preserve"> INIMAGINABLE !!! C'est peu de le dire: votre contrat d'assurance n'a aucune valeur car cet assureur vous avance des clauses qui ne sont pas inscrites dans votre contrat. Vos communiquations téléphoniques (quand ils sont joignables ) sont orientées pour que la situation soit à leur avantage, pour éviter tout changement ou remboursement. Bref, est-on assuré quand on souscrit chez Direct Assurance ??? Lisez les différents avis et ne faites pas comme moi : après, il est trop tard ! J'ai 3 contrats auto et un contrat habitation chez eux, enfin autant dire que je ne suis pas assuré. Vous voulez quelques détails concrets ? 1) Habitation : sinistre d'infiltration d'eau non pris en charge. Par écrit, les informations sont différentes de ce qu'on vous dit au téléphone. 2) Auto : impossible de changer le conducteur secondaire s'il n'est pas conjoint(e), ascendant(e) ou enfant. Ce sont leurs "clauses internes" comme ils vous répondent, non inscrites dans votre contrat. Il me semble que cela est contraire à la loi. J'ai demandé qu'ils me mettent leurs "clauses maison" (comme ils disent eux-même) par écrit, mais j'attends toujours. 
enfin je résilie tous mes contrats pour en finir avec cet assureur marketing.</t>
  </si>
  <si>
    <t>zacharie-c-121825</t>
  </si>
  <si>
    <t>Très bons conseils à priori. Il est regrettable que les placements en euros ne sont garantis diminués de commissions plus importantes qu'à la concurrence</t>
  </si>
  <si>
    <t>La politique  de cet assureur est assez déplaisante. j'ai fait un devis en ligne et quand j'ai voulu m'assurer, le tarif a augmenté de 5eurs et une fois tous les documents envoyés, le tarif a encore augmenter de 5euros, c'est énervant mais si ça ne représente par grand chose</t>
  </si>
  <si>
    <t>hacene--105105</t>
  </si>
  <si>
    <t xml:space="preserve">Je vous déconseille cette assurance ,
Ils sont bien que quand il vous annonce le prix mais faut pas avoir du souci par ce que vous allez jamais être pris en charge et aucun remboursement ne sera fait </t>
  </si>
  <si>
    <t>sissou--114457</t>
  </si>
  <si>
    <t>une mutuelle qui ne fait plus son travail depuis qu'elle s'est diversifiée, le virus a bon dos, retard dans le paiement de mes AJ, promesses non tenues, suivant la personne que vous avez au téléphone.</t>
  </si>
  <si>
    <t>abel-67008</t>
  </si>
  <si>
    <t>D'une médiocrité sans nom! Des délais à rallonge, pas d'écoute, pas de dialogue, une attente déraisonnable pour avoir quelqu'un au téléphone, un traitement des dossiers  qui manque de sérieux. Bref à part être moins riche à la fin du mois cette assurance ne sert à rien.</t>
  </si>
  <si>
    <t>mariea-81939</t>
  </si>
  <si>
    <t xml:space="preserve">J'ai été en arrêt maladie (pro) pour intervention chirurgicale de juillet 2017 à novembre 2018, reprise en mi-temps thérapeutique suite à mon arrêt jusqu'au 1er février 2019. Et je n'ai reçu aucune indemnisation d'AG2R. Et lorsque j'appel on me renvoie vers mon employeur, et la secrétaire de mon employeur me réponds nous on a envoyé le dossier.
Je suis de nouveau en arrêt depuis le 27 septembre 2019 et actuellement en mi-temps thérapeutique depuis le 11 novembre 2019 en attente de l'intervention chirurgicale. Je suis a une perte de salaire de 250 euros par mois. et toujours pareil on se renvoie la balle entre l'entreprise et la complémentaire à ce jour aucune explication de cette perte de salaire. </t>
  </si>
  <si>
    <t>muguet-75473</t>
  </si>
  <si>
    <t>J'ai eu en ligne le 25 avril une personne de chez Neoliane.Qui me dit au téléphone que selon la nouvelle loi Macron du 1er avril 2019 ma mutuelle actuelle ne remboursait plus l'hospitalisation...Donc pendant une demi heure étant retissante on m'a passe plusieurs personnes au téléphone.Une souscription avec signature électronique est faite.Je n'ai à ce jour pas de contrat en main et je n'ai signé aucuns contrats manuscrit.Cependant ayant des doutes j'appelle Aujourd'hui ma mutuelle qui me dit que personne de chez eux  n'a mandaté cette assurance et que mon contrat n'a pas changé .pratique plus que douteuse c'est Honteux ce genre de procédure.Je me rend compte que je me suis faite avoir.J'ai heureusement 14 jours pour me rétracter chose que je vais faire rapidement</t>
  </si>
  <si>
    <t>herbin-e-136164</t>
  </si>
  <si>
    <t>je suis satisfait  de l'olivier assurance
la conseillère très emphatique
suivi de mon dossier très rapide
je recommande cette compagnie d'assurance 
merci aussi pour le parrainage</t>
  </si>
  <si>
    <t>laurent-h-129475</t>
  </si>
  <si>
    <t>je suis satisfait, prix interessant accueil sympathique, j'espère que la suite se passera aussi bien. je fais au final une économie d'environ vingt cinq pourcent</t>
  </si>
  <si>
    <t>chris3166--128776</t>
  </si>
  <si>
    <t xml:space="preserve">Très bon contact avec mon interlocutrice 
Problème résolu Très rapidement. 
Merci pour votre professionnalisme et votre diligence. 
Cordialement 
Christian PANTEL-RULI </t>
  </si>
  <si>
    <t>remi-a-127645</t>
  </si>
  <si>
    <t>Je trouve que les prix de départs sont plutôt cher pour un jeune conducteur. Cependant j'ai souscris à l'assurance car je pense réduire la facture en conduisant convenablement.</t>
  </si>
  <si>
    <t>tomdmt-97611</t>
  </si>
  <si>
    <t xml:space="preserve">A fuir absolument!!!!
J'ai assuré il y a moins de 1 an un premier véhicule chez L'olivier! 
Effectivement c'était l'assureur qui me proposait le prix le plus intéressant! 
J'ai donc décidé d'y assurer mon deuxième véhicule, et là une catastrophe! 
Bris de glace non pris en charge sur le premier véhicule car je ne dispose pas de l'ancien contrôle technique qu'ils me demandent de leur fournir (chose qu'il ne m'ont absolument pas demander pour souscrire à l'assurance).
J'ai donc décidé, sous le délais de 14 jours légaux, de me rétracter afin de ne surtout pas assurer mon deuxième véhicule chez eux : j'envoie comme ils m'ont demandé une lettre en recommandé qu'il ont eux même égaré! 
Il se sont donc mis à me demander la preuve de dépôt alors même que je leur avais fournis l'accusé de réception qui prouve la réception de leur part de cette fameuse lettre! 
J'ai du en arriver à contacter une association de consommateurs qui m'a indiqué que ce genre de cas était fréquent chez L'olivier! 
En bref super prix mais surtout attention à ne pas avoir besoins' d'eux! 
Ce qui est quand même le comble pour un assureur! 
J'aurais essayé mais je préfère maintenant rajouter un peu d'argent afin d'aller chez un assureur plus compétent! </t>
  </si>
  <si>
    <t>pilou,j'ai assuré un scooter pour 6 mois du 10/05/2019 au 09/11/2019 (aucun sinistres declarés) et voila que AMV me réclame 77e montant des 6 mois alors que l'hiver je ne roule pas en scooter a 71 ans . pourquoi font il des assurances que pour 6 mois? et là on vois le culot des assurances ...</t>
  </si>
  <si>
    <t>cindy-m-108682</t>
  </si>
  <si>
    <t>Tres SATISFAIT de la rapidité de mon assurance et vous en remercie. Et de votre montant très corecte. Je resterai fidèle à votre assurance. Et encor merci</t>
  </si>
  <si>
    <t>eric21-65350</t>
  </si>
  <si>
    <t>tres bonne accueille ................
très bonnes explications claires et précises évaluation des besoins....................</t>
  </si>
  <si>
    <t>marie-france-t-104966</t>
  </si>
  <si>
    <t xml:space="preserve">Je viens de souscrire, je n'ai encore pas d'avis sur le fonctionnement de votre compagnie..
Pour l'heure, vous avez bien procédé à ,la demande de résiliation auprès de mon ancienne compagnie...
</t>
  </si>
  <si>
    <t>pierre-71858</t>
  </si>
  <si>
    <t>Je suis très satisfait des prestations offertes par l'Olivier assurance. J'ai eu à déclarer 2 sinistres successivement et tout s'est passé sans problème.
De plus les tarifs sont bien situés.</t>
  </si>
  <si>
    <t>mg-110973</t>
  </si>
  <si>
    <t xml:space="preserve">Assurée à la Maif depuis toujours.
Quasiment jamais de demande de remboursement car aucun accident ni rien (sauf une fois où on m'a tordu ma portière il y a plus de 10 ans de cela... 
Il y a peu je me fais braquer mon garage, on me vole des outils et surtout tout mon équipement de moto.
La maif refuse de rembourser mon équipement moto car la moto est la seule chose non assurée chez eux (j'avais fait un devis mais ils sont bcp trop chers pour les motos même âgées et peu puissantes !) 
Bref, presque 1000 euros de perte et zéro remboursement.
On me dit de m'adresser à mon assurance moto pour l'équipement. Sauf que l'assureur moto me dit que ce sont eux qui doivent rembourser car l'équipement était stocké dans le garage au moment des faits. 
Et impossible de se faire entendre.
Tjrs la même rengaine... Vu que la moto n'est pas assurée chez eux, l'équipement stocké dans le garage ne sera pas pris en compte ??
Pourtant je ne roulais pas avec au moment des fais !  Ce sont bien des objets rangés dans le garage assuré chez eux. 
Bref la seule fois où j'en ai vraiment besoin, la maif ne sert à rien.
À quoi bon payer une assurance... 
J'en suis très mécontente et tiens à faire partager mon expérience pour que ça n'arrive pas à d'autres. Je vais également tenter de changer au plus vite d'assurance et vous invite à faire de même si vous êtes chez eux...
Ce ne sont pas des "militants" comme ils le crient si haut dans leur publicité. Fuyez ils ne sont pas sérieux sauf pour encaisser vos paiements. </t>
  </si>
  <si>
    <t>aurelie-63112</t>
  </si>
  <si>
    <t>Dégats des eaux dans mon appartement: Rapide et réactif. En moins d'un mois j'ai été indemnisé ! Déclaration du dégat le matin sur internet, le jour même la matmut m'appelle et m'explique le deroulement. 1 semaine après passage de l'expert qui évalue les dégats, 2 semaines après je reçois le chèque!</t>
  </si>
  <si>
    <t>farsabdi-112584</t>
  </si>
  <si>
    <t xml:space="preserve">À éviter ABSOLUMENT! Aujourd'hui un conseiller a appelé mon mari en lui proposant de souscrire à une assurance de prévoyance.  Et là mon mari a gentiment répondu de ne pas être intéressé.  MAIS LE CONSEILLER À DIT "DÉGAGE " et a raccroché au nez.  
C'EST INADMISSIBLE DE APPELER LES GENS EN LES DÉRANGEANTS ET LES INSULTER !!!! HONTEUX </t>
  </si>
  <si>
    <t>voignier-l-123423</t>
  </si>
  <si>
    <t>très satisfait, et d'une rapidité exemplaire, niveau tarifs ils sont très attractifs. peu cher pour un conducteur qui à encore 6 mois de permis probatoire et ideal.</t>
  </si>
  <si>
    <t>filiol-c-124285</t>
  </si>
  <si>
    <t>Conseillé par ma famille, devis rapide et efficace. Juste plusieurs choix du véhicule malgré une recherche avec l’immatriculation. Nous verront si par la suite ce sera aussi bien.</t>
  </si>
  <si>
    <t>anne-g-106860</t>
  </si>
  <si>
    <t xml:space="preserve">je suis très satisfaite, bonne réactivité
Réponse rapide à toutes demandes
Prix attractifs
Rien à signaler
Toujours à votre écoute
Je recommande cette assurance
</t>
  </si>
  <si>
    <t>pjm-134832</t>
  </si>
  <si>
    <t xml:space="preserve">LA MGP, Humaniste!? parlons-en, j'ai fait confiance, adhérent depuis toute ma carrière et pour toute la famille. A la retraite mes cotisations étaient montées si haut que j'ai pris dû  prendre une autre mutuelle pour ma femme qui elle a perdu son contrat dépendance/décès pour lequel j'ai cotisé toute ma vie.
Le pire aujourd'hui  j'ai dû passé de la GARANTIE tradition à  DECOUVERTE  !!!
Bien sûr on n'est plus rentable et___ au moment où l'on a besoin d'être aidé plus personne___
Ce jour c'est ma femme qui gère mon dossier, le fait que mon contrat fonctionne avec son N° de téléphone et son mail on nous demande une procuration ce qui me paraît normal, ce qui l'est moins c'est que cette pièce on doit nous l'envoyer et elle n'arrive jamais,
Ma femme; qui a aussi des problème de santé, depuis janvier réclame  L 'ACCES à mon espace qui est vide -- depuis des mois Je ne peux plus vérifier mon compte AMELIE. 
 ___ la MGP c'était bien avant  et l'enfer pour la retraite!!! 
</t>
  </si>
  <si>
    <t>liv-m-110195</t>
  </si>
  <si>
    <t>C'est très rapide de souscrire un contrat.
Les tarifs sont correctes.
Simple et efficace.
Je vous souhaite une très bonne journée!
A très bientôt!
Cordialement</t>
  </si>
  <si>
    <t>malili-129384</t>
  </si>
  <si>
    <t>L'attente téléphonique est peu importante pour prise en compte de nos appels par un conseiller. Les conseillers clientèles sont très accueillants , polis et précis dans leur réponses</t>
  </si>
  <si>
    <t>patrick-67640</t>
  </si>
  <si>
    <t>Assuré chez AD depuis des années, ma cotisation assurance habitation à augmentée de 41% en 2 ans, sans AUCUN sinistre. Je suis chez DA depuis plus de 15 ans et suis en train de résilier un à un tous mes contrats chez eux. Pas correct du tout!</t>
  </si>
  <si>
    <t>mel7475-71636</t>
  </si>
  <si>
    <t xml:space="preserve">Franchise très cher lors de sinistre (assurer tous risques+option) 
Résiliation très rapide lors de deux sinistre non responsable </t>
  </si>
  <si>
    <t>delphine-79009</t>
  </si>
  <si>
    <t>Tout est utilisé comme subterfuge par Afer pour ne pas vous rendre votre argent.
RIB non à jour, délais plus longs en été sans prévenir les clients, remboursement d'avances rendant impossible un rachat avant 56 jours. Pourquoi nous ne savons pas? A fuire</t>
  </si>
  <si>
    <t>christian-s-109922</t>
  </si>
  <si>
    <t>JE SUIS satisfait et les prix me conviennent les procédures sont simples et les dépannages bien assurés et rapides j'aime aussi l'assistance 0 KM qui rassure</t>
  </si>
  <si>
    <t>sophie-w-109842</t>
  </si>
  <si>
    <t>Interlocuteur plus que professionnel . Toujours à l'écoute et bien évidemment prêt à faire le maximum afin de satisfaire le client . Je suis très satisfaite de la prestation .</t>
  </si>
  <si>
    <t>juve1974-86956</t>
  </si>
  <si>
    <t xml:space="preserve">Etant client MAAF depuis de très nombreuses années (plus de 20 ans) , avec 8 contrats en cours et jamais aucun sinistre déclaré, c'est avec stupeur que j'ai pu constater la mauvaise qualité de conseil que l'on m'a fournit lorsque j'ai souhaité parrainer un futur client
Je suis très déçu par le manque de communication des différents services qui impact directement nos agendas
c'est assez étonnant de voir comment MAAF traite ses clients ,a croire qu'ils souhaitent les voir partir
</t>
  </si>
  <si>
    <t>mariezoff-129559</t>
  </si>
  <si>
    <t>Facilement joignable Georges a répondu avec courtoisie et précision pour répondre à mes besoins Georges a su être  à l'écoute  de mes interrogations ??</t>
  </si>
  <si>
    <t>marine59-61615</t>
  </si>
  <si>
    <t>En date de 02/2016, j’ai eu un accident de la circulation, aucun frais n’est sorti de ma poche, remboursement corporel et je suis en possession d’un relevé d’informations notifiant ce sinistre en RC0%. À aujourd’hui mon agent m’indique que mon CRM va être malussé! Pour quel motif ? Que vous vous êtes fait contesté sur le cas IDA ce n’est pas mon soucis.
J’exige une confirmation de votre part notifiant ce sinistre en non responsable et d’un coefficient bonus qui évoluera à la baisse comme prévu à 0,76.</t>
  </si>
  <si>
    <t>romain-r-128961</t>
  </si>
  <si>
    <t>Simple et efficace , les prix sont vraiment correct , et le fait de pouvoir assurer une moto sportive chez cet assureur est un vrai plus que ne propose pas certaines assurances</t>
  </si>
  <si>
    <t>filou-113967</t>
  </si>
  <si>
    <t>j’ai pris cette assurances cette année j’ai deja eux des malversations avec eux ils voulais deja me prélevé avant le mois prévu ensuite je viens d m’apercevoir que ma femme n’est pas assuré par contre je paye tous les mois sa fait trois mois que j’attend les remboursements je viens d’envoyer un recommander pour savoir pourquoi ma femme n’est pas assuré et ensuite pour les remboursements si je n’ai pas de reponse dans la semaine j’arrête les cotisations de ma femme et prendrais une autre mutuelle ensuite je vais faire pareils pour moi si aucun remboursements n’est fait je vais même pas chercher a comprendre j’attendrais pas un an</t>
  </si>
  <si>
    <t>arnoldi-n-115583</t>
  </si>
  <si>
    <t>Je suis satisfait du service de plus le délai pour recevoir la carte verte est acceptable.
La visibilité de mon espace personnel est très intuitive. Merci</t>
  </si>
  <si>
    <t>coquel-m-113294</t>
  </si>
  <si>
    <t>compliqué de contractualiser j'y ai passé la journée....support client aimable mais procédure complexe et nombreux bug , tarifs qui varient a chaque devis</t>
  </si>
  <si>
    <t>margaux-m-134062</t>
  </si>
  <si>
    <t>Je suis satisfaite du service, les prix sont correctes et surtout c'est simple et rapide de se faire assurer. Tout se fait en ligne donc pas besoin de se déplacer.</t>
  </si>
  <si>
    <t>olivier-g-137473</t>
  </si>
  <si>
    <t>Je suis satisfait, vos services sont bien les prix correct et aussi la rapidité des démarches mon fils et assure chez vous et aussi content de vos services</t>
  </si>
  <si>
    <t xml:space="preserve">Bonjour,  je n'ai jamais eu à me plaindre de cette mutuelle pour mon chien depuis 2 ans. 
Je les quitte, non pas pour une insatisfaction, mais pour une nouvelle car pour 2e de plus, il y a un remboursement à 100% sur frais maladie et accidents au lieu de 60%. </t>
  </si>
  <si>
    <t>jaga37-105745</t>
  </si>
  <si>
    <t>Je déconseille fortement cette assurance ,après 30 ans de fidélité ,je suis à la recherche d'une autre assurance ,car la MACIF qui devait rembourser 50€ à ses sociétaires ou bien ne pas augmenter les tarifs dû au confinement,n'a rien trouver de mieux que de ne rien rembourser mais de plus ,la MACIF à augmenter ses tarifs ,UNE HONTE! Ils parlent de sociétaires ,ils feraient mieux de dire ACTIONNAIRES ,car leur seul but est de se remplir les poches !</t>
  </si>
  <si>
    <t>claireb-91876</t>
  </si>
  <si>
    <t xml:space="preserve">Declaration sinistre (vandalisme; vehicule parké sur la place du village a deux pas de mon domicile) faite sur internet le 7 Decembre 2020. Nous sommes le 26 Decembre 2020, et aucune mais aucune et vraiment aucune réponse ou signe de vie de la MAtmut. Sinistre toujours non pris en compte malgré process parfaitement bien finalisé et numero attribué lors de la saisie; J'ai effectué deux relances par messages envoyés depuis leur site toujours sans reponses. Je souhaite bon courage aux personnes agées qui auraient besoin des services de la Matmut. 
En revanche, comme d'habitude, facture d'echeance pour la periode de janvier a juin 2021 recue il y a longtemps. </t>
  </si>
  <si>
    <t>dethan-k-112787</t>
  </si>
  <si>
    <t>Bonjour Je suis satisfait de l’olivier merci a vous qualité prix rien à dire pour jeunes permis je recommande cette assurance merci À tout le monde ..</t>
  </si>
  <si>
    <t>stephane-b-109773</t>
  </si>
  <si>
    <t>Encore un peu trop cher , pour auto qui sont très anciennes déjà !!
car j'étais avant chez d'autre concurrent ,c'était aussi cher , j'aimerais pouvoir avoir encore des reductions , car j'ai plus de 50% de bonus + sans accident .</t>
  </si>
  <si>
    <t>parice-66900</t>
  </si>
  <si>
    <t>Sinistré le 17 janvier 2018  on m’a comptabilisé 3 fois le même accident, j’ai appris sa quand j’ai appeler le service client après la réception d’une lettre qui m’indiquer que mon contrat serais résilié à la date d’anniversaire (août),j’ai donc appelé le service client à me réception de cette lettre la personne que j’ai eu m’a affirmer que c’était une erreur de leurs part et que donc je n’en serais pas résilié. Mais  au mois d’août je faisais mes compte et je me suis apperçut que je n’avais pas était prélevé pour mon assurance j’ai donc consulté mon espace client et à ma grande surprise mon contrat a était résilié. J’ai donc rappelé l’assurance j’ai du réexpliquer mon histoire on m’a dit que mon contrat n’aurais pas dû être résilié qu’il allais régler sa au plus vite et qu’il me rappèlerais aujourd’hui sa fais 2 semaines que j’ai rappeler rien a évoluer on es au mois de septembre et aucune démarche commercial de leur pars alors que c’est eux qui on fais l’erreur</t>
  </si>
  <si>
    <t>ouadheh-z-105740</t>
  </si>
  <si>
    <t xml:space="preserve">Assistance très insatisfaisante en cas de sinistre 
Après mon accident sur le chemin du retour du travail 
Ma voiture a été enlevée et j'étais livré à moi même 
</t>
  </si>
  <si>
    <t>georges-d-131972</t>
  </si>
  <si>
    <t>Je n'ai rien a rien à redire, simple et efficace et top niveau prix!                                                                                    .</t>
  </si>
  <si>
    <t>raphael-d-129574</t>
  </si>
  <si>
    <t>Client depuis 5ans,
J'ai eu un litige et une panne, à chaque fois géré haut la main.
Sur le plan tarifaire, le placement est correct, je suis un client regardant de ce côté et je dois reconnaître que l'olivier est tres bien placé sur le marché au vu des garanties proposées.
bref quand tout fonctionne et que c'est transparent, je ne change pas de maison :) !</t>
  </si>
  <si>
    <t>pissard-m-107483</t>
  </si>
  <si>
    <t>Les prix sont tout de même élevés. J'espère avoir dans les années à venir des réductions sur le prix global de l'assurance, pour ne pas avoir envie de changer d'assureur.</t>
  </si>
  <si>
    <t>algar-95093</t>
  </si>
  <si>
    <t xml:space="preserve">6 contrats chez Allianz et très ancien client.
Une seule déclaration sinistre automobile sur ces nombreuses années. Service Indemnisation a opté pour clôture définitive sans indemnisation sans vouloir entendre qu'il avait peut-être mal enregistré le sinistre et malgré avis Expert mandaté.  
</t>
  </si>
  <si>
    <t>el-halimi-m-107098</t>
  </si>
  <si>
    <t>Je suis très satisfait de vos services et je conseille vos prestations à tous membres de ma famille et mes amis ainsi aux collègues de travail et de mon entourage</t>
  </si>
  <si>
    <t>lolote-65784</t>
  </si>
  <si>
    <t>Cliente depuis de nombreuses années, je ne suis plus du tout satisfaite de l'agence d'Issoire, de nombreux changements!!!! Très difficile à joindre au tel: 5 appels avant que quelqu'un décroche, on doit me rappeler, j'attends encore...2h30 plus tard et toujours rien</t>
  </si>
  <si>
    <t>stephane-b-128826</t>
  </si>
  <si>
    <t>Les 10% ne se font pas sur le 2e véhicule, c'est bien dommage....
Les offres ne sont pas claires après la seconde souscription !
Faut-il avoir  véhicules pour avoir une telle offre ??</t>
  </si>
  <si>
    <t>parmentier-t-121373</t>
  </si>
  <si>
    <t>Tarif abordable , le faite de pouvoir souscrire en ligne reste pratique , le site reste toute fois assez difficile a mettre en place . Mais cela reste pratique</t>
  </si>
  <si>
    <t>fred-02-54184</t>
  </si>
  <si>
    <t>Inscrit depuis le premier janvier 2017 à cette mutuelle, je n'ai à ce jour (20 avril 2017) toujours pas reçu la moindre carte d'adhérent..Je paye malgré tout la somme de 98 euros/mois. N'ayant pas d'autre couverture j'ai pour le moment été obligé de payer mes frais de santé de ma poche ainsi que ceux de mon épouse et enfants.</t>
  </si>
  <si>
    <t>oulaidi-a-113265</t>
  </si>
  <si>
    <t>je suis satisfait du prix et des conditions mentionnées dans le contrat au moment de signé électroniquement et merci à la conseillère fort sympathique</t>
  </si>
  <si>
    <t>onlyjaune-50205</t>
  </si>
  <si>
    <t>J'ai choisi MMAF pour leur tarif proposé en ligne et dès la 1ère année, j'ai eu la très désagréable surprise de voir augmenter mon tarif annuel alors que je n'ai eu aucun accident!</t>
  </si>
  <si>
    <t>maiannah-41879</t>
  </si>
  <si>
    <t>Augmentation de 70 euros en l'espace de 1 an de ma cotisation pour mon assurance logement.J appelle la MACIF qui est totalement incapable de me donner la raison du comment et du pourquoi.
Ma cotisation passe donc de 150 euros à 220 euros et ce sans aucune raison !</t>
  </si>
  <si>
    <t>sicard-a-135201</t>
  </si>
  <si>
    <t xml:space="preserve">bon accueil de la part de interlocuteur, le prix reste correct et compétitif en comparaison sur plusieurs devis reçus...  
service rapide et sympathique </t>
  </si>
  <si>
    <t>christophe-c-132973</t>
  </si>
  <si>
    <t>Dans l'attente de la découverte des rapports assureur/assuré. Espérons que le prix recouvre un service efficient, même s'il serait dommage d'avoir un sinistre après plus de quarante ans d'assurance sans sinistre responsable.</t>
  </si>
  <si>
    <t>sylvie-c-121967</t>
  </si>
  <si>
    <t xml:space="preserve">Prix compétitifs  
Très satisfaite notamment du Conseiller qui m'a contacté : Très professionnel ! 
A l'écoute - dans le conseil - réel accompagnement et suivi client, grande réactivité.
</t>
  </si>
  <si>
    <t>bourokba-a-119108</t>
  </si>
  <si>
    <t>Je suis satisfait dans un premier temps du tarif, cependant je reste septique par rapport à l'obligation de contrat d'une année avec renouvellement tacite.</t>
  </si>
  <si>
    <t>kaba-a-124943</t>
  </si>
  <si>
    <t>Je suis ravi du service de l'olivier assurance. Un système de création de contrat facile et accessible à Monsieur Tout le monde. Vraiment merci et bravo.</t>
  </si>
  <si>
    <t>hacheme-107419</t>
  </si>
  <si>
    <t>Assuré tous risques depuis plus de 40ans aujourd'hui la MAIF n'est plus ce qu'elle était dans le passé. Toutes responsabilités données aux délégations ont été retirées pour être transmises au siège Social à NIORT.Les dossiers trainent plus d'un an avant d'être vraiement oscultés avec un service sinistre complètement incompétent se basant sur les devis d'expertise bidons gonflés pour envoyer les véhicules à la casse.Je détiens toutes les preuves
de leur incompétence avec des devis contradictoires.Quant aux militantes MAIF,elles ne vous défendent absolument pas mais plutôt vous enfoncent avec un dossier qu'elles ne possedent pas.J'ai saisi le médiateur des assureurs pour revoir entièrement le dossier.</t>
  </si>
  <si>
    <t>frisette-86798</t>
  </si>
  <si>
    <t>en cas d accident même en tout risque ,l expert s arrange ....et je n ai eu aucun remboursement .l expert  m a même dit que j avais triché !
j avais 60 ans ,pas d accidents responsables depuis l age de 18 ans ...un comble !
j ai été stupéfaite d être traitée comme ça mais comme j étais très malade à l époque j ai pas eu le courage de leur faire un procès .
j ai fais une erreur gravissime en allant chez eux et je n ai de cesse que de prévenir les gens pour qu ils ne fassent pas la même erreur que moi !
la matmut est une assurance peut recommandable</t>
  </si>
  <si>
    <t>dauod-62014</t>
  </si>
  <si>
    <t>Assureur a éviter a tout prix !!!!  client depuis 30 ans, ils ont refusé de rembourser plusieurs biens de valeur dérobés lors d'un cambriolage, alors que j'avais donné toutes les pieces justificatives factures etc....   
Ils m'ont demandés des documents supplémentaires impossible a obtenir qui n'etaitent pas prévu dans mon contrat.   A éviter a tout prix.</t>
  </si>
  <si>
    <t>dudu02717-71043</t>
  </si>
  <si>
    <t>Je suis chez eux depuis plus d'un an et demi et tout se passe bien ! Le prix est intéressant, les conseillers sont dispos et compétents ! Pour une première expérience chez un assureur sans agence, c'est très bien !</t>
  </si>
  <si>
    <t>thib57000-101624</t>
  </si>
  <si>
    <t>Je suis satisfait de ma mutuelle, avec une bonne couverture santé. Le personnel est très réactif par téléphone pour répondre à mes sollicitations, je la recommande</t>
  </si>
  <si>
    <t>sandrine-s-128170</t>
  </si>
  <si>
    <t>Je suis très satisfaite de vos services -Personnel toujours très aimable et à l'écoute. Pas d'attente quand on appelle prise en charge très rapide. Et très bon suivi des dossiers.</t>
  </si>
  <si>
    <t>najjar-n-117545</t>
  </si>
  <si>
    <t xml:space="preserve">JE SUIS SATISFAIT DE SERVICE ET DE LA CONSEILLERE QUI VEHICULE UNE BONNE IMAGE DE L'ENSEIGNE.
ESPACE CLIENT SIMPLE ET EFFICACE.
MERCI ET EXCELLENTE JOURNEE
</t>
  </si>
  <si>
    <t>marparis-68684</t>
  </si>
  <si>
    <t xml:space="preserve">Suite au sinistre qui s'est produit il y a un an, je n'ai pas eu de réponse de la part d'AXA. Ma voiture a été réparée par un garagiste CDA Morangis du réseau AXA et comme le dossier est toujours ouvert j'ai du payer moi-même la réparation. Le garagiste a mal fait son travail, j'ai présenté des prouves a AXA et quatre mois plus tarde, j'attends toujours pour avoir le contact d'une personne du service clientèle AXA pour donner suite a la plainte. 
Le processus complet a été pour moi une expérience horrible et le demeure encore aujourd'hui.  </t>
  </si>
  <si>
    <t>favabiavin-123476</t>
  </si>
  <si>
    <t xml:space="preserve">Réponse de favabiavin  jeudi 15 juillet 2021 à 12:34
Bonjour, je confirme les propos tenus par Sebalex34. Mon mari est décédé le 1er Avril, et nous avions un prêt immobilier BNP assuré par CARDIF. J'ai adressé une demande de prise en charge à mon conseillé BNP. Après avoir rempli tous les documents demandés, certificat de décès, attestation du médecin de la date des premières manifestations de la pathologie qui a causé son décès, j'ai du attendre 3 mois pour recevoir un avis de refus de prise en charge au motif que la maladie aurait été antérieure à la souscription de l'assurance.... Notre médecin a bien écrit que la première manifestation date de 2019, mais CARDIF a mis 2 mois à lire "2015" au lieu de "2019". Donc par téléphone on me dit qu'il faut faire une lettre de contestation refaire remplir le questionnaire médical, et produire une attestation de mon médecin confirmant la date portée sur le 1er questionnaire. Je fais tout cela en une semaine et j'envoie tout par mail; on m'annonce une réponse dans les 5 jours. Cependant à la date prévue aucune réponse, et maintenant on me parle de 5 semaines pour que le service réclamation daigne prendre connaissance de ma contestation. En attendant la succession est bloquée et je continue à ayer les mensualités du crédit. Quand je demande pourquoi 5 semaines pour rectifier une simple erreur de lecture? CARDIF répond "c'est la procédure". Aucune empathie, aucune considération pour l'humain, société d'assurance indifférente, rigide et non réactive, devrait changer de domaine d'intervention!
image
</t>
  </si>
  <si>
    <t>pedro-125157</t>
  </si>
  <si>
    <t>Pour le moment très bonne mutuelle très réactive que pour les remboursements ou autres problèmes rencontrés. Je recommande vivement la MGP . Rien de particulier à leur reprocher.</t>
  </si>
  <si>
    <t>anthony-p-116002</t>
  </si>
  <si>
    <t>Je suis satisfait de l’écoute et de la compréhension du personnel , très direct et à l’écoute de ça clientèle  , j’ai beaucoup apprécier, je recommande</t>
  </si>
  <si>
    <t>rachid-s-111575</t>
  </si>
  <si>
    <t xml:space="preserve">je suis  satisfait des tarifs bon rapport qualité prix et bon service client a l écoute pour renseigner le client
je recommande direct assurance pour les futur contrat  </t>
  </si>
  <si>
    <t>pierre-z-109734</t>
  </si>
  <si>
    <t>bonjour 
je suis surpris que l'on me remet une facture supplémentaire de 8,08 euro alors que votre devis (photocopie jointe  à mon paiement N° 74 par chèque )stipulait 157,68 euro 
en qualité de retraité officier de police ,j'ai respecté à la lettre par souci d'éducation ?
bien cordialement</t>
  </si>
  <si>
    <t>clement-n-122851</t>
  </si>
  <si>
    <t>L'ensemble me convient, 5 étoiles l'année prochaine si le tarif est moins élevé.
J'ai apprécié la simplicité pour souscrire au Contrat.
Cordialement. C.NAURAIS</t>
  </si>
  <si>
    <t>christine-m-110933</t>
  </si>
  <si>
    <t>vous êtes une assurance , rapide et sérieuse ! 
vous prenez en main les problèmes de vos clients ! 
vous avez des explications claires et nettes  !
vous êtes l'assurance la moins chère que j'ai connue jusqu'ici !</t>
  </si>
  <si>
    <t>Je suis très satisfaite des services et du professionnalisme du courtier juste parfait très à l'écoute, avec beaucoup de courtoisie avec  beaucoup d'explications.</t>
  </si>
  <si>
    <t>marco-81589</t>
  </si>
  <si>
    <t>Si vous cherchez une assurance correcte passer votre chemin la Macif vous demande de payer une somme puis ne vous aide pas en cas de sinistre de plus m explique que je ne peux pas assurer ma moto car elle est trop grosse (je possède un permis A2 c est une moto A2 ) je vous le déconseille donc vivement et vous devriez vous réorienter des que possible si vous n'avez pas encore eu de sinistre</t>
  </si>
  <si>
    <t>jph-87893</t>
  </si>
  <si>
    <t>Vraiment très déçu et obligé d'attendre la fin d'année pour résilier. Cherchez une autre mutuelle vous serez déçu c'est sûr.</t>
  </si>
  <si>
    <t>karin-110492</t>
  </si>
  <si>
    <t>2 mois après le décès et bien que l'assureur ait eu l'information avec tous les éléments, aucune nouvelle l'assurance vie. Il y a pourtant bien une obligation légale de donner suite dans le mois mais Generali s'en moque... 1 étoile parce que 0 n'était pas possible</t>
  </si>
  <si>
    <t>francis-k-135355</t>
  </si>
  <si>
    <t>SATISFAIT! SIMPLE ET RAPIDE
 POUR LA EME FOIS JE M ABONNE FOIS JE M ACHETE UN DEUX ROUES MOTORISé ! et sans me poser de questions je me suis naturellement dirigé chez vous .</t>
  </si>
  <si>
    <t>roxane-c-133803</t>
  </si>
  <si>
    <t>Je suis satisfait du service les prix me convienne simple et pratique je souhaite avoir plus d'offre, je vous en remercie pas avance bien cordialement .</t>
  </si>
  <si>
    <t>ab-122126</t>
  </si>
  <si>
    <t>Cette assurance habitation et de manière générale toues les assurances Sogessur sont à fuir. La pratique de cette assureur est toujours défavorable à l'assuré. Alors que les conditions générales et particulières sont d'interprétation stricte, la Sogessur fait une interprétation très personnelle des clauses du contrat en ajoutant des conditions non connues de l'assuré et de tout évidence non contractuelles, ce qui lui permet de s'exonérer de toute prise en charge. En bref, vous payez une assurance mais l'assureur ne prendra jamais votre sinistre en charge car il trouvera toujours une bonne raison de ne pas le faire. Je vous conseille d'aller voir d'autres assureurs plus compétitifs et plus professionnels.</t>
  </si>
  <si>
    <t>jc-100380</t>
  </si>
  <si>
    <t xml:space="preserve">Tant que l on paie ça va 
Par contre traitement en cas de sinistre lamentable 
Ils font traîner les dossiers ( perso bris de glace )
Éviter cette assurance </t>
  </si>
  <si>
    <t>steve59490-97268</t>
  </si>
  <si>
    <t>Assurance qui augmente chaque année, depuis 10 ans sans sinistres,ne répond pas aux mails et il faut se battre chaque année pour une réduction,j’ai enlevé un véhicule de chez eux en début d’année et je vais enlevé le deuxième incessamment sous peu, pas chère la première année mais ensuite ils vous expliquent que vous payez pour les autres.</t>
  </si>
  <si>
    <t>gouas-d-111544</t>
  </si>
  <si>
    <t>Accueil très agréable conseiller très professionnel est très à l'écoute, prix très accessible je le recommanderai à tout mon entourage merci de votre confiance</t>
  </si>
  <si>
    <t>jacky-b-125301</t>
  </si>
  <si>
    <t>Pratique, assistance pas facile de trouver les garanties couvertes par le Pass Auto, Merci de m'indiquer la marche à suivre, par mail, Merci de votre attention</t>
  </si>
  <si>
    <t>maud34-100566</t>
  </si>
  <si>
    <t>Contrairement à tous les avis négatifs que je lis sur cette assurance, pour ma part, je n'ai eu aucun soucis. Vaccin et soins médicaux, tout a été pris en compte rapidement et conformément à mon contrat d'assurance. De plus les demandes de remboursement sont simples à réaliser via l'espace client.</t>
  </si>
  <si>
    <t>dhalluin-l-124598</t>
  </si>
  <si>
    <t>Toujours  trop cher pour un jeune permis......mais moins cher  qu'ailleurs !!  Je remercie Annie pour la patience et amabilité  lors de l'établissement  de ce contrat...!!</t>
  </si>
  <si>
    <t>gwen64-80228</t>
  </si>
  <si>
    <t xml:space="preserve">Jamais eu de problème la souscription c'est très bien passé
Envoi des document la carte provisoire envoyé le jour même pour ma part 
Prix pas élevé du tous j'y suis depuis 3 ans et j'etait jeune permis à se moment la 
C'était la moin cher de tous les autres se qui ma permis de m'assurer
Et je compte assuré ma nouvelle voiture chez eux encore une fois </t>
  </si>
  <si>
    <t>pichou52-53198</t>
  </si>
  <si>
    <t>pour des raisons de commodité j'ai acheté mon véhicule le 23 décembre 2016 conformément à sa pratique professionnelle et le code des assurances n'étant assuré qu' à partir du 24 décembre 2016 mon garagiste me l'a remis le 24 et je me vois taxé de 20% de ma prime pour mise en conformité de la date d'acquisition du véhicule 
pour un jour où il ne pouvait rien se passer et où l'olivier ne m'aurait de toute façon rien remboursé si un éventuel accident se serait produit
mon n° de contrat 1080141098 merci de revenir sur votre décision - Pichou52</t>
  </si>
  <si>
    <t>moise-m-122561</t>
  </si>
  <si>
    <t>L'offre semble correcte. A ce stade, il me semble prématurer d'en dire plus. Les prix me semble être dans la fourchette de ce que propose la concurrence.</t>
  </si>
  <si>
    <t>tetel-50503</t>
  </si>
  <si>
    <t>Au secours un manque de professionnalisme , on me supprime un conducteur sans m'en avertir et sans aucune consigne de ma part : résultat on conduit depuis 1 an et demi sans assurance BRAVO LA MACIF</t>
  </si>
  <si>
    <t>chacelas-j-114231</t>
  </si>
  <si>
    <t xml:space="preserve">Bonjour Madame, Monsieur,
Il y a eu un malentendu concernant les informations qui ont été prises en compte. Le dossier avait pourtant bien été validé avec votre service.
En instance de votre retour.
Céline CHACELAS
</t>
  </si>
  <si>
    <t>actarus555-63703</t>
  </si>
  <si>
    <t>Un service client aux abonnés absent dès qu'un remboursement prend du temps , des prix exorbitants et une qualité de remboursement médiocre! Si vous voulez une mutuelle qui rembourse bien et qui soit au prix du marché , passez votre chemin...</t>
  </si>
  <si>
    <t>inesnah-81752</t>
  </si>
  <si>
    <t>Une horreur !! Nous vivons un enfer depuis qu'on nous a volé notre voiture en septembre 2019 d' Nous sommes mi décembre et toujours aucune proposition d'indémnisation! Nous nous sommes déplacé en agence à plusieurs reprises ces derniers ne peuvent « rien faire » et appelons le service sinistre quasiment tous les jours, où tout le monde se renvoi la balle!! Nous n'avons plus de vehicule depuis car notre dossier est « en attente » avec un bebe de 7 mois! 
On explique notre situation mais personne ne peut rien faire!
Quelle honte !!!! Assurance à fuir!!!</t>
  </si>
  <si>
    <t>lilie-80043</t>
  </si>
  <si>
    <t>Perso super contente de mon agence. Après ça reste une assurance avec ses + et ses - que chacun remarquera en fonction de ses besoins</t>
  </si>
  <si>
    <t>olivier-i-114782</t>
  </si>
  <si>
    <t>Suite à l'achat de ma nouvelle moto, je trouve le  rapport qualité prix est très intéressant, les garanties proposées correspondent à mes attentes, le service client s'est montré à l'écoute.</t>
  </si>
  <si>
    <t>mehdi-f-136074</t>
  </si>
  <si>
    <t>C'est rapide et efficace les pix me conviennent mais je n'ai pas de carte mutuelle ni d'identifiant de connexion à la fin de l'adhésion j'espère recevoir tout ça rapidement.</t>
  </si>
  <si>
    <t>boutet-m-134259</t>
  </si>
  <si>
    <t xml:space="preserve">Rapide, efficace et surtout très bon rapport qualité prix.
Des conseillers très disponible pour aider à faire le devis
mais 15€ de frais pour un avenant c'est abusé...
</t>
  </si>
  <si>
    <t>12 octobre 2021 suite à une expérience en novembre 2020</t>
  </si>
  <si>
    <t>alreg--137158</t>
  </si>
  <si>
    <t xml:space="preserve">Ma femme exerçait en tant que Sophrologue et avait assuré le cabinet qu’elle louait au sein d’un espace santé auprès d’AXA. 
Février 2020 suite à une forte baisse d’activité (début Covid) elle arrête le contrat de location de son cabinet. A l’arrivée de l’échéance de renouvellement de l’assurance en Juin 2020, en pleine période de confinement, elle omet de signaler à AXA qu’elle ne loue plus le cabinet depuis plusieurs mois. Depuis cette date et malgré un dossier adressé à la direction d’AXA expliquant avec tous les détails y compris le fait qu’elle a dû stopper complètement son activité, elle est poursuivie par AXA qui réclame le paiement de l’assurance pour une période (à partir de Juin 2020) où elle ne louait plus ce cabinet... Dernier épisode, avis d’un huissier de «justice» chargé de recouvrer le montant ! 
Plus jamais nous ne confierons le moindre de nos biens à assurer à AXA !
</t>
  </si>
  <si>
    <t>sitnam-m-116814</t>
  </si>
  <si>
    <t>Conseillère à l'écoute, patiente , claire dans ses explications, sympathique et professionelle pour l'explication des modalités du contrat d'assurance et des différentes formules disponibles.</t>
  </si>
  <si>
    <t>romainj-47044</t>
  </si>
  <si>
    <t>Mutuelle catastrophique, bloqué dans les années 90.
Demande de résiliation faite il y a 2 mois et demi mois, aucune confirmation de mon conseiller après plusieurs semaines. Deux dossiers ouverts via leur plateforme internet, aucune réponse, 1 mois après. J'ai essayé de les joindre au téléphone en parallèle pendant 1 mois. "Nos conseillers sont tous occupés", ça raccroche au nez directement, aucune file d'attente. Ma conseillère était en congés, personne pour prendre le relai, aucune message d'absence sur sa boite mail pendant 3 semaines.
J'essaye de me reconnecter à la plateforme, ils ont changé de site, les identifiants ne marchent pas, pas moyen de réinitialiser son mot de passe, les pages sont en erreurs.
J'ai bloqué les paiements fin mai en l'absence de réponse, je reçois une facture d'impayé fin juin avec en plus des fais de rejets.
UNE HONTE, nous sommes en 2021, où habitez-vous ??</t>
  </si>
  <si>
    <t>joel-b-106877</t>
  </si>
  <si>
    <t>Bonjour
J'ai du mal à comprendre, je suis assurer chez vous depuis 2019, et aujourd'hui je veux assurer un nouveau véhicule, et vous me demandez de voud fournier le relevé de mon ancien assureur que vous avez déja en votre possession.... et en plus vous etes injoignable au 0969920697 ..... voulez vous ou pas assuere mon véhicule?
Sinon faites moi parvenir un relevée d'informations ..!!</t>
  </si>
  <si>
    <t>didier-m-132789</t>
  </si>
  <si>
    <t xml:space="preserve">je suis satisfait des prix et du service d'AMV pour l'assurance de ce véhicule de loisir.
Pas de commentaire particulier à exprimer au travers de cet avis.
</t>
  </si>
  <si>
    <t>rem-111559</t>
  </si>
  <si>
    <t>Ne souscrivez surtout pas. Horrible traitement interminable lorsqu'un sinistre est declaré. À fuir absolument. En plus le contact téléphonique __ ----</t>
  </si>
  <si>
    <t>capcecile-70597</t>
  </si>
  <si>
    <t>Mon mari et moi voulions contracter une assurance pour notre prêt d'autant que nous avons l'un et l'autre des problèmes de santé. Nous avons donc constitué chacun un dossier médical. J'ai eu une proposition d'assurance et de surprime la première et j'ai bien spécifié que nous ne donnerions notre aval qu'à reception de la proposition d'assurance de mon mari. Ce dossier prenant du retard, mon délais de réponse a été dépassé malgré mes appels téléphoniques. Mon dossier a été annulé au moment où mon mari recevait sa proposition. J'ai donc refait ma demande. Délais d'attente pour avoir une réponse globale : deux ans ! Pour gagner du temps, je pense,  la banque nous a fait signer le prêt sans avoir d'assurance en surprime, nous n'en savions rien. L'assurance nous a proposé un nouveau contrat a la suite de cette signature ! Nous ne comprenions rien puisque l'on étaient sensés déjà l'être ! nous n'avons donc pas donné suite...et nous voilà sans assurance "médicale" sans avoir rien demandé à personne ! Incroyable non ? cherchons membres pour former collectif afin d'assigner la SOGECAP et société générale en justice</t>
  </si>
  <si>
    <t>buenoflex-66383</t>
  </si>
  <si>
    <t>un scandale !!! demande deportage faite il y a 2 mois. Plus de couverture depuis le 9 JUIN !!!. On me demande mes papiers...a ce jour toujours rien et ils cherchent des papiers...on revoit et on nous dit : il faut attendre, vous ne pouvez rien faire d autre !!!</t>
  </si>
  <si>
    <t>ranson-c-107737</t>
  </si>
  <si>
    <t xml:space="preserve">Satisfait de vos services, très bon accueil téléphonique et renseignements toujours très explicatifs. Je recommande Direct Assurance à toutes mes connaissances.
</t>
  </si>
  <si>
    <t>jyl-87306</t>
  </si>
  <si>
    <t>Toujours aucun contact avec les services de l'AFER depuis la fin décembre pour régler une assurance vie. Le conseiller régional AVIVA avoue lui-même ne plus pouvoir les joindre.
J'ai fait un signalement à l'UFC que Choisir et à l'ACPR et au bout de deux mois, ce sera le médiateur et les pénalités de retard. J'espère que ça se débloquera avant le tribunal.</t>
  </si>
  <si>
    <t>fagus74-66414</t>
  </si>
  <si>
    <t>Je cherche l'erreur : 587 euros de cotisation alors que je viens de faire une simulation sur le site de la mutuelle qui affiche un devis de 371 euros à prestations identiques !!!</t>
  </si>
  <si>
    <t>bguinolas-64004</t>
  </si>
  <si>
    <t xml:space="preserve">Assureur cher avec des collaborateurs ...  ! 
Je me suis retrouvé en panne à 250 km de chez moi et la maif prévoit un rapatriement grace à une voiture de location dès le lendemain. Seulement, arrivé sur les lieux de la prise de location, nous découvrons que l agence est fermée jusqu'en octobre de cette année ! ( nous sommes en mai). Aucune excuse de la part de l assistance, qui nous rétorque que c'est de la faute de l agence, qu'elle ne les a pas prévenu de sa fermeture... Allez m expliquer comment l assistance à bien pu réserver un véhicule ... 
Nous avons du aller à plus d une heure de route prendre un autre véhicule de location. Bien sur, cette deuxième agence étant dans la mauvaise direction, celà nous a rajouté une heure de plus au trajet initial. Au total 2h de taxi et 3h30 de voiture pour rentrer d un endroit situé à 250 km de chez moi... On a vu plus efficace ! Mais toujours aucune excuses de l assistance. Lorsque l on demande des informations, pas de formule de politesse : on vous expédie en vous infantilisant ! 
Des annees de cotisations sans incident et l on se rend compte que lorsqu'il arrive quelque chose que l on paye beaucoup trop cher ! </t>
  </si>
  <si>
    <t>lulu1107-72048</t>
  </si>
  <si>
    <t xml:space="preserve">Bonjour, 
J'ai effectué le 10 janvier 2019 une demande de remboursement de mes primes pour mon arrêt maladie en date du 12 au 16 novembre 2018, qui a été réceptionné le 11 janvier. 
De nombreuses réclamations ont été effectuées par mon agence Intériale en interne ainsi que par moi par téléphone. 
A chacun de mes appels, on me répond que mes indemnités prévoyance vont être mises en paiement. Or, rien n'est encore fait. J'ai une garantie maintien de salaires et de primes sans franchise. Je souhaiterais savoir quand cette somme va être mise en paiement. J'en suis bientôt à 2 mois d'attente et je suis assez déçue des services d'Interiale au niveau des remboursements. Je suis une jeune maman célibataire  avec des factures à honorer et je ne peux me permettre d'avoir des soucis bancaires dus au retard de paiement d'Interiale.
Je ne voulais pas en arriver à mettre un commentaire négatif mais même en utilisant le site internet pour exposer ma réclamation à Intériale, le 5 mars, je n'ai eu aucun retour. 
Je conçois que suite au remaniement interne, il puisse y avoir des retards mais les adhérents ne doivent pas en pâtir. 
Je trouve cela dommage de devoir passer par www.opinion-assurances pour se faire entendre. 
J'espère que ma demande finira pas être traitée, un jour... (numéro adhérent au cas où: 4059578).
</t>
  </si>
  <si>
    <t>stefano-v-115757</t>
  </si>
  <si>
    <t>Je suis insatisfait de payer des frais de dossier.
la façon de faire est longue et fastidieuse alors que nous avons déja un contrat auto, les informations sont donc déja toutes chez vous.</t>
  </si>
  <si>
    <t>aline3111-90950</t>
  </si>
  <si>
    <t>modification des tarifs sans en avoir été informée. franchise de 25% sur pare brise si pas changé par carglass. Assurée chez eux pour 2 véhicules sans accident depuis 12 ans et aucun geste commercial. très déçue je ne les recommanderais pas et je vais résilier mes 2 contrats.</t>
  </si>
  <si>
    <t>piveteau-b-115953</t>
  </si>
  <si>
    <t>Satisfait de la réactivité et facilité de souscription.
Souplesse et compréhension également d'une situation particulière.
Parfait donc, je recommande.</t>
  </si>
  <si>
    <t>bob87-122319</t>
  </si>
  <si>
    <t>Je vais quitter la MAIF, client depuis plus de trente ans, mais là je découvre qu'en fait, sur un ancien sinistre où j'étais victime, il m'ont dit le contraire de celui dont je suis "auteur" aujourd'hui. Résultat pour le dernier aucune indemnisation, (manque d'entretien, je suis donc responsable du déluge qui a effondré une grange!)et plus de six mois d'attente pour que les gravas ne soient toujours pas évacué de chez mon voisin. Le précédent je n'ai pu être indemnisé, car la MAIF n'a pas voulu contacter l'assureur du magasin responsable qui pourtant souhaitait m'indemniser (+5000 euros de préjudice). Déçu dans un premier temps, je suis maintenant furieux de découvrir les pratiques d'un mutualisme assez particulier, auquel je ne fais pourtant jamais appel d'habitude.</t>
  </si>
  <si>
    <t>david-l-127987</t>
  </si>
  <si>
    <t>Ce que je trouve dommage  c quand un conseiller doit  vous rappeler est ne vous rappelle jamais .ça va le site et bien fait .j aurais peut être un retour de cette mauvaise expérience.</t>
  </si>
  <si>
    <t>silva-borges-f-131046</t>
  </si>
  <si>
    <t>On verra bien, mais pour l'instant c'est parfait. la réponse a été très rapide je vous en remercie. service téléphonique super sympathique et accueillent.</t>
  </si>
  <si>
    <t>27 septembre 2021 suite à une expérience en août 2021</t>
  </si>
  <si>
    <t>cliente-mecontente-134633</t>
  </si>
  <si>
    <t>Horrible. Je n'ai pas d'autre mot.
Hyper procédurier, joue la montre, ne rembourse jamais. Zéro transparence, lenteur inimaginable. J'ai déclaré un sinistre en novembre dernier, toujours pas l'ombre d'un remboursement. En attendant, j'ai bien payé toutes mes cotisations...
C'est inadmissible. Le remboursement attendu représente la moitié de mon salaire mensuel, l'assurance s'en met plein les poches pendant que moi je rame à joindre les 2 bouts. 
BRAVO Direct Assurance !</t>
  </si>
  <si>
    <t>fabrice13-76932</t>
  </si>
  <si>
    <t>mutuelle a fuir ,j ai la portabilité mais depuis debut de l année plus de suivi de mon dossier chez eux 
et quand je leur telephone toujours oui oui monsieur je vous envoie votre carte tiers payant 
a ce jour toujours rien 
a fuir très mauvais suivi et service e par téléphone énormément d attente incompétent</t>
  </si>
  <si>
    <t>denis-115576</t>
  </si>
  <si>
    <t>Assurance nulle après un dégât des eaux aucun remboursement de leur part je déconseille fortement cette assurance et les conseillers vraiment pas aimable et désagréable</t>
  </si>
  <si>
    <t>damien1975-59966</t>
  </si>
  <si>
    <t xml:space="preserve">Assurance souscrite en janvier, après plusieurs coups de fil (où on me trimbale de service en service), 3 mails, 1 recommandé, j'attends toujours ma carte verte (qui est périmée depuis 9 mois).. tout va bien.
Comme seule réponse, des mails automatiques où on me réclame un document que je n'ai pas et que j'avais dis ne pas avoir lors de ma souscription au téléphone..
Je viens de recevoir mon avis d'échéance, aucun accident, rien, 5% de bonus en plus, et 50 euros d'augmentation..et je ne sais toujours pas si je suis vraiment assuré ou pas...
9 mois que je roule avec une assurance périmée avec un véhicule qui côte environ 16 000 euros..
</t>
  </si>
  <si>
    <t>ebion-j-131811</t>
  </si>
  <si>
    <t>Ne pas toujours chercher à faire payer au prix fort ! Trop de blabla! Epuisant finalement. Aller à l essentiel ! Parrainage comment faire? Merci d etre plus clair</t>
  </si>
  <si>
    <t>damien-m-125145</t>
  </si>
  <si>
    <t>Un service simplifié, des tarifs très intéressant et une communication facile et agréable.
Merci pour votre acceuil et votre sympathie.. 
Je recommande....</t>
  </si>
  <si>
    <t>isa-b-88621</t>
  </si>
  <si>
    <t xml:space="preserve">Mon épouse et moi avions un contrat mutuelle chez April. Ma femme ayant trouvé du travail a eu accès à une mutuelle familiale obligatoire. April  refuse de résilier mon contrat maintenant sous prétexte que je suis le principal bénéficiaire du contrat chez eux. Ils ont refusé toutes explications et m'oblige à rester chez eux jusqu'au 31 12 2020 !!! Nous leurs avons transmis l'attestation de la nouvelle mutuelle notifiant la nature obligatoire et familiale. D'autres mutuelle acceptent des résiliations dans ce cas :" April informe que " l'affiliation au contrat groupe du conjoint n'est pas une clause de résiliation en
cours d'année. En effet, cela est considéré comme un départ à la concurrence ". Nous serons donc des clients EXTREMEMENT mécontents et le ferons savoir dans notre entourage. </t>
  </si>
  <si>
    <t>jorge-93776</t>
  </si>
  <si>
    <t>Je suis satisfait de la proposition faite. La clarté des diverses options et garanties . Je suis satisfait de la proposition faite. La clarté des diverses options et garanties</t>
  </si>
  <si>
    <t>solange-p-116843</t>
  </si>
  <si>
    <t>Très déçue !!!!!!
renseignements contradictoires au téléphone avec plusieurs personnes.
Dernier tarif qui ne me convient pas du tout 
Je vais changer d'assurance</t>
  </si>
  <si>
    <t>chris-57630</t>
  </si>
  <si>
    <t>même si vous etes un bon conducteur, si vous n'avez pas de chance et que vous déclarez 2 bris de  glace ils vous mettent dehors alors attention quand vous faites réparer à la résine un impact sur le pare-brise=1 sinistre et si jamais c'est mal fait tant pis pour vous ce sera 1 autre sinistre...puis ils vous metteront dehors et alors là vous vous faire assurer ailleurs vous payerez plus cher grâce à eux...alors c'est pas avec eux au final qu'on fait des économies</t>
  </si>
  <si>
    <t>marina-58627</t>
  </si>
  <si>
    <t>Très bien 
De bonne prestations pour une assurance scooter .
Bon rapport qualité prix 
Je recommanderai à un proche sans aucun problème 
Bien assuré .</t>
  </si>
  <si>
    <t>marguerite-l-104926</t>
  </si>
  <si>
    <t xml:space="preserve">Chaque année, la cotisation augmente. 
Pourtant l'année 2020 a été très bénéficiaire pour les compagnies d'assurance (crise Covid)... Vous auriez pu répercuter ces excédents sur les cotisations des assurés.
Je trouve que c'est une attitude anormale de votre part.
</t>
  </si>
  <si>
    <t>thierry-s-107456</t>
  </si>
  <si>
    <t>N'ayant eu aucun accident depuis plus de 20ans (voiture de location) et ayant acquis à nouveau une voiture depuis 2019, je suis étonné de ne pas bénéficier d'un bonus plus important ...</t>
  </si>
  <si>
    <t>christelle-c-108731</t>
  </si>
  <si>
    <t>satisfaite des services, toujours à votre écoute, prix interressants  actrattifs je le recommande  vivement par rapport à d'autres assurances sur le marché</t>
  </si>
  <si>
    <t>lucas-a-106509</t>
  </si>
  <si>
    <t>Je suis satisfait du service et des tarifs proposés. L'offre est intéressante et la résiliation faite par l'assurance est très appreciable, on a l'esprit tranquille.</t>
  </si>
  <si>
    <t>totorneuf-106498</t>
  </si>
  <si>
    <t xml:space="preserve">un bon assuré est celui qui n'a jamais de sinistre.
2 véhicules assurés; un zéro  sinistre, l'autre 3  sinistres, matériels sans gravité.
 ET hop, on ne veut plus vous assurer.
</t>
  </si>
  <si>
    <t>frank-t-132558</t>
  </si>
  <si>
    <t>simple et pratique,  
Au niveau des prix, il n'ya par contre pas de remise supplémentaire en cas de contrats multiple comme c'est mon cas.
Et la prise en compte des clients ramenés par moi.
Etant en partie en télétravail, il faudrait rajouter cette option car les risques sont diminués de moitié</t>
  </si>
  <si>
    <t>071179-67384</t>
  </si>
  <si>
    <t>Mutuelle prise récemment donc pas trop de recul par rapport à sa qualité mais elle est quand même très chere. Je répondrai à une autre enquête d'opinion plus tard merci...</t>
  </si>
  <si>
    <t>regnerie-c-115248</t>
  </si>
  <si>
    <t>Je suis satisfaite du très bon relationnel client assureur. De la bonne communication d’informations. Prix plus que corrects. Informations clairs et précises.</t>
  </si>
  <si>
    <t>ja-96920</t>
  </si>
  <si>
    <t>Lente complexe inhumaine inaccessible . Une assurance on ne peut pas faire plus catastrophique.  Le mieux c est de ne jamais avoir à faire à eux en cas d urgence.  C est la catastrophe.  Les avoir en ligne ? Plutôt rêver.  Il faut communiquer via une application et se contenter de réponses automatiques très souvent inadaptées.  Les sous traitants de la plateforme ne sont ni qualifiés ni compétents . Bref trouvez mieux ne sera pas difficile.  Croyez moi c est une assurance que je regrette.  Jamais je n aurais dû.  Je précise que je suis dans mon droit avec eux et en cours d indemnisation après plus de 7mois. Pourtant dossier complet et documents reçus et valides.</t>
  </si>
  <si>
    <t>trebor05-99728</t>
  </si>
  <si>
    <t>Légèrement plus ++++ cher que la MAAF pour les même garanties. Je vais surement faire un changement d'assurance si rien ne met proposé par PACIFICA ..</t>
  </si>
  <si>
    <t>soukainab-90026</t>
  </si>
  <si>
    <t xml:space="preserve">A fuir !! 
Si vous etes étrangers avec permis étranger (Maghrébin comme indiqué par le conseiller que j'ai eu au téléphone) passez votre chemin. L'olivier Assurance m'a confirmé par téléphone ne pas assurer les permis Maghrébins (en citant la Tunisie, Maroc, Algérie). Quant à moi, ayant converti mon permis marocain à un permis français en Février 2020, ils considèrent que la date d'obtention de mon permis est Février 2020, non pas 2012, la date réelle d'obtention de mon permis marocain. J'en déduis que les autorités françaises reconnaissent bien mon permis marocain car la date de 2012 est bien mentionnée dans mon permis français, mais que l'olivier Assurance non czr c'est un permis obtenu au Maghreb. 
Mon devis passe de 858e à environ les 1500e, mon bonus avec mon assurance actuelle est annulé car obtenu avec mon permis marocain. Un sinistre déclaré l'année dernière est quant à lui bien pris en compte. J'essaye de faire une réclamation sur leur site internet, le site n'envoie pas ma réclamation car "le format de mon N de devis n'est pas bon" alors que je reprend exactement le numéro de devis reçu par mail.
Trop de discrimination qui frôle le racisme à mon goût.
Je vais pour suivre ma réclamation jusqu'au bout et prendre les mesures nécessaires si je n'ai pas de retour satisfaisant de l'Olivier. </t>
  </si>
  <si>
    <t>alicia--g-124709</t>
  </si>
  <si>
    <t xml:space="preserve">Jai recherché une assurance avec des prix corrects car la mienne est assez chère. Grâce aux comparateurs d’assurances j’ai trouvé votre compagnie et Les prix me conviennent.
</t>
  </si>
  <si>
    <t>bmw-59871</t>
  </si>
  <si>
    <t>Victime d'un accident de la circulation, où je n'étais pas en tort, ma moto est déclarée économiquement irréparable et cédée à AXA le 25 mai 2018. Ayant payé le 1er avril 2018 ma cotisation en l'absence d'infos de mon agent AXA Garches je pensais que l'assurance était suspendue de facto. Je viens de recevoir mon avis d'échéance pour cette année 2019 alors que je ne possède plus cette moto. Evitez l'agence AXA de Garches 92...</t>
  </si>
  <si>
    <t>nanaw-79857</t>
  </si>
  <si>
    <t>Je suis complètement satisfaite à chaque fois que je contacte le service client Santiane.Cette fois-ci mon interlocutrice était particulièrement patiente aimable et surtout efficace pour m'aider à résoudre mon problème de télétransmission. merci Marion.</t>
  </si>
  <si>
    <t>motard1972-52966</t>
  </si>
  <si>
    <t>les contrats jeune conducteur on des tarifs un peut élevé malgré 2 ans de conduite accompagné et un véhicule 4cv ancien. mais je ne suis pas déçu car les prestations et remboursements sont très correcte , l assistance est de bonne qualité .</t>
  </si>
  <si>
    <t>cedric-c-134181</t>
  </si>
  <si>
    <t>simple et efficace 
A voir dans le temps maintenant 
en esperant ne pas avoir besoin de declencher l'assurance ... 
a voir si les publicitées sont justifiées. 
J'essaie, je verrai bien.</t>
  </si>
  <si>
    <t>ramoussin-j-130480</t>
  </si>
  <si>
    <t>Communication téléphonique avec des personnes parlant couramment français. C'est plus simple. Frais de dossier trop élevé juste pour un changement d'adresse etc..</t>
  </si>
  <si>
    <t>bertrand-77586</t>
  </si>
  <si>
    <t>rien a dire trés satisfait a voir le jour ou j'aurais un sinistre j'éspere que ce jour n'arrivera pas,voila dans l'ensemble je suis satisfait</t>
  </si>
  <si>
    <t>sebastien-p-128285</t>
  </si>
  <si>
    <t>Inscription facile et rapide
Très satisfait des tarifs 
Rapide et efficace pour les démarches
Les prix sont très satisfaisant
Je recommande
Je recommencerai sans problème</t>
  </si>
  <si>
    <t>daniel-t-137574</t>
  </si>
  <si>
    <t>Très bon tarif, pour une utilisation occasionnelle.
Très satisfait de la facilité de souscription.
Les autre assurances sont beaucoup plus onéreuses, pour des options, pas toujours utiles.</t>
  </si>
  <si>
    <t>ange-113355</t>
  </si>
  <si>
    <t>Depuis un an que je suis assurée chez axa je n'ai rien a redire. Tout est parfait et surtout les prix pour moi qui suis jeune conductrice. Et a par rapport a mes contrats c'est parfait. A recommander. Merci</t>
  </si>
  <si>
    <t>phousa-c-125135</t>
  </si>
  <si>
    <t>Devis simple et rapide à réaliser. Pour des questions, le service conseil aide beaucoup : bonne communication, aide et conseils.
Inscription facile à faire aussi ! :)</t>
  </si>
  <si>
    <t>joel-g-122342</t>
  </si>
  <si>
    <t>Je suis satisfait des services de GMF. Les tarifs et la couverture de mes différents contrats me conviennent.
La mensualisation de mes cotisations me permet d'étaler mes dépenses.</t>
  </si>
  <si>
    <t>claude-y-112515</t>
  </si>
  <si>
    <t>prix compétitif, site intuitif , je recommande,je suis client depuis 1an.Facilement joignable au téléphone.J'ai quitté mon ancien assurance et je ne regrette pas</t>
  </si>
  <si>
    <t>jean-claude-l-111021</t>
  </si>
  <si>
    <t>je suis satisfait du service
malgré un bonus 50 car je suis le plus prudent conducteur que je connaisse, 12 points éternels, pas d'infraction, etc...conduite préventive, membre sécurité routière etc... cependant mes primes restent élvées</t>
  </si>
  <si>
    <t>vagabundo-67930</t>
  </si>
  <si>
    <t>A deconseiller fortement, client depuis 10 ans et après un sinistre ou ma responsabilité n'est pas engagé on m'oblige à payer une franchise de 290 euros ou ma voiture ne seras pas réparé</t>
  </si>
  <si>
    <t>dominique59-101652</t>
  </si>
  <si>
    <t>Je suis adhérente à la macif depuis 36 ans sans avoir déclaré aucun litige ni sinistre. Bonus à plus de 50 %. Malheureusement en raison d'un soleil éblouissant j'ai eu un accrochage en sortant de mon garage . Un pare choc cassé pour moi et pour l'adversaire une portière enfoncée. A titre commercial j'ai demandé le remboursement de ma franchise .. Le conseiller ne peut m'accorder que la moitié de la somme soit 125 euros. Ça me fait réfléchir pour mes contrats.. Pas vraiment une faveur optimale au vue du nombre d'années à 0 litige. Dommage ...</t>
  </si>
  <si>
    <t>michel-67945</t>
  </si>
  <si>
    <t>suite à un sinistre du 26/6/2018 aucune réponse sur ma part de responsabilité éventuelle donc blocage de mes 600 euros de franchise malgré des relances mais aucunes réponses</t>
  </si>
  <si>
    <t>frederic-l-109971</t>
  </si>
  <si>
    <t>c'est en participant à un jeu que j'ai reçu un devis de direct assurance via le lynx.
Le prix me semble très bien.
a voir maintenant si le service est à la hauteur;</t>
  </si>
  <si>
    <t>ralph-j-114083</t>
  </si>
  <si>
    <t>je suis satisfait du service .bon pris .simple et rapide
je recommande vivement a tous  je suis tres content simple rapide clair et efficace bonne journee a tous</t>
  </si>
  <si>
    <t>reveuzz-99085</t>
  </si>
  <si>
    <t>Impossible d'avoir l'aide a laquelle j'ai droit suite a un accouchement avec complication et hospitalisation post bébé. J'ai la couverture pour une aide a domicile je cotise pour cela et mon dossier est en attente de traitement depuis 1 mois et on me donne des numéros téléphoniques qui n'aboutissent pas pour que je "les" contacter.. ils ne savent même pas identifier quelle est la société sous-traitée derrière le numéro. D'un obscurantisme totale. Perte d'argent,  de temps et d'énergie.</t>
  </si>
  <si>
    <t>ninip-67026</t>
  </si>
  <si>
    <t>Mutuelle obligatoire au travail, si je pouvais je changerai.</t>
  </si>
  <si>
    <t>volaille-77-104351</t>
  </si>
  <si>
    <t>La Mutuelle M G P a toujours été présente tant dans ma vie professionnelle que dans ma vie privée familiale et ce depuis quarante six ans environs.
Merci.</t>
  </si>
  <si>
    <t>linda-t-117321</t>
  </si>
  <si>
    <t>Je suis contente des services de DIRECT ASSURANCE pour mes deux contrats 
Je recommande les servies
Prix correct même si ils augmentent tous les mois.</t>
  </si>
  <si>
    <t>mbrn-129073</t>
  </si>
  <si>
    <t xml:space="preserve">J'étais assurée tout risque chez eux. J'ai eu un accident de voiture le mercredi 12 mai, j'ai déclaré mon sinistre le vendredi 14. Au téléphone, on m'assure une prise en charge rapide du lieu de dépannage au garage partenaire et un remboursement sous un mois si la voiture est déclarée épave.
Le lundi 17 mai, j'ai un appel du dépanneur : il faut que je paie des frais de gardiennage depuis le mercredi jusqu'au lundi PLUS les frais de relivraison du véhicule du lieu de dépannage au garage partenaire. On appelle l'assurance pour être sûr que c'est à nous de payer, on nous rassure : nous avançons les frais mais ils nous rembourseront. Du coup, on se retrouve à payer 1 semaine de gardiennages du mercredi au mercredi  (alors que le garage partenaire a été mandaté le vendredi !) ainsi que les frais de relivraison du véhicule car le garage partenaire n'avait pas le matériel pour aller chercher la voiture. 
L'expert passe voir le véhicule le 31 mai. J'ai appelé ensuite chaque semaine pour savoir où en était le dossier et le remboursement des frais payés. On me dit que la demande est en cours à chaque fois... Au mois de juillet, toujours sans nouvelle, j'appelle excédée. 
On me donne le numéro de l'expert pour que JE les appelle ! Comme si c'était mon travail ! Je payais quand même 90 euros par mois pour ce service !! 
On m'a menée en bateau, en m'annonçant des remboursements qui n'ont jamais eu lieu, et j'ai mis 3 mois avant d'être indemnisée de mon véhicule ! Et je n'ai jamais été remboursée du gardiennage et de la relivraison du véhicule alors qu'on me l'avait annoncé ! C'est inacceptable ! 
L'assurance est hors de prix, le service incompétent et mensonger ! 
J'ai trouvé une autre assurance en ligne où, même avec mon malus, je paie 30 euros moins cher qu'avec eux !! 
FUYEZ ! </t>
  </si>
  <si>
    <t>doune74-86191</t>
  </si>
  <si>
    <t xml:space="preserve">Vous cherchez une assurance, alors fuyez la Cardif. On pense qu'en étant assuré, on est protegé en cas de coup dur dans la vie ;c'est faux à la Cardif.
Une fois le contrat signé ,il n'y a plus personne pour vous aider. 
Déclaré fumeur à la signature de mon contrat (ce qui m'inflige une surprime sur ma cotisation pour personne à risque ce qui est normal), j'ai fait un infarctus il y a un peu plus d'un an à cause du tabac entrainant un arret .
J'ai rempli le dossier qui prévoit une prise en charge de l'assurance après le délai de carence et envoyé les documents demandés.
Depuis plus rien, silence radio, aucune réponse, ni oui, ni non, et au téléphone, on perd patience.
Résultat, des soucis en plus alors qu'une assurance doit etre là quand on à besoin d'elle. C'est inadmissible car en attendant ils continuent de prélever leurs cotisations.
Si je n'avais pas réussi à reprendre un travail suite à cela, vous imaginez bien que la banque (BNP Paribas) et les huissiers seraient venus frapper à ma porte ; faute de pouvoir honorer mes créances.
J'en arrive à me dire que c'est leur but en fait.
Je sais que contre les banques et les assurances, nous ne sommes que le pot de terre, car leurs profits et bénéfices priment avant toute considération humaine.
Aujourd'hui, vu que le dialogue est stérile de toute solution, je vais envoyer le dossier à ma protection juridique pour analyse et ils me donnerons la marche à suivre.
Je me répète, désolé, mais si vous cherchez une assurance, passez votre chemin en ce qui concerne la Cardif. Une personne avertie en vaut deux.
Cordialement.
</t>
  </si>
  <si>
    <t>lio74-110937</t>
  </si>
  <si>
    <t>prix attractif, mais attention : pour ma part en attente d'un document de l'ants (délai de traitement assez long...), ils ont résilié l'assurance tout en conservant les frais de dossier. à éviter.</t>
  </si>
  <si>
    <t>desachy-a-114549</t>
  </si>
  <si>
    <t>Je suis satisfaite du service pour la souscription, le relation clientèle était agréable.
L'espace perso internet à l'air intuitif, c'est agréable.
A quand l'appli mobile ?</t>
  </si>
  <si>
    <t>pppppp-97686</t>
  </si>
  <si>
    <t>Nadege a parfaitement repondu à mes questions concernant la miseen place de la télétransmission
je vous envoie ce jour un numéro d'organisme pour la télétransmission
merci</t>
  </si>
  <si>
    <t>anne13-63577</t>
  </si>
  <si>
    <t>Cela déjà fait 2 mois que j'attends ma carte des tiers payant. De plus, ils répondent pas ni aux mails, ni aux appels, qui sont payants à 15c/min. A chaque fois le temps d'attente variés entre 5-10 min</t>
  </si>
  <si>
    <t>walk-50903</t>
  </si>
  <si>
    <t>trafic des tarifs, trés   trés difficilement joingnable</t>
  </si>
  <si>
    <t>pierre-d-105170</t>
  </si>
  <si>
    <t xml:space="preserve">Je suis assuré depuis longtemps et tout est parfait. Je recommanderai direct assurance à toutes les personnes ayant besoin. Continuez ainsi ! C'est l'idéal .
</t>
  </si>
  <si>
    <t>rogerio66-72016</t>
  </si>
  <si>
    <t>Suite à un acte de vandalisme sur mon véhicule ( 2 pneus crevé ) le soir du réveillon et cela à 400km de chez moi l'assistance ne prend pas la première nuit d'hébergement en charge , car je suis sensé avoir prévu celui-ci et là dernière nuit aussi comme la facture a étée le 27 au soir, récupéré mon véhicule à 18h , donc parti le lendemain  mais pour eux devais reprendre la route de suite, en plus première facture ne leur convenait pas, obligé de redemander à l'hébergement. Vraiment mesquin de leur part, nous avons chez  eux assurance véhicule, habitation,et santé. Cela encourage à être fidèle à un assureur.</t>
  </si>
  <si>
    <t>ury-c-117353</t>
  </si>
  <si>
    <t>passé par un comparateur d'assurances pour trouver l’assurance et le prix qui me conviennent.
j'ai été mis en relation via un mail de confirmation.
procédure simple, tout est bien expliqué.
j'ai validé mes informations en quelques dizaines de minutes... le temps de lire les conditions...</t>
  </si>
  <si>
    <t>alex45140-77513</t>
  </si>
  <si>
    <t>Publicité mensongère</t>
  </si>
  <si>
    <t>olivier-p-130073</t>
  </si>
  <si>
    <t>Je ne fais que cotiser, je ne sais pas si votre service est satisfaisant.
Une assurance ca se note quand on a un incident, un sinistre et que l'on voit si elle assume sa mission d'assureur et si elle est diligente.</t>
  </si>
  <si>
    <t>lebrasseur-t-124013</t>
  </si>
  <si>
    <t>Pas déçu de mon choix. Je recommande cette application. Devis rapide est simple. Service client très cordiale je recommande l’olivier assurance auto.</t>
  </si>
  <si>
    <t>michel-m-111874</t>
  </si>
  <si>
    <t>Accueil téléphonique très agréable avec de bon conseil, le prix pour mon véhicule me convient . 
le site web et l'application est simple d'utilisation.</t>
  </si>
  <si>
    <t>poletti-e-130744</t>
  </si>
  <si>
    <t xml:space="preserve">JE SUIS SATISFAIT malgres que j'aurais aimer avoir un geste commercial vu que j'ai deja un autre vehicule assure chez l'olivier assurance.cordialement 
</t>
  </si>
  <si>
    <t>cb-50850</t>
  </si>
  <si>
    <t xml:space="preserve">Client depuis 15 ans lorsque j'ai demandé le rachat total de mon assurance vie en urgence, Générali a utilisé tous les prétextes (souvent injustifiés) pour décaler la date du remboursement au plus tard. Résultat un remboursement plus de 3 mois après mois premier courrier recommandé.
</t>
  </si>
  <si>
    <t>lola30000-68120</t>
  </si>
  <si>
    <t xml:space="preserve">Axa La grande Motte agence Picon et Vignon sont bons seulement pour prélever les cotisations ensuite il n y a plus personne... Aucune réponse aux mails pour un seul sinistre en 11 ans d assurance... Je me suis même aperçu qu il avaient "oublié" d augmenter mon bonus 3 années de suite et ceci n est toujours pas rétabli 2 ans après ! Une honte ! Un personnel hautain et je m enfoutiste... Je pensais payer le prix fort pour une garantie maximum, résultat :je paye le prix fort pour Rien du tout !!! </t>
  </si>
  <si>
    <t>alexia-lr-99972</t>
  </si>
  <si>
    <t xml:space="preserve">A éviter. Devis ou l’on vous propose de payer en annuel j’appelle pour pouvoir payer en mensuel la personne au téléphone me dit que cela n’est pas possible «  je n’ai pas la main dessus » ... ne cherche pas de solution ...
manque de bol à quoi cela sert de vous appeler?
Et puis mon mari a souscrit à ma place.
La différence entre lui et moi hormis le sexe et l’âge c’est la profession. Bizarrement il a pu souscrire en mensuel en étant salarié , et moi artisant non ... belle discrimination ... Serait ce dut à la conjoncture ? 
Dommage j’étais assuré en voiture (à mon nom en mensuel et à mon compte bien sûr) depuis pas mal de temps chez eux je pense du coup changer bien vite </t>
  </si>
  <si>
    <t>gimenez-camunas-l-128608</t>
  </si>
  <si>
    <t>Je suis très satisfaite, j'ai trois assurances et aucun problème retrouvé. La qualité du service est irréprochable et la prise en charge très bien suivie.</t>
  </si>
  <si>
    <t>bycs57-69213</t>
  </si>
  <si>
    <t xml:space="preserve">En tant qu'héritier d'un actiplus (assurance vie), 2 remarques :
- un délai de traitement très long, plusieurs mois. Il faut relancer,
- le décès d'un sociétaire et donc la clôture du contrat en cours d'année font que les intérêts servis pour l'année  sont réduits au minimum, 0,37% jusqu'au décès, puis 0,50 %., ensuite au lieu de 1,50 % (données 2020). Je trouve cela assez choquant d'assimiler le décès à toute autre forme de clôture. 
Sinon, le personnel au téléphone est très aimable. Malheureusement, les promesses du service succession quant au délai ne sont pas tenues. </t>
  </si>
  <si>
    <t>montalembert-127374</t>
  </si>
  <si>
    <t>Prix attractif, signature d'un contrat avec un échéancier, tout va bien...
Le crédit entre en amortissement et Generali augmente son tarif de 30%....AUCUNE EXPLICATION
On ne peut avoir le gestionnaire au tel, il faut écrire et là, plusieurs lapins sortent du chapeau : contrat modifié car le crédit est entré en amortissement 3 ans après (eh oui, c'était une VEFA mais le CRD reste le même), credit devenu à échéance variable (quel pro de ne pas faire la différence entre des interêts intercalaires et une échéance variable), au 2° courrier : l'état demande 9% de collecte pour toute modification de crédit...mais il n'est pas modifié !!!
J'en passe et des meilleurs, je n'ose même pas imaginé si malheureusement je devais actionner la garantie
Bref, A EVITER
Ah oui : nous sommes le 11/08, j'ai écrit une réclamation le 03 et le service réclamation : rien, nada,..même pas un simple AR</t>
  </si>
  <si>
    <t>abdelkader--a-128887</t>
  </si>
  <si>
    <t>Merci pour m’avoir assuré  et je suis ravi sa était rapide et fiable j’espère ne pas avoir de soucis en cas de sinistre et que mes renboursement ce font le plus rapide possible</t>
  </si>
  <si>
    <t>olivier28500-72087</t>
  </si>
  <si>
    <t>Mon dossier doit passer en commission....1.5 mois d'attente. Personne n'est capable de me renseigner. Une catastrophe</t>
  </si>
  <si>
    <t>topaloglu-y-138164</t>
  </si>
  <si>
    <t>je suis satisfaite de l'assurance à l’écoute et sait répondre à toute les questions.
très rapide pour l'envoi des documents. 
je recommande l'olivier assurance</t>
  </si>
  <si>
    <t>sophie29-70648</t>
  </si>
  <si>
    <t>Bonjour, prélevè le 04 janvier par erreur toujours pas de remboursement !! reçu un appel de confirmation et texto le 09 et le 27 toujours rien sur mon compte ne ne comprend pas 367 euros pour rien en double merci de faire le remboursement</t>
  </si>
  <si>
    <t>nek-102961</t>
  </si>
  <si>
    <t>J'ai pas encore une longue expérience avec l'olivier assurance mais j'ai dû refuser un bon de commande pour ma voiture, malheureusement à cause de soucis de banque la nouvelle livraison est sans-cesse reculée. J'ai tout de même décidé d'appeler L'Olivier pour voir ce qu'il est possible de faire dans mon cas.
Deux solutions:
1. Soit je résilie et je suis remboursé de 11 mois
2. Soit je suspens l'assurance et je perds 1 mois
Résumé de la situation: je paie un mois d'assurance pour une voiture qui n'existe pas.
Je l'ai mauvaise. Mon contrat n'est même pas finalisé car je n'ai pas les documents nécessaires ce qui complique le contact !</t>
  </si>
  <si>
    <t>nathalie-s-129864</t>
  </si>
  <si>
    <t>Votre simulateur est simple d'utilisation bravo ! La souscription est simple et rapide et pas besoin de payer six mois d'avance. Merci direct assurances</t>
  </si>
  <si>
    <t>jones-55962</t>
  </si>
  <si>
    <t>a deconseiller.
SERVICE CLIENT PAYANT avec une attente et une mauvaise liaison. Pas d'autre numéros pour régler un problème . DIALOGUE DE SOURD. Manque de dialogue constructif. Ils prenne votre argent à le première de la souscription, ensuite GALERE GALERE GALERE</t>
  </si>
  <si>
    <t>esnou-n-127646</t>
  </si>
  <si>
    <t>Globalement je suis satisfaite du prix, de l'accompagnement des téléconseillers de l'Olivier et de la rapidité de prise en compte de ma demande. L'interface est plutôt simple à utiliser.</t>
  </si>
  <si>
    <t>chevallier-b-112947</t>
  </si>
  <si>
    <t>Je découvre le site a l'air bien fait et pratique. Ce contrat est pour le véhicule de mon fils. J'envisagerai certainement de prendre mon propre contrat chez vous.</t>
  </si>
  <si>
    <t>daniel-o-128681</t>
  </si>
  <si>
    <t xml:space="preserve">je suis très satisfait de la relation avec votre service téléphonique !
bravo pour l'accueil et le professionnalisme de vos collaborateurs !
félicitation également pour la qualité du service téléphonique et mis en place par la GMF  </t>
  </si>
  <si>
    <t>anne-marie-c-122091</t>
  </si>
  <si>
    <t>Le prix a explosé je ne suis pas satisfaite. Je demande un geste commercial il serait le bien venu. Si vous pouviez faire le nécessaire, ça m'arrangerait bien. Merci.</t>
  </si>
  <si>
    <t>titi-99299</t>
  </si>
  <si>
    <t xml:space="preserve">Je suis ravi de mon assurance amv franchement au top réponse rapide vraiment une très bonne assurance merci a toute l équipes pour votre professionnalisme 
Cordialement </t>
  </si>
  <si>
    <t>milingui-g-122787</t>
  </si>
  <si>
    <t xml:space="preserve">Satisfaction globale
Le délai d'attente de la carte verte pourrait être réduit à 3 jours ouvrés minimum 
Une attestation d'assurance pourrait être émis à tous moments pendant la durée de la procédure. </t>
  </si>
  <si>
    <t>charly-d-137363</t>
  </si>
  <si>
    <t>je suis très satisfait des tarifs proposés sur l'olivier assurance, je recommande. les tarifs proposés sont beaucoup moins cher que la concurrence avec des garanties égales</t>
  </si>
  <si>
    <t>christian-a-111905</t>
  </si>
  <si>
    <t>Satisfait en global de la prestation mais le prix de l'assurance auto pourrait être plus bas avec la situation actuelle qui empeche l'utilisation "normale" de son véhicule</t>
  </si>
  <si>
    <t>boukadida-a-136014</t>
  </si>
  <si>
    <t xml:space="preserve">La prise en charge à été rapide, professionnelle.
La conseillère était très agréable, chaleureuse, compétente, très claire dans ses explications, et très bien dans tous. </t>
  </si>
  <si>
    <t>isabelle-j-105277</t>
  </si>
  <si>
    <t>J,'ai trouvé une assurance auto aussi complète et moins chère.
Surtout concernant la franchise et la valeur de remplacement du véhicule
C'est la raison pour laquelle j'ai résilié mon contrat auto chez direct Assurances.
Sinon le service client et la hotline sont très bien</t>
  </si>
  <si>
    <t>charleyne-d-133589</t>
  </si>
  <si>
    <t>Le prix est attractif et la souscription en ligne est très simple à effectuer.
De plus, la résiliation auprès de l'ancien assureur est prise en charge.</t>
  </si>
  <si>
    <t>keomany-s-134984</t>
  </si>
  <si>
    <t>Satisfait du service client, du délai de traitement de mon dossier et du tarif proposé. A l'avenir je conseillerai l'olivier à mes proches et ma famille.</t>
  </si>
  <si>
    <t>sarah-c-114100</t>
  </si>
  <si>
    <t>simple et pratique de pouvoir souscrire en ligne et éviter de se déplacer
tarif correct par rapport aux concurrents 
Rapide, moins de 5min pour pouvoir être assuré dès le lendemain</t>
  </si>
  <si>
    <t>mouns9999-58776</t>
  </si>
  <si>
    <t>Au début le prix sa aller mais plus les années passent et plus le prix augmente malgré mon bonus. De plus en cas d accident non responsable il ne font aucun démarche .</t>
  </si>
  <si>
    <t>franco91-78652</t>
  </si>
  <si>
    <t>augmentation de tarif de 200% entre 1995 et 2019 (l'inflation n'a augmenté que de 36% sur cette période) alors que le logement est inchangé et qu'il n'y a eu aucun sinistre en 23 ans</t>
  </si>
  <si>
    <t>thierry-c-116021</t>
  </si>
  <si>
    <t>J'ai été très satisfait du service et de l'accompagnement que j'ai reçu de la téléopératrice ce jour. Elle a été exceptionnelle. Mieux que qu'hier pas du tout agréable et les précédentes fois. Juste satisfaisant. 
Merci encore à la téléopératrice du jour ! Félicitations.</t>
  </si>
  <si>
    <t>yann-v-103644</t>
  </si>
  <si>
    <t>Conseillère au top, disponible , professionnelle, réactive et très claire dans les explications.
Je recommande.
Economie réalisée d'environ 13000 euros, avec de meilleures garanties en prime.
Merci à Imane</t>
  </si>
  <si>
    <t>jerome-l-111761</t>
  </si>
  <si>
    <t>Je suis satisfait simple rapide et efficace je souhaite le partager à tout mes amis de France et ailleurs pour qu il puisse être au courant des meilleurs tarifs</t>
  </si>
  <si>
    <t>titi44-104117</t>
  </si>
  <si>
    <t xml:space="preserve">Bonjour,
Je suis très déçu de cette assurance. Il y a pas de soucis pour prélever tous les mois mais quand il s'agit de faire fonctionner le système c'est plus compliquée. J'ai établie un dossier complet (envoyé avec accusé de réception) concernant mon arrêt maladie qui date du 3 septembre. J'ai eu déjà énormément de mal à avoir un interlocuteur. 40 minutes d'attentes, après l'opératrice a été très cordiale mais un peu perdu... J'ai appelé plusieurs fois pour savoir où en était mon dossier....réponse :Nous l'avons bien reçu, il y a beaucoup de semaine de retard. Ok mais c'est plus des semaines, c'est des mois... Je regrette le manque de communication, je suis agacée par le manque de réponse... J'ai plusieurs fois demandé si je serais remboursée de la consultation de mon médecin (demande de cardif d'un certificat du médecin traitant avec détails). Mon médecin a refusé de facturé cette consultation à la cpam... Aucun conseillé n'as pu me répondre..
On final, mon assurance emprunteur cardif pour l'avoir sollicité m'a coûter le prix d'une consultation médical et je ne suis même pas sur de pouvoir compter sur mon contrat car aucune réponse... Délais de traitement hallucinant... Je suis inquiète pour la suite avec cette assurance qui n'apporte aucun élément secure...
</t>
  </si>
  <si>
    <t>gerard-76324</t>
  </si>
  <si>
    <t>Policier à la retraite, je suis adhérent depuis 1982.J'ai souscrit le niveau tradition et je n'ai eu que très rarement besoin de ma mutuelle. Quelle ne fut ma surprise de ne pas çtre remboursé pour un simple remboursement de 15 euros de dépassement pour un cardio. A 180 euros mensuuel; j'ai décidé de partir</t>
  </si>
  <si>
    <t>moreel-p-112926</t>
  </si>
  <si>
    <t>Je suis satisfait  à a été très rapide et simple avec peu de attente au téléphone. Les conseillers ont été très clairs et on rapidement répondu à mes demande</t>
  </si>
  <si>
    <t>tiron-w-124023</t>
  </si>
  <si>
    <t>Je suis satisfaite de Lolivier pour les tarifs. Cependant les frais de dossier sont excessifs. Surtout que pour le contrat de mon fils, on va le mettre conducteur principal dans un mois car il aura 18 ans et on me dit que je paierai encore les frais de dossier. Sachant que j ai déjà 2 contrats, je trouve cela un peu fort.</t>
  </si>
  <si>
    <t>marie-therese-r-109108</t>
  </si>
  <si>
    <t>je suis satisfaite des services de 'direct assurances ,prix corrects ,simple et rapide ,les interlocuteurs très aimables ,je recommande autour de moi</t>
  </si>
  <si>
    <t>letort-m-125041</t>
  </si>
  <si>
    <t>Prix convenable, simple, rapide et efficace !
Très bon contact avec mon interlocuteur qui a su prendre en compte mes demandes pour une assurance jeune conducteur.</t>
  </si>
  <si>
    <t>dominique-s-117231</t>
  </si>
  <si>
    <t>Je suis satisfait du service, j'obtiens les réponses à mes demandes rapidement que ce soit positif ou négatif. c'est assez simple pour transmettre des documents</t>
  </si>
  <si>
    <t>fouine72-81620</t>
  </si>
  <si>
    <t>Très bonne assurance très contente d'avance arrêter toutes mes assurances pour allez chez eux</t>
  </si>
  <si>
    <t>martine-b-123554</t>
  </si>
  <si>
    <t xml:space="preserve">Parfait si tout se passe bien pour la suite.
Jusqu'à la validation du devis et l'inscription en ligne tout s'est bien passé. J'attends de voir si la suite va aussi. </t>
  </si>
  <si>
    <t>xiaotong-y-137120</t>
  </si>
  <si>
    <t>Nouveau client satisfait du prix et des services. Je ne donnerai pas plus d'avis car je suis nouveau client chez vous. J'espère que tout se passera bien merci</t>
  </si>
  <si>
    <t>decue92-56275</t>
  </si>
  <si>
    <t>Assurée tous risques et client depuis près de 30 ans Malgré un tiers identifié, un temoin et un dépôt de plainte et confirmation par la macif de ma totale non responsabilité,la macif diffère le remboursement de la franchise depuis le 11 janvier 2017 au prétexte qu elle n a pu obtenir le remboursement de l assurance adverse.</t>
  </si>
  <si>
    <t>paulette-89505</t>
  </si>
  <si>
    <t>une vrai galère, je leur fourni une facture et ils ne comprennent rien refusent de rembourser un avoir qui concerne des soins</t>
  </si>
  <si>
    <t>david04061982-57355</t>
  </si>
  <si>
    <t>j'ai été très satisfait de l'échange que j'ai eu avec Peyrac assurances. j'ai souscrit à cette assurance pour mon scoot car c'était la moins et la mieux notée sur les forums et sites d'opinion, et je comprend pourquoi.
tout était clair, l'envoi de le carte verte ultra rapide, et l'adhésion en 3 minutes.
ma conseillère était très pro et charmante.
je recommande !</t>
  </si>
  <si>
    <t>jean-lucien-d-125080</t>
  </si>
  <si>
    <t>Très satisfait de vos prestations bon rapport qualité prix merci je suis déjà client c'est la raison pour laquelle je continue à m'assurer chez vous très très satisfait</t>
  </si>
  <si>
    <t>semalensois-93960</t>
  </si>
  <si>
    <t>Au bout de 42 ans, je viens de résilier le dernier contrat des cinq que j'avais à la GMF.
La raison : Si vous laissez filer les renouvellements des contrats, on vous prend pour la vache à lait. A tel point, qu'une demande de devis GMF pour une auto dont j'avais résilié le contrat un an auparavant, était 40% moins cher pour ce même véhicule à garantie égale hors promotion. Enorme !!!</t>
  </si>
  <si>
    <t>hash-78262</t>
  </si>
  <si>
    <t>Client depuis 20 ans, la qualité de cette assureur a beaucoup changée, en mal, mais les tarifs eux sont deux voir trois fois plus chers pour les même garanties.
En 2018 suite aux intempéries répétées ma toiture a été endommagée.
Ma commune a été déclarée catastrophe naturelle, mais malgré ça, sur 6000 euros de travaux, je n'ai obtenu que 1400 euros d'indemnisation car mon toit atteint soit disant un coefficient de vétusté de 100% suite au passage d'un expert qui reconnait lui même ne rien connaitre aux toits en chaume, et qui se contentera de faire l'inventaire à l'oeil de mon mobilier intérieur, et de prendre les mesures de mes pièces, déclarant que je n'avais pas une fourchette d'indemnisation assez élevée.
954 ont été versés jusqu'à présent.
Normalement la suite de l'indemnisation aurait du suivre, mais la MAIF a clôturée mon dossier sinistre et ne versera jamais le reste.
Ils ont tout fait pour ne pas m'indemniser, jusqu'à me traiter de menteur, me dire que je ne savais pas lire puisque je ne connaissais pas sur le bout des doigts mon contrat d'assurance, ils m'ont empêché d'ouvrir des dossiers sinistres distincts dans les temps impartis, rendant par la même mes recours impossibles, ils ont fait traîner le dossier le plus possible à tous niveaux, ils m'ont dit qu'ils prenaient en charge les conséquences, mais pas les causes, sans savoir m'expliquer le détail de cette phrase (en gros ils remboursent les infiltrations d'eau par le toit, mais pas l'endroit ou la toiture est abîmée), ils m'ont dit qu'ils avaient vérifié la météo et que j'étais un menteur, qu'il n'y avait eu aucune intempérie (j'habite en pleine campagne, la station météo la plus proche est à plusieurs kilomètres, et les intempéries peuvent être très localisées).
Bref ils ont tout fait pour éviter de m'indemniser et ce malgré le fait qu'en 20 ans j'ai payé presque 30 000 euros de primes d'assurances et je n'ai eu que deux sinistres auto pour un total de 650 euros.
Ces gens sont une Honte.
Je relativise juste le fait que je n'espère pas mieux ailleurs, et je suggère vivement aux sinistrés de faire appel à un avocat en droit des assurances dès que le sinistre est conséquent.
En revanche pour les mêmes garanties je suis passé de 1400 euros de prime annuelle tout MAIF, à 600 euros, comme ça la différence me servira à payer les dégâts de ma poche si mon assureur me prend encore pour un lapin de garenne.
Fuyez la MAIF.</t>
  </si>
  <si>
    <t>boonette-104957</t>
  </si>
  <si>
    <t>Satisfaite sur la rapidité et l'information.
On peut être informé aussi bien par mail, site internet ou téléphone avec des reponses rapides. Différents contrats intéressants.</t>
  </si>
  <si>
    <t>agathe-63736</t>
  </si>
  <si>
    <t>A fuire très vite. J'ai eu un accident le 24 avril. J étais à l'arrêt au feu quand le camion sur ma gauche a décidé de se rabattre sur ma voiture... jusque là je garde mon calme. Nous faisons donc le constat. Le conducteur est de très mauvaise foi bien sûr et très irrespectueux, vu qu' il est en tord sauf que ma voiture elle, est dans un etat...... J appel de suite l'assureur pour éviter tout oubli sur le constat. Je tombe sur quelqu' un d'apparence réactif.. C'est tout autre au bout du compte. Je lui énumère donc l'avant de mon véhicule puis en voulant aller vers mon coffre je constate que l'arrière du véhicule et également rayé . . Il me dit le prendre compte et me demande de lui transmettre le constat. Nous fixons ensemble le garage partenaire avec lequel nous allons effectuer ls reparations. Je raccroche et m'exécute pour l'envoi du constat. Des le lendemain je dépose la voiture au garage qui me dit qu' il a bien reçu l énumération des dommages mais que l'arrière de mon véhicule n'y figure pas ... 1er problème. Je lui demande quand mm de prendre les photos de l'arrière car les rayures ainsi que les traces de peintures résulte bien du choc de ce foutu camion. Donc l'expertise se fait sur photos super les nouvelle technologies. Je recontacte l'assureur dans la foulée qui me garantit que larriere a bien été stipulé mais qu' il faut aller dans le déroulé du menu que le garagiste n'a pas fait le nécessaire.
Ok .. Je garde cependant mon calme et reste conciliante. Dans lapres midi le rapport d expertise tombe le choc avant est pris en compte avec franchise et l'arrière pour l expert est le résultat d un autre accident mais bien sur... 
Je recontacte direct assurance il me confirme que je n'ai aucune franchise que l'expert n'a pas lu leur rapport. (Bien sur tellement simple de ce rejeter la faute). Et que le choc arrière avait bien été mentionné ns sommes donc le 26 avril. 
Impossible de contacter l'expert je commence vraiment à douter du travail de l'assureur. 
Il me garanti avoir fait le nécessaire et me propose donc une conférence téléphonique. Je ne vais pas refuser.
Comme par hasard aucunes reponses.
J ai du appeler l'expert une 20taine de fois avant de tomber sur une secrétaire on ne peut plus désagréable qui a oser me dire de faire un nouveau constat et que la décision de l expert ne changerai pas d'avis que en gros j'était une menteuse  ok.  Je perds patience et demande l expert qui est toujours indisponible. L'assureur lui silence radio . Le lendemain l'assureur mappel pour me dire d'engager une contre expertise a mes frais et de me débrouiller pour trouver un nouveau expert.qu ils ont fait leur rôle d'interlocuteurs. Je paye pas 1000 euros de cotisation a l'année pr un interlocuteur a ce que je sache?  Bref je comprends que je vais devoir me débrouiller seule. L'expert prends enfin contact ce vendredi 27 et m'indique n'avoir jms reçu le constat ... non MAIS JE RÊVE. Déjà une expertise sur photos mais sans constat c'est magnifique. 
Donc de 1 l'assureur sa déclaration compte pr des prunes.
De 2 c'est sur que sur photos c'est la réalité.
De 3 sans constat c'est toujours plus parlant.
Et m'indique que j'ai bien eu un accident dans le passé et que jessaye de glisser une portière et une aile arrière je commence à sérieusement menerver. Je lui explique être assurée tout risques. mon véhicule passe le plus clair de son temps en parking. Il me dit transmettez moi le constat ok.
Qu'il va voir cela et me recontacter.
Je fais donc encore le boulot de DIRECT ASSURANCE . C'est normale.
Aucun retour de l'expert vu qu' il fait le pont. Sympa.
Appel à l'assureur lundi le gestionnaire de mon dossier a qui J ai déjà envoyé 3 mail depuis jeudi est trop occupé pr me répondre. J ai toujours une franchise. Aucun retour j'exige un mail à l interlocutrice et me dit relancer l expert. Nous sommes le 30 avril.
1er mai étant férié rien ne se passe 
Hier donc 2 Mai je recontacte pour la 50eme fois mon gestionnaire qui n'a toujours pas répondu à mes mails de jeudi dernier. On m'indique qu il n est pas dispo mais qu' il faut que je renvoi mon constat. Donc 1 semaine après on me fait comprendre qu' il non pas reçu ce fameux constat un scandale. Je reste calme. Je renvoi pour la 3e fois le constat.
Le soir le gestionnaire a enfin pointé le bout de son nez pr me dire qu' il a eu l'expert je le laisse donc parler.
Il m'indique que l'expert maintient sa position ok. Qu'il lui a adresser un mail en date du 26 avril sauf que depuis le 26 avril je lui stipule que de leau a couler et que j'ai eu l'expert de la sa mauvaise foi apparaît je lui demande donc que nous prenions contact ensemble, comme propose precedement. Et la c'est un non catégorique. Ce n'est pas son travail il n'a pas à faire ça il reste à son travail d'assureur (ou pas) et que g cas moi mm le contacter... un jeu de ping pong sans fin. Sans écoute. un véhicule qui ne roule pas. Un gestionnaire incompétent et incohérent dans ses dires. Limite mythomane. Je perds patience je vais donc faire un dépôt de plainte contre l expert qui fait la pluie et le beau temps sur photos et contacter mon avocat pour le manque de considération, sérieux, suivi et professionalisme de ce gestionnaire de DIRECT ASSURANCE. Je suis victime. Je paye pour une prestation qui ne sert a rien et qui embauche des gens incompétents.</t>
  </si>
  <si>
    <t>kipstas95-52629</t>
  </si>
  <si>
    <t>les tarifs sont intéressant quand on est nouveau client par exemple pour ma voiture devis sur internet 960 euros pour l'année et moi qui est chez direct assurance depuis 3 ans 1539 euros</t>
  </si>
  <si>
    <t>Je ne peux hélas pas juger cette assurance sur les tarifs, puisqu'elle exerce par défaut une discrimination envers les personnes handicapées sans explications.
Ils m'ont demandé des documents concernant mon handicap, et ont statué par un « non » ferme et définitif avant même de recevoir les documents et donc de pouvoir juger de mon réel état de santé !
Dès que vous cochez une case « problèmes de santé », ils vous refusent sans explication
Discriminatoire, procédure indigne !</t>
  </si>
  <si>
    <t>kevin-p-124787</t>
  </si>
  <si>
    <t xml:space="preserve">Je suis ancien client et tout ce que je vois c'est que le prix de mes assurances augmentent constamment. (2 logements et 1 véhicule).
J'ai pas l'impression que la fidélité est récompensé </t>
  </si>
  <si>
    <t>filou95590-66663</t>
  </si>
  <si>
    <t>J'ai annulé mon adhésion le 14 février 2019
Je reçois une lettre de confirmation le 27 février 2019
Je suis prélevé de deux mois février et mars le 06 mars 2019
J'ai contacté le service client le 06 mars 2019 qui me confirme le remboursement d'ici le 20 mars 2019
Contact pris aujourd'hui rien n'est fait
Ils transmettent au service litige
Le prélèvement est illégal car non dû</t>
  </si>
  <si>
    <t>gourville-j-128439</t>
  </si>
  <si>
    <t>Les prix sont compétitifs et modulables,
l'accueil téléphonique et le suivi est très professionnel,rapide et efficace.
Les offres exclusives clients sont attractives et bien pensés</t>
  </si>
  <si>
    <t>vince-42936</t>
  </si>
  <si>
    <t>J'ai 4 contrats chez eux et je cotise 2200€/an. J'ai eu 2 dégâts des eaux en 2 ans à mon domicile. Tout c'est bien passé jusqu'à ce que l'on reçoive un courrier qui nous informes qu'ils mettent fin à notre contrat habitation! C'est inadmissible de faire subir une double peine à leurs clients!
N'est ce pas la le fonctionnement d'une assurance : cotiser pour prendre en charge des dégâts liés à un sinistre?? (non responsable en +...). Je me suis renseigné et c'est une spécialité de "MAAF assurance" malgré qu'ils se soient engagés à ne pas le faire...
Autre sujet, j'attends depuis un an mon indemnité corporelle ainsi que mon remboursement sur ma perte de salaire suite à mon accident de moto causé par un tiers!</t>
  </si>
  <si>
    <t>alain-d-112110</t>
  </si>
  <si>
    <t>Accueil téléphonique un peu long mais satisfait des réponses à mes questions.
Relativement simple et rapide pour être assuré.
Rien à ajouter ..........</t>
  </si>
  <si>
    <t>alain-51240</t>
  </si>
  <si>
    <t>tous ce passait bien mais j ai changer d agence et la tout a été volo ne jamais allé dans l agence de bourges . du moins tant qu il y aura le nouveau chef d agence</t>
  </si>
  <si>
    <t>david-m-107749</t>
  </si>
  <si>
    <t>Pas encore d'avis car je viens tout juste de souscrire à une offre d'assurance automobile.
Je serais, à même, de pouvoir juger du sérieux de votre entreprise au premier sinistre.</t>
  </si>
  <si>
    <t>pinquier-t-116234</t>
  </si>
  <si>
    <t>Je suis satisfait des services et des prix proposés ! L’inscription ainsi que les démarches se font facilement, je conseille cette assurance !</t>
  </si>
  <si>
    <t>gero26-85895</t>
  </si>
  <si>
    <t>je ne sais pas si ils sont incompétents ou revanchards mais çà fait des mois que je les appelles (après d'interminables attente ou l'on vous fait patienter en vous rabâchant qu'un conseiller va prendre votre appel pour au final au bout de6 minutes vous dire que ce n'est plus possible et de renouveler votre appel ultérieurement) pour leur demander de s'enlever du site de l'assurance maladie afin de pouvoir bénéficier de la télétransmission.
en vain .Courrier mails téléphone rien ne marche.
incompétents ou revanchards.A FUIR</t>
  </si>
  <si>
    <t>galimidi-d-116622</t>
  </si>
  <si>
    <t>Je suis satisfait du service client très pro et sympathique.
Au niveau prix c'est tout à fait raisonnable. 
Je conseillerai l'Olivier assurance à mes amis</t>
  </si>
  <si>
    <t>romain-58334</t>
  </si>
  <si>
    <t xml:space="preserve">Histoire vécue:
En 2015 nous avons subi un dégâts des eaux (salle de bain et cuisine HS) qui, en partie a cause de l'incompétence de notre assureur Allianz, nous a couté 2 mois d'hôtel, un déménagement et quantité de galères. L'appartement étant inhabitable, nous avons résilié notre contrat d'assurance.
Pas de chance à quelques jours près nous nous étions réengagés par cheque pour un an.
Nous avons demandé le remboursement au prorata sans trop y croire et bien évidement pas de remboursement. Trop noyés sous les problème nous nous sommes résignés à laisser cette assurance sur un logement inhabité pendant 1 an. Suite à cela nous avons trouvé un nouveau logement, pris une autre assurance et nous tournions enfin la page de cette difficile expérience.
 Le 18/08/2017, nous recevons un appel d'une agence de recouvrement nommée Intrum Justicia, puis un courrier très agressif le 28/08/2017. Nous avons fournis les copies de notre lettre de résiliation + accusé de réception mais rien à faire Allianz nous réclame 370€ dans un nouveau mail du 23/10/2017...
Un conseil pour vous qui cherchez une assurance:
Fuyez Allianz, ils traitent les clients comme des proies et ne vous lâcherons jamais.
Notre assurance était situé: 41 Avenue du Général de Gaulle, 94700 Maisons-Alfort
Quand nous avions besoin de lui, la phrase fétiche du directeur d'agence était: "Je ne signe jamais rien moi" Incroyable mais vrai...
</t>
  </si>
  <si>
    <t>franck-106455</t>
  </si>
  <si>
    <t>+ 18 % d'augmentation cette année 2021-2022 (soit + 100 €) sans aucun dommage depuis que je suis assuré chez eux et la plateforme téléphonique injoignable = bye bye la mutuelle des motards</t>
  </si>
  <si>
    <t>denis-f-124178</t>
  </si>
  <si>
    <t xml:space="preserve">Très satisfaite, rapide, agréable et compétent 
Il est très difficile de trouver des gens compétents et à l’ecoute
Je ne panquerzis de faire de la publicité pour cette compagnie </t>
  </si>
  <si>
    <t>lenny-m-115715</t>
  </si>
  <si>
    <t xml:space="preserve">Le contrat est souscrit en quelques clics,  les prix sont compétitifs. En attente de document, voir si c'est rapide ? A voir en cas de sinistre.......
</t>
  </si>
  <si>
    <t>sarrazin-c-125590</t>
  </si>
  <si>
    <t>Les prix sont largement en dessous de mon assurance auto que j'avais actuellement. Je suis ravie.
J'espère ne pas être dessus du service malgré que ce ne soit que en ligne. Je n'ai jamais eu de problème quand j'avais été chez vous.</t>
  </si>
  <si>
    <t>lahcen-b-112705</t>
  </si>
  <si>
    <t>BON ACCUEIL ET SERVICE .MERCI POUR NOS CONSEILLERS GMF.
Les pris me conviennent sauf que je me demande par apport aux accidents contre des animaux sauvages?</t>
  </si>
  <si>
    <t>nono-53227</t>
  </si>
  <si>
    <t>Bonjour à tous et à toutes! 
Je viens de lire plein de commentaires laisser par les assurés à la GMF et franchement je suis sur le cul de voir tous les mécontentements pour non prise en charge des sinistres ou autres! Cela fait 15 ans que je suis cz eux et je n'ai vraiment jamais eu de soucis avec eux... Lorsque je vois le nombre de personnes qui se font radier presque sans raisons, je vais me méfier d'eux à présent! 
Pour vous dire, en 2014, et étant en tous risques, j'ai eu malheureusement 2 accidents responsables dans le même Mois, qui leur a tout de même coûté la somme de 5000 Euros! J'ai payé ma franchise 2 fois de suite et les réparations ont été faites dans les tps.. Cependant, j'ai perdu mon bonus de 50% bien évidemment et pris un sacré Malus! Mais bon, c'était le prix à payer mais mon véhicule a été réparé 2 fois de suite dans le même Mois et sans aucun problèmes de leurs part! 
Et pour finir, j'ai aussi eu un bris de glace pare brise en 2016 d'une valeur de 600 Euros! Et toujours avec le même véhicule, je suis tombé en panne sur une départementale un dimanche et la prise en charge a été instantanée et mon déposé la voiture où je le souhaitais! Alors aux vues de vos commentaires affligeants, je sens bien qu'il ne vont pas me louper au prochain sinistre et je vais certainement recevoir une lettre de résiliation de contrat! lol 
Et cette semaine, je compte changer de véhicule, mais si ça se trouve, il ne vont même plus m'assurer...</t>
  </si>
  <si>
    <t>thierry-l-130595</t>
  </si>
  <si>
    <t>Parcours client extrêmement lourd pour le devis, alors que je suis déjà client :
Formulaire en ligne me demandant des renseignements déjà connus de vous, pour finir par un renvoi vers votre plate-forme téléphonique. 45mn au téléphone pour ne pas aboutir faute de lien efficient pour le paiement en ligne...</t>
  </si>
  <si>
    <t>agathel-90423</t>
  </si>
  <si>
    <t>Nous sommes très déçus par l'accompagnement et les prestations. Nous avons déclaré un sinistre qui n'a jamais été pris en charge car nous avons fait une déclaration qui ne semblait pas conforme à celle de l'expert. Nous avons pourtant bien été victime de vandalisme... et en plus nous avons dû débourser des sommes faramineuses dans un des garages de la MAIF (nous aurions fait appel à d'autres prestataires si nous avions su!). Le pire c'est que la réparation a été mal exécutée ! Une honte. Aucun service rendue, pas de remplacement de véhicule et pour couronner le tout des personnes désagréables et hautaines au téléphone. Fuyez cette assurance.</t>
  </si>
  <si>
    <t>tuvoulais-m-112997</t>
  </si>
  <si>
    <t>à peine 5 minutes que j'ai souscrit et on m'a demandé 4 fois mon avis, c'est vraiment super lourd. Comme je n'ai pas eu le choix j'ai fini par en laisser un</t>
  </si>
  <si>
    <t>francoise-96092</t>
  </si>
  <si>
    <t>Bonjour à tous, j'aimerai constituer un collectif de victimes Swiss Life. Ceux qui estiment en faire partie, merci de contacter. Mais je ne sais pas comment nous allons faire étant donné que nous avons des pseudos. Je donne donc mon adresse mail afin que vous me contactiez: sgfabienne@gmail.com
Cordialement</t>
  </si>
  <si>
    <t>suzuki125gn-56443</t>
  </si>
  <si>
    <t xml:space="preserve">Bonjour le 17/03/2016 alors que je circuler sur ma moto. Je me suis engagé sur une route en travaux, ( aménagement du canal gros chantier ) au sol de la terre. Je réduit ma vitesse 40 km, la voiture devant moi freine, je freine a mon tour persuader  de la boue a terre. est non de la GLAISE. résultat  la moto s envole du coté gauche et tout le poids de la moto retombe sur moi, au sol premier instinct, se relever.
C’était pas  loin de chez moi 500 mètres. Je rentre est je sent que quelque chose bouge dans le haut du corps,  coup de frayeur ?  
Je file a l hôpital le docteur me dis que ces le sphincter qui s ai remis en place. je passe les radio résultat deux cote fracturé, sur le coup avec l adrénaline je ne pensez pas avoir deux cote fracturé,
et amv dans tout ça rien du tout une assurance est fait pour assuré  que se passe t il ? quand je l ai appel la secrétaire me dis qu on a des dossiers plus vieux que cela monsieur. Celle qui suit mon dossier un  film d horreur qui me prend de haut je demande a changer on me dis qu on me rappel plus personne. De plus 3 ans chez eux est aucun baisse des tarifs.
svp  AMV ne  pas répondre par votre réponse type du genre 
Bonjour x, votre avis a attiré toute notre attention et nous regrettons votre insatisfaction. Nous allons faire un point sur votre dossier sinistre et revenons vers vous en privé, par souci de confidentialité. Cordialement, x - Relations Clients
Bonjour x, nous regrettons votre insatisfaction et vous proposons de reprendre votre dossier sinistre pour faire un point sur l'instruction. Nous revenons vers vous en privé dans les meilleurs délais. Cordialement, x - Relations Clients
 on aura une preuve que vous avez eu le temps de me lire merci 
</t>
  </si>
  <si>
    <t>christ90-98573</t>
  </si>
  <si>
    <t>Si tout va bien pas de soucis, mais même un petit sinistre (declaré par telephone et mal compris ) cest la galere!! et surtout mauvaise foi de l operatrice!!.je me suis appercu de rayures et leger enfocement d une porte de mon vehicule assuré tout risque,j ai appelé par telephone pour déclarer cette situation et j ai emis l hippothèse d un dégât causé sur un parking de centre commercial sans l affirmer mais l opératrice n a pas enregistré.donc refus de prise en charge et accusation de fausse déclaration pourtant client GMF DEPUIS 1983.
Donc ne jamais faire de déclaration par téléphone.Des amis et moi allons donc clôturer tous les contrats (environ plus de 15 contrats auto et habitation)</t>
  </si>
  <si>
    <t>camilleraison-70532</t>
  </si>
  <si>
    <t>Satisfaite par la qualité et le délai de prise en charge via le chat !
10 min pour souscrire à une assurance et je ne m'occupe pas de résilier la mienne</t>
  </si>
  <si>
    <t>nabil-80104</t>
  </si>
  <si>
    <t>la personne caroline etait tres aimable et efficase par rapporte a mon envoit de carte provisoire  en attandent  ma carte deffinitive je suis satisfait</t>
  </si>
  <si>
    <t>pasbesoin-12711</t>
  </si>
  <si>
    <t>Assuré depuis un an j'avais choisi l'olivier pour son tarif interessant avec de bonnes garanties.Au bout d'un an la prime augmentait de 15% !!!! j'ai contacté l'olivier qui a immédiatement rectifié le tir.
Très satisfait</t>
  </si>
  <si>
    <t>briet-j-112928</t>
  </si>
  <si>
    <t>Bonjour, la souscription a l’assurance l’olivier est rapide et simple, les prix sont abordables mais on aimerait payer moins tout de même. Je ne me souhaite pas de sinistre mais je ne pourrais pas me faire une bonne ou mauvaise idée d’une assurance avant de l’avoir utilisée.</t>
  </si>
  <si>
    <t>sisse-98204</t>
  </si>
  <si>
    <t>C'est une catastrophe ! je n'arrive pas à les joindre ni par téléphone, ni par mail . Je ne sais pas quoi fair avec cette mutuelle ....Je suis restée aujourdh'ui plus que 30 minutes au téléphone , j'ai envoyé plusieurs mails .Aucune reponse ????</t>
  </si>
  <si>
    <t>richard-n-104993</t>
  </si>
  <si>
    <t>La finalisation du contrat est une vraie plaie. Il vous faut une appli mobile pour transmettre les photos de votre véhicule mais impossible de prendre une photo donc j'ai du me débrouiller pour les faire parvenir...
Le bug est là depuis de nombreux jours.... étrange j'espère tout de même bénéficier de ma remise annoncéee</t>
  </si>
  <si>
    <t>harfangdesneiges-54021</t>
  </si>
  <si>
    <t xml:space="preserve">A QUI DE DROIT
Je suis bénéficiaire d’un contrat d’assurance vie souscrit auprès de votre compagnie. La demande initiale au service de successions de Lyon date du 7/12/2016.
Le 17/1/2017, votre service a reçu la totalité des documents nécessaires au traitement et à la finalisation du dossier.
Selon l’article L. 132-23-1 du code des assurances, récemment modifié par l’article 3 de la loi Eckert du 13 juin 2014 relative aux comptes bancaires inactifs et aux contrats d’assurance vie en déshérence, indique pourtant clairement qu' " à réception des pièces (nécessaires au paiement), l’entreprise d’assurance verse dans un délai qui ne peut excéder un mois, le capital ou la rente garantis au bénéficiaire du contrat d’assurance vie ". 
Aussi la date butoir était le 17/2/2017.
Pourtant, à ce jour 11/4/2017, les sommes n’ont toujours pas été virées à mon compte. 
Bien sûr votre service à la clientèle va expliquer qu’il s’agit d’un virement international, blablabla… : la demande d’autorisation a été faite selon vos service le 26 janvier 2017 ???. Depuis selon votre même service, et je reprends mots pour mots : mon dossier est tombé DANS UN TROU DE LA RAQUETTE (très distingué comme vocabulaire!!).
Lors de mon 3e appel : le 14 mars 2017 à 9h32 heure de l’Est Nord Amérique, votre conseillère Alysson me confirmait que mon dossier serait traité en priorité avant le 17 mars 2017…. Or le 28 mars 2017 lors de mon 4e appel à 8h51 (heure de l’Est) on m’informe qu’il est en cours de finalisation. Donc avant 11jours de retard sur le délai confirmé auparavant. Et on me RE CONFIRME que je recevrais le virement d’ici 10 jours blalblabla…
Aujourd’hui soit 52 jours après la date butoir fixé par la Loi, mon dossier est encore à la comptabilité est devrait être traité sous peu….
Il me semble difficile à ce rythme de croire que la Compagnie se soucie réellement de la qualité des services offerts à ses clients qui la font vivre. Depuis 2012, selon les nombreuses plaintes sur internet et selon UFC votre compagnie à toujours plusieurs semaines de retards sur les délais autorisés. 
 Je vous prie donc de bien vouloir étudier sérieusement ce problème et d'y apporter des solutions aussi rapides qu'efficaces.
En effet, il ne s’agit pas ici seulement d’un préjudice moral et financier, il s’agit aussi de la rétention volontaire d’argent et de bien d’autrui.  
En terme de gestion, j’estime subir un préjudice résultant d’un manquement  professionnel de la part de Cardif, en effet  la rétention de ce capital depuis 52 jours représente un coût d'opportunité qu’il est facile de faire calculé par un actuaire.  C'est le coût d'une chose estimé en termes d'opportunités non-réalisées, ou encore la valeur de la meilleure autre option non-réalisée. Car malgré la pénalité de 8.32% d’intérêt que vous êtes supposer versé, j’ai moi-même d’autres utilisations prévues pour cet argent et que je ne peux réaliser, et dont n’importe quel arbitre juridique peut comprendre.
 Faute d'une résolution rapide de mon dossier  (c’est-à-dire la remise des sommes dont je suis la propriétaire) dans un délai de huit jours ouvrables, je me verrai dans l'obligation de chercher de l’aide auprès d’un organisme de protection des consommateurs et du Bureau d’éthique dont vous relevé soit l’Autorité Prudentiel et de Résolution.
Veuillez agréer, Madame, Monsieur, mes salutations. 
</t>
  </si>
  <si>
    <t>marc-94304</t>
  </si>
  <si>
    <t>Je n ai pas vu le montant de la franchise   Pour moi il n y a pas suffisamment d explication concernant les packs. J attend le devis final pour comparer</t>
  </si>
  <si>
    <t>man62110-98473</t>
  </si>
  <si>
    <t>depuis que j'ai souscrit chez l'olivier assurance je ne suis pas déçu du service des très bon conseillers qui sache bien leurs métier, bien placer sur les tarifs et très rapide sur nos demande, a aujourd'hui a ma familles est tout mes amis je leurs conseille cette assurance.</t>
  </si>
  <si>
    <t>benpot-99106</t>
  </si>
  <si>
    <t>Impossible à joindre une fois le sinistre déclaré... des heures d’attentes en ligne , de service en service.. c’est incroyable... par contre pour souscrire et être prélevé ça, ça va très vite... je comprends pas que cela puisse encore exister ...</t>
  </si>
  <si>
    <t>gwendolinazarri-81047</t>
  </si>
  <si>
    <t>Très bonne assurances, à l'écoute pour les problèmes.</t>
  </si>
  <si>
    <t>pierre00075-80057</t>
  </si>
  <si>
    <t xml:space="preserve">Active assurances est un piège à éviter absolument, changent les tarifs après acceptation, service client non compétant, ne répond pas aux mails, mauvais calcul de prorata temporis, etc.
Cette assurance ne comporte aucun intérêt </t>
  </si>
  <si>
    <t>ninon--104257</t>
  </si>
  <si>
    <t xml:space="preserve">J'ai signé chez eu au bout d'une semaine ils m'ont dis que vous nous avez pas déclaré un sinistre ( pas responsable on m'a grillé le stop ) dans votre ancienne assurance du coup la cotisation augmente de 75 euro 
Donc je déconseille fortement cette assurance 
Geste commercial sur les frais de gestion 15euro ????
Nul a éviter </t>
  </si>
  <si>
    <t>raphy65-54663</t>
  </si>
  <si>
    <t>Nous avons reçu le capital décès  de maman, un peu long ,mais aimable au téléphone et pas  de difficulté  avec les pièces justificatives.
Compte tenu de la petite somme que versait maman , bon rapport qualité prix.
Je pense m assurer chez eux afin d assurer mes frais d obsèques.</t>
  </si>
  <si>
    <t>caramel-57430</t>
  </si>
  <si>
    <t>Il y a 6 ans, j'ai fait un prêt habitation à la BNP avec une assurance  de la Cardif. Lors d'un arrêt maladie de plus de 3 mois, j'ai fait une demande de prise en charge de mon prêt bancaire. Au bout de plusieurs semaines et de demandes pour non réponse, Cardif m'a demandé mes relevés CPAM depuis 6 ans ... de bonne foi, j'ai tout fourni, la demande me paraissant tout de même très confidentielle. J'ai là-dessus, reçu une réponse négative et avec un avis de radiation, car il m'est précisé que je n'avais pas mentionné sur mon questionnaire médical il y a 6 ans, que j'avais eu un arrêt de 5 semaines ( demande des arrêts de plus de 4 semaines sur le questionnaire)...cet arrêt n'ayant aucun rapport avec ma maladie actuelle, et ayant complètement oublié ce problème d'il y a 6 ans, qui n'a eu aucune incidence sur ma vie personnelle et professionnelle !
Je suis offusqué d'une telle attitude ... Je vais prendre toutes les mesures nécessaires une fois que je serai prête, pour faire valoir ce droit à l'oubli, qui ne devrait avoir aucune conséquence sur mon futur .</t>
  </si>
  <si>
    <t>dupraz-v-124269</t>
  </si>
  <si>
    <t xml:space="preserve">Les pric sont contenus et accessibles même pour de nouveaux conducteurs. De plus il n'y a pas de problème "d'acceptation" avec cette assurance. Enfin tout est très bien expliqué et les conseillers sont très disponibles. </t>
  </si>
  <si>
    <t>08 avril 2017 suite à une expérience en avril 2017</t>
  </si>
  <si>
    <t>expat-53950</t>
  </si>
  <si>
    <t>Avis aux étourdis, seniors et jeunes conducteurs ...
Avenant 50 Euros plus cher que l'offre de départ simplement pour finaliser le mois d'obtention du permis de conduire datant d'il y a plus de 40 ans. Il n'y a pas de risque additionnel après 40 ans de permis et aucun accident déclaré pendant cette période, soit une vie.
A bon entendeur!</t>
  </si>
  <si>
    <t>gwenaelle-d-125828</t>
  </si>
  <si>
    <t>Jai reçu un code promotion qui ne fonctionne pas...
bizarre , ça doit être pour appâter le client, j'ai pourtant renseigner le code promo AUTO80, mais la somme est restée la même...</t>
  </si>
  <si>
    <t>naive74-59319</t>
  </si>
  <si>
    <t>Déception totale quand j’en ai eu besoin.
Pas de remboursements pour dépassement d’honoraires même dans l’urgence.
Debrouillez vous avec le service public,complètement débordé,et un rendez vous 6 mois plus tard.
J’etais persuadée d’avoir une bonne couverture maladie.....alors ne faites pas comme moi, n’attendez pas la retraite pour vous entendre dire. Changez de mutuelle si elle ne vous convient pas.
Après 40 ans de cotisation c’est le moment!!</t>
  </si>
  <si>
    <t>oceanes78-62082</t>
  </si>
  <si>
    <t>au sujet de  l'assurance protection de la vie cardif ne prend pas en charge les accidents de la circulation moi j' ai eu un accident de travail avec un super lourds de l entreprise reconnu handicapé a suite de  mon accident aurais je droit au capital invalidité</t>
  </si>
  <si>
    <t>soleine12b-68893</t>
  </si>
  <si>
    <t xml:space="preserve">Je me suis rétractée pas de problème SANTIANE a accepté Mutua Gestion aussi à partir du 1er novembre mails envoyés à mon adresse perso.
Mais menace de mutua gestion il me réclame de l'argent que je leur donnerai pas. Je me suis rétracté point barre. Je ne suis pas et je ne serai jamais client. J'ai prévenu la DDPP. Il y a des lois. </t>
  </si>
  <si>
    <t>viannenc-j-107170</t>
  </si>
  <si>
    <t>Je suis satisfait du service. Prix raisonnable. Site Ergonomique. 
Enfin des gens qui savent coder un site web, merci !
J'avais besoin de plus de caractères.</t>
  </si>
  <si>
    <t>farrugia-e-110371</t>
  </si>
  <si>
    <t>Je trouve le descriptif du devis et contrat bien détaillé. Par-contre, les options sont un peu chères. La responsabilité civile devrait être dans toutes ces options.</t>
  </si>
  <si>
    <t>dervin-d-108857</t>
  </si>
  <si>
    <t>je suis très satisfait,la souscription est simple sur internet et tarifs très abordables. l'accès à l'espace personnel est simple d'utilisation je recommande.</t>
  </si>
  <si>
    <t>jeff-70538</t>
  </si>
  <si>
    <t>Bonjour,
En ce début je tenais tant que client fidèle depuis des années  souhaiter auprès du groupe MATMUT de bonnes perspectives pour 2019.
Si je suis aussi fidèle a cette agence(CHATELLERAULT), la raison est simple, un duo avec V. et C. qui sont à l'écoute de leur client et qui donne tjrs des réponses claires et précises, la rigueur dans les dossiers ce qui est très appréciable. Elles ont un niveau d'excellence dans leurs travail, moi qui suit manager, je voudrais bien les avoir dans mes équipes, lol</t>
  </si>
  <si>
    <t>camille--s-122291</t>
  </si>
  <si>
    <t>Bonjour,
Très bien..Très satisfait des services de blablasure. Grande disponibilité pour le suivi et les interrogations concernant mon contrat et les modalités de mon assurance.
Cordialement.Camille.</t>
  </si>
  <si>
    <t>fanja-r-107239</t>
  </si>
  <si>
    <t xml:space="preserve">En tant qu'ancien client je trouve dommage de ne pas bénéficier beaucoup plus de réduction sur le tarif. 
Dans l'ensemble je suis assez content de revenir parmi vous.
</t>
  </si>
  <si>
    <t>christophe-55738</t>
  </si>
  <si>
    <t>Service client déplorable deux envois de mail aucune réponse le téléphone est un service surtaxé du jamais vu, pour une demande simple qui aurait permis que je reste en contrat avec eux on passe a la résiliation clause HAMON et je peux vous dire que si vos prélèvements continue après la résiliation vous allez droit au procès je me demande même si au vu de vos notations et de vos agissements  nous allons pas mettre en commun nos déboires pour lancer envers votre société un procès  pas la peine de répondre avec un copié collé</t>
  </si>
  <si>
    <t>rosaliane--102657</t>
  </si>
  <si>
    <t>mutuelle toujours a l'écoute,  répond rapidement à mes attentes.  super je recommande.  niveau qualité prix on peux toujours demander plus, mais meilleurs que d'autres selon ma situation professionnelle.</t>
  </si>
  <si>
    <t>carduh-85922</t>
  </si>
  <si>
    <t>La Carac  ne répond pas aux lettres recommandées ni aux appels téléphoniques. ILS DOIVENT LES ASSURANCES VIE  APRÈS DÉCÈS DE MES PARENTS.  Le soit disant  médiateur  saisi  sur leur site  ne répond pas  non plus .Voilà  plus de 6 mois  bientôt 7 sue mes parents  sont  décédés  .tous les papiers  ont été  envoyés. Ne vous fiez pas aux réponses  polies  faites après  les avis. C'est juste pour les lecteurs  ils ne bougent  toujours pas j'ai déjà  eu ce genre de réponse  sur Google et  personne  ne  m'a  contactée.</t>
  </si>
  <si>
    <t>gege-106703</t>
  </si>
  <si>
    <t xml:space="preserve">Après un bris de glace, en plus de la franchise attendez vous à une augmentation de tarif de 5,64 %.
En effet, malgré leur publicité télévisée de ne pas augmenter leur tarif en 2021, j'ai subi cette augmentation de prime.
Ainsi, je me suis renseigné auprès de la concurrence, et malgré un bonus au delà des 50 soit 65% de bonus, je vais payer moins chère tout en étant à 50% de bonus.
Et en plus 2 mois offerts.
Ainsi je vais quitter la MATMUT après 29 ans de fidélité.
Sans regret.
</t>
  </si>
  <si>
    <t>fenouiller-138289</t>
  </si>
  <si>
    <t>N'ayant aucune nouvelles de mes demandes de remboursements pae le biais de mon compte Neoliane, j'ai passé un appel téléphonique le 26/10. La conseillère Amina m'informa que le site est actuellement en dérangement. Pourquoi ne pas le faire apparaître ? J'ai du renvoyer les documents avec les relevés de SS. (perte de temps)</t>
  </si>
  <si>
    <t>virginie-p-133433</t>
  </si>
  <si>
    <t xml:space="preserve">Je suis jusqu’à présent plutôt satisfaite , prix , rapidité, prestations
J’attends de voir la suite et les documents que l’on va le demander , je pense que c’est une partie pour laquelle on devrait avoir connaissance avant </t>
  </si>
  <si>
    <t>nicolas-i-132094</t>
  </si>
  <si>
    <t>Je suis satisfait de votre offre et des prix très intéressants et surtout pour la qualité de service rapide et efficace, je vous souhaite une bonne journée merci beaucoup et à bientôt</t>
  </si>
  <si>
    <t>cedric-f-108636</t>
  </si>
  <si>
    <t>FACILE ET RAPIDE INTUITIF
JE RECOMMANDE CE SITE POUR LA COMPRAISON DES DIFFERENTES ASSURANCES 
LES MANIPULATIONS SONT SIMPLES ET ACCESSIBLE A TOUT LE MONDE</t>
  </si>
  <si>
    <t>26 octobre 2021 suite à une expérience en mai 2021</t>
  </si>
  <si>
    <t>dams-138334</t>
  </si>
  <si>
    <t>Ayant reçu un appel au mois de mai 2021 d'un courtier Neoliane nous proposant une mutuelle pour notre famille. 
Nous lui demandons de nous faire un devis sur une bonne assurance concernant l'orthodontie. 
A ce jour les personnes ne nous répondent plus au téléphone elle sont injoignable et nous sommes remboursé de quelques euros sur les soins. 
Ne vous faite pas avoir ce sont des menteurs et vous laisse tomber sans même vous trouver une solution. JE VOUS CONSEILLE GRANDEMENT D'ÉVITER NEOLIANE.</t>
  </si>
  <si>
    <t>carole--p-127639</t>
  </si>
  <si>
    <t>Tres interessant niveau tarifs. Assurance recommandée par des amis, je viens d'assurer ma clio 2. 
Je compte assurer mes autres autos par la suite si je suis satisfaite sur le long terme</t>
  </si>
  <si>
    <t>laura-j-125387</t>
  </si>
  <si>
    <t>Simple, rapide et plutôt correct niveau prix et option ! Merci pour ces devis et les explications associés. Les options font toujours hésiter mais un juste milieu a été trouvé :)</t>
  </si>
  <si>
    <t>chadou-107602</t>
  </si>
  <si>
    <t>Augmentation des tarifs  sans avantages supplémentaires, prestations limites , attention si vous voulez résilier comme nous en avons le droit une clause leur permet de ne pas l'accepter cette clause est PERTE D'AUTONOMIE il joue sur ça pour ne pas résilier , je trouve cela très mal joué</t>
  </si>
  <si>
    <t>benoit-m-102917</t>
  </si>
  <si>
    <t>satisfait, communication par mail efficace. Dans l'attente de joindre des conseillers par téléphone. Dans l'attente également de la réactivité des conseillers</t>
  </si>
  <si>
    <t>gillet-c-136305</t>
  </si>
  <si>
    <t xml:space="preserve">Très bien. Très bonne relation client et très réactif également. 
 Prix très attractifs .
Je recommande vivement cette société d'assurance. 
Bien cordialement. </t>
  </si>
  <si>
    <t>henry-m-117325</t>
  </si>
  <si>
    <t xml:space="preserve">l'accueil téléphonique est rapide (pas de longue attente), le personnel est sympathique et pro.
Les tarifs sont compétitifs.
Client satisfait; je recommande </t>
  </si>
  <si>
    <t>henri-t-112517</t>
  </si>
  <si>
    <t xml:space="preserve">Ravi du devis et du temps pris pour souscrire, tarif intéressant et simplicité pour adhérer.
Assurance pour une 3008 2L HDI 150 année 2011 en TOUS risque </t>
  </si>
  <si>
    <t>claude19-102439</t>
  </si>
  <si>
    <t xml:space="preserve">Déplorable! A fuir absolument!
Le contrat de mon épouse avec MGEN Solutions, qu’elle avait contracté dans le cadre de son emploi, s’est terminé le 19 avril 2019. Malgré cela, la MGEN a continué de nous prélever les échéances durant les deux mois suivants.
Après deux lettres recommandées avec AR (mise en demeure de nous rembourser le trop perçu) trois e-mails, et environ une dizaine d’appels téléphoniques sur l’habituelle plate-forme téléphonique qui vous indique, à chaque appel, qu’elle envoie une demande urgente au service concerné... Nous sommes toujours sans nouvelles de notre dossier... Nous n’avons jamais été recontactés après cette multitude de démarches...
Nous sommes maintenant en janvier 2021 et nous n’avons toujours pas été remboursés des 500 euros trop perçus.
Service client inexistant! Aucun suivi des dossiers et des demandes.
Évitez absolument cette mutuelle santé!!
</t>
  </si>
  <si>
    <t>fabrice-c-123723</t>
  </si>
  <si>
    <t>Le dernier contrat conclu avec vous (polo) m'a contraint a utiliser un bonus qui ne correspondait pas à ma situation. Le renouvellement des contrats se réalisera  chez un autre prestataire à la date des échéances.
Cordialement.
Fabrice CHAUVAT</t>
  </si>
  <si>
    <t>rinaldi-m-109118</t>
  </si>
  <si>
    <t>L'envoi du devis et la signature du contrat en ligne sont rapides;
Je suis satisfait du service. 
Les prix sont intéressants.
Les modalités d'échange et de contact via l'espace web sont pratiques et bien expliqués</t>
  </si>
  <si>
    <t>elodie--m-128316</t>
  </si>
  <si>
    <t xml:space="preserve">Très satisfait du service. Je recommande amv à mon entourage. Prix très intéressant et peu cher
Je recommande amv
Prix très intéressant
Réponse rapide </t>
  </si>
  <si>
    <t>madoma73-81816</t>
  </si>
  <si>
    <t>Ma voiture a été volée le 31/08, 4 mois après malgré des relances quotidiennes, le règlement n'est toujours pas effectué et mieux que ça, les primes continuent à être retirées et ne seront pas remboursées. A FUIR</t>
  </si>
  <si>
    <t>belleinguer-i-112598</t>
  </si>
  <si>
    <t>Je suis très satisfaite du service client, les conseillers sont vraiment réactifs et très gentils. Mon dossier a été traité rapidement. Excellent rapport qualité prix. Je recommande !</t>
  </si>
  <si>
    <t>galvani-b-114296</t>
  </si>
  <si>
    <t>je suis satisfait de ce service ainsi du prix mensuel je suis prêt a le recommander a une autres personne de mon entourage. veuillez agreer mes salutation</t>
  </si>
  <si>
    <t>gaetano-p-115900</t>
  </si>
  <si>
    <t xml:space="preserve">content pour l'instant des applications Direct et youDrive; on verra par la suite une fois la voiture reçue si mes attentes seront confirmées. Le prix semble intéressant surtout après les réductions éventuelles promises par l'offre youDrive. </t>
  </si>
  <si>
    <t>sou31-79434</t>
  </si>
  <si>
    <t xml:space="preserve">Je déconseille cette assurance. 
J effectue actuellement des démarches pour résilier. 
Personnel qui ne comprend pas toujours les demandes par téléphone et qui fournit des réponses erronées. </t>
  </si>
  <si>
    <t>lassana-c-131452</t>
  </si>
  <si>
    <t xml:space="preserve">Je suis satisfait du service client. Les prix sont abordable et attractif. Les information clair et bien préciser. Je suis content de la prestation en general
</t>
  </si>
  <si>
    <t>blaskevic-a-114872</t>
  </si>
  <si>
    <t>Des conseillers toujours à l'écoute et agréables dans toutes situations, et un accompagnement pas à pas jusqu'à la signature de mon contrat. Je recommande donc L'Olivier Assurances à toutes personnes ayant envie d'avoir une assurance auto à prix concurrentiels et à l'approche humaine.</t>
  </si>
  <si>
    <t>xxxxxxxxxxx-108071</t>
  </si>
  <si>
    <t xml:space="preserve">vos tarifs ont bien augmenter par rapport au autre cie.
les tarifs entre2011 et 2020 plus 5%
d autres sociétés n ont pas augmentes et fait des remboursement </t>
  </si>
  <si>
    <t>didier-o-117305</t>
  </si>
  <si>
    <t>panne hier avec mon véhicule tout s'est bien passé,  un taxi m'a ramené a mon domicile et le dépanneur m'a remorqué et trouvé un garage, le tout en deux heures</t>
  </si>
  <si>
    <t>franck-r-129799</t>
  </si>
  <si>
    <t xml:space="preserve">Je suis satisfait du service proposé afin d'y assurer mon véhicule.
Excellente communication, service client très satisfaisant.
Je recommande ce service. </t>
  </si>
  <si>
    <t>stef84-76972</t>
  </si>
  <si>
    <t>En 2016 j'ai déclaré un sinistre sur mon portail. Vu le prix de la franchise je m'en suis occupée. J'ai mis 4 vis de fond 15 eu de facture.. La Maaf m'a pas dit plus fin de l'histoire. Aujourd'hui en mars 2019 une tempête m'arrache une partie du mur où est scellé mon portail. J'en ai pour 1200eu de frais la Maaf me demande de justifier la réparation de 2016 sauf qu'un ticket de caisse de 15eu je l'ai pas gardé !! Alors il me réponde qu'il me rembourserons pas !! Jamais ils m'ont dit y a 3ans de signaler ma réparation. Il m'ont jamais rien dit et j'ai payé pendant 3ans pour aujourd'hui me ressortir qu'il me rembourserons pas, par ce qu'ils savent pas si c'est le vent à 145km qui a cassé le mur ou ma réparation !!! Pendant 3ans à les écoutez je suis resté sans portail attendant qu'une tempête passe !! Cette assurance est prête à tout pour ne pas indemnisé les clients, elle se fou de notre gueule. Mardi j'ai Rdv avec UFC service des consommateurs !!! Des années que je suis chez eux avec ma famille, elle n'aura plus un centimes !!! Fuyez !!!</t>
  </si>
  <si>
    <t>0-137452</t>
  </si>
  <si>
    <t>nous remercions vivement monsieur LAMINE pour sa disponibilité, sa patience ,et ses compétences en informatique
que nous avons grandement appréciées. Merci beaucoup.</t>
  </si>
  <si>
    <t>franc0is66-60225</t>
  </si>
  <si>
    <t>Cet assureur est a éviter coûte que coûte. J'ai eu un sinistre au mois d'Octobre 2017 non responsable (un agent de la mairie m'a fracture une vitre) et j'ai du faire l'avance de la caution sur ce sinistre. Cette avance 2 mois et demi plus tard m'est toujours due. Au moment du renouvellement de mon contrat celui ci a augmente de 20%. N'ayant pas eu de mal a trouver une autre assurance, et l'avoir résilier en temps et en heure, l'Olivier non seulement m'a débité avant la date de renouvellement du contrat, contre mon grès étant donne que le contrat étais résilié et bien entendu ils ne veulent rien savoir.</t>
  </si>
  <si>
    <t>nono-92418</t>
  </si>
  <si>
    <t>Bonjour,
Suite à une panne un samedi soir 20h00 mon véhicule a été pris en charge par une dépanneuse.
Europe assistance mandaté par l'assurance l'olivier la remorqué jusqu'au garage le plus proche.
l'aventure pour moi s'arrête là pas de véhicule de remplacement pas de taxi pour regagner mon logement à 100 km de chez moi et pas de nuit d'hôtel.
Mes proches ont du faire un allé et retour pour me récupérer soit 200 km et finalement couché à 2 heure du matin.
En attendant pas de véhicule malgré cette option prévu dans mon contrat.
De plus un devis de réparation pour 1000 euros pour une simple bougie défectueuse.
Alors vous comprendrez très déçu par ces vendeurs de rêve soit disant moins cher qui vous abandonne au bord de la route.
Ils ont vraiment aucun scrupule ils en veulent uniquement à votre argent.
Pour moi c'est terminé je préfére payer un peu plus cher et être bien assuré.</t>
  </si>
  <si>
    <t>guillaume-p-129152</t>
  </si>
  <si>
    <t xml:space="preserve">J avais reçu un code promo de 80 euros mais je n arrive pas à le rentrer.
J ai décidé de redevenir client chez vous car les prix sont intéressants meme si j aurai aimé que ma remise de 80 euros soit appliquée </t>
  </si>
  <si>
    <t>pierre-l-122104</t>
  </si>
  <si>
    <t>Je suis tout à fait satisfait de la GMF. Les réponses sont toujours rapides et précises. La qualité de service me paraît excellente pour des tarifs qui demeurent raisonnables</t>
  </si>
  <si>
    <t>mag-98466</t>
  </si>
  <si>
    <t>Je me demande même si je ne vais pas résilier tous mes contrats chez vous
Déception totale!!!!!
À tout point de vue et pour tous les contrats notamment par rapport au montant des cotisations 
Et surtout par rapport à mon contrat assurance décès je le ai 1 peu beaucoup de travers j ai trouvé ça honteux!!!!
Bref ça risque de bouger dans les jours qui viennent voilà!!!!!</t>
  </si>
  <si>
    <t>carpe-69163</t>
  </si>
  <si>
    <t>1 ans et demi et nous attendons toujours que la macif face son travail notre fils a eu un accident moto du a un trou dans la chaussee qui n'etait pas signale nous attendons toujours et encore.</t>
  </si>
  <si>
    <t>cg-62534</t>
  </si>
  <si>
    <t>Une assurance très limite : les couts sont juste inférieurs de 10% (environ) aux moins chers du marché mais avec une la qualité du service très nettement inférieure. Il s'agit d'une société rentable peu de charges de structures (donc attention) et un système de téléphonie qui rapporte (les numéros ne sont pas surtaxés mais bien payants, ils jouent sur le temps d'attente...). On n'en a pas pour son argent, mieux vaut payer 10% de plus et être certain d'avoir un service compétent</t>
  </si>
  <si>
    <t>viviane-a-106568</t>
  </si>
  <si>
    <t>je suis satisfait du prix pour les garanties. Proposées 
je voudrais savoir ci vous assurer des quads également
je possède également un spiders CAM AM 1300</t>
  </si>
  <si>
    <t>phroulle--102027</t>
  </si>
  <si>
    <t>J'ai pris une assurance pour un véhicule acheté fin août 2020, ai payé l'assurance pour 1 an et fin septembre j'ai revendu ce véhicule car j'étais très insatisfait. J'ai prévenu l'assurance de la vente, envoyé un courrier ainsi que le certificat de cession au 1er octobre, ils devaient me rembourser le trop perçu le temps de traiter le dossier. Le 12 novembre n'ayant toujours pas de leur nouvelles je les contacte et on me dit qu'ils attendaient la carte grise définitive (sans me l'avoir demandé par quelque moyen de contact que ce soit) et que c'est pour cela qu'ils n'ont pas remboursé. Heureusement que j'avais gardé une photo en copie de cette carte grise... Je leur envoi, et depuis j'attends toujours mon remboursement, nous sommes le 30 décembre 2020 tout de même... Donc si avec ça je ne les note pas mal faudra m'expliquer pourquoi ils ne le mériteraient pas ???</t>
  </si>
  <si>
    <t>claire-c-112137</t>
  </si>
  <si>
    <t>je regrette de vous avoir fait aussi vite confiance... les contrats de vos concurrents sont bien moins chers ...  et étant donné que vous ne souhaitez pas revoir les tarifs de mon contrat vous risquez de perdre nos contrats l'an prochain....</t>
  </si>
  <si>
    <t>mmemoi-114544</t>
  </si>
  <si>
    <t>Très déçue de cette assurance 
NE SURTOUT PAS PRENDRE COMME MUTUELLE 
Je demande un document depuis 2 mois toujours pas de réponse et quand je relance ils ne savent RIEN....</t>
  </si>
  <si>
    <t>belink-54203</t>
  </si>
  <si>
    <t xml:space="preserve">C est le seul assureur où il est nécessaire de payer avant de connaitre les modalités des garanties.
Ce matin, je demande un devis pour un véhicule que je vais avoir. Une charmante Mlle me répond et me transmet une offre personnalisée.
Sur cette offre, il manque / il n'est pas indiqué :
- l'utilisation du véhicule (balade, trajet travail, pro ou tournée)
- les options retenues
Je téléphone donc pour demander un devis (*) avec ces informations et on me répond : impossible il faut payer la cotisation indiquée sur le contrat pour en disposer. 
C'est à dire que la somme est encaissée alors que l'on ne connait même pas le contenu définitif du contrat d'assurance et l'étendue de la couverture.
Bien sur en cas d'annulation (max 14 jours), les 30 euros sont conservés pour traitement du dossier (dossier qu'ils n'ont pas voulu remettre avant le paiement). Le reste de la somme sera remboursée mais ... au bout de combien de temps ?
</t>
  </si>
  <si>
    <t>starck-h-124763</t>
  </si>
  <si>
    <t>demande rapide et site internet parfait ,très clair et simple d'utilisation
appel téléphonique de l'assureur très rapide
je recommande l'olivier assurance</t>
  </si>
  <si>
    <t>guillot-m-127078</t>
  </si>
  <si>
    <t>Je suis satisfait du service les prix me conviennent, je recommanderai cette assurance. Conseiller disponible, rassurant, courtois. Reste à voir sur la duré</t>
  </si>
  <si>
    <t>picq-m-112093</t>
  </si>
  <si>
    <t>Rapide, pratique, accueil téléphonique au top, un simple coup de fil pour finaliser le contrat. Tarifs imbattable compte tenu des prestations. Rien à redire, je recommande.</t>
  </si>
  <si>
    <t>castelli-r-107363</t>
  </si>
  <si>
    <t>La différence de prix avec mon ancien assureur est énorme. Je ne comprends toujours pas mais suis très heureux des économies possibles. De plus le service téléphonique est agréable et présent.</t>
  </si>
  <si>
    <t>poupy-67368</t>
  </si>
  <si>
    <t>ne respecte pas nos contrats d'assurance, ne permet pas d'obtenir une aide ménagère quand nous sommes en chimio,et encore moins d'une ambulance quand nous avons subi une anesthésie, ne tient pas compte de nos ALD</t>
  </si>
  <si>
    <t>focheve-a-136939</t>
  </si>
  <si>
    <t>je suis satisfait une nouvelle espérance avec olivier assurance et je verrais après je pourrais conseiller  ou parrainer des amis et je trouve que le prix est abordable</t>
  </si>
  <si>
    <t>francois66-59340</t>
  </si>
  <si>
    <t xml:space="preserve">Sinistre tempête de vent portail arraché !! selon eux ce jour là sur ma commune le vent soufflait a 90 klm constant et ne tient pas compte des bourrasques a plus de 130 klm/h l'assurance prends en compte les dégâts a partir de 100 klm/h constant 
Incroyable en plus de 20 ans d'assurance sans sinistre c'est incroyable je vais résilier mon contrat et changer de banque par la même occasion 
Méfier vous de ces vendeur commissionner du crédit agricole qui ne sont là que pour vous vendre des produits </t>
  </si>
  <si>
    <t>alainnath-69025</t>
  </si>
  <si>
    <t>Je suis agréablement surpris de cette assurance  je pense que tarif sont bon</t>
  </si>
  <si>
    <t>moiaussi75019-69827</t>
  </si>
  <si>
    <t>elias68-53051</t>
  </si>
  <si>
    <t>Bonjour clients macif depuis 10ans et un jour jai perdu mon travail et la macif ma généreusement payer presque la totalité de mes assurance pendant deux ans je les remercierai jamais assez credit mutuel na jamais fait un geste pour moi auparavant et cest pour cela je vais changer mon compte bancaire chez la macif car ils sont vraiment pas chere pour les clients comme moi qui na ni chèque et ni carte bleu et ni crédit car credit mut on vraiment augmenter</t>
  </si>
  <si>
    <t>valerie-p-126788</t>
  </si>
  <si>
    <t>Je suis sastifaite des prix et de la simplicité de l offre en ligne 
Il faut voir maintenant dans la pratique si l assurance est conforme à la demande</t>
  </si>
  <si>
    <t>otax-48885</t>
  </si>
  <si>
    <t>problème reactivité suite bris glace sur deux baies vitrées cela fait quatre jours que j'attends pour avoir leur accord le montant du devis fait auprés de deux vitriers differents est soit disant trop eleve pour moi ils n'ont pas comprisn que j'avais deux baies de cassées ça fait deux jours que j'appelle la macif pour savoir si ils ont bien compris que c'etait deux baies mais deux personnes désagreable me disent qu'il ne savent pas il faut attendre que dois je faire ça fait deja 4 jours et maintenant on me dit vous serez quoi peut etre la semaine prochaine!!! cela fait un an que je suis arrivé chez eux avec deux contrats automobile et je souhaite assuré egalement 4 autres bien immobilier en location chez eux mais je pense que je vais vite en changer</t>
  </si>
  <si>
    <t>gab30-122844</t>
  </si>
  <si>
    <t xml:space="preserve">NUL
Souscription à partir d'une application : envoie des documents (relevé d'information, carte grise, carte d'identité....) impeccable.
En revanche, ils veulent des photos du véhicule et là tout ce complique.
L'application BUG : impossible de prendre des photos. J'arrive à avoir le 5 juillet 2021 un technicien au bout de 3 ou 4 numéro d'appel, sachant que le contrat devait être validé au plus tard le 7 juillet. On finit par faire fonctionner la prise des photos.
Le 6 juillet je me rends compte que le contrat est résilié.  Aucun conseiller ne vous appelle pour comprendre le problème.
J'appelle et bien sûr on attend une quinzaine de minutes pour avoir un conseiller en ligne. Il vous explique que le contrat est résilié parce qu'ils n'ont pas reçu les photos et que la signature électronique n'est pas validé.
Moralité : si à la souscription d'un contrat les choses sont compliquées alors imaginés les tracas en cas de sinistre.
Et lorsque vous dites au conseiller </t>
  </si>
  <si>
    <t>11 juin 2017 suite à une expérience en juin 2017</t>
  </si>
  <si>
    <t>chocothunder-55282</t>
  </si>
  <si>
    <t>C'est la mutuelle de mon travail. Je trouve que c'est une bonne mutuelle: pas vraiment chère, les délais de traitement sont rapides (3 à 4 jours en moyenne) et elle rembourse vraiment très bien (lunettes, soins dentaires)</t>
  </si>
  <si>
    <t>pat34-105078</t>
  </si>
  <si>
    <t>Depuis le 15 janvier j'ai déposé des demandes sur le site CEGEMA, afin de connaitre le remboursement pour une prothese dentaire. il y a 15 jours j'ai tenté de changer de lunettes, mais l'Opticien ne parvient pas à rentrer en contact avec CEGEMa, et cela en essayant depuis le 16 février tous les jours.</t>
  </si>
  <si>
    <t>destra-j-134944</t>
  </si>
  <si>
    <t>Pour le moment je suis satisfait de cette nouvelle assurance car je suis un nouveau client et j'ai l'impression que l'olivier est une assurance sérieuse.</t>
  </si>
  <si>
    <t>ams-111736</t>
  </si>
  <si>
    <t>Impossibilité de résilier mon contrat. 
Cela fait 8 ans que je suis chez, je décide de résilier parce que je déménage et je n'ai pas envie de communiquer les modalités de mon déménagement.... résultat tant que je ne fourni pas de justificatif mon contrat court toujours, mais c'est pire que de l'abus de position dominante, grosso modo, on vous résilie pas et c'est Tout. mais j'ai jamais vu ça. Quand c'est pour amadouer le client pour le faire signer ils sont premiers par contre, service client personne, aide personne, et même pour la résiliation faut faire défiler sa vie. Mais c'est quoi cette honte, c'est une honte la Macif, Fuyez je vous le dis. C'est vraiment pas normal de traiter ses clients de la sorte</t>
  </si>
  <si>
    <t>mathieu-g-111737</t>
  </si>
  <si>
    <t>j'attend toujours que l'on me contacte pour le sinistre ça fait 2 semaine ....  sinon pour le prix de l'assurance c'est très bien et le site est facile d'accès biens présenter et pas compliqué.</t>
  </si>
  <si>
    <t>denis-b-117452</t>
  </si>
  <si>
    <t xml:space="preserve">aucun probleme, clair net et le tarif est tres bien , la difference est enorme au regard des assurances classic ;;;;;;; faite l essaie ; ma fille etait chez mm... a la premiere demande de vis le changement a etait rapide </t>
  </si>
  <si>
    <t>sanson-j-108637</t>
  </si>
  <si>
    <t>formalités très simple suite à une résiliation par une autre assurance, prix très correct, même moins cher que mon ancienne assurance. Simplicité et efficacité</t>
  </si>
  <si>
    <t>olivier-ju-99855</t>
  </si>
  <si>
    <t xml:space="preserve">Bonjour
Service client horrible. Je viens de renégocier mon prêt de banque au crédit agricole. J’ai donc transmis à MetLife le nouvelle échéancier afin d’ajuster mon assurance. J’ai eu pour réponse qu’il n’était pas capable de remplir le document demander par le crédit agricole  et que leur logiciel ne leur permet pas de faire un devis des mensualités de l’avenant. En 2020 il est donc possible qu’une société comme celle ci soit incapable de faire un devis comment es ce possible ??? Le seul moyen de connaître les nouvelles mensualité est de donne mon accord pour l’avenant sans en connaître le prix.
Je ne vais pas m’engager sur une somme inconnue qui pourrait me faire perdre la renégociation de mon prêt.
Mais au vu ds autres commentaires sur les difficultés de résiliation j’ai bien l’impression d’être coincé </t>
  </si>
  <si>
    <t>mathieu-c-117252</t>
  </si>
  <si>
    <t>très bon service et de très bon prix et niveau d attente en ligne ils sont très rapide pour répondre aux questions même quand il y a des problèmes de paiement</t>
  </si>
  <si>
    <t>batsou-50304</t>
  </si>
  <si>
    <t xml:space="preserve">Jeune retraité qui veut redécouvrir la moto.Je suis allé sur le Furet.com pour rechercer les meilleures conditions.April était le moins cher mais avait de mauvais commentaires sur les forums. Pas très rassuré j'ai quand même tenté.le coup. Tout c'est bien passé jusqu'à présent. J'ai reçu ma carte verte en temps voulu et j'espère n'avoir jamais besoin d'eux car cela voudrait dire que j'ai eu un sinistre.
 </t>
  </si>
  <si>
    <t>clau-98221</t>
  </si>
  <si>
    <t>Super assurance pour animaux!  J.ai deux chats persans et je ne regrette pas! Remboursement tres rapide et d.une grande gentillesse au telephone.... de nos jours cela n.a pas de prix! Merci mr willy!Je recommande sante vet a 500%!
Prenez soins de vous et de vos proches...</t>
  </si>
  <si>
    <t>mangroove-56399</t>
  </si>
  <si>
    <t>Premier sinistre de ma vie. Quelqu'un tourne, évalue mal la distance et vient me percuter en franchissant une ligne blanche. Pour moi c'est assez clair (pour l'autre conducteur aussi d'ailleurs). Pas pour L'olivier qui ne considère pas le choc et les conditions au moment de l'accident mais qui me tient pour responsable.... Je suis scandalisée par la gestion des sinistres ....(pensez à attendre 7 à 10 jours par mail pour avoir une réponse)
Quand a pas beaucoup d'argent, qu'on fait attention et qu'on suit les règles je pense qu'on peut trouver ça lamantable. 
Je la déconseille à tout le monde.</t>
  </si>
  <si>
    <t>kavuthen-65125</t>
  </si>
  <si>
    <t xml:space="preserve">Cela fait un an que j'attends une régularisation de mon scooter volé !! 
Il y'a quelques mois le service de régularisation m'a dit qu'il n'avait pas reçu le dépôt de plainte. Bon, cela peut arriver mais une relance n'aurait été pas de refus. Je l'ai donc envoyé il y'a deux mois mais on me prélève toujours pour mon scooter volé ! J'ai donc appelé le service client le mois dernier, ils m'ont dit que je serais régularisé en Juillet. Aujourd'hui j'appelle pour m'assurer de l'avancement de ma régularisation et on me dit que je serais prélevé en Juillet et me disent "qu'ils ont pris du retard dans la gestion du dossier" et que cela sera traité en urgence.
Inadmissible pour un assureur de ce calibre ! </t>
  </si>
  <si>
    <t>isabelle-m-111899</t>
  </si>
  <si>
    <t xml:space="preserve">Cette assurance me convient. J'aurais aimé toutefois qu'elle puisse assurer le scooter de mon fils également....
                                                        </t>
  </si>
  <si>
    <t>bebesse-50624</t>
  </si>
  <si>
    <t>j'ai placé de chez Génerali depuis 20 ans j'ai débloqué l' argent une première foi mes la en 2016 que des problemes</t>
  </si>
  <si>
    <t>direct-123746</t>
  </si>
  <si>
    <t xml:space="preserve">Prix grimpe tout les ans malgré bonus acquis, publicité mensongère,  après une petite comparaison sur internet j'ai  trouvé un tarif deux fois moins cher.
A fuir. </t>
  </si>
  <si>
    <t>sanrog-126418</t>
  </si>
  <si>
    <t>Le dernier contact telephonique a ete tres satisfaisant. Je note donc une nette amelioration du service client en esperant que cela se maintiendra dans le temps....</t>
  </si>
  <si>
    <t>coco-65881</t>
  </si>
  <si>
    <t>délai trop long, plateforme téléphonique ses des prestataire aucune chance que votre dossiers avance le mieux ais de faire un signalement à la direction de la concurrence et de la répression des fraudes plus il y aura de signalement mieux il devrons ce remette en question et s'organisé différemment</t>
  </si>
  <si>
    <t>roger-87030</t>
  </si>
  <si>
    <t>Bonjour,
Je suis tellement sidéré de la réponse de la macif que je viens la partager avec le plus grand nombre.
Février 2019, mon fils tombe de vélo à cause de l'un de ses camarades qui l'a percuté à l'arrière.
Dommages corporels quantifiés par un médecin expert et envoyé à l'assureur adverse qui est la MAE, l'une des pires assurances qui existent au passage!. Après de multiples relances pour connaître l'état d'avancement de mon dossier, toutes restées vaines car soit pas de réponses, soit des réponses "bateau" qui augurent le fait que la macif ne gère absolument rien, je viens de recevoir un courrier numérique de celle-ci 1 an jour pour jour après l'accident pour me dire.......que la MAE est inerte et qu'il va falloir que je saisisse le concours d'un avocat à mes frais????!!!!.... . Les bras m'en sont tombés au sol et j'ai résilié dans la foulée tous mes contrats chez eux après 30 années de fidélité aveugle.
L'objectif d'un assureur, c'est de protéger et de faire en sorte que son sociétaire soit indemnisé en cas de sinistre mais pas à la macif où ils n'hésitent pas à vous envoyer sur les roses  avec le message subliminal à la clé: Circulez, il n'y a rien à voir!!.
Non franchement avec beaucoup de sincérité, évitez absolument la macif n'est vraiment pas ou plus à la hauteur. L’incompétence y règne en maître!
Cordialement</t>
  </si>
  <si>
    <t>dea83-112396</t>
  </si>
  <si>
    <t>personnel complètement incompétent , la mise à jour sur mon espace personnel n'est toujours pas faite , il n'y a que l'année 2020 !! , un conseil fuyez cette mutuelle , perso j'attends la fin de mon engagement et je vais aller ailleurs</t>
  </si>
  <si>
    <t>cregut-60238</t>
  </si>
  <si>
    <t>J'ai demandé à ce que mon assurance soit résiliée après le vol de mon scooter (je n'étais pas assuré pour le vol). La police a cependant retrouvé mon scooter quelques semaines après ma demande de résiliation, j'ai donc demandé à AMV, qui ne m'avait pas encore remboursé, d'annuler la résiliation. On m'a non-seulement répondu que ce n'était pas possible, mais encore que je ne pouvais pas souscrire d'assurance chez eux à nouveau. Démarche très curieuse de leur part que de refuser un nouveau client...
Me contacter par e-mail si vous le souhaitez.</t>
  </si>
  <si>
    <t>derchain-l-117675</t>
  </si>
  <si>
    <t>Je suis très satisfait pour l’ensemble.
Les prix ainsi que les garanties sont abordable et juste.
Je conseillerai cette assurance.
Le site est très ludique et simple.</t>
  </si>
  <si>
    <t>dominique33-124228</t>
  </si>
  <si>
    <t>Je suis depuis le 01 avril 2020 en invalidité catégorie 1 et nous sommes aujourd’hui le 22 juillet 2021 et aucun règlement d’AXA. Malgré mes nombreux appels …. toujours rien. A chaque appel des interlocuteurs (non gestionnaires des dossiers) très aimables qui a priori transmettent les demandes mais personnes ne vous rappelle …. 
J’espère que cette situation va rapidement se débloquer car Axa me met dans une situation financière très difficile.</t>
  </si>
  <si>
    <t>vincent-p-116165</t>
  </si>
  <si>
    <t>Simple, pratique, je suis globalement satisfait. J'ai bientôt l'intention de changer de véhicule, et je pense rester chez direct assurance. J'ai également eu un petit sinistre (bris de glace sur pare brise) et j'ai été satisfait des services rendus.</t>
  </si>
  <si>
    <t>angelerugby-56147</t>
  </si>
  <si>
    <t>J'ai un PERP chez BNP Paribas Cardif.
J'ai envoyé un premier courrier via ma banque pour le faire débloquer dans le cadre de la loi Sapin 2 avec tous les documents demandés par ma banque le 05 juin 17.
Cardif m'a répondu le 15 juin 17 en me demandant de renvoyer ces mêmes documents.
Pour information, Cardif m'a renvoyé les documents joints au courrier du 05 juin avec le courrier du 15 juin 2017.
J'ai renvoyé tous les documents de nouveau demandés par LRAR le 23 juin 17.
Tous les pré-requis pour un déblocage anticipé (Loi Sapin 2) sont remplis.
Depuis, plus aucune nouvelle!!!!! Il n'est compliqué de répondre au courrier pourtant!!!!! Je veux que cela soit fait le plus rapidement possible mais apparemment ce ne sera pas le cas. Est-ce de l'incompétence?</t>
  </si>
  <si>
    <t>duval-d-103099</t>
  </si>
  <si>
    <t>je suis satisfait du contrat que vous me proposer ces bien on pourrez faire affaire sur les deux dossier habitation et voiture je vous dit a bientôt</t>
  </si>
  <si>
    <t>perez-s-107341</t>
  </si>
  <si>
    <t>Le prix me convient et réaction assez rapide en cas de problème. Je suis contente de cette assurance en ligne. Espace en ligne relativement simple. Seul hic, au départ payer cash avant de pouvoir accéder à un échelonnement.</t>
  </si>
  <si>
    <t>56franck-56020</t>
  </si>
  <si>
    <t xml:space="preserve">bizarre 3 etoiles , je  suis  chez  april  moto depuis 24 ans ( anciennement  AMT   et  moi  je  trouve cette  assurance   parfaite , je  lui  mets  5  etoiles  dans  tous  les  domaines . Je dois avouer  que  j'ai  la  chance d'avoir  50% de  bonus depuis 30 ans . j'ai  eut  quelques  petits  accidents  mais  jamais  ma responsabilité n'a  été  engagé en  quelques 800 000   km
</t>
  </si>
  <si>
    <t>benjamin-k-113136</t>
  </si>
  <si>
    <t xml:space="preserve">Impossible d'avoir quelqu'un au téléphone, le serveur vocal du numéro de l'application Android nous dit d'appeler à un autre numéro, et le serveur vocal de cet autre numéro est le même, qui nous demande de le rappeler lui même avant de nous raccrocher au nez. 
Peu satisfait du YouDrive également, qui arrive à me détecter des virages dangereux sur des lignes droites de voie rapide (il suffit de regarder la localisation GPS pour voir qu'il n'y avait aucun virage). Considère aussi une accélération dangereuse quand on s'insere normalement dans un rond point à grand circulation (trop lent = trop dangereux). </t>
  </si>
  <si>
    <t>doumai05100-93846</t>
  </si>
  <si>
    <t>Pas de suivi client vous avez un petit accrochage vous passez de 0.50 %a 1,25% ne assurance monstrueux a fuire absolument pas de solution avec un conseiller ,tu dois payé afin de pouvoir garder sa clientèle ne prenait jamais activ assurance a vos risques et périls</t>
  </si>
  <si>
    <t>jean-pierre-c-109334</t>
  </si>
  <si>
    <t>Très bon contact avec la conseillère.
Très bonne écoute et compréhension de mes attentes.
Tarif correct par rapport à la concurrence, mon attachement à la GMF fait que je reste fidèle.</t>
  </si>
  <si>
    <t>le-baron-v-134336</t>
  </si>
  <si>
    <t>très satisfait de la procédure de souscription en ligne, démarches simples, le tarif est attractif, reste à voir à l'usage si l'assureur répond présent</t>
  </si>
  <si>
    <t>lelex66-62156</t>
  </si>
  <si>
    <t>Service client déplorable. Incompétent. D'un conseiller à l'autre on a pas les mêmes renseignements. Depuis Janvier que je demande une résiliation de contrat, elle n'aura été traitée qu'en mars car ils n'arrivent pas à ouvrir les pièces jointes via l'espace assuré, j'ai dû passer par une adresse de substitution, et bien sûr j'ai continué de payer depuis. En ce qui concerne les remboursements, c'est fait au lance-pierre. Je ne recommande pas du tout.</t>
  </si>
  <si>
    <t>jerome-s-133024</t>
  </si>
  <si>
    <t>Simple, rapide, concis. Une très bonne compagnie d'assurance, efficace et pas chère, bon rapport qualité prix, à l'écoute du client, franchement ils assurent.</t>
  </si>
  <si>
    <t>pascal-b-130942</t>
  </si>
  <si>
    <t>JE SUIS Très satisfait des prix proposée par apport à vaut concurent votre devis était claire simple et préci et votre site est très bien détaillé  merci à vous</t>
  </si>
  <si>
    <t>doud-61370</t>
  </si>
  <si>
    <t>Assurer depuis de nombreuses années : En 20 ans : une voiture volée intégralement remboursée, 3 bris de glace (par vandalisme) totalement pris en charge. 
Plateforme téléphonique efficace (avec un peu d'attente à certaine période de la journée). Il y a sans doute moins cher, mais le service est au rendez vous</t>
  </si>
  <si>
    <t>hajean-65331</t>
  </si>
  <si>
    <t xml:space="preserve">simplement axa  c'est un assureur qui prend des cabinets d'expertise qui sous estime tout en cas de 
sinistre
ils vous impose des entreprises  agrées pour avoir un boulot de bricolage
même assuré a neuf  vous avez droit au minimum  </t>
  </si>
  <si>
    <t>blackhello03-112248</t>
  </si>
  <si>
    <t>A fuir. 
Suite a un sinistre non responsable, j'ai subi les facéties de cette assurance. Non respect des délais, ton autoritaire et hautain quand on explique la problématique et le surplace de la situation, oublie de transmission de document a l'expert, réponse incohérente (ma voiture étant accidenter et craignant un problème mécanique, la dame me répond qu'il faut que j'aille faire un contrôle technique pour vérifier cela...). 
Bref, les prix payés pour les jeunes conducteurs sont très élevés et ne correspondent en rien a la qualité de service.</t>
  </si>
  <si>
    <t>anis-b-112940</t>
  </si>
  <si>
    <t>C'est ma première voiture. Je suis jeune diplômé. Je trouve qu'une assurance tout risque pour une golf VI de 5 chevaux, 1050€ ça fait un peu cher. Mais bon</t>
  </si>
  <si>
    <t>sandra-51840</t>
  </si>
  <si>
    <t>Suite à ma souscription à L'Olivier, une Lettre recommandée a été envoyé à l'ancien assureur. Quelques mois plus tard la résiliation n'avait pas été prise en compte. J'ai donc contacté L'Olivier qui m'a informé que l'adresse sur la lettre n'était pas la bonne. Mon interlocutrice à assumé ne pas avoir expédié la L.R. au bon destinataire mais refuse tout geste commercial. C'est inadmissible!</t>
  </si>
  <si>
    <t>fifi-68107</t>
  </si>
  <si>
    <t>Compagnies d'assurance très sérieuse</t>
  </si>
  <si>
    <t>rodolphe-74893</t>
  </si>
  <si>
    <t>Mutuelle pas trop chère. Pas de soucis particuliers jusqu'à présent.</t>
  </si>
  <si>
    <t>busuioc-e-115954</t>
  </si>
  <si>
    <t>Tres bien. Service rapide est pratique. Des pris bien raisonables. Personel aimable est patient. Systeme de signature electronique aussi bien pratique.</t>
  </si>
  <si>
    <t>dominique-l-107252</t>
  </si>
  <si>
    <t xml:space="preserve">bonjour,
je ne suis pas très satisfaite de vos services, en effet vous contacter pour une raison bien précise (bris de glace demande de renseignements bien spécifiques) est impossible. Impossible également de transmettre la carte grise par le site. transmise par mail hier, confirmation de réception de vos services à 13h29 par mail, relancé par votre messagerie ce matin à 07h, dossier incomplet, manque CG, et sur ma page personnelle , toujours pas de carte grise enregistrée!!!!!. Alors soit, les tarifs sont très abordables, mais il vous reste encore un très lourd chantier afin de rendre un réel service différent de tous les services du net, et qui nous donnerait "l'illusion" d'être des clients humains et non virtuels respectés et d'avoir gardé un tant soit peu de souveraineté. Grâce à vous je vais perdre 76 Euros (rbt partiel de la franchise par l'assurance complémentaire de mon véhicule) merci DIRECT ASSURANCES, soyons directes n'est ce pas ? 
bien cordialement,
Dominique LE LEUCH
PS ma demande était une attestation de paiement du sinistre  bris de glace détaillant le règlement : prise en charge et montant de la franchise sur papier en tête de DIRECT ASSURANCES - les autres assureurs ne se satisfaisant pas de la facture France pare brise.....
mais on marche sur la tête !!! 
</t>
  </si>
  <si>
    <t>matthew-k-109722</t>
  </si>
  <si>
    <t>TOP rapide et efficace, ravi d'avoir fait appel au furet.com 
Je recommande vivement ce site internet 
Vive internet vive les furets 
!!!!!!!!!!!!!!!!!!!!!!</t>
  </si>
  <si>
    <t>gillou21-51153</t>
  </si>
  <si>
    <t>J'ai quitté mon ancienne assurance santé pour April en décembre 2016 sur la base d'une cotisation annuelle équivalente à celle de mon ancienne complémentaire. Hors début 2017 le tarif a augmenté significativement. Cela ne m'avait pas été dis lors de la souscription J'ai beau râler vis à vis de April, ils ne veulent rien savoir. Ils me proposent une résiliation à l'amiable ! Cela veut dire que j'ai quitté mon ancien assureur avec mon ancienneté et que je repars de nouveau à zéro à en chercher un nouveau !</t>
  </si>
  <si>
    <t>doby-62802</t>
  </si>
  <si>
    <t xml:space="preserve">Evitez de vous rendre à l’agence AXA Villiers sur Marne, je possédais une assurance vie figures libre depuis 2000 à l’agence d’AXA de Garches. L'année dernière à plusieurs reprises le conseiller d'AXA m’a contacté pour m'informer que mon contrat après toutes ces années n'était plus imposable et qu'on pouvait investir sans un centime de plus comme frais.
Nous avons décidé avec mon épouse dans un premier temps d’aller voir une agence près de chez nous afin de procéder au transfert du contrat d’assurance existant, elle est donc allée voir à l’agence de Villiers sur marne qui nous a convaincu que nous pouvons faire le transfert de contrat sans problème et sans risque de perte de capital, nous avons accepté de faire le transfert et par la même occasion de faire un dépôt de notre économie que nous avions sur notre livret A vers notre contrat Figures libre, il nous a aussi parlé d’une offre promotionnelle étant en cours avec une prime de 6% du capital versée au bout de 8 ans sans aucun frais de dossier.
Mais nous souhaitions dans un premier temps que le transfert de notre contrat figure libre et le dépôt sur ce compte.
Après notre demande de transfert du contrat, nous attendions la confirmation de la part de la nouvelle agence de Villiers sur marne. Mais au bout de deux mois, nous avons reçu des documents pour un nouveau contrat qui n’avaient rien avoir avec notre demande de transfert, nous informant de la souscription à un contrat ALEGRO avec des frais importants qui ont été prélevés et aucune trace du transfert de notre ancien contrat Figure libre or nous n’avions jamais souhaité ni signer pour ce type de contrat et d’autres documents ou contrats (GPS). 
A plusieurs reprises, nous nous sommes rendus à l’agence de Villiers pour obtenir une réponse à nos messages par email et à notre lettre recommandée, pour demander le remboursement,  mais le discours du responsable n’avait pas changé, il nous fait toujours attendre, il nous a même proposé les documents pour un nouveau contrat pour qu’on signe afin de couvrir son manouvre, les documents étaient retro datés de janvier, alors que nous étions au mois mars. Cela signifie que, si nous avions signé ces documents au mois de mars alors qu’ils étaient datés du mois de janvier, nous n’aurions même pas pu renoncer puisque le délai de réflexion était largement dépassé.
Le 22 mars après qu’il m’a contacté pour qu’on se rendre à son Agence, nous avons discuté afin de trouver un issu à l’amiable et il s’est engagé afin de rendre notre argent en urgent et il a repris les contrats qu’il avait transmis à ma femme pour singer.
Sans nouvel de sa part le mercredi 27 mars je me rends à l’agence et encore une fois il a montré une autre image et cette fois il a été violent et m’a carrément mis à la porte de l’agence, alors qu’il nous avait confirmé qu’il allait faire le nécessaire pour le remboursement, 
Nous somme scandalisé par le comportement du responsable et avons l'impression d’être victime des manouvres frauduleuses, nous ne comprenons pas pourquoi la société AXA permet à ce type de personne ternir sa réputation?
Nous souhaitons maintenant récupérer notre argent en urgence et ne plus avoir à faire à ce type de société, je n’hésiterai pas à faire mêler la justice.
</t>
  </si>
  <si>
    <t>gabrielle1309-104847</t>
  </si>
  <si>
    <t xml:space="preserve">Très bon  contact accueil sympathique et interlocuteur a l'écoute et soucieux de vous satisfaire.
Ce dernier m a renseigné sur la date exacte de la reprise dun rendez vous chez l'opticien 
</t>
  </si>
  <si>
    <t>julien-m-138064</t>
  </si>
  <si>
    <t>facile de souscrire, conditions claires, et tarifs abordables (et plus attractifs que la concurrence). Je suis satisfait de la prestation, je recommanderai éventuellement.</t>
  </si>
  <si>
    <t>grugro-51337</t>
  </si>
  <si>
    <t>Des incapables - j'ai payé pour ma fille de 27 ans à 30 ans alors même que cette assurance m'annonce qu'elle n'était plus couverte depuis l'age de 27 ans... bien entendu sans avis ... je demande sa résiliation, et sans être averti, ils m'ont résilié moi et ma femme sans en être averti - scandaleux honteux, des agents peu aimables, il faut que ça cesse.</t>
  </si>
  <si>
    <t>pierrot-k-109039</t>
  </si>
  <si>
    <t>simple et pratique je suis satisfait du service direct assurance jusqu'à ce jour je n'ai jamais eu aucun problème pour tout renseignement et autre. je recommande</t>
  </si>
  <si>
    <t>yann-j-133925</t>
  </si>
  <si>
    <t>DEVIS ASSEZ SIMPLE ET CLAIR A FAIRE SOIT MÊME. REPONSE RAPISE AU TELEPHONE POUR PLUS DE PRECISION; TRES BIEN. RIEN A RAJOUTER DE PLUS SINON QUE J ESPERE LA MEME REACTIVITE EN CAS DE SOUCIS</t>
  </si>
  <si>
    <t>dantigny-k-116439</t>
  </si>
  <si>
    <t>Je suis satisfaite du service et des tarifs de l’olivine Assurance. Lors de la souscription le conseiller m’a très bien expliquer  et était très cordiale</t>
  </si>
  <si>
    <t>celine2301-61544</t>
  </si>
  <si>
    <t>Une assurance qui résilie un contrat d'assurance avec pour seul motif : notre politique interne à décidé de ne pas renouveler votre contrat... En 4 ans d'assurance chez eux 1 accident non responsable (2015) et 1 accident responsable  (2017). INADMISSIBLE</t>
  </si>
  <si>
    <t>olivier-k-108395</t>
  </si>
  <si>
    <t>Bonjour, J'ai du passer 6 heures au cours des 3 derniers jours pour souscrire une assurance tous risques avec pack sérénité pour mon véhicule ! Les prix donnés par vos conseillers de clientèle sont différents de ceux simulés sur le portail Direct Assurance, impossible d'activer le cashback de Poulpeo (18€+franchise bris de glace offerte) pourtant partenaire de Direct Assurance., les devis envoyés par mail sont majorés de 3€ lors du paiement (?!)... Toutes les chargées de clientèle que j'ai eu au téléphone (4 appels pendant parfois plus d'une heure !) ont été formidables...  Vous pouvez les féliciter ! en revanche, il reste du boulot à faire sur votre site internet !</t>
  </si>
  <si>
    <t>rimorini-s-122062</t>
  </si>
  <si>
    <t>pour l'instant tout est ok. prix et contact téléphonique. La procédure électronique est très pratique et rapide. Les prix sont compétitifs et l'accueil est agréable</t>
  </si>
  <si>
    <t>youssefd7-77794</t>
  </si>
  <si>
    <t>Bonjour, ma conjointe enceinte et avec ses deux enfants de 10 et 8 ans est tombée en panne sur l’autoroute en se rendant à CDG ce mercredi et l’assurance a très mal géré la situation. 
Premièrement nous avons demandé de nous emmener à CDG car les enfants avaient un avion à prendre. Au lieu de ça on nous a proposé une voiture de location ce qui n’était pas forcément une mauvaise idée si ça avait été bien organisé. Cependant, la voiture de location était à Orléans ce qui nous éloignaient de notre destination finale sachant qu’on avait un avion à prendre et que nous étions à 1h de CDG. Orléans est a 2h30 de l’aéroport. 
Deuxièmement, arrivées au lieu de location on nous informe que la location est impossible car ma conjointe a moins d’un an de permis ce qui n’a pas posé problème lors de l’établissement de notre contrat chez la matmut. Troisièmement ma conjointe a dû se rendre à notre lieu de domicile par ses propres moyens après 6h de panne. 
Aujourd’hui nous demandons à ce que notre voiture en panne soit rapatriée à notre lieu de domicile et on nous refuse catégoriquement cette option car c’est trop loin. 
Cette affaire est scandaleuse nous comptons résilier notre contrat chez vous.</t>
  </si>
  <si>
    <t>jean-paul-b-133785</t>
  </si>
  <si>
    <t>je suis satisfais du service client . le tarif un peu elevé, mais reste dans le resonnable.Rapidité du service et bon acceuil telephonique. cordialement</t>
  </si>
  <si>
    <t>jcn75-122384</t>
  </si>
  <si>
    <t xml:space="preserve">Inscrit depuis 4 ans suite à une loi Evin, les tarifs ne font qu'augmenter !
Un mail en juin 2020 expliquant que la loi Evin prévoit à la troisième année +25% de cotisations et la quatrième année déplafonnement...
Mail juillet 2021 selon la même dite lois : +25% la deuxième année, +50% la troisième année et la quatrième année déplafonnement...
Résultat je passe de 88 à 155 Euros entre la 3eme et 4ème Année... 
Aucunes traces dans leur fichier des mails qu'ils envoient et seul recours possible uniquement par courrier postal !
Pas adresse mail ni interlocuteur pour avoir explications sur calcul du tarif : demandez par courrier postal... </t>
  </si>
  <si>
    <t>abadie-v-138708</t>
  </si>
  <si>
    <t>Simple et rapide. Satisfaite . Je recommanderai votre compagnie. En plus vous vous occupez de la resiliation de mon ancien contrat, ce qui facilite enorment les choses.</t>
  </si>
  <si>
    <t>kadzai-57876</t>
  </si>
  <si>
    <t>Victime sinistre vol en aout depuis le service client me ballade en me donnant des excuses bidons toujours aucune nouvelle de l expert ni son identité pour le contacte a fuir assurance et service désagréable a fuir .....</t>
  </si>
  <si>
    <t>prickly-80550</t>
  </si>
  <si>
    <t>J'ai eu 2 dégâts des eaux dans 2 appartements différents. Pour le premier ils m'ont envoyé une entreprise qui a bâclé les travaux et sali mon logement. Pour le deuxième il a été déclaré début mai et on est fin octobre, malgré des relances l'isolation et la peinture n'ont toujours pas été refaites.</t>
  </si>
  <si>
    <t>tarek-m-133393</t>
  </si>
  <si>
    <t>Je suis satisfait du service. Le site est très intuitif et permet de s'assurer rapidement même pour une personne qui est moins à l'aise sur informatique.</t>
  </si>
  <si>
    <t>ladame-de-haute-savoie--104011</t>
  </si>
  <si>
    <t>Compliqué pour le remboursement la part complém  pour des radios. 2 mails toujours rien. attendu 1/4 heure qu'on me passe quelqu'un mais jamais eu personne</t>
  </si>
  <si>
    <t>romain-s-129473</t>
  </si>
  <si>
    <t>Je suis satisfait mais comme toujours trop coûteux en attendant de voir comment se déroule la gestion d’un éventuel sinistre. Le service téléphonique devait me rappeler à 18:00 il est 18:47 toujours pas d’appel !</t>
  </si>
  <si>
    <t>maureen-p-108012</t>
  </si>
  <si>
    <t>Je ne suis vraiment pas du tout satisfaite.
Je souscris à un contrat auto par téléphone après avoir fait un devis.
On me dit que je pourrai changer la date d'effet si nécessaire (en fonction de la réception de mon chèque de banque).
Effectivement je reçois mon chèque de banque deux jours avant la date prévue ; j'appelle alors le numéro qu'on m'a communiqué pour changer la date.
Après réception par mail de ma nouvelle attestation d'assurance provisoire, je m'aperçois qu'on a augmenté le tarif de mon contrat d'assurance. Je devais payer et j'avais signé initialement pour un montant de 135,07 euros et je me retrouve à devoir payer 143,86 euros.
Assez surprise je rappelle au même numéro où l'on me dit qu'on ne comprend pas d'où vient ce changement et qu'on me rappellera.
J'attends trois jours et toujours pas de nouvelles. JE rappelle alors et on me dit que le changement de date d'effet peut engendrer des frais supplémentaires et qu'on aurait dû me le préciser.
Vous vous doutez bien que personne ne m'a averti de tout ça, autrement j'aurais évidemment attendu deux jours avant de récupérer ma voiture et j'aurais payé le montant pour lequel j'avais choisi cette assurance et ce contrat.
Après avoir eu un bon nombre de personnes et de services différents au téléphone et sans avoir eu l'assurance que j'allais être remboursée des frais déjà payés ; je me retrouve contrainte à signer le nouveau contrat et payer 143,86 euros chaque mois pendant un an.
Je ne trouve pas ça correct du tout. Et malheureusement j'ai bien l'impression que vous, ça ne vous choque pas.
J'imagine que vous comprenez maintenant pourquoi je ne suis pas satisfaite, même si j'ai l'intime conviction que cet avis ne vous intéresse pas réellement et que ma situation ne changera pas.
Merci quand même à celui ou celle qui aura pris le temps de me lire.</t>
  </si>
  <si>
    <t>bienetre33-105674</t>
  </si>
  <si>
    <t>Méfiez vous quand vous demandez si il y a des délais de carence on vous répond Non , mais sachez que pour les remboursements d'ostéopatie  il faut être client pendant 2 ans .. SUPRISE !!!!</t>
  </si>
  <si>
    <t>flo71100-56705</t>
  </si>
  <si>
    <t>Sinistre non responsable (tout risque) avec délit de fuite de l'autre conducteur avec fausse plaque . Je me retrouve à payer une franchise de 420€. J'ai demandé gentiment un geste commercial sur la franchise , elle me dis que non sauf si je souscrit un produit Macif banque ... du jamais vu ... lamentable de faire sa sur une victime , j'ai failli me mettre en colère à l'agence ... je paie ma franchise et je résilie toutes mes assurances chez eux .. 
j'ai envoyé mail à macif relation client.</t>
  </si>
  <si>
    <t>daniel-g-126540</t>
  </si>
  <si>
    <t>Prix un peu elevé pour une ancienne voiture.... Mais le service de devis en ligne est intuitif, ergonomique et rapide. Le choix et différentes propositions sont assez bien expliquées en fonction du besoin de protection.</t>
  </si>
  <si>
    <t>cougnaud-p-111466</t>
  </si>
  <si>
    <t>Satisfait de la procédure. second contrat chez L'Olivier assurances auto.
Tarif intéressant et facilité pour les démarches. Je recommande votre assurance.</t>
  </si>
  <si>
    <t>alima-r-114558</t>
  </si>
  <si>
    <t>Je suis satisfait du service de votre assurance et votre société je mange je vous remercie de la facilité auquel nous pouvons accéder à votre site sur Internet cordialement</t>
  </si>
  <si>
    <t>quentin-j-110903</t>
  </si>
  <si>
    <t>Très bon accueil et explications,. Très satisfait des services proposés et des prix, rapidité d'exécution et explications très claires. Je recommande.</t>
  </si>
  <si>
    <t>wlad-86012</t>
  </si>
  <si>
    <t>Maintenant MAAF ne respect pas le client. Dans deux ou trois mois elle demandes les pièces impossibles à fournir, donc pas d'indemnisation. J'ai eu deux sinistres et toujours la même chose</t>
  </si>
  <si>
    <t>alves-do-rego-j-126195</t>
  </si>
  <si>
    <t xml:space="preserve">parfait très bien renseigner
assurance peu cher très réactif 
je conseille vivement l’olivier assurance pour tous très bonne assurance en ligne je recommande </t>
  </si>
  <si>
    <t>babou-53659</t>
  </si>
  <si>
    <t>Étant immobilisé suite à une opération j'ai eu droit avec l'assistance matmut qu'à 14h d'aide ménagère que le 1er mois. Je ne peux pas poser le pied encore pendant 2 mois et je dois me débrouiller sur un pied pour faire mon ménage. C'est honteux sachant quon paye une assurance sur 1 an. Je vais changer d'assurance</t>
  </si>
  <si>
    <t>aby91-78475</t>
  </si>
  <si>
    <t>Bonjour
Je vous contacte j'étais chez mutua gestion ya 5 ans quand j'ai souscrit mon contrat je payais 86 euros la première année après la nouvelle année c'est passé a 96 euros 
Sans prévenir suite à cela j'ai voulu résilier et a ce jour ils ont toujours pas enle</t>
  </si>
  <si>
    <t>laurence-g-130166</t>
  </si>
  <si>
    <t>Je suis satisfait de vau prodrui merci pour l intérêt vous être une bonne assurance je vais recommande cette assurance as mais proche merci d avoir accepté de m assurz</t>
  </si>
  <si>
    <t>sege-109646</t>
  </si>
  <si>
    <t>Je suis depuis 1 heure à l'agence de MONTEREAU. Une seul personne pour s'occuper des clients, la directrice qui passe sont temps à discuter de la pluie et du beau temps. Déjà 3 clients furieux sont partis. Ce comportement est totalement irrespectueux des clients que nous sommes</t>
  </si>
  <si>
    <t>sylvietellier-99554</t>
  </si>
  <si>
    <t>très déçue.
mon premier avis a été rejeté alors je le rédige en termes qui peuvent plaire. lorsque l'on contacte l'assurance pour demander des renseignements on en parle jamais des franchises appliquées : -15 € pour toute consultation de moins de 75 € - 0€ remboursement  pour tout médicament de moins de 15€. c'est parfait ! c'est très honnête ! je l'aurai su je n'aurais pas pris cette assurance. c'est pas grave, on résiliera !</t>
  </si>
  <si>
    <t>carine-j-133493</t>
  </si>
  <si>
    <t xml:space="preserve">Je suis satisfaite des services proposés et des prix attractifs de votre assurance  l application mobile qui permet de faire.tout le nécessaire au niveau des contrats 
</t>
  </si>
  <si>
    <t>chatellier-a-107272</t>
  </si>
  <si>
    <t>Je suis mécontant qu'un évènement naturelle (grêle) dont je ne suis absolument pas responsable, me fasse une augmentation de cotisation si importante !!</t>
  </si>
  <si>
    <t>david24-57933</t>
  </si>
  <si>
    <t xml:space="preserve">J'ai pris une assurance chez eux le 01.09.2017 au tiers.
Le prix a l'année était de 740 euros.
A ce jour je paye 836 euros alors que je n'ai eu aucun accident et que mon bonus à augmenté.
Estimant que je paye trop cher, j'ai fait un comparateur sur internet et la que vois-je de mes yeux ébahis , une proposition de D.A de 518 euros(???)
Je les ai contactés pour leurs demander de me changer mon contrat....refus.
En faite ce n'est qu'un prix d'appel et comme l'ont écrits d'autres personnes ayant donnés leurs avis, sa augmente chaque année.
Je vais donc prendre une autre assurance, mais je trouve dommage qu'ils ne fassent pas d’efforts pour garder leurs (bons) clients, surtout que avec la loi Hamon on peut changer d'assureur après un an d'ancienneté. </t>
  </si>
  <si>
    <t>pola-79369</t>
  </si>
  <si>
    <t>Bonjour,
Un courtier m'a appelé vendredi 20 septembre 2019 pour une complémentaire santé. Il obligé à faire la souscription et je ne trouve pas cela normal. Surtout que je lui ai dis que je n'en avais pas besoin. Je voudrai annuler totale mon adhésion santé+prévoyance. Merci d'avance. 
Je ne manquerai pas de porter plainte auprès de la gendarmerie.</t>
  </si>
  <si>
    <t>bourdin-104251</t>
  </si>
  <si>
    <t>toujours à l'écoute ,bon conseil et renseignement , aimable ,serviable ,questions réponses ,satisfaisantes; j'y suis depuis 1972 et jamais eu de problème ;venez confiant.</t>
  </si>
  <si>
    <t>lbv-92844</t>
  </si>
  <si>
    <t>Accident avec délit de fuite, je retrouve la voiture qui m'a mis dans un arbre, sur le bon coin, et c'est moi qui ai informé ALLIANZ qu'il était assureur de cette sale personne qui m'a laissé sur le bord de la route (alors qu'ils avaient la plaque d'immatriculation) La plaisanterie a duré 1 an. Plus de sons plus d'images</t>
  </si>
  <si>
    <t>guillaume-94307</t>
  </si>
  <si>
    <t>satisfait de l'utilisation ainsi que du service permet d'avoir les prix en direct et rapidement en rentrant ces information ainsi que ceux du véhicule</t>
  </si>
  <si>
    <t>francois-b-127733</t>
  </si>
  <si>
    <t>je suis satisfait concernant le tarif et les garanties offertes pour ce véhicule. D'autant plus que vous assurez la charge des formalités de résiliement de mon contrat actuel à la MAIF</t>
  </si>
  <si>
    <t>serge34400-111691</t>
  </si>
  <si>
    <t>Assuré chez AMV depuis une quinzaine d'années, j'ai lu tout et son contraire sur Internet. Le prix est attractif mais qu'en était-il du reste.
Suite à un sinistre, le dossier a été très bien traité par AMV. Toute la partie négociation a été bien gérée.
Rien à redire, je recommande.</t>
  </si>
  <si>
    <t>sofiane-b-133772</t>
  </si>
  <si>
    <t xml:space="preserve">Bonjour les deux "roux",
Je continue à être satisfait de vos service et vous en remercie.
Néanmoins, je trouve vos tarifs pour des conducteurs exemplaires un chouia élevés. 
</t>
  </si>
  <si>
    <t>gaetan-d-130932</t>
  </si>
  <si>
    <t>Super rapide, satisfait du service. Ce qui est superbe c’est le principe. Un gain de temps fou. On m’a conseillé d’assurer ma moto ici. C’est donc sans hésitation que je suis ici.</t>
  </si>
  <si>
    <t>sandreeeen-125688</t>
  </si>
  <si>
    <t>Très peu de transparence sur les remboursements 
On ne peut pas vous joindre facilement 
Une adresse mail serait pourtant très pratique afin d’avoir un suivi 
Les remboursements des psychologues, hypnotiseurs et bien être ne se font pas contrairement à ce qui avait été annoncé 
C’est au petit bonheur la chance 
Alors que les remboursements classiques devraient rouler ce n’est pas le cas il manque toujours un petit quelquechose. Nous sommes des salariés et nous n’avons pas que ça à faire …</t>
  </si>
  <si>
    <t>clement-g-133329</t>
  </si>
  <si>
    <t>je suis très satisfait du service et le prix reste assez compétitif. La demande de souscription est simple rapide et efficace. L'inscription est très intuitif.</t>
  </si>
  <si>
    <t>valerie--b-133419</t>
  </si>
  <si>
    <t>Oui très satisfaite et qualité prix aussi très bon prix je recommande cette assurance en ligne très bien je vous remercie d’avance très bonne journée à vous21</t>
  </si>
  <si>
    <t>axelle--p-136823</t>
  </si>
  <si>
    <t>Simple et rapide je conseille très bon site devis reçu très rapidement explications très bien décrite prix très correcte pour les étudiants bref je recommande</t>
  </si>
  <si>
    <t>armelle-a-110345</t>
  </si>
  <si>
    <t>très bon accueil. Je regrette toutefois qu'il ne soit pas plus pratique de transmettre les documents. J'espère que tout continuera comme ça l'avenir nous le dira en cas de sinistre</t>
  </si>
  <si>
    <t>samir-s-107114</t>
  </si>
  <si>
    <t xml:space="preserve">J'ai payé trop cher votre assurance durant des années, sans avoir de sinistre. La seule fois ou j'ai eu un problème (vandalisme avec inscriptions sur ma portière), votre franchise a été plus importante que la réparation elle-même. J'ai donc renoncé a faire jouer l'assurance. 
Lors de mon dernier renouvellement, vous avez augmenté ma police d'assurance alors que durant 4 ans je n'ai eu aucun sinistre.
De plus, durant la période de confinement vous n'avez pas réduit vos prix contrairement a une bonne partie des assurances.
Je suis content de résilier et ne reviendrais plus chez vous. 
</t>
  </si>
  <si>
    <t>bias-l-116051</t>
  </si>
  <si>
    <t>Je suis satisfait, une assez bonne réactivité. La conseillère que j’ai eu au téléphone était très claire et sympathique. Les prix sont également plutôt satisfaisant.</t>
  </si>
  <si>
    <t>koala-91046</t>
  </si>
  <si>
    <t>Très déçu de la prise en charge et de l'application Harmonie et moi, on nous dis qu'il faut aller dans l'appli pour voir quand un conseiller est disponible au téléphone ... On trouve où cette option ?
Quid des remboursements refusé ? Avez vous une justification de ces refus ???? 
Une seule chose, fuyez tant qu'il est encore temps !</t>
  </si>
  <si>
    <t>duriot-c-111237</t>
  </si>
  <si>
    <t xml:space="preserve">je suis satisfait du prix et des conseillères que j'ai eu au téléphone. 
C'est bien d'avoir que des conseillers français basés en France. 
J'ai fais une économie de 300€ par rapport à mon ancienne assurance. </t>
  </si>
  <si>
    <t>noemie-111326</t>
  </si>
  <si>
    <t>Bonjour , après une chute le 5 aout 2018 mon poignet s'est cassé puis j' ai eu une algodystrophie donc je suis resté longtemps en arret de travail. April a bien pris en charge mon pret après 3 mois de franchise mais jusqu'au 6 janvier 2020 date à laquelle le médecin expert de la sécurité social m'a convoqué et m'a dit d'arreter de prolonger mes arret. J'ai fait une contestation parce que j'ai encore mal au poignet j'ai été a nouveau convoqué par le médecin conseil qui a accepter m'a contestation. La sécurite social m'a payer mais april a voulu que je voit un médecin expert de chez eux j 'ai accepter mais ils ont trop tarder a me trouver un medecin expert. je n'ai pu voir ce médecin expert que en janvier 2021 qui m'a a peine écouter. Résultat april refuse de prendre en charge le pret et si je veux contester je dois payer un médecin expert (environ 300e) pour une contre expertise!! je ne peux pas payer une tel somme et meme si je paye le médecin expert va me voire que plus d'1 an après forcement mon poignet va mieux !! ce n'est pas logique!</t>
  </si>
  <si>
    <t>je suis à cette assurance depuis 30 ans, rien à redire satisfaction totale. En cas de soucis tout à été nickel. très bon contact avec les interlocuteurs. Aucun reproche à leur faire. Je recommande cette assurance sans problème et d'ailleurs certains de mes proches y sont aujourd'hui.</t>
  </si>
  <si>
    <t>piquandet-m-134342</t>
  </si>
  <si>
    <t>très bien , facile à souscrire , personne facilement joignable , tarif raisonnable pour les jeunes , dommage que vous ne faites pas l'assurance des motos</t>
  </si>
  <si>
    <t>yanndel66-94847</t>
  </si>
  <si>
    <t>Après 30 ans avoir tout assuré chez eux maison avec toutes les garanties et toutes les options 3 voitures une moto.
J'ai acheté une voiture d'où je n'ai eu absolument pas de chance. Il y a il y a 2 ans en panne sur l'autoroute l'année d'après fissure au niveau du pare-brise et la dernière mon véhicule prend feu pendant que je roule.
J'ai eu très peur et j'ai eu énormément de chance qu'une personne mais averti que le feu était sous le véhicule ce qui m'a laissé le temps de m'arrêter.
Aucun souci niveau service client qui ont été réactifs très bien par contre niveau de mon agence la directrice totalement désagréable me fait part du désir de ne plus vouloir m'assurer de véhicule.
Sa réponse était vous comprenez ça nous a coûté un peu cher le remboursement de votre véhicule.
Comme si j'avais fait exprès de mettre le feu pendant que je roule à ma voiture.
J'ai donc bien compris que pour elle ok d'avoir une grosse Assurance mais seulement à condition qu'il n'arrive rien je suis plus que déçu de la MAAF.</t>
  </si>
  <si>
    <t>simon-114077</t>
  </si>
  <si>
    <t xml:space="preserve">Je vous fait part de mon mécontentement, car j ' ai fait une demande de prise en charge par l ' intermédiaire de mon opticien il y a plus d ' une semaine, je n'ai toujours pas eu de réponse 
Je suis très déçu, si cela ne s ' améliore pas nous mettrons fin à notre contrat dans le délai 
Prévu par la loi. 
Cordialement </t>
  </si>
  <si>
    <t>akh-60857</t>
  </si>
  <si>
    <t>Je suis très satisfait pour l instant en espérant toujours l etre si un jour je dois avoir un sinistre</t>
  </si>
  <si>
    <t>arno1-104666</t>
  </si>
  <si>
    <t xml:space="preserve">
- Je vous ai contacté, pour une demande d'assurance, pour un nouveau véhicule.
À la suite d'une longue discussion de 45 minutes, sur le site de Marseille, par l'intermédiaire de Mr B... Olivier, je me suis vu refusé un accès à l'assurance de mon véhicule.
Nous sommes assurés chez vous depuis au moins 21 années, je ne compte pas avant.
Cette personne, n'a pas voulu discuter, ou essayé de comprendre, ma demande d'assurance de véhicule, la seule possibilité était par la négation, je pense qu'un peu de dialogue aurait été bénéfique, pour tout le monde.
Je n'ai d'ailleurs pas essayé de chercher, à aller plus loin dans la conversation, car cela n'était plus possible.
Cependant, cette personne a bloqué mon compte internet, sans aucune concertation, ni aucunes informations, de sa part.
-	Concernant la hausse tarifaire professionnelle sur un nouveau véhicule, nous n'avons pas reçu d'information, concernant cela.
-	J'ai bien regardé sur le document d'information « évolution tarifaire 2021 » et à aucun moment, il est fait allusion, de l'évolution tarifaire professionnelle.
-	Cela est un manque d'information inqualifiable.
D'autre part, j'ai fait une demande de document sur le site internet maif, concernant, une copie d'attestation carte verte, cela s'est reproduit deux fois, et encore à ce jour, j'attends toujours ce papier.
Pour suivre, je ne crois pas que tout cela vaille encore l'intérêt de faire croire, à ce que l'ensemble des sociétaires soient égalitaires.
</t>
  </si>
  <si>
    <t>jefferson-a-105725</t>
  </si>
  <si>
    <t>Je suis satisfait pour la rapidité et l'efficacité du service. :)
Prix légèrement un peu juste par rapport à mon attente mais reste correct dans l'ensemble.
Assuré au Tiers Maxi pour 85 € pour une renault mégane 3 110 1.5 DCI année 2011</t>
  </si>
  <si>
    <t>madiouni-m-117102</t>
  </si>
  <si>
    <t>Un grand merci a myriam. Courtoise et aimable . Mais parmis vos teleconseillers il y en a qui sont tendus et peu aimable .  Prix juste  pas de mots techniques bizardesques et un jargon incompréhensible</t>
  </si>
  <si>
    <t>natacha--99568</t>
  </si>
  <si>
    <t xml:space="preserve">A fuir !!!!! 
Je suis infirmière libérale actuellement en arrêt pour des difficultés liés à la grossesse . Après des demandes de documents ( certificat par la gynécologue , dossier de plusieurs pages demandé par leur compagnie ) ils font traînés et traînés le dossier ,depuis le mois d’août ,pour ne pas payé ! 
J’ai tout mes contrats chez eux (mutuelle ,prévoyance santé ,prévoyance retraite ) prix assez élevé ..je compte bien tout retirer !  
Je vous déconseille également  les contrats mutuelle. Qui sont alléchants mais au moment voulu on vous dit que ceci ou cela n’est pas compris ( frais optique par exemple alors que le 100%santé est dans le contrat ) 
Mes collègues vont également retiré leurs contrats au vu de mes expériences . </t>
  </si>
  <si>
    <t>phil-56256</t>
  </si>
  <si>
    <t xml:space="preserve">Au secours, a l'aide comment c'est possible une assurance pareille.Il font ce qui veulent ,aucune écoute,ni dialogue possible, il faut faut faire un autre métier.Osez s'en prendre a mon enfant a travers sa cotisation.Inadmissible.
Je pense prochainement leurs rendre une petite visite de courtoisie afin qu'ils m'expliquent leurs façons de faire.Il font de l’abatage,le fric doit rentrer et le client dans tout ça?Ils ne tiennent pas compte de leur clientèle,seul les procédures comptent.J'ai actuellement un problème de santé,mais je vais me faire un plaisir de débouler dans leur agence et la ont verra bien.Pour résumé car nous avons tous nos problèmes,l'agence d’Aubagne et a éviter et j’espère que les autres agences sont différentes.      </t>
  </si>
  <si>
    <t>hylene-105666</t>
  </si>
  <si>
    <t>.depuis prêt d'1an Mercer offre un service au client très médiocre.  Communication impossible. 1h d'attente au téléphone pour avoir un interlocuteur. Pas de réponse courriel. C'est un  avis largement partagé par tous les salariés de ma société qui ont cette mutuelle obligatoire.
 Tiers payant et prise en charge sur des soins optiques et hospitaliers très mauvais. Alors que je reçois régulièrement les remboursements du pharmacien ( le denier datant du 10/2/21) donc pas de problème de dossier ,mon compte Mercer est tout à fait opérationnel et correctement renseigné,  une simple facture d'opticien devient Impossible à traiter en tiers payant. Impossible de faire fonctionner le tiers payant , essayé par 3 fois au moins ,a des dates différentes. Le Système informatique Mercer en permanence défaillant. 
D'autre part la prise en compte des réclamations est nulle. Inexistante.
Pas de réponse aux courriers. Sauf courrier robot type 'votre demande a été prise en compte' puis, plus rien, aucune nouvelle. Depuis octobre 2020 , dépôt de mon premier document et email sur mon compte employe Mercer jusqu'à aujourd'hui février 2021. Toujours aucune réponse!!!!
Pas de remboursement. Pas de courrier .pas 'd'email. Ni message sur le compte personnel Mercer. J'en suis à ma 4eme réclamations. Aucune réponse. 
En dessous de tout.</t>
  </si>
  <si>
    <t>martins-l-124868</t>
  </si>
  <si>
    <t xml:space="preserve">le contact est simple et rapide, le tarif est correct, procédure sur le site internet rapide. Un téléconseiller m'a appelé pour valider ensemble le produit choisi
</t>
  </si>
  <si>
    <t>checky-m-108794</t>
  </si>
  <si>
    <t>je suis très satisfait  du conseiller olivier assurance,pour sa gentillesse ,pour les bon conseils ,pour le prix aussi et pour le suivi,Merci à Olivier Assurance.</t>
  </si>
  <si>
    <t>pierrot-s-124120</t>
  </si>
  <si>
    <t>Votre conseillère a été parfaite....professionnelle, aimable, disponible et intelligible. J espère qu' en cas de sinistre ce sera identique. C est un vrai plus pour une assurance en ligne !</t>
  </si>
  <si>
    <t>karine59-89397</t>
  </si>
  <si>
    <t>conctate ce jour pour une souscription clairement incapable de pouvoir établir mon contrat sachant que je suis cliente chez eux sur plusieurs contrats la conseillère ne veut clairement pas procéder à l'inscription me dit qu'elle ne peut recevoir mes documents un simple bon de commande fini par être très désagréable et me raccroche au nez je suis choqué et envisage de tout supprimé mes contrats</t>
  </si>
  <si>
    <t>ackermann-y-124351</t>
  </si>
  <si>
    <t>j'ai nouvellement souscrit chez vous et je suis très surpris de la difference de prix entre le devis et la souscription lors de l'achat du véhicule. cette augmentation n'est en rien justifiée et votre suggestion de souscrire avant d'acheter est incohérente et stupide: pourquoi prendre un service et payer avant d'aquerire, pourquoi assurer un bien qui ne nous appartient pas ?! vous les assureurs vous trouvez toujours une astuce pour prendre plus et donner moins. nous verrons à l'usage si nous avons fait qdmm le bon choix en allant chez vous.</t>
  </si>
  <si>
    <t>pascale-h-112790</t>
  </si>
  <si>
    <t>je suis tres  satisfaite de mon contrat d'assurance habitation . un contrat clair,  et sans embuche je vais vous recommander fortement a mes contacts .</t>
  </si>
  <si>
    <t>25 mai 2017 suite à une expérience en mai 2017</t>
  </si>
  <si>
    <t>arjeanpi-54910</t>
  </si>
  <si>
    <t>Client depuis 50 ans avec bonus de 50%, j'ai l'aile de ma voiture qui a été accrochée sur un parking l'expert a estimé que cet incident était en "roulant", la MAIF a suivi les conclusions de l'expert et a refusé une contre expertise  à ms frais...résultat je vends ma voiture et change d'assurance...</t>
  </si>
  <si>
    <t>marie-53555</t>
  </si>
  <si>
    <t>Bonjour Encore une expérience de la vie...ayant souscrit à une assurance-vie de la Banque postale via CNP il y a 15 mois, je me suis rendue compte que c'était un mauvais choix et il y a un mois j'ai informé la conseillère de la BP du rachat total de cette assurance vie.Je ne vais pas détailler ici de la réaction, des nombreux appels, des mails des courriers enfin du parcours du combattant pour récupérer mon investissement.Quant aux réponses de la CNP, j'ai honte pour cet organisme tout est bon, le dossier est arrivé, pas arrivé, nous sommes dans les temps enfin pas de fonds sur mon compte bancaire.Apres avoir eu un entretien avec un juriste, j'ai donc envoyé deux lettres recommandées sans réponse et le clou dans cette affaire porter plainte à la gendarmerie, incroyable en arriver là.J'ai décidé d'aller jusqu'à cette démarche pour que la CNP arrête de prendre ses clients pour des billes.Quand il y a eu achat de Cachemire 2 la somme a été prélevée en moins d'une semaine.Ce qui me surprend est que j'ai effectué un rachat  d'une autre assurance vie même date mêmes conditions dans un autre établissement bancaire et les fonds sont déjà versés depuis plus d'une semaine.Chercher l'erreur.Fuyez et la BP et CNP.Merci d'avoir eu la patience de me lire.</t>
  </si>
  <si>
    <t>vroh-bi-s-125340</t>
  </si>
  <si>
    <t xml:space="preserve">Je suis satisfait du service. Il est simple et précis. Le prélèvement chaque 15 du mois me convient très bien. Je vais conseiller à mes parents et amis direct assurance. 
</t>
  </si>
  <si>
    <t>marion-g-104992</t>
  </si>
  <si>
    <t>très satisfaite sauf pour le premier paiement par carte tres élévé mais les prix dans l'ensemble sont plus qu'attractifs par rapport aux autres assureurs</t>
  </si>
  <si>
    <t>miria-a-110740</t>
  </si>
  <si>
    <t>Je ne comprends pas pourquoi vous prenez en compte sur mon tarif d'assurance les sinistres qui ne sont pas de mon fait.
Merci de faire une réduction.
Bien Cordialement</t>
  </si>
  <si>
    <t>emma-99860</t>
  </si>
  <si>
    <t>Cela fait 10 ans que je suis chez APRIL et je viens de résilier mon contrat fin Octobre. Comme beaucoup de mutuelles je présume, les prix grimpent et quand on fait le bilan, on s'aperçoit que la fidélité n'est absolument plus un critère et qu'il faut partir. En 2011 la mensualité pour un pack famille pour 2 personnes, un adulte et un enfant, s'élevait à 62,85 €. Pour 2011 la mensualité s'élève à 99,48 €. Je vous laisse apprécier la hausse. Pour résilier son contrat il faut le faire 2 mois avant la date anniversaire, soit le 31/12/20, mon nouvel échéancier daté du 12/10/20 n'a été reçu que le 23/10/20, je les ai trouvé limite sur le délai. Je l'ai d'ailleurs précisé dans ma lettre avec AR.
Pour ce qui est des remboursements, et toutes demandes administratives, ils sont correctes. 
Le problème qui se pose à moi aujourd'hui c'est de trouver une bonne mutuelle mais plus je lis les avis, plus j'ai 'impression qu'il n' y en a aucune...</t>
  </si>
  <si>
    <t>molinello-m-139526</t>
  </si>
  <si>
    <t xml:space="preserve">Satisfait de votre service
Simple et efficace avec une rapidité d exécution intéressante 
Recommanderai fortement à quiconque à besoin de se faire assurer
Cordialement </t>
  </si>
  <si>
    <t>jean-claude-v-122378</t>
  </si>
  <si>
    <t>nous sommes satisfaits de la gmf. Nous sommes chez vous depuis plus de trente ans - assurance habitation gmf - assurance voiture gmf- épargne gmf
bien cordialement</t>
  </si>
  <si>
    <t>sebast(ien-s-122072</t>
  </si>
  <si>
    <t>client depuis un moment, j'ai parainner une amie et suis satisfait de la prise en charge de mes sinistres.
l'application par ailleur fonctionne tres mal et ne suavegarde pas les donnee quand l'on fait une decalration de sisnistre en ligne.
de meme le service d'aide au constats n'est pas joignable a tout moment ce qui limite son efficassité.
Ma plus grande deception est d'avoir assurer mon deux roue chez votre partenaire run assurance qui m'avait ete conseiller apres un appel a vos service cleintele et qui n'a pas du tout suivi mon sinistre et ma laisser sans nouvelle durant plus d'un an de mon sinitre pour le lequel le tier responsable qui avait griller un feu rouge n'a jamais ete inquiete, j'ai du ralncer moi meme AXA pour qu'il intervienne et malgrer ca je n'ai jamis etre ete indemnisé alor que j'ai ete emmener a l'hopital suite au choc de l'accident  , et mon dossier na jamais ete suivis alor que je continai a payer mes cotisation mesuelles pour un scooter immobiliser dans mon jardin et qui a fini par se deteriore. cela restera un gros point noir dans mon experience avec direct assurance</t>
  </si>
  <si>
    <t>fathi-d-133302</t>
  </si>
  <si>
    <t xml:space="preserve">Le prix  est satisfaisant  la conseillère à était aimable et ma bien orientée dans mon devis et des questions  que je me pose son maintenant beaucoup plus clair 
</t>
  </si>
  <si>
    <t>haidara-b-136312</t>
  </si>
  <si>
    <t>Je suis pour le moment satisfait du service, pour la suite il est encore un peu tôt pour évaluer, et au niveau des prix je dirais que c'est assez correct</t>
  </si>
  <si>
    <t>annick-53181</t>
  </si>
  <si>
    <t>ZERO fuyez, c'est le désordre le plus complet. Vous ne pouvez avoir aucune confiance dans cette mutuelle. De gros problèmes depuis le début. j'ai rompu mon contrat au bout de 3 mois</t>
  </si>
  <si>
    <t>portbail-60041</t>
  </si>
  <si>
    <t>Très satisfais de cet assureur.</t>
  </si>
  <si>
    <t>patricia--130075</t>
  </si>
  <si>
    <t xml:space="preserve">Mon mari a eu un accident de travail il y a 7 mois on vient tout juste d avoir une réponse négative qui plus est et nouvelle demande en attente
Très déçue de cette assurance à déconseiller fortement je vais d ailleurs déposer des avis dans ce sens sur les réseaux sociaux
Les gens ont le droit d être informés et de choisir une assurance qui ne fait pas qu empocher notre argent </t>
  </si>
  <si>
    <t>jean-francois-b-131754</t>
  </si>
  <si>
    <t>JE SUIS TRES SATISFAIT PAR LES TARIFS, LA FAICILITE D'ACCEDER AU CONTRAT ET LES GARANTIES OFFERTES; LA PRODEURE DE  CONTRAT EST TRES INTUITIVE A RECOMMANDER</t>
  </si>
  <si>
    <t>alex-102154</t>
  </si>
  <si>
    <t>Mutuelle qui devient très chère. Pas de justification sur les tarifs, après demande. Des demandes de remboursements toujours en attente, je pense jamais ne les recevoir, il trouve toujours des excuses pour ne pas faire les remboursements. Le site de chat de néoliane ne fonctionne pas, les questions tombent donc dans le vide... C'est le vide sidéral, quand une question est posée à un interlocuteur néoliane, bien sûr quand vous réussissez à avoir quelqu'un... J'ai des interlocuteurs plutôt agréable, sauf une fois, il aurait été en face de moi, il m'aurait frappé... Enfin, j'ai demandé la résiliation, via ma future mutuelle, et là excès de zèle, il refuse la résiliation, même ma future mutuelle ne comprend rien !!!! Néoliane de la rigueur seulement dans un sens !!!!!!</t>
  </si>
  <si>
    <t>theguiguidator-96419</t>
  </si>
  <si>
    <t>Une assurance ou tout aller bien jusqu’à un vol et incendie, cela fait 2 ans que ça traîne, un épaviste a prit le véhicule sauf qu'il n'a pas était envoyé par l'expert...
Sans doute le propriétaire du terrain qui a du en avoir assez de voir un véhicule épave sur sa propriété...
Depuis 2018, j'ai été indemnisé mais je suis toujours en galère avec axa qui fait des échanges "si ils sont fait", car c'est quand même moi en tant que client qui doit appeler pour avoir des nouvelles. Au téléphone, je sens une fatigue quand je prononce mon nom et prenom de la part d'un des collaborateurs. Comme c'est étonnant que le client doit appeler une fois par semaine pour pousser le dossier. 
Tout ça pour dire que le véhicule n'a pas pu être récupéré par l'épaviste envoyé par l'expert car le véhicule n'est plus pressent sur le lieu (4 mois après le vol) 
Sauf que l'autre epaviste me réclame plus de 15 000€ de frais de gardiennage, la societe se reveil deux ans apres. dixit "nous avons mit du temps a vous retrouver" 
J'ai demandé a un officier de police lors d'un controle, il lui a fallut moins de 5 secondes pour avoir la fiche de mon vehicule volé et incendié... Du foutage de G****E de la part de l'épaviste. Axa me dit la meme chose.
A ce jour le 18/08/2020, j'attends toujours que la voiture soit détruite et plus a mon nom sans payer un centime d'euro, car je suis lésé dans cette affaire.
Surtout je n'ose plus acheter de vehicule avec tous ses problemes, franchement ca reflete bien la grande galere des assurances, tout va bien aucun probleme, un vol et tout devient un chantier</t>
  </si>
  <si>
    <t>frederic-b-108115</t>
  </si>
  <si>
    <t xml:space="preserve">L'accueil de la conseillère a été parfaite pour la souscription, rapide et efficace - rien à dire à cet instant.
J'espère qu'en cas de sinistre, le service de Direct Assurance sera à la hauteur.
</t>
  </si>
  <si>
    <t>14 novembre 2021 suite à une expérience en juin 2021</t>
  </si>
  <si>
    <t>pierre-sala--139586</t>
  </si>
  <si>
    <t>Assuré chez L’olivier depuis 06/2021. Sinistre déclaré 10/21. Suivis du sinistre déplorable, obligé de les appeler tout les jours. Incompétence totale</t>
  </si>
  <si>
    <t>dim-57666</t>
  </si>
  <si>
    <t xml:space="preserve">Je déconseille cette assurance
À fuire
Très gros problème sur un contrat habitation
Suite à dégâts de tempête l'expert classe l'affaire en me disant que ma maison et trop ancienne 
L'assurance ne veux rien savoir et bien au contraire c'est à moi de payer une franchise sur un dégât qui n'a pas était pris en compte 
</t>
  </si>
  <si>
    <t>chris--109225</t>
  </si>
  <si>
    <t>Nouveau chez april moto pas d avis consommateurs. Intéressant au niveaux tarifaire à voir à l'usage pour l assurance moto .déjà client avec april pour l'assurance crédit maison et aucun problème.</t>
  </si>
  <si>
    <t>dani34-55974</t>
  </si>
  <si>
    <t>A fuir absolument! Avec cette mutuelle on atteint le sommet de mauvaise fois! Service client quasi inexistant, ne répond pas aux mails (ou bien après trois mois), si on a la chance de les joindre par téléphone on raccroche au nez, dès que les questions deviennent inconfortables pour eux. On promet que quelqu'un va me contacter, j'attends toujours. Bref, je me suis laissé avoir, ça n'arrivera pas deux fois! Je me répète: FUYEZ!</t>
  </si>
  <si>
    <t>hamza-103326</t>
  </si>
  <si>
    <t xml:space="preserve">Ayant souscrit a l'olivier, assurance que je connaissais bien je pensais être tranquille surtout après avoir pris une formule premium, mais comme certain pourront dire c'est quand tout va mal qu'on peut qualifier son assurance, et malheureusement je suis très déçu et dégouté de cette assurance.
Malgré une formule premium, je vais  payer plus de 850 euros de franchise, parece que je me suis fait volé un équipement auto, je n'avais pas fait attention a ça lors de la souscription de contrat, je m'attendais a du 350euros comme ailleurs j'ai envi de dire. mais non 850euros.
Malgré une formule premium on refuse de m'aider à avancer dans cette situation ou pour réparer le véhicule. A l'heure qu'il est cela fait 1 mois que j'appelle, jamais le même interlocuteur et je dois a nouveau raconter tout ce qui s'est  passé.
Il n'ont pas réussi a me trouver un réparateur agrée et me laisse totalement tomber.
On me demande d'avancer  les frais (10 000euros environ) et payer ma propre location.
Comme si de base j'avais demander à passer chez le constructeur de moi meme. Mais non comme ce n'est pas une question de carrosserie, on ne m'aide pas.
</t>
  </si>
  <si>
    <t>severine-w-113348</t>
  </si>
  <si>
    <t>pas trop de réduction sur notre ancienneté pour 3 contrats de voitures
une plateforme téléphonique pas très pratique toujours des interlocuteurs différents.</t>
  </si>
  <si>
    <t>imnld-59977</t>
  </si>
  <si>
    <t>Faites attention c’est un gros casse tete, on trouve n’importe quelle raison pour refuser l’indemnisation de mon véhicule. On me demande une preuve d’achat de mon véhicule, je n’ai seulement qu’un virement ils me disent qu’il n’y a aucune preuve que ça soit l’achat de mon véhicule ou d’un autre. Mais la grosse blague ça en devient ridicule. Bien évidemment des poursuites vont être engagées 
si il n’y a pas de solution.
Fuyez c’est du grand n’importe quoi !!!! C’est assurance est bien seulement si on a pas de problème. Le service de souscription est adorable, et celui de sinistre c’est totalement l’inverse.</t>
  </si>
  <si>
    <t>clem-104401</t>
  </si>
  <si>
    <t xml:space="preserve">Je ne sais pas si on peut parler d'avis ou de non avis tant mon expérience de " tentative" de souscription était disons... Surréaliste. Habituellement lorsque l'on veut souscrire un contrat d'assurance quel qui soit , on vous met en relation avec un commercial plutôt sympathique qui au moins fait l'effort de vendre son produit. Et bien chez Allianz, on se fait littéralement agressé et je pese mes mots, parce que l'on pose une question et qu'on est pas suffisamment précis dans les explications. La situation était tellement embarrassante, et hostile que j'ai du mettre un terme à ma tentative de souscription. Bref un bel exploit de la part de ce commercial que je peux finalement remercier car a la lecture des avis sur cette assurance, je pense que j'aurais fait une belle bêtise en souscrivant auprès d'eux... </t>
  </si>
  <si>
    <t>hoshiko-91100</t>
  </si>
  <si>
    <t>Impossible de faire avancer un dossier pour percevoir une assurance-vie après le décès de mon père. Silence radio total, aucun interlocuteur digne de ce nom. On attend au téléphone avant d'avoir une personne qui veuille bien répondre, à chaque appel une réponse différente, impossible de savoir si les documents envoyés ont été réceptionnés. En un mot, des incompétents notoires qui font tout ce qui est en leur pouvoir pour retarder le versement des fonds qui sont dûs. J'envisage de les traîner en justice et j'espère que beaucoup le feront. Une mauvaise publicité les fera peut-être réagir, mais j'en doute, et quand ils n'auront plus de clients, ils dégageront et ce sera un bien pour tous ceux qui ne se feront pas pigeonner.</t>
  </si>
  <si>
    <t>calo-85575</t>
  </si>
  <si>
    <t>Déçu pour la 2ème fois par la MAIF. L'honnêteté ne paye pas. Ils se retranchent à chaque fois sur des délais de souscription. Pour ne pas rembourser. Des contrats souscrits qui ne correspondent pas aux garanties demandées. A leur décharge ils faut lire les 76 pages du contrat. Ils ne savent pas gérer la détresse des clients.
Nous sommes loin de l'assureur militant.</t>
  </si>
  <si>
    <t>souissi-r-137650</t>
  </si>
  <si>
    <t>Très bon service, une réponse rapide qui me permet de pouvoir directement circuler avec mon nouveau véhicule. Une équipe à l'écoute et patiente, très agréable de bon matin.</t>
  </si>
  <si>
    <t>Client MAAF depuis 17 ans et suite a une fumisterie de la part du directeur, je viens de faire le tour des concurrent et m'aperçoit qu'a garantie égale la concurrence est en moyenne 300€ moins chère! 
Rien à faire, c'est la MAAF que je délaisse</t>
  </si>
  <si>
    <t>jean-63084</t>
  </si>
  <si>
    <t>Ce courtier doit sortir tout droit de Cayenne. Après avoir payer ma prime annuelle, mon espace client a été bloqué, mes mails me sont revenus non délivrés.</t>
  </si>
  <si>
    <t>kinou-66455</t>
  </si>
  <si>
    <t>un conseil: si un feu passe au rouge surtout ne vous arretez pas parce que si on vous rentre dedans la gmf va résilier votre contrat parce ce que vous avez une conduite dangereuse.Un accrochage alors que j'étais arrétee(ce n'est quand même pas de ma faute si on recule dans mon véhicule) et un bris de glace. voilà donc dehors la mauvaise conductrice. la GMF veut bien ton argent mais surtout pas d'accident. la politique c'est faire payer et ne surtout pas payer. je pense ne pas être dangereuse d'autant plus que je fais de la prévéntion routière. Bref assurance à éviter à tout prix si on ne veut pas galérer pour en trouver une autre.</t>
  </si>
  <si>
    <t>le-car-d-127024</t>
  </si>
  <si>
    <t>Très satisfait des services de l'olivier assurance. Les tarifs sont convenable, toujours content d'assurer mes véhicules chez l'olivier. Merci de votre service</t>
  </si>
  <si>
    <t>dds-138225</t>
  </si>
  <si>
    <t>Nul , car ne couvre plus l'habitation sur le vol, le vandalisme au motif que l'assuré va en EPHAD, la seule option est l'incendie alors que le risque majeure est le vol ou le vandalisme .Donc mon père ne doit pas conserver sa maison , merci la MAAF pour les seniors....</t>
  </si>
  <si>
    <t>dijoux-g-133528</t>
  </si>
  <si>
    <t xml:space="preserve">Je suis satisfaite du pris et du fonctionnement de l'olivier assurance ... je le recommande .....
Tres bone acceuil telephonique 
Personnel a l ecoute... 
</t>
  </si>
  <si>
    <t>sdv976-89858</t>
  </si>
  <si>
    <t>J'ai essayé vainement de m'assurer pendant et après le confinement, jamais joignable, jamais rappelé malgré plusieurs demandes en ligne. Dommage je suis allez voir ailleurs où les gens répondent au téléphone. Le confinement a bon dos!</t>
  </si>
  <si>
    <t>mandracchia-m-135033</t>
  </si>
  <si>
    <t>Conseillé très agréable , drôle et bienveillant. Je suis très satisfaite d'avoir fait appel à l'olivier assurance pour assurer ma première voiture. Merci à vous</t>
  </si>
  <si>
    <t>lolo7762-88053</t>
  </si>
  <si>
    <t>suite au deces de mon pere,la gmf nous relance,pour un impaye concernant son vehicule,le titulaire etant decede,nous ne pensions pas rencontrer autat de difficultes,pour resisilier ,la GMF nous a bien envoyes des lettres recommandes,mais au nom du defunt,la gmf etait poutant au courant de cet etat de fait,quel tact!!!,les personnes que nous avons put avoir au telephone ne veulent rien savoir ,merci la GMF pour votre humanite</t>
  </si>
  <si>
    <t>carole-82134</t>
  </si>
  <si>
    <t>très encolère je ne reçoit pas mes remboursements alors qu'on me prélève chaque mois et qu'on je les appelle on me met en attente ... et personne ne parle méfiez vous franchement ils n'ont pas été sanctionné pour rien ...</t>
  </si>
  <si>
    <t>aurore-132979</t>
  </si>
  <si>
    <t xml:space="preserve">Je suis nouvelle abonnée et Mariam m'a aidée pour ma première connexion
Tout les explications ont été claires. Personne très aimable et à l'écoute.
Je recommande vivement </t>
  </si>
  <si>
    <t>maryse-r-112809</t>
  </si>
  <si>
    <t>simple et rapide, je vous ai choisi pour cela.
Votre formule connectée m'a vraiment convenue suite au souci que j'ai rencontré en voulant assurer mon nouveau véhicule suite au décès de mon conjoint..
j'ai été assurée  comme conducteur principal pendant plus de 40 ans mais sur le dernier contrat juste le nom de compagnon  figurait  et j'ai perdu tout mon bonus...j'espère que je vais vite en regagner chez vous. Malgré tout ma prime 2 fois plus élevée.</t>
  </si>
  <si>
    <t>rebours-n-137886</t>
  </si>
  <si>
    <t>Je suis satisfaite de votre service des conseillers téléphonique très à l'écoute et du prix de l'assurance pour une voiture. Je vous remercie de votre compréhension.</t>
  </si>
  <si>
    <t>jf69-78525</t>
  </si>
  <si>
    <t>impossible de joindre la GMF en cas de sinistre
les centres des appels sont toujours occupés</t>
  </si>
  <si>
    <t>stephanie-s-113166</t>
  </si>
  <si>
    <t>augmentation de la cotisation de base de 15% en un an!!
Mon bonus augmente mais ma cotisation augmente de 10% car  la cotisation de base a pris 15%! Sans raison apparente!</t>
  </si>
  <si>
    <t>lamine-d-126069</t>
  </si>
  <si>
    <t>Je suis satisfait..de l assurance auto direct assurance .C est rapide et simple moins cher ..et je compte prochainement rassure mon appartement chez vous des que  je la possède ..merci</t>
  </si>
  <si>
    <t>sandrine-51513</t>
  </si>
  <si>
    <t>insatisfaite d'une augmentation de tarif importante sur mes 2 contrats auto et habitation de type économiques, on me propose un petit geste commercial et clairement on ne recherche pas à me garder,  ni à me fidélise Résultat je les quitte pour la 1ere assurance de France et conclue des contrats tous risques avec eux ! comme quoi tout est question de savoir être et de savoir faire  !!!</t>
  </si>
  <si>
    <t>laurent-pierre-w-105244</t>
  </si>
  <si>
    <t>Je suis toujours en attente de la responsabilité de la partie adverse.
Je vous ai transmit tout les éléments a savoir : Constat, coordonnée de la conductrice, Ref assurance et photo et le dossier est toujours en attente.
Cordialement</t>
  </si>
  <si>
    <t>dhalluin-a-128418</t>
  </si>
  <si>
    <t xml:space="preserve">prix excellent 
facilité de souscription
appel pour nous aider et nous conseiller ++
problème de confiance donner sa carte par téléphone reste un
risque de fraude plus important </t>
  </si>
  <si>
    <t>mistyc-94487</t>
  </si>
  <si>
    <t xml:space="preserve">J’attends de voir le tarif proposé, car mon assureur actuel me facture plus que l’année passée donc je souhaite trouver moins cher. 
Merci pour votre retour </t>
  </si>
  <si>
    <t>domdom31-66520</t>
  </si>
  <si>
    <t>Méthodes très problématiques, les techniciens m'ont fait signer un contrat qu'ils ont annoncé comme compris dans mon contrat bancaire BNP alors qu'ils ne sont pas mandatés par ma banque. Je me suis retrouvé avec un contrat à 15e/mois sans l'avoir demandé. Heureusement la résiliation est possible gratuitement</t>
  </si>
  <si>
    <t>da-rocha-v-122927</t>
  </si>
  <si>
    <t>Prix un peu élevé mais service client au top! Je suis satisfaite de l'ensemble des services proposés. Peu d'attente au téléphone. Mais il serait interessant de faire bénéficier les clients de remises ponctuelles</t>
  </si>
  <si>
    <t>jamaica-77525</t>
  </si>
  <si>
    <t>Des soucis et problèmes depuis le début. J'ai changé à eca de Amaguiz et je le regrette profondément ! Un service client inexistante, personnel malpoli qui accroche le téléphone pendant la conversation. Ma chienne est très malade et j'ai enregistré la sinistre il y a une mois, aucune remboursement. Ils ont tous le documents demandés mais chaque fois j'appelle ils demandent des documents déjà fournis. Ils essaient TOUT pour ne pas payer. Heureusement tout est enregistré par moi et je vais définitivement porter plainte. Honte à vous!</t>
  </si>
  <si>
    <t>cec-56185</t>
  </si>
  <si>
    <t>service client odieux, je veux juste assurer un autre véhicule, j'ai eu trois interlocuteurs, trois explications, trois personnes odieuses. Ils me mentent et me disent que je suis soit une fraudeuse soit une idiote (sous entendu bien sur) à fuir. Je résilie tous mes contrats</t>
  </si>
  <si>
    <t>l'assurepasrassure-107128</t>
  </si>
  <si>
    <t>FUYEZ TANT QU'IL EST ENCORE TEMPS !!!
Je ne suis tombé sur ces avis que trop tard et je le regrette fortement...
J'ai souhaité mettre fin à la garantie provisoire le soir même où j'ai souscrit à cette assurance (16/03) et ils m'ont demandé une lettre manuscrite attestant de ma volonté de mettre fin à cette garantie et que j'ai envoyé dès de lendemain (17/03), ils m'ont répondu 30min plus tard que la demande avait été prise en compte et qu'elle serait traitée dans l'immédiat. Aujourd'hui (le 19/03) j'ai le plaisir de recevoir un mail stipulant que je n'ai pas envoyé les document à temps et qu'ils débutaient donc mon contrat temporaire (ce qui n'a aucune logique d'ailleurs).
Enfin bref assurance à fuir à tout prix</t>
  </si>
  <si>
    <t>soso-67599</t>
  </si>
  <si>
    <t>Depuis le 18 septembre 2018, j'ai souscris une complémentaire santé . Presque un mois plus tard, je n'ai toujours pas reçu  la carte mutualiste Très difficile d'avoir un interlocuteur au téléphone même en laissant les coordonnées pour un rappel.   si interlocuteur il dit que le dossier est traité et que je vais recevoir mes documents dans la semaine. mais les jours passent et toujours rien</t>
  </si>
  <si>
    <t>scorpion-63433</t>
  </si>
  <si>
    <t>tres bien expliqué ...............................................................................................................................................................................................................................................................................................................;;;;;;</t>
  </si>
  <si>
    <t>el-j-113025</t>
  </si>
  <si>
    <t>satisfaite du service les prix me convient simple et pratique rapide niveau prix rien à dire surtout au niveau de la rapidité en ligne pour faire l'assurance</t>
  </si>
  <si>
    <t>herve-31880</t>
  </si>
  <si>
    <t>Pas de soucis pour la souscription, les tarifs sont corrects. Pour le moment rien à signaler je suis client chez eux depuis presque 3 ans. Très bonne expérience, certains commentaires m'étonnent, il y a des compagnies qui ne vous accepte pas malgré la résiliation d'une ancienne assurance.</t>
  </si>
  <si>
    <t>renna-b-129208</t>
  </si>
  <si>
    <t xml:space="preserve">Je suis satisfait du service 
Le prix est très correct et compétitif 
Je vais recommander L'Olivier assurance a mes amis et connaissances.
Merci et a bientôt   </t>
  </si>
  <si>
    <t>hydra-53829</t>
  </si>
  <si>
    <t>Je suis client depuis 2007, Aujourd'hui je trouve que le prix de mon assurance est exorbitant 1438 Euros pour un C8 de 2007 en tout risques , je passe un devis sur les furets pour le même véhicule 760 euros chez le même assureur. Chose bizarre il refuse de me prendre a ce prix. je pense que je suis un mouton. je me demande comment ça se passe pour les recours juridiques et c'est plutôt la résiliation.</t>
  </si>
  <si>
    <t>c-johanson-94672</t>
  </si>
  <si>
    <t>Six mois pour recevoir une réponse via la messagerie de l'espace client, réponse qui en plus ne résout pas le problème (validation de la "convention de preuve"), mais clôture néanmoins le dossier. 
Puis grandes difficultés pour procéder au rachat total de mon assurance vie, comme s'ils rechignaient à rendre l'argent. 
A éviter à tout prix !</t>
  </si>
  <si>
    <t>titanic-63497</t>
  </si>
  <si>
    <t>La pire société de courtage en assurance que l'on puisse connaître. Surtout ne vous en approchez pas, conseil de connaisseur qui y a laissé des plumes.</t>
  </si>
  <si>
    <t>coco-61277</t>
  </si>
  <si>
    <t>relation client : aucune. Dépôt de réclamation = jamais de réponse. N'assument pas leurs erreurs meme écrites!!!! Je ne vous parle meme pas des erreurs orales.Très mauvais service client. Par contre pour souscrire on vous déroule le tapis rouge.</t>
  </si>
  <si>
    <t>oceas-75661</t>
  </si>
  <si>
    <t>Pas assez sérieux . Beaucoup de formule convenue sur ce site et derrière rien ne se passe. Mon problème ne se règle pas les AGIOS gonflent et plus de pitance . Merci, Merci qui : AG2R La Mondiale . En attendant eux sont payé . Pas moi comme beaucoup d'autre sur ce site . A VOUS DE JUGER</t>
  </si>
  <si>
    <t>brigitte-b-111595</t>
  </si>
  <si>
    <t>Les prix sont très abordables, les prestations sont bonnes dans l'ensemble ainsi que la réactivité suite à un incident. 
Un petit bémol tout de même sur le montant des franchises qui est un peu élevé</t>
  </si>
  <si>
    <t>patrick-61867</t>
  </si>
  <si>
    <t>Client 272642 
Le 11/10/17 J'ai voulu souscrire une assurance en ligne me disant que ca m'eviterait d'aller en Agence Classique, et que ca irait plus vite. Attire par le prix d'appel sur un comparateur d'assurance, en fait en rajoutant une option de couverture du conducteur en + du tiers classique, c'est pas beaucoup moins cher et il faut voir aussi les prestations en cas de pepin. Mal m'en a pris, il manquait toujours un releve d'information que j'avais recu d'une ancienne assurance mais trop date dans sa date d'edition. Ca m'a pris la tete j'ai donc annule mon contrat mais helas au 15eme jour et suis alle en agence a la Matmut, donc j'ai demande en recommande la resiliation et le remboursement au prorata temporis moins les frais de dossier soit une misere 116.30 Eur. N'ayant pas d'imprimante j'envoie un RIB d ING direct dont le compte avait change, l'argent vire ne m'est donc jamais parvenu. je vois avec ma banque qui me dit que l'argent ne pouvant pas etre vire sur mon compte est donc de facto restitue a Active Assurance emetteur du virement.
La ca se complique Active Assurance me demande une attestation de la banque qu' ING Direct m'envoie par courrier classique ca traine.
Je leur fait suivre en piece jointe avec le nouveau RIB. A ce jour toujours pas de remboursement d'Active Assurances, leur dernier mail date d'aujourd'hui:
"Nous vous prions de nous excuser pour cette attente. Nous venons de relancer le service concerné ce jour et nous sollicitons votre patience."
Je reste donc patient et consulte tous les jours mon compte en ligne, voir si je recois un virement cette affaire traine depuis octobre 2017, nous sommes en mars 2018!
PS: J'ai toujours tout traite par mail jamais le 0 892 020 423 hyper taxe</t>
  </si>
  <si>
    <t>laly-lothe-122220</t>
  </si>
  <si>
    <t>Pour une assurance qui prenait en charge à 70 % au départ,je dois payer 62euros par mois à ce jour,est ce normal d abuser de la confiance des gens?.C est inadmissible</t>
  </si>
  <si>
    <t>aziza-103113</t>
  </si>
  <si>
    <t xml:space="preserve">on vends bien le produit pour vous attirer ds le filet .après avoir signer donc engager pour un an,je rencontre des problèmes en série on me prélèvera à 2 reprise ma cotisation sous la même référence mais de sommes différentes,une vraie galère avant de me faire rembourser ,on me demandera de justifier les moindre chose,de rembourser les frais mais comment rembourser alors que les 2 carte sont sous les même références.par ailleurs se sera la pharmacie qui m’avertira du problème ; mi février ,enfin on me rembourse après des tonne de mail ,dieu merci que le mail existe et qu'il soit gratuit. en janvier j'ai bien fait la télé transmission de la carte vitale.
demandant de justifier leur erreur et de comprendre jusqu’à maintenant je suis en attente d'une réponse.fin février,je constate que ma mère ne perçoit aucun remboursements de sa mutuelle ,je les recontacte et la ,on me répond on a un problème avec la télé transmission de votre mère.
je pète un plomb  si je ne viens pas vers vous,a quel moment vous me l'auriez dit.en plus c'est moi qui ai tout fait pour souscrire le contrat et ils ont toujours échanger avec moi et la ils ont oser me dire vous n'êtes pas la titulaire du contrat donc on ne discute pas avec vous et ils ont même oser dire montrer qu'elle est sous tutelle.
furieuse,je n'en peux plus ;je suis obliger de surveiller les décompte de la securite sociale et meme j'ai du apprendre a calculer les remboursements
</t>
  </si>
  <si>
    <t>tchucky-51828</t>
  </si>
  <si>
    <t>Bonjour,
Mon dossier de dégât des eaux est maintenant sous traité par TEXA.
J'ai eu un message me donnant un rendez-vous avec un expert pour le 1er février puis j'ai eu une notification 3 heures plus tard pour me dire que c'était annulé et qu'on allait me recontacter pour fixer une nouvelle date. Samedi j'ai eu un message vocal me donnant la date du 3 mars!
J'ai essayé de les joindre dans la foulée mais j'ai patienté 72min sans que personne ne prenne mon appel.
Mon sinistre a eu lieu il y a plus de deux mois.
J'ai signalé à la Maif le caractère urgent de la remise en état du à des traces de moisissures qui sont potentiellement dangereuses pour la santé (mais je ne dois rien toucher avant le passage de l'expert...), j'ai de la toux sèche depuis plusieurs semaines, j'espère que cela n'est pas lié (non fumeur) et ma conjointe auto entrepreneur travaille à la maison.
Je ne voudrais donc pas attendre encore un mois supplémentaire pour que l'expert constate ce que j'ai déjà déclaré à l'assurance, en ligne puis par téléphone (car laissé sans aucune nouvelles pendant des semaines) ainsi que par voir postale (formulaire co-rempli avec l'agence qui gère mon immeuble), plus les photos fournies par email. 
J'ai vraiment l'impression de me faire balader depuis des semaines, je ne suis pas du tout satisfait du service.</t>
  </si>
  <si>
    <t>camille-i-107142</t>
  </si>
  <si>
    <t xml:space="preserve">Le site est super pratique. 
Les conseillers téléphoniques très efficaces et très avenants. 
Le rapport qualité/prix est lui très intéressant et les services sont clairs. </t>
  </si>
  <si>
    <t>fredbb-139048</t>
  </si>
  <si>
    <t>Surtout n ayez aucun problème. 
Assuré tous risques.  Mon fils s est fait volé son scooter . Il a été retrouvé plus d un mois après du coup ils m ont renvoyé tout mon dossier. Jusque la rien de grave, il a fallut que j aille le chercher a la fourrière, l emmener a un garage pour que l expert passe. Ensuite trouvé un epaviste et tout ca a mes frais. Et au moment de passerxa l indemnisation ils disent que la chaîne étaient pas homologué alors que j ai envoyé 4 fois la facture ou cela apparaissait qu elle l etait. Et encore tout cela je l ai su parce que j ai appelé pour savoir où on en était et comme réponse j ai eu que le dossier était clôturé mais par contre ils vous le disent jamais. Je compte bien laisser mon expérience partout et surtout prendre un avocat.  En conclusion ......fuyez</t>
  </si>
  <si>
    <t>laetitia--132527</t>
  </si>
  <si>
    <t>Assurance complètement nulle j avais assuré le scooter de ma fille en tout risque et quand elle a eu son accident l assurance n a rien pris en charge car c est elle qui était en tort. A fuir!</t>
  </si>
  <si>
    <t>stephaniemichelotti82-77676</t>
  </si>
  <si>
    <t xml:space="preserve">Bonjour,
J'attends depuis plusieurs la réponse à un mail concernant le montant étrangement élevé de mes cotisations. En effet je paie depuis le début le montant pour un animal non pucé alors que mon chien est pucé. Aucune réponse malgré plusieurs relances. Que dois-je faire? Faire opposition à vos futurs prélèvements? Dans tous les cas je pense résilier au plus vite. </t>
  </si>
  <si>
    <t>pierre-127871</t>
  </si>
  <si>
    <t xml:space="preserve">Aucun remboursement en cas de sinistre.
Plusieurs mois avant d'avoir une réponse.
Les remboursements  ne sont même à  pas à la hauteur des cotisations.
Voilà ce qui explique les prix!
A fuir!!
</t>
  </si>
  <si>
    <t>bzb-61780</t>
  </si>
  <si>
    <t>Services clients difficilement joignable.Tout d'abord plate forme qui répond après un temps d'attente anormalement long puis demande de RV qui demande  un certain  delai</t>
  </si>
  <si>
    <t>jibou-111794</t>
  </si>
  <si>
    <t>pas de réponse aux courriels envoyés, impossible de les joindre au téléphone malgré les délais d'attente annoncés ?! aucune explication sur un prélèvement mensuel alors que la résiliation a été faite 1 mois avant par mon nouvel assureur (pour 2 assurances auto).
mon sentiment est que le client est une "vache à lait" donc assureur à fuir d'urgence !!!</t>
  </si>
  <si>
    <t>akim-k-127314</t>
  </si>
  <si>
    <t xml:space="preserve">Je suis satisfait du service
Et du prix mai par contre l'assistance devrait être compris
Pour les fidèles clients assuré plus de 2 ans oui d'accord ils offrent 2 mois gratuit </t>
  </si>
  <si>
    <t>ninette-138974</t>
  </si>
  <si>
    <t>je suis satisfaite de direct assurance gentilesse du personnel de bon conseil et facile de les avoir au telephone  l amabilite du personnel  les explications sur les contrat sont clair</t>
  </si>
  <si>
    <t>ruben51-51089</t>
  </si>
  <si>
    <t>L'ensemble des personnels Allianz est bien poli,les formules de politesse mielleuses cachent la fourberie qui se trouve dessus</t>
  </si>
  <si>
    <t>sophie-g-126803</t>
  </si>
  <si>
    <t xml:space="preserve">Simple pratique prix attractifs ....site simplement fait mais très efficace pour si repéré ........choix  de prix assez large pour si retrouver .ainsi qu en cas de soucis une personne pourra toujours nous répondre...
</t>
  </si>
  <si>
    <t>barthelemy-a-114927</t>
  </si>
  <si>
    <t>Je suis satisfait du positionnement prix et compétitivité.
Je suis mécontent de la gestion administrative de la mise en place du contrat.
 l''ensemble est satisfaisant.</t>
  </si>
  <si>
    <t>david-p-126985</t>
  </si>
  <si>
    <t>Il y a une différence énorme entre le tarif donné au téléphone et le tarif qu’on obtient en faisant la simulation sur internet.
Les explications données au téléphone n’ont aucun sens.</t>
  </si>
  <si>
    <t>sylla-h-111272</t>
  </si>
  <si>
    <t>Simplicité au niveau de la souscription du contrat.
Le tarif est correcte, et l'Olivier n'exige pas que l'on soit sans interruption de contrat durant les 24 mois qui précède la souscription du contrat.</t>
  </si>
  <si>
    <t>danou88-105924</t>
  </si>
  <si>
    <t>Tarifs très concurrentiels (à même niveau de couverture), des gens compétents, aimables, et qui vous facilitent grandement la tâche .... Dès réception de mon nouveau véhicule, il était assuré en bonne et due forme !</t>
  </si>
  <si>
    <t>annick-55451</t>
  </si>
  <si>
    <t>Honteux mon fils à eu sa maison scandalisée et n arrive à rien entre l expert et la maif</t>
  </si>
  <si>
    <t>jpl-104869</t>
  </si>
  <si>
    <t>Assuré depuis 1972 , cette mutuelle pour moi et mon épouse, tant que nous étions en activité nous convenait, mais depuis que nous sommes à la retraite, elle augmente tous les ans. Ce premier janvier 2021, l'augmentation énorme plus de 60€ par mois ? sans aucun courrier postal, obligé donc d'avoir internet, un ordinateur et savoir que le courrier important est à lire sur le cite de la MGP.j'ai envoyé une lettre recommandée le 15/02/2021 pour un modification de mes contrats, mais la mutuelle fait la sourde, car je n'ai plus de contact avec des délégués de cette MGP, ni de bureau à proximité habitant à l'extrême sud du département de l'indre. mes mensualités sont de 446,10€, je ne peux plus me permettre cette somme mensuelle. cette mutuelle doit tenir conte que je suis isolé et agé et me faire appeler téléphoniquement par un conseiller. J'envisage pour la fin de l'année de prendre une mutuelle pour séniors</t>
  </si>
  <si>
    <t>lilakapoit-75582</t>
  </si>
  <si>
    <t>Grande lenteur administrative, personnel incompétent qui a multiplié les erreurs d'envoi de documents aux bénéficiaires, très mauvais relationnel... à fuir !!</t>
  </si>
  <si>
    <t>mandhouj-r-116260</t>
  </si>
  <si>
    <t>jes suis satisfait de service.vous avez bien repondu a mes questions votre service a aitez vraiment rapide a m assurer mon voiture 
merci de votre appel</t>
  </si>
  <si>
    <t>jkmab-61117</t>
  </si>
  <si>
    <t xml:space="preserve">assure chez eux en 2016  tarif 360.98//en 2017 t 398.92//tarif 2018 477.36 sans accident tout a fait fantaisiste n importe quoi deconseille
</t>
  </si>
  <si>
    <t>nicolas-91756</t>
  </si>
  <si>
    <t>Le simulateur pour assurance auto est simple d'utilisation et complet dans les informations demandées. Le prix semble correcte et retient notre attention.</t>
  </si>
  <si>
    <t>dante-104701</t>
  </si>
  <si>
    <t>Les appels sont pris en temps et heure, le personnel est à l’écoute de nos attentes, poli(e)s. Les remboursements sont traités dans des délais correctes</t>
  </si>
  <si>
    <t>syl-52001</t>
  </si>
  <si>
    <t>impossibilité à joindre quelqu'un téléphoniquement pour avoir des renseignements pour un transfert de garantie pour un véhicule que l'on doit me prêter.</t>
  </si>
  <si>
    <t>marylin-62116</t>
  </si>
  <si>
    <t xml:space="preserve">Je suis chez neoliane depuis bientot un an et je suis tres satisfaite, leur conseillers sont de tres bon conseil et nous explique tres bien a quoi servent les indemnites. 
Depuis que cette Marysol Tourraine a plafonne les mutuelles en france nous ne sommes pas a labri de payer des depassements dhonoraires, jai ete hospitalise il y a 5 mois de ca pendant 11 jours et jai bel et bien touche 1500 euros sachant que mes depassements dhonoraires atteignaient 900 euros...
Merci a Neoliane </t>
  </si>
  <si>
    <t>magali-t-110033</t>
  </si>
  <si>
    <t>Satisfaite du service pour le moment, bon rapport qualite prix. Service téléphonique plutot rapide  et conseillers a l ecoute du client, tres courtois.</t>
  </si>
  <si>
    <t>abanita-57458</t>
  </si>
  <si>
    <t>Bonsoir, client avec un contrat auto depuis 2015, je viens d'apprendre par la MAAF ma résiliation au 31/12/17 motif 3 sinistres avec 0 responsabilité, comme si j'étais coupable de faire accrocher par de mauvais conducteurs. Résultat malgré 50 % de bonus 8% supplémentaire car considéré comme bon conducteur (allez comprendre !) pratiquement aucune assurance ne veux me prendre ou alors à des tarif prohibitifs 800 à pratiquement 1000 € pour une mégane de 12 ans, à j'oubliais le seul conseil qu'ils m'ont donné c'est pas dire que j'étais résilié, comme si une fausse déclaration allait tout résoudre bref, lamentable et écœurant !!!</t>
  </si>
  <si>
    <t>patrice-72424</t>
  </si>
  <si>
    <t>Bonjour voila 10 jours que j'ai envoyé un devis pour dépassement d(honoraire de l'anesthésiste et a ce jour toujours pas de reponse , j'ai appeler le centre de gestion a muret on tombe sur un robot on peut joindre personne je suis opere la semaine prochaine que faire ??</t>
  </si>
  <si>
    <t>angie2769-101104</t>
  </si>
  <si>
    <t xml:space="preserve">Cette mutuelle est clairement nulle de chez nulle niveau service client. 
Cela fait 2 expériences chez eux (entre 2018 et 2020) et à chaque dossier, ils ne regardent même pas les pièces envoyées. Ils demandent des pièces complémentaires qui ont en fait déjà été transmises. 
Une vraie galère pour les salariés !!!
Bref employeur pour le bien être de vos salariés, fuyez ! 
Mercer recrute des incompétents ou bien a donné comme consignes de mettre des bâtons dans les roues à chaque assuré pour les remboursements. </t>
  </si>
  <si>
    <t>rolland-l-115671</t>
  </si>
  <si>
    <t>Excellent service , réactif et transparent, accueil convivial, je le recommande fortement à toutes les personnes en quête d'une assurance voiture. ????</t>
  </si>
  <si>
    <t>jeanmimi51-92393</t>
  </si>
  <si>
    <t>Rapide et efficace. Après très succinct sur les garanties . Il faudrait voir connaître la francise ce n’est pas très clair. C est un point à améliorer.</t>
  </si>
  <si>
    <t>catherine-57621</t>
  </si>
  <si>
    <t>ils ont des experts qui sont de meche pour pas prendre les dommages en compte je suis dans le lot et garonne AGEN  ler deux expert se sont mis d'accord pour que je ne soie pas indemnise remarquez je ne suis pas originaire du lot et garonne 
un racisme évident . j'ai demandé un autre expert mais pas de nouvelle depuis luillet 2017 les expert n'ont meme pas vu que la dalle et le toit de ma maison jumelee etait d'un seul tenant donc quand l'on casse une cloison au marteau piqueur cela occassionne des vibration qui ont fait que l'un de mes murs entre chambre et couloir est lézardé
et cela s'appelle des experts en batiment  . le plus drole c'est que l'expert de GAN ne savait meme pas ce qu'était une pointrole du grand n'importe quoi
il m'oblige a partie devant le tribunal contre mon voisin mais cela coute au minimum 5 000 euros comme cela l'assurance ne rembourse rien la lézarde 
a été constatée par les deux expert axa cabinet Polyexpert et l'expert du GAN mais a la suitede l'espertisse mon voisin a encore utilise le marteau piqueur l'xpert d'axa est revenu et a constaté l'agrandissement et l'alongement de la lézarde et aussi d'autre lézarde suite a la deuxieme partie des travaux de mon voisi  mais dans son secon rapport il ne lle signale pas alors qu'il a pris des photos avec sa tablette . il me reste a attendre que le mur tombe
pour qu'enfin il ragisse en espérant qu'il n'y aura ni blessé ni handicapé</t>
  </si>
  <si>
    <t>zarakk-102007</t>
  </si>
  <si>
    <t xml:space="preserve">Mutuelle offrant une bonne couverture dans l ensemble 
Bémol : moins bien depuis 1/1/20.
Les tarifs sont un peu coûteux 
L accueil téléphonique est toujours de bonne qualité 
Les conseils sont en général de bonne qualité 
La rapidité de traitement des demandes de remboursement est bonne 
Par contre réponse pour devis un peu longue 
</t>
  </si>
  <si>
    <t>fonteret-j-134242</t>
  </si>
  <si>
    <t>Satisfaite des prix sans aucun doute. Seul bémol, site internet peu pratique et peu maniable d’un smartphone. Onglet de l’assistant vocal (en bas à droite) masquant les éléments sur lequel nous devons valider</t>
  </si>
  <si>
    <t>le-hors-a-115522</t>
  </si>
  <si>
    <t>Je suis satisfaite du service tout est parfait, bonne échange avec les conseillers rien à dire je recommanderai à mon entourage l’Oliveira assurance merci</t>
  </si>
  <si>
    <t>pbi59-102945</t>
  </si>
  <si>
    <t>Assurance attentive et réactive aux sollicitations de ses assurés.
Services très accessibles avec réponse rapide.
Correspond bien à mes attentes d'une assurance.</t>
  </si>
  <si>
    <t>laurent-p-109989</t>
  </si>
  <si>
    <t>Si vous continuez à augmenter les prix de manière aussi indécente, je n'aurai aucune hésitation à changer d'assurance, comme je l'ai d'ailleurs fait en vous choisissant.</t>
  </si>
  <si>
    <t>banon-j-128056</t>
  </si>
  <si>
    <t>Je ne sais pas car je n'ai pas de visibilité sur l'offre que j'ai sélectionné précédemment. Il sera judicieux de me montrer l'offre de pouvoir la modifier dans le deuxième parcours (celui de l'achat)</t>
  </si>
  <si>
    <t>ds51220-76051</t>
  </si>
  <si>
    <t>Après un impayé, l'assureur a exigé que je paie immédiatement par CB. N'en possédant pas, j'envoie un chèque qui m'est renvoyé 18 jours plus tard en m'informant que mon contrat est résilié. Pas d'information via une lettre recommandée avec AR comme le stipule l'art. 7.5.8 des conditions générales, non respect du code des assurance.</t>
  </si>
  <si>
    <t>abde19-59868</t>
  </si>
  <si>
    <t xml:space="preserve">Client chez April depuis Septembre 2016, vivement la résiliation le 31/12.
Je vais rarement chez les médecins, le jour où j'ai voulu faire des lunettes pour moi et mon épouse, on m'a dit que j'avais le droit à un forfait de 100 euro pour la monture + verres !!!! Or, on me prélève 165 euro par mois, pour nos 2 et 2 bébés!!!
A bas April , A jamais ... </t>
  </si>
  <si>
    <t>la-farfadette77-86249</t>
  </si>
  <si>
    <t>Très satisfaite de l'appel au service clients. Très bon accueil de la part de Gwendal ! Très sympathique, réactif et compréhensif ! Merci de m'avoir débloqué la télétransmission aussi rapidement. A bientôt.</t>
  </si>
  <si>
    <t>moni77-60918</t>
  </si>
  <si>
    <t>Demande de rachat de mon assurance vie depuis le 27/12/2017 et suite à un problème de fiscalité ils sont bloqués et ne peuvent procéder au virement ! Du jamais vu travaillant dans une banque le délai est de 15jours en moyenne pour un déblocage pour rachat total. Le comble c'est que j'ai écrit au service réclamation qui lui met 2 mois pour répondre?je suis écœurée, l'impression de parler à un mur.</t>
  </si>
  <si>
    <t>louloutte-96375</t>
  </si>
  <si>
    <t>Je suis très déçue de cette assurance chez qui je suis depuis longtemps. Tant que vous avez la chance de ne pas avoir de sinistre, tout va à bien. Par contre, après un sinistre, il est très compliqué d'être dédommagé.</t>
  </si>
  <si>
    <t>samuel-k-125564</t>
  </si>
  <si>
    <t>Assurance très à l'écoute de ses clients, avec des employés très réactifs et qui couvre beaucoup de litiges, les prix de cette assurance sont raisonnable.</t>
  </si>
  <si>
    <t>nfrt88-66521</t>
  </si>
  <si>
    <t>Pour prélever pas de souci mais pour rembourser y à plus rien je tombe toujours sur une personne différentes l un me dit dossier ok l autre me dit il manque des documents ce qui m'a fait perdre déjà 2 mois pour mon remboursement ij j attend toujours bravo.</t>
  </si>
  <si>
    <t>rocherdomi-54447</t>
  </si>
  <si>
    <t>La MACIF est capable de résilier votre assurance habitation par erreur, puis, lorsque vous lui faites remarquer, elle vous fait payer la période où vous n’étiez pas assuré !!!!
En plus si vous voulez savoir si elle a raison ou tort, l'assistance juridique refuse de vous répondre !</t>
  </si>
  <si>
    <t>vanessa-h-128468</t>
  </si>
  <si>
    <t>Rien à ajouter tout a été parfait. A voir dans la future si cette assurance est vraiment là mieux adapté à mes besoins. Facilite de soi souscription en ligne.</t>
  </si>
  <si>
    <t>La MATMUT n'a aucun égard envers les très anciens sociétaires de près de 30 ans comme moi par exemple. Et ne parlons pas d'un geste commercial, jamais!! Le contrat petits rouleurs limité à 7000 km est inaccessible justement aux vieux sociétaires, mais accessible aux futurs nouveaux sociétaires pour les appâter évidemment. Cette attitude est INJUSTE ET IRRESPECTUEUSE.</t>
  </si>
  <si>
    <t>lolo-136028</t>
  </si>
  <si>
    <t>Je suis assuré chez Matmut depuis 30 ans sans aucun sinistre, aujourd'hui on m a endommagé mon véhicule une Audi a3 sportback et il ne me rembourse que 1800 euros car le montant des réparations est Supérieur à la valeur.  C'est une honte assurance à fuir</t>
  </si>
  <si>
    <t>virginie-d-124339</t>
  </si>
  <si>
    <t xml:space="preserve">je suis très satisfaite du service direct assurance
Du prix également je suis satisfaite
le site est simple et compréhensif
merci de votre professionnalisme
</t>
  </si>
  <si>
    <t>santacruz69-68423</t>
  </si>
  <si>
    <t>professionnalisme et service de qualité.
j ai toujours ete satisfait de l olivier assurance, cest pour laquelle j ai trois contrat souscris chez eu.
je recommande fortement cette assureur qui est reactif et performant</t>
  </si>
  <si>
    <t>zegr-101046</t>
  </si>
  <si>
    <t>Attire ses clients par des tarifs attractifs en utilisant des comparateurs en ligne très connus.
La seule assurance qui se débarrasse au plus vite de ses clients en résiliant par des méthodes contestables leurs contrats provisoires pour conserver les 127€10 payés à l'inscription.
FUYEZ!!!!</t>
  </si>
  <si>
    <t>jim-126835</t>
  </si>
  <si>
    <t>Bonjour ,aucun professionnalisme suite à un courrier que je reçois j'appelle pour comprendre la situation ils me disent qu'il y a un courrier en recommandé qui est déjà parti je lui dis que à ma grande surprise je n'ai aucun recommandé dans ma boîte aux lettres la réponse de la personne au téléphone est la suivante il n'y a que les Français qui ne reçoivent pas le recommander inadmissible de labpart de la GMF. 
L6 6 août 2021 à 13H22.
je suis sociétaire depuis plus de 5 ans chez eux. J'ai décidé de changer d'assurance car trop de différence entre l'échéancier et le prélèvement sur mon compte bancaire suite à ma démarche pour aller dans une autre assurance ils me répondent par mail favorablement que tout est accepté aujourd'hui il me preleve 104 € 37 à ne rien comprendre</t>
  </si>
  <si>
    <t>mlb-110194</t>
  </si>
  <si>
    <t xml:space="preserve">Bonjour,
Je suis assurée auto et habitation chez la maif depuis peu. Très satisfaite des prix au départ et du service aujourd hui ce n'est plus le cas. En effet, après avoir claqué ma porte d'appartement je me suis retrouvé enfermée dans les parties communes de mon immeuble. Étant paniqué, n'ayant jamais subi cette situation, j'ai contacté directement un serrurier sur ma ville. Il s'avère que mon immeuble étant récent la facture est assez élevé. 
Le site du serrurier indique que la maif fait parti des assurances liés à cette société. Ainsi,  je consulté mon contrat d'habitation et je vois que les portes claquée sont prises en charge du fait de mon contrat. Effectivement je n'ai pas appeler la maif avant le serrurier car je ne connais pas la procédure et je pense que peu de gens la connaissent surtout en cas de stress. Je pensais que la maif aurait été concilient avec cette petite erreur et aurait pris en charge au moins une partie des frais étant donnés que mon serrurier est agréé Maif sur son site internet. Au lieu de ça la Maif ne cherche même pas à comprendre la situation et refuse de me prendre en charge rien que le déplacement et main d'œuvre. 
Je suis très déçue de ce service client, alors que la maif apparaît numéro 1 dans le service client, une assurance proche de ses clients, ce n'est pas du tout le cas. 
</t>
  </si>
  <si>
    <t>je-n-en-ai-pas---108606</t>
  </si>
  <si>
    <t>Après un début très difficile dans la souscription il  y a quelques mois, j'ai été très bien reçue par cette opératrice, enfin disponible et compétente, et surtout patiente . Merci</t>
  </si>
  <si>
    <t>nico-72327</t>
  </si>
  <si>
    <t>Assurance incompétente ne fait pas l'erreur de vous assurer chez eux c'est sur c'est pas chers me vous le regretterai j'ai risilier mon assurance auto par téléphone ma résiliation à jamais étais faite et maintenant les huisier me demande de les payer</t>
  </si>
  <si>
    <t>sb91-101352</t>
  </si>
  <si>
    <t>En litige avec cet assureur : j'assure mes trois chiennes depuis plusieurs années et n'ai pas vraiment eu besoin de l'assurance jusqu'ici. Une de mes chiennes est décédée brutalement cette semaine, suite à une collision avec une autre de mes chiennes, elle boitait et le véto a engagé des radios et ponctions car cela ne passait pas. Je n'ai pas été remboursée, la personne au téléphone a été très désagréable, mettant même en doute ma bonne foi.. Bref, aucune empathie, aucune bienveillance.. Assurance juste présente pour prendre l'argent.. J'ai mis un avis sur leur site, qui biensur n'est pas en ligne (d'où celui ci), une personne m'a laissé un message me demandant de rappeler, ce que je fais depuis, sans succès !</t>
  </si>
  <si>
    <t>michael-101922</t>
  </si>
  <si>
    <t>Idem,
Je souscris pour 2 prêt immo sur les 4 que j'ai.
A l'époque il fallait attendre la date anniversaire du contrat précédent pour pouvoir le résilier.
Ils étaient informés MAIS:
1- ils ont commencé à me prélever alors que les autres contrats d'assurances prêts immo m'engageaient pour encore quelques mois
2- ils n'ont rien résilié alors que cela aurait dû être fait par eux.
Du coup je paye auprès de deux assureurs pour ces prêts immo depuis 3 ans.
J'avoue qu'à un moment j'ai baissé les bras en ayant marre des relances et ayant eu d'autres pb plus importants à gérer.
Là je viens de procéder à de nouveaux changement sur mes prêts, je vais résilier moi même ces contrats.</t>
  </si>
  <si>
    <t>georges54-77420</t>
  </si>
  <si>
    <t>Bonjour,
Vieux militant maif je suis scandalisé par la réponse qui a été faite à mon fils societaire filia maif à propos d'un accident qu'il a eu avec son véhicule. Sans aucun dialogue, il a reçu une réponse brutale du service contentieux précisant que sa déclaration n'était pas "conforme à la réalité" (quelle réalité?) et qu'il ne serait pas indemnisé des dommages. Il est en quelque sorte accusé de fraude sans qu'l puisse savoir de quoi il s'agit. on ne lui accorde aucun recours. inscrit depuis 20 ans il n'a jamais posé de probleme. Ayant vécu l'accident il n'en restera pas là. manque de dialogue, vision tranchée sans ouverture,dossier expédié,estce bien une réponse d'un assureur militant? Vieux sociétare depuis 50 ans j'ai conseillé à mes enfants de participer à ce militantisme en leur suggérant de prendre filia maif  ce qu'ils ont fait. J'espere que l'avenir me donnera raison.</t>
  </si>
  <si>
    <t>max-joel-h-133241</t>
  </si>
  <si>
    <t>Bonjour,
Je viens d'acheter ma voiture et j'ai choisi direct assurance comme assurance.
J'espère que je serai satisfait de vos services.
Merci</t>
  </si>
  <si>
    <t>guillaume-g-105200</t>
  </si>
  <si>
    <t>Rapidité de réponse en cas de besoin, service client top, à l'écoute de ses clients, site web rapide et on peut tout gérer dessus, l'application fonctionne bien également</t>
  </si>
  <si>
    <t>thierry-r-134302</t>
  </si>
  <si>
    <t>Je suis satisfait pour le moment, bon contact au téléphone, personnes polie,  correct et efficace, les prix sont bons, reste à voir dans le temps se que ça donnera</t>
  </si>
  <si>
    <t>coco-38-79452</t>
  </si>
  <si>
    <t>j'ai eut l occasion de contacter santiane sur divers sujets pour ma part j'ai été satisfaite des démarches effectuer avec comme interlocuteur GWENDAL.</t>
  </si>
  <si>
    <t>abdou-99819</t>
  </si>
  <si>
    <t xml:space="preserve">Depuis au moins 20 ans à la MAIF (agence Metz 57),aujourd’hui 07/11/20,je reçois un recommandé dans lequel la MAIF assureur militant m’informe de la résiliation de mes contrats (4 véhicules) pour une raison imaginaire ,diffamatoire et abusive « altération de notre relation commerciale « .
Le 21/09/20,mon épouse a demandé par téléphone d’assurer un nouveau véhicule C3 à la place de son  Clio qui demande des petites réparations et le passage au CT...ou de l’assurer en plus 
La personne de l’agence a refusé les 2 propositions ...donc elle est allée l’assurer à la MACIF.
Le 29/09/20 et le 13/10/20,j’ai envoyé des emails à l’agence de Metz pour demander des explications suite à ce refus.
Je me pose et pose la question concernant la réponse de la MAIF?
</t>
  </si>
  <si>
    <t>lisou-75091</t>
  </si>
  <si>
    <t>Mon véhicule a été endommagé suite à un délit de fuite. La MACIF refuse de payer la peinture d'une portière abimée, prétextant des rayures antérieures.</t>
  </si>
  <si>
    <t>alex-63653</t>
  </si>
  <si>
    <t xml:space="preserve">Nul, minable. J'ai eu une effraction de garage en septembre 2017. Direct assurance traîne en longueur toutes ses communications pour ne pas prendre en charge les réparations. Aujourd'hui (avril 2018) la porte n'est toujours pas réparée.
</t>
  </si>
  <si>
    <t>myriam-a-129627</t>
  </si>
  <si>
    <t xml:space="preserve">JE suis satisfaite du prix et de la rapidité de souscription avec la loi hamon en plus 
site facile à utiliser, je recommande .
garanties sont bien expliquées </t>
  </si>
  <si>
    <t>arno-64692</t>
  </si>
  <si>
    <t>assurance décevante client depuis 1987 pour toutes mes voitures pour un remplacement le devis par rapport à la concurrence était de 36 € plus chers ne peuvent rien faire !!!!</t>
  </si>
  <si>
    <t>mii-80000</t>
  </si>
  <si>
    <t>une honte, promettent des remnboursements mais une fois devant le fait accomplie ne payent pas. de très mauvaise foi, aucune capacité d'écoute ni d'honneteté. Ne répondent pas aux courriers</t>
  </si>
  <si>
    <t>blabla-56566</t>
  </si>
  <si>
    <t xml:space="preserve">
Sinistre no 2016 591820
Contrat automobile 1080 127 860
Ref client 012 117 9993
Objet : projet d’assignation de l’assurance l’olivier pour refus de paiement de sommes dues et résistances abusives.
Le 24 septembre 2016 au volant de mon Opel Meriva j’ai eu un accident de circulation dans lequel Madame Picut passagère a été blessée ainsi que moi-même.
D’autre part ma voiture jugée selon l’expert irrécupérable a été envoyée à la casse, je l’ai appris par un courrier de la préfecture suite à un envoi de l’expert mais mon assureur n’a pas jugé utile de m’informer de quoi que ce soit…
J’ai fourni en temps et heure tous les documents demandés.
j’ai été reconnu non responsable de l’accident comment témoigne le relevé d’information ci-joint bien que ce dernier comporte une erreur de date concernant l’accident situé selon eux en juillet et non septembre ; mais ils ne sont pas est une erreur près,…
J’ai effectivement eu de nombreux contacts et de nombreux mails d’échange avec l’olivier, mais à ce jour mon préjudice n’est absolument pas pris en compte.
J’ai reçu en tout et pour tout suite à mes pressions la somme de 7250 € le 9 décembre 2016 concernant une partie de l’indemnisation de mon Opel Meriva.
Il m’avait été répondu que je recevrai dans les 10 jours la somme complémentaire de 1000 € correspondant à la valeur de l’épave prise en charge par la casse,  somme reçue en janvier 2017…
Cependant mon préjudice reste énorme, ma voiture achetée quelques mois avant pour 14000€…
Force est de constater le manque de sérieux et de suivi de la compagnie d’assurances comme en attestent les différents mails que je vous joins.
Depuis le 24 septembre 2016 à part la somme de 7250 € et les 1000€ évoqués ci-dessus je n’ai rien perçu.
j’ai pourtant alerté dès le 16 décembre2016 la compagnie la menaçant de poursuivre en justice
je me vois donc contraint d’agir maintenant en référé
Je n’ai reçu aucun document de leur part depuis l’accident.
Je n’ai reçu aucun décompte ni aucune explication écrite malgré mes demandes réitérées.
Depuis le 24 septembre 2016 je n’ai plus de véhicule, j’ai dû faire appel à mes parents afin qu’ils me prêtent à véhicule pour me dépanner, ne serait-ce que pour honorer mes rendez-vous médicaux et de travail.
Vous trouverez en annexe d’une part les conditions particulières du contrat qui assurait mon Opel Meriva
D’autre part les conditions particulières de l’assurance du Nissan note que j’ai dû résilier compte-tenu de mon mécontentement et du manque de réactivité et de sérieux de l’olivier.
Vous trouverez les documents correspondants en pièces jointes.
J’ai fourni en temps et heure les factures correspondant  à mes demandes d’indemnisation suite au sinistre en date du 11 novembre 2016.
Pourtant je n’ai toujours rien perçu, j’ai seulement des mails disant que leur service sinistre était  débordé, qu’il conviendrait d’attendre un petit peu…
Suite à mon insistance au téléphone la compagnie l’olivier m’a expliqué
que ses collaborateurs avaient oublié de m’envoyer les documents,
mais que concernant mon téléphone, mes lunettes, ma montre mon costume je n’aurais aucune indemnité car selon eux mon contrat ne prévoirait pas de remboursement…or ce ne sont évidement pas des objets transportés comme semblait l’évoquer la personne de l’OLIVIER au téléphone…
or j’ai fait valoir qu’il s’agit de mettre en cause la responsabilité civile de mon adversaire, mais j’attends toujours la réponse…
je rappelle que mon adversaire est reconnu responsable à 100 %
logiquement l’olivier aurait dû me rembourser et se retourner contre l’assurance de mon adversaire.
Devant l’inertie de la société olivier je me vois contraint de demander réparation par voie judiciaire , je réclame donc :
1-la somme de 2000€ pour moi , ainsi que la somme de 2000€ pour madame PICUT , conformément au jugement du 12 avril 2017. 
Je précise que nous avons du avancer chacun 700€ immédiatement pour payer l’expert, conformément au jugement ci-dessus évoqué…
2-les décomptes et explications concernant les indemnisations auxquelles j’ai droit.
3-un dédommagement au titre de la privation de véhicules depuis le 24 septembre 2016 .
4-le remboursement de la somme de 577,77 euros suite à mon renoncement de l’assurance du Nissan note, renoncement accepté selon document ci-joint.
5-une indemnité au titre du pretium doloris suite à l’accident à déterminer.
6-le remboursement de mon téléphone portable hors d’usage que je tiens à votre disposition dont vous trouverez une photo pour un montant de 649 € il s’agit d’un Samsung S6 Edge acheté il y a moins d’un an.
7-le remboursement de mes lunettes selon facture ci-jointe déjà envoyée d’un montant de 973 €
8-le remboursement de ma montre connectée Gear 2 cadeau offerts par mes parents d’un montant de 198 €
9-le remboursement d’un costume déchiré lors de l’accident pour une somme de 695 € dont je fournis l’étiquette que j’ai retrouvée.
D’autre part ma passagére, madame PICUT que vous avez eu en ligne a reçu 300€ à titre provisoire…je rappelle qu’elle a été blessée (fracture des cotes et du sternum..) et qu’elle a du avancer, outre les frais d’avocat la somme de 700 euros pour l’expertise.
Elle m’a indiqué avoir répondu à votre demande concernant les dégats matériels dont elle a éte victime, et avoir fourni les justificatifs …les avez-vous perdus ?
Allez vous la contraindre à déposer plainte contre moi pour rentrer dans ses droits ?
Bien évidemment je reste à votre écoute et espère cette fois une réponse complète et rapide.
Sans réponse positive de votre part sous 48h, je saisirai 50 millions de consommateurs, le TGI de grenoble, et je publierai ce document  sur opinion assurances…il viendra rejoindre les publications des nombreux clients mécontents et abusés par l’olivier.
Je précise que j’ai eu l’OLIVIER en ligne hier après 50 min d’attente, et que cela a été impossible ce jour.
Alain GROSS tel 06 10 80 78 96
alaingross@laposte.net
</t>
  </si>
  <si>
    <t>bouyantouch76-106576</t>
  </si>
  <si>
    <t xml:space="preserve">Vous avez résilié mon contrat assurance de mon véhicule sans raisons, je paie toujours dans les temps, prudent au volant ..,  Et eh plus sans me prévenir au moins par téléphone pour la résiliation et ces causes, a cause de vous je peux plus assurer mon véhicule chez les autres assureurs, je suis contre ce que vous avais faites, un avocat et en cours pour sa, 
Bouyantouch Ayoub </t>
  </si>
  <si>
    <t>jp-104384</t>
  </si>
  <si>
    <t>personnel serieux et professionnel
contacté pour un nouveau véhicule le prix est tres élevé.
demande de proposition en assurance vie pour mon épouse rdv tel le 2mars .
la compagnie n'est pas assez moderne pas de contrat auto au kms.</t>
  </si>
  <si>
    <t>f-139080</t>
  </si>
  <si>
    <t>Assureur, très décevant .Aucune réactivité en cas de sinistre et cherche tout les moyens pour ne pas payer .Je quitte cette assurance . Refus de prise en charge dégâts des eaux conséquences d’un orage inédit avec photos à l’appui .</t>
  </si>
  <si>
    <t>laurentv-50213</t>
  </si>
  <si>
    <t>satisfait de la MACIF en matière d'assurance et de la réactivité en cas de problèmes</t>
  </si>
  <si>
    <t>lolo-67430</t>
  </si>
  <si>
    <t>Suite à un accrochage en 2016 et un accident non responsable en 2018 qui a détruit mon véhicule (ils vont donc tt ce faire rembourser par l autre assurance), la MAAF m'informe qu'elle ne peut pas assurer ma nouvelle voiture du à une fréquence d'accident trop importante. 20 ans de MAAF  et je me retrouve jetée comme une vieille chaussette!!!!! Comportement dégradant et  inhumain alors que je dois me remettre d'un accident grave!!!!</t>
  </si>
  <si>
    <t>jeanpaul-e-128539</t>
  </si>
  <si>
    <t>je suis satisfais du prix et service mais je ne comprend pas pourquoi j'ai regler 40,19 alors qu'il n'y a pas de frais de dossier a payer merci de me dire pourquoi ?</t>
  </si>
  <si>
    <t>faustb-74588</t>
  </si>
  <si>
    <t>Equipe à l'écoute, disponible et efficace! Je recommande vivement!</t>
  </si>
  <si>
    <t>felabdio-69143</t>
  </si>
  <si>
    <t>Pratiques abusives.
Prise en compte des sinistres non responsables pour augmenter le montant des mensualités. Lorsque j'ai dit au conseillé que je n'avais jamais vu ce type de pratique dans d'autres assurances la réponse a été la suivante :
" C'est bien connu dans les assurances on paye toujours pour les autres ... ". 
Mes mensualités sont passées de 88 euros à 132 euros par mois en souscrivant chez l'olivier assurance,pour les mêmes garanties et une franchise plus élevée... 
Ne tombez surtout pas dans le piège des offres alléchantes des comparateurs qui ne reflètent en rien de prix final pratiqué par l'olivier assurance.</t>
  </si>
  <si>
    <t>williamsclau-78520</t>
  </si>
  <si>
    <t>Le seul truc a dire concernant l'ancien assureur c'est que li faut assuré un bon support concernant le service client et si il peut diminuer le prix, en reste il n'y a pas grand chose à dire.</t>
  </si>
  <si>
    <t>dardanne-j-131405</t>
  </si>
  <si>
    <t xml:space="preserve">Je suis satisfait du service proposer, c'est plutôt facile, simple, rapide et très efficace.
Je recommande vivement ce système d'assurance qui permet mettre en concurrence facilement. </t>
  </si>
  <si>
    <t>daniel87-108776</t>
  </si>
  <si>
    <t>Bonjour, je suis en arrêt maladie ALD depuis sept 2019. Jusqu'au mois d'octobre 2020, mes indemnités INTERIMAIRE PREVOYANCE étaient versées régulièrement malgré quelques déboires au début, mais depuis, et malgré de nombreuses relances téléphoniques  avec des intervenants plus ou moins corrects (le dernier en date m'a répondu que vu le nombre de dossiers en attente + de 3000 je serai payé un jour.... ) - j'ai envoyé mes documents dans les délais - je pense que ce sera le jour ou les poules auront des dents comme diraient nos anciens.... mais comment fait-on pour vivre pendant ce temps.
et si le service client AG2R prend le temps de répondre à chaque msg, c'est le même pour tout le monde et j'ai envoyé  une demande a cette adresse et à ce jour.  RIEN, pas de contact - pas d accusé de réception. Faut-il passer par un avocat pour faire avancer les choses et obtenir son dû ?.</t>
  </si>
  <si>
    <t>abdel-92201</t>
  </si>
  <si>
    <t>Je t’es satisfait du service professionnel et pratique merci cordialement je conseille vivement votre assurance  à très bientôt je suis dan l’attente de votre devis</t>
  </si>
  <si>
    <t>michemi-61005</t>
  </si>
  <si>
    <t>Mon mari est décédé, et il avait souscrit une assurance prévoyance essen'ciel.    Seulement il est décédé avant les "1 an" pour la validation du contrat.
Conformément aux conditions du contrat, je devais retoucher le montant des cotisations versées.
J'ai reçu un virement sur ma banque (qui correspond à un peu plus de la moitié du montant qui m'était du) mais je n'ai aucune explication ni courrier ni email, je ne sais absolument pas à quoi correspond cette somme.
Personne chez Axa ne comprend,mon agent me dit qu'il ne comprend et fait des démarches qui restent sans suite.
Bien évidemment je ne souhaite pas laisser cette situation en l'état.  Je crains bien de m'être fait avoir.</t>
  </si>
  <si>
    <t>karaca-y-116787</t>
  </si>
  <si>
    <t>Je suis contente. Simple et pratique. Merci pour votre aide. Je suis satisfaite de l'application. Le service client est courtois et compréhensif. Merci</t>
  </si>
  <si>
    <t>leni-97436</t>
  </si>
  <si>
    <t>prix attractif la première année mais après c'est du n'importe quoi sans aucun accidents ils vous augmente maigres vos bonus les tarifs même l'année du confinement quand toute les autres assurances baisse ! vous refaite un devis en ligne avec vos informations et vous vous apercevez qu'ils vous propose un tarif 200 euros moins cher ! bref ils prennent leur assuré pour des pigeons ! je part à la concurrence.</t>
  </si>
  <si>
    <t>senegas-t-117486</t>
  </si>
  <si>
    <t>Bien, je recommanderai l'olivier à mes proches. Je suis content des tarifs pratiqués. Bien, je recommanderai l'olivier à mes proches. Je suis content des tarifs pratiqués.</t>
  </si>
  <si>
    <t>miou-108123</t>
  </si>
  <si>
    <t>A fuir me font des prélèvements malgré ma résiliation dans les 14 jours et mes lettres recommandées  ce n'est  pas sérieux. Ils font durer le harcellement</t>
  </si>
  <si>
    <t>magali-d-117749</t>
  </si>
  <si>
    <t xml:space="preserve">je suis satisfaite du service. Rapidité de rappel suite à demande sur application.   Très Bon accueil téléphonique et bonne connaissance du produit.
bravo 
</t>
  </si>
  <si>
    <t>jc-95586</t>
  </si>
  <si>
    <t>pas de relationnel ,pas de privileges  pour clients fideles .</t>
  </si>
  <si>
    <t>scoubidou-57545</t>
  </si>
  <si>
    <t>En attente depuis 2016 pour un complément au titre Prestation complèmentaire  suite a un arret  maladie pour la pèriode du 07.07.2016 au 31.07.2016 . Ma convention collective annonce 1 ans d'ancienneté pour un complèment de 2 mois . Et l'AGR2 annonce 2 ans d'anciennetés !!! Comment peuvent ils ne pas respecter la convention collective et faire comment bon leur semble ? Plusieurs relances auprès de mon entreprise de l'èpoque ' BIOM...'mais ils sont tout aussi incompètent pour règler ce problème ! Un dossier ai en cour avec l'inspection du travail .</t>
  </si>
  <si>
    <t>gerard-f-123525</t>
  </si>
  <si>
    <t>je n'ai aucun sinistre en habitation depuis toujours , j'aurais espéré un ajustement pourquoi pas un système bonus / malus comme pour les véhicules ?</t>
  </si>
  <si>
    <t>miko-52139</t>
  </si>
  <si>
    <t>Je suis extrèmement déçue de la manière dont mon contrat va se terminer (incessament sous peu !) 
J'ai eu un accident responsable le mois dernier, ce jour-là les conseillers ont été réactifs et à l'écoute, j'étais agréablement surprise !
Par la suite on m'apprend que mon véhicule ne sera pas réparable car sa valeur inférieure au cout des réparations. On me presse pour aller céder la carte grise. 
Plus de nouvelles. 
J'appelle enfin pour savoir où en est le paiement du sinistre et j'apprends alors que mon dossier était simplement laissé dans un coin et le chèque même pas préparé !!!! De plus, on me prend de haut au téléphone. 
J'avais effectué des devis chez eux pour crédit auto et assurance auto, extrèmement déçue également des tarifs et de l'absence de prise en compte de mon passé de cliente chez eux. Sachant que mon père est un collaborateur et que toute ma famille est assurée là bas. 
La maaf c'est terminé pour moi, et avec un goût très amer.</t>
  </si>
  <si>
    <t>aarhap-68997</t>
  </si>
  <si>
    <t xml:space="preserve">Une assurance qu'on ne peut que recommander ...
</t>
  </si>
  <si>
    <t>roder-70287</t>
  </si>
  <si>
    <t xml:space="preserve">Madame, Monsieur, 
Ce jour j'ai été déranger par une TLA ? 15h sur mon 061319****qui me dis clairement quand je lui dis que j'ai déjà souscris que je suis tombée dans le panneau d un concurrent marocain je remet donc madame à  sa place en lui disant que j'ai fait mon comparatif,elle me raccroche au nez je rappelle elle refuse de me donner son nom et me dit que je n'ai qu'a  faire appel au bon dieu. 
Premièrement nous sommes en 2019 et je pense que le racisme est intolérable ! De plus Sachant que madame a l'air d'avoir un petit accent ;) 
Deuxiémement raccrocher au nez d'un client est inadmissible sachant que je ne l'ai pas insulté et je n'ai absolument pas été irrespectueuse! 
Troisièmement  concernant le bon dieu j'ai enterré mon fiancé il y a à peine une année ! 
Et pour finir je n'ai pas encore pris la mutuelle pour mon chat donc vous n'avez pas perdu une seule cliente potentielle mais toutes les personnes que je vais croiser qui recherche une mutuelle animal sachant que je suis pas mal dans le milieu ! 
Son comportement est inadmissible et j'espère qu'elle sera santionnée afin qu'elle apprenne le professionnalisme ! 
En vous souhaitant une très bonne réception 
Mlle Roder 
</t>
  </si>
  <si>
    <t>tavar-117794</t>
  </si>
  <si>
    <t>bonjour 
je n'ai rien à repprocher mon assureur sauf que je constate une grande différence de prix avec un devis que j'ai effectué sur Assurland  avec un concurrent c'est uniquement pour cette raison c'est dans la normalité des choses de chercher le moin cher surtout une différence du double !</t>
  </si>
  <si>
    <t>jld-98237</t>
  </si>
  <si>
    <t>Dégouté!!!!  Assuré depuis 30 ans. Un seul sinistre responsable en mon nom. Avant mon divorce, tous les véhicules + maison chez eux.
Assuré pour un véhicule de collection tous dommages avec une cotisation supérieure à 1300 €. Victime d' un accident de parking depuis plus d' un an, l' expertise a été réalisée par un expert stagiaire en formation n'ayant pas la connaissance du véhicule, qui a contesté la déclaration. Un an de relance, expertise contradictoire a mes frais qui confirme l' accident de parking. Mais rien ne bouge. Je n' obtiens aucune réponse et je continue de payer ma cotisation plus les frais de stockage du véhicule immobilisé depuis un an.
Je suis scandalisé par l' attitude de cet assureur qui laisse trainer afin de me décourager.</t>
  </si>
  <si>
    <t>benattabou-s-135609</t>
  </si>
  <si>
    <t>Je suis satisfait de lassurance chez qui jetais assurer dernierement, le prix est convable, les pack proposer sont bien aussi 
le plus important le prix qui est satisfaisant</t>
  </si>
  <si>
    <t>magali-88002</t>
  </si>
  <si>
    <t>Je suis tombé en panne le 26/01 en partant en vacances à 9h du matin sur l'autoroute ! Après 45 min d'attente on est pris en charge par le dépanneur qui nous conduit a son dépôt ! Après appel à l'assistante nous devions être pris en charge par celle-ci 30 min après mais rien !!! nous rappelons au total 3 fois l'assistance pour qu'enfin ils nous envois un taxi !! Au total nous avons du attendre 7h au dépôt avec ma famille (3 enfants âgées de 3 à 10 ans) et dehors sans rien à manger pour eux !! Nous avons trouvé nous même une voiture de location !! Nous avons demandé un remboursement des frais de location mais ceux-ci ont était refusé !! Nous avions 4 contrats chez eux !! Une honte pour une assurance de ne pas assumer leur faute !! Ni le fait d'avoir laisser une famille sans rien a manger pendant 7h !! A FUIR ABSOLUMENT</t>
  </si>
  <si>
    <t>djeebee-99278</t>
  </si>
  <si>
    <t>Mutuelle très réactive, le service client est efficace.
L'application pour envoyer les justificatifs est très pratique (parfois quelques bug lors d'envois répétés mais globalement OK)</t>
  </si>
  <si>
    <t>valou40-101658</t>
  </si>
  <si>
    <t xml:space="preserve">L olivier assurance, l assurance qui  vous fait un avenant de contrat, sans votre accord, juste après un renseignement de prix, et quand vous les contacter pour savoir pourquoi ils se sont permis cela, on vous prends pour des ânes.car pas de vrai réponse et on vs explique que c est a vs de refuser l'avenant,  alors que vs en avez jamais demander un....et ça se permet de vouloir prélever l assurance avec avenant, alors que pas de contrat signé et encore moins demandé. Je pense que certains derrière leur téléphone voulait leur prime ..??
</t>
  </si>
  <si>
    <t>vittorio80--98718</t>
  </si>
  <si>
    <t xml:space="preserve">Tres satisfait des offres, de la disponibilité du personnel, de la gentillesse et rapidité. 
L'attente pour parler à un opérateur est très satisfaisante </t>
  </si>
  <si>
    <t>sophie-99113</t>
  </si>
  <si>
    <t xml:space="preserve">A fuire! 
Incapable de gérer l'arrêt d'un contrat malgré plusieurs appel et courrier! Préfère ne pas s'occuper du dossier et faire recours à des société de recouvrement! </t>
  </si>
  <si>
    <t>prince-exauce-t-108882</t>
  </si>
  <si>
    <t>Je suis satisfait du prix de ce service  et je compte vraiment y aller jusqu'au bout. Les prix sont acceptables jusqu'ici et je recommande aux amis ce service</t>
  </si>
  <si>
    <t>jacki-89783</t>
  </si>
  <si>
    <t>Très satisfait de cette mutuelle depuis 2 ans. Elle est reconnu partout, les remboursements sont bien plus rapide que sur mon ancienne mutuelle et le prix est rester très bon car il n'y a pas de fortes augmentations annuel. En plus mon courtier reste très joignable que se soit au téléphone par mail ou par sms, il est toujours présent quand j'ai la moindre question. je recommande vraiment et je ne comprends pas du tout les mauvais avis que je vois sur ce site.</t>
  </si>
  <si>
    <t>familiare-y-121584</t>
  </si>
  <si>
    <t>Contrat et sepa pas très lisible avant signature, sinon je suis pour l instant satisfait du premier contact téléphonique et du tarif et garanties proposés</t>
  </si>
  <si>
    <t>jon-athan--96348</t>
  </si>
  <si>
    <t xml:space="preserve">Assure gmf Auto , 1 er jour de Vacances Panne sur autoroute de mon véhicule , je fais donc appelle à mon assistance GMF pourtant en contrat tout risque sur un véhicule très haut de gamme .
 Le Service a été pitoyable , laisse les clients en plein milieu de nulle part se demerder par leur propre moyen quand ils n’ont pas de solution . Une honte , fuyez cette assurance. </t>
  </si>
  <si>
    <t>johnmag-96520</t>
  </si>
  <si>
    <t xml:space="preserve">AXA Fleury Carentan have a preferred garage in Carentan, Garage Bourdet. By using that garage, all payments are made directly by AXA. 
My car, not 2 years old, was expensively damaged during very high winds in  December 2019. 
The incompetence of the repairers was such that it took until July 2020 for the car to be correctly repaired to original specifications.  I was not supported by AXA Fleury in my serious complaints about the original repair work done, a named manager and the repairs to the original repairs, redone again and again.
I am looking for another auto insurer and would not make a recommendation of the Garage Bourdet nor AXA Fleury for any extensive auto repair and the representation of the client in any complaint. </t>
  </si>
  <si>
    <t>17 septembre 2021 suite à une expérience en août 2021</t>
  </si>
  <si>
    <t>nathalie-133294</t>
  </si>
  <si>
    <t>Mon père versait depuis 25 ans de l'assurance vie chez AFER et était un client de la rue de Chateaudun où il avait choisit sa domiciliation. Or depuis mi 20" OU 14, MON PÈRE A ÉTÉ DOMICILIÉ PAR L'AFER SANS SON CONSENTEMENT EN BRETAGNE À LA BNP?????? et sans qu'il n'en n'ait été avisé autrement que par le changement de l'adresse des courriers. Mon père est décédé le 10 Aout et je me suis donc rapprochée du conseiller AFER où mon père avait ouvert une assurance vie à mon compte, prés de son domicile à Paris 16 qui me dit que les remarques ou éventuels problèmes de mon dossier (il n'y en a pas car c'est tout simple et j'ai transmis tous les actes) nous serons demandés par la Bretagne (BNP). Qu'est ce que c'est que cette histoire, mon père n'a jamais consentit à cela et j'ai l'historique de tous les courriers et copie des chèques de versement. Mon père avait organisé une succession simple, pourquoi tout devient compliqué en dehors de tout consentement. Ma belle mère sa deuxième femme est dans le même cas que moi et à elle au départ une assurance vie rue de chateaudun et son assurance vie a été transfèrée à la BNP en Bretagne sans qu'elle en qi connaissance. Excusez moi mais qu'est ce que c'est que ce boxon? C'est inadmissible</t>
  </si>
  <si>
    <t>marion-65357</t>
  </si>
  <si>
    <t>Refus</t>
  </si>
  <si>
    <t>sullivan-t-108087</t>
  </si>
  <si>
    <t>nouveau dans la société je ne peux juger les compétences de l'assurance et ma satisfaction. Je me laisse un an pour pouvoir donner un 1er avis. en tout état de cause la conseillère à était très professionnelle et courtoise.</t>
  </si>
  <si>
    <t>medo-49976</t>
  </si>
  <si>
    <t>Injoignable sauf pour souscrire augmente sans aucune raison (pour le même véhicule la simulation internet sur leur cite est 25% moins cher)  la batterie de mon tel se décharge avant que le charge de clientèle ne réponde donc au revoir et à jamais à fuir</t>
  </si>
  <si>
    <t>ilham-o-129399</t>
  </si>
  <si>
    <t>je suis satisfait du service
JE TROUVE LES PRIX INTERESSANT 
dommage qu'il n'existe pas d'autres dates de prélevement que le 3 de chaque mois
Cordialement</t>
  </si>
  <si>
    <t>alone5628-75492</t>
  </si>
  <si>
    <t>Fuite d'eau non pris en charge par l'assurance , aucun expert ne passe j'ai du payer la facture je déconseille à tous de partir de chez eux.j'ai fait un crédit pour payer le plombier une honte.</t>
  </si>
  <si>
    <t>bruno-t-116530</t>
  </si>
  <si>
    <t xml:space="preserve">Je suis satisfait du serviceet les prix sont corrects le site est très facile pour s'inscrit 
Je vous conseille  tout simplement cette assurance 
J'espère que je ne serai pas déçu a long terme </t>
  </si>
  <si>
    <t>ronan--100417</t>
  </si>
  <si>
    <t>Assurance réactive, j’ai eu besoin d’une dépanneuse je l’ai eu dans la demie heure suite à mon appel, rien eu à avancer comme argent tout était pris en charge</t>
  </si>
  <si>
    <t>samiral-71411</t>
  </si>
  <si>
    <t>Sinistre en Juin 2018, l artisan est en attente du devis proposé il y a plus de 4 mois ! Appels sans jamais personne pour répondre et promesse de rappel non tenues.  Nous avons décidés de déposer plainte et les courrier ar vont suivre ainsi que la résiliation et la publicité qui va avec. Inadmissible de ne pas répondre de la journée au service sinistre, pour les souscriptions et collectes ya du monde mais en cas de soucis le service n'est pas rendu. A fuir avant qu'un sinistre se declare.</t>
  </si>
  <si>
    <t>07 octobre 2018 suite à une expérience en octobre 2018</t>
  </si>
  <si>
    <t>gdh-67417</t>
  </si>
  <si>
    <t>augmentation des primes importante sans justificatif en fonction de la situation d'une année sur l'autre</t>
  </si>
  <si>
    <t>monsauret-a-112924</t>
  </si>
  <si>
    <t xml:space="preserve">Je doit payer l'assurance d'une voiture qui ne sers pas, cela a pourtant bien précisé lors du devis car il y a eu changement de véhicule, je suis visiblement assuré de la nouvelle voiture ainsi que de l'ancienne alors que j'avais pourtant précisé qu'elle ne roulerai plus !
</t>
  </si>
  <si>
    <t>katoun972--133679</t>
  </si>
  <si>
    <t>Conseillère très réactive, très agréable. Elle a su résoudre mes difficultés de connection et a pris le temps de m'aider afin que je puisse appréhender facilement l'application. Je recommande !!!</t>
  </si>
  <si>
    <t>isa-116616</t>
  </si>
  <si>
    <t xml:space="preserve">Merci widad
Accueil satisfaisant 
Les renseignements demandés ont bien été pris en compte 
Personne agréable au téléphone 
Pas d attente pour toutes les informations 
J espère être satisfaite car nouvelle mutuelle 
Je verrai au moment du remboursement 
Si il est conforme à ce que l on m a présenté lors de mon choix 
</t>
  </si>
  <si>
    <t>polo-103158</t>
  </si>
  <si>
    <t>Je possède  6 deux roues assurés à la mutuelle des motards, je ne peux pas piloter 2 motos en même temps, donc je pourrais espérer que mon assureur en tienne compte et ce n'est pas le cas, je roule en 2 roues depuis l'âge de 14 ans je n'ai jamais eu de sinistre et je paye 580 euros d'assurance par an (56 ans de conduite, je suis né en 1951 bientôt 70 ans)</t>
  </si>
  <si>
    <t>dominique-jorge-98598</t>
  </si>
  <si>
    <t>Les délais de remboursements sont de plus en plus long (+2 mois pour des prothèses auditives). Ils demandent des factures "acquittées" pour retarder les remboursements. Si j'ai la facture du praticien, c'est que je l'ai payée sinon je n'aurais pas la facture !
C'est intolérable.</t>
  </si>
  <si>
    <t>pierre-etienne-h-128384</t>
  </si>
  <si>
    <t>pratique de souscrire en ligne :)
Cependant, j'aurais aimé avoir une carte verte à imprimer plutôt qu'une attestation en attendant la version courrier.
Merci,</t>
  </si>
  <si>
    <t>pascal28-58453</t>
  </si>
  <si>
    <t>Démarchage téléphonique hier. Une personne s'est fait passé pour la sécurité sociale et à la fin de la conversation s'est présenté comme Neoliane. Le commercial m'a indiqué qu'avec la loi Macron, les frais d'hospitalisation ne sont plus pris en compte par la SS et la mutuelle. Ils avaient les informations me concernant, ils m'ont forcé à souscrire un contrat malgré mon refus. Cette personne était agressif et peu conciliante au dialogue. Du coup, il m'indique que je recevrais un contrat sous 15 jours et que les prélèvements commenceront le 1er novembre. Nul besoin de signature de ma part. Ma fille les a contactés pour obtenir plus d'explications. Le ton est monté. Ils ne veulent rien entendre. Comment se rétracter d'un contrat qu'on a jamais voulu sous 14 jours sans avoir ni contrat ni conditions particulières ? De plus, la loi encadre bien plus les contrats à distance et les démarchages téléphoniques avec un consommateur.</t>
  </si>
  <si>
    <t>iguercha-s-131392</t>
  </si>
  <si>
    <t>Je viens de souscrire à l’olivier suite à recommandation, pour le moment tout se passe bien l’offre correspondant à mes attentes à voir au court de l’année</t>
  </si>
  <si>
    <t>puente-cosmes-m-137912</t>
  </si>
  <si>
    <t>Le service est satisfaisants, par contre, les prix sont un peu élevés. La personne que j'ai eu au bout du fil était réactive et a su m'expliquer en détail.</t>
  </si>
  <si>
    <t>anja-d-107709</t>
  </si>
  <si>
    <t>Très satisfait de tout ce qui concerne mon assurance. 
Prix correct, 
Prise en charge en cas de problème rapide et efficace.
Si je me rachète une voiture je reviens surement chez vous.</t>
  </si>
  <si>
    <t>blechet-a-127962</t>
  </si>
  <si>
    <t>Je suis satisfait des prix et de l'assistance téléphonique. Néanmoins le site internet de l'Olivier assurance est instable :des erreurs récurrentes apparaissent et obligent à recharger la page.</t>
  </si>
  <si>
    <t>didier-l-113135</t>
  </si>
  <si>
    <t>Le service est efficace, l'ensemble des démarches est très rapides 
 tout est réalisé en quelques minutes
Le niveau de prix est compétitif.
Je suis donc satisfait</t>
  </si>
  <si>
    <t>cheron-e-121389</t>
  </si>
  <si>
    <t>Joignable par téléphone pour plus d'information et suivi des demandes.
L'ensemble est satisfaisant. 
Accès au site facile et intuitif.
Bien placé niveau tarif</t>
  </si>
  <si>
    <t>patrick--116956</t>
  </si>
  <si>
    <t xml:space="preserve">Satisfait de la patience de mon interlocuteur 
Dossier bien mené avec un très bon suivi et bienveillance 
Il fallait être persévérant pour me convaincre et il a su trouver les mots
Bravo </t>
  </si>
  <si>
    <t>babanini-f-128773</t>
  </si>
  <si>
    <t>Venant de l'etranger, je suis oblige d'etre considere comme un nouveau conducteur ce qui bien sure coute plus cher. Le service client telephonique ce matin etait tres bien. Merci</t>
  </si>
  <si>
    <t>sonia98-70803</t>
  </si>
  <si>
    <t xml:space="preserve">Ayant plusieurs contrats à la Macif, j'ai demander de revoir mes contrats à la baisse, ils m'ont répondu d'aller voir ailleurs  pas du tout sympathique , qu'ils ne feraient rien, super belle réponse, j'ai mes contrats depuis 1976, de voir comment ils répondent sans rien faire hallucinant, j'espère  que ses personnes réfléchissent un peu car des clients de 43 ans qui n'ont jamais eu d'accident ou dégât pour l'habitation et qu'on les reçois de cette façon, c'est une honte !!!!! 
Hallucinant, ils ne travaillent pas par mail "de nos jours ca fait rire".
</t>
  </si>
  <si>
    <t>laurent69-69791</t>
  </si>
  <si>
    <t>Assuré chez eux depuis 1986..... Je viens d'assurer une vieille voiture et comme je trouvais le prix très élevé, j'ai pris le temps de faire une comparaison..... ouah la douche froide, j'ai des prix moitiés voir 2/3 moins chers chez Eurofil By Aviva. 5 voitures, 2 motos + maison etc..... je vous laisse comprendre qu'en fin d'année l'écart de prix est tout juste énorme....
Et pourtant j'ai pris l'espèce de compte bancaire du 19eme siècle qu'ils proposent pour avoir moins 10%.... Je l'ai refilé à mon épouse, moi je suis habitué à N26 et MAX qui sont eux des comptes du 21eme siècle !!!!</t>
  </si>
  <si>
    <t>jean-marc-g-107755</t>
  </si>
  <si>
    <t>tout par internet est toujours complique malgres plusieurs contrats les prix augmentent du coup les concurrents sont parfois moins chers et on a un contact avec les assurances du coin il ne faudrait pas avoir des prix plus eleves puisque vous dites qu'il y a des differences allant jusqu' 200euros selon vos pub</t>
  </si>
  <si>
    <t>durandal2010-51559</t>
  </si>
  <si>
    <t>j'ai souscrit en ligne, avec en support un conseiller.Prélèvement de 400 € immédiat.Je reçois par la suite un contrat ainsi qu'une carte verte provisoire validité 30 jrs.Je renvois le contrat , et plus de nouvelles, malgré pls appels, sans suite avec une attente de plus de 30mn à chaque fois.Je suis actuellement en ligne ( et en attente depuis xxxx minutes) .En fait erreur d'interprétation à la souscription sur les termes , mon dossier est bloqué, sans que l'on ait cherché à communiquer avec moi.
Désolant et à suivre</t>
  </si>
  <si>
    <t>pascal-l-124157</t>
  </si>
  <si>
    <t>le prix me convient , mais lorsque on rajoute des options(prix de glace sans franchise/dépannage 0km/) qui était dans mon ancien contrat auto la Reduction n'est plus aussi importante au finale.</t>
  </si>
  <si>
    <t>dparis-76558</t>
  </si>
  <si>
    <t>J'ai une assurance vie chez CARDIF depuis 2006.
Depuis juillet 2018 je ne peux plus accéder à mon compte. Je ne sais plus où est passé mon épargne.
J'ai fait des arbitrages en janvier 2019, aucune nouvelle.
Impossible d'accéder à mon compte.
Que dois-je faire pour obtenir des réponses.</t>
  </si>
  <si>
    <t>rv972-102956</t>
  </si>
  <si>
    <t>Client AMV depuis de nombreuses années et n'ayant jamais rien eu a leur reprocher je considère qu'a la vue de leurs tarifs et garanties et des relations que nous avons pus échanger , ma satisfaction est totale et je recommanderai très volontiers leurs services .</t>
  </si>
  <si>
    <t>flo30-77791</t>
  </si>
  <si>
    <t>Honteux. Procédure et vice de procédure... Manque un logo sur le RIB, manque un courrier qui mentionne le souhait de retrait, manque le courrier officiel qui demande un changement de RIB...ils font tout pour retenir et ne pas réaliser les demandes de rachat partiel ! 3 mois après ma demande initiale, ils jouent sur tous les tuyaux pour ne pas m'envoyer mon argent !! Argent disponible !!</t>
  </si>
  <si>
    <t>est56-60551</t>
  </si>
  <si>
    <t>Mauvaise gestion des dossiers de portabilité. Mutuelle obligatoire employeur. Déçue ! Toujours obligé de les appeler pour des réponses pas fondées. Me voilà depuis 2 semaines sans droits comme ça, du jour au lendemain et dans l'attente de traitement de mon dossier ??</t>
  </si>
  <si>
    <t>eil-77104</t>
  </si>
  <si>
    <t>Je suis assuré tous risques. Alors que j'étais en stationnement je me suis aperçu le lendemain matin qu'un autre véhicule a rayé ma voiture. Direct assurance n'a rien pris en charge sous prétexte qu'il n'y a aucune preuve que ce soit pas moi qui ait causé ces rayures et m'a mis un malus alors qu'un autre véhicule dans le même cas au même endroit a été pris en charge par son assurance.</t>
  </si>
  <si>
    <t>isa-80988</t>
  </si>
  <si>
    <t>je suis adhérente de harmonie mutuelle depuis de nombreuse année suite a un changement d adresse harmonie ne ma jamais demander mon attestation sécu moi je pensais que cela se faisais automatiquement  .résultat un an et demi de cotisation sans etre affilier a la bonne caisse puisque le changement d adresse a j uste ete pris en compte pour m envoyer ma nouvelle carte mais encore une fois aucune demande d attestation .réponse de leur part le titulaire et responsable de sont contrat donc nous devons savoir que il faut une attestation meme si ont ne sais pas .</t>
  </si>
  <si>
    <t>w657-106365</t>
  </si>
  <si>
    <t>Je viens de recevoir mon avis d'échéance et là franchement j'ai bien du mal à  digérer une telle augmentation (17%). Je vais donc prospecter pour trouver un assureur moins gourmand.</t>
  </si>
  <si>
    <t>celine-104880</t>
  </si>
  <si>
    <t>Neoliane à évite pas de réponse quand vous envoyer des mails j attends un remboursement depuis un mois facture envoyée par mail et courrier toujours pas de repobse</t>
  </si>
  <si>
    <t>james-102774</t>
  </si>
  <si>
    <t>Bonjour, je me vois réclamer des remboursements suite à des indemnités perçus par La Mondiale du fait d'arrêts de travail et me vois obligé de régler mes cotisations mutuelle santé sans pouvoir bénéficier de remboursement de frais médicaux.
Si quelqu'un est dans une situation identique je suis preneur d'information pour me défendre.
Bien cdt
DB</t>
  </si>
  <si>
    <t>webm-66369</t>
  </si>
  <si>
    <t>Assurance en dessous de tout, quant à la qualité des "conseillers", qui ne comprennent rien aux demandes clients et "tirent à côté" de manière systématique (ou volontaire). Aucun suivi de dossier. Très fort pour vendre le produit, beaucoup moins pour faire leur métier : ASSURER.
DEans mon cas, une pseudo "conseillère" a décrété que lorsque je dis être passé au vert, j'aurais du m'arrêter parce que la signalisation au sol indique que je dois laisser le passage, ce qui, confirmé par une auto-école, est totalement faux : La signalisation n'est prise en compte que lorsque les feux sont éteints ou orange clignotants.Mais, du coup, avec cet avis si tranché, on me colle 100% de responsabilité, la où même la police considérait qu'il y avait 50/50. N'importe quoi !</t>
  </si>
  <si>
    <t>chauarre-67955</t>
  </si>
  <si>
    <t>La gestion de mon sinistre auto est désastreuse, ils accusent réception de mail mais font comme si ils ne l'avaient reçu, ne tiennent pas compte des remarques clients et ont des experts pathétiques, l'expert qui a fait l'expertise de mon véhicule m'a envoyé des annonces de véhicule sur lesquelles il s'est basé et elle ne correspondent en rien à mon véhicule, plus du double de kilométrage, pas du tout les mêmes gammes de véhicules et annonces de voitures franchement louches.
Je n'ai jamais vu cela avant c'est vraiment une assurance à éviter</t>
  </si>
  <si>
    <t>sophie-f-108038</t>
  </si>
  <si>
    <t>Je commence à peine avec direct assurance. Donc je ne sais pas encore. Mais il me semble correct. Les commerciaux sont très à l'écoute. J'attends pour me faire mon avis.</t>
  </si>
  <si>
    <t>arnaud-l-137218</t>
  </si>
  <si>
    <t>Je pense avoir fait un bon choix, l'avenir le dira. Le tarif de l'assurance est correct pour ma petite voiture de loisir. L'accueil téléphonique est agréable et réactif.</t>
  </si>
  <si>
    <t>didier-55794</t>
  </si>
  <si>
    <t>L'assurance emprunteur Cardif a été souscrite pour un prêt automobile. Suite à une incapacité de travail, la demande de prise en charge reste sans réponse après 5 mois de la part de Cardif auprès du courtier an assurance en charge du dossier. Lorsque je souhaite contacter directement Cardif ce dernier me renvoie vers le courtier qui reste sans réponse. 
Restant sans solution à l’heure actuelle j’espère que se message aura une suite. Je ne connais pas la durée légale de réponse à une demande de prise en charge dans ce cas. Toutefois, il me semble que Cardif est certifié ISO9001, je suis donc en tant que client droit de demander le manuel qualité dans lequel devrait être stipulé le processus de prise en charge de demande d’indemnisation si ce dernier ne peut m’être fournis je me ferai un plaisir de rédiger une réclamation auprès de l’afnor</t>
  </si>
  <si>
    <t>lameche-81321</t>
  </si>
  <si>
    <t>Le service est médiocre, les conseiller te raccroche au nez avec une impolitesse déconcertante!!! 
J attend un chèque de versement depuis le 9 avril 2019 suite à une erreur de leur part j'attend toujours après. Leur délais de traitement sont trop long plus de 1mois et demis pour traiter un courrier postale et les mail 70jours même la caf est plus rapide !! 
Très dessus une honte vue l'es cotisation que nos patrons paye pour ce service pitoyable !!!</t>
  </si>
  <si>
    <t>je suis satisfaite du service
je reçois toujours mes documents en temps et en heure
le prix me convient
les employés sont toujours cordiaux, aimables et disponibles</t>
  </si>
  <si>
    <t>Connexion impossible avec mon compte, encore mieux ,carrémment il n'existe pas, c'est pénible, je souhaite accéder à mes nouveaux devis,  car je souhaite changer de garanties! Et surtout une grosse incompétence au niveau des employés, J'ai téléphoné pour m'assurer  du remboursement d'un médicament non remboursé par la SS la personne m'affirme qu'il est inutile d'envoyer la facture c'est non! Je relis mon contrat et j'envoie  malgré tout la facture, le médicament m' a été remboursé,  je précise que mon contrat prévoit 70 euros de remboursements pour certaines médications   ! La personne qui répond, a bien notre contrat sous les yeux,  c'est malhonnète  c'est bien  dommage et ça donne à réfléchir, est ce  que je vais rester chez AG2R?</t>
  </si>
  <si>
    <t>storkriri-72105</t>
  </si>
  <si>
    <t>J'ai envoyé un courrier le 19 novembre 2018 par lettre suivie pour une demande de complément de congé maternité, nous sommes le 13 mars 2019, je n'ai toujours rien. Dès que j'appelle le service client, on me bassine avec des histoires, ect..  je trouve cela inadmissible qu'on maltraite les gens ainsi. sérieusement. Nous avons des droits et c'est tout à fait normal que nous les demandions, nous avons cotisé pour.</t>
  </si>
  <si>
    <t>emmap-133763</t>
  </si>
  <si>
    <t>Décevant.
Après une dizaine d'années de conduite sans accident, un chauffard me percute.
Il est en tort mais ment sur son constat. Une expertise peut le démontrer. Mais direct assurance a préféré diviser les torts en 2 et augmenter par la même mom malus. Une véritable injustice !</t>
  </si>
  <si>
    <t>laroche01-97212</t>
  </si>
  <si>
    <t>En terme de suivi ils ne sont pas compétent ! Le prix est même trop élevé par rapport au compétences de cette assurance.                               .</t>
  </si>
  <si>
    <t>mavril-74902</t>
  </si>
  <si>
    <t>depuis 2015, bon contact avec les personnels
par contre les demande de prise en charge pour hospitalisation sont très longues a parvenir aux hopitaux</t>
  </si>
  <si>
    <t>pseb50-56785</t>
  </si>
  <si>
    <t>GMF  est une bonne assurance complète et competitive</t>
  </si>
  <si>
    <t>fram-85414</t>
  </si>
  <si>
    <t>Accueil telephonique cata.on vous repond que si c'est pour obtenir un devis ou nouveau client; sinon allez vous brosser</t>
  </si>
  <si>
    <t>voile-86653</t>
  </si>
  <si>
    <t>J'ai passé mon permis à 17ans et demi grace à la conduite accompagnée. J'ai donc un certificat de 8 mois. Je viens d'avoir 18 ans et souhaite trouver une assurance pour la voiture que mon père va me céder. Je contacte active assurance, la moins chère sur les comparateurs, et on me dit que l'on ne peut pas m'assurer car mon document a plus de 2 mois. Comment pourrait il en etre autrement puisque j'ai le permis depuis 8 mois. Bref la conduite accompagnée n'est pas un plus pour eux. Ils m,ont dit de revenir avec le permis definitif, au bon vouloir de l'administration. Conclusion : Active assurance devrait s'améliorer en tenant compte des bienfaits de la conduite accompagnée. Vraiment déçu.</t>
  </si>
  <si>
    <t>eddy-b-138602</t>
  </si>
  <si>
    <t xml:space="preserve">Satis fait du service pour l'instant mais j'attends de voir le temps ,la réactivité de ce nouveau assureur.
Je suis déjà assuré chez pacifica pour un autre vehicule donc je ferai la comparaison.
</t>
  </si>
  <si>
    <t>bruno07-103121</t>
  </si>
  <si>
    <t xml:space="preserve">Beaucoup trop chère pour le minimum assuré et sans option ne rembourse rien
Je change de compagnie
Malgres 23 ans de cotisations 
En espère ne pas regretter mon chiix
</t>
  </si>
  <si>
    <t>beninard-100167</t>
  </si>
  <si>
    <t>Normalement, le prix est élevé, et il ne me semble pas raisonnable de payer autant pour cette assurance ?? Parce que la vie n'est pas facile avec cette situation que nous traversons avec le kovid-19.</t>
  </si>
  <si>
    <t>lea-f-131809</t>
  </si>
  <si>
    <t xml:space="preserve">Tres efficace et une bonne prestation.
Je recommande Direct Assurance et le code parrainage pour les famille est très avantageux. Très bon accueil téléphonique.
</t>
  </si>
  <si>
    <t>coquet-t-122343</t>
  </si>
  <si>
    <t>satistfait mais tarifs legerement elevee par rapport au concurrent 
service telephonique rapide 
je possede 2 vehicules 
une fois je suis tomber en panne et le depannage etait compris dans mon contrat ca ma sauvée.</t>
  </si>
  <si>
    <t>luc38-94238</t>
  </si>
  <si>
    <t xml:space="preserve">Après un sinistre responsable, j'ai pu subir leur démarches qui sont loins d'etre claires auprès de leur client.
Passage de l'expert dans un garage ou il n'y avais pas de réparation possible = Inutile et frais de gardiennage payés de ma poche
Passage d'un deuxième expert, décision de vente de la moto (RIV), sauf que c'est un sous traitant qui s'occupe des démarches, AMV ne maitrise pas les délais ni le sous traitant, c'est le client qui doit rappeler les personnes concernées (garage, expert, sous traitant qui fait les papiers...) pour faire avancer le dossier !
Très fastidieux et usant ! surtout quand on donne des délais optimisites "oui oui ça va vite , vous pourrez avoir le remboursement d'ici deux semaines", un mois plus tard ça traine encore...
Le paiement est au service compta ...
Pfff
</t>
  </si>
  <si>
    <t>alex-81562</t>
  </si>
  <si>
    <t>j'ai résilié mon assurance auto en octobre 2018.
je viens de recevoir ma nouvelle vignette....
je me suis déplacer dans mon agence maaf pour déposer ma plainte pour vol en main propre ...
et j'en ai ensuite informer par mail la MAAF.
Malgré sa ma facturation ne s'est pas arrêtée.
bien sur, impossible d'avoir quelqu'un au telephone, et les mails sont traités sous 24h.
pour des services d'urgence il y à mieux ....
je deconseille fortement cette assurance de pacotille</t>
  </si>
  <si>
    <t>xame83-75586</t>
  </si>
  <si>
    <t>J'ai été radié par PACIFICA de l'assurance auto prétextant 3 sinistres ( à tort ou raison ), alors que j'avais plusieurs contrat chez eux (mobile, habitation et auto), Un crédit immobilier avec assurance crédit agricole etc.. et après renseignement auprès de ma conseillère banque, elle m'a précisé un peu gêné que je n'etais pas le seul client à me plaindre de ces pratiques PACIFICA auto. Donc peu importe que l'on soit un bon client avec plusieurs contrat PACIFICA ou pas,... PACIFICA veut empocher l'argent des clients et ne supporte surtout pas quelques sinistres sous peine d'être exclut. Et ensuite c'est la galère pour se faire accepter ailleurs.. on passe pour un mauvais client fiché qui passerait son temps à créer des accidents. J'aurai préféré partir par moi-même en sachant qu'il ne souhaite plus m assurer afin d'être assuré sans difficulté ailleurs . Il est hors de question de continuer à donner de l'argent à cette assurance avec mes autres contrats chez eux).  Je suis encore assuré PACIFICA pour mon mobile et je suis sur le point de résilier pour la fin de cette année, chose que j'ai déjà faite pour mon assurance PACIFICA habitation. Là encore j'ai trouvé mieux ailleurs ....</t>
  </si>
  <si>
    <t>bruno-g-131909</t>
  </si>
  <si>
    <t>Franchise trop élevée à mon sens en point négatif, formulaire internet très efficace pour faire la demande de devis et la validation, dommage cependant que l'historique client ne soit pas repris automatiquement (exemple bonus du dernier contrat)</t>
  </si>
  <si>
    <t>seb0038-64170</t>
  </si>
  <si>
    <t>Assuré depuis 20 ans à la MAIF et ayant eu plusieurs sinistres, que ce soit pour mon habitation ou mes véhicules je suis totalement satisfait des prestations de cet assureur.</t>
  </si>
  <si>
    <t>valery-d-130479</t>
  </si>
  <si>
    <t>rien à redire, tout se passe bien, les tarifs sont à la hauteur de notre attente. l'agence est accessible localement et avec des interlocuteurs locaux et "non expatriés dans divers pays...."</t>
  </si>
  <si>
    <t>malekassambo-j-129281</t>
  </si>
  <si>
    <t xml:space="preserve">Je suis assez satisfait
le prix est intéressant pour une jeune conducteur comme moi
j'espère pouvoir rouler en toute tranquillité sur la route dés a présent 
</t>
  </si>
  <si>
    <t xml:space="preserve">A FUIR !!! Surtout ne pas se laisser tenter par les quelques Euros d'économie qui paraitrait dans un comparatif d'assurance .
je suis chez Direct assurances depuis des années et quand j'ai eu un sinistre, plus précisément un incendie qui a ravagé 3 vehicule ,le premiere interlocuteur ,qui devait etre l'unique soit dit en passant ,m'a confirmé que le siège auto de mon enfant devait etre prise en compte ,le lendemain changement de la personne qui s'occupe de mon dossier.
j'ai donc suivi mon sinistre comme toute personne jusqu'à la proposition de l'expert ,je me suis vu remboursé la valeur de mon vehicule ce qui est normale ,puis vient la franchise et la ça se complique ,franchise +10%.Aujourd'hui je me trouve avec une somme dérisoire comparé a la valeur de mon véhicule qui ne me permet pas l'achat d'un véhicule convenable et bien entendu la poussette du bébé et le siège auto n'ont pas été pris en compte .
avant ça je me suis vu augmenter ma cotisations quand j'ai appelé on m'a répondu simplement et sans accro dans la voix c'est une régularisation parce que l'an passé nous avons enregistré beaucoup de sinistre dans notre compagnie d'assurance ,c'est tout de meme magnifique ,on doit payer pour ceux qui ont des sinistres et en plus on doit faire attention de ne pas avoir d'accident pour ne pas perdre notre bonus ,alors qu'à la base on est sensé payé moins cher chaque année .
Merci à vous mais aujourd'hui on propose presque les meme garanties dans d'autres assurances ,Vous n'tes plus les moins chères et je me passerais a la foulée du ton condescendant qu'emploi les conseillers téléphoniques situé à l'étranger 
</t>
  </si>
  <si>
    <t>zupiens61-80485</t>
  </si>
  <si>
    <t>Super assurance pas cher et prise en charge rapide en cas d'accident ou bris de glace.
Ou toujours su répondre à mes demandes .....................................................................................................................................................,</t>
  </si>
  <si>
    <t>frenoi-j-139097</t>
  </si>
  <si>
    <t xml:space="preserve">Client depuis bientôt 5 ans, satisfait des prestations
tarifs
Jamais de litige ou d'accident, à voir quant au garanties mais je pense que l'olivier sera à les côtés </t>
  </si>
  <si>
    <t>jordan-n-105455</t>
  </si>
  <si>
    <t>Je suis satisfait du service,or je ne peux pas modifier le numéro de confirmation de sms pour confirmer la signature du contrat.
Sinon les prix sont abordables.</t>
  </si>
  <si>
    <t>hacene-60107</t>
  </si>
  <si>
    <t>J'ai été client chez Direct assurance. J'ai eu un retard de payement de ma cotisation suite à des problèmes de comptabilité, j'ai versé un accompte de 3OO euros sur la cotisation annuelle qui est de 757 euros . 2 mois après je me suis vu résilier mon contrat malgrès l'envoie du reste de la cotisation soit 457 euros. J'ai beau expliquer et rééxpliquer la situation mais ils n'ont rien voulu comprendre, mais ils ont pris le soins de s'inquiéter de ma situation en me recommandant à l'un de leur partenaire. Situation un peu burlesque quand même. J'avais recommandé Direct assurance à mes deux enfants mais j'avoue que je ne recommanderai plus jamais cette société à personne.</t>
  </si>
  <si>
    <t>joe-61783</t>
  </si>
  <si>
    <t>Client depuis 30 ans sans sinistre je n'apprécie pas qu'ils prennent 17euros pour changement d'adresse</t>
  </si>
  <si>
    <t>david-p-114948</t>
  </si>
  <si>
    <t>Je suis très satisfait de la relation client et de l'accompagnement humain et de la fluidité des échanges.
Je recommanderais donc vos services. Bonne continuation</t>
  </si>
  <si>
    <t>tania-51776</t>
  </si>
  <si>
    <t>Sinistre survenu il y a 2 mois environ où le tiers est 100 prcent responsable.Constat amiable,attestation du tiers. Aucunes avancées, aucunes information. Direct assurance me dit être en attente d une soi disante expertise de leur expert. À ne plus rien comprendre, car la partie adverse a reconnu totalement sa responsabilité. C'est lors de sinistre qu'on constate l efficacité ou non d un assureur.</t>
  </si>
  <si>
    <t>adrien-a-121420</t>
  </si>
  <si>
    <t>Cette assurance est très rapide, elle aussi pas très chère. En 10 minute mon inscription étais faite, aucune difficulté pour remplir les documents et cela en plus sans me ruiné.</t>
  </si>
  <si>
    <t>npl-138440</t>
  </si>
  <si>
    <t>Pas encore de recul pour noter. Mais je remercie le conseiller Balde pour son amabilité ,  son écoute et sa rapidité d action. Il mérite un 5/5. La réponse teleph
téléphonique est rapide.</t>
  </si>
  <si>
    <t>sirroco-85391</t>
  </si>
  <si>
    <t>il vaut mieux ne pas avoir de sinistre....même sans responsabilité, sinon ils augmentent la franchise, et si vous ne répondez pas, ils vous virent</t>
  </si>
  <si>
    <t>emilien206-56713</t>
  </si>
  <si>
    <t xml:space="preserve">Je suis un client fidèle 10ans dans le groupe ALLIANZ aujourd'hui je suis confronté de devoir changer d'assurance. Ma compagne a eu deux accrochages sur un parking Elle n'était pas stipulé sur le contrat. L'agence a décidé de nous mettre du malus à tous les deux suite à une demande de relever informations ??????? 
Deuxièmement malgré l'envoi email, recommandé. du papier de session de véhicules l'agence continue de prélever les mensualités ????
Bien sûr nous repartons avec les membres de notre famille pour éviter tout soucis futur
</t>
  </si>
  <si>
    <t>saber-d-116891</t>
  </si>
  <si>
    <t>je suis satisfait de la souscription de mon contrat un  très bon accueil téléphonique j'espère que tout se passera bien avec olivier assurance .cordialement</t>
  </si>
  <si>
    <t>davy-f-101557</t>
  </si>
  <si>
    <t>Rien à declarer de particulier, tarif correct, je n'ai pas eu de sinistre et je touche du bois pour que ca n'arrive pas, mais je fais confiance à direct assurance qui, je le pense, n'a plus à prouver une réputation positive.</t>
  </si>
  <si>
    <t>elmanowsky-t-137414</t>
  </si>
  <si>
    <t xml:space="preserve">Je suis très satisfait de vos service. Conseillère au téléphone très bon service. Répond à toutes vos question sans hésitation. 
Une très agréable ambiance au téléphone 
Merci </t>
  </si>
  <si>
    <t>david-f-137674</t>
  </si>
  <si>
    <t>Ok pour le service prix compétitif j espère que tout va se faire rapidement et avoir ma carte verte le plus vite Possible je vous ai connu par rapport à ma petite sœur qui est assuré chez vous</t>
  </si>
  <si>
    <t>simon-j-111611</t>
  </si>
  <si>
    <t>Bonjour,
Je suis satisfait du service pour le moment par contre je ne comprends pas pourquoi je passe de 46,26€ mensuel à mon arrivé à 49,50 euros. 
Pour autant j'ai plus de bonus qu'a mon arrivé et n'ai pas eu d'accident, je ne comprends donc pas.</t>
  </si>
  <si>
    <t>arlette-59759</t>
  </si>
  <si>
    <t>trop chère , pour des remboursements qui ne sont pas totalement pris en charge</t>
  </si>
  <si>
    <t>gilme-136197</t>
  </si>
  <si>
    <t>mon contrat commence au 1er novembre, impossible de me connecter sur mon compte client afin d'envoyer des documents. La conseillère Ramata m'a bien conseillée et suivi dans ma demande. maintenant en attente de mon identifiant et code .</t>
  </si>
  <si>
    <t>nancy-h-105853</t>
  </si>
  <si>
    <t>je suis satisfaite de mon assurance voiture. L'application est SimplE à utiliser. Prix super interessant, personnel tres professionnel, et a l'ecoute.</t>
  </si>
  <si>
    <t>jmv-111399</t>
  </si>
  <si>
    <t>le qualité de s prestations a terriblement baissé. il n est plus utile de prendre une assistance juridique puisqu ils font tout pour ne pas la mettre en marche et que l on est obligé de se débrouiller seul pour poursuivre en justice c est lamentable. 38 ans de Maif et basta  faut arreter le prendre les adhérents pour des pigeons</t>
  </si>
  <si>
    <t>miyabi-kamya-52585</t>
  </si>
  <si>
    <t>J'ai souscris en ligne il y a 1 mois, aucunes nouvelles et quand j'appelle le service client, personne ne me trouve dans leurs fichiers! Ils trouvent meme une autre personne avec mon numéro de sécu! totalement n'importe quoi. 
Personne ne peut m'aider ni me renseigner. J'ai engagé des frais médicaux et je suis dans le flou total!</t>
  </si>
  <si>
    <t>maud1011-117073</t>
  </si>
  <si>
    <t xml:space="preserve">A fuir ! Injoignable, des délais de traitements affligeants et des erreurs ! 
Des réponses qui sont inacceptables du type "vous devriez changer de professionnels de santé et privilégiez un tiers payant total", des refus de répondre sur une simple question de base de remboursement (lorsqu'on arrive à les joindre bien sur). 
Il s'agit dans mon cas d'un contrat employeur, je n'ose pas imaginé la désastre sur un contrat individuel. </t>
  </si>
  <si>
    <t>christine-101285</t>
  </si>
  <si>
    <t>ils ne remboursent jamais . j'ai ouvert le tickets 4 fois . ca fait deux mois, ile me répondent au téléphone , on va vous rembourser et puis , ils cloturent le ticket en ligne
les délais sont ridicules
ils clôturent les tickets sont nous répondre 
je vais les amener à la justice  .</t>
  </si>
  <si>
    <t>alexk-102387</t>
  </si>
  <si>
    <t>L'assurance décennale couverte par SMA laisse a désiré....Saretec un groupe d'expert rigolos .Un expert de chez Saretec passe chez moi pour verifie l'étanchéité d'une fenetre(appartement neuf achete avec Bouygues immobilier depuis 2 ans),effectivement la fenêtre n'est pas étanche(air et eau...on voit le jour entre les 2 ouvrant...)mais il considère que ça nous empêche pas de vivre dans l'appartement....on voit la lumière dehors??(c'est n'est pas un désordre pour lui????).Qu'est-que vous me conseille ?</t>
  </si>
  <si>
    <t>alex-87562</t>
  </si>
  <si>
    <t>Il faudrait avoir la possibilité de ne pas mettre d'étoiles pour noter cette mutuelle tant le service est déplorable autant que le gestion des dossiers.
J'ai résilié mon contrat avec cette mutuelle par 2 lettres recommandées : j'ai appris à cette occasion que le centre auquel j'étais en principe rattaché (en entête des documents reçus) depuis 7 ans n'était pas mon centre de gestion !!!
Maintenant, 2 mois après cette résiliation qui à été reconnue par eux, je continue à recevoir des mises en demeure de payer ma cotisation pour l'année 2020...on croit rêver...</t>
  </si>
  <si>
    <t>cruche-61098</t>
  </si>
  <si>
    <t>J'ai résilié mon contrat par 3 courriers RAR en 2017 et malgré ces Courriers il a été prélevé le 01/01/2018 960 € sur mon compte. Ce jour le 06/02/2018 je n'ai toujours pas été remboursé. Vous refusez mes commentaires ? j'ai 91 ans n'est ce pas profiter de la faiblesse des gens ?</t>
  </si>
  <si>
    <t>rouge-100202</t>
  </si>
  <si>
    <t>Il y a peu d'attente au téléphone pour avoir un renseignement, ce qui est un grand avantage,  les informations sont de qualité et les interlocuteurs sympathiques.</t>
  </si>
  <si>
    <t>jfabien-d-117459</t>
  </si>
  <si>
    <t>TARIF x2 pour un meme véhicule sans sinsitres depuis ma conduite accompagnée ! Bcp de mal à comprendre cette approche mais après tout je suis libre de me faire assurer ailleurs, dommage.</t>
  </si>
  <si>
    <t>sylvie-55640</t>
  </si>
  <si>
    <t>Complémentaire à déconseiller fortement. Ne respecte pas son contrat et les remboursements annoncés. service client injoignable ou ne réponds pas aux réclamations.</t>
  </si>
  <si>
    <t>fayard-d-137515</t>
  </si>
  <si>
    <t>À chaque fois qu'on appelle pour le même problème on a un conseiller différent qui vous donne une réponse différente vous ne savez jamais ce que vous disais</t>
  </si>
  <si>
    <t>sarah-110618</t>
  </si>
  <si>
    <t>concernant les prix, je ne peux donner mon avis (contrat salarié au nom de mon conjoint). Par contre sur la qualité de service téléphonique, je peux vous dire qu'ils sont d'une efficacité impeccable. Délais de réponse très rapide et qualité de la réponse très satisfaisante.</t>
  </si>
  <si>
    <t>rachid-b-126185</t>
  </si>
  <si>
    <t>Je suis satisfait du prix et le service et très pratique .
Le formulaire est simple et rapide à remplir.
Les informations sont utiles et compréhensible.</t>
  </si>
  <si>
    <t>fatiha-126188</t>
  </si>
  <si>
    <t>Voilà plus de 15 ans que je suis chez la Maaf pour mon assurance automobile. Plus de 10 ans que j’ai un bonus 0,5. Il m’a fallu 2 accidents dans la même année 2020 (j’étais malheureusement malade et ma vigilance moindre de fait...). D’une part le bonus à vie est un énorme mensonge car c’est la voiture qui a le bonus et non le conducteur, car comme chacun sait c’est la voiture qui conduit et non le conducteur ! Et d’autre part, j’apprends avec stupeur qu’à la fin de l’année 2021, la Maaf procédera à la résiliation de mon contrat auto au prétexte de mes 2 accidents de l’année 2020. Alors qu’ils m’ont assurée jusque là. C’est incompréhensible. En bref, vous comprendrez aisément que la publicité est plus que mensongère et que ce n’est pas la Maaf que je préfère !!!</t>
  </si>
  <si>
    <t>karine-l-109890</t>
  </si>
  <si>
    <t>bonjour 
satisfaite du service mais decu de ne pas avoir fait plusieurs devis avant car j avais trouvé moins chèr ds mon ancienne assurance! dommage je suis un peu decu car avant vous etiez les moins chèr</t>
  </si>
  <si>
    <t>lyne-49899</t>
  </si>
  <si>
    <t>Je suis au chômage suite à un licenciement économique.
Cardif a pris le relais depuis 15 mars 2016, ils ont mis du temps pour traiter le dossier, au mois de juin ils traînent pour rembourser mon crédit avec diverses raisons. Aujourd'hui, ils ont un retard de 3 semaines!!!!!!!!!!!!!!!!!!!!!!!!!!!! Excuse diverses, manque de personnel, trop de dossier à traiter et là la dernière et attention Monsieurs et Mesdames, IL N'Y AURAIT PLUS DE SOUS DANS LES CAISSES!!!!!!!!!!!!!!!!!!!!!!!!
Je vais faire le nécessaire pour faire valoir mes droits.
Une chose est sûre, le prochain crédit je refuse Cardif. Et oui, je suis entrain de faire le nécessaire pour faire valoir mes droits et nous pouvons choisir l'assurance que nous voulons même si votre banque travail avec eux.</t>
  </si>
  <si>
    <t>laura-102080</t>
  </si>
  <si>
    <t>J'ai souscrit la formule de base, qui me coûte 49€ par mois, et à ce prix là je pensais avoir les garanties que javais eues chez d'autres assurances (taxi, hôtel, dépannage ...) Je suis tombée en panne pendant les vacances : et là surprise, j'apprends que la taxi est pris en charge jusqu'à 50€ seulement (ça m'a coûté 500€ pour rentrer!!!) Hôtel pas pris en charge! Et dépannage pas pris en charge entièrement car c'était sur l'autoroute! Tout est dans le contrat me dit on (ha je bien oui, je pensais qu'à ce prix là c'était compris, quelle naive). Avec un bébé qui hurlait et la ruine du taxi, j'ai demandé un geste commercial pour rentrer en taxi mais non... l'hôtel m'a été propose mais c'était trop compliqué et impossible avec un bébé et toutes les affaires et je souhaitais un geste pour le taxi. Je suis scandalisée et vous conseille de bien lire votre contrat, je n'ai jamais vu de telles "garanties" où l'on vous laisse dans la nature, sans aucun recours. A FUIR</t>
  </si>
  <si>
    <t>patrice-j-122105</t>
  </si>
  <si>
    <t>contact ,demande de renseignements,rdv, pas simple du tout.manque de reconnaissance pour les bons conducteurs .prévoir un bonus pour plusieurs contrats à la gmf.cordialement</t>
  </si>
  <si>
    <t>rousselet-v-137752</t>
  </si>
  <si>
    <t>Très satisfait de l accueil de votre agent, de la tarification et je vous recommanderais. Le parrainage et tres intéressant. Merciii pour votre accueil</t>
  </si>
  <si>
    <t>phil-60442</t>
  </si>
  <si>
    <t>SCANDALEUX.MAUVAISE FOI.RES MAUVAISE ASSURANCE QUI NE VOUS COUVRE PAS SUR DEGATS INHERENTS A U  ORAGE</t>
  </si>
  <si>
    <t>samu91-55756</t>
  </si>
  <si>
    <t>7 ans d'assurance habitation chez eux, aucun sinistre déclaré.
le jour ou j'ai voulu résilier pour un changement de situation et parce qu’ils étaient plus cher, il ne veulent pas résilier mon contrat malgré tout mes justificatifs.
Aussi c'était la première fois de ma vie que je vais les contacter par téléphone et j'ai eu le droit d’être traiter d’ignorant et arriéré par la conseillère au bout de la ligne, aucun respect du client.
Je croyais faire du bien en s'assurant chez soit disant le groupe Crédit Agricole ... mais c'était une grosse erreur, il n'y a que le nom, à fuiiiiiiiiiir</t>
  </si>
  <si>
    <t>pozer12-137900</t>
  </si>
  <si>
    <t>Eurofil by AVIVA..... assurance à fuir de tout urgence... radié pour avoir eu un bris de glace? résultat j'enlève mes 2 voitures assurées chez eux.... Good job ??</t>
  </si>
  <si>
    <t>dafrajas-103072</t>
  </si>
  <si>
    <t>Globalement satisfait de la MGP (qualité de l'accueil téléphonique, disponibilité, amabilité ...) le service santéclair est apprécié. Les prestations peuvent toujours être améliorées (remboursements) ayant eu besoin ces derniers temps de la mutuelle pour la vue, le dentaire et opération chirurgicale avec dépassement, la mutuelle a répondu présent, limitant ainsi notre reste à charge.
Très ancien adhérent depuis 1968, je conseille la MGP à mes proches.</t>
  </si>
  <si>
    <t>achilles-64836</t>
  </si>
  <si>
    <t xml:space="preserve">Ayant souscrit à votre assurance auto par internet début mai 2018, je suis  toujours dans l’attente de mon attestation et du certificat définitif 
Paiement déjà effectué à l’inscription de 120 euros plus premier prélèvement de 50 euros le 23 juin 2018.
Cordialement, dans l’attente de régularisation de ma situation.
</t>
  </si>
  <si>
    <t>nath-107967</t>
  </si>
  <si>
    <t>Très satisfaite, après des hésitations, j'ai regroupé assurance auto et assurance habitation auprès de L'olivier assurances. Une équipe réactive, responsable, un accueil chaleureux, une écoute attentive aux besoins et un prix compétitif.... Le top, je recommande....</t>
  </si>
  <si>
    <t>emmanuel-wilfried-a-135167</t>
  </si>
  <si>
    <t>Très satisfait de la vitesse à laquelle j’ai souscris 
J’ai été recommandé par un ami et je n’hésiterai pas a à faire cette publicité d’assurance fiable</t>
  </si>
  <si>
    <t>peggy-87551</t>
  </si>
  <si>
    <t>Comme je l'avais prédit en novembre lorsque j'ai envoyé ma lettre de résiliation ( avis déjà déposé sur ce site) néoliane ne m'a jamais répondu alors qu'ils ont reçu la lettre (recipissés faisant foi). Je reçois aujourd'hui un courrier qui s'étonne de mon opposition au prélèvement. Et néoliane me demande  une majoration. Heureusement que j'avais anticipé et tout transmis à mon avocat qui s'occupera dès demain du dossier . Le monde à l'envers mais des pratiques tellement courantes.</t>
  </si>
  <si>
    <t>nicole-d-114043</t>
  </si>
  <si>
    <t>Très satisfait de la personne que j ai eu au téléphone. 
Tarif ,fait partie des moins chère 
Seul bémol ,est de devoir tout faire par internet.(et oui il y a des gens qui n'ont pas internet)</t>
  </si>
  <si>
    <t>akheit-114972</t>
  </si>
  <si>
    <t>-Indemnisation toujours pas faite plus de 2 mois après le sinistre 
-conseillers qui appellent sans laisser de messages vocaux 
-pas de réponse de à nombreux mails</t>
  </si>
  <si>
    <t>al-95906</t>
  </si>
  <si>
    <t>Bonjour, Client depuis l'obtention de mon permis chez l'olivier assurance, soit plus de 5 ans j'ai déclaré 1 seul et unique sinistre pour le vol de mon véhicule en janvier 2020... et depuis c'est la catastrophe !! Cela fait plus de 6 mois que je suis dans une situation CRITIQUE à devoir emprunter auprès d'amis dans l'attente de mon remboursement...
Malgré un échange courtois et pleins de bonnes volontés avec le service qualité il y a plus de 2 mois, les démarches n'avancent pas et pour moi les mois deviennent de plus en plus difficiles à devoir jongler de dettes en dettes pour pouvoir subvenir à mes besoins.
Ps : Le rapport d'expertise du véhicule a été envoyé il y a plus de 5 mois...
Si vous souhaitez une assurance réactive, passez votre chemin.</t>
  </si>
  <si>
    <t>flo-104704</t>
  </si>
  <si>
    <t>Très satisfaite des relations avec les différents interlocuteurs.
Bonne compréhension des demandes faites.
Rapidité d'exécution.
Une tarification assez intéressante.</t>
  </si>
  <si>
    <t>stupefaction--135453</t>
  </si>
  <si>
    <t>+10% sur ma prime d'assurance entre 2020 et 2021 sans autre explication que celle normale de l'augmentation tarifaire de l'assureur, ce qui est juste impossible ! Facturation aléatoire et renseignements opaques. J'enlève dès ce jour tout ce qui me lie à eux.</t>
  </si>
  <si>
    <t>julesd-75939</t>
  </si>
  <si>
    <t>Direct assurance attire les clients pas des prix bas la première année, et ensuite augmente considérablement  les cotisations chaque année sans aucune justification même si vous n'avez aucun sinistre !! Mon assurance est passée de 425€ en 2016 à 643€ en 2020 soit plus de 50% d'augmentation alors que je n'ai eu aucun sinistre !!Ces méthodes sont inadmissibles elles trompent et abusent des consommateurs , je pense qu'il faut les attaquer par une action de groupe pour les dénoncer publiquement.</t>
  </si>
  <si>
    <t>prud'homme-w-121222</t>
  </si>
  <si>
    <t>Les prix me conviennent, maintenant il faut voir en cas de sinistre. Le service client est au top pour avoir des renseignements.
Je recommanderai l'olivier assurance dans mon entourage.</t>
  </si>
  <si>
    <t>jjoseamigo-72028</t>
  </si>
  <si>
    <t xml:space="preserve">je suis en conge de longue maladie de la fonction publique hospitaliere cardif a arrete le remboursement de mes prets au bout des trois j'ai passe une expertise si on peut appeler cela ainsi . avec un medecin qui ne savait pas pourquoi je venais on est restte debout 20 secondes aucune auscultation rien  de rien et pourtant je suis declare travailleur handicape et ce mr ce permet de dedire que je suis consolidé alors que l'administration m'expertise tous les 6 mois et me declare inapte....
</t>
  </si>
  <si>
    <t>L'équipe Zen-Up est juste géniale (aimable, très bon suivi, conseil,...)
Les prix sont competitifs
Le site est bien fait
Les démarches simples et les réponses reactives</t>
  </si>
  <si>
    <t>dieudonne-b-128827</t>
  </si>
  <si>
    <t>je suis satisfait du service bonnes conditions garanties usuelles bonne relation client bon contact commercial Olivia garanties  mettre en place 
bruno dieudonné</t>
  </si>
  <si>
    <t>thomas-j-139311</t>
  </si>
  <si>
    <t>Je suis satisfaite du service.
Les prix me conviennent pour ce que je veux.
C'est vraiment simple et pratique d'accès pour la souscription et le suivi du contrat.</t>
  </si>
  <si>
    <t>yao-p-125830</t>
  </si>
  <si>
    <t>Lex prix sont corrects par rapport aux autres assureurs.
Par contre, c'est que le début! Il faudrait attendre un peu pour pouvoir évaluer le niveau de satisfaction.</t>
  </si>
  <si>
    <t>matthieu-g-106063</t>
  </si>
  <si>
    <t xml:space="preserve">Je ne comprends pas comment DIRECT ASSURANCE peut soutenir que mon véhicule fait 7CV alors que sa carte grise atteste que c'est 5CV. Les démarches pour réussir à obtenir gain de cause sur une évidence me semble en outre dissuasives...
</t>
  </si>
  <si>
    <t>faikr-49570</t>
  </si>
  <si>
    <t>topissime, toujours le souci de bien faire et surtout c'est rapide, même quand la situation est difficile</t>
  </si>
  <si>
    <t>raphael-95232</t>
  </si>
  <si>
    <t>Le prix me parait cher sachant que je suis déja client chez vous, et que j'ai déjà une autre voiture chez vous.
J'attends un geste commercial, et fais réaliser des devis comparatifs chez d'autres assureurs dans l'attente.</t>
  </si>
  <si>
    <t>agnes-122086</t>
  </si>
  <si>
    <t xml:space="preserve">Terrible! D'erreurs en erreurs, de jours en jours, si ce n'est des conseillers sympathiques qui prodiguent de rassurantes paroles et qui ne peuvent finalement pas pouvoir y faire grand chose...quand il est possible de communiquer via le 09.... et rien ne bouge. Il y a quelques semaines, c'était télé travail. Dans cette expression, il y a le mot travail quand même.
Là on attend le mot "congés". Si encore il fallait en rire pour expliquer le simple "je m'en fous" d'un organisme, qui pourtant essaie désespérément de faire croire en quelques valeurs pour lesquelles il n'a aucun respect. </t>
  </si>
  <si>
    <t>gillou--103972</t>
  </si>
  <si>
    <t>Toujours à l’écoute et service très satisfaisant, service réactif et agent très compétent qui répond toujours à nos demandes. Très satisfait des échanges téléphoniques et de la prise en compte des informations qui sont traitées rapidement.</t>
  </si>
  <si>
    <t>vadamanikon-m-117891</t>
  </si>
  <si>
    <t>Bravo pas cher et super, bonne assurance, rapide et efficace
C'est une très bonne assurance continué comme ça, très arrangeant, qualité de service impeccable</t>
  </si>
  <si>
    <t>danielle-53032</t>
  </si>
  <si>
    <t>Je trouve inadmissible de devoir réclamer nos décompte de remboursement et ils refusent de nous les envoyer sous prétexte qu'il les envois une fois tous les trimestres quant nous devons changer de lunettes qui sont très mal remboursées nous devons avancés le complément qui pourrais être remboursé par une autre mutuelle que nous avons été obligés de prendre mais nous devons attendre plus de trois mois pour avoir le complément mais April s'en fiche complètement nous sommes que des pions si nous travaillons ce n'est pas pour la gloire mais pour vivre nous avons besoin rapidement de notre argent depuis le mois dernier j'attends mes descomptes</t>
  </si>
  <si>
    <t>kada-54881</t>
  </si>
  <si>
    <t>Bonjour je recommande l'assureur parmi les meilleurs compagnies d'assurances niveau rapport qualité/ prix.bonne continuation</t>
  </si>
  <si>
    <t>iloa-66619</t>
  </si>
  <si>
    <t>9ans d'assurance sans incident sur deux contrats auto/moto et au premier sinistre le contrat est résilié. Par mail personne vous répond. Par téléphone on vous balade et on ne vous donne aucune réponse claire, que des "je penses"...
Fuyez Matmut !!</t>
  </si>
  <si>
    <t>gantz-j-138348</t>
  </si>
  <si>
    <t>J'ai acheté un véhicule, qui vient remplacer l'actuel. Je n'ai pas réussi à modifier le contrat actuel pour "remplacer" le véhicule dans le contrat. A chaque essais, le site internet plante et me renvoie à la page de connexion. J'ai donc crée un deuxième contrat, afin de pouvoir assurer le nouveau véhicule. Je vais demander la suppression du véhicule qui sera vendu demain. Dommage de devoir faire toutes ses manipulations...</t>
  </si>
  <si>
    <t>tof42-89888</t>
  </si>
  <si>
    <t>Lamentable ! impossible de joindre un conseiller; depuis une semaine on est censé me rappeler et toujours rien, alors que la demande est urgente</t>
  </si>
  <si>
    <t>said-a-128778</t>
  </si>
  <si>
    <t>Les Agents sont très réactif sans oublier les tarifs défiant toute concurrence.
je recommande l'olivier sans hésiter les contrats sont adapté a la demande du client.</t>
  </si>
  <si>
    <t>annick-124119</t>
  </si>
  <si>
    <t>0 pointé depuis le 1er mars aucun remboursements ne répond pas aux mails courriers téléphone Quand je lis les commentaires ça fait peur.Le courtier absent</t>
  </si>
  <si>
    <t>said-a-132530</t>
  </si>
  <si>
    <t xml:space="preserve">Satisfait du service . Heureux detre assurer chez directe assurance 
Personnel professionnel ponctuel et a lecoute . Je suis assurer chez eux depuis plus de deux ans
</t>
  </si>
  <si>
    <t>insatisfait-54242</t>
  </si>
  <si>
    <t>Cette assureur est d'une mauvaise foie incroyable. On leur envoie un rib qu'ils soutiennent en avoir pris en compte en ligne à chaque prelevement on se retrouve avec des frais de rejets de prelevements alors qu en realité le nouveau rib n a pas été prise en compte! On se retrouve pendant des mois à payer plus cher alors que depuis la souscription du contrat ils n ont pas été capable d envoyer la carte verte! Aprés mainte et mainte appel un coup on vous dit qu on va vous rappeler pour enlever les frais de rejet indumement infligé et un coup on vous dit qu au faite que non que vous n avez pas envoyer de rib! 
Resiliez si vous voulez je vous attends pour un contentieux judiciaire! Mais je ne payerai plus rien!</t>
  </si>
  <si>
    <t>lagarde-s-117622</t>
  </si>
  <si>
    <t>Plus de 100euros ont été ajoutés : "taxes"
125e demandés en tant que acomptes mais c'est juste un prélèvement de taxes.
Donc oui mensualité correctes tous les mois, mais première mensualité de 125e non prévue.</t>
  </si>
  <si>
    <t>sabrina-n-129992</t>
  </si>
  <si>
    <t xml:space="preserve">Aucune communication 
Seul le tarif a confirmé le choix de ma compagnie d’assurance 
Et l’offre actuelle deux mois offert pour souscription habitation </t>
  </si>
  <si>
    <t>je viens de souscrire une assurance auto chez Direct Assurances et ai déjà déclaré un petit sinistre (phare cassé, tôle froissée)</t>
  </si>
  <si>
    <t>mariam-e-131162</t>
  </si>
  <si>
    <t xml:space="preserve">Je trouve ça très simple de remplir, et c'est assez rapide. Et niveau prix, pour une nouvelle conductrice comme moi, je pourrais pas mieux trouver. J'ai été parrainé donc je gagne 20€ et mon parrain 20€ aussi (c'est trop bien)
</t>
  </si>
  <si>
    <t>martin-f-109768</t>
  </si>
  <si>
    <t>je suis satisfait du service ainsi que du prix de l'assurance. Je recommande généralement votre compagnie à mes amis, qui en sont généralement satisfaits.</t>
  </si>
  <si>
    <t>lena-100732</t>
  </si>
  <si>
    <t>Étant profession indépendante, j’avais souscrit 4 ans avant d’avoir un souci de santé un contrat invalidité ( en 2013 ) J’ai malheureusement eu  un arrêt de travail de plus d’un an en 2017 reconnu en invalidité à 63 ans par ma Caisse obligatoire après 37 ans d’exercice d’infirmière libérale et 6 ans de travail à l’hôpital. La compagnie d’assurance AXA a mis 18 mois pour me répondre près plusieurs courriers recommandés. La visite chez le médecin conseil d’AXA a été très difficile, le médecin mettant en doute mes paroles et étant extrêmement désagréable et agressif. Je l’ai signalé au directeur d’AXA par courrier R avec AR. Je n’ai jamais eu de réponse. Au bout de 18 mois après ma mise en invalidité par ma caisse obligatoire, après de nombreux courriers et interrogatoires, j’ai reçu une somme dont le montant était le tiers du montant que j’avais souscrit sur le contrat. je n’ai pas eu le courage de poursuivre et de me battre pour obtenir mes droits. J’ai abandonné , mais suis extrêmement insatisfaite de la compagnie AXA.</t>
  </si>
  <si>
    <t>ds-110306</t>
  </si>
  <si>
    <t>Chez April moto depuis 10 ans tout risque sans sinistre 54€ /mois
Première déclaration tentative de vol .dégradation du neyman  franchise 450€ pénalité absence de gravage alors que j ai toujours ma moto 450€. Resultat 0 remboursement
Traitement du dossier par courtier privé sans état d ame son rôle ne pas rembourser  Fuyez !! aller ailleurs vérifier conditions et service à l l'assurer</t>
  </si>
  <si>
    <t>bla-90150</t>
  </si>
  <si>
    <t xml:space="preserve">Si on pouvait mettre 0 sans hesitation je le ferrais.
</t>
  </si>
  <si>
    <t>jbckr-61585</t>
  </si>
  <si>
    <t>Très satisfait de ma conseillère et de ses explications détaillées. Economie réalisée de plus de 6 000 euros sur la totalité de mon pret immobilier.</t>
  </si>
  <si>
    <t>idraki--97559</t>
  </si>
  <si>
    <t xml:space="preserve">Les conseillers (es) ont toujours étaient à l'écoute et toujours trouvés des solutions à mes problématiques. 
Ce jour 18/09, la conseillère m'as bien expliqué et dirigé vers le bon chemin concernant mon premier rendez-vous pour le port de lunettes de vue en m'envoyant par mail les opticiens partenaires de ma ville.
Aussi pour le changement de mon assurance grâce à eux j'ai pu m'engager chez GMF vu qu'il existe un partenariat entre les 2 parties, maintenant je paye moins cher. 
Je recommande tout à fait MGP.
</t>
  </si>
  <si>
    <t>loulourider-111332</t>
  </si>
  <si>
    <t>Une très bonne satisfaction de mon assurance AMV. Très professionnelle. Très réactive. Juste pour mon ancienneté un tarif attractif serait le bienvenu.</t>
  </si>
  <si>
    <t>adriano-65200</t>
  </si>
  <si>
    <t>Scandaleux 
Sociétaire depuis plus de 40 ans, un dégât des eaux n'a toujours pas été pris en charge depuis plus de 2 ans...
je ne peux pas utiliser mon local, aucune réponse à mes LRAR, j'envisage une action en justice</t>
  </si>
  <si>
    <t>handsky-78084</t>
  </si>
  <si>
    <t xml:space="preserve">demande de prise en charge le 22/02/2019, depuis 8 demandes de pièces et toujours un dossier en cours alors que toutes les demandes ont été satisfaites.
Tout ceci pour un dossier simple :  un accident de scooter !
Une honte, est ce une strategie pour gagner du temps ? </t>
  </si>
  <si>
    <t>mickael-m-132935</t>
  </si>
  <si>
    <t xml:space="preserve">Trop rapide !! Tarifs attractifs  je recommande 
Vraiment bien 
Essayais ce jour et déjà  près assuré ….. 
beaucoup de choix d’options… on prend ce qui nous intéresse </t>
  </si>
  <si>
    <t>murielle-57071</t>
  </si>
  <si>
    <t>Je tante de quitter cette assurance avec beaucoup d'effort. On me sort une facture que personne n'ai en mesure de m'expliquer le montant et ce a quoi ça correspond. J’appelle le service, on me raccroche au nez (3X). On me dit que l'on va me rappeler.... Il n'en ai rien. Assurance à fuir dont le service client n'est pas du tout à l'écoute bien au contraire fait tout pour vous éviter. Sans mesure vous raccroche au nez et même se permettent de limite vous crier dessus.</t>
  </si>
  <si>
    <t>patrick-t-109442</t>
  </si>
  <si>
    <t>Je ne suis absolument pas satisfait de vos services et de vos augmentation de tarifs annuel (surtout cette année) , au plaisir de ne plus vous avoir  pour assureur.</t>
  </si>
  <si>
    <t>fidji-103665</t>
  </si>
  <si>
    <t>Très cher aucun dialogue possible  .je ne recommanderais pas cette compagnie ? 70%de hausse en 5 ans sans aucune raison ?seul compte les prélèvements.</t>
  </si>
  <si>
    <t>08 mai 2019 suite à une expérience en mai 2019</t>
  </si>
  <si>
    <t>rsa-75726</t>
  </si>
  <si>
    <t>Je crois, je suis même sur : la pire mutuelle que j'ai vu. 3 mois pour l'enregistrer suite à un bug : pas d'excuse, pas de geste. Ensuite télétransmission qui ne fonctionne pas + transmission des facture et preuve de remboursement secu ne fonctionne pas non plus. Actuellement je paie une mutuelle sans en avoir les avantages. Très compliqué de les avoir : 2h d'attente (non je n'exagère pas malheureusement). Et biensure aucune prise en compte du problème... peut même qu'il sera nécessaire d'aller en justice pour obtenir un remboursement... on est loin de la simplicité.</t>
  </si>
  <si>
    <t>ninja-59138</t>
  </si>
  <si>
    <t>Assuree depuis 40 ans a la MAIF scandalisee quant a l'indemnisation suite a une intrusion cambriolage de mon domicile et vol de mon vehicule.</t>
  </si>
  <si>
    <t>jeanphikhors-86625</t>
  </si>
  <si>
    <t>A fuir... Tout va bien tant qu'on paye, les problèmes arrivent pour récupérer les sous, commerciaux incompétent, ne se déplace plus, toujours en train d'attendre des réponses de leurs hiérarchies. Il n'y a aucun service client réel sauf pour vendre. Les délais sont très long pour récupérer les fonds mais c'est surtout que personne vous dit rien: 'votre demande est transmise au service concerné'. Après plusieurs appels et mail au commercial sa réponse à une demande de rendez-vous: 'si c'est pour des demandes de rachat, passez par le site, je me déplace pas pour ça!!!' Surtout que dans notre cas, ils ont fait une grosse erreur sur le contrat et là, 0 conseil.</t>
  </si>
  <si>
    <t xml:space="preserve">J'ai souscrit mon 1er contrat d'assurance pour ma nouvelle moto. Je tiens à souligner mon excellente impression suite à mon entretien avec mon interlocuteur (Aude) lors de la souscription de mon contrat. Je la remercie vivement pour ses précieux conseils et la clarté de ses explications. Dans le suivi de la souscription, le service après vente est également très efficace. Décrochage rapide à chaque appel et réponse également rapide lors des échanges de mails. Réception de la carte verte en moins d'1 semaine. 
Tous les ingrédients sont réunis pour être rassurer dès la souscription selon moi. </t>
  </si>
  <si>
    <t>mibe-99258</t>
  </si>
  <si>
    <t>Niveau de remboursement conforme au contrat - rapidité de traitement des demandes et des remboursement - courrier de renouvellement envoyé longtemps avant la date de renouvellement - animal assuré jusqu'à la fin de sa vie</t>
  </si>
  <si>
    <t>tokyo-101892</t>
  </si>
  <si>
    <t>Si vous voulez avoir tous les problèmes possibles et inimaginables, un service client archi nul, qui ne comprennent rien et ne souhaitent pas vous aider!!
J’ai arrêté l’assurance car j’ avais vendu la voiture, je n’ai jamais reçu le trop perçu..
J’a du attendre des mois pour recevoir la carte verte, j’ai dû aller à la Préfecture !!
Pour demander un devis ils vous demandent un Rib !!! 
La cerise sur la gâteau c’est service téléphonique payant !!
FUYEZ !!!</t>
  </si>
  <si>
    <t>lilalila76-56999</t>
  </si>
  <si>
    <t>Très difficilement joignable (genre attente 8 minutes annoncées et au bout de 20 mn on vous dit d'essayer une autre fois, mais l'autre fois, c'est encore saturé d'après la réponse automatique, réessayer plus tard...)</t>
  </si>
  <si>
    <t>caro59-79816</t>
  </si>
  <si>
    <t>cambriolé le 27 septembre 2019 par deux jeunes qui ont escaladés ma toiture pour passer par une fenetre sur le toit  mise en oscillant battant contact de police venue de la scientifique je ne peux pas être indemnisé car pas d'effraction je suis chez eux depuis 20 ans toute mes assurances sont là et bien je vais vous quitter payer pour rien cela ne me convient pas et mon fils ira ailleurs bien entendu</t>
  </si>
  <si>
    <t>edlamenace-56845</t>
  </si>
  <si>
    <t>Bonjour à tous - Salut Motards !
AMV m'assure un scooter 50cc... 
Ma fille a été dégommé "propre" par une camionnette 100% responsable. Pas de séquelles physiques ! juste de nombreuses plaies et le casque HS, le jean, les gants rapés bref que du matériel - MERCI à sa bonne étoile !!!). Il lui en reste une grosse frayeur qui l'a conduite a arrêter et ne pas poursuivre avec moi (1100 zzr) une future aventure motarde sans accident ! 
Bref, le Vespa à 4 ans - 5450 kms, acheté neuf 3490 € le 02 mai 2013 et valorisé indemnisé "minablement" 1600 € (Véhicule économiquement irréparable V.E.I.) 
L'accident date du 11 juillet et je suis à mon cinquième courrier.
Il leur manque toujours un document.
- l'attente car le témoin ne s'est pas manifesté... (ce qui n'est pas vrai.. preuve à l'appui)
- le document de "non accident corporel", dûment remplit et attestant que tout est OK. Je leur ai fait un mail préalablement après la visite du médecin leur disant que ce dernier m'avait rassuré en m'indiquant qu'il ne s'agissait que de contusions impliquant seulement un arrêt de sport pendant 30 jours.
- les certificats médicaux - de radiologie, les notes du médecin - 
mais aussi et cela date d'hier !!!
- une demande à l'assuré (ma fille) lui demandant confirmation que le propriétaire du véhicule (moi) est bien la personne à indemniser du véhicule en épave ! (on croit réver) - avec attestation écrite et copie de la pièce d'identité
Bref minable pour un accident non responsable ! 
Sur les forums, on voit bien que AMV et les assureurs traînent des pieds, ALORS QUE NOUS NE SOMMES PAS RESPONSABLES D'AVOIR ETE FAUCHE par un irresponsable, probablement au portable de sa camionnette (cette rmq n'engage que moi).
Je pense que l'assureur devrait nous aider, non il perd du temps, il cherche le document qui manque pour retarder son paiement... 
FUYEZ AMV, mais les autres aussi... Je suis chef d'une TPE et je suis amer car ces gens là n'ont pas besoin de clients, l'assurance est obligatoire, alors ils nous traitent comme un numéro... Personne ne les aime mais peu importe pour eux...
Tristes assureurs !</t>
  </si>
  <si>
    <t>pas-de-pseudo-que-la-verite-99200</t>
  </si>
  <si>
    <t>Accident de moto non responsable en septembre 2017 avec 14 jours d’hôpital et quatre moi d’arrêt de travail
Toujours pas résolu à ce jour je pense et j'espere par le je-m’en-foutisme de la première personne qui s'est occupé du dossier a mon sortir de l’hôpital chez Macif
depuis c'est avocat,expert et attente 
donc la Macif a de très bon tarif mais c'est comme la camelote qui vient de chine on n'en n'as que pour son argent
Je suis donc assuré que pour être en règle avec la législation</t>
  </si>
  <si>
    <t>nicolas-b-129318</t>
  </si>
  <si>
    <t>Je suis satisfais de la rapidité du service, je recommande Direct Assurance pour assurer votre véhicule. Des prix attractifs et des conseillers à l’écoute.</t>
  </si>
  <si>
    <t>f5lqg-102042</t>
  </si>
  <si>
    <t>A la retraite depuis 20 ans ,je n'ai jamais eu de différent avec la MGP. Apres analyse complète ,je pense que nous sommes très très loin d'être les plus mauvais... Nous gardons cet esprit mutualiste et de solidarité, qui, en cette période difficile, est important. Merci de m'avoir lu.</t>
  </si>
  <si>
    <t>doudthedude-98834</t>
  </si>
  <si>
    <t>Bonjour, je n'ai pas pour habitude de laisser des commentaires ou avis mais là, je suis profondément déçu. Sociétaire à la maif depuis 1998 j'ai toujours souscrit à leur contrat raqvam, praxis et autre. La raison en est que le conseiller m'avait assuré que le moindre souci du quotidien serait pris en charge. J'ai 2 enfants et voulant minimiser les risques, cette garantie me rassurait. Il y' à 1 semaine, suite à un entraînement de foot je me romps le tendon d'Achille. Me souvenant que j'avais contracté une assurance auprès de la maif, je déclare le sinistre en précisant bien qu'il s'agissait d'une rupture du tendon d'Achille. Plus tard, un courrier m'invite à rédiger une lettre circonstanciée ainsi qu'à fournir les documents médicaux afin qu'ils puissent se prononcer. Je m'exécute et le soir même reçoit une reponse m'annonçant que les ruptures tendineuses étaient exclues de la garantie mais alors pourquoi m'avoir fait espérer en me demandant une lettre circonstanciée. De plus ayant toute confiance en la maif "l'assureur militant",  "l'assureur solidaire", je ne me suis pas amusé à lire toutes les clauses de la garantie car mon assureur m'affirmait que la moindre blessure serait indemnisée.... Immobilisé pour 6 semaines, n'ayant droit à rien je ne peux que mettre en garde contre cette mutuelle qui en fait se comporte comme n'importe quelle assurance privée, mentant et cherchant tous les moyens pour vous exclure de leur garantie. Le pire dans cette histoire c'est que dans leur grande bonté, ils me délivrent un conseil m'enjoignant à me tourner vers la cpam puis vers ma mutuelle. Pardonnez moi l'expression mais non content de m'avoir fait croire des choses, il me prennent en plus pour un débile. Foutage de gueule. 1000€ de cotisations annuelles en tout (voiture scooter, appartements) pour ne rien avoir en cas de besoin. Ciao je quitte le navire.
M diarra</t>
  </si>
  <si>
    <t>batlol06-93902</t>
  </si>
  <si>
    <t>Je compare les prix pour ma prochaine voiture, je ne n'ai pas encore pris de décision Je ne connais pas le service direct assurance. et ces avis sont trop longs.</t>
  </si>
  <si>
    <t>loulou-115481</t>
  </si>
  <si>
    <t xml:space="preserve">Suite à un accident  de voiture eux le 03/08/2020 je me suis trouver résilié  très rapidement appel très long et ne comprenne pas ma demande j ai demander à parler à un responsable ont ma raccrocher au nez . Quand je rappeler sa ne répondez pas ou quand je disait mon nom sa me raccrocher directement 
J étais à cette assurance depuis l age de mais 18 ans . Pour prélever tous va bien mais une fois que long n a un problème il y a plus personne vraiment dégueulasses </t>
  </si>
  <si>
    <t>choukri-a-106872</t>
  </si>
  <si>
    <t xml:space="preserve">A un click, très satisfaisant le prix en comparaison de ma banque est de moitiè prix il n'y a pas à dire je souscrie sans réflèchir.
Je recommande vraiment Direct Assurance pour toute les personnes qui sont de longue date avec leur asurance banque
</t>
  </si>
  <si>
    <t>jp-96488</t>
  </si>
  <si>
    <t>Depuis une quarantaine d'années à la GMF sans le moindre accrochages ses tarifs restent les plus élevés  sur les comparatifs .
 Une conseillère  n'a pu me donner le montant de cotisation pour mes 3000 km que je fais par an avec mon véhicule lors  d'un appel téléphonique.</t>
  </si>
  <si>
    <t>verite87-89253</t>
  </si>
  <si>
    <t xml:space="preserve">Tout à refaire . tres mauvaise logistique. Tout à commencé avec la garantie mécanique plus que la macif me prélevait chaque mois, pour au final me dire le jour où j'ai eu des réparations à faire que je ne l'avais pas ( bien quils me prélevaient chaque mois) et au moment où je demande qu'on me rembourse ce que j'ai payé , on me dit que c'est impossible (175€ environ).
Je suis passée en agence j'ai fait des courriers au siège.Impossible de se faire rembourser.
J'ai également eu un accident avec le véhicule de mon pere en 2016. J'ai fourni tous les documents en temps et en heure , ils ont volontairement égaré les documents les plus importants pour l'expert (afin de réduire les frais d'indemnisation bien que ce soit mon assureur il n'allait pas du tout dans mon sens , le litige n'est toujours pas réglé) 
Quand on appele le service client , on ne tombe que sur des incompétents incapables de gérer vos problèmes (bien que ce soit leur métier ), et qui parfois raccrochent au nez quand ils ne savent apporter de reponse .
ca fait plus d'une semaine que j'attends le fiche de renseignement de bonus de ma mere (dans une agence normale ca prendrait 1h voir max 1 journee) en une semaine j'ai appelé 3 fois , tout le monde se rejette la faute mais personne ne l'envoie (pourtant ma nouvelle assurance à envoyé le recommander et ils savent que je veux changer d'assurance, on dirait qu'ils traînent des pieds volontairement afin d'empecher les gens d'aller chez la concurrence)
et pour finir les prix exhorbitants ne sont vraiment pas justifiés bi légitimes
ex: pour les meme prestations j'étais à 72€/mois pour le tiers plus chez la macif , contre seulement 49€/mois chez mon nouvel assureur. 
Vraiment fuyez car leur mauvaise réputation est tout à fait justifiée. 
J'espère que ça en aidera plus d'un , j'étais chez eux parce que j'ai suivi le papa (qui lui est âgé et ne sait pas forcément qu'il y a mieux ailleurs) mais pour le coup , toute ma famille va changer car ma soeur aussi a eu un litige qu'il ne voulait pas rembourser (vol de voiture et ils ont essayé par tous les moyens d'inventer des clauses pas présentes à la signature du contrat pour éviter le remboursement) 
en fait c'est une assurance qui vous rembourse que lorsque vous prenez un avocat contre elle 
c'est marrant parce que moi je pensais naïve que je suis que le principe d'une assurance etait de faire aux mieux pour ses sociétaires ! 
Ce n'est vraiment pas ce que vous aurez chez eux 
</t>
  </si>
  <si>
    <t>christelle-k-109298</t>
  </si>
  <si>
    <t>Pas satisfaite du services administratif. , mauvais contact avec les interlocuteurs, aussi chers qu'une autre assurance.  , Par contre une bonne assistance en cas d'accident ..</t>
  </si>
  <si>
    <t>m-129387</t>
  </si>
  <si>
    <t xml:space="preserve">Tout se passe bien tant que vous ne demandez rien.  A chaque demande on vous facture, y compris lorsque vous indiquez avoir déménagé et indiquez votre nouvelle adresse  : changement d'adresse : +15€. Et c'est sans compter le surcoût de l'assurance bien évidemment superieure de 100 € ! Ils ne connaissent que la touche plus. 
Quand l'assureur doit prendre en charge c'est une autre histoire ...
Bref c'est décidé je change d'assureur.  Cela fait 3y ans que je suis assurée pour 1 véhicule  et c'est la 1ère  fois que je rencontre cette façon de faire.
</t>
  </si>
  <si>
    <t>david-c-130752</t>
  </si>
  <si>
    <t>Toujours satisfait de  l'assurance GMF, malgré une petite hause des prix sur l'assurance voiture, 1ère fois sur internet pour une demande d'attestation scolaire pour mon fils, simple.</t>
  </si>
  <si>
    <t>laurenmileva-81098</t>
  </si>
  <si>
    <t>Excellente assurance, moins chère que mon assurance précédente. En tous risques' à noter ne ce serait-ce que le bris de glace sans franchise, le dépannage et remorquage rapides, le taxi qui assure le retour au domicile ainsi que le trajet pour aller chercher le vehicule au garage. Très bonne coordination avec les services de réparation, et personnel compétent et réactif. Merci!</t>
  </si>
  <si>
    <t>herve-54811</t>
  </si>
  <si>
    <t xml:space="preserve">Assuré depuis février 2016, j'ai voulu faire jouer la Loi Hamon.
Une première fois la demande de  résiliation émamant De L'olivier Assurance a été rejetée car cela faisait moins  d'un an que j'étais assuré Direct Assurance : je reconnais cela sans problème.
Cependant le 6 mars l'Olivier Assurance a émis de nouveau une demande de résiliation avec accusé réception le 8 mars ( que j'ai en copie) mais comme par hasard, le service client de Direct ne l'a jamais reçu.
Il est impossible de parler à un responsable ou de quelqu'un de compétent et le personnel de Direct Assurance refuse même de donner  le mail professionnel du service résiliation aux collègues de L'Olivier.
</t>
  </si>
  <si>
    <t>bertrand-94233</t>
  </si>
  <si>
    <t>Le 18 mai 2020, je demande un rachat partiel sur un art 82. Je demande le 20 mai si mon dossier est complet. Non, votre demande doit être faite par courrier possibilité d'envoi par mail.
Le 27 mai je demande si mon dossier est complet, non il faut votre RIB. RIB envoyé sur le champ.
Le 3 juin je demande si mon dossier est complet, non le rib envoyé n'a pas le logo de votre banque. Rib envoyé.
Toutes les semaines je téléphone sans que mon dossier n'évolue.
Le 7 juillet je reçois un mail sans pièce jointe me demandant de renseigner le formulaire fiscal. Relance de ma part le même jour je reçois ce formulaire que je renseigne sur le champ.
Le 16 juillet toujours rien. 
Le client n'est pas au cœur de leurs préoccupations.
J'ai décidé de vider chaque année cet article car Arial CNP n'est pas une structure respectueuse !
Et Arial est certifié ISO mais je ne vois pas dans quel domaine, pas celui de la qualité de service.
2 mois sans réponse…. Bravo
Pour conclure, un dirigeant qui se respecte devrait réagir en dénombrant le nombre d'avis négatifs  ressortant sur le net.</t>
  </si>
  <si>
    <t>lali83-59216</t>
  </si>
  <si>
    <t>RESILIATION pour non envoi des photos du véhicule que j'ai envoyé à 5 reprises par recommandé et l'application qui m'a bien validé les photos.
INDAMNISSIBLE
Srevice client incompétent</t>
  </si>
  <si>
    <t>babou-badr-60940</t>
  </si>
  <si>
    <t xml:space="preserve">Très pratique! Toujours à l’écoute, je n’hésite pas à rappeler le service suivi client pour refaire un point et voir si on peut revoir mon contrat ou juste moduler mes garanties.
Le concept est top, et les explications tres claires! </t>
  </si>
  <si>
    <t>verolilian-57939</t>
  </si>
  <si>
    <t>quelle incompétence, erreur de dossier de leur part facturée 15€ en plus
 changement de coordonées bacncaires non prises en compte au bout de 3 mois, prélèvement forcement refusé après FERMETURE DU COMPTE 
 HARCELEMENT PENDANT 5 JOURS  ENSUITE MALGRÉ APPEL TÉLÉPHONIQUE POUR GÉRER LA SITUATION MENACE DE FRAIS DE 20€ SUPPLEMENTAIRES SI PAS REGLER DE SUITE</t>
  </si>
  <si>
    <t>steve0808-67672</t>
  </si>
  <si>
    <t>Ayant eu un sinistre de type incendie  de  mon véhicule bmw depuis le mois de janvier je n ai toujours pas été indemnisés  mon dossier passe de main en main tout un tas de document me son demande alors que ce n est pas justifier comme comment j ai eu les fonds pour payer mon véhicule avec des preuves à leurs Fournir ensuite de justifier dans mon cas c etait une donnation de ma mere apres il a fallut que je justifie comment ma mère à pu gagner son argent pour me faire la donation tt les éléments l on été fourni à la matmut hors.je ne suis toujours pas indemniser ce jour le 14/10/2018.  Après les  avoir une 100 ene  fois depuis on me raccroche au nez ou on me dit qu il attendent toujours des éléments etc...de plus mon assurance été encore prélever jusqu au mois d aout 2018 alors que mon véhicule n étais plus assurable 88.6 par mois et on me rembourse que 345 euros chose qui n est pas logique normalement ce qui fait plus de 620 euros. La matmut elle assure le temps qu il n y a pas de soucis</t>
  </si>
  <si>
    <t>nectoux-m-105318</t>
  </si>
  <si>
    <t>Vous ne répondez que trop rarement au téléphone (là ça fait une heure de j'appelle sans succès). Vous encaissez rapidement mais ça fait 1 an que je cours après un remboursement.. toujours sans succès. Et au niveau des tarifs, certes c'est bas mais pour des garanties toutes aussi basses.</t>
  </si>
  <si>
    <t>emeu-71558</t>
  </si>
  <si>
    <t xml:space="preserve">Attention cette assurance Rembourse très peu et oblige un engagement d'un an minimum!! Quand il s'agit d'un remboursement important ils ne remboursent plus!!! Au départ ils sont censés prendre en charge tous les accidents et là ils m'annoncent que même en cas d'accident pour les ligaments croises ils ne prendront pas en charge pourtant la date de l'opération est bien postérieure aux 6 mois après signature mais comme la date des premiers symptômes est 10 jours avant ils ne remboursent pas!!! Méfiez vous car ensuite aucune négociation est possible aucun geste n'est envisageable....
</t>
  </si>
  <si>
    <t>barissa-69643</t>
  </si>
  <si>
    <t>J'ai subi un dégât des eaux cela fait plus 2 mois toujours en attente du rapport de l'expert.  La visite  de lexpert se fait en 5 minutes  grand max un marchand de tapis pour la proposition d'indemnisation. Les entreprises partenaires pas du tout sérieux 3 semaines en attente de leur coup fil. Pas d'accord avec les matériaux proposés pour la remise en état, bas de gamme du premier prix. Les interlocuteurs à part vous écouter aucune réponse  concrète. Hâte  que mon engagement se finissent . Cliente fidèle depuis plus de 10 ans le prix facturé  de ma cotisation est de 200 euros plus cher si j etais nouvelle adhérente. SACHANT QUE JAI MES 2 VEHICULES CHEZ EUX</t>
  </si>
  <si>
    <t>ouioui76-89070</t>
  </si>
  <si>
    <t>Assureur a fuir</t>
  </si>
  <si>
    <t>valerie-69997</t>
  </si>
  <si>
    <t>Bonjour, 
Depuis la fusion de la MGET avec la MGEN effective au 1 er janvier 2016, mon capital décès souscrit avec la MGET a disparu. Où est passé mon capital décès ? A l époque avec la MGET je recevais chaque fin d année 1 relevé du capital décès  précisant le montant dont je disposais. Depuis le 1er janvier 2016 je demande à la mgen où est passé cet argent, ils me renvoient vers alptis. Alptis m'informe ne pas savoir où se trouve ce capital et me renvoie vers la cnp. La cnp n étant pas plus au courant me renvoie vers alptis. J AIMERAIS SAVOIR OÙ EST PASSÉ MON CAPITAL??? lors d une fusion forcément l'entreprise prend l'actif et le passif. DEPUIS LE 2 JANVIER 2016 je réclame des informations  à  ce sujet et personne n'est au courant, personne ne répond à mes questions . Y'a t il eu des magouilles pour me laisser volotairement dans le flou ?  Nous sommes le 8 janvier 2019 ça fait 3 ans que je réclame je sonne à toutes les portes ,AUCUNE REPONSE. J'espère que mon capital DÉCÈS  n'a pas fait faillite avec la MGET!</t>
  </si>
  <si>
    <t>jean-christophe-r-130544</t>
  </si>
  <si>
    <t>la démarche en ligne est simple et rapide. le site est ergonomique et compréhensible. les prestations sont claires. rien à redire. rapport qualité/prix un peu haut</t>
  </si>
  <si>
    <t>jean-christian-s-110271</t>
  </si>
  <si>
    <t>JE SUIS SATISFAIT DU TARIF ET DE LA RAPIDITE ET LE PROFESSIONNALISME DE LA PERSONNE AU TEL ET DE SES CONSEILS. LE TARIF EST CONFORME A MES ATTENTES. MERCI.</t>
  </si>
  <si>
    <t>farid-c-126529</t>
  </si>
  <si>
    <t>Je suis satisfait du tarif et des garanties proposées par votre société et vous remercie grandement cordialement monsieur chouikine farid
A très bientot</t>
  </si>
  <si>
    <t>cyril-103294</t>
  </si>
  <si>
    <t>Je suis entièrement satisfait des services proposés par l’Olivier assurance. Il serait bien de pouvoir ajouter l'option : Défense et recours suite à une mauvaise intervention réalisée par le professionnel lors d'une réparation. Mon véhicule à été abîmé au cours d'un remplacement de pare brise. Malheureusement mon assureur n'a pas pu m'aider dans mes démarches. C'est compliqué d'avoir gain de cause quand le professionnel refuse de reconnaître sa responsabilité.</t>
  </si>
  <si>
    <t>stantrz-96828</t>
  </si>
  <si>
    <t>Très mauvais assureur et service client, la satisfaction de leur clientèle est le dernier de leur soucis. Impossible à joindre au téléphone sans se faire raccrocher au nez par le serveur vocale qui te dis vas sur ton espace en ligne. Chose qui paraît simple pour peu que cet espace soit accessible ce qui n'est pas le cas pour moi. Du coup le site me dis d'appeler le serveur vocal et la boucle est bouclée. Dès le début ils n'étaient pas clair, et ça c'est pas arrangé. Si vous cherchez un vrai assureur n'allez pas chez eux. Attention car la maison mère Aviva a plusieurs assurances, toutes d'aussi bas niveau. A fuir comme la fusion de la peste et du Covid.</t>
  </si>
  <si>
    <t>allan-63486</t>
  </si>
  <si>
    <t>Bonjour (RCC : YC 50508552 ) après une lettre avec AR, deux relances par mail et un contact via Messenger sur la page Allianz France sur Facebook, je n'ai toujours pas été résilié, je n'ai toujours pas été remboursé pour le trop perçu qu'ils me doivent. Une conseillère m'a recontacté pour me demander des éléments supplémentaire notamment un autre CERFA car il n'était apparemment pas lisible ?!?! Je suis loin d'écrire comme un pied. Quel intérêt avez vous à gratter du temps comme cela ? Merci de faire quelque chose, cela fait maintenant 1 mois que ce cinéma dur.</t>
  </si>
  <si>
    <t>demazeux-s-139482</t>
  </si>
  <si>
    <t>Un tarif très concurrentiel et une souscription rapide, le service commercial est disponible est agréable. A voir à l'usage mais la première impression est très positive.</t>
  </si>
  <si>
    <t>nighter31-66183</t>
  </si>
  <si>
    <t>gros problèmes avec cette assurance auto.Impossible de pouvoir récupérer ma carte verte définitive.Cela fait maintenant 2 mois que j'ai signé chez eux et le service téléphonique me dit que cela a été envoyé par courrier.Je les ai contacté à plusieurs reprises mais cela ne change rien à la situation.bref, un seul mot: FUYEZ</t>
  </si>
  <si>
    <t>stam2912-64020</t>
  </si>
  <si>
    <t>Satisfait de se rendez vous téléphonique,
Le televendeur été aimable et lymphatique sa change des autres compagnies ...........</t>
  </si>
  <si>
    <t>jimo51-60102</t>
  </si>
  <si>
    <t>Assureur très réactif par rapport à un sinistre ; service client agréable et professionnel.</t>
  </si>
  <si>
    <t>frederic-a-115562</t>
  </si>
  <si>
    <t>Je suis satisfait du prix et des prestations qui me sont proposées, le délais de réponse est très rapide et la souscription sur le site est très simple</t>
  </si>
  <si>
    <t>romainb-86761</t>
  </si>
  <si>
    <t>pas du tout pro, fait perdre mon temps pour obtenir une assurance qui n'est pas arrivée dans les temps pour la résiliation chez la banque, ils sont là surtout pour encaisser des contrats et s'en fichent des détails. A fuir !</t>
  </si>
  <si>
    <t>brunot-89138</t>
  </si>
  <si>
    <t>Double les tarifs du jour au lendemain sans prévenir, n'envoie pas l'attestation d'assurance avant l'échéance (ça fait 4 semaines que j'attends) et impossible à joindre pour obtenir satisfaction. Bilan à fuir à tout prix ! Mieux vaut payer un peu plus cher chez un vrai assureur qui ne se contente pas de pomper votre compte en banque !</t>
  </si>
  <si>
    <t>steeve-m-127338</t>
  </si>
  <si>
    <t>Déjà client avec aucun sinistre donc satisfait, c'est quand il y a un sinistre que l'on voit les compétences de son assureur.
Maintenant reste à voir comment va être mis en place la promo MULTIDAYS.</t>
  </si>
  <si>
    <t>leslie-m-105312</t>
  </si>
  <si>
    <t xml:space="preserve">je suis satisfaite de la demande en ligne et des économies que je pourrai éventuellement réaliser.
Première échéance un peu élevée.
Mais satisfaite en générale </t>
  </si>
  <si>
    <t>gladiateur--105653</t>
  </si>
  <si>
    <t>Direct Assurance est très long à réparer la voiture et surtout l’expert ne prend pas en charge touts les dégâts causés par un accident, pour moi c’est pas une assurance à qui on peut compte. Je ne conseille pas cette assurance</t>
  </si>
  <si>
    <t>calimero83-46944</t>
  </si>
  <si>
    <t>pour rectifier le devis faut pas le nr de devis mais la carte grise. pour assurer la voiture le 4 à minuit  faut appeler le 4 après midi .... envoyer un mail pas de réponse... tout est dit , c'est pas sérieux.</t>
  </si>
  <si>
    <t>bertrand-g-126318</t>
  </si>
  <si>
    <t>beaucoup moins cher et facile que d'autres assureurs. soit une économie de plus de 300 euros pour l'année.
je recommande vivement direct assurances. et c'est facile en 2 clics</t>
  </si>
  <si>
    <t>pascal-l-123070</t>
  </si>
  <si>
    <t>Accident en Belgique 700métres de la frontière française.
Appel à 10h15 j'ai eu 5 intervenants ils me disent on vous prend en charge.
12h je rappel encore pour faire évacuer la voiture 3 intervenants.
13h rappel heureusement qui avait pas de corporel la Direct Assurance pas à la hauteur...
13h40 arrive enfin le plateau?</t>
  </si>
  <si>
    <t>lg-87159</t>
  </si>
  <si>
    <t xml:space="preserve">Comme chez la SFAM (dont s'est séparé la FNAC maintenant qu'elle a un procès aux fesses - et encore, l'amende est de 10 millions sur un chiffre d'affaire de plus de 700 millions, peanuts) il est quasi impossible de résilier un contrat (ma mère a du faire opposition après plus de 300 euros de prélèvements par la SFAM post-demande de résiliation) Quant à Pacifica, j'y ai souscrit chez LCL, résultat après trois mois d'appels chez ces gens qui renvoient lachement vers les banquiers, puis inversement une fois à la banque. On m'a dit de faire certains trucs (attestation écrite par mail que je n'avais plus besoin de ce contrat); une fois fait, on me dit que ça ne se résilie pas comme ça, et qu'ils doivent avoir le contrat d'assurance habitation de mon colloc (qui assure la maison) et une preuve me liant à son contrat. Ayant été pris pour un imbécile, je n'ai pas suivi ces instructions, n'ayant pas envie d'alimenter ce processusou quelqu'un viendra ensuite me demander pour la next step d'aller quérir sa signature au roi du maroc pour finaliser la résiliation. Comme ma mère, j'ai fait opposition aux virements, la banquière m'ayant dit que l'assurance résilierait le contrat une fois cela fait. Résultat, me conseillère me dit en fait ensuite que moi et ma mère nous exposons à recevoir d'ici quelque mois (années?) des sommes abusées à payer, c'est à dire tous les prélèvements précédents auxquels nous aurons fait opposition. Elles fonctionnent toutes pareil, c'est triste et ce qui est le plus triste est que cela soit légal. Le patron de la SFAM est d'ailleurs un tunisien anciennement spécialisé dans les appels surtaxés... Oupsi </t>
  </si>
  <si>
    <t>glev-90912</t>
  </si>
  <si>
    <t>Je viens de passer 45 minutes au téléphone pour déclarer un sinistre, sans internet c'est moins facile de déclarer en ligne, lorsque j'ai réussi à avoir un opérateur elle a raccroché, elle n'entendait pas... bien sur on ne m'a pas rappelé....
Heureusement le second appel 30 minutes d'attente, j'ai eu une charmante personne...</t>
  </si>
  <si>
    <t>yamh77-124172</t>
  </si>
  <si>
    <t>Tarif abordable, service client zéro. Faite attention quand vous avez des sinistres y compris quand vous n'est pas en tort. Appeler l'assurance constamment si vous voulez que le dossier avance.</t>
  </si>
  <si>
    <t>toussaint-s-110493</t>
  </si>
  <si>
    <t xml:space="preserve">satisfait de l'accueil et du service rendu lors de mon appel à l'Olivier.  information claire et bonne disponibilité des personnes. cordialement,
M.Toussaint
</t>
  </si>
  <si>
    <t>isa-92308</t>
  </si>
  <si>
    <t>j'attends de voir le montant définitif et si il correspond à mes besoins. Satisfaite de la rapidité pour recevoir les infos c'est très très pratique merci</t>
  </si>
  <si>
    <t>taxi11-116195</t>
  </si>
  <si>
    <t>Suite à mon appel téléphonique, je suis satisfait de cet échange avec Emeline.
Courtoise, claire dans ses propos.
Très bonne interlocutrice, ce qui n'est hélas pas toujours le cas.</t>
  </si>
  <si>
    <t>bennkaba-63920</t>
  </si>
  <si>
    <t>Compagnie à éviter absolument car j'ai eu un dégât des eaux non responsable depuis octobre 2017 et je n'ai toujours été dédommagé. C'est moi qui appelle toujours la compagnie et non l'inverse</t>
  </si>
  <si>
    <t>sixto-60698</t>
  </si>
  <si>
    <t>Beneficiaires de l assurance de notre grand mere, cet etablissement a quasiment mis un an a nous payer. Ils n ont jamais entrepris de nous retrouver, sinon cela aurait mis encore plus de temps.</t>
  </si>
  <si>
    <t xml:space="preserve">Ma mère est très âgée  "Surprise" son contrat a changé avec Via Santé. Ce nouveau contrat aujourd'hui ne reprends pas l'aide à domicile qui aurait pu faire relai avec assistance du conseil départemental. 
 Elle a été récemment hospitalisé avec une période d'impotence à sa sortie de rééducation. 
Assurée depuis la création de force Sud et bien plus en amont (ancienne infirmière) Je trouve regrettable ce mépris du service à la personne et le non respect de la continuation du contrat   </t>
  </si>
  <si>
    <t>pollux-99626</t>
  </si>
  <si>
    <t xml:space="preserve">Catastrophe! Enfer! Juste horrible!
9 mois après le sinistre dont j’en étais pas responsable et après le remboursement du véhicule j’ai reçu un courrier de leur part comme quoi je dois 6000e de frais de gardiennage car mon véhicule est toujours dans le garage...
Personnel tellement incompétent qu’en moment donné vous comprenez qu’ils se foutent ouvertement de votre guele...
Ils m’ont fait vivre un enfer sur terre!
</t>
  </si>
  <si>
    <t>luca-62470</t>
  </si>
  <si>
    <t>debut fevrier 2018,j'ai arrèté  mon assurance auto conformément ,a l'article L113,15-2 du code des assurances par LRA. tous les jours je reçois un mail avec frais de retard ,mensualités non réglés etc..;alors que je suis a jour.ils se foutent de nous!!!je transmets le dossier au médiateur des assurances</t>
  </si>
  <si>
    <t>mouchard-m-113792</t>
  </si>
  <si>
    <t>je suis satisfait du service rendu par téléphone conseiller compétant et à l'écoute 
répondu à toutes mes questions 
pour la signature électronique trés simple également</t>
  </si>
  <si>
    <t>dalila-96782</t>
  </si>
  <si>
    <t>Allianz de Pontoise a été très réactif à ma demande et est le moins cher en formule tous risques jeunes conducteurs de la commune de Pontoise (banques comprises).</t>
  </si>
  <si>
    <t>y-a-89659</t>
  </si>
  <si>
    <t>Service client non rendu malgré plusieurs relance</t>
  </si>
  <si>
    <t>berdai-81390</t>
  </si>
  <si>
    <t>Suite à une demande de remboursement, j'ai eu un excellent accueil téléphonique de la part de Caroline avec une réponse immédiate, adaptée à ma demande</t>
  </si>
  <si>
    <t>maxime--104720</t>
  </si>
  <si>
    <t xml:space="preserve">Bonjour je viens de prendre une souscription pour ma moto neuve une KTM 390cc,j’ai 22€ de plus par mois!!!par rapport à un ami motard, qui est assuré aussi chez Axa, pour les mêmes conditions les mêmes options, nous avons également la même ancienneté,50% de bonus, une autre moto assurée chez eux...la sienne a une valeur supérieure à la mienne, c’est une Suzuki 1000cc.
Soit disant que les Ktm sont plus volées...plus accidentées!!!!
Comparer les assurances avant de prendre une souscription chez EUX.
Cordialement 
</t>
  </si>
  <si>
    <t>lilian-b-112719</t>
  </si>
  <si>
    <t>Le service est très rapide, et connaissant April je fait entièrement confiance pour l’assurance de mon 2 roues, le seul petit bémol reste le prix qui a mon goût est un peut élevée</t>
  </si>
  <si>
    <t>sougtani-i-138118</t>
  </si>
  <si>
    <t>Je suis satisfait du contrat cela a etais très simple et rapide, les prix sont beaucoup moins chère que mon ancienne assurance 
Les prix me conviennent 
Simple et efficace</t>
  </si>
  <si>
    <t>nicolas-b-122233</t>
  </si>
  <si>
    <t>Vous nous imposez des démarches par téléphone alors que ces mêmes démarches se font par courrier ou courriel.
Merci de ne pas nous faire perdre du temps et de l'argent.</t>
  </si>
  <si>
    <t>worldnews-101057</t>
  </si>
  <si>
    <t>UN PRESTATAIRE A EVITER
Nous sommes assures chez l'olivier depuis 4 ans pour un premier véhicule et 2 ans pour un second vehicule. Nous avons essuyé un accident non responsable, la gestion du sinistre a été calamiteuse sur pres de 9 mois. Les tarifs sur 2020 ont augmenté de plus de 20% alors que la profession a enregistré une baisse des sinistres (confinement) et une baisse des primes d'assurance de la part des concurrents. Mais chez l'olivier c tout le contraire..Une assurance qui prefere utiliser le telephone a son avantage plutot que le courrier...Nous ne recommandons pas cette assurance au risque de vous faire perdre du temps et de l'argent</t>
  </si>
  <si>
    <t>ingrid-p-127921</t>
  </si>
  <si>
    <t xml:space="preserve">Bien pour le moment. Niveau prix une baisse serait bien pour les jeunes permis et les conseillers sont à l’écoute. A voir par la suite .
Cordialement , </t>
  </si>
  <si>
    <t>jenysmile-85759</t>
  </si>
  <si>
    <t>Bonjour
En ce qui me concerne j'ai eu un accident non responsable et tout s est bien passé je n'ai rien au à régler et ma voiture a été réparée alors que je suis assurée seulement en tiers confort
Par contre je constate aujourd hui en recevant mon avis d echeance que le tarif a beaucoup augmenté
J ai payé 311.59 euros en 2018 puis 344.37 euros en 2019 et là il m'annonce un tarif de 412.89 euros alors que mon bonus a augmenté de 28 pourcent à 36 pourcent
INCOMPRÉHENSIBLE !!! 
Je cherche dès aujourd hui un nouvel assureur !!</t>
  </si>
  <si>
    <t>syldu33-77182</t>
  </si>
  <si>
    <t>Client pour moto et auto. Très satisfait de mon assureur. Je recommande vivement AMV.</t>
  </si>
  <si>
    <t>juluis733-49900</t>
  </si>
  <si>
    <t>40 ans de fidélité sans le moindre problème :il y a 6 mois on ma voler beaucoup de chose dans mon camping-car</t>
  </si>
  <si>
    <t>dejaeghere-l-137651</t>
  </si>
  <si>
    <t>Pour le moment tout va bien
A voir dans le futur et surtout quand il y aura un problème à régler .
Le prix est très compétitif j’attend de voir le service!</t>
  </si>
  <si>
    <t>cathy93-127818</t>
  </si>
  <si>
    <t xml:space="preserve">ATTENTION!!!!!!
Assurance pas chère mais qui coûte chère lors d'un sinistre
Lisez toutes les lignes sur votre contrat, même les plus petites
Si vous posez des questions à l'opératrice, relisez bien le contrat des conditions générales de l'assurance, 66 pages c'est long mais important. Elle ne vous dit pas tout, même en lui posant les bonnes questions
J'ai eu un accrochage récemment, en tort, je m'assois sur une franchise 1500 €, je n'ai jamais vu une franchise aussi chère. Bref, je n'avais qu'à bien lire mon contrat;
</t>
  </si>
  <si>
    <t>jose-f-127315</t>
  </si>
  <si>
    <t xml:space="preserve">Très bien. J ai demandé un devis via Facebook une personne très gentille à pris en charge mon dossier.
Bonne relation avec les clients.
Rien à redire. </t>
  </si>
  <si>
    <t>peyo-71596</t>
  </si>
  <si>
    <t>Démarchage téléphonique arrogant... Juste poli pour obtenir le RIB afin de finaliser la proposition sans délai de réflexion et depuis début novembre....toujours pas rembourser d'une consultation médecin....leur service me demande une facture du médecin....juste pour me faire tourner en rond... Fuyez cette mutuelle!!!!!</t>
  </si>
  <si>
    <t>m-vatrinet-85422</t>
  </si>
  <si>
    <t>Bonne prise en charge lors d'une panne, choix du garage. Rien à redire. Choix horaire du rapatriement par taxi.</t>
  </si>
  <si>
    <t>kalikali-80116</t>
  </si>
  <si>
    <t xml:space="preserve">Bonjour à tous,
Je tiens juste à dire merci à Madame Caroline qui a su répondre à mes questions en seulement quelques minutes après avoir passer quasiment 48h de recherches, d'appels par ci par la sans réponse mais Caroline a su y répondre Encore merci à elle. </t>
  </si>
  <si>
    <t>kawa-57-137628</t>
  </si>
  <si>
    <t>Amv tout comme amv passion, permettent d'être très compétitifs côté tarif, pas encore d'avis sur la prise en charge sinistre mais pas de surprise pour la prise en charge client assez rapidement ,je recommande pour conducteur avec quelques années surtout pour véhicule de collection !</t>
  </si>
  <si>
    <t>myriam-94440</t>
  </si>
  <si>
    <t>C est clair rapide et précis mais pas d offre commerciale pour les nouveaux clients c est dommage des offres commerciales et promo seraient les bienvenues</t>
  </si>
  <si>
    <t>fatima-s-122347</t>
  </si>
  <si>
    <t>Je suis satisfaite du service, le fait que tout se fasse en ligne est un vrai plus. Concernant le prix, celui ci est plus intéressant par rapport à l'assurance proposé par ma Banque. À voir pour la suite.</t>
  </si>
  <si>
    <t>mehdi-b-113766</t>
  </si>
  <si>
    <t>les prix sont interessant, souvent parmi les moins cher, une légère flexibilité est constaté également. cette assurance m'a été recommandé par ami, et je n'hésite pas à la recommander à mon tour</t>
  </si>
  <si>
    <t>nicole-56304</t>
  </si>
  <si>
    <t>ils ont renouveler le contrat habitation a ma fille alors qu'on avait signer que pour 1 an.j'ai envoyée un simple courrier à la macif de montaigu,il a passer a la poubelle.En plus il prélève sur sur mon compte.la macif ne veux pas résilier le contrat n'13842459</t>
  </si>
  <si>
    <t>florette-135097</t>
  </si>
  <si>
    <t xml:space="preserve">allianz trouve systématiquement une parade pour ne pas avoir à rembourser . independamment d'un formalisme et d'un accueil très germanique c'est à dire désagréable.
on a l'impression d'etre coupable et de faire une déposition devant la police.
A éviter absolument
</t>
  </si>
  <si>
    <t>bruno-d-123672</t>
  </si>
  <si>
    <t>Tres bon service 
Sousription facile a faire en ligne pour mon assurance Habitation.
A souhaiter que les services futurs soient de la même qualité.
Bruno D.</t>
  </si>
  <si>
    <t>julia-r-125032</t>
  </si>
  <si>
    <t>Simple et efficace, je n'ai jamais eu de soucis avec direct assurance, même si je n'ai jamais eu d'accident ni de pannes, cependant le service client a répondu présent quand j'en ai eu besoin.</t>
  </si>
  <si>
    <t>annie-m-110285</t>
  </si>
  <si>
    <t>Pas de souci, le contrat se déroule bien et le service est rendu, qualité/prix correct, pas de reproche à vous faire (donc pas besoin de 150 caractères pour écrire cet avis)</t>
  </si>
  <si>
    <t>louis-philippe-s-117270</t>
  </si>
  <si>
    <t>Je suis satisfait du service
Je service téléphonique est agréable et efficace
Les informations fournies sont claires et précises
Il faudrait revoir la signature du document qui n'est pas très clair</t>
  </si>
  <si>
    <t>abdenour-i-112770</t>
  </si>
  <si>
    <t>Satisfait des prix et des outils comme l'application, je déplore hélas un manque de réactivité suite à demande à être contacté par un conseillé qui m'a par exemple laissé en attente de plus d'un mois en l’occurrence :s</t>
  </si>
  <si>
    <t>haudebert-59575</t>
  </si>
  <si>
    <t>le 13 /11 /17 j envoyai par courier un document date signer poue le versement de 150 euros suite a un sinistre datant du 25/2/17. un mois apres je suis toujours sans nouvelles malgres plusieurs mails et courrier vriment navrant j etais pres a souscrire un nouveau contrat mais la je vais aller voir ailleur sinistre no 20117349709</t>
  </si>
  <si>
    <t>fj-98948</t>
  </si>
  <si>
    <t>Je suis extrêmement satisfait de mon assurance AXA Auto. Ce qui fait la différence, c'est que j'ai souscrit mon contrat dans une agence et non pas en ligne. L'agence fait toute la différence (Agence de Locmiquelic 56 - au top). J'ai déménagé mais je reste chez eux.  J'ai assuré 2 voitures et ai subi un vol. Traitement rapide et efficace. Valeur a dire d'expert supérieure à mes attentes. RAS.</t>
  </si>
  <si>
    <t>caridade-barroso-c-122577</t>
  </si>
  <si>
    <t>je suit tres satisfait du service de la qualite de ce service et aussi du prix et l acconpagnement que j ai eu au telephone avec l olivier assurance</t>
  </si>
  <si>
    <t>lkpkev-91718</t>
  </si>
  <si>
    <t>Les prix et l'offre me conviennent, je souhaite percevoir un devis en ligne avant de prendre ma décision et de souscrire définitivement à l'offre d'assurance.</t>
  </si>
  <si>
    <t>james-70694</t>
  </si>
  <si>
    <t xml:space="preserve">Bonjour 
Je reconnais que la MAAF ce n est Pas vraiment l assurance que je préfère sauf avis contraire apres comparaison 
Je recherche des conditions générales auto de 1997 car je voudrais les comparer à maintenant
si quelqu un les as je suis preneur 
Merci à tous </t>
  </si>
  <si>
    <t>4mean-123902</t>
  </si>
  <si>
    <t>Ne vous fiez pas aux commentaires comme je l'ai fait il y a de cela quelques mois. Magnolia m'a proposé un contrat n'ayant pas les mêmes garanties que mon assureur actuel (assurance emprunteur). Ils ont commencé à me prélever sans m'informer et sans avoir eu un retour positif de la part de mon assureur acceptant leur proposition. Cela fait des mois que j'essaye d'annuler le contrat. Ils m'obligent à aller vers une procédure longue de réclamation, tout en continuant à me prélever. 
A cause de Magnolia, j'ai perdu mon temps, je n'ai pas pu changer d'assurance et enfin je paye cette assurance en double!!
J'ai jamais vu un tel comportement envers des clients. Je ne recommande absolument pas Magnolia.</t>
  </si>
  <si>
    <t>bernard-r-112866</t>
  </si>
  <si>
    <t xml:space="preserve">Je suis globalement satisfait, mais je ne trouve pas les conditions générales de l'assurance auto, les demandes sont surprenantes - 5 photos du véhicule -
Le conseiller est très sympathique et d'une aide précieuse. </t>
  </si>
  <si>
    <t>buisson-55768</t>
  </si>
  <si>
    <t>On a été cambriolé dans un camping car de location assuré par la Macif, en plus du matériel volé et le préjudice moral on nous réclame une franchise de 1 200€ !</t>
  </si>
  <si>
    <t>arthus-71812</t>
  </si>
  <si>
    <t>Metlive refuse de me rembourser les sommes de 1895.49  et 854.57  payées en 2010 au titre d'avance de 1 an pour l'assurance de mon crédit immobilier. Prélèvements sans contrat ni accord. Des clauses d'exclusion abusive.</t>
  </si>
  <si>
    <t>jeremy-a-126484</t>
  </si>
  <si>
    <t>Je suis satisfait de facilité de souscriptions votre assurance et du prix de votre assurance qui est très attractif sur le marché des assurances en ligne</t>
  </si>
  <si>
    <t>08 septembre 2018 suite à une expérience en septembre 2018</t>
  </si>
  <si>
    <t>bilou-66702</t>
  </si>
  <si>
    <t>Encore du démarchage mensonger, par le courtier Mutuali, toujours les mêmes techniques employées.
une présentation comme un organisme étant soit disant mandaté par l'état, Néoliane fait appel à des sociétés de courtage qui font du démarchage téléphonique agressif, en essayant de conclure le contrat par téléphone</t>
  </si>
  <si>
    <t>daga-50131</t>
  </si>
  <si>
    <t>Aucun service - obtenir une réponse quand on est client est une lutte incessante</t>
  </si>
  <si>
    <t>pauline-96220</t>
  </si>
  <si>
    <t>Je suis assez déçu de mon assurance car à la réception de mon nouvel echeancier, ma mensualité a été augmenté de 5€ alors que je n'ai pas eu de sinistre et que mon bonus a augmenté...
Je recherche une autre assurance</t>
  </si>
  <si>
    <t>laulau4729-65809</t>
  </si>
  <si>
    <t>J ai soucrit l assurance vie allianz il y a quelqies annees suite a un heritage. J ai place une ceraine somme . Il se trouve qu aujoyrd hui he voudais retirer 500 euros mais je ne peux pas car je n ai que 4400 euros dessus</t>
  </si>
  <si>
    <t>lionel-g-124020</t>
  </si>
  <si>
    <t>excellent service et accueil
les conseillers sont au top  très compétents et accueillants 
les prix et les services sont très bien
je suis très content de la GMF</t>
  </si>
  <si>
    <t>carpediem49-75740</t>
  </si>
  <si>
    <t>En premier il convient d' établir que Santiane n est pas un assureur, mais un CABINET DE COURTAGES. J' ai eu au téléphone un excellent accueil, un vendeur très aimable, se laissant  le
temps de m' expliquer en détails un devis qui paraissait convenir. J' aurais pu me laisser séduire par l' offre, MAIS...je suis d' un naturel méfiant et à la fin de notre conversation il m' a été demandé mes coordonnées bancaires... pour le devis... je dois dire que là j' ai  fait marche arrière  et demandé à être rappelée ultérieurement ! Je me suis également rendue compte que ce contrat prévoyait une assurance décès accident dont je
n' ai nul besoin (double emploi). J' ai donc à ce jour refusé l' offre qui m' a été faite et effectuerai mes recherches seule sans comparateur !</t>
  </si>
  <si>
    <t>sandrine28-69717</t>
  </si>
  <si>
    <t>Je suivais un camion avec mon automobile et ce dernier a projeté pleins de cailloux sur mon véhicule car on passait à proximité d'un chantier...
Résultat : les deux optiques de phares avants cassés, le pare-choc avant et le capot rayés.
Je suis assuré "tous risques" à la Maaf depuis des années et j'ai assuré plusieurs véhicules chez eux, AUCUN SINISTRE CHEZ EUX.
Mon véhicule est passé chez Mondial Pare brise pour voir les réparations à faire et la Maaf refuse d'indemniser. 
L'expert est venu et il était tellement agressif que l'on aurait dit qu'il travaillait pour la Maaf, je ne vous cache pas qu'il a refusé de faire les réparations.
Les conditions générales de la Maaf stipulent bien que en formule tous risques les optiques de phares avant sont pris en charge.
Si la Maaf m'adresse une réponse négative en finale, je n'hésiterai pas à saisir men avocate et faire une contre-expertise avec un expert de mon choix. Je demanderai des dommages et intérêts car le véhicule était immobilisé.</t>
  </si>
  <si>
    <t>jean-claude-m-128201</t>
  </si>
  <si>
    <t>prix compétitifs informations simples et site est convivial pas de surprise transparence des informations bonne réputation de la compagnie d'assurance</t>
  </si>
  <si>
    <t>fil-124417</t>
  </si>
  <si>
    <t>Mon unique dégât des eaux (2000€ de dommages) en 20 ans d'affiliation n'a pas été indemnisé, malgré mon absence totale de responsabilité et une procédure de réclamation (j'ai tout essayé sauf le procès).
Comptez sur Groupama pour trouver tous les stratagèmes et diversions possibles afin de laisser pourrir et ne jamais indemniser ni assister l'assuré.</t>
  </si>
  <si>
    <t>alainbobi01--101692</t>
  </si>
  <si>
    <t>Toujours disponible pour les moindres détails et renseignements très aimable au téléphone comme à l accueil une fois ils ont fait une erreur et il l on reconnu aussitôt</t>
  </si>
  <si>
    <t>jean-129472</t>
  </si>
  <si>
    <t>J'ai toujours obtenu une réponse de qualité.
Les documents sont fournis en temps et en heure.
Une bonne qualité d'écoute et une recherche de résolution de problèmes ou explication.</t>
  </si>
  <si>
    <t>lilou-71045</t>
  </si>
  <si>
    <t>Depuis mon premier appartement, je choisis Allianz comme assureur habitation et je n'ai jamais été déçue.</t>
  </si>
  <si>
    <t>koubabi-k-127425</t>
  </si>
  <si>
    <t>L'Olivier Assurance possède des prix raisonnable et un service client disponible et super sympa. Je recommande.. 
Les démarches sont rapides et efficaces</t>
  </si>
  <si>
    <t>alexfrz-59173</t>
  </si>
  <si>
    <t>Cela fait presque un an que je suis assuré pour mon scooter Satelis. J'ai eu malheureusement un accident (je suis à 0% en tord). J'amène donc mon scooter dans un garage afin qu'il soit expertisé. Il y a (d'après le garage) un peu plus de 400 euros de dégâts. L'assurance envoie donc un "expert" (BCA Expertise pour les plus curieux) afin d'étudier le cas. SURPRISE!!!! Le mec repart du garage pour dire qu'il y a seulement 250 euros pris en charge....
Je suis donc actuellement en train de rouler avec un scooter dont le carénage peut tomber à tous moment. Il m'ont seulement rembourser (d'après eux le nécessaire) à savoir un rétroviseur, une écope (Satelis K15), et quelques petites pièces.
Par contre pour vous prendre de l'argent, je crois que je n'ai jamais vu plus rapide qu'eux. 
Donc, pour tous ce qui est sinistre, aller voir ailleurs vous aurez mille fois mieux.</t>
  </si>
  <si>
    <t>barbaral-101040</t>
  </si>
  <si>
    <t>j'ai été assurée pendant quelques années chez l'Olivier, sur plusieurs véhicules, et j'étais satisfaite jusqu'à mon dernier contrat. Conseillers téléphoniques disponibles et agréables, prix corrects. Cependant j'ai déchanté sur mon dernier contrat. Mauvaise communication entre les différents services de l'Olivier (souscription, fichier client, comptabilité...) qui m'a créé de nombreux soucis sur mon dernier contrat. Augmentation de mon contrat d'une centaine d'euros à l'année car les données communiquées par tel à la souscription n'étaient pas exactes (Mon contrat a été augmenté lorsque j'ai envoyé mon relevé d'info provenant de l'Olivier. Les infos étaient donc en leur possession. J'ai souscrit par tel justement en pensant que la conseillère se baserait sur son fichier client pour me donner d'emblée le bon prix avec les bonnes infos. Les seules infos que l'Olivier n'avait pas étaient un accident non responsable de mon conjoint, que j'ai fait assurer comme 2ème conducteur), puis  quelques mois plus tard, résiliation sous 10 jours car j'ai eu le malheur de demander un nouveau devis pour le même véhicule pour être assurée lors de tournées à domicile en tant qu'auxiliaire de vie. Ces tournées augmentaient mon risque de sinistre... Bref, une assurance que l'on souscrit pour le prix, mais dont on revient vite. De plus, je suis assurée depuis plus de 10 ans chez ce genre d'assureur low cost et je me rends compte que malgré le fait de n'avoir jamais déclaré un seul sinistre, mon bonus n'évolue que très lentement et quand je demande des explications sur la politique de l'Olivier, je n'ai jamais de réponse. Je soupçonne donc que les bris de glace soient considérés comme un sinistre chez ce genre d'assureur puisque ce sont les seuls sinistres que j'ai déclaré depuis 2007 et pourtant je n'ai que 0,60 de bonus à ce jour. Dorénavant je payerai mon assurance un peu plus cher, mais pour plus de transparence et un service qui couvre vraiment tous mes besoins.</t>
  </si>
  <si>
    <t>nicolas-a-115342</t>
  </si>
  <si>
    <t>parfait pour mon utilisation tres limitée avec les garanties minimum 
en esperant ne pas avoir a les utiliser dans l'avenir comme toutes les assurances !!!</t>
  </si>
  <si>
    <t>alexandra-99886</t>
  </si>
  <si>
    <t xml:space="preserve">Avis positif; un bon contact J'ai eu des réponses à toutes mes questions voir plus, rien à dire de plus.
 </t>
  </si>
  <si>
    <t>liv-114290</t>
  </si>
  <si>
    <t>la pire des assurances en cas de sinistres remboursement à peine de 50 pourcent des dommages après 18 mois de procédure accompagné d'un expert indépendant  sans parler des contrats sur la perte d'exploitation axa la plus grande absente sauf au tribunal avec des condamnations à répétitions pendant qu'ils distribuent plus de 3.5 milliards aux actionnaires axa une assurance qui ne respecte pas ses contrats sauf au tribunal surtout qui en a strictement rien à faire  du client après 25 ans de fidélité vous êtes uniquement un numéro pour engorger plus de bénéfice au détriment des sinistres non indemnise il vous suffit de constater les procédures judiciaire contre axa avec les 15000 contrats souscrits</t>
  </si>
  <si>
    <t>cat-86515</t>
  </si>
  <si>
    <t>Je mets une étoile car je ne peux pas mettre en dessous ce que j'aurai fait. Même avec la protection juridique sérénité à 22 euros par mois (qui ne concerne pas la voiture, là il faut encore payer en plus) cette assurance ne gère pas correctement les litiges. Je déconseille la Maif, actuellement je prospecte pour une autre assurance, le CA a l'air pas mal. Chaque fois à la maif on doit raconter et raconter encore le problème qui nous concerne car on n'a jamais le même interlocuteur. Quand on demande un rendez vous on a affaire à un fantôme, en mai j'avais un rendez vous à Saint Quentin en Yvelines mais personne pour me recevoir. LAMENTABLE !</t>
  </si>
  <si>
    <t>jousset-g-113685</t>
  </si>
  <si>
    <t>Les prix sont attractifs, je ne peux donner un avis plus global sur les prestations complémentaires pour le moment, le contrat étant trop récent. Mais je compte rapatrier d'autres véhicules chez L'Olivier.</t>
  </si>
  <si>
    <t>Neoliane et FFA appartient aussi à generali donc toujours prendre garde à tout ce qu’on fait j’ai fait des devis de mutuelle le courtier a voulu me berner en me disant pas la vérité par mes recherches j’ai trouvé</t>
  </si>
  <si>
    <t>jn-60749</t>
  </si>
  <si>
    <t>Très mauvais, injoignables ni par telephone ("rappelez ulterieurement"), ni par mail (pas de réponse), ni par fax.
Mutuelle imposée par l'entreprise, au bout de trois semaines toujours pas de carte, pas de codes internet, aucune communication possible</t>
  </si>
  <si>
    <t>annie-108397</t>
  </si>
  <si>
    <t>Bonjour j'ai contacté le service client concernant mon nouveau contrat 
accueilli au téléphone par Pape :un très bon contact ,des renseignements pertinents et très réactif
J'espère être aussi satisfaite lors de mes remboursements
Cdlt</t>
  </si>
  <si>
    <t>mounir--g-128251</t>
  </si>
  <si>
    <t>Je suis satisfait du service les prix me conviennent dommage que le vandalisme ne soit pas en option. Merci pour le service lllllllllllllllllllllllllllll</t>
  </si>
  <si>
    <t>meline-r-127586</t>
  </si>
  <si>
    <t>Très bon accompagnement des conseillers, simple et rapide. De plus, des prix très attractifs pour les couvertures adéquates à mes besoins. Assureur à recommander.</t>
  </si>
  <si>
    <t>fabien-c-116955</t>
  </si>
  <si>
    <t>je sui très satisfait de mon assurance auto, niveau prix cela est correct et niveau relation client il est présent je n'ai jamais eu aucun problème avec eux</t>
  </si>
  <si>
    <t>devie-c-128281</t>
  </si>
  <si>
    <t>Bon prix et assez simple a effectué , bon accueil , très courtois ! Je recommanderai facilement a des amis ou a la famille , le cas échéant ! Je compte prochainement y assurer d'autres véhicules !</t>
  </si>
  <si>
    <t>aucun-101591</t>
  </si>
  <si>
    <t xml:space="preserve">Le bureau de limoges en haute vienne dont je dépends est très accueillant .J'ai eu affaire à un monsieur très gentil et  compétant.
J'ai eu aussi une  responsable le de l'agence de Blois très sympathique et arrangeantes. arrangeantes
  </t>
  </si>
  <si>
    <t>daniel-f-117951</t>
  </si>
  <si>
    <t>Je ne peux pas donner d'avis concernant l'assurance en elle-même, car je viens juste de souscrire, mais, je suis satisfait des tarifs par rapport au contrat. J'ai déjà était chez direct assurance dans le passé pour mon assurance voiture et je n'avais pas été déçu.</t>
  </si>
  <si>
    <t>barbouille95-72215</t>
  </si>
  <si>
    <t>une assurance à éviter à tout prix. problèmes sur les remboursements, tarifs chers je ne recommande absolument pas cette assurance</t>
  </si>
  <si>
    <t>benji64121--110481</t>
  </si>
  <si>
    <t>Victime de leur part pour sois disant fausse declaration, obligée de régler  quand meme l'année en cours malgré la résiliation du contrat et pour compléter irradiés de toutes assurances ,très mal saint. Je pense que les autorités competente seront êtres aussi impartial media compris .</t>
  </si>
  <si>
    <t>john-a-124755</t>
  </si>
  <si>
    <t xml:space="preserve">RAPIDE ET CLAIR LES TARIFS SONT CORRECTS ; je valide ma demande de souscription aupres de votre service. Gestion en ligne simplet et rapide pour une demande </t>
  </si>
  <si>
    <t>patrice-n-109962</t>
  </si>
  <si>
    <t>très satisfait des services- pratique et simple d'utilisation- contact rapide aimable et tres professionel meme par téléphone pour tout renseignements.</t>
  </si>
  <si>
    <t>calou-75314</t>
  </si>
  <si>
    <t>En octobre 2018 je demande la liquidation de mon contrat , arrivant à l'âge de la retraite au 1er décembre. Etant averti que les versements se font par trimestres, j'attends tranquillement... Mi mars je reçois un dossier de demande de liquidation... donc plus de 4 mois après ma première demande, dossier réexpédié le jour même par voie postale, La Mondiale ne prenant pas en charge les documents numériques... A ce jour pas de nouvelles et c'est pas faute de tenter de les joindre ! Un premier versement aurait du se produire au 1er avril (ce n'est pas un poisson) à ce jour RAS !
Donc, si vous souhaitez choisir une société qui à la lenteur d'un escargot, ne répond pas aux mails, donne des réponses téléphoniques évasives, choisissez La Mondiale !
J'y pense, ils n'ont pas une équipe cycliste qui va participer au tour de France ? Va falloir doubler la capacité de la voiture balai si elle est le reflet de son sponsor !</t>
  </si>
  <si>
    <t>irridia-86871</t>
  </si>
  <si>
    <t>Dans le cadre d'une succession il est quasi impossible de récupérer les fonds par les bénéficiaires dans les délais légaux de 30 jours mentionnés dans le contrat une fois toutes les pièces nécessaires envoyées.
L'envoi de 3 courriers RAR est resté sans réponses. Sur les courriers de demande des pièces à fournir est mentionné un minimum d'informations mais surtout ne figure aucun nom de personne à contacter, aucune adresse mail et aucun numéro de téléphone. A croire que Generali n'a pas de service relations clients. 
La seule solution pour recevoir les fonds finit par être une demande d'intervention du médiateur des assurances pour demander l'application de l'article L 132-23-1 du code des assurances pour obtenir le versement du capital accompagné des pénalités de retard prévues par la loi. C'est l'étape où nous sommes arrivés.
Vu la situation je ne peux recommander de mettre fin à tout contrat d'assurance vie Genérali si vous voulez que vos enfants n'aient pas à galérer pour récupérer ce qui leur est du après votre décès. Il y a des assurances vie beaucoup mieux organisées pour répondre aux demandes après décès.</t>
  </si>
  <si>
    <t>bolo62970-65571</t>
  </si>
  <si>
    <t>pour l instant tout est parfait je recommande sans modération,</t>
  </si>
  <si>
    <t>michael75-49617</t>
  </si>
  <si>
    <t>J'ai lu les différents commentaires. Soit j'ai eu un peu de chance de ne pas avoir les problèmes listés dessous, soit l'entreprise à revu sa politique. Mon courtier ma conseillé cette entreprise, et le prix était intéressant. J'ai du appeler leur service 3 fois, avec une moyenne 3 à 5 minutes d'attente. Donc je pense qu'ils peuvent améliorer ce point, sinon RAS, je suis content. Je suis toujours sous contrat, donc je ne saurais dire si la résiliation est facile ou non.</t>
  </si>
  <si>
    <t>gio93300-117582</t>
  </si>
  <si>
    <t xml:space="preserve">Efficacité rapidité conseillère professionnelle et sympathique prix raisonnable 
Très satisfait je recommande sans hésiter pour une assurance auto ou autre </t>
  </si>
  <si>
    <t>bouche-r-115981</t>
  </si>
  <si>
    <t>Kilian a été très efficace et agréable pendant la gestion du contrat. Il a bien suivi les demandes adressés sur mon dossier "compliqué" (résiliation - création - transfet etc....).</t>
  </si>
  <si>
    <t>panda-104528</t>
  </si>
  <si>
    <t xml:space="preserve">matmut ne tient pas compte de preuves apportées par ses propres clients lors d'accident et préfère cautionner mensonge de la partie adversaire plutôt que de mener enquête et juger honnêtement. Fait l'aveugle malgré. MATMUT n'est plus l'assurance de confiance, juste et intègre. Nous Venons de résilier 3 contrats.
</t>
  </si>
  <si>
    <t>ancien26-85507</t>
  </si>
  <si>
    <t>Bonjour,
En février 2018, j'ai déclaré un accident de vélo pour mon fils impliquant un de ses camarades. Depuis cette date, la macif ma balade en me racontant tout et n'importe quoi pour gagner du temps. pire encore, l'une de leurs responsables a osé m'envoyer un courriel discourtois m'invitant de manière à peine voilée à aller me faire voir ailleurs?!!!.. .
Pour faire court et succinct, après plusieurs décennies de fidélité à cette assurance, je me rends compte qu'elle n'a plus rien à voir avec celle de l'époque.
Conseillers téléphoniques pour certains irrespectueux ou du moins un peu trop familiers, dossiers qui n'aboutissent jamais ou qui traînent en longueur, courriels et informations contradictoires, etc.. .
Je m'attends à ce que Pauline ou François viennent à ma rescousse pour m'expliquer ce que je sais déjà. Méthode Cauet dans toute sa splendeur.
Je leur ai posé un ultimatum au 20 janvier auquel cas, je résilierai tous mes contrats. Ma famille suivra.
Je ne ma fais aucune illusion à ce propos car ils n'ont cure des problèmes de leurs sociétaires et il n'y a qu'à consulter les nombreux avis déposés pour s'en convaincre.
Cordialement.</t>
  </si>
  <si>
    <t>mecheblonde-77210</t>
  </si>
  <si>
    <t>La CNP a perdu 5 dossiers d'héritiers adressés le 4 juin 2019. Il a été receptionné mais pas enregistré. Du jamais vu ! Tout est fait pour ne pas versé ce qui est du aux héritiers.</t>
  </si>
  <si>
    <t>senga-62508</t>
  </si>
  <si>
    <t>Vol de mon véhicule le 19 déc 2017. Retrouvé le 5  janvier 2018.  On est le 20 mars tjrs pas indemniser.  On est passé par tout avec la macif. Un cabinet privé  est venu à la maison pour ns poser des questions sur le vol de mon véhicule. Car la macif ne mettait en position de voleur. Honteux</t>
  </si>
  <si>
    <t>abdelouahab-z-125125</t>
  </si>
  <si>
    <t>Très surpris des tarifs et garanties..
je n'ai pas trouvé mieux!
j'éspere ne pas etre déçu comme je l'ai été avec mon assureur précédant après 10années de contrat.</t>
  </si>
  <si>
    <t>frida-55628</t>
  </si>
  <si>
    <t>Tant qu'il n'y a pas de problème tout va bien MAIS  si un conducteur MAIF casse (puis s enfui) la voiture d'un autre conducteur MAIF, la MAIF ne reconnaît pas les faits (casse et delit de fuite) pour ne pas dédommager la personne lésée</t>
  </si>
  <si>
    <t>valois-111867</t>
  </si>
  <si>
    <t xml:space="preserve">cliente depuis 1995 100 euros d 'augmentation sur mon assurance voiture? sans accidents les 3 dernieres années
après des  appels a l agence  baisse du prix si je prenais l'assurance maison !!du forcing
alors après 26 ans  je change  ainsi que ma famille  
</t>
  </si>
  <si>
    <t>cedric-a-112993</t>
  </si>
  <si>
    <t>je suis moynnement satisfait , tarif un peu cher pour un vehicule de 1999 , de plus pas moyen d'avoir une vignette provisoire rapidement pour le diposé sur le véhicule pour etre en regle</t>
  </si>
  <si>
    <t>mp-92856</t>
  </si>
  <si>
    <t>Plus de 7 mois nécessaires pour résilier un contrat alors que les justificatifs étaient fournis dès le début...Puis erreur de remboursement et à nouveau nécessité d'un contact téléphonique en haussant le ton pour régler le problème. Personnel en agence incompétent.</t>
  </si>
  <si>
    <t>christophe-h-131844</t>
  </si>
  <si>
    <t>UN RAPPORT QUALITE PRIX TRES CORRECT, A VOIR POUR LA QUALITE DES SERVICES ET DE LA RELATION EN FONCTION DES CAS ET BESOIN POUR DES QUESTIONS OU DECLARATION DE SINISTRE</t>
  </si>
  <si>
    <t>vrignaud-113961</t>
  </si>
  <si>
    <t>Je suis vraiment satisfait du service. Très professionnel. Toutes mes questions ont trouvé une réponse et je recommanderai votre établissement à l'avenir.</t>
  </si>
  <si>
    <t>jaco-63749</t>
  </si>
  <si>
    <t>Impossible de faire un remplacement de véhicule, il faut résilier et refaire un contrat(en donnant 80 euros au passage pour résiliation).On me répond qu'ils ne font pas de remplacement alors que c'est écrit sur leur site et leur réponse est que le site n'est pas a jour!!!!!MDR ne répond même pas aux mails qu'on leur envoie.</t>
  </si>
  <si>
    <t>matt03-123708</t>
  </si>
  <si>
    <t>ASSURANCE OU L'ON VOUS CARESSE LA PREMIERE ANNEE POUR MIEUX VOUS APPATER,  APRES AUGMENTATION ENORME et CELA MALGRE VOTRE BONUS 0.50 DEPUIS PLUS DE 10 ANS. 4 VEHICULES ASSURES SUR LE MEME CONTRAT; ( AUCUN SINISTRE ) augmentation DE LA PRIME LA 2ème ANNEE DE 25% SUR TOUT MES VEHICULES .... DONC RESILIATION DE 3 VEHICULES CETTE ANNEE DIRECTION ( GMF ET CLAVEL ASSURANCE) UN VEHICULE EST RESTE CHEZ EUX APRES NEGOCIATION ET RETOUR AU TARIF 1ère ANNEE......... 
ATTENTION AUX Prélèvements AUTOMATIQUES APRES RESILIATION.... SYSTEME DE GESTION D'OLIVIER ASSURANCE TRES MAUVAIS, PREVOIR LE MONTANT TOTAL DE VOTRE ASSURANCE SUR VOTRE COMPTE BANCAIRE ,  REMBOURSEMENT à 30 JOURS.  L'OLIVIER N'AIME PAS QUE VOUS LES QUITIEZ ...... DOMMAGE POUR EUX ILS PERDENT 800 EURO DE MA PART SUR CE CONTRAT et encore plus L'ANNEE PROCHAINE CAR UNE DERNIERE VOITURE EST ASSUREE..........</t>
  </si>
  <si>
    <t>butin-c-109458</t>
  </si>
  <si>
    <t>Je suis satisfaite du service en tant que nouvelle cliente. C'est simple et rapide. Etant donné que je n'ai pas été assurée depuis des années, je trouve que le tarif du "nouveau conducteur" reste encore très cher mais c'est le jeu !</t>
  </si>
  <si>
    <t>15 novembre 2021 suite à une expérience en juillet 2021</t>
  </si>
  <si>
    <t>sam-76586</t>
  </si>
  <si>
    <t xml:space="preserve">Assurance chère qui propose un forfait hospitalisation mais les courtiers ne vous expliquent pas en quoi consiste ce forfait qui est indépendant de l autre contrat santé.   Donc je viens de résilier mon contrat santé en pensant que le forfait hospitalier serait fait aussi et bien non 3 mois de prélèvement effectués.  Quand j appel pour demander la résiliation on me dit que c est par rdv telephonique bien sûre le rdv n est pas pour tout de suite pour bien finir le mois et qu il puisse encore prélever un mois de plus. A fuir cette mutuelle attention . Ne vous faite pas avoir . La logique voudrait que si je résilié le contrat santé le forfait hospitalier soit résilier avec logique. Et de plus l hospitalisation doit être faite pour maladie donc si je suis transporte d urgence ça ne marche pas je paie pour rien.
Je ne recommande pas du tout
Je </t>
  </si>
  <si>
    <t>infirnuit-74899</t>
  </si>
  <si>
    <t>Très contente d'avoir pu résilier mon contrat rapidement</t>
  </si>
  <si>
    <t>yerima-m-136588</t>
  </si>
  <si>
    <t>simple et pratique pour l'instant
accueil et explications corrects
le tarif est correct par rapport aux prestations proposées
reste à voir comment ce passeront les chose en cas de problèmes</t>
  </si>
  <si>
    <t>jeremy-f-139323</t>
  </si>
  <si>
    <t>Je recommande
Le prix reste responsable
La satisfaction client je ne peux pas dire je n'en ai pas encore eu besoin
Mais filiale de Allianz
Satisfait pour le moment</t>
  </si>
  <si>
    <t>amanda-l-127540</t>
  </si>
  <si>
    <t xml:space="preserve">Conseillère réactive, claire, efficace et à l'écoute
Bon premier échange
A voir sur la continuité (après la phase de souscription)
Tarif intéressant
</t>
  </si>
  <si>
    <t>nathalie-58434</t>
  </si>
  <si>
    <t>Assurance 0 qui jette ses clients qui ont des constats déclarés non responsables car ils n"assument pas leur rôle d'assureur. Ça devrait être interdit  de jeter les gens surtout quand on n'est pas responsable. A quand une loi?</t>
  </si>
  <si>
    <t>thomas-v-114987</t>
  </si>
  <si>
    <t>Je suis satisfait de la rapidité de la souscription, ainsi que du prix de l'offre, cela a été simple et efficace. Je recommande vivement pour les assurances habitations.</t>
  </si>
  <si>
    <t>roro-66311</t>
  </si>
  <si>
    <t>augmentation de tarif de 40%à la première échéance,sans sinistre et avec amélioration du bonus</t>
  </si>
  <si>
    <t>goth312-79987</t>
  </si>
  <si>
    <t>Trés déçu de cette Assurance,  ma femme était inscrite chez eux , sont pére aussi puis moi, 3 véhicules ça fait 2 jours je suis allé chez eux pour changé de véhicule j'avais un fourgon et j'avais acheter une voiture range rover 190 cv et la ils refusent carrément d'assurer le véhicule en me sortant des excuses ( voiture sportif elle a dit mdr ) une voiture de 190 cv est une voiture sportif ? c'est méme pas une version sport, à chaque fois que je donné une réponse ils sortaient une autre excuse en plus ils savent que j'ai jamais eu de souci avec eux néant sur mon relevé d'informations voila ils m'ont mis à la porte je me retrouve sans assurance mais bon vous avez perdu un client et si ça continue comme ça vous allez perdre beaucoup de clients je met ce commentaire comme ça les gens qui veulent changé de véhicule vers un véhicule plus puissant ils savent qu'ils vont perdre leur temps avec cette assurance qui met à la porte facilement ses clients fidéles.</t>
  </si>
  <si>
    <t>serhane-f-137952</t>
  </si>
  <si>
    <t xml:space="preserve">Je suis satisfaite du service 
Le prix qui m'a été proposé est raisonnable 
La qualité du service rien à signalé, il était à l'écoute et a su répondre à mes questions </t>
  </si>
  <si>
    <t>benjamin-d-122155</t>
  </si>
  <si>
    <t>Prix le moins cher que j'ai pu avoir pour une assurance moto tous risque optimal, concernant la satisfaction j'y répondrais une fois que j'en aurais eu besoin :)</t>
  </si>
  <si>
    <t>deraz-71091</t>
  </si>
  <si>
    <t>cet assureur est tout sauf assureur, le seul à vous prendre 3 mois d'avances en prélèvement et ne vous remboursera jamais quand vous résiliez, deux numéros pour les joindre, un pour s'inscrire l'autre pour les sinistres, mais aucun pour se faire rembourser, une adresse mail qui ne vous répond jamais, je conseil à tout le monde de fuir, y'en a qui sont moins chers et plus honnêtes.</t>
  </si>
  <si>
    <t>aucun-104199</t>
  </si>
  <si>
    <t xml:space="preserve">Très bonne Mutuelle,  depuis 33 ans pour moi et rien à dire. 
Renseignement téléphonique encore ce matin : rapide, sympathique et compétent...
Site internet très satisfaisant. 
Je n ai jamais eu aucun problème avec ma mutuelle. </t>
  </si>
  <si>
    <t>moutarde-110699</t>
  </si>
  <si>
    <t>satisfait de mon assurance qui ma fait cadeau d'un mois pendant le covid 19 et qui n'augmentera pas cette année donc je pense rester chez eux pour l'instant</t>
  </si>
  <si>
    <t>maelis3-59420</t>
  </si>
  <si>
    <t xml:space="preserve">non respect des delais d'information concernant les augmentations de tarifs. J'ai fait un AR pour résilier, et ils ont prétendu ne pas l'avoir recu. Il a fallu faire une réclamation pour qu'ils "retrouvent" mon courrier. </t>
  </si>
  <si>
    <t>dhia-elhak-c-132123</t>
  </si>
  <si>
    <t>je suis trop satisfait par votre offre, c'était très rapide et bien renseigné. le service est merveilleux, je n'ai pas trouvé de difficulté, ce très clair</t>
  </si>
  <si>
    <t>elias008-112011</t>
  </si>
  <si>
    <t xml:space="preserve">J’ai eu un accident non responsable dans lequel j’ai été blessé. 
Ils refusent catégoriquement de me proposer une indemnisation alors que j’ai subi des séquelles physiques et surtout psychologiques suite à cet accident </t>
  </si>
  <si>
    <t>sam-133044</t>
  </si>
  <si>
    <t xml:space="preserve">Très mauvaise mutuelle.
Services catastrophiques.
Ils ne savent pas répondre aux questions posées sur les dossiers.
Je ne conseille pas cette mutuelle. </t>
  </si>
  <si>
    <t>Service client nul . Ne répond jamais au mail et ne rappel pas au message</t>
  </si>
  <si>
    <t>vismara-t-113689</t>
  </si>
  <si>
    <t>Je ne peut pas encore donner un avis, étant nouveau, j'attends de voir lorsque j'aurai besoin de vos services si a ce moment vous ferez preuve de professionnalisme ou non.</t>
  </si>
  <si>
    <t>nan-123611</t>
  </si>
  <si>
    <t>Adhérente depuis mars 2020, cela fait 1 mois, que j'attends une prise en charge de de changement de lunette. Il me balade ainsi que l'opticien qui lui fait correctement son job
Il m'a été répondu qu'il y avait un délai au maximum de 3 semaines, mais où va t-on, et le délai est dépassé.
Une note d'honoraire dentiste depuis 2 mois toujours en attente
Ce n'est que des lunettes, mais si il y a une demande plus grave (hospitalisation), ça fait peur??.
Je pense à changer de mutuelle, dans les prochains mois</t>
  </si>
  <si>
    <t>veronique-v-121393</t>
  </si>
  <si>
    <t>je suis satisfait de vos service et de la reactivité  merci pour tout vous etes vraiment beau  et je n,e manquerai pas de vous epouser merci vous ce temps et aussi de ce repas  merci</t>
  </si>
  <si>
    <t>zebulon-97894</t>
  </si>
  <si>
    <t>J'ai été résilié suite à des fuites d'eau dû à une tempête qui a enlevé une partie d'une toiture, c'est incroyable pour une assurance !
Des dégâts secondaires dans une grange n'ont même pas été comptabilisé comme une pièce dont le plafond c'est effondrée, l'atelier a des machines électriques inondés qui ne fonctionne plus que je n'ai même pas déclarés.
Je ne recommanderais pas cette assurance.</t>
  </si>
  <si>
    <t>bruna-r-126342</t>
  </si>
  <si>
    <t>Très bien et rapide traitement de mon dossier 
Tout est très clair 
J’espère qu’en cas de sinistre le traitement sera aussi fluide 
Merci à direct assurance</t>
  </si>
  <si>
    <t>steph-99370</t>
  </si>
  <si>
    <t>Assurance à fuire absolument, fait tous pour fuire  ses responsabilités, accepte change d'avis sans avoir de raison, procédure qui traîne en longueur, on ne m'y reprendra plus !!!</t>
  </si>
  <si>
    <t>michelle-p-104986</t>
  </si>
  <si>
    <t xml:space="preserve">Bonjour
Je ne suis pas du tout satisfaite du prix de l'échéance 2021
J e constate une augmentation de 28% par rapport au départ de ce contrat ce qui ne justifie pas mon changement d'assureur    
J'envisage de résilier si ce tarif n'est pas amélioré </t>
  </si>
  <si>
    <t>fredo-56022</t>
  </si>
  <si>
    <t>vous êtes injoignable par téléphone la personne qui ma souscrie mon contras me raccroche au nez ,
aucune réponse par mail.vous donné des numéro de téléphone non attribué.
je viens de recevoir ma carte de mutuelle avec les garantie écrite et celles que j'ai souscrites ne son pas les mêmes,
la carte de mutuelle c'est une simple photo copie qu'on est obligé de plié en deux même pas plastifié.
défaut de conseils.
je vais faire ma radiation ,je trouve que sais vraiment inquiétant.</t>
  </si>
  <si>
    <t>mike--96117</t>
  </si>
  <si>
    <t xml:space="preserve">Je ne comprends pas la réaction de mon interlocutrice de pacifica lors de la dernière tempête de vent, une branche d'arbre est tombée chez moi,  elle a causé quelques dégâts et, lors de mon entretien téléphonique,  elle m'a dit qu'elle devait au préalable vérifier la météo pour voir si, cette tempête avait également fait,  des dégâts similaires dans mon quartier, ensuite elle m'a rappelé pour m'informer que, elle ne pouvait rien faire pour moi parcequ' aucune autre maison dans mon quartier, n'avait eu dégâts similaires. 
C'est scandaleux d'entendre de tels propos , de la part de professionnels qui, prétendent vous venir en aide en-cas de problèmes. 
En réalité   ils cherchent tous les prétextes pour,  ne rien payer. </t>
  </si>
  <si>
    <t>caroline-l-110234</t>
  </si>
  <si>
    <t>je ne suis pas contente du tout des tarif et encore moins des franchise . je téléphone pour revoir mon contrat niveau tarif et on ne ma pas trouver de solution .</t>
  </si>
  <si>
    <t>jean-claude-l-116003</t>
  </si>
  <si>
    <t>Je suis satisfait du service.
Les prix me conviennent.
S'agissant de la protection juridique, il est vraiment regrettable que l'interlocuteur ne soit jamais la même personne. Ce système manque de côté pratique, du coup.</t>
  </si>
  <si>
    <t>laurent-56130</t>
  </si>
  <si>
    <t>Bonjour
Rien à dire au niveau de la qualité/prix c'est très correct..
J étais parti de direct Assurance, je suis revenu car déçu ailleurs.
Cordialement</t>
  </si>
  <si>
    <t>sabir--139125</t>
  </si>
  <si>
    <t xml:space="preserve">Si vous voulez avoir un service sinistre qui met 2 mois à vous donner des nouvelles, choisissez la Gmf.
Si vous voulez un service sinistre un expert qui vous donne le sentiment d'être fautif, choisissez la Gmf.
</t>
  </si>
  <si>
    <t>zighed-s-107390</t>
  </si>
  <si>
    <t xml:space="preserve">Je suis trés satisfaite, les prix sont parfaits je vous recommande à tous mes amis.
Je suis contente d;'avoir pris mon assurance voiture chez vous.
</t>
  </si>
  <si>
    <t>18 août 2018 suite à une expérience en août 2018</t>
  </si>
  <si>
    <t>ramses4-66261</t>
  </si>
  <si>
    <t>Très bonne assurance qui apporte des solutions à tous ses assurés</t>
  </si>
  <si>
    <t>13 octobre 2021 suite à une expérience en novembre 2020</t>
  </si>
  <si>
    <t xml:space="preserve">Sinistre survenu et déclaré en février 2020, je n’en vois toujours pas le bout! Service client déplorable, irrespectueux, aucun professionnalisme. C’est un cauchemar sans précédent et je n’exagère pas. À l’instant où j’écris ce commentaire, je suis en attente depuis exactement 46 min, après quoi ils raccrocheront comme d’habitude! Je n’ai qu’une hâte c’est de changer d’assurance, j’avais tout assuré chez eux, à ce jour il ne reste plus que mon commerce j’attends juste d’être indemnisé et je change d’assureur! 
Ayant déjà laissé un commentaire, la personne de chez Allianz qui vient répondre « envoyer moi votre référence pour blablabla… » j’ai essayé de prendre contacte avec elle, et ça s’avère être également une supercherie! 
Un conseil fuyez cette assurance si vous avez la chance de ne pas y être!   </t>
  </si>
  <si>
    <t>clugnac-e-115205</t>
  </si>
  <si>
    <t>On peut toujours faire mieux.....il ne faut pas se contenter, mais toujours obtenir le maximum, votre société semble sur la bonne voix, il faut persévérer</t>
  </si>
  <si>
    <t>jerome83-89270</t>
  </si>
  <si>
    <t xml:space="preserve">bonjour
je suis en arrêt maladie depuis le 14/10/2019
jai fait appel a la CNP pour faire marcher mon assurance crédit souscrit auprès de BFM
première demande le 10 mars 2020(3 relances en tout) afin d'obtenir le dossier que j'ai reçu en aout 2020,soit 5 mois après.
dossier rempli et renvoyé en aout avec toutes les pièces demandées.
décembre 2020 demande de pièces en +
RDV pas avant le 18/01/2021 chez mon médecin
document renvoyé le 19/01/2021 et a ce jour statut-Co
bref j'ai fait appel a l'association UFC-QUE choisir car c'est inadmissible!!!!!!!
</t>
  </si>
  <si>
    <t>jacky-55834</t>
  </si>
  <si>
    <t>Mutuelle efficace, pas très chère je n ai pas eu de reste a charge sur mes lunettes !  en plus les personnes sont sympas lorsqu on les sollicite</t>
  </si>
  <si>
    <t>maki-56262</t>
  </si>
  <si>
    <t xml:space="preserve">Je suis outré qu'avec des prix si élevés, la qualité de service soit si médiocre .... J'ai eu 2 sinistres minimes (une rayure sur la portière contre un plot en ville + un pot de fleurs qui est tombé d'une terrasse sur ma voiture, du même côté que la rayure), à quelques jours d'intervalle, et je dois payer 1000 euros de franchise alors que je paye déjà près de 100 euros par mois mon assurance. C'est la 1ère fois que j'ai un problème. La personne qui m'a répondue au téléphone, bien que polie (je dois l'admettre), n'a fait que me répéter la même phrase sans arrêt : "1000 euros car 2 accidents donc 2 franchises". N'auraient ils pas pu faire un geste compte tenu du fait que tout soit regroupé au même endroit et que c'est la 1ère fois que j'ai un problème en plusieurs années ? Aucune empathie, aucune humanité. A quoi sert de payer 100 euros par mois si au moindre problème je dois payer encore 1000 euros ?... Autant dire que je compte quitter cette assurance au plus vite et faire connaitre mon avis autour de moi !!!!! Enorme déception. </t>
  </si>
  <si>
    <t>bras-m-115571</t>
  </si>
  <si>
    <t>Simple, efficace, clair, rapide. Parfait !
Contact par téléphone si nécessaire, envoi des documents via la plateforme. Signature des documents en ligne. Tarifs avantageux</t>
  </si>
  <si>
    <t>murat57-54132</t>
  </si>
  <si>
    <t>Service client incompétent. Données dossier incomplet malgré plusieurs relance. Tarif qui change sans arrêt pour finir au double du prix initiale. 6 mois de perdu a leur courrir derrière. A éviter absolument</t>
  </si>
  <si>
    <t>leon-b-113609</t>
  </si>
  <si>
    <t>JE NE COMPREND PAS POURQUOI LA COTISATION AUGMENTE / MERCI DE M EXPLIQUER . Cordialement  merci de me rappeler au numero suivant l apres midi apres 14 heure Merci</t>
  </si>
  <si>
    <t>alicia--94688</t>
  </si>
  <si>
    <t>Je suis satisfaisait du prix proposé en comparaison des autres assureurs que j’ai déjà consultés. La formule proposée convient à mes attentes et à ce que je recherche</t>
  </si>
  <si>
    <t>gourad-a-113138</t>
  </si>
  <si>
    <t>JE SATISFAIT DE L'OLIVIER ASSURANCE J'ESPERE QUE SA CONTINU COMME CA TOUTE AU LONG DE NOTRE CONTRAT .MERCI POUR LES SERVICES ET L'EFFICACITE DE TOUTE L'EQUIPE DE L'OLIVIER ASSURANCE.</t>
  </si>
  <si>
    <t>vivi-52434</t>
  </si>
  <si>
    <t>bonjour je regarde les avis car on ma obliger de prendre cette mutuelle et je constate que leurs réponse est toujours la même allez sur Facebook car sur cette page il n y a pas de mécontent des internautes a priori il perdes des papiers et il ne remboursement pas tout etc. j ai peur  quand je vais l utiliser pour les remboursement</t>
  </si>
  <si>
    <t>fabioda59-68272</t>
  </si>
  <si>
    <t>Pour moi c est des gens sans moral ils ne donnent pas la capital deces sous 48h et ne repondent pas aux lettresrecommandes et ils se permettent de co.ntinuer a prelever une honte se faire de l argent sur une personne decedee</t>
  </si>
  <si>
    <t>09 octobre 2021 suite à une expérience en juin 2021</t>
  </si>
  <si>
    <t>tabou-52-136739</t>
  </si>
  <si>
    <t>Aucune assistance suite à l'incendie d'un immeuble voisin. Aucune assistance juridique pour obtenir un dédommagement de l'assurance de l'immeuble voisin. Une pièce inondée par l'eau des lances à incendie toujours pas indemnisée au bout de 5 ans</t>
  </si>
  <si>
    <t>owned-67125</t>
  </si>
  <si>
    <t>A éviter de toute urgence ! Dossier qui traîne depuis 5 mois service client plus que désagréable.
Non joignable le w.e, pas de remorquage</t>
  </si>
  <si>
    <t>herve1568--98336</t>
  </si>
  <si>
    <t>Je veux ici publiquement remercier Damien, des sells (ventes) de la société d'assurances L' Olivier assurance, qui pour un contrat d'assurance auto a été hier soir d'une serviabilité, d'une gentillesse et d'une efficacité extraordinaires, l'instrument d'un véritable miracle. Je le remercie lui-même personnellement et sa société, ils ont gagné un client, et peut-être d'autres aussi... Bonne journée à vous et merci encore.</t>
  </si>
  <si>
    <t>totonigo-78847</t>
  </si>
  <si>
    <t xml:space="preserve">Assurance habitation résiliée après 1 sinistre non responsable! 
Le service client, après plusieurs appels de ma part sans que l'on accepte de m'expliquer pourquoi j'étais résilié, a finit par admettre que la résiliation était liée à ce fameux sinistre non responsable et au fait que je leur coutais plus d'argent que je ne leur en rapportais.
Effectivement, après 18 mois d'assurance et 1 sinistre à 500e difficile d'etre un client rentable. Le pire dans l'histoire c'est que durant la meme période j'ai également eu un sinistre avec mon assurance auto Eurofil, responsable celui ci, et que seule mon assurance habitation a été résiliée! Donc un petit conseil si vous souscrivez à une assurance Eurofil ou Aviva: attendez quelques années avant d'avoir un souci, et tâchez d'être un client rentable!!!
</t>
  </si>
  <si>
    <t>nguekam-p-138297</t>
  </si>
  <si>
    <t>J’aurais souhaité avoir un prix un tout petit peu moins élevé ??. Le service me convient L’espace personnel est simple à utiliser et on se retrouve facilement Le fait d’envoyer les documents directement via notre espace personnel c’est simple et pratique.</t>
  </si>
  <si>
    <t>remy-b-134611</t>
  </si>
  <si>
    <t>je trouve les prix très intéressants comparé à la concurrence.
l'échanges avec la conseillère c'est très bien passé,
et la démarche est très simple d'utilisation.</t>
  </si>
  <si>
    <t>babel1010-55408</t>
  </si>
  <si>
    <t>service clients absent délai trop long
à éviter 
pas cher mais la galère si il ya un souci
service clients 
gestion sinistre trop long......................................................................................................................................................................................................................................................................</t>
  </si>
  <si>
    <t>sebastien74-72485</t>
  </si>
  <si>
    <t>Longgggggg très longggggg. Très difficile de les avoirs au téléphone voir impossible. Après des minutes d attentes on vous demandes de ressayer plus tard. Par mail .... lol. 15 jours après j attend tjs une réponse. Et à force d attendre des réponses sur mes remboursements et tt info utile je repousse mon opération. Bientôt je vais me faire opérer l année prochaine avec leur manque de professionnalisme . Passez votre chemin si vous avez le choix.</t>
  </si>
  <si>
    <t>philippe-r-107454</t>
  </si>
  <si>
    <t>Tout me semble parfaitement correct
Excellent accueil téléphonique 
Fluidité 
Bon rapport qualité / prix
Rien d'autre à écrire à cet instant
Cordialement</t>
  </si>
  <si>
    <t>christopher-d-107414</t>
  </si>
  <si>
    <t>Jamais eu besoin d'avoir recours à l'assurance. Pas de baisse de prix mais pas d'augmentation significative.</t>
  </si>
  <si>
    <t>herbaux-69089</t>
  </si>
  <si>
    <t>Assuré depuis plus 30 ans,  tous risques, un accrochage il y a un mois avec délit de fuite du responsable et plainte à la Gendarmerie , ai du régler la franchise 420Euros  et depuis plus de nouvelles.</t>
  </si>
  <si>
    <t>benjamin-c-129828</t>
  </si>
  <si>
    <t>Je suis satisfait du service client sur sur deux assurances prêts immobilier
je recommande zen'up pour leur accompagnement et le prix tres facile a réaliser</t>
  </si>
  <si>
    <t>bafana07-125627</t>
  </si>
  <si>
    <t>Affilié à Intérimaires Pre voyance. Délai de traitement des dossiers pour prise en charge des arrêts de travail hors mission inacceptable d'une grande société. Envoi mail le 10/05/2021 pour prise en charge d 'un arrêt de travail. Aucune réponse concernant la bonne réception des docs. Téléphone le 18/05/2021 pour savoir si bonne réception des docs. C' est ok. L' agent d’accueil me dit qu' il sont en train de traiter les dossiers du 19/02/2021 et de rappeler à la mi juillet. Téléphone ce jour 30/07/2021. L' agent d' accueil me dit qu ils sont en train de traiter les dossiers du 23/03/2021. Donc en 2 mois et demi ils ont traiter 1 mois de dossier. Dans mon cas avec un peu d'espoir mon dossier sera traité fin 2021 début 2022... Lamentable. Pire que la CPAM. C' est pour dire. Prévoyance à fuir si vous espérez une prise en charge rapide.</t>
  </si>
  <si>
    <t>calves-139388</t>
  </si>
  <si>
    <t>J'ai du appeler pendant trois jours, samedi, lundi et mardi afin de régler un impayé, le service client n'a pas su m'envoyer dans le bon service et m'ont confirmer à plusieur reprise la possibilité de repartir sur un contrat après avoir réglé 'impayé, qui suite au règlement était complètement faux, pas de nouveaux contrat, j'ai dû m' assurer chez la concurrence.. Vraiment service client très très médiocre. Et je n'exagère vraiment pas.</t>
  </si>
  <si>
    <t>pierre-100323</t>
  </si>
  <si>
    <t xml:space="preserve">tarif moins chère que la concurrence, mais après un an, augmentation de 17,5% sans aucun sinistre. alors que tous le monde annonce une augmentation de 1 à 2%
</t>
  </si>
  <si>
    <t>le-bihan-h-123145</t>
  </si>
  <si>
    <t>Très satisfait par la réactivité de l'Olivier. Interlocuteur précis et efficace. Prix très correct. je recommande vivement L'olivier. Site internet facile d'utilisation</t>
  </si>
  <si>
    <t>anthony261997-123072</t>
  </si>
  <si>
    <t>Ne me prends pas car j'ai un sinistre responsable et un non responsable avec ma voiture, c'est totalement ridicule surtout avec un coeficient à 1 pile et plus de 6 ans de permis sans aucune suspension ni écart.</t>
  </si>
  <si>
    <t>laurent2807-55932</t>
  </si>
  <si>
    <t>Tres vite pour m assurer mais alors pour payer plus personne</t>
  </si>
  <si>
    <t>joe-65277</t>
  </si>
  <si>
    <t xml:space="preserve">  a par vous  dire  qui traite  votre  demande  dans un bref  delai.. sinistre  du mois  mars  on arrive e n juillet  toujour  rien.par contre pour les prelevements  ils sont pas en retard;je ne recommande  pas  cette  assurance</t>
  </si>
  <si>
    <t>rom1-67439</t>
  </si>
  <si>
    <t>Bonjour,
La CNP et à fuire en cas de problème les demarches sont sans fin. 
Cela fait plus de 3 ans que je me bas pour mon due,  je leurs et envoyer 3 fois les même papiers à savoir 1 demi rame de documents à chaque fois !
Au telephone on nous racroche au nez 
Et même le médiateur n'a pas répondu apres 5 mois !
Bref vrement pris pour un con, assurence à fuire imperativement !!!</t>
  </si>
  <si>
    <t>elxe-69727</t>
  </si>
  <si>
    <t>Service client déplorable, ce sont des robots installés à l'étranger qui ne comprennent rien, mais à 80c la minute ce n'est pas grave pour eux de nous faire perdre notre temps. Au moindre soucis ça devient l'enfer, impossible de me faire assurer alors que j'ai déjà du payer 2 fois le tarif annuel (nous vous rembourserons les frais de dossier et le trop perçu mais il faut repayer un nouveau devis blablabla). Honteux</t>
  </si>
  <si>
    <t>moni-67831</t>
  </si>
  <si>
    <t>VOILA QUE POUR 3 JOURS IMPOSSIBLE RESILIER LE CONTRAT;DONC j'essaie de changer mes garanties et pas de reponse de sa part...je les appelle a un numero payant,bien sur,et pas au courant de mon courrier avec acusse de reception,rigole de moi,c sur.</t>
  </si>
  <si>
    <t>michel92-74637</t>
  </si>
  <si>
    <t>A 160 euros par mois je m'attendais à un minimum de dessence.</t>
  </si>
  <si>
    <t>melanie-52045</t>
  </si>
  <si>
    <t>Si je pourrai j'aurai mit aucune étoile.  Juste pour deux accident en temps que jeune conducteur vous me radié de chez vous, je trouve sa inadmissible de votre part. Cela fais 1 ans rt demi que j'ai ma voiture chez moi et je conduisait déjà avec la voiture à ma mère, mes deux parents sont chez vous . Je ferai une énorme mauvaise pub de la macif.</t>
  </si>
  <si>
    <t>vilchez-n-117436</t>
  </si>
  <si>
    <t>Très bon service, qualité prix excellent. Comercial très sympathique et professionnel, il a réussi à répondre à toute mes questions et inquiétudes. Et même proposé des pack supplémentaires très interessant et à bon prix. Merci.</t>
  </si>
  <si>
    <t>dominique-d-131158</t>
  </si>
  <si>
    <t>je suis satisfait des prix 
facilité d inscription 
du coup a ce jour j assure deux véhicule et bientôt un troisième viendra s ajouter
a direct assurance</t>
  </si>
  <si>
    <t>cassy-m-124971</t>
  </si>
  <si>
    <t>Payer 2 mois en 1 fois pour un jeune qui commence dans la vie peut être un freins, c'est une grosse somme d'un coup, surtout avec les pacts,  j'aurais aimer être tenus au courant de cette condition des le départ.</t>
  </si>
  <si>
    <t>karine-t-114875</t>
  </si>
  <si>
    <t>satisfaite du service, rapport qualité prix parfai,t ecoute telephonique parfaite, retour excellent, acceuil excellent, explications excellente, communication parfaite</t>
  </si>
  <si>
    <t>massip-j-134299</t>
  </si>
  <si>
    <t>Super, très pro et surtout très rapide. Prend même, le jeunes conducteurs en charge avec des véhicules de 115ch. Cela me fais même réfléchir sur l'avenir de mon assurance habitation</t>
  </si>
  <si>
    <t>en galère avec axa depuis le 17 octobre 2017 depuis l'intervention des pompiers chez moi pour accéder au logement du dessous par la fenêtre.impossible de trouver une garantie pour me rembourser la remise en état de mon radiateur et de mon parquet .passer l'hiver sans chauffage franchement je vous remercie et me faire attendre pendant 6 mois pour me dire désolé  on peut rien faire chapeau</t>
  </si>
  <si>
    <t>cazaldo-77120</t>
  </si>
  <si>
    <t>La CNP bloque le versement du capital, en demandant en plusieurs fois des documents . Cela retarde bien entendu un dossier complet et le versement dans le délai de 1 mois.</t>
  </si>
  <si>
    <t>mathieu-t-124458</t>
  </si>
  <si>
    <t>Satisfait du prix à voir en cas de problème. Mais je n’est point trouver de meilleur prix que celui de direct assurance. Donc je suis satisfait pour le moment</t>
  </si>
  <si>
    <t>marie-c-130693</t>
  </si>
  <si>
    <t xml:space="preserve">37€ en tout risques, vous restez le moins cher du marché avec des garantis intéressante. 
Le devis est simple à faire sur internet et la souscription tout autant. </t>
  </si>
  <si>
    <t>aixela-97898</t>
  </si>
  <si>
    <t>Du grand n’importe quoi, aucune prise en charge d’aucune demande. Le jour de la souscription la personne est très gentille mais une fois qu’ils ont votre IBAN impossible d’arrêter quoi que ce soit, j’ai souscrit fin juillet pour mes 3 chats et j’ai vite fait la demande de renonciation dans les temps, le remboursement de 2 prélèvements ne s’est jamais fait et c’est pas faute de les avoir appelé au moins 5 fois, pour qu’on me disent qu’il va falloir patienter 3 semaines alors qu’ils continuaient à me prélever! obligée de demander les rejets et opposition à ma banque</t>
  </si>
  <si>
    <t>jerprinc-72032</t>
  </si>
  <si>
    <t>Je suis assuré sur mon contrat accident de la vie. En décembre j'ai une rupture du tendon d'achille qui m'empeche de travailler puisque 7 semaines de platre, je suis auto entrepreneur donc perte seche (8000 euros) et 1500 euros de uber pour aller de temps en temps voir mes salariés.
Aucune prise en charge selon le médecin de la matmut car ne rentre pas dans les conditions. Il vaut mieux passer sous un bus.</t>
  </si>
  <si>
    <t>sissoune-80680</t>
  </si>
  <si>
    <t>Lamia a été très accueillante et a répondu clairement à ma demande je vais pouvoir faire le nécessaire pour ma démarche</t>
  </si>
  <si>
    <t>duquay-l-135031</t>
  </si>
  <si>
    <t>excellents conseils merci beaucoup
le conseiller m'a conduit pas à pas à élaborer mon contrat en prenant soin de tout valider au fur et à mesure de l'élaboration attentive à chaque question</t>
  </si>
  <si>
    <t>madaff-69128</t>
  </si>
  <si>
    <t>bonne réactivité de la part de ma conseillère concernant ma formule choisie   Nous avons verifier dans le detail intégralité des garanties souscrites.
Je suis ravie de conserver ma mutuelle telle qu"elle se presente actuellement!</t>
  </si>
  <si>
    <t>fleur-85446</t>
  </si>
  <si>
    <t>assurée aux ACM habitation et auto depuis presque 30 ans. toujours au top ! reactifs disponibles, de bon conseil. remboursement rubis sur l'ongle.
au depart j'avais mes comptes bancaires chez eux. j'ai du changer , le service n'a pas baissé pour autant.</t>
  </si>
  <si>
    <t>no-gmf-62206</t>
  </si>
  <si>
    <t xml:space="preserve">Sinistre de 2012 TOUJOURS NON INDEMNISÉ.
Des prétextes les plus farfelus pour ne pas payer.
Laisse pourrir la situation VOLONTAIREMENT !
JE VEUX MON ARGENT !
</t>
  </si>
  <si>
    <t>barthoch-1747</t>
  </si>
  <si>
    <t>Ma banque a fait un refus de prélèvement, et du coup cette assurance se permet de me résilier ma mensualisation, alors que je présente un compte en banque largement créditeur........Ca c'est du rapide!!!!! Honteux!!!!!! A quand les assurances a nos pieds et non l'inverse, comme tout commerçant qui se respecte ???? Les clients n'ont qu'à la fermer et à payer......purement inadmissible !!!</t>
  </si>
  <si>
    <t>catcat1975-101538</t>
  </si>
  <si>
    <t>Les tarifs sont corrects, les garanties sont bonnes, notamment l'assistance. La fidélité c'est récompensée notamment avec la réduction des franchises chaque année. (-50% au bout de 3 ans). Le point fort c'est le service client : déjà un numéro en France, réponse rapide.  Les conseillers sont toujours aimables, polis et savent de quoi ils parlent. Ils font le maximum pour que l'on soit satisfait. Ils prennent leur temps pour que tout soit règlé quand on raccroche.</t>
  </si>
  <si>
    <t>olivier-66651</t>
  </si>
  <si>
    <t xml:space="preserve">Aucun accompagnement lors d'un gros sinistre (écrasé par un camion 38t), on vous méprise totalement.
si vous voulez m'appeler, n'hésitez pas, au contraire, car j'attend des réponses de votre part.
</t>
  </si>
  <si>
    <t>chraibi-m-124870</t>
  </si>
  <si>
    <t>Très satisfait du parcours de souscription.
Le tarif Net mensuel ne comprend pas les taxes et charges qui gonflent la facture de +15%.
A voir côté suivi et couverture.</t>
  </si>
  <si>
    <t>wave-76117</t>
  </si>
  <si>
    <t>Je suis étonnée de tous ces commentaires. Je suis venue sur ce forum pour consulter les avis de mon assurance habitation et je tombe par curiosité sur l'Afer. Depuis 12 ans que je suis adhérente, j'ai pu disposer de mon épargne en décembre dernier sous 15 jours sans probleme ...</t>
  </si>
  <si>
    <t>delacruzmoreno-75936</t>
  </si>
  <si>
    <t>Avis d'échéance et appels de cotisation avec beaucoup de retard avec prix à la hausse.
Modification de contrats sans modification de garanties fait express pour vous piéger un an de plus</t>
  </si>
  <si>
    <t>lof49-138607</t>
  </si>
  <si>
    <t>50 années d'assurance voiture et habitation à la MACIF, pratiquement toute une vie et je mets sans aucune hésitation 5 étoiles. Le plus gros avantages de cette Mutuelle c'est le dialogue et une volonté de trouver la meilleure solution en cas de sinistre. Dernièrement, mon Épouse et moi nous avons été ravis d'être contactés par le centre de gestion au sujet d'un petit dégât de la tempête. La personne de la Macif, par ses propos, a réussit à ensoleiller une journée triste de la Toussaint. Nous la remercions vivement.</t>
  </si>
  <si>
    <t>dominique-b-105855</t>
  </si>
  <si>
    <t>les prix sont corrects ,  au téléphone il y a une bonne écoute mais un peu long pour les avoir au téléphone. dommage aussi qu'il augmente  tous les ans même si je n'ai pas eu d'accident</t>
  </si>
  <si>
    <t>mael86-72441</t>
  </si>
  <si>
    <t>Suite à un sinistre, j'ai eu une aile qui s'est décollée avant d'arriver chez le carrossier. Le cabinet d'expertise avait pourtant déclaré que le véhicule était roulant. Les experts de la MAAF ont déclaré la même chose. 
50% de bonus depuis plus de 5 ans... bye bye la MAAF</t>
  </si>
  <si>
    <t>danie-107969</t>
  </si>
  <si>
    <t>MDEYE
jE SUIS SATISFAITE DE L'ACCUEIL et bien renseigné en ce qui concerne les différentes manipulations à effectuées , bonne prestation, bon accueil, bon service  client</t>
  </si>
  <si>
    <t>ag-138556</t>
  </si>
  <si>
    <t>J'ai déjà formulé un avis (courrier à la date d'aujourd'hui), en rapportant la GROSSE "indélicatesse" que j'ai subie de la part de la MAIF, et concernant l'opacité de leurs procédés</t>
  </si>
  <si>
    <t>01 novembre 2021 suite à une expérience en novembre 2021</t>
  </si>
  <si>
    <t>pedro-b-138695</t>
  </si>
  <si>
    <t>Le site est facile et rapide les prix pourraient être plus attractifs ...
Il a été assez simple de souscrire l'assurance et de voir les différentes options.</t>
  </si>
  <si>
    <t>carole-p-134571</t>
  </si>
  <si>
    <t>Prix super rapport aux garanties maintenant à voir si les toutes les garanties seront respectées en cas de problème... en souhaitant pas que ça arrive bien-sûr....??</t>
  </si>
  <si>
    <t>poulos-69960</t>
  </si>
  <si>
    <t>Propriétaire d'un appartement dont le locataire s'est suicidé en laissant ouvert tout les robinets dégradant l'appartement après 1 an de non paiement de loyer.</t>
  </si>
  <si>
    <t>samir-58827</t>
  </si>
  <si>
    <t xml:space="preserve">A éviter absolument. Il vous font croire avec des tarifs alléchants que vous faites une bonne affaire mais une fois que vous avez payé le ton va changer et ils vont vous prendre pour des idiots. 
Ils ont oser dire que j’avais fait une fausse déclaration alors qu’il y a eu un mal entendu. Résultat, je résilie l’assurance et je repart avec mes 43% de bonus. </t>
  </si>
  <si>
    <t>sylvie-a-116751</t>
  </si>
  <si>
    <t>Je suis satisfait du service de direct.
Au niveau tarif j'ai rearqué une augmentation par rapport à eurofil mais les garanties ne sont pas identiques, ce qui est donc difficilement comparable si l'on rentre dans le détail.</t>
  </si>
  <si>
    <t>ruban-l-126763</t>
  </si>
  <si>
    <t>Prix compétitifs, service client réactif et à l' écoute de ses clients
Trouve des solutions et hyper aimable
A recommander et faites que cela dure comme ça!</t>
  </si>
  <si>
    <t>peigne-s-110773</t>
  </si>
  <si>
    <t>Le site est très pratique, le devis a été rapide et le prix est très compétitif, je le recommande et en suis très satisfait. Cette assurance me convient parfaitement..</t>
  </si>
  <si>
    <t>Assuré depuis un petit moment chez eux et pour l'instant RAS.
La souscription est rapide et bien expliquée.
J'avais eu un sinistre et ça s'est très bien passé.</t>
  </si>
  <si>
    <t>armelle-85679</t>
  </si>
  <si>
    <t>Gwendal à répondu à toutes mes attentes il a été très efficace et a pu résoudre un gros problème ,très bon conseiller et très sympathique .Merci gwendal!si tous les conseillers etaient comme Gwendal les problemes serairnt vite règlés</t>
  </si>
  <si>
    <t>jean-claude-n-109169</t>
  </si>
  <si>
    <t>Simple pratique pour la souscription . Prix compétitif. Bon service au téléphone. Appartenir au groupe AXA aide à la décision. Avec l'espoir de ne pas être déçu à l'utilisation.</t>
  </si>
  <si>
    <t>aj-78170</t>
  </si>
  <si>
    <t xml:space="preserve">Un site internet complètement HS : impossible d'envoyer les factures de soin via la rubrique "message", la rubrique "besoin d'aide" n'a jamais marché en 1 an. Très frustrant, j'ai passé des heures pour l'envoi d'une pauvre facture </t>
  </si>
  <si>
    <t>laurence-v-114772</t>
  </si>
  <si>
    <t>pas trés satisfaite car avec 4 véhicule assurées et cliente depuis plusieurs années, jai dû demander un geste commercial! on ne me l'a pas proposé!!!le tarif pour ma dacia était cher, heureusement, la personne que jai eu ligne m'a fait un tarif aprés avoir demandé un geste commerciale!! je suis décu</t>
  </si>
  <si>
    <t>loulouxor-105485</t>
  </si>
  <si>
    <t>nichel pour un bon conducteur de plus 50 ans comme moi sans le moindre accident....pour les jeunes je n'ai aucune idée du coût envisagé...j'aime aussi l'avantage d'avoir une agence à proximité</t>
  </si>
  <si>
    <t>regis-m-112647</t>
  </si>
  <si>
    <t>je ne suis pas satisfait du service, aucun suivi de sinistre, aucun lien avec l'expert, absence totale d'informations, pas de réponses sur les mail envoyé et service téléphonique injoignable</t>
  </si>
  <si>
    <t>kevin-f-128856</t>
  </si>
  <si>
    <t>Un prix imbattable pour les jeunes chauffeur ,seul inconvénients  seul face au devis( pas de bots pour les questions bêtes que l'on peut ce poser en tant que jeunes)</t>
  </si>
  <si>
    <t>sasa-64091</t>
  </si>
  <si>
    <t xml:space="preserve">Cette assurance ne veut pas garantir les étudiants qui travaillent (déclarés) avec des enfants en plus de leurs études.
Jeune conductrice (avec zéro sinistre) forcément cela pose problème.
</t>
  </si>
  <si>
    <t>bkeltoo-126801</t>
  </si>
  <si>
    <t xml:space="preserve">Bonjour, 
J'ai eu ce jour 6/07  un conseiller qui m a fourni des explications très claires sur les remboursements.
C'est vrai que parfois le % de remboursement ne me satisfait pas toujours , car une somme considérable reste à ma charge.
 </t>
  </si>
  <si>
    <t>travert-g-112669</t>
  </si>
  <si>
    <t>Très fluide et très simple d’utilisation. Prix attractif et compétitif.
Simplicité pour s’inscrire et pour résilier mon précédent contact chez un concurrent.</t>
  </si>
  <si>
    <t>norbert-d-109139</t>
  </si>
  <si>
    <t>Les prix peuvent êtres plus attractif, et surtout une baisse pour récompenser les clients fidèles. mais à part cela je recommande direct assurance.</t>
  </si>
  <si>
    <t>tatiana-d-117242</t>
  </si>
  <si>
    <t xml:space="preserve">Je suis très satisfaite des services de la GMF, sous tous les plans.
Rapidité, écoute, professionnel
Accueil très agréable
Depuis des années je suis assuré ,je ne le regrette pas et je recommande autour de moi
</t>
  </si>
  <si>
    <t>joerider93-67390</t>
  </si>
  <si>
    <t>Je suis client april moto et motard et je suis au regret étant client de cette compagnie que vous êtes en présence de la pire des assurances existantes à ce jour sur notre territoire en effet victime d'un accident pas en tort j'en suis au 8ème mois pour le remboursement avec des relances soit disant puisque en réalité la seule</t>
  </si>
  <si>
    <t>lorette-c-131556</t>
  </si>
  <si>
    <t>Je suis satisfaite du prix et de la conseillère qui m’a fait le virement devis
Merci beaucoup pour l’accueil 
Tous mes contrats d’assurance sont chez vous
Meilleur prix</t>
  </si>
  <si>
    <t>sami-117286</t>
  </si>
  <si>
    <t xml:space="preserve">Alors je ne sais même pas par où commencer. 
Assurance à fuir d urgence aucun service des délais de malade pour le traitement des constats pour à la fin dire désolé l expert nous a dit que vous ne serez pas rembourser. </t>
  </si>
  <si>
    <t>borras-j-137477</t>
  </si>
  <si>
    <t>Je suis satisfait du service et niveau du tarif malgré mon malus ils restes raisonnable et en plus pour souscrire en ligne c'est très rapide et très facile à faire quand on ai habitué</t>
  </si>
  <si>
    <t>fanfan-96926</t>
  </si>
  <si>
    <t xml:space="preserve">bonjour
je me sers très peu de ma mutuelle harmonie mais la j' ai différents problèmes à résoudre et je n'arrive pas à joindre un conseiller par téléphone le numéro fixe de l'agence d' antibes n' est plus attribué du coup il faut passer par la plate forme et la on attend, on attend  et par mail ou par le biais de la messagerie à partir de mon espace client pas plus de réponse impossible d'être rappelée ou d'avoir un rdv en ligne . Que faut il faire pour être contactée??? </t>
  </si>
  <si>
    <t>jean-63679</t>
  </si>
  <si>
    <t>j ai eu un bris de glace et 2 accidents matériels dont j ai contesté ma responsabilité en saisissant le Médiateur</t>
  </si>
  <si>
    <t>rachel-d-130999</t>
  </si>
  <si>
    <t>PRIX SATISFAISANT
BONUS WANTEED ACTIVE MAIS A QUOI AI JE DROIT EN BONUS SURPRISE SUITE A UNE SOUSCRIPTION ASSURANCE AUTO ET HABITATION,,
ON VERRA  DANS UN FUTUR PROCHE SI J AI DES REDUCTIONS</t>
  </si>
  <si>
    <t>raphael-67373</t>
  </si>
  <si>
    <t>Erika a était très réactive et a répondu a toutes mes interrogations sans aucun souci. on a était couper elle m'a rappeler aussitôt.</t>
  </si>
  <si>
    <t>jp-96358</t>
  </si>
  <si>
    <t xml:space="preserve"> 
GROSSE erreur de ma part d'avoir voulu assurer ma moto chez April moto,  à éviter ABSOLUMENT.
45 jours pour recevoir la carte verte définitive c'est long beaucoup trop long. Je n'ai pas utilisé ma moto depuis le 4 juillet jour de la souscription de l'assurance de peur de ne pas être correctement assuré et surtout ne prendre aucun risque.
j'espère pouvoir résilié mon contrat au plus vite et être remboursé en totalité.
C'est très compliqué d'avoir quelqu'un de compétent au téléphone et cela fait une semaine que j'attends que l'on me rappelle pour m'expliquer. Pas très sérieux tout ça.</t>
  </si>
  <si>
    <t>sand40-76275</t>
  </si>
  <si>
    <t>Je ne comprends rien. Plusieurs courtiers et jamais le bon interlocuteur. Le Service Client NEOLIANE ne répond jamais, ni au téléphone ni aux messages transmis via le formulaire. Les remboursements suite aux décomptes CPAM transmis via le site sont très longs...Manque de clarté et de transparence. Patience!</t>
  </si>
  <si>
    <t>gross-v-136617</t>
  </si>
  <si>
    <t>Je suis satisfait du service, simple rapide et efficace et tout est bien expliqué et les prix sont justes et le service client est très humain et respectueux.</t>
  </si>
  <si>
    <t>richard-a-128832</t>
  </si>
  <si>
    <t xml:space="preserve">Très content pour le moment (début de notre contrat); reste à voir s'il nous arrive un sinistre la réactivité des équipes de l'olivier assurance :) 
Pour le moment donc, au top ! </t>
  </si>
  <si>
    <t>pascal-m-105167</t>
  </si>
  <si>
    <t>Je suis satisfait des renseignements et du résultat je vous recommanderais a des amis pour prendre des assurances chez vous en plus au niveau prix c'est correct</t>
  </si>
  <si>
    <t>reda-z-133081</t>
  </si>
  <si>
    <t>Je suis satisfait pour la rapidité du service , le tarif est très interessant, je suis vraiment content . Je recommande à 1000% direct assurance . Top service</t>
  </si>
  <si>
    <t>tapeton-108822</t>
  </si>
  <si>
    <t>Contact rapide, claire et efficace concernant mes diverses demandes. Le temps d'attente est toujours relativement court, les réponses apportées répondent parfaitement aux interrogations.</t>
  </si>
  <si>
    <t>biss-72391</t>
  </si>
  <si>
    <t xml:space="preserve"> Ils m'ont demandé de leur verser un acompte quand j'ai souscris auprès de leur service pour assurer un éventuel achat automobile qui devait ce concrétiser dans un délai de 6 jours, hors l'achat  du véhicule en question n'a pas eu lieu et ils ont gardé les 1/3 de l'acompte que je leur avais versé sous prétexte que leur contrat avait pris effet avant l'achat du véhicule.
C'est aberrant ils m'ont prix de l'argent pour un véhicule qui ne m'appartient pas et que je n'ai pas!</t>
  </si>
  <si>
    <t>tilmann-d-137726</t>
  </si>
  <si>
    <t>Ok ça passe on verra au long terme, attention à votre scooter sur Marseille c’est pas des lol, protégés vous lorsque vous êtes en deux roues c’est hyper important</t>
  </si>
  <si>
    <t>pagano-122629</t>
  </si>
  <si>
    <t xml:space="preserve">A fuir ! 
M'ont débité 300 euros en plus, soit disant par erreur,
Et j'ai du me battre pendant un moment, sans toujours pouvoir récupérer cet argent,
La suite se terminera en justice...
Une honte !
</t>
  </si>
  <si>
    <t>mikael-76753</t>
  </si>
  <si>
    <t xml:space="preserve">A fuir tres vite. Ils vous affirment par téléphone que vos soins sont bien pris en charge et une fois les soins passés ils refusent de prendre en charge.
Et pour les soins pris en charge vous attendez plus de 2 mois pour le remboursement enfin j'attends encore </t>
  </si>
  <si>
    <t>olivier-51771</t>
  </si>
  <si>
    <t>trés mal reçu lors d une demande de panne 0 km inclus dans mon contrat par le service sinistre en me reprochant d' avoir pris un réparateur a 30 kms de chez moi (mon garagiste depuis des années )et que la prochaine fois je fasse attention 1ere fois que j' utilise mon assurance depuis deux ans</t>
  </si>
  <si>
    <t>annie-pisanu-139246</t>
  </si>
  <si>
    <t>IMPOSSIBLE A JOINDRE DEPUIS PLUSIEURS JOURS NI AU TELEPHONE NI PAR MAIL. LE SIEGE SOCIAL DE LYON NE PEUT PAS ME RENSEIGNER SUR UN REMBOURSEMENT ATTENDU ET ME DEMANDE D APPELER EN FIN DE SEMAINE. PANNE INFORMATIQUE. JE TROUVE CELA BIZARRE.</t>
  </si>
  <si>
    <t>dundee06-98961</t>
  </si>
  <si>
    <t>je suis retraité pas a me plaindre de ces service compréhensible et fais sont possible pour satisfaire les clients sur leurs demandes et réactif personnels aimable au téléphone</t>
  </si>
  <si>
    <t>nadlille-81772</t>
  </si>
  <si>
    <t xml:space="preserve">Je ne suis pas du genre à écrire de commentaire,  mais la qualité du service client laisse vraiment à désirer. Autant on peut tomber sur une personne qualifiée qui connaît son métier et qui cherche à vous aider autant aujourd'hui lors de la déclaration d'un sinistre auto non responsable je suis tombée sur une personne très désagréable: qui ne cherche en rien à solutionner le problème. Je suis d'abord allée en agence pour faire ma déclaration de sinistre, mais l'accueil m'a informé que je devais faire ma déclaration par téléphone. J'appelle et la je tombe sur la pire conseillère. Déjà cette personne se plaint de ne pas avoir le constat amiable que j'ai bien évidemment déposé en agence, puis enregistre le sinistre avec de la mauvaise volonté. J'ai déjà eu des soucis concernant l'assurance auto mais jamais je ne songeais à changer de compagnie. Mais la c'est fini,  je change de compagnie d'assurance auto.  Encore une fois il ne faut pas mettre les gens dans le même sac mais la manière dont j'ai étais traité par cette conseillère m' aura aidé à franchir le pas. 
Je ne conseille pas de prendre cette assurance </t>
  </si>
  <si>
    <t>benamira-k-130674</t>
  </si>
  <si>
    <t>Je suis satisfait de ce service qui est rapide, fiable et abordable.
Tout s'est fait correctement sans le moindre souci majeur à relever.
Je recommande</t>
  </si>
  <si>
    <t>sautron-l-133298</t>
  </si>
  <si>
    <t>Je suis satisfait et je vai fair part à ma familles amis collègues de travail mes sœurs neuveux mes enfants mes frères   nièce cousin cousine car moi je suis très satisfait</t>
  </si>
  <si>
    <t>jean-yves-l-101721</t>
  </si>
  <si>
    <t>Satisfait. Le prix est légèrement inférieur à mon contact actuel. Je pensais obtenir mieux compte tenu que je suis déjà client d'une assurance auto chez vous.</t>
  </si>
  <si>
    <t>ae91-109436</t>
  </si>
  <si>
    <t>Excellent suivi suite a sinistre non responsable, dossier validé en 48H et passage expert très rapide. Après réparation carrosserie dans garage non agréé, paiement effectué en 10 jours par virement.
Conseiller(e)s très agréables et informations données rapidement, franchement agréablement surpris par la réactivité dans la gestion de mon sinistre.
Merci a toute l'équipe.</t>
  </si>
  <si>
    <t>pas-content--100807</t>
  </si>
  <si>
    <t xml:space="preserve">Je ne recommande pas cette assurance 
Il sont bon en parole mes n'assure pas la suite je vous déconseille d'avoir un sinistre aucun suivis manque de professionnalisme, incompétence, dossier non suivis pas de sérieux.
Il ne me reste plus cas porter vôtre incompétence devant le tribunal de commerce je ne manquerai pas aussi de déposer plainte pour publicité mensongère devants les autorités compétente 
</t>
  </si>
  <si>
    <t>0012939262-100760</t>
  </si>
  <si>
    <t>chere ,est comme beaucoup d'assurances ,pas moyen de savoir exatement les remboursements au quel on a droits ?
bcp d'explications ou on ne comprend  rien du tout !
exemple :je suis allé chez ophtalmo je paie 45€,rembourcement avec sécu et april dans les 39€,de ma poche 6€ ?
En plus pour l'année 2021 augmentation de plus de 45€,merci pour ces cadeaux.</t>
  </si>
  <si>
    <t>pauline1979-63061</t>
  </si>
  <si>
    <t>Très mécontente ! Les garanties ne sont pas tenues, contrat fait par téléphone, pôle téléphonique d'aucun niveau ! Ils sont où les "vrais" conseillés qui connaissent leur métier ?? Nous avons souscrit à une assurance indemnités journalières en cas d'hospitalisations, mon mari c'est fait opéré le 28/11/2017, nous avons fourni tous les documents "3" fois, nous sommes le 9/04/2018 et toujours rien malgré nos relances quotidiennes !! Nous prenons donc contact avec la défense du consommateur !</t>
  </si>
  <si>
    <t>jean-mi-104584</t>
  </si>
  <si>
    <t xml:space="preserve">Leur niveau de prix est dans la moyenne par contre ne répond pas aux mails , ni les comptoirs du patrimoine , censé les représenter
Par téléphone au bout de 15 min d'attente j'ai eu droit à ; " Je relance le service et vous répond par mail dans la journée ( j'aurai du demander laquelle) "
Conclusion : Ça fait quasi 2 mois que j'attends mon rachat partiel , la priorité , sans doute , c'est que leur président fasse des belles photos avec des vedettes ou des politiciens
</t>
  </si>
  <si>
    <t>bertin-m-139339</t>
  </si>
  <si>
    <t>je suis très satisfaite , vous êtes rapide et efficace et toujours a l’écoute de vos clients et très réactif au téléphone je vous recommande sans problème</t>
  </si>
  <si>
    <t>ferroudja-114920</t>
  </si>
  <si>
    <t>Plus de 4 mois que je me bats pour liquider ma retraite supplémentaire.
Aucun moyen de joindre le service par téléphone. Délai de traitement des réclamations longs...
Ping Pong de mails sans avoir vu un sous de mon épargne retraite</t>
  </si>
  <si>
    <t>chrismane04-64439</t>
  </si>
  <si>
    <t>revision des tarifs sans avoir besoin de demander, explications bien compréhensible, sympathie des intervenants</t>
  </si>
  <si>
    <t>mariam-s-125150</t>
  </si>
  <si>
    <t>Top prix correct, site facile et une assurance souscrite en moins de 10 minutes. Je recommande, une des meilleures assurances sur le marché. Rien à dire</t>
  </si>
  <si>
    <t>robtap-97752</t>
  </si>
  <si>
    <t>Assuré depuis décembre 2019, j’ai sollicité 3 fois cette assurance, cela s’est bien passé, à l’intérieur des conditions contractuelles.
Je recommande.</t>
  </si>
  <si>
    <t>guy-agostini-52035</t>
  </si>
  <si>
    <t>Aucun problème avec cette assurance mais peu de renseignements sur certains produit ou si seulement ils existent</t>
  </si>
  <si>
    <t>guillaume-s-127508</t>
  </si>
  <si>
    <t>Tres bon service d'Imane, très professionnelle et disponible. Je recommande.
Tres bon service d'Imane, très professionnelle et disponible. Je recommande.
Tres bon service d'Imane, très professionnelle et disponible. Je recommande</t>
  </si>
  <si>
    <t>hamza-59367</t>
  </si>
  <si>
    <t>ce qui m'a attiré chez direct assurance au départ c’était surtout le prix, je m'attendais bien qu'en cas de sinistre ça va être un parcours de combattant pour les indemnités, en effet, suite à mon sinistre (cambriolage) j'étais surpris de la qualité de prise en charge très rapide (c'est eux qui m'appellent pour faire suivre mon dossier !) , finalement j’étais remboursé à 50% que je trouve pas aussi mal vu l’erreur que j'ai faite (j'ai laissé la porte ouverte)</t>
  </si>
  <si>
    <t>melodie-c-113934</t>
  </si>
  <si>
    <t xml:space="preserve">Assurance prise pour ma première voiture et tout se passe très bien. 
Le service client est très réactif que ça soit par téléphone ou par mail donc je recommande vivement. </t>
  </si>
  <si>
    <t>capucine31-82008</t>
  </si>
  <si>
    <t>Ca fait 6 mois que l'olivier me laisse miroiter un gain 60e sous pretexte que je me fais parrainer. Puis on m'annonce ce soir que c'est mort, parceque mon parrain n'étant pas passé par eux directement il y a un an et demi, il n'est pas eligible au parrainage. Et à chaque fois que j'ai un conseiller au téléphone jai une version différente. Vivement que je puisse aller voir ailleurs</t>
  </si>
  <si>
    <t>lefevre-p-111556</t>
  </si>
  <si>
    <t>Procédure d'adhésion via internet simple et rapide.
Bon contact téléphonique via la plate forme située à Lille.
Renseignements clairs et précis. A recommander</t>
  </si>
  <si>
    <t>cortes-c-117192</t>
  </si>
  <si>
    <t>très bien service client impeccable bonne explication rien à redire conseillère adorable et très accueillante je recommande olivier assurance que ce soit pour l’accueil ou autre</t>
  </si>
  <si>
    <t>david-m-132801</t>
  </si>
  <si>
    <t>Je suis satisfait de mon contrat d’assurance , bien conseillé , qualité prix très bien ?? pour assurer sa voiture . Je content du service client en ligne</t>
  </si>
  <si>
    <t>intervention pour l,assistance :je donne mon avis ,intervention très rapide ,prise du remorquage,très sérieusement,soins du dépanneur très qualitatifs,merci infiniment du service rendu</t>
  </si>
  <si>
    <t>hamza-k-123976</t>
  </si>
  <si>
    <t>Je suis très très satisfaite du service en ligne les prix sont super intéressant comparé aux autres assurances très facile à souscrire en ligne en plus je recommande merci à vous.</t>
  </si>
  <si>
    <t>pailhas-x-111117</t>
  </si>
  <si>
    <t>Le prix n'est pas le même que sur le devis que j'avais reçu le 8 avril 2021 de 495.39€/an, c'est quand même un peu abusé de changer les prix alors que mon devis était encore valide !!!</t>
  </si>
  <si>
    <t>siana-99143</t>
  </si>
  <si>
    <t>Service clientèle terrible.
J´ai mis 2 mois avant d´avoir une réponse pour la résiliation de mon contrat.
Ils ont finit par l´annuler sans remboursement et en supprimant mon espace personnel directement sans aucune possibilité de communication.
Je n´ai jamais vu un service aussi incompétent.</t>
  </si>
  <si>
    <t>paiis-72310</t>
  </si>
  <si>
    <t>tres competent rapide au niveau des depannages.page web simple et efficace</t>
  </si>
  <si>
    <t>julien74300-62314</t>
  </si>
  <si>
    <t>Une mutuelle à l'écoute des besoins de ses adhérents</t>
  </si>
  <si>
    <t>Si on pouvait ne mettre aucune étoile, je n'en mettrais aucune. Je n'ai jamais vu une telle supercherie. 2 ans que je cherche à résilier, en vain. Je n'ai jamais été remboursée de mes frais médicaux ainsi que de ma pilule. C'est scandaleux. J'ai du bloquer leurs prélèvements après avoir fait de nombreuses lettres recommandées et ils me menacent. Attention, A FUIR VERITABLEMENT. Ce n'est ni plus ni moins que du démarchage téléphonique mensonger.</t>
  </si>
  <si>
    <t>amonavis-90035</t>
  </si>
  <si>
    <t>Bonjour, je  paie 100€:mois (le max) et voilà 5 mois que j'attends le remboursement de mes frais dentaires, toujours retardé pour n'importe quelle raison. J'ai eu également droit à un conseiller particulièrement arrogant qui s'est permis de me raccrocher au nez.Ce n'est pas subjectif, c'est un fait: j'attends toujours le remboursement de ces frais. Ce remboursement trop long à venir m'a mise en difficulté financière et met ma santé en danger car je ne peux pas poursuivre les soins. 
Je reconnais que lorsqu'il s'agit d'un remboursement de 7,50€ (ça doit être dans leurs moyens), c'est fait assez rapidement mais en tant que cliente, je ne me sens ni respectée, ni écoutée.</t>
  </si>
  <si>
    <t>mariepointdecroix-103487</t>
  </si>
  <si>
    <t>très bonne mutuelle lorsqu'il s'agissait de la  mutuelle du Loiret. Depuis l'affiliation à Harmonie Mutuelle, c'est une catastrophe. Je rejoins les personnes qui mentionnent qu'on ne peut pas les joindre. Les rendez vous pris ne sont pas respectés et elle détourne les lois pour ne pas les appliquer.  Mutuelle chère et pas satisfaisante du tout. A éviter dans la mesure du possible.</t>
  </si>
  <si>
    <t>vietvedao-60974</t>
  </si>
  <si>
    <t xml:space="preserve">J'ai souscrit chez active assurance mentionné dans un comparateur de prix proposant un tarif préférentiel. Depuis ils ne cessent de me réclamer les documents que j'ai envoyé sur leur interface. ils me prennent la tête avec Des relevés d'informations qui ne leur conviennent pas. ils me trouvent tjs des prétextes pour ne pas me les valider.  En plein milieu de la nuit Je reçois un message me disant que c la dernière relance et que je dois impérativement leur envoyer les documents demandés. Pourtant Il est stipulé qu'on a un mois pour s’acquitter des demandes. Je suis   tous les jours harcelé. ils adoptent une  politique  a faire fuire du client. j'ai donc décidé d'envoyer une lettre R/AR profitant  du contrat conclus à distance et hors établissements  régissant par l’article L121-20-12 du Code de la consommation. Aux termes de cet article, « le consommateur dispose d’un délai de 14 jours calendaires révolus pour exercer son droit de rétractation, sans avoir à justifier de motif ni à supporter des pénalités ». . Je ne veux plus avoir affaire à cette assurance qui prennent les nouveaux clients pour des..........
Le prix est peu être attractif mais dorénavant je ferai le choix  de payez un peu plus chers chez des concurrents beaucoup plus professionnel. </t>
  </si>
  <si>
    <t>philippe-x-106891</t>
  </si>
  <si>
    <t>simple et pratique a suivre dans le temps si cela continue.
par contre obligation de remplir ce formulaire me parait pas satisfaisant et même contraignant</t>
  </si>
  <si>
    <t>houfay-58079</t>
  </si>
  <si>
    <t>Une assurance qui ne récompense pas les anciens , malgré mon Bonus 51%, elle arrive a augmenter les tarifs, et ne rembourse jamais la prime pour véhicule supplémentaire. même en ayant un contrat assurance habitation en sus</t>
  </si>
  <si>
    <t>sed-117159</t>
  </si>
  <si>
    <t>Une honte, ne surtout pas payer par CB, suivant le cas, direct assurance encaisse le montant annuel puis vous résilie sans raison sans que puissiez intervenir et vous rembourse qu une partie du montant, truc de ouf</t>
  </si>
  <si>
    <t>sardaigne-55955</t>
  </si>
  <si>
    <t>ne rappelle pas ses clients. Aucun suivi sur les nouveaux contrats malgré les nombreux mail et appels. Une responsable Charlotte devait me rappeler pour tenir au courant de l'évolution de mon dossier j'attends encore.....</t>
  </si>
  <si>
    <t>vincbarr-59789</t>
  </si>
  <si>
    <t>J'ai acheté une voiture en allemagne. compte tenu du nouveau systeme de carte grise par internet je n'ai pu fournir le document à DA dans le delai de 60 jours. J'ai ete résilié sans discussion possible. Finalement en rediscutant avec AXA, ils ont été compréhensifs de la situation et ont trouvé un tarif intéressant.</t>
  </si>
  <si>
    <t>jerome-a-106094</t>
  </si>
  <si>
    <t>Je suis Très satisfait de mon contrat d'habitation
Le tarif est  très compétitif et l'entreprise est très réactive. Je recommande vraiment cette assurance à tous..</t>
  </si>
  <si>
    <t>bibidusud-95249</t>
  </si>
  <si>
    <t>un bonne ami m'a conseiller cette assurance et je suis content d'avoir suivi. Ils m'ont bien aidé lors de mon premier sinistre après le confinement j'avais perdu mes habitudes. 
merci à monsieur Silvin de sa patience à répondre à mes questions.</t>
  </si>
  <si>
    <t>annick-92915</t>
  </si>
  <si>
    <t>Malgré un contrat full option, pas de réponse suite à expertise (grêle et neige), par de prise en charge et en plus suite à résiliation pas de remboursement du trop perçu, à éviter totalement</t>
  </si>
  <si>
    <t>hadji-m-107867</t>
  </si>
  <si>
    <t>Je suis entièrement satisfait des services de l'olivier assurance, le prix appliqué par votre établissement répond parfaitement à mes besoins, je recommande.</t>
  </si>
  <si>
    <t>cedric-f-135284</t>
  </si>
  <si>
    <t>Très satisfait Bon site très compréhensible facile d utilisation simple assurance et garantie lisible ont sais où ont va et ce que l ont veux merci bonne continuation</t>
  </si>
  <si>
    <t>louise-c-127899</t>
  </si>
  <si>
    <t>Je suis satisfaite du prix
Je suis satisfaite de la rapidité à laquelle j'ai pu m'assurer
Je suis satisfaite de la protection de mes données sur le site</t>
  </si>
  <si>
    <t>La pire de toutes les assurances car en y adhérant on a l'impression d'être à l'abri. Cet assureur est soi-disant un assureur militant. Ceci est faux. Ils veulent avoir un bénéfice net le plus élevé possible à la fin de l'exercice. Alors moins ils remboursent, plus ils capitalisent.
La pire de toutes.</t>
  </si>
  <si>
    <t>cyril-66474</t>
  </si>
  <si>
    <t>Ayant plusieurs produits assurances à la MAAF et sans incidents majeurs depuis prés de 15 ans, nous avons pu constater à la suite d'un accident non responsable ayant rendu économiquement irréparable notre véhicule la qualité de la prise en charge par le service dédié de notre sinistre. Conseillère à l'écoute et disponible, indemnisation rapide. La conseillère chargé de notre dossier a même rappelé pour prendre des nouvelles de notre enfant présent au moment de l'accident.</t>
  </si>
  <si>
    <t>titouan-m-139688</t>
  </si>
  <si>
    <t>Satisfait du service bonne réactivité moins chère que le concurrence je recommande cette assurance surtout pour les jeunes permis sa permet de ne pas payer trop chère en assurance</t>
  </si>
  <si>
    <t>kevin-93662</t>
  </si>
  <si>
    <t>Satisfait très facile A la souscription très bon prix bravo à l’équipe personne n’est meilleur en prix en tout cas vraiment étonner une bonne continuation merci</t>
  </si>
  <si>
    <t>sofuelle-101328</t>
  </si>
  <si>
    <t>Infirmière libérale, je me suis vue diagnostiquer un cancer du sein métastatique en avril 2019. J'ai informé mon agent bordelais qui s'est investi pleinement à mes cotes. Les formalités ont été gérées dans les délais impartis, et mes indemnités versées sans retard.La prise en charge de mon crédit immobilier n'a également pas posé de problème et est toujours active aujourd'hui.
Je pense que l'image de la société AXA dépend des prestations de ses agents sur le terrain. Le mien, ancien joueur de rugby, est un super professionnel très disponible et personnellement investi auprès de ses clients. Je n'ai que des recommandations à émettre pour ma part.</t>
  </si>
  <si>
    <t>christian-b-125169</t>
  </si>
  <si>
    <t>Satisfait du service et de L efficacité du charge du chargé de clientèle pour la clarté des explications et la po'itesse
Pour la rapidité et le sérieux aussi</t>
  </si>
  <si>
    <t>Je déconseille fortement : 
- deux mois d'attente pour expertiser mon vehicule à le suite d'un accident 
- ne répondent pas aux mails, aucune aide sur les procédures 
- le service sinistre n'est géré que part un standard qui ne vous sera d'aucune aide
Prix attractifs mais en cas d'accident personne pour vous aider. Mon accident remonte à plus de 6 mois et je n'ai toujours pas de verdict final.</t>
  </si>
  <si>
    <t>carmen-fouchard-97605</t>
  </si>
  <si>
    <t>Si je pouvais mettre 0 je le ferai !
Une honte, à fuire.
En accident de travail depuis le 11 mai 2020, AG2R me verse un complément par rapport à ma SECU.
Premier paiement au mois de juin fait par chèque alors que j'avais donné mon RIB en temps et en heure et que j'avais précisé que ayant une banque en ligne je ne pouvais pas encaisser les chèques. Je précise c'est un chèque d'un peu plus de 220€.
Ils me demandent de le renvoyer à leur agence en recommandé chose que j'ai fais. Au bout de 3 semaines aucune nouvelle je décide donc de les rappeler pour savoir à partir de quand ils vont me faire le virement de cet argent. Ils me disent qu'il y a 3 mois de délai d'attente et que soit disant ils ne comprennent pas pourquoi on ne me l'a pas dit lors du premier appel. Bref... Énervée, je me dis que j'aurai du essayer de trouver une autre solution plutôt que de le renvoyer. Mais trop tard je dois attendre. J'attends donc les 3 mois et là, je m'apperçois que sur mon espace client AG2R, ce fameux chèque est passé en cours de traitement. Je me dis super, je vais enfin avoir ce virement. 1 semaine passe, toujours rien. Je décide de les appeler. Les 4 premiers appels fûrent du moquage de tronche littéralement. On m'a fait passé pour folle, me demandant d'attendre, que c'était les délais bancaires qui étaient longs et que j'allais être payée, donc patience. Au bout de 15 jours à se payer ma tronche, je tombe sur une autre conseillère qui elle me dit que c'est totalement faux. Que effectivement il y a un problème, que le paiement aurait dû partir depuis le 10 août 2020, mais qu'il n'est jamais parti. Elle fait donc une réclamation à sa responsable, et me dit que d'ici 1 semaine tout sera arrangé et que j'aurai mon argent. Elle me dit quand même que si ce n'est pas le cas, je dois rappeler. 1 semaine et demie passe et toujours rien. Encore une fois je rappelle au moins 3 fois pour qu'on me dise d'attendre. Un autre conseiller fait une 2ème réclamation et me dit que là c'est sûr en 1 semaine ça devrait être réglé. Mais NON ! Encore rien. Je décide donc, après tous mes mails sans réponses, mon courrier recommandé sans réponse et mes appels sans réponses valables de rappeler une toute dernière fois. Et là on se moque encore de moi en me disant qu'ils ne peuvent rien faire de plus que je dois attendre que la responsable me rappelle. Je finis par péter un cable, en les menaçant de prendre un avocat, chose que je vais devoir faire de toute façon. Je précise que nous sommes le 19 septembre 2020, que ce chèque date de début juin 2020 et que le paiement aurait dû être fait depuis le 10 août 2020 et que bien sûr je n'ai toujours rien, aucun virement.
Je vous conseille de fuir, sinon cela sera à vos risques et périls de ne jamais être payé ! 
Cordialement,
Carmen Fouchard</t>
  </si>
  <si>
    <t>loy-72482</t>
  </si>
  <si>
    <t>pere client depuis des annee mais refuse d assurer un jeune conducteur de 40 ans ou alors hors de prix ...pas cool coùmme service clientele ou meme geste commercial..............................................................................................................................................</t>
  </si>
  <si>
    <t>leila42000-100064</t>
  </si>
  <si>
    <t>Service client au top !!! Tellement rare généralement quand on a un souci, les assurances sont injoignables et font traîner les dossiers. Chez l'olivier, le Personnel est super réactif malgré le contexte. Je recommande</t>
  </si>
  <si>
    <t>clairettte-137417</t>
  </si>
  <si>
    <t xml:space="preserve">Je trouve le tarif très correct et j’ai eu des échanges satisfaisant pour la gestion du contrat ; je n’ai toutefois pas eu de sinistre à déplorer donc aucun contact avec le service sinistre. </t>
  </si>
  <si>
    <t>phg44-129792</t>
  </si>
  <si>
    <t>Très chère, pas de négociation possible même en étant client depuis très longtemps sans sinistre.
Point positif : les garanties sont assez intéressantes.</t>
  </si>
  <si>
    <t>said-k-132093</t>
  </si>
  <si>
    <t xml:space="preserve">service rapide et compétitif.
Explications claires, notamment sur les garanties souscrites. 
Adhésion en toute confiance. A confirmer dans la finalisation de la souscription du contrat. </t>
  </si>
  <si>
    <t>mpl-74501</t>
  </si>
  <si>
    <t>on me prend 150 e par mois ( J ai un malus ) pour assurer uniquement une TWINGO 3 ... je trouve ca tres cher alors je fais une simulation sur un comparateur d assurance,  en appliquant mon malus bien entendu.  Vous voulez rire ? Je trouve une assurance à moins de 60 e par mois et pour le bouquet final la compagnie olivier assurance propose un contrat à moins de 80 e par mois .... alors que j en payé 150 .... une blague  ??? Franchement ils m ont juste poussé à la sortie ...</t>
  </si>
  <si>
    <t>victors-j-117306</t>
  </si>
  <si>
    <t>Problème prélèvement sur contrat seat Ibiza avec vrai majoree une honte tout bonnement scandaleux, un problème venant de votre part lorsqu’il s’agit d’élèver un prélèvement first</t>
  </si>
  <si>
    <t>gf06-117465</t>
  </si>
  <si>
    <t xml:space="preserve">
Très bon échange et conseil avec Emeline ce jour le 18 juin et pour les mails pour me guider.
Si besoin d'autres conseils je peux compter sur  eux.
Bonne journée</t>
  </si>
  <si>
    <t>Suite à une résiliation par Loi Chatel en date de novembre 2016,Eurofil arrive à un prélèvement annuel indu le 5 janvier 2017 et compte me rembourser à partir du 25 janvier 2017 donc février 2017.</t>
  </si>
  <si>
    <t>rose-67793</t>
  </si>
  <si>
    <t>Contact professionnel me permettant d'obtenir un contrat personnel approprié avec des garanties judicieuses.</t>
  </si>
  <si>
    <t>titolet-52614</t>
  </si>
  <si>
    <t xml:space="preserve">Bonjour
Arrive a la retraite la cotisation Mgen n est plus precomptee automatiquement.
Je me suis donc rendu compte de l'ampleur de cette cotisation. 
Je suis à 200 euros par moi pour un ayant droit.
Malheurésument mon conjoint est en ALS et je doute qu'une autre mutuelle nous accepte. </t>
  </si>
  <si>
    <t>sacaze-s-116297</t>
  </si>
  <si>
    <t>Je suis satisfait des démarches, Il manque une visibilité sur les documents en cours de traitement pour être sur que ceux ci sont bien en cours de traitement.</t>
  </si>
  <si>
    <t>exodia85-58515</t>
  </si>
  <si>
    <t>Je suis satisfait de la qualité de l'échange avec votre conseillère mais je trouve dommage qu'au niveau des garantie il faut que j'attende 15 jours pour souscrire à l'assurance tout risque.</t>
  </si>
  <si>
    <t>gb-54133</t>
  </si>
  <si>
    <t>Suite au décès de ma mère je bénéficie d'une assurance vie dont je n'arrive pas a me faire payer.Aprés 4 envois de pièces, dont le traitement est a chaque fois d'1 mois avant que l'on vous redemande d'autres pièces.Le personnel au téléphone est a peine aimable et ne sait rien.</t>
  </si>
  <si>
    <t>e2a-94861</t>
  </si>
  <si>
    <t xml:space="preserve">Impossible d avoir une explication claire sur comment gerer le sinistre etc..
Délai beaucoup trop long tout est fait pour vous décourager
On attend plus d un assureur surtout lors d une étape aussi importante qu un sinistre.
La dernière en date on me dit de faire réparer la fuite chez le voisin. Je subis la fuite et je dois moi régler un plombier pour qu il répare alors que ce n est pas chez moi ? Lorsque j insiste et que je demande plus de précisions plus de réponses..
Vraiment honteux.
Ma famille a des immeubles assurés chez eux nous avons aussi des assurances auto etc mais il ne faut pas avoir de problèmes pour être considéré dommage pour ma part je vais me désengager dès que possible..
</t>
  </si>
  <si>
    <t>laurence-l-111828</t>
  </si>
  <si>
    <t>Je suis satisfaite des services simples et rapides c'est bien car j'ai été contacté directement suite à un devis. Les prix sont trés attractifs que ce soit pour les assurances habitation ou auto</t>
  </si>
  <si>
    <t>Je viens d'adhérer pour deux contrats : 1080148448 et 1080151870 au début du mois de janvier. J'ai payé "cash" le montant annuel des deux assurances. Nous sommes fin février je ne dispose pas des cartes vertes définitives. Par ailleurs j'ai signalé une erreur concernant la date de délivrance permis de conduire. Un nouvel avenant a été effectué et il m'est facturé 15 euros. C'est scandaleux d'autant que la date de délivrance (1975 au lieu de 1976) ne peut engendrer un quelconque changement au plan du sinistre ou de la garantie. Aurais je dû ne rien dire ? - Par ailleurs j'ai contracté ces assurances par le biais de la loi Hamon et il vient de m'être encore demandé un relevé d'information que j'ai déjà fourni maintes fois et qui a même été transmis par mon ancienne assurance. Je doute de la qualité administrative de cette assurance.</t>
  </si>
  <si>
    <t>lilian-t-128881</t>
  </si>
  <si>
    <t>parfait, rapide j’ai pas assuré mon véhicule a un prix correct en peu de temps ( 10 minutes) le service clientèle est joignable facilement par téléphone</t>
  </si>
  <si>
    <t>bertrand-y-111142</t>
  </si>
  <si>
    <t>Service au top toujours quelqu'un pour répondre mais prix un peux excessif , cependant n'ayant pas le choix de choisir l'olivier car ce sont les seuls à vouloir m'assurer</t>
  </si>
  <si>
    <t>jr-57391</t>
  </si>
  <si>
    <t>C'est avec un cynisme consommé que cette soit disant Mutuelle multiplie les tracasseries administratives pour ne pas honorer leur obligation de portabilité de mon contrat santé.
Pitoyable ! Fuyez !!!</t>
  </si>
  <si>
    <t>christopher-g-117666</t>
  </si>
  <si>
    <t>Je suis satisfait du produit, avoir quand j’en aurais vraiment besoin si tout est OK. En ce qui concerne le prix très correct 
Affaire à suivre , bonne route</t>
  </si>
  <si>
    <t>sarah-66153</t>
  </si>
  <si>
    <t>Un service rendu qui met ma sécurité et celle de mes passagers en danger. Des conseillers injoignables qui après avoir perdu ma voiture et pour éviter de la remorquer ont menti à mon garage et à moi même en expliquant qu'elle était non-roulante (j'ai du faire intervenir le dépanneur avec qui on avait fait rouler la voiture). La voiture m'a été rendue une première fois, elle avait bien été réparée... des problèmes de peinture uniquement! La vérification de la mécanique avait été oubliée. Je l'ai récupéré une deuxième fois avec seulement la moitié de la mécanique vérifiée, je constate à la première conduite que... je n'ai plus de frein à main! La GMF refuse de faire le lien entre l'expert, le garage et moi. Cette histoire dure depuis 3 mois, et bien que tous les frais soient payés par l'assurance adverse, la GMF a refusé de me prêter un véhicule de location plus de 3 jours, m'empêchant d'aller travailler. Aujourd'hui je suis coincée, je vais devoir conduire 1h15 ma voiture dangereuse pour aller la déposer au garage - que je n'ai pas le droit de choisir malgré cette garantie (ah si, j'ai le droit de choisir mais à mes frais). Bref, je crois que la GMF essaie aussi de me faire peur pour me vendre une assurance vie.</t>
  </si>
  <si>
    <t>djedje-95936</t>
  </si>
  <si>
    <t>Allianz a considérablement augmenté  les prix depuis le rachat de AGF cest hallucinant cette augmentation. 
Actuellement je fait des devis ailleurs pour partir.</t>
  </si>
  <si>
    <t>forenet-56197</t>
  </si>
  <si>
    <t>Je recommande..tres bonne assurance en ligne.</t>
  </si>
  <si>
    <t>antoinep-59740</t>
  </si>
  <si>
    <t>Un conseiller m'a répondu qu'il "n'avait pas prétention à être expert en matière de sécurité sociale"... En tant que fonctionnaire, la MGEN est pourtant responsable de la part sécurité sociale de l'assurance maladie obligatoire.</t>
  </si>
  <si>
    <t>augustin-79808</t>
  </si>
  <si>
    <t>Je déconseille cet assureur.
Aucun suivi des dossiers, des relances à faire pour faire avancer les dossiers entre les garages, les experts et eux. Ils ont un très mauvais service client.
Une vrai catastrophe.</t>
  </si>
  <si>
    <t>mancicho-67888</t>
  </si>
  <si>
    <t>FUYEZ SWISSLIFE
J'ai fait l'erreur de signer une assurance prévoyance avec eux il y a quelques années, puis les prélèvements ont augmenté sans aucune raison et sans chercher à me contacter  aujourd'hui il m'envoie un huissier pour finir de me presser comme un citron alors que nous étions en négociation à l'amiable...
Vous pouvez prendre Le Gan ou un autre qui sera aussi avantageux mais beaucoup moins cher</t>
  </si>
  <si>
    <t>encolere11-62260</t>
  </si>
  <si>
    <t xml:space="preserve">Je mets  une étoile partout car il est impossible d'entre mettre 0 .
Percuté par un sanglier le 1 er décembre  déclaré  immédiatement  l'assistance n'est jamais venue. .Pire pas de nouvelles de L'assurance il m'aura fallu attendre mi février pour voir l'expert.
L'expert donne son accord mais toujours pas de réparation en date du 12 mars, le garage conventionné  n'ayant pas envie de bosser ! J'ai beau les relancé  le personnel de pacifica est désagréable  vous raccroche au nez et vous dit de vous débrouiller !!!pas de prêt de véhicules  pourtant inclu dans le contrat !!!! Personne handicapée  l'agence qui nous a vendu le contrat n'assurez aucun suivi.  </t>
  </si>
  <si>
    <t>rouhana-n-132675</t>
  </si>
  <si>
    <t>Je suis satisfait du service à présent. l'équipe commercialle est professionnelle. Le prix est aussi avantageux par rapport à la concurrence. j'espère ne pas avoir recourt à vous dans l'année à venir :)</t>
  </si>
  <si>
    <t>pacham201-100885</t>
  </si>
  <si>
    <t>A FUIRE vraiment nulle gentille jusqua souscription puis vous etes a l abandon je sais de quoi je parle  ca ne repond meme plus ni au messages ni au telephones A FUIREEEEE</t>
  </si>
  <si>
    <t>emma-65209</t>
  </si>
  <si>
    <t>Mensualités qui augmentent de plus de 100€ par mois suite à un bris de glace donc je n'étais pas responsable, service client médiocre, un conseiller qui est hautain et irrespectueux.
Je demande s'il est possible d'assurer également des membres de ma famille pour la prochaine année car ils souhaiteraient également conduire le véhicule, le conseiller me répond que les "fausses déclarations" sont illégales. En quoi est-ce une fausse déclaration ? J'ai toujours été seule conductrice jusqu'à présent et je pose la question pour le futur contrat.
Je résilie mon contrat d'assurance chez L'olivier Assurance Auto</t>
  </si>
  <si>
    <t>verovero-95245</t>
  </si>
  <si>
    <t>Merci de votre accompagnement. Responsable du service sinistre super à l'écoute et on voit qu'il est investi dans son travail. Très professionnel.
Je recommande !! Merci encore</t>
  </si>
  <si>
    <t>jean-v-116583</t>
  </si>
  <si>
    <t>je suis pour le moment satisfait du service et le 02 juin 2021 je vous ai envoyé  par la Poste   un constat amiable concernant un léger  accrochage  le 1er juin et  dont je n'ai pas eu de nouvelles !,,?</t>
  </si>
  <si>
    <t>arezki-90847</t>
  </si>
  <si>
    <t>Satisfait du service, site assez ludique et facile d’utilisation. En revanche, prix à comparer auprès d’autres sites d’assureurs avant souscription. 
Cordialement,</t>
  </si>
  <si>
    <t>smart-96277</t>
  </si>
  <si>
    <t>FÉLICITATIONS ,SUPER. sur la route des vacances mon fils a un problème cardiaque, il est au urgence d'Alberville, je téléphone au service assistance?tout de suite une prise en charge médecine est organisé et une prise en charge de l’hôtel pour nous. en partant à l'hôtel la voiture tombe en panne, je retéléphone au service assistance qui ouvre un nouveau dossier mécanique cette fois, un dépanneur emmène le véhicule, la voiture est mobilise à + de 600 km de notre domicile, l'assistance organise notre retour: taxi + train 1° classe de l'hôtel à notre domicile. pour récupérer notre véhicule l'assistance nous offre taxi + train pour une personne.  je conseille à tous de  souscrire sans soucis.</t>
  </si>
  <si>
    <t>lindaass-67817</t>
  </si>
  <si>
    <t>Ce n est pas une assurance mais un courtier dassurance ce qui vous garantie une hausse incroyable de prix Je nai aucun sinistre à mon actif et on augmente mon échéancier de 23eu du jour au lendemain bien sur lorsque jappelle pr avoir une explication on me réponds que cest comme ca dun ton agacé! Cest bien sur un courtier dassurance qui est a fuir</t>
  </si>
  <si>
    <t>yassine-a-134627</t>
  </si>
  <si>
    <t>Je suis satisfait  du prix et de la rapidité de mise en place de l assurances..je recommanderai direct assurance a mes proches et merci à vous bonne fin d’année à vous</t>
  </si>
  <si>
    <t>ariane-faux-49707</t>
  </si>
  <si>
    <t>indemnités prévoyance versées très tardivement , voire au début du mois suivant pour le maintien de salaire. Les appels téléphoniques ne servent à rien, le personnel est peu professionnel et peu à l'écoute ... pas génial du tout</t>
  </si>
  <si>
    <t>nina-66824</t>
  </si>
  <si>
    <t>Incompétence totale la conseillere au téléphone cherche même pas a comprendre d'où vient le problème et ce permet d'être tous de suite désagréable et juge le client au lieu de trouver une solution elle cherche a justifier leur erreur et pointer du doigt ce que j'aurai du faire Non mais sérieusement c'est incroyable, et me dit clairement que c'est a moi d'assumer les erreurs de ces collègues en payant plus chère que le contrat vue avec mon conseiller !!! Erreur que moi je doit payer !! on t'annonce un prix de départ vue avec un conseiller et on finit par payer une autre somme et il ne peuvent pas assumer les erreur de leur collègue et pour couronner le tous on t'apporte zéro solution et on te dit si vous voulez partir je laisse un commentaire pour que vous puissiez partir avant la fin de votre contrat car incapable de faire quoi que ce soit pour votre dossier. Franchement vous detronner tous les service client qui existe !!!!</t>
  </si>
  <si>
    <t>caroline-b-126941</t>
  </si>
  <si>
    <t xml:space="preserve">Je suis satisfaite de ce service rapide et efficace rien a ajouter ou à redire 
Pas de difficulté particulière 
Simple a validé 
Merci à direct assurance et bonne continuation </t>
  </si>
  <si>
    <t>armando-108818</t>
  </si>
  <si>
    <t>Le rapport service/prix est juste top, je me suis assuré il y a quelques semaines et tout c'est bien passé. Je recommande sans hésitation.</t>
  </si>
  <si>
    <t>schyna-80969</t>
  </si>
  <si>
    <t>Les prises en charge ne sont pas enregistrés ne réponds pas aux relance de la clinique.ils ne tiennent pas compte des messages que l'on envoie un manque de sérieux et de professionnalisme certains pas de responsable disponible bref une mutuelle que je déconseille.</t>
  </si>
  <si>
    <t>christian-d-107115</t>
  </si>
  <si>
    <t>Je suis satisfait des services, effectivement,
Je trouve que l'assistance en cas de panne est peu utile et chere.
Je souhaiterais la remplacer.
Bravo pour cette démarche qualité</t>
  </si>
  <si>
    <t>elodie-108288</t>
  </si>
  <si>
    <t>Bonjour petite experience personnelle j'ai pris le haut de gamme tous risques intégral et je ne regrette vraiment pas. Après un accident de voiture j'ai pu récupérer la quasi totalité de la somme que j'avais mis il y a 4 ans. En effet je l'avais acheté il y a 4 ans 14 000 et j'en ai récupéré 13 500 euros. J'attends la suite pour le corporel....</t>
  </si>
  <si>
    <t>guzel-m-107863</t>
  </si>
  <si>
    <t xml:space="preserve">je suis satisfait au service et toute équipe de l'olivier 
c simple et pratique et rapide ,j'ai invité mes amis pour assurer ses voitures chez l'olivier aussi </t>
  </si>
  <si>
    <t>lemaire-l-129489</t>
  </si>
  <si>
    <t>Conseillère téléphonique très agréable, site bien fait et tarifs abordables meme pour une personne comme moi avec un malus de 25% ! Je recommande vraiment</t>
  </si>
  <si>
    <t>ladyvengeance45-77696</t>
  </si>
  <si>
    <t>Très bon prix pour une bonne couverture. J'ai reçu ma carte verte très rapidement et l'envoi des document en pièce jointe directement sur le site est très pratique. Je recommande fortement l'Olivier Assurance.</t>
  </si>
  <si>
    <t>bondon-b-111333</t>
  </si>
  <si>
    <t xml:space="preserve">Satisfait des conseil et des explication de mon conseiller, eu quelque doute lors de certain appel sans aucune réponse mais finalement non fondé.
Prix correct, malgré les 270€a payer lors de la souscription qui sont un peux dur a avaler. 
A voir comment ca va se passer en cas de sinistre. </t>
  </si>
  <si>
    <t>nono30-92485</t>
  </si>
  <si>
    <t>Service client inexistant, aucun suivis ni aucune information. Résiliation pour défaut de paiement sans délai de prévenance. Et non acceptation du paiement alors que cachet de poste faisant foi. À fuir !!!</t>
  </si>
  <si>
    <t>marc-w-125046</t>
  </si>
  <si>
    <t xml:space="preserve">je suis satisfait de vos services te j'ai bien été renseigné sur les tarifs et les possibilités offertes. Je souhaite aussi avoir confirmation de tout ca par mail bien sur
</t>
  </si>
  <si>
    <t>mlv-126162</t>
  </si>
  <si>
    <t xml:space="preserve">Je déconseille cette mutuelle:
impossible de les joindre
délai de remboursement très très long, au delà de 4 mois
aucune notification de remboursement,
tableau de bord pas tenu à jour
remboursement des honoraires aléatoires
Mutuelle à fuir ….
</t>
  </si>
  <si>
    <t>trolzart87654-51028</t>
  </si>
  <si>
    <t>JE SUIS ACTUELLEMENT ASSURE POUR UNE ASSURANCE AUTO CHEZ DIRECT ASSURANCE PLUTOT DIRECT PROBLEMES. JE LAI CONTACTE POUR DECLARER UN SINISTRE LA PERSONNE QUE JAI AU TEL EST DESAGREABLE FROIDE ET AGRESSIVE. LORSQUE IL EST SUJET DE SINISTRE CE SONT DES VAUTOURS QUI NOUS ATTENDENT AU TELEPHONE . BREF ENFAITE MON SINISTRE UNE VOITURE ME FONCER DEDANS SUR MA VOIE EN FACE DE MOI JAI EVITER LE PIRE , EU LE REFLEXE DE DEVIER IL MA HEURTE. LE VEHICULE C ENFUIT SANS CONSTAT NI RIEN. DONC AUCUN DEDOMAGEMENT POSSIBLE. 1 SEMAINE A¨PRES JE RECOIS UN COURRIER DE DIRECT A QUI MINFORME QUE MA RESPONSABILITE EST TOTALEMENT ENGAGEE ET QUE JAURAI DU MALUS . DONC DANS LAFFAIRE IL ONT PROFITE DUN SINISTRE NON RESPONSABLE POUR POUVOIR AUGMENTER MON TARIF . IL SONT JUSTE LA AFIN DE VOUS PRENDRE VOS SOUS SANS PITIE ILS  NOUS PRENNENT  POUR DES IMBECILES. ET DE PLUS CHAQUE ANNEE SANS AUCUN SINISTRE AUPARAVANT  AU LIEU DE ME DIMINUER GRACE O BONUS AUGMENTATION. NE VOUS FAITES PAS AVOIR VOUS LE REGRETERAIS SA SERA TROP TARD</t>
  </si>
  <si>
    <t>founou-m-130892</t>
  </si>
  <si>
    <t>Rien à signaler pour l'instant, la souscription c'est bien passer, les tarifs sont correct, et la realisation et validation du devis à distance est très simple à effectuer</t>
  </si>
  <si>
    <t>auchaa-94073</t>
  </si>
  <si>
    <t>Assez intéressant à voir de plus près si le service suit.
Je vais tenter de souscrire dès ce soir pour devenir client chez vous.
En espérant une bonne gestion de mon dossier.</t>
  </si>
  <si>
    <t>esparreguera-j-111990</t>
  </si>
  <si>
    <t>je suis satisfait aussi bien de vos explication que de la réception téléphonique elles sont très claire je pense que nous partons pour un chemin le plus long possible jp</t>
  </si>
  <si>
    <t>jacko-85410</t>
  </si>
  <si>
    <t>pas de sens commercial ne respecte pas le client et n'est pas a l'écoute du client</t>
  </si>
  <si>
    <t>pauline-79687</t>
  </si>
  <si>
    <t>Une augmentation de notre assurance auto de 50%!!!
La cause? 2 accidents NON responsables................
Les explications de notre assureur : c'est notre nouvelle politique. Une honte absolue, assurance à fuir de toute urgence!</t>
  </si>
  <si>
    <t>loulou-47538</t>
  </si>
  <si>
    <t>c'est une catastrophe cette assurance</t>
  </si>
  <si>
    <t>pierreyves-56326</t>
  </si>
  <si>
    <t>ATTENTION ATTENTION ATTENTION
ILS REFUSENT LES REPARTIONS LORS D UN SINISTRE NON RESPONSABLE ÉTANT EN PLUS TOUT RISQUE
ILS NE SE FIENT QU A L AVIS DE LEURS EXPERTS
LES FRANCHISES SONT TRÈS TRÈS CHER
PLUS DE 40 MINUTES D ATTENTE POUR PARLER A UN CONSEILLE EN CAS DE SINISTRE
Il vaut mieux payer quelques euros de plus chez un autre assureur mais avoir la qualité d un suivi lors d un sinistre</t>
  </si>
  <si>
    <t>nana-n-139533</t>
  </si>
  <si>
    <t>Je suis satisfait du service les prix  me conviennent simple pratique claire professionnelle je recommande fortement à être chez l'olivier  prix qualité</t>
  </si>
  <si>
    <t>marijune-95934</t>
  </si>
  <si>
    <t>Je peux faire la différence avec d'autres assureurs et il n'y a pas photo !!! Au niveau de la réactivité et bien sûr de la prise en compte de mes demandes. C'est un bonheur par rapport à d'autres plateformes téléphoniques ................ appuyez sur la touche 1 etc ..........</t>
  </si>
  <si>
    <t>sabine-c-106646</t>
  </si>
  <si>
    <t>Bonjour, quand on demande une mensualisation on vous répond que c'est impossible or vue la conjoncture actuelle c'est très étonnant ce manque d'effort ! Merci</t>
  </si>
  <si>
    <t>bb94-104841</t>
  </si>
  <si>
    <t>les conseillers sont toujours disponible le prix de l'assurance n'est pas trop élevée par rapport au remboursement qui sont pratiquement de 100%
en cas de sinistre il y a toujours de bons conseils et le remboursement se fait sans problème.</t>
  </si>
  <si>
    <t>sean-66902</t>
  </si>
  <si>
    <t>J'ai envoyé mon dossier à ces personnes il y a 3 semaines et je n'ai toujours pas reçu mon contrat d'assurances automobile. La semaine dernière, j'ai téléphoné. Ils ont répondu rapidement, mais ils m'ont dit que mon dossier avait été retardé car je n'avais pas inclus de copie de mon permis de conduire avec les autres documents. Ce n'était pas vrai. J'ai inclus tous les documents stipulés. En fin, je l'ai envoyé de nouveau, mais par courriel. Je n'ai toujours rien entendu. Je leur ai envoyé un certain nombre de courriels au cours des derniers jours, mais je n'ai pas reçu aucune réponse. Il les ignorent simplement.</t>
  </si>
  <si>
    <t>fio78-116517</t>
  </si>
  <si>
    <t>Habituellement, les gens se plaignent. Je viens ici aujourd hui pou dire "Merci la MACIF". Crevaison en île de france et pneu pas réparable.Enlevement du véhicule qui sera rapatrié chemin concessionnaire demain matin. Un taxi m'a ramené chez moi, Crevaison à 15H, remorquage à 16h et chez moi à 18h. 30 bornes en région parisienne en heures de pointe, c est pas rien. Tout ça pris en charge et programmé par macif assistance. Alors, chapeau bas et encore merci pour l efficacité.
Évidemment, j ai les options de dépannage dans mon contrat et je ne regrette pas!!</t>
  </si>
  <si>
    <t>ggrennes-126988</t>
  </si>
  <si>
    <t>L'assureur AXA de ma belle-mère a augmenté son assurance habitation de 18% en 2 ans, sans sinistre et sans explication, bien entendu, comptant sans doute sur son grand age (86 ans) pour accepter sans broncher.
J'ai demandé une explication (+ 8% en 2020 et + 10% en 2021), et j'attends...</t>
  </si>
  <si>
    <t>jean-philippe-f-128262</t>
  </si>
  <si>
    <t>Tarif très intéressant, après à voir par la suite si les services suivent lorsque l on en aura besoin. Permet d avoir un contrat complet avec assistance 0km a un prix raisonnable.</t>
  </si>
  <si>
    <t>nathy-64315</t>
  </si>
  <si>
    <t>cliente depuis 4 ans et satisfaite des prestations et des tarifs . je vais passer sur une formule moiins chère et plus avantageuse</t>
  </si>
  <si>
    <t>montegut-109609</t>
  </si>
  <si>
    <t>Ma belle mère est titulaire d'un contrat Tellus qui est une véritable catastrophe en termes de rendement. Elle souhaite arbitrer ses supports et n'arrive même pas à obtenir les performances arrêtées au 31/12/20 le 8/04/21 ! Les numéros de téléphone où joindre Allianz sont faux, et après une longue recherche, je suis en ligne avec eux depuis 45 mn avant qu'ils ne m'envoient un document qui n'est pas celui dont j'ai besoin ! Quelle honte devant une telle incompétence.</t>
  </si>
  <si>
    <t>ouafella-f-114463</t>
  </si>
  <si>
    <t>Bonjour,
je suis nouveau en tant que client, et pour le moment je suis assez satisfait des échanges que j'ai pu avoir avec mon interlocutrice. Merci
Bien à vous</t>
  </si>
  <si>
    <t>youyou-78707</t>
  </si>
  <si>
    <t>Service Client très moyen et peu efficace. Problèmes informatiques, mauvaises connections, raccrochages intempestifs, ce n'est vraiment pas terrible et cela manque de services</t>
  </si>
  <si>
    <t>billet-105752</t>
  </si>
  <si>
    <t xml:space="preserve">Suite à un sinistre je n'ai pas été indemnisée à la hauteur de ce que je pouvais prétendre...
J'ai fait un recours sans réponse positive. Aucune empathie
Aucun justificatif
Aucun recours
</t>
  </si>
  <si>
    <t>jctol-102634</t>
  </si>
  <si>
    <t>Lors d'une première souscription chez cet assureur, il y a un prix d'appel, inférieur aux autres compagnie. Puis tous les ans, sans qu'il y ait pour autant de sinistre, il augmente ses tarifs d'environ 12 %. A près réclamation, soit il ne répond pas, soit il considère que c'est le lieu d'habitation qui le justifie. Plus tard déménageant et allant en province ses tarifs continuent d'augmenter. Donc sa seule logique quelles que soient les conditions, est d'augmenter ses tarifs, donc je le quitte au bout de 4 ans, sans aucun sinistre déclaré et à 50 % de bonus. Merci la pub</t>
  </si>
  <si>
    <t>sasa-103107</t>
  </si>
  <si>
    <t xml:space="preserve">Premier dégâts des eaux de ma vie.
La Matmut se décharge et s'arrange pour que les travaux soient remboursé par l assurance de mon bailleur.(5000 euros de travaux)
on m a proposé 130 euros de réparation pour les dommages matériels.
deux chambres refaites intégralement peintures, sols et armoires pour 5000 euros et on me rembourse 130 euros.
Presque un an avant que les travaux ne soient réalisés et un an et demi pour recevoir un chèque de 100 euros.je précise que j'ai du retourner chez ma mère avec mon fils et tout racheter dans l'urgence et que je souffre d'asthme sévère. 
</t>
  </si>
  <si>
    <t>rasleboldesnuls-64953</t>
  </si>
  <si>
    <t>Le service sinistre est injoignable par téléphone. Même en passant par les services commerciaux ils ne rappellent pas.</t>
  </si>
  <si>
    <t>talissounette-56102</t>
  </si>
  <si>
    <t>process relation client très étrange, suite à voiture fracturée, après avoir envoyé ma plainte, pas de nouvelles, puis après avoir appeler, je comprends qu'il faut que je prenne RDV avec l'expert. Celui-ci m'explique au final que ce n'est pas à moi de la faire, donc relance AXA pour hâter le RDV ; ensuite une fois les travaux de réparation faits, pas de nouvelles non plus sur la suite du process, l'expert envoit-il le rapport et la facture à AXA ou Est-ce à moi de le faire ? pas de nouvelles, dans le doute je relance encore avec envoi de la facture en copie, pas de nouvelles...normal la dame est partie en vacances sans prévenir. Je relance à nouveau, la remplaçante est occupée, on me rappelle à ce qu'il parait. Pour un assureur qui se vante d'avoir encore un accueil humain, c'est plutôt moyen, ça va nous faire aimer les robots et les hotline. En passant quand on appelle à 17h45 à peine, le répondeur annonce que ça ferme à 18h00 et qu'il faut rappeler plus tard, cherchez l'erreur.</t>
  </si>
  <si>
    <t>flotof77-87244</t>
  </si>
  <si>
    <t>Parcours du combattant est un euphémisme!Je devrais etre indemniser depuis le 5décembre dernier en vain! tous les moyens sont bons pour ne pas payer les gens et les laisser dans une détresse financière! Etant atteinte d'un cancer du sein étant actuellement sous traitement et ayant subie une mastectomie et un curage axillaire j'attends toujours mon indemnisation prévue par ma prise en charge assurance emprunteur. J'appelle toutes les semaines et l'on me dit que mon dossier est en cours d'étude car mon médecin traitant n'a pas voulu remplir le questionnaire médical conformément au rapport du conseil de l'ordre des médecins adoptés en 2015.J'ai quand même joint à ce dossier tous mes comptes rendus d'opérations, comptes rendus de mammographies, IRM, Scanner résultats d'anapath. La semaine dernière on m'a signifié que je devrais voir un médecin expert encore un moyen de gagner du temps pour ne pas payer.Quel honte cardif de prendre en otage financière les gens.</t>
  </si>
  <si>
    <t>romarin-74924</t>
  </si>
  <si>
    <t>Une véritable catastrophe</t>
  </si>
  <si>
    <t>ben-51560</t>
  </si>
  <si>
    <t>J'ai pris connaissance par hasard que la Maaf avait résilié mon assurance habitation et m'avait averti par lettre recommandée que je n'ai jamais reçue. Après enquête cette lettre a été retournée à la Maaf qui n'a rien fait et ne m'a même pas averti de ce retour. Du coup je n'étais plus assuré si un sinistre ou un drame arrivait. L'"institution" se contente de résilier en grand nombre les contrats qui ne lui rapportent pas assez même si l'on a aucun tort. Faites comme moi, dites au revoir la Maaf !</t>
  </si>
  <si>
    <t>djamel1005-88778</t>
  </si>
  <si>
    <t>Impossible de résilié le contrat avec non respect de préavis et caduc , la communication malgré plusieurs échanges téléphonique et par mails très sourdines ils ne veulent rien savoir je suis très déçu franchement</t>
  </si>
  <si>
    <t>sandrarun-114709</t>
  </si>
  <si>
    <t>Attention Contrat Avysis Banque Postale : Contrat piège !!! Ils augmentent les cotisations sans vous prévenir et après la date d'échéance : résultat : obligé de payer un an de plus car hors préavis de résiliation !</t>
  </si>
  <si>
    <t>williams-m-124327</t>
  </si>
  <si>
    <t xml:space="preserve">Les pris sont ineressants, reste à voir en cas de sinistre comment ça se passe. 
Je souhaite pas le découvrir tt de suite et garder mes véhicules en bon état. </t>
  </si>
  <si>
    <t>Mes parents y sont depuis très longtemps et en ont toujours été satisfaits; c'est pourquoi j'y suis moi-même depuis quatre ans et je n'ai que des satisfactions; lors de mes deux sinistres, non-responsables, ils ont toujours été présents, réactifs et même très compatissants, humainement, pour mes dommages personnels subis (notamment corporels), prenant du temps pour s'informer de ma santé, de mon rétablissement au choc psychologique. L'une de mes sœurs, dans un cas similaire, a également été très bien suivie, et rapidement remboursée. Elle en est, elle aussi, enchantée et n'en dit que du bien.</t>
  </si>
  <si>
    <t>mamou-88058</t>
  </si>
  <si>
    <t>Je suis assurée par l'entreprise depuis 6 mois. Je n'ai eu jusqu'à présent aucun souci de télétransmission des données et les remboursements sont très rapides par rapport à certaines autres mutuelles.
je trouve qu'il y a beaucoup de commentaires négatifs et je m'interroge sur la suite de mon contrat  car je suis a la retraite bientôt</t>
  </si>
  <si>
    <t>sb-85892</t>
  </si>
  <si>
    <t>J'étais adhérente à la MATMUT, j'ai tenté un autre assureur et suis revenu à la MATMUT. Dernièrement j'avais besoin de renseignement j'ai été écouté entendu et bien au-delà de mes attentes. Grâce à R.A et ses conseils j'ai pas mal économisé sur mes assurances et diverses couvertures. La MATMUT, elle  assure dans tout le sens du terme.</t>
  </si>
  <si>
    <t>anastasia33530--99981</t>
  </si>
  <si>
    <t>Inacceptable j'ai fais aucune demande et j'ai rien signé je me retrouve a payer 35 euros de frais sur sogecap de jour au lendemains ! J'exige un remboursement.</t>
  </si>
  <si>
    <t>boitelle-m-136986</t>
  </si>
  <si>
    <t>Ergonomie de l'application, bon tarif par rapport à la concurrence. à voir dans le temps si les services sont facilement joignables. expériences positives.</t>
  </si>
  <si>
    <t>jean-luc-b-105428</t>
  </si>
  <si>
    <t xml:space="preserve">satisfait en attendant la suite voir si pas de surprise !
augmentation prix  pas de prise en charge eventuelle ds certains cas  si vous etes joignable facilement
</t>
  </si>
  <si>
    <t>noemie-d-132151</t>
  </si>
  <si>
    <t>Prix légèrement excessif, cependant l'accueil au téléphone est toujours agréable et le service d'écoute au top ! Service téléphonique rapide et aimable.</t>
  </si>
  <si>
    <t>caltu-70562</t>
  </si>
  <si>
    <t>Globalement, je suis très satisfait par cette assurance, avec son tarif, son bonus à vie et la baisse de la franchise (sous condition de continuité du contrat). Etant en LOA, j'aurais apprécié une garantie perte financière en cas de vol ou véhicule irréparable.</t>
  </si>
  <si>
    <t>odile-60380</t>
  </si>
  <si>
    <t>Propriétaire d'une femelle Rottweiler, j'ai adhéré en juin 2006 jusqu'au décès de ma chienne en décembre 2017. Au total, mes prélèvements par SantéVet s'élèvent depuis 2006 à 5.380,14 €. Jamais malade la finalité de la vie de ma chienne s'est révélée onéreuse puisque j'ai présenté 1.213.82 € de factures à Santé Vet aux fins de remboursement. 
Au prétexte que j'avais dépassé le plafond des remboursements, ces sommes n'ont pas été remboursées.
Professionnelle du chien, je conseillerai dorénavant à ma chère clientèle de ne pas adhérer à une assurance, quelqu'elle soit, mais d'ouvrir un livret sur lequel il pourrait être versé une somme mensuelle, somme qui rapporterait des intérêts.
En effet, il est rare d'avoir besoin d'un vétérinaire lors des jeunes années de nos chiens. Par contre, leur finalité de vie fait que les frais peuvent être important. N'oubliez jamais cela et tournez vous plutôt sur un livret d'épargne dans lequel vous pourrez puiser les sommes vous permettant de faire soigner au mieux vos compagnons.</t>
  </si>
  <si>
    <t>mahjouba-n-133911</t>
  </si>
  <si>
    <t xml:space="preserve">NICKEL TOUT EST CLAIR ET RAPIDE MERCI 
PRIX COVENABLE AVEC PLUSIEURS GARANTIES INCLUSES TOP POUR LE TOUT RISQUES ET PAS CHERS LASSURANCE DU TOUT MERCI </t>
  </si>
  <si>
    <t>gillou85-54804</t>
  </si>
  <si>
    <t>en arrêt de travail depuis le 6/12/2016 suite infarctus rénal et péricardite,j'ai envoyé ma demande le 04/04/2017 ,toujours en attente d'acceptation</t>
  </si>
  <si>
    <t>zorro-80934</t>
  </si>
  <si>
    <t>J'ai un véhicule assuré tous risques.
En juin 2018, suite un début d'incendie d'origine électrique, je fais une déclaration de sinistre.
L'expert évalue les dégâts à 1700 Euros, mais le garage me fait un devis de 6000 Euros et m'explique qu'il est impossible de réparer le véhicule en suivant le rapport de l'expert.
Le véhicule ne vaut pas 6000 euros. L'expert m'explique alors que l'assurance doit le mandater pour faire estimer la valeur du véhicule.
Après au moins 20 mails et 10 appels à l'expert et à l'assurance, Direct Assurance n'a toujours pas mandaté l'expert pour qu'il corrige son expertise.
Il n'y a aucun suivi de la part de Direct Assurance. Je n'ai droit qu'a des réponses types.
Absolument personne ne prend en charge les demandes et ne gère le sinistre.
Un an après, alors que le véhicule ne roule pas depuis, ils n'hésitent pas à me relancer pour payer ma cotisation annuelle plein pot.</t>
  </si>
  <si>
    <t>claude-j-114223</t>
  </si>
  <si>
    <t>Je suis très satisfait de vos services même en ces temps de covid. Tout le monde ne réagit pas pareil:
- carossier 2 mois de délai
- 2 expertises ( photos et présenciel)
La covid a bon dos !</t>
  </si>
  <si>
    <t>jojo-87756</t>
  </si>
  <si>
    <t>je suis allé deux fois cette semaine, très bon accueil, très bonne compréhension du pb ainsi que de sa prise en compte. Comme j'y suis allé deux fois, je mets deux fois 5 étoiles</t>
  </si>
  <si>
    <t>moly-70401</t>
  </si>
  <si>
    <t>Je suis abonné depuis le 1  janvier a NEOLIANE ,dèja de gros souci ,on est le 21 toujours pas fait le nécessaire avec la CPAM.Démarchage au téléphone très insistant ,mutuelle qui n'est pas tres chère  mais attention ,beaucoup de choses pas pris en cause</t>
  </si>
  <si>
    <t>juliezlt-123349</t>
  </si>
  <si>
    <t xml:space="preserve">Il est actuellement 19h45, j'ai appelé la MAAF a exactement 18h17, et je suis toujours en attente. Je souhaitais avoir un devis pour une assurance voiture ET moto. Impossible d'avoir quelqu'un c'est une honte. 
Avec tout l'argent que les assurance se font, je pense qu'embaucher du personnel pour répondre au téléphone ne va pas les ruiner. C'est inadmissible, je n'irais jamais chez eux, peut importe le prix. </t>
  </si>
  <si>
    <t>morel-c-117319</t>
  </si>
  <si>
    <t>Satisfaite du service en ligne. Bons renseignements par le conseiller. Signature du contrat rapide. 
Point négatif du contrat : la franchise est élevée</t>
  </si>
  <si>
    <t>philippe-k-134937</t>
  </si>
  <si>
    <t>Je suis tres satisfait de mon interlocuteur M. Mekki depuis le debut de la prise en charge de mon dossier.
Personne tres professionnelle et agreable a chaque echange telephonique.</t>
  </si>
  <si>
    <t>meharzi-s-109695</t>
  </si>
  <si>
    <t>Je suis satisfait du prix oui c'est pas cher ,mais pas de l'espèce perso il voulait pas marché sur mon ordinateur et en plus il manque une application</t>
  </si>
  <si>
    <t>lothaire-d-126530</t>
  </si>
  <si>
    <t>Très satisfait de ma souscription, tarifs vraiment compétitifs, conseillés réactifs par téléphone et par mail, les seuls à m'avoir fait une proposition d'assurance pour mon véhicule.</t>
  </si>
  <si>
    <t>agnes-54768</t>
  </si>
  <si>
    <t>lamentable escroqueriefaites par telephone aux personnes agees .ils se font passe pour leur mutuelle complementaire et prennent comme cela des news clients et des news contrats........faites bien attention</t>
  </si>
  <si>
    <t>jean-marie--m-134900</t>
  </si>
  <si>
    <t>Je suis tres satisfait de l application permettant la souscription rapide et complète, des prestations et des tarifs de l assurance. Je recommande vivement.</t>
  </si>
  <si>
    <t>trk502-89341</t>
  </si>
  <si>
    <t>Je suis satisfait de cette mutuelle conseiller par les membres la FFMC ,j'ai eu un sinistre non responsable après passage de l'expert remboursement sous 10 jours ce qui est plutôt correcte. Prix également correcte pour le service fournie .
Merci la mutuelle.</t>
  </si>
  <si>
    <t>marie-solange-i-123831</t>
  </si>
  <si>
    <t>Le service est au top! Les démarches en lignes sont simples. Par ailleurs, les tarifs qui augmentent alors que le malus diminue sont de mauvais goût! Le bonus devrait se traduire à une baisse de cotisation!</t>
  </si>
  <si>
    <t>alain-81540</t>
  </si>
  <si>
    <t>Renversé en tant que piéton sur un passage protégé .l'assurance direct assurance n'a JAMAIS répondu aux demandes de mon assurance qui a été obligé de l'assigner au tribunal et de se retourner contre la conductrice du véhicule .... CE N'EST PAS UN ASSUREUR !!!!</t>
  </si>
  <si>
    <t>theophile-d-128530</t>
  </si>
  <si>
    <t>A niveau de prestations équivalent cette assurance permet de revenir moins cher grâce au boîtier.
Une éco-conduite responsable permet jusqu'à 120€ e réduction remboursée dans l'année.
Pour un jeune permis sans bonus ni malus,  c'est motivant</t>
  </si>
  <si>
    <t>dge73-61682</t>
  </si>
  <si>
    <t xml:space="preserve">Je ne peux témoigner de leur niveau de garantie, j'ai eu seulement 2 bris de glace en 4ou5 ans. J'ai quitté cette assurance (voiture) car chaque année, l'augmentation du tarif était importante, arrivée à plus de 650€ annuels, l'augmentation a été de 150€ en 4ou5 ans!!! Ils étaient donc bien placés la première année mais sont dorénavant devenus plus chers que les autres assurances avec agences. J'ai reçu une confirmation de ma rupture du contrat le 25 janvier, valable à compter du 31 janvier. Or, le 5 février, ils m'ont tout de même prélevé le montant annuel pour l'année suivante : donc 650€ !! Après 2 appels, et étant le 23 février, je n'ai toujours pas été remboursée, et ils prétendent que c'est normal. Je ne recommande absolument pas cet assureur.
</t>
  </si>
  <si>
    <t>arnault-i-121843</t>
  </si>
  <si>
    <t>Satisfaite du service.
Bel échange avec les conseillers.
Des prix à abordables.
Une facilité de communication et joignable très rapidement.
Je recommande.</t>
  </si>
  <si>
    <t>dom-122833</t>
  </si>
  <si>
    <t xml:space="preserve">Depuis  début Mai j 'ai adressé un dossier complet  de transfert de PERE  il n'est toujours pas traité  et pourtant c'est de Cardif à Cardif , Le service téléphonique vous renvoie de service en service, idem pour le service réclamation qui vous explique qu ils sont en attente de l'autre service de Cardif, les mails restent sans réponse idem pour les recommandés avec AR 
Je ne sais plus ce qu'il faut en penser c'est de l incompétence ou de la mauvaise volonté </t>
  </si>
  <si>
    <t>marie87-116627</t>
  </si>
  <si>
    <t>Très mécontente, ne mérite même pas 1 étoile... à chaque consultation il faut envoyer le relevé sécurité sociale et la facture même pour une consultation chez votre généraliste ! La télétransmission ne se fait pas automatiquement donc si vous n'êtes pas vigilant sur vos comptes ou que vous avez oublié de demander une facture vous passez à côtés de vos remboursements !! La plupart des autres mutuelles font la télétransmission automatiquement. Je regrette beaucoup mon ancienne mutuelle.</t>
  </si>
  <si>
    <t>melanie-74710</t>
  </si>
  <si>
    <t xml:space="preserve">J ai mis quatre jours pour avoir une personne en ligne pour me faire une prise en charge rentrant en clinique . 
Enfin ce matin j ai eu Erika qui m a fait ma demande car j en aie besoin pour demain. cordialement
</t>
  </si>
  <si>
    <t>domingos-g-129593</t>
  </si>
  <si>
    <t xml:space="preserve">je suis satisfaite et les prix sont intéressants je compte faire de la publicité pour votre assurance qui est facile à contracter.
cordialement, Domingos                         
</t>
  </si>
  <si>
    <t>michel-b-112424</t>
  </si>
  <si>
    <t>Il faut voire en cas de sinistre comment vous réagissez . Les franchises en cas d'accidents sont trop élevées . Une interlocutrice avec qui j'ai un entretien était  difficilement compréhencible</t>
  </si>
  <si>
    <t>olive11-33095</t>
  </si>
  <si>
    <t>C'est la mutuelle à éviter.</t>
  </si>
  <si>
    <t>israel-meir--h-114924</t>
  </si>
  <si>
    <t xml:space="preserve">Les prix sont tres abordables, tres rapide , tres simple , facilitation de paiment , je recommande vivement Direct Assurance. 
Pour un 1er achats de vehicules ce sont les moins chere. </t>
  </si>
  <si>
    <t>lau-77393</t>
  </si>
  <si>
    <t>Ne rattache pas à la sécu remboursement en attente depuis presque 1an et demi et voilà que je résilie et on me rattache à la sécu sauf que jai perdu mes enfants.  Wahou !!!! 2 opérations avec soit disant une prise en charge résultats j ai tt payé.  Super.</t>
  </si>
  <si>
    <t>lepere-49781</t>
  </si>
  <si>
    <t>Le CM est une banque pas une assurance</t>
  </si>
  <si>
    <t>moh-98789</t>
  </si>
  <si>
    <t>Je vous déconseille vivement cette assurance : publicité mensongère, foutage de gueule et service client zéro (5 PIÈGES À ÉVITER LORS DE LA SOUSCRIPTION D'UNE ASSURANCE AUTO) c'est L'oliver.</t>
  </si>
  <si>
    <t>nida-122120</t>
  </si>
  <si>
    <t>TRès bonne prise en charge téléphonique de Widad réponse claire, amabilité et très bonne écoute.
Les réponses apportées répondaient tout à fait à mes questions.</t>
  </si>
  <si>
    <t>valrens-61742</t>
  </si>
  <si>
    <t>Fidèle depuis 30 ans et au premier souci (cambriolage) nous sommes traités comme des menteurs, cafouillage dans les devis et RV, service minimum pour les travaux (maquillage de l'effraction, serrure de base, porte laissée en l'état). Nous quittons la MACIF de bon coeur !</t>
  </si>
  <si>
    <t>lc13-107626</t>
  </si>
  <si>
    <t xml:space="preserve">Prix intéressant la première année et au lieu de baisser quand le bonus évolue le prix grimpe en flèche...Déçu de cette hausse alors que je n'ai pas eu e sinistre. 
</t>
  </si>
  <si>
    <t>jmh-51476</t>
  </si>
  <si>
    <t>Suite à un sinistre vélo contre vélo sur piste cyclable sans responsabilité de ma part autre que celle d'être présent un nombre impressionnante de courrier a été nécessaire pour enfin arriver au bouclement de ce dossier. J'ai donc signé le document présenté indiquant le montant à recevoir. Sans aucune information préalable des frais bancaires de la société générale (banque de la Macif) puis de sa filiale intermédiaire ont été tout simplement déduits du montant convenu.
Par tous les moyens la direction Macif incite ses fonctionnaires à tricher, à voler. 
Quelle honte ce mode de faire détestable. C'est malheureusement ce dont souffre la France actuelle avec des assurances comme la Macif non certifiée et sans scrupule.</t>
  </si>
  <si>
    <t>marjorie--92953</t>
  </si>
  <si>
    <t>Je suis satisfaite du devis et des informations donner sur le site tout à été claire pour moi bien expliquer et niveau prix je trouve très abordable pour jeune conducteur</t>
  </si>
  <si>
    <t>mic68-61345</t>
  </si>
  <si>
    <t>Je n'en suis pas du tout satisfaite. J'ai eu des problèmes pour résilier le contrat malgré un divorce; ensuite ils continuent à me prélever 18.64€ tous les mois. Depuis la résiliation, ils ne m'ont pas remboursé le dentiste dont la date entrait encore dans la période de cotisation.</t>
  </si>
  <si>
    <t>eva-l-105410</t>
  </si>
  <si>
    <t>Satisfaite du service pour une première assurance de premier logement... Prix assez correct, je suis satisfaite du service proposé par Direct ASSURANCE</t>
  </si>
  <si>
    <t>Je n'ai rien à dire, si ce n'est qu'à mon avis, avoir un assureur, c'est avant tout avoir une personne connue devant soi, toutes mes expériences (à part chez Axa) sont positives, très positive pour allianz car j'ai de très bons contacts avec mon assureur, à condition toutefois de bien comprendre que les assurances ne font ni de cadeau ni de miracle et qu'une assurance ne veut pas dire qu'on vous rembourse la chose, mais juste qu'on vous dédommage... donc il vaut mieux se protéger soi-même que d'avoir une assurance très chère ^^.</t>
  </si>
  <si>
    <t>achile39-78037</t>
  </si>
  <si>
    <t>AMV est un courtier de Generali,donc intermédiaire en plus, résultat, plus de 40 jours que j'attend l'aval de cette assurance pour les réparations de ma moto alors que l'assurance adverse a reconnu les tord de son client 100% il y a 40j, l'autre vehicule est refait depuis 1  mois et moi je dois appeler tous les 2 jours car on ne me dit rien à part on n'a pas le papier. J'aurais donc peut être ma moto en hiver, toujours sympa de payer une assurance pour rien à l'année étant donne que la bonne saison ne dur que 2 mois en montagne...</t>
  </si>
  <si>
    <t>valentin-p-118044</t>
  </si>
  <si>
    <t>Les tarifs sont attractifs même si les deux premier mois sont plus élevés je ne sais pas pourquoi, pour un svs de 2007, 95€ les deux premier puis 47€ !!</t>
  </si>
  <si>
    <t>samah-f-98028</t>
  </si>
  <si>
    <t>Excellent service en ligne, le prix est très bon marche sans lésiner sur la qualité et les prestations, l’offre est personnalisée et s’adapte à tous les besoins</t>
  </si>
  <si>
    <t>hass-68298</t>
  </si>
  <si>
    <t>Bonjour suite à un devis assurance habitation dans une agence a moissac 82200 on a ma souscrit sans mon accord a un contrat sans l'avoir signé au préalable 6 mois après l'agence me dit que j'ai un 2 ième contrat habitation je lui explique que je n'est rien signer elle me dit c'est ça parole contre la mienne elle voit mon mécontentement elle annule le contrat sans rien(ni lettre ,ni mail....) bref je décide de résilier mes contrats on me préleve 200euros de plus. Je vais la voir elle me dit que c'est le contrat qu'elle ma fais souscrire et que jetais de mauvaise fois je lui dit ok !!!!
donc Je lui demande mon ou est mon contrat ? Ou est mon échéancier ? Ou est ma lettre recomander pour resiliation ?
Elle n'a pas su me répondre cette semaine je vois mon avocats je porte plainte pour abus de confiance et aucune autorisation de prélèvement pour un contrat imaginaire ALLIANZ  VOUS prélève ce qui    veulent vous augmente quand il veulent!!!</t>
  </si>
  <si>
    <t>citesdor-130468</t>
  </si>
  <si>
    <t>Cela fait plusieurs années que je paye un contrat prévoyance chez SwissLife. Aujourd'hui ça fait 2 ans qu'un dossier est ouvert pour une rente invalidité... ils font tout pour me décourager et utiliser toutes les techniques pour ne pas payer. Une galère et de vraie mauvaise foi ! Des délais de réponse de parfois plusieurs mois pour une seule question. Des comptes rendus médicaux de médecins experts quasiment impossible à obtenir.
Bref, n'allez jamais chez eux, vous n'aurez jamais votre rente invalidité. 
Mais je ne les lâcherai pas et j'irai jusqu'en justice s'il le faut même si cela doit prendre 10 ans</t>
  </si>
  <si>
    <t>leger-a-122843</t>
  </si>
  <si>
    <t>Service très rapide Je trouve que le tarif est très bien on verra par la suite si les services suivent  bien  En cas de problème ou autres.
Merci pour votre rapidité</t>
  </si>
  <si>
    <t>david-r-112951</t>
  </si>
  <si>
    <t xml:space="preserve">satisfait merci
facilité d'axxès au service d'assurance en ligne,et  problème d'attestation pour achat de véhicule d'occasion à assurer rapidement résolu.reste l'attestation papier pour conduire qui est un peu encore npn rassurant.
</t>
  </si>
  <si>
    <t>chris83-62921</t>
  </si>
  <si>
    <t>De Bons conseils. Les remboursements sont fait rapidement. Les conseillés disent la même choses. Bon suivi de dossier. Prix raisonnable. Il y à des conseils sur le site.</t>
  </si>
  <si>
    <t>mai-anh-h-126503</t>
  </si>
  <si>
    <t>Un peu cher l'assurance en étant jeune conducteur mais démarches faciles et efficaces. Cela reste malgré tout l'assurance la moins chère par rapport aux autres.</t>
  </si>
  <si>
    <t>yangtse-117882</t>
  </si>
  <si>
    <t>A propos d'une erreur concernant la transmission de la carte de tiers payant, Maria par téléphone au service clients, m'a résolu le problème avec efficacité . Très satisfait de son intervention et de son amabilité.</t>
  </si>
  <si>
    <t>laurearc-77166</t>
  </si>
  <si>
    <t>Tres bon accueil et réponses  d Erika.</t>
  </si>
  <si>
    <t>sichman-petrovsky-p-123108</t>
  </si>
  <si>
    <t>Satisfaite, bien accompagnée lors de l'échange téléphonique, la personne était très professionnelle et donnait des explications très claires. Lecture et signature du contrat très simple. Merci à vous</t>
  </si>
  <si>
    <t>marie-line-b-128781</t>
  </si>
  <si>
    <t>Prix trop classique rapport aux autres et avec moins d'avantage que les devis fait dans les autres agences mais l'avantage est la rapidité de mise en place</t>
  </si>
  <si>
    <t>manboy-71507</t>
  </si>
  <si>
    <t>Si vous pensiez avoir trouvé un rapport qualité /prix en choisissant eurofil , vous êtes dans l'erreur !!!
Vous découvrez , malheureusement et tardivement , qu'il s'agit d'une assurance low cost .
En effet , pour proposer une tarification , qui a première vue , pourrait paraître avantageuse , la qualité de service est moindre.
Pour ma part , je decouvre qu'à la suite d'un accident sur autoroute pour lequel je ne suis pas responsable , je suis obligée de me démener pour me faire rapatier depuis le lieu d'accident , que je n'ai pas de prêt de voiture , et que je ne bénéficie même pas d'un taxi qui pourrait me déposer sur un centre de location de véhicule. De plus les garages agrées vers lesquels vous dirige l'assureur , ne disposent pas de véhicules de coutoisie. Vous devez jongler par téléphone , entre les differents services. Il n'existe pas de fluidité, ni même de coordination entre les services.Il ne s'agit que de la première étape de cet accident . Je n'ose imaginer la  suivante!!
Un conseil ?.... FUYEZ !!! 
A tarif quasi égal et à prestations bien supérieures , je vous invite , pour ceux qui y sont , à ne pas quitter GMF
Forte de ce début d'expérience , pour ma part , je retournerai dans quelques mois.
Les quelques euros gagnés ne justifient pas une telle aberration</t>
  </si>
  <si>
    <t>thierry-m-123264</t>
  </si>
  <si>
    <t>Prix et garanties très bien d ou ma reprise d assurance chez vous des que j ai rachete ma moto comparaison avec de gros groupe moto vous êtes bien placés continuez</t>
  </si>
  <si>
    <t>vega-53534</t>
  </si>
  <si>
    <t>Suite à un accident nous avons découvert qu'un membre de ma famille est epilleptique (elle a tout oublié de cet accident). Elle a tout d'abord déposé une plainte a la gendarmerie comme quoi qqn lui avait abimé sa voiture sur un parking, suite à une enquete de gendarmerie il s'avere qu'elle était responsable d'un accident (ou il n'y a eu que des dommage matériel), et suite au harcelement de l'assurance de l'autre personne elle a modifé sa déclaration à la gendarmerie. Depuis cette personne ne conduit plus, suite au conseil du médecin, et la maif a demandé le remboursement des frais de réparation du véhicule. le fils de cette personne a monté un dossier aupres de la maif, puis le dossier était clos selon les agent de la maif. Quelques mois plus tard, la maif demande a nouveau le remboursement (le dossier a-t-il été réouvert? nous a-t-on menti en nous disant que le dossier était clos?) et depuis ce temps la personne respect ce que lui a préconisé le médecin, elle ne conduit pas...</t>
  </si>
  <si>
    <t>ulrich-b-124637</t>
  </si>
  <si>
    <t>Direct Assurance très facile d'inscription montant un peu élevé rapide rapide à voir pour la suite en cas de sinistre sinon le site très bien ça va moi aussi</t>
  </si>
  <si>
    <t>lea140495-85296</t>
  </si>
  <si>
    <t xml:space="preserve">2 mois de dossiers non traité mais prélèvement mensuel pas oublié et non rembourser. J'ai appelé 10 fois en ayant la même réponse non abouti.
Et la cerise sur le gâteau, une conseillère m'a carrément raccroché au téléphone, aucune embrouille de ma part, juste une explication de ma situation et mon envie d'être remboursé comme harmonie me l'avait si bien fait espérer qui d'après les dires de la dernière conseillère "aucune trace de cette demande, elle sera donc pas aboutie".
Je suis choquée de cette conseillère. Les appelles étant enregistré, faites en sorte d'avoir des conseiller compétent qui n'agresse pas au téléphone pour au final raccrocher sans que le client ai dit quoi que ce soit. </t>
  </si>
  <si>
    <t>neguzel-130589</t>
  </si>
  <si>
    <t>Bonjour
Sur l'assurance elle-même je n'ai rien à reprocher mais l'accueil à Châteauroux est déplorable : vous rentrez dans un hall, 6 bureaux vitrés autour de vous personne ne vous regarde vous restez là en ne sachant que faire.
Au minimum 20 minutes après quelqu'un daigne vous dire bonjour et qu'une personne s'occupera de vous.
Lorsque fatigué d'attendre vous finissez par partir, vous avez, au bas mot perdu 1 heure de votre vie, vous avez dépassé l'heure de parking pour votre voiture et vous cherchez un autre assureur en espérant que le client sera traité dignement.</t>
  </si>
  <si>
    <t>franz-88955</t>
  </si>
  <si>
    <t>Assuré chez April moto depuis maintenant plusieurs années. Et suite à un prix très attractif lors de mon inscription il y a maintenant presque 10 ans le prix ne cesse d'augmenter et ayant fait une petite recherche sur Internet me rends compte que si je serai de nouveaux clients je payerai 50 % moins cher.</t>
  </si>
  <si>
    <t>gb56-61596</t>
  </si>
  <si>
    <t>aucunes nouvelles depuis le declration de sinistre le 9 janvier et apres le passage de l'expert le 13 janvier,depuis aucun contact téléphonique</t>
  </si>
  <si>
    <t>severine-65517</t>
  </si>
  <si>
    <t>Écœurée on me renvois sur 36 numéros différents pour aucune garantie derrière au final je paye pour au final être assuré sur des critères quasi improbables ou très rare J'ai souscrit à l'aveugle je ferai bien plus attention à qui je ferai confiance dans une prochaine assurance Changement très bientôt Adieu Sogessur Aucune compassion pour les clients</t>
  </si>
  <si>
    <t>unau-m-107840</t>
  </si>
  <si>
    <t xml:space="preserve">L'assistante que j'ai eu au téléphone est très compétente et sympathique. Les renseignements demandés sont fait de manière efficace et précis. C'est très bien !
</t>
  </si>
  <si>
    <t>cl45-52944</t>
  </si>
  <si>
    <t>assurance qui ne sait que prendre l'argent des personnes qui souscrit chez eux en pensant avoir à faire une assurance honnête mais qui est loin de l'être J'attends un remboursement pour une visite vétérinaire et ça va faire bientôt un mois que j'ai toujours rien à coté de ça il me prenne pour une menteuse et trouve tous les pretextes pour ne pas prendre en charge les frais quand l'animal a des soucis. quand on leur demande de me rappeler bien sûr madame il va vous rappeler mais je ne sais pas quand en fait ça veut dire jamais ça se cache derrière les email  je ne vais pas leur faire de la bonne pub!!!!</t>
  </si>
  <si>
    <t>keystone-58895</t>
  </si>
  <si>
    <t>Mon contrat Raqvam de 1997 stipulait une protection juridique avec des exclusions. La protection des droits d'auteur ne faisait pas partie des ces exclusions. Je n'ai jamais autorisé de modification de mon de mon contrat initial. Un cabinet d'avocat me dit que avec un ancien contrat assure ce type de risque. Je n'arrive pas à faire valoir mes droits, ils essaient de me refiler leur nouveau contrat qui prend en charge les droits d'auteur mais bien moins avantageux pour la protection de l'habitation !! ils essaient de casser les anciens contrats. Je suis très inquiet sur ce que je suis sensé être protégé. je dépense 2800 euros d'assurances par an chez eux. Je vais reprendre mes contrats,  un par un et migrer vers une autre assurance. Je n'ai plus confiance quelque chose à changer assurément à la Maif !!</t>
  </si>
  <si>
    <t>digital-107016</t>
  </si>
  <si>
    <t>Je suis assuré chez la mutuelle des motards, je viens de recevoir mon échéancier  Quand j'ai vu le montant j'ai cru que c'était une erreur du coup j'ai appelé l'assurance, ils m'ont expliquer la raison de l'augmentation qui est d'environ 20%.je trouve que c'est abusé, je veux bien payer un peu plus mais petite une augmentation de 20% ça sera certainement sans moi.</t>
  </si>
  <si>
    <t>mayacoutouzis-52834</t>
  </si>
  <si>
    <t>C'est un scandale! Cela fait deux mois et demie que je ne peux pas récupérer mon véhicule qui est a été reparé au garage suite à un dommage causé par un dépanneur mandaté par Eurofil eux meme et qui a défoncé ma voiture sur le trajet. C'est scandaleux, Eurofil n'assume absolument pas sa responsabilité dans ce dossier et me prive de mon véhicule. Aucune communication possible avec un responsable! Je n'ai jamais vu ça!</t>
  </si>
  <si>
    <t>marie-106739</t>
  </si>
  <si>
    <t>J'ai souscrit une assurance auto.. transmis les documents depuis 10 jours.. je reçois des mails me demandant les documents, j'appelle et me disent qu'il ont bien tout mes sont en retard.. résultat toujours pas de carte verte, et impossible de savoir où en est mon dossier.   Pas sérieux du tout, pas d'information,  personne ne sait rien.. ??</t>
  </si>
  <si>
    <t>wiwidu973-66459</t>
  </si>
  <si>
    <t>Je pense que c'est ce qu'on peut appeler les moustiques des temps modernes !!!</t>
  </si>
  <si>
    <t>mess-55277</t>
  </si>
  <si>
    <t xml:space="preserve">Assurance qui encaisse tous les mois, mais dès qu'il s'agit de rembourser un sinistre ils font tous pour ne pas payer... en insinuant que j'ai fait une fausse déclaration pour un vandalisme et on me colle une responsabilité à 100% alors que mon véhicule était stationné ! Je me sent humilié quand on me dit que j'ai fait une fausse déclaration ! Après 6 années chez vous, c'est mes derniers véhicule que j'assure chez axa ! Très déçu que l'on me traite ainsi...
</t>
  </si>
  <si>
    <t>lalec59-74901</t>
  </si>
  <si>
    <t>Plusieurs mois (8) pour toucher le capital, avec un jeu consistant à se tromper d'adresse, changer un document,... et à chaque fois, alors que le dossier est complet, faire valoir qu'il y a un délai d'un mois de traitement. Tout cela pour gagner quelques dizaines d'euros d'intérêts ?! ou bien ils sont en peine de libérer la trésorerie ? (c'est comme cela qu'est tombé Madoff..)</t>
  </si>
  <si>
    <t>sidier-59888</t>
  </si>
  <si>
    <t>Je suis adhérent Intériale depuis plusieurs années. Il y a un an j'ai été hospitalisé et ai découvert les services de la mutuelle pendant cette période d'hospitalisation.</t>
  </si>
  <si>
    <t>halit-a-111222</t>
  </si>
  <si>
    <t xml:space="preserve">- Je suis globalement satisfait de la prestation et des conditions du contrat.
- Les prix me conviennent également, ainsi que la réactivité du service. 
</t>
  </si>
  <si>
    <t>jouvencel-c-107323</t>
  </si>
  <si>
    <t xml:space="preserve">En attente pour pouvoir donner un vrai avis, pour l'instant au téléphone j'ai bien était conseillé. Les prix sont attirants  reste à voir si tout ceci sera toujours d'actualité dans les prochaines années.
</t>
  </si>
  <si>
    <t>gege22-59120</t>
  </si>
  <si>
    <t>Quand il s'agit de payer les cotisations pas de soucis, tout se passe bien .</t>
  </si>
  <si>
    <t>cyp-128788</t>
  </si>
  <si>
    <t xml:space="preserve">Bonjour
Après un an d assurance pour mon Jetski, une fois la vente établie, AMV m’annonce que sur 25€ mensuel je continuerai à payer 8€ mensuel pendant un an..
Terrible est mon ressenti…
Je n’ai aucun recourt, je dois juste patienter le renouvellement de mon contrat et ne pas répondre 
Je déconseille Amv pour les Jetski
</t>
  </si>
  <si>
    <t>lili20-67351</t>
  </si>
  <si>
    <t xml:space="preserve">Gros problèmes avec nos contrats auto :
1. Confusions de noms sur nos contrats : je me suis retrouvée propriétaire de la voiture de mon conjoint, or carte grise à son nom.
2. Mauvaise plaque d'immatriculation rentrée dans leur système.
3. Perte de bonus inexpliqué : lors de ma résiliation chez eux je me suis rendue compte que je payais pour un bonus de 0,90 au lieu de 0,80. Bonus perdu sans aucune explication. Au jour d'aujourd'hui, ils ne font aucun geste alors que mon mari est encore assuré la bas quand au remboursement du trop payé.
4. Relevé d'information avec des informations erronées, impossible selon de le changer...
NE RECOMMANDE PAS DU TOUT.
</t>
  </si>
  <si>
    <t>martel-f-122751</t>
  </si>
  <si>
    <t>Pour transférer une assurance d'une voiture vers une nouvelle voiture, quelle galère! Plus de 30' avec service vente hier et je dois maintenant appeler le service client pour annuler l'ancienne auto.
Retour à la préhistoire.... Un seul agentétait nécessaire et il n'y avait pas besoin de redonner tous les renseignements de a à z ville du j'étais un nouveau client! Catastrophique!</t>
  </si>
  <si>
    <t>papillon-63153</t>
  </si>
  <si>
    <t>Garanties satisfaisantes. Problème réponse au courrier et au téléphone. prise en charge dentaire et auditive mal pris en charge.</t>
  </si>
  <si>
    <t>telor-78259</t>
  </si>
  <si>
    <t>Refus de l assureur de résilier mon contrat auto suite a la vente de mon véhicule en garage. 
Photocopie de la carte grise rayer et signé avec la date de la vente envoyer. On me répond que cela ne suffit pas. J envoie un justificatif de cession du véhicule signer par le garage et moi même envoyer par mail ont me répond que cela ne suffit pas car je n’apparaît pas dans leur base de donnée (accessible via la préfecture) de véhicule vendu. 
Hors la préfecture au moi de juin/juillet/août ne peut pas traiter les demandes si vite. 
Résultat ont continue de me prélever le montant de l'assurance alors que je n'ai plus le véhicule impossible de résilier. 
Je suis en attente du médiateur d'assurance pour trouvé une solution ....</t>
  </si>
  <si>
    <t>ravera-j-126089</t>
  </si>
  <si>
    <t>Entièrement satisfait du service, j'avais besoin d'une assurance rapidement et a a moindre coût et l'olivier assurance a répondu à toutes mes attentes.</t>
  </si>
  <si>
    <t>ctk-91958</t>
  </si>
  <si>
    <t>C''est assez simple, pratique 
Je regrette qu'il n'y est pas fait mention des franchises 
Cependant les tarifs sont difficilement evaluable car ils sont tres proches de la concurences sauf avec la box que je demande a voir les avantages et les inconvenients</t>
  </si>
  <si>
    <t>anouck-139701</t>
  </si>
  <si>
    <t xml:space="preserve">Si vous n'avez pas besoin d'eux c'est la bonne assurance. 
En panne à 20h un soir d'hiver dans la nuit, la voiture ne redémarré plus à un feu. Une file de voiture derrière qui klaxonne. J'appelle l'olivier assurance, personne au bout du fil.. Taper 1,taper 3 etc. Tout ça pour qu'on m'envoie un lien par SMS. Trop peu de réseau Internet, je met 10 mn à remplir leur formulaire. Un m'informe qu'un dépanneur sera la dans 45 mn ( voiture tjrs au milieu de la voie), au bout d'une heure personne j'ai du me débrouiller seule. 
Impossible de résilier mon contrat car engagée pour un an. Un contrat c'est un engagement RÉCIPROQUE, je paye, vous me dépannez. Si je ne respecte pas mes engagements vous coupez le contrat, comment faisons nous lorsque c'est vous qui ne RESPECTEZ PAS VOS ENGAGEMENTS? </t>
  </si>
  <si>
    <t>sirot-m-114004</t>
  </si>
  <si>
    <t>satisfait car j'ai reçu un très bon accueil. Le cout de l'assurance est assez élevé mais normal au vue de ma situation. Tout a été très clair et ma demande a été prise en compte rapidement</t>
  </si>
  <si>
    <t>merely-77271</t>
  </si>
  <si>
    <t xml:space="preserve">je suis actuellement assuré par cete assurance et j'en suis ravis.
</t>
  </si>
  <si>
    <t>deux-103248</t>
  </si>
  <si>
    <t>Cotisations + élevées que la majorité des autres compagnies pour les mêmes couvertures ...
Pas de réelle prise en compte des "petits rouleurs" ni du bonus réellement acquis qui plafonné à 50°/°  ne remettant  pas la cotisation au niveau des assurances en ligne.. .
Cette Sté ne perdure que par le peu de goût des ANCIENS assurés pour le changement et des démarches à faire avec les assurances en ligne ...</t>
  </si>
  <si>
    <t>maria-p-122313</t>
  </si>
  <si>
    <t>Le téléconseiller a été aimable et parfait dans ses explications.
Les prix sont corrects, me permettent de faire des économies mais sont plus élevés que ce que je pensais.</t>
  </si>
  <si>
    <t>28 septembre 2021 suite à une expérience en décembre 2020</t>
  </si>
  <si>
    <t>mamie0662-134863</t>
  </si>
  <si>
    <t xml:space="preserve">Je viens de recevoir un recommandé m'informant que mon contrat d'assurance n'est pas reconduit . J'ai eu une personne ne pouvant pas me dire pourquoi.
</t>
  </si>
  <si>
    <t>lebaillif-o-116515</t>
  </si>
  <si>
    <t xml:space="preserve">Personnes en ligne a l écoute et très compréhensive , prise en charge rapide 
Très bon retour pour notre premier contrat chez lolivier
Pour les jeunes conducteurs , prix corrects </t>
  </si>
  <si>
    <t>mickael-g-105185</t>
  </si>
  <si>
    <t>Tres satisfait du site en ligne et des tarifs appliqués. Merci pour la simplicité. Je recommanderai vos services sans hésiter. c'est clair et précis</t>
  </si>
  <si>
    <t>ho--137322</t>
  </si>
  <si>
    <t>Nous sommes vraiment satisfaits de collaborer avec APRIL dans le sujet d'assurances (décennale, RC, etc...) pour un bureau d'études technique. A conseiller pour les BET notamment ce qui commencent à démarrer leurs activités</t>
  </si>
  <si>
    <t>vazahabe-71947</t>
  </si>
  <si>
    <t>Allianz a été condamné par un Tribunal d Instance après de nombreux refus de remboursement à rembourser des frais causés lors d un sinistre.Ils ont du rembourser ces frais majorés du préjudice mais pour l instant n ont toujours pas remboursé les frais d'huissier après deux mois de signification du jugement.Allons devoir refaire  injonction de payer par huissier.  Utilisent tous les moyens pour lasser les gens.A fuir impérativement.</t>
  </si>
  <si>
    <t>belmas-m-110994</t>
  </si>
  <si>
    <t>Je suis satisfaite du service. Bonne proposition pour un jeune conducteur. Rapidité et clarté des réponses des conseillers. Souscription du contrat rapide.</t>
  </si>
  <si>
    <t>mallo-88220</t>
  </si>
  <si>
    <t>Résiliation envoyer en recommander , on me dit qu'on va étudier mon dossier . Je n'ai toujours pas était rembourser du mois ainsi que de l'ouverture du dossier et en plus le mois d'après on me prélève une nouvelle fois !!! A éviter complètement !!!</t>
  </si>
  <si>
    <t>michel-b-125321</t>
  </si>
  <si>
    <t>Avec un bonus maximum les prix me conviennent, intervention très rapide il y a deux ans pour un pneu éclaté sur camping car en Espagne , réparation complémentaire prise en charge à mon retour en France.</t>
  </si>
  <si>
    <t>mj-102565</t>
  </si>
  <si>
    <t>Super commerciaux.
Tout est clair et transparent.
Réactivité, offres adaptées et suivi même si interlocuteurs différents sont parfaits.
Je suis très satisfaite.</t>
  </si>
  <si>
    <t>iha-88095</t>
  </si>
  <si>
    <t>La BNP me renvoie sur Cardif pour la gestion des contrats assurance vie mais Cardif ne me répond pas au courrier ni à mes 3 appels ...Donc pas de prise en compte de ma demande. En plus complexité entre les contrats ouverts à la BNP mais gérés (hum) par Cardif !...</t>
  </si>
  <si>
    <t>mamou131-49488</t>
  </si>
  <si>
    <t xml:space="preserve"> Je suis infirmière libérale J'ai un contrat IDJ chez Allianz en arrêt de travail depuis juin 2016 pour une PAR. J' ai 
   tente une reprise a mi-temps thérapeutique .Mais impossibilité de reprendre de mon activité.Allianz me dit que le  mi-temps n'est pas prit en charge par mon contrat alors qu'une autre compagnie le fait car il s'agit d'une maladie en ALD. D'autre part j'ai depuis 1991  un contrat invalidité-décés . Lorsque j'ai une conseillère au téléphone pour avoirs des renseignements sur ce contrat celle-ci me dit qu'il faut que je fasse une demande de prise en charge des garanties et qu'a ce moment là on me renseignera sur la prise en charge de l'invalidité {allocation allouée]'{allianz ne tient pas compte de l'avis du médecin du régime obligatoire} La seule chose que je retienne c'est qu'une fois le taux d'invalidité accordé il  y aura 1 an de carence pour percevoir ces indemnités et  qu'il faudra repasser une expertise qui statuera a nouveau..Je suis vraiment déçue car je me suis rendue compte que la couverture de ce type de contrat n'est valable qu'en cas de décès.Mes héritiers toucheraient une belle somme mais moi qui est besoin de vivre je ne ferais que survivre.   </t>
  </si>
  <si>
    <t>benjamin-m-106077</t>
  </si>
  <si>
    <t>Le prix augmente chaque année malgré que mon bonus lui reste a 50.
Encore une fois on va nous dire que les conditions climatique et les catastrophe de l'année passée ont joué un rôle sur le prix. Sauf que la moitié de l'année, il y avait personne sur les routes avec les confinements...</t>
  </si>
  <si>
    <t>honteux-55257</t>
  </si>
  <si>
    <t xml:space="preserve">Une honte  
L'olivier assurance m'a radié 1 an après mon inscription car 
J'ai eu un accrochage non responsable sur un parking et un accident non responsable où une personne m'est rentrée dedans. Suite à ca j'ai eu des séquelles... A ce jour toujours pas pris en charge par l'assurance... Depuis mars j'attend de voir leur médecin pour une expertise.... Ils ne répondent plus à mes mails.... Obligé d'appeler et d'attendre 15min... Pour me dire qu'on me re contactera.... L'accident date d'octobre et j'ai l'impression qu'ils repoussent la chose... Quasiment 7 mois apres mon dernier accident non responsable je reçois une lettre de résiliation. C'est une honte </t>
  </si>
  <si>
    <t>53printemps-30064</t>
  </si>
  <si>
    <t xml:space="preserve">je n'ai pas actuellement les moyens d'entretenir un véhicule.pour raison de chômage et vivant seul mes moyens sont limités
et vivant seul avec un véhicule pas vraiment fiable :je préfère stopper mon assurance auto.
</t>
  </si>
  <si>
    <t>bachir2-70555</t>
  </si>
  <si>
    <t>bonjour , je suis en arrêt depuis 11/05/2018 j'ai reçu mon paiement le 13/12/2018 très long .</t>
  </si>
  <si>
    <t>hackminator-40512</t>
  </si>
  <si>
    <t>Je recommande sans hésiter !
J'ai fait souscrire mon père à cet assurance santé qui a couvert tous ses frais médicaux jusqu'à son décès. Quand je leur ai demander des infos pour la résiliation le jour du décès, ils ont été tout à fait humain et tout s'est très bien passé. C'était fin 2017 mais je tenais à partager cette expérience positive.
Je n'ai jamais eu affaire à un assureur aussi professionnel !</t>
  </si>
  <si>
    <t>tiphtiph-54270</t>
  </si>
  <si>
    <t>A éviter ! Je payais plus cher pour mon chien que pour moi, et quand il y a des examens pour un montant de 100 euros par exemple, on nous rembourse dans les 18 euros environ... Bravo! Et quand on veut les appeler, ils sont bien sur soit injoignable, soit ils nous parlent très mal.</t>
  </si>
  <si>
    <t>elie-n-121160</t>
  </si>
  <si>
    <t>Prix trés cher et service nul,  le service de remboursement est inexistant je ne renouvellerais pas mon assurance, on nous fais attendre des mois pour envoyer l expert, et on conteste toujour nos devis et on nous impose une entreprise a eux qui font du mauvais travail</t>
  </si>
  <si>
    <t>jocelyn-p-129613</t>
  </si>
  <si>
    <t>Je satisfais du service, même le mode de paiement m’a parue très complexe, à revoir de plus j’espère que par la suite vos services me combleront d’avantage  !! Merci encore</t>
  </si>
  <si>
    <t>bouijoux-d-122914</t>
  </si>
  <si>
    <t>satisfait de l'accueil et du professionnalisme. Je recommande cette compagnie. Cependant pour évaluer une assurance, il faut avoir subi un sinistre.....</t>
  </si>
  <si>
    <t>paul-w-109137</t>
  </si>
  <si>
    <t xml:space="preserve">je suis ravie c'était le moins chère des assurance que j'ai trouver qui me voulais , site assez facile devis rapide , juste parce que vous êtes jeune est que vous avez une voiture avec un peut de CV c'est compliquer a trouver une assurance. 
merci a Directe assurance . 
</t>
  </si>
  <si>
    <t>frelon-asia-99160</t>
  </si>
  <si>
    <t xml:space="preserve">On  me fracture mon garage vol de matériels la maff ne rembourse pas car pour eu un garage c’est fait pour garer un véhicule on mon pour mettre du matériel 
J’avais oublier  mais ou avege la tête Un karcher ou tronçonneuse sa doit être dans une chambre ou un 
salon  Sur eu les voler de la maff il mette sa en deco meme dans la chambre de leur enfant </t>
  </si>
  <si>
    <t>wilfried-c-138692</t>
  </si>
  <si>
    <t>Bon tarif mais dommage que certaines options ne fassent pas parti automatiquement du tarif. Bonne assurance qui nous conseille par telephone, espérons qu'elle soit bonne en cas de problème.</t>
  </si>
  <si>
    <t>dimitri-c-128191</t>
  </si>
  <si>
    <t xml:space="preserve">Je suis satisfait par le prix proposé, j'espère pouvoir compter sur les meilleurs agents afin de me soutenir en cas de problème, tout en espérant que je n'en ai jamais besoins merci
</t>
  </si>
  <si>
    <t>jeanrat-l-113250</t>
  </si>
  <si>
    <t xml:space="preserve">totalement satisfaite du service
personne agréable et professionnelle au téléphone
je recommande pour les gens intéressés et envisage de faire un devis pour un autre véhicule que j'ai </t>
  </si>
  <si>
    <t>albert-s-107124</t>
  </si>
  <si>
    <t>Conseiller à l'écoute, qui a pris le temps de répondre à toutes mes questions.
Grande disponibilité pour convenir d'un rendez-vous.
Je recommande à mon entourage.</t>
  </si>
  <si>
    <t>gibeaud-c-130463</t>
  </si>
  <si>
    <t>TRES BIEN, prix correct, personne agréable au téléphone, pas de soucis pour faire les papiers sur internet, je suis contente de mon choix , je ne voudrai pas changer</t>
  </si>
  <si>
    <t>polo-77732</t>
  </si>
  <si>
    <t>bonjour moi je vient de souscrire depuis avril 2019 jai u des soins dentaire de stomato et prothèse dentaire provisoire assez élever la sécurité sociale a déjà rembourser que très peu et cela fait jours que j attend le remboursement de la mutuelles  alors que la télétransmission est passer vu que j'ai pu avoir une opératrice qui me la certifier je me demande si cela est pas une mutuelle est sérieuse</t>
  </si>
  <si>
    <t>titus75-40591</t>
  </si>
  <si>
    <t>Après avoir comparé à d'autres banques, leur taux est élevé. On peut donc facilement trouver mieux ailleurs. Je conseille d'utiliser le comparateur de Que Choisir pour ça.</t>
  </si>
  <si>
    <t>marc-c-105460</t>
  </si>
  <si>
    <t>les garanties et les services proposés me conviennent, le prix est compétitif par rapport à tous les comparateurs utilisés, le service client est accessible et agréable</t>
  </si>
  <si>
    <t>r-127221</t>
  </si>
  <si>
    <t>Facile et rapide cela a été très simple de remplir les formulaires et j'ai eu la réponse dans les plus bref delais , je vous conseille cela car très bien</t>
  </si>
  <si>
    <t>farid-66934</t>
  </si>
  <si>
    <t>assurance qui vous fait rêvé après un sinistre non responsable pas de renouvellement  indemnisation 4 mois apres l'accident apres plusieurs reclamation vivement deconseille payer un peu plus chere de preference que etre chez eurofil</t>
  </si>
  <si>
    <t>el-hadji-abdoul-aziz--d-133110</t>
  </si>
  <si>
    <t>J' ai beaucoup aimé la simplicité du service et la clarté des informations pour souscrire rapidement son assurance et être tranquille... je plébiscite vivement April Moto ...</t>
  </si>
  <si>
    <t>djo-zy-96042</t>
  </si>
  <si>
    <t>Très satisfait , je vous recommande, le service client est au top et le prix est attractif. J’ai vendue la voiture et j’ai facilement pût arrêter mon assurance</t>
  </si>
  <si>
    <t>sevrdo--121883</t>
  </si>
  <si>
    <t>Aucune considération de l'adhérent, en plus des soucis de santé, Intériale nous entraîne des problèmes financiers. Ma situation est catastrophique, toujours en attente de mon maintien des primes de février, mars, avril, mai, et de mon maintien de salaire de mai, alors que nous sommes presque au mois de juillet i!! Pourtant ma cotisation est bien prélevée tous les mois. Je pense qu'une procédure en justice va être nécessaire !!!</t>
  </si>
  <si>
    <t>majid-h-131793</t>
  </si>
  <si>
    <t>Je suis satisfait du service, des tarifs et des prestations.
Je recommande cette assurance à mes proches.
Toute ma famille est assurée  chez vous, voyez sa avec vous.</t>
  </si>
  <si>
    <t>sebastien--102231</t>
  </si>
  <si>
    <t>Les relations clients ont toujours été cordiales. 
Les échanges directes ou téléphoniques sont traités immédiatement. 
Les remboursements sont raisonnables et conformes aux cotisations.
Je recommande cette mutuelle.</t>
  </si>
  <si>
    <t>nadi-64396</t>
  </si>
  <si>
    <t>Bonjour j ai eu un sinistre catastrophe naturelle l expert et passé désagréable qui ne n arrêté pas de me coupé la parole et pour finir me dire que ma maison état pourris et que mon sinistre venez de la vétusté.allor que le vent a arraché les tuiles de l avant toit d ou l infiltration d eau sur une partie de l avant toit.il n avez qu a juste comparé l avant toit qui n avez pas été touché pour voire qu il était impeccable avant le sinistre.j ai appelé l assurance il mon dit qu ils ont reçu le rapport mais qu il traite en ce moment les dossier des sinistre du week-end dernier allor que moi j attend depuis deux mois et que le toit c et une urgence he suis vraiment decus de cette assurance il ne sont pas sérieux .je ne dort plus a causse de sa j attend leur reponse je reviendrais sonné mon avis pour la suite de cette histoire.</t>
  </si>
  <si>
    <t>frederic-g-131652</t>
  </si>
  <si>
    <t xml:space="preserve">les prix correctes et souscription en ligne facile, tout est toujours très clair, facile à comprendre
Je recommande vivement AMV assurance à mes amis motards !! 
</t>
  </si>
  <si>
    <t>tornabene-p-112487</t>
  </si>
  <si>
    <t>Très satisfait du tarif.
La conseillère clientèle qui nous a répondu est très professionnelle et agréable.
Très content du service en général, je recommande cette assurance.</t>
  </si>
  <si>
    <t>rakotonirina-o-122543</t>
  </si>
  <si>
    <t xml:space="preserve">je suis satisfaite du service, rapide et facile                           
Envoie rapide de la carte verte provisoire, le prix imbattable
je recommande vivement </t>
  </si>
  <si>
    <t>eli-138437</t>
  </si>
  <si>
    <t>Bonjour,
49 ans de cotisation et aucun dégât responsable. 2 dégâts des eaux consécutifs (3 jours d'intervalle, 4 pièces endommagées) suite à travaux chez mon voisin du dessus (SDB), celui-ci très correct (désolé de la situation) et l'entrepreneur reconnait sa responsabilité, donc apparemment un cas simple. 
La somme proposée sur les 2 expertises consécutives d'Elex dont l'une hier (les 2 sinistres n'avait pas été lié sur immédiatement alors qu'une des pièces endommagée l'est par les 2) ne correspond pas au devis fait par artisan de ma connaissance qui travaille vite, bien et dont les prix sont corrects (l'expert chiffre à moitié moins, 1ère expertise 75% de moins).
Questions : 
-pourquoi l'expert ne défend pas son client alors qu'il ne va payer puisque nous ne sommes pas responsables ?
-comment arrive-t-il a être si concurrentiel sans dégrader la qualité du travail ?
J'attends le devis détaillé de l'expert pour voir d'où vient la différence (l'artisan a pu faire une erreur) mais doute qu'il me soit transmis, il ne l'a pas été la première fois .
Par ailleurs, il m'a été reproché de ne pas être plus agréable (le propriétaire de l'appartement du dessus était aussi choqué, il avait été convoqué par Elex malgré la présence de son expert mais ça ma fait au moins un témoin), peut-être des méthodes éprouvées pour baisser les prix ?
J'espère que cela va s'arranger, en tout cas j'ai été vraiment stupide :
-&gt; Client GMF dans le même cas que moi, un conseil, ENREGISTREZ L'ENTREVUE au moins pour éviter les 'malentendus'.
Cordialement</t>
  </si>
  <si>
    <t>koestel-v-110654</t>
  </si>
  <si>
    <t>J'avais un gros problème pour envoyer mes documents, l'accès à l'espace personnel était problématique, mais une solution a été trouvé... Donc ça devrait bien se passer.</t>
  </si>
  <si>
    <t>jmi-70227</t>
  </si>
  <si>
    <t>Une compagnie à fuir , j'ai passé 1 mois 1/2 sous coup de message , courrier pour débloquer une assurance vie arrivée à terme après avoir respecter le délai et le courrier recommande avec AR . Ils font se qu'il veulent et joue avec votre argent . Aucun sens du client . Il faut des ménaces vers des services de médiation pour que çà bouge . Quand au courtier bien formé par Générali à part ramasser sa commission il ne fait rien .</t>
  </si>
  <si>
    <t>hamza-b-105267</t>
  </si>
  <si>
    <t>C 'est mon 3éme année que je suis affilié avec direct assurance  et jusqu'a maintenant le prix dde l'assurance n'a pas baissé pourtant j'ai déménagé et maintenant j'ai un parking privée.</t>
  </si>
  <si>
    <t>prignet-j-90050</t>
  </si>
  <si>
    <t>Pire assurance ! Aucun soutient lors d'accident ! Ils prennent votre argent et c'est tout ! à fuir !!!!! Après un accrochage avec un piéton, reconnu en tord par lui même et la police, l'assurance n'a pas fait son travail de prendre le temps en considération les papier et témoignage apporter.</t>
  </si>
  <si>
    <t>jovo90-67479</t>
  </si>
  <si>
    <t>Futur client, j'ai été très bien renseigné par Géraldine personne agréable et calme.</t>
  </si>
  <si>
    <t>fan-81004</t>
  </si>
  <si>
    <t>Juste pour complimenter l'interlocuteur par tél, il y a quelques jours. Efficace, patient et aimable. On râle assez quand on 'tombe' sur des 'incapables' alors je dis ma satisfaction pour ce monsieur, il mérite de ne pas végéter :-)</t>
  </si>
  <si>
    <t>sebastien-d-132496</t>
  </si>
  <si>
    <t>Je suis très satisfait du service, par contre je pense qu'il y a un effort niveau tarif concernant les enfants des assurés, car mes enfants assuré chez vous par le biais de mon contrat on des tarifs nettement supérieur à vos concurrents
Cordialement
Mr DUPONT</t>
  </si>
  <si>
    <t>jo27-77823</t>
  </si>
  <si>
    <t>bon accueil et rapide - renseignements obtenus parfaits
reste à juger la suite lorsque le contrat sera en place</t>
  </si>
  <si>
    <t>cheb-85427</t>
  </si>
  <si>
    <t xml:space="preserve">Bonjour 
Que penser de la Maif qui s érige  en censeur ??
Dans un dossier 
La Maif met en doute la parole de l assuré en citant le rapport de l expert 
Et donc refuse d indemniser sous prétexte que l expert réfute la déclaration de l assuré...
L assuré retrouve sa voiture endommagée suite à son stationnement à paris ,  l expert de la province réfute cette situation.. 
donc l expert et la maif mettent en doute la parole de l assuré 
Juges et assureur .
Et la Maif refuse d indemniser....
La Maif sous entend une  fausse déclaration et refuse indemnisation 
Je suis à la recherche de caméras sur lieu de stationnement 
</t>
  </si>
  <si>
    <t>olalajenaimar-14354</t>
  </si>
  <si>
    <t>Pas très commerciale, cette compagnie ne s'intéresse qu'à votre paiement et vous lâche très vite en cas de sinistre...</t>
  </si>
  <si>
    <t>Bonne couverture mais service client au dessous de tout.</t>
  </si>
  <si>
    <t>thomas-54579</t>
  </si>
  <si>
    <t>nous prend pour des imbéciles ! souscriptions et paiement rapide/le jour même ..puis les emmerdes commences; demande de documents , malgré l' envoie multiple des documents demander , il en manque toujours un ???, je passe des heures au téléphone , pour me faire balader à gauche , à droite , mais rien de concret ! je me bat avec eux pour les documents que j'ai envoyer plusieurs fois , je paie la communication ( si j'ai de la chance quelqu'un me répond , sinon aux bout de 10/15 minute d'attente , on vous dis qu'il faut rappeler plus tard !! WTF !!!!
Pour un groupe en France , j'ai eu moins de mal avec un groupe à l'étranger !
1 mois passé et je n'arrive toujours pas à avoir ma carte verte ! 3 mois d'assurance payer d'avance que j'ai payer pourtant ! 
Une assurance sur internet à éviter d'urgence , aller voir la concurrence ,même si il ne parle pas bien français , ils comprennent mieux que Eallianz !
VRAIMENT PAS sérieux !!!!
A éviter !!!</t>
  </si>
  <si>
    <t>carond-106373</t>
  </si>
  <si>
    <t>à l'écoute, bon conseils; serviables dans l'intérêt des 2 parties , ma Mère est inscrite depuis 2016, donc .... satisfait et correct ; tarifs et accessibilité, qualité des services.</t>
  </si>
  <si>
    <t>vj-129637</t>
  </si>
  <si>
    <t>En panne sur autoroute avec 3 enfants et un chat à mi chemin de mon trajet et 250 km restant. L'assistance GMF ne propose des taxis que lorsqu'on est à moins de 30 km de son domicile (la personne de l'assistance a ri quand j'ai émis l'idée alors qu'on m'avait dit que ça se faisait), bon à savoir dans le choix de son assureur. La solution proposée fut de me mettre en relation avec un loueur et c'est tout.
Pour aller récupérer la voiture de location, j'aurai du prendre un taxi du garage où le dépanneur m'avait déposée jusqu'à l'agence de location avec mes 3 enfants et mon chat, puis revenir au garage récupérer mes bagages ( tout ça avec les enfants et le chat). Heureusement le loueur a lui compris ma détresse et mon stress, et a bien voulu venir jusqu'au garage avec la voiture de location.
La voiture était trop petite pour prendre les bagages, donc nous avons du laisser la moitié dans le coffre de la voiture en panne chez le garagiste à 300 km de mon domicile. Donc il n'est pas prévu de voiture de taille équivalente dans l'assistance panne. Bon à savoir également.
Je dois récupérer ma voiture réparée à 300 km, aucune indication de la GMF sur ce point. Il faut se débrouiller.
Donc extrêmement déçue par l'assistance. Peur que ça se reproduise, je vais chercher une assurance plus pratique et empathique sur ce type d'évènement hyper stressant pour une maman et ses enfants.</t>
  </si>
  <si>
    <t>sylviepeltier-137233</t>
  </si>
  <si>
    <t>2 ans que mes 4 animaux sont assurés sans difficulté remboursement rapide.
C était trop beau...
Malheureusement l un de mes chien est malade. J ai épuisé le plafond des remboursements pour lui.
Une augmentation en juillet 2021de 79 à 87 € et une autre de 87 à 150 € annoncée pour janvier 2022.
Aucun détail par animaux.
Aucun justificatif.
Je n ai plus qu à résilier...
Honteux !!!</t>
  </si>
  <si>
    <t>patrick-g-105732</t>
  </si>
  <si>
    <t>L' on m' a embouti par derrière, et vous m' avez considéré comme 100% en tord,  décision injustifiée et protocolaire sans admettre un seul paramètre humain ou logique , tout dans votre sens, comme toujours. Je suis  scandalisé.</t>
  </si>
  <si>
    <t>john-k-112619</t>
  </si>
  <si>
    <t>Toutes les applications et services en ligne sont plutôt efficaces.
Les prix sont effectivement intéressants.
Hélas, dès l'instant où j'ai affaire à un conseiller/ère paR téléphone, c'est souvent très compliqué de se faire bien comprendre facilement. Parfois même très laborieux, alors que dans le cas d'un sinistre, le client est souvent stressé.
Trop souvent l'impression que le collaborateur/trice a vraiment besoin de lire coûte que coûte ce qui est écrit sur son écran. Cela en devient parfois même exaspérant !</t>
  </si>
  <si>
    <t>pillet-p-134105</t>
  </si>
  <si>
    <t>Service téléphonique efficace, précis dans le détail à la fois des différentes formules et des options. Prix comparativement intéressants. Il demeure à juger du suivi en cas d'accidents.</t>
  </si>
  <si>
    <t>largo-w--135576</t>
  </si>
  <si>
    <t xml:space="preserve">La MAAF n'est pas "l'assurance que je préfère"..!
Ma résidence a subi les conséquences d'une sécheresse (contraction/rétraction de sols argileux), qui a été classée catastrophe naturelle par 2 fois (2003 et 2018).
La MAAF n'a rien indemnisé sur tous les travaux de remise en état qui se sont imposés.
Expertise, contre expertise, médiation, ...
Je ne prive plus de déconseiller cet assureur autour de moi et ailleurs.
Je change tous mes contrats, je privilégie maintenant la MAIF, chez qui j'ai déjà 2 véhicules assurés. Le service, les tarifs, la promptitude, font plaisir. L'assuré est le client, leur client, pas leur "ennemi", la MAAF devrait s'en inspirer.
</t>
  </si>
  <si>
    <t>markytanka-112368</t>
  </si>
  <si>
    <t>l'accueil téléphonique déplorable désagréable et inutile. J'ai demandé de m'envoyer l'attestation de l'affiliation pour mon bailleur, le conseilleur m'a  assuré que il me l'enverrai par mail le même jour. RIEN ! Pénible que cette document n'est pas dispo sur le compte et il faut le réclamer et perdre notre temps. Le service d'assurance habitation trop cher. Je résilie suite à cet désagréable expérience</t>
  </si>
  <si>
    <t>paquet-f-108810</t>
  </si>
  <si>
    <t>Site très clair et facile a utiliser. Bravo !
Les prix pratiqués sont très attractifs. L'accueil téléphonique est bon, très professionnel. Je suis certain d'être satisfait à l'avenir avec L'Olivier.</t>
  </si>
  <si>
    <t>alaincheronnac-57561</t>
  </si>
  <si>
    <t xml:space="preserve">Bonjour,
Je suis en panne avec un grand C4 Picasso depuis début septembre 2017. Mon véhicule se trouve chez un concessionnaire Citroën à Ris-Orangis à proximité de mon domicile. Ce garage me fait savoir qu'il n'a pas l'équipement nécessaire pour réaliser les tests demandé par Citroën France et que je dois prendre en charge le transfert de mon véhicule vers un autre concessionnaire. J'ai contacté la Macif qui m'a mis en relation avec son Service Juridique. Un expert devait passer voir le véhicule. Problème : l'expert refuse de se déplacer car le garage en question n'a pas les moyens techniques pour effectuer le diagnostic. Je dois effectuer le transfert vers un autre garage par mes propres moyens. Ce véhicule a 8000 km, il est sous garantie jusqu'en mars 2021. 
La Macif refuse de m'aider : pas de transfert du véhicule ni de prêt d'un autre véhicule.
J'ai été particulièrement 'choqué' par l'attitude des correspondants de la Macif que j'ai eu au téléphone (Assurance, Service Juridique et assistance). Je suis en recherche d'une autre compagnie d'assurance pour mes 2 véhicule et mon habitation.
</t>
  </si>
  <si>
    <t>michele-97088</t>
  </si>
  <si>
    <t>Quel manque de sérieux pour la MACIf !!! Ma maman qui a 70 ans, a eu un incendie en avril, le remboursement pour payer les entreprises n'est toujours pas fait malgré les XX relances.Les entreprises n'interviennent pas sans versements. Pour réclamer la cotisation, là pas de problème, ils sont bien à l'heure ! Et en plus impossible de les avoir au téléphone !</t>
  </si>
  <si>
    <t>julepstuff-75642</t>
  </si>
  <si>
    <t>Bonjour, en novembre 2018 j'ai signalé un dégât des eaux. J'ai envoyé un devis à la MAIF. En février un expert diligenté par la MAIF est venu à mon domicile.  Pendant 3 mois aucune nouvelle, puis un courrier pour m'avertir qu'un virement en ma faveur a été fait et ce sans m'informer de ce à quoi cela correspond. Le montant du virement correspond à moins de la moitié du devis bien évidemment. Est-ce bien légal de traiter ses adhérents de la sorte ? Si je veux contester ce devis je dois m'adresser à l'expert selon la MAIF ! Merci de bien vouloir m'indiquer ce que je peux légalement faire. Bien à vous.</t>
  </si>
  <si>
    <t>dom--97425</t>
  </si>
  <si>
    <t>Bonjour, comme prévu je vous donne mon avis, mon assurance LYRIA me donne entière satisfaction depuis mon adhésion, je souhaite qu'il en soit ainsi tout au long de ma carrière dans la pénitentiaire.</t>
  </si>
  <si>
    <t>Enfin un courtier qui à des ressource pour répondre à ses adhérents ! je ne sais pas combien ils sont à Nice mais ils offrent un support de qualité ce qui est rare pour un courtier, donc je suis bien contente.</t>
  </si>
  <si>
    <t>07 octobre 2021 suite à une expérience en août 2021</t>
  </si>
  <si>
    <t>christophe-136475</t>
  </si>
  <si>
    <t xml:space="preserve">Attention A FUIR ! Lorsque vous souscrivez une assurance chez eux et malgré qu'elle soit effective qu'un mois après et que vous ayez le droit de vous rétracter dans les 10 jours, ils prélèvent immédiatement l'échéance ! De plus ils vous informent que vous n'avez pas droit de vous retracter dans les 10 jours alors que c'est faux. Sur le contrat cette clause est donc abusive. Ils vous demandent ensuite plein de documents et en fonction de ceux ci, ils peuvent augmenter votre cotisation en vous informant que vous ne pouvez toujours pas vous rétracter. Ce qui est encore faux puisque vous avez donné un accord sur des conditions et si changement il y a votre accord est caduque.
Pour ma part, j'ai demandé à me rétracter. Ils ont accepté par mail en me demandant d'adresser la rétractation par LR. Ce que j'ai fait. Je n'ai jamais adressé le relevé d'information par mail qu'il me demandait puisque je ne voulais plus de cette assurance. Malgré qu'ils n'ont jamais assuré mon véhicule (puisqu'ils n'avaient pas tous les documents qu'ils demandaient), ils ne veulent toujours pas me rembourser !!! Et cela fait 3 mois que cela dure. A FUIR 
Contrat n° 326367415 </t>
  </si>
  <si>
    <t>coralie-r-108128</t>
  </si>
  <si>
    <t>Je ne suis pas satisfaite de ce service car personne n'a su m'apporter de réponses pour mes sinistres en cours et qu'on m'a résilié sans raisons valables</t>
  </si>
  <si>
    <t>lb-87258</t>
  </si>
  <si>
    <t>Nous avons basculé notre contrat en ACS depuis le 1er janvier 2020. Résultat des courses plus de télétransmission entre la sécu et HM, 2 contrats mutuel à payer et donc part mutuel toujours à ma charge.</t>
  </si>
  <si>
    <t>edouard-l-131751</t>
  </si>
  <si>
    <t>Espère une bonne association et que les garanties soient présentes.
la possibilité d'avoir un interlocuteur si le besoin se faisait sentir pour les démarches</t>
  </si>
  <si>
    <t>gilboire-m-117788</t>
  </si>
  <si>
    <t>Je suis satisfait de votre service, les prix sont attractifs et la praticité de votre site internet est remarquable, je recommande l’Olivier assurance pour sa simplicité.</t>
  </si>
  <si>
    <t>abdelkader-s-105092</t>
  </si>
  <si>
    <t>bonjour .pour ma première  inscription que je viens de faire  a l'instant avec un de vos conseiller  Jai eu un accueil chaleureux et je suis tres content merci</t>
  </si>
  <si>
    <t>jeremy-c-114125</t>
  </si>
  <si>
    <t>Je suis très satisfait de la facilité du service et de la rapidité de la souscription. Le siteweb est très bien fait et très facile d'utilisation. L'utilisateur est bien accompagné.</t>
  </si>
  <si>
    <t>kalache-75714</t>
  </si>
  <si>
    <t>Suite à un incendie sur mon véhicule (pendant que je travaillais en tant qu'animateur en colonie de vacances), la MAIF à décidé que j'avais émis des incohérences et par la suite de ne pas me rembourser car ils avaient des soupçons et estimations. 2 semaines que j'essaie d'avoir une réponse correct, et dire que j'ai conseillé une assurance qui assure rien.</t>
  </si>
  <si>
    <t>stephane54-72458</t>
  </si>
  <si>
    <t xml:space="preserve">Le 22 décembre 2018 Je subi un.cambriolage dans ma maison de campagne.
Après avoir été à la gendarmerie faire le nécessaire j ai transmis les.documents a l.organsime auquel je suis assuré Crédit Mutuel ACM IARD SA .
A.partir de ce moment de surprise en surprise 
Un peu plus 10.000 euros de matériels informatiques videos outillage etc etc dérobés. 
Problème pour l assureur les factures malgré lui avoir signalé que tous mes achats étaient fait sur le Bon coin 
Ma reponse pas de.factures
Alors l assureur me réclame les justificatifs de conversations Mail pas de chance encore pour moi car je téléphone aux personnes qui vendent sur ce site.
Je leur transmet les seuls justificatifs en ma possession ( Des photos )
Leur réponse pourquoi les avez vous faites à cette date 
Après plusieurs mois d acharnement d échange de mail de coupe de téléphone nous arrivons à la date du 15 mars 2019 presque 4 mois ....
Je reçois un virement de 2880,00 euros 
Soit un peu plus du 1/4 du montant total dérobés
Leur réponse 
Selon les éléments communiqués je suis en rénovation par.concsequent ben désolé bibi mais on va être contraint  d appliquer la limite de garantie prévue au contrat
La.petite phrase qui tue
En l absence de justificatifs d achat nous étions en droit de n allouer aucune indemnite mais nous avons accepté d intervenir et de retenir une valeur forfaitaire 
Merci à vous Mr l assureur vous êtes un.seigneur....
Je ne recommande pas cette assurance des la semaine prochaine je vais souscrire une autre assurance chez des personnes plus professionnel 
C est une honte </t>
  </si>
  <si>
    <t>philippe-r-107354</t>
  </si>
  <si>
    <t>augmentattion cette année de mon échéance 31,97e par mois cette année 35,50 e malgré la pandémie (moins de kms roulé en 2020) et pour moi-même 0 accident depuis 20 ans 0 perte de points depuis tjrs</t>
  </si>
  <si>
    <t>gabel-j-117655</t>
  </si>
  <si>
    <t>Très bonne qualité de service agréable et très réactif à l’écoute de ces adhérents très réactif en cas de problème il reste à notre des dispositions et répondre à notre demande</t>
  </si>
  <si>
    <t>elisabeth-m-122001</t>
  </si>
  <si>
    <t>satisfaite de vos services depuis près de 30 ans; prix très compétitifs 
service à notre écoute sans problème et possibilité de revoir ses contrats à notre demande</t>
  </si>
  <si>
    <t>julio-108626</t>
  </si>
  <si>
    <t>Je suis satisfaite du service et de la rapidité de propositions d'offres mais également de cloturation de contrat. Je recommande ce site mais également l'assureur.</t>
  </si>
  <si>
    <t>J'ai pour ma part cette complémentaire et je suis contente car je payais presque 35% de plus l'année derriere chez Aviva et pour les même remboursements. Donc vive les comparaisons</t>
  </si>
  <si>
    <t>chloe-69266</t>
  </si>
  <si>
    <t>Entourloupe par téléphone: Néolia prevoyance pour la mutuelle bleue.
Suite à ma création d'entreprise, on m'a contactée en se faisant passer pour la sécurité sociale des indépendants, et on m'a embobinée pour me faire sourcrire deux contrats: assurance prévoyance indemnités journalières, sous prétexte que c'est le dernier jour pour valider mon dossier (sous entendu auprès de la SSI),
assurance prévoyance décès: non informée de la souscription de ce contrat, simplement glissé avec, utilisant une seule signature pour les 2 contrats. La signature étant un code reçu par sms (assur direct) répété de façon verbale à la téléconseillère.
Merci au délai légal de rétractation.</t>
  </si>
  <si>
    <t>ston-86302</t>
  </si>
  <si>
    <t>Suite à un accident moto grièvement blessé et non responsable. Aucun suivi, opacité totale. désinformation +++ (in fine "ne prenez pas de médecin de victime et d'avocat spécialisé en droit corporel, ça sert à rien", etc.). Entente souterraine entre médecin de mutuelle versus dédommagement minimum. etc. AMDM à éviter absolument.</t>
  </si>
  <si>
    <t>muy-122142</t>
  </si>
  <si>
    <t>Service déclaration et suivi sinistre impossible à joindre. Des attentes interminables au téléphone à chaque fois. En attente de leurs retour après passage de leur partenaire pour établir le devis.</t>
  </si>
  <si>
    <t>erik--122480</t>
  </si>
  <si>
    <t>Très lauvaise assurance j y suis resté pendant 13 ans mais au premier problème  des difficultés extrêmes pour se faire rembourser, très difficile à joindre et ils rechigne à régler les sommes dues. Bref à éviter.</t>
  </si>
  <si>
    <t>jean-louis-d-138950</t>
  </si>
  <si>
    <t>pratique, pris compétitif...comme quoi ça sert de regarder les GP vitesse.
j'ai été rappelé pour finanaliser mon engagement, donc si nous avons un doute, on nous explique.</t>
  </si>
  <si>
    <t>hleite-90503</t>
  </si>
  <si>
    <t xml:space="preserve">Je suis content du service, prix , de la facilité du devis en ligne.
J’attends vos propositions par mail pour pouvoir valider tout ça 
</t>
  </si>
  <si>
    <t>delphine-s-126042</t>
  </si>
  <si>
    <t>Très satisfaire rapide efficace très clair dans les explications je conseille les prix sont intéressants même pour une maman qui n'y connais pas grand chose</t>
  </si>
  <si>
    <t>annie66-54496</t>
  </si>
  <si>
    <t>Generali ne repond pas aux mails ni aux recommandés .concernant le paiement d'une assurance vie.</t>
  </si>
  <si>
    <t>nono-126061</t>
  </si>
  <si>
    <t>Aucun suivi. Aucun rappel. Numéro inaccessible.
Forcément quand il n'y a rien, aucun soucis vu qu'on ne leur demande rien. Ah si, placer des services ou produits à nous vendre.
En revanche ça fait trois semaines que j'essaie de faire avancer mon dossier sinistre suite à une inondation. Personne ne répond! Ils se rendent même inaccessibles au téléphone plusieurs journées.
Et ils font sonner mon téléphone et me raccroche pour que dans le dossier il y ai marqué que l'appel a été émis.
Une grosse blague!</t>
  </si>
  <si>
    <t>n'dum-kophy-d-122994</t>
  </si>
  <si>
    <t>Je suis satisfait du service les prix me conviennent même si je viens de débuter avec l’olivier assurance je verrais l’efficacité de leur procédure en cas de sinistre</t>
  </si>
  <si>
    <t>yves-d-102426</t>
  </si>
  <si>
    <t>Clarté de présentation du recueil d'informations. Prix apparemment compétitifs. Je comparerai avec d'autres devis avant de devoir imminemment décider d'un contrat.
Regrettable que ma demande de devis auto sous la même enseigne n'ait pas été acceptée.</t>
  </si>
  <si>
    <t>florian--c-131290</t>
  </si>
  <si>
    <t xml:space="preserve">Excellent 
Toujours réactif 
Bon service client 
Depuis le début je n’ai jamais été déçu même si je n ai pas encore eu d accident ou de problème 
Le site fonctionne bien aussi </t>
  </si>
  <si>
    <t>cat-116729</t>
  </si>
  <si>
    <t>Ne surtout pas prendre cet mutuelle.....petits remboursements ça va gros remboursements nulllllll et pour les joindres en cas de soucis Imposible. J appel des dizaines de fois rien...et ils ne vous rappel jamais.</t>
  </si>
  <si>
    <t>grace06-62340</t>
  </si>
  <si>
    <t>Trés déçue</t>
  </si>
  <si>
    <t>asma-64314</t>
  </si>
  <si>
    <t>je suis choquée, je n'ai jamais vu autant d'incompétence pour la gestion d'un sinistre.  J'appelle les services concerné durant des heures entières pour repartir avec des interlocuteurs qui n'écoute pas votre demande. Je me retrouve a payé ma voiture de prêt alors que c'est compris dans contrat. je dois faire quoi aidez moi</t>
  </si>
  <si>
    <t>amo-116527</t>
  </si>
  <si>
    <t>Suite à ma demande concernant la prise en charge après la sortie de l’hôpital suite à une hospitalisation,j'ai contacté SANTIANE pour une aide à domicile.Je reconnais les qualités de mon interlocutrice qui sont les suivantes:
Très à l'écoute, bonne  communication,bon relational,qualité de service ......etc
Enfin pleinement satisfait.</t>
  </si>
  <si>
    <t>marie-isabelle-a-138091</t>
  </si>
  <si>
    <t>PRIX CONVENABLE ET adhésion SIMPLE ET RAPIDE, pour le moment peut pas encore donner d avis sur le remboursement car pas nouvelle adhésion, j’espère que tout fonctionnera correctement</t>
  </si>
  <si>
    <t>15 septembre 2018 suite à une expérience en septembre 2018</t>
  </si>
  <si>
    <t>jean344-56727</t>
  </si>
  <si>
    <t>service client horrible! on nous prend pour des imbéciles, on m'a raccroché 2 fois au nez. on doit soi-disant me rappeler mais ca ne rappelle jamais, on me dis problème régler 1h après a non pas du tout on m'a pris 5 fois pour un idiot, expérience DESASTREUSE!</t>
  </si>
  <si>
    <t>jarod8319-53300</t>
  </si>
  <si>
    <t>FUYEZ!!!!!!! Des délais HALLUCINANTS (plus d'un mois et ce n'est toujours pas fini). Un centre d'appel à deux réponses : " C'est confidentiel" ou "Je ne suis pas médecin". Des documents à fournir UNIQUEMENT par ....COURRIER! On est en 2017 ou 1917?
 il vont se prendre une resil dès qu'on a signé le prêt. Si vous cherchez un assureur compétent et réactif , une chose est sure, pas chez eux.</t>
  </si>
  <si>
    <t>fredfab72-77646</t>
  </si>
  <si>
    <t xml:space="preserve">Déjà dommage que 
l'on puisse pas ne mettre 0 étoile.
Assuré depuis 3 ans chez l'olivier, j ai 2 véhicules assuré chez eux plus celui de mon épouse.
Le 22 02 2019 j ai eu un accident non responsable.
Je dois par me plaindre remboursement de la voiture économiquement pas réparable. 
c'est lorsque je demande un relevé d info que les choses se gâtent.
ayant 3 années de conduite sans accident et partant de bonus 0 je retrouve 0.85 au 16 07 2019 sur les 3 années.
surprise 50 % de tord lors de l'accident
bonus 0.95  
je vais une réclamation et on m envoi vers le service sinistre qui m'indique que c'est bien une erreur et il corrige cela c'était il y a 2 mois.
je demande une nouveau relevé semaine dernière et encore une erreur le bonus est bien 
corrigé mais il reste les tords à 50 % pour l'accident alors que je n étais pas responsable.
je rappel on corrige et on me renvoi un autre relevé et la bonus 0.90 et 0 % en accident
je rappel encore et je reçois bien un relevé avec 0.85 de bonus mais on me remets 50 % de tord sur l'accident du 22 02 2019.
Donc depuis mai  5 relevés d'info envoyés  5 relevés comportant encore et encore des erreurs.
je ne parle pas des contrats qui prennent jusqu'à 60% d'augmentation.
Les prix à géométrie variable 
</t>
  </si>
  <si>
    <t>pat-104343</t>
  </si>
  <si>
    <t>Fidèle à cette assurance depuis 1993, ils ont toujours su répondre à mes demandes. Le prix est en fonction de l'indice ce qui fait vite monter la note, mais c'est commun aux autres mutuelles je pense. Une aide de prise en compte partielle étant envisagée par l'administration cela devrait aider. Je suis et resterais à la mgp.</t>
  </si>
  <si>
    <t>bardail-y-139244</t>
  </si>
  <si>
    <t>Je suis satisfait du service proposé…les prix sont très abordables et le contact avec le service souscription a été très fluide et rapide…je recommande vivement</t>
  </si>
  <si>
    <t>tania-p-132818</t>
  </si>
  <si>
    <t xml:space="preserve">Simple et pratique rapide à souscrire pas chère sur tout pour les jeunes conducteurs  je suis satisfaite 
Merci direct assurance pour votre simplicité </t>
  </si>
  <si>
    <t>camara-n-127523</t>
  </si>
  <si>
    <t>Je ne suis pas très satisfaite car j'ai essayé à plusieurs reprises pour finaliser mon inscription le sites ne fonctionne pas.  Et pourtant j'avais du réseau</t>
  </si>
  <si>
    <t>khemchguard-y-135303</t>
  </si>
  <si>
    <t xml:space="preserve">Service satisfaisant et service client à l'écoute et efficace.
Prix très intéressant par rapport à d'autres assurances malgré un malus.
Je recommande </t>
  </si>
  <si>
    <t>lapeyre-a-125941</t>
  </si>
  <si>
    <t>Manque d'informations concernant les documents manquants. Si je n'avais pas consulté mon espace perso, je ne me serais jamais rendu compte de ce détail.</t>
  </si>
  <si>
    <t>patrick-d-126135</t>
  </si>
  <si>
    <t>Les prix sont plutôt correcte les services recherchés le sont aussi. Comparer à d’autre assurance qui en propose un peu moins pour beaucoup plus cher .</t>
  </si>
  <si>
    <t>pakita-67957</t>
  </si>
  <si>
    <t xml:space="preserve">assuré depuis une trentaine d'année à la maaf Habitation et Auto, je viens de recevoir un courrier m'informant que mon contrat auto serait résilé au 31/12/2018 au motif "fréquences de sinistre"
après avoir patienté 20 minutes au téléphone un conseille m'indique que j'ai eu 2 sinistres 
récemment et que même si dans le 1er je n'ai aucune responsabilité - véhicule détruit par l'incendie du moteur de la voiture garée derrière moi dans lequel j'ai été mal remboursée, l'expert ayant estimé qu'il y avait des problèmes sur la carrosserie - cela ne change rien - le second, petit accrochage de ma faute 
et pendant le même temps la maaf fait de la pub pour deux mois gratuits sur votre assurance auto, jusqu'au 31 décembre
il me paraît donc devoir résilier mon assurance habitation
</t>
  </si>
  <si>
    <t>anouchka68-133819</t>
  </si>
  <si>
    <t>Bonjour, 
Malgré mes réclamations auprès de santiane, depuis plus de 6 mois, impossible de me connecter à mon compte et de connaître mes remboursements. Santiane se fiche de mes demandes.
Ma seule solution est donc de changer de mutuelle. Je déconseille santiane !</t>
  </si>
  <si>
    <t>goubin-n-133659</t>
  </si>
  <si>
    <t>Satisfait dans l ensemble appart la connexion très mauvaise j ai était coupé 2 fois j espère que le réseaux  téléphonique sera meilleur si 1 jour j ai un problème</t>
  </si>
  <si>
    <t>mickael-123848</t>
  </si>
  <si>
    <t>Le service client est une catastrophe. Il est impossible de joindre un responsable en ligne. Il s'agit de call center basé à l'étranger qui ne peut absolument pas vous aidez ni vous mettre en relation avec une personne capable de résoudre une situation.</t>
  </si>
  <si>
    <t>laurie-i-133084</t>
  </si>
  <si>
    <t xml:space="preserve">Service okay mais Prix trop élevés par rapport à mes véritables besoins, important de rester en veille pour refaire le point 
Sinon application pratique  </t>
  </si>
  <si>
    <t>ahmed-k-121962</t>
  </si>
  <si>
    <t>je suis moyennenment satisfait jusqu a present 
car je trouve que 
sauf que vous ets difficilement joingable au telephone
merci cordialement, 
KAID ahmed</t>
  </si>
  <si>
    <t>marine-j-125557</t>
  </si>
  <si>
    <t>Je suis satisfait du prix de cette assurance les devis sont rapides très bonrapport qualité prix rien a signaler tout est dis dommage que l'ont doit payer plusieurs mois à la souscription</t>
  </si>
  <si>
    <t>ras-le-bol-76674</t>
  </si>
  <si>
    <t>Bonjour,
Comme il est impossible de continuer la discussion arrêtée en avril 2020 où Humanis me disait qu'il reviendrait vers moi rapidement (depuis, aucune nouvelle...), je reprends donc ma demande:
Bonjour Humanis, Je vous ai déjà transmis tous les documents que vous m'avez demandé: Par lettres recommandées avec AR ET par votre site web. Toutes les réponses que j'ai obtenu sont hors du sujet... à croire que vous ne comprenez pas ma demande pourtant simple:
Ma rente invalidité n'a jamais été revalorisée depuis le départ (1996.)
Je demande donc la revalorisation correcte et un rattrapage.
Le libellé actuel sur les attestations que je reçois est FAUX !
Il indique une revalorisation FICTIVE (obtenue en réduisant ma rente de base) et une rente de base complètement fausse. Le total des deux est en fait ma rente de base depuis 1996 et la revalorisation totalement inexistante.
Pour être très clair:
En 1996, ma rente était de 850€ / mois (à l'époque en francs et j'arrondis le chiffre), c'est donc ma rente de base puisque c'était le début de mon invalidité.
Après quelques années, ne voyant venir aucune revalorisation, j'ai demandé plusieurs fois à Prado qui gérait mon dossier de corriger cette situation.
Mon dossier a été transféré chez Apicil sans que j'obtienne de réponse de Prado.
J'ai recommencé mes démarches auprès d'Apicil... ce qui fut très compliqué.
Mon dossier fut transféré chez Humanis sans que j'obtienne de réponse d'Apicil.
J'ai recommencé mes démarches auprès d'Humanis et j'attends toujours.
Mon dossier est maintenant chez Malakoff humanis.
Ma rente est toujours de 850€ sauf qu'elle est présentée comme ceci:
690€ (rente de base)
160€ (revalorisation)
Hors, il est impossible que ma rente de base soit 690€ en 2020 alors qu'elle était de 850€ en 1996.
Vous m'indiquez dans votre dernier courrier que la société où je travaillais est disparue en 2010 et que de ce fait il n'y a plus de revalorisation depuis 2010.
Mais moi je vous demande de revaloriser ma rente qui ne l'a jamais été depuis 1996 !
Vous m'avez déjà demandé de vous fournir 3 ou 4 années de photocopies de relevés mensuel... + mes contrats, ce que j'ai fait depuis longtemps.
Merci d'avance de prendre mon dossier en considération.</t>
  </si>
  <si>
    <t>zipo974-113951</t>
  </si>
  <si>
    <t>Suite à un changement de véhicule principale, le service client a étais très clair et réactif concernant les démarches à suivre, sa étais rapide contrairement a d'autre assurance !  Jamais eu de souci sur les devis, ni de souci sur un dépannage, ni de souci sur les prélèvement! Serte beaucoup de gens vont dire que c'est une assurance internet mais franchement je préfère payer 56€/mois pour ma 1200 bandit de 1998, que 150€ chez d'autre mutuel "mieux" connu! Arrêter de payer chère pour rien!!!</t>
  </si>
  <si>
    <t>patifio-107162</t>
  </si>
  <si>
    <t>N DEYE
je suis très satisfaite de la prestation de mon interlocutrice Jai eu réponses toute mes questions. très réactive et aimable, patiente.
joignable rapidement qui est très appréciable.</t>
  </si>
  <si>
    <t>michel-r-132488</t>
  </si>
  <si>
    <t>Ce n'est vraiment pas la MAAF que je préfère !
- Ils sont chers (voiture, habitation) et bien au dessus de la plupart des autres assureurs
- aucun sens ni respect du client même si vous êtes client depuis 30 ans (mon cas)
- que vous ayez 1 ou 6 contrats, pas de conditions financières particulières pour vous remercier d'être fidèle
- process encore au 20ème siècle : faut à chaque fois se déplacer en agence en ayant pris un RDV (quand ils veulent) et sans que votre interlocuteur ai regardé votre dossier avant !
- Aucune possibilité d'avoir en direct votre agence (par email ou au téléphone). Faut forcément passer par une centrale nationale d'appel et qui vous pose plein de questions avant de vous passer votre agence.
Je suis passé à la concurrence  (Direct Assurance) en regrettant ne pas l'avoir fait plus tôt.
Mon conseil : ne pas y aller ou les fuir si vous y êtes encore !
Je connais par avance leur réponse systématique aux avis sur le site : "contacter nous sur notre messagerie que l'on puisse vous répondre" : inutile, j'ai tout dis et ne reviendrait pas chez vous.</t>
  </si>
  <si>
    <t>fern-56917</t>
  </si>
  <si>
    <t xml:space="preserve">Bjr,
Suite à une demande de prise en charge de l’assurance Cardif pour des crédits contractés chez Cetelem. L’assurance a refusé la prise en charge de mes crédits par rapport à mon arrêt maladie survenue le 18/11/2016. Les médecins et les spécialistes m’ont diagnostiqué une uncodiscarthrose liée indirectement aux 14 années dans mon entreprise à porter des charges à bout de bras et faisant des mouvements répétés (agent logistique, manutention), je vais subir le 7 Septembre 2017 une opération chirurgicale de mon hernie discale cervicale.  j’ai téléphoné à l’assurance maladie pour demander pourquoi la prise en charge avait été refusée, la personne m’a spécifié que les maladies liées au dos n’étaient pas prises en charges. J’ai donc été voir mes contrats d’assurances, les maladies liées aux cervicales sont spécifiées au paragraphe des maladies en ITT, IPT… Je me suis rapproché de la CPAM pour leur demander dans quelle catégorie je me situais, celle-ci m’envoyer un courrier me disant que j’étais en ALD (affection longue durée), j’ai demandé si le terme ITT et ALD était identique, un médecin m’a dit que non, ce sont deux termes totalement différents. Pourriez-vous me confirmer ou non cela ?
Mon mari a eu un cancer l’année dernière au mois de juin 2016, il est actuellement en rémission, mais ne peux pas travailler, il touche une pension d’invalidité. Au mois de Novembre 2016, ce fut mon tour en contractant une uncodiscarthrose. Financièrement c’est très compliquée, ce mois-ci nous n’avons pas pu payer la société de crédit faute d’avoir les fonds nécessaire pour pouvoir les payer (239.76 €), J'ai peur de répondre au téléphone quand ils m'appellent.. Nous allons essayer de leur donner le retard du mois d’Août au mois de Septembre, malgré cela si nous arrivons à leur régler le retard, nous aurons toujours un mois de règlement en retard, des agios sont pris dû au retard et cela nous met encore plus dans les problèmes en plus de notre découvert. 
J'ai vraiment besoin de votre aide, pour trouver une solution.
Merci pour vos réponses
Fern
</t>
  </si>
  <si>
    <t>delph-50981</t>
  </si>
  <si>
    <t xml:space="preserve">C'est toujours pareil ...tant que vous n'avez pas à solliciter votre assureur , tout va pour le mieux . MAIS dès qu'un tout petit évènement vous oblige à les contacter , on s'aperçoit très rapidement d'une incompétence flagrante et sans doute aussi d'un manque de " personnel " formés . Très peu de temps après avoir souscrit un contrat, je suis tombée en panne , rien de bien méchant . Et pourtant que de temps passé à envoyer plusieurs courriers auquel on ne répondait pas, de multiples appels téléphoniques sonnant dans le vide ou aboutissant à un répondeur informant qu'ils n'étaient pas en mesure de répondre pour finalement, au bout de presque trois mois ... devoir menacer d'un procédure auprès de la DGCCRF ...simplement pour obtenir un simple remboursement !
L'effet fut quasi immédiat avec, enfin, un appel téléphonique que j'ai reçu et dont je conserverai longtemps le souvenir tant l'interlocutrice se comporta de manière totalement incongrue et désinvolte . J'appris à cette occasion que si je n'avais pas été remboursée c'est que le garagiste avait simplement oublié d'inscrire le prix hors taxe sur la facture . Eh oui ! Trois mois pour entendre ça et en plus une interlocutrice qui se met à rire ! Et trois mois sans aucune réponse à mes courriers ! Bien entendu; j'ai du hausser le ton et lui reprocher son rire totalement déplacé . 
Changer d'assureur...? Bof... après plus de trente ans de conduite automobile et avoir testé d'autres compagnies et surtout m'être informée avant de souscrire un contrat, c'est parait-il une des moins " mauvaise " , alors ...! Et comme je conduis de moins en moins ...rien ne presse . Il faut juste avoir assez d'énergie et de tempérament pour ne pas se laisser mener en bateau quand on est dans son bon droit , droit évidemment souvent bafoué ! </t>
  </si>
  <si>
    <t>alibaba12-53632</t>
  </si>
  <si>
    <t>A éviter, surtout si vous n'êtes pas patients. Ils devraient investir leur argent dans leurs services auprès des clients plutôt qu'à la TV</t>
  </si>
  <si>
    <t>lanna-l-123536</t>
  </si>
  <si>
    <t>Prix relativement cher pour un scooter, mais vu l'époque et la demande peut etre justifié.
En tout cas merci et tenez moi au courant, si les tarifs baissent.... lol</t>
  </si>
  <si>
    <t>lesterps-103498</t>
  </si>
  <si>
    <t>ECA à fuir   j'ai eu que de mauvaises surprises  ils m'assurent pour une assurance pour animaux ils m'ont contraint à d'autres contrats à créditer sur mon compte sans mon accord 
Contrats</t>
  </si>
  <si>
    <t>aurelie-113155</t>
  </si>
  <si>
    <t xml:space="preserve">Peu de frais remboursés !
Seul 100 euros sont remboursés sur une stérilisation à 300 euros, opération voile du palais (chien bouledogue francais) à 700 euros pas du tout remboursé !! Seul les vaccins sont remboursés, avec une mensualité de 20 euros ça ne vaut pas le coup de souscrire une assurance ! 
Et gros problème pour résilier ! J'ai envoyé plusieurs mails, jamais 
de réponse... J'ai envoyé une lettre de résiliation en recommandé il y a 3 semaines et hormis l'accusé de réception rien n'a changé sur mon compte client. Pas reçu de mail ou de courrier pour dire que ma résiliation sera bien prise en compte, mon compte est noté toujours actif sur l'espace client du site, et je viens d'être à nouveau relevé ! 
Je vais voir avec ma banque pour bloquer les prélèvements à venir.
D'accord avec les autres avis, à juir absolument ! </t>
  </si>
  <si>
    <t>maely-58040</t>
  </si>
  <si>
    <t>Assuré chez la maaf depuis 2012 zero sinistre jusqu'à 2016. Je totalise donc 2 sinistre en 2016, en 2017 il m'arrête mon contrat de leur assurance d'une part je ne trouve pas sa normal et en plus c'est qu'il me previenne 2 mois avant la fin du contrat ! Merci le stresse qui me prendra avec 2 sinistre !!écoeurer de leur façon de faire je déconseille vivement la maaf !!!!!!!!!</t>
  </si>
  <si>
    <t>vincent-m-113244</t>
  </si>
  <si>
    <t xml:space="preserve">Je suis satisfait des tarifs.
Etant depuis très longtemps chez vous, je pense que vous êtes la compagnie d'assurance la mieux cotée jusqu'à présent.  </t>
  </si>
  <si>
    <t>ezzenfari-i-134548</t>
  </si>
  <si>
    <t>Satisfait, j' attend les documents le plus rapidement svp meme si le prix est cher. Je ne vous connaissez pas je vous ai decouvert sur internet. Merci</t>
  </si>
  <si>
    <t>sandramichaux-107633</t>
  </si>
  <si>
    <t>Je suis satisfaite de la mutuelle MGP, et ce depuis ma souscription. Les tarifs sont abordables et les produits et services proposés semblent très intéressants pour les assurés. Les conseillers mis à notre disposition, savent répondre à nos attentes.</t>
  </si>
  <si>
    <t>charlotte-68069</t>
  </si>
  <si>
    <t>Un scandale cet assureur, une honte. Un 50/50 annoncé sur un accrochage sur un parking. Finalement celui-ci a été reconsidéré en 100% en ma défaveur, chose découverte seulement 1 an après lors de la résiliation du contrat suite à la vente de mon véhicule. La responsable du service a requalifié le sinistre sans daigner m'informer, ni par téléphone, ni par courrier! De l'incompétence et manque de courage total! A fuir Pacifica.</t>
  </si>
  <si>
    <t>christophe-l-130459</t>
  </si>
  <si>
    <t>Bonjour. Je suis satisfait de l'ensemble de vos services aussi bien par contacts téléphoniques, accueils à l'agence de TARBES et par internet. Cordialement</t>
  </si>
  <si>
    <t>ophelie-66532</t>
  </si>
  <si>
    <t xml:space="preserve">J'ai souscrit chez L'olivier assurance pour ses prix attractifs et les garanties proposées à un très bon prix. Jusqu'a présent je suis totalement ravi, la mise en place de mon dossier s'est faite sans problème !
</t>
  </si>
  <si>
    <t>sebastien-o-109639</t>
  </si>
  <si>
    <t xml:space="preserve">je suis satisfait du service.
le prix après des efforts de négociations de Direct assurance est redevenu un prix satisfaisant et semble très correct par rapport a la concurrence.
 </t>
  </si>
  <si>
    <t>saniez-a-133907</t>
  </si>
  <si>
    <t>Service client au top ! Reste plus qu'à voir par la suite ce que l'assurance donne.
Très bien renseigné, c'est à partir de ce moment que mon aventure débute dans cette assurance qui font des prix raisonnables.</t>
  </si>
  <si>
    <t>bdan-80038</t>
  </si>
  <si>
    <t xml:space="preserve">A fuir absolument ! l'assurance du crédit Agricole est une fumisterie, comme beaucoup de service en ligne sans personne en face ou en tout cas jamais les mêmes. Tout est bien verrouillé afin de ne pas débourser 1 centimes en cas de problème.
Des experts véreux qui touchent des primes si l'assureur s'en sort indem. Des conditions générales de ventes illisibles et contradictoires  pour pouvoir jongler et avoir gain de cause. </t>
  </si>
  <si>
    <t>jr-71112</t>
  </si>
  <si>
    <t>depuis septembre 2018 je n'ai toujours pas ma carte de mutuelle et je suis prélevé tous les mois</t>
  </si>
  <si>
    <t>wazipon-76503</t>
  </si>
  <si>
    <t>Gros problème chez REUNICA AG2R pour mon dossier de prévoyance : paiements irréguliers depuis un an, mais surtout plus aucun versement depuis 5 mois, aucune réponse, j'ai dû activer ma protection juridique en croisant les doigts car même mon ancien employeur n'arrive pas à obtenir de réponses.</t>
  </si>
  <si>
    <t>billyboy2019-75005</t>
  </si>
  <si>
    <t>service client non compétent aucune coordination en gestion colective delocalisation au maroc au detriment du respect envers le client
pas de réponse par mail le client doit combler les erreurs a repetition des gestionnaires. Promesses faites par telephone mais jamais honoré. si vous tenez à votre dignité passez votre chemin</t>
  </si>
  <si>
    <t>flechais-c-137271</t>
  </si>
  <si>
    <t>Je suis satisfait, beaucoup d'avantages.
Les prix sont très convaincant, beaucoup d'économies.
Super simple, pratique, site très fluide et agréable...</t>
  </si>
  <si>
    <t>agariabdel-64305</t>
  </si>
  <si>
    <t xml:space="preserve">Bonjour ! 
Accident non responsable depuis pratiquement 9 MOIS et toujours pas de réparation et pas remboursement non plus et à chaque je les appels c est toujours là même discett  attendre et attendre et tout ça pour ne pas changer d assurance </t>
  </si>
  <si>
    <t>hugo-107450</t>
  </si>
  <si>
    <t>J'étais ravi de mon assureur et des ses tarifs ( Excellent relationnel, déjà quatre contrats chez eux).... jusqu'à ce que j'en ai malheureusement besoin.
Premier accident responsable ( sortie de route ) en plus de 10 ans de permis et 6 ans d'assurance chez Axa. Vu le peu de dégâts subits par la voiture et son excellent état par ailleurs, je m'attends à ce qu'on me la répare. 
Première surprise : Véhicule classé économiquement irréparable, plus d'un mois après le sinistre.
Deuxième surprise : La valeur à dire "d'expert", bien en deçà de la valeur réelle constatée du véhicule, il me sera impossible d'acheter le même véhicule, même plus kilométré, avec la somme estimée. ( Expert bien entendu "partenaire d'Axa")
Troisième surprise : Mon véhicule est enlevé fin Mars par un épaviste, soit plus de deux mois après la déclaration du sinistre, et toujours pas la moindre indemnisation en vue. Donc plus de voiture et pas d'argent... pratique ! ( épaviste qui lui même dira devant la voiture "et c'est tout ce qu'ils vous en donnent ?!" )
Quatrième surprise : Mon employeur, au courant de mon accident, me demande un relevé d'information de mon assurance, pour savoir si mon nouveau coefficient allait impacter mon assurabilité sur les véhicules d'entreprise. Relevé d'information demandé il y a un mois... jamais reçu !
Cinquième surprise : Dans une impasse financière due à cette situation et face au besoin d'avoir un véhicule pour me rendre sur mon lieu de travail, je décide de ne pas faire effectuer de contre expertise, on m'a bien fait comprendre que cela durerai des mois.
Dans un ultime espoir, je demande à ma conseillère s'il lui est possible de faire un geste commercial sur la franchise appliquée. Elle me répond qu'elle doit en discuter avec son patron, mais qu'il a vu que j'avais effectué une demande de relevé d'information, et que ça jouera en ma défaveur, me laissant comprendre que je ne suis pas un client "fidèle".
Ce qui révèle qu'ils ont bien reçu ma demande de relevé d'information à laquelle je n'ai jamais eu de réponse.
Je précise quand même que j'ai quatre contrats d'assurance auto et moto chez eux, dont trois en véhicules de collection, et que, contrairement à d'autres assurances, ils n'ont fait aucun geste commercial par rapports aux divers confinements durant lesquels aucun de ces véhicules ne pouvait sortir du garage.
Je recommandais jusqu'ici à mon entourage propriétaire de véhicules de collection de faire faire des devis dans cette agence, notamment à mes parents qui disposent d'une collection conséquente pour laquelle j'ai moi même fait faire des devis auprès d'axa... Je ne pense pas qu'il soit légitime de remettre en doute MA fidélité.
Aujourd'hui à plus de deux mois du sinistre, je n'ai perçu aucune indemnisation, reçu aucune réponse à ma demande de remise sur ma franchise et mon agence ne répond plus ni par mail ni par téléphone.
Dans un dernier élan de "fidélité" je ne divulguerai pas de quel agence Axa je suis le client. 
Déçu, je me dois d'en faire part aux éventuels futurs souscripteurs.
Bonne journée.</t>
  </si>
  <si>
    <t>patou56-70341</t>
  </si>
  <si>
    <t>Je me suis assuré chez Solly Azar pendant 1 an , stop cela suffit !! quand j'ai vu qu'il demandaient des papiers et des papiers j'ai envoyé une lettre recommandée 2 mois avant la fin de ma 1ère année comme cela était indiqué dans le contrat ,ils me l'ont refusé comme quoi 20 avant il fallait résilier avec la loi Chatel,comme je suis membre adhérant de l'UFC que choisir j'ai dénoncé leur méthode même mon vétérinaire n'avait jamais vu cela ,en tout cas fuyez en courant,je ne les recommande pas surtout pas</t>
  </si>
  <si>
    <t>chtiminord-127548</t>
  </si>
  <si>
    <t>Une peinture quasi complète à refaire sur une 3008 suite à un mauvais coup de tempête.
Une déclaration de sinistre faite. Une présentation à un expert, une réparation faite chez Peugeot. 2000 euros de facture remboursée par la GMF sauf bien sur la franchise.
Tout s'est super bien passé. Bravo la GMF. Je recommande vivement.</t>
  </si>
  <si>
    <t>jerome-p-122551</t>
  </si>
  <si>
    <t>JE SUIS SATISFAIT DU SERVICE 
contrat bien clair et bien explique
assez rapide a nous contacter
interlocutrice tres charmande
je recommande
merci beaucoup</t>
  </si>
  <si>
    <t>avirex-75835</t>
  </si>
  <si>
    <t>Suite à un cambriolage survenu fin Février 2019 une personne de 91 ans a  attendu plus de 2 mois afin d'avoir une nouvelle serrure ...Mal posée et ayant des problèmes  électriques et détérioration supplémentaires sur la porte .
Quand à l'indemnisation  :Je resterais poli</t>
  </si>
  <si>
    <t>pborg-58378</t>
  </si>
  <si>
    <t>Après 2 incidents ( un bris de glace et un tamponnage avec un autre véhicule à l arrière sans aucun dégât) la maaf nous résilie! Après plus de 10 ans chez eux!!!</t>
  </si>
  <si>
    <t>toto12356-67204</t>
  </si>
  <si>
    <t>Après 10 ans de bon et loyaux règlements (auto/habitation entre autres), un sinistre m'a montré le niveau de qualité des remboursements, du service client. Aucune empathie conseil inexistant pour ce qui est des agences, réactivité très très médiocre du service sinistre sans parler des heures à attendre pour les joindre. 
J'ai du certainement tomber uniquement sur les mauvais interlocuteur mais en l'état je conseille de "fuir" cette compagnie d'assurance</t>
  </si>
  <si>
    <t>aimee-g-128310</t>
  </si>
  <si>
    <t>TRES LONG POUR FAIRE UNE DEMANDE DE DEVIS MAIS RAPIDE POUR SIGNATURE DE DEVIS A METTRE VALIDER ET DONC PRENDRE POSSESSION DU VEHICULE; MIN 50 CARACTERES C'EST LONG.....</t>
  </si>
  <si>
    <t>malik-l-131994</t>
  </si>
  <si>
    <t>Devis compliqué et information pas toujours claire.
Le véhicule est nouveau mais on nous oblige a dire depuis combien de temps est résilié l’ancienne assurance, mais c’est justement une nouvelle assurance pour un nouveau véhicule, donc c’est pas clair.</t>
  </si>
  <si>
    <t>santos-m-139716</t>
  </si>
  <si>
    <t>Très simple et très clair. Montage du contrat et contact au Top. Tout peux se faire en ligne ou par telephone. La signature est electronique et les documents dematerialisé.</t>
  </si>
  <si>
    <t>walty2-68091</t>
  </si>
  <si>
    <t>Assurance prêt immobilier via la Caisse d'Epargne et dont l'interlocuteur est la CBP. 
Dossier ouvert le 29 juin 18 pour ITT, un peu avant les 90 jours d'arrêt demandés.
Enormément de documents à fournir, ce qui, bien sûr a retardé la date de départ du dossier à juillet. Réponse au dossier donnée presque 3 mois après, alors que 1 mois annoncé. 
Une prise en charge du prêt immobilier plus que médiocre annoncée par courrier : 3 pourcent du prêt immobilier le premier mois : 25euros sur 720euros, puis 35 pourcent les deux mois suivant, alors que ma perte de salaire est presque de 50 pourcent après 90 jours d'arrêt tandis que d'autres assurances banque remboursent la totalité du prêt. 
Et à ce jour, presque 4 mois après ouverture du dossier toujours aucun virement reçu.
Bien sûr cela arrivera certainement une fois que j'aurai repris le travail et que l'on ne sera plus dans la panade financière.
Vraiment très déçue de cette assurance!! Quant à l'interlocuteur, la CBP, malgré de nombreux appels et mails durant ces 4 mois, bien que toujours réactifs pour répondre, n'ont jamais de réponse à fournir. Ne peuvent pas renseigner plus que ce que je vois sur mon compte internet et faire avancer les choses, donc ne servent pas à grand chose.</t>
  </si>
  <si>
    <t>laloum-126614</t>
  </si>
  <si>
    <t xml:space="preserve">Adhérent chez eux depuis 1 an, des tarifs exorbitants, des demandes sans réponses depuis plusieurs mois.
Vraiment indigne, a part encaisser les cotisations, je me demande ce qu'ils font d'autres. </t>
  </si>
  <si>
    <t>gala-97181</t>
  </si>
  <si>
    <t>Verse 70000 € en 2018 2 ans après toujours pas récupéré cette somme, le 18 août 2020 je décide de racheter cette assurance, pour l immobilier. Le 9/09/2020 toujours pas  reçu le paiement, pire les 69800 € ne me rapportera rien sur les 8 mois de 2020,l organisme financier à travailler 8 mois avec mon argent gratuit !!en plus j attends pour récupérer, si ce n est pas un scandale alors quoi ? Que faire  pour  remettre un peu d ordre dans  ces montages financiers</t>
  </si>
  <si>
    <t>comb26-75575</t>
  </si>
  <si>
    <t>Ayant des véhicules de fonction depuis plus de 20 ans, donc pas d'assurance à mon nom, mon relevé auprès des compagnies concernées a fait apparaître une déclaration litige (tôle froissée et sans tiers) ainsi que des changements de par-brise du à des éclats, donc pas responsable, AMV me taxe d'un malus à 0,95% ( je précise que j'ai été client par le passé (assurance moto) sans accidents.</t>
  </si>
  <si>
    <t>jacqueline-h-115668</t>
  </si>
  <si>
    <t>Je suis satisfaite du service, on vera lors du premier sinistre comment cela se passera.
Bien à vous cordialement, très bonne journée..................</t>
  </si>
  <si>
    <t>malika-51407</t>
  </si>
  <si>
    <t>Cliente depuis 8 ans ,pas de changement dans le prix,ça augmentera chaque année, de la publicité menssengaire ,j ai trouvé moins cher avec les même garanties,vivement le changement</t>
  </si>
  <si>
    <t>velasquez-c-108380</t>
  </si>
  <si>
    <t>Je n'ai pas pu changer mon numéro de téléphone qui n'était pas le bon sur le contrat avant de le signer, je l'ai donc réctifié sur mon espace personnel</t>
  </si>
  <si>
    <t>Allianz (belux) : grosse difficulté pour avoir quelqu’un au téléphone. Réponse qui ne vient pas (retour par mail). Rendements nulles !
On est loin des agents d’assurances qui connaissaient leur métier.</t>
  </si>
  <si>
    <t>alain-93694</t>
  </si>
  <si>
    <t>Je suis satisfait du prix. Je vais appeler pour plus d’informations concernant les franchises. Ce qui est compris dans Le Bris glace. Si les réponses ok pour moi se sera bon</t>
  </si>
  <si>
    <t>fabrice-r-123762</t>
  </si>
  <si>
    <t>inscription facile et rapide explication des produits bien fait , le prix me semble correct.A voir avec le temps si ça augmente    . Et si je suis deçu je change</t>
  </si>
  <si>
    <t>lea-57179</t>
  </si>
  <si>
    <t>Pendant des années ma maison était assurée chez eux , sans jamais aucun sinistre . Cette année , je décide de changer d' assureur , en passant par mon conseiller bancaire : ma banque se charge de résilier mon ancien contrat , et Direct Assurance m' harcèle pour que je lui règle tout de même le total pour l' année . Ma banque avait pourtant résilié dans les temps !!! Bref , à fuir !</t>
  </si>
  <si>
    <t>bno1963-76874</t>
  </si>
  <si>
    <t>-yassin--93304</t>
  </si>
  <si>
    <t>Bonjour: 
 je suis satisfait avec direct assurance  
  J assure ma 2 éme voiture avec direct assurance . Plus habitation  
Merci direct assurance pour tous</t>
  </si>
  <si>
    <t>virginie87-138388</t>
  </si>
  <si>
    <t>Assurée depuis des années à la Macif (logement + auto), je n'avais jusqu'à dernièrement eu aucun soucis avec eux. 
Et pour cause, je n'avais encore jamais rien eu à leur demander.
J'ai vendu mon auto en 2017 et n'ai eu aucune voiture depuis. J'en ai récemment acheté une et souhaitait l'assurer chez eux. Après un quiproquo sur mon bonus-malus, ils annulent la promesse de contrat et me font une proposition quasiment 2 fois plus cher. Je décide donc de faire des devis ailleurs. Un des assureurs me demande le relevé d'informations de mon ancien contrat auto (bien qu'il est plus de 3 ans).
Après plusieurs appelles un samedi (dont un qui me raccroche au nez), on me dit que c'est la production qui doit m'envoyer ce relevé et qu'ils me le fourniront par mail le lundi qui suit. 
Le lundi, toujours rien dans mes mails, je les rappelle. On me promet le document pour le mercredi. 
N'ayant rien eu le mercredi, le jeudi, je fais la demande directement sur leur site. On m'appelle le vendredi pour me dire qu'on m'envoie ce relevé directement dans l'après-midi.
Bien entendu, comme je n'ai rien reçu le vendredi, je les rappelle le lundi suivant. Cette fois pas de fausse promesse : la personne au téléphone me dit qu'ils ne conservent pas les contrats de plus de 3 ans, et qu'ils ne sont pas tenus de fournir un contrat qui en a 5.
Bref,
Après toute ces mésaventures je change définitivement d'assurance.</t>
  </si>
  <si>
    <t>Scandaleux.  Une situation bloquée depuis 2016  pour des fissures dues à la sécheresse,ce que l on a dû prouver par l  embauche d un tiers  expert ( le leur étant incompétent).celui ci nous a donné gain de cause en juillet 2020
Depuis m’agréer mes relances :silence radio. Allez à la maif,si c est plus cher au moins vous avez un service derriere</t>
  </si>
  <si>
    <t>jay75-71484</t>
  </si>
  <si>
    <t>Assurance a fuire de toute urgence. Irrespectueux, de mauvaise foi, meprisants,..inhumain!! Ils sont la juste pour empocher de l'argent....le jours ou vous ferez appel a eux ils seront vos ennemis! Etant chez eux depuis un an et demi avec aucun sinitres ni impayes ni souci j ai decider de les appeler pour voir si c etait possible qu'il rajoute ma femme qui vient d avoir son permis en deuxieme conducteur biensur ils ont refusé mais en plus ils ont decidé de resilier mon contrat a moi et biensur c etait noté sur le relevé d'informations avec lequel les autres assurances ont refusé de me prendre parceque j ai ete resilié par une assurance...je ne retournerais plus jamais chez cette assurance qui n a aucun respect pour ses clientS.</t>
  </si>
  <si>
    <t>manpic-80383</t>
  </si>
  <si>
    <t>Nouveau client chez L'oliver, nous sommes venu parceque les prix étaient très compétitifs, à couverture équivalente. Il a été assez facile de monter notre dossier, notamment grâce à l'espace client du site web. Le service client a été aussi assez sympathique lorsqu'il a été nécessaire de les contacter. Après, je n'ai pas encore eu besoin de faire jouer mon assurance, mon expérience est donc un peu limitée.</t>
  </si>
  <si>
    <t>djamel-b-112305</t>
  </si>
  <si>
    <t>Le prix me convient 
Je suis satisfait 
Une assurance 100 pour 100 en ligne 
Très facile d'inscription 
Je recommande fortement cette assurance quad .</t>
  </si>
  <si>
    <t>socrare127-114879</t>
  </si>
  <si>
    <t xml:space="preserve">Très déçue par cegema, remboursement hyper long vous multiplier les envoies de demande que ce soie par mail ou courriers qui soit disant ils n'on jamais reçue, sauf que je garde les copie de mes envoies. 
Vous leur demander avec grande difficulté une prise en charge hospitalière.
Ils oublie et vous vous retrouver avec une facture du trésor public de l'établissement. 
Impossible de les avoir au téléphone c'est un répondeur qui vous balade pendant plus de 30 mn au final, le robot vous dit laisser votre numéro ont vous rappelleras.
J'attend toujours et ma facture aussi. 
J'ai fait une demande le 24 avril pour une nouvelle prise en charge l'établissement n'a rien reçue. 
Je vais vite changer de mutuelle déception la plus total.
Je ne la recommande absolument. </t>
  </si>
  <si>
    <t>israel-m-109045</t>
  </si>
  <si>
    <t>Site très clair qui permet une souscription rapide. Prix compétitif pour mon véhicule électrique. Espérons que le service soit du même niveau que le site web.</t>
  </si>
  <si>
    <t>etoilefilante-100727</t>
  </si>
  <si>
    <t>Rien a dire je suis beaucoup plus que satisfaite 
Je en m’attendais pas à un tel service a ce prix là 
Je n’ai même pas besoin d’avancer de l’argent et quand je paye je suis remboursé sous 2 3jr max 
Top</t>
  </si>
  <si>
    <t>ouri-100718</t>
  </si>
  <si>
    <t>Je confirme : très rapide pour vous faire un devis et encaisser votre cotisation et surtout  très rapide pour les augmenter sans motif. Si vous déclarez le moindre sinistre, un avertissement vous sera signifié et si par malheur vous en aurais un autre pas dans la même année, mais l'année suivante, une lettre de résiliation vous sera dressée.  Je déconseille vivement!</t>
  </si>
  <si>
    <t>melak-80338</t>
  </si>
  <si>
    <t>Ma moto neuf a été volé début du mois de septembre 2019 et jusqu'à aujourd'hui je n'ai reçu aucune indemnisation de l'assurance. A chaque appel ils me répondent ; votre dossier est encours de traitement et qu'on va relancer le gestionnaire sans suite jusqu'à aujourd'hui. Sans détails supplémentaires.
C'est vraiment aberrant y a pas plus simple comme sinistre a traité a mon avis et voilà le résultat...en attente jusqu'à quand !!! 
25k parti en fumé car je n'ai pas pris la bonne assurance</t>
  </si>
  <si>
    <t>sandrine-s-127457</t>
  </si>
  <si>
    <t>Parfait simple et rapide . Souscription en ligne sans problème bien dirigé dans le choix de l'assurance a souscrire en fonction des besoins . Je recommande</t>
  </si>
  <si>
    <t>bailan-102010</t>
  </si>
  <si>
    <t>Assurée chez Groupama pour une assurance immobilier depuis 8 ans, je les sollicite pour obtenir :
- un devis pour cause de changement d'habitation à titre de locataire &gt; jamais eu
- un devis pour basculer mon contrat en cours en propriétaire non occupant &gt; prix annoncé est le double de ce que je paie. Explication donnée : c'est un ancien contrat et obligation de passer au 'nouveau' contrat. Je n'ai pas eu d'informations claires sur la différence entre le nouveau et l'ancien, autre qu'en termes de prix.
Je choisis d'annuler mon contrat. J'appelle la hotline et explique que je souhaite résilier et connaître la procédure à suivre ... la personne me raccroche au nez !
Heureusement, j'ai insisté et le niveau de service était bien meilleur</t>
  </si>
  <si>
    <t>ordener-j-110370</t>
  </si>
  <si>
    <t xml:space="preserve">Je suis satisfait du service les prix me conviennent parfaitement dt niveau conseillé il ya rien a dire au top 
 es a l'écoute je recommanderais l'olivier </t>
  </si>
  <si>
    <t>valerie-b-135326</t>
  </si>
  <si>
    <t>le prix me convient, la procedure d'inscription en ligne est tres simple et ne prend que quelques minutes. Je pense que mon conjoint ne va pas tarder à vous rejoindre.</t>
  </si>
  <si>
    <t>fassini-a-139748</t>
  </si>
  <si>
    <t>Satisfait de la qualité et la réactivité et l’amabilité du SAV.
La souscription s'est bien passée. Efficacité et capacité à comprendre la situation rapidement pour mieux adopter l'offre à ma situation (Achat de véhicule sport d'importation)</t>
  </si>
  <si>
    <t>jo-64675</t>
  </si>
  <si>
    <t>Bonjour
Ma voiture est a la casse depuis Fevrier 2017.
J' ai prevenu la Macif e envoyé la copie de la carte grise e atestation de la mise en destruction, debut mars 2017.
Depuis je les contacte sur l'espace Macif, j'ai reçu des confirmations, mais pas de réponse.
Juin 2018 j ai reçu une mise en demeure de payer 135 euros.
 J'ai conservé les concersations sur l'espace internet Macif.
Aprés un contact telephonique de ma part, on m'a telephoné me disant que mon contrat d'assurance, comprende aussi un suplement, qui serait un autre contrat responsabilité civile.
Le proble est que je nai jamis souscrit un autre contrat, que celui concernant mon vehicule automobile.
On m' a dit au telephone que je dois aussi resilier ce contrat dont j' ignorais l'existence.
Je dois reconnaitre ce dit contrat?</t>
  </si>
  <si>
    <t>gipass22-88978</t>
  </si>
  <si>
    <t>Tres Satisfait depuis plus de 20 ans . Surpris des commentaires négatifs car durant cette durée j'ai eu des accidents dont 1  responsable et toujours très surpris de la réactivité de cette assurance . A chaque changement de voiture , 10% en moins de l assurance . J avais quitté un grand nom de l'assurance  pour payer 2 fois moins cher et 3 fois moins de franchise et un assureur réactif,  ce qui n etait pas le cas avant</t>
  </si>
  <si>
    <t>mickael-53329</t>
  </si>
  <si>
    <t xml:space="preserve">Cela fait 16 jours que j'ai fait une demande d'extension de garantie d'assurance pour ma fille qui passe sa conduite accompagnée et jusqu'à présent elle ne peut pas conduire ... Soit disant qu'ils ont du retard... Ben oui c'est gratuit ; si c'etait payant peut etre qu'elle pourrait deja rouler... bref c'est honteux (client depuis 10 années) Je compte résilier tous mes contrats dans les plus brefs delais. </t>
  </si>
  <si>
    <t>flo--132754</t>
  </si>
  <si>
    <t xml:space="preserve">Madame widad a été très sympathique cependant je n’arrive toujours pas à faire mon espace adhérent puisque que mon numéro a changé et ce n’est pas possible de changer car c’est la même adresse mail comment faire ?
J’ai apprécié que mon interlocutrice me rappelle pour une précision </t>
  </si>
  <si>
    <t>amandyne13-87344</t>
  </si>
  <si>
    <t>une agence qui ne répond pas au demande en temps et en heure, la relation client téléphonique ne sert à rien , je suis outré de voir la médiocrité et le non professionnalisme de cette boite</t>
  </si>
  <si>
    <t>eric-59630-95802</t>
  </si>
  <si>
    <t>Assurance a évité délai trop long pour les prise en charge assurance emprunteur crédit immobilier de France qu'elle galère depuis le mois de janvier 2020</t>
  </si>
  <si>
    <t>gerard-d-113664</t>
  </si>
  <si>
    <t>Très satisfait depuis plusieurs années des prix et services , rapidité de prise en compte des demandes, facilité d'utilisation de l'application mobile et des services web</t>
  </si>
  <si>
    <t>alienor-61512</t>
  </si>
  <si>
    <t>souscription en 2013 d'un contrat ALLIANZ OBSEQUES  d'un montant de 8000 euros; AU 1 er janvier 2018 capital garanti 7923 euros. compagnie qui garanti un capital qui diminue!</t>
  </si>
  <si>
    <t>marie-88735</t>
  </si>
  <si>
    <t xml:space="preserve">Depuis 1 ans que j envoie mon dossier pour un complément de congés maternité ,on la perdu 2 fois par la poste après on m'a conseillé de l envoyer directement sur mon espace client on m'a confirmé qu'il était complet et dit d attendre 7 semaines au bout de 8 semaines toujours rien et la j appelle on me dit qu'on a pas vu mon dossier .
C est pas sérieux je suis dans une situation difficile </t>
  </si>
  <si>
    <t>ulysse6706--113855</t>
  </si>
  <si>
    <t xml:space="preserve">Hé  les deux roux...
Non mais en 2021 une pub raciste anti roux...
Quel cerveau de publicitaire et ou de dirigeant est suffisamment perverti et primaire pour avoir validé ce qui semble tout droit sorti d une époque que l on croyait révolue 
Vous vous permettez avec les roux des blagues crasses que vous n osez plus avec les femmes ou les gens de couleur
Il est vrai qu ils sont moins nombreux 
Lamentable lâche et juste...débile
Pi je ne suis pas roux .motard qui jamais ne s assurera auprès d une assurance faisant appel aux ressorts discriminatoires 
Les motards ne sont pas des beaufs incultes soumis aux instincts les plus vils </t>
  </si>
  <si>
    <t>toni-101792</t>
  </si>
  <si>
    <t>Bonjour je suis très satisfait de mon assureur L’olivier, d’abord le prix, la facilité d’accès au site internet et la rapidité de la réception de la carte verte par courrier postal vraiment champion et merci</t>
  </si>
  <si>
    <t>ilil-103631</t>
  </si>
  <si>
    <t xml:space="preserve">1. Client depuis plusieurs années, mais après la refont du site, le temps de réponse est extrêmement long (+ de 2 mois d'attente, et j'attends encore)... 
2. La plateforme propose 2 comptes bancaires dont coordonnées bancaires cotisation et prestation, pas moyen de synchroniser les comptes... 
On peut beau les appeler, mais les réponses restent même 'on y travaille...'. Malgré le confinement, et le travail à distance, ce n'est pas à clients de subir cette lenteur !
On paie assez cher pour le service, mais le service n'est franchement pas au RDV. </t>
  </si>
  <si>
    <t>vincent-c-127507</t>
  </si>
  <si>
    <t>Je suis satisfait du service simple et rapide efficace responsable prix abordable en adéquation avec le véhicule a assurer merci pour tout bonne journée</t>
  </si>
  <si>
    <t>miette-m-139043</t>
  </si>
  <si>
    <t>je suis tres satisfait de cette assurance ces Rieux et rapide nous avons étaient très bien reçu téléphoniquement on recommande sérieusement cette assurance pour les personnes ayant envie de venir</t>
  </si>
  <si>
    <t>sonia-61183</t>
  </si>
  <si>
    <t xml:space="preserve">ASSURANCE A FUIR DE TOUTE URGENCE !!!! 
Des interlocuteurs incompétents et surtout non professionnel qui raccroche à plusieurs reprise alors que nous avions pas fini la conversation !! Des experts spécialisé voiture pour expertisé un scooter ! Super !! Des sinistres non prit en charge sans aucune explication !! 
Très peu de retour au mail ( 1 fois sur 2 si vous avez de la chance ) 
Je vous déconseille vraiment cette assurance elle est à fuir !!!! Des prestations relativement élevé pour une garanti d’assurance plus que moindre !! 
 </t>
  </si>
  <si>
    <t>belai-54725</t>
  </si>
  <si>
    <t>assuré depuis 1970, mon véhicule a été endommagé en stationnement.
un expert a décidé de me mettre en cause, cela dure depuis deux mois et j'attends une contre expertise qui devrait m'être proposée... la suspicion de malhonnêteté n'est pas agréable et je ne me sens pas soutenu dans mes démarches.</t>
  </si>
  <si>
    <t>sabine-g-111469</t>
  </si>
  <si>
    <t>Malheureusement c'est toujours la galère sur le suivi des sinistres. Jamais le même interlocuteur. Mon dernier mail date d'il y a 15 jours et aucune réponse. Aucun appel</t>
  </si>
  <si>
    <t>lefevre-k-121902</t>
  </si>
  <si>
    <t>site simple, rapide et efficace. 
Prix très correcte pour les avantages proposés.
je recommande grandement L'olivier Assurance pour leur rapport prix/services</t>
  </si>
  <si>
    <t>lanomade-61600</t>
  </si>
  <si>
    <t>Aucun accident responsable  depuis plus de 10ans que je suis chez eux... le premier accident responsable car ma voiture a glissé et jai perdu le controle voiture épave coûts de 10000euros et on me dit merci aurevoir... super la fidélité 0000</t>
  </si>
  <si>
    <t>alex-106333</t>
  </si>
  <si>
    <t>Concernant le prix c'était correct, mais un jour ils ont sois disant reçu un sinistre d'une compagnie tiers (que je n'ai jamais eu) et m'ont imputé le sinistre et majoré mes cotisations (en dépit de ma contestation). 1 an après toujours aucunes nouvelles alors que je relance régulièrement. La prise en compte de l'assuré (qui paye) est médiocre</t>
  </si>
  <si>
    <t>fifi--117087</t>
  </si>
  <si>
    <t>Après 2 ans assuré chez eux sans aucun accident il me double mon contrat je leur téléphone et pour toute réponse ma Fiat abarth et une voiture volée bizarre après un confinement il y a eu plus de vol ? Si ce n’est pas de la foutaise.Arrêtez de prendre les clients pour des c…..</t>
  </si>
  <si>
    <t>oliva-gil-j-116566</t>
  </si>
  <si>
    <t>Je suis très satisfait du niveau des prix
Les employés sont compétents au téléphone. Tout est bien expliqué et on nous propose toutes les options possibles sans forcer la main</t>
  </si>
  <si>
    <t>md-53825</t>
  </si>
  <si>
    <t>A la MAIF depuis des années pour mon assurance habitation, voiture, vie perso...Ils n'ont jamais eu à se plaindre de moi. Par contre la seule fois où je fais appel à eux, ils se défilent! Après une fuite d'eau dans les toilettes de l'appartement que je louais, suite à une rupture du mécanisme de chasse d'eau, aucune prise en charge! un courrier de refus qui dit tout et son contraire, des demandes de preuve ahurissantes, une volonté manifeste de se défausser à tout prix, c'est vraiment une énorme déception! Je payais un contrat plus cher pour avoir une bonne couverture, pas pour me faire avoir comme chez les autres assureurs! Je vais donc résilier tous mes autres contrats de la MAIF, et déconseiller la MAIF autour de moi.</t>
  </si>
  <si>
    <t>goethel-van-ginneken-e-136785</t>
  </si>
  <si>
    <t>le fait que la réduction 10% en cas de plusieurs véhicules assurés ne s'applique que dans une seule condition est à mon sens de la pure mesquinerie. Il y a toujours une clause particulière qui empêche d'obtenir l'avantage avancé. Cela assombri le "tableau" car vos tarifs sont bien étudiés.</t>
  </si>
  <si>
    <t>jack037-53729</t>
  </si>
  <si>
    <t>allianz ne respecte pas les engagements d'un contrat prévoyance,</t>
  </si>
  <si>
    <t>jbg-61221</t>
  </si>
  <si>
    <t>Je recommande vraiment pas la matmut, après avoir fait un tour 5mn sur les comparateurs du genre https://www.lesfurets.com/ j'ai trouvé deux fois moins cher et surtout beaucoup plus adapté à ce que je cherchais.</t>
  </si>
  <si>
    <t>jimmy-69920</t>
  </si>
  <si>
    <t>assuré (auto)  depuis 8 ans à la MAIF,  1er sinistre en 10 ans de permis il y a quelques mois pour des rayures... augmentation du bonus + des tarifs de bases... Le conseiller ne trouve rien d'anormal et ne propose aucun geste pour réduire un peu le prix du forfait malgré la fidélité et l'assurance payée cher depuis 8ans... résultat je quitte la MAIF pour une assurance me proposant plus de garanties et d'avantages que le contrat que j'avais à la maif... et pour 370 euros de moins sur l'année (même coefficient bonus/malus pourtant).</t>
  </si>
  <si>
    <t>hassler-l-136532</t>
  </si>
  <si>
    <t>Les prix d'assurance auto sont très compétitifs !
Très satisfait du service client qui prend le temps nécessaire pour répondre à toute nos questions !</t>
  </si>
  <si>
    <t>bb-72170</t>
  </si>
  <si>
    <t>des conseillers au téléphone très courtois et une prise en charge après un sinistre correct</t>
  </si>
  <si>
    <t>2480024800-65665</t>
  </si>
  <si>
    <t>trop cher j ai trouve en tout risque à 200 euros de moins</t>
  </si>
  <si>
    <t>le-gallic--123631</t>
  </si>
  <si>
    <t>Surtout ne pas souscrire aucune assurance chez eux . Même les assurances vie .Les courtiers qui on vendus les assurances vous laisseront tombé sans aucun scrupule. Comme preuve lors du contrat le numéros de tél des conseillers vous dispatchent vers d'autres conseillers.
Assurance vie a éviter et surtout a contrôler sur leur fonctionnement .</t>
  </si>
  <si>
    <t>drn-75679</t>
  </si>
  <si>
    <t>à fuir ! aucun engagement ferme concernant le délais de remboursement, chez Mercer c'est le fournisseur qui est Roi.</t>
  </si>
  <si>
    <t>yves-l-132480</t>
  </si>
  <si>
    <t>Tout est parfais pour l'instant, nous verrons par le suite. Pour l'instant le prix est attractif, j'attends de voir plus tard si les garanties sont à la hauteur de votre réputation.</t>
  </si>
  <si>
    <t>lf44410-81083</t>
  </si>
  <si>
    <t>impossible de résilier une prévoyance pour ma femme pris avec la mutuelle il y a plus de 3 ans. Nos mutuelles ont bien étaient résiliées car attachés depuis à celle de la boite de ma femme. quand nous avons envoyé la demande de résiliation de la mutuelle et de la prévoyance l'année dernière. on nous a répondu bien sur après le délai de pré avis que la prévoyance n'étai pas concernée. Et je leur ai dis que l'on doit donc payer pendant 1 an une prévoyance dans le vide et on m'a répondu que oui. j'ai donc payé pendant 1 an avec des augmentations en plus soit 17,95  par mois pour rien. Nous venons de refaire la demande avec le délai de pré avis et la pareil on nous par mail et non par courrier que on a pas précisé la date de fin, alors que j'ai indiqué le délai de pré avis par rapport à la date d'envoi du courrier en AR. j'ai appelé le service client SANTIANE et on me répond qu'il faut répondre par mail et que normalement cela réglé. J'ai décidé de chercher sur le net les avis d'autres adhérents et là je vois que c'est récurrent chez eux et qu'ils ont même étaient condamnés. J'espère qu'ils vont faire le nécessaire. mais en tout une telle société n'est pas rassurante si je peux me permettre. A suivre...</t>
  </si>
  <si>
    <t>cassiedy-61931</t>
  </si>
  <si>
    <t>Moi qui ne suis pas difficile à vivre, je suis énormément déçue. Premièrement les prélèvements devaient se faire le 20 du mois et je ne sais pas quel miracle passent au 15. Deuxièmement : Faute de manque dargent car le 15 je n'ai pas encore perçut mon salaire, eh bien, le paiement est rejeté et de plus on me prend des frais (11€)! En prétendant que je suis une menteuse pour la date des prélèvement. De plus ils ne veulent pas représenter le règlement sachant que toutes les assurances le font et me forcent donc à payer en carte ou mandacash. Troisièmement : Paperasse très lente lors du début de contrat. Je vous le déconseille fortement!!!</t>
  </si>
  <si>
    <t>fauvette-62184</t>
  </si>
  <si>
    <t>J'étais chez eux et suite à un conflit avec LCL je suis partie chez un concurrent. Toutes les démarches ont été effectuées par mon nouvel assureur en conformité avec la loi Hamon mais malgré ça Pacifica refuse de me radier, elle vient de m'envoyer un nouveau échéancier de renouvellement de l'assurance habitation soit + 40% qu'elle continue à me prélever sur un compte également résilié ( mais lui aussi refusé). Dans un premier temps Pacifica m'a remboursé puis elle m'a de nouveau prélevé, les mensualités. Sur la plateforme téléphonique je tombe sur des personnes incompétentes qui me disent qu'il faut payer jusqu'à la fin du contrat alors que la loi Hamon spécifie le contraire, me coupent la parole ou me parlent de tout autre chose. Actuellement je paie donc 2 assurances pour ma voiture et idem pour l'habitation. Je viens de prendre un avocat pour aller en justice car il n'y a que comme ça que je m'en sortirai et il leur faut une leçon pour qu'elle arrête d'harceler les gens.</t>
  </si>
  <si>
    <t>franck-e-132638</t>
  </si>
  <si>
    <t>Toujours quelqu'un pour répondre au téléphone, rien que ça c'est rare de nos jours. Et toujours quelqu'un de sympa, poli, pro....Ne changez rien svp. Je n'ai cependant jamais eu de soucis à déclarer et c'est dans ces moments que l'on peut réellement avoir une idée de l'efficacité de son assurance... A voir un jour, en espérant que ça n'arrivera jamais !</t>
  </si>
  <si>
    <t>gregory-s-108015</t>
  </si>
  <si>
    <t>simple et rapide claire bien détaillé super tarif garantie complète pour un prix raisonnable  contact facile devis détaillé je suis content de ma souscription</t>
  </si>
  <si>
    <t>ganeto-l-137150</t>
  </si>
  <si>
    <t xml:space="preserve">tout c'est bien passe , très bon service
avec un bon accueil , très bonne réactivité de l agent en charge du dossier. 
je recommanderai sans hésitation </t>
  </si>
  <si>
    <t>fredlili-89396</t>
  </si>
  <si>
    <t>Un assureur axa qui est à l'écoute de son client que ce soit en demande d'information ou de prise en charge d'un sinistre. Compréhension et bienveillance en rassurant son client cela a pris tout son sens après qu'ils aient pris en charge mes deux sinistres qui se sont présentés malheureusement en même temps. Ce fut pris en charge par les agences de Frederic Myriam Mommalier situé à Longue Jumelles et Saumur. Rassure je le suis en étant assuré chez eux. Une équipe de professionnels à la hauteur. Merci infiniment.</t>
  </si>
  <si>
    <t>laurent-f-131463</t>
  </si>
  <si>
    <t>Parfait bon accueil,tarif et conditions de contrat bonnes, rappel de clients important, interlocuteur agréable et professionnel,merci bonne journée !!</t>
  </si>
  <si>
    <t>karine-53982</t>
  </si>
  <si>
    <t>bonjour je suis très en  colère, je viens d avoir santé vet au téléphone  j ai assurée mon chien le 18 janvier.Début Mars non chien a des boutons et se gratte peut être des puces.Le 14 mars le veto pense à une allergie et préconise une prise de sang résultat allergie .je téléphone a sante vet  oui pas de problème pour les remboursements de desensibilisation  feuille de soin du 14 mars date des 1er symptômes 1 mars 30,60 euros rembourse 0,48ct franchise 30 euros feuilles de soin du 15 mars et du 6 avril 65 et 275,02euro non remboursés je téléphone on me dit pas pris en charge à cause des 45 jours de carence.pourquoi avoir prie la première feuille de soin alors que la date était la mème on me répond l erreur est humaine nous ne sommes pas des machines je lui répond dans se cas alors moi aussi j ai le droit à l erreur   j ai vu que mon chien avait des boutons que le 4 mars elle me répond fraude à l assurance.Que faut il répondre à ça JE Signal que j ai déjà un chien dans cette assurance et jamais de problème mais il est rarement malade.</t>
  </si>
  <si>
    <t>Nous sommes deux retraités et nous payons 194e32 par mois prélevés le 10 de chaque mois, cela fait énorme pour nous deux en sachant que je suis à 100% pour tout diabète compris donc la mutuelle ne vient pas en compte , j'ai envoyé les factures pour mon épouse 19e90 payé pour le complément des radiographies effectuées le 7 aout 2020, la facture a été envoyée aussi par mail et en lettre suivie, à ce jour c'est toujours à l'étude pas de remboursement rapide, j'ai essayé à plusieurs reprise de leur téléphoner IMPOSSIBLE de les avoir c'est aberrant ! vraiment mutuelle à fuir en urgence nous sommes très très déçus le tarif est cher on va résilier sous peu .</t>
  </si>
  <si>
    <t>diego-100976</t>
  </si>
  <si>
    <t>personnel pas réactif, obligé de passe de grands moments au téléphone pour joindre un conseiller qui bien sur lorsqu'on rappelle n' est plus meme  des semaines pour recevoir une simple attestation  franchement je déconseille</t>
  </si>
  <si>
    <t>nazim-z-123751</t>
  </si>
  <si>
    <t xml:space="preserve">Satisfait du servie en attendant des remises sur de l'assurance auto pour ou un suivi avec des points de fidélités
                                           </t>
  </si>
  <si>
    <t>ludovic-f-122845</t>
  </si>
  <si>
    <t>Je suis très satisfait du service clients de Direct Assurance, service à l'écoute et d'une grande réactivité. Les tarifs sont intéressants. Cordialement</t>
  </si>
  <si>
    <t>stephanie-m-106288</t>
  </si>
  <si>
    <t>Je suis surprise que la cotisation a autant augmenté .On est sensé payer moins avec le bonus qui augmente mais la non. Donc je suis déçu. J'espère que l' année prochaine la cotisation baissera sinon je pense aller voir ailleurs.</t>
  </si>
  <si>
    <t>bastien-107017</t>
  </si>
  <si>
    <t>Conseillers à l'écoute et réactifs.
Apres tout dépend de la demande et du dossier à traiter moi pour l'instant que d'ordre administratif et ça marche à voir en cas de sinistre.</t>
  </si>
  <si>
    <t>elodie-c-135899</t>
  </si>
  <si>
    <t>Satisfait du conseil téléphonique, pas trop d  attente au téléphone  les prix sont intéressants pour assurance moto. A voir si pas d augmentation  et à  l usage</t>
  </si>
  <si>
    <t>elsahappy-60746</t>
  </si>
  <si>
    <t>Pour ma part, je suis cliente depuis environ 10 mois, accueil très professionnel et de plus très agréable.
J'ai eu un accident où je n'étais pas en tort récemment.
J'ai été très bien conseillé au téléphone pour le constat et le déroulement du sinistre.
Le petit moins, délai vraiment trop long pour le retour concernant mon sinistre (environ 11 jours ouvrés et avec 3 relances téléphoniques).
Sinon, là je viens d'être prise en charge pour les réparations avec le garage partenaire, et je n'ai rien à payer ou même à avancer.
Assurance que je ne compte pas changer à ce jour et avec des prix très correct</t>
  </si>
  <si>
    <t>berty-138938</t>
  </si>
  <si>
    <t>Bonnes prestations, on note un assureur lorsqu'on les sollicite.
Disponibilité, réactivité, confiance. J'ai rien à redire, tous ces critères étaient là lorsque j'ai fait appel à leurs services.
Quand aux tarifs, ce ne sont pas les plus abordables ! Mais avant tout, il faut faire la part des choses !</t>
  </si>
  <si>
    <t>rick-79183</t>
  </si>
  <si>
    <t>sur une période de 2 ans la compagnie à refuser une indemnisation à deux reprises prétextant à chaque fois que le matériel utilisé n'était pas aux normes !!!!!!!!!</t>
  </si>
  <si>
    <t>gasmi-k-138628</t>
  </si>
  <si>
    <t>Nickel..malgré des commercial qui décroché et laisse le client 7 min en attente sans 1 mots ce qui reste inconcevable..donc un peut plus professionnel</t>
  </si>
  <si>
    <t>joel-g-113414</t>
  </si>
  <si>
    <t>Bonjour,
Venant juste de souscrire, il me parait un peu prématuré d'émettre un avis complètement objectif.
J'espère que l'avenir me donnera raison de passer par vous pour assurer mes véhicules.</t>
  </si>
  <si>
    <t>clementdom-70742</t>
  </si>
  <si>
    <t>Je suis vraiment surpris des commentaires des internautes sur  Eurofil , je pense (et cela n'engage que moi!) que l'on ne peut avoir le beurre et l'argent du beurre  (si l'on cherche le tarif , on ne peut avoir le service , et inversement!), je n'ai pas a me plaindre d'eurofil ! (je touche du bois mais depuis 2016 : 0 incident) et TOUTES les assurances ont la meme politique : si vous leurs couter trop chere : DEHORS !  Tant qu'il n'y a pas de soucis : pas de problème. sinon  !</t>
  </si>
  <si>
    <t>obcg-106858</t>
  </si>
  <si>
    <t>Trés bon assureur tant qu'il n'y a pas de soucis. Mon expèrience est trés mauvaise, l'expert aurais remis ma voiture sur la route alors qu'elle était dangeureuse (risque de perte de triangle de suspension avant). La Macif ne se remet pas en question et ne remet surtout pas en question ses "expert".
J'ai donc décidé de changer d'assurance, la MACIF a supprimé mon accés client avant la fin de ma pèriode d'assurance. Des méthodes douteuses!!!
N'y allez pas!</t>
  </si>
  <si>
    <t>jimmy-d-134803</t>
  </si>
  <si>
    <t>Satisfait de les réponses et des responsabilités de l'assurance et des option proposées dans les formules des devis d'assurance je vous remercie de l'accueil</t>
  </si>
  <si>
    <t>29 octobre 2021 suite à une expérience en juillet 2021</t>
  </si>
  <si>
    <t>conico54-138532</t>
  </si>
  <si>
    <t>un conseil : allez ailleurs..........dégat des eaux(catastrophe naturelle) le 15 juillet 2021, à ce jour la voiture toujours pas remboursée (déclarée épave depuis le 26/7, validée par l'expert le 30/09). L'assurance nous prête un véhicule 30 jours et après démerdez vous......
Concernant l'assurance habitation, passage de l'expert (le leur) le 10/08, à ce jour l'expert n'a toujours pas rendu son rapport..................ils sont censés envoyer quelqu'un pour nettoyer et repeindre les murs abimés..............vu personne en 4 mois........nous avons du racheter le principal : machine à laver, congélateur, chauffe eau........aucune avance, bref juste bon à encaisser mais en cas de besoin il n'y a personne d'efficace
Sans parler du fait que l'assistance téléphonique ne réponds pas on tombe sur un répondeur..............et cerise sur le gâteau, il nous prélève encore l'assurance voiture tous les mois car tant que le dossier n'est pas clos ils ne peuvent pas arrêter le prélevement</t>
  </si>
  <si>
    <t>antoine26200-80368</t>
  </si>
  <si>
    <t xml:space="preserve">Bonjour, 
J'ai acheté une nouvelle voiture qui est issu d'une importation donc elle est immatriculée avec des plaques provisoires, je décide d'en profiter pour faire jouer la concurrence afin de bénéficier d'un meilleur tarif pour m'assurer ( A ce moment là Macif ) Je vais donc avec mon smartphone sur un site comparateur ( Le lynx) pour choisir ma nouvelle assurance et là Eurofil me propose un très bon tarif Avec de très bonne garantie. 
N'ayant pas toutes les informations comme mon bonus en tête je rempli au mieux les informations demandées en me disant que si une information n'est pas pas correct je pourrais la rectifier avec le relevé conducteur puis je verse un acompte de 267 euros pour les premiers mois d'assurance. 
Quelques jours plus tard je m'envole pour plusieurs semaines en voyage a l'etranger et donc forcément ayant la tête aux vacances j'ai pas pris la peine de m'occuper des papiers pensant m'en occuper à mon retour  mais à mon retour je reçois un courrier de leur part me demandant mon relevé d'information que j'ai en ma possession ainsi que de la carte grise définitive du véhicule... que je n'ai pas évidement puisque les délais en préfecture sont très long...je possède seulement la demande d'immatriculation provisoire 
Je prend l'initiative de téléphoner à Eurofil qui me dit que sans la carte grise malheureusement à la fin du mois d'assurance provisoire je serai dans l'obligation d'aller chez un autre assureur, je lui demande du coup si on va me rembourser mon acompte et payer seulement le 1er mois d'assurance et on me répond que non...Je fais pars de mon étonnement et on me répond de faire une réclamation depuis l'espace client, mais celui-ci m'est déjà fermé et mon dossier verrouillé et inaccessible alors que j'etais encore dans les trente jours. ( par ailleurs la personne au téléphone était pas du tout aimable )
Est-ce normal ? 
Ai-je des recours ? 
Merci pour vos réponses </t>
  </si>
  <si>
    <t>jeanluc84-81279</t>
  </si>
  <si>
    <t>je viens de recevoir mon avis d'échéance MRH.
Je ne comprends pas pourquoi je dois payer des services optionnels (conseils juridiques et assistance). Je demande au service client par fil qui me dit que c'est obligatoire, comme la contribution attentats. J'indique que je ne comprends pas et que ça ressemble plus a de la vente forcée. On me demande de prendre contact avec l'assureur local, lequel m'envoie un mail me proposant de résilier mon contrat. J'ai demandé les coordonnées du médiateur car je suis scandalisé par la qualité du service et surtout des conseils..si l'on peut appeler cela du conseil. J'attends une réponse et si je n'ai pas satisfaction je vais résilier et envoyer une note de signalement à la DGCCRF. il y a quand même des limites à ne pas  franchir.</t>
  </si>
  <si>
    <t>chiarap-65242</t>
  </si>
  <si>
    <t>Scandaleux et lamentable, 2 mots pour résumer la façon dont ils traitent leurs clients.</t>
  </si>
  <si>
    <t>nico-94421</t>
  </si>
  <si>
    <t>Devis réalisé en 2 minutes montre en mains. Très satisfait du service proposé que je ne retrouve pas chez d'autres assureurs. J'ai réalisé une comparaison et direct assurance s'est révélé être le service le moins cher.</t>
  </si>
  <si>
    <t>pascal-81713</t>
  </si>
  <si>
    <t>je suis très déçue de l'assurance de mon chien qui devient plus élevée que ma complémentaire santé.</t>
  </si>
  <si>
    <t>sandrine-78020</t>
  </si>
  <si>
    <t>délais de remboursement sur factures trop longs.Très mécontente de cette mutuelle</t>
  </si>
  <si>
    <t>ngoc-2cuc-56765</t>
  </si>
  <si>
    <t xml:space="preserve">Ayant pris de malus même quand on n’a pas de responsable.
Ça fait de nombreuses années que je suis assuré auto tout risque à la Maif, et de nombreuses années sans sinistre, j'ai eu un accident le mois de juillet cette année. Je ne suis pas responsable de cet accident.  Mais la personne qui a percuté ma voiture (par derrière) est en fuite avec ses plaques d’immatriculations. Après le dépôt de plainte, l’expertise a décidé que ma voiture est non réparable et l’assurance me donne des indemnités (en cours).
Suite à cet accident, j’étais informé par la MAIF que j’ai pris de malus, même si je ne suis pas responsable de cet accident.  Et avec le code de assurance, MAIF a le droit de me mettre le malus.
Je voudrais savoir si l’assurance MAIF a le droit de faire ça avec les clientes. 
Car avec les cas similaires, chez les autres assurances, ils n’ont pas mis le malus pour leurs clientes.
</t>
  </si>
  <si>
    <t>rapha2771-49484</t>
  </si>
  <si>
    <t>Bonjour,
Nous sommes assurées depuis plus de 20 ans chez EUROFIL, soit depuis 1996 avec 4 contrats ( 2 voitures,habitation,emprunteur)et étions très satisfait jusqu'à maintenant,mais hélas je reçois ce jour le 23/11/2016 au courrier, une lettre recommandée de résiliation avec la formules  "un examen de votre dossier, l'inadéquation du risque au regard de la politique d'acceptation de la compagnie ne permet pas sa reconduction pour la période à venir." soit effet le 31 Janvier 2017 ???!!! Je crois faire un cauchemar, je demande des explications à une hôtesse  elle finit par me dire "que suite a des statistiques sur les trente six derniers mois cela provoque la résiliation" et là surprise ! : la compagnie prend en compte des "sinistres" non responsables !!!! super assurance : on est pénalisé même lorsque nous  payons des garanties assurée avec des options supplémentaires  !!!! on se demande pourquoi on est résilié et là on vous répond que les sinistres même non responsables sont comptés ?!!!! bref, suite à tout ça  je suis très très déçus de la politique commerciale de cette assurance, qui récompense et remercie ses fidèles clients comme nous de cette manière. Nous nous retrouvons exclue sans motif et en plus nous ne pouvons pas nous réassurer ailleurs car ils ont eu la méchante idée de noter sur le relevé d'information la mention "résiliation de la compagnie" à cause de cette formule assassine nous nous retrouvons sans aucune autre compagnie ! j'attends des nouvelles de la compagnie EUROFIL.
PS: Assuré depuis plus de 20 ans.
    versement cotisation totale  = 23676 euros / 20 ans.
    Nombre de sinistres non responsable sur 20 ans = 3  ( 1 bris de glace le 23/07/2013, 1 accrochage le 19/11/2014,1 bris de glace le        03/06/2016). Cout total sinistres = 2424 euros / 20 ans.</t>
  </si>
  <si>
    <t>sylvain-76-128171</t>
  </si>
  <si>
    <t xml:space="preserve">Personnellement je les trouvent chère, je n ai pas eu encore a faire a eux pour l instant 
mais je vais faire d autres devis car l échéance arrive dans 1 mois  588 euros  pour me servir de mon scooter de mai a septembre  ca fait tres chere </t>
  </si>
  <si>
    <t>jm-81544</t>
  </si>
  <si>
    <t>A éviter délais de réponse trop longue ( 90 jours et toujours pas de réponse d indemnisation ) après le délais légale  de carence de 3 mois ,je demande que sa de travailler mais je ne peu plus après une opération du coeur qui n est plus cas 40% , une honte de laisser les gens dans une tel galère j ai une multitude de contrats chez eux toujours payer mes échéances aucune reconnaissance ils mon vendu du rêve ont sais plus comment faire pour s en sortir même les cardiologue qui me donne mes ITT sont stupéfaits</t>
  </si>
  <si>
    <t>stephane-d-111240</t>
  </si>
  <si>
    <t>satisfait de la démarche de l'attente de nos besoins , par contre pas je n'ai eu de code promo proposé  ayant aujourd'hui mon habitation et véhicule chez vous</t>
  </si>
  <si>
    <t>peree-b-135482</t>
  </si>
  <si>
    <t>Pour le moment je suis satisfait du contact que Jai eu par téléphone ainsi que les informations qui mont étés transmisses et qui ont permis de choisir la bonne formule d'assurance</t>
  </si>
  <si>
    <t>florence77-90396</t>
  </si>
  <si>
    <t>Je souhaite savoir si des personnes rencontrent le même problème que moi, je suis adhérente chez Harmonie-Mutuelle et ma fille aussi. Depuis sa majorité elle a son espace personnel et depuis le mois d'août 2019 elle a un contrat mutuelle entreprise toujours chez Harmonie, donc nous avons deux contrats différents et chacune notre espace réservé. Le gros problème, est que au mois de mai elle a voulu accéder à son compte et là, stupeur, elle a accès à mon compte personnel et mes données de santé. Avez-vous constater vous aussi ce dysfonctionnement ?</t>
  </si>
  <si>
    <t>issam-n-110986</t>
  </si>
  <si>
    <t>Je suis satisfait du suivi de mon dossier par ma conseillère et elle a réussit à assurer mon véhicule dans un délai très court et à un prix defiant toute concurrence. Merci</t>
  </si>
  <si>
    <t>bernard-104590</t>
  </si>
  <si>
    <t>Suis très content, de la MGP, mutuelle dont je suis adhérent depuis octobre 1975.
Cette mutuelle m'a toujours suivi et aidé dans ma vie professionnelle. 
Elle m'aide encore actuellement dans ma vie de retraité. Chaque fois, pour l'instant que j'en ai eu besoin, elle a toujours répondu présent.
Le seul problème serait son prix. Mais, il faut savoir ce que l'on veut, être bien assisté et remboursé. Donc, je pense et suis même presque certain, que je resterait adhérent.</t>
  </si>
  <si>
    <t>papapinpon-95838</t>
  </si>
  <si>
    <t>Tout nos contrats (hors mutuelle) sont chez Axa, pas moins de 8 contrats, 2 voitures, 2 habitations et 4 pno, sans compter celles des enfants. 1 seul contrat est géré via courtier les 7 autres par agence (la même)
Et bien la fidélité ne paie pas chez AXA, déjà lors de ma séparation, alors que je demandais que les primes de tout les contrats soient prélevées sur mon nouveau compte bancaire l'agence m'a rétorqué que pas possible car certains contrats sont au seul nom de mon épouse (un seul souscripteur possible lors de la souscription...) aucune modification de RIB ni de passer au nom de Mr et Mme (contrats pno pour les biens en indivision)
2 mois plus tard l'agence me contacte et là miracle tout devient possible, changement de RIB et changement de titulaire des contrats???? En fait Mme a tout simplement résilié les contrats et fait opposition aux prélèvements!
Suite à séïsme, 4 biens ont été impactés, 1 habitation et 3 pno.
Plusieurs mois après déclaration de sinistre seulement 3 expertises réalisées, j'attends toujours pour la dernière. Le premier expert (début juin) a eut le culot d'affirmer que les fissures n'étaient pas dûes au séïsme mais à une usure normale des bâtiments.... il me propose verbalement 3000€ pour deux façades, un mur intérieur, 30m² de carrelage et reprise des fissures sur les voûtes de cave; à ce jour aucun contact de l'assurance qui a ouvert le sinistre au nom de mon épouse...
Pour l'habitation, expertise mi-juin, cette fois l'expert ne nie pas l'action du tremblement de terre mais refuse de vérifier le toit et me demande de fournir des devis de maçon, j'en ai déjà fournit deux ainsi que la facture pour le détapissage, hors 8 mois après la catastrophe aucun ne se déplace car tous complets (étrangement je ne suis pas la seule victime...) et personne ne souhaite faire le mur de soutainnement car en pierre... là aussi l'assurance me réponds "cherchez un maçon, faites des devis"... sans compter le détapissage de la totalité de la maison que j'ai payé de ma poche pour une première expertise en visio (corona) qui a était annulée au vu de la liste des dégâts....
Quand j'arrive à joindre l'agence quelle que soit ma question la finalité est toujours la même pour la copie des contrats "je m'en occupe" "nous ne les avons pas, c'est impossible" "je vois çà et vous recontacte"...... Pour les sinistres "Ce n'est pas moi qui m'en occupe je laisse le message..."
Quand à AXA France leur réponse est identique "voyez avec votre agent c'est lui qui gère votre contrat" ou "faites une réclamation par mail nous traiterons votre demande" en vain le mail bien sûr!
Bilan de l'opération, je vit dans une maison fissurée (heureusement sans danger), j'ai avancé des frais et ne sait quand ils me seront remboursés ni si ils le seront d'ailleurs, j'en suis pour l'heure à une enveloppe globale de près de 100 000€ de réparations....
Il est évident que je vais me faire plaisir à retirer les contrats un par un et je ne lâcherai pas pour être indemnisé!</t>
  </si>
  <si>
    <t>respect-21280</t>
  </si>
  <si>
    <t>simple et rapide  descriptif complet  facilité  d intervention systeme pour signature electronique tres bien pensé les aides pour remplir ce document sont tres utiles</t>
  </si>
  <si>
    <t>khelyssa-89506</t>
  </si>
  <si>
    <t>Bonjour je suis cliente chez vous depuis juillet  2019 et que dire au début j'ai vraiment étais heureuse de m'assurer chez vous car le prix étant très attractif mais le service client au secours je compte changer d'assurance mon contrat arrive à sa fin chez vous et venant d'acheter un nouveau véhicule je compte aller voir une autre compagnie qui j'espère sera plus réactive que vous car pour encaisser vous été les premier mais rembourser plus personne</t>
  </si>
  <si>
    <t>atikah-65378</t>
  </si>
  <si>
    <t xml:space="preserve">Vous pensez être bien assuré en payant votre police d'assurance selon les termes de votre contrat et que le jour ou un sinistre surviendra votre assureur sera à vos cotés ? et bien voyez vous cet assureur comme bien d'autres certainement ne l'entend pas de cette manière et cherchera à vous lasser et duper en niant l'évidence quelques soient les preuves à l'appui que vous pourrez lui apporter pour justifier des dégâts. Si l'expert" a décrété (sans vous le dire bien sur et sans même vous remettre ses conclusions fantasques et incohérentes qu'il n'y avait pas matière à indemnisation, c'est terminé pour vous le piège c'est refermé. Mais me direz-vous, vous pouvez faire appel à un expert d'assuré ! certes oui, mais son cout est d'environ 1000 euros (à votre charge et remboursé (cela reste à voir) uniquement si l'expert de l'assurance et l'expert d'assuré se mettent d'accord ! si ils n'arrivent pas à un accord il y a alors un troisième expert qui interviendra et là encore c'est la "roulette russe" pas certain de rentrer dans vos frais et oui ça paye l'expertise et c'est un métier d'avenir croyez moi. Conclusion : pour les petits sinistres dont l'indemnisation est inférieure au cout de l'expert d'assuré, il est évident donc que la plus par d'entre nous choisiront de laissé tomber et de faire les réparations à leur frais car gain de temps et d'énergie. Cette pratique à la mode révèle de la part des assurances une manière détournée et très "borderline" utilisée par certains assureurs indélicats et sans scrupules pour tout en restant dans la légalité éviter de payer des milliers d'indemnisations mineures. La MACIF n'échappe pas à cette pratique honteuse.
</t>
  </si>
  <si>
    <t>slaky-101061</t>
  </si>
  <si>
    <t>Un conseiller charmant et aux petits soins...mais sous ce gant de velours se cache une machine à fric bien huilée : ne seront assurés que les personnes en parfaite santé. Dès lors que le questionnaire médical simplifié ne suffit pas...fuyez! Pire, mon amie avait été acceptée avec exclusions avant même d'avoir déposé sur le site le questionnaire complété par le médecin!!! Un mois de perdu dans le montage de notre dossier de prêt, merci Zen down!!!</t>
  </si>
  <si>
    <t>lo-69092</t>
  </si>
  <si>
    <t>Compagnie a fuire, utilise tous les stratagemes possibles pour ne pas rembourser y compris quand la personne en tord a reconnu l'incident et a donne ses coordonnees. Nous allons tres prochainement changer.</t>
  </si>
  <si>
    <t>patrick-79828</t>
  </si>
  <si>
    <t>la gmf, n'a servi à rien pour mon cas, sinistre déclaré en fevrier, et expert venu en septembre. Malgré un autre expert venu 3 mois avant la gmf, a bien confirmé notre problème, et la gmf n'en a pas tenu compte. Résultat la Gmf rien à faire alors on a résilié</t>
  </si>
  <si>
    <t>godefroy10-59093</t>
  </si>
  <si>
    <t>Assure depuis 5 ans sans accidents, me fait porter le chapeau d'un accident produit devant mon vehicule pour lequel je suis pour rien, (chute d'un scooteur) sans preuves et sans éléments (pas de constat, pas de témoignage, rien!).</t>
  </si>
  <si>
    <t>orphee-70633</t>
  </si>
  <si>
    <t>Malgré les avis parfois virulent sur ce site mais sans à priori, j'ai souscris à un contrat le 23/01 et après l'envoi des documents précisément requis, l'envoie de ma carte verte est effectué !</t>
  </si>
  <si>
    <t>jouffroy-p-114074</t>
  </si>
  <si>
    <t>Le prix est très satisfaisant, surtout pour l'assurance d'un premier véhicule. 
Au téléphone, le service client a été réactif, à l'écoute et compétent.</t>
  </si>
  <si>
    <t>jean6611-62874</t>
  </si>
  <si>
    <t>À la retraite et ayant des problèmes de santé graves, la MGEN ne prends pas en charge les dépassements d'honoraires des spécialistes. Pas de remboursement pour des cancers ni d'offres alternatives.... J'ai cotisé 40 ans... Allez voir ailleurs</t>
  </si>
  <si>
    <t>emilie2711-113982</t>
  </si>
  <si>
    <t>En lisant les avis je me sent moins seule...
Une catastrophe cette mutuelle, ça a commencer par ma téletransmission toujours pas active depuis 5 mois, après plusieurs appel ils se rendent compte qu'ils sont rattaché au mauvais centre de gestion bon ok...
Ensuite mes factures dentaires de février ( nous sommes en mai ) ne sont toujours pas remboursés, il faut envoyé mes decomptes CPAM je n'ai jamais vu ça lol et pour finir ils ne peuvent rattachés que la carte vitale de mon mari donc les remboursements pour mes enfants ou les miens ont besoin de tous les decomptes et toutes les factures... on n'a pas fini si on doit surveillés tous nos remboursements</t>
  </si>
  <si>
    <t>yannick-m-132068</t>
  </si>
  <si>
    <t xml:space="preserve">explications administratives, notamment en termes de modalités de paiement, pas toujours explicites.
Les conseils sont la plupart du temps pertinents </t>
  </si>
  <si>
    <t>jean-marc-l-114737</t>
  </si>
  <si>
    <t>bonjour ,possedant maintenant 2 vehicules, etant le seul conducteur attitré je penses que suis eligible au contrat au KM parcouru .j' attents vos propositions     cdlt jmls</t>
  </si>
  <si>
    <t>nastanice-49466</t>
  </si>
  <si>
    <t>J'étais assuré à la MAAF pour mon assurance auto , suite à un gros sinistre 100% responsable ils m'ont proposé à la fin de mon contrat une nouvelle tarification , qui n'est pas du tout dans mes cordes... Ne pouvant pas renouveler ils m'ont envoyé chez un petit courtier ASM assurance à paris , qui eux, ont pu me trouver une solution et me proposer une tarification plus adaptée...</t>
  </si>
  <si>
    <t>bouchon-110658</t>
  </si>
  <si>
    <t xml:space="preserve">Le service client est au top peu importe la demande, les opérateurs et opératrices sont super efficaces, rapides et très agréables.
Ne changez rien 
</t>
  </si>
  <si>
    <t>baba18150-75361</t>
  </si>
  <si>
    <t>aucune communication après un dégâts des eaux énorme fuir devis du plombier 1600 euros   fuite sous le carrelage aucun déplacement d'un expert juste la réponse nous ne prenons pas en charge , résiliation de mes contrats chez eux jamais plus jamais avec allianz</t>
  </si>
  <si>
    <t>xyzdhara-47185</t>
  </si>
  <si>
    <t>l'espace adhérent est nul, toutes les questions posées sur cet espace restent sans réponse. Il faut donc leur téléphoner chaque fois qu'on a quelque chose a demander. J'ai aussi tenté de les contacter via une adresse e-mail qu'il m'ont donné par téléphone. Aucune réponse non plus, il va falloir sans doute que je leur envoie un courrier postal. Non, je ne suis pas satisfaite.</t>
  </si>
  <si>
    <t>stellan-p-126993</t>
  </si>
  <si>
    <t>Votre assurance est attractif  Paiement, contrat . En espérant  un rapport client assurance dans la transparence .Merci  et heureux de faire parti de votre assurance .</t>
  </si>
  <si>
    <t>sandrine-f-117184</t>
  </si>
  <si>
    <t>Je suis satisfaite du service , ainsi que les échanges avec les conseillers téléphonique.
Vous êtes rapide et efficace lorsque j'ai eu un soucis .
Je vous en remercie</t>
  </si>
  <si>
    <t>nanard-83-96251</t>
  </si>
  <si>
    <t>Mon avis ci-après ne concerne que la satisfaction / assistance AXA liée à assurance Auto (concernant le niveau de prix, cela n'a de sens que si l'on peut comparer avec quelque situation comparable, ce qui n'est pratiquement jamais possible ...) Je suis assuré auprès d'AXA notamment pour 2 véhicules (1 au "tiers", 1 en "dommages") Pour ce dernier (220 000 kms mais très bien et entretenu et en très bon état), j'ai été amené à faire appel à l'Assistance AXA liée à mon assurance Auto sur la route des vacances à 3 reprises (pour l'instant !?) sur 1 mois (!!) dont 2 pannes sur autoroute (plus de puissance et arrêt moteur = vanne EGR, FAP et consort ?) cela après 2 passages chez garagistes concessionnaires agrées de la marque de mon véhicule (situation absolument pas imputable à l'Assistance AXA, puisque la 1° fois, j'ai amené mon véhicule par mes propres moyens chez un concessionnaire, la 2° fois, le dépanneur agrée autoroute était lui même concessionnaire, et pour la 3° fois, retombé en panne à 20 kms après avoir repris mon véhicule, c'est ce même concessionnaire, qui à ma demande et au titre de la garantie de sa réparation, est venu chercher mon véhicule auprès  du garage agrée autoroute ... quelle histoire ... c'est l'inconvénient des diesels à la sauce "pseudo-écolo" /pas ces pb avec mon bon vieux Expert Peugeot 1,9 TD de 1998 tjrs en forme et OK CT) Bref, j'ai donc fait donc appel 3 fois à l'Assistance AXA (15 juillet, 20 juillet et 11 août) à chaque fois sans discussion de la part de mon interlocuteur AXA = "5 étoiles" minimum : frais remorquages pris en charge en entente avec les dépanneurs agrées autoroute, toutes facilités mon été offertes et données pour continuer mes voyages ou rapatriement  = taxi, voiture location. J'ai essayé de mon coté de minimiser les frais et de ne pas "abuser de la situation" en utilisant lorsque possible mon 2° véhicule pour la poursuite d'une partie de mes vacances ou le train pour récupérer mon véhicule en panne au garage. (Le gros gros inconvénient dt je me suis rendu compte en panne sur autoroute, est qu'il ne faut surtout pas rester dans son véhicule ... mais qu'en dehors de son véhicule .... on a les plus grosses difficultés pour entendre ou se faire entendre au téléphone portable / si on a eu la chance de pouvoir appeler le dépanneur autoroute via une borne SOS, il vaut mieux attendre d'être dans le camion du dépanneur pour appeler l'Assistance pour la suite des événements ..)</t>
  </si>
  <si>
    <t>pierre-s-127587</t>
  </si>
  <si>
    <t>Service intéressant.
Dommage que les rendez-vous téléphoniques ne soient pas tenus.
Votre compagnie me fut indiquée par une amie, j'aurai souhaité profiter cette dame du parrainage</t>
  </si>
  <si>
    <t>bela78-138098</t>
  </si>
  <si>
    <t>Bonjour j ai une Mercedes qui a à peine 4 ans et j ai un Credit de 7 ans c est une magnifique classe À et je l ai assurer en tous risque depuis son achat novembre 2020 et y Ai plus jamais toucher 
J ai changer de bonus en avril 21 et suis passer au bonus 50 de mon compagnon et sans raison Macif a changer ma formule d assurance alors que je étais tout risque je suis devenu tiers donc voyant  mon prix baisser je n ai pas
Chercher à comprendre car je passais à bonus 50 et résultat je découvre bêtement le poteau rose : un jour ma fille a toucher un mur en se garant et là 
Portière s es casiment arracher et le pneu à éclater car elle a frotter tout le côté droit de ma Merceded et dieu merci je me dit heureusement j suis tout risque tkt pas j appel l assurance  et Macif me dit non vous êtes au tiers vous êtes responsable et rien du tout donc j leur explique que c est impossible que tous mes véhicule on toujours été assurer tous risque je leur explique leur erreur et là encore comme j ai signer le devis (croyant que je signais le bonus 50) il on encore refuser et maintenant j attend sur leur maudit fond so de Macif pour que peut être il m aide mais c es quoi cette assurance ???!   C est eux qui font l erreur et c est moi qui galère ??! Alors soit je choisis d attendre sois je me bat pour dissimulation de transformation de mon contrat alors que je passais juste au bonus 50 de mon conjoint en avril 2021 mais je suis plus que mécontente  et insatisfaite avec ma
Famille on a une quinzaine de contrat chez eux et j ai demander à tout le monde de résilier et d aller ailleurs car c est quand on en a besoin qu’ils ne sont pas présent et je suis pas d’accord j ai jamais dit oui passer ma voiture au tiers j ai j’ai jamais dit cela donc j attend vos opinions comment  faire recours dois je saisir le tribunal ??? Envoyer un recommander ?  Aider moi à faire en sorte qu’il modifie leur erreur de avril à septembre 21</t>
  </si>
  <si>
    <t>christophe-h-124477</t>
  </si>
  <si>
    <t>Rien à signaler en particulier, les tarifs me semblent correct, la souscription c'est faite rapidement et entièrement en ligne, très satisfait dans l'ensemble.</t>
  </si>
  <si>
    <t>amin-a-127468</t>
  </si>
  <si>
    <t>BIEN BONNE ASSURANCE ET PRIX INTÉRESSANT LES INFORMATIONS SONT CLAIRS POSSIBLITE DE COMPOSER SON ASSURANCE AVEC LES DIFFERENTES OPTIONS, JE PAYAIS PLUS CHER AVANT MAINTENANT MOINS CHER AVEC UN MEILLEUR SERVICE</t>
  </si>
  <si>
    <t>francois-v-108771</t>
  </si>
  <si>
    <t>Très bien une fois le contact établi.
Simple à utiliser et je rencontre une disponibilité efficace et courtoise des interlocuteurs nécessaires à la relation client.</t>
  </si>
  <si>
    <t>caroline-g-116009</t>
  </si>
  <si>
    <t>Les prix me conviennent mais on vient de me refuser d'assurer ma fille dans mon contrat sans justifier pourquoi ! On me parle de texte de loi mais sans toutefois me dire pourquoi on la refuse... Je vais donc changer de crèmerie ! Dommage jusqu'ici tout allait bien...</t>
  </si>
  <si>
    <t>sebastiendelsaut-90120</t>
  </si>
  <si>
    <t>Tres mécontent</t>
  </si>
  <si>
    <t>marielau-87118</t>
  </si>
  <si>
    <t>Super contente du service, j'ai eu toujours la même personne au telephone, tout a été super rapide et en + j'ai économisé  14250 euros sur mon assurance !</t>
  </si>
  <si>
    <t>bill-56291</t>
  </si>
  <si>
    <t>Méfiance, mauvaise expérience à ne jamais refaire, mieux vaut d'opter pour une vrai compagnie</t>
  </si>
  <si>
    <t>sahlim--b-112086</t>
  </si>
  <si>
    <t>Excellent site et de la facilité pour s'assurer et des réponses apporté par le conseiller je recommanderais assurance direct pour c'est prix et les options proposées</t>
  </si>
  <si>
    <t>yoann-132178</t>
  </si>
  <si>
    <t xml:space="preserve">Très bon service rapide es facile d'utilisation très comprehensible un très bon site bien fonctionnel
Bravo direct assurance 
Veuillez agrée mes sincères salutations </t>
  </si>
  <si>
    <t>denieport-e-138022</t>
  </si>
  <si>
    <t xml:space="preserve">conseiller tres agréable, efficacité dans le traitement de la demande, choses expliqués de façon claire ,prix parfaitement corrects, je suis tres satisfait de cette assurance.
</t>
  </si>
  <si>
    <t>tonypat-58929</t>
  </si>
  <si>
    <t>Après une année chez l olivier,la cotisation augmente de 27% ,sans être justifiée,pas de sinistres de ma part,en fait des prix attractifs juste la première année</t>
  </si>
  <si>
    <t>celine-g-105087</t>
  </si>
  <si>
    <t xml:space="preserve">rapide et simple d'utilisation
pas besoin d'être appeler ou d'appeler
plusieurs possibilités, il n'y a plus qu'à faire notre choix
plateforme espace personnel très facile et accessible </t>
  </si>
  <si>
    <t>chapelu-p-115473</t>
  </si>
  <si>
    <t>Satisfaite pour le moment prix raisonnable conseiller téléphonique à l'écoute et je recommande cette assurance et prise en charge très rapidement.....</t>
  </si>
  <si>
    <t>pieternel-91073</t>
  </si>
  <si>
    <t>Vous êtes les moins cher sur chaque comparateur d'assurances, de plus votre devis est très précis. Pour quelqu'un qui n'as encore jamais souscrit à une assurance cela est agréable.</t>
  </si>
  <si>
    <t>xavier9231-102514</t>
  </si>
  <si>
    <t xml:space="preserve">Une personne de la plate-forme de Pau m'a immédiatement répondue.
J'ai eu de suite une réponse rapide précise et concise concernant ma demande.
Appel satisfait </t>
  </si>
  <si>
    <t>maxence-d-105459</t>
  </si>
  <si>
    <t>Prix attractifs sauf frais de dossiers exorbitants lors du changement de véhicules par contre services, délais et suivis des sinistres absolument nuls.
Je n'assurerais plus mes véhicules chez direct assurance.</t>
  </si>
  <si>
    <t>cruciano-s-133782</t>
  </si>
  <si>
    <t>Je suis satisfait du service. Je n ai pas encore eu recours a la police auto apart pour du bris de glace mais jusqu'ici tout va bien. Le service par téléphone est très bien, l application je ne l'ai toujours pas trouvé.</t>
  </si>
  <si>
    <t>buzy-124402</t>
  </si>
  <si>
    <t>un dégât sur mon véhicule en stationnement n'a pas été retenu à cause d'un jeune expert zélé que l'on peut comprendre pour sa carrière...j'ai eu à faire à un mur avec des éperons sans doute .La portière a été enfoncée..dixit ce jeune expert....alors que c'est un véhicule qui a accroché, engin agricole sûrement je suis en campagne. ce que je regrette c'est que la gmf humaine laisse tomber ses assurés bien contente de laisser le choix de réparer ou pas aux experts...je vais quitter cette assurance sûrement pas pour du mieux, ce sont des machines à fric mais au moins j'aurai la satisfaction de ne plus lui laisser d'argent... à propos d'argent nous n'avons pas eu de ristourne, conséquence du covid...chose positive l'accueil téléphonique est très agréable. écoute et explication claires. Aucune illusion sur une réponse connue d'avance la facilité est là, s'abriter derrière les expertises sans imaginer qu'il peut y avoir comme partout de l'incompétence.</t>
  </si>
  <si>
    <t>luciano-m-127736</t>
  </si>
  <si>
    <t>Excellente proposition commerciale. Rapport tarif/services très bon. Déjà client chez Direct Assurance (contrat habitation). Et auparavant avec un contrat assurance auto, résilié pour autre proposition plus intéressante à l'époque.</t>
  </si>
  <si>
    <t>humhum-69005</t>
  </si>
  <si>
    <t xml:space="preserve">Je signal a  Peyrac assurance un sinistre pour vol d équipement moto dans un garage. Une semaine après un expert me téléphone pour expertiser ma moto avec tout un listing des dégâts  Je rappel Peyrac assurance qui me dit que mon mail de déclaration de sinistre a mal été  interprété par le conseiller de chez Peyrac Assurance,  listing des dégâts d'ou y sort, avec la bonne immatriculation. De plus j ai du justifier que ma moto n avais pas été volé sinon inscription de vol sur mon relevée d information d assurance. 
Suite a sa Peyrac Assurance m envoie un mail avec mise en demeure pour dernière relance, alors que je découvre la situation. Il me redemande tous mes documents relatifs a la création du contrat d assurance, au bout de 8 mois , permis de conduire, attestation de domicile, etc
Je leur demande si ils ont perdu mon dossier.  Réponse  non, vous n avez jamais envoyer les documents. J ai pourtant ma carte verte et un mon contrat d assurances.
Et Peyrac assurance rajoute d âpres les documents envoyer vous devais payer 95 eur en plus sur votre cotisation. Sinon résiliation pour non paiement d assurance. 
</t>
  </si>
  <si>
    <t>dominique-109588</t>
  </si>
  <si>
    <t>après avoir prévenue cette pseudo mutuelle du décès de ma maman cette dernière n'hésite pas à continuer les prélèvements ceci est INADMISSIBLE et INHUMAIN il devrait revoir la définition du mot mutuelle
aucune empathie rien d'humain de surcroit je tente de joindre une personne censer répondre au téléphone mais elle ne répond pas
fuyez cette mutuelle comme la peste</t>
  </si>
  <si>
    <t>rcfs-90119</t>
  </si>
  <si>
    <t>J'écris ce retour d'expérience à l'attention de toute personne qui envisagerais de souscrire à une assurance habitation chez la MAIF. Les innombrables avis présents sur ce site confirment d'ailleurs que cette expérience est loin d'être un cas isolé. 
L'an passé, je relève une consommation injustifiée d'eau et prend contact avec la MAIF pour qu'elle m'indique la bonne marche à suivre. Conformément à leurs indications, je contacte un plombier qui procède à une recherche de fuite, la localise et la répare.
Une fois les travaux achevés, je demande à la MAIF la prise en charge du sinistre. C'était il y a près de 7 mois !
La MAIF mandate un expert. Celui-ci, sympathique et objectif, est intervenu chez moi et a pu constater la matérialité des travaux de réparation effectués. C'est pourtant au motif que cette matérialité n'est pas avérée que la MAIF refuse de m'indemniser. 
Je formule alors une réclamation.
3 mois s'écoulent. 
Je reçois enfin une réponse. Et là, surprise ! La MAIF maintient évidemment son refus, mais le motive cette fois par une toute autre raison ! La matérialité des faits n'est plus remise en question, mais le sinistre ne revêtrait pas le caractère accidentel nécessaire pour une prise en charge !
J'ai bien sûr formulé une nouvelle réclamation, qui reste à ce jour sans réponse. 
Je vous invite à vous interroger. Qui voudrait d'une telle « assurance » ? 
Une « assurance » qui offre à chaque étape des interlocuteurs méprisants, vraisemblablement commissionnés aux nombres de sociétaires sinistrés qu'ils arrivent à décourager.  
Une « assurance » qui soumet ses contractants à un véritable parcours du combattant, sciemment semé d'embuches et d'une mauvaise foi qu'elle élève au rang d'institution.
Une « assurance » qui déploie de grands efforts, non pas pour venir en aide à ses sinistrés, mais pour se dégager de ses obligations contractuelles, quitte à se ridiculiser en changeant de prétexte en cours de route.
Qui en voudrait ?
L'offre pour une assurance habitation n'est-elle pas si vaste, les différents acteurs ne sont-ils pas si nombreux pour arrêter son choix sur la MAIF ?</t>
  </si>
  <si>
    <t>damicour-98259</t>
  </si>
  <si>
    <t>La Macif fait le mort et ne répond pas à mon courrier recommandé et continue de prélever les échéances ! !  Cet assureur devrait revoir sa communication et être plus respectueux de clients</t>
  </si>
  <si>
    <t>emilie-d-126682</t>
  </si>
  <si>
    <t>Je suis satisfaite du service. Assurance que je connais déjà et a qui je fais confiance. Les prix sont super abordables et le suivi parfait. Je recommanderai auprès de mes amis</t>
  </si>
  <si>
    <t>frederic--93507</t>
  </si>
  <si>
    <t>Le tarif est correct , cependant on peut s’attendre à une prise en charge un peu plus personnalisée en tant que déjà client chez direct assurance.
........................
........</t>
  </si>
  <si>
    <t>13 septembre 2020 suite à une expérience en septembre 2020</t>
  </si>
  <si>
    <t>edmond-huet-97339</t>
  </si>
  <si>
    <t xml:space="preserve">Depuis trois mois, Generali répond par des demandes de documents suivies par le silence.
La dernière pièce demandée pour finaliser le dossier a été fournie le 11 août, depuis, silence total.
</t>
  </si>
  <si>
    <t>enara-eder-101172</t>
  </si>
  <si>
    <t xml:space="preserve">Ne pas souscrire une assurance chez GMF le prix y est alléchant mais les garanties non. Je me suis faite volé ma pochette dans ma poche de manteau il se trouvé mon trousseau de clé, ainsi que ma CNI et mes airpods pro tous neuf, vous savez se que l'on me dit, "et bien non madame on prend pas en charge le changement de votre serrure car vous vous êtes pas fait agressé, c'est un vol simple (pickpocket) donc pour faire court et les 2 conseillère que j'ai au téléphone m'ont confirmé que je devait me faire refaire le portrait pour me faire remboursé. C'est d'une stupidité, ou attendre de me faire cambriolé. Et ca se dit assurance des fonctionnaires pfff. C'est triste d'attendre de se faire casser la figure pour se faire remboursé, mais les dommages corporel seront plus haut qu'une serrure à 1086€.
Heureusement que je ne me suis pas fait agresser surtout avec une grossesse en cours.
 </t>
  </si>
  <si>
    <t>laurent-b-113024</t>
  </si>
  <si>
    <t>L'interlocuteur qui a suivi le dossier a fait preuve d'une grande gentillesse, d'une bonne disponibilité et a bien suivi le dossier
Réactivité
Capacité d'écoute</t>
  </si>
  <si>
    <t>alazar-66703</t>
  </si>
  <si>
    <t>J est souscrit en 2003 un plan retraite Madelin,  à ce jour pour récupérer la petite somme d argent c est la parcours du combattant ! Certaines clause oblige la Bnp Paribas assurance Cardif a vous débloquer les Fonds , la première fois que j est téléphoné à leur service , la demande de pièce était limité  à la copie de pièce d identité et un courrier simple , je poste mon courrier et il est retourné dans les délai de réponse de 28 jours !il me disent que sous certaine conditions il remboursé et me transmette une liste de clause éligible au remboursement,  tout est bien rodé heu ! Pour eux pas pour pour nous ! Donc j envoie un autre courrier avec AR cette fois ! Et avec toute les pièces ! Et encore une 2 ème fois retourner ! Alors je fourni pour la 3 ème fois un courrier avec copie de ma situation et qui respect les clauses de déblocage des fonds ! Juste pour vous dire ! La Bnp Paribas joué bien son rôle ! Un conseil avant de vous engager avec un contrat lisez bien et prenez votre temps !</t>
  </si>
  <si>
    <t>16 mai 2018 suite à une expérience en mai 2018</t>
  </si>
  <si>
    <t>gigi-64047</t>
  </si>
  <si>
    <t>1hoo pour les joindre par téléphone.
envoi de devis d'hospitalisation, pas de réponse de prise en charge.
Il n'y a pas de trace, sur le site, de votre demande de prise en charge donc pas de preuve.
N'ont pas les documents envoyés</t>
  </si>
  <si>
    <t>lausim-70105</t>
  </si>
  <si>
    <t xml:space="preserve">Très mauvaise expérience avec les conseillers dès le moment de la souscription. L'email de "bienvenue" m'a demandé des documents différents de ceux figurant sur les dispositions particulières que je devais signer et parapher. Erreur de leur part et pour laquelle on a voulu me tarifer 15 euros pour rédaction d'un avenant. </t>
  </si>
  <si>
    <t>wingmanted-55940</t>
  </si>
  <si>
    <t>Une compagnie qui fait du forcing pour vous faire souscrire par téléphone et ne vous laisse absolument pas le temps de lire le contrat... Véritablement inacceptable d'être traité de la sorte !</t>
  </si>
  <si>
    <t>deveaux-t-133654</t>
  </si>
  <si>
    <t>Très efficace et nous prévoyons d'assurer d'autres véhicule. Prix avantageux. Professionnalisme et amabilité des contacts par téléphone qui sont à votre écoute.</t>
  </si>
  <si>
    <t>recal03-70689</t>
  </si>
  <si>
    <t>j'ai été cambriolé par la ruse le 28/09/2018 sans effraction sans violences sur ma personne ou un occupant dans mon logement.
Selon l'article 17 les conditions de mise en jeu de la garantie Vol n'étaient donc pas réunies.
L'expert a estimé la valeur résiduelle des biens volés le 11/10/2018.
Toutefois considérant la  confiance que je témoigne depuis 1985 en tant que sociétaire.
J'ai été indemnisé en intégralité de ce sinistre le 24/01/2019.
Je remercie sincèrement pour la prise en charge de ce cambriolage.</t>
  </si>
  <si>
    <t>raybea-33324</t>
  </si>
  <si>
    <t>Très déçue de cette assurance. Ils ont refusé de m assurer il y a des années simplement parce que mon conjoint du moment avait des problèmes d alcool. Résultat, j ai dû retrouver une assurance en 24h et ils ne m ont remboursé que la moitié de ce que j avais versé pour 1 semaine d assurance !! Une honte cette assurance !!!</t>
  </si>
  <si>
    <t>ould-ahmed-m-135895</t>
  </si>
  <si>
    <t>Je suis satisfait du service et de la bonne écoute du service client. Les tarifs sont avantagés et c'est pour ça que j'ai choisis cette assurance auto.</t>
  </si>
  <si>
    <t>jn-138357</t>
  </si>
  <si>
    <t>malgré des remarques fréquentes sur ce site, le harcèlement par des courtiers continu avec les mêmes comportements agressifs. Neoliane s'excuse a chaque fois mais rien ne change. donc j'en déduit qu'il sont complice de cette procédure inadmissible. c'est tout juste qu'ils entendent que je suis déjà assuré ailleurs c'est épuisant .</t>
  </si>
  <si>
    <t>henry-94168</t>
  </si>
  <si>
    <t>C’est un peu cher, comme la voiture est déjà âgé. Je suis un conducteur sûr, et j’espère que la système youdrive va rapidement réaliser les réductions du prix.</t>
  </si>
  <si>
    <t>arnaud-v-132811</t>
  </si>
  <si>
    <t>SIMPLE, RAPIDE, CLAIR ET SURTOUT PAS CHER... JE RECOMMANDE VIVEMENT AMV ASSURANCE. MA VOITURE VA AUSSI ÊTRE ASSUREE CHEZ AMV? ALORS BONNE ROUTE AVEC AMV.</t>
  </si>
  <si>
    <t>guillaume-p-112131</t>
  </si>
  <si>
    <t>Prix interessant
Conditions remplissant celle de la plupart des banques 
Accueil agréable et à noter un très bon suivi commercial par Seraphin (calme, compréhensif, discours posé...)</t>
  </si>
  <si>
    <t>morisse-v-130239</t>
  </si>
  <si>
    <t xml:space="preserve">Très satisfait des services, tarifs imbattables.
Les conseillers sont disponibles et arrangeants. 
Plateforme en ligne très simple d'utilisation.
Je recommande. </t>
  </si>
  <si>
    <t>david89-62951</t>
  </si>
  <si>
    <t>cella fait quelques année que nous travaillons avec vous nous sommes trés satisfais merci</t>
  </si>
  <si>
    <t>diakite-b-110771</t>
  </si>
  <si>
    <t xml:space="preserve">je suis satisfait de vos service je le recommanderais a mes amis c est  rapide et simple a comprendre et facile a remplir 
je pourrais a l avenir parrainer ma famille </t>
  </si>
  <si>
    <t>aurelein-p-126467</t>
  </si>
  <si>
    <t>Je suis satisfait du service, je suis satisfait du prix, je suis satisfait de la démarche, je suis satisfait des conditions, je suis satisfait du site</t>
  </si>
  <si>
    <t>soleildeparis-98590</t>
  </si>
  <si>
    <t>aucun souci et tarif très compétitif depuis 3 ans retraitée et en ald tarif étudié et conseillère à l'écoute et disponible à tout moment hospitalisée 2 mois en clinique je n'ai rien déboursé</t>
  </si>
  <si>
    <t>dom-68742</t>
  </si>
  <si>
    <t>sinistre ou je n ai aucun tort expertise et expert a la solde et pas a sa place moto transalpt en tres bon etat mais de 98 je suis ancien mecano moto a la retraite "Monsieur l expert" decide quelle ne vaut que 1400 euro je pensais avoir droit au remplcement a valeur egale sauf que le meme model sur le bon coin est a 1700E et en plus en isere j en ai fait part a ce soit disant expert qui n arien voulu entendre et depuis le 3aout  j attends mon remboursement  et je ne me reassurerais plus ici</t>
  </si>
  <si>
    <t>bouboubaim-65272</t>
  </si>
  <si>
    <t>service après ventes top
pour le remboursement c'est vraiment rapide, une franchise très faible
souscription très rapide et pas trop de paperasse .......</t>
  </si>
  <si>
    <t>joe-57251</t>
  </si>
  <si>
    <t>Trouve toutes les astuces pour ne pas rembourser</t>
  </si>
  <si>
    <t>xavier-72468</t>
  </si>
  <si>
    <t xml:space="preserve">après obtention par la conseillère d'une soi-disant dérogation, je décide de signer,et la mon bonus disparait comme par magie, et dès qu'on appelle on tombe sur des gens arrogants qui vous disent que c'est normal. Bref je décide alors de résilier cette assurance "sans engagement" tant pis pour la perte de 30 euros des frais de résiliation, et je fais comme demandé au téléphone par les conseillersn un simple mail suffit et bien non au bout de plus de 5 jours, on me dit de faire un recommandé. Une vingtaine d'euros de frais d'inscription, 30 euros de résiliation, le cout du recommandé tout ça suite au mensonge d'une conseillère dont le seul but est de vous faire signer.
Avec Euro assurance bienvenue dans la galère </t>
  </si>
  <si>
    <t>spmario94-108245</t>
  </si>
  <si>
    <t xml:space="preserve"> franchement ... a éviter voire a fuir 
+30 ans jamais d incident et j'ai un coup de grele .. pretextent le covid pour retarder le dossier et au bout de + d'un an ...l'expert passe ..5 mn chrono ( s'en fiche ..negligeant voire malohnete) ..veille aux interets a rien me rembourser !!.
bien sur avec des tuilles parties , cassees et des fuites ..j'allais pas attendre 2 ans pour reparer ! 
 donc comme sur la résidence principale (maison) on n'a pas d'obligation "autant ne pas s'assurer" et surtout pas chez eux .
 dans 15 ans avec les econnomies  de tous les contrats que je suis en train de résilier j'aurait récupere ce que ca m'a couté .
et eux ..j'en suis a 6 collegues  de convaincus dont une quinzaine de contrats qui seront  remis en cause et j'espres que ca fera boule de neige   </t>
  </si>
  <si>
    <t>amor-92021</t>
  </si>
  <si>
    <t xml:space="preserve">Le prix me convient
Je suis sataisfait avec  direct assurance de coté prix et service 
En plus ils ont une application pour suivre mes contrats d'assurance 
Je recommande bien direct assurance </t>
  </si>
  <si>
    <t>philippe-v-125152</t>
  </si>
  <si>
    <t>Le tarif est correct et je suis surtout satisfait de bénéficier de deux mois gratuits pour mon assurance habitation étant déjà client pour mon automobile.</t>
  </si>
  <si>
    <t>lucien-h-122093</t>
  </si>
  <si>
    <t xml:space="preserve">Je suis satisfait des services rendus
Prix de l'assurance correct.
Personnel compétent et à l'écoute.
Je recommanderais la GMF à mes amis et connaissances.
</t>
  </si>
  <si>
    <t>bone-l-109905</t>
  </si>
  <si>
    <t>Les tarifs sont accessibles et le site est bien fait. Ma voiture devenant assez âgée je cherchais une assurance avec un minimum de garanties correctes pour un prix raisonnable.</t>
  </si>
  <si>
    <t>meddyy31-71493</t>
  </si>
  <si>
    <t>A eviter tout simplement si vous souscrivez un contrat automobile il vous couvrent pas sur tout Mon prejudice actuelle est de 25000Euro et je nest pas ete rembourser de leur part il faut se batailler avec eux avant davoir des reponses precises</t>
  </si>
  <si>
    <t>piclyne-81208</t>
  </si>
  <si>
    <t>déçue et remontée, après mon premier accident de voiture accompagnée de mon fils, nous sommes passés pour un contrôle, nous n' avons aucuns dommages corporelles. L'assureur m' affirme que le simple fait de passer aux urgences était considéré comme preuve d'un dommage corporelle, de fait il me soumet un malus. Est ce normal, alors qu'il n'y a aucuns dommages corporelles?</t>
  </si>
  <si>
    <t>mon-oeil-99742</t>
  </si>
  <si>
    <t xml:space="preserve">La MAIF prétend étre une assurance militante militante  et solidaire.
Faux et archi faux. 
Une sorte de secte gérée....
C'est pire que tout.
On le refuse de m'assurer au téléphone, sans avoir le courage de l'écrire officiellement par courrier. 
</t>
  </si>
  <si>
    <t>utilisateurlambda-104436</t>
  </si>
  <si>
    <t>Je suis assuré au tiers depuis 5 mois chez L'olivier assurance. En déplacement à Paris, je retrouve mon véhicule avec la petite vitre avant cassé. Suite à mon bris de glace, je voulais voir si j'étais assuré donc j'ai essayé de déclarer un sinistre. Avant même la fin du formulaire, ca m'a mis que je n'étais pas assuré. Je contacte l'olivier assurance pour changer de formule, pour passer de tiers à tout risque. le conseiller me répond oui, voici le devis, ok. Faites des photos de la voiture. je le fais, réponse 2jours plus tard: impossible de changer de formule, vous avez fait une déclaration de sinistre ! je répond que je ne comprend pas, un conseiller me rappelle 10 jours plus tard pour m'expliquer que si on déclare un sinistre, il est impossible d'augmenter sa formule ensuite. ni maintenant, ni le mois le prochain, ni l'année prochaine, ni jamais en fait. peut-être si je change de véhicule ou si j'en prend un nouveau ... et en bonus, vu que c'est ma premier année, je ne peux pas resilier. C'est simplement magnifique ! quel bande de guignol !!
Donc impossible pour moi d'être assuré tout risque aujourd'hui !! L'olivier assurance, je ne vous dis pas merci</t>
  </si>
  <si>
    <t>mouret-c-107486</t>
  </si>
  <si>
    <t>Le parrainage en plus proposé par la conseillère c'est juste top merci beaucoups. Prix très attractif. Ça fais des années qu'une assurance m'avait pas autant plus.</t>
  </si>
  <si>
    <t>stephanille-137930</t>
  </si>
  <si>
    <t>la personne que j'ai eu afin de m'aider dans mes démarches, Mr Pape, m'a bien renseignée et guidée dans mes démarches. il était réactif et clair dans ses  explications.</t>
  </si>
  <si>
    <t>rach103-100104</t>
  </si>
  <si>
    <t xml:space="preserve">Bonsoir,
Je suis d'accord avec vous, j'ai moi aussi des soucis avec la Matmut je suis aussi assuré depuis 10 ans en tourisque, j'ai eu dernièrement un éclat sur mon pare-brise que j'ai fait remplacer part un garage non agréé ( dans la précipitation), cela m'a coûté 896 €, une semaine passe deux semaines passe, j'ai repris contact avec mon assurance qui me dit que le dossier et en cours (pour le remboursement de la facture) je reçois un mail d'un cabinet mandaté qui dois vérifier le pare-brise, si il a réellement été remplacé, pas de problème, l'expert m'explique qu'il y a beaucoup de fraude sur les réparations ou changement de pare-brise, en ce qui me concerne le mien a été changé, l'expert me dit ok c'est bon pour moi qu'il vérifie la facture et qu'il valide, le lendemain je reçois un nouveau mail de la Matmut qui veux que je lui présente un justificatif bancaire avec mon relevé de compte qui prouve que j'ai bien payé le garagiste.
La facture a été présentée, l'expert mandaté a bien constaté que le pare-brise a été changé et là on me demande mon relevé de compte... la suite c'est quoi???? 
Je suis très remonté contre l'assurance qui utilise tout les moyens pour qu'elle rembourse le plus tard possible.
Clairement vivement la fin de l'année que parte chez vos concurrents qui seront clairement plus réactifs et moins intrusifs.
</t>
  </si>
  <si>
    <t>chatelain-s-121359</t>
  </si>
  <si>
    <t>je suis très content. je suis très content. je suis très content. je suis très content. je suis très content. je suis très content. je suis très content.</t>
  </si>
  <si>
    <t>muriel-c-133292</t>
  </si>
  <si>
    <t>Service impeccable, rapide et efficace. Je recommande cette assureur.
En deux temps, trois mouvements vous êtes assurés facilement.
Site nickel. Bon rapport qualité/prix</t>
  </si>
  <si>
    <t>moussa-k-114710</t>
  </si>
  <si>
    <t>Je suis plus que satisfait de la prestation de Direct Assurance. Je suis client depuis bien longtemps et ne le regrette pas pour le moment. Je conseille vivement à tous ceux qui sont a la recherche d'une assurance, Direct pourrais vous convenir avec des prix plus attractifs.</t>
  </si>
  <si>
    <t>damien-m-113682</t>
  </si>
  <si>
    <t>On ne connait vraiment le service d'une assurance que lorsque l'on bénéficie de ses garanties. A voir donc... Pour ce qui est du tarif, de la relation client et de la souscription, RAS pour le moment. C'est même très bien :)</t>
  </si>
  <si>
    <t>isis-85747</t>
  </si>
  <si>
    <t>Ms Gwendal assureur très aimable qui ma très bien expliquée et résolu mon problème 
merci beaucoup   Mme BION Maria</t>
  </si>
  <si>
    <t>valeria-79977</t>
  </si>
  <si>
    <t>assurance souscrite hier 11 10 2019 à midi et cette nuit réception d'un courrier postdaté au 11 11 2019 m informant de la fin de ma garantie pour non réception des documents demandés alors que j ai un mois pour les envoyer . j ai envoyé ces justificatifs sur le site ainsi que par mail en réponse à la lettre de radiation postdatée d'un mois . Au vu des commentaires cette erreur m inquiète beaucoup , j'espère un rapide retour de leur part . mon numéro client 418305</t>
  </si>
  <si>
    <t>lionel-l-112593</t>
  </si>
  <si>
    <t>Parfait  Arrive très intéressant rapport qualité prix parfait disponibilité rapide très très bon assureur Je le conseille vivement pour tous les  Utilisateurs de   2 roues</t>
  </si>
  <si>
    <t>robert-m-139660</t>
  </si>
  <si>
    <t>un peu déçue d'avoir été obligée de tout redonner mes informations personnelles alors que je l'avais déjà fait pour mon précédent véhicule. je trouve cela assez fastidieux</t>
  </si>
  <si>
    <t>marc1sxm971-81160</t>
  </si>
  <si>
    <t>Excellente relation clients avec la métropole quant aux conseils, disponibilités, remboursements, et relations humaines chaleureuses: Mais dès qu'il s'est agit de l'agence de Guadeloupe: la communication s'est avérée impossible: position de pouvoir régalien permeable à toute discussion, la relation client, l'interprétation des faits: vous avez toujours tort: ils vous font passer pour des menteurs, limite des escrocs. Faits avérés sur trois personnes de mon entourage. Il n'y a pas de dialogue possible même avec l'appuis de la gendarmerie prouvant ma bonne foi, et pour toute réponse FILIA-MAIF dénonce le contrat "en raison de l'altération de notre relation commerciale".</t>
  </si>
  <si>
    <t>xxx-92127</t>
  </si>
  <si>
    <t xml:space="preserve">Application facile d’utilisation Et questions claires 
Quant au prix  un est en comparatif en cours mais ça m’a l’air raisonnable 
Affaire à suivre. 
</t>
  </si>
  <si>
    <t>goncalves-m-125228</t>
  </si>
  <si>
    <t>Je suis satisfait rapide et efficace  . Facile à faire....je recommande..on verra dans la suite je espère que tu vas bien..</t>
  </si>
  <si>
    <t>lejeune-p-133871</t>
  </si>
  <si>
    <t>Les personnes que j'ai eu au téléphone avant mon adhésion ont toutes été de très bon conseil et très sympathiques.
Je trouve les franchises un peu élevées, j'espère ne pas en avoir besoin.</t>
  </si>
  <si>
    <t>emilie--d-130082</t>
  </si>
  <si>
    <t xml:space="preserve">Je suis satisfait du service les prix sont très attractifs contrairement à mon autre assurance 
J’en suis ravie de mon choix 
J espère ne pas être déçue </t>
  </si>
  <si>
    <t>raphaelle--93290</t>
  </si>
  <si>
    <t>Satisfait par l’efficacité du site et la rapidité du devis. A comparer en fonction des autres assurances et des garanties proposées par eux.  En vous remerciant.</t>
  </si>
  <si>
    <t>titi116-71647</t>
  </si>
  <si>
    <t>a fuir !!!!!!! recement divorcé , ils ont omis de m adresser un courrier me radiant, mais par contre ils ont validé un devis et une facture de soin , or ils gelent les remboursements de mon ex compagne ; une solution digne de la mafia !!!!!!! et au fait ; il existe un petit detail punissable par la loi qui s appelle le devoir de conseil; visiblement ils ne connaissent pas ; mutuelle a fuir vu les methodes mafieuse de cette mutuelle.</t>
  </si>
  <si>
    <t>mgallou-76369</t>
  </si>
  <si>
    <t>Je ne sais plus quoi faire, ça fait 4 fois que j'appelle les plateformes, (pour un remboursement de trop perçu), à chaque fois on me dit que cette fois se sera bon mais depuis janvier je n'ai toujours rien vu du trop-perçu.</t>
  </si>
  <si>
    <t>vergeylen-a-113882</t>
  </si>
  <si>
    <t>Ras facile à la souscription et des prix très intéressants une possibilité de choix des garanties et maintenant espérons ne pas avoir à solliciter les garanties et que tout ce passe bien, si jamais....</t>
  </si>
  <si>
    <t>kris-104185</t>
  </si>
  <si>
    <t>Je viens d être mise en relation avec un opérateur qui à été d une grande efficacité et à l écoute c est très appréciable il à été de très bon conseils .</t>
  </si>
  <si>
    <t>franck-c-108858</t>
  </si>
  <si>
    <t>Souscription simple et rapide, Prix compétitif.
Je suis satisfait du service et recommande cette assurance en ligne, du moins pour l'instant, premier contrat chez eux.</t>
  </si>
  <si>
    <t>malcontent-105898</t>
  </si>
  <si>
    <t>Mutuelle chère par rapport à d'autres, on s'attend à un meilleur service. depuis le 4-01-2021, plusieurs appels au service client et réclamation, toujours rien, la portabilité n'a été faite en février alors que je suis inscrite depuis décembre 2020. je n'ai plus le choix que de saisir le médiateur. 3 mois est le délai de réponse. Bien sûr, les prélèvement continuent. Dommage, je suis obligée de mettre une étoile, ça serai plutôt ZERO.</t>
  </si>
  <si>
    <t>mamadou-lamine-f-130080</t>
  </si>
  <si>
    <t>Je suis moyennement satisfait des prix vu mon statut d’étudiant . Je m’attendais à une plus grande réduction. Le service par contre es exceptionnel, on se retrouve facilement et les informations sont claires.</t>
  </si>
  <si>
    <t>pezeron-m-138190</t>
  </si>
  <si>
    <t>je suis satisfait du service. Le site est intuitif et efficace je suis content d'avoir changer d'assurance les prix sont honnête l'ergonomie de votre site est parfaite.</t>
  </si>
  <si>
    <t>arthus78-112201</t>
  </si>
  <si>
    <t>Tres satisfait jusqu ici de direct assurance pour le service et les tarifsje vois arriver ce matin un tarif de 757 euros au lieunde 577 euros pour les memes garanties et avec aucun sinistre puisque je sui a -50% de bonus depuis plus de 10 ans. Je vais les appeler pour comprendre pourquoi mon assurance augmente de 180 euros soient plus de 31% car je trouve que c est abuser s il n y a pas de changement de situation. Je veux bien que direct assurance me reponde sinon je vais faire jouer la concurrence.</t>
  </si>
  <si>
    <t>lenaerts-96869</t>
  </si>
  <si>
    <t xml:space="preserve">Je suis satisfaite.
L'accueil est très bon. Les interlocuteurs répondent tout de suite. Leurs réponses sont précises et adaptées aux questions posées. 
 Je trouve que les remboursements interviennent dans des délais très brefs notamment lorsqu'on passe par le site. 
Les remboursements sont d'un niveau tout à fait correct notamment lorsqu'on a pris la sur-complémentaire et que l'on a hélas un problème de santé d'une certaine gravité. C'est sécurisant de se savoir correctement assurée. C'est très important pour le moral.  </t>
  </si>
  <si>
    <t>nathy37-75046</t>
  </si>
  <si>
    <t>Jamais.eut à me plaindre  d eux au top que se soit habitation scolaire  au top merci je continue avec pacifica</t>
  </si>
  <si>
    <t>foissey-m-107560</t>
  </si>
  <si>
    <t>Bon contact téléphonique. Beaucoup de patience dans les explications. La procédure de souscription est rapide. Seule difficulté est ma gestion difficile des document par informatique.</t>
  </si>
  <si>
    <t>yvan00044-103583</t>
  </si>
  <si>
    <t>il désassure la moto car j ai pas envoie mas cartes  gris des minable car j ai roule dans toute  la pendants 1 ans et las j ai revendu la moto et ci j avait accident  pas capable  de dire je vous désassure</t>
  </si>
  <si>
    <t>claire02-65084</t>
  </si>
  <si>
    <t>Cliente depuis 2013 ils m'ont recontacté pour revoir les tarifs et des prestations. Bon adaptation à ma demande de soin hospitalier</t>
  </si>
  <si>
    <t>rick-80821</t>
  </si>
  <si>
    <t>Je vais etre factuel :
J'ai déménagé et donc changé d'adresse 
Faute à moi de ne pas avoir communiqué et donc pas recu d'avis d'échéance
Résultat : Résiliation sans me prévenir par mail ou par téléphone
Mis en contentieux
Paiement contentieux des que j'ai eu l'info 
Assureur payé le lendemain 
Et 15 jours après toujours pas de régularisation 
traitement effectué après de multiples relances 
Et pour info J'étais client depuis 15 ans
Alors quand j'entend "Meilleur service client de l'année 2020" ca me fait doucement rire
Avis à tous les internautes : vous n'étes que des numéros et non des clients !!!!!
Assureur a fuir à grands pas</t>
  </si>
  <si>
    <t>eric78-91912</t>
  </si>
  <si>
    <t>Je suis nouvel adherent chez L olivier - Je m'inscris, je paie au comptant et la on me demande de signer un mandat SEPA - je demande pourquoi par mail , pas de réponse - J'appelle ce matin et on me répond chez nous c'est obligatoire
Bref, cet assureur veut pouvoir vous prélever sans raison. Ce qui n'a rien de réglementaire
Bref, vu les débats avant même d'adhérer, je n'ose imaginer la gestion d'un accident
Prochaine étape pour moi : DGCCRF</t>
  </si>
  <si>
    <t>guillaume-n-123471</t>
  </si>
  <si>
    <t>Service assez mauvais, ne propose rien en cas de dépannage.
Nous avons un souci de clé, nous n'avons aucune aide de direct assurance. Et on nous propose un serrurier qui propose des tarifs 60% plus élevé qu'ailleurs.</t>
  </si>
  <si>
    <t>doudou-117887</t>
  </si>
  <si>
    <t>3 mois pour un problème de résiliation toujours pas résolu malgré plusieurs mail, téléphone on vous répond voila le discourt. les prélèvements continu pourquoi pas.</t>
  </si>
  <si>
    <t>moree-c-137237</t>
  </si>
  <si>
    <t>simple et pratique. je recommanderai ce site a mes camarades.j espere avoir tous mes documents le plus rapidement possible pour profiter de mon vehicule.</t>
  </si>
  <si>
    <t>cadef-77642</t>
  </si>
  <si>
    <t>Assurée pdt + de 30 ans (voiture+maison). J'ai été cambriolée,  MAAF n'a plus voulu assurer mon nouveau logement (c'est vrai j'ai demandé à être cambriolée)</t>
  </si>
  <si>
    <t>pipau75-52774</t>
  </si>
  <si>
    <t>Actuellement en contentieux suite à un sinistre dégât des eaux en 2015. L'expert de mauvaise foi refuse d'honorer ses engagements écrits et trouve tous les moyens pour ne pas régler les travaux exécutés suivant ses recommandations.</t>
  </si>
  <si>
    <t>gousset24-89136</t>
  </si>
  <si>
    <t>Mutuelle qui a perdu toutes ses valeurs: perte de la proximité avec les adhérents , tarifs prohibitifs, remboursements faible. 
Y a 20 ans la mgen était une bonne mutuelle mais en 2020 elle est complètement dépassé . 
Plus de 2 mois pour un remboursement osteo , devis dentaire envoyé 3 fois car pas de réponse et je suis toujours en attente .......
Impossible d'avoir quelqu'un au téléphone et quand on se déplace en section, les salariés ne peuvent Rien faire ..... ils envoient un mail que je pense personne ne prend la peine de lire ...... idem sur l espace internet. Hormis le message automatique aucune réponse . 
J'envoie Un recommandé pour résilier car j'en ai marre de me battre avec cet administration. Même un remboursement simple devient compliqué ..... j'ose pas imaginé les personnes avec des problèmes plus importants..... 
J'ai fais y a très longtemps de la recommandation pour la mgen mais maintenant je la déconseille très très fortement.</t>
  </si>
  <si>
    <t>juuuuu-56858</t>
  </si>
  <si>
    <t xml:space="preserve">Car je ne peut mettre 0 étoile malheureusement 
Je déconseille cette assurance 
Assuré la bas depuis plusieurs années  est un.orobleme pour un volé de voiture y'a plus personne </t>
  </si>
  <si>
    <t>claude-134859</t>
  </si>
  <si>
    <t>J'ai été agréablement surpris par la qualité de l'accueil d'Emeline et par sa compétence a trouver la solution au problème que j'avais exposé, en effet j'avis été très deçu par ma mutuelle précédente.
Cordialement
Claude PUSSOT</t>
  </si>
  <si>
    <t>chouchou--104112</t>
  </si>
  <si>
    <t>Moi je ne suis pas du tout satisfaite des remboursement. Je paye cher et je je suis tres mal remboursé et en plus je n'ai pas les médecines douces donc je suis parti</t>
  </si>
  <si>
    <t>emi-mge-112730</t>
  </si>
  <si>
    <t xml:space="preserve">Assurance auto qui vole les gens, très compliqué de les avoirs au téléphone.
Leurs interlocuteurs parle à peine français donc compliqué de ce faire comprendre.
Assurance qui vous fait des devis et au moment de régler les deux premières cotisations change de montant et quand vous demander pourquoi, même les interlocuteurs ne comprennent pas et ne font rien. A vous de payer point à la ligne.
Je ne trouve pas très respectueux de leur part.
Alors certes leurs prix sont attractifs mais le service de gestions lui ne l'ai pas du tout, je penses qu'ils faut mettre un peu plus chère dans les cotisation et être sure de pouvoir contacter quelqu'un qui vous comprendras vraiment.
</t>
  </si>
  <si>
    <t>artop29-86342</t>
  </si>
  <si>
    <t>je mettrai 0 par tout. On ne choisi pas de tomber malade. un an que mon dossier traîne. A chaque courrier cardif reçu il manque toujours un certificat ou autre. Ma protection juridique est en route, je ne compte pas en rester là. Je vais même demander des dédommagements supplémentaires car c'est mon arret maladie qui paye les échéances. Apres il ne reste plus rien</t>
  </si>
  <si>
    <t>lsam-74729</t>
  </si>
  <si>
    <t>Bon assureur, jusquà au 1ere sinistre!
Moi j'ai eux un acident non responsable et ça fait deux mois que j'attend et je ne peux pas utiliser la voiture pour de long traject, je suis tres deçu! Avec deux voiture assure chez olivier, je crois que je va voir la concurrence!</t>
  </si>
  <si>
    <t>realiste11-66616</t>
  </si>
  <si>
    <t xml:space="preserve">Je déconseille cette assurance,  après notre sinistre  il y plus de deux  mois, elle nous a toujours pas contacter. On a eu une voiture en face de nous sur notre voix, et pas de réponse sur le suivi du dossier, d'ailleurs le dossier qu'il doit nous envoyer,on l'a toujours pas reçu.
FUYEZ  CETTE ASSURANCE. </t>
  </si>
  <si>
    <t>olivier-r-115224</t>
  </si>
  <si>
    <t>Pratique, rapide et compétitif bravo
J'espère que tout sera semblable à la souscription qui est vraiment très facile à réaliser , je suis content, ma mère m'avait dit que c'était une bonne assurance car elle est aussi assurée chez Direct assurance mais en Drive connect</t>
  </si>
  <si>
    <t>Ayant acquis une Peugeot 308, j'ai choisi en novembre 2016 de l'assurer chez Axa. J'opte pour une souscription en ligne (contrat Clic And Go) avec le pack équilibre afin de disposer de l'assistance 0km. Je n'est pas eu de sinistre en 1 an, en revanche, j'ai eu besoin de 2 fois de l'assistance. De ce côté, les conseillers d'AXA Assistance sont sérieux et l'assistance est de qualité (rapide, fiable). Les conseillers du service client sont disponibles et semblent compétents. En ce qui concerne les garanties, il est dommage qu'AXA ne propose pas de véhicule de remplacement en cas de panne mais seulement en cas d'accident. Ma décision de résiliation est uniquement une question de prix, (ayant obtenu un tarif équivalent pour plus de garanties chez un concurrent). En revanche, de mon point de vue, AXA reste un assureur sérieux et fiable.</t>
  </si>
  <si>
    <t>cyrille-b-127337</t>
  </si>
  <si>
    <t>super facile et rapide . Très simple de pouvoir s'inscrire . Les tarifs sont les meilleurs du marché. L'envoi des documents par mail nous font gagné énormément de temps. Je recommande vivement.</t>
  </si>
  <si>
    <t>gege-131681</t>
  </si>
  <si>
    <t>je suis très satisfait D’Émeline chez Neoliane santé elle m’a très bien renseignée sur ma demande très aimable très courtoise agréable et donne des réponses très clair merci</t>
  </si>
  <si>
    <t>coco83-105396</t>
  </si>
  <si>
    <t xml:space="preserve">Et voilà cardif arrête mes remboursement sans prévenir  ni courriers alors quand me dit vous serez rembourser  jusqu'à 
juin 2021 vous serez convoqué par un expert avant l arrêt des remboursements j appelle en me dit c'est un oublie vous serez rembourser dans les 48 heures riens pas de remboursement
 Je rappelle une autre versions vous arriver a terme vous avez plus droit au remboursement depuis le 12 février mdr alors que l on m'avais dit que je serais prise en charge  j'usqua juin 2021et que je serais expertise avant l'arrêt des remboursement étant en maladie longue durée 
en attente  d invalidité professionnel. Mais reconnu AAH a 79 pour cent par la mdph j espère que la suite seras favorable pour la prise en charge de l'invalidité  </t>
  </si>
  <si>
    <t>carson--101523</t>
  </si>
  <si>
    <t>J'étais déjà très satisfait de trouver chez l'olivier assurance un tarif très compétitif et de plus remboursé sans problème et rapidement d'un sinistre que j'ai fait réparer dans un garage non partenaire d'olivier. Je recommande.</t>
  </si>
  <si>
    <t>jullien-e-115389</t>
  </si>
  <si>
    <t>Satisfaite du service clientèle téléphonique et mon contrat qui recouvre mes besoins et mes attentes de plus je suis satisfaite du prix de mon contrat</t>
  </si>
  <si>
    <t>lebon-j-130803</t>
  </si>
  <si>
    <t>Le prix es attractif....
Interlocuteur Clair et à l'écoute des Demande soumis jusqu'à présent....
Service rapide. Je souhaite vivement Que cela reste ainsi...</t>
  </si>
  <si>
    <t>patrick-h-114191</t>
  </si>
  <si>
    <t>Prix agressif la pemière année, mais augmentation importante ensuite, alors que la valeur du véhicule diminue.
Très difficile de résilier ! 
ON se sent coincé avec Direct Assurance</t>
  </si>
  <si>
    <t>pascal-b-123682</t>
  </si>
  <si>
    <t>je trouve compliqué de transmettre la photo d'identité car vous demandez des formats impossible . Je suis trop deçu et je regrette d'avoir pris mon assurance chez vous. Vous avez pu encaisser mais aprés ça c'est une autre histoire!!!</t>
  </si>
  <si>
    <t>interface-88459</t>
  </si>
  <si>
    <t>j ai assurer avec romu mon harley 1200 j ai fais 200 euros d'economie par ans.a recommander,simple facile EFFICACE.le meilleur actuellement.apres plusieurs devis romu m as sortie de bon prix.</t>
  </si>
  <si>
    <t>mc0483-111375</t>
  </si>
  <si>
    <t>Déçu ,avant de m’assurer chez eux comme toutes autres assurances j’ai envoyé mon relevé d’information du véhicule concerné et je me retrouve résilier pour un sinistre bris de glace en raison du coup qui date de 3 ans en gros ils font jamais rien déclaré et ils s’étonne des coups d’assurance</t>
  </si>
  <si>
    <t>aa-64080</t>
  </si>
  <si>
    <t>RAS............................................................................................................................................................................................................................</t>
  </si>
  <si>
    <t>eli-99837</t>
  </si>
  <si>
    <t>A fuir !
Aux premiers abords les prix sont intéressants… Sauf qu'on se rend vite compte qu'il vaut mieux payer un peu plus cher mais être bien assuré.
Je suis en couverture « Tous risques » depuis plus de 8 ans chez l'Olivier. Après un vol de mes 4 roues, avec effraction (vitre arrière brisée) car mes roues ont un écrou anti-vol ; on ne me précise pas la close du contrat lors de la déclaration de mon sinistre que les roues ne sont pas prises en charge et cela même en « tous risques ».
Effectivement, cette close est spécifiée donc ça pourrait être une erreur de ma part ; mais cette close est uniquement spécifiée dans le contrat général. Mon interlocuteur ne devait même pas être au courant ou en tout cas il s'est bien gardé de m'en faire part !
Je fais réparer ma voiture pensant que mes frais seraient pris en charges et finalement on m'informe seulement 4 jours après que mes 4 roues sont à ma charge. Donc pour une facture de 4 200 € et une fois la franchise déduite, l'assurance ne rembourse que 400 €.
Merci L'Olivier Assurance !</t>
  </si>
  <si>
    <t>laurent-a-105547</t>
  </si>
  <si>
    <t>Je souhaitais assurer un nouveau véhicule, votre devis via mon espace personnel à 549.86 €/an, le même devis via les furets.com à 378.06 €/an soit 172 € d'écart &gt;&gt; 30% !! je veux bien croire à un prix d'appel, mais pas de cet ordre !</t>
  </si>
  <si>
    <t>allard-o-129844</t>
  </si>
  <si>
    <t>Je suis satisfaite de ce qu'il m'est proposé et j'ai été très bien reçue. Les tarifs sont bien plus intéressants que chez les concurrents avec presque les mêmes protections.</t>
  </si>
  <si>
    <t>samy-b-131622</t>
  </si>
  <si>
    <t>Je paye cher chez la macif je vais résilier maintenant merci pour tout j’espère vite recevoir ma vignette nouvelle collaboration c’est parfait ?? on va voir ce que sa donne</t>
  </si>
  <si>
    <t>swity-101961</t>
  </si>
  <si>
    <t xml:space="preserve">FUYEZ FUYEZ FUYEZ, ... Ils attirent les gens dans leurs pièges avec des prix attractifs. Ils demandent de payer 2 mois de mensualités à la souscription mais au final tu payes tous les mois. Ils écrivent mal les informations données après ils te demande de payer des frais de modification de 50€ et une augmentation de 30€ sur la cotisation parcequ’ils ont mal noté. C’est vraiment fou !! Tu demandes une rénonciation dans les 24h de la souscription du contrat, ils te disent que tu n’as pas droit et que tu dois faire une résiliation ainsi ne pas recevoir de remboursement. 
Un Conseil: Payez plus cher ailleurs vous serez tranquille. Ils m’ont vraiment donné mal à la tête! FUYEZ! FUYEZ! FUYEZ! </t>
  </si>
  <si>
    <t>mon contrat arrivant à échéance je refais une simulation et je trouve moins cher chez direct assurance. Je les appelle mais pour éviter la discution on me dit qu'il faut d'abord appeler le service commercial puis au service commercial on me dit de joindre mon service client qui lui me dit l'inverse</t>
  </si>
  <si>
    <t>sotro-63190</t>
  </si>
  <si>
    <t>Super assurances, ils ont toujours répondus à mes besoins immédiatement pour l'auto et l'immo ! Rien à redire, je suis très satisfait alors que je ne pensais pas l'être !</t>
  </si>
  <si>
    <t>mohamed-e-105379</t>
  </si>
  <si>
    <t>je suis satisfaits des directe assurance pour le moments je trouve que ces un peu chère pour un jeune conducteur qui n'a pas forcément les moyens
cordialement</t>
  </si>
  <si>
    <t>yves-m-124694</t>
  </si>
  <si>
    <t>Je suis satisfait mais attend une carte verte pour 3 mois et non 1 mois comme souvent, en attendant ma carte grise définitive.
Merci d'avance,
Yves Meyer</t>
  </si>
  <si>
    <t>adam-e-pupi-85738</t>
  </si>
  <si>
    <t>Sinistré "malussé" pour la première fois en 50 ans d'assurance, j'ai trouvé ches L'Olivier une Compagnie attentive et respectueuse des "risques" de mise en situation délicate des clients. Par comparaison, les Tarifs sont les meilleurs que j'ai pu trouver. Depuis, cet assureur est disponible et "à l'écoute" des remarques formulées sur les services et les propositions de contrat. Je suis donc très satisfait.. et je verrai à l'usage si les autres relations ont aussi bonnes, notamment en cas de sinistre (rapidité et objectivité).
Juste une remarque que j'ai formulée et qui devrait être prise en compte:
Les propositions laissent place à une possible interprétation erronée. Le montant de la "cotisation de référence annuelle", sans les frais de souscription initiale, n'apparaît pas clairement, car les 11 mensualités après la première (incuse dans le versement à la souscription) sont minorées par un montant inclus dans le versement à la souscription constituant une "avance sur prime annuelle". De ce fait, les mensualités envisageables pour les années de renouvellement prêtent à confusion, et donc à un FAUX litige.
Avant de souscrire, demandez un devis détaillé!</t>
  </si>
  <si>
    <t>noemie-d-135726</t>
  </si>
  <si>
    <t>Je suis assez satisfaite des tarifs proposés par la complémentaire santé. Je suis également satisfaite de la simplicité de lecture et de signature du contrat en ligne.</t>
  </si>
  <si>
    <t>nanard69-53706</t>
  </si>
  <si>
    <t>Depuis le 13 janvier 2017, je n'ai aucun suivi de mon dossier. Sous prétexte d'une erreur de frappe à savoir13/07/2017 au lieu de 13/01/2017 et de la mention payé par...la Matmut refuse de me rembourser la totalité du sinistre. Tout  ce qui m'a été demandé à été envoyé. A ce jour, j'ignore ce qu'il en est de mon dossier. Malgré mes multiples appels téléphoniques, personne n'est capable de me signaler ce qui fait obstacle au règlement . Les conseillers sont pour la plupart désagréables et donneurs de leçons. Ayant réussi à connaître le numéro de téléphone et le nom d'une responsable, celle-ci se contente de me répéter que ça suit son cours. Elle me certifie que le 15 mars un courrier m'a été adressé or à ce jour 29 mars 2017, ce courrier prétendument envoyé ne m'est toujours pas parvenu. La responsable avec ironie me signale que la Matmut est en rien responsable. Je mets fortement en doute ses propos. Je lui ai fait remarquer qu'il existait 2 autres possibilités de m'adresser un  courrier, par l'intermédiaire du site des adhérents ou de mon adresse mail. Je ne reçois aucune réponse. J'ai appris que 7 autres personnes ont vu leurs règlements bloqués.</t>
  </si>
  <si>
    <t>jess7-101085</t>
  </si>
  <si>
    <t>Catastrophique !!!
Service lamentable. Plus d’un mois d’attente pour un remboursement optique qui n’est à ce jour toujours pas réglé !!!!
Plus de 20min d’attente pour avoir quelqu’un en ligne et jamais la même réponse. Sans compter les mails restés sans réponse. 
Mutuelle obligatoire donc quelle est la solution ???</t>
  </si>
  <si>
    <t>pollin-g-105510</t>
  </si>
  <si>
    <t xml:space="preserve">Les Tarifs sont conformes aux attentes , bien places par rapport a la concurrence  ,
L'Accueil est efficace , 
L'accès se fait très facilement 
Les prestations répondent aux attentes   . </t>
  </si>
  <si>
    <t>loul-71911</t>
  </si>
  <si>
    <t>attention prix attractif à l'inscription qui pour ma part a augmenter l'année suivante  de 25% et la 3ème année encore une augmentation similaire, obligé de les appeler pour négocier le tarif sinon au bout de 3 ans, vous payez la même chose chez un autre assureur et le tout avec moins de garanties</t>
  </si>
  <si>
    <t>claire-92958</t>
  </si>
  <si>
    <t>Je souhaite recevoir mon devis détaillé avant  de me prononcer sur le rapport qualité prix de votre assurance automobile dans l attente, cordialement</t>
  </si>
  <si>
    <t>gualan-79349</t>
  </si>
  <si>
    <t>Assurée depuis 47 ans sans sinistre,  RAS. Mais depuis 2 sinistres tempête les problèmes s'accumulent. Service sinistre injoignable même par sce client et agence. Aucune nouvelle depuis réception du rapport expertise favorable. Par contre augmentation prime assurance 22%. Je ne conseille pas la gmf pour leur gestion sinistre tout à fait désastreuse.</t>
  </si>
  <si>
    <t>sebselire-53133</t>
  </si>
  <si>
    <t>ok très interessant comme proposition, j'apprecie cette offre à sa juste valeur</t>
  </si>
  <si>
    <t>nico-101793</t>
  </si>
  <si>
    <t>Toujours réactif et le service client est très bien.  Le prix est pas élevé je suis en jeune conducteur est j'ai comparé les prix avec d'autres assureur qui sont plus élevés au niveau de leur tarif.</t>
  </si>
  <si>
    <t>diego-65124</t>
  </si>
  <si>
    <t>Client chez BNP, j'ai ouvert 4 contrats d'assurance vie chez Cortal. Une fois les montants des UC et des fonds euros établis, je me suis aperçu que les montants versés ne correspondaient pas à ce qui a été décidé avec le conseiller. J'ai demandé de corriger les montants, mais à la place j'ai eu deux nouveaux prélèvements sur mon compte: c'est le montant corrigé, mais l'ancien montant n'a pas été remboursé. Ce problème a été signalé le 5 juin. Aujourd'hui, le 28 juin, je n'ai toujours pas été remboursé et je me retrouve avec une grosse somma manquante de mon compte chèque et je n'ai pas la libre disponibilité de mon argent. Plus de 23 jours pour corriger un erreur de Cardif et/ou de BNP et extrêmement long et me cause de gros problème de liquidité. Cardif a promis de recoudre le problème "en quelque jour". 3 semaines sont passées.</t>
  </si>
  <si>
    <t>15 avril 2017 suite à une expérience en avril 2017</t>
  </si>
  <si>
    <t>pseudo-54100</t>
  </si>
  <si>
    <t>Bonjour, N° client 251634
J'aurai jamais dû...
J'ai souscrit un contrat avec Active Assurances le 13/04/2017 et depuis j'envoie tous les jours les documents demandés : R.I.B , copie du devis signé et daté avec attestation sur l'honneur, permis de conduire, carte grise, CNI...
un jour, ils ont reçus le RIB, le lendemain non. Ils reçoivent les documents à moitié alors que c'est dans le même mail...!
Si ça continue je vais résilier et même porter plainte si d'ici lundi le problème n'est pas réglé.En plus la semaine prochaine je suis à Paris, je ferai d'une pierre deux coups.
Quelqu'un a eu cette TRES mauvaise expérience avec cette compagnie?</t>
  </si>
  <si>
    <t>bylna94-94666</t>
  </si>
  <si>
    <t xml:space="preserve">La MATMUT elle n'assure pas...
Coup de geule contre la MATMUT assurance dont je suis sociétaire depuis 2006 ;
Je n'ai jamais eu d'accident responsable, mais en Mars 2020 j'ai eu le malheur d'avoir un accrochage non responsable avec une camionnette, problème est que la MATMUT fait traîner le bon de prise en charge des réparations malgré le fait que l'expertise du véhicule à eu lieu par leur expert mandaté et que l'expert m'a donné son feux vert pour les réparations.
Maintenant que les réparations sont faites (plus d'un mois après l'expertise)toutes les excuses sont bonnes pour faire traîner le paiement des réparations au garage et donc me bloquer le véhicule pour m'empêcher de partir en vacances avec.
Il n'est apparement pas normal de posséder un Porsche Cayenne hybride, je me demande qu'elle est le problème ? Mes origines ou mon âge ? Je dis ça car maintenant on me demande de prouver la provenance des fonds avec lesquels j'ai acheté le véhicule soit disant pour lutter contre le blanchiment d'argent et contre le financement du terrorisme alor que je ne toucherais pas un euro de l'indemnisation vu que je me suis rendu dans un garage agréé pour ne pas à avoir à avancer les frais.
Je dois donc fournir un avis d'imposition,une fiche de paie,un relevé de compte et j'en passe... ce que j'ai fait mais la! comme par hasard le siège ne reçoit jamais mes documents ou n'arrive pas à ouvrir les mails alor que je les transmets directement via une agence MATMUT et pour être sûr de la bonne réception c'est à moi d'appeler tous les jours pour vérifier qu'ils on bien réceptionné mes documents au fax.
Une fois les documents reçu on me donnes un délai de traitement de plusieurs semaines ( la belle excuse du Covid19)et on me dits que l'on me tiendra au courant par courrier et qu'il est possible que l'on me demande d'autre documents ou comment j'ai acheté mes véhicules précédents également.
( pendant que mon véhicule est lui toujours bloqué au garage en périodes de vacances d'été).
Touts ces documents qui ne m'on jamais été réclamé à la souscription du contrat ni des précédents .
Je ne suis pas contre le fait de surveiller le blanchiment d'argent et le financement du terrorisme (même si je ne vois pas en quoi c'est le rôle d'une assurance) mais la c'est clairement des excuses pour faire traîner le dossier et pour ne pas indemniser.
J'ai contacté un avocat spécialisé en droit des assurances qui est partant pour prendre le dossier en main car c'est apparemment un comportement récurrent de la part de la MATMTUT mais cela engage encore une avance de frais pour moi en plus d'avoir du prendre le train avec ma famille puis de louer une voiture sur mon lieux de vacances. 
Maintenant le garage m'annonce qu'il ferme pour le mois d'août et que si les réparations ne sont pas payé avant mon véhicule serat bloqué jusqu'à septembre.
MATMUT avez vous des explications à fournir à vos sociétaires ou futurs sociétaires sur ce genre de comportement ?
N.D
Dossier  N/Réf : 20 0M 92018 E - 76P1-G
</t>
  </si>
  <si>
    <t>hama-johann-a-105225</t>
  </si>
  <si>
    <t>des très bon prix pratique  facile d'utilisation je suis content qu'on ma conseiller de m'assurer chez vous continuer comme ca moi j'aime bien et que dieu vous garde</t>
  </si>
  <si>
    <t>phil-100360</t>
  </si>
  <si>
    <t>impossible d'avoir un traitement des demandes par téléphone, attente &gt; 25 mn, pour se faire raccrocher au nez ensuite 
4 appels le 20/11/2020 matin et 4 appels le 19/11/2020 après midi !!!!
DEPLORABLE</t>
  </si>
  <si>
    <t>clement-49873</t>
  </si>
  <si>
    <t xml:space="preserve">Vérifier VOS APPELS DE COTISATIONS :
appel de cotisation 2017
le revenu mentionné est supérieure de 1000€ a celui figurant sur mon avis d'imposition. je fais un mail au service client en indiquant mon revenu brut global et le revenu fiscal de référence tout 2 inférieur de 1000€ au montant de référence figurant sur l'appel de cotisation.
Je m'attendais à une réponse se fondant sur les informations que j'ai communiqué.
Réponse : une simple redite de l'appel de cotisation " votre cotisation est calculée sur la somme de ... et d'un taux de ...MERCI. aucune réponse à ma question sur l'écart de 1000€.
C'est ce moquer du monde.
j'ai relancé en demandant une réponse sérieuse </t>
  </si>
  <si>
    <t>marco-110522</t>
  </si>
  <si>
    <t>je ne met que 1 étoile car 0 ce n'est…
je ne met que 1 étoile car 0 ce n'est possible. à fuir !!!
ils vont tout faire pour ne pas vous assurer une fois payé ou bien ils vont tout faire pour augmenter les cotisation!!! des amateurs dans l'assurance. service lamentable et pas sérieux du tout. je préfère perdre l'argent déjà paye et passer chez un vrai assurer.... je n'imagine même pas que ca va donner en cas de sinistre. De toute évidence, cette assurance est de mauvaise foi ... Je vais contacter donc un service consommateur.</t>
  </si>
  <si>
    <t>bianchi-b-123722</t>
  </si>
  <si>
    <t>je suis satisfait du service et de la personne qui ma appeler je suis un nouveau client j'espère être satisfait durant notre collaboration merci pour tout</t>
  </si>
  <si>
    <t>jph-87484</t>
  </si>
  <si>
    <t>je suis très déçu de cette mutuelle santé qui nous rembourse nos frais médicaux au bout de plusieurs mois avec un tas de problèmes a tous les potentiels clients je leur dit ne vous inscrivez surtout pas a Néoliane santé c'est un désastre M H</t>
  </si>
  <si>
    <t>vincent-d-124095</t>
  </si>
  <si>
    <t>Les prix me satisfont par contre il m'a été impossible de changer de voiture sur votre site. j'au du passé par lelynx.fr les modalités pour changer de  voiture ne sont donc pas des plus simples</t>
  </si>
  <si>
    <t>yann-r-134905</t>
  </si>
  <si>
    <t>je suis satisfait du service et du prix. Facile et rapide avec la signature électronique. je recommande se service sans hésitation. rapide simple et efficace.</t>
  </si>
  <si>
    <t>bloup66-61574</t>
  </si>
  <si>
    <t xml:space="preserve">J'ai souscrit à la formule confort + pour mon spitz nain Meiko.
J'ai été surprise par la rapidité du remboursement pour les frais de la vaccination. 
À voir dans les futurs demandé de remboursement mais je fais confiance à l'assureur compte tenu de leur intérêt à satisfaire leurs clients. </t>
  </si>
  <si>
    <t>maloloamoi-53068</t>
  </si>
  <si>
    <t>Cette mutuelle est une horreur ! Je passe mon temps à batailler avec eux, pour tout (pour les remboursements, pour un changement de compte banquaire de prélèvement dont le RIB leur a été envoyé plusieurs fois en recommandé depuis deux ans, pour des cotisations prélevées deux fois chaque mois...) . Depuis des mois et des mois je dois les contacter une à deux fois par mois pour les mêmes soucis qui restent, qui malgré mes nombreuses relances par téléphone et par lettre recommandée avec accusé de réception persistent ... Et tous les mois la réponse du conseiller au bout du téléphone est la même : c'est bon nous avons réglé votre problème, et tous les mois suivant je me rend compte que ce n'est pas vrai. Bref je suis très en colère et un peu découragée mais si je peux faire qu'une personne ne tombe pas dans cet enfer en adhérent à la MGEN cela me remontera un peu le moral... à bon entendeur... pour ma part je m'en vais les rappeler sur le champ...</t>
  </si>
  <si>
    <t>emelie-39838</t>
  </si>
  <si>
    <t>Bonjour client chez active assurances depuis plus d'un an, je n'avais pas à me plaindre puisque le prix était le moins cher du marché.
Mais depuis le mois de mai j'essaye de souscrire un contrat pour un autre véhicule mais encore à ce jour rien ( soit 3 mois que j'attend), appels au service clients : RIEN, mails : nous allons transmettre , résultat : RIEN. A bout, aujourd'hui j'attend qu'ils me donnent mon coef bonus pour valider ma souscription à un concurrent car depuis 1 mois je ne peux plus avoir accés à mon compte personnel ( bizzare) .
Evité cette assurance, dès que je peux je résilie l'assurance du véhicule assuré déjà chez eux.</t>
  </si>
  <si>
    <t>alexandre-l-123183</t>
  </si>
  <si>
    <t xml:space="preserve">Pour l'instant tout vas bien, on verra bien avec le temps ce que ça donne car c'est une première souscription pour moi.
En tout cas niveau tarif je conseil vivement. </t>
  </si>
  <si>
    <t>Bonjour. J'ai basculé toutes mes assurances chez eux. même mon compte salaire bourse assurance-vie.
Le seul pépin que je déclare et on me prends pour une vache à lait et un idiot.
Je commence à comprendre le pourquoi des réclamations des gens sur ce site.
Pour une histoire de 2000 euro on refuse de prendre en compte par mauvaise foi: garantie tous risques sur les biens immobiliers . Sauf qu'on invente des excuses pour ne pas payer.Un seuil de carrelage non gélif n'est pas à l'abri des chocs cachés. Qu'en sera-t-il de sommes plus importantes à prendre en charge et jusqu'à 5 millions  en RC ?
J'aimerai qu'on m'explique car dans l'attente d'aller plus loin.</t>
  </si>
  <si>
    <t>ambiance-56686</t>
  </si>
  <si>
    <t>Cela fait maintenant plus de 6 mois (souscription en janvier) que j'ai souscris une assurance auto chez vous. Après de multiples échanges par mail avec le service client, j'ai ENFIN reçu ma carte verte plus de 6 mois après souscription et paiement de l'année de cotisation. Personne n'étant capable de me faire une nouvelle carte verte provisoire, j'ai roulé ainsi plus d'un mois sans être assurée alors que la cotisation annuelle a été payée depuis janvier quelques jours après les premiers échanges et les documents envoyés en suivant ! Les personnes inventent à chaque appel passé que les documents nécessaires n'ont pas été envoyés, or, les envois ont été faits à maintes reprises (mails et recommandés à l'appui). Bizarrement, lors de la souscription, personne ne m'a embêtée lorsque plus de 1 000 euros de cotisation annuelle m'ont été prélevés, c'est inacceptable ! Par ailleurs, l'attente au téléphone, peu importe l'heure, est interminable, les personnes qui répondent vous baladent en faisant croire que vous êtes fautif pour finalement ne jamais avoir de réponse à vous apporter ou répéter la même chose. Les délais de traitement des mails sont horribles pour une assurance en ligne ! J'ai toujours été satisfaite des assurances en ligne mais pour rien au monde je ne vous recommanderai à mon entourage.</t>
  </si>
  <si>
    <t>sportmeca-86066</t>
  </si>
  <si>
    <t>Suivis client pas suffisant pas assez de considération du client t en qu on paie c est bien des qu on as des sinistres même des non responsables ils renouvellent pas les contrats c est dommage il faut payer mais surtout pas que eux paye des sinistres</t>
  </si>
  <si>
    <t>kowalski-c-137961</t>
  </si>
  <si>
    <t>Je suis satisfait des services… Les prix me conviennent… Simple et pratique. Quelque difficulté par rapport à la signature électronique. Mais une bonne réactivité du service renseignement.</t>
  </si>
  <si>
    <t>janosch--c-110305</t>
  </si>
  <si>
    <t>Je ne sais pas encore, comment se déroule votre service, mais un plusse pour vous ! C'était simple et rapide l'inscription et la relation téléphonique avec le vendeur</t>
  </si>
  <si>
    <t>elektra63-91720</t>
  </si>
  <si>
    <t xml:space="preserve">service client Nul, mon frere est décédé il y a 15J, je découvre un chèque de 605€ non encaissé en reglement d 'un sinistre de décembre 2015. je demande la rémission d'un chèque, refus catégorique de la MAAF - Nul , mon frère a été malade pendant 7 ans et a lutté contre le cancer , il n'était pas toujours chez lui; plus souvent à l'hopital ce qui explique de chèque non encaissé... </t>
  </si>
  <si>
    <t>max-135061</t>
  </si>
  <si>
    <t>Ce qui serait bien  c'est que vos conseillers parlent correctement aux clients par téléphone ! Et qu'il y ait une considération .. quand on vous demande de rappeler fin septembre pour revoir votre cotisation et que votre conseillère nous envoie ballader parce Qu elle s en fiche , y a pas de problème mais que cette dame s estime heureuse à ce jour d avoir un travail car sans nos cotisations elle pourrait pointer à pôle emploi !!! C'est honteux</t>
  </si>
  <si>
    <t>gin59-87078</t>
  </si>
  <si>
    <t>Je suis très satisfait de l'entretien téléphonique que j'ai eu avec Mr gomez diego personne très aimable et de très bon conseil. Il a repondu correctement a tout mes questions Je souhaite que toutes les équipes chez NEOLIANE aient le même professionnalisme il m a derige vers la bonne propostion neoliane inital niveau 3 j ai compare avec ce que j ai avec ma mutuelle actuelle j ai trouve que pour des bonnes remboursement je vais payer moins cher. Encore grand merci à lui.je donne 10/10 a ce monsieur</t>
  </si>
  <si>
    <t>jproy200-88033</t>
  </si>
  <si>
    <t>REACTIVITE POSITIVE, les prix sont négociés régulièrement</t>
  </si>
  <si>
    <t>papara-s-112595</t>
  </si>
  <si>
    <t>je suis satisfait du service, de la qualité des personnes qui m'ont informer et effectuer mon contrat et le niveau du prix satisfait. Merci bien l'Olivier assurance</t>
  </si>
  <si>
    <t>clembreitz-52577</t>
  </si>
  <si>
    <t>j'ai rejoint cette mutuelle en début et je suis satisfaite car je suis vraiment bien remboursée, je passe de la MAAF à NEOLIANE et ma prise en charge pour mes lunettes par exemple n'est plus du tout la même !!</t>
  </si>
  <si>
    <t>nessa-79627</t>
  </si>
  <si>
    <t>Contact téléphonique rapide. Service client professionnel, courtois, jovial et souriant. Explications et informations claires et rapides de la part de LAILA.</t>
  </si>
  <si>
    <t>ajouv598-98974</t>
  </si>
  <si>
    <t>Assurance assez élevée mais qui est absolument minable en cas de sinistre, suite à un sinistre ( agent mairie qui a traversé notre clôture) l’expert mandaté pour soit disant nous représenter nous as enfoncé résultat nous ne pouvons même pas refaire notre clôture malgré les différents devis matériaux prouvant que l’expert a tort.
A FUIR</t>
  </si>
  <si>
    <t>myriam-g-113899</t>
  </si>
  <si>
    <t xml:space="preserve">JE SUIS SATISFAIT DU SERVICE,RAPIDE ,SIMPLE ;TRES BONNE CORRESPONDANCE TELEPHONIQUE.GUIDE EN LIGNE JUSQU A LA FIN DE LA REALISATION DU CONTRAT 
A VOIR POUR LA SUITE </t>
  </si>
  <si>
    <t>maaaaarie-104122</t>
  </si>
  <si>
    <t>J'ai été assuré pendant des années sans aucun problème de paiement, aucun accident, rien. Bonus 0.54. 
Je suis partie un temps à l'étranger et mon ami a repris le paiement des cotisations. Pendant le covid, il s'est retrouvé au chômage. Deux cotisations ne sont pas passées. Il ne m'a rien dit, je l'ai appris par hasard alors qu'on devait 110 euros. J'ai appelé l'assurance pour faire le paiement, ils m'ont dit que c'était trop tard (c'était le dernier jour), qu'ils résiliaient mon contrat. 
Ils ont refusé mon paiement de 110 euros en me demandant 600 euros, la totalité de la somme restante jusqu'a la date anniversaire du contrat, sans reprendre l'assurance de mon véhicule évidemment. 
Si vous cherchez une assurance sans coeur qui ne tient pas compte d'un soucis exceptionnel comme celui-là en pleine crise sanitaire, vous avez frappé à la bonne porte ! Direct assurance, c'est l'assurance de vous faire traiter comme de la crotte meme si vous êtes un bon client qui n'a jamais eu de soucis.</t>
  </si>
  <si>
    <t>loloex-51367</t>
  </si>
  <si>
    <t>Encore une super belle rémunération pour mon contrat AFER ! depuis 7 ans je n'ai qu'à me réjouir d'avoir été parrainé par mes parents ..Trés loin devant ses concurrents une fois encore avec 2,65% nets ! 
Mon livret A ..il y a longtemps qu'il est fermé ..</t>
  </si>
  <si>
    <t>naima-52349</t>
  </si>
  <si>
    <t>Assuree depuis 2009 un seul sinistre le 24.12.16 et jusqu'à aujourd'hui sachant que je suis en tt risque on me balade et mon vehicule toujours pas réparé une franchise de fou et pas de prêt de véhicule</t>
  </si>
  <si>
    <t>taklit-a-117507</t>
  </si>
  <si>
    <t xml:space="preserve">Super très bonne accueil téléphonique satisfaits du tarifs je recommanderai sans hesiations à mes proches amis famille bonne continuation à toute l équipe 
</t>
  </si>
  <si>
    <t>paul-p-105767</t>
  </si>
  <si>
    <t xml:space="preserve">On est satisfait apres un litige BIEN REPARE
Ceux qui vous coutent RIEN comment peuvent ils etre satisfaits ?
Il seraient satisfaient si  la cotisation etait reajustée .*
</t>
  </si>
  <si>
    <t>dirassurclientdecu-50505</t>
  </si>
  <si>
    <t>service déplorable. Injoignables depuis près d'un mois. prix excessif alors que je ne suis même pas en tous risques.</t>
  </si>
  <si>
    <t>marcel-27970</t>
  </si>
  <si>
    <t xml:space="preserve">je suis satisfait du service  et de la facilité de communication.
toute mes assurances sont regroupées chez vous.
les membres de ma famille sont également assurés chez vous
</t>
  </si>
  <si>
    <t>delil-c-121401</t>
  </si>
  <si>
    <t>je suis satisfait ca c'est fait tres vite, en attendant j'espere juste ne pas avoir de surprise concernant ma demande d'assurance chez april moto, sinon bon rapport qualité pirx</t>
  </si>
  <si>
    <t>ahmet-s-105519</t>
  </si>
  <si>
    <t>Incroyable service client, je n'ai rien dire ils sont exceptionnel. Réactivité , service respectueux tout juste ce que j'aime. Pas de chichi quand j'effectue un changement réponse en max 15 min</t>
  </si>
  <si>
    <t>rasiguere-78667</t>
  </si>
  <si>
    <t>mon irritation vis à vis d'Axa vient du comportement de l'agence Debourge à Canet en roussillon avec ma voisine lors d'un cambriolage, elle a 93ans , Debourge et une secrétaire ont été odieux.</t>
  </si>
  <si>
    <t>guytout-72330</t>
  </si>
  <si>
    <t>Je suis globalement assez satisfait de mon nouvel assureur auto !</t>
  </si>
  <si>
    <t>jococo-101239</t>
  </si>
  <si>
    <t>Je suis prélevé depuis 3 ans de 60 € sur un bien vendu. Une honte. impossible à joindre on doit passer par la banque lcl qui a fait le nécessaire. 
C'est eux qui me doivent de l'argent presque 2000€</t>
  </si>
  <si>
    <t>rodo-66563</t>
  </si>
  <si>
    <t>ATTENTION : faux démarchage par téléphone. Ils vous font croire à des indemintés dont vous avez droits pour vous faire signer un contrat qui n'a rien à voir.</t>
  </si>
  <si>
    <t>roman60-75819</t>
  </si>
  <si>
    <t>refuses de s'aligner au prix affiché sur les devis et refuses toute négociation poussant même a partir chez la concurrence, invraisemblable j'ai jamais vu un service client avec autant de mépris pour ses clients de longue date</t>
  </si>
  <si>
    <t>szodi-61233</t>
  </si>
  <si>
    <t xml:space="preserve">depuis 27 ans chez macif et quand je voulais assurer mon fils avec la voiture (malus1.25) déjà assuré chez eux, j'ai même demander conseil pour la nouvelle voiture chez macif en novembre pour ne pas avoir de surprise , il me conseil un 75 cv Clio 4 maximum pour le fils "ce que j'achète " , mais au mois de février la voiture arrive  et maintenant il refuse de l'assurer .
merci MACIF </t>
  </si>
  <si>
    <t>yoli-63300</t>
  </si>
  <si>
    <t>très satisfaite du retour du conseiller</t>
  </si>
  <si>
    <t>wiles-k-108069</t>
  </si>
  <si>
    <t>Beaucoup de renseignements au téléphone -, opératrice très agréable et patiente. 
explication de l'offre parrainage et de l'assurance multi auto ainsi que des 15% de réduction sur une assurance habitation.</t>
  </si>
  <si>
    <t>gege1952-55574</t>
  </si>
  <si>
    <t>j'ai eu le plaisir de contacter Peyrac Assurances pour choisir une assurance pour ma moto. je suis tomber sur une charmante jeune fille qui a pris du temps pour répondre à mes questions. après avoir comparé les prix et les garanties avec d'autres assurances, mon choix a vite été fait.
L'adhésion a été ultra rapide et j'ai eu les documents dans la minute.</t>
  </si>
  <si>
    <t>rachid-s-112328</t>
  </si>
  <si>
    <t xml:space="preserve">Clarté des devis.
réactivité des opérateurs.
Les devis sont simples et rapides.
Les prix affichés sont très raisonnables.
la présentation du site est claire et accessible.
</t>
  </si>
  <si>
    <t>antigone-82139</t>
  </si>
  <si>
    <t>je suis assurée depuis 24 ans, jusqu'à maintenant je n'avais jamais eu de problème, ni même d'accident de voiture et en plus je suis assurée tout risque. Au mois de septembre un bus à reculé dans ma voiture. et voici 3 mois que j'attends une réponse de la maïf. Le 1e souci et que l'expert mandaté n'est pas venu voir les travaux et à dit ok sauf que je dois les payer car la maif n'a pas fait le nécessaire</t>
  </si>
  <si>
    <t>evlimail-49589</t>
  </si>
  <si>
    <t>Service client catastrophique au téléphone, les chargées ont du mal à comprendre les demandes pourtant très claires et quand elle ne comprennent pas elle vous raccrochent au nez. Visiblement ça les embête de travailler au téléphone. Dans ce cas if faut changer de métier!</t>
  </si>
  <si>
    <t>yassine-71711</t>
  </si>
  <si>
    <t>A éviter à tout prix, service de merde , des emlpoyés impolis, en plus pour chaque de demande d'info il faut payer leur numéro de merde, aprés sinistre compter sur votre poche, aucune prise en charge , je suis vraimen</t>
  </si>
  <si>
    <t>myriam-b-126838</t>
  </si>
  <si>
    <t>Je suis satisfait simple et pratique parfait, je vais pour roulez serenement avec direct assurance qui m'a assurait rapidement merci à vous de votre confiance</t>
  </si>
  <si>
    <t>cecile-m-134185</t>
  </si>
  <si>
    <t>Pas évident de souscrire par internet quand on n'y connais pas grand chose. Mais pour mon assurance moto je suis tombé sur un motard sympathique. Au plaisir d'échanger avec vous pour de nouvelle assurance en espérant que tout se passe aussi bien qu'a la MAAF.</t>
  </si>
  <si>
    <t>marie-laure-m-135232</t>
  </si>
  <si>
    <t>Satisfaite du service santé april recommande cette mutuelle à tout mon entourage merci pour votre proposition de santé elle me convient très bien vus ma situation</t>
  </si>
  <si>
    <t>nadia-v-125779</t>
  </si>
  <si>
    <t xml:space="preserve">je suis entièrement Satisfaite de votre offre de service
de votre accueil
de votre réactivité
des alertes que vous nous faites de façon régulière systématiquement à chaque échéance  
</t>
  </si>
  <si>
    <t>lysiane-h-112978</t>
  </si>
  <si>
    <t xml:space="preserve">Content des services rendus
Bon site internet clair toujours disponible
Mais le temps d'attente au téléphne est bien trop long
A part ça tout va bien
</t>
  </si>
  <si>
    <t>patatz80250-98770</t>
  </si>
  <si>
    <t>Ouverte du dossier très  vite. Dégât rapidement traité 
 Le  remboursement a été effectué sous 3 jours une fois les réparations faites. Au top a recommander</t>
  </si>
  <si>
    <t>mk-85645</t>
  </si>
  <si>
    <t>bonjour
ma soeur avait souscrit un CONTRAT GARANTIE OBSEQUES, à son décès fin JUILLET 2019, nous avons contacté la MACIF, leur avons envoyé tous les documents requis, avons finalement décidé de régler les obsèques, devant leur inertie, et 5 mois plus tard, en dépit de mes relances, ils ne nous donnent aucune réponse.</t>
  </si>
  <si>
    <t>lb-131571</t>
  </si>
  <si>
    <t>Je viens de recevoir l accord sur le devis dentaire après un entretien téléphonique avec MARIAMA. En effet la demande avait été faite par mail et Je trouve dommage que l on doit téléphoner car les infos de suivent pas.</t>
  </si>
  <si>
    <t>elodie547-58324</t>
  </si>
  <si>
    <t>Les faits parlent d'eux-mêmes: tentative de vol sur mon véhicule, le dépanneur a mis plus de 2 h à arriver (premier engagement non respecté), mon véhicule a été amené chez un dépanneur un dimanche et la conseillère m'a indiqué qu'ils avaient 48h pour trouver un garage partenaire. FAUX ! Ils n'ont pas trouvé de garage partenaire pendant 1 mois (deuxième engagement non respecté), ont transféré mon véhicule dans une casse pour faire l'expertise (qu'ils appellent centre d'expertise) contre mon gré (mon véhicule a été entreposé au milieu des véhicules stockés pour démolition pendant des semaines), ils ont ensuite transféré mon véhicule chez un garage partenaire 1 mois plus tard avec un rapport d'expertise incomplet (besoin de faire une demande de complément d'expertise pour la portière endommagée), donc encore 1 mois d'attente pour les réparations, soit 2 mois sans véhicule et sans prêt de véhicule (malgré l'option de prêt de véhicule payée pendant les 2 mois d'attente) pour 1,5 jours de travaux sur le véhicule. Leur réponse à mon mécontentement pour le délai : je n'avais qu'à choisir mon garage (quand on m'a annoncé 10 jours plus tard après m'avoir fait croire qu'ils trouveraient un garage rapidement qu'ils ne savaient pas quand ils trouveraient un garage) et faire l'avance des frais, ce que j'ai bien sûr refusé, vu les délais de remboursement indiqués par les internautes. Ils m'ont même dit que si je choisissais un garage maintenant, je devais payer aussi les frais de gardiennage mais ne pouvaient pas me dire quand ils trouveraient un garage partenaire ! Ensuite, j'ai dû moi-même appelé l'expert pour le complément d'expertise, fournir la facture du garage au cabinet d'expertise, appeler le garage pour être tenue informée, appeler l'assistance pour être tenue informée des recherches de garage, la gestionnaire de mon dossier ne m'a jamais tenue informée de rien à part pour me dire "votre demande a été transmise à l'assistance, je n'ai pas de réponse à ce jour", elle ne sait rien faire ni répondre d'autre. Et j'ai finalement retrouvé mon véhicule au bout de 2 mois avec les réparations initiales effectuées mais avec la portière endommagée par leur dépanneur pendant le remorquage. J'ai fait une réclamation qui à ce jour (2 mois plus tard, n'a toujours pas été traitée et mon véhicule n'est donc toujours pas réparé). J'ai évidemment résilié mon contrat chez eux. Un responsable que j'ai eu après m'être battue des heures au téléphone (car sinon ils sont injoignables) m'avait promis un geste commercial pour le préjudice subi mais comme toutes leurs promesses, elle n'a pas été respectée (sous prétexte que j'ai résilié mon contrat). Ils affirment sur leur site qu'ils remboursent 100 euros s'ils ne respectent pas leurs engagements mais ils oublient de dire qu'ils vous verseront (peut-être) ces 100 euros uniquement si vous vous réengagez 1 an chez eux et à compter du renouvellement du contrat. Pour ce qui est des prix, oui ils sont moins chers que d'autres mais sont les seuls à proposer une franchise variable (ce qui revient beaucoup plus cher en cas de sinistre, ce n'est pas un détail) et ils augmentent les prix sans informer leurs clients ! Je me suis retrouvée avec des mensualités augmentées et quand j'ai appelé on m'a dit que c'était dû à l'augmentation du taux de sinistres ! Je n'ai jamais été informée de cette augmentation. Enfin, si vous cherchez bien, d'autres assureurs avec une meilleure réputation proposent des tarifs équivalents avec de meilleurs garanties (franchise fixe et moins élevée notamment). Pour ceux qui ne le savent pas, Direct Assurance fait partie du groupe AXA...</t>
  </si>
  <si>
    <t>frank-l-115959</t>
  </si>
  <si>
    <t xml:space="preserve">JE SUIS SATISFAITE DE CETTE ASSURANCE 
LES EXPLICATION SONT SIMPLE 
LE PRIX ME CONVIENT 
SIMPLE ET RAPIDE 
JE RECOMMANDE CETTE ASSURANCE 
TRES PRATIQUE
 </t>
  </si>
  <si>
    <t>obliteratedsoul-52826</t>
  </si>
  <si>
    <t>En invalidité 2eme catégorie depuis Septembre 2016, l'AG2R doit verser un complément en plus de la CPAM, je n'arrive pas à faire valoir mes droits, mon employeur à fait le nécéssaire et il n'y a toujours aucun versement malgré des visites fréquentes du médecin expert et des courriers contradictoires. Le service client ne dit pas la même chose d'un appel à l'autre et m'a expliqué n'avoir qu'un pouvoir limité de consultation sur mon dossier. En attendant je n'ai que les 380euros de cpam par mois pour vivre ...</t>
  </si>
  <si>
    <t>antoine2611-70703</t>
  </si>
  <si>
    <t>Bonjour,
Assuré tous risques chez direct assurance,je me suis fait emboutir ma voiture dans la rue (j'ai porté plainte au commissariat, preuve de ma bonne fois).L'expert (cabinet BCA expertise) a conclu que je mentais et que j'avais eu un accident (
(son analyse semble couler de source mais ne tient pas compte d'éléments évidents confirmant mes dires -à se poser des questions sur l'impartialité de cet expert). Direct assurance ne prend donc pas en charge la réparation. Je cherche à présent à faire une contre expertise (à mes frais évidemment) mais aucune réponse de Direct Assurance depuis 6 semaines malgré mes nombreux appels et les 4 recommandés de mon avocat (oui j'ai pris un avocat!). Aucun service clients chez cet assureurs mais un call center à l'étranger qui s'engage à vous rappeler mais ne vous rappelle jamais (sans doute une politique en interne pour décourager les assurés) 
J'avais prix une assurance tous risque formule confort et résultat je conduis une voiture endommagée depuis deux mois avec de l'air qui rentre dans l'habitacle (me fille de deux mois est tombé deux fois malade et je suis obligé à présent de louer une voiture en attendant que Direct assurance daigne me répondre (oui avec les frais d'avocats j'ai largement dépassé les frais de réparation de la voiture mais j'en fait une question de principe). J'ai été obligé d'engager un avocat, à grands prix pour faire valoir ma bonne fois. Les premières analyses de l'expert indépendant contacté par mon avocat sont édifiantes sur la qualité du rapport d'expertise mandaté par Direct assurance. l'expert a fait un rapport à charge ne tenant pas compte d'éléments évidents attestant mes dires. Sans réponse de direct assurance, mon avocat se doit d'assigner Direct Assurance... la formule "pack confort" prend tout son sens...
Un conseil à tous : à vouloir économiser quelques euros, et malgré une formule tours risque "confort", vous devrez au moindre problème, vous battre avec des experts partiaux, des call center qui ne répondent pas, dépenser des frais d'avocats et votre contrat ne sera jamais appliqué! Bref assureur à fuir!</t>
  </si>
  <si>
    <t>olinski-m-111053</t>
  </si>
  <si>
    <t>tarif revu à la hausse suite à un vol de voiture dont je ne suis pas responsable, 70 € supplémentaire sur l'année, attendre 3 ans pour un sinistre non responsable, pour retrouver un tarif normal.....</t>
  </si>
  <si>
    <t>ode-79861</t>
  </si>
  <si>
    <t xml:space="preserve">On "oublie" de vous parler des exclusions de la couverture mobiliere et des options existantes. Resultat vous n etes jamais assure en realite  ! 
Faites TOUT ecrire noir sur blanc notamment sur les contrats de couverture juridique  !!! </t>
  </si>
  <si>
    <t>antonin-g-110963</t>
  </si>
  <si>
    <t>prix correct, très facile et rapide pour souscrire à son contrat, des options plutôt interessantes, pour une assurance moto je recommande sans problème</t>
  </si>
  <si>
    <t>pvt-90855</t>
  </si>
  <si>
    <t xml:space="preserve">Mon taux de satisfaction concernant cette prévoyance est proche de l'azote liquide c'est-à-dire - 196
Que dire de cette entité (ayant la gestion de tous les intérimaires de France) si ce n'est que son matelas financier doit être d'une épaisseur monumentale c'est en autre une complémentaire qui ne complète absolument rien en cas de problème rencontré…
Intérimaire depuis de très très longues années je cotise tous les mois (12 mois sur 12) à cette complémentaire.
Accident de travail (pendant la mission) le 15 mars 2020, je perçois de la part de la SECU une I-J de 53,89 brut par jour pendant les 28 premiers jours, ayant une moyenne mensuelle de salaire de plus de 2750 euros brut (45h00 de nuit par semaine + 13ème mois).
J'appelle leur service et une personne à qui j'explique que 53€ de la secu ne couvre absolument pas ma perte de salaire, celle-ci a l'outrecuidance de me dire : ne vous plaignez pas il y en a qui touche 5€ par jour…
Ce à quoi je lui réponds qu'en travaillant 45h00 de nuit par semaine cette indemnité journalière est proportionnelle à ce que je touche et cotise mensuellement, que l'AG2R en définitive n'est ni plus ni moins qu'une complémentaire qui ne complète rien…  
Le 23 avril 2020, je reçois un mail me disant : Nous vous avons réglé à tord un montant de 300€, nous vous avons déduit 37,90€ sur les prestations dues pour la période allant du 19/03 au 15/04.
Là, je reste dubitatif on me demande de rembourser une somme que je n'ai même pas touché puisque je n'ai pas reçu de chèque... 
Le 02 juin 2020, rappel d'AG2R par mail : nous vous rappelons que vous nous restiez redevable d'un montant de 262,10 euros blablabla, alors que j'ai joint leur service pour leur dire que je n'encaisserai pas ce foutu chèque...
Je commence à être excédé de l'attitude laxiste (pour être poli) de cette entité qui fait la sourde oreille à toutes demandes en restant dans un flou artistique afin de noyer le poisson dans le bocal et ainsi engranger des sommes indécentes, enfin il est tant que les choses changent et à la vue de ces multiples témoignages allant dans un sens unique à savoir du négatif et du négatif.
A bon entendeur…
</t>
  </si>
  <si>
    <t>camus-b-113164</t>
  </si>
  <si>
    <t>Assurance idéale pour jeune permis, un service client très réactif et compréhensible, j'ai été pris en charge plusieurs fois en sachant parfaitement de quoi nous parlions. Je recommande</t>
  </si>
  <si>
    <t>dall'agnola-a-115358</t>
  </si>
  <si>
    <t>Plateforme intuitive, prix attractif. J'ai connu cette assureur par le lynx, et il m'a fais économiser plus de 600€ sur mon ancien contrat de voiture. Je recommande.</t>
  </si>
  <si>
    <t>kakys-59706</t>
  </si>
  <si>
    <t>A éviter! Je vais résilier les 3 contrats d'assurance que j'ai souscrits chez eux. Ils font un prix d'appel pour une nouvelle assurance auto mais personne ne spécifie quand vous souscrivez que ce tarif n'est valable qu'un mois! Quelle surprise quand je reçois mon appel a cotisation majoré de presque 150€...! La conseillère que je viens d'avoir au téléphone me dit que ce n'est pas du vol, je n'avais qu'à lire les conditions générales!</t>
  </si>
  <si>
    <t>bidouresse76-65868</t>
  </si>
  <si>
    <t xml:space="preserve">Adhérente depuis plus de 40 ans au GMPA, je dépends d'ALLIANZ pour le dédommagement d'une demande d'IAD. Pour la seconde fois, je ne suis pas éligible à cette prime. Ceci se comprend aisément : GMPA dans son glossaire évoque l'IAD simplement sur le caractère d'aptitude professionnelle. Il en va tout autrement pour ALLIANZ qui, dans son guide de prévoyance, ajoute la notion de DEPENDANCE. Son libellé figure sur le site du GMPA au titre de la PTIA. D'ailleurs le certificat médical à compléter pour demande d'IAD, inscrit les aptitudes employées pour définir le niveau G.I.R. (Groupe Iso Ressources), utilisé pour évaluer le niveau de dépendance. Même si je suis déboutée une nouvelle fois, je vais appeler l'attention du Secrétaire Général de l'Autorité de Contrôle Prudentiel et de Résolution (ACPR). Vous pouvez la saisir soit par LRAR, soit directement par mail. Il existe 2 imprimés, dont l'un concerne les assurances. Le BRA (Bureau des Relations avec les Assurés) a rappelé que : "les exclusions devaient être clairement définies dans les contrats afin de permettre aux souscripteurs de connaître exactement l'étendue de leurs garanties. A défaut, il a précisé que les EXCLUSIONS NE POUVAIENT ETRE OPPOSEES AUX ASSURES. Il attire aussi l'attention des assureurs sur le fait que la TERMINOLOGIE employée dans les contrats se doit d'être CLAIRE. </t>
  </si>
  <si>
    <t>damien-l-128096</t>
  </si>
  <si>
    <t>Les services en ligne est Rapide  et efficace tous ce que l on souhaite au lieu d attendre au téléphone pendant des heures au tél que quelqu’un un veuille bien répondre …</t>
  </si>
  <si>
    <t>didier-a-130860</t>
  </si>
  <si>
    <t>C'était rapide et pratique  j'ai compris rapidement, je pense assuré aussi ma voiture principale 
c'était facile je conseille direct Assurance 
merci.</t>
  </si>
  <si>
    <t>angie93699-71453</t>
  </si>
  <si>
    <t xml:space="preserve">Attention le conseiller au téléphone vous sermonne si vous ne prenez pas le contrat chez eux
Très insistants ils m appellent  20 fois par semaine pour au final quand je leur ai dit que j avais pris ailleurs être très désagréable </t>
  </si>
  <si>
    <t>jean-pierre-v-124018</t>
  </si>
  <si>
    <t>Je ne suis pas satisfait a la suite de mon premier sinistre non responsable 2 mois ont passé et mon indemnisation n'ait toujours pas chiffrée. Il ne faut pas avoir de sinistre a déclarer dans cette assurance ou les interlocuteurs viennent d'une autre planète. Je vais résilier tous mes contrats chez eux.</t>
  </si>
  <si>
    <t>lilas-88896</t>
  </si>
  <si>
    <t>Comment ce fait il que comme par hasard trois fois de suite les documents pour être remboursé se perdent ? Ou et donc passé le bon fonctionnement de cette mutuelle ? Je pense sérieusement à en changer . J'ai une petite retraite d'agent de service et toute cette attente de remboursements avec plusieurs réclamations sont insupportables .</t>
  </si>
  <si>
    <t>fab-63545</t>
  </si>
  <si>
    <t xml:space="preserve">J'ai souscris une assurance pour mon pret habitat depuis 2007 et je suis tombé malade (burnout) depuis juillet 2015 en arret maladie régulièrement puis depuis avril 2016 mon medecin me prescrit un mi-temps thérapeutiques et en 2017 comme j'ai eu des difficultés financières mon conseiller banquaire a la bnp ma dit de faire une demande de prise en charge on me dit au telephone que mon dossier etait bon puis 2 mois apres on me dit que non car il fallait que j'ai 3 mois d'arrêt consecutif bref entre temps mon etat de sante c"est agraver et j'ai recue un courrier pour refaire une demande alors que maintenant je suis en arret depuis le 8 novembre 2018 jusqu'à ce jour et la on me ressort un autre prétextes comme quoi je site (la raison de votre arret entre dans une des clause d'exclusion du contrat d'assurance )j'ai l'impression qu'on se moque de moi je trouve que ses pas serieux alors a quoi elle sert cette assurance il attende que je me suicide cest pas normale je vais aller voir un avocat quant j'était en bonne santé j'ai jamais rien demandé je suis indigné par ces methode
 </t>
  </si>
  <si>
    <t>priska-r-117916</t>
  </si>
  <si>
    <t>Min devis passe de 322€ à 425€ en 24h. J’ai décidé donc d’annuler en prenant un peu de marge : souscription le 14/06 et résiliation le 30/06. J’ai payé 64,52€ et comme le contrat devrait être à 35,44€ par mois, ils ne me rembourse que 2,28€. CHERCHER L’ERREUR!</t>
  </si>
  <si>
    <t>charlotte--v-124315</t>
  </si>
  <si>
    <t>Prix correct et service au top. Devis explicite et nous laisse le choix rapidité de la transmission des documents. Service client efficace. Excellent rapport qualité/prix</t>
  </si>
  <si>
    <t>nagazi-w-108901</t>
  </si>
  <si>
    <t xml:space="preserve">Le Service client est particulièrement a l'écoute et donne de très bonne explication. Bravo! Les coûts sont très attractifs.
Tres satisfait. Je recommande. </t>
  </si>
  <si>
    <t>fanny-98412</t>
  </si>
  <si>
    <t>On m'a refilé cette assurance sans même m'avertir et derrière j'ai été prélevé sans rien pouvoir faire!! Je trouve ça scandaleux ! Les assurances ne devraient pas pouvoir reconduire sans demander l'autorisation</t>
  </si>
  <si>
    <t>moustapha-r-121593</t>
  </si>
  <si>
    <t>Je suis satisfait du service, les prix sont convenables, et je pense prendre mon assurance habitation et moto chez vous. Vous êtes les meilleurs sur le marché, je pense. BRAVO</t>
  </si>
  <si>
    <t>seraf-y-115642</t>
  </si>
  <si>
    <t>Je suis satisfait du service, personnel très à l’écoute et très sympa avec le meilleur prix je recommande même pour un jeune conducteur qui a du mal à comprendre toutes les paperasses</t>
  </si>
  <si>
    <t>dominique-s-109644</t>
  </si>
  <si>
    <t xml:space="preserve">Nous sommes très satisfaits du prix et surtout des conseils venant de vos collaborateurs ! aussi bien sur nos véhicules que pour notre habitation - Nous recommandons souvent de passer par Direct Assurances
Cordialement </t>
  </si>
  <si>
    <t>piedebout-l-116350</t>
  </si>
  <si>
    <t xml:space="preserve">Le prix de l'assurance est vraiment très intéressant.
Je suis vraiment très satisfait de cette assurance.
Je recommande l'olivier assurance.          </t>
  </si>
  <si>
    <t>bemerle-d-125909</t>
  </si>
  <si>
    <t>Je trouve juste que le tarif et légèrement élevé au vue de l’Annee du modèle de mon véhicule mais vous été au top et surtout le conseiller que j’ai eu au téléphone a était très pro</t>
  </si>
  <si>
    <t>geocari-55332</t>
  </si>
  <si>
    <t>Tout est bon pour refuser les prises en charge! : réponses 'officielles' totalement contraire à l'avis exprimé sur place par les experts; décisions unilatérales de la MACIF contraire au bon sens; vécu cela dans deux cas distincts; 
enfin assureur très difficile à atteindre</t>
  </si>
  <si>
    <t>vansevenant-s-137015</t>
  </si>
  <si>
    <t>Les conseillers au téléphone ont vraiment bien géré la situation, impliquant une séparation. Merci à toute l'équipe pour son implication et sa bienveillance</t>
  </si>
  <si>
    <t>eric-c-123285</t>
  </si>
  <si>
    <t>Votre plate forme est intuitive et agréable.
Le système de contrat de base + option est intéressant.
La facilité et la rapidité de souscription sont vraiment un plus</t>
  </si>
  <si>
    <t>marina-d-131878</t>
  </si>
  <si>
    <t>Je suis satisfaite de la rapidité de souscription.
Site facile d'utilisation, différentes propositions permettent de faire un choix aussi bien financier qu'en terme de couverture.</t>
  </si>
  <si>
    <t>adrien-86379</t>
  </si>
  <si>
    <t>Je suis satisfait de cet assureur ! je suis passé de 430 euros d'assurance chez une agence traditionenelle à 230 euros pour une offre en ligne, pour un meme service. Certes, il n'y a plus d'agence mais on ne va pas chez son assureur tous les jours ! 
Ma référence parrainage 30euros chacun : 5368331</t>
  </si>
  <si>
    <t>azzeddine-s-104942</t>
  </si>
  <si>
    <t>JE SUIS SATISFAIT DU SERVICE 
LE PRIX ME CONVIENNENT
SIMPLE ET PRATIQUE
EST AUSSI POUR LA ASSISTANCE DE L'ACCUEIL EST TRES GENTILLESSE DE SA CONVERSATION AIMABLE</t>
  </si>
  <si>
    <t>joao-54946</t>
  </si>
  <si>
    <t>Je suis client chez Direct Assurance depuis 3 ans, et j'en vois déjà de toutes les couleurs... Prix initiaux certes très attractifs, mais ils rattrapent vite leur retard ! En deux ans, 0 accidents, et augmentation de mes 3 contrats chez eux (2 contrats auto et 1 habitation) dont un de 200 euros !!! Le pire, c'est que cela se fait tout naturellement sans explications. De plus, service client déplorable, garanties pauvres, et erreurs de gestion !!! Bien évidement, toujours à leur avantage !!!</t>
  </si>
  <si>
    <t>madala--134352</t>
  </si>
  <si>
    <t xml:space="preserve">Véhicule sinistré , depuis fin août 
Toujours en sinistre fin septembre et en plus des frais de gardiennage à mes frais. Aucune indemnité pour le moment. Mais systématiquement les mêmes demandes de documents. 1 étoile car obligé. à fuir à tout prix! </t>
  </si>
  <si>
    <t>philippe-t-131808</t>
  </si>
  <si>
    <t>Je suis satisfait du tarif pratiqué.
C'est le deuxième véhicule que j'assure chez Direct Assurance, qui me convient parfaitement à tout point de vue (tarif et garantie).</t>
  </si>
  <si>
    <t>regis-95294</t>
  </si>
  <si>
    <t>Client prévoyance des indépendants depuis 2006 j'ai eu un seul arrêt   De 15 jours en 14 ans et la deux mois car je suis une  personne à risque je suis restaurateur je n'est pas pu faire de vente à emporter quand je tel  un coup ont me dit qu'il manque des documents , un coup ont me dit qu ils comprennent pas pourquoi j'ai pas été indemnisé, un coup mon dossier est pas pris en compte c'est navrant il y en a mare que les assureurs ne sont pas là quand ont a besoin !!!!</t>
  </si>
  <si>
    <t>sylvain-g-108302</t>
  </si>
  <si>
    <t>je suis satisfais du prix qui ma été propose par rapport au option choisi très bon rapport qualité prix. je recommanderais cette assurance Direct assurance.</t>
  </si>
  <si>
    <t>rodge-64412</t>
  </si>
  <si>
    <t>HONTEUX ......malgré l envoi des documents (demandés par LCL) pour la résiliation d un contrat auto je suis toujours prélevé .Mon nouveau véhicule est assuré chez Pacifica</t>
  </si>
  <si>
    <t>max-107428</t>
  </si>
  <si>
    <t>Je ne recommande pas du tout cette mutuelle, elle vous augmente vos cotisations tous les ans, vous supprime des droits sans vous avertir (lettre de mise en demeure en cours), impossible d avoir des réponses ni même des interlocuteurs! A fuire rapidement!</t>
  </si>
  <si>
    <t>zoomer-54932</t>
  </si>
  <si>
    <t>Résiliation après  2 accidents non responsables, mais surtout après la contestation d'une réparation, malfaçons constatées à la reprise du véhicule, non réparation d'un choc à une roue et garagiste véreu qui lacéré une durite pour se venger de ne pas avoir réussi à me faire payer la location du véhicule censée être gratuite...merci eurofil</t>
  </si>
  <si>
    <t>sifedine-81445</t>
  </si>
  <si>
    <t>Bonsoir je m'appelle aissahine sifedine  mon numéro de référence es le 1950301 et mon numéro de sinistre le 2019746762 bonjour je suis assuré a l'olivier assurance en tout risque depuis 1an je me suis fait voler mon véhicule le 21 octobre 2019 jai envoyé tout les documents ainsi que la clés .attestation de vente.etc...l'expert doit apeller pour une proposition j'attends toujour es vue les commentaire je commence a m'inquiéter contacter moi rapidement  que je puisse bénéficier des privilège que l'assureur promet  en attendant sa fait plus de 1mois que je suis a pied !!!</t>
  </si>
  <si>
    <t>keddad-89251</t>
  </si>
  <si>
    <t xml:space="preserve">Assuré chez cette entreprise. J'ai subi un accident de voiture non fautif le 24/02/2020. Suite à cela l'entreprise a mandaté un expert qui a estimé le rachat du véhicule. Les documents envoyés , nous étions dans l'attente de la transaction. Sauf qu'avec le confinement les délais sont allongés, qu'il est impossible d'obtenir les documents demandés par l'assureur et Active assurance refuse de rembourser les mensualités prélevée et qu'elle continue de prélever. 
Une dame du service client m'avait pourtant assuré que tout serait remboursé à réception des documents et qu'il ne fallait pas s'alarmer. Discours complètement contredit aujourd'hui par le SC qui me raccroche au nez ! A fuir !
Il est totalement inacceptable de payer une assurance d'une voiture pour laquelle il est impossible de rouler ! </t>
  </si>
  <si>
    <t>lo-66464</t>
  </si>
  <si>
    <t>J'ai obtenu un devis très intéressant pour mon assurance de prêt comparé à ma banque. J'ai reçu mon contrat rapidement ce qui m'a permis de conclure mon projet immobilier dans les temps.</t>
  </si>
  <si>
    <t>Je deconseille cette assurance même si vous ete bon payeur et que vous ne faite pas d accident il vous jette tous sa parce que des gens de chez eux font des erreur de contrat.j ai jamais vu une assurance qui jette un assurer parce que des gens de chez eux font des erreur c est inadmissible</t>
  </si>
  <si>
    <t>sergio-t-112768</t>
  </si>
  <si>
    <t>peut faire mieux étant donné mon profil d'assuré....514 euros par an avec 50% de bonus depuis 9 ans je trouve que cela ne récompense pas suffisamment mon profil de bon client.</t>
  </si>
  <si>
    <t>jlnak-70420</t>
  </si>
  <si>
    <t>suite à un accident de scooter bien content d avoir souscrit à une assurance complémentaire qui m versé 900 euros sur mon compte net d impôt merci pour votre serieux et votre professionnalisme. Je recommande</t>
  </si>
  <si>
    <t>schmittbuhl-m-116028</t>
  </si>
  <si>
    <t>Des prix bas et une couverture globale correcte au vu des franchises mais la franchise bris de glace est bien trop élevée, c'est dommage elle devrait être modulée en fonction du niveau de franchise choisi.</t>
  </si>
  <si>
    <t>nard62-131568</t>
  </si>
  <si>
    <t xml:space="preserve">Très déçu par cette assurance!!! 
Je n’hésiterai pas à faire de la mauvaise pub auprès de mon entourage.
Scandaleux ce que j’ai vécu cet été avec ma femme et mes enfants !!!
Pour au final recevoir un vulgaire message négatif de leur part ????après avoir eu quand même 9 interlocuteurs différents.( la grosse blague ????) 
Ce qui est très agréable chez eux c’est la fin de leur message.(merci de votre confiance ????????)
En fait ils auraient dû m’envoyer.Merci d’avoir souscrit chez pacifica pour l’avoir  dans le BABA!
Une honte cette assurance !!!
</t>
  </si>
  <si>
    <t>patrick-m-125112</t>
  </si>
  <si>
    <t xml:space="preserve">Je suis satisfait du service et des prix de direct aussurance. En étant jeune conducteur j’ai pu avoir des bons tarifs. Dans d’autre simulations d’assurance que j’ai pu effectué avant les prix étaient excessifs pour les jeunes conducteurs comme moi.
Cordialement </t>
  </si>
  <si>
    <t>15 juillet 2017 suite à une expérience en juillet 2017</t>
  </si>
  <si>
    <t>Bonjour j'ai souscrit a cet mutuel car elle me parer bien Bref je ne suis pas satisfaite toujours pas de carte de tiers payant pas de contrat  et pas possible de demander la prise en charge car actuellement hospitaliser pour une grosses pathologique  et la formoule initiale +2 ne corespond pas a ma situation vue le frais que ca va nous couter 75 euros la chambre et autre on va être obliger de faire un crédit pour payer l’hôpital franchement pas très sérieux</t>
  </si>
  <si>
    <t>beaud-f-115722</t>
  </si>
  <si>
    <t>Souscription facile et informations sur le site claires et précises.
Tarifs concurrentiels et abordables. Service clients téléphonique réactif et de bons conseils.</t>
  </si>
  <si>
    <t>arar123-51540</t>
  </si>
  <si>
    <t>Excellente assurance, jamais eu de problème avec eux tout fonctionne bien contrairement à ce qu'on peut lire ici</t>
  </si>
  <si>
    <t>florian-c-110818</t>
  </si>
  <si>
    <t>Pour ma part, les prix sont plus que correcte. Par contre le site ainsi que l'appli sont trop "simple", il manque des infos je trouve comme dans l'assistance dépannage par exemple et l'évolution futur que nous réserve nos contrats d'assurance</t>
  </si>
  <si>
    <t>daniel-d-133619</t>
  </si>
  <si>
    <t xml:space="preserve">je suis satisfait du service et de l 'accès aux renseignements.
le prix me semble correct par rapport aux autres assurances.
Donc je suis satisfait de cette assurance
</t>
  </si>
  <si>
    <t>eliseh-100559</t>
  </si>
  <si>
    <t>Remboursements faciles et rapides avec l'application...
Parfois, le site internet bug un peu.... mais dans l'ensemble aucuns soucis ! Téléchargement des attestations appréciables sur l'application !</t>
  </si>
  <si>
    <t>michel-a-112239</t>
  </si>
  <si>
    <t>Très bien rapide efficace bonne compréhension clair je suis satisfait je vais peut être assurer ma deuxième moto si prix compétitif a voir selon étude de devis</t>
  </si>
  <si>
    <t>vincent-f-115747</t>
  </si>
  <si>
    <t>Vraiment bon rapport qualité/prix, A voir sur le long terme.
Si je suis satisfait, je le recommanderai à quelqu'un.
Création du contrat rapide et efficace.</t>
  </si>
  <si>
    <t>david-b-115649</t>
  </si>
  <si>
    <t>Bon service, bon prix.
Parfait fonctionnement du site internet, agréable et facile à utiliser.
L'assistance téléphonique est également compétente et agréable.</t>
  </si>
  <si>
    <t>alessio-c-130493</t>
  </si>
  <si>
    <t>Satisfait du service et du prix payé. Service client à l'écoute et efficace. Je conseillerais Direct assurance auprès de mes amis. Satisfait du service</t>
  </si>
  <si>
    <t>sylvain1212-49921</t>
  </si>
  <si>
    <t>Je suis chez Peyrac Assurances depuis 3 ans, et je viens d'avoir un accident. La prise en charge a été simple et rapide, on m'a bien indiqué les démarches. Et surtout le gros plus c'est qu'au bout de 3 ans, il n'y a plus de franchise à payer chez eux. Donc franchement, y a rien à redire, je suis très satisfait.</t>
  </si>
  <si>
    <t>jefflem-60175</t>
  </si>
  <si>
    <t>Souscription rapide et bonne prise en charge. tarif attractif. Simplicité des échange via la plateforme</t>
  </si>
  <si>
    <t>philippe-t-121850</t>
  </si>
  <si>
    <t>Complexe et compliqué pour assurer un second ou un troisième conducteur. Dès que l'on sort d'une demande classique (Ouverture ou fermeture contrat) tout devient étrangement onéreux ou impossible !!!!!!!!!!!!!!</t>
  </si>
  <si>
    <t>inmacy-55682</t>
  </si>
  <si>
    <t>Dramatique depuis le 7 mars je suis à bout Avec reunica ag2r mon dossier est depuis le mois de février en cours de traitement. Lorsque j Appel in me dis on prends note de votre Appel mais rien est fait</t>
  </si>
  <si>
    <t>fab-114717</t>
  </si>
  <si>
    <t>Très bon assureur qui m'a accompagné parfaitement lors de mon sinistre auto. J'ai pu compter sur un remboursement rapide et surtout de précieux conseils pour savoir quoi faire ! Je recommande chaudement.</t>
  </si>
  <si>
    <t>saint-pol-v-139658</t>
  </si>
  <si>
    <t>Je suis satisfait de l'inscription, j'espère de tout cœur que c'est une bonne assurance, en tous les cas c'est une assurance réactive, avec de bon tarif</t>
  </si>
  <si>
    <t>antonio-76174</t>
  </si>
  <si>
    <t>la rapidité et le professionnalisme de mes correspondants</t>
  </si>
  <si>
    <t>avila-97932</t>
  </si>
  <si>
    <t xml:space="preserve">assurée depuis 1960, je quitte la MAIF, très mécontente pour la première fois . Certes, cette Clio AY134GL, assurée à la MAIF depuis le début, est ancienne (2004); le moteur a été changé il y a 2 ans (moteur d'occasion mais très sain jusqu'à présent), l'intérieur en très bon état (pas d'usure) et elle fonctionne parfaitement. Le problème, c'est la carrosserie : elle vient de subir un choc frontal (freinage brusque de la voiture qui précédait, par chance à vitesse réduite mais sur nappe de graisse), ce qui a endommagé le pare-choc avant, la calandre et le capot (à changer tous trois). Aucun dommage interne. L'expert me propose un rachat pour 800 €, ce qui est scandaleux, quand on sait qu'après réparation, cette Clio sera revendue au moins 4000-5000€ si on en croit l'argus et autres organismes d'évaluation des occasions. Je paie régulièrement par mensualités depuis 1960, ayant subi  les augmentations successives de l' assureur, ce qui justifierait une prise en charge pour la réparation de mon véhicule et non pour sa cession à bas prix, même s'il y a eu évidemment quelques réparations prises en charge par la MAIF sur les divers véhicules que j'y ai assuré depuis 60 ans. Le coût des réparations serait, parait-il, supérieur à la valeur marchande de cette Clio, ce qui est peut-être le cas si l'on s'en tient à sa valeur AVANT réparation, mais justement, une assurance n'est-elle pas faite pour prendre en charge lesdites réparations, ce qui lui restitue une valeur bien supérieure (voir plus haut)?  </t>
  </si>
  <si>
    <t>cassandra-m-116832</t>
  </si>
  <si>
    <t>Je suis satisfaite du service. Les prix sont abordables bien qu'élevé quand nous sommes étudiants. L'ergonomie du site est bien et beaucoup de choix s'offrent à nous.</t>
  </si>
  <si>
    <t>lbm85-89960</t>
  </si>
  <si>
    <t xml:space="preserve">Je suis gérante d'une entreprise en VENDEE et ai souscrit pour celle-ci à la création de la société en 2014 2 CONTRATS avec l'Agence d'AXA TOURS : une multirisque professionnelle et une assurance véhicule pour lesquelles des prélèvements automatiques correspondants au primes contractuelles étaient en place.
A la clôture de l'exercice comptable 2019, mon expert-comptable m'a alerté sur le fait qu'il y avait eu sur cette année une augmentation très forte et anormale des prélèvements de l'assureur par rapport aux contrats existants et que nous avions 2 prélèvements en plus de 2 x 354.77 € qui n'existaient pas les autres années expliquant cet écart et rattachés à aucun contrat en notre possession.
Nous avons donc demandé des explications à l'agence pour connaitre la raison de cet écart et de ces 2 prélèvements.
Après de multiples relances ils ont fini par nous répondre que cela était normal et correspondait à une Assurance RCE et que ces prélèvements existaient également précédemment... Nous leur avons alors confirmé que nous n'avions que les 2 contrats professionnels cités ci-dessus avec eux et que nous n'avions jamais validé et signé un nouveau contrat RCE pour 2019, tout en leur produisant une copie de nos pièces comptables et bancaires issues des bilans et rattachées au poste assurance depuis 2014 jusqu'au 1/10/2019. (date à laquelle les contrats se sont arrêtés avec AXA).
Ces documents montrent parfaitement l'absence d'équivalent sur les autres années. Ils nous ont alors quand même répondu que ce contrat existait pour eux et qu'ils ne savaient pas retrouver dans leur base l'historique des versements depuis 2014, qu'ils devaient en faire une demande au siège mais que cela prendrait du temps...Notre entreprise est une TPE mais nous savons vérifier avec un simple logiciel comptable de base ou une simple connexion internet au site bancaire en quelques secondes ce genre d'opérations, ce n'est donc pas le cas d'AXA...
Au regard de la très mauvaise volonté de l'Agence à solutionner le problème, je leur ai demandé de nous fournir la preuve de l'existence de ce contrat, à savoir un double du contrat validé et signé par nos soins que nous n'avions pas et derrière lequel ils se retranchaient. Cela prend aussi quelques secondes et aurait clôturé immédiatement le dossier si il avait été en leur possession. Ils ont été en mesure de nous transmettre les autres contrats mais pas celui là...
Après de multiple relances mails pour nous fournir une copie de ce contrat signé justifiant ces prélèvements et près de 2 mois plus tard à ce jour, nous n'avons toujours absolument rien reçu et aucune nouvelle de leur part. Nous leur avons envoyé il y a 2 semaines maintenant une mise en demeure recommandée (à destination de l'Agence et du siège d'AXA FRANCE) de nous fournir ce contrat ou de nous rembourser les sommes indument perçues, restée également sans aucune réponse. Devant cette mauvais foi et volonté manifeste d'AXA de ne pas solutionner le problème ainsi qu'au regard de leur incapacité à nous fournir les justificatifs demandés, nous avons dû entamer une assignation en justice afin de pouvoir récupérer ces sommes indument perçues en utilisant un faux contrat.
Pour l'anecdote, qui confirme l'état d'esprit de cet assureur, nous avions dans le contrat multirisque RCPRO une clause indiquant que si le CA indiqué en référence était plus bas que celui indiqué au contrat celui devait être revu à la baisse et remboursé au prorata dans la limite d'un certain montant incompressible. Cela a été le cas car le montant du CA réel était 2 fois moins important que celui indiqué au contrat depuis le départ sur chacune des années. Nous n'avions pas forcement noté cette clause mais nous nous en somme rendu compte quand en 2019 AXA nous a demandé pour la 1ère fois depuis 2014 de lui communiquer notre CA ce que nous avons fait à leur demande. Nous leur avons donc demandé de procéder à une restitution de la prime perçue qui aurait dû être revue à la baisse conformément au contrat mais cette demande est également restée sans réponse...
je pourrais continuer en vous citant un problème d'assurance habitation où cet assureur n'a pas respecté son contrat sans aucune justification, ce n'est que cela chez eux. Sachez que leur leur position est toujours identique quand ils ne peuvent justifier ce qu'ils font, silence total plus de retour afin de faire trainer et pourrir la situation.
Fuyez vite cet assureur.
</t>
  </si>
  <si>
    <t>le-bich-diem-l-126263</t>
  </si>
  <si>
    <t>Good je vous remercie beaucoup pour vos conseils et rapidité je suis satisfaite ça a été simple et rapide et efficace ma tante m’a conseillée d’aller chz vous direct merci</t>
  </si>
  <si>
    <t>herault-75421</t>
  </si>
  <si>
    <t>J'ai souhaité faire un rachat partiel de 5000 euros, cela fait 15 jours que j'attends. J'ai appelé le siège, est la réponse est, il faut attendre au minimum 15 j à 20 jours, bizarre de ne pouvoir avoir son argent plus rapidement avec les moyens actuels.</t>
  </si>
  <si>
    <t>maga-93142</t>
  </si>
  <si>
    <t xml:space="preserve">Apres avoir déclaré un sinistre  sur mon habitation secondaire et apres consultation et proposition d indemnisation   acceptée par l expert Texa mandaté par Sogessur  me voilà désagréablement surprise de recevoir un mail annonçant la retractation de l assurance. Je ne comprends pas.. A quoi bon mandater un expert qui vous confirme que votre option confort couvre ce dommage..Il vous envoie un mail de 
confirmation pour la prise en charge du sinistre a la reception du devis de l entrepeneur. Je me pose la question suivante.. Pourquoi sogessur mandate un expert et ne tient pas compte de la decision de l expert ??? N y a t il pas contradiction et non respect de la légalité ? Je suis donc décidée a mettre a jour cette incoherence.  Esperons que le service litiges soit plus efficient.. </t>
  </si>
  <si>
    <t>cedric-j-132242</t>
  </si>
  <si>
    <t>Merci les furets. Com de m’avoir proposé ce site d’assurances moto, je vais réaliser une grande économie de a près deux cent cinquantes euros         .</t>
  </si>
  <si>
    <t>ave-111739</t>
  </si>
  <si>
    <t>A fuir ? garanties et obligations non respectées, tarifs doubles de la concurrence, prennent le temps pour trouver des excuses mensongères pour ne pas prendre en charge les sinistres.. Compagnie à   éviter en priorité avant toutes les autres.?</t>
  </si>
  <si>
    <t>oscenda-a-114014</t>
  </si>
  <si>
    <t>Prix vraiment corrects, conseillère au téléphone très sérieuse, instructions simples, je recommanderai sans soucis cette assurance, jeune conductrice très contente</t>
  </si>
  <si>
    <t>mams23-77430</t>
  </si>
  <si>
    <t>Je suis cliente chez santiane depuis 6 ans et j'ai toujours eu un très service agréable . Ils sont à l'écoute et très aimables au téléphone. Sabrina est très sympathique avec moi malgré mon incompréhension.</t>
  </si>
  <si>
    <t>bernardo-95000</t>
  </si>
  <si>
    <t>Globalement assez content, je n'ai jamais rencontré de problèmes avec cette mutuelle.  je ne sais pas si j'aurais le même service ailleurs</t>
  </si>
  <si>
    <t>eldiablo48-87910</t>
  </si>
  <si>
    <t>14% d'augmentation des tarifs en 1 an et pas de possibilité de négocier le contrat, alors que tous contrats en France doit être négociable ... c'est lamentable et je pars de cet assureur qui prend le client pour un pigeon après la première année .....</t>
  </si>
  <si>
    <t>ml-56510</t>
  </si>
  <si>
    <t>Je suis en invalidité 2 CPAM depuis 2017, reconduite cette année en Avril 2019. Ma pathologie ALD s est déclaré en 2014. Le principe de l.assurance est de couvrir un risque....aujourd.hui, Cardif estime mon invalidité à 20pc, et me trouve capable d'exercer un autre métier....donc pas d indemnisation. A tout les coups ils gagneront! Pourquoi examiner notre endettement à la souscription si lors d un sinistre on nous envoie accepter un mi temps misérable! Fuyez les. J.ai RDV demain et j ouvre un dossier avec un avocat spécialisée, car c est pratique courante de consolider une pathologie sur leur critères et ne pas rembourser les capitaux. Je suis, j étais conseiller n patrimoine, cette assurance BNP était obligatoire, si j avais su....</t>
  </si>
  <si>
    <t>matthieu-g-126480</t>
  </si>
  <si>
    <t>Je suis satisfait du service tarif très abordable je recommande vivement parfait pour des jeunes conducteurs aussi que souvent les autre assurance ne veulent pas</t>
  </si>
  <si>
    <t xml:space="preserve">Facilité de souscription du contrat
Tarifs intéressants
site internet clair et précis
rapidité pour la saisie des éléments demandés
acceptation conducteur débutant
</t>
  </si>
  <si>
    <t>thiery-s-108167</t>
  </si>
  <si>
    <t>Satisfait du service (renseignements simplifiés et efficace)
Bons avantages, a l'écoute de l'assuré, avec des prix abordables.
Je recommande l'olivier assurance vivement</t>
  </si>
  <si>
    <t>samuel-b-105354</t>
  </si>
  <si>
    <t>tarif + ... suivant véhicule à vérifier et écart d'une année sur l'autres pour un même modèle ! !  relationnel souvent compliqué et contrat pas toujours net</t>
  </si>
  <si>
    <t>serge-a-132659</t>
  </si>
  <si>
    <t xml:space="preserve">Rien n'est fait au niveau tarif pour les clients qui ont beaucoup de contrats comme nous !!!.Nous avons 4 contrats véhicules , habitation, Famille, loisir.
Un petit geste commercial serait là bien venu.:) 
</t>
  </si>
  <si>
    <t>hobie-19173</t>
  </si>
  <si>
    <t xml:space="preserve">Fuyez avant qu’il ne soit trop tard. Ne signez pas un contrat d’assurance vie avec BNP Paribas. Incompétence, mensonges, non respect du client...
Vous souhaitez faire un rachat partiel ? Vous commencez le parcours du combattant. Vos desiderata ne sont pas pris en compte. A fuir.
Une étoile c’est trop. </t>
  </si>
  <si>
    <t>lassaad-l-129918</t>
  </si>
  <si>
    <t>Je viens de faire l'inscription en ligne et elle est simple et pratique. 
Le prix proposer est acceptable par rapport à d'autres assurances.
Je le recommande.</t>
  </si>
  <si>
    <t>madsouris-107844</t>
  </si>
  <si>
    <t>Rapport qualité prix excellent. Que ce soit pour un accident ou un dépannage à domicile service rapide et efficace. Conseiller à l'écoute et nous conseille parfaitement</t>
  </si>
  <si>
    <t>picot-j-126161</t>
  </si>
  <si>
    <t>Les prix me conviennent parfaitement!
La rapidité en ce qui concerne le traitement des documents est impressionnante, en 15 minutes j'était assurer et la semaine suivante j'avait reçu la carte verte provisoire.</t>
  </si>
  <si>
    <t>macha-106439</t>
  </si>
  <si>
    <t>Depuis 29 ans je suis assurée à la Macif avec un bonus maximal. Malheureusement les dernières années j'avais plusieurs petits incidents responsables avec peu de dégâts. En premier temps la Macif m'a supprimé la tourisque et mis en tiers et finalement mis fin à mes garanties le 31 mars prochain. Malgré mes 5 courriels adressés à cette assurance, jusqu'à ce jour le 12 mars je n'ai toujours pas eu de réponse. J'ajoute que j'ai également mon contrat habitation et une assurance-vie chez eux.
Je déconseille vivement la MACIF!</t>
  </si>
  <si>
    <t>zanouji-y-121248</t>
  </si>
  <si>
    <t>Je suis satisfait du service, 
Ravi d'avoir une assurance proche de ses clients
En esperant continuer sur cette lancée, je recomanderai jusque la au moins pour l'acceuil clientele qui est plutot pas mal.</t>
  </si>
  <si>
    <t>nico168102-104575</t>
  </si>
  <si>
    <t xml:space="preserve">Très bonne écoute téléphonique et réactivité de l interlocuteur qui a fourni les documents demandées dans un délai extrêmement rapide.
Efficacité appréciable </t>
  </si>
  <si>
    <t>jworld-99394</t>
  </si>
  <si>
    <t>Ils ont réussi à me faire payer un an d'assurance pour une voiture dont je me débarrassait.. à la casse. Sans parler de la clarté de leurs contrat, impossible d'avoir les détails et de savoir pourquoi précisément je paye.</t>
  </si>
  <si>
    <t>selligda-97199</t>
  </si>
  <si>
    <t xml:space="preserve">On verra à  l usage comme l on dit 
Prix assez compétitifs
Voir les conditions de sortie et notamment les lettres recommandées je crois !!!
Inscriptions et démarches très  correctes 
</t>
  </si>
  <si>
    <t>sebastien-b-122129</t>
  </si>
  <si>
    <t>Souscription facile mais je n'ai rien eu à faire d'autre avec cet assureur pour le moment.. A voir par la suite.
Prix compétitifs. Rien à ajouter pour le moment</t>
  </si>
  <si>
    <t>kirat22-53817</t>
  </si>
  <si>
    <t>Un tarif qui augmente tous les ans malgré un bonus plus important et un même véhicule qui Vieillit et dont la valeur baisse. Ce qui est illogique. Obligé de les appeler tous les ans pour leur expliquer et faire jouer la concurrence qui ont des tarifs d'appel plus intéressant. Et il faut en arriver là pour que direct assurance propose un tarif compétitif. C'est agaçant de se battre tous les ans avec eux.</t>
  </si>
  <si>
    <t>cloclo29-97549</t>
  </si>
  <si>
    <t>Lamentable, service à éviter +++ maison vendue depuis le 8 juillet dernier et malgré courriers en recommandé, appel téléphonique et mails aucun retour de leur part pour résilier le contrat d'assurance. Je vais faire appel à un avocat pour m'aider dans les démarches et cela me met en colère d'être obligée de mettre une étoile !!!!!!</t>
  </si>
  <si>
    <t>jean-christophe-v-110049</t>
  </si>
  <si>
    <t>Démarches rapides et site simple et fonctionnel. Le contacte téléphonique très aimable, réactif et très professionnel . Vraiment sans soucis. Si la prise en charge en cas de sinistre est à l'avenant vous êtes au top.</t>
  </si>
  <si>
    <t>eman24-50516</t>
  </si>
  <si>
    <t>Une mutuelle où l'on cotise proportionnellement à ses revenus (brut + primes ou aides en nature). On adhère ou pas, mais perso j'ai la sécu et la mutuelle MGEN, mon prêt bancaire aussi, et tout roule. je dois en effet payer plus cher qu'ailleurs, c'est une question de solidarité. Quand j'ai eu ma hernie, la MGEN a "assuré" ^_^</t>
  </si>
  <si>
    <t>axel-m-122173</t>
  </si>
  <si>
    <t>Je suis satisfait de l'interactivité du personnel de la GMF
Un effort aurait dû être fait sur les prix pour les clients fidèle qui n'ont pas beaucoup d'incident.
Exemple. En deux ans je suis allé chez le médecin 2 fois.
En plus de 10 ans, je n'ai jamais eu besoin des aides lié a mon assurance domicile n'y de ma protection juridique.
Et je paie encore le même prix</t>
  </si>
  <si>
    <t>bertrand-r-103004</t>
  </si>
  <si>
    <t>j'ai peur vous demandez de transmettre les documents depuis votre espace personnel j'ai rien plein de déménagement plein de cartons ??? merci de m'expliquer et si je peux prendre l'assurance chez vous j'attends une réponse sur email cdlt</t>
  </si>
  <si>
    <t>jonathan-n-117166</t>
  </si>
  <si>
    <t>Satisfait des services proposés, beaucoup d'options mais la base suffit largement, surtout pour un usage privé. Content dans la globalité du site et de ce qui est proposé</t>
  </si>
  <si>
    <t>mohammed-k-123339</t>
  </si>
  <si>
    <t xml:space="preserve">Bonjour 
j'ai n'ai jamais eu de sinistre donc je ne peux pas juger votre service en cas d'urgence, 
En revanche je suis satisfait de votre offre (sauf pour la franchise de  25% prix de facture en cas de brise de glace) et votre boitiers
vous êtes un peu plus chère par rapport à vos confrères. 
généralement je suis plutôt satisfait je le serai encore plus si j'aurai une petite réduction de prix :) 
Merci.
Cordialement </t>
  </si>
  <si>
    <t>nicole-a-109658</t>
  </si>
  <si>
    <t>je suis satisfaite du service
rapidité de contact et de retour
remplissage simple des documents
contact téléphonique si nécessaire.
envoi rapide des documents</t>
  </si>
  <si>
    <t>sonia-o-126745</t>
  </si>
  <si>
    <t xml:space="preserve">Je démarre tout juste. Un premier avis..
Mais ça a l'air peu cher. Ça diviserait par deux ma facture actuelle.
J espère que ce sera concluant par la suite.
</t>
  </si>
  <si>
    <t>baudry-l-121356</t>
  </si>
  <si>
    <t>Le choix des champs d'étude n'est pas très varié. Je suis en formation dans le secteur social, et aucune option ne correspond à ce champ. Il faudrait créer plus d'options.</t>
  </si>
  <si>
    <t>jean-christophe-n-122194</t>
  </si>
  <si>
    <t>Très rapide, site internet bien fait, tarifs qui ne sont pas excessifs mais pourrait être un peu plus compétitif pour la petite valeur du bien assuré mais au top ^^</t>
  </si>
  <si>
    <t>solenn78-92508</t>
  </si>
  <si>
    <t>Devis simple et rapide, site parfaitement compréhensible.
Garanties bien expliquées..
Le tarif semble correct pour la prestation proposée.
Je vais continuer de l’etudier</t>
  </si>
  <si>
    <t>tiago-loureiro-f-124857</t>
  </si>
  <si>
    <t>rapide et facileC'était facile d'obtenir l'assurance et j'étais sympathique, merci beaucoupIl était facile d'obtenir l'assurance et étaient sympathiques, merci beaucoup pour le service et a résolu le problème très rapidement.</t>
  </si>
  <si>
    <t>tito-116184</t>
  </si>
  <si>
    <t>Nul en cas de problème débrouiller vous je déconseille à FUIRE prendre une vraie assurance éviter pacifica service client absent,  Si j'avais la possibilité de mettre aucun étoile je l'aurais fait, ils méritent zéro étoile</t>
  </si>
  <si>
    <t>bernard-j-116285</t>
  </si>
  <si>
    <t>je n'ai pas eu besoin d'avoir recourt à vos services pour le moment, pourvu que ça dure très longtemps et tout sera parfait. Continuez à appliquer une tarification  attractive</t>
  </si>
  <si>
    <t>A faire en maladie professionnelle depuis septembre 2018 manque toujours des papiers avec une quotité à 100 une assurance à 45 par mois pour me dire que ce sera que indemnisé sur la perte de salaire c'est une blague du coup perte de temps à envoyer les papiers pour rien avoir je part de chez eux c'est une honte</t>
  </si>
  <si>
    <t>j'ai eu un sinistre vandalisme sur ma voiture on m'a dirigé sur un garage agrée à côté de chez moi l'expert est venu et a tout prit en charge</t>
  </si>
  <si>
    <t>vdmo-103411</t>
  </si>
  <si>
    <t>Ecoute, professionnalisme, gentillesse, très commerciaux et excellent rapport qualité / prix ! Bref je n'ai que des compliments à faire à la MAAF ! et je ne changerai pour rien au monde d'assureur !</t>
  </si>
  <si>
    <t>didine-68464</t>
  </si>
  <si>
    <t>Fuillez ne prenez pas cette assurance Si c'était possible je n'aurais mis aucune étoile pas de résiliation possible et toujours une excuse pour ne pas rembourser les frais vétérinaire donc je paye mon vétérinaire en plus de la mutuelle</t>
  </si>
  <si>
    <t>yohann-p-123932</t>
  </si>
  <si>
    <t xml:space="preserve">Nous avons demenage et donc fait arreter l'assurance de notre ancienne assurance. Satisfait de direct assurance, car n'ayant jamais eu de sinistres a declarer. On se retrouve maintenant a devoir payer l'assurance de notre ancien appartement car la resiliation n'a jamais ete prise en compte. Et le contrat n'apparait pas sur mon espace en ligne. Les seules personnes que l'ont peut avoir au telephone sont la societe de recouvrement. Direct assurance ne veux rien savoir. Il communiquent seulement par sms. Donc on se retrouve a devoir payer pour une contrat que nous avons resilie, et auqeul on a meme pas acces.
Les pires de l'assurance en ligne. </t>
  </si>
  <si>
    <t>mimi60-76694</t>
  </si>
  <si>
    <t>J 'aimerais pouvoir etre mieux rembourser au niveau des lunettes et des dents.</t>
  </si>
  <si>
    <t>babacar-f-106265</t>
  </si>
  <si>
    <t>oui c''est simple et pratique au niveau prix c''est pas le moins cher sur le marche mais c''est acceptable!!La proposition est définie donc je n''ai rien a ajouter</t>
  </si>
  <si>
    <t>mary-80118</t>
  </si>
  <si>
    <t>GWENDAL m'a très bien accueillit, et a bien traité mon problème. il a su répondre en peu de temps et me trouver une solution rapidement.</t>
  </si>
  <si>
    <t>ac-136477</t>
  </si>
  <si>
    <t>J'ai été victime d'un sinistre au mois de juin suite à de forts coups de vent. L'eau rentre dans la maison. Impossible d'avoir un artisan avant un mois, ils refusent qu'on appelle un gars du coin et ils vous envoient finalement un artisan de Rouen alors que j'habite Rennes. Le devis n'a jamais été validé par PACIFICA qui a laissé traîner, finalement en octobre rien n'est fait malgré mes nombreuses relances. J'appelle tous les jours, personne ne veut me donner le nom de l'artisan pour que je l'appelle. L'expert a été envoyé après mes demandes deux mois après le sinistre, et il leur faut encore 8 jours pour valider un devis.
Le "service travaux" qu'on me passe doit être localisé dans un quelconque pays étranger et les personnes ne veulent pas se présenter. On vous promet un rappel qui ne vient jamais. J'ai demandé à parler au responsable mais là encore, c'est impossible.
Trois mois après le sinistre, l'eau rentre toujours... et tout le monde s'en fiche...
Bref, je n'ai jamais vu ça, je déconseille TOTALEMENT !!</t>
  </si>
  <si>
    <t>glerean-f-109637</t>
  </si>
  <si>
    <t xml:space="preserve">PAS D4AVIS PAR APPORT A L'ASSURANCE QUE JE VIENS DE SIGNER.
LE PORTAIL EST DE FACILE ACCES SAUF QUE A CHAQUE SELECTION D'ONGLET ME DEMANDE DE ME RECONNECTER ..... </t>
  </si>
  <si>
    <t>webwarrior-85995</t>
  </si>
  <si>
    <t>cette societe d assurance a de nombreuses plaintes contre elle suite a un refus de regler ce qu elle doit moi meme actuellement en procedure avec elle avec gain de cause en premiere instance</t>
  </si>
  <si>
    <t>micha1305-68659</t>
  </si>
  <si>
    <t>Satisfait de compagnie d'assurance automobile.</t>
  </si>
  <si>
    <t>gerard-b-107289</t>
  </si>
  <si>
    <t>Entière satisfaction du conseiller qui avec patience m'a permis de conclure le dossier d'assurance..Pas de connaissance en informatique et téléphone.Des instructions claires.Merci</t>
  </si>
  <si>
    <t>naim-m-127167</t>
  </si>
  <si>
    <t>Simple et pratique ; 3 fois recaler pour manque de caractere vraiment un probleme a ce niveau la ! du coup je baisse ma note pour la deuxieme fois ! a bientot</t>
  </si>
  <si>
    <t>christine-r-117279</t>
  </si>
  <si>
    <t>Je suis satisfaite du service jusqu'à présent, celui-ci correspond à mes besoins et je n'ai pas eu à recourir suite à un sinistre. Ayant une démarche à faire maintenant , j'espère continuer à être satisfaite dans l'avenir.</t>
  </si>
  <si>
    <t>louden69-70409</t>
  </si>
  <si>
    <t>-  à fuire pas content de c'ette assurances !
Que des soucie de l'enregistrement au remboursements pas de compétence à croire qu'il payer au remdement j'espère pour eux qui fasse le ménage sur dès personnes incompétentes !...</t>
  </si>
  <si>
    <t>yann-s-113708</t>
  </si>
  <si>
    <t>la procédure est simple, il y a toujours quelqu'un de disponible pour l'assistance par téléphone. C'est rapide et efficace et les prix sont attractifs</t>
  </si>
  <si>
    <t>delphine-b-121501</t>
  </si>
  <si>
    <t xml:space="preserve">Les tarifs ne cessent d'augmenter chaque année.
Bonnes prestations, prise en charge rapide en cas de sinistre et indemnisation rapide également.
Mais prestation de fidélité inexistante, a revoir.
</t>
  </si>
  <si>
    <t>marredetreplume-60155</t>
  </si>
  <si>
    <t>Client de Generali depuis plus de 20 ans je dechante aujourd'hui et cherche à  remettre mes contrats ( assurances biens, Madelin et Perp) sur d'autres cie moins mercantiles et plus à même d'être a l'écoute et de répondre à leurs assurés. Leurs seuls objectifs depuis 3 ans, satisfaire de rendement de leurs actionaires sur le dos des capitaux que nous leurs confions. Perte de confiance généralisée de nombre de leurs clients est une évidence dont ils n'ont que faire. Quelle arrogance. A quand une action classe sur leur changement unilatéraux de leurs garanties??</t>
  </si>
  <si>
    <t>kelban-g-131480</t>
  </si>
  <si>
    <t>Je suis satisfaite.
Je suis satisfaite du service et surtout des retours rapides et efficaces.
Je suis satisfaite également du personnel en agence.
Rien à signaler pour le moment.</t>
  </si>
  <si>
    <t>delaya-69698</t>
  </si>
  <si>
    <t>Gentillesse et compréhension.
Les conseillères au téléphone sont d'une extrême patience, ce qui est plutôt agréable.
Je recommande sans hésitation cette assurance (et non, je ne travaille pas pour eux ;) )</t>
  </si>
  <si>
    <t>claude-72406</t>
  </si>
  <si>
    <t>client depuis 25 ans sans sinistre
Je casse ma plaque de cuisson
Pas de garantie, j'aurais du prendre une extension</t>
  </si>
  <si>
    <t>olivier-115704</t>
  </si>
  <si>
    <t xml:space="preserve">Bonjour, 
je n'ai toujours pas reçu ma pension du premier trimestre 2021.
J'appelle toutes les semaines depuis fin mars, à chaque fois la personne ne voit rien qui bloque, me dit qu'elle fait une demande en urgence, et rien ne se passe. 
J'ai envoyé plusieurs mails, sans jamais avoir la moindre explication en retour. 
J'ai cru comprendre à un moment que cela pouvait être lié à la question de l'indus que je vous dois. 
Mais celui-ci m'a été signifié le 2 avril 2021, après ce premier trimestre, et surtout 7 mois après que je vous ai informé avoir touché un salaire exceptionnel. 
Et j'ai demandé un échéancier que je paye chaque mois. 
Le 2 avril, toujours après ce premier trimestre, vous m'avez demandé une attestation pôle emploi. Je vous l'ai fournie le 7 avril, je n'ai eu aucun retour. 
Le 7 mai, toujours après ce premier trimestre, j'ai reçu une demande de pièces de la part du médecin conseil, et sans aucune mention que l'attente de ma réponse soit suspensive du versement de ma pension. 
Depuis 2 mois, après que ma pension n'ait pas été versée sans aucun avertissement, je n'ai toujours pas d'explication de votre part, malgré mes nombreuses relances. 
Vous avez même clôt la réclamation que j'ai faite sur votre site, sans aucune explication. 
Je vous informe donc que j'ai décidé de porter plainte pour maltraitance de personne en invalidité. 
Cordialement, 
Olivier Mortreuil
</t>
  </si>
  <si>
    <t>02 juin 2019 suite à une expérience en juin 2019</t>
  </si>
  <si>
    <t>pattanton-76408</t>
  </si>
  <si>
    <t>Après un cambriolage en attend depuis plus de trois mois aucune nouvelle de mon dossier ,impossible de joindre  sogessur par téléphone.Après plusieurs tentatives (plus de trente appels)je réussir a les contacter, leur réponse et que mon dossier et clôturer par erreur de leur part,depuis plus de nouvelle.</t>
  </si>
  <si>
    <t>frederic-b-109185</t>
  </si>
  <si>
    <t>je suis satisfaite du service
personne tres agreable et serieuse. Elle s'est tres bien occupee de moi.Un suivi tres serieux
super je recommande vivement</t>
  </si>
  <si>
    <t>preaux-o-137850</t>
  </si>
  <si>
    <t>Pleinement satisfait par ces premiers contacts et formalité ainsi que
par le tarif proposé. Pensons revenir vers vous pour d'autre contrats notamment habitation.</t>
  </si>
  <si>
    <t>giomars-81366</t>
  </si>
  <si>
    <t>J'avais rendez vous ce mardi 26/11/2019 à 14h à l'agence MACIF de Castellane à Marseille (13006) pour finaliser une assurance sur un scooter 125. 
La personne qui m'a reçu m'a affirmé (1) que je devais passer la formation à la conduite des motocyclettes et L5E et (2) que la MACIF ne reprend pas le malus/bonus de l'assurance voiture pour l'appliquer à l'assurance moto 125.
Évidemment ces éléments se sont révélés être faux mais si je n'avais pas été vigilent j'aurai dépensé de l'argent et du temps à repasser une formation conduite et payer plus cher mes cotisations d'assurance MACIF.
Bravo la qualité du service!</t>
  </si>
  <si>
    <t>miriouch9-104017</t>
  </si>
  <si>
    <t>Assurances la moins cher que j'ai trouvé avec un bon service client ainsi qu'une rapidité dans les démarches , et aussi prise en charge rapide lors de sinistre avec prêt de véhicule.</t>
  </si>
  <si>
    <t>loulou0802-51210</t>
  </si>
  <si>
    <t>Nul en attente de remboursement d.un sinistre non responsable car il manque toujours une pièce ou bien car la facture reçue ne convient pas, consternant j'envisage une action juridique pour déni de service. Pas de communication pas de réponse une catastrophe</t>
  </si>
  <si>
    <t>trahard-t-116485</t>
  </si>
  <si>
    <t>RAS je n ai pas encore essayé donc je vous dirais plus tard. J’espère ne pas avoir de soucis ni d’étalement avoir à faire à vos services. Mais un bon accueil en tout cas.</t>
  </si>
  <si>
    <t>sylvain-m-117959</t>
  </si>
  <si>
    <t>Très simple dommage de ne pas avoir souscrit plutôt il est navrant de constater chez vos concurents des prix elevees et une qualite de reponse qui laisse a desirer</t>
  </si>
  <si>
    <t>pduvivier-1517</t>
  </si>
  <si>
    <t>Je suis satisfait du service, les prix me conviennent,  les délais d'intervention au niveau de l'assistance sont très rapide , le dialogue avec les conseillers sont très courtois en un mot très bon rapport prix , assurances et service</t>
  </si>
  <si>
    <t>jocelyn-f-105915</t>
  </si>
  <si>
    <t>Je suis satisfait de vos services, mais je souhaiterais avoir des remises ou des réductions plus régulièrement du au nombre d'années que j'ai souscrit dans votre assurance.</t>
  </si>
  <si>
    <t>emay31-115910</t>
  </si>
  <si>
    <t>Service d’expertise externe manifestement aux ordres de l’assurance pour minimiser les conséquences des dégâts des eaux malgré les conclusions faites par le spécialiste en recherche de fuite et malgré les vidéos qui prouvent pendant l’intervention de réparation que les dégâts supplémentaires auraient dû être pris en compte. Seule solution : partir en contre expertise et sachant que l’expert de l’assurance ne sera pas d’accord avec votre expert , vous finirez devant les tribunaux. C’est très bien fait pour vous pousser à renoncer surtout si vous n’avez ni le temps ni les moyens d’engager une telle procédure.
Évaluation des meubles au tiers de leurs valeurs et application systématique de 70% de vétusté. Pourtant 2 ans plus tôt, la Macif m’avait appelé pour mettre à jour mon contrat et m’avait demandé de confirmer l’estimation de la valeur des meubles. Elle s’est bien gardée à ce moment là de me préciser que seulement 30% de leurs valeurs seraient pris en compte.
Enfin, une pièce peinte à la chaux terminée 2 mois avant le sinistre a été touchée par le dégât des eaux. Seul le mur touché est pris en compte. Il y aura forcément une différence de teinte avec l’ensemble. Là aussi, il n’y a pas à discuter et en plus on vous applique une vétusté de 20%.</t>
  </si>
  <si>
    <t>mimi-87279</t>
  </si>
  <si>
    <t>J ai contacté le service client et l attente au téléphone était rapide le conseiller gwendal a était parfait ses explications etait claires et rapide</t>
  </si>
  <si>
    <t>jo-138341</t>
  </si>
  <si>
    <t>Accident seul en cause, j'ai apprécié la prise  en charge de la réparation auprès du garage sans avoir un seul centime à débourser .Par ailleurs j'apprécie le suivi  de la mise en œuvre des réparations ,j'ai eu un appel de PACIFICA pour  savoir ou en était la réparation. Tres bien</t>
  </si>
  <si>
    <t>jourun-75370</t>
  </si>
  <si>
    <t>Courtiers aux méthodes plus que douteuses qui gâchent l'intérêt à porter aux offres NEOLIANE, qui méritent d'être étudier.
J'ai pu constater leur sérieux et leur faire remonter l'information en les appelant directement. 
Erika, a très bien géré mon appel, et m'a clairement expliqué et accompagné dans la marche à suivre pour me rétracter.</t>
  </si>
  <si>
    <t>adrien-53981</t>
  </si>
  <si>
    <t>a fuir. prix intéressant mais attention si vous ne n'avez besoin de rien vous êtes chez le bon assureur qui vous appelle mon cher sociétaire.les interlocuteurs changent régulièrement.</t>
  </si>
  <si>
    <t>himalaya44--96180</t>
  </si>
  <si>
    <t>Grosse déception au niveau de la garantie vitalité 1.
Je paie 40,05 €/mois et ils me remboursent sur l’achat d’une monture + une paire de verres progressifs seulement 0,15 cts. Quelle honte !!!</t>
  </si>
  <si>
    <t>laurent-92031</t>
  </si>
  <si>
    <t>J'ai eu 2 sinistres en 2019. A ce jour, aucun n'est traité.
Le premier suite à une coupure de courant au mois d'août dernier. La macif soustraite la gestion des sinistres à un cabinet d'expert. Les conseillers de la macif ne font même pas boîte aux lettres car ils ne transfèrent même pas les échanges au cabinet d'expertise. La macif avait avant de devenir une banque des conseillers qui étaient capables de gérer les sinistres : ce n'est plus le cas !
Fuyez cette « assurance »</t>
  </si>
  <si>
    <t>burgard-a-128106</t>
  </si>
  <si>
    <t>Je suis satisfait du service et des devis proposer, les tarifs sons correct, les garanties de couverture son amplement suffisant au vu des tarifs proposés</t>
  </si>
  <si>
    <t>fointard-75373</t>
  </si>
  <si>
    <t>FUYEZ.
Le 21/01/2019 j'ai déclaré deux sinistres (accidents de la route en moto), l'un s'est produit le 17/01/2019, l'autre le 21/01/2019.
J'étais responsable pour le premier et cela ne leur a pris qu'une semaine pour m'annoncer que je ne serai pas indemnisé.
Quant au second sinistre, alors que l'autre conductrice impliquée ne cessait de répéter qu'elle était indéniablement responsable sur les lieux de l'accident, je n'ai toujours pas de réponse quant aux responsabilités engagées TREIZE semaines plus tard.
les coordonnées des témoins de l'accident ont été fournies fin janvier mais les témoignages associés n'ont été transmis par le courtier à la compagnie d'assurance qu'un mois plus tard, fin février.
Sans nouvelles, j'ai régulièrement rappelé pour être informé de l'avancement du dossier, toujours "dans l'attente du retour de la compagnie" qui semble ne jamais venir et que peyrac refuse de relancer régulièrement lorsque j'en fais la demande.
Je procède à une nouvelle relance téléphonique le 15/04/2019 qui donne lieu à une réponse par mail le lendemain : la compagnie d'assurance n'a en fait jamais reçu le témoignage envoyé fin février et personne n'a pris la peine de vérifier que les pièces aient été reçues. Il semble en fait que personne ne suive le dossier.
Le 24/04/2019 j'envoie un mail récapitulant toutes ces étapes et demandant des réponses ainsi qu'un geste commercial. Pas de réponse.
Je rappelle donc peyrac le lendemain qui me confirme pourtant avoir bien reçu mon mail (mais c'est encore une fois à moi de me battre pour que mon dossier soit traité).
Durant ce coup de fil, on m'explique que les 7 semaines perdues à attendre que la compagnie recoive le témoignage le sont car "d'habitude quand un mail n'est pas distribué on recoit une notification". On m'explique aussi que les frais de gardiennage (10 euros par jour figurants sur le devis) restent à ma charge alors que la moto a initialement été déposée il y a plus de 80 jours au garage et que SEPT SEMAINES ont été perdues faute de suivi. Concernant mon matériel endommagé (cuir/bottes/casque), on m'explique que c'est à moi de recontacter l'expert pour qu'il puisse l'examiner et biensur, concernant le geste commercial, on contourne systématiquement ma question pour éviter d'y répondre.
J'attends toujours "un retour de la compagnie dans les plus brefs délais", entre temps la moto ne démarre plus car après 3 mois inactive au garage, elle est à plat. Sourde oreille quant à mes questions à ce sujet aussi, j'imagine que cela va rester à ma charge, tout comme l'abonnement de transports en commun que je dois payer depuis trois mois. Et je dois aussi me résoudre à dépendre d'un collègue pour aller à mes entrainements mais toujours aucune mention de cet élément par téléphone. "C'est pas grave".
En résumé, à moins d'apprécier les galères sans nom, FUYEZ AUSSI VITE ET LOIN QUE POSSIBLE, sinon bonne chance.</t>
  </si>
  <si>
    <t>jacob312-52784</t>
  </si>
  <si>
    <t xml:space="preserve">Bonjour à tous,
Il y a lieu de s'interroger sur les interactions entre les plateformes "Le furet¨,¨ASSURLAND¨et la MAAF : La MAAF a-t'elle des actions dans ces sociétés ou paie-t-elle les commissions directeme,t à ces plateformes pour planter leurs clients?
Depuis que je suis à la MAAF je ne reçois plus de propositions à  des tarifs intéressants moins chers que la MAAF qui atteint des sommum malgra le confinement  et les réduction de % des  bonus est au même prix quasiment que l'année précédente </t>
  </si>
  <si>
    <t>rkoj-86680</t>
  </si>
  <si>
    <t>Tout va bien jusqu'au jour où vous avez un sinistre! 
Je ne vais pas rentrer dans les détails du dossier mais l'assurance prend en charge le sinistre sur mon véhicule. 
Depuis novembre 19, aucune personne du service sinistre m'a appelé pour m'informer du suivi de dossier. 
Je suis toujours à la recherche d'information entre l'expert, le réparateur agrée et le service sinistre.A chacun de mes appels, le "gestionnaire du dossier" est en attente de retour et indisponible pour me répondre.
Un conseillé m'a même dit, il y'a quelques jours: "vous êtes toujours le propriétaire du véhicule, vous pouvez le prendre,le faire réparer à vos frais, nous rembourserons après." 
Sur quelle Base? il ne savait pas!
A quoi me sert alors de prendre une assurance (hors obligatoire)?</t>
  </si>
  <si>
    <t>georges-antoine-c-123710</t>
  </si>
  <si>
    <t>Je suis satisfait du service, mais je n'ai encore jamais eu de sinistre à traiter, celui que je déclare aujourd'hui et le premier en 4 ans et demi. Nous verrons donc comment cela va se passe</t>
  </si>
  <si>
    <t>pandrot-l-122812</t>
  </si>
  <si>
    <t>Parfait pour jeune conducteur car les prix sont attractifs.
Egalement, il est facile à souscrire à leur assurance par internet.
Possibilité du parrainage super</t>
  </si>
  <si>
    <t>16 avril 2017 suite à une expérience en avril 2017</t>
  </si>
  <si>
    <t>timaho-54109</t>
  </si>
  <si>
    <t>Un arbre du bois du voisin suite tempête zeus tombé sur ma toiture. Bachage fait et pris en charge par maif. Le charpentier a envoyé devis travaux réfections à la maif pour accord. Depuis donc 35 jours auxune nouvelles de la maif.. je ne comprends pas..</t>
  </si>
  <si>
    <t>gabriel-t-130528</t>
  </si>
  <si>
    <t>Je suis satisfait du prix est des devis je recommande votre assurance en espérant ne pas galère si y a un souci bonne qualité est rapide pour réaliser</t>
  </si>
  <si>
    <t>red1-114577</t>
  </si>
  <si>
    <t>Vous êtes vraiment génial ma dame je vous donne 5/5 pour direct assurance a grâce a vous vous m'avez validé mon dossier très rapidement j'espère que la prochaine fois je tombe sur vous pour assurer une autre voiture</t>
  </si>
  <si>
    <t>benibe-60534</t>
  </si>
  <si>
    <t xml:space="preserve">Malheureux sinistre en mars sur mon véhicule, véhicule Hs, expert a mis un peu de temps à passer expertiser mon véhicule ce qui a mon sens est compréhensible vu que c'était en plein confinement, véhicule expertisé jusqu'ici tout va bien dans mon malheur.Je tente de joindre la Matmut par téléphone pour véhicule de prêt, impossible, une fois encore je fais preuve de clémence car on est dans une situation inédite. Par contre la Matmut me demande : Justificatif de domicile, copie cni, justificatif des fonds, copie des relevés bancaires laissant apparaître la transaction d'achat du véhicule, facture d'achat du véhicule ( justificatif des fonds, relevés bancaires ils n'ont pas le droit ) mais je suis coopératif je veux être indemnisé au plus vite et acheter une autre voitures ( quel naïf je suis) 
Puis quelques semaines après avoir envoyé les documents je me permet d'appeler la Matmut ( désolé du dérangement) on me répond que le dossier est en cours de gestion
Je laisse passer deux semaines je rappelle, on me répond que mon dossier est géré à Rouen et qu'il faut les appeler à un numéro qu'on me donne ( je penses que c'est une farce et que c'est une ligne sur laquelle le téléphone a été débranché et c'est pour rigoler entre collègues)
Je passe en agence semaine dernière, j'expose mon problème et la personne me dit qu'elle va envoyer un mail au service concerner ( je pense qu'elle jouait en ligne derrière son écran comme dans les simpson pour ceux qui connaissent) 
Depuis, j'attend, comme un enfant attend le père Noël, j'ouvre désespérément ma boîte à lettre dans l'attente du graal, un courrier de la Matmut, quand j'ai 2 min en buvant mon café j'appelle le fameux numéro mystère, ça passe le temps.
Et bien évidement, j'ai le contrat turbo ++++ haut de gamme référence préférence luxe et je continue à payer mes 95€ de mensualités. 
Bref, j'aurais du me méfier car quand une assurance fait faire sa promotion par des humoristes faut pas s'étonner d'avoir à faire à des clowns.
</t>
  </si>
  <si>
    <t>lefebvre-b-110997</t>
  </si>
  <si>
    <t>simple et pratique, conseiller au top ayant repondu a toutes mes questions.
trés bon service, je recommande, et tarif correct, satisfaite dans l'ensemble</t>
  </si>
  <si>
    <t>olivier38-67388</t>
  </si>
  <si>
    <t>il me font un avenant de contrat a 144 euros que je refuse
mon premier paiement était de 139 euro leur frais de résiliation plus le reste bref je paye env 100euros pour une voiture qui a été assurée chez eux 15 jours le temps de finaliser les papiers impressionnant comment gagner de l argent sur le dos des clients</t>
  </si>
  <si>
    <t>reynald-101744</t>
  </si>
  <si>
    <t>Nul, tres long pour les remboursements, impossible de les joindre par téléphone. Pas de convention avec l hopital privé d'Aix ou j'ai été hospitalisé pour covid, je change de mutuelle.</t>
  </si>
  <si>
    <t>peter-102519</t>
  </si>
  <si>
    <t>Assuré au 01/01/2020 le montant de ma cotisation mensuelle pour mon couple était de 180,86 € en formule 3 , ce qui était parfait....sauf que lorsque j'ai reçu mon échéancier pour 2021 la cotisation devenait 250,32 € soit 38,4 % d'augmentation. Aucune réponse valable ne m'a été fournie , si ce n'est que les frais médicaux avaient augmenté en 2020!!!! Par ailleurs , n'ont toujours pas fait la désinscription auprès de la SS qui trouve 2 mutuelles et bloque la transmission .Non seulement génération augmente de façon inadmissible mais sont mauvais perdants lorsqu'on résilie. A FUIR ( j'ai mis 1* car c'est le minimum , sinon j'aurai mis 0)</t>
  </si>
  <si>
    <t>laetimely-116120</t>
  </si>
  <si>
    <t>J ai assuré mon jeune chat chez santé vet Tres déçue de cette assurance qui rembourse très peu voir quasiment pas..ils ont toujours un argument pour ne pas rembourser..bref je termine l annee chez eux et je pars . ..à fuir</t>
  </si>
  <si>
    <t>daniel-c-107955</t>
  </si>
  <si>
    <t>Passer de 362 Euros de cottisation annuelle à 454 Euros sans sinistre et en 2 ans c'est ABUSER,, revoyer votre politique tarifaire, je vais vous mettre en concurence</t>
  </si>
  <si>
    <t>yves-79494</t>
  </si>
  <si>
    <t>Gwendal s'est montré à l'écoute, sympathique et très professionnel. Mes attentes ont été pleinement satisfaites.</t>
  </si>
  <si>
    <t>karim-l-110982</t>
  </si>
  <si>
    <t>je suis content de direct assurance. rien à redire pour mon assurance auto depuis aôut 2020. très simple de les contacter et pas de soucis pour le reste</t>
  </si>
  <si>
    <t>christelle-w-106586</t>
  </si>
  <si>
    <t xml:space="preserve">Je suis satisfaite de votre pris par contre je ne suis pas satisfaite de votre qualité en cas de sinistre.
il est très compliqué de vous joindre.
impossible de faire une déclaration sur votre site. Cela me propose uniquement mon contrat voiture alors que je souhaite faire une déclaration sur l'habitation. 
 </t>
  </si>
  <si>
    <t>andrei-c-127271</t>
  </si>
  <si>
    <t>Je suis satisfait pour le prix 
J etais deja assurer chez le direct assurance et ils sont tres profesionel 
Ils ont prix vite en charge toutes mes demandes</t>
  </si>
  <si>
    <t>alice-b-112119</t>
  </si>
  <si>
    <t xml:space="preserve">Satisfaite de l'échange, amabilité et compétence
Explication sur le contrat claire et conscrit
Rapidité dans l'envoi des documents
Merci de l'accueil
</t>
  </si>
  <si>
    <t>kocol-p-127576</t>
  </si>
  <si>
    <t>Je suis satisfait, la réponse à été rapide, et j'ai été agréablement surpris des prix et de l'assistance. Je vais sûrement continuer avec avec eux pour un bout de temps.</t>
  </si>
  <si>
    <t>bideau-71509</t>
  </si>
  <si>
    <t xml:space="preserve"> Je suis assuré Maif depuis toujours, j’ai 52 ans .
En 52 ans sinistre responsable 2 dégats des eaux (bénin).
Dernièrement, un bris de vitre qui m’ a couté quelques centaines d’euros de ma poche(hors franchise),car le remplacement à l’identique et les barèmes d’assurance Maif ne doivent pas être les mêmes que les autres ..
Je cotise plus de 2100€ tous les ans sur 50 ans je devrais être bon client (j’ais toute les assurances Maif possible) .
Je viens d’avoir un sinistre(le 24/02/19) non responsable (j’étais garé).
Expertise, qui se passe mal, l’expert me propose 1000€ pour que je me débrouille pour faire  réparer(pièces abimées  /les 4 portes, bas de caisse ,deux ailes)
J’ai déjà eu ce problème pour mon dégâts des eau 500€ proposé par l’expert, j’ai fais venir un pro 1800€ de réparation.(refuser ces propositions malhonnête)
Je reçois un appel de mon gestionnaire, un mois et demi âpres le sinistre , le verdict tombe , véhicule poubelle ou dépassements à ma charge avec suivi d’expert payant(VEI).
Je demande que l’on m’envois ça par écrit.
Le 15/02/19 je reçois un courrier qui me propose trois solutions .
-1 vente du véhicule a la Maif
-2 réparations avec (VEI )suivi expertise et  dépassement à ma charge
-3 dont a un casseur
Quelle incompétence ! 
Pas un chiffre sur la valeur de mon véhicule 
Pas de rapport d’expertise
Pas de devis de réparation
J’ai été réparateur agréé Maif pendant 25 ans , je n’ai jamais vu de telles procédures .
Je pense comme tous les commentaires des assurés, la Maif a malheureusement bien changé !
J’ai demandé mes relevés d’information et vais surement  changé moi aussi ( d’assurance) .
Je vous tiendrais au courant  des suites , mais je n’en resterais pas la ! 
</t>
  </si>
  <si>
    <t>christian-c-127542</t>
  </si>
  <si>
    <t>Simple rapide
J'en suis satisfait. Je serai prêt à la recommandé à mon entourage que sa soit pour une assurance automobile ou maison.
Merci direct assurance</t>
  </si>
  <si>
    <t>vieux-gogo-104646</t>
  </si>
  <si>
    <t>Je vous ai déjà donné mon avis sur Axa,je me répète une dernière fois ,très bon assureur,avec un gros défaut ,néglige ses vieux clients côté tarif ,quand on est client fidèle depuis 44 ans avec plus de 2500€ de frais de gestion laissés chaque année en assurance vie ,il me semble qu’en 2021 au moins une pose tarifaire aurait été bienvenue .cdt H Godard.</t>
  </si>
  <si>
    <t>anne-sophie-s-109236</t>
  </si>
  <si>
    <t>réactivités en terme de devis, envoie et rappel sur rdv
dommage que l'on ne puisse pas avoir le même interlocuteur pour valider le projet définitivment</t>
  </si>
  <si>
    <t>moi-1-78406</t>
  </si>
  <si>
    <t>C'est un article mensonger, car il ne prête aucune voiture sous 24 heures comme ils le disent on paix en plus pour ces pack et au final pour nous dire que ce ne serai qu'après e passage de l'expert que nous saurons si oui ou non on aura un véhicule. De surcroît votre voiture accidentée restera chez le remorqueur 2 à 3 jours avant de trouver un garage partenaire. Je déconseille fortement cette assurance. J'avais confiance mais ils m'ont vraiment déçu, j'ai une famille et un boulot et je ne sais vraiment pas comment m'en sortir et eux sa ne l'est préoccupé guère ils disent juste c'est la procédure</t>
  </si>
  <si>
    <t>josselin-p-103323</t>
  </si>
  <si>
    <t>Simple et rapide pour effectuer devis, prix correct et très bonne disponibilité de l'interlocutrice au téléphone ou par mail. A voir sur le long terme mais pour le départ d'un projet c'est top.</t>
  </si>
  <si>
    <t>nathyparis--103879</t>
  </si>
  <si>
    <t xml:space="preserve">Toujours pas indemnisée de la période fin décembre et janvier alors février j'y pense même pas.
C'est comme si votre salaire était payé avec des semaines de retard </t>
  </si>
  <si>
    <t>christophe-m-116000</t>
  </si>
  <si>
    <t xml:space="preserve">les tarifs sont très élevés pour les jeunes conducteurs , alors que je suis client depuis plus de 10 ans sans aucun sinistre déclaré sur 2 véhicules. On me demande plus de 2000 € pour assurer ma fille sur une voiture électrique  (hors de prix ).
</t>
  </si>
  <si>
    <t>antoine-p-130680</t>
  </si>
  <si>
    <t xml:space="preserve">Dommage de ne pas avoir d'avantage lors de la souscription d'un nouveau contrat en étant déjà client..
J'aurais aimé un pourcentage
Autrement service réactif </t>
  </si>
  <si>
    <t>62-59727</t>
  </si>
  <si>
    <t>Je roule en moto depuis 22 ans je n’ai jamais eu d’accident et je suis arrivé chez eu avec un justificatif de mon ancienne assurance pour un bonus maximum. au bout de trois ans d’assurance chez eux  j’ai vendu ma moto, je les ai appelés ils m’ont demandé un acte de cession du véhicule ce qui est normal, et arrêter mon assurance.Deux mois après j’achète une nouvelle moto,  je les appelle par téléphone ,  la conseillère m’informe qu’il me reprenne dans les mêmes conditions, il assure ma moto jusque-là tout va bien .  Environ 15 jours après je reçois des e-mails de menaces (  inscription en liste rouge )  il m’accuse d’avoir fait une fausse déclaration par téléphone  et qu’ils n’ont aucun justificatif de ma part  concernant mon bonus maximum !!  Bien sûr je les ai contacté pour leur indiquer que ma dernière assurance était chez eux, mais rien n’y a fait la bêtise là emporté !!  Le pire c’est que je ne pouvais pas les quitter pendant neuf mois, donc pour ne pas me retrouver sur liste rouge j’ai payé un mois au prix fort et revendu la moto .  J’ai depuis racheter nouvelle moto et me suis tourné vers mon ancien assureur qui lui il ne m’avait pas vu depuis plus de trois ans mais m’a quand même repris avec un bonus maximum  car eu avais toujours mon dossier .  Tout ça pour gagner 47 €  l’année !</t>
  </si>
  <si>
    <t>epiphane-62365</t>
  </si>
  <si>
    <t>attention à  leut méthode commercial le droit à la rétractation  pas respecté vous facture des mois à  l'avance jamais vu ça avec mes précédents assurances</t>
  </si>
  <si>
    <t>mme-boivin-109723</t>
  </si>
  <si>
    <t xml:space="preserve">Un prix exorbitant mais pas le choix car c'est une mutuelle employeur obligatoire.
Des délais de traitement annoncé 48h j'en suis à 2 mois d'attente et toujours rien.  Je les appelle toutes les semaines mais toujours une même réponse il faut patienter... 
Une vraie honte cette mutuelle 
</t>
  </si>
  <si>
    <t>dahou-m-125936</t>
  </si>
  <si>
    <t>c'est correct ...
Le prix pourrait etre encore meilleur , on n attendra donc la prochaine fois, sinon la rapidité est confortable donc merci encore et à bientot</t>
  </si>
  <si>
    <t>bd-52469</t>
  </si>
  <si>
    <t>Service client déplorable: au moins 5 appels et aucun des conseillers ne me répond la même chose et mon problème n'est toujours pas résolu (je demandais juste à Direct Assurance de résilier mon contrat avec mon ancienne assurance. Cela ne me parait pas compliqué, mais ils n'ont pas réussi à le faire malgres plusieurs appels). Il serait nécessaire et urgent d'indiquer une adresse mail au client afin de pouvoir exposer sa demande, et reçevoir une réponse claire par email, car dans le cas de direct assurance, nous ne parlons apparement pas la même langue...Cela me donne l'impression que les conseillers récitent leur fiche, sans même avoir ecouter la question. Le ton de certains conseillers était à la limite de l'insulte et de la menace</t>
  </si>
  <si>
    <t>jlpicard83-76098</t>
  </si>
  <si>
    <t>Lors de ma prospection, j'ai reçu immédiatement le detail de chaises offres ainsi que les tarifs mensuels/annuels sans avoir à attendre la réception d'un mail ou le rappel 2 jours plus tard d'un conseiller... j'ai appelé le service client avant la souscription pour confirmer que j'avais bien compris l'une des clause , et une fois rassuré je suis retourné finaliser ma demande sur internet. Un conseiller m'a rappelé dans les 3 minutes pour valider mon contrat et mon paiement en ligne et je recevais ma carte verte provisoire immédiatement par mail .</t>
  </si>
  <si>
    <t>jas-59950</t>
  </si>
  <si>
    <t>Delai entre l expertise (071217) et rapport d expertise (271217) honteusement long.de plus, les reparations ne commencent qu apres ce rapport d ou un mois et demi d immobilisation donc sans voiture. Enfin pour une tentative de vol avec effraction, 250 euros de franchise pour cout total de 500 euros.</t>
  </si>
  <si>
    <t>joh-75435</t>
  </si>
  <si>
    <t>Refus de CEGEMA d'effectuer la clôture de mon dossier alors que ma nouvelle mutuelle s'était chargée de l'information à CEGEMA de mon inscription chez eux (EOVI MCD) avec tous les documents dont ma demande de résiliation faite dans les  délais. Augmentation tarifaire de près de 10% annoncée le 1er décembre 2018, j'ai réagi immédiatement pour trouver une autre mutuelle moins chère</t>
  </si>
  <si>
    <t>arnaud-111348</t>
  </si>
  <si>
    <t>Assurance en ligne à recommander. Mon conseiller Sylvain a été très à l'écoute pour m'accompagner dans mes démarches.
Malgré le covid ils sont très performants</t>
  </si>
  <si>
    <t>joel-c-131749</t>
  </si>
  <si>
    <t>je suis satisfait du service, les prix sont tout a fait abordables et moins cher que mon assurance actuelle. 
je recommanderais direct assurance a mon entourage</t>
  </si>
  <si>
    <t>fauconnier-a-108577</t>
  </si>
  <si>
    <t xml:space="preserve">je  suis satisfaite du  prix, de la facilité d'inscription du délai et de la rapidité d'avoir un devis, les mails... 
je recommanderai facilement l'olivier </t>
  </si>
  <si>
    <t>la-rouquine-102373</t>
  </si>
  <si>
    <t>J'ai voulu obtenir des renseignements sur la mutuelle en cas de retraite. J'ai obtenu toutes les modalités à connaître du passage de la vie active à la retraite concernant la mutuelle. je reste en attente d'un courriel récapitulatif. Merci pour ces renseignements. Mon interlocutrice etait compétente.</t>
  </si>
  <si>
    <t>michel-s-108893</t>
  </si>
  <si>
    <t>Satisfait du service, mais cela pourrait être mieux s'il y avait possibilité d'envoyer de temps à autre un e-mail !
J'ai un rendez vous téléphonique ce jour à 10h qu eje ne pourrai tenir et impossible de faire parvenir un message à mon correspondant.</t>
  </si>
  <si>
    <t>kg-100909</t>
  </si>
  <si>
    <t>Mon délai d'attente a été correct.
Et j'ai eu les informations que je voulais. Dommage de devoir passer par par internet et non directement par téléphone pour faire un ajout de souscription.
En tout cas j'ai eu toutes les informations que je voulais et l'accueil était très bien.</t>
  </si>
  <si>
    <t>maelys-75926</t>
  </si>
  <si>
    <t>assurance qui attire avec ses prix , Mais je vous la déconseille Fortement , car quand on a des problèmes il y'a plus personne , ça fait 5 mois que j'attends un remboursement, j'ai appelé plusieurs fois ,à la fin on me dit d'aller voir le service consommateur si je suis pas contente</t>
  </si>
  <si>
    <t>sylvie13800-53859</t>
  </si>
  <si>
    <t>Mutuelle obligatoire entreprise incompétent délai remboursement à rallonge troptions cher au vu des remboursements minable site internet qui sert à rien tt doit se faire par courrier qui évidemment ne arrive jamais</t>
  </si>
  <si>
    <t>dometfred-70997</t>
  </si>
  <si>
    <t>augmentation de 20% du montant de la cotisation lors de l'échéance du contrat (renouvellement de la cotisation pour une nouvelle année). Sinistre responsable ou non c'est la même chose, l'assurance prend 20% dans tous les cas. Garanties chères ( franchise fixe + pourcentage sur le montant des réparations). Devient une assurance avec des tarifs se rapprochant de la concurrence donc plus aussi intéressante pour l'assuré.</t>
  </si>
  <si>
    <t>jean-62412</t>
  </si>
  <si>
    <t xml:space="preserve">j ai subi un petit sinistre dégât des eaux dont la responsabilité incombe à un voisin dans un immeuble collectif j ai accepté leur proposition de me proposer l entreprise pour les réparations mais ils s arrangent entre eux sur le dos des sociétaires pour fournir une prestation au plus bas prix avec les conséquences que cela implique
</t>
  </si>
  <si>
    <t>kowalski-s-123813</t>
  </si>
  <si>
    <t>Prise de contact et renseignement rapides. 
La mise en œuvre du contrat a été rapide et efficace.
Le rapport qualité/prix est très bon.
Je recommanderai</t>
  </si>
  <si>
    <t>nours-125958</t>
  </si>
  <si>
    <t>A l'écoute répond quand on les appels pour payer votre cotisation ultra-rapide par contre pour vous rembourser votre moto déclaré épave  plusieurs sociétés s'occupe de votre dossier et c'est la patate chaude conclusion déjà 2 mois et demie et toujours pas de remboursement  le groupe icar attend la cession de carte grise par la préfecture comclusion faut pas avoir d'accident chez AMV sinon pas de véhicule pour allez aux boulot ??????????très Déçus mes bon mon frère qui travail aux ministère de l'intérieur vas s'occuper de  mon dossier en rentrant de vacances</t>
  </si>
  <si>
    <t>remy-c-126159</t>
  </si>
  <si>
    <t>Je suis satisfait des prix après a voir sur le long terme comment est gérer la prise en charge lors d’un sinistre ou autre, et très satisfait de l accessibilité au site</t>
  </si>
  <si>
    <t>alpes-86925</t>
  </si>
  <si>
    <t>Cliente depuis 40 ans à la MATMUT je vais changer d'assureur : en effet Le service Déclaration des sinistres d'Aix en Provence est impoli et agressif et c'est pourquoi je préfère téléphoner au Siège. Ce n'est pas la première fois que cela se passe. J'ai fait une déclaration après qu'une voiture de location me soit rentrée dedans. Impossible de faire comprendre à mon interlocutrice que le conducteur n'avait pas de document sur lui. Cette personne était agressive, discourtoise, elle a haussé le ton, a refusé de me donner son prénom et de me passer sa responsable et bien sur le service clients.</t>
  </si>
  <si>
    <t>marc-b-135419</t>
  </si>
  <si>
    <t xml:space="preserve">Très satisfait du tarif et la clarté des informations sur le contrat de mutuelle , services rapides et efficaces en ligne
Merci de votre réactivité 
Cordialement </t>
  </si>
  <si>
    <t>arnodinho-64929</t>
  </si>
  <si>
    <t>Client depuis 2012 et très satisfaits des services.
Satisfaits du rappel pour nouveau contrat et nouveau tarif</t>
  </si>
  <si>
    <t>mickael-f-114372</t>
  </si>
  <si>
    <t>je suis satisfait du service , prix raisonnable , petit bémol les franchise a payé surtout quand ce n'est pas de notre faute ou aucun incident a déclaré depuis un moment</t>
  </si>
  <si>
    <t>marre-des-arnaques-97964</t>
  </si>
  <si>
    <t>Frais caches...
Veulent prelever une cotisation d'assurance 2 mois avant l'echeance...et meme plusieurs jours avant la date stipulee sur leur avis d'echeance.
Point interessant, sur leur avis d'echeance il est stipule qu'ils prelevent des frais en cas de rejet de prelevement....et comme par hasard sur leur prelevement en avance d'en avance, ils veulent facturer des frais de rejet de prelevement au motif de "RIB absent".
Je ne semble pas tout seul dans ce cas.
On dirait une pratique courante pour gonfler leurs benefices.
Je m'en vais declarer cela a la repression des fraudes.</t>
  </si>
  <si>
    <t>patrick-c-106146</t>
  </si>
  <si>
    <t>Le service est simple et pratique et rapide.
Quelques conseils formulés intéressants
le tarif es bon et concurrentiel
la seule surprise est le paiement de trois mensualités dès aujourd'hui</t>
  </si>
  <si>
    <t>Par le moment j'ai assurer deux voitures avec.. mais ce est le dernier année, quand je faite des comparassions de prix je trouve beaucoup différences pour les mêmes garantis, en plus, deux fois me ont offerte remboursements, que jamais arrive a mon compte.</t>
  </si>
  <si>
    <t>candide-97362</t>
  </si>
  <si>
    <t>J'ai déposé une demande de rachat DE LOI Madelin  auprès de la Caisse d'Epargne (intermédiaire) le 7/08/2020. La loi prévoit que cette somme doit être à ma disposition dans un délai de 30 jours. Nous sommes le 14 et toujours rien. Un scandale! Chaque jour qui passe sans cet argent, a un coût; argent nécessaire pour l'entreprise. Peut être va t'on me dire que mon dossier était incomplet alors que le contenu a été vérifié par le conseiller Caisse d'Epargne.
Au niveau du soutient aux entreprises ...</t>
  </si>
  <si>
    <t>boulou-98524</t>
  </si>
  <si>
    <t>A fortement déconseiller, si vous n'avez pas besoin d'eux, pas de problème. Suite à une fuite d'eau avec 200m3 disparu d'eau sous la maison, leur expert n'a pas vu le lien entre cette fuite et les fissures et affaissement de ma maison. Et tout ceci avec une mauvaise fois flagrante malgré une contre-expertise réalisée à mes frais. Seule solution :expertise judiciaire , des années de combat et des milliers d'euros à avancer.</t>
  </si>
  <si>
    <t>lyly05-64514</t>
  </si>
  <si>
    <t xml:space="preserve">Assurée en janvier après plusieurs relances de ma part,
soucis pdf/jpg, versement de 2 mois d'assurance,autorisation de prélèvement dans les règles...etc
les prélèvements prévus n'ont pas été effectués,aucun incident sur mon compte, et je reçois une lettre de société de recouvrement pendant mon absence (plusieurs mois), PIRE celle ci m'apprend que je ne suis plus assurée!
IMPOSSIBLE DE JOINDRE April Moto
et pas de réponse aux mails!!!Je ne sais pas comment cela va finir, mais ,prendre une autre assurance quand un a été résilié pour "défaut de paiement" (alors que je suis pas fautive!!!)je suppose que cela coûte!
si on peut me conseiller.....
</t>
  </si>
  <si>
    <t>maud59-78764</t>
  </si>
  <si>
    <t>En prospection à la recherche d'un contrat de maintien de salaire, j'ai consulté les avis concernant cet organisme de prévoyance, les avis négatifs m'avaient mise sur mes gardes. Aussi je tiens à faire savoir que pour ma part j'ai été renseignée de façon très professionnelle lors de mon appel à l'agence de Lille Sud. La personne que j'ai eu au téléphone a su lever toutes mes interrogations et inquiétudes quant aux clauses de la garantie à laquelle je souhaitais souscrire, clauses qui étaient restées floues pour moi après mon passage à l'agence de Lille Centre.
Les réponses ont été claires et précises, cette personne (Valérie-agence de Lille Sud) a su me répondre clairement, de façon très professionnelle, alors que notre échange empiétait sur le temps de pause/fermeture de l'agence. Je suis du coup rassurée sur la suite et ça m'a convaincu d'adhérer chez Intériale, d'autant que les agences de Lille sont accessibles en physique et en téléphonique, et pas uniquement sur une plateforme téléphonique ou en ligne.</t>
  </si>
  <si>
    <t>patnav-65962</t>
  </si>
  <si>
    <t>Assurés à la MAAF depuis plus de 25 ans toutes assurances confondues: habitation, voitures, motos. Nous venons de recevoir un avis de résiliation pour notre contrat habitation sous le prétexte: 'trop de sinistres' ! Nous n'avons eu depuis 25 ans 2 déclarations pour dégâts des eaux pour des montants inférieurs à 200 euros et une déclaration de vol. C'est prendre les gens pour des vaches à lait, tant qu'on paye et qu'on ne demande rien tout va bien, encore que pour avoir des informations on tombe souvent sur des incompétents au téléphone. Par contre il suffit d'un sinistre plus sérieux pour qu'on vous résilie votre contrat ! Mais enfin à quoi sert une assurance si elle ne veut pas prendre en charge les sinistres, il faut changer de métier.</t>
  </si>
  <si>
    <t>madalina-s-123004</t>
  </si>
  <si>
    <t>Je suis satisfait du service ,,simple et pratique,les prix sont tres convenables et le service est rapide;  de plus,la comunication avec le client est tres facile</t>
  </si>
  <si>
    <t>amiri-j-121943</t>
  </si>
  <si>
    <t>Je suis satisfait mais je n'est pas encore affaires à vous. Je n'ai pas trouver des problèmes avec la vioture. Je suis cliente chez depuis 3 ans il faudrait diminuer le prix de mon forfait.</t>
  </si>
  <si>
    <t>charlotte-52801</t>
  </si>
  <si>
    <t>Je suis chez April International via mon contrat de VIE. Cela fait deux mois que j'attends un remboursement de plus de 600 euros (montant récemment monte a plus de 1000 €; April ne bouge pas le petit doigt pour m'aider, une réponse a un mail sur deux, en disant simplement qu'ils relancent le siege, et des mensonges puisqu'ils me disent que les originaux ne leur sont pas parvenus alors que j'envoie le tout par courrier suivi et en express, et que certaines factures comprises dans le courrier (les moins cheres) ont été traitées.</t>
  </si>
  <si>
    <t>effel-59428</t>
  </si>
  <si>
    <t>Client depuis 40 ans je constate aujourd'hui que la Macif est devenue incapable de gérer un dossier simple. Tentative de vol 2 roues avec violence. Le véhicule n'a finalement pas été volé mais endommagé. Sans le dire, la Macif a délègué la gestion du dossier à son sous-traitant, le cabinet d'expertise et n'assure aucun suivi. Plus de 2 mois et de multiples relances de l'expert pour obtenir un rapport d'expertise. Et encore un mois supplémentaire et plusieurs appels à la Macif pour arriver à un versement d'office sans m'avoir informé ni consulté d'une somme à la place de la réparation des dommages. Le pire est bien sûr le suivi. Ayant connu l'époque où la Macif était une mutuelle sérieuse et compétente, quelle dégringolade... Je fuis.</t>
  </si>
  <si>
    <t>jf-123141</t>
  </si>
  <si>
    <t>Les conseillers sont peu formés et font des réponses incohérentes et pleines de fautes d'orthographe, c'est assez lamentable car ils cherchent surtout à ne pas indemniser les assurés, il s'agit de l'assurance habitation dans mon cas.</t>
  </si>
  <si>
    <t>bob31--98401</t>
  </si>
  <si>
    <t>J ai eu sinistre depuis maintenant 15 jours a cette date cela fait 3 fois que l on me dit qu un expert est contacté rien rien du tout le manque de sérieux de compétence aussi je pense faire appel à la défence des consonnatieur si rien ne se passe dans les jours qui arrivent  je vous la déconseille fortement</t>
  </si>
  <si>
    <t>poucet62-119110</t>
  </si>
  <si>
    <t>voiçi mon avis j'avais envoyer une lettre chez april_moto avec les photocopies de ma carte grise et l'assurance de mon scooter;pour leur demander pourquoi que la date de validité de ma carte grise ne correspond pas à celle de l'assurance,et sur la lettre je leur et demander si il fallait une preuve de chez eu pour mettre mon scooter à la casse car il ne me serre pas.et j'ai mis je ces que se n'es pas en recommander mes d'avoir une réponse de chez eu par courrier jamais eu de nouvelles.je les fait par leurs site toujours les memes réponse.et dans leurs mais il y as une adresse elle est fausse.et dans un autre site il faut que je change toujours soit de mot de passe ou que je mes mon numéro de client.il faut que je le fait à chaque fois,ils ne répondent pas normalement pour expliquer les questions de posée.</t>
  </si>
  <si>
    <t>vovette-103757</t>
  </si>
  <si>
    <t>A QUOID ÇA SERT DE QUE JE PAYE UNE COMPLÉMENTAIRE SANTÉE A AXA,POUR QUE ÇA SOIT NÉOLIANE SANTÉ PRÉVOYANCE QUI ME REMBOURSE,JE NE PEUX PAS ENPAYER 2 ÇA VA ME FAIRE TROP,DE PLUS J'AI RIEN DEMANDER ET J'AI RIEN SIGNER..</t>
  </si>
  <si>
    <t>nico-98741</t>
  </si>
  <si>
    <t xml:space="preserve">Mauvaise foi. Date d echeance pas en lien avec la date du crédit. Lent . Demande toujours des documents pour  ralentir les résiliations.  
A éviter. Organisation trop vieille.  </t>
  </si>
  <si>
    <t>georges-m-105313</t>
  </si>
  <si>
    <t>contant des prix et conditions ainsi que des explications  données en espérant que nos rapports dureront longtemps dans une bonne entente chose qui n a pas eu lieu avec les autres assureurs</t>
  </si>
  <si>
    <t>diego-l-109881</t>
  </si>
  <si>
    <t>Simple et pratique
Moins cher que la concurrence
Satisfait de ce service
Le cheminement de la souscription est clair, pratique , efficace . En quelques clics</t>
  </si>
  <si>
    <t>annael-65731</t>
  </si>
  <si>
    <t>J'ai eu une fuite d'eau chez moi, j'ai contacté la macif (agence Dupleix) ils m'ont dit de prendre un plombier pour rechercher la fuite et que ce service est remboursée. J'ai pris un plombier et je me suis déplacé encore une fois pour leur donner à main propre la facture du plombier 115,50 Euros. La demoiselle a fait la photocopie et m'a promis que quelqu'un de la IMHA me contactera. 2 mois plus tard je contact la IMHA qui me disent qu'ils n'avaient rien reçu de la part de la macif et qu'il fallait que je renvoie la facture. Je l'ai renvoyé par mail le 3 juillet 2018 mais personne n'appelle ! je les recontacte le 26 juillet et le monsieur me dit qu'il a reçu mon mail le 20 juillet !! A la fin quand je lui ai dit qu'ils baladaient les gens car ils étaient complices avec la macif, il m'a dit affirmé et confirmé que OUI ils étaient complices avec la macif car ils travaillent pour eux. Actuellement je prépare 2 lettres recommandées pour ces 2 établissements dans lesquels j'exige l'enregistrement des appels. Pourriez vous me conseiller une compagnie d'assurance qui respecte ses clients ?</t>
  </si>
  <si>
    <t>guilery-t-128785</t>
  </si>
  <si>
    <t>Très bonne accueil téléphonique, rapidité, site très intuitif. Seul bémol un partenariat avec iGraal pour cash back de 55 € impossible à valider au moment de finaliser par le paiement de l’acompte en CB. À chaque le message «  ouie une erreur c’est produite veuillez contacter un conseiller ».
Dommage 55€ ce n’est pas une petite somme….</t>
  </si>
  <si>
    <t>ilham-h-117645</t>
  </si>
  <si>
    <t xml:space="preserve">tres bien juste des difficulte a se connecter pour envoyer des documents bonne relation avec le client 
rappel aussitot quand il y a un pbl 
la j'ai besoin de vous envoyer des documents cela ne passe pas 
</t>
  </si>
  <si>
    <t>loic-d-116011</t>
  </si>
  <si>
    <t>je suis satisfait du service , les prix pourrait être un peu plus attractifs , un effort pourrait êtres fait la dessus. Sinon réactif a nos solisitations</t>
  </si>
  <si>
    <t>caciana-n-108658</t>
  </si>
  <si>
    <t>je suis satisfaite du service, les prix me conviennent et les personnes sont serviables et efficaces.
Rapidité et des conseils avisés etc etc etc .....</t>
  </si>
  <si>
    <t>sylvie-b-128545</t>
  </si>
  <si>
    <t xml:space="preserve">Fluide, contrats auto et habitation souscrits avec facilité avec une conseillère très professionnelle et que je remercie.
Je recommande donc cette assurance. </t>
  </si>
  <si>
    <t>beagrim07-74647</t>
  </si>
  <si>
    <t xml:space="preserve">Une catastrophe cette assurance. Pour résilier mon assurance régime de prévoyance familiale accident, contractée en même tant que l assurance voiture ( Je ne le savais même pas ), on me demande de payer 79,18 euros pour l annulation de l avis d échéance !!!  Du jamais vu avec aucune assurance, je ne suis pas prête de vous faire de la pub ! 
Je précise courrier envoyé dans les temps et RAR </t>
  </si>
  <si>
    <t>momad-58701</t>
  </si>
  <si>
    <t>cet assureur demande de nombreux documents et donne un mois pour leur transmettre. En octobre 2017 il y a eu la mise en place de la carte grise par internet ce qui a pu occasionner des retards. c'était mon cas avec à l'arrivée une résiliation du contrat sous les conditions suivantes: 1 mois d'assurance payées; frais de dossier d'inscription;  frais de dossier de résiliation et frais de résiliation. Sur 130 € ils vont me rendre une trentaine d'€ ... après un mois d'assurance !</t>
  </si>
  <si>
    <t>joel-d-132273</t>
  </si>
  <si>
    <t>Je suis satisfait des tarif par rapport à la macif depuis plus de 40 ans à voir par la suite si je serais complètement satisfait en vous remerciant mr Desarzens</t>
  </si>
  <si>
    <t>constantin-m-121456</t>
  </si>
  <si>
    <t>Tarif satisfaisant et attractif et réponse rapide par téléphone. L agent que j ai eue au téléphone était très sympa. Des conditions d assurance complétés.</t>
  </si>
  <si>
    <t>flonord-59719</t>
  </si>
  <si>
    <t>ATTENTION ! Aujourd'hui j'ai dû saisir le médiateur des assurances pour trouver une solution à mon litige avec eux. Cela fait 8 mois qu'ils ne m'indemnisent plus.
A 35 ans, suite à un cancer du sein de grade 3, je suis en ITT. Ils ont stoppés les indemnisations sans raisons. Je suis à jour de paiement de mes cotisations et me soumet à toutes leurs demandes d'informations (certificat médical signé de mon médecin traitant) mêmes les plus "curieuses" comme des informations n'ayant aucun rapport avec ma pathologie cancéreuse. Des envois sont perdus, malgré le recommandé. Les délais de traitements sont abusifs : 2 mois ! et au bout de ce délai ils me réclament sans cesse de nouveaux documents. Ils me réclament jusqu'à 4 fois le même document . Le service client est extrêmement difficile à joindre. Ne répondent jamais aux mails.
Quand on subit une maladie si lourde ayant entrainé mastectomie, chimiothérapie et radiothérapie, doit on en plus subir le manque de respect et de conscience professionnelle de l'assurance qui est censée nous garantir et nous ôter un poids. J'ai pris une assurance pour me prémunir, au final j'ai plus de soucis qu'autre chose. Je suis extrêmement déçue.</t>
  </si>
  <si>
    <t>julian-p-125680</t>
  </si>
  <si>
    <t xml:space="preserve">Nickel ! Rapide et efficace j'ai pu assurer ma moto 50cm3 en moins de 20 minutes ! Je vous remercie. 
Assurance pas chère et service client courtois. </t>
  </si>
  <si>
    <t>jacques-margeridon-94435</t>
  </si>
  <si>
    <t>service satisfaisant et rapide et tout à fait accessible, très bons tarifs, déjà client chez direct assurance  je ne manquerai pas de me tourner vers eux pour un nouveau véhicule.</t>
  </si>
  <si>
    <t>louis-s-134901</t>
  </si>
  <si>
    <t>Je suis satisfait du devis, une remise client fidèle aurait du être appliqué mais cela ne semble pas exister chez amv. J'assure ce véhicule dès aujourd'hui pour un achat d'occasion</t>
  </si>
  <si>
    <t>chmaati-67410</t>
  </si>
  <si>
    <t>merci la maaf apres+ 40 ans de fidélité on me jette à cause d'un sinistre  .c'est incroyable la fidélité ne paye plus. jaurrai jamais cru ça.  alors que j'ai toujours  que du bien vous</t>
  </si>
  <si>
    <t>aquilina-j-128670</t>
  </si>
  <si>
    <t>Souscription simple, descriptif très clair des différentes couvertures possibles en assurance auto. Le service client est hyper réactif et de bon conseil, et la souscription en ligne fonction en 2 clics !</t>
  </si>
  <si>
    <t>stephane-du19-106442</t>
  </si>
  <si>
    <t xml:space="preserve">Après 35 ans de fidélité à la MAIF je quitte cette assurance suite à une menace de résiliation de ma fille qui a eu 3 accidents en 4 ans
Pas moyen de parlementer même pour un sociétaire fidèle
Dommage j étais jusque là satisfait et n ai jamais cherché d assurance 
concurrente 
Satisfaction mon autre fille va passer aussi à la concurrence </t>
  </si>
  <si>
    <t>emile-a-128503</t>
  </si>
  <si>
    <t>tarif très compétitif et renseignements bien détaillés par téléphone.Voir si tout est conforme lors d'un sinistre ?
L'inscription est facile et rapide.</t>
  </si>
  <si>
    <t>ldr-69822</t>
  </si>
  <si>
    <t>Pas cher de prime abord, nous avons été matraqués suite à un sinistre (coup de frein trop tardif avec percussion du véhicule de devant qui était à l'arrêt). Résultat, pour une voiture qui vaut moins de 4000 euros, nous nous retrouvons à payer presque 200 euros de plus que l'année dernière.
Heureusement, nous n'avons pas eu à payer de franchise, mais quand même...
Ayez bien ça en tête !</t>
  </si>
  <si>
    <t>grrr-72084</t>
  </si>
  <si>
    <t>Très mauvais opinion fait tout pour garder votre capital. Ce réfugie derrière l'état. Si je pouvais mettre ZERO ce serait avec plaisir.
Les assurances retraites ne sont là que pour vous voler en plus de garder votre capital on vous prends des cotisations sur vos versements.</t>
  </si>
  <si>
    <t>seguie-a-128454</t>
  </si>
  <si>
    <t>bien , rapide et correct niveau prix  ( meme si d'autres assurances du net bien connues sont bien moins cheres)
j'espere que ce petit plus sera répercuté ebn cas de problemes sur la qualité du service notamment</t>
  </si>
  <si>
    <t>lulu-137626</t>
  </si>
  <si>
    <t>Très bien reçu. La conseillère que j'ai pu avoir était AU TOP. Très accueillante, compréhensive par rapport à mes besoins. Elle mérite une augmentation.</t>
  </si>
  <si>
    <t>moula-49546</t>
  </si>
  <si>
    <t>a fuir-------------sans commentaires------------------------------------------------------------------------------------------------'--</t>
  </si>
  <si>
    <t>dominique-p-123484</t>
  </si>
  <si>
    <t>Bonjour tout s’est bien passé, la connexion est rapide, les informations sont claires et détaillées, la numérisation des documents semble difficile et l’on ne peut pas avancer s’il manque des documents.</t>
  </si>
  <si>
    <t>leyack-97408</t>
  </si>
  <si>
    <t xml:space="preserve">Beaucoup trop cher pour les Mmes prestations que les autres assurances
Aucun appel de la part de l'assureur pour proposer des réductions de tarifs, pas compétitif ! </t>
  </si>
  <si>
    <t>azevedo-a-115838</t>
  </si>
  <si>
    <t>Très satisfait je recommande l'olivier assurance conseil et écoute au top vraiment des professionnels de l'assurance automobile n'hésiter pas je les conseil</t>
  </si>
  <si>
    <t>raphapha-96891</t>
  </si>
  <si>
    <t>Je suis client depuis quelques mois chez l’olivier assurance et je suis pour l’instant complètement satisfait. Les conseillers sont à l’écoute et vraiment très agréables, les prix sont très corrects et je n’ai aucun problème avec eux</t>
  </si>
  <si>
    <t>akrodams-102401</t>
  </si>
  <si>
    <t>J ai déclaré un dégât des eaux le 22/10! J ai relancé une dizaine de fois! Enfin, j ai une prise en charge mais ils ont essayé de mettre ma parole en doute malgré des photographies et ont appelé l entrepreneur qui a fait le devis!
Au final j en aurai quand même pour 500euro de ma poche (devis trop élevé et franchise).
Les tarifs sont avantageux mais je me rends compte qu en cas de sinistre c est la galère !!!!</t>
  </si>
  <si>
    <t>smahane-g-125011</t>
  </si>
  <si>
    <t xml:space="preserve">Topppppp rapide et prix attractif et intéressant !!!!!!! Merci 
A voir sur le long terme car nouvelle cliente !!!!!
Parrainage de 20e !!!!!
Je recommande </t>
  </si>
  <si>
    <t>nono-55659</t>
  </si>
  <si>
    <t>assureur  incompetent; les interlocuteurs au telephone sont incapables de renseigner correctement, jamais la meme reponse a chaque appel; si sinistre il y a, il n est pas regle avant tres longtemps. Je deconseil a quiconque cette assurance</t>
  </si>
  <si>
    <t>chanchan-127180</t>
  </si>
  <si>
    <t xml:space="preserve">Aminata est une collaboratrice compétente et efficace
problème résolu
Aminata est une collaboratrice compétente et efficace
problème résolu
Aminata est une collaboratrice compétente et efficace
problème résoLU
</t>
  </si>
  <si>
    <t>habib7444-100087</t>
  </si>
  <si>
    <t>Bonjour, Mon cas est très simple, j'ai souscrit à une assurance auto début septembre chez Allianz (Golf 7). Bon, toute la procédure de souscription aucun soucis, par contre une fois terminé on me réclame des documents que j'envoie immédiatement. Le contrat est bien affiché sur mon espace tout les documents son ok, parfait. Par contre je recevais toujours des mails de relance pour m'indiquer qu'il manquait toujours un document, bon je vérifie, tout me semble ok. J'appel donc un conseiller de chez Allianz, qui me confirme que tout est ok pas de soucis, le bot qui me spam je ne dois pas en tenir compte, ok. Sauf que la actuellement, j'ai payé un trimestre soit 280€, et a l'heure d'aujourd'hui le problème n'est toujours pas réglé est j'ai reçu un email m'indiquant la fin de mon contrat début novembre ?? Comment est ce possible un temps de traitement d'information aussi long! Je me retrouve donc sans assurance auto et impossible d'avoir des informations sur mon contrat car c'est un contrat souscrit par téléphone (contrat commençant par AF). Honteux, je déconseille cette assurance, service client 0 pointé messieurs</t>
  </si>
  <si>
    <t>noel-106617</t>
  </si>
  <si>
    <t>J ai souscrit à une assurance dépendance chez ag2r depuis 1994, aujourd’hui j ai besoin mais impossible d avoir un vrai conseiller qui s occupe du dossier depuis un mois , c est honteux je déconseille cette assurance</t>
  </si>
  <si>
    <t>forcheron-j-125356</t>
  </si>
  <si>
    <t>Très satisfait pour le moment. Un peu compliqué à joindre un conseiller via le chat du site qu’il conseil d’appeler directement mais bon, hors mis cela, ça reste correcte.</t>
  </si>
  <si>
    <t>fab2839-98766</t>
  </si>
  <si>
    <t>Adhésion via e-allianz pour assurance auto. Accident avec un chevreuil il y a 15 jours : intervention Assistance, acheminement du véhicule vers garage et depuis plus aucune nouvelle, ni de l'assurance ni d'un expert ! Sinistre déclaré sur l'espace client Allianz ayant disparu depuis ! Tentatives de contact par mail et téléphone, quotidiennes et toujours pas de réponse !  Tous les interlocuteurs se renvoient la balle et laissent le dossier sans gestion ! Nous sommes écoeurés ! Laxisme, négligence, désorganisation, mauvaise volonté ? Tout ceci est indigne d'Allianz, l'assurance "avec vous de A à Z" !</t>
  </si>
  <si>
    <t>mirjac-60808</t>
  </si>
  <si>
    <t xml:space="preserve">j'ai été contacté le 18 décembre 2017 et accepté de souscrire une mutuelle santé (NEOLIANE SERENITE 4 ) au prix de 134.34 € par mois et de EPSIL PREVOYANCE ( au prix de 30.80€ par mois.
Le 20 décembre,après réflexion, je tente de joindre mon conseillé,mais en vain.J'ai un contact avec une conseillère à qui je fais part de l'annulation de EPSIL PREVOYANCE.
Mon conseillé me rappelle plus tard et nous convenons de ne garder que le contrat NEOLIANE SERENITE.
LE 27 décembre,je reçois un certificat d'adhésion ainsi qu'un échéancier de NEOLIANE et de EPSIL.
Les 01 et 03 janvier 2018, je recois un mail de NEOLIANE et de EPSIL me disant que mes contrats sont annulés.
J'appelle SANTIANE qui ,après 20 mn d'attente me confirme que mes contrats sont bien annulés.
Me retrouvant sans mutuelle,je demande à conserver mon contrat santé.On me demande alors d'envoyer un mail à santiane@owliance pour confirmer ma demande.
Depuis l'envoi de ce mail,aucune nouvelle jusqu'au 24 JANVIER ,jour ou voulant aller sur mon espace client,une conseillère m'a appelé et permis de relancer mon dossier.
Au 25 janvier, je ne sais toujours pas si mon dossier est réactivé.
</t>
  </si>
  <si>
    <t>flandrin-p-114697</t>
  </si>
  <si>
    <t>Surpris de voir que j'ai une franchise sur le bris glace
Vous être une des seules compagnies à le réaliser en tous risques, soite je n'ai pas posé la question lors de la signature du contrat, mais bon je vous recontacter pour une éventuelle rupture DES contratS
A bientôt</t>
  </si>
  <si>
    <t>alhaize-70171</t>
  </si>
  <si>
    <t>Mutuelle nulle, augmentation  27 pour cent soit 20 euros suite au changement d'âge.</t>
  </si>
  <si>
    <t>benghalem-r-133521</t>
  </si>
  <si>
    <t>Je suis ravis à votre assurance elle est bien comme assurance sont bien parlé bien avec les clients merci cordialement monsieur madame pour toutes les informations</t>
  </si>
  <si>
    <t>rojas-a-111993</t>
  </si>
  <si>
    <t>Je suis très satisfait du service, J'ai eu a faire a des personnes très gentilles et surtout a l’écoute des mes besoins.
J’espère que vous allez améliorer un peu le prix</t>
  </si>
  <si>
    <t>philmac-88012</t>
  </si>
  <si>
    <t>mon père vient de décéder et je vend son appartement, je continu de payer l'assurance habitation le temps de la vente mais je dois payer un droit d'inscription alors que mon père était client chez eux depuis 55 ans  , c'est vraiment honteux</t>
  </si>
  <si>
    <t>alaind-81986</t>
  </si>
  <si>
    <t>Après avoir réceptionné mon avis d'échéance daté du 07/11/19 et reçu le 13/11/19, un LRAR a été envoyé le 27/11/19 (avec cachet de la poste faisant foi) à L'Olivier en vue de résiliation de mon contrat auto dans le cadre de la loi Chatel.
Non seulement, ces derniers ne veulent respecter la loi Chatel et résilier mon contrat comme demandé dans le délai des 20 jours impartis, mais en plus la somme prélevée de 332.22 euros est bien plus élevée que le montant qu'ils avaient proposé et que j'ai refusé ! D'où ma demande de résiliation! 
J'ai donc été débitée de cette somme de 322.30 euros alors que je ne suis même pas assurée chez eux ! Une honte ! L'Olivier une assurance à ne recommander sous aucun prétexte</t>
  </si>
  <si>
    <t>phil17-96339</t>
  </si>
  <si>
    <t>Assuré depuis des années chez April Moto pour mon scooter, je les ai contacté pour effectuer un changement d'adresse. Ils ont effectué un avenant payant à mon contrat sous le prétexte que je pourrais être dans une zone plus "accidentogène", dixit le conseiller (j'ai déménagé à 1 km dans la même ville!).
J'ai reçu ma nouvelle carte verte adressée.....à mon ancienne adresse. Trop fort April Moto!</t>
  </si>
  <si>
    <t>zoe-76073</t>
  </si>
  <si>
    <t>depuis plus de 15 jours les accès à mon compte sont bloqués, et ce, depuis la mise en place de la nouvelle norme de sécurité MFA, aucune réponse à mes nombreuses demandes de résolution de problème</t>
  </si>
  <si>
    <t>leffi-64492</t>
  </si>
  <si>
    <t>Un dossier d'assurance qui traîne depuis 2015 des demande de recours pour évaluer les dommages et arriver à une somme complètement risibles et ridicules c'est vraiment aberrant</t>
  </si>
  <si>
    <t>dps-65695</t>
  </si>
  <si>
    <t>depuis le 28/09/2020 j'attends mon code confidentiel pour acceder a mon compte depuis le 05/10/2020 j'attends une réponse concernant des soins dentaires.............. si je devais donner un surnom a cette assurance ......TORTUE ...............quand il s'agit de faire signer un contrat très reactif............pour répondre aux mails personne .................. comme toute les assurance nous ne sOmmes bon qu'a PAYER ................</t>
  </si>
  <si>
    <t>sylvain-s-133344</t>
  </si>
  <si>
    <t>malgré un problème de compréhension au téléphone avec un de vos collaborateur ( je n'ai pas demandé de retirer toutes les options ) , je reste satisfait de vos services</t>
  </si>
  <si>
    <t>fran-115546</t>
  </si>
  <si>
    <t>je suis chez santevet depuis plus de 10 ans, pas de souci particulier jusqu'à présent mais je viens de recevoir le renouvellement de mon contrat, plus de 12€ d'augmentation mensuelle ! je n'ai jamais vu une augmentation pareille, j'en suis à une cotisation de 50€ par mois ce qui est énorme lorsqu'on est à la retraite.....</t>
  </si>
  <si>
    <t>myriam--99385</t>
  </si>
  <si>
    <t>Je suis l’heureuse propriétaire d’un bouledogue français, assurée depuis 3 ans, ma chienne s’est fait opérer suite à un épanchement, j’ai reçu un mail m’informant que ma cotisation allait passé de 42 € à 66 € par mois à partir du 1er janvier 2021. J’ai appelé le service qualité qui me propose de modifier mes garanties, à savoir 60 % de prise en charge ( au lieu de 80 % actuellement)  pour une mensualité de 52 €. Je résilie. À fuir</t>
  </si>
  <si>
    <t>olivieroo-78214</t>
  </si>
  <si>
    <t>Un camion a heurté mon véhicule lorsque j'attendais à un feu rouge. Le conducteur ne s'en est surement pas rendu compte. Je l'ai poursuivi, en vain pour finalement prendre sa plaque d'immatriculation. Il ne l'ont jamais retrouvé... Quelques mois après, le service client m'appelle pour clore le dossier et la personne ose me dire qu'exceptionnellement je n'allais rien payer.. Mais ou v-t-on???</t>
  </si>
  <si>
    <t>amel-63053</t>
  </si>
  <si>
    <t>Mécontente .aucun  échange  suite a un sinistre  en juillet 2017 . Je n ai jamais recu aucun courier ou mail concernant le suivie du dossier a part recevoir ma vignette verte et constater une augmentation. J ai du appeler pour savoir a quoi correspondait cette augmentation .et mon appris que j avez du malus  . Reconnus a moitier responsable. Toute augmentation dois etre justifier au client . A l agence cette personne arrogante ne comprenais  pas mon mécontentement me certifier quelle n avez pas l obligation de m en informer   , lever les yeux et regarder c collegues  qui etait dans mon dos . pas professionnelle du tout . Suite a cette échange avec cette personne j ai fait le choix de trouver un autre assureur .</t>
  </si>
  <si>
    <t>gilles-79974</t>
  </si>
  <si>
    <t>Suite à ma conversation avec Youness 
j'ai demendé à mon assurence actuelle le certificat de résiliaion merci je pensai que le transfert été sans poroblème</t>
  </si>
  <si>
    <t>alain-c-128210</t>
  </si>
  <si>
    <t>Je suis très satisfait de cette société, pratique et rapide, je suis déjà client pour un autre véhicule et je pourrai refaire appel à vous ou vous recommander.</t>
  </si>
  <si>
    <t>cerise-102962</t>
  </si>
  <si>
    <t xml:space="preserve">En changeant de travail, j'ai dû avec regret quitter cette mutuelle.
Ses conseillers sont réactifs, toujours joignables et à l'écoute.
Je n'ai jamais eu un problème qui n'ait été réglé rapidement.
Je recommande assurément !!
</t>
  </si>
  <si>
    <t>manon-57387</t>
  </si>
  <si>
    <t>assurance  avec service client médiocre, impossibilité de les joindre au tel (horaires de bureau, et attente plus de 20 min) . Résiliation impossible malgré vente de véhicule et tous les docs justificatifs. obligé de se battre depuis plus de 6 mois afin d'obtenir résiliation d'un véhicule qu'y n'est plus en ma possession. Ajd opposition prélèvement auprès de ma banque pour faire barrage et on me menace de me ficher à l'AGIRA pour impayé.
Assurance à éviter, perte de temps et d'argent (paradoxal au vu des prix bas pratiqué par cet assureur!)
Cette assurance me fait vivre un enfer depuis la simple vente de l'un de mes véhicules !</t>
  </si>
  <si>
    <t>olivier-g-117084</t>
  </si>
  <si>
    <t>rien a signaler le site est bien fait telechargement facile des attestations et les conseillers sont joignables facilement je conseille cette assurance</t>
  </si>
  <si>
    <t>gilles-h-108171</t>
  </si>
  <si>
    <t>Les   prix   me   conviennent.  
Bons  échanges  téléphoniques  avec  les  conseillés.  Les 
démarches   
sont  faciles  et  rapidement 
effectuées. Merci</t>
  </si>
  <si>
    <t>20 novembre 2016 suite à une expérience en novembre 2016</t>
  </si>
  <si>
    <t>jgd-49385</t>
  </si>
  <si>
    <t xml:space="preserve">J'ai assuré une voiture neuve sans chercher ailleur, mais lorsque j'ai reçu le contrat j'ai constaté que le prix ´tait très élevé. Je les ai contacté et on m'a donné des explications pas valables. J'ai donc fait thes recherches et j'ai trouvé qu"Allianz est plus de 50% plus cher et avec bien moins de benefices.  Malheureusement je suis obligé de rester avec eux une année, ils refuse de résilier le contrat.
</t>
  </si>
  <si>
    <t>estel-76085</t>
  </si>
  <si>
    <t>Une catastrophe... un assureur qui vous prélève chaque trimestre... pour un contrat pour lequel vous n'êtes pas assuré !!!
Un SAV totalement incompétent, qui ne sait absolument pas de quoi il parle, et qui raccroche au nez de ses interlocuteurs quand ils sont faces à leurs erreurs. Bref... fuyez !!!</t>
  </si>
  <si>
    <t>michel-g-131125</t>
  </si>
  <si>
    <t>Je suis satisfait de vos tarif merci encore 
Ces grâce à mon fils Garnier Kevin que je suis venu chez vous 
J'espère pas être déçu 
Voilà merci a vous cordialement</t>
  </si>
  <si>
    <t>ridekick-70339</t>
  </si>
  <si>
    <t>J'ai résilié l'assurance grâce à la loi Chatel, ils ont quand même prélevé ma prime d'assurance à venir dans la foulée, et maintenant 2 semaines que j'écris pour avoir le remboursement sans que personne ne me réponde jamais (Si ce n'est le SMS automatique qui me dit que je vais être recontacté dans 48h sans jamais l'être of course), si pas de remboursement d'ici 48h comme ils disent, je saisis les autorités compétentes.</t>
  </si>
  <si>
    <t>aymeric-p-124161</t>
  </si>
  <si>
    <t>J'ai souscrit à la Meilleure offre d'assurance qui était celle proposée par APRIL  en terme de coût et d'option de couveruture .
Souscription par internet facile et rapide.</t>
  </si>
  <si>
    <t>ahmed-b-134787</t>
  </si>
  <si>
    <t>Très bien. J'ai eu la possibilité d'assure mon véhicule instantanément avec un tarif très attractif. Les garanties proposées sont complètes et cela me convient bien.</t>
  </si>
  <si>
    <t>mouss-135266</t>
  </si>
  <si>
    <t>Suite à un bris de glace j’ai contacté mon assurance pacifica pour avoir une prise en charge pour faire réparer mon véhicule on me dit d avancer les frais et on me rembourse après et depuis impossible de se faire rembourser cette facture</t>
  </si>
  <si>
    <t>chakib-j-131006</t>
  </si>
  <si>
    <t>Je suis satisfait du service le prix est correct et me convient parfaitement. c’est simple et rapide je recommande pour tous jeunes conducteurs a la recherche d’une assurance, pour une première voiture.</t>
  </si>
  <si>
    <t>sylvie-f-121390</t>
  </si>
  <si>
    <t>je suis satisfaite du service, pratique d'avoir une agence pas loin où l'on peut nous recevoir pour tout problème. accueil chaleureux.
Site assez facile d'utilisation.</t>
  </si>
  <si>
    <t>geoffrey-d-126262</t>
  </si>
  <si>
    <t>Très bien au téléphone ainsi que les tarifs proposés par les agents,  je suis vraiment satisfait c'est pour cela que j'ai souscrit chez vous merci beaucoup</t>
  </si>
  <si>
    <t>geantrfr-97309</t>
  </si>
  <si>
    <t>Ils sont pénible ça fait déjà 6 mois que j ai déposé un arrêt de travail chez eux et toujours pas traiter. Et en plus leurs service client ne comprend rien et ne veut pas savoir</t>
  </si>
  <si>
    <t>martinez-m-137936</t>
  </si>
  <si>
    <t>Je suis entièrement satisfaite du service proposé et des agents téléphoniques. 
Merci à eux. Je suis ravie de faire parti de l'olivier assurance !!!!!</t>
  </si>
  <si>
    <t>eddie-g-105945</t>
  </si>
  <si>
    <t>Je suis globalement satisfait du service, rapide et simple.. 
Prix toujours compétitif.
Service non adapté pour les malentendants ou sourds (SMS,...).</t>
  </si>
  <si>
    <t>pierrot-lag-49468</t>
  </si>
  <si>
    <t>Une équipe à l'écoute, un devis super rapide, une souscription en 2 mn, une conseillère charmante et en plus des prix imbattables !!
je cherchais une assurance pour mon piaggo, j'ai fais un devis sur leur site internet, une conseillère m'a rappelé pour reprendre avec elle le devis et vu le prix j'ai souscrit dans la foulée.</t>
  </si>
  <si>
    <t>paco06-59473</t>
  </si>
  <si>
    <t>Je suis entrain de me battre pour mettre en place un dossier de prise en charge pour la participation aux frais suite à la longue maladie de ma conjointe , donc de perte de salaire . Il va falloir être courageux car c'est pas gagné !</t>
  </si>
  <si>
    <t>cmolin21-80524</t>
  </si>
  <si>
    <t xml:space="preserve">Good !
</t>
  </si>
  <si>
    <t>md-104768</t>
  </si>
  <si>
    <t xml:space="preserve">Jeune conductrice je suis très satisfaite du tarif qu’on m’a proposé. 
J’ai pu bénéficier du parrainage par l’un de mes proches et j’ai également pu parrainer, 50€ à chaque fois !!! 
Je recommande </t>
  </si>
  <si>
    <t>bourbon-s-122029</t>
  </si>
  <si>
    <t>SIMPLE ET PRATIQUE
SIGNATURE ELECTRONIQUE TRES UTILE
TRES BONNE ACCUEIL TELEPHONIQUE
JE RECOMMANDE A 100%
TRES FACILE POUR UN CHANGEMENT D ASSURANCE, L'Olivier assurance s'occupe de tout</t>
  </si>
  <si>
    <t>yaya-107763</t>
  </si>
  <si>
    <t>Bonjour, J'ai noté trois étoiles pour la satisfaction car j'ai un problème de double prélèvement. J'ai essayé de joindre 2 fois par mail, la personne que j'avais eu au téléphone pour la signature du contrat, mais à ce jour je n'ai toujours pas de réponse de sa part. J'ai donc téléphoné à Santiane et j'ai eu Lamia au téléphone. Heureusement que je l'ai eue car c'est une personne très gentille, très patiente et très compétente. Elle a compris tout de suite ma situation, elle m'a expliqué étape par étape la démarche à suivre pour résoudre mon problème. Je la remercie beaucoup. Si je n'avais eu à faire qu'avec Lamia, j'aurais mis les 5 étoiles pour la satisfaction.</t>
  </si>
  <si>
    <t>eric78200-52282</t>
  </si>
  <si>
    <t xml:space="preserve">Assuré depuis le 07/01/2017 suite à l'achat d'un nouveau véhicule, j'ai choisi cette assurance car les prix étaient attractifs. Les conseillères chargées de la souscription sont très agréables. Mais malgré l'envoi de toutes les pièces justificatives je n'ai à ce jour toujours pas reçu ma carte verte définitive (les documents sont toujours en attente de validation sur le site). Lorsque je lis les commentaires d'autres assurés dans le même cas, je suis déçu d'avoir choisi cette assurance car il semble qu'en 2015, 2016 et 2017 on serve toujours le même message aux assurés lorsque l'on arrive à joindre le service client au téléphone "les délais de traitement des dossiers sont anormalement long, nous travaillons pour résoudre le problème". Pour le moment, je me pose la question de savoir ce qui va se passer lorsque ma carte verte provisoire sera expiré et que je devrais utiliser mon véhicule pour aller travailler. </t>
  </si>
  <si>
    <t>mimi-139019</t>
  </si>
  <si>
    <t>Par rapport à ma demande, mon assureur m'a contacté rapidement et a répondu à mes attentes. Quelques changements sur mon contrat assurance auto m'ont satisfaits.</t>
  </si>
  <si>
    <t>vella-f-110556</t>
  </si>
  <si>
    <t>Encore pas de sinistre, donc satisfait, a voir dans le futur...
Les prix sont abordables, mais sur certains véhicules ils restent très chère par rapport à la concurence, notamment pour une Toyota IQ... Et je n'oublie pas que mon BMX X6, vous m'avez demandé d'aller voir ailleurs...</t>
  </si>
  <si>
    <t>christophe-b-117947</t>
  </si>
  <si>
    <t>Certainement les offres les moins-disantes du marché.
Après il faudra peut-être ajouter quelques services et je viens d'économiser environ 50% sur ma précédente facture d'assurance voiture a la concurrence.</t>
  </si>
  <si>
    <t>Je suis satisfais du service. Rapide et efficace. Toutes les réponses aux questions posées sont claires et bien expliquées. L'accueil en agence est agréable et rapide.</t>
  </si>
  <si>
    <t>jpra78-57422</t>
  </si>
  <si>
    <t>Ma maman : 
Décédée en novembre 2016 à 90 ans
Assurée MACIF depuis environ 50 ans.
Suite à la vente récente de ses 2 biens immobiliers, je résilie ses assurances Macif.
Elle a payé, en plus de ses assurances habitation, une assurance Garantie Accident (régime prévoyance familiale Accident) : option 3.
Cette assurance, de fait, ne couvre pas les personnes au delà de 70 ans. Ma mère a donc payé 20 ans (de 70 à 90 ans) pour rien. Commentaire Macif : Dommage, elle n'a pas tenu compte du courrier qu'on lui a vraisemblablement envoyé il y a 20 ans.
moralité : environ 7000 euros versés indument par ma maman. Merci Macif.</t>
  </si>
  <si>
    <t>john69steph-17005</t>
  </si>
  <si>
    <t>Je ne peux pas juger puisque je viens de souscrire pour 3 contrats auto. 
Mon interlocuteur était fort agréable mais la sensation de distance très éloignée à l'écoute n'est pas très agréable. Peut être améliorer les outils de communications téléphonique. 
Je suis venu chez direct assurance uniquement pour le prix... 
On verra à la longue si les tarifs ne flambent pas, dans le cas contraire, j'irai chez la concurrence au moins cher, comme dans mon habitude.</t>
  </si>
  <si>
    <t>jac-75023</t>
  </si>
  <si>
    <t>j'ai été très sastifais de ca prestation j'ai eut tous les renseignement que je voulait</t>
  </si>
  <si>
    <t>Assurance à vraiment déconseiller !! J'ai eu deux sinistres le 1er non responsable et jamais dédommagé car c'était une voiture étrangère et le deuxième l'assurance adverse me dise que j'ai 100% raison (mais défende quand même leur client) et allianz me dise que je suis 100% en tord, ne veulent rien entendre me dise que c'est comme ça c'est tout et me raccroche carrément au nez !!! Ma propore assurance qui ne cherche même pas à me défendre, ils s'en foutent complètement !! C'est vraiment une honte, j'ai même appelé la police qui m'ont dit que c'était l'autre qui était 100% en tord et au final c'est moi qui vais prendre pour lui car chez allianz ils sont complètement incompétent, ils ne pensent qu'à l'argent. Je suis franchement écoeuré de cette assurance, j'en partirai dès que possible !!!</t>
  </si>
  <si>
    <t>xav92n-87835</t>
  </si>
  <si>
    <t>Je déconseille vivement. 
Surtout bien lire TOUTES les annotations sur la prise en charge des maladies, leur apparition et les 5 jours de déclarations. 
Contact et réponse uniquement par mail. 
2 mois de préavis pour résilier a date d'échéance !! 
J'ai des animaux depuis 20 ans c'est une vraie erreur de ma part d'avoir souscrit chez eux.</t>
  </si>
  <si>
    <t>maxime-d-124958</t>
  </si>
  <si>
    <t>un peu dérouté, il y avait très longtemps que je n'avait eu de sinistre auto, et aujourd'hui j'ai reçu un remboursement, mais sans aucun détail ?!? autrement c'est toujours très impersonnel de parler à une machine, et là je suis un peu perdu, mais je préfère pour ce genre de discussion correspondre par mail, au moins on peut relire ce que l'on avait précédemment écrit, de même pour les réponses.</t>
  </si>
  <si>
    <t>charlotte-d-109156</t>
  </si>
  <si>
    <t>Bon service client. Les assurances augmentent légèrement tous les ans mais le service est top. Lorsque nous avons une soucis ils sont réactifs. Je recommande</t>
  </si>
  <si>
    <t>mathildeedw24-64270</t>
  </si>
  <si>
    <t>Je suis dans une colère sans mot contre cette assurance mon fiancé a eu un accident grave de voiture dont il est 0% responsable et on lui refuse les soins c'est inadmissible.</t>
  </si>
  <si>
    <t>joce-108244</t>
  </si>
  <si>
    <t>A fuir. Ma mère a mis plus de 4 mois à récupérer son argent. Afer redemande sans cesse les mêmes papiers, pourtant envoyés en Recommandé A.R. Je ne pense pas qu'elle aurait récupéré son argent si elle n'avait pas pris un avocat. Elle avait mis tous ses sous chez eux, et du coup, était en débit à la banque car ils ne voulaient pas lui rendre SES sous ! ne faîtes pas cette erreur, allez ailleurs.</t>
  </si>
  <si>
    <t>tahon-c-108447</t>
  </si>
  <si>
    <t>Je suis très satisfait de l'olivier assurance. 
Les prix sont convenables et le véhicule est très bien couvert. 
Je recommande vraiment cette assurance</t>
  </si>
  <si>
    <t>freddy-r-125517</t>
  </si>
  <si>
    <t xml:space="preserve">Bonjour,
Je suis satisfait du service proposé,du tarif et de la simplicité pour la souscription du contrat auto de ma nouvelle acquisition
Cordialement
Mr Renault freddy </t>
  </si>
  <si>
    <t>helene-t-131836</t>
  </si>
  <si>
    <t>Je viens de souscrire donc je n'ai pas encore vraiment d'avis... C'est juste la meilleure offre niveau prix/service que j'ai trouvé. Je me ferai un avis quand j'aurai utilisé l'assurance.</t>
  </si>
  <si>
    <t>balghouthi-s-135046</t>
  </si>
  <si>
    <t>Service client très agréable. Une prise en charge rapide et claire. Merci à la personne que j'ai eu au téléphone. Un devis simple et une interface intuitive.</t>
  </si>
  <si>
    <t>maudus-66468</t>
  </si>
  <si>
    <t>Accueil très agréable, toujours de très bonne  qualité avec de très bons conseils. Client depuis de nombreuses années nous ne comptons pas changer d'assurance. Solutions toujours trouvées avec les conseillers.</t>
  </si>
  <si>
    <t>gromada-gwen-52713</t>
  </si>
  <si>
    <t>Mutuelle hors de prix, véritable expédition pour avoir quelqu'un au téléphone, remboursements risibles et des remboursements en attente toujours pas versés. Une honte, fuyez !</t>
  </si>
  <si>
    <t>isa-130163</t>
  </si>
  <si>
    <t xml:space="preserve">a fuir absolument....je paye depuis 10 ans deux assurances propriétaires non occupants ....une de mes maisons sans locataire vient de connaitre un dégât des eaux sur un mur intérieur.
des le 1 er contact la réponse était une non prise en charge.
Je bataille pour obtenir une expertise dont je découvre avoir 178 euros de franchise.
Problème sur le toit et sur les joints de la terrasse.
Et là je m'entends dire aucune prise en charge même pas du mur endommagé.
Je suis dégoutée et suis scandalisée !!!!! POUR PRENDRE L'ARGENT ILS SONT BONS mais pour assumer leurs rôles d'assureurs ils ne sont jamais là.
VIVE LA GMF </t>
  </si>
  <si>
    <t>patrick24-70130</t>
  </si>
  <si>
    <t>sociéte a fuir ,</t>
  </si>
  <si>
    <t>fatiha-r-108001</t>
  </si>
  <si>
    <t xml:space="preserve">bonjour,
je suis vraiment satisfaite les prix me conviennent, je trouve que c'est raisonnable. contrat clair et bien expliqué, réponse rapide; bon écoute. 
</t>
  </si>
  <si>
    <t>gabriel-s-133561</t>
  </si>
  <si>
    <t>satisfait, de la rapidité, les tarifs, sont plus que raisonnable, encore merci a vous, pour votre présence, auprès des motards.
il faudrait peut être inscrire l option assistance dans la formule 4 quitte a la réévaluer.</t>
  </si>
  <si>
    <t>davidon-68642</t>
  </si>
  <si>
    <t>Je regrette d'avoir signé avec cet assureur. Le service qu'ils rendent est regrettable: deux mois après avoir déclaré un sinistre, j'attends toujours le rapport du spécialiste en plombier. La fuite d'eau continue et je me sens inutile de ne rien pouvoir faire et je dois continuer à attendre pour recevoir un simple rapport avant de pouvoir compléter le constat amiable.</t>
  </si>
  <si>
    <t>nathalie--137109</t>
  </si>
  <si>
    <t xml:space="preserve">Donne tout les renseignements nécessaires en cas de besoin et rapidement et de très bons conseillers accueil agréable au téléphone.
Très bonne journée 
</t>
  </si>
  <si>
    <t>anakin6300-90955</t>
  </si>
  <si>
    <t xml:space="preserve">Societaire depuis 1993, fils de societaire depuis plus logntemps encore, je demande 1 Devis  pour assurance auto (VAM) au telephone le 06/06/20 a 1008,35€, 
puis quelques jours plus tard le 10/06/20 ,j'appelle pour souscrire, et pretextant une erreur, apres m'avoir mis en attente 20 minutes , on me refuse le devis et me propose un nouveau devis contradictoire avec augmentation du tarif a 1408,62€.
je demande un rdv en agence afin d' y voir plus clair, et aujourd'hui le 15/06, un jeune conseiller m'indique une nouvelle erreur sur le devis et il passe en 3eme proposition a 1905,83€.
Incroyable. 
A l'issu donc de ce rendez-vous , 3 devis contradictoires je me retrouve sans aucune consideration et encore moins d'excuses. 
Accueil froid, glacial, aucun geste commercial non, resolument la Maif n'est plus ce que c'etait helas.
Un client sociétaire déçu.
</t>
  </si>
  <si>
    <t>jerome-l-128703</t>
  </si>
  <si>
    <t xml:space="preserve">le devis est fait très rapidement avec les renseignements standards  plus les options au choix à la fin avec plusieurs contrats proposés
très simple à utiliser 
</t>
  </si>
  <si>
    <t>bison30210-79274</t>
  </si>
  <si>
    <t>J'attends depuis 15 jours ma carte verte.  Prélèvement effectué. Demande quotidienne de nouveaux documents déjà fournis. Mauvaise foi évidente</t>
  </si>
  <si>
    <t>magali-l-108874</t>
  </si>
  <si>
    <t>je ne suis pas satisfaite des services, c'est pourquoi j'ai résilié. Ayant eu un sinistre avec la 207, j'ai perdu un véhicule alors que je n'étais aucunement en tort.</t>
  </si>
  <si>
    <t>elisabeth-m-122264</t>
  </si>
  <si>
    <t>je suis non satisfaite de vos services qui me resilie  pour motif administratif pourtant mes documents ont bien été scanner sur mon espace personnel dans le temps imparti</t>
  </si>
  <si>
    <t>mylo60-52509</t>
  </si>
  <si>
    <t>A la Maif depuis plus de 15 ans, nous avons toujours été satisfaits. Le service clients de l'assurance auto est très compétent et réactif en cas de sinistre. Par contre, nous sommes très mécontents de notre assurance habitation. Nous avons fait l'effort de mettre notre maison sous télésurveillance ainsi qu'un bâtiment adjacent et avons aussi fait réévalué notre patrimoine mais cela n'est pas pris en compte lorsque vous vous faites cambrioler votre garage. Il y a eu effraction en novembre dernier et à ce jour, nous n'avons aucune nouvelle du soit disant cabinet d'expertise qui nous a reproché de ne pas mettre notre garage sous télésurveillance alors que cela est techniquement impossible! Pas de nouvelle de la Maif qui devrait voir que le dossier est en attente! Quitte à ne pas être remboursé autant payer moins cher ailleurs!</t>
  </si>
  <si>
    <t>khaled-h-134481</t>
  </si>
  <si>
    <t xml:space="preserve">
Je suis satisfait de vos prestations . Et je suis heureux avoir choisi  direct assurance 
Je vais recommander direct assurance à mes amis et familles </t>
  </si>
  <si>
    <t>videocrypt-54256</t>
  </si>
  <si>
    <t>Que dire. La déléguation Cardif... attention, si vous avez des antécèdants médicaux cardif n'est pas pour vous; même si ces soucis sont passés, sans aucunes chance de récidives ( je suis de profession médical). Leur docteur vous demande plusieurs fois les mêmes documents... qu'il ne lit pas ( impossible). On vous fait remplir des questionnaires par votre medecin qui ne sont même pas en rapport avec ce que vous avez eu. Une fois ces questionnaires remplis et indiquant que tout est fini et surtout qu'il n'y a rien (  et encore je parle de petite chirurgie, je ne parle de cancer...). On vous donne une réponse où seule le décès  est couvert ! alors soyez riches, avec une carte vitale où la puce n'a pas servi une seule fois, les assurances promises low cost sont faîtes pour vous. Toutefois si vous êtes jeunes et sportif, lisez bien les exclusions.</t>
  </si>
  <si>
    <t>plzc-76731</t>
  </si>
  <si>
    <t xml:space="preserve">Client de la Matmut depuis prés de 20 ans, mon domicile a été victime d'une tentative d'effraction. Heureusement pour nous notre système d'alarme a fait fuir les cambrioleurs, mais la porte d'entrée a été fracturée (porte en chêne massif d'ébéniste avec grille de protection).
L'assurance mandate une société pour sécuriser celle-ci et établir un devis de réparation (RAS intervention en moins de 24h). 
Trouvant l'addition trop élevée (Environs 3700E ), La Matmut mandate un expert qui, comme par magie, estime qu'il faut seulement remplacer le montant de la porte et le mécanisme de la serrure qui est endommagé (660E) (il est resté moins de 10mn a mon domicile, et c'est moi qui lui est fait remarque la serrure défectueuse qu'il n'avait même pas pris la peine d'examiner).
Après quelques semaines d'attente durant lesquelles j'ai du changé moi-même la serrure qui restait bloquée de manière aléatoire, une entreprise partenaire de la Matmut, se pressente et constate que l'ordre de travaux est sous estimé. Elle fait un retour a l'assurance avec les éléments manquants, et bien sur ne fait donc aucune réparation en attendant . 
Silence total de la part de l'assurance, je suis obligé de les relancer pendant deux mois: " On attend le retour de l'expert", "Non, c'est la société qui n'a fait aucun retour" , "On les relance", etc.
On me demande de faire des devis de mon côté pour essayer de faire avancer les choses (déjà 4 mois que ma porte est dans cet état).
Excédé, je demande à être indemnisés afin de faire remplacer la porte de mon côté puisque tous les professionnels que j'ai rencontrés ne veulent pas me garantir la solidité de la réparation préconisée par l'expert.
Au bout de 6 mois, je suis indemnisé seulement des 2/3 du montant estimé initialement par l'expert (660E) soit 421E pour "estimation expert en autoreparation".
Une vraie réparation qui garanti la solidité d'origine coute bien plus que 660E, je veux dire 421E, mais je suis fatigué de me battre contre des moulins a vent incompétents.
Donc au final, je vais remplacer ma porte d'origine par une blindée pour etre tranquille et investir judicieusement l'indemnité de 421E que j'ai perçu. 
Pour le cout, je peux dire que la Matmut et réellement comme ces ambassadeurs Chevalier et Laspalès; ce sont de vrais comiques! 
A fuir absolument. </t>
  </si>
  <si>
    <t>younch-71191</t>
  </si>
  <si>
    <t>Suite a un sinistre auto survenu il y a 3 mois, je relance chaque semaine, l assurance, le garage, l expert personne ne sait ou se trouve la voiture, ni ou en est l expertise, j ai un interlocuteur different chaque appel, aucune reponse a mes courriers, le service et le suivi des dossiers est scandaleux je paie une voiture de pret depuis 3 mois, je ne conseille cette assurance a personne meme a mes pires ennemis</t>
  </si>
  <si>
    <t>elodie-c-107073</t>
  </si>
  <si>
    <t>Je suis satisfaite de l'ensemble des offres. quand il y a un soucie ils nous répondent dans les plus brefs délais.
Les tarifs sont très attractifs. Bon rapport qualité/prix</t>
  </si>
  <si>
    <t>yam-129240</t>
  </si>
  <si>
    <t xml:space="preserve">Nous regrettons d’avoir les 20 ans d’assurance chez Macif, pour un simple sinistre, il nous demande de faire expertiser les lieux par un autre expert par nous propre moyens.??!!!
Assurance à éviter et je ne le recommande à personne.
Nous regrettons pleinement.
</t>
  </si>
  <si>
    <t>anonyme1000-89404</t>
  </si>
  <si>
    <t>Une étoile, c' est bien trop généreux... Sinistre découvert en septembre, petite fuite d'eau d'origine privative réparée immédiatement mais qui a été découverte tardivement et a fait des dégâts importants dans l'appartement. 7 mois plus tard, aucun remboursement. Personne n'est personnellement responsable du dossier. Nous avons contacté Allianz des dizaines de fois par mail et téléphone et avons toujours des interlocuteurs différents. Personne ne sait ou comprend ce qui se passe, et de toutes façons tout le monde s'en fiche. On nous donne des informations totalement contradictoires.  La société Sedgewick (expert) prend le relais pour faire trainer les choses autant que possible, des mois s'écoulent entre chaque expertise / visite. Les appels ne sont pas retournés. La vente de notre appartement a fini par tomber à l'eau car nos acheteurs ont craint de ne jamais être remboursés. Ce qui semblait être de l'incompétence et un manque total de professionalisme ressemblent de plus en plus à une stratégie délibérée pour ne pas rembourser les dégâts.</t>
  </si>
  <si>
    <t>jean-marc-l-138813</t>
  </si>
  <si>
    <t>Explications claires et détaillées, prix adaptés au besoin, conseillère disponible et à l'écoute.
Prise de rv et  traitement administratif des dossiers rapide</t>
  </si>
  <si>
    <t>azouaou-s-115131</t>
  </si>
  <si>
    <t>Les tarifs augmentent chaque années.
Même pendant les confinements  ! 
Les prix de départs sont attractifs et ensuite les augmentations s’enchaînent !</t>
  </si>
  <si>
    <t>nick-57735</t>
  </si>
  <si>
    <t>Augmentation de prime de 150% sans justifications. Pas de sinistres ni de changement d'adresse.</t>
  </si>
  <si>
    <t>eric-m-127530</t>
  </si>
  <si>
    <t>Rapide simple tarif sympa. Bref que du bonheur de souscrire en ligne. 
Je n'hésiterai pas à recommander à mes amis sibils ont besoin d'assurer une moto ou un scooter</t>
  </si>
  <si>
    <t>mila-103143</t>
  </si>
  <si>
    <t>Je suis client depuis plus de 30 ans chez GROUPAMA. Au premier sinistre immobilier, c'est une catastrophe. Le dossier est ouvert depuis 2 ans. Quand j'en fais la remarque que rien n'avance, l'inspecteur de GROUPAMA me dit : "si vous n'êtes pas content vous pouvez aller voir ailleurs". J'aurai du quitter cette assurance il y a bien longtemps.</t>
  </si>
  <si>
    <t>histoireguibo-98697</t>
  </si>
  <si>
    <t>- très difficile de trouver un numéro de téléphone
- impossible à joindre ensuite (temps d'attente trop longs, rappelez plus tard...)
- site inopérant (pas moyen d'envoyer des documents pour remboursements par ex.)
- tarifs élevés
2 heures de perdus pour une mutuelle nullissime, on a vraiment l'impression d'être pris pour des bonnes poires juste bonnes à payer !</t>
  </si>
  <si>
    <t>walid-m-137834</t>
  </si>
  <si>
    <t>Au niveau prix vous êtes au top qualité aussi et merci beaucoup pour l'assurance que vous m'avez fait pour mon scooter c'est très gentil de votre part</t>
  </si>
  <si>
    <t>mlg89-102812</t>
  </si>
  <si>
    <t>Bonjour assuré a là Macif depuis 1983 suite a une panne de voiture en pleine campagne j ai été dépanner en une heure et rapatrier chez un loueur a 20 h pour un véhicule de remplacement sinistre immobilier Degas des eau tempête remboursés en une semaine cassé de votre intérieur remboursés immédiatement je recommande vivement</t>
  </si>
  <si>
    <t>penazar-90450</t>
  </si>
  <si>
    <t>La MAIF n'est plus ce qu'elle était : accueil froid et commercial, prestations sans relief. Le pire est qu'après 20 ans de maison, on peut vous refuser un bonus maximum que vous aviez précieusement entretenu, sous le prétexte que vous avez entre temps assuré une moto 125 plutôt qu'une automobile. Aucun respect du client, très décevant !</t>
  </si>
  <si>
    <t>julie-m-134476</t>
  </si>
  <si>
    <t>Très bien et rapide et simple pour souscrire à une assurance en toute simplicité et rapidement. Je recommande cette assurance. Peut-être améliorer l’interface</t>
  </si>
  <si>
    <t>gerard-h-109688</t>
  </si>
  <si>
    <t>Je suis satisfait du service, les prix me conviennent sauf pour l'assurance habitat que je trouve un peu élevée (souscrite tout récemment  en ligne); devis antérieurs moins chers.
Le site est vraiment très complet et, les mails envoyés sont reçus très rapidement..
Je souhaite que ma satisfaction se prolongera.</t>
  </si>
  <si>
    <t>tazer182-50496</t>
  </si>
  <si>
    <t>A votre ecoute, sympathiques, très efficaces et Humains.... Disponibles,</t>
  </si>
  <si>
    <t>marc-c-116472</t>
  </si>
  <si>
    <t>ras je suis satisfait de la rapidité de la prise de contact téléphonique et de la compétence de l interlocutrice pas d autres observations merci cordialement</t>
  </si>
  <si>
    <t>alain-b-110458</t>
  </si>
  <si>
    <t xml:space="preserve">Je suis content pour l'instant; j4AI UNE D2CLARATION 0 FAIRE et je ne trouve pas facilement l'accès direct. Sinon l'assistance est toujours aussi performante. Il serait souhaitable de regrouper les vehicules auto moto
</t>
  </si>
  <si>
    <t>mireille-d-115967</t>
  </si>
  <si>
    <t>Je suis satisfaite des différents entretiens que j'ai du avoir avec les personnes quand j' ai eu un besoin de renseignements.
Je suis aussi satisfaite des prix.</t>
  </si>
  <si>
    <t>jennifer-t-109673</t>
  </si>
  <si>
    <t>c'est correct pour ce que je veux dans mon assurance. Comme tout le monde je voudrais bien moins cher... mais j'ai eu ce que je voulais avec un tarif correct</t>
  </si>
  <si>
    <t>Pour deux, la cinquantaine passée, c'est 1900€ de cotisations par an. Réfléchissez avant de signer. Si c'est déjà fait, possibilité de renoncer dans les 14 jours lors d'un démarchage à domicile. C'est ce que je viens de faire</t>
  </si>
  <si>
    <t>arnaud-b-121469</t>
  </si>
  <si>
    <t>Bon conseil, réactif. Les choses sont expliquées clairement
Rapide et efficace.
Le tarif n'est pas le plus compétitif mais le service me semble adapté.
Dommage qu'il n'y ait pas le choix sur la date de prélèvement.</t>
  </si>
  <si>
    <t>pauline-57835</t>
  </si>
  <si>
    <t>La Macif m'assure depuis plus de 6 ans sans aucun soucis. Aujourd'hui, je viens de savoir que je n'était plus assurée (depuis quand .... bonne question...) à cause de mon malus. De plus les réflexions du techniciens au téléphone était limite... alors que je suis une cliente sérieuse et qui ne râle pas quand eux mettent du temps pour les remboursements en ce qui concerne la santé... DECEPTION TOTAL!!! je ne conseille en aucun cas cette assurance!</t>
  </si>
  <si>
    <t>ledet-c-138158</t>
  </si>
  <si>
    <t>Très satisfaite des prix et de l'accueil de tous les conseillers que j'ai eu au téléphone. J'ai été bien accompagnée tout au long de mes démarches de souscription.</t>
  </si>
  <si>
    <t>margot-96495</t>
  </si>
  <si>
    <t>trés déçue je suis a la matmut depuis plus de 40 ans je paie la smac depuis cette date  j'ai fait une chute  fracture du fémur   j'ai subit 7 opérations j'ai 74 ans  6 mois de fauteuil je ne peut plus me déplacer seul donc plus de sortie sans aide  refus de la matmut je n'ai pas 50/00 pour cent d'handicap pour bénéficier de la smac pour eux il faut attaquer  l'hopital ayant attraper une bactérie que j'aie attraper a la maison par les soins  a domiciles</t>
  </si>
  <si>
    <t>lepain-l-113507</t>
  </si>
  <si>
    <t>RAPIDITE ET PRIX TRES CONVENABLE  . LE SITE INTERNET EST TRES SIMPLE A UTILISER ET FACILE POUR ENVOYER LES DOCUMENTS.
LE PERSONNEL TRES SYMPATHIQUES ET PROFESSIONNEL.</t>
  </si>
  <si>
    <t>eric-b-110828</t>
  </si>
  <si>
    <t>Simple, pratique, les tarif me convienne. Aucun soucis avec les prestations de l'assurance "direct assurance". je recommanderai à un ami Direct l'assurance.</t>
  </si>
  <si>
    <t>direct-assurance-est-un-harceleur-126214</t>
  </si>
  <si>
    <t>Cliente depuis 15 ans+. Les tarifs des renouvellements de contrat sont toujours plus chers (moyenne 80 à 200 euros+) qu'un nouveau contrat. 
En 2020, j'ai décalé le début de mon contrat d'une quinzaine de jours et ils m'ont fait mon nouveau contrat selon cette demande. MAIS depuis, je suis harcelée par téléphone par un cabinet de recouvrement TOUS LES JOURS (et souvent des messages téléphoniques plusieurs fois par jour) depuis PLUS D'UN AN pour moins de 50 euros de frais d'assurance couvrant cette quinzaine de jour ! J'ai beau téléphoné à Direct Assurance et à leur cabinet de recouvrement, mais ils persistent à me réclamer cette somme indue !!!</t>
  </si>
  <si>
    <t>gaza-103305</t>
  </si>
  <si>
    <t>à fuir, j'ai 15 ans de permis, sans accidents responsable, ils ne veulent pas m'assurer une voiture de 272 chevaux, comme quoi elle est trop puissante, c'est vraiment des fous.</t>
  </si>
  <si>
    <t>27 juillet 2019 suite à une expérience en juillet 2019</t>
  </si>
  <si>
    <t>titinette5-77971</t>
  </si>
  <si>
    <t>J'ai eu un sinistre non responsable un vendredi, voiture de prêt 4h après le sinistre, expert le mercedi qui suit, véhicule non-réparable (vu l'état de celui-ci aucune surprise), dédommagement du véhicule 2 semaines après l'accident. Ma conseillère attribuée lors de l'accident me tenait informé de la situation au fur et à mesure. Je suis totalement satisfaite de Pacifica.</t>
  </si>
  <si>
    <t>le-pape-a-117701</t>
  </si>
  <si>
    <t>les prix me conviennent, les informations sont clair et precise, le site est tres lisible et facile a prendre en main, conseiller agreable et a repondu a toutes mes questions</t>
  </si>
  <si>
    <t>delalie-102247</t>
  </si>
  <si>
    <t>39 € par mois en 2020 et 44€ pour 2021 alors que j'ai eu aucun sinistre et quand j'ai téléphone pour des explications il me dise que ça dépend du véhicule et de la ou j'habite sachant que j'habite en Charente et je pense pas que ça soit la que ça craint le plus. Il profite qu'on soit obligé d'avoir une assurance pour faire ce qu'ils veulent. Assurance à éviter</t>
  </si>
  <si>
    <t>sandy9112-58556</t>
  </si>
  <si>
    <t>Dommage qu'on ne puisse pas mettre 0 étoiles! N'allez jamais chez eux en cas de vol ils ne vous dédommagent RIEN et ils se moquent bien de vous à fuire il est encore temps !!!!</t>
  </si>
  <si>
    <t>melaniecotiche-100624</t>
  </si>
  <si>
    <t xml:space="preserve">J'ai en vain essayé de négocier un geste commercial pour mon assurance auto 2021 (après 4 années chez eux). Réponse : je ne peux rien faire. Sur 860€ annuel. Je les quitte donc pour un concurrent qui me propose presque 200€ de moins à garanties équivalentes. 
En conclusion : bonnes garanties mais pas commercial ! 
</t>
  </si>
  <si>
    <t>sebastien--123401</t>
  </si>
  <si>
    <t>Clients depuis 1972 avec notre famille. Je gère moi même l'intégralité des contrats de mes parents, enfants et les miens. Cette année, le responsable de l'agence de Troyes me notifie le passage de ma franchise à 300 euros au lieu de 100 euros par mail. Si réponse négative.  Il résilie mon contrat. Un seul sinistre responsable ! En 6 ans pour mon vehicule.  Jamais été embêté auparavant. 2 fois cette année pour un bout de grillage avec brise vue à changer aussi. Bref rdv téléphonique vendredi 16 avec lui. S'il souhaite mon départ et ben j'irais ailleurs  près de 5000 euros de contrat à l'année plus assurance vie dynalto. On transféra dans un autre établissement. Déçu quand même. Pas très professionnel.</t>
  </si>
  <si>
    <t>mamie-jojo-138360</t>
  </si>
  <si>
    <t xml:space="preserve">Amina ta a été très compétente et très agréable suite à ma demande sur un remboursement dentaire 
Promesse de remboursement d ici fin de semaine j espère que le délai sera tenu !!!
</t>
  </si>
  <si>
    <t>thierry-t-118054</t>
  </si>
  <si>
    <t xml:space="preserve">Prix bien - simple et efficace pour l'instant .. Pas trop d'attente au telephone
J'espère n'avoir aucun sinistre mais si c'est le cas, espère que le traitement du sinistre sera de meme simple et efficace.  
</t>
  </si>
  <si>
    <t>sergecassis-116631</t>
  </si>
  <si>
    <t>uen catastrophe , ils m'ont mis en demeure de payer alors que c'est eux qui on fait un mauvais mandat de prelevement et que j'ai regulierement payer par carte bancaire ..
par correction j'attend leur reponse a tout ca et le diffuserais 
je suis furieux contre ce genre de personnes .. fuyez cette assurance qui vous attire par leur cote mutuelle mais c'est faux .. a part votre argent il veulent rien pour vous .</t>
  </si>
  <si>
    <t>Aucun suivi de dossier sinistre. apres relance, le dossier est accepté puis plus rien et pas d'indemnisation apres 6 mois pour moins de 1000E de sinistre. Inacceptable. Contacté par téléphone, un interloccuteur au bord de la depression de devoir travailler dans de telles conditions.</t>
  </si>
  <si>
    <t>yan-129711</t>
  </si>
  <si>
    <t>Après contact téléphonique, mon interlocuteur Soufiane a répondu à mes attentes. J’avais des problèmes pour activer mon espace client, et c’est chose faite. Bravo et merci pour vos conseils</t>
  </si>
  <si>
    <t>bernardsans-68785</t>
  </si>
  <si>
    <t>Cette compagnie, attractive lorsqu'on l'appelle pour souscrire, montre son vrai visage au premier sinistre. J'ai chez eux 5 contrats que je vais résilier au plus tôt.</t>
  </si>
  <si>
    <t>bano54-77530</t>
  </si>
  <si>
    <t>Je vient simplement de perdre  6566 euros car ce placement ne faisait que de dégringoler et suite à la résiliation après 9 ans de cotisations voilà le résultat. Afiesca gagnant et petit épargnants perdant</t>
  </si>
  <si>
    <t>julius6911-97649</t>
  </si>
  <si>
    <t>Très bonne mutuelle prenant en charges une bonne partie des frais médicaux et un service d'accompagnement très bien , à l'écoute et réponde à toute les question.</t>
  </si>
  <si>
    <t>melanie-m-133677</t>
  </si>
  <si>
    <t>Je suis très satisfaite du service et des prix pratiqués , ainsi que des moyens de contacts très pratique comme messenger ou WhatsApp quand on n’a pas le temps de rester au téléphone .</t>
  </si>
  <si>
    <t>angelo-a-122183</t>
  </si>
  <si>
    <t xml:space="preserve">nul, aucune ecoute, veux se debarasser de vous au telephone 
j'ai souscrit une assurance le 01/07/2021 et je ne peu bénéficier de la promo en cour pour avoir un meilleur prix </t>
  </si>
  <si>
    <t>bouba-75712</t>
  </si>
  <si>
    <t>A EVITER ABSOLUMENT POLITIQUE COMMERCIALE DEPLORABLE SERVICE CLIENT EN DESSOUS DE TOUT</t>
  </si>
  <si>
    <t>maheauna-95817</t>
  </si>
  <si>
    <t>A FUIR!!! très rapide pour souscrire mais impossible de trouver sur leur site une traçabilité des contacts et 6 mois après remboursement d'un véhicule sinistré et envoyé à la casse, on est encore prélevé sans possibilité de trouver un interlocuteur capable de nous indiquer les démarches et documents nécessaires pour clore le dossier !!!</t>
  </si>
  <si>
    <t>moto42-115087</t>
  </si>
  <si>
    <t>Bonjour .
J'ai contracté une assurance moto  le 04/03/2021 et j'ai payé 2 échéances par CB.Puis on a reçu un échéancier qui démarre le 04/06/2021.Nous avons envoyé le mandat SEPA.
La grosse blague, je reçois une mise en demeure LE 27/04.Je les appel et leur explique que l'échéancier démarre en juin et que 2 échéances ont été payées.Ils s'excusent et disent ne pas en tenir compte.Et rebelote, aujourd'hui je reçois encore une mise en demeure.
J'appel et même réponse.On se fou du monde.C'est vraiment le bordel.J'espère ne pas avoir de sinistre car si c'est autant le bordel, je ne sais pas comment ça va être géré!!Messieurs les responsables du service compta, suivez-bien vos dossiers.Merci.En tout les cas je ne vais pas rester chez APRIL!!!</t>
  </si>
  <si>
    <t>philoo27-71651</t>
  </si>
  <si>
    <t xml:space="preserve">Je vous déconseille cette assurance 
Suite à une annulation contrat
Du fait d'un non respect de leurs engagements 
Ils ont bloqué mon compte secu avec une inscription en doublon et ont beaucoup de mal à me rembourser des prélèvement effectué sur mon compte  </t>
  </si>
  <si>
    <t>lionel-g-123728</t>
  </si>
  <si>
    <t>il y a un beug sur votre document. A la page où l'on doit redonner son adresse, le code postal et la ville sont pré enregistrés et il est impossible de le changer. Donc j'ai un mélange entre mon lieu de résidence et le lieu où est stockée ma moto. Mon adresse est bien comme c'est indiqué sur le relevé d'information et non pas à Saint Martin de Fenouillet. Ma moto est stockée à Saint MArtin. Les 2 villages ont le meme code postal qui peut preter a confusion. Veuillez donc rectifier l'erreur sur la carte verte d'assurance. Merci</t>
  </si>
  <si>
    <t>jetfusion-138103</t>
  </si>
  <si>
    <t>Une catastrophe !
Avec ma femme nous avons voulu faire des economies en voulant changé d'assurance de pret, et nous avons choisi ZENUP qui étais le mieux noté, mais nous avons vite déchanté.
Nous avons entamé les démarches au mois de Juin 2021, et aujourdhui en octobre le dossier n'ai toujour pas fini, et meme pire nous nous retrouvons à payé l'ancienne assurance de pret de 120€/mois et la nouvelle d'environs 80€/mois , SUPER les economies, tous çà car il y a de gros problèmes chez eux, en effet nous pensions que ZENUP étais notre nouveau assurreur et qu'il allais s'occupé de tous alors que dans les fait ils sont seulement INTERMEDIAIRE en assurance, deplus au bout de 1 mois environ ils nous n'avions pas de nouvelle de leurs part car ils nous ont renvoyé sur une autre platforme qui s'appelle MULTIIMPACT qui soit disant devais etre notre nouveau interlocuteur, mais dans les fait après une dizaine d'appels et de courriels, meme chez eux ils ne savent pas vers quel platforme diriger leurs client.
En suite il a fallu se battre avec eux car l'accès à l'espace client MULTIIMPACT de ma femme ne fonctionnais pas, nous avons perdu encore 1 mois !
Pour résumé d'après ce que j'ai compris de leurs milfeuilles de société :
1ere société = comparrateur d'assurance styles : les furets.com
2ème société = ZENUP, qui vous compare et vous propose la meilleur assurance
3éme société = pour nous = GENERALI (qui es le vrai assureur !)
4éme société = MULTIIMPACT, qui sert à soit disant faire le liens avec notre nouveau assureur
5éme société = Notre assurance de groupe CREDIT AGRICOLE (ancienne assurance)
Ca fait un paquet d'intermédiaire !
Au final pour résumé, oublié ces incompétant de chez ZENUP, et demandé directement votre nouvelle assurance auprès de l'assureur que vous avez choisi.
Nous avons perdu 4 mois de notre temps avec eux et 360€ + les 8 lettres recommandés car au final c'est nous meme qui faisons l'intermédiaire entre l'ancienne et la nouvelle assurance !</t>
  </si>
  <si>
    <t>kogreyabissoti-k-125897</t>
  </si>
  <si>
    <t>Je suis satisfait du service et des garanties, cela me convient.
Même si j'aurai voulu avoir encore moins cher :)
Surtout merci Direct Assurance.
Cordialement</t>
  </si>
  <si>
    <t>philippe-m-108209</t>
  </si>
  <si>
    <t>Comme toutes les assurances, vous augmentez tous les ans vos tarifs de façon significative ce qui nous "encourage" à aller voir ailleurs... Et bien souvent ces augmentations ne sont pas justifiées.</t>
  </si>
  <si>
    <t>janroy-104284</t>
  </si>
  <si>
    <t>Adhérent de la Mutuelle Générale de la Police depuis de nombreuses années, j'ai pu constater une évolution permanente de notre mutuelle pour apporter les meilleures prestations et services aux adhérents.
 Malgré cette multiplication des services, la présence des hôtesses, leur travail leur efficacité au téléphone rend la mutuelle plus humaine et fraternelle.
 La mise à disposition des opérations de paiement, des listes de partenaires etc..., le maintien du courrier papier malgré la vague de courrier dématérialisé, tout cela est la marque de la solidarité MGP.</t>
  </si>
  <si>
    <t>hamza-s-125789</t>
  </si>
  <si>
    <t>Je suis satisfait de votre service en ligne prix abordable et facilité sur internet et facilité de paiement merci cordialement Jsuis vraiment satisfait merci</t>
  </si>
  <si>
    <t>cyb66-97806</t>
  </si>
  <si>
    <t>Pas d alignement sur la concurrence en raison de contrat unique ... Mais déjà sollicité pour 2 autres contrats en vain ... Donc pas de contrats multirisques ! Parti chez April !</t>
  </si>
  <si>
    <t>momo8825-106997</t>
  </si>
  <si>
    <t xml:space="preserve">A FUIR !.......... Après 3 sinistres dont 2 non responsables, la GMF vous éjecte en résiliant votre contrat. Ne perdez pas votre temps à prendre un rdv avec un conseiller, aucune négociation possible........"il nous est impossible de déroger aux décisions prises par la direction de Paris!".(un algorithme informatique qui traite en automatique les contrats). Mais n'ayez aucune crainte, la GMF ne vous abandonnera pas, elle vous proposera un contrat chez JOKER ASSURANCES .........FILIALE DE GMF qui se fera un plaisir de vous réassurer en augmentant de 50% vos échéances et en doublant votre franchise ! un bon procédé pour améliorer les résultats du groupe ! Après consultations j'ai souscrit un contrat chez un spécialiste des "rejetés" à moitié prix de la GMF ! Après coup, je ne suis pas mécontent de cette résiliation qui m'a permis de faire des économies ! </t>
  </si>
  <si>
    <t>poirier-m-113261</t>
  </si>
  <si>
    <t>La conseillère que j'ai eu en ligne était très professionnelle et à l'écoute ! Les prix sont plus que correct (55€/mois moins cher pour la même voiture) je recommande.</t>
  </si>
  <si>
    <t>leo-h-128406</t>
  </si>
  <si>
    <t>Je suis moyennement  satisfait du prix et plutôt satisfait du service suite a la conversation téléphonique avec votre service de souscription. rapide et efficace.</t>
  </si>
  <si>
    <t>akhenaton971-108463</t>
  </si>
  <si>
    <t>bonjour je fait court;3 contrat moto/voiture/habitation. 1- En 2018 je me fait pillé/piquer ma moto et je reviens  quelque mois âpres avec une moto moins puissante, certes neuve et dans une catégorie de pillage moindre, et "PAFF"' me dit ben non on peut pas vous assuré ......seul sinistre moto, 50%+3ans et hop! En résumé, vous ne nous avez pas assée rapporter €€ pour que l'on vous rassure. 2- fin 2019 impacte, et fissure par brise, non réparable a la résine donc changement de par brise. 3-2020 je suis en stationnement et un bus me sinistre le coté gauche de mon véhicule constat non responsable). 4-fin 2020 on me force ma porte de mon box je signale a "PAFF" (envois des photo)vue les dégât (juste une éraflure latéral) je me dit pas la peine de faire changer une port pour cela (je ne peut dire quel démarche "PAFF" aurais exécuté ?? 5-Et pour Noël le CADEAUX:le jolie courrier de résiliation déjà formaté et envoyer a tous ceux qui ne rentre pas dans le moule: "trois an trois sinistre dehors" (oui oui PAFF je me sui bien renseignée auprès de la concurrence sur ces courrier j'en n’ai même vue de vos ex client dans d’autre agence). en résumé aujourduit pour être sur je suppose qu'il faut changer d'assurance tous les ans.
Merci de vos avis et conseil.    PS: dés fois il ne faut pas en vouloir au agent dans les agence car il doivent faire du chiffre........mais y en des très sympa mais pas ceux de votre agence. Cordialement a tous</t>
  </si>
  <si>
    <t>redgio-103680</t>
  </si>
  <si>
    <t>Le détail des assurances contractées n'est pas détaillé au mois, ce qui prête à un oubli désastreux. Deux mois gratuits pour l'assurance de la 2ème voiture n'a pas été appliqué en tant que nouveau contrat !</t>
  </si>
  <si>
    <t>nathalie-c-133509</t>
  </si>
  <si>
    <t>Je suis assurée à la GMF depuis longtemps. Il y a deux ou trois ans, ma voiture a subi trois bris de glace successivement pour des raisons différentes. Vous m'avez menacée de résilier mon contrat de manière fort peu courtoise et avez augmenté ma franchise. Votre service est très efficace dans certains cas : modification du contrat au téléphone, assistance mais cet échange difficile pour un bris de glace m'a donné une idée relativement négative de vos services. Je me suis renseignée pour quitter la GMF pour la MAIF.</t>
  </si>
  <si>
    <t>sebastien-h-123303</t>
  </si>
  <si>
    <t>Les services pour les sinistres sont très réactifs et les services client propose  des tarifs correspondant aux besoins et sont très satisfaisant.
Je recommande cet assurance.</t>
  </si>
  <si>
    <t>jora-102198</t>
  </si>
  <si>
    <t xml:space="preserve"> Frais de dossier non rembursable. Pas pour etrangers: "Malheureusement, nous ne reprenons pas les antécédents étrangers." Plus: ils répondent sur fb.</t>
  </si>
  <si>
    <t>domallia-58712</t>
  </si>
  <si>
    <t>Gros problème pour résilier notre assurance auto. Jamais aucun accident à notre actif, donc nous ne pouvons juger les prestation en cas d'accident . Notre futur assureur a envoyer une lettre de résiliation comme la loi l'autorise, avec accusé réception, ils affirment n'avoir rien reçu alors que nous savons que c'est faux. Pacifica refuse toute relation avec l'assureur que nous avons choisi mais est totalement incorrect avec nous.
Idem pour l'assurance habitation.</t>
  </si>
  <si>
    <t>romeo-m-129630</t>
  </si>
  <si>
    <t>le prix correcte pour une veille voiture qui à bientot 30 ans et avec 13 ans de bonus à 0.50
 site rapide et clair maintenant reste plus à tester direct assurance pour ce faire un avis</t>
  </si>
  <si>
    <t>carla-93415</t>
  </si>
  <si>
    <t xml:space="preserve">Les prix sont correct comparé a la concurrence. De plus, les réductions familles sont super.
Or, j'ai fais plusieurs demande de devis entre hier et aujourd'hui, les questions ainsi que les montants ont changés </t>
  </si>
  <si>
    <t>flo-75654</t>
  </si>
  <si>
    <t>cliente depuis plusieurs années je suis vraiment agréablement satisfaite de l ensemble des prestations dont je bénéficie par rapport au prix payé.</t>
  </si>
  <si>
    <t>coco-64720</t>
  </si>
  <si>
    <t>Non prise en charge d un sinistre dégâts des eaux, une seule lettre de refus ,pas de reponse aux mails et lettre
recommandée. nous n'existons plus.Incorrection totale A EVITER CAR POUR MOINS DE PRISE EN CHARGE? VOUS POURREZ TROUVER MIEUX</t>
  </si>
  <si>
    <t>bali-a-121176</t>
  </si>
  <si>
    <t>Je suis très satisfait du service, équipe très aimable et réactive. Tarifs très intéressants, j'ai eu plusieurs devis des autres compagnies, et je n'ai pas trouvé mieux... Je recommande ??</t>
  </si>
  <si>
    <t>andrieu-s-122637</t>
  </si>
  <si>
    <t>Très réactif à toute demande! Je recommande!
Des contracts très bien expliquer par les conseillers et toujours à l’écoute des clients rien à rajouter merci</t>
  </si>
  <si>
    <t>vdelpy-63214</t>
  </si>
  <si>
    <t>j ai reçu une mise en cause d un sinistre auto sans même être au courant, sur un parking je met mon clignotant afin d effectuer ma manœuvre pour me garer en marche arrière normalement sans gêne et sans problème la petite dame derrière moi pris peur ( pourquoi????) enclenche sa marche arrière apparemment percute un autre véhicule .. bon moi je continue ma journée et voila pas que 15 jours après je reçois un courrier m impliquant et le comble mon assurance me met 100% responsable je crois rêver..... Macif très mauvais conseil et ne se prend pas la tête pour te comprendre et te défendre????????????</t>
  </si>
  <si>
    <t>daniel-b-105153</t>
  </si>
  <si>
    <t>Satisfait des prix et du service. Je regrette toutefois de n'avoir pas pu assurer un autre véhicule ni pouvoir donner les explications qui me paraissaient nécessaires.</t>
  </si>
  <si>
    <t>frederique-132668</t>
  </si>
  <si>
    <t>Tout va bien lors de la souscription....mais au 1er sinistre ils vous jettent dehors avec des procédures non sécurisées, vous mettant dans l'impossibilité même de savoir que votre assurance est résiliée et vous plaçant ainsi dans une situation incroyable; ils confondent l'annulation de l'assurance d'une logement avec une autre, et de même résilient l'assurance maison sans vous en avertir.
Et quand vous découvrez tout cela de manière fortuite et demandez à parler à un responsable, vous passez des heures au téléphone, sans jamais avoir une réponse cohérente ni définitive....et vous constatez qu'en plus, ils ne retrouvent pas certains dossiers!et quand ils font une réponse d'attente à votre réclamation, ils l'envoient....à mon fils, qui n'a rien à voir avec ce dossier.
Ce serait un gag si cela ne nous plongeait pas dans des difficultés sans nom depuis plusieurs jours...
A fuir  de toute urgence!</t>
  </si>
  <si>
    <t>ferreira-j-109994</t>
  </si>
  <si>
    <t>Simple et pratique le prix me convient  je donne une note pour l'ensemble  de 19 sur 20 car même le dépannage et tres pratique et rapide que se né pas le caavec d'autre assurance</t>
  </si>
  <si>
    <t>c-p-101435</t>
  </si>
  <si>
    <t xml:space="preserve">Insatisfaction totale!!!!
Cliente Sogessur depuis 20 ans pr habitation, tarif qui a plus que doublé en 10 ans et cette année 160e annuel par rapport à  la précédente, appel pr explication, comme d’hab très floue, et au bout de plusieurs minutes, mon interlocuteur me prévient qu’il doit mettre un terme à notre entretien. Je connais un  peu le travail en plate-forme et je sais que ce n’est pas l’employé qui décide mais un système automatique (rentabilité oblige) surtout si pas de produit souscrit à la fin.
Donc ns allons aller voir ailleurs si le ciel est plus bleu, ms pas très optimiste au vu des commentaires lus sur les concurrents
</t>
  </si>
  <si>
    <t>patrickmolette-63813</t>
  </si>
  <si>
    <t>vous êtes les plus chers du marché, donc pas la peine de rester chez</t>
  </si>
  <si>
    <t>jefseb-59008</t>
  </si>
  <si>
    <t>Sociétaire depuis plus de 20 ans , voilà qu'au premier pépin sur mon habitation, la macif refuse toute indemnisation.... On doit partir au conflit...navrant</t>
  </si>
  <si>
    <t>coquerel-p-110712</t>
  </si>
  <si>
    <t>Malgré le temps passé au téléphone, homme sympathique et patient pour valider ma demande. Les prix sont correct et conditions de souscription faciles.</t>
  </si>
  <si>
    <t>dadurian-104123</t>
  </si>
  <si>
    <t>Lorsque j'étais salarié, cette mutuelle marchait très bien, j'étais remboursée rapidement. Elle remboursait d'ailleurs très bien mes soins d'orthodontie et optique. Mais depuis que je suis au chômage en portabilité des droit c'est un enfer !!!!! Ils font trainer les remboursements (+3 mois), demandent des justificatifs que je leur ai déjà communiqué pour allonger davantage les délais de remboursement. Bien qu'au chômage, j'ai encore le droit à la surcomplémentaire santé, cependant ils me remboursent sur la base des montants des garanties de base. J'ai beau leur envoyer par courrier les factures avec un mot précisant ma situation rien n'y fait. Ils continuent à faire des erreurs dans mes remboursements !! Pas un seul de mes remboursements n'a été correct depuis. Ils abusent !</t>
  </si>
  <si>
    <t>celiamandine45-65704</t>
  </si>
  <si>
    <t xml:space="preserve">Personnel a l accueil très désagréable je n ai pas pu m assurer la personne m à renvoyer en me disant qu’elle serait trop chère 
Et a téléphoné à mon ancien assureur pour se renseigner devant moi j avis l impression d être dans un commissariat alors que j’en suis en bonus et n ai eu aucune résiliation ni retrait de permis </t>
  </si>
  <si>
    <t>catherine-d-130746</t>
  </si>
  <si>
    <t>Le prix pratiqué est très compétitif par rapport à la concurrence.
A chaque fois que je l'ai sollicité, le service assistance a généralement été plutôt efficace.</t>
  </si>
  <si>
    <t>titie-66044</t>
  </si>
  <si>
    <t>Avec mon mari on a souscrit une assurance à 100% en cas d'accident et maladie chez bnp Paribas mon mari à eu une fracture du fémur depuis mars 2018 on a donner tous les papiers pour être indemniser</t>
  </si>
  <si>
    <t>simon-f-132855</t>
  </si>
  <si>
    <t>Satisfait du site internet. Beaucoup moins de la hotline, le commercial ayant essayé de me vendre à tout prix une formule que je ne souhaitais pas (tous risques).</t>
  </si>
  <si>
    <t>29 juillet 2018 suite à une expérience en juillet 2018</t>
  </si>
  <si>
    <t>yourel26-65850</t>
  </si>
  <si>
    <t>En arret de travai du 09/10/17 au 05/07/18, j'ai un contrat prévoyance chez SwissLife souscrit par mon employeur. Impossible d'obtenir mon complément de salaire. J'ai essayé de contacter SwissLife mais n'ayant pas de numero adhérent perso, ils ne peuvent pas me répondre. Mon employeur lui dit avoir fait le necessaire! J' ai également contacté l'inspection du travail. Ne sachant plus comment faire, Je pense faire appel à ma protection juridique, Swisslife ne répondant à aucun de mes appels et mails.</t>
  </si>
  <si>
    <t>hegazy-s-138642</t>
  </si>
  <si>
    <t xml:space="preserve">le prix est élevé car j'ai changé le pare brise 
c'est pas ma faut ( caillot) , et j'étais obligé de changer la pare brise
il faut classifier Les sinistres 
Bien cordialement </t>
  </si>
  <si>
    <t>emmanuel-s-113571</t>
  </si>
  <si>
    <t>si j avais su plus tôt qu on pouvait resilier au bout dun an de contrat, je vous aurais rejoint plus tôt. donc j attendais la date anniversaire de mon contrat. mes economies sont tres importantes sur ce contrat</t>
  </si>
  <si>
    <t>j'ai un un premier accident avec délit de fuite portière enfoncée, j'avais un témoins , j'ai déposé plainte, l'assurance n'aurait jamais réussi à le joindre !!! sauf moi ! donc affaire classée, ça a duré des mois, deuxième accident toujours pas en tort on me rentre dans l'arrière et aucunes nouvelles de l'assurance ! au premier accident je vendais mon véhicule 6000 euros, aujourd'hui en galère financière et aucunes nouvelles j'ai du me résoudre à la brader à 3500,</t>
  </si>
  <si>
    <t>fred-76118</t>
  </si>
  <si>
    <t>Un conseil....oubliez cette assurance. ..
Depuis mars suite à une tempête. ..après je ne sais combien de mails et de coup de téléphone. ...notre dossier n'est toujours pas traiter...</t>
  </si>
  <si>
    <t>sony13-71404</t>
  </si>
  <si>
    <t>Bonjour, je suis cliente à la matmut depuis une vingtaine d'année, ainsi que toute ma famille. Je n'ai jamais eu aucun soucis à part ce 25/01/2019. mon véhicule a été volé. je suis assurée en tous risque performance. Et mon conseiller m'a expliqué qu'au bout de 20 jours, je suis indemnisée. Les 20 jours sont largement passées et la personne qui s'occupe de mon dossier, me demande un document chaque lundi, et elle m'a annoncé que les 20 jours démarreront dès qu'elle aura réceptionné tous les documents. Est ce normal que chaque lundi elle me demande un document ?
Je suis sans véhicule, nous sommes 5 membres de ma famille a être assurée depuis plus de 20 ans, et au premier sinistre ça se passe comme ça, c'est décevant.
et j'ai relancé ce jour, on me dit que mon dossier est en cours. Je suis sans véhicule, je travaille à l'opposer, et je n'ai aucun moyen d'être indemnisé.
Pourtant on continue à débiter mes échéances, ça c'est normal même si la voiture a été déclaré volé.</t>
  </si>
  <si>
    <t>laurentmagoia-124353</t>
  </si>
  <si>
    <t xml:space="preserve">Fuyez cette compagnie d'assurance
On paie des assurances hors de prix et la couverture est minable
Service clientèle déplorable et pas a l'écoute du tout du client </t>
  </si>
  <si>
    <t>piemont-101513</t>
  </si>
  <si>
    <t>Je déconseille fortement je vais être factuel.
Au lieu d'un contrat souscrit, vous croyez en signer un, il vous en fourgueront 3.
Vous venez pour signez une mutuelle, vous allez vous retrouver au final, avec une mutuelle à 25€, un contrat protection hospitalière à 10€, une protection blessures à 10€. Le tout sur le même bulletin d'adhésion de 3 pages, coché en tout petit à votre insu page 2.
Vous paierez donc 45€ / mois pour 25€ de protection réelle. Le reste est bidon, c'est de la prévoyance. A la résiliation, on vous résiliera la vraie mutuelle à 25€, mais les 20€ mensuels de marge restant continueront de courir. Il faut 3 courriers de résiliation pour 3 contrats.
Je connais quelqu'un qui y a travaillé et m'a confirmé que ces pratiques sont une volonté RH et direction générale pour "marger" sur les adhérents. C'est une vrai assurance, un moulin de turn-over de commerciaux pleins de belles paroles à politique de chiffre, pire qu'une banque.
Partez en courant.</t>
  </si>
  <si>
    <t>marie-t-126665</t>
  </si>
  <si>
    <t>Je suis satisfaite du site. Le prix me convient.. Je le conseillerais à d'autres personnes. Ce site est très pratique, simple et convivial. Merci pour ce site.</t>
  </si>
  <si>
    <t>baudouin-e-122725</t>
  </si>
  <si>
    <t xml:space="preserve">Je suis satisfaite du service pratique et rapide les prix sont convenables
Les services téléphoniques sont également bon
La demande d avis est trop longue </t>
  </si>
  <si>
    <t>barbara-98094</t>
  </si>
  <si>
    <t xml:space="preserve">De mauvaise foi...
On se demande à quoi sert le code de la route.
Avec des règles complètement ahurissantes. 
Du coup même quand vous n'êtes pas responsable de l'accident, ils arrivent à leur fin et à ne rien prendre en charge.
Sans parler du temps d'attente pour avoir quelqu'un au téléphone et pour être dépanné ! 
Déçue et à éviter. 
</t>
  </si>
  <si>
    <t>sylvieco71-86969</t>
  </si>
  <si>
    <t>ma maman avait une prévoyance vie depuis 26 ans, toujours payées les cotisations en temps et en heures; elle est décédée le 18 décembre et depuis je me bat pour toucher l'assurance, au départ on me dit qu'ils ont reçu le courrier le 26 décembre et qu'ils ont 30 jours pour payer, au bout des 30 jours toujours rien je relance par téléphone (18 cts la minute quand même) et là au bout d'un certain temps on me réponds qu'il manque un papier qu'on m'envoie et que je rempli et renvoi dans la même journée, j'attends quelques jours re téléphone et là on me dit que le dossier est bien complet mais qu'ils ont 30 jours pour solder le dossier......  du coup au bout des deuxièmes 30 jours ils vont trouver quoi comme excuses ???? j'appelle toutes les semaines et j'ai toujours la même réponse " votre dossier est en cours ...." vraiment pas SERIEUX Je pense à arrêter toutes les assurances que j'ais chez eux si cela continu.</t>
  </si>
  <si>
    <t>25 septembre 2021 suite à une expérience en décembre 2020</t>
  </si>
  <si>
    <t xml:space="preserve">Autant la MAIF au niveau de l'assurance auto est au top, autant en ce qui concerne l habitation c est lamentable...
Cela fera pratiquement un an que j'ai récupéré un bien qui était loué pour y résider moi-même, où beaucoup de choses ont été détériorées par mon locataire en plus des loyers impayés, et j'étais assurée en tant que propriétaire bailleur.
L expert est passé, après 3mois et demi, et maintenant que tous les devis sont prêts, on chipote sur beaucoup de choses, l expert a fait des estimations en deçà des réparations réelles, un artisan m a même dit que cette dame devait faire de la couture avant ...cela va faire quasiment un AN!!!
Toujours est-il, je reste dans l'embarras avec des serrures à changer, la canalisation d'eau principale a ensevelir avant les gelées, etc etc.....????????????
Un ras le bol
</t>
  </si>
  <si>
    <t>bab-78829</t>
  </si>
  <si>
    <t>Assurance qui a la qualité d'être infidèle à ses clients malgré un BONUS max depuis prés de 20 ans...</t>
  </si>
  <si>
    <t>patrick-s-107383</t>
  </si>
  <si>
    <t>Globalement, je suis satisfait des services mais le prix est assez élevé. Je serai intéressé pour trouver une solution pour faire baisser les prix de mes 3 assurances</t>
  </si>
  <si>
    <t>bubblesplatch-114129</t>
  </si>
  <si>
    <t>Au  début c'était les moins chers... le truc c'est qu'ils vous augmentent d'au moins 3 euros par an sans prévenir,  et au final ils sont beaucoup plus chers que les autres!!! donc, ne vous faites pas avoir DIRECT ASSURANCES sont LES PLUS CHERS!!!!</t>
  </si>
  <si>
    <t>janick-74895</t>
  </si>
  <si>
    <t>Rien à signaler pour le moment, je suis très contente de cette assurance auto ! Merci.</t>
  </si>
  <si>
    <t>marc-l-111624</t>
  </si>
  <si>
    <t>Les prix restent correctes, juste une augmentation d'environ 4€ sur la Twingo et 4€ sur l'appartement mais une diminution légère sur l'Audi.
On continue ensemble bien sur!</t>
  </si>
  <si>
    <t>sdg-68433</t>
  </si>
  <si>
    <t xml:space="preserve">En arrêt depuis février 2018 j'ai souscrit dans le cadre de mon entreprise une assurance prévoyance maintien de salaire. A l'heure actuelle toujours aucun paiement aucune communication de ALLIANZ je vis avec 50% de mon salaire et malgré de nombreux appels au service client j'attends encore par contre les prélèvement eux vont très bien. 
Si vous êtes certain de ne jamais avoir de problème dans votre vie allez y sinon réfléchissez bien... </t>
  </si>
  <si>
    <t>chadi-z-124698</t>
  </si>
  <si>
    <t>je suis très heureux pour votre site et j'apprécie votre haut niveau d'intérêt professionnel pour les clients et je vous souhaite du succès .
merci beaucoup</t>
  </si>
  <si>
    <t>philippe-m-125808</t>
  </si>
  <si>
    <t xml:space="preserve">Pour l’usage que j'ai du véhicule le prix me convient "".
Les démarches à distance reste un confort pour ce qui comme moi non pas l'opportunité de passer en agence sans avoir à perdre une demi-journée de travail. </t>
  </si>
  <si>
    <t>mickael-s-132086</t>
  </si>
  <si>
    <t>SATISFAIT DU PRIX, DES INFORMATIONS DONNEES 
SATISFAIT DE LA RAPIDITE DE SOUSCRIPTION 
JE RECOMMANDE CETTE ASSURANCE
QUALITE DES EXPLICATIONS DONNEES PAR TELEPHONE</t>
  </si>
  <si>
    <t>fr-86994</t>
  </si>
  <si>
    <t xml:space="preserve">Bonjour,
Je suis choqué de voir le niveau d'irresponsabilité d'une société comme la votre dans la prise en charge du sinistre dans lequel j'ai été impliqué avec un de vos clients et dans lequel je suis à 100% non responsable.
Depuis le 5/12/2019 vous êtes en possession de tous les éléments concernant ce sinistre.
Je vous ai envoyé plusieurs mail à allianzccau@allianz.fr vous donnant plusieurs éléments complémentaires et le nom de la personne à 
contacter pour l'assurance adverse.
Aujourd'hui, je m'entends dire par votre collaborateur, au service indemnisation, Mr Olivier ELISA, de prendre un avocat car Allianz n'est pas prêt à rembourser mes dégats car je ne suis pas client. Si c'est cela votre politique, de ne pas rembourser les gens innocents et non responsable victime d'une agression routière de la part d'un de vos clients. Pour votre gouverne personnel, j'ai été client chez vous pour l'automobile, la prevoyance, l'habitation.
Je suis choqué par vos propos et si ceci est la seule issue comme votre collaborateur semble le dire, je vais donc aller en justice contre vous et 
relater votre pseudo professionnalisme sur les réseaux sociaux et dans les differentes associations de consommateur.
A bon entendeur
Franck ROBERT
</t>
  </si>
  <si>
    <t>clapasol-30546</t>
  </si>
  <si>
    <t>site simple , parfait , rapide et prix plus que correct, je recommande 
assureur contracter par moteur de recherche via le lynx 
avec différentes options</t>
  </si>
  <si>
    <t>lolo-56914</t>
  </si>
  <si>
    <t>très satisfaite, je ne comprends pas les commentaires négatifs, c est une très bonne assurance. Pour preuve, je l'ai recommandée a tous mes proches</t>
  </si>
  <si>
    <t>baben-99545</t>
  </si>
  <si>
    <t>A fuire. Depuis sept ans que je suis assuré chez eux. Je suis à mon premier sinistre et je suis très déçu. On ne peux les joindre que par téléphone et ils ne répondent pas tout le temps. A chaque fois un nouveau conseiller qui vous parle et leur déclarations sont contradictoire. On sens qu'ils ne veulent pas rembourser et c'était le cas. Ils me demandent de faire la peinture par moi même !!!
Il me propose le tier du devis transmis et il clôture le dossier. 
A éviter.</t>
  </si>
  <si>
    <t>ait-mouhoun-k-125597</t>
  </si>
  <si>
    <t>Je suis satisfait du prix simple ai pratiqué merci beaucoup pour plus d infos ou autre je vous contact et en parle au autres des offres à mes salutations ?? merci</t>
  </si>
  <si>
    <t>stanciu-f-111310</t>
  </si>
  <si>
    <t>Excellent le service de signature électronique ansi que le support de vos commerciaux. Ces dernier m'on permis de bien comprendre les enjeux de different abbonements, genial !</t>
  </si>
  <si>
    <t>dominique-w-121126</t>
  </si>
  <si>
    <t xml:space="preserve">Je suis satisfait des devis. J’attends maintenant d.être rappelé afin de vérifier la disponibilité et la compétence du personnel au téléphone .
Merci
Cordialement </t>
  </si>
  <si>
    <t>veronique-97679</t>
  </si>
  <si>
    <t>J'ai souscrit une garantie salaire en 2014. 
Pour la première fois, cette année j'ai eu un arrêt de travail payé à demi-traitement et j'ai fait la demande pour être indemnisée à ce titre. Les différents interlocuteurs que j'ai eu au téléphone ou en agence m'ont très bien reçue. 
Le seul reproche : j'ai fait le mail de demande le 3 septembre et aujourd'hui, 21 septembre, je n'ai toujours pas été indemnisée. La procédure est un peu longue.</t>
  </si>
  <si>
    <t>sans-132566</t>
  </si>
  <si>
    <t>Très bien renseigné et résolu Émeline à été très attentive et serviable . J en parlerais à  des proches que en plus d être a l écoute elle m as très bien renseignée et réglé mon soucis</t>
  </si>
  <si>
    <t>nastabti3-52630</t>
  </si>
  <si>
    <t xml:space="preserve">assuré chez eux depuis 2012, je me suis fait avoir sur l'option dépannage kilomètre zéro, tombé en panne a mon domicile ils refusent d'intervenir, puisque c'est le kilomètre 50 de chez soi, je demande donc cette option pour d'autres éventuelles pannes, l'année prochaine on me refait le meme coup en pensant que cette option allait etre reconduite automatiquement, mais pas du tout je trouve cela malsain et pas du tout commercial donc je suis content de s'etre débarrasser de ce contrat en vendant ma voiture !!!
je le déconseille vraiment </t>
  </si>
  <si>
    <t>szala-s-114716</t>
  </si>
  <si>
    <t>Satisfaite de cette assurance. 
Je regrette seulement qu'ils ne tiennent pas compte des clients n'ayant pas de sinistre déclaré et que chaque année les tarifs augmentent. Juste ce bémol là.</t>
  </si>
  <si>
    <t>patrick-r-106187</t>
  </si>
  <si>
    <t>Je suis satisfait du niveaux des prix;
N'ayant eu aucun accident depuis mon inscription à Direct Assurance, il m'est impossible de donner un avis sur le suivi d'un éventuel sinistre.</t>
  </si>
  <si>
    <t>isafalg78-52988</t>
  </si>
  <si>
    <t>Nous sommes clients chez EUROFIL depuis 19 ans et avons demandé un simple devis pour mettre à jour une situation qui changera en Mai prochain.
A la demande d'EUROFIL nous avons dû faire cette demande par écris avec relevé d'information de notre fils. 
Résultat , EUROFIL résilie notre contrat voiture pour le 2 avril prochain  et devons chercher un autre assureur en urgence !!!
Et oui c'est comme ça qu'EUROFIL récompense ses clients fidèles (19ans),  sans AUCUN effort commercial !!!
Nous sommes très déçus. Depuis quelques années la qualité de service de cet assureur se dégrade de plus en plus . Les informations communiquées sont différentes d'un interlocuteur à l'autre (manque de fiabilité ) et ne les recommandons SURTOUT PAS !!!</t>
  </si>
  <si>
    <t>steph08-78713</t>
  </si>
  <si>
    <t>En vacances dans un camping , un arbre casse et tombe sur notre voiture, heureusement pas de blessé. La propriétaire du camping nous dit de joindre notre assurance, malgré une assurance tout risque, pas de véhicule de prêt, la voiture va etre remorqué dans un garage sur le lieux de vacance. Pas d expert avant vendredi! Nous devons prendre la route samedi pour retourner chez nous! Seul le rapatriement sera possible! Nous somme deux adultes, ma femme est enceinte et un enfant de 4 ans! On est laissé comme des cons sans moyen de bouger, et encore mieux il faudra revenir chercher la voiture quand elle sera réparer! Comme d habitude les assurances sont la pour prendre les sous mais par contre vous laissent dans la merde quand c est à eux de sortir la monnaie!  Une honte! L assistance nous dit vous serez rapatrié avec ce que vous pouvez prendre avec vous! Donc le vélo du petit et les affaires on ne peut pas les prendre! Merci macif!!! Evidement quand on appelle c est une plateforme donc la personne au téléphone ne sais meme pas qui vous etes a part un numero! Le conseiller qui c est bien garder de dire attention avec notre contrat tout risque vous n êtes pas couvert en cas d accident. Une fois revenu chez nous, les contrats seront fermés! Vraiment fou de se faire avoir depuis des années.</t>
  </si>
  <si>
    <t>pacha-92443</t>
  </si>
  <si>
    <t>Suite à des intempéries en 2018, vent, pluie intense, nous avons subi un dégât des eaux dans plusieurs pièces. La Maif nous a conseillé de laisser sécher et d'intervenir sur le toit sans dédommagement, la garantie décennale étant passée, nous avons pu faire les travaux en 2020. Un mur ayant subi des infiltrations a vu son crêpi détérioré. L'expert a avancé que c'était un problème de vétusté alors que tous les autres murs sont impeccables. Les coups de fil à la MAIf ne donnent rien, car ceux qui répondent ne sont pas qualifiés pour donner un avis. Déplorable, cela fait 40 ans que je cotise et je compte bien chercher une autre assurance.</t>
  </si>
  <si>
    <t>marie-75663</t>
  </si>
  <si>
    <t>Acceuil de Nelly,très bien et les explications sont claires.ma de demande a été traité rapidement.</t>
  </si>
  <si>
    <t>sfeld75-104028</t>
  </si>
  <si>
    <t>Catastrophique.
Cela fait 4 mois que Mercer n'est toujours pas capable de me transmettre mon attestation de tiers payant.
Service client digital ne répond pas. Aucune réponse aux messages en ligne!
Service client au téléphone difficile à joindre et manque de sérieux. 
Il aura fallu que mon employeur leur envoie 4 messages directement pour qu'enfin quelqu'un se penche sur mon dossier.
A ce jour problème toujours pas résolu pour une première demande il y a 4 mois!!
Je déconseille fortement cette mutuelle. A éviter absolument!</t>
  </si>
  <si>
    <t>djkojak-98794</t>
  </si>
  <si>
    <t>Je suis très satisfait des tarifs vraiment compétitifs.
J'ai reçu un très bon accueil et une prise en charge rapide.
Je recommanderais sans problème votre compagnie.
Merci pour tout</t>
  </si>
  <si>
    <t>mehdi9790-71697</t>
  </si>
  <si>
    <t>Victime d un vandalisme le 26/05/2018 vehicule reparer tout justificatif fourni repassage expert qui confirme toute les reparations et toujours aucun reglement a fuir client depuis 11ans et parent 35 ans</t>
  </si>
  <si>
    <t>vincent-b-106516</t>
  </si>
  <si>
    <t>service en ligne plus contraignant pas rapport a mon ancien contrat chez vous .
joindre un conseillé est asse compliqué 
personnel au téléphone plutôt courtois</t>
  </si>
  <si>
    <t>rb81-81400</t>
  </si>
  <si>
    <t>+ 6 % d'augmentation en 2019 ET 12,5 % pour 2020 BRAVO Harmonie Mutuelle ! J'appelle ça une augmentation abusive pour ne pas employer un autre terme surtout pour les mêmes garanties ! Surtout lorsque je parcours un article d'argus assurances qui stipule : Au chapitre des contrats individuels, Harmonie Mutuelle consent un effort particulier envers les seniors de plus de 60 ans, dont les cotisations n'augmenteront que de 1,9% contre 2,1% pour le reste du portefeuille (chiffres hors effet âge). Il faut qu'ils m'expliquent alors pourquoi à 65 ans ils me demande +12,5 % d'autant que dans le courrier qui accompagne l'appel à cotisation 2020 il est bien écrit : dans un esprit de solidarité toutefois cette hausse sera moindre pour qui êtes âgé de plus de 60 ans ! Où j'ai raté un épisode ou c'est Harmonie Mutuelle qui n'a pas raté cette augmentation NON JUSTIFIÉE ??? Ce n'est pas une lettre type et évasive sans AUCUNE EXPLICATION sur cette forte hausse accompagnant un appel à cotisation qui va me satisfaire de 12,5% d'augmentation !Et je rajouterai qu'il est facile de dater un appel à cotisation au 01/11/2019 pour qu'il soit tamponné de la poste du 21/11/2019 et qu'on le reçoive dans sa boite aux lettres le 27/11/2019 CHERCHEZ L'ERREUR ! Vivement le 1er décembre 2020 que l'on puisse résilier sans frais et à tout moment et en bonus par mail. HM a du soucis à se faire. S'ils veulent perdre des clients qu'il continuent comme ça ! Quand  à me répondre contactez nous sur notre page FB MERCI mais c'est déjà fait et aucune réponse ! Plus apte à augmenter que de se justifier !</t>
  </si>
  <si>
    <t>yann-104544</t>
  </si>
  <si>
    <t xml:space="preserve">Un temps de traitement de mon dossier infiniment long. 
Aucune échéance définie
Conseillers incompétents 
Absence de réponse du service contentieux
Début de la procédure de rachat anticipé le 29/05/20
Versement le 19/02/21
Bravo ! </t>
  </si>
  <si>
    <t>habib-bertrand-g-114160</t>
  </si>
  <si>
    <t>j'ai resilié suite à une augmentation du tarif que je n'ai pas compris. 
j'etais satisfait jusque là. dommage nous avions 2 vehicules assurés chez vous.</t>
  </si>
  <si>
    <t>zoiseaudesiles06-104426</t>
  </si>
  <si>
    <t>Tres bonne mutuelle ou je suis depuis 49 ans. Aucun problème  bonne écoute  et concurrentiel  par rapport aux autres mutuelles sur le marché. a RECOMMANDER</t>
  </si>
  <si>
    <t>esnault-l-112453</t>
  </si>
  <si>
    <t>Super satisfait de retrouver une assurance à un prix très abordable.  Merci beaucoup et très agréable au téléphone merci encore pour votre professionnalisme</t>
  </si>
  <si>
    <t>lasticot31-52578</t>
  </si>
  <si>
    <t>Surtout comparez ! lorsque je vois l'écart entre deux assureurs pour les mêmes prestations c'est abérent, je suis passé par Santiane, le courtier me permet de rentrer dans les détails et comprendre exactement de quoi traite le RO, tiers payant etc. Ils prennent le temps d'expliquer sans prendre partie donc profitons en. Les économies sont vraiment conséquentes et mesurables....</t>
  </si>
  <si>
    <t>gregpailhes07-79708</t>
  </si>
  <si>
    <t>CAROLINE a été parfaite du début à la fin de notre échange et a su répondre à ma demande très efficacement</t>
  </si>
  <si>
    <t>pascal-nobile-51315</t>
  </si>
  <si>
    <t>A déconseiller. Ils font souscrire les contrats sans vérifier les pièces qu'on leur donne. J'ai eu 2 mauvaises expériences où la souscription du contrat s'est très bien passée puis une fois le paiement encaissé ils reviennent vers vous en trouvant un élément dans le dossier qui n'est pas conforme ... J'ai assuré un véhicule pro, j'ai donnée et ils ont  accepter tout les documents pour souscrire,  puis 1.5 mois après, il se sont apercu que c'était professionnel, chose qu'il ne font pas. Ils m'ont résilié, pris des frais de dossier et j'ai eu beaucoup de mal à retrouver un assureur car j'avais un statut résilié ! Ca m'a couté le double pour trouver un nouvel assureur !
Ils ont fait la même procédure pour une amie qui est jeune conductrice  : souscrit le contrat "jeune conductrice" sans aucuns problèmes puis ont signalé qques semaines plus tard que le relevé d'info devait justifier de 2 ans ... hors la jeune conductrice n'a été assuré une seule année : résultat, ils l'ont mis dehors en résiliant -_x009b_ statut résilié et grosse galère pour trouver une autre assurance !! conclusion Direct Assurance aime les litiges, ils gagnent de l'argent avec les frais de dossier pris lorsqu'ils résilient les contrats ... NE SURTOUT PAS ALLER CHEZ EUX</t>
  </si>
  <si>
    <t>karine-b-110217</t>
  </si>
  <si>
    <t>TRES POSITIF PERSONNEL TRES COMPETENT SAVENT VOUS CONSEILLER ASSURANCE TRES BIEN BON TARIF JE LA RECOMMANDE A TOUT LE MONDE 
TRES BON CONSEILLERS BRAVO</t>
  </si>
  <si>
    <t>henri-s-123506</t>
  </si>
  <si>
    <t>Bonjour, 
Je suis très satisfaite du rapport qualité prix ainsi que l'entretien téléphonique de ce jour, personne très professionnelle.
Cordialement, 
madame HENRI Solène</t>
  </si>
  <si>
    <t>ggregoire83-105570</t>
  </si>
  <si>
    <t xml:space="preserve">Je ne suis assuré chez eux que depuis 4 mois, n'ai eu aucun sinistre et ai souscrit mon contrat pour leur formule tiers intégrale sans franchise qui me convenait bien pour un véhicule de plus de 10 ans et près de 300000kms.
Souscription à 61.49€ par mois... Et déjà une augmentation de 11% sans explications, donc 68€ par mois avec effet rétroactif alors que ma situation n'a pas changé et que je n'ai eu aucun sinistre. Ça commence mal, je vais aller voir ailleurs. </t>
  </si>
  <si>
    <t>hermann-c-133019</t>
  </si>
  <si>
    <t>Bonjour,
Un petit rappel des documents a remplir et renvoyer pour finaliser le contrat serai bien.
Quelques jours avant les 2 mois provisoires. L'obtention des cartes grises étant longues, nous pouvons oublier de finaliser le contrat.
Cordialement
HERMANN C.</t>
  </si>
  <si>
    <t>mathieu-p-130313</t>
  </si>
  <si>
    <t>service sinistre déplorable raccroche ( 3 fois ) au nez des personnes prétextant un problème informatique ou faisant mine de ne pas vous entendre.
tout cela par ce que le première appelle pour déclarer le sinistre a été fait par mon père, qui s'est entendu dire qu'il faisait une fausse déclaration alors il s'était tromper de date de naissance entre ma soeur et moi.Il n'a même pas pus se justifier car la personnes à tout de suite raccroché.
Nous avons cinq contrats chez vous; mon père à décidé après ces événements de changer d'assureur.
re-voyer vos procédures car mon père aurait tout au si bien pût faire la déclaration a ma place sur internet sans être pris pour un escroc</t>
  </si>
  <si>
    <t>neferoura--122595</t>
  </si>
  <si>
    <t>Carte verte non reçue, on arrive à joindre personne que ce soit par mail ou par téléphone, c'est inadmissible!!!!!Je vais donc porter plainte. J'ai déjà envoyé un mail à contact.web@allianz.fr mais je ne m'attends pas à un retour au vu de tous ces messages négatifs. Je ne comprends même pas que cette assurance puisse exister. Avec allsecur il n'y avait aucun pb.</t>
  </si>
  <si>
    <t>philou-90049</t>
  </si>
  <si>
    <t>Mutuelle qui a fait ses preuves depuis longtemps, toujours à l'écoute des adhérents. Les garanties sont claires, et précises. Pas de gros remboursements en ce qui me concerne donc difficile à commenter, pas de maladie quant à présent.</t>
  </si>
  <si>
    <t>alekd2497-97580</t>
  </si>
  <si>
    <t>L'une des assurances les plus chères du marché, il suffit de comparer sur plusieurs sites pour se rendre compte qu'ils proposent des prix exorbitants (assurance auto en tout cas) par rapport aux autres organismes, pour les MÊMES prestations, voire moins.</t>
  </si>
  <si>
    <t>claude-d-125994</t>
  </si>
  <si>
    <t>Je suis content de la rapidité. J'espère seulement que le service sera aussi rapide quand j'aurai besoin d'utiliser le service. en attendant je suis content</t>
  </si>
  <si>
    <t>alex-127341</t>
  </si>
  <si>
    <t>Impossible de les joindre il encaisse les paiements et derrière ne vous envoi pas les papiers,  dirigez vous vers de vrai assureur disponible  car pour gagner 10€ vous allez être livré à vous même , le plus mauvais assureur jamais rencontré</t>
  </si>
  <si>
    <t>pauly-77534</t>
  </si>
  <si>
    <t xml:space="preserve"> je suis assurée depuis le 17/12/2015 chez Active assurance compagnie Altima , référence client 189734 référence police   AAN286496  suite a un sinistre matériel du 19/02/2016 mon coefficient malus est passè a 1,56% . Pour une raison que j'ignore a mon échéance 2018  Active Assurance ma changer de compagnie pour L'équité référence client 343445 référence police AC483099415379  contrat que je n'ai jamais signè 
Malgré un mail au service client et au service réclamation en date du 25/06/2019  demandant des explications et un remboursement du trop perçu et les frais de contrat  , je n'ai jamais eu de nouvelles de leurs service . </t>
  </si>
  <si>
    <t>valou1808-52856</t>
  </si>
  <si>
    <t xml:space="preserve">
J'avais souscrit au mois de Mars 2016 un contrat auprès de Néoliane Santé que j'ai voulu résilier suite à un changement de travail qui a engendré une mutuelle de travail obligatoire. De ce fait j'ai envoyé ma lettre de résiliation ainsi que mon justificatif employeur mais depuis Néoliane fait la sourde oreille, ne veut pas résilier mon contrat à la reception de ma lettre recommandée mais à la date de leur choix. AUCUN RESPECT DE LA LOI EN COURS, à chaque prise de contact, interlocuteur qui ne veut pas comprendre  !!! J'ai interrompu les prélèvements automatiques à l'issue de la date de reception de ma lettre recommandée mais maintenant ils me menacent sans cesse de m 'envoyer au tribunal. 
Si cette histoire n'est pas réglée rapidement, je vais saisir la juridiction compétente par le biais de mon assistance juridique de ma carte bancaire. 
A FUIR TANT QUE VOUS LE POUVEZ  !!
</t>
  </si>
  <si>
    <t>jean-baptiste-g-123775</t>
  </si>
  <si>
    <t>très satisfait du prix de l'assurance. Une assurance c'est bien lorsque l'on en a besoin. nous verrons a ce moment la si l'assistance est a la hauteur.</t>
  </si>
  <si>
    <t>anne-s-133157</t>
  </si>
  <si>
    <t>ça semble un bon rapport qualité prix....sauf la franchise. qui est un peu élevée.
On verra à l'usage (quoique j'espère pas en fait!) 
Et puis, on verra si la pastille n'arrive pas dans les années à venir comme chez les autres.</t>
  </si>
  <si>
    <t>patbou-65612</t>
  </si>
  <si>
    <t xml:space="preserve">0 étoile n'existe pas, sinon c'est ce qu'ils méritent. Suite à une fuite occasionée par une fissure dans les skimmers de ma piscine, dont la cause, selon le technicien appelé, est très probablement un mouvement de terrain, ils m'annoncent ne pouvoir donner suite à ma réclamation, car je n'ai pas opté pour "l'option protection juridique". Sans même se donner la peine d'envoyer un expert ! Ils manquent par là à toutes leurs obligations, en plus de leurs augmentations annuelles scandaleuses. </t>
  </si>
  <si>
    <t>tatiana-87538</t>
  </si>
  <si>
    <t>Ne prend pas en charge le passage d'une équipe de séchage de la moquette ou même la location des appareils alors que nous vivons dans un studio recouvert de moquette et intégralement inondé. Et ce, malgré le risque très élevé de développement de champignons et de moisissures rendant l'habitation insalubre, alors même que je suis asthmatique.</t>
  </si>
  <si>
    <t>teleavia-65190</t>
  </si>
  <si>
    <t>je répare ma voiture ma camionnette et en  panne un ami me propose  un véhicule a me prête je vais a la maaf  ( je suis a la maaf  de puits plut de 15 ans ) et la une jeune me dit je peut pas assurer le véhicule c est la loi alors je vais tout arrêt mais contrat</t>
  </si>
  <si>
    <t>val-59886</t>
  </si>
  <si>
    <t>Dommage qu'il y à eu un manque de communication entre GMF et ma Banque la Société Générale permettant 
la résiliation de nos assurances. Auto,Maison,Juridique,Assurance vies.</t>
  </si>
  <si>
    <t>kilian--g-123386</t>
  </si>
  <si>
    <t>Très satisfait du service je le recommande efficace rapide et à des tarifs très resonable                                                               Merci</t>
  </si>
  <si>
    <t>david-l-103048</t>
  </si>
  <si>
    <t>Le conseillé a été très efficace et réactif durant toute la procédure. Si cela pouvait être toujours comme cela là. La notion cliente est vraiment comprise.</t>
  </si>
  <si>
    <t>vernusset-t-113939</t>
  </si>
  <si>
    <t xml:space="preserve">1ERE MENSUALITE DE 130€ ALORS QUE INITIALEMENT 40€/MOIS : POURQUOI???? FRAIS DE DOSSIER 16€+1ERE MENSUALITE NE CORRESPONDENT PAS AU TOTAL DE 130€ ET AUCUNE EXPLICATION
 / SOUSCRITPION EN LIGNE OK /  </t>
  </si>
  <si>
    <t>stephanie-k-129153</t>
  </si>
  <si>
    <t xml:space="preserve">Pratique et simple la souscription en ligne 
Tarifs corrects 
Rapide 
Même si on trouve que c’est toujours trop cher une assurance auto 
Je ne vois rien d’autre à dire merci </t>
  </si>
  <si>
    <t>jch-99919</t>
  </si>
  <si>
    <t xml:space="preserve">Mutuelle réactive,  proche de ses adhérents,  toujours de bons conseils, accueil téléphonique sans délai d'attente,  réponses précises,  claires , avec les bonnes orientations pour les soins ou les questions administratives.
Merci  et bravo à Lucie pour sa capacité  d'écoute et de réponses. </t>
  </si>
  <si>
    <t>mout69-130173</t>
  </si>
  <si>
    <t xml:space="preserve">Ils ont augmenté mon tarif d'environ 10% par an ces 2 dernières années malgré le fait que je n'ai pas eu d'accident responsable ces 4 dernières années. A la 1ère augmentation j'ai pu obtenir un geste commercial qui ne rééquilibrait même pas complètement le tarif. La 2ème année le conseiller que j'ai eu au téléphone m'a expliqué que mon tarif était en augmentation car j'avais eu un accident non-responsable cette année...on marche sur la tête.
</t>
  </si>
  <si>
    <t>28 mars 2020 suite à une expérience en mars 2020</t>
  </si>
  <si>
    <t>valda-88551</t>
  </si>
  <si>
    <t>un mur impossible de realiser des rachats surtout en periude de crash boursier</t>
  </si>
  <si>
    <t>durandal-49963</t>
  </si>
  <si>
    <t>Suite à une ITT de plus de 3 mois pour dépression, j'ai fait l'erreur de penser que mon assurance emprunteur me couvrait.
Sogecap n'est là que pour protéger les intérêts de la Société Générale et en aucun cas (ou très peu de cas) indemniser les emprunteurs dans le besoin.
Ils vous baladent avec des demandes de documents, répondent au téléphone après 20 minutes d'attente minimum, vous font lanterner à tout propos pour finalement vous envoyer un courrier d'exclusion contractuelle. Vous savez? Les petits caractères dans le contrat, qui stipulent que dans 99% des cas votre maladie n'est pas prise en charge. Même en jouant le jeu des exclusions contractuelles et en remplissant les critères d'indemnisation, n'espérez pas obtenir grand-chose de ces requins, ils feront tout pour ne pas vous indemniser comme il se doit.</t>
  </si>
  <si>
    <t>gegezamy-121579</t>
  </si>
  <si>
    <t xml:space="preserve">Je les note 0/20 c'est des gens faux
Je n'est rien a dire d eux parceque il sont faut de chez faux c'est des gens  qui n est pas gentille avec les gens </t>
  </si>
  <si>
    <t>marlou-107745</t>
  </si>
  <si>
    <t>Entièrement d'accord avec les avis J'attends des remboursements dentaires, depuis le 15 Janvier.Depuis toujours rien sur mon compte.J'ai appelé à plusieurs reprises ,(il faut vraiment insister pour les avoir)....finalement on me dit à chaque fois "à la fin de la semaine"......Et pourtant Rien en vu 
Pour moi c'est un motif de résiliation!!!</t>
  </si>
  <si>
    <t>celine-t-105833</t>
  </si>
  <si>
    <t>Si je n'avais pas appelé pour ajuster ma cotisation, je n'aurais pas bénéficier de réduction :(
A part un bris de glace je n'ai par chance jamais eu besoin de vos services sinistres, donc pas d'avis à donner sur ce point.</t>
  </si>
  <si>
    <t>nicolas-m-113077</t>
  </si>
  <si>
    <t>Parfait rapide je recommande, très simple d’assuré un véhicule à des prix correct a voir avec le temps je vous souhaite un bonne journée cordialement nicolas</t>
  </si>
  <si>
    <t>25 mars 2018 suite à une expérience en mars 2018</t>
  </si>
  <si>
    <t>fred-62658</t>
  </si>
  <si>
    <t>Déplorable !
Ils sont chers et sont aux abonnés absents lors du sinistre. De plus ils vous traitent pratiquement de fraudeur lors de l'accueil téléphonique. 
Un mur de clôture s'écroule lors du pic de la tempête mais il n'y voit aucun lien de cause à effet cra le mur n'est pas une construction récente. Débrouillez-vous avec les gravats. Cherchez l'erreur... Fuyez !
C'est juste une machine à cash pour récupérer de la marge sur les emprunteurs du Crédit Agricole</t>
  </si>
  <si>
    <t>gel78-102914</t>
  </si>
  <si>
    <t xml:space="preserve">Suite au décès de ma mère qui avait une assurance vie AFER depuis 1976, j'ai réinvesti 60000€ sur mon compte en juillet 2019. J'ai spécifié sur mon courrier en totalité sur le fonds garanti . Début août, alors que tout s'était bien déroulé, la somme a été partiellement réinvesti sur deux autres supports (SFER et EUROSFER). Ceci est dû a une option de répartition présente sur mon contrat. Je ne m'en suis aperçu qu'en janvier 2020. Bref, Après une vingtaine de coup de fil et de mail, et avec l'aide du conseiller epargne actuelle, une première régularisation se fait en "oubliant" de me créditer une somme de 11000€. Encore une quinzaine de jours avec appel quotidien au siège pour enfin tomber sur une personne (compétente) qui comprend le problème et une bonne semaine pour la régularisation, mi-juin 2020. Donc attention aux options même si on fait un courrier contraire. J'ai reçu une lettre d'explication, mais pas d'excuse sur la lenteur des délais (la covid n'excuse pas tout). </t>
  </si>
  <si>
    <t>mellefalbala59-80153</t>
  </si>
  <si>
    <t>Un conseille a fait un remplacement d'assurance au lieu dun nouveau contrat a l'achat d'un nouveau vehicule on l'a decouvert apres un petit accrochage quand on a declare le sinistre on nous a appris que le vehicule n'été plus assure depuis quelque jours on leur explique que c'est un erreur de leur part pas de la notre s'en on rien a faire nous ballade comme des pantin nous rigole au tel pour au final  c'est demerdez vous on s'en fou manque de professionnalisme et de respect chez eux n'y aller pas</t>
  </si>
  <si>
    <t>elodie77-51552</t>
  </si>
  <si>
    <t>Une honte ! Impossible de faire annuler mon contrat aussitôt après l'avoir souscrit car j'ai eu droit à la CMU dans le même temps. Et ils continuent de vouloir me prélever malgré toutes mes démarches  - je suis au RSA ! et je ne travaille plus pour l'employeur qui m'a fait souscrire cette mutuelle (un mois et demi de travail à mi-temps intermittent seulement).</t>
  </si>
  <si>
    <t>stephanie-l-107839</t>
  </si>
  <si>
    <t>très contente, service rapide et précis.
les prix restent honnête, de bonnes garanties et un service client appréciable, a l'écoute et qui répond clairement</t>
  </si>
  <si>
    <t>estelle-n-115454</t>
  </si>
  <si>
    <t>Satisfait espère juste avoir des prix pour l'année prochaine. Cependant pour l'aide après un accident j'ai trouvé le service moyen car la personne qui m'a aidé n'était pas très aidante.</t>
  </si>
  <si>
    <t>cb-100655</t>
  </si>
  <si>
    <t>À la Macif depuis très longtemps, satisfaite du service rendu. Par contre peu de reconnaissance pour les fidèles clients sans problème et aucun rabais suite au confinement. De plus fermeture des agences de proximité donc soucis. J'envisage de changer d'assureur.</t>
  </si>
  <si>
    <t>rose-b-106103</t>
  </si>
  <si>
    <t>Pour l'instant, tout est parfait !
Les prix sont très corrects, la procédure est rapide.
A voir dans le temps en espérant que le tarif n'augmente pas plus vite que l'inflation...</t>
  </si>
  <si>
    <t>adeline-54742</t>
  </si>
  <si>
    <t>Les prix me semblaient attractifs, mais pour résilier mon assurance habitation il fallait envoyer un courrier en recommandé avec accusé de réception comportant impérativement le formulaire d’état des lieux de sortie. Dans mon cas, l’agence immobilière a mis un temps fou à me restituer ce document. J’ai donc dû résilier plus tard et j’ai payé plusieurs mois d’assurance pour rien. Au final j’ai payé beaucoup plus cher que mon conjoint qui avec un autre assureur a pu résilier plus facilement par mail à la date de sortie de l’appart et non à la date de demande de résiliation du contrat qui ne peut être prise en compte que si tous les documents sont fournis et qui coûte en plus le prix d'un recommandé.</t>
  </si>
  <si>
    <t>maelle-r-124199</t>
  </si>
  <si>
    <t>Je suis satisfaite du service relation clients, il est facile de contacter quelqu'un quand on a besoin d'aide, les prix sont satisfaisant sachant que je suis étudiant. 
Je recommande direct assurance.</t>
  </si>
  <si>
    <t>bea-90148</t>
  </si>
  <si>
    <t>Très bon service client avec des interlocuteurs sympathiques et efficaces qui prennent le temps de répondre aux questions.
Remboursement rapide et des garanties adaptées aux fonctions professionnelles.
Prix adapté aux garanties.</t>
  </si>
  <si>
    <t>olgach-11281</t>
  </si>
  <si>
    <t>assurance serieuse mais dont les prix ne cessent de flamber</t>
  </si>
  <si>
    <t>Fuyez si vous cherchez une assurance et un service client compétent</t>
  </si>
  <si>
    <t>oodzz-53178</t>
  </si>
  <si>
    <t>Eviter absolument cette assurance !!!!!
J'ai actuellement un contrat dans cette assurance depuis plus d'un an. J'ai demander mon relevez d'information, sans suite. 
De plus, j'ai voulut souscrire un autre contrat chez eux il y a deux mois pour un autre véhicule. J'ai donc fait un devis et régler les frais de dossier ainsi que deux mois d'assurance. Premièrement, je n'ai jamais reçu mon attestation provisoire d'assurance. Ensuite, lors ce que j'ai voulut me connecter sur le site afin de transmettre mes document, mon contrat n'existé pas. J'ai donc appeler le service client (surtaxé) a plusieurs reprise. Sans résultat sur mon espace personnel. Enfin, un conseiller me demande de transmettre mes document par courrier comme mon espace client n'existe pas. Ce que j'ai fait. Toujours sans suite. J'ai donc une fois de plus appeler le service client ou l'on m'a affirmé la réception de mon courrier.
Mais toujours sans débloquer mon espace personnel.
Actuellement, je n'ai donc pas d'assurance sur mon véhicule et je ne peux pas récupérer le relevé d'information de mon autre véhicule que je viens de vendre.
Ne souscrivez jamais chez active assurance !!!!</t>
  </si>
  <si>
    <t>gius-133747</t>
  </si>
  <si>
    <t>Contact très bon rapide, résolution des problèmes ok  (en attente de résolution concrete)  malheureusement il faut rappeler plusieurs fois pour clôturer le dossier. Dernier contact très bien il a résolu le problème (j'espère)très vite.</t>
  </si>
  <si>
    <t>jacques-v-130745</t>
  </si>
  <si>
    <t>je suis fatifecte du prix et pouvez vous me ravoyer la carte vert par mail et j'espère pas être déçue de votre assurance et si des fois il m arrive que un prélèvement soi pas honora que vous me le dirait</t>
  </si>
  <si>
    <t>serek-m-122745</t>
  </si>
  <si>
    <t>SUPER PRATIQUE ET PRIX ACCESSIBLES, RAISONNABLES ET EN COHERENCES AVEC LES OPTIONS PROPOSEES. RAPIDES, EFFICACES.
LES PERSONNES M EN AYANT PARLER AVAIENT RAISONS.</t>
  </si>
  <si>
    <t>kevinwalerjan1-54072</t>
  </si>
  <si>
    <t>A fuir !!! J'ai souscris une assurance auto pour une megane 3 coupé sport. L'assurance me coûte 130€ par mois. Suite à "un soucis informatique", active assurance me prélève actuellement 130€ PAR JOUR ! J'appelle le service client qui est incapable de me donner des réponses concrètes, on ne sait pas me dire si je vais être remboursé, toujours la même réponse m'ai donnée "nous transmettons votre requête au service comptabilité, nous vous recontactons dans les meilleurs délais", mais aucune nouvelle ! J'appelle tous les jours, j'envoie des mails, et rien n'avance... Actuellement, presque 300€ m'ont été prélevé en trop.. Les autres prélèvements ne passent pas, forcément, je n'ai pas une autorisation de découvert supérieure à ma paie ! Et qui dit rejet de prélèvement, dit agios et frais de rejets ! Nouvel appel ce jour, on ne sait toujours pas m'apporter de réelles réponses.. Très déçu, je vais partir pour la concurrence, qui me propose 75€ par mois (AXA), pour plus de garanties, et surtout un interlocuteur en face de moi ! 
Très déçu, ne souscrivez pas chez active assurance !!</t>
  </si>
  <si>
    <t>sebh2-101138</t>
  </si>
  <si>
    <t>Mutuelle qui laisse des remboursements en souffrance sans apporter la moindre réponse aux différentes sollicitations effectuées. On ne sait donc pas pourquoi, ni comment faire pour qu'ils se préoccupent de nos 15 relances (2 mois sans aucune nouvelle). Ils ont bloqué l'affichage de leur numéro d'appel sur leur site assuré. Cela doit leur éviter d'avoir des appels de clients très mécontents. A fuir pour ce que j'en voit à ce jour (ancienne mutuelle AXA : géniale celle-ci !)</t>
  </si>
  <si>
    <t>helene-117415</t>
  </si>
  <si>
    <t xml:space="preserve">Je me sentais désemparée face à l'incompétence des personnes que j'ai eues de multiples fois au téléphone à la cnp pour obtenir une réponse à mon problème, quand elles ne m'ont pas raccroché au nez! Aucune explication à mon pb de prélèvements indus sur mon assurance vie depuis...octobre 2020!!
A tel point que je me demande s'il n'y a pas détournement d'argent. Ils répondent que le logiciel ne peut pas se tromper mais s'il ne s'est pas  trompé, il a alors été manipulé. Quand je lis tous les commentaires, je me pose vraiment la question et j'invite toutes les personnes mecontentes à contacter un organisme de protection des consommateurs pour engager une action de groupe. </t>
  </si>
  <si>
    <t>polboudard-55338</t>
  </si>
  <si>
    <t>Des prix attractifs mais un service client déplorable.
Je n'ai toujours pas reçu de carte verte définitive malgré plusieurs relances.
Chaque appel renvoie vers un nouveau conseiller.
dossier 1080159063</t>
  </si>
  <si>
    <t>lebowski29-104027</t>
  </si>
  <si>
    <t>catastrophique ! bientôt 2 mois que ça dure et toujours problème de portabilité ! toujours aucune connexion avec la cpam. j'ai beau les appeler 3 fois/semaine tout est toujours ok, "ne vous inquiétez pas ça va être réglé rapidement" ! en attendant entre opération et hospitalisation les factures tombent ! si encore ils remboursaient bien, même pas, dentiste et opticien vous serez de votre poche. mutuelle imposée par l'employeur? à fuir, je comprends mieux leurs notes !</t>
  </si>
  <si>
    <t>17 février 2019 suite à une expérience en février 2019</t>
  </si>
  <si>
    <t>jeje42210-71373</t>
  </si>
  <si>
    <t xml:space="preserve">assurance dont les pubs sont clairs mins cher mais quel galère lorsque vous avez un sinistre et qu'il faut remplir leur constat sur internet au lieu de scanner tous simplement celui remplis lors de l'accident. Il le demande mais ça marche pas il peuvent pas le voir..On nous propose une carosserie dans laquelle soit disant au vu de notre contrat nous auront une voiture de pret de ùoins de 3 ans . Resultat une voiture de plus de 10 ans ,sans essence ,sans lave glace.Voyant moteur eclairer et je parle pas de l'etat general de la voiture. 
J'ai eue malheureusement 2 sinistre d'affilé dont 1 non responsable eh bien resilition du contrat..ils peuvent avoir de bon avis si il garde que les clients qui ont 50 %de bonus. </t>
  </si>
  <si>
    <t>Le 12/10/2016, j'ai été victime d'un accident corporel de la circulation routière (non responsable) où j'ai été blessé, si la prise en compte initiale de mon sinistre ne fait l'objet d'aucun commentaire,a suite laisse plus à désirer. Début mars 2017 j'ai vu le médecin expert de l'assurance et reçu une provision de 500 euros au titre de mon préjudice corporel. Ce médecin a renvoyé son rapport en mars 2017. Je passe sur le manque total d'informations concernant la récupération de la franchise que j'avais avancée concernant les dégâts sur ma machine. Entre février et décembre 2017 j'ai été obligé de contacter AXA règlement corporel à six reprises pour finalement recevoir un procès-verbal de transaction le 10 novembre 2017 que j'ai retourné immédiatement. Depuis aucune nouvelles et impossible de contacter la responsable de ce service qui malgré mes messages ne me rappelle pas..
Combien faut-il de temps à un groupe comme AXA pour indemniser ses clients ? 
A ce jour, 14 mois après mon accident, neuf mois après avoir vu le médecin expert AXA, plus d'un mois après avoir retourné le procès-verbal de transaction j'attends toujours d'être indemnisé alors que je n'ai émis aucune remarque et fait preuve d'une grande patience.</t>
  </si>
  <si>
    <t>brun-d-109231</t>
  </si>
  <si>
    <t>on n'est jamais satisfait des pris on aimerai qu'ils soient encore plus bas mais le service est très bien, l'accueil agréable, site internet facile d'utilisation</t>
  </si>
  <si>
    <t>abdel-raman-s-111588</t>
  </si>
  <si>
    <t xml:space="preserve">Je suis satisfait mais je souhaiterais aussi pouvoir effectuer des paiements mensuels mais je n'y arrive pas. Je sollicite donc une aide au plus vite
</t>
  </si>
  <si>
    <t>coco13800-55163</t>
  </si>
  <si>
    <t>Service clients injoignable.....très désagréable....je vais résilier en fin de contrat.....je ne recommande surtout pas....</t>
  </si>
  <si>
    <t>melody62-55915</t>
  </si>
  <si>
    <t>Une bonne assurance jusqu'au moment où un accident est à déclarer et la on se rend compte que les conseillers au téléphone se rejettent la balle et ne sont pas d'accord entre eux ... la macif ou quand on nous promet monts et merveilles...</t>
  </si>
  <si>
    <t>ajnur-z-129708</t>
  </si>
  <si>
    <t xml:space="preserve">
Super agréable et efficace personnes à l'écoute lors de ma demande c'est pour cela que je reste avec eu et en plus prix super abordable. Donc continuer comme cela ne changez pas </t>
  </si>
  <si>
    <t xml:space="preserve">voila mon locataire a eut un dégat des eaux, il a fait une déclaration a la matmut son assureur qui a fait un devis de réparation sans venir sur place pour constater les dégats ! de ce fait celui ci ne correspond pas au montant des réparations (plancher, plafond); malgré plusieurs tentatives, aucune réponse ! </t>
  </si>
  <si>
    <t>J’attends indemnités depuis 2015! Ai reçu via mon conseil un courrier d’excuses pourtant me certifiant que le situation serait réglée au plus vite! Mais rien sur mon compte! Envoi de mails de rappel avec mes coordonnées bancaires et toujours en attente....</t>
  </si>
  <si>
    <t>laetitia-101409</t>
  </si>
  <si>
    <t>Impossible de se faire rembourser malgré de multiples relances. Ils sont difficilement joignables au téléphone et quand vous avez réussi à les avoir, ils vous demandent la date du mail envoyé pour aller vérifier. Suivi client déplorable. A proscrire absolument!</t>
  </si>
  <si>
    <t>lydia-85596</t>
  </si>
  <si>
    <t>Ils m'ont comptabilisés un accident corporel au lieu de matériel. Impossible de les avoir au téléphone après avoir réussi à en parler....au mauvais service.
Il y a quand même une différence entre "accident corporel" et "accident matériel" non??
De plus, une autre compagnie m'a expliqué que cet accident aurait du m'être compter à 50% et non 100% responsable</t>
  </si>
  <si>
    <t>jeff-donne-71192</t>
  </si>
  <si>
    <t>Pas objectif...trop superficiel ne cherche pas à connaître les clients et blessants dans leurs propos sans donner aucune information en cas de refus par rapport à une pathologie pas si importante mais à cause d'eux sans prendre de diplomatie vous persuade que votre vie ne tient qu'à un fil et que vous allez mourir demain.... A éviter vraiment si vous ne voulez pas vous suicider après leur réponse.....</t>
  </si>
  <si>
    <t>gce-106765</t>
  </si>
  <si>
    <t>Bonjour,
Surtout de grâce! quitter cette assurance qui frôle une procédure judiciaire aucun serieux! aucune réponse seulement capable d'encaisser les cotisations!! 
Je viens de lancer un avis de recherche via QUE CHOISIR... et suis en procédure judiciaire via une plainte auprès d'un Procureur de la République procédure en cours....
S'il vous plait quitter cette assurance et surtout ne pas souscrire !!!!!
Bien à vous</t>
  </si>
  <si>
    <t>mounir-a-114239</t>
  </si>
  <si>
    <t>je trouve ma cotisation un peu chère par rapport à mon historique je veux bien que ma cotisation soit revue, je n'ai jamais reçu une offre commercial de votre part</t>
  </si>
  <si>
    <t>alexandre-g-127759</t>
  </si>
  <si>
    <t>Ça me semble correct pour le moment, je viens juste de souscrire à ma première assurance chez vous donc impossible de juger. Les formulaires remplis sont correct, pas hyper esthétique...</t>
  </si>
  <si>
    <t>le-grand-100082</t>
  </si>
  <si>
    <t xml:space="preserve">Mutuelle totalement désorganiser
Standard téléphonique catastrophique musique d'attente interminable 
A éviter absolument
Service client catastrophique 
Visiblement les gestionnaire ne font pas grand chose </t>
  </si>
  <si>
    <t>hssnmnn-96112</t>
  </si>
  <si>
    <t>La pire mutuelle qui soit !!! Apres une dizaine d appel et de réclamation  le problème de télétransmission n est toujours pas réglé !  Met des mois pour traiter une demande...Manque de professionnalisme ! Je paie une mutuelle qui finalement n honore pas sa part du contrat !</t>
  </si>
  <si>
    <t>phat-80399</t>
  </si>
  <si>
    <t>J'ai souscrit un contrat d'assurance habitat suite à la publicité vu à la télé et content des services de ma banque ainsi que ma banquière même avec un prix plus élevé que mon ancien assurance parce qu'on me proposait plus de garanties.
Suite à un cambriolage, je contacte l'assurance qui traite mon dossier très rapidement, au début très content, interlocuteur agréable au téléphone qui m'explique toutes les démarches à suivre, suite à ça on me dit qu'un expert va se déplacer chez moi, je reçois un appel, en fin de compte l'expert qui me fait un cours de droit, là je commence à comprendre qu'on me prépare pour minimisé l'indemnité.
Quelques semaines après je reçois un remboursement ,je ne comprend pas on me rembourse à peine moins de 15% de la valeur de mes biens, je demande alors le détaille des remboursements on me l'envoie par courrier, là je constate que il n'y a aucune cohérence au niveau des remboursements, on ne me rembourse pas les cadeaux même avec factures (on me dit qu'ils ne sont pas à mon nom, je ne comprend pas c'est des cadeaux acheté par des amis), les biens sur photos remboursement misérable.
Je fais un courrier détaillé à l'assurance qui me répond avec courrier type qui n'a rien n'avoir avec ma demande.
En discutant avec des amis qui se sont fait cambriolés je me rend compte que je suis très mal loti avec mon assurance.
Malheureusement je suis très content de ma banque, mais très déçu de l'assurance souscrit chez eux.
En parlant avec des amis qui sont assurés ailleurs et qui se sont fait cambriolés, 
je me dit que j'ai fais le mauvais choix en choisissant cette assurance surtout pour un premier sinistre que j'ai eu avec eux.
A fuir, surtout avec un prix plus élevé que la concurrence.
Plus de garanties à la signature du contrat pour moins de remboursement en fin de compte.</t>
  </si>
  <si>
    <t>guedouari-f-129066</t>
  </si>
  <si>
    <t>je suis plutot satisfait, site simple a utiliser , informations demandées simple a retrouver , le prix est globalement avantageux par rapport aux autres compagnies</t>
  </si>
  <si>
    <t>benali-s-127286</t>
  </si>
  <si>
    <t>Je suis satisfait des prix de la rapidité d hadesion de la qualité des question je souhaite avoir la facilité d avoir mon assurance rapides sinon satisfait</t>
  </si>
  <si>
    <t>maro-133652</t>
  </si>
  <si>
    <t>suite à ma conversation téléphonique de ce jour, j'ai été très satisfait des réponses que mon interlocuteur ma donné. Très professionnel, réactivité , et professionnalisme étaient au rendez-vous.
Merci beaucoup.</t>
  </si>
  <si>
    <t>franck-d-130023</t>
  </si>
  <si>
    <t>A voir à l'usage. Le prix de base augmente très vite dès que l'on ajoute quelques options. De plus, 30 euros supplémentaires juste pour un bris de glace est un peu excessif.</t>
  </si>
  <si>
    <t>cardinet-r-139712</t>
  </si>
  <si>
    <t>Ok prix convenable et service efficace je suis globalement satisfait même si cet assureur connaît les mème défauts que les autres ( complexité générale )</t>
  </si>
  <si>
    <t>mathieu-g-106553</t>
  </si>
  <si>
    <t>La transmission des pièces est laborieuse par smartphone. Les prix sont intéressants mais j'espère qu'il ne m'arrivera rien au regard des franchises appliquées. L'AIPP 10% est abominable. En récapitulatif, une assurance obligatoire mais pas une vraie couverture.</t>
  </si>
  <si>
    <t>lisa-71396</t>
  </si>
  <si>
    <t xml:space="preserve">Cette mutuelle est une véritable CATASTROPHE ! Nous sommes inscrits depuis le 1er janvier 2019. Nous sommes le 18 février 2019 et nous n'avons TOUJOURS PAS RECU nos cartes de mutuelle. J'avais téléphoné pour signaler le problème en date du 31 janvier. On nous avait dit dit (sans excuse aucune) que nous allions recevoir notre carte de mutuelle le 15 février sans faute et qu'en attendant, il fallait FAIRE L'AVANCE DE TOUS LES FRAIS ! 
J'essais de les appeler et PERSONNE NE RÉPOND AU TÉLÉPHONE !  
Je vous déconseille fortement cette mutuelle. On est loin d'être en HARMONIE avec notre santé ! </t>
  </si>
  <si>
    <t>katia-g-107233</t>
  </si>
  <si>
    <t>Les prix sont abordables et les réponses rapides via internet. Le site semble clair 
Assurances que je pourrai conseiller à un proche. 
Juste que parfois le temps d'attente par téléphone est bien trop long</t>
  </si>
  <si>
    <t>julien-l-105006</t>
  </si>
  <si>
    <t>Tarifs corrects la 1ère année puis augmentation de 12% dès le début de la 2nde. Les tarifs sont donc compétitifs uniquement la 1ère année. Donc, à résilier après la 1ère année</t>
  </si>
  <si>
    <t>christopher-b-106005</t>
  </si>
  <si>
    <t xml:space="preserve">1er contact par tel très bien.  A l'écoute des demandes. Prix correct. Souscription simple et rapide. Traitement par mail très pratique. Seul bémol l'envoi des pièces, dans mon cas un élément n'a toujours pas été traité, alors que je l'ai transmis 2 fois et si ce dernier n'ai pas validé avant la fin du mois le contrat est résilié.
</t>
  </si>
  <si>
    <t>fab44-79255</t>
  </si>
  <si>
    <t xml:space="preserve">Suite à une panne de batterie à mon domicile et enceinte de 8 mois 1/2, je demande (pour la 1ere fois) l'assistance. Le conseiller m'explique que je peux, soit prendre la batterie du dépanneur et la lui payer, soit fournir la mienne et ne rien devoir.
Mon conjoint achète donc une batterie. Quand le dépanneur arrive, celui-ci refuse d'installer ma batterie pour cause de garantie si celle-ci ne fonctionnait pas, ce qui parait logique. Il me démarre la voiture, ce qui me permet de la recharger un peu mais ne peut me déplacer très loin car interdite de voiture et surtout pas de RDV au garage de suite....je laisse la voiture tourner jour et nuit ?? Par chance, la voiture redémarre quelques jours!
De nouveau en panne (ce qui devait arriver...), je les rappelle pour l'assistance, on m'explique (et on insiste bien sur le fait) que ce sera la dernière intervention pour l'année en cours ! J'essaye d'expliquer que je n'ai pas été conseillée comme il faut la 1ere fois (on m'aurait dit de prendre la batterie du dépanneur, c'était réglé), que je ne considère pas avoir été assistée correctement mais la personne au téléphone n'entends pas, ne remet jamais en cause le conseiller GMF et surtout me rabâche que ce sera la dernière intervention de l'année ....merci mais pour l'heure je suis en panne et ait besoin d'une voiture car pas envie d'accoucher chez moi.... Rien à faire, aucune écoute, à part me répéter sa phrase : " ce sera la dernière fois " qui devait être écrit sur son protocole téléphonique......"GMF assurément humain" qui disait !!! </t>
  </si>
  <si>
    <t>angelique-t-130457</t>
  </si>
  <si>
    <t>SATISIFAIT DES PRIX - POUR LE RESTE NOUS VERRONS AU MOMENT DE L'UTILISATION - EFFICACITE ET COMPREHENSION DES SOLUTIONS PROPOSES- FACILE D'UTILSATION.</t>
  </si>
  <si>
    <t>david-103878</t>
  </si>
  <si>
    <t>bonjour je viens sur ce site car beaucoup de problèmes avec mon assurance sante Mercer car j'ai demande de rattache mon fils qui est née le 3 septembre 2020 sur l'assurance et on voulais change de formule en maintenant. Alors on dit pour change de formule il faut attendre  le mois de janviers se que nous avons fait. mes a même temp je demande de faire le rattachement avec la sécurité sociale pour qui fasse le rembourse sens problème et la il s arrive des problème des délais attendre sa fait 5 mois la cpam eux on fait sa en 1 semaine. est  le jour aux lendemain bien il sont pris en compte notre change de formule depuis le 3 septembre mes il demande la déférence de septembre a janviers non mes la ses eux qui faut pas le nécessaire et il me demande de paye la différence. Est encore miens on leurs demande depuis 2 ans de prélevé sur un autre compte on envoie le RIB et tout et non pas compris prélevé sur le autre toujours.</t>
  </si>
  <si>
    <t>luc-49619</t>
  </si>
  <si>
    <t>Suite à un sinistre récent (effraction à mon domicile), j'ai eu la mauvaise expérience de me rendre compte à quel point la MAAF tentait d'échapper à son rôle d'assureur...
Malgré que ceux-ci soient dans l'obligation de prendre en charge mes réparations (Code Civil, conditions générales et particulières de mon contrat), la MAAF essaye désespérément de ne pas satisfaire à ces obligations par des méthodes d'intimidation et de mauvaise foi...
Etant juriste, je ne doute pas que j'aurai gain de cause, mais à quel prix!!
Les tarifs sont attrayants, mais je doute de leur bonne foi. 
A éviter.</t>
  </si>
  <si>
    <t>sarah83-79834</t>
  </si>
  <si>
    <t xml:space="preserve">A fuir Traitement des dossiers quand ils sont traités  avec plus de deux mois de délais service client qui vous prend pour des imbéciles mails non traités
Ne prend pas en compte vos demandes ni par mail ni par téléphone
</t>
  </si>
  <si>
    <t>ludo-59446</t>
  </si>
  <si>
    <t>Je suis à la recherche d'une mutuelle pour soins dentaires... J'ai été contacté par téléphone par une personne de SANTIANE, qui a été très agressif, qui me soutenait qu'il existait avec de leur partenaire une formule à 50 Euros par mois sans aucun plafond de remboursement !!!
Lorsque je lui ai dit que de toute façon, je ne souscrirais rien aujourd'hui, car je souhaite comparer avec la concurrence, il est devenu encore plus agressif, et a finit par me raccrocher au nez...
A fuir à grands pas...</t>
  </si>
  <si>
    <t>sandrine50-68237</t>
  </si>
  <si>
    <t>Indigne de confiance. Par principe je vais ouvrir une action en justice car c'est intolérable de laisser une société agir de la sorte. J'ai appris que mon contrat était suspendu pour manque de pièces alors que tous les documents ont été transmis en temps et en heure. Ils perdent les pièces ou ils sont mal organisés ou alors c'est volontaire et dans ce cas c'est délictuel. Après réclamation on vous propose de vous établir un nouveau devis et payer de nouveaux acomptes pour relancer le dossier et on vous réoriente vers un numéro surtaxé à presque 1€ la minute, attention, sans vous le préciser dans le mail. Un moyen bien organisé pour vous ponctionner l'économie supposée du premier devis.J'ai demandé le remboursement car j'ai tout payé, depuis c'est silence radio.
fuyez fuyez fuyez
ce n'est pas une compagnie qui va redorer le blason de la profession. je n'imagine pas la situation en cas de sinistre.</t>
  </si>
  <si>
    <t>dabbl-101237</t>
  </si>
  <si>
    <t xml:space="preserve">Très satisfait des prestations de l’olivier .
Prise en charge rapide des dossiers, explications clair et écoute des personnes au standard.
Par contre pas de protection juridique et n’assure pas certains véhicules tout risque !
Je recommande néanmoins cet assureur .
Sébastien doublet </t>
  </si>
  <si>
    <t>ingrid-98472</t>
  </si>
  <si>
    <t>Je suis très mécontente. Je suis allée il y a plus de 3 semaines pour correction lunettes..refus on ne sait même pas pourquoi.
Le magasin attend juste une validation et je n ai tjrs rien ..juste presque 1 mois ...galère pour les avoir ...j ai envoyé un.mail pour remboursement  pas de nouvelles . Je pense à résilier...bon en tout cas pas de lunettes pas de remboursement..bref ...très decu</t>
  </si>
  <si>
    <t>yathuvamsan-p-106996</t>
  </si>
  <si>
    <t>Bonjour,
Les prix me conviennent, j'aurais aimé un peu moins chère. Mais pour un jeune permis comme moi, ça reste très abordable. Merciii à direct assurance de me soutenir.</t>
  </si>
  <si>
    <t>dalila-55133</t>
  </si>
  <si>
    <t>Bonjour , je viens de m'apercevoir que lors d'un arret maladie de 3 semaines en juin/juillet 2015 mon agence d'interim n'avait pas fait le nécessaire auprès d'AG2R afin d'avoir le complément d'indemnités journalières , comment faire?</t>
  </si>
  <si>
    <t>dumbo53-81552</t>
  </si>
  <si>
    <t>AFER ne répond plus: impossible depuis deux mois de joindre qui que ce soit au siège de Paris.</t>
  </si>
  <si>
    <t>clg83-102281</t>
  </si>
  <si>
    <t xml:space="preserve">Déjà échaudé par Eurofil au niveau de leurs prestations d'assistance en cas de panne cet été au mois d'aout ou à part nous dire ce qu'ils ne prenais pas en charge nous avons été obligés de nous débrouiller par nous même pour trouver et payer un véhicule de location pour rentrer chez nous la veille du 15 Aout. Sur ce nous résilions les assurances de nos 3 véhicules à l'échéance le 31/décembre 2020. Entre temps nous vendons l'un de nos véhicule mi-décembre, nous nous rendons compte que nous n'avons plus accès à notre espace personnel, nous avons résilier nos contrats donc 1 mois avant plus de possibilité de gérer ceux-ci par internet !!!! nous prévenons par email Eurofil by Aviva de la vente et nous recevons la confirmation de la résiliation et le relevé de situation du véhicule, tout à l'air de se passer correctement mais surprise le 23 décembre réception d'un relevé de compte débiteur de 416€ pour l'assurance du véhicule vendu !!!! Appel au "conseiller" qui minimise le problème, c'est juste une erreur informatique. le 29 décembre réception d'un nouveau relevé de compte toujours débiteur de 416€ nouvel appel à une autre "conseiller" qui encore minimise le problème, nous ne devons pas nous inquiéter ca va être régularisé tout de suite. Aujourd'hui 6 Janvier 2021 je viens d'être débiter des 416€ pour l'assurance 2021d'un véhicule que je ne possède plus depuis mi-décembre..... Donc EUROFIL by AVIVA sont très bon pour encaisser les primes d'assurance mais pour pas grand chose de plus. </t>
  </si>
  <si>
    <t>mayo-75073</t>
  </si>
  <si>
    <t>Erika a pris le temps de bien écouter notre demande, de rechercher les informations transmises et y a répondu avec professionnalisme.</t>
  </si>
  <si>
    <t>boyrie-s-134076</t>
  </si>
  <si>
    <t>Je suis satisfait du service et du tarif. Je recommande vivement l’olivier assurance. Très bon service par téléphone et très bonne explications des options.</t>
  </si>
  <si>
    <t>nicocop-60651</t>
  </si>
  <si>
    <t>assurance a éviter ABSOLUMENT , impossible d'avoir son relevé d'information , on vous envoi balader et on vous ment carrément !  les conseillers font tout pour vous compliquer la tache , c'est une honte vraiment , la Macif est a fuir , de telles pratiques devraient être sanctionnés , l'abus dont il font preuve c'est scandaleux</t>
  </si>
  <si>
    <t>sjsj-60948</t>
  </si>
  <si>
    <t>assurance gérée par une banque qui n'est pas la banque à la quelle je suis cliente, pour résilier on sait jamais vers qui se positionner, je comprend plus leur concept même pour modifier l'adresse du logement on galère pour une simple chose .</t>
  </si>
  <si>
    <t>francoise92-64309</t>
  </si>
  <si>
    <t>6 ans de fidélité.</t>
  </si>
  <si>
    <t>stephanie-m-105302</t>
  </si>
  <si>
    <t xml:space="preserve">Je suis satisfaite de la procédure de changement d'assurance, les garanties sont les même que mon ancienne assurance maos la cotisation est moindre 
 </t>
  </si>
  <si>
    <t>roxane-67612</t>
  </si>
  <si>
    <t>personne a l'ecoute ,garantie exellente , remboursements fait corectement en temps ,pas de problème  j'en suis pleinement satisfait</t>
  </si>
  <si>
    <t>mickael-v-106419</t>
  </si>
  <si>
    <t>le site  est  très  pratique  et  très   rapide   les prix sont   très   correct et  grâce   a  la loi hamon    tous  se fais  correctement .plus   aucun soucis   .</t>
  </si>
  <si>
    <t>abisam-78747</t>
  </si>
  <si>
    <t xml:space="preserve"> Concernant mon expérience,  suite à une perte d'emploi du á un licenciement économique en octobre 2018 ; Cette assureur étant inclu pour un crédit à la consommation Cetelem tarde à engager sa responsabilité quant à l'indemnisation du restant du et ce depuis 10 mois pour cause récurrente de documents manquants, or les éléments relatives à la constitution du dossier ont été envoyés au moins 3 fois dans le délai légal de réponse et les 3 mois de carences du prêt ont bien été payés à l'organisme De prêt. </t>
  </si>
  <si>
    <t>sara-b-106645</t>
  </si>
  <si>
    <t xml:space="preserve">Je suis satisfaite des informations fournies mais pas des prix que je trouve un peu cher 
Je veux bien rester chez vous pour les années avenir mais si vous me faites un prix </t>
  </si>
  <si>
    <t>galibot62-63876</t>
  </si>
  <si>
    <t>a fuir totalement, aucune compréhension, si difficultés paiements de suite poursuite &amp; résiliation, donc je déconseille très fortement, j'ai suivi conseil d'un courtier pourtant aimable, je m'en mord les doigts.</t>
  </si>
  <si>
    <t>marie33-87596</t>
  </si>
  <si>
    <t>Presque 6 mois après un sinistre toujours pas indemnisé alors que lolivier assurance a reçu l'argent de la partie advairse depuis plus d'un mois
Pour prélevé tous les mois ils ne sont pas en retard</t>
  </si>
  <si>
    <t>sabine-b-132281</t>
  </si>
  <si>
    <t xml:space="preserve">Je suis satisfaite du services et des prix également site très facilement accessible 
Prise en charge très rapide et simple d'utilisation j'ai l'assurance qui correspond à mes critères 
</t>
  </si>
  <si>
    <t>stephen-r-123163</t>
  </si>
  <si>
    <t>Une des meilleures propositions commerciales qui m'ont été faites du point de vue qualité/prix.
Ecoute de la conseillère sur ma situation, gestion de la résiliation de mon contrat précédent, facilité pour créer son compte, joindre les documents, etc...
A voir dans le temps comment sera gérée la relation client et (mais je ne le souhaite pas) l'efficacité de service en cas accident.</t>
  </si>
  <si>
    <t>gaetan-r-112908</t>
  </si>
  <si>
    <t>J'ai chercher pendant un moment une assurance au meilleur prix je n'ai pas pû trouvé mieux que vous.Le service clientèle est exceptionnelle aussi, vraiment rien a redire.</t>
  </si>
  <si>
    <t>yvon-e-122989</t>
  </si>
  <si>
    <t>Je suis satisfaite du service ! Tout est clair et concis. Le service est rapide. Le prix est bien pour ce qui est proposé. Je recommande L’olivier assurance</t>
  </si>
  <si>
    <t>marque-f-131817</t>
  </si>
  <si>
    <t xml:space="preserve">Je suis satisfait du service
Les prix me convienne et sont raisonnable comparer à d'autre assurance
Maintenant a voir si cela tiendra et voir si l'assurance sera la en qu'à de besoin </t>
  </si>
  <si>
    <t>alain-50882</t>
  </si>
  <si>
    <t>Je suis assuré tous risques, j'ai été victime de 3 sinistres non responsable et j'apprends que mon contrat sera résilié à la date anniversaire pour pérenniser l'équilibre des comptes (sic), en bref je suis un mauvais sociétaire (qui n'a pas été informé à la signature du contrat)</t>
  </si>
  <si>
    <t>07 octobre 2017 suite à une expérience en octobre 2017</t>
  </si>
  <si>
    <t>clem-57884</t>
  </si>
  <si>
    <t xml:space="preserve">Attention chez cet assureur concernant votre reconduction de contrat. Pour ma part même situation et garanties que l’an passé, aucun sinistre avec par conséquent un meilleur coefficient. Pourtant je passe de 340 euros à 364 euros...je fais le simulateur de comparateur d’assurances hier, je remplis mes conditions personnelles à l’identique...on m’indique 320 euros chez l’Olivier assurance. Je les contacte pour leur expliquer cette incohérence on m’explique que les conditions de renouvellement ne sont pas les mêmes que les primo clients...avec par conséquent un tarif différent.
C’est un comble de voir sa cotisation augmenter alors qu’elle ne devrait pas augmenter sans aucun sinistre...
De plus faites attention car pour ma part mon échéance arrive au 8 octobre...problème le courrier date du 8 septembre et je l’ai reçu il y a deux jours dans ma boîte aux lettres. Sachant que le délai pour résilier est de 20j à compter de la date du courrier...plutôt difficile de résilier dans les temps. 
</t>
  </si>
  <si>
    <t>andre59-75995</t>
  </si>
  <si>
    <t xml:space="preserve">Notre véhicule est bloqué dans un garage agréé MAAF depuis 3 semaines, suite à un début d'incendie. Un expert est passé dont le rapport ne satisfait pas la MAAF. Trop cher sans doute ....Malgré les mails les coups de fils rien n'avance. Le garagiste lui même perd patience et envisage de faire payer des frais de gardiennage. Sommes totalement insastisfaits.  Pourtant nous sommes clients depuis plus de 30 ans. Nous faire payer des prix exorbitants ne les dérange pas mais quand il s'agit de prendre en charge c'est une autre affaire....
En attendant nous sommes donc sans véhicule. </t>
  </si>
  <si>
    <t>espinet-d-117648</t>
  </si>
  <si>
    <t xml:space="preserve">Je suis satisfait des réponses téléphoniques 
Bon contact de mes interlocuteurs et bonne connaissance de leur sujet 
J’espère que tout continuera dans ce sens 
Merci </t>
  </si>
  <si>
    <t>gu-61298</t>
  </si>
  <si>
    <t>Un litige m'oppose à un garage dont l'assurance prend tout en charge, mais l'agence de Toulon Sanna-Vuillaume ne veut rien faire. Je cherche d'autres assurances</t>
  </si>
  <si>
    <t>mickael-g-125420</t>
  </si>
  <si>
    <t>Très bien. A voir dans le temps si le service client est efficace , les garantie que j’ai souscrit également, après avoir fait le comparatif avec plusieurs assurances cela me paraît adéquate</t>
  </si>
  <si>
    <t>w-sakina-67444</t>
  </si>
  <si>
    <t xml:space="preserve">Déception totale. 
Je n'ai eu aucun probléme avec Direct Assurance jusqu'au jour ou je m'installe à l'Etranger et que je dois faire reconnaitre mes années d'assurance en France.... 
C'est la ou les problémes ont commencé ... 
Personne n'a été capable de m'aider chez Direct Assurance.
Lorsque je demande une simple adresse email afin que ma futur assurance les contacte par mail on me répond que Direct Assurance n'a pas d'adresse mail (en 2018...) 
Quand je demande la redaction d'un email bien précis ma demande m'est encore refusé .. 
En résumé aucune de mes demandes n'a été faites. 
Ce sont les premiers à dire oui à notre argent mais personne n'est la pour dire oui aux besoin du client! C'est tout à fait scandaleux et je suis bien contente de ne plus avoir cette compagnie d'assurance. </t>
  </si>
  <si>
    <t>arnaud-d-110095</t>
  </si>
  <si>
    <t>Je suis satisfait de l'accueil téléphonique (Valérie, en Bretagne), des conseils et de la disponibilité.
Facilité de contracté mon assurance.
Prix très attractif.</t>
  </si>
  <si>
    <t>claude-56380</t>
  </si>
  <si>
    <t>pas de remboursement suite a cambriolage avec effraction</t>
  </si>
  <si>
    <t>virginie-t-123791</t>
  </si>
  <si>
    <t>Je suis très très insatisfaite. Absence totale de gestion de mon sinistre. Personne ne me rappelle, cela fait 14 jours que j'ai eu un sinistre, ma voiture n'est pas réparée, tout ça pour un problème informatique entre Direct Assurance, l'expert et le garage. C'est une honte. Fuyez !</t>
  </si>
  <si>
    <t>morgane69-58140</t>
  </si>
  <si>
    <t>j ai mis une étoile mais si j’avais pu en mettre aucune je l aurais fait.prix attractifs effectivement , pour prélever ils sont champion! ils ont arrête mon contrat auto de mon nouveau véhicule au lieu d arrêter l ancien j’ai donc roulé avec deux bébés pendant deux mois alors qu’on ma voiture n était plus assuré. erreur de leurs parts. j ai eu un sinistre dérangement ses 2 mois évidement la seule réponse que j’ai eu pour cette énorme erreur c de re souscrit à un nouveau contrat!quelle réponse!! en prime je dois repayer 120€ de frais de dossier !! la blague !! j applaudi à cette magnifique incompetance et ce manque certain de professionnalisme . vaux mieux payer plus cher et avoir à faire à de vrai professionnel. je déconseille fortement</t>
  </si>
  <si>
    <t>jojo-97301</t>
  </si>
  <si>
    <t>Assurance un peu élevé mais tres reactif jamais eu de probleme très à l écoute et toujours dispo  je peu pas donné d avis sur les remboursement je n en est jamais eu besoin</t>
  </si>
  <si>
    <t>anne-france-d-109657</t>
  </si>
  <si>
    <t>BONNE ERGONOMIE DU SITE COMPREHENSION FACILE TARIF ABORDABLE EN ATTENTE DE L'ATTESTATION PROVISOIRE D'ASSURANCE RIEN DE PLUS PAS EVIDENT DE DEVOIR ECRIRE UN AVIS DE 150 CARACTERES A MODIFIER</t>
  </si>
  <si>
    <t>conan-y-112540</t>
  </si>
  <si>
    <t>Je suis satisfait du 1er contact téléphonique, de la mise en place du devis et de la réactivité de mon interlocuteur. Le prix étant un peu plus élevé que la concurrence, j'espère qu'en cas de besoin le service sera à la hauteur.</t>
  </si>
  <si>
    <t>bob-89904</t>
  </si>
  <si>
    <t>Service Client déplorable  dans le cadre d'une succéssion : 2 mois sans nouvelles. Le conseillé indique que c'est Paris qui gère, dit qu'il relance et rien ne se passe, aucune visibilité, déplorable!</t>
  </si>
  <si>
    <t>legion88-70143</t>
  </si>
  <si>
    <t xml:space="preserve">apres une  chute a mon domicile d une personne qui visiter mon habitation pour l acheter  apres assignation de assureur de la victime a moi meme et a axa apres avoir repouser audiance sans que je sois averti et pas de contact avec avocat axa. j ai apris la nouvel date de audience par telephonne de agence axa 3 jours avant et que avocat representer que  axa et que je
 trouve un avocat et que le meme soir qu axa avait mandater un detective qui et passe chez mes voisin pour leur faire  ecrire une declaration sur honneur qui mes farvorable qui na pas etait fournis a audience 3 jours apres que mes voisin on recu par mail l apres midi apres audiance du matin </t>
  </si>
  <si>
    <t>mika83-66815</t>
  </si>
  <si>
    <t>Très déçu d AMV pas d'assistance merci à mon extension de garantie KTM qui m a pris en charge sans discuter de plus une franchise va être appliqué 
Scandaleux, après cette affaire je vais consulter la concurrence et pour finir je dois partir en vacances fin de semaine prochaine à moto mais à ce jour pas de nouvelles je vais devoir trouver une becane</t>
  </si>
  <si>
    <t>gregs-65813</t>
  </si>
  <si>
    <t>Le prix était peu élevé à la souscription comparé à mon ancien assureur (MACIF), j'ai donc sauté le pas il y a quelques années pour Eurofil. Le premier hic est que, chaque année, votre tarif augment plus que si vous étiez "nouveau" client... En 3 à 4 ans, on se retrouve quasiment au tarif d'une assurance normale.
Mais le principal problème que j'ai rencontré concerne la qualité des réparations et les conséquences qui en ont suivi : Victime d'un accident non responsable, j'ai fait réparé mon véhicule chez un garagiste "agréé" Eurofil. De formation carrossier, ce dernier n'a pas détecté un problème sur le véhicule qui, suite à la réparation, s'est mis à "tirer à droite" et à déparer dans les rondes points et virages sous la pluie. Plutôt que d'assumer ses responsabilités, l'assureur s'est réfugié derrière des experts. Tous ont reconnu le problème, aucune des solutions mises en oeuvre ne l'a résolu... Et eurofil a essayé la "guerre d'usure" : Nombreuses immobilisations du véhicule, nombreuses expertises... Mais aucune solution. Ha si, à l'échéance de mon contrat, ils ont tenté de me radier (sans explication, car ils n'y sont pas tenu légalement)... Heureusement, j'avais été plus rapide qu'eux, et avait dénoncé mon contrat juste avant.
Finalement, je suis retourné chez un assureur classique (MAIF) qui est moins cher qu'Eurofil (tarif après quelques années) et qui offre un service sans aucune comparaison avec cet assureur "low cost", mais surtout ""low" tout court.
Si vous êtes assuré chez eux, un conseil : choisissez vous même votre réparateur/garagiste. Vous en avez le droit et ils acceptent dans 80% des cas d'encaisser après que l'assurance vous ait elle-même remboursé.</t>
  </si>
  <si>
    <t>clement-p-111925</t>
  </si>
  <si>
    <t>Je suis satisfait du service,  au téléphone c'est toujours très rapide et très clair. Je recommanderais sans problème.</t>
  </si>
  <si>
    <t>marie-c-116538</t>
  </si>
  <si>
    <t>Je suis satisfaite des prix et des services compris. Merci
La rapidité de la prise en charge de ma demande. l'ergonomie du site est également satisfaire.</t>
  </si>
  <si>
    <t>hanoulle-m-111113</t>
  </si>
  <si>
    <t>Rapidité de contact et accompagnement pour l'élaboration de mon dossier d'assurance.
Les tarifs défient largement la concurrence et les explications sont très claires.
Merci à Coralie pour l'élaboration du contrat.</t>
  </si>
  <si>
    <t>onglechic-64331</t>
  </si>
  <si>
    <t>je suis adhérente depuis 2013. je suis assez satisfaite que l'on me recontact afin de refaire le point sur mes besoins.</t>
  </si>
  <si>
    <t>annabella-75101</t>
  </si>
  <si>
    <t xml:space="preserve">Bonjour
J'ai été contàctee par santiane pour une mutuelle et j'ai été très bien renseignée  !! Je suis soulagée d'avoir trouvé une mutuelle et surtout celle ci qui m'ont bien conseillée!!! On verra lors de mes soins si le tiers payant fonctionne bien . En tout cas je les remercie </t>
  </si>
  <si>
    <t>boris-52177</t>
  </si>
  <si>
    <t>pour signer un contrat rien de plus rapide  !! pour payer  idem pas de problemes   ,!!!!!</t>
  </si>
  <si>
    <t>stanie-62485</t>
  </si>
  <si>
    <t>Tant qu'il n'y a pas de sinistre, tout va bien.</t>
  </si>
  <si>
    <t>gerald-p-128115</t>
  </si>
  <si>
    <t>Il manque l'option sans franchise 
Le prix tous risques est un peu chère en vu du prix de mon véhicule et de mes années bonus...
Je vous fais remarquer que j'étais chez vous avant et que j'ai quitté car vous ne vouliez pas assurer une voiture puissante... c'est vraiment dommage.</t>
  </si>
  <si>
    <t>dkoc-102003</t>
  </si>
  <si>
    <t>IMPOSSIBLE de les contacter mail pas de réponse et par téléphone s  'ils veulent bien décrocher jusqu' 25 mm d'attente s'ils veulent bien nous répondre une HONTE quand aux prises en charge hospitalières très très difficile de les avoir les hôpitaux sont mécontents et menaçent de vous faire payer Cette mutuelle est vraiment à éviter et cher en plus.</t>
  </si>
  <si>
    <t>emmanuelle--91473</t>
  </si>
  <si>
    <t>Je trouve que le devis est très élevé pour le type de ce véhicule nous allons effectuer plusieurs devis à la concurrence pour pouvoir prendre notre décision</t>
  </si>
  <si>
    <t>gruntz-g-63007</t>
  </si>
  <si>
    <t>Assureur à éviter à tout prix. Me relance régulièrement avec injonction de payer pour une assurance que je n'ai même pas souscrite . il s'agit de forcer au paiement . et après deux recommandés et une réclamation sur le site internet, toujours des menaces de recouvrement et aucune réponse de l'assureur Allianz. C'est inadmissible. à éviter absolument</t>
  </si>
  <si>
    <t>leroux-71212</t>
  </si>
  <si>
    <t>Assureur v-l--r. Même contrat renoncé la société prélève une dime de 50 euros pour frais...!!!!                                                                               c'est la première fois que je j'essaye une assurance en ligne et ce sera la dernière fois avis aux nouveaux bêtatesteurs....</t>
  </si>
  <si>
    <t>rocky-81609</t>
  </si>
  <si>
    <t>assurance furtive ! ils nous prennent tous les mois de l'argent pour des couvertures précises, et le jour ou vous avez des problèmes de santé et pensant être couvert pour votre pathologie ,vous vous rendez conte qu'ils feront tout pour ne pas honorer leur prestations en jouant sur les mots et en faisant trainer au maximum pour vous décourager et que vous abandonniez !je pense qu'ils sont incompétent dans ce métier d'assurance!
je les déconseille fortement si on veut être bien couvert!</t>
  </si>
  <si>
    <t>marcello-r-115084</t>
  </si>
  <si>
    <t>A adopter rapidement !
Simple et facile !
Outil super intuitif !
Souscrivez car c'est l'Assurance moto au Meilleur Rapport Qualité Prix pour économiser au maximum.</t>
  </si>
  <si>
    <t>oswald-l-111256</t>
  </si>
  <si>
    <t xml:space="preserve">Bonjour 
Je suis tres satisfait  de ce service .il est rapide et efficace je conseille vivement cette assurance . Merci beaucoup.ca m a énormément aide
</t>
  </si>
  <si>
    <t>younes-b-125764</t>
  </si>
  <si>
    <t>Prix compara râble à celui de la concurrence, voire légèrement plus cher.
La conseillère à du répondre à ma demande même si elle a tout essayé pour ne pas m'accorder la remise des deux mois supplémentaires alors que je suis déjà client historique Direct assurance et que c'est pour un véhicule supplémentaire. La raison évoquée était que j'avais un contrat en cours de résiliation.
D'autant plus que nul part dans les conditions générales de l'offre des 2 mois gratuits, cette mention n'est renseignée.</t>
  </si>
  <si>
    <t>isma-70425</t>
  </si>
  <si>
    <t>J'ai déclaré un sinistre (non responsable) le 2/01/2019, et ça traîne jusqu'à aujourd'hui pour élaborer le dossier d'expertise... Je suis assuré à tout risque avec l'option "Sérénité" mais on n'est pas serein malheureusement. Direct Assurance ne donne des voitures de remplacement que pendant la réparation. Ceci veut dire qu'on me laisse attendre au moins 20 jours sans voiture le temps que l'expert fasse son passage, la chose que je trouve inadmissible et non professionnelle !! (un expert a maximum 48 h pour répondre à un ordre de passage!). c'est une assurance que je ne recommande absolument pas!</t>
  </si>
  <si>
    <t>zr7-123148</t>
  </si>
  <si>
    <t>bon prix bon accueille téléphonique et simplicité pour ajouter ou modifier un contrat . rien de plus à ajouter merci ou peut etre prendre plus en compte les années de permis que d°assurance pour le tarif</t>
  </si>
  <si>
    <t>khad-72196</t>
  </si>
  <si>
    <t>Assurance à fuir absolument.Suite à un sinistre la personne nous a dit enregistrer notre sinistre ce qu'elle n'a pas fait...!Nous avons appeller un plombier à nos frais et plus de réponses de la soit disant gestionnaire du dossier, impossible de la joindre non plus!!Apparemment il y a 1 gestionnaire par dossier et si elle n'est pas la bein personne ne reprend le dossier!! Tout simplement ABERRANT!!!Personne inefficace,pas qualifié, et très désagréable!!! Au final dégâts des eaux avec aucune aide alors que l'on paye une assurance depuis des années, et la seule fois ou il y a un soucis personne pour répondre!!!!</t>
  </si>
  <si>
    <t>karini-s-114931</t>
  </si>
  <si>
    <t>Je suis satisfaite d'avoir souscrit à l'olivier qui me fait réaliser de belles économies, mon porte feuille ne s'en portera que mieux, un grand merci à mon frère, mon parrain.</t>
  </si>
  <si>
    <t>78mino-50858</t>
  </si>
  <si>
    <t>ancien de la matmut plus de 30 ans!! ou  j allais dans mon agence et tous  étais résolu en sortant .Maintenant tous internet (le progrès) quatre mails pas de réponse. Demain assurance en ligne.</t>
  </si>
  <si>
    <t>totomy26-67874</t>
  </si>
  <si>
    <t>J'ai souscrit pour ma première voiture chez eux en tout risque. J'ai souhaité souscrire pour mon deuxième véhicule avec l'offre -10% MultiAuto avec les mêmes garanties.
Sauf que c'est une publicité mensongère. Il me proposait qu'une réduction de 2 euros.
La conseillère m'a expliqué que le prix était déjà intéressant mais n'a pas su m'expliquer pourquoi je n'avais pas -10 %.
Offre mensongère !!!!!!
Il ne respecte même pas leur propre condition d'offres promotionnelles.</t>
  </si>
  <si>
    <t>lacata-63838</t>
  </si>
  <si>
    <t>Bonjour,
Ayant été assuré auprès de ce courtier, je vous déconseille fortement de souscrire à leurs services, qui certes ont des tarifs très abordables. Ne vous laissez pas amadouer par leurs réponses efficaces lors de la souscription. Ayant été accidenté il y a maintenant 2 ans, je n'ai toujours pas été remboursé de mes dommages matériels. Vous tomberai systématiquement sur le standard qui vous dira que toutes les lignes "Service Sinistre" sont occupées. Je préfère payer le double du tarif et obtenir de vrais informations et conseils. A vous de voir ;)</t>
  </si>
  <si>
    <t>mcs-101271</t>
  </si>
  <si>
    <t>Nous avons souscrits  une assurance  emprunteur avec intermédiaire  multi impact. Suite au décès  de mon conjoint en septembre 2020  multi impact m'a bien confirmé  le 9 novembre  que generali prenait bien en charge le prêt   que les fonds seraient  versés  dans les jours,aujourd'hui  1 mois après  toujours rien.
En sachant que ma première  demande date du 23 septembre. 
Pour payer  pas de problème  mais pour être  remboursé  c'est  autre chose.
Le fait de perdre  un conjoint engendre  des frais onéreux  .
Après plusieurs réclamations  rien avance et je continue  de payer mes échéances. 
En plus pas de coordonnées  pour joindre generali car il faut passer par multi impact.
Je ferai  pas de pub  bien au contraire</t>
  </si>
  <si>
    <t>andrzej-s-130925</t>
  </si>
  <si>
    <t>Nous sommes satisfait du service simple et rapide. 
Prix juste. 
L'assurance nous a été recommandé par des amis qui ont également assuré leur voiture chez direct assurance et ils en sont satisfait également.</t>
  </si>
  <si>
    <t>Low coast à tout niveaux..... Mépris  du client.  A eviter ...Priez afin de ne pas avoir de sinistre</t>
  </si>
  <si>
    <t>cecile-60386</t>
  </si>
  <si>
    <t>Je suis satisfaite de mon contrat chez SantéVet pour mon chat. Les remboursements se font dans les délais indiqués. Il faut bien lire à quoi on s'engage avant de signer comme pour toute assurance</t>
  </si>
  <si>
    <t>alan-55680</t>
  </si>
  <si>
    <t>impossible de les joindre en cas de sinistre. 36heures d'appel et personne ne decroche.
la lettre recommandée suite au sinistre est arrivée chez eux depuis 8 jours et rien. Nul. le vide astral</t>
  </si>
  <si>
    <t>phil-103909</t>
  </si>
  <si>
    <t>décès de mon papa qui avait une assurance vie. J'ai fournit les documents par internet. Quelques jours après le virement était fait sur mon compte. Très bien. Clair rapide et sérieux.</t>
  </si>
  <si>
    <t>ml-31-111267</t>
  </si>
  <si>
    <t>Excellent assureur. Conseiller au top et gestionnaire de sinistre aussi. 
Ils font les avances de fonds sans facture. Ils sont très réactifs! 
Ils ne font pas partie des moins cher du marché mais la qualité de mon contrat est vraiment très bonne.</t>
  </si>
  <si>
    <t>stephane--h-114829</t>
  </si>
  <si>
    <t>navigation sur votre site ou sur l'appli pas du tous souple. Plante souvent. On ne peut pas re télécharger une carte grise malgré son changement. et lorsque l'on appel vos service, impossible?</t>
  </si>
  <si>
    <t>assurbj-57347</t>
  </si>
  <si>
    <t xml:space="preserve">Bonjour,
Je suis affiliée à la MAIF depuis 50 ans et je dois dire que je suis sans voix devant la façon dont mon dossier a été géré ce dernier mois.
Petit rappel des faits rapide:
Vol de ma voiture le 4 juillet 2017, la MAIF réagit rapidement et je bénéficie du prêt d'une voiture à partir de la mi juillet (je la rendrai en août). La voiture est retrouvée le 31 juillet par la gendarmerie avec de fausses plaques.  La MAIF nomme un expert. Il faudra attendre la 12 septembre pour que le rapport d'expertise soit pris en compte par la MAIF.
Le 14 septembre, je reçois un mail de la MAIF me disant qu'il n'y a pas d'infraction mécanique et électronique et donc le vol n'est pas matérialisé !!  ce mail rajoute que le véhicule "porte une immatriculation différente"
Je trouve cela hallucinant de la part d'un assureur à qui j'ai donné ma confiance pendant 50 ans. Les constructeurs et les assureurs savent très bien qu’il est possible de voler une voiture (notamment une Renault comme la mienne) par piratage électronique comme c'est décrit dans la video tournée par Auto Plus:
https://youtu.be/pYfrZ4HUF_c
Je ne comprends pas comment un assureur peut me dire que ma voiture qui a disparu quand je suis venu la reprendre et qui est retrouvé 26 jours plus tard avec des plaques différentes n'a pas été volée !!
C'est un manque de respect et de professionnalisme absolu !
Je déconseille très vivement de choisir la MAIF pour assurer votre voiture
</t>
  </si>
  <si>
    <t>coucou-50029</t>
  </si>
  <si>
    <t>pris qui augment chaque annee tres dur pour vous rejoindre au telephone</t>
  </si>
  <si>
    <t>christine-87358</t>
  </si>
  <si>
    <t>J'ai contacté la Maif en novembre suite à un problème de dégâts des eaux qui a révélé une malfaçon sur la toiture. La Maif a été très réactive pour le dégâts des eaux mais en revanche fait la sourde oreille pour m'apporter une aide à résoudre le problème de malfaçon et m'aider à faire valoir la garantie décennale. Il y a eu une erreur de leur part sur l'adhésion à un contrat de protection juridique et malgré mes relances régulières je n'ai pas  de réponse. Je suis profondément choquée, aucune reconnaissance de la fidélité ( je suis à la MAIF depuis 45 ans)</t>
  </si>
  <si>
    <t>aurore89-89772</t>
  </si>
  <si>
    <t>J'ai quitté la mutuelle depuis longtemps car très très chère et peu couvrante mais je suis obligé de rester à la MGEN en tant que sécurité sociale.
Avec mon époux nous avons perdu nos cartes vitales . Mr est a la cpam.La demande de carte a été faite en ligne avec scan de la photo. La cpam l'a envoyé 1 semaine après . Nickel rien a redire : facile , rapide et efficace .
Maintenant la MGEN ..... au bout d'1/4 heure sur le site je trouve un formulaire papier à imprimer, remplir et renvoyer à la mgen .... 
Au bout de 15 jours, ne voyant rien arrivé je suis passé à ma section et aucune trace de ma demande . Je remplis un nouvel imprimé et depuis 2 mois rien de bouge ( confinement sans doute ) 
Ça fait 3 mois que j'ai pas de carte vitale ( heureusement j'ai une attestation papier ) 
Pourquoi une démarche aussi simple est si complexe à la mgen .
Je me pose une question : puis je aller me faire inscrire en sécu à la cpam et quitter définitivement la MGEN car j'en peux plus de ces incompétents .
Si la MGEN peut me répondre ou si quelqu'un sait si on peut quitter la sécu mgen cela m'intéresse.</t>
  </si>
  <si>
    <t>thea-m-134360</t>
  </si>
  <si>
    <t xml:space="preserve">Le rapport qualité  prix  est satisfaisant pour une jeune conductrice  mais il est difficile de vous joindre par téléphone et d’avoir le même interlocuteur 
</t>
  </si>
  <si>
    <t>40 ans de cotisations pour quel bénéfice? Aucune valeur et beaucoup de dépenses inutiles. La MGEN s'est fourvoyée dans les habits du CAC40 et fait payer chèrement ses adhérents. On favorise les jeunes et on plume les anciens. On rembourse à minima, on invente des maladies nouvelles et on oublie l'essentiel. Dialogues de sourds, contacts difficiles, RTT et congés sacralisés. FUYEZ. Vous n'êtes pas mariés avec eux...!</t>
  </si>
  <si>
    <t>hyzer--104659</t>
  </si>
  <si>
    <t>Si nous pouvions mettre 0 étoile je pense que cette assurance le mériterait.
J’ai payé pour une prestation de recherche de fuite car mon voisin avait de l’eau qui coulait dans son appartement. Pensant que je serai remboursé et comme le problème venait bien de chez moi je ne me suis pas posé de question.
Après plusieurs semaines sans nouvelles je décide de contacter Sogessur pour savoir où en est mon dossier. Et finalement on me répond que je ne serai pas remboursé car il n’y a eu aucun dégât matériel chez moi ni chez mon voisin ! 
C’est une honte de payer une assurance qui joue sur les mots pour ne pas vous rembourser !</t>
  </si>
  <si>
    <t>david-j-111434</t>
  </si>
  <si>
    <t>Simple et pratique, accès en ligne rapide
Ancien client Direct assurance partie par obligation et retour aujourd'hui.
Accès facile devis compétitif
Merci</t>
  </si>
  <si>
    <t>abdel-74705</t>
  </si>
  <si>
    <t xml:space="preserve">Je ne vous conseil pas la maaf complètement déçu 25 ans chez eux et pour un sinistre on vous fais passer pour un fou on souhaité le rapatriement du notre véhicule ce qui as déjà était fais il y a 10ans on me dit que ça n'existe pas et que ça n'a jamais existé.. 
Ce véhicule on y tient vraiment c'est vrai son argus a a beaucoup baissé.
25 ans que l'on est chez eux pour toute nos assurances 3 voitures et habitation. 
Nous vraiment très déçu nous allons résilier </t>
  </si>
  <si>
    <t>kraus-m-131026</t>
  </si>
  <si>
    <t>je suis satisfait même si j'ai eu des problèmes  pour payer en ligne (j'ai du souscrire par téléphone...) 
la  je  sais  pas  quoi dire donc je  brode</t>
  </si>
  <si>
    <t>tanit-102001</t>
  </si>
  <si>
    <t>Un service client désastreux. Aucun suivi des dossiers. Service informatique qui ne marche pas. Attentes au téléphone pour contacter le service client interminables et infructueuses et facturées à un prix rédhibitoire... Aucun rappel d'un responsable malgré de nombreuses relances téléphoniques et écrites. Lettre avec AR envoyée au responsable du service client sans aucune réponse depuis plus d'un mois. Plus de 7 000 euros de soins bloqués et non remboursés sans la moindre explication. Un vrai scandale. Si vous cherchez une mutuelle passez votre chemin. Cette société est la pire avec laquelle vous puissiez avoir à faire.</t>
  </si>
  <si>
    <t>lesptitesblouses-60639</t>
  </si>
  <si>
    <t>Surprise..ancienne cliente de la gmf ou on ne meux pas choisir une date de prelevement...ancienne chez assu 2000 extremement cher et depannage pas moins de 50kms maison...l'onivier ma sauver niveau tarif..et date de prelevement..jai eu un pneu crever..ils mont envoyer la depanneuse car je narrivais pas a debloquer ma roue de secours..le depanneur a fait sur place...et je viens de peter mon pare brise..ilq mont depanner..preter un vehicule et fournis le taxi pour mes deplacements..je suis heureuse davoir trouver mon assureur</t>
  </si>
  <si>
    <t>schmitt-f-139189</t>
  </si>
  <si>
    <t>Je suis très satisfait les prix l'amabilité le service et l'accueil excellent très professionnel toujours à notre écoute cordialement monsieur Schmitt</t>
  </si>
  <si>
    <t>francois06-71746</t>
  </si>
  <si>
    <t>D'en invalidité catégorie 2 depuis le 01 novembre 2018, j'ai averti l'ag2r de cet état de fait le 16 octobre, depuis après 5 ou 6 courriers plus une dizaine de communications téléphoniques mon dossier était à l'arrêt, a noter que quelques jours après un appel ou l'on me dit que mon dossier est complet, je reçois systématiquement par courrier une nouvelle demande d'autres documents. Summum hier ou l'on m'annonce une fin de non recevoir de mon dossier, cependant le service client de l'ag2r n'est pas apte à me fournir une notification de refus qui me permettrait de saisir le conciliateur. Cerise sur le gâteau ils ne répondent pas aux mails laissés sur leur plateforme dans le menu réclamation.</t>
  </si>
  <si>
    <t>philippe-96057</t>
  </si>
  <si>
    <t>Très prompt à faire un devis et faire signer le contrat mais plus personne quand il s’agit de traiter une réclamation et surtout un art à faire traîner les choses.
Je déconseille fortement April</t>
  </si>
  <si>
    <t>bozzz-94143</t>
  </si>
  <si>
    <t>quand il s'agit de souscrire un contrat, eAllianz vous rappelle dans les 3min qui suivent votre demande de devis, par contre dès que vous avez payé, y a plus personne au service client... la validation de mon 1er contrat auto chez eux a quand même pris 5 semaines car ils n'étaient pas capables d'éditer un contrat avec les garanties que j'avais choisi sur leur site internet... au final, j'ai renoncé à mon choix initial pour pouvoir enfin être assuré car au bout de 4 échanges de mails avec 4 "conseillers" (stagiaires ??) différents, j'en avais plus que marre.... et je ne parle pas des mails restés sans réponses...</t>
  </si>
  <si>
    <t>eva-farfalle-102614</t>
  </si>
  <si>
    <t>Bonjour
La GMF est TOPISSIME !  Je la recommande vivement.
Suite à une recherche de fuite à cause d'un dégât des eaux dans mon appartement, le plombier m'a laissé une facture de 400 euros. GMF m'a remboursée intégralement de la recherche de fuite, sans même retenir une franchise sur la somme que j'avais déboursée.
Et ceci, dans des délais rapides (un peu plus d'un mois). GMF m'a ainsi récompensée de ma fidélité et comme je n'avais jamais eu de sinistres, cela a dû aider au remboursement intégral.
C'est mon assureur pour la multirisques habitation depuis des années et, au moment du sinistre, je peux compter sur lui. Je resterai donc fidèle à GMF, étant donné que tout se passe bien en cas de pépin. Rien ne vaut donc un assureur mutualiste comme la GMF.</t>
  </si>
  <si>
    <t>lounir-51271</t>
  </si>
  <si>
    <t>Assurance auto compétitive au niveau des prix et des garanties très réactive en cas de sinistre ou en cas de modification de contrat c'est pour cela que je la recommande</t>
  </si>
  <si>
    <t>stoparnak-80638</t>
  </si>
  <si>
    <t>Des marchands de tapis... On vous pousse au tout risque avec des arguments qui tombent dès le moindre sinistre (y compris non responsable )</t>
  </si>
  <si>
    <t>noreason-89222</t>
  </si>
  <si>
    <t>Non je ne recommande décidément pas la Maif à des personnes potentiellement intéressées même si c'est une grosse compagnie, grosse compagnie ne veut pas dire service excellent. Justement des dossiers ils en ont à la pelle, donc ce n'est pas un problème pour eux de se débarrasser de vous s'il le faut. Ils font en sorte de payer le moins possible lors des sinistres, tout en se dédouanant, délais dépassé, pas de témoin. Je pense que la plupart des assurances sont comme eux, voir pires malheureusement. J'ai été résilié abusivement de chez eux, ils ne m'ont jamais contacté pour savoir s'ils pouvaient prélever ou s'arranger à ce que mes contrats ne prennent pas fin. Vous avez droit à deux essais après c'est la porte s'ils jugent que vous avez été trop long sans pour autant vous appeler au préalable, vous expliquer ce qu'ils peuvent faire pour remettre votre dossier de non paiement à jour. Au bout de deux fois, vous n'avez plus le droit aux mensualités et il vous faudra vous acquitter de la somme restante entièrement chaque année, se référer au code des assurances, le fameux code, quoi de plus banal, non ? J'étais chez eux depuis 2011. Depuis avril je n'ai plus d'assurance grâce à leur résiliation, en plus ils sont souvent injoignables en période de crise comme maintenant. Ils ne prennent pas en compte les ressources, il n'y a pas non plus de bilan établi avec eux à chaque fin d'anniversaire de contrat afin de voir si tout va bien dans leurs contrats, si on est satisfait ou pas. Il faut les appeler sinon ils considèrent que tout se passe bien et vous pouvez passer plusieurs années sans que rien ne se passe tout en cotisant bien sûr, ça ils ne vont pas oublier. Tous les détails des rendez-vous téléphoniques et physiques sont écrits dans leur base de données, je pense qu'ils doivent établir des statistiques sur votre taux de rentabilité, il y a de fortes chances. Ce qui me laisse perplexe c'est le réel intérêt à les payer pour des contrats qui ne servent qu'à les enrichir, nous sommes juste des dossiers. Forme de déshumanisation de la personne. Pas de suivis réel, quand nous faisons une demande d'appel par rapport à un dossier ou un désaccord avec eux, pas de réponse. Juste, on nous fait comprendre en gros, qu'aucune réclamation ne sera accordée et pas de recours possible. A part leur faire un procès on va dire. Mais les tribunaux français, c'est pas ça non plus. On peut leur faire de la mauvaise pub ? Oh bien sûr. J'ai payé, je peux donner mon avis sur eux. C'est ce qu'il me reste à faire.</t>
  </si>
  <si>
    <t>raul-louis-maifort--m-128452</t>
  </si>
  <si>
    <t>Je suis totalement satisfait du service Direct Assurance. La rapidité, la fiabilité et le professionnalisme sont les maîtres mots de ce service. et je le recommande</t>
  </si>
  <si>
    <t>gabin55--92789</t>
  </si>
  <si>
    <t>Aucun avis pour le moment. Car je suis pas encore assuré chez vous je veux bien admettre que les prix sont très intéressants.. selon votre devis je verrai j’aurais une vue d’ensemble de mon choix.merci
Cordialement.</t>
  </si>
  <si>
    <t>amimarc-76855</t>
  </si>
  <si>
    <t>Personnels aimables, compétents et très disponibles, réponses cohérentes et rapides</t>
  </si>
  <si>
    <t xml:space="preserve">COMPAGNIE A FUIR, JE SUIS ASSURE DEPUIS PLUS DE 10 ANS CHEZ EUX 2 VEHICULES + HABITATION UN DEGAT DES EAUX QUI DURE DEPUIS OCTOBRE 2018 ET QUI N'EST TOUJOURS PAS RESOLU;
EXPERTISE EFFECTUE EN 10 MINUTES. J AI DU ME BATTRE POUR QUE TOUS LES DEGATS  SOIENT PRIS EN COMPTE.
LA SOCIETE PARTENAIRE POUR LA REMISE EN TRAVAUX PAS SERIEUSE NE RESPECTE AUCUN DE LEUR ENGAGEMENT.
UN SEUL CONSEIL FUYEZ   </t>
  </si>
  <si>
    <t>levy-p-111275</t>
  </si>
  <si>
    <t>La souscription est simple et et le tarif intéressant sur un véhicule classé "luxe" dans d'autres compagnies. Gain de près de 30 % à couverture équivalente. Reste à voir en cas de sinistre si cet assureur tient ses promesses. Je croise les doigts !</t>
  </si>
  <si>
    <t>myki27-75701</t>
  </si>
  <si>
    <t>Comme commentaire et je n'est aucune action chez l'olivier à part ma propre expérience et ce qui me gène parfois est de voir certain commentaire sur les réseaux qui dénigre tel ou tel assurance tout le monde c'est ce plaindre quand il ne sont pas satisfait mais trop peut donne leurs avis quand il sont satisfait ! Je recommande l'olivier et rempile pour une deuxieme année !</t>
  </si>
  <si>
    <t>matthieu-j-131679</t>
  </si>
  <si>
    <t>Pafait! Facile et rapide, très satisfait du service. Rien à dire si ce n’est que je reste fidèle à cette assurance qui fait le job. Continuez comme ça !</t>
  </si>
  <si>
    <t>jeremy-v-116489</t>
  </si>
  <si>
    <t>Cela fais maintenant la 3iem fois que je fais la démarche pour résilier ce contrat. Je viens d'apprendre qu'il est toujours actif alors que j'ai quitté cet appartement en aout 2018 . Donc non, je ne suis pas du tout satisfait d'avoir la mauvaise surprise par deux fois de payer pour rien et que mes demandes de résiliation ne sont pas prisent en compte.</t>
  </si>
  <si>
    <t>armando76450-76288</t>
  </si>
  <si>
    <t>J'ai eu un accident de moto le 7 mai 2019, tout à été très vite au début , prise en charge de la moto par une dépanneuse, emmener dans le garage de mon choix , l'expert est passer une semaine après ça, j'ai reçu un dossier de sinistre et les papiers de cession de la moto à ICARE ICV car la moto est rsv, j'ai tout renvoyé aussitôt , seulement depuis , aucune nouvelle d'ICARE ICV et amv me dit qu'il non pas de retour de leur part non plus , la moto est toujours chez mon garagiste et je ne sais pas quand je vais être remboursé, je commence à trouver le temps long !! Je comptait assurer ma voiture également chez eux , ont peut dire que pour l'instant c'est mal partie !!</t>
  </si>
  <si>
    <t>david-55907</t>
  </si>
  <si>
    <t>Je demande un devis. Je suis contacté par téléphone, on me vente les qualités de cette assurance, on me dit que je suis totalement assuré, bref... jusqu'au moment où je leur dit que je n'ai jamais été assuré en France mais dans un autre pays européen. On m'a raccroché au nez!</t>
  </si>
  <si>
    <t>chago-133177</t>
  </si>
  <si>
    <t>Rawane a parfaitement répondu à mes questions. Je l en remercie.
Je suis satisfaite des services de santiane qui me fait changer de mutuelle en fonction de mes besoins.</t>
  </si>
  <si>
    <t>dubeau-61755</t>
  </si>
  <si>
    <t xml:space="preserve">en 2004 j'ai eu n accident du travail en 2006 j'ai été reconnu inapte au travail mon employeur n'a pas déclaré mon accident du travail axa a refusé de faire complément de salaire après 10 ans de procédure axa vient d'être condamné  le jugement indique que le contrat est en vigueur mais axa refuse de payer voila la réalité axa savait que le contrat était en vigueur mais attends que l'ont baisse les bras pour pas payé 
a ce jour axa ne verse pas le complément mensuel ni le du
</t>
  </si>
  <si>
    <t>meresse-a-124251</t>
  </si>
  <si>
    <t>je suis satisfaite du prix de l'assurance. conseillé poli et clair. A voir dans le temps, si je serais autant satisfaite.</t>
  </si>
  <si>
    <t>laetitia-p-131144</t>
  </si>
  <si>
    <t>Je suis satisfaite merci beaucoup les prix sont abordables .merci beaucoup merci beaucoup merci beaucoup merci  beaucoup merci beaucoup merci beaucoup</t>
  </si>
  <si>
    <t>guirande-103838</t>
  </si>
  <si>
    <t>Ayant 2 rachats partiel importants a effectuer, j'avoue que j'avais des craintes au vu des nombreux commentaires. Et bien non, tout a été impeccable, je suis passé par le GIE AFER et quelques jours après qu'ils aient reçu (en recommandé) mes demandes j'avais les virements sur mon compte bancaire.
Voilà, je tenais à donner mon avis.</t>
  </si>
  <si>
    <t>bellarej-a-112799</t>
  </si>
  <si>
    <t xml:space="preserve">le prix me convient 
satisfaite du faite que les démarches soient en ligne même la signature du contrat ça rend la souscription plus facile et efficace </t>
  </si>
  <si>
    <t>corinne-delr-104765</t>
  </si>
  <si>
    <t>je ne conseil pas, prix élevé pour des garanties pas très intéressantes, par la suite j`ai contacter un courtier en assurance Emii big service qui sont à l`écoute et propose vraiment une formule adapté à vos besoins, Melissa Leblanc une conseillère très opérationnelle qui me suit encore même après la souscription de mon contrat, son numéro est le 04 65 84 99 03 si quelqu`un est intéressé</t>
  </si>
  <si>
    <t>mehdnight-71445</t>
  </si>
  <si>
    <t xml:space="preserve">
Je n ai pas eu vraiment besoin de les sollicité, juste quand il ont repris m'ont contrat auto il non pas résilié la totalité auprès de la macif.
Du coup faite très attention a supprimer tous les contrats lie a votre assurance auto, surtout que au début il s occupe de tout et finalement,je me suis retrouvé mon assurance plus les mois qui n étais pas résilié a la macif.
Le Prix reste élevé mais avec les deux mois gratuit qu'il proposais c était intéressant.
Malheureusement aucun alignement n'est possible vivement la fin d'année afin que je change d'assurance.
</t>
  </si>
  <si>
    <t>the-elec-97236</t>
  </si>
  <si>
    <t>Je ne recommande pas cette mutuelle. Mais alors PAS DU TOUT.
Mon compte a été suspendu depuis avril pour cause documents non reçus. 
Après plusieurs mois, je découvre finalement qu'il manque deux documents à leur transmettre, ce que je fais aussitôt. Seulement, après appels auprès du service client, ces derniers me disent qu'ils ont bien reçus mes documents mais que le traitement (entendez par là : la réactivation de mon compte) prendra 1 mois !!!! 1 mois… oui… juste pour appuyer sur un bouton et me repasser en statut "actif" et je ne parle que du délai pour réactiver mon compte !!!  À cela s'ajoute le délai de remboursement des montures et lunettes (par exemple).  On marche sur la tête avec cette mutuelle. Je déteste ce prestataire. Définitivement.</t>
  </si>
  <si>
    <t>david-c-117153</t>
  </si>
  <si>
    <t>je suis tres satisfait  de cette assurance  ZEN /UP que me propose ma banque tres bon rapport prix  qualité  ! je suis ravi que l'on me l'est proposé 
En vous remerciant 
cordialement à vous</t>
  </si>
  <si>
    <t>patoche-80395</t>
  </si>
  <si>
    <t>j'ai fait une demande de rachat partiel pour financer en partie un achat immobilier il y a un mois. Pas de versement à la date, pas de moyen de contacter le GIE (prétexte de migration informatique) ni par téléphone ni par courriel. Je risque de perdre la vente et payer des indemnités au vendeur</t>
  </si>
  <si>
    <t>nabil-b-127679</t>
  </si>
  <si>
    <t>Rien a dire niveau rapport qualité prix c’est le top du top et l’accueil téléphonique est super je recommande fortement cette assurance spécialisée dans la moto</t>
  </si>
  <si>
    <t>emilie-75303</t>
  </si>
  <si>
    <t xml:space="preserve">C'set dommage nous sommes obligés de mettre au moins une étoile !!!
J'ai été assurée pendant un moment , avec aucun accident responsable , mais pour eux tout est considérer comme responsable (remorquages , accident non responsable,...) 
aucun suivit des clients, aucun traitement des documents envoyé Obligés de les relancer sans cesses 
Délai d'attente est juste énorme !
Et tou pour couronnée le tout , il m'ont pas voulu assurer mon nouveau véhicule , le coup de sang m'as pris , JE PART DE CETTE ASSURANCE !!
</t>
  </si>
  <si>
    <t>pascaldd-72077</t>
  </si>
  <si>
    <t>assuré depuis le 6/2/19 je suis nouuveau client mais très decu en restant poli.
ils n ont pas fait le necessaire aupres de l ancienne assurance pour la résiliation en se trompant d adresse.
ils repoussent l assurance de 1 mois jusqu a avril au lien de mars et me prévienne par mail et me retrouve a payer 150 euros aupres de l ancienne assurance et ne me font aucun geste commerciale.
j ai voulu donc annuler car je suis pas encore assuré sachant que j ai payé 3 mois d un coup le 6/3/19, et me dise qu il faut une demande de resiliation par courrier alors que tout a été par mail pour la souscription, sachant que je ne suis meme pas encore assurer. ils ont envoyé la nouvelle demande aujourd,hui.
comment faire pour qu il me rembourse ces escros...
pas etonnant que certains deviennent fou et se rende justice eux meme........</t>
  </si>
  <si>
    <t>carine-l-129978</t>
  </si>
  <si>
    <t>Bons prix. Réactivité au top (démarche téléphonique et les salariés répondent aux questions de manière claire et précise). 
J’espère que le code promo inscrit fonctionnera car deux véhicules de mon foyer sont assurés par vos soins</t>
  </si>
  <si>
    <t>eylo-59810</t>
  </si>
  <si>
    <t xml:space="preserve">Assurance catastrophique. Avec le prêt immo du CA nous avons fait confiance à la banque et n avons pas fait attention des prises en charges. Nous payons 40€ par mois pour une maison qu'à moitié assurée. Nous partons donc pour la maaf et la, facture de Pacifica 35€ pour qu ils vérifient que la maaf assure bien contre l incendie. Et quand j appele pour dire ,et si je suis mal assurée ?  He bien tant pis pour vous !  Vous devrez vous débrouiller pour garantir le remboursement du prêt. je répond donc que les 35€ de  verif ne servent a rien puisque assuré ou non je peux résilier avec vous grâce à la loi !  la réponse de ma conseillère.. Oui Madame mais c'est comme ça..  
Ben oui tiens faites ce que vous voulez. On est la que pour tout payer de toute facon  </t>
  </si>
  <si>
    <t>leslie-a-106462</t>
  </si>
  <si>
    <t>Collaborateurs très aimables, qui prennent le temps de bien expliquer.
J'espère que cela sera aussi simple s'il m'arrive un sinistre.
Tarif très avantageux par rapport à la concurrence.</t>
  </si>
  <si>
    <t>hugo-p-126515</t>
  </si>
  <si>
    <t>Une démarche claire et efficace. En quelques minutes, on obtient une estimation et un devis avantageux. Seul assureur à proposer une solution pour ce type de véhicule pour un jeune conducteur et à un prix raisonnable.</t>
  </si>
  <si>
    <t>gbodineau-54566</t>
  </si>
  <si>
    <t>Allianz nous résilie le contrat sous prétexte de "sinistre et/ou fréquence de sinistres" après 10 ans d'assurance. Nous avons eu uniquement deux petits accrochages responsables à deux ans d'intervalle. Nous avions pourtant 0.5 de coefficient depuis le début du contrat.</t>
  </si>
  <si>
    <t>lolo--103589</t>
  </si>
  <si>
    <t>merdique trop avec une hausse tarifaire horrible et cher .... aucun interlocuteur, retards de remboursements ... j attends la fin de ma 1ere annee pour resilier et quitter cet enfer</t>
  </si>
  <si>
    <t>el-amrani-a-124645</t>
  </si>
  <si>
    <t>Satisfaits à recommander
Facilité prix en bon rapport avec les garantis proposer je vous le conseil pour votre assurance auto sauf pour l'habitation un peu élever pour moi</t>
  </si>
  <si>
    <t>sengdewane-g-117898</t>
  </si>
  <si>
    <t>La souscription est rapide et efficace avec des points précis . Lecture simple du contrat et Bonne synthèse pour une bonne compréhension . Moyen de paiement aussi .</t>
  </si>
  <si>
    <t>arthis7-76945</t>
  </si>
  <si>
    <t>Agent axa à Darnétal totalement dépassé depuis le départ de son père, plus aucune gestion des contrats, se lance dans la banque et gestion de patrimoine. Ils savent prendre de l'argent mais sans contrepartie. Les conseillers quittent l'agence les uns après les autres... c'est très mauvais signe !!</t>
  </si>
  <si>
    <t>mougel-l-111000</t>
  </si>
  <si>
    <t>je suis satisfaite du prix et de l'accueil ,par rapport à mon assurance actuelle qui est beaucoup trop chère et pour les mêmes garanties . je ne regrette pas d'avoir changé .</t>
  </si>
  <si>
    <t>flodu-98510</t>
  </si>
  <si>
    <t>Je suis très satisfait de ma mutuelle santé qui répond efficacement et rapidement à mes questions et problèmes. Rien d’autre à signaler en dehors de ces points.</t>
  </si>
  <si>
    <t>deflandre-j-126068</t>
  </si>
  <si>
    <t xml:space="preserve">Je suis satisfait du service, 
Le est Prix plutôt abordable comparé au autre, 
Je suis juste un peu déçus de pas pouvoir me parrainez à ma conjointe. </t>
  </si>
  <si>
    <t>kelly51530-51170</t>
  </si>
  <si>
    <t>Assurance trop chère lors d'un seul sinistre. Le rapport qualité prix n'est pas valable. Je suis partie 1 fois. Revenue pour avoir toutes mes assurances chez le même assureur.  Je pense arrêter mon contrat auto.déçu</t>
  </si>
  <si>
    <t>di-celmo-f-125078</t>
  </si>
  <si>
    <t xml:space="preserve">je suis satisfaite 
facile l'espace client et tres comprensible
le prix c'est bien avec tous les garanties prevues et  que je considere indispensables
</t>
  </si>
  <si>
    <t>sensoo-57378</t>
  </si>
  <si>
    <t>Axa Agence Crocombette Paris 19. Très bien ! Accueil, service, disponibilités. Le site internet AXA est une blague inutile et pas drôle.</t>
  </si>
  <si>
    <t>lidier-s-134235</t>
  </si>
  <si>
    <t>bien rien à dire je verrai dans le temps si j'ai bien choisi. pour le moment c'est trop tôt pour me donner une avis. les premiers contacts sont satisfaisant</t>
  </si>
  <si>
    <t>gilles-d-123377</t>
  </si>
  <si>
    <t>Tarif dorénavant trop élevé par rapport à d'autres compagnies à garanties équivalentes y compris avec dépannage 0 km. J'envisage donc de résilier mon contrat,</t>
  </si>
  <si>
    <t>etienneviegas-104370</t>
  </si>
  <si>
    <t>Bon renseignement acceuil rapide intervention clair et rapide pas beaucoup d'attente demande d'amélioration de mon contrat dans un avenir proche concernant les remboursements de soins</t>
  </si>
  <si>
    <t>nester-71854</t>
  </si>
  <si>
    <t>Ils m'ont indiqué qu'il n'était pas nécessaire que mon Furet soit pucé au moment de prendre l'assurance et lorsqu'il a fallu rembourser des frais il a été exigé que je prouve que mon animal était pucé. Résultats aucun frais remboursé.</t>
  </si>
  <si>
    <t>dragonne59-78309</t>
  </si>
  <si>
    <t>bonjour je suis a l arrêt depuis avril vous prenez le relais pour les paiement mes ces tres long je n ai toujours rien alors que je vais avoir des paiement a effectuer et on me dit pas de paiement prévu peut êtres semaine prochaine mes il y a le 15/08 alors on c pas pas grave si les gens sont dans la précarité c pas votre problème sa</t>
  </si>
  <si>
    <t>bruno-70838</t>
  </si>
  <si>
    <t>Fuyez, fuyez !!! Je suis assuré depuis toujours à la GMF sans aucun incident. L'été dernier, fissures suite Etat de catastrophe naturelle pour mouvement des sols. L'expert est passé, et toujours aucune nouvelle de la GMF. Aprés plusieurs mois d'appel (ils sont pratiquement injoignables), on me répond que mon dossier est clôturé, alors que je n'ai aucun rapport d'expertise... C'est honteux ! Voyant leur erreur, la GMF me répond qu'il n'y a aucun mouvement de sol alors que les fissures courent partout du sol au plafond et nous sommes reconnus en catastrophe naturelle !!! J'explique que toutes les maisons du voisinages sont indemnisées sauf la mienne. Et là, la cerise sur le gâteau, on me demande si la maison à des pieux au sol ? Ma maison date de 1870 c'est un corps de ferme tout en pierre... 
Bref, l'état de catastrophe naturelle ne veut rien dire pour la GMF.
Le mot mutualité ne veut plus rien dire pour la GMF.
Pour dépenser des millions en sponsoring pour un XV de France qui ne vaut plus rien, là, ils sont fort....</t>
  </si>
  <si>
    <t>valentin-m-112196</t>
  </si>
  <si>
    <t>C'est parfait ! Merci April car pour je ne sais quelle raison RUN de chez direct assurance duquel je suis client a refuser de m'assurer alors que je n'ai jamais eu le moindre sinistre de toute ma vie !</t>
  </si>
  <si>
    <t>goubelle-l-127072</t>
  </si>
  <si>
    <t>Service rapide, je suis satisfaite de l'ensemble de la manoeuvre du devis jusqu'à la finalisation du contrat. Je recommande cette assurance a tout le monde.</t>
  </si>
  <si>
    <t>teddy-p-128680</t>
  </si>
  <si>
    <t>Je ne peux pas donné mon avis puisque je ne suis pas encore chez vous,mais je pense et j'espère faire des économies. Je donnerai un avis favorable ou défavorable dans un an.</t>
  </si>
  <si>
    <t>tarik-81484</t>
  </si>
  <si>
    <t>bonjour,
client Maaf depuis plus de 15ans, cette aprem je reçois un appel soit j'accepte que ma franchise augmente a 500€ soit je résilier mon assurance. 
sur le c...., je demande la raison,..... donc c'est par apport a la fréquence des sinistres, soit: 4 sinistres dont 1 responsable, 1 brise-glace, et 2 non responsable. pour 2 véhicules assurer tous risque.
si c'etais les 4 responsables je peux comprendre mais la ils abusent vraiment.
donc je préfére  mille fois résilier même s'il faut payé plus cher ailleurs que rester avec eux. question de respect et confiance.
résumer: tant que vous avez pas de problème tout va bien.</t>
  </si>
  <si>
    <t>moktar-b-125392</t>
  </si>
  <si>
    <t xml:space="preserve">je suis satisfait ma voiture est bien assurée auprès de votre compagnie je suis en sécurité lors de mes déplacements 
je conseille vivement votre compagnie  </t>
  </si>
  <si>
    <t>jean-yves-c-131256</t>
  </si>
  <si>
    <t>super rapide en attendant l envoi des pieces alors que cela bloquait avec d'autres, je voulais juste récuperer ma moto pour un trajet de 5 km seulement donc parfait</t>
  </si>
  <si>
    <t>pion-51514</t>
  </si>
  <si>
    <t>La plus mauvaise mutuelle de groupe que j'ai jamais connu!!!
Services RH: fuyez!!</t>
  </si>
  <si>
    <t>joseph46-96061</t>
  </si>
  <si>
    <t>Suite à un dégâts des eaux causé par un tiers non identifié dans un cellier d'un appartement locatif en copropriété, je prends contact avec mon assurance. (je suis le propriétaire)
Conseiller très disponible, à l'écoute. Après une brève explication un dossier est ouvert et dans un premier temps, une somme de 200€ (évaluation approximative par mes soins) vas m'être versée. L'argent sur mon compte 3 jours après, on ne peut pas être plus rapide !!!
La confiance est là...c'est comme ça que je conçoit une assurance...Merci PACIFICA, je recommande.</t>
  </si>
  <si>
    <t>davsons82-104491</t>
  </si>
  <si>
    <t>depuis le 1er janvier j'ai choisi cegema mutuelle. je suis en galère pour ls remboursements, cette mutuelle n'a toujours pas pris contact avec ma cpam , je suis obligée de demander des décomptes cpam pour ensuite les envoyer à cegema en espérant des remboursements qui ne viennent pas . Je suis âgée, malade, a mobilité réduite, je commence a déprimer et je regrette d'avoir abandonné mon ancienne mutuelle que j'avais depuis 20 ans. un démarcheur m'avait convaincu  de prendre cegema. il faut que j'attende un an pour changer de mutuelle. dans quelle galère je me suis mise</t>
  </si>
  <si>
    <t>hefde40-104553</t>
  </si>
  <si>
    <t>Les tarifs sont très élevés et le service rendu est déplorable. Impossible de les joindre quand on a besoin de mettre en œuvre le contrat d'assurance souscrit (malgré des courriers, de multiples appels, des messages laissés sur le répondeur...). Lorsque par miracle on réussit à les joindre, ils font délibérément trainer et demandent une multitude de pièces justificatives dans le seul but de retarder le versement des prestations dues. J'ai dû saisir le médiateur de l'assurance pour obtenir gain de cause !</t>
  </si>
  <si>
    <t>titidenis-138733</t>
  </si>
  <si>
    <t>satisfaction entre le client et l'assurance rapidité confiance, suite a une catastrophe naturelle survenue le 20 octobre 2021 et bonne relation prise en charge rapidement avec mon interlocuteur par téléphone</t>
  </si>
  <si>
    <t>cathyswb-97085</t>
  </si>
  <si>
    <t xml:space="preserve">Bonjour, je suis assurée depuis 16 ans à Gan prévoyance et cette année , plus moyen d'avoir en ligne mon contrat santé, plus de remboursement de la part mutuelle que j'avance chez certains médecins, pas de remboursement d'une séance ostéo en Juin alors que c'est compris dans mon contrat et en plus refus du devis de mon dentiste , devis représenté trois fois avec toujours la même réponse négative et alors que mon dentiste pratique dans une clinique mutualiste.
Moralité: je change de mutuelle.
</t>
  </si>
  <si>
    <t>ivan-w-131086</t>
  </si>
  <si>
    <t>Simple et rapide, à voir dans le temps car s'inscrire est une chose, profiter du service en est une autre. Mais cela semble plus simple que chez beaucoup d'autres assureurs.</t>
  </si>
  <si>
    <t>johanlou-50827</t>
  </si>
  <si>
    <t>Tres bonne prestation mais meme en assurance tour risques, il pratique une augmentation des tarifs trop
Importante annuel!!!!</t>
  </si>
  <si>
    <t>paul56-64871</t>
  </si>
  <si>
    <t>Je n'ai pas l'habitude de noter sur internet mais la gestion de mon sinistre s'est très bien passée j'ai été bien guidé et remboursé en une semaine</t>
  </si>
  <si>
    <t>armin-b-106772</t>
  </si>
  <si>
    <t>J'ai souscrit ma nouvelle voiture en 5 minutes. c'est simple et la transaction a ete tres rapide. Le prix n'est pas le plus bas que j'ai trouve. neanmois je suis tres content</t>
  </si>
  <si>
    <t>slh-j-100264</t>
  </si>
  <si>
    <t xml:space="preserve">Une catastrophe! 
Une assurance qui vous mène en bateau mais qui est incapable de vous défendre correctement... une gestionnaire sinistre incompétente et désagréable  qui appelle sans meme avoir pris la peine d’étudier votre avant et ne sait pas de quoi elle parle, on se demande qui est le client? 
Pour finir par vous dire on ne peut pas vous couvrir il faut payer! 
Une honte ... </t>
  </si>
  <si>
    <t>ron-56739</t>
  </si>
  <si>
    <t>L'assurance "Cardif Direct" est une tromperie : 
- frais de dossier rajoutés au moment de la signature
- risques exclus sur questions non posées (déplacements professionnels à l'international)
- ce n'est pas si direct, car on découvre en cours de route qu'on parle des fois à un courtier sans savoir ce qu'il y fait ...
A éviter à tout prix !</t>
  </si>
  <si>
    <t>lisbeth70-67420</t>
  </si>
  <si>
    <t>En invalidité 2 catégorie suite à une maladie et l'assurance ne me prend pas en considération car il est estimé que je ne rentre pas dans leur pourcentage accordé  alors que j'avais pris 100% par tête.</t>
  </si>
  <si>
    <t>lechauve51--106953</t>
  </si>
  <si>
    <t>Beaucoup tp d erreur. Vs ne dites Jamais les meme chose lors des appels téléphoniques. Je trouve aussi l augmentation de mon contrat d assurance auto inapproprié vu le contexte actuel.</t>
  </si>
  <si>
    <t>leclaire-y-112722</t>
  </si>
  <si>
    <t>Brie de glace à 125€ en remplacement c'est un peu cher, 70€ aurait été plus acceptable 
Et une option assistance juridique aurait été bien aussi.
Sinon c'est très bien.</t>
  </si>
  <si>
    <t>breizh56-65510</t>
  </si>
  <si>
    <t xml:space="preserve">D'abord leur outil de reconnaissance vocale est nul )tout simplement)! 
Ensuite à chaque fois que je veux les contacter, j'ai au moins 10 minutes d'attente au minimum !. 
Enfin, j'avais une assurance juridique et suite a un problème de nounou, j'appelle pour avoir des renseignements. La on m'explique que c'est une autre assurance "emploies familiaux". 
On me la propose en me disant bien que je pourrai l'utiliser (en plus avec la revue de mes contrats, je paie légèrement moins cher qu'avant pour plus de couverture !!! (maintenant j'ai l'assistance emplois familiaux incluses pour moins cher). 
Ensuite, j'appelle pour mes problèmes de nounou et là on me dit que comme je leur en ai parlé avant, la protection employé à domicile ne marche pas !! 
Donc faite bien attention quand vous appelez la MAIF, il traque tout ce que vous dites. 
J'ai écrit à leur PDG (Lettre recommandée), aucune réponse. 
Mais dois -je m'en étonner ? 
Quand on est mauvais, on l'est jusqu'au bout. </t>
  </si>
  <si>
    <t>laurence-b-121834</t>
  </si>
  <si>
    <t>Je vous remercie de votre aide précieuse, de votre patience et du bon accueil au téléphone. Je vous recommanderai avec plaisir. Simplicité et efficacité ont été les maîtres mots.</t>
  </si>
  <si>
    <t>xavier-100866</t>
  </si>
  <si>
    <t xml:space="preserve">Si vous chercher juste une carte verte, allez y ! Pour le reste je déconseille !
2 contrats auto chez eux et meme pas la remise de 10% sur le second contrat ??
Bye Bye l'Olivier ?? 
1 etoile juste pour la forme ??
</t>
  </si>
  <si>
    <t>paul-m-107283</t>
  </si>
  <si>
    <t>Je ne suis pas satisfait du prix car j'ai des devis beaucoup moins cher quand je fais une simulation sur internet, y compris de Direct Assurance et les conseillers ne me considèrent pas;</t>
  </si>
  <si>
    <t>ahmed-c-128737</t>
  </si>
  <si>
    <t xml:space="preserve">satisfait du service rapide
prix trop élevée pour jeune conducteur ( 3ans de travail CDI en livreur chauffeur)
je souhaite être contacter svp pour plus d'infos
</t>
  </si>
  <si>
    <t>anny-104420</t>
  </si>
  <si>
    <t>C'est un assureur automobile réactif, très arrangeant et dont les tarifs sont corrects et compétitifs. Je le recommande.
Après la destruction de mon véhicule lors d'un accident il y a quelques années, alors que ma responsabilité n'était pas engagée, l'indemnisation dont j'ai été dotée a été très très satisfaisante.
Reste à connaitre les conséquences en cas de sinistres particuliers sans preuve de responsabilité comme l'endommagement du véhicule sur un parking sans que l'auteur laisse des coordonnées. Ce domaine est aujourd'hui la source de bien des tracas pour des assurés qui uniquement par malchance ont à changer d'assureur et doivent alors payer un prix très fort pour continuer d'être couverts par une société d'assurance.
Si les garanties classiques sont connues, les modalités relatives à la problématique de la survenue de plus d'un évènement pour lequel la responsabilité de l'assuré n'est pas engagée est une nébuleuse.</t>
  </si>
  <si>
    <t>alexandr-52439</t>
  </si>
  <si>
    <t>je suis toujours en attente de règlement des 1300 euros suite a l'accident non responsable du mois de novembre 2016. Les appels vers le service client sont complètement inutiles parce que ils ont pas d'information sur les sinistres, et la dernière réponse de service sinistre à ma lettre est la suivante:
Madame, Monsieur,     
Nous revenons vers vous dans le cadre du sinistre du 28/10/2016, dans lequel votre véhicule ********* immatriculé ******** est impliqué, suite à votre dernier courrier.
AXA (assureur de votre véhicule pour Active Assurances) nous a informé le 9 février rester dans l’attente des fonds de la compagnie adverse afin de pouvoir vous rembourser.
Nous reviendrons vers vous lorsque AXA nous aura précisé avoir reçu les fonds.
Nous vous prions de recevoir, Madame, Monsieur, nos salutations respectueuses.</t>
  </si>
  <si>
    <t>yaniss-96246</t>
  </si>
  <si>
    <t>Assurance a fouir conseiller ne gère pas les dossier attentes d’un sinistre des eau du voisin lui son assureur a vite géré son dossier avec l’expert alors que moi le sinistré rien na foutre il me demande des devis après pour me dire ces trop cher à croire qu’il fond des arrangements avec l’autre assurance on axa me propose 1000e alors que les devis étais de 3500e quand tu demande pourquoi l’expert n’est pas passer chez moi pour savoir le coup des travaux il vous sorte une histoire enfin à fouiiiire il y’a mieux comme assureur</t>
  </si>
  <si>
    <t>francky-57210</t>
  </si>
  <si>
    <t>Je suis assuré pour ma 2eme voiture chez direct assurance depuis plusieurs années et je n'ai jamais eu de soucis. 
Le service client est joignable rapidement et les dossiers de sinistre sont traités rapidement. Les prix sont raisonnables.
Je recommande +++</t>
  </si>
  <si>
    <t>robert-g-114387</t>
  </si>
  <si>
    <t>Service satisfaisant, faciliter de souscription depuis le site
Possibilité d'inclure ou non des options, contrat modulable.
Rapport prix/protection bon</t>
  </si>
  <si>
    <t>guills06-93963</t>
  </si>
  <si>
    <t>Bonne Mutuelle dans l'ensemble, bien rembourser et dans des délais corrects (1 semaine) Quelques soucies avec la gestion du contrat au début, mais après ça va ! Site vraiment bien fait au niveau des détails des remboursements (4 conteurs, FRAIS Santé- REMBOUSEMENT SECU - VIREMENT SUR VOTRE COMPTE - VIREMENT AU PROFESSIONNEL SANTE) et en dessous la liste des remboursements détaillés ! Seul défaut gênant du site c'est de retrouver votre formule dans le contrat, il faut vous en souvenir, sinon le PDF donne toutes les formules.
Gros défaut qui me pousse à changer, c'est le prix. Au départ très correct vu les remboursements pris en charges, mais chaque année au premier janvier la cotisation augmente beaucoup, après 2 ans j'en suis à environ passer de 170€ pour 4 (2 enfants 2 adultes) à maintenant environ 210€. dommage...</t>
  </si>
  <si>
    <t>thierry-g-127101</t>
  </si>
  <si>
    <t xml:space="preserve">Comme toujours très satisfait , je recommande assurance moto verte , depuis plusieurs années client, et ne changerai pour rien au monde 
Cordialement 
Thierry Garcia </t>
  </si>
  <si>
    <t>lorene-b-116140</t>
  </si>
  <si>
    <t>Satisfaite du service.
La souscription en ligne est simple et pratique.
Il est facile d'imprimer des documents importants à tout moment.
L'application mobile est bien faite.</t>
  </si>
  <si>
    <t>francis-c-110278</t>
  </si>
  <si>
    <t>je suis satisfais de cette assurance et je la conseille. pas de papier tous par internet , le prix et au plus juste rien a dire de plus que ça continu .</t>
  </si>
  <si>
    <t>taormina1200-65631</t>
  </si>
  <si>
    <t>Facilité à conclure un contrat personnalisé sur internet en confiance réciproque. Contact téléphonique facile et compétent.</t>
  </si>
  <si>
    <t>christine-b-131359</t>
  </si>
  <si>
    <t>très satisfais de notre assurance grande confiance depuis très  nombreuses année j aimais un seul souci très a l écoute trouve toujours une solution.je vous conseille cette assurance</t>
  </si>
  <si>
    <t>aline-a-137265</t>
  </si>
  <si>
    <t xml:space="preserve">Vos explications , détails et propositions sont simples et compréhensibles. J'ai trouvé dans cette formule une possibilité adaptée à mon cas . Je vous remercie pour le détails de votre procédure .  
</t>
  </si>
  <si>
    <t>isabelle-68458</t>
  </si>
  <si>
    <t>Service client déplorable. façon de traiter le client en dessous de tout</t>
  </si>
  <si>
    <t>crocrinelle-56439</t>
  </si>
  <si>
    <t>le côté humain doit être une option pour cet assureur. En panne à l'étranger au matin du retour en France, je ne me suis pas sentie soutenue du tout par mon conseillé. Aucun appel de leur part pour me tenir informé de l'évolution de mon dossier. Apres 2 heures d'attente pour la dépanneuse j'ai du relancé deux fois l'assurance pour avoir des nouvelles. 
La réparation s'est terminé vers 21h et là je contacte de nouveau l'assurance puisqu'il ne s'en donne pas la peine pour savoir comment gérer car il est trop tard pour reprendre la route. Et là, on me dit de me débrouiller, la voiture est réparée pour eux plus de problème. Trouver un endroit où dormir pour mes quatre enfants et moi même, le cadet de leur soucis. 21h à l'étranger: débrouillez vous   !!! 
Encore merci pour le côté humain de cette assurance</t>
  </si>
  <si>
    <t>yol-96143</t>
  </si>
  <si>
    <t>Impensable . Pas joignable ni pas téléphone, ni par mail, pas davantage par fax . Devis dentaire envoyé depuis 2 mois sans réponse. Par fax, réponse sensée être sous 48h toujours rien au bout de 15 jours..  Facile de prélever tous les mois une somme conséquente pour ne rien assumer derrière, pas même des renseignements...  Cegema Villeneuve Loubet 06272  Adhérent 31402479  N° AMC 98534803</t>
  </si>
  <si>
    <t>pierre-pons-117825</t>
  </si>
  <si>
    <t>victime d'une déchirure de liner de piscine( vieux d'une grosse année) par un tiers  assuré à la MAAF je suis sidéré par la tournure des choses, en effet je m'explique:  j'apprend  que pour pouvoir faire intervenir un remboursement  de mon préjudice qui s'élève à 380€(prix du liner neuf) la MAAF à demandé l'avis d'un expert   et qu'un expert de mon assurance  devait  aussi se déplacer. j'habite à 60 km de bordeaux et je vais donc pour avoir demandé cette prise en charge de préjudice déclencher des frais d'expertise d'une valeur certainement bien supérieure à la pièce endommagée. Mais heureusement que des experts bien formés vont pouvoir justifier que c'est bien une déchirure car la déclaration sur l'honneur faite par les deux parties pourraient être remise en cause. Dans quel monde on vit? messieurs les gens de la MAAF faites moi vite un petit calcul du bilan Carbon de cette opération et du coût non négligeable de ce manque de confiance envers vos assurés pour lesquels  Je suis désolé, car ils vont devoir payer cette mascarade ! si la MAAF a de  l'argent à dépenser de cette manière c'est qu'elle pourrait plus sérieusement baisser ses mensualités vous ne croyez pas?</t>
  </si>
  <si>
    <t>georgy-f-128123</t>
  </si>
  <si>
    <t xml:space="preserve">Je suis très satisfaite du prix, et des prestations, ainsi que le personnel, je recommencerai cette assureur à mes connaissances. Papiers facile à remplir et signer en ligne. 
</t>
  </si>
  <si>
    <t>cecile-68981</t>
  </si>
  <si>
    <t>Mon acte de biologie ne m'a été remboursée car montant trop élevé pour eux malgré d'autres remboursement du même type. Nul.</t>
  </si>
  <si>
    <t>stephanie-50589</t>
  </si>
  <si>
    <t>les tarifs sont top mais dès que vous avez des sinistres, la MAAF résilie votre contrat, je suis dans ce cas en ce moment</t>
  </si>
  <si>
    <t>termote-l-113181</t>
  </si>
  <si>
    <t>satisfait de mon assureur. Prix compétitif. Site facile à utiliser. Rapidité pour les documents. traitement des contrats facilités. Réponse rapides des conseillers.</t>
  </si>
  <si>
    <t>darkou73-93574</t>
  </si>
  <si>
    <t>contact du service client via messenger, une gentillesse exceptionnelle et une écoute professionnelle ! merci beaucoup à Maeva ??</t>
  </si>
  <si>
    <t>claudecom-50673</t>
  </si>
  <si>
    <t>Bonjour. Je viens de recevoir la décision de l'assurance Cardif de mettre fin, à la prise en charge de mon "DOSSIER", Suite à une nouvelle étude au vu des conclusions du rapport d'expertise, de leur médecin-conseil. Celui-ci a constaté que je ne suis plus en arrêt de travail au sens de l'assurance à laquelle j'ai adhéré.
Conformément aux clauses définissant le cadre de leur garantie, mon taux contractuel d'incapacité est inférieur à 66%?
Ma réponse à cela, un courrier recommandé contestant leur décision.
J'ai du mal à comprendre que le médecin de la Sécurité Sociale, trouve que mes capacités sont réduites aux 2/3 au moins, ma capacité de travail ou plus de gain justifiant mon classement en catégorie 2.
Si je suis en incapacité aux 2/3, si je compte bien, cela donne environ 66.6666666666....%, à moins que je ne sache pas faire un calcul simple de fraction, donc plus de 66%.
Il est bien entendu que ma pension d'invalidité représente 50% de mon ancien salaire, pour la caisse de Sécurité Sociale, ce n'est pas vraiment mon taux d'invalidité.
Etant donné que je ne peux plus exercer mon métier, pour plusieurs points, la position assise, debout, le travail qu'il m'aurais été possible de faire, selon le médecin de la médecine du travail et du télé-travail une heure par semaine, puisque j'ai du mal à me concentrer.
Je pense qu'il a de nombreuses personnes dans mon cas.
Vous pouvez êtres rassurés, je vais faire du bruit, ici et ailleurs.
Cordialement à tous et bon courage dans vos démarches.</t>
  </si>
  <si>
    <t>jeanjak--107264</t>
  </si>
  <si>
    <t xml:space="preserve">Cafouillage complet durant des mois lors de la création de l'A.S.S. d'Etat créée par E. MACRON
LETTRES-CHEQUES de quelques euros envoyées sans explications autre qu'un simple numéro de dossier, alors que j'avais la CMU
Sans réponse a plusieurs lettres de ma part demandant explications, voire une entrevue au Siège Parisien 75015 Paris bd de Vaugirard
Mauvaises notes en général, de la part d'autres assurés 
Pour conclure, esprit totalement bancaire et non d'un assureur. Pas étonnant, PACIFICA est la filiale du Crédit Agricole
</t>
  </si>
  <si>
    <t>kokou-v-130706</t>
  </si>
  <si>
    <t>Je suis satisfait mais un peu chère.le prix de la franchise est un peu trop pour un premier contrat.veuiller revoir cela dans l'avenir pour les nouveaux clients.merci</t>
  </si>
  <si>
    <t>laulau5475-99841</t>
  </si>
  <si>
    <t>Démarchage téléphonique. On vous promet une superbe couverture. Tout se fait très très très vite. Il faut signer. Puis, au moment où l'on a besoin de faire soigner son animal bah ! Comme c'est drôle ! Petit paragraphe dans le contrat dont on vous parle absolument pas. Toutes les exclusions ! Je paye plus de 28e par mois pour rien au final. Je suis obligée d'attendre encore 8 mois pour résilier. J'aurais payé pendant trois ans pour rien ! C'est une honte. Ne souscrivez rien dans la précipitation par démarchage téléphonique !</t>
  </si>
  <si>
    <t>gael-l-124635</t>
  </si>
  <si>
    <t>Je suis content du service et des prix par rapport à mon dernier assureur. Je ne savais pas quel assureur prendre, avoir dans le temps et en cas de problème.</t>
  </si>
  <si>
    <t>ju-109215</t>
  </si>
  <si>
    <t>Satisfaction équivalente au niveau des prix. Financièrement très intéressants mais je vous déconseille vivement de tomber en panne!! Je déconseille vivement!!!</t>
  </si>
  <si>
    <t>duplouis-g-130985</t>
  </si>
  <si>
    <t xml:space="preserve">Très bons conseils, écoute,  Renseignements, tarif intéressant par rapport à la concurrence. 
conseiller sympathique et disponibie. A voir sur le long terme </t>
  </si>
  <si>
    <t>thierry--100173</t>
  </si>
  <si>
    <t>Tres satisfait de l'accueil que j'ai eu à l'agence de sisteron 04 , prix correct,  très bonnes explications , après 20 ans chez eurofil , je me sens bien assurer et pour moins cher.</t>
  </si>
  <si>
    <t>stella-71410</t>
  </si>
  <si>
    <t xml:space="preserve">Je suis choquée de l'incompétence des équipes. 
c'est simple , tout se passe très bien quand on a besoin de rien mais dès que nous faisons appel à eux, plus rien ne va.
pour eux il est logique d'augmenter les tarifs d'une année à l'autre sans négociation possible et sans même prévenir. j'ai essayé plusieurs fois de les joindre et sur mon compte personnel mais aucun tarif pour l'année 2019 n'est affiché et que je n'ai pas reçu de courrier. Et au vu du prix je leur demande cette fois de mensualisé l'assurance mais là IMPOSSIBLE selon l'interlocutrice. Nous sommes à 15 jours du prélèvement mais la seule solution qu'on me propose est de faire opposition.
je compte bien résilier mes 2 contrats </t>
  </si>
  <si>
    <t>laurie-b-135380</t>
  </si>
  <si>
    <t>Très bien
Simple et rapide
Et beaucoup moins cher que mon ancienne assurance de voiture
Je recommande vraiment
Je suis très satisfaite
Inscription en 5 min</t>
  </si>
  <si>
    <t>keymar7-64075</t>
  </si>
  <si>
    <t>Au moment de la souscription, J’ai du remplir et leur renvoyer 3 fois une déclaration sur l’honneur pour dire que entre la vente de mon ancien véhicule et l’achat du nouveau je n’ai pas été assuré. (2 semaines d’intervalle). Pour me rappeler 3 semaines après pour me dire que j’ai menti, je n’ai pas été assuré plus de 3 ans consécutifs parce que j’ai attendu 2 semaines pour acheter ma voiture, du coup le tarif passait de 80€/mois à 120€/mois. J’ai résilié ! Mais ils ont garder mais 2 premiers mois avancés! À fuiiiiiiiiiire!</t>
  </si>
  <si>
    <t>philux-107937</t>
  </si>
  <si>
    <t xml:space="preserve">Je suis satisfait de la mgp.
Disponibilité des conseillers et démarches par internet.
Peut être une application pour smartphone serait la bienvenue.
Les nouveaux tarifs sont intéressants.
</t>
  </si>
  <si>
    <t>dos-santos-a-131729</t>
  </si>
  <si>
    <t>Je suis Satisfait de l’accueil téléphonique et du prix 
Rapide et efficace 
J’espère ne pas avoir de problème de paiement ainsi de problème avec l’assurance .</t>
  </si>
  <si>
    <t>dylin-49458</t>
  </si>
  <si>
    <t>Depuis un moment je m'obstine à envoyer mes papiers manquants par mail (carte grise et relevé d'information), toujours les mêmes mails de relance. Mon assurance provisoire s'arrête le 25 et toujours pareil, la seule fois où j'ai eu un conseiller il m'a dis de pas m'inquiéter mais je ne peux pas rouler sans assurance. Logique.</t>
  </si>
  <si>
    <t>nicolas-m-111453</t>
  </si>
  <si>
    <t xml:space="preserve">je suis satisfait du service lors du sinistre bris de glace intervenu il y a quelques semaines.
tout c'est bien passé.
je recommande votre intervention rapide et efficace.
merci </t>
  </si>
  <si>
    <t>francois-d-112604</t>
  </si>
  <si>
    <t>injoignable pour un rmboursement  très compliqué de suivre mon sinistre  bien dommage de cz type d'échange  bien désolé de cette prise en charge 
j'attends leur retour</t>
  </si>
  <si>
    <t>didou-115004</t>
  </si>
  <si>
    <t>J'ai eu ce jour une conversation téléphonique avec Soukaina. Cette dame est très aimable et a su régler ma demande efficacement. Je suis très satisfaite.</t>
  </si>
  <si>
    <t>caroline-m-124790</t>
  </si>
  <si>
    <t>Equipe à l'écoute et aimable. Réactivité et rapidité de traitement. Rien à redire sur vos services nous en sommes très satisfaits. Côté commercial, je trouve regrettable de n'avoir pu bénéficier de l'offre des 2 mois gratuits (annoncée sur votre message d'accueil jusqu'au 31/08 sans date de début) parce que celle-ci débute au 1er juillet et que j'ai souscris un contrat au 30 Juin..?!?</t>
  </si>
  <si>
    <t>theu-54102</t>
  </si>
  <si>
    <t>J'apprends par courrier simple ce samedi 15/4 week-end Pascal (absent la semaine pour déplacement pro) la résiliation de l'un de mes 2 contrats auto pour défaut de paiement. J'ai roulé 5 j sans assurances sans le savoir... Pas de courrier recommandé, sms ou email de rappel comme le disent les télé-conseillers, qui de plus ne permettent pas de régulariser comme je le demande ! De plus je dois malgré tout régler la cotisation annuelle alors que je ne suis plus assuré... Il y a là un véritable couac et pour un moi un très important préjudice. Le seul SMS reçu de DA date de 9 jours en arrière, il s'agit d'une publicité ! J'étais certain d'avoir réglé, en toute bonne foi. Un simple appel téléphonique et j'aurai régularisé. Je règle mes échéances en une seule fois, aucun problème de solvabilité...  Ma voiture est immobilisée, je ne peux pas m'en servir notamment pour aller travailler mardi... J'espère un règlement amiable du litige très rapide.</t>
  </si>
  <si>
    <t>margo-80844</t>
  </si>
  <si>
    <t>Révoltée : adhérente depuis 24 ans, j'ai effectué un rachat partiel en ligne le 18/10/2019, à ce jour toujours rien sur mon compte. De plus aucun moyen de savoir quand votre argent sera viré sur votre compte, tant par votre propre conseiller qui se heure au même problème de communication avec eux.
Pour ma part je me suis engagée auprès de plusieurs fournisseurs que je ne peux régler du fait de l'incompétence de l'AFER.  Je compte leur envoyer les factures dont celle de l'ehpad de ma maman qu'il faut régler tous les mois.</t>
  </si>
  <si>
    <t>bouba-57284</t>
  </si>
  <si>
    <t>J'ai eut un accident de moto avec constat de gendarmerie, comme souvent quand on est blèssé.
April moto ne paye pas la moto avant 4 à 5 mois après l'accident , ils donnent l'excuse qu'il n'ont pas le constat alors que la gendaremerie la envoyer 15 jours apres l'accident. Et s'est vrai que s'est compliqué de passé un coup de tel au gendarme.
En plus il laisse courir l'assurance de la moto alors qu'ils l'ont déclaré épave et donne le prétexte qu'il attende le papier de vente de l'épave .
J'étais auparavent avec un autre assureur, je suis allé chez eux car ils se dissent spécialiste des deux roues, A vous les motards, sauvez vous vite si vous etes assuré chez eux</t>
  </si>
  <si>
    <t>tigan31-88379</t>
  </si>
  <si>
    <t>la pire assurance qui se trouve.
je regrette vraiment que j'ai pris cette direct truc, 
Je déconseille vraiment cette assurance. Si vous voulez prendre le risque d'être jamais indemnisés, ben si ce qu'il yade mieux</t>
  </si>
  <si>
    <t>J'ai attendu plus de deux heures pour une dépanneuse. Le pire c'est qu'à chaque fois ils me demandaient d'attendre encore 24 min. A aucun moment il m'a été demande si je voulais faire appelle à une autre dépanneuse.</t>
  </si>
  <si>
    <t>stephane-f-114285</t>
  </si>
  <si>
    <t xml:space="preserve">les prix sont très correctes et la demande sur internet et très faciles, les conseiller très disponible 
on verra dans le temps si le service et toujours aussi facile </t>
  </si>
  <si>
    <t>cedric-m-132449</t>
  </si>
  <si>
    <t>Je suis satisfait du tarif de l assurance et c est une superbe assurance a des prix attractifs et surtout que je connais bien depuis plusieurs années.</t>
  </si>
  <si>
    <t>aime-de-dieu-m-105376</t>
  </si>
  <si>
    <t>Je suis certainement satisfait du service et le prix me paraît tout à fait abordable.... En général, le service me semble simple et très pratique.....</t>
  </si>
  <si>
    <t>pignoux-d-126975</t>
  </si>
  <si>
    <t>Je suis satisfait du service car il rapide , simple et efficace.les tarifs sont très satisfaisant pour les offres proposées d'ainsi que les options proposées.</t>
  </si>
  <si>
    <t>antonny69-101465</t>
  </si>
  <si>
    <t>Totalement satisfait de la MGP qui a été là suite à un accident suivi d’une chirurgie complexe.. très humains et compétents je ne regrette pas mon choix. De plus j’apprécie le soutien aux forces de sécurité par le biais de nombreuses actions.</t>
  </si>
  <si>
    <t>retraite-93151</t>
  </si>
  <si>
    <t xml:space="preserve">contrat art 83, capital acquis 21000 Euros à 62 ans. rente viagère proposée (espérance de vie 24 ans pour un homme de 62 ans en France) : 700 Euros par an. faites le calcul : rentabilité - 1.7 % par an...
très peu réactifs pour transférer le contrat chez un autre assureur (mise en demeure nécessaire)
intervention du médiateur des assurances nécessaire pour qu'ils paient les intérêts de retard prévus au code des assurances.
</t>
  </si>
  <si>
    <t>cara-59894</t>
  </si>
  <si>
    <t>je contacte l'assistance maif car j'ai du faire appel à un serrurier pour ouvrir ma porte .Je veux me renseigner sur mes garanties</t>
  </si>
  <si>
    <t>benedicte-78647</t>
  </si>
  <si>
    <t>L'assistance macif n'est pas respectueuse ne respecte pas le contrat de départ pour lequel on paye tous les mois. Suite a une demande de raptriement on se retrouve avec un véhicule beaucoup plus petit que celui pour lequel on paye une assurance et l'assistance ricane au téléphone ... Très professionnel !!!!</t>
  </si>
  <si>
    <t>monique-96885</t>
  </si>
  <si>
    <t>A fuir !!! Assurée depuis plus de 20 ans, bonus maximum, je reçois un AR qui m'avertit de la résiliation de mon assurance. Aucune réponse à mes demandes d'explications. Je leur aurait coûter trop cher en réparation!!! Je n'ai eu aucun sinistre depuis plus de 3 ans !!!</t>
  </si>
  <si>
    <t>gilbert-f-127357</t>
  </si>
  <si>
    <t>le site est très facile d'accès, le déroulement est simplicime, ont est bien guidé, et surtout c'est instantané, expérience positive, je recommande vivement</t>
  </si>
  <si>
    <t>katia-r-109112</t>
  </si>
  <si>
    <t>Je ne suis pas très satisfaite âpre avoir fait plusieurs tentatives pour envoyer les photo de mon permis qui et toujours en cour et ci elle passe toujours pas sa sera annulé</t>
  </si>
  <si>
    <t>nicolas-l-116404</t>
  </si>
  <si>
    <t>Parfait bon tarif et rapidité va à l'essentiel, la transaction est facile assez simple je la recommande pour un quad c'est une bonne assurance au niveau le plus</t>
  </si>
  <si>
    <t>angie-94764</t>
  </si>
  <si>
    <t xml:space="preserve">Etant en arret maladie depuis le 14 decembre j attends depuis fin mai que mon dossier qui  est complet tout les documents ont ete envoyer par l employeur ce que me confirme les conseillers que j arrive a joindre sur le hotline depuis 2 mois on me prend pour une andouille et le mot est bien faible a chaque appel on me confirme que mon dossier est complet que la date de delai de paiement est depasser depuis un moment dans un premier temps on me demander debut juin 3 semaines de delai apres les 3 semaines toujours rien la on m annonce 10 jours de delai encore rien et ce matin on me confirme que mon dossier st bien complet mais qu il faille encore attendre.Mais comment paie t on les factures chaque mois  leur reponse " je comprends madame;c est honteux je decide donc ce jour de m adresser a des autorités competente comme 30 millions de consomateurs c est honteux de laisser les gens dans cette situation sans ne rien faire a part me dire j envoie ENCORE une relance au service gestion </t>
  </si>
  <si>
    <t>annick30-70129</t>
  </si>
  <si>
    <t xml:space="preserve">Adhérente depuis plus de 30 ans je n'ai jamais eu de problème particulier avec la MGP... jusqu'à aujourd'hui ! J'ai fait un courrier de résiliation de mon ayant droit (ma fille) le 15/11/17, et je me rends compte un an plus tard que l'on me prélève une année de cotisation pour elle alors qu'elle n'a pas utilisé sa mutuelle pendant cette période (forcément, elle pensait ne plus y être adhérente). Je précise que la somme prélevée est considérable. Afin de me faire rembourser cette somme, j'envoie tous les justificatifs par AR de tous les soins et hospitalisations pour l'année écoulée de ma fille, preuves qu'ils ont bien été remboursés par sa nouvelle mutuelle. On m'accuse réception (au plus tard possible) et depuis plus rien... on nous endort à coups de "on étudie votre demande on vous rappelle", mais rien ! Quoique, à la réflexion, ce n'est pas pire que les téléconseillères qui vous traitent de menteuse au téléphone et vous hurlent dessus. Je suis effarée je n'ai jamais vu ça ! Ce n'est vraiment plus ce que c'était. Comment ne peut-on pas prendre en compte la bonne foi d'une adhérente de plus de 30 ans ? Où est l'humain dans tout cela ? </t>
  </si>
  <si>
    <t>melanie-t-58981</t>
  </si>
  <si>
    <t>6 mois qu'on me trimballe d'un service à un autre avec des informations contradictoire. A propos de l'affiliation mutuelle santé obligatoire! J'ai rempli une demande d'affiliation qui n'a toujours pas été traité. D'un côté on me dis que mon dossier a été rompu par mon employeur en janvier 2016 alors que j'étais toujours salariée de mon entreprise ( j'ai fait une rupture conventionnelle au mois d'août 2017) et que par conséquent ils ne pourront rien faire pour moi alors même que les cotisations sont inscrites sur mes fiches de paies chaque mois. D'un autre côté, on me dis que mon dossier est créée, que suite à ma rupture je dois envoyer le bia de portabilité avec plusieurs autres documents justificatifs. Or lorsque je demande mon numéro de mutuelle pour pouvoir me faire rembourser de mes frais de santé on me répond qu'ils ne le trouvent pas et on me demande de contacter le service affiliation et qui me répond de nouveau que mon contrat mutuelle a été résilié et on me demande de patienter jusqu'à l'appel d'un conseiller. 2 ans que j'attends mon affiliation . Aucune réponse.</t>
  </si>
  <si>
    <t>carette-a-123047</t>
  </si>
  <si>
    <t>SIMPLE ET RAPIDE 
LA GESTION TOUT EN LIGNE FAIT GAGNE UN TEMPS PRECIEUX
LA SIGNATURE ELECTRONIQUE DU CONTRAT EST PRATIQUE ET INSTANTANEE ! 
PAS BESOIN D4ATTENDRE POUR AVOIR SA CARTE D' ASSURANCE ;</t>
  </si>
  <si>
    <t>tatiana-t-104383</t>
  </si>
  <si>
    <t>MERCI BEAUCOUP. Je suis tres content de conversation... tout est bien passe... j'espère la banque va accepter cette contrat d'assurence 
Merci beaucoup encore</t>
  </si>
  <si>
    <t>jean-francois-r-105536</t>
  </si>
  <si>
    <t>De moins en moins compétitif niveau tarifs, je vais sérieusement songer à d'autres solutions si les prix continent de grimper comme cela, surtout après une année covid ou l"on a peu roulé donc moins de risque pour les assurances.</t>
  </si>
  <si>
    <t>tazette-134830</t>
  </si>
  <si>
    <t>Ayant eu un sinistre NON RESPONSABLE en août j'ai eu l'obligation d'avancer la franchise de 399€ pour je ne sais combien de temps car mon agent doit me rappeler depuis 5 jours et le service client me raccroche au nez quand vous leur demander combien de temps cela va prendre.... Déplorable.</t>
  </si>
  <si>
    <t>metais-c-124070</t>
  </si>
  <si>
    <t>Pour le moment tout va bien 
Je suis nouvelle cliente chez vous, et pour le moment tout va bien. J’espère avoir le même niveau de satisfaction si jamais j’ai un soucis</t>
  </si>
  <si>
    <t>leo-l-136782</t>
  </si>
  <si>
    <t xml:space="preserve">Prix raisonnable à voir si en cas de sinistre tout ce passe bien.
Devis rapide, je n'ai encore eu personne au téléphone mais selon les autres commentaires le service a l'air rapide. A voir
</t>
  </si>
  <si>
    <t>georges-105507</t>
  </si>
  <si>
    <t>Très bon agence, assureur à l'écoute des clients ont cas de litiges,ou pour tout autre renseignement comme assurances habitation.  continuer comme ça.cdl Georges</t>
  </si>
  <si>
    <t>nlamti-116337</t>
  </si>
  <si>
    <t>Je n'ai rien à dire que de les fuire, quitte ce qu'il n'en reste qu'eux comme assurance, je ne vous raconte pas le non professionnalisme de cet assurance, bon courage à tous ceux qui sont convaincus</t>
  </si>
  <si>
    <t>fabrice-g-101541</t>
  </si>
  <si>
    <t>Prix attractif, rapidité et facilité de la procédure jusqu'à la signature.
J'attends de voir les prochaines étapes en relation avec la banque prêteuse.</t>
  </si>
  <si>
    <t>hugues-d-111338</t>
  </si>
  <si>
    <t xml:space="preserve">Bonjour,
Je suis globalement satisfait du service, très accessible par internet. Les prises de RDV demeurent difficiles, dans des délais raisonnables.
Hugues DESORMEAUX
 </t>
  </si>
  <si>
    <t>oli-88100-96894</t>
  </si>
  <si>
    <t>Trés pro. Je suis rassurée d'être suivis par cette assurance. La communication est trés facile par le chat MSN. Le prix est très compétitif, pour le reste je n'est pas encore a utilisé leur service .</t>
  </si>
  <si>
    <t>gardian-87320</t>
  </si>
  <si>
    <t>Incompréhensible,trois mois et plusieurs courriers sans réponse, suite à ma demande de versement de l'assurance-vie de mon épouse.Adhérent de l'association: UFC QUE CHOISIR j'ai demandé son intervention et comme par hasard les fonds ont été debloqués huit jours plus tard.D'autre part depuis le 19/12/2019 je  suis en attente du décompte des ptélèvements sociaux???</t>
  </si>
  <si>
    <t>titi-54875</t>
  </si>
  <si>
    <t>bonjour,les prix sont attractif sur le tarif annuel,mais pas sur les franchises accident,c est pour cela que j envisage prochainement de partir chez groupama car meme tarif et garantie et cela sans franchise en cas d accident eventuel....je ne trouve pas cela normal,et prochainement je vais leur retirer 3 contrat automobile...a moins qu il me propose des contrat sans franchise en cas d accident,ce que groupama propose au quasi meme tarif et garantie....</t>
  </si>
  <si>
    <t>rien-de-rien-128646</t>
  </si>
  <si>
    <t>Bonjour il mon traitée de menteur je sort de chez eux le mois prochain il ont perdu un sociétaire de 45 ans je tourne la page avec la maif non je la déchire 
 cette page de 45 ans une étoile ces trop pour eux dommage il sont 0 pour moi</t>
  </si>
  <si>
    <t>chris-101918</t>
  </si>
  <si>
    <t>Bonjour je suit en colère voila 2 mois que j'ai signalé par lettre recommandé avec A.R la vente de mon véhicule impossible de joindre qui que se soient ras le bol je suit pas prés de revenir chez vous .</t>
  </si>
  <si>
    <t>christophe--s-105052</t>
  </si>
  <si>
    <t xml:space="preserve">j'ai pu trouver rapidement des réponses à mes questions et de faite ai pu m'engager. Je vais pouvoir souscrire un contrat pour mon véhicule afin de regrouper toutes mes assurances dans la même société.
</t>
  </si>
  <si>
    <t>laffond-t-115854</t>
  </si>
  <si>
    <t>je suis satisfait du service, conseiller concis et serviable. Le prix est correct. Reste à voir ce qui se passera si un accident m'arrive et si le suivi client est aussi qualitatif</t>
  </si>
  <si>
    <t>sebastien-n-133598</t>
  </si>
  <si>
    <t xml:space="preserve">Ok nikel rapide pas cher, j’espère que ce sera pareil au cas où il arrive un problème.
Merci j’attends les documents et la carte verte dans les meilleurs délais </t>
  </si>
  <si>
    <t>ben13-55067</t>
  </si>
  <si>
    <t>ASSURBONPLAN (AXA) a fuir absolument. Cotisations qui montent de 100 euros après 1 année (sinistre non resp.) des heures pour les joindre pour ensuite se faire raccrocher au nez au moment de l'envoi des relevés d'informations pour changer d'assurance! DES SEMAINES DE GALÈRE FUYEZ ASSURBONPLAN. PASSEZ LE MOT. en attente de résiliation pour assurance 240 euros moins cher sur ma moto.</t>
  </si>
  <si>
    <t>cathy-a-106408</t>
  </si>
  <si>
    <t>Je suis satisfaite par la simplicité et la rapidité du traitement de ma demande. Seul bémol, je ne retrouve pas dans votre contrat la garantie valeur à neuf fournie dans mon contrat actuel, une option non négligeable.</t>
  </si>
  <si>
    <t>baou06-101114</t>
  </si>
  <si>
    <t xml:space="preserve">Oh! combien je plains les malheureux sinistrés de la région des Alpes Maritimes ayant subit un simple cambriolage, sans parler de ceux qui ont été touchés dans la vallée de la Vésubie ou de la Roya ! Il va leur falloir avoir une immense patience…
En ce qui me concerne, j'ai été cambriolé fin octobre alors que j'étais en vacances en Corse et après avoir communiqué tous les documents réclamés par le service sinistre qui a bien cherché à reculer le plus possible le moment de l'indemnisation en réclamant des informations qui n'étaient pas forcément nécessaires comme le numéro d'immatriculation des véhicules dont les doubles de clés avaient été dérobées (pas les véhicules qu'ils assurent et dont ils ont les immatriculations, non juste des clés !!! ) . Cela fait donc déjà bientôt 2 mois et malgré mes messages sur le site via la messagerie interne, je n'ai, à ce jour, toujours aucunes nouvelles !!! J'ai demandé un rendez-vous avec le Directeur de mon agence et en fonction du résultat de cette rencontre, j'actionnerais la voie judiciaire ou pas… ! Je vous tiendrais informés…
</t>
  </si>
  <si>
    <t>philou-93930</t>
  </si>
  <si>
    <t>Je tente désespérément de les joindre afin d'obtenir ma carte de tiers payant. J'ai laissé 4 mails sans réponse aucune, ils sont injoignables au téléphone. Aucune réactivité.</t>
  </si>
  <si>
    <t>sofiane-65427</t>
  </si>
  <si>
    <t>Mon employeur à envoyer a plusieurs reprise les documents. Ils disent n'avoir rien reçu.  Document envoyer 5 fois. On me dis que je ne suis pas dans leur base de donné.  Il nous mettent dans une situation très complexe. Sachant qu'il y a prélèvement sur ma fiche de paie depuis 1 ans. Je me demande que font il avec les courriers??  Des courrier envoyer il y a plusieurs mois et aucune trace dans les données informatique? Voici a quoi on me repond à chaque appel!!! Maintenant nous somme dans une situation compliquer avec ma famille</t>
  </si>
  <si>
    <t>regine-m-108996</t>
  </si>
  <si>
    <t>Les prix sont convenables et je suis très satisfaite du service..
Très facile et rapide pour souscrire une assurance, le personnel est à l'écoute de nos besoins</t>
  </si>
  <si>
    <t>ticounie33-100843</t>
  </si>
  <si>
    <t>après  plusieurs années  de fidélité  il vienne de me résilier  car en 3 ans j ai eu 3 sinistre avec 2 voiture différente voilà le remerciement  tant que vous payer et qu ils ont rien a débourser cela leur convient  si on fait le calcul de la somme que j ai versé durant  toute ses années il sont largement  gagnants par rapport ala somme  qu ils ont du payer  .... no comment  enfin bref</t>
  </si>
  <si>
    <t>rui-91155</t>
  </si>
  <si>
    <t xml:space="preserve">Je suis satisfait du service simple et pratique merci beaucoup
Je recommande également à tout le monde foncer
Mon Audi sera bien protèger grace a vous  </t>
  </si>
  <si>
    <t>zineb-m-125986</t>
  </si>
  <si>
    <t>Je suis satisfait de ce service excellent service rien a dire sur la fiabilité et la rapidité du site merci de votre organisme qui est bien facile à y accéder</t>
  </si>
  <si>
    <t>david-t-130092</t>
  </si>
  <si>
    <t>Très réactif et des prix vraiment intéressant je vous recommande à beaucoup de personne les conseiller sont très accueillant et nous aides beaucoup merci</t>
  </si>
  <si>
    <t>claude--101772</t>
  </si>
  <si>
    <t>Un temps infini pour être enfin en contact avec quelqu'un 
Une demande importante non prise en compte une demande d assurance  par email que j attend toujours car je pars demain pour 500 km 
Êtes vous en mesure d assurer cette prestation ?
Ou alors je m adresserai ailleurs 
Merci</t>
  </si>
  <si>
    <t>valerie-65121</t>
  </si>
  <si>
    <t xml:space="preserve">Nous sommes assurés depuis plus de 30 ans chez AXA, nous avons changé d'agence il y a quelques années car notre assureur AXA est parti en retraite, puis les cotisations ont augmentée sans raison. Le responsable de l’agence est alors parti du jour au lendemain, nous n’arrivons plus a  joindre quelqu’un et nous avons l'impression de n'être la que pour payer les cotisations (nous avons une quinzaine de contrats). 
Nous avons récemment souscrit un contrat moto pour notre fils, lorsque nous avons reçu le contrat a signer nous nous sommes aperçu que le bonus n’était pas correct, nous avons appelé notre agence qui nous a dit qu'on nous rappellerai et qu'on nous enverrai un nouveau contrat. Après plusieurs appels (de notre part car notre agence AXA ne nous rappelle jamais !!!), on nous dit que le bonus ne change rien a la cotisation, et depuis le 13 mai 2018 nous n'avons toujours pas de contrat signé (car même si il ne change rien a la cotisation si il existe, il doit bien servir a quelque chose).
Notre deuxième fils est assuré également chez AXA pour un scooter, il a eu 2 accrochages ou il n'était pas en tort, (sur le 2ème il n'a même pas été indemnisé), et on reçoit sa nouvelle cotisation avec une augmentation de 400 euros par an (il est passé de 1263 a 1662 euros, j’ose même pas imaginer le montant de la cotisation si il avait été en tort !!!). Après plusieurs appels car on ne me rappelle toujours pas, on m'explique que c'est normal car même si il n'est pas en tort, ça engendre des frais, et qu'on ne peut pas modifier la cotisation. Nous attendons encore quelques jours et si la situation ne se rétablie pas, nous serons dans l’obligation de résilier tous nos contrats de chez AXA.
</t>
  </si>
  <si>
    <t>lamauvaiseassurancecestlamaaf-98858</t>
  </si>
  <si>
    <t>En tort, ils ne se remettent pas en question et obligent les assurés à avancer les frais de réparation.
Très mauvaise assurance.
Le service des sinistres, prend les clients de haut et ne cherche pas à résoudre les problèmes qu’ils ont occasionnés.
Je dois saisir la justice par le biais des associations de consommateurs pour faire avancer mon dossier et m’éviter des problèmes financiers.</t>
  </si>
  <si>
    <t>julie-m-130736</t>
  </si>
  <si>
    <t>Contrat fait très rapidement, je suis contente. Fait en lign,e en quelques minutes, extrêmement pratique et facile. Je recommande
Merci beaucoup., Cordialement.</t>
  </si>
  <si>
    <t>stephanie-r-111745</t>
  </si>
  <si>
    <t>je suis satisfaite du service 
Satisfaite des prix
Conseillère agréable et très gentille
Je recommanderais à mon entourage votre cabinet d assurances.</t>
  </si>
  <si>
    <t>clemasase-87967</t>
  </si>
  <si>
    <t>Des contrats prohibitifs à la tête du client, un service client inexistant, un suivi au radar, une réactivité à crier de désespoir ! 
Des temps d'attente interminables au téléphone en raison d'une saturation des services, des explications paradoxales et sans suivi !
Nous sommes susceptibles de résilier pour faute le contrat.</t>
  </si>
  <si>
    <t>timmy-130389</t>
  </si>
  <si>
    <t>Une énorme bande de branquignols, pour rester polis. Des conseillers joignables mais qui ne servent A RIEN, et ne respectent absolument JAMAIS leur engagement. Incapables d'honorer notre contrat, cela fait 3 ans que je n'ai jamais reçu ma carte de tiers payant, m'empêchant ainsi de bénéficier des droits qui me sont dus. Le service n'est même pas exécrable, il est inexistant, imaginaire. J'envisage de porter plainte</t>
  </si>
  <si>
    <t>330da-56182</t>
  </si>
  <si>
    <t>Quand il s’agit de souscrire un contrat rien a dire ils sont tres serviable, mais pour la suite ce n’est pas la meme chose. J’ai souscrit un contrat qui au final me plaisait pas en terme de tarif puisque rien a voir avec le devis reçu par mail, le lendemain il me propose de l’annuler et ils me font une nouvelle proposition  1 mois après il me font parvenir un avenant car la date de mon permis n’était pas bon et sur le relève d’infirmation de ma femme a un bris de glace que je ne savais résultat sur l’avenant augmentation du tarif que je refuse. donc remboursement sur le premier le versement de 173€ remboursé 135 et sur le contrat dont je n’ai pas accepté l’avenant versé 641€ remboursé 490 , j’appelle ça du vol le refus de l’avenant a été fait au bout d’un mois 641/12=53€  et non 150€</t>
  </si>
  <si>
    <t>loicfanny-53278</t>
  </si>
  <si>
    <t xml:space="preserve">bonjour ; 
bénéficiaire d'une assurance vie suite au décès de mes grand parents en novembre 2016 aujourd'hui nous somme le 14 mars 2017 est toujour mené  en bateau par cardif , le 16 fevrier 2016 un certain Mr Na....ro  me contacte pour me dire que ma part du contrat vient d'etre viré sur mon compte et qu'il a aussi fait le paiement de l'impots concernant le contrat  mais a ce jour le 14 mars 2017 rien absolument rien  , cardif ce moque de nous je les appel , je leur ecris mais rien je tourne en rond , et cardif me fais tourné en bourrique , il trouve toujour des excuse , mais sur le mail de Mr NA...RO  du 16 fevrier et bien tout est ben precisé et il dit bien que le dossier est complet donc a jour je fait contacté l'APCR , mon avocats , et je vais demander un controle au service des controle des assurance car d'apres mon avocats il ont un mois a compté de la date ou mon dossier est complet soit le 30 Janvier donc je pense pas que cardif est etait aussi long pour prendre l'argent de mes grand parents  
S'il vous plais cardif regler ce contrat pour je puisse enfin fermer cette page de ma vie ci triste </t>
  </si>
  <si>
    <t>chaumont-d-131070</t>
  </si>
  <si>
    <t>TRES SERIEUX ET RAPIDE pour la mise en service ... 
tarifs très intéressant . 
envoi instantané de la carte verte provisoir . 
je recommande olivier assurance .</t>
  </si>
  <si>
    <t>isis3478-104303</t>
  </si>
  <si>
    <t>J'étais assez contente d'eux jusqu'il y a qq mois où ma banque me prévient que la mensualité a doublé ! aucune info de leur part ! et leur explications : mon chien a consommé l'intégralité des soins ! mais n'est-ce pas le BaBa de l'assurance ?!!!! je ne vous raconte même pas la publicité faite auprès de mon entourage !je suis très en colère car ils ne prennent même pas la peine de répondre a mes mails. Du coup je suis en contentieux. Merci Assuro Poil de vous montrer sous votre vrai jour... 
Sandrine SABATIER</t>
  </si>
  <si>
    <t>alexandre-b-123284</t>
  </si>
  <si>
    <t>Je suis satisfait de l'assurance que j'ai souscrit je le recommande à mon entourage possèdent un deux roues
J'attends juste de recevoir là vignette définitive</t>
  </si>
  <si>
    <t>melanie-c-126619</t>
  </si>
  <si>
    <t xml:space="preserve">Se service en ligne est  vraiment Simple , en plus c'est très rapide et efficace il s'occupe de tout auprès de notre ancienne assurance je suis vraiment satisfaite pour le moment
</t>
  </si>
  <si>
    <t>ben28-51311</t>
  </si>
  <si>
    <t>Vraiment déçu, et me sens dupée et abandonné, ma famille et moi ! Victime d un incendie dû à un voisin négligeant, aucun retour de leur part ni même un appel ou même un service client fidèle au souci du suivi de notre dossier! Pourtant les campagne de publicité nous montre le contraire! Alors que cela fait  plus d'une quinzaine d année de fidélité, on va décider de se séparer d'eux avec beaucoup de regret!!! Déçu dupée alors que nous sommes victimes! Plateforme Maghreb et personne n a su estimé la valeur de notre contrat au mérite d'une Assitance ou non meilleur contrat que nous avions souscrit nous avons gardé toutes les factures depuis plus d'une dizaine d'années ! 
Tout nos bien ont été revu à la baisse, nos factures négligées, et les nouvelles jamais prise en compte... Qu elle tristesse...</t>
  </si>
  <si>
    <t>tartuff01-93891</t>
  </si>
  <si>
    <t>Il vous rembourse votre franchise pendant le confinement en tant que soignant et vous annoncent qu'il vous vire en fin de contrat car 2 sinistre c'est trop ironique</t>
  </si>
  <si>
    <t>franck-c-131829</t>
  </si>
  <si>
    <t>Rapide et simple à mettre en place., je suis vraiment satisfait du service.
En espèrent que tout le reste se passe aussi bien.
Recommande à tous ce qui n'aime pas les démarches administratives interminables!!!</t>
  </si>
  <si>
    <t>sicard-g-117902</t>
  </si>
  <si>
    <t>Facile et rapide mais encore cher pour assurer une voiture d'occasion de 8 ans au tiers pour un étudiant qui débute une alternance avec des moyens limités</t>
  </si>
  <si>
    <t>kevin--d-133713</t>
  </si>
  <si>
    <t xml:space="preserve">Super intéressant prix très bas
Très rapide pour être assuré
Je le conseil fortement
Un ami m'a conseillé votre site d'assurance moto. Vous êtes imbattables </t>
  </si>
  <si>
    <t>kisa-61995</t>
  </si>
  <si>
    <t>plusieurs mois pour obtenir des remboursement, et etant donné qu'ils ne prennent pas en charge les hospitalisations, il faut avancer. bref priez pour n'en avoir jamais besoin, cette mutuelle est juste la pour encaisser vos cotisations.</t>
  </si>
  <si>
    <t>prjolivet-63737</t>
  </si>
  <si>
    <t>Mauvaise expérience</t>
  </si>
  <si>
    <t>fatal1s-75165</t>
  </si>
  <si>
    <t>Bonjour à tous, 
Suite à un problème rencontré ce jour lors d'une souscription d'un contrat passée pour une mise à jour de mon dossier via un courtier (Marchand Alain) , un peu en colère je contacte Néoliane (les vrais) et je tombe sur une interlocutrice, Erika (si si,elle existe vraiment) qui après un agréable échange téléphonique à su désamorcer la bombe, d'ailleur merci à elle. 
Je reviendrais modifier mon commentaire pour vous faire part de l'issue du dossier.</t>
  </si>
  <si>
    <t>tonioio-62559</t>
  </si>
  <si>
    <t>Tant qu'on est un bon élève on vous assure, par contre dès qu'on commence à avoir des sinistres, il ne faut surtout pas les appeler sinon il se pourrait qu'ils aient des boutons qui poussent.</t>
  </si>
  <si>
    <t>claire-b-114901</t>
  </si>
  <si>
    <t>Bonne communication, informations claires et precises sans parler du prix interressant voir tres..
Petit bemol, mail recu alors que dossier complet, je ne comprend pas.</t>
  </si>
  <si>
    <t>boub-77149</t>
  </si>
  <si>
    <t>Plus de 7 mois que ma maison a brulé, les travaux n'ont toujours pas commencé. Cause de l'incendie électricité. Pour établir le contrat, j'ai fourni le compromis de vente avec le DPE où il est précisé que la bâtisse a une cheminée, le conseiller ne l'a pas signalé dans le contrat et ils veulent me retenir 5% sur le dédommagement, soit l'équivalent de 15 années d'assurances alors que ça fait 4 ans que je suis assurés chez eux. J'ai perdu tout ce que je possédais, ils profitent de mon désarroi pour vouloir m'achever.</t>
  </si>
  <si>
    <t>dub-75753</t>
  </si>
  <si>
    <t>Service client injoignable pour déclarer un sinistre. Le numéro coupe automatiquement car "tous les conseillers sont occupés"... Alors que la durée pour le déclarer est limitée à 5 jours.</t>
  </si>
  <si>
    <t>ponsot-j-121197</t>
  </si>
  <si>
    <t>Je suis satisfait du service. Facile d'utilisation compréhensif. On verra le futur. Les avis sur internet dise qu'il augmente. J'espère pas pour moi.</t>
  </si>
  <si>
    <t>filrou-88991</t>
  </si>
  <si>
    <t>Sans aucune réponse ni accusé de réception pour liquider une assurance vie après le décès de mon père.
Injoignable. Compagnie catastrophique.A éviter d'urgence.Injoignable. Compagnie catastrophique.A éviter d'urgence.Injoignable. Compagnie catastrophique.A éviter d'urgence.Injoignable. Compagnie catastrophique.A éviter d'urgence.</t>
  </si>
  <si>
    <t>didoch-60294</t>
  </si>
  <si>
    <t>Impressionnant de mauvaise foi Résiliation loi Chatel dans un premier temps ils évoquent que la poste ne fait pas son boulot notamment sur un recommandé puis l'agent me lis le courrier qu'il a finalement reçu redemande une confirmation par mail pour gagner du temps puis encore un appel pour me dire que je vais être remboursé sous 15 jours puis toujours rien Non réellement c'est abuser des gens me reste 1 contrat chez eux que je vais m'empresser de solder Plus jamais ... Alors je croise les doigts pour qu'il ne m'arrive rien§</t>
  </si>
  <si>
    <t>lolo-62444</t>
  </si>
  <si>
    <t>Client fidèle je suis dans le regret de quitter direct assurance suite à mon appel téléphonique .</t>
  </si>
  <si>
    <t>mamerco-137988</t>
  </si>
  <si>
    <t xml:space="preserve">Avec mon contrat assistance panne 0 km, j'ai eu malheureusement besoin de ce service , lorsque ma moto n'a pas voulu redémarrer , j'ai eu 3 interlocuteurs différents qui doivent à chaque fois se renseigner avec un temps d'attente minimum de 15mn avant d'obtenir un semblant de réponse et pour m'envoyer dans un garage qui d'office ne réparera pas ma moto, au lieu de m'envoyer dans le garage de la marque(bien sur celui ci se situe à 60km), ce qui à fini par être fait ,mais non sans discuter avec le 3em interlocuteur qui ne comprenait rien ,(20 secondes avant chaque réponse , je pense qu'il devait regarder son traducteur) . Finalement au bout de 2 heures de négociations, je suis parti avec le dépanneur au garage de la marque, qui à réparé aussitôt la moto , et j'ai pu repartir, sans que l'assurance me rapatrie à mon domicile . Conclusion, extrémement difficile de se faire "entendre"auprès de mes interlocuteurs qui ne sont pas à la hauteur de leurs tâches </t>
  </si>
  <si>
    <t>Toujours satisfaite de leur service personnel très réactif et joviale. Leurs tarifs sont corrects par rapport à la couverture proposée et l’option primo permet d’être toujours couvert.</t>
  </si>
  <si>
    <t>isa84000-51966</t>
  </si>
  <si>
    <t>Et bien voilà, je change d' assurance Auto. Je viens de recevoir mon avis d' échéance et surprise, cette année, j' ai une augmentation de 100 euros !!! Pourquoi ? Aucun sinistre et je viens de passer au bonus 50. Je suis en pleine recherche pour trouver une autre assurance et je remarque qu' il existe beaucoup d' autres assurances bien moins chers pour plus de service ! (Chaque année, j' ai eu une importante augmentation des tarifs mais là, c' est trop !!!)</t>
  </si>
  <si>
    <t>martial25-89413</t>
  </si>
  <si>
    <t>Bonjour à tous, ne faites pas confiance à cette assurance ! En procédure judiciaire pendant 10ans 60000 € de dépenser en frais de procédure perdu et des travaux qui ne sera jamais refait. Tout cela pour un artisan qui a mal fait des travaux d'agrandissement d'habitation et qui était assuré dans cette compagnie. Résultat cette compagnie ne garantit rien pour cette artisan qui à payé ces cotisations. Cette compagnie a tout fait et à trouver tout les moyens pour ne pas intervenir en décennale. Résultat l'artisan c'est mis en liquidation judiciaire, j'ai perdu 60000 € de frais de procédure et les travaux ne seront jamais refait, en gros je n'ai plu rien. Mais mon combat ne s'arrête pas là. Ma seule consolations c'est que j'ai réussi à obtenir un reportage médiatique au journal de 13h sur TF1 pour dénoncer les pratiques des assurances et montrer dans quel situation que je suis. J'ai également réussi à obtenir un article qui va paraître dans le Parisien. Croyez moi j'ai perdu une bataille judiciaire de 10ans, mais je ne vais pas prendre celle que je suis entrain de mettre en place. Cette compagnie va perdre bien plus en termes de publicité de ce qu'elle aurait dû verser pour cette affaire. Rappeler vous bien de ce que je viens d'écrire car ont va encore en entendre parler. Faite remonter l'information au plus haut de votre direction ont connais bien mon dossier dans votre compagnie.</t>
  </si>
  <si>
    <t>patrick-c-137513</t>
  </si>
  <si>
    <t>SATISFAIT DE VOTRE PROPOSITION  :
- souscription très aisée
- tarif concurentiel
- choix options clair.
Sans tenter le diable, j'espére que les règlements de sinistres soient aussi aisés ...</t>
  </si>
  <si>
    <t>loic-j-133210</t>
  </si>
  <si>
    <t>Les prix me conviennent car je ne n'ai jamais eu de soucis particuliers avec cette assurance et c'est pour cette raison que j'assure mon 2ème véhicule.</t>
  </si>
  <si>
    <t>columbo-65338</t>
  </si>
  <si>
    <t>C'est hallucinant !...La MGEN , trouve le moyen de cumuler deux échéanciers différents  ( le second proposé le 13 juin 2018, plus raisonnable à hauteur de 94,57 euros de juillet à décembre 2018 était gérable)... Mais , voilà...C'est la catastrophe...Ce montant prélevé en juillet 2018 qui devait annuler le premier échéancier s'ajoute au montant de l'ancien échéancier proposé soit 305,12 euros en juillet et en aôut...de rattrapage de cotisation, alors que j'ai des soucis financiers suite à des problèmes de santé.En cumulant en ce mois de juillet le prélèvement l'ancien échéancier et du nouveau, la MGEN me fait à nouveau une  mauvaise surprise  : celle de prélever 399, 69 euros ce mois-ci...Sans concertation aucune. Et dire que je croyais que le second échéancier serait appliqué...Ce fut naïf de ma part de le croire...Les deux ont cumulés...</t>
  </si>
  <si>
    <t>maximilio31-132618</t>
  </si>
  <si>
    <t>Très satisfait de cette prévoyance jusqu'à il y a peu, je me retrouve à ne plus recevoir mes indemnités prévoyance subitement stoppées sans réelle raison.
En effet, mes indemnités journalière de la CPAM sont bien envoyées comme me le confirme les personnes au téléphone mais elles ont du mal à m'expliquer ce retard de paiement de chez eux.
N'ayant pas beaucoup de ressources, je me retrouve dans une situation délicate depuis.
De plus, je vais passer en invalidité d'ici à 2 mois et j'ai besoin de ma prévoyance pour m'assurer un minimum de revenu vital donc je vous transmets les coordonnées de mon dossier ci dessous pour que je puisse revenir à une situation normale. Merci de votre aide.</t>
  </si>
  <si>
    <t>nikos-13500-125689</t>
  </si>
  <si>
    <t>Franchement c'est une honte, Mercer c'est même pas descriptible tellement c'est la catastrophe avec eux.
Difficilement joignable, quand on a une réponse, il faut sortir de polytechnique pour decripter (on prend a chargé 300% du pmss, dans la limite de 150 du machin, diviser par notre commission de courtier en assurance).
Ben ouai, derrière Mercer, il y a une assurance, un coup Generali, un coup le Gan. Mais toi t'es la et tu trim pour te faire rembourser.
A fuir !</t>
  </si>
  <si>
    <t>delphine-b-122330</t>
  </si>
  <si>
    <t>Je vais tester cette nouvelle assurance pour moi, j'étais chez un concurrent pour ma 1 ère moto donc c'est une découverte et une nouvelle aventure.
A suivre</t>
  </si>
  <si>
    <t>ziane-i-113321</t>
  </si>
  <si>
    <t xml:space="preserve">Le devis est Rapide , efficace et le prix est attractif.
J’espère que le service client par téléphone sera aussi clair, vif d’esprit et rigoureux. 
</t>
  </si>
  <si>
    <t>laura13-123898</t>
  </si>
  <si>
    <t>Un conducteur a percuté notre voiture dans notre rue et a pris la fuite le 14 juillet au matin. On s’en rend compte que l’après-midi. La voiture est inutilisable et l’expert l’a interdit de rouler. On a porté plainte et ouf un voisin à recupere la plaque du chauffeur. Assurés depuis des lustres et en tous risques chez gmf sans sinistres ils nous refusent le prêt d’un véhicule. Nous nous retrouvons à une seule voiture moins fiable que celle accidentée une BMW récente en très bon état. GMF est fautif de lors de la souscription du contrat de ne pas avoir prévenu qu’il n’y aurait pas de prêt de vehicule. Resultat : nous allons changer d’assureur face a leurs clauses et non prise en charge.</t>
  </si>
  <si>
    <t xml:space="preserve">ATTENTION : Si vous avez déjà une mutuelle, N'adhérez jamais à une mutuelle durant les mois de préavis, novembre et décembre ! 
Il y a presque 2 ans, j'avais pris une mutuelle pour ma mère. J'étais passé par les furets.com. J'avais reçu  des  propositions  d'une multitude de courtiers, à ne plus rien y comprendre.
Depuis  quelques semaines, nous recevions d'incessants appels téléphoniques du cabinet de courtage SFA. La conseillère me demandait de revoir notre mutuelle prise 2 ans plutôt. Elle nous  proposait des devis de mutuelle concurrentes pour 2018. Mais comme il était trop tard pour résilier à cause du préavis, elle s'était proposait de négocier elle-même avec notre mutuelle actuelle pour que celle-ci accepte notre demande de résiliation.  Elle m'a envoyé une lettre de résiliation et m'a dit que c'était arrangé avec ma mutuelle. J'ai donc adhéré à Néoliane malgré des prix élevés  et j'ai envoyé sous recommandé une lettre de résiliation à ma mutuelle. 
Mais voilà ; quand j'ai reçu une réponse négative de ma mutuelle, je l'ai de suite rappelé mais elle  m'a répondu qu'il était impossible qu'ils aient répondu le contraire à un quelconque courtier. J'ai essayé de joindre la conseillère de SFA (qui prétendait être ma conseillère privilégiée durant la durée de notre adhésion chez Néoliane), mais les mails que j'adressai auparavant à contact@golden-assurance.fr me revenaient et plus personne ne répondait  au 05 35 00 40 36 et au 05 35 00 40 59. J'ai contacté Néoliane pour ANNULER ma nouvelle adhésion en leur expliquant tout, mais ils n'ont rien voulu savoir, me rétorquant  que j'avais dépassé le délai de rétractation. Je me retrouve donc avec 2 mutuelles pour 2018. Néoliane m'a proposé de reporter la date de début d'adhésion d'un an. Ils ont visiblement l'habitude de procéder ainsi (sans doute pour forcer les adhésions !).
Je suis arrivé à joindre SFA au 04 67 39 18 17 (numéro trouvé sur le net) qui me propose un avenant pour reporter  mon adhésion à Néoliane d'un an.
En fait je me suis bel et bien fait avoir. La mutuelle Néoliane s'est assuré un client pour 2019 et le courtier SFA  s'assure une commission. Je ne sais pas dans quelle mesure il y a connivence mais question déontologie, on repassera !  (je plains les personnes vulnérables).
</t>
  </si>
  <si>
    <t>elpadre44-79491</t>
  </si>
  <si>
    <t xml:space="preserve">La casse d'un miroir n'est pas couvert par "bris de glace" avec l'option multirisque 
Nous avons plusieurs contrats au CM, dont contrat habitation avec la garantie Bris de glace. Suite casse du miroir de la salle de bain avec découpe et bords polis, le remplacement me coûte 189,84 euros. En appelant la plateforme, attente interminable de plus de 10 minutes au tél, mon interlocutrice, très aimable au demeurant, me dit que les miroirs ne sont couverts ni par la couverture bris de glace, ni biens mobiliers, ni multirisques. Il aurait fallu souscrire une couverture Tous risques .  
Nous avons eu aussi une déconvenue avec notre assurance auto. Lors du transfert de l'assurance à mon nom à celui de notre fille, notre interlocuteur a oublié d'annuler le précédent. Heureusement, je m'en suis rendu compte au bous d'1 an lors de l'appel de cotisations, et le remboursement a été fait </t>
  </si>
  <si>
    <t>sahara-96841</t>
  </si>
  <si>
    <t>Je suis en accident du travaille depuis 11/12/2018 au 30/09/2019 , j ai fait un dossier pour complement salaire le mois decembre 2019,  j ai envoyé les decomptes de l assurance maladie  par email il ma dit no on a rien vu faire une reclamation , maintenant je suis fatigue , en plus j ai des probleme financier , svp svp faire avec moi une solution urgent</t>
  </si>
  <si>
    <t>david-l-122549</t>
  </si>
  <si>
    <t>Plus de neuf mois après ma déclaration de sinistre, mon véhicule n'est toujours pas réparé. L'assistance ne s'est pas déplacée le jour du sinistre, mon gestionnaire est totalement dépassé, le service est inexistant. Aucun prêt de véhicule depuis ke 01/10/2020. HONTEUX ! Je ne vous recommande pas Direct Assurance !</t>
  </si>
  <si>
    <t>martvega-63114</t>
  </si>
  <si>
    <t>Nous sommes assurés depuis 7 ans pour nos deux prêts immobiliers (PTZ + Prêt Principal), à 100 % sur chacune de nos deux têtes. Mon mari vient d'être déclaré en ALD (Affection Longue Durée) suite  à l'annonce d'un cancer colorectal. Nous avons sollicité auprès de la Cardiff l'indemnisation de nos prêts dans le cadre de l'ITT, et ce, après les 90 jours de carence. La Cardiff a été très réactive, professionnelle, sans aucune tracasserie administrative . C'est sans doute à peine croyable quand je lis certains commentaires sur cette assurance, j'avoue qu'en constituant le dossier de demande d'indemnisation je n'étais pas très confiante. Mais maintenant nous sommes rassurés, et indemnisés. Cela nous permet d'avoir un sérieux souci en moins, et de souffler de ce côté là, ce qui n'est pas rien en regard de la situation actuelle...</t>
  </si>
  <si>
    <t>flo59-60406</t>
  </si>
  <si>
    <t>Je suis kiné libérale et cotise à SwissLife depuis un an. Enceinte, mon gynécologue obstétricien m'a prescrit un arrêt de travail dans le cadre d'un risque d'accouchement prématuré en lien à une pathologie (syndrome de Lacomme), couplée à mon activité professionnelle.
J'ai appelé Swisslife qui m'a indiqué que c'était pris en compte et m'ont demandé de leur envoyer mes coordonnées bancaires pour mettre en place les virements. Je n'ai rien vu venir et après plusieurs relances on m'a indiqué qu'il fallait des documents complémentaires. Je leur ai fourni tout ce qu'il fallait, y compris la lettre de mon gynécologue obstétricien indiquant que l'arrêt était nécessaire et qui justifiait pourquoi.
Après plusieurs relances à nouveau, et sans nouvelle, j'ai pu obtenir l'information comme quoi mon dossier était rejeté.
3 choses pour Swisslife donc :
- fausses informations données par téléphone lors de ma première prise de contact avec eux
- manque de communication et d'information (près de 2 mois à attendre mes versements pour qu'on m'annonce finalement qu'il n'y en aura pas).
- une absence de professionnalisme : le médecin (ou soit-disant médecin) de chez Swisslife qui a donné son verdict n'est pas joignable : ni par mail, ni par téléphone, et il ne se déplace pas pour vérifier. Je n'ai aucune information sur le pourquoi du refus, si ce n'est que ça n'entre pas dans leurs critères.</t>
  </si>
  <si>
    <t>jerome-a-116100</t>
  </si>
  <si>
    <t>conseillé par mon frere . souscription en ligne assez rapide . des tres bons tarifs  pour l aquisition d une moto cela se passe rapidement . un site que je recommande</t>
  </si>
  <si>
    <t>mikepero-76493</t>
  </si>
  <si>
    <t>Assuré depuis des années pour 2 véhicules, malgré 4 sinistres (non responsables), pas de problème particulier.</t>
  </si>
  <si>
    <t>lauralyne28-61906</t>
  </si>
  <si>
    <t xml:space="preserve">A Fuire!!! Gros problème quand vous voulez resilier.
J'ai  résilier par lettre rar en temps et en heure.
L'accusé de réception m'est bien revenu signé. Et aujourd'hui on continue de me prélevé. Voici leur  réponse...J'ai cru que c'était une blague...
Nous n'avons pas accepté votre demande car conformément aux articles 20 et 21 des Conditions Générales de votre contrat, vous devez spécifier un motif de résiliation.
Aucun courrier reçu pour me dire que ma demande de résiliation ne prendrai pas effet, bref je ne recommande pas du tout, j'ai quand même le droit de résilier sans donner de motif... Surtout qu'en lisant les articles 20 et 21 j'ai pas vu qu'il fallait donier un motif
</t>
  </si>
  <si>
    <t>nunuche--101410</t>
  </si>
  <si>
    <t xml:space="preserve">Assurée par Internet pour mon habitation, mon i interlocuteur m'a mal répondu. Imbu de sa personne, il m'a dit que si j'étais près de mes sous, alors bien sûr.....sous  entendu j'étais pas à  la hauteur....... Son insistance  a fait que Je paye plus. 
Difficultés à  m'inscrire sur leur espace </t>
  </si>
  <si>
    <t>alex88-123439</t>
  </si>
  <si>
    <t>Je suis satisfait du service simple et rapide. Tarif et prise de garantie cohérent. Souscription en ligne rapide à voir dans le temps mai pour le tarif je recommande</t>
  </si>
  <si>
    <t>kenzo-azou-42972</t>
  </si>
  <si>
    <t>Bonjour 
Assurances de MER2 a éviter 
Service client ou par l agence de Nanterre 
Catastrophique a éviter
Pour une Demande d attestation on rentre dans votre vie et chez vous
Il vous questionne afin de mettre votre dossier a jour alors que mon dossier est a jour et quand vous appeler pour mettre a jours votre dossier il vous parle de tel ou tel chose 
Jamais vu sa .. 
Allez chez MMA cest mieux 
Et ne jamais de donner de details ou des mots en plus car il note tout meme si vous declarer que vous avez un slip de trop il le marque en observations 
Et la conseillere de l agence de Nanterre Que des étudiante stagiaire !!!! A fuire.... Sa sent la resiliation !!!</t>
  </si>
  <si>
    <t>anna-l-104078</t>
  </si>
  <si>
    <t>Très satisfaite de l’échange et le professionnalisme de mon interlocuteur.
Merci pour toutes les réponses aux questions et l’accompagnement personnalisé.</t>
  </si>
  <si>
    <t>el06240-54121</t>
  </si>
  <si>
    <t xml:space="preserve">Je vous recommande de ne pas prendre cette assurance (AssurOnLine) ça va vous éviter pas mal de problèmes en cas d'accident!!!
Je vous invite vivement à demander les conditions en cas d'accident responsable et nos responsables avant de prendre un contrat.
</t>
  </si>
  <si>
    <t>le-rhun-h-136636</t>
  </si>
  <si>
    <t>Satisfaite du montant mensuel de mon assurance auto ainsi que des garanties que proposent mon contrat. 
Service clients pratique et rapide, espace fonctionnel.</t>
  </si>
  <si>
    <t>carusaurel69-60416</t>
  </si>
  <si>
    <t>Actuellement en statut polyactif (CPAM/RSI), cela fait maintenant plus de 6 mois que je me bats pour obtenir des sommes dérisoires concernant la grossesse. 
Le livret maternité ne m’a été envoyé qu’en août 2017 (moi d’en mon accouchement). Après de nombreux appels une fois les documents envoyés, soit ils vous disent qu’ils n’ont rien reçu, soit vous n’avez pas là même réponse selon votre interlocuteur. Après de nombreux appels, j’ai reçu ma prime du 7e mois ainsi que ma prime de naissance 4 mois après mon accouchement ! 
Et je me bats encore aujourd’hui, nous sommes en janvier, parce que mon dossier était « incomplet ». Après 4 semaines de renvoie de dossier, on me dit aujourd’hui que rien n’a été reçu...
Après 6 mois de bataille, 3 allers-retours chez mon médecin traitant, je n’ai toujours pas reçu l’intégralité de mes indemnités...
Et on me dit « ce n’est pas de notre faute » ou « mieux vaut tard que jamais »...</t>
  </si>
  <si>
    <t>virginie-m-128882</t>
  </si>
  <si>
    <t>Déjà cliente; mais on ne peut juger une assurance au moment où on en a besoin ; en cas de sinistre. Sincèrement je ne souhaite pas qu'il y ait un sinistre.</t>
  </si>
  <si>
    <t>sebastien-g-117307</t>
  </si>
  <si>
    <t>Très satisfait du service, rapide et efficace...sur internet pas besoin de se déplacer , comparateur de prix et puis l'on fait son choix en fonction de ses besoins...</t>
  </si>
  <si>
    <t>margot-m-99504</t>
  </si>
  <si>
    <t>J''ai fait un devis pour une assurance habitation. 
Le tarif est très raisonnable par rapport aux concurrents. Rien à redire. Je suis pour l'instant très satisfait !</t>
  </si>
  <si>
    <t>luc006-61728</t>
  </si>
  <si>
    <t>L’inscription sans problème avec une personne aimable qui connaissait bien son métier, long mais questionnaire très détaillé (le même partout) donc à la fin on prend même les options les plus chères</t>
  </si>
  <si>
    <t>brisefer42-113033</t>
  </si>
  <si>
    <t xml:space="preserve">Des vendeurs mais pas des conseillers . A déconseiller . Nouvelle définition de la Macif
Partez vite de cette assurance où je n'ai rencontré que des incompétents , des menteurs , un responsable d'agence nul et un service réclamation au siège qui ne doit pas savoir lire car il ne répond jamais aux questions posées , il ne répond qu'à coté .
Les DRH se succèdent , on comprend pourquoi.
J'ai envoyé une lettre recommandée avec AR il y a 2 mois au Directeur général Mr Dogneton , mais j'attends toujours sa réponse .
Les pub à la télé et à la radio de la Macif sont trompeuses .Fuyez , fuyez cette assurance </t>
  </si>
  <si>
    <t>emmanuel-f-114753</t>
  </si>
  <si>
    <t>Excellent service en ligne , précision et réactivité.Je recommande vivement cette société.
Devis/contrat le mieux disant du marché à couverture égale voire supérieure.</t>
  </si>
  <si>
    <t>cece06-99754</t>
  </si>
  <si>
    <t xml:space="preserve">HELP AG2R!!!!!
Bonjour, je travaille dans une pâtisserie depuis le 1 septembre 2020. Mon employeur m'a remis ce jour là un bulletin d'affiliation santé obligatoire à envoyer à AG2R.
Depuis ce jour là, aucune nouvelle d'AG2R. Impossible de les joindre au téléphone. Mon employeur me dit que c'est à moi de les relancer. J'ai 18 ans et je ne sais plus comment faire pour obtenir enfin ma carte mutuelle. Je suis désespérée et ma maman également qui essaye de trouver une solution et surtout un contact humain avec AG2R.
Ma maman a résilié la mutuelle que j'avais avec elle le 1 septembre pour ne pas faire doublon et du coup aujourd'hui je vais devoir avancer la part mutuelle si je dois me faire soigner.
Je précise que ma cotisation mutuelle est prélevée sur mon salaire depuis le mois de septembre. 
Qui serait capable de m'aider. Merci aux bonne volontés.
Célia
 </t>
  </si>
  <si>
    <t>jean-luc-l-114216</t>
  </si>
  <si>
    <t>très satisfait facile pour la déclaration et surtout aimabilité des interlocuteurs merci beaucoup de vos services
je recommande à mes amis de venir chez vous.</t>
  </si>
  <si>
    <t>monique-c-111139</t>
  </si>
  <si>
    <t>Je suis satisfaite de la relation client qui est efficace et des réponses apportées pour régler les questions. les opérateurs ont le soucis de répondre aux attentes client</t>
  </si>
  <si>
    <t>julien-93705</t>
  </si>
  <si>
    <t>Je suis satisfait du service, le site est bien fait, bonne analogie, il est également assez clair. Il serait toutefois intéressant que les conditions de résiliation ainsi que celles de diminution de tarif soient plus explicites.</t>
  </si>
  <si>
    <t>anna-z-110357</t>
  </si>
  <si>
    <t>Bonjour, je suis satisfaite du service. je rajoute juste un commentaire où j'ai du reprendre à trois fois le paiement d'acompte; problème chez vous ou chez le prestataire de paiement par carte bancaire.
Sinon tout est clair.
ANNA</t>
  </si>
  <si>
    <t>david-r-128913</t>
  </si>
  <si>
    <t>je suis satisfait du site internet et de la rapidité pour m'assurer chez vous. Je fournirai rapidement les documents manquants pour la finalisation de mon assurance</t>
  </si>
  <si>
    <t>cutgirl500-86159</t>
  </si>
  <si>
    <t>Mutuelle d'entreprise, j'avais Gras Savoye mutuelle au top.
Mon entreprise à décider de changer, donc Mgen, tout d'abord mon fils né le 30/10/2014 en bénéficiaire l'ont mis en tant que conjoint, alors j'ai appelé au moins 3 fois, car les conseillés ne sont pas très compétent, après le 21 janvier 2020, l'infirmière qui vient en mon domicile me dit elle n'est pas payé de la part mutuelle, j'appelle un conseillé pas très gentil, je lui explique pour l'infirmière et qu'ne suis pas remboursé du médecin du 7 janvier 2020, la part mutuelle est de 7,50 euros, limite il me dit vous n'avez à pelle doit un appelé un numéro spécial, le numéro surtaxé et je lui dis aussi je leurer pour 7,50 euros.
J'estime on paye une mutuelle et elle doit nous mettre en confiance, et pas nous anarquer adhérent et professionnel de santé.</t>
  </si>
  <si>
    <t>pierre-67843</t>
  </si>
  <si>
    <t>Incapables de trouver mon contrat malgré plusieurs appels avec le nom et le numéro de contrat qui est sur l'avis d'échéance ainsi que dans le libellé des prélèvements !! Pourtant les prélèvements marchent très bien et viennent d'augmenter.
Heureusement que je n'ai jamais eu à me faire rembourser...</t>
  </si>
  <si>
    <t>eloise--c-125361</t>
  </si>
  <si>
    <t>Les prix correspondent à nos attentes mais le parcours nous pousse toujours à souscrire plus , c est agaçant car comme pour toute assurance, nous n’avons pas d’information quant à la probabilité de survenance des risques évoqués</t>
  </si>
  <si>
    <t>juzy-80438</t>
  </si>
  <si>
    <t>cliente depuis plus de 5 ans et le service s'est dégradé en l'espace d'un an</t>
  </si>
  <si>
    <t>julie-d-112919</t>
  </si>
  <si>
    <t>Très satisfait des offres YouDrive !
Le rapport qualité / prix est plus que correct comparé à d'autres devis que j'ai pu voir.
Simplicité également pour l'adhésion 100% numérique.</t>
  </si>
  <si>
    <t>alain--136506</t>
  </si>
  <si>
    <t xml:space="preserve">Adhérent depuis janvier nous ne sommes toujours pas connecté à la télétransmission. 
Des appels répétés auprès du conseillé oxyliane rien n y fait
J ai quitté la MGP ou j été adhérent depuis 1983 pour une question de prix et je regrette mon choix la qualité a un coût apparemment 
Futez cette assurance </t>
  </si>
  <si>
    <t xml:space="preserve">La fidélité ne paye pas 
Des biens une entreprise des véhicules  et au bout de 40 ans et une sécession d’activité pour cause de retraite 
On me vire pour soit disant trop de sinistre  moi je dirais des mises en cause sans forcément être en tord 
</t>
  </si>
  <si>
    <t>delbos-j-130024</t>
  </si>
  <si>
    <t>Je suis satisfait du prix, je ne peux encore parler du service. Le site a buggé plein de fois, pendant le devis jusqu'à la signature, on a perdu une heure...</t>
  </si>
  <si>
    <t>gepadoo77-86787</t>
  </si>
  <si>
    <t xml:space="preserve">Cela fait plus d'un an que je cotise pour une mutuelle santé pour mon chien L'année dernière mon vaccin annuel de 60 euros a été remboursé à hauteur de 25 euros comme le contrat le stipule
Je n'ai eu aucun autre sinistre
cette année j'ai fait mon vaccin il y a un mois et je ne suis tjrs pas remboursé Réclamation faite il y a 9 jours sans réponse de leur part alors qu'un mail automatique est envoyé qui dit qu'on va avoir une réponse sous 72hres
Une conseillère m'a dit par téléphone que sur son ordinateur j'ai été remboursé sur mon compte au bout d'une semaine
mais je n'ai eu aucun crédit de leur part
en revanche il savent ou prélever les cotisations tous les mois
je précise que je suis conseiller bancaire et que je sais lire mes relevés de compte et que je n'ai aucun crédit de leur part
Cela est énervant de devoir se battre pour réclamer 25 euros par an alors  qu' me prélève 23 euros tous les mois
Je ne vois pas ce que cette mutuelle couvre en fait
Apparemment ils ont envie que les clients résilie les contrats
C'est juste inadmissible tout ça 
Quelle déception 
Je veux être remboursé des 25 euros comme le prévoit le contrat </t>
  </si>
  <si>
    <t>ted-98205</t>
  </si>
  <si>
    <t xml:space="preserve">Assurée depuis des années et ayant eu plusieurs litiges pour lesquels j'ai fais jouer mon "l'assurance juridique Matmut", je fais le bilan aujourd'hui que cette assurance juridique ne sert strictement à rien. je n'ai eu à chaque fois que de simples assistants/assistantes incapables de me conseiller juridiquement, allant jusqu'à me proposer des actions à ne surtout pas faire pendant une procédure à l'amiable (comme réaliser des travaux avant passage d'un expert!), ou traiter mes dossiers de façon professionnelle. concrètement ils ne font que des envoies/réceptions de courriers avec en plus strictement aucune réactivité. </t>
  </si>
  <si>
    <t>bouchehboun-f-113529</t>
  </si>
  <si>
    <t xml:space="preserve">Après avoir consulter les avis positifs sur l'olivier, j'ai tenté d'avoir plusieurs devis en ligne rapidement. J'ai pris la décision de me faire assurer par L'olivier.
Validation du devis qui a été effectuée en ligne avec un collaborateur sympa! </t>
  </si>
  <si>
    <t>etienne-59014</t>
  </si>
  <si>
    <t>À fuir ! Je déconseille fortement AMV ce ne sont pas des professionnels ! Il vaut mieux payer 5 ou 10 euros de plus et prendre une assurance avec un vrai service client et une personne en face de vous .. ils continuent à prélever votre compte alors que la lettre de résiliation était signé et envoyé depuis 2 mois !! Plus de deux mois à être rembourser du trop perçu ...</t>
  </si>
  <si>
    <t>xiong-49465</t>
  </si>
  <si>
    <t>je suis déçus de MAAF se n'est pas sérieux le part quant il s'agit de prendre leur responsabilité pour les remboursement ex: sinistré non résponsable la il prenne leur temp,par contre pour réclamer un échéance en retar la  il sont rapide.</t>
  </si>
  <si>
    <t>goncalves-l-114735</t>
  </si>
  <si>
    <t xml:space="preserve">SERVICE AU TOP.
TRES RAPIDE. PROFESSIONNEL.
J ai eu besoin d'une assurance avec une immatriculation provisoire et ai reçu toute l'aide dont j'avais besoin. Service très rapide. </t>
  </si>
  <si>
    <t>ymane-h-117512</t>
  </si>
  <si>
    <t xml:space="preserve">très déçu! je n'ai jamais vu de plus grands charlatant aucune éthique professionnel , ne respecte pas leurs engagements a fuir ! 
même les responsables sont de mauvaises foie </t>
  </si>
  <si>
    <t>agnes-55481</t>
  </si>
  <si>
    <t>ayant souscrit plusieurs contrats auto je me suis apercu pour un de mes vehicules que la carte verte et la vignette ne m'avait pas éte envoyé(retard de 6mois!!!) je contacte donc mon agence qui me certifie l'envoyer le mardi13 juin le vendredi n'ayant tjs rien je rappel et on me reponds qu'il faut 72h pour que le courrier soit acheminé et que si cela ne me vas pas de passer a l'agence! je m'enerve un peu et prends la decision  d'attendre aujourd'hui tjs rien !!! je fais quoi??j'arrete de payer?? je roule sans assurance!!!!!!!!!!!</t>
  </si>
  <si>
    <t>vanhoutte-j-115401</t>
  </si>
  <si>
    <t>satisfait de l'accueil et du conseillé.
prix un peu élevé en fonction de mon ancienneté de permis sans dommages.
pour le type de véhicule à 5 CV.
Cordialement</t>
  </si>
  <si>
    <t>florence1969-78641</t>
  </si>
  <si>
    <t xml:space="preserve">après un accident responsable 1 juillet 2019, sans gravité, suis toujours dans l'attente de mon véhicule réparée chez garage dit agrée. Je suis assurée tous risques mais presque tout est à ma charge. Etrangement après le choc l'expert macif trouve une usure cardan , et refuse la prise en charge alors que le contrôle technique effectué juste avant ne stipulait pas ce problème. Le train arrière est abîmé mais l'essieu et le cardan c'est soit disant de l 'usure.
Alors oui le positionnement prix est bon mais si on est pas soutenu en cas de sinistre je préfère payer plus </t>
  </si>
  <si>
    <t>nanan-m-113697</t>
  </si>
  <si>
    <t xml:space="preserve">Bonjour, 
Je  ne suis pas très satisfaite, car je suis souscrite depuis longtemps chez vous sans aucun geste commercial de votre part, d’où ma demande de résiliation.
Cordialement </t>
  </si>
  <si>
    <t>mye-94597</t>
  </si>
  <si>
    <t>Il m’est proposé plusieurs prix, mais pour l’instant je n’ai pas vu de comparaison sur les offres faites par les assureurs avec un classement par rapport à l’offre  la + couvrante et le classement des compagnies d’assurance par sérieux, 
Je me connecte à partir de mon téléphone portable
J’ai besoin de creuser Un peu + les offres qui me sont faites du coup.
Mais merci tout de même de votre aide</t>
  </si>
  <si>
    <t>legout-y-117729</t>
  </si>
  <si>
    <t>Je suis satisfait du service les prix me semblent un petit peu élevé dans l’ensemble je suis assez satisfait des conseiller agréable est qui apporte toujours des réponses satisfaisantes</t>
  </si>
  <si>
    <t>dugard-j-110034</t>
  </si>
  <si>
    <t xml:space="preserve">Je suis satisfait 
Le prix me convient parfaitement 
J'espère que mon dossier va être bien rempli rapidement pour Olivier assurance et recevoir ma carte vert rapidement </t>
  </si>
  <si>
    <t>victoire-95977</t>
  </si>
  <si>
    <t xml:space="preserve">Assureur  incompétent et de mauvaise foi. Aucun respect des personnes vulnérables. Tarif prohibitif. Refus systématique d'appliquer ses propres contrats et aussi les lois qui s'appliquent à elle. La MAIF feint de défendre des " valeurs mutualistes " (solidarité, ouverture d'esprit, etc.) alors qu'elle refuse de prendre ses responsabilités et que certains " militants " sont pires que les salariés. </t>
  </si>
  <si>
    <t>patrick-d-106424</t>
  </si>
  <si>
    <t xml:space="preserve">les prix me convienne les service sont en rapport merci j ai encore des vehicules a assurer
je n esiterais pas a revenir vers vous pour assurer mes vehicule </t>
  </si>
  <si>
    <t>so22-66992</t>
  </si>
  <si>
    <t>L accueil pas serviable. Alors que j ai un contrat avec eux et modifier avec ils ne sont pas capable de me repondre et de m envoyer un devis. Je resilie directe...</t>
  </si>
  <si>
    <t>nad-62656</t>
  </si>
  <si>
    <t>Cela fais 2 mois que j attend l indemnisation degat tempête de l avant toit de ma toiture 2 devis envoyé pour qu a la fin on me dise qu un expert passera fin mai en gros encore 2 mois a attendre en plus du temps d imdemnisation  incroyable pas sérieux du tout au moin une avance pour les travaux de la toiture mais rien decus de cette assurance</t>
  </si>
  <si>
    <t>pitberan-79640</t>
  </si>
  <si>
    <t>Service client très médiocre et délais de traitements inacceptables. 6 mois pour ajouter mes enfants sur ma mutuelle. Informations contradictoires à chaque appel. Emails et documents attachés perdus par AG2R. Demande de prise en charge de soins. 1.5 mois, 3 relances et des informations contradictoires à chaque appel. 3 réponses différentes reçues dont une qui me disait que je n'avais qu'à lire le tableau de mes garanties. Demande de remboursement  sur décompte secu:  1 mois plus tard aucune nouvelle. Service client incapable de me dire si/qd ma demande sera traitée. Le dernier conseiller m'a raccroché au nez</t>
  </si>
  <si>
    <t>ulysse-63984</t>
  </si>
  <si>
    <t>Suite à une chute le 13 avril 2018, ayant occasionné une fracture bi-malléolaire et accessoirement, la destruction totale de mon téléphone portable, je me suis tournée vers mon assurance Maif. A ce jour, je viens d'apprendre que mon portable ne sera pas pris en charge pour cause de vétusté (un IPhone 5S acheté neuf en 2014 pour un montant de 675 euros!). Avec de telles conditions, je considère donc qu'en plus de finalement se comporter comme une entreprise plus désireuse d'encaisser les cotisations de ses ''sociétaires'' que de couvrir leurs besoins réels, La Maif participe de la course au gaspillage de nos ressources naturelles en déclarant de valeur nulle un téléphone haut de gamme ''vieux de 4 ans''. Bravo pour votre contribution à la culture de l'obsolescence programmée!!!</t>
  </si>
  <si>
    <t>brice-f-122608</t>
  </si>
  <si>
    <t>Le prix me convient surtout en étant jeune conducteur je n ai trouvé aucune autre assurance avec de tels tarifs. Simple et efficace. Je suis satisfait.</t>
  </si>
  <si>
    <t>bbellocq-104490</t>
  </si>
  <si>
    <t>Des frais dentaires non remboursés depuis plus de 2 mois maintenant. J'en ai pour plus de 759€ . Inadmissible !
J'appelle le service client toutes les semaines, rien à faire. Ils se foutent de moi ! 
Devis du mois d'août, rien à payer, factures envoyées 2 fois en décembre et pas de remboursement.
À chaque appel, je recommence tout depuis le début.
Mutuelle incompétente !</t>
  </si>
  <si>
    <t>sandra-63107</t>
  </si>
  <si>
    <t>Je suis très déçu de la Maif , de grosses difficultés après mon sinistre auto , aucune communication , aucune réactivité , interlocuteurs désagréables et de mauvaises fois , je pensais qu’une assurance était là pour défendre les intérêts de son assuré .. pour la Maif ce n'est pas le cas .</t>
  </si>
  <si>
    <t>auge-s-116572</t>
  </si>
  <si>
    <t xml:space="preserve">
Pour faire suite à votre demande d'avis, je suis satisfait de l'offre, du contenu et du prix.
Bien cordialement,
Stéphanne Augé 
Mobile 06 03 56 88 79</t>
  </si>
  <si>
    <t>natastien10-76868</t>
  </si>
  <si>
    <t>Les remboursements trainent pendant plusieurs mois sous excuse de problème informatique On le doit trous mille euro depuis deux mois je suis acculé par les dettes à cause d'eux</t>
  </si>
  <si>
    <t>daniel-d-107244</t>
  </si>
  <si>
    <t xml:space="preserve">Bonjour,
Je suis déçu en découvrant une franchise de 25% sur remplacement du pare brise...
Impossible de trouver Attestation d'assurance sur le site!
Idem pour les "Conditions Spéciales" évoquées..
</t>
  </si>
  <si>
    <t>stephdu44760-64366</t>
  </si>
  <si>
    <t>Un service rapide - un accueil de qualité et professionnel.  200 caractères cela va être compliqué - mais L'Olivier pour le moment est au top devant bien d'autres - dont une certaine personne qui m'a rassuré et m'a aussi assuré mon véhicule...  je ne vais pas donner de noms ici mais certains sont très long à gérer des sinistres ou à ouvrir des dossier... qu'on se de dise. merci Marion oupsss j'ai donné un prénom.</t>
  </si>
  <si>
    <t>prescilia-b-131023</t>
  </si>
  <si>
    <t xml:space="preserve">Je suis satisfaite du service
Ainsi que de la rapidité du traitement du dossier. 
Je recommanderai fortement vos services auprès de mon entourage.
Cordialement </t>
  </si>
  <si>
    <t>flore-o-122327</t>
  </si>
  <si>
    <t xml:space="preserve">Inscription facile, prix convenable. 
Rapide et pratique lors de l'inscription. La disponibilité et la réactivité sera à évaluer si sinistre déclaré. 
</t>
  </si>
  <si>
    <t>redoules-c-110250</t>
  </si>
  <si>
    <t>Je suis satisfait du service cependant j'aurais voulus modifier mon rib je n'ai pas vu si c'était possible... cela reste malgrès ça une méthode simple et rapide</t>
  </si>
  <si>
    <t>zumae-71073</t>
  </si>
  <si>
    <t>Remboursement rapide aucun soucis</t>
  </si>
  <si>
    <t>dalal-o-124493</t>
  </si>
  <si>
    <t>Satisfait de cette assurance, je recommande juste pour jeune conducteur les prix sont assez élevée sinon voilà quoi je pourrais être assurer dès mon prélèvement</t>
  </si>
  <si>
    <t>cp-60635</t>
  </si>
  <si>
    <t xml:space="preserve">Je suis chez Allianz depuis environ 3 ans.
Les conseillers de clientèle sont disponibles ou bien s'ils ne le sont pas, ils vous rappellent dans les 2 heures (avec heure de déjeuner). Ca m'est arrivée souvent.
Ils sont de très bon conseille !
Je viens de me renseigner sur les prix des assurances ailleurs (5 assureurs). Allianz est plus avantageux sur : le prix, les franchises et les taux de prise en charge en cas d'accident.
DU COUP MON FILS VA S'Y ASSURER EGALEMENT CETTE SEMAINE.
J'ai vu des avis qui délirent complètement... Avant de passer au kilométrage supérieur, Allianz m'a contacté 4 fois. Et avec mon accord, ils m'ont fait payer 50euros PAR AN... </t>
  </si>
  <si>
    <t>yanki-102465</t>
  </si>
  <si>
    <t>Bonjour j’ai placé 93 000 euros chez Sogecap vers 2006 donc je n’ai plus aucune nouvelle,mon argent a disparu.Procés perdu tous pourri personne ne répond au courrier personne pour m aider.</t>
  </si>
  <si>
    <t>christine-t-134395</t>
  </si>
  <si>
    <t xml:space="preserve">Je suis satisfait de mon contrat , j’ai un énorme gain d’argent comparé à mon ancienne assurance ! 
J’ai trouvé cette assurance grâce à une connaissance qui est satisfait de vos prestations. </t>
  </si>
  <si>
    <t>pepe-135175</t>
  </si>
  <si>
    <t>Une bonne assurance si on n a pas de sinistre. Incendie de notre maison en 2020. Tout est mis en œuvre pour indemniser au minimum.... vous n êtes plus le cher sociétaire,  mais le parasite qui va coûter de l'argent à la GMF... Obligé de prendre un avocat pour faire avancer notre dossier. Nous sommes plus traumatisés par la GMF que par l incendie lui-même. Tout bonnement scandaleux!</t>
  </si>
  <si>
    <t>grego-107551</t>
  </si>
  <si>
    <t>Les prix ont augmentés de 20 % en 2021 après 1 an d'assurance pour des justifications fumeuses (prix des pièces, etc..). Bref, tarif bas en appel la première année.... après on se rapproche d'un assureur traditionnel mais avec les avantages du contact. A savoir avant de souscrire.</t>
  </si>
  <si>
    <t xml:space="preserve">Je met 1 étoile car je n'ai pas la possibilité de mettre moins.
5 contrats habitations depuis plusieurs années, 1 litige de déclaré : le 29 août 2020 j'ai accroché une dame sur le trottoir, comme elle était au téléphone, celui ci est tombé.
Déclaration devis le tout envoyé à Direct assurance. Malgré les relances 8 mois après je viens de savoir pas de remboursement car la boutique  c'est trompé de date sur le devis le 20.08.2020  .J'ai essayé de prouver ma bonne foi mais rien à faire ils ne veulent rien payer. 300 euros . Je vais résilier mes contrats car je me dis si un jour ma maison brûle il me faudra attendre des années avant de pouvoir être remboursé. ASSURANCE  A  FUIR </t>
  </si>
  <si>
    <t>lionel-c-105356</t>
  </si>
  <si>
    <t>vous ne vous êtes pas  occuper  du relevé d 'information  de mon ancien assureur l olivier assurance  il manque encore des informations  Vous pourriez faire l effort de leur demander.</t>
  </si>
  <si>
    <t>stevie-85770</t>
  </si>
  <si>
    <t xml:space="preserve">Assurance bon marché, mais qui assure mal!
Contrat maximal "tous risques" avec pack o Km sérénité soit le contrat maximal que l'on puisse souscrire et pas de prise en charge en cas de crevaison qui rend le véhicule immobilisé et inutilisable telle une panne.
En souscrivant le pack sérénité, je ne pensais pas être dans une situation aussi désagréable:
Le pneu avant droit du véhicule de ma femme éclate un soir sur la route en pleine nuit à 6 kms de mon domicile.
Elle appelle le service Assistance de Direct Assurance en demandant un remorquage, puisque le véhicule d'origine constructeur ne dispose pas de roue de secours, de plus, la bombe anti-crevaison fournie par le constructeur est inefficace vis à vis  de la gravité de la crevaison.
Verdict assistance: la crevaison n'est pas prise en charge uniquement en cas de panne, regardez votre contrat.
J'ai expliqué que le véhicule était immobilisé, mais l'assistance ne veut rien savoir.
Coût de l'opération : 280 euros  de remorquage à mes frais, tarif de nuit pour 6 kms de mon domicile.
Remplacement des pneus et changement de la jante (car ma femme a soit heurté une pierre ou un pavé soit a touché le trottoir après l'éclatement du pneu) soit 800 euros en tout à mes frais.
Courrier explicatif envoyé au service client de direct Assurance, avec preuve du constructeur à l'appui comme quoi le véhicule ne dispose pas de roue de secours et que le véhicule était immobilisé en considérant le fait que le pneu était irréparable.
Verdict final du service client: 
Madame,  
Votre demande de remboursement concernant votre sinistre du 11/12/2019 a été traitée.
Néanmoins, nous regrettons de ne pouvoir y donner une suite favorable. En effet nous vous rappelons que la crevaison n'est pas garanti par le contrat de l'assistance.
Restant à votre disposition, nous vous prions de recevoir, Madame, nos sincères salutations.
Service Remboursement Clients
MARYEM FASKA 
Cette assurance est une escroquerie.
Les personnes qui m'ont fait la souscription nous ont affirmé que ce pack 0 kms prenait en charge le remorquage du véhicule à partir du moment où le véhicule est immobilisé.
Quel  intérêt de prendre le o kms dans le cas contraire?
Où est le sens du mot "sérénité"?
J'ai trouvé sans mal une assurance concurrente qui propose un vrai o kms (assurance pour tout ce que Direct Assurance n'assure pas) encore moins chère!
Pensez bien à lire les conditions générales et particulières et surtout exigez-les au moment de votre souscription.
</t>
  </si>
  <si>
    <t>verger-j-114244</t>
  </si>
  <si>
    <t>Je suis très satisfait de la souscription de mon contrat auto. 
Merci pour votre écoute et votre professionnalisme, lors de la finalisation de mon devis.</t>
  </si>
  <si>
    <t>snoopy-137458</t>
  </si>
  <si>
    <t>Bonjour suite à un mail reçu concernant mon adhésion il y a deux jours mon interlocutrice a été professionelle elle a expliqué le souci et a pu résoudre mon problème</t>
  </si>
  <si>
    <t>boirel-s-137384</t>
  </si>
  <si>
    <t>contrat souscrit au téléphone et tout à été parfait en tout point, je suis entièrement satisfaite de vos services et de vos prix pratiqués ainsi que pour votre professionnalisme  ,merci.</t>
  </si>
  <si>
    <t>bibendum-81821</t>
  </si>
  <si>
    <t>Bonne assurance, mais vous êtes viré au troisième sinistres non responsable.ils ne prennent pas en compte l'ancienneté et la loi des séries.Service client à revoir</t>
  </si>
  <si>
    <t>abbassa-d-115758</t>
  </si>
  <si>
    <t>Bonjour c’est vraiment magnifique cette assurance et surtout la rapidité de votre service je souhaite rester avec oliviers assurance le maximum délai et merci beaucoup.</t>
  </si>
  <si>
    <t>lionel-d-112710</t>
  </si>
  <si>
    <t>je suis vraiment très satisfait du service que vous proposez, je recommande direct assurance et je suis prêt à parrainer un de mes proches lors de ses prochains achats en matière d'automobile ou d'immobilier.</t>
  </si>
  <si>
    <t>desaphie-k-122553</t>
  </si>
  <si>
    <t>Mes interlocuteurs ont été très agréable merci à eux je conseillerais l Olivier assurance à tous mes amis , c est simple ,rapide et efficace encore merci</t>
  </si>
  <si>
    <t>simon-o-122722</t>
  </si>
  <si>
    <t xml:space="preserve">Je suis satisfaite du service et j'ai eu un très bon conseiller au téléphone ! 
Le niveau des prix est plus bas que ce que les autres assurances avaient à me proposer, c'est un + </t>
  </si>
  <si>
    <t>amg-71187</t>
  </si>
  <si>
    <t>"Qualité du service client", à la Macif ce n'est plus que effet d'annonce. Certes, nous sommes dans la situation la plus défavorable (pour nous mais extrêmement favorable pour la compagnie d'assurance). Notre Fiat 500 quasi neuve (6 mois, un très faible kilométrage et assurée avec une formule de type tout risque) a été volée par un trafiquant de drogue. Elle a été retrouvée en état de marche après avoir parcouru plusieurs milliers de km (sans doute sans ménagement) au bout de 20 jours. La Macif s'est réfugiée derrière le cadre réglementaire et s'en est tenue au minimum syndical (remboursement des travaux estimés à environ 1 100 euros sur la base d'une expertise au cours de laquelle la voiture est restée immobile...). La Macif a pensé donner une bonne image de son service en adoptant un style de communication policé qui ne trompe en définitive personne et est loin de masquer le désintérêt total qu'elle a pour ses "clients". La Macif a aussi prétendu vouloir nous aider en lançant un appel d'offre auprès d'épavistes (?) qui ont logiquement proposé des niveaux de prix d'épaves. Bilan des courses cela fait maintenant près de 4 mois que notre voiture a été volée. Nous avons toutes les peines du monde à obtenir des réponses et à passer aux étapes suivantes pour pouvoir récupérer la voiture. Nous avons passé des heures à essayer de faire avancer le dossier (nous avons par ailleurs une activité professionnelle) et avons le sentiment que nous ne sommes pas au bout de nos peines. Nous n'avons pas non plus eu de prêt de voiture pendant toute cette période. Le trafiquant va passer au tribunal et la Macif doit se porter partie civile pour le préjudice qu'elle a subi et essayer de se faire rembourser les frais engagés pour la réparation de notre véhicule. Il y a fort à parier qu'elle obtiendra un dédommagement supérieur au notre. Les assureurs sont de pauvres victimes! Pour notre part nous sommes clients de la Macif depuis près de 30 ans et avons nos véhicules ainsi que celui de notre fille assurés chez eux. Mais c'est finalement sans importance puisque chaque fois la Macif nous oppose des raisons contractuelles.</t>
  </si>
  <si>
    <t>elo-78891</t>
  </si>
  <si>
    <t>tres bien expliquer personne très gentil ...................................................</t>
  </si>
  <si>
    <t>guizmo-75107</t>
  </si>
  <si>
    <t>Personnes du métier d'assurance et très facile à joindre, pas comme ces plateformes à l'étranger où il faut répéter 3 fois les mêmes choses à X interlocuteurs différents qui ne connaissent pas le métier d'assureur et les garanties des contrats qu'ils vendent...chez Pacifica, ils sont très professionnels</t>
  </si>
  <si>
    <t>mollogh-49441</t>
  </si>
  <si>
    <t>Suite au décès de mon premier chat et des soins vétérinaires qui en a découlé, j'ai cherché une assurance/mutuelle pour mon dernier chat.
J'ai contacté santé vet et les bulles bleu, j'étais partis pour prendre les bulles bleu mais SanteVet s'est rendue très attractif car je devais stériliser ma dernière 10 jours plus tard et que selon eux, l'opération serait prise en charge.
Aujourd'hui l'opération faite, je contacte SanteVet qui m'indique que non, rien ne sera pris en charge...</t>
  </si>
  <si>
    <t>nelly-m-116254</t>
  </si>
  <si>
    <t>non pas satisfait.... L espace personnel est nul, est ne tient pas compte des envois effectués, notamment des pièces jointes. Les modes de fichiers nécessaires aux qualités des pièces ne sont pas adaptés.</t>
  </si>
  <si>
    <t>pauline-r-126233</t>
  </si>
  <si>
    <t>Le prix de l'assurance proposée pour mon véhicule est bien plus attractif que celui que je paye actuellement. J'attends de voir si je suis satisfaite des prestations de Direct Assurance à l'usage</t>
  </si>
  <si>
    <t>medy--i-117803</t>
  </si>
  <si>
    <t xml:space="preserve">Je satisfait du service et les prix me conviennent.
J’étais déjà assuré chez vous pour ma première moto et tout c’est bien passé donc je suis revenu. </t>
  </si>
  <si>
    <t>godzi-93056</t>
  </si>
  <si>
    <t>Service Client inexistant</t>
  </si>
  <si>
    <t>gabriel-d-133160</t>
  </si>
  <si>
    <t xml:space="preserve">Je suis satisfait très bien merci beaucoup pour votre service  
Je recommanderais votre assurance à mes amis et à ma famille 
Merci pour votre confiance à bientôt 
</t>
  </si>
  <si>
    <t>fsteph-104352</t>
  </si>
  <si>
    <t>Très satisfaite de la mutuelle j’ai des réponses rapides à mes éventuelles problèmes et attentes 
La qualité du service et le montant des cotisations sont très  satisfaisants</t>
  </si>
  <si>
    <t>nejla-y-125190</t>
  </si>
  <si>
    <t>Je suis satisfait du service les prix sont intéressants. 
La souscription est simple et pratique. 
Je recommande. 
J'ai même eu un sinistre et le remboursement à été très rapide.</t>
  </si>
  <si>
    <t>alexis1206-93224</t>
  </si>
  <si>
    <t>Je ne laisse que très peu souvent des avis mais au vu de ce que j'ai vécu je me sens obligé de le faire. Je suis tombé en panne en partant en vacances, ma compagne et moi sommes restés près de 6h au milieu de nulle part à attendre une solution de la GMF qui n'avait pas l'air très soucieuse de nous. Tout était bon pour essayer de débourser le moins possible !! Je n'ai rien contre les standardistes mais sur cette journée j'ai du avoir une dizaine de personnes différentes au téléphone, jamais le même discours, et à chaque je me devais de rappeler les faits de mon dossier .. C'est la première fois que ça m'arrive et sincèrement j'ai trouvé cela scandaleux. Au final, et après 6h de lutte acharnée nous sommes tombés sur une personne compétente qui nous as trouvé une solution en 10 minutes. Il y a clairement un manque de compétences chez certains ...</t>
  </si>
  <si>
    <t>gilles-d-105654</t>
  </si>
  <si>
    <t xml:space="preserve">Je suis satisfait des services
les prix me conviennent
le service par téléphone est facile d'accès, l'attente n'est pas trop longue, le devis est fait rapidement et
le conseiller est à l'écoute
l
</t>
  </si>
  <si>
    <t>djams-132986</t>
  </si>
  <si>
    <t xml:space="preserve">Je voudrais remercier Goerge pour sa préstation telephonique tres tres benefique pour moi, il s'agit d'un homme humain, tres patient qui a su regler mon probleme tres rapidement. 
Merci a lui. </t>
  </si>
  <si>
    <t>brossard-f-110516</t>
  </si>
  <si>
    <t>Les tarifs sont sympas. La mise en place de l'assurance a été simple et la conseillère au téléphone a été efficace. Les garanties sont complètes. l'offre de parrainage ne fonctionne pas avec les comparateurs</t>
  </si>
  <si>
    <t>dunit76930-90242</t>
  </si>
  <si>
    <t>Très bonne assurance je recommandes, je me suis jamais senti aussi bien</t>
  </si>
  <si>
    <t>edw-76380</t>
  </si>
  <si>
    <t>Pas énormément de choses à dire, j'en suis content. Les prix sont un peu plus cher, mais au moins j'ai des gens à mon écoute et pour moi ça se passe bien !</t>
  </si>
  <si>
    <t>laurent18-89865</t>
  </si>
  <si>
    <t>Bonjour 
Cela fait plus de 20 ans que je suis à la MAIF et tout se passait très bien (bien évidemment je n'avais aucun sinistre). J'ai malheureusement subis des désordres sur mon habitation (apparition de fissures en façades) suite à l'été 2018 et ai donc fait tout à fait logiquement une déclaration de sinistre suite à la parution de l'arrêté CAT NAT Sécheresse reconnaissant cet épisode de sécheresse pour ma commune. Les fissures sont apparues durant la période citée. La MAIF a mandaté un de SES expert affilié, expert totalement à la botte de la MAIF qui n'avait en aucun cas l'objectif d'évaluer les dégâts mais bien de rechercher tout autres causes aussi aberrantes et injustifiées soient elles pour tenter de garantir les intérêts financiers de la MAIF et ne pas prendre en charge les réparations! (Cause avancée par l'expert d'une possible faiblesse de mon habitation !! Pourtant sans problème depuis 80ans !! En résumé, la MAIF met en avant les possibles renforcement d'une habitation face au sinistre rencontrés plutôt que de les prendre en charge en réparations des dégâts subis par la sécheresse ! On marche sur la tête) Et malgré un courrier circonstancié de ma part précisant clairement tous les arguments fiables et incohérences / "faux" dans le rapport d'expertise (enfin on ne peut nommer cela rapport d'expertise, tout au plus un CR de défense pour la MAIF bourré de suppositions et sans aucun élément factuel), d'un coup de baguette magique, la MAIF répond qu'un soi-disant expert régional au fond de son fauteuil a validé la première expertise après 2 jours sans même avoir pris connaissance de mon courrier! (Alors que j'avais attendu 9 mois le retour de l'expertise !!!) La démarche en devient risible, sachant que la 1ère expertise n'avait strictement aucune information mesurée ou fiable. En conclusion, il est intolérable de subir une telle démarche, la MAIF étant bien consciente, et sait le rappeler, qu'une démarche en justice est lourde à assumer pour l'assuré. C'est purement inadmissible! Mais étant face à une injustice, j'irai devant le médiateur et si nécessaire en justice pour faire valoir mes droits! 
En résumé je tombe de très haut et découvre avec effarement que la MAIF ne prends pas du tout en considérations ses assurés et ne pense effectivement qu'à récolter les mensualités de ses assurés mais pas de les accompagner dans la prise en charge d'un sinistre pourtant avéré. J'espère encore me tromper…</t>
  </si>
  <si>
    <t>angelo-52292</t>
  </si>
  <si>
    <t>Assuré depuis mes 14 ans et j'en ai 46. Jamais eu de sinistres responsables, Malheureusement pour moi, la foudre est tombé sur ma maison, résultat mon alarme grillée. Plus de 3 mois pour être remboursé et encore parce que je me suis engueulé avec la MACIF à plusieures reprises. Final, radiation pour mésentente commerciale. Un agent m'a avoué que l'on m'avait radié car ils ont eu peur que je fasse d'autres déclarations de sinistres. Leur politique: tout va bien tant qu'il n'y a rien à rembourser. Je peux vous dire que depuis, mon nouvel assureur est tout content d'avoir chez lui, 2 motos, 1 scooter, 3 voitures et mon habitation. Fuyez cette assurance, pour votre confort !</t>
  </si>
  <si>
    <t>francois-l-128223</t>
  </si>
  <si>
    <t>Je suis fidèle à la GMF depuis de nombreuses années pour sa qualité de service, sa proximité grâce à ses agences.
Les prix sont compétitifs par rapport à la concurrence à prestations équivalentes</t>
  </si>
  <si>
    <t>thomas-rousselot-129273</t>
  </si>
  <si>
    <t>Je suis satisfait et le prix est raisonnable et concurrentiel. Le site en ligne permet un souscription rapide à l'assurance souhaitée.
Merci à bientôt.</t>
  </si>
  <si>
    <t>flo-m-104963</t>
  </si>
  <si>
    <t>Insatisfait du service client réponse inadapté langage familier, zéros solutions proposées. J'ai résilié mon contrat 10 minutes après, concurrent plus attractif et professionnel.</t>
  </si>
  <si>
    <t>moseka-lisona-j-122529</t>
  </si>
  <si>
    <t>Bonjour, je suis très très très très satisfaite du prix des garanties et de la rapidité du service en ligne. Je le recommande vivement à mes proches.</t>
  </si>
  <si>
    <t>-gmz--100322</t>
  </si>
  <si>
    <t>Véhicule assuré chez eux depuis 2013, aucun sinistre, un contrat qui roule (!) tout seul.
Fin 2019, augmentation de 14,5% sans aucune justification.
Je téléphone pour me plaindre, on ne me donne aucune explication, mais on m'offre un geste commercial, associé à une baisse du kilométrage annuel, l'augmentation est divisée par 2, ce qui reste hors norme.
Début Novembre 2020, nouvelle augmentation, le geste commercial précédent étant one shot...
On refait le point : depuis début 2020, je suis retraité, le véhicule est donc "trajets privés uniquement", et j'ai déménagé d'une ville en Ile de France sujette aux vols, à une ville du Gard très très calme...
D'après Olivier Assurances, c'est ce déménagement qui est la cause de l'augmentation, ce que je conteste.
En effet, j'ai utilisé plusieurs comparateurs d'assurances, en faisant des devis pour lesquels j'utilisais alternativement l'ancienne et la nouvelle adresse, et TOUS donnent un prix inférieur pour la nouvelle adresse !
Je signale cela à Olivier Assurances, et là, le conseiller m'informe qu'ils ont un logiciel, dont il ne peut révéler les rouages, qui considère que ma nouvelle adresse est nettement plus dangereuse que l'ancienne...
Evidemment, dans mes devis récents, j'en ai de Olivier Assurances eux-mêmes, qui sont nettement moins chers... mais ça, Mr le conseiller ne veut pas l'entendre, selon lui j'ai forcément changé un paramètre sans m'en rendre compte.
De la parfaite mauvaise foi, inacceptable, qui laisse prévoir le pire à l'avenir.
Olivier Assurance vous attire avec un tarif compétitif, puis ils se rattrapent les années suivantes, sachez où vous mettez les pieds !</t>
  </si>
  <si>
    <t>amp-123157</t>
  </si>
  <si>
    <t>A mon avis les conducteurs prudents et sans accident pendant un an devraient être récompensés avec une diminution de leur contrat d'assurance. Ceci les encourageraient a faire mieux.
Cdlt.</t>
  </si>
  <si>
    <t>mel-80350</t>
  </si>
  <si>
    <t>Assurée chez eux pour un deux roues. Tant que vous n'avez pas de problème, tout va bien. Sinon c'est n'importe quoi. Je me suis faite voler la batterie de mon scooter et ils m'annoncent que la franchise est de 450 euros. Pour une batterie à 50 euros. Je demande des explications et on me fait clairement comprendre que c'est soit je paye cette franchise soit je me débrouille seule. Un scandale!</t>
  </si>
  <si>
    <t>lacheray-l-108693</t>
  </si>
  <si>
    <t>J'ai été très satisfait par la qualité du service et de la prise en charge de ma demande, je recommande l'olivier assurance, c'est un très bon choix .</t>
  </si>
  <si>
    <t>guillermo-62143</t>
  </si>
  <si>
    <t xml:space="preserve">Mutuelle à éviter à tout prix, pour le même tarif vous trouverez surement chaussure à votre pied avec n'importe quelle autre compagnie.
Je suis assurer avec mon entreprise est je pense échanger avec ma direction pour négocier le contrat avec une autre compagnie..
après plusieurs contact téléphonique ou tout et bien dans le meilleur des mondes. A ce jour aucun résultat à ma demande; En Aout 2017 dernier j'ai du avancer le montant des mes verres correctifs alors que le tiers payant était en place ' heureusement que mon opticien se renseigne si non il aurait du supporter les frais. A ce jour Mars 2018 tout de même, et après plusieurs appels téléphoniques et envoi de mails toujours pas de remboursement.
Je pense mettre ce dossier entre les mains de mon avocat, mais cela va bien sur m'engendrer des frais " mais bon".
Quelqu'un aurait il une solution, ou alors est ce que d'autres personnes sont dans mon cas, car tant qu'a avancer des frais je suis prêt à créer un collectif, cela m'horripile de voir des compagnies comme celle ci s'amuser avec l'argent des assurés
</t>
  </si>
  <si>
    <t>fab-103016</t>
  </si>
  <si>
    <t xml:space="preserve">Assurance très bien pas de problème , il mon rembourses un mois d'assurance sans avoir fait une demande ,si j'avais un mois dur il voulait bien décaler tout en restant raisonnable. je conseil et je vais refaire des contacts chez eux et même les conseillers a ma familles.
 </t>
  </si>
  <si>
    <t>Suite à un sinistre (vol de ma voiture) j'apprends (après plusieurs relances mails demeurées sans réponse j'ai fini par appeler ...) qu'il manquerait des documents à la souscription !! J'ai pourtant bien reçu ma carte verte définitive .... C'est tout bonnement scandaleux</t>
  </si>
  <si>
    <t>philippe-86023</t>
  </si>
  <si>
    <t xml:space="preserve">Assuré Axa depuis plus de 20ans, plusieurs véhicules en simultanés (4 aux total) Habitation, assurance accident de la vie. Zéro sinistre depuis toujours! Je pensais être un bon client jusqu'au moment ou ma fille a obtenue son permis. 
Pour l'assurer ils veulent obligatoirement que je l'assure en conducteur principal. Elle fait des études et part en train pour toute la semaine. Mon tord a étais de dire qu'avec les grèves du moment elle pourrait prendre le véhicule!( J'ai un véhicule de collection qui roule très peut! un autre sans contrôle technique valide qui donc ne roule pas il reste 2 voitures une pour moi et madame!!!)
Après un mois de discutions allant jusqu'à demandé une rupture à l'amiable pour mon dernier bien assuré petite Clio mieux adapté pour un jeune conducteur refus catégorique!
Résultats 6 contrats perdu pour Axa au lieu d'un. La concurrence m'a bien accueilli!!!    
 </t>
  </si>
  <si>
    <t>guillaume-f-99059</t>
  </si>
  <si>
    <t>Je partage mon mécontentement. Mon mari est assuré chez la matmut depuis plus de 20 ans avec le même contrat auto qui comprend la garantie collision. J ai voulu ajouter l option prêt d un véhicule en cas d accident et un geste commercial sur la tarification au mois de juin dernier. La personne au bout du fil m assure que j aurais les mêmes garanties avec l option prêt de véhicule en plus. Je dois signer en signature électronique tout en restant au téléphone avec le commercial pour finaliser le contrat. Ayant toute confiance et pensant avoir été comprise sur la formule souhaitée et ne voulant pas abuser du temps du commercial je signe les yeux fermés. 5 mois plus tard mon mari fait un petit accident qui demande des repartions du véhicule, il ramène donc le constat en agence et à ce moment on lui signal que de toute façon au vu des garanties de son contrat aucune réparation ne sera pris en charge. Nous sommes sidérés ! Nous sommes pénalisés et nous nous retrouvons dans une situation extrêmement difficile. N ayant qu une voiture à disposition, un nouveau né et moi même au chômage, nous nous retrouvons aujourd'hui démunis. Mon mari est obligé d aller à son travail à pieds avec un trajet d une heure et l hiver arrive... J ai essayé d avoir une personne qui puisse prendre en charge notre problème mais impossible d avoir qui que ce soit. Nous devons faire une réclamation via le site internet ce que j ai fait mais à savoir quand nous aurons une réponse. Nous sommes vraiment mal car les finances ne nous permettent pas de prendre en charge les reparations. J espère vraiment qu ils feront un geste, nous sommes tellement déçus.</t>
  </si>
  <si>
    <t>laurent-d-128751</t>
  </si>
  <si>
    <t>Prix raisonnables pour une protection indispensable pour un motard ! Merci AMV d'être là pour nous ! Tout en espérant que vos tarifs resteront à des prix raisonnables encore longtemps ????</t>
  </si>
  <si>
    <t>paulette-l-116166</t>
  </si>
  <si>
    <t>Beaucoup trop cher pour un véhicule agé de 12 ans sans aucun accident responsable durant toute la même période et dont la valeur est quasi inferieure au montant de cotisation annuelle. Inutile de vous dire que si je change de véhicule , j'irais ailleurs.</t>
  </si>
  <si>
    <t>galliance-62031</t>
  </si>
  <si>
    <t>Je suis très satisfait de cette assurance pour mes chats, j'ai eu récemment un gros pépin avec l'un deux et tous les frais ont été pris en charge à la hauteur de mon contrat (70%) sans aucune difficulté: j'ai envoyé toutes les feuilles de soins et les factures, et les remboursements se sont fait dans les 48h. Je recommande!</t>
  </si>
  <si>
    <t>seremes-e-110052</t>
  </si>
  <si>
    <t>Je suis satisfaite ,de mon nouveau contrat auto.même les renseignements par téléphone son bien prise en charges comme je peu le demander .très contente</t>
  </si>
  <si>
    <t>06 novembre 2021 suite à une expérience en février 2021</t>
  </si>
  <si>
    <t>patrick-m-104339</t>
  </si>
  <si>
    <t>Le vendeur de zen-up qui est très sympathique me dit depuis des mois que tout va s'arranger, mais je suis prélevé doublement chaque mois depuis 9 mois à ce jour. Quand je les contacte, ils me demandent mon tableau d'amortissement définitif une fois de plus ... et je suis à nouveau prélevé par l'assurance de ma banque et par la bien nommée "Multi-Impact".</t>
  </si>
  <si>
    <t>eric-b-110604</t>
  </si>
  <si>
    <t xml:space="preserve">très satisfait de mon assurance
pris
et qualité de service et prise en charge du sinistre .de A a Z  des très bon professionnel rapide efficace courtois  bravo
</t>
  </si>
  <si>
    <t>df-60-45488</t>
  </si>
  <si>
    <t>J'ai été victime d'un accrochage avec délit de fuite. J'ai porter plainte à la gendarmerie. J'ai été reconnu non responsable par AXA avec le constat + plainte envoyé. La personne à été identifier avec la plaque d'immatriculation (que j'ai eu le temps de relever) et cette personne est assuré (confirmer par AXA)
Malgré la personne identifier, AXA me demande de payer ma franchise qui est de 270€ mais que je ne suis pas en mesure de payer. Aucun arrangement d'AXA possible...
Bref je me retrouve avec un véhicule récent assurer tout risque que l'on m'abime et je dois encore payé 270€...
Si j'ai la chance d'une personne qui s'occupe d'AXA passe par la pour me venir en aide. Voici mon numéro sinistre : 2495853873</t>
  </si>
  <si>
    <t>alain-85479</t>
  </si>
  <si>
    <t xml:space="preserve">Je suis à la MACIF depuis 30 ans avec 50% de bonus (pas d'accident depuis au moins 20 ans) en tant que particulier et en tant que collaborateur chez un constructeur automobile. Je revends donc mes véhicules tous les 6 mois (voire moins). J'avais donc une très grande confiance envers la MACIF car rien à signaler de particulier depuis 30 ans.
Or récemment lors d'un renouvellement d'un contrat, la MACIF m'a annoncé qu'elle n'assurerait plus mes véhicules au motif que je faisais de l'achat/revente.
Depuis 30 ans, je cherche seulement à rouler en voiture neuve (pas de frais de réparation) et mon bilan financier est plus que négatif.
Merci donc à la MACIF d'envoyer balader un ancien et fidèle client de 30 ans sans parler des 3 autres contrats automobiles (ma femme et mes 2 enfants) et de mon contrat habitation.
Je n'ai toujours pas compris la stratégie et la politique de la MACIF envers moi. 
</t>
  </si>
  <si>
    <t>nicolas-68925</t>
  </si>
  <si>
    <t>La Matmut n'a aucune confiance dans ces clients malgré que je soit client depuis + de 30 ans. Mon épouse a eu un accident, 3 témoins ont attestés que l'autre conducteur est passé au feu rouge, qu'il s'est enfui, après avoir perdu sa plaque d'immatriculation, que nous ayons porté plainte pour non assistance à personne en danger et délit de fuite. bientôt 4 mois après, ma femme est responsable de l'accident. a quoi cela sert il d'avoir des témoins ? le délit de fuite ? une aberration, c'est lamentable.</t>
  </si>
  <si>
    <t>sophie-75812</t>
  </si>
  <si>
    <t>Apres résiliation du contrat habitation tjrs dans l attente de mon remboursement et ce depuis plus de 2 mois attendons... encore  !! après contact ce jour une fois de plus ce matin, je ne compte plus mes appels, le conseiller ne sait pas quoi me repondre...</t>
  </si>
  <si>
    <t>michel-52914</t>
  </si>
  <si>
    <t>Service client incapable de traiter mon dossier en temps et en heure. 3 mois pour traiter une demande. A fuir absolument. Si j'avais lu les avis avant, je ne serai pas venu chez eux.</t>
  </si>
  <si>
    <t>29780-69458</t>
  </si>
  <si>
    <t>une mutuelle non respectueux envers ses clients en effet cette mutuelle ne respecte pas les conditions du contrat nous avons droit à un tiers payant et malheureusement il ne paye pas les médecins donc nous sommes obligé de faire les avance et là sa fait actuellement près d'un mois que j'attends se remboursement et malheureusement néant quand on les appelle on a l'impression qu'on dit dérange je voulais déconseille fortement.</t>
  </si>
  <si>
    <t>amandine-p-100905</t>
  </si>
  <si>
    <t xml:space="preserve">C'est la croix et la bannière pour résilier chez eux.
J'ai voulu résilier mon contrat j'ai donc envoyé une lettre de résiliation et j'étais pas au courant mais ça resilie pas tous le contrat, car il y a des petites lignes dans le contrat qu'on ne voit pas forcément.
J'ai mal été conseillé pour cette résiliation, j'ai eu affaire à des incapable au téléphone et je dois payer plusieurs fois car je dois renvoyer une lettre recommandée (10€) ça commence à faire tous ça pour un papier de résiliation. 
Ah oui et ils sont pas pressé pour la résiliation, ils prennent bien leur temps...
Bref lamentable et question contrat santé j'ai vu beaucoup mieux. Franchement je déconseille cette mutuelle. </t>
  </si>
  <si>
    <t>jerome-b-110138</t>
  </si>
  <si>
    <t>Vous êtes trop cheres !!!
LE tarif d'appel est alléchant et après c'est la mauvaise surprise
Renégociiez mes 3 contrats auto ou je pars chez un concurrent... merci</t>
  </si>
  <si>
    <t>stefie78-56738</t>
  </si>
  <si>
    <t>4 mois que je souhaite liquider ma retraite et toujours rien.Accueil téléphonique déplorable voir désagréable, compétence des interlocuteurs douteuse. Très déçu par cette compagnie d,assurances</t>
  </si>
  <si>
    <t>nicolas-a-109623</t>
  </si>
  <si>
    <t>Je ne suis pas satisfait, mon prix d'assurance a augmenté, malgré mon augmentation de bonus + diminution des accidents ainsi que diminution de leur cout pour l'année 2020. Malgré une discutions avec un conseillé qui m'expliquait que le nombre d'accident avait augmenté alors que les chiffres prouvent le contraire, je lui ai aussi fait remarqué la différence de prix pour les nouveaux venus par rapport à celui que je dois payer, j'ai été gentiment rembarré. Vu que je n'ai eu aucune proposition commerciale, je vais chercher une assurance qui pourra me faire une offre intéressante pour 2 voiture 2 moto et une assurance maison.</t>
  </si>
  <si>
    <t>Je n'ai rien demandé, un contrat a été souscrit et neoliane m'a prélevé 45 € alors que je n'ai rien donné sur mes coordonnées personnelles ainsi que bancaires. J'ai fait opposition sur les prélèvements. Je les contacte mais ils disent de faire un mail en mentant sur les dates et de dire que j'avais souscrit ect.. je vais contacter ufc et porter plainte auprès de la répression des fraudes</t>
  </si>
  <si>
    <t>buch-m-138817</t>
  </si>
  <si>
    <t>Je suis ravie d'avoir été parrainée et de faire partie des assurée de l'olivier je recommanderais cette assurance à tout mes proches! Merci pour votre rapidité et votre sérieux</t>
  </si>
  <si>
    <t>pops-79961</t>
  </si>
  <si>
    <t xml:space="preserve">Bonjour chers sociétaires 
Cliente à la MAAF depuis 15ans sans aucuns sinistres à déclarer jusqu'à un accident il y a 1 an non grave dans un rond-point ou l'autre conducteur n'étant pas attentif à la route me rentre dedans alors que nous allions tout les deux dans le même sens de circulation constat fait et résultat MAAF 100% responsable et malus car selon une certaine législation il faut dépasser un barème d'année sans sinistres pour atteindre le bonus à vie WTF 
quand je demande pourquoi mes cotisations ne sont jamais en baisse et bien pas de réponses
 quand je demande un médiateur car pas d'accord avec leur décision du responsable à 100% malgré l'avis de l'expert en ma faveur, la réponse de cette assurance c'est de me dire que je n'ai pas droit au médiateur ??? 
Vous êtes à vomir 
Au fait si on trouve une assurance moins cher et pour les memes options puis-je demander à me faire rembourser mes cotisations de l'année en cours ? 
Voilà cordialement et aller ... vous ... la MAAF </t>
  </si>
  <si>
    <t>13 avril 2020 suite à une expérience en avril 2020</t>
  </si>
  <si>
    <t>verdurin-88846</t>
  </si>
  <si>
    <t>d'abord il faut lire les avis qui figurent sur afer dans ce forum. cela signifie un gros problème vis à vis de petits épargnants qui contraste avec les affichages. non respect des transmissions des documents dans les délais, non liquidation des contrats sur les délais légaux, non application de la loi sur les intérêts qui courent au delà des délais non respectés, rétention d'information, opacité du système entre les niveaux de communication, etc, ...il n'y  pas cinquante solutions , il faut que les mécontents fassent du bruit par voie de presse et unissent leurs efforts pour renverser les défenses du service  juridique de l'assurance. mon tel 0608024348</t>
  </si>
  <si>
    <t>mimi-58550</t>
  </si>
  <si>
    <t>bonjour à tous  j'ai eu un mélanome stade 4 qui m"a laissé de lourdes séquelles je suis en invalidité à 100 pour cent dans ma catégorie professionnelle et eux m'ont fait expertiser le médecin expert m'a demandé êtes vous capable de gagner des sous? je suis sorti en me disant que il ne me l'accorderez pas en effet -33 pour cent .J'ai téléphoner à mon assurance habitation pour des renseignement juridique et elle m'a fait comprendre que ce problème est monnaie courante.Il est souvent noté en petit que le médecin de l'assurance met le taux qu'il veut alors on a perdu d'avance! J’attends le rapport d'expertise pour voir  si je peux attaquer.</t>
  </si>
  <si>
    <t>catmanflo-77735</t>
  </si>
  <si>
    <t>Très satisfaite des explications et l'amabilité de la conseillère ERIKA. j'ai été guidé par téléphone pour aller sur le site internet et a été d'une grande patience</t>
  </si>
  <si>
    <t>philippe-b-115179</t>
  </si>
  <si>
    <t>je suis satisfais du service de direct assurance, c'est simple rapide  et efficace
je recommande cette assurance sans problème. Merci Direct Assurance</t>
  </si>
  <si>
    <t>mb-101643</t>
  </si>
  <si>
    <t xml:space="preserve">Grand merci pour le professionnalisme et la réactivité de la conseillère de Bordeaux. 
Un réel plaisir d'avoir des personnes compétentes au téléphone. 
Encore grand merci. Surtout prenez soin de vous. La santé avant tout.   
Bien sincèrement, 
Malik BOULEFRAKH </t>
  </si>
  <si>
    <t>06 novembre 2021 suite à une expérience en octobre 2021</t>
  </si>
  <si>
    <t>Assurance très médiocre , réactivités à sinistre très longue, cherche toutes les astuces pour ne pas payé. Très très déçu. 
Commercial efficace mais très mauvais suivi des sinistres.</t>
  </si>
  <si>
    <t>remidirect-2898</t>
  </si>
  <si>
    <t>Je suis satisfait du service, de la proposition qui m'a été faite, ainsi qsue de la facilité avec laquelle le changement de contrat a pu se faire, merci</t>
  </si>
  <si>
    <t>armande-pauline-b-109359</t>
  </si>
  <si>
    <t>Les conseillers m'ont bien expliqué, ils sont patients, je suis satisfaite du service.
Mais moins satisfaite du tarif différentiel suivant les départements !</t>
  </si>
  <si>
    <t>arsen-64392</t>
  </si>
  <si>
    <t>Je pense que cest assurence est excellente, vraiment satisfait , toujours joignable</t>
  </si>
  <si>
    <t>14 novembre 2021 suite à une expérience en décembre 2020</t>
  </si>
  <si>
    <t>gargamel-139585</t>
  </si>
  <si>
    <t>Excellente expérience: Crevaison sur autoroute un dimanche. Appel MAAF, prise en charge rapide, camion de dépannage arrive dans la foulée et nous transporte à la ville la plus proche. Pas de garage ouvert un dimanche, MAAF nous paie donc un hôtel pour la nuit. Le lendemain on choisi un autre garage pour la réparation, MAAF transporte bien notre véhicule vers le nouveau garage, pneus remplacées, bonne rentrée, fin de l'histoire. Traitement très courtois, diligent, et proactif par les conseillers MAAF. Une belle surprise, malgré avoir parlé avec plusieurs conseillers, ils étaient tous au courant de notre situation, signe d'un système d'information bien efficace.</t>
  </si>
  <si>
    <t>dalco-50529</t>
  </si>
  <si>
    <t>Très en rage , ça fait  1 an et demi que j'attends une réponse de leur part pour les remboursements auxquels j'ai droit.J'ai envoyé 3 lettre de recommandation C'est  inadmissible.</t>
  </si>
  <si>
    <t>rima-l-129811</t>
  </si>
  <si>
    <t xml:space="preserve">Rapide. Serieux attente de reponse et formulaire ecrit. Solicite bonus du fait de mon passe de conductrice a 50% durant 7 de 2004 a 2012 salutations
Je ne peux rien dire dans l attente de confirmations ecrite </t>
  </si>
  <si>
    <t>chagall-71862</t>
  </si>
  <si>
    <t>Complètement insatisfaite</t>
  </si>
  <si>
    <t>didou-95464</t>
  </si>
  <si>
    <t xml:space="preserve">April Moto possède des tarifs assez compétitifs face à ses concurrents, mais c'est le seul point positif... Voici maintenant 2 mois que j'attend l'envoi de ma carte verte, des documents sois disant traité dans les 10 jours mais toujours pas de nouvelles 1 mois après, chaque appel, un conseiller me dit qu'il me manque un autre papier alors que tout à été envoyé... Le service client est catastrophique, les personnes ne savent pas dire autre chose que "J'envoi votre dossier au service compétent". Ils ne sont l'a que pour rassurer. Cela fait 1 semaine que j'attend une réponse classé "urgente"  d'April Moto. Ma deuxième carte verte provisoire viens d'expirer, je ne peux donc plus conduire, je dois attendre ma carte verte définitive qui n'est pas prête d'arriver. Mon emploi risque de me glisser sous le nez, je n'ai plus aucun moyen de locomotion, mais je paye toujours chaque mois... A fuir </t>
  </si>
  <si>
    <t>fifi14-81557</t>
  </si>
  <si>
    <t>J'ai subit le décès de ma mére Madame FROGER Thérèse le 30 Mai 2013, j'ai été indemnisé rapidement je ne comprends pas apparemment le sogecap marche bien. Merci à tout les conseillés et je précise sont restés discret suite à des problèmes familiaux</t>
  </si>
  <si>
    <t>jbr-86815</t>
  </si>
  <si>
    <t>aucune réponse du service succession cela dure depuis 3 mois . Les conseillers Afer , eux mêmes sont désemparés . AFER et AVIVA sont aux abonnés absents.....Ou est notre épargne ...</t>
  </si>
  <si>
    <t>caill-a-129650</t>
  </si>
  <si>
    <t>L’échange téléphonique et la mise en place du contrat parfait en espérant que nos futurs échanges se dérouleront de la même façon je conseillerais l’Olivier Assurance??</t>
  </si>
  <si>
    <t>yadallee-m-123034</t>
  </si>
  <si>
    <t>J'ai été très bien pris en charge lorsqu'il y a eu un malentendu entre mon contrat et celui de mon époux. La personne était très compétente. Merci BW.</t>
  </si>
  <si>
    <t>benchehida-n-108941</t>
  </si>
  <si>
    <t xml:space="preserve">Simple et efficace 
Pratique et rapide 
Niveau prix sympathique et si on peux enlever le prix de la prise en charge du dossier voila
Merci 
Cordialement </t>
  </si>
  <si>
    <t>telimh-60460</t>
  </si>
  <si>
    <t>Très très grosse déception sur la politique tarifaire de la MAAF, suis au Max de bonus depuis des années, aucun accident responsable depuis plus de 20 ans, et tous les ans augmentation de 6% de mon tarif , obligé  d’aller négocier une baisse de tarif ( ai obtenu 5% cette fois-ci) je suis  un peu fatigué de cette politique , je ris (jaune) quand je vois les pubs à la télé , les bons conducteurs voient  leur tarif baisser??? Il paraît tellement évident de faire mauvais conducteurs....Après cette sans doute dernière négociation à la baisse , je vais quitter cette assurance...</t>
  </si>
  <si>
    <t>polo-138279</t>
  </si>
  <si>
    <t>Début de mon inscription 35 € et tous les années il augmente 3 ans après me demandes 59 € de cotisation alors que j'ai du bonus et jamais eu d'accident ou délit. à fuir croyez-moi</t>
  </si>
  <si>
    <t>rayroud-b-131645</t>
  </si>
  <si>
    <t>Très satisfait des services et du prix bon contact avec votre conseiller qui a été très clair et précis dans les explications je recommanderais votre assurance</t>
  </si>
  <si>
    <t>viot-f-139165</t>
  </si>
  <si>
    <t>Bonne prise en charge de ma demande de tarif. Le prix est concurrentiel avec une personne a l'écoute et prise en compte rapide. carte verte provisoire reçu rapidement</t>
  </si>
  <si>
    <t>philippe-b-121270</t>
  </si>
  <si>
    <t>Le service et les prix sont corrects.
L'attente au téléphone pour obtenir un service peut s'avérer longue.
Dommage que l'on ne puisse avoir des offres de contrats groupés pour obtenir des prix plus interressants.</t>
  </si>
  <si>
    <t>apo76-40244</t>
  </si>
  <si>
    <t>Contrat du 01/01/2021:un problème de connexion à l'espace assuré, et un avec viamedis,(refuse de prise encharge).problème réglé  rapidement part l'interlocuteur aimable.</t>
  </si>
  <si>
    <t>jean-michel-s-135128</t>
  </si>
  <si>
    <t>Franchement, le service s'est amélioré au fil des ans. Meilleurs rapport qualité/prix trouvé après moulte recherches sur des comparateurs en ligne différents. Je suis agréablement surpris de la clarté du site et des questions demandées pour valider le devis.</t>
  </si>
  <si>
    <t>21 octobre 2021 suite à une expérience en novembre 2020</t>
  </si>
  <si>
    <t>pascal-137940</t>
  </si>
  <si>
    <t xml:space="preserve">Assurance très attractive sur le tarif de base . En revanche, pas assez haute en matière d'indemnité en cas de lésions corporel; peut mieux faire... .
Le gros problème se situe sur la communication et l'accés aux renseignements par téléphone ou par Mail; fastidieux et pénible de devoir décliner trop souvent l'identité et mot de passe pour avancer dans ses recherches de renseignements.
Très bonne assurance mais les mots de passe à répétition dans un seul appel téléphonique ont eu raison de ma patience. 
Il faut revoir le mode d'accés aux clients sur leur espace ou pour aller glaner de simples petites informations..
Il faut revoir à la hausse les primes en cas de lésions qui selon moi, sont trop basses.
Sinon; je conseille cette bonne assurance qui sait répondre rapidement et avec profssionnalisme à toutes vos questions et qui couvre quand même pas mal comme la loi l'exige. Mieux vaut dépenser 15€ par mois en tarif d'appel pour un 125cc que de rouler sans assurance, au risque de le payer toute sa vie ou de se trouver face à un juge en cas d'accident corporel...
SOYEZ PRUDENT. ROULER PRPRE ET RESPECTUEUX DES AUTRES.
BONNE ROUTE À TOUS
</t>
  </si>
  <si>
    <t>rom35--138632</t>
  </si>
  <si>
    <t>Société Allianz a fuire ! Je vous la déconseiller fortement et sincèrement car moi déjà sa fait 6 ans un peut prêt que je suit chez euh et pour être sincère il son vraiment mauvais sur beaucoup de point que sa soit aux niveaux des tarifs trop chères pour se que sais, aucunes compréhension pour la clientèle, aux moindre soucis il se renvoyer la balle, les remboursements bien trop long, aucuns respect pour leurs clientèles, et des qu'il s'agit de remboursement d'un client il vous trouve la moindre excuse pour prétexté un rabais important sur ce qui vous doivent réellement ! 
Si je devais noté cette société sur 1000 je lui donnerait une notes et encore uniquement par se que la seul personnes compréhensible chez euh c'est ma conseillère mes malheuresement elle ne peut pas faire grand-chose vue que le problème vient de beaucoup plus haut aux niveaux hiérarchique je leurs donnerai la note de 10/1000 je vous souhaite bon courage pour les futur clients .
Et je précise que c'est bien par regret et obligation que je leur offre à contrecœur une étoile.</t>
  </si>
  <si>
    <t>martial-h-125710</t>
  </si>
  <si>
    <t>En tous risque je trouve le prix élevé compte tenu de mes année sans accidents en deux roue. Les équipements du motard de bonne qualité sont chères, celui qui s'en équipe devrais avoir un abaissement de prime, type blouson cuir, bottes, mi- bottes, airbag, pantalon cuir ou jeans a protection types EPI,etc...</t>
  </si>
  <si>
    <t>johan62380-35319</t>
  </si>
  <si>
    <t>satisfaisant niveau prix et la facilité de gérer soi-même les modifications éventuelles à apporter.
En cas de problème je ne sais pas si Direct Assurance sera opérationnel ?</t>
  </si>
  <si>
    <t>natdec-98283</t>
  </si>
  <si>
    <t>Prix d'appel très attractif, mais le tarif flambe des la 2ème année. 
Pour ce qui est du service, je ne peux me prononcer car je n'ai jamais eu besoin de les contacter.</t>
  </si>
  <si>
    <t>dm-74797</t>
  </si>
  <si>
    <t>TRES MECONTENTE DE LA MACIF ,ON A EU UN PROBLEME AVEC UN TIER, ET ASSISTANCE JURIDIQUE SOUSCRITE DANS NOTRE CONTRAT, IL ON  CLASSE L AFFAIRE SANS SUITE  AVEC DES EXCUSES BIDON (MOINS DE TRAVAIL POUR EUXET MOINS D ARGENT A DEBOURSER ) 2 MOIS AVANT ECHEANCE DU CONTRAT, J ENVOIE UNE LETTRE RAR, 2MOIS ET 4 JOURS PLUS TARDIL  REPONDE PAS POSSIBLE DE RESILIER LA RAR A UN VICE DE FORME, TRES EN COLERE, JE VAIS CONSULTE 50 MILLION DE CONSOMMATEUR ET L AVOCAT DE UNPI OU J ADHERE</t>
  </si>
  <si>
    <t>christ-pen-81970</t>
  </si>
  <si>
    <t xml:space="preserve">Assuré tout risque j'ai déclaré un accrochage provoqué par un camion de chantier parti en délit de fuite. 2 témoins m'ont décrit la scène lorsque je suis revenu à ma voiture. Malheureusement ils n'ont pas pu relever la plaque du camion trop boueuse et moi sous le choc et avec des trombes d'eau qui tombaient je n'ai pas pensé à leur demander leurs coordonnées. L'expert contredit ma déclaration disant que j'ai reculé sur un poteau.
Vu que je suis assuré tout risque je ne vois pas pourquoi j'aurais menti et perdu une matinée pour aller porter plainte à la police. 
Au téléphone l'expert m'a dit qu'il  'pouvait se tromper mais qu'il ne reviendrait pas sur sa décision, question de crédibilité' !  J'ai donc reçu une lettre de la Maaf refusant de payer pour fausse déclaration
SVP la Maaf radiez-moi si vous ne voulez pas payer mais ne me traitez pas de menteur, c'est lamentable.   J'ai 72 ans 52 ans de permis, c'est ma première déclaration de sinistre tout risque.
De plus en faisant faire un devis pour les réparations je m'aperçois que le garage agréé Maaf surfacture sans vergogne. </t>
  </si>
  <si>
    <t>robert-88146</t>
  </si>
  <si>
    <t>LE 6/01/2020 J'AI FAIT UNE DEMANDE DE RACHAT TOTAL DE MON COMPTE AFER. DEPUIS MALGRES LES RECOMMANDES ADRESSES JE N'AI PAS RECUPERE MES FONDS</t>
  </si>
  <si>
    <t>jeanne-56307</t>
  </si>
  <si>
    <t>AU SECOURS ... ASSURANCE A EVITER</t>
  </si>
  <si>
    <t>matthieu-l-134746</t>
  </si>
  <si>
    <t>Je suis satisfait des prix proposés par rapports aux garanties associées, pour un contrat équivalent je payais trois fois plus cher chez mon assureur precedent.</t>
  </si>
  <si>
    <t>pepita095-53412</t>
  </si>
  <si>
    <t>Assureur à fuir absolument!
Si vous souhaitez racheter vos contrats, les démarches traînent en longueur; et même quand vous avez produit les justificatifs demandés, cela dure des semaines entières. Tout est fait pour décourager le client: attente longue au téléphone, pas de réponse aux courriers recommandés et aux emails, demandes répétées des mêmes documents, et quand vous les avez fournis, on vous demande les originaux! 
C'est mon expérience, et croyez-moi un vrai marathon.</t>
  </si>
  <si>
    <t>mimi-59562</t>
  </si>
  <si>
    <t>sa fait 6 mois adhérent et je n'est pas encore reçu ma carte de mutuelle . le service client est vraiment nulle pas de respect envers les client je recommande vraiment pas cette mutuelle .</t>
  </si>
  <si>
    <t>lili34-75304</t>
  </si>
  <si>
    <t>les explications ont été très claires. 
les différentes options offertes. que néoliniane s'occupe de la résiliation de mon ancien contrat.</t>
  </si>
  <si>
    <t>kretz-s-112824</t>
  </si>
  <si>
    <t>Je suis satisfait pour les tarifs et la bonne écoute. Je vous ai recommandé à mon entourage pour votre sérieux et vos tarifs. Déjà une personne va souscrire chez vous.</t>
  </si>
  <si>
    <t>lazouza-85585</t>
  </si>
  <si>
    <t>ayant étudié au peigne fin de le détail des contrats proposés par L'olivier, je suis assez sidérée. Moins chère, cette assurance ?? C'est sur que les prix ont l'air alléchants, mais quand le vol des roues est exclue de la garantie vol (!), de même que les objets à l'intérieur du véhicule (!!) et que la protection de votre véhicule s'inclut dans une extension de garantie qui fait largement augmenter la cotisation (!!!)... avec le respect que je dois aux gens qui travaillent dans cette entreprise ainsi qu'à l'aimable commercial qui m'a renseignée, les propositions de cette entreprise s'apparente nettement à un enfumage en bonne et due forme. Là, vous arrivez au même prix que les assureurs traditionnels et pour des garanties bien moindres encore ! Tout cela sans compter le tarif astronomique des franchises. En bref, clairement une entreprise qui joue sur l'ignorance des gens en terme de droit et d'assurance en se positionnant sur le marché des petites bourses ; croyez-moi pour un premier véhicule, avec des garanties bien plus efficaces et pour huit euros de plus par mois mon véhicule est VRAIMENT assuré. Aussi concernant les expertises, même en tout risque non responsable cela peut prendre du temps... quand on se revendique bon marché, il est logique d'établir  une connexion avec les cabinets du même acabit... fuyez et rabattez vous sur les traditionnels, déjà bien implanté dans le paysage assurantiel, en collaboration avec des partenaires fiables. Pognon à tout prix et c'est normal au fond de la part d'un groupe anglo-saxon, en aucun cas la culture du service assurantiel à la française n'est représenté ici...</t>
  </si>
  <si>
    <t>damien--b-133168</t>
  </si>
  <si>
    <t>Souscription facile et excellents tarifs. J’ai déjà utilisé les services de cet assureur et j’ai été très satisfait de la prestation. Je ne peux que le recommander</t>
  </si>
  <si>
    <t>amel-127477</t>
  </si>
  <si>
    <t xml:space="preserve">Une catastrophe cette assurance je suis choqué 
Je me suis fait volé et calciné mon véhicule le 25mai 2021 expert à chiffré depuis le 13juillet cédé le véhicule à lassurance depuis le 15juillet et depuis pas d'indemisation quand j'appelle cest toujours un nouveau truc 
Maintenant cest leur expert conseil qui doit validé est ce depuis le 30juillet 2021.
J'en peux plus de tout ça et notre gestionnaire mr Arthur que je n'ai jamais eu au tel n'ai même pas capable de nous appeler pour nous expliquer ce qui fait que ça soient si long 
Dégoûté d'avoir soustrie chez eux 
Fuyez temp qu'il es temp 
Parce que si par malheureux vous avez un Pépin avec votre véhicule es ben bon courage </t>
  </si>
  <si>
    <t>03 février 2018 suite à une expérience en février 2018</t>
  </si>
  <si>
    <t>scenic-61105</t>
  </si>
  <si>
    <t xml:space="preserve">Bon accueil en agence et a l'écoute du client. Suite a une tempête en 2017, un expert est passé voir les dégâts de ma murette et en partant m'a remis un cheque du montant de la réparation. Expert très sympathique 
Agence de LIBOURNE 33500 </t>
  </si>
  <si>
    <t>cp-104615</t>
  </si>
  <si>
    <t>Réponses tardives ( 3 semaines minimum) et parfois à des questions qu'on n'a pas posées, (ex loi sur le fonctionnements des copropriétés !) Rares infos pertinentes sur le dossier. Dégât des eaux de 2017, la MAIF croit les allégations du syndic, même si je prouve ses mensonges et défaillances.
Les conseillers MAIF, incompétents sur les dossiers difficiles, ont un pouvoir de décision : 2 écrits affirmant qu'il n'y a pas de faute du syndic. Or, infiltrations par parties communes depuis 3, 5 ans bientôt alors qu'un syndic a pour mission la conservation de l'immeuble, nouveaux dégâts (fissure), + refus du syndic de déclarer le sinistre à l'assurance de l'immeuble. Relation client inefficace, parfois désagréable : la MAIF ne voit pas le problème sur un dégât des eaux qui dure depuis si longtemps et s'aggrave.
Pas d'explication ( bien que l'assuré soit sociétaire) sur un tel  fonctionnement</t>
  </si>
  <si>
    <t>veronique-l-124217</t>
  </si>
  <si>
    <t>NUL NUL !! depuis un mois en sinistre - aucune prise en charge ! envoyée vers un garage non homologué puis... oublié ! décue très très décue...il ne faut avoir aucun sinistre avec eux !!</t>
  </si>
  <si>
    <t>nathm013-54720</t>
  </si>
  <si>
    <t>Je suis à la MGEN depuis 2013 et c'est une catastrophe. Pas assez que cette Mutuelle est chère, mais en plus il faut faire l'avance du forfait journalier et ils mettent des mois à vous rembourser. Je passe mon temps à les appeler pour mes remboursemts.</t>
  </si>
  <si>
    <t>angelique-r-132989</t>
  </si>
  <si>
    <t>je suis satisfaite du service client le tarif est très bien bonne rapidité je recommande tres suivi merci  du service rapide cordialement me roux angelique</t>
  </si>
  <si>
    <t>haiki-103952</t>
  </si>
  <si>
    <t>Je suis extrement déçu par cette assistance qui fait honte au assureur. A évité comme.la peste . Il te donne un prix tu paye lanne d'avance ensuite demande un supplément qui relève sur ton compte sans prévenir, ils ont asur que le'prox ne changerais pas. ATTENTION. Les bas prix sont faux. La pire assurance française. ATTENTION A EVITER</t>
  </si>
  <si>
    <t>raccah-m-115523</t>
  </si>
  <si>
    <t>Très satisfaite de l'écoute, de la bienveillance et des conseils.
Tarif très compétitif.
Je recommanderai L'Olivier assurance à mon entourage
Merci à vous</t>
  </si>
  <si>
    <t>Bonjour, 
Commençons par dire que je ne recommande pas la mutuelle des motards, si vous voulez en savoir plus voilà notre histoire, je mettrais à jour lorsque ça daignera avancer.
En cotisant à la mutuelle des motards avec ma première moto j'avais l'impression de faire partie d'une entité. Qu'ils comprenaient les motards, qu'ils les défendaient. Ils sont même venus nous démarcher à la moto école, sur mon stage d'une semaine j'ai du écouter 1 ou 2h les dire d'un commercial. Il m'a eu !
Ah le marketing c'est beau. Ils ont même une page qui vente leur étroite collaboration avec la FFMC. Franchement, la FFMC vous devriez demander à ce qu'ils retirent cette page, c'est pas pour vous, c'est pour trouver du crédit dans le monde des motards.
J'ai assuré un vieux roadster du début des années 80, les prix sont au centre du marcher, ni pas cher ni exorbitant. 2ans après la moto passe en collection et là, la cotisation n'est vraiment pas cher. Vraiment ?
Suite à un accident ou à mes yeux je suis la victime, la personne qui m'a percuté à pris 100% de torts. et étonnement moi j'ai pris 50/50. chez moi ça fait 150% de torts.
J'ai mis du temps à comprendre pourquoi ils agissaient ainsi. Les dégâts étant inférieur à 6000-7000euros, je n'ai pas le chiffre exacte, c'est eux qui doivent payer les réparations, même si je suis la victime.
Ils m'opposent donc l'article R414-4 en me parlant de ligne blanche. Je regarde bien l'article je le décortique. Mais je ne suis jamais passé de l'autre côté de la ligne blanche, à part quand j'ai été percuté. La voiture elle était en train de franchir une ligne blanche pour s'engouffrer dans un sens interdit.
Mieux que ça, après réclamation on me parle toujours de ligne blanche alors que l'article R414-4 n'en fait pas mention.
Après en avoir parlé avec mon ancienne auto école ainsi qu'un bénévole de la mutuelle des motards ceux-là ne comprennent pas non plus.
Et ce n'est pas fini.
L'expert annonce une expertise à moitié prix, 2000euros. Lorsque je demande sur quoi ce base le prix, on me répond qu'ils sont basés sur le marché de l'occasion, difficile de faire autrement avec une moto de 1981.
Je regarde le marché de l'occasion et je me rends compte rapidement qu'en dessous de 3000euros, il n'y a pas une seule moto roulante sans travaux plus ou moins important et que pour s'approcher de la mienne, entièrement d'origine sans aucune modification, matching number etc. On est plutôt proche des 4000euros,  est-ce qu'ils ont évalués ma moto avec le sinistre ? Je réponds donc dans ce sens et mon contact ose me dire "bonne nouvelle nous avons réévalué la moto à 2400euros" Bien essayé, mais on est tjs pas à la valeur de la moto.
Et n'oublions pas qu'avec le 50-50%, ils me proposent de me rembourser 1200euros.
Je me bats donc actuellement pour que mes droits soient honorés. Je n'ai jamais pu avoir le service réclamation par téléphone, uniquement par courrier et ils ne répondent pas à la moitié des questions posées.
Maintenant on me propose de passer par un service de médiation. Oui on a déjà pas pu discuter entre nous, mettons une 3eme personnes pour que vous ajoutiez de la distance entre nous. Service de médiation qui est annoncé aux alentours de 4 mois. ça fait déjà 5 mois que je suis à pied.
Ce qui est fou, c'est qu'il y a une 15ène d'année, j'ai eu un accident dans les mêmes circonstance, en scooter 50cc, sans permis, jeune et sans jugeote chez la Maif, En moins d'un mois c'était remboursé, réparé, réglé. Alors, parfois c'est plus cher ailleurs, mais on est écoutés et entendu.
Bref. Sur leurs sites ils disent : "Nous sommes nés en 1983 lors du Bol d'Or, nous sommes issus du Mouvement motard et de la FFMC, nous appartenons entièrement à nos sociétaires. Nous sommes ? Nous sommes ? La Mutuelle des Motards !" 
Mouais.</t>
  </si>
  <si>
    <t>axel-a-106491</t>
  </si>
  <si>
    <t xml:space="preserve">insatisfait du prix de la franchise suite à degradation sur mon véhicule. franchise équivalent à + d'un an d'assurance alors que je suis"tout risque" </t>
  </si>
  <si>
    <t>francky-110750</t>
  </si>
  <si>
    <t xml:space="preserve">Une assurance moto qui est faite par des motards . Avec une liberté de choix dans les options , avec des tarifs bien explicites. La souscription est simple et l 'accueil téléphonique est d un bon relationnel.
Sportivement ,
Franck </t>
  </si>
  <si>
    <t>enzo-m-134587</t>
  </si>
  <si>
    <t>Très satisfait. Car même le dimanche on peut s'assurer. Et profiter de son véhicule de suite. Ils nous proposent plusieurs contrats et on a juste à choisir en un seul clic.</t>
  </si>
  <si>
    <t>patsyl-77265</t>
  </si>
  <si>
    <t>Nul... en attente d'un remboursement dentaire important depuis le 26 mars... après multiples appels téléphoniques qui n'aboutissent à rien... le service client est totalement incompétent. Aucun suivi des dossiers.
 Employeurs si vous avez de la considération pour vos salariés ne prenait pas cette assurance . A FUIR.</t>
  </si>
  <si>
    <t>tiff33-78378</t>
  </si>
  <si>
    <t>Mon conjoint est chez Direct assurance depuis près depuis un peu moins de 10 ans. Il a changé de véhicule en 2017. Nous nous sommes aperçu, depuis, que le prix de l'assurance augmentait chaque année et pas qu'un peu : 100 euros de plus rien que pour cette nouvelle année ! La raison ? Après avoir contacté le service client (qui au passage est très bien), ils vous expliquent que ce tarif se base sur le nombre de problèmes (accidents, pannes etc...) recensés sur ce modèle de véhicule. Donc résultat, vous, client fidèle sans accident responsable ou non ni panne ou problème technique autre, vous voyez votre facture augmenter tous les ans sous prétexte que d'autres conducteurs qui ont le même modèle de voiture que vous ont des soucis. Je dis bravo Direct Assurance, car vous avez perdu un client ! Nous sommes activement à la recherche d'une autre assurance.</t>
  </si>
  <si>
    <t>christophe-a-105763</t>
  </si>
  <si>
    <t>Bon rapport qualité prix! Simple de gestion avec l'application mobile. je conseille aux personnes de mon entourage de toujours effectuer un devis au près de Direct Assurances.</t>
  </si>
  <si>
    <t>laurent-e-115204</t>
  </si>
  <si>
    <t xml:space="preserve">je suis très satisfaits dommage qu'il n'y a pas d'offres pour les véhicule professionnel.
je vous pries d'agréés l'expression de mes salutation distingué 
Bien cordialement </t>
  </si>
  <si>
    <t>pilon-t-123928</t>
  </si>
  <si>
    <t xml:space="preserve">Je suis très satisfaite de l'olivier assurances, vraiment très réactif et présent dès que c'est nécessaire.
Je recommande vivement cette assurance. Rapport qualité prix vraiment génial. </t>
  </si>
  <si>
    <t>andruszko-c-108536</t>
  </si>
  <si>
    <t>il est dommage qu'aucun devis ne corresponde au prix du contrat final, toujours une différence de 50 euros. Deux devis différents, pour deux voitures et à chaque fois 50 euros de différence sur le prix final, cela reste un mystère.</t>
  </si>
  <si>
    <t>sabrina-80015</t>
  </si>
  <si>
    <t>Conseiller de clientèle a l écoute, aimable et explique  bien. conseiller au nom de kalid</t>
  </si>
  <si>
    <t>Mes deux véhicules sont à présent couverts par cette compagnie qui m'a donc fait bénéficier d'une remise multi véhicules.</t>
  </si>
  <si>
    <t>Je les ai contacté pour avoir un rappel de mes prises en charges et couverture car je voulais savoir si je devais rester sur la formule de base ou l'ameliorer.
Reponse au bout d'une semaine: "adressez vous à votre employeur"...
Incroyable (mon employeur ne peut que me renvoyer vers eux!), ce niveau de j'enfoutisme fait peur pour le jour où j'aurai besoin de quelque chose!</t>
  </si>
  <si>
    <t>amandine-102570</t>
  </si>
  <si>
    <t>Je suis très satisfaite des conditions d'assurance chez AMV et surtout des prix. Par ailleurs, j'ai fait appel à eux pour le service dépannage et ai très bien été prise en charge. Je recommande !</t>
  </si>
  <si>
    <t>nestor-64827</t>
  </si>
  <si>
    <t>je dispose maintenant de 3 contrats chez l'Olivier . pour chaque souscription , j'ai obtenu un excellent service , que ce soit au téléphone, par mail ou par l'intermédiaire de l'espace client .</t>
  </si>
  <si>
    <t>memel14-76342</t>
  </si>
  <si>
    <t>Très mauvaise assurance savent prendre l'argent mais n'accepte pas les réparations sur un véhicule en sachant que l'assurance de la personne qui nous a causé 'es dégâts voulez elle faire les réparations mais refus de la macif vraiment pitoyable comme assurance</t>
  </si>
  <si>
    <t>sentenac-j-136853</t>
  </si>
  <si>
    <t>Le prix convenable.
Conseiller très claire dans les explications. 
Temps d'attente assez court pour la mise en relation.
A voir avec le temps par la suite.</t>
  </si>
  <si>
    <t>babeth-103267</t>
  </si>
  <si>
    <t>Que d'avis négatif j'en suis surprise..... Mon labrador qui est parti il va y avoir 2 ans le mois prochain à été assuré pendant des années et jusqu'à son décès chez eux, et Murphy à été un toutou à problèmes souvent au veto et les dernière années n'en parlons pas, mais je n'ai jamais eu de problèmes de remboursements, ni de surprises, on peux les joindre sur un numéro fixe pas surtaxé et correspondre aussi par le net.... Là franchement je voudrai sortir un vieux chien des refuges et je dois me renseigner voir si a leur âge ils assurent, mais si je dois en reprendre ça sera chez eux, mais c'est vrai que quand Murphy a eu 13 ans l'assurance à augmentée alors pour rester dans le même prélèvement j'ai baissé son taux de remboursement au lieu de 80% je suis passée à 60% mais jusqu'au bout j'ai eu les remboursements même la piqûre ?? à ses 15 ans pour l'endormir car très malade..... Voilà mon experience avec eux que du positif et qu'elle tranquillité de savoir qu'on peux bien soigner son animal.....</t>
  </si>
  <si>
    <t>thuillier-a-111620</t>
  </si>
  <si>
    <t>je suis satisfait du service, cela a été rapide et efficace.
je recommande. 
fiable, simple, cela évité d'avoir à se déplacer et cela est très bien expliqué</t>
  </si>
  <si>
    <t>narcisse-82043</t>
  </si>
  <si>
    <t>Je suis à la recherche d'une bonne mutuelle santé et je m'étonne de trouver des avis favorables de clients citant le prénom de leur interlocuteur téléphonique. Gwendal étant un prénom qui revient souvent  et pour des compagnies différentes. Je trouve cela étrange, voire suspect. Les avis seraient-ils bidonnés ?</t>
  </si>
  <si>
    <t>anthony-f-113051</t>
  </si>
  <si>
    <t>Client YouDrive puis Direct Assurance depuis l'obtention de mon permis B. Je n'ai rien à reprocher à mon assurance hormis peut-être, le prix de la cotisation ? Quelques euros en moins par mois serait fort appréciable.</t>
  </si>
  <si>
    <t>roxie-107787</t>
  </si>
  <si>
    <t xml:space="preserve">L'accueil de mon interlocutrice a été très agréable et professionnel.
La réponse apportée à mon problème était appropriée et très claire.
Grande efficacité
</t>
  </si>
  <si>
    <t>denis-b-107561</t>
  </si>
  <si>
    <t>Les prix me conviennent  je suis satisfait des services pas trop compliquer pour un nouveau contrat jusqu'à maintenant jamais au qu'un probleme avec direct assurance</t>
  </si>
  <si>
    <t>mac-63775</t>
  </si>
  <si>
    <t xml:space="preserve">Nul, 1 mois et demi pour avoir un remboursement
attention, generation c'est coverlife, une assurance qui change de nom en permanence et qui à plusieurs mutuelles mais sous le même gestionnaire incapable  Génération
Cocoon mutuelle c'est _x009b_ Génération _x009b_ Coverlife 
Bon courage les nouveaux adhérents, soyez patient pour vos remboursements c'est le cas de le dire ! </t>
  </si>
  <si>
    <t>03 novembre 2019 suite à une expérience en novembre 2019</t>
  </si>
  <si>
    <t>mop-80657</t>
  </si>
  <si>
    <t>khalid a bien pris le temps de m'expliquer et de m'envoyer un document correspondant à ma démarche</t>
  </si>
  <si>
    <t>alexia-126924</t>
  </si>
  <si>
    <t>J'ai pris l assurance pour mon animal et au vu des comantaires négatif j'ai fais une demande de résiliation qui est possible avant 14jours .malgres le recommandé avec accusé de réception que j'ai envoyé plus un mail plus mes appel ,ils font les morts comme si de rien. Et mon prélevé sur mon compte . honteux .et tout les avis sont vrais a fuir</t>
  </si>
  <si>
    <t>baboun-123903</t>
  </si>
  <si>
    <t>Assurance moins chère 
Facilité d’inscription et rapidité 
Entière satisfaction pour le moment
Je recommanderais cette assurance sans problème à tous</t>
  </si>
  <si>
    <t>fatouma-p-138152</t>
  </si>
  <si>
    <t xml:space="preserve">Des prix raisonnables sans beaucoup trop de conditions. 
Adhésion simple et rapide 
S'il faut recommander à un proche je le ferai sans hésitation. Merci pour tout april santé. </t>
  </si>
  <si>
    <t>jess07-72052</t>
  </si>
  <si>
    <t>Ayant été victime d un sinistre non responsable  il y a presque plus de 3mois je n ai toujours pas été remboursé. Je les appel toutes les semaines pour avoir des nouvelles de mon dossier mais ils me répondent toujours la même chose. Cela fait 3mois que je n ai plus de voiture, pas de nouvelles et pas de remboursement , pourtant après m être renseignée les assurances on un délai de 3 mois pour un remboursement de sinistre. Sympa de laisser leur client dans l attente sans aucune information.</t>
  </si>
  <si>
    <t>achour-r-133918</t>
  </si>
  <si>
    <t>Je suis très content de ce service, l’interlocuteur était top au téléphone rien à dire. Les prix sont bien et le service est génial ! Je recommande !.</t>
  </si>
  <si>
    <t>lagasse-v-111859</t>
  </si>
  <si>
    <t>Je suis satisfait de votre service avec tout les informations fournir par téléphone et sur votre site internet sur Olivier assurances et je vous en remercie cordialement.</t>
  </si>
  <si>
    <t>didierze-58744</t>
  </si>
  <si>
    <t>Difficultés pour résilier leur contrat. 
Mais on y arrive ..Il faut leur rappeler les articles du code de la Mutualité et de l'Assurance, articles dont ils ne peuvent pas s'affranchir.</t>
  </si>
  <si>
    <t>29 septembre 2021 suite à une expérience en mars 2021</t>
  </si>
  <si>
    <t>pspj59-135005</t>
  </si>
  <si>
    <t>Tarifs corrects. Intervention rapide sur dépannage et remorquage après établissement du contact téléphonique. Idem pour la mise à disposition d'un taxi afin d'aller chercher le véhicule de location mis à disposition.</t>
  </si>
  <si>
    <t>abdelka-110722</t>
  </si>
  <si>
    <t xml:space="preserve">A fuir j'ai eu un sinistre ou je ne suis pas en tort il me propose 30% du prix de l'argus de ma voiture
Un conseil ne prenez pas d'assurance chez eux 
</t>
  </si>
  <si>
    <t>dan-80018</t>
  </si>
  <si>
    <t xml:space="preserve">accueil et service tres bonne interlocutrice professionnelle
a l ecoute du client tres bonne explication 
détails des soins proposés approffondis </t>
  </si>
  <si>
    <t>jac-101685</t>
  </si>
  <si>
    <t xml:space="preserve">Direct assurance mérite de figurer dans le livre des records . L'assurance de ma Mégane gt vient de passer de 400 euros en 2019 à 1325 euros en 2020 .soit une augmentation de  plus de 230 %.
Ceci avec un bonus de 50 % ,je peux dire être un conducteur modèle avec 12 points et 50 ans de conduite sans accident .(j'ai 70 ans)
Assureur excellent pour les devis et désastreux pour tout le reste .A fuir.
Leur Justificatif : Chaque année ils éliminent les voitures les moins rentables pour eux .
</t>
  </si>
  <si>
    <t>riguidel-j-111384</t>
  </si>
  <si>
    <t>Je suis satisfaite des tarifs pour une première assurance voiture.
La souscription est simple et rapide et les conseillers sont disponibles et à l'écoute.</t>
  </si>
  <si>
    <t>celia-75853</t>
  </si>
  <si>
    <t>Honteux je suis enceinte de 6 mois et en arrêt depuis le mois de février et mon dossier n a toujours pas été traiter malgré les relances plus que multiple de mon employeur à cause de ca je doit gérer les problème financier engendrée à cause de ca et ne peut acheter quoi que ce soit pour la naissance de mon bébé j espère que des qu'il en aura l occasion mon employeur quittera cette mutuelle qui se fou ouvertement de la gueule du monde</t>
  </si>
  <si>
    <t>kimsi-70929</t>
  </si>
  <si>
    <t>If you fit precisely in to the box that is their perception of what an insurance customer is, I am sure it works fine. However, if you have any special considerations that might cause them some extra work (e.g. you misunderstand something because it is the first time you are buying/registering and insuring a car and/or you don't speak french too good) just forget it. In my case this lead to them wrongfully cancelling my insurance the day after I subscribed. The misunderstanding was initially 100% my fault, but when I apologized and tried to explain to them that it was in fact a misunderstanding, and that I had the references to back it up, they simply refused to listen. I understand the confusion, but refusing to accept the facts due to a previous misunderstanding is simply bad customer service. I prefer paying a few extra euros per month to be met with flexibility and understanding.</t>
  </si>
  <si>
    <t>laurent--s-111969</t>
  </si>
  <si>
    <t xml:space="preserve">Prix dans la moyenne de la concurrence.
Contact avec un conseiller difficile à prendre 
Les questions posées sur la messagerie GMF restent  longtemps voire définitivement sans réponse.
Les créneaux offerts pour les rendez vous en agence ne sont pas compatibles avec l'emploi du temps d'un travailleur.  
Défense du client  pas toujours à la hauteur. 
 </t>
  </si>
  <si>
    <t>guillaume-l-109986</t>
  </si>
  <si>
    <t>Bonne assurance je pense (service client), j'attends de voir suite à un pépin avec le véhicule ce qu'il se passera. Pour souscrire, rien de plus facile, par contre quand il faut supprimer l'assurance d'un véhicule c'est d#ejà beaucoup plus fastidieux, vous devez vous améliorer à ce sujet.</t>
  </si>
  <si>
    <t>alex-91241</t>
  </si>
  <si>
    <t>Nous sommes client depuis plus de 30 ans, perte d'emploi et garantie salaire, trouve toujours quelque chose pour ne pas indemniser leurs clients. A fuir. Ne jamais signé de contrat avec eux. Attention aucune garantie même si souscription a prix conséquent.  Je ne peux pas mettre 0 dommage voir même avis négatif</t>
  </si>
  <si>
    <t>bataille-g-122256</t>
  </si>
  <si>
    <t>À voir dans le temps si l'olivier assurance est un bonne ou movaise assurance
Un retour de ma part sera fait après quelque moi d'assurance chez eux positif ou negatif</t>
  </si>
  <si>
    <t>pepe76-114277</t>
  </si>
  <si>
    <t xml:space="preserve">Bonjour,
Depuis mon adhésion à leur service CACI , le temps de traitement de nouveau échéancier suite à des remboursements anticipés sont hyper long et parfois incorrect.
De nombreuses relances faites par téléphone ou via le conseiller LCL, ça patine dans la choucroute. ( que j'adore par ailleurs). A éviter. Jean-Marie
</t>
  </si>
  <si>
    <t>abby-49369</t>
  </si>
  <si>
    <t>C'était je croyais une bonne assurance, mais après 11 années chez eux et après 1 seul incident de paiement, ils m'ont radié.
J'ai voulu régler le problème en payant lmma note et malgré cela ils ont refusé???
Il faut savoir que j'ai un bonus au plafond depuis plus de 8 ans.
Alors je dis BRAVO !
Je trouve cela incroyable, voilà mon avis.</t>
  </si>
  <si>
    <t>patricia-c-105023</t>
  </si>
  <si>
    <t>Satisfaite des services. Tarifs intéressant. Conseillers toujours à l'écoute et toujours disponible.
Réponse à nos attentes très rapide et conseillers à notre écoute</t>
  </si>
  <si>
    <t>vincent-62805</t>
  </si>
  <si>
    <t>Assurance devenue l'ombre d'elle-même et qui devrait relire la définition du mot probité.
Assureur militant ... de la surfacturation.
Si vous hésitez à les choisir, prenez le concurrent avec lequel vous hésitez.
Si vous hésitez à les quitter, n'hésitez plus</t>
  </si>
  <si>
    <t>heppa23-67163</t>
  </si>
  <si>
    <t>Assurance a fuir. Suivi médiocre. Font durer le dossier depuis plus dun an. Ne veulent pas rembourser après 3 ans chez eux. Dommage que je naie pas lu les commentaires négatifs de ce site avant de minscrire chez eux....</t>
  </si>
  <si>
    <t>jcl-86949</t>
  </si>
  <si>
    <t>J ai téléphoné ce jour pour recevoir ma carte et c est Gwendal qui m a répondu avec efficacité et clarté.  Et de plus avec amabilité.  Merci à  lui pour la prise en charge de ma demande.</t>
  </si>
  <si>
    <t>michel74-89964</t>
  </si>
  <si>
    <t>Sans me demander mon avis la maaf à changer mon contrat suite à une communication téléphonique avec ma fille. C'est comme si j'étais sous tutelle, et la conseillère ne veux pas reconnaitre une erreur.
La Maaf est donc la seule compagnie d'assurance qui vous met sous tutelle de sa propre initiative, sans décision de justice.</t>
  </si>
  <si>
    <t>christophe-53934</t>
  </si>
  <si>
    <t>A fuir, me réclame et envoie un huissier pour une année d'assurance non payer pour l'année 2017, hors le contrat précédent a était résilier en septembre 2016. Et malgré 3 appel a leur foutu numéro surtaxé toujours rien de régulariser vers ce dit huissier, malgré la dernière personne eu au téléphone qui me dit que en effet je ne doit plus rien.</t>
  </si>
  <si>
    <t>coralie-d-114210</t>
  </si>
  <si>
    <t xml:space="preserve">Je suis satisfaite su service, les prix me conviennent........... 
J'espère que la suite sera simple pour le renvoi des documents et que tout cela sera rapide </t>
  </si>
  <si>
    <t>pascal-60019</t>
  </si>
  <si>
    <t>Contrat Serenivie gpa coûteux, énorme perte en capital. Le capital décès après 20 années de versement est de lordre de la moitié de ce sui devrait être. Il faudrait que le gouvernement se penche un jour sur ce type de pratique pour protéger les clients.</t>
  </si>
  <si>
    <t>patricia-d-116141</t>
  </si>
  <si>
    <t>je suis satisfaite du service, les prix  conviennent, le site internet est clair et les explications sont simples et faciles à comprendre.
La gestion de mon contrat est simple</t>
  </si>
  <si>
    <t>terrygt-40878</t>
  </si>
  <si>
    <t>Devant tant d’incompétence et de médiocrité incapable de traiter un dossier de succession pour une assurance vie comportant trois documents je transmets les documents avec l’espoir qu’une personne n’ayant pas le profil d’un ludion endiablé, apporte un écho favorable à ma demande trois mois après il manque toujours quelque chose. j'envoie par courrier, par mail, par fax et tout va bien. quand je demande ou en est mon règlement ils sont 15 à répondre et personne ne sert rien il manque encore des documents. ce sont des gens à fuir. laxisme incompétence, médiocrité, ce sont les qualificatif  qui les caractérisent.</t>
  </si>
  <si>
    <t>N'ont aucune empathie envers leur clients, service client fantoche. En apparence très bien, dès qu'il y a un problème, ils sont désespérant et inefficace !</t>
  </si>
  <si>
    <t>demerzaak-31958</t>
  </si>
  <si>
    <t>J'ai voulu assurer une voiture que je n'utilisais plus, toutes les assurances m'ont jetées sauf elle... Souscription effectuée par tel après une demande rappel. Envoi des documents par mail, j'ai reçu ma carte verte la semaine suivante.</t>
  </si>
  <si>
    <t>didtsch-l-115949</t>
  </si>
  <si>
    <t xml:space="preserve">Service rapide et efficace, répond a toute les questions.
Personne agréable au téléphone. Prend le temps de bien vérifié que le nom prénom soit bien ortographié merci a vous </t>
  </si>
  <si>
    <t>doria-g-126325</t>
  </si>
  <si>
    <t>les prix me convienne
le service est rapide et simple
le paiement est sécurisé
je pense recevoir mes papiers rapidement 
je n'ai cependant pas reussi a payer en CB sans explications</t>
  </si>
  <si>
    <t>gilles-l-116929</t>
  </si>
  <si>
    <t>je suis insatisfait du service.
je souscrit un contrat tout risque et en cas d'immobilisation du véhicule on ne peut accéder a un prêt de véhicule
cordialement</t>
  </si>
  <si>
    <t>pierre-g-114714</t>
  </si>
  <si>
    <t>bonjour sa fait des années que nous sommes assuré chez vous et sa augmente tous les ans !  ps: nous avons 4 véhicules assuré chez vous . cordialement</t>
  </si>
  <si>
    <t>kramer-j-111729</t>
  </si>
  <si>
    <t>Je suis très satisfait de la rapidité de réponse de vos agents. L'espace client est très accessible et facile d'utilisation. Vraiment je recommande l'olivier assurance.</t>
  </si>
  <si>
    <t>bessedjerari-m-115819</t>
  </si>
  <si>
    <t>Très bon accueil simple et efficace très bon prix je vais demander à mes amis et à ma famille de joindre à vous merci pour tous à très bientôt et merci à toute l'équipe</t>
  </si>
  <si>
    <t>lisa-n-111205</t>
  </si>
  <si>
    <t>Je suis satisfaite du prix, tout est parfait, la simplicité pour souscrire à cette assurance et ferais certainement appel à vous pour d'autres assurances.</t>
  </si>
  <si>
    <t>jeanmisheng-90082</t>
  </si>
  <si>
    <t>Assuré depuis 20 ans chez eux, besoin d'assurer un nouveau véhicule. J'écris ce message car je suis sidéré de ce que je lis ici. J'ai moi aussi un retard pour mes cartes vertes... mais les mecs, vous vivez rien de pire aujourd'hui? Peut-être que leur organisation de crise est moyenne, mais de là à dire que c'est une mauvaise assurance il y a un truc qui me navre dans la façon que l'on a aujourd'hui de donner un avis objectif.
Mon avis perso depuis 20 ans: certes les tarifs sont plus élevés que chez pas mal de concurrents, mais pas à périmètre équivalent. Par exemple il a de cela un certain temps, j'ai pris une buche sur piste avec ma moto de route, ma couverture tous risques s'est appliquée à 100% (7500 € de réparation sur la moto) mon équipement à été remboursé à neuf sur factures d'achat (de 4ans) (Cuir, gants, bottes, pantalon, casque). Bon courage pour trouver l'équivalent chez un concurrent, je n'en ai jamais entendu parler.
Quand j'ai appelé pour déclarer mon sinistre, la première question que l'on m'a posé était comment j'allais... ça change de "quel est votre numéro de sociétaire"
Chaque fois que j'ai appelé pour assurer un nouveau véhicule, j'ai pu discuter avec un(e) passionné(e).
Quand tu assures un nouveau véhicule, tu as une réduction sur tous les autres contrats en % parce que, je cite, tu peux pas conduire plusieurs véhicules en même temps. J'ai assuré un DR au tiers (3e véhicule), une fois la réduc appliqué, ma prime globale a baissé... mon interlocuteur avait l'air aussi content de moi.
Après oui, c'est un peu plus cher qu'ailleurs, chacun choisit ses dépenses.</t>
  </si>
  <si>
    <t>erico34-94742</t>
  </si>
  <si>
    <t>Je suis Assuré depuis 5 ans c est la mutuelle la moins chère pour des garanties les plus hautes aucun problème
pour l opticien je ne paye rien</t>
  </si>
  <si>
    <t>ben-114567</t>
  </si>
  <si>
    <t>Message à celles et ceux qui souhaitent souscrire une assurance chez eux, fuyez!!! Au plus vite chez une  autre assurance. Active assurance vous cache des frais... je vais les signaler à UFC que choisir dès maintenant</t>
  </si>
  <si>
    <t>jonckheere-j-129542</t>
  </si>
  <si>
    <t>Simplicité pour la souscription en ligne, le prix est imbatable avec des bonnes garanties et le contact est facile par mail avec un interlocuteur réel.</t>
  </si>
  <si>
    <t>seylio-57761</t>
  </si>
  <si>
    <t>3 sinistres et on vous résilie même si vous êtes un client depuis de nombreuses années et que vous possédez tout chez eux. Et même si vous n'êtes pas responsable.</t>
  </si>
  <si>
    <t>chabry-e-123987</t>
  </si>
  <si>
    <t>Satisfait du service 
Prix les moins chers du marché compte tenu de notre situation. Un bémol néanmoins, cet demande d'avis intervient dès le premier jour donc n'est pas du tout représentatif d'un véritable avis après plusieurs mois en tant qu'assuré.</t>
  </si>
  <si>
    <t>adassus-f-133870</t>
  </si>
  <si>
    <t>Bonjour, Appréciable pour la rapidité et prix je recommande !! En espérant recevoir assez vite les documents (carte verte) merci pour votre aide cordialement M.adassus</t>
  </si>
  <si>
    <t>azzouz-p-126900</t>
  </si>
  <si>
    <t>Satisfait d'avoir réellement regarder toutes mes garanties souscrites avec ma conseillère. Pour une fois j'ai pris le temps et je suis rassuré d'avoir choisi au calme</t>
  </si>
  <si>
    <t>chuck-66252</t>
  </si>
  <si>
    <t>AMV la pire expérience de ma vie, si on ne fait pas attention lors de la souscription, on peut se retrouver sans assistance. En effet celle-ci est une option à prendre alors que les différents choix que le site propose après simulation ne font pas apparaître cette option assistance. Logiquement on devrait plutôt laisser la possibilité de la retirer pour éviter que les gens pensent être couvert en cas de panne, ça éviterait les mauvaises expériences aux clients. Pourquoi faire, le principale, c'est de s'afficher comme assurance sérieuse et pas cher, tant pis pour les clients qui ne font pas attention à bien cocher la petite case.</t>
  </si>
  <si>
    <t>sandrine-53690</t>
  </si>
  <si>
    <t>accident de moto, les responsabilités ne sont pas déterminées car procès en cours et en attendant aucun dédommagement ni réparation ... Une honte !!!!!!!!!!
Aucune réponse claire et précise, le service sinistre et le service client se contredisent ...</t>
  </si>
  <si>
    <t>michko-94007</t>
  </si>
  <si>
    <t>Huit Mois pour recevoir le capital prévoyance décès / de mère, et avec 2,07 EUR d'intérêts de retard !  Pourtant la caisse d'épargne nous avait dit au mois de novembre: il n'y a pas de problème, vous recevrez le capital sous 3 à 4 semaines Je ne recommande pas cet assureur pour la garantie décès. En revanche, la méthode est au top pour "dé-fidéliser" la clientèle.</t>
  </si>
  <si>
    <t>tg-67109</t>
  </si>
  <si>
    <t>J'ai 12 contrats chez Maaf  la totale, j'aimerai qu'il ait un geste commercial pour fidélitée ,100% de contrats chez eux</t>
  </si>
  <si>
    <t>polo4122-86990</t>
  </si>
  <si>
    <t>Cette assurance est à eviter absolument, J'attends les fonds après un décès il y a 12 mois. Malgré de nombreuses relances par courier recommandé, j en'ai toujours pas les fonds. Je vais devoir lancer une poursuite judiciare. C'est scandaleux.</t>
  </si>
  <si>
    <t>corinne-g-117142</t>
  </si>
  <si>
    <t>Rapport qualité des services /prix me satisfait
répond à mes attentes lors des différents appels téléphoniques
entièrement satisfaite des services de direct assurance</t>
  </si>
  <si>
    <t>nadooo-61901</t>
  </si>
  <si>
    <t>Bonjour, Je suis assurée depuis plus de 30 ans à la macif. Avec les intempéries du mois de janvier les tuiles de la toiture ont volées et les chambres du 1e etage inondées. Mon électricité touchée par l’eau et la macif refuse de reconnaitre l’etat de catastrophe naturelle qu’a decreter la prefecture. J’ai peur de me retrouver dehors avec mes enfants. Est ce qu’une personne peut m’aider à trouver une solution avec la macif ? 
Email : nadobahi1@gmail.com</t>
  </si>
  <si>
    <t>vivinette-98235</t>
  </si>
  <si>
    <t>a fuir
m'a menti sur les remboursement dentaire et maintenant que j'ai mutuelle obligatoire ils jouent sur les mots pour ne pas me radier 
sont même aller me faire dire que j'avais fait un faux en rajoutant la mention obligatoire alors que c'est mon employeur qui l'avais écrite</t>
  </si>
  <si>
    <t>piron-d-116962</t>
  </si>
  <si>
    <t>Je suis très satisfait du prix ainsi que les garanties,  vous êtes un peu élevées sur les franchises et vraiment un accueil plus que parfait à l’ écoute.</t>
  </si>
  <si>
    <t>alain-68769</t>
  </si>
  <si>
    <t>En.attente d'un retour suite à un défaut de conseil pour lequel un enregistrement aurait été fait mais non fourni malgré mes multiples demandes</t>
  </si>
  <si>
    <t>amar-h-133162</t>
  </si>
  <si>
    <t xml:space="preserve">Je suis très satisfait et merci. 
Simple et facile a souscrire à un contrat d'assurance avec des prix raisonnable, je conseil fortement direct assurance. </t>
  </si>
  <si>
    <t>eric-f-115475</t>
  </si>
  <si>
    <t>Je suis satisfait du rapport qualité/prix de Direct Assurance
J'ai déjà souscrit chez eux un contrat d'assurance pour ma nouvelle voiture neuve acquise récemment</t>
  </si>
  <si>
    <t>kaniuga-m-137846</t>
  </si>
  <si>
    <t>satisfait pour ma souscription ,a voir dans le temps .en esperant ne pas avoir de sinistre ,mais si c'etait le cas esperer que se ne sera pas la galere</t>
  </si>
  <si>
    <t>prescillia-j-129870</t>
  </si>
  <si>
    <t>Ras pour le moment je viens de souscrire en ligne j'espère être satisfaite de mon choix et pourrait donc ainsi assurer mon second véhicule dans les semaines à venir</t>
  </si>
  <si>
    <t>jhordan-l-130049</t>
  </si>
  <si>
    <t>Je suis satisfait du service les prix sont simples et pas chère 
J'aurais aimé payer en plusieurs fois par contre merci de me dire si cela est possible
Merci 
Cordialement</t>
  </si>
  <si>
    <t>sissi-100679</t>
  </si>
  <si>
    <t>Ne répond pas aux multiples mails et lettres recommandées envoyées depuis 8mois. Même ma banque ne sait plus quoi faire. Je me retrouve sans aucune aide malgré l'urgence. A fuir! Grâce à eux j'irais bientôt vivre sous les ponts. Merci!</t>
  </si>
  <si>
    <t>kar-115831</t>
  </si>
  <si>
    <t xml:space="preserve">On m'affiche un malus sur un accident que j'aurais soit disant commis le 27/02/2020 or le véhicule a été vendu le 16/02/2020
De ce faite je ne peux pas assurer mon nouveau véhicule par téléphone, je dois partir en agence alors que je travaille en déplacement 
De plus on me raccroches dessus 
Et vous ne faites pas plus d'effort alors que l'erreur est de votre part suite a votre non professionnalisme.
Merci </t>
  </si>
  <si>
    <t>ramses50-66837</t>
  </si>
  <si>
    <t>du grand n importe chez GMF quoi des cotisations en hausse et des taxes inconsidérables</t>
  </si>
  <si>
    <t>ledy-m-124061</t>
  </si>
  <si>
    <t>Je trouve l'assurance auto trop chère mais le reste est excellent.
L'assurance AUTO pour une voiture assuré au tiers avec un bonus à environ 50% c'est trop chère</t>
  </si>
  <si>
    <t>emily-p-135959</t>
  </si>
  <si>
    <t xml:space="preserve">A voir par la suite 
Difficile de donner un avis dans l’immédiat 
Les prix il une a pour tout le monde 
Je reste tout de même contente car beaucoup de choix </t>
  </si>
  <si>
    <t>jean-francois-p-113461</t>
  </si>
  <si>
    <t>Merci simple et rapide . En attente maintenant de voir si les services sont bien au rendez-vous.
Je suis en attente de ma carte verte en esperant la recevoir rapidement</t>
  </si>
  <si>
    <t>chouchou-63614</t>
  </si>
  <si>
    <t>satisfaite du service, j'ai maintenant une meilleure couverture pour un prix plus interessant; la personne que j'ai eu au téléphone me semble tres compètente... a voir par la suite............................</t>
  </si>
  <si>
    <t>mar29-23382</t>
  </si>
  <si>
    <t>Si vous n'avez besoin de rien vous pouvez nous le demander...
Pour vos devoirs c'est immédiat et non négociable.
Pour vos droits c'est plus long et non négociable. Wait and see !!!
Juste la très désagréable impression de groupes  d'assurance qui vous charment pour vous vendre,   se créent une image de perfection  par la publicité ,  et qui font ensuite ce qu'elles veulent pour leur plus grand profit, évidemment !!!.</t>
  </si>
  <si>
    <t>bofbof-54024</t>
  </si>
  <si>
    <t>Mauvaise surprise pour un sinistre mineur déclaré avec un tiers totalement responsable. Mon automatisme de portail explosé par une voiture d' un tiers avec un frein à main mal serré. J' envoie par mail une copie du constat et des photos très explicites ! Un électricien m' établit un devis pour moins de 1000 € .Résultat : on m' annonce une expertise nécessaire avec 2 mois de délai juste pour le RDV expertise. Pendant ce temps, le portail ne fonctionne plus et tous les fils électriques sont à l' air libre...Courrier au chef d' agence .RAS. Nul...C' est la procédure ! Bref je vais prendre le temps d' interroger mon entourage sur leur assurance...En plus, la boite d' expertise a mal noté mon mail...et je dois encore les rappeler pour avoir la convocation officielle ...Très énervant !</t>
  </si>
  <si>
    <t>herisson-c-116941</t>
  </si>
  <si>
    <t>satisfait du service prix un peu élevé mais ceci à cause de mon ancien assureur, accueil de départ parfait, attend de voir à l'usage pour les prestations</t>
  </si>
  <si>
    <t>Tarifs compétitifs à la signature du contrat. Lors du renouvellement l'année suivante, l'augmentation est hors norme +10,2% sans aucun élément justifiant cette augmentation autres que beaucoup d'accidents dans ma région avec ce type de véhicule (ce qui est proprement injustifié du fait d'un véhicule très fiable et sécuritaire C5 haut de gamme; Il faut noter que ma région c'est les Landes avec 400 000 habitants; Que doit être l'augmentation du client situé en région parisienne avec 11 000 000 d'habitants. )</t>
  </si>
  <si>
    <t>snoopynette-108031</t>
  </si>
  <si>
    <t>la mutuelle MGP est chère ! le niveau de remboursement correct ! il y a sans doute des mutuelles moins cheres mais il est difficile de faire des comparatifs</t>
  </si>
  <si>
    <t>pat-62870</t>
  </si>
  <si>
    <t>Bonjour à tous ,
Je suis à ce jour très surprise et déçue de la réaction de la MAÏF suite à un bris de glace . 
Alors que je roulais sur l'autoroute , j'ai reçu un caillou sur le pare-brise . L'impact étant important, j'ai dû le faire changer. La maïf ne m'a pas remboursé la facture entièrement , j'ai dû règler 200€ de ma poche ...
En fait , dans le détail de la facture étaient facturés les capteurs de pluie et la personne qui a géré mon dossier à jugé que ce n'était pas obligatoire de les changer donc non remboursables . 
Je suis assurée à la maïf depuis une trentaine d'années et je n'ai eu recours que 4 fois à leur service ce que je leur ai fait remarquer quand je suis allée les voir . Il m'a été répondu qu'il y avait trop d'abus depuis quelque temps . Très déçue et fâchée , j'ai demandé à voir le médiateur mais je pense que c'est peine perdue .
S'il vous plaît , votre avis m'intéresse .
Cordialement</t>
  </si>
  <si>
    <t>misteryam95-93150</t>
  </si>
  <si>
    <t>On vous fait un bon tarif et lorsque arrive la nouvelle échéance le prix grimpe à une vitesse folle et ce sans aucun sinistre</t>
  </si>
  <si>
    <t>catherine-s-132874</t>
  </si>
  <si>
    <t xml:space="preserve">Simple et pratique tarf très intéressant la souscription se fait rapidement 
Je recommande cette assurance
En tous risques elle reste très correcte en tarif </t>
  </si>
  <si>
    <t>nono38-127681</t>
  </si>
  <si>
    <t>Bonjour j ai la garantie salaire mais le traitement pour être payé est trop long.trop d attente du coup difgiculter financière mais dans l ensemble le service avec les conseillers bien efficace.</t>
  </si>
  <si>
    <t>En arrêt de travail depuis décembre toujours pas indemnisation contacter au moins 5 fois jamais la même personne réponse très vague doive me passer en priorité depuis aux moins 2 mois je pense que c’est des assurances pas sérieuse</t>
  </si>
  <si>
    <t>stevegyver-54210</t>
  </si>
  <si>
    <t>Client depuis 35 ans avons  3 véhicules et un gros scooter l assurance total maison et assurance scolaire  plus la mutuelle nous sommes plus que ravies d 'avoir la Maaf il ont été toujours présent dans tous les cas, meme  plus dans certain domaine nous ne pourrions pas nous passer de cette assurance  , sommes très étonnés de certains commentaire qui ne représentent vraiment pas  la Maaf.</t>
  </si>
  <si>
    <t>ouali-a-131708</t>
  </si>
  <si>
    <t>Trop cher surtout pour une personne qui possède son permis depuis 12 ans, même si je n'ai plus de voiture depuis 3 ans , j'ai toujours conduit la voiture de mon coloc ou des voitures de location via oui car</t>
  </si>
  <si>
    <t>roxane-f-113713</t>
  </si>
  <si>
    <t>Service transparent , et facile d'utilisation. Le service YourDrive est très intéressant pour sensibiliser ma fille sur la conduite et la responsabiliser tout en lui donnant des objectifs.</t>
  </si>
  <si>
    <t>claude-p-121189</t>
  </si>
  <si>
    <t>Très bon positionnement sur la concurrence des Assurances.
Service à l'écoute et interlocuteur(trice) très professionnel(lle).
Je recommande cette société pour son efficacité.</t>
  </si>
  <si>
    <t>demba-d-116780</t>
  </si>
  <si>
    <t>Devis rapide effectué sur internet, personnel réactif et très sympathique au téléphone, souscription rapide et bon rapport qualité prix. Carte verte provisoire envoyée rapidement</t>
  </si>
  <si>
    <t>sylvie-k-130026</t>
  </si>
  <si>
    <t>je découvre le site, il faut un peu de temps pour le prendre en main. Agréable a regarder, les couleurs sont un plus.
Cela ne remplace pas le contact physique avec le conseiller mais ça aide bien au quotidien</t>
  </si>
  <si>
    <t>guillemette-e-117217</t>
  </si>
  <si>
    <t>Je suis satisfaite de l accessibilité  du site,  ainsi que de l acceuil téléphonique.  Le tarif me convient. J espère trouver au tant d efficacité par la suite si nécessaire.</t>
  </si>
  <si>
    <t>azzedine-b-131288</t>
  </si>
  <si>
    <t xml:space="preserve">Comme d'habitude très content du service de direct assurance 
Simple et rapide pour obtenir un devis et souscrire à l'assurance. 
Vraiment top..
Je recommande fortement </t>
  </si>
  <si>
    <t>gfscoot-68839</t>
  </si>
  <si>
    <t>personnel  qui n' a pas de parole, pas de respect du client, on vous dit que votre contrat a été réactivé et vous ne recevez plus de carte verte viré comme un mal propre</t>
  </si>
  <si>
    <t>klamul-88021</t>
  </si>
  <si>
    <t>mon jeune fils a été démarché par téléphone. il n'a pas compris qui était son interlocutrice mais il a donné ses coordonnées bancaires pensant qu'il s'agissait d'un organisme d'Etat... il a reçu un courrier un mois apres. C'est là qu'il a compris ce qui s'etait passé mais comme il n'avait rien signé il ne s'est pas inquiété.Il se retrouve avec des prelemevents mensuels depuis 3 mois mais il n'a pas de revenus!!!! C'est moi qui paie sa mutuelle à une autre compagnie. Je suis ecoeurée par ces façons de procéder et je ne sais pas comment résilier car pas d'information autre que NEOLIANE. Si quelqu'un à une idée, je suis preneuse.</t>
  </si>
  <si>
    <t>marcel-62769</t>
  </si>
  <si>
    <t>hier le 27 mars à 14h35 mon mari appelle pour déclarer un sinistre .</t>
  </si>
  <si>
    <t>didierd-104263</t>
  </si>
  <si>
    <t>J'ai été contacté par téléphone , et je m'en veut terriblement , car mes remboursements sont ridicules , ça me coute très cher . Je vais dénoncer cette assurance , car impossible d'avoir un conseiller , aucune réponse à mes mails ?  Faites attention quand vous êtes démarché par téléphone !!J'ai essayé a plusieurs reprises de téléphoner à la personne qui m'avait démarché , il ne réponds jamais !
 Maintenant j'ai pris rendez vous avec un autre assureur qui a pignon sur rue !!</t>
  </si>
  <si>
    <t>francois-f-106303</t>
  </si>
  <si>
    <t xml:space="preserve">On m'a dit que le contrat pour ma TWINGO n'était pas négociable maigres le maximum de 1500km/AN 
Je suis dans l'obligation d'aller chez la concurrence </t>
  </si>
  <si>
    <t>nathalie-g-116567</t>
  </si>
  <si>
    <t>Je suis très satisfaite de l’accueil et des conseils obtenus lors de mon appel pour un sinistre. Notre espace personnel est très simple d'utilisation. Les prix et garanties sont très intéressants.</t>
  </si>
  <si>
    <t>jean-marc-k-128615</t>
  </si>
  <si>
    <t xml:space="preserve">Satisfait du service client . Les réponses fournies par la conseillère n'ont été très claires . 
Les tarifs de AMV sont très compétitifs par rapport aux différentes compagnies d'assurances consultées . 
Merci .  </t>
  </si>
  <si>
    <t>lobsang-jampa--k-129497</t>
  </si>
  <si>
    <t>Je suis satisfait pour la prix d’assurance.Je vais partager l’assurance pour tous les mes amis qui va acheter une voiture ou déjà avec de voiture.Je remercie</t>
  </si>
  <si>
    <t>leromain-65753</t>
  </si>
  <si>
    <t>AXA internet à éviter a tout prix un vrai gouffre a problème .
personnels incompétents, j'ai souscris mon assurances chez eux depuis 45 jours a peine, et j'ai toujours pas reçue la carte verte, j'appel plusieurs fois le service client 0970809070, je leur explique la situation, ils me répondent que c'est la poste qui est en tort. aujourd’hui même je les appelles pour me fournir une attestation d'assurance car je pars on voyage à l'étranger, l'hôtesse me répond qu'elle peut m'envoyer seulement une attestation pour l’Europe et qu'elle me servira à rien pour l'étranger. je lui demande de me trouver une solution elle me dit j'ai qu'a résilier le contrat et partir chez une autre agence et comme quoi elle ne peut pas me fournir un justificatif pour ma voiture . je sais plus quoi faire je suis perdu.</t>
  </si>
  <si>
    <t>fernandez-79644</t>
  </si>
  <si>
    <t>Les tarifs sont attrayants certes mais sans parler du très bon accueil de Rali qui a été plus que satisfaisant et qui a su répondre à mes demandes, je ne suis absolument pas satisfaite des délais de réponses extrêmement longs concernant n'importe quelles demandes faites via leur site! C'est inadmissible de devoir attendre 3 semaines pour une réponse à un devis optique! Le fait aussi de recevoir les relevés de remboursements tous les 3 mois, du jamais vu pour moi! Le refus d'un remboursement (50 euros annuel) pour une visite chez le podologue après avoir jouer sur les termes inscrit sur l'ordonnance et transmise par la sécurité sociale pour ne procéder à celui-ci!</t>
  </si>
  <si>
    <t>alexis--j-133837</t>
  </si>
  <si>
    <t>Je suis satisfait  du service direct assurance et du prix satisfaisant je pense appeler le service pour assurer d’autre véhicule pour mon foyer je vous remercie</t>
  </si>
  <si>
    <t>benouadah-n-126269</t>
  </si>
  <si>
    <t>L'opératrice téléphonique qui s'est occupé de mon dossier était très gentille et efficace. Je recommanderai votre assurance à mes collègues et amis, avec le parrainage c'est très interessant.
Merci</t>
  </si>
  <si>
    <t>plg1-77941</t>
  </si>
  <si>
    <t>Une assurance classique, qui cherche à ne pas indemniser ses clients.</t>
  </si>
  <si>
    <t>maria-alice-m-107951</t>
  </si>
  <si>
    <t>assureur raisonnable et honnête, avec tout ce qu'on trouve sur le marché il reste abordable et surtout on a un service client, qu'une fois qu'on explique les choses règle plutôt rapidement, je ne peut pas me prononcer sur les sinistres car j'en ai jamais eu.  mon avis est sur l'ouverture, résiliation et réouverture de contrat.</t>
  </si>
  <si>
    <t>germe-l-113351</t>
  </si>
  <si>
    <t xml:space="preserve">JE SUIS SATISFAITE 
LES PRIX ME CONVIENNENT 
SIMPLE ET PRATIQUE 
JE CONSEILLE CETTE ASSURANCE A TOUT LE MONDE 
UN SERVICE CLIENT TRES A L'ECOUTE 
MERCI </t>
  </si>
  <si>
    <t>n-m--109595</t>
  </si>
  <si>
    <t>Pour l'instant, je ne peux que juger de la qualité du site internet et du prix. Le site est intuitif, c'est appréciable. La signature électronique est facile, c'est appréciable. Le prix, un peu élevé au vu de la valeur du véhicule mais bon, j'ai déjà vu pire.</t>
  </si>
  <si>
    <t>maxou-106668</t>
  </si>
  <si>
    <t>Depuis plus de 10 ans, j'ai eu toujours des réponses rapides et expliquées, les modifications de contrat sont sans problême, ils sont à l'écoute, les prix trés compétitifs en plus.</t>
  </si>
  <si>
    <t>ayhan-u-110496</t>
  </si>
  <si>
    <t>Je suis très satisfait du service client DA.
J'ai eu Samah au téléphone pour un problème technique que j'avais depuis quelques jours. Elle a été à l'écoute et patiente tout au long de notre échange et m'a surtout réglé mon problème.</t>
  </si>
  <si>
    <t>bonjour33-94433</t>
  </si>
  <si>
    <t xml:space="preserve">Bonjour 
Je suis bénéficiaire d'une assurance vie,
Le dossier est complet et la personne qui s'en occupe me dit que ça va être long (2-3 mois) , or sur le site service public.fr je lis que l'assureur a un mois maximum...
Voici le lien 
https://www.service-public.fr/particuliers/vosdroits/F15269
</t>
  </si>
  <si>
    <t>christophe-d-131600</t>
  </si>
  <si>
    <t>Suis. Satisfait du service et les prix attractifs et espérons qu en cas de problème je serais aussi satisfait et que les prix n augmente pas et le bonus 50 reste à vie je l espère bonne continuation à vous merci</t>
  </si>
  <si>
    <t>antoine33-55762</t>
  </si>
  <si>
    <t>A FUIR ! Des prix d'entrées très bas et des augmentations carabinées d'une année sur l'autre au niveau de l'échéancier annuel. En 3 ans, mon contrat a ainsi augmenté de... 65 % alors que je n'ai eu aucun sinistre à déplorer. Voilà comment cette société récompense les bons conducteurs.</t>
  </si>
  <si>
    <t>jbou-32858</t>
  </si>
  <si>
    <t>assurance très chère (20% d'augmentation cette année, injustifiable et injustifiée)
gestion des sinistres peu efficace et archaïque: le gestionnaire écrit et attends! pendant ce temps là, vous êtes invité à faire l'avance de la franchise alors que vous n'êtes pas responsable.
Par ailleurs, le site ne permet pas d'avoir d'infos sur l'état d'avancement d'un sinistre</t>
  </si>
  <si>
    <t>soniat-100800</t>
  </si>
  <si>
    <t xml:space="preserve">Cela fait deux années que je suis contacté par ce courtier de Mutuelle, et à chaque fois la relation est très désagréable. J'ai fait plusieurs demandes de devis de mutuelles, toutes n'insistent pas si vous déclinez leur offre sauf les conseillères Santiane qui vous expliquent que elles seules savent ce qui est le mieux pour vous, que vous n'y connaissez rien, à chaque fois il faut monter le ton pour que la conseillère vous lâche et ce quelle que soit la conseillère, c'est visiblement une stratégie de démarchage dans cette société. De plus elles n'hésitent pas à vous donner des arguments mensongers sur les autres mutuelles.
Ce courtier est caché derrière des comparateurs de mutuelle qui vous demandent vos coordonnées et vous rappelle très rapidement, cette année j'avais mis un mauvais numéro de téléphone et très bizarrement ils m'ont rappelé, bien que je n'ai jamais été client chez Santiane, que je n'ai jamais rien signé pour qu'il conserve mes coordonnées, ils les ont gardé pendant un an suite à la demande d'un comparateur, RGPD ils ne doivent pas connaître.
Leurs démarches commerciales si agressives agissent sur moi comme un répulsif.
</t>
  </si>
  <si>
    <t>jluc-59944</t>
  </si>
  <si>
    <t>Assuré depuis 15 ans environ chez Eurofil (habitat et auto) j'ai reçu fin décembre un courrier me signifiant la non reconduction de mon contrat. Cette année 2017, j'ai connu un bris de glace (caillou ayant percuté le pare brise avant) et j'ai aussi croisé un marcassin la nuit... Cela n'explique pas le courrier très impersonnel et ne précisant aucunement les motifs de cette radiation... Je suis actuellement en contact avec l'ACAM afin d'obtenir les informations qu'Eurofil a obligation de me communiquer et surtout pour ne plus avoir à faire à eux !!!</t>
  </si>
  <si>
    <t>caroline-m-108170</t>
  </si>
  <si>
    <t>tres mécontente du service de tout!! delais trop long prise en charge incorrect trop d'échanges téléphoniques trop d'interlocuteurs trop de temps perdu sur des choses simples et rapides</t>
  </si>
  <si>
    <t>manny-71039</t>
  </si>
  <si>
    <t>À fuir absolument. Cette assurance attire ses clients avec des prix compétitifs, mais les vole ensuite avec des coûts supplémentaires dûs à des rejets de documents. Ils ont une gestion très mauvaise et un personnel incompétent. De plus ces complications sont à distance très difficiles à résoudre et elles sont accentuées par un numéro de téléphone à 80 cts par minute. 
Ils m'ont résilié sans préavis 2 fois. La première car il me manquait un relevé d'information sur 36 mois, alors que je n'avais la voiture que depuis 24 mois. La deuxième fois car je n'ai pas envoyé de justificatif du deuxième conducteur, alors que ma compagne n'a pas le permis de conduire. Véridique.
Rien de positif du tout, c'est même incroyable qu'une telle compagnie puisse agir librement de la sorte, sans une réglementation plus stricte au niveau du respect du client. Je précise que je n'ai jamais eu un seul accident et ai toujours été un bon client pour les assurances.</t>
  </si>
  <si>
    <t>gregoryetline-50831</t>
  </si>
  <si>
    <t>Nous ne sommes à la MACIF que depuis le mois d'avril 2016, mais cela nous a changé de notre précédente assurance habitation. Le service client est très réactif et semble vraiment à notre écoute.</t>
  </si>
  <si>
    <t>thierry-53942</t>
  </si>
  <si>
    <t>conteste l'effraction électronique des véhicules</t>
  </si>
  <si>
    <t>bertrand-jeanbart-96275</t>
  </si>
  <si>
    <t>dans l’assurance vie de ma sœur il y’a une erreur de votre part.en fin décembre 2017 et il y avait 35996€ sur son assurance vie donc fin 2019 on ne peut pas être à 36000et quelques €.où sont les résultats 2018 et2019?contrat numéro :16732950 jean-bart marguerite contrat AFER</t>
  </si>
  <si>
    <t>bbonic33-86263</t>
  </si>
  <si>
    <t>Cette assurance est à éviter. Je ne suis pas du genre difficile, je n'ai que rarement des sinistres (1 accrochage en 12 ans) et j'ai pas mal de véhicules... Je suis ce qu'on pourrait dire un bon client. Donc vous pouvez me croire, il faut passer son chemin. Si vous souhaitez mettre en pause un contrat car votre véhicule est en réparation longue durée  (restauration par exemple), vous ne pourrez pas. Ils vous oblige à faire une procédure de retrait de la circulation qui annulera votre carte grise... Plus fort, lorsque vous vendez votre véhicule, il ne vous rembourse pas le restant de la cotisation, ils mettent en pause votre assurance et vous demandent un courrier postal avec AR. Pratiques déloyales ! Leur service après-vente est formé à répondre avec un ton mielleux, dont l'objectif est de vous empêcher de partir. Ayant eu d'autres griefs à leur encontre j'ai pris la décision de tout résilier chez eux, mes contrats et ceux de toute ma famille... et vous savez quoi j'ai trouvé beaucoup mieux ailleurs, moins cher et avec des garanties bien supérieures qui ne vous lâcheront pas quand vous en avez besoin...</t>
  </si>
  <si>
    <t>nogognale-t-126709</t>
  </si>
  <si>
    <t>C’est Bien c pas mal mais c’est dommage qu’il faut payer en avance 3 mois car je trouve que sa fait beaucoup d’un coup . En espérant que sa change un jours</t>
  </si>
  <si>
    <t>joe-89429</t>
  </si>
  <si>
    <t>Je suis chez metlife depuis des années et j'ai envoyé 2 mails a dip@metlife.fr  sans aucune réponse depuis le 10 avril 2020 A quand une réponse ? surtout que j'ai 4 prélèvements qui se font pour la même maison depuis 2013</t>
  </si>
  <si>
    <t>metrop-m-126275</t>
  </si>
  <si>
    <t>je suis satisfaite de la prise en charge de ma demande 
petit inconvénient les frais de dossier à trente six euros ce qui me parait un peu élevé
Le contacte téléphonique est très bien</t>
  </si>
  <si>
    <t>dubois-b-117487</t>
  </si>
  <si>
    <t>Je suis très satisfaite.
La personne que j'ai eu au téléphone était très aimable et professionnelle.
Les prix sont plus que corrects, je fais une économie de plus de 700 € par rapport à mon ancienne assurance.</t>
  </si>
  <si>
    <t>pagou-99364</t>
  </si>
  <si>
    <t>Excellent côté prix
Lamentable côté satisfaction lorsqu'il y a un sinistre habitation...
Dégât des eaux placo complètement gondolé.
Devis de 1800€ pas déconnant.
L'expert compte 250€ pour tout changer c'est du foutage de gueule...(sans parler des jugements de valeurs côté expert)</t>
  </si>
  <si>
    <t>houmari-amed-a-110616</t>
  </si>
  <si>
    <t>je suis satisfait.de la rapidité de réponse de ce que je vous ai demandé . J'espère que je recevrai prochainement l'attestation que j'ai demandée. très satisfait.</t>
  </si>
  <si>
    <t>amari-s-112306</t>
  </si>
  <si>
    <t>Je suis satisfait de vos prestations mais j aimerais que le prélèvement mensuel se fasse le 10 de chaque mois comme je l avais précisé au telephone avec votre conseillère et non le 4 comme marqué dans le contrat merci</t>
  </si>
  <si>
    <t>nono0611-64975</t>
  </si>
  <si>
    <t>mutelle imposée par la Region ile de France assuré depuis - de 6 mois j'y ai lassé plus de 400€ en depassement d'honoraires  pourtant j'avais choisi le plus haut tafif proposé  a fuir !!!!!!!</t>
  </si>
  <si>
    <t>daviaud-c-110926</t>
  </si>
  <si>
    <t>Je suis particulièrement satisfaite de votre service. Le type d'offre que vous proposez me convient parfaitement. J'espère que ce contrat s'étendra sur un long terme.</t>
  </si>
  <si>
    <t>mt07-58016</t>
  </si>
  <si>
    <t xml:space="preserve">en un mot quand tout va bien RAS 
après au moindre pépin ça devient très compliqué un véritable combat s'engage même quand ont vous n'êtes pas responsable!! et en tout risque
du vécu pour m'a part
amis motard ou scootiste un conseil passez votre chemins  
</t>
  </si>
  <si>
    <t>atchoum-49975</t>
  </si>
  <si>
    <t>Besoin de contacter l'assurance facilement? Impossible... Par téléphone, c'est minimum une heure de boîte vocale avant de tomber sur quelqu'un... Donc si vous avez peu de temps pour gérer les problèmes qui nécessitent d'être en relation avec une vraie personne, vous pouvez oublier. Les contacter par mail? Vous pouvez aussi oublier... C'est la grosse galère. J'ai pris cette assurance parce que son rapport qualité prix semblait alléchant. Pour les démarches routinières, ça passe, en ligne, ça se fait effectivement assez facilement. Pour le reste, préparez vous à vous arracher les cheveux.</t>
  </si>
  <si>
    <t>thierry-d-129776</t>
  </si>
  <si>
    <t>satisfait du service , pris tout risque basique tres bien mais option un peu chere pour -50km et pret de voiture , j'aurai preferé ne pas prendre un pack pour acceder a une seule des options ( + choix des durées de pret en cas de soucis )</t>
  </si>
  <si>
    <t>hwilliot-60121</t>
  </si>
  <si>
    <t>J'ai retrouvé mon scooter couché sur le flanc droit. AMV est en train de m'expliquer que c'est un accident de circulation et que donc j'ai fait une fausse déclaration. Bon, le pare choc avant, la poignée n'ont aucun impact parce que durant cet accident de circulation, j'ai fait très attention en tombant à ne pas trop faire de choc !!! J'ai enfin réussi à les joindre au téléphone - et ce n'est pas facile - et ils me disent ne pas avoir de photo pour leur jugement. Au secours !!!! C'est quoi cet assureur ? A éviter ......</t>
  </si>
  <si>
    <t>ouassini-k-109590</t>
  </si>
  <si>
    <t xml:space="preserve">je suis satstfait de ce contrat d'assurance automobile de moi 
je recommanderai cet etablissement pour mes amis encore des caracteres de pas possible </t>
  </si>
  <si>
    <t>aucun-85455</t>
  </si>
  <si>
    <t>Je déconseille très fortement cette organisme, suite au décès d'un assuré il y a de ça presque trois mois et après une quantité de paperasses à fournir, ce qui pour ma part est bien trop complexe pour une personne âgée et de plus ayant perdu un être cher. Aucune communication de leur part concernant le versement du capital après plusieurs appels téléphoniques, des retours totalement divergents entre chaque conseiller clientèle. Aucun retour écrit afin de pas avoir à ce justifier. Chacun des interlocuteurs donne des réponses incohérentes. Soit-disant dossier complet depuis presque 1 mois, comme la loi leur permet ils disposent d'un délai d'un mois pour procéder au règlement des fonds passés ce délai des intérêts  supplémentaire peuvent être demander. Si cela doit arriver, il n'y auras aucune hésitation à faire intervenir le service compétent.</t>
  </si>
  <si>
    <t>raoultoujours-104555</t>
  </si>
  <si>
    <t>Depuis longtemps assuré pour mes motos à cette mutuelle. J'ai eu des accrochages avec des automobilistes, je suis tombé en panne, j'ai eu des démêlés avec un concessionnaire peu scrupuleux et peu respectueux. A chaque fois ils ont répondu 'présent' et ont fait le nécessaire avec professionnalisme.
Je conseille aux motards de se déplacer et d'éviter les simulations web qui sont loin d'être la réalité les concernant !
Je recommande donc cette mutuelle d'assurance sans hésitation ! Ha oui, au fait j'ai mon permis A3 depuis 1982 ! 
V</t>
  </si>
  <si>
    <t>afmartel12-59889</t>
  </si>
  <si>
    <t>J'ai eu un sinistre chez moi. Un voisin a défonce une partie de ma propriété en faisant ses travaux. La MAAF a refuse que l'entreprise de mon voisin repare les degats causes. Ils ont ensuite refusé de prendre en charge ses travaux....me suis retrouvé ''le bec dans l'eau''. Depuis 6mois maintenant avec des trous sut mon passage. 
J'ai souhaite résilier et en plus ils n'ont pas souscrit a ma demande.</t>
  </si>
  <si>
    <t>depuis--138906</t>
  </si>
  <si>
    <t>La matmut est une assurance qui trouve toujours des excuses quand on a besoin d’eux uniquement pour pas nous indemniser je trouve ça honteux ! quand il s’agit de nous facturer vous pouvez me croire qu’il ne vous oublie pas par contre</t>
  </si>
  <si>
    <t>lino-g-117042</t>
  </si>
  <si>
    <t xml:space="preserve">Je suis satisfait simple et rapide 
Tarif très intéressant site très facile a suivre très fonctionnel bravo pour votre professionnalisme 
cordialement lino geraci </t>
  </si>
  <si>
    <t>alain-k-116417</t>
  </si>
  <si>
    <t>je suis satisfait du service
comment savoir les garagiste agrée de notre assurance
comment réclamer mon parrainage de ma deuxième voiture vue avec le conseil pour une offre de 40euros</t>
  </si>
  <si>
    <t>renaud-c-106165</t>
  </si>
  <si>
    <t xml:space="preserve">J'ai quitté  direct assurance à cause des tarifs plus élevés qu'ailleurs, malgré le fait que j'étais assuré chez vous depuis longtemps. J'ai trouvé une assurance presque 300€ moins chère 
</t>
  </si>
  <si>
    <t>eleonore-r-115946</t>
  </si>
  <si>
    <t>Je suis satisfaite du service de l'interlocutrice au téléphone, ainsi que de vos tarifs et la fluidité pour accepter le devis.
Je vous remercie pour votre prestation.</t>
  </si>
  <si>
    <t>basque-105744</t>
  </si>
  <si>
    <t>Depuis plus de trente ans je suis  adhérent à la M.G.P, je n'ai aucun reproche à formuler à cet organisme, bien au contraire. Je suis très satisfait des prestations et de l'accueil téléphonique de la mutuelle, ainsi que des informations données parles interlocutrices, lors des différentes conversations téléphoniques . CONTINUEZ à agir de cette façon! - Merci pour votre lecture ! --</t>
  </si>
  <si>
    <t>570020-138871</t>
  </si>
  <si>
    <t>Très bien reçu et renseigné par Emeline.
réponse de professionnelle avec sérieux et politesse
Temps d'attente très correct.
Je suis un nouvel adhérent.
cordialement</t>
  </si>
  <si>
    <t>al-66323</t>
  </si>
  <si>
    <t>temps de remboursement trop long , trop procédurier , à la limite de la mauvaise foi</t>
  </si>
  <si>
    <t>less-78634</t>
  </si>
  <si>
    <t>A fuir!!!!!!</t>
  </si>
  <si>
    <t>achraf-d-133053</t>
  </si>
  <si>
    <t xml:space="preserve">Je suis satisfait du service et les prix me conviennent et c'est simple et efficaces.
je recommande cette assurances a tous les conducteurs qui ont un petite budget </t>
  </si>
  <si>
    <t>elodie7423-72127</t>
  </si>
  <si>
    <t xml:space="preserve">jétait très satisfaite  au premier contacte mais malheureusement cela n'a pas duré
J'ai pris une formule Premium ce qui n'est pas la formule la plus bas lors de la souscription du contrat j'ai posé beaucoup de questions
J'ai dû emmener mon chien chez le vétérinaire suite à un accident car moi j’appelle ça comme cela  en jouant avec un autre chien mon chien c'est fait mal à la patte et bien non pas pour eu c'est du grand n'importe quoi alors qu a la souscription du contrat la personne ma énuméré plusieurs cas qui sont semblable à mon cas Du coup il ne souhaite pas me remboursé car en plus je ne peux pas leur fournir de preuve cette assurance Dommage que je n'ai pas vu les autre commentaire négatif avant de souscrire
</t>
  </si>
  <si>
    <t>larmoni-77922</t>
  </si>
  <si>
    <t>client depuis cinquante ans je découvre que les garanties souscrites ne sont pas appliquées à mon sinistre catastrophe naturelle. Pas de réponse à ma réclamation genre mépris du client .. la vraie caricature du mauvais assureur</t>
  </si>
  <si>
    <t>raymond-b-110598</t>
  </si>
  <si>
    <t>je suis satisfait du service,je suis satisfait du prix, j'espère que tout se passe bien, j'habite Metz au 45, en fournirue, que voulez vous que je vous dise de plus</t>
  </si>
  <si>
    <t>sabine1-90420</t>
  </si>
  <si>
    <t>En cas de problème non identifié sur contrat, ils ne répondent pas aux Rar, et mettent un certain temps pour répondre aux e-mails, ne  prennent pas le temps de lire les contrats, ce n'est jamais les mêmes personnes qui répondent au téléphone quels que soient les contrats, pas de conseils en cas de problèmes.</t>
  </si>
  <si>
    <t>emoreau1211-63054</t>
  </si>
  <si>
    <t>Lors de l'achat d'une nouvelle moto, je me suis rendu dans les bureaux de la MACIF. La moto étant neuve, je voulais une assurance tous risques. Les garanties maxi des contrats MACIF ne le permettant pas, il m'a été proposé une assurance classique + une assurance accidents de la vie, incluant une assurance corporelle du conducteur, présentée comme obligatoire. Elle comprenait aussi une protection familiale couvrant chaque membre de mon foyer (je vis seul).
À l'issue du premier anniversaire du contrat, je l’ai réexaminé et me suis rendu compte qu'il n'était pas très économique et que je pouvais trouver significativement mieux ailleurs. J'ai donc résilié.
Un an et demi plus tard, j'ai reçu un courrier de la MACIF m'informant du renouvellement de mon contrat accident de la vie. En consultant mes comptes, j'ai découvert avec surprise que je continuais à être prélevé d'un peu plus de 8 euros tous les mois.
Après investigation, je me suis rendu compte que la MACIF avait dissocié les deux contrats. Elle s'arrange aussi pour qu'ils ne se terminent pas en même temps (l'un est calqué sur l'année civile et se termine au 31/12, l'autre est établi pour une durée d'un an et ne peut être résilié qu’à l’issue de chaque échéance annuelle après la première année (contrairement à l’assurance moto qui peut être résiliée à tout moment au bout d’un an). Ça permet à l'assurance, dans le pire des cas (pour elle) de gagner quelques mois de cotisations. Dans le meilleur des cas, elle peut continuer à prélever pendant des années les comptes des assurés qui comme moi ne sont pas assez attentifs.
En effet, lorsque j'ai résilié mon assurance, je n'ai pas pensé que j'avais deux contrats dissociés et que j'aurais dû aussi résilier la garantie accident de la vie, dont la période annuelle s'achevait quelques mois plus tard, à l'échéance. N'ayant pas reçu d’avis me rappelant  le renouvellement du contrat il y a un an, je ne suis rendu compte de rien. Ce n'est qu'à la réception de celui de cette année, il y a un peu plus d'un mois, que me suis rendu compte que je continuais à payer.
L'histoire ne s'arrête pas là : le week end suivant la réception du courrier, soit le 3 mars, j'ai envoyé un recommandé à la MACIF pour lui expliquer la situation et lui demander l'annulation du contrat et le remboursement des sommes perçues depuis un an. En consultant les articles mentionnés sur l’avis d’échéance, je me suis aperçu que je pouvais résilier jusqu'au dernier jour du mois de février, ou, si je ne souhaitais pas reconduire le contrat, que j'avais 20 jours suivant l'envoi (et non la réception) de l’avis, cachet de la poste faisant foi, qui par ailleurs n'est pas daté, pour le faire ! En pratique, l’avis a été déposé dans ma boite aux lettres le 27 ou 28 février. Ayant jeté l'enveloppe immédiatement, je ne sais pas s'il s'agit de lenteurs de la poste ou d'un envoi tardif de la MACIF. 
Par ailleurs, en reprenant mon contrat, j'ai pu vérifier qu'il était référencé comme "Option 6 - Essentielle". Comment une option peut elle perdurer alors que le contrat de base a été résilié ?
Le courrier recommandé que j’ai envoyé le 3 mars à la MACIF pour demander l’annulation du contrat et le remboursement des sommes prélevées au titre de l’année précédente n’a pas  semblé retenir son attention, puisque je n’ai reçu aucune réponse à ce jour 8 avril. En consultant mon compte, j’ai pu constater que l’échéance du mois d’avril avait été prélevée le 5.
Je suis donc reparti pour une année de cotisations. Les courriers en simple n’ayant aucune valeur juridique et la MACIF étant pour le moins floue dans sa façon de procéder, je ne devrais cependant pas avoir trop de difficultés à me faire rembourser et à obtenir l’annulation de la reconduction du contrat. Je vais juste devoir faire preuve de patience et de persévérance si je dois épuiser tous les recours habituels (assistance par l’UFC, conciliateur / médiateur, tribunal administratif).
J’ai d’ores et déjà déposé un signalement détaillé auprès de la DGCCRF. Quoiqu’il en soit, la MACIF ne fait pas preuve d’une grande intelligence en se privant définitivement du retour possible d’un client dont le bonus est de 50 % depuis 3 ans. Il est manifestement plus lucratif de considérer ses sociétaires dans leur ensemble comme des vaches à lait. Ou peut-être ses contrats ne sont-ils pas aussi intéressants que le satisfecit qu’elle s’attribue en introduction de l’avis que j’ai reçu.</t>
  </si>
  <si>
    <t>morgane21-57643</t>
  </si>
  <si>
    <t>Active Assurance...... Par où commencer?? Complétement incompétent . JE VOUS DÉCONSEILLE VIVEMENT DE SOUSCRIRE CHEZ EUX ! Je reçois des mails qui ne me sont pas adressés avec toutes les informations personnelles de leurs clients, ma C3 est assurée depuis plus d'un mois chez un autre assureur mais active assurance bloque tout, malgré des recommandés en citant la loi Hamon (donc malgré la loi) et en plus je suis prélevée !!!!
 J'ai eu deux sinistres dont je n'étais pas responsable, bien au contraire, et bien il valait peut-être mieux l'être parce qu'ils ne prennent rien en charge car ils n'ont pas assez de preuves..... oui oui ! (Malgré un dépôt de plainte, deux témoins et des photos, ils osent me dire qu'ils n'ont pas de preuve, alors attention si vous avez un accident et que vous n'êtes pas en tord pensez bien a anticiper votre accident et filmer la scène.... C'est un peu ce qu'ils essaient de nous faire comprendre, ça en devient limite drôle tellement c'est énorme !) 
Les mails que je reçois sont remplis de fautes d'orthographe et de symboles très bizarres, peut-être veulent-ils dire quelque chose mais je n'ai pas encore réussi à décoder... Bref inadmissible fuyez cette assurance !</t>
  </si>
  <si>
    <t>moix-j-115022</t>
  </si>
  <si>
    <t>Service simple et pratique. Prix abordables et dans la fourchette inférieure du marché. Les conseillers téléphoniques sont très aimables et compétents</t>
  </si>
  <si>
    <t>olivier2a-97573</t>
  </si>
  <si>
    <t>Il faut toujours essayer de rester objectif, mais parfois cela est complique.
Même si je peux arriver à comprendre beaucoup de chose, la pilule à du mal à passer !
Mon épouse s'est fait percuter par un véhicule qui sortait du parking d'un bar (choc sur la porte avant droite d'une FIAT 500) ce qui a eu pour effet de déplacer la voiture.
Le conducteur a fait marche arrière et pris la fuite.
Nous avons fait une déclaration, avec un constat et le numéro du véhicule du tiers.
AXA prend bien en charge (nous sommes TOUT risque) sauf qu'il faut avancer les frais qui nous serons rembourser SI le conducteur est retrouvé et qu'il reconnait les faits.
Alors faisons simple, SOYONS DELINQUANT ca coûte moins cher.
Encore un assureur qui regarde son porte monnaie et pas ses clients (qui le font vivre)</t>
  </si>
  <si>
    <t>guegan-l-111401</t>
  </si>
  <si>
    <t>Très satisfait de la qualité de la prise en charge téléphonique lors de mes démarches. Interlocutrice claire, précise et disponible pour répondre à toutes mes questions. c'est un bon début, espérons que la qualité de la relation se poursuive avec le temps.</t>
  </si>
  <si>
    <t>crotti-l-123891</t>
  </si>
  <si>
    <t xml:space="preserve">Je suis très satisfaite des prix et de l’accueil téléphonique. 
Devis et adhésion très rapides. Envoi de la Carte Verte très rapide aussi. 
Je pense souscrire à l’assurance Habitation. </t>
  </si>
  <si>
    <t>mamie-t-127353</t>
  </si>
  <si>
    <t>L; accueil téléphonique parfait. Conseiller clientèle très agréable et qui a répondu à mes demandes très clairement.
Je recommande aussi pour les tarifs.</t>
  </si>
  <si>
    <t>tedy-8041</t>
  </si>
  <si>
    <t>Client actuel pour l auto et l habitation, je suis passé par un prestataire pour un bris de glace. Il n y a eu aucun problème tout a été pris en charge sans que j ai à intervenir.</t>
  </si>
  <si>
    <t>vivy143-79662</t>
  </si>
  <si>
    <t>Rien à dire... tout me semble correct! Facile à contacter, très compréhensible</t>
  </si>
  <si>
    <t>rubens-133021</t>
  </si>
  <si>
    <t xml:space="preserve">Notre grand mère est décédée le7 février 2021, depuis cette date notre notaire a transmis les infos à Allianz, nous avons écrit 7 emails à 5 personnes/services différents, téléphoné à 3 reprises pour chaque fois avoir un autre conseiller qui nous conseille différemment, reçu 4 courriers contradictoires…. Et en attendant le montant qui doit nous revenir est toujours bloqué. Je n ose pas imaginer le nombre de familles qui abandonnent devant une telle complexité. Est ce fait exprès????
</t>
  </si>
  <si>
    <t>rebelle06-66915</t>
  </si>
  <si>
    <t>Agence VALLEE - RAVA à Nice</t>
  </si>
  <si>
    <t>frederic-b-121913</t>
  </si>
  <si>
    <t xml:space="preserve">Très rapide et excellent rapport qualité-prix. Site très clair et prestations transparentes 
Très adapté pour ma petite moto 125 en usage loisir. Merci </t>
  </si>
  <si>
    <t>salut-drien-127339</t>
  </si>
  <si>
    <t xml:space="preserve">Très bon accueil. A l’écoute. Le service est plutôt de bonne qualité.
Je regrette juste qu’il faille faire un devis pour se faire faire des lunettes. </t>
  </si>
  <si>
    <t>thomas-m-123795</t>
  </si>
  <si>
    <t>les prix de l'assurance voiture chez L'Olivier sont très competitifs par rapport à d'autres assurances du marché et le systéme de parrainage est avantageux</t>
  </si>
  <si>
    <t>mancisidor-u-139106</t>
  </si>
  <si>
    <t>Suite à une série noire de sinistres et après résiliation par mon ancienne assurance auto, j'ai dû me retourner en quelques jours vers une autre assurance. Et l'olivier (qui est comme par hasard un arbre durable et rassurant) m'a offert de bonnes garanties à bon prix en passant par des démarches de souscription simples et efficaces. Merci.</t>
  </si>
  <si>
    <t>deuwel-i-119089</t>
  </si>
  <si>
    <t>Je suis satisfait du tarif appliqué mais j'ai eu un premier devis à 543 € que je n'ai pas pu valider dans la même journée parce que le site avait un problème et du coup, quand j'ai pu valider le lendemain, le tarif était à 561 €. Je ne trouve pas cela normal</t>
  </si>
  <si>
    <t>eric-h-132022</t>
  </si>
  <si>
    <t xml:space="preserve">Satisfaction totale je trouve que les prix sont abordable et je suis content de la prestation de service
Par ailleurs je recommande car très bon site </t>
  </si>
  <si>
    <t>des-eaux-trooubles-58553</t>
  </si>
  <si>
    <t>Trois fois en panne en cinq mois avec une moto de vingt ans d'age. Bonne prise en charge dans l'heure de la moto pour transport vers un concessionnaire.</t>
  </si>
  <si>
    <t>shanna77-57953</t>
  </si>
  <si>
    <t>Ayant eu 2 sinistres habitation en 4 ans je reçois des courriers simples m'avertissant de résiliation pour fin 2017 il faut noter que le fait d'appeler votre assureur pour une demande de sinistre la MAAF compte cela comme u  sinistre est ce légal???</t>
  </si>
  <si>
    <t>dyna-67025</t>
  </si>
  <si>
    <t>Pas de retour sur nos demandes malgre plusieurs relances,pas de retour sur le detail des montant,pas de d echéancier fournis,interlocuteur quasi inexistant. Assurance qui botte souvent en touche...</t>
  </si>
  <si>
    <t>tedd-54530</t>
  </si>
  <si>
    <t>Catastrophique en accident de travail depuis 6mois aucune prise en charge car ils veulent que je me face opéré or j'ai 24ans et j'ai été hospitalisé 6semaine en rééducation pour justement ne pas me faire opéré. De plus j'ai des séquelles et un handicap maintenant impossible de reprendre le travail, 2 jeunes enfants une maison à payer..</t>
  </si>
  <si>
    <t>jaco-a-122797</t>
  </si>
  <si>
    <t>Satisfait du service client et de la simplicité des démarches merci pour la prise en charge téléphonique et les différents services proposés le tarif et lui aussi très intéressant.</t>
  </si>
  <si>
    <t>jerome-p-55812</t>
  </si>
  <si>
    <t>J'ai eu un accident le 19 Mai 2017. 3 semaines plus tard AXA n'avait entrepris aucune démarche. L'expert n'était toujours pas intervenu. J'ai été obligé de les harceler pour qu'ils en envoient un. Après 7 semaines, je n'ai toujours aucun retour sur l'avancement de mon dossier. Celui-ci n'a toujours pas avancé. Le conseiller n'a apparemment toujours pas pris connaissance de mon dossier et est injoignable. Leurs conseillers téléphoniques sont tellement nombreux qu'à chaque fois que les appelle j'en ai un différent au bout du fil mais aucun n'est capable de me donner d'information sur l'avancement du dossier et me renvoient de services en services.... Assurance à éviter absolument... le prix est bas mais les services associés le sont tout autant...</t>
  </si>
  <si>
    <t>rog-114848</t>
  </si>
  <si>
    <t xml:space="preserve">bonjour déjà 5 mois avec cette assurance déçu avec les remboursement 
avoir plus tard facture a la puits mes très peu de remboursement 
a ce jour pas satisfait </t>
  </si>
  <si>
    <t>lefebvre-v-131399</t>
  </si>
  <si>
    <t>facilite, efficacite, tres rapide, simple, je recommenderais a mes amis si jamais on m parle de devoir assurer un vehicule, et aussi pour les tarifs..</t>
  </si>
  <si>
    <t>jean-michel-l-110143</t>
  </si>
  <si>
    <t>suite a ma demande de renseignements, j ai souscrit une assurance prêt immo par l intermédiaire de cette société. Rapide simple et personnels très compétant. je recommande sans hésitation.</t>
  </si>
  <si>
    <t>alves-d-133671</t>
  </si>
  <si>
    <t>je suis satisfait du service proposé et du prix , également un service client qui à été à l'écoute et très réactif à ma demande.
Je le recommanderais à des proches</t>
  </si>
  <si>
    <t>jean-yves-c-107935</t>
  </si>
  <si>
    <t>Le prix est toujours trop élevé pour celui qui paie. des erreurs sur les contrats, manque de communication avec les clients . mais quand on obtient une réponse les personnes sont très pro</t>
  </si>
  <si>
    <t>tatiana-s-123156</t>
  </si>
  <si>
    <t xml:space="preserve">devis rapide, informations complètes 
on reçoit les infos très vite par mail  , le tarifs est attractif  
les options bien détaillées  , je recommande </t>
  </si>
  <si>
    <t>christian-c-123083</t>
  </si>
  <si>
    <t xml:space="preserve">Satisfait des prix et du service en général
je trouve que l'accès par internet n'est pas simple car il y a beaucoup de sites pirates qui s'affichent lorsque je tape "direct assurances  il faut se méfier 
</t>
  </si>
  <si>
    <t>nenno1comin-76713</t>
  </si>
  <si>
    <t>Effectivement les prix sont très attractifs.
Par contre n'ayez surtout pas à faire appel à leurs services car le jour où vous les appelez pour un sinistre soit vous n'êtes pas couvert soit la franchise est hors de prix. 
Foncez si vous êtes sur de ne jamais avoir de sinistre sinon privilégier un assureur certes plus cher mais au moins vous êtes couverts un minimum.</t>
  </si>
  <si>
    <t>rosaria-109406</t>
  </si>
  <si>
    <t>je  remercie cette personne qui grace a sa patiente ma permis de pouvoir me connecté..
cela fait plusieurs fois que j,appelle j;ai même envoyer un recommandé pour signaler mon insastisfication jusqu;a ce jour</t>
  </si>
  <si>
    <t>maried-90086</t>
  </si>
  <si>
    <t xml:space="preserve">J'ai acheté mon premier véhicule en août 2019 avec moins de 40 000km au compteur. Pour ce faire, j'ai réalisé un crédit sur 5 ans. Lors de l'acquisition, j'ai contacté l'olivier par téléphone afin de souscrire un contrat tous risques. Le conseiller m'indique que ce n'est pas possible (une histoire de plaques d'immatriculation définitives, je n'y connais rien)(les discussions sont enregistrées). Je dois alors les recontacter plus tard pour modifier mon contrat. Jeune et confiante, je prends ce que l'on me propose.
Mon véhicule a été volé lundi dernier. Je dépose plainte et contacte l'Olivier pour déclarer mon sinistre. Le conseiller m'indique que je ne suis pas assurée contre le vol. Comment est-ce possible ? Pourquoi l'olivier ne m'a jamais demandé si je voulais être assuré contre le vol? pourquoi ne m'a t on pas mis en garde sur les exclusions de garantie? N'est ce pas le travail d'un assureur professionnel : nous assurer au maximum, nous proposer les meilleurs solutions face à notre situation!
Il me semblait évident que mon véhicule était garanti en cas de tels sinistres, quand bien même il s'agissait d'un contrat d'assurance tiers. Vous imaginez que les conséquences ne sont absolument pas négligeables.
Je les ai donc contacté par mail et courrier recommandé pour souligner le défaut de conseil et de mise en garde. Voilà que l'Olivier m'offre 15 euros de frais d'avenant que j'avais réalisé pour mon changement d'adresse........ je vous laisse imaginer ce que j'en pense ! je ne compte absolument pas en rester là. Compte tenu de ma situation et des autres commentaires que j'ai pu lire, je déconseille plus que fortement cette compagnie d'assurance.
</t>
  </si>
  <si>
    <t>lys-77473</t>
  </si>
  <si>
    <t>depuis 20 ans à la MACIF, 50% de bonus, toujours remboursé et prise en charge correctement.mes enfants sont inscrits depuis leurs permis, et sans aucun problèmes malgré quelques accrochages ,toujours dépannés et renseignés sans problèmes.Je suis étonné franchement des avis négatifs.Il y a toujours moins cherchais on juge une assurance qu'en cas de problèmes, et franchement je n'ai rien à dire sur la MACIF. j'ajoute que je n'ai aucun intérêt chez eux!
on note toujours les problèmes et bien pour une fois je dis chapeau à cette assurance pour son travail sérieux.
maniement il y aura toujours des grincheux !!!</t>
  </si>
  <si>
    <t>ma2292-64707</t>
  </si>
  <si>
    <t>Bonjour, 
AXA ... quelle histoire.
J'ai souscris en février 2018 chez eux suite à un différend avec mon ancien assureur (MAIF), qui lors d'une simple demande d'information sur mes garanties m'a imputé l'existence d'un sinistre alors qu'il n'en a jamais existé. 
A ce moment là, je recevais des appels quotidiens du commercial d'AXA ! Très efficace de ce côte là !
Ainsi, lors de ma souscription chez AXA, sur mon relevé d'informations figurait un "sinistre imaginaire". AXA, m'a donc fait régler une somme correspondant à 3 mois environ d'assurance, lors de la souscription.
Ultérieurement, j'ai réussi à obtenir de la MAIF que le "sinistre imaginaire" soit ôté de mon relevé d'informations. Cela a eu pour conséquence de diminuer le montant de ma cotisation chez AXA.
AXA M'EST DONC REDEVABLE D'UN TROP PERÇU !
Le conseiller que j'ai eu en ligne à ce sujet, en février, m'a indiqué être dans l'impossibilité de procéder au changement du nombre de sinistres sur mon contrat et a crée un second, en M'ASSURANT QUE LES FONDS PAYÉS LORS DE MA SOUSCRIPTION SERAIENT TRANSFÉRÉS SUR CE NOUVEAU CONTRAT ET QU'UN CHÈQUE DE RESTITUTION DE TROP PERÇU ME SERAIT ADRESSÉ PAR VOIE POSTALE !
Or, après 5 mois et des appels quasi-quotidiens, je continue de recevoir des mises en demeure, des appels automatisés me demandant de régler ces cotisations que j'ai déjà réglées. 
Je me heurte à un mur et à des gestionnaires qui ne savent que répéter comme des moutons que cela est géré par un service qu'on ne peut pas contacter, que ce service a accumulé beaucoup de retard et qu'il est sans cesse relancé par chaque gestionnaire que j'ai en ligne.
Plus édifiant encore, un gestionnaire m'a dit qu'il était normal que je sois relancé par le service contentieux car le transfert de fonds n'est toujours pas effectué et qu'il fallait que je règle en attendant pour éviter des poursuites.
AXA m'adresse encore un courrier ce jour indiquant que "la remise en vigueur de votre contrat (sous réserve que celui-ci ne soit pas résilié) ne sera effective qu'après paiement de la totalité de vos cotisations et des frais de poursuites et recouvrement ".
AXA ME SUSPEND MES GARANTIES, AJOUTE DES FRAIS DE RECOUVREMENT ET ME MENACE DE POURSUITES ALORS QUE J'AI RÉGLÉ CES COTISATIONS ET QU'AXA ME DOIT DE L'ARGENT !
JE REGLERAIS MES COTISATIONS A VENIR LORSQUE JE SERAI ASSUREE QUE MES GARANTIES SONT EFFECTIVES, ET LORSQUE JE SAURAI CE QU’ON ME DEMANDE DE RÉGLER ! 
En attendant, je séquestrerai les cotisations ultérieures sur un autre compte ... 
Pour ne pas me soustraire à mes obligations !
Bien évidemment, pour souscrire le contrat, cela a été d'une facilité déconcertante. 
Cependant, lorsqu’il s'agit de prendre ses responsabilités et de gérer correctement le dossier, AXA se défausse, viole ses obligations et jusqu'à me menacer de poursuites ! 
J'admets que ma demande n'ait pas été traitée dans les semaines suivant ma souscription. 
Mais, 5 mois d'attente pour un simple transfert de fonds et des menaces de poursuites, il s'agit simplement d'un abus.
Je suis certaine que les encaissements de cotisation  sont réglés beaucoup plus rapidement ... étrangement ! 
Etant juriste (huissier de justice), je me désole chaque fois du fait que les assureurs abusent des petits gens et oublient qu'ils sont soumis à l'application de dispositions légales.
Tout est bon pour s’en mettre plein les poches sur le dos des assurés ! 
C’est bien triste ! 
Je vous rappelle que l'assureur également a des obligations ! Les assurés vous règlent des cotisations pour s'offrir une prestation de service qui n'est pas au rendez-vous.
Il ne suffit donc pas de prononcer des phrases toutes faites, en espérant que cela nous satisfasse. 
A défaut d'un prompt règlement de cette situation (cette semaine), j'envisage de VOUS METTRE EN DEMEURE afin d'obtenir ultérieurement votre condamnation judiciaire à la résiliation du présent contrat !
J'envisage d'obtenir cette résiliation de contrat, nonobstant la durée inférieure d'un an de celui-ci !
Quant à mes autres contrats d'assurance, je ne les souscrirais certainement pas auprès de votre compagnie.
J'espère n'avoir jamais à subir un sinistre en étant assuré par vos services, car lorsque je constate que je suis dans l'obligation de vous relancer sans cesse pour une simple question de transfert de fonds, je n'ose pas imaginer la gestion d'un sinistre. 
Osant espérer que vous ne me contraindrez pas à en arriver à de telles mesures …</t>
  </si>
  <si>
    <t>celise-81277</t>
  </si>
  <si>
    <t>cliente depuis 2007 avec 3 véhicules aucun sinistre responsable depuis cette date virée sans autre forme de proçès a la prochaine date anniversaire suite a malchance 3 bris de glace non responsable déclarés en trois ans Aucune négociation possible !!</t>
  </si>
  <si>
    <t>louis-j-138958</t>
  </si>
  <si>
    <t>Je suis satisfait du service ainsi que des prix. L'accueil est très satisfaisant. J'ai apprécié l'amabilité du consultant téléphonique. Procédure simple.</t>
  </si>
  <si>
    <t>chapalain-a-115676</t>
  </si>
  <si>
    <t>J'ai subit une panne de véhicule récemment (panne d' embrayage )  mon véhicule a été ramené à un garage et j'ai payé une facture conséquente pour rapatrier celui-ci à mon domicile 200 euros pour 50 Km : sociétaire de la GMF depuis 1974 " A voir pour suite à donner ou résiliation de mes contrats"</t>
  </si>
  <si>
    <t>justine-m-126674</t>
  </si>
  <si>
    <t>je suis satisfaite, du service et de l'accueil téléphonique ,
je recommande cette assurance, le rapport qualité / prix est très bien. 
merci a vous!!!</t>
  </si>
  <si>
    <t>molard-c-124523</t>
  </si>
  <si>
    <t>Je suis très satisfait du service et des recommandations qui mon été faite
Ils sont à l'écoute et je recommande assurance L'olivier à toutes personnes qui veulent changer d'assurance.</t>
  </si>
  <si>
    <t>jmd-69280</t>
  </si>
  <si>
    <t xml:space="preserve">Éviter d'urgence, la SO GE CAP comme toutes les filiales de la société générale. Deux ans de retard sur les payements d’une assurance vie a un bénéficiaire avec des violations de la loi et des décrets d’applications et des infos de l’administration fiscale
Ils décident arbitrairement, procédures floues et fausses informations au téléphone quand on les obtient après des longs ¼ d’heures sur la plateforme téléphonique 
Le traitement des dossiers est anarchique et calamiteux
Ils perdent les documents, ils ne reçoivent que la moitié des pièces de l’administration fiscale
Pas d’enregistrement du courrier arrivé dans cette assurance ou très mal réalisé
Non-respect des procédures 
Salariés qui vous baladent pendant des heures floues et de mauvaises foi mêmes des mensonges !!!!
Compagnie de très mauvaise réputation incompétences notoire 
Les rumeurs de délais longs pour le démarrage de la procédure de versement des fonds des assurances-vie se confirment : 
 La SO GE CAP est incapable de communiquer avec la Société Générale après un décès pour régler les problèmes créés par une assurance-vie.
 So ge cap n'est pas capable de fournir un suivi.
 Quand on commence à demander des comptes et utiliser le terme "mesures dilatoire
Assureur so ge cap fait trainer et jamais le même interlocuteur au téléphone incompétent   A éviter à boycotter
Signalement à la CAM : le gendarme des assurances et des banques
Très difficile pour les ayant droit d'obtenir le paiement du capital
Assurance à fuir !!! et vite
</t>
  </si>
  <si>
    <t>dedjou59-86279</t>
  </si>
  <si>
    <t>Nouveau client et à la première demande de prise en charge, mon dieu la galère !!! Suite à une panne de mon véhicule, le dépannage fut très rapide et efficace. C'est la seule satisfaction... Car pour une location de voiture, seule la catégorie 1 est considérée (après 4 agences de location différentes où aucun véhicule n'était disponible, d'ailleurs c'est à vous de les contacter pour vérifier, le gérant sympa a essayé de négocier une catégorie 2 disponible pour moi en vain...). Demande de prise en charge faite à 9h et un véhicule est ENFIN trouvé à 17h30 dans une agence à 40 km de chez moi... mais l'agence ferme à 18h... Au fait le taxi c'est un plafond de 50 euros par an, qui représente à peu près 20km... Je défie quiconque de trouver cette clause sur leur site Internet. Elle ne figure pas non plus sur mon récapitulatif de contrat. Il faut aller tout à la fin des conditions générales. Bref je ne vais pas y faire de vieux os... Heureusement qu'au final, mon véhicule a pu être réparé dans la journée grâce à un super garagiste !!!</t>
  </si>
  <si>
    <t>steff-95095</t>
  </si>
  <si>
    <t>Après 15 ans sans sinistres responsables une personne mal intentionnée percute mon véhicule en stationnement et l'assurance souhaite prendre en charge qu'une partie des réparations.</t>
  </si>
  <si>
    <t>cybertrand-54431</t>
  </si>
  <si>
    <t>Très bon rapport qualité prix. Service client à l'écoute. Bon délai d'indemnisation. Contrat et CGV lisibles et clairs.</t>
  </si>
  <si>
    <t>nolw29-95447</t>
  </si>
  <si>
    <t>satisfaite des prix malgré quelques surprises lors des sinistres. Assurée depuis de nombreuses années, il y a peu d'avantage client : point fidélité par ex.</t>
  </si>
  <si>
    <t>guigou86-81983</t>
  </si>
  <si>
    <t>Ne prend finalement pas grand chose en charge. Conseiller pas dutout aimable et qui prend de haut, a éviter a tout pris ! 500e de foutu en l'air qui aurai pu payez la chirurgie de mon toutou !</t>
  </si>
  <si>
    <t>salim-o-131161</t>
  </si>
  <si>
    <t>très bien pour le cette voiture assure vous chez directe assurance quand vous voulez ou pas a vous de choisir sinon vous pouvez allez en NBA les trafic sont meilleurs</t>
  </si>
  <si>
    <t>sophie-101553</t>
  </si>
  <si>
    <t>TRES DECU DE CETTE ASSURANCE,PRO OU PERSO AUCUN SUIVIE CORRECT JE DECONSEILLE FORTEMENT CETTE ASSURANCE,QUI POUR MOI EST PAS AU TOP DU TOUT, AVEC DES TARIFS QUI POUR MOI SONT ABUSES,JAI TROUVE BEAUCOUP MIEUX AILLEURS AVEC UN SUIVIE AU TOP DU TOP! JE DECONSEILLE FORTEMENT!</t>
  </si>
  <si>
    <t>jean-louis-l-129787</t>
  </si>
  <si>
    <t>Je suis satisfait des services et des prix proposés et j 'espères faire bonne route avec vous pendant encore longtemps.
L 'inscription est très simple et le site AMV très facile
Bien Cordialement</t>
  </si>
  <si>
    <t>ap13-101564</t>
  </si>
  <si>
    <t>Certains se plaignent avec raison sur ce site d'une augmentation injustifiée de leur cotisation.
Que dire de la mienne?
52.54% depuis février 2016 pour une assurance habitation propriétaire non occupant !
Qui dit mieux?</t>
  </si>
  <si>
    <t>james-22878</t>
  </si>
  <si>
    <t xml:space="preserve">Ancien client maif depuis 20 ans j'ai été radié d'office en 2012 suite à un sinistre habitation avec vice caché et dégât des eaux, le centre de gestion m'ayant dit "si vous avez acheté une maison pourrie ce n'est pas notre problème ",la maif n'a rien voulu faire pour nous aider, 7 ans plus tard c'est à dire aujourd'hui j'ai souhaité revenir client pour faire effectuer des devis, on m'a fait comprendre que j'étais indésirable,radié définitivement et qu'un mot avait été mis sur mon ancien dossier, c'est lamentable pour un assureur qui se veut militant </t>
  </si>
  <si>
    <t>antonio-d-116873</t>
  </si>
  <si>
    <t>Je suis satisfait de la rapidité du service, du prix proposé et surtout d'avoir la liberté de consulter ou modifier mes contrats d'assurance, même les week-ends.</t>
  </si>
  <si>
    <t>franck--104392</t>
  </si>
  <si>
    <t>Très bon entretien téléphonique, très à l'écoute. 
Très bonne réactivité. 
Personne qui m'a très bien renseigné, rapide et très claire. 
Je suis extrêmement satisfait des renseignements et du service rendu.</t>
  </si>
  <si>
    <t>seb-107705</t>
  </si>
  <si>
    <t>Bonjour
Le 22/02/21 je me suis fais braquer ma voiture, vol du volant, vol du levier de vitesse et tous les appareils électroniques du tableau de bord.
L'expert est passé et a relevé une trace d'effraction et a fourni à Pacifica le prix des réparations. 
Aujourd'hui 23/03/ 21 la voiture n'est toujours pas réparée, le garagiste n'a pas reçu l'ordre de réparation de la part de Pacifica-Orléans.
Au départ, l'agent de pacifica ne pouvait pas prendre de décisions, le responsable étant en vacances (8 jours) puis il faut que je le vois (8 jours), Le responsable demande  une analyse de la clé électronique (8 jours). 
Depuis impossible de les joindre malgré mes nombreux messages laissés sur leur répondeur. Et de plus ils prenaient en charge la location d'une voiture pendant 12 jours seulement maintenant ça fait un mois et le loueur me réclame le supplément de location. A qui la faute? C'est scandaleux, honteux. Assurance à fuir d'urgence.</t>
  </si>
  <si>
    <t>ch-0p-100362</t>
  </si>
  <si>
    <t xml:space="preserve">Pb de tentative d’effraction sur porte d’entrée. Au bout de 3 mois la porte n’est tjrs pas changée ! J’en suis au 3ème artisan pour un devis (apparemment les précédents missionnés par la maaf n’étaient  pas habilité a le faire) et si vous n’appelez pas pour avoir des infos personnes ne vous prévient. Ils laissent le dossier traîner ... 
je déconseille fortement </t>
  </si>
  <si>
    <t>sandrine31370-136965</t>
  </si>
  <si>
    <t>très bon contact, très professionnel,  s'investi pour trouver rapidement les renseignements, j'ai été très satisfaite de notre échange avec DAOUDA. merci</t>
  </si>
  <si>
    <t>cardoso-m-113846</t>
  </si>
  <si>
    <t>Je sui pas satisfait je vou résilier et je non arrive pas, sour le application vous me dit que et le sait de le internet je arrive sour le sait et non arrive pas</t>
  </si>
  <si>
    <t>patrice-v-105079</t>
  </si>
  <si>
    <t>La plateforme est agréable et on est bien guidé dans les démarches. Il faut juste ne pas sortir du chemin pré établi. 
L'inscription est fluide mais +10 euros si on mensualise sans que ce ne  soit mentionné clairement</t>
  </si>
  <si>
    <t>j-p-59586</t>
  </si>
  <si>
    <t>lors d'un sinistre d'infiltration;j'ai préparé mes devis que j'ai fait passer a Allianz et les problèmes on commencé avec  la visio expertise qui n'as jamais été concrétisé malgré mes nombreux appels réceptionné par boite vocal.aucune aide de l'assurance donc pas fiable.je cherche ailleurs</t>
  </si>
  <si>
    <t>baptiste-b-133968</t>
  </si>
  <si>
    <t xml:space="preserve">Satisfait de direct assurance, déjà chez eux auparavant je reviens avec plaisir. 
Service qualitatif et sérieux.
Procédure pour assurer mon véhicule rapide! </t>
  </si>
  <si>
    <t>garnier-56058</t>
  </si>
  <si>
    <t>Voir les points suivants.</t>
  </si>
  <si>
    <t>olivier-t-135704</t>
  </si>
  <si>
    <t>je suis satisfait du service proposer, je suis entièrement satisfait des prix pratiqués chez vous par rapport à la concurence. j ai trouvé le bon compromis en assurance pour ma moto. merci a vous.</t>
  </si>
  <si>
    <t>07 novembre 2021 suite à une expérience en août 2021</t>
  </si>
  <si>
    <t>femto-139134</t>
  </si>
  <si>
    <t xml:space="preserve">Résiliation assurance voiture faite avec mon nouvel assureur pour que celle ci prennent effet bien après la date d'anniversaire de mon contrat, le 26 aout 2021. Octobre 2021, contrat toujours actif, ma cotisation annuelle toujours pas remboursée. Évidemment, on rejette le prélèvement, mais la société d'assurance se permet de me relancer pour un "impayé" et de me transmettre au contentieux. Il en va de soi que cet assureur n'a pas respecté la Loi Hamon et que bien évidemment aucun règlement ne sera fait en leur faveur puisque leur partie de contrat n'a pas été respecté. 
Je réponds aux mails me demandant de régler cet ""impayé"", en transmettant le bordereau de LRAR, on m'informe me répondre sous 2 jours ouvrés. Je suis resté sans réponses de tous mes mails à ce jour, en Novembre 2021. 
De plus des garanties à ras les pâquerettes pour un tarif exorbitant. 
Très profondément déçu du service administratif. </t>
  </si>
  <si>
    <t>quentin-s-106541</t>
  </si>
  <si>
    <t>simple, pratique, les prix sont abordable, dommage que les services après ventes soit délocalisé car j'ai déjà eu certains problème de compréhension.</t>
  </si>
  <si>
    <t>marcel-62455</t>
  </si>
  <si>
    <t>Résilié par là compagnie après 60 années de fidélité. J’ai été laissé sans assurance juste avant l’échéance et ce malgré réclamation au service qualité. Inadmissible. Décevant. Mes enfants et petits enfants vont tous résilier également.</t>
  </si>
  <si>
    <t>inacio-a-129099</t>
  </si>
  <si>
    <t>J’ai été parfaitement renseigné, les prix sont plus que correct, efficace. Je suis satisfaite de mon futur contrat d’assurance avec l’olivier assurance.</t>
  </si>
  <si>
    <t>sari-f-107530</t>
  </si>
  <si>
    <t>je suis satisfait de cette assurance et surtout de l'accueil de la gestionnaire
je suis satisfait de cette assurance et surtout de l'accueil de la ges</t>
  </si>
  <si>
    <t>jmgol-80472</t>
  </si>
  <si>
    <t>Que se passe-t-il à l'afer depuis plus d'un mois ????
Suite à mes déboires successifs afer qui ne sont toujours pas résolu sur vôtre site et ma demande de rachat partiel déposé physiquement à vôtre direction rue du Châteaudun le 8 Octobre 2019 (voir mes deux pièces jointes ci-dessous ),je n'ai toujours pas reçu mon transfert de mes trois milles euros sur mon compte de la banque postale dont mon code iban est ,cela fait quinze jours ;y a-t-il encore d'autres problèmes ??? sachant que le délai est de dix jours.</t>
  </si>
  <si>
    <t>bernaudon-v-112199</t>
  </si>
  <si>
    <t>Je suis satisfait du rapport qualité/prix proposé, de la simplicité de la procédure ainsi que de l'accueil qui m'a été fait. Je recommanderais l'Olivier auprès de mes proches</t>
  </si>
  <si>
    <t>christophe-b-106897</t>
  </si>
  <si>
    <t>Bonjour, mon ancien contrat chez All Secur est toujours actif et je paye les 2 assurances. All Secur me disent qu'ils n'ont pas recu les documents de résiliation, Direct assurance me disent qu'ils les ont envoyé</t>
  </si>
  <si>
    <t>marjorie-c-135337</t>
  </si>
  <si>
    <t>Je suis satisfaite du service. Les garanties sont de haute qualité et les tarifs très compétitifs. Je recommande direct assurance le service est rapide</t>
  </si>
  <si>
    <t>thomas-m-124401</t>
  </si>
  <si>
    <t>Je suis satisfait du service, de son bon fonctionnement, son efficacité ainsi que sa simplicité de compréhension pour des novices comme je suis. Merci</t>
  </si>
  <si>
    <t>laurence-d-106084</t>
  </si>
  <si>
    <t>Je trouve que j'ai été beaucoup augmentée alors que je n'ai eu aucun accident depuis des années.
De plus l'activité voiture de Direct assurance a du être très bénéficiaire cette année 2020 durant laquelle la circulation a été fortement réduite. J'envisage de changer de compagnie</t>
  </si>
  <si>
    <t>bibanga-v-117577</t>
  </si>
  <si>
    <t>Une assurance que je conseillerais à mes proches, un service client efficace et à l'écoute. Prix abordable, facilité d'accès au devis sur internet. Bien à vous</t>
  </si>
  <si>
    <t>andre-g-110142</t>
  </si>
  <si>
    <t>Je suis tres satisfait du service en ligne 
Les prix conviennent pratique et simple.
Très bien le payement et très bien sécurisé 
Merci à vous c'est cool.</t>
  </si>
  <si>
    <t>severine--107083</t>
  </si>
  <si>
    <t xml:space="preserve">Bonjour jai été très bien conseillé, saliha à pris le temps de n aider dans mes démarches. 
Merci beaucoup saliha de votre gentillesse 
A bientôt ????
</t>
  </si>
  <si>
    <t>gerard545454-88941</t>
  </si>
  <si>
    <t xml:space="preserve">J'ai acheté un deuxième véhicule j'ai appelé la plate forme pour un nouveau contrat, il fallait que j attende une dérogation car voiture de luxe. 
J'ai du les rappeler plusieurs fois pour savoir si j avait l accord, à chaque fois j 'ai du expliqué mon dossier. 
J' ai eu l accord et je les ai appelé la veille d'avoir ma voiture pour donné mes plaques la il mon dit on vous assure pas. 
Je leur ai dit que j'avais eu la dérogation la dame m'a dit oui vous l'avait eu mais on vous suis pas pourtant sa fait 16 ans que je suis chez eux. 
Le lendemain j'ai du trouvé une autre assurance pour ma deuxième voiture sa m'a coûter 800 euros en plus 
Personne de la macif m'a appeler pour se problème maintenant je change d assurance. </t>
  </si>
  <si>
    <t>cdr-50946</t>
  </si>
  <si>
    <t xml:space="preserve">Bonjour,
J'ai été démarché le 28/12/2016 par téléphone par un courtier (il me semble car la personne ne s'est pas présentée)  avec un numéro régional s’affichant sur le téléphone, pour souscrire à un contrat santé Neoliane. J’ai eu le droit à un discours sur cet organisme, aux nouvelles réformes de santé ainsi que l’amoindrissement des frais d’hospitalisation de la mutuelle etc etc etc, poli j’écoute. 
Et par la suite, je donne un numéro que je reçois par sms, en m’assurant que cela n’engage à rien. Mais au final, ce numéro a permis de souscrire électroniquement à ce contrat de santé que je ne voulais en aucun cas souscrire. Cette personne au bout du fil voulait simplement vendre un contrat afin de rentrer dans ces « quotas »…
A présent, je souhaite donc me rétracter, après recherches sur internet, (à ce jour je n’ai toujours pas reçu le contrat à mon domicile) j’ai 14 jours calendaires à compter de la date d’adhésion. 
Lorsque que j'essaie de joindre Néoliane, il m'indique que le contrat prend effet à partir du 01/02/2017, et que je n'ai pas encore de numéro d’adhérent et qu’il sera créé la semaine prochaine (10 jours pour créer un numéro d’adhérent cela me paraît bien long surtout que tout se fait par logiciel). Mais pourquoi il arrive à me dire à partir de quand mon contrat débute alors qu'ils m'ont même pas de numéro d'adhérent à mon nom? Mais Comment obtenir mon numéro d’adhérent ??
J’ai l’impression qu’ils font tout pour perdre du temps, et ainsi m’envoyer le contrat à mon domicile après les 14 jours de rétraction !!! 
Cela s’appelle du démarchage ABUSIF, car nous ne sommes même pas au courant des garanties que vous vantez si exceptionnelles soient elles !! Mais surtout que par téléphone nous arrivons à souscrire à un contrat et que nous n’avons pas véritablement conscience de cet engagement!! 
Merci par avance de vos réponses
</t>
  </si>
  <si>
    <t>neige-121563</t>
  </si>
  <si>
    <t xml:space="preserve">J’ai perdu ma carte neoliane mais grâce à MARIA j’ai pu avoir une copie dans la seconde qui suivais mon appel. 
Je recommande sans hésiter !
Merci beaucoup </t>
  </si>
  <si>
    <t>mathilde-m-125555</t>
  </si>
  <si>
    <t>Satisfait pour le prix de cette assurance. En ce qui concerne la couverture d'assurances, nous verrons avec le temps mais cela semble correct. 
Cordialement</t>
  </si>
  <si>
    <t>moka-96956</t>
  </si>
  <si>
    <t>Demande de virement automatique, prise en compte après 3 ans (pourtant, j'avais formellement fait la demande en agence, en transmettant mes coordonnées bancaires lors de la création de mon dossier). Publicité trompeuse, se présente comme la seule mutuelle santé des fonctionnaires. Tarification proportionnelle au salaire (mon abonnement mensuel a augmenté de 20 euros au cours de leur passage chez eux). Faible prise en charge des frais de santé, malgré un coût de l'abonnement exorbitant (plus de 63 euros par mois).
A fuir !</t>
  </si>
  <si>
    <t>fadila-k-134558</t>
  </si>
  <si>
    <t xml:space="preserve">Je suis satisfait du contrat proposés, du tarif, 
des options proposées et la facilité de souscription. 
De la compétitivité des taris proposés
Et de la rapidité </t>
  </si>
  <si>
    <t>frank42-85468</t>
  </si>
  <si>
    <t xml:space="preserve">J'ai demandé à faire transformer mon assurance habitation en assurance propriétaire non occupant et au final il me font 2 contrats alors que l'assurance habitation doit être résiliée puisque j'ai souscris une assurance propriétaire non occupant.
Service client injoignable </t>
  </si>
  <si>
    <t>piniomarco-80596</t>
  </si>
  <si>
    <t>Assure depuis Le 01/012021
Soin engagé vers  02/02/2021 toujours pas de remboursement cette assurance n'est pas reconnue dans beaucoup d'établissements clinique il faut toujours avancer les frais mais Le remboursement zéro je déconseille à fuire</t>
  </si>
  <si>
    <t>isa-88868</t>
  </si>
  <si>
    <t>j'ai souscris il y a quelques mois pour un chiot. En pleine période de covid19, refus de me rembourser au motif d'une erreur de mon fait (j'ai indiqué 03/ 2019 au lieu de 03/2020 sur le formulaire alors que le veto a bien indiqué la bonne date et que la facture est à la bonne date. toutes les excuses sont bonnes pour ne pas rembourser. Impossible d'échanger avec 1 interlocutrice bornée ! mon chien etant né en mai 2019 !</t>
  </si>
  <si>
    <t>yann112-81904</t>
  </si>
  <si>
    <t>Excellent assureur, très bon rapport qualité/prix ! Ça change de mon précédent assureur</t>
  </si>
  <si>
    <t>lololulu-104141</t>
  </si>
  <si>
    <t>Je ne comprends pas pourquoi depuis décembre dernier mes intérêts ne sont plus crédités quotidiennement comme les précédentes années !Je sent que la résiliation ne va pas tarder</t>
  </si>
  <si>
    <t>tareq-b-108590</t>
  </si>
  <si>
    <t>satisfait du service , mais le prix reste élevé ,sachant que j suis client très fidèle de direct assurance , cela n'empêche pas que les prix n'arrête pas de flamber d'une année a l'autre.</t>
  </si>
  <si>
    <t>colere-90047</t>
  </si>
  <si>
    <t>La pire des assurances. Très mauvais accueil téléphonique et ils n'essayent même pas de vous défendre même si vous n'avez pas tord. Jamais plus je ne choisirai cette assurance, pour aucun des véhicules de ma famille.</t>
  </si>
  <si>
    <t>gning-k-112299</t>
  </si>
  <si>
    <t>Je suis satisfait du service et du prix proposé par l'olivier reste à voir quelle sera la qualité de l'assistance le jour ou j'en aurais besoin.</t>
  </si>
  <si>
    <t>francolini-e-129669</t>
  </si>
  <si>
    <t>La souscription est rapide et efficace grâce à la signature électronique. Les prix sont très convenables par rapport à d'autres assureurs. Expérience satisfaisante</t>
  </si>
  <si>
    <t>dousou29-114520</t>
  </si>
  <si>
    <t>Ne respect pas ses devis ,ne restitué pas les frais de dossier conséquent !lors de la résiliation,conseiller incompétent,se limite à répéter des texte appris par cœur! Société a fuir sauf si vous aimer vous faire rouler</t>
  </si>
  <si>
    <t>jose60-60321</t>
  </si>
  <si>
    <t>A savoir , un bris de glace s applique seulement a une glace , des que vous avez deux glaces de brisé (portière arriere) ce n.est plus du bris de glace mais du vandalisme .Qui peut affirmer que cela est vraiment du vandalisme??
DA confirme que cela est du vandalisme donc ne prend pas en charge Déçu par cette mesure on verra le resultat surtout que j etais dans une ville qui est calme
Un futur client qu ils vont perdre.</t>
  </si>
  <si>
    <t>phoebs33-60042</t>
  </si>
  <si>
    <t>Après une rupture de canalisation et un plafond abîmé, la maif nous conseille un de leur artisan agréé, qui se déplace rapidement mais fait un devis au rabais 300 euros pour le changement d'une plaque de placo + peinture et puis plus de nouvelles... après de nombreux appels (plus de 5 mois d'attente), je dois me contraindre à faire appel à des artisans du coin : 800 euros le tout ! Et évidemment la MAIf se base sur le devis de leur artisan moins la franchise (125 euros) et bien il ne reste plus grand chose pour payer les artisans. Je les soupçonne d'utiliser ses soi-disant artisans pour effectuer les devis et ne pas faire les travaux.  Et je paye 345 euros par an ! Bon je crois que je vais bientôt les quitter !</t>
  </si>
  <si>
    <t>domino-75519</t>
  </si>
  <si>
    <t>Avons choisi santiane depuis 2014 lorsque nous  n avons plus bénéficie de la mutuelle de groupe au travail</t>
  </si>
  <si>
    <t>mael-p-105587</t>
  </si>
  <si>
    <t>Je suis satisfait du service, cependant ma voiture était garer dans un jardin et maintenant garer dans un parking fermé, et le prix de mon assurance n'a pas baissé</t>
  </si>
  <si>
    <t>aurelie-v-105161</t>
  </si>
  <si>
    <t>TRien à redire concernant Direct assurances. Bon rapport qualité prix et service toujours au top. Continuez comme ça. Prix abordables en toute circonstances et sérieux du personnel. Ça fait plaisir</t>
  </si>
  <si>
    <t>albert-k-114792</t>
  </si>
  <si>
    <t>Je suis le client depuis une dizaine d'année et je suis très satisfait.  Les prix correctes, le service client très bon.  Direct assurance à conseiller.</t>
  </si>
  <si>
    <t>beaufils-m-110210</t>
  </si>
  <si>
    <t>Je suis  satisfait du service du client ,bon rapport qualité prix , rapidité des réponses et conseils des interlocuteurs , à ce jour rien de négatif .</t>
  </si>
  <si>
    <t>remi-t-114272</t>
  </si>
  <si>
    <t>simple et pratique. Les conseillers sont à dispositions et repondent à nos demandes.
J'ai recommande votre assurance autour de moi parce que je ne regrette en rien votre offre</t>
  </si>
  <si>
    <t>kobra-91151</t>
  </si>
  <si>
    <t>Assurance à fuir. Dossier dégât des eaux compliqué et hors garantie apparemment mais attente de nombreux mois avec beaucoup de mails et d'appels téléphoniques.  Aucun contact entre les assurances. Finalement un expert a fait la visite par téléphone.  Je me demande pourquoi il a fallu faire un constat</t>
  </si>
  <si>
    <t>alx-96966</t>
  </si>
  <si>
    <t xml:space="preserve">Ma grand mère est assurée a la maif depuis 30 ans pour l automobile en tous risques, formule la plus chère . Il y a quelques jours, son petit fils ; sans permis et alcoolisé lui prend les clés a son insu, et dégrade la voiture, et se fait arrêter.. elle depose plainte pour prouver à l assurance qu'elle ne lui a pas donné les clés de son propre chef.
Et bien la Maif ne veut rien prendre en charge sous prétexte qu'il vit sous le même toit et est sur le contrat dr ma gd mère pour l assurance civile...
Une voiture qu elle avait acheté il y a 1 semaine et un refus total de prise en charge !  Vous payez mais il ne faut surtout pas avoir de problème 
Une amie etait assurée aussi et son vehicule tombe en panne en corse, ils lui ont répondu qu ils ne prenaient pas l'eau (la mer) en compte, et donc elle avait moins de 50km de son domicile donc pas de prise en charge... </t>
  </si>
  <si>
    <t>clarisse-a-113277</t>
  </si>
  <si>
    <t>merci.
j'apprecie que la souscription se fasse sur internet et pas par teléphone
satisfaite de votre service en ligne et du tarif proposé pour une assurance voiture</t>
  </si>
  <si>
    <t>benes-85530</t>
  </si>
  <si>
    <t>En Décembre suite à une augmentation de tarif auto je suis passé à la MACIF qui était moins chère. Le commercial a essayé de me vendre la RPFA que j'ai refusée. Le courrier de confirmation de la MACIF contenait la RPFA que j'ai à nouveau refusée. J'ai téléphoné deux fois ensuite car cette RPFA figurait dans les documents à signer. On m'a assuré que je pourrai ne signer que l'assurance auto. ceci était impossible, et j'ai téléphoné deux fois ce matin, on m'a raccroché deux fois! J'ai ensuite demandé qu'on me rappelle et enfin le problème de signature a été réglé. Il faut avoir du temps et de la patience!</t>
  </si>
  <si>
    <t>jeantet-j-137757</t>
  </si>
  <si>
    <t>Je suis satisfait du service et du prix qui défi toute concurrence.
Les conseillées sont agréables et explique bien les démarches à faire pour souscrire une assurance.</t>
  </si>
  <si>
    <t>mobek66-86777</t>
  </si>
  <si>
    <t>Assurance qui induit en erreur ses clients
J' en ai fait l' expérience lors d' un changement d' optique dans le cadre loi Macron
Mutuelld à  éviter car même avec une médiation ils ne reconnaissent pas leur mauvaise foi
je vois que je ne suis pas le seul à  m' en plaindre</t>
  </si>
  <si>
    <t>ricardo83-102591</t>
  </si>
  <si>
    <t xml:space="preserve">Depuis toujours mes assurances moto sont chez AMV (cross , trial , enduro ,route) mon fils et mon petit fils y sont également . Je n'ai jamais eu de sinistre jusqu'à cette année et deux coup sur coup cette année , un  non responsable et 15 jours après un autre responsable . Aucun problème dans les deux sinistres de la compétence et des interactions rapides (téléphones , mail etc... ) une grande réactivité et d'écoute des personnels pas d'attente interminable au téléphone , des contrats parfaitement adaptés aux diverses situations ,à des prix compétitifs.
Je n'ai après 40ans d'assurance AMV qu'à me loué de leurs services .Je ne suis ni actionnaire ni preneurs d'intérêts ,juste satisfait de leurs prestations .  </t>
  </si>
  <si>
    <t>nabeneza-s-127896</t>
  </si>
  <si>
    <t>Des conseillers très à l’écoute.. je suis très contente de service que vous me proposez cela fait déjà un petit moment que je suis chez vous avec une interruption bien sûr mais je serai toujours fidèle. Très bon accueil une très bonne écoute surtout au niveau des demain.</t>
  </si>
  <si>
    <t>nath-68400</t>
  </si>
  <si>
    <t>FUYEZ ! En litige depuis 2 mois, je regrette amèrement de leur avoir fait confiance. Ils sont parfaitement incompétents, voire irrespectueux du client au téléphone (une opératrice m'a littéralement envoyée balader parce que je demandais gentiment comment se faisait-il que mon top case d'origine n'était pas pris en charge!!! HALLUCINANT la façon dont on vous traite chez APRIL).
Il faut batailler sans arrêt, mail sur mail pour essayer d'obtenir gain de cause et malgré ça on vous abuse encore sur le montant de base pris en compte (prix d'achat négocié minoré de 14% sans aucune explication au lieu du montant établi par l'expert...).
Bref une assurance  sans aucune considération pour la clientèle.</t>
  </si>
  <si>
    <t>doudou-97517</t>
  </si>
  <si>
    <t xml:space="preserve">Je voulais signaler que le personnel et très à l écoute de ses clients et très attentif à nos attentes 
Étant un retraité qui ne comprend pas toujours très Bien tous ce qui es  administratif    le personnel prend le temps de nous écouter de nous expliquer et surtout de nous conseiller  ça fait 20 ans que je suis dans cet agence qui se situe  sur le boulevard st Michel dans le 5 eme
Un grand merci à toute l équipe rester comme vous êtes 
Merci </t>
  </si>
  <si>
    <t>claire-m-130353</t>
  </si>
  <si>
    <t>les prix au top, la facilité d'inscription et les services proposées claires
je recommande facilement cette assurance, en espérant ne jamais être déçue par la suite</t>
  </si>
  <si>
    <t>tontonlouis-90075</t>
  </si>
  <si>
    <t>je n'ai pas les moyens d'attendre 3 à 4 semaines pour le remboursement; Quand au courtier il ne sert que de courroie de transmission, aucune autre utilité</t>
  </si>
  <si>
    <t>fred78-132197</t>
  </si>
  <si>
    <t xml:space="preserve">Je voulais assurer une Tesla Modèle 3 LR ...
Le prix de l'assurance tout risque proposé par la Macif était exorbitant :
115 Euro par mois...  (presque 2x plus cher que d'autres)
Visiblement, la Macif n'est pas encore au courant de l'évolution des véhicules électriques (très sécurisé, fiable, inviolable, sans entretien, peu de décote, etc..) et se base uniquement sur la puissance fiscale.
De plus, l'homme que j'ai eu au téléphone le 7 septembre 21, n'était pas particulièrement aimable, et n'en avait rien à faire que je quitte la Macif..
OK, c'est noté...
</t>
  </si>
  <si>
    <t>sud-70690</t>
  </si>
  <si>
    <t>Je suis en arrêt de travail depuis nov 2017 ,assuré cardifff en cas de maladie ,handicap ectt. Aucune prise en charge ,et vous ballade .</t>
  </si>
  <si>
    <t>fofi-80683</t>
  </si>
  <si>
    <t xml:space="preserve">inadmissible... je leur ai réglé un trop perçu suite à une erreur de mon dentiste sur des dates de soins, voilà un mois et de nombreux appels téléphoniques que j'attends un simple reçu afin d être remboursée par la mutuelle concernée et je n ai rien, un reçu c est un du ! c est simple et rapide ils me mettent en difficulté car c'est une forte somme, c'est honteux !!
</t>
  </si>
  <si>
    <t>johan-r-134693</t>
  </si>
  <si>
    <t>Client depuis quelques années avec des départs et retour suite vente du véhicule, je suis satisfait du service et les prix sont attractifs, seul la franchise est un peu élévé.</t>
  </si>
  <si>
    <t>muller-c-136357</t>
  </si>
  <si>
    <t>Satisfait pour le moment du relationnel client et des renseignements que j'ai reçu en contactant le service client.
Les explications étaient claires et la personne a pris le temps.</t>
  </si>
  <si>
    <t>vandersteen-mauduit-larive-r-133403</t>
  </si>
  <si>
    <t>Satisfait pour le moment.
A voir dans le temps.
Merci pour la gentillesse au téléphone.
Reactivité tres bien, parti pour un an avec l'olivier assurance</t>
  </si>
  <si>
    <t>dailly-l-117724</t>
  </si>
  <si>
    <t>Je suis très satisfaite
Les prix me conviennent
simple et rapide
Conseillers rapides, aimables et efficaces
Je recommande vivement L'Olivier assurance !</t>
  </si>
  <si>
    <t>mensah-djoboku-t-114413</t>
  </si>
  <si>
    <t>Je suis très satisfait du prix, de l'accueil impeccable du conseiller par téléphone,et de la rapidité d'exécution de ce que je voulais . À moi de bien rouler .
Merci :)</t>
  </si>
  <si>
    <t>alohawave-65408</t>
  </si>
  <si>
    <t xml:space="preserve">Assureur militant...surtout pour les dividendes ou comment se faire du beurre sur le dos d'une réputation usurpée.
Assuré à la MAIF depuis de nombreuses années, j'ai eu la mauvaise surprise de voir mes contrats auto et habitation résilles  du jour au lendemain. Renseignement pris auprès de la MAIF (après x courriels envoyés +3 jours de tentatives téléphoniques et de nombreuses heures d'attentes sur les serveurs): Vous n'avez pas payé vos cotisations!
En effet, j'avais prévenu la MAIF via conseiller en délégation et courriel d'un changement de situation lors de réception de l'échéancier (un véhicule vendu et non remplacé) et me suis permis d'ajuster le montant de ma cotisation avant de procéder au virement bancaire(-97,80€ sur une somme de 1960,00€).
6 mois plus tard!!! le recommandé de mise en demeure est arrivé chez moi pendant les vacances!
Il est vrai que suite à un divorce difficile, j'ai eu il y a 4-5 ans quelques retard dans mes payement, mais est-ce une raison pour virer un "sociétaire", qui n'a déclaré qu'un sinistre en 15 ans?
Pour ne pas noircir d'avantage le tableau, je ne parlerai pas des échanges "limite" avec certains conseiller.
La MAIF dans son esprit de mutuelle au service et bénéfice de ses sociétaires est belle et bien morte, seul subsiste un "ZOMBIE militant" qui s'est glissé dans sa peau pour mieux vous détrousser!
Fuyez donc!   </t>
  </si>
  <si>
    <t>florian-r-124823</t>
  </si>
  <si>
    <t>Je viens juste de souscrire a cette assurance, je n'est pas encore un avis mature. Nous verront bien dans l'avenir ci elle correspond a mes attentes.</t>
  </si>
  <si>
    <t>hakoum-102564</t>
  </si>
  <si>
    <t xml:space="preserve">A fuir des que vous en avez la possibilité, à ne pas choisir si vous êtes entrain de chercher une mutuelle santé, 
Même l'étoile que j'ai mise elle n'est pas méritée.(pas de choix à donner un 0)
Quand vous souhaitez résilier ils sont prêts à tout pour grappiller encore quelques mois, ils sortent des lois propres à eux !!
 </t>
  </si>
  <si>
    <t>victime-59401</t>
  </si>
  <si>
    <t>C'est une honte. Pas une once de cœur. Mes parents illettrés ont du payer les pots cassés parceque la Macif ne veux rien faire</t>
  </si>
  <si>
    <t>kinglost-62833</t>
  </si>
  <si>
    <t>Ayant u un sinistre auto non responsable assuré tiers max direct assurance à pris mon véhicule rapidement en charge dans un garage agreé ensuite deux jours après passage de l'expert 3900 euros de réparation le garage à été assez rapide pour les réparations il ont fait du bon boulot véhicule comme neuve en plus lavé et nettoyer je remercie toute l'équipe de direct assurance pour la rapidité et l'efficacité de leur garage agréé</t>
  </si>
  <si>
    <t>patrick-g-107367</t>
  </si>
  <si>
    <t>je suis satisfais du service mais les prix sont trop elevé en comparaison avec la concurrence, excepter une offre commerciale intéressante ,je me doit de souscrire un nouveau contrat avec la concurrence</t>
  </si>
  <si>
    <t>moto-98747</t>
  </si>
  <si>
    <t>Je suis satisfait du service reçu. 1 semaine entre avoir contracté une assurance au tiers simple et la réception de la carte verte. Je suis bien content car mon véhicule n était plus assuré depuis plus de 3 ans</t>
  </si>
  <si>
    <t>narbonne-f-127984</t>
  </si>
  <si>
    <t>Tres bien merci beaucoup. C'est le second véhicule que j'assure chez l'olivier. rapide et efficace quand nous voulons assurer un véhicule rapidement !!</t>
  </si>
  <si>
    <t>philippe-b-109769</t>
  </si>
  <si>
    <t>Le suis SATISFAIT très pratique je n'ai rien à reprocher sur cette solution de souscription d'assurance en ligne. J'espère que cela va continuer dans l'avenir</t>
  </si>
  <si>
    <t>nancy-s-130965</t>
  </si>
  <si>
    <t>JE SUIS SATISFAITE assurance pas chère et complète je la recommande vivement ayant fais tout le tour et ayant vu des tarifs exorbitants mon choix se pose allègrement chez direct assurance .</t>
  </si>
  <si>
    <t>bret-138579</t>
  </si>
  <si>
    <t>Merci à DIRECT ASSURANCES pour son professionnalisme. Pour le niveau d'écoute de ses équipes, leurs sérieux. Je recommande SANS réserve cet assureur, également pour ses performances tarifaires !</t>
  </si>
  <si>
    <t>alain-b-106835</t>
  </si>
  <si>
    <t>Offre de prix via devis acceptable pour la 1 ère année, mais  les années suivantes les cotisations flambent d'année en année. Donc attendez vous a des résiliations....</t>
  </si>
  <si>
    <t>inamo-w-110074</t>
  </si>
  <si>
    <t xml:space="preserve">J’espérais payer moins cher  pour les assurer cher vous  je trouve que vos tarif de 2020 son beaucoup Tirez vers le haut surtout pour des chauffeurs comme moi
</t>
  </si>
  <si>
    <t>kabir-m-128544</t>
  </si>
  <si>
    <t>Très bien je recommande fortement très accessible et bon service à l’écoute toujours opérationnelle 
Les options sont très fiables et le prix très abordabl</t>
  </si>
  <si>
    <t>normand-k-131929</t>
  </si>
  <si>
    <t>Récupération de l'assurance par internet simple et efficace avec l'aide d'un conseiller.
Voir après un sinistre si l'assurance est à la hauteur de mes attentes.</t>
  </si>
  <si>
    <t>ganesha-54517</t>
  </si>
  <si>
    <t>Je suis assurée pour leprêt d'un véhicule en cas de panne. Ce vendredi, en panne (2 h de réparation mais immobilisation du véhicule 5 jours faute de pièce + WE du 8 mai). La Maif refuse le prêt : il faut une réparation de 3 h.!!! Un non sens. Ce n'est pas l'immobilisation et non la réparation qui est importante. Un moyen de léser l'assuré. Où est l'assureur militant. La MAIF est devenue comme toutes les assurances un moyen de gagner le plus d'argent possible. Ce n'est plus une mutuelle.</t>
  </si>
  <si>
    <t>taha-90699</t>
  </si>
  <si>
    <t>Je suis satisfaite de direct assurance il me propose des tarif imbattable. Je souhaite assurer ma première voiture c est le top. Vraiment allez-y les yeux fermés.</t>
  </si>
  <si>
    <t>stephane-b-131936</t>
  </si>
  <si>
    <t>TARIFS ET AVIS PLUTOT BONS DANS L’ENSEMBLE M’ONT AMENÉ VERS VOUS. LA SIMPLICITÉ DE SOUSCRIPTION EST AUSSI UN BON POINT SURTOUT POUR LES PLUS ANCIENS. .</t>
  </si>
  <si>
    <t>caroline-d-114718</t>
  </si>
  <si>
    <t>Je suis satisfaite du service et de la tarification. J'ai 3 contrats d'assurance au sein de cette compagnie d'assurance et pour l'instant je n'ai eu que des expériences positives.</t>
  </si>
  <si>
    <t>jacotte-129821</t>
  </si>
  <si>
    <t xml:space="preserve">J’ai eu un sinistre en mars 2021 ou je suis victime j’ai du avancer la somme de 400 euros pour la facture de réparation qui s’élevait à 4300 euros alliant m’a remboursé 3900 euros et à ce jour je suis toujours en attente du règlement au téléphone n et dit que s’est la franchise de l’autre assurance s’est quand même incroyable que ce soit moi qui règle la franchise de l’autre. au téléphone on me dit qu’il faut attendre le recours du crédit mutuel qui est l’autre assurance .
Après renseignement auprès du crédit mutuel on me dit avoir réglé cette franchise et cloture le dossier.
Voilà bientôt 6 mois que ce sinistre a eu lieu et toujours pas indemnisé !!
Je pense qu’allianz Ce moque de moi
Je ne vous recommande pas cette assurance </t>
  </si>
  <si>
    <t>Mutuelle chère et dont les services se dégradent de plus en plus, catastrophique en ce qui concerne la Prévoyance Indemnisation maintien de salaire, nous sommes le 28 février 2018 et je n'ai pas été indemnisé depuis.....décembre 2017 ! "....Patientez.....votre dossier est en cours de traitement....." voilà ce qui m'est répondu par téléphone ou par mail ! Les employés de cette mutuelle accepteraient-t'ils de vivre 3 mois avec 1/2 salaire ???</t>
  </si>
  <si>
    <t>romain-s-134810</t>
  </si>
  <si>
    <t>Prix satisfaisant et dire t assurance s occupe de tout pour les papier auprès de l ancien assureur je le conseillerais a d autre personne si l occasion ce présente</t>
  </si>
  <si>
    <t>max-107200</t>
  </si>
  <si>
    <t>AMV m'avais séduit par le style qu'elle voulait dégager sur son site et bien sur le prix proposé.
Tres content de l'assurance car je n'en avais jamais eu besoin, jusqu'au jour, ou je me suis fait renversé par une personne ne voulant pas faire de constat étant jeune conductrice sans assurance.
J'ai une témoin mais qui n'a jamais réussi à joindre l'assurance... Forcément il faut appeler entre 9H et 12H puis être envoyé en attente des heures... Le témoin est bien gentil mais n'a pas que ça à faire de passer sa vie au téléphone.... Malgré plusieurs tentative et aucun effort de la conseillère, ma témoin a lâché l'affaire (et je la comprend) et donc l'assurance aussi.... sans jamais avoir la possibilité d'avoir un espoir d'indemnisation du coups ... AMV ne sont pas trop élevé niveau tarif, je comprend mieux pourquoi....
Tout comme leur expertise... il faut déplacer sur la journée un véhicule qui ne roule pas pour être expertisé.... quand on leur explique que cela est compliqué... ils ne veulent rien entendre.</t>
  </si>
  <si>
    <t>kw91-69583</t>
  </si>
  <si>
    <t>Je trouve déplorable qu un assureur refuse de vous assuré après deux petits accidents en tort .</t>
  </si>
  <si>
    <t>rodier-87135</t>
  </si>
  <si>
    <t>Assurée chez Sogessur depuis 4 mois, je suis effarée par le manque de considération et de professionnalisme. J'ai pourtant opté pour une couverture optimale. Un tarif de plus de 2000 euros par an pour une maison ! Mais quelle mauvaise surprise ! Suite à la déclaration d'un sinistre au sein de mon domicile avec un tiers identifié et bien évidemment assuré ! Personne ne daigne prendre en compte le sinistre. Sogessur sous traite à Aviva juridique, première mauvaise surprise.  Un sous-traitant qui ne gère carrément pas votre dossier. Je suis totalement abandonnée. Je vais me tourner vers des associations de consommateurs. Je suis vraiment inquiète pour l'avenir si je rencontre un nouveau sinistre. En effet, je ne peux changer d'assurance avant la fin de l'année. 1 an d'ancienneté obligatoire avant résiliation. J'ai toujours été assurée chez des assureurs mutualistes et j'ai toujours été totalement satisfaite. Les cotisations sont plus élevées mais le service est de qualité. Mais suite à un prêt immobilier, mon banquier m'a vanté les qualités de Sogessur. Quelle énorme déception ! J'ai l'impression de mettre fait totalement avoir.
J'y ai cru... Quelle déception. Je me sens piégée. Je suis très inquiète. Je déconseille vivement cet assureur.</t>
  </si>
  <si>
    <t>darkbeni--96255</t>
  </si>
  <si>
    <t>Attention à cette assurance.. Non respect délai. Injoignable et pourtant à la souscription on vous vend du rêve à fuir je ne penser pas que en France cela pouvait exister et pouvoir vendre c produits.</t>
  </si>
  <si>
    <t>karine-68281</t>
  </si>
  <si>
    <t>Consultez les avis sur 60 millions de consommateurs avant de vous engagez auprès de santiane si j'avais su j'aurais eu moins de problèmes avec 2 mutuelles a payer car ils vous disent qu'ils s'occupent de résilier l'ancienne mais ne le font pas et un contrat de prévoyance glissé discrètement avec mon contrat mutuelle alors qu'il devait etre inclu</t>
  </si>
  <si>
    <t>aca-73-130165</t>
  </si>
  <si>
    <t xml:space="preserve">Je suis courtier, Axa est bon payeur en cas de sinistre, je suis très satisfaite d'eux concernant les sinistres de mes clients professionnels.
même chose pour les contrats particuliers, </t>
  </si>
  <si>
    <t>rabiah--112641</t>
  </si>
  <si>
    <t xml:space="preserve">Dommage on ne peut pas mettre 0.
Depuis des années à payé pour rien et le jour où vous avez un sinistre le cabinet Toubon le patron de la Macif c est lui qui décide...
Une salle de bain PMR neuf payé 10000 euros remboursé 357 euros sinistre le pire ce n est même pas de ma faute.
Je ne recommande pas du tout la macif à fuir....une personne handicapées à plus de 80 pourcent une honte...
</t>
  </si>
  <si>
    <t>pierre-olivier-c-114727</t>
  </si>
  <si>
    <t>Je ne suis satisfait ni du service ni du prix ni de la communication; de trop nombreux dysfonctionnements sur l'administration de mon dossier sont à déplorer et les conseillers ne sont pas à la hauteur; en tout cas ceux avec qui j'ai été en contact.</t>
  </si>
  <si>
    <t>kevin-d-108833</t>
  </si>
  <si>
    <t>Je suis satisfait de la facilité du site, des devis et de pouvoir tout faire sans devoir se déplacer en agence. Par contre je trouves exagérer qu'on facture un mois entier lorsque le contrat ne commence que trois jours a la fin du mois.</t>
  </si>
  <si>
    <t>laurencemarie-97906</t>
  </si>
  <si>
    <t>Tarif intéressant la 1ère année mais à l’échéance de votre contrat faites jouer la concurrence et vous vous rendrez compte que vous pouvez trouver nettement moins cher( pour ma part -100€).
Aucun geste commercial de leur part, service clientèle minable bref après 1 an fuyez et vous ne peinerez pas à trouver moins cher</t>
  </si>
  <si>
    <t>roman-t-131438</t>
  </si>
  <si>
    <t xml:space="preserve">Globalement satisfait, mais: 
1 le  comparateur LeLynx proposait un tarif une bonne cinquantaine d'euros moins cher lors de la première simulation toujours chez vous et toujours celui que j'ai souscrit. J'ai fait une autre simulation sans conducteur secondaire. Quand je suis revenu pour souscrire c'était trop tard, en espace de quelques minutes. 
2 vos options qui gonflent le prix, de manière excessive 
3 les options et les choix peuvent être très peux lisibles pour un client moyen, vu le nombre et l'impact conjugué sur le tarif 
4 pourquoi cette différence entre le prélèvement mensuel et annuel ? pourquoi dans ce cas obliger le client à avancer les deux premiers mois ? </t>
  </si>
  <si>
    <t>priscillia-s-130990</t>
  </si>
  <si>
    <t>Deux collaboratrice agréable pour l'établissement de mon devis et la modification de ce dernier.
Paiement rapide et simple
Deuxième contrat et pour le moment satisfaite</t>
  </si>
  <si>
    <t>garryyy-49650</t>
  </si>
  <si>
    <t>le pire des emprunteurs, j'attends un certificat d'assurance depuis plus de 2 mois et lorsque j'appelle on me transfert 3 à 4 fois pour au final me dire que l'attestation ne peut pas etre envoyée et que le delais peut etre d'une semaine , 1 mois ou plus... sacrée blague... A fuir</t>
  </si>
  <si>
    <t>yann06-65416</t>
  </si>
  <si>
    <t xml:space="preserve">
Assuré tous risques chez AMV tout allait bien jusqu’à ce que j’ai un accident dans lequel je ne suis pas responsable : une voiture m’a renversé. AMV et l’assurance adverse reconnaissent que je n’ai aucune responsabilité. Jusqu’ici tout va bien…
Mon accident a eu lieux en Octobre 2017 ; je suis blessé sans hospitalisation mais mon état requiert un arrêt de travail, je contact AMV le jour même pour qu’ils me communiquent rapidement les documents nécessaires pour faire réparer ma moto.
Il me faudra attendre le mois de Mars 2018  pour qu’un expert soit désigné et fasse son rapport.
La moto est immobilisée depuis le jour de l’accident chez mon concessionnaire moto. Depuis Octobre 2017!
48 heures après son expertise, l’expert m’indique par téléphone avoir remis son rapport à AMV et que la moto est réparable.
Comme je l’ai fait à de nombreuses reprises, je relance AMV pour que les réparations soient faites dans les plus brefs délais car je n’ai pas d’autre véhicule que cette moto pour me déplacer.
AMV m’indique que comme j’ai subi des dommages corporels il faut avant tout compléter un dossier de demande d’indemnisation pour ces dommages.
Je leur réponds que cela ne m’intéresse pas, que tout ce que je veux c’est que ma moto soit réparé rapidement. Surprise ! Malgré mon refus de demande d’indemnisation corporelle AMV m’indique que sans ce dossier aucune réparation de ma moto ne pourra débuter. 
Et là c’est le cycle infernal qui débute ! Je complète des dossiers auquel s’ajoute à chaque fois de nouveau documents médicaux à fournir et les mois passent ; pour rappel je n’ai jamais fait de  mon propre chef demande d’indemnisation corporel.
Ma moto est immobilisée chez mon concessionnaire depuis le mois d’octobre 2017 et nous sommes en Juillet 2018 !  AMV continu à me prélever tous les mois sur la base de mon contrat tout risque comme si je continuais à rouler normalement !
 On m’a même répondu que  tant que mon dossier n’était pas complet il fallait continuer à payer plein pot !
Je suis dégouté !
Depuis le 29 Juin, par chance j’ai déménagé et AMV ne couvre pas les risques dans les DOM ce qui m’a permis de demander la résiliation de mon contrat.
AMV m’a affirmé que ma demande de résiliation ne remettait pas en cause la procédure de la prise en charge de mes réparations qui n’ont toujours pas débuté.
Je les ai à nouveau relancés hier et aujourd’hui par téléphone, par courriel et par le biais de mon espace client et la communication avec la personne que j’ai eue au téléphone a été encore un moment très éprouvante pour ma zénitude.  Avec une grande courtoisie, je me suis entendu répondre que mon dossier était en cours d’étude mais que l’on ne pouvait pas me donner de délais car de nombreuses personnes  qui travaillent chez AMV étaient en vacance ; ça m’a fait plaisir de l’entendre, et que si les choses prenaient autant de temps c’était de ma faute et qu’il m’avait même était notifié préalablement par courriel que j’aurai pu subir des mesures de rétorsions si je ne fournissais pas tous les documents que l’on me demandait ! RETORSIONS : c’est exactement le terme  utilisé par une employée d’AMV par téléphone ce mercredi 11 juillet.
Que me reste-t-il comme solutions ???
Faire appel à un conseiller juridique, et saisir le médiateur de l’assurance. 
Ce sont les démarches que je vais devoir entamer à présent, une chose est sure, je ne vais pas céder !
AMV ne vous laissez pas séduire par les tarifs ! 
AMV est une filiale de L’Equité. Le nom est bien choisi mais les réponses ne le sont pas. AMV Courage Fuyez !
</t>
  </si>
  <si>
    <t>sou-87768</t>
  </si>
  <si>
    <t>Société qui fait preuve de mauvaise fois mais au vu des commentaires précédents ce n'es pas une surprise...je vais dès la semaine prochaine changer mes assurances habitations et véhicules car comme dit votre slogan la matmutt vous assure pas mais vous en... laisse imaginer le reste
N ayant plus confiance en vous chère assurance,je vous prie d agréer mes sentiments les plus distingués</t>
  </si>
  <si>
    <t>noemie-levacher-94050</t>
  </si>
  <si>
    <t>Je suis satistfaite de la simulation qui m'a été adressée.
je suis encore en réflexion pour savoir si je souhaite changer d'assureur ou non.
Bien à vous</t>
  </si>
  <si>
    <t>ecko-65346</t>
  </si>
  <si>
    <t>Incapacité ou mauvaise volonté du service client pour résilier un contrat. J'ai dû appeler 3 fois et écrire deux mails pour avoir une réponse a une question simple.</t>
  </si>
  <si>
    <t>kaempfer-dos-santos-paulus-a-115531</t>
  </si>
  <si>
    <t>Je suis très satisfait de service. Parfait!
Je suis très content de mon assurance.  J'espère que cela durera. Je suis sûr que L'olivier honorera tous ses engagements et je serais ravi de rester votre fidèle client.  Merci.</t>
  </si>
  <si>
    <t>ines-65526</t>
  </si>
  <si>
    <t>Après un dégât des eaux de type infiltration par façade et murs extérieurs dans deux de mes pièces, un expert de TEXA a estimé le montant de la réparation à 800 euros TTC. Afin de respecter ce budget, L'entreprise  mandaté pour les travaux ne pourra repeindre qu'un seul mur sur 4 de chaque pièces. Un SCANDALE, en sachant que je suis cliente depuis plus de 10 ans, que le montant de mes cotisations est calculé pour un F5 (4 murs), et en plus je subis une augmentation de 21% entre 2016 et 2017.
Une lettre AR sera envoyée dans les temps afin de dénoncer la reconduction du contrat 3711615204. AU REVOIR.</t>
  </si>
  <si>
    <t>nab-68024</t>
  </si>
  <si>
    <t>C'est inadmissible  ma voiture à été  vandalisée il y a plus de 2 mois et à ce jour je n'ai même pas eu le rendez-vous avec le garagiste qui va me la réparer
Et malgré mon assurance en tout risque je dois payer 350 e de franchise plus 10 pour cent du prix de réparation en sachant que je paye plus de 80 euros  par mois pour être assuré merci Directe Assurance</t>
  </si>
  <si>
    <t>laurent-m-123288</t>
  </si>
  <si>
    <t>simple rapide et clair. tarif bas mais garanties serieuses, conseil judicieux et site internet bien pratique possibilité de choisir les options avec details de la couverture parfait</t>
  </si>
  <si>
    <t>california42-78488</t>
  </si>
  <si>
    <t>Le sinistre, voiture endommagée dans un rodéo motorisé, vandalisme, aucune responsabilité transformée par la MAIF en accident de la circulation, carambolage, donc accident responsable. impossible de faire rectifier.Radiée pour me faire taire.</t>
  </si>
  <si>
    <t>minousshhh14-98973</t>
  </si>
  <si>
    <t>Assurer chez eux même pas capable de nous rappeler pour un pres de véhicule et me fais croire d’attendre un taxi 2h alors que rien n’a était fais !!! Il décale au lendemain sans regarder si les gens travailles !! ???? je croit que je vais vite me barrer de la bas</t>
  </si>
  <si>
    <t>medhy-g-133133</t>
  </si>
  <si>
    <t>Prix intéressant, reste à voir la qualité du service le jour où…je serai assuré chez vous dans 6 jours… peut être un peu tôt pour évaluer ma satisfaction si ce n’est le prix</t>
  </si>
  <si>
    <t>tania-97885</t>
  </si>
  <si>
    <t>Assuré depuis 40 ans pour nos véhicules, ceux de nos enfants et notre domicile sans avoir eu de sinistre. Très mécontent de l'accueil de l'agence d'Argentan. J'ai besoin d'une copie d'un contrat datant de plus 10 ans pour un véhicule que nous avions assuré pour notre fille pendant 6 ans parce que nous pensons que son bonus n'a pas été calculé correctement, la personne me répond assez désagréablement qu'ils n'ont pas d'archives au delà de 10 ans, qu'il faut faire une demande auprès du service de gestion mais que ce sera très long parce qu'ils ont plus de 5 semaines de retard dans le traitement des dossiers et qu'elle ne sait pas s'ils ont des archives. Je suis allé chez mon petit garagiste de campagne qui m'a vendu le véhicule objet de ma demande, lui a des archives dans son ordinateur depuis 2003 !!! Une grosse maison comme la Macif est incapable de fournir un document pour un ancien contrat vieux de plus de 10 ans. Il y a de quoi rire. Je me décide à faire la demande sur le site de la Macif avec tous les détails, ils m'envoient en retour une attestation pour mon véhicule actuel !!. je réponds en disant que ce n'est pas ce que j'ai demandé, ils m'envoient un mail me disant de les rappeler au 0969394949, ce que je fais. Je tombe sur une personne qui me dit qu'ils n'ont que 5 ans d'archives ( ça diminue ) et qu'il faut faire une demande au centre de gestion, qu'ils pourront peut-être répondre à ma demande mais faudra être patient. Impossible d'avoir quelqu'un de fiable, on tourne en rond en permanence. Quand on a commencé avec la Macif en 1981, on avait des gens à notre écoute et compétents mais maintenant tout le monde s'en fout. Je ne sais pas si je vais continuer avec eux, en tout cas je vais me renseigner ailleurs des prix.</t>
  </si>
  <si>
    <t>baptiste-62371</t>
  </si>
  <si>
    <t>Un service client catastrophique... On m'appelle pour un sinistre qui a eu lien en octobre 2017 (tentative d'effraction sur ma voiture) pour prendre des nouvelles.. Jusque là c'est normal aucun souci. Je décide de ne pas faire les réparations parce que le garagiste m'a remis en place ma portière et qu'aucun choc n'est apparent. C'est mon choix je l'assume. Le problème étant que je tombe sur une femme très (très) désagréable.. Aucun bonjour, on se fout de moi parce que je me trompe de numéro sur mon contrat d'assurance, des insultes (P****, m****), la dame parle à ses collègues quand j'essaye d'expliquer quelque chose.. Cette personne ne veut rien comprendre à ce que je lui explique et s'énerve uniquement parce qu'elle n'est pas d'accord avec moi. Je veux juste comprendre la situation parce que tout ça est nouveau pour moi mais apparemment cela énerve les gens. Dommage c'est le seul point négative cette assurance est vraiment bien mais le service client n'est pas au niveau. On nous dit que les conversations peuvent être enregistrées, j'espère que celle là l'a été.</t>
  </si>
  <si>
    <t>regul-93123</t>
  </si>
  <si>
    <t>Service client complètement pourri.
Incompétent, méprisant et tous les adjectifs concernant la médiocrité de cette assurance!
Un bon conseil ne jamais vous assurer dans cette filiale.</t>
  </si>
  <si>
    <t>kevin-p-138472</t>
  </si>
  <si>
    <t>Le Remboursement sous 24h et le prix raisonnable, le plus important pour moi sont les dents j’espère être couvert au maximum pour m’éviter de sortir trop d’argent lors de mes consultations.</t>
  </si>
  <si>
    <t>juliette-55777</t>
  </si>
  <si>
    <t>Grosse deception, ils ne prennent rien en charge, même les petites consultations, ne parlons meme pas d'un imprevu, quand vous payez avec la carte avance santé ils vous débitent derriére. Exclusion de garantie abusive, delai de carence interminable, jamais d'explications ni de justifications. En un an et demi je n'ai jamais été remboursé, ils m'ont couté plus cher que les frais de véto eux même sur la même période hahaha!!! Fuyez!!!!</t>
  </si>
  <si>
    <t>yannick-50166</t>
  </si>
  <si>
    <t>Assurance à éviter à tout prix pour tout nouveau conducteur. Très gentil une fois le devis en ligne fait, mais bizarrement plus de réponses sur leur numéro en ligne qui ne fonctionne pas quand on est à un mois de l'échéance de son contrat et que celui ci est automatiquement renouvelé pour un an supplémentaire ... Mon numéro client est le 135578 et j'aimerais faire le nécessaire pour assurer mon nouveau véhicule si vous daignez bien me répondre ou alors résilier mon contrat dans les plus brefs délais si là encore vous daignez répondre.</t>
  </si>
  <si>
    <t>mary38560-85763</t>
  </si>
  <si>
    <t>Impossible de résilier malgré  2 recommandés. En attente de remboursements dentaires depuis le 8/11/2019.Ne répondent jamais aux mails.  Vraiment déçue de cette mutuelle. A éviter!!!!!!!!</t>
  </si>
  <si>
    <t>jacob-11-25693</t>
  </si>
  <si>
    <t>depuisn3 ans à eurofil prix intéressant au début qui augmente systématiquement chaque année sans sinistre 
avec des justificatifs pas convaincants. les nouveaux adhérents payent moins cher que les anciens ?</t>
  </si>
  <si>
    <t>gilbert--f-123131</t>
  </si>
  <si>
    <t>Assurance au top, rapidité, efficacité, compréhension, très réactif, prix raisonnable seul point noir on doit avancer 3 mois d'assurance au départ. 
bref je recommande amv.</t>
  </si>
  <si>
    <t>marek-75725</t>
  </si>
  <si>
    <t>Cette assurance brille par sa négligence. J'ai fait l'erreur de payer un premier devis en ligne qui a été refusé, puis quand j'ai reçu un nouveau devis majoré de 51.10 euros, je me suis rétracté par mail et par lettre recommandée le 23/03/2019 et ceci dans les délais sans avoir signé un quelconque contrat. J'ai envoyé un nouveau mail resté sans réponse et j'attends toujours un remboursement de 146.70 euros. Il y a de fortes probabilités pour que je sois contraint de faire appel au médiateur. Au cas où cette société daignerait me répondre, je précise que j'ai été brièvement le client 369711 et que mon premier devis refusé était le 4060478, le second était le 4080801.</t>
  </si>
  <si>
    <t>cricri-77726</t>
  </si>
  <si>
    <t>Suite à mon contact avec Sabrina j'ai été très satisfaite de ses explications et de la proposition qu'elle m'a faite</t>
  </si>
  <si>
    <t>roger-r-131676</t>
  </si>
  <si>
    <t>Je suis satisfait du service. rapport qualité prix exellent. Service client disponible et à l écoute. je recommande direct assurances. bonne journée !!</t>
  </si>
  <si>
    <t>ugur-a-109099</t>
  </si>
  <si>
    <t xml:space="preserve">Super service je suis content de leur service abordable et sérieux 
Pour une assurance à un bon prix avec des options adapté.                           </t>
  </si>
  <si>
    <t>viviane-d-133492</t>
  </si>
  <si>
    <t>Prix moitié mois cher que mon assurance actuelle pour les mêmes prestations.
Franchise bris de glace ne moins. Souscription en ligne facile et claire.</t>
  </si>
  <si>
    <t>stoicste-62915</t>
  </si>
  <si>
    <t>J'avais souscris avec eux. Ils se sont bien cachés au téléphone de m'expliquer tous les détails en cas de résiliation (je leur avais expliqué que j'allais devoir pendre la mutuelle obligatoire du travail et que j'avais besoin d'eux pour une petite periode seulement). Du coup aujourd'hui je me retrouve a devoir payer 2 mutuelles pour rien!! Si au moins ils répondaient au téléphone et que les 2 courriers que j'ai envoyé ne s'étaient pas "égarés" je n'en serais pas la...</t>
  </si>
  <si>
    <t>dominique-g-108782</t>
  </si>
  <si>
    <t>Avec la pandémie, il y aurait pu y avoir des gestes sur le montant des cotisations mais au contraire elles ont augmentées.
Un sociétaire fidèle depuis plus de 40 ans</t>
  </si>
  <si>
    <t>philippe--95754</t>
  </si>
  <si>
    <t xml:space="preserve">J’ai un contrat mrh et PJ matmut 
C’est une catastrophe 
Ils sont incompétents, refusent la prise en charge des sinistres, leurs correspondances sont de mauvaise foi
Ils font traîner les dossiers d’indemnisation des années, toujours indisponibles et refusant d’appliquer les garanties du contrat </t>
  </si>
  <si>
    <t>aurores-80373</t>
  </si>
  <si>
    <t>Suite à un accident de voiture récent sur le périphérique de Paris. J'aurais apprécié que les multiples personnes de la MAIF que j'ai eu au téléphone m'informent que je pouvais bénéficier d'un taxi couvert par l'assurance pour rentrer chez moi à 50km. C'est le dépanneur qui m'en a informé. Dans une situation comme celle-là, après 3 heures passées sur le bord de la route, j'aurais apprécié.</t>
  </si>
  <si>
    <t>vernet-a-127988</t>
  </si>
  <si>
    <t>Assistance téléphonique, compétents et efficaces
Le prix me semble correct, nouveau contrat alors je ne peux pas juger de la gestion des sinistres mais comme j'espère bien ne pas en avoir...</t>
  </si>
  <si>
    <t>liethana94-79077</t>
  </si>
  <si>
    <t>COMPLETEMENT INCOMPETENTS
C'est grave à ce point ! 
Plus de 10 mails envoyés sans retour de leur part à la plupart. Les quelques retours sont des demandes répétés alors que je leur renvoie systématiquement tout ce qu'ils me demandent ! Dernière réponse : ils ne me trouvent pas !!! Ca fait juste 7 ans que je suis chez eux !
Report de l'assignation pour le 22 octobre 2019. Je ne sais toujours pas quoi faire !</t>
  </si>
  <si>
    <t>boussalmi-s-111148</t>
  </si>
  <si>
    <t>Bonjours, l'équipe le service et Simple et pratique. Les prix sont abordables l'équipe répond rapidement et avec clarté aux informations demandées. Satisfait du service.</t>
  </si>
  <si>
    <t>chantal-h-131686</t>
  </si>
  <si>
    <t xml:space="preserve">Très bon accueil clair et précis et courtois bonne connaissance du système 
Je recommande cette assurance pour mes amis et ma famille
Je suis tres contente m. Reste a l'écoute et ne s'énerve pas
On garde le contrôle et on peut changer sans problème </t>
  </si>
  <si>
    <t>clem--113840</t>
  </si>
  <si>
    <t xml:space="preserve">Après 10 ans d assurance ponctuel à la mutuelle motard , je souhaite ré assure une nouvelle moto .
Et la stupéfaction il ne reprenne pas mon bonus auto de 0,50 mais un bonus moto  antérieur !!!
PUBLICITEE MENSONGÈRE Qd ils 
Disent qu il reprennent le
Bonus auto !!!! 
Après appel Ils me répondent q c est comme ça Et ne ferons
 rien de plus car je n ai pas eu de moto pendant qq mois.
Super réponse pr un societaire de + de 
10 ans .
Donc pr eux un motard avec aucune expérience on reprend son bonus auto et si on a déjà eu une moto C est + chère car on prend son bonus moto !!!
Je vais à la concurrence et pas soucis de bonus .
TARIF divisé par 2 !!!  
Bye bye mutuelle motard </t>
  </si>
  <si>
    <t>yelizcarole123456-96824</t>
  </si>
  <si>
    <t>Conseiller à l écoute très patient agréable compréhensible pas du tous enerver ni qu’on entend un soufflement ou autre on est bien quand on lui pose n importe quel question merci beaucoup</t>
  </si>
  <si>
    <t>jmpro83-89812</t>
  </si>
  <si>
    <t>Mon scooter en stationnement a été renversé par une auto qui se fait et voyant sa bévue s'est enfuie... Déclaration de sinistre, on me dit pas besoin de porter plainte ( j'avais numéro de la plaque et un témoin), et après visite de l'expert, scooter économiquement irréparable. Valeur du scooter estimée 500€ et devis réparations 980€ avant démontage ... Je veux garder mon scooter roulant parfaitement,seul la carrosserie a été impactées par la chute ... Pas de nouvelles quand je demande à faire jouer la protection juridique pour obtenir le montant total de la réparation... Carte grise gelée par la préfecture et depuis ... Blackout... On se moquer de moi et l'entente entre assureurs est un peu grosse...</t>
  </si>
  <si>
    <t>lialy-54718</t>
  </si>
  <si>
    <t>Je remercie tout particulièrement ma conseillère Lucie pour son efficacité sa réactivité et sa patiente....c'est une conseillère qui est très à l'écoute de son client....je suis très contente de son service</t>
  </si>
  <si>
    <t>anneclap-86532</t>
  </si>
  <si>
    <t>Je deconseille totalement ce groupe. Conseillers incompetents et irrespectueux (non reponse aux emails) et de mauvaise foi, plateforme tres opaque (historique tres limite pour ne pas dire inexistant), prix eleves. Ils sont tres forts pour demarcher les clients et leur promettre des taux de rentabilite qui n'ont rien a voir avec les taux reels dont vous beneficierez.</t>
  </si>
  <si>
    <t>bof54-36719</t>
  </si>
  <si>
    <t>Souscrit un contrat assurance vie avec une mensualité fixe et un capital fixe non revalorisble dans le temps, mais depuis cette année il décide d'augmenter mes mensualités de + de 20% mais par contre pas touche au capital décès ??? Et de plus aucun courrier pour annoncer cette augmentation. Visiblement le respect du contrat signé n'est pas leur cheval de bataille.</t>
  </si>
  <si>
    <t>phil-78128</t>
  </si>
  <si>
    <t>Ma femme et moi avons 72 ans et nous avons un contrat prévoyance CNP depuis 8 ans et demi. Au départ il nous avait été dit que les primes mensuelles étaient fixes et effectivement ce fut le cas jusqu'à maintenant. Or nous venons de recevoir tous les 2 une lettre de la CNP qui annonce que l'évolution démographique et l'augmentation des maladies dégénératives les conduit à augmenter les cotisations mensuelles de 15 pourcents. Ils justifient leur décision sur une phrase perdue dans les conditions générales disant que les cotisations sont révisables. Mais dans le même alinéa ils écrivent aussi que les cotisations sont fixes sur la période sans définir ce qu'ils entendent par période. De plus dans les conditions particulières communiquées à la souscription ils écrivent que les cotisations viagères suivantes seront par exemple de 30 euros par mois, ce qui suppose une prime constante, et ne parlent pas de révision possible. A notre âge nous ne pourrons plus souscrire un nouveau contrat prévoyance et donc tout ce qu'on a versé jusqu'à maintenant, environ 6400 euros, en prévision d'une éventuelle dépendance quand nous serons vieux, est remis en question. Soit on arrête ces contrats CNP, on perdra toute couverture en prévoyance et on aura cotisé pour rien, soit on accepte l'augmentation mais alors qu'est ce qui les empêchera à la CNP de ré-augmenter les primes mensuelles tous les ans et pourquoi pas de 20 ou 30 pourcents. On a l'impression de s'être fait piéger. Je n'ai jamais vu non plus un assureur augmenter brusquement la cotisation de 15 pourcents après près de 9 ans de tarifs inchangés. Quand j'ai téléphoné à la CNP la personne que j'ai eue m'a dit qu'elle avait reçu de nombreux appels de gens très mécontents qui sont dans la même situation. J'ai envoyé une lettre à la CNP et j'ai prévenu l'UFC Que Choisir. Si nous sommes nombreux à remonter cette info à l'UFC une enquête sera lancée. Je trouve tout ça lamentable.</t>
  </si>
  <si>
    <t>mabu68-88208</t>
  </si>
  <si>
    <t>Pas du tout satisfait de cette mutuelle !</t>
  </si>
  <si>
    <t>palanque-p-139268</t>
  </si>
  <si>
    <t>Je suis satisfait. Bon contact, informations claires, rapidité et efficacité. Tout est en place et je vous en remercie. je me tiens à votre disposition si vous avez besoin de renseignements complémentaires lorsque vous aurez mes documents.
Cordialement.</t>
  </si>
  <si>
    <t>lolo-104703</t>
  </si>
  <si>
    <t xml:space="preserve">Je suis extrêmement déçue de l'agence maaf de Bethune. 
En effet après un rendez vous pour revoir la tarification de mes assurances je souhaitais également un devis pour assurer un camping-car et une multirisques Habitation. Le conseiller m'a dit qu'il n'était pas marchand de tapis et m'a mis dehors. 
Je suis cliente depuis de nombreuses années j'ai le bonus à vis et je suis cliente privilège . Ce monsieur me pousse vers la sortie et m'a manqué de respect il était très agressif. Ce monsieur n'a rien à faire dans le commerce . Voila l'image de la Maaf. 
</t>
  </si>
  <si>
    <t>ally-50433</t>
  </si>
  <si>
    <t>joelle-g-107199</t>
  </si>
  <si>
    <t>Les prix me conviennent ;le service est à voir dans la durée, surtout en cas de litige ou accident.
L'inscription est simple et rapide
Avis suite à une 1ère inscription</t>
  </si>
  <si>
    <t>maissa-d-131175</t>
  </si>
  <si>
    <t>Je ne suis pas satisfaite du prix … mais très bon site très rapide pour s’assurer , super pratique , mais le prix reste a revoir car je le trouve un peu elevé .</t>
  </si>
  <si>
    <t>thomas-r-107603</t>
  </si>
  <si>
    <t>J'ai pris une assurance annulation avec Allianz lors d'un trajet avec Ouigo. Quand je leur fait part de ma demande d'annulation, ils me disent qu'il faut justifier la raison de l'annulation. Apparemment le confinement dû au covid et l'interdiction de sortir de ma région n'est pas une raison suffisante ...
Ne vous faites pas avoir et ne prenez pas cette assurance !</t>
  </si>
  <si>
    <t>jp95520-95187</t>
  </si>
  <si>
    <t>Roulant en R1200R (de 2008 ABS, valeur 7000 €) depuis 12 ans, assuré pour la dite moto chez AMV pour la même durée, je paie 735 € en tous risques avec 0.50 de bonus et aucun sinistre sur 12 ans, je roule depuis 30 ans. Un de mes amis qui ne roulait plus depuis 25 ans, achète une 1200GS de 2016 (valeur 14000 €) se retrouve avec 0,64 de bonus (???) et paie 643 € !!! Cherchez l'erreur…. Je suis parti ce mois à la Mutuelle des Motards, leur tous risques était à 338 € !!!! Je me suis fendu d'un courrier à AMV en demandant des comptes, mon répondu 10 jours après (ils doivent répondre en 3 jours, pas de réponse en 10 jours j'ai résilié), la personne que j'ai eu au téléphone n'avait rien à me dire, juste pas contente parce que j'ai abrégé la conversation.
Qu'on se le dise n'allez pas chez AMV !!!</t>
  </si>
  <si>
    <t>seeker08-80271</t>
  </si>
  <si>
    <t>Très disponible. Réponse très rapide de leur part. Toujours courtois au téléphone.</t>
  </si>
  <si>
    <t>26 octobre 2021 suite à une expérience en juillet 2021</t>
  </si>
  <si>
    <t>eleinade-138307</t>
  </si>
  <si>
    <t>J'ai assuré ma chienne au mois de juillet 2021. Je n'ai pas testé les remboursements fort heureusement pour le moment ma chienne est en parfaite santé.
Cependant, les contacter est un véritable parcours du combattant. 
Par téléphone : une attente interminable. 
Par mail, on reçoit des réponses stéréotypées. 
Pas moyen de consulter son compte sur internet... on m'a répondu que ce n'était pas possible
Il faut donc passer par l'application : "Mon compagnon". J'essaie depuis juillet de créer mon compte mais je reçois chaque fois un message d'erreur. La réponse que l'on me donne est toujours la même : message standard me renvoyant toujours le même code d'activation.
Un des signes de la folie est de recommencer toujours les mêmes erreurs en croyant que cela va marcher... Donc je me demande s'il y a quelqu'un de sensé qui gère cette assurance.
Sans aucun doute, cet assureur recevra ma lettre de résiliation 2 mois avant la date anniversaire !</t>
  </si>
  <si>
    <t>herve-j-130462</t>
  </si>
  <si>
    <t>Je suis satisfait des informations et du service rendu. ce qui m'a fait changer d'assurance est le prix et les garanties. J' espère ne pas me tromper sur le suivi. 
Très bon contact avec la personne qui m' a reçu</t>
  </si>
  <si>
    <t>soeur-alex-68446</t>
  </si>
  <si>
    <t>Suite à un démarchage abusif auprès de mon frère celui-ci se retrouve avec 3 contrats chez Néoliane en moins d'un an ! Coût mensuel 60 euros  pour des contrats doublon puisqu'il est déjà adhérents pour les mêmes garanties ailleurs ! j'ai téléphoné au service clientèle et malgré le fait de leur avoir expliqué que mon frère avait été abusé et qu'il était en situation de faiblesse ; il suit un traitement médical lourd depuis plus d'un an suite à un choc psychologique. j'ai également expliqué qu'il avait de faibles revenus -800 euros par mois- et que les prélèvements allaient être rejetés par la banque. Mais tout ce qu'on m'a répondu c'est que Néoliane n'était pas responsable car il avait été contacté par un courtier -Assurances et Mutuelles du Sud à Marseille- que les contrats seraient résiliables à l'échéance -donc dans plusieurs mois- et de faire une réclamation par courrier en fournissant un certificat médical. En attendant si mon frère se retrouve dans une situation catastrophique car ce courtier lui a fait prendre des assurances auprès d'autres compagnies ! j'espère que ces dernières seront plus compréhensives et plus humaines</t>
  </si>
  <si>
    <t>ontheroadagain-56123</t>
  </si>
  <si>
    <t>Compagnie sans garanties franchise elevée assistance trés trés limitée et service client incompétent.</t>
  </si>
  <si>
    <t>christophe-t-132805</t>
  </si>
  <si>
    <t>Les services en ligne sont  bien "pensés" , c'est intuitif et rapide
Un seul bémol , une impression "directe" des attestations n'est pas possible... il faut transmettre l'attestation sur un boite mail pour ensuite l'imprimer...dommage</t>
  </si>
  <si>
    <t>kko-96391</t>
  </si>
  <si>
    <t xml:space="preserve">Une mutuelle qui met plus de 2 mois à rembourser. Des prestations plus chères que la moyenne. 
Aucun espace de transmission de documents. Aucun numéro pour les joindre, ne répondent pas aux mails et ne traitent pas les demandes de modifications web. </t>
  </si>
  <si>
    <t>jean-claude-b-109413</t>
  </si>
  <si>
    <t>bonjour 
je suis assez reçu de voir que malgré une reduction drastique de l'usage des vehicules particuliers en France en 2020 et 2021 (pandémie covid), le prix des primes d'assurance n'a pas baissé. il est incontestable que les français ont bcp moins roulé et que le nombre des sinistres a fortement diminué.</t>
  </si>
  <si>
    <t>mimi-93121</t>
  </si>
  <si>
    <t>A éviter. Lenteur dans les remboursements. Tant que vous n'avez rien tout va bien. Le jour où vous en avez besoin c'est là où les problèmes commencent. A ce jour je n'ai toujours pas reçu ma carte d'adhérent pour l'année 2020 par contre l'augmentation de ma cotisation et les prélèvements sur le compte se passe très bien. Regrette fortement et déconseille fortement...</t>
  </si>
  <si>
    <t>gaelle78-89425</t>
  </si>
  <si>
    <t>Nous avons fais une demande d'indeminisation pour incapacité temporaire de travail de mon conjoint depuis mi-février. J'ai relancé une seconde fois Cardiff aujourd'hui et on me dit qu'un dossier à remplir et parti hier. Cela fait trois mois que nous attendons et nous allons devoir encore attendre 1 mois. Nous sommes dans une situation financière extrêmement compliqué mais aucune considération de Cardiff. Ils mettent la faute sur le Covid-19 alors que nous avons envoyé notre dossier 1 mois avant.
Honteux!!!!</t>
  </si>
  <si>
    <t>delagroffe-85535</t>
  </si>
  <si>
    <t>j'ai pris la neoliane formule vitalité y'a environ 3 mois franchement j'avais un doute pour les remboursement quand j'ai lu quelques commentaire mais tout a étais fait dans l'ordre la vérité j'ai pas eu de complication peut être que j'avais de la chance :) une conseillère qui m'a beaucoup aidé et accompagner pour un début ca va ! je valide</t>
  </si>
  <si>
    <t>sylvie-d-113210</t>
  </si>
  <si>
    <t>je suis satisfait de votre cite très bien fais facile a ce servir bonne journée  et merci pour les bon conseil. Bonne continuation  . Mme dumas  a bientôt</t>
  </si>
  <si>
    <t>danko-66641</t>
  </si>
  <si>
    <t xml:space="preserve">Ayant subi un accident 2 roues contre voiture en allant au travail, j’ai eu le résultat de mon assureur et surprise je suis responsable total.
Venant d'une rue perpendiculaire à un boulevard, rue à double sens avec un cédez le passage et m'engageant sur le boulevard vers la droite, lui-même à double sens, en fin de journée à une heure d'affluence, je fus surpris par un véhicule doublant un bus à l'arrêt suite au passage du feu tricolore au rouge en empiétant la voie de la circulation à sens inverse, j'ai percuté la voiture de face.
Le conducteur du véhicule et ses passagers se sont empressés de prendre des nouvelles de leur pare-chocs alors que je finissais ma course au sol contre un véhicule en stationnement, heureusement pour moi pas de bobo.
Constat fait sur place avec connaissances du conducteur venus en nombre pour l’influencer et lui dire quoi marqué sur le constat. 
Conducteur n’étant déjà pas franc, ne sachant pas exactement s'il allait tout droit malgré la file de véhicules arrêtés au feux tricolores ou s'il se rendais dans la rue d'où je venais, et même là, le véhicule n’était pas encore arrivé à l’intersection avec la rue.
Je ne comprends pas la décision du totalement responsable car le véhicule qui doublait le bus à l’arrêt ne pouvait se rabattre devant puisqu’il y avait une file d’autres véhicules qui attendaient le passage au vert du feu tricolore.
De plus, photos à l’appui il n’était ni à un arrêt, ni en panne. Le conducteur qui doublait tournait dans la rue d’où je venais avant d’être arrivé à l’intersection…Chose revue par les nombreux amis du conducteur arrivés en renfort. Moi choqué je n’ai pu vraiment me défendre.
Au final la voiture une légère égratignure sur le pare-chocs, mon scooter de presque 3 ans considérer comme épave par l’expert désigné et aucuns remboursements de mon assureur, qui selon les éléments qu’il dispose, lui permet de penser que ma responsabilité est totalement engagée.
Obligé de prendre la voiture car travaillant en poste de 12 heures, de laisser femme et enfants à pied, des trajets d’1 heure avec la circulation de Lyon, payement du stationnement etc…
Totalement déçu et dépité.
</t>
  </si>
  <si>
    <t>titi16-78358</t>
  </si>
  <si>
    <t>Impossible d'avoir une personne au téléphone sur un numéro surtaxé, résiliation en loi chatel impossible et sans raisons.</t>
  </si>
  <si>
    <t>manon-r-113628</t>
  </si>
  <si>
    <t xml:space="preserve">Satisfaite, plus qu'à rouler à présent ! 
En toute sécurité surtout !!! 
Merci beaucoup pour le prix plus que raisonnable ! 
</t>
  </si>
  <si>
    <t>bertrand-55822</t>
  </si>
  <si>
    <t>17 ans à la MACIF et le jour où mon dégât des eaux survient, cette société s'est montrée non réactive : erreur dans le devis de l'expert, deux ans d'attente. Je me retrouve obligé de mandater un autre expert qui a prouvé les erreurs factuels de la première expertise. Et pour couronner le tout, nouvelle erreur factuelle au moment du règlement : en infraction avec la loi, la MACIF a payé l'expert que j'ai mandaté avec une partie de la somme qu'elle me devait. Conclusion : Ils ont été nuls avec moi, je ne les conseille pas</t>
  </si>
  <si>
    <t>alba-e-111389</t>
  </si>
  <si>
    <t>Rien à signaler, tout est clair, rapide et vos agents sont à l'écoute. De plus j'ai déjà un premier véhicule assuré chez vous, et c'est parce que j'en suis satisfait que je continue à m'assurer à L'Olivier.</t>
  </si>
  <si>
    <t>julien-d-133467</t>
  </si>
  <si>
    <t>je suis satisfait du prix et du service que propose direct assurance qui a était le plus bas prix du comparateur d'assurance le linx . merci a vous je conseille cette assurance</t>
  </si>
  <si>
    <t>lotfi--c-128669</t>
  </si>
  <si>
    <t>Je suis très satisfait des prix qui sont  correct on m'avait parlé de cette assurance que je ne connaissais pas j'ai d'autres véhicules un autre véhicule assuré ailleurs que je pense transférer chez vous</t>
  </si>
  <si>
    <t>jean-pierre-g-134902</t>
  </si>
  <si>
    <t>Dommage que l'assistance 0 km ne démarre pas de suite ! Je vais chercher ce véhicule d'occasion demain à 400km de chez moi, et ça aurait été rassurant pour moi de savoir que je pouvais compter sur cette assistance en cas de panne !</t>
  </si>
  <si>
    <t>kingnono-55663</t>
  </si>
  <si>
    <t>Je suis très déçu de votre assurance je voulais pas avoir une assurance mutuelle je voulais une assurance qui diminue mon échéancier si je ne commets pas d'accident.  C'est ma dernière année avec vous à moins que ça diminue de moitié l'année prochaine.</t>
  </si>
  <si>
    <t>kamelpascontent-104116</t>
  </si>
  <si>
    <t>Mauvaise assurance que je ne conseille à personne. J'ai arrêté mon assurance fin août et je suis toujours, en février 2021, prélevé. C'est une honte...
Vivement la fin de toutes mes assurances chez vous.</t>
  </si>
  <si>
    <t>mickael-v-122415</t>
  </si>
  <si>
    <t>Je suis satisfait jusqu'ici du sevice et de la simplicité du site internet ainsi que des tarifs qui sont plutot attractifs , j'espère que la suite sera aussi bien en cas de besoin...</t>
  </si>
  <si>
    <t>marie-94066</t>
  </si>
  <si>
    <t>Credit mutuelle animaux .j'ai beaucoup de mal à comprendre le fonctionnement de cette mutuelle exemple facture véto 600 €rembourser 480€ je paye don 120 € 7 jours après je suis prélevé du montant total de la facture explique moi ?</t>
  </si>
  <si>
    <t>nicolas-l-121956</t>
  </si>
  <si>
    <t>Prix élevé par rapport à la concurrence mais service de qualité.
Dommage de ne plus pouvoir joindre les agences locales en direct par téléphone car l'attente est souvent longue sur les lignes dédiées</t>
  </si>
  <si>
    <t>serge-96545</t>
  </si>
  <si>
    <t>Gentillesse en matière d'écoute, mais ce n'est que le seul cas positif..........pour le reste, vous serez surpris par l'augmentation des cotisations (exemple : 2020/2021 = + 10%) et vous n'êtes prévenu qu'au moment de payer..........mais le service AXA a la bonne solution tout de même !  pour alléger cette nouvelle cotisation : il vous propose  de diminuer toutes vos garanties en conséquence, et cela ni vu ni connu, je t'embrouille  !!!!............pratique plus que douteuse, pour les nouveaux assurés, je conseille surtout de passer son chemin............</t>
  </si>
  <si>
    <t>nicolas06-81001</t>
  </si>
  <si>
    <t xml:space="preserve">Ma compagne a eu un accident nn responsable il y a maintenat un mois. le constat montre la total responsabilite de l'autre conducteur. La voiture est dans un premier temsp du coup transporter dans un premier garage sur NICE. Au bout d'une semaine toujours aucune nouvelle d'un eventuel passage d'expert et aucune information ne peux soi disant etre donnees par telephone. le temsp passse et puis soudain au bout de 2 semaines et demi on appren que notre voiture a etais envoye a puget sur argent a 1h de nice dans un garage partenaire de l'olivie assuarnce. 
AUCUN coup de telephone rien absolument rien!!!!! C'est nous en appellant le premier garage que nous avons apris le deplacement de notre voiture.
Nous appellons l'assuarnce et celle ci ne veux toujours pas nous dire le resultats de l'expertise. 
Aujourd'hui un mois apres láccident toujours rien, nous avons pas de nouvelle le neant!!!!!
</t>
  </si>
  <si>
    <t>rodrigue-o-119085</t>
  </si>
  <si>
    <t>Je remarques une augmentation du prix d'assurance du logement et du véhicule.Pourtant les conditions n'ont pas beaucoup changées et je déménage dans une ville plus calme.</t>
  </si>
  <si>
    <t>jazmin-v-109145</t>
  </si>
  <si>
    <t xml:space="preserve">Ce qui serait bien, c'est de pouvoir régler tous les contrats à la même date.
J'ai payé 741.82 € pour mon CRV et là vous m'écrivez pour régler pour ce même véhicule la somme de 684€. Je pense que vous devriez me rembourser la différence, Non ?
</t>
  </si>
  <si>
    <t>mehenni-a-123601</t>
  </si>
  <si>
    <t>Je suis satisfait du service de souscription de contrat. Les signatures électroniques sont un vrai plus. Continuez comme ça. La gestion du remplacement de l'ancien véhicule par le nouveau s'est bien passé et de manière très rapide.</t>
  </si>
  <si>
    <t>david-l-123368</t>
  </si>
  <si>
    <t>Bonjour, l'impossibilité de resilier par téléphone n'est pas acceptable. Les arguments sont surprenants car la souscription elle est possible par téléphone. En espérant une amélioration de ce service</t>
  </si>
  <si>
    <t>bourgeois-r-129258</t>
  </si>
  <si>
    <t>Ayant souscrit le contrat par téléphone, le contact client a été parfait, très clair. Les prix sont compétitifs. Je recommenderai votre compagnie sans hésitation</t>
  </si>
  <si>
    <t>zouhair-b-106884</t>
  </si>
  <si>
    <t>Une fois de plus aucune réponse des coupures par téléphone et pas de rappels. Une expérience client horrible. Nous attendons un service qui n'est jamais suivi des actes. OU sont les services ??</t>
  </si>
  <si>
    <t>yann-54785</t>
  </si>
  <si>
    <t>Démarches abusifs par  téléphone</t>
  </si>
  <si>
    <t>leguellec-107842</t>
  </si>
  <si>
    <t>la pire des compagnies d'assurance que j'ai connue et j'ai plus de 70 ans;LA HONTE....encaisser pas de problème mais ,alors qu'ils sont les plus importants du marché,ils sont incapables de décaisser;à ÉVITER ABSOLUMENT</t>
  </si>
  <si>
    <t>vicini-y-127895</t>
  </si>
  <si>
    <t>Prix très compétitifs, adhésion simple et rapide, assistance téléphonique très efficace...
La signature des actes en ligne permet de finaliser très rapidement les démarches et sans tracas... 
Vous etes sans nul doute les meilleurs... 
Merci et bravo!</t>
  </si>
  <si>
    <t>jef-87976</t>
  </si>
  <si>
    <t xml:space="preserve">j étais artisan dans le bâtiment j avais une décennale chez AXA je payé cher mais bien assuré.
en 2015 j ai étais contacté par un agent MMA qui ma fais une offre prix raisonnable moins cher que AXA donc j ai changer d'assurance ( 8 véhicules , dépôt et décennale) .
en 2016 j ai un problème de santé j ai arrêter mon entreprise .
en 2019 j ai un client qui a un problème de fuite sur une toiture contacte MMA  avec mon numéro de dossier et il réponde que je ne suis pas assuré et pas envoyé d'expert.
ils veulent rien savoir  
</t>
  </si>
  <si>
    <t>phalla-62550</t>
  </si>
  <si>
    <t>Impossible à joindre par téléphone le service sinistre pour client assurer en habitation! C'est juste scandaleux! On a forcer la cave de ma mère depuis le 1er Janvier et j'essaie de joindre par téléphone car n'étant seulement qu'assurer impossible de le faire sur internet! J'ai appelé de nombreuse fois en patientant la plupart du temps 30 min sans que personne ne répond. Peut-être que quelqu'un pourra nous contacter par ce moyen!</t>
  </si>
  <si>
    <t>06 septembre 2020 suite à une expérience en septembre 2020</t>
  </si>
  <si>
    <t>momo-97078</t>
  </si>
  <si>
    <t>Je suis Pas satisfait au niveau prix et service non plus et au téléphone vous expliquez mal et vous parlez mal aussi ...................................</t>
  </si>
  <si>
    <t>logan-h-108513</t>
  </si>
  <si>
    <t>Satisfait des prix proposés, simple, rapide et efficace. Je recommande cet assureur. Mon contrat a été fait sur internet le temps entre ma recherche d'assurance et la souscription c'est faite en a peine 20 minutes.</t>
  </si>
  <si>
    <t>xx-61861</t>
  </si>
  <si>
    <t>Lorsque l'on veut assurer un véhicule qui fait moins de 5000 km par an la cotisation est sensiblement la même que pour une utilisation quotidienne. Idem pour une moto.</t>
  </si>
  <si>
    <t>cyrille-113822</t>
  </si>
  <si>
    <t xml:space="preserve">J'ai choisi april comme assurance emprunteur, mais je m'en mords les doigts. 
Quand on leur fournit toutes les pièces qui viennent des banques, ils prétendent qu'il y a toujours une info qui leur manque, donc on fait un aller retour avec les banques qui nous disent qu'il ne manque rien... et alors qu'est ce qu'on fait ? Ce n'est pas arrivé qu'une seule fois, j'en suis au moins à la 6eme fois que cela arrive !!!! Cette assurance ne fait rien pour vous faciliter les démarches. Ne prenez surtout pas April, je ne suis pas particulièrement rebuté aux choses administratives , mais la c'est pire que dans le film brazil (pour ceux qui connaissent !), c'est l'hérésie administrative !! </t>
  </si>
  <si>
    <t>dolo59-97121</t>
  </si>
  <si>
    <t>Scandaleux la façon dont la GMF, t le services risques spécifiques traitent ses clients. J'ai subi un sinistre le 17 juin dans mon habitation, j'ai du insister auprès de la personne qui était en charge de mon dossier pour qu'elle prenne bien compte les dégâts et qu'elle fasse passer un expert. Aucun coup de téléphone, car personne disponible de 14h à 17h, mais si vous l'appelez, elle ne répond pas. Uniquement échange via mail et encore il faut insister. 
Depuis le sinistre je n'ai plus de chauffage et je fais ma vaisselle dans ma baignoire. L'expert est passé, a envoyé le compte rendu et depuis pas de nouvelles. impossible de joindre quelqu'un au téléphone, et mes mails ne recoivent aucune réponse. Même pas un point sur l'avancement du dossier, c'est tout ce que je demande. 
Même pas la politesse de vous répondre, la GMF ne peut rien faire et est désolée mais je m'en fiche, je désire simplement une réponse, ce qui me semble est la moindre des choses. 
Je trouve l'attitude des risques spécifiques, plus qu'impoli et intolérable. 
Dolores</t>
  </si>
  <si>
    <t>phior-137200</t>
  </si>
  <si>
    <t>Les dossiers sont traités rapidement dans l ensemble. Il y a aussi de la compétence et de l amabilité lors de mes appels à la MGP. De même les tarifs sont à mon sens au juste prix.</t>
  </si>
  <si>
    <t>chrisdom-93485</t>
  </si>
  <si>
    <t>Une étoile juste parce qu'il n'est pas possible de mettre moins. Des rigolos qui ne respectent pas le contrat si vous ne les menacez pas pas d'engager une procédure judiciaire. Personnel aimable mais avec une capacité de réflexion bien en dessous de celle d'un gastéropode</t>
  </si>
  <si>
    <t>sindh-108987</t>
  </si>
  <si>
    <t>adhérent depuis plus de 50 ans à la mutuelle santé de la police nationale, je n ai jamais regretté mon chois. A chaque problème de santé j ai toujours pu compter sur les conseilles avisés de mon correspondant.</t>
  </si>
  <si>
    <t>mohamed-b-124548</t>
  </si>
  <si>
    <t>Je suis satisfait du service le prix me convient . Moins cher que mon ancien assureur  Ma femme est satisfaite de cette assurance pas trop cher merci .</t>
  </si>
  <si>
    <t>armelle-d-122649</t>
  </si>
  <si>
    <t>Je suis satisfaite de vos prestations et prix ainsi que du service rendu.
Seul bémol, ne pas pouvoir joindre mon agence à Lille par téléphone directement.</t>
  </si>
  <si>
    <t>daniel-l-110148</t>
  </si>
  <si>
    <t>Je suis satisfait du service proposé. Les prix proposés me conviennent parfaitement. La façon de procéder est simple et pratique.
Acceptez mes salutations respectueuses.</t>
  </si>
  <si>
    <t>francois-j-135917</t>
  </si>
  <si>
    <t>Bien comme assurance merci beaucoup je reviens vers vous dès que j'ai mon attestation d'assurance en espérant l'avoir rapidement j'en n'es vraiment besoin merci</t>
  </si>
  <si>
    <t>victor-50645</t>
  </si>
  <si>
    <t xml:space="preserve">Aillant pris mon crédit immobilier au crédit mutuel j'avais donc l'assurance de mon crédit chez eux jusque la tout va bien.
Sauf que quand j'ai voulu changé d'assurance durant ma première année pour celle de la Macif 3x moins chers.
Le Crédit Mutuel a tout fait pour bloquer et empêcher ce changement d'assurance, et ceci même après 3 recommandé de la Macif et 2 de ma part, ils ont fait traîné en disant que les garantie n’était pas équivalente alors qu'elle l’était depuis le début.
Ensuite une fois que l'affaire avait traînée en longueur plus de 9 mois et également les 1 ans pour le changement d'assurance sans frais.
Ceci me disent que finalement les garantit son équivalente mais vu que ce n'est plus la 1er année les conditions du changement ne sont plus les mêmes et donc qu'il faut refaire une demande, or dans cette histoire de 1er année si j'avais pu avoir ce refus par écrit comme à leur habitude la Macif aurait pu se défendre mais il sont malin et ne m'on dit cela que par téléphone.
De ce fait j'étais coincé a payer 2 assurances pour rien.
HEUREUSEMENT l'assurance Macif Sécurimut et très facilement joignable et compétant la Macif m'a donc remboursé ce que je leur avait payé sans sourciller.
Du coup j'ai fait racheter mon prêt immobilier à la caisse d’épargne celle ci me proposant une offre très alléchante 20 000€ d’économie sur mon crédit et en prenant l'assurance chez Generali.
</t>
  </si>
  <si>
    <t>nat-107086</t>
  </si>
  <si>
    <t>Rapide et efficace, e collent accueil téléphonique, rapidité pour les envois postaux et clarté dans les explications, je les recommande pour les contrats assurances auto</t>
  </si>
  <si>
    <t>franck-97804</t>
  </si>
  <si>
    <t>Bonne réactivité de la correspondante locale, madame Hélène P. Ce qui est très appréciable.
Sinon... mutuelle chère qui couvre moyennement les dépenses. (Avec le meilleur contrat, je précise).
La limitation du nombre de remboursements de séances d'ostéopathie à 3 par an est très insuffisante,  il serait souhaitable d'améliorer cela.
Problème de refus d'un renouvellement de prise en charge à 100% pour des soucis cardiaques alors que je suis traité depuis plusieurs années pour cela au prétexte que mon médecin traitant aurait omis de fournir des éléments... Je trouve celà choquant.
Client MGP depuis 1987, je nai cessé de voir son fonctionnement décroître, c'est dommage.</t>
  </si>
  <si>
    <t>julia-d-124597</t>
  </si>
  <si>
    <t xml:space="preserve">Je suis satisfaite du service,très bon accompagnement téléphonique.
Le prix é restel élevé pour le modèle de voiture,en espérant que le boîtier connecté fonctionne réellement.
</t>
  </si>
  <si>
    <t>domingos-b-114905</t>
  </si>
  <si>
    <t>Il serait appréciable et bienvenu de recevoir un avis d'échéance avant le prélèvement automatique de la totalité de la somme.
L'assuré peut ainsi prévoir et anticiper.
Je vous remercie pour votre compréhension.</t>
  </si>
  <si>
    <t>gilles1955-89988</t>
  </si>
  <si>
    <t>dossier sinistre tres mal pris en charge 4 mois pour refuser la prise en charge , je deconseille AXA; ma mis en difficulté et me laisse me débrouiller.</t>
  </si>
  <si>
    <t>kiki25-115847</t>
  </si>
  <si>
    <t>Contact dépersonnalisé par excellence ! Pas de proximité client . Malheur aux sociétaires réfractaires à internet et au tél ( temps d’attente scandaleusement longs) les agences locales refusent de donner leur nº de tél ! Baisse de qualité de service ! Sauf pour pour vous envoyer votre quittance et pour vendre d’autres prestations</t>
  </si>
  <si>
    <t>cochise-113195</t>
  </si>
  <si>
    <t>je paye mon assurance santé 210€ par moi depuis le premier janvier je n'ai reçu aucun remboursement, je me suis connecté à mon espace client ils ne me connaissent même pas, pourtant ils me tirent les 210€ de cotisation, c'est une assurance à fuir</t>
  </si>
  <si>
    <t>karim-a-132634</t>
  </si>
  <si>
    <t>Trop bon prix pour jeune conducteur, je trouve que le site est bien accessible et compréhensif. Le prix est abordable et les options sont variées. Merci</t>
  </si>
  <si>
    <t>amegble-k-125122</t>
  </si>
  <si>
    <t>Je suis satisfait du service proposé, le prix sont simple et moins cher. Super sympa. Après à voir par la suite, pour savoir si les services proposés seront respectés.</t>
  </si>
  <si>
    <t>mohamed-b-108665</t>
  </si>
  <si>
    <t>J'aime bien, je ne regrette pas d'être venu chez DIRECT ASSURANCE.
J'aime aussi l'application internet, et le fait d'apeller sur un numéro non surtaxé, quand besoin.</t>
  </si>
  <si>
    <t>ben-60360</t>
  </si>
  <si>
    <t>client depuis 8 ans en assurance habitation avec protection juridique. J ai été attaqué par un voisin pendant 7 ans qui nous a fait 4 procès pour finir en cassation. Allianz a pris à sa charge tous les frais en sachant que nous avons gagné à chaque fois.</t>
  </si>
  <si>
    <t>g-f--104852</t>
  </si>
  <si>
    <t xml:space="preserve">je regrette qu'il ne soit plus possible d'être directement en contact avec les Délégués mutualistes! Délégués, que nous désignons mais que nous, retraités, nous ne connaissons même pas. Il serait utile, comme auparavant d'avoir une liaison locale M.G.P. à Limoges afin de traiter les dossiers de manière humaine et précise.
Dans cette attente !
Un très ancien adhérent M.G.P.
G. FARDET  </t>
  </si>
  <si>
    <t>florent-l-132859</t>
  </si>
  <si>
    <t>Sastisfait de la facilité d’obtention du devis. Satisfait de la faciliter de souscription. Satisfait du tarif. Reste a voir le service rendu apres souscription.</t>
  </si>
  <si>
    <t>zouheir-i-138305</t>
  </si>
  <si>
    <t>Très bien, les commerciaux très professionnels. Une bonne écoute je recommande l'olivier assurance à mon entourage.
Les.prix attractifs pour des garanties optionnelles</t>
  </si>
  <si>
    <t>isabelle-a-105987</t>
  </si>
  <si>
    <t>Les tarifs me conviennent mais les couvertures sont finalement décevantes... ce n'est pas mieux ici qu'ailleurs mais au moins c'est moins cher !!!
cependant, je trouve dommage de ne pas pouvoir télécharger l'attestation d'assurance "carte verte" directement sur mon espace personnel</t>
  </si>
  <si>
    <t>bruno-b-125956</t>
  </si>
  <si>
    <t>Très satisfait des prix des garanties de l’interface pour procéder à la souscription du contrat assurance automobile . Dommage que le code direct parrain ne fonctionne pas si on souhaite payer par mensualités</t>
  </si>
  <si>
    <t>xxxx-138501</t>
  </si>
  <si>
    <t>c'est bien de dire sur une pub télé que vous êtes les moins chers, ça serait mieux si c'était vrai, j'ai demandé un devis chez vous aujourd'hui et 3 devis dans des agences de ma ville, vous êtes le plus cher des 4 et quand votre conseiller appelle et qu'on lui dit ça ne lui plait pas et il raccroche, c'est lamentable, à fuit le plus vite possible</t>
  </si>
  <si>
    <t>lourmiere-m-125147</t>
  </si>
  <si>
    <t>Satisfaite de la rapidité et des prix. A voir sur le temps car je n'ai pas encore eu de sinistres donc je ne sais pas vraiment. Mais ils répondent vite au téléphone c est un bon point!</t>
  </si>
  <si>
    <t>pat-99970</t>
  </si>
  <si>
    <t>personnel tres compètant sociètè serieuse .egalement pour ceux qui du mal avec internet n esitè pas il vous guiderons pas a pas sans difficutlèe et tarif egalement intèrèssant</t>
  </si>
  <si>
    <t>laetitia-r-130790</t>
  </si>
  <si>
    <t>Nous sommes satisfait des tarifs, mais nous avons eu plusieurs sinistre ces dernières années et avons du nous battre pendant plus d'un an pour les remboursements.</t>
  </si>
  <si>
    <t>laurent31-52361</t>
  </si>
  <si>
    <t xml:space="preserve">Lamentable.
Outre tous les soucis que j'ai eu avec cette assurance depuis le début, ils se plantent même sur les choses faciles !
Cela fait depuis le mois de novembre 2016 que je les ai informés d'un changement de domiciliation bancaire !! Et ce mois-ci encore ils me prélèvent sur l'ancienne banque !!
Du jamais vu ! ils ont tous les papiers tous les mails tous les RIB toutes les autorisations ! Et ils continuent à me prélever sur l'autre banque !!!!
Cette fois-ci le compte est fermé ! Et il y aura un impayé ! J'irai jusqu'au procès si il le faut !
Que chacun se fasse son idée mais pour moi fuyez cette assurance !!
</t>
  </si>
  <si>
    <t>baptista-marques-o-117352</t>
  </si>
  <si>
    <t>Je suis satisfaite de la rapidité et de l’accueil réservé. Tarif correct et abordable pour un jeune conducteur. Site très réactif et de bon conseil. Merci</t>
  </si>
  <si>
    <t>bastienbalmet-70247</t>
  </si>
  <si>
    <t xml:space="preserve">si je pouvais mettre moins, je le ferai, je déteste donner un avis négatif.
Mais là... il le faut, pour le bien de l'ensemble des usagers.
Quand on laisse un client plus de 6 mois vous envoyer l'ensemble des informations demandées, que l'on ne lui envoi pas de carte verte définitive pour pouvoir rouler en toute légalité, que malgré des relances à chaque refus on persiste à lui envoyer des messages automatiques et qu'au téléphone on se sait même pas trouver une solution... pour à la fin lui dire qu'il payera une assurance qu'il n'a jamais eue...
j'estime que même le faible prix n'est pas justifié et que c'est très cher pour payer de l'incompétence ! </t>
  </si>
  <si>
    <t>ariane-c-131174</t>
  </si>
  <si>
    <t>Simple et pratique de souscrire, les prix sont imbattables d'après les comparateur d'assurance aussi n'ai-je pas hésité. Après pour le rapport qualité prix, j'attends d'en savoir plus car je viens juste de souscrire...</t>
  </si>
  <si>
    <t>celine-72180</t>
  </si>
  <si>
    <t>J'ai souscrit il y a quelques mois un contrat Ampli Grain 9 en raison de son rendement et de sa bonne notoriété. 
J'ai mis en place un prélèvement mensuel, et j'ai récemment effectué un virement exceptionnel de 1000 euros. 
Quelle ne fut pas ma surprise de constater que 30 euros avaient été prélevés sur cette somme pour frais de gestion ! Les conditions générales qui m'avaient été communiquées au moment de la souscription mentionnent des frais de gestion pouvant aller de 1 à 3 %, sans précisions des montants auxquels ces pourcentages s'appliquent...
J'ai fait part de mon mécontentement au service clients, qui par courrier postal, m'a précisé les frais de gestion applicables en fonction des montants versés.  Aucun "geste commercial" ne m'a été proposé en contrepartie de cette absence de transparence manifeste...
Désormais, lorsque j'aurai de l'argent à placer, je ne le mettrai certainement pas sur mon contrat Ampli Grain.</t>
  </si>
  <si>
    <t>frederic-b-105433</t>
  </si>
  <si>
    <t xml:space="preserve">Bonne réactivité lors des demandes 
Prix intéressants - on verra sur la 2e année d'assurance si il y a une différence de prix à l'échéance
dommange de facturer autant pour avoir un prèlévement mensuel
</t>
  </si>
  <si>
    <t>azalee-57877</t>
  </si>
  <si>
    <t xml:space="preserve">J'ai souscrit un contrat auto par internet, j'ai renvoyé tout les papiers nécessaire à la finalisation de mon contrat mais j'ai eu en retour par mail 4 contrats différents : 4 tarifs différents avec à chaque fois un coef bonus/malus différent. Comme j'ai le permis depuis de nombreuses années et aucun accident j'ai donc signé le dernier contrat reçu (celui qui me paraissait le plus logique) avec le coefficient le plus bas et donc le tarif le plus avantageux. Résultat? On m'a finalement attribué le contrat le plus cher (60euros/an de différence quand même!). J'ai envoyé des mail à toutes les adresses que j'ai pu trouver : aucune réponse, silence total! Bref, à fuir! J'irai voir ailleurs dès que je le pourrais.
</t>
  </si>
  <si>
    <t>clisson-74883</t>
  </si>
  <si>
    <t>J'ai choisi April, car cet organisme proposait une prise en charge intéressante pour les audioprothèses. Aujourd'hui je suis satisfait des services d'April, mais il est vrai que cette complémentaire n'est intervenue que pour les audioprothèses, étant en ALD 100% pour les autres soins. Je n'ai aucun autre commentaire à faire au sujet des "plus" et des "moins". Je n'ai mis que 3 étoiles pour le niveau prix, car, me semble-t-il, les mensualités sont un peu élevées. Les complémentaires sont une lourde charge pour les retraités âgés !</t>
  </si>
  <si>
    <t>nestor-g-139370</t>
  </si>
  <si>
    <t>Le tarif proposé est tout à fait intéressant pour un 2 roues 50 cm2 conduit par un jeune conducteur. La souscription en ligne est facile, simple et rapide. Je recommande April Moto.</t>
  </si>
  <si>
    <t>dorin-j-128981</t>
  </si>
  <si>
    <t>Simple e pratique  et le prix est convenable. Je espère que tout vas bien. Et on espère à pas avoir de problème en avenir. Tous mes salutations 
 Cordialment</t>
  </si>
  <si>
    <t>kais--113764</t>
  </si>
  <si>
    <t>Conseillé à l'écoute, démarches administratives rapides et simples mais c'est cher pour une vieille Touran comme la mienne, je la recommande, mais il faut revoir le prix</t>
  </si>
  <si>
    <t>karilonaco06-99477</t>
  </si>
  <si>
    <t>A FUIR!!
Pas cher à la souscription, mais lisez bien entre les lignes car en cas de soucis, jakpot pour eux! Je me suis fait percuter par l'arrière, comme le conducteur a fait un délit de fuite, c'est pour moi et 100% responsable! Comme j'ai eu un accrochage 3 ans auparavant, résiliée directe et inscrite au fichier des "Indésirables"!! Super pour retrouver une autre assurance!
A fuir!</t>
  </si>
  <si>
    <t>poli-m-127216</t>
  </si>
  <si>
    <t>Parfait je suis satisfaite , on m’a bien conseillé , très sympathique , merci d’avance de votre fiabilité , les prix sont correct , pour des jeunes conducteur c’est  top !</t>
  </si>
  <si>
    <t>amaury-t-133216</t>
  </si>
  <si>
    <t>Je suis satisfait des prix que vous proposez (-200€ par rapport à la concurrence pour les mêmes garanties), la simplicité de votre site est également a souligner! Bravo!</t>
  </si>
  <si>
    <t>fleur2016-46976</t>
  </si>
  <si>
    <t>Bonjour, 
à propos du geste commercial concernant le confinement depuis mars 2020, voici le choix que la MATMUT fait :
- 75 € de remise sur cotisation annuelle 2020 auto pour ceux qui sont ou ont perdu leur emploi.
- une attention particulière aux infirmiers libéraux et médecins retraités mobilisés sur des missions temporaires en lien avec le COVID-19, se traduisant par la prise en charge de la moitié de leur cotisation de responsabilité civile médicale.
Les kinésithérapeutes et les ostéopathes dont le cabinet médical a été réquisitionné se verront quant à eux offrir un trimestre de cotisation sur le contrat d'assurance garantissant leur local dédié.
Au total, ces mesures représentent un effort financier de 50 000 000 € environ d'après la MATMUT.
Si vous ne faites pas partie des ces cas, il n'est pas prévu de remboursement de l'ordre d'une cinquantaine d'euros pour les deux mois de mars et avril comme il l'était réclamé publiquement par "que choisir". 
Les autres devront donc se contenter d'une promesse de gel des tarifs auto/moto jusqu'à la fin de l'année 2021.</t>
  </si>
  <si>
    <t>rabe-c-129604</t>
  </si>
  <si>
    <t>Satisfait du service, la demande par internet et très facile et simple d'utilisation.
Je recommande l'assurance L'OLIVIER a tous sans exeption, avec des bon tarifs adapter a votre demande d'assurance.</t>
  </si>
  <si>
    <t>raffin-t-108319</t>
  </si>
  <si>
    <t>Bonjour, tarif très intéressant, démarche simple et efficace, il n'y a plus qu'à voir en cas d'accident / incident, comment ça réagit. J'espère ne pas être en galère au moindre problème.</t>
  </si>
  <si>
    <t>mohus38-121981</t>
  </si>
  <si>
    <t>C'est une mutuelle qui a un bon rapport qualité/prix. Avec une conseillère Nisrine très aimable, serviable, à l'écoute de mes attentes et surtout très efficace.</t>
  </si>
  <si>
    <t>30 septembre 2021 suite à une expérience en février 2021</t>
  </si>
  <si>
    <t>arnaud49--135195</t>
  </si>
  <si>
    <t>Service rapide et efficace !
Dommage qu’il y ai eu des soucis au démarrage de la mise en place de cette mutuelle santé….
Sinon service clientèle disponible et efficace.</t>
  </si>
  <si>
    <t>mohamed-m-106879</t>
  </si>
  <si>
    <t>compliqué a joindre ,aucun personnalisation du service ,personne différente a chaque fois ,expéditif, standardisation des traitements a la chaine.
je n'ai rien d'autre a direct on paie un service minimum ,avant assure chez axa je reconnais leur façon de faire</t>
  </si>
  <si>
    <t>steph-95720</t>
  </si>
  <si>
    <t>Assurance A FUIR !!! 
Devis en ligne effectué et assurance de un mois reçu mais dans les faits nous n'avions pas droit à cette assurance car pour assurer un 125 il faut 2 ans de permis. Nous ne savions pas. Or les informations transmises lors de la souscription sont correctes et le permis à été envoyé en meme temps que les autres documents.
L'acompte de 119e ne nous est pas remboursé alors que cest une erreur de leur part de nous avoir permis de souscrire.
Enfin, les promesses de rappel et d'envoi de mail reste utopiques et a présent le service de gestion est INJOIGNABLE ! 
INADMISSIBLE !!!</t>
  </si>
  <si>
    <t>karine-63561</t>
  </si>
  <si>
    <t>Contrat retraite madelin je me retrouve au rsa et sdf j’ai besoin du rachat de mon contrat au vu de ma situation et Swiss Life me le refuse malgré les justificatifs fournis c’est maintenant que j’en ai besoin pas à ma retraite j’en ai besoin pour me trouver un appartement</t>
  </si>
  <si>
    <t>abdel-majid-d-133196</t>
  </si>
  <si>
    <t>Je suis satisfait de direct Assurance meilleure qualité prix rien à dire je vous recommanderai à mes proches sans hésitation très rapide et simple de compréhension</t>
  </si>
  <si>
    <t>cussigh-i-130419</t>
  </si>
  <si>
    <t>Lors de notre conversation téléphonique j'ai précisé que j'avais un code parrainage, mais il n'a pas fonctionner car je suis passée par un comparateur il faudrait le préciser avant de souscrire car vous attiré le client pour des offres et comme d'habitude une fois souscrit on y a pas droit.</t>
  </si>
  <si>
    <t>xxx-102731</t>
  </si>
  <si>
    <t xml:space="preserve">Adhérent depuis longtemps à la MGP j'ai toujours été satisfait des prestations, pas de problème de remboursement, prise en charge immédiate lors d'hospitalisation la seule réserve que j'émettrais serait la prise en charge même partielle des dépassements d'honoraires qui à une forte tendance à se généraliser. Mais c'est sans doute aux autorités d'éviter ces débordements de dépassements à la "tête du client" ou de la mutuelle présentée.
 Continuez à vous battre pour nous, pour notre protection ; nous en avons tous bien besoin ces temps-ci.
Merci pour votre investissement quotidien.
</t>
  </si>
  <si>
    <t>morandiere-c-114313</t>
  </si>
  <si>
    <t>Je suis très satisfait du service proposé. Les prix sont attractifs et les démarche simple et rapide. 
Je recommanderais vivement à mes proches de m'assurer chez vous</t>
  </si>
  <si>
    <t>alain-c-117385</t>
  </si>
  <si>
    <t>correct mais je trouve qu'il manque de primes de fidélité car je suis chez vous depuis si longtemps. un geste commercial significatif serait apprécié cordialement</t>
  </si>
  <si>
    <t>bichon-87085</t>
  </si>
  <si>
    <t xml:space="preserve">malgré un bonus de 50% je viens d'avoir un accident considéré comme responsable et la gmf me vire comme un  malpropre  et me renvoie vers un autre assureur "joker" .ma cotisation se trouve doublée !  </t>
  </si>
  <si>
    <t>gaelle-139461</t>
  </si>
  <si>
    <t>Service très à l'écoute, toujours arrangeant dans la mesure du possible. C'est agréable. On a toujours réponse à nos questions. Malgré les retards de l'ensap.</t>
  </si>
  <si>
    <t>christine-65948</t>
  </si>
  <si>
    <t>Contrat assurance voiture, moto résiliés pour cette fin d'année car malgré le paiement d'une assurance dépannage, ils ne sont pas contents de mes deux pannes+ deux sinistres non responsables. Incroyable......A la Maaf, ce qu'ils préfèrent, ce sont les clients qui n'ont aucun sinistre mais alors aucun. Pour info, ils vous conseillent de partir avant la résiliation pour que cela n'apparaisse pas sur votre dossier. Ils font de vous un coupable alors qu'ils ne sont, visiblement, que dans la recherche de gain financiers.</t>
  </si>
  <si>
    <t>kiki17-46979</t>
  </si>
  <si>
    <t>Je suis en plein processus de règlement suite au décès de mon conjoint survenu en janvier 2017. j'ai entamé les premières démarches dès janvier, et à ce jour mon dossier n'est toujours pas réglé. Comme les différentes personnes qui se sont exprimées, j'ai connu les pertes de documents, les demandes en double, les justificatifs à n'en plus finir, les reports de semaines en semaines...les communications par lettres postales, alors que je communique par email avec l'agence etc...impossible de joindre le moindre responsable et la personne qui répond au téléphone ne peut rien faire ! bref, je sens une véritable volonté de ralentir au maximum le traitement du dossier pour ne pas payer ce qui nous revient de droit. Je suis extrêmement déçue et ne recommanderai jamais cette institution à un proche. Je vis au Québec et je peux vous dire que la clientèle à une toute autre importance et une toute autre considération.</t>
  </si>
  <si>
    <t>audreyyy-70243</t>
  </si>
  <si>
    <t>A fuir ! J'ai souscris un contrat d'assurance auto le 14/12/2018. J'ai envoyé tous les documents qui m'ont été demandés par l'assureur (dans une proportion assez impressionnante d'ailleurs, du jamais vu). La semaine dernière, on me contacte pour m'informer que mon dossier est complet et que je recevrais ma carte verte après vérification de mon relevé d'informations auprès de mon ancien assureur. Et le lendemain, ho surprise, je reçois un appel me précisant qu'il manque la carte grise du véhicule que j'avais pourtant déjà envoyée. Depuis, après de multiples envois depuis mon espace client via mobile, ordinateur, par mail...(une bonne vingtaine d'envoi en tout); personne au service client n'est capable de me dire si mon document a bien été reçu et mon attestation d'assurance provisoire arrivais à échéance au 14/01. Résultat je me retrouve avec un véhicule que je ne peut plus utiliser puisque je n'ai pas de carte verte. Service client incompétent, irrespectueux. Quand je vois comment cela se passe pour une simple finalisation de contrat, j'ose à peine imaginer le déroulement de la résolution d'un litige. Un conseil: FUYEZ !!!</t>
  </si>
  <si>
    <t>bufon-95-112225</t>
  </si>
  <si>
    <t>assurance a éviter absolument . j'ai été contacté par téléphone pour souscrire deux contrats prévoyance santé en 2016 pour moi et ma concubine , j'ai demandé la résiliation des deux contrat et aujourd'hui on me réclame toujours des cotisations pour le contrat de ma concubine . nous avons payé par chèque la somme de 150 euros pour les cotisations et les frais de  recommandés . un gros abus pour des clients assuré pendent plus de six années et que cette assurance ne nous a servie a rien pendent toutes ces années . malgré mon numéro de téléphone et mon adresse mail que cette compagnie d'assurance avait , nous n'avons jamais été contacté .</t>
  </si>
  <si>
    <t>jean-marc-q-109547</t>
  </si>
  <si>
    <t>Je suis globalement satisfait, je n'ai jamais eu besoin de faire appel à vos services
Mais le montant n'est pas le moins cher du marché
Très bonne journée</t>
  </si>
  <si>
    <t>jma-109801</t>
  </si>
  <si>
    <t>Bonjour je suis fort mécontent de la Macif qui  missionne un cabinet d'experts ELEX pour différents sinistres et litiges. En effet j'ai actuellement un litige avec mon voisin pour une histoire d'arbre. Aussi la 1ere expertise a été annulé par le cabinet ELEX cause pas dispo. L'expert adverse fixe une nouvelle expertise pour laquelle j'informe toutes les parties de mon indisponibilité. Je propose plusieurs nouvelles dates qui ne sont pas retenues par l'expert adverse qui m'informe que la convocation sera maintenue. Mon Avocat et moi même informons et insistons à nouveau qu'il nous est impossible d'être présent à cette date , que notre présence est indispensable, en plus  ne sachant pas clairement de quoi il en retourne. Malgré mon interdiction écrite au cabinet ELEX de ne pas se présenter à la convocation , ils ont tout de même assisté à l'expertise nous mettant dans une situation fâcheuse qu'il faudra expliquer. Aussi je précise que l'expert n'a aucune connaissance de mon dossier puisque il ne m'a jamais contacté pour échanger. Cette pratique doit être habituelle dans ce cabinet d'experts ELEX d'assister à des expertises contradictoire sans même avoir entendu son client. ELEX n'a jamais défendu mon report de date auprès du cabinet adverse. On se demande à quoi sert une telle expertise si ce n'est à faire de l'abattage d'encaissement d'expertise . Par ricochet je suis donc très déçu et très mécontent de la Macif, sachant que j'ai découvert dernièrement que mon contrat Formule Protectrice ne comprend pas la Protection juridique qui ne m'a jamais été proposée. je viens donc de la souscrire avant qu'un nouveau désagrément ne survienne.</t>
  </si>
  <si>
    <t>mbarka-k-110075</t>
  </si>
  <si>
    <t>bonjour je suis  tres satisfaites de vous service et les conseiller sont très a l écoute  et la gestion des dossier rien a dire  merci et bonne journee</t>
  </si>
  <si>
    <t>xxyyyy-58965</t>
  </si>
  <si>
    <t>Je viens de changer d'assurance au bénéfice de l'olivier assurances et je dois avouer que tout s'est très bien déroulé. La résiliation auprès de mon ancienne assurance n'a rencontré aucune difficulté. J'ai reçu ma nouvelle carte verte très rapidement. Pour le moment, je n'ai rien à redire et je conseille l'olivier assurances à mon entourage.</t>
  </si>
  <si>
    <t>brigitte-61214</t>
  </si>
  <si>
    <t>L'assurance juridique de la Matmut ne sert qu'à faire joli. Sur le fond, les conseillers juridiques ont juste pour consigne de limiter la dépense de la compagnie et se moquent totalement de leurs souscripteurs. mais c'est le gros défaut de toutes les assurances en général. Il serait peut-être temps que les usagers de ce pays inventent autre chose comme par exemple se regrouper au sein d'une association qui proposerait une vraie protection.</t>
  </si>
  <si>
    <t>charlotte-m-125927</t>
  </si>
  <si>
    <t>Je suis satisfaite du service et des tarifs.
Je recommande fortement cette assurance. 
Simple et rapide à souscrire, tout est bien expliqué et les prix sont abordables.</t>
  </si>
  <si>
    <t>nuggs-116456</t>
  </si>
  <si>
    <t>J’ai appelé suite à un envoi de devis qui avait mal été traité par la plateforme internet. J’ai été reçu par Lamia qui a été très patiente à l’explication de mon problème. J’ai même eu des explications en plus. Échange fort appréciable avec quelqu’un de très polie.</t>
  </si>
  <si>
    <t>latu-r-139332</t>
  </si>
  <si>
    <t>Simple et pratique, les prix sont avantageux et défie toute concurrence. L'olivier assurance nous rassure et nous guide efficacement et nous tiens informés de toute les procédures et l'explication sont fourni avec. Un grand plaisir de m'assurer chez L'olivier assurance</t>
  </si>
  <si>
    <t>paula-52297</t>
  </si>
  <si>
    <t>Accident survenue voilà aujourd'hui 15 jours et toujours pas de véhicule réparé ... L'olivier nous demande de faire la déclaration par téléphone et 10jours après nous demande de leur envoyer une déclaration par mail , pourquoi ne pas nous le demander dès le début ? J'ai appelé il y a 4 jours pour avoir des nouvelles, le conseiller qui s'occupe de mon dossier est en téléphone on me dit il vous rappelle, j'attends toujours son appel . Par contre pour vous radier ils sont très rapide , lettre recommandée reçu 1 semaine après .</t>
  </si>
  <si>
    <t>gilles-b-106291</t>
  </si>
  <si>
    <t>Prix compétitifs mais validation après paiement laborieuse car  demande d'autorisation de résiliation malgré option loi Hamon. et scan carte grise annoncé illisible pourtant HD</t>
  </si>
  <si>
    <t>hamlaoui-f-113442</t>
  </si>
  <si>
    <t>Je suis satisfaite du prix mais je n'ai pas encore essayé le service. A voir avec le temps mais niveau prix je trouve que c'est correct pour une 3ème année d'assurance</t>
  </si>
  <si>
    <t>danic-morieul-f-111303</t>
  </si>
  <si>
    <t xml:space="preserve">Je suis vraiment satisfaite. Échanges clairs et simples et rapides.
Passation de pouvoir entre devis et souscription.
Bon rapport qualité prix. 
Cordialement. </t>
  </si>
  <si>
    <t>gilot-b-107963</t>
  </si>
  <si>
    <t>Très satisfait ! Je recommande l'olivier assurance a mon entourage.
Personnel répondant bien au attente du client, à l’écoute du client.
Très poli, parle avec respect.</t>
  </si>
  <si>
    <t>lm-96730</t>
  </si>
  <si>
    <t>Une assurance vraiment catastrophique, ne respecte pas les engagements, c fait 2 semaines que j'appelle et j'envoie des mails pour résilier mon contrat, pas de réponse de leur part, je demande une résiliation alors qu'ils ont fait juste un changement d'adresse et moi ma demande était claire résilier le contrat tout simple et à chaque fois que j'appelle ils m'ont " on peut rien faire ", donc, une mauvaise expérience je ne recommande absolument pas cette assurance, et je ne suis plus satisfaite malheureusement.</t>
  </si>
  <si>
    <t>ridgeback--96163</t>
  </si>
  <si>
    <t>Fuir cet assureur, prix attractif au départ et ensuite augmentation exorbitante les années suivantes et sans sinistres !!!! Ex: De 600€ vous passer à 1100€ en trois ans . Très compliqué et mal conseillé pour résiliation ?? le plus mauvais assureur que j’ai pu connaître en 30 ans d'assurance auto . Passer votre chemin</t>
  </si>
  <si>
    <t>chamousset-a-116887</t>
  </si>
  <si>
    <t>Conditions d'assurance en cas d'un remplacement de véhicule vraiment pas claires et limite litigieuses. Ancien véhicule soit disant assuré 30 jours mais aucun document qui le précise et ensuite obligation de reprendre un nouveau contrat (ancien véhicule pas encore vendu) avec plein de frais de dossier et de taxes, juste pour prolonger les garanties d'un mois supplémentaire.</t>
  </si>
  <si>
    <t>25 juin 2017 suite à une expérience en juin 2017</t>
  </si>
  <si>
    <t>yves-55623</t>
  </si>
  <si>
    <t>Souscription en ligne il y a un mois. On me demande mes codes cartes avant de me donner les conditions et le prix. Au résultat les conditions et le prix ne me vont pas mais au dire du conseiller je serais quand même débité et obligé de résilier si je veux récupérer mon argent. En effet le lendemain même je suis prélevé. Je lance la résiliation le lendemain par recommandé et reçois une confirmation une semaine après que je serais remboursé sous deux semaines. Un mois est passé toujours aucun remboursement..... je déconseille FORTEMENT cette assurance et vais en parler à l'ensemble des collègues de travail afin qu'il passent l'information autour d'eux sur ces pratiques.</t>
  </si>
  <si>
    <t>pueyo-j-136982</t>
  </si>
  <si>
    <t>Simple et pratique, téléconseiller efficace, formule adaptée aux demandes des assurés.
Système en ligne très performant permettant de s'assurer simplement</t>
  </si>
  <si>
    <t>louis-m-132633</t>
  </si>
  <si>
    <t xml:space="preserve">Je suis satisfait du service, les prix me conviennent, super merci beaucoup
Je conseille fortement direct assurance service de qualité et rapide tout et facile à comprend </t>
  </si>
  <si>
    <t>Globalement très satisfait d'AMV. Suite à un sinistre "corporel", ma passagère a été bien indemnisée (malgré l'absence de blessures / séquelles, elle a été environ 4 fois mieux indemnisée qu'une connaissance ayant eu de vraies blessures). De plus, j'ai conservé mon bonus à l'identique l'année suivante (quand un ami a perdu 25% de bonus pour un rétro cassé dans les remontées de files, chez un autre assureur).
Enfin, le dossier du sinistre a été bien traité et les conseillers ont toujours été joignables.
Dans l'ensemble, je recommande vivement.</t>
  </si>
  <si>
    <t>smp-122568</t>
  </si>
  <si>
    <t>Merci a lamia pour son efficacité et sa patience pour la création de mon espace adhérent ainsi que pour les renseignements dont j'avais besoin. Merci</t>
  </si>
  <si>
    <t>marie-pierre-p-111429</t>
  </si>
  <si>
    <t>Rapidité, efficacité, prix abordables, voilà pourquoi je suis chez Direct assurance.
Le site est intuitif et il y plusieurs propositions a des prix variés.</t>
  </si>
  <si>
    <t>bourillon-j-111875</t>
  </si>
  <si>
    <t>je suis contente de l'interlocuteur et des proposition qu'il ma faite
le prix est convenable et attrayant 
je le recommanderai a d'autre personne de mon entourage</t>
  </si>
  <si>
    <t>greenbull-63193</t>
  </si>
  <si>
    <t>Attiré par un tarif très bas pour assurer mon ancienne 307sw, je me suis tourné vers cette assurance. 
Il y a peu j'ai du changer de véhicule, et j'ai donc fait un devis pour voir à quoi m'attendre niveau tarif. Celui ci m'indiquait 381€ par an en tiers confort. Pas mal, me dis-je ! J'étais même prêt à prendre le tout risque...
Seulement voila, le transfert de garantie me revient finalement à 544€ en tiers confort, avec exactement les mêmes informations que sur le devis. La raison d'après le service client: 
En gros, le calcul est basé sur mon dossier client, mon "passé" d'assuré, ce qui n'est pas le cas pour une nouvelle souscription d'un nouveau client (devis).
Ça fait tout de même une sacrée différence, surtout en considérant que je n'ai jamais déclaré aucun sinistre, ni chez eux, ni dans mes anciennes assurances.
Alors oui, j'aurai pu résilier avec mon changement d'auto, mais voila... J'ai dit oui par téléphone et, même si je n'avais pas signé l'avenant, ça vaut apparemment tout comme. Puis, on me dit aussi que si j'avais résilié, j'aurai perdu mon bonus sur l'année...
Alors, j'ai envoyé tous les documents nécessaires à la réception de ma carte verte définitive. Aujourd'hui, je reçois un mail m'indiquant un nouvel avenant, tarifé bien évidemment 15€ (comme toutes modifications, autant être abusif jusqu'au bout) m'indiquant une augmentation de 84,99€ à l'année...
La raison: 
- la date de 1ere mise en circulation communiquée à la base était le 18/03/2013 mais, sur la cg, il est indiqué 18/06/2013... Je n'avais pas encore la cg et c'est la concession qui m'avait indiqué le 18/03/2013... 
- un sinistre du conducteur secondaire n'a pas été déclaré... Il s'agit d'un rétroviseur qui a été cassé par un autre véhicule sur la voiture de ma femme, en 2015. Je ne savais même pas qu'elle l'avait signalé à son assurance et, même si, 89€ de plus pour ça ???!!!
Cette assurance prend vraiment ses clients pour des pigeons. Je me sens pris en otage, et le service client ne peux même pas me faire une réduction car je ne suis pas chez eux depuis un an. C'est bien beau d'afficher les tarifs les plus bas du marché à la souscription, mais derrière on se fait bien entuber pour le moindre changement au contrat.
Je ne vais pas me priver pour leur faire de la pub sur le net... de la très mauvaise pub !</t>
  </si>
  <si>
    <t>sierka-f-136039</t>
  </si>
  <si>
    <t>Je suis assez satisfait du prix par contre ça fait plusieurs fois que j'envoie mes documents et signe et toujours pas ma carte définitive . j'espère que cette fois si c la bonne</t>
  </si>
  <si>
    <t>melelo-92261</t>
  </si>
  <si>
    <t xml:space="preserve">Je suis étonnée du prix. Qu'est ce qui explique cette différence par rapport à la concurrence ?
Assistance 0€ à valider ?
En cas de sinistres, véhicule détruit, à quelle hauteur est remboursé le véhicule ?
Franchise ?
</t>
  </si>
  <si>
    <t>dudule-86259</t>
  </si>
  <si>
    <t>inadmissible !!!! viré pour cause 1 accident matériel responsable voiture et deux  d'accidents non responsable voiture ! vraiment humain !!!! c'est marrant il vire la voiture et non la moto !!! bref j'enlève les deux et bonjour la pub !!!</t>
  </si>
  <si>
    <t>Je me suis fait cambriolé entre 15h et 9h du matin et la MACIF refuse de considérer mon dossier car il faut fermer les volets entre 22h et 6h du matin. C'est impensable d'appliquer de telles conditions et je ne parle même pas de leur service. J'ai uniquement reçu un scan par email m'indiquant qu'ils rejettaient ma demande. Aucune communication officielle, pas de courrier, pas d'appel téléphonique. Les conditions générales qu'ils appliquent ne couvrent pas du tout les assurés.</t>
  </si>
  <si>
    <t>palice-100878</t>
  </si>
  <si>
    <t>Bonsoir, mon experience avec la MATMUT a etez tres interressente au niveau de la responsabilite civile dossier parfaitement suivi.
LES PRIX POUR MOI SONT UN PEU TROP ELEVER AVEC 60pour cent de bonus chez eux avec des franchises importantes.</t>
  </si>
  <si>
    <t>jacky-l-106416</t>
  </si>
  <si>
    <t>Je suis satisfait ,simplicité et clarté. Intuitif et rapide..C'est rare d avoir un service simplifié et rapide, prix attractif et logique,sa fait plaisir d avoir le choix des assurances aussi...</t>
  </si>
  <si>
    <t>--107868</t>
  </si>
  <si>
    <t>Je suis très satisfaite de la réponse et de l'efficacité d'Emeline qui a su débloquer mon dossier auprès de mon opticien qui ne savait pas comment finaliser le dossier de commande de mes lentilles. 
Un grand merci à Emeline.</t>
  </si>
  <si>
    <t>hm-62248</t>
  </si>
  <si>
    <t>C'est une assurance à éviter  pour souscription sont présents  mais en cas d'accident tout le monde s’éloigne de toi en plus service client comptant pas de réponse direct il faut attendre 4 à 6 semaines pour te dire que sont  incapable de résoudre tes soucis Mois je regrette d'avoir un contrat avec eux quand j'ai paye bc que prévue en plus tous les réclamation sont à remontre au chefs sans reponses franchement   si  tu aime la paix et la securite mieux  d’éviter cette assurance</t>
  </si>
  <si>
    <t>eric-l-105750</t>
  </si>
  <si>
    <t>Les prix augmentent chaque année alors que la valeur du véhicule assuré baisse... c'est incompréhensible.... cela ne valorise pas les anciens clients et pousse à changer d'assureur...</t>
  </si>
  <si>
    <t>ah-63579</t>
  </si>
  <si>
    <t>Résiliation du contrat car nous ne remplissons plus leurs critères? Sans courrier juste un email jamais reçu!! Inadmissible! Ne tombez pas en panne 1fois avec cet assureur ou vous serez résilié! Le voilà leur critère!!</t>
  </si>
  <si>
    <t>jam75-77078</t>
  </si>
  <si>
    <t xml:space="preserve">Bonsoir,
Le 17 Décembre 2018, j ai été victime d un cambriolage. J effectue dans les délais impartis toutes les démarches nécessaires afin que mon assurance habitation matmut me dédommage. Je fournis toutes les factures d achats. Fin janvier visite de l expert. Il constate que les biens dérobés appartenaient en grande partie à ma fille (étudiante et figurant sur le contrat) et à partir de cela plus rien ne va. La matmut essaie de trouver un motif en me réclamant des documents ne figurant pas dans les clauses du contrat (relevés bancaires.....) 
Je trouve ça scandaleux et très déprimant de savoir que dès qu on se trouve confronté à un litige la matmut ne répond plus.
7 mois d attente alors que le dossier était transmis 48 h après le cambriolage avec toutes les factures des biens volés (conformément au contrat) ainsi que le certificat de scolarité de ma fille.
J ai contacté à plusieurs reprises la gestionnaire qui me dit qu elle a beaucoup de dossiers en attente voilà la réponse après tous ces mois qui passent. </t>
  </si>
  <si>
    <t>g-star10-50172</t>
  </si>
  <si>
    <t xml:space="preserve">impossible de contacte le service client .
augmentation des prix . malgré que je suis un bon conducteur </t>
  </si>
  <si>
    <t>hansali-f-114298</t>
  </si>
  <si>
    <t>Je suis vraiment satisfait 
Services calite es prix bravo
Je vais faire même mon assurance Habitation car j'ai des avantages plus es meilleurs part  rapport a mon encienne assurence .</t>
  </si>
  <si>
    <t>poulette-80933</t>
  </si>
  <si>
    <t>Bonjour je lisai souvent les commentaires mais je n'ai jamais eu besoin d'y apporter le mien jusqu'a aujourd'hui. Depuis une semaine, j'appelle CARDIF tous les jours voir 2 fois par jour. Ce n'est jamais la meme personne qui vous répond et personne ne vous dit la meme chose concernant votre dossier. C'est affolant mais je ne vais pas les lacher je vais continuer a téléphoner. Ce n'est pas par plaisir si on est obligé de faire valoir nos droits aupres de CARDIF</t>
  </si>
  <si>
    <t>fatiha-d-128165</t>
  </si>
  <si>
    <t>Prix pas mal et mes amis ils mont conseillé de faire l'assurance en ligne  c'est moins cher c'est ma première expérience j'espère que tout se passe bien</t>
  </si>
  <si>
    <t>jo-97846</t>
  </si>
  <si>
    <t>Très satisfaite de cette mutuelle neoliane à  DOULLENS 80 que ce soit du côté remboursement ou contact toujours à notre écoute et surtout le prix. Assuré auparavant chez " en famille" à 150€ mensuel pour 1 personne et 100€ chez eux. A recommander</t>
  </si>
  <si>
    <t>charriere-g-134855</t>
  </si>
  <si>
    <t xml:space="preserve">Vraiment très limpide et efficace ! L'étude est claire et concise et les conseillers sont polis, patients, et à l'écoute
Je recommanderai donc les yeux fermés! </t>
  </si>
  <si>
    <t>jef88-79343</t>
  </si>
  <si>
    <t>J'ai toujours eu un bon service, le bureau local est pratique car on parle à des humains "en vrai", je trouve peut-être un peu cher, alors maintenant, je compare les prix...</t>
  </si>
  <si>
    <t>robert-104408</t>
  </si>
  <si>
    <t>Il n'est pas possible de joindre cette mutuelle par téléphone, et  de plus ne répond pas aux mails qui lui sont adressés , exemple : mail adresse le 4 févr et tjrs pas de reponse le 18 fev malgré une relance</t>
  </si>
  <si>
    <t>romanais26-33370</t>
  </si>
  <si>
    <t>Suite à ma résiliation la macif refuse de me rembourser le trop perçu de cotisation et évoque un délais de 64 jours pour me rembourser, hors selon l'article L113-15-2 du code des assurances l'assureur doit rembourser dans un délais de 30 jours suite à la résiliation, le service téléphonique ne veut rien savoir, vous voulez pas respecter les règles je vous dit à bientôt au tribunal de grande instance pour votre condamnation !</t>
  </si>
  <si>
    <t>hs1984-68394</t>
  </si>
  <si>
    <t>Sinistre-vandalisme service client au top des solution rapides a tout type de problème   à recommander</t>
  </si>
  <si>
    <t>molly-110704</t>
  </si>
  <si>
    <t>PAS EU DE SOUCIS PARTICULIER AVEC AMV DANS LA MESURE OU DE MON COTE JE N AI EU D'ACCIDENT, OU DE VOL OU AUTRE. PRIX COMPETITIF. AMV REPOND ASSEZ RAPIDEMENT PAR INTERNET .</t>
  </si>
  <si>
    <t>solene85-78630</t>
  </si>
  <si>
    <t>Voilà 3 semaines que je suis en vacances et que je me bats avec l assurance du syndic Nexity de la copropriété et Pacifica pour un dégât des eaux pluviales par infiltration et  remontée capillaire par le sol occasionnant des auréoles sur le tapis    en coco de ma chambre. 
J ai l impression d être une balle de ping pong entre le syndic Nexity de la copropriété et Pacifica.....
On fait traîner au maximum l affaire en ne répondant pas aux mails ou au tel la personne qui s occupe du dossier n est pas là où n a pas encore traité ma demande  : Je relance sans cesse au tel et par mail......
Je suis découragée de ce comportement .</t>
  </si>
  <si>
    <t>sabet-z-114174</t>
  </si>
  <si>
    <t>Je suis Satisfaite mais reste un peu cher. Personnel super sympa au telephone merci pour les services. Que vous proposer. Salutations distinguées. Mne Sabet</t>
  </si>
  <si>
    <t>arena-58227</t>
  </si>
  <si>
    <t xml:space="preserve">Attention Attention DANGER ??
Bonjour,
Je vous envoie cette mail pour réclamer mon attestation d’assurance ainsi que la carte verte .
L’attestation provisoire d’un mois et expire le 12/10/2017 , et depuis cette date ma voiture garé dans mon garage faute d’assurance!!!.
Aujourd’hui je ne suis même pas assuré malgré tout les mail et les relances auprès de votre assurance .
??Si je ne suis pas assuré chez vous rembourser moi , pour je puisse assuré ma voiture chez un autre assurance !?.
</t>
  </si>
  <si>
    <t>lamba-51575</t>
  </si>
  <si>
    <t>Affiliée depuis deux mois seulement par le biais de mon employeur, cet assureur me laisse sans voix. Site internet totalement inutile. Le contact téléphonique relève de l'exploit. A ce jour j'attends toujours un remboursement qui ne vient pas, ils ont pourtant mon RIB fourni par mon employeur. Pas d'interlocuteur. Ne surtout pas conseiller AG2R  à qui que ce soit.</t>
  </si>
  <si>
    <t>faustinecmps-55200</t>
  </si>
  <si>
    <t>Très mécontents, service client: 0! Nous venons d'acheter une maison fin novembre et depuis faisons la demande de résiliation de notre contrat assurance habitation car nous avons souscrit dans notre nouvelle banque, le pb c'est que nous sommes en juin et nous payons toujours une assurance d'une maison dans laquelle nous ne vivons plus depuis novembre! Contact téléphonique + courrier avec accusé de réception et toujours le même pb notre demande n'est toujours pas prise en compte! Et de même pour nos garanties décès! De plus ma banquière fait elle aussi le nécessaire en envoyant des recommandés mais rien à faire!!!! Ce sont vraiment des incompétents! Nous les déconseillons vivement!!!</t>
  </si>
  <si>
    <t>guiguen-l-138820</t>
  </si>
  <si>
    <t>Je suis satisfait du service pour la souscription au contrat.
La qualité d'une assurance se juge surtout sur son efficacité lors d'un sinistre.
Pour l'instant je ne peux me prononcer sur ce point.</t>
  </si>
  <si>
    <t>marie-52413</t>
  </si>
  <si>
    <t>J'avais cette mutuelle obligatoire en tant que salariée, mais à la fin de mon contrat, j'ai voulu continuer à adhérer en tant que particulier, mais le prix de la cotisation mensuelle était inabordable.</t>
  </si>
  <si>
    <t>cerci-c-135893</t>
  </si>
  <si>
    <t>Je suis satisfait du produit et de son tarif attractif mon véhicule est bien assuré et je suis extrêmement content aussi du service client qui est facilement joignable</t>
  </si>
  <si>
    <t>rostagni-d-132186</t>
  </si>
  <si>
    <t>Très bon accueil et compétences de agents au téléphone. Merci à tous. Très bon accueil et compétences de agents au téléphone. Merci à tous. Très bon accueil et compétences de agents au téléphone. Merci à tous.</t>
  </si>
  <si>
    <t>dany-57968</t>
  </si>
  <si>
    <t>J'ai envoyé un courrier à AG2R en septembre 2017 pour dénoncer mon contrat santé au 31 déc .Je reçois un courrier en octobre m'informant que mon contrat prends fin au 1er oct. Mon compte bancaire à été débité pour oct.nov.déc.
Le service client est nul et ne m'apporte aucun soutient.Je souhaitais que mon contrat se termine au 31 déc.</t>
  </si>
  <si>
    <t>od1-78014</t>
  </si>
  <si>
    <t>Client depuis de longues années, j'étais le premier à louer cette assurance mais lorsque mon premier sinistre est arrivé, j'ai vu l'autre face de la GMF... Une assurance qui prône de belles valeurs mais lorsque vous avez besoin d'elle (vous défendre, être réactive) est absente! 
Bref, je n'ai plus confiance ...</t>
  </si>
  <si>
    <t>lopes-y-108203</t>
  </si>
  <si>
    <t>Les prix et les services me conviennent. Je trouve également que l'ergonomie du site internet est très agréable. Je n'ai rencontré aucun problème durant mes démarches en ligne.</t>
  </si>
  <si>
    <t>laure-pensin-117714</t>
  </si>
  <si>
    <t>très mauvaise assurance. Tarde à rembourser ou ne rembourse pas du tout les frais médicaux. Prévoyance inexistante, aucun contact possible. Invente des histoires pour ne pas verser de complément d'indemnités. Par contre, toujours là pour encaisser les cotisations...
Dommage de ne pas pouvoir mettre 0 étoile. A éviter comme la peste.</t>
  </si>
  <si>
    <t>chris26-58522</t>
  </si>
  <si>
    <t>Résilié pour sinistralité après 3 déclarations:
- 2 fois des gravillons reçus sur le pare-brise (pas de chance à 2 mois d'intervalles) que j'ai fait colmater chez Carglass 
-1 fois pour une collision non responsable
Évidemment, si j'avais connu cette politique au préalable je n'aurais jamais déclaré les bris de glace pour lesquelles des pub TV nous martèle qu'il faut les faire réparer de suite et que c'est pris en charge par les assurances... et je les aurais pris à ma charge. (2 x 90€)
Maintenant j'ai des difficultés à me réassurer à des conditions raisonnables... (prime presque doublée et franchises très élevées)
Bref, ce que j'ai gagné en souscrivant chez Direct Assurance, je l'ai plus que perdu par la suite... sans parler du temps passé à trouver une nouvel assureur.</t>
  </si>
  <si>
    <t>sandrinehdn-77571</t>
  </si>
  <si>
    <t>Suite à un bris de glace j'ai voulu voir si j'étais assurée contre ce sinistre, au téléphone j'ai eu une première personne qui n'avait pas l'air bien renseignée et m'a demandé de rappeler, ce que j'ai fais le lendemain en réexpliquant le problème (pas d'historique d'appel chez la MAIF ?) deuxième personne qui a pu me donner une réponse mais avec une amabilité hallucinante, en me prenant pour une gamine ignorante, me répétant à tout va que comme maintenant je travaillais je ne devais plus être sous le contrat de "papa", que j'étais dans l'obligation de prendre un contrat à mon nom parce que je n'étais plus étudiante(je suis sous le contrat auto de mes parents depuis mes 18 ans, j'en ai maintenant 23 et nous avons toujours eu cet arrangement car je n'avais pas de travail stable), agacée par cet échange j'ai préféré couper court. Entre temps, l'assurance de la personne qui m'avait causé le bris de glace a demandé à avoir une preuve écrite du refus de remboursement de la MAIF donc j'ai du recontacter cette dernière pour avoir un justificatif de leur refus de remboursement, c'est reparti pour un troisième appel, encore une ré explication du problème, je demande à l'opératrice de me fournir une trace écrite par mail, elle me dit "Oui oui je fais ça", sauf qu'elle n'avait pas mon adresse e-mail (heureusement que je lui ai demandé si elle l'avait...), je me dis que j'en ai enfin terminé avec eux et bah non... 2h après mon appel je reçois un mail de la MAIF qui m'envoie mon justificatif sauf que c'est le justificatif d'un sinistre qui n'a rien à voir avec le mien, pas la bonne date, pas le bon lieu, vraiment rien à voir !
Je répond à ce mail en réexpliquant le sinistre et en demandant le bon justificatif, à ce jour je n'ai toujours pas de réponse, cela fait 9 jours.
Conclusion : je suis passée chez une autre assurance (celle qui couvrait la personne qui m'a causé le bris de glace) qui m'a fait un geste commercial en prenant en charge toutes les réparations de mon sinistre.</t>
  </si>
  <si>
    <t>adeline-h-130111</t>
  </si>
  <si>
    <t>Le service sur Internet pour la souscription est rapide et efficace avec des prix attractifs.
On verra avec l'usage et en cas de problème si le service est toujours le même.</t>
  </si>
  <si>
    <t>david-b-131923</t>
  </si>
  <si>
    <t>Le moins cher du marché avec une différence de 150 euros sur un prix qui était déjà intéressant sur mon précédent assureur. Facilité à souscrire.
A préciser que mon véhicule fait 180 CV. Tarif imbattable</t>
  </si>
  <si>
    <t>nana-106235</t>
  </si>
  <si>
    <t>Bonjour,
Je suis contente d'avoir assuré mes primes, et en cas de décès mes enfants toucheront l'allocation obsèques, bien pratique étant donné la chèreté de ceux-ci. Le même bémol que pour ma garantie mutuelle, un peu trop onéreuse à mon avis.
Un plus, grande disponibilité et amabilité des conseillers, je n'ai pas eu encore de sinistre à déclarer (Dieu merci).</t>
  </si>
  <si>
    <t>smc59800-64739</t>
  </si>
  <si>
    <t>Bon contact relation client
Remboursements rapides et contact e-mail
*******</t>
  </si>
  <si>
    <t>andriamiarisoa-m-110864</t>
  </si>
  <si>
    <t>Je suis surpris de l'augmentation du prix au moment de la souscription.
J'ai commencé la souscription avant l'expiration de mon ancien contrat. J'attendais le jour d'après pour souscrire à un contrat Multiauto pour avoir une réduction de 10%. Sauf qu'on m'a appliqué une pénalité car l'ancien contrat est expiré moins de 2 jours. Je ne suis pas content car on ne m'a pas expliqué cette pénalité si j'attend la souscription.</t>
  </si>
  <si>
    <t>fg1970-56616</t>
  </si>
  <si>
    <t>Injoignable au téléphone et service téléphonique zéro . Suite à un accident moto , je commence à mesurer le niveau de compétence de mon assureur .Le prix attire toujours le client et je comprends aujourd'hui , le prix du service se paie 
Pour les joindre , il faut s'armer de patience et pour être remboursé aussi.Ne pas prendre de contrat chez eux ou temps pis pour vous....</t>
  </si>
  <si>
    <t>mamasita31-50870</t>
  </si>
  <si>
    <t>Je n ai jamais étais rembourser mon surplus  Aucun suivis clientèle (sauf pour le paiement bien sûr ) aucun courrier reçu, on m'a retirer mon assurance voiture sans être avertis j'ai rouler en voiture pendant 15 jour sans assurance, aucun assurance n'a voulu me reprendre, j'ai perdu tout mon bonus de 5 ans je paye une assurance auto a plus de 100 euros à cause de direct assurance si je n'avais pas recu mon étiquette verte de voiture jamais j'aurais su que je n'étais plus assurer je
Hais cette  assurance franchement ne vous laisser pas berner elle ma mise dans une merde pas possible à neuf mois de grossesse . Le pire dans tous sa cest quil vous assure qu'il vous ont laisser dès message et dès courrier .
Le plateau téléphonique se trouve au Maroc on parle à des conseillers qui comprenne la moitié dès chose .
Cela fais 1 ans que je n'ai pas était rembourser mon mois non assurer .
Dans la semaine 1 plainte sera faite et croyez moi je vais demander des dommages et intérêt.</t>
  </si>
  <si>
    <t>michel-75954</t>
  </si>
  <si>
    <t xml:space="preserve">Ne jamais avoir de contrat chez eux
Ils ne veulent jamais rien payer et ils vous envoie balader pour le moindre soucis.
Aucune prise en charge de mes réparations, conseillers incompétents.. et j'en passe
A fuir </t>
  </si>
  <si>
    <t>gisele-111167</t>
  </si>
  <si>
    <t>Je n'ai pas touché ma rente d'éducation (trimestrielle) début avril et personne ne répond au téléphone ni aux emails. En désespoir de cause, je poste mon appel au secours ici ...</t>
  </si>
  <si>
    <t>vincent--138135</t>
  </si>
  <si>
    <t xml:space="preserve">Je suis satisfait du produit bon prix simple et super efficace je recommande 
Bonne assurance 
Mon fils et assuré chez vous il en et satisfait 
Merci cordialement </t>
  </si>
  <si>
    <t>danielle-m-108762</t>
  </si>
  <si>
    <t>Je suis très satisfait de l accueil qui m'a été réservé ainsi que la simplicité pour établir et finaliser le devis. Les tarifs pour assurer une moto sont très bien placés.</t>
  </si>
  <si>
    <t>jlb-89055</t>
  </si>
  <si>
    <t>Ancien militaire la GMF à été mon premier assureur, et cela durant 25 année avec pratiquement aucun sinistre arrivé au Bonus maxi majoré etc ... Puis mon épouse à eu 2 accrochages responsable j'ai bien marqué accrochage pas de gros dégâts et pas de blessés même léger. Suite à cela la GMF à refusée de m'assuré lors de mon changement de véhicule (elle aurait acceptée si j'avais eu plus de contrat chez eux). Donc la publicité la GMF assurément humain on oubli. Depuis j'ai changé d'assureur mes 3 enfants aussi et je ne supporte plus la pub de la GMF.</t>
  </si>
  <si>
    <t>stephanie--92571</t>
  </si>
  <si>
    <t xml:space="preserve">Je ne suis pas encore Cliente je n’ai pas encore d’avis mais les prix me paraissent correct. 
Je veux comparer avec d’autres assurance voiture et habitation. </t>
  </si>
  <si>
    <t>lourenco-n-122457</t>
  </si>
  <si>
    <t>Je suis satisfait des services les prix sont abordables surtout en temps que jeune chauffeur encore merci , je recommande vivement c’est top merci beaucoup.</t>
  </si>
  <si>
    <t>vanessa-l-107991</t>
  </si>
  <si>
    <t>Satisfaite du tarifs même si il faut rajouter des options . il y avait moins chère mais vous avez bien compris mes besoins donc me voilà assurée chez vous</t>
  </si>
  <si>
    <t>federico-l-115035</t>
  </si>
  <si>
    <t xml:space="preserve">Tout est bien on verra le suivi.
Il faut voir si au besoin l’assurance sera prête et disponible en ligne ou par téléphone afin de pouvoir résoudre toutes complications </t>
  </si>
  <si>
    <t>isabelle-d-131489</t>
  </si>
  <si>
    <t>facile et rapide simple d'utilisation pour nous retraités c'est important! MERCI!Votre sérieux a attiré mon attention et je vous ai repéré par la pub à la télé.</t>
  </si>
  <si>
    <t>raphael-l-110401</t>
  </si>
  <si>
    <t>Je suis satisfait des tarifs, ils sont corrects. Mais les prestations peuvent toujours être améliorées. Les services sont eux aussi corrects. Bonne fin de journée</t>
  </si>
  <si>
    <t>gazzarin-v-125074</t>
  </si>
  <si>
    <t xml:space="preserve">je suis totalement satisfait du service que ce soit au niveau tarifaire ou les explications indiquées par votre collaboratrice dans le cadre d'assurance du véhicule 
</t>
  </si>
  <si>
    <t>ralbol31-52996</t>
  </si>
  <si>
    <t>Très mécontente de cet assureur qui augmente les cotisations tous les ans et cela depuis des années. Le plus incroyable c'est lorsque je reçois le courrier m'indiquant un montant de 142euros (augmentation de 20euros par rapport à l'an dernier ) pour me rendre compte que c'est la somme de 176,52 qu' il a l'intention de prélever.  Bref opposition à ce prélèvement et résiliation immédiate du contrat habitation en allant chez MMA.</t>
  </si>
  <si>
    <t>david-b-114864</t>
  </si>
  <si>
    <t>Simple, rapide efficace et clair de plus les tarif sont nettement plus raisonnable qu'une banque classique. Personnellement le tarif est divisé par 3.</t>
  </si>
  <si>
    <t>sarah-d-107570</t>
  </si>
  <si>
    <t>Je suis satisfaite de vos service, les franchises sont un peu élevées mais le prix global reste intéressant par rapport à mon ancienne assurance auto.</t>
  </si>
  <si>
    <t>oscar-81770</t>
  </si>
  <si>
    <t>Bonjour, AXA cotisation à pure perte, en cas de sinistre, tout est bon pour ne pas rembourser, des experts qui ne sont pas de la compagnie, sont la juste pour diminuer les remboursements</t>
  </si>
  <si>
    <t>jimmy-p-131797</t>
  </si>
  <si>
    <t>J AURAIS AIMER AVOIR LA POSSIBILITE DE PAYER AU MOIS PLUTOT QU A L ANNEE.. JE N AI PAS SU TROUVER CETTE OPTION SUR VOTRE SITE 
POUR LE RESTE JE SUIS SATISFAITE DU SITE</t>
  </si>
  <si>
    <t>brs-93927</t>
  </si>
  <si>
    <t>Suite à un sinistre ayant eu lieu en mars 2018 (pour lequel il a fallu attendre 18 mois pour l'indemnisation) j'ai maintenant besoin de la copie du rapport d'expertise. Lors d'un contact avec le service client le 25 juin dernier, il m'a été dit que l'on prendrait contact avec moi par mail. Depuis, plus rien et il s'avère impossible de recontacter le service client: tous les conseillers sont occupés, quelle que soit l'heure de l'appel, aucune indication d'un délai d'attente probable et de toute façon, la communication est automatiquement coupée. Ayant vu des avis similaires, il ne me reste qu'à m'armer de patience....</t>
  </si>
  <si>
    <t>samadam-63940</t>
  </si>
  <si>
    <t>Allianz pas d'aléa dans l'exécution des contrats une fois le sinistre déclaré ; fin de non recevoir coûte que coûte! Il faut s'accrocher et prendre un avocat pour mettre en échec les stratégies de contournement de leurs gestionnaires.</t>
  </si>
  <si>
    <t>emi-flo-103343</t>
  </si>
  <si>
    <t xml:space="preserve">J'aurais mis 0 étoile si c'était possible !
Être radié car pas rentable, 2 accidents déclarés mais 1 seul réparé car l'assurance considère que la voiture est trop vieille pour être réparée.... La cotisation d'assurance est bien payée par contre ! Des mytho !
À fuir absolument !! </t>
  </si>
  <si>
    <t>mathis-d-108518</t>
  </si>
  <si>
    <t xml:space="preserve">Super meilleur prix du marché, le conseiller était plutôt compréhensif, je vous remercie de laisser chance à un jeune conducteur avec un prix modéré. 
</t>
  </si>
  <si>
    <t>tuffal-m-137476</t>
  </si>
  <si>
    <t>Je suis satisfaite du service et j'ai été très bien conseillée.
Je recommande L'olivier assurance qui va me faire baisser les mensualités pour de bonnes garanties</t>
  </si>
  <si>
    <t>levenrek-64598</t>
  </si>
  <si>
    <t>Quand, après 2 mois et demi à te galérer à retourner des documents pour être indemnisé d'un arrêt de travail, ton contact (pro) Swiss Life t'annonce dans la même journée qu'elle à l'accord de sa responsable puis 5min après se rend compte que l'arrêt était trop court pour atteindre la franchise...tu as bien le sentiment que ton dossier avait été bien suivi consciencieusement, un grand bravo à Swiss Life, du grand professionnalisme !</t>
  </si>
  <si>
    <t>lala--112680</t>
  </si>
  <si>
    <t>J’attend  toujours un retour concernant mon cambriolage qui concerne le mois de septembre 2020 nous somme en mai 2021 et toujours pas de nouvelle du sinistre mon dossier a étais transmis au siège social de la Matmut qui et soit disant charger de mon dossier , j’arrête pas de les contactées chaque semaine ont me dit qu’on vas ouvrir mon dossier mes rien n’ai fait à ce jour !!! je commence à avoir rat le bol je suis outré de cette assurance je la déconseille fortement quand il s’agit d’un problème il y’a plus personne !!!!</t>
  </si>
  <si>
    <t xml:space="preserve">Après avoir reçu rapidement une proposition d'assurance, nous nous sommes inscrits sur le site. Il nous a été indiqué que nous recevrions un code sous 48H que nous n'avons jamais reçu. Nous avons relancé ce courtier qui nous a dit avoir fait le nécessaire mais une semaine après rien a signaler. 
Donc ce service est O
</t>
  </si>
  <si>
    <t>fanny-85761</t>
  </si>
  <si>
    <t>UNE CATASTROPHE .....je pense qu'il n'y a plus AUCUNE gestion chez AXA ...services au Maroc aucune réponse aux courriers , des agents qui ne connaissent RIEN en placements, impossibilité de contacter des responsables ....PERTES d'argent car AUCUNE gestion ....A FUIR ....</t>
  </si>
  <si>
    <t>samuel-d-108715</t>
  </si>
  <si>
    <t>N'ayant jamais eu de sinistre, comment noter votre service...
Concernant les prix, il faut toujours faire la demande d'une année à l'autre pour avoir une modeste remise.
Mon bonus augmente, les cotisations aussi ??? Sachant que mon véhicule personnel n'a quasiment pas roulé en 2020, confinement oblige.</t>
  </si>
  <si>
    <t>zhegong-s-134708</t>
  </si>
  <si>
    <t>c'est bon and c'est simplec'est bon and c'est simplec'est bon and c'est simplec'est bon and c'est simplec'est bon and c'est simplec'est bon and c'est simplec'est bon and c'est simple</t>
  </si>
  <si>
    <t>cnico66-34586</t>
  </si>
  <si>
    <t>tout simplement du vol il vous donne un tarif très intéressant au départ puis ensuite vous contacte pour vous dire qu'ils ont fait des erreurs concernant le modèle du véhicule et vous augmente de 140 euros votre cotisation</t>
  </si>
  <si>
    <t>marjo77-67484</t>
  </si>
  <si>
    <t>Bonjour, voiture volé depuis le 22 juin, au jours d'aujourd'hui toujours pas de remboursement, dossier traité par gestionnaire manque de communication et et d'information échange de mail aucun appel aujourd'hui je reçois un courrier comme quoi pas reçu le courrier mais le mail est bien réceptionné</t>
  </si>
  <si>
    <t>cassidy-64107</t>
  </si>
  <si>
    <t xml:space="preserve">Le service de gestion des sinistres est sourd et aveugle. Ce service decide, selon des criteres obscures et il est impossible de discuter . On decide, donc,et on raccroche. Aucune cosideration pour un adherent depuis 45 ans et qui, pendant ces 45  ans, a touche de la GMF, sur l assurance habitation et l assurance de 2 voitures, au grand maximum 500euros . A La Poste, c est pas plus cher et ils ne peuvent pas faire pire pour les prises en charge..... Page 33 du cahier des charges Habitation, affirme la prise en charge de la recherche de fuite d eau, pour tout le monde mais pas pour moi !
</t>
  </si>
  <si>
    <t>bella--98577</t>
  </si>
  <si>
    <t>Direct assurance est une assurance nullissime.
Les personnes qui vous répondent ne sont même pas basées en France et se permettent de se faire passer pour des experts ou pseudo gestionnaires en attendant vous payez franchise et % sur les frais de réparations lorsque vous êtes victime d'un accident.
A FUIR !!!</t>
  </si>
  <si>
    <t>barbier-j-137403</t>
  </si>
  <si>
    <t>Professionnalisme, écoute, conseil. A chaque étape, j'ai eu le sentiment d'être autre chose qu'un numéro. C'est parfait!!!
Continuez ainsi, ça me réconcilie avec les assureurs.</t>
  </si>
  <si>
    <t>chris-95274</t>
  </si>
  <si>
    <t>Toujours pas indemnisé, cela fait 4 mois que ca dur. Tout est fait pour vous faire casquer un max, ne vous laissez pas berner par le prix qui est, certes attractif mais ne vous attendez pas à être rembourser rapidement en cas de sinistre.</t>
  </si>
  <si>
    <t>pm-98597</t>
  </si>
  <si>
    <t>Une mutuelle très réactive quand il s'agit de prélever de l'argent. Par contre, pour ce qui est de la résolution de problèmes quand ce n'est pas dans leur intérêt, il n'y a plus personne ! Ils raccrochent au nez. Ne répondent pas aux mails, et interprètent la loi à leur convenance. PM</t>
  </si>
  <si>
    <t>veronique-96558</t>
  </si>
  <si>
    <t>Qu elle horreur pour se faire rembourser sa part de mutuelle .Ils trouvent toujours des excuses pour ne pas rembourser leur part pour l orthodentie .Santiane ,non merci .</t>
  </si>
  <si>
    <t>rauwdzuel-89358</t>
  </si>
  <si>
    <t>Très bonne assurance , qualité services remarquable , qualités très correcte , c'est juste le pris que un petit poils trop chère , 5 euros de moins serai le bienvenue .</t>
  </si>
  <si>
    <t>schraen-z-116910</t>
  </si>
  <si>
    <t>Je suis satisfaite des offres offertent par l'Olivier assurance. Les prix sont en dessous de ceux des autres assurances. Cette assurance est intéressante pour un jeune permis.</t>
  </si>
  <si>
    <t>pat80250-99108</t>
  </si>
  <si>
    <t>Ayant subi un chômage partiel avec grosse baisse de salaire et ensuite des soucis de santé direct assurance m a radié menu militari pour paiement de cotisation sans me proposer un étalement de mon dette</t>
  </si>
  <si>
    <t>laurentv-114842</t>
  </si>
  <si>
    <t xml:space="preserve">Un très bon premier abord: l’offre est bien conçue ,  le service commercial est compétent et  efficace. 
Ensuite, les choses se gâtent très sérieusement: 
le site fonctionne mal; les remboursements sont aléatoires; les e-mails ne sont pas traités au delà d’un auto-reply générique; le support téléphonique est quasi-impossible à joindre et avoue son incompétence (“je ne suis qu’un sous traitant du centre d’appel, je n’ai pas été formé, je dois juste transcrire votre appel dans un mail, je suis trop désolé” ... sic...); le services “relations clients”, encore plus difficile à joindre n’a aucune volonté pour résoudre un problème (“je vais envoyer un mail, en interne,  at votre soucis ne relève pas de mon département, ce n’est pas ma faute à moi”... ! ) et ne tient pas ses promesses (“on vous rappellera”)  ... Bref, une caricature pitoyable.
Il est également impossible de parler à un Manager pour essayer de débloquer la situation, et de leur donner des retours constructifs sur l’expérience de leur clients.
Après 3 mois à patauger devant une telle somme d’incompétences, j’en ai conclu que le Department “clientèle privée” de Mercer n’est pas stratégique et n’a ni les moyens ni les compétences (a tous les niveaux) pour faire leur mission correctement. J’ai donc exigé de résilier mon contrat: réponse du “services client”: “C’est impossible” ... La je me suis mis en colère (froide) et je leur ai donné  une semaine point résilier sans quoi je publierais sur les réseaux sociaux un transcript factuel et précis de mes échanges. Ils ont résilié mon contrat (sans frais) deux jours plus tard...
Conclusion: Fortement déconseillé. Incapacité flagrante à délivrer le service venu, ce qui est un comble pour une assurance. Aucune volonté de s’améliorer. Désastreux pour les clients et pour la marque Mercer (par ailleurs fiable, quoiqu’un peu rigide, du côté de services aux entreprises dont mon entreprise est cliente).
Cordialement </t>
  </si>
  <si>
    <t>nabil-a-134914</t>
  </si>
  <si>
    <t>Satisfait du service, rapidité dans le traitement du contrat, tarif attractif 
Le service à distance est vraiment rapide et complet 
J’ai déjà un contrat voiture et habitation chez vous dommage qu’il n’y ai pas de remise</t>
  </si>
  <si>
    <t>odile-t-133636</t>
  </si>
  <si>
    <t>Je suis satisfaite de vos services. J'ai toujours eu affaire à des conseillers compétents. La gestion sur internet s'est simplifié au fil du temps. Cordialement.</t>
  </si>
  <si>
    <t>yves-d-128712</t>
  </si>
  <si>
    <t>JE SUIS TRES SATISFAIT DES SERVICES D AMV LES RESULTATS SONT RAPIDE LORS DE RENSEIGNEMENTS DE TARIFS DE DEVIS ET DE MISE EN PLACE CONCERNANT LES CONTRATS</t>
  </si>
  <si>
    <t>corinne-91268</t>
  </si>
  <si>
    <t>Je suis satisfaite en attente de validation du crédit de la voiture.
Je vous re contacte dès que possible
Votre compagnie nous a été recommandée par un ami</t>
  </si>
  <si>
    <t>sahnoune-r-129849</t>
  </si>
  <si>
    <t>parfait mais pour les fonctionnaire ya t-il des avantages , votre tarif est plutot correct et je suis sur mon compte et je ne rouve pas la carte verte provisoire</t>
  </si>
  <si>
    <t>ginie1809-78000</t>
  </si>
  <si>
    <t>Merci à Allison pour son professionnalisme et son écoute durant une période d'un décès d'un proche. Ca fait toujours plaisir d'être écouté et conseillé quand on a énormément de papiers administratifs à gérer. Encore merci</t>
  </si>
  <si>
    <t>prixain-j-139195</t>
  </si>
  <si>
    <t>Collaborateur à l’écoute du client et tarif attractif dommage que nous ayons eut une conversation interrompue suite a un bug mais le collaborateur qui a repris la conversation avait toutes les informations pour finaliser mon contrat</t>
  </si>
  <si>
    <t>zorro04-66119</t>
  </si>
  <si>
    <t>Maif à fuir d urgence. C est oui oui qui fait de l assurance. Client fidele raqvam depuis 30 ans. Gestion catastrophique par Maif Manosque. Aucune aide et resolution du probleme . Braves gens fuyez vite. Si vous voulez qu il s occupe bien de votre problème devenez délégué departemental, là il n y aura aucun probleme.</t>
  </si>
  <si>
    <t>anne-91527</t>
  </si>
  <si>
    <t>J attends depuis debut mai le dossier papier pour la prise en charge par cardiff
Chaque semaine leur reponse est nous l avons envoyé, donc pourquoi je ne le reçois pas, l adresse est bonne.
Je ne comprends pas</t>
  </si>
  <si>
    <t>miller-v-115331</t>
  </si>
  <si>
    <t>Pour ce qui est du prix je suis forcément satisfait étant donné que je vous ai choisis, en revanche vous auriez pu me relancer pour les documents.. j’ai donc payé 2-3 mois pour rien?</t>
  </si>
  <si>
    <t>kylian-l-125809</t>
  </si>
  <si>
    <t>Facile d utilisation l assurance ce fait très vite le prix reste correct je recommande april moto sans aucun problème réponse rapide si questions posées</t>
  </si>
  <si>
    <t>patrick-59015</t>
  </si>
  <si>
    <t>Radiation de ma fille, majeur mais rattaché à mes impots, des bénéficiaires  malgré l'envoie de 4 courriers et mails. Tous les ans, une vraie bataille. Service client raccroche au nez, personne ne rappelle.
Tous les ans c'est la même chose</t>
  </si>
  <si>
    <t>sabrey-58089</t>
  </si>
  <si>
    <t>Résilié pour sinistre par la GMF j'ai 50 de bonus depuis plus de trois ans  J'ai subi malheureusement 3 sinistres non responsable sur les trois dernières années.1 seul chez eux.
-01/2017 vandalisme,vouture griffée d'un côté
-11/2015 vandalisme,voiture griffée des deux côtés
-04/2015 bris de glace, un anti brouillard
Avant résiliation 750 € par an avec franchise 388€ chez GMF
Après résiliation 864€ par an avec franchise 515€ chez autre assureur, des tarifs dépassant 1300 € avec franchise allant jusqu'à plus de 1000 €.
Un des rare à me proposer un tarif raisonnable L'olivier assurance
Je n'ai même plus accès à la plus part des offres assureurs et comparateurs à cause de la résiliation du côté assureur. Sauf un, Assurland
Ah oui, la GMF m'a juste envoyer un recommandé pour m'avertir qu'il résilié or suite à nos vacances d'été ,le délai pour récupérer le recommandé était dépassé, donc j'ai découvert la résiliation à l'échéance du contrat aucun message téléphonique ,mail ou courrier papier ! Lamentables ;Au bureau local GMF le conseiller ne peut rien faire. Merci ,au revoir.</t>
  </si>
  <si>
    <t>michel-h-132418</t>
  </si>
  <si>
    <t>Je suis satisfait pour le moment malgré les assistances non inclus à mon offre (assistance 0km + prêt de véhicule  =  5 étoiles) . Les prix sont compétitifs .</t>
  </si>
  <si>
    <t>france-60936</t>
  </si>
  <si>
    <t>J'y suis assurée depuis 54 Ans</t>
  </si>
  <si>
    <t>mehdi-t-128550</t>
  </si>
  <si>
    <t>Hyper pratique et rapide De s’assurer en ligne tout est fluide clair et limpide beaucoup d’options disponibles tarifs plus que raisonnable bref rien à redire.</t>
  </si>
  <si>
    <t>joce-66070</t>
  </si>
  <si>
    <t>niveau garanties "initial+3" NUL. Ne rembourse pas les dépassements d'honoraires en ce qui concerne les actes techniques médicaux, et très peu les dépassements pour IRM</t>
  </si>
  <si>
    <t>tom-126625</t>
  </si>
  <si>
    <t>Bon au niveau tarif, par contre niveau réactivité... Exemple : ils ne regardent pas les pièces jointes quand on envoie un mail et répondent qu'il manque des documents, il faut parfois demander 3 fois la même chose pour avoir une réponse, ils ont une fois changé mon adresse pour une raison toujours inconnue, bref, niveau compétence on a déjà vu mieux. Il ne faut pas hésiter à taper le clou plusieurs fois pour que ça rentre.</t>
  </si>
  <si>
    <t>duclos-f-123241</t>
  </si>
  <si>
    <t>Je suis satisfaite du service les prix me conviennent malgré que les franchises soient un peu élevées. Je recommanderai a des amis</t>
  </si>
  <si>
    <t>christophe-c-128263</t>
  </si>
  <si>
    <t>Les tarifs me conviennent ainsi que les garanties et les options. Je suis satisfait de ma souscription en ligne, simple et pratique. On verra dans le temps.</t>
  </si>
  <si>
    <t>pat-85681</t>
  </si>
  <si>
    <t>Versements sur mon compte AFER, débités sur ma banque, mais non crédités sur mon compte, cela n'est pas rassurant, je pense qu'il va y avoir un très gros problème.</t>
  </si>
  <si>
    <t>mika-101124</t>
  </si>
  <si>
    <t>Très bonne assurance.  Réactivité positive réponse rapide. Mai un peut trops pointieux sur les sinistre comme pour changer ou faire réparer un par brise. Un peut cher aussi.</t>
  </si>
  <si>
    <t>mendelssohn-21305</t>
  </si>
  <si>
    <t>Agence Lyon, cours Vitton. Je suis venue pour réaliser un devis permettant d'assurer ma voiture. Accueil était désagréable, avec une agente incompétente. Je suis partie rapidement.</t>
  </si>
  <si>
    <t>muriel-g-106641</t>
  </si>
  <si>
    <t>Prix intéressant, à suivre pour le service maintenant... En espérant n'y avoir jamais recours. La facilité de compréhension et la présentation du site sont cependant remarquables.</t>
  </si>
  <si>
    <t>onniegmail-55261</t>
  </si>
  <si>
    <t>pas bon du tout lors d un sinistre. refus, ...</t>
  </si>
  <si>
    <t>florent598-110340</t>
  </si>
  <si>
    <t>Bonjour, On ma volé ma moto assurer tout risque et ils n'ont rien voulu savoir, j'ai été pieger par leur clause caché dans le contrat et je me suis fait avoir car j'ai trop été honnete.
Amv c'est tout sauf un assurance c'est des traideur en assurance qui sont ni pas chere ni competent.</t>
  </si>
  <si>
    <t>guillaume-g-107548</t>
  </si>
  <si>
    <t>augmentation des prix abusif, vous savez résiliez les contrats dès lors que vous avez 3 sinistres dans l'année NON RESPONSABLE par contre dés que l'on veut résiliez son contrat tout est fait pour complexifier la choses pour nous décourager seul l'argent compte très mauvaise expérience!! Je nous recommanderai pas!</t>
  </si>
  <si>
    <t>popole-63183</t>
  </si>
  <si>
    <t>plus on demande un réduction comme bon chauffeur plus on vous répond c est pas possible les assurance son plus cherre si a pare me donner une réduction de 5 euro  pour l Année c est  foutre du client</t>
  </si>
  <si>
    <t>greuvier-v-133260</t>
  </si>
  <si>
    <t>Je suis un peu déçu..
Suite à un devis sur le site on m’indique un tarif de 231€, ensuite on me rappel pour finaliser le devis, au téléphone on m’indique un premier prélèvement de 544€ avec des  mensualités de 231€ (mensualité identique au devis sur internet) au final lorsque j’active mon espace personnel et que je vais pour signer mon contrat je m’aperçois que le premier prélevé est de 586€ avec des mensualités a 254€ à peu près soit 20€ par mois en plus environ… ayant signé le contrat on ne peux malheureusement rien faire…</t>
  </si>
  <si>
    <t>amicel-m-123883</t>
  </si>
  <si>
    <t>Très simple et rapide. Déjà client pour mon premier véhicule, le devis est peut-être un peu long à réaliser, surtout quand on est déjà client. Contact téléphonique très bien</t>
  </si>
  <si>
    <t>lucie-117844</t>
  </si>
  <si>
    <t xml:space="preserve"> ASSUREUR A EVITER    A FUIR      AUCUN RESPECT DU CLIENT
    AUCUN ECHANGE MALGRE  RELANCES ET RELANCES
  ARGENT PLACE ENCAISSE LE 5.12.2020  JAMAIS SUR LE COMPTE 
  A FALLU ANNULER TOUTES LES ASSURANCES VOITURE APPARTEMENT POUR LES FAIRE BOUGER... 
   SERVICE LAMENTABLE    ATTENDS TOUJOURS EXPLICATIONS  </t>
  </si>
  <si>
    <t>giovanni-r-125616</t>
  </si>
  <si>
    <t>Je suis satisfait du prix et des services proposés la signature a était très rapide reste à voir  la qualité des services proposés je pense que cela peut être une bonne assura nce</t>
  </si>
  <si>
    <t>djelassi-k-112442</t>
  </si>
  <si>
    <t>Je suis satisfait de la prestation et le service client qui est très rapidement répondu et le prix me convient parfaitement Merci l'olivier assurance</t>
  </si>
  <si>
    <t>antoine-r-106275</t>
  </si>
  <si>
    <t>J'ai quitter mon appart de Rouen (rendu a l'agence, demenagé) il y a 2 ans, et vous me facturez toujours l'assurance d'un appart que je n'ai plus !!!! Alors que je vous l'ai ecrit il y a bien longtemps.</t>
  </si>
  <si>
    <t>23 mars 2017 suite à une expérience en mars 2017</t>
  </si>
  <si>
    <t>zebulon-53529</t>
  </si>
  <si>
    <t>agence alavoine arras 62000 axa , pour répondre a ma demande de devis assurance auto on me dit clairement que si je n'ai qu'une voiture ou autre assurance a mettre chez eux il me prenne pas , avec la raison qu'il seront trop chère donc ils ne sont pas intéressé.</t>
  </si>
  <si>
    <t>jobike16-106828</t>
  </si>
  <si>
    <t>Bonjour à tous, je suis fidèle à la Mutuelle des Motards depuis plusieurs années. A tel point que j'y assure tous mes véhicules à 2 comme à 4 roues. Egalement tous mes bâtiments. Surprise de constater pour cette année 2021 des hausses de 7,3% à 20,3% !!!! Pardon ? Cause évoquée : accidentologie en forte progression. Heureusement qu' en 2020 on a très peu roulé du fait Des confinements, des annulations et autres couvre feu... Renseignements pris auprès d'autres assurés moto : hausse de 0% à 2,2%... Je vais prendre rdv et si pas de négociation possible, adieu. Je ne suis pas certain que l'alcool, le tabac et le carburant augmentent autant. Aucune justification acceptable !</t>
  </si>
  <si>
    <t>sylvain-96270</t>
  </si>
  <si>
    <t>super assurances, tant que le chien n'a pas de problèmes de santé ,à éliminer lors de la sélection .la pire assurance que je connaisse. mon chien à 12ans et pas de gros soucis de santé,sauf avec la canicule , il a eu un coup de chaleur, veto en urgence et aucun remboursement ,j'ai pourtant la formule complète à54.88€ mensuel je suis outré .</t>
  </si>
  <si>
    <t>pierre9-109527</t>
  </si>
  <si>
    <t>A fuir ! Ils font tout pour ne pas résilier notre assurance de prêt immobilier souscrite chez eux alors que notre banque a déjà tout validé et que nous sommes largement dans les délais. Le service client ne répond jamais au téléphone et se contente de laisser des messages vides de sens sur l'espace client.</t>
  </si>
  <si>
    <t>jhsr-82170</t>
  </si>
  <si>
    <t>Ca fait 1an que juis la avec 2voitures mais de debut ca commence mal avec de prix differents des simulations apres de informations erroree comme de dates etc que on ne applique de frais pour rectifier leurs erreurs et mantemant se juis en retard et ils nos duplique le montant a payer ce nest pas normal.  la  Je vai surement partir ce nest pas bien tout ca</t>
  </si>
  <si>
    <t>philippe-l-110498</t>
  </si>
  <si>
    <t xml:space="preserve">Simple, pratique, réactif, dynamique et opérationnel. 
Une efficacité redoutable.
Je ne changerai pas d'assurance. Direct Assurance me convient pleinement.
</t>
  </si>
  <si>
    <t>jojo86-51425</t>
  </si>
  <si>
    <t xml:space="preserve">Harmonie mutuelle plus jamais.
Je suis passé sur une autre mutuelle avec mon travaille le 11/2015. Mon travaille prend en charge la rupture de contrat avec harmonie mutuelle mais harmonie mutuelle ont stoppé le contrat et ont laissé une option sur un autre contrat que je n'avais même pas. J'ai donc payé 2 euros 36 (bien sur une petite somme pour pas mettre la puce a l'oreille) durant plusieurs mois sans jamais recevoir de courrier ni rien du tout. </t>
  </si>
  <si>
    <t>thury-n-129062</t>
  </si>
  <si>
    <t>ras prix correct à voir en cas de sinistre comment ca se passera. Site assez clair devrait indiquer clairement que les docs doivent etre envoyés avant de pouvoir signer le contrat électroniquement.</t>
  </si>
  <si>
    <t>florence-l-109398</t>
  </si>
  <si>
    <t>Très insatisfaite suite à un sinistre du20/09/2020 toujours pas solutionné malgré de nombreuses relances !!!!!
Toujours la même réponse depuis des mois : on demande à la partie adverses ... LAMENTABLE</t>
  </si>
  <si>
    <t>amvladouille-62789</t>
  </si>
  <si>
    <t>Jeune motard, suite à un accident avec ma moto (je suis au tiers) et dégâts corporels, l'assurance tranche 50/50 , résultat de l'expertise : la moto avant accident vaut 3500e et en tant qu'épave 750, deux solutions qui m'obligent à payer : je cède la moto 750 ou je dois encore payer 7 mois d'assurance. Les dégats sont évalués à 4 000 e de réparation pour une jante, du carénage et fixations pour phare et compteur alors qu'ils marchent parfaitement ainsi que la moto. Mis à part le dégât à la jante, il m'est très aisé de changer les carénages et fixations moi même, or on nous obligent à payer un pro pour la remettre en état. Concernant le service, on me demande d'envoyer un mail pas de retour, à moi même de les contacter tous les jours, erreur de numéro transmis au cabinet d'expertise, c'est à moi de contacter l'expert pour savoir quand passe t-il pour que je puisse limiter les frais de gardiennage (400e juste après son passage), et j'en passe... Premiers à t'assurer, dernier à te suivre</t>
  </si>
  <si>
    <t>27 octobre 2021 suite à une expérience en septembre 2021</t>
  </si>
  <si>
    <t>quentin623-138370</t>
  </si>
  <si>
    <t>En arrêt de travail hors mission depuis le 12 septembre 2021 je n’arrête pas de contacter intérimaires prévoyance que ce soit par mail ou via le site et jamais de réponse .
J’ai donc envoyé mes documents par courrier avec accusé de réception depuis le 7 octobre 2021 et à ce jour je n’ai toujours pas de trace d’ouverture ou de traitement de mon dossier ça commence à faire très long sachant que les indemnités de la sécurité sociale ne permettent pas de comblées à elles seules la perte de salaire…
Très déçu!</t>
  </si>
  <si>
    <t>sid-ahmed-d-114327</t>
  </si>
  <si>
    <t xml:space="preserve">Bonjour
Je suis très satisfait du service c du top
Tarif le moins cher au marché 
Rapide et efficace en toute simplicité 
Je recommande 
Bravo l'équipe 
</t>
  </si>
  <si>
    <t>mb-128495</t>
  </si>
  <si>
    <t xml:space="preserve">De plus en plus décevant et choisi des experts contre les sociétaires. Assurance trop élevée pour les services donnée, dépanse beaucoup d'argent dans la publicité.
Assurance à ne pas conseiller. </t>
  </si>
  <si>
    <t>cedric-59481</t>
  </si>
  <si>
    <t>J'ai trois contrats auto chez l'Olivier Assurance Auto et suis très satisfait du service téléphonique qui est basé en France. Ils sont très réactifs lorsqu'il faut suspendre un contrat et assurer une nouvelle voiture (sans frais de résiliation).
Site internet très intuitif et prix très compétitif.
Une assurance en avance sur la concurrence. 
Je recommande vraiment.
Dommage qu'il ne fassent pas d'assurance moto, j'aurai souscrit un contrat supplémentaire :)</t>
  </si>
  <si>
    <t>thierry-m-118051</t>
  </si>
  <si>
    <t>Je signale mon déménagement et sur le nouveau document c'est l'ancienne adresse ou j'habitais.
De plus une seule modification a été apportée sur mes contrats autos</t>
  </si>
  <si>
    <t>ritondom77-54975</t>
  </si>
  <si>
    <t xml:space="preserve">Bonjour
J'ai radié mon adhésion pour le 31/12/2016 de votre mutuelle santé
J'ai la confirmation par écrit par votre service en date du 17/11/2016.
Alors pourquoi bloqué sur mon compte Ameli la télétransmission????? en restant devant ma nouvelle assurance santé vous faites barrage ou bon déroulement de mes remboursements...!!!
C'est la deuxième fois que je réclame votre retrait.
Au plaisir de vous lire.    </t>
  </si>
  <si>
    <t>fred-49942</t>
  </si>
  <si>
    <t>Je contacte mon agence pour un devis assurance (j'ai déjà mes deux voitures chez eux)
On me donne un rdv après échange de vives voix sachant que j'ai un emploi du temps charger, chose que j'ai bien précisé à l'interlocutrice.
Sur place, salle pleine, la réceptionniste demande qui a rdv, je lève la main, comme à l'école, me demande mon nom et me dit que j'ai pas rdv, qu'il faut patienter sans même s’excuser pour le désagrégeant.
J'ai attendu 30min et suis parti.
Merci la MAFF mais là c'est pas ce que je préfère...
Du coup je pense demander mon compte et voir ailleurs...</t>
  </si>
  <si>
    <t>xfr-62509</t>
  </si>
  <si>
    <t xml:space="preserve">grace au site le furet.com ; l'assureur l'olivier a été l'assureur qu'il me fallait ; n'ayant pas été assuré personnellement depuis plusieurs années pour raison professionnelle ; l'olivier m'a apporté l'assurance qu'il me fallait ; le prix est très interessant et j'ai plus effectuer une réelle économie par rapport à l'assurance que ma banque me proposait pour le même véhicule </t>
  </si>
  <si>
    <t>thomasferr-65858</t>
  </si>
  <si>
    <t xml:space="preserve">A fuir à tout prix !!!
Assurance qui ne respecte pas ses clients et ses engagements. 
Assure tout risque avec un pack sérénité et suite à une degradation sur ma voiture dans mon parking, l’assurance ne souhaite pas prendre en charge pour selon eux « fausse déclaration » 
Ils estiment que ma voiture n’a pas été dégradée par un tiers. 
Mais si j’avais menti en disant que je l’avais accidenté moi même j’avais soit disant aucun problème. </t>
  </si>
  <si>
    <t>youness-a-128576</t>
  </si>
  <si>
    <t>Explication claire fournie par le conseiller, appel réalisé dans des bonnes condition et dans le temps qui m'a arrangé.
Proposition d'offre de fidélisation motivante.</t>
  </si>
  <si>
    <t>rmvm68-97821</t>
  </si>
  <si>
    <t>Tarif intéressant, OUI
Mais que la première année, ensuite il y a chaque année des augmentations de 17 à 18 %, et si vous ne faites pas attention, votre cotisation passe vite au-dessus de la concurrence.
A noter aussi que mon assurance habitations à pris 11 % d'une année à l'autre.
Faites jouer la concurrence.</t>
  </si>
  <si>
    <t>anais-b-126152</t>
  </si>
  <si>
    <t xml:space="preserve">Bonjour l'assurance est rapide et pas cher je recommande direct assurance. 
Le site est très pratique. 
Et le choix pour l'assurance automobile est multiple. 
</t>
  </si>
  <si>
    <t>audreyche-117928</t>
  </si>
  <si>
    <t>Conseillère à l'écoute et a très bien répondu à mes attentes je la recommande pour sa patience. Elle m'a aidé à remplir et à trouver les documents nécessaires</t>
  </si>
  <si>
    <t>touzouirt-n-128582</t>
  </si>
  <si>
    <t>Je suis tres satisfait .
Les prix sont très attractifs et l'accueil était très bien .
 Les vendeurs m'ont très bien conseillé et ont été très aimable.</t>
  </si>
  <si>
    <t>auto-rs-9-129893</t>
  </si>
  <si>
    <t>Je suis satifait de votre ecoute pour assurer mais vehicule rs auto 91
Je tiens a vous remercier 
Jen'hesiterais pas a vous recommander a mon entourage</t>
  </si>
  <si>
    <t>amelie-70976</t>
  </si>
  <si>
    <t>conseillère clientèle très agréable et qui a su me donner  des réponses aux questions que j'avais quant au suivi de mon contrat et résoudre les problèmes que je rencontrais. merci de son professionnalismeet de son écoute attentive.c'est agréable d'etre comprise et rapidement renseigner.</t>
  </si>
  <si>
    <t>mco-109771</t>
  </si>
  <si>
    <t xml:space="preserve">Aya —&gt; merci pour votre aide à la connexion !
Pour l’instant, j’arrive dans le groupe, je n’ai donc pas suffisamment de recul pour émettre tout jugement quant aux services.
Ma satisfaction ou mon mécontentement seront exprimés ultérieurement 
J’espère ne pas avoir fait le mauvais choix en retenant 
VÉRONIQUE MARCOU </t>
  </si>
  <si>
    <t>mawazin-103335</t>
  </si>
  <si>
    <t xml:space="preserve">Bonsoir,
Assureur à fuir. Conseillers qui ne se fatiguent pas et qui ne cherchent pas à régler le problème en cas de sinistre et encore pire ils proposent des solutions inexistantes... Je pars dès que possible... De plus, ce ne sont pas les moins chers.
</t>
  </si>
  <si>
    <t>cm-86221</t>
  </si>
  <si>
    <t xml:space="preserve">Mutuelle à éviter je suis à la retraite depuis 10 ans j'adhère à la MGEN Filia ex MOCEN depuis 50 ans (1970) je cotise au maximum AO et les remboursements baissent d'année en année Peu de prise en charge dentaire sur les medecine douce Ostéopathie 1 remboursement par an (ridicule), podologie aucun remboursement, acupuncture aucun remboursement, Aucun de tableau de remboursement depuis 2015
Service FILIA MGEN très difficile à joindre 
De plus certains centre de radiologies (Vierzon) ne prennent pas la carte MGEN FILIA on doit avancer les frais de radiologie car ils nous informent que la MGEN a beaucoup de retard à régler les centres (retard de plus d'un an)  Alors beaucoup de question sur cette mutuelle peu fiable </t>
  </si>
  <si>
    <t>sophie-p-106194</t>
  </si>
  <si>
    <t>Le prix de mon assurance auto me convient et moins cher.On peut gérer ses options afin de trouver un contrat adapté à notre situation.  Les conseillers sont à l'écoute et très agréable</t>
  </si>
  <si>
    <t>bing-p-117752</t>
  </si>
  <si>
    <t>Les prix me conviennent mais l'aboutissement du devis fut plus que laborieux et plein de bug inexplicables pour une acceptation en ligne ou une demande de rappel.</t>
  </si>
  <si>
    <t>girault-t-133095</t>
  </si>
  <si>
    <t>Les Démarches par internet ne sont pas très explicites, les informations pas toujours précises mais une assurance dont les tarifs sont abordables selon les besoins.</t>
  </si>
  <si>
    <t>mutualiste-78778</t>
  </si>
  <si>
    <t>Rapport qualité prix inexistant. De très bons commerciaux qui vous assurent que vous estes bien assurés. Or suite à deux litiges juridiques, des réponses de fin de non recevoir  par mail sans aucun conseil. quant j'ai fiat part de mon mécontentement réponse : faites un courrier . Même dans l'administration , aucune réponse de ce type est portée</t>
  </si>
  <si>
    <t>vincent-gauthier-68637</t>
  </si>
  <si>
    <t>Client chez la MatMut, sans aucun sinistre, toujours payé chaque mois ; je reçois une lettre car "mon dossier fait apparître une inadéquation enter votre situation personelle et leur politique d'acceptation des risques". J'appelle donc le service client pour avoir une explication : "Désolé monsieur, vous devez certainement savoir plus que moi pourquoi vous avez reçu ce courrier". 
Très bien pas de souci. Procédure de résiliation avant la date lancée.
Et croyez moi personne de mon entourage n'ira dans cette assurance.</t>
  </si>
  <si>
    <t>proteo44-96119</t>
  </si>
  <si>
    <t xml:space="preserve">Toujours très sérieux quand il s'agit des prélèvements . 
mais incapables de respecter les closes d'un contrat dans un délai résonnable quand il s'agit de vous verser des indemnités à laquelle vous avez droit !!!
fuyez cet assurance à grandes enjambées !!!! </t>
  </si>
  <si>
    <t>gala-50621</t>
  </si>
  <si>
    <t xml:space="preserve">Un scandale ! Leurs conseillers commerciaux donnent des informations mensongères pour qu'on signe le contrat. Depuis un an je suis au sein de cette mutuelle, niveau 6 pour 3000 euros par an pour la famille, on est remboursé moins que la moitié de ceux qu'on a eu avec notre ancienne mutuelle. Très très déçue, je voudrais résilier mon contrat et reprendre mon ancienne mutuelle des que possible! 
 </t>
  </si>
  <si>
    <t>tychat-85336</t>
  </si>
  <si>
    <t xml:space="preserve">la Gmf ne répond aucunement aux attentes de ses clients 
Depuis les dernières intempéries ils ont pris en compte ma déclaration de sinistre par mail et depuis impossible de les joindre ! Ils ne répondent plus au téléphone et quand on va à l agence après avoir pris un rdv ! Ils me disent que le service sinistre ils ne s'en occupent pas ! Rien n'est fait pour aider les assurés en cas de sinistre! Depuis le 23 novembre je n'ai aucune réponse de leur part ! </t>
  </si>
  <si>
    <t>lips-67344</t>
  </si>
  <si>
    <t xml:space="preserve">Assuré tout risques j'ai déclaré un sinistre. La prise en charge des réparations à été délivrée immédiatement au réparateur agréé après l'Expertise.
Dès le véhicule réparé j'ai reçu la facture pour information et la copie du Rapport de l'Expert.Aucun soucis. </t>
  </si>
  <si>
    <t>mbamba-l-139294</t>
  </si>
  <si>
    <t>JE SUIS SATISFAIT DE VOTRE SERVICE ET L'ERGONOMIE(ARCHITECTURE) DE VOTRE SITE INTERNET ET LA RAPIDITÉ DE RÉPONSE, JE POURRAIS CONSEILLER A MES PROCHES DE VENIR SOUSCRIRE LEUR ASSURANCE CHEZ VOUS;</t>
  </si>
  <si>
    <t>dimitri-v-112737</t>
  </si>
  <si>
    <t>Site très pratique, rapide et clair. Toutes les options se proposent à vous, il ne reste plus qu'à choisir.
On s'assure en 5 minutes
Je suis très satisfait de mon assurance.</t>
  </si>
  <si>
    <t>shayne--104170</t>
  </si>
  <si>
    <t>Les tarifs ont augmenté sans que l'on soit prévenu. Inadmissible !
Nous devons plutôt être récompensé pas puni à cause des pertes financières de la mutuelle.</t>
  </si>
  <si>
    <t>jacquelinecharbonnier-92947</t>
  </si>
  <si>
    <t>Je trouve la formule intéressante, je vais comparer avec une autre assurance et je souscrirai vraisemblablement.
Pour l'instant, je n'ai pas pris ma décision...</t>
  </si>
  <si>
    <t>bossut-c-128554</t>
  </si>
  <si>
    <t>Je recommande cette assurance. Prix correct, et compétitif, rapidement renseigner, l'accueil et correct a part la ligne téléphonique qui ne passe pas très bien, 3 véhicules chez eux .</t>
  </si>
  <si>
    <t>diaz-s-114835</t>
  </si>
  <si>
    <t>Les tarifs sont imbattables, le personnel très courtois et professionnel. La souscription s'est faite rapidement et on n'a pas pris pour un pigeon, ce qui est assez rare, hélas, de nos jours. Je recommande.</t>
  </si>
  <si>
    <t>sissi-85439</t>
  </si>
  <si>
    <t>Après un sinistre qui a immobilisé mon véhicule chez un garagiste éloigné de mon domicile, j'ai utilisé un billet de train pour aller récupérer mon véhicule. J'ai envoyé ce billet chez mon assureur (à l'adresse qui m'a été fournie). cela fait un mois. Je n'ai, à ce jour, ni remboursement ni nouvelles (j'ai contacté l'assureur deux fois par mail)...Que faire?</t>
  </si>
  <si>
    <t>bub35-103965</t>
  </si>
  <si>
    <t xml:space="preserve">Très mécontent de cette mutuelle, le service est désastreux. Les temps de traitement des demandes et réclamations via l'espace assuré sont terriblement longs. Quant aux contacts par téléphone, il faut régulièrement attendre 15mn avant de pouvoir s'adresser à un conseiller. Le pire reste tout de même la mauvaise volonté mise par Mercer pour me rembourser. Bref, une mutuelle à éviter à tout prix.
 </t>
  </si>
  <si>
    <t>marion-k-124393</t>
  </si>
  <si>
    <t>parfait et rapide
clair et simple avec la possibilité de revenir en arrière sans rien perdre de ce qui a été mentionné. Je vais recommander votre agence</t>
  </si>
  <si>
    <t>brigitte-117667</t>
  </si>
  <si>
    <t xml:space="preserve">Suite à une hospitalisation imprévue, le 13 Mai 2021, et suite à l'intervention de l' Assistante Sociale, en raison d'une DMLA avancée qui m'empêche la lecture de tout document, j'ai reçu de la part de la conseillère AG2R, une proposition de résiliation du contrat en référence, ainsi que 2 nouvelles offres de contrat. 
Cette dernière avait été contactée, au fin d'obtenir une Carte Tiers Payant, et connaître le niveau de prise en charge des soins médicaux et hospitaliers dont je suis en droit de bénéficier au titre de mon adhésion VIA SANTE, carte que je n'ai jamais reçue.
Pourtant, le 11 Mai 2021, suite à la demande d'une autre Assistante sociale lors d'une précédente hospitalisation, Via Santé avait bien adressé une Attestation d'Adhésion à Via Sante, sans précision de niveau de prise en charge pour les services hospitaliers ou médicaux.
Je renonce donc aujourd'hui à contacter les Conseillères Clientèle.
Depuis, grâce au regard d'une amie, qui poste ce message en mon nom,je constate que, depuis le 23 Avril 2019, plus aucun remboursement de mes frais médicaux n'a été viré, mes prélèvements pour l'adhésion, eux, n'ont jamais cessés.
Malgré l'aide précieuse de 2 Assistantes Sociales, les conseillers AG2R ont persisté à leur répondre, que mon compte AMELI n'étant pas créé, la télétransmission ne pouvait pas fonctionner, sans autre explication. 
Or, la Sécurité Sociale m'a bien transmis tous les relevés des années 2019, 2020, et 2021, les remboursements n'ont jamais cessé, de leur part, avec une prise en charge à 100%, en raison d'un autre handicap.
Impossible de savoir pourquoi, après tant d'années, la télétransmission a été interrompue ?
Le 13 Juin dernier, avec l'aide de mon amie, j'ai pris le soin de retransmettre une Attestation de mes Droits à la Sécurité Sociale jamais réclamée par VIA SANTE, par le biais de mon compte AG2R, accompagné d'un message interrogatif très court. 
Le 15 Juin suivant, l'un des conseillers, très charmant, m'a rappelé me précisant qu'il ne comprenait pas ce CODE de blocage de la télétransmission, et qu'il faisait remonter mon dossier dans sa hiérarchie. 
Aujourd'hui, et après consultation de mon espace personnel sur le site AG2R, rien n'a bougé. Je ne peux toujours pas récupérer ma Carte de Tiers Payant.
Je ne m'explique pas cette situation, mais je veux continuer de croire qu'il s'agit d'un « BUG » informatique ou administratif, suite aux dernières évolutions techniques de dématérialisation des services dont AG2R est redevable à ces adhérents. 
Les réponses des conseillers sont plus qu'insuffisantes, totalement incohérentes, voir même abusives, face à des assistantes sociales qui s'efforcent d'aider des personnes âgées invalides, une qualité de service très au-dessous de l'image d'AG2R LA MONDIALE. 
Par le simple N°de contrat VIA SANTE 57044687, mon assureur va pouvoir retrouver toutes les informations me concernant, aussi je ne souhaite pas recevoir ici la même réponse que celles déjà reçues maintes fois....retardant toujours un acte concret.
Les coordonnées de ce post sont celles de l'amie qui m'aide aujourd'hui dans mes démarches administratives.
</t>
  </si>
  <si>
    <t>dupuis-54947</t>
  </si>
  <si>
    <t>Assuré tout risque et non responsable l'ors d'un accident.
il faut 1 semaine pour avoir un RDV au garage juste pour faire des photos et les envoyer a l'expert.
en attendant, pas de voiture de prêt alors que j'ai souscrit à l'offre.... donc bloqué (+1 semaine juste pour faire des photos) obligé de poser des congés car ne je ne peux pas me rendre au travail. 
attention !!! même après cela le véhicule ne sera toujours pas pris en compte par le garage non .... ça serait trop beau.
c'est jamais de leurs fautes, aucun geste commercial.... Ah si vous pouvez louer une voiture a vos frais et il vous rembourse après... sortir 420 euros en fin de mois de ma poche alors que je suis assuré tout risque et souscrit pour la voiture de prêt. 
je ne recommande pas du tout cette assurance. 
vaut mieux payer un peux plus chère chez un autre assureur. 
je termine cette affaires et CIAO direct assurance !</t>
  </si>
  <si>
    <t>athmane-h-116536</t>
  </si>
  <si>
    <t>Je suis satisfait du service rapide efficace j’espère que cela continue comme çà et par la suite si vous assurez aussi les voiture pourquoi pas assurer ma voiture chez vous</t>
  </si>
  <si>
    <t>samira-k-110161</t>
  </si>
  <si>
    <t>mauvaise   communication  avec  le  service  téléphonique    je  ne   suis  très  mécontente   je  ne  comprend  pas    leurs  services  et  leurs  manque  de professionnalisme</t>
  </si>
  <si>
    <t>matias-m-110860</t>
  </si>
  <si>
    <t>Je suis satisfait du service, l'accueil téléphonique, le niveau des réponses et le niveau d'écoute de mon conseiller (Jean martin Saw).
Je recommande!!</t>
  </si>
  <si>
    <t>bigot-s-106495</t>
  </si>
  <si>
    <t>Parfait mais dommage d'être prélevé mensuellement, et que sans raison un mois saute et le mois suivant on est prélevé du double pour rattraper ça. Sans être prévenu en plus...</t>
  </si>
  <si>
    <t>nicolas-l-110066</t>
  </si>
  <si>
    <t>Je suis un peu déçu que mon devis à augmenter cette année. Sachant que je suis un client fidèle depuis 2016 sans sinistre, sans incident. Mais une belle prestation d'assurance.</t>
  </si>
  <si>
    <t>fred07-69483</t>
  </si>
  <si>
    <t>Manque  total  de professionalisme
je suis en attente de résiliation de mon contrat auto depuis octobre 2018 malgrès 2 lettres recommandées.Ils sont incapable de mettre à jour mon dossier(sois disant probleme techinique) du  coup je  suis bloque pour m assurer ailleurs
la plateforme telephonique marocaine tout aussi incompetente et inutile qui vous fais perdre tout votre temps.Tout ceci ressemble à une entourloupe pour garder ses clients de force.Dans ce obligé de continuer avec un avocat pour sortir de cette spirale</t>
  </si>
  <si>
    <t>maurice--138312</t>
  </si>
  <si>
    <t xml:space="preserve">Je résilié mon contrat entamé en 1982. La Maif ne rembourse pas mes radiateurs qui ont grille après une variation de tension... Et ne propose pas les réparer. Allez hop ! Poubelle après 6/7 ans
Pas très militante pour une compagnie qui se présente comme engagée.
Nous vous attentez à aucune solidarité mutuelle... L algorithme de la Maif à dit non.
?????? Sinistre réponse à votre sinistre. </t>
  </si>
  <si>
    <t>jeune-a-111714</t>
  </si>
  <si>
    <t>Je suis satisfait du service proposé simple efficace les prix me conviennent pas trop excessif pour une premier assurance satisfait
simple efficace et rapide.</t>
  </si>
  <si>
    <t>dorian--139563</t>
  </si>
  <si>
    <t>J'ai eu au téléphone un conseiller très désagréable. Qui prend de haut l'air désabusé. Insupportable j'ai du écourter la conversation... A dieu l'olivier assurance ;)</t>
  </si>
  <si>
    <t>Ne confiez jamais le moindre euro à cette compagnie. Ils déploieront des talents inimaginables pour ne jamais vous payer.</t>
  </si>
  <si>
    <t>petit-f-139123</t>
  </si>
  <si>
    <t>bien et très rapide ! seulement ce serait bien de ne pas appliquer un tarif si différent du moyen annuel. La différence ici est de plus de 150 € (plus d'une mensualité en +)</t>
  </si>
  <si>
    <t>nicous-128322</t>
  </si>
  <si>
    <t>Très mauvaise mutuelle beaucoup de problèmes v mauvais remboursement interlocuteurs inaptes et surtout vérifiez bien les contrats avant de signer perso je me suis fais piégé</t>
  </si>
  <si>
    <t>madiou-j-125657</t>
  </si>
  <si>
    <t>Je suis satisfait du service et du tarif proposé ainsi que du contact avec le chargé de clientèle que j'ai eu au téléphone. Rapidité, amabilité, efficacité.</t>
  </si>
  <si>
    <t>arnaud-b-133824</t>
  </si>
  <si>
    <t>super pratique et facile à souscrire
j'espère que je ne serai pas déçu par la suite
l'interface est facile d'accès et les choix sont plutôt instinctifs</t>
  </si>
  <si>
    <t>anne-52720</t>
  </si>
  <si>
    <t xml:space="preserve">Trois ans déjà, un contrat d'assurance impossible à racheter !
Déplacements auprès de la Caisse d'Epargne, communications téléphoniques, mails, courrier recommandé avec A.R;
toujours rien.
Le contrat suit son cours... et pas de rachat ni de remboursement.
</t>
  </si>
  <si>
    <t>nawal-d-116615</t>
  </si>
  <si>
    <t>Je suis satisfait de votre prestation et je vous remercie de votre confiance et vous souhaite une bonne journée et à très bientôt pour de nouvelles.</t>
  </si>
  <si>
    <t>doudou-62337</t>
  </si>
  <si>
    <t>Des conseils personnalises...un accompagnement ...un vrai servi ce client professionnel et à l écoute du client..rapidite de prise en charge...</t>
  </si>
  <si>
    <t>meli-43026</t>
  </si>
  <si>
    <t>insatisfaction du début à la fin avec cette mutuelle !!!! 
pb à la résiliation : m'applique un préavis alors que je quitte pour une mutuelle d'entreprise obligatoire !! me doivent de l'argent !!
m'ont dit : chez néoliane on applique un préavis de 13 jours et la mutuelle est résiliée dans le mois en cours duquel on a envoyé notre résiliation. ( je leur ai écrit et appelé mi décembre, le jour ou jai recu mon attestation de lautre mutuelle obligatoire ( entree en vigueur ds l entreprise le 21 novembre). Ils doivent donc stopper ma mutuelle au 21 ! 
Depuis quand la loi néoliane prime sur la loi francaise ?
 résiliation pour adhérer à une mutuelle d'entreprise
Depuis le 1er janvier 2016, la mutuelle collective est devenue obligatoire pour tous les salariés du secteur privé.
Si certains cas de dispense d'adhésion existent, pour la majorité des salariés cette adhésion à une mutuelle d'entreprise est obligatoire. Dans ce cas, vous pouvez envoyer votre lettre de résiliation à tout moment, sans délai de préavis. Votre courrier doit impérativement être accompagné d'un justificatif (fourni par votre employeur), prouvant le caractère obligatoire de votre adhésion à la mutuelle collective souscrite par l'entreprise.
Votre contrat de mutuelle individuelle prend fin à la date effective d'adhésion à votre mutuelle d'entreprise.
source : https://mutuelle.dispofi.fr/resiliation-mutuelle/delai</t>
  </si>
  <si>
    <t>christine-72394</t>
  </si>
  <si>
    <t>JE DÉCONSEILLE FORTEMENT! 513 Euros m'ont été proposés par la MACIF pour un dégât des eaux qui a endommagé l'intégralité de mon studio hors salle de bain (cuisine + pièce principale 20M2). Complètement inondé tout était à refaire ! De plus, l'expert  mandaté par la MACIF est passé 5 mois après ma déclaration pour constater le dégât des eaux, 5 mois durant lesquels,  je n'ai pas pu louer mon studio. Ni après son passage d'ailleurs , puisque j'ai encore attendu plusieurs mois leur proposition financière pour refaire les travaux, pensant naïvement qu'elle serait  honnête. Mais suite à l'expertise, la MACIF m'a fait cette proposition  ridicule de 513 euros et...un an plus tard !!!!  Pour finir, j'avais souscris une garantie "perte des loyers" qui prévoit le paiement  des loyers dans des cas comme celui-ci où je ne peux pas louer mon studio. La garantie est prévue jusque 1 an de perte de loyers la MACIF m'a proposé une compensation de 2 mois de loyers  ! Alors même que leurs procédures et leur inertie  m'ont obligées à attendre un an avant de le louer.  Devant tant d'incompétence, voir pire, je viens de saisir un avocat contre la MACIF.</t>
  </si>
  <si>
    <t>fr3lbt-93159</t>
  </si>
  <si>
    <t>En cas de vol le service indemnisation refuse de prendre en compte tous documents de preuve et de justification de possession et de valeur des bijoux autres que la facture originale à votre nom ! Photos , attestations du maître orfèvre ayant fabriqué les bijoux avec description et valeur , bijoux de famille donnés de leur vivant par vos parents avec factures originales à leur nom , rien n'est pris en compte et quand vous contestez vous êtes simplement informé que votre contrat est résilié  !!! 
Amaguiz maintenant devenu Groupama qui confirme cette résiliation sans autre explication ni proposition commerciale est à  éviter pour être bien assuré !!!</t>
  </si>
  <si>
    <t>rik-99874</t>
  </si>
  <si>
    <t xml:space="preserve">2 mois pour avoir ma carte.
Service client incompétent et encore, je reste poli. 
Site bugué en permanence. 
Je n ai jamais vue une mutuelle pareil... Et dire qu ils osent se faire de la pub à la tv. 
À éviter. </t>
  </si>
  <si>
    <t>emmanuel-v-122296</t>
  </si>
  <si>
    <t>Les prix sont super. Je suis satisfait de la prise en charge et il y a beaucoup d'option pour les prix qui nous sont proposer. Avec peut être quelques améliorations.</t>
  </si>
  <si>
    <t>hichem-89760</t>
  </si>
  <si>
    <t>J'ai subi une tentative de vol plus incendie sur mon véhicule le 02/03/2020, nous sommes le 19/05/2020 et toujours aucunes propositions, tout le monde se renvoie la balle et toujours la même phrase votre dossier est au service technique, pourquoi, ils ne savent pas, et le pire vous attendez un mois, et après ils vous envoient un mail pour vous dire il manque un document, ensuite 3 semaine après il manque un tampon ......  une certaine Mme F... m'a même raccroché au nez , alors je vous le dis si vous pensez que vous êtes bien assuré chez la macif oui peut être mais le jour ou vous aurez un sinistre vous verrez bien ce qu'est vraiment la macif,  par contre essayez d'être en retard sur un paiement les courriers tombent rapidement quelle réactivité mais pour la gestion des sinistres zéro alors à fuir à fuir, faites attention quand on vous dit on vous prête un véhicule équivalent ce n'est jamais le cas, car ils vont vous sortir selon les disponibilités mais en vrai il n'y aura jamais de véhicule équivalent plutôt le moins cher des véhicule.</t>
  </si>
  <si>
    <t>loulou-100339</t>
  </si>
  <si>
    <t xml:space="preserve">Mesdames et Messieurs BONJOUR.
C'est a la suite d'un mail reçu (publicitaire) et par curiosité(confinement).que j'ai pris contact avec cette assurance.Je n'ai nullement l'intention de changer d'assureur.
Votre agençe est a proximité de mon domicile et son gérant est des plus sympathique efficace , compétent et a disposition.
Je n'ai donc aucune raison de changer d'assurance.Un seul bémol votre tarif,qui pourrais être revu a la baisse.
Vous souhaitant bonne réçeption du présent  SALUTATIONS 
</t>
  </si>
  <si>
    <t>seve54--109020</t>
  </si>
  <si>
    <t>Aucun sinistre, bonus 65% , assuré depuis plus de 20 ans pour 2 voitures et 2 motos, et pourtant ça nous cherche les poux  qd on veut assurer notre fils pour sa voiture...
Pas aimable au téléphone, lunatique, un coup c est oui, un coup c est non en fonction de la personne qui répond.
Nous allons voir ailleurs, les devis sont en cours.</t>
  </si>
  <si>
    <t>yanis-s-131896</t>
  </si>
  <si>
    <t xml:space="preserve">Je suis satisfait du prix pour l'instant, j'attends de voir par la suite  si ils tiendront leurs engagements.
C'était la meilleure offre que j'ai trouvé </t>
  </si>
  <si>
    <t>ait-ziane-a-108995</t>
  </si>
  <si>
    <t>Acceuil et réponses aux questions de la parts de vos personnel, contacte super sympa pour cette raison j'ai fait la souscription a un nouveau contrat aujourd'hui</t>
  </si>
  <si>
    <t>samy-b-113174</t>
  </si>
  <si>
    <t>Vous avez effectuer une hausse sur mon contrat auto et habitation sans justifier des raisons vos prix n'ont plus rien de competetif la concurence propose de meilleurs tarifs</t>
  </si>
  <si>
    <t>khalissa-t-130533</t>
  </si>
  <si>
    <t>LE SERVICE EST RAPIDE ET EFFICACE. E SUIS SATISFAITE DE LEURS SITE INTERNET ET ILS SONT TRES RECTIFS AU TELEPHONE. EN ESPERENT NE PAS ETRE DECU ......</t>
  </si>
  <si>
    <t>catherineb-105100</t>
  </si>
  <si>
    <t>Totalement mécontente!!!! J'ai rarement utilisée ma mutuelle, et suite à des soucis persos, la banque m'a refusé 3 paiements: résultat radiation de la mutuelle et huissiers qui me demandent 865euros pour 2021 sans me donner une couverture mutuelle!!!! C'est un scandale!!!</t>
  </si>
  <si>
    <t>le-roux-g-138228</t>
  </si>
  <si>
    <t>Satisfait de vos tarifs et de ce que vous proposez, defiant toute concurence.
Esperant ne pas être déçu.
En vous souhaitant une agréable journée
Cordialement</t>
  </si>
  <si>
    <t>joss-62950</t>
  </si>
  <si>
    <t>affreux, j'essaye désespéramment d’arrêter cette mutuelle depuis novembre dernier. Malgrés une lettre recommandé envoyé fin octobre, et une relance par la suite, je suis dans l'incapacité de pouvoir l'arrêter. Il me demande de payé encore une année. Malgrès mes appuis sur la loi chatel par lettre recommandé et par téléphone, on ne m'écoute pas. Nous ne sommes pas les clients, nous sommes les vaches a lait de cette entreprise capitaliste. Je ne reçois pas les appel a cotisation et pourtant je dois continué a payé malgrès la loi chatel. Je leur explique que j'ai quitté la france mais non je dois continué a payé une mutuelle française qui ne m'écoute pas. Dix ans que je paye et je ne suis toujours pas client, mais juste une ressource pour que le PDG s'enrichisse</t>
  </si>
  <si>
    <t>dani--99833</t>
  </si>
  <si>
    <t>Ils t’annonce un prix on remplis tout les critères qu’il nous demande et quand ils voyaient qu’on est en règle ba là ils cherchent la petite bête pour vous voler 1 ou 2€ de plus par mois du jamais vue. Je leur ai fourni un relever d’information comme ils mon demander à 50% de bonus ils m’on dit ok mais ils nous faut encore d’autre relever pour confirmer que vous êtes bien assuré depuis plus de 3 ans.  Ok pas de souci je peut comprendre et du coup je leur ai bien fourni le reste de relevé d’information. Ba du coup après ils me rappelle a me dire que ils ne peuvent pas me faire a 50% parsque apparement ce n’est pas possible j’en sais pas trop rien soite. Même avec les document devant leur yeux ils ne veulent rien savoir. Si ils disent non ba c’est non chapeau ??????. Tout sa pour me gratter 2€ en plus par mois c’est une honte!!!!</t>
  </si>
  <si>
    <t>xavier-a-117115</t>
  </si>
  <si>
    <t xml:space="preserve">Établissement du contrat rapide.
Bon accompagnement du service client.
Prix correct au vu de la voiture.
A voir désormais le suivi et l’accompagnement en cas de sinistre, etc. </t>
  </si>
  <si>
    <t>kahina-103932</t>
  </si>
  <si>
    <t>Les conseillers que j’ai eu au téléphone ont su me proposer les meilleures garanties en fonction de mon budget et de ma demande (reste raisonnable sachant que c’est le premier véhicule que j’assure et que je suis jeune conductrice) Bonnes garanties proposées.. Reste à voir maintenant si cela suit en cas de pépin !
Service client très disponible et professionnel ????
Carte verte reçu rapidement et même en plusieurs fois ??
Je recommande L’olivier !</t>
  </si>
  <si>
    <t>rems-104063</t>
  </si>
  <si>
    <t>J'ai été deux ans affilié chez eux. Ce fut la première et dernière fois. Vraiment on ne peux pas faire pire. Vous n'avez pas d'interlocuteur en cas de problèmes, toutes les démarches administratives sont interminables et leur espace personnel internet est un concentré de dysfonctionnement avec une ergonomie déplorable. Un exemple ? J'ai demandé à plusieurs reprise (mail et téléphone) une rupture du contrat car j'ai quitté mon poste, mais rien y fait, je me retrouve à payer quatres mois de cotisations supplémentaires pour rien. À cella s'ajoute un remboursement ras les pâquerettes pour des cotisations énorme! J'ai qu'une chose à dire "fuyez pauvre fou"...</t>
  </si>
  <si>
    <t>mbemba-p-130102</t>
  </si>
  <si>
    <t>Je suis jeune permis et c'est ma première assurance. 
Pour le moment je suis satisfaite.
Les prix semblent correctes, et c'est très faciles de faire son devis.</t>
  </si>
  <si>
    <t>tbj-90127</t>
  </si>
  <si>
    <t>Et encore 1 étoile pour satisfaction c'est bien par exemple qu'on ne peut pas laisser moins.</t>
  </si>
  <si>
    <t>brera-a-123716</t>
  </si>
  <si>
    <t>Dommage de ne pas prendre en compte tous les détails évoqués lors de l'entretien : celle qui aurait du avoir la gestion de cet espace personnel est notre fille Amélie sur son adresse mail comme cela avait été stipulé.</t>
  </si>
  <si>
    <t>martial-c-122834</t>
  </si>
  <si>
    <t>le niveau de prix est très cher,  et plus du tout compétitif maintenant  par rapport aux autres organismes et le service client est  moyen, pas à l'écoute</t>
  </si>
  <si>
    <t>s187259-136049</t>
  </si>
  <si>
    <t>Une gestion de sinistre catastrophique , une perte de temps et une societe d'expertise ELEX incompetente qui ne veulent pas prendre en compte leurs multiples erreurs . 
De plus j'invite tout les assures a revoir en detail leur contrat , lisez bien les dizaines de pages afin de vous assurer si votre contrat couvre bien votre perte . 
je ferai plus de commentaires avec precision une prochaine fois afin de pouvoir aider ces assures .
De plus a noter au passage d'une tres forte augmentation des cotisations pour 2021/2022 .
Vous pouvez vous assurer beaucoup mieux ailleurs et pour moins chere .</t>
  </si>
  <si>
    <t>09 novembre 2021 suite à une expérience en juillet 2021</t>
  </si>
  <si>
    <t>deska-139260</t>
  </si>
  <si>
    <t>Ayant souscrit chez l'olivier assurance grâce à une prime de 50€ promise pour souscription d'une assurance auto pour un véhicule électrique (toutes les conditions étant remplies).
Je déchante très rapidement, en effet cette prime ne m'a jamais été versée malgré de multiples appels, des excuses sont toujours trouvées par les conseillers, et ces derniers devant me tenir au courant ne le font jamais.
Après quelques heures, en cumul, passées au téléphone avec leur service, le virement est soit disant effectué le 26/10, mais plus de 15jours après toujours rien de mon côté.. le spectacle continu.. 3 mois après la date théorique du versement de cette prime.
J'ai vraiment l'impression qu'on se moquer ouvertement de moi!</t>
  </si>
  <si>
    <t>luzeronde-56101</t>
  </si>
  <si>
    <t>bonjour, j'ai 2 voitures et DA m'a envoyé 2 devis à prix imbattable. J'ai téléphoné ce matin pour savoir les % d'augmentation des 5 dernières années des contrats auto. "Impossible de vous les donner"  m'a t on répondu. Ne serait ce pas parce que les hausses sont très élevées après le prix d'appel à la souscription ? C'est surement la réponse. De ce fait je pense ne pas souscrire chez Direct Assurance.</t>
  </si>
  <si>
    <t>mnafekh-112965</t>
  </si>
  <si>
    <t xml:space="preserve">Mon frère a subi un accident très grave ( tromatise crânien) en 1999
déficit fonctionnel permanent (DFP) 80%.
MATMUT a classé son dossier et a bien profité de sa situation très fragile ( incapable de gérer ses affaires). 
nous avons saisi MATMUT devant le tribunal , ce dernier a accepté une expertise judiciaire .
MATMUT n'a jamais accepté la décision de tribunal et a  engagé un détectif privé pour espionner la vie privée de mon frère et sa famille .
MATMUT a traité le cas de mon frère avec beaucoup de bassesse et ils ont refusé le dédommagement et l'aggravation. 
</t>
  </si>
  <si>
    <t>dav-89901</t>
  </si>
  <si>
    <t>Je me suis inscrite il ya 1 semaine je leur est demandé une attestation professionnelle qui atteste que j'utilise mon véhicule dans le cadre professionnel je suis auxiliaire de vie et ils ne veulent pas cest normal ?
Quand je vois tous les commentaires négatif jai peur ...</t>
  </si>
  <si>
    <t>jacquesmartain-52579</t>
  </si>
  <si>
    <t>longue attente pour avoir votre quittance et vignette verte.Il manque toujours un papier pour finaliser meme quand vous les envoyez en lettre recommanndé et que vous recevez l'avis de reception on vous repond ON LES A PAS RECU 
LAMENTABLE</t>
  </si>
  <si>
    <t>mustapha-b-124736</t>
  </si>
  <si>
    <t>Je trouve que service direct assurance répond à de manière très clair à mes questions, je suis satisfait et facile à gérer sur internet, aucune difficulté à faire le choix de l'assurance.</t>
  </si>
  <si>
    <t>camilletr-71400</t>
  </si>
  <si>
    <t>Très mécontente de la prise en charge de mon véhicule en panne. 3 appels auprès de l'assistance et plus de 2 heures d'attente avec un nourrisson par 4 degrés. Tout cela à cause d'une erreur des conseillers
Bref je ne conseille pas</t>
  </si>
  <si>
    <t>bouna-11659</t>
  </si>
  <si>
    <t>problème de tiers payant avec les établissements de santé essentiellement privé (manque de conventionnement) obligation d'avancer ce qui est assez pénalisant + de reste à charge</t>
  </si>
  <si>
    <t>nico-85615</t>
  </si>
  <si>
    <t>Lamia, merci pour votre accueil téléphonique de ce jour.</t>
  </si>
  <si>
    <t>laetitia--95718</t>
  </si>
  <si>
    <t xml:space="preserve">C est dommage qu il ni y et pas zéro étoile car cette assurance santévet ne les vaut même pas. Assurance fantôme incapable de répondre aux mails ou au appels téléphoniques j espère qu ils verront mon message et me rappelleront afin que je leur explique mon mécontentement et leur niveau d incompétent .
À fuir à bannir. </t>
  </si>
  <si>
    <t>prout-101268</t>
  </si>
  <si>
    <t>cette assurance est un moyen de plus de soutirer de l argent aux propriétaires soucieux de la santé de leurs compagnons .Ils sont incapables de réceptionner des documents via internet .et vous rembourse pas ce qu ils disent dans les termes de leur contrat .exemple j ai fit castrer mon chien avec un contrat ou 100%des soins moins une franchise de 20% et bien sur 260 euros ils m ont gentillement accordé60 euros car c'est une castration de convenance et que c 'est prix en compte par un forfait et non par la couverture des soins chirurgicaux!!!!
ne vous assurez surtout pas chez eux !!!!!</t>
  </si>
  <si>
    <t>vincent-p-124853</t>
  </si>
  <si>
    <t xml:space="preserve">Tres satisfait du site (très clair et complet) et des echanges avec les conseillers, 
Un très bon rapport qualité:prix
Travail très professionnel
je conseille direct assurance </t>
  </si>
  <si>
    <t>gerard-r-117221</t>
  </si>
  <si>
    <t>Les tarifs sont très attractifs pour les diverses couvertures proposées.
Un dépannage rapide et efficace en ce qui  concerne l'un de mes véhicules.
Personnel sympa et très explicite au téléphone.</t>
  </si>
  <si>
    <t>rubenp91-90361</t>
  </si>
  <si>
    <t xml:space="preserve">Actuellement chez Pacifica , mon mari et moi-même rencontrons des problèmes suites au vol de notre voiture en septembre. En, effet il est très compliqué d'avoir des nouvelles de leurs pars et ils ne font pas les démarches en tant et en heure. Laissant traîner les choses , encore maintenant Juin 2020. Nous sommes dans l'attente d'un remboursement auprès de notre organisme de location de voitures. Ils avaient estimés un certain montants, qu'ils n'ont pas honorées et ne répondent quand on essaye de les contactés. Nous avons même dû payer des mensualités pour notre voiture volée depuis 6 mois , sans remboursement de leurs pars. 
Nous sommes furieux, car encore entrain de payer une voiture VOLÉE. </t>
  </si>
  <si>
    <t>dissard-l-112072</t>
  </si>
  <si>
    <t>je suis satisfaite du service client. bon accueil téléphonique, explication claire, réponses précises a toutes mes questions.  rien de plus a rajouter.</t>
  </si>
  <si>
    <t>adrien-pierre-o-116765</t>
  </si>
  <si>
    <t>Simple, efficace et pratique.
Très bon accueil.
Compétitif et réactif.
Je recommande et n'hésiterai pas à les contacter à nouveau si l'occasion se présente.</t>
  </si>
  <si>
    <t>mymy-85685</t>
  </si>
  <si>
    <t>Parfait.compétent. A l,écoute des gens et très  patient.je suis vraiment  satisfaite  de cette prestation. Je recommande cet assureur et vous invite à  en faire de même.Parfait.Competent.A l'écoute des  gens.</t>
  </si>
  <si>
    <t>xouxou91-60784</t>
  </si>
  <si>
    <t xml:space="preserve"> Petite histoire d'un assuré lambda
        Assuré à la macif depuis janvier 1994, je n'ai jamais eu le moindre sinistre durant ces 24 années.
Le samedi 27 Mai 2017 nous sommes cambriolés en pleine nuit pendant notre sommeil.
Réveillés par le bruit du cambriolage, je parviens à maitriser le cambrioleur et fort heureusement pour nous, nous récupérons l'ensemble du butin... Dégats : un carreau cassé et des traces de coups sur différentes ouvertures de la maison,  un peu de frayeur, du temps passé à la gendarmerie et ensuite au tribunal car le cambrioleur sera jugé en comparution immédiate le lundi et condamné à deux ans de prison.
Coût des réparations évalué par l'expert de la macif environ 1000€.
Aucune entreprise nous contacte car normalement dans un souci de maitrise des coûts les assurances proposent leurs propres artisans. Devant le manque de réaction et de suivi, je commande et je pose moi même le double vitrage qui a été fracturé car la fenêtre est resté sans réparation plus de trois semaines.
Je décide d'assumer les réparations étant bricoleur.
Aucune réparation n'est effectué, aucune indemnité n'est versé, coût pour la macif ZERO.
 Je reçois ce jour un courrier de résiliation de mon assurance habitation pour une sombre histoire
de garage transformé soit disant en local commercial par ma fille autoentrepreneur.
Et tout cela selon les déclaration d'un expert qui n'a jamais fait son travaille de suivi mais il a certainement facturé grassement son intervention.
J'aide ma fille qui se lance dans l'entrepreneuriat et l'artisanat et du cout il faut payer des assurances.
Elle aurait travaillé dans sa chambre, il aurait aussi fallut payer ??
La macif me demande même si ma fille utilise un des mes véhicules à des fins professionnelles alors qu'elle a sa propre voiture. La suspicion est totale Mme X.
Je vous souhaite bon courage pour vous réassurer quand vous avez été résilié.
Je suis obligé de m'assurer et je ne rentre plus dans les critères car résilié.
Un petit assuré qui n'aime pas les problèmes et assume ces responsabilités.
</t>
  </si>
  <si>
    <t>courtier-st-brieuc--100830</t>
  </si>
  <si>
    <t xml:space="preserve">j'etais redirigé sur ce forum par le navigateur ,j'etais surprise de lire les commentaires. Je suis courtier et je travaille avec plusieurs compagnies d'assurance pour comparer les devis et sincèrement je pense que dans la majorité des cas le contrat est choisi uniquement en fonction du prix et non pas les besoins du client. les besoins différent d'une personne à une autre et d'une année à une autre et aussi selon l'age. il faut bien choisir son contrat en fonction de ce qu'on consomme ( soins dentaires, ou hospitalisation , si on a refait les lunettes alors l'année d’après je vais baisser cette garantie et choisir une autre etc ) le tableau de garantie est bien clair même si on ne voit que des pourcentages mais y a pas de mal a demander au conseiller de les expliquer et de donner des exemples de remboursement. 
 </t>
  </si>
  <si>
    <t>sysanoin-59581</t>
  </si>
  <si>
    <t>en litige pour invalidité, après expertise et contre expertise pour une maladie neurologique invalidante et évolutive: refus de prise en charge; déni de diagnostic de médecin neurologue, incohérence dans le compte rendu de l'expert. 2 ans1/2 de procédures et de refus</t>
  </si>
  <si>
    <t>kellrorr91-77348</t>
  </si>
  <si>
    <t xml:space="preserve">Ont toujours été là quand j'en ai eu besoin, serviable et rassurant
Et en plus offre des rabais pour votre fidélité ce qu'aucun autre assureur ne m'a jamais fait </t>
  </si>
  <si>
    <t>tomm31-137892</t>
  </si>
  <si>
    <t>Beaucoup de souci avec cette mutuel. Service client injoignable et qui doit manquer de moyen étant donné que les réponses ne sont jamais claire. Tarif selon votre contrat. 
Difficile de se faire rembourser, les factures sont souvent remise en cause. Très difficile de faire une réclamation.</t>
  </si>
  <si>
    <t>nico-78044</t>
  </si>
  <si>
    <t>trais satisfait des estérification  donner par mon locuteur</t>
  </si>
  <si>
    <t>legrec-85850</t>
  </si>
  <si>
    <t>J'ai demandé un devis et je suis surpris par les tarifs, 2 à 3 fois plus chers que chez les autres assureurs pour une même voiture et les même conditions. Sans doute y-a-t-il des imbéciles dans sa clientéle</t>
  </si>
  <si>
    <t>martin-t-117095</t>
  </si>
  <si>
    <t>Simple et tarif imbattable, je recommande ! Les conseillers sont sympathiques et à l’écoute des clients, un grand merci à eux et particulièrement à Maxime !</t>
  </si>
  <si>
    <t>derhen-h-105800</t>
  </si>
  <si>
    <t>Très bon contact pour la souscription, bon renseignements aux questions.
Pour le moment tout est simple, et tarifs plus que corrects.
A tester désormais sur le long-terme.
Je recommande.</t>
  </si>
  <si>
    <t>eric-58490</t>
  </si>
  <si>
    <t xml:space="preserve">Prévoyance  pour tns inificace et non respecté .
Bonjour mr ou md je suis dans l'impasse ce le père qui vous écrit mon fils étant dans l'incapacite de s'occupe de ces document est de lui meme je l'hébèrge chez moi .
Mon fils ce fait renverse par une voiture le 12/02/2016 il circulait en moto , hospitalise 1 mois a la timone hôpital marseille , puis 1 mois centre psyiatrique valvert a marseille ,niveaux physique ça va beaucoup mieux
mais psykologiquement il a recu un grave choc postraumatique il est depressif est devenue trés violent , il est suivie par un psykiatre .est il a très malade.
Mon fils avait une société dans le btp est a souscrit avec L'assureur Swisslif prévoyance une assurance perte de revenue est explotation 360 € par mois après 6 mois arrêt de travail regle en totalite par swisslif 6000 € mois .
Une expertise auprès de leur expert a eu lieux est le psykiatre a reconue notre patholigie est d'accord pour continué les arret de travail .
Swisslif arrète de payé en disant que ce pas avéré que l'accident de moto est la cause de pathologie est qu'il faut prouvé le contraire avec certificat medical .
Mon fils n'a jamais eu de problème de sante il n'a que 24 ans ,quoi faire pour me defendre merci de me répondre .
Conaissez vous une association ou un avocat qui peux me defendre
Mes salutations les plus distingué.
Veuillez agréé mes salutation les plus distingué .
</t>
  </si>
  <si>
    <t>larbi-103408</t>
  </si>
  <si>
    <t>J’ai eu un sinistre suite à une propagation sur mon véhicule  le 31/12/2020 et je suis toujour en attente de mon remboursement l’expert a tout valider mes sa fait 30 jour que direct assurance me fait tourner droite à gauche l’expert les relance toute les semaines mes il ne réponde ni à l’expert ni à moi je tombe sur des personnes inexpérimentées du Maroc alor que je suis censée avoir des conseiller français à fuir cette assurance peut vous pousser au suicide surtout en cette période de Covid</t>
  </si>
  <si>
    <t>guilloud--96627</t>
  </si>
  <si>
    <t>Service client défaillant aucune réponse à mon recommandé lors de mon rachat total de prêt, idem sur le contact par mail, idem via courtier. A fuir.
Compagnie d'assurance qui est prompte à réclamer la prime d'assurance annuelle, moins ensuite à répondre à ses clients...</t>
  </si>
  <si>
    <t>patrick-d-108229</t>
  </si>
  <si>
    <t xml:space="preserve">je ne suis pas satisfait du tarif 
car une augmentation de 20% sur le tarif entre 2019 et 2020 ce n'est pas acceptable.
je cherche a changer d'assurance
</t>
  </si>
  <si>
    <t>lbc78630-89120</t>
  </si>
  <si>
    <t>A fuir au plus vite, suite au déces de leur adhérent la CARAC a mis 6 semaines de plus pour traiter le dossier que les autres compagnies et n'a toujours pas réglé 3mois 1/2 apres le deces de l'adhérent.</t>
  </si>
  <si>
    <t>gerard-a-126054</t>
  </si>
  <si>
    <t>Client depuis des années avec aujourd'hui 3 contrats je suis satisfait de l'acceuil téléphonique, des conseils et tarifs qui permettent plusieurs contrats.</t>
  </si>
  <si>
    <t>hermine-77784</t>
  </si>
  <si>
    <t xml:space="preserve">LAXISME INCOMPETENCE MAUVAISE FOI UNE GESTION DE SINISTRE DESASTREUSE Aboutissant à une action en responsabilité après 3 ans de gestion calamiteuse et irresponsable L ENFER
</t>
  </si>
  <si>
    <t>myriam-76036</t>
  </si>
  <si>
    <t xml:space="preserve">Assureur qui n'assure rien du tout. La salle de bain sinistrée, des moisissures, du carrelage gondoles c'est pas grave. L'expert estime que je peux passer la javel moi-même, oui oui. Ça fait rire tout le monde l'histoire de la javel sur des joints de carrelage. Mais la gmf y croit.
Je suis assurée reconstruction valeur à neuf, mais gmf applique quand même une vétusté.
Impossible de joindre un conseiller pour discuter. 
Le dossier est transféré de services en services. 
</t>
  </si>
  <si>
    <t>casual-126704</t>
  </si>
  <si>
    <t>Prix attractif à l inscription mais qui augmente vite d année en année..
Pas sur de conseiller cette assurance à mon entourage, d ailleurs, entrain de voir pour changer.</t>
  </si>
  <si>
    <t>jam-103591</t>
  </si>
  <si>
    <t>Je ne suis pas déçu de la gestion de sinistre et de la rapidité a laquelle cela c'est fait sans inquiétude ni mauvaise surprise. Ainsi qu'un suivi de mes démarches .Merci.</t>
  </si>
  <si>
    <t>marco1967-100471</t>
  </si>
  <si>
    <t xml:space="preserve">Communication carrément dans l'incompétence.
Changement perpétuel d'interlocuteur ce qui nuit encore plus à la communication.
Aucun esprit mutualiste malgré la publicité faite. 
Mieux vaut ne pas avoir de sinistre, car cela devient un enfer. Ce n'était pas le cas il y a une dizaine d'années.
La MAIF est devenu un assureur comme un autre voir pire compte-tenu de leur incompétence.
Enfin, mieux vaut connaître les conditions générales car, eux ne les connaissent pas.
</t>
  </si>
  <si>
    <t>gregory-b-116846</t>
  </si>
  <si>
    <t>Tres bonne assurance rapide et simple je recommande plus qua prendre la route pour des bonne balade entre amis en etant bien couvert avec mon assurance april</t>
  </si>
  <si>
    <t>petula-b-115124</t>
  </si>
  <si>
    <t>dommage que vous n'assurez pas tous les véhicules car j'ai un range rover que vous n'assurez pas. Aussi le tarif est parfois correct sur certains véhicule pas pas sur d'autres. Merci</t>
  </si>
  <si>
    <t>andrey-v-114535</t>
  </si>
  <si>
    <t>Il n'y a pas de service d'assistance à la clientèle (j'ai été double encaisse, et tous mes lettres ont été ignore). Les type du contrat ne peuvent pas être modifiés. Il est extrêmement difficile de le clôture. Je vais partir de Direct Assurance dans les plus brefs délais.</t>
  </si>
  <si>
    <t>florine-d-112164</t>
  </si>
  <si>
    <t xml:space="preserve">je suis satisfaite du service
les prix me conviennent
simple et rapide
je suis satisfaite du service
les prix me conviennent
simple et rapide
je suis satisfaite du service
les prix me conviennent
simple et rapide
</t>
  </si>
  <si>
    <t>mga--109592</t>
  </si>
  <si>
    <t>Très mauvais il mon fait payer les frais dossier plus 2mois d'assurance pour me dire après qu il pouvait pas m assurer donc aucun remboursement pour moi ca reste des beaux parleur</t>
  </si>
  <si>
    <t>bon-j-126305</t>
  </si>
  <si>
    <t xml:space="preserve">Je suis satisfaite du service bon rapport qualité prix juste franchise un peu chère  cependant je recommanderai l'olivier à mes amis
Cordialement Mme bon </t>
  </si>
  <si>
    <t>martinez-a-123805</t>
  </si>
  <si>
    <t>Interlocutrice très compétente, aimable, et efficace au téléphone. Le prix est attractif et les critiques des internautes sont globalement élogieuses.</t>
  </si>
  <si>
    <t>fabien-j-126940</t>
  </si>
  <si>
    <t>Bon prix le site est assez facile d’utilisation je recommande April moto au jeunes motard n’ayant pas beaucoup de moyen les prix sont très raisonnables !</t>
  </si>
  <si>
    <t>bryan-b-107320</t>
  </si>
  <si>
    <t>Rapidité, éfficacité. Permet aux jeunes conducteurs d'avoir une assurance à bas prix. 
Souscription de l'assurance rapidement et très bon réactivité des commerciaux.</t>
  </si>
  <si>
    <t>aa-88736</t>
  </si>
  <si>
    <t>aujourd'hui ca fait plus de 2 mois que j'attends un retour de la gmf sur un sinistre de wc aucune nouvel aucun suivit 
celà fait 10 ans que je paye une assurance qui ne fait rien pour ses clients 
en plus de ca il ne prenne pas les dégâts à leur charge
j'ai halluciné car ils ont mis deux mois pour me dire ça et en plus le sinistre a augmenté vu le temps de réactivité
je vous déconseille fortement cet assurance</t>
  </si>
  <si>
    <t>bennazar--100656</t>
  </si>
  <si>
    <t>Je suis déçu, lorsque veux partir de chez eux, ils trouvent toujours un papier qui manque, mon père décédé il veulent pas arrêté assurance, même là voiture à là casse.</t>
  </si>
  <si>
    <t>fabrice-l-112543</t>
  </si>
  <si>
    <t xml:space="preserve">Un devis valide au téléphone qui ne l’est plus en agence ! 
Impossible de discuter avec l’agent enfermé dans son logiciel et ses normes!
Assurément inhumain </t>
  </si>
  <si>
    <t>cecil-g-112871</t>
  </si>
  <si>
    <t xml:space="preserve">Tarifs intéressants.
Rapidité de souscription.
Je verrais le reste à l'usage, la qualité des prestations si je dois, un jour, en avoir utilité, et surtout la qualité des remboursements s'il y a lieu.
</t>
  </si>
  <si>
    <t>didier-b-116682</t>
  </si>
  <si>
    <t>Trop chère , j'ai fait changer le pare brise et 128€ de franchise!
1400 € d'assurance et payer une franchise de 128€ pour un pare brise à 400€ s'en est trop.
je change.</t>
  </si>
  <si>
    <t>jean-francois-l-112513</t>
  </si>
  <si>
    <t xml:space="preserve">je suis satisfait du service et des conseils qui m'ont été donnés.
personnel compétent et efficace , les tarifs sont très attractifs.
je recommande vivement. </t>
  </si>
  <si>
    <t>alex-70015</t>
  </si>
  <si>
    <t xml:space="preserve">payer une assurance habitation avec option vol.
Se faire voler sans effraction, plainte en gendarmerie etc..
Maaf veut rien savoir, motif: vous n'avez pas d'option bijoux, mais vous ne pouvez la souscrire seulement si leur valeur dépasse 1000 euros, moins que 1000 pas d'option bijoux, donc pas de remboursement...  On tourne en rond...A quoi sert l'option vol dans ce cas ?! 
: NUL NUL NUL. On est juste des vaches à lait! Au revoir la Maaf!
</t>
  </si>
  <si>
    <t>juju-66865</t>
  </si>
  <si>
    <t>Ma voiture est assurée à direct assurance tous risques et assistance 0 km depuis plus de 2 ans . Jamais j ai eu des soucis jusqu'au lundi dernier ou je revenais de mes vacances après l île de ré je suis montée à Paris et le lundi c était le retour à Bordeaux.  Sur le départemental 2020 sur une montée  a double sens sans terre plein mon pneu gauche  d avant s éclate alors que j étais à 110 km/h et mon véhicule se deporte à gauche sur la voie  a contre sens . Vu que c etait une descente pour les usagers de cette voie j ai appuyer de toutes mes forces sur le champignon pour degager cette voie et me réfugier sur une petite voie qui menait a une ferme. J ai appelé l assurance qui m a demandé d appeler l assistance qui n a voulu rien savoir parce que : d apres eux ... ecoutez bien ... j etais sortie de la voie rapide donc eux ( l assistance ) ne pouvait plus rien faire . Il falait que je reste sur la voie rapide même si les voitures descendait a 110 km/h . Comme j avais pris cette intersection juste a quelques mettres de la voie rapide pour me protégée et ben l assistance a refusé de me venir en aide . Et le mardi quand j ai expliqué mon mécontentement au service clientèle ils ont appuyé l avis de l assistance.  Il fallait que je reste sur la voie rapide même si les véhicules descendaient vite il fallait y laisser même  ma vie pour être assisté.....  comprennez vous cela ... ????? Je me retiens de les définir.  J attends juste mon RI .</t>
  </si>
  <si>
    <t>vony-108605</t>
  </si>
  <si>
    <t>Un service client nullissime ! Des contacts par mails à plusieurs reprises, aucune réponse si ce n'est un questionnaire de satisfaction sur le service !!
Comment font-ils les décomptes des remboursements ? très opaque, pas de relevé... Par contre, nombreux coiups de fils pour adhérer à une prise en charge plus élevée... Très déçue, à éviter +++</t>
  </si>
  <si>
    <t>phildr-103481</t>
  </si>
  <si>
    <t>Ce soit disant assureur rechigne à rembourser dès que la facture dépasse la somme que vous avez cotisé !
Echange téléphonique exécrable avec incitation à changer d'assureur.
Trop facile !
Aucun intérêt à prendre une telle assurance</t>
  </si>
  <si>
    <t>jeanmi-101082</t>
  </si>
  <si>
    <t>Malgré plusieurs mails et courrier en recommandé aucune réponse . demande de rachat covid délai de paiement non respecter à ce jour. Assureur à éviter .Aucune ligne téléphonique  ne répond un vrai scandale en 2020. Heureusement que GENERALI ne gère pas les urgences dans les hopitaux en ce moment....Quel regret d'avoir pris les contrats santé, prévoyance et retraite par mon entreprise. ASSUREUR A BANNIR DE TOUS COMMERCES</t>
  </si>
  <si>
    <t>frendo-77695</t>
  </si>
  <si>
    <t>Très bonne prise en charge de la part d'Erika, accueil et conseils très professionnels. Merci.</t>
  </si>
  <si>
    <t>alice-vandermouten-51542</t>
  </si>
  <si>
    <t>très déçu , communication nulle, ne prends pas la défense de ses assurés même quand sur un rond point on vous refuse la priorité !</t>
  </si>
  <si>
    <t>Dans mon contrat habitation je suis assuré pour les appareils nomades, ma fille se fait voler son huawei p10 pro 699€ en 2017. Remboursé 24€ 
Estimation actuelle matmut 299€ sans aucune explication et malgré les justificatifs - 40% vetusté - 150€ franchise, indemnisation scandaleuse pour une cotisation de 10€ mensuelle.
J'ai demandé une révision de l'indemnisation</t>
  </si>
  <si>
    <t>christophehavard1-70930</t>
  </si>
  <si>
    <t xml:space="preserve">Service client de la complémentaire santé de très mauvaise foi,  se méfier. J'ai résilié par courrier simple en septembre 2018  pour décembre (je crois que c'est très grave), j'ai reçu en janvier 2019 un courrier refusant ma résiliation de septembre au motif que le courrier reçu en septembre avec ma demande de résiliation n'était pas en recommandé !!!! Ils prétendent avoir répondu à mon courrier papier par courrier électronique à moi et mon assureur. Aucun de nous deux n'a reçu de mails. Bref, pour être tranquille j'ai du unilatéralement mettre fin aux prélèvements. Mutuelle à éviter.
Christophe HAVARD
</t>
  </si>
  <si>
    <t>momo-78411</t>
  </si>
  <si>
    <t>La protection juridique MAIF ne sert à rien car la maif se contente d'écrire un courrier type que vous pouvez trouver facilement sur internet. MAIF ne répond pas à ses adhérents quand c'est un peu compliqué.</t>
  </si>
  <si>
    <t>gerard-r-105127</t>
  </si>
  <si>
    <t>cette année vous avez augmenté le contrat auto de 3]°. J'ai effectué 1500KMS dans l'année . Cette augmentation n'est pas justifiée pour cette année. Etant abonné a auto plus Beaucoup d'assurance n'ont pas augmenté d'aprés le journal.</t>
  </si>
  <si>
    <t>alone-86338</t>
  </si>
  <si>
    <t>catastrophique depuis 3 mois, je suis censé être à 14 euros par mois avec l'acs mais on me prélève 67 euros. Pas d'interlocuteur posssible, ça fait 5 fois que je vais à mon agence mais le personnel ne sait pas quoi me dire ,je vais résilier !</t>
  </si>
  <si>
    <t>guillaume-g-130433</t>
  </si>
  <si>
    <t>Rapide, simple et efficace
Je ne connaissais pas cette assurance, grâce au Lynx c'est fait
Si toutefois je devais la conseiller à une tierce personne, je le ferais sans hésiter</t>
  </si>
  <si>
    <t>Excellente couverture pour une famille</t>
  </si>
  <si>
    <t>myriam-b-132823</t>
  </si>
  <si>
    <t>C’est un peu trop tôt pour mettre un avis, mais pour l’instant je peux dire que direct Assurance est moins chère que les concurrents. Voila pour l’instant je n’ai pas d’avis concrets</t>
  </si>
  <si>
    <t>djo-96450</t>
  </si>
  <si>
    <t>Attente beaucoup trop longue pour ce faire rembourser et aussi quand on envoie un courrier je ne conseil pas du tout cette mutuelle dommage sur la publicité ils disait remboursements rapides?? Je pense que je vais changer à mon échéance du mois de décembre</t>
  </si>
  <si>
    <t>marine-b-124167</t>
  </si>
  <si>
    <t>Peu satisfaite pour un problème de prélèvement pas de nouvelle présentation ce qui n’est pas commercial pour moi ou du moins prévenir l’assurer avant!</t>
  </si>
  <si>
    <t>delannoy-e-128076</t>
  </si>
  <si>
    <t>Le prix me convient , envoie des documents très simple, signature électronique nickel.
Le 1er contact par téléphone a été rapide, à voir dans le temps.</t>
  </si>
  <si>
    <t>james-c-115033</t>
  </si>
  <si>
    <t>Les prix ne récompensent pas la fidélité ni le nombre de contrats souscrits.
Ils augmentent chaque année alors que le bonus augmente. Ils devraient au moins etre stables</t>
  </si>
  <si>
    <t>goumba-gbatongo-a-117859</t>
  </si>
  <si>
    <t xml:space="preserve">Je suis satisfait de la prestation. 
J'ai été très bien accueillis et j'aimerais que cela puisse continuer ainsi. 
je ravis d'être assurer par vous.  </t>
  </si>
  <si>
    <t>ft-93642</t>
  </si>
  <si>
    <t>Le prix est très intéressant beaucoup moins chère que d'autres assurances , je conseille, le prix sur les options ne sont pas élevées. Le devis est rapide</t>
  </si>
  <si>
    <t>gerard-g-95651</t>
  </si>
  <si>
    <t xml:space="preserve">devis vite établi mais j ai trouvé des meilleurs tarifs dans d' autres assurances 
surtout que ma concubine est deja cliente chez vous !
vous devriez faire des meilleurs prix quand on est plusieurs dans le meme logement 
</t>
  </si>
  <si>
    <t>merced-1411</t>
  </si>
  <si>
    <t>Le prix est très bien par rapport aux autres assurances. La souscription est facile et rapide, je vais pouvoir récupérer rapidement ma moto. Quelques options sont intéressantes à prendre.</t>
  </si>
  <si>
    <t>schlouch-b-110852</t>
  </si>
  <si>
    <t>Je suis satisfait du tarif.
Je n'ai pas eu de demandes particulières à faire pour l'instant.
On verra à l'usage si les garanties sont bonnes et le service client aussi.</t>
  </si>
  <si>
    <t>amaury-r-123700</t>
  </si>
  <si>
    <t>TRES CONTENT DU PRIX ET DE POUVOIR MODIFIER SON CONTRAT A VOLONTE AVEC LES OPTIONS QUE L ON PEUT ENLEVER ET AJUSTER A  SOUHAIT                          .</t>
  </si>
  <si>
    <t>enzo-d-115005</t>
  </si>
  <si>
    <t>Je suis satisfait du tarif est de la qualité du devis et les prix sont intéressants et très satisfait du service et de la propositions des tarif et très satisfaisante</t>
  </si>
  <si>
    <t>ouatik-c-129196</t>
  </si>
  <si>
    <t>Bon service d'assurance automobile avec des tarifs très intéressants.bon service d'assurance automobile avec des tarifs intéressants et un bon site très simplifié.</t>
  </si>
  <si>
    <t>emilie-d-131641</t>
  </si>
  <si>
    <t>Très contente de la qualité de vos service après de nombreuses années, les prix sont corrects et vous êtes très réactifs en cas de problème !!
La GMF est une assurance sur laquelle on peut compter !!</t>
  </si>
  <si>
    <t>nicolas-70784</t>
  </si>
  <si>
    <t xml:space="preserve">Bonjour,
je souhaite aujourd'hui partager mon expérience en temps que client dans cette société d'assurance.
Suite à un sinistre don je ne suis pas responsable , je prend contact avec mon agence ou tout c'est très bien passer dans un premier temps.
Ensuite viens le relai du service prise en charge pour les réparation de mon véhicule et LA quand je leur explique que je ne souhaite pas mettre ma voiture dans leur garage agréé ils vous explique alors que l'expert ne passe pas qu'il faut que je face les démarche moi même pour faire un devis et de leur faxer.... 
j'ai mis la matinée complete a recevoir et réespliquer la même chose.
 franchement je ne vous conseil pas du tout.
</t>
  </si>
  <si>
    <t>xineedwards-81115</t>
  </si>
  <si>
    <t>Merci beaucoup Sabrina, vous m'avez apporté beaucoup d'informations!</t>
  </si>
  <si>
    <t>gregory-85846</t>
  </si>
  <si>
    <t>Bonus au maximum. 2 bris de glace à 8 mois d'intervalle m'ont valu une résiliation abusive. Seule justification du conseiller : "Vous avez eu deux bris de glace trop rapprochés c'est un ordinateur qui calcule". Scandaleux</t>
  </si>
  <si>
    <t>jean-philippe-v-127617</t>
  </si>
  <si>
    <t>super expérience efficace et rapide merci beaucoup et nous avons déjà une voiture et nous renouvelons le contrat chez vous. Tout est très bien et très clair.</t>
  </si>
  <si>
    <t>rp49-74938</t>
  </si>
  <si>
    <t>Cliente depuis 2014</t>
  </si>
  <si>
    <t>simon-m-115775</t>
  </si>
  <si>
    <t>Très satisfait, Prix préférentiel par rapport  au devis de mon assurance actuelle (-250euros sur l'année), je vais regarder ce qu'il en est pour mes autres véhicules.</t>
  </si>
  <si>
    <t>isabelle-136372</t>
  </si>
  <si>
    <t>Sinistre grêle en août 2020. Délégation de travaux au prestataire Domus pour faciliter la prise en charge des réparations. Mon contrat spécifie un dédommagement sans application de taux de vétusté. Visite de l'expert qui n'a pris la peine de vérifier les dégâts sur le toit mais a pu noter les dégâts apparents sous la véranda. A ce jour, aucune réparation, aucun suivi, aucun courrier par courrier ou par mail. Les 4 devis des artisans sont systématiquement refusés car le montant d'indemnisation proposé par la GMF ne prend pas en compte l'ensemble des dommages à réparer. Pourtant les artisans sont venus constater avec précision la réalité des dégâts en montant sur le toit. Pire, dès que j'appelle, les agents GMF (qui ne sont jamais les mêmes et sont très difficiles à joindre - 20mn d'attente ou message de rappeler) me raccrochent au nez en cours de conversation ou ne ne me donnent de réponse satisfaisante et ce malgré un courrier envoyé avec les photos. Enfin, le service contentieux GMF me propose de payer à mes frais une contre expertise. Je conclue, après un an et demi (période durant laquelle, il a plu, neigé, etc.) que les dommages sont toujours là et peut-être même accentués.
Conclusion : une assurance pas chère mais qui vous indemnise mal ou pas du tout. A fuir</t>
  </si>
  <si>
    <t>gerard-104180</t>
  </si>
  <si>
    <t>bonjour ...je suis assuré chez direct assurance depuis fevrier 2016...le contract initial etait au prix de 301euros..et ca augmente toutes les années de facon importantes...puisque pour 2017..346 euros....2018...363 euros...2019...374 euros...2020...407 euros ...2021...440  euros ...j 'arrive a ce jour au prix des concurents avec de meilleurs garanties   et prises en charge ..je vais donc changer d'assurances....!!!!</t>
  </si>
  <si>
    <t>axy-64614</t>
  </si>
  <si>
    <t xml:space="preserve">Si je pouvais mettre 0 sur la satisfaction, ce serait fait. J'ai une ALD pour mon cancer de la thyroide et depuis Mars 2018: les remboursements sont dans tous les sens, parfois le lendemain, parfois des mois après. Gynécologie sans dépassement honoraire, ophtalmo,etc, on vous sort des "retenues forfaitaires", basées sur les frais inhérents à mon ALD. La blague.... Un devis est soumis depuis Mars, je n'ai toujours aucun réponse. Ah si, pardon .... Celle de la CPAM (oui oui) me disant non. Bah oui, je ne suis pas à affiliée à votre centre mais mon centre Sécu + Mutuelle renvoit la balle à la CPAM...
Bref, appréciation: a atteint le fond mais continue de creuser.
Si vous prospectez, si vous hésitez sur la MGEN.... Foyez, pauvres fous. </t>
  </si>
  <si>
    <t>thomajo-49524</t>
  </si>
  <si>
    <t>on a été assuré sans notre accord alors qu'on avait une mutuelle au travail et impossible de arrêter de plus on nous a collé une cotisation pour des indemnités journalières hospitalisation sans rien et bous appelez on vous dit de payer alors qu'on a rien demandé juste un devis en prévision du départ en retraite de mon mari....</t>
  </si>
  <si>
    <t>jojanna-59204</t>
  </si>
  <si>
    <t>A fuir A fuir! je me suis fait avoir par les prix intéressants sur les comparateur mais c'est un piège. Payez le double mais fuyez cette assurance. J'ai eu la totale, Apres que j'ai tout vu et revu plus  de 1Heure 40 au téléphone, j'ai fourni toutes les pièces demandée, j'ai acheté ma moto. Le lendemain ils m'informe que je ne suis plus assuré. Des conseillers désagréables.  Meme apres ma demande de résilier le contrat ils ne se gênent pas de vous faire payer une mensualité. A évite à tout prix.  Heureusement je n'ai pas eu un sinistre avec eux, car la je pense c'est l'incompétence dans sa meilleure forme.</t>
  </si>
  <si>
    <t>serge-r-116653</t>
  </si>
  <si>
    <t>Suite à ma communication téléphonique la personne avec qui j'ai conversé, en l'occurrence Aminata, a été parfaite et m'a donné avec une grande gentillesse tous les renseignements que je voulais. Je l'en remercie vivement. 
Serge Rippert.</t>
  </si>
  <si>
    <t>nabil-e-113579</t>
  </si>
  <si>
    <t xml:space="preserve">Je suis satisfait du service. Le prix me semble correct. J'ai jamais eu de sinistre donc je ne peux pas dire plus puisque je n'ai jamais fait de demande.
</t>
  </si>
  <si>
    <t>nico-58819</t>
  </si>
  <si>
    <t>mauvaise assurance xxxxxxxxxxxxxxxxxxxxxxxxxxxxxxxxxxxxxxxxxxxxxxxxxxxxxxxxx</t>
  </si>
  <si>
    <t>richard-c-104996</t>
  </si>
  <si>
    <t>Insatisfait d'avoir a subir une augmentation de 30%  sur un tous-riques ( je pense à cause  2 impacts pare-brise réparés ???) théoriquement pris en charge mais au final payés par l'assuré.</t>
  </si>
  <si>
    <t>slh-76812</t>
  </si>
  <si>
    <t>La MAAF prent ses clients à la légère. Il font des contrats provisoire d'1mois pour bloquer le client et l'engager puis pendant ce mois ils se permettent de tout faire comme je pas valider le contrat si ça leurs paraît à risque comme pour jeunes conducteurs ou autres.</t>
  </si>
  <si>
    <t>david-c-125730</t>
  </si>
  <si>
    <t>Comme d habitude simple rapide est les conseiller au top je recommande car je n AI aucun soucis avec direct assurance et mes 3 contrats prix clarete et rapidite</t>
  </si>
  <si>
    <t>salma-100868</t>
  </si>
  <si>
    <t xml:space="preserve">Bonjour,
Accueil téléphonique très satisfaisant et rapide.
Formation clair et précis, parfait sens d'écoute, des réponses claires.
Merci pour le conseillère qu'elle m'a répondu aujourd'hui.
Cordialement Mme chamihy </t>
  </si>
  <si>
    <t>nathalie-l-124093</t>
  </si>
  <si>
    <t>Pas de soucis sauf 2 ratés pour obtenir résiliation contrat ancienne assurance, retard de 2 mois sur nouveau tarif.</t>
  </si>
  <si>
    <t>philippe-62828</t>
  </si>
  <si>
    <t>bonne assurance sante reactive bon service client les remboursement sont correct et rapide</t>
  </si>
  <si>
    <t>jeremy-68590</t>
  </si>
  <si>
    <t>Les conseillers son agreables a l ecoute. pris en charge direct  des dosiers de sinitres  explique bien les demarche et qualité  prix s est bien je recommande  cette asurance</t>
  </si>
  <si>
    <t>fabfo-71343</t>
  </si>
  <si>
    <t>très mal reçu, on ne vous laisse pas parler, on applique la loi sans essayer de comprendre le cas particulier qui souvent fait avancer la loi et fait jurisprudence!!! aucune écoute et je pense que les juristes sont des rebus qui n'ont pas réussi une belle carrière de juriste et qui n'ont aucune envergure!! c'est désolant je suis très mécontente et j'envisage de changer de compagnie d'assurance suite à ce litige traité par dessus la jambe! à fuir !SI J'AVAIS PU METTRE AUCUNE ETOILE JE L'AURAIS FAIT</t>
  </si>
  <si>
    <t>julien-b-134981</t>
  </si>
  <si>
    <t>Très correct et rapide pour la souscription en ligne, très bon service, les conditions sont simples et claires, pas de surprise.
Je conseille vivement</t>
  </si>
  <si>
    <t>florian-l-123582</t>
  </si>
  <si>
    <t>Tres bien. Suite au premier appel, bonne explication et réactivité. Marque renomée qui me donne confiance. En espérant que tout se passe pour le mieux entre nous.</t>
  </si>
  <si>
    <t>cleopatre95-86380</t>
  </si>
  <si>
    <t>J'ai informé la MATMUT du décès de mon père et demander la résiliation de son contrat multirisques habitation. Compte tenu des circonstances,j'ai tardé à envoyer mon courrier je le reconnais mais sollicité une résiliation à la date du décès. Eh bien non ! La Matmut me demande de régler le contrat entre la date du décès 08/2019 et fin 12/2019. Donc Papa avait une couverture juridique vie privé et une assurance habitation pendant plusieurs mois après son décès ! J'avais appelé au préalable et les propos tenus n'étaient pas du tout les mêmes. Légalement il me semble difficile qu'ils puissent justifier une telle attitude. Bien entendu aucun décision par téléphone, si je conteste il me faut écrire une nouvelle fois. Le côté humain n'existe vraiment chez eux.</t>
  </si>
  <si>
    <t>mamycine-60448</t>
  </si>
  <si>
    <t>Santiane a essayé de prélever sur mon compte bancaire malgré la non adhésion à  leur contrat suite à  ma recherche sur le interne des commentaire plus que negatifst , j'ai prévenu ma banque de ne par payer.
Ce groupe est à fuir 
Cordialement
Mamynou</t>
  </si>
  <si>
    <t>didoni-60952</t>
  </si>
  <si>
    <t>Traitement lentissime, 1 mois pour obtenir une quelconque réponse, plusirs pour se faire rembourser, entre-temps l'assuré doit dépenser sans compter sur la mutuelle pour qualaquelle il cotise!!!!!!!!</t>
  </si>
  <si>
    <t>franck-70870</t>
  </si>
  <si>
    <t>le-roux-m-113010</t>
  </si>
  <si>
    <t>Excellente qualité de service
Interlocuteurs professionnels et a l'écoute. je recommande vivement cette assurance. les prix sont justes et c'est rapide, merci</t>
  </si>
  <si>
    <t>marchand-s-122839</t>
  </si>
  <si>
    <t xml:space="preserve">Je suis très satisfaite de l’accueil 
Et de la conseillère qui m’a souscrit mon contrat  
Je recommande amplement 
Très bon assureur 
Merci à votre conseillère </t>
  </si>
  <si>
    <t>geronimoiia-98720</t>
  </si>
  <si>
    <t xml:space="preserve">lisez bien votre contrat en cas de pepin a moins de 50 km de chez vous, le soir, sur l'autoroute, comptez que sur vous ! Ca c'est pour la partie facile 200 euros plus tard...
Si comme moi pendant le confinement vous n etiez pas chez vous, que vous vous retrouvez en situation de default de paiement, idem: vous allez vous battre pendant 3 mois pour pouvoir regulariser la situation. Au final je suis partie chez un autre assureur, et je suis toujours en attente d'une facture de fin de contrat... pas gagner, meme quand vous voulez faire les choses en regles.
La relation client ? comptez pas dessus.
</t>
  </si>
  <si>
    <t>olivier26-81190</t>
  </si>
  <si>
    <t>Ayant eu un accrochage hier avec mon véhicule, j'ai été agréablement surpris par la réactivité et la qualité de service offert par la MAAF. 
Concernant la réactivité : accrochage à 11h10 / à 11h30 mon véhicule était sur le plateau du dépanneur / dans le même temps un taxi missionné par l'assistance venait me récupérer pour me ramener chez moi et un véhicule de prêt était mis à ma disposition. Le dépanneur m'a rappelé à 13h30 pour me demander de lui confirmer le numéro de plaque de l'autre véhicule à l'origine de l'accident (en effet, le modèle lui laissait penser qu'il devait aller le chercher et qu'il s'agissait du même accident). Pourtant le propriétaire de l'autre véhicule a appelé son assistance (assurance d'une banque) en même temps et il a été dépanné 2 heures plus tard !!! 
J'ai pu faire ma déclaration de sinistre par téléphone dans l'après midi / l'ensemble des SMS de confirmation m'ont été envoyé dans la foulée (prise en compte du sinistre / affectation d'un garage / date pour l'expertise...).
Concernant la qualité de service : Mes interlocuteurs au téléphone ont été à l'écoute, ils ont fait preuve de bienveillance et ils ont toujours cherché à me proposer la solution la plus adaptée à mes attentes (mise à disposition d'un véhicule proche de chez moi alors que le "loueur" de véhicule voulait me ramener prendre un véhicule sur Lyon alors que j'habite à côté de Valence !).
Je ferai un retour à la fin de l'expérience (une fois le véhicule sur "pied" / ou du moins sur roue) mais pour le moment je suis satifsait</t>
  </si>
  <si>
    <t>alain-serrand-49993</t>
  </si>
  <si>
    <t>La MAAF a résilié mon contrat auto alors que je n'ai commis aucun accident (responsable ou non). Pas assez rentable selon eux.</t>
  </si>
  <si>
    <t>ohm75-78824</t>
  </si>
  <si>
    <t>Bonjour,
Jamais eu affaire à un service client si déplorable, tant mieux je ne tombe pas dans le piège et vais aller voir ailleurs</t>
  </si>
  <si>
    <t>jean-101994</t>
  </si>
  <si>
    <t>Assuré pour un vehicule familial à 10 cv fiscaux, 40% de bonus. 2 bris de glace en 3 ans, remboursements rapides à chaque fois.
Les conseillers sont joignables facilement.
À mon sens, c'est une compagnie d'assurance à taille humaine et ça se ressent dans gestion client.
Je recommande à mes amis et famille dès qu'on me demande mon avis sur les assureurs.</t>
  </si>
  <si>
    <t>yvan-armand-f-131169</t>
  </si>
  <si>
    <t>Je suis satisfait des prix proposés par l’assurance direct assurance, j’ai choisi la vôtre par le biais des différentes publicités télévisé ainsi que sur internet</t>
  </si>
  <si>
    <t>kong-heng-n-122932</t>
  </si>
  <si>
    <t>les prix me conviennent - contact facile - devis et réponses rapides - intervenants professionnels et à l'écoute de client - publicité sympathique et rigolote</t>
  </si>
  <si>
    <t>la-paille-104022</t>
  </si>
  <si>
    <t xml:space="preserve">Je suis satisfait de l'ensemble des prestations.
Mon seul questionnement concerne le contrat capital décès complémentaire souscrit dès mon adhésion à la MGP il y a environ 45 ans !
Le calcul est simple. Sur la base du dernier montant de 72 euros, j'ai donc réglé à franc constant 45x12 = 540 mois x 72 = 38.880 euros, somme à actualiser que je vais perdre en totalité, si j'ai bien compris, lors de mon 80ème anniversaire.
Pouvez-vous m'informer sur ce point douloureux.
Bien cordialement.
J.C PAILHERE </t>
  </si>
  <si>
    <t>patrick-c-131303</t>
  </si>
  <si>
    <t>je suis satisfait de vos services et de la rapidités du dossier et simple
à voir pour recevoir le vignette verte par mail (plus rapide) pour le reste rien à dire
bonne reception 
Cordialement 
Patrick C OSTE</t>
  </si>
  <si>
    <t>moune-124066</t>
  </si>
  <si>
    <t>Impossible de joindre le moindre conseiller, on nous renvoie sur le courtier qui est en arrêt maladie depuis 2 mois et maintenant en vacances.
Hors j'ai besoin d'un rachat partiel urgent pour un achat immobilier....Comment faire ???</t>
  </si>
  <si>
    <t>amine-91768</t>
  </si>
  <si>
    <t>Le prix me convient en espérant qu’il n’augmentera pas et qu’il sera le meme lors de la souscription du contrat, plateforme internet bien pratique et precise</t>
  </si>
  <si>
    <t>catnip77-77641</t>
  </si>
  <si>
    <t>En arrêt de travail depuis mars 2019, j'attends depuis plus d'un mois l'envoi du  dossier de la cardif pour l'assurance emprunteur, malgré plusieurs appels , toujours rien , les conseillers me baladent.</t>
  </si>
  <si>
    <t>bebemmarose-62538</t>
  </si>
  <si>
    <t>donc mon histoire débute avant hier donc lundi 19 mars, j'ai été emboutie a un feu par un monsieur qui n'a pas vu que le feu passait au rouge. je suis au tiers plus donc aucun soucis car je ne suis pas responsable du tout et tout va se solutionner très vite. Or étant chez direct assurance tout ne va pas se passer de façon normale. J'appelle donc mon assistance et j'ai une femme qui deviendra ma gestionnaire de sinistre et qui me dit je vous envoie un mail et quand vous aurez besoin de me recontacter vous m'envoyer un mail en reponse a ce mail et je vous rappelle dans l'immédiat. jusque la tout va bien... la partie adverse a du partir car il avait rdv au tribunal mais m'a laissé ses coordonnées ainsi que sa carte d'identité et son assurance.
ma gestionnaire me dit lui envoyer de suite une lettre recommandée pour lui demander de se mettre au plus vite en contact avec eux et me dit se rapprocher de son assurance, la macif, afin de règler au plus vite les détails du sinistre. Je rappelle dans l'après midi a la plateforme d'appel de direct assurance car je n'ai jamais eu l email de ma gestionnaire et je tombe sur un monsieur qui me dit qu'aucune démarche n'a été entreprise car ma gestionnaire attendait mon coup de fil !!! alors très gentiment j'explique au monsieur que d'une je n'ai jamais recu le mail de cette dame me permettant d'etre en contact direct avec elle et de deux elle etait sensé se mettre en relation avec la partie adverse sans coup de fil de ma part. donc apparemment il lance la procédure. je fais rappatrier mon véhicule a un garage et me demande quand mon problème va etre solutionner car je vis seule avec ma fille et assez excentrée de la ville et donc ma voiture est presque indispensable pour moi. on me dit de ne pas m'inquiéter mais je commence a avoir des doutes sur cette assurance qui a besoin de beaucoup d'appels de notre part pour bouger. J'ai déja eu des sinistres automobiles par le passé avec d'autres assureurs et j'ai toujours été satisfaite de la rapidité et du suivi de ceux ci.
hier matin j'envoie mon constat par email comme convenu car j'essaie de reduire au maximum le temps de traitement de l'action et j'appelle moi meme la macif qui me dit que le mieux serait de refaire un constat annule et remplace le précédent avec la partie adverse. évidemment mon assurance n'est pas rentrée en relation avec la macif. vers 10 h ce matin j'appelle direct assurance et je tombe sur ma gestionnaire qui me dit ah non madame je n'ai pas recu votre constat... pardon !!!! je vous l'ai envoyé hier matin. Attendez je regarde mes mails ahhhhhhhhh oui je l'ai. De qui se moque t on ? si je ne l'avais pas appelé mon constat restait au chaud dans sa boite des jours entiers. je lui dis que je vais refaire un constat pour accélerer la reconnaissance de ma non responsabilité mais que je n'ai plus de constat, elle me dit qu'elle m'en envoi un par mail de suite que je n'aurai plus qu'a imprimer. 1 heure après je n'avais toujours pas de mail. J'ai du rappeler pour qu'une autre personne me l'envoi. ma gestionnaire m'a demandé si mon véhicule avait été rapatrié (donc il n'ont aucun suivi de leur propre démarche) elle m'a demandé dans quel garage elle était!!! quand le dépanneur est venu il m'a demandé si j'avais un garage attitré je lui ai dit que non qu'il choisisse un garage affilié et mon assurance n'est meme pas au courant d'ou mon véhicule se trouve!!! j'ai joint le service assistance par messenger pour leur relater mon mécontement quant a la gestion de mon dossier litige et on me répond que 87% de clients sont satisfaits. j'en conclu donc que 23% des clients ont un litige et les satisfaits sont ceux qui n'ont pas eu de litige. j'ai oublié encore pas mal de détails qui prouvent l'incompétence de leur service assistance comme le fait que ce matin ils n'avaient pas encore dépeché l'expert car ils attendaient mon appel !!! encore une bizarrerie de plus vue que j'ai demandé a ce que les démarches soient lancées dès mon 1er appel pour accelerer un prêt de voiture etc... etc...</t>
  </si>
  <si>
    <t>maxime-l-132538</t>
  </si>
  <si>
    <t>Le niveau de qualité du service est très correct et les prix intéressants c'est pour cela que j'ai choisi direct assurance, en comparaison aux autres assurances.</t>
  </si>
  <si>
    <t>alicia-70787</t>
  </si>
  <si>
    <t>Assurance déplorable. Cette compagnie se moque complètement de ses clients. Aucun service après vente. En cas de problèmes il faut téléphoner à un numéro surtaxé à 80 centimes la minute et la personne au bout du fil et incompétente qui nous tient 10 min pour nous faire payer plus. J ai demandé une résiliation de mon contrat et on m a envoyé mon relevé d informations sur lequel il était bien écrit résilié à la date du  3 mois après je reçois une lettre de mise en demeure me signalant que je devais payer la totalité de mon assurance pour l'année ainsi qu un nouveau relevé d'informations sur lequel il y avait écrit mise en demeure et que mon contrat n'était pas résilié. Après plusieurs envoie de mails je n ai jamais eu aucune réponse. J ai téléphoné 3 fois au numéro des réclamations qui m ont dit qu ils allaient remonter ma réclamation et me donner une réponse dans les 72h mais je n ai à ce jour reçu toujours aucune réponse. J ai également envoyé 3 réclamations écrites et toujours rien. Cette compagnie n a pas le temps de nous répondre mais elle en a pour nous envoyer des recommandés de mise en demeure. J aimerais que cette histoire prenne fin le plus rapidement possible. Heureusement que j ai payé mon assurance à l'année et pas par prélèvement sinon j aurais du faire opposition quand je vois le nombre de personne qui ont des soucis.</t>
  </si>
  <si>
    <t>dream-49682</t>
  </si>
  <si>
    <t>En cas d'accident non responsable mais sans tiers ,la franchise est très élevée:s'ajoutent à la partie fixe 10% des frais de la réparation .
 Pour le parrainage : il apparaît comme un leurre.</t>
  </si>
  <si>
    <t>elo-59171</t>
  </si>
  <si>
    <t>Comme pour les précédentes personnes, Néoliane refuse ma résiliation (parce que j'ai confondu date d'anniversaire et échéance .... bien que je sois dans les délais et ai respecté les démarches)
Je les ai donc contacté par téléphone pour que l'on me dise que le service résiliation n'était pas joignable au téléphone et que je devais donc leur envoyer un mail.
Ce que j'ai donc fait. Une semaine plus tard, je reçois une réponse pour me dire qu'il y a un bug informatique et que je devais réitérer ma demande.
J'ai donc refait un mail il y a plus de 10 jours .... sans réponse !!!  
Je me demande vraiment comment il est possible de résilier cette mutuelle !!
sans parler de leur fonctionnement plus que complexe: j'ai souscrit à Néoliane, reçoit des mails et décomptes de Mutua gestion et lorsque je veux faire une demande on me dit de passer par le site de Santiane ..... c'est à rien n'y comprendre.</t>
  </si>
  <si>
    <t>lyazidi-m-136833</t>
  </si>
  <si>
    <t>Nickel rien a redire tout est bien bon prix service client reactif seul bémol mon adresse mail n'a pas était accepter j'ai du utiliser celle de mon amie</t>
  </si>
  <si>
    <t>mercanti-e-114679</t>
  </si>
  <si>
    <t>Très satisfait et j’ai reçu un appel téléphonique de qualité avec une aide personnalisée de grand aide , mon interlocutrice m’a très bien conseillé et c’est pour cela que je vais assurer un deuxième véhicule</t>
  </si>
  <si>
    <t>flox1775-53917</t>
  </si>
  <si>
    <t>Service client absent, insolent et menfoutiste
Prélèvement pendant des mois alors que voiture déclarée épave et remboursement tardif</t>
  </si>
  <si>
    <t>ceg17-80140</t>
  </si>
  <si>
    <t>Une honte !! client depuis 5 ans avec 1 petit sinistre non responsable...et ils résilient mon contrat avec un simple courrier sans signature et aucun moyen d'échanger....avec quelqu'un d'autre que le serveur vocal !! à fuir</t>
  </si>
  <si>
    <t>l59-104910</t>
  </si>
  <si>
    <t>La Macif est toujours là pour vous demander de payer et vous menace de transmettre votre dossier au service recouvrement si vous ne payez pas dans les 10 jours. Je venais de résilier le contrat, ils ont continué d'effectuer des prélèvements. J'ai donc envoyé un mail pour demander des explications. J'ai eu un courrier pour réponse, disant que je leur doit encore 19€. Pourquoi ? Aucune idée. Je leur ai demandé des explications sur cette somme, même si elle est peu élevée,un calcul détaillé c'est trop demandé apparemment... Il y a quelques années,un accident où je n'étais pas responsable, ils ont mis deux ans à m'indemniser et encore c'est parce que j'ai insisté, relancé à plusieurs reprises sinon j'attendrais encore c'est certain. Ils ne prennent pas la peine de traiter les dossiers, ne répondent que vaguement aux demandes, ne font pas de recherches auprès de l'autre assureur... Bref, bien contente d'être partie....</t>
  </si>
  <si>
    <t>Sinistre immobilier déclaré en Mars, la MAIF n'a rien fait et au vu du devis (1800 euros) demande une expertise en Septembre  ... toujours dans l'attente du rapport d'expert fin Janvier ! 
Sinistre pour un accident de velo en Decembre (velo heurté par voiture, la roue ressemble à un Huit ! constat amiable avec le conducteur) : pour un devis de 150 euros, la maif demande une expertise ... delai supplémentaire ... velo toujours immobilisé ...
Sinistre corporel et demande d'aide à domicile (ma femme sur un fauteuil roulant pendant 2 mois) : la MAIF met 2 mois pour repondre ; aide à domicile : limitée à 3 semaines .. information donnée après 2 mois ... impossible d'engager des frais avant validation médicale mais la MAIF met 2 mois à repondre ; bref en attendant on a du se débrouiller seuls !!!</t>
  </si>
  <si>
    <t>mathias-h-133304</t>
  </si>
  <si>
    <t>je suis satisfait de ma démarche , les tarifs sont correcte , ces super , j'espère recevoir ma carte vert très vite, pour profite de ma moto .Cordialement</t>
  </si>
  <si>
    <t>dongue-i-116241</t>
  </si>
  <si>
    <t>Satisfait de l’offre et des contacts téléphoniques que j’ai eu. Satisfait de la franchise 50km en option. Regrette de ne pas pouvoir avancer plus pour le 1er paiement et baisser les mensualités.</t>
  </si>
  <si>
    <t>loulou-104886</t>
  </si>
  <si>
    <t>Assureur et personnel compétents et réactifs suite à accident, ainsi que sur panne sur autoroute ( problème traité dans l'heure suivante avec dépannage dans les 2 cas). Dommage, que cet assureur suite au COVID n' a pas offert 2 mois de cotisations en 2020 à ses clients ( cas GMF at autres mutuelles...), leur politique commerciale est exclusivement orientée en priorité aux professionnels, les particuliers et les retraités sont toujours les vaches à lait !!!.</t>
  </si>
  <si>
    <t>venus-102599</t>
  </si>
  <si>
    <t>Ma mère avait souscrit un capital décès. Chaque année, elle règle sa cotisation en Janvier et a déjà payé plus de 4 fois le capital souscrit depuis qu'elle adhère. Impossible de savoir si le capital sera réévalué...
Son décès, survenu en Novembre dernier, a été signalé par courrier recommandé, et depuis nous avons encore reçu (par 2 fois !) l'appel à cotisation 2021.
Après 3 contacts téléphoniques et messages laissés sur l'espace client, impossible de savoir quand le dossier sera réglé, quels justificatifs nous devons fournir... et en plus, impossible de se connecter sur notre espace client... La galère ! Peu de respect pour la clientèle ! On nous répond que le dossier suit son cours... on me recontactera...</t>
  </si>
  <si>
    <t>claire-s-108866</t>
  </si>
  <si>
    <t>Nickel, je suis satisfait du service, merci ! Souscription très rapide et prix super intéressant! Je suis étudiante et le prix est plus que raisonnable !</t>
  </si>
  <si>
    <t>christian-m-125649</t>
  </si>
  <si>
    <t>Vite et facil. Moin chere qué tout le reste de assurance. Je suis content pour l instant. On verá. J espere que tout va bien passer pour le reste de la vie de ma voiture</t>
  </si>
  <si>
    <t>azzdine-m-111920</t>
  </si>
  <si>
    <t>très satisfait des services de direct assurance , je recommande bien sur! service clientèle parfait , prix parfait , rapidité des prises en charge parfaites , qualité prix imbattable sur le marché des assurances! même pour l'assurance habitation!</t>
  </si>
  <si>
    <t>inoussa-bourhane-a-130176</t>
  </si>
  <si>
    <t>Je suis content et satisfait de la proposition du contrat. C'est simple et rapide donc gain de temps pour tout le monde. Il faut pour suivre dans ce sens.</t>
  </si>
  <si>
    <t>val-98753</t>
  </si>
  <si>
    <t xml:space="preserve">IMPOSSIBLE DE LES JOINDRE AU TEL AGENCE SUR LE NUM NATIONAL PAR INTERNET 
HONTE A EUX ET SI PAR LE PLUS GRAND DES HASARDS CELA DECROCHE C EST UN ROBOT QUI VOUS DIT QUE L ON VA VOUS RAPPELER SANS SUITE POUR L INSTANT MECONTENTE depuis le mois de juin 2020 mon sinistre traine ......
</t>
  </si>
  <si>
    <t>hammami-a-117698</t>
  </si>
  <si>
    <t>Je suis satisfait contact simpa merci cordialement pour votre service savoir faire avec votre client prestations bien bon prix très bonne journée merci encore une fois</t>
  </si>
  <si>
    <t>anais-t-122617</t>
  </si>
  <si>
    <t>contact télephonique très decevant . personne peu aimable de bon matin avait très peu de patience apparement. probleme non resolu avec une personne qui sembalit agacé par ma demande!</t>
  </si>
  <si>
    <t>danybzh--104312</t>
  </si>
  <si>
    <t xml:space="preserve">Je suis très déçue ! Je me retrouve dans une situation financière de précarité  malgré une assurance MAINTIENT DE SALAIRE! Je suis en arrêt et ne perçoit qu'un mi-traitement de mon salaire depuis le mois de novembre 2020 ! Jusqu'à cette date je n'avais pas de problèmes avec Interiale, mais là je ne perçois plus mes remboursements 
Malgré tout mes appels à des plateformes et le fait d'avoir fait intervenir l'assistante sociale et la personne qui gère mon dossier au travail on me répond toujours la même chose ! 
C'est un comble d'être dans cette situation financière très difficile alors que j'ai une assurance !!!
Par contre mes cotisations sont à jour et ce malgré le fait d'être dans l'obligation de demander de l'aide autour de moi afin de subvenir à mes besoins ! Une situation très très dure à vivre autant sur le plan physique que psychologique alors que je n'ai pas besoin de ça... Quand on est en arrêt ça n'est pas de notre faute ! J'aimerais bien pouvoir être à même de reprendre mon travail mais ça n'est pas d'actualité d'après mon médecin de prévention 
Que faire pour que les choses s'arrangent ??? 
Quand on prend des assurances c'est pour éviter ce genre de situation financière, il faut être prévoyants 
Je signale également que je vis seule et mes enfants font leurs vies ! 
</t>
  </si>
  <si>
    <t>amandine-52538</t>
  </si>
  <si>
    <t>Je viens de souscrire aujourd'hui au vu des commentaires cela me fait extrêmement peur et j'espère ne pas avoir fait une grosse bêtise c'est vrai que le tarif était attractif mais bon j'aurais dû lire les avis avant , premier bémol je n'arrive pas à envoyer les pièces jointe demander pour pouvoir recevoir ma carte verte dans mon espace client je l'ai donc fait par email mais ils annoncent un délais de 30 jours ! J'espère qu'ils s'occuperont bien de résilier mon ancienne assurance auto car je ne veux pas payer des deux côtés ils m'ont déjà prélevés ma cotisation à l'année bref grosse stress j'espère que tout ce passera bien</t>
  </si>
  <si>
    <t>jeffecastan-79863</t>
  </si>
  <si>
    <t>Service très efficace - contact chaleureux, mais surtout très clair. Peu de blabla inutile.</t>
  </si>
  <si>
    <t>natercia--c-131831</t>
  </si>
  <si>
    <t>Bonjour, pour instant très satisfait, inscription rapide et facile, je viens de m'inscrire donc on verra comment ça se passe par la suite,j'ai aussi assurance habitation chez vous ,donc une petite réduction serait pas mal</t>
  </si>
  <si>
    <t>castaldothomas-55039</t>
  </si>
  <si>
    <t>4 conseillers pour faire un avenant sur mon contrat, qui m'ont tous dis des choses différentes. Car soucis avec le tarif de mon véhicule actuel qui a pris 600 euros annuel en Plus pour le même véhicule que je possédais. Aucun n'a su me répondre le pourquoi du comment, sachant que les devis effecutés sur votre site sont complètement différent au devis que j'ai eut avec un des conseillers. Le devis sur internet correspondais au tarif de mon véhicule précédent, sachant que celui actuel est le même. J'attends toujours par mail, la réponse d'une conseillère qui ne m'a pu répondu au moment où je lui ai demandé d'être contacter par un responsable de site et d'avoir une adresse postale pour pouvoir y écrire une lettre. C'est le troisième véhicule que j'assure chez vous, je devais aussi y mettre mon assurance habitation, hors, je ne suis pas du tout satisfait concernant la procédure et la façon dont sa été fait pour assurer mon troisième véhicule. J'aimerais tout de même être contacté pour pouvoir éclaircir mon dossier. 
Cordialement, Mr Castaldo Thomas</t>
  </si>
  <si>
    <t>beguin-a-122422</t>
  </si>
  <si>
    <t>Mon transfert d'assurance depuis Allianz IARD vers chez vous ne se passe pas comme cela devrait. Depuis ma résiliation, j'ai encore eu 2 transactions prélévées par ALLIANZ</t>
  </si>
  <si>
    <t>marianne-d-107866</t>
  </si>
  <si>
    <t xml:space="preserve">je suis satisfaite du service mais les prix augmentent vite je trouve que l assurance malgre un bonus 50 reste chere les tarifs sont quand meme eleves
</t>
  </si>
  <si>
    <t>vava-80770</t>
  </si>
  <si>
    <t xml:space="preserve">Un mois que mon conjoint est à cette mutuelle et c'est déjà la catastrophe je le bats pour avoir des remboursements qui me sont dus 110 euros une paille et on me dit que ce n'est pas de leur faute s'ils n'interviennent pas mais de la faute du podologue qui a mal déclaré le montant à la sécurité sociale!!!
Au final je trouve ça facile et en attendant c'est nous qui sommes les victimes.
J'envoie un recommandé on verra bien!!!
</t>
  </si>
  <si>
    <t>linustbt-55361</t>
  </si>
  <si>
    <t>Après le vol de mon scooter acheté neuf il y a 6 mois, je dois donc attendre 30 jours (délai laissé pour le retrouver) avant d'avoir une offre de remboursement ce qui est déja un peu stressant concernant le remboursement quand on lis les avis précédents, Ensuite de quoi j'essaie de me renseigner sur la marche à suivre en cas d'un nouvel achat de scooter ce à quoi on me répond qu'on ne me réassure pas car j'ai eu un sinistre en moins d'un an en même temps si je prends une assurance vol c'est pour assurer un véhicule neuf pas une épave donc plus de risque de vol, donc en plus tu te fait voler ton scooter , on te résilie et tu ne sait pas exactement combien on va te rembourser, un manque de tact évident.
Maintenant j'attends de voir l'offre de remboursement qu'ils vont me faire si ça correspond à mes calculs ça ira, si c'est moins je vais pas me laisser faire surtout vu le prix que ça m'à couter.</t>
  </si>
  <si>
    <t>thibault-d-107517</t>
  </si>
  <si>
    <t>Satisfait de la rapidité de l'inscription. Inscription entièrement en ligne.                                                                         Le tarif semble correct.</t>
  </si>
  <si>
    <t>matboeuf-61069</t>
  </si>
  <si>
    <t>Chez groupa ce n'est pas donné mais si on est bien assuré on est parfaitement garantie, la PJ que j'ai ajouté à mon contrat résidence principale s'étend à la maison secondaire, aucun sinistre pendant 10 ans, donc quand cela est arrivé ils étaient là.</t>
  </si>
  <si>
    <t>martine-d-107558</t>
  </si>
  <si>
    <t>je paye moitie prix par rapport a mon assurance actuelle pour les memes garanties
avant je payais quatrevingttreize euros par mois et la je suis ravi de payer moitie prix pour les memes services</t>
  </si>
  <si>
    <t>mme-isabelle-b-108466</t>
  </si>
  <si>
    <t>je suis a peu près  satisfaite sinon j'aurai changer d'assurances depuis longtemps. 
Je trouve  que cela reste encore un peu cher pour une voiture qui va avoir 10 ans et que je paye au tiers. N'ayant eu aucun accident, serait il possible d'abaisser un peu le prix ?merci de vos réponses</t>
  </si>
  <si>
    <t>lyes-94408</t>
  </si>
  <si>
    <t>Merci de votre réactivité . Et ne pas oublier vos client sachant que nous sommes chez vous depuis des années , satisfaction de clients c’est aussi plus de clients potentiels</t>
  </si>
  <si>
    <t>florian-r-121491</t>
  </si>
  <si>
    <t>Difficulté à avoir un conseiller téléphonique, j'ai eu 2 appels en parallèle, et d'habitude je n'arrive pas à être recontacté
Mais facilité et simplicité du parcours sur le site</t>
  </si>
  <si>
    <t>siguam-61871</t>
  </si>
  <si>
    <t>Bonjour.. accidenté non responsable le 03/04/2017.. je suis toujours en attente du paiement des indemnités. j'envoie des mails, personnes ne réponds...ca commence sérieusement a m’échauffer...il à fallu que ce soit moi qui réclame pour faire avancer mon dossier à chaque étape.. Artisan, je suis resté 5 mois sans pouvoir travailler et sans IJ...bonjour la galère et je suis encore en train de ramer financièrement pour récupérer cette galère. Si vous avez besoin de rien !!! pas de soucis... Franchement, pour une assurance spécialisée 2 roues... fuyez les !!!</t>
  </si>
  <si>
    <t>shah-h-122743</t>
  </si>
  <si>
    <t>Je suis très satisfait du service, les devis sont rapides à remplir et accessibles à tous. Les prix sont attractifs et les offres sont très intéressantes</t>
  </si>
  <si>
    <t>jouna-60632</t>
  </si>
  <si>
    <t>Du moment qu’on paye et qu’on a pas besoin de la Macif, aucun problème ! J’ai eut un gros accident en novembre 2017 et il faut sans cesse relancer la Macif pour qu’ils fassent leur travail! Le gestionnaire est injoignable et ne vous rapelle pas quand vous lui laissez des messages! Aucuns remboursements enclenchés tout traîne!!! Ils ont tendance à oublier que la victime c’est moi je n’ai aucun responsabilité dans l’accident qui m’est arrivé!! Je ne sais pas si j’assurerais ma future voiture chez eux, du moins il faut que je puisse l’acheter vu que je n’ai tjs pas de remboursements!!!!!!</t>
  </si>
  <si>
    <t>carpe-diem-81569</t>
  </si>
  <si>
    <t>Bonjour, j'ai eu  Gwendal au téléphone : il a su gérer mon problème avec efficacité et bonne humeur. D'autres opérateurs devraient s'en inspirer. Parfait!</t>
  </si>
  <si>
    <t>fleck-r-137024</t>
  </si>
  <si>
    <t>Bon accueil des personnes que j’ai eu en ligne cet après midi. Présentation des garanties compréhensibles
Et claires. Entretien satisfaisant et très correct.</t>
  </si>
  <si>
    <t>bardom-67597</t>
  </si>
  <si>
    <t>De très bonnes explications détaillées à la prise de contrat. Rapidité des remboursements.</t>
  </si>
  <si>
    <t>haouy-117009</t>
  </si>
  <si>
    <t>mutuelle fantaisiste rembourse quand il on le temps ainsi que les contacts  TRES TRES DIFFICILES  c est vraiment la misère cette mutuelle.je croyait faire une bonne action mais en vint on me peu pas faire confiance  aveuglément rien qu a la parole me voilà dans la mouise je vais voir quelle  position adopter (avocat et justice  c est fort pénible) cdlmt fr</t>
  </si>
  <si>
    <t>moucheducoche51-50865</t>
  </si>
  <si>
    <t>Une assurance sérieuse, simple et efficace. Les tarifs ne sont pas excessifs et sont assez transparents. La prise en charge est rapide, concrète.</t>
  </si>
  <si>
    <t>anna-50443</t>
  </si>
  <si>
    <t>Trés insatisfaite du suivi de mes dossiers par cette mutuelle, je le suis encore plus du service client en agence (conseiller désintéréssé de sa clientèle...). j'essaie depuis plus d'un an de me désinscrire, mes ces "...(mot susceptible de gêner)" trouvent toujours un détail pour me faire payer!!! (attention, si vous êtes chez eux et souhaitez changer de mutuelle, vérifiez bien de désinscrire TOUTES les options!)</t>
  </si>
  <si>
    <t>yoyo-103085</t>
  </si>
  <si>
    <t>Ils sont chers et la procédure de résiliation de contrat est interminable. Il faut attester de la nouvelle assurance puis renvoyer la carte verte puis envoyer un document signé attestant de la résiliation. Cela m'aura coûté 2 courriers laposte et 2 mois de délai, c'est l'enfer. Ils sont injoignables par téléphone. A éviter !</t>
  </si>
  <si>
    <t>momo97278-62358</t>
  </si>
  <si>
    <t>Papier envoyer le 14/11/18, suite à un accident de travail du 13/11/18, on est le 15/03/18 ils ne savent pas combien va encore durer le traitement du dossier les interlocuteur via la plate forme disent x une semaine apres y du grand n'importe quoi je deconseille a tout le monde et comme le message precedent on reste bloqué sur la plateforme téléphonique.</t>
  </si>
  <si>
    <t>vanessa-w-132406</t>
  </si>
  <si>
    <t>C’est bien merci pour ma premier assurance de voiture, c’est le tarif le moins cher et les meilleures conditions que j ai trouvé. Je me sentirai en sécurité comme ça.</t>
  </si>
  <si>
    <t>rourou21-134989</t>
  </si>
  <si>
    <t>Venant d' adhérer, premier Tres bon contact avec mon interlocuteur qui a répondu à toutes mes questions concernant l'envoi de mon devis d'hospitalisation</t>
  </si>
  <si>
    <t>ericl-56294</t>
  </si>
  <si>
    <t>AMV est loin d'être l'assureur le moins cher.
De plus, pour une assurance qui se veut dématérialisée, ils ont de gros problèmes de communication : Impossible de les joindre par téléphone, depuis peu c'est un numéro de téléphone payant, les mails qu'on leur envoi restent sans réponse et/ou ils ne les reçoivent pas. Leur site internet est non-intuitif et opaque, quand tu veux faire la moindre chose dessus, t'y passe trois plombes en recherche.
Par contre, au moment de payer, là ils se réveillent et trouvent le moyen de vous envoyer courrier et courriel. La communication n'est que dans un sens. Une fois que tu es chez eux tu paye et tu la ferme.
Assureur à fuir, perso je me bars ailleurs.</t>
  </si>
  <si>
    <t>kiwi25-64068</t>
  </si>
  <si>
    <t>Difficile de trouver mieux en terme de prix et de couverture.
La concurence propose des produits identique toutefois beaucoup d'options font que la facture devient vite trés lourde.
Jusqu'a aujourd'hui seul un prise en charge suite à une panne à immédiatement et rapidement traité, appel au service d'assurence, qui a appelé directement la dépanneuse.</t>
  </si>
  <si>
    <t>maud-53604</t>
  </si>
  <si>
    <t>En colère. Cliente depuis 23 ans a la maif sans problème  particuliers quelques sinistres résolu vite sans souci. Mon fils a linterclasse au lycée a bousculer son copain qui tapoter sur son téléphone  (comme tous les gosses rrrrr)
Le téléphone tombe et la vitre de brise (ouf il fonctionne toujours ). Mon fils très mal moi pareil vis à vis des parents ( tout de meme)  très très ennuyer mon mari me tapelle notre contrat d'assurance et notre responsabilité civile .jappelle maif  pour expliquer  ce qui arrive .quasi 10 min d'attente,  un ton soupsoneux après. La conseillère m'informe des démarches. Écrire les faitsrelater par mon fils .lautre gosse et alerter la responsabilité civile de l'assureur des parents et pour finir vous aurez à régler 75 euros de franchise.stupefaction .de part .pour finalement un brosse glace. Je suis outrée. Les parents du gosse ne voulant me mettredans lenbarras refuse donc de faire réparer sa votre.jai trop honte.et je suis surprise 75 euros faut pas abuser .donc finalement avec tout les contrats que j'ai....cest des clous .... 
Je me renseigne pour changer assureurs. 
Je voudrais rapeler aux asssureurs que des gens honnêtes existe et que tout n'est pas arnaque a l'assurance. 1900 euros d'assurance ànnuelle payer comptan et dans un geste rien aucune ristourne depuis 23 ans rien. et on me redemande 75 euros je rêve éveillée,  Je  crois avoir compris mais pas sur que mon fils etant majeur il me demande cette  franchise alors que pour un bris de glace mafranchise est de 0 .je m'interroge. Conclusion les parents ne voulant me mettre dans l'embarras ne souhaite pas faire réparer pour m'éviter de payer (comme quoi il y a encore de bonne personne)mais le gamin lui n'est pas aux anges. Honnêteté sans faille depuis 23 ans je trouve que la main a beaucoup perdu en qualité  humaine.je chercher ailleurs du coup trop furieuses</t>
  </si>
  <si>
    <t>phelix-c-124464</t>
  </si>
  <si>
    <t>Je suis satisfait, prix correct, mais quelques difficultés pour signer electroniquement les documents un bandeau masque à moitié la case de confirmation et gêné l'introduction du code de confirmation</t>
  </si>
  <si>
    <t>mj-60491</t>
  </si>
  <si>
    <t>Le qualité laisse beaucoup à désirer. Les conditions d'application ne sont pas claires, personne n'est jamais d'accord sur ce qui peut être fait ou pas. De plus, les modifications du contrat laissent énormément à désirer. Le service au téléphone est nul.</t>
  </si>
  <si>
    <t>emmanuelle--l-134505</t>
  </si>
  <si>
    <t>Je suis satisfait du service le prix me convient je n’hésiterai pas à faire de la publicité pour direct assurance au près de mes contact et de mes proches</t>
  </si>
  <si>
    <t>edi-t-132463</t>
  </si>
  <si>
    <t>Satisfait voilà c'est très bien je vous rappelle demain pour l'ancien contrat assurance car vous avez prélevé 2 mois d'assurance sans avoir de voiture suite à accident</t>
  </si>
  <si>
    <t>baumli-96315</t>
  </si>
  <si>
    <t>Je trouve l'attitude de Generali inacceptable et inadmissible. Mon père est décédé il y a un an et ma mère n'a toujours reçu la rente de réversion sur un contrat PERP. Nous avons transmis toutes les infos à notre conseiller et directement au service Rentes mais il ne se passe rien. Dans tous les cas, Service client = 0, Traitement du dossier = 0, Résolution du dossier = 0, bref rien de positif.</t>
  </si>
  <si>
    <t>Je viens de m'assurer chez l'Olivier Assurance , je les recommande a tous , car ce sont de vrais Professionnels, ils sont a l'ecoute du client , l'oriente, le conseille, ;ayant frequente plusieurs assureurs avant eux, je peus dire que c'est les meillleurs,; j'envisage tout assurer chez l'Olivier parceq'ils sont PROFESSIONNELS.</t>
  </si>
  <si>
    <t>laura-103435</t>
  </si>
  <si>
    <t>Nous sommes nouveaux assuré chez April; le tarif est très intéressent ; reste a voir les augmentation dans le temps; en tout cas niveau contacte clients; ils sont super efficaces; je les ai appelé plusieurs fois; j'ai toujours eu quelqu'un sans attendre longtemps; pour les remboursements ; ils remboursent très vite; et en plus; nous envoient un mail pour nous prévenir ; et avec toutes les explications ; je suis très satisfaite de cette mutuelle .</t>
  </si>
  <si>
    <t>bedouet-a-108029</t>
  </si>
  <si>
    <t>Les prix sont elevé de mon point de vu, surtout avec une franchise qui est aussi importante. Mais le service client est vraiment satisfaisant. 
Je vous remercie</t>
  </si>
  <si>
    <t>clemdum-101111</t>
  </si>
  <si>
    <t xml:space="preserve">Suite au vol de mon véhicule (désossé), la GMF à eu le culot de me dire que je ne serais pas remboursé (0 euro sur un véhicule à 10 000 euros) au motif que je ne connaitrais pas l'identité des criminels  
Une situation ubuesque qui prouve une fois de plus que les "assureurs" ne sont pas là pour vous assurer </t>
  </si>
  <si>
    <t>froustey-x-139700</t>
  </si>
  <si>
    <t>Je suis satisfait du service 
Ainsi que du prix 
Ainsi que de la dematerialisation de mon contrat mele si j ai eu quelque probleme au depart, d ailleurs je ne suis pas sur de mon malus.</t>
  </si>
  <si>
    <t>muriel-78278</t>
  </si>
  <si>
    <t>Et bien comme beaucoup d'internaute j'ai eu le refus de la garantie suite à mon cambriolage car bien que j'avais suivi leurs recommandations en cas d'absence entre autre laisser une lumière avec minuterie faire en sorte que la maison paraisse habitée qu'un voisin vienne passer la tondeuse etc 1 personne venait deux fois par jours en autre pour le chat et les poissons.  Je suis parti à 7h00 du matin, le cambriolage à été constaté à 11h le lendemain et bien comme je n'avais pas fermé les volets  dites moi pourquoi laisser une lumière et fermer les volets (je cherche encore l'erreur) le pire c'est que leur expert m'a dit : La macif ne vous oblige pas à avoir des volets mais si vous en avez il faut les mettre autrement vous auriez été remboursé de votre cambriolage une honte enfin attention La macif n'est pas une assurance sérieuse la preuve et de plus aucune considération pour des clients fidèles.</t>
  </si>
  <si>
    <t>assou-105234</t>
  </si>
  <si>
    <t>A fuir immédiatement: trop cher et le remboursement quasiment nul pour les dents, les lunettes...Mon conjoint était en arrêt maladie et il a une petite indemnité: Honte à cette entreprise qui est la juste pour gagner de l’argent sur le dos des pauvre enseignants</t>
  </si>
  <si>
    <t>victor-87926</t>
  </si>
  <si>
    <t>Comme toutes les assurances si vous n'avez besoin de rien , ils sont la...un sinistre non responsable ça va et encore il faut râler, un autre sans tiers et alors là plus personne, un expert qui parle d'usure une assurance qui se cache derrière son soi-disant expert....et avec une assurance tous risque on se retrouve à tout payer.....à part les tarifs qui sont un peu inférieurs au marché, tout le reste peut passer en off-shore, des mails qui arrive à 17h, un services qui ne sait dire que trois mots....
PS: je suis assuré chez eux depuis plus de dix ans. c'est formidable la fidélité.</t>
  </si>
  <si>
    <t>rodolphe-71314</t>
  </si>
  <si>
    <t xml:space="preserve">UNE HONTE : Suite a l'incendie de notre appartement nous avons été contraint de louer un appartement pendant quelques mois. Nous avons donc souscrit une assurance habitation chez eux. Quand notre assureur habituel nous a dit que le contrat que nous avions dans l appartement incendié est reconduit automatiquement sur la location. 
J explique donc le probleme par mail et on me reponds que ce n est pas un soucis mais que je dois envoyer ma demande de resiliation en LRAR. ce que je fais. 
Réponse laconique par mail : ce n est pas une bonne raison pour résilier le contrat continue </t>
  </si>
  <si>
    <t>bonnet-l-137777</t>
  </si>
  <si>
    <t>Conseillère très très TRÈS agréable au téléphone. Merci Patricia pour son écoute et sa patience. Des prix corrects pour la jeune conductrice que je suis.</t>
  </si>
  <si>
    <t>jean-89257</t>
  </si>
  <si>
    <t>Pas trop cher la première année et ça augmente tous les ans. J'essaie en ce moment de les joindre au téléphone pour avoir un relevé d'informations : aucune réponse. Direct assurance fait partie du groupe Axa, je ne serai jamais plus leur client.</t>
  </si>
  <si>
    <t>cel791-66881</t>
  </si>
  <si>
    <t>La Macif : en cas de sinistre c'est une catastrophe</t>
  </si>
  <si>
    <t>casalino-i-121863</t>
  </si>
  <si>
    <t xml:space="preserve">Je suis satisfaite du service.
Les prix me conviennent.
Simple et efficace. 
Service rapide, gentil et à l'écoute.
Bon renseignements.
Ils prennent bien le temps de nous expliquer.
</t>
  </si>
  <si>
    <t>kryska-97684</t>
  </si>
  <si>
    <t>FUYEZ !!!
Je n ai jamais vu in service client aussi minable, cela fait une semaine qu un responsable aurait du m appeler (malgre mes multiplies relances)...</t>
  </si>
  <si>
    <t>Je suis satisfait de service et de l'aide apporté par mon interlocuteur. Le site n'est pas aisé à appréhender. Il y a quelques messages par messagerie qui ne sont pas parvenus, mais j'ai récupérer les informations via le site.</t>
  </si>
  <si>
    <t>superalaise-98946</t>
  </si>
  <si>
    <t>Support toujours disponible et de bon conseil
Prix corrects par rapport à la concurrence et à la qualité de service
Les rares fois où j'ai un souci, pas de souci dans la prise en charge</t>
  </si>
  <si>
    <t>smaely31-56729</t>
  </si>
  <si>
    <t>vraiment déçu depuis le 25/05/2017 date de mon accident de travail je n ai pas toucher d indemnités ! je l ai appelle plusieurs fois par semaine a chaque fois une réponse différentes j ai deux filles a ma charge et ils nous laissent vraiment dans la m**** !! on me dit qu il manque tel papiers alors que je l ai est envoyer puis un coup c est en traitement un coup c est autres choses .... aucune possibilités d avoir un responsable ou une personne compétente et sérieuse. je vais contacter mon assistance juridique des demain ou le 3939 qui gère aussi certains cas fuyez ag2r je ne recommande pas mais vraiment pas!!!!</t>
  </si>
  <si>
    <t>christophe-l-113514</t>
  </si>
  <si>
    <t>SIMPLE ET PRATIQUE PRIX BON ET GARANTIES DE BON NIVEAU
JE NE CONNAISSAIS PAS CE SERVICE ET POURRAI LE RECOMMANDER SANS PROBLEME A MES PROCHES ET MES CONNAISSANCES</t>
  </si>
  <si>
    <t>stephanie-n-123134</t>
  </si>
  <si>
    <t>Je trouve débile d exiger un document manuscrit pour une résiliation alors que je reste chez vous pour mon nouveau contrat habitation c'est une perte de temps  on doit appeler pour qu'on nous dise d écrire alors que pour souscrire il n'y a besoin de rien</t>
  </si>
  <si>
    <t>Mise en invalidité catégorie 2 par la cpam suite a longue maladie ,donc impossible d'exercer une quelconque profession.Demande de prise en charge par CARDIF.   Après une longue attente je reçois un courrier m'informant du refus de prise en charge car je ne suis en invalidité permanente.Il faut savoir que l'invalidité CPAM n'est jamais permanente.Suite a mon invalidité j'ai été licencier pour inaptitude.Il y a des choses que je peut comprendre mais le refus de prise en charge de CARDIF je n'accepte pas.A quoi me sert mon assurance,je pense qu'il faut que je soit décédé pour que ça marche.Pour info je suis atteint de 3 pathologies à 100? Que faut s'il de plus pour une prise en charge ?</t>
  </si>
  <si>
    <t>mcp-36058</t>
  </si>
  <si>
    <t>je suis a 100% pour tout, j'ai été démarché par un courtier, qui m'a fait miroiter des remboursements mirobolant pour les soins dentaire, enfin de compte les soins me sont remboursés a 100% par la ss et les couronnes trois fois rien par la cegema j'ai perdi plus de 1000 euros avec eux cette année, je ne leur ai rien couté, mais ils n'ont pas voulu que je résilie il fallait attendre un an, malgré tout un procès est en cours de plus le médiateur qu'ils vous donnent est un fantome</t>
  </si>
  <si>
    <t>francois-p-111708</t>
  </si>
  <si>
    <t>Tarifs cohérents pour l'automobile surtout pour les nouveaux souscripteurs avec des garanties adaptées. Le petit plus qui a son importance : Toujours un interlocuteur dispo au téléphone et qui connait son sujet.</t>
  </si>
  <si>
    <t>francoise-107968</t>
  </si>
  <si>
    <t>Je suis très satisfaite des renseignements et de l'accueil téléphonique par Oumaima pour accéder à mon compte adhérent pour un remboursement dentaire.
Cordialement
Mme JANIN</t>
  </si>
  <si>
    <t>axel-100007</t>
  </si>
  <si>
    <t>Une catastrophe. 
Ayant signé un contrat avec eux. Ils n'ont jamais envoyé de lettre de résiliation à mon ancien assureur et m'ont prélevé deux mois de cotisations tout de même. Ne reconnaissent pas leur erreur et ne font pas preuve de professionnalisme. 
Pas à l'écoute des clients du tout et ne font pas de geste commercial.
Ne recommande pas du tout cette assurance. 
INADMISSIBLE</t>
  </si>
  <si>
    <t>phil-134290</t>
  </si>
  <si>
    <t>Un assureur qui assure tant qu'il n'y a pas de sinistre...
Un assureur qui résilie le contrat et qui ferme les accès aux informations personnelles avant la fin du contrat en indiquant au 24/09/2021 le message suivant "votre contrat est résilié depuis le 3/12/2021" :-)
Donc plus de 2 mois avant l'échéance, le client n'a plus accès à son contrat, ni à la liste des sinistres enregistrés sur son compte, ne serait-ce que pour vérifier qu'il n'y a pas d'erreur...
Le service client explique qu'effectivement, l'espace personnel est fermé à partir du jour d'envoi du courrier de résiliation, et non pas à la date de fin de contrat.</t>
  </si>
  <si>
    <t>anibal-b-105526</t>
  </si>
  <si>
    <t>Simple, rapide, pratique et bon prix. J'ai été très bien conseillé par des gens très gentils. Je les recommande vivement. Je n'hésiterai pas à me tourner vers eux pour un autre type d'assurance.</t>
  </si>
  <si>
    <t>dinstone-50321</t>
  </si>
  <si>
    <t>Je n'ai pas tenu un an chez eux, ils sont encore au stade des échanges par voie postal. Quand on a un sinistre chez soi , on ne peut pas attendre autant de temps !!!
Je retourne (à la date d'anniversaire et avec une lettre envoyée par voie postale forcément ! ) chez mon ancien assureur</t>
  </si>
  <si>
    <t>Je lis les commentaires et m'aperçois que conformément notamment à ZERODAY et Pierre on est nombreux à constater la même chose. Automobiliste assuré depuis 25 ans je n'ai jamais vu ca. Assuré en tout risques toutes options (prime de 98 euros/mois) payée rubis sur l'ongle depuis 3 ans, le jour où l'on a un sinistre c'est la même stragégie de L'Olivier Assurances, trouver n'importe quelle ruse pour vous prononcer la déchéance des garanties et ne pas payer ce qu'ils doivent. Dans mon cas, 2 jours avant récupération de mon véhicule ils ont invoqué une contravention à 90 euros considérant que c'etait une aggravation du risque.
Or les Articles 1103 et 1231-1 DU CODE CIVIL PRÉVOIENT que les PARTIES AU CONTRAT SONT TENUES AU CONTRAT et ne peuvent pas se défausser à la légère par des manoeuvres dilatoires.
 A ce compte là je vais lancer ma compagnie d'assurance. Assurer et ne jamais payer ca rapporte. On un groupe facebook est monté par Zeroday pour ce constituer en classe action je pense que c'est la meilleure chose à faire avec contact à la DGCCRF qui nous demande tous nos dossiers constatant les mêmes pratiques dilatoires.</t>
  </si>
  <si>
    <t>tulai-79578</t>
  </si>
  <si>
    <t>Bonjour Je suis en retraite depuis le 1 juillet 2019, dossier complémentaire retraite complété, documents envoyés le 12 juillet mais apparemment non reçu. 2éme envoie par mail reçu le 11 septembre et depuis 12/9dossier en cours réponse d'allianz "beaucoups de dossiers à traiter, 17/9le choix annuités garanties difficile à mettre en place, 23/9fermeture compte cotisant, ouverture compte "retraité" délais 4 semaines!!!le 12 septembre ALLIANZ a répondu devrait être payer avant le 15 octobre!!!et ce jour 30/09"retard dans les dossiers....et on ne sait pas vous dire quand votre dossier sera transmis aux services comptabilités!!!!annuités garanties très difficiles et en plus m'envoie promener car apparemment cela n'a pas plus à mon interlocutrice que je lui dise que ça commençait à faire long!!!!dixit "on ne peut pas vous en dire plus, il faut attendre!!!!"</t>
  </si>
  <si>
    <t>jeremy-c-106347</t>
  </si>
  <si>
    <t xml:space="preserve">     Je suis emballé par la simplicité et la rapidité de ce site.
     Les prix me conviennent également. 
     J'adhère totalement.
     Ne changer rien.</t>
  </si>
  <si>
    <t>bmgrillon-23958</t>
  </si>
  <si>
    <t>Dossier traité très rapidement feuilles de soins envoyées par internet le 15 et 16 février traitées le 18 février et ordre de virement donné</t>
  </si>
  <si>
    <t>lianne-b-123999</t>
  </si>
  <si>
    <t>Très satisfait pour l'instant maintenant à voir une fois le contrat actif mais niveau prix je pense qu'il sont imbattables je recommande l'olivier assurance</t>
  </si>
  <si>
    <t>stephan-68278</t>
  </si>
  <si>
    <t xml:space="preserve">super pour résiliation ancienne assurance
super pour résiliation ancienne assurance
</t>
  </si>
  <si>
    <t>audech-61621</t>
  </si>
  <si>
    <t>J'attends depuis plus d'un mois et demi un remboursement de plus de 200€. Je n'ai aucune reponse. J'ai envoyé tous les documents demandés le 2 janvier. J'appelle on me dit que je serais remboursée sous 48h mais toujours rien. Pas de possibilité de parler au service des remboursements. Pas de suivi. Je me sens démunie. Je pense faire appel à une association de consommateurs si je n'ai toujours rien d'ici la fin du mois.</t>
  </si>
  <si>
    <t>lafleur-78819</t>
  </si>
  <si>
    <t xml:space="preserve">Je déconseille fortement cet assureur.
Ils appâtent leurs clients avec des prix bas la 1ère année mais augmentent leurs tarifs de manière considérable dès la 2ème année. 
Les conseillers sont incompétents et un simple appel téléphonique en sinistre. </t>
  </si>
  <si>
    <t>alain-k-115041</t>
  </si>
  <si>
    <t>Tous les ans de plus en plus cher, on nous oblige de quitter l'assureur dont je suis avec depuis plus de 7 ans. 
j'ai eu zéro sinistre depuis 7 ans et non seulement le prix ne baisse pas mais au contraire ça devient plus cher
pour un client fidèle Direct assurance coûte presque 2 fois plus cher qu'un client nouveau
donc la stratégie est de dégager des fidèles et d'absorber des nouveaux. sûrement je reviens plus jamais vers Direct assurance !</t>
  </si>
  <si>
    <t>briton-57808</t>
  </si>
  <si>
    <t>Bonjour,
apres avoir demandé le rachat d'un contrat assurance vie il y a 1 mois, impossible de savoir ou en est le virement ...l'agent m'avait annoncé 10 jours ,le siege ,difficilement joignable annonçait plutot 15 jours .Cela fait 1 mois maintenant; l'agent m'a annoncé le 9 /11 un virement ;nous sommes le 19 et toujours rien ; je ne peux même plus joindre le siege car mes identifiants internet ne sont plus reconnus!! chaque fois que j'arrive à joindre l'agent ,il me répète que "c'est dans les tuyaux".a la question :quelle longueur fait le tuyau ? il n'y a pas de réponss...le post précèdent m'inquiéte car j'ai un besoin imperatif de ces fonds rapidement , comme tout client  qui fait une demande de remboursement d'ailleurs...</t>
  </si>
  <si>
    <t>louis-c-106556</t>
  </si>
  <si>
    <t>Je suis satisfait de mon tarif et des services qui vont avec.
Un accueil super sympathique de la par de vos conseillés.
Maintenant espérant resté chez vous avec les meilleurs prestations de vos services.</t>
  </si>
  <si>
    <t>alicya-perret--98795</t>
  </si>
  <si>
    <t xml:space="preserve">Assurance vraiment NUL je vous déconseille fortement !!!!! 
 je déconseille vraiment cet assurance !!!!! Aucun professionnalisme aucun remboursement aucun respect </t>
  </si>
  <si>
    <t>mohand-99853</t>
  </si>
  <si>
    <t xml:space="preserve">Bonjour, j'étais assuré à la GMF, sur autoroute, mon pare brise à été cassé, je l'ai donc fait changer.
6 mois après, un automobiliste m'est rentré dedans et ma voiture a été déclarée bonne à la casse, malgré le fait qu'elle roule encore.
Je fais donc le nécessaire pour
Résultat, on me vire, on me dit d'aller ailleurs.
Alors quand j'entends la pub, ça me fait sourire, ça me fait grincer des dents.
Cordialement
</t>
  </si>
  <si>
    <t>rodolphe-s-131120</t>
  </si>
  <si>
    <t xml:space="preserve">Satisfait du service.
Prix ultra competitif
Rapidité de calcul du devis.
Je recommande vivement
A conseiller à ses amis.  Tarifs très serrés.....
A recommander </t>
  </si>
  <si>
    <t>jules-58660</t>
  </si>
  <si>
    <t>Système de vente forcée, relance 22 fois dans la même journée, téléconseillé infamant ! Ils sont à éviter de toute urgence. Je recommande bien plus Allianz, Suravenir ou AMV. Bien plus pro avec vrai Service client.</t>
  </si>
  <si>
    <t>gerard-g-113391</t>
  </si>
  <si>
    <t>je suis satisfait du service , a voir dans le temps : je n'ai jamais déclaré de sinistre !!!!
les prix défient toute concurrence.
reste que le service en ligne est galère à utiliser .</t>
  </si>
  <si>
    <t>jeff-79495</t>
  </si>
  <si>
    <t>Suite à l'appel de ce courtier, après avoir écouté la proposition ne donnez surtout pas le code que vous avez reçu (6 chiffres), car cela peut déclencher le contrat et ne donnez surtout pas l'iban.</t>
  </si>
  <si>
    <t>fontaine-s-124139</t>
  </si>
  <si>
    <t>Premier contact très professionnel
Interlocuteur à l'écoute de mes interrogations
A pris le temps de répondre à toutes mes interrogations
Ce qui n'est pas évident quand tout se passe de façon dématérialisée</t>
  </si>
  <si>
    <t>teo-t-132037</t>
  </si>
  <si>
    <t xml:space="preserve">je suis satisfait du tarif .Et des services ,j espere que je ne serai pas déçu en cas de sinistres.
Je recommande direct assurance à mes proches 
Merci </t>
  </si>
  <si>
    <t>axa2017triche-59763</t>
  </si>
  <si>
    <t xml:space="preserve">DECU!!! Je suis venu a axa pour un devis le coeur bien décider de quitter la macif. J'ai apprécié la rapidité du rappel pour discuter des propositions de axa. Mais hélas, c'est le cauchemar ensuite. L'insistance de vouloir conclure une vente sans ECOUTER les besoins du client me met hors de moi. A plusieurs reprises, on lui explique que je souhaitais comparer ce qui était comparable, donc je lui demande des devis pour une couverture TOUS RISQUES, ainsi que le depannage 0KM et le pret d'un vehicule de location en cas de reparation, elle me dit oui oui oui, voici mon offre a 30e moins cher MENSUEL!
Quelle bonne affaire! je suis ravi avec la MACIF!
 "- Il faut absolument se depecher, l'offre est que pour aujourd'hui!! 
  - j'ai besoin de reflechir madame, j'en discute avec mon conjoint.
  - Okay, offre jusqu'a demain. "
le lendemain, l'excitation l'emporte, si j"economise 300e a l'année pour la meme couverture, le debat n'est pas long. Je reconfirme les couvertures, et elle dit oui, donc j'accepte.
Je recois mon contrat d'assurance, et je me rend compte que c'est au tiers que la vendeuse m'a souscrit. Je rappelle pour avoir des explications, on me dit que non, elle avait bien expliqué. Je dis non, merci. Je veux etre couvert TOUS RISQUES. Elle me dit que je peux baisser mes garanties, et pas les augmenter. Je suis perdu... Je n'ai jamais entendu parler d'assureur qui refusait d'augmenter de couverture de garanties au souhait du client.
Je me renseigne autour de moi, et je trouve l'article 112-9 du code des assureurs, qui protege les clients avec un droit de retractation de 14 jours ouvrés suite un achat/vente par telephone ou en ligne. Le service gestion de cette meme plateforme telephonique m'INFORME que cette loi n'est pas d'actualité, que meme si AXA.fr l'affiche sur son site web, ils n'en tiennent pas compte!! 
La blague c'est que une conseillere d'une agence situé sud Loire a Rezé (BIEN EN FRANCE, contrairement a cette plateforme telephonique) m'INFORME bel et bien que j'ai droit a ce recours de retractation en cas d'insastifaction dans les 14 jours ouvré et que cette situation n'aurait jamais eu lieu si j'aurais été face a face un conseiller qui aurait fait son travail comme il le fallait, c'est a dire ECOUTER LE CLIENT ET SES BESOINS! 
J'envoi mes lettres de retractation selon le conseil de la conseillere (FRANCAISE!) parce que je refuse d'écouter mesdames ASMA, JASMINE, FAAD, NMASRI et vendeuse SARA et n'importe qui d'autre de ce centre d'appels à l'adresse suivante: centre de service internet - TSA 81110 69836 Saint Priest CEDEX) Ces gens la ne cherche pas a me proposer une couverture tous risques, ni a une retractation legale. J'envoi la meme lettre au siege de AXA a paris (25 ave matignon 75008 Paris) et j'irai jusqu'au bout de ce litige.. PAS D'HONNEUR ET DE RESPECT pour des affaires de ce genre. Je suis quelqu'un avec des principes, aujourd'hui les gens de AXA ne les respectent pas.
Nous nous engageons a faire ce qu'on dit, on a que notre honneur dans ce monde... des gens qui vous disent on vous rappelle et ne le font pas, ce ne sont que des laches, sans professionalisme et ne meritent pas de representer le groupe AXA.
</t>
  </si>
  <si>
    <t>djiss-103094</t>
  </si>
  <si>
    <t>Adhérent depuis le 01/01/2019, je suis passé de 30 euros de cotisation pour la couverture du salaire et des primes à 50 euros en 2020, puis en  Janvier 2021, la cotisation passe à 85 euros. J’ai donc contacté la plateforme, l’interlocuteur avoue ne pas avoir d’explications sur le tarif appliqué. En conséquence, le siège social doit me rappeler pour faire le point. Je suis dans l’attente mais je pense que je vais fuir car le prix est exorbitant.</t>
  </si>
  <si>
    <t>lalalili25-79023</t>
  </si>
  <si>
    <t>FUYEZ !!! J ai souscrit un contrat le 21 juin 2019 . Je leur est bien envoyer les papier dans les temps , sauf que je n avais pas encore reçu la carte grise a mon nom . J ai payer 4 mois de cotisation (190 euro) . Le temps passe et je m apercois que je n ai toujours pas reçu de carte verte définitif. J appelle le service client ( qui au passage est exécrable) , celui ci m indique que mon contrat est résilier depuis le 21 juillet !!!! J ai donc rouler sans assurance avec mes enfants sans le savoir C EST INADMISSIBLE !!!!! AUCUN EMAIL NI COURRIER DE LEUR PART POUR INFORMER DE TOUT SA !Bien sur aucun recours pour récupérer les cotisations payer a l avance . Tout sa juste pour une carte grise a mon nom que je n avais pas encore reçu !!! Je vois que je ne suis pas le seul a qui cela est arriver   cela semble être une pratique courante chez Eurofil . Pour information, ancien client de direct assurance , ces derniers m avais laisser un délai supplémentaire pour leur remettre une carte grise a mon nom. Je me renseigne demain auprès d'un avocat spécialiste en droit des assurance pour savoir s'il ne s agit pas de conditions abusive pour le non remboursement des sommes perçus !</t>
  </si>
  <si>
    <t>tbincteux-80188</t>
  </si>
  <si>
    <t>Mon habitation situé a 45 km de Rouen, toiture couverte de suies suite a l incendie de Lubrizol, une franchise est appliqué, alors que dans mes garanties figure" catastrophe technologiques" sans franchises, aucune explication valable de leurs part</t>
  </si>
  <si>
    <t>delphine-b-133836</t>
  </si>
  <si>
    <t>Assurée chez amv légende depuis des années,je suis satisfaite des prestations et des conseils.Assurance à prix raisonnable et souscription simple et rapide.</t>
  </si>
  <si>
    <t>sud-52510</t>
  </si>
  <si>
    <t>La qualité des garanties est très bonne à mon sens. Assuré en tout risque en 1000 hyper-sport avec un coefficient de 0,5. J'ai été assuré ailleurs, je pense qu'il y'a quand même un petit plus à la mutuelle des motards.</t>
  </si>
  <si>
    <t>le-goualec-y-139356</t>
  </si>
  <si>
    <t>Je suis très satisfait du service en ligne car très pratique pour signer les contrats, le tarifs est juste et les interlocuteurs sont très à l'écoute.</t>
  </si>
  <si>
    <t>orguyrine-104297</t>
  </si>
  <si>
    <t xml:space="preserve">Bonjour
J ai souscrit une mutuelle santé depuis le 1 janvier 2011.Cette mutuelle a été contractée pour Monsieur et Madame. Mon épouse est a la cpam moi à une caisse spécifique (SNCF) .
En février April m'informe de ne pouvoir mettre en place la télétransmission (Noemie) avec ma caisse .Aprés avoir contacté ma caisse celle-ci m'informe que April refuse de reconnaitre la caisse spécifique SNCF.
Pourquoi ne pas m' avoir averti à lors de la mise en place du contrat.
Maintenant je suis dans l obligation de payer le praticien d'attendre le retour de ma caisse de l'envoyer à April pour me faire rembourser. Délai 8 semaines
Cordialement
 </t>
  </si>
  <si>
    <t>francois-b-128019</t>
  </si>
  <si>
    <t xml:space="preserve">les prix me conviennent, les renseignements demandés sont corrects, j'espère ne pas avoir besoin de vos services suite à un sinistre
très cordialement
</t>
  </si>
  <si>
    <t>d-ambert-de-serilhac-s-138797</t>
  </si>
  <si>
    <t>Bon relation client a recommandé au personne autour de moi même si cela et ne fait pas bien longtemps que je suis sur cette assurance bonne journée à vous</t>
  </si>
  <si>
    <t>sandrine--113677</t>
  </si>
  <si>
    <t>Assurance à fuir ce sont des incompetents qui ne pensent qu'à encaisser les cotisations des assurés mais quand vous avez  besoin d eux y a personnes. Transparent comme Alice. Il faudrait leur interdire de vendre des contrats d'assurances. Pointer au chômage leur ferat du bien.</t>
  </si>
  <si>
    <t>dede-95881</t>
  </si>
  <si>
    <t xml:space="preserve">Faite bien attention, je me suis fait avoir, gmf assurément humain, certainement pas dans mon cas. J'ai été victime de travaux de terrassements mal effectués par une entreprise, ce suit des inondations car des drains ont été sectionné.
Je fais une déclaration auprès de la gmf. 
 !!! Ils me font passé 3 experts, chacun prouve la responsabilité de l'entreprise et l'entreprise ne ni pas.
J'attends 9 mois et vous savez quoi, la gmf malgré qu'ils étaient au courant des origines du sinistre me disent que je ne suis pas assuré pour ça. 
Pourquoi m'avoir fait attendre si longtemps avant de m'avertir et ce malgré une extension de garantie qui normalement couvre ce sinistre (infiltrations) qui finalement ne sert à rien pour ce genre de sinistre. 
Obligé d'aller au tribunal, ils pensent que les gens se demoralise et oui c'est sur je pense que cela va prendre des années avant d'être indemnisé, super.
00000, c'est la note que je donne à gmf. </t>
  </si>
  <si>
    <t>gericault-76452</t>
  </si>
  <si>
    <t xml:space="preserve">Je dois dire que je suis effarée par l'incompétence, dès lors que j'ai choisi de réduire mes prestations. Conductrice avec le bonus maxi, j'ai voulu modifier mon contrat VAM, et là, les ennuis commencent. Il y a une semaine que je dois signer cette modification via une signature électronique, et, après une dizaine de tentatives où on me dit de contacter un conseiller, car impossible de recevoir le sms, là c'est une première pour moi, je ne suis pas novice en la matière, via sms, même Orange est capable de le faire, c'est dire ! Bref, tout cela pour dire qu'i m'est impossible d'envoyer un état du problème: tout m'est revenu comme comme mail non délivré via le site et mon compte personnel, donc, pour moi, rien de fiable . A éviter, cette assurance n'est plus ce qu'elle prétendait, à fuir !!!! Pas solidaire du tout ! Désolée pour les employé(e)s obligé(e)s de faire semblant
</t>
  </si>
  <si>
    <t>bruno1961-79035</t>
  </si>
  <si>
    <t>Aucune réponse à mes questions sur le site, ou par mail depuis des mois, voire des années</t>
  </si>
  <si>
    <t>victor-57521</t>
  </si>
  <si>
    <t>Il y a un an, mon appartement de 80 m2 au cinquième  étage à Pau a brûlé totalement . Je fais alors venir les artisans rapidement pour avoir les devis 65000 euros minimum s'il n'y a pas de surprise. L'expert de Groupama , lui, m'offre royalement 25000 euros, à prendre ou à laisser, accompagnés de menaces à peine voilées . Étant infirme, comme l'ascenseur a été également détruit, Groupama rajoute que de toute façon, refait ou non, l'appartement me restera inaccessible car il n'y a plus d'ascenseur pour moi. La presse locale écrit alors une pleine page sur ce sujet et sur l'abus de Groupama frisant la manipulation d'un Handicapé sur personne vulnérable. Bientôt mes amis journalistes Parisiens vont le faire savoir nationalement. Si vous voulez me contacter, n'hésitez pas. En attendant, Évitez ces gens, un bon conseil.</t>
  </si>
  <si>
    <t>patrick-h-106935</t>
  </si>
  <si>
    <t>je suis satisfait du service . le tarif est abordable. Les conditions générales du site sont acceptables Le formulaire en ligne est assez facile à remplir et sans ambiguïtés</t>
  </si>
  <si>
    <t>rsleculdeafer-99265</t>
  </si>
  <si>
    <t>J'ai une question vous ont-ils envoyé une lettre disant qu'ils procédaient au paiement ? nous après 7 mois de galère interminable et de menace de plainte  ils nous ont enfin envoyé un courriel le 20 octobre comme quoi ils nous payaient notre assurance vie apres le deces d'un membre de notre famille , cette entreprise est une blague sans fin </t>
  </si>
  <si>
    <t>marc-h-129243</t>
  </si>
  <si>
    <t xml:space="preserve">Simple rapide et efficace et des tarifs plus que correcte
A voir après en cas de problème comment cela ce passe.
Deuxième moto assurées assurance moto verte.
</t>
  </si>
  <si>
    <t>panpan-79371</t>
  </si>
  <si>
    <t>j'ai déménager dans une ville et un endroit beaucoup plus sécurisé que l'adresse précédente mais j'ai eu une mauvaise surprise ma cotisation à augmenté,en fin de compte j'ai compris il suffit de changer d'adresse pour que Directe Assurance profite de l'occasion pour augmenter le prix et elle n'a rien a foutre si la voiture dans un endroit bien sécurisé ou non.  PAS de CORDIALEMENT.</t>
  </si>
  <si>
    <t>eric-64088</t>
  </si>
  <si>
    <t>Tant que vous payez votre prime sans rien demander en retour, tout va bien. Ayez une période sans chance (4 sinistres dont 1 seul responsable) d'un an et MAAF vous jette dehors !</t>
  </si>
  <si>
    <t>catvar-77258</t>
  </si>
  <si>
    <t xml:space="preserve">
 Direct assurance c est vraiment une catastrophe
Aucun suivi aucune reponse ou bien il nous est precise certaines choses et le contraire est fait. 
J ai  un bonus 50 depuis 20 ans et suivant leurs conditions lors d'un accident il n y a pas d'application de malus
Il y a deux ans je me suis fait raccrocher ma voiture avec une personne qui a pris la fuite mais j'ai pu obtenir son identite apres depot de plainte a la gendarmerie
J ai eu la surprise deux ans apres de savoir que direct assurance n avait  jamais fait le recours ma franchise ne m a jamais ete remboursee 
Par malchance j ai accroché ma voiture il y a six mois petits dommages sur la portiere
J ai declare a direct assurance en demandant si ça valait le coup qu ils  interviennent
Il m a ete precise que cela ne posait pas de probleme mais que je paierai la franchise et aucune incidence sur le malus
Or j ai reçu ma cotisation d'assurance qui passe de 780 à 1214,00 euros 
J ai reussi  a echanger  au telephone  et il m a été precise qu un remboursement allait m etre fait qu'il y avait une erreur
Deux mois apres je n avais toujours rien 
J ai fait huit mails sans aucune réponse
J ai envoye en fevrier  2019 une lettre recommandee mettant en demeure de revoir ma cotisation et mon niveau bonus suivant les conditions sur lesquelles cette compagnie s'etait engagee 
Je n ai pas eu de réponse 
J ai envoye a nouveau une lettre recommandee il y a deux mois et toujours pas de réponse 
Et a nouveau une lettre recommandée il y a trois semaines Ils m'ont accusé réception en disant qu'ils allaient donner réponse  et rien 
Je trouve cela honteux ma cotisation ayant presque doublee 
C est facile d accrocher les clients au depart avec des conditions intéressantes et apres de ne plus faire de suivi ni revoir les conditions bonus suivant leur engagement
Je deconseille donc fortement cette compagnie.
C est une grosse Tromperie 
Aucun suivi , ils ne s occupent pas  de votre dossier , jamais de réponse 
Fuyez</t>
  </si>
  <si>
    <t>greges-86867</t>
  </si>
  <si>
    <t>Assurance vie à fuir. Des performances catastrophiques depuis 2015! Rendement de 1% en 5 ans! Des arbitrages à ne plus en finir, forcément avec des frais de 1%. Et maintenant une attente interminable pour la restitution des fonds suite à un rachat total! E-mail pourtant envoyé par Swisslife mentionnant un délai de 15 jours environ pour le rachat. Nous sommes désormais à 5 semaines et toujours rien!!! Un zéro pointé!</t>
  </si>
  <si>
    <t>christian62-94982</t>
  </si>
  <si>
    <t>Sociétaire depuis plus de 20 ans sans sinistres responsable, j'ai eu le malheur d'avoir eu le 20/05 un accident de circulation (50/50).
Je ne m'attendais pas à un tel parcours du combattant pour l'indemnisation de mes réparations (4 500€).
Véhicule déposé le 08/06 après expertise, réparé le 18/06.
Aprés envoi au siège de Rouen de la cession de créance (envoi en recommandé avec AR car ils ne veulent pas de fax ou mail), ils me disent
que le dossier est au service compta et traitement en cours.
le 17/07, Ne voyant rien venir , je vais à l'agence et les appelle: Ils n'ont rien recu (alors que j'ai une copie de l'AR).
Le temps passant (nous sommes le 23/07), je vais en concession et on appelle la plateforme : Nous n'avons pas recu la facture !!!
Le concessionnaire veut la faxer mais envoi par courrier impératif (qu'ils ne vont pas recevoir evidemment).
En fait, on a compris que la concession n'étant pas agrée par leurs soins, ils font trainer le dossier.
Je vais donc à l'agence qui transmet la facture numériquement.
Je retournerais donc la semaine prochaine et je suis sur qu'il manquera encore quelque chose.
J'ai demandé s'ils faisaient un geste commercial vu mon ancienneté, on m'a répondu négativement (en me proposant un contrat prévoyance obsèques):
véridique, ils n'ont honte de rien.
Bref, je suis toujours sans véhicule en étant prélevé tout les mois.
La MATMUT, elle assure (tu parles!)</t>
  </si>
  <si>
    <t>fernandez-pilato-l-115300</t>
  </si>
  <si>
    <t>Je suis très satisfaite de L'Olivier Assurance. De la demande de devis en ligne à l'appel téléphonique avec Maxime de Lille et la finalisation de mon contrat, tout a été professionnel, clair et rapide. Maxime, très sympathique et efficace m'a parfaitement guidée pour l'établissement de mon premier contrat d'assurance automobile tout en répondant à toutes mes questions. Je le recommande !</t>
  </si>
  <si>
    <t>jaja-54265</t>
  </si>
  <si>
    <t xml:space="preserve">Suite au sinistre du à la tempete j'ai fait la déclaration à
Pacifica qui à réagi très vite.
Le service client est très efficace,à l'écoute de l'assuré,
Merci à Stéphanie qui a été mon interlocutrice .
</t>
  </si>
  <si>
    <t>jack-106773</t>
  </si>
  <si>
    <t>Assureur trop chère en voiture, habitation et complémentaire retraite mal géré, en conséquence, a ne pas conseiller, il faut qu'il étudie de plus près leur services pour être un acteur intéressant .</t>
  </si>
  <si>
    <t>sophie-g-126169</t>
  </si>
  <si>
    <t>couverture interessante et prix attractif, offre de parrainage souplesse gestion du contrat possibilité de faire le nécessaire en ligne et réactivité du centre d'appels</t>
  </si>
  <si>
    <t>coraline-98558</t>
  </si>
  <si>
    <t>Actuellement enceinte j’ai fait une demande de prise en charge pour un arrêt liée au coronavirus puisque professionnelle de santé donc en contact rapproché avec les personnes. 
Après un mois et demi de silence la seule réponse que l’on m’a apporté est un refus de prise en charge car cela ne rentre pas dans le cadre d’une grossesse pathologique . Or l’arrêt déclaré n’a rien à voir avec la  grossesse pathologique 
Ce n’est pas la première fois que je rencontre des problèmes pour être indemnisée chez swisslife 
S’en suivent de longues démarches de réclamations (écrites et orales) nous faisant perdre temps, patience et nous mettant dans l’angoisse psychologique et budgétaire. Alors que lors de la souscription il est stipulé que le contrat « vous permet de vous protéger ainsi que votre famille, en cas de décès ou d’arrêt de travail » à la page 6 de la notice d’information.  Il n’en n’est rien ... la seule protection proposée est la protection de leur capital et non de la personne souscrivant un contrat. 
je ne recommanderai jamais quiconque de prendre un contrat chez swisslife...
Qu’est ce qu’un assureur ? Une personne vous proposant un parapluie lorsqu’il fait beau. Cela vous caractérise tellement ...</t>
  </si>
  <si>
    <t>sonia2608-89802</t>
  </si>
  <si>
    <t>Rien à redire, depuis que j'ai été chez cette assurance, je n'ai jamais été déçue</t>
  </si>
  <si>
    <t>dominique-l-105614</t>
  </si>
  <si>
    <t>Impression d'être balladé entre les services, de recommencer à raconter sa vie à chaque et dès qu'on précise les dates on nous explique que c'est plus cher...
Pas vraiment l'impression d'être fidélisé</t>
  </si>
  <si>
    <t>eddy-s-108845</t>
  </si>
  <si>
    <t xml:space="preserve">Satisfait très content de retrouver l’assurance très simple d’utilisation. 
Satisfait très content de retrouver l'assurance très simple d'utilisation
</t>
  </si>
  <si>
    <t>gilles-l-125215</t>
  </si>
  <si>
    <t xml:space="preserve">Encore particulièrement TRÈS  satisfait de la qualité de l’accueil téléphonique AMV, des conseils et de l’accompagnement de « l’opératrice » 
cordialement </t>
  </si>
  <si>
    <t>tardy-109107</t>
  </si>
  <si>
    <t>Je suis satisfait des tarifs attractifs mais le conseiller m'a mal expliqué l'acompte(qui au final n'en est pas réellement un) au prix exorbitant. Heureusement la conseillère suivante a été beaucoup plus claire et précise dans ses explications</t>
  </si>
  <si>
    <t>ptou-98431</t>
  </si>
  <si>
    <t>Refuse un devis et demande à l’assuré de faire un autre avis ... Essaye de faire payer la franchise plusieurs fois sur le même sinistre. Clôture de façon unilatérale un sinistre ... Ne suis pas l’intervention de leur technicien...</t>
  </si>
  <si>
    <t>rocambole-117053</t>
  </si>
  <si>
    <t>allianz continue de prélever 2 contrats résiliés dans le cadre de la loi Hamon et ce malgré mes différentes relances, je déconseille très fortement cet assureur peu sérieux</t>
  </si>
  <si>
    <t>sourieau-m-113389</t>
  </si>
  <si>
    <t>Satisfait : accueil, conseil, prix nickel 
Rapport service prix est ce qui se fait de mieux comparativement à la concurrence.  A suivre donc. Contrat facile à signer</t>
  </si>
  <si>
    <t>damien-94731</t>
  </si>
  <si>
    <t>bonjour je suis satisfait du devis qui a été fait ce soir lundi vingt juillet deux mille vingt merci de nous rapeler cordialement</t>
  </si>
  <si>
    <t>clement-l-105064</t>
  </si>
  <si>
    <t>Je suis satisfait du service.
Le prix en augmentation alors que pas de sinistres et un bonus qui augmente, je n'ai jamais vu ça ! J'aimerais avoir des explications, merci.</t>
  </si>
  <si>
    <t>lamonarchiste-58310</t>
  </si>
  <si>
    <t>Je suis adhérente depuis 45 ans je crois que ce soit pour l'assurance "auto" et également "Habitation". Je n'ai jamais eu à me plaindre mais il est vrai que je suis au maximum du bonus depuis longtemps (j'espère que cela ne va pas me porter malheur de m'exprimer ainsi !)</t>
  </si>
  <si>
    <t>robin-hood-97880</t>
  </si>
  <si>
    <t>Je voudrais donner zéro étoiles pour satisfaction mais impossible. Quelle entreprise affreux, si vous aimez sadomasochisme il faut s'inscrire chez Direct Assurance.   Ils n'écoutent pas les clients, ils ne répondent vos questions, ils vous bombardés, terrorisez avec des e-mails faux, bizarre, confus, contradictoire, stupide. Ils sont seulement interressé dans votre l'argent. Incompétence et flexible comme un bloc de béton.</t>
  </si>
  <si>
    <t>echard-o-129098</t>
  </si>
  <si>
    <t>Entre le devis et le paiement, augmentation de près de 10%. Code promo ne fonctionne pas!
Mauvaise impression de départ. Qu'en sera t'il en cas de litige ? Pas trop rassuré.</t>
  </si>
  <si>
    <t>mbarki-t-129606</t>
  </si>
  <si>
    <t>parfait. equipe reactive et tres sympathique. tarifs competitifs. je recommande. la parrainage permet de bénéficier de 50 euros pour chaque client apporté</t>
  </si>
  <si>
    <t>omar-t-112729</t>
  </si>
  <si>
    <t>les prix sont chers malgres beaucoup de personnes de ma part qui sont devenues clientes. pensez a diminuer les tarifs surtout pour les primo adhérents 
service rapide</t>
  </si>
  <si>
    <t>boitel-c-122346</t>
  </si>
  <si>
    <t>Bonjour,
Très satisfait du service et de la simplicité pour assurer mon véhicule. Je recommande ce site et pense assurer mon autre véhicule dans la foulée.</t>
  </si>
  <si>
    <t>obruni-100998</t>
  </si>
  <si>
    <t>À FUIR !!! Répondent au téléphone au bout de 20mn si ils répondent !!
Et quand ils répondent, ils n'apportent aucunes réponses à nos problèmes et raccrochent au nez quand ils ont en mare de vous écoutez en faisant croire qu'ils ne vous entendent plus.
NUUUUL, ALLEZ VOIR AILLEURS!!!</t>
  </si>
  <si>
    <t>ange14-107406</t>
  </si>
  <si>
    <t>Nul je déconseille retard de remboursement .deux mois et tjrs pas rembouy Des incompétents dans ce service . Aucune réponse aux courriers mails etc ..</t>
  </si>
  <si>
    <t>dimond-80008</t>
  </si>
  <si>
    <t>Tres bon service client les demandes sont bien suivient. Merci Sara M. Une personne aimable poli et concensieuse. Elle à répondu très rapidement à ma demande. Je recommande vivement cet assureur.</t>
  </si>
  <si>
    <t>omertagmf69004-57840</t>
  </si>
  <si>
    <t>1 bris de glace, 1accident non responsable  et 1 responsable sans dégat à autrui en 3 ans. La directrice Croix Rousse 69004 m'a tout simplement radié. Colère et dégout</t>
  </si>
  <si>
    <t>fred-106289</t>
  </si>
  <si>
    <t>Facturation de frais d'échéance jamais mentionnés lors de la signature de mon contrat. la somme n'est pas importante mais j'ai l'impression que cette assurance n'est pas transparente... dommage !</t>
  </si>
  <si>
    <t>grandemange-a-115614</t>
  </si>
  <si>
    <t>l'assurance scolaire est assez élevée mais c'est plus simple d'avoir tout au même endroit. Plutôt que d'envoyer par mail l'attestation, ne serait-il pas possible de l'éditer et la télécharger en direct?</t>
  </si>
  <si>
    <t>alain--103883</t>
  </si>
  <si>
    <t>Remarquable accueil par Emeline; grande compétence, et de professionnalisme.
Je la remercie aussi pour sa diligence et son amabilité.
Bravo et merci !</t>
  </si>
  <si>
    <t>marine-72369</t>
  </si>
  <si>
    <t>Fidèle client depuis plus de 25 ans  ; il n'y aura pas de 26ème! Suite à un accident non responsable (victime d'un délit), aucune action réalisée pour obtenir un remboursement , aucun suivi de l'affaire ( c'est moi qui leur annonce des audiences au tribunal,..) ; et pour clouer le tout  : non remboursement des sommes dues  conformément au contrat. Assuré au tiers, les mots de la maaf : "vous n'aviez qu'à vous assurer tous risques!!" Comment ne pas sortir de ses gonds...!</t>
  </si>
  <si>
    <t>cord2d2-17795</t>
  </si>
  <si>
    <t>Voilà 15 jours que j'attends qu'on me rappelle !!! Malgré déjà 4 RDV téléphonique, toujours aucune nouvelle et les personnes qui répondent au central téléphonique sont absolument incapables de dire autre chose que : "désolée Madame, mais je ne peux rien faire pur vous, quelqu'un va vous rappeler DEMAIN, sans faute " 
Je n'ose même pas imaginer les emmerdes en cas de sinistre. Le prix attractif qui vous fait choisir ces incapables est la seule chose de commercial chez eux.
Je vais être obligé de vendre ma voiture car je ne peux payer la totalité de l'assurance à l'année, et ne peux, non plus, fractionner le paiement. Avec l'argent de la vente, j'en achèterai une autre et pourrai alors m'assurer où bon me semble, en demandant alors la mensualisation</t>
  </si>
  <si>
    <t>bernadette-s-114919</t>
  </si>
  <si>
    <t>Tout est correct pour moi, prix, services.
Pour l'instant je n'ai pas eu de recours ni pour accident, ni pour d'autre dossier.
J'espère qu'en cas de besoin ce sera à la hauteur de mes attentes
Merci</t>
  </si>
  <si>
    <t>Je suis assuré chez direct Assurance depuis 2 ans et 2 mois. La première année, mon contrat était de 870€ par an. Pendant ces 2 ans et 2 mois, j'ai eu deux sinistres NON responsables (0% de responsabilité).
Après vérification de mon échéancier, mon assurance est passée de 870€ à 1470€ !! 
J'appelle Direct Assurance et on m'informe que tout est normal. La cotisation a augmenté car l'année 2016 a été touché par des attentats et par des catastrophes naturelles. Pour couronner le tout, la personne de Direct Assurance me dit que si j'ai un sinistre en responsable partielle, totale ou null, direct Assurance procédera à une résiliation !! J'ai cru rêvé.... 
Pour dire que Direct Assurance, c'est une solution pas chère mais à vos risques et périls ! Vaut mieux opter pour une solution certes plus cher mais avec plus de sérénité.
Je fais actuellement des demandes de devis pour changer d'assurance.</t>
  </si>
  <si>
    <t>bandit56-100044</t>
  </si>
  <si>
    <t>A l'occasion du dernier sinistre automobile enregistré au bureau de  la MACIF, l'indemnisation qui m'était dû m'a été versée sous forme de virement immédiat sur mon compte bancaire.</t>
  </si>
  <si>
    <t>sodic-108047</t>
  </si>
  <si>
    <t>Je poste pour mes parents qui ne savent pas comment mettre un avis pour la Macif , voila leur histoire après 15 ans anciennetés et comment la MACIF les as radié .
Coup de gueule envers la MACIF. Assuré depuis 2006 pour notre camping-car en tous risques ; la Macif nous a radié au 31 mars pour 4 sinistres.
Dont 2 non responsables : 1 en stationnement sur un parking d'autoroute, nous sommes réveillés à 3 h du matin par la gendarmerie qui vient de faire fuir notre cambrioleur qui avait forcé la porte. Le second en roulant par vent très fort le lanternau de toit du camping-car s'est envolé et 2 responsables mais c'est du matériel «par-choc ».
Du fait d'être radié par la Macif aucune assurance ne veut signer un nouveau contrat pour notre camping-car ; même les assurances Malus Bonus Résiliés. Il faut passer par l'organisme Bureau Central de tarification qui désignera une assurance d'office, l'instruction du dossier demande environ 1 à 2 mois. Bref, tant qu'il s'agit de payer ça va.  Fuyez cette assurance Macif qui n'assume pas son rôle d'assureur ou uniquement pour ceux qui n'ont pas de sinistres. Les assurés, les sociétaires ne sont que des pigeons.</t>
  </si>
  <si>
    <t>sophie-128378</t>
  </si>
  <si>
    <t xml:space="preserve">Quelle catastrophe !!!
Suite à un devis de délégation d'assurance de prêt immobilier, une offre m'a été proposée.
Celle ci semblait effectivement intéressante, très intéressante même.
J'ai pris la peine de demander par email à mon interlocutrice si nous étions assurés mon mari et moi à 100 pour cent sur la totalité du prêt. J'ai reçu un mail de confirmation, mais force est de constater après signature du contrat que mon interlocutrice s'est trompée et a effectivement assuré notre prêt à 100 pour cent mais sur la moitié du montant de notre prêt.
Depuis 3 semaines on nous demande de renoncer à ce contrat, or l'erreur vient des services de MAGNOLIA. Sur le principe je demande à ce qu'on nous envoie une vignette timbrée correspondant au prix du recommandé, je pense que c'est la moindre des choses et mon interlocutrice tourne en boucle, sans qu'aucun responsable ne me rappelle. Je suis lassée de cette situation et ne recommande pas du tout.
</t>
  </si>
  <si>
    <t>matthieu-m-106234</t>
  </si>
  <si>
    <t>Les prix sont trop élevés en comparaison de la concurrence, je changerais d'assurance automobile dès  l'année révolue. Même les garanties sont moindres par rapport aux autres. Je me suis réellement trompé en les pensant compétitifs.</t>
  </si>
  <si>
    <t>philippe-m-112670</t>
  </si>
  <si>
    <t xml:space="preserve">Je suis satisfait de la prise en charge rapide. Prix très intéressant.
À donner à d'autres utilisateurs de deux roues qui ne demandent qu'à payer moins cher tout en ayant les mêmes garanties. </t>
  </si>
  <si>
    <t>bigjul30-137656</t>
  </si>
  <si>
    <t>Depuis un an j'essaie de me faire rembourser de l'optique pour mon fils. Le dossier a été envoyé papier, puis voyant que rien n'arrivait je l'ai renvoyé via le site. Rassurez vous, je n'est toujours pas été remboursé (les soins de mon fils datent d'Octobre 2020). 3 fois j'ai des opérateurs qui me confirment que mon dossier est complet. Mercer intervient en 2nde mutuelle, visiblement c'est trop compliqué pour eux. Je leur suggère de changer de métier !!!</t>
  </si>
  <si>
    <t>mimi87-91657</t>
  </si>
  <si>
    <t>Client MAAF depuis octobre 1969 pour toutes assurances: Auto, habitation, santé, et professionnelle. 
Jusqu'en  2018, tout s'est très bien passé.....depuis, le contrat auto de mon épouse a été résilié....pour 2 accrochages sans aucune responsabilité et 1 avec responsabilité qui s'est produit 3 ans avant avec son ancien véhicule. le contrat de ce véhicule est parti ailleurs ainsi d'un autre contrat qui concernait mon épouse.
Personnellement  je bénéficie du bonus 50% a vie. 
MAAF a trouvé la solution pour supprimer ce bonus qu'ils m'avaient accordé. 
Par téléphone, l'agence  que je vais recevoir un avenant à mon contrat Auto qui fera passer la franchise de 200 à 400€. je refuse évidemment.
Une semaine après, je reçois un contrat auto qui remplacera l'actuel avec bien sur la franchise doublée sans aucun motif. Contrat a renvoyer signé avant un mois sous peine de me voir résilier en fin d'année.
En plus une formule de politesse qui m'a ravi particulièrement après 51 ans de fidélité....Je cite la MAAF:
"Sans réponse de votre part, et croyez bien que je le regrette, cette modification ne prendre pas effet et nous résilierons, à échéance votre contrat"
Donc si je désire garder le bonus 50% a vie, j'accepte de me faire.........
Pour l'instant, cela me fait réfléchir, car, j' actuellement encore 5 contrats diffèrent chez eux. Ces contrats risque bien de rejoindre ceux de mon épouse qui est enchantée de sa nouvelle assurance.</t>
  </si>
  <si>
    <t>hugo-104981</t>
  </si>
  <si>
    <t>A fuir suite à une mise en invalidité tout les ans l'or de mise  à jour du dossier les papiers s égaré ne sont pas reçu pourtant envoyé  en rc mode de calcul de la dentelle montant garantie pour une mise en invalidité total rente CPAM plus ag2r quel serais le montant</t>
  </si>
  <si>
    <t>william-f-138585</t>
  </si>
  <si>
    <t>Assurance qui a l’air très sérieuse. Bon accueil téléphonique. Tout peut se faire en ligne très bien! Tarifs assez compétitifs pour un scooter 50cc. A voir en cas de sinistres si toujours aussi bien.</t>
  </si>
  <si>
    <t>pb21-56285</t>
  </si>
  <si>
    <t>Encore un mensonge. On vous donne un accord le 20. Le 26 personne ne sait plus rien. Aucun respect du client (25 ans de cotisations) 
Menteurs,  incompétence des conseillers.
Cette fois je change. 6 contrats.</t>
  </si>
  <si>
    <t>mak-88202</t>
  </si>
  <si>
    <t>Comme tout le monde j'ai été attiré par la pub et l'offre de remise de la MAAF.Tout le monde était très à l' écoute pour souscrire mais une fois signé ,bonjour la galère. J'ai été percuté le par l'arrière le 24 janvier un soir par un automobiliste.  La gendarmerie nous en prend en charge ( constat....). Je ne vous cache pas le choc psychologique et l état physique avec des douleurs suite à l'accident. Je n'ai pas eu de blessures mais des douleurs suite au choc: épaules , genoux et blocage à reprendre le vehicule. Je contacte mon médecin qui me donne rendez-vous 4 jours  après le choc. Il ne constate rien de grave et me demande de revenir le voir dans un mois. Je souffre de douleurs aux genoux , au épaules qui ont été réveillées suite au choc.
Je recois un questionnaire médical que je retourne. A ma grande surprise je  un courrier avec une idemnisation de 200 euros, pour geste commercial.
Je conteste ce ridicule montant et explique la gêne occasionnée à mon épouse qui s'est occupée de moi au début de mon accident, les douleurs persistantes......
Rien à faire , j'ai eu en face de moi une pure commerciale qui n'écoute et ne prends rien en compte.
Bref elle récite son argumentaire et n'a rien à foutre tout simplement.
Je trouve cela honteux, me balancer 200 euros. 
Je vous conseille donc de bien faire attention et de tout préparer avant d'avoir à faire aux conseillers car se sont des robots et non des êtres humains.
Voici mon expérience avec la Maaf.
Dois-je prendre un avocat spécialisé ? Mon entourage m'encourage à le faire.
Merci de votre aide.</t>
  </si>
  <si>
    <t>salifou-a-131426</t>
  </si>
  <si>
    <t>bonjour jai vu ma cotisation augmente apres le changement de voiture,pr le moment je suis pas décus,jespere avec le temps je pense que ca baisser ,sinon dans l'ensemble ça va</t>
  </si>
  <si>
    <t>fabrice-d-133356</t>
  </si>
  <si>
    <t>JE SUIS SATISFAIT DU SERVICE  SUITE A MA DEMANDE SUR LE NET ET DE LÉFICACITER QUE AVAIT PROPOSER MERCI A TOUTES L'ÉQUIPE D'AMV POUR LE TRAVAILLE FOURNI  CORDIALEMENT</t>
  </si>
  <si>
    <t>poulain-j-139705</t>
  </si>
  <si>
    <t>Je suis satisfaite pour le moment, j'espère ne pas être déçu et être bien protégé. Prix dans la moyenne.
La personne qui m'a conseillé était très aimable</t>
  </si>
  <si>
    <t>marie-t-112394</t>
  </si>
  <si>
    <t>très satisfaite des formules que vous proposez. Excellent rapport qualité prix. ET merci pour la clarté des différents pack proposés. Je vous recommanderais vivement.</t>
  </si>
  <si>
    <t>dikris-g-110491</t>
  </si>
  <si>
    <t>Je suis satisfaite de vos services mais je suis obligée de changer d'assurance pour mon nouveau véhicule car le devis du contrat est trop cher, plus cher encore que le contrat de ma banque</t>
  </si>
  <si>
    <t>macfly-51998</t>
  </si>
  <si>
    <t>Très mauvaise assurance, ne rembourse absolument rien sauf 25€ de vaccin par an....Tout ce qui est marqué remboursable dans le contrat ne l'est pas....a éviter absolument !!</t>
  </si>
  <si>
    <t>tb-59021</t>
  </si>
  <si>
    <t>tres bon rapport qualité/prix en général.problème de tarifs a partir de la 2eme année car souvent l'offre internet est bien plus intéressante que le tarif de la 2eme année!</t>
  </si>
  <si>
    <t>dave3434-86942</t>
  </si>
  <si>
    <t xml:space="preserve">j'ai eu un sinistre non responsable en date du 15/11/2019,j'ai avancé les frais de réparation de mon véhicule et allianz m'a sois disant envoyé un chèque du montant des réparations que je n'ai jamais reçu et après moultes coups de téléphone au service client, je leur ai demandé de me faire un virement et leur réponse à été "Nous n'avons pas votre RIB pour vous faire un virement". Alors là il sont trop forts chez Allianz, pour les prélèvements,ils font comment?
Suite à cela,nous sommes le 10/02/2020 ai je n'ai toujours pas le virement sur mon compte alors que j'ai reçu un mail de leur part comme quoi la transaction à été faite le 06/02/2020 et on me dit aujourd'hui qu'il faut que j'attende 10 jours, ce qui nous fait donc 3 mois d'attente pour un remboursement pour un sinistre dont, je le rappel, je ne suis pas en faute.
d'autant que je suis un très bon client depuis plus de 30 ans et avec plusieurs contrats (4 véhicules + habitation).
Et de plus je suis bon payeur.(normal, là, Ils ont  mon RIB).
Bon enfin bref je pense que  après cela je risque fortement d 'aller voir ailleurs.
</t>
  </si>
  <si>
    <t>mimiminou-116625</t>
  </si>
  <si>
    <t>Je viens de résilier mon contrat que j'avais depuis 10 ans. Pour un petit montant en pharmacie que j'ai payé le 19 Mai, ils m'ont soit-disant réglé le 26 Mai (en plus cela représente la moitié de ce que j'ai payé) et le règlement n'est toujours pas sur mon compte 3 semaines après.
Je viens de vérifier leur situation financière :
14/05/2021	Extrait de procès-verbal d'assemblée générale mixte	
Poursuite d'activité malgré un actif net devenu inférieur à la moitié du capital social
Dépôt numéro 3114 du 31/05/2021
Fuyez.</t>
  </si>
  <si>
    <t>mat-128861</t>
  </si>
  <si>
    <t xml:space="preserve">Pour moi pas d'échappatoire c'est un contrat de groupe cadre professionnel !
ici c'est comme ailleurs un site avec  interface efficace, des conseillers qui ne répondent rien mais qui répondent quand même et personne au traitement ni en front ni en back office . organisation inopérante, qui exclue de fait, le conseil, le respect des procédures qualité, la cohérence entre les interlocuteurs, la compétence fine sur les cas particuliers . 
et qui valorise bien plus la disponibilité des conseillers. Le problème c'est que chez harmonie comme ailleurs un conseiller n'a que très peu de compétence du domaine et se contente "de vous comprendre", "de faire remonter "mais ou ? de ne pas "avoir à son niveau de réponse" . On évacue toute problématique individuelle pour recenter votre demande sous un item préalablement établi. Ainsi un refus de prise en charge n 'est pas faute de la mutuelle, un non respect contractuel, mais le fait d'une procédure manquante dont personne ne vous avait jamais parlé et qui n 'apparaît nulle part ailleurs que dans la tête du conseiller lequel travaillait chez free précédemment et  chez amazon demain !  
Mon contrat groupe est récent, pendant un an aucun problème ... Puis j 'ai demandé sur présentation de devis une estimation des remboursements auxquels je pouvais prétendre cadre soins dentaires .... Des "experts" répondent que les devis ne sont pas conformes aux nomenclatures SS, je renvoie cette affirmation sur les cliniques dentaires ...qui me renvoient les 38 pages de la  nomenclature SS, me demandant ironiquement de leur fournir ! donc toujours pas de réponse à 26 jours 
Je suis chez eux depuis 3 ans, lors de ma dernière demande de remboursement j'ai un refus car il veulent savoir quelle est ma première mutuelle ?????j'indique  que j 'en ai 136 et que je ne sais pas quelle est la première ! toujours pas de réponse non plus. En plus d'être inefficace ils n 'ont aucun sens de l humour, ( ça va ensemble généralement) 
NE JAMAIS UTILISER LE SECOND DEGRE, le premier leur est déjà difficilement accessible !
je fournis continuellement des attestations de droit afin que la SS fasse systématiquement le lien avec eux , rien n'est fait !c'est valable 3 mois faudrait il qu 'ils réagissent avant. 
</t>
  </si>
  <si>
    <t>gwen14-66366</t>
  </si>
  <si>
    <t>seulemnt présent pour prendre votre argent . Ne leur demandez rien d'autre</t>
  </si>
  <si>
    <t>paloma-125235</t>
  </si>
  <si>
    <t>J'ai été reçu par Widad qui m'a bien renseigné sur ma demande. L'entretien a été court , constructif, et efficace. J'attends donc ma carte définitive de mutuelle qui devrait arriver prochainement</t>
  </si>
  <si>
    <t>upette-53961</t>
  </si>
  <si>
    <t>clients depuis 40 ans la Macif n'est plus ce qu'elle était !maintenant on n'est plus qu'un numéro de sociétaire ! et ils sont plus chers en assurance voitures.si par hasard vous voulez assurer une caravane alors là au secours ils ne connaissent plus personne. Ils ont tellement peur des gens du voyage. et pourtant j'en suis à ma 17 ème caravane, eh oui c'est notre loisir,chez eux ! je vais les quitter tant pis</t>
  </si>
  <si>
    <t>marine-r-112353</t>
  </si>
  <si>
    <t>Très satisfaite autant niveau tarifs que conditions de couverture habitation et auto. Très bon service client. Ancienne cliente de retour après avoir vu de tout et n'importe quoi ailleurs.</t>
  </si>
  <si>
    <t>chitania-52870</t>
  </si>
  <si>
    <t>J'ai demandé des documents en septembre 2016 pour pouvoir renégocier mon prêt immobilier. A ce jour je n'ai toujours rien eu malgres de très nombreuses relances aupres de naoassur. les taux sont repartis à la hausse et maintenant le renégociation n'est plus aussi intéressante. je perds 3000 € dans l'histoire. C'est scandaleux. Je n'imagine pas comment cela pourrait se passer s'il nous arrivait quelque chose....</t>
  </si>
  <si>
    <t>nabil-e-114746</t>
  </si>
  <si>
    <t xml:space="preserve">Bonjour,
je suis satisfait des services en général de Direct Assurance filiale de Axa Assurance en France.
Je recommande a vos assurés de rester.
Bonne journée </t>
  </si>
  <si>
    <t>vandermarliere-m-111287</t>
  </si>
  <si>
    <t>Super contact téléphonique, très sympathique, patient, explique bien. Assurance tous risques prise en toute connaissance de mes garanties en une demi-heure sans prise de tête, je suis très contente.</t>
  </si>
  <si>
    <t>maud-v-116208</t>
  </si>
  <si>
    <t>J'appelle pour avoir des informations sur mon compte: on refuse de me les donner car je ne suis pas habilitée à poser mes questions, seul mon mari le peut.
On se croirait revenu en 1750.
Je veux juste savoir si mon contrat habitation couvre bien la piscine qu'il y a dans notre jardin, et si oui avec quelles garanties.</t>
  </si>
  <si>
    <t>jean-claude-m-114488</t>
  </si>
  <si>
    <t>Je crois que je vais changer d 'assurance a la date anniversaire, ma cotisation mensuelle ne cesse d'augmenter, je trouve maintenant des assureurs qui me proposent jusqu’à 200 € par an de moins, dommage</t>
  </si>
  <si>
    <t xml:space="preserve">Courriers qui se perdent dans leurs établissement s ou entre eux. Obligé d'envoyer les courriers et les dossiers avec LRAR. Traitement des paiements difficile s.
</t>
  </si>
  <si>
    <t>remy-b-110940</t>
  </si>
  <si>
    <t>satisfait je suis content. Meme si je trouve que ecrire un avis aussi long est un peu déraisonnable et contraignant. Mais je l'ai tout de meme faire.</t>
  </si>
  <si>
    <t>sabrina-96345</t>
  </si>
  <si>
    <t>il faut apporter la preuve.........DE la preuve..... de lavance des frais
J ai trouvé le temps très long pour avoir un interlocuteur en cas de pépin. Mon malheur a été de dire que je ne savais pas envoyer de photo depuis mon téléphone, du coup le dossier metplus d un mois au lieu de 7 ou 8 jours. Parce que le probleme est d obtenir une adresse mail ou leur envoyer les factures .
Puis une fois les factures envoyées, sans nouvelles de leur part , moi , le sinistré , je leur ai ré -écris et une personne me signale que le paiement de mon hotel ne me sera pas remboursé , malgré l envoi de la facture tant que je n envoie pas la peuve que j ai payé depuis mon compte en banque .
je ne comprends pas pourquoi il a fallu que je relance pour savoir que mon dossier etait incomplet. Une lettre a t elle eté editée?, aurrais je ete au courant?
Bilan je regrette la macif dans ce genre de cas , qui ne fait pas faire l avance des frais si on leur demande.
thierry bouchet</t>
  </si>
  <si>
    <t>aferevou-86484</t>
  </si>
  <si>
    <t>Clients depuis 1990 nous attendons aujourd'hui les fonds issus de la succession de notre père. Depuis l'envoi du courrier RAR il y a 2 mois avec toutes les pièces requises, nous n'avons aucune nouvelles, aucune réponse aux mails envoyés au service client, impossibilité de joindre qui que ce soit au téléphone sauf une fois où après avoir prononcé le mot "succession" on m'a remis en attente 10 mn pour finalement me raccrocher au nez. Nous allons porter cette affaire devant la justice au vu des expériences des autres clients nous n'avons pas le choix</t>
  </si>
  <si>
    <t>sabrina-d-107488</t>
  </si>
  <si>
    <t>j'étais satisfaite mais je suis très déçue de voir que je dois payer une franchise pour changer la vitre de ma voiture qu'on a fracturée alors que je suis assurée depuis plus de 5 ans sans sinistre et au mois 10 années d'assurance pour mon mari !</t>
  </si>
  <si>
    <t>leroux-e-114255</t>
  </si>
  <si>
    <t>Conseillère très agréable connaissant très bien son produit. Les informations sont treès clair et j'ai obtenu les réponses à toutes mes questions. Merci à L'équipe L'Olivier</t>
  </si>
  <si>
    <t>santos-da-costa-s-122306</t>
  </si>
  <si>
    <t>Rapport qualité prix très bien. Site internet simple et efficace, rapidité pour les devis. Souscription au contrat très simple et rapide. Je recommande.</t>
  </si>
  <si>
    <t>jean-stephane-m-135048</t>
  </si>
  <si>
    <t>Super tarifs et Séraphin de Zen'Up est toujours très efficace. A conditions identiques, je divise en général par deux le cout de mon assurance emprunteur.</t>
  </si>
  <si>
    <t>christophe-71570</t>
  </si>
  <si>
    <t xml:space="preserve">En 2014,Mon fils âgé 14 est monté dans une voiture d'un voisin et à toucher la vitesse et elle a percuter une autre voiture. Donc déclaration sur ma RC  de l'assurance PACIFICA. Refus de prise en charge.  
J'ai fait une demande au médiateur des assureurs qui a retourner mon courrier à PACIFICA et celle ci m'a confirmer le refus. Après plusieurs AR au médiateur, je n'ai plus eu aucune réponse.
Je doit emprunter une somme d'argent conséquente pour payer toutes les réparations.
 </t>
  </si>
  <si>
    <t>hicham-b-132864</t>
  </si>
  <si>
    <t>Satisfait de direct assurance depuis 4 ans.
Un très bon service et une meilleure gestion des sinistres.
Franchise un peu élevée.
Espace adhérant et application mobile très pratique</t>
  </si>
  <si>
    <t>fred53300-96288</t>
  </si>
  <si>
    <t>Quel honte. Me voilà arrêter depuis le 16 mars. Après 3 mois de franchise , j envoie la TOTALITÉ DES DOCUMENTS EN LRAR!!! Et là je reçois un courrier demandant la moitié des documents demandés et des pièces sur ma santé pour faire en sorte de ne pas indemniser. Très choquant. Je vais être obligé de prendre avocat pour me défendre face à un assureur qui fait tout pour ne pas indemniser. Je vais finir par faire une dépression en plus du reste...</t>
  </si>
  <si>
    <t>hamza-m-130836</t>
  </si>
  <si>
    <t>Je suis satisfait de ce service je trouve que cette assurance et génial et j’espère continuer longtemps nos collaboration entré assurance et assuré merci</t>
  </si>
  <si>
    <t>ben-93857</t>
  </si>
  <si>
    <t>Devis rapide et va à l’essentiel , prix attractifs.</t>
  </si>
  <si>
    <t>caillet-s-115125</t>
  </si>
  <si>
    <t xml:space="preserve">Les franchises sont abusives 
Avec 3 véhicules assuré et un bon coefficient je trouve que sa reste cher payer ! On verra comment vous gérer les sinistre non responsable !sinon je ne garantis pas la continuité  avec l olivier pour l année prochaine 
N
N
N
</t>
  </si>
  <si>
    <t>cannabocca-66686</t>
  </si>
  <si>
    <t>A eviter absolument !!!!Suite a un sinistre bris de glace + vandalisme sur mon véhicule, je me retrouve à payer 2 franchises , je passe les détails liés au soucis rencontrés avec le garage agrée et le cabinet d'expertise, le pire c'est la maif qui ne réagit pas et qui joue de nous comme une baballe se rejetant la faute! trés déçus!! autant aller chez un assureur lowcoast quitte à galérer pour se faire indemniser autant payer une cotisation beaucoup moins chèr.</t>
  </si>
  <si>
    <t>sebastien-a-110648</t>
  </si>
  <si>
    <t>le site et les formulaires pour établir les devis sont clairs et ergonomique. Bien que les moins cher, pour un jeune permis A2 avec plus de 25 ans de permis B et un bonus 50% les prix d'assurance reste cher.....</t>
  </si>
  <si>
    <t>A fuir ! Après trois ans de fidélité, mon bonus a augmenté mais ma prime elle, ne baisse pas ! "mais ça dépend du nombre d'accidents à l'année"  Service réclamation arrogant et sans solution, des mois sans prélèvements pis hop on rattrape et on se retrouve avec des centaines d'euros à payer d'un mois à l'autre... on a pas le droit de changer d'avis pour assurer un véhicule, le contrat n'a même pas encore démarré ben non, faut détruire ou vendre le véhicule pour s'en débarrasser. Honteux... pognon pognon pognon...</t>
  </si>
  <si>
    <t>philippe-g-105856</t>
  </si>
  <si>
    <t>Merci d'avoir pris en compte notre discussion téléphonique et de ne pas avoir augmenté le tarif.
Concernant la FORD, je vous demanderai également de ne pas en augmenter le tarif.
Bien cordialement</t>
  </si>
  <si>
    <t>muriel-c-126711</t>
  </si>
  <si>
    <t>Je suis très satisfaite et je recommende cette assurance pas chère pour les conducteurs moto devis rapide tarifs défiant toutes concurrences motos 125</t>
  </si>
  <si>
    <t>domitour-53485</t>
  </si>
  <si>
    <t>Difficile de commenter étant nouveau client.
Il est assez facile de rentrer en contact avec un conseiller.
Les conseillers sont très disponibles.
En souhaitant ne jamais connaître la qualité d'intervention en cas de sinistre.</t>
  </si>
  <si>
    <t>guillaume-61204</t>
  </si>
  <si>
    <t>suite à un accident le 12 octobre 2016 , la compagnie à mis 12 mois pour un rdv avec son expert et depuis aucun retour  je dois les relancer tout les mois sans aucun retour écrit de la compagnie Axa.</t>
  </si>
  <si>
    <t>nord-58477</t>
  </si>
  <si>
    <t>Eurofil éjecté les clients pour 1accident responsable et Deux non responsable vraiment lamentable</t>
  </si>
  <si>
    <t>gbxxx666-81621</t>
  </si>
  <si>
    <t>Clairement ils ne respectent pas les contrats d'adhésion pour tout ce qui est prise en charge, remboursement, prime etc... Par contre notez bien qu'ils sont champions dans ce qui est prélèvements à tout va avec des sommes (non justifiées) qui sortent de je ne sais où..., des non réponses via service client (mail ou téléphone), des réclamations non gérées, des promesses non tenues... Mesdames, messieurs...si vous souhaitez payer une blinde pour pas grand chose faites...sinon passez votre chemin pour le bien de votre compte en banque et votre santé. Ah et oui..comme mentionné ci-dessous..augmentation de dingue sur les cotisations sans prévenance...</t>
  </si>
  <si>
    <t>lysgomis835-81812</t>
  </si>
  <si>
    <t>Je suis VRAIMENT AU BOUT DU ROULEAU. Le 01/10/2020 je prête EXCEPTIONNELLEMENT mon scooter (TMAX) à un ami, il perd le contrôle du véhicule et se retrouve dans coma pendant plus de 24h. Le scooter est déclaré économiquement irréparable.
Vu que je suis assuré en "TOUS RISQUES" et que j'ai prêter le véhicule à titre exceptionnel, AMV décide de prendre en charge les dommages du véhicule (après de longs mois de bataille) mais je dois m'acquitter d'une franchise de 750e (que j'ai payé de suite) car le conducteur n'était pas sur le contrat.
Jusque là pas de problème.
AMV me propose de me racheter le scooter 9500e alors que la côte était de 10500 avant l'accident, chose que je refuse. Du coup je le garde pour 1800e (pour vendre les pièces de mon côté) et l'assurance doit me rembourser la différence (soit 7800e). Au moment de m'indemniser, l'assurance se rend compte que sur mon certificat de non gage il est inscrit une "suspension administrative". AMV me dis de régulariser au niveau des services de police. Mais ça va bientôt faire 1an qu'on me balade de service en service entre AMV, le commissariat et la préfecture et je n'ai toujours pas reçu le moindre centime. A quoi bon payé une assurance "TOUS RISQUES" si à chaque fois que vous devez être indemnisé on cherche la petite bête pour pas vous payer?
Surtout que AMV ne m'a jamais aidé dans les démarches en essayant d'appeler le commissariat, la préfecture ou autres...
Et je sais que beaucoup d'assurance qui vous considèrent comme des humains et pas comme des numéros clients, vous donnent un coup de main dans les démarches. Par contre AMV n'oublie pas de me prélever 140e par alors que je n'ai plus de véhicule depuis presque 1an. Je trouve ça complètement SCANDALEUX !!!
J'ai pris conseil auprès d'un avocat spécialisé dans les assurances, et il m'a dit que ce n'était pas normal. J'envisage donc de porter plainte pour être toucher mon dû et demander un préjudice car ça fait presque 1an que je me déplace en bus, taxi, vélo ou à pied et cela a un coût.
J'ai déjà pris contact avec un journal local (VAR MATIN) pour expliquer ma situation et on est déjà 8 clients à dénoncer les pratiques de cette assurance. Donc croyez moi vous allez en entendre parler.
Je vais aussi en remettre une couche sur les réseaux sociaux comme ça la coupe sera pleine. Merci de m'avoir lu.</t>
  </si>
  <si>
    <t>zareba-s-116237</t>
  </si>
  <si>
    <t>Très bon contact téléphonique, tout est bien détaillé et expliqué. Les tarifs sont très attractifs par rapport à certaines autres compagnies d'assurance très connues</t>
  </si>
  <si>
    <t>floregilles-80401</t>
  </si>
  <si>
    <t>Les Conseillers vous accueillent au téléphone avec le sourire et sont très sympathiques. Ils sont très professionnels, répondent à toutes vos questions et interrogations, et vous trouvent une solution très rapidement. Même si on souhaite les avoir le moins possible, quand on appelle l'Assurance L'Olivier, on sait que l'on aura toute satisfaction. Merci et Bravo à toutes et tous.</t>
  </si>
  <si>
    <t>riadh11-80689</t>
  </si>
  <si>
    <t xml:space="preserve">00/20. Je Déconseille cette assurance. Ils sont pas du tout sérieux. On vous dit que votre chat est assuré pour le mois d'octobre; j'envoie tous les feuilles de soins bien remplies (vaccin, maladie, et médicaments avec le cachet et la signture du vétérinaire). On m'apprends ensuite que je ne serai pas remboursé car je suis dans le délais de carence! Évitez, évitez évitez cette assurance! Je vais publier mon avis partout! Sur les sites internet, sur tous les réseaux sociaux, et je vais même prévenir les associations et mes ami(e)s qui défendent la cause animale! </t>
  </si>
  <si>
    <t>krol-68199</t>
  </si>
  <si>
    <t xml:space="preserve">Chez la MAAF de puis 1998, j'avais droit au Bonus à vie, étant considérée comme bonne conductrice... Très bien. 1 sinistre responsable en décembre 2017, la MAAF m'a indiqué que j'allais recevoir un avenant à mon contrat pour doubler ma franchise. Je n'ai rien reçu et rien signé et mon contrat est en cours de résiliation par la MAAF !! tout est parfait tout pendant que vous n'avez aucun souci mais au moindre problème, les relations ne sont plus les mêmes. Une mention spéciale au directeur d'agence de Nantes Penthièvre qui m'a notifié par téléphone mon obligation de signer l'avenant mais qui refusait de répondre à mes questions m'indiquant être un simple "ambassadeur" et ne pas connaître les détails de ma situation ! sinon, les interlocuteurs sont polis mais vous passent sous silence ce qui apparaît sur leurs écrans et ne sont manifestement investis d'aucune obligation de conseil (!) sauf 1 qui m'a indiqué "je vais être honnête, votre contrat est en cours de résiliation !" et a fait preuve d'un minimum d'empathie à mon égard.    </t>
  </si>
  <si>
    <t>camilla-63156</t>
  </si>
  <si>
    <t>Je suis d'accord : il existe de meilleures mutuelles</t>
  </si>
  <si>
    <t>mssk-r1-69336</t>
  </si>
  <si>
    <t>Pour souscrire rien de plus facile et rapide. A la souscription on m'explique que je dois payer 3 mois d'avance afin que AMV ait le temps de mettre en place les prélèvements. En principe je ne devais donc pas être prélevé pendant 3 mois. J'ai constaté que dès le 2 ème mois ils ont commencé à me prélever (1er vol de 100 euros). J'ai demandé des explications à partir du site AMV aucune réponse (quand c'était pour souscrire, là j'ai eu une réponse tout de suite...). Voyant l'hiver arriver j'ai décidé de réduire mes garanties (par la même occasion le montant de mes mensualités) et ainsi de conserver uniquement (le vol et l'incendie). Je contacte AMV par téléphone et on m'explique que pour le mois en cours on va me prélever le montant habituel (environ 100 euros), puis que le mois suivant la déduction sera faite (un prorata sera calculé). On m'a effectivement prélevé le montant habituel durant le mois en cours, par contre le mois suivant aucun prorata n'a été calculé ils se sont contentés de prélever le montant de la nouvelle mensualité... (super! 2eme vol, environ 30 euros). Un malheur n'arrivant jamais seul je me suis fait voler ma moto le 23 novembre (heureusement que je n'avais pas retiré la vol). L'expert évalue ma moto à 8500 euros (mais combien de fois ils veulent me voler...) j'informe l'expert que la cote (argus) est  10 406 euros. Elle me répond qu'elle se base sur les prix du marché (si quelqu'un connait la différence entre prix du marché et la cote je veux bien l'info). Je lui explique que la cote correspond au prix du marché les différentes offres que je trouve confirme la cote (argus). Je lui demande de m'envoyer les offres qu'elle a trouvé, on confirme mon adresse email ensemble, puis on raccroche. Elle m' a jamais rien envoyé de plus depuis ce jour impossible de la joindre...chaque jour son assistante me raconte une nouvelle histoire (après avoir pris connaissance de mon immatriculation). Je me décide a envoyer un email dans une boite mail générique (madame n'a pas d'adresse mail professionnelle... ils se foutent vraiment de ma g....., jusqu'à aujourd'hui elle n'a toujours pas répondu à mon mail (ça fait presque une semaine). Heureusement que je n'ai pas assuré ma voiture chez eux. ASSURANCE A EVITER SI POSSIBLE...</t>
  </si>
  <si>
    <t>pascal-m-132722</t>
  </si>
  <si>
    <t xml:space="preserve">je suis satisfait du service et du montant
 de la simplicité de souscription et de mise en place du contrat              
mes salutations distinguées 
</t>
  </si>
  <si>
    <t>jyves-54189</t>
  </si>
  <si>
    <t>Je suis client depuis 2011 chez eux, j'ai entré le véhicule de ma femme et ceux de 9 de mes amis et je suis très déçu récemment pour les déconvenues et la politique punitive à cotisation dont je suis victime. J'ai subi un accident, un motard est venu se "jeter" sur ma voiture en 2015 car il roulait comme un taré en slalomant entre les bagnoles sur l'autoroute et a manqué sa manœuvre à proximité de mon véhicule en faisant le kéké et je suis considéré comme responsable donc malus... Ensuite un camion 18 mois plus tard qui me vire un gravier et me fêle mon pare brise. Résultat : une cotisation outrageuse qui a augmenté de façon plus que significative et une couverture standard, par contre les prélèvements ne manquent jamais à l'appel, eux.
Je suis déjà entrain de m'affairer pour migrer mon contrat vers une autre compagnie qui me propose bien moins cher, dommage, jusque là tout allait bien... cependant je ne partirai pas seul. Je vais enlever ma femme et mes 9 autres amis, je ferai une bonne action en leur permettant de faire des économies.</t>
  </si>
  <si>
    <t>candyce-l-132571</t>
  </si>
  <si>
    <t>Pour le moment tout me convient a voir sur l'avenir si tout se passe aussi bien que la souscription du contrat qui a été rapide. Les prix sont raisonnable aussi.</t>
  </si>
  <si>
    <t>sebih-a-116868</t>
  </si>
  <si>
    <t xml:space="preserve">je suis satisfait du service,
rapport qualité prix interessant
signature electronique qui facilite la vie; pas besoin d'envoyer de documents par courrier
</t>
  </si>
  <si>
    <t>thomas-c-114149</t>
  </si>
  <si>
    <t>Pris convenable comparer au reste du marché.le service 24/7j est un plus en cas de problème a voir si dans le temps le service est réactif à une question ou un problème</t>
  </si>
  <si>
    <t>muriel-102222</t>
  </si>
  <si>
    <t>Toujours bien accueilli par téléphone et bien aiguillée  dans les réponses . Les tarifs ont été repensé et j apprécie l alignement sur d autres mutuelles .</t>
  </si>
  <si>
    <t>n-diaye-k-116513</t>
  </si>
  <si>
    <t>Je suis satisfait du service et le prix, je reviendrai vers vous plutôt possible, pour assurer mon appartement et ma deuxième voiture. Je suis très satisfait !</t>
  </si>
  <si>
    <t>gaby-122096</t>
  </si>
  <si>
    <t>Changement des contrats assurances sans dire à l'assuré on ne comprend plus rien Car on me dit différents façon pour le même sujet et on nl'a pas son mot à dire sait comme sa</t>
  </si>
  <si>
    <t>maxime-p-115952</t>
  </si>
  <si>
    <t>Je suis satisfait du service client ainsi que de l'offre tarifaire qui m'a été proposée. Les garanties qui couvrent mon véhicules me satisfont. Cordialement</t>
  </si>
  <si>
    <t>blerim-s-133496</t>
  </si>
  <si>
    <t>Je suis satisfait du service, un peu chère mais ce n’est mas grave puisque je suis jeune conducteur, j’espère avoir la meilleure assurance chez vous et votre confiance</t>
  </si>
  <si>
    <t>marco--p-113315</t>
  </si>
  <si>
    <t xml:space="preserve">Je suis satisfait d'avoir été conseillé par Papernest. 
J'étais bien accompagnée dans mes démarches, pour changement de domicile. 
L'assurance est à un prix correct et les garanties sont bonnes. </t>
  </si>
  <si>
    <t>cocotte-55539</t>
  </si>
  <si>
    <t>Cliente chez eux depuis 2005 pour l'assurance de mon prêt immobilier. Toujours a jour à payer mes cotisations. En 2012, déjà ouvert une demande d'indemnisation car hospitalisé et au total 242 jours d’arrêt de maladie et en activité, April a refusé ma demande. Actuellement en ALD 100% en novembre 2016 donc la continuité de cette maladie de 2012, qu'il aura fallu 5 ans pour mettre un nom mais également à détériorer d'avantage mon corps. Donc dès que je travaillais, je me retrouvais sans cesse en arrêt... Donc plu d'emploi, en maladie, aucun droit, donc la M....E. Je suis en  attente concernant ma demande d'invalidité, dans l'incapacité de pouvoir travailler. J'ai envoyé tous les documents, appelé, le délai de 90 jours de franchise est passés, par contre en ce qui concerne la réponse pour leur décision pas de nouvelle d'eux par écrit.</t>
  </si>
  <si>
    <t>jack-59408</t>
  </si>
  <si>
    <t>demarchage tel aucun contrat signer demande de compte bancaire et prelevement effectuer  abusif???? non</t>
  </si>
  <si>
    <t>kevin-m-125805</t>
  </si>
  <si>
    <t>Je suis satisfait  du service  l inscription es simple et rapide 
Très compréhensible et facile 
Disponible si il ya des questions 
Merci beaucoup.</t>
  </si>
  <si>
    <t>michaela-106816</t>
  </si>
  <si>
    <t>Je suis très satisfaite de la diligence avec laquelle a été traité mon sinistre. J'ai hâte de voir les travaux se confirmer. Diligence aussi sur le paiement des frais occasionnés.</t>
  </si>
  <si>
    <t>christelle-b-138989</t>
  </si>
  <si>
    <t xml:space="preserve">Bonjour,
Assureur militant ???
La MAIF a bien du mal à reconnaitre ses erreurs et une fois reconnues elle vous met dehors !!!
Sociétaire MAIF depuis 2002. 1 sinistre mineur, en 2019, non responsable, engendrant expertise. Lors de ce passage, l'expert attire notre attention : selon lui notre habitation ne serait pas couverte correctement.  Dans la foulée, réception d'un courrier de la MAIF indiquant que notre contrat ne nous couvrait pas correctement….
4 mois de sollicitations auprès de la MAIF pour avoir des informations : SANS RETOUR (serait lié au confinement…). 
Après ces mois d'inquiétude, nous sommes bel et bien couverts correctement ! Ouf !!! Finalement il s'agit d'une erreur « administrative » interne à la MAIF ! 
Mais la situation est tendue avec la directrice d'agence et l'élue sociétaire, elles présentent leurs excuses … en septembre 2021 ! (La moindre des choses après 4 mois d'inquiétude et d'absence de retour de la MAIF !). 
Octobre 2021, réception d'un courrier en recommandé, nous indiquant que nos contrats seraient résiliés au 31 décembre 2021 !!!
Trois hypothèses :  
1/ Cette radiation est une nouvelle erreur administrative interne à la MAIF, donc corrigeable…
2/ Cas isolé, limité à une politique locale : la responsable d'agence et élue sociétaire souhaitent faire une démonstration de leur « pouvoir » local, si tel est le cas c'est inquiétant, mais corrigeable…
3/ politique générale de la MAIF… ! Si tel est le cas c'est TRES INQUIETANT pour un assureur se présentant comme MILITANT.
Je me permets ce message : les accès à mon compte MAIF pour la prise de RDV explicatif m'ont été bloqués… ??. 
</t>
  </si>
  <si>
    <t>clementclement-77587</t>
  </si>
  <si>
    <t>MAIF meilleur service client.....
A chaque fois que je téléphone il y a plus de 8 minutes d'attente.
Quand vous demandez un relevé d'information pour quitter cette mutuelle, très désagréable au téléphone</t>
  </si>
  <si>
    <t>morgane971-92706</t>
  </si>
  <si>
    <t>Service rapide et facile d’utilisation. Efficace j’ai eus le devis que je n’arrivais à avoir nulle part ailleurs en moins de cinq minutes et à un prix plus qu’abordable !</t>
  </si>
  <si>
    <t>nabil-i-109857</t>
  </si>
  <si>
    <t>Je suis satisfait de la prestation, les prix et conditions me conviennent. Pour le moment je ne peux pas m’avancer plus, nous verrons par la suite si</t>
  </si>
  <si>
    <t>lecolier-l-127553</t>
  </si>
  <si>
    <t>je suis assure l'olivier pour ses tarifs et la simplicite via internet  c'est domage de ne pas faire plus d'effort sur les assurances maison.ca reste une bonne compagnie</t>
  </si>
  <si>
    <t>alainthu-51389</t>
  </si>
  <si>
    <t>En maladie ordinaire en juillet 2016 à mars 2017. J'ai perçu le complément de salaire enfin en décaler pendant quelques mois. Suite à deux contrôles médicaux à ma demande afin de justifier ma maladie le Centre de Gestion a pris comme décision avec mon accord et mon bien être ma demande d'une reprise en mi-temps thérapeutique. Suite à cette décision  j'ai été reconnu en longue maladie. Mon mi-temps avec mon salaire intégral par mon employeur. Au vu de cette décision. Intériale me réclame le remboursement de mon maintien de salaire perçu lors de ma maladie ordinaire. Actuellement en grande galère car je suis reconnu handicapé travail depuis octobre 2017. À ce jour je reçois maintenant des avis de recouvrement sous couvert d'un huissier . Je vais bien sur déposer un recours car on paie un produit avec des indemnisations qui ne sont pas réelles. Je tiens à vous rassurer malgré la situation, ils n'oublient pas le prélèvement des cotisations. Je vous laisse imaginer ce que représente un adhérent pour cette assurance Intériale. Aucun respect . C'est purement inadmissible.</t>
  </si>
  <si>
    <t>muhsin-i-125505</t>
  </si>
  <si>
    <t>Simple et pratique, je suis satisfait de votre service, C'était très rapide aussi.Merci pour la facilité. Bravo pour votre travail, vous m'avez sauvée.</t>
  </si>
  <si>
    <t>gwendolyne-v-126346</t>
  </si>
  <si>
    <t>Je suis très satisfaite. Le prix est quand à lui très raisonnable étant jeune permis je recommande fortement direct assurance pour vos début 
Cordialement</t>
  </si>
  <si>
    <t>alexandre-l-128725</t>
  </si>
  <si>
    <t>rapidité devis et contrat , tarif competitif par rapport assurance de ma banque,pressé de changé d assurance au plus vite,grosse somme economisé sur le credit total</t>
  </si>
  <si>
    <t>isabelle-b-115628</t>
  </si>
  <si>
    <t>Difficile d'avoir des renseignements corrects en cas de problème! Le contact par mail est insuffisant, pas de réponses claires. Je ne sais pas comment remplacer mon pare brise</t>
  </si>
  <si>
    <t>jmkerisit-79252</t>
  </si>
  <si>
    <t>Allianz se permet d'augmenter son tarif de 8% sans aucune explication. Aucune discussion possible avec le conseiller qui se retranche derrière une "décision" du siège.</t>
  </si>
  <si>
    <t>patrick-128180</t>
  </si>
  <si>
    <t xml:space="preserve">Je n'avais pas à ce jour de réponse sur une demande de prise en charge de lunettes...
J'ai pu joindre sans difficulté le service client et j'ai été très bien renseigné par Emeline, qui a su démêler l'écheveau .  En fait au lieu d'un devis chez l'un et d'une autre prise en charge chez l'autre, les opticiens avaient fait 2 demandes de prise en charge d'où blocage .
Du coup, si je suis très satisfait du professionnalisme et de l'efficacité d'Emeline, je ne le suis pas du tout du (ou de la) gestionnaire qui voyant le litige ne m'a pas contacté d'une façon ou d'une autre . Bilan une semaine de perdue ! Cette assurance n'est pas chère, certe , mais ce n'est pas non plus la moins chère, compte tenu des taux de remboursements, mais si il faut en plus les appeler tous le 4 matins pour avoir des réponses ....en tout cas , merci Emeline.
, </t>
  </si>
  <si>
    <t>alex-68378</t>
  </si>
  <si>
    <t>Suite à une surtension dans 2 résidences, je contacte le service sinistres pour déclarer la perte quasi totale de l'ensemble d'electro-ménager. Un expert est donc mandaté. Suite à son passage, on m'indique que je peux renouveler mes appareils. Au bout de 2 mois, et après beaucoup de relances, je reçois le rapport de l'expert. Il est indiqué que seul, l'ordinateur portable a besoin d'un devis de réparation. La réparation consiste au remplacement de la prise d'alimentation. Donc pas besoin de devis. 1 mois après, on me demande des devis des autres appareils que je ne possède plus et à ma charge en plus. Ma responsabilité n'étant pas engagé, l'assurance c'est donc retourné contre enedis.  Cette dernière réclame soit disant les devis. Au bout de 4 mois, l'assurance m'a remboursé le montant de mes garanties et doit donc aller récupérer la vétusté ainsi que ma franchise auprès d'enedis.  Et depuis plusieurs relances, on m'insulte de menteur et que mon dossier est clos. Je demande donc d'utiliser ma protection juridique contre enedis. On m'indique que le montant du préjudice est inférieur au montant des frais de justice... sans préciser le montant. Mon préjudice est de 1200 euros ainsi que la franchise. Je consulte les conditions et m'appercoit que la protection juridique est utilisable a partir de 431 euros et que le remboursement ne doit pas excéder 30 jours... j'ai donc recontacter le service sinistre, mais plus de nouvelles... finalement, la seul chose qui respecte, c'est le prélèvement des mensualités sur mon compte.</t>
  </si>
  <si>
    <t>elhadji-s-124815</t>
  </si>
  <si>
    <t>Globalement je suis satisfaite. Mais on aurait aimé que notre ancienneté avec direct asssurance soit prise en compte malgré un récent sinistre fait par mon conjoint. Coucou</t>
  </si>
  <si>
    <t>perrine-54893</t>
  </si>
  <si>
    <t>Une horreur. Problèmes administratifs trop longs à raconter, service client absent, se rejetant la balle quand ils sont joignables. Et niveau prestation, très cher pour .....presque rien. Je me suis faite avoir en beauté.
A fuir, vraiment.</t>
  </si>
  <si>
    <t>laurine-d-106941</t>
  </si>
  <si>
    <t>soyait changer d'assurance voiture car j'ai mal ete  renseigner pour un devis et surtout mal renseigner pour arreter mon assurance voiture mon prelevement ce fait encore</t>
  </si>
  <si>
    <t>alm-59267</t>
  </si>
  <si>
    <t>Le niveau de prix est dans la moyenne, à améliorer, néanmoins AXA est proche des clients grâce à ses agents compétents, les garanties me semblent bonnes, je n'ai jamais eu de sinistres, j'aimerai avoir un bonus +++ au delà de 50%</t>
  </si>
  <si>
    <t>christophe-d-116858</t>
  </si>
  <si>
    <t>je suis satisfait du service en ligne
devis facile à réaliser et  compréhension parfaite
bonne relation client, réception du devis rapide
facile et efficace</t>
  </si>
  <si>
    <t>karenriviere-123292</t>
  </si>
  <si>
    <t xml:space="preserve">Bonjour à tous,
Étant chez l'olivier depuis moins d'1an, ils ont résilier mon contrat d'assurance auto a défaut de paiement, par la suite j'ai voulu re souscrire chez eux, mais malheureusement ils ont refuser le paiement mensuel. Sachez que si vous voulez re souscrire un contrat chez eux après une résiliation de manque de paiement, et ba il vous demanderont de payer annuellement !!! sinon il refuse de vous assuré. c'est un scandale !!!! JE VOUS DECONSEIL L'OLIVIER ASSURANCE !!
</t>
  </si>
  <si>
    <t>thiebill-111364</t>
  </si>
  <si>
    <t>AMV est l'une des assurances la moins chère 
pour les motards et réagit vite en cas de problème : 
J'en suis très content car je peux faire de la moto 
pas trop cher.
Bravo AMV !</t>
  </si>
  <si>
    <t>virginie-81648</t>
  </si>
  <si>
    <t>Vol sans effraction pas de indemnisation. Changez votre pub télé pour la sérénité de la famille quand on a besoin de vous Hé bien il n y a personne Dure d indemniser vos vaches à lait.</t>
  </si>
  <si>
    <t>monnier-r-121184</t>
  </si>
  <si>
    <t>Très pratique pour assuré son véhicule rapidement. Service client lors de la réalisation du contrat, à l'écoute. Démarche très facile pour signer les contrats et envoyé les divers papiers après coup.</t>
  </si>
  <si>
    <t>mati-65893</t>
  </si>
  <si>
    <t>Plus de 3 mois pour qu'on m'envoie un plombier pour une recherche de fuite et toujours rien. quand on les appelle (2O min d'attente pratiquement a chaque fois) aucune réponse acceptable.</t>
  </si>
  <si>
    <t>philippe-b-110287</t>
  </si>
  <si>
    <t>Site facile d'utilisation. Très bon rapport qualité prix et un très grand choix   de formule. Rapide et efficace. Je vous remercie, bien cordialement.</t>
  </si>
  <si>
    <t>thomas-c-106339</t>
  </si>
  <si>
    <t>Je vous ai contacté pour une amélioration du tarif mais vous avez refusé alors aurevoir! La loi oblige à revoir le tarif si je roule moins mais vous l'avez refusé et meme sans accident mon tarif à augmenté, c'est se moquer de moi... L'olivier assurance est moins cher ...</t>
  </si>
  <si>
    <t>a64-80231</t>
  </si>
  <si>
    <t>J ai toujours était contente sauf il y a quelques jours où le service client m assuré que les devis en ligne ne servaient à rien (?) et en plus il se pas gêné pour me dire d aller voir la concurrence</t>
  </si>
  <si>
    <t>az49-99192</t>
  </si>
  <si>
    <t>Bonjour, 
J'ai souscrit un contrat d'assurance vie Euractiel chez AXA, le 1er octobre 2012. 
En raison des nombreux frais précomptés, mon contrat a actuellement une performance à -67 €, malgré les nombreux versements effectués durant toutes ces années. 
Pour cette raison, je souhaite procéder au rachat total de mon contrat d'assurance vie auprès d'AXA. Malgré de nombreux mails envoyés et de nombreux appels effectués depuis plusieurs mois, je n'ai obtenu aucune réponse de la part de mon conseiller AXA. 
Cordialement.</t>
  </si>
  <si>
    <t>dlgr-66622</t>
  </si>
  <si>
    <t>très mauvaise couverture des dégâts des eaux. attention ils ne prennent pas en compte la recherche de fuite contraire si les dégâts ne leur paraissent pas suffisants (par téléphone uniquement bien entendu). Vraiment à éviter.</t>
  </si>
  <si>
    <t>paulodu13-94468</t>
  </si>
  <si>
    <t>Client de longue date chez MAAF, j'ai déclaré 4 sinistres habitation en 2019 (1 abandonné, 1 seul en responsabilité. La MAAF a décidé de ne plus m'assurer... Le parapluie pour les jours ensoleillés...</t>
  </si>
  <si>
    <t>didier-f-108785</t>
  </si>
  <si>
    <t xml:space="preserve">jE REVIENS CHEZ VOUS CAR J AI EU UNE OFFRE DE SHOWROOM PRIVEE DEBUT MARS 2021 DE 100 EUROS; J ESPERE QU ELLE EST PRISE EN COMPTE; BONNE JOURNEE A VOUS </t>
  </si>
  <si>
    <t>laurent-92575</t>
  </si>
  <si>
    <t>A priori, les tarifs semblent intéressants. Je réfléchis à changer d'assurance pour tous les véhicules de la maison. Je ne comprends pas les extensions proposées</t>
  </si>
  <si>
    <t>hamdada-b-113686</t>
  </si>
  <si>
    <t xml:space="preserve">Conseiller à l’écoute et compétent assurance complète 
Très bon rapport qualité prix 
Très bonne option pack sécurité 
Je déconseille a tout le monde </t>
  </si>
  <si>
    <t>jl-129252</t>
  </si>
  <si>
    <t>Surtout fuir Malakoff humanis!
Ils vous ignorent et vous méprisent quand il s'agit de toucher vos droits (retraite entre autres).
Impossible de communiquer avec eux, téléphone, mails, courriers etc</t>
  </si>
  <si>
    <t>olive-71994</t>
  </si>
  <si>
    <t>Déblocage contrat retraite sup en art. 83 IMPOSSIBLE</t>
  </si>
  <si>
    <t>alki-69082</t>
  </si>
  <si>
    <t>Attention, Il est très difficile de résilier son contrat.  Fin 2017, ils n'ont pas voulu tenir compte de mon courrier recommandé envoyé par voie électronique, envoyé dans les délais, au motif qu il n'était pas signé à la main. Fin 2018, ils considèrent que j'aurais du renouveler ma demande de résiliation et qu à défaut mon contrat a été renouvelé automatiquement. C'est vraiment scandaleux. J'assimile ces manières à de la vente forcée. Je viens d'écrire à leur service réclamations. A défaut de réponse positive, j'écrirai au Médiateur. A suivre</t>
  </si>
  <si>
    <t>mas-63657</t>
  </si>
  <si>
    <t>assurance qui ne mérite pas sa qualité d'assurance car dès qu'on a besoin elle n'est pas au rdv. A éviter si vous cherchez une assurance digne de ce nom.</t>
  </si>
  <si>
    <t>wilson-g-115607</t>
  </si>
  <si>
    <t xml:space="preserve">je suis très satisfait de la proposition et me suis assurer de suite!
assurance complète et très compétitive. surtout sur l'option réparation après la garantie?
je recommande vivement </t>
  </si>
  <si>
    <t>gardere-p-107870</t>
  </si>
  <si>
    <t>simple et rapide  niveau prix tres bien ,bien renseigner , satisfaction et bien renseigner sur le devis, devis bien lisible a lire , niveau prix trés bien placer</t>
  </si>
  <si>
    <t>n-a-105096</t>
  </si>
  <si>
    <t>J'ai contacté votre service sur une demande de remboursement re. frais d'osteopathie, j'ai été bien accueillie et la personne a répondu à mes demandes.</t>
  </si>
  <si>
    <t>lemarchand-m-121531</t>
  </si>
  <si>
    <t>Satisfaite de ce service en ligne. le traitement a été rapide.
Satisfaite de ce service en ligne. le traitement a été rapide.
Satisfaite de ce service en ligne. le traitement a été rapide.</t>
  </si>
  <si>
    <t>mehdi-55030</t>
  </si>
  <si>
    <t>Suite à un accident, le "service client" m'assure qu'aucune prise en charge n'est possible même si cela ne respecte pas la loi française (oui oui, j'ai du mettre un avocat sur le coup, c'est pour dire...). Aucune tentative de prêt de véhicule, même pas un expert ne passe voir mon véhicule. RIEN.
Et ca devient pire.
Un malus est appliqué à mon contrat et mes mensualités de paiement augment suite à ce malus (pour un véhicule qui est épave et donc sans besoin d'etre assuré).
Et ca devient pire. Si si je vous assure (pas comme eux).
Impossible de résilier mon contrat sans preuve de destruction du véhicule, ce qui n'est pas envisageable sans visite d'expert, qu'ils ne veulent pas envoyer.
Vous voyez le cercle sans fin pendant lequel ils me prélèvent tous les mois ?
A fuir de toute urgence, ne jamais s'approcher de cette assurance. Uniquement des tonnes d'emmerdes à l'horizon.</t>
  </si>
  <si>
    <t>carina-101306</t>
  </si>
  <si>
    <t>Après une galère avec mon garagiste je sollicitemon assurance afin de mandater un expert . 
Chose qu'ils refusent . 
Assurance juste là pour nous prendre notre argent.</t>
  </si>
  <si>
    <t>jonathan-l-134934</t>
  </si>
  <si>
    <t xml:space="preserve">Rapide, concret pas de perte de temps.
J'attends de voir si mon ancienne assurance sera bien stoppée en temps et en heure.
N'ayant jamais été assuré chez vous, si j'ai un sinistre je pourrais juger de votre efficacité </t>
  </si>
  <si>
    <t>aubry-71383</t>
  </si>
  <si>
    <t>Un an et demi pour résoudre un dégât des eaux "léger"
axa à choisi les entreprises pour effectuer les réparations. Les entreprises sont choisies par leurs tarifs (très bas). travail évidemment très mauvais.</t>
  </si>
  <si>
    <t>lili-87130</t>
  </si>
  <si>
    <t>Suite a cat nat 2017 , l assurance ne veut rien entendre malgré les preuves et la venue d un second espère. Le personnel de cette assurance est hautain , traite le client plus bas que terre , est complètement fermé a toutes discussion et en plus assurance hors de prix . Assurance a fuir totalement</t>
  </si>
  <si>
    <t>roberto-sanchez-69614</t>
  </si>
  <si>
    <t>Dégats des eaux en juillet. Assurance non réactive, non joignable, désagréable au téléphone.
Expert débordé qui ne répond pas aux emails.
Résultat : presque 6 mois après le dégat des eaux, les travaux doivent être finis. Nous, nous avons déménagés, car le plafond était effondré sur une partie du salon, et l'appartement était devenu peu accueillant.</t>
  </si>
  <si>
    <t>13 octobre 2021 suite à une expérience en décembre 2020</t>
  </si>
  <si>
    <t xml:space="preserve">Le CNP assurance est de mèche avec les impôts impossible de toucher l'assurance Vie !!!! Fuyez ! Fuyez ! Mon père est décédé en avril 2020 et depuis j'attends ! Apres RDV, lettres recommandées etc etc...
Et pour info je gère une entreprise !!!!!!!!!!!! Quelle honte de votre part !
</t>
  </si>
  <si>
    <t>dub-67322</t>
  </si>
  <si>
    <t>je suis chez cégéma , pour ma première année je suis très décu et ce n'est peu dire je ne peut plus avoir accès  à mon espace client je dis bien impossible de plus impossible de les avoir par téléphone tous les conseillers sont sans cesse occupés sur une autre ligne !! pire sur les site Cégéma lorsque j'essaye d'avoir mon compte il m'est répondu que je suis inconnu chez eux alors que le possède une carte de tiers de tiers payant en bonne et dû forme !!je vais  donc appelé la maison mère, lui exposé mes griefs et d'annoncer certainement mon changement de complémentaire santé pour les mois à venir !!</t>
  </si>
  <si>
    <t>arthur-55919</t>
  </si>
  <si>
    <t>4 mois que j'essaie de résilier suite à un déménagement. On me ballade de recommandé en recommandé, de service en service et en attendant on continue de me prélever tout les mois. Service client au téléphone de mauvaise fois et insultant. Bref, je n'attend qu'une chose en être débarrassé définitivement.</t>
  </si>
  <si>
    <t>lenfant-g-131842</t>
  </si>
  <si>
    <t>je suis satisfait du service et des explications fournis sur les différences entre les options et les assurances de base rapide et très réactif au demande</t>
  </si>
  <si>
    <t>luc-m-131879</t>
  </si>
  <si>
    <t>Bonjour je ne peux répondre dessuite ,il me faux plus de temps pour vous donnez mon avis positif ou négatif. Désoler veuillez me rappeler dans un mois et je pourrez vous répondre merci</t>
  </si>
  <si>
    <t>dric-133191</t>
  </si>
  <si>
    <t>SATISFAIT DU SERVICE
TRÈS RAPIDE ET EFFICACE
BEAUCOUP DE CLART2 DANS LES RÉPONSES
TOUJOURS DISPONIBLES ET PREND LE TEMPS DE RÉPONDRE AUX QUESTIONS DEMANDÉES</t>
  </si>
  <si>
    <t>chris-57412</t>
  </si>
  <si>
    <t>Je déconseille vivement ! Surtout pour les jeunes conducteurs ! Sur internet on la croit la moin cher ce n'est pas vrai ! Au bout de quelque jours de retard il vous rajoute 20 euros de frais plus le mois d'apres haha je vous laisse deviner a peu pret la facture ! A cause d'eux j'ai été resillier pour non paiment mais merci psk aujourd'hui je suis chez une assurance moin cher plus disponible !!!</t>
  </si>
  <si>
    <t>bebert07400-62923</t>
  </si>
  <si>
    <t>Tres bonne assurance inscription tres facile le tout par internet je conseil vraiment cette assurance</t>
  </si>
  <si>
    <t>mylene-66098</t>
  </si>
  <si>
    <t xml:space="preserve">Je ne peux malheureusement pas mettre moins d'une étoile et pourtant je recommande à tous ceux qui hésiterais à souscrire chez eux de fuir! 
En effet j'ai été victime d'un accident de voiture (j'ai 25 ans) qui m'handicape. J'était en CDI j'ai perdu mon emploi, vous vous retrouvez sans salaire et sans provision de leur part du jour au lendemain, le service client est inacceptable et inhumain on vous ment sur les délais de traitement. On a même bloqué mon numéro et par miracle en essayant d'un autre numéro ça marche étrange hein!  
</t>
  </si>
  <si>
    <t>Mon avis concerne plusieurs sinistres vécus en 20 ans assurés par la MATMUT en région centre.
Un cambriolage qui a été suivi et indemnisé très correctement.
Un incendie de cheminée qui a été très compliqué à gérer puisque les réparations effectuées ont été faites en dépit du bon sens et empêchant le fonctionnement du chauffage par foyer fermé, la MATMUT a été à nos côtés du début à la fin.
Un dégât des eaux très sérieux là aussi pris en charge de façon efficace et rapide.
Il faut savoir tirer son chapeau quand c'est mérité.</t>
  </si>
  <si>
    <t>yves1330-113853</t>
  </si>
  <si>
    <t>25 ans de mutuelle des motards sans accident et juste un dépannage à domicile.
Je ne leur coûte pas trop cher
Augmentation de 80€ en 2021 unilatérale soit disant pour des sinistres corporels en augmentation ... (les rodéos je suppose).
Je pars sans regret - aucun souci pour trouver moins cher avec les mêmes garanties, d'autant que cette mutuelle ne veut pas me rembourser le trop plein versé de cotisation versée soit 11 mois au total malgré mes relances écrites. C'est commercialement nul s'ils veulent me revoir un jour. Je vais saisir ma protection juridique.
Visiblement nous ne les intéressons pas, juste bon à PAYER. 
Bilan aujourd'hui  : tarifs maintenant hors sol et surtout pas avoir besoin de quoi que ce soit avec cette mutuelle...
A fuir et c'est dommage!</t>
  </si>
  <si>
    <t>toto-68059</t>
  </si>
  <si>
    <t>J'ai toujours été un bon client :  formule chere et aucun sinistre. Mais le jour ou je veux résilier c'est la croix et la bannière ! Impossible d'avoir une info fiable on se fait balader.... J'en suis a trois courrier dont 2 en recommandés et je n'ai tjs pas la certitude au bout de 4 mois que mon assurance sera bien resiliee..</t>
  </si>
  <si>
    <t>geffroy-d-125974</t>
  </si>
  <si>
    <t>simple et pratique , facilité d'accès . les prix sont très concurrentiels . Espérons ne pas être déçus par la suite . Je ne pense pas , direct assurance est particulièrement bien noté .</t>
  </si>
  <si>
    <t>sarine-96000</t>
  </si>
  <si>
    <t>Je déconseille fortement cette assurance qui est totalement inutile . Conseillers nullissimes . 
Voila les faits : 
     Mon pneu avant gauche explose sur l'autoroute sans avoir heurté quoique se soit, je prend la première bretelle de sortie car je suis assez rapidement sur la jante.
J'appelle donc l'assurance, un premier conseiller m'explique qu'il n'y a aucune prise en charge car je suis sortie de l'autoroute, ce qui est faux car je suis encore sur la bretelle de sortie.
Ensuite après de nombreux appels et leur passant le dépanneur au téléphone qui leur explique ma position, ils cherchent une autre excuse en me disant "vous êtes a plus de 50km, il ne peut donc y avoir de prise en charge" la blague !? car je suis précisément a 55,8km !!!! 
Pour finalement m'expliquer que les pneumatiques ne sont pas pris en charge dans mon contrat ! Mais a quoi servez vous ??? Peut être il aurait fallu me le dire directement ? Encore faut il avoir a faire à des gens compétents !!!!! C'est une honte cette assurance.
Je suis en train de résilier mon assurance et je continuerai après cela a leur faire partout ou je peux une publicité désastreuse et amplement méritée .</t>
  </si>
  <si>
    <t>sans-97768</t>
  </si>
  <si>
    <t xml:space="preserve">Contact téléphonique sans attente. 
 Interlocutrice agréable et réponse immédiate à la question posée.
Satisfait également du contact par internet que j'ai utilisé au cours du mois écoulé  dont le traitement de ma demande a été effectuée  rapidement.
 </t>
  </si>
  <si>
    <t>thierry-m-131239</t>
  </si>
  <si>
    <t>Satisfait des prix et des options
A voir maintenant la réactivité en cas de sinistre 
Je suis un ancien client en n ayant pas été déçu de votre prestation .je suis de retour</t>
  </si>
  <si>
    <t>gregoire-d-112443</t>
  </si>
  <si>
    <t>L'olivier est la meilleure offre par rapport à ma situation , en plus le service est clair, accessible que se soit par internet ou par téléphone.
Reste à voir dans les coups dur comment ils réagissent.
Cdt</t>
  </si>
  <si>
    <t>hervem-61623</t>
  </si>
  <si>
    <t>Je suis parti en retraite en décembre 2017,mon entreprise a transmis à AG2R en novembre 2017 un dossier afin que je puisse continuer à bénéficier d'une complémentaire santé dans le cadre de la loi Evin.
Depuis il ne se passe rien, le service client joint par téléphone n'est capable d'aucune réponse, AG2R ne répond ni aux mails, ni au courrier. Depuis pratiquement deux mois, je n'ai plus de couverture et je ne sais pas si je serais affilié un jour, c'est très inconfortable.</t>
  </si>
  <si>
    <t>sandra1111-50755</t>
  </si>
  <si>
    <t>Je suis assurée chez AXA depuis 15 ans. Tout allait bien jusqu'à il y a 4 mois où j'ai eu un sinistre pour lequel je n'étais pas responsable. 
Je souhaitais faire réparer mon véhicule dans un garage concessionnaire de la marque, mais AXA vous impose d'aller chez leurs garages partenaires, sinon c'est à vous de faire l'avance des réparations et AXA ne finance pas les frais d'un véhicule de remplacement.
J'ai donc accepté d'aller chez un de leur partenaire.
Et là, début des problèmes. Les réparations dont le garage m'avait dit qu'elles dureraient 15 jours ont duré plus de 4 mois, tout ça parce que ce garage Renault n'était pas équipé pour intervenir sur mon véhicule Volkswagen et devait commander les outils au compte goutte.
En plus, le véhicule de remplacement qu'AXA m'avait promis n'est arrivé qu'au bout d'un mois. Avant cela, le garage n'en avait pas de disponible. En attendant, mon agent m'a dit de me débrouiller pour trouver un véhicule et que les frais me seraient remboursés.
Au bout de deux mois, et après divers rappels, AXA refuse de me rembourser l'intégralité des frais sous prétexte que ces frais ne sont pris en charge qu'à partir de l'ordre de réparation qui avait été donné au garage, ce qui ne m'avait nullement été expliqué par mon agent.
Je dispose d'un véhicule golf équipé de pneus hivers et tout ce que j'ai eu de la part du garage où m'a envoyée AXA, c'est une twingo équipée de pneus été. Quand j'ai dit à mon assureur que j'avais peur de rouler avec ce véhicule (car je fais chaque jour 70 kilomètres sur autoroute pour me rendre sur mon lieu de travail et car par ailleurs la législation au Luxembourg impose d'avoir des pneus hiver à partir d'octobre), j'ai eu pour seule réponse que leur partenaire n'avait pas d'obligation de fournir des véhicules avec des pneus hivers. Donc à moi de me débrouiller et tant pis pour moi si leur partenaire a mis plus de 4 mois à réparer ma voiture, ce n'est pas le problème d'AXA. ils m'ont envoyé chez un partenaire incompétent et m'ont ensuite laissé me débrouiller.
Lorsque j'ai adressé des mails à mon assureur pour lui demander ce qu'il pouvait faire pour m'aider, aucune réponse! Au bout d'un troisième rappel, une réponse enfin, mais guère satisfaisante: en gros c'est comme ça et AXA ne fera rien.
Lorsque l'on m'a dit que les factures que j'ai présentées pour le véhicule de remplacement ne me seraient remboursées que partiellement, j'ai demandé à avoir une copie de mon contrat d'assurance pour vérifier l'entendue de mes garanties. Depuis, j'attends qu'AXA daigne peut être un jour me donner une réponse. C'est juste la 4eme ou 5eme fois que je fais la demande.
AXA est un bon assureur, tant qu'on paye la prime et qu'on a pas de sinistre.
Le jour où ça arrive, on comprend à quel point les services d'AXA sont médiocres. Personnellement, j'ai été étonnée de constater qu'on ne reçoit que très difficilement une réponse de la part d'AXA. 
AXA a géré mon sinistre de la manière la plus chaotique qui soit. 
Ce qui est surprenant, c'est qu'AXA va récupérer tous ses débours auprès de l'assureur de la personne responsable de l'accident. Mais même sachant cela, AXA essaye au maximum de minimiser ses débours, n'hésitant pas à laisser à charge de son assuré une partie des frais du véhicule de remplacement par exemple, ou en envoyant ses assurés dans des garages partenaires d'AXA, garages auprès desquels AXA obtient des prix préférentiels, peu importe que ces garages soient ou non compétents pour effectuer les réparations. 
En résumé donc, très grosse déception.</t>
  </si>
  <si>
    <t>pm-102293</t>
  </si>
  <si>
    <t xml:space="preserve">Aucun suivi rigoureux
Aucun sens commercial 
Éviter de souscrire 
Vous laisse attendre le bon vouloir de traitement 
Un mois pour récupérer les fonds placés depuis plus de 15 ans </t>
  </si>
  <si>
    <t>annemarie-65386</t>
  </si>
  <si>
    <t xml:space="preserve">Une honte à eux 
Ils m’ont résilié après un mois d’adhésion sous motif que je n’avais pas retourné la totalité des pièces 
Ce qui est totalement faux 
Un mail de 21 pièces justificatives leur a bien adressé 
Ne répondent jamais au mail que je leur ai fait 
Ils m’ont retenu 80 euros de résiliation 
Les services téléphoniques sont mous et incompétents </t>
  </si>
  <si>
    <t>carlosavatar-75259</t>
  </si>
  <si>
    <t>Je suis allé passer un peu de temps en Angleterre et ma voiture est tombée en panne sur le chemin de la France. J'ai appelé l'assureur pour lui expliquer la situation et on m'a dit de prendre contact l'autre jour parce que le service clientèle était fermé. Heures d'ouverture 9: -17. Et j'ai Reste dans la rue jusqu'au lendemain</t>
  </si>
  <si>
    <t>stb-111762</t>
  </si>
  <si>
    <t xml:space="preserve">Bonjour,
Pour information de chacun, j'ai pour préparé l'acquisition de mon habitation principale procédé le 31 mars 2021 à la demande de déblocage d'une part de mon assurance vie AFER (contrat en place depuis plus de 6 ans).
A ce jour lundi 24 avril, malgré plusieurs relances téléphoniques et mail je n'ai toujours pas été crédité de la somme dont j'ai demandé le retrait, et cette situation m'est préjudiciable, je la déplore, je tenais à en faire part pour information des personnes qui pourraient avoir ce type de situation à gérer
</t>
  </si>
  <si>
    <t>mguillaume-d-122972</t>
  </si>
  <si>
    <t>C'est impeccable... c'est nickel, c'est top et on en redemande. C'est rapide et efficace. Très satisfait du service aussi bien aujourd'hui qu'hier, Cordialement.</t>
  </si>
  <si>
    <t>ringotophe-78386</t>
  </si>
  <si>
    <t xml:space="preserve">Jamais vu une assurance aussi simple et rapide !!!
Le prix hyper abordable, les nombreuses options inclus dans les différents contrats... Enfin, une assurance que je recommande vivement du fait de leur sérieux, ainsi que de leur professionnalisme. </t>
  </si>
  <si>
    <t>beauger-d-106934</t>
  </si>
  <si>
    <t>je suis satisfait du prix, je suis satisfait des services de mon interlocuteur qui à été très explicatif à toutes mes questions ce fut rapide et pratique</t>
  </si>
  <si>
    <t>ah-117615</t>
  </si>
  <si>
    <t>Assurance qui répond pas au recommandé ni au email
Attente des remboursements très très long
Mutuelle à ne pas recommander
J'en veux fortement à mon coursier
Impossible de voir son compte par internet depuis un mome</t>
  </si>
  <si>
    <t>batmiriel-56465</t>
  </si>
  <si>
    <t>J'ai eu comme beaucoup d'entre vous un appel il y a une heure avec une femme qui  m'a parlé de cette assurance pour les accidents etc.. Pendant cet appel j'ai échangé (bêtement je pense) mes coordonnés bancaires avec elle en sachant qu'elle connaissait déjà les premières lettres du compte BIC. Ca m'a paru bizarre mais j'ai quand mêmefait. J'ai déjà une mutuelle chez une autre structure qui prends en compte la prévoyance, les cas d'accident, et prise en charges hospitalières, mais je n'ai pas réagis sur le coup car elle m'a bien dit que ce n'était pas la même chose, c'était en plus de ma mutuelle de base et sécu sociale. J'ai donc regardé tout vos avis et me dis que j'ai fait une bêtise, j'ai pas réfléchi.. Ceux qui ont eu le même cas que mois, est-ce que la lettre de résiliation avec AR à été efficace ? Je pense le faire lundi ( au bout de 4 jours sur les 14 ayants droits)
Ou vous à t-il fallu faire des démarches plus compliqués ? Ça me stress maintenant</t>
  </si>
  <si>
    <t>lionnel-c-123713</t>
  </si>
  <si>
    <t>très satisfait des services lors de la souscription et facilités de mise en place d'un contrat auto au téléphone et par transfert de mail auprès de l'assurance.</t>
  </si>
  <si>
    <t>dimitry--98384</t>
  </si>
  <si>
    <t>202€ tous risques pour une Peugeot 208 4cv fiscaux tarif ultra chère, pour n’avoir jamais eu de sinistres.
Courrier de résiliation envoyer depuis le 10 janvier je suis toujours débité sur mon compte jusqu’à ce mois ci (octobre) la conseillère me dis qu’il manque encore des documents lettre écrite et signer envoyer ainsi que certificat de cession du grand n’importe quoi cette assurance très déçue.</t>
  </si>
  <si>
    <t>beaubouchez-f-127068</t>
  </si>
  <si>
    <t xml:space="preserve">De de vignette d'assurance très rapide opératrice bien aimable 
Merci
J ai récupéré mon véhicule rapidement grâce à vous 
Je suis très content 
Et merci cordialement </t>
  </si>
  <si>
    <t>emilie-m-114752</t>
  </si>
  <si>
    <t>Rapport couverture/prix très intéressant. Site internet permet de traiter facilement son contrat. Réactif pour répondre aux questions.
Je recommande ce site.</t>
  </si>
  <si>
    <t>Assurance de groupe (Anciennes hôtesses navigantes d'Air France) Mensualités un peu élevées sans rapport avec le montant des retraites.Règlements ponctuels, par retour du courrier, dès transmission de la Caisse maladie.</t>
  </si>
  <si>
    <t>bh1444-68123</t>
  </si>
  <si>
    <t>J'ai un avis très négatif de l'activité sinistre de la Maif qui, d'une manière blessante, met en doute les paroles de ses sociétaires et fait preuve de dilettantisme.</t>
  </si>
  <si>
    <t>pierreantoinemarie-55824</t>
  </si>
  <si>
    <t>Prélèvements non justifiés et pas remboursés, aucun service n'est capable de donner des explications. Allez ailleurs ! J'ai beau dire que je suis dans une situation compliqué à cause de ses prélèvements, les conseillers rigolent au téléphone et raccroche sans me laisser le temps de m'expliquer</t>
  </si>
  <si>
    <t>emmanuel-d-130041</t>
  </si>
  <si>
    <t>Les prix me conviennent et sont intéressants. Je suis nouvellement assuré chez Direct Assurance. J'attends donc de voir la plateforme et les différents services qui me seront proposés tout au long de mon contrat.</t>
  </si>
  <si>
    <t>francoise-53512</t>
  </si>
  <si>
    <t>Impossibilité de recevoir un dossier concernant une assurance vie dont je suis bénéficiaire</t>
  </si>
  <si>
    <t>mimi17-116948</t>
  </si>
  <si>
    <t>Mon avis pour Emeline je n'ai jamais eu affaire avec une t'elle personne je suis comblé formidable Emeline agréable a discuter et tout est clair et surtout le professionnalisme
Bravo a elle continuer comme cela.
Cordialement 
Michel Mercier</t>
  </si>
  <si>
    <t>nicolas-d-106896</t>
  </si>
  <si>
    <t>Je suis nouveau client, on va voir dans 1 an ! (Augmentation de la cotisation de 800% malgré Corona (!), 0 accident, 0 souci et Bonus ??!!!) J'ai payé 310€, on va voir combien je vais payé (en plus, of course !) dans 1 an...</t>
  </si>
  <si>
    <t>tropea-a-113420</t>
  </si>
  <si>
    <t xml:space="preserve">Je suis satisfait du service. 
Mais ne comprends pourquoi mon Taux d’assurance a diminué aussi fort alors que j’étais tjs assuré chez vous et là je repars avec un taux bcp plus bas (bonus /malus). </t>
  </si>
  <si>
    <t>sifdin-b-110152</t>
  </si>
  <si>
    <t>Pas au top question communication, un coup je suis assuré un coup je ne le suis pas.
Gros problèmes pour transmettre les documents....
Reste à voir la suite....</t>
  </si>
  <si>
    <t>laetitia-c-113534</t>
  </si>
  <si>
    <t>L'assurance scolaire des enfants est tres bien. Je n'ai rien a dire au niveau du prix car je ne paye vraiment pas chere pour une assurance scolaire et extrascolaire.</t>
  </si>
  <si>
    <t>aprelon-p-130113</t>
  </si>
  <si>
    <t xml:space="preserve">je suis satisfait du service et du conseiller que j'ai eu au téléphone.
Le site internet est très simple à utiliser
l'envoi des documents sur le site très pratique
</t>
  </si>
  <si>
    <t>faty78-52135</t>
  </si>
  <si>
    <t>Assurée chez Allianz depuis 4 ans, j'ai subie un incendie en juillet dernier, depuis il refuse de répondre à mes demandes de détail sur l'indemnisation proposée. Obligée de faire intervenir un avocat. Ils ont même essayé de me déduire la décontamination alors qu'elle est prévue au contrat.</t>
  </si>
  <si>
    <t>maxime-t-116194</t>
  </si>
  <si>
    <t>Je suis satisfait du service.  Néanmoins, chaque année ma cotisation augmente alors que mon bonus augmente....
Donc si cela ne fait qu'augmenter je finirais par changer d'assurance.</t>
  </si>
  <si>
    <t>carolive-86666</t>
  </si>
  <si>
    <t xml:space="preserve">Sinistre sur une salle de bain depuis début janvier.
La rapport d expert est rendu depuis le 21.
Notre salle de bain est inutilisable depuis 1 mois. Compliqué avec 3 enfants dont 1 bébé. Aucune nouvelle de l'assurance et surtout le comble du comble ils sont injoignables!!! 25 appels sans succès...tous les conseillers sont occupés!!...du jamais vu!!
Dès que c'est possible nous résilions cette assurance. </t>
  </si>
  <si>
    <t>hauet-c-111865</t>
  </si>
  <si>
    <t>je suis satisfait de la rapidité et de la qualité du service proposer avec des prix 3 fois moins cher qu'en agence, je recommande très fortement, et surtout pour les jeunes permis</t>
  </si>
  <si>
    <t>tanguy--l-135456</t>
  </si>
  <si>
    <t>Je suis satisfait de votre mutuelle j’aime bien vraiment je vais la recommander à mes amis et ma famille comme sa il vont être bien protéger et mes amis aussi ??</t>
  </si>
  <si>
    <t>antoine-62186</t>
  </si>
  <si>
    <t>J’ai eu un sinistre au mois de novembre 2017 un tiers responsable a été reconnu par un témoin mais après expertise de mon véhicule ils ne veulent pas prendre en compte le sinistre car d’après eux la voiture été déjà a réparé car mon pare-chocs été déjà un peu abîmé et ne m’ont plus jamais donne suite maintenant j’ai donc un pare-chocs une aile et un phare à faire réparer à mes frais. A quoi bon être assurer dans ces cas là ?</t>
  </si>
  <si>
    <t>bliss-78226</t>
  </si>
  <si>
    <t>Actuellement cliente à la MGP depuis plusieurs années, étant ads puis pm en 2012, j'ai contacté la mgp afin de mettre à jour mes coordonnées en avril 2019.
Lors de cette démarche, mon interlocuteur s'est rendu compte d'une erreur concernant mon dossier. En effet, il appert que je n'avais pas de complément de traitement or, j'avais la garantie primo. L'un ne va pas sans l'autre et qui plus est, normalement, on a le complément de traitement d'office mais pas la garantie primo qui est une option.
Il s'agirait d'un beug informatique selon ses déclarations. Celui-ci a eu lieu en 2012 et n'a pas été rétablie depuis lors sur mon dossier.
Heureusement que tout s'est bien déroulé pour moi jusque là...
Dès lors que j'en ai eu connaissance, j'ai contacté la mgp téléphoniquement à de multiples reprises (6 ou plus) mon interlocuteur du moment avait fait remonté l'information.
J'ai également envoyé un courrier à deux reprises car il manquait des documents. Le premier contenait mon bulletin de salaire d'avril et le second, mon arrêté de titularisation pm pour ce faire.
Des choses ont été faites mais rien ne correspond avec ma demande initiale(mise à jour grade et autre...)
Le dernier contact remonte en juillet et mon interlocutrice m'a confirmé qu'il s'agissait d'une erreur de leur part, que cela allait être corrigé rapidement et que j'allais recevoir un nouvel échéancier incluant bien mon traitement de salaire.
Aujourd'hui, le 6 aout 2019, je reçois un courrier de la mgp stipulant que j'ai sollicité le règlement échelonné de la somme de 180 euros dont je suis redevable et cela réparti en deux cotisations prélevées sur septembre et octobre.
Ce jour, j'appelle la mgp. Tout d'abord, mon interlocutrice m'interroge afin de s'assurer qu'il s'agit bien de moi et énumère donc mon statut puis fait référence complément de traitement. Je lui demande donc si je l'ai bien et qu'il a été mis à jour, elle me répond positivement, je le vois marqué.
Je lui fait part du courrier. Elle m'informe qu'il s'agit probablement d'un rappelle suite à la mise à jour du complément de traitement salaire mais vérifie auprès de ses collègues. Après quelques minutes d'attente, mon interlocutrice m'annonce qu'elle confirme bien qu'il s'agit d'un rappel  pour le complément de traitement sur deux ans.
De ce fait, je suis remontée et déclare qu'il n'est pas question que je paie pour un statut que je n'avais jusqu'à ce eux mêmes corrige le problème sur juillet ou aout 2019.
On doit me contacter car je ne suis pas d'accord et de plus, je n'ai rien sollicité pour le remboursement dont je n'avais pas connaissance. Je suis en attente d'être contacté. Il faut attendre que la demande soit prise n compte avant toute chose, ce qui peut s'avérer être long surtout selon leurs priorités.
Le premier prélèvement est prévu début septembre et au vu des délais du manque de professionnalisme de la mgp pour traiter les dossiers, je pense que je serais prélevé avant la réparation du préjudice.
EN BREF, LA MGP EST FABULEUSE. ELLE ME RÉCLAME DE L'ARGENT (180 EUROS) POUR UNE PRESTATION OBLIGATOIRE MAIS QUI A ETE SUPPRIMÉE SUR MON DOSSIER PERSONNEL DEPUIS 2012 POUR RAISONS INCONNUES DE LEUR FAIT 
Elle se permet de me demander de l'argent sur deux ans alors que mon dossier a été mis a jour que très récemment, c'est extraordinaire de leur part et totalement de l'abus voire de l'ordre de la justice.
La mgp et son service sont devenus médiocres et lamentables
Difficulté à joindre, interlocuteur différent pour le même dossier, délai de traitement trop long, incompréhension totale des demandes, manque de rigueur et de professionnalisme.
A FUIR......</t>
  </si>
  <si>
    <t>Depuis le questionnaire pour établir le devis, la commande, l'envoi des documents justificatifs, tout a été réalisé suivant une procédure efficace.
Le prix est compétitif et les conseillers réactifs.</t>
  </si>
  <si>
    <t>naif-68080</t>
  </si>
  <si>
    <t xml:space="preserve">Une fois client on est un numéro, site internet peu pratique, je paie par chèque, j'ai un message téléphonique me disant que l'on peut encaisser mon chèque, pas d'écrit pas de retour de chèque, mais une lettre de résiliation pour non paiement.
Sans dialogue possible je m'assure ailleurs, puis suis assailli par une officine de recouvrement qui me réclame de payer à nouveau l'intégralité de la prime.
A éviter impérativement. </t>
  </si>
  <si>
    <t>lilou30-101756</t>
  </si>
  <si>
    <t>Je suis chez Allianz depuis 07/2020 et je reçois depuis des lettres de relance pour impayés, un bug de votre part d'après le serveur vocal. Impossible d'avoir un interlocuteur qui puisse me renseigner à ce sujet, baladé de serveur en serveur pour entendre à maintes reprises "je n'ai pas accès à votre dossier"! Dès la date anniversaire je change d'assurance!!!</t>
  </si>
  <si>
    <t>varmatic-114940</t>
  </si>
  <si>
    <t>Ils me raccroche au nez, car j ai reçu mon avis d échéance annuel , il y a une ligne (frais de courtage )que je n arrive pas à comprendre , j ai eu trois personnes au téléphone l une derrière l autre elles me raccrochent au nez parce que ils n arrivent pas à l expliquer c est quoi, a fuir.</t>
  </si>
  <si>
    <t>lumeng-90009</t>
  </si>
  <si>
    <t>Sinistre déclaré en Janvier, La matmut se désolidarise aujourd'hui car le sinistre serait selon eux, un vice antérieur à notre acquisition de bien.
Cependant, la MATMUT est incapable de nous donner ce document certifiant ce fait qui nous permettrait de  nous retourner contre les fautifs.
De plus, l'expertise n'ayant même pas été terminé, car la fuite n'a toujours pas été détecté, nous nous étonnons donc de ces affirmations qui ne s'appuie sur aucun fondement, si ce n'est la volonté d'éviter une indemnisation.
Croyant bon de garder le silence ou en ne nous répondant mal, la Matmut semble jouer avec ses sociétaires les plus démunis pour ne pas faire son travail.
A éviter à tout prix si vous recherchez de l'humanité et de l'efficacité</t>
  </si>
  <si>
    <t>edunkel-105639</t>
  </si>
  <si>
    <t>Très facile, très efficace mais toujours trop chère notamment sur les franchises et de petites mesquineries comme pas de fournitures de constats, de carte avec les numéros d’urgences ou d’assistances ...</t>
  </si>
  <si>
    <t>ly-s-107698</t>
  </si>
  <si>
    <t>Très satisfait du service et le prix est très raisonnable avec de bonne garantie. 
meilleur tarif que j'ai trouvé. Merci pour votre confiance étant donné que c'est la première fois que je m'assure.</t>
  </si>
  <si>
    <t>amzil-r-115695</t>
  </si>
  <si>
    <t>C'est la première fois que je fais cette assurance pour ma nouvelle voiture. J'espère être satisfaite pour pouvoir la recommander à mes proches. A voir</t>
  </si>
  <si>
    <t>camoesas-b-122691</t>
  </si>
  <si>
    <t xml:space="preserve">Service rapide, clair et précis ! J’ai effectué mon devis oralement par appel téléphonique, cela a été rapide et organisé.
En plus de cela, les prix sont bas ! </t>
  </si>
  <si>
    <t>sylvain-u-110219</t>
  </si>
  <si>
    <t xml:space="preserve">Etant assuré depuis de nombreuses années à la GMF, pour les automobiles que j'ai pu avoir durant ces années et l'habitation, je recommande vivement cette assurance. Cordialement.
</t>
  </si>
  <si>
    <t>brigitte-78099</t>
  </si>
  <si>
    <t>Adhérente depuis 40 ans, je suis extrêmement déçue . Actuellement, suite à des problèmes de santé, je me trouve dans une détresse financière et je n'arrive pas à obtenir le paiement de mon complément de salaire depuis 7mois. Malgré un dossier de surendettement accepté par la banque de France, la MGP tarde à traiter mon dossier. J'ai laissé plusieurs messages expliquant l'urgence de ma situation, et malgré l'intervention de l'assistante sociale je n'ai obtenu aucune réponse. Je suis désespérée et ils en moquent.</t>
  </si>
  <si>
    <t>badly-94133</t>
  </si>
  <si>
    <t xml:space="preserve"> On verra quand j'aurai besoin de vous...
Mais je ne doute pas de votre professionnalisme car j'ai déjà contracté une assurance avec votre entreprise.</t>
  </si>
  <si>
    <t>isabelle-h-108652</t>
  </si>
  <si>
    <t>prix très intéressant, franchises assez élevées mais en regardant mon passé d'assurée je m'aperçois que je n'en ai pas eu besoin de les utiliser depuis de nombreuses années....je touche du bois!</t>
  </si>
  <si>
    <t>ericetflo-89348</t>
  </si>
  <si>
    <t>Assuré chez active assurance depuis peu, je trouve qu'ils ont été super rapide dans l'envoie de ma carte verte. J'ai reçu immédiatement par mail mon assurance pour un mois.J'ai eu ensuite une personne au téléphone qui m'a précisé que j'avais fait une erreur sur ma demande de devis, j'ai accepté sa nouvelle proposition, et j'ai reçu par retour de courrier ma nouvelle carte verte. Pour le moment, rien à dire sur cette assurance...à suivre...</t>
  </si>
  <si>
    <t>spengler-h-122635</t>
  </si>
  <si>
    <t>assurance au top,tres dispo , assistance telephonique impeccable et l'ecoute du client , tarif tres correctes, je suis entierement satisfait... merci amv</t>
  </si>
  <si>
    <t>kabuki-61211</t>
  </si>
  <si>
    <t>Les remboursements sont très rapides et envoyés par mail ce qui est plus pratique que d'aller sur son compte client dont on a toujours perdu les codes. Très bon contact avec Mélanie pour des changements de niveau de garantie</t>
  </si>
  <si>
    <t>raymond54891-108475</t>
  </si>
  <si>
    <t>Je suis client depuis longtemps mutavie, la filiale assurance-vie de la MACIF. J'ai demandé un retrait partiel le 03/03/2021. La demande est toujours signalée "en cours". Contacté, le conseiller me dit qu'il me débloque, que j'aurai l'argent sous 8 jours. Contacté à nouveau ce matin, même réponse. Bref, je suis baladé. Parallèlement, je remarque des problèmes d'accès au site récurrents. Je soupçonne fortement des gros soucis techniques, non communiqués évidemment.</t>
  </si>
  <si>
    <t>ericmonnier-58387</t>
  </si>
  <si>
    <t>30 ans d'anciennete, 2 sinistres non responsables (degats des eaux occasionnes par un voisin) en 2 ans et Maaf me radie ! assuance à fuir</t>
  </si>
  <si>
    <t>a-m-124316</t>
  </si>
  <si>
    <t xml:space="preserve">incomprehensible on vous assure avec tout les documents fournis et ensuite au bout de 3 jours on vous dit que l assurance n est pas possible bravo  
pourtant tout les documents son été fournis  
par contre pour prélever l argent la c est du rapide  on verra si le remboursement se ferra aussi vite </t>
  </si>
  <si>
    <t>caroline--93015</t>
  </si>
  <si>
    <t>Satisfait. J'ai déjà été assurer chez vous et je n'étais pas déçu donc je reviens..bonne explication devis bien clair et pas de surprise à la souscription</t>
  </si>
  <si>
    <t>tangara10-104805</t>
  </si>
  <si>
    <t>J'ai une maison datant du xv° siècle. En 2017 la commune a été reconnue en catastrophe naturelle pour sécheresse. Suite à cette sécheresse les murs se sont fissurés, fissures partant du bas, les grosses pierres de tous les angles (pierres de 60 x 60 cm) se sont également fissurées, une partie d'un mur s'est effondré sans compter toutes les fissures qui se sont formées à droite et à gauche. PACIFICA a dépêché son expert favori SARETEC. Celui-ci est venu avec ses jolis petits souliers de ville, a fait le tour de la maison et au bout d'un quart d'heure est reparti en nous laissant espérer que les dégâts de la façade et les fissures des pierres des fondations de la maison serait pris en charge. Mais voilà, une certaine Emilie très hautaine a répondu que nous ne serions indemnisés de rien, tous les prétextes étant bons comme le fait que la maison était vieillissante, gag ! oui elle a 600 ans mais était impeccable, photos à l'appui. Puis ensuite, étant assuré également pour les mouvements de terrain, là ce n'était pas la faute des mouvements de terrain. Le terrain n'étant pas mouvant malgré toutes les preuves apportées et une contre-expertise à nos frais. Tous les prétextes étaient bons, jusqu'aux arbres que le vendeur nous avait surtout conseillé de ne pas enlever car ils maintenaient le terrain. 11 ans chez PACIFICA et 9 contrats d'assurance. Lorsque cette affaire sera passée devant les tribunaux, adieu PACIFICA et ses comparses de chez SARETEC !!!</t>
  </si>
  <si>
    <t>farid-a-133389</t>
  </si>
  <si>
    <t>Le prix est Cher par rapport aux autres services 
Ke service par contre est rapide 
Merci pour votre rapidité et votre service simple à utilisé 
Ait athmane farid</t>
  </si>
  <si>
    <t>elena-105969</t>
  </si>
  <si>
    <t>Vraiment déçu de cette mutuelle , très long sur les remboursements 4 semaines minimum quand on envoie les documents et je parle même pas de mon forfait naissance que j’attend depuis janvier!!! C’est pas normal quand on paie faut que je remercie mon employeur elle était mieux la précédente !!! Un catastrophe !!</t>
  </si>
  <si>
    <t>kahdidja-b-111140</t>
  </si>
  <si>
    <t>je suis satisfait des tarifs proposés par direct assurance par rapport aux autres compagnies d'assurances  , vous êtes compétitifs , personnels joignables et accecibles</t>
  </si>
  <si>
    <t>lotfi-o-134551</t>
  </si>
  <si>
    <t>Excellent conseiller au téléphone, qui a fait preuve d'un grand professionnalisme et écoute par rapport à mon projet. Il a fait la différence par rapport aux nombreux contacts que j'ai eu suite à ma demande de devis.</t>
  </si>
  <si>
    <t>encolere21-62750</t>
  </si>
  <si>
    <t>Clients depuis  25 ans chez EUROFIL, nous recevons aujourd'hui un recommandé qui nous informe qu'EUROFIL résilie notre contrat auto  pour "inadéquation du risque au regard de la politique d'acceptation de leur compagnie "  Nous venons de les appeler : la raison est 3 sinistres en deux ans (pour lesquels notre responsabilité n'a pas été engagée)</t>
  </si>
  <si>
    <t>tibout-63170</t>
  </si>
  <si>
    <t>Depuis 4 ans assurée pour mon chat chez eux L'année dernière (2017) mon Tibout a eu plusieurs blessures qui m ont bien été remboursées mais en fin d'année 2017 ma cotisation est passée de 15.7€ à 24.41 €... J appelle et on me dit " on vous a remboursé 360€ alors que le montant de vous avez cotisé sur 2017   188€ .. Donc normal relisez votre contrat. Nous ne sommes pas là pour perdre de l'argent "  Apparemment ils m ont adressé un mail que je n'ai pas reçu ... Ma bonne fois contre la leur. Obligée de rester une année encore en espérant ne pas avoir des frais supérieurs à ma cotisation  Dommage .......</t>
  </si>
  <si>
    <t>secci-p-124168</t>
  </si>
  <si>
    <t>Prix intéressant.
Aimerait pouvoir avoir un contrat à la carte. Par exemple, prendre l'assurance Tiers essentiel, avec le choix d'ajouter uniquement quelques options sans pour autant prendre la formule supérieure (exemple ajouter l'option Bris de glace). 
Aurait aimer trouver une formule de garantie au km (assurance pour un minimum de km à l'année puis prix au km supplémentaires)</t>
  </si>
  <si>
    <t>jowill-63535</t>
  </si>
  <si>
    <t>Incapables !!!, que rajouter de plus.... Nous sommes en 2018, on nous demande d'économiser du papier et favoriser nos démarches via internet.Mais de l'autre côté impossible d'avoir une attestation en ligne ce qui me parait vraiment être le minimum lorsque l'on a un identifiant et protection mot de passe!!! mais non pas possible demandez par mail, on vous répondra .....quand on aura le temps !!!
demande est donc faite par mail en mentionnant tout ce dont j'ai besoin(nom prenom, date de début de contrat et date de fin ) pour annuler la mutuelle de mon épouse qu'on lui colle d'office bien évidemment...
je recois le papier manque la date de fin : oh zut alors ,20 jours pour faire le papier et pas fichu de le remplir correctement.
Je me fais donc envoyer balader pour l'annulation de l'autre mutuelle (bien voyous au passage) sous prétexte qu'il manque la date de fin....no comment
je rappelle donc harmonie : pas une excuse , je note votre demande , vous aurez le papier sous 15 jours!!!
MDR...vaut mieux en rire...</t>
  </si>
  <si>
    <t>poussereau-t-133114</t>
  </si>
  <si>
    <t>Le fait de tout regler par internet, sans se déplacer est vraiment intéressant, et la rapidité de mise en place du contrat , encore davantage.
Parfait.</t>
  </si>
  <si>
    <t>valentin-l-133665</t>
  </si>
  <si>
    <t>Je suis satisfait du service. Les sont peu élevés. La rapidité de souscription est satisfaisante . Le temps d’attente au téléphone est relativement court.</t>
  </si>
  <si>
    <t>maurice-s-107270</t>
  </si>
  <si>
    <t>Simple et pratique, les prix sont dans la moyenne.
Mon interlocuteur au téléphone a été très professionnel et patient. Je suis donc satisfait du service.</t>
  </si>
  <si>
    <t>francis-l-109757</t>
  </si>
  <si>
    <t xml:space="preserve">Je suis satisfait du service et souhaite avoir une proposition  d'assurance pour le RAV4, à compter de 2022. 
Je suis actuellement  assuré par l'Assurance L'Olivier, </t>
  </si>
  <si>
    <t>lila-92580</t>
  </si>
  <si>
    <t>Je suis satisfait. Le service on-line et la communication par telephone sont bien.
Je suis satisfait. Le service on-line et la communication par telephone sont bien.</t>
  </si>
  <si>
    <t>hakima-b-105803</t>
  </si>
  <si>
    <t xml:space="preserve">Je suis très satisfaite de votre service client en ligne très agréable et très courtois; Je remercie direct assurance pour ses tarifs clairs et précis.
</t>
  </si>
  <si>
    <t>jean-luc-b-104976</t>
  </si>
  <si>
    <t>Pourquoi cet augmentation sur mon assurance habitation?
je comprend pas ce qui peux provoquer ça en cette période difficile. En tous cas ce n'ai pas justifié à mes yeux.
Incompréhension totale</t>
  </si>
  <si>
    <t>edgard-c-130854</t>
  </si>
  <si>
    <t>COMPAGNIE TRES COMPETITIVE ET DELAIS DE REPONSE TRES  RAPIDES SITE TRES BIEN CONCU TARIFS APPRECIABLES POUR LES PASSIONNES DE MOTOS A CONSEILLER VIVEMENT</t>
  </si>
  <si>
    <t>fab08-117664</t>
  </si>
  <si>
    <t>très satisfait du service de la GMF , mais aussi des tarifs et des prestations proposer, je recommande les services de la GMF qui sont toujours à l'écoute et soucieux d'y répondre favorablement</t>
  </si>
  <si>
    <t>anne-c-130849</t>
  </si>
  <si>
    <t xml:space="preserve">tres satisfaite dans l ensemble
Prix tres interessants par rapport à la concurrence
Interlocutrice correcte professionnelle a l écoute
Rien a ajouter
</t>
  </si>
  <si>
    <t>piwi--134615</t>
  </si>
  <si>
    <t>Impossible de faire le tiers payant car soit disant problème de teletransmission. Très mauvaise couverture dentaire et optique, bref je déconseille fortement</t>
  </si>
  <si>
    <t>gregory-m-101282</t>
  </si>
  <si>
    <t>bonjour
personne agréble au telephone et rapide,mes questions ont ete tres vite traité par le coneillé,il connaissait tres bien son produit.
je recommande ce service</t>
  </si>
  <si>
    <t>capitaine-l-110754</t>
  </si>
  <si>
    <t>Je suis satisfaite du service, les prix sont très corrects et le service client est agréable et compétent. Je recommande l'olivier assurance sans problèmes</t>
  </si>
  <si>
    <t>touze-l-113285</t>
  </si>
  <si>
    <t>Je suis satisfaite de l’offre et de la rapidité à laquelle j’ai pu souscrire mon contrat. L’offre étant la meilleure pour un jeune conducteur, je recommande.</t>
  </si>
  <si>
    <t>coraline--94237</t>
  </si>
  <si>
    <t>Je suis satisfaite du service , simple rapide pratique rien a dire assurance pas cher, toujours disponible, je n’est jamais eu aucun litige malgré, je recommande</t>
  </si>
  <si>
    <t>misterpseudo-81401</t>
  </si>
  <si>
    <t xml:space="preserve">Client de la MAIF depuis de nombreuses années, plus de 15 ans je crois, j’étais assez satisfait de la manière dont ont été gérés quelques incidents. Les contacts étaient faciles et toujours agréables.
Par contre, leur attitudes et leur gestion de l’incident suivant m’a fait revoir complétement mon avis.
Propriétaire d’un appartement à Grenoble, il est en location meublé courts séjours. Le  3 juillet  2016 je constate des dégâts dans la chambre à coucher provoqués par une fuite d’eau provenant de l’étage  supérieur. Je signale immédiatement le sinistre à la MAIF.
Le plombier envoyé par le syndic le 7 juillet indiquera  une fuite privative logement Mr. X ( le propriétaire de l’appartement du second étage) sur robinet évier.
L’expert ne viendra faire le constat que le 29 août  soit près de 2 mois après le sinistre. Par la suite et après plusieurs courriers de ma part et l’intervention du conseil juridique de UFC Que Choisir de Grenoble, ce même expert indiquera  qu’aucune fuite n’a été détectée par le plombier. L’origine du sinistre n’a pu être démontré  . Quelle est la validité d’une expertise effectuée après un tel délai ?  Qui croire ? Le plombier passé quelques heures   après l’incident ou l’expert intervenu 2 mois après, une fois les causes réparées.
J’ai donc entamer une action en justice dont j’ai été débouté après deux ans.  Je l’ai fait non pas tant pour les montants en jeu, relativement peu importants, mais sur le principe de la plus élémentaire justice. 
Par la suite, ayant attendu l’issue du procès pour envoyer la facture de l’embellissement de la pièce (et la justice est débordée comme chacun sait), je me suis vu signaler qu’un délai de deux étant dépassé depuis le sinistre, je n’avait plus droit au dédommagement selon l’article L114-1 du Code des assurances. 
</t>
  </si>
  <si>
    <t>dominique-v-131494</t>
  </si>
  <si>
    <t>Je suis satisfait du service. Et surtout de la patience de la conseillère. Aimable et Professionnel. Que dire de plus. Je recommandes. C’est top. Une bonne assurance.</t>
  </si>
  <si>
    <t>tazghaiti-f-117273</t>
  </si>
  <si>
    <t>Procédure pour souscrire à un contrat vraiment très  rapide je suis satisfait  et je recommande L OLIVIER ASSURANCE  qui sont raisonnable sur les prix</t>
  </si>
  <si>
    <t>julien-l-117360</t>
  </si>
  <si>
    <t>Parfait, bien reçu réponse rapide. Facile à utiliser. Je recommande totalement ! Mon assurance est moins chère que mon ancienne moto a2 alors que les autres assureurs ne prennent pas</t>
  </si>
  <si>
    <t>magogo-81705</t>
  </si>
  <si>
    <t>La conseillère qui harcèle sous le nom de Marie Laure est non seulement mal veillante mais aussi mauvaise conseillère... Avec soulagement je ne donne pas suite avec santé vet. Y a olein d'autre mutuelle, fêtes le tri !</t>
  </si>
  <si>
    <t>hello18500-76011</t>
  </si>
  <si>
    <t>Je déconseille très très fortement. Ne souscrivez pas. La souscription  est simple, pour payer aussi ! J'ai dépassé (de 9 jours) le délai de 30 jours pour obtenir ma carte grise donc contrat résilié à J30 +1 par eurofil alors que j' ai fais une avance de 3 mois comme le demande eurofil ; ils ne veulent rien savoir des délais administratifs pour lesquels malheureusement je ne suis pas responsable. 30 ans de permis, aucun sinistre. Ils ne prenaient pas grand risque avec moi. Nous sommes pris pour des portes
 monnaie. A moins qu' ils ne changent d'avis, je porte l'affaire plus loin même si mon cas est insignifiant comparé à d'autres assurés.</t>
  </si>
  <si>
    <t>jeannette--130006</t>
  </si>
  <si>
    <t>Je déconseille fortement cette mutuelle ! J ai une facture dentaire de 1500€ pas un centime remboursé !! Il leur manque toujours un document !! Je regrette vraiment d avoir fait confiance à Neoliane surtout que depuis 2ans c’est ma première demande</t>
  </si>
  <si>
    <t>chezeau-b-110154</t>
  </si>
  <si>
    <t>Je suis satisfait des prix concernant l'assurance automobile. Pratique de pouvoir le faire en ligne et en plus rapide. Je recommande à mes amis et à ma famille.</t>
  </si>
  <si>
    <t>mariegc59--127136</t>
  </si>
  <si>
    <t xml:space="preserve">juste 3 mois ce jour mon papa avait prescrit une assurance obsèques datant de septembre 1998 et a 14.81€ soit payée 3 x son enterrement .......
je dois recevoir 1525.00€ SUR LE CONTRAT STIPILE BIEN DANS LES 48H QUI SUIT LE DC LA SOMMES EST VERSES..........
je suis la fille unique de mon papa malheureusement décédé le 9/05/2021 j ai envoyée avec A/R le dossier le 11/05/2021qui m ont répondu le 15/05 demande de faire parvenir le document CERFA que j ai renvoyée encore avec A/R début juillet
LE 15/07 JE TELEPHONE POUR SAVOIR SI C EST BON 
ILS ME REPONDENT PAS DE SOUCIS VOUS AUREZ LA SOMME FIN JUILLET 
DEBUT AOUT NE VOYANT RIEN SUR MON COMPTE JE LEUR TELEPHONE DE NOUVEAU 
ET LA UNE PERSONNE ME DIT IL FAUT ATTENDRE ENTRE 6/9 MOIS ???
PAYER LES OBSEQUES DE VOTRE PAPA
DONC J AI REPONDU MON PAPA AVAIT PRIS CETTE ASSURANCE JUSTEMENT POUR PAS DEVOIR AVANCER LES FRAIS 
ET DE PLUS JE SUIS RETRAITEE JE GAGNE 1100€ COMMENT DOIS JE FAIRE 
SI JE PAYE MON LOYER MON GAZ ET MON EDF ET MA NOURITURE 
JE DOIS MOURIR AUSSI 
DONC APRES DISCUTER AVEC UN MEDIATEUR ET JE VOUS DONNE LES INFORMATIONS 
Comme prévu dans le contrat d'Obsèques  souscrit le 4/12/1998 ,donc ancien contrat qui justifie un paiement sous les 48h  auprès de votre compagnie, 
Je fais suite à Article L-132-23-1 
J AI ENVOYEE COURRIER AVEC A/R
COURAGE </t>
  </si>
  <si>
    <t>pamplemousse-96665</t>
  </si>
  <si>
    <t>J'avais droit à un an de mutuelle gratuite suite à une rupture conventionnelle. Mais harmonie mutuelle ne me rembourse rien et du fait qu'elle se bloque sur ma sécurité sociale, je ne peux pas me faire faire une paire de lunettes à ma vue. Mutuelle à fuir.</t>
  </si>
  <si>
    <t>pierre-c-135585</t>
  </si>
  <si>
    <t>Assuré depuis plusieurs années, je renouvelle mon contrat suite à l'achat d'une nouvelle moto. Ma confiance est intacte, et j'ai trouvé auprès de mes interlocuteurs écoute et bienveillance dans l'aide apportée à la rédaction en ligne. Les services sont rapides, (envoi de documents, attestation, etc..)Merci encore, je ne manquerai pas de recommander.</t>
  </si>
  <si>
    <t>coco-06-101280</t>
  </si>
  <si>
    <t>Une véritable honte ..!!!!.2 mois pour traiter une facture de dépassement d’honoraires pour une personne de 93ans qui honore tous les mois une cotisation importante ... !! Nous devrions faire la même chose pour le prélèvement mensuel !!’ En attendant ils mettent les gens dans l’ennuie !!’ À fuir ....</t>
  </si>
  <si>
    <t>jojo-126922</t>
  </si>
  <si>
    <t>Sur une demande de réversion : prétend ne pas avoir reçu la demande via le compte "assurance retraite" et prétend que l'ex-épouse de mon conjoint n'est pas remariée, m'accorde donc un prorata de la réversion et me demande de justifier le remariage de l'ex-femme de mon mari !!!!! Déjà eu affaire à cet organisme pour demander une aide sociale pour ma mère, la quantité de justifs demandés plus le rapport d'une assistante sociale est très dissuasif ! Passez au large si vous le pouvez....</t>
  </si>
  <si>
    <t>heb-60297</t>
  </si>
  <si>
    <t>ASSURANCEUR A OUBLIER MALGRÉ LES MILLIONS D' EUROS QU'ILS DÉPOIENT DANS LEUR PUBS FUYEZ !!!!
MEME LEUR MAIL POUR RECLAMATION REVIENT COMME NON LU LA HONTE</t>
  </si>
  <si>
    <t>zeid-d-127781</t>
  </si>
  <si>
    <t>Je suis satisfait du service le prix me convient parfaitement simple et pratique je aime très bien de continuer avec cette service dans tout les restants dans ma vie</t>
  </si>
  <si>
    <t>vanhuysse-f-113426</t>
  </si>
  <si>
    <t>Bonjour, je vous ai demandé de changer le compte en banque, vous m'avez certifié par téléphone que cela était fait, hors, vous m'envoyer le manda Sepa avec l'ancien compte... 
Vous ne serez pas payé dans un an si vous ne le modifiez pas.</t>
  </si>
  <si>
    <t>laurent-52852</t>
  </si>
  <si>
    <t>Beaucoup moins proche du sociétaire. Aucune réponse apportée à de très nombreux courriers. 
Très suspicieux lors d'un sinistre jusqu'à mandater un détective privé et mettre en doute la véracité d'un permis de conduire !.....</t>
  </si>
  <si>
    <t>lllll-101230</t>
  </si>
  <si>
    <t>Bonjour à tous,
J’ai récemment fait un devis auprès de la maaf pour une polo 5 5cv fiscaux que j’ai depuis 2 ans au tiers +. 
J’ai mon permis depuis 2017 et j’étais assuré jusqu’en 2018 chez eux puis ils m’ont résilié parce que j’avais eu un sinistre en avril 2017 (300€ de réparations pour un pare choc abîmé suite à un freinage d’urgence devant moi). J’avais du coup pris SOS malus et payé près de 2000€ au tiers par an. 2021 anniversaire de mon contrat, descente rapide pour n’être plus qu’à un CRM de 1 à compter du 1er janvier. 
Je contacte plusieurs assurances la maaf me dit 1080/an au tiers +, j’accepte et paie la 1ère mensualité. Le lendemain un conseiller m’appelle et me dit qu’ils ne prennent pas les assurés comme moi sauf si je souscris à l’assurance habitation et au plan prévoyance. Leur disant que c’est clairement du chantage on me dit que c’est comme ça que la direction tranche les dossiers. 
J’ai donc perdu 3 jours avec des incompétents qui change de discours toutes les 30 min puis j’ai trouvé finalement moins cher ailleurs, chez un assureur qui sait lire les papiers et comprend qu’à 1er janvier je suis ni malusé ni bonussé au lieu de me poser des conditions intrinsèques à mon assurance</t>
  </si>
  <si>
    <t>nicolas-d-122761</t>
  </si>
  <si>
    <t>Déjà assuré chez Direct assurances pour mon ancien logement j'ai voulu assurer mon nouveau logement situé à 30190 BOURDIC mais votre conseiller m'a indiqué que c'était impossible car Direct Assurance ne couvrait pas ce secteur.
J'ai du trouver en urgence une autre assurance pour mon nouveau logement !</t>
  </si>
  <si>
    <t>avantime-54890</t>
  </si>
  <si>
    <t>J'attends depuis 12/16 ma carte verte on est en Mai. Après 15 min d'attente au tel à chaque fois on me dit que ça va venir et j'appelle ts les mois</t>
  </si>
  <si>
    <t>phe01-79488</t>
  </si>
  <si>
    <t>Nadège</t>
  </si>
  <si>
    <t>chapeau-l-115744</t>
  </si>
  <si>
    <t>Je suis satisfait des tarifs et des différentes formules proposés l’envoi du devis et rapide et conforme à mes attentes. Cordialement.</t>
  </si>
  <si>
    <t>cricri27-85302</t>
  </si>
  <si>
    <t>Bonjour , je viens de souscrire un contrat ave l'assurance  l'OLIVIER Devis  467.95 et finalement je dois payer 681 
majoration de 24.8% pour avoir omis un bris de glace sur le vehicule de ma femme + une majoration de 80 euros LAMENTABLE FUYEZ</t>
  </si>
  <si>
    <t>perez-rey-a-133288</t>
  </si>
  <si>
    <t>Ça a été un peu compliqué
Il faut simplifier
Le prix est raissonable
L'information sur couvertures est insuffissant et doit etre a disposition du nouveau client avant tout le procés</t>
  </si>
  <si>
    <t>lombardi-a-135809</t>
  </si>
  <si>
    <t xml:space="preserve">satisfait pour le moment par le service pour ce qu'il offre au niveau qualité prix,
merci pour être les plus bas du marché et me permettre d'assurer mon fourgon </t>
  </si>
  <si>
    <t>le-gall-j-112457</t>
  </si>
  <si>
    <t>Niveau qualité prix plus qu’à satisfaisant , prix très attractif , service rapide en ligne , aussi à ce rapide.envoie carte verte provisoire instantané</t>
  </si>
  <si>
    <t>dadou-103083</t>
  </si>
  <si>
    <t xml:space="preserve">Je regrette d'avoir souscrit à cette mutuelle Neoliane par l'intermédiaire d'un courtier MBS contact
Difficulté pour avoir un interlocuteur "competent" quand enfin votre appel finit par aboutir
Pas de réponse à vos questions et renvoi sur un autre numéro qui ne cesse de vous répéter : EN RAISON D'UN GRAND NOMBRE D'APPELS ETC........."
ALORS OUI JE SUIS TRES EN COLERE d'autant plus que mes mails restent sans réponse 
Autant vous dire que notre collaboration n'ira pas au delà de l'année et avant si je pouvais dénoncer le contrat
Si vous n'êtes pas capable d'assurer le suivi de vos adhérents évitez de démarcher pour étoffer votre portefeuille clients.
J'attends votre Appel au 06 88 98 97 42 le plus rapidement possible j'attends.
</t>
  </si>
  <si>
    <t>ced-50938</t>
  </si>
  <si>
    <t>pamela-b-124998</t>
  </si>
  <si>
    <t xml:space="preserve">Facilite de souscription et site internet clair et intuitif
Tarifs corrects et très clairs de compréhension, en espérant ne pas être déçue en tant qu’assurée 
</t>
  </si>
  <si>
    <t>pierre-64048</t>
  </si>
  <si>
    <t>Assuré depuis plus de 30 ans, je constate que  l'assureur  soit disant militant ressemble de plus en plus à un assureur commercial.
Les tarifs ont beaucoup augmenté, surtout en habitation .  Les contrats sont de plus en plus segmentés. Pourquoi pas, sauf qu'alors cela ne s'appelle plus une mutuelle.
Il n'y a plus de point de contact physique pour le traitement des dossiers de sinistre. Tout se passe par téléphone. C'est une dégradation du service à la clientèle.
Je ne supporte plus les publicités de la MAIF. Cette insistance sur le côté on n'est pas pareil, alors que si ils sont pareils que les autres mûs par la recherche du profit, est irritante. 
Pour rappel, la MAIF était autrefois une mutuelle réservée aux instituteurs et ayant vraiment une préoccupation sociale.</t>
  </si>
  <si>
    <t>amari-messaoud-97707</t>
  </si>
  <si>
    <t>Des prix compétitives et pas chères. Mais le service n'est pas du tout à la hauteur, nul. Des conseillers incompétents qui ne sont pas du tout à l'écoute du client, je ne la recommande pas.</t>
  </si>
  <si>
    <t>beatrice-53727</t>
  </si>
  <si>
    <t xml:space="preserve">On nous ballade depuis huit mois... Ma sœur a déjà posté un avis défavorable sur l'assurance décès et obsèques de notre père, décédé en septembre. Lorsque l'on daigne vous répondre par mail après de nombreux échanges par téléphone (appel surtaxé), mails et courriers ; on vous demande les pièces justificatives, on vous donne enfin le nom d'une personne à qui envoyer les papiers. Mais cette madame "X" existe t-elle vraiment ??? Car bizarrement elle ne répond pas à vos mails... A t-elle comme consigne de faire trainer le règlement ??
L'assurance obsèques doit être versées dans  les 72 H à réception des documents. Attention, quand vous êtes les enfants, on ne cherche pas à vous joindre. Donc si vous ne savez pas que vos parents ont souscris une assurance auprès de swisslife pour vous aider à payer les obsèques ou une assurance décès, ne l'attendez pas ... 
Depuis fin janvier le dossier de notre mère est complet car, évidemment, on lui a demandé les pièces en plusieurs fois, et depuis c'est à nous de les relancer sans cesse. Et dans son cas 8 mois ce sont écoulés avant qu'elle ne touche l'assurance décès de notre père, et l'assurance obsèques ne lui a toujours pas été versée.
C'est comme on dit "une usine à gaz"...
Pour percevoir vos versements, ça va, mais pour vous régler ce que vous avez droit, c'est une autre question. Ils vous prélèvent même le mois après votre décès, alors qu'ils sont prévenus en temps et en heure et il faut ensuite faire la demande de remboursement, celle ci n'a toujours pas été faite... 
Pour attirer le client, sur le site internet swisslife, on vous annonce : fiables, attentionnés, sérénité... Nous n'avons certainement pas la même définition de ces trois mots...  
C'est lamentable et honteux. 
</t>
  </si>
  <si>
    <t>marcmarc-113866</t>
  </si>
  <si>
    <t>Tarif très intéressant, facilité et rapidité de souscription. Rien de plus à redire. Je recommande cette assurance.C'est pas des neuneus comme chez euro assurance et compagnie.</t>
  </si>
  <si>
    <t>tuntun-64380</t>
  </si>
  <si>
    <t xml:space="preserve">mon vehicules etait assure tous risque vole en novembre et 6 mois plus tard toujours rembourse et il se renvoi la balle entre les services .
je vous deconseille car tout va bien quand vous avez pas de probleme mais des que vous avez bession il y a plus personne. merci </t>
  </si>
  <si>
    <t>oui123-93168</t>
  </si>
  <si>
    <t>Bonjour j'ai  déjà déclaré la fuite d'eau le 07/05/2020 et l'assurance sogessur m' a demander de contacter l'expert ! Normalement c'est leur travail pas le mien ! Donc j'ai  contacté l'expert au moins 5 fois et l'expert est que passer le 27/05/2020!Après il dit qu'il va contacté l'assurance pour résoudre mon problème !j'ai attendue 2 semaines et j'ai appeler l'assurance mais à chaque fois que je les appele ils me disent que leur collègue va me contacter mais ils ne m'ont  jamais contacter ! Puis le 04/07/2020 je les recontacte et j'attends 30 min ils ne me répondent même pas !</t>
  </si>
  <si>
    <t>franck-e-116783</t>
  </si>
  <si>
    <t>Assurance satisfaisant. Prix bas.  Garantie satisfaisant.Service client un peu long, mais c'est dû au nombre d'appels. Personnel très gentil et courtois.</t>
  </si>
  <si>
    <t>franck-m-112189</t>
  </si>
  <si>
    <t>franchises trop importantes,modifications de contrat payantes.Options trop chères.Site internet trop basique,trop peu d'informations.,peu d'actions possibles sur le site.</t>
  </si>
  <si>
    <t>brahim--96182</t>
  </si>
  <si>
    <t>N'hésite pas à vous résilier sans vous prévenir vous fessant être dans l'illégalité complet.
Assurance médiocre a éviter les  prix peuvent être intéressant mais en cas de problème .... bonne chance</t>
  </si>
  <si>
    <t>ay-63168</t>
  </si>
  <si>
    <t>Bien efficace bon conseil.....</t>
  </si>
  <si>
    <t>mamadi-90058</t>
  </si>
  <si>
    <t>Service par téléphone treS très mauvais</t>
  </si>
  <si>
    <t>bichou-63333</t>
  </si>
  <si>
    <t>Bonjour, Nous sommes garagistes et travaillons avec toutes les assurances. En ce qui concerne axa c'est l'horreur : Le service prestataires est un service fantôme, il est quasi impossible de le joindre et, quand au bout de plusieurs essais on y parvient enfin, on nous dit que l'on va nous recontacter par mail ou téléphone et cela reste en l'état, pas de réponse, aucun retour. Fautes d'éléments et de références dossiers nous ne pouvons encaisser les chèques expédiés par AXA qui s'accumulent depuis plusieurs mois et qui nous font faute dans notre trésorerie. Plusieurs assistances ont été condamnées pour cette pratique qui consiste à faire fructifier leur trésorerie aux dépends des prestataires missionnés, qu'en sera t'il d'AXA?</t>
  </si>
  <si>
    <t>valinette76-69678</t>
  </si>
  <si>
    <t>Je me suis retrouvée en difficulté pensant tomber en panne. Une dépanneuse est arrivée dans les 15 minutes. Le dépanneur a vérifié mon problème et a estimé qu' il n y avait rien. Donc il est reparti. Aucun frais m a été facturé</t>
  </si>
  <si>
    <t>dan-68451</t>
  </si>
  <si>
    <t>depuis le mois de juin je ne recois plus mes remboursement,j ai demande par telephone des expliquations,a ce jour pas de reponse merci pour le serieux de cette assurance,contrat souscrit aupres de center assur je les ai contacte par telephone pour leur signaler le probleme,</t>
  </si>
  <si>
    <t>marc--106200</t>
  </si>
  <si>
    <t>Remboursement non effectué depuis janvier j'attends 2 remboursement et toujours rien malgré les relances etant donner que c'est une mutuelle du travail avec les collègues et le syndicat nous verront de rassembler afin que l'employeur résilie chez eux car c'est abusé déjà on paie et derrière sa service déplorable</t>
  </si>
  <si>
    <t>lonely-54315</t>
  </si>
  <si>
    <t xml:space="preserve">Bonjour,
Je suis chez AMV depuis 2015 pour ma 125, il y a quelques semaineS mon conjoint à un accident, une automobiliste n'a pas respecté le stop.
(dialogue difficile car étant responsable, la partie adverse n'a pas voulu remplir le constat correctement et mon conjoint a juste pu faire un dessin de l'accident avant d'avoir le constat enlevé des main)
La moto a été expertisé, l'expert est ok pour les réparations.
Le problème est que le gestionnaire n'a pas lancé le recours contre l'assurance adverse mais me parle vaguement de priorité.
Aujourd'hui je n'ai aucune nouvelle, la moto ne peut pas rouler tant qu'elle n'est pas réparé.
Par contre ma cotisation est réglée à l'année
Par contre AMV qui est quand même un assureur de moto renommé donne plus l'impression de défendre l’automobiliste....
</t>
  </si>
  <si>
    <t>schonbrunn-16635</t>
  </si>
  <si>
    <t>Le groupe AXA est beaucoup trop cher pour moi, ayant une petite retraite les tarifs d'Axa n'entrent plus dans mon budget, je cherche un assureur avec des tarifs plus bas.</t>
  </si>
  <si>
    <t>kyan-p-138605</t>
  </si>
  <si>
    <t>Pour un 50cm3 c'est extrêmement cher, malgré que ça soit l'assurance la moins chère du marché. De plus, il n'y a même pas de formule bonus/malus. C'est bien dommage.</t>
  </si>
  <si>
    <t>colf-87278</t>
  </si>
  <si>
    <t xml:space="preserve">J'ai souscrit à une option premium "assistance 0km et valeur majorée". 
Suite à un sinistre avec véhicule non réparable je me rend compte que la valeur majorée n'a pas été prise en compte. C'est seulement après questionnement de ma part que l'on m'informe que la valeur majorée est gérée par une autre compagnie : MAPFRE. Seulement celle-ci à cessé ses activités en france, L'olivier se décharge et renvoie la balle sur MAPFRE. Pourtant c'est bien à l'Olivier que je payais ces 12 euros supplémentaires tout les mois. 3 mois que l'accident à eu lieu, je n'ai toujours aucun retour de l'olivier malgré mes appels incessants qui ne fais rien face à cette situation mais qui a bien su encaisser l'argent tout les mois !!!  </t>
  </si>
  <si>
    <t>vtracy-61296</t>
  </si>
  <si>
    <t>Assurance habitation trop cher, c'était un premier ménage on pensais pouvoir faire confiance mais lorsque l'on a finis par faire le tour, c'était vraiment cher finalement. De plus nous avons était prélever deux fois le premier mois, nous n'avons pas eux de remboursements, et le pire c'est d'avoir payer deux mois dans le vide... en colère, plus jamais!</t>
  </si>
  <si>
    <t>sylvie-59494</t>
  </si>
  <si>
    <t>je suis assurée par Intériale pour la Prévoyance et je ne suis pas très satisfaite ces derniers mois. Je suis en attente du complément de mon salaire du mois de septembre et octobre. Nous sommes le 27 novembre et je n'ai toujours rien reçu. Mon travail me paie 924 euros et avec un loyer de 531 euros, je n'ai plus assez pour payer mes prélèvements. Après plusieurs contacts téléphoniques, mon dossier est remonté à chaque fois.......  Toujours pas de virement. Je commence à avoir des soucis sur mon compte bancaire par leur faute. Je précise que je cotise chez eux depuis 20 ans.</t>
  </si>
  <si>
    <t>francois--102052</t>
  </si>
  <si>
    <t>Catastrophe J’essaye de les joindre impossible toujours en attente plus de 15 minutes j’ai des remboursements qui ne sont toujours pas effectué ceci est inacceptable plus de 1 mois</t>
  </si>
  <si>
    <t>yahia-g-133748</t>
  </si>
  <si>
    <t>Top jusque la souscription du contrat, bon rapport qualité prix. J’espère la même réactivité en cas de panne ou d'accidents. Super l’idée d'assurer le conjoint automatiquement en second conducteur... belle initiative et surtout gratuitement</t>
  </si>
  <si>
    <t>ranaivoson-andriambala-130069</t>
  </si>
  <si>
    <t>Je suis vraiment satisfait du prix et l application en attendant je recommanderai à mes entourage qui on besoin d'assurance automobile où autre 
Cordialement 
Merci</t>
  </si>
  <si>
    <t>drine-96582</t>
  </si>
  <si>
    <t xml:space="preserve">DES INCOMPÉTENTS !! 
VOILÀ MAINTENANT 1 AN QUE NOUS AVONS REMBOURSÉ NOS EMPRUNTS IMMOBILIER PAR ANTICIPATION .
 DE MON CÔTÉ TOUT A ÉTÉ FAIT DANS LES RÈGLES ,UN COURRIER EN RECOMMANDÉ AVEC ACCUSÉ RÉCEPTION À CARDIFF ET LA PREUVE DU REMBOURSEMENT ANTICIPÉ DE NOS EMPRUNTS.
CARDIFF À CONTINUER DE PRÉLEVER L'ASSURANCE MENSUEL PENDANT 6 MOIS APRÈS QUE NOUS AYONS REMBOURSÉ NOS EMPRUNTS.
CARDIFF DEVAIT NOUS REMBOURSER CE QU'ILS ONT TROP PRÉLEVÉ,ET VOILÀ 1 AN MAINTENANT QUE JE BATAILLE AVEC EUX POUR QU'IL ME REMBOURSE .
LES SEULES RÉPONSES QUE J'AI DE LEUR PART, C'EST QU'ILS ÉTUDIENT NOTRE DOSSIER.
 MÊME LA BNP LEUR A ENVOYÉ PLUSIEURS MAILS ,POUR FAIRE BOUGER LES CHOSES ET QU'ILS NOUS REMBOURSE .
MAIS RIEN N'Y FAIT  ,ILS NOUS LAISSE TOUJOURS ATTENDRE....
MAIS JE NE VAIS RIEN LÂCHER .
ON NOUS DOIT ENTRE  200 € ET 300 € .
JE DÉCONSEILLE FORTEMENT CETTE ASSURANCE, QUI A DU MAL À COMMUNIQUER AINSI QU'À RECONNAÎTRE LEURS ERREURS ET BIEN ÉVIDEMMENT A REMBOURSER CE QU'ILS ONT TROP PRIS.
ON NOUS A PAS LAISSÉ LE CHOIX D'UNE ASSURANCE QUAND NOUS AVIONS FAIT NOS EMPRUNTS À LA BNP  ,CARDIF NOUS A ÉTÉ IMPOSÉE ,MAIS PAR CONTRE UNE FOIS  L'EMPRUNT REMBOURSÉ PAR ANTICIPATION ,C'EST À NOUS DE NOUS DÉBROUILLER POUR RÉSILIER L'ASSURANCE .
ALORS ATTENTION MÉFIANCE !!!!
</t>
  </si>
  <si>
    <t>alicia-r-138978</t>
  </si>
  <si>
    <t>Satisfait je pensais que ce serais moins chere. Autour des 10e par mois          
                                                                     .</t>
  </si>
  <si>
    <t>kisif-59594</t>
  </si>
  <si>
    <t>Service client archi nul impossible d obtenir un conseiller par fil, aucune réponse aux mails, il est difficile pour les conseillers de la BNP d'orienter les clients vers les produits cardif</t>
  </si>
  <si>
    <t>emma-0607-57396</t>
  </si>
  <si>
    <t>J'ai acheté une voiture mi août, que j'ai assuré chez direct assurance malheureusement pour moi j'ai été victime d'un visce cacher et ma voiture a prit feu sept jours apres l'achat. Le sinistre a bien été déclaré cependant l'assistance à mis 15 jours avant de trouver un garage agréer ce qui a bien sûr retarder le passage de l'expert. Le 5 septembre l'expertise et faite cependant depuis cette date je n'ai aucune information concernant l'avancement de mon dossier, impossible de joindre le service sinistre par téléphone ainsi que l'expert qui ne me rappel pas! Je trouve cette situation inadmissible le suivi vraiment très limite. Ça fait maintenant un mois je n'ai aucune information, aucun retour du rapport d'expertise alors qu'il est censé être disponible 48h apres le passage de l'expert, que fait direct assurance? Et pourquoi je n'arrive pas à contacter le service sinistre ?</t>
  </si>
  <si>
    <t>aucun-129340</t>
  </si>
  <si>
    <t>j,ai contacté mon assurance Pacifica  suite  au tonnerre du jeudi 12 aout qui a grille mon ballon d,eau chaude..J,ai ete très contente de son remboursement et de la personne qui s,est occupee de mon sinistre. Merci CAS.....</t>
  </si>
  <si>
    <t>jamel-89437</t>
  </si>
  <si>
    <t xml:space="preserve">Je me suis fait voler un volant un gps et un autoradio dans ma bmw . Assurer tout risque j'ai fait tout le nécessaire. Expertise bâclée estimation des dégâts 16000€ . Je trouve un autre garage je refait passer l'expert 12500€ véhicule estimé à 13000€ (bien en dessous de sa valeur) bmw pack m de 2015 j'aimerais bien en trouver une à ce prix . Bref ils me disent allez y commencer les réparations nous allons vous indemniser ça fait 2 mois que j'attend le remboursement et 4 mois sans ma voiture. Surprise un détective privée enquête sur moi pour fraude !?? oui oui fraude pour un volant un gps et un autoradio. Ils recherchent tout pour ne pas payer sachant qu'il m'ont écris par mail noir sur blanc que j'allais être remboursé mais ça fait 2 mois ! 
A fuir .
J'ai du prendre un avocat alors que je suis victime d'un simple vole d'accessoires auto ! Va comprendre </t>
  </si>
  <si>
    <t>ben-temam-e-129147</t>
  </si>
  <si>
    <t>Je suis satisfait car cela était très rapide et très simple. Tout est clair et précis. Le fait de recevoir une carte verte aussi rapidement ma convaincu de m’assurer chez l’olivier assurance</t>
  </si>
  <si>
    <t>juju92220-64667</t>
  </si>
  <si>
    <t xml:space="preserve">Plus le temps passe et moins de soins sont remboursés.
4 semaines d’attente pour recevoir une réponse suite a un remboursement non perçu, puisqu’il est quasi impossible de les avoir en ligne. Autant de réponses différentes que d’interlocuteurs ! 
A plus de 3000€ le forfait annuel, il est inadmissible de voir des remboursements diminuer au fil du temps, des délais d’attente totalement aberrants, ils ne sont même capable’ dz lire correctement un relevé d’en la CPAM pour rembourser la part complémentaire. Dommage que mon employeur nous impose une telle mutuelle. </t>
  </si>
  <si>
    <t>isa34-59386</t>
  </si>
  <si>
    <t>J ai assuré mon chien chez solly azar et je ne suis pas satisfaite de l assurance car je me suis vu refuser une majoration du taux de remboursement car sur le questionnaire j ai fait état de plus de 2 visites en 3 mois chez mon vétérinaire alors qu il s agissait simplement d une recherche de diagnostic. Le contrat ne stipulait rien à cet égard.</t>
  </si>
  <si>
    <t>oriane-h-123816</t>
  </si>
  <si>
    <t>après comparatif, il y a moins cher ailleurs, dommage que direct assurance n'offre pas davantage fidélités car cela donnerait envie de rester chez eux</t>
  </si>
  <si>
    <t>claudie09-104991</t>
  </si>
  <si>
    <t>Un peu élevé mais j' ai un contrat décès. Mais par contre rien à avancer n importe où. La Mgp est prise en compte partout. Jusqu'à ce jour je n' ai pas été déçue des prestations de la Mgp</t>
  </si>
  <si>
    <t>jean-d-111598</t>
  </si>
  <si>
    <t xml:space="preserve">je suis satisfait du devis et tarif
du contrat et echeancier
prochainement demande devis auto pour mes 2 vehicules
merci beaucoup de votre professionnalisme
</t>
  </si>
  <si>
    <t>bruno-b-130517</t>
  </si>
  <si>
    <t>énorme différence entre le prix mensuel et le prix annuel, et les frais de dossier sont trop importants, surtout pour une assurance en ligne !
De plus, les comparateurs d'assurances annoncent des prix plus bas mais sans pouvoir moduler les options, on se retrouve donc à devoir passer directement par votre site avec des prix plus élevés.</t>
  </si>
  <si>
    <t>dias-s-139242</t>
  </si>
  <si>
    <t>Je suis satisfaite. Clarté et transparence sur le site pour effectuer un devis. Rapide et efficace. Conseiller par téléphone vraiment à l’écoute. Merci</t>
  </si>
  <si>
    <t>pascal-m-131598</t>
  </si>
  <si>
    <t>Je suis satisfait des services. De plus je trouve une trés bonne réactivité et le personnel agréable et compétant.
J' apprécie aussi le fait de pouvoir prendre rendez-vous rapidement en agence</t>
  </si>
  <si>
    <t>fairplay89-51518</t>
  </si>
  <si>
    <t>j'étais surprise de tous ces mauvais messages , eh bien à présent je comprends nous y voila 2éme catégorie depuis quelques temps et là boum expertise médicale et hop on vous paye plus ben voyons ....pas assez d être malade en plus on vous enfonce ...j'attends des nouvelles mais je ne baisserai pas les bras totalement inadmissible ....un courrier vient de partir .....</t>
  </si>
  <si>
    <t>gaelle--112847</t>
  </si>
  <si>
    <t>De plus en plus désastreux à tout niveau : remboursements optiques et dentaires, délais de traitement des dossiers (15 jours d'attente minimum pour toucher des allocations journalières quand on est à mi-salaire), accueil téléphonique souvent arrogant etc ... Je vais changer de mutuelle.</t>
  </si>
  <si>
    <t>unjeunemotive-58316</t>
  </si>
  <si>
    <t>De même accident le 13 juin 2017 non responsable. C'était mon seul moyen de locomotion pour aller au travail, aujourd'hui toujours rien à par que l'expert a enfin donne un verdict après plus 4 mois...(bca expertise de ris orangis) à déclaré la moto vei et que c'est à moi de la vendre à un épaviste qu'il à trouvé duquel, je dois lui vendre mon véhicule et me prendre plus de 1000 euros de frais de gardiennage...  en bref je retiens que l'assurance ne joue pas sont rôle, et que je compte ne pas en rester la (bientôt 5mois !!!), je m'informe auprès de la ffmc et d'un avocat pour obtenir réparation de mes préjudices.</t>
  </si>
  <si>
    <t>criss77-58106</t>
  </si>
  <si>
    <t>le 10 DEC 2016 on ma volé mon vehicule retrouvé le 23 jan 2017 recuperer mon vehicule reparé fin mai   6 mois  de problemes  avec l'expert qui etait en dessous de tout et la lenteur syteme administratif de GMF . on oeuvrés plus a charge que dans le but de satisfaire le client et de l'epauler dans les demarches  on ce demande pourquoi  je me suis assuré avec un max de garanties et n'ai meme pas eut la moindre attention de leur part</t>
  </si>
  <si>
    <t>mochk-l-123069</t>
  </si>
  <si>
    <t xml:space="preserve">Simple rapide et pratique pour inscription
Conseiller performant et à l'écoute, je recommande
Prix compétitif comparé à la concurrence sinon mieux avec les options </t>
  </si>
  <si>
    <t>julie-s-107912</t>
  </si>
  <si>
    <t>Je suis satisfaite de la formule de contrat d'assurance auto souscrite à l'instant.
le contrat proposé correspond exactement à mes besoins. très bon rapport qualité prix</t>
  </si>
  <si>
    <t>dh-79392</t>
  </si>
  <si>
    <t>J'ai contacté Néoliane pour un problème de télétransmission toujours non réglé à l'heure actuelle. Rali a traité ma demande avec efficacité et m'a fourni les conseils nécessaires pour débloquer la situation. Nous attendons maintenant que tout rentre dans l'ordre !</t>
  </si>
  <si>
    <t>cadran-c-138198</t>
  </si>
  <si>
    <t>Espace perso très pratique pour la signature du contrat d'assurance
Service client très rapide et efficace qui a bien répondu à toutes mes questions
Mais difficulté à trouver le numéro de téléphone du service client, à indiquer plus clairement et rapidement sur le site</t>
  </si>
  <si>
    <t>yaka-81224</t>
  </si>
  <si>
    <t xml:space="preserve">Pendant 8 ans : niquel, rendement pas mal pour un fond garanti (un peu moins de 3% annuel). Mais depuis plusieurs mois c'est n'importe quoi, je ne reçois plus de relevé de compte, alors même que j'ai fais des virements de 4500 euros débités sur mon compte : impossible de savoir ce qu'est devenu cet argent. J'ai du me rendre en agence (Gratte-ciel Villeurbanne), M. Robert a pris en note ma demande, puis 1 semaine après il me redemande la date et la valeur exacte de mes versements. Un conseiller en finance qui ne peut même pas avoir accès aux mouvements bancaires de sa structure, et qui perd des infos données par un de ses clients !! 
Et aujourd'hui je reçois un courrier postal m'indiquant que j'ai fais une demande d'avance (une sorte de pret aupres de AFER, permis par le fait que mes avoirs chez eux constituent une garantie). Et qu'ils m'ont envoyé un chèque pour que je puisse profiter de cette avance. Pourtant je n'ai rien demandé et rien reçu !! De la pure invention qui sort de je ne sais où !!! Toute administration peut faire des erreurs, mais là c'est quand même leur boulot la finance ! 
C'est pour ça que je me mets à parle de AFER sur les forums : n'y allez pas ça sent très mauvais. Mettez votre argent ailleurs, car de mon côté je ne sais pas si je reverrai le mien. </t>
  </si>
  <si>
    <t>acbernard-65856</t>
  </si>
  <si>
    <t>Contrat souscrit plus résilier 5 jours avant le jour la date d'effet du contrat alors qu'ils ont résilié mon ancien contrat, pour cause de 2 sinistres dans les 2 ans, ils ne prennent pas en compte le sinistre non responsable et le comptes comme sinistre.
Service client mal aimbale</t>
  </si>
  <si>
    <t>pasbil-122004</t>
  </si>
  <si>
    <t xml:space="preserve">Comme beaucoup de personnes je suis scandalisé par cette pratique qui consiste à résilier un conducteur après un unique accident. 
J'ai été pris dans un carambolage dû à un sanglier quelques voitures plus loin. Petit accident mais longeron déplacé, voiture irréparable économiquement. Depuis le temps que je paie une assurance tout risque, je me dis que cela va enfin servir à quelque chose. 2300€ remboursés. 7 mois plus tard je reçois une lettre m'informant que je suis résilié pour cause d'accidents TROP FREQUENTS. C'était mon UNIQUE accident depuis que j'ai le permis... Maintenant pour trouver une nouvelle assurance à un tarif abordable avec cette étiquette de délinquant, ca va être coton. Merci de me torpiller mon dossier d'assuré, pour des raisons totalement illégitimes. Je comprend les motifs de rentabilité, mais dans ce cas pourquoi ne pas simplement augmenter mes cotisations de manière à me rendre rentable ? Si je n'adhère pas à cette augmentation je quitterais de toute façon de moi même. Les conséquences de cette résiliation avec un motif abusif, sont trop importantes pour traiter ce type de sujet aussi légèrement. Merci aussi de m'avoir laisser payer pendant 7 mois mes cotisations pour rien (avec le préavis 8) au lieu de me résilier tout de suite après l'accident. Car il faut le préciser, je n'ai pas encore remplacé ma voiture. Je veux rester en "bon termes" avec mon assureur. Je laisse du coup filer mes cotisations au lieu de suspendre ou résilier mon contrat, en attendant de me rééquiper...
Merci, la prochaine fois je saurais ce que je dois faire. Plutot que de la jouer fairplay, je résilierai mon assurance le premier pour vous couper l'herbe sous le pied. J'éviterais l'étiquette de délinquant en évitant votre lettre de résiliation, et j'éviterai de payer des cotisations pour rien. Avec vos pratiques vous poussez les gens à user d'astuces mesquines et à tricher avec le système. Merci. </t>
  </si>
  <si>
    <t>guylaine-17243</t>
  </si>
  <si>
    <t>Deux tout petits sinistres en 5 ans (une tentative de cambriolage et un petit dégât des eaux, et me voilà priée d'aller voir ailleurs... Pour être assurer à la MAAF, il faut s'engager à n'avoir aucun sinistre, sous peine d'être immédiatement résilié ! Une honte !</t>
  </si>
  <si>
    <t>laetitia-d-107198</t>
  </si>
  <si>
    <t>Toutes les assurances on baissait ou n on pas augmenter leur tarifs du à la pandémie sauf vous. Je trouve que c'est abuser. Sachant que au mois de mars dernier on était confinés et donc on utiliser moins notre voiture</t>
  </si>
  <si>
    <t>stephane-c-133725</t>
  </si>
  <si>
    <t>Je suis Très satisfait du tarif pour un véhicule assuré tous risques et de la facilité à remplir les documents demandés afin d’obtenir votre tarif ainsi que la signature du contrat</t>
  </si>
  <si>
    <t>rebert-t-129760</t>
  </si>
  <si>
    <t>Très satisfait, rapide, efficace et surtout à faible coût.
J’ai été très bien éclairer et très bien accueilli chez L’Olivier Assurance et en 30 minutes j’ai été assuré.
Merci beaucoup !!</t>
  </si>
  <si>
    <t>choupytout-81951</t>
  </si>
  <si>
    <t>Assure au cm depuis 42 ans , en habitation principale + 6 autres contrats, un cambriolage en 42 ans, montant de l'indemnisation 10 000 euros et toujours en attente après 4 ans ... a fuir au plus vite ... et ce en étant d'accord avec leurs expert ... alors imaginez sinon ...</t>
  </si>
  <si>
    <t>melissa-g-106795</t>
  </si>
  <si>
    <t>je suis insatisfaite, j'ai demandé par téléphone courant février la résiliation de mon contrat d'habitation et ai envoyé un courrier, la somme a tout de même été prélevée alors que je n'ai pas signé le contrat.</t>
  </si>
  <si>
    <t>martin-g-127606</t>
  </si>
  <si>
    <t>Je trouve cela cher pour le moment, j'espérais contracter une assurance à un prix inférieur, j'espère que la prestation d'assurance sera à la hauteur.</t>
  </si>
  <si>
    <t>cecile--d-126248</t>
  </si>
  <si>
    <t xml:space="preserve">Je suis satisfait pour le moment , j’espère que ma satisfaction durera surtout en cas de sinistre ou de renseignements auprès du service client. 
Très surprise par côté pratique et agréable du site est pratique </t>
  </si>
  <si>
    <t>romain-103355</t>
  </si>
  <si>
    <t xml:space="preserve">Accueil très agréable, personnel efficace et très à l'écoute. Le temps d'attente au téléphone est plutôt court et les réponses aux différentes questions posées sont très précises et très claires. Très bien !
</t>
  </si>
  <si>
    <t>bob-52832</t>
  </si>
  <si>
    <t>Absence de remboursement malgré  de très nombreuses réclamations, impossible de joindre un conseiller, manque de professionnalisme, tarifs excessifs. Il s'agit très probablement de la pire mutuelle du marché.</t>
  </si>
  <si>
    <t>kinou42-111141</t>
  </si>
  <si>
    <t xml:space="preserve">Une  mutuelle très bien toujours remboursé très rapidement. 
Le service client est très bien et à l’écoute.
Jamais eu de souci particulier 
Je recommande. 
</t>
  </si>
  <si>
    <t>hwz-122661</t>
  </si>
  <si>
    <t>Rapidité pour s’assurer via le site AMV puis simplicité à gérer son espace personnel.
L’efficacité et la rapidité pour résilier l’assurance en cours d’année.</t>
  </si>
  <si>
    <t>mika-117719</t>
  </si>
  <si>
    <t>A FUIR ABSOLUMENT !! LE SERVICE CLIENT LE PLUS INCOMPÉTENT JAMAIS VU. AUCUNE CONSIDÉRATION POUR LEUR CLIENT ! DES HEURES PASSER AU TÉLÉPHONE SANS RÉPONSE. Juste bon à vous fare souscrire des contrat puis vous laisse à l'abandon ! C'EST HONTEUX DE SE CONSIDÉRER COMME PRO QUAND ON EST AUSSI INCOMPÉTENT !! BON COURAGE !</t>
  </si>
  <si>
    <t>luna-96741</t>
  </si>
  <si>
    <t xml:space="preserve">J'ai téléphoner pour avoir des renseignements concernant mes assurances et je suis tombée sur Madame Lamia qui a eue beaucoup de patience et qui m'a très bien expliqué mes contrats.
</t>
  </si>
  <si>
    <t>didi-81707</t>
  </si>
  <si>
    <t xml:space="preserve">Je suis cliente chez SOGESUR depuis 2015 (j'ai 3 contrats chez eux). En septembre 2019, j'ai connu mon premier dégât des eaux. Une première enveloppe m'a été virée sur mon compte. Mais j'ai demandé une expertise sur place pour réévaluer cette première estimation à la hausse. L'expert est venu le 29/10/2019 et depuis aucune nouvelle de leur part. Tous mes appels ne servent à rien car le "dossier est en attente". Je suis très énervée et en difficulté à cause de cette situation. Depuis toutes ces années de cotisations, il s'agit de mon premier sinistre et impossible d'avoir une réponse définitive pour clôturer ce dossier. Je ne recommande pas du tout cette assurance, et je pense même résilier mes contrats chez eux. 
</t>
  </si>
  <si>
    <t>michel-111158</t>
  </si>
  <si>
    <t>Mutuelle avec 0 réactivité. il manque toujours un papier, un justificatif alors que tout est télétransmis. il faut toujours une ordonnance. Il faut suivre chaque remboursement, relancer....
Mutuelle qui gagne du temps et en fait perdre a ses clients. 
J'ai changé de mutuelle en début d'année et enfin une mutuelle réactive qui rembourse en temps et en heure.
Aucun remords d'avoir quitté cette mutuelle. 
Je vous déconseille d'adhérer.</t>
  </si>
  <si>
    <t>citizenben-94586</t>
  </si>
  <si>
    <t>Assuré depuis 20 ans (d'abord Filia puis MAIF), 50% de bonus, en 2018 (mauvaise année) on m'éclate un phare (vandalisme), qui m'est comptabilisé en accident de la circulation, donc malus !!! 2 mois plus tard mon fils prends la voiture et heurte le véhicule devant lui dans un bouchon : re-malus.
Alors que le premier est un bris de glace (non malussé), le second devrait être non-malussé lui aussi car premier après une longue période à 50%. Aucune réponse à mes appels et messages. Malgré mes demandes, aucune explication ni réponse de leur part.
Je me retrouve donc avec un malus pendant 9 ans avant de récupérer mes 50% (surcoût de 1254€) et l'impossibilité de changer d'assureur tant que mon relevé d'information fait état de 2 accidents responsables.
Il me reste à contacter le médiateur et mon conseiller juridique, dommage que la MAIF devienne plus assureur que mutualiste...</t>
  </si>
  <si>
    <t>ilias-m-104988</t>
  </si>
  <si>
    <t>Devis simple et rapide. Le prix est très intéressant également. Jusqu'à maintenant je suis satisfait du service qu'on m'a vendu pour mon logement personnel.</t>
  </si>
  <si>
    <t>lambert-j-109068</t>
  </si>
  <si>
    <t>Simple et efficace...je recommande car pas cher!!
Je suis très content d'avoir connu les furets et olivier assurance.  
J'ai assuré une Laguna 2 pour 21 e</t>
  </si>
  <si>
    <t>r78500-54816</t>
  </si>
  <si>
    <t>Habitant depuis mai 2015 en région Poitou Charente, j'étais propriétaire d'un appartement vide en région parisienne. Au printemps 2016, au moment des fortes pluies qui ont frappé la France, mes voisins du dessous m'ont informé qu'ils avaient subi un dégât des eaux sur leur balcon et que j'en étais responsable. J'ai alors contacté la Matmut qui assurait mon appartement pour la procédure de constat à l'amiable que j'étais obligé de gérer à distance.
Septembre 2016, me voici convoqué pour l'expertise en région parisienne et j'ai alors été obligé de demander une journée que j'ai dû rattraper, j'ai subi des frais de déplacement (essence, péage) nourriture au restaurant (je ne pouvais pas cuisiner dans mon appartement vide) sans compter la fatigue 1200 Km en 48 heures après un peu moins d'une semaine de travail.
Les deux experts ont conclu sans le moindre doute que ma responsabilité dans ce sinistre était totalement écartée et en ont fait la démonstration lors de l'entrevue contradictoire.
J'avais donc subi 165 Euros de frais (essence, péage, restaurant) sans compter la fatigue du déplacement et l'obligation de surcharger une prochaine semaine de travail pour rattraper les heures perdues, pour rien du tout. J'ai donc demandé à la Matmut de se retourner contre l'assureur de mes voisins pour être dédommagé des frais indûment subis dans cette affaire.
La Matmut a refusé de faire une telle procédure et m'a laissé entendre que je pouvais porter une réclamation. J'ai donc effectué et même réitéré cette réclamation, mais en pure perte. Croyant naïvement que la "fidélité était récompensée à la Matmut", j'ai rappelé que mes parents avaient souscrit dès le début des années 70, un contrat habitation et qu'indépendamment de mes parents, j'étais moi-même client depuis 1996.
Pourtant, à chaque fois, il m'a été expliqué que pour maintenir des tarifs compétitifs, la Matmut ne pouvait m'accorder ce geste commercial.
Autrement-dit, la Matmut a refusé de récompenser 40 ans de fidélité en payant une modique note de 165 Euros alors que dans le même temps, pour nous démontrer le contraire, elle a dépensé en novembre 2016, entre 30 000 et 50 000 Euros par spot de 30 secondes pendant plusieurs semaines pour nous affirmer qu'"à la Matmut la fidélité est récompensée".
A l'occasion d'une prochaine acquisition immobilière, je suis sur le point de souscrire un nouveau contrat d'assurance habitation, mais je me demande s'il n'est pas préférable d'être nouveau client ailleurs qu'ancien à la Matmut.</t>
  </si>
  <si>
    <t>christophe-r-131893</t>
  </si>
  <si>
    <t xml:space="preserve">Je suis satisfais , je souhaiterai que la garantie démarre fin du mois de septembre vers le 25/09/2021.
tarif impeccable et interlocuteur formidable.
 </t>
  </si>
  <si>
    <t>lages-a-138428</t>
  </si>
  <si>
    <t>Service au top! C'est parti pour un 2ème véhicule chez eux et j'en suis ravie. J'ai eu un réel accompagnement par téléphone et de très bons conseils. Je recommande vivement!</t>
  </si>
  <si>
    <t>magyar59-55140</t>
  </si>
  <si>
    <t>Contrat souscrit en janvier...je n ai toujours pas ma carte verte definitive malgre multiples courrien et lettres R-AR!!!</t>
  </si>
  <si>
    <t>Il serait temps de revoir vos prix surtout en cette période de pandémie. Pour ma part, étant en télétravail, je n'effectue plus mes trajets domicile/travail. Merci de prendre en considération cela. N'hésitez pas à m'appeler.</t>
  </si>
  <si>
    <t>maxence-b-132387</t>
  </si>
  <si>
    <t>Bonjour merci Je suis satisfait du prix le service et rapide simple et efficace j’espère que le service en ligne sera joignable facilement en cas d’accident</t>
  </si>
  <si>
    <t>benjamin-c-109967</t>
  </si>
  <si>
    <t>Je suis très satisfait des propositions et de la réactivité de l’assurance je recommence beaucoup les prix son très interessant rien à redire cordialement Benjamin</t>
  </si>
  <si>
    <t>mrtoulemonde69-74687</t>
  </si>
  <si>
    <t>attention tout va bien jusqu'au moment ou il vous arrive un problème avec votre véhicule surtout ne vous le faite pas voler  cheque de banque ou pas il feront tout pour ne pas vous rembourser la valeur de votre véhicule allant jusqu'à vous amener dans une procédure sans fin je déconseille la macif</t>
  </si>
  <si>
    <t>ncathy93-57665</t>
  </si>
  <si>
    <t xml:space="preserve">Je me suis faite démarchée en ayant rempli un formulaire sur internet. L'inscription a été faite très rapidement et le commercial était très avenant. Cependant, comme je me suis rendue compte que je pouvais être sur une autre mutuelle en étant ayant droit, j'ai voulu annulé mon contrat le lendemain. 
Ce fut le début des galères, j'en suis à ma 3ème demande, 4 appels téléphoniques, plus d'un mois que j'attends un mail de confirmation. Les personnes qui répondent au téléphone donnent toutes des informations contradictoires, ne savent pas résoudre le problème, font patienter, font des fausses promesses. A ce jour, pas de télétransmission automatique car il y a 2 mutuelles enregistrées chez la sécurité sociale. </t>
  </si>
  <si>
    <t>jf37-65499</t>
  </si>
  <si>
    <t>selon les agences on n' a jamais le même devis. C'est plus cher que les autres assurances et avec les mêmes garanties. Pas plus.</t>
  </si>
  <si>
    <t>richardabibon1-58793</t>
  </si>
  <si>
    <t>je viens de me faire virer pour trop de dégâts des eaux (3 en 2 ans). me voilà sans assurance tandis que mon voisin du dessus, responsable,  est toujours assuré.</t>
  </si>
  <si>
    <t>fessard-d-116302</t>
  </si>
  <si>
    <t>Je suis satisfaite de l'aide que j'ai pu recevoir. Apres plusieurs recherche pour la meilleure assurance auto je suis contente d'être tombée sur L'Olivier Assurance. Je ne manquerais pas de partager et conseiller mon entourage sur cette assurance. Merci encore :)</t>
  </si>
  <si>
    <t>rodrigue-l-107635</t>
  </si>
  <si>
    <t xml:space="preserve">Je ne suis pas satisfait des prix que je trouve bien plus élevé maintenant.
L'espace clientèle n'est pas optimisé, bug, documents obsolètes présents dans l'espace perso (devis d'anciens véhicules, maison) pas d'archive.  
L'expérience utilisateur doit être améliorée. </t>
  </si>
  <si>
    <t>dorothee-l-130328</t>
  </si>
  <si>
    <t>tres satisfaite du service et des tarifs. site pratique et fonctionnelle 
rendez-vous de qualité et accueil conforme
prix attractif pour fonctionnaire</t>
  </si>
  <si>
    <t>julie-b-133513</t>
  </si>
  <si>
    <t>Je suis satisfaite de cette proposition d'assurance.
l'assurance tous risques proposée me paraît tout à fait raisonnable au niveau tarifaire compte tenu des garanties proposées.</t>
  </si>
  <si>
    <t>stephane-f-113036</t>
  </si>
  <si>
    <t>Service rapide, simple, je recommande. Le tarif est attractif, en espérant ne pas avoir de mauvaise surprise. L'inscription a été rapide et facile...</t>
  </si>
  <si>
    <t>bjm-59400</t>
  </si>
  <si>
    <t>Impossible d'avoir des personnes compétentes, pour une souscription, il augmente les tarifs pour des raisons injustifiées en donnant les justificatifs demandés, les personnes sont au Maroc et sont l’incapacité de sortir de leur vision écran</t>
  </si>
  <si>
    <t>rose567-80135</t>
  </si>
  <si>
    <t>A fuir !!!! Une assurance qui se fiche totalement de ses clients une méprise total, manque de respect. Vous invente des sinistres qui n'ont jamais existé augmentation des tarifs sans raisons. Bref je quitte Pacifica ! De plus les prix sont supérieur à la concurrence qui elle est bien plus sérieuse !</t>
  </si>
  <si>
    <t>gregory-c-105998</t>
  </si>
  <si>
    <t xml:space="preserve">BON ECOUTE AVEC PRIX ATTRACTIF, FACILITE D'ADHESION GRACE AU COMPTE CLIENT ZEN UP SUR INTERNET POUR TRANSMETTRE LES DOCUMENTS RAPIDEMENT ET UNE SIGNATURE ELECTRONIQUE
</t>
  </si>
  <si>
    <t>grenouilledesroches-68603</t>
  </si>
  <si>
    <t>Je suis en logement précaire, je peux tout payer mais totalement impossible d'être logée comme d'être assurée !
Autant dire que je n'assure que des héritiers que je n'ai pas et que je n'aurais jamais alors que la banque vous hypothèque déjà intégralement votre bien... 
Je ne sais pas ce qu'il en ai pour les autres assurances mais en ce qui concerne l'état de santé nous avons bien une discrimination. 
Donc je vis dans une situation précaire, célibataire, temporaire, etc... On vous dis trouver un CDI, je suis fonctionnaire et on me claque la porte au nez pour obtenir la vie de tout le monde !!!! Impossible d'obtenir une vie normale, une famille des enfants et devinez où ça commence !!!!
Qui a le pouvoir ici ????</t>
  </si>
  <si>
    <t>julie-103866</t>
  </si>
  <si>
    <t>Les remboursements ne sont pas à la hauteur du montant des cotisations. Exemple 300 euros de ma poche pour des lunettes de vue et des cotisations qui s élèvent à presque 90 euros par mois. Et surtout pas de réseau santeclair en corse  inadmissible.</t>
  </si>
  <si>
    <t>mounette-115465</t>
  </si>
  <si>
    <t>Réponses claires et précises données par Soukaina.
Très agréable et soucieuse de satisfaire le client, a su me réconforter pour mon adhésion.
Pour remarque, la carte mutuelle est peu claire</t>
  </si>
  <si>
    <t>maxence-d-112029</t>
  </si>
  <si>
    <t>Prix attractifs, a voir dans le temps au cas où si le service et présent en cas de problème. Beaucoup d'assurance ont des prix peut élevé mais ils ne sont plus là en cas de besoin...</t>
  </si>
  <si>
    <t>fabulet-r-129896</t>
  </si>
  <si>
    <t>je suis satisfait du tarif, de la prestation; Simple rapide et efficace je recommande votre assurance à mes proches sans problème. C'est mon deuxième contrat chez vous</t>
  </si>
  <si>
    <t>monsieurf-59467</t>
  </si>
  <si>
    <t>Allianz auto : assureur virtuel cher et inutile</t>
  </si>
  <si>
    <t>fatima-a-126332</t>
  </si>
  <si>
    <t>Satisfaite rapide pour la souscription tres pratique quand on doit sassirer rapidement  site facile d'utilisation  satisfaite des tarifs et de la rapidité</t>
  </si>
  <si>
    <t>fadila-d-130411</t>
  </si>
  <si>
    <t xml:space="preserve">Je suis satisfaite du service et des offres que vous proposez.
Vous êtes trés réactifs s'agissant des demandes et questions que nous pouvons vous formuler </t>
  </si>
  <si>
    <t>assignon-k-131237</t>
  </si>
  <si>
    <t>Simple et facilele prix est convenable aussi. Agent accueillant et donnant les meilleures informations. Je recommanderai la prochaine fois à des proches</t>
  </si>
  <si>
    <t>farhenheit-56252</t>
  </si>
  <si>
    <t>Ancien client pour une assurance voiture, je trouve scandaleux le procédé des assureurs de cette compagnie.
Réactivation du contrat sans aucun papier signé et même sans être prévenu. Prélèvement sans accord de ma part. Aucune réponse à mes questions par téléphone sauf "je vous rappelle" et à l'heure actuelle, j'attends toujours le coup de fil.
Menace lors des entretiens en agence. 
Je ne recommande absolument pas cette assurance.</t>
  </si>
  <si>
    <t>cloclo-67078</t>
  </si>
  <si>
    <t xml:space="preserve">Bonjour a tous, voici mon expérience:
suite a la souscription d'un contrat d'assurance auto chez DIRECT ASSURANCE le 03 septembre, j'ai informer le service client le 04 septembre a la réception de ma carte grise, d'une erreur de leurs part, en effet ils m'ont assuré une Daewoo Kalos 1,2 SE comme ayant une puissance administrative de 6cv, alors que le véhicule n'en a une puissance administrative de 5cv. J'ai par concéquent demander une correction de mon contrat. Leurs réponse a été que le service d'immatriculation a fait une erreur, je laisse a chacun le loisir de vérifier par lui-même sur chaque site internet abordant le sujet, que ce véhicule a bien une puissance de 5cv, et pas de 6. 
Sans suite de leurs part, j'ai déposer une réclamation le 17 septembre sur leurs site, nous sommes aujourd'hui le 25 septembre et je n'ai aucun retour de direct assurance, ni aucune correction de mon contrat. 
J'ai déposer une seconde réclamation aujourd'hui même. 
Claude </t>
  </si>
  <si>
    <t>alban-f-113698</t>
  </si>
  <si>
    <t>je suis très satisfait car je suis  assuré rapidement  et vraiment a un prix avantageux  a voir en cas de soucis mais pour l'instant elle est au top .</t>
  </si>
  <si>
    <t>david-c-109129</t>
  </si>
  <si>
    <t>Je suis satisfait de votre contrat même si c'est un peu chère mais voilà les beaux jours arrivent et je vais pouvoir en profiter pour faire des petites balades</t>
  </si>
  <si>
    <t>serge-t-110256</t>
  </si>
  <si>
    <t>je suis très mécontent du service, sinistre déclarer le 25 mars chaque fois que je vous rappel on me dis que je vais recevoir un code par sms pour prendre rdv avec l'expert et depuis rien ne ce passe.</t>
  </si>
  <si>
    <t>aime-a-114649</t>
  </si>
  <si>
    <t>Pris trop élevés par rapport au prix du marché. Aucun effort pour un geste commercial malgré un parc de plusieurs véhicules. Le troisième en cours d'achat et les deux autres déjà assurés chez vous finiront assurément à la concurrence</t>
  </si>
  <si>
    <t>moi-52257</t>
  </si>
  <si>
    <t xml:space="preserve">J'ai 6 assurances chez AXA 2 assurances voiture, 2 assurances moto, une mutuelle santé et une assurance vie de tt les jours 
Et je paie beaucoup trop chère j'ai 43 ans et paie 85€ De mutuelle santé au début je payer 55€ !!!! Sans comptez les autres assurances que j'ai </t>
  </si>
  <si>
    <t>maxome-b-128802</t>
  </si>
  <si>
    <t>Rapide et efficace. Simple d’utilisation. Il serait pas mal d’avoir un numéro direct pour joindre une personne. Je voulais faire un prélèvement mais je n’ai pas réussi.</t>
  </si>
  <si>
    <t>yahya-i-133730</t>
  </si>
  <si>
    <t>Je suis satisfait de service internet mais j'aurais aimé avoir un appel pour mieux expliquer le devis et le contrat.. J'espère que je ne verrai pas de surprise</t>
  </si>
  <si>
    <t>cendrinerk-86795</t>
  </si>
  <si>
    <t xml:space="preserve">Mutuelle très onereuse.
J'ai envoyé un mail via la page contact du site le 31.01.2020, je n'ai pas eu de réponse.
J'ai tenté de les joindre par téléphone et demandé à être rappellé ce matin, pas encore de nouvelles.
Je les ai contacté via messenger pour poser ma question, on me renvoie vers un correspondant sans me donner ses coordonnées et surtout on ne répond pas à ma question. 
Quelles sont les modalités pour résilier ma mutuelle puisque mon mari a une mutuelle famille obligatoire ?
</t>
  </si>
  <si>
    <t>moutel--136227</t>
  </si>
  <si>
    <t>Je vien de contacter le service client je suis tomber sur abo qui était très agréable et  qui a pu répondre a mes questions rapidement et qui m'a mis en relation avec le bon service</t>
  </si>
  <si>
    <t>nina81220-57673</t>
  </si>
  <si>
    <t>Promet un remboursement sur l'assurance auto et ça fait deux mois que j'attends et rien  n'est arriver. Le service client est facilement joignable. Et au niveau assistance, on n'a pas eu de problèmes.</t>
  </si>
  <si>
    <t>trousseau-g-136292</t>
  </si>
  <si>
    <t xml:space="preserve">Service téléphonique saturé.
Temps d'attente interminable et on se fait raccrocher au nez.
Interlocuteur qui ne cerne pas toujours la demande.
Tarif cependant attractif.
</t>
  </si>
  <si>
    <t>Simple et pratique. Dommage de ne pas avoir possibilité de supprimer une demande (suite à erreur de saisie) ou de revenir sur l'espace de demande une fois l'étape atteinte de relecture avant validation.</t>
  </si>
  <si>
    <t>pierre-k-112650</t>
  </si>
  <si>
    <t xml:space="preserve">Je ne s pas satisfait d'avoir des relations avec mon assurance uniquement par e-mail. L'agence de Quimper n'est pas joignable directement par téléphone quand on en a besoin
</t>
  </si>
  <si>
    <t>franck-s-131017</t>
  </si>
  <si>
    <t>SATISFAIT? LES PRIX ME VONT par rapport ailleurs.
je pense changer mon autre vehicule des la fin de son echeances pour direct assurancess car cela m'a fait economiser 150euros</t>
  </si>
  <si>
    <t>kriss-102942</t>
  </si>
  <si>
    <t xml:space="preserve">L’esprit motard est toujours là....je recommande vivement 
Assureur a l’écoute et réactif et des prix toujours très intéressant bravo à vous                  </t>
  </si>
  <si>
    <t>elloas-58395</t>
  </si>
  <si>
    <t>Contrat auto effectué  par téléphone  . Après avoir bien décrit  mes anciens  relevé  d information et avoir donné  mon bonus-malus  .. il mon fait un tarif j'ai donc payé  3mois d avance il mon envoyé  le contrat que j'ai signée  ainsi que renvoyé  les piece demandé  . Et au final ils me dise qu'il m assure pas et que en plus ils me remboursé pas les 130 e !!! Je trouve ca scandaleux! ! J'engage  un recours  en justice pour ma part</t>
  </si>
  <si>
    <t>moune-104445</t>
  </si>
  <si>
    <t xml:space="preserve">Adhérente depuis plus de 30 ans, j'ai toujours pu obtenir les renseignements utiles, que ce soit en matière de cautionnement de prêt immobilier, de remboursement pour une cure, pour appareillage dentaire. 
Accueil de qualité.   </t>
  </si>
  <si>
    <t>scara91-94636</t>
  </si>
  <si>
    <t>Je suis toujours en attente de remboursement suite à l'opération de mon chien. Je leur ai toujours fourni tout les documents qu'ils demandent mais ne font que renvoyer le dossier pour demander de nouveaux documents au lieu de tout demander d'un coup. Cela fait déjà 2 fois!!!! J'ai plus l'impression qu'ils font exprès pour retarder les paiements au maximum et faire perdre patience à leur clients. Et de plus, ils sont incapable d'appeler le client pour demander les documents, non au contraire ils disent rien et renvois le dossier.</t>
  </si>
  <si>
    <t>didlab-115654</t>
  </si>
  <si>
    <t xml:space="preserve">bonjour 
 j'ai contracté il y a maintenant plus d'un an 3 assurances chez cette compagnie pour mes animaux en contrat premium soit un investissement annuel de 840 euros environ 
aujourd'hui j'ai résilié (courrier avec A.R.) mes contrats en temps et en heure soit deux mois avant la date anniversaire et j'ai payé par prélèvement toutes mes cotisations soit 12 mois
on continue a me demander mes règlements pour des mois ou mes animaux ne sont plus couverts avec s'il vous plait recommandé et mise au contentieux. 
dans le même temps j'ai fait parvenir durant la durée de mon contrat des demandes de remboursements avec tous les justificatifs sous la forme de factures détaillées des interventions faite par le vétérinaire. 
à ce jour j'ai un montant global d'environ 450 euros qui ne m'a toujours pas été remboursé sous prétexte qu'ils n'ont pas reçu les éléments alors que j'ai des retours de leur service prouvant le contraire. 
si je fais le calcul aujourd'hui le cout pour moi est de plus de 1300 euros avec en plus une mise au contentieux fallacieuse. 
l'amour de mes animaux m'a fait hélas rentré dans un système pernicieux ou la considération animale est de second ordre. 
en conclusion cette compagnie d'assurance n'a malheureusement qu'une existence "virtuelle"  
- pas de contact entre les différents services 
- certainement un personnel très mal considéré car se déchargeant de toute responsabilité 
- conséquence AUCUNE COMMUNICATION entre leurs différents services (expérience vécue par téléphone a plusieurs reprises) 
je ne vais pas m'étendre plus sur ce dossier mais en tant que chef d'entreprises et donc personne consciente de ses responsabilités, je vois dans ce système d'assurances par internet une dérive du système et une détérioration de l'image des sociétés d'assurances qui ont déjà une mauvaise presse. 
je vous laisse seul juge de vos décisions mais la mise en garde est réelle.
A BON ENTENDEUR SALUT        
</t>
  </si>
  <si>
    <t>labouri-b-130832</t>
  </si>
  <si>
    <t>Je suis satisfait de la rapidité à souscrire mais aussi à la simplicité et surtout le prix de l'assurance. J'ai vite été rappelé, je suis pleinement satisfait</t>
  </si>
  <si>
    <t>lahax-72220</t>
  </si>
  <si>
    <t>Mon conjoint et moi-même sommes assurés chez eux depuis pas mal d'années (voiture, moto) et avons eu des vols et sinistres (non responsables) - tout s'est passé pour le mieux.</t>
  </si>
  <si>
    <t>jeremy-51012</t>
  </si>
  <si>
    <t>Prix très élevé mais très compétent si vous avez des ennuis</t>
  </si>
  <si>
    <t>mohieddine-a-131693</t>
  </si>
  <si>
    <t>Je suis satisfait de la rapidité de la  procédure, merci.
Les prix sont acceptable.
merci pour le service et je vous souhaite une bonne journée, codialement</t>
  </si>
  <si>
    <t>swann49-60642</t>
  </si>
  <si>
    <t>Une super mutuelle. Qui réponds à mes besoins rembourse très rapidement</t>
  </si>
  <si>
    <t>lucy-b-135420</t>
  </si>
  <si>
    <t>Je suis satisfaite du service mais j’aurais aimé avoir le bon prix des le début au lieu d’avoir une augmentation au fur et à mesure de passer aux pages suivantes..</t>
  </si>
  <si>
    <t>fabien-60334</t>
  </si>
  <si>
    <t>Assuré à l'agence de Maubeuge depuis de nombreuses années ! Accueil du personnel très sympathique et compétent ,c'est d'ailleurs pour cette raison que j'y reste !en ce qui concerne les services je n'ai heureusement pas du les utiliser depuis de nombreuses années donc je ne peux pas les critiquer !</t>
  </si>
  <si>
    <t>fabrice-113817</t>
  </si>
  <si>
    <t>Active assurances est un courtier en assurance qui ne souhaite pas fidéliser ses clients. 37% d'augmentation en 3 ans. Fuyez ce courtier qui n'est intéressant que la première année.</t>
  </si>
  <si>
    <t>jeanlouis14-61568</t>
  </si>
  <si>
    <t>Pour un sinistre non responsable le service client a laissé trainer mon dossier pendant plus d'un an avant de pouvoir faire les réparations</t>
  </si>
  <si>
    <t>bendjilali-s-117521</t>
  </si>
  <si>
    <t>Je suis satisfait mercipar rapport à la entretien que j'ai eu et si nos accords sont respectés il ne y aura rien a dire sinon je vous contacterai pour vous le faire savoir</t>
  </si>
  <si>
    <t>jie-89171</t>
  </si>
  <si>
    <t>Je suis cliente depuis à peine une semaine, c'est déjà une catastrophe !
Quand vous appelez leur service client, vous avez 2 options : #1 renseignement sur des offres,#2 remboursement etc.. J'ai déjà un contract donc normalement je compose le #2 (pour savoir comment communiquer un mandat de prélèvement signé par voie electronique en temps de confinement), mais PERSONNE ne répond ! J'ai attendu 2 fois 5 mins, 1 fois 15 mins !!! Dont 2 fois transférés par le personnel du #1. Je demande même pas de remboursement !!! Pas encore !!!
Bizarrement, avant souscription, le #1 répond ultra vite pour vous vendre.</t>
  </si>
  <si>
    <t>alexandre-97644</t>
  </si>
  <si>
    <t>Nul !!!! A éviter ! J’ai un sinistre datée de 20/01/2019. Les traveaux ne sont toujours pas faites ! Service sinistre inexistant !!! Vraiment prenez une autre assurance.</t>
  </si>
  <si>
    <t>bonjour j'ai  demandé un devis pour ma fille qui vient d'avoir le permis il m'a été répondu pas de devis si pas client ????comment fait'on si on est conducteur novice sans aide des parents ???cordialement</t>
  </si>
  <si>
    <t>regis-m-109674</t>
  </si>
  <si>
    <t>Pas de recul  pour l'instant, bonne réactivité à la signature du contrat.
Merci pour votre gentillesse, et pour votre professionalisme
Vous êtes les meilleurs!!</t>
  </si>
  <si>
    <t>joaquin-z-102461</t>
  </si>
  <si>
    <t>Je suis satisfait du service, de la clarté et de la simplicité d'utilisation du simulateur . Les tarifs sont raisonnables. Les prix des options sont en revanche assez chers.</t>
  </si>
  <si>
    <t>camillo-t-116995</t>
  </si>
  <si>
    <t>bonjour suite a tentative de vol Direct Assurance a géré le dossier du début a la fin.
dépannage remorquage expertise réparation et remboursement sous 15 jours car je n avais pas choisi le garage préconisé.</t>
  </si>
  <si>
    <t>tarek-c-130003</t>
  </si>
  <si>
    <t>Je suis satisfait merci bcp j'espère que tout va bien avec direct assurance merci d'avance et bonne continuation. La procédure est très rapide sans lacune merci</t>
  </si>
  <si>
    <t>samire-b-109452</t>
  </si>
  <si>
    <t>Ayant un bonus de 50 depuis quelques années et n'ayant pas subit ,de sinistres responsable ou non ,j'aurais souhaité bénéficier d'une réduction plutôt qu'une augmentation.
Cordialement</t>
  </si>
  <si>
    <t>papy1jm-96761</t>
  </si>
  <si>
    <t>assure depuis deux ans chez directe assurance j arrete mauvaise experience le gros probleme pas d interlocuteur impossible d avoir des explications surtout les prix qui
changes sans motifs 50pour cent de bonus depuis toujours permis depuis 1966 j ai voulu
tester j ai compris je reviens dans une assurance locale</t>
  </si>
  <si>
    <t>La Matmut m'a répondu sous forme de courrier en s'étonnant du fait que j'avais osé donner un avis sous entendu de mauvaise foi alors qu'ils n'ont jamais démérité dans leur prestation. Apparemment les clients mécontents n'ont qu'un droit faire profil bas. a bon entendeur...</t>
  </si>
  <si>
    <t>10 novembre 2019 suite à une expérience en novembre 2019</t>
  </si>
  <si>
    <t>jzonn-80882</t>
  </si>
  <si>
    <t>Assurance a éviter , je déconseille fortement. Il vous piège or il ne respect pas leur engagements.</t>
  </si>
  <si>
    <t>blibor-103490</t>
  </si>
  <si>
    <t xml:space="preserve">Je suis très satisfait de ma mutuelle santé et les intervenants au téléphone son très efficaces et aimables. Ne changez rien.
 Sincères Salutations 
</t>
  </si>
  <si>
    <t>mohra-78478</t>
  </si>
  <si>
    <t>Service client exécrable. Les personnes répondant au téléphone sont très désagréables et non professionnelles. A chaque fois que je les appelle c'est la même chose.</t>
  </si>
  <si>
    <t>ils ont promis 2,5% mini par an pour maintenir le pouvoir d"achat,,en fait maintenant c'est NEGATIF,,c'est normal????? il vaut mieux aller ailleurs pou tout placement</t>
  </si>
  <si>
    <t>edouardzim1-96583</t>
  </si>
  <si>
    <t>Bonjour , après 4 année d'assurance auto tout risque chez Eurofil ,et 1 sinistre responsable partielle , avec un départ de prime a 342 euros ,je trouve fort de café , ma cotisation 2021 , a 478, euros , et avec ceci ,pas de remboursement partiel de prime ,cause confinnement covid ( super...) Témoins  de client ayant eu 2 sinistres dans l'année et ....éjecté de la compagnie, sans discussion au préalable ,vraiment ,il vous faut payer pour être en règle avec la loi ,mais sans plus....Le client une simple vache a lait, aujourd'hui ,c'est décidé ,je quite cette compagnie sans regret et conseille aux éventuels clients de bien pesé le pour et le contre ...a bon entendeur.</t>
  </si>
  <si>
    <t>artiy-52457</t>
  </si>
  <si>
    <t>J'ai été assuré chez eux pendant un an, pas d'accident, j'ai toujours payé en temps et en heure. J'ai cédé mon véhicule en juillet 2016 j'ai donc envoyé l'acte de cession par la suite en courrier simple, grosse erreur de ma part. En septembre 2016 j'étais encore prélevé j'ai donc appelé pour comprendre pourquoi et ils m'ont alors dit qu'ils n'avaient jamais reçu l'acte de cession alors que je les avais informés par téléphone en juillet lors de l'achat d'une autre moto pour être assuré chez eux. Le temps de retrouver l'acheteur et de faire les démarches auprès de la préfecture je n'ai pu renvoyé un duplicata de cession qu'en janvier 2017. Aucune compréhension de leur part aucun geste commercial alors que l'erreur de réception du premier certificat pourrait très bien venir de leur service je me suis donc retrouvé à perdre 210 € et reconnaisse avoir un trop perçu de cette somme mais ils comptent bien le garder. Très déçu par cette assurance je peux vous assurer que je n'y retournerai jamais et travaillant dans un garage je partagerai mon expérience. Pour conclure je la déconseille fortement.</t>
  </si>
  <si>
    <t>baudement-t-131958</t>
  </si>
  <si>
    <t>Juliette du service commercial à su m'accompagner parfaitement lors de mon appel jusqu'à la souscription de mon contrat. Interface web agréable, à voir pour la suite mais je ne doute pas des services de votre assurance.</t>
  </si>
  <si>
    <t>la-tingie-99967</t>
  </si>
  <si>
    <t>Ce jour, j'étais en train de chercher une nouvelle mutuelle sur internet quand mon téléphone sonne. C'était un courtier pour Santiane. Il me propose un devis qu'il m'explique parfaitement. Il me dit m'envoyer un mail du devis, mais le mail n'arrive pas. Après plusieurs vérifications toujours pas de mail. Après une heure de discution, il me dit m'envoyer un mail contenant le contrat à signer, mais toujours pas de mail. Il m'invite à aller sur le site, me donne des codes et me voilà en présence du contrat sur mon écran. Il m'explique le contrat, reprend les points, me demande de cocher des cases, me demande mon IBAN puis me dit "voilà vous n'avez plus qu'à cliquer en bas de la page sur "signer mon contrat". Un peu tardivement j'ai compris que j'étais en train de me faire manipuler et je me suis fortement énervé. Etant dans l'impossibilité d'être écouté, j'ai raccroché après l'avoir prévenu, et il s'en est suivi une multitudes d'appels. Les mails ne sont toujours pas arrivés, j'ai vérifié ma boîte mail et elle fonctionne parfaitement. J'en conclus que les mails n'ont pas été envoyés pour ne pas me laisser le temps de réfléchir et m'amener en douceur à signer un contrat sans trop m'en apercevoir. En conclusion, il est impératif de rester vigilant. Par ailleurs, je vais faire un dossier pour UFC Que Choisir.</t>
  </si>
  <si>
    <t>ahmed-d-114562</t>
  </si>
  <si>
    <t>Je suis très satisfait des services que propose l'olivier assurance.
Le prix qu'ils proposent est convenable et intéressant. 
Ils sont a l'écoute, je vous les recommande.</t>
  </si>
  <si>
    <t>celineb13-90495</t>
  </si>
  <si>
    <t>l'accueil des conseillères est toujours très courtois et professionnel</t>
  </si>
  <si>
    <t>bourgeois-j-134748</t>
  </si>
  <si>
    <t>Conseiller très sympathique avec des explications clair et une prise de nos demandes très satisfaisant, très bonne écoute de nos besoins. Je recommande</t>
  </si>
  <si>
    <t>denis-b-132072</t>
  </si>
  <si>
    <t xml:space="preserve">je suis satisfait pour l'instant de la facilité et la simplicité de souscription. Je suis en attente du l'efficacité du système YOUDRIVE et de la réduction de tarif qui en découlera. 
</t>
  </si>
  <si>
    <t>dga37-59402</t>
  </si>
  <si>
    <t>J’ai fait un devis j’ai corrigé le devis n’a pas pris en compte le changement doit payer 15€ + 15  d’augmentation pas normal service client ne tient pas compte de notre avis ou erreur ou bug informatique</t>
  </si>
  <si>
    <t>saint-mars-a-136356</t>
  </si>
  <si>
    <t>Super réactivité et super conseillé au téléphone. A conseiller vivement. A voir pour d autre assurance habitation et ou aav et ou assurance scolaire s</t>
  </si>
  <si>
    <t>sebastien-s-125200</t>
  </si>
  <si>
    <t>Satisfait mais je n’ai plus beaucoup de batterie. J’espère avoir un bon service en m’engageant chez vous. Merci de votre compréhension. Saraiva Sebastien</t>
  </si>
  <si>
    <t>copain-93755</t>
  </si>
  <si>
    <t>Voilà 2 mois que j'attends des nouvelles de l'Afer...rien après de multiples relances, très inquiétant, que ce passe t'il ? Même pas un accusé de réception des mes multiples couriers . Prochaine étape, je fait un scandale au siège !</t>
  </si>
  <si>
    <t>dididavid54150-75841</t>
  </si>
  <si>
    <t xml:space="preserve">très bonne compréhension des problèmes avec résolution très rapide de leur part
très bonne recherche de la bonne mutuelle adapté à la composition familiale et aux besoin de chacun
je recommande très fortement
</t>
  </si>
  <si>
    <t>christophe-g-131427</t>
  </si>
  <si>
    <t>Je suis satisfait du service et satisfait du prix et de la rapidité. Et des garanties donnés.  A proposer à d autre personne. En espérant que la suite soit pareil.</t>
  </si>
  <si>
    <t>helene-t-135783</t>
  </si>
  <si>
    <t>je suis ravie des services et du prix;
j'espere ne pas avoir de mauvaises surprises par la suite  . en attendant je vous ai recommandé à mes amis.
cordialement</t>
  </si>
  <si>
    <t>drangiac74-79679</t>
  </si>
  <si>
    <t>A la Maif depuis 25 Ans. J'ai eu affaire à eux pour 2 problèmes. : un dégât des eaux et un bris de glisse. Dans les 2 cas, un refus de prise en charge... La Maif est un assureur militant qui milite pour se mettre de l'argent dans les poches sans jamais en débourser pour ses assurés... à fuir</t>
  </si>
  <si>
    <t xml:space="preserve">J'habite  St Martin, j'ai eu a faire face au cyclone Irma, j'ai donc fait une declaration de sinistre  de cat.nat. en ligne pour ma voiture endommagee qui a engendre un mail d'accuse de reception avec reference du dossier sinistre
J'ai du m'absenter plusieurs mois en metropole, quand je suis rentre en janvier j'ai paye mon renouvellement d'assurance expire depuis novembre mais ca n'a pas pose de probleme, l'hotesse d'accueil m'a donne les coordonnes de l'expert que je suis alle voir pour constater le sinistre, et j'ai recu il y a 8 jours un appel me disant que mon cheque d'indemnite etait pret a ma disposition a l'agence.
Bravo Allianz St Martin pour votre professionnalisme! </t>
  </si>
  <si>
    <t>carine-66034</t>
  </si>
  <si>
    <t>nous avons assuré un de nos véhicules chez AXA via notre courtier. A la vente de ce véhicule nous avons fait le nécessaire auprès de notre courtier mais celui ci avait entretemps fermé ses portes. Nous nous sommes donc retournés vers la plate forme d'Axa...il m'a été répondu que comme j'étais passé par un courtier vous ne pouviez rien faire pour moi (même si celui ci a fermé...) il m'a même été dit que vous n'étiez ni concerné ni responsable de ce que les courtiers vendaient au nom de votre socété...et que si je n'étais pas contente je n'avais qu'a aller ailleurs. Il m'a été demandé de faire un mail à votre service client (réponse sous 40 jours !!!) et en attendant notre nouveau véhicule ne peut être assuré car il me faut un relevé d'information que personne ne veut me fournir !!!</t>
  </si>
  <si>
    <t>cilinio-m-124478</t>
  </si>
  <si>
    <t>Je suis satisfait du service que vous m’offrez rapidement c’est simple et efficace je suis ravi du rapport qualité prix c’était pas compliqué rapide compréhensible</t>
  </si>
  <si>
    <t>lomocata-71835</t>
  </si>
  <si>
    <t>malgré des courriers des appels des mails concernant une résiliation  Maff continueait a prélever  très mauvaises gestion des assurés prix des primes entre 50 et 100% plus chers que la concurrence</t>
  </si>
  <si>
    <t>mansar-s-117396</t>
  </si>
  <si>
    <t>Je suis satisfait de l’assurance prise.A niveau prix et télécommunication.
Les démarches sont assez simples et faciles pour les procédures. 
L’envoi des documents et les signatures sont effectué facilement.</t>
  </si>
  <si>
    <t>joyhapppy-58298</t>
  </si>
  <si>
    <t xml:space="preserve">Je viens de finir mon prêt dernière échéance septembre 2017, je suis chargée en banque des financements immobiliers surtout de pas travailler avec EUX!!!!!  J'ai vu 2 experts de chez eux aucun respect problème de dos rien à faire l'expert rempli le dossier que lui à remis l'assurance. Dès questions rien à voir avec le sujet ex: diplômes combien d'enfants  et diverses autres questions et cela traîne en longueur alors que vous ne pouvez plus rester assis tellement vous avez mal!!!Obligation de demander une contre expertise obtenue après avoir fait appel à un avocat en janvier 2016 et Je suis aujourd'hui en invalidité 2eme catégorie,de plus je viens de finir mon traitement commencé en début d'année pour un cancer du sein. DÉSOLÉE si je ne suis pas rentable!!! 
Et difficile d'avoir au téléphone un interlocuteur inadmissible. BIEN ÉTUDIER AVANT DE SOUSCRIRE CHEZ EUX </t>
  </si>
  <si>
    <t>liron-k-129917</t>
  </si>
  <si>
    <t>Rapidité d’execution et disponible le weekend au top , je suis satisfait et j’espère l’etrr par la suite, la souscription en ligne rapide et le service téléphonique aussi</t>
  </si>
  <si>
    <t>sailor-g-123866</t>
  </si>
  <si>
    <t>Très satisfait du service, un service très rapide et efficace, très simple et bien présenté, je conseille AMV pour une adhésion en ligne sécurisée et optimisée</t>
  </si>
  <si>
    <t>dubois-de-la-cotardiere-j-108165</t>
  </si>
  <si>
    <t>Dommage que le site bug au moment de signer le contrat, ça fait perdre pas mal de temps pour quelque chose qui pourrait être vite fait, sinon les tarifs sont bons</t>
  </si>
  <si>
    <t>stephane69-53644</t>
  </si>
  <si>
    <t>Je suis actuellement assure a la prevoyance sante neoliane et je suis tres etonne par certains commentaires que je viens de lire. 
En effet, Neoliane me permet de beneficier de certains droits que ma mutuelle ne me permettait pas ET avec des cotisations qui ne sont pas forcement excessives !!!</t>
  </si>
  <si>
    <t>damienlb-115783</t>
  </si>
  <si>
    <t>Nous avons été victimes de la foudre le 5 mai 2020, déclenchement des procédures un peu flou au début. Après insistance ils m'ont attribué un maître d'œuvre pour suivre les travaux. Erreur à ne pas faire, prenez un indépendant quitte à payer une partie de votre poche.
Ils m'ont fait signer une "convention de pilotage chantier" il aurait été préférable d'appeler ça " y-a-t-il pilote sur le chantier".
Le Maitre d'œuvre a tout d'abord refusé que j'apporte des devis concurrent sous prétexte que si il prend en charge le dossier alors c'est à lui de mettre les entreprises compétente en place. J'ai su après coup que c'est tout simplement "illégale". 
Et je ne parle pas du pilotage du chantier totalement inexistant, puisqu'une des réponses du M-Oeuvre, a été de me dire qu'il n'allait quand même pas passer tous les mois sur mon chantier. 
Bref cela fait plus d'un an que le dossier est ouvert, je n'ai pas beaucoup de reproche direct envers Pacifica mais leur société de travaux Viaren c'est une catastrophe. Alors courage fuiez</t>
  </si>
  <si>
    <t>Plutôt bonne mutuelle prise au moment de ma période de chômage.</t>
  </si>
  <si>
    <t>danielstioui-98555</t>
  </si>
  <si>
    <t>J'ai eu un sinistre en 6 ans, et Matmut ne souhaite plus m'assurer !?!
Si vous n'avez besoin de rien ils sont là pour vous (faire les poches), autrement, fuyez.</t>
  </si>
  <si>
    <t>justes-s-133580</t>
  </si>
  <si>
    <t xml:space="preserve">Nous sommes satisfaits du service, bonne réactivité pour la mise en place d'une assurance. C'est le second contrat et pour l'instant tout se passe bien. 
 </t>
  </si>
  <si>
    <t>melissa-f-131644</t>
  </si>
  <si>
    <t xml:space="preserve">Je suis satisfaite du service très bien expliquer 
Satisfaisant les prix
Bonne prestation.
Contente de la rapidité 
Beaucoup choix niveau des options </t>
  </si>
  <si>
    <t>mourad-b-114047</t>
  </si>
  <si>
    <t>Le prix de l'assurance a augmenté de 60 en 2 ans. Direct Assurance n'est plus aussi attractif qu'auparavant.
J'envisage donc de changer d'assurance cette année</t>
  </si>
  <si>
    <t>rollmops67-103713</t>
  </si>
  <si>
    <t>Une catastrophe depuis début 2021 !
Ça fait 14 ans que je suis chez Mercer, et jusqu'à présent tout se passait bien.
Mais les problèmes ont commencé fin 2020.
Normalement, Mercer m'envoie ma carte de tiers payant pour l'année suivante mi-décembre.
N'ayant rien vu venir le 6 janvier 2021, j'ai relancé Mercer par messagerie sur leur site, ils m'ont répondu le 18 janvier que "ma carte vient d'être envoyée".
Aujourd'hui le 5 février 2021 elle n'est toujours pas arrivée.
En parallèle, suite à des consultations en janvier j'ai eu deux courriers postaux de Mercer me disant qu'ils ne peuvent pas prendre en charge un remboursement vu que j'aurai été radié de chez eux.
Alors que je travaille toujours dans la même entreprise, que les cotisations sont prélevées et que ni moi ni mon patron n'avons demandé ma radiation...
Cela ne s'arrête pas là : j'ai aussi eu deux courriers postaux de leur part me demandant des pièces justificatives pour être remboursé de simples consultations, alors qu'en 14 ans on ne m'a jamais demandé de pièces (en dehors des devis pour lunettes et dentiste)
Et cela en parallèle aux courriers disant que je suis radié...
Dernière découverte :
J'ai installé l'application Mercer sur mon téléphone pour voir si je pouvais télécharger ma carte de tiers payant par ce biais (c'est impossible sur leur site internet), mais en passant par l'appli, on me propose de télécharger la carte pour 2020, donc l'année dernière.
Le plus bizarre dans tout ça, c'est que ma carte de tiers-payant papier pour 2020 (que j'ai donc reçu fin 2019) a un autre numéro d'adhérent que celle, toujours pour 2020, que je peux télécharger dans l'application, et qu'elle ne dépend pas du même centre de gestion (Levallois Perret pour la carte papier, Chartres pour la carte téléchargeable par l'appli)
Je me retrouve donc avec deux numéros d'adhérent, merci Mercer !
Bref ça a l'air d'être devenu du grand n'importe quoi.
Dernière remarque, les 4 courriers que j'ai reçu en janvier sont signés par des noms à consonance russe, serait-ce que Mercer a externalisé ses services dans un pays "low-cost" ?
Bref, pour vous qui cherchez une mutuelle en ce début 2021, fuyez Mercer !</t>
  </si>
  <si>
    <t>eddy-79133</t>
  </si>
  <si>
    <t>service sinistre injoignable par téléphone plus d'une heure d'attente avant rejet de l'appel</t>
  </si>
  <si>
    <t>sashav05-58562</t>
  </si>
  <si>
    <t>HORRIBLE ! A FUIR ! service client inefficace, personnel très peu aimable et incompétent. Pour prendre notre argent ils savent faire mais pour le reste rien ! Jamais la même personne au téléphone des informations se perdent en route, un dit noir l'autre dit blanc, du grand n'importe quoi ! "service client " surtaxé qui nous fait attendre (expres ?) et qui n'a jamais de réponse à nos questions ! "Oui alors veuillez nous excuser mais ... " réponse typique qu'ils ont tous apprit en formation !</t>
  </si>
  <si>
    <t>dm1795-94012</t>
  </si>
  <si>
    <t>La perte de temps</t>
  </si>
  <si>
    <t>plantey-a-107183</t>
  </si>
  <si>
    <t>agents qualifiés, agréable, arrangeants.
Services excellents.
Rien à dire, aucun soucis rencontrés avec L'olivier assurance jusqu'à présent.
Ascelin PLANTEY</t>
  </si>
  <si>
    <t>jjd-106035</t>
  </si>
  <si>
    <t>Victime d'un cambriolage dans ma résidence secondaire en décembre dernier, je suis particulièrement satisfait de la façon dont mon dossier a été géré par la MATMUT et son expert pour finalement me faire sans chipotage, poste par poste, une proposition d'indemnisation très convenable et que j'ai acceptée sans discussion. Merci et bravo à la MATMUT.</t>
  </si>
  <si>
    <t>maxence-m-133484</t>
  </si>
  <si>
    <t>Tarif resonnable
 equipe reactive lors d'un appel 
suivi des dossiers convenables. 
Site et espace personnel tres fluide pour la facilite de retrouver facilement les documents</t>
  </si>
  <si>
    <t>maud-w-111597</t>
  </si>
  <si>
    <t>Le Site est simple d’utilisation et intuitif, les tarifs sont très attractifs.     J’espère que je ne serais pas déçue le jour où j’en aurais besoin.</t>
  </si>
  <si>
    <t>maxime-d-115223</t>
  </si>
  <si>
    <t>Le service client pas téléphone est très pro et très accueillant. En revanche lorsque nous souhaitons un devis ou avons une demande à faire par mail, les délais de réponse sont trop longs</t>
  </si>
  <si>
    <t>kamila-74607</t>
  </si>
  <si>
    <t>Je suis une cliente depuis 1 an et demi, et je n ai jamais eu de probleme avec cette societé, tout simplement parceque je suis connaisseuse, je savais comment adapter mes attentes à la realité des choses, j ai recu ma carte apres le 1 er prelevement, donc 1 an apres ma souscription puiceque le contrat ne debutait que l'année qui suit. Malakof etait ma mutuelle depuis, certe je reussissais pas a les joi dre tout le temps, dans ce cas là santiane jiuait l intermediare pour moi. Mon contrat contenait une prevoyance et le conseiller me l'avaut bien dit pendant notre echange telephonique (contrairement a quelques uns qui dise.r que nous l'inclut sans notre accord, sachant qu'ils ont bien bien validé eux meme les deux contrats assurance vie et prevoyance!! ) Santiane est un organisme independant qui ne s'est jamais presenté comme une mutuelle ou une assurance, en lisant les avis negatifs, je ne me suis empechée de rigoler fond! les gens ne comprennent meme pas le fonctionnement des assurances, mutuelles, ni les lois qui les regissent ni même lla difference entre un assureur, un comparateur et un tiers payant!! Et pire encore, ils se prennent pour des malins (ou encores victimes) Pour faire bref, avant de s'avancer sur ce que vous ne comprenez meme pas, renseignez vous un peu par rapport a ce métier pour pouvoir bien juger les choses.</t>
  </si>
  <si>
    <t>florian-63381</t>
  </si>
  <si>
    <t>La qualité du service client est très limitée.
Les conseillers ne maîtrisent pas leur sujet et à des questions précises qui ne peuvent aboutir que par oui ou par non j'obtient des "oui....normalement...".
Tout ce que les conseillers répètent en boucle car ils ne savent pas quoi dire c'est " en tout cas rassurer vous votre dossier est en cours". Avec des réponses imprécises et des conseillers qui n'y connaissent rien on vite envie de casser le téléphone.
L’assistance met des plombent pour trouver un garage agréé et je n'ai pas le droit a un véhicule de pret car mon véhicule n'est plus "roulant" ce qui semble logique quand on a un sinistre...
Bref horrible</t>
  </si>
  <si>
    <t>ben-129106</t>
  </si>
  <si>
    <t>La personne que j'ai eu au téléphone pour un renseignement à été très gentil à bien répondu à mes attentes. Je suis contente d'avoir souscrit à cette mutuelle, a voir dans le temps</t>
  </si>
  <si>
    <t>rideaux-69780</t>
  </si>
  <si>
    <t>lorsque vous êtes dans limpossibilité de payer vos échéances en donnant des preuves parce que vous êtes au chômage , que vous narrivez meme pas a payer votre loyer inhumain société de  m mauvaise année 2019 pour lavenir votre société</t>
  </si>
  <si>
    <t>nathalie-c-121396</t>
  </si>
  <si>
    <t xml:space="preserve">Un peu cher par rapport au prix du marche , sinon toujours prêt a répondre a mes demandes , dommage que les interlocuteurs ne parlent pas mieux le Français car des fois on ne se comprends pas 
</t>
  </si>
  <si>
    <t>gizmo-96071</t>
  </si>
  <si>
    <t>Bonjour,
je vous fait part de ma mauvaise expérience avec la MACIF
En 2018, je quitte mon logement pour emménager avec ma compagne et envoie, comme me l'a expliqué le service client, la-dite attestation par lettre simple afin de résilier mon contrat. Nous avons conservé son assureur.
Voilà que je reçois un courriel d'une société de recouvrement pour une somme que je devrai à la MACIF. Je contacte immédiatement la MACIF qui m'indique ne pas avoir trace de mon courrier et m'invite à leur envoyer par courriel pour régulariser le dossier.
J'envoie donc un courriel avec mes coordonnées, je reçois une réponse automatique et je patiente... RIEN !
Je rappelle et on me dit que le courriel a bien été reçu et que mon dossier et en cours de traitement. Quelques jours et... RIEN !
Finalement, cinq courriels avec toujours une réponse automatique, mais rien de plus. Huit appels pour découvrir à chaque fois que mon dossier est traité et que j'aurai une réponse sous peu (qui ne viendra jamais).
Mieux à chaque fois je leur demande au minimum d'indiquer à leur société de recouvrement que le dossier n'a pas lieu d'être, on me dit qu'ils vont l'envoyer à chaque fois. Comprenez évidemment que ce n'est JAMAIS fait et que je peux bien me débrouiller avec un société qui a peut-être plus l'habitude aux personnes de mauvaise foi que de bonne foi.
Après ces multiples appels, on m'annonce qu'un remboursement va être fait. Un remboursement de 37 euros au lieu des presque 70 euros calculés. Pourquoi ?? Simplement parce que la société de recouvrement ça occasionne des frais. Désolé je n'avais pas d'oignon a proximité alors je n'ai pas réussi à pleurer...
Situation du moment, après un mois de courriels et d'appel, aucune nouvelle concernant :
1- ma radiation indue,
2- l'avis d'une erreur de leur part auprès de la société de recouvrement (que j'appelle régulièrement pour savoir s'ils ont des nouvelles de la MACIF qui a chaque fois me dit qu'ils vont faire un courrier)
Moralité : le service client à la MACIF est inexistant, ils sont plus prompts à vous mettre en recouvrement par erreur qu'à vous restituer les sommes indûment perçues et en plus se permette de faire une petite ponction au passage.
En revanche quand il s'agit d'assumer l'erreur, place au silence le plus total.
Un parcours qui n'est pas encore terminé car il reste à régler la radiation, la société de recouvrement et le remboursement total des sommes trop perçues sans ponction de leur part. Sommes auxquelles il conviendrait d'appliquer le taux légal tant le retard est important et la mauvaise foi criante après un mois d'appels et courriels
Un excellente expérience pour ne pas renouveler l'expérience avec cet assureur et une longue liste de courriels sans réponse pour montrer à mes proches qu'il vaut mieux leur accorder méfiance que confiance !</t>
  </si>
  <si>
    <t>pascal-b-106585</t>
  </si>
  <si>
    <t>je suis satisfait de mes contrats d'assurance auto et habitation.
niveau prix est qualité de prestation, qui sont pour moi d'une qualité très satisfaisante</t>
  </si>
  <si>
    <t>gma-68975</t>
  </si>
  <si>
    <t>Bien, simple, rapide et professionnel !</t>
  </si>
  <si>
    <t>smurfy-57532</t>
  </si>
  <si>
    <t>Voulant ré-assurer ma moto après 2 ans de résiliation (et 6 ans sans sinistre), impossible sans rapatrier au moins 2 contrats de mes assureurs concurrents souscrits entre temps suite au démarrage de mon activité professionnelle.
De plus on m'imprime un contrat de un mois le temps de réfléchir que je ne signe pas finalement. Et surprise, la mensualité m'est prélevée. Je devrais être remboursé selon eux. J'attends depuis 4mois...</t>
  </si>
  <si>
    <t>akroute-m-112114</t>
  </si>
  <si>
    <t>J’ai repris un contrat d’assurance par rapport à l’excellente qualité de service offerte . Je suis très satisfait des prestations mais aussi du personnel très compétent</t>
  </si>
  <si>
    <t>toodies-76449</t>
  </si>
  <si>
    <t xml:space="preserve">Prix exorbitant, faible remboursement, obligatoire quand on est fonctionnaire pour pouvoir choisir une assurance sur complément salarial s'il arrive qqch de grave .. 
d'ailleurs .. peut-on parler de remboursement si on paye plus cher que ce qu'on récupère ?
</t>
  </si>
  <si>
    <t>billy-91-79531</t>
  </si>
  <si>
    <t>Bonjour, un peu en colère car le service minimum n'est pas rendu: Cela fait plus d'une semaine que j'essaie plusieurs fois (chaque jour) de transmettre un devis plutôt onéreux pour savoir quelles sont les dépenses incombant à chaque partis (mutuelle, sécurité sociale, client)... Via l'interface client https://www.santiane.fr/service-client, et la j'ai une erreur systématique : "Erreur nom de fichier" et ma demande est rejetée... Quand on appelle le service client, l'appel est rejeté par l'attente est trop longue! Du n'importe quoi... Si ca continue, je passe à un stade un peu plus aggressif... j'ai eu "Gwendal" au téléphone, aimable mais qui est là pour "tamponner"... Donc aucune solution pour l'instant.</t>
  </si>
  <si>
    <t>dupre-b-137749</t>
  </si>
  <si>
    <t>Je suis satisfait du prix et du service . Par contre , j'ai 3 véhicules au total et une maison que je ne peux pas regrouper car ma femme qui est assistante maternelle ne peut etre prise en compte pour son métier.</t>
  </si>
  <si>
    <t>lamine-t-115580</t>
  </si>
  <si>
    <t>Je suis satisfait, les prix me conviennent, les conseillers sont sympathiques, je recommanderai ZenUp dans mon entourage. Je resterai fidèle (j'ai déjà deux contrats en place).</t>
  </si>
  <si>
    <t>suki972-97000</t>
  </si>
  <si>
    <t xml:space="preserve">J ai appelé ce jour pour avoir des renseignements et faire un devis , j ai eu au téléphone une dame désagréable à souhait me criant dessus comme si j étais un enfant
Elle a à peine écouter mes arguments qu elle me fustigeait en me parlant de fraude à l assurance de résiliation et que l assurance n etait pas une mutuelle ...
Service clientèle:0 
Je ne recommande pas du tout cette assurance </t>
  </si>
  <si>
    <t>stevana-49534</t>
  </si>
  <si>
    <t>J'ai quand on a un accident que l'on sait si l'assurance est bien ou pas.</t>
  </si>
  <si>
    <t>laurella-88943</t>
  </si>
  <si>
    <t>J'ai envoyé mon dossier de demande de prestation congé maternité mi-janvier via le site internet : aucune confirmation de réception, aucun numéro de référence, aucune trace de l'envoi enregistrée sur le site. J'ai appelé plusieurs fois le service client, qui m'a confirmé que le dossier avait bien été reçu et serait traité sous 2 mois. Passé les 2 mois, toujours pas de nouvelles, donc je rappelle et là on me dit : "ah désolé, je vois que votre dossier a été zappé. On va donc lancer une réclamation, mais il faudra encore attendre 2 mois pour qu'elle soit traitée." C'est INADMISSIBLE ! Le dossier devrait passer en priorité car il ne s'agit pas d'une réclamation, c'est un oubli de votre part qui devrait être traité dans les plus brefs délais. Ca s'appelle du respect pour les clients. Et d'ailleurs, je n'ai toujours aucune trace de tout ça sur le site, aucun numéro de référence ou réclamation, aucune trace de nos échanges... Quand je lis les autres avis sur le site, je me demande même si je serai payée un jour... OpinionAssurances, pouvez-vous svp me conseiller une association de consommateurs pour que je porte plainte ? Merci.</t>
  </si>
  <si>
    <t>jean-claude-i-105628</t>
  </si>
  <si>
    <t>Je suis satisfait de tout et merci..j espere que l'on aura de bon rapport commercial. votre compagnie d'assurance me semblerait etre  la meilleure.. merci et donne moi de bons services.</t>
  </si>
  <si>
    <t>charly-78097</t>
  </si>
  <si>
    <t xml:space="preserve">Je ne recommande absolument pas cette mutuelle : perte de documents pour chaque remboursement ; incompréhension de la part des services alors que j'étais en formule intégrale. </t>
  </si>
  <si>
    <t>jean-75047</t>
  </si>
  <si>
    <t>attention !! cette compagnie d'assurance propose des tarifs compétitifs au départ pour appâter des nouveaux clients puis sournoisement d'année en années les tarifs s'envolent sans raison , 117 euros de plus par apport a  un nouveau client pour la même voiture et les mêmes garanties , je change pour l'olivier on verras bien !!</t>
  </si>
  <si>
    <t>soph42-53624</t>
  </si>
  <si>
    <t>nul de chez nul ont ma vole mon vehicule cela fait plus deux mois etant assuree tous risque je pensait etre tranquille et toujour rien il vous prete un vehicule pendend 7 jours et demerder vous apres si vous les apeller pas ces pas eux qui vous appel et quand vous arrivez a les avoir toujour la meme reponse la getionnaire va vous appeler le probleme c est quelle appel jamais et il ne communique pas sont numero c est bizzard non plus de 2 mois que je vais en bus travailler y en a marre je vous tiendrait au courant de l avancement</t>
  </si>
  <si>
    <t>Champions pour faire signer des contrats à la pelle et toujours disponibles pour cela. Service clients incompétent et absent. Ne Sait pas mettre à jour un dossier client et ce, depuis plus d'un an et demi ; note un contrat non souscrit sur votre espace client et vous envoi des entreprises de recouvrement pour payer ce contrat non souscrit. 
Ne répondent jamais aux mails.
Conseiller AXA qui suit votre dossier incompétent : champion et toujours présent pour vous faire signer un nouveau contrat. Après, il n'y a plus personne pour le suivi de votre dossier et incapable de faire le suivi de vos demandes, n'est jamais informée lorsque vous posez une question sur le suivi de votre dossier.
Les services AXA ne savent pas communiquer entre eux et lorsque vous les contactez, soit on ne vous répond pas (ne répondent pas non plus aux courriers en recommandé avec accusé réception !), soit on ne sait pas quoi vous répondre, soit on vous bascule de service en service. Vous donnez des renseignements à votre Conseiller AXA, les services AXA ne sont pas informés. Vous contactez les services AXA car votre Conseiller vous demande de les contacter, les services vous renvoient sur votre Conseiller AXA qui, de son côté, vous renvoi sur les services AXA, bref, jeux de ping-pong entre leurs services. 
Assurance et mutuelle incompétente.
A éviter absolument !</t>
  </si>
  <si>
    <t>lo261708-75231</t>
  </si>
  <si>
    <t>Les interlocuteurs font au mieux pour répondre aux questions diverses et aux demandes.</t>
  </si>
  <si>
    <t>gaudron-l-124030</t>
  </si>
  <si>
    <t>Je suis satisfait. Votre site web est vraiment très facile d'utilisation, c'est agréable. Les prix sont à ce jour les meilleurs du marché sur le segment des jeunes conducteurs. Merci</t>
  </si>
  <si>
    <t>cyril-c-122038</t>
  </si>
  <si>
    <t>très satisfait des services que propose la GMF, site internet complet et pratique. compte bien remettre mes véhicules a la date anniversaire. facilité pour éditer des documents.</t>
  </si>
  <si>
    <t>jojo76-104990</t>
  </si>
  <si>
    <t xml:space="preserve">Bonjour, un grand merci aux équipes de PACIFICA pour m'avoir accompagnée lors d'un sinistre dû à la tempête du 25/09/2020 ; grâce à leurs conseils j'ai pu faire voir tous les dégâts à l'expert ; cordialement </t>
  </si>
  <si>
    <t>richardwasq-95678</t>
  </si>
  <si>
    <t>Accueil charmant, rapidité d'exécution, explications extrèmes
Juste top et au niveau tarif : super
à recommander
pour info tarif proposé 420,94 € alors que client chez Direct Assurances depuis des années leur prix proposé 1075 € "cherchez l'erreur"</t>
  </si>
  <si>
    <t>frederic-v-134307</t>
  </si>
  <si>
    <t>Satisfait du prix et des prestations proposés ainsi que la facilité pour souscrire un contrat
Je recommanderais à mon entourage pour leurs contrat d'assurance</t>
  </si>
  <si>
    <t>marc-49684</t>
  </si>
  <si>
    <t>Perso, on m'a volé ma moto gsxr et, après 1 mois, AXA m'a "correctement" remboursé. Je dis "correctement" parce que, quand même, dans l'affaire, j'ai perdu un peu près 1000 euros...
Attention, le dossier à constituer après un vol comporte plein de papiers : pensez à tout garder...</t>
  </si>
  <si>
    <t>brcarv-75723</t>
  </si>
  <si>
    <t>Victime d'un dégât des eaux depuis plus d'un mois et suite à la "visite" d'un expert (par smartphone !), toujours pas indemnisé et les réparations toujours pas faites. Le SAV est déplorable. Incapable de vous répondre, promet de rappeler et ne rappelle jamais, le ton employé est parfois limite. Par contre pour essayer de baisser l'indemnisation au maximum, ils n'hésitent pas, cherchant à vous coller la responsabilité du sinistre. Je suis obligé de saisir le médiateur. Bref, comme bcp l'ont écrit ici, assurance à fuir...</t>
  </si>
  <si>
    <t>tina-81998</t>
  </si>
  <si>
    <t>Si j'avais lu ces avis avant de prendre une assurance pour mon chien chez ECA je serai allé voir ailleurs</t>
  </si>
  <si>
    <t>sabri-b-129692</t>
  </si>
  <si>
    <t>Je suis très contente de ce service et vraiment c'est très simple pour moi merci direct assurance je suis monsieur bouraoui Sabri mon adresse a Clichy sous Bois</t>
  </si>
  <si>
    <t>sylvaine--96392</t>
  </si>
  <si>
    <t xml:space="preserve">Je viens de renouveler mon contrat d'assurance auto et je trouve que c' est cher pour un véhicule Peugeot 206 de 2002.
Je suis en train de me renseigner chez un autre assureur car je paye 10€ de plus car j'ai changé mon lieu de résidence de 5 kms. </t>
  </si>
  <si>
    <t>flo31-80463</t>
  </si>
  <si>
    <t>J'ai eu un accident non responsable il y a plus d'un mois, mon véhicule est épave. A ce jour l'Olivier n'a toujours pas établi les responsabilités car ils n'ont toujours pas lu le constat amiable envoyé le lendemain de l'accident. Résultat je suis sans véhicule (prêt terminé) et je dois encore attendre qu'un "gestionnaire" regarde le constat... c'est une gestion honteuse...et personne ne réagit malgré mes nombreux coups de fils.</t>
  </si>
  <si>
    <t>rennert-s-139369</t>
  </si>
  <si>
    <t>réactivité et professionnalisme des interlocuteurs, clarté des propos et des conditions d'engagement, prix tout à fait raisonnable, simplicité de la procédure</t>
  </si>
  <si>
    <t>tiffstouch-72150</t>
  </si>
  <si>
    <t>Opérateur téléphonique insistant. Nous vend une assurance "Tout compris" en insistant sur la radiothérapie, chimiothérapie. Et finalement le contrat ne comprend que les frais chirurgicaux. Autrement dit le contrat est inutile. Faire du forcing par téléphone. Je lui ai dit trois fois que je voulais réfléchir, il insisté en disant je vous fais le contrat. MAIS NON. Rien que pour ça je n'irai pas chez vous. Ok vous avez de bon pris mais ça garantit rien et vous prenez les gens pour des débiles. Changez de politique de vente.</t>
  </si>
  <si>
    <t>kouassi-k-134170</t>
  </si>
  <si>
    <t>JE SUIS SATISFAIT ET LES PRIX ME CONVIENNENT. conseillère de la clientèle toujours disponible à expliquer et faire comprendre le contrat. Je recommande cette l'olivier assurance</t>
  </si>
  <si>
    <t>eulalie-78428</t>
  </si>
  <si>
    <t>Actuellement en Tout risque, avec option tranquilité, (760 euros l année) je vous déconseille cette assurance. Car cette option porte très mal son nom. Ma voiture a été endommagé alors qu'elle était en stationnement, par un semi remorque, ça a été constaté par les forces de l'ordre. Donc bien évidement totalement irresponsable. C est eux qui ont eu l'assurance et une dépanneuse est arrivée. GROSSE ERREUR vu que le véhicule était roulant. Premier piège.  Pas de véhicule de prêt avec le départ des réparations. Sauf que déjà l'assurance savait que le garagiste n'en avait pas. D ou une proposition de 30 euros par jours....  Donc attente de l'expert.  Sauf que la voiture n'est pas réparable. Du coup... Comment je fais ??????????? Je n'ai rien demandé à personne comme beaucoup et on me raconte que mon véhicule  vaut 2500 euros... alors qu'il a toujours été entretenu, sous factures. Je suis totalement triste de cette non considération qu'ils ont de leurs clients. Payer pour ne rien avoir.</t>
  </si>
  <si>
    <t>juju47-76466</t>
  </si>
  <si>
    <t>J'ai été cambriolé le 31 décembre et à ce jour 4 juin je ne suis toujours pas remboursé, ils essayent tout les stratagèmes pour ne pas payer à fuirent absolument</t>
  </si>
  <si>
    <t>rvso-103272</t>
  </si>
  <si>
    <t>APRIL m'a demandé un dossier très complet pour assurer un crédit immobilier, une fois le dossier remis et COMPLET plus de nouvelles de leur part et impossible de me connecter à mon dossier. 3 Semaines que cela dure on me prends pour un imbécile, je déconseille fortement, car on ne peut pas attendre aussi longtemps quand on engage des prêts importants. Mr RIBAL HERVE</t>
  </si>
  <si>
    <t>didier-l-124413</t>
  </si>
  <si>
    <t>Je suis satisfait du service et de la rapidité à laquelle le devis a été édité. De plus la simplicité d'adhésion est un atout non négligeable. En espérant autant de réactivité en cas de problème!</t>
  </si>
  <si>
    <t>pimprenelle-104526</t>
  </si>
  <si>
    <t>Trop d'interlocuteurs, trop de courrier envoyé sans réfléchir, le client ne s'en sort plus dès qu'il demande des renseignements il est mal accueilli et surtout il est traité comme s'il n'y comprenait rien! ce sont eux sur leur plateforme qui avec leur PC sont des pro ! Ce qui les intéresse c'est vos numéros de téléphones et vous devez leur macher le travail pour ne pas payer des avis qui n'en sont pas. Une facture; un RIB; une enveloppe retour qui en fait ne sont pas valables pour la question que vous avez posé. La machine fait tout ! et le client doit
surveiller leurs "travail" comme le lait sur le feu; sinon vous payez des trucs qui ne sont pas de vrai factures. Mais c'est automatique tout cela. Alors faites bien attention et contrôlez vos contrats.</t>
  </si>
  <si>
    <t>ibrahim-g-136111</t>
  </si>
  <si>
    <t>Je suis satisfait par rapport le prix et je compte sur vous pour résilier le contrat avec direct assurance le plus tôt possible, merci beaucoup 
Cordialement,</t>
  </si>
  <si>
    <t>cafolla-s-111555</t>
  </si>
  <si>
    <t>Je suis satisfait du service proppser par l olivier assurance.
Le prix est correcte et abordable.
Je recommande fortement cet assurance.
Tres satisfait.</t>
  </si>
  <si>
    <t>bezit-103389</t>
  </si>
  <si>
    <t>GMF est une bonne assurance si on n'a pas de sinistres j'en ai fait l'amère expérience avec un dégât des eaux dont la responsabilité a été attribuée à mon voisin de copropriété . Dix mois et sinistre toujours pas indemnisé.  La gestion collective du dossier est catastrophique : communication verrouillée, refus d'information, avis contradictoire des conseillers injoignables la plupart du temps , indemnisation partielle, absence de transparence... je quitte la GMF après des décennies de fidélité sans sinistres</t>
  </si>
  <si>
    <t>stephane-l-108916</t>
  </si>
  <si>
    <t>il serait judicieux de pouvoir télécharger les attestations directement a partir de l espace personnel dans la mesure ou le service d'envoi de mails connait des problemes de délai d envoi.</t>
  </si>
  <si>
    <t>maggio-a-112433</t>
  </si>
  <si>
    <t>satisfait du prix d assurance maintenant j attends de voir en cas de sinistres si vous serez à la hauteur en terme de suivi et de remboursement</t>
  </si>
  <si>
    <t>emmanuel-r-113865</t>
  </si>
  <si>
    <t>Non pris en charge d'une effraction sur le portillon de mon jardin qui fait partie intégrante de mon logement, à part ça je suis content d'être chez Direct Assurance ;)</t>
  </si>
  <si>
    <t>bruno-a-111923</t>
  </si>
  <si>
    <t xml:space="preserve">très contant de directe assurance depuis + de 7 ans merci de votre 
compétence de la gentillesse du service téléphonique et vos prix sont 
imbattables </t>
  </si>
  <si>
    <t>jordan-p-134889</t>
  </si>
  <si>
    <t>Je suis satisfait du service, les prix sont corrects, une multitude d’option proposés qui j’espère me donnera satisfaction, lors de mes éventuelles demande</t>
  </si>
  <si>
    <t>alysee54-62983</t>
  </si>
  <si>
    <t>je suis inscrite chez eux depuis le 1er mars, j'ai envoyé deux fois les mêmes documents et je n'ai toujours pas ma carte verte, je ne peux rouler avec ma voiture</t>
  </si>
  <si>
    <t>razette-138878</t>
  </si>
  <si>
    <t>Je viens d'appeler la Macif pour déclarer une remorque, suite à la discussion la conseillère me propose d'augmenter mon assurance garantie accident que je refuse. A peine raccrocher mon tél que je reçois par mail une modification de mon contrat garantie accident à signer !!! Une honte, inadmissible, j'ai dû les rappeler immédiatement pour me remettre en place le contrat initial !!! Très déçu du forcing de la Macif !!!</t>
  </si>
  <si>
    <t>nini-77909</t>
  </si>
  <si>
    <t>cliente depuis de nombreuse années je n'ai eu qu'à me louer de leurs services aussi bien en assurance voitures qu'habitation</t>
  </si>
  <si>
    <t>zoomm-106385</t>
  </si>
  <si>
    <t xml:space="preserve">depuis des années la carte verte était envoyée 2mois à l'avance valable jusqu'au 31 mars j'ai téléphoné , j'ai parlé poliment à la dame et " poliment  " elle m'a racrochée sans réponse </t>
  </si>
  <si>
    <t>chlo37-76467</t>
  </si>
  <si>
    <t>En mars 2018 j'ai eu un accident de travail, il avait traité mon dossier en juin 2018, par la suite aucun problème. Mais depuis Novembre toujours aucun paiement à la suite de la rechute de mon accident de travail, cela fait 3mois que je vous appeles toutes les semaines a chaque fois on me donne de nouveau délai de traitement, des papiers qui manques, au final actuellement dossier complet, on me dit que mon dossier est hors délai qu'une réclamation à été faite mais toujours aucun paiement, ni traitement de dossier! Je pense que la justice va devenir mon seule recours contre eux. Il y en a marre financièrement.</t>
  </si>
  <si>
    <t>kgrossel-78119</t>
  </si>
  <si>
    <t>Service client inexistant, j'essaye désespérément d'obtenir une simple attestation d'assurance depuis plus de 2 mois... J'ai envoyé plus de 5 courriers, je les ai appelé plusieurs fois mais ils sont toujours incapables de répondre a ma demande. Des promesses "oui nous mettons votre dossier prioritaire", "oui nous allons vous recontacter dans la journée"... mais rien de concret. Très déçu par la matmut alors que je suis client depuis de nombreuses années. Je ne recommande absolument pas cet assureur.</t>
  </si>
  <si>
    <t>a-117189</t>
  </si>
  <si>
    <t xml:space="preserve">Contacter par téléphone , après une forte insistance du vendeur , je conclu un contrat , le lendemain matin j annule ce contrat . je rappel ce vendeur , il me confirme l annulation et dénigre les mutuelle adverse , je doute de ses paroles sous le prétexte de perdre sa prime de vente . je fait un courrier le jour même  avec accuser de réception pour l annulation . celui revient signer . ce mois ci prélèvement sur mon compte pour une prestation annuler .j en conclu que cette société a prélever sur mon compte une somme d argent pour un contrat qui a ete annuler sous les 24 h . donc du .....
.... . APRES VALIDATION , on me soumet que certain mot ne peuvent être écris , donc texte non valider , il ne veulent pas entendre se qu' il sont sous prétexte de poursuite  ah ah ah .  MUTUELLE A FUIR .je ne souhaite pas être contacter par cette société par la suite .Merci </t>
  </si>
  <si>
    <t>melainer-114362</t>
  </si>
  <si>
    <t>Mutuelle à fuir absolument, cherchent tous les prétextes possibles pour ne pas rembourser alors que les prestations sont dans le contrats. Impossible de les avoir au téléphone, ne répondent jamais aux mails. Mutuelle pas du tout professionnelle, je la déconseille fortement, vivement que je puisse aller ailleurs car c'est de loin la pire mutuelle que je connaisse!!!!
Je répète, A FUIR ABSOLUMENT!!!!!!</t>
  </si>
  <si>
    <t>dorez-k-107489</t>
  </si>
  <si>
    <t xml:space="preserve">Je suis satisfaite de leurs accueil chaleureux
Je trouve les prix abordable, 
L'avantage c'est qu'on peut avoir une souscription d'un contrat rapidement.
</t>
  </si>
  <si>
    <t>lolodetroyes--102540</t>
  </si>
  <si>
    <t>Très bonne assurance toujours présent pour toutes demandes accidents documents etc je recommande à 200% le personnel est toujours disponible pour vous</t>
  </si>
  <si>
    <t>perlette-106393</t>
  </si>
  <si>
    <t>Nous attendons des remboursements depuis le 1er février 
Nous avons résilier le contrat et malgré tout les prélevements de cotisations continuent à etre effectués donc opposition à la banque faite ce jour le &amp;é mars 2021 Une honte !!!</t>
  </si>
  <si>
    <t>dubois-s-138161</t>
  </si>
  <si>
    <t>tres bon contact relationnel de la part des acteurs francais "ce qui est rare aujourd hui " et prix atractif, reception des documents rapides et prise en charge des sinistres efficace</t>
  </si>
  <si>
    <t>garino-f-116497</t>
  </si>
  <si>
    <t>je suis satisfait du service, rapide et compétitif. L'accueil est sympa et disponible. Les prix sont de loin les moins cher.  Je recommande cette assurance.</t>
  </si>
  <si>
    <t>blablabla--110659</t>
  </si>
  <si>
    <t>La pire mutuelle que j’ai jamais vu. Font tout pour ne pas rembourser, ne prennent pas en compte les documents, appli qui plante une fois sur deux.. à fuir</t>
  </si>
  <si>
    <t>kadia-f-130656</t>
  </si>
  <si>
    <t xml:space="preserve">Je crois que vous devriez laisser le choix aux clients d’émettre un avis ou pas. 
Dans l'ensemble, le service n'est pas mal,  commerciaux compétents. Cependant, je suis très déçue de la qualité du relevé d'information. </t>
  </si>
  <si>
    <t>clement-63871</t>
  </si>
  <si>
    <t>Assuré depuis 2015 sur un véhicule et un contrat habitation, j'ai déclaré un sinistre mineur avec mon animal de compagnie (200 euros). Lors de la déclaration en ligne, je demande expressément le montat d'une franchise éventuelle, la réponse est : Pas de franchise ou inférieur à 30 euros.
Je décide de faire jouer ma responsabilité civile pour ce cas. Dès lors, les difficultés ont commencés, aucune gestion du sinistre, pas de communication, une franchise de 160 euros m'est demandée, contrairement à ce qui m'a été indiqué par téléphone lors de la déclaration. Le paiement des frais à mis plusieurs mois à être effectué auprès de la victime et aucune communication avec la compagnie adverse. Puis réception de l'appel de fond pour l'année 2018 passant de 930 euros à 1001 euros sans aucune déclarations de sinistres auto ce qui représente une augmentation de 10 % !! Lorsque je demande des explications on me prend de haut en m'expliquant que les tarifs augmentent chaque année !</t>
  </si>
  <si>
    <t>de-souza-a-124406</t>
  </si>
  <si>
    <t>Simple et pratique, j'ai pu souscrire rapidement par téléphone pour valider un devis effectué en ligne. Le service client a été efficace et correct, je recommanderai</t>
  </si>
  <si>
    <t>aguida-62784</t>
  </si>
  <si>
    <t xml:space="preserve">J'ai pris une assurance emprunteur Confort (assurance qui couvre tous les sinistres, maladie, dépression etc) chez APRIL pour assurer un prêt immobilier de 70 000 €. J'ai constitué mon dossier qui a été accepté sans aucun problème. Malheureusement trois ans après, j'ai eu une dépression sévère qui m'a cloué depuis le mois de Mars. J'ai signalé ceci à APRIL. Et là a commencé un véritable parcours de combattant. Transmission des arrêts de maladie, ordonnance, visites et contre visite par le médecin conseil. Transmission du certificat médical et rapport par mon psychiatre, indemnités journalières etc.... pour conclure, depuis le 10 mars 2017 chaque fois APRIL me demande des documents et aussitôt je le transmets. A ce jour, je n'ai pas reçu d'indemnisation. 
J'ai des grandes difficultés pour payer le solde de mon prêt mais il continue à jouer la montre. Je souffre d'une dépression nerveuse sévère et je n'arrive même pas à suivre les échanges de toute la correspondance. </t>
  </si>
  <si>
    <t>caroleplaton-81108</t>
  </si>
  <si>
    <t>Satisfaite de l'interlocuteur qui se prénomme Khalid elle m'a donné les renseignements que je souhaitais et nous avons validé ensemble la résiliation pour mon précédent assureur</t>
  </si>
  <si>
    <t>berns-58464</t>
  </si>
  <si>
    <t>Honteux quand je vois la pub à la télé.3 sinistres en 36 mois je reçois un courrier de la directrice d'agence me demandant de prendre rdv ce que je fais et 3 jours plus tard avant de me recevoir lettre recommandée de résiliation d contrat.
Je souhaite informer les clients gmf qu'ils ne faut pas avoir 3 sinistres en 36 mois car la résiliation est là.
on ne tient pas compte des contrats(6) chez eux ni de l'ancienneté(40 ans)
Au revoir la GMF!</t>
  </si>
  <si>
    <t>oursvieux-57291</t>
  </si>
  <si>
    <t>Axa dispose d'un sav déplorable, horrible  incompétent  sans aucune possibilité d'avoir autre chose qu un plateau téléphonique basé à l'étranger, quand vous arrivez à l'avoir. Si vous avez le choix à éviter absolument.</t>
  </si>
  <si>
    <t>agnes-62019</t>
  </si>
  <si>
    <t>Impossible de partir, envoi LRAR avant le delai légal, reçu par Néoliane le 30 octobre pour une fin le 31 dec 2017 et toujours pas radié, ils me harcèlent de courrier et de menace d'huissier ... une mauvaise foi a toute épreuve ,j'ai renvoyé une copie de l'ensemble mais je n'ai pas "re" signé mon courrier que j'avais imprimé alors ils disent que ce n'est pas recevable !!! je leur demande de retrouver l'original qui est signé lui !!! et là pas de réponse ! A fuir !!!!! dire que j'y suis restée 7 ans et ben si j'avais su je serai partie bien plus tôt !</t>
  </si>
  <si>
    <t>lyazidi-124814</t>
  </si>
  <si>
    <t>Grande satisfaction que j'ai trouvé chez la personne qui m'avais conseillé l'olivier assurance,moi aussi je trouve que le service est à la hauteur,simple et efficace,je le conseil.</t>
  </si>
  <si>
    <t>cl-137554</t>
  </si>
  <si>
    <t>Très déçue 
Ils résilient l'assurance sans nous prévenir, reçoivent une déclaration de sinistre qui augmente les prix sans nous prévenir également, et n'indiquent pas le bon taux de bonus sur les relevés que nous recevons ! Lorsqu'on les appelle, la seule chose qu'ils trouvent à nous dire c'est "vous ne trouverez pas moins cher ailleurs" soit ! Je déconseille à tout le monde, si je n'avais pas appelé pour poser une question j'aurait roulé sans assurance sans le savoir, c'est inacceptable ! Nous appelons d'autres assurances qui nous indiquent recevoir des dizaines d'appels par semaine car ils souhaitent partir de cette même assurance, elle est à fuir !</t>
  </si>
  <si>
    <t>Bon rapport qualité/prix pour cette assureur.
Petit problème évoqué avec Emeline au téléphone (temps d'attente minimal) et résolu aussitôt par cette personne.
Pour le moment, je recommande Santiane à d'éventuels adhérents.</t>
  </si>
  <si>
    <t>kiceca-99226</t>
  </si>
  <si>
    <t>J'ai failli m'étrangler quand j'ai découvert mon nouvel avis d'échéance pour 2021.
Alors que je passe d'un bonus de 0,8 à 0,76 le montant de ma cotisation augmente de 7 %, en fait c'est 10,7 % d'augmentation si je corrige de la minoration que je devrait obtenir via l'amélioration de mon bonus.
Réponse de Direct Assurance : Oui mais en fait c'est lié à une augmentation de la sinistralité dans les bouches du Rhône.
Une honte.Je suis en train de consulter via les comparateurs pour changer d'assurance.</t>
  </si>
  <si>
    <t>omar-d-112467</t>
  </si>
  <si>
    <t>Bonjour pour l'instant  je n'ai rien a signaler au niveau du prix ni des prestations . J'aurai aimé avoir  un geste commerciale , merci d'avance si sa arrive .</t>
  </si>
  <si>
    <t>papet-137943</t>
  </si>
  <si>
    <t xml:space="preserve">Pour l’instant à chaque fois que j’ai eu besoin de vous contacter je n’ai pas eu de problème et mes demandes ont été prises en compte.
Par contre très sollicité par des appels téléphoniques pour prendre de nouvelles assurances avec des interlocuteurs trop zélés pour vous faire signer à tout prie .
Trop de démarchages commerciales peuvent vous inciter à changer de mutuelle </t>
  </si>
  <si>
    <t>j'ai eu plusieurs remboursements avec la Maif (accident domestique, accrochage voiture, dégât fait involontairement pas un voisin, vol de vélo...). Si cette assurance n'est pas parfaite, elle a quand même été très correcte dans les cas cités. 
Pour tout vous dire, concernant un accident domestique, on m'a demandé de choisir entre la Maif et la Mutuelle MGEN : ma réponse : 'tout plutôt que la MGEN !' et je ne le regrette pas...   
Peut-être un  jour aurai-je des reproches à leur faire, mais je suis satisfaite pour l'instant (cela fait 30 ans que j'y suis)</t>
  </si>
  <si>
    <t>iledef-58555</t>
  </si>
  <si>
    <t>Augmentation imposée de 200 euros sur une assurance auto sans la moindre raison (pas d'accident responsable) ni explication. Impose malgré de payer un mois de plus pour pouvoir partir. Se permet en plus d'être désagréable</t>
  </si>
  <si>
    <t>gardin-d-117111</t>
  </si>
  <si>
    <t>Parfait avec des prix imbattables,  adhésion très facile directement sur votre ordinateur ou tablette ou téléphone..je ne suis vraiment pas déçu le top !!!</t>
  </si>
  <si>
    <t>megann-o-125477</t>
  </si>
  <si>
    <t>Encore trop cher pour une étudiante. Dommage que tout soit en option..
Par contre c'est assez facile de souscrire en ligne mais il faut bien relire les parties pré-remplies.</t>
  </si>
  <si>
    <t>louis-s-110928</t>
  </si>
  <si>
    <t>je ne comprends pas pourquoi j'ai un malus de 18% alors que je n'ai été déclaré responsable d'aucun accidents de circulation depuis que je suis assuré</t>
  </si>
  <si>
    <t>giovanni-t-111668</t>
  </si>
  <si>
    <t>Je suis plutôt satisfait dans l'ensemble .Les tarifs pour les conducteurs ayant 50% de bonus depuis plus de 13 ans et effectuant  moins de 10000 kms par an ne devrait pas augmenter.</t>
  </si>
  <si>
    <t>mickey-117019</t>
  </si>
  <si>
    <t>Ne respectent pas leurs engagements de contrats même après plus de dix ans d'adhésion, mais n'oublient jamais de percevoir leurs cotisations mensuelles..
Médiocre..
Je ne conseille pas cette mutuelle.</t>
  </si>
  <si>
    <t>elodie-g-115588</t>
  </si>
  <si>
    <t>ras, je suis satisfaite du service, j'espère juste passer en mode chauffeur non apprenti d'ici l'année prochaine pour être encore plus satisfaite des prix.</t>
  </si>
  <si>
    <t>venicia-d-127491</t>
  </si>
  <si>
    <t xml:space="preserve">Les prix sont corrects je suis satisfaite  et jespere que je serais bien couverte en cas d'accident responsable. 
Jai changer car mon ancienne assurance ete trop onéreuse 
</t>
  </si>
  <si>
    <t>depaix-m-109913</t>
  </si>
  <si>
    <t>Rapide et clair, prix accessible, bonne condition. Accueil téléphonique professionnel et à l'écoute, recherche de la bonne solution pour une résiliation de l'ancien assureur</t>
  </si>
  <si>
    <t>lisa-133912</t>
  </si>
  <si>
    <t xml:space="preserve">Je suis très contente de mon assurance vous avez été très rapide à me répondre et puis vous êtes très aimable au téléphone et vous m'avez rembourser très  rapidement suite aux dégâts de ma fuite d'eau.
Encore merci </t>
  </si>
  <si>
    <t>maud81130-79948</t>
  </si>
  <si>
    <t>Je suis très satisfaite des tarifs proposés. L'Olivier propose un large éventail d'options. L'envoi de la carte verte a été très rapide.</t>
  </si>
  <si>
    <t>ouaka-72081</t>
  </si>
  <si>
    <t>Trop cher pour le suivi déplorable, leur système de prise en charge n'est pas au point. La prise en charge est beaucoup trop longue. Ils continuent impunément à vous prélever sans régler votre problème en vous baladant de service en service...</t>
  </si>
  <si>
    <t>andrau-t-124840</t>
  </si>
  <si>
    <t>Services téléphoniques réactifs. Je suis satisfait et les prix sont raisonnables, je verrai si les services correspondent à mes attentes.
Cordialement
Thierry Andrau</t>
  </si>
  <si>
    <t>misterlancome-86963</t>
  </si>
  <si>
    <t>Deux refus de rembourser une dépanneuse car trop loin ou pas référencée. Pas de pitié en cas d'accident</t>
  </si>
  <si>
    <t>nath-68408</t>
  </si>
  <si>
    <t>J ai eu un accident a peine arriver chez eux aucun souci ,ne mon même pas appeler rien !!ils on tous régler!! Je vais assurer des que possible mes autres voitures</t>
  </si>
  <si>
    <t>ruben-t-116376</t>
  </si>
  <si>
    <t>Site simple, mais tarif hyper cher pour un 50
c'est dommage de ne pas faire plus confiance aux jeunes conducteurs, même si les tarifs sont calculés par rapport aux risques.</t>
  </si>
  <si>
    <t>liang-92943</t>
  </si>
  <si>
    <t>Il y a certaines questions ne sont pas clair pour moi. Si possible communiquer en direct par téléphone. Je ne sais pas sûre que le devis est correspond ma future voiture.</t>
  </si>
  <si>
    <t>azdineleila--94018</t>
  </si>
  <si>
    <t>Je suis satisfait de l’efficacité du site internet de la rapidité des réponses et également le prix du devis merci cordialement monsieur zilal azdine</t>
  </si>
  <si>
    <t>raphael-s-113237</t>
  </si>
  <si>
    <t>au début, les tarifs étaient attractifs mais rapidement, ils ont grimpé à des niveaux élevés. je ne comprends pas pourquoi Direct Assurance a adopté cette stratégie malsaine</t>
  </si>
  <si>
    <t>bobosse-63234</t>
  </si>
  <si>
    <t>ancien client qui revient vers vous pour encore de bons et loyaux services</t>
  </si>
  <si>
    <t>titane-113009</t>
  </si>
  <si>
    <t xml:space="preserve">Je suis du assez même avis que la plupart des commentaires. On vous vend un soit disant "un super produit" Cela fait depuis 2018 que j'essaie de résilier mon contrat assurance habitation en tant que "propriétaire non occupant", même avec recommandé ils arrivent à perdre les documents.... Faut le faire ! </t>
  </si>
  <si>
    <t>silva-m-137577</t>
  </si>
  <si>
    <t xml:space="preserve">Bouton signé non centré 
J’ai perdu 5 min pour réussir à cliquer dessus car il fallait cliquer un petit peu en dessous du logo vert avec le stylo.
Cordialement </t>
  </si>
  <si>
    <t>marilyne-f-124022</t>
  </si>
  <si>
    <t>Je suis satisfaite des réponses apportées à mes questions, malgré quelques erreurs qui me coutaient assez chères alors que j'avais fournit les documents et qui ont pu être corrigées car j'ai souhaité une vérification de mon dossier.
Je trouve que les tarifs sont élevés malgré tous les contrats que j'ai.</t>
  </si>
  <si>
    <t>Pour quelle raison, on ne voit aucun remboursement. Malheureusement, parfois en particulier lorsqu'on n'est pas affilié à la S.S. la téléransimmission ne peut se faire et alors on n'est jamais remboursé.</t>
  </si>
  <si>
    <t>ilina-g-110879</t>
  </si>
  <si>
    <t>JE SUIS SUPER SATISFAIT DE PRIX ET DE SERVICE...JE VEUX FAIRE VENIR CHEZ VOUS D'AUTRES CLIENTS.....MERCI A TOUTE VOTRE EQUIPE POUR LE TRAITEMENT DE MON DOSSIER...A BIENTOT</t>
  </si>
  <si>
    <t>dantas-g-115404</t>
  </si>
  <si>
    <t xml:space="preserve">Je suis satisfait du service commercial je recommande vivement cette assurance en ligne rapide et efficace..Attente très rapide et mise en relation avec un collaborateur rapidement
</t>
  </si>
  <si>
    <t>me27-96854</t>
  </si>
  <si>
    <t xml:space="preserve">Ayant tout mes contrats auto/habitation chez gmf j’ai voulu souscrire à une nouvelle assurance auto. Ceux ci ne m’assureront pas car « petite sportive , il faut 5 ans de permis minimum », à 120cv... 
Préférez d’autres assurances moins cher pour les mêmes garanties. </t>
  </si>
  <si>
    <t>malaurie-90364</t>
  </si>
  <si>
    <t>Une catastrophe ! Assurance à fuir à tout prix. Plus de 2 mois que j'essaye de résilier et à chaque fois ils trouvent un prétexte pour ne pas donner suite à ma demande de résiliation. Ma nouvelle assurance leur a envoyé un courrier de demande de résiliation qu'ils ont refusé, j'ai ensuite fait un courrier de demande de résiliation et après tout cela, résiliation toujours refusée !! Tous les prétextes sont bons pour continuer à vous faire payer des mensualités. C'est une honte !</t>
  </si>
  <si>
    <t>golf4-74943</t>
  </si>
  <si>
    <t>je suis adherant depuit 2015 et je suis satisfait des garantie le service client est assez rapide et les reponse sont assez claire quand on comprent pas toujour</t>
  </si>
  <si>
    <t>laurent-m-117927</t>
  </si>
  <si>
    <t>Super tarifs ... Très content , très simple , ludique, j'espère que derrière tout celà je suis super bien couvert , bien suivi et pas de surprise... 
A conseiller...</t>
  </si>
  <si>
    <t>annael-67920</t>
  </si>
  <si>
    <t>patmott-125418</t>
  </si>
  <si>
    <t>pffff completement dépassé j'envois les documents demandé et il manque toujours quelque chose au dossier, non pas envie de payé ce qui est dù et le dossier ce balade de main en main et moi avec !!!! ils ce refilent le bébé !! attendent peut etre l'avis de deces ??? j'ai rien demendé moi ils mon envoyé un courier pour me dire qu'ils prennaient bien en compte mon invalidité et qu'ils me donnerais une rente à l'année date de départ 02/12/2019 mais rien donné depuis ??? répose dossier incomplet !!! alor n'envoyé pas de courier inutilement vous les devés ou pas c'est tout .</t>
  </si>
  <si>
    <t>ghouila--99288</t>
  </si>
  <si>
    <t>Très satisfait réponse bien . Pas d attente au téléphone. Inscription simplifiée sur le net et direct .document et réponse très satisfaisant je conseille à tout le monde</t>
  </si>
  <si>
    <t>emma-80685</t>
  </si>
  <si>
    <t>Alison m'a appelé car ma demande par mail  était floue. Elle a été précise, claire, très agréable et vraiment à l'écoute. J'espère que ses collaborateurs(trices) seront aussi précieux.  Merci Alison et à bientôt j'espère.</t>
  </si>
  <si>
    <t>laetitia-98907</t>
  </si>
  <si>
    <t xml:space="preserve">Une horreur! Grand mal m'a prit d'aller chez eux! Ils méprisent leur clients comme c'est pas permis! Facture des frais de dossier à tout va et oublie de préciser certaines modalités qui rend votre contrat auto moisi ! Même avec le pack sérénité! Je vais vite me barrer de chez eux! Soit disant élu service client de l'année 2020 alors qu'ils sont délocalisés et vous méprise ! 
Attention aussi ! S'ils sont moins cher pour un véhicule ils ne le sont pas pour tous! Plus jamais je remets pieds chez eux! 
</t>
  </si>
  <si>
    <t>helene--136304</t>
  </si>
  <si>
    <t>Assurance chère pour le peu de garanties offertes. 
Les dégâts électriques sont exclus de leur assurance de base alors qu'ils garantissent soit disant  les 'événements climatiques '. Un orage est un événement climatique qui peut avoir des répercussions sur les installations électriques .  En fait , cet assureur joue sur les mots et les clauses pour éviter de payer le moment venu.Je resilie mon assurance dès demain.</t>
  </si>
  <si>
    <t>padeau-f-132961</t>
  </si>
  <si>
    <t>Satisfaction et bon rapport du niveau des services et du prix. Je n'ai pas trouvé moins cher avec de tels niveaux de garanties qui sont importantes pour moi.</t>
  </si>
  <si>
    <t>jean-louis-d-134186</t>
  </si>
  <si>
    <t>Je suis satisfait c'est rapide et bien fait  les prix sont sincèrement corrects j'en parlerai a d'autres personnes à bientôt pour une autre assurance merci</t>
  </si>
  <si>
    <t>taleb-e-132632</t>
  </si>
  <si>
    <t>Ravi de l'accueil et du service.
Conseiller aimable et professionnel.
On verra à dans le temps et je reste pleinement confiant par les services proposés. 
Prix compétitifs</t>
  </si>
  <si>
    <t>sirin-e-131365</t>
  </si>
  <si>
    <t>Pratique et rapide je suis satisfaite de votre écoute et pas beaucoup d attente au téléphone  les conseillés sont très agréable,  merciiii et l envoue des documents facile.</t>
  </si>
  <si>
    <t>moise-79224</t>
  </si>
  <si>
    <t>Bon accueil et conseils faciles à comprendre .Tarif bon  par rapport à la concurrence .</t>
  </si>
  <si>
    <t>kais-z-117831</t>
  </si>
  <si>
    <t>Très bon accompagnement de l'équipe Zen'up. Je suis satisfait. J'étais rappelé par la conseillère pour débloquer ou poursuivre la démarche. Seule remarque concerne le manque d'ergonomie sur le formulaire à compléter.</t>
  </si>
  <si>
    <t>laurent-w-113528</t>
  </si>
  <si>
    <t>je suis satisfait pour l'instant 
relation client satisfait
prix correct mais on cherche toujours a économiser.
efficacité, on verra le jours ou j'aurais besoin de vos services</t>
  </si>
  <si>
    <t>famille6-50295</t>
  </si>
  <si>
    <t>assurance habitation : l'agence de mauvaise foi trouve mille prétextes pour ne pas rembourser le trop perçu de cotisation : l'affaire dure depuis plus d'un an...pitoyable, aucun sens commercial, à fuir</t>
  </si>
  <si>
    <t>bouadar-l-135886</t>
  </si>
  <si>
    <t xml:space="preserve">Fidèle et satisfaite . Tarifs très compétitifs .une équipe toujours joignable et un service efficace. 
Carte verte envoyé rapidement . 
Je suis assurée depuis 2016 
</t>
  </si>
  <si>
    <t>pergel-m-132499</t>
  </si>
  <si>
    <t>Après plusieurs recherches, votre assurance reste la plus compétitive même si les tarifs restent relativement élevés pour les jeunes conducteurs. Je suis plutôt satisfaite.</t>
  </si>
  <si>
    <t>hauville-91276</t>
  </si>
  <si>
    <t>Du jour au lendemain, impossible de me connecter à l'espace assuré: combinaison identifiant/mot de passe plus reconnue. Je suis donc les étapes pour réinitialiser le mot de passe, et j'aboutis à un message selon laquelle je ne peux pas être identifié. Je remplis alors un 3ème formulaire pour réactiver mon compte, et j'arrive sur une page "une erreur est survenue". Incroyable qu'une mutuelle d'entreprise possède un site web aussi mauvais. Et que dire de l'application mobile, inexistante en 2020 !</t>
  </si>
  <si>
    <t>Expérience catastrophique. Je demande un devis pour un logement en location. On me fait un devis compétitif. Au premier appel on me dit qu'on ne peut pas me l'envoyer par mail mais que je vais le recevoir dans l'espace client. J'attends...rien. Je rappelle, pas de dispo, après je ne sais combien d'appels et d'attente j'ai enfin quelqu'un qui me dit qu'on ne peut pas recevoir de devis ni par mail ni dans l'espace client mais qu'elle va essayer de me faire une copie d'écran et me l'envoyer par mail. Ça ne marche pas (bizarre) et là ça raccroche, personne ne me rappelle. Je rappelle et après X appels et attente je tombe sur quelqu'un qui essaie de voir avec son responsable, me fait attendre 15/20 mn et me dit qu'il faut que je passe en agence. Bien sur je suis en train de comparer 10 assurances et je vais récupérer les devis en agence. Sinon il fallait que je dise ok, m'engage pour un an sans voir une seule ligne écrite. Une honte. J'y ai passé plus de 2h pour rien</t>
  </si>
  <si>
    <t>stephanie-m-122890</t>
  </si>
  <si>
    <t>Je suis globalement satisfaite des services d'assurances. J'aimerais toutefois un accompagnement pour regrouper mes assurances avec des tarifs préférentiels ou dégressifs sur les souscriptions de longue date.
J'avais demandé des conseils d'investissement, aucune proposition ne convenait depuis je n'ai plus fait de demande.</t>
  </si>
  <si>
    <t>bbll318-56714</t>
  </si>
  <si>
    <t xml:space="preserve">Même avec un gros problème de vue ne rembourse pas avant 12 mois alors que l'assurance maladie elle le fait !
</t>
  </si>
  <si>
    <t>dylan--m-126368</t>
  </si>
  <si>
    <t xml:space="preserve">Je suis satisfait du service... Les prix me conviennent...
Moins chère que les concurrents 
Je conseille fortement 
D’autres voitures seront assurées chez vous </t>
  </si>
  <si>
    <t>charlene1401-117040</t>
  </si>
  <si>
    <t xml:space="preserve">Une assurance qui parait parfaite en tout point (disponibilité des conseillers, prix bas, simplicité de la souscription...) jusqu'au jour où il vous arrive quelque chose... Un manque de transparence total avec des conditions générales non fournies lors de la souscription (à vous d'aller les consulter sur leur site et surtout ne passez pas à côté car les vraies informations importantes sont toutes dedans), des commerciaux qui ne cherchent qu'à vendre quitte à vous mentir (dire qu'un sinistre lié aux roues dérobées aurait été remboursé chez eux le jour de la souscription alors que cela fait justement partis des exclusions). Et le jour où vous vous retrouvez avec un crédit monumental sur le dos car l'assurance ne couvre pas la carrosserie dérobée de votre voiture neuve d'il y a 3 mois (et vous acceptez votre sort et résigné, attendez patiemment que les 1 an vous permette de partir chez une assurance digne de ce nom), L'Olivier vous enterre encore un peu plus en résiliant votre contrat pour cause de sinistre trop fréquent (1 et où j'ai tout payé ???). Histoire d'être sûr que vous en baviez un peu plus encore pour vous réassurer... 
Vraiment FUYEZ... les bas prix ne sont pas sans conséquences, je l'ai appris à mes dépents... </t>
  </si>
  <si>
    <t>guillaume-a-114677</t>
  </si>
  <si>
    <t>Je suis satisfait du service en ligne; le prix me convient; j'ai d'autres véhicules assurer; j'aurai souhaiter avoir un code de promotion car au total je dispose de 3 voitures; bientôt 4. Merci d'avance</t>
  </si>
  <si>
    <t>ag-63249</t>
  </si>
  <si>
    <t>Vu le délai et le montant du remboursement, je vais aller voir ailleurs ( je suis à la Maaf depuis plus de 50 ans )</t>
  </si>
  <si>
    <t>kariim-66437</t>
  </si>
  <si>
    <t>injoignable au téléphone</t>
  </si>
  <si>
    <t>jackson-61786</t>
  </si>
  <si>
    <t>Ma voiture accidentée depuis une semaine, ils ne sont pas foutu de trouver un garage pour réparer la voiture! Étant assuré  en tout risque, j’ai même pas droit à un prêt de voiture en attendant! En gros si pendant 1 mois il ne trouve pas de garage, on est 1 mois sans voiture!! Une expérience client déplorable! De ma poche, je paye taxi et uber pour me déplacer, il ne propose même pas un dédommagement!!!</t>
  </si>
  <si>
    <t>jlrou-56174</t>
  </si>
  <si>
    <t>Jusque là tout est très bien. Les prix sont corrects, meme compétitifs. L'enregistrement est facile. Reste plus qu'à voir si ca dure dans le temps et que nous soyons bien indemnisés en cas de sinistre, mais j'ai confiance.</t>
  </si>
  <si>
    <t>gorka-c-127632</t>
  </si>
  <si>
    <t>Je suis satisfait du service, surtout pour les motos classiques, prix accessibles, et facilite a faire son contrat sur Internet, le service téléphonique aussi très bien.</t>
  </si>
  <si>
    <t>norberto-69681</t>
  </si>
  <si>
    <t>si vous n'avez besoin de rien alors vous pouvez y aller par contre si vous cherchez une assurance qui vous assure alors un bon conseil allez chercher ailleurs</t>
  </si>
  <si>
    <t>david--g-134010</t>
  </si>
  <si>
    <t xml:space="preserve">Très bien et rapide je le conseille a tout le mondes  , je reviens chez eux car il son pas chère et surtout efficace  en tout point .
Merci encore et vous dis a une prochaine  fois pour un achat de moto  et assurer ma moto chez vous </t>
  </si>
  <si>
    <t>deawe-c-124981</t>
  </si>
  <si>
    <t>Je suis satisfait pour l'instant du service jusqu'à présent et on verra par la suite car je n'ai toujours pas reçu ma carte verte définitive.merci pour tout</t>
  </si>
  <si>
    <t>romrom-104427</t>
  </si>
  <si>
    <t>Il est très difficile de joindre la MGP par voie électronique malgré que l'on soit en 2021 !
On a une réponse plusieurs semaines après, si on en a une.
Le site web n'est pas un modèle en terme de présentation, utilisation et détails.
La version mobile du site de la MGP manque de détails et serait à revoir selon moi.</t>
  </si>
  <si>
    <t>martin-79095</t>
  </si>
  <si>
    <t>Apres une resiliation plus rapide que prevue de mon ancienne mutuelle, j'ai eu Alison au telephone qui a réglé immédiatement mon problème en avancant notre date d'adhésion. Réactivité et sympatique contact, rien a dire</t>
  </si>
  <si>
    <t>qualité des garanties pour les choses courantes, panne, crevaison, voiture de prêt etc RIDICULES
j'ai contacté par mail l'olivier assurance pour quelques explication sans jamais avoir reçu une reponse. bref ça laisse présager des belles aventures en cas de pépin.</t>
  </si>
  <si>
    <t>baba-114774</t>
  </si>
  <si>
    <t>J’ai payé mon contrat à l’année cher lolivier assurance, au bout de 6 moi perte du permis. Sa fait un moi que j’attend le remboursement de la moitier du contrat on me dit que c’est en attente de validation. Assurance a fuir...</t>
  </si>
  <si>
    <t>ancien client 244222
bonjour,
je vous contact suite a la mise en demeure que j'ai reçu hier de la somme de 199,80 euros alors que mon contrat est résilié depuis le 12 /02/2019 je ne vous doit rien du tout par contre je vous demande de fermer cette mise en demeure car c'est moi qui vait déposer plainte contre vous assumez vos erreurs.</t>
  </si>
  <si>
    <t>stephane-c-108252</t>
  </si>
  <si>
    <t>très satisfais, j'assure tout mes véhicules chez vous, les prix sont raisonnables, très bonne accueil téléphonique, devis simple sur mon espace personnel, je recommande a mon entourage</t>
  </si>
  <si>
    <t>nathan-125250</t>
  </si>
  <si>
    <t>Facile à l'inscription, prix attractif je reconnais. Mais en cas de sinistre très mauvaise prise en charge. Aucun gestionnaire de dossier attitré. Mon dossier a été transféré de mail en mail sans réponse. C'est à l'assuré d'aller à la pêche aux informations. Nous ne sommes jamais tenu informé du suivi. Envoyer 2 à 3 fois les mêmes justificatifs par mail car perdu en cours de route ou pas rajouté à mon dossier. Pour que mon dossier aille plus vite j'ai du moi même me rapprocher de la justice pour fournir des documents à l'assurance qui n'avait pas pris la peine d'aller chercher. Radié de l'assurance avant même que mon dossier soit clos. Obligé de faire le forcing pour qu'il soit repris en main. Remboursement du véhicule à un prix dérisoire par rapport à la valeur réelle. Plus de 6 mois avant d'avoir un début de rembourssement. Reconnu non responsable à 100% et j'attends encore le rembourssement de ma franchise. Préjudice corporel minimisé voir inexistant. Je déconseille fortement cette assurance si par malheur il vous arrive un sinistre.</t>
  </si>
  <si>
    <t>mokhtar2017-53224</t>
  </si>
  <si>
    <t>Client: 225373 je suis étonné du nombre de réclamations sur cette assurance, pour l'instant je n'ai que du positive, la souscription été sans problème, carte verte reçu dans les délais, répondent aux réclamations par email, j'ai eu un accident non responsable, ils ont pris ma réclamation rapidement, service client sinistre réponds et vous conseils. Je suis très satisfait pour l'instant</t>
  </si>
  <si>
    <t>mickael--p-130782</t>
  </si>
  <si>
    <t>Les prix me conviennent. Pratique et facile d'accès. Les renseignements demandés sont bien renseignés. Aimable et courtois. Contact rapide. Ce pendant, le seul bémol remarqué aujourd'hui est qu'il faut inscrire 150 caractères dans l'avis donné afin de pouvoir le valider.</t>
  </si>
  <si>
    <t>parisienne-17440</t>
  </si>
  <si>
    <t>Je n'ai pas eu de souci avec la Pacifica lors de sinistres.Ils ont un réseau de prestataires lors de dégâts donc je n'opte jamais pour avoir une indemnisation et de l'argent mais toujours pour que la Pacifica se charge des travaux  selon son devis de sorte qu'ils ne puissent pas dire que les devis des artisans sont trop chers.</t>
  </si>
  <si>
    <t>v-97263</t>
  </si>
  <si>
    <t>compagnie d 'assurance qui ne remplit pas ses obligations envers ses clients, notamment pour le suivi de dossier de sinistre si minime soit -il, surtout lorsque vous n'êtes  pas responsable. Sinistre du mois de février 2019  ( mini tempête  qui a provoqué la chute d'un arbre du voisin sur ma clôture grillagée ). A ce jour le 10.09.2020  toujours pas réparée Aucun suivi alors que la propriétaire de l'arbre a bénéficié des compétences de son assureur très rapidement. je vais résilier toutes  mes assurances auprès de cette compagnie ( 2 véhicules ainsi que l'habitation ).</t>
  </si>
  <si>
    <t>melvin-55318</t>
  </si>
  <si>
    <t>RESILIATION ABUSIVE je leur dois 940 euros pour 1mois de service : 
Je cherchais un moyen de résilier après la date d'anniversaire car ils ne me laissaient pas payer par mois et leurs prix n'étaient plus compétitifs. je me suis donc adressé au service téléphonique qui restait très flous, d'après eux au telephone ils ne peuvent rien faire à leur niveau . Puis je me suis tourné vers le support par mail qui m'a conseillé de les appeler.. Enfin j'ai envoyé une lettre recommandé qui m'a expliqué qu'il fallait que je sois assuré chez un autre assurance et que la transition était de 1 mois. 
Le temps d'avoir ces renseignements l'échéance est passée résultat : Je leur dois la totalité de la somme (940 euros) de l'année suivante tout en étant  résilié et blacklisté. En tant que conducteur résilié pour défaut de paiement est considéré comme une faute grave et qui entraîne une hausse des prix d'assurance proportionnelle a la puissance de la voiture. De plus j'ai essayé de payer la veille de la date limite au soir par sécurité mais le paiement n'est pas passé malgrés que mon compte aient la somme necessaire je ne connais toujours pas les raisons de cet echec de paiement.
 Actuellement J'ai un délais de 10 jours pour les payer sinon je vais devoir avoir à faire affaire avec une société de recouvrement qui va prendre des frais supplémentaires j'imagine.. je n'ai pas le temps ni les moyens d'avoir un avocat  Cela est très dure pour moi qui ne suis qu'un jeune étudiant de voir le fruit de son travail se volatiliser. Je vais être contraint de rouler sans assurance. L'assurance la moins Humaine qui soit</t>
  </si>
  <si>
    <t>goncalves-f-122945</t>
  </si>
  <si>
    <t xml:space="preserve">Bonjour
Les prix me conviennent, cela devrait être simple et pratique.
J'espère que ce sera aussi simple en cas de sinistre.
Merci de me recevoir parmi vous.
Cordialement
</t>
  </si>
  <si>
    <t>titi59-64200</t>
  </si>
  <si>
    <t>difficile de joindre le service pour une simple souscription (nombreux rappels pour obtenir mon attestation et pouvoir payer) et impossible pour un sinistre dont j'attends l'indemnisation depuis 2 mois</t>
  </si>
  <si>
    <t>jules-d-111827</t>
  </si>
  <si>
    <t>Bonne protections pour les tarifs, les devis sont claires, conseiller disponible pour nous. J’espère ne pas avoir besoin de vous mais j’espère que dans le cas contraire vous serez là</t>
  </si>
  <si>
    <t>jess-79648</t>
  </si>
  <si>
    <t xml:space="preserve">Un cauchemar inoubliable que j'ai rencontré avec pacifica assurance auto quand j'ai eu un accident de voiture.
Les salariés pas agréable du tout. 
Les informations bidon. 
Je ne recommande surtout pas cette assurance. </t>
  </si>
  <si>
    <t>theo-102039</t>
  </si>
  <si>
    <t>Déçu par la MAIF, je souscris à la plus grosse offre d'assurance au téléphone en allant chercher mon nouveau véhicule... le conseiller m'assure que j'aurai un véhicule de remplacement sans davantage de précision... 3 mois plus tard je tombe en panne avec cette voiture et j'apprends que ce véhicule de prêt n'est valable qu'en cas d'accident ou de vol ET NON en cas de panne... 3 semaines à faire plus de 200km par jour, la Maif ne reconnait aucun tord. Une équipe d'incompétents, je me fais raccrocher au nez par les conseiller... Changement d'assurance pour moi...</t>
  </si>
  <si>
    <t>maria-c-124559</t>
  </si>
  <si>
    <t>Je suis satisfait. Parfait aucun soucis pratique. Mais pour mettre un avis c embêtant quand même . Je ne connais pas bien le produit pour le décrire .</t>
  </si>
  <si>
    <t>steph1625-87627</t>
  </si>
  <si>
    <t>A fuir absolument C'est une Mutuelle d'entreprise donc je ne peut malheureusement pas en changer. Service client incompétent qui vous dit a chaque fois la même chose, on relance le service gestion. Il faut attendre plusieurs semaines voir plusieurs mois pour un remboursement avec une facture.  il faut attendre en moyenne 3 semaines pour une réponse d'un mail , d'un devis ou d'un appel. Nous étions AG2R pendant de nombreuses années et il n'y a rien de comparable.</t>
  </si>
  <si>
    <t>icociao-92441</t>
  </si>
  <si>
    <t>Cliente depuis 2013, un vol avec effraction non indemnisé en 2018, 1 dégat des eaux en 09/2019 toujours pas indemnisé 6 mois après (rapport d'expertise rendu en 01/2020).</t>
  </si>
  <si>
    <t>hassen-k-134960</t>
  </si>
  <si>
    <t>Bonjour les prix sont très intéressants correspondent très simple à utiliser cordialement peut-on modifier l'assurance si ça ne correspond pas à ce que je veux merci</t>
  </si>
  <si>
    <t>gboucard-56543</t>
  </si>
  <si>
    <t>La qualité humaine* et professionnelle* de l'artisan qui a effectué les derniers travaux était particulièrement appréciable. J'invite Pacifica a recourir souvent à cette entreprise et le cas échéant qu'il sache mon estime. Dans un tout petit espace à rénover suite aux dégâts des eaux, il a fait preuve de courage et abnégation. Merci donc de l'en remercier de ma part.</t>
  </si>
  <si>
    <t>f-tu-antz-98716</t>
  </si>
  <si>
    <t>A déconseiller pour des retraites ayant une ALD . Aucun remboursement de la mutuelle .Tout est pris en charge par la sécu . Trop de militantisme politique bien à gauche ! Une cotisation bien trop chère pour des restes à charges non remboursés . Notamment les soins secteur 2 toujours rejetés !</t>
  </si>
  <si>
    <t>claude-121318</t>
  </si>
  <si>
    <t>Assuré dommage aux biens. Décret catastrophe naturelle sécheresse. Après rapport de l’expert aucune indemnisation ! Ce qui est tout à fait anormal ! Rien à faire entendre dialogue de sourd. Après plus de 50 ans de cotisations !</t>
  </si>
  <si>
    <t>candice-e-130013</t>
  </si>
  <si>
    <t xml:space="preserve">Aucun rabais de prix malgré mon excellente conduite depuis des années, j'osais espérer une réduction commeciale en vue de ma parfaite conduite depuis le début de l'assurance du scooter je suis deçue et si je peux changer d"assurance pour moins cher je le ferais immédiatement. </t>
  </si>
  <si>
    <t>christian-d-106924</t>
  </si>
  <si>
    <t>Je suis content du service offert par Direct assurrance mais comme je   n ai eu aucun sinistre a declare c est difficile de se prononcer.Mais pour l attention vraiment efficace.</t>
  </si>
  <si>
    <t>rafe-68047</t>
  </si>
  <si>
    <t>Prêt volant à mon frère au feu rouge de un bus qui tourne le frote direct assurance nous répond 100 pour cents responsable normalement c'est au minimum du 50 50 au minimum de plus il me réclame 1500 euro de franchise pour prêt de volant 1500 y sont tarés je me demande si on peut négocier la franchise prêt de volant ???</t>
  </si>
  <si>
    <t>marcilhac-t-111823</t>
  </si>
  <si>
    <t xml:space="preserve">Meilleur prix pour jeune permis, rapide et efficace, je pense passer des membres de ma famille et même des amis chez vous car vous êtes les plus intéressant sur le marché de l'assurance auto.
</t>
  </si>
  <si>
    <t>marlone-k-127973</t>
  </si>
  <si>
    <t>Rapidité de la souscription et du comparatif sur internet gentillesse de l'opératrice.  Esperant que le suivi soit dans la meme efficacité et prix intéressant.</t>
  </si>
  <si>
    <t>bouba-111255</t>
  </si>
  <si>
    <t>Bonjour j ai eu lea aujourd'hui au téléphone elle a était parfaitement professionnelle elle a pris le temps de tout m expliquer je la remercie énormément cordialement</t>
  </si>
  <si>
    <t>rubispoupette-69908</t>
  </si>
  <si>
    <t xml:space="preserve">J'ai deux assurance vie Afer une depuis le 23/03/1993 l'autre depuis 2/03/2004
C'était à l'époque une très bonne assurance vie.
Maintenant on ne peut pas en dire autant.
j'ai demandé les formulaire pour le rachat de mes deux assurances vie.
on m'a téléphoné pour me trouver des raisons pour rester ce que je ne veux pas.
on devait me téléphoner ce jour à 11h30 il est 12h30 toujours rien.
j'ai reçu le relevé annuel d'une de mes assurance vie mais laquelle ?
pour la 2ème j'attends encore.
j'ai voulu me connecter sur le site on me signal que mes identifiants ne sont pas bons  etc
C'est clair je veux les formulaires pour pour  LE RACHAT DE MES ASSURANCES VIE
</t>
  </si>
  <si>
    <t>charly-77096</t>
  </si>
  <si>
    <t>Je suis assuré chez Amv il y a peu, j'ai eu un sinistre depuis le mois d'avril nous sommes bientot au mois de Juillet et c'est encore loin d'etre fini. Je me suis fais percuté par la droite pour eux ils ont tout de suite conclu que j'etais en tord car ç'était une priorité a droite ils ont envoyé chez moi une lettre pour dire que je n'aurais aucune indemnisation du fait de ma responsabilité de l'accident ( je suis assuré au tiers ) la conseillère voulait même clore le dossier j'ai refusé la mairie a indiqué que ce n'etait pas une priorité a droite et que je n'étais donc pas en tord aucune excuse pour reconnaitre leurs erreurs. J'envoi les factures de mon casque et de mes gants endommagés suite a l'accident on arrive a me dire qu'il n'y a pas mon nom sur le ticket de caisse il faut faire fort alors que ma paire de gants ne vaut que 50e et que ce n'est même pas a eu de payer de plus ils sont complètement troués. Ensuite suite a ma non responsabilité je demande donc a ce que mon vehicule soit complètement reparé je ne demande pas d'argent je veux juste avoir la meme moto qui etait en ma possession avant l'accident c'est a dire neuve puisque je l'avais acheté fin 2018. Les reparations ont un cout de 9900e et la valeur de mon vehicule 9600e alors que je l'ai acheté il y a 6mois de ça à 14000e et que celui-ci n'a même pas 3000km. Franchement tres decu j'espere que cela va s'arranger au plus vite moi qui comptai assurer aussi ma voiture ici je vais bien reflechir maintenant</t>
  </si>
  <si>
    <t>david-123872</t>
  </si>
  <si>
    <t xml:space="preserve">Je suis satisfait du service proposé.
Bon rapport qualité prix. 
Je conseille à mes amis et la famille de souscrire cette assurance.
Bon rapport qualité prix </t>
  </si>
  <si>
    <t>clemence-c-134821</t>
  </si>
  <si>
    <t>Prix Prestations pour le nombre de kilomètres parcourus
Rapidité de souscription
Comparé sur un site de comparateur le lynx
Minimum suffisant pour l'usage du véhicule</t>
  </si>
  <si>
    <t>mima-93957</t>
  </si>
  <si>
    <t>Ag2r a refusé la prise en charge de mon arrêt maladie pour garde d'enfants moins de 16 ans suite à la civid19, et ça malgré plusieurs relance de ma part. même dans une telle situation, ils profitent de cette crise sanitaire pour ne pas payer, pas possible.mutuelle déconseiller.</t>
  </si>
  <si>
    <t>cheyenne-80122</t>
  </si>
  <si>
    <t>tres decue par cette assurance.niveau remboursement plus que nul.j'ai un chiot qui as besoin de 2 vaccins a un mois intervalle et bien le premier as bien ete rembourser sauf qye sur cette facture il y avait un vermifuge qui ne m'as pas ete rembourse car il avait ete mis sur la meme ordonance que le vaccins.quand au second vaccins pas de remboursement car d'apres eux j'ai depasser le forfait.maintenant pour avoir remboursement croquettes il faut encore une ordonnance j'ai quand meme pris la plus grosse couverture et heureusement .maintenant voila je suis assurer chez eux depuis le 1 octobre et suis obliger d'attendre un an pour resilier chose que je ne manquerai pas de faire.alors attention mesdames,messieurs si vous voulez assurer vos animaux ne venez pas chez eux</t>
  </si>
  <si>
    <t>sneuk-80784</t>
  </si>
  <si>
    <t>Après un sinistre de grêle affectant la toiture et la vitrerie, le sinistre est donné classé alors que seule la vitrerie est réparée. Pourtant, lors de nos appels téléphoniques, ils disaient être au courant du sinistre toiture. Extrêmement difficile à contacter: pas de réponses aux emails et des temps d'attentes éternels au téléphone</t>
  </si>
  <si>
    <t>guillaume-p-112334</t>
  </si>
  <si>
    <t>Satisfait du service que m'apporte directe assurance surtout avec leur option YouDrive qui permet d'économiser sur son assurance en adaptant sa conduite.</t>
  </si>
  <si>
    <t>step-80178</t>
  </si>
  <si>
    <t>j'ai été très satisfait d'avoir eu Nadège au téléphone</t>
  </si>
  <si>
    <t>anne-marie-g-126458</t>
  </si>
  <si>
    <t>Je suis satisfaite mais le prix et un peu élevé pour ce genre de véhicule sachant le bonus actuel que nous avons,nous ferons Sûrement un devis pour une jeune permis</t>
  </si>
  <si>
    <t>sousou-67316</t>
  </si>
  <si>
    <t>A fuir!Je suis tombée en panne un dimanche et la réponse de la télé conseillère a été de ma dire mais madame on est dimanche, il faut patienter. Si vous ne voulez as patienter rentrez chez vous vous habiter à 6kms du garage!alors que je lui ai dit être enceinte de 6 mois et accompagnée de mes deux garçons en bas âge! Au final 3h d attente sur un trottoir à tenir un discours de sourd avec une téléconseillère distante, pas à l écoute qui m a raccroché au nez!!! Le 28 juillet de 9h a 15h!!! J en ai même pleuré de fatigue! Les mécaniciens du garage n en revenaient pas! Bref je passe le reste car je suis fatiguée. je retourne à la macif (dans vouloir faire de pub).</t>
  </si>
  <si>
    <t>paul-sztulman-98656</t>
  </si>
  <si>
    <t xml:space="preserve">Un incendie a détruit une partie de ma maison il y a quinze jours. Et je ne m'attendais pas à la double peine d'être ensuite piétiné par la Maif qui n'a rien fait depuis, à part dépêcher deux devis mineurs sur la somme de dégâts, toujours pas reçus d'ailleurs. En fait contrairement à ce que raconte leur PDG, les gestionnaires de sinistre n'ont aucune marge de manoeuvre, semblent surcharger de boulot et sont en permanence irritables. J'ai déjà du changer de gestionnaire de sinistre et la seconde ne me donne plus signe de vie depuis quatre jours.Tout est externalisé. Ils n'ont aucun expert et vous passez votre temps à parler à des experts de boites privés qui doivent faire appel à d'autres experts. Tout le monde prétend attendre tout le monde et rien ne bouge. Mais le pire c'est la violence des échanges avec les gestionnaires de sinistre. Faisant ma part de ma réprobation de ce fonctionnement l'une me répond qu'elle ne veut plus m'entendre "cracher mon venin". Faisant ma part de mon désarroi dans l'état de choc où je me trouve après quatre d'intervention nocturne des pompiers, je m'entends dire au deuxième appel que "la Maif a déjà passé trop de temps à s'occuper de moi alors qu'elle a juste pris rdv avec un expert". Il n'y a aucune empathie, aucun accompagnement, la seule chose que l'on comprend c'est qu'il s'agit pour la Maif de payer le moins possible et le plus tard possible. L'assurance ne propose même pas des corps de métiers compétents ou réactifs. On doit tout faire de son côté. Je suis atterré par une telle médiocrité de fonctionnement. </t>
  </si>
  <si>
    <t>jolie-74568</t>
  </si>
  <si>
    <t>très décu par axa resilier mon contrat en décembre 2018 ME demande de payer les cotisation pour 2019. Je suis harcelé par des lettres de relance malgré mes nombreux appels téléphoniques. Cette situation est inadmissible,je leur ai donc informer que je ne paierai pas ces cotisation ,  pour un véhicule que je ne possède plus (attestation de cession envoyée)</t>
  </si>
  <si>
    <t>laetitia-l-123730</t>
  </si>
  <si>
    <t>Je suis très satisfaite de cette opération, le prix me convient.
Envoyée par une ancienne adhérente, je suis ravie.
Merci de votre efficacité et de votre rapidité.</t>
  </si>
  <si>
    <t>eloelo-70403</t>
  </si>
  <si>
    <t>A éviter! Cela fait 5 mois que j'ai résilié mais ils ne font pas le nécessaire. Ils m'ont même envoyé une nouvelle carte. Je suis bloquée dans mes remboursements avec ma nouvelle mutuelle. J'ai cherché un médiateur mais April n'a pas adhéré à une groupe mutualiste du coup ce sera la justice! Un conseil fuyez!</t>
  </si>
  <si>
    <t>charlotte-c-133599</t>
  </si>
  <si>
    <t>Je n'ai aucun avis particulier. Il s'agit de l'assurance la moins cher trouvée parmi un large choix. j'espère que le service sera efficace dans la durée</t>
  </si>
  <si>
    <t>lilou0311-55650</t>
  </si>
  <si>
    <t>après plus de 20 d assurance suite à un sinistre hors responsabilité . 2 mois et toujours pas de remboursement du vehicule . le motif : l expert ne respecte pas la procédure et pour l expert la macif ne respecte pas la procédure . je suis prise en otage dans leur querelle malgres les appels les déplacement chez le carrossier qui lui a perdu ma carte grise . chez l expert qui ne veut récupérer aucun des documents de ma part et de la macif qui ne veut pas faire de versement tant que l expert ne récupère pas les documents ....et tourne et tourne ...</t>
  </si>
  <si>
    <t>danielle-g-106157</t>
  </si>
  <si>
    <t>je suis satisfait du l'assurance elle est vraiament tres bien pensée , je recommande vivement cette assurance a tout le monde qui souhaite des prix avantageux</t>
  </si>
  <si>
    <t>pit-39566</t>
  </si>
  <si>
    <t>satisfait et bien renseigné , bien conseillé . Bonne prise en charge et traitement du dossier rapide, pratique et efficace lorsque l'on est pressé par le temps</t>
  </si>
  <si>
    <t>benji-59675</t>
  </si>
  <si>
    <t xml:space="preserve">A fuir absolument !
Depuis septembre je me bat pour recevoir la vignette verte ! j ai un papier provisoir (blan) et je l 'ai relance pour recevoir la vignette . je suis allé au commissariat pour savoir si ce papier était légal ; leur réponse était clair c'est un papier provisoir daté de sept et donc déjà trop vieux , et que mon assurance devait obligatoirement remettre une verte ? je suis verbalisation sans ça ! 25 euros sans vignette verte. leur papier blanc ne suffit pas . et malgré toutes les relances toujours pas de vignette ! Cette assurance nous fait payé les appels , nous dit qu'elle envoye le papier mais rien et cela dure depuis sept ! je vais résilier le contrat ...je ne vois rien d autre à faire 
</t>
  </si>
  <si>
    <t>dan-129391</t>
  </si>
  <si>
    <t>Trés bon accueil par les conseillés sur place
niveau de prix bon mais sans+.
niveau de franchise "correct " par rapport aux concurents
remboursement "rétro" vandalisé rapide - la franchise bien-sûr !!
pour le moment satisfait- mais tarif a négocier avant l échéance  ??</t>
  </si>
  <si>
    <t>hadjaz-y-109074</t>
  </si>
  <si>
    <t>Je trouve que le prix est un peu élevé et la compagnie ne tient pas compte de mon ancienneté a l'étranger, j'ai déja fourni un document de mon assurance entreprise mais vous me demandez un autre datant de moins d'un mois! alors que le précédent date de moins d'un mois quand je me suis engagé avec vous</t>
  </si>
  <si>
    <t>frederico-m-132331</t>
  </si>
  <si>
    <t>Je suis satisfait du prix défiant toutes concurrence, ainsi que le service et la facilité de souscription qui est vraiment très bien organisé pour le futur assuré</t>
  </si>
  <si>
    <t>elo89-56172</t>
  </si>
  <si>
    <t xml:space="preserve">En arret depuis janvier 2017, j'attends encore Et Toujours le règlement de mes indemnitées malgré un dossier complet, l'implication personnel de mon employeur pour essayer d'obtenir gain de cause... 
trop c'est trop... en août c'est Avec un juriste que j'eplucherait Mes droits Et Que Je ferait excercer mes droits ! 
Apprêtez vous à payer vos cotisations pour AUCUNES GARANTIES !!! 
</t>
  </si>
  <si>
    <t>jouvin-a-135235</t>
  </si>
  <si>
    <t>Je suis satisfait du prix et de la qualité de votre service. Je recommanderais ça à mes proche ainsi que à mes collègue de travaille bonne journée merci</t>
  </si>
  <si>
    <t>ludo-104076</t>
  </si>
  <si>
    <t>Depuis des années je suis à cette mutuelle et je n'ai jamais eu aucun soucis. Disponibilité et écoute. Qualité des conseillers. Plusieurs choix de prestations suivant son budget.</t>
  </si>
  <si>
    <t>fausty-128750</t>
  </si>
  <si>
    <t>Je me retrouve avec une grosse pathologie et de ce fait je me suis retrouvé en CLD. J'ai repris en mi-temps thérapeutique depuis le mois de juin. J'ai recours à la perte de salaire depuis 1 an et c'est très compliqué de faire régler. Je dois renvoyer à plusieurs reprises des documents. En attendant je me retrouve dans une situation financière très compliquée sans compter ma maladie</t>
  </si>
  <si>
    <t>laurent-l-107539</t>
  </si>
  <si>
    <t>Rapide et fonctionnel je recommande cette assurance crédit quand c’est pour un bien locatif 
Le prix est correct et les interlocuteurs sympathiques 
A voir dans le futur</t>
  </si>
  <si>
    <t>catherine-r-110944</t>
  </si>
  <si>
    <t>le  monsieur que j'ai eu au téléphone m'a tout bien expliqué et a répondu a toutes mes questions! Encore merci ! Je conseille ce service a tout le monde car la disponibilité et le temps d'attente a été vraiment tres courte</t>
  </si>
  <si>
    <t>belette-98457</t>
  </si>
  <si>
    <t>Je me suis fait voler mon véhicule, ils ont toujours été à l'écoute et de bons conseils.
Véhicule pris en charge et réparé
Des pros avec des prix compétitifs...</t>
  </si>
  <si>
    <t>richlion-109250</t>
  </si>
  <si>
    <t>L accueil téléphonique de ce jour a été très satisfaisant. J ai eu la réponse et le service attendu.
Accueil sympathique, bonne compréhension, rapidité du service.
Merci.</t>
  </si>
  <si>
    <t>mari-60780</t>
  </si>
  <si>
    <t>mai 2012 satisfaite......................................................</t>
  </si>
  <si>
    <t>delphine-v-108225</t>
  </si>
  <si>
    <t xml:space="preserve">Voila plusieurs année que je suis chez vous sans accident je n'ai eu aucune réduction sur mon assurance;
Je pensé que ma fidélité et ma conduite serai récompensé . </t>
  </si>
  <si>
    <t>A fuir cette assurance ce moque de ses clients .
un accrochage a nos tords , la maaf nous envoi son expert qui nous gèle la carte grise ,deja la façon est discutable, je répare mon vehicule , le passe au controle technique , envoi tous les documents ..et la Bilan l'expert fait le mort , la Maaf ne veut rien faire et mon vehicule ne peut rouler depuis 1 semaine alors que le controle technique est ok ...pendant ce temps nous payons crédit , assurance et cnie ..</t>
  </si>
  <si>
    <t>jeannot-89779</t>
  </si>
  <si>
    <t>Mon mari artisan en arrêt depuis le 15/03 car ALD et donc personne à risque ne sera pas indemnisé alors que la sécurité sociale le prend en considération. Où est l'erreur. Cette assurance est de pire en pire</t>
  </si>
  <si>
    <t>guigui25-104137</t>
  </si>
  <si>
    <t>Mauvaise communication et très long délais de retour.
Accusé responsable alors que je suis victime. De ce fait j'ai une réduction de bonus. Agence de secteur injoignable
Très mauvais ! 0/10
A eviter</t>
  </si>
  <si>
    <t>cath-102574</t>
  </si>
  <si>
    <t>Très déçue par cette assurance qui ne m'a pas versé un centime depuis 3 ans . J'ai dû vendre une grande partie de cette assurance-vie pour solder un crédit in fine  conseillé par la banque et depuis cette date là la somme restante n'a plus bougé!</t>
  </si>
  <si>
    <t>amelie-103495</t>
  </si>
  <si>
    <t>A FUIR!!!! Impossible d'obtenir un remboursement en optique, Impossible à joindre...
Je viens de passer 13 minutes à attendre au téléphone avec leur musique de fond digne d'une journée d'obsèques et au bout des 13 minutes ça raccroche...</t>
  </si>
  <si>
    <t>dav-108738</t>
  </si>
  <si>
    <t>Bonjour à la communauté 
Je fais un devis à la macif au mois de novembre 2020 pour un deux roue il m annonce 350€ annuelle, je rappelle ce jour le 29.03.2021 pour assurer le deux roue et hop on passe à 510€ aucune explication pour la hausse de prix.
J ai fais un devis sur un site comparateur je suis entre 147€ à 288€. 
A bon entendeur .
David R</t>
  </si>
  <si>
    <t>dupkaro-86549</t>
  </si>
  <si>
    <t>Comme les autres assurés. La GMF encaisse les cotisations et disparait en cas de besoin. Accident non responsable en tt risques j'avance les fonds. Pas grave mon garage peu bien attendre pour le travail fait. si cela ne ressemble pas à faire de la trésorerie sur le compte des autres .... , je n'ai aucune info je dois aller à la pêche et l'on me refuse de lire le rapport de l'expert ......</t>
  </si>
  <si>
    <t>ndeye-fatou-f-132867</t>
  </si>
  <si>
    <t>Un peu cher pour une ancienne assurée chez vous et sui dispose aussi de l’assirance habitation actuellement chez vous 
J’aurais aimé avoir une petite réduction</t>
  </si>
  <si>
    <t>montana0481-89166</t>
  </si>
  <si>
    <t xml:space="preserve">Mon père est décédé fin janvier. Il avait une assurance obsèque et une assurance vie. Depuis son décès cette assurance m'envoie toutes les 2 semaines des demandes de documents complètementaires. Tous les documents ont été transmis le lendemain du décès. C'est une honte. Les personnes prennent ces assurances obsèques pour décharger la famille qui doit surmonter cette épreuve, et finalement c'est tout le contraire qui se passe. Nous sommes consternés. Mon père a été abusé. C'est triste.
</t>
  </si>
  <si>
    <t>miss-79918</t>
  </si>
  <si>
    <t>1 an en attente de réponse suite à un sinistre et depuis la déclaration du sinistre ils continuent les prélèvement es ce normal ??? je pense pas</t>
  </si>
  <si>
    <t>alain-m-133318</t>
  </si>
  <si>
    <t>Prix correct, site  convivial et facile d'utilisation. Par contre aucun contact avec un conseiller en espérant que tout va bien se passer car très déçu d'Axa</t>
  </si>
  <si>
    <t>sutera-l-108865</t>
  </si>
  <si>
    <t xml:space="preserve">Je suis satisfait du service client, réponse rapide et clair prix plus que correct et les garantie sont plus que satisfaisante. 
                              </t>
  </si>
  <si>
    <t>lilith-100074</t>
  </si>
  <si>
    <t xml:space="preserve">Mon beau pere avais contracter une assurance vie chez SOGECAP, d'ont il m'avait informer
 ( verbalement ) que j'etais beneficiaire, avec une reference de contrat . Depuis fin juillet 2020 je leurs est envoyer tous les documents en lettre recommander pour cloturer le dossier . Pas de reponse !! Debut Octobre 2020,
 j' appel, ont  me dit d'abord, qu'il manque certains documents ( que j'ai deja envoyer ). Bref.... Je donne la reference de contrat, puis ont me dit que je ne suis pas le beneficiaire de CE contrat ! ( Mon beau pere avais aussi souscrit un contrat d'assurance vie pour sa mere egalement deceder. Mon beau pere, a pu confondre la reference de mon contrat avec celui qu'il avais souscrit pour sa mere )  Et depuis cet appel toujours pas de nouvelle, pas de courrier, rien !! N'eyant eu de la part de mon beau pere, que des informations verbales a ce sujet j'aimerais avoir une reponse ferme et  definitive de la part de SOGECAP indiquant deja si OUI ou NON je suis beneficiaire d'un contrat et si oui ou en est mon dossier ! C'est un vrai manque de professionnalisme que de laisser les gens sans reponse ! A voir les commentaires, certains dossiers sont cloturer qu' au bout de 2 ans !! Je ne suis pas pret d'avoir une reponse !! </t>
  </si>
  <si>
    <t>diabolomenthe28-87375</t>
  </si>
  <si>
    <t>AHURISSANT !!!!!</t>
  </si>
  <si>
    <t>roland-v-107667</t>
  </si>
  <si>
    <t>Le prix et la garantie me convient pour l'instant à voir le service après dans le  temps du moment, on a pas de problème tout est bien, on verra par la suite après</t>
  </si>
  <si>
    <t>p-zmt-79339</t>
  </si>
  <si>
    <t>La garantie conducteur de la Macif est à fuir. On s'acquitte de primes d'assurance pour, au bout du compte, ne retirer qu'une indemnisation ridicule au regard des préjudices subis. Il faut choisir une assurance qui garantit, en cas d'accident responsable ou sans tiers, une indemnisation pour préjudice corporel prenant en compte tous les postes et ceux ci sur la base du droit commun. Je conseille vivement aux motards de bien lire et comparer les contrats proposés. A fuir donc la MACIF et AMV. CIC MATMUT CREDIT MUTUEL sont de meilleures options.</t>
  </si>
  <si>
    <t>gabriel-g-116859</t>
  </si>
  <si>
    <t>tres mécontent impossible de joindre mon assurance , surréaliste !!!!! pas de numéro de téléphone service contact inexistant , du délire , merci blablasur !!!!!!</t>
  </si>
  <si>
    <t>reznakova-s-132381</t>
  </si>
  <si>
    <t>Service parfait, rapide, efficace, conseiller au top. Tout a été bien expliqué, renseigné et revu, les questions bien répondues, je suis contente de souscrire chez vous.</t>
  </si>
  <si>
    <t>horiya-75686</t>
  </si>
  <si>
    <t xml:space="preserve">Cliente depuis 16 ans avec 4 contrats. J'ai eu un sinistre habitation qui a couté 36 euros à la MAAF ils m'ont résilié. Mais je suis restée pour les 3 autres contrats.
Je change de véhicule et je fais un devis. La cotisation est excessivement élevée donc je fais des devis ailleurs et demande mon relevé d'information.
Maaf m'appelle suite à cette demande et me dit de les rappeler avec le devis des concurrents pour qu'ils tentent de s'aligner. 
Ce que je fais vendredi. La personne me propose un tarif à 460 euros et 2 mois gratuits mais m'invite quand même à aller en agence pour obtenir mieux.
J'y suis allée lundi. Uniquement mon interlocuteur dans toute l'agence pas de responsable. Et ce monsieur m'apprend qu'il est encore en formation et ne devrait pas être seul (ancienneté de quelques semaines). Il m'a fait un devis à 580 euros sans aucun geste commercial ni écoute de la part de cette personne.
En sortant je rappelle la plateforme et on m'informe que la personne de l'agence a indiqué "pas de remise" dans mon dossier.
J'ai rappelé aujourd'hui devis toujours à 573 euros et même les 2 mois gratuits proposés n'existent plus. 
Je tente toujours de comprendre pourquoi on m'a proposé un alignement, pourquoi on m'a envoyé en agence pour avoir un tarif beaucoup plus élevé, pourquoi une personne en cours d'apprentissage se permet de me surfacturer ...
Incroyable ! je n'aurais jamais cru cela possible d'une assurance qui m'avait toujours donné satisfaction et que je n'avais pas quitté pour leur qualité de service.
Au bout de 16 ans ils me jettent dehors sans aucune raison !
</t>
  </si>
  <si>
    <t>bouchery-n-138101</t>
  </si>
  <si>
    <t>très bien, vous êtes pas trop chère pour un premier contrat d un jeune conducteur de plus de 3 ans de permis et d une voiture pas trop vielle merci a bientôt...</t>
  </si>
  <si>
    <t>claire-k-122871</t>
  </si>
  <si>
    <t>tres insatisfaite du contrat d'assurance. le contrat est très peu détaillé pour pouvoir dire non à toute demande de dédommagement en cas d elitige, il se cache directement derrière le fait que ce n'est pas écrit au contrat mais rien n'est écrit dedans donc c'est tres facile pour eux.</t>
  </si>
  <si>
    <t>alex-79706</t>
  </si>
  <si>
    <t xml:space="preserve">Quand il s'agit de créer un contrat, le service est top! Par contre gérer un sinistre, c'est moins fun et vous allez attendre, puis attendre encore... (Ils n'ont jamais répondus à mes messages sur le site dédié malgré deux relances, par le téléphone, j'ai appelé lundi ''merci de rappeller à partir de mardi" mardi j'appel, temps d'attente interminable. Je rappel jeudi matin: "merci de rappeler à partir de 14h" il est 14h26, j'attend depuis 23 minutes... Donc du coup je suis venus partager mon expérience. </t>
  </si>
  <si>
    <t>mathieuv21-86134</t>
  </si>
  <si>
    <t>Service Clients facilement joignable (large plages horaires, même le samedi), les opérateurs sont aimables et courtois, et toujours à votre écoute. Ils sont de bons conseils et vous orientent vers la solution la mieux adaptée à votre situation personnelle, à votre cas particulier.</t>
  </si>
  <si>
    <t>rouky-99405</t>
  </si>
  <si>
    <t xml:space="preserve">Bonjour,
FUYEZ !!! A éviter absolument. 
Pour la petite histoire, nous avons le bonheur d’avoir Rouky dans notre famille, un petit cavalier KC de 6 mois et aujourd’hui heureusement en pleine forme. 
Suite à un petit saut tout seul sur le carrelage durant nos vacances, Rouky s’est mis à un peu boiter, nous l’avons donc emmener chez le vétérinaire.
Heureusement avant de partir en vacances nous avions souscrit au contrat SANTEVET.
Mais à la suite d’une rature de la part du vétérinaire sur l'ordonnance au niveau de la date (le 5 Aout au lieu du 6 Aout, et alors que la bonne date était inscrite à 2 deux autres endroits sur la même ordonnance) il nous a été impossible de bénéficier des remboursements via SANTEVET.
Nous avons donc renvoyé une ordonnance refaite par le vétérinaire sans rature à plusieurs de leurs services. Nous avons appelés plusieurs fois, eu différents interlocuteurs, envoyés des mails et courriers explicatifs,...
Bien évidemment en attendant un retour de SANTEVET nous avons fait suspendre les cotisations.
Hélas la seule réponse que nous avons eu de la part de SANTEVET 4 mois après c’est un courrier en AR nous menaçant de poursuites judiciaires si nous ne réglons pas les cotisations MAJOREES !!!
Bref le service commercial est très fort pour vous appâter mais après avoir signé chez eux, le service client est de piteuse qualité !!! Vous vous faites balader de services en services, il n’y a pas de communication entre eux et encore moins envers les clients.  Ah si au téléphone les conseillers « très sympathiques » vous disent qu’il n’y aura pas de problème, jusqu'au jour ou sans vous prévenir vous recevez un courrier vous menaçant de vous attaquer en justice !!! 
Pour ma part je suis prêt à aller en justice pour prouver une énième fois ma bonne foi devant des personnes assermentées, objectives et compétente, c’est même maintenant une question de principe. Mais en attendant cela fait des mois que cela dure. Alors si vous souhaitez une mutuelle qui puisse véritablement accompagner nos Amis à quatre pattes sereinement durant toute leur vie, un petit conseil passez votre chemin .
Sincèrement
Sylvain
</t>
  </si>
  <si>
    <t>assuranceavis-55922</t>
  </si>
  <si>
    <t>Pas du tout à l'écoute, très difficiles à joindre surtout quand il vous arrive une galère et le pire c'est que soit ils vous raccrochent au nez ou alors la communication est coupée alors que vous êtes en pleine explication, et vous devez refaire toute l'attente et tout réexpliquer...!</t>
  </si>
  <si>
    <t>alain-104088</t>
  </si>
  <si>
    <t xml:space="preserve">Par suite d'un devis en ligne, je suis rappelé par la MAAF pour souscrire un contrat d'assurance auto à un tarif très intéressant (offre Tiers Eco). Opérateur super sympathique, conseils avisés pour regrouper tous mes contrats au sein d'un même assureur et ainsi obtenir des tarifs avantageux. La MAAF disposerait d'outils permettant la comparaison des offres avec les autres compagnies d'assurance et prétend ainsi répondre au mieux des besoins clients. 
Convaincu par le discours, je valide l'offre. Paiement en CB par téléphone du 1er mois, résiliation automatique et immédiate de mon contrat actuel et rendez-vous, dès le lendemain, à l'agence MAAF du Gd Quevilly pour enregistrer le contrat. 
Je suis reçu par un employé qui, à l'analyse de mon relevé de situation, m'informe que la MAAF ne pourra pas m'assurer au-delà du mois souscrit en raison de 2 sinistres bris de glace (pare-brise + optique antibrouillard) sur 2020. Il me notifie, de fait, la résiliation du contrat d'assurance d'un mois, à peine souscrit et avant même qu'il ait été effectif, qui plus est sans possibilité de remboursement du paiement. Le côté ubuesque : le relevé d'informations qui m'a été remis mentionne « PAS DE SINISTRE ». Qui peut concurrencer la MAAF ?
</t>
  </si>
  <si>
    <t>alanous-114056</t>
  </si>
  <si>
    <t>Tres bon rapport qualité prix. Cette assurance prend en charge également les pannes du quotidien (prise électrique défectueuse, fuite WC sans dommages causés aux tiers etc.......
Rapidité d'exécution .Contrat clair et prix correct</t>
  </si>
  <si>
    <t>hhic-81599</t>
  </si>
  <si>
    <t>Cette assurance fait tout pour vous décourager afin d obtenir votre indemnisation !</t>
  </si>
  <si>
    <t>sofzin-98520</t>
  </si>
  <si>
    <t>Voys êtes pas a l'écoute du client jai demander de décaler la datte de prélèvement mai cest imposible plus vous prix son chère paraport jai décider de changer de assurance ce mois si</t>
  </si>
  <si>
    <t>jean-philippe-f-108063</t>
  </si>
  <si>
    <t>Site non fonctionnel. Il faut sans arrêt se reconnecter ou renouveler son mot de passe . en favori : "votre session a expiré".. pénible. Ca suffira pour orienter mon choix vers un autre prestataire. Service ou non. Si "non service", OUT</t>
  </si>
  <si>
    <t>aurore14-137956</t>
  </si>
  <si>
    <t>Très bon rapport qualité-prix Cependant je trouve un peu regrettable quand on a plusieurs contrats de deux roues, qu'on est pas un geste commercial supplémentaire, on nous offre une réduction sur un nouveau contrat tel que l'automobile mais pas pour les contrats en cours.</t>
  </si>
  <si>
    <t>kelly-m-126544</t>
  </si>
  <si>
    <t>Très satisfait du service et de la rapidité d'être assurer.
Le site est très facile d'utilisation, 
Prix qui reste très correct.
Je recommande à 100%.</t>
  </si>
  <si>
    <t>pierre-59152</t>
  </si>
  <si>
    <t>Attention le bris de glace ne comprend pas les optiques....alors que toutes mes autres assurances l'avait par défaut.</t>
  </si>
  <si>
    <t>castaldo-a-123913</t>
  </si>
  <si>
    <t>Conseillère très agréable et claire.
Accompagnement pour ma part 
au top. Site internet très intuitif pas besoin de chercher les choses pendant des heures.</t>
  </si>
  <si>
    <t>yacine-k-135188</t>
  </si>
  <si>
    <t xml:space="preserve">JE SUIS CONTENT DU SERVICE offre par votre agence , je souhaite que la suite du processus se passe bien, 
je vous remercie par avance.
cordialement </t>
  </si>
  <si>
    <t>rachid--93006</t>
  </si>
  <si>
    <t>J’aimerai assurer en tout risque évidemment le prix est abordable mais sa serait vraiment encore mieux si le prix decendai un peu car c’est une voiture avec laquelle je pense pas rouler beaucoup</t>
  </si>
  <si>
    <t>lyviam-56821</t>
  </si>
  <si>
    <t>Assurance à fuire!! 4 mois pour résilier  l'assurance  d'une voiture après sa vente. Certificat de vente soit disant jamais reçus  malgré que le courrier soit envoyer en recommandé. Envoie  d'une nouvelle copie du certificat via l'agence bancaire et la encore une réaction de la part de pacifica. Nous sommes toujours prélevé pour cette assurance et ceux 4 mois après l'envoie du certificat de vente. Heureusement  qu'il  n'y a pas eu de sinistre. Attitude déplorable des agents téléphoniques.</t>
  </si>
  <si>
    <t>ancelot-r-110472</t>
  </si>
  <si>
    <t>je suis très satisfait de ma compagnie d'assurance tant sur le plan de l'automobile  que sur la partie habitat je recommande La compagnie Directe Assurance</t>
  </si>
  <si>
    <t>bzh-66874</t>
  </si>
  <si>
    <t>Refus de prévoyance TNS pour obésité.
Même si c'est légal, humainement ça dit tout de cet assureur. Ce genre de discrimination me fait vomir!
Cette assurance est a fuir...</t>
  </si>
  <si>
    <t>pike49-56731</t>
  </si>
  <si>
    <t>Plus de 30% plus cher que GAN pour les même services .............!!</t>
  </si>
  <si>
    <t>gege-88356</t>
  </si>
  <si>
    <t>Santiane  est peut être le plus gros courtier Français par contre son centre de gestion :Mutua gestion n'est pas bon du tout. vous êtes obligé de vérifier tous les remboursements, sinon pas de remboursements une fois sur deux.</t>
  </si>
  <si>
    <t>zaiter-k-128093</t>
  </si>
  <si>
    <t>Je suis satisfait des tarifs proposer par l' olivier. Je pense avoir fait le bon choix meme si j 'étais déjà client. Le service est très bien et le système pour signer électroniquement me plait.</t>
  </si>
  <si>
    <t>rodrigues-f-138524</t>
  </si>
  <si>
    <t>je suis satisfait,
à part pour le véhicule en stockage pour réparation ou casse auto, après étude des frais.
je remercie, le service téléphonique
Cordialement,
Frédéric RODRIGUES</t>
  </si>
  <si>
    <t>anguille-75597</t>
  </si>
  <si>
    <t xml:space="preserve">Délais de traitement des dossiers y compris rachat d épargne action incroyablement long ( trois mois )
Interlocuteurs incapables de vous renseigner et particulièrement difficiles à joindre 
Pas de communication entre les services 
Pas de réponses aux courriers recommandés et aux réclamations via la boîte mail dédiée ....
Incapable de justifier une fiscalité qu ils sont les seuls à appliquer et qui ne devrait pas être prélevée 
</t>
  </si>
  <si>
    <t>cantagrel-j-125608</t>
  </si>
  <si>
    <t>je suis satisfait de mon échange avec la conseillère. rapidité d'exécution. La signature a été rapide. je découvrir l'extra net. Pour le moment je suis satisfait du service proposé. si cela se passe bien je changerais l'intégralité de mes assurances (Habitation et auto de ma compagne).</t>
  </si>
  <si>
    <t>soundouce-a-130967</t>
  </si>
  <si>
    <t xml:space="preserve">je suis satisfaite, les contrats sont honnêtes. Le site est simple d'utilisation. J'ai tout mes contrats chez la GMF, bon rapport qualité / prix. 
Je recommande
</t>
  </si>
  <si>
    <t>jacques-j-129891</t>
  </si>
  <si>
    <t>Je suis tres  satisfaire de mon assurance et au niveaux du prix magnifique je recomande entierement vos service et merci encore et merci .............</t>
  </si>
  <si>
    <t>patgi-131000</t>
  </si>
  <si>
    <t>Demander mon avis à chaque foi commence à me peser. Je n'ai pas le temps de passer des heures à raconter ma vie pour avoir une attestation, si je ne voulais plus être chez vous vous serez averti !</t>
  </si>
  <si>
    <t>tintin29-100435</t>
  </si>
  <si>
    <t>Le scandale c'est que cet assureur CARDIF  qui est aussi une banque et une société de crédit par le biais de CETELEM ne fournit pas de relevé à minima annuel pour les assurance emprunteur de crédit à la consommation. Même quand le crédit est soldé ou liquidé dans le cadre d'une procédure de surendettement, la mensualité se poursuit. L'autre difficulté c'est que CARDIF assurance se cache et ne communique pas ses coordonnées. Il faut soit passer par une messagerie ou enquêter sur internet pour découvrir plusieurs adresses sans savoir vraiment laquelle est la bonne. Tout est fait pour gagner du temps et reculer plus loin la résiliation. Il n'y a pas de petit profit.!!</t>
  </si>
  <si>
    <t>sylvainc-61639</t>
  </si>
  <si>
    <t>assuré depuis 1999 toutes mes voitures j'ai eu un sinistre non responsable ils ont été réactif et efficace il y a de nombreuses agences</t>
  </si>
  <si>
    <t>plusraslebol69-60516</t>
  </si>
  <si>
    <t>Je ne comprends pas que mon employeur ait choisi cette mutuelle</t>
  </si>
  <si>
    <t>martins-g-133183</t>
  </si>
  <si>
    <t>Très satisfaite du service proposé et des prix pratiqués. C'est à ce jour le meilleur rapport qualité-prix que j'ai pu retrouver. A voir par la suite.</t>
  </si>
  <si>
    <t>barbezier-l-137915</t>
  </si>
  <si>
    <t>Je suis satisfait rapide ,pas cher 
La signature en ligne et pouvoir être assuré le jour même et rapidement pour pouvoir partir sur la route en sécurité</t>
  </si>
  <si>
    <t>lysiane-102916</t>
  </si>
  <si>
    <t>A bannir. Tres déçue  par cette assurance qui n est pas a l ecoute de ses souscripteurs. Je suis écœure par la manque de respectabilité et leur mauvaise fois. Si vous voulez souscrire surtout fuyez et cherchez quelquun de plus consciencieux</t>
  </si>
  <si>
    <t>dylan-d-110939</t>
  </si>
  <si>
    <t>Je suis très satisfait merci les prix son très abordable merci encore top top top top top top top top top je vais recommander mais amie est entourage</t>
  </si>
  <si>
    <t>sandrine-t-135298</t>
  </si>
  <si>
    <t>J'étais déjà cliente ils y a quelques temps et je n'ai jamais rencontré de problème. Les prix sont raisonnables la démarche était simple et plutôt pratique.</t>
  </si>
  <si>
    <t>msy91-63542</t>
  </si>
  <si>
    <t>Une histoire incroyable ! L'olivier m'a attribué le numéro de plaque d'un autre client... Bien entendu ce dernier a eu un accident et ils m'ont responsabilisé de cet accident !!! J'ai passé 6 semaines à les contacter, à envoyer des couriers recommandés, à essayer d'avoir des infos sur ce délire pour comprendre la situation et justifier que ce n'était pas moi ! Ça aurait pu se résoudre en un appel à l'assureur concurrent mais non ! Ils font trainer, ne se mettent pas à la place du client et m'ont mis dans une situation invraisemblable car je me suis retrouvé avec du malus et des cotisations exorbitantes à payer pour m'assurer ... Sans mes démarches, mes multiples appels, relances et couriers, j'en serai toujours au même point car l'Olivier était incapable de me dire avec qui et où avait eu lieu cet accident (non non, pas de constat ...). En plus de cela, le jour ou il vous arrive un sinistre (ou le sinistre d'un autre), ils vous contactent par mail ... Oui un simple mail ! Sans relance... Si le mail part dans les couriers indésirables ou si vous changez d'adresse mail vous êtes foutus ! Assurance à fuir !!</t>
  </si>
  <si>
    <t>charles-110689</t>
  </si>
  <si>
    <t>J'ai fait une déclaration d'accident à Direct assurance pour un sinistre en mon absence. La voiture était stationnée dans la rue et c'est un quartier en pleine transformation. Je reviens et là je constate que mon arrière a été endommagé, le feu cassé. Evidemment pas de petit papier ni de témoins pour confirmer donc je ramasse les morceaux du feu en râlant et m'en vais. Je suis assuré tout risques et donc me calme une fois rentré, le lendemain je téléphone à l'assurance, explique les choses, on me demande de faire une déclaration manuscrite et des photos des dégâts. Je m'exécute et envois le tout, on me fais savoir que l'on viens chercher le voiture pour l'emmener chez le carrossier et que l'expert va passer. Surprise ensuite car l'"expert" m'appelle et direct mets en doute ma déclaration, je me sens pris comme un menteur et donc insulter. Je confirme la chose, envois des photos du lieu avec les grosses machineries, les camions etc...
Ni leur bureau d'"expert" ni l'assurance ne m'ont jamais répondu sauf pour m'envoyer un courriel me disant qu'il refusait de prendre en charge les coûts. On paye pour une assurance Tout Risque et voilà le résultat. BCA expertise sont des incompétents et les clients chez Direct assurance des vaches à lait.</t>
  </si>
  <si>
    <t>aurelie-92336</t>
  </si>
  <si>
    <t>Voilà 9 mois que j ai eu mon accident non responsable et toujours pas de versement de remboursement,</t>
  </si>
  <si>
    <t>prescillia-50191</t>
  </si>
  <si>
    <t>pour moi comme pour nous tous les agences que sa soit mma ou maaf ou autre on ce faits tous avoirs ont payent pour être assurées en cas de sinistre mais quand sa arrive ils vous donnent une misères et pour les recevoir ils faut être plus que patient et avec sa se n est pas tout il vous rompe le contrat donc nous somme plus assurée nul part mais nous somme obliger sa pour moi se n est pas normal</t>
  </si>
  <si>
    <t>julie90-117912</t>
  </si>
  <si>
    <t xml:space="preserve">Une vraie daube qui ne pense qu’au profit.
Je déconseille fortement! 
Et si vous décidez d’aller chez eux.
1. Ne parlez pas de vos antécédents, une simple écharde et vous devrez payer le tarif supérieur.
2. Ne tombez pas malade, tout simplement. </t>
  </si>
  <si>
    <t>clement-a-117081</t>
  </si>
  <si>
    <t xml:space="preserve">simple rapide et efficace avec un petit bonus pas négligeable "Youdrive" tu conduis bien tu es récompensé ;) 
une application super fonctionnelle.
un service client au petit soin 
bravo </t>
  </si>
  <si>
    <t>christelle--f-125691</t>
  </si>
  <si>
    <t>Parfait, très bon rapport qualité prix ! Je ne regrette pas d’avoir pris mon assurance chez direct assurance, je recommanderais à tout le monde dans mon entourage</t>
  </si>
  <si>
    <t>bop-69756</t>
  </si>
  <si>
    <t>Impossible de savoir en global et en détail la +ou-value sur les placements support actions. Pas d'interlocuteur dédié.Les # conseillers ne donnent pas les mm explications.Client hyper insatisfait</t>
  </si>
  <si>
    <t>julien-b-130536</t>
  </si>
  <si>
    <t>Je trouve le site Direct Assurance pratique et simple. on navigue d'un devis à l'autre facilement. Le prix des assurances défie toute concurrence. En espérant qu'il ait un bon service après vente.</t>
  </si>
  <si>
    <t>shanon-b-133960</t>
  </si>
  <si>
    <t>Satisfait du service
Prix un peu cher pour un jeune conducteur sans emploi avec une voiture qui ne consomme pas tant que ça mais bon.. 
Sinon c'est simple à comprendre pour un débutant</t>
  </si>
  <si>
    <t>fab-49685</t>
  </si>
  <si>
    <t>Bonjour, cette année j'ai étais victimes d'un accident en moto tout terrain, Allianz ne rembourse pas en cas d'accident avec un véhicule a moteur lors d'une compétition ou a ses essai hors ce jour la j'étais sur un circuit hors compétition, Allianz m'a refusé l'indemnisation en un premier temp en justifiant le fait que j'étais en course, après plusieurs courrier attestant que je n'étais pas en course Allianz m'a finalement remboursé en intégralité mes indemnités journalières après 2 moi de délibération de leur part. La correspondance et les pièces médicales demandé par Allianz a étais très contraignante mais au final ils ont assumé leur rôle d'assureur et on réglé la totalité de l'indemnité du en un seul virement.</t>
  </si>
  <si>
    <t>tiffany-l-106076</t>
  </si>
  <si>
    <t>satisfaite, rapide, simple pour un abonnement, bon rapport qualité prix</t>
  </si>
  <si>
    <t>filipe-d-117083</t>
  </si>
  <si>
    <t xml:space="preserve">Je suis très satisfait du service - les conseillers ZenUp sont tous très accueillant et patients. 
Les prix sont compétitifs et les démarches à suivre très simple.
Merci
 </t>
  </si>
  <si>
    <t>dj-aix73-81081</t>
  </si>
  <si>
    <t>A 5 mois de mon sinistre, et après de nombreuses relances et démarches, AXA me balade de semaines en mois, avec des excuses tjrs nouvelles et interminables, pour ne pas procéder à mon dédommagement de 37 500 euros, soit disant en cour ... alors que le contrat stipule des remboursements sous 30 jours !</t>
  </si>
  <si>
    <t>laure-62347</t>
  </si>
  <si>
    <t>Ils m'ont résilié après un mois parce que je n'avais pas été conductrice principale auparavant. J'avais payé 5 mois d'assurance. Ils ne m'ont RIEN remboursé.</t>
  </si>
  <si>
    <t>poucki91-99382</t>
  </si>
  <si>
    <t xml:space="preserve">Bonjour, je vous joins pour témoigner de la désorganisation la plus totale chez AFER.
Adhérente depuis plus de 25 ans, j'ai conseillé à mes deux fils d'adhérer au contrat d'assurance vie AFER fonds garantis euros. Ce qu'ils ont fait.  L'adhésion d'un de mes fils est erronée, sa ville de naissance est fausse, elle a été mal saisie. J'essaie de faire rectifier cette erreur potentiellement préjudiciable.
Mes deux fils ont ensuite chacun rempli un bordereau de versement, joint chacun un chèque, d'un montant différent pour éviter toute confusion, et posté le tout.
Une personne d'AFER a inversé les deux dossiers et a donc joint le mauvais chèque au mauvais bordereau de versement. Tout était donc faux : le prénom, le montant, le nom de la personne émettant le chèque...rien ne correspondait mais cela n'a surpris personne.
Depuis 2 mois cette situation dure. AFER a perdu un des chèque et ils ont conseillé à noter conseiller de nous demander de faire opposition!  Personne ne sait dire où est passé ce chèque d'une somme conséquente. 
Afer ne nous a pas prévenus de la situation et ne s'est  pas excusé. C'est notre conseiller qui nous a alertés, lui même prévenu par AFER tardivement. Il n'a rien pu faire pour arranger la situation.
La confiance est rompue. Nous allons retirer la grande majorité de nos avoirs.
est ce possible qu'un établissement qui pèse 5 milliards fasse preuve d'aussi peu de sérieux!
</t>
  </si>
  <si>
    <t>isabelle-65276</t>
  </si>
  <si>
    <t>Service client incompétent j ai pu les avoir une fois réponse Je ne sais pas consultez votre contrat pour connaître vos garanties un mois de retard aucune explication aucune réponse aux nombreuses demandes et aux mails que ce soit en ligne ou par courriers franchement je vais me mettre une alerte cette année pour éviter d'être réengagee et ne pas rater les délais de préavis et si Je trouve un autre site avis Je ne manquerai pas de déconseillé fortement voir fuir</t>
  </si>
  <si>
    <t>moea-m-107878</t>
  </si>
  <si>
    <t>Je suis satisfaite, demande effectuée en ligne, fluidité et facile d'utilisation, fonctionne clair et facile, tarif plus que correct, j ai souscrit une assurance habitation et scolaire</t>
  </si>
  <si>
    <t>christian-54976</t>
  </si>
  <si>
    <t>Assurance qui n'avait pas su évoluer face à une nouvelle génération de client. Et en plus on vous demande dans la dite enquête de satisfaction de justifier avec au moins 200 caractères.</t>
  </si>
  <si>
    <t>bouzidi-lakhdar-i-121886</t>
  </si>
  <si>
    <t>Très satisfait du service. Prix au top. Interlocutrice très aimable et professionel. Je n'ai qu'un souhait, c'est que cela soit le départ d'une très longue collaboration. Merci</t>
  </si>
  <si>
    <t>sylvain-53895</t>
  </si>
  <si>
    <t>décevant très très décevant, je ne conseil cette assurance à personne......</t>
  </si>
  <si>
    <t>bea-100477</t>
  </si>
  <si>
    <t>je reçois en oct qubil yaurai une augmentation aussitot je répond pas d accord puis pas de nouvelle je relance le 04nov pour résilier tjs ss réponse et aujourd'hui le 28 on m appelle pour dire que j avai jusqu'au 20 nov pr résilier que c trop tard je lui répond que j'ai fais retour le 4 par mail et on le replnd que maintenant il veule rien savoir je deconseille .un contrat s engagé ok mais eu ne mon pas repondu dans le délai alors que j aurai pu résilier.ah a la signature tt le monde est gentille pour info il s'en foute que vous êtes au chômage on doit être dans l endettement</t>
  </si>
  <si>
    <t>zola-m-117695</t>
  </si>
  <si>
    <t>très bien. COUT Appréciable. Les e-mails de rappel, communication très agréable..  SIite web facile d'utilisation. Toujours quelqu'un pour répondre rapidement à nos questions</t>
  </si>
  <si>
    <t>jean-francois-r-134192</t>
  </si>
  <si>
    <t xml:space="preserve">Je suis satisfait du service tout est super simple d’utilisation
Qualité prix imbattable,  service simple et rapide 
Service client très bien au top
Je recommande </t>
  </si>
  <si>
    <t>junting-h-115222</t>
  </si>
  <si>
    <t>bien si le prix était moins cher 
Il est préférable d'avoir des réductions pour les étudiants
Pourquoi l'assurance n'est-elle pas payée mensuellement? Je ne peux rembourser l'assurance d'un an à aucun moment.</t>
  </si>
  <si>
    <t>rajhi-i-121846</t>
  </si>
  <si>
    <t>Concernant le prix, il me convient, juste la gestion du contrat est n'est pas trop adapté à mes attentes je souhaitais avoir plus de réactivité avec les conseillers en ligne.</t>
  </si>
  <si>
    <t>jordan-c-122754</t>
  </si>
  <si>
    <t>Très satisfait, je recommande cette assurance, prix attractif et souscription rapide. Elle propose des options et s'adapte à notre utilisation :-)
Alors souscrivez!</t>
  </si>
  <si>
    <t>celine1308-94412</t>
  </si>
  <si>
    <t>Dégâts des eaux et bris de glace. Mon aquarium de 650 litres a fissuré.  J'ai souscrit l'option GARANTIES PLUS afin d'être mieux assuré notamment pour un bris de glace d'un aquarium. Suite au passage de l'expert, la MACIF de rembourse rien sur l'aquarium car d'après eux la fissure n'est pas accidentelle ; la cause est indéterminée. Nous ne savons  pas pourquoi il a fissuré : a t il eu un choc???Bref, la MACIF est bien tant qu'elle n'a pas besoin de dédommager ses clients. Nous comptons résilier dès ce mois ll'ensemble de nos contrats</t>
  </si>
  <si>
    <t>franck-c-131707</t>
  </si>
  <si>
    <t>Je suis enchanté du service client très bien expliqué merci a toutes l'équipe je recommande vivement AMV rapport qualité prix du simple aux double a très bientôt</t>
  </si>
  <si>
    <t>robert-76058</t>
  </si>
  <si>
    <t>Bonjour Cardif !
 Je viens un peu aux nouvelles car il y a déjà un bon moment que vous réétudiez mon dossier ! Alors on en ai où ? J'espère que vous avez bien toutes les pièces  aujourd'hui car la dernière fois vous étiez en attente d'un document concernant mon dossier ?? Ah bon !
Comme je sais que vous étés connectés sur ces commentaires je vous demande de prendre contact, disons dés demain 9 h , avec moi sur ma ligne fixe, afin que nous puissions faire un point ou carrément que vous me donniez votre accord de reconnaissance de maladie, non antérieure à la signature,  ce que montre les documents médicaux que vous avez en mains !
Je pense que le bon sens et la logique vous guide et que je ne suis pas qu'un doux rêveur et que vous allez reconsidérer la situation médicale dans laquelle je me trouve !
Dans l'attente de votre appel recevez mes cordiale salutation ! A bientôt de se parler  !
Robert Darrigrand
06 10 18 59 88 
05 59 65 63 21
r.darrigrand@gmail.com</t>
  </si>
  <si>
    <t>larbia75-75114</t>
  </si>
  <si>
    <t>Mon véhicule volé en juillet 2018, nous sommes en avril 2019, j'ai toujours pas été indemnisé le siège social ne répond pas au téléphone, c'est une catastrophe</t>
  </si>
  <si>
    <t>brandon62-104571</t>
  </si>
  <si>
    <t xml:space="preserve">A fuir !! 
J’ai souscrit une assurance auto en ligne fournit tout les documents nécessaire à la souscription et à l’heure d’aujourd’hui Le délais des 1 mois est dépasser je me retrouve donc sans assurance 
Pour les avoir au téléphone c’est un vrai combat ! 
J’ai pus rester 4h en ligne sans avoir quelqu un au bout du fil ou bien on m’a raccroché au nez 
Cela va se finir en justice je ne me laisserais pas faire 
Je ne comprend même pas comment ils peuvent avoir autant de client 
C’est scandaleux 
Fuyez cette boîte d’assurance </t>
  </si>
  <si>
    <t>david-r-122148</t>
  </si>
  <si>
    <t>étant jeune permis je trouve le prix très cher 120 euro par mois . Jai envie de m'acheter une voiture doit-je l'assuré chez vous? si un effort est fait niveaux prix je pense que je garderai mon contrat chez vous</t>
  </si>
  <si>
    <t>bruno-b-134210</t>
  </si>
  <si>
    <t>Je suis satisfait du tarif par rapport aux garanties, et de la rapidité de votre réponse.
Cela fait plus de 20Ans que j'avais toutes mes couvertures avec la même assurance. C'est donc une première avec Vous.
Bien à vous
Bruno BILHEUDE</t>
  </si>
  <si>
    <t>amelie-89972</t>
  </si>
  <si>
    <t>Vive l'efficacité! Le véhicule de mon compagnon, accidenté depuis le 07.02.2020, nous sommes le 27.05.2020, les travaux n'ont toujours pas commencé! La situation semble inextricable et je ne peux disposer de mon véhicule depuis bientôt 4 mois, je veux bien entendre que la situation sanitaire mondiale a causé quelques perturbations (entre le 16.03.2020 et le 11.05.2020), mais que s'est-il passé avant et après ces dates, pour que mon dossier reste à l'arrêt? Tous les interlocuteurs se renvoient la balle (assurance, expert auto, garagiste...), je dois visiblement me substituer au travail de mon assurance et faire l'intermédiaire entre tous les prestataires... je suis cliente depuis plus de 10 ans pas un retard dans le paiement de mes mensualités, 0 sinistre!! Que dois-t-on faire pour bénéficier d'un service correct dans ce dossier!</t>
  </si>
  <si>
    <t>bas62111-51706</t>
  </si>
  <si>
    <t xml:space="preserve">Est 2142578
Bonjour, 
je voudrais être recontacter par telephone par le service médical de la cardif.
En effet en invalidité catégorie 2 depuis 2014, on renvoyé voir un expert le 29/12/2016.ce dernier rend un rapport allant dans le sens où je ne suis pas consolidé ( je me déplace en fauteuil roulant)
 que je dois être revu par un chirurgien le 05 avril2017 pour me réopérer de mon genoux droit
 L expert m a orienté vers un confrère de la douleur à Amiens
Une scintigraphie prévue le 03/02/2017
Un irm prévu le 5/03/2017
Tout cela dans le but de me faire réopérer afin de ne plus me déplacer en fauteuil roulant.
Suite au rapport de l expert, qui va dans le sens de mon invalidité, le conseil médical de la cardif stop mes remboursements de crédits, à savoir environs 1700€ de crédits alors que ma pension d invalidité est de 595€.
Le calcul est vite fait.
Le conseil médical va à l encontre de l expertise qui a été faites.
</t>
  </si>
  <si>
    <t>marius-112378</t>
  </si>
  <si>
    <t>Pas très sérieux !
Relation avec la clientèle  : exécrable !!!!
Je pense avoir tout dit quand J'ai affirmé que la relation de mon assureur avec la clientèle est de mauvaise qualité !!!
Des jours entiers , il est impossible de les contacter !
Personnellement, je suis très déçu !!
Il n'y a pas que le prix qui est important , une relation correcte avec la clientèle, à mon avis , est aussi très importante !!!!!!</t>
  </si>
  <si>
    <t>imesh-100985</t>
  </si>
  <si>
    <t xml:space="preserve">Facile à contacter prix très compétitifs j'ai bénéficié d'une réduction sur l'année suivante  et les explications ont été a la hauteur de mes attentes
</t>
  </si>
  <si>
    <t>123-122464</t>
  </si>
  <si>
    <t>Adhésion simple, interlocuteurs très disponibles et professionnels, prix compétitifs.
Reste à voir au court et moyen terme. 
Et également le SAV au long cours.</t>
  </si>
  <si>
    <t>charly-13-97413</t>
  </si>
  <si>
    <t xml:space="preserve">Une véritable catastrophe !
un vrai parcours du combattant on envoie les documents il manque toujours quelque chose impossible d'avoir une personne qui suit votre dossier c'est un véritable labyrinthe 
Vous recevez des mails automatique qui contredisent ce que vous venez de faire ,pour les avoir au téléphone c'est un enfer .
A fuir
</t>
  </si>
  <si>
    <t>gdec2-63720</t>
  </si>
  <si>
    <t>Les tarifs sont chères et les garanties peu étendues... la réactivité depend des agents. En revanche il y a pas mal de partenariats permettant d avoir des réductions cinéma etc.
L application est bien faite.</t>
  </si>
  <si>
    <t>seydina-ousmane-t-131999</t>
  </si>
  <si>
    <t>Simple et pratique. Pas trop cher et le prix rentre dans mon budget pour une première assurance. Je recommanderai à mes proches cette assurance.
Elle est simple.</t>
  </si>
  <si>
    <t>bendrev-75075</t>
  </si>
  <si>
    <t xml:space="preserve">Explication très claire des garanties
Prise en compte des attentes </t>
  </si>
  <si>
    <t>fabien-g-116920</t>
  </si>
  <si>
    <t>je suis satisfait par ce service tres tres rapide et simple a utilisait je recomande vivement pour vous et vos proche dommage on et obliger de laisser un avis lol</t>
  </si>
  <si>
    <t>nelson68-79356</t>
  </si>
  <si>
    <t>Service client si j'aurais pu mettre zéro je l'aurais fait suite à une perte emplois j'avais demander à mon agence de passer du tous risque au tiers vue que le tous risque me fait trop chère on m'a envoyer balader en me disant que cela était pas possible en quoi je sais toujours pas mais pas possible selon eux j'ai demander plusieurs fois même discourt du coup j'ai pas pu payer les mensualités je me suis retrouver résilier pour non payement super de la plus assurance et même pas de relever information c'est seulement 3 ans après du fait de mon travail que un employer de la macif qui était dans une autre agence en racontant ma problématique avec leurs enseigne qui a fait le nécessaire pour me fournir au moins le relever information je le remercierai jamais assez cette homme enfin un à qui le mot client même sis c'est plus le cas veux dire quelque chose résultat je doit trouver une assurance pour maluser alors que l'erreur venait de eux avec un bonus de 0,85 super et en plus il m'avoue qles gars je vous remercie pas ue l'agence où jetait avait eux beaucoup de souci de ce type et que le chef agence c'est fait licencier au vue des plainte ben bravo je vous remercie pas</t>
  </si>
  <si>
    <t>khalid-g-133179</t>
  </si>
  <si>
    <t>Je suis satisfait d’être assuré chez vous et j’ai le plaisir de vous connaître vous êtes bien réputé dans le marché des assurances et j éspere avoir une bonne relation avec vous</t>
  </si>
  <si>
    <t>nad54-85314</t>
  </si>
  <si>
    <t>Refus prise en charge invalidité</t>
  </si>
  <si>
    <t>lo-96289</t>
  </si>
  <si>
    <t xml:space="preserve">A éviter absolument. Franchises prohibitifs, (même sur les bris de glace), impossibilité d avoir un conseiller dans un délais correct (18 appels avec 10 mn d attente à chaque coup de fil en une journée avant de pouvoir joindre quelque un !!!).
Au lieu de faire des centaines de pub TV il serait bien de s occuper des clients. J ai résilié pour une assurance plus proche de ses adhérents (et seulement pour quelques euros de plus par an !) </t>
  </si>
  <si>
    <t>vincent-v-128860</t>
  </si>
  <si>
    <t>Trés satisfait, par contre il serait plus simple (avec notre autorisation) de pouvoir demander le document de validation d'infirmations directement à l'assureur (je pense que cela serait possible)
Cordialement</t>
  </si>
  <si>
    <t>linajade95-75483</t>
  </si>
  <si>
    <t>J'aimerai savoir qui a déjà souscrit à l'assurance Avizen. Moi j'ai été mis en invalidité catégorie 2 et j'ai été licencié également pour inaptitude professionnelle. Et mon assurance refuse de m'indemniser la garantie invalidité pour raison suivante: je ne suis pas en IPT alors que je souffre chaque jour de mes douleurs!</t>
  </si>
  <si>
    <t>moro-franck-123634</t>
  </si>
  <si>
    <t>Après 41 ans assure à la Mat Mut sans aucun accidents donc plusieurs véhicules et deux résidences assurés, suite à un sinistre survenu à ma résidence secondaire par un tiers à ce jour la Mat Mut est incapable de me faire effectuer un devis pour une reprise du ravalement, motif il n'ont aucune entreprise pour cette retouche qui concerne le ravalement réponse c'est à moi de trouver une entreprise en pleine période de vacance juste une reprise de 20 cm   écœuré.. No comment.</t>
  </si>
  <si>
    <t>damien-l-128979</t>
  </si>
  <si>
    <t>Très bien, ce fut très rapide. J'ai fait un devis sur les furets et j'ai contractualisé très rapidement. Le site est très pratique et simple. Merci beaucoup.</t>
  </si>
  <si>
    <t>jerome-d-130958</t>
  </si>
  <si>
    <t>je suis satisfait de vos service et je recommande la g m f a tous mes amis et famille                                                                merci</t>
  </si>
  <si>
    <t>solene-97257</t>
  </si>
  <si>
    <t>Personne  du service client téléphonique a l ecoute qui répond parfaitement aux questions et sait trouver  des solutions  rapidement  et efficacement.</t>
  </si>
  <si>
    <t>jerome-c-112870</t>
  </si>
  <si>
    <t>PRIX SATISFAISANT
MALGRE UN BONUS ETRANGER ACQUIS MAIS NON REPRIS EN TOTALITE. DOMMAGE J AURAI APPRECIE UNE REPRISE TOTAL DE MON BONUS ACQUIS AU COURT DES DERNIERES ANNEES</t>
  </si>
  <si>
    <t>ait-abba-a-139452</t>
  </si>
  <si>
    <t xml:space="preserve">Je suis content d'être parmi à vos côté et et d'être previliege professionnalisme merci cordialement.......
A se jours je vous prépare les les papier demandé </t>
  </si>
  <si>
    <t>rachid70-98581</t>
  </si>
  <si>
    <t>Suite à des dégâts causés par une fuite de canalisation de radiateur située sous le plancher ,En janvier 2020, j'ai pris attaché avec mon assureur la Macif. Un mois plus tard , n'ayant aucun artisan à me proposer pour faire une recherche non destructive j'ai dû me débrouiller pour en trouver un par mes propres moyens. j'ai dû négocier avec lui ses honoraires d'intervention afin que cela entre dans leur barème de prix. En mars 2020 la fuite est détectée, j'avance le règlement des honoraires qui ne me seront remboursés que quelques mois plus tard. Je fais intervenir un plombier pour réparer la fuite à ma charge. Ce n'est qu'en mai 2020 qu'un expert est nommé pour évaluer les dégâts causés par la fuite de canalisation et ceux causés par le plombier pour réparer la fuite. En effet cette intervention avait causé un gros trou au milieu du couloirs. Je signale que j'avais fait des travaux de rénovation dans l'ensemble de la maison 3 mois auparavant et que j'avais posé un parquet et une peinture de qualité haute. L'expert ne s'étant pas déplacé faute de covid, les constatations se sont faites par WhatsApp. Le rapport d'expertise n'a été rendu que vers fin juin. L'etude faisait apparaître un taux de vétusté de plusieurs années et le montant des réparations évalués par l'expert n'atteignait pas le prix du parquet à lui seul sans compter la colle, la peinture des murs et la main d'oeuvre . Avec l'entreprise nommée par leur soin pour faire les travaux nous avons contesté l'évaluation de l'expert en août 2020. Nous sommes maintenant en octobre 2020 et l'expert n'est pas repassé pour faire une contre expertise et les travaux ne sont toujours pas fait. J'ai fait une réclamation à la Macif en leur rappelant que j'avais toujours un trou au milieu du couloir et que les enfants se sont blessés à plusieurs reprises. Je reste dans l'attente de la réaction du service réclamation de la Macif depuis 3 semaine. J'envisage de faire intervenir le médiateur d'ici peu.</t>
  </si>
  <si>
    <t>philippe-m-121836</t>
  </si>
  <si>
    <t>Le prix me parait cher pour l assurance de ce petit véhicule de 8 ans,
il pourrait être revu à la baisse au fil des années d'autant que nous avons deux contrats chez direct assurance.</t>
  </si>
  <si>
    <t>gucciardi-m-113309</t>
  </si>
  <si>
    <t xml:space="preserve">Procédure de transition facilitée par la loi HAMON. 
Prix correct au regard de la concurrence.
Semble OK. Service à voir au fur à mesure de la vie du contrat. 
</t>
  </si>
  <si>
    <t>abonaglia33-64627</t>
  </si>
  <si>
    <t>si vous avez le tiers payant, pas de problème particulier, en revanche, quand vous n'en bénéficiez pas, il faut les relancer sans cesse pour obtenir les remboursements. Parfois plusieurs mois entre la demande et le résultat, une catastrophe.</t>
  </si>
  <si>
    <t>nath-67220</t>
  </si>
  <si>
    <t xml:space="preserve">Une honte !! cliente depuis 30 ans pour la voiture et 20 ans pour la maison je viens purement et simplement de me faire "virer" car en 5 ans j'ai subit un orage de grêle (comme si cela était de ma faute) et un dégât des eaux (fuite sous le carrelage), bref alors que j'ai vu un conseiller en début d'année qui m'a dit que tout allait bien là on me jette en me disant que de toute façon il n'y avait rien à faire en dépit de ma fidélité depuis 30 ans. La MAAF tant que l'on paye ça va, en revanche s'ils doivent faire leur boulot à savoir rembourser en cas de sinistre, là c'est dehors !!! </t>
  </si>
  <si>
    <t>Un problème de hausse de tarifs , résolu par Lucie , au Top.</t>
  </si>
  <si>
    <t>louis-63211</t>
  </si>
  <si>
    <t>Bonjour, après avoir souscrit une assurance moto chez Assur Bon Plan le 21/03/2018, je n'ai plus aucune nouvelle! La souscription s'est bien passée, le paiement des 200 euros à été très vite encaissé, de ce coté la ils sont efficace! Aujourd'hui le 12/04/2018, je n'ai toujours pas ma vignette! après une dizaine d'appel, toujours rien, la réceptionniste ne fais que transmettre l'information à ses collègues.  J'ose pas imaginer leur délais de traitement en cas d'accident. Assurances à éviter!</t>
  </si>
  <si>
    <t>jeremy-m-110013</t>
  </si>
  <si>
    <t xml:space="preserve">Prix qui on augmenter au fils des années, mêmes sans sinistres,
En cas de problème franchise toujours élevé ou voir des clauses qui ne son pas prix en charge et dont on nous parle pas à la souscription. dégât électrique par exemple ! 
prix qui augmente également pendant un confinement national ou le véhicule est rester au garage pendant des mois. </t>
  </si>
  <si>
    <t>charlotte-71114</t>
  </si>
  <si>
    <t>J'ai eu un accident de la circulation le 12/12/2017, percuté par un automobiliste qui a pris la fuite. J'ai été blessée et depuis 14 mois, le service sinistre attend toujours le PV du parquet (14 mois pour obtenir un PV de délit de fuite)..........je les ai appelé plusieurs fois, j'ai l'impression de les déranger et toujours la même réponse !!!! scandaleux et honteux de la part de la GMF dont je suis sociétaire depuis plus de 40 ans !!!! j'ai 4 contrats à la GMF, si cela perdure, je prendrai des dispositions pour m'assurer ailleurs et c'est très dommage</t>
  </si>
  <si>
    <t>blanche66-56362</t>
  </si>
  <si>
    <t xml:space="preserve">L'olivier applique arbitrairement des augmentations annuelles exorbitantes (sans aucun sinistre déclaré dans l'année) : ma coti lors de la souscription était de 473€ et elle vient tout bonnement de passer à 853€ !!!! COMMENT est-ce possible de justifier près de 400€ d'augmentation quand on prétend geler ses tarifs en 2017 ?? J'ai cru à une vulgaire erreur mais non non mon interlocuteur chez L'olivier m'a bien confirmé que sous prétexte des événements écoulés au niveau régional et national c'était bien le montant de ma nouvelle coti !!! Mais SOS L'olivier c'est juste une mauvaise blague pour attirer les clients avec des bas prix pour mieux les assommer la 2ème année ! Ce que je comprends pas c'est pourquoi la presse spécialisée ne les affichent pas pour ce qu'ils sont au lieu de cautionner leur mensonges en relayant leur soit-disant politique de gel des tarifs....
Tout cela me dépasse,  j'ai plus que 3 jours pour résilier mais ce sera fait sans hésitation, et gare à la pub que je vais vous faire !!
J'espère que le traitement de ma résiliation ne sera pas compliqué car j'ai lu des commentaires qui m'inquiètent un peu... </t>
  </si>
  <si>
    <t>diatta-s-110301</t>
  </si>
  <si>
    <t>Je suis satisfait du prix et des services proposés, mais je préférerais avoir un meilleur prix car ma voiture ne dispose pas beaucoup de chevaux. Cependant, vos prix sont meilleurs que la concurrence.</t>
  </si>
  <si>
    <t>marjorie-c-135334</t>
  </si>
  <si>
    <t>Topissime !!! Service rapide. Prix abordable. Je recommande direct assurance car le montant des cotisations est le plus bas du marché avec des garanties les plus hautes.</t>
  </si>
  <si>
    <t>didier-c-107296</t>
  </si>
  <si>
    <t>Prix correct (c'est toujours trop cher .... :-) , parfois un peu long à atteindre par téléphone mais service très pro, bon suivi de dossiers. Personnel compétent</t>
  </si>
  <si>
    <t>thierry-a-124331</t>
  </si>
  <si>
    <t>Bonjour, je suis satisfait de AMV mais j'aurais aimé avoir une personne en ligne pour effectuer le changement de contrat et avoir des conseils sur les différentes options</t>
  </si>
  <si>
    <t>dams-122005</t>
  </si>
  <si>
    <t xml:space="preserve">Mutuelle réactive et qui répond présente en cas de soucis.
Mes sollicitations ont toutes trouvé une issue favorable et la maif a gérer parfaitement les dossiers
</t>
  </si>
  <si>
    <t>lilou-58460</t>
  </si>
  <si>
    <t xml:space="preserve">Je n'ai jamais eu aucun pb avec Metlife. Les personnes qui s'occupent de la plateforme sont très compétents et les délais sont satisfaisants.
Je recommande fortement.
Bien moins cher que leurs concurrents </t>
  </si>
  <si>
    <t>lga35-58394</t>
  </si>
  <si>
    <t>Les tarifs ne sont pas les plus compétitifs</t>
  </si>
  <si>
    <t>sylvie-sissi-58774</t>
  </si>
  <si>
    <t>Aberrant,  fin juillet 2019 je saisi l'assurance pour la futur prise en charge de.mon crédit sachant que je vais être arrêter plus de 6mois. L'indemnisation devait commencer mi octobre 2019, a l'heure d'aujourd'hui le 23 février 2020 mon dossier n'est toujours pas traité !!!! Toute les semaines j'appelle et je n'ai jamais le discours. .. soit c'est une attention employeur qui manque , soit un papier de la.banque non fourni ..    ce sont des menteurs tout ces papiers ont été envoyés par email, par envoi postal en AR et plusieurs fois ...   C'est une honte inadmissible!!!! ASSUREUR A FUIR !!!!!</t>
  </si>
  <si>
    <t>moi-m-107408</t>
  </si>
  <si>
    <t>la franchise même en tous risque  trop importante limite choquante  , je pense pour ce prix , nous payons la vignette , en espérant que rien n arrive .</t>
  </si>
  <si>
    <t>raymond-ausseray-61231</t>
  </si>
  <si>
    <t>La MatMut est loin d'être la moins chère, mais quand ont sait ce qu'il arrive à ceux qui courent après les rabais</t>
  </si>
  <si>
    <t>magali-m-111861</t>
  </si>
  <si>
    <t>Je suis satisfaite du service. Cependant, comme déjà signalé, attention à vos garages partenaires qui ne jouent pas le jeu. Quand on paye des suppléments pour avoir une voiture de remplacement on ne s'attend pas a devoir rouler avec une presque épave !</t>
  </si>
  <si>
    <t>mickael-j-123362</t>
  </si>
  <si>
    <t>Bien voir la suite ......    je me ferai une idées plus tard je me suis jamais assurer sur le net jattend bcp de cette expérience pour assurer mon père</t>
  </si>
  <si>
    <t>05 août 2017 suite à une expérience en août 2017</t>
  </si>
  <si>
    <t>cb-42300-56494</t>
  </si>
  <si>
    <t xml:space="preserve">Démarchage téléphonique honteux  de personnes agees
Harcellement pour leur faire résilier leur contrat et les prendre comme nouveaux clients.
cela est sont des méthodes lamentables pour partie sous traitées à SAMASSURE courtier </t>
  </si>
  <si>
    <t>bruno-vetel-103652</t>
  </si>
  <si>
    <t xml:space="preserve">Objet demande de rachat après liquidation judiciaire.
Transmission de la demande par le site internet en demandant si il y a besoin d'une LRAR. Pas de réponse. Après quinze jours deux mails et un appel téléphonique, on m'annonce qu'il faut une signature. Envoi de tous les documents en LRAR. Appel téléphonique demandant une attestation sur l'honneur de fin d'activité par mail et 6 jours après toujours pas de nouvelles. Le contactweb est il la pour faire croire que le dossier est traité ?
</t>
  </si>
  <si>
    <t>jicky-74511</t>
  </si>
  <si>
    <t>contact excellent , explications claires et nettes, bravo à lissa  ,remboursements assez rapides, dans l'ensemble.
je vous souhaite bonne réception de la présente
michelle vanderstraeten</t>
  </si>
  <si>
    <t>aissiouane-o-129839</t>
  </si>
  <si>
    <t xml:space="preserve">Merci à Florence que j'ai eu au téléphone, qui m'a très bien expliqué et a répondu à toutes mes interrogation et aussi très sympathique.
C'était claire et rapide.
 </t>
  </si>
  <si>
    <t>bernard-m-107260</t>
  </si>
  <si>
    <t xml:space="preserve">Les démarches sont très simples et rapides par le site internet et les conseillers et les conseillères, au téléphone, sont efficaces et sympathiques. 
</t>
  </si>
  <si>
    <t>corsand-70416</t>
  </si>
  <si>
    <t>Aucune nouvelle de mon sinistre depuis 8 mois. Pas possible de joindre le service sinistre par téléphone, ne répondent à aucun mail, je ne suis toujours pas remboursé de mon accident.</t>
  </si>
  <si>
    <t>chipie2009-121499</t>
  </si>
  <si>
    <t>bonjour, 
je suis adhérente chez santevet depuis plus de 10 ans. en ce moment, j'ai 7 chats assurés dont un qui souffre d'arthrose du dos et qui nécessite des soins mensuels (laser et injections). je n'ai jamais eu de problèmes de remboursements (90% des frais chaque fois ) virés sous 48 heures. je ne trouve pas que les cotisations aient augmenté de manières considérables (pas plus que nos mutuelles personnelles) 
j'ai un plafond de 2200 euros par chat et par an en formule Premium 
je ne comprends  donc pas tous ces avis négatifs, le taux de remboursement est fonction du contrat souscrit.
il suffit de faire la comparaison avec les autres assurances animales (certes moins chères) qui ne remboursent rien avec des franchises à chaque remboursement. Santevet n'a qu'une franchise annuelle.
de plus, conseiller faciles à joindre 
quoiqu'il en soit pour ma part satisfaction +++
I. B.</t>
  </si>
  <si>
    <t>fanina-66078</t>
  </si>
  <si>
    <t xml:space="preserve">Bonjour,
Je vois que je ne suis pas la seule dans ce cas vu tous les avis négatifs, je suis dans le même cas que la personne précèdente.
Mon avis est que c est une compagnie a évité.
Cordialement.
</t>
  </si>
  <si>
    <t>walid-o-132660</t>
  </si>
  <si>
    <t>Il est un peu tôt pour parler du service non ? je viens juste de m'inscrire et de payer... On verra plus tard quand vous me serez ( peut-être ) utile, là on parlera de votre service :)</t>
  </si>
  <si>
    <t>nedrinas-138303</t>
  </si>
  <si>
    <t>C'est une assurance qu'il faut fuir à tout pris!!!! Car dès que votre animal nécessite des soins réguliers, il leur coûte de l'argent, donc ils augmentent vos cotisations mensuelles de 100% l'année suivante!!!, et rebolote l'annéee d'après, encore 100% !!!+ une augmentation de 15% dès que votre animal fête ses 10 ans!!!!!! une honte cette assurance! et dès que vous leur mettez un avis négatif, ils vous virent comme un malpropre!!!</t>
  </si>
  <si>
    <t>malika-d-126482</t>
  </si>
  <si>
    <t>site internet simple, conseiller au téléphone qui apporte des réponses clairs et précises, tarifs intéressants, à voir les prochaines années et les prises en charges.</t>
  </si>
  <si>
    <t>franck-g-121529</t>
  </si>
  <si>
    <t>Simple et très pratique pour un grand nombre de services.
Permet un gain de temps important tant pour payer comme pour demander un renseignement ou contracter un nouveau service.</t>
  </si>
  <si>
    <t>julie-104216</t>
  </si>
  <si>
    <t>Je suis très déçue par cette assurance !!! J’ai subit un vandalisme sur mon véhicule le 18/12/2020 . Devant un collège mon véhicule a été taggé de dessins obscènes sur le capot et sur les 4 portières . Nous avons porté plainte auprès de la police et fait notre déclaration auprès de la matmut en remplissant tous les papiers nécessaires. Il y a 3 jours je reçois une lettre de la matmut pour m’informer que le sinistre ne sera pas indemnisé par l’assurance car nous n’avons pas déclaré des rayures sur les pare choc avant et arrière . Or ces parties du véhicule n’ont rien à voir avec celles qui ont été vandalisées et nous ne demandions que la prise en charge des parties vandalisées et non  de la voiture entière .il semblerait que tous les moyens sont bons pour ne pas indemniser les sociétaires .  Je me retrouve donc à rouler avec une voiture avec des dessins obscènes ! Je paie une assurance tout risque pour ne pas être indemnisée en cas de sinistre et je trouve cela honteux .</t>
  </si>
  <si>
    <t>verone-82097</t>
  </si>
  <si>
    <t>un personnel très à l écoute et très soucieux de satisfaire la demande du client</t>
  </si>
  <si>
    <t>dgp-76732</t>
  </si>
  <si>
    <t>Il y a quelques jours j'aurais dit que la macif est un très bonne assurance. A ce jour je ne conseillerai à personne la macif. 14 ans que nous sommes assurés à la macif, tous nos véhicules et moto on allait passer la maison, sauf que la semaine dernière à cause du vent la portière de mon véhicule à touche celle d'un autre véhicule le choc ne se voit même pas, le conducteur étant en véhicule de société on fait un constat pensant qu'après toute cette ancienneté et en tant que bon client sans aucun incident en 14 ans on aurait pas de malus. Et bien non être fidèle à la macif ça ne sert à rien,  mon conseiller qui me dit c est la règle chez macif je peux rien faire ni sur votre malus de 14% (Au téléphone on nous dit 25% on comprend rien) ni sur les futurs tarifs. Donc quand on a un probleme ne comptez pas sur la macif. Quel est l'intérêt d'avoir des agences et des conseillers ??? Je ne comprends pas à quoi ça sert pour ma part ils sont inutiles dans tous les cas après 14 ans de fidélité je quitte cette assurance, surtout évitez la macif ils n'aiment pas les clients fidèles.</t>
  </si>
  <si>
    <t>azkara-65454</t>
  </si>
  <si>
    <t>pour une simple résiliation: 2 déplacements en agences, 4 appels téléphonique, 2 recommandés avec AR, et en retour: rappel d'impayé, mise en demeure et pour finir service contentieux, la MACIF a un très gros problème</t>
  </si>
  <si>
    <t>debira-m-113241</t>
  </si>
  <si>
    <t>RAS MEILLEUR PRIX SUR INTERNET? CONSEILLER PAR LE LYNX  ET UN AMI QUI M'A PARRAINNEE, je recommande largement cette assurance par rapport a mon ancienne assurance qui est plus cher pour les meme garanties</t>
  </si>
  <si>
    <t>seco-76748</t>
  </si>
  <si>
    <t>Contrat résilié car je n'ai pas reçu ma nouvelle carte grise dans les délais par l'Ants. Du coup, je me suis retrouvé sans assurance. Direct assurance m'a prélevé 3 mois d'accompte et résilié le contrat au bout de 2 mois, au final je reçois un courrier recommandé pour me dire qu'il rembourse 2,60 euros.</t>
  </si>
  <si>
    <t>14 octobre 2021 suite à une expérience en septembre 2021</t>
  </si>
  <si>
    <t>kessy-137438</t>
  </si>
  <si>
    <t xml:space="preserve">je souhaite resilier mon contrat avec vous car la personne qui s'est occupée de moi n'a pas compris mes besoins. je paye très cher pour des remboursement minime.
De ce fait merci de me confirmer la résiliation immédiate de mon contrat.
Je tiens à vous informer que Je vais faire opposition sur mon compte bancaire pour tout prélèvement de votre organisme.
Je n'hésiterai en aucun cas d'entamer ces démarches auprès du TGI ainsi que de l'ACPR si je n'ai pas de courrier de confirmation de votre part dans les 8 jours.
 </t>
  </si>
  <si>
    <t>fabien-l-107110</t>
  </si>
  <si>
    <t>- Je ne comprends pas l'augmentation de ma prime d'assurance pour la période 2021/2022 à venir alors que je n'ai déclaré aucun sinistre responsable sur la période écoulée 2020/2021, pour laquelle la sinistralité a globalement fortement diminuée en raison du contexte sanitaire et de la pratique généralisée du télétravail, moi y compris ... et c'est chaque année la même chose.
- Espace client très mal conçu : aucun accès à l'historique des messages que j'envoie, parfois aucune réponse aux messages envoyés, mon nom apparait deux fois dans la liste des membres quand je me connecte sur l'espace client en utilisant mon iPad, je vois deux numéros de contrats auto à mon nom quand je me connecte sur l'espace client en utilisant mon iPad.</t>
  </si>
  <si>
    <t>beafal83-66752</t>
  </si>
  <si>
    <t>Client depuis 1991 avec un bonus à vie on refuse la réparation du véhicule de mon époux que l on a retrouvé embouti sur un parking d un magasin de bricolage l expert dit que le véhicule était en circulation n importe quoi en fait pour être rembourser il ne faut pas dire la vérité à la Maaf mais n importe quoi si on veut être rembourser c est le deuxième sinistre mais j en ai assez car je ne peux compter sur eux je ne vais pas les assigner à chaque fois pour voir afin mes droits reconnus  je téléphone demain et si pas de retour vu que l honnêteté n est pas récompensée je résilie les 2contrats auto les 4 contrats habitation et les assurances scolaires</t>
  </si>
  <si>
    <t>camille-l-124515</t>
  </si>
  <si>
    <t>Je suis satisfaite des tarifs.
Je suis satisfaite de la rapidité à être assurée et aussi de la facilité à m’assurer.
Je recommande April Moto a tous depuis que j’ai obtenue mon permis.</t>
  </si>
  <si>
    <t>laura2006-55805</t>
  </si>
  <si>
    <t xml:space="preserve">Bonjour, 
En 2006, j’ai pris une assurance emprunteur auprès d’April Assurances pour deux prêts. 
Depuis 2006 cette société applique une surprime mensuelle de 75% soit 340,44 € pour cause d’obésité. 
Le « petit » prêt est terminé. 
Le « gros » prêt est remboursé aux 2/3 (fin en 2021) et pourtant la surprime mensuelle ne diminue pas.
Fin novembre 2016 j’ai subi un Bypass pour améliorer ma santé.
Le 14 mars 2017 J’ai informé April  (gestion@april.com) que mon IMC était de 30 au lieu de +43. On m’a dit d’attendre 7 semaines pour obtenir une réponse. 
Le 25 mars Sans nouvelles d’April, j’ai appelé le service clients et reçu un questionnaire qui a été rempli et renvoyé dans la journée. On m’a alors demandé d’attendre 3 semaines supplémentaires.
Le 12 juin, Aucune réponse suite à l’envoi du questionnaire rempli. J’ai décidé d’adhérer à UFC Que Choisir Association de défense des Consommateurs, mon interlocuteur a confirmé qu’il était anormal qu’April continue d’appliquer une surprime pour une personne ayant un IMC à 28.
Le 15 juin, le médecin a établi un certificat médical qui confirme que mon IMC est de 28.
Le 21 juin: Réaction d’April soit 12 semaines d’attente en lieu et place des 3 annoncées le 25 mars. La surprime ne serait plus « que » de 50%. Cette proposition me semble discriminatoire, je cherche un interlocuteur légal et impartial qui puisse me dire que faire pour qu’April respecte mes droits d’assurée.  
 La SURprime serait enfin dégressive alors qu’elle ne l’a pas été pendant dix ans et diminuerait en fonction des montants restant à assurer. 
Elle aurait dû être dégressive depuis le début en 2006. 
Depuis le 14 mars quatre prélèvements de 340,44€ ont eu lieu.
Ce 11 juillet mon IMC est de 28, je n’ai JAMAIS eu de diabète 1 ou 2. 
AUCUN traitement médical, Pas de tabac, Pas de vapotage, Pas d’alcool. Toujours pas de diabète 1 ou 2. Depuis 2016 je fais de 12 à 15 000 pas chaque jour. Alors pourquoi cette surprime de 50% ?
Et ce n’est pas fini, mon objectif est d’atteindre un IMC de 23 d’ici fin 2017 et de m’y tenir. April sera averti si je suis encore cliente. 
</t>
  </si>
  <si>
    <t>gbrv31-71555</t>
  </si>
  <si>
    <t xml:space="preserve">Un assureur responsable agence Aux pratiques cavalieres et agressives pour vous revoir les garanties pourtant signees et avis d’echeance en bonnes et dues formes 
Soit disants des événements Sur mon dossier alors qu’Un simple appel pour renseignement sans déclaration de sinistre se compte comme un evenement chez lui
ce responsable est par ailleurs hautain imbu de sa personne et meprisant
je change de cremerie Adieu la Maaf 
 pourtant satisfaite de leur service plateforme telephonique </t>
  </si>
  <si>
    <t>madoudou-62072</t>
  </si>
  <si>
    <t xml:space="preserve">Bonjour - Au 1er septembre 2017, j'ai eu la chance (?) de partir à la retraite malgré mes 59 ans. De ce fait, plus d'I.J. de la CPAM, donc plus de rbt de la part de la CARDIF. J'ai demandé à ma caisse de retraite de me délivrer 1 attestation "inaptitude" au vu de mon âge et de mon dossier. La Caisse de retraite m'a répondu par la négative car elle ne délivre ce document qu'aux PERSONNES AGEES DE PLUS DE 62 ANS !!! UBUESQUE ! Et pourtant, c'est ce que je vis ! 
En espérant que ma demande de révision se fasse rapidement ...
</t>
  </si>
  <si>
    <t>jcb-63155</t>
  </si>
  <si>
    <t>je suis en galère depuis sept 2017 !!avec AXA FLUVIAL 
depuis que j'ai déclaré un sinistre sur mon bateau. M Zunino mon courtier AXA de Paris se bat avec AXA FLUVIAL pour faire valoir mes droits j'ai dépensé plus de 20000 € pour être remboursé 2000 € moins la franchise de 200 € je suis chez AXA pour toutes mes assurances depuis 20 ans.J'ai alerté le service client par mail et je n'ai pas eu de réponse.</t>
  </si>
  <si>
    <t>enduro05-50534</t>
  </si>
  <si>
    <t xml:space="preserve">Donc je regrette de le dire mais c'est une assurance à FUIR très rapidement. 
Aujourd'hui cela représente plus 8600€ qui sont dans la nature pour moi.
+ de 15 ans d'assurance chez AMV sans sinistre. et la 30 Octobre 1er accident responsable mais et pas de tiers. déclaration faite, je reçoit rapidement les papier à compléter. rendez vous le 9 novembre avec l'expert. plus de 15 jours sans nouvelle. C'est donc au client de relancer les différents intervenants. Donc je relance l'expert j'envoi les documents en double exemplaire à Amv et à l'expert. La moto est déclarée non réparable. je rappel pour avoir des nouvelles, je cede mon véhicule à Icare, Icare m'envoi un courrier en me disant que le véhicule n'as pas pu être récupéré, je les rappelle, finalement le véhicule à bien été récupéré le 14 décembre. aujourd'hui le 21 décembre je rappelle pour avoir des nouvelles, Amv me dit qu'il sont dans l'attente des documents d'Icare.... Bref c'est très très long, entre chaque étapes il se passe de longues semaines et si le client ne rappelle pas les intervenants pour relancer il ne se passe rien.
Quand je lis les commentaire de certain je désespère d'être remboursé un jour, et on ne peut pas faire grand chose car tous ce passe par téléphone. Je vais quand même me renseigner auprès d'une association de consommateur pour voir si il a des démarches à faire pour accélérer le remboursement.
</t>
  </si>
  <si>
    <t>raymond-j-134692</t>
  </si>
  <si>
    <t>je suis satisfais du service rapide et efficace claire maintenant je reste très attentif aux déroulement du service et surtout sur votre réactivité...</t>
  </si>
  <si>
    <t>emilie49650-85538</t>
  </si>
  <si>
    <t>Besoin d'un renseignement , très bien accueillit par téléphone par Gwendal. J'ai déjà contacté plusieurs fois le service et Toujours bien accueillit et mes demandes sont traitées.</t>
  </si>
  <si>
    <t>mimi65-101995</t>
  </si>
  <si>
    <t>Je suis adhérente MGP depuis 23 ans et j'en suis très contente.
Les mensualités sont assez élevées  mais en contrepartie le remboursement des soins est satisfaisant.
Les conseillers sont très serviables et très agréables.</t>
  </si>
  <si>
    <t>zdiri-b-107103</t>
  </si>
  <si>
    <t>Je suis très satisfait , espace abonné simple et rapide , les conseillers sont très sympas au téléphone, en plus des prix très raisonnable , merci et bonne continuation</t>
  </si>
  <si>
    <t>ahmed--b-129964</t>
  </si>
  <si>
    <t xml:space="preserve">Je suis bien satisfait niveaux prix et garantie les deux c'est bien correct par rapport à d'autres compagnies d'assurance 
J'espère que ça va durer comme ça </t>
  </si>
  <si>
    <t>benchaa-a-116785</t>
  </si>
  <si>
    <t>J’ai été bien orienté vers l’assurance la mieux adapter. Très contente de l’accueil et des prix ainsi des garanties proposer par l’olivier assurance.</t>
  </si>
  <si>
    <t>flo200776-81740</t>
  </si>
  <si>
    <t>Plusieurs soucis. J'ai souscrit à une mutuelle de groupe avec mon employeur et Santiane a bien voulu me résilier mais m'a fait payé un mois complet alors que j'avais envoyé les papiers avant la fin du mois d'avant. De plus, il est impossible de joindre le service client par téléphone, votre espace client sur internet est nul, vous n'accédez à aucun document vous concernant et lorsque vous demandez des documents via le formulaire et bien vous ne les recevez jamais. Mutuelle à fuir</t>
  </si>
  <si>
    <t>mozi-91177</t>
  </si>
  <si>
    <t>Bon service devis bien pratique, prix interessants qui demande à étudier l'offre si celle ci est complète et claire!!!!!!!!!!!!!!!!!!!!!!!!!!!!!!!!!!!</t>
  </si>
  <si>
    <t>barroca-j-126204</t>
  </si>
  <si>
    <t>Je suis satisfait, il faut voir par la suite si les conditions annoncées soient mises en place.
Mise a part cela rien d'autre de spécifique.
bien cordialement.</t>
  </si>
  <si>
    <t>gia-franco-b-112163</t>
  </si>
  <si>
    <t>Site toujours en maintenance ou ne fonctionne pas incroyable 4 jours que j'essaye de vous envoyer un dossier Comment faire pour avoir une attestation par contre les retraits bancaires eux sont pris.</t>
  </si>
  <si>
    <t>adlihtam-100910</t>
  </si>
  <si>
    <t>C'est un véritable scandale. 
Ma maman est décédée depuis le 14/09/2020 et depuis il font trainer le dossier, demande les pièces jointes au compte goutte et en plus sont désagréables au téléphone à chaque relance. 
Cela fait donc désormais plus de deux mois que l'argent de ma défunte mère qui est désormais le notre légalement est entre leurs mains. Sans parler des mails auxquels ils ne répondent jamais et mettent 1 mois à traiter. Si vous voulez protéger votre famille, je vous conseille de fuir CARDIF !</t>
  </si>
  <si>
    <t>nicolas-s-131782</t>
  </si>
  <si>
    <t>tres satisfait des tarifs et de la rapidité de la souscription pour assurer ma moto yamaha dt 125. c est tout bon c est juste pour avoir le nombre de caracteres</t>
  </si>
  <si>
    <t>emma-89585</t>
  </si>
  <si>
    <t xml:space="preserve">Suite aux intempéries du samedi 9 mars à Vanves 92170 ( reportage  sur ces intempéries sur TF1 au JT du 10 mars ) notre chaudière a subit la foudre ce qui a grillé deux pièces de la chaudière. 
Nous avons fait une déclaration de sinistre à la Maif en y ajoutant le devis de réparation de 400€ (devis prenant en compte que le prix des pièces car nous avons un  contrat d'entretien avec Engie ce qui nous permet de ne pas payer la main-d'oeuvre et le déplacement ).  
Ce matin le 13 mai la Maif m'a  contacté pour avoir des informations complémentaires sur par exemple l'ancienneté de la chaudière et les raisons de cette panne.
A l'issue des éléments communiqués  la conseillère Maif m'a  informé que je ne serai pas prise en charge car ma chaudière à plus de 10 ans. 
Étonnée de cette réponse car dans mon contrat d'assurance habitation il est noté notamment que le remplacement ou la réparation des biens en cas de dommage lié  à des conditions climatiques type orage sont pris en charge.
J'ai rappelé cela à  la conseillère sans succès.
 J'ai rappelé également  à la conseillère Maif que nous payons pour une maison de 90 m2 une assurance à plus de 600€ par an, que tous les contrats que nous avons avec la Maif  coûtent plus de 2500€ par an et que nous avons avec eux presque 30 ans d'ancienneté. Malgré ces informations la conseillère m'a répondu que nous ne serions pas pris en charge que seuls les mobiliers de moins de 5ans sont pris en charge avec une franchise de 135€ et un abbatement de 10% par an sur le prix du mobilier endommagé. 
Au vu de mon étonnement et de mon mécontentement  la conseillère m'a invité à faire une lettre de réclamation à la Maif (réponse très administrative).  
Je suis très mécontente et insatisfaite de mon contrat habitation de la Maif et m'interroge sur la possibilité de trouver un nouvel assureur pour mes différents contrats </t>
  </si>
  <si>
    <t>helena-69921</t>
  </si>
  <si>
    <t>Sociétaire Maif depuis 20 ANS jamais d'accident responsable, au mois de décembre un bus me percute par l'arrière, sans aucun souci que le chauffeur de bus reconnait et signe sauf que la maif ne l'entend pas de la même oreille en premier le schéma que j'ai mis sur le constat pour eux me désigne comme responsable okay la TAM accepte de refaire le constat noir sur blanc le chauffeur écrit qu'il a mal géré le porte à faux toujours responsable aux yeux de MAIF, donc la MAIF ne défend pas les intérêts de ses sociétaires bien aux contraire pourtant toujours a jour de mes cotisations jamais aucun incidents tout simplement bon payer et c'est tout.</t>
  </si>
  <si>
    <t>robertpinchon75-89790</t>
  </si>
  <si>
    <t>Mutuelle rapide dans les remboursements. Malgré le nombre de commentaires négatifs, je m'étais bien inquiété... Tout fonctionne normalement pour moi depuis plus d'un an maintenant. Je recommande!</t>
  </si>
  <si>
    <t>bumpy-112271</t>
  </si>
  <si>
    <t>Top super bonne écoute super structure et bien presi merci d'avance pour llles informations ki son rapide et bien ecrite ke meilleur prix grâce o services linx</t>
  </si>
  <si>
    <t>charmeur-47126</t>
  </si>
  <si>
    <t>Un service client très décevant. Un traitement froid, distant et rarement efficace.</t>
  </si>
  <si>
    <t>senee-m-111743</t>
  </si>
  <si>
    <t xml:space="preserve">Le prix de mon contrat me conviens complètement,                                                                                              
et la communication avec les hôtesses de clientèles est parfaite   </t>
  </si>
  <si>
    <t>patrick-c-112190</t>
  </si>
  <si>
    <t>les prix me conviennent   l’accueil et le service téléphonique très bien personnel,, très sympathique et il sont à l'écoute des demandes, bonne continuation à tous.  Cordialement</t>
  </si>
  <si>
    <t>carla-80798</t>
  </si>
  <si>
    <t xml:space="preserve">je suis très satisfait de la prestation de cette mutuelle  
remboursements automatique réseau carte blanche  optique 0 reste a charge . application de la loi 100%santé et sur les 5 derrière année augmentation de 3% je la recommande </t>
  </si>
  <si>
    <t>douay31-54758</t>
  </si>
  <si>
    <t>Ayant eu a gérer le décès de ma mère, cette dernière ayant souscrit une assurance vie auprès de la CARDIF, je peux vous assurer que cette assurance est la plus longue de toutes à régler. Réception du dossier un mois après signification du décès. Règlement toujours pas effectué trois semaines après envoi du dossier complet. Toutes les autres assurances vie souscrites auprès d'autres assureurs sont depuis longtemps versées. Les intérêts que je sache cessent de courir au jour du décès.</t>
  </si>
  <si>
    <t>marie-u-125523</t>
  </si>
  <si>
    <t>Satisfaite pour le service. Prix sont abordable cest bien dd pouvoir tout finaliser sur internet en quelques clics. Je me demqande toutefois si il faut envoyrr des pieces justificatives et comment  je nai pas trouve linfo</t>
  </si>
  <si>
    <t>arsouille35-77715</t>
  </si>
  <si>
    <t>Un petit commentaire pour remercier l'équipe de leur professionnalisme ! Je viens de souscrire pour ma superbe CB1000R et je suis super content de la qualité des services. Le commercial avec qui j'ai parlé était un vrai passionné  - Romu - ! Ma conseillère - Angélique - est à l'écoute des demandes annexes que j'ai pu avoir et ma bien indiqué toutes les démarches à suivre pour le contrat ! C'est simple, je recommande vivement cette assurance !</t>
  </si>
  <si>
    <t>Bonjour, j'ai envoyé une lettre de résiliation après avoir reçu mon échéancier daté du 24 octobre, mais envoyé seulement le 12/12/2016. J'ai reçu l'avis de réception tamponne par Neoliane le 19/12, mais quand j'ai enfin réussi à avoir quelqu'un au téléphone, la personne me dit qu'il n y a aucune trace de ma demande de résiliation dans mon dossier. Pire, il me dit que Neoliane n'est pas concernée par la loi Châtel, alors que mon contrat de se termine le 31/12/2016. Que dois-je faire pour obtenir une confirmation de résiliation rapidement. Merci</t>
  </si>
  <si>
    <t>otmani-m-117647</t>
  </si>
  <si>
    <t>satisfait,bien sur,je vous souhaite une bonne journee en attente de la finalisation
veuiller recevoir mes sinceres salutations j'attends de vos nouvelles  merci</t>
  </si>
  <si>
    <t>audreyrv-53122</t>
  </si>
  <si>
    <t>impossible de les joindre, tarif hors de prix même pour une jeune, à déconseiller très vivement!!!je suis vraiment déçue étant enseignante, il n’y aucun ou très peu d’intérêt de s'y attacher!</t>
  </si>
  <si>
    <t>nade-44133</t>
  </si>
  <si>
    <t>Tres mauvaise  assurance pour les animaux,  cela fait plusieurs fois qu'ils ne me remboursent pas les frais de vétérinaire pour ma chienne, vous payez pour rien, je la déconseille fortement</t>
  </si>
  <si>
    <t>de-witte-r-139571</t>
  </si>
  <si>
    <t>je suis satisfait de mon contrat le prix très attractif rapidité de vos service accueil tres cordial rapidité gentillesse patience je suis très satisfait  cordialement</t>
  </si>
  <si>
    <t>couscous-65714</t>
  </si>
  <si>
    <t>Demande de rachat partiel sur assurance vie transmise le 10 juillet. L agent me demande un papier pour justifier le prolongement a 15 ans de la validite de ma carte d identité, ce qui est inutile. Puis longue attente.. malgré de nombreux appels telephoniques: finalement le 06 aout, j apprends -en insistant - qu ils attendent le paiement de la cotisation d aout pour traiter ma demande !?! Tjs rien de viré à ce jour.. Tres decu par swisslife. Manque de professionalisme et peu de reactivité, le credit agricole debloque en 6 jours maxi Je deconseille donc la compagnie Swisslife.  Fuyez!!!</t>
  </si>
  <si>
    <t>andre-b-106071</t>
  </si>
  <si>
    <t>le service est très satisfaisant , mais  je pense quand même que c 'est un peu cher .en effet si je n'avais pas beneficié d 'une remise pour bonne conduite pendant 5 ans , je paierai une cotisation de  près de 1000 euros</t>
  </si>
  <si>
    <t>eleonore-a-122684</t>
  </si>
  <si>
    <t>Je n'ai rien à dire de spécial hormis le fait que le service client est très réactif mais je trouve cependant qu'il y a un manque de logique dans les process. En effet, contrat souscrit à mon nom puis repris par mon ex colocataire mais sans m'informer que je devais résilier mon contrat .</t>
  </si>
  <si>
    <t>tita-66025</t>
  </si>
  <si>
    <t>26juillet 2018 tomber en panne sur l'autoroute de Angers grosse galère et au bout du 5eme appel ou tout allait bien je tombe sur une incompétente qui s'en foutait de mon problème changer de boulot ce genre de mauvaise femme la</t>
  </si>
  <si>
    <t>enrick-d-126519</t>
  </si>
  <si>
    <t>Je suis très très satisfait de la GMF. Vous êtes et vous avez toujours été la pour ma Famille et moi à tout moment. C'est la raison pour laquelle ma Famille et moi nous vous sommes reconnaissant et fidèle.</t>
  </si>
  <si>
    <t>petafum-93777</t>
  </si>
  <si>
    <t xml:space="preserve">je suis assuré chez April moto depuis plusieurs années en tous risques. J'ai crevé la semaine derniere a 200 km de chez moi et quand j'appelle l'assistance voici la réponse: vous n'etes pas assuré pour la crevaison!!! un cauchemar! depuis je cherche a les joindre par mail ou telephone mais aucune reponse. Je change evidemment d'assureur.
</t>
  </si>
  <si>
    <t>nc81400-115702</t>
  </si>
  <si>
    <t>Mutuelle qui a plus le souci de faire "rentrer" de l'argent que de répondre aux courriers, mails, ...
De plus pour retarder un maximum les remboursements, ils demandent des documents ABUSIFS.
Mutuelle à FUIR</t>
  </si>
  <si>
    <t>11 novembre 2018 suite à une expérience en novembre 2018</t>
  </si>
  <si>
    <t>joss-68525</t>
  </si>
  <si>
    <t>J ai souscrit par téléphone ils font une erreur ils le reconnaissent grâce à l écoute des appels mais c est qd même vous qui en payer les conséquences je suis extrêmement déçue je vais attendre impatient 1 an pour résilier mon contrat et celui de mon fils</t>
  </si>
  <si>
    <t>joel-55683</t>
  </si>
  <si>
    <t xml:space="preserve">Je n'ai pas eu de sinistre mais juste un prélèvement mensuel qui n'a pas été honorer par ma banque à la date de présentation... Pour 48.00 Euros, j'ai été harcelé sans arrêt plusieurs fois par jour, par sms, par appel téléphonique, par mail, tout y est passé... J'ai cru un instant que j'avais tué père et mère et le voisin en même temps. Et pour finir le tout, on me facture 20 Euros de frais (pour 48.00 euros) à moins de 10 jours de non paiement et on clôture le tout par une lettre recommandée menaçante de mise en demeure sachant tout de même qu'entre temps l'impayé a été régularisé. Conclusion juste pour 48,00 euros c'est la fin du monde chez eux, j'imagine quand il y a un sinistre, on doit vous menacer de rendre votre permis !
Fuyez cet assureur... je viens de le faire !
</t>
  </si>
  <si>
    <t>lucas-k-132738</t>
  </si>
  <si>
    <t>ok
TRESsatisfait et jesper de ne pas avoir des surprise.
jesper que nous pourillon faire dautre assurance comme asurance dhabitta,mais finalison dabord ce contra.</t>
  </si>
  <si>
    <t>hu78270-86000</t>
  </si>
  <si>
    <t>très bonne assurance</t>
  </si>
  <si>
    <t>samuel-m-108142</t>
  </si>
  <si>
    <t xml:space="preserve">Je suis très satisfait de mon interlocutrice qui a été très professionnelle, à l'écoute et disponible. Des réponses très claires.
Tout ceci malgré le contexte compliqué de l'incendie du serveur informatique.
</t>
  </si>
  <si>
    <t>olaketal-52782</t>
  </si>
  <si>
    <t xml:space="preserve">GMF assurement INHUMAIN ! cela fait plus de 2 ans que notre maison s'est fissurée à cause d'une catastrophe naturelle secheresse. Et depuis tout ce temps, la gmf nous "ballade " entre courrier et expert. Nous sommes fatigués et ma mère en dépression à cause de cette assurance. Ils avaient normalement seulement quelques mois pour nous donner une réponse... 
fuyez!! </t>
  </si>
  <si>
    <t>ron'-131418</t>
  </si>
  <si>
    <t>Je suis à moitié satisfait car je me suis fait volé le volé le vélo de mon fils dans mon abri de jardin et mon assurrance maison ne couvre pas les frais de remboursement</t>
  </si>
  <si>
    <t>di-chiappari-i-114865</t>
  </si>
  <si>
    <t>Très satisfaite du service téléphonique ainsi que des tarifs proposés. La conseillère fût très disponible, et extrêmement à l'écoute de nos questions et besoins.</t>
  </si>
  <si>
    <t>estelle-65504</t>
  </si>
  <si>
    <t>La Matmut elle assure pas du tout!!!
 La Matmut égare des courriers avec A/R dans leur bâtiment, leur expert ignore ce qu' il vient faire chez vous, les délais sont purement indicatifs,la gestion des sinistres est laborieuse, énormément d' interlocuteurs pour très peu de résultats.....c'est honteux!??</t>
  </si>
  <si>
    <t>eric-y-132562</t>
  </si>
  <si>
    <t>simple et pratique pour l'instant!  voir pour ajouter des options dans l'avenir. Donc j"aurai besoin de conseils dans les jours qui suivent par rapport à l'age de cette voiture sachant que j'assure aussi une Peugeot</t>
  </si>
  <si>
    <t>h-124484</t>
  </si>
  <si>
    <t>Bonsoir je suis assuré chez Direct Assurance depuis 3 ans et je n’ai eu aucun sinistre. Je possède une 407 coupée v6 hdi finition griffe 
Je suis assuré  tout risque et je paye 100€ chaque moi pour assurer mon véhicule très bien entretenue depuis qu’il est en ma possession. Il avait appartenue a seulement une personne avant moi.Je l’avais acheté au enchère chez alcopa auction de Lyon. Malheureusement mon véhicule a été vendalisé l’extérieur et l’intérieur. Je l’ai donc déposé au garage afin que l’expert puisse le voir et après ça j’ai été choqué du montant de l’expertise 1000€ sachant que mon véhicule est de 2006 et qu’il est côté 5000€ a largus. L’expert ne m’a demandé aucune facture rien du tout pas de facture d’achat  je l’ai acheté Il y a moins de 3 ans seulement et j’ai fait énormément de frais Je conclue que l’expert ne fait pas correctement son travail il cherche juste a chiffrer très très bas afin que l’assurance ne paye que très peu lassuré sachant qu avec la franchise je suis en dessous des 500€ je suis choqué et outré. Donc je vous conseil de faire très très attention avant de vous assurer chez ce genre d’assurance.( J’étais chez la macif de nombreuses années et ça s’est toujours bien passée dans les mauvais moments )</t>
  </si>
  <si>
    <t>cel-102814</t>
  </si>
  <si>
    <t xml:space="preserve">Mutuelle qui est toujours à l’écoute de l’assuré 
Rien a redire 
Très satisfaite des services et des remboursements 
Au téléphone, ils répondent rapidement et sont très aimables </t>
  </si>
  <si>
    <t>ery-97812</t>
  </si>
  <si>
    <t>J'ai sollicité la MAAF pour la responsabilité civile, sinistre déclaré en ligne simple a utiliser.
Prise en compte et traitement rapide. 
Bref rien à dire, sérieux et efficace</t>
  </si>
  <si>
    <t>mamiegold-63512</t>
  </si>
  <si>
    <t>pour le paiement c'est de suite sinon pas assuré et pour le remboursement il faut attendre et ils se servent généreusement au passage voir autres compagnies certainement plus capables de vous satisfaire
assurance à eviter</t>
  </si>
  <si>
    <t>geraldine-p-107758</t>
  </si>
  <si>
    <t>Les prix me conviennent, et cela a été trés facile de faire le changement d'assurance pour mon véhicule opel corsa. J'espère que Direct assurance sera présente en cas de sinistre.
Cordialement</t>
  </si>
  <si>
    <t>daniel-l-131712</t>
  </si>
  <si>
    <t>J AI ETE TRES BIEN INFORME DE LA PART DU REPONSABLE AU TELEPHONE QUI A SU PRENDRE MON DOSSIER DANS LE MEILLEUR BENEFICE POUR MOI LE PRINCIPAL ETANT DE GRADER LE CLIENT
A CONSERVER LE RESPONSABLE POUR SON AGREABLE SERVIABILITE M DANIEL LEFEVRE</t>
  </si>
  <si>
    <t>yan-l-108778</t>
  </si>
  <si>
    <t>Je suis satisfait sans l'être dans la mesure ou je n'ai pas eu a faire appel a vous il m'est compliqué d 'émettre un avis donc je vais donner un avis moyen de 3 étoiles au niveau de satisfaction . De plus après une augmentation de 23€, sans sinistre,  il m'est difficile de mettre une note supérieur à 2.
Bonne réception,
Cordialement 
Yan LOUP</t>
  </si>
  <si>
    <t>pubert-a-137306</t>
  </si>
  <si>
    <t>Interface Très bien présenter très facile d’utilisation, très simple et très rapide , assurer dans la journée sans problème , réactivité au top , merci</t>
  </si>
  <si>
    <t>laurent33-60769</t>
  </si>
  <si>
    <t xml:space="preserve">amis motard passez votre chemin. accident survenu y as bientôt 3 mois. 100% responsable pour la partie adverse. moto déclarée VEI l'expert propose une somme qui ne correspond pas au rachat d'un véhicule identique. impossible de joindre l'expert pendant les 30J avant de me retrouver avec la carcasse sur les bras, du coup obligé d'accepté l'offre. ensuite il faut pleurer toutes les semaines chez l'assureur pour avoir des nouvelles. j'apprend par hazzard que tous se qui est dommage corporel faut encore que je traite avec quelqu'un d'autre .je suis en arrêt depuis le début et j'attend de savoir si je doit être opéré. la semaine dernière je rappel l'assurance ou il m’apprenne que c'est bon l'expert a renvoyer tout les papiers. n'ayant toujours pas de réponse je rappel aujourd'hui. il vienne juste de voir que mon dossier été bien arrivé mais qu'il traîne sur leur serveur donc pas traité. donc il sont bien présent pour prendre l'argent tous les mois mais en cas de dommage il ne traite rien. faut traité soit même avec l'expert puis avec une autre filiale pour se qui est corporel etc. pu qu'as attendre le chèque de remboursement pour voir combien il vont me donner pour la moto + équipement et la je craint le pire. comme dis au début amis motard passez votre chemin après presque 10 ans chez eux et 1er dommage je sais a quoi m'en tenir. 
</t>
  </si>
  <si>
    <t>serge-m-105126</t>
  </si>
  <si>
    <t>Bonjour,
Je suis vraiment très mécontent concernant l'augmentation  de prix de mon contrat habitation.
J'ai demandé au téléphone à un de vos téléconseiller un geste commercial qui m'a été refusé.
Je trouve cela inacceptable.
J'envisage de résilier mon contrat habitation ainsi que mon contrat auto dans les prochains jours.</t>
  </si>
  <si>
    <t>jean-marie-j-114789</t>
  </si>
  <si>
    <t>je suis très satisfait du produit.
Les prix me conviennent.
Rien à signaler pour le moment, tout ce déroule parfaitement.
On verra suite à un sinistre si tout ce passe aussi bien.
Aucune raison d'en douter.</t>
  </si>
  <si>
    <t>olivier-63362</t>
  </si>
  <si>
    <t>Suite à une marche arrière, une automobiliste est entré en collision dans mon véhicule en stationnement. Je n'ai pas eu de véhicule de prêt et, j'ai du attendre trois semaines entre passage d'expert et travaux ! Ces derniers jours, persistant dans la GMF,... pour l'achat d'un véhicule neuf, j'ai contacté le service adéquat par internet et téléphone,... Quatre interlocuteurs, quatre sons de cloches différents et les véhicules sélectionnés non disponibles,.. Résultat, perte de temps et... d'argent... Fini pour moi la GMF alors que j'étais sociétaire depuis... 1992 !... Les temps changent, le service client... Aussi !!!</t>
  </si>
  <si>
    <t>valerie34-106001</t>
  </si>
  <si>
    <t>Il ne paie pas ce qui est dû, c'est innacceptable. J'ai apporté tout les elements nécessaires mais passe outre et me privant de mes indemnités malgré la guerison donc non consolidé</t>
  </si>
  <si>
    <t>delanoe--102951</t>
  </si>
  <si>
    <t xml:space="preserve">Personnes a l’écoute ..
Après avoir cherché auprès d’autres assureurs ..les Prix sont compétitifs ..
Les contrats sont clairs ...
Je recommande les assurances AMV à mon entourage..
</t>
  </si>
  <si>
    <t>youns-e-108788</t>
  </si>
  <si>
    <t>Le prix est bien, mais manque de flexibilité avec les commerciaux, j'attendrais un petit geste commercial, mais ils sont fixé sur leur grilles de prix, dommage.</t>
  </si>
  <si>
    <t>sara-b-126349</t>
  </si>
  <si>
    <t>Franchement Je suis satisfaite du service simple et pratique et aussi  c'est pas la peine de ce déplacer faire inscription chez moi  , même prix me conviennent. Merci</t>
  </si>
  <si>
    <t>gigi-133215</t>
  </si>
  <si>
    <t>renseignements demandés par téléphonne à Raware,au sujet des séances de l'ostéopathe et du forfait pour les cures thermales. j'ai eté bien renseigné merci</t>
  </si>
  <si>
    <t>22 octobre 2021 suite à une expérience en janvier 2021</t>
  </si>
  <si>
    <t>coincoin-138013</t>
  </si>
  <si>
    <t>Neoliane ça ne vaut rien. J ai pris l option 7sur 8 pour être super bien remboursé sur les dents et bien ils sont nuls de chez nul. D ailleurs 3 mois après mon inscription, j ai pris une autre mutuelle pour la fin de l année. Ne savent pas ouvrir un devis, ne le comprennent pas, ne l on pas reçu, bref des incapables. Je déteste cette mutuelle sante, Neoliane = 0</t>
  </si>
  <si>
    <t>zulal-101524</t>
  </si>
  <si>
    <t xml:space="preserve">Je ne suis pas du tout satisfaite. A éviter à tout prix, il vaut mieux payer un peu plus cher ailleurs que de se faire traiter de cette manière. En plus cela vous permettra d'être réellement assuré.
Un service client et un accueil juste inadmissible, je n'ai jamais été traité de cette manière !!!
Vous souhaitez résilier on ne vous le permet pas et on ne vous assure pas votre nouveau logement !!!
Aucun suivi client pour vous expliquer comment les choses se passe et quand vous appeler pour trouver une solution vous vous retrouver avec une téléconseillère arrogante et incompétente qui ne cherche qu'à avoir le dessus au lieu de vous aiguiller et faire son métier pour lequel elle est payée !!!
Bravo, vous faite des belles promesses mais il faut pouvoir suivre, le service client est la base !!! 
</t>
  </si>
  <si>
    <t>christine-g-132624</t>
  </si>
  <si>
    <t xml:space="preserve">Les prix sont très intéressants avec de bonnes conditions
La souscription est très rapide et bien expliquée
Les choix sont judicieux et bien pensés
Les options sont bien adaptées </t>
  </si>
  <si>
    <t>sorciere-89912</t>
  </si>
  <si>
    <t>mutuelle accessible par internet et téléphone
bon accueil téléphonique
accessible à tout moment
rapide et efficace</t>
  </si>
  <si>
    <t>vero94350-61970</t>
  </si>
  <si>
    <t>Très facile s’ouvrir un contrat. Parcours du combattant pour se faire rembourser. Ont reçu 5 fois le devis pour un bris de glace de baie vitrée et prétendre ne pas l’avoir reçu alors que je les bois dans les messages. Donc ne veulent pas rembourser la facture car prétendent ne pas avoir le devis. À chaque appel au service client me mettent en attente et raccrochent. Service sinistrés ne répond jamais</t>
  </si>
  <si>
    <t>lau67-69564</t>
  </si>
  <si>
    <t xml:space="preserve">Prix attractifs par rapport à d'autre compagnies d'assurance auto
Toujours disponible à votre écoute et à vos demandes
</t>
  </si>
  <si>
    <t>sidibe-m-130184</t>
  </si>
  <si>
    <t xml:space="preserve">Je suis vraiment satisfait du service mi en place , il est simple, efficace et super pratique…
Les tarifs me conviennent et le service assistance et au top </t>
  </si>
  <si>
    <t>sainson-n-112355</t>
  </si>
  <si>
    <t>Je suis satisfaite du service et du prix de cette assurance. Votre site est pratique d'utilisation et simple. Les informations sont claires et précises</t>
  </si>
  <si>
    <t>stl-79199</t>
  </si>
  <si>
    <t xml:space="preserve">Assurée depuis 1979 dans la même agence à cherbourg (50) Ma maman s'est fait prendre de haut par un correspondant au téléphone. Apres lui avoir ri au nez parce qu elle ne comprenait pas qu elle devait payer une franchise suite à des dégradations volontaires sur son véhicule avec auteur identifié et interpellé, ce dernier lui a demandé qui elle était pour qu elle puisse imaginer qu on change une loi pour elle-même, tout en rajoutant:" mais madame vous serez rembourser de votre franchise, qui sait dans 2ans peut-être" tout en rigolant! Quel arrogance et quel manque de respect quand vous êtes dans le désarroi, avec un véhicule dégradé et devoir payer presque 300euros. Un simple " comprenez madame que dans  nos clauses les choses ne se passent pas comme ça, nous sommes désolés pour votre sinistre et ne manquerons pas de rembourser votre franchise dès le jugement passé".. et bien non, on préfère se moquait d une cliente fidèle depuis 1979 en la rabaissant et en rigolant. Cher Mr, que j aimerai avoir à faire à votre maman si un jour elle était dans une situation inconfortable... 
J'espère que votre responsable de cherbourg vous obligera à vous excuser auprès d'elle..  </t>
  </si>
  <si>
    <t>gwada-90271</t>
  </si>
  <si>
    <t>Aprés un rejet j'ai etait contrainte de payer 1années d'assurance pour au finale ne pas etre assurer.malgrer l'erreur venais leurs part je nes ue aucune facilité de paiement jai du régler 1300 en cheque de banque</t>
  </si>
  <si>
    <t>camaro-80953</t>
  </si>
  <si>
    <t>J AI ETE ASSUREE CHEZ APRIL ET JE VOUS LA DECONSEIL .J AI EU 1 ACCIDENT EN MOTO 1 VOITURE MA COUPER LA ROUTE ALORS QUE JE ROULAIS SUR MA VOIE A 20 KM/H DONC LA VOITURE ETAIT 100% RESPONSABLE MAIS APRIL LA PAS VUE COMME CA IL M ONT MIS 50/50 QUELLE HONTE .APRES J AI VENDU MA MOTO FIN JUILLET J AI ENVOYER LE CERTIFICAT DE CESSION MAIS ILS ONTS CONTINUEZ A RETIREZ  L ARGENT EN AOUT ET SEPTEMBRE 2 FOIS 45 EURO MAIS POUR ETRE REMBOURSEE ILS ONTS MIS 2 MOIS ET M ONTS RENVOYER 1 CHEQUE DE 66 EURO .QUI ES LE PERDANT DANS L HISTOIRE C ES BIEN VOUS CAR C ES BIEN  VOS CLIENTS ET J ESPERE QUE LES GENS QUI VONS LIRE CES AVIS ILS IRONTS VOIR AILLEURS</t>
  </si>
  <si>
    <t>guillaume59280-57302</t>
  </si>
  <si>
    <t>Très déçu véhicule accidenté depuis un an et toujours pas réparé car le véhicule était en stationnement et moi au tiers</t>
  </si>
  <si>
    <t>duval-j-114300</t>
  </si>
  <si>
    <t xml:space="preserve">Je suis satisfait de ce service simple et efficace avec des prix intéressants en plus de ce faire être assuré en un clic ! Je trouve ça plus tôt pratique.
Cordialement,
Mr DUVAL </t>
  </si>
  <si>
    <t>yann-d-125631</t>
  </si>
  <si>
    <t xml:space="preserve">Satisfait du tarif et de la facilité de souscription du contrat.
Néanmoins déçu que le paiement de la cotisation mensuellement revienne plus cher 0que le prix de la cotisation annuelle </t>
  </si>
  <si>
    <t>ananas59-77326</t>
  </si>
  <si>
    <t xml:space="preserve">Je déconseille totalement... Contrat signé il y a 1 mois et demi, envoi 3 fois de la carte verte que je n'ai toujours pas reçu ! Conseillères très désagréables au téléphone qui n'hésitent pas à vous hurler dessus au téléphone. Ils nous prennent vraiment pour des chèvres, et bien évidemment aucun moyen de resilier malgré le fait qu'ils sont en tord et ne m'envoient pas ma carte verte, puisque ça ne fait pas 1 an que je suis chez eux... Bref je déconseille vivement, sauf si vous souhaitez perdre votre temps, votre argent et en prime, être pris pour un imbécile.
</t>
  </si>
  <si>
    <t>tresorine-112576</t>
  </si>
  <si>
    <t>des gens a l'ecoute , aide au constat , de nombreuses option comme pret de vehicule , reactivité , dialogues et petits prix , je recommande direct assurance</t>
  </si>
  <si>
    <t>lmk-111270</t>
  </si>
  <si>
    <t xml:space="preserve">Fuyer de chez harmonie mutuelle des gros ESC.... T...! 
qui joue sur les mots
Il mon résilier sans raisons en plein covid alors que j'ai la complémentaire santé solidaire sous prétexte que mes 3 mois janvier février et mars je les ai payer en avril 2021. Ils mentent en disant qu'il mon envoyé une relance en février alors que jetait au téléphone en mars pour un probleme de carte. Normalement je suis chez eux jusqu'au 31 juillet 2021 date de la fin de mes droit complémentaire santé solidaire ils on encaisser leur 3 mois et me resili en avril. Une honte ! Je n'est jamais reçu de courrier depuis le confinement de 2020! Et il me dise qu'ils ont bien un duplicata ! Pitoyable je suis chez eux depuis 2017! Si une personne a subit la même chose j'aimerais les attaquer en justice voilà mon adresse mail merci à vous lecteur. 
boubou.lamlam@gmail.com </t>
  </si>
  <si>
    <t>siham92-102212</t>
  </si>
  <si>
    <t>A FUIR !!!!! 
J'ai souscrit à cette mutuelle via mon entreprise en janvier 2019 , j'ai démissionné en Aout 2019 , et depuis cela fait maintenant 1 an et demi que je bats pour avoir mes remboursements bien que j'ai envoyé des mails , appelé de nombreuses fois , envoyé des courriers en recommandés,  lorsque vous les appelez,  vous patientez 20 minutes minimum pour avoir un employé incompétent qui ne vous apporte aucune solution ( après vous avoir mis en attente durant 15 minutes minimum, le temps de contacter un autre service soit disant ) , attention en fonction des appels vous avez bien évidemment des versions complètement différentes sur votre situation . J'ai été prélevée chaque mois d'un montant de 36.45 euros mais pour les remboursements bizarrement votre dossier d'affiliation disparaît ... je compte entamer des procédures judiciaires . Un conseil n'y allez surtout pas !!!!!!!!!!!!!!!!!!!</t>
  </si>
  <si>
    <t>nisck-90857</t>
  </si>
  <si>
    <t>Je suis assez satisfait du service j’attend de voir maintenant pour un devis pour 2 véhicules 
Rapidité et facile de compréhension 
Rien de plus à dire</t>
  </si>
  <si>
    <t>bianchi-e-109829</t>
  </si>
  <si>
    <t>Pour la souscription c'est plutôt simple, tarif correct, maintenant reste à voir comment cela va se passer. En principe je suis très retissant au assurance en ligne, pour une fois j'ai fais confiance, j'espère ne pas le regretter.</t>
  </si>
  <si>
    <t>emna-m-133180</t>
  </si>
  <si>
    <t xml:space="preserve"> JE TROUVE QUE C'EST CHER J'AI DÉJÀ DEUX véhicules ASSURES CHEZ VOUS.
QUE POURRIEZ VOUS ME PROPOSER DE PLUS intéressant EN TERME DE TARIF AVANTAGEUX ET COUVERTURE ?</t>
  </si>
  <si>
    <t>montredon-j-114605</t>
  </si>
  <si>
    <t>Je suis satisfait de cette assurance elle est pratique  ce qui un point positif c'est que c'est nous qui faisons notre devis avec nos Choi est on peut le faire partout</t>
  </si>
  <si>
    <t>ernestine-78036</t>
  </si>
  <si>
    <t>J'ai téléphoné pour avoir un devis d'assurance AUTO. On m'a demandé quel emploi je réalisais. Je travaille pour Caritas (réseau secours catholique - association 1903 à but NON RELIGIEUX mais d'ORIGINE religieuse). On m'a rétorqué que j'avais dit "le mot qu'il faut pas". Et on m'a expliqué doctement que je payerais plus cher car je travaille  pour une association à but confessionnel... (ravie de l'apprendre). Je ne savais pas qu'être laïque c'était être discriminatoire envers une association d'origine chrétienne. 
Je pensais que dans ce monde moderne tout le monde connaissait le "vivre ensemble" et le respect mutuel, l'ouverture à l'autre... Apparemment pas la MAIF qui aime rester entre laïcards. Honte à eux.</t>
  </si>
  <si>
    <t>cyrille-n-105211</t>
  </si>
  <si>
    <t>Les prix sont assez raisonnables en comparaison avec mes deux précédents assureurs et le service client est assez réactif, notamment en ce qui concerne l'envoi des documents. Cependant je met une petit remarque en ce qui concerne la prise en charge du changement d'assureur.</t>
  </si>
  <si>
    <t>moussel-a-133843</t>
  </si>
  <si>
    <t>Je suis satisfait du service.
Simple et rapide.
Explications et compréhensions claires.
La conseillère a su me guider.
avec efficacité et convivialité.</t>
  </si>
  <si>
    <t>abbaci-m-115015</t>
  </si>
  <si>
    <t>Je suis très satisfait, content de votre service qui est pratique, rapide et écologique. Pourriez-Je vous prie de bien vouloir me donner l'adresse du siège de votre direction?</t>
  </si>
  <si>
    <t>ludo80500-94448</t>
  </si>
  <si>
    <t>Des teleconseillers hautains envers la clientèle. Qui vous répondent que chez direct assurance on fait ce que l'on veut</t>
  </si>
  <si>
    <t>cnpasreponse-101955</t>
  </si>
  <si>
    <t>Impossible d'obtenir un contact après 3 mails sur les coordonnées liées aux réclamations.Un désastre pour être indemnisé.
Un standart sourd à votre détresse, des mails sans réponses.Pas de retour téléphoniques en 3 mois, un service client jamais intervenu.</t>
  </si>
  <si>
    <t>rcramoel-95633</t>
  </si>
  <si>
    <t>assez satisfaisant au niveau u caractère prix de la disponibilité des conseiller de clientèle et du prix de l’assurance assez abordable et l'un des meilleur sur le marché de l'offre une bonne qualité d'intervention en cas de sinistre et n excellent montant de remboursement en cas de sinistre</t>
  </si>
  <si>
    <t>todireanu-d-122924</t>
  </si>
  <si>
    <t xml:space="preserve">
Bravo . très rapide . Chois des prix. Contact téléphonique avec les staff .Genial . Malgré une connexion mauvaise du réseaux . Je choisi l'assurance par rapport ou service propose . CHOIX DES SERVICE - Prix raisonnable </t>
  </si>
  <si>
    <t>pascal-d-115457</t>
  </si>
  <si>
    <t>Prix tres cher sachant que je suis client depuis au moins 20 ans. et que j'ai 50% de bonus. Je pensais que j'aurais eu au moins un tarif famille
Cordialement</t>
  </si>
  <si>
    <t>rayane--l-125885</t>
  </si>
  <si>
    <t>Très bien, pas très cher avec de bonne chose, merci, je recommande cette assurance, site assez maniable et facile, rapide,                            .</t>
  </si>
  <si>
    <t>coco-95737</t>
  </si>
  <si>
    <t>Pour le moment rien de particulier a signaler
Tarif correct par rapport a d'autres.Carte des explications au moment de signer les contrats auto habitation et protection juridique</t>
  </si>
  <si>
    <t>raja-i-133936</t>
  </si>
  <si>
    <t>Je suis satisfaite de la simplicité et la fluidité de la démarche sur le site. C'est ma première assurance, le début me rassure.
Une conseillère m'a contactée, elle a répondu à toutes mes questions. J'ai trouvé l'offre qui m'interesse.</t>
  </si>
  <si>
    <t>gueux-d-121929</t>
  </si>
  <si>
    <t>Très rapide très compétent c est très facile et très compréhensible un grand bravo à toute l équipe de l'olivier assurance et très fière de faire parti de vos clients</t>
  </si>
  <si>
    <t>heliogabale-50601</t>
  </si>
  <si>
    <t>Assurance incompétente. Aucune vignette verte depuis un an. On me demande un nouvel ordre de prélèvement bancaire en échange de la dite carte alors que mon compte est prélevé mensuellement.</t>
  </si>
  <si>
    <t>zak-a-111727</t>
  </si>
  <si>
    <t>Je suis satisfait de la prestation.
La communication est correcte.
Le prix est un peu élevé, et mes année de conduite à l'étranger n'ont pas été valorisés.</t>
  </si>
  <si>
    <t>armelle-67486</t>
  </si>
  <si>
    <t>TRES MAUVAIS  SERVICE</t>
  </si>
  <si>
    <t>lou-106554</t>
  </si>
  <si>
    <t>La conseillére de mon compagnon a envoyé une photo de son decolté pendant le confinement dois je la signaler? Ou porter plainte? Nous allons dénoncer tous les contrats est ce un motif réel pour anticiper la rupture des contrats?</t>
  </si>
  <si>
    <t>hakim--b-126390</t>
  </si>
  <si>
    <t>Le service est bon mais pour le prix d'assurance je trouve que c'est un peut chers par rapport le type, l'âge, le pris à l'argus de la voiture assuré.</t>
  </si>
  <si>
    <t>jean-michel-v-130844</t>
  </si>
  <si>
    <t xml:space="preserve">Le prix me convient interface simple d’utilisation grosse économie par rapport à mon précédent assureur
Pour faire simple je recommanderais April Moto a mes proches sans hésiter </t>
  </si>
  <si>
    <t>bibialiya-136839</t>
  </si>
  <si>
    <t>Je suis assuré chez Matmut J’ai fait un contrat d’assurance chez eux et Franchement à fuir à fuir à fuir au moment de l’inscription très agréable mais quand il s’agit d’un sinistre les masques tombent ça fait plus d’un mois que j’attends qu’on puisse me rembourser mon sinistre que j’ai eu mais à ce jour il y a même plus de réponses honteux honteux honteux fuir fuir fuir</t>
  </si>
  <si>
    <t>flo77-96106</t>
  </si>
  <si>
    <t>Cela fait plus de 10ans que je suis assuré à la MACIF, jai toujours réglé mes cotisations en temps et en heure.
Suite à un accident (reponsable) mais impossible à éviter.
Aquaplaning dans un parking souterrain filmé par le parking ainsi qu'avec une Dashcam. Vitesse de 5km/h. Je me retrouve avec un malus de 25%. La MACIF n a rien voulu savoir... je trouve cela désolant et je me sents vraiment pris pour une vache à lait... 
Je suis extrêmement déçu, je possède plusieurs assurance chez eux, je compte faire la modification de l ensemble de mes assurances car je ne comprend absolument a quoi mettre un tels si cest pour ne pas être écouter ou bien même compris.</t>
  </si>
  <si>
    <t>J'ai cherché un moment avec mon courtier pour trouver une formule qui rembousait bien l'optique et je suis bien contente d'avoir trouvé Néoliane ce qui m'a permis sans payer des cotisations folles de pouvoir changer mes lunettes en achetant de la bonne qualité.</t>
  </si>
  <si>
    <t>lebredonchel-v-136482</t>
  </si>
  <si>
    <t>Je suis satisfait de votre service très correcte pas chère et très très bien accompagné dans la démarche je suis ravi de des services rapide comme le votre.</t>
  </si>
  <si>
    <t>mischler-e-108563</t>
  </si>
  <si>
    <t>Simple et pratique, tarifs attractifs. Les conseillers sont très aimables et expliquent très bien les différents points du contrat. Il n'y a pas d'incitation à la sur-enchère !</t>
  </si>
  <si>
    <t>Pas du tout satisfaite avant même d'avoir un sinistre, de mon assurance habitation résidence principale et de la protection juridique de la MATMUT. Je recommande à tous ceux qui me lisent pour 5€ de plus chez Goupama vous avez une PJ extraordinaire, chez Groupama   la Protection Juridique est une assurance complémentaire attachée à la personne  pas à la résidence principale, et qui donc garantie aussi votre résidence secondaire entre autre. Il faut assuer sa résidence principale pour avoir accès à cette PJ. Le TOP, je recommande Groupama et Allianz qui ont semble-t-il des garanties similaires. Inouïe quau XXI ième siècle il existe des contrats d'assurance du 19ième siècle à fuir.</t>
  </si>
  <si>
    <t>domi5417-91745</t>
  </si>
  <si>
    <t>Très satisfaite de cet assureur. Je les ai appelé 2 fois pour des pannes de batterie, et à chaque fois 1/2h après un dépanneur était là et tout a été réglé.</t>
  </si>
  <si>
    <t>jean-louis-c-114153</t>
  </si>
  <si>
    <t>Très bon rapport prix, j'espère que je serais satisfait en cas de besoin., lors de sinistre et pour les augmentation des prochaines années. Le site est bien fait.</t>
  </si>
  <si>
    <t>virginie-m-112629</t>
  </si>
  <si>
    <t>satisfaite des prix et des services
rapidite et simplicite des demarches
il faudrait plus de rapidité pour les contacter au telephone
mais clareté dans les renseigneents, les conseillers sont a lecoute</t>
  </si>
  <si>
    <t>mimi57-108119</t>
  </si>
  <si>
    <t>Mutuelle très réactive. Des conseillers toujours à notre écoute, sympathiques et professionnels. Les derniers évènements me concernant m'ont permis de juger les prestations et personnellement je n'ai absolument pas été déçu. Pour moi très certainement une des meilleures mutuelles Je ne peux que vous féliciter et vous encourager à poursuivre</t>
  </si>
  <si>
    <t>alban-131351</t>
  </si>
  <si>
    <t>Satisfait des gens avec qui j'ai pu discuter service client chaleureux et souriant à voir pour la suite, les prix sont correct l'ancien propriétaire de min véhicule m'a conseillé cette assurance</t>
  </si>
  <si>
    <t>nathalie-l-129496</t>
  </si>
  <si>
    <t>Tout est nickel. Clair, les tarifs sont avantageux et la  rapidité de souscription est appréciable . Je recommande fortement pour les nouveaux bénéficiaires</t>
  </si>
  <si>
    <t>jeremelo-74669</t>
  </si>
  <si>
    <t>Toujours en attente de remboursements pour des soin,dépassement honoraires principalement pour FIV)ayant eu lieu en décembre 2018....multiple relance,courrier recommandé...rien n y fait...des factures soit disant non conforme(provenant d une clinique qui a pignon sur rue depuis des décennies)mais pour lesquels des remboursements ont déjà été effectué,mais pour des montants dérisoires par contre...pour les montants plus important c est plus problématique....
Les remboursements devaient être effectué le 27.03.19 ...toujours rien aujourd'hui le 02.04.2019</t>
  </si>
  <si>
    <t>penotemma-67098</t>
  </si>
  <si>
    <t>Que se soit via les conseillés téléphoniques ou bien les services en agence je suis très satisfait de mon assurance Habitation chez eux. Anciennement chez Suravenir du CMSO, j'ai eu la chance en allant chez axa de retrouver des garanties supérieur pour un tarif 30% moins chère. Ayant eu un sinistre avant j'en garde bon souvenir tant sur la rapidité des travaux que sur leur contenu. Un salon totalement inondé suite à une tempête qui fut entièrement refait selon nos gouts et non selon les tarifs. Une assurance qui sais à la fois écouter et confirmer leurs paroles est à noter.</t>
  </si>
  <si>
    <t>Excellent accueil téléphonique et prise en charge de mes demandes par des conseillers à l'écoute des sociétaires. Temps d'attente téléphonique correct malgré la crise sanitaire actuelle. Sinon le principe de se faire rappeler par un conseiller est quelque chose de très appréciable.</t>
  </si>
  <si>
    <t>dgil-99158</t>
  </si>
  <si>
    <t>Tout va bien pour payer et ouvrir le dossier, mais tout ce complique après, le dossier n'est jamais complet demande régulière de documents complémentaires après envoi et confirmation de la réception des documents , nouvelles demandes de documents et toujours pas de carte verte. L'interlocuteur au téléphone ne veut rien savoir , renvoyé les documents , il ne sait dire que cela</t>
  </si>
  <si>
    <t>mohammad-b-104958</t>
  </si>
  <si>
    <t>J’ai deux sinistres déclarés dans lesquels je ne suis pas responsable et je n’ai pas reçu de remboursements.
Trop cher et service mauvais.
Je ne conseillerais cet assureur à personne</t>
  </si>
  <si>
    <t>julie-b-131400</t>
  </si>
  <si>
    <t>je suis satisfait du tarif, la souscription est simple et rapide et le conseiller de bons conseils,
je recommande direct assurance,
j'espère rester longtemps chez vous
merci
cordialement</t>
  </si>
  <si>
    <t>depaul-s-137189</t>
  </si>
  <si>
    <t>Très bon conseiller merci pour vos explications pour un nouveau contrat 
A un prix intéressant pour une assurances en tiers confort merci à vous tous.</t>
  </si>
  <si>
    <t>bruno-66844</t>
  </si>
  <si>
    <t>la plus mauvaise prise en charge sinistre  un an apres toujours pas de reponse A PART VENDRE DES ASSURANCE TOUT BENEF POUR EUX</t>
  </si>
  <si>
    <t>marc-g-122144</t>
  </si>
  <si>
    <t xml:space="preserve">Je ne suis pas satisfait de vos tarif après plusieurs année de d'adherent il s'avère que les tarifs pour les nouveaux adherent sont plus avantageux je me pose la question faut il allez voir ailleurs pour avoir de meilleurs tarif 
Cordialement </t>
  </si>
  <si>
    <t>saadi-s-128451</t>
  </si>
  <si>
    <t>Je recommande vivement l'olivier assurance. Il sont réactif, il réserve à tous leurs clients le meilleur accueil possible. Et rien à dire au niveau des prix.</t>
  </si>
  <si>
    <t>bruno-99709</t>
  </si>
  <si>
    <t>si vous n'avez pas de sinistre, tout va bien. 
des que vous avez un problème le service sinistre trouve des excuses pour ne pas indemniser. il sont très fort pour s’exonérer de leur devoir.
payer plus cher mais allez voir ailleurs</t>
  </si>
  <si>
    <t>audoin-g-130303</t>
  </si>
  <si>
    <t>Je suis satisfait du service…les prix merci beaucoup pour votre accueil et votre gentillesse merci cordialement bonne journée à vous vous avez une bonne assurance</t>
  </si>
  <si>
    <t>fanny-139645</t>
  </si>
  <si>
    <t>Aucun suivi correct, après 2 dégâts des eaux en mars et septembre mon dossier a été pris en charge par une personne qui était en stage de formation
résultat les 2 dossiers ont été mélangés, suite à une demande d'envoi de la facture de laverie automatique pour vérifier si je ne l'avait pas éditée moi même car elle ne comportait ni tampon ni signature mais tous les renseignements nécessaires
le responsable de la laverie a qui j'ai demandé si il pouvait me mettre un tampon, m'a répondu qu'il n'en avait pas et que les factures qu'il fournissait aux entreprises étaient acceptées par la comptabilité, j'ai donc envoyé l'original à Nanterre pensant que ce serait rapide, malheureusement Nanterre vérifie cette facture et l'envoi à Aix, cela demande parfois entre 15 jours et un mois, en attendant, j'ai 75 ans et une petite retraite, actuellement je suis à découvert au vu des dépenses que j'ai effectuées depuis 4 mois</t>
  </si>
  <si>
    <t>pitykro-98172</t>
  </si>
  <si>
    <t>J'ai été résilié après quelques mois d'assurances, un bris de glace et un accident en stationnement (non responsable avec délit de fuite auteur identifié).
Je ne suis ni mauvais payeur ni escroc.
J'ai un bonus de 50% depuis un moment et jamais eu de soucis. Vraiment déçu !</t>
  </si>
  <si>
    <t>13 novembre 2021 suite à une expérience en août 2021</t>
  </si>
  <si>
    <t>toto-139539</t>
  </si>
  <si>
    <t>tout d'abord pas cher mai attention le jour ou vous avez un probléme sai pas sa du tout il font tout pour pas payer ils dise qu'il leur manque des document alors qu'il sont en leur possession</t>
  </si>
  <si>
    <t>christine-f-113570</t>
  </si>
  <si>
    <t>je suis tres satisfaite de mon assurance et les prix vraiment mini celon  notre choix vraiment merci et je recommande tres bonne assurance et en suis tres heureuse</t>
  </si>
  <si>
    <t>bruno-p-115901</t>
  </si>
  <si>
    <t>J'ai été un peu déstabilisé par votre site qui proposait des tarifs différents pour les mêmes garanties, il est vrai que j'étais en // sur 2 fenêtres différentes....
Vous sera-t-il possible de me rappeler car j'ai d'autres véhicules assurés et peut-être qu'en regroupant les contrats je pourrai économiser quelques dizaines voire centaines d'euros?
Merci.
Cordialement.
Bruno PLANTADE</t>
  </si>
  <si>
    <t>simone-94195</t>
  </si>
  <si>
    <t>Une mutuelle qui brille par son incompétence. Demande de prolongation de garantie entreprise via la loi Evin effectuée le 30 avril, via internet IMPOSSIBLE, un site FANTÔME !!!! Pas de reconnaissance des identifiants, renvoi avec message ERREUR SURVENUE. Allez, envoi par courrier postal...sans réponse bien sûr. Passage par la pharmacie, où l'on m'indique que je n'ai plus de droits depuis le 30/06/20 ?????? Je suis en retraite depuis le 01/07/20, et c'est pour cela que j'avais anticipé la fameuse Loi Evin. Appel téléphonique chez MERCER pour obtenir des explications , je devrai patienter au minimum plus de 10 mn, et donc j'essaye en même temps (toujours en attente au téléphone) de me connecter à nouveau sur le site MERCERNET, qui est toujours aussi "FANTÔME".
HOURRA !!!!! Au bout de 45 minutes, on daigne enfin prendre mon appel, pour me dire , qu'en ce moment, vu le contexte , MERCER est débordé !!!! Ben voyons !!!! Tout cela pour m'expliquer , qu'en effet , mon courrier du 30 avril est bien en leur possession, mais bizarrement au 15 juillet, mon dossier n'est pas fait. 2 mois et demi, et rien n'est fait ?????? Chez MERCER, ce ne devait pas être le "télétravail", mais plutôt le "télétravaillepas", ce qui ne change pas grand chose finalement. COURAGE...FUYONS !!! Et ne revenons JAMAIS !!!
Aucun regret !!</t>
  </si>
  <si>
    <t>pipna-63693</t>
  </si>
  <si>
    <t>Une catastrophe ! Ma maman agée de 70 ans vient de déménager de la Belgique vers la France. Je lui ai conseillé Direct Assurance. Mauvaise idée ! L'assurance provisoire d'un mois est rapidement en place mais les problèmes arrivent ensuite. DA lui réclame une déclaration de sinistres. Nous l'envoyons. C'est un modèle belge qui reprend cependant (en francais) tous les éléments requis (nom, dates d'assurance et indication des sinistres - à savoir RIEN en plus de 10 ans). Ma mère bénéficie du bonus malus minimum en Belgique et elle s'attendait donc à bénéficier du BM 0.50 en France. Et bien non, le document est refusé plusieurs fois sans explications. Au bout de deux appels au service client il apparait que DA refuse la déclaration belge et décide d'appliquer à ma mère (qui je le rappelle n'a jamais eu d'accident de sa vie) le bonus malus maximum (jeune conducteur !) ce qui a un impact énorme sur le prix. J'ai contacté entretemps d'autres assurances qui acceptent sans problème le document belge et l'équivalence du bonus malus. J'envoie un mail à DA pour leur signaler ce fait et leur indiquer que nous refusons la nouvelle offre de prix et leur demander de reconsidérer leur position. Ils me répondent ne pas pouvoir accepter la résiliation du contrat car je n'ai pas envoyé de recommandé !!??? C'est un dialogue de sourd avec des gens qui ne comprennent rien à ce qu'on leur demande/raconte. Je n'ose pas imaginer ce qu'il se passerait en cas de problème .....</t>
  </si>
  <si>
    <t>laura-98596</t>
  </si>
  <si>
    <t>L'accueil était très chaleureux.  Très bon contact avec la conseillère.
Cependant, j'ai envoyé les feuilles de soins (sous courrier suivi qui a été réceptionné ) pour me faire rembourser, en respectant les délais et en envoyant tous les papiers qu'il fallait conformément au contrat.
Cela doit faire près de 3semaines, je n'ai toujours pas été remboursée... Je souhaitais savoir combien de temps il fallait attendre, les délais me paraissent longs.</t>
  </si>
  <si>
    <t>brigitte--d-122236</t>
  </si>
  <si>
    <t>Les délais de remboursements sont excessifs. 3 semaines minimum ! Quand on attend un manque sur salaire cela pose problème chaque mois.Par ailleurs lorsque je téléphone, j’ai toujours eu un excellent accueil.</t>
  </si>
  <si>
    <t>pastaga-55305</t>
  </si>
  <si>
    <t xml:space="preserve">Je suis client chez L'olivier Assurance depuis 6 ans avec aucun sinistre. Le jour ou j'ai voulu résilier mon contrat car j'ai vendu mon véhicule, j'ai envoyé ma demande de résiliation en envoyant le document officiel de cession de mon véhicule. L'olivier assurance m'a alors parlé d'un vice de procédure car ils souhaitaient, soi-disant, un document de la préfecture. Comme si j'avais que ça à faire de perdre une demi-journée à la préfecture. Par ailleurs j'estime être dans mon plein droit de vouloir résilier mon contrat d'assurance suite à la cession de mon véhicule. Aujourd'hui, ils me réclament le paiement de plusieurs mois de cotisation et me menacent même avec une société de recouvrement et des relances interminables. On marche sur la tête ! Ces pratiques sont scandaleuses. L'olivier Assurance refuse tout simplement la résiliation de mon contrat suite à la cession de mon véhicule, comme ci je devais payer à vie leurs cotisations. c'est une honte. 2 membres de ma famille ont également un contrat avec cette assurance et je peux vous dire qu'on va aussi les résilier asap. En fait c'est une assurance qui refuse tout simplement que vous les quittiez, comme si vous vous étiez engagé pour 10 ans et qui vous demande donc de payer encore et encore, avec en prime des menaces de recouvrement, car j'ai été dans l'obligation de demander à ma banque de stopper les prélèvements. Ce sont des méthodes inacceptables. Assurance à éviter absolument. Je peux vous dire que je les attends au tournant avec mon avocat s'ils veulent continuer dans leur bêtise. 
Situation hallucinante alors que j'ai cotisé pour environ 10 000 € en 6 ans sans aucun sinistre. Ecœurant.
</t>
  </si>
  <si>
    <t>djamil-101758</t>
  </si>
  <si>
    <t>Bonjour,
Mercer mutuelle est décidément la pire expérience client que j'ai pu rencontré à ce jour. Mercer a décidé ne plus rembourser ses adhérents? j'ai deux factures optiques non remboursées depuis plus de deux mois. Le centre de gestion m'indique de patienter à chaque appel, qu'ils traitent mon remboursement et que je n'ai pas à m'inquieter. Depuis 2 mois et malgrés des relances par email et téléphone...je n'ai toujours pas été remboursé car ils traitent mon dossier. C'est simplement scandaleux. Toutes les pièces justificatives ont été envoyées. plus de 600€ non remboursé à ce jour. Faut-il aller porter l'affaire en Justice? je paie comment mes cadeaux de Noël avec un tel monant abyssal dans mon budget?
Je vous laisse me démontrer que vous êtes une société sérieuse.</t>
  </si>
  <si>
    <t>uxisama-102403</t>
  </si>
  <si>
    <t>J'ai plusieurs contrats a la macif : 3 vehicules , 5 logements dont 2 gites classes ayant eu une baisse d'activite en 2020 du au covid , un camping car peu utilise en 2020 , malgre ma demande la macif a refuse une baisse des corisaations contrairement a d'autres assurances....conclusion je vais quitter la macif pour tous ces contrats</t>
  </si>
  <si>
    <t>galyna-g-110612</t>
  </si>
  <si>
    <t>Je sui très satisfaite du service, un bon suivi du dossier. J'ai été recontactée par les conseillers très vite. Le prix est très intéressant, je conseille vivement</t>
  </si>
  <si>
    <t>cdeas-60231</t>
  </si>
  <si>
    <t>TARIF UN PEU ELEVE POUR UN 50 CM3
TARIF UN PEU ELEVE POUR UN 50 CM3
TARIF UN PEU ELEVE POUR UN 50 CM3
TARIF UN PEU ELEVE POUR UN 50 CM3
TARIF UN PEU ELEVE POUR UN 50 CM3</t>
  </si>
  <si>
    <t>L'accueil est super.
Les prix ne sont pas tous attractif, dommage
Sinon les prix pour plusieurs contrats sont possibles.
Ce que j'apprécie le plus c'est l'accueil avec des personnes françaises</t>
  </si>
  <si>
    <t>psoulier-53031</t>
  </si>
  <si>
    <t>Service très lent et désorganisation totale. J'ai adhérer en décembre 2016 et j'ai reçu ma carte tiers  payant seulement au mois de février. Depuis maintenant plus de deux semaines j'attend qu'ils enregistrent auprès de ma CAF ma mutuelle, bien entendu je n'ai aucun remboursement depuis décembre.</t>
  </si>
  <si>
    <t>ericka-57368</t>
  </si>
  <si>
    <t xml:space="preserve">Active assurances est juste une assurance comme les autres . Ils ont tout simplement pas mal de procédure à respecter et jusqu’ici je n'ai pas encore eu de soucis avec eux .
Niveau prix ça passe
Accueil et service excellent </t>
  </si>
  <si>
    <t>rdellecase-121298</t>
  </si>
  <si>
    <t>En attente depuis 9h45 alors qu’il est 14h30 pour avoir un rapatriement avec un taxi !!!! Et nous attendons encore…. Personne n’appelle. Nous sommes contraints de rappeler pour avoir des infos. C’est insupportable !!!!</t>
  </si>
  <si>
    <t>sylvain-r-114570</t>
  </si>
  <si>
    <t>Je suis très satisfait de vos service des conseillers  à l’écoute est très professionnel je recommanderai direct assurance à mes amis et à ma famille</t>
  </si>
  <si>
    <t>sbiro-61560</t>
  </si>
  <si>
    <t>Entièrement satisfait pour le moment ! J'ai déclaré un seul sinistre non responsable, qui a été traité de manière efficace.</t>
  </si>
  <si>
    <t>estelle-d-129713</t>
  </si>
  <si>
    <t>Simple rapide et pas cher, satisfaite pour le moment. Tarifs attractif, j’attend maintenant de voir si ce sera aussi simple lorsque j’aurais besoin des services de direct assurance</t>
  </si>
  <si>
    <t>loic-b-106490</t>
  </si>
  <si>
    <t>dommage qu 'il faut payé  trois mois d avance et qu 'il y ait des frais de dossiers alors que c' est nous qui venons vers vous 
je vais voir pour moto et habitation</t>
  </si>
  <si>
    <t>peyronnet-j-119092</t>
  </si>
  <si>
    <t>Je suis très satisfait de la mise en place du dossier et de son suivi. Le prix est très correct pour un jeune conducteur et les garanties proposées sont intéressantes.</t>
  </si>
  <si>
    <t>sarah-64493</t>
  </si>
  <si>
    <t>Je me suis bien fais avoir par cette assurance auto. Au bout d'un an d'engagement, ils m'ont refait signer un contrat qui m'a donc réengagé sur un an (90€ de frais de résiliation si je veux rompre le contrat) et de plus ils n'ont pas arrêté l'ancien contrat qui a donc été prélevé sur mon compte, entrainant un découvert. je paye donc 2 assurances auto pour 1 véhicule et suis engagée pour encore un an chez eux.</t>
  </si>
  <si>
    <t>bouguedba-f-127690</t>
  </si>
  <si>
    <t xml:space="preserve"> je suis très  satisfaite des services d'olivier assurance  de la qualité du service, écoute, des bon conseille au top 
un bon prix pour jeune conductrice </t>
  </si>
  <si>
    <t>ze-deng-z-114274</t>
  </si>
  <si>
    <t>Good service, content! Très vite, simple, bonne service, paradis pour les voitures ;
Je n'ai plus grandchose à ajouter, c'était un service parfait, merci!</t>
  </si>
  <si>
    <t>so56-65431</t>
  </si>
  <si>
    <t>Très déçue par cette mutuelle qui préleve les mensualité n importé quand parfois plusieurs a la fois ce qui fait mal au portefeuille. Lors de ma souscription j'ai fait une erreur ds la date du coup ils prélevé 3 mois de plus nous étions en février lorsque j'ai souscrit ils m'ont prélevé d un coup novembre décembre et janvier... Ils n'ont biensur pas voulut me rembourser. Et ont continu à me prélever alors que je viens de les quitter....</t>
  </si>
  <si>
    <t>arthur-81454</t>
  </si>
  <si>
    <t>J'ai mon chiot a qui on a detecter une dysplasie coxo fémorale, "Santevet et la seule assurance qui prend en charge la dysplasie", oui ils la prennent dans un indice de "gravité" allant de 0 à 0.5( et des dizaines d'autres motifs), autant dire un chien innopérable, bizarrement le mien a 0.98, on m'avais pourtant soutenu au cours du premier rdv téléphonique que mon chien serait pris en charge sans soucis, me disant qu'elle en était sure et ne mentionnant surtout pas le prérequis de l'indice, seulement l'age auquel on detecte la dysplasie. enfin bref, un délai de rétractation au contrat d'assurance supérieur au temps d'attente d'une réponse donc une assurance inutile a payer pendant 1 ans. Merci Santévet :)</t>
  </si>
  <si>
    <t>nat-75650</t>
  </si>
  <si>
    <t>Je ne recommande pas Harmonie Mutuelle. Mauvaise gestion. Les appels ne sont pas tracés donc problème de suivi du dossier. Les informations sont incohérentes entre le service client et les agences. Tarifs élevés au vu des garanties proposées et augmentations importantes de la cotisation d'une année à l'autre.</t>
  </si>
  <si>
    <t>nadido-88467</t>
  </si>
  <si>
    <t>Assurance  pris en 01/2020. Au départ, il faut payer 3 mois d'avance soit 250 € pour le 1T. le 10 mars, il preleve  84€ pour couvrir 10 avril au 10 mai et ne veulent pas me rembourser</t>
  </si>
  <si>
    <t>pierre-79342</t>
  </si>
  <si>
    <t>Assurance vie Euractiel souscrite le 30/06/2013. Versé 150 € sur 15 mois soit 2250€ et résultat le 31/12/2018 :1449€. Ai pris Axa sélection Stars qui joue avec la bourse. Résultat une belle erreur. que faire rester en espérant me refaire ou partir?</t>
  </si>
  <si>
    <t>chevaux82-89185</t>
  </si>
  <si>
    <t xml:space="preserve">A la mgen depuis 10 ans et j'ai une assurance de prêt immobilier auprès de la mgen également. En fevrier 2019 je vends mon appartement et je rembourse mon prêt. J'envoie l'attestation de ma banque à la mgen pour qu'il annule mon assurance de prêt . 2 mois plus tard je les contacte et la mgen n'a aucune trace de mon doucement . Je n'ai pas fais de double et je redemande une seconde attestation à la banque ( 18€....) je leur renvoie en recommandé avec AR leur demandant l'annulation de cette assurance. Je patiente 1 bon mois et je les contacte pour connaître l'évolution de ma demande . Et la on m'indique Qu'ils ont aucune trace de la demande ...... après leur avoir indiqué que j'avais L'accuse de réception signe de leur part on m'indique qu'il vont faire des recherches ..... on me recontacte 1 semaine après pour me demander si j'ai pas un double que je puisse leur transmettre par mail...... ce que je fais 
Devant le non avancement de mon dossier je prends rdv avec un conseiller mgen. Il m'explique Qu'il traite ma demande dans la journée et que si j'ai un nouveau projet la mgen peut assurer mon prêt car je trouverais pas moins cher ailleurs ...
Moralité ils ont réussi à annuler mon assurance de prêt au bout de 10 mois et je suis passé par un courtier pour mon nouveau prêt immobilier avec une bien meilleure assurance que la mgen ( en prix et en garanties ) 
J'ai envoyé ma démission en février et j'ai été contacté 2 jours après pour connaître les motifs ..... moralité il faut démissionner pour qu'il s'occupe De vous </t>
  </si>
  <si>
    <t>hassan-s-126175</t>
  </si>
  <si>
    <t>Je suis satisfaits du service, les prix sont très corrects.
J'espère content d'avoir fait appelle à Direct Assurance qui m'a permis de choisir l'option tout risques.
Cordialement.
Hassan SAHNI</t>
  </si>
  <si>
    <t>sam972-134706</t>
  </si>
  <si>
    <t>Je dois avouer qu'il ne s'agissait pas de mon premier choix en matière de mutuelle santé mais les personne travaillant au sein de cette entreprise sont très aimables et compétentes à l'image de Daouda.  il pu/su résoudre mes problèmes et répondre à mes questions sans soucis et cela est  très appréciable.</t>
  </si>
  <si>
    <t>aline-p-115848</t>
  </si>
  <si>
    <t xml:space="preserve">Les prix me conviennent, rapide, pratique j'attends de voir les services en cas de besoin (en espérant ne pas en avoir l'utilité) 
En espérant ne pas avoir de mauvaises surprises... </t>
  </si>
  <si>
    <t>fred-97105</t>
  </si>
  <si>
    <t>Satisfait une très bonne assurance je recommande sérieux et répond vite au demande remboursement rapide sous 5 jours répond au attente gentils poli au téléphone.</t>
  </si>
  <si>
    <t>elise-g-112221</t>
  </si>
  <si>
    <t>Je suis une jeune conductrice. Les prix me conviennent parfaitement, je m'attendais à quelque chose de bien plus élevé. Le devis était très rapide et simple à réaliser. C'est simple et pratique.</t>
  </si>
  <si>
    <t>antoinethiercelin-53307</t>
  </si>
  <si>
    <t>Client à la GMF depuis plus de 10 ans sur l'auto, habitation, assurance vie et accidents et famille je viens d'apprendre la future radiation de mon assurance auto suite à 4 sinistres dont 3 bris de glaces non responsable et 1 accident de la circulation responsable. Merci la GMF.</t>
  </si>
  <si>
    <t>pat-59923</t>
  </si>
  <si>
    <t xml:space="preserve">Mon contrat habitation effet 1er janvier 2014 avec indice 915.80.prelevement mensuel 33.20€.
Aujourd'hui, courrier m'indiquant pour 2018,prelevement mensuel 46.04€,
En 4 ANS 39 % d'augmentation.
Plus cerise sur le gateau,une proposition de protection juridique de 6.25€ mensuel chez Juridica(bien sur)
Moi qui pensais, l'avoir d'inclus dans mon contrat. 
</t>
  </si>
  <si>
    <t>zimmer-c-111966</t>
  </si>
  <si>
    <t>il y a eu un changement de tarif entre le devis et la signature réelle, mais les prix restent cependant correct. A voir si les prestations convenues sont bien respectées</t>
  </si>
  <si>
    <t>desc-103724</t>
  </si>
  <si>
    <t>Site internet impossible à connecter , conseillers de clientèle injoignable . Cette mutuelle existe-elle vraiment ? je vais faire 1 an et au revoir c'est la première fois que je me fais avoir à ce point ! je pense que cette société a juste une boite au lettre .</t>
  </si>
  <si>
    <t>imrani-n-113854</t>
  </si>
  <si>
    <t>Ravie de la rapidité du service et le prix me convient, c'est mon premier engagement avec votre établissement et je recommande a d'autres personnes. merci</t>
  </si>
  <si>
    <t>runter-79969</t>
  </si>
  <si>
    <t>AXA me résilie mon contrat auto en fin d'année pour motif: "la sinistralité observée sur votre contrat nous amène à mettre fin à votre contrat"
Avec un bonus à 50% et aucun sinistre responsable !
Donc si vous êtes victime de sinistres vous avez droit au même sort que les responsables
En bref il ne faut rien vous arrivé sinon au-revoir.
Donc avec mes 4 contrats chez AXA et 1200 euros de cotisations annuelle ; j'avais l'intention de prendre un contrat auto pour mon fils et une mutuelle familiale pour 2020 cela aurais fait 6 contrats!!!
Bref je retire tous mes contrats restants et vais faire le bonheur d'un autre assureur.
A bon entendeur.</t>
  </si>
  <si>
    <t>alexandre-v-121152</t>
  </si>
  <si>
    <t>je suis très content de DIRECT Assurance et surtout de l'accueil téléphonique avec des personnes à l'écoute et très gentilles. Je recommande cette Assurance à mon entourage</t>
  </si>
  <si>
    <t>driss-58429</t>
  </si>
  <si>
    <t>Je viens de souscrire et pour l'instant je suis très content. Tarifs et garanties avantageux. Mais surtout un service client au top, je tiens à remercier Aurélie qui est une conseillère formidable, qui connait et maitrise très bien son sujet. Avec ce niveau de compétence, vous irez loin.</t>
  </si>
  <si>
    <t>Nous sommes clients MAAF pour nos voitures et Maison; depuis 20 ans ; c'est une assurance facilement joignable ; toujours a l'écoute du client; tarif raisonnable; très réactifs a chaque fois que nous les contactons; jamais aucun soucis avec eux .</t>
  </si>
  <si>
    <t>mumu7777-137309</t>
  </si>
  <si>
    <t>Je viens de recevoir un mail d'Assur o'poil m'informant d'une augmentation de tarif liée à "la période difficile du fait de la situation sanitaire et de ses conséquences possibles" et qui passe à "Nous vous remercions de bien vouloir noter que le montant de votre cotisation au 1er Janvier 2022 sera de 55.89 €" !!! Je paye actuellement 37.72 euros par mois !! c'est une augmentation de 75% !! Je viens de les appeler pour savoir si il n'y avait pas erreur, et non, c'est normal me dit-on, c'est en rapport avec la consommation de l'année !! Voyant que je n'étais pas d'accord, mon interlocutrice me propose un nouveau tarif à la baisse que je ne recevrais que dans 4 jours !!! Mais Sérieux de qui se moque t'on ? Je suis chez eux depuis 3 ans et mon chien a déclaré une épilepsie durant le contrat, aujourd'hui si je n'accepte pas leurs conditions, aucune mutuelle ne voudra couvrir la maladie de mon chien. C'est inadmissible. Je pense attendre leur nouveau tarif et porter plainte contre eux.</t>
  </si>
  <si>
    <t>christian--109065</t>
  </si>
  <si>
    <t>Je suis membre fondateur de cette mutuelle et il faut se rappeler d'où elle vient. 
Avant son existence les tarifs d'assurance moto étaient exorbitants.
Les couvertures proposées sont excellentes, je pense que le rapport prix prestation est tout à fait cohérent. 
La notion de solidarité entre sociétaire est importante et il ne faut pas oublier que cette mutuelle ne fait que la moto, elle n'est pas adossée à un grand groupe d'assurance qui utilise la moto comme produit d'appel.
Cette mutuelle a été créée par des motards pour les motards.</t>
  </si>
  <si>
    <t>france-m-101026</t>
  </si>
  <si>
    <t>Tant que vous payez pas de souci. J'avoue que durant des années j'ai été relativement bien accompagnée. Mais cette année, je suis déçue. 1ère proposition de remboursement à hauteur de 11 800 euros. J'ai trouvé que le partenaire abusait et il ne prenait pas tout en compte. J'ai fait faire une proposition de devis par une autre société, 1000 euros en dessous environ et elle prenait en compte l'isolation qui était détrempée, donc affaissée et n'isolait plus de la même manière. Du coup on m'envoie un expert qui diminue le tout à 1300 euros. Remboursement des réparations nul. J'ai appelé un nombre de fois important. Chaque fois les correspondants, comprenant la situation, ont essayé d'intervenir pour que le service sinistre, injoignable, me rappelle. Même pas un rappel. Aucun respect du client. J'enlève tous mes contrats et ceux de ma mère et ma sœur que je gère.</t>
  </si>
  <si>
    <t>magali-n-131816</t>
  </si>
  <si>
    <t>LES PRIX ONT L AIR SATISFAISANTS. Facile de faire un devis et de souscrire une assurance auto.  A voir à l'usage si les tarifs n augmentent pas sans raison ou autre...</t>
  </si>
  <si>
    <t>anissabenomari-122899</t>
  </si>
  <si>
    <t xml:space="preserve">Attention teleconseiller qui vous crie au téléphone d’aucune écoute on doit envoyer les documents plusieurs fois 
Un conseiller m’a informé que ça arrive que dans un mail il ne traite qu’une pièce jointe il faut courir tous les mois après ses remboursements </t>
  </si>
  <si>
    <t>mahamadou-c-131722</t>
  </si>
  <si>
    <t>JE SUIS TRES SATISFAIT DU SERVICE DU PRIX ET DE LA RAPIDITE DE SOUSCPRITION SUR LE SITE INTERNET LES TARIFS SONT CLAIR ET TRES BONNES CONDITIONS AINSI QUE DU FAIT DE POUVOIR ETRE PARRAINE</t>
  </si>
  <si>
    <t>jennifer-a-134751</t>
  </si>
  <si>
    <t>Je suis satisfaite du service le prix me convient C'est une très bonne assurance est très facile Pour la souscription J'ai toujours été satisfaite de cette assurance et je la recommande à mon entourage</t>
  </si>
  <si>
    <t>tetrel-a-138220</t>
  </si>
  <si>
    <t>Super contact, je recommande l’olivier  pour son accueil et son niveau de service. Très bonnes réponses aux questions posées et réactivité impeccable !</t>
  </si>
  <si>
    <t>fabcity515-56787</t>
  </si>
  <si>
    <t xml:space="preserve">Gestion catastrophique de mon dernier sinistre; les services de la Maif se sont dégradés depuis plusieurs années.Suite à un soit problème informatique la maif n'a pas correctement enregistré mon sinistre, n'a soit disant pas reçu mes mails (pourtant moi j'ai les accusés réception pour preuve). Deux mois que j'attends réparation pour un dégât des eaux. J'ai dû les relancer pour avoir des nouvelles de mon sinistre. Eh bien rien du tout n'avait été entrepris : dossier à moitié saisi, aucun suivi, aucun expert mandaté, aucune société mandatée pour les travaux, rien de rien ! etc. Préjudice financier pour moi qu travaille à mon domicile et ne pourrai recevoir la clientèle pendant les travaux. 25 ans chez la Maif mas pas une année de plus, j'ai d'ores et déjà démarché la concurrence et je prépare mon courrier recommandé pour aller m'assurer ailleurs ! Il est loin le temps où la Maif faisait partie des assurances rapides aux tarifs compétitifs!  </t>
  </si>
  <si>
    <t>matthieu-l-135000</t>
  </si>
  <si>
    <t>Je suis satisfait du service., rapide et réactif et conseillère accueillante. Direct assurance m'assure en tous risques alors que d'autres ont refusé …</t>
  </si>
  <si>
    <t>lewis-71058</t>
  </si>
  <si>
    <t>tres  decue par la maaf une assurance qui ne respecte pas les droits de ses clients je suis cliente depuis 25 ans à  la maaf et au premier sinistre on refuse de reparer le prejudice il s'agit d un degat des eaux et je ne suis pas responsable la maaf me rembourse tres mal</t>
  </si>
  <si>
    <t>benjaminr-92808</t>
  </si>
  <si>
    <t>J’attends de recevoir certaines informations supplémentaires car je n’ai pas eu les renseignements désires concernant les montants des franchises que vous appliquez</t>
  </si>
  <si>
    <t>leblmil-59645</t>
  </si>
  <si>
    <t>J'ai eu un accident non responsable avec la voiture de mon beau frère assurer chez direct assurance et je me retrouve avec une franchise de 1500€. Je pense que c'est la seule Assurance qui demande une franchise sur un accident non responsable. À éviter le plus possible.</t>
  </si>
  <si>
    <t>fabien-105216</t>
  </si>
  <si>
    <t>5 mois pour me faire rembourser mon véhicule, sans être en tort. Accident avec une assurance étrangère ( et alors). Pas de relance de la part du service sinistre. Incompétent.</t>
  </si>
  <si>
    <t>christian-63311</t>
  </si>
  <si>
    <t>Sociétaire depuis près de 40ans, je constate depuis quelques années le changement de comportement de la MACIF envers ses sociétaires. Le comble ce soir où je reçois un courrier RAR me signifiant la non reconduction de l'une de mes assurances suite à des dossiers pour lesquels je n'étais pas en tord!! Joint à ce courrier l'historique de mon contrat démontrant un bonus de 50% supérieur à 17 ans sur ce véhicule. Ridicule, mesquin et indigne de la part d'une soit-disant mutuelle. Je vérifie qu'un assureur à le droit de mettre fin à un contrat d'assurance sans motif justifié. C'est comme si un médecin refusait de soigner son patient après qu'une maladie ait été déclarée. Affligeant. Je vais donc chercher une assurance digne de nom qui ne prend pas comme la Macif ses sociétaires pour des vaches à lait et lui transférer l'ensemble de mes contrats et non juste celle de ce véhicule.</t>
  </si>
  <si>
    <t>jack-64512</t>
  </si>
  <si>
    <t xml:space="preserve">Assuré depuis plus de 40 ans à la MACIF, sans avoir d'incident notoire, je constate aujourd'hui que la Macif n'effectue pas son travail pour laquelle je cotise.
Nous avons tous l'obligation d'être assuré que ce soit pour notre résidence ou notre véhicule et je constate que l'assurance en occurrence la MACIF n'est pas tenue à obligation pour rendre le service pour lequel nous cotisons.
le 3 janvier suite à la tempête, se produit une rupture des cables d'alimentation des cables électriques entre le pylône EDF et la maison. Ceci entraine la perte d' une phase du courant triphasé, ce qui est sans conséquence pour l'ensemble du matériel électrique de la maison sauf sur les compresseurs du chauffage par géothermie qui s'avèrent être détruits quand EDF rétablit l'alimentation en triphasé.
La MACIF m'annonce que je peux faire effectuer les réparations que de toute manière ma responsabilité n'étant pas engagée, La MACIF avancera une partie des frais de réparation.
Donc attente du matériel, 3 semaines de délais et réparation effectuée. Chauffage à nouveau en fonction début février (ça n'est pas trop tôt, il fait froid) Je paie les réparations, plus de 6000 € depuis, c'est à dire 5 mois après pas d'action de la MACIF, toujours la même réponse, nous attendons le rapport d'expertise! Si la seule excuse pour ne pas exécuter leur partie de contrat elle vaut pas . Ce n'est pas nous qui choisissons les experts et c'est bien à eux de s'assurer de leur travail! Le manque de sérieux de la MACIF dans l'exécution de leur partie du contrat peut mettre dans de grosses difficultés leurs sociétaire. Où est l'esprit mutualiste vanté dans les pubs!!!!! </t>
  </si>
  <si>
    <t>emp-88678</t>
  </si>
  <si>
    <t>Plus de 30 ans la mat mut toujours bien reçu a l'agence de Montélimar, comme beaucoup de gents le tremblement de terre a touchait ma maison, le problème pour les sinistrés ne vient pas le plus souvent des assureurs mais de quelques experts incompétents je garde encore confiance a la mat mut  mais ?</t>
  </si>
  <si>
    <t>z-soumya-91069</t>
  </si>
  <si>
    <t>Satisfait du service. Les prix me conviennent. La rapidité pour un devis est génial. J’espère pouvoir souscrire chez vous. Moins chère de toutes les assurances</t>
  </si>
  <si>
    <t>jmb-115361</t>
  </si>
  <si>
    <t xml:space="preserve">A ÉVITER À TOUT PRIX
Ne tient pas ses engagements, ne respecte pas le contrat signé. 
Gestionnaire de mon dossier injoignable. 
170 jours après mon sinistre auto, aucune indemnisation, aucune décision.
Au contraire la MAIF cherche toute excuse pour ne pas indemniser, quitte à inventer et mentir. </t>
  </si>
  <si>
    <t>nesimi-v-122513</t>
  </si>
  <si>
    <t>La souscription est facile et intuitive.
Lorsque j'ai appelé le service client la décroche était rapide et les réponses aimables et rapides.
Voir si la décroche sera aussi pour les questions de suivi du dossier..</t>
  </si>
  <si>
    <t>pigot-c-125575</t>
  </si>
  <si>
    <t>bonjour, Le 13 Février 2021, une visioconférence a été organisée avec une attachée commerciale pour un projet d'ouverture de PER et PROFILEO. Après avoir fait un bilan de diverses questions, je sollicite un nouvel entretien . Mes courriels et appels sont restés sans réponse ( pendant 3 semaines) jusqu'au 18 Mars pour cause de maladie de l'attachée commerciale .Le 20 Mars, j'envoie le dossier complet signé incluant RIB et pièce d'identité . Le 23 Mars, le chèque de 20 € pour le GERP est envoyé. A cette même date, Je fais un virement bancaire sur mon compte courant pensant que le prélèvement va se faire sous un court délai. Jusqu'au 11 Avril , aucune nouvelle de l'attachée commerciale ( à nouveau absente pour maladie) . A son retour du 11 Avril, après contact pris avec le comptabilité , on m'informe que le RIB est manquant ( alors qu'il était bien transmis dans mon courriel du 20 Mars)et que ma carte d'identité est périmée, ce même jour je renvoie RIB et passeport . Vos équipes ne sont elles pas informées que la durée de validité des cartes est désormais de 15 ans au lieu de 10 ?. Le 27 Avril, je recontacte l'attachée commerciale pour l'informer que mes fonds ne sont toujours pas prélevés ni les virements mensuels. Le prélèvement ne sera réalisé que le 12 Mai. Dans la globalité le montage du dossier a duré 3 mois alors que j'ai été très réactive et il était complet le 24 Mars . Je trouve cela dommage qu' aucune personne n'aie assurée le remplacement de l'attachée commerciale en congés maladie et que vos équipes comptables réclament des documents déjà transmis ou rejettent une pièce d'identité valable ( par chance, je venais de refaire mon passeport) . Sans passeport , mon dossier aurait il été rejeté ?.les fonds versés sur mon compte courant auraient pu m'apporter quelques intérêts sur mes comptes épargnes pendant ces 7 semaines d'attente de prélèvement . Manque de réactivité dans la gestion globale de mon dossier qui n'inspire pas confiance pour la gestion future de mes comptes PER et profiléo . Une réelle déception !</t>
  </si>
  <si>
    <t>loic-vfr-63026</t>
  </si>
  <si>
    <t>J'ai été chez euro assurance pour ma moto pendant 16 ans. Aucun accident depuis 2006. 
Un accident responsable l'été 2017. Je reçois quelques mois après une lettre recommandée de résiliation avec inscription dans les fichiers de l'AGIRA
Aucune explication (ils n'y sont pas tenus) mais l'impression de se faire jeter comme un kleenex.
De plus aucune défense du dossier quand à la responsabilité de l'accident alors qu'elle était clairement discutable.</t>
  </si>
  <si>
    <t>yoan-06-104678</t>
  </si>
  <si>
    <t>Une catastrophe. Aucune empathie les délais de traitement sont extrêmement longs. Ils font tout pour ne pas payer en misant sur le fait que leurs assurés ne vont pas agir en justice. Le groupe swiislife est à fuir.</t>
  </si>
  <si>
    <t>nonos-89454</t>
  </si>
  <si>
    <t>Augmentation de la prime d'assurance de + de 14% sans raison ! 
1 accident NON RESPONSABLE !!</t>
  </si>
  <si>
    <t>antoine-p-127091</t>
  </si>
  <si>
    <t>satisfait du site, du prix et  et des garanties 
A voir dans le temps si les garanties sont respectées et les conseillers disponibles en cas de besoin</t>
  </si>
  <si>
    <t>sam-102889</t>
  </si>
  <si>
    <t xml:space="preserve">Le rapport qualité prix est très satisfaisant. Les interlocuteurs sont à l écoute et je n ai jamais été déçue depuis que je suis adhérentes. 
Je recommande
</t>
  </si>
  <si>
    <t>yoyo-81591</t>
  </si>
  <si>
    <t>situation ubuesque  pour un assureur professionnel qui dit assurer les véhicules sans permis ...</t>
  </si>
  <si>
    <t>berni--97340</t>
  </si>
  <si>
    <t xml:space="preserve">Reactif pour envoyer l appel de cotisation ça oui !
Et puis ....impossible de joindre qui que ce soit pour un rembourssement suite a la vente d une moto assuree chez eux .
LR debut juillet , relances mail ..rien
"Les promesses n engagent que ceux qui les ecoutent "
Je suis TRES SURPRIS pour etre poli de lire tous ces avis merveilleux quand au suivi des dossiers 
On aurai peur d avoir a declarer un accident et des suites apportees 
A fuir 
Le tarif ne fait pas tout 
Une pseudo assurance qui edite des contrats et encaisse  les cotisations point .
A fuir </t>
  </si>
  <si>
    <t>jimbono85-124195</t>
  </si>
  <si>
    <t>Jusqu'à présent j'étais satisfaite de l'assurance et de l'assistance. Mais rajouter mon fils qui a fait conduite accompagnée sur mon contrat à multiplier le cout de l'assurance par 1.5 ! Ce qui est incompréhensible pour moi puisque normalement le fait de faire conduite accompagnée réduit le malus nouveau conducteur. 
Je valide mais pas de nouveau contrat, on n'a pas le détail du calcul du montant de l'assurance. Bien que notre bonus augmente, chaque année l'assurance coute plus chère ? ! ! ! Même si pas chère à la base , une explication serait la bienvenue.
Je découvre en demandant mon relevé d'informations que L'Olivier n'aurait soit disant jamais reçu mon contrat rectificatif signé depuis 2019 et donc ne peut pas m'envoyer ce relevé. Malgré 4 envois en 1 mois par mail, téléchargement sur leur site, le document est toujours manquant.
Je suis vraiment déçue car jusqu'à présent tout allait plutôt bien . . . 
Je ne sais plus comment réagir pour enfin obtenir mon relevé d'informations. Dois-je envoyer un recommandé ? Saisir une association de consommateurs ?
Quel dommage ! En quelques semaines, vous avez cassé la confiance d'une assurée jusque là ravie !</t>
  </si>
  <si>
    <t>boudoit-53682</t>
  </si>
  <si>
    <t>l'une des mutuelle les plus nul que jai jamais eu franchement du nimporte quoi un an avec eux on ma jamais rembourser 1euro alors que sois disant jai une bonne formulle a 150euro PFFFFF</t>
  </si>
  <si>
    <t>riad-z-122285</t>
  </si>
  <si>
    <t>Je suis satisfait du service merci beaucoup très bonne assurance je conseille à tou tle monde rapide et des prix raisonnables merci en tout cas très bonne</t>
  </si>
  <si>
    <t>amoin-90291</t>
  </si>
  <si>
    <t xml:space="preserve">Sinistre en attente depuis 4 mois, injoignables, aucun retour de leur part et j'ai pourtant tenté tous les moyens de les contacter : mail, téléphone, formulaire de contact etc. Absolument aucune réponse et aucune nouvelle de leur part 
Je suis très déçu d'autant que j'ai deux motos assurées chez eux pour 110€ par mois et qu'à ce prix là j'attends un minimum de service client. 
C'est une assurance qui sait se présenter comme une mutuelle proche de ses clients et qui donne de bonnes garanties pour un prix un peu plus élevé qu'ailleurs. En réalité après le contrat signé vous finirez par comprendre que ça ne vaut pas plus le coup qu'ailleurs. 
Je ne me suis jamais senti si délaissé par une compagnie d'assurance et ce n'est pas du tout rassurant. </t>
  </si>
  <si>
    <t>claire82-53280</t>
  </si>
  <si>
    <t xml:space="preserve">Pitoyable et minable! Pas d'autres mots pour expliquer le service client de cette pseudo assurance!
Nous avons eu une fuite d'eau il y a un an et trois mois! Toujours pas réglé!!!!! Les artisans, commandés par la GMF, ne se sont pas déplacés et la GMF ne nous a pas avisé! 
J'ai mis des jours avant d'avoir le service sinistre. Et à ce jour, toujours rien!!!!! 
PITOYABLE! </t>
  </si>
  <si>
    <t>talle-d-115482</t>
  </si>
  <si>
    <t xml:space="preserve">Des frais s'ajoutent aux tarif inscrit au début avec par exemple le paiement mensuel, l'acompte demandé est aussi excessif. Cela m'a décourager d'assurer ma seconde voiture déjà assurer chez la Maif alors que vous êtes moins cher. 
</t>
  </si>
  <si>
    <t>tete-63012</t>
  </si>
  <si>
    <t>direct assurance change ces conditions générales et comme je suis assistante maternelle, il me résilie. et lorsque vous êtes résilié par une assurance vous galérez pour trouver une nouvelle assurance. De plus ma voisine fait l'erreur de m’abîmer ma clôture (pas volontairement) donc constat amiable montant réparation 350€ donc sinistre à ma charge sur l'assurance.
Merci direct assurance j'y étais assurée depuis 14ans sans aucun sinistre...</t>
  </si>
  <si>
    <t>givanno-127385</t>
  </si>
  <si>
    <t>Fuyez cette assurance les courtiers vous annoncent des options et au final sur le contrat c'est autre chose...et les conseillers sont désagréables et certains se permettent de souffler tellement ont les ennuies assurance à fuir.
A bon entendeur....</t>
  </si>
  <si>
    <t>audrey-k-136132</t>
  </si>
  <si>
    <t xml:space="preserve">Simple à mettre en place, offres claires
une assurance jeune conducteur moins chere que la concurrence sur tous les comparateurs.
Site très simple d'utilisation
Merci April
</t>
  </si>
  <si>
    <t>thierry-m-125614</t>
  </si>
  <si>
    <t xml:space="preserve">Ok je suis satisfait du service , des prix et de la qualité du site.
J'espère que tout se passera bien.
Et que le service sera nikel, et fidele au engagement </t>
  </si>
  <si>
    <t>jeanne-133749</t>
  </si>
  <si>
    <t>Rawane a été très gentil et très à l'écoute, j'espère retomber sur lui pour ma prochaine question. Je suis très satisfaite des tarif proposé, ils correspondent à mes besoins et mon budget. A bientot!</t>
  </si>
  <si>
    <t>alaink78-97071</t>
  </si>
  <si>
    <t xml:space="preserve">Souscripteur depuis plusieurs dizaines d'années chez Pacifica, j'ai eu un dégât des eaux qui a endommagé deux murs d'un pièce. L'un des deux murs portaient plus loin des traces de condensation dont le dommage était nettement moins important. Prenant prétexte de ces traces de condensation mais ne contestant pas les dégâts dus à la fuite d'eau, Pacifica a refusé de prendre en charge quoique ce soit de ce mur alors même que je lui proposai de partager les frais.
Cela m'a poussé à changé d'assureur et mes primes ont été divisés par deux.
</t>
  </si>
  <si>
    <t>nancy-l-132866</t>
  </si>
  <si>
    <t>Merci pour votre retour rapide je suis très satisfaite je vous remercie infiniment et vous recommande vivement. Grâce à vous je vous je vais pouvoir aller travailler avec ma nouvelles voiture MERCI</t>
  </si>
  <si>
    <t>tilly-79621</t>
  </si>
  <si>
    <t>Incompétents , tout devient complique pour la moindre demande (chose qui nest pas dans les autres centres d'assurances ) . Cessation de contrat est également tres compliqué et prend bcp de temps . Je recommande pas du tout cette assureur ,ne perdez pas votre temps  il y a mieux ailleurs</t>
  </si>
  <si>
    <t>tulipes-134674</t>
  </si>
  <si>
    <t>Au debut c'était tout nouveau tout beau. J'ai passé un mail resté sans réponse.  J'ai envoyé une facture d'ostéopathe et toujours pas de réponse. Il ne suffit pas d'attraper les clients il faut continuer de les bichonner. J'attends un peu s'il n'y a pas d'amélioration je  changerais.</t>
  </si>
  <si>
    <t>maite-67305</t>
  </si>
  <si>
    <t>J'ai été prise en charge au téléphone par une personne fort sympathique agréable et connaissant hyper bien son travail.</t>
  </si>
  <si>
    <t>rtruong-57343</t>
  </si>
  <si>
    <t xml:space="preserve">Pour déroger à la règle qui consiste à exprimer ses déboires sur ce Forum, voici le témoignage d’un client complètement satisfait de Direct Assurance.
Il y a 2 mois j’ai été victime d’une tentative de vol de mon véhicule BMW 520D garée dans ma propre cour fermée par un grand portail. Toute l’électronique a été proprement démontée sans aucun dégât sur le tableau de bord et la console centrale: vol du GPS, écran, joystick Idrive, ordinateur, sytème multimédia… et ceci sans aucune effraction (vitres non cassés et poignées de portières intactes).
Plainte déposée auprès de la Gendarmerie et sinistre déclaré auprès de Direct Assurance.
J’aurais « pu » casser mes vitres pour être à l’abri de tout litige de vol sans effraction mais ma voiture étant équipée du système « Connected Drive » de BMW, le « mouse hacking » ou vol électronique étant possible sur ce type de véhicule, j’ai préféré faire ma déclaration en l’état en bonne conscience.
L’expertise a été faite au garage dans le courant de la semaine suivante avec une contre visite à mon domicile pour vérifier les conditions d’accès et de parking.
Le rapport d’expertise conclut à une tentative de vol sans effraction.
Le service Sinistre puis le service d’étude des risques de Direct Assurance ont pris en charge la gestion du dossier et ont mis 2,5 mois pour statuer sur la prise en charge de ce vol.
Pendant ces 2,5 mois j’ai sollicité à maintes reprises (1 fois par semaine) l’accueil téléphonique, puis après directement le service Sinistre et enfin le service d’Etudes des risques pour être informé de l’avancement du dossier.
J’ai eu à chaque fois des interlocuteurs disponibles (ou quand ils ne le sont pas ils m’ont toujours rappelé) et tous ont été attentifs et à l’écoute à mes questions et remarques.
Ils ont été cordiaux et rassurants même s’ils ne pouvaient apporter des réponses définitives.
Un sinistre de cette importance (15000 € de réparations) et sa nature (mouse jacking sans effraction) nécessite une investigation technique approfondie pour voir si c’est possible ou pas sur ce type de véhicule.
Ceci a abouti finalement à la prise en charge par Direct Assurance de ce sinistre.
Je tiens à remercier mes différents interlocuteurs  de Direct Assurance de leur accueil et leur attention pour traiter ce dossier délicat car j’ai vécu tout de même 2 mois stressants mais finalement avec une issue positive.
Je conclus en ajoutant cette dernière information : j’ai demandé un devis pour l’assurance d’une BMW à acheter à une mutuelle (X pour ne pas la nommer)
Le tarif est 2 fois plus élevé que le tarif proposé par Direct Assurance et à ma question précise concernant le Mouse Jacking ou Vol électronique sans effraction, mon interlocuteur a dit que le vol sans effraction n’est pas couvert.
A vous d’en tirer vos conclusions. </t>
  </si>
  <si>
    <t>henrikiki-126246</t>
  </si>
  <si>
    <t>BONJOUR
JAI  ETAIT  BIEN  RECU  PAR ABO POUR ME  GUIDE DANS  MA  PREMIERE CONNECTION
SUR MON  COMPTE DE  ADHERENT  PAR  TELEPHONNE JE  VOUS  REMERCIE
CORDIALEMENT  MR  PAGNIER</t>
  </si>
  <si>
    <t>liberte-114469</t>
  </si>
  <si>
    <t>A propos de CEGEMA; Assurances MUTUELLE SANTE .AUCUN CONTACT AVEC LES CONSEILLLERS .VS PATIENTEZ 20 MINUTES AU TEL!!!!et vs dises ns vs contacterons et jamais  d'appels!!!!Les remboursements laissent à désirer !!!!ZERO POINTE PR CETTE Mutuelle .J'ai envoyé une lettre de résiliation en recommandé le 31 mai 2021, le courrier bien reçu par CEGEMA VILLENEUVE-LOUBET 06272;avis de réception en retour!!!mais toujours pas de nouvelles de leur part???  0000000000</t>
  </si>
  <si>
    <t>olivier13-71658</t>
  </si>
  <si>
    <t>Vieux client de la Mutuelle des Motards, j'ai eu un double sinistre vol (voiture et moto, lors d'un cambriolage de la maison). Mon dossier a été pris en charge immédiatement. Bon accueil téléphonique et bons conseils. Remboursement complet et dans des délais records !! Je ne souhaite à personne un sinistre, mais quand ca arrive, c'est super d'avoir un bon assureur! Bravo, la Mutuelle des Motards, et merci !!</t>
  </si>
  <si>
    <t>dominique-l-125530</t>
  </si>
  <si>
    <t>Bon rapport qualité prix, possibilité d'adapter son contrat avec de nombreuses options. Le site est clair et pratique, le premier contact téléphonique a été bon.</t>
  </si>
  <si>
    <t>dp-109295</t>
  </si>
  <si>
    <t xml:space="preserve">Très satisfaite  du dossier de la maison pour les travaux . 
Et vous remercie sincèrement 
Merci pour l'accueil téléphonique Pacifica est une assurance sérieuse   </t>
  </si>
  <si>
    <t>bb-121945</t>
  </si>
  <si>
    <t>Si vous avez des problèmes de santé, fuyez, la gestion de votre dossier par les conseillers ne fera que les accentuer ! Le suivi est inacceptable, tout est compliqué, même lorsqu'on se fait opérer à l'hôpital public, il faut batailler pour obtenir des actes acquittés Format paysage pour espérer être remboursé. La MGEN ne permet aucune fluidité entre le centre de soin et le patient. J'attends toujours des remboursements datant de décembre,( nous sommes en juillet) suite à une intervention à l'Hôpital Trousseau à Tours! La MGEN Poitiers me demande aujourd'hui de faire un courrier de réclamation à la direction. Il s'agit dans mon cas de remboursement de frais de lit pour être restée dormir dans la chambre de ma fille pour une intervention lourde, prélèvements sanguins... Totalement inadmissible !</t>
  </si>
  <si>
    <t>phil80-71095</t>
  </si>
  <si>
    <t>Bonjour, 
Suite à un dégât des eaux lié à une canalisation encastrée dans un mur, notre conseiller nous renvoie sur le numéro de la plate-forme située au Maroc (ce que nous ne savions pas encore). Une gestionnaire prend notre appel et nous assure que toutes les réparations seront prises en charge mais qu'il faut tout d'abord procéder à la recherche de la fuite. Nous précisons que nous savons où elle se situe grâce à notre plombier. Elle ne veut rien savoir et mandate leur entreprise, condition obligatoire pour que la réparation soit prise en charge.  5 jours d'attente et un technicien vient repérer la fuite (et surprise, elle se situe bien où nous pension), casse le mur et, en faisant cela, aggrave la situation en créant une nouvelle fuite. Puis, il rédige un rapport et s'en va. Encore 4 jours d'attente pour apprendre que finalement pour l'assurance le dossier est clos (travaux terminés pour eux) et que la réparation ne sera pas prise en charge. L'entreprise a facturé 462 euros à l'assurance qui nous réclame 166 euros de franchise pour un trou dans un mur et une nouvelle fuite. Depuis, plus aucune nouvelle, personne ne répond ni au téléphone, ni à nos mails. Notre conseillère, en France, est étonnée de la situation et essaye d'obtenir un rappel de la plate-forme mais rien. Nous restons avec une fuite d'eau dans notre maison, un trou béant et n'avons aujourd'hui rien de concret. D'après notre service client AXA, les travaux sont terminés et nous devons nous payer la franchise. Je pensais avoir choisi, il y a 16 ans, une assurance pour sa proximité... Cela a bien changé, plus d'humain, plus aucune prise en compte des clients, nous sommes juste considérés comme une source de profit... Car les cotisations, elles, augmentent d'année et année pour être couverts de moins en moins.</t>
  </si>
  <si>
    <t>david-c-131590</t>
  </si>
  <si>
    <t>bonjour, dossier simple et facile à remplir en moins de 15 minutes, néanmoins je trouve les tarifs un peu élevés. A voir dans le temps si les remboursements et ou réactivités seront à la hauteur.</t>
  </si>
  <si>
    <t>djsgarrac-89100</t>
  </si>
  <si>
    <t>Victime d'un accident de la route aucun effort fait par la macif pour défendre ma bonne foi je suis totalement irresponsable et ne voulant pas allez plus loin qu'un constat rempli de manières pas correct par la partie adverse et décide 50-50</t>
  </si>
  <si>
    <t>lucie-r-127169</t>
  </si>
  <si>
    <t>souscription rapide et proposition de pack très clair.
juste paiement de la première mesualité et des frais de dossier pas très clair, ni la liste des documents à envoyer.</t>
  </si>
  <si>
    <t>jamaa-c-134985</t>
  </si>
  <si>
    <t>JE SUIS SATISFAIT  PAR VOTRE SERVICES LE SEUL PROBLEME QUE J'AI EU C'EST QUE VOUS N'AVEZ PAS LE PAIEMENT MENSIEUL 
VOUS ATES LE LEADER EN ASSURANCE 
MERCI</t>
  </si>
  <si>
    <t>kamham69-71356</t>
  </si>
  <si>
    <t>Je suis déçu sur le suivi des sinistres, on est obligé de courir à l information. De plus suite à mon accident, comme par hasard mon compte est résilié sans même être informé deux mois avant par A/R sachant que avant ça, j avais demandé une suspension de contrat qui m avait été confirmé par cet assureur. De plus je n ai même pas accès à mon RI vu que mon contrat est résilié pour souscrire chez un autre assureur, malgré plusieurs demandes par mail ils s en foutent royalement. .  Je suis vraiment déçu et je déconseille vivement cet assureur, c 'est la galère c est la course à l information etc etc ........ Pour ceux qui veulent en savoir plus n hésitez pas à venir me contacter par mail. Je cherche des assurés dans le même cas car je saisir la répression des fraudes la CNIL également.</t>
  </si>
  <si>
    <t>mohammed-m-114086</t>
  </si>
  <si>
    <t>j'ai déjà des problème d'incohérence entre le devis et le contrat que vous me demander de signer., donc avant même que je commence mon contrat d'assurance.</t>
  </si>
  <si>
    <t>william-a-132115</t>
  </si>
  <si>
    <t>Paiement compliqué pour le reste les tarif sont correct jattend avec impatience le devis complet. Merci de votre attention. Dans l'attente de ma carte verte. Merci</t>
  </si>
  <si>
    <t>sm-57265</t>
  </si>
  <si>
    <t xml:space="preserve">bonjour,
Je subi une augmentation de cotisation sur la première année de 100 euros sans avoir déclaré durant cette année aucun sinistre ou n'ayant fait aucune modification de contrat.
ayant contacté le service qualité je n'ai a ce jour aucune réponse depuis le 06/09/17 donc au revoir l'olivier ......
</t>
  </si>
  <si>
    <t>jam-69628</t>
  </si>
  <si>
    <t>Suite à un accident auto non responsable Axa a tout d'abord confirmé la prise en charge des frais de taxi ainsi qu un prêt de véhicule comme stipuler sur mon contrat
Au final j ai du avancer les frais de taxi et je n ai plus de voiture de remplacement je retéléphone au moins de 60 fois à Axa un coup c oui un coup c non je m'énerve a en pleurer et on me propose une prise en charge direct chez un loueur je prends un taxi avec mes deux enfant en bas âge arrivée à l agence le document de prise en charge n est pas conforme et ni professionnel se sont les mots du responsable de l agence le document était sous forme Excel et n importe qui  peut le modifier aucune mentions légale y était inscrite Bref un document que mon boulanger aurait pu crée lui même
Je rentre chez moi sans voiture et en plus Je paie de ma poche les frais de taxi qui ne seront pas remboursé
Merci Axa de foutre en l air mes vacances de noel les sorties prévues avec mes enfants le plaisir d aller choisir cadeaux de noel</t>
  </si>
  <si>
    <t>achouri-m-127131</t>
  </si>
  <si>
    <t>je suis satisfait du prix, concernant le service  pour le moment tout va bien néanmoins il reste très tôt pour avoir une idée précise sur le fonctionnement des assurances en ligne? c'est ma première expérience</t>
  </si>
  <si>
    <t>ludovic-b-127296</t>
  </si>
  <si>
    <t>Je suis satisfait du prix et des services proposés. Ce sont les meilleurs tarifs que jai pu trouver pour une assurances. Souscriptions très rapide ras</t>
  </si>
  <si>
    <t>paul-s-127124</t>
  </si>
  <si>
    <t>L'application est simple et les choix claires.
Les prix me semblent correctes par rapport aux concurrents.
Pas encore eu à faire appel en cas réel, à confirmer.</t>
  </si>
  <si>
    <t>chardon-d-114376</t>
  </si>
  <si>
    <t>rapide et efficace ,contact avec un commercial par téléphone très sympathique.
explications claires. Tarif avantageux pour les jeunes conducteurs. à voir par la suite.</t>
  </si>
  <si>
    <t>psalero-109287</t>
  </si>
  <si>
    <t xml:space="preserve">j'ai eu en contact EMELINE, qui à été une excellente conseillère, et qui m'a aidé a créer mon compte adhèrent,
très satisfait du 1er contact après signature de mon contrat mutuelle.
cordialement </t>
  </si>
  <si>
    <t>alter-ego-99660</t>
  </si>
  <si>
    <t>Nous avons fait, par erreur, un virement au bénéfice de cette société.
Depuis le mois de Juillet nous ne comptons plus les courriers, courriels, et appels téléphoniques que nous avons fait pour leur demander le remboursement de cette erreur.
Sans succès, les communications restent très vagues.... Ils ne savent pas...
Comment faire confiance à une entreprise qui fonctionne ainsi ?
Nous connaissons tous la réputation des assurances, et avec Malakoff nous en avons la caricature.
Nous allons faire intervenir notre banque, service payant et non garanti, mais nous ne sommes plus à cela prêt!</t>
  </si>
  <si>
    <t>clairvoy2-81347</t>
  </si>
  <si>
    <t>Très bonne expérience et conseils reçus avec tous les services de la MAIF : notamment suite à une panne auto pour la rapidité de rapatriement au domicile et de la qualité de l'expert automobile choisi, avec un suivi compétent du service juridique. De ce fait, nous avons une certaine sérénité et certitude d'être bien assurés avec la MAIF.</t>
  </si>
  <si>
    <t>siva-s-117678</t>
  </si>
  <si>
    <t>Je suis insatisfait du prix. Depuis 3 ans le tarif ne cesse d'augmenter . Je compte résilier le contrat..
L'explication fournie par les  conseillers restent incompréhensibles.</t>
  </si>
  <si>
    <t>fuentes-f-108429</t>
  </si>
  <si>
    <t xml:space="preserve">très bon service, je recommande, apres plusieurs appels telephoniques je constate toujours un tres bon acceuil et un tres bon relationnel avec cette equipe
</t>
  </si>
  <si>
    <t>nath16310-81262</t>
  </si>
  <si>
    <t>Nous sommes très déçu par Maaf. Sachant que nous avions 6 contrats différents, ils ont résilié mon fils avec un accident responsable. C'est beau de faire les super publicités pour attirer du monde, mais maaf ne fait rien pour garder les clients.</t>
  </si>
  <si>
    <t>veroliv-75618</t>
  </si>
  <si>
    <t>En 2018 ma mère de 90 ans a payé 620 euros pour un appartement de 74m2 , contrat datant de 2004
Après son décès ma compagnie m'a facturé 217 euros pour ce même appartement soit 3 fois moins cher 
Agence Allianz de Sevran Livry à fuir</t>
  </si>
  <si>
    <t>francois-xavier-q-105029</t>
  </si>
  <si>
    <t>Très facile et pratique pour souscrire en ligne
Le site est très bien construit et je n'ai rencontré aucunes difficultés pour souscrire en ligne
Je recommanderai dans mon entourage</t>
  </si>
  <si>
    <t>tannai-l-132992</t>
  </si>
  <si>
    <t>Je suis satisfait du service
Je suis satisfait du prix
Je sis satisfait du contact
Je suis satisfait des garantis
je suis satisfait du délai
je sui satisfait dans l ensemble</t>
  </si>
  <si>
    <t>manon-65-latour-98480</t>
  </si>
  <si>
    <t>Assurance à fuir bris de glace pris en compte seulement pour un élément s'il vous casse 3 glace si pour vous vous passer de 90 € à 368 € de franchise il vaut mieux payer un poil plus cher et être mieux assuré ils ont toujours la petite ligne pour pas vous payer  il vous facture des frais de gardiennage pendant le sinistre alors que mon véhicule est assuré tout risque je me retrouve avec un avis d'expert pour mon véhicule à 1700 € et tenez vous Bien 898 € d'indemnisation Bravo vive le Tous risques à fuir absolument</t>
  </si>
  <si>
    <t>kiki2kiki-51569</t>
  </si>
  <si>
    <t xml:space="preserve">j'ai pris mon assurance pour ma moto chez Peyrac Assurances, j'ai souscrit sur le site internet en 5 minutes. Le lendemain une conseillère m'a rappeler pour voir si j'avis tout compris et si j'avais des questions.
Tout était clair et les documents a envoyé faciles et rapides.
c'est vraiment très simple et leur tarif pas cher </t>
  </si>
  <si>
    <t>souhail-75059</t>
  </si>
  <si>
    <t>4 ans que je suis clients, 4 que le prix annuel augmente de plueisiers dizaines d'euros sans explications. 
En même temps, cela fait 4 ans que je gagne en bonus...
Quand je les appelé pour demander la raison, et surtout pour leur dire que je trouve des assurances moins chères pour les meme garanties, on me répond que c'est de la faute au nombre de sinistres dans ma région... la blague :)</t>
  </si>
  <si>
    <t>soufiane-h-131208</t>
  </si>
  <si>
    <t>Je suis satisfait du service les prix me conviennent la rapidité des démarches et la fiabilité du site est super je le conseille fortement vu les prix</t>
  </si>
  <si>
    <t>aurelie-m-128571</t>
  </si>
  <si>
    <t>Satisfait du prix et de la qualité et rapide à assurer je prendrai d'autre assurance merci beaucoup et au plaisir de prendre d'autre assurance chez vous</t>
  </si>
  <si>
    <t>riri-69818</t>
  </si>
  <si>
    <t>J'ai réglé 3 mois d'assurance par CB ,renvoyé le devis en suivi avec tous les papiers nécessaires et toujours pas de carte verte depuis le 6 décembre ! Pas de réponse au mail et impossible de me connecter à l'espace client je n'ai jamais reçu mon numéro  de contrat</t>
  </si>
  <si>
    <t>mrbins-90002</t>
  </si>
  <si>
    <t xml:space="preserve">Après 1 an chez eux suite à un démarchage téléphonique, je déconseille à 100%. Je ne sais pas si c'est le cas, mais j'ai fort l'impression que tout est fait pour "rembourser le moins possible", éviter de donner la carte tiers payant pour débourser moins, faire tout trainer.  Il faut regarder que tout est remboursé correctement. Les derniers mois, ma carte tiers payant n'était meme plus accepté en pharmacie. Bref une mutuelle où l'on ne peut pas avoir confiance pour se faire rembourser, c'est franchement pas sérieux. Service qui m'a fait perdre du temps, de l'argent. 0% confiance. </t>
  </si>
  <si>
    <t>trouet-n-103190</t>
  </si>
  <si>
    <t>En tout plus de 800 euros d'économie, le top. Je vais regrouper mes contrats auto et habitation chez direct assurance, car vous êtes compétitif. Merci direct assurance</t>
  </si>
  <si>
    <t>ilhan-k-138477</t>
  </si>
  <si>
    <t xml:space="preserve">Je sui satisfait de prix et service 
Conseiller ils sont gentil et ils ont en écoute et sont rapide et Profosienel Merci et à bientôt équipés aprila assurance </t>
  </si>
  <si>
    <t>chengui-e-132613</t>
  </si>
  <si>
    <t>Très bien avec votre contrat et j’espère que je vais continue cette contrat indinifinment et que vous m’a envoyé le certificat de assurance plus vite possible</t>
  </si>
  <si>
    <t>carlos-p-114062</t>
  </si>
  <si>
    <t>Le prix me parait correct par rapport au garanties proposé.
L'utilisation de l'interface me parait simple et pratique sur ordinateur.
J installerai l'application Android afin de disposer d'une interface a tout moment</t>
  </si>
  <si>
    <t>touha-97758</t>
  </si>
  <si>
    <t>Service parfait, plus de facilité et de compréhension, accès rapide et simplicité dans les demarche pour transférer les documents et déclaration de senistre</t>
  </si>
  <si>
    <t>fab-66372</t>
  </si>
  <si>
    <t>La MACIF qui m'assurait depuis 35 ans ma déçu fortement.
Je viens d'avoir un feu de cheminée, certe ma cheminée n'était pas busée mais cela n'était pas obligatoire à l'époque de l'installation, et la MACIF n'a rien voulu savoir, elle ne rien donné.
Conclusion pour elle, je viens d'aller ailleurs pour m'assurer, la MACIF a du me rembourser près de 800euros  ( je lui donnais 1300euros par an), elle m'aurai donné les 800euros je restais chez elle mais non rien à faire elle n'a pas cédé. En conclusion une assurance qui prend l'argent mais qui n'a aucune sensibilité quand il y a un sinistre  c'est nul.
Il faut dire aussi que l'expert qui est venu constater les dégâts était absolument nul.</t>
  </si>
  <si>
    <t>ilayda-i-105755</t>
  </si>
  <si>
    <t>Aucun retour après un sinistre pour au final être reconnue 100% fautive sans aucune raison alors qu'aucun constat amiable n'a été fait par manque d'accord avec celui qui M'EST rentré dedans, aucune communication, changement d'assurance prévu au plus vite, c'est une honte, ça n'en restera pas là.</t>
  </si>
  <si>
    <t>camillebieunais-77135</t>
  </si>
  <si>
    <t>baselo-136981</t>
  </si>
  <si>
    <t>A fuir !!!
Accident auto non responsable début septembre2021. J'ai attendu plus de 2 semaines pour que l'expert passe. Vous devez les appeler plusieurs fois par semaine car personne ne vous recontacte. Ils m'ont indemnisé suite rachat de mon véhicule le 21/09. J'ai attendu 2 semaines pour avoir l'argent. Aujourd'hui je me bat car ils n'ont toujours pas résilié mon contrat. Aucune considération pour l'assuré, vous êtes baladé de service en service. Aucun lien entre eux. Déplorable. J'ai l'impression d'être dans un sketch.</t>
  </si>
  <si>
    <t>laura-88696</t>
  </si>
  <si>
    <t>J'étais sociétaire Macif, j'ai eu un sinistre depuis juin 2019, jusque là pas encore remboursé. Un mail m' a été envoyé en mars 2020 pour me dire que le sinistre sera remboursé, je l'es ai recontacté et plus aucune réponse.</t>
  </si>
  <si>
    <t>daisy94-121837</t>
  </si>
  <si>
    <t>Pour ma part j'étais contente de l'assurance animaux. En mars on détecté une maladie à ma chienne. Mars avril ils remboursent. En mai le vétérinaire conseil ne veut plus prétextant une anomalie génétique faisant partie des exclusions au contrat ! Deux vétérinaires,  le mien et celui de l'école vétérinaire de Maison Alfort ont fait une lettre expliquant que la maladie n'est en aucun cas une anomalie congénitale, rien y fait. Ils ne me remboursent pas. L'avocat vu hier me confirme qu'ils sont en tort et incohérents.  Ma chienne est décédée et j'avais vraiment pas besoin de ce litige. Donc choisissez une autre assurance.  Pour ma part je suis très déçue.  37 ans au CIC pour en arriver là....</t>
  </si>
  <si>
    <t>stehlin-f-108696</t>
  </si>
  <si>
    <t xml:space="preserve">Service tres satisfaisant au telephone online et par echange email 
tarif attractif bref le meilleurs choix que je puisse faire !!! bien cordialement </t>
  </si>
  <si>
    <t>clavaud-98603</t>
  </si>
  <si>
    <t>Très déçue , cliente depuis des années pourtant . Aucune considération , vraiment très déçue et surtout manque de communication de leur part . Pas de courrier , résilier en un claquement de doigt! Je ne recommande pas</t>
  </si>
  <si>
    <t>jacob-l-115470</t>
  </si>
  <si>
    <t>Moins cher à prestations comparables , notamment en comparaison avec les assurances automobile des mutuelles , même avec fidélité et bonus comparables</t>
  </si>
  <si>
    <t>lefrancois-s-111805</t>
  </si>
  <si>
    <t xml:space="preserve">Très bon relationnel 
Accueil téléphonique parfait
Très à l'écoute
Très satisfait des réponses et demandes à mon interlocuteur
Je vous remercie et j'essaierai de vous ramener des clients </t>
  </si>
  <si>
    <t>schneider-a-113754</t>
  </si>
  <si>
    <t>Bonjour, je trouve que le prix est un peut élevé mais les service et le service client m’a l’aire ok donc c’est pour cela que je me suis assuré cher vous</t>
  </si>
  <si>
    <t>joseph-g-133342</t>
  </si>
  <si>
    <t>Satisfait du prix, l'inscription est simple et rapide, je recommande direct assurance a des amis,  l'avenir me dira si j'ai fait le bon choix en souscrivant chez direct assurance..</t>
  </si>
  <si>
    <t>bensaid-e-114258</t>
  </si>
  <si>
    <t>Service simple clair et rapide. 
Prix compétitif et bonne prise en charge. 
Service client réactif et professionnel
Diversité des offres et des services</t>
  </si>
  <si>
    <t>angelique-r-107161</t>
  </si>
  <si>
    <t>Je suis satisfaite, les tarifs sont correct et suite à mes appels mes demandes sont comprises et réalisées dans les meilleurs délais ! Je suis contente de vos prestations.</t>
  </si>
  <si>
    <t>lilisoleil-58604</t>
  </si>
  <si>
    <t>apres sinistre aucun suivi personne en ligne 3 mois pour reparation tres mal faite (petit choc sur parechoc)n ont pas refait la peinture enfin rien bon qu a encaisser la prime!tres decu car j avias ete assure chez eux pour ma premiere assurance en 1996 et ca c etait tres bien passe voila pourquoi je metais reassurer chez eux pour mon dernier vehicule; merci de me donner l opportunite de m exprimer quant a mon experience il faut que les gens  sachent</t>
  </si>
  <si>
    <t>sam-109219</t>
  </si>
  <si>
    <t>Je me suis assurée en ayant fait un devis a 75€/mois. On m'a rappelé, j'ai souscrit en comprenant plus tard que je paierai finalement 20€ de plus. Sans compter les 110€ de frais de dossier qui ne m'ont pas été mentionnés que j'ai vu prélevés sur mon compte. J'ai demandé a ce qu'ils s'alignent avec le devis, ils me l'ont refusé et ne m'ont pas laissé le choix de partir avant minimum 1an.</t>
  </si>
  <si>
    <t>denis-d-118021</t>
  </si>
  <si>
    <t>je suis tres satisfait de vos services,et vos prix sont plus que raisonnable,et la souscription est tres simple,je suis tres content pour toutes ces raisons</t>
  </si>
  <si>
    <t>jl37-104018</t>
  </si>
  <si>
    <t xml:space="preserve">Compagnie à fuir rapidement ! après 1 an d'existence de mon contrat "animal" mes cotisations ont été augmentées de + 8,09% !! Cette assurance ne respecte pas ses propres "Conditions Générales" , pour un animal de moins de 5 ans il est déjà prévu + 5% /an !! c'est incroyable !! à contrario, le démarchage pour une signature de contrat en ligne fonctionne , manque d'informations , réponses très vagues concernant mes interrogations qui sont limites du mensonge ! informations importantes non évoquées etc ... !! autre exemple : si votre animal a reçu sa vaccination , le rappel  peut se trouver ( suivant la convocation du véto ) dans la même année du contrat ! Pas de remboursement du rappel !! après de multiples échanges j'ai enfin eu gain de cause concernant la résiliation de mon contrat ! </t>
  </si>
  <si>
    <t>zizou-92833</t>
  </si>
  <si>
    <t>Je suis satisfait du service...Les prix me conviennent...Simple et pratique.
Merci direct Assurance...Je recommande direct assurance à tous mes amis..</t>
  </si>
  <si>
    <t>kevin-b-129120</t>
  </si>
  <si>
    <t xml:space="preserve">Très bon assurance. Prix cohérent et garanti de qualité.
Rien a signaler pour l instant à voir dans le temps.
Aussi assurer pour bateaux chez eux. Ras </t>
  </si>
  <si>
    <t>lulz75-70322</t>
  </si>
  <si>
    <t>resilie ses contrats quand on lui coute trop chere sur une courte periode 3 degats des eaux subies en 4 an et hop à la porte pourtant les tiers sont identifiés</t>
  </si>
  <si>
    <t>ymonnet-71921</t>
  </si>
  <si>
    <t>assuré depuis plus de trois mois je n'ai toujours pas reçue ma carte de tiers payant, je la réclame depuis ce temps là et on m'envoie une carte provisoire par mail valable qu'un mois à chaque fois, après comparatif cette mutuelle est plus chère que beaucoup d'autre pour la même couverture, je me suis fais avoir suite à un harcèlement téléphonique de santiane et attend avec impatience la date anniversaire pour me barrer de cette mutuelle</t>
  </si>
  <si>
    <t>jj-89476</t>
  </si>
  <si>
    <t>Suite à un accident, les réparations ont été très mal faites, je me suis rendu à plusieurs reprises dans d'autres garages pour essayer de réparer...1 an et demi que ça dur !!! Les services vous baladent jusqu'à ce que lâchiez prise. C'est jamais le même gestionnaire qui gère votre dossier de ce fait...il faut chaque fois recommencer.</t>
  </si>
  <si>
    <t>camille-d-122041</t>
  </si>
  <si>
    <t>ai toujours reçu de bons conseils auprès des conseillers. Ai aussi apprécié les rendez-vous réguliers pour faire le point sans intention de vendre de nouveaux contrats.
Espère qu'en cas d'accident j'aurai d'aussi bons contacts.</t>
  </si>
  <si>
    <t>narcos-88799</t>
  </si>
  <si>
    <t>Comme beaucoup d'héritiers AFER ne daigne pas répondre aux mails et lettre recommandée, cela fait plus de trois mois que je suis sans nouvelles. Mon seul contact, le conseiller qui rencontre le même problème pour obtenir des nouvelles.Je comptais investir chez eux suite à une futur vente immobilière, mais cette entreprise est vraiment à fuir.</t>
  </si>
  <si>
    <t>coppin-b-137995</t>
  </si>
  <si>
    <t>simple et pratique , juste quelques bugs de connections , les sont prix intéressants , réponse très rapide surtout pour les jeunes conducteurs . Merci de votre attention</t>
  </si>
  <si>
    <t>schtiotte-86217</t>
  </si>
  <si>
    <t>Le site est conçu pour que nous ne puissions pas envoyer nos réclamations. Et lorsque nous arrivons à leur adresser notre demande. Elle reste sans réponse!</t>
  </si>
  <si>
    <t>fifi-66545</t>
  </si>
  <si>
    <t>la macif m'a menti en me disant que j'allai etre indemnisé pour un accident ou j'ai été victime d'un délit de de fuite j'ai été obligé de faire trois expertise sur plusieurs mois pour car la macif ne m'a meme pas recontacté et j'ai du attendre un an avant que ces incapables m'informe qu'il n'allait pas m'indemniser.</t>
  </si>
  <si>
    <t>ambre2107-85390</t>
  </si>
  <si>
    <t>Lorsque j'ai souscrit chez eux j'ai demander une assurance décès, qui selon eux s'élève a 60 000 Euros, lorsque j'ai du me faire opéré j'ai redemander....et surprise.....aucune prévoyance décès n'as était souscrite.
De plus ils refusent de me résilier car soit disant je doit rester abonné chez eux 12 mois. Mais manque de bol ils ont commis plusieurs erreur dont celle de m'annoncer la date a laquels je peut envoyé ma lettre de résiliation LOI CHATEL, malheureusement pour eux RIEN.
Au téléphone personne ne sais jamais rien, ils ne rembourse pas les devis annoncés....................
Je ne suis ABSOLUEMENT pas satisfaite de leur service, ils mentent, font patienter des plombs.
Personnellement je saisi la justice et contact mon assistance juridique.</t>
  </si>
  <si>
    <t>rattez-y-103239</t>
  </si>
  <si>
    <t>Les devis pour les véhicules sont compétitifs mais le devis habitation est largement plus cher qu'une autre proposition actuelle.
Le site est très bien fait et facile à utiliser</t>
  </si>
  <si>
    <t>philippe-l-114989</t>
  </si>
  <si>
    <t>Comment justifier une augmentation de 10% de mon contrat sur un an? Il me semble que les sinistres ont sérieusement baissés suite aux confinements. Je ne suis pas satisfait de cette hausse excessive et injustifiée.</t>
  </si>
  <si>
    <t>corinne-l-131922</t>
  </si>
  <si>
    <t>Tout me convient chez AMV la facilité de souscrire ,les tarifs et les formules aux choix. Je suis assurée depuis plusieurs années et tout est parfait .</t>
  </si>
  <si>
    <t>bp57-60097</t>
  </si>
  <si>
    <t>Très cher en Guadeloupe, ne tient pas compte de la situation individuelle. Retraité, en 41 ans de permis, dont 30 en Guadeloupe pas 1 accident, pas 1 PV, pas 1 excès de vitesse à mon nom. 50% depuis très longtemps. Garage fermé. Roulage faible. Mais près du double de mon frère à situation équivalente en métropole...</t>
  </si>
  <si>
    <t>winnie-81656</t>
  </si>
  <si>
    <t>Assurance à fuir</t>
  </si>
  <si>
    <t>claudine-c-125383</t>
  </si>
  <si>
    <t>Je suis satisfaite du service, rapide, prix compétitif, efficace ! Tout ce dont j’avais besoin en quelques minutes seulement ! Ce la m’a pris peu de temps et franchement je recommande !</t>
  </si>
  <si>
    <t>myopus-80209</t>
  </si>
  <si>
    <t>Résiliation abusive, et puis, bon,finalement, non, sauf si oui, bref on ne sait pas trop !!!!!!</t>
  </si>
  <si>
    <t>carocco-53843</t>
  </si>
  <si>
    <t>Client chez eux depuis 4 ans, demande ce jour de revoir mon assurance voiture car a la concurrence on me propose la même chose avec une différence 50 euros. Le conseillé au téléphone me dit que nous ne pouvons pas faire une réévaluation de mon contrat que les offres attirantes sont seulement pour les nouveaux clients. Drole de fidélisation chez direct assurance. On attire des nouveaux clients mais on ne fait rien pour les garder. Du coup, j'ai souscrit ailleurs. Bye bye direct assurance !</t>
  </si>
  <si>
    <t>gauthier-j-115982</t>
  </si>
  <si>
    <t>JE SUIS SATISFAIT DE NOS ECHANGES JE RECOMMANDERAI VOTRE ASSURANCE
UN BON RAPPORT AVEC LE CLIENT ET UN TRES BONNE ACCUAIL AVEC VOS SERVICES TRES REACTIFS</t>
  </si>
  <si>
    <t>emilie-a-105084</t>
  </si>
  <si>
    <t>Prix exorbitants augmentation chaque année sans aucun motif alors que je n'ai jamais eu d'accident. Quand vous voulez parler à un conseiller les plateformes sont à l'étranger et vous donne les même éléments que vous trouver sur le site de l'annonceur. Bref, je fais les démarches pour partir.</t>
  </si>
  <si>
    <t>pascale-m-105631</t>
  </si>
  <si>
    <t>Depuis le 31/12 tout va très bien !
seule assurance à avoir repris mon ancienneté d'assurance scooter pour ne pas démarrer en jeune conducteur.
nous sommes satisfaits</t>
  </si>
  <si>
    <t>moi-138145</t>
  </si>
  <si>
    <t>Mutuelle réactive, a l ecoute vous conseille et vous guide dans vos démarches… remboursement rapide sans grand effort je vous conseille fortement april sante !!!</t>
  </si>
  <si>
    <t>monany-v-121188</t>
  </si>
  <si>
    <t>Très professionnel merci pour votre rapidité et vos prix qui sont en dessous du prix offert sur internet.je vous recommande sans aucun doute et vous remercie</t>
  </si>
  <si>
    <t>med100-75891</t>
  </si>
  <si>
    <t>Depuis le 07/01/2019 j essaie de résilier le contrat avec axa je tout fait comme il faut avec la loi Hamon
J arrive toujours pas on me dise des problème sur site depuis 5mois 
Je suis très en colère</t>
  </si>
  <si>
    <t>laurence--106278</t>
  </si>
  <si>
    <t>Ma mère paye une fortune pour une mutuelle qui ne réponds jamais ou au bout d'un mois !!! Impossible de les joindres qui ne rembourse pas ou très tard et voir pas du tout !!!</t>
  </si>
  <si>
    <t>lucielabelle-94998</t>
  </si>
  <si>
    <t>je suis tres contente de cette mutuelle que j ai depuis 5ans  niveau garantie niveau rembourssement je suis satisfaite du service client ils repondent generalement assez vite</t>
  </si>
  <si>
    <t>marmotte73-57798</t>
  </si>
  <si>
    <t>Cette assurance peut résilier votre contrat si vous avez deux sinistres en un an alors que vous êtes client depuis 3ans et que vous avez fait 90 000km Les sinistres que j'ai eu :
 - un bris de glace qui leur a coûté 108€. Je n'ai pas fait exprès d'avoir un petit impact (moins grand qu'une pièce de 2€) sur mon pare-brise.
- un sinistre responsable qui leur a coûté trop cher.
Je ne suis pas rentable donc au revoir Madame. Je trouve cela lamentable !!</t>
  </si>
  <si>
    <t>chrys-104823</t>
  </si>
  <si>
    <t>Une étoile c'est déjà trop!!!!!
Je demande un devis pour une assurance emprunteur. J'accepte le devis on me demande des tonnes de documents que j'envois, documents personnel quand même!!!!
On me renvoi un mail pour renvoyer des documents que j'envois et ce à quatre reprises y compris sur le portable du conseillé et pourtant on continue à me réclamer ses mêmes documents. Je fais une puis deux réclamations et depuis silence radio.
APRIL pour moi correspond à manque de professionnalisme, "foutage de gueule" pardon d'être vulgaire.
Alors merci APRIL car grâce à votre manque de professionnalisme j'ai décidé de mettre un avis et là je me rends compte que vous n'êtes pas sérieux du tout. 
Heureusement pou moi du coup!!!Je n'irai donc pas plus loin avec vous!</t>
  </si>
  <si>
    <t>pigeon-94813</t>
  </si>
  <si>
    <t>A fuir. Ils n'ont que le prix avantageux mais le service est désastreux.
Lors de la mise en place de l'assurance au téléphone, la personne qui m'établit l'assurance me propose du tout risque ce que j'accepte sans me proposer d'autres options dont l'assistance 0km.
Je tombe en panne par la suite à quelques km de chez moi et je découvre qu'il n'y a pas l'assistance 0km alors qu'ils ne m'ont en même pas parlé au moment de souscrire l'assurance !!
Service client qui ne veut rien savoir</t>
  </si>
  <si>
    <t>lilianh-77763</t>
  </si>
  <si>
    <t>malgré un dépôt de plainte en gendarmerie contre Mr V..ta..on pour dégradation volontaire de matériel, devis de réparation , 20 coups de fil, lettres de relance, un soit disant expert qui c'est déplacé (jamais vu ) mais qui à trouvé le dossier complexe, un nouvel expert mandaté , des relances en agence .1 moi après le sinistre toujours pas de solutions pour la clim qui ne fonctionne plus dans mon restaurant !!! Juin et juillet 2019 avec des record de températures . Merci Groupama ; A fuir absolument</t>
  </si>
  <si>
    <t>lebon-f-117574</t>
  </si>
  <si>
    <t>Satisfait du service, le rapport qualité prix excellent, réponse simple et efficace. Les réponse sont à la auteur de la demande avec les garanties optimales</t>
  </si>
  <si>
    <t>oliver-86755</t>
  </si>
  <si>
    <t xml:space="preserve">service à la limite de l honnêteté lorsque je sollicite multi impact pour réclamer le remboursement des sommes prélevées
les frais de dossier ne sont pas pris en compte si vous ne motivez pas votre demande par mail
(demande et explication oral réalisée avec le service client)
une manière de leur part de ne pas rembourser la somme trop perçu 
pas tres sérieux ni honnete; l image de l assureur , une nouvelle fois degradé par un service ou la satisfaction  client est placé au second rang!
</t>
  </si>
  <si>
    <t>thevenet-x-133319</t>
  </si>
  <si>
    <t xml:space="preserve">je suis satisfait 
bon contact 
prix intéressant 
je recommande  les assurances l Olivier au prix attractif  et très à l écoute de leur client 
facile  d accès  on assure une voiture  en deux  minutes </t>
  </si>
  <si>
    <t>luga-107294</t>
  </si>
  <si>
    <t>les services de la Macif présente un 
bon accueil, un bon suivi du sinistre. Très bonne réactivité, bonne couverture adaptable et implication citoyenne.</t>
  </si>
  <si>
    <t>ds-65711</t>
  </si>
  <si>
    <t>Assureur scandaleux ! Ma mère est décédée le 17 avril et avait souscrit 2 assurance vie. Pour la 1ère, nous avons fini les démarches et été payés le 10 juillet. Pour l'AFER, prévenue en même temps, nous attendons toujours les dossiers. Tout est dit ! Pas d'interlocuteur, pas de réponse, la seule communication est pour nous demander pour la 2ème fois qui sont les bénéficiaires alors que cette information est confidentielle et qu'ils la possèdent bien sûr.... J'en suis au stade où je vais saisir une association de consommateurs voire un avocat. A fuir.</t>
  </si>
  <si>
    <t>khaled-77626</t>
  </si>
  <si>
    <t xml:space="preserve">Bonjour, mise en demeure envoyée le 4 juillet pour un prélèvement qui ce fait le 10 juillet, j'appelle ma banque pour demander des explications, cette dernière me dit qu'au refus n'a été émis, je contacte Active assurance sur un numéro qu'on m'a fourni, mais personne ne décroche, on me propose de cliquer sur dièse pour qu'on me rappelle, mais personne ne rappelle et aucune réponse à mes mails.
Sachant que je suis toujours en attente de ma carte verte </t>
  </si>
  <si>
    <t>carillo-103917</t>
  </si>
  <si>
    <t>Personnel incompétent, c’est épuisant de devoir communiquer avec eux. Et les remboursements ne sont pas intéressants. Coup dur pour l’éducation nationale...</t>
  </si>
  <si>
    <t>sonia1975-79792</t>
  </si>
  <si>
    <t>j ai appelée santiane pour avoir un renseignement sur un petit soucis de prélèvement de mon compte. j ai eu une interlocutrice Caroline qui m a trouvée la solution .</t>
  </si>
  <si>
    <t>bosserr-h-127691</t>
  </si>
  <si>
    <t xml:space="preserve">Je suis très content
Service client parfait une bonne écoute du client 
je recommande car prix attractif pas comme certain autres se permettant de nous "voler" </t>
  </si>
  <si>
    <t>kania-l-115860</t>
  </si>
  <si>
    <t>J'ai été très bien conseillée pour la souscription de mon contrat auto. Les prix sont attractifs et pour les mêmes garanties que d'autres compagnies. Je ne regrette pas mon choix de faire partie des nouveaux clients L'olivier assurances</t>
  </si>
  <si>
    <t>gege35-87438</t>
  </si>
  <si>
    <t>Evénement surréaliste: Je me rends il y a quelques jours à mon agence macif pour me plaindre de l'absence de réponses suite à un sinistre corporel que j'ai déclaré il y a déjà plusieurs mois. Après m'être plaint à la conseillère, celle-ci vraisemblablement "au bout du rouleau" me dit qu'elle-même est sur le départ tant elle n'en peut plus de se faire houspiller tous les jours par des sociétaires de la macif. Elle me dit aussi qu'il.....vaut mieux que j'aille m'assurer ailleurs tant les problèmes sont innombrables à la macif.
C'est ce que je suis en train de faire!!</t>
  </si>
  <si>
    <t>jessy-75691</t>
  </si>
  <si>
    <t>Sami m'a très bien renseigné, j'appelais en me disant que j'aurai (comme tout les autres services téléphoniques) plus de questions que de réponses et finalement, j'en ressors avec plus aucune question. Un énorme merci à Sami !</t>
  </si>
  <si>
    <t>titi67-79965</t>
  </si>
  <si>
    <t>Depuis plus de 40 ans au crédit mutuel, 25 ans aux acm, ai négocié 0 euros de franchise,  et chaque année ai payé 500 euros pour cela , ai fait joué l'assurance 5 fois pour des petites sommes depuis 2016, au total pas plus de 800euros de remboursement. Cette situation est intolérable pour les am, donc ils me demandent de signer un avenant avec une franchise de 150 euros, soit je dégage.</t>
  </si>
  <si>
    <t>neel-l-137240</t>
  </si>
  <si>
    <t>Super accepte tout les conducteurs mêmes jeunes avec des voitures puissante ce qui n’est le cas d’aucune autres assurance. Merci à vous réactif et à l’écoute je recommande.</t>
  </si>
  <si>
    <t>kathline-m-105014</t>
  </si>
  <si>
    <t>Je suis heureuse du prix super rapport qualité prix.
Accueil téléphonique très agréable. La personne au téléphone a été très patient et très professionnel</t>
  </si>
  <si>
    <t>edouard-89517</t>
  </si>
  <si>
    <t>La pire mutuelle que je n'ai jamais eu... 5 mois que n'avoir toujours pas régler un problème. De nombreux appels et de nouvelles informations à donner é chaque fois. Je la déconseille vivement.</t>
  </si>
  <si>
    <t>fleur-92754</t>
  </si>
  <si>
    <t>Service déplorable durant cette période difficile</t>
  </si>
  <si>
    <t>jean-pierre-d-110408</t>
  </si>
  <si>
    <t>Je suis déçu de n'avoir pas eu de réduction lorsque je me suis déplacé à St Lô (AR 120 Kms) pour l'initier ce contrat. Je suis un très ancien client qui n'a pas eu beaucoup de sinistre. Je trouve regrettable les politiques d'appel des nouveaux souscripteur et peu de ristourne pour les anciens clients.</t>
  </si>
  <si>
    <t>curtis-l-123815</t>
  </si>
  <si>
    <t>Je suis satisfais du services, mais toutefois, je trouve le barème des remboursements mensuel de Youdrive un peu sévères. Il suffit de faire le dépassement d'un vehicule pour voir notre note baisser considérablement, et donc par la même occasion notre remboursement à la fin du mois.</t>
  </si>
  <si>
    <t>william-61927</t>
  </si>
  <si>
    <t>Probablement le "PIRE" services clients de France, aucunes réponses au mail, téléphone et courrier. Un mépris total pour le client. SCANDALEUX !!!</t>
  </si>
  <si>
    <t>vivi-77816</t>
  </si>
  <si>
    <t>Depuis des années chez eux,il suffit d'une panne pour comprendre l'incompétence d'une assistance dont si je pourrais je mettrais un zéro pointé. Je suis déçue c'est pourquoi je pars de chez eux car non content insatisfaîte, ils ne sont pas les moins chers du marché. Puis même si tous les assureurs sont pareil,  par principe je ne donnerais plus un centime de plus.
La matmut regroupe aussi la maïf et la macif.</t>
  </si>
  <si>
    <t>s-fourault-37929</t>
  </si>
  <si>
    <t>Souscription facile, prix correctes, mais processus de résiliation trop complexe : mettez le modèle de lettre recommandée directement sur votre site au lieu de nous forcer à appeler votre service client !</t>
  </si>
  <si>
    <t>sindiz-64533</t>
  </si>
  <si>
    <t>inscription via courtier santiane.fr avec accès à MédecinDirect et Deuxiemeavis.fr inclus. échange cordial avec Sébastien pour l'inscription</t>
  </si>
  <si>
    <t>san75-61279</t>
  </si>
  <si>
    <t xml:space="preserve">Bonjour,
on m'a validé un contrat d'assurance auto par téléphone et on m'a demandé de passer en agence pour déposer les papiers.
Sauf une fois sur place on me refuse le contrat alors que le paiement en carte bleue a été effectuer le matin même!!!!
Alors pourquoi vendre un service qui ne serait pas conforme selon le monsieur qui m'a reçu avec un accueil très froid..
Ce même monsieur a refusé de m’écouter alors que je lui expliqué ce q'on m'a dit au téléphone a deux reprises.
J'ai du changer de carte grise pour assurer la voiture en question!!! 
Je remets en cause l'incompétences de certaines personne car aujourd'hui c'est moi qui subit les conséquences.
Du coup j'ai une autre voiture assurée chez eux ainsi que l'assurance habitation et d'autres petits contrats... je ne resterai plus chez eux et autour de moi avec mes collègues et familles, je vais faire part ce mon cas car je trouve cela inacceptable.
 </t>
  </si>
  <si>
    <t>titouan-94626</t>
  </si>
  <si>
    <t xml:space="preserve">Je suis satisfait de la prise en change que j’ai eu sur votre site internet et part le devis que j’ai eu . 
                                           </t>
  </si>
  <si>
    <t>leo-c-131098</t>
  </si>
  <si>
    <t>Prix convaincant très bon site internet rapide et précis fais en quelque minute. Je recommande cette assurance auto. Direct assurance me fais confiance avec plus véhicule</t>
  </si>
  <si>
    <t>michel-m-124737</t>
  </si>
  <si>
    <t>Les tarifs sont corrects, les services en ligne efficaces. Pour le moment (si rien ne change…..) je reste client….Mes 2 roues récents sont tous chez April</t>
  </si>
  <si>
    <t>moussa-m-123398</t>
  </si>
  <si>
    <t>ayant trois voitures assuré chez vous plus une assurance habitation j'aurais aimé avoir un geste commerciale concernant les cotisations auto bien au contraire celle-ci ont augmenté bien dommage je réfléchis à allez faire quelques devis chez les concurrents.</t>
  </si>
  <si>
    <t>bichrounette-115014</t>
  </si>
  <si>
    <t>je suis très satisfaite des renseignements fournis au tel par Maria, renseignements clairs précis qui m'ont permi de regler mon problème merci à elle et je lui souhaite une bonne journée</t>
  </si>
  <si>
    <t>christophe-65148</t>
  </si>
  <si>
    <t>je recommande cette assurance au moins pour les animaux moi personnellement j'ai un chien assuré ici même et j'ai aucun problème rien à dire très sérieux pour ce qui remboursement cela sont très rapide je suis fier d'avoir pris cette assurance pour ma chienne</t>
  </si>
  <si>
    <t>juju-76872</t>
  </si>
  <si>
    <t xml:space="preserve">Après un accident de moto d'avril 2017,
La compagnie amv ne peut toujours pas l'indemniser car il n'ont (selon eux) pas eu la procédure accident de la part de transpv...lol plus deux ans après. 
Assurance qu'il faut fuir. </t>
  </si>
  <si>
    <t>mamounette88-132783</t>
  </si>
  <si>
    <t>nous avons eu le malheur de perdre notre fils fin avril 2021. Celui-ci, par le biais de son employeur (grand groupe en France), cotisait à une mutuelle santé et à une prévoyance décès. Nous avons entamé les démarches auprès d'Axa afin dans un premier temps qu'il règle les frais d'obsèques (service qui figure sur son contrat mutuelle) et après avoir envoyé l'acte de notoriété, qu'il procède au versement du capital décès aux ayants droit. A ce jour, on en est au même point, pompes funèbres non réglées et capital décès idem. A chaque appel, on vous dit que c'est en voie d'être régularisée. Pour qui nous prend t-on ? Jamais le même interlocuteur etc, etc... En colère, je ferai remonter le comportement de cet assureur auprès de la Direction du Groupe pour lequel notre fils travaillait. Après tout, c'est quand même eux qui négocie les assurances pour leurs employés. Axa n'est pas le seul assureur français. A titre personnel, jamais nous ne signerons des contrats, quels qui soient chez eux.</t>
  </si>
  <si>
    <t>nono2-123752</t>
  </si>
  <si>
    <t xml:space="preserve">Tred Bien efficace je recommande fortement pour cette assureure je compte bien continuer chez vous prix resonable rien a dire 
Pour mais autre moto scooter et tout </t>
  </si>
  <si>
    <t>gregory-t-113337</t>
  </si>
  <si>
    <t xml:space="preserve">Service est satisfaisant. Niveau tarif c'est attractif.
Le site est réactif. Nous espérons que le service continuera d'etre de qualité sur le long terme. 
</t>
  </si>
  <si>
    <t>bol-69504</t>
  </si>
  <si>
    <t xml:space="preserve">couple assuré au choix maximum depuis cinquante ans à LA MGP au tarif actuel de 2400 euros annuel cotisations réévaluées tous les ans en tenant compte de l age plus les augmentations tarifaires annuelles malgré la non indexation des pensions de retraites Depuis peu cette mutuelle ne rembourse que sur la base de 10% du remboursement effectif de la SS si le praticien spécialiste ou la clinique n'a pas signé le CONTRAT ACCÈS AUX SOINS En dehors des hôpitaux et de quelques praticiens en secteur 1 qui ont signé cet accord les spécialistes se retrouvent en secteur 2 honoraires libres Malgré cela la sécurité sociale rembourse un pourcentage de son tarif voire 100% du plafond sans tenir compte de la signature du CAS en complément la MGP remboursait 30 ou 40% voire 100% du reste à charge après remboursement de SS  Maintenant ce n est que 10% exemple Payé au spécialiste 260 euros Remboursement SS 100% de l acte sur la base de 112 euros REMBOURSEMENT MUTUELLE 10% soit 11euros20 Assurés au tarif maximum les remboursements aboutissent au minimum interrogé la mutuelle rétorque de passer par leur réseau SANTE CLAIR On y trouve peu de bons spécialistes par contre de l'abattage oui notamment en dentaire ou ophtalmo ou opticien Vu les remboursements je comprends pourquoi les bons spécialistes et les cliniques ne veulent pas faire le tiers payant même certains hôpitaux Je ne reconnais plus la mutuelle de la police d'antan MUTUELLE GÉNÉRALE DE LA POLICE Maintenant les jeunes ne vous attachaient plus à l'image de la Maison que l'on vous vante n importe quelle autre mutuelle peut faire aussi bien mais surtout mieux LA MGP est devenu un centre de profit ordinaire et non plus une MUTUELLE de corps d’état Merci aux dirigeants de cette institution qui était crée pour des policiers géré par des policiers et dans l’intérêt des policiers
</t>
  </si>
  <si>
    <t>dandou-74560</t>
  </si>
  <si>
    <t>ils me font payer ce que la loi hamon me garantit. jamais vu pire. Plusieurs assurances habitation et c'est la seule qui fasse cela. ils savent bien qu'ils ne seront pas attaqué pour 200 euros. donc ils vous grujent petite à petit</t>
  </si>
  <si>
    <t>baumgarden-p-105503</t>
  </si>
  <si>
    <t>Je suis satisfait de l'accueil téléphonique que j'ai eu, mon interlocuteur était très compétent et très précis dans ses explications.
Très bonne réactivité</t>
  </si>
  <si>
    <t>jean-yves--b-105158</t>
  </si>
  <si>
    <t>je suis satisfait du service
normalement  pas de problème pour le moment a voir a la suite ce que cela donnera si il y a sinistre
rien a redire a l'instant
jy berguin</t>
  </si>
  <si>
    <t>enesto-51034</t>
  </si>
  <si>
    <t>Réf client 112543  je leur ai envoyé  un lettre recommandée pour leur faire part que je résilie  mon contrat à  la date de mon echeance c est à dire le 11/12/2016 après avoir passer 4 ans avec eux. Ils ont reçu  la lettre recommandée  puisque ils ont laissé une copie dans l espace client .A ma grande surprise ils m ont prélevé  ce mois de janvier alors que j avoir résilié  mon contrat, impossible  de leur joindre avec leur numéro surtaxé en plus ils m ont prélevé  3 mois de cotisations lors de ma souscription au lieu de 2 mois '  je demande le remboursement</t>
  </si>
  <si>
    <t>lolo-104696</t>
  </si>
  <si>
    <t xml:space="preserve">Très réactif et surtout très bon conseils. Bonne activité sur le compte personnel de l'assurance.
Prix très très compétitif. 
Je recommande fortement. 
</t>
  </si>
  <si>
    <t>bijou013-108914</t>
  </si>
  <si>
    <t>idem j'essaie de les joindre par téléphone, par email et ce depuis 1 mois. toujours le même répondeur, pas de rappel, pas de réponse à ma demande de cotation suite à 4 devis importants. Mutuelle à éviter à tout prix. Par contre les prélèvements sont bien effectués et temps et en heure. Très en colère...JE DECONSEILLE A TOUTE PERSONNE DESIRANT CHANGER OU SOUSCRIRE A CETTE MUTUELLE !!!</t>
  </si>
  <si>
    <t>nath17-59217</t>
  </si>
  <si>
    <t>10 mois d arrêt maladie dossier bloqué "pour anomalies dans les calculs de la sécu, calcul revue après 6 mois d arrêt sans aucune modification la secu" aucune autre explication, les personne au téléphone n on pas accès  à votre dossier et impossible de parler avec celle qui gère votre dossier, cotisation prélevée tout les mois sur le salaire mais maintenant qu' il faut reversé il y a toujours  quelque chose qui ne va pas. Ce n est pas pro et faites faire une formation telephonique à votre personnel pour qu ils soient plus aimable.</t>
  </si>
  <si>
    <t>klodian-z-112675</t>
  </si>
  <si>
    <t>Très satisfait, efficace et très a l'écoute merci, c'est bien la deuxième fois que j'assure mon scooter, et j'ai pas encore mon permis français en attendent j'ai un permis international,</t>
  </si>
  <si>
    <t>aurore86-63209</t>
  </si>
  <si>
    <t>J’ai une rente invalidité Cpam 2 eme catégorie depuis le 1 er janvier et je ne reçois toujours  rien d Ag2r ils me demandent sans arrêt des documents. Ils ne se rendent pas compte des ennuis financiers que l on peut avoir</t>
  </si>
  <si>
    <t>lad-123897</t>
  </si>
  <si>
    <t>Mieux vaut ne pas avoir de problème. J'ai eu un accident pour lequel je ne suis pas responsable. Ma voiture a été remorquée et amener dans un garage agrée par le service dépannage. 24h après le service sinistre n'était pas informé des coordonnées du garage sélectionné. Aucune communication entre les 2 services. Le chiffrage de l'expert est annoncé 48h après son passage..cela fait 5 jours que l'expertise a eu lieu ... toujours pas de chiffrage et le véhicule de prêt est mis à disposition qu'au commencement des travaux,  donc cela fait une semaine que je n'ai pas de véhicule. Pas de réponse Claire à mes questions,  on se contente de me balancer des textes appris par cœur ! Je ne recommande vraiment pas, je part immédiatement ! Pour 10€ de plus par moi chez un autre assureur j'ai un tout autre service et un véhicule dès l'accident</t>
  </si>
  <si>
    <t>rico69-68171</t>
  </si>
  <si>
    <t>nul a fuir,une fois un sinistre déclaré vous êtes redirigés sur des prestataires de qualités plus que médiocre</t>
  </si>
  <si>
    <t>wico-51472</t>
  </si>
  <si>
    <t>Après avoir résilié mon adhésion, 1 mois avant la date d'anniversaire, ils continuent à vouloir me prélever tous les mois alors que je leur ai renvoyé les documents prouvant que la résiliation avait bien été faite, aujourd'hui ils me menacent de m'envoyer au service contentieux alors que tout a été fait dans les règles. J'ai cotisé pour eux pendant plus de 20 ans et aujourd'hui ayant trouvé une assurance bcp moins élevée ils me remercient en ignorant mes messages.</t>
  </si>
  <si>
    <t>patlac58-134077</t>
  </si>
  <si>
    <t>Grotesque.
Pathétique.
Leurs agents de plateforme sont très 
méfiants (un assuré n'est pas forcément un tricheur...).
Et essayez de résilier un contrat .
Là, vous aller rentrer dans un univers
Kafkaïen.Tous les moyens sont bons 
pour continuer à vous prélever. 
Une force d'inertie impressionnante.
Que vient faire notre bon vieux Crédit Agricole avec ces gens là ?</t>
  </si>
  <si>
    <t>gg57-80881</t>
  </si>
  <si>
    <t>J'ai voulu souscrire au contrat assurance vie. Le conseillé a refusé ma souscription si je ne prenait pas 30% d'UC. C'est du refus de vente</t>
  </si>
  <si>
    <t>Assez satisfait de vet assure je n est pas tester d autre assureur pour comparer les tarifs et autres prestations</t>
  </si>
  <si>
    <t>moutinho24-108382</t>
  </si>
  <si>
    <t>A FUIR !!!! Ne surtout pas prendre une mutuelle chez eux pour une dysplasie ils trouveront toujours quelque chose pour ne pas prendre en charge les frais. De plus sans vous l’indiquez l’engagement est pour un an grosse surprise quand on essaye de résilier !! Ne jamais souscrire chez eux !!</t>
  </si>
  <si>
    <t>manu-bralet-50424</t>
  </si>
  <si>
    <t>Nul, complètement nul.
n'ont pas le sens du client, tournés uniquement vèrs le profil.
cherche uniquement a faire de la trésorerie sans se préoccuper des clients mémé pour ceux qui ont plusieurs années de fidélité au Crédit Agricole.</t>
  </si>
  <si>
    <t>francois-64762</t>
  </si>
  <si>
    <t>active assurance ou inactive assurance??</t>
  </si>
  <si>
    <t>aagnnesss-85473</t>
  </si>
  <si>
    <t>J'ai vendu mon véhicule le 26/12, j'ai résilié mon assurance auto, 2 semaines après j'ai voulu assuré mon nouveau vehicule, ils n'ont pas voulu me reprendre car j'avais 2 accidents en 2017 et en 2019, ça fait 14 ans que j'étais chez eux.</t>
  </si>
  <si>
    <t>yonathan-kounkou-111045</t>
  </si>
  <si>
    <t xml:space="preserve">Angélique à était très aimable et agréable répondant à toutes mes questions. Je n'ai pas attendu longtemps pour tomber sur un conseiller / conseillère.
Le prix selon la formule varie même je trouve cela un peu élevé. 
 Dans l'ensemble c'est un bon service </t>
  </si>
  <si>
    <t>yoannpereiira-53319</t>
  </si>
  <si>
    <t>Bonjour , j'ai eu un accident responsable en juin ! L'expert est passé en aout et à estimer que le vehicule etait irreparable . Depuis aout je contacte l'assurance qui me balade de service en service ! Je ne trouve pas sa normal , deplus je paye l'assurance de la voiture alors que la voiture a été vendu depuis aout ! J'ai déja pris contact avec un avocat pour qu'il accelere les choses !</t>
  </si>
  <si>
    <t>benabboun-a-130712</t>
  </si>
  <si>
    <t>Je suis très satisfait du prix proposé. Sa me convient très très bien   la preve que j'ai assuré mes deux voiture  chez vous .et à recommander pour mes proches  merci</t>
  </si>
  <si>
    <t>sylvain06-88909</t>
  </si>
  <si>
    <t>Une assurance vie correcte tant qu on essaie pas de récupérer les fonds. Serait il nécessaire de passer par la justice pour que Cardif fasse son travail?</t>
  </si>
  <si>
    <t>Je suis très déçue de la cotisation, très cher pour le peu de services en retour.
Vous avez modifié mon contrat sans m'en informer. Je trouve cela déplorable. Je n'ai eu aucun sinistre donc tout bénéfice pour vous.
Vous êtes beaucoup plus cher que la concurrence.
Je ne vous recommanderai pas.</t>
  </si>
  <si>
    <t>lo93240-63365</t>
  </si>
  <si>
    <t>apres avoir envoyer tout les papiers suite au deces de ma mere  1interlocuteur apres 17mn d attente tel me dit  qu il a le papier  mais n en n avait pas tenue compte; mail 18/5 il n ont plu papier?bizzare que ne ferais pas c ette assurance  pour ne pas  payer</t>
  </si>
  <si>
    <t>edar-56672</t>
  </si>
  <si>
    <t>Assurance.à éviter au maximum.
Service très médiocre, aucun suivi des dossiers, communications qu'avec numéro sur facturé !  On m'a proposé un devis alléchant une fois j'ai réglé mon dossier a été refusé pour se faire remboursé ils m'ont pris. 170€  sans les frais de communication et les lettres recommandées</t>
  </si>
  <si>
    <t>houandjan-a-122665</t>
  </si>
  <si>
    <t>Je suis satisfait du service mais également du prix qui est proposé. J’ose espérer que nos relations dans le future se passeront aussi bien que maintenant.</t>
  </si>
  <si>
    <t>duvivier-b-138196</t>
  </si>
  <si>
    <t>ravi de votre service,de la rapidite et de la patience de vos conseillers les prix sont tout à fait juste les papiers sont rapidement transmis les informations très claires bravo</t>
  </si>
  <si>
    <t>jim-t-105143</t>
  </si>
  <si>
    <t xml:space="preserve">je n'ai pas encore d'avis sur le service client je ne suis assurée que depuis moins de deux semaines
Je donnerai mon avis plus tard je n'ai pas encore d'avis </t>
  </si>
  <si>
    <t>boudelle-g-128767</t>
  </si>
  <si>
    <t>Bonjour,
votre accueil est convivial et simple,
les explications et détails sont très clairs et personnalisés.
Que vous dire d'autre? Ah oui je ne peux souscrire à votre assurance habitation du fait d'un cambriolage survenu il y a deux ans c'est un peu dommage...
merci</t>
  </si>
  <si>
    <t>bruno-d-117717</t>
  </si>
  <si>
    <t xml:space="preserve">Aucune prise en compte de mes demandes. Le contrat n'est pas conforme et on me refuse lepaiement mensuel alors que j'ai plusieurs contrat qui ont été accepté 
</t>
  </si>
  <si>
    <t>pitufo-110731</t>
  </si>
  <si>
    <t>Bonjour,
Au niveau des prix il y a toujours à faire , surtout avec les adhérents multi-contrats ....! On le dit mais un jour on va finir par le faire :: éplucher la concurrence contrat par contrat .... 
Satisfaction , en hausse , conseillers plus à l'écoute .... et c'est bien !
Cordialement.
PS : inadmissible le prix à payer à l'année pour le prélèvement mensuel alors que ça doit , surement , se gérer informatiquement !</t>
  </si>
  <si>
    <t>christian-m-132549</t>
  </si>
  <si>
    <t>le devis et la souscription sont très faciles, c'est ma première souscription auprès de direct assurance, j'espère que le contrat sera à la hauteur des promesses</t>
  </si>
  <si>
    <t>melvin-b-109058</t>
  </si>
  <si>
    <t>Je suis satisfait du prix, j’attends de voir en cas de problème si tout ce déroule bien. Mais sinon ça m’a l’air pas mal du tout, merci à vous, et bonne journée.</t>
  </si>
  <si>
    <t>cricri77-136897</t>
  </si>
  <si>
    <t>Je me suis précipitée car je ne souhaitais pas rouler sans assurance le week end ou j'ai acheté mon véhicule. Je suis très déçu
Aujourd'hui j'ai fais plusieurs simulations et franchement ils sont bien trop chers 
Je ne renouvellerai pas mon contrat chez eux. Vivement la date d'd'échéance !
J'ai cru  bêtement à la pub??</t>
  </si>
  <si>
    <t>assuretout-55392</t>
  </si>
  <si>
    <t>J'ai mis une étoile pour chacun dommage qu'on ne pouvait pas choisir 0 étoile souscription sur internet il prenne l'argent le jour même sur le compte mais par contre il ne faut pas ce tromper dans les données parce que annulation de contrat et remboursement fin du mois par chèque. Très désagréable au téléphone et essaie de cherché aucune solution</t>
  </si>
  <si>
    <t>f15-67377</t>
  </si>
  <si>
    <t>JE DOITS ASSURE UN NOUVEAU VEHICULES PLUS PUISSANT DE 200 CV IL VEULENT SAVOIR POURQUOI J ACHETE CE TYPE DE VEHICULE DONT JE LES QUITTE DES QUE J AI RECU MON NOUVEAU VEHICULE</t>
  </si>
  <si>
    <t>romain-v-110117</t>
  </si>
  <si>
    <t>je me retrouve à devoir payer alors que mon véhicule ne peut plus rouler depuis plus d'un an, que direct assurance est au courant et que les "conseillers" ne faisaient que se renvoyer la balle. L'incompétence des conseillers est payée par les assurés. Fuyez à tout prix</t>
  </si>
  <si>
    <t>jodie-104404</t>
  </si>
  <si>
    <t xml:space="preserve">15 jours pour  vérifier les justificatifs
Surprise de 2,80 euros en plus , cause  erreur de 2 jours sur date  de permis .
Attention aux autres surprise de frais en sus .pire qu iune banque !!!  Finalement prendre moins cher en pensant ne pas mettre de l argent en l air , est toujours trop cher . Impossible de prendre le droit du délais de rétractation car frais et acompte gardé  et exorbitant.  Ils compte la dessus pour garder de force . Seulement  je ne resterais pas une année de plus , et n oublierais pas  d en parler autour de moi . Mauvais calcul pour eux , pour moi qui suis une bonne conductrice depuis 1992 sans accident et 12 points sur son permis . 
J ai payé  pour les mauvais conducteurs .ok . Mais là,  pas même une once de considération  ca commence à faire un trop plein .  Je crois que je vais retourner voir les grand groupe sans surprise ca me fera des économies.  Assureur à fuir donc.. il n y a qu a regarder les avis .. j aurais du regarder avant.  </t>
  </si>
  <si>
    <t>jessy17290-126700</t>
  </si>
  <si>
    <t>J'ai payé en deux ans 800 euros de mutuelle pour mon et le n(ai été remboursé que de 25 euros, soit c'est un médicament non remboursé soit s'est une prestation pas prise charge, de plus vous n'avez pas d'interlocuteur ils ne répondent pas a vos SMS ne souscrivez pas a cette mutuelle.</t>
  </si>
  <si>
    <t>pierre3019-87268</t>
  </si>
  <si>
    <t>Attention suite souscription via UNIM d un contrat de prevoyance allianz; suite chute escalier le medecin conseil unim requalifie l accident en maladie ce qui permet de ne pas indemniser ( deux mois pour instruire) cherchez l erreur.....</t>
  </si>
  <si>
    <t>arktika-74771</t>
  </si>
  <si>
    <t>Ma tante décédée a commis l'erreur de souscrire deux contrats d'assurance-vie en toute confiance dans cette compagnie peu scrupuleuse. Après avoir patienté 4 mois pour obtenir du service des impôts le certificat de non-exigibilité, tous les documents nécessaires ont été transmis à la compagnie. C'est alors seulement qu'elle s'aperçoit avoir commis une "erreur" diminuant les quotes-parts de moitié sans nous donner à nous, pauvres héritiers supposés naïfs, aucun justificatif. Que se trafique-t-il dans cette compagnie d'assurances déjà condamnée à maintes reprises par le tribunal?</t>
  </si>
  <si>
    <t>coin9176-44378</t>
  </si>
  <si>
    <t>Prix attractif pour attirer les nouveaux clients mais augmentation de plus de 100% en 2 ans pour se retrouver plus cher que la concurrence.
Service client en dessous de tout et indiquant des mensonges à chaque appel.</t>
  </si>
  <si>
    <t>franck-m-106466</t>
  </si>
  <si>
    <t>Je suis satisfait du service, bonne réactivité lorsque j'ai eu recours aux services de direct assurance. Un petit geste sur les  prix serait le bienvenu quand on a deux véhicules assurés</t>
  </si>
  <si>
    <t>rb-67890</t>
  </si>
  <si>
    <t xml:space="preserve">Bonjour à tous,
Enorme déception au niveau de la MATMUT qui est devenu beaucoup trop commercial: à la recherche du profit au détriment de la qualité de gestion et de l'empathie des clients. 
J'ai subi un sinistre automobile depuis bientôt deux mois, j'avais souscrit un contrat d'assurance automobile tout risques moyennant une prime mensuelle à hauteur d'une centaine d'euros. 
Assuré depuis 2010 sans aucun sinistre, je suis tombé de haut lors de la prise en charge de ce sinistre. En effet, les gestionnaires au téléphone me font tourner en rond, il y en a même une qui m'a littéralement raccroché au nez ! 
J'ai demandé à m'entretenir avec un responsable afin d'arranger la situation à l'amiable mais la gestionnaire n'a pas voulu.
Dès lors, je vais devoir les assigner en justice et je ne manquerais pas d'avertir la presse locale. En effet, nous payons des cotisations mais nous n'avons pas de contrepartie lors de la survenance de sinistre. </t>
  </si>
  <si>
    <t>phildensof-41444</t>
  </si>
  <si>
    <t>la pire des mutuelles, aucune réponse à nos demandes,
prise en charge demandée avant intervention, le jour j aucune prise en charge envoyée.
De qui se moque t on.</t>
  </si>
  <si>
    <t>02 septembre 2017 suite à une expérience en septembre 2017</t>
  </si>
  <si>
    <t>jc-57055</t>
  </si>
  <si>
    <t>je ne comprends pas pourquoi titulaire de sept contrats et client mmaf depuis des decennies un contrat va être résilié par l'assureur pour deux sinistres sur 2015 et 2016 de 550 et 530 euros</t>
  </si>
  <si>
    <t>aurelie-c-123237</t>
  </si>
  <si>
    <t>Service impeccable. Suivi du dossier au top avec un interlocuteur présent qui m a accompagné dans la demarche, Tout se fait par internet et pas de paperasse inutile.  Le prix ? deux fois moins cher que l' assurance proposée par ma banque.</t>
  </si>
  <si>
    <t>julia-l-131502</t>
  </si>
  <si>
    <t xml:space="preserve">Simple et rapide efficace pas cher direct et arrangeant.
Conseiller agréable et disponible.
Formules adaptées et variées.
Besoin comblée. Prise d effet rapide. </t>
  </si>
  <si>
    <t>pierlot-lima-v-128768</t>
  </si>
  <si>
    <t>Je suis très satisfait du prix et du contact avec le commercial qui était très poli et à l'écoute de mes demandes ! Espérant Espérant cela continuera !</t>
  </si>
  <si>
    <t>bema-50526</t>
  </si>
  <si>
    <t xml:space="preserve">En fin de carrière (retraite pour moi au 31/12/16) et avec des difficultés financières nous avons souhaitez baisser le niveau de nos deux contrats  prévoyance. Après plusieurs reports et annulations de dernière minute de la part de notre correspondant Allianz nous avons rencontrer notre interlocuteur le 14/10 et décidé avec lui de modifier à la baisse nos contrats. ces modifications devaient prendre effet début Décembre et n'ont pas été faites. Depuis malgré plusieurs mails et messages téléphoniques ,aucune réponse......
très déçu du service .
</t>
  </si>
  <si>
    <t>danilef-86970</t>
  </si>
  <si>
    <t>Cliente depuis + de 10 ans sans sinistre responsable  Eurofil m a résilié sans aucune raison. Malgré mes réclamations ils confirment ne pas devoir dire le pourquoi...J ai résilié avant LEUR DELAI de 2mois pour la MACIF</t>
  </si>
  <si>
    <t>barnieuk-69924</t>
  </si>
  <si>
    <t>Dégat des eaux en avril, je viens enfin de recevoir le chèque pour lancer les travaux !!
Au delà  de ce long délai largement imputable à l'expert chargé du dossier, le plus gros bémol est la difficulté à avoir le service client... parfois des heures d'attente...</t>
  </si>
  <si>
    <t>guitariste69-87052</t>
  </si>
  <si>
    <t>La MGEN est excessivement chère pour la qualité des prestations et le remboursement. Un personnel certe charmant et agréable mais elle demeure un dinosaure lent et rarement efficace, je n'ai d'ailleurs pas hésité à aller voir ailleurs.</t>
  </si>
  <si>
    <t>alaeddine-j-133189</t>
  </si>
  <si>
    <t>Je suis satisfait car le service est simple et rapide. 
les tarifs sont correctes et attractif pour les jeunes conducteur. 
Un large choix d'options et de possibilité ce qui offre dur choix pour les potentiel clients</t>
  </si>
  <si>
    <t>dudu-97680</t>
  </si>
  <si>
    <t>Que de problème avec eux toujours responsable  pour des bris de glaces et dépannage quand vous avez une roue de crevet le dialogue avec les personnes qui s occupe des accidents incompétents aucun dialogue et il comprenne rien et en plus il ne lisent même pas entre les lignes il faudrait qu'il change de métier cordialement</t>
  </si>
  <si>
    <t>zelina-m-81512</t>
  </si>
  <si>
    <t>PACIFICA NOUS CACHE DES CHOSES NON RESPECT D UN CLIENT</t>
  </si>
  <si>
    <t>yannick-d-129802</t>
  </si>
  <si>
    <t>N'ayant pas encore eu de gros problèmes liés à mon assurance, je suis satisfait des services proposés. J'espère que cela durera dans le temps. Une petite réduction fidélité serait également appréciable.</t>
  </si>
  <si>
    <t>nafati-h-109958</t>
  </si>
  <si>
    <t>je suis satisfaite, très bon travail, professionnel et rapide. 
essayez toujours de travailler sur le prix, surtout vous comparer toujours à la concurrence. merci</t>
  </si>
  <si>
    <t>etienne--m-127995</t>
  </si>
  <si>
    <t>Satisfaction de la rapidité. Service très rapide et satisfait de votre part. Je vais continuer à conseiller aux personnes qui ont besoin de ce service après ou lors d'un achat.</t>
  </si>
  <si>
    <t>hoareau-e-108604</t>
  </si>
  <si>
    <t>Le service en ligne est agréable, rapide et efficace avec l'Olivier assurance.
Je suis vraiment satisfait  de mon inscription, de la procédure de la prise en compte et de mise à disposition des documents en ligne. C'est très bien.
Je recommande volontiers.</t>
  </si>
  <si>
    <t>gsaignes-114222</t>
  </si>
  <si>
    <t xml:space="preserve">Bonjour 
Afin de vous informer du niveau de service des gestionnaires de la MACIF voici la lettre que je viens de leur envoyer ce matin par mail à relation.clientweb@macif.fr
---------------------------------------------------------------------------------------------------
Sociétaire:
n° 3056850
Bonjour
Je souhaite vous faire part de mon profond mécontentement concernant votre service.
Je tiens tous d'abord vous faire remarquer que votre plateforme téléphonique n'est pas en cause, vos conseillers sont très aimables et font leur possible.
J'aimerais savoir pourquoi dans la gestion de sinistre n'avons nous aucun retour de votre part? ni courrier, ni appel, ni mail?
Sur deux sinistres en cours, 201964627 datant de décembre 2020 et 201901282 datant de juillet 2020, je suis systématiquement obligé de m'informer auprès de l'expert ou de votre plateforme pour avoir la moindre information et faire avancer le dossier.
L'expert n'est pas en cause et fait son travail.
Je dois vérifier continuellement que vous avez reçues les éléments envoyés par l'expert ou par l'entreprise mandatée et vous rappeler de les prendre en compte.
C'est moi qui doit demander ce que l'on doit faire et qui relancer.
Je souhaite être contacté par téléphone rapidement pour faire le point sur le dysfonctionnement de vos processus ou éventuellement que l'on m'explique de vive voix que le niveau de service que vous procurez est celui que vous validez en interne.
Dans l'attente de votre appel
</t>
  </si>
  <si>
    <t>marsan-49562</t>
  </si>
  <si>
    <t>Je suis satisfait, du prix et de l'accueil. bonne réponse à toute mes questions, problème avec la signature réglé. Bonne journée. Nous espérons que cette assurance nous donnera toute satisfaction.</t>
  </si>
  <si>
    <t>tural-m-122604</t>
  </si>
  <si>
    <t xml:space="preserve">Exelent ! Je je recommande.
Service client au top. Toujour au service du client. Très arrangeant je recommande à tout le monde. Je suis assurer depuis plus de 2ans j'ai rien à leur reprocher. Travail professionnel. </t>
  </si>
  <si>
    <t>cissou7777-55670</t>
  </si>
  <si>
    <t>Honteux ! Je viens d apprendre qu ils vont me radier car ils n apprecient d avoir eu a me rembourser la voiture sans pouvoir réclamer a quelqu' un cette somme car on m a vole ma voiture et incendié.  Donc comme ils ont du me rembourser hop ils vous vire . Alors que je n ai jamais eu d accident responsable.  C est une honte . Ca fait deja tres mal d avoir perdu sa voiture du reprendre un credit et en plus ca ! 
On est client que si on a pas a leur demander quoique ce soit sinon aller dehors !</t>
  </si>
  <si>
    <t>christopher-c-105424</t>
  </si>
  <si>
    <t>Je paye 50€ par mois pour une TOYOTA AYGO qui a 3CV Fiscaux. C'est limite un karting, je paye plein pot et je suis même pas remboursé pour une dépanneuse alors que je suis assuré Tout Risques + Pack sérénité.  Sans compter le temps qu'il a fallu que résilier le DEUXIEME contrat qui se trouvait sur LA MEME VOITURE ...</t>
  </si>
  <si>
    <t>antoine-65569</t>
  </si>
  <si>
    <t>Suite à un accident, fin avril, dans lequel je ne suis pas responsable, l'autre personne n'a pas voulu faire de constat en annonçant un 50-50. 
Je me suis immédiatement rendu en boutique avec des photos en situation en prime.
L'assureur m'a annoncé qu'il est évident que je ne suit pas responsable.
Mon véhicule a été réparé à mes frais, je suis étudiant, ce qui m'a coûté presque 3000 euros.
Depuis début Mai je harcèle de coups de téléphone la matmut qui me répète que mon dossier est sur le bureau du responsable.
Cela fait donc presque 3 mois que j'attends un remboursement pour pouvoir subvenir à mes besoins, sans recours à mes parents, car la matmut fait que traîner et traîner.
Est-ce qu'il faut avoir recours à la justice pour qu'une assurance assure ses clients? C'est une solution envisageable...</t>
  </si>
  <si>
    <t>nicolas-d-113203</t>
  </si>
  <si>
    <t xml:space="preserve">je suis satisfait du rapport qualité prix
de très bonnes garanties pour moi et ma famille en cas d'accident cela me rassure
Espère ne pas être déçu en cas  problème
</t>
  </si>
  <si>
    <t>mederic-n-105128</t>
  </si>
  <si>
    <t>Totalement insatisfait du service.
Des commerciaux qui vendraient leur mère pour la signature d'un contrat...
Promesse d'une assurance Moto suite à la signature ET PAIEMENT INTEGRAL de la prime, et une fois que la résiliation est faite, pas d'assurance possible pour la moto, le contrat étant déjà chez AXA... 
J'attend toujours votre appel ...
Des mensonges dés la souscription ... Félicitation, continuez ainsi ... Encore une affaire qui présentera bien dans la presse.</t>
  </si>
  <si>
    <t>annabelle-66512</t>
  </si>
  <si>
    <t>Plus de 10 mois après mon inscription, je n'ai toujours pas reçu ma carte tiers payant, ce n'est pas faute d'être allée à l'agence quatre fois dans l'année avec à chaque fois des promesses de réception de la carte, sans compter des appels réguliers à l'agence. Résultats, j'ai avancé de nombreux frais de santé, et combien de mois faudra-t-il encore attendre pour être remboursée? Je déconseille quiconque de s'inscrire chez eux, leur gérance ressemble au néant.</t>
  </si>
  <si>
    <t>marielou-is-71162</t>
  </si>
  <si>
    <t>5 minutes d'attente donc très raisonnable , je suis tomber sur une conseillère téléphonique très aimable et aidante (Erika)  , j'espère par la suite j'espere bien recevoir ma carte définitive de mutuelle qui commence à être longue .</t>
  </si>
  <si>
    <t>paf-70914</t>
  </si>
  <si>
    <t>Je déconseille vraiment cet assurance, après plusieurs problème technique avec eux ils font toujours preuve de mauvaises foie, ils veulent toujours avoir raison! Pour exemple J'ai reçu de leurs part un courrier pour continuer le contrat de la protection juridique, hors j'avais déjà résilier ce contrat 3 mois avant, j'ai reçu ce courrier 10 jours après l'envoi, j'ai donc envoyer mon courrier par lettre accusé de réception pour résilier une seconde fois, il me restait à cette étape que 10 jours pour répondre car nous avons un délai de 20 j à partir de l'envoie de leurs courrier et malgré tout je n'ai eu aucune réponse et je viens d'être débiter. Et j'en passe...</t>
  </si>
  <si>
    <t>maxxxxzr-122715</t>
  </si>
  <si>
    <t xml:space="preserve">Satisfait du service pour le moment a voir plus tard , pour le prix je trouve sa correct sans aucune surprise à voir pour la suite ce que sa va donner 
</t>
  </si>
  <si>
    <t>luc-h-124859</t>
  </si>
  <si>
    <t>Je suis satisfait avec Direct assurance... rien à redire.
Ils sont pros, leur site bien fait, simple, convivial. Les conseillés très compréhensifs.
Je ne peux que les conseiller.</t>
  </si>
  <si>
    <t>rbd44-116792</t>
  </si>
  <si>
    <t>Lorsque l'on désire un renseignement, on a un robot à qui parler et il ne comprend rien.
De plus, les garanties ont baissé en 2021 : en 2020 on avait droit à 3 consultations d'ostéopatie et cette année, à seulement 85 € / personne, alors qu'une séance est 55 €.
Les mutuelles d'entreprises vont souvent vers le bas en remboursement... à méditer !</t>
  </si>
  <si>
    <t>suziep-107619</t>
  </si>
  <si>
    <t>J'ai été réellement 'assurée' dans cette pseudo assureur et je déconseille fortement de souscrire car le service client (une plateforme étrangère) est d'une incompétence sans nom. Inutile d'envoyer un email sur leur site, vous n'aurez jamais de retour. Pour ce qui concerne les remboursements, je vous conseille d'éviter les courtiers comme BS ASSUR car ils ne savent pas répondre en fonction de vos réels besoins de soins. Remboursement et suivi client INEXISTANT. Très mauvaise expérience.</t>
  </si>
  <si>
    <t>laurence-62105</t>
  </si>
  <si>
    <t>Lamentable !!!!
Nous sommes le 7 mars et toujours pas de carte mutuelle...pas grave je vais sur le site pour l'éditer et quelle surprise service indisponible.
Impossible d'avoir une réponse précise quand mon entreprise les appelle d'ailleurs ils ne répondent plus au mail ni au ligne directe entreprise ...quelle honte !!!
Ils se moquent vraiment des adhérents ...</t>
  </si>
  <si>
    <t>christophe-m-123244</t>
  </si>
  <si>
    <t>Comme dirait le dicton , on testera le moment venu mais pour l'instant le tarif est très intéressant.
Personne efficace et sympathique. réactif et disponible</t>
  </si>
  <si>
    <t>hoffmann-h-133374</t>
  </si>
  <si>
    <t>Très bien et très rapide.
Je recommande, le site Internet est bien organisé pour assurer son véhicule en toute tranquillité.
Bonne route tout en soyons prudent.</t>
  </si>
  <si>
    <t>axelle-b-101376</t>
  </si>
  <si>
    <t>Je trouve le prix très bien placé dans les offres comparatives. A voir en cas de sinistre ou autres désagréments ce qu'il en est. J'avais cette assurance pour une voiture et en été satisfaite</t>
  </si>
  <si>
    <t>gerardmir-90354</t>
  </si>
  <si>
    <t>Un assureur qui n'assure pas! Dossier complet d'indemnité hospitalisation chez GAN depuis 3 mois, toujours pas de nouvelles malgré de nombreuses relances, je pensais qu'une prévoyance servait à protéger les contractants, Gan c'est tout l'inverse. à fuir.</t>
  </si>
  <si>
    <t>voisin-m-113133</t>
  </si>
  <si>
    <t xml:space="preserve">Très satisfait des services 
Bonne disponibilité et bonne réactivité des intervenants 
Qualité écoute très satisfaisante ; prix à la hauteur de mes espérances </t>
  </si>
  <si>
    <t>yannick-s-136964</t>
  </si>
  <si>
    <t>Rien à signaler, si ce n’est la complexité pour valider du fait du système securipass. Cela m’a pris plusieurs jours car je ne possédais pas encore l’application…</t>
  </si>
  <si>
    <t>christophe41700-54559</t>
  </si>
  <si>
    <t>le service client ne répond pas au question impossible de les joindres même par le chat 5 mails sans réponse et appel pour une simple demande d'ajout de conducteur</t>
  </si>
  <si>
    <t>lula-62181</t>
  </si>
  <si>
    <t>Des pros dans le domaine... du non paiement des remboursements et des cotisations rapidement ponctionnés... J'ai eu une opération avec dépassement d'honoraires que j'ai payé début janvier. Arpège m'avait dit que je serais remboursée à hauteur de 117 euros mais qu'il fallait que j'avance les frais. Heureusement que j'ai une autre mutuelle qui me permet de ne pas les avancer, eux ! J'ai envoyé tous les documents complémentaires demandées, on m'a fait tourner en bourrique pendant presque 3 mois pour me dire finalement aujourd'hui "non, on ne vous remboursera pas parce que votre forfait maximum dans le cadre des contrats responsables est atteint". En gros, juste un prétexte bidon pour ne pas rembourser. Par contre, pour ponctionner les cotisations sur mon salaire, ca il y a pas de souci du tout. Ce que je sais, c'est que je vais aller me plaindre auprès du responsable des difficultés que j'ai eu avec Arpège, et apparemment je ne suis pas la seule dans l'entreprise. Je regrette déjà d'avoir pris la surcomplémentaire cette année. Mais ce qui est sur, c'est que l'année prochaine, je résilie complètement Arpège, vu que maintenant la mutuelle travail n'est plus obligatoire si l'on a une autre mutuelle. Parce qu'entre une mutuelle avec qui je n'ai eu aucun problème en 20 ans, et une autre avec qui je n'ai eu que des problèmes en 3 mois, le choix est vite fait.</t>
  </si>
  <si>
    <t>monique-34-129576</t>
  </si>
  <si>
    <t>Cela fait un ans que j'ai fait une demande révision de mon indemnité de dépendance suite a un changement de GIR. Toujours pas de réponse positive de leur part malgré de multiples échanges par mails ou Téléphone, toujours la même excuse: le dossier est en cours d'instruction.</t>
  </si>
  <si>
    <t>fleur--132399</t>
  </si>
  <si>
    <t>Assurance trop chère et aucun effort pour les bons conducteur sur le prix. Je suis à la recherche d'une autre assurance et si possible assurer ma voiture pour les kilomètres parcourus</t>
  </si>
  <si>
    <t>guy-m-125766</t>
  </si>
  <si>
    <t>offre ok
Mais prélèvement des 2 premiers mois injustifiés
L'offre n'est pas la plus compétitive du marché
A revoir  du moins de ce point de vue
Cordialement</t>
  </si>
  <si>
    <t>magadella-53885</t>
  </si>
  <si>
    <t>A la maif depuis 25 ans, je prouve qu'à la MACIF leur devis est meilleur, la MAIF ne souhaite rien entendre, lorsque vous appelez un conseiller on vous précise si vous trouvez un devis moins cher recontactez-nous que des mots.. rien dans l'action</t>
  </si>
  <si>
    <t>chevillot-f-109817</t>
  </si>
  <si>
    <t>petit bug sur le site au moment du retour paiement et incompréhension du commercial mais ensuite la personne au service client a été parfaite ! Merci</t>
  </si>
  <si>
    <t>tastet-m-131899</t>
  </si>
  <si>
    <t>Le personnel est agréable, les prix sont abordables même pour petit budget, l'espace personnel est pratique et la souscription du contrat se fais très rapidement.</t>
  </si>
  <si>
    <t>chaillou-t-117539</t>
  </si>
  <si>
    <t>Je suis très satisfait de votre réponse rapide de votre accueil téléphonique ainsi que l'envoi rapide des documents malgré votre soucis de connexion je vous remercie</t>
  </si>
  <si>
    <t>fleur31-79411</t>
  </si>
  <si>
    <t>Bonsoir, nous sommes profondément déçu de la suite qui a été donnée à notre requête. Nous avons déclaré le vol à l'intérieur de notre véhicule par effraction le 01/08/2019. Sachant que nous n'avions pas cocher l'option de quelques euros qui nous permettait la prise en charge des affaires volées et/ou la réparation d'une rayure du capot, nous avions sollicité auprès de votre service un geste commercial. Nous pensions que notre fidélité depuis 16 ans et les 6 contrats souscrits à ce jour pouvaient faire valoir une certaine reconnaissance. Ce n'est que 6 semaines plus tard que nous recevons un courrier hostile qui nous explique que la Mutuelle ne peut intervenir pour la possibilité d'une participation exceptionnelle. C'est la 2ème fois que nous sommes confrontés à la déception de vos services. En conséquence, nous en concluons qu'un adhérent reste un adhérent lambda. Si celui-ci n'est pas satisfait, Matmut préfère la résiliation de contrats que d'opter pour un geste commercial et la fidélisation de ses clients.</t>
  </si>
  <si>
    <t>auguste-90606</t>
  </si>
  <si>
    <t>Je suis satisfait du service proposer par internet pour l'assurance du véhicule.
Le prix est convenable et les options claire.
bien cordialement
Merci</t>
  </si>
  <si>
    <t>Son juste bon a nous faire payer une assurance.</t>
  </si>
  <si>
    <t>roux-b-122683</t>
  </si>
  <si>
    <t>Entièrement satisfaite. Pas d'attente accueil agréable a l'écoute bonne explication et compréhension je recommande fortement l'assurance l'olivier assurance.</t>
  </si>
  <si>
    <t>franck-m-114137</t>
  </si>
  <si>
    <t xml:space="preserve">Assurance permettant de choisir des options qui correspondent aux attentes des assurés en deux roues ! Ce n’est pas toujours le cas ! Bravo à vous; et  prix corrects
</t>
  </si>
  <si>
    <t>jean-denis-m-114664</t>
  </si>
  <si>
    <t>BONJOUR.
je ne suis plus satisfait suite à une forte augmentation de vos tarifs sur mes deux véhicules.
un véhicule avec un contrat du mois de février 2021
un véhicule avec un contrat du mois de mai 2020</t>
  </si>
  <si>
    <t>kifouche-m-133542</t>
  </si>
  <si>
    <t xml:space="preserve">on verra pour la suite de la durée du contrat, en termes de souscription, ça s'est plutôt bien passée. Le reste c'est au cours de son exécution qu"on verra </t>
  </si>
  <si>
    <t>amboudja-110057</t>
  </si>
  <si>
    <t>cela fait 1 ans et demi que j'ai souscrit à MERCER, mais je n'ai toujours pas reçu ma carte de tier payant.
j'appelle le service client non stop pour réclamer ma carte de tier payant mais ils ne sont pas mesures de répondre à mes questions et me disent que je vais bientôt recevoir ma carte mais a ce jour j'attends encore ma carte, j'ai des urgences mais sans la carte de tier payant je peux rien faire.
le service client de mercer sont incompétents, ils ne savent pas répondre à des questions et répondent toujours la meme chose.
une Mutuelle à éviter…….</t>
  </si>
  <si>
    <t>housseyn-b-116992</t>
  </si>
  <si>
    <t>Tres satisfait du prix et de l’accueil excellent je recommande fortement à tout les jeune motard vous trouverais pas moin chère bonne route</t>
  </si>
  <si>
    <t>bernard-s-132591</t>
  </si>
  <si>
    <t>Très bon assurance personnelle  très compréhensible Merci a tous équipe
Je vais recommande à mes amis (es) je vous souhaite une bonne journée prendre soin de vous</t>
  </si>
  <si>
    <t>sayah75-66472</t>
  </si>
  <si>
    <t>je suis assuré tout risque ma voiture a subit un choc en niveau coffre pendant enlevement mairie paris franchisse 600 euros ma charge et 80 euros axa paye</t>
  </si>
  <si>
    <t>ilfaitrebo-59109</t>
  </si>
  <si>
    <t>Abandonné en cas de sinistre</t>
  </si>
  <si>
    <t>nono13-100169</t>
  </si>
  <si>
    <t>augmentation a la téte du client.  probléme de rembourssement et plient d autres  problémes qui vienne ce rajoutés on ne vous rapelle jamais c est infernal je croix que je vais resilier tous mes contrats</t>
  </si>
  <si>
    <t>sam-65657</t>
  </si>
  <si>
    <t>Pas top, il ne faut rien vous arrivez, sinon c'est la fin, à croire qu'il ne veulent assurer mais sans prendre le risque qu'il arrivent quelques incident que ce soit.</t>
  </si>
  <si>
    <t>bzh-50215</t>
  </si>
  <si>
    <t xml:space="preserve">Ne tient pas les engagements du contrat initial.  Ne répond pas aux mails  malgré des menaces de résiliation . 
Bref une cie d'assurances auto à éviter . Que se passerait-il en cas de sinistre ?  </t>
  </si>
  <si>
    <t>mecontente-99926</t>
  </si>
  <si>
    <t xml:space="preserve">! MUTUELLE APRIL SANTE NON RECOMMANDABLE 
! Contrats April santén: ils sont illisibles et incompréhensibles pour les particuliers, des délais de traitement trop long tant sur les devis que sur les remboursements.
! Disponibilité des conseillers chez April Santé : trop difficile d'avoir un conseiller april au téléphone.
prix de la Mutuelle April santé : Trop cher pour le niveau de service niv. 5 payé 300€ par mois pour un couple. 
 = triste expérience client, je ne recommande pas, fuyez les courtiers qui proposent ce april santé.
! A ce jour, j'ai quitté April santé et pris une autre mutuelle. </t>
  </si>
  <si>
    <t>jean-marie-47972</t>
  </si>
  <si>
    <t xml:space="preserve">Bonjour
J'ai eu un accident non responsable. 
Un pièce de mon bas de caisse doit être absolument changé d'après le carrossier. 
L'expert dit que non, et la Macif n'est même pas foutu de me défendre contre l'avis d'expertise.
Lamentable. 
J'ai pourtant 2 voitures assuré chez eux. 
Avec eux c'est terminé. </t>
  </si>
  <si>
    <t>adel-z-124386</t>
  </si>
  <si>
    <t>La souscription est très facile mais je suis très déçu je m'atrendais à un geste commercial étant déjà client chez vous. J'espère que mon commentaire sera pris en compte.</t>
  </si>
  <si>
    <t>marcel-88098</t>
  </si>
  <si>
    <t>ASSURANCE PIEGE A EVITER PAS TRES CHER MAIS PAS DE PRISE EN CHARGE TOTAL EN TOUT RISQUE ET MAUVAISE GESTION DES SINISTRE SURTOUT PAR LEUR FAMEUX CONSSEILLES ET LEUR EXPERT TRES PROFESSIONEL QUI TRAVAIL SUR PHOTOS</t>
  </si>
  <si>
    <t>Prix inegalé</t>
  </si>
  <si>
    <t>pauline-g-132243</t>
  </si>
  <si>
    <t>Super prix et facilité de souscription. Je suis satisfaite du service en ligne direct assurance. Merci et à bientôt. Je scan les doc dès que possible.</t>
  </si>
  <si>
    <t>adam1-53756</t>
  </si>
  <si>
    <t>Sociétaire Maif depuis 35 ans, un dossier RAQVAM ouvert et 2 ans après, j'apprends par téléphone que le dossier est clôturé malgré un désaccord. Aucun rappel pour nous informer de la clôture imminente !! Où est l'assureur militant ??</t>
  </si>
  <si>
    <t>bronze-n-126420</t>
  </si>
  <si>
    <t>Je suis satisfait du contrat et du service. Le devis est rapide et adapté aux besoins. Je recommande cette assurance en ligne aux futurs clients. Cordialement</t>
  </si>
  <si>
    <t>kathy-103011</t>
  </si>
  <si>
    <t>Bonjour, Je reçois un courrier aujourd'hui en recommandé qui me dit que mes contrats d'assurance auto sont résiliés pour motif "inadéquation du risque au regard de la politique d'acceptation de la compagnie". Pour ma part pas de sinistre mais j'ai perdu mon époux il y a un an. Deux véhicules étaient assurés à Eurofil, et j'ai parrainé trois personnes. Voilà le remerciement. Super Eurofil!</t>
  </si>
  <si>
    <t>benoit-80214</t>
  </si>
  <si>
    <t xml:space="preserve">j'ai souscrit une assurance automobile puis 3 jours plus tard; j'ai fait une demande de rétractation part mail car a la suite de mon envoie des relevés d'information j'ai reçu un mail avec un avenant au contrat qui augmenté le prix de 100e et modifié négativement mon bonus alors que toute les information que j avais donné a la souscription du contrat été bonne. 
Lors de ma demande de rétractation j'ai demandé a etre remboursé de la somme de 108 euro que j' ai payé lors de la souscription du contrat dont j'espere bien étre remboursé!!
</t>
  </si>
  <si>
    <t>corinne-g-105574</t>
  </si>
  <si>
    <t xml:space="preserve">Je ne suis pas du tout satisfaite de DIRECT ASSURANCE.
J'ai conclu un contrat d'assurance TOUS RISQUES le 05/04/2018 de 666€ par an.
Sans avoir eu AUCUN incident, mon assurance a été augmentée toutes les années.
Pour l'année 2021 mon assurance est passée à 823€ !!!!
C'est scandaleux, et inacceptable !!!! J'aurais pu le comprendre si j'avais eu 1 seul incident. De plus, je précise que j'ai un bonus de 50% depuis plus de 12 ans !!! </t>
  </si>
  <si>
    <t>madeline-m-128591</t>
  </si>
  <si>
    <t>Trop cher pour un premier paiment de deux mois ! La moitier d’un salaire c’est une une honte ! Je n’ai pas le choix mais dès que je trouve une assurance plus intéressante je quitterez la votre et vous devez perdre pas mal de clients.</t>
  </si>
  <si>
    <t>05 octobre 2021 suite à une expérience en août 2021</t>
  </si>
  <si>
    <t>clsema11*-136009</t>
  </si>
  <si>
    <t xml:space="preserve">J'ai eu un sinistre avec mon Peugeot 3008 en Août 2021. la prise en charge de mon appel et la réparation du véhicule ont été plus que parfait. Je recommande vivement cette compagnie d'assurance.
</t>
  </si>
  <si>
    <t>jack-90283</t>
  </si>
  <si>
    <t>Afin de rester competitif je n'ai pas pu renouveler mon contrat concernant mon habitation et j'ai du consulter vos concurents afin d'obtenir une proposition allant avec mon budget</t>
  </si>
  <si>
    <t>azzeddine-m-122933</t>
  </si>
  <si>
    <t>Le prix me convient 
Je suis satisfait de cette assurance au niveaux prix, mais il me faut encore quelque afin d'avoir un avis plus rigoureux.
Cordialement</t>
  </si>
  <si>
    <t>Après plus de 30 années de sociétaire, la MACIF résilie mes contrats, tous, auto et habitations, au motif de ma résiliation de la RPFA :  Garantie Accident (Re´gime Pre´voyance Familiale Accident) à 27,25 € / an souscrit par téléphone après argumentaire commercial persuasif... J'ai renoncé à cette couverture par mail et courrier simples, il est vrai, après avoir réglé cette cotisation facultative pendant deux ans. Bravo, la fidélité est récompensée, l'abus de position sera vérifié par la DGCCRF.</t>
  </si>
  <si>
    <t>megane-58759</t>
  </si>
  <si>
    <t>Un sinistre responsable en 7 ans et une radiation de l’assurance. Il me semblait pourtant que c’était pour ça qu’on payait une assurance ! Scandaleux. Je déconseille cette compagnie. En bref, vous pouvez compter sur la maaf surtout quand vous n’avez pas de problème !! Une compagnie juste bonne a encaisser votre argent. Réfléchissez y a deux fois avant de souscrire un contrat! A bon entendeur.</t>
  </si>
  <si>
    <t>jean-samuel-a-132255</t>
  </si>
  <si>
    <t>Très pratique sur internet, mais modification du devis sans explication et après 3 appels à des conseillers cela ne marche toujours pas... Donc obligé de repartir du mail du Lynx pour avoir mon prix initial. Bizarre et chronophage, surtout pour le "service client de l'année 2021".</t>
  </si>
  <si>
    <t>david-b-136726</t>
  </si>
  <si>
    <t>le service est un peu harcelant au téléphone et ne vous rappelle pas dans les créneaux souhaités choisis sur le site. C'est vraiment dommage, on se sent comme un bout de viande</t>
  </si>
  <si>
    <t>lili85-71223</t>
  </si>
  <si>
    <t>En 2019 on laisse encore les gens dans la merde en nous baladant entre Nantes et Paris.  Délai énormément long pour une prise en charge d un arrêt de travail ! Dossier envoyer en decembre et qui n est toujours pa traité ! Une honte pour le prix qu on paye .</t>
  </si>
  <si>
    <t>clodia-99089</t>
  </si>
  <si>
    <t xml:space="preserve">Assurance très difficile a joindre par téléphone-
Retire une réserve kilométrique et vous mets en kilomètre libre sans attendre une explication du pourquoi (Confinement) pas de nouveau contrat signé pour accord ! et vous vous  retrouvez avec 300€ de plus par an !!!
Assurance à déconseiller </t>
  </si>
  <si>
    <t>titeoceane-66657</t>
  </si>
  <si>
    <t>Très bon accueil. Comme il n'y a pas de plateforme téléphonique, on arrive à les joindre facilement.  Ils ont répondu à toutes mes questions et à mes attentes (étant novice dans ce domaine).</t>
  </si>
  <si>
    <t>vernet-n-126684</t>
  </si>
  <si>
    <t>JE SUIS POUR L'INSTANT SATISFAIT EN CE QUI CONCERNE L'ACCUEIL  ET LA TARIFICATION J'ESPERE QUE L'EFFICACITE SERA DE MISE S'IL Y A UN JOUR  UN SOUCIS..</t>
  </si>
  <si>
    <t>martine-g-107241</t>
  </si>
  <si>
    <t>Je suis satisfait du service, les prix me conviennent ainsi que le rapidité et la facilité de fonctionnement du site internet et la réactivité de vos collaborateurs</t>
  </si>
  <si>
    <t>eliza-107590</t>
  </si>
  <si>
    <t>J'ai reçu mon devis d'assurance le 22 mars pour renouvellement au 1er avril. Je decide de changer d'assureur vu le prix trop haut de MACIF. La conseillere de l'agence m'insulte en prétendant que j'aurais du effectuer les démarches de résiliation en Janvier !!!!!!</t>
  </si>
  <si>
    <t>monsieurmb-96622</t>
  </si>
  <si>
    <t xml:space="preserve">Assurance à fuir ! Ils vous mentent lors de la signature du contrat, ils n'assument pas un an plus tard et vous chasse avec un nouveau mensonge, joue sur les délais pour surtout pas vous laisser résilier une fois la première année passée sachant pertinemment que la reconduction est automatique. Puis ils enchainent les arguments fallacieux pour justifier les hausses. J'insiste fuyez l'olivier assurance.
</t>
  </si>
  <si>
    <t>rk-asv-59024</t>
  </si>
  <si>
    <t>Je suis ancien(tout nouveau) client du produit millenium avec des frais d'entrée à 4.95% avec une rentabilité max constatée par AXA de 3% l'année précédente (pas besoin de faire de dessin). Ce qui m'a aussi marqué c'est l'univers de sélection des valeurs; bien évidemment des produits AXA avec des perf basses (l'observation a pu être faite en modélisant la structure de mon Portefeuille ASV sur un portefeuille virtuel).</t>
  </si>
  <si>
    <t>aminehh-68200</t>
  </si>
  <si>
    <t xml:space="preserve">Je suis vraiment pas satisfait de tt... 
Les Conseiller pas honnête et il confirme que direct assurance sont "nulle " et il me raccroche au né. 
Ne répond pas au téléphone. 
Là j'attends qu'ils me rembourse de puis puisqu'un mois. Jusqu'à aujourd'hui ils m'ont rien rembourser. 
En plus ils me remboursent pas 100% car il y'avait déjà des rayures donc pour eux c'est 50% a ma charge, alors que je suis pas fautif. Et la première fois ils m'envoie un mail pour me dire que tout est pris en charge par l'assurance, et j'ai rien a payé. 
</t>
  </si>
  <si>
    <t>laguzet-l-127386</t>
  </si>
  <si>
    <t>Suite à un vol de moto , j'ai été agréablement surpris de la rapidité et des conseils que j'ai pu bénéficier. J'ai évidement souscrit un nouveau contrat pour ma nouvelle moto.</t>
  </si>
  <si>
    <t>christelle-n-117198</t>
  </si>
  <si>
    <t xml:space="preserve">très bon service, très bonne agence à saintes, aucun souci, toujours réactif et à l'écoute
entièrement satisfaite pour tous les types de contrat souscrit
</t>
  </si>
  <si>
    <t>willlllll6977-96760</t>
  </si>
  <si>
    <t>A la date échéance de mon contrat auto surprise une augmentation de 44% alors qu'une baisse m'était attendu ! Explication une recrudescence des vols ds ma commune le coût des réparations en hausse de manière générale....bref on m'explique le principe de mutualisation des risques même si personnellement je n'avais  déclaré aucun sinistre une telle hausse était bien légitime néanmoins on m'accorde une baisse de 200 euros sur le tarif annuel annoncé apres qq coût de fil..je décide de changer d'assurance évidement pour retrouver un tarif plus convenable. Une assurance qui comme la majorité de tte façon ss prévenir de rien les tarifs s'envolent pour vous faire payer une recrudescence de vol hallucinant cest à moi de payer pour ça et non au voleur ? Je reste sans voix face  à la toute-puissance de ces assureurs performant pour prélevé augmenter leur tarif mais qd il s'agit de défendre les assuré et de garder leur client il n'y a plus personne ils font comme ils veulent puisque les autres ne font pas mieux. On en vien a se dire que rouler ss assurance devient compréhensible avec un système pareil ou les conducteurs honnete sont la pour payer a la  place des voleurs puisque ils ont mon rib et que Non je n'ais pas voler mon véhicule moi!</t>
  </si>
  <si>
    <t>georges-80492</t>
  </si>
  <si>
    <t>Suite au décès de ma mère qui avait contracté une assurance vie chez CARDIF me voila pris dans un système ou tout semble être mis en place pour que votre dossier n'aboutisse que le plus tard possible, voir jamais.</t>
  </si>
  <si>
    <t>prieur-mazoyer-v-115060</t>
  </si>
  <si>
    <t xml:space="preserve">J'ai bien été renseigné, personne à l'écoute. prix satisfaisant et très bonne réactivité.
je recommanderai sans problème. a voir avec le temps maintenant </t>
  </si>
  <si>
    <t>danielle-r-106921</t>
  </si>
  <si>
    <t>changement de véhicule et avenant à mon contrat initial, j'ai tout fait par internet et par téléphone avec l'aide d'une assistante efficace, compétente. En moins d'une heure, j'ai obtenu mon nouveau contrat et ma carte verte provisoire !!! super service, bravo !</t>
  </si>
  <si>
    <t>housni-a-134846</t>
  </si>
  <si>
    <t>Je suis satisfait , mais je pense sa aurait été mieux que pour le premier prélèvement s’effectue le mois qui suit sa serait plus avantageux de ma part .</t>
  </si>
  <si>
    <t>linea-65470</t>
  </si>
  <si>
    <t>Pire assurance du jamais. Aucun suivis de mon sinistre on dit quon vous rapelle dans 24 48h jai aucun retour depuis 2semaines, courir derière eux je fais le boulot a leur place jai jamais vu un tel scandale je quitte la compagnie ce mois ci</t>
  </si>
  <si>
    <t>fatiha-g-131756</t>
  </si>
  <si>
    <t xml:space="preserve">Le tarif du pack tranquilité est coûteux. Dommage qu'il n'y est pas une offre assurance tous risques accessible pour ceux qui sont en situation précaires ! 
</t>
  </si>
  <si>
    <t>monic-54060</t>
  </si>
  <si>
    <t>Clients depuis 20 ans dans cette agence ,j'ai été reçu comme un chien dans un jeu de quille.Et sans sinistre en plus.Pas le moindre conseil.On m'a dit allez voir ailleurs.....</t>
  </si>
  <si>
    <t>duranti-b-116248</t>
  </si>
  <si>
    <t>Très bon suivi par celle qui m’a guidé, à pris son temps pour m’expliquer, savait ce que qu’elle disait et a répondu à mes besoins</t>
  </si>
  <si>
    <t>louza-r-127866</t>
  </si>
  <si>
    <t>Je suis satisfait bien agréablement par l accueil téléphonique. Je recommande cette assurance. Merci de votre gentillesse et rapidité de l exécution du contrat.</t>
  </si>
  <si>
    <t>riberol-y-116204</t>
  </si>
  <si>
    <t>Interlocuteur très professionnel et à l’écoute, Je recommande L’olivier assurance, prix intéressant et compétitif notamment lorsque l’on a du bonus…..</t>
  </si>
  <si>
    <t>lboutal-100238</t>
  </si>
  <si>
    <t xml:space="preserve">Sage-femme libérale,  je suis en arrêt maladie depuis le 01/08/2020. Je suis assurée chez Swisslife depuis 20 ans. Mon dossier d'indemnisation prévoyance n'est toujours pas finalisé et je suis donc sans revenu depuis bientôt 3 mois. Les échanges avec le service indemnisation sont du grand n'importe quoi (mails incompréhensibles et contradictoires, idem pour les courriers )Les mensualités liées à mon contrat de prévoyance continuent d'être prélevées et mes charges également. J'ai envoyé une mise en demeure de paiement à Swisslife,  je n'ai reçu aucune réponse. Mon dossier part chez un avocat à la fin du mois. Le manque de considération de cet assureur est inacceptable,  ma situation financière devenue difficile rajoutant du stress au stress de la maladie et de l'arrêt de travail. Je sais d'avance que je vais recevoir une réponse "de courtoisie " à cet avis et que la situation ne sera pas débloquée pour autant,  le problème étant lié à une incapacité des services à traiter correctement les dossiers. </t>
  </si>
  <si>
    <t>garlant-139427</t>
  </si>
  <si>
    <t>a FUIR en courant opéré des yeux depuis peu je vais en être de ma poche de près de 350 à 400 £ de non remboursements entre les dépassements d'honoraires qui sont entièrement à votre charge !!! et les non compléments de remboursement 15£ par ci + de 16£ par là  l' anesthésiste 62,50£ de ma poche etc etc je les largues et NE LES RECOMMANDES PAS !! ils vous promettent tout mais ne couvrent RIEN</t>
  </si>
  <si>
    <t>hublin-m-108091</t>
  </si>
  <si>
    <t>Je suis satisfaite des services juste des difficultés pour envoyer les documents par mail  car je ne travaille qu avec mon téléphone bonne journée désolé pour le désagrément de l envoie des mails</t>
  </si>
  <si>
    <t>guillaume-train-75352</t>
  </si>
  <si>
    <t>Client depuis 10 ans , je viens pour la première fois de déclarer un sinistre concernant le cambriolage de ma voiture assurée tout risque. J'apprends que l'on ne me remboursera pas les objets que l'on m'a dérobé . On me rembourse comme si j'avais simplement payé une assurance bris de verre . Je vais économiser de l'argent en changeant d'assurance .</t>
  </si>
  <si>
    <t>Troisième contrat que je résilie chez eux, en fait la première année n'est pas chère mais ensuite les cotisations montent vite. Le plus gros problème chez eux est la communication, opératrices obtus et incapables de prendre des décisions, se contentant de répéter des phrases toutes faites.
A déconseiller .</t>
  </si>
  <si>
    <t>tonate-61691</t>
  </si>
  <si>
    <t>J'ai aimé cette assurance pour animaux, qui fonctionnement même en Outremer.</t>
  </si>
  <si>
    <t>alix-71285</t>
  </si>
  <si>
    <t>L'olivier Assurances vous fait un devis et vous annonce un tarif pour ensuite une fois avoir signé vous retrouver avec des augmentations et des frais de dossiers non annoncés et je précise aucun changement entre le devis et les documents fournis tout etait conforme. Y a juste une pratique de tarification et de couts cachés totalement honteuse ! je vois que d autres clients indiquent eux aussi avoir eu ce genre de pratique. Plus jamais je remets les pieds chez eux !</t>
  </si>
  <si>
    <t>mimi-53221</t>
  </si>
  <si>
    <t xml:space="preserve">axa a des gros gros soucis avec leur site!!!!!!! celà fait plusieurs semaines que ça disfonctionne ET qu'on nous promet que ça va se régler. On peu se demander si axa est fiable et si ils sont correct avec leur clients. On leur confie quand même notre argent..... Je pense que le PDG de cette société doit se faire assez de pactole sur ses clients pour financer et faire fonctionner correctement son site.
</t>
  </si>
  <si>
    <t>chaise-129429</t>
  </si>
  <si>
    <t xml:space="preserve">Je suis satisfait du service 
le prix est intéressant 
Accueil chaleureux de la part des employés de l'olivier Assurance je pense le recommandé à mes amis </t>
  </si>
  <si>
    <t>kit-124951</t>
  </si>
  <si>
    <t>Inscription pénible... Ils perdent les documents, ou ne lisent pas les documents (complets) qu'on leur envoi, en disant qu'ils ne sont pas complets. Beaucoup d'incohérences au niveau du service client (un mail envoyé n'aurait pas été reçu mais 15j ils le retrouvent, tel document n'est pas complet mais quand ils le visualisent ils me disent qu'il est complet...). Ca fait 2 MOIS que j'attend ma carte de tiers payant. Aucun suivi par mail ou téléphone expliquant pourquoi le dossier est bloqué.</t>
  </si>
  <si>
    <t>gogotte-78139</t>
  </si>
  <si>
    <t>aucune reponse a ce jour apres 1 mois pour une demande d'un sinistre probleme electrique suite orage micro onde hs et suite 2 tuiles cassee petit degat des eaux d'apres artisans 300 euros de peinture je me pose des questions si la maison serrait detruis par un incendit !!!</t>
  </si>
  <si>
    <t>nelle-j-132556</t>
  </si>
  <si>
    <t>TRES SATISFAIT DE TOUS VOS SERVICES RAISON POUR LAQUELLE J'AI DECIDE DE REVENIR CHEZ VOUS.
AFIN DE POUVOIR CONTINUER A BENEFICIER DE VOTRE COUVERTURE DURANT TOUTE L'ANNEE;</t>
  </si>
  <si>
    <t>abdelhak-t-119097</t>
  </si>
  <si>
    <t>je suis satisfait du service, le prix me convient, l'accueil  téléphonique au top, juste voir les prix par rapport a chaque situation financière de chaque personne</t>
  </si>
  <si>
    <t>pascal-c-128229</t>
  </si>
  <si>
    <t>J'espère avoir une réponse plus rapide que lorsque j'ai posé des question quant à la résiliation du contrat précédent. Il avait fallu 3 relance pour avoir une réponse.</t>
  </si>
  <si>
    <t>gportails-81174</t>
  </si>
  <si>
    <t xml:space="preserve"> Assuré depuis des années, Seuls deux sinistres en 20 ans, première fois, petits sinistre, réactivité et remboursement conforme aux espérances. Puis second sinistre, cabinet d'expert absolument partial, qui fait tout pour ne pas rembourser selon le contrat prévu! Est-ce par manque de connaissance du contrat? par dédain? toujours est il qu'un cabinet d'expert peut faire perdre toute valeur et détérioré l'image d'une assurance. Remboursement non identique au produit initial malgré le contrat, tentative d'intimidation des interlocuteurs (service électro ménager DARTY partenaire) Je dois en arriver à mettre en place des contres expertises, une assistance juridique, des expert en dommage d'incendies pour faire valoir mes droits, 6 semaines dans une maison à peine habitable suite au sinistre, et une communication de la part de l'assurance désastreuse et totalement hors respect! On passe de victime à coupable.... Pacifica n'est plus ce qu'elle était, a fuir absolument.
Guillaume
</t>
  </si>
  <si>
    <t>somya-66612</t>
  </si>
  <si>
    <t xml:space="preserve">Notre sinistre auto date depuis le mois de décembre 2017 et nous n’avons toujours pas été remboursés. Les interlocuteurs du service indemnisation d’eAllianz Auto ne connaissent pas leur métier, nous avons autant de discours différents que d’interlocuteurs et impossible de joindre la même personne pour le suivi du dossier; bien pratique quand on a appeler 30 fois pour arriver à être remboursés ! 
Et évidement, il y a toujours un prétexte pour bloquer l’avancement du dossier : un devis manquant, un retour de l’expert non reçu alors qu’envoyer plusieurs semaines plus tôt, un rib incorrect, une adresse postale invalide, une adresse email introuvable et j’en passe. Assureur à éviter impérativement si vous ne voulez pas devenir fou ! </t>
  </si>
  <si>
    <t>damy-p-131490</t>
  </si>
  <si>
    <t xml:space="preserve">Le site est très bien fait 
L'assistance téléphonique est qualitative malgré les coupures 
Très déçu de l'augmentation de 100 euros par rapport à l'estimation, car mon véhicule est 5 portes et non 3, j'ai du mal à imaginer la différence que cela peut faire </t>
  </si>
  <si>
    <t>lulu33000-68547</t>
  </si>
  <si>
    <t>soucrit un contrat pour mon conjoint a mon nom mais quand il a eu un accident impossible d'avoir un véhicule de prêt car pas le meme nom pacifica ne veut pas donné de dérogation au garage.</t>
  </si>
  <si>
    <t>anne-93820</t>
  </si>
  <si>
    <t>Je suis très satisfaite :
De la facilité de navigation 
De la simplicité du site
De la réponse que vous m’avez donné 
Du tarif que j’ai reçu par le biais de votre devis</t>
  </si>
  <si>
    <t>sylvie-d-129311</t>
  </si>
  <si>
    <t>Je suis très satisfaite, personne agréable et très polis au téléphone, qualité prix très satisfesant, service opérationnel et réactif.................</t>
  </si>
  <si>
    <t>tophe-88613</t>
  </si>
  <si>
    <t>Bjr je suis très mécontent de la MAAF. Sociétaire depuis plus de 15 ans chez eux sans sinistre ou autre brisé glace. Ma femme voit notre voiture sur un parking abîmée et hop expert passe et dit que c est ma femme qui est rentrée dans la barrière,je lui dis que non, il me dit votre femme ne vous dit pas la vérité. Je lui répond que nous sommes des gens responsable et honnête contrairement à lui. En plus aucun intérêt de mentir car Je suis assuré tout risque 50% de bonus à vie et znplus lauréat 8% ( dont je pense bon conducteur). Nous disons la vérité mais ils veulent que je dise que sait ma femme il n est pas question de mentir en sachant que je suis en tout risques et à 50% de bonus à vie. Après plusieurs mails avec photos et..... Ils se repassent la patate. Je trouve très limite leurs procédures. Je pense que pour la MAAF nous sont qu un numéro. Je comprends que le confinement n aide pas à éclaircir cela, par contre je leurs ai envoyé mon beau frère et un ami bizarrement le dossier et le courrier est arrivé rapidement. Je trouve médiocre et pathétique l attitude de l assurance maaf. Que de belle parole merci et désolé d être aussi long mais je suis dégouté de cette assurance merci de votre retour</t>
  </si>
  <si>
    <t>isabel-m-112676</t>
  </si>
  <si>
    <t>Pour le moment je suis satisfaite mais comme je n'ai pas eu de sinistre je ne peux pas donner un avis détaillé à part que les seuls appels et devis que j'ai pu faire me convenaient !</t>
  </si>
  <si>
    <t>11534-75239</t>
  </si>
  <si>
    <t>J'ai eu un entretien ce jour avec "IRIS " et la réponse à ma question m'a été donnée</t>
  </si>
  <si>
    <t>tintin-92003</t>
  </si>
  <si>
    <t>Très bonne compagnie et toujours à l'écoute de ses clients. Toujours disponible pour répondre aux attentes. Réponse rapide aux demandes diverses</t>
  </si>
  <si>
    <t>derand-j-116930</t>
  </si>
  <si>
    <t>Je suis satisfait du prix et service proposer avec accès simple du site et bien expliquer ainsi super compréhensible sur le retard de l'envoi de mes document suite a un problème personnel merci.</t>
  </si>
  <si>
    <t>marie-laure-p-112860</t>
  </si>
  <si>
    <t>Très bien.
Rapport qualité / prix prestation est convenable
Prise en charge téléphonique rapide. Les personnes au bout du fil sont très courtoises et bienveillantes.
Rien à dire</t>
  </si>
  <si>
    <t>gianca-97461</t>
  </si>
  <si>
    <t>c est tres contraignant de ne plus avoir de bureau à TOULON  .Pourtant avec tous les fonctionnaires actifs et retraités  il serait souhaitable de rouvrir un bureau .Beaucoup de mes collégues ont migré vers l INTERRIALE ! CELà  fait que le traitement des dossiers est EXCESSIVEMENT  LONG .</t>
  </si>
  <si>
    <t>maud-79416</t>
  </si>
  <si>
    <t>Mutuelle catastrophique! Service client payant et incompétent.. Jamais de réponses à mes questions, le service en question reviendra vers moi, soit pas de retours soit pas la réponse attendue.. Des remboursements incorrects.bref une horreur. Si vous pouvez, fuyez!!!!</t>
  </si>
  <si>
    <t>marion-s-134918</t>
  </si>
  <si>
    <t>SUPER L ASSURANCE VA M AIDEZ A ROULER TRANQUILLEMENT TOUT A ETAIS FAIT TRES VITE C EST SUPER ENCORE UNE FOIS JE RECOMMANDERAIS OLIVER ASSURANCE A DES PROCHES</t>
  </si>
  <si>
    <t>Assurance nul axa me reclam la somme de 102 euro sans que je suis assuré chez eux je ne leur meme pas envoyé de carte grise ni de relevé information a evité</t>
  </si>
  <si>
    <t>yvesb-75399</t>
  </si>
  <si>
    <t>Une assurance très chère en rapport aux services rendus. Aucun service quand vous en avez besoin.
Contrat à la limite du mensonge,on ne s'en aperçoit qu'au moment d'un remboursement ou d'une prise en charge de dommages.</t>
  </si>
  <si>
    <t>ismaa-118064</t>
  </si>
  <si>
    <t>Mon cas est à peu près le même ! Ayant déclaré un sinistre non responsable (refus de priorité) l'assurance traîne à faire la prise en charge étant donné que la personne adverse était AUSSI assuré GMF. Le garage m'appele, me dit que la prise en charge est effectué et que je peux enfin déposer mon véhicule pour les réparations (après 5 mois d'attente quand meme). 3 jours après, le garage me dit que finalement GMF a annulé la prise en charge et que pour sortir le véhicule je dois payer les réparations (1200€). J'appelle GMF pour leur demander explications, et c'est là qu'ils me disent que je n'ai aucune preuve qu'ils ait appelé le garage pour accepter la prise en charge. Je me retrouve donc sans véhicule car bloqué au garage depuis + d'un mois. Sinistre qui dure depuis 6mois alors merci GMF !!! De plus, ils me contactent pour me dire qu'une enquête a été ouverte car ils trouve bizarre les circonstances de mon sinistre..</t>
  </si>
  <si>
    <t>tripax59-86265</t>
  </si>
  <si>
    <t>Super contact avec le commercial Romu pour ma street, professionnel tarif et conditions au top 
Je recommande</t>
  </si>
  <si>
    <t>roose-l-113439</t>
  </si>
  <si>
    <t xml:space="preserve">Le service clientèle est au top ! On a su me guider pour le choix de l'assurance, le choix des garanties. J'ai apprécié qu'on ne me fasse pas payer le plus fort tarif
</t>
  </si>
  <si>
    <t>marin-49695</t>
  </si>
  <si>
    <t xml:space="preserve">Faites très attention à quelle assurance vous confiez votre avenir car il faut avoir conscience qu'en cas de grave accident tout peut changer pour vous et une assurance est censée adoucir cela et vous accompagner dans cette épreuve difficile et pour y avoir été confronté la Matmut n'est pas de confiance Elle attend simplement vos cotisations sans contrepartie
Faites très attention à quelle assurance vous confiez votre avenir, car il faut avoir conscience qu'en cas de grave accident tout peut changer pour vous et une assurance est censée adoucir cela et vous accompagner dans cette épreuve difficile et pour y avoir été confronté la Matmut n'est pas de confiance. Elle attend simplement vos cotisations sans contrepartie. Et je tiens pour preuve que même la médiation de la Matmut n'a pas tenue à intervenir dans ce dossier après ma demande. </t>
  </si>
  <si>
    <t>05 juillet 2020 suite à une expérience en juillet 2020</t>
  </si>
  <si>
    <t>percival-93188</t>
  </si>
  <si>
    <t>Après un sinistre survenu le 16/03 enfin une offre d'indemnisation le 24/06 (au rabais bien entendu) injoignable, zéro écoute, voir incompétence notoire. Quand j'ai sollicité un geste commerciale NON</t>
  </si>
  <si>
    <t>nelly-b-137890</t>
  </si>
  <si>
    <t>Bonjour l'offre a l'air très bien et adaptée en particulier les médecines douces et les bonus qui s'obtiennent après des années de fidélité.
Je jugerais efficacité des remboursements au fur et à mesure.</t>
  </si>
  <si>
    <t>iseran-101595</t>
  </si>
  <si>
    <t xml:space="preserve">L'Olivier Assurance est une très bonne assurance tant que vous n'avez pas de problème. Le service commercial fonctionne bien, vos règlements sont bien réceptionnés, et L'Olivier Assurance fait de la publicité à la télévision pour assurer sa croissance.
Assuré au tiers depuis plus d'un an, j'ai été victime d'un accident non responsable il y a quelques mois.  Le véhicule en tort est resté sur place et le conducteur a pris la fuite ne laissant aucun doute à la police qui s'est rendu sur place sur la matérialité des faits.
Le véhicule responsable étant assuré et non volé, la police me confirme qu'il n'y a pas un délit de fuite et que le tiers responsable est donc bien identifié.  Malgré ces circonstances L'Olivier Assurance me dit simplement qu'en l'absence de réponse de la part de l'assurance adverse le dossier sera classé sans suite.  Trop facile !  Les 3000€ de réparation seraient donc à ma charge.  Même l'agent de police qui a rédigé la déclaration de main courante me suggère de changer d'assurance compte tenu de cette gestion de mon sinistre, car il n'a jamais vu une situation pareille.
Pensez-y avant de vous engager avec L'Olivier Assurance.  Le service commercial est attractif mais le service en cas de sinistre est déplorable.   Suite à la déclaration de sinistre, à chaque fois que j'appelle pour prendre des nouvelles sur la suite du dossier, j'ai des personnes au téléphone qui me donnent des informations toujours légèrement différentes voire contradictoires. Un conseiller de L'Olivier Assurance me dit qu'en cas d'absence de réponse de la part de la compagnie adverse après 2 mois, ma version des faits s'imposerait par défaut et l'assurance adverse serait contrainte de payer les dégâts causés par le véhicule responsable.  À l'issue des 2 mois je reçois un courrier de L'Olivier Assurance me disant qu'en l'absence de réponse de l'assurance adverse mon dossier serait classé sans suite ! exactement l'inverse.  Tout est fait pour vous compliquer la vie, vous faire perdre votre temps et vous décourager de faire valoir vos droits.  
J'espère que L'Olivier Assurance saura prendre ses responsabilités et honorer ses engagements de compagnie d'assurance.
</t>
  </si>
  <si>
    <t>Pour mon assurance Habitation resilue apres une vente pacifica me fourni un document incomplet qui ne reflete pas les noms fournis au contrat et transmet une piece comptable imprecise,non détaillée  et non valide .</t>
  </si>
  <si>
    <t>franck-t-123242</t>
  </si>
  <si>
    <t>je suis client à la GMF depuis 36 ans et je n'ai jamais eu de souci pour quoique ce soit
même si ce n'est pas très simple d'aller sur le site car j'ai peu de démarches à faire</t>
  </si>
  <si>
    <t>jeje55210-77883</t>
  </si>
  <si>
    <t xml:space="preserve">Jamais la meme personne au téléphone 
les constats sont interpretés au bon vouloir de la personne qui les lis (selon leur dire) même s'ils rendent responsable une personne alors qu'elle n'y est pas tout ça pour ne pas perdre leur franchise. 
</t>
  </si>
  <si>
    <t>basila-j-115408</t>
  </si>
  <si>
    <t>Satisfait les prix sont tout à fait abordables et la souscription de mon contrat d'assurance a  été d'une simplicité et très rapide en plus d'être facile en ligne.</t>
  </si>
  <si>
    <t>xavtm-67922</t>
  </si>
  <si>
    <t>Aprés 30 ans d'aasurance à la GMF avec contrat, habitation, voitures( 2) ,juridique, bonus max depuis plus de 15 ans, une simple collision la GMF me déclare responsable, ce malgré le constat bien rempli. Puis après explication avec la responsable du service sinistre, on reconnait suite à la relecture du constat, ma non responsabilité. Donc je dois être remboursé de mes dégats, et là surprise la gmf refuse de me rembourser. A savoir, le tiers était aussi assuré à la GMF, mais son autos était une épave, donc dédommagement nul et moi la mienne valeur argus plus de 10000 euros, chercher l'erreur.</t>
  </si>
  <si>
    <t>akif-b-107165</t>
  </si>
  <si>
    <t>JE SUIS NSATISFAIT DU PRIX j'attend de découvrir la qualité du service j'étais déjà clients et je regrette d'être partis j'espert ne pas regretter d'etre revenus</t>
  </si>
  <si>
    <t>victime--107459</t>
  </si>
  <si>
    <t>Cette assurance a pour méthode de ne donner aucun signe de vie.notre voiture est immobilisée depuis 4 mois car le garage qu'elle nous a imposé lors du sinistre a fait des réparations non conformes (confirmé par expertise) et maintenant ils ne répondent à aucun des mails une dizaine envoyés et absolument aucune réponse :c est une assurance fantôme</t>
  </si>
  <si>
    <t>aquaoli-99959</t>
  </si>
  <si>
    <t>Après 3 accidents NON RESPONSABLE en moins de 3 ans. On vous remercie gentiment de prendre la porte. 
J'ai donc suivi ce conseil et ne regrette pas d'avoir été viré par ces ....( choisissez l'adjectif de mépris qui vous conviendra)
Bien cordialement</t>
  </si>
  <si>
    <t>lavergne-g-138446</t>
  </si>
  <si>
    <t>Accueil téléphonique très agréable de très bonne explications je suis satisfait des conditions du contrat qui m’a été proposé concernant mes trois véhicules</t>
  </si>
  <si>
    <t>prb-60074</t>
  </si>
  <si>
    <t>Contrat "signé" avec une femme de 102 ans en signatures illisibles sans document "avant contrat" qui prouve l'intention d'engagement de cette femme sourde et aveugle....1 an avant son décès.
Sur assurance à un prix hors normes</t>
  </si>
  <si>
    <t>chanthanouvong-j-125644</t>
  </si>
  <si>
    <t>Bonjour,
Ayant fait plusieurs devis dans certaines assurances et aies reçu beaucoup de réponses négatives pour un jeune conducteur. L’olivier assurance a su subvenir à mes besoins, je recommande cette assurance pour l’instant. A voir à l’avenir.</t>
  </si>
  <si>
    <t>hugon-l-115059</t>
  </si>
  <si>
    <t>Service souscription basé dans le nord trsè agréable et professionnel. Decu que la signature électronique ne soit pas smart responsive sur smartphone et que jai du me connecter à mon ordi pro pour aller au bout de la démarche de signature électronique. J aurai préféré un acteur français du marché comme Maileva via Docapost plutôtqu'une société américaine dont la solution ne permet opas un parcours client fluide et surtout n heberge pas nos donnees aux etats unis.</t>
  </si>
  <si>
    <t>jean-luc-b-126362</t>
  </si>
  <si>
    <t xml:space="preserve">La prestation proposée et le tarif me conviennent parfaitement. 
L'accueil téléphonique est agréable et chaleureux 
La réactivité est bonne, devis reçu rapidement. </t>
  </si>
  <si>
    <t>clement-l-108538</t>
  </si>
  <si>
    <t xml:space="preserve">les prix sont abordables et très attractifs 
le site Direct Assurance es très simple, rapide et efficace.                                                             
 </t>
  </si>
  <si>
    <t>sofhian-n-125278</t>
  </si>
  <si>
    <t>Je suis satisfait de mon interlocutrice qui est disponible et patiente 
Merci a Zineb !
Le dossier a bien était suivi correctement et elle a répondu à toute mes demande !</t>
  </si>
  <si>
    <t>jean-75990</t>
  </si>
  <si>
    <t>je suis globalement satisfait des services proposés  par santiane
les explications sont claires et les gens disponibles  et a l'ecoute</t>
  </si>
  <si>
    <t>alessandro--g-134145</t>
  </si>
  <si>
    <t>Super Facile à faire pas cher une très bonne maison
Super Facile à faire pas cher une très bonne maison
Super Facile à faire pas cher une très bonne maison</t>
  </si>
  <si>
    <t>odb-63361</t>
  </si>
  <si>
    <t>rien de spécial... assurance correcte au niveau des tarifs. En télétransmission depuis  quelques mois
cela évite les courriers. Garanties satisfaisantes et adaptées.rien de spécial... assurance correcte au niveau des tarifs. En télétransmission depuis  quelques mois
cela évite les courriers. Garanties satisfaisantes et adaptées.</t>
  </si>
  <si>
    <t>catherine-f-124647</t>
  </si>
  <si>
    <t xml:space="preserve">Prix intéressant
Conseiller à l'écoute et renseigne parfaitement bien 
Concernant la qualité de services c'est la première fois que je me connecte.
A suivre 
</t>
  </si>
  <si>
    <t>stephane-j-105136</t>
  </si>
  <si>
    <t>Je suis au regret de signaler que malgré un recommandé envoyé et des mails envoyés, je suis toujours dans l attente de résiliation de mon contrat habitation. J'ai actuellement un contrat auto chez direct et je vais changer car quand il faut arrêter un contrat , c est impossible alors que pour souscrire, tout est rapide.... Je suis vraiment déçu par ces inactions .</t>
  </si>
  <si>
    <t>naolem-54164</t>
  </si>
  <si>
    <t>Délai de remboursement trop long - ne répond pas au mail - difficile de joindre le service - prix attractif en mutuelle d entreprise sauf si conjoint n a pas sa propre mutuelle et là le prix grimpe</t>
  </si>
  <si>
    <t>christophe-a-132183</t>
  </si>
  <si>
    <t>Bonjour,je suis satisfait de votre proposition.je vous remercie par avance de confirmer mon adhésion ainsi que la résiliation de mon contrat auprès de mon assureur.cordialement</t>
  </si>
  <si>
    <t>harmo-111577</t>
  </si>
  <si>
    <t>Depuis mon inscription chez AMV, je suis très satisfait. Envois de mon assurance annuel toujours a temps et compléter avec le support. Je ne suis pas harceler par de la pub ou par des demandes pour ceci pour cela. C'est très agréable d'avoir un assureur qui ne soit pas constamment a essayer de vous grignoter. Je recommande AMV j'en suis satisfait.</t>
  </si>
  <si>
    <t>aude-c-127055</t>
  </si>
  <si>
    <t>Bonjour, 
les tarifs sont très intéressants le site est simple pas besoin de bcp de document la souscription fut rapide en ligne pour un dimanche. Par contre je vais devoir les recontacter pour une ou deux questions.</t>
  </si>
  <si>
    <t>rachid-b-128120</t>
  </si>
  <si>
    <t>BONJOUR 
Oui je suis dans l’ensemble satisfait ,sauf quand une personne à plusieurs contrat y a pas trop de ristourne sachant que si je conduit la moto je ne suis pas sur mon auto et vis et vers sa .
merci cordialement .</t>
  </si>
  <si>
    <t>pescalune-63941</t>
  </si>
  <si>
    <t>mutuelle imposee par mon employeur et assez chère vu les remboursements.
j'ai envoyé 7 messages sans réponse.
j'attends qu'ils me rembourse 1230€ depuis le 8 mars. j'ai eu leur accord de devis pour des frais pour un bridge dentaire et maintenant ils font la sourde oreilles.
ce sont des incompétents.
c est scandaleux</t>
  </si>
  <si>
    <t>alexjbd-121602</t>
  </si>
  <si>
    <t>Assez déçu de cette assurance. Au départ c'est formidable, rapide, peu cher, en ligne. Rien à dire. On a eu deux sinistres en 2019 qui n'étaient pas de notre faute. Hyper compliqué de gérer ces sinistres, pas de contact tel direct, des échanges par email sans fin. Et dans la foulée notre cotisation 2020 a triplé, passant de 400 à 1200 euros. C'est une assurance low cost... et low service aussi.</t>
  </si>
  <si>
    <t>k-rote-97837</t>
  </si>
  <si>
    <t>J'ai dû plusieurs fois contacter Pacifica, j'ai toujours été bien reçu, ils sont réactifs et arrangeants. Je n'ai pas toujours été remboursé de sinistres (tablette tactile neuve cassée, denrées du congélateur perdues à cause de l'orage......) dernièrement j'arrive chez moi, baies vitrées double vitrages cassées, je suppose par un ballon ou projection pierre, toujours est il qu'ils m'ont avancé l'argent pour les réparations. c'est mon ami qui à réparé avec un copain.
je recommande cette assurance</t>
  </si>
  <si>
    <t>29 septembre 2021 suite à une expérience en janvier 2021</t>
  </si>
  <si>
    <t>redgo-135043</t>
  </si>
  <si>
    <t>Je suis sincèrement désolée pour le désagrément occasionné par mon conte Banque et eu des soucis avec les impôts part une tierce personne qui à fait mauvaise déclaration du coup me trouver dans l'impossibilité de vous payer cordialement Régis Munoz</t>
  </si>
  <si>
    <t>sylvain-55220</t>
  </si>
  <si>
    <t>A FUIR ! Ca ne vaut rien, les garanties sont 0, le prix élevé et en plus de ça pour te fourguer la cam on te promet monts et merveilles, et au final c'est le client qui se fait insulter par le responsable du service client ..... ou va le monde ???? NE SOUSCRIVEZ SURTOUT SOUS AUCUN PRETEXTE !!!</t>
  </si>
  <si>
    <t>damien-p-134305</t>
  </si>
  <si>
    <t>Prix compétitif  et abordable. 
En espérant que le service corresponde bien à la compétitivité de leurs prix. Le pack sérénité est plus élevé en terme de cout que dans une autre compagnie.</t>
  </si>
  <si>
    <t>cozette-c-129831</t>
  </si>
  <si>
    <t>Serieux rien a dire .Dommage que l on est pas une reduction ou autre chose pour le 2eme contrat chez vous .On verra pour mettre nos enfants qui passé le permis après</t>
  </si>
  <si>
    <t>amed-138395</t>
  </si>
  <si>
    <t>Nul chez le nul c'est assurance même pas là volonté de faire quelque chose sans que tu demandes ( remboursement. Carte mutuelle)
Tu leur contact partir de ton espace personnel personnes ne répond tu fais deux ans pour recevoir Un remboursement et Un carte mutuelle à chaque fois tu est obligé de demander même si ils savent déjà je vous le déconseille vraiment !</t>
  </si>
  <si>
    <t>gucek-f-139261</t>
  </si>
  <si>
    <t>Augmentation du tarif uniquement parce que le véhicule n'a pas été assuré de suite (en sachant que c'était le week-end) c'est vraiment moyen 
Sinon simple et pratique</t>
  </si>
  <si>
    <t>badey-n-117431</t>
  </si>
  <si>
    <t>Rapide, efficace, le moins cher, je recommande vivement L'Olivier Assurance. Tout se fait en ligne, c'est très facile et très rapide. En espérant que tout se passe bien pour la suite.</t>
  </si>
  <si>
    <t>gilles-88034</t>
  </si>
  <si>
    <t>en attente de remboursement depuis 2 mois !!! inadmissible service client inoopérationnel service adhérent ne fonctionne même plus N d'adhérent :
369075</t>
  </si>
  <si>
    <t>emmanuel--c-132012</t>
  </si>
  <si>
    <t xml:space="preserve">Je suis satisfait du prix proposé .
Et de la rapidité pour faire le devis.
Je recommanderais direct assurance à mais proche..
Je ferais également un devis pour une assurance habitation ultérieurement 
</t>
  </si>
  <si>
    <t>lauraleen-c-126726</t>
  </si>
  <si>
    <t>Je suis satisfaite des services proposés ainsi que des prix fixés. 
La création du compte client est fluide via le site internet, ainsi que la rapidité d’envoie de documents.</t>
  </si>
  <si>
    <t>lala26-49910</t>
  </si>
  <si>
    <t>Insatisfaction totale. Cliente sous le numéro 181912, je suis depuis novembre en attente du remboursement des 315 euros qu'il me doivent. Ces dernier me dise toujours qu'ils vont faire le nécessaire nous sommes le 5 décembre et j'ai toujours rien reçu. 
On ne peut à aucun moment leur faire confiance. A fuir de tout URGENCE</t>
  </si>
  <si>
    <t>arnaud-f-117220</t>
  </si>
  <si>
    <t xml:space="preserve">Je suis très satisfait des tarifs et de la rapidité des services zen up.
Je recommande.
A voir sur la durée mais pour l'instant les échanges et conseils sont au rdv.
</t>
  </si>
  <si>
    <t>valerie-k-127280</t>
  </si>
  <si>
    <t>Le prix est satisfaisant et conforme à mes attentes.
Les garanties souscrites correspondent à mon souhait.
La facilité de souscription a été également un facteur essentiel pour contracter avec Direct Assurances.</t>
  </si>
  <si>
    <t>mdbs-48384</t>
  </si>
  <si>
    <t>Une véritable honte de traiter vos clients de près de 10ans d'ancienneté comme vous le faites. C'est ignoble lamentable honteux ! Non seulement des incapables en gestion mais en plus à l'origine de préjudices de plusieurs centaines d'euros. Un problème qu'on vous dit avoir solutionné il y a deux ans passé et qu'on vous renvoie en pleine face en vous accusant et en vous mettant sur la paille avec des prélèvements abusifs ! Plus d'un mois et demi après ce nouveau litige et toujours pas de solution !!!!!</t>
  </si>
  <si>
    <t>magourou-s-121782</t>
  </si>
  <si>
    <t>Mauvaise expérience avec la 1ère commerciale mais cela a été rattrapé grâce à l'intervention de son assistante et d'une 2è commerciale très professionnelle en prenant le temps de m'expliquer.</t>
  </si>
  <si>
    <t>cleclerctdm-89671</t>
  </si>
  <si>
    <t>A fuir....
Emploi perdu en novembre 2019
Aucune indemnisation avant septembre 2020
10 ans de cotisations et indemnisation "potentiellement" 11 mois après la perte d emploi....
Mais c est inscrit dans 1 des paragraphes des 50 pages du contrat....
Scandaleux  !!!! 
Je vais faire en sorte que les "clients" soient informé</t>
  </si>
  <si>
    <t>gregory--130870</t>
  </si>
  <si>
    <t>Une très bonne mutuelle à l’écoute de ses assurés. Une attente très courte pour avoir un conseiller au téléphone. Des conseillers très agréables qui savent très bien nous renseigner</t>
  </si>
  <si>
    <t>moi-76450</t>
  </si>
  <si>
    <t xml:space="preserve">Cela va faire deux mois que nous sommes sans voiture, la cause étant un début d'incendie que l'assurance n'a pas pris en charge et ce malgré nos 20 ans de clientèle à la maaf. L'assurance nous a fait perdre un temps fou, déjà l'expert a mis du temps pour faire son expertise (plus d'une semaine), pour enfin faire une expertise à un prix exorbitant, l'assurance refusant de prendre en charge l'incendie pour diverses raisons d'une part l'incendie ne serait pas criminel ou n'aurait pas propagé dans l'ensemble du véhicule ou la voiture a plus de 10 ans, alors que nous avons bien souscrit à l'option vol et incendie (sans aucune prévention lors de l'inscription), même les frais de gardiennage ils n'étaient pas capable de les prendre en charge .
Client depuis plus de 20 ans avec plusieurs protections (habitat, scolarité, garde d'enfant) avec aucun incident jusqu'à présent ni même retard de paiement, nous avons toujours été fidèles, nous avons jamais cédé aux tentatives des concurrents à nous rapprocher avec des tarifs plus intéressant, mais malheureusement nous avons placé notre entière confiance en vous, jusqu'à ce malheureux jour où on a eu cet incident, dans un premier temps on nous a promis de tout prendre en charge mais finalement ce n'était pas ça, de plus lorsque nous avons voulu contesté on a eu une personne désagréable nous criait dessus, elle a même osé dire que notre option vol incendie ne servirait à rien car le véhicule est très âgé.
Nous réfléchissons fortement à quitter la maaf après cette mésaventure dans un premier temps  car ça ne sert à rien de continuer à payer si derrière il n'y a aucun retour ni protection.   
</t>
  </si>
  <si>
    <t>marc-c-127916</t>
  </si>
  <si>
    <t>service operationnel et rapide. prix interressants. agents a l ecoute et proffessionnels.reponses rapides et claires.
propositions d assurances interressantes</t>
  </si>
  <si>
    <t>roger-p-104147</t>
  </si>
  <si>
    <t>Le pris nous convient , le traitement est simple et les prestations sont attractives.
zen'UP  reste compétitif par rapport à la concurrence et bravo.
Merci et a bientôt</t>
  </si>
  <si>
    <t>cottaz-c-113245</t>
  </si>
  <si>
    <t xml:space="preserve">Simple et pratique. Le personnel est très cordial et accueillant. Documents vite envoyés.
De bonnes explications. Je conseille L'Olivier. Parrainage intéressant.
</t>
  </si>
  <si>
    <t>Accueil agréable - conseillers professionnels et très avenants</t>
  </si>
  <si>
    <t>emmanuel-t-111840</t>
  </si>
  <si>
    <t>Parfait, ce sont des interlocuteurs professionnels avec qui vous vous sentez en confiance. Des conseils qui permettent également de ne pas aller trop vite en prenant de mauvaises décisions. En clair des assureurs responsables. merci</t>
  </si>
  <si>
    <t>moulino3774-116174</t>
  </si>
  <si>
    <t>J'ai souhaité résilier l'assurance selon le décret L112-9 du codes des assurances pour le délai de rétractation de 14j .Mes demandes me sont systématiquement refusées par mail sans écrit par AR avec à chaque fois des réponses incohérentes et contradictoires. je vais être obliger de saisir une voie juridique et autres associations de consommateurs pour résoudre ce problème alors que je ne souhaite que respecter la loi et cette société</t>
  </si>
  <si>
    <t>torras-j-116507</t>
  </si>
  <si>
    <t>Quel accueil au téléphone ! Quel service et professionnalisme ! Un plaisir d'être avec vous :) (Je ne sais pas qui j'ai eu au téléphone mais vous êtes absolument merveilleuse)</t>
  </si>
  <si>
    <t>logan-r-129487</t>
  </si>
  <si>
    <t>Simple rapide et efficace très professionnel je recommande vivement Direct Assurance je n'ai jamais rencontré de problème avec cette assurance j'en suis pleinement satisfait</t>
  </si>
  <si>
    <t>benji-75487</t>
  </si>
  <si>
    <t xml:space="preserve">mon épouse a été mise en invalidité par la sécurité sociale au 01.08.2018 en catégorie 2.elle ne peux plus exercer une activité salarié
elle a été convoque par le médecin expert le 25.02.2019.a ce jour mon épouse n'a  pas le courrier de refus.
elle a appris la décision par téléphone.
je signale que nous avons souscrit a une assurance emprunteur dans cette compagnie pour un premier dossier pendant 10 ans.
comme tous c'est bien passer pas de problème de santé ni pour mon épouse ni pour moi. 
c'est a première fois que nous fessons une demande a sogecap. </t>
  </si>
  <si>
    <t>etienne44-52797</t>
  </si>
  <si>
    <t>difficulté après changement de mutuelle pour résilier, service client désagréable, informations difficiles à obtenir et je n'ai pas tout noté. quand il faut s'inscrire et payer pas de problème, cela semble même sérieux, mais à l'usage, changement de contrat, de mutuelle ou remboursement ne soyez pas presser...</t>
  </si>
  <si>
    <t>boudouma-m-133330</t>
  </si>
  <si>
    <t>Salut   je viend de fenovler  mon contrat dassurance Je suis satisfait de votre prix  merci bouceaup  je vais informer des amis a moi pour s'abonner avec vous  merci</t>
  </si>
  <si>
    <t>troquier-k-117786</t>
  </si>
  <si>
    <t xml:space="preserve">Je recommande l Olivier.
Rapidité, efficacité et toujours bien conseillé. L accueil est à coup sûr chaleureux. 2 e année chez vous je ne suis pas déçue </t>
  </si>
  <si>
    <t>alain-96373</t>
  </si>
  <si>
    <t xml:space="preserve">Bonjour 
Dossier Nr D46747628
Un souci de fuite d‘eau sur une canalisation , le dossier a été ouvert. Début juillet 2020 au 15 août la fuite n‘est toujours pas réparé, le crédit mutuel est une banque pas un assureur le service est incompétent à trouver une solution j‘ai dû moi-même trouver une entreprise et laisser faire un devis qui a ce jour n‘est toujours pas validé je cite pas assez détaillé!!!
Je n‘un que un seul conseil a donner fuyez aller chez un assureur qui a pignon sur rue 
Cordialement 
Alain Hagmann </t>
  </si>
  <si>
    <t>nous-54650</t>
  </si>
  <si>
    <t>Bonjour, j'hésite encore à souscrire une assurance mutuelle chez NEOLIANE, quelqu'un à t'il des commentaires à faire au sujet de cette assurance.
Avec mes remerciements pour vos futures réponse.</t>
  </si>
  <si>
    <t>jaber-n-122540</t>
  </si>
  <si>
    <t xml:space="preserve">Prix intéressant, démarche transparente et conseiller au top ! 
Signature à distance facile et pratique démarches auprès de mon ancienne assurance réalisé </t>
  </si>
  <si>
    <t>ninorici-69261</t>
  </si>
  <si>
    <t>Bonsoir, on m a pris 250 euro pour un Pdf assurance provisoire un moi, et plus de carte verte. Malgres plusieurs echanges en appelant 08 ni remboursement ni carte verte.   Je vais lancer une procedures car ce n est pas la premiere fois apres avoir  consulter mon historique d il y a 2 and.</t>
  </si>
  <si>
    <t>zenzen-56031</t>
  </si>
  <si>
    <t>Étant jeune conducteur, je me retrouve dans une impasse où seul les assurances sur  internet sont disponible à des tarifs correct. Néanmoins, dans les documents demandées, le permis ! Oui oui j'envoie le permis probatoire, sachant que le définitif je ne le recevrai que d'ici 3mois après avoir demandé la confirmation à la préfecture..... Et active assurance demande d'envoyer le définitif que je n'ai pas bien entendu et me prévienne que mon contrat sera pas valider si je n'envoie pas ce document.... En gros je viens de payer la cotisation, ils m'ont envoyé l'assurance provisoire, mais ne vont pas m'envoyer ma vignette verte... Super..... Comprenez que si je suis jeune conducteur, je ne peux pas savoir quand est ce que je pourrai recevoir mon permis définitif..... Cela change aussi de la situation géographique.....</t>
  </si>
  <si>
    <t>tof-85857</t>
  </si>
  <si>
    <t>Gwendal  a répondu  à  rapidement à mes questions   cet réponse  on été très clair   et satifesance  et esplication  clair  et précis   jai été bien informé  et dirigeril et poli au téléphone  et agréable</t>
  </si>
  <si>
    <t>ariane-j-114944</t>
  </si>
  <si>
    <t>SATISFAITE DES SERVICES RENDUES
TROP D ATTENTE LORS DE LA VISITE EN BUREAU
MALGRÉ LE FAITE DE PRENDRE RENDEZ VOUS
HÔTESSE TRÈS ACCUEILLANTES
LOCAUX TRÈS AGRÉABLES</t>
  </si>
  <si>
    <t>mira-76841</t>
  </si>
  <si>
    <t>Conseillère super agréable , efficacité et rapidité au questions . Problème résolus , merci ERIKA</t>
  </si>
  <si>
    <t>benhamana-s-116828</t>
  </si>
  <si>
    <t>RAVIE D AVOIR DECOUVERT L OLIVIER ASSURANCE QUE JE NE CONNAISSAIS PAS. ENFIN UNE ASSURANCE QUI N ASSASSINE PAS SES CLIENTS CONSIDERES COMME JEUNES CONDUCTEURS MALGRE PLUSIEURS ANNEES D ASSURANCE MAIS QUI POUR DES RAISONS PROFESSIONNELLES ONT DU QUITTER LE TERRITOIRE PENDANT PLUSIEURS ANNEES. MERCI</t>
  </si>
  <si>
    <t>danifi-81975</t>
  </si>
  <si>
    <t>Les voitures de mes 2 filles ont subi la grêle le 16 Juin 2019! Depuis des courriers et des messages que nous adressons à la matmut mais c'est silence radio .... !! 6 mois d'attente pour les 2 véhicules ! De plus l'une de mes filles en plus de la grêle a eu une rayure sur sa carosserie, cela fait plus de 30 ans que nous sommes assurés à la matmut aucun geste commercial sur l'une des 2 franchises. Nous ne demandons pas l'aumône mais juste un petit geste commercial pour une franchise au titre de ma fidélité et celle de toute ma famille (au total 10 membres). 
Je suis plus que déçue, en colère, bref la fidélité ne paye pas ! Il est certainement temps de voir ailleurs d'autres compagnies plus compréhensives, plus réactives et plus humaines. Et je n'hésiterai pas ma famille à en faire autant.
Je ne m'attend à aucune réponse de votre part comme tous mes autres courriers et messages !</t>
  </si>
  <si>
    <t>gaetan-r-133500</t>
  </si>
  <si>
    <t>Comptent de pouvoir trouver cette assurance a se prix la surtout en ligne. Reste à voir si il seront à l'écoute quand j'aurai besoin de question sur mon contrat.</t>
  </si>
  <si>
    <t>olivierpar-105157</t>
  </si>
  <si>
    <t>J'ai du changer d'assureur, ne pouvant joindre AssurOnline un samedi, lors de l'achat de ma nouvelle moto. Pas de réponse au mail de résiliation, et juste une confirmation après envoi d'un recommandé. JE SUIS TOUJOURS DANS L'ATTENTE DU RELEVÉ D'INFORMATION.
Courtier pas sérieux, je ne recommande pas du tout.
Facile pour souscrire, grosse galère pour résiliation : à fuir !</t>
  </si>
  <si>
    <t>arthur-67057</t>
  </si>
  <si>
    <t>2 accidents avec 0 % de responsabilité : Assurance résiliée. S'il ne vous arrive rien vous pouvez compter sur cet assureur, sinon...</t>
  </si>
  <si>
    <t>fuireapril-61679</t>
  </si>
  <si>
    <t>A fuir. Service client incompétent. Aucun respect du secret médical.</t>
  </si>
  <si>
    <t>guils-76119</t>
  </si>
  <si>
    <t>Démarchage agressif impoli coupe la parole incompréhensible buté
Je souhaitais des renseignements je me suis retrouvée titulaire d'un contrat à mes dépens (signature électronique)</t>
  </si>
  <si>
    <t>je-m-en-souvient-plus-111330</t>
  </si>
  <si>
    <t>Hormis le tarif qui m a intéressé, j ai apprécié la facilité et la rapidité pour obtenir un contrat moto. J espère que cela continuera de la sorte longtemps</t>
  </si>
  <si>
    <t>guillaume-s-108403</t>
  </si>
  <si>
    <t>On verra ce que cela va donner au moment ou un accident interviendra. Les prix paraissent intéressant mais les franchises sont élevées et prendre une option pour avoir le bris de glace compris alors qu'on souscrit à une formule tout risque me parait exagéré.</t>
  </si>
  <si>
    <t>chaouch-n-134955</t>
  </si>
  <si>
    <t>je suis satisfait prix et rapide cet tre pratique la signature de contrat aussi pratique je suis chef entreprise et déjà je 3 voiture assure chez l’olivier assurance</t>
  </si>
  <si>
    <t>elsa-108200</t>
  </si>
  <si>
    <t>Je change dès que possible de compagnie d'assurance, après une réclamation effectuée auprès de la MAIF suite à un sinistre on m'indique m'avoir demandé des devis en 2016 ce qui n'a jamais été le cas !! (Pourquoi n'aurais-je pas fourni les devis demandés ?) La MAIF m'a toujours répondu qu'elle ne prendrait rien en charge à l'époque m'orientant vers une procédure judiciaire à l'encontre de tiers.
En décembre 2020 un conseiller me dit enfin que la MAIF va faire un geste pour une prise en charge et me demande d'adresser des devis. Puis je reçois un courrier négatif. Aucune considération humaine ni respect des contrats et engagements je suis écoeurée.</t>
  </si>
  <si>
    <t>zigoui1er-94809</t>
  </si>
  <si>
    <t>Relations clients plus que mauvaise...téléphone: 51mn d'attente et personne..... Demande de prise en charge effectuée avec beaucoup de difficulté par mon opticienne il y a 3 semaines et tjs pas de réponse......Suis très très très en colère.</t>
  </si>
  <si>
    <t>gautier-p-109998</t>
  </si>
  <si>
    <t>Je suis satisfait du prix et des services proposés par l'assurance. La souscription a été très facile et surtout très rapide. Je la conseillerais à mes proches</t>
  </si>
  <si>
    <t>debe62-110349</t>
  </si>
  <si>
    <t>toujours heureux d être dans cette assurance tarif remboursement rien a dire 
toujours la quand j ai besoin d eux 
tarif correct pour être bien assurer</t>
  </si>
  <si>
    <t>julien-b-122990</t>
  </si>
  <si>
    <t>Je suis satisfait du service mais je ne suis pas encore au stade de la mise en place alors le questionnaire est un peu tot pour le moment.  Les prix me conviennent</t>
  </si>
  <si>
    <t>sandra-62716</t>
  </si>
  <si>
    <t>Ne comptez pas sur eux. Tous les prétextes sont bons pour ne pas prendre en compte un sinistre. Notamment responsabilité civile pour mon cas. Entre ascendants et descendants ça ne marche pas chez eux. J aurai dû mentir et dire qu il s agissait d amis. N ayant pas le même nom ils n auraient pas su.
L honnêteté chez eux ne paie pas. 
Un autre exemple : sinistre fait  par mon chien chez qqun pendant que nous étions partis nous promener. Réponse de la Macif: j aurais dû l attacher dans la maison!!!!!
Donc faites très attention à qui vous invitez chez vous, évitez la famille . Tenez vos chiens voire vos enfants en laisse!!!! Vous aurez peut-être une chance d être couverts pr la Macif.
Je déconseille haut et fort cette assurance qui se revendique pas chère. On sait pourquoi......</t>
  </si>
  <si>
    <t>nico-58398</t>
  </si>
  <si>
    <t xml:space="preserve">Un assureur aux abonnés absents!
 J'ai contacté mon agent car j'ai été augmenté de 45%. il ne sait  pas pourquoi  Il me dit de me rapprocher du service client axa qui me renvoie à mon agent... et inversement 
Facebook axa me renvoie aussi vers mon agent
Mon agent me conseille de faire alors un mail à l'inspecteur d'axa qui ne répond pas non plus! 
Aujourd'hui réponse vous avez eu la grêle l'an dernier (mais il m'avait déjà augmenté de 7% l'an dernier) et un bris de glace 
J'oublie de dire que j'ai 50% de bonus depuis 19 ans
Une assurance à fuir Mes enfants sont aussi assuré AXA ils vont partir et je vais faire aussi de la publicité dans mon village sur les services et les prix  AXA L'agent à son bureau dans ce village.
</t>
  </si>
  <si>
    <t>marmotte76-94852</t>
  </si>
  <si>
    <t>C'est mon sentiment aussi. Mutuelle à fuir !! Très longs à répondre.... quand on a la réponse. J'attends toujours d'avoir des codes d'accès à mon espace clients qui fonctionnent... Je résilie aussi dès que possible...</t>
  </si>
  <si>
    <t>quentin-p-124125</t>
  </si>
  <si>
    <t>Je ne peux pas me prononcer sur le service puisque je n'ai jamais eu besoin de mon assurance. Cependant j'avais déjà un compte April Moto mais que le site ne reconnaît pas en faisant un nouveau devis.</t>
  </si>
  <si>
    <t>tevaite-s-134683</t>
  </si>
  <si>
    <t xml:space="preserve">Simple et rapide.
Tarif variant car j’avais effectué un premier devis puis sans faire exprès j’ai géré ma fenêtre et j’ai dû refaire un autre devis, mais le tarif avait changé alors que mes infos non, mais toujours les moins chers. </t>
  </si>
  <si>
    <t>benjamin-s-107360</t>
  </si>
  <si>
    <t>Le traitement réservé ces derniers jours suite au sinistre bris de glace n'est pas à la hauteur. L'opérateur a tout fait pour nous forcer à faire les réparations chez Carglass alors qu'il existait des solutions moins coûteuses et pour Direct Assurances, et pour nous en terme de franchise</t>
  </si>
  <si>
    <t>mehmet-d-133283</t>
  </si>
  <si>
    <t xml:space="preserve">Tarif très bien j’ai déjà été client chez direct assurance très bonne assurance je conseille à tous mes approches et j’ai déjà parrainer au moins  personnes
</t>
  </si>
  <si>
    <t>loo-104718</t>
  </si>
  <si>
    <t>C'est bien je trouve un peu chère par rapport à ma situation financière mais les remboursements sont rapides. Le service client téléphonique est impeccable et n'est pas payant, c'est un plus.</t>
  </si>
  <si>
    <t>delesalle-a-138756</t>
  </si>
  <si>
    <t>je suis satisfait du service, aimable et a disposition, les prix sont correcte, ainsi que les option, un service clientèle a l'écoute et cherchant des solutions</t>
  </si>
  <si>
    <t>gitton-l-123997</t>
  </si>
  <si>
    <t>Je suis satisfait du contrat proposé pour assurer ce véhicule , je pensais être plus en difficulté afin de trouver une assurance ne proposant pas un prix démesuré</t>
  </si>
  <si>
    <t>cheznouslili-56679</t>
  </si>
  <si>
    <t>jamais mis en service cette mutuelle car ma mutuelle actuelle m oblige a rester 6 mois pour une histoire d année civile</t>
  </si>
  <si>
    <t>oumar-t-125715</t>
  </si>
  <si>
    <t>Je suis satisfaite des services proposés, des tarifs qui est très abordable … un conseiller qui est disponible en cas de besoin, bien pratique et qui répond à toutes tes questions en cas de doute ou autre.</t>
  </si>
  <si>
    <t>10-assurances-et---136554</t>
  </si>
  <si>
    <t>Très facile à souscrire et à payer!
Pour le relevé d'information, celui fourni par l'ex-assureur ne se limite qu'aux 5 dernières années et ne mentionne 050 depuis 3 ans et + (même si cela remonte  à bien au delà)
Lorsque vous indiquez 12 ans et + (le max parmi les choix proposés quand vous êtes à 50% depuis +de 30 ans), on vous accuse presque de fausse déclaration.
Les emails reçus sont no reply. Autant s'adresser à un robot!
J'ose espérer que le contact est plus humain en cas de problème...</t>
  </si>
  <si>
    <t>Victime d'un dégât des eaux dans mon appartement, j'ai décidé d'appeler le service hygiène de la ville où je réside qui est passé à 2 reprises et j'ai établi en parallèle un constat avec l'accord de mon propriétaire et sa signature que j'ai envoyé à la Maïf qui m'a demandé de joindre à ce constat des photographies ainsi que les mesures exactes de dégâts. Et malgré ça, alors que je sois assurée, la Maïf refuse de prendre en charge ce sinistre dont je suis victime. Je dois constamment me justifier auprès d'eux notamment en envoyant des photos, les rapports des services d'hygiènes.. etc. Ils remettent en question cette infiltration alors que c'est indiqué noir sur blanc sur le courrier que l'inspecteur a rédigé et que j'ai envoyé. Je trouve ça scandaleux et honteux!! Je leur ai dit de m'envoyer un expert pour constater les dommages mais ils refusent pour minimiser les coûts de la prise en charge. C'est à moi de faire ça abject!</t>
  </si>
  <si>
    <t>alexia1990-74985</t>
  </si>
  <si>
    <t xml:space="preserve">La rapidité des remboursements
Rien d'autres à signaler </t>
  </si>
  <si>
    <t>berger-m-110162</t>
  </si>
  <si>
    <t>Je ne peux pas me prononcer quant à cette assurance à la quelle je viens de souscrire, néanmoins les tarifs et les garanties sont nettement plus intéressantes que chez tous ses concurrents.</t>
  </si>
  <si>
    <t>avatar-62339</t>
  </si>
  <si>
    <t>Sinistre déclarer en octobre 2017 à ce jour mars 2018 le sinistre la tjrs pas était traité. Service sinistre sur Aix en Provence pas efficace, pas professionnel . On me raccroche au nez , on a plusieurs interlocuteurs qui se renvoie la balle. J'ai déclarer un sinistre non responsable je paie actuellement  une assurance auto à tout risque. Très déçu de la prise en charge "aucune". C'est le premier sinistre déclarer en 40 ans de permis .</t>
  </si>
  <si>
    <t>leti3-58498</t>
  </si>
  <si>
    <t>Bonjour
en aout 2016 , j'ai eu un accident (non responsable) de voiture. J'avais déclaré dans l'heure cet accident, cependant pendant 10 jours je n'avais eu aucune nouvelle de la MAIF; Au bout de 10 jours , j'avais appelé et on m'avait répondu qu'ils n'avaient pas eu le temps de traiter ma demande .... J'avais bien évidemment manifesté mon mécontentement à cette occasion. Début d'année, je reçois un appel d'un monsieur très hautain, qui d'entrée de jeu me fait la morale parce que je m'étais permise de protester... je lui signifie mon souhait de ne pas échanger plus longtemps avec lui puisqu'il est dès le départ très désagréable.
Ce matin je reçois un courrier avec AR, comme quoi MAIF résilie tous mes contrats suite "altération commerciale".
Donc voilà.... la MAIF me résilie tous mes contrats car j'ai manifesté mon mécontentement (je suis restée polie évidemment), c'est pas beau ça?
Des années que j'ai des contrats chez eux, jamais un accident responsable, mais voilà... je n'ai pas accepté qu'on me dise que j'étais vilaine....
Je n'attends plus rien, je vais évidemment cherché une autre assurance prête à accepter les 1000€ annuels que je lui laisse, et je paierai... comme une nouille... sans jamais rien dire...
je vous invite si telle est également votre histoire, à prendre contact avec des associations de consommateurs, et si vous en avez la possibilité , avec un avocat.
Leti</t>
  </si>
  <si>
    <t>amdy-99339</t>
  </si>
  <si>
    <t>Très bon rapport qualité prix avec une équipe très courtoise, L’olivier assurance assure vraiment, je recommande fortement. J’ai recommandé L’olivier assurance a tous mes proches. ????</t>
  </si>
  <si>
    <t>sabiro-a-109198</t>
  </si>
  <si>
    <t xml:space="preserve">merci de votre réactivité pour une assurance sur internet cela est vraiment du rapide et le prix est correct
je n’hésiterai pas à conseiller cette assurance </t>
  </si>
  <si>
    <t>fred-68065</t>
  </si>
  <si>
    <t>Cliente depuis plus de 15 ans à la MAIF (n'ayant jamais déclarée de sinistre), je me vois obligé de résilier mon contrat, après une demande de devis suite à un déménagement.
En effet, sans changement particulier, (juste le fait de déménager et sans m'avoir demandé plus d'informations sur le nouveau logement), je passe de 198.62 euros à près de 400 euros.
Et là, je viens de me faire incendier par un conseiller parce que je demandais des explications sur le remboursement qu'ils devraient m'effectuer, soit deux mois.
Il M'INFORME que tout compte fait, la résiliation de mon contrat ne sera pas prise en compte à la fin de ce mois-ci mais au mieux à la fin du mois prochain car sa collègue a été TROP SYMPATHIQUE de résilier sans justificatif. Donc que je ne serais plus remboursée du trop-perçu de 2 mois et que si je voulais faire résilier mon contrat qu'il fallait que je fournisse mon état des lieux de sortie. Tant que cela ne sera pas fait, pas de résiliation et qu'il m'était fin à la conversation.
Après une telle preuve de fidélité, sans déclaration de sinistre, sans aucun souci, je suis outrée de voir comment sont traitées les personnes qui résilient, les futurs "ex-sociétaires"</t>
  </si>
  <si>
    <t>anatole-g-108558</t>
  </si>
  <si>
    <t>Je suis satisfait du service proposé j ai été appelé directement les prix sont abordables sauf pour les premiers mois qui doubles de 43 a 89 je trouve que c est trop</t>
  </si>
  <si>
    <t>holla-t-117688</t>
  </si>
  <si>
    <t>Je suis satisfait du service! 
La personne que j'ai eu au telephone était très agréable.
Les prix sont raisonnables. 
Je vous remercie. A bientôt ! 
Timothée</t>
  </si>
  <si>
    <t>izza-64564</t>
  </si>
  <si>
    <t>A fuir!!! Le 7 janvier 2018, ma voiture (Golf cabriolet Volkswagen) a été vandalisée (Capotte éventrée une nuit où il pleuvait des trombes d'eau...). Mon contrat Pacifica prend en charge les réparations mais malgré mes nombreuses relances, aucune réparation n'a été faite à ce jour (5mois plus tard soit 150 jours au cours desquels la pluviométrie bat des records!!!) et Pacifica n'a proposé aucune solution pour éviter les dégradations suite au sinistre (moquette toujours mouillée et qui moisit, connectiques de la ventilation et des vitres touchés). La gestion du dossier est déplorable. C'est à moi de relancer le garagiste, l'expert et bien sur Pacifica. Lamentable!</t>
  </si>
  <si>
    <t>wanderer07-79755</t>
  </si>
  <si>
    <t>mutuelle dont le prix grimpe très vite.Finalement très onéreuse pour les garanties proposées. Et quand lors de la souscription l'on vous vante la flexibilité du changement des garanties ,c'est du pipeau. Résultat,je paie pour rien tous les mois depuis 17 mois. J'ai envoyé le formulaire de résiliation en espérant ne pas me heurter à leur mauvaise foi...</t>
  </si>
  <si>
    <t>bourgeois-c-139562</t>
  </si>
  <si>
    <t>Je suis satisfait et le prix me convient parfaitement.
La réactivité et le service fut très efficace.
Je recommande l'Olivier Assurance a tous les autres clients.</t>
  </si>
  <si>
    <t>maryline-e-129524</t>
  </si>
  <si>
    <t>Je suis satisfaite du service. Le service en ligne est extremement rapide, les questions sont clairs. Je peux avoir en instantané mon assurance et partir avec le véhicule acheté. Au top merci</t>
  </si>
  <si>
    <t>dan741-55911</t>
  </si>
  <si>
    <t>J'ai appelé pour la resiliation de l'assurance habitation, j'ai été reçue par une personne qui m'a parlé sur un ton innaproprié en me disant qu'on pouvait pas resilier "comme ça", j'ai eu l'impression d'etre un éleve qui reçoit une punition. Totalement innaceptable</t>
  </si>
  <si>
    <t>fabor-76611</t>
  </si>
  <si>
    <t>Assurée tous risques, suite à un sinistre en octobre 2019, je n'en sors pas. Impossible d'avoir un statut sur mon dossier pendant plusieurs mois. J'ai relancé très régulièrement : on me balade, jamais le même contact, aucune réponse, "je me renseigne", "pas de retour de l'expert", etc, personne ne m'a jamais rappelée... L'expert a bien su se dédouaner tout de suite en m'envoyant un courrier et m'empêcher d'utiliser mon véhicule si je ne le répare pas. On en est au 3eme expert et tout est encore bloqué depuis février dernier chez l'assureur... Aujourd'hui je veux résilier mon assurance. Mon véhicule est immobilisé depuis des mois, pas de mon fait. J'entends que ma cotisation 2018-2019 me soit remboursée.</t>
  </si>
  <si>
    <t>abdou-b-129490</t>
  </si>
  <si>
    <t xml:space="preserve">Je suis satisfait de vos services avec un prix raisonnable; accessible par tous
 MERCI! Je recommande à mes amis de faire leur souscription chez AMV.
</t>
  </si>
  <si>
    <t>asberna-53913</t>
  </si>
  <si>
    <t>Un grand n’importe quoi. 7 personnes concernées par une asv cardif. 7 dossiers identiques avec paiement des droits par Cardif sur le capital versé. 3 touchent leur capital en moins de 15 jours après dépôt de leur dossier et sans aucun justificatif fiscal à fournir, 3 autres se voient dans l’obligation de fournir ce justificatif pour pouvoir toucher le capital. Etant mandataire je suis le seul  destinataire de ce justificatif et le fisc ne n’a rien adressé et je n’ai rien adressé à Cardif. Conseillés incapable de fournir des informations cohérente se réfugiant derrière » je n’ai pas le droit de vous le dire »</t>
  </si>
  <si>
    <t>ppo-100391</t>
  </si>
  <si>
    <t>2 sinistres non responsable et 1 bris  de glace la même année (Pas de chance!). Résultat, j’ai été viré de mon assurance auto, et après pour retrouver une autre assurance après avoir été viré =grosse galère + coût énorme !!!! Raison=client à risques....
Pourtant plus de 10 ans chez eux à 50% bonus sans sinistres.
Degueulasse !!!</t>
  </si>
  <si>
    <t>jean-marc--c-131662</t>
  </si>
  <si>
    <t xml:space="preserve">Prix intéressant 
Bon accueil 
Disponibilité sur le site et au téléphone 
Reste à voir le jour d un accident que je ne souhaite pas si le service sera aussi prompt à réagir </t>
  </si>
  <si>
    <t>paulette-m-124503</t>
  </si>
  <si>
    <t>les tarifs sont interessants et concurrentiels. On trouve des tarifs similaires avec des garanties légèrement inferieures. Reste a voir dans le temps, lors de sinistres que je ne souhaite pas avoir.</t>
  </si>
  <si>
    <t>raminagrobis49-27295</t>
  </si>
  <si>
    <t>rapidité de réponse efficacité des collaborateurs, écoute, pas de blabla inutiles tout est concis</t>
  </si>
  <si>
    <t>octobrerose-80994</t>
  </si>
  <si>
    <t>Refus total quand vous avez besoin d'être assuré après un cancer du sein qui n'a pas encore le nombre d'années requis pour le droit à l'oubli.  N'hésitez pas à faire appel à un courtier spécialisé et ne pas attendre la réponse de cardif avant d'agir. bon courage, le combat est dur pour les femmes de l'Octobre rose.</t>
  </si>
  <si>
    <t>ali-k-106022</t>
  </si>
  <si>
    <t>les prix sont corrects mais le sgaranties ne spont pas a la hauteur des economie realisées cette année de covid revoyer vos garanties a la lhausse et baisser les cotisations</t>
  </si>
  <si>
    <t>muriel-m-105531</t>
  </si>
  <si>
    <t>Aucun souci depuis le début de mon adhésion ; grande disponibilité et amabilité des conseillers en cas de souci ; prix vraiment attractifs pour des services équivalent à autre compagnie</t>
  </si>
  <si>
    <t>clothilde-b-126556</t>
  </si>
  <si>
    <t>Bonne garantie, parfait niveau prix rien à dire de plus merci beaucoup en espérant que tout ce passe bien lors de sinistre chez vous a très vite merci</t>
  </si>
  <si>
    <t>geko-49321</t>
  </si>
  <si>
    <t>Le Service clients est difficilement joignable par téléphone . les tarifs sont intéressants mais pas non plus extraordinaires.Pas de réels avantages une fois qu on est client chez eux. Site Web peu pratique et pas moderne.</t>
  </si>
  <si>
    <t>elodie64-78524</t>
  </si>
  <si>
    <t xml:space="preserve">Je Déconseille AXA.
A mon compte depuis 2012, je suis en arrêt maladie pour des gros problèmes de santé depuis mars 2019.
Malgré une expertise médicale, à leur demande concluant à la justification de mon arrêt de travail, je ne perçoit à ce jour aucune indemnité journalière.
Ils font trainer le dossier depuis 5 mois demandant à peu près tous les mois de nouveaux documents, pour retarder au maximum le paiement.
Résulta : je suis depuis 5 mois sans revenus !!! Qui peut survivre comme ça??
C'est lamentable.
Et c'est visiblement une habitude chez AXA.
Je regrette bien d'avoir choisi cet assureur...
</t>
  </si>
  <si>
    <t>duriez-l-111136</t>
  </si>
  <si>
    <t>Le meilleur rapport qualité/prix du marché.
Pour les jeunes conducteur comme les moins jeune.
Souscrit pour un nouveau véhicule pour jeune conducteur, je vais basculer tous mes contrats chez l'olivier assurance pour sûr.</t>
  </si>
  <si>
    <t>mv-123591</t>
  </si>
  <si>
    <t>3 mois sans aucune réponse pour liquider un contrat d'assurance vie.
aucun respect des délais, du client et du code des assurances.
injoignables, cachés derrière internet.
à éviter absolument</t>
  </si>
  <si>
    <t>gothye12359-64973</t>
  </si>
  <si>
    <t xml:space="preserve">Notre véhicule a été volé devant notre domicile le 21 avril 2018 (9 Semaines), sur le trottoir.Aucun bris glace constaté. Les 2 clefs n'ont pas été volé et l'assurance tarde à nous payé (25000 suivant facture d'achat car véhicule ressent acheté il y a moins de 1 an)
Nous avons remis dans les temps l'ensemble des documents permettant à l'assurance de nous éditer une proposition d’indemnisation.Nous l’avons reçu 30 jours après et signé dans la foulée le 25 Mai.(Voir PJ) 
La carte grise, le CERFA 15776*01 rempli et signé ainsi que les 2 clefs ont été remis à notre agence le 25 Mai.
Depuis ce jour, 695€ en accessoires nous ont été payés le 30 Mai et depuis plus aucun échange de la part de la Matmut.....(aucun Courrier, Mail et appel téléphonique et suivi sur notre espace personnel )
La seule information que nous avons eu par téléphone est " que notre dossier affiche informatiquement "Une anomalie"(le 4 juin) et depuis pas de nouvelle.
Il est important en tant que client d’être mis au courant sur le déroulement du dossier même s’il prend du retard.Le plus frustrant et stressant c’est l’absence d’informations.On nous promet un courrier qui n’arrive jamais.
Aucun conseiller local (Lille) ou situé au siège de Rouen ne se manifeste.
Nous sommes désemparés.Nous ne dormons plus.Je suis obligé de me déplacer en train,en métro ou même  faire des km en trottinette pour aller travailler.
Même un courrier en AR ne les stimule.
De plus nous nous sommes engagés pour l’acquisition de notre prochaine voiture et devons justifié auprès du garage chaque semaine sur l’absence de virement bancaire.
Un vrai sentiment d’injustice.
</t>
  </si>
  <si>
    <t>jean-bernard-h-109732</t>
  </si>
  <si>
    <t>Pratique facile et tarifs intéressants; Cela correspond parfaitement à mes attentes. La procédure internet est simple et claire. Tout ce qu'un adhérent attends ! parfait. Remerciements.</t>
  </si>
  <si>
    <t>abdesselam-k-114492</t>
  </si>
  <si>
    <t>je suis decu suite au sinistre infiltration d'eau.j'ai du tout payé de ma poche on a laisser trainer l'intervention,toute ma salle de séjour était couvert de moisissure ainsi que les mures, j'ai eu la visite a l'inproviste de votre expert 4 mois après le sinitre,d'ou ma déception.
veuillez croire en ma profonde deception.</t>
  </si>
  <si>
    <t>louis-d-130799</t>
  </si>
  <si>
    <t>Je suis globalement satisfait des démarches et de l'accueil téléphonique à part sur le mode de règlement qui n'a pas pu se faire électroniquement pour mes premiers contrats.</t>
  </si>
  <si>
    <t>jean-francois-a-131941</t>
  </si>
  <si>
    <t>Fidele à la GMF depuis des décennies...dommage qu'assurer un 2eme véhicule ne soit pas possible chez vous...en effet, l'assurance de mon 2EME auto(mazda 6, auparavant assurée chez vous) a été estimée 2 FOIS PLUS CHERE que ma voiture principale!!!! Dingue...</t>
  </si>
  <si>
    <t>cherry-90949</t>
  </si>
  <si>
    <t>Très satisfaite depuis un an de vos services je renouvelles mon assurance les yeux fermés pour un nouveau véhicule neuf en leasing cette formule est parfaite</t>
  </si>
  <si>
    <t>rege02-69767</t>
  </si>
  <si>
    <t>Très mauvaise expérience.
Demande de devis pour un éventuel changement de mon contrat.
On m'a changé ce contrat d'office, sans que je n'ai rien signé ou accepté... je l'ai appris en recevant un nouvel échéancier de prélèvement.
Impossible d'annuler cette modification non désirée si ce n'est par la résiliation du contrat... et même avec ça on me bloque un mois de plus chez eux au tarif que je n'ai jamais accepté.
J'ai été baladé d'interlocuteurs en interlocuteurs, de services en services, avec des conseillers complètement dépassés... des appels innombrables pour rien je suis écoeuré. 
Hâte que le mois en cours se termine pour partir... loin... très loin.</t>
  </si>
  <si>
    <t>mxtiti-69710</t>
  </si>
  <si>
    <t>Bonjour, assurance contractée ce jour le 27/12/2018 par le cabinet MUSE Paris 8 ème par opératrice téléphonique après avoir fait croire à mon épouse à un cadeau de 140 euros et j'en passe !!! attente réponse après résiliation immédiate !!! car sous les 14 jours de rétractation !!! assurance souscrite sans même demander la situation de mon épouse, c'est à dire en invalidité depuis 1993 !!! donc assurance totalement obsolète !!! signatures électroniques et j'en passe !!! un honte !!!</t>
  </si>
  <si>
    <t>limam-i-139625</t>
  </si>
  <si>
    <t>Bon service..merci ..je suis satisfait de votre service just au niveau de prix j trouve qil es un peu élevé..avant j payé 40€ pour une Mercedes cla modèle 2015 et la j paye 37,90€ pour une Suzuki swift modèle 2010 !!!</t>
  </si>
  <si>
    <t>mihail-b-117864</t>
  </si>
  <si>
    <t>Je suis satisfait du service! L'entretien téléphonique s'est parfaitement déroulé, nous avons réussi a trouver une assurance auto qui nous convient parfaitement.</t>
  </si>
  <si>
    <t>anthonny06-51036</t>
  </si>
  <si>
    <t>Une assurance pas du tout professionnel et ne respect pas c client je n'es que un regret c d'avoir signiez pour heu ils dès erreur et c à nous de payer les frais de leu erreur s'en scrupule je me suis mis chez heu cars j'avais pas trop d'argent du cou je. Et perdu plus que autre chose je suis dessus de leur façon de faire se n'es pas du tout professionnel</t>
  </si>
  <si>
    <t>clement-r-112265</t>
  </si>
  <si>
    <t>je suis satisfait et cela est rapide a la souscription , cela me fera 2 véhicules, 
les conseillers sont a l'écoute rien a redire, que cela soit en tchat ou par telephone.</t>
  </si>
  <si>
    <t>cecile-f-106399</t>
  </si>
  <si>
    <t>Je suis totalement insatisfaite en ce qui concerne le sinistre. Aucun suivi, aucunes réponses, on nous balade. Je déconseille vivement de prendre une assurance chez Direct Assurance.</t>
  </si>
  <si>
    <t>sofiane-r-128314</t>
  </si>
  <si>
    <t xml:space="preserve">Je suis satisfait merci je conseille votre assurance à mon entourage avec grand merci plaisir je vous haute une excellente journée. 
Ravi d’être dans votre assurance  </t>
  </si>
  <si>
    <t>marti-64023</t>
  </si>
  <si>
    <t>Très mécontente. J ai du renoncer à cette mutuelle pour raison personnelle . J ai envoyé les justificatifs et la conseillère  n a pas fait suivre à April. De ce fait je viens d être prélevée de 153 euros.
Je déconseille vivement</t>
  </si>
  <si>
    <t>breizhanne-51901</t>
  </si>
  <si>
    <t>Je viens de m'assurer chez eu je renvoie par la poste le contrat signé et les documents demandés, une semaine après je reçois un mail qui me réclame les documents. Depuis imposible de les avoir au telephone : attente de plus de 30 minutes, légalement ils sont tenu d'être joignables rapidement je crois que je vais laisser passé le délai et m'assurer ailleurs.</t>
  </si>
  <si>
    <t>michele--98208</t>
  </si>
  <si>
    <t>Si ce nest pour un problème administratif, je suis contente de ma mutuelle.  Jai de bons remboursements   . La prise en charge se fait directement avec la pharmacie, pour les lunettes, les médicaments etc..  les remboursements interviennent rapidement.  Rien à redire</t>
  </si>
  <si>
    <t>christophe-f-132561</t>
  </si>
  <si>
    <t>Une très  bonne assurance avec un Très bon rapport qualité  prix et une   inscription simple et rapide   je recommande vivement cette assurance !  Au plaisir</t>
  </si>
  <si>
    <t>marc-52725</t>
  </si>
  <si>
    <t xml:space="preserve">Bonjour, ma fille assuré à la matmut en tout risque ce fait percuté par un chauffard qui prend la fuite, mais identifié par sa plaque d'immatriculation EB-817-MC . La police contrôle ma fille ( ethylotest) négatif mais pas de recherche sur le moment. Le garçon est partie du lieu de l'accident mais on va mettre les tord sur ma fille on ne cherche pas pourquoi ce délinquant est partie, il coupe une route prend la voiture 3/4 arrière gauche mais ses ma fille qui vas être responsables. La matmut encaissé des cotisations correcte mais a du mal à défendre ses sociétaires. Je suis très mécontent plus d'un mois après ils on toujours pas le rapport d'expertise pour remboursé le véhicule assuré tout risque, même si comme ils disent ne pas avoir encore déterminé les responsabilités d'un tiers qui s'enfuit sens assumé ses responsabilités. elles étaient 2 filles qui aurait pu perdre la vie sans que personne s'inquiète.
</t>
  </si>
  <si>
    <t>ann-129401</t>
  </si>
  <si>
    <t>Je paie chere pour assurances habitation
Voiture assistance jurdique
Voiture
Mutuelle
Accidents domestiques
L'assureur est uniquement pour les agriculteurs
Il ne rembourse RIEN, mais RIEN
C'est du vole</t>
  </si>
  <si>
    <t>bulle-51746</t>
  </si>
  <si>
    <t xml:space="preserve">accident survenu il y a deux jours, contrat avec pack serenité, pas de nouvelles on laisse le client et quand on appel voici la réponse (le contrat ne prévoit pas de remplacement et ou de pret de véhicule tant que l'expert n'est pas passé dans le garage partenaire où sera déposée votre voiture. 
et ça les conditions de mon contrat ci-dessous c'est quoi ?????????????????????????
extrait du pack (prêt de véhicule livré chez vous ou disponible dans notre garage partenaire)
il est 14h nous sommes le 27 janvier, l'accident a eu lieu le 25 janvier soir, je n'ai toujours pas de nouvelles de ma voiture ni de savoir quand où et comment je vais être aidée.
MERCI DIRECT ASSURANCE
et non je ne laisse pas mes coordonnées pa senvie encore d avoir une nana COMMERCIALE qui ne régle mm pas mon probleme
</t>
  </si>
  <si>
    <t>val-78239</t>
  </si>
  <si>
    <t>Nullisime.impossible de télécharger des pièces jointes et j'ai envoyé un courrier pour un remboursement qui n'est pas arrivé. Très déçue je vais perdre de l'argent.</t>
  </si>
  <si>
    <t>ludo-savoy-90863</t>
  </si>
  <si>
    <t>super contât deuxième devis en ligne très pratique a vois pour un engagement réciproque en comparent les deux assurances site très facile d'utilisation</t>
  </si>
  <si>
    <t>hub-51279</t>
  </si>
  <si>
    <t>Complétement déçu de votre comportement , vous chercher tous les prétextes possibles pour ne pas payer ce que vous devez ... une virgule en moins  et c'est 3 semaines de délais supplémentaire , j'ai remis mon dossier entre les mains de mon avocat .....</t>
  </si>
  <si>
    <t>marc-antoine-p-110666</t>
  </si>
  <si>
    <t>Je suis très satisfait de votre offre et de la facilité de faire un devis en ligne. Je vous consulterai pour d'autre véhicules et pour mon habitation</t>
  </si>
  <si>
    <t>ab-100538</t>
  </si>
  <si>
    <t>À fuir ! Direct assurance, alors que j'ai tout mes contrats (habitation, auto...) depuis plus de 10 ans chez eux, vient de me faire payer plus de 300 euros pour un véhicule que j'ai cédé à ma fille et qui ne souhaitait pas être assuré chez eux pour une simple demande de devis et un contrat qui n'a jamais été signé.</t>
  </si>
  <si>
    <t>christ-71403</t>
  </si>
  <si>
    <t>abusif deux devis particuliers pour des mutuelles santé on prend des options en hospi et optique mais ils enlevent sans prevenir dans le contrat la garantie minimale obligatoire ANI sur les soins médicaux donc abus de confiance</t>
  </si>
  <si>
    <t>le-montagner-e-108243</t>
  </si>
  <si>
    <t>satisfait du service et de la rapidité de la prise en compte du contrat. Le prix reste raisonnable au regard des garanties proposées .
L'usage dira si le service après vente est aussi réactif!</t>
  </si>
  <si>
    <t>seb-130168</t>
  </si>
  <si>
    <t xml:space="preserve">zéro étoile ,,depuis  bientôt 4 mois sans aucunes indemnité journalière ,, comment faire pour subsister c'est honteux .le dernier message disant :"Votre dossier est en cours d'étude.
Nous vous prions encore de bien vouloir nous excuser pour la gêne
occasionnée.
Au nom de MGEN, nous vous remercions de votre confiance.
Nous vous prions d'agréer l'expression de nos salutations distinguées."
date du 26/07/21.
comment faire ?
</t>
  </si>
  <si>
    <t>kernaonet-h-109079</t>
  </si>
  <si>
    <t>souscription Assurance véhicule plutot rapide à faire.Les conseillères sont réactives au téléphone.Un seul bémol mon nom a été mal orthographié,j'ai du rappeler mais il apparait toujours érroné ,mon nom de famille est kernaonet et non kerna comme indiqué.Merci de rectifier.cordialement</t>
  </si>
  <si>
    <t>nefertari81-104188</t>
  </si>
  <si>
    <t>Mutuelle à la hauteur de mes attentes avec un très bon rapport qualité/prix. En tant que fonctionnaire, de nombreux avantages me sont offerts. Les remboursements sont assez fluides et les conseillers relativement disponibles par mail ou téléphone.</t>
  </si>
  <si>
    <t>el-ghazouani-h-110785</t>
  </si>
  <si>
    <t>Je trouve les Prix abordable mais pour moi il manque une application car difficulte pour signer les documents si non pas de probleme particuliers a rajouter</t>
  </si>
  <si>
    <t>jo-63506</t>
  </si>
  <si>
    <t>en cas de résiliation, mauvaise volonté (et je suis poli) de l'assurance pour reverser les sommes perçues, en multipliant les freins "administratifs. en bref, ils encaissent et rechignent à rembourser</t>
  </si>
  <si>
    <t>gimenez-l-117485</t>
  </si>
  <si>
    <t>Bonjour je suis ravie de cette nouvelle assurance et merci pour la simplicité le tarif , je vais faire en sorte de parrainer d autres personnes à qui cela pourrait intéressé</t>
  </si>
  <si>
    <t>filali-a-117445</t>
  </si>
  <si>
    <t>Satisfait du rapport qualité prix, conseiller d’un de vos clients je ne regrette pas d’avoir choisi Olivier assurance merci d’avance de m’accepter parmi vous</t>
  </si>
  <si>
    <t>toto-80161</t>
  </si>
  <si>
    <t xml:space="preserve">Bonjour
Le 11 octobre une voiture étrangère ma foncer dessus en admettant ces tort à 100%.
Je suis assurer au tiers et étant donner que l'autre conducteur à une assurance anglaise , Axa ma signaler que je dois avancer les frais de la réparation de ma voiture car il ne connaisse pas l'autre assurance. 
Je me retrouve donc sans moyens de réparer ma voiture et sans moyens de locomotion afin de me rendre à mon travail.
Axa me demande rappeller le sinistre se que je fais et même chose nous ne prenant pas en charge tant que le recours n'a pas était demander. 
Je paye une assurance pour être couvert et voilà il sont incapable de m'aider. 
Je fais comment?? 
Alors que je ne suis pas en tort.
Si quelque peux m'aider .
Je pense faire appel à un avocat 
Merci 
</t>
  </si>
  <si>
    <t>anahit-114021</t>
  </si>
  <si>
    <t>horreur! je paye 100 euros par mois, j’ai envoyé deux devis depuis des mois que j’attends depusi aujourd’hui pck ils arrivent pas faire de devis sans erreurs, déjà 3 eme fois que je dois corriger leurs erreurs en demandant de me refaire le devis. un grand n’importe quoi à éviter.</t>
  </si>
  <si>
    <t>josy1950-113663</t>
  </si>
  <si>
    <t xml:space="preserve">merci EMELINE je vous remercie d avoir repondu a ma question la reponse a ete tres claire tres satisfait de l entretien qui a ete tres courtois  je vous en remercie
</t>
  </si>
  <si>
    <t>tarik-z-135636</t>
  </si>
  <si>
    <t>Satisfait de la réactivité et de l’efficacité 
J’attend le retour de la carte verte et des explications pour savoir si je suis débite tous les mois ..</t>
  </si>
  <si>
    <t>noura-w-106248</t>
  </si>
  <si>
    <t>je suis satisfait des services et en l'occurrence facilité et rapidité de prendre en charge le changement de véhicule. je recommanderai direct assurance sans problème</t>
  </si>
  <si>
    <t>germain-c-113141</t>
  </si>
  <si>
    <t>Trop long à prendre en compte ma demande d'assurer mon véhicule en tous risques. J'espère avoir des nouvelles et ma demande pris en compte très rapidement.</t>
  </si>
  <si>
    <t>segolene-h-125934</t>
  </si>
  <si>
    <t>Je viens tout juste de souscrire et j'ai choisis April car le tarif était bien moins chers !! Mon assureur m'a proposé un tarif exorbitant et ne sait même pas aligné.</t>
  </si>
  <si>
    <t>ric59-100860</t>
  </si>
  <si>
    <t xml:space="preserve">Je suis client MAAFdepuis plus de 20 ans entre 2020 et 2021 bonus 50% et 8% de rabais en plus.je subis une augmentation  de 4% .je rencontre un conseiller qui est incapable de justifier cette augmentation et qui ne peut rien faire 
C’est sidérant vu le contexte de l’année 2020 
J’ai donc décidé de partir </t>
  </si>
  <si>
    <t>eido83-92378</t>
  </si>
  <si>
    <t>simple et rapide prix assez correct et deja client chez vous pour un autre contrat
pour l instant avec direct assurances je ne rencontre pas de problemes</t>
  </si>
  <si>
    <t>boris-v-132976</t>
  </si>
  <si>
    <t>rapide de mise en oeuvre, accompagnement rapide et efficace. offre tarifaire compétitive. a voir dans le futur sur la relation client et le suivi des incidents si cela se produit</t>
  </si>
  <si>
    <t>audrey13-102937</t>
  </si>
  <si>
    <t>Je suis très satisfaite du Mgp que ce sois niveau rapport qualité prix de mes prestations mais aussi en ce qui concerne le personnel qui est à l'écoute. Mes dossiers sont traités très rapidement.</t>
  </si>
  <si>
    <t>llau-coumes-t-139472</t>
  </si>
  <si>
    <t>si paiement cotisation mensuelle plus de 100 euros de plus qu'un paiement annuel ce n'est pas normal vous ne devriez pas appliquer cette différence ou alors moindre</t>
  </si>
  <si>
    <t>aliso-61493</t>
  </si>
  <si>
    <t>Très très mauvaise expérience, malheureusement on ne peut pas mettre aucune étoile.Certes les prix sont plutôt attractif mais le reste zéro.Service client aux abonnés absents,pour les contactercela vous coûte un max car numéro surtaxé.J'ai souscrit une assurance,à la souscription vous des obligé de payer 6mois d'avance ensuite ils vous demande des papiers et au bout d'un mois vous constatez car on ne vous préviens même pas que l'assurance est résilié pour document manquant hors je le certifié mon dossier est bel et bien complet.Bien sur il refuse de vous rembourser l'avance des frais.Cet assureur est non professionnel il profite des gens et malheureusement je ne suis pas là seul à avoir ce soucis.Je ne comprends même pas comment des comparateurs d'assurance peuvent proposer cette compagnie vu tous les problèmes qu'elle pose.Je ne vais certainement pas en rester là ,je vais sauf le conciliateur d'assurance et si remboursement ou assurance il n'y a pas je saisirai un avocat.Pendant ce temps-là nous ne sommes plus assuré et eux profite de mon argent une honte à ne pas recommander du tout</t>
  </si>
  <si>
    <t>ben-m-128276</t>
  </si>
  <si>
    <t>Je suis satisfait du service, le prix est un peu salé mais ça va, j’espère que je vais avoir une agréable expérience à vos côtés. Merci bien merci pour tout.</t>
  </si>
  <si>
    <t>claire-94417</t>
  </si>
  <si>
    <t>Satisfaite de la rapidité et de la facilité pour obtenir un devis . Je recommande , le prix m’a l’air tout à fait raisonnable au vu d’autre assurance</t>
  </si>
  <si>
    <t>fredmey-96380</t>
  </si>
  <si>
    <t>On ne peut rien récupérer c'est une honte. Ce contrat a remplacé un autre contrat dans une autre assurance qui était normale, ils ont été rachetés pas AXA depuis ...</t>
  </si>
  <si>
    <t>anny-110026</t>
  </si>
  <si>
    <t>Tous les prélèvements sont faits très sérieusement à date prévue, toutefois en ce qui concerne les remboursements c'est une autre histoire, j'attends des remboursements depuis le mois de Janvier et Février pour plus de 400,00€. JE PENSE SERIEUSEMENT DE CHANGER DE MUTUELLE C'EST VRAIMENT PAS SERIEUX, et impossible de joindre qui que ce soit pour avoir des explications. TRES MECONTENTE. ANNIE DUCHAND</t>
  </si>
  <si>
    <t>didier-l-121324</t>
  </si>
  <si>
    <t>Nous sommes tombés en accord alors ça va, le jour ou nous ne serons plus d accord, on avisera mais je pense que ça se passera en bon et loyal client   .</t>
  </si>
  <si>
    <t>dadala-100615</t>
  </si>
  <si>
    <t xml:space="preserve">Je suis déçue car j'ai eu un bris de glace qui devrait être un dossier très simple à traiter et plusieurs mois après le sinistre  je n'ai toujours pas été réglée de la totalité de ma facture malgré mes nombreuses relances et bien qu'ils m'aient donné l'accord de prise en charge.
Aucune réponse n'est faite à mes mails.  Le service client est inexistant.
</t>
  </si>
  <si>
    <t>justice--99109</t>
  </si>
  <si>
    <t xml:space="preserve">Assurés depuis 40 ans à la GMF, une géante panne d’électricité le 31 Août 2018, n’est toujours pas réglée , l’expert, pour qui , il n’y avait aucun pb, devant le piscinier, a en le relançant de très nombreuses fois, finit par répondre : je ne suis pas absolument certain ... Si votre client a une bonne assurance multirisque, passez le sinistre en multirisque habitation, ce que la GMF a fait, mais en me demandant en contre partie de signer un certificat pour se faire rembourser auprès de EDF !!! Un comble. D’autres éléments comme le moteur du rideau de la piscine et le coffret qui va avec , sont toujours en suspens . Pour nous, fidèles clients depuis 40 ans, assurés au maximum , voitures de 20 ans assurées touts risques, assurance dommage électrique en plus de la multirisque habitation. Les services de « passent la balle » les uns les autres ... irresponsable . On paye,on paye pour être sûr de ne pas avoir de souci et l’on est pas entendu. Je déconseille formellement cette assurance . Je modérerai bien sûr mon avis si le directeur général prend une décision sage et responsable . Jean-Pierre Colin de POITIERS
</t>
  </si>
  <si>
    <t>hermite-81947</t>
  </si>
  <si>
    <t>Je téléphone au moins 20  fois pour avoir un conseiller  et quand un  me répond pour me dire ( je ne peux pas vous parlez  je vais rater ma navette de bus ) BONJOUR LA CONSCIENCE PROFESSIONNELLE</t>
  </si>
  <si>
    <t>tof84-138867</t>
  </si>
  <si>
    <t xml:space="preserve">Assurance compétitive niveau tarifs mais ça s'arrête là. 
Ne pas être presser le jour où vous avez un sinistre. 
Service relation clients à revoir.
3 mois passé sur un accident non responsable et toujours pas d'avancement dans le dossier. 
Conclusion une assurance ou tout va bien tant qu'on ne déclare pas de sinistre et une formation amabilité au sein du personnel serais pas du luxe ! </t>
  </si>
  <si>
    <t>clement-d-124695</t>
  </si>
  <si>
    <t xml:space="preserve">je suis  satisfais de cette offre et des conditions de votre assurance
je reste a votre disposition ci vous aviez besoin de me contacter
merci pour tout
cordialement
</t>
  </si>
  <si>
    <t>mamy-101670</t>
  </si>
  <si>
    <t xml:space="preserve">mission impossible pour un rachat de l'assurance vie, ils vous "baladent" en demandant toujours un nouveau document ou en vous redemandant des documents que vous avez déjà fournis. Accueil de Strasbourg sympa mais inefficace. Conseiller clientèle impossible à joindre (Tel/mail) Employé agence locale à la limite de l'impolitesse, pose des arguments à peine croyables pour justifier............. </t>
  </si>
  <si>
    <t>mika-69591</t>
  </si>
  <si>
    <t>je suis satisfait des tarifs et de la couverture qui contrairement a d autres sont tres competitifs.</t>
  </si>
  <si>
    <t>antoine-97984</t>
  </si>
  <si>
    <t xml:space="preserve">Suite à un cambriolage de notre appartement, nous avons découvert que Groupama à une clause d'exclusion de garantie appelée  "objet de valeur" .
Cette dernière n'est pas dans le pack "confort" qui n'est pourtant pas le premier niveau de garantie proposé. En conséquence, l'assurance a refusé de nous rembourser les bijoux, les espèces et les montres volés.
D'autre part, les garanties indiquées dans l'espace client sont très généralistes et donnent l'impression d'avoir un bon niveau de garantie, ce qui n'est pas le cas.
Il est invraisemblable de proposer des contrats qui vont à l'encontre des intérêts de ses assurés par méconnaissance des nombreuses clauses d'exclusion qui sont libellées avec un vocabulaire de spécialiste.
Je suis extrêmement déçu de leur attitude. A FUIR 
</t>
  </si>
  <si>
    <t>antoiner2d2-62850</t>
  </si>
  <si>
    <t xml:space="preserve">Apparemment, nous avons tous un point commun : avoir fait confiance à Allianz pour l"assurance habitation.
Je suis adulte handicapé et je vis seul dans un T2. j'ai subi un dégât des eaux suite à une rupture de canalisation dans le vide sanitaire. L'agence locale ne comprend pas la décision de Paris qui, après m"avoir laissé plus d'un mois dans l'ignorance, a refermé le dossier sans explication cohérente et sans aucune indemnisation. La chose est inhumaine et vous laisse dans le plus grand desarroi.
</t>
  </si>
  <si>
    <t>denis-131696</t>
  </si>
  <si>
    <t>Bonjour, je débute avec Santiane comme nouvelle mutuelle santé. J'espère continuer à en être satisfait. Pour l'instant le service client est excellent.</t>
  </si>
  <si>
    <t>actarus-56278</t>
  </si>
  <si>
    <t>Après 1 an d'assurance, j'ai eu la bonne surprise d'une augmentation de 24,5% de es mensualités. La raison donnée est une augmentation des sinistres des autres assurés. Je vais voir ailleurs.</t>
  </si>
  <si>
    <t>nabil69-117764</t>
  </si>
  <si>
    <t>Attendre plusieurs dizaines de minutes à chaque appel pour n'avoir aucune réponse c'est scandaleux !!! 
J'ai souscris l'an dernier à une assurance auto par anticipation pour cette année car je voulais changer d'assureur et parce que le vendeur faisait le forcing par téléphone, le contrat n'a pas encore commencé, et je vais finalement vendre mon véhicule. On est le 21/06/2021, le contrat commence le 30 juin, et je n'arrive pas à les avoir au téléphone ni par mail pour résilier ce contrat qui n'a même pas encore commencé !!!!
Quand je vois les avis je réalise que j'ai fais une bêtise et que j'aurais du voir ailleurs ...</t>
  </si>
  <si>
    <t>xavier-doucet-52810</t>
  </si>
  <si>
    <t>Service déplorable, 1 an pour recevoir ma carte verte actualisé avec le numéro de la nouvelle plaque !!! Ils sont par contre très présent pour encaisser la moindre modification de contrat !!! Je trouve cette assurance scandaleuse</t>
  </si>
  <si>
    <t>jean-paul-m-105286</t>
  </si>
  <si>
    <t>Vous créer trop de problème aux clients vous faites des promesses par les télés prospecteurs et c'est tout le contraire de ce qu'il faut attendre car les clients doivent retransmettre tous les documents d'après les dires des dires de vos télés prospecteurs on devait pas s'inquiéter car il transmettait tout mais apparemment ça ne fonctionne pas</t>
  </si>
  <si>
    <t>cricri-58124</t>
  </si>
  <si>
    <t>une personne m'a contacté pour règler une mise à jour de mon dossier que je n'ai meme pas chez néoliane  elle m'a sorti mon nom et m'a demandé ma date de naissance et quand j'ai compris à nouveau le nom je lui ai dit mais je ne suis pas avec vous et là elle m'a raccroché au nez est ce que ca vous est déjà arrivé ?</t>
  </si>
  <si>
    <t>nathalie--r-135991</t>
  </si>
  <si>
    <t>Je déconseille cette mutuelle. Aucun suivi. Contrat souscrit depuis mai, aujourd'hui la télétransmission n'est toujours pas active. Redemande toujours les mêmes documents déjà en leur possession. Demande des justificatifs de paiement, factures par exemple, alors que d'autres mutuelles acceptent les justificatifs de paiement comme le ticket de CB. N'ennoncent pas clairement leur demande, mail de réponse automatique. Pour ma part si vous n'êtes pas derrière, rien ne se passe. Pire qu'une administration</t>
  </si>
  <si>
    <t>jmj75-139096</t>
  </si>
  <si>
    <t>J aurai pas du changer de mutuelle cette année. En permanence je dois surveiller les remboursements. Transmission  par ameli en date du 12 octobre traitée 3 semaines plus tard la somme apparaît sur mon compte neoliane mais toujours rien sur ma banque. Réponse de neoliane nous avons du retard dans les traitements. Les professionnels sont remboursés de suite. J a envoyer un devis d une clinique quel imbroglio. Je leur rappelle que moi je respecte mon contrat en étant prélevé tous les mois donc merci de faire de même de votre côté.  Neo 23050820</t>
  </si>
  <si>
    <t>eringeval-106256</t>
  </si>
  <si>
    <t>Assuré chez pacifica pour ma voiture depuis le 23/02/2019, sans aucun accident, j'ai eu une année 2020 catastrophique (bande de roulement de camion sur autoroute en janvier non responsable, flaque d'huile dans un rond point en mai responsable 100%, sanglier déjà mort percuté sans doute par un poids lourd en plein milieu des champs dans une ligne droite en pleine nuit non responsable). C'est mon dernier accident qui m'a décidé. en effet, côté gérance du sinistre (mondial assistance je crois) rien a redire. En revanche, avec les restriction covid, une vraie galère. Mon véhicule a mis quasiment 2 mois à être réparé. Vu que mon contrat ne prévoie que 13j jour de location de véhicule (mes 2 autres accidents j'ai eu droit au véhicule de courtoisie 0 frais pour l'assurance), j'ai dû batailler comme pas permis pour qu'au final ce soit le garage qui obtienne la prolongation de la location du véhicule de location pour 15j supplémentaires. Véhicule toujours pas réparé, rebataillage etc pour à un moment donné m'être entendu dire par une conseillère "si ça avait été moi, je vous aurez déclaré 100% responsable de l'accident (oui avec un animal sauvage en plein milieu d'une route sous prétexte que déjà mort ; je tiens à préciser que c'est moi qui ai appelé les forces de l'ordre car bien sur le possible poids lourd qui l'aurait percuté n'était pas sur place et que nous avons été en tout et pour tout 3 véhicule à se l'être pris). Et bien sur, pas de prolongation sous prétexte qu'ils mont déjà fait une fleur en me prolongeant de 15j. Je précise que le garage où était situé mon véhicule est à 600kms de mon domicile donc pour le véhicule de courtoisie c'était juste impossible car le garage ne souhaitait pas et moi non plus que je fasse les 600km (d'ailleurs j'y serai monté comment). Assurance bien évidemment qui augmente mais là n'est pas la question. Heureusement que j'ai pu emprunté le véhicule de mes parents le temps que les réparations se finissent car sinon je ne sais pas comment j'aurais pu continué à me rendre à mon travail (120kms aller-retour et même ça l'assurance s'en est battu les ...)
Bref, pour conclure assurance qui tant que vous n'avez pas de sinistres avec des réparations qui s'éternisent vous satisfera. Sinon fuyez.</t>
  </si>
  <si>
    <t>ricardo-90650</t>
  </si>
  <si>
    <t>Je suis satisfait avec le service prix attractif assurance au top je espère que l assurance soit a l hauteur des mes Exigences et pour ma famille,bonne journée</t>
  </si>
  <si>
    <t>dominique-s-133345</t>
  </si>
  <si>
    <t xml:space="preserve">le prix à la souscription me convient.
J'espère juste qu'il n'augmentera pas tous les ans.
Pour le service ce sera dans le temps que je pourrai le juger.
</t>
  </si>
  <si>
    <t>kevpascontent-122411</t>
  </si>
  <si>
    <t>a fuir! on appel pour demander une information sur un eventuel sinistre et ils vous assigne le sinistre. puis vous recevez une belle lettre comme quoi on en veut plus vous assurer.</t>
  </si>
  <si>
    <t>michele-m-124808</t>
  </si>
  <si>
    <t>très bon conseiller (Benjamin !), réactif à lécoute et accompagne le client jusque la signature complète du dossier. Je recommande vivement ! et très rapide pour souscrire</t>
  </si>
  <si>
    <t>bouch17-123179</t>
  </si>
  <si>
    <t xml:space="preserve">Suite un sinistre auto datant du 31 mars 2021 je suis ne pas du tout satisfaite des services de la maif. Suite à une inadéquation dans les déclarations j'ai eu une dizaine d'interlocuteurs avec autant de versions et informations données que de contact. Nous avons jamais été rappelé et nous avons toujours été à l'initiative des appels. 
Après de multiples relances, un sociétaire à pris la main sur notre dossier pour s'excuser de toutes les incohérences et du délai de traitement, il statue en notre faveur immédiatement et atteste de notre bon foi. (la gestionnaire du sinistre également). 
Cependant une majoration sera tout de même appliqué l'année suivante. Dans l'incompréhension de cette décision nous décidons de nouveau de contacter le service clientèle et...même histoire nous sommes baladés de service en service. 
Nous décidons de poser une réclamation à l'adresse indiqué (reclamation@maif.fr) en expliquant la situation et demandant l'annulation de la majoration. Ce à quoi on nous répond ce jour , de faire une demande de réexamen du dossier à la même adresse que ci-dessus. Je rejoins l'avis d'une sociétaire plus bas qui dit que la maif ont des mesures dilatoires visant à reculer le traitement d'un dossier....pour décourager l'assuré à aller au bout de sa démarche ?? 
Je suis toujours dans l'incompréhension de la gestion des dossiers, pourquoi refaire une même demande dans une même service, pourquoi les informations données ne sont elles jamais les mêmes d'un conseiller à un autre..
Je suis très déçu des services de la MAIF. 
</t>
  </si>
  <si>
    <t>soso66-118084</t>
  </si>
  <si>
    <t>De loin la plus mauvaise des assurances, comme les autres assurés pas de réponse aux messages laissés via site internet. Je suis rassurée de voir qu'il n'y a pas qu'à moi que l'on raccroche aux nez quand ils ne connaissent pas la réponse en riant au nez. J'attends des remboursements depuis 6 mois de l'orthodontiste de mes enfants soit 700 euros. j'ai les versements des autres remboursements qui sont d'un montant insignifiant mais pas ceux là. J'ai envoyé un courrier au médiateur qui me stipule que Mercer est un courtier et que je dois écrire à l'assureur mais je ne trouve pas la réponse car je n'ai pas accès aux conditions générales. Su quelqu'un connaît l'assureur , je suis preneuse. Courage à tous</t>
  </si>
  <si>
    <t>chapeau-99984</t>
  </si>
  <si>
    <t>Bonjour.
J'ai sollicité mon assurance pacifica, pour mon insert de cheminée, ( vitre fendue) sur devis par téléphone , la somme à été disponible sous 48 heures, accueil chaleureux a l'écoute des clients  et rapidité des dossiers. Je recommande cette assurance .</t>
  </si>
  <si>
    <t>mary55-139066</t>
  </si>
  <si>
    <t>Nous sommes à la Matmut depuis 11 ans . Nous sommes 100% satisfait. Pour chaque question / une réponse ou une solution de trouver  . Contact humain et bienveillant à l’agence Matmut avenue de Versailles  Paris 75016  .</t>
  </si>
  <si>
    <t>didi-63151</t>
  </si>
  <si>
    <t>Bonjour, c'est la 3ème fois que l'olivier assurance m'échaude. Je suis fort déçue par le service après-vente de cette assurance. les employés en générale sont très sympathiques et correctes mais ils doivent obéïr à des consignes qui ne sont pas moralement et éthiquement acceptables. Je pense qu'il y a certaines des omissions volontaires. Quand on contracte auprès de cette assurance, elle nous oblige à payer par carte bancaire toute de suite pour l'année et lorsque l'on souhaite mensualiser l'année suivante on ne peut pas le faire. seule solution proposée par  l'olivier: résilier votre contrat pour en souscrire un nouveau est payé encore 35 euros de frais.
J'ai été trop honnête et trop conne: quand je me suis aperçue que je roulais beaucoup avec mon nouveau véhicule, j'ai appelé pour demandé à faire modifier le nombre de kilomètres estimé roulé dans l'année et l'olivier assurance m'a facturé 21 euros. J'en aurai encore une dernière à vous raconter qui m'a couté 20 euros mais je vous passerai les détails.</t>
  </si>
  <si>
    <t>muriel-d-131596</t>
  </si>
  <si>
    <t>Les prix me conviennent pour le moment et rentrent dans mon budget! Je vais refaire le point prochainement afin de savoir si j'ai d'autres changement à effectuer.</t>
  </si>
  <si>
    <t>linabreizh-86757</t>
  </si>
  <si>
    <t>Très satisfaite de mes assurances chez eux, très bonne assurance emprunteur, pas cher en plus. Je recommande cette société d'assurance. Ce n'est pas pour rien qu'ils sont le premier assureur de personnes en France.</t>
  </si>
  <si>
    <t>belinda22-49742</t>
  </si>
  <si>
    <t>Nous avons appelé il y a 15 jours pour faire assurer notre nouveau véhicule. Nous avons reçu, suite à ça, un contrat d'assurance pour une véhicule qui n'existe pas puisqu'ils ont indiqué la marque du nouveau véhicule mais la plaque de l'ancien... Nouvel appel : geste commercial catégoriquement refusé, et nous attendons tjs le certificat d'assurance... ça fait donc 12 jours que nous payons une assurance pour un véhicule que nous ne pouvons pas utilisé...
Adieu Eurofil !</t>
  </si>
  <si>
    <t>maxime-r-114417</t>
  </si>
  <si>
    <t xml:space="preserve">Les prix me conviennent. 
La souscription est claire, simple tout comme la description des garanties. 
En espérant que le suivi et l'accompagnement en cas de sinistre ou autre soit tout aussi efficace. </t>
  </si>
  <si>
    <t>pat-69533</t>
  </si>
  <si>
    <t>au depart ,il te font un contrat un peux intéressant,et apres il te change de contrat</t>
  </si>
  <si>
    <t>jean-c-105328</t>
  </si>
  <si>
    <t xml:space="preserve">
JE SUIIS SATIFAIT DES PRIX 
JE NE SUIS PAS SATISFAIT DE PREDRE DU TEMPS ACTUELLEMENT
DE PLUS JE PESAIS AVOIR RESILIE L'ASSURANCE DE L'appartement boulevard raspail</t>
  </si>
  <si>
    <t>serge-103791</t>
  </si>
  <si>
    <t>Apres 40 ans quelle déception dans le traitement dun simple accrochage dans rond point alors que je ne suis pas responsable. Tout simplement parce qu'il  manque une précision de mon adversaire  qui n'a pas mentionné  le changement de direction. Pas de réponse à ma relance suite à la réclamation, cest a dire que je leur fait part de ma déception et de mon intention de quitter. échanges dématérialisés, plus de relations clients, traitement du litige simplifié 50/50. Je suis dégoûté ca va me coûter 200e alors que je ny suis pour rien. Je vais changer de compagnie, la fidélité  nest plus reconnue, a quoi ça sert finalement de privilégierune assurance avec bureaux.</t>
  </si>
  <si>
    <t>mahamat-o-115303</t>
  </si>
  <si>
    <t xml:space="preserve">je suis satisfait du prix sa me convient et c'est plus pratique 
même si c'est légèrement cher , en plus les personnelles sont vraiment à l'écoute    </t>
  </si>
  <si>
    <t>valouanto-49443</t>
  </si>
  <si>
    <t>J'étais à la MGEN pendant plus de 30 ans, mon constat est le suivant  les remboursements sont  moyens et très peu d'info personnalisée sur notre formule santé.  Quand vous souhaitez démissionné on vous menace, vous allez être radié définitivement vous ne pourrez plus jamais revenir, alors qu'en réalité on vous sort le tapis rouge dès que vous souhaitez vous ré adhérer on vous propose même des offres plus intéressantes que celles des anciens adhérents à qui on ne propose jamais rien de plus sauf l'augmentation des cotisations ! un vrai scandale ! la fidélité n'est pas récompensée PROFIT PROFIT</t>
  </si>
  <si>
    <t>barlan-107680</t>
  </si>
  <si>
    <t>Dossier en cours depuis 3 mois .toujours des papiers manquants ,alors que tous les documents ont été envoyés par mail et par courrier avec ar .ils font traîner je ne recommande pas du tout</t>
  </si>
  <si>
    <t>cyril-o-126834</t>
  </si>
  <si>
    <t>Niveau qualité prix niquel et niveau garantie aussi, je recommande à 100% test ok , je recommande direct assurance pour tout les assuré cordialement cyril</t>
  </si>
  <si>
    <t>hrour-m-108971</t>
  </si>
  <si>
    <t>je suis satisfait de service pour le prit est pour le service est même pour les appelle téléphonique. Facile a rejoindre les téléconseillers est le plateforme avec une très bonne explication des contrat</t>
  </si>
  <si>
    <t>christophe-s-128082</t>
  </si>
  <si>
    <t>Pas toujours satisfait car jamais reçu mon attestation 2021 sur mon Honda accord assuré chez vous. J aimerai que l attestation des assurances de l année suivante soit automatique au courrier. MERCI</t>
  </si>
  <si>
    <t>eglt-115149</t>
  </si>
  <si>
    <t>Cette assurance,  s arrange très bien pour ne pas prendre en charge les sinistres  ... sur un dossier de dégâts des eaux par exemple, c est vous qui servez d intermédiaire entre la copropriété, les voisins et tous autres intervenants donc autant dire que quand vous n êtes pas un expert, c est compliqué.  ASSURANCE A FUIR ! On m à obligé à  la prendre pour valider un prêt à  la société générale et voilà le résultat</t>
  </si>
  <si>
    <t>linus-k-124893</t>
  </si>
  <si>
    <t>Je suis satisfais des services au premier abord mais je trouve le tarif plutôt élevé…
En espèrent que le problème des tarifs changerons rapidement…
Merci de votre aide</t>
  </si>
  <si>
    <t>cyrille--137397</t>
  </si>
  <si>
    <t xml:space="preserve">Assurance habitation pour un appartement de 32 mois 29 euros 51, la même assurance habitation au Crédit mutuel  9 euros 70.
Toujours pour la même habitation et les même garanties voir mieux. 
Il doit avoir un problème de presque 20 euros.
Sur un an je me suis assis sur presque 240 euros. Une honte. </t>
  </si>
  <si>
    <t>at-116669</t>
  </si>
  <si>
    <t>Apres un sinistre non responsable de ma part axa s est fait rembourser les frais de garage par l assurance adverse et n à pas payer les réparations. Total plus de 1200 euros a ma charge alors que j ai toujours payer mes cotisations et aucun sinistre en plusieurs années.  Si quelqu un pouvait m aider style un avocat ça serait cool j ai un enfant pas d emploi et je galère c est dégueulasse faut faire cette assurance
Mon tel 0614740982</t>
  </si>
  <si>
    <t>chipie-86812</t>
  </si>
  <si>
    <t>J'ai souscrit un contrat assurance METLIFE pour un prêt immobilier en 2015. Je souhaite faire un rachat de prêt auprès d'un autre établissement bancaire et j'ai besoin de documents que je demande depuis le mois de septembre 2019. J'ai envoyé encore un mail, le 29 janvier dernier pour demander une délégation d'assurance pour finaliser mon rachat et je n'ai toujours rien reçu ... Ne serait ce qu'un accusé de réception .... Je ne sais plus comment faire ....</t>
  </si>
  <si>
    <t>lilymutmidi-108197</t>
  </si>
  <si>
    <t>J'étais pleinement satisfaite de la Mutuelle du Midi avec des valeurs humanistes, des contacts chaleureux, de vrais humains, depuis que l'AG2R a récupéré cette mutuelle, le service n'est plus le même, la plateforme informatique un cauchemar où on tourne en rond, l'impossibilité d'avoir un justificatif pour l'année, aucune réponse à mes emails, l'impossibilité d'avoir un conseil pour changer de contrat, j'ai reçu il y a peu un appel téléphonique commercial sans prise en compte de mes besoins, tout cela alors que je ne suis pas malade, bref il ne me reste plus qu'à chercher une mutuelle plus satisfaisante et surtout plus humaine.</t>
  </si>
  <si>
    <t>vtwing2a--103154</t>
  </si>
  <si>
    <t>0 pointé,injoignable quel que soit le service.Apres 5 ans d assurance,j ai résilié dans le délai d 1 mois(loiHamon)et tjs sans nouvelles depuis 2 semaines. Tombe6en panne une fois,il faut les joindre en priorité pour avoir leur accord,mais tjs leur musique stressante ,attente prévue 3',17' apres6ca raccroche.Une honte,on paye pour avoir une vignette à presnter6aux forces de l ordre c tout.
J ai retrouve6le bonheur d obtenir un conseiller chez mon nouvel assureur 3€ mensuels en moins et assistance 0km et non 50.</t>
  </si>
  <si>
    <t>guy-j-127584</t>
  </si>
  <si>
    <t>LES PRIX ME SEMBLENT NORMAUX afin de payer au plus juste une assurance qui serait fidele aux droits esperés contre un tiers ou pas bris de glace aussi</t>
  </si>
  <si>
    <t>elkapatelka-96484</t>
  </si>
  <si>
    <t>Tres ancienne assurance solide ave bureaux responsables et direction valable. Rien n'est négligé et j'en suis la preuve vivante, d'autre part son appartenance à COVEA EST UN GAGE de sérieux et de solidité financière</t>
  </si>
  <si>
    <t>bgeno-103841</t>
  </si>
  <si>
    <t xml:space="preserve">Assurance trop chère une augmentation en début d'année remboursements lorsqu'ils ont le temps .
Résultat nous avons changé de mutuelle avec une économie de 450 € annuel pour 2 personnes .
Augmentation légale au dire de la personne au téléphone, elle en avait rien à faire !!!! 
</t>
  </si>
  <si>
    <t>stephanie-l-112784</t>
  </si>
  <si>
    <t>il faudrait plus de date d'autorisation de prelevement  sur des dossiers en cours car bloquer une date qui ne correspond plus a la date de versement  du salaire est tres compliquer</t>
  </si>
  <si>
    <t>maria-j-135272</t>
  </si>
  <si>
    <t>Simple et pratique le prix me convient et satisfait du service et personnelle très aimable il sont a votre écoute et vous informe correctement merci a eux</t>
  </si>
  <si>
    <t>cottereau-c-131010</t>
  </si>
  <si>
    <t>Je suis entrée en contact suite à un décès, le monsieur qui est venu chez moi m'a très bien conseillé si bien que je reste chez vous avec une assurance vie. Cette personne est toujours présente quand on a besoin de renseignements. Sauf au moment des vacances mais j'avais une adresse mail de Neuilly et pas de problème tout a été réglé très vite.</t>
  </si>
  <si>
    <t>diego-b-134833</t>
  </si>
  <si>
    <t>Super prix assez rapide nous verrons la qualité et l'efficacité de l'assurance  par la suite  mais pour l'instant assez rapide quand meme mais il faut que mon avis fasse du volume alor je fini avec une phrase sans intérêt</t>
  </si>
  <si>
    <t>heyle-88159</t>
  </si>
  <si>
    <t>Absolument ravi de groupama, mon conseillé est très réactif, je pense qu'au dela d'un groupe (groupama ou autre) la qualité du conseillé fait clairement la différence. Le mien chez groupama est parfait.</t>
  </si>
  <si>
    <t>novar-m-137221</t>
  </si>
  <si>
    <t>Rien à dire satisfait de la qualité et de la réactivité. Pas souci pour moi ma femme et moi sommes contents de la gentillesse des interlocuteurs merci</t>
  </si>
  <si>
    <t>elrioche-93346</t>
  </si>
  <si>
    <t>Assuré chez eux depuis bien longtemps, j'ai eu un problème d'essai de forçage de ma porte d'entrée en janvier 2019.
Aujourd'hui en juillet 2020 toujours pas remboursé de l'intervention facturé 500 euros, malgré l'envoi de la dite facture à plusieurs reprises, inadmissible !</t>
  </si>
  <si>
    <t>morel-f-122196</t>
  </si>
  <si>
    <t>Les prix me convient ,pour l'instant tous c'est bien passé,je vais bien voir par la suite comment ça va se dérouler . j'avoue que je suis un peu inquiet .</t>
  </si>
  <si>
    <t>sweetcabana-66275</t>
  </si>
  <si>
    <t>je quitte cette assurance qui est nulle ! on ne me trouve jamais lorsque j'appelle au téléphone alors que je suis assuré chez eux</t>
  </si>
  <si>
    <t>jojo75-63074</t>
  </si>
  <si>
    <t>Coordonnées a offrir au intéressés !!!!!!!!!!!!!!!!!!!!!!!!!!!!!!!!!</t>
  </si>
  <si>
    <t>coco-57983</t>
  </si>
  <si>
    <t>Rentabilité négative 30% de perte d capital lors de la demande de versement de mon PERP. . Trois Mos pour avoir des réponses imprécises.</t>
  </si>
  <si>
    <t>cecile-c-124651</t>
  </si>
  <si>
    <t>Je suis satisfaite de pouvoir faire la demande par internet et à n’importe quelle heure et du jour. Questionnaire simple et clair et un plus de ne plus faire les démarches de résiliation.</t>
  </si>
  <si>
    <t>minou15-110254</t>
  </si>
  <si>
    <t>Radié, sans être prévenue, attention au tél vous raconte n'importe quoi, me fais bloquée en me le temps mon ACS. Des incompétents. J'avais une dette 100e j'envoie un RIB on me fais un échéancier en date du 11 mars et radié le 1er mars ?</t>
  </si>
  <si>
    <t>maroua-t-126690</t>
  </si>
  <si>
    <t>Je suis satisfaite de direct assurance, également le prix mais en rajoutant certains option ça devient quand même cher mais concernant les services y'a rien a dire ça vaut le prix</t>
  </si>
  <si>
    <t>agnes--104166</t>
  </si>
  <si>
    <t>Service disponible et efficace.
Conversations agréables par téléphone. 
Les téléspectatrices sont sympathiques  et expliquent d'une manière claire leurs reponses à nos demandes.
Totalement satisfaite</t>
  </si>
  <si>
    <t>gouasmia-i-130642</t>
  </si>
  <si>
    <t>Prise en charge instantanée de ma demande de souscription. Conseiller clair et explicite sur les renseignements attendus. Le tarif reste toujours un levier à améliorer.</t>
  </si>
  <si>
    <t>mimi54-15095</t>
  </si>
  <si>
    <t>Apres un sinistre catastrophe naturelle, passage d’un expert qui vient faire de la bureaucratie, pas vraiment son boulot, il n’écoute même pas ce que nous lui disons, les photos il s’en moque, pas de notes ni de photos, expertise bâclée...
Après l’envoie d’un courriel pour expliquer notre désaccord....
Pas de réponse, pas d’appel, suivi zéro 
Je ne comprends qu’avec un service comme celui-ci qu’ils soient notés...
A fuir</t>
  </si>
  <si>
    <t>jojo-68415</t>
  </si>
  <si>
    <t>je suis très satisfaite des services rendu par ma mutuelle et disponible  au téléphone  je trouve que de la satisfaction garantis facile a changé avec l opérateur rien rien a signa satisfaite de ma garentie</t>
  </si>
  <si>
    <t>ssene-95342</t>
  </si>
  <si>
    <t xml:space="preserve">Bonjour
J ai une très mauvaise experience avec cet assureur (l Olivier)
En effet ma voiture est tombé en panne non loin d un garage, j ai donc pousse ma voiture jusqu au garage pour la faire reparer, quel erreur de ma part je n avais pas fait la !!!!
En effet j ai appelé l Olivier assurance qui ma expliqué que comme je n avais pas fait appel a une dépanneuse, il ne pouvait pas me preter une voiture, donc pour résumer, il prefere payer une depanneuse pour pouvoir me preter une voiture, 
Par conséquence je suis pieton et je dois loue une voiture pour 15 jours le temps des réparations.... 
Merci l Olivier, il est certain qu a la 1ere occasion je quitterais cette assureurs et continuerais a poster sur tous les forums un avis négatifs sur un assureur qui ne souhaite pas aider un de ses clients qui paye ces mensualités en temps et en heure depuis plusieurs années deja
Non merci </t>
  </si>
  <si>
    <t>alex-63400</t>
  </si>
  <si>
    <t>super contrat. bonne prise en charge et des garanties très largement supérieures par rapport à leurs concurrents. JE RECOMMANDE !!!</t>
  </si>
  <si>
    <t>juline-c-129998</t>
  </si>
  <si>
    <t>Simple et pratique en effet, les prix sont bien plus bas que ceux de mon ancien assureur alors je suis satisfaite, j'apprécie particulièrement le mail concernant le devis du contrat où des document nous y sont fournis. En particulier le "Guide de vos garanties" qui permet de vraiment comprendre les détails du contrat ! :)</t>
  </si>
  <si>
    <t>fifi-68234</t>
  </si>
  <si>
    <t>Client MAAF depuis plus de 20 ans. Nous avons hélas eu 2 petits sinistres ( orages coupures courant ) en 2017 et en 2018. et bien ils viennent tous simplement de nous virer... ce n'est pas grave nous avons maintenant des meilleures garanties pour moins cher... bye bye</t>
  </si>
  <si>
    <t>jp-81068</t>
  </si>
  <si>
    <t>Lamentable. 
15 jours pour trouver un garage prêt à effectuer les réparations. Un service sinistre et assistance plus qu incompétent. DA refuse de nous donner un véhicule de remplacement ! Obligé de louer!!!</t>
  </si>
  <si>
    <t>dom-63379</t>
  </si>
  <si>
    <t>Une augmentation de 20% sans rien en contre partie
Pas de sinistres j'ai honoré mes écheances
Le conseiller  de direct assurance n'a trouvé aucun arguments pour cette augmentation abusive</t>
  </si>
  <si>
    <t>ahmed-h-125521</t>
  </si>
  <si>
    <t>Je suis satisfait très bien niveau prix content rien à dire je recommanderais direct assurance dans mon entourage et mes connaissances Merci le service Internet</t>
  </si>
  <si>
    <t>Assurance intéressante par rapport à ses concurrents. N'ayant eu aucun sinistre, je ne peux pas juger de son efficacité en cas de problème.</t>
  </si>
  <si>
    <t>christophe-f-128044</t>
  </si>
  <si>
    <t xml:space="preserve">Je suis satisfait du service. 
Rapide pour s'assurer de la maison 
A voir dans le temps les service de cette assurance. Vu les prix attractifs espérons qu'elle soit à la hauteur en cas de besoin </t>
  </si>
  <si>
    <t>mario-r-133962</t>
  </si>
  <si>
    <t>Je suis trés satisfait de l'accueil que j'ai reçu trés chaleureusement  de la part de mon intermédiaire. Les explications étai t claires.Cordialement Mario RICHARD</t>
  </si>
  <si>
    <t>christelle-69514</t>
  </si>
  <si>
    <t>Devis fait sur un comparateur. Pas le temps d ouvrir le devis que déjà la mutuelle m appelais... Interlocutrice horrible qui ne laisse même pas le temps de placer une parole. Je lui simplement expliqué que si je voulais plus d infos j appellerai...et à partir de ce moment ça a été une horreur. J appelais pour ma fille, et cette personne a cru qu' on devait avoir le même âge et c est permis beaucoup de choses dans ces paroles!!!!!Heureusement finalement qu on nous appelle avant de souscrire au moins on voit déjà un 1er aperçu de la société.</t>
  </si>
  <si>
    <t>13 août 2017 suite à une expérience en août 2017</t>
  </si>
  <si>
    <t>valentin63-56649</t>
  </si>
  <si>
    <t>J'ai eu un petit accident (retro cassé). La totalité de la facture a dû être payé par moi car franchise élevée. Malgré ça je me retrouve avec 6% de Malus alors que j'avais 20% de Bonus. Je me retrouve avec des mensualités impossible à payer pour moi ... Etudiant ...</t>
  </si>
  <si>
    <t>axdo-89762</t>
  </si>
  <si>
    <t xml:space="preserve">Arrêtez donc de dire a vos commerciaux que le tiers payant de votre mutuel Neoliane est carte blanche car c'est faux vos devis sont pas mis a jour et je vous annonce officiellement que depuis peu votre tiers payant n'est plus carte blanche mais bien Viamedis.
C'est quand meme fou que ce soit moi qui vous l'apprenne ;)
</t>
  </si>
  <si>
    <t>alexandra-76864</t>
  </si>
  <si>
    <t>J'ai choisi l'olivier assurance auto car elle était la moins chère du marché à ce moment là. Ils ont été très rapide pour la mise en place du contrat. J'ai eu un sinistre et la prise en charge a été très rapide et correcte. Je suis satisfaite.</t>
  </si>
  <si>
    <t>10 juin 2018 suite à une expérience en juin 2018</t>
  </si>
  <si>
    <t>david-64653</t>
  </si>
  <si>
    <t>Bonjour étant client chez Eurofil j’ai eu un accident au mois d’avril qui n’appliquer pas ma responsabilité au vu du constat mais pour mon assurance j’étais fautif à 100 % du coup je me suis renseigné auprès de la partie adverse qui ont classé la suite comme étant leur client 100 % responsable Je suis très déçu de cette assurance Eurofil à éviter</t>
  </si>
  <si>
    <t>cdspx-94949</t>
  </si>
  <si>
    <t>Honteux. Assurée depuis 3 ans, conductrice depuis 13 ans, avec un bonus à 060, j'ai eu la malchance de faire l'objet de 2 sinistres non responsables en l'espace de 3 mois. 1 an plus tard, je reçois un AR m'annonçant la résiliation de mon contrat dans 2 mois, au prétexte de "l'inadéquation du risque au regard de la politique d'acceptation de la compagnie". Courrier accompagné bien-sûr des coordonnées d'Assurpeople, partenaire courtier d'Aviva... Aucun échange préalable à ce courrier, permettant de trouver à l'amiable une solution; aucun recours possible et bien-entendu le service client est injoignable via le standard téléphonique, qui stipule "qu'un conseiller est joignable en semaine de 8h45 à 20h". Nous somme un jeudi, il est 15h08, et le standard raccroche automatiquement. ASSUREUR A FUIR</t>
  </si>
  <si>
    <t>julie-b-138580</t>
  </si>
  <si>
    <t>Tout va bien dans le meilleur des mondes tant que vous n'avez pas de sinistre!
Je suis assurée tout risque, au alentour de 1000€ l'année pour ma voiture principale.
Hier matin j'ai retrouvé ma voiture sur 4 parpaings. On m'a volé les 4 jantes.
Pas de prise en charge de l'assurance, car ok pour le vol mais a l'exclusion des pneus. Merci!
Pas de voiture de loc, pas de remorquage...
Mon devis pneus s'élève à 3000€. Je ne peux plus aller travailler non plus car ma voiture à le pied lourd.
Moralité : il faut choisir l'assurance la moins chère possible car le jour où vous avez un pépin, ils ne sont pas au rdv. Toujours une petite clause à votre désavantage.
Chers amis l'olivier, dans 2 mois, je vous quitterai, avec mes 2 voitures</t>
  </si>
  <si>
    <t>yasmine-g-108926</t>
  </si>
  <si>
    <t>pas satisfaite. Assurance en cours depuis fin 2019. Dossier toujours en cours depuis mi 2020, aucune communication de suivi.
session qui se ferme après validation de mon courrier pour réclamation hier
tout à refaire ce jour.</t>
  </si>
  <si>
    <t>bilthauer-j-139746</t>
  </si>
  <si>
    <t>Personnel très sympa et compétent, service agréable qui répond à toutes les questions. Excellente transparence du contrat bien expliqué, et bonne suggestion!</t>
  </si>
  <si>
    <t>linarda-24875</t>
  </si>
  <si>
    <t>je n ai pas trop apprécié que l expert fouille ma voiture , comment je le sait , mon garagiste m avait fait un devis pour la réparation , et le devis était dans la boite à gant , et l expert a donné exactement la somme , sachant que si j avais été dans leur garage désigné ça aurait coûté plus du double, de l accident a la réparation 2 mois , et encore si mon garagiste ne téléphonait pas a l expert , la réparation ne serait pas encore faite, j ai du payé la facture , et j ai renvoyé par recommandé pour le remboursement , en espérant que je ne devrais pas attendre des mois , accrochage ou je suis en droit</t>
  </si>
  <si>
    <t>tang-x-114559</t>
  </si>
  <si>
    <t>Plus tot, au niveau de prix et rapide en ligne, bon site globalement. mais je voudrais etre assurer en tous risque, le site m'oblige de prendre le tiers.</t>
  </si>
  <si>
    <t>roche-m-114141</t>
  </si>
  <si>
    <t>Satisfaite. Je recommande cette assurance un sav très à l’écoute de nos demandes et des réponses rapides dans les minutes qui suivent l’appelle.  Je recommande fortement.</t>
  </si>
  <si>
    <t>cardon-g-110724</t>
  </si>
  <si>
    <t>C'est le prix  le plus bas que j'ai trouvé pour une assurance basique. Après ma recherche sur internet et ma demande de devis, le service a été rapide et efficace par téléphone.</t>
  </si>
  <si>
    <t>mario-107052</t>
  </si>
  <si>
    <t xml:space="preserve">Avec Direct assurance il à était convenu une prime d'un montant annuel de 425 € environ 
Et en fin de compte je me trouve avec une prime annuelle de plus 475 € je ne suis pas du
Tout content.
Gabriel Mario
</t>
  </si>
  <si>
    <t>jacnec-110337</t>
  </si>
  <si>
    <t>Bonjour, 
Jeudi 13 Avril suite à ma réclamation téléphonique, j'ai eu une interlocutrice Angélique qui m' a bien renseigné à propos de ma réclamation, je tiens à l'en remercier.
Cordialement
J.NECTOUX</t>
  </si>
  <si>
    <t>francis88000-61841</t>
  </si>
  <si>
    <t>remboursements qui tardent , mutuelle imposé par l'employeur , je n'ai jamais eu  une mutuelle aussi minable et j'ai  bientôt 40 ans de travail</t>
  </si>
  <si>
    <t>paiano-a-126074</t>
  </si>
  <si>
    <t>Les prix sont corrects voir même moins chère par rapport aux autres assurance auto. 
Les explications sont claires et le site internet  est facile à utiliser.</t>
  </si>
  <si>
    <t>noemie-t-112027</t>
  </si>
  <si>
    <t>je suis satisfaite des services fournis par direct assurance. Facilité de consultation et modification des contrats via mon espace personnel en ligne,</t>
  </si>
  <si>
    <t>marinagraham-67933</t>
  </si>
  <si>
    <t>Première voiture, première assurance : trouver l'assurance au tiers la moins chère possible. Chose faite avec Active assurance. Moins de 70e par mois pour une 206. L'assurance est bien mais présente peu de garanties. Le vandalisme n'est pas couvert par exemple. Mais sinon l'assistance 0km est comprise. Pour une panne, n'attendez rien de l'assurance (pas de dédommagement). Mais l'assistance est bien (la moindre des choses?). Le gros problème a été le temps de réception de la vignette verte. J'ai mis un an pour la recevoir et une fois reçue, elle périmait dans à peine un mois. Mais la suivant est arrivée quelques jours après heureusement.</t>
  </si>
  <si>
    <t>seraphin-62670</t>
  </si>
  <si>
    <t>bénéficiaire d'une rente d invalidité nous ne sommes jamais payes à dates fixes ce qui entraine des rejets de prélèvements bancaires et de lourds frais bancaires et participe donc à un endettement</t>
  </si>
  <si>
    <t>battisacchi-s-119114</t>
  </si>
  <si>
    <t xml:space="preserve">satisfait pour le moment, en attente de voir pour le service prestation réel d'assurance
Le service commercial a en tout cas été extremement efficace. </t>
  </si>
  <si>
    <t>anthony-m-131327</t>
  </si>
  <si>
    <t>SUPER TRES CONTENT DE LA RAPIDITE ET DE LA PRISE EN CHARGE DE MON DEVIS. MA SOEUR MA ENVOYER VERS VOTRE ASSURANCE CLIENTE DEPUIS PLUSIEURS ANNEES ELLE A JAMAIS EU DE SOUCIS</t>
  </si>
  <si>
    <t>nahon-j-124011</t>
  </si>
  <si>
    <t xml:space="preserve">très satisfait de la partie commerciale, des explications et du tarif appliqué. et de ses premières démarches administratives. Je vais de ce pas les poursuivre sur les autres contrats ;-)
</t>
  </si>
  <si>
    <t>moune2807-57425</t>
  </si>
  <si>
    <t>La Maaf vire ses clients au moindre sinistre. J'en ai fait les frais pour un sinistre auto et un autre pour l'habitation</t>
  </si>
  <si>
    <t>tomc-137969</t>
  </si>
  <si>
    <t>N'ayant aucunes réponses à mes demandes (informations importantes sur un sinistre) en utilisant le site, j'ai tenté d'appeler directement la matmut afin d'avoir un conseiller. Après avoir essayé d'appeler pendant 4 jours (une dizaine de fois par jour, à toute heure, et 4 agences matmut différentes), j'ai bien compris qu'il était quasi impossible d'avoir une réponse à mes questions dans des délais décents.
J'ai finalement eu un conseiller qui a su répondre à mes questions, mais après tant d'efforts et de perte de temps.. Je déconseille fortement.</t>
  </si>
  <si>
    <t>malika00-67045</t>
  </si>
  <si>
    <t>Les employés aussi bien commerciaux que service clients se foutent royalement des clients Des mois pour valider l'adhésion même l'adhésion faites on vous réclame des documents déjà fournis envoie d'un échéancier ne correspondant pas au contrat raccroché au nez du client  remboursements retardés du fait de l'incompétence des employées Regrette d'avoir souscrit chez ag2r</t>
  </si>
  <si>
    <t>mohamed-n-116330</t>
  </si>
  <si>
    <t>Je suis satisfait du service de cette assurance parfait et réactif ainsi que très accueillant merci de vos service</t>
  </si>
  <si>
    <t>après avoir été contactés début décembre par cet "assureur", dans le cadre de leur recherche de bénéficiaires de contrats, nous avons envoyé les documents et justificatifs demandés début janvier, 2 fois par mail et deux recommandés... toujours pas de nouvelles!</t>
  </si>
  <si>
    <t>acheval-67782</t>
  </si>
  <si>
    <t>suite a un sinistre rc non responsable debut aout  toujours pas indemnise Service sinistre injoignable ne repondent pas aux mails. Mon mail avec les pieces demandés envoye il y a 3 semaine n a toujours pas ete traite 
Pitoyable</t>
  </si>
  <si>
    <t>nadiia-y-108572</t>
  </si>
  <si>
    <t>Prix trop élévé 
Aucune information pour le jeune conducteur
Prix trop élévé 
Aucune information pour le jeune conducteur
Prix trop élévé 
Aucune information pour le jeune conducteur</t>
  </si>
  <si>
    <t>kalala-61528</t>
  </si>
  <si>
    <t>J’ai changé de voiture, j’étais auparavant chez lcl assurance, et j’ai voulu changé d’assurance pour ma nouvelle voiture. On m’a conseillé la maaf, mais lorsque je suis allée en agence le renseigner on m’a « gentillement » dit que comme je ne connais personne qui soir assuré à la maaf il ne pouvait rien pour moi. A mon arrivé on m’a juste demandé « avez vous un membre de famille assuré chez nous? », j’ai repondu non et on m’a dit desole on peut rien pour vous ... vraiment déçu .. c’est un peu con de ne pas vouloir de nouveau client</t>
  </si>
  <si>
    <t>van-oers-p-126355</t>
  </si>
  <si>
    <t>Je suis satisfaite du service par téléphone et de la signature des documents, c'est facile. Puis la rapidité de prise en charge de ma demande aussi...</t>
  </si>
  <si>
    <t>babacar-94594</t>
  </si>
  <si>
    <t xml:space="preserve">Parfaitement ce dont il me faut!
Je ne suis pas déçu de la visite. Je recommande fortement direct assurance.
Donc je mets 5 étoiles.                   </t>
  </si>
  <si>
    <t>lazhar-k-106101</t>
  </si>
  <si>
    <t>je suis très content du service proposé autant coté tarif que coté pratique.prix le moins cher et service simple et rapide.merci a toute l equipe direct assurance.</t>
  </si>
  <si>
    <t>gael-62954</t>
  </si>
  <si>
    <t xml:space="preserve">il ne  faut pas avoir besoin de son assureur, ils encaissent les primes  ensuite sauve qui peur en cas de sinistre xxxxxxxxxxxxxxxxxxxxxxxxxxxxxxxxxxxxxxxxxxxxxxxxxxxxxxxxxxxxx
 </t>
  </si>
  <si>
    <t>chantal-l-125280</t>
  </si>
  <si>
    <t xml:space="preserve">Je suis très satisfaite et j'ai eu à faire à des gens sympathiques par mails .
Les prix sont très compétitifs et je recommanderai cette assureur à mes proches 
</t>
  </si>
  <si>
    <t>maurice-c-122958</t>
  </si>
  <si>
    <t>BJRS TOUJOURS COMPETANT ET DIRECT AIMABLEMENT RECUS PAR TELP PAROLE DE MOTARD CORDIALEMENT  TRES BIEN CONSEILLER ET A CONSEILLER A CHAQUE AMIS MOTARD</t>
  </si>
  <si>
    <t>lili-123146</t>
  </si>
  <si>
    <t>Mutuelle à fuir, prélèvements effectués à tort puisque contrat résilié en bon et dû forme et au bout de 2 mois toujours pas de remboursement.... on vous dit au téléphone le remboursement est enclenché et rien, faut appeler toutes les semaines. Pour faire les prélèvements sur votre compte, ils savent.... Pour des conseils et des remboursements de soins ou autre, y' plus personne.... FUYEZ</t>
  </si>
  <si>
    <t>wrotecki-c-115755</t>
  </si>
  <si>
    <t>Déjà assuré chez L'Ollivier mais aucun avantage sur le tarif et toujours les mêmes renseignements à fournir et à répéter. Visiblement la numérisation  a ses limites</t>
  </si>
  <si>
    <t>louip-60027</t>
  </si>
  <si>
    <t>Sur contrat nous avons un véhicule de remplacement ! Sauf que lorsque nous en avons besoin, ils nous le refusent !!! Il faut qu'on casse la voiture pour y avoir droit !!! Ce n'est stipulé nulle par sur les documents en notre possession. Et nous avions bien stipulé que nous voulions ce véhicule de remplacement lors de la signature du contrat ! (Nous sommes mafré avec les voitures, beaucoup de panne)</t>
  </si>
  <si>
    <t>eric-f-115841</t>
  </si>
  <si>
    <t>proposer un paiement mensuel n'est pas négligeable, peu d'assurance ne le propose pas!
laissez le choix au client de la méthode de souscription, téléphone ou internet, ne forcez pas le choix.</t>
  </si>
  <si>
    <t>magali-l-108618</t>
  </si>
  <si>
    <t>Service très satisfaisant. Rapport qualité/prix très bien. Accueil des interlocuteurs très satisfaisant. Je recommande Direct Assurance à mes proches.</t>
  </si>
  <si>
    <t>jeremy-h-125442</t>
  </si>
  <si>
    <t>Simple et pratiques mais j'espère ne pas avoir de mauvaise surprise au moment d'avoir un problème. Je recommande sans hésiter de souscrit cette assurance</t>
  </si>
  <si>
    <t>gibus-57106</t>
  </si>
  <si>
    <t>CE QUI SERAI BIEN DE POUVOIR ÉDITÈ CARTE VERTE
DANS SONT COMPTE PERSO DANS A PARTIR WEB</t>
  </si>
  <si>
    <t>commeunaimant-64873</t>
  </si>
  <si>
    <t>En 2018 les mecs vous demandent d'envoyer un fax ! Du coup ils font même preuve de mauvaise foi en disant qu'ils ne l'ont pas reçu ! Surtout que j'ai envoyé mon dossier sinistre en lettre suivie qui est arrivé le jour même où j'ai perdu mon temps avec eux au téléphone... Pour un fax non reçu ! Peu d'agence en zone rural contrairement à GROUPAMA ou autre maif..</t>
  </si>
  <si>
    <t>olivier-44975</t>
  </si>
  <si>
    <t>une parfaite gestion des sinistres une communication rapide et facile une prise en compte détaillée précise.
une indemnisation rapide
on prend soin du client et de son sinistre</t>
  </si>
  <si>
    <t>alain33-50073</t>
  </si>
  <si>
    <t>Sociétaires de la Maif depuis de longues années, nous possédons 4 contrats chez eux. Aujourd'hui, assurés depuis plus de 25 ans, nous avons subi notre premier sinistre !!! Ben pour une première, on ai servi !!
Nous déclarons donc un dégât des eaux (non prévisible, rupture d'une canalisation souterraine sous la salle de bains), à notre assureur. Après la visite d'une entreprise mandatée par la Maif afin d'effectuer une recherche de fuite, la Maif décide de faire intervenir un "expert". Lors de sa visite, il a bien voulu prendre en compte les dégâts liés au sinistre dans les chambres , le couloir et les toilettes, mais pas dans la salle de bains. Son explication, trop de dommages consécutifs à la fuite !! 
Aussitôt son départ, j'ai porté une réclamation et j'ai contacté le gestionnaire de notre sinistre pour lui faire part de notre réclamation. Ce dernier m'a indiqué que l'expert devra revenir pour prendre en compte tous les dégâts. Depuis maintenant 2, 5 mois on nous balade et on nous ignorent, aucune possibilité de rencontrer une personne tout se règle par téléphone. Même le délégué de la Maif a essayé d'obtenir des réponses, mais lui aussi c'est heurté a l'indifférence de ses propres collègues!! Ils reconnaissent que l'expert a commis une faute afin de limiter le montant de l'indemnisation, mais propose aucune solution. 
Nous sommes arrivés à point où même le conseiller de notre agence ne cherche plus à défendre sa propres boite !!
C'est une honte !!!</t>
  </si>
  <si>
    <t>jennifer-h-105186</t>
  </si>
  <si>
    <t>Souscription simple et rapide !
Les prix attractifs et la suggestion de contrat pertinente, je suis contente d'avoir rejoint cette compagnie d'assurance</t>
  </si>
  <si>
    <t>dequidt-g-121600</t>
  </si>
  <si>
    <t xml:space="preserve">Les prix me conviennent. Le sav est agréable et rapide. le site est facile d'accès et simple d'utilisation.Je recommande votre assurance à mes proches. 
</t>
  </si>
  <si>
    <t>chat-101361</t>
  </si>
  <si>
    <t xml:space="preserve">je recommande l'assurance GMF meilleur de toutes les assurances de France et surtout la moins chère a tous les niveaux vraiment je ne cesse de le formuler a tous mes collègues
MERCI GMF
</t>
  </si>
  <si>
    <t>clarenz-68906</t>
  </si>
  <si>
    <t>j'ai ete cambriolée debut septembre 2018. j'ai appele pour le déclarer , j'ai tout ce que l'on m'a dit de faire. 3 seamine apres je n'avais pas de nouvelles j'ai appelé et on m'a envoyeé par mail la fiche pour lestimation des biesn degradés et volé. ce que j'ai renvoyé par mail, 1 mois est passé quand on m'explique qu'il faut envoyer par courrier les factures pour les biens volés. 2 mois apres on m'nforme qu 'il faut envoer par courrier le PV,( il l'avait depuuis le debut par mail) et qu'il manquait sur ce PV le details des biens volés, donc je revois le complèment de PV, et le 20/11/18 soit 2 mois 1/2 apres il m'informe trop d'incohérence. j'ai juste fais ceque l'on m'a dit de faire. le préjusdice cela ne les intéresse pas. ils font trainer le dossier pour ne pas me régler. c'est une honte</t>
  </si>
  <si>
    <t>marc-106023</t>
  </si>
  <si>
    <t xml:space="preserve">30 ans d'assurances motos. Aucun accident responsable. 3 motos et une voiture assurées. Augmentation de plus de 15 % !!!!! Alors que l'année 2020 a été ce que l'on sait avec les confinements. Après les avoir contacté je n'ai eu aucune information qui puisse justifier cette augmentation. Je cherche un nouvel assureur!!!
</t>
  </si>
  <si>
    <t>mokrani-a-114877</t>
  </si>
  <si>
    <t>Je suis satisfait du service et du niveau des prix. la démarche pour souscrire le contrat est rapide, simplifiée. je recommande vivement L'olivier Assurance.</t>
  </si>
  <si>
    <t>maurice-w-106999</t>
  </si>
  <si>
    <t>Parfait , rapide, clair et pertinent.
après  un soucis de connexion résultant de ma connexion internet;  une réponse par téléphone m'a permis de souscrire en ligne sans stress  MERCI</t>
  </si>
  <si>
    <t>nicolas-g-115501</t>
  </si>
  <si>
    <t xml:space="preserve"> J ai pris pour la deuxième fois l assurance emprunteur via zen up pour mon nouveau credit immobilier
Mon premier a été remboursé par anticipation et la première assurance a été clôturé </t>
  </si>
  <si>
    <t>papy46-80156</t>
  </si>
  <si>
    <t>Je viens d'avoir un entretien avec kHALID suite à mon adhésion à cette mutuelle . Mon ancienne mutuelle me refusait la résiliation de mon contrat . Suite à notre discussion, j'ai reçu par mail les papiers nécessaires pour effectuer cette résiliation</t>
  </si>
  <si>
    <t>nortier20-70418</t>
  </si>
  <si>
    <t>Client de la Macif depuis 23 ans, je viens de connaître une expérience assez traumatisante puisque j'ai été cambriolé à 11h du soir alors que j'étais dans mon appartement. La Macif refuse tout remboursement car, même si portes et fenêtres étaient fermées, les volets auraient du l'être (je rappelle que j'étais chez moi). Mon contrat date de 2016. Les conditions générales à ce jour ont évolué (c'est désormais fenêtres OU volets fermés, et non plus ET) mais elle ne n'applique pas à moi !!! alors que l'on parle toujours du contrat Habitation option Protectrice.
Conclusion : Mieux vaut ne pas être un client ancien et fidèle à la MACIF.</t>
  </si>
  <si>
    <t>brillault-k-113829</t>
  </si>
  <si>
    <t>Je suis satisfait du service 
Le prix semble etrd corecte 
On verra par la suite bonne et heureuse journee                                  coordialement</t>
  </si>
  <si>
    <t>chevalier-129740</t>
  </si>
  <si>
    <t>Comme d'habitude on paye des assurances, mais quand il est question de bénéficier des services, on ne rentre pas dans les cases ! Manque d'information et délai trop court.</t>
  </si>
  <si>
    <t>siassia-bambi-b-116207</t>
  </si>
  <si>
    <t>Je suis satisfait du prix. Merci d'être là, pour servir les clients. N'augmentent pas vos tarifs, de peur de perdre les clients. Dans tous domaines le clients est roi.</t>
  </si>
  <si>
    <t>mimi-69585</t>
  </si>
  <si>
    <t>J'ai reçu une mise en demeure de mon hopital qui n'arrive pas à se faire rembourser les quelques frais de Néoliane.
J'ai donc écrit à plusieurs reprises à Néoliane via mon espace adhérent mais Néoliane ne me répond pas.
J'ai du régler les 2 factures (126,40).
En revanche, les prélèvements mensuels de mes cotisations (130,1) fonctionnent très bien.
J'ai essayé de joindre Néoliane sur les messageries mutua-gestion@mutua.fr, sur suivi-client@neoliane.fr mais visiblement, il ne faut pas les déranger sur ces courriels.
Néoliane a fini par me répondre de les contacter via https://www.neoliane.fr/demande-rappel.php et dans le même temps, J'ai reçu un message de la société Santiane qui me demande de contacter Néoliane via http://www.santiane.fr/service-client, ce que je viens de faire.
Mais je suis épuisée d'autant de complications. 
Je comprends que des intermédiaires doivent gagner de l'argent au passage mais quand même les adhérents... 
Je suis heureuse que pour certains, le service client de Néoliane est sérieux et rapide ...</t>
  </si>
  <si>
    <t>mickael-b-129980</t>
  </si>
  <si>
    <t>Je suis satisfait des tarifs proposés aux vues des protections 
Le site est très intuitif
Les devis sont clairs
J espère être pleinement satisfait a l avenir</t>
  </si>
  <si>
    <t>berthy-t-130907</t>
  </si>
  <si>
    <t>Je suis satisfait du service et des prix de mon assurance automobile chez l’olivier assurance.
Tout est bien expliqué lors de suscription de l’assurance avec les personnes en relation.</t>
  </si>
  <si>
    <t>raydu89-95247</t>
  </si>
  <si>
    <t>Merci beaucoup pour votre aide et votre temps. Je ne comprend pas grand chose à ces histoires d'assruance et Sylvain m'a bien expliqué quand j'ai eu besoin. Son très pro et eficace. 
a bientot les copains</t>
  </si>
  <si>
    <t xml:space="preserve">Assurance pas sérieuse à éviter absolument 
Nous somme le 30 Octobre 2019 , je viens d'appelé le service clients pour modification d'adresse et faire un devis pour diminué le prix de mon assurance vue que on me propose moins cher ailleurs et le service client viens juste de me raccrochez au nez !
déjà que j'appelle pour la deuxieme fois pour le changement d'adresse vue que il n'est pas fais correctement et en plus en me  raccroche au nez pour une demande .
Service clients et assurance vraiment pas sérieuse et trop cher ...     </t>
  </si>
  <si>
    <t>moataz-65782</t>
  </si>
  <si>
    <t>je signale un sinistre le 10 juillet en agence en me précisant que l on doit me contacter par téléphone pour le suivi du sinistre ....aucun appel...j ai recontacté par téléphone le 24 juillet qui me précise que l expert doit me contacter par téléphone dans le 48 h et 2 jours après je reçois un SMS d une personne qui me fixe un RDV le 17 août à 9h15 .....je rêve ... un mois après le sinistre (il s'agit d' une porte de entrée) et je n' ai pas le choix du jour et ni de lheure....</t>
  </si>
  <si>
    <t>loullou-112188</t>
  </si>
  <si>
    <t>A la Cegema depuis janvier 2021, quelle déception. Elle n'a jamais répondu à la demande de prise en charge du 23 mars d'une intervention que je devais subir le 14 avril et à ma sortie j'ai acquitté le "reste à charge". A ce jour, toujours aucun signe de vie malgré les relances téléphoniques et les message du courtier Hueber de Tarbes qui m'a "vanté" les qualités de cette mutuelle. Je viens d'obtenir une adresse email : serviceréclamations@cegema.com , qui ne figure d'ailleurs sur aucun des documents remis et j'espère que mon message, mais sans illusion, fera bouger les choses !</t>
  </si>
  <si>
    <t>alainmenot-50910</t>
  </si>
  <si>
    <t>Aucun problème prise en charge de mon dossier et ensuite un service clients au TOP.Suffit de bien envoyer les document demandés.Le plus difficile a été de faire patienter ma banque.Je conseille fortement la CNP.</t>
  </si>
  <si>
    <t>ledromois-49768</t>
  </si>
  <si>
    <t>exceptionnel, l'agent du cabinet d'assurance, lui-même, me conseille de changer d'assureur alors que j'assure depuis 10 ans mon véhicule chez eux (34 euros/mois il y a 10 ans - aujourd'hui 186Euros/mois).
Il ne comprend pas pourquoi le logiciel a majoré autant.
En dédommagement ; RIEN, c'est comme ça. L'agent se cache derrière le siège. Il dit avoir honte que l'on m’aie pris pour un "......."
dès aujourd'hui je dégage!!!!!</t>
  </si>
  <si>
    <t>dantan-c-134563</t>
  </si>
  <si>
    <t>Service rapide, personnel disponible et à l'écoute. 
Lors de la souscription, j'avais des questions concernant la résiliation de mon précédent contrat, tout a été pris en charge pour moi.</t>
  </si>
  <si>
    <t>Au départ j'avais bien noté cette assurance car ils étaient réactif.. mais maintenant je réalise qu'ils aiment bien prendre les clients pour des imbéciles et les balader de gauche à droite.. Jai eu un sinistre vol le 08/10/2019.. depuis on m'a demandé d'envoyer les documents du véhicule, le dépôt de plainte et la fameuse preuve d'achat.. Ayant échangé ma voiture + 3000e en liquide contre un tmax 530 neuf à un particulier, on me demande la preuve que j'ai retiré 3000e.. donc je fourni mes relevés bancaires ( presque 2mois pour les obtenir car c est un compte en ligne ) que j'envoie via la plateforme de AMV.. mais non C'est pas bon il faut les originaux en format PDF.. et si j'appelle pas on me le dis pas.. Donc traitement des dossiers exécrable, mauvaise fois au de la du maximum, et aucune considération pour les clients.. Donc je prends un avocat dès demain et il s'occupera de tout et j'irai au bout de la démarche.. pour encaisser les sous tous les mois ils ont pas demandé une tonne de papier mais maintenant qu'ils doivent rembourser.. il faut 1 tonne de documents.. Et cerise sur le gâteau, depuis le sinistre ils continuent à me prélever tous les mois</t>
  </si>
  <si>
    <t>coralie-a-135071</t>
  </si>
  <si>
    <t>Je suis Très satisfaite de cette assurance auto, les prix sont très attractifs je recommande fortement cette assurance auto. Rapide simple efficace tout ce qu'il faut!</t>
  </si>
  <si>
    <t>isa-66706</t>
  </si>
  <si>
    <t>Quelle fut ma surprise de voir que je ne suis pas le seul à "galérer" pour pouvoir obtenir mon complément de revenus en lisant les commentaires ci dessous !! Je suis en arrêt depuis juin suite a une opération des canaux carpiens , j essaye en vain de valider mon dossier auprès d 'AG2R envoies des documents par courrier et par email a 2 reprises sans nouvelles de leur part a ce jour ... Aucuns arrêts enregistré sur ma page perso AG2R en résumé rien de fait . Donc je déconseille si vous avez le choix .</t>
  </si>
  <si>
    <t xml:space="preserve">Je souhaite faire diffuser une expérience surréaliste avec la MAIF, affaire toujours en cours d’instruction.
Les faits :
- Le 18/04/2018 mon véhicule est percuté à l’arrière par un véhicule dont le conducteur était occupé par l’utilisation de son portable. Celui-ci reconnait entièrement sa responsabilité et le constat est fait.
- Un expert, désigné par la Maif, expertise le véhicule, le 03/05/2018. A son retour de vacances, le 22/05/2018, il indique dans son rapport que le véhicule n’est pas financièrement réparable (coût de 4600 euros pour un Zafira 2002 Diesel avec coffre, pare-chocs et renfort - arrière à changer). 
- Il m’indique une valeur résiduelle de 1600 euros et m’incite à m’en séparer. Lors de l'estimation visuelle l'expert m'avait pourtant spécifié un très bon état du véhicule, me l’avait reconfirmé par téléphone. Il a cependant noté un état "normal" sur le compte rendu. 
- Je fais estimer la valeur du marché du véhicule, en particulier sur la centrale des pros (avec le bon kilométrage, soit 2500 euros). L'expert me contre-argumente que je dois prendre aussi "le bon coin" comme référence !!!! A la suite, entretien téléphonique pour m'obliger à prendre une décision immédiate. L’estimation est alors descendue à 2200 euros.
- Je prends RV dans une agence Maif de Paris pour traiter le problème. L’agence ne s’occupe que des contrats à venir et me donne le numéro de téléphone de la plateforme « Gestion des sinistres » !!!
- J’indique à la Maif que je vais faire procéder aux réparations en utilisant des pièces d’occasion, ce qui me diminue le coût maximal de 2900 euros avec mon concessionnaire. 
- La Maif me répond qu’en cédant le véhicule (avec appel téléphonique le weekend !), un bonus de 300 euros me sera offert (geste commercial pour fidélité), soit 2500 euros en cédant le véhicule à cette société d’expertise.
- J’indique à la Maif mon souhait de faire procéder aux réparations et demande le versement de la somme de 2200 euros pour couvrir les frais.
- Refus de la Maif, argumentant le passage par un garage partenaire ou présentation de factures.
- Refus de ma part de passer par un partenaire et d’avancer la somme, et demande donc d’être mis en contact avec le service juridique pour que les frais soient pris en charge par l’assurance adverse.
- Depuis, aucune réponse de la Maif, malgré des relances quasi journalières (emails avec AR) tant au niveau du service « Gestion des sinistres » qu’au niveau du service « Réclamation ».
- Nous sommes le 26/07/2018, le véhicule n’est toujours pas réparé, La Maif ne répond pas, l’expert a procédé à la fermeture du dossier.
- Nous sommes dans l’obligation d’utiliser le véhicule.
La non réparation du véhicule, en particulier le non remplacement du renfort de pare-chocs, peut-elle être considérée comme un cas de non-assistance en personne en danger potentiel ?
Y a-t-il des consignes ou entente pour retirer de la circulation des véhicules diesel ?
J’ai fait estimer le préjudice (100 euros par jour de non utilisation).
Le comportement de la Maif me parait surréaliste.
</t>
  </si>
  <si>
    <t>hotphot-51733</t>
  </si>
  <si>
    <t>Attractif en prix ,cette mutuelle assurances CEGEMA ne donne que le strict minimum des conventions..Carte Blanche est un leurre qui n'apporte rien .A moins de souscrire sur des mensualités très fortes..Mutuelle a éviter</t>
  </si>
  <si>
    <t>benjamin-80644</t>
  </si>
  <si>
    <t xml:space="preserve">FUYEZ vous paierez une assurance propriétaire non occupant à prix d'or. Mais quand il s'agit de régler le sinistre causé par un tiers , vous êtes bons pour vous débrouiller seul
Des mois de solitude pour un sinistre non responsable  très grave </t>
  </si>
  <si>
    <t>ppapin92-51392</t>
  </si>
  <si>
    <t xml:space="preserve">J'ai une fuite sur une conduite enterrée entre les compteurs et mon appartement (copropriété). Nous sommes assurés pour la copro au crédit mutuel, ainsi que mon assurance personnelle habitation. 
Ils ne couvrent rien, même pas la rechercher de fuite.
Tous les artisans contactés ont exprimé leur surprise quant au non remboursement de cette recherche.
A priori, nous faisons partie des rares cas à ne pas être remboursés.
Pour un autre dégât des eaux dans la copro (fuite sur un toit), la personne contactée a tout de suite déclarée qu'ils ne remboursaient rien car cela ne viendrait pas de tel ou tel évènement...
A quoi bon s'assurer ? 
En tous les cas pas avec cet assureur, qui quel que soit le sinistre, se dérobe tout le temps. </t>
  </si>
  <si>
    <t>daniel-z-123102</t>
  </si>
  <si>
    <t>simple et pratique , les reponses sont rapides pour se donner un avis , d' ailleurs j'ai incité mes amis et connaissances à devenir sociétaires  chez direct assurance</t>
  </si>
  <si>
    <t>mariericharte8-122301</t>
  </si>
  <si>
    <t>Ne prenez pas neoliane! Au bout de 2ans refuse votre résiliation et quand vous devenez veuf ,vous demande les mensualités 202euro pour une personne vivant et une décédée.la honte.c'est ce qui arrive à mon papa</t>
  </si>
  <si>
    <t>christian69-74707</t>
  </si>
  <si>
    <t>Je confirme tous les commentaires négatifs à l'encontre de Néoliane/Santiane. J'ai adressé une résiliation de contrat en bonne et due forme par le site Résilier.fr, à compter du 31/12/2018, mais le service client fait l'autruche et invoque toujours une raison non valable pour ne pas entériner la résiliation, et en m'envoyant tous les mois une demande de règlement de cotisation. Aux dernières nouvelles, mon dossier serait au contentieux!! Cherchez l'erreur!!</t>
  </si>
  <si>
    <t>margaux-b-135077</t>
  </si>
  <si>
    <t>Satisfaite du service. Les prix sont chers, il est dommage de payer plus cher en mensualisant, car pour les petits portes feuilles, l'effort est tout de même grand.</t>
  </si>
  <si>
    <t>doume--99451</t>
  </si>
  <si>
    <t>Un service clients aussi déplorable que les remboursements de contrats qui restent différents de ce que vous affirment des courtiers peu scrupuleux. Ensuite Très difficile de dénoncer les contrats . Attention pensez aussi à résilié la prévoyance. À éviter absolument. La note de 0 étoile serait plus adapt</t>
  </si>
  <si>
    <t>alienb54-104052</t>
  </si>
  <si>
    <t>Bonjour à tous
Je crois que je n'ai jamais rencontré de tels personnes, au téléphone ils sont agressifs, procéduriers au possible, vous demande plusieurs fois le mème document.
Et des papiers qui ne seront produits qu'un mois plus tard.
Leur médecin conseil se permet des choses aberrantes, il a des contacts officieux auprès de la CPAM preuve en est, il connait mes problèmes de santé n'ayant rien avoir avec le sinistre et cherche par tout moyen l'erreur en l''occurrence pour moi il n'y en a pas, donc il cherche ailleurs
N'ayez jamais besoin d'eux vous serez rembarrer vite fait avec violence.
Heureusement que j'ai demandé de l'aide auprès d'UFC que choisir qui essaie de m'aider, rien n'est gagner.
Relisez votre contrat des surprises vous attendent comme le bénéficiaire en cas de sinistre pour nous c'est la banque, pourquoi???.
Pour nous le cancer, mais la pitié ils ne connaissent pas.
Bon courage</t>
  </si>
  <si>
    <t>christine-a-113377</t>
  </si>
  <si>
    <t>Acceuil téléphonique cordial, des conseillers très professionnels, de bon conseil, prise en charge de sinistre très réactive et simple. Démarches simplifiées.</t>
  </si>
  <si>
    <t>mousse-91091</t>
  </si>
  <si>
    <t>Bonjour, ayant eu un sinistre imaginaire en 2019 avec un cycliste, j"ai demander a l'assurance de nommer un expert pour qui vienne constater sur place ce qui sais réellement passer , il m'on mis responsable a cent pour cent, sans me demander mon avis,  ma protection juridique aucun nouvelle.
j'ai du prendre un avocat pour résoudre cet affaire.</t>
  </si>
  <si>
    <t>sebastien-v-109935</t>
  </si>
  <si>
    <t>accueil téléphonique OK personnel compétent
contrat clair
options claires
prix correct
tout OK
site internet et application oK
necessite tout de même contact par téléphone pour finaliser
Fidélité non récompensée, les tarifs nouveaux clients plus bas que clients fidèles en renouvellement de véhicule. A améliorer svp</t>
  </si>
  <si>
    <t>vr6-72407</t>
  </si>
  <si>
    <t>Très très très mauvaise assurance qui croit qu ils ont raison ne veut pas rembourser alors qu ils n ont aucun élément que du verbal pour un préjudice de 31000e c est pour ça que je vai me retirer ainsi que tout mes proches et mm tous ce qui est habitation à déconseiller fortement ne prend rien en considération quand il s agit de rembourser</t>
  </si>
  <si>
    <t>di-79949</t>
  </si>
  <si>
    <t>je serais adhérent le 01/01/2020 mais les contacts téléphonique me donne satisfaction contact avec SABRINA maintenant l'année 2020 souscrit avec santiane espérons que je ne serais pas insatisfait</t>
  </si>
  <si>
    <t>patlem-49917</t>
  </si>
  <si>
    <t>Après 4 ans de contrat, toujours un coefficient «bonus-malus» constant de 50 % de moins de 3 ans??.. Contrat en cours avec une augmentation de 10 %???…             Malgré le non-respect de ses obligations et des lois, cet assureur refuse encore la résiliation des contrats.</t>
  </si>
  <si>
    <t>forogo-t-139556</t>
  </si>
  <si>
    <t xml:space="preserve">Souscription rapide
Prix abordable 
Bonne expérience de souscription 
Vous avez vos documents et être prêt à conduire les minutes suivant votre souscription </t>
  </si>
  <si>
    <t>fanfan-89944</t>
  </si>
  <si>
    <t xml:space="preserve">Comment vous dire mon expérience désastreuse chez eux cela fait 1 an et demi que je suis chez eux avec un taux bonus de 39% via le parrainage de ma famille, on ma pris en formule équilibré 130€ pour ma SV 650 n Bride sois disant qu'elle passe en sportive, une honte ils n'y connaissent rien, je part chez April moto tout risque 50€ par mois, sauf que j'ai voulu demandé mes fiches de renseignement, il y a un ecart sur le coefficients de 0.34, j'ai envoyé un message il y a 20 jours pour comprendre cette écart, aucune réponse.
J'ai entre temps malheureusement eux un accident de moto sur un trajet boulot, la conseillère que j'ai eu au téléphone ma dis que je n'aurais aucun malus car c'était un trajet boulot, au final je reçois ma fiche de renseignement victime et précisé que mon bonus/malus sera réévaluer, une grosse douille cette assurance honnêtement je suis dégouté. </t>
  </si>
  <si>
    <t>jacqueline-c-107690</t>
  </si>
  <si>
    <t>je suis satisfaite de l'offre qui m'est proposée ainsi que les garanties que vous m'avez proposés sur votre site . Prix qualité, correcte .
Cordialement.</t>
  </si>
  <si>
    <t>maria-dirosa-100128</t>
  </si>
  <si>
    <t>J'ai été radiée manu-militari au motif que j'avais trop de sinistres... Bref, je me suis faite voler des bijoux et faite arracher un sac à main cette année et manifestement ils n'aiment leur rôle d'assureur que lorsqu'il s'agit de toucher des cotisations (chères) et non quand il s'agit de "faire marcher" l'assurance... Assureur militant? hahaha... la bonne blague.</t>
  </si>
  <si>
    <t>joelle-74878</t>
  </si>
  <si>
    <t>Nous sommes tres satisfait de notre assurance..Après 36 ans de bons et loyaux service..Nous avons demandé  de pouvoir bénéficier des nouveaux contrats autos sans franchise. .Réponse négative. .Il faut être  nouveau client..Une aberration. ..Aucune discussion. .Aucune considération. . Aucun geste commercial. .</t>
  </si>
  <si>
    <t>rezende-a-112535</t>
  </si>
  <si>
    <t>Je suis satisfait du prix , et du service proposée , des conseillers qui sont à l’écoute et qui réponde très vite a la demande du client , je recommande cette assureur</t>
  </si>
  <si>
    <t>nab-74894</t>
  </si>
  <si>
    <t>je subi un combriolage.La MACIF a mandaté un expert.Il est venu à mon domicile fait le tour de la maison et reste 4heures pour vérifier justificatif apres justificatif.Il m'a envoyé une lettre  D'acceptation que j'ai signé .suite à cela ont m'a dit  que j'allais être remboursé .sa fait 3 mois que j'attend .A chaque fois que j'ai un conseiller sinistre il me dit que je vais être remboursé rapidement .Depuis j'attend toujours et dernièrement on me dit qu'il fallait une étude complètement</t>
  </si>
  <si>
    <t>severine-l-129444</t>
  </si>
  <si>
    <t xml:space="preserve">Service satisfaisant et simple
Rapide et efficace 
Les prix sont très compétitifs
Étant assuré depuis des années Je recommande fortement direct assurance
</t>
  </si>
  <si>
    <t>caracole-95643</t>
  </si>
  <si>
    <t xml:space="preserve">Je perçois ma retraite de cadre du même groupe (humanis et compagnie) et on me refuse de m'assurer parce que j'ai 77ans !!
Sans commentaires superflus.
</t>
  </si>
  <si>
    <t>gros-m-112652</t>
  </si>
  <si>
    <t>Je suis satisfait des services pour le moment. Les prix sont corrects et j'y trouve mon compte. A voir pour la suite du contrat si tout est en ordre ou pas</t>
  </si>
  <si>
    <t>nadege2808-88384</t>
  </si>
  <si>
    <t>Depuis le 14 décembre 2019, mon dossier assurance emprunteur cardif me demande les mêmes documents par mail et par courrier, je les renvoie systématiquement et ce matin je reçois un dernier rappel pour les mêmes documents c'est honteux</t>
  </si>
  <si>
    <t>delory-m-112472</t>
  </si>
  <si>
    <t>tres satisfait, rapide et simple de souscription. Je recommenderai tres bientot cette assurance a des proches qui souhaitent aussi faire de grosses economies</t>
  </si>
  <si>
    <t>claire-o-130761</t>
  </si>
  <si>
    <t>toujours très bien accueillie, renseignée.
justificatifs demandés fournis
je reviendrais vers vous pour une assurance locative étudiant prochainement
cordialement</t>
  </si>
  <si>
    <t>lance-116078</t>
  </si>
  <si>
    <t>Incroyable ! Nous étions ma sœur et moi  bénéficiaires d'une assurance vie de notre mère décédée. Ne recevant rien, nous avons telephoné, écrit pour entendre répondre que nous ne faisions pas parti de la liste des Bénéficiaires. Nous avons pris un avocat et entamé une procédure et comme par hasard ils se sont aperçus de leur erreur. Que de pauvres gens doivent se faire avoir.</t>
  </si>
  <si>
    <t>pat-99285</t>
  </si>
  <si>
    <t>Assurance très bien positionné niveau prix par contre compliqué à se faire comprendre pour modifier un contrat la réponse type que l ont vous donne allé chez un autre assureur et cette réponse ne me convient pas</t>
  </si>
  <si>
    <t>ophelie-g-131255</t>
  </si>
  <si>
    <t>Dans l'ensemble satisfaisant pour l'inscription........
Nouvelle cliente c'est  a voir par la suite j'espère ne pas etre déçu de mon choix......et que le service client est efficace</t>
  </si>
  <si>
    <t>breuil-c-108502</t>
  </si>
  <si>
    <t xml:space="preserve">Prix convenables rapidité de réalisation du contrat
Personnes au téléphone très agréables et très à l écoute je pense que je vais conseiller cette assurance à mes connaissances </t>
  </si>
  <si>
    <t>morgan-b-126396</t>
  </si>
  <si>
    <t>Etant nouveau client, J attend de voir comment se passe la première année avant de donner un quelconque avis.
Concernant le prix, ce dernier est très attractif</t>
  </si>
  <si>
    <t>styven-n-111599</t>
  </si>
  <si>
    <t xml:space="preserve">Je suis satisfait, très content des services et des prix rien à dire merci pour votre efficacité ! 
Je recommande april moto à tout les motards et jeune permis pour des prix et une protection au top </t>
  </si>
  <si>
    <t>milamb-64402</t>
  </si>
  <si>
    <t>Tres mauvaise assurance , voila 7 mois que mon vehicule est immobilise a cause d'une erreur de carburant de la part de la station . Ils ont mis 3 mois avant de ne pas prendre un expert et 3 mois avant de regler le réparateur</t>
  </si>
  <si>
    <t>charliedream83-50522</t>
  </si>
  <si>
    <t>Des pratiques inimaginables. Je me suis aperçue qu'il comptait des sinistres quand j'appelais simplement pour des renseignements.  Donc impossible de changer d'assureur après. Honteux!</t>
  </si>
  <si>
    <t>max-2003-78201</t>
  </si>
  <si>
    <t>Assurance qui ne vends pas du tout sont service mais alors pas du tout pour assuré meme un véhicule de collection il nous demande tout un tas de renseignement qui ne serviras a rien et difficile de les avoir au téléphone</t>
  </si>
  <si>
    <t>nicolas-68573</t>
  </si>
  <si>
    <t>apres des souci financiers, j'ai réglé ce que je devait pour mon contrat moto, on me passe maintenant en prime annuelle, on me reclame pres de 200 euros d'un coup, je suis client depuis 12 ans chez axa, que des problemes... entre ca et je changement de compte bancaire qui n'a jamais ete pris en compte pour ma mutuelle malgré 2 rib donné a mon agent axa, plus un envoyer en reco au service prelevement et un au service client... facile de dire quon est mauvai payeur quand les changement ne sont jamais pris en compte...</t>
  </si>
  <si>
    <t>bibinoudu71240-50098</t>
  </si>
  <si>
    <t>a fuir immédiatement. On ne peut jamais les avoir. Augmentation de tarifs sans vous avertir sauf quelques jours avant et pire alors que mon bonus a été augmenté !</t>
  </si>
  <si>
    <t>raphael-v-105076</t>
  </si>
  <si>
    <t>rapidité de la souscription, tarifs en hausse par rapport à mes anciennes demandes. souscription impossible de ma fille avant ses 2 ans d'assurance malgré la conduite accompagné assurée par DA.</t>
  </si>
  <si>
    <t>jacky-0259-75397</t>
  </si>
  <si>
    <t>35 % d'augmentation en 2 ans sans aucune raison et malgré un bonus de 50 %. On me dit que c'est normal, que le tarif est calculé par rapport aux sinistres de la zone dans laquelle je suis !!!!!!
Je quitte cette assurance sur le champ.......</t>
  </si>
  <si>
    <t>Sans commantaire. Très  déçu  par le fait qu'une modification de contrat ait entraîné un nouveau contrat, pas normal de la part d' après  l'un de vos concurrents .</t>
  </si>
  <si>
    <t>domino-136283</t>
  </si>
  <si>
    <t>Très mauvais gestionnaires et délais de traitements inacceptables. 
Client depuis plus de 35 ans et pour l'ensemble des biens (voitures, motos, maisons et enfants), j'ai été confronté récemment à deux problèmes d'assurances qui ont nécessité leur aide. Malheureusement, le suivi des dossiers est laborieux et les réponses apportées ne prennent pas en compte la situation sanitaire et celle du client. 
Pour qua la garantie pannes mécaniques souscrite chez eux et opérée par Gras Savoye fonctionne, il aurait fallu que je fasse une révision prévue en 2020 en pleine pandémie et avec des restrictions de déplacement. Malgré le fait que le véhicule n'a pas fait beaucoup de kilomètres, ils considèrent que l'entretien n'est pas confirme aux préconisation du constructeur pour refuser l'indemnisation. 
Le moment est venu de goûter à la concurrence et faire réévaluer les coûts de mes contrats.
Dommage de voir que les promesses affichées dans les pubs ne sont pas tenus sur le terrain !</t>
  </si>
  <si>
    <t>rabidoudou-6300</t>
  </si>
  <si>
    <t>lors d'un appel pour ajouter un 3eme contrat auto avec signalement de la fin prochaine de la fin de formation de conduite accompagnées de mon fils, j'ai été informé que l'on me demandais de trouver un autre assureur, eurofil refusant le droit a mon fils d’être assuré pour continuer a conduire mes véhicules assurés chez eurofil ?</t>
  </si>
  <si>
    <t>belliard-d-108840</t>
  </si>
  <si>
    <t>Pas d avis concrète, je viens de souscrire. À voir à l'avenir. En espérant ne pas avoir de surprise durant cette année d engagement. Bien cordialement</t>
  </si>
  <si>
    <t>thebesteemo-80818</t>
  </si>
  <si>
    <t>Assurance à éviter à tout prix.
Même si le prix est aguicheur, le service et la prestation ne sont absolument pas là. Sur simple appel, notre contrat a été résilié.. aucun justificatif n'a été demandé et quand nous avons essayé d'appeler l'assurance pour résoudre ce problème, une responsable méprisante et excecrable de la maaf nexx a eu une attitude insultante à notre égard. Elle n'a même pas essayé de trouver avec nous une solution et nous a clairement dit d'aller voir ailleurs.. et s'est permis d'ajouter à notre dossier des mensonges d'une importance significative!! En ce temps où l'expérience client est au coeur des préoccupations, il n'y a aucune chance pour que je revienne un jour chez cet "assureur" et encore moins pour que je le conseille à quiconque</t>
  </si>
  <si>
    <t>alexis-b-129877</t>
  </si>
  <si>
    <t>J'aurais aimé être prévenu avant qu'il fallait réglé 3 mois d'avances . 
Mais imbattable sur leur tarifs je recommande vivement ! 
Je resterai surement la pour ma troisième moto .</t>
  </si>
  <si>
    <t>abdel-50954</t>
  </si>
  <si>
    <t>Bonjour, je voudrait vous avertir que en cas de sinistre chez Axa  faut prendre un avocats de suite car MOI après avoir été victime d'un combriolage dans mon magazin et que l'expert et passer à établie son rapport defenitif en précisant qu'il fallait indemniser. AXA a décider le contraire et elle à employer un enquêteur qui je ne sais même pas pour qui il travaille il se présente à MOI en m'appelant de son 06 bonjour, détective privee nous avons été contacter par Axa votre assureur faut qu'on se rencontre.il me donne rdv 2  semaine apres alors que je suis commerçant et que si je réouvre pas mon commerce.  Je pourrai mettrela clés sous la porte. Donc apres tous cela à vous de choisir votre bonne assurance qui ne cherche pas que leur intérêt</t>
  </si>
  <si>
    <t>nawel-103279</t>
  </si>
  <si>
    <t>ATTENTION ??  ! Bonjour à tous je vais pas entrer dans les détails yen aurai 8 page recto verso mais chercher une autre assurance je m’adresse à ceux qui ont la chance de ne pas encore avoir souscrit car une fois que c’est fait ce sera tout simplement impossible de résilier ils vous trouveront tout les prétextes possible du coup je me retrouve avec deux assurance... le service client c’est tout simplement Des personnes qui parle à peine français qui se permet de vous raccrocher au nez et de vous parler comme si vous étiez un moin que rien assurez tout risque sa fait plus de 2 mois que mon sinistre en Raison n’est pas pris en charge FUYEZ si vous ne voulez pas avoir dés crise de nerf quotidiennement 4 demande de résiliation ont étais faite par ma nouvelle assurance mais ils refuse de me laisser partir à croire qu’il sont tomber amoureux de moi ????</t>
  </si>
  <si>
    <t>marie-g-106163</t>
  </si>
  <si>
    <t>Service rapide et accessible
Prix compétitifs
N'effectue pas la démarche de résiliation auprès de l'ancien assurance comme annoncé par téléphone. Je reste sans réponse depuis plusieurs jours !?</t>
  </si>
  <si>
    <t>clement-b-117277</t>
  </si>
  <si>
    <t>Prix un peu chère pour un scooter de 2002.. 
Assurance sans meme de carte grise, juste avec les numéro de série.
Idéal pour faire une première immatriculation.</t>
  </si>
  <si>
    <t>anne-51421</t>
  </si>
  <si>
    <t>Tres bonne assurance. Prix competitifs.</t>
  </si>
  <si>
    <t>clo-122870</t>
  </si>
  <si>
    <t xml:space="preserve">Je n'ai jamais vu un tel manque de professionnalisme au sein d'une compagnie d'assurance ! 
Mon contrat n'a jamais été mis en "loi Madelin" comme demandé dès le début et relancé à plusieurs reprises, résultat impossible de déduire fiscalement les cotisations, il a fallu plus de 4 mois de relance quasi hebdomadaires pour qu'ils daignent enfin placer mon contrat en Loi Madelin, mais pas de manière rétroactive et aucun geste commercial de leur part. Les conseillers mettent des semaines à répondre et tout ça pour dire "je vais me renseigner et je reviens vers vous plus tard". 
A FUIR ! </t>
  </si>
  <si>
    <t>gaga92-99410</t>
  </si>
  <si>
    <t>Pour l'instant comptent moi et ma fille qui a eu son permis en janvier direct assurance est 2 à 3 fois moins cher que tout les autres après si je m'assure moi seul avec 50 %depuis 12 ans d'autre sont 30 %moins cher dommage que pour ma fille ça coince pourtant permis en conduite accompagnée merci à direct assurance</t>
  </si>
  <si>
    <t>suzrem-62100</t>
  </si>
  <si>
    <t>Cela fait 5ans que je suis tres satisfaite de Santiane et contente que vous me proposiez un nouveau contrat moins onnereux</t>
  </si>
  <si>
    <t>vero-68277</t>
  </si>
  <si>
    <t>erika parfaite</t>
  </si>
  <si>
    <t>kat-98355</t>
  </si>
  <si>
    <t>Après 30 minutes d'attente impossible de les joindre cela est inacceptable ,j' aurais pu y passé la journée et toujours personnes pour repondre . Comment fait on pour avoir un document ? Que fait le directeur de cette mutuelle . Nul de chez nul</t>
  </si>
  <si>
    <t>attchoume-137950</t>
  </si>
  <si>
    <t xml:space="preserve">Ma chienne est décédé le 1r aout 2021, on a payé une assurance presque 14 ans sans retard et au 21 octobre 2021 nous n’avons toujours pas reçu de remboursement or au téléphone on nous dit bien qu’on doit encore attendre 2 chèques mais il ne l’es envoi pas. Alors que nous on a été prélevé directement sur le compte donc ils ont bien notre RIB pour effectuer un virement pour clôturer le dossier plus rapidement.
ATTENTION AUX ASSUREURS SOLLY AZAR, ILS PRENNENT VOTRE ARGENT MAIS NE VOUS REMBOURSE PAS </t>
  </si>
  <si>
    <t>siga--128265</t>
  </si>
  <si>
    <t xml:space="preserve">Je ne recommande absolument pas cette compagnie d’assurance 
J’ai eu un accident dont je n’étais pas responsable. 
L’expert a chiffré le prix des réparations supérieur au pris de la valeur de mon véhicule sur le marché 
Mon dossier doit donc passer par l’expert conseiller de la compagnie 
Cela fait deux mois que je n’est aucun retour de la part de l’assurance 
Toutes les semaines c’est à moi de les appeler mon dossier est en attende d’une validation dont il ne connaisse pas le délais d’attente 
A aucun moment la compagnie ne m’a appeler concernant mon dossier </t>
  </si>
  <si>
    <t>thierry-c-124852</t>
  </si>
  <si>
    <t>Je suis satisfait de direct assurance mais payer 925€ par an pour une voiture de 2007 je trouve cela excessif, l'olivier assurance me propose la même chose pour 650€ par an, je vais donc changer d'assureur !</t>
  </si>
  <si>
    <t>benlab-49778</t>
  </si>
  <si>
    <t>Client GMF depuis plus de 10 ans j'ai eu en peu de temps une mauvaise série de sinistres dont un seul responsable . J'ai reçu un appel m'informant que l'assurance ne voulait plus m'assurer compte tenu de ces sinistres. J'étais encore à 50% et j'ai deux autres véhicules assurés chez eux mais rien n'y fait l'assurance décide de me radier. Je suis terriblement déçu moi qui faisait l'éloge de cette assurance et maintenant je la place au même niveau que certaines qui n'ont aucun scrupule. Bref vous devez être assuré mais surtout pas de sinistres y compris non responsable c'est lamentable.</t>
  </si>
  <si>
    <t>cris-113972</t>
  </si>
  <si>
    <t>Bonjour c’est impossible d’avoir ces informations d assurance chez eux quand ont n’a résilier avec eux ils ne respectent aucun droit sur vos droits que vous avez comme le bonus nombre d’années assuré chez eux ils sont a fuir c’est l’es roi des menteurs des vrais mytho ils me disent à plusieurs reprises que mes droits sont parti par mail toujours le même refrin avec beaucoup de bla bla avec un numéro surtaxé bien sûr !! alors je vous dit ne faites pas la bêtise où erreur de s’assurer chez eux car ils mentent pour cela alors ont peut s’imaginer le pire une assurance qui tient pas parole c’est une assurance à problème à part vous prendre de l’argent moi ils me doivent mes relevés d’information de mai 2018 à février 2021 sur une 307 BF105ZC ils sont capables de me demander de les rappeler pour régler ce problème ou même dire que tout es parti alors que j’ai rien reçu je vous promets que ces des menteurs alors a fuir aux plus vite PS: j’ai appelé plus de 3 fois alors stop</t>
  </si>
  <si>
    <t>sylvain-b-105311</t>
  </si>
  <si>
    <t>Le service client laisse à désirer. Lors de mon dernier appel pour un sinistre vitrage la conseillère n'a pas été très claire. De plus cette déclaration de sinistre faite une fois sur l'appli mobile (Android) et une fois sur le site n'a jamais été prise en compte !!!</t>
  </si>
  <si>
    <t>tahry-b-74785</t>
  </si>
  <si>
    <t>Notre cuisine a pris feu à cause d'un probable défaut technique d'une plaque chauffante. La macif nous propose un rdv d'expert dans un mois, en attendant nous n'avons plus de cuisine et nous devons nous débrouiller seul. Triste situation pour une famille de 4 personnes qui doit dépendre de la gentillesse de voisins. De plus, leur service de nettoyage intervient dans une semaine pour enlever la suie de l'appartement dans lequel nous vivons. A priori, nous ne sommes pas dans un cas d'urgence...</t>
  </si>
  <si>
    <t>martine--107250</t>
  </si>
  <si>
    <t>J'étais contente de la Maif Auto jusqu'au jour où je suis acquéreur d'une voiture electrique et là surprise entre mon ancienne voiture thermique et ma nouvelle électrique la facture de la cotisation DOUBLE son PRIX !!! La honte. Je fais faire des devis pour quitter la Maif après 40 ans d'assurance chez eux</t>
  </si>
  <si>
    <t>matthieu135-66967</t>
  </si>
  <si>
    <t>j'ai été conseillé par 1 revendeur sur cette assurance</t>
  </si>
  <si>
    <t>jordanien-77925</t>
  </si>
  <si>
    <t xml:space="preserve">Des rigolos ! Ils prennent les clients pour des abruti...
J'ai fais une demande de rachat total au mois de mai et je n'ai toujours rien or nous somme au mois de juillet le délai maximum est de deux mois. J'ai appelé une fois en juin une dame ma affirmer que le virement aurait été fait le lendemain de l'appel, le lendemain toujours rien, je rappel une dame me disant que ma demande n'a toujours pas été traité qu'elle allait faire une demande d'urgence pour que la demande sois traité au plus vite.
Deux mois plus tard toujours rien, je rappel une dame me disant la même chose que ma demande n'a toujours été traité... ok je comprends que ça ne sois pas une banque et que le délai d'attend est assez long mais la c'est du foutage de g*****
 c'est une assurance pas du tout sérieuse qui mène les gens en bateau !!
</t>
  </si>
  <si>
    <t>lobna-p-122765</t>
  </si>
  <si>
    <t>Je suis satisfaite du relationnel, les prix sont vraiment interessants et accessibles pour tous. Nous n'avons jamais eu de sinistre ou d'accident pour le moment pour evaluer l'assistance.</t>
  </si>
  <si>
    <t>ozgur-t-117493</t>
  </si>
  <si>
    <t>Je suis satisfait du service et des prix très abordables.. 
J'ai eu mon devis en à peine 5 minutes j'étais j'étais assurer l'assurance le moins chère que j'ai trouver au top.</t>
  </si>
  <si>
    <t>nash-66597</t>
  </si>
  <si>
    <t>Bonjour, j'ai un contrat indemnités journalières depuis 2006, contrat souscrit au cas où. Suite à AVC arrêt depuis janvier 2018, suite visite médecin conseil indemnités stoppées car pour lui pb psy (diagnostic au bout de quelques minutes). Je suis suivi par plusieurs médecins. Surtout éviter swiss life. Mon frère est chez eux et a demandé sa résiliation.</t>
  </si>
  <si>
    <t>bonjour, je rejoins votre triste club, je suis passée en invalidité en juin 2016 apres un arrêt maladie de 3 ans.
cardif m a demandé d aller voir le médecin pour une expertise médicale et biensur réponse négative.
a quoi sert d avoir une assurance si on peut pas l utiliser en cas de pb.
deja que nous sommes malades et il rajoute ça en plus.
j'ai eu un cancer pendant la grossesse, je trouve cela triste que cardif soit inhumain a ce point.
ce qui est sur c'est que c'est que je ne vais pas me laisser faire!!!! je vais prendre contact avec la maison de justice proche de mon domicile. je vais faire également intervenir mon assistance juridique pour les frais d'avocat!!
cela m embete d en arriver la mais je vais me lancer.
de plus lors de mon expertise médicale, le médecin m a dit clairement qu'il était d accord sur le fait que je ne pouvais pas reprendre le travail et que pour lui j'allais continuer a être indemnisée !!! 
alors je me demande si cardif ne fait pas les taux à sa sauce.
je vais demander une copie de mon expertise mais en parallèle je vais faire le nécessaire car le traitement des dossiers est super long comme par hasard.
en tout cas je suis dégoutée</t>
  </si>
  <si>
    <t>ouael-f-135153</t>
  </si>
  <si>
    <t xml:space="preserve">Je suis satisfait du prix 
Je suis satisfait de la simplicité 
Je suis satisfait de l'accueil téléphonique 
Je suis satisfait des garanties proposées </t>
  </si>
  <si>
    <t>lllm774-71084</t>
  </si>
  <si>
    <t>Un Assureur déplorable qui ne défend pas les dossiers de ses clients, ne les accompagne pas, fait des déclarations orales qu'il ne tient pas etc.... A fuir absolument !</t>
  </si>
  <si>
    <t>schmitt-a-125698</t>
  </si>
  <si>
    <t>Prix convenable, réactivité et efficacité. Je suis jeune conducteur et vient de m'acheter une Volkswagen Polo 5, le prix en tous risque est d'environ 85€.</t>
  </si>
  <si>
    <t>renaud-s-105621</t>
  </si>
  <si>
    <t>déçu : Je m'attendais à une baisse plus importante cette année, dans le contexte COVID et de la réduction d'utilisation du véhicule. aucune baisse notable.</t>
  </si>
  <si>
    <t>martinr-68478</t>
  </si>
  <si>
    <t>Surtout pas prendre une assurance Maaf.   Après 18 avec eux, ils ont résilié un contrat d'assurance habitation pour motif de 2 réclamations en 4 ans. Apparemment ils ont un quota de clients qu'ils doivent larguer chaque année, même si les réclamations ne sont pas excessifs.</t>
  </si>
  <si>
    <t>matthieu-103682</t>
  </si>
  <si>
    <t xml:space="preserve"> J ai pris attache avec mon teleconseiller par rapport a mon option mutuelle. 
Mon interlocuteur a été a mon ecoute et a répondu à l ensemble des mes questions. 
</t>
  </si>
  <si>
    <t>francail-50310</t>
  </si>
  <si>
    <t xml:space="preserve">Pour la GMF le fait d'avoir plusieurs voitures est suspect et refuse d'assurer.
</t>
  </si>
  <si>
    <t>sombacour-85496</t>
  </si>
  <si>
    <t>Apres l incendie de sa maison il y a un an ma mère n est toujours pas indemnisée ...elle paye elle-même le loyer d un logement de secours ! On attend toujours les conclusions d une nouvelle expertise suite au  nombreuses erreurs commises dans la première qui nous a été fournie 6 mois après le sinistre Merci la Maif ...J ai décidé  de résilier ce jour tous mes contrats personnels après 30 ans d affiliation</t>
  </si>
  <si>
    <t>sandra-80462</t>
  </si>
  <si>
    <t>Merci à Lamia d'avoir été à l'écoute et d'avoir répondu à toutes mes questions. Heureusement que les conseillers sont disponnibles pour répondre car le site ne fonctionne que très partiellement</t>
  </si>
  <si>
    <t>claud-96010</t>
  </si>
  <si>
    <t>Bonjour , 
cette compagnie n'est pas à recommandé en effet je suis radié au 15/07/2020 à cause du corona virus et  de quelques difficultés de paiement et je dois suite à une mise en demeure payer jusqu'a la fin de la période anniversaire soit le 15/04/2021sans aucune souplesse !!!!!!</t>
  </si>
  <si>
    <t>claudebretel-102580</t>
  </si>
  <si>
    <t>Bon accueil et renseignements rapides et précis Cela  fait 44 ans que je suis à  la MGP et je n'ai jamais été déçu. Bravo  continuez  ..Pas trop  d'attente  lors des appels et le numéro est gratuit.</t>
  </si>
  <si>
    <t>francois-111642</t>
  </si>
  <si>
    <t>En ce qui me concerne je suis satisfait. J'ai déclaré récemment un sinistre pour ma C4. Mon indemnisation a été faite selon les modalités contractuelles. J'ai parfaitement été renseigné et mes interlocuteurs m'ont paru à l'écoute et professionnels. Le seul bémol que je peux faire, c'est que l'information sur l'espace personnel laisse à désirer. Sinon, rien à redire...</t>
  </si>
  <si>
    <t>fdr-68512</t>
  </si>
  <si>
    <t>Bonjour,
Je suis déjà client chez Eurofil et pour l'instant je suis content. Je voulais juste savoir si vous assurez les voitures acheter à l'étranger ?  Dans l'Union Européenne .
Cordialement.</t>
  </si>
  <si>
    <t>seburel-71463</t>
  </si>
  <si>
    <t xml:space="preserve">Bonjour, 
J'étais si content d'avoir un prix si compétitif sur mon assurance auto... mais ma joie est aussi vite partie qu'elle est venue! Après plusieurs échange de mail, impossible de la par de l'olivier de me faire un contrat conforme ! 
Effectivement mes bris de glace se sont transformés en collisions, et... un bris de glace à fait son apparition ! J'ai du demandé à mon assureur un relevé d'information + inscription manuscrite + tampon daté et signé ! Vous savez quelle réponse ai-je eu le droit? je cite : "De plus, vous pouvez valider cette mise en conformité mais aussi la refuser, à ce titre là, votre contrat sera résilié à 30 jours de la date à laquelle cette dernière vous a été envoyée."
Résultat des comptes, je pense que vraiment, l'olivier font tout pour ne pas me proposer un contrat conforme. J'avais conseillé cet assureur à mon entourage, qui avait commencé à faire les démarches, mais je les ai stoppé et heureusement !
De savoir que 4 personnes proches auraient vécu mon cauchemar n'est pas possible.
Donc un conseil, ne regardez pas que le prix! Le service à un coup, la sérénité non.
</t>
  </si>
  <si>
    <t>charvier-p-130236</t>
  </si>
  <si>
    <t>Je suis satisfaite du service , les prix me conviennent .
La personne au téléphone très agréable sympathique à l'écoute .
Je recommande cette assurance.</t>
  </si>
  <si>
    <t>paulian-p-139263</t>
  </si>
  <si>
    <t xml:space="preserve">Pour faire suite a notre entretien téléphonique de ce jour, nous avons apprécié le bon accueil et  la qualité des renseignements fournis. Pourvu que ça dure;-) </t>
  </si>
  <si>
    <t>abdelmalek-b-115078</t>
  </si>
  <si>
    <t>le prix me convient pas aucun sinistre et le prix a chaque fois il augmente pour le véhicule ou la maison  et pourtant ont fais très attention a tout  , je ne comprend votre politique ??</t>
  </si>
  <si>
    <t>bergereau-l-121402</t>
  </si>
  <si>
    <t>Les tarifs sont très concurrentiels. Contact facile et rapide. personnel compétent, agréable et diligent. Nous sommes très satisfaits des services de cette assurance</t>
  </si>
  <si>
    <t>cricri2b-62881</t>
  </si>
  <si>
    <t>Prix contenus. Diminution de la prime au bout de 3 ans d'assurance sans accident.</t>
  </si>
  <si>
    <t>paulo-69652</t>
  </si>
  <si>
    <t>50 années de PC, 50 années de cotisations d'assurances auto, dont 13 à la GMF.
Résultat pour 3 accidents en 3 ans dont 2 responsables, je me fais résilier comme un malpropre.
Nul</t>
  </si>
  <si>
    <t>meftah-127817</t>
  </si>
  <si>
    <t xml:space="preserve"> Bonjour, 
A fuire pas très professionnel en galère avec ma famille depuis une semaine en Espagne domage une mauvaise expérience. U. Coup j ai le droit d une voiture de prêt un coup non ils ont pas à la hauteur.
Dommage je ne peux pas mettre 0</t>
  </si>
  <si>
    <t>jeremydurand-107752</t>
  </si>
  <si>
    <t>Bonne couverture en complémentaire santé.
Le service en ligne est bon et la satisfaction des diverses demandes ou interrogations et toujours rapidement comblée.
Je recommande.</t>
  </si>
  <si>
    <t>frederic--d-113257</t>
  </si>
  <si>
    <t>Moyennement satisfait. Conditions/options d'assurance inférieures à celles d'autres assureurs et tarifs de plus en plus élevés. Prévois de changer d'assureur très prochainement.</t>
  </si>
  <si>
    <t>ticamomille-64435</t>
  </si>
  <si>
    <t>Pour une personne sourde passée par Twitter pour créer mon contrat de bout en bout : génial !</t>
  </si>
  <si>
    <t>jose-r-110377</t>
  </si>
  <si>
    <t>je suis satisfait des services des prix  et de l'accueil fourni par direct assurance ayant eu un sinistre récemment ou le délai et le remboursement se son très bien passés</t>
  </si>
  <si>
    <t>wolf60-88434</t>
  </si>
  <si>
    <t xml:space="preserve">Bonjour,
Je tenais à apporter mon témoignage concernant les retraits sur un contrat assurance vie avec un fond en euros EUROSSIMA. Aucun problème concernant mes retraits effectués par internet. Les fonds sont disponibles sur mon compte au maximum 72 h après ma demande. Je retire les sommes de ce contrat progressivement pour affecter cette épargne ailleurs, car le contrat ne fait plus partie des plus performant de sa catégorie. </t>
  </si>
  <si>
    <t>vevelyne-114594</t>
  </si>
  <si>
    <t xml:space="preserve">Cela fait plus 10 ans que je suis assurée. Je viens d'en assurer une autre , j'envoie tous les papiers. demande un autre papier déjà envoyé. Bien entendu pas de possibilité de  m' envoyer ce fameux papier à signer par mail et vu mes horaires je ne peux me déplacer aux horaires d'ouverture de l'agence de Laval (53)
Résultat , je ne peux pas avoir un autre  papillon vert donc si je me fais arrêter....
Nous avons 3 voitures assurées pour l'instant, je pense vraiment changer d'assurance, je suis furieuse.
</t>
  </si>
  <si>
    <t>hatem-107929</t>
  </si>
  <si>
    <t>remboursement rapide,prix très avantageux, je suis vraiment satisfait.quand des collègues chercher une mutuelle, c est la mutuelle santé mgp que je leurs conseil.</t>
  </si>
  <si>
    <t>caroline-90710</t>
  </si>
  <si>
    <t>Je suis satisfaite du site rapide bons renseignements info demandées très précises tarif très attractif facilité pour remplir les réponses et rapidité pour remplir le devis</t>
  </si>
  <si>
    <t>pat-59269</t>
  </si>
  <si>
    <t>J'ai eu accident de voiture début octobre 2017, règlement reçu prix neuf du véhicule (assurance tous risques, prix neuf) fin novembre. Ils m'ont même proposé leur aide pour récupérer la franchise chez identicar</t>
  </si>
  <si>
    <t>pateau83-96190</t>
  </si>
  <si>
    <t>Bonjour j'ai souscrit une assurance tous risques chez direct assurance avec protection juridique la j'ai besoin de l'assistance juridique pour mener une action on me dit que j'ai aucune protection juridique faux mon contrat est avec protection juridique donc mauvaise assurance d'autre personne chez direct assurance on fui donc je vais mener une action avec que choisir donc cette assurance est à évité absolument</t>
  </si>
  <si>
    <t>coco-101956</t>
  </si>
  <si>
    <t xml:space="preserve">Assurée sur 7000 km annuel, dans le contexte Covid, ce qui veut dire que mes déplacements sont encore plus réduits, je constate une augmentation de mon assurance globale (voiture + appartement), soit une AUGMENTATION ANNUELLE de 40 euros alors que je n'ai déclaré aucun sinistre et je ne les ai jamais contactés pour quoi que ce soit.
 Bien sûr, on ne vous prévient pas de cette augmentation....
Je ne resterai pas chez eux 0/20.
</t>
  </si>
  <si>
    <t>fabio-a-130507</t>
  </si>
  <si>
    <t xml:space="preserve">Je suis content du devis et satisfait des prestations de l'assureur 
A comparé à mon assureur voiture le tarif diminué de 70% du prix 
A voir dans la durée 
</t>
  </si>
  <si>
    <t>manuel-c-110643</t>
  </si>
  <si>
    <t>Nous avons téléphoné ce matin et nous n'avons pas apprécié l'interlocutrice que nous avons eu, si c'est une de  ADV je pense que vous allez perdre des clients en tout cas pour nous c'est la dernière année chez vous après avoir constaté la difference de prix après une nouvelle simulation et le prix que nous avons a payé actuellement. Cordialement !</t>
  </si>
  <si>
    <t>virginie-r-111529</t>
  </si>
  <si>
    <t xml:space="preserve">Très satisfaite du service. Personne très sympa au téléphone, répond à toutes vos questions  ??
Super tarif et changement d assurance très facile et rapide.
</t>
  </si>
  <si>
    <t>bauffe-a-139469</t>
  </si>
  <si>
    <t>Services très rapide prix défiant toute concurrence.  Jattend de voir si j'ai un problème si vous cerai aussi réactif. Sinon très heureuse car de pouvoir l'avoir l'avoir ligne me permet de récupérer ma voiture ce jour .</t>
  </si>
  <si>
    <t>regis-102589</t>
  </si>
  <si>
    <t>Bilan particulièrement satisfaisant quand à la gestion de mon litige. Ecoute et disponibilité réelles tout au long de la gestion du dossier. Facilité rédactionnelle de l'ensemble des éléments.
Je recommande donc particulièrement ce partenaire.</t>
  </si>
  <si>
    <t>aucun-80453</t>
  </si>
  <si>
    <t>Juste bon pour prendre vos cotisations, service client déplorable et incompétente, une gestion des sinistres désastreuse, je suis assuré chez eux tiers maxi(vol et incendie) . Je me suis voler mon véhicule et refuse de m'indemniser sous prétexte qu'il manque un document qui n'a rien a voir avec mon véhicule sinistré (justificatif de cession d'un véhicule qui a servi a la reprise du véhicule sinistré) malgré une liste de documents complète que je leur ai fourni. Allez n'importe où mais pas chez eux. N'ayant aucun moyen de locomotion et ni de solutions pour me rentre au travail, je vais être prochainement licencier de mon emploi, le tout premier CDI que je signe dans ma vie. Ils ont ruiné ma vie. Je compte les poursuivre pour faire valoir mes droits</t>
  </si>
  <si>
    <t>ultra4-98256</t>
  </si>
  <si>
    <t xml:space="preserve">Il leur a fallu 3 mois entrer les domiciliations. Durant ce temps là je croyais qu'ils allaient faire un rattrapage. Et comme j'avais signé les domiciliations, j'ai donc fait abstraction de leur lettre de rappel. Au final, ma prime mensuelle a été augmentée de plusieurs dizaines d'euros ce qui correspondait à plus de 30% d'augmentation en raison des frais d'impayés. 
Suite à cela je suis passé en virement automatique car il était hors de question qu'ils prélèvent des montant injustifiés sur mon compte. Mais cela ne leur a pas plus, j'ai été harcelé pour payer ma prime annuellement ce que j'ai fait. 
Et quand j'ai eu payé ma prime annuellement ils m'ont remboursé prétextant que j'avais un paiement trimestriel. Je ne me suis pas aperçu qu'ils m'avaient remboursé. Pour moi la prime annuelle était payée et je dormais sur mes 2 oreilles. 
Du coup j'ai reçu un recommandé pour ne pas avoir payé ma prime trimestrielle.
Je dois payer 445,30€ / trimestre, alors que ma prime mensuelle s'élèvait à 113€/mois. (339€/trimestre)
Donc, ils m'ont changé de plan tarifaire sans m'avertir, parce que cela les arrangeait bien et au final leur système m'envoie des recommandés automatiques. 
Ras le bol. Des bras cassés. Pas sérieux. Et pour clarifier les choses, je passe des heures dans la file d'attente avec le service comptabilité. INADMISSIBLE !
</t>
  </si>
  <si>
    <t>frank-54353</t>
  </si>
  <si>
    <t>Bsr,depuis 40 ans relationsidylliques mais suite à un important sinistre (incendie) tout est parti en fumée,au propre comme au figuré.L'expert et la personne s'occupant du dossier mon littéralement torpillé.Vétusté importante et une belle règle proportionnelle comme double lame.Nous sommes meurtris moralement et financièrement.Quelle tristesse....</t>
  </si>
  <si>
    <t>vitor-o-130530</t>
  </si>
  <si>
    <t>Je suis satisfait du service, simple et pratique, sérieux, très facilement joignable, je recommande Direct assurance pour leur sérieux et leur professionnalisme.</t>
  </si>
  <si>
    <t>charlotte-t-135387</t>
  </si>
  <si>
    <t xml:space="preserve">Je suis satisfaite de la souscription de mon assurance voiture. Les prix sont resonables. 
Très rapide et simple et tout est très bien expliqué pendant toute la souscription </t>
  </si>
  <si>
    <t>genevieve-b-128040</t>
  </si>
  <si>
    <t>Satisfaite dans l'ensemble des réponses apportées : rapides et claires,  ou à à mes demandes .
Déplacement rapide en cas de besoin pour dépannage. Merci</t>
  </si>
  <si>
    <t>nicolas-p-124731</t>
  </si>
  <si>
    <t xml:space="preserve">les prix me conviennent pour le moment, le service est satisfaisant, la rapidité du service est bluffant. j'ai toujours voulu souscrire chez vous maintenant c'est chose faites 
</t>
  </si>
  <si>
    <t>sivie-54178</t>
  </si>
  <si>
    <t>Indemnisée par la Cardif depuis 2009 et en invalidité depuis 2011 deuxième catégorie .J'ai été convoqué le 22 mars 2017 chez un médecin expert de la Cardif par prudence ,j'ai demandé à celui ci de me transmettre un double du compte rendu de l'expertise que j'ai reçu le 3/04/2017 .N'ayant pas de retour du service de gestion je les ai contacté à plusieurs reprises première réponse je relance le service  pour reprogrammer les paiements réponse bateau pour mettre fin à la conversation . Deuxième appel pas de trace du compte rendu de l'expert . On vous rappel maximum dans une demie heure j'attend encore.......Troisième appel alors là ils vont recontacter l'expert car il n'aurait pas dû m'envoyer le compte rendu mais d'abord à eux sauf que sur le compte rendu un exemplaire leur a été adressé et une copie à ma demande .j'ai demandé que le service me contact non ce n'est pas possible ils me prennent pour une imbécile heureusement j'ai un double de l'expertise qui est en ma faveur . Fidèle à sa réputation la Cardif traîne des pieds pour me répondre que faut il faire les traîner en justice je me demande si c'est de l'incompétence et de la malhonnêteté .Vu les dires de la Cardif j'ai eu confirmation par le medecin mandaté expert que le compte rendu   avait bien été envoyé le 1/04/2017</t>
  </si>
  <si>
    <t>robertsti-76390</t>
  </si>
  <si>
    <t>Assurance bon marché, un service client peu compétent. difficultés de communication.</t>
  </si>
  <si>
    <t>joel-j-109697</t>
  </si>
  <si>
    <t xml:space="preserve">Les prix me conviennent mais le service (informatique) laisse encore à désirer, j'attends une amélioration des logiciels dans les mois à venir. Bon courage
</t>
  </si>
  <si>
    <t>Harmonie est une société vantarde, d'avoir des millions d'assurés mais qu'elle radie sans prévenir, se cachant derrière l'employeur et laissant une femme enceinte et 2 enfants sans mutuelle
Ne prenez jamais harmonie : en plus de couper votre contrat sans raison alors que nos cotisations sont payées, il ne vous rembourse pas les prestations du contrat</t>
  </si>
  <si>
    <t>stephane-51029</t>
  </si>
  <si>
    <t>Personnel de mon Agence local efficace
Témoignage objectif.
Assuré à la mutuelle des motards
Acheté un 3008 Hybrid de 200 cv. Devis à 1100 € à la mutuelle des motards alors de 50 % de bonus.
Axa me propose 400 €  pour les même garanties
A peine assuré, pare brise changé. Prise en charge rapide et efficace sans franchise.
Une offre Axa proposait 70€ de remboursé pour 2 contrats.
Malgré une close (en tout petit) indiquant que l'offre était valide si aucun sinistre depuis une année n'avait eu lieu, mon agence locale m'a envoyé un chèque du montant en m'expliquant qu'il prenait à leur charge car il n'avait pas vu cette close.
Donc client content.
En général seuls les personnes mécontentes donnent des avis.
Un autre jour, besoin d'un transfer d'assurance sur une voiture de prêt, j'ai envoyé une photo de la carte grise par mail depuis mon smartphone. Dans les 30 mn, un mai me confirmait le transfert.
Voici donc un avis positif</t>
  </si>
  <si>
    <t>tahaa2-90378</t>
  </si>
  <si>
    <t>Nous avons un Sinistre depuis décembre 2019. Il y a eut un choc sur notre studio en mitoyenneté de nos voisins. Le choc vient de chez nos voisins. Le sinistre n'est toujours pas réglé. 20 ans que nous sommes clients, nos dernières cotisations nous ont coûté 2200 euros pour 2020 et pas de prise en charge pour un sinistre de 1970 € C'est une honte.</t>
  </si>
  <si>
    <t>lochrini-67681</t>
  </si>
  <si>
    <t>A la lecture des avis postés, je  comprends que ma situation n'est pas isolée. Sociétaire depuis 20 ans, quasiment aucun sinistre déclaré, jusqu'à... A la remise en fonctionnement d'une piscine laissée en hivernage plusieurs mois, je constate une fuite au niveau de la tuyauterie et un appareil électrique grillé. Je ne suis ni électricienne, ni pisciniste, bref, je parle tempêtes, d'orages, de gel au moment de ma déclaration. Conclusion : les tuyaux sont dus au gel et on ne couvre pas le gel. L'appareil grillé a été endommagé par un orage. Il faut que je fournisse un document qui le prouve. Je n'ai malheureusement trouvé aucun professionnel en mesure de rédiger un tel document. D'ailleurs certains m'ont même dit qu'ils n'en avait pas le droit. Maif, la coupe est pleine, je te quitte!</t>
  </si>
  <si>
    <t>daniel-g-130931</t>
  </si>
  <si>
    <t>Simple et rapide, les prix me conviennent, j'espère que le service sera à la hauteur. C'est la première fois que je souscris à une assurance en ligne.</t>
  </si>
  <si>
    <t>mitch2704-23385</t>
  </si>
  <si>
    <t xml:space="preserve">Des tarifs opaques, une agence qui téléphone au lieu de répondre par écrit à des questions précises posées par écrit....des relèvements mensuels qui augmentent en cours d'nnée sans aucune justification dépassant de plus de 8 % par rapport au contrat signé en agence .... Bref une assurance de moins en moins mutuelle, de moins en moins "humaine" contrairement  au slogan publicitaire, beaucoup plus axée sur le fric  tout comme une compgnie privée </t>
  </si>
  <si>
    <t>thierry-103780</t>
  </si>
  <si>
    <t>Impossible de faire réparer ma voiture alors que celle ci est assurée tous risques. AXA joue la montre avec un expert KPI Groupe qui refuse les réparation sous prétexte que la déclaration faite ne correspond pas aux dommages. La déclaration est très claire et en plus l'assurance est tous risques et je sais que je vais devoir payer la grosse franchise.
Je ne comprends pas. Cela fait.  17 ans que tous mes biens sont. assurés par AXA comme quoi la fidélité n'est. pas récompensée.
Lamentable
Thierry Clémnent</t>
  </si>
  <si>
    <t>soso-95186</t>
  </si>
  <si>
    <t>Service très efficace Tarif raisonnable Conseillère très aimable et rapide
Je recommanderai cette assurance à mes amis sans problème 
Merci pour votre efficacité</t>
  </si>
  <si>
    <t>alpichoo-104380</t>
  </si>
  <si>
    <t>Bonjour, 
Mutuelle catastrophique !! Je n'ai jamais vu des gestionnaires aussi incompétents.
Dossier bloqué depuis + de 3 mois. Aucun remboursement depuis plus de 8 mois.
les documents sont transmis 2 voir 3 fois pour être prit en compte. Lors des appels, l'attente est min de 10 min voir 40 min parfois pour avoir une personne qui ne peut vous aider car n'a pas la main sur la gestion des dossiers. Les gestionnaires ne savant pas lire vos messages, ils redemandent sans cesse les mêmes documents pour ne pas traiter la demande correctement. Aucun professionnalisme.  
Mes factures apparaissent comme "traités" sur mon espace alors qu'aucun remboursement n'est effectué.
Je ne vous parle même pas des demandes de devis qui restent sans réponse.
Bref, UN VRAI CAUCHEMAR cette boite. INCOMPETENCE TOTALE.
A FUIR ENCORE PLUS QUE LE COVID car c'est d'une crise cardiaque que MERCER vous achève. A FUIR 
Dommage de ne pas pouvoir mettre 0 étoile.</t>
  </si>
  <si>
    <t>naj13-66229</t>
  </si>
  <si>
    <t>Bonjour , je souhaite réagir également sur un dossier ouvert depuis novembre au sein du service protection juridique. Je ne suis pas du tout satisfaite , sans mes multiples appels et courriers mon dossier resterais dans le bas de la pile . J'ai acheté un véhicule celui tombe en panne au bout de 6 mois , de grosse réparation à prévoir que vendeur refuse de prendre en charge . Jai avertis à maintes reprises que cette situation est insupportable d'autant plus que j'ai des enfants en bas âge . Je me retrouve à pied, tous l'hiver glacial a trainballer mes enfants à l'école , un petit de 3 ans que je dois porter je vous raconte pas l'horreur et les douleurs au dos que cela m'a engendré . Jai insisté pour que mon dossier avance , à ce jour rien est fait ! J'appréhende déjà la rentrée , mais personne en a rien à faire de la vie des autres et des difficultés que cela engendre et l'argent gaspillé (location de voiture, enfants privée de sport pour des abonnements payés, tickets de bus pour me  déplacer, sans parler des sciatiques alorsque je n'avais jamais eu de mal de dos )Je vis un vrai cauchemar cette situation ne dérange personne , je paie tous les mois des assurances pour un véhicule immobilisé depuis bientot 1 an ( dans 2 mois ça fera 1 an que le dossier reste dans l'état ) je vous passe les détails de l'expert qui estime que je peux récupèrer Mon véhicule peut être réparer et de rouler avec sur des routes à 50 klm /h ( l'expert a expertisé une audi A1 pas une voiture sans permis ) me conseiller de récupèrer ma voiture et de rouler sur des routes limité c'est une honte ! Je pense me déplacer à la direction pour rencontrer un directeur . Parceque là c'est la catastrophe .</t>
  </si>
  <si>
    <t>lud-62255</t>
  </si>
  <si>
    <t>À fuire!!!</t>
  </si>
  <si>
    <t>donald-66956</t>
  </si>
  <si>
    <t>accidenté depuis plus de 2 mois et toujours aucune nouvelle d'eux après 3 coups de fils toujours la même réponse je préviens le service sinistre, bref et je fais comment pour rouler ?</t>
  </si>
  <si>
    <t>batmancool2007-97979</t>
  </si>
  <si>
    <t>La premier année rien à dire deuxième année augmentation troixième augmentation encore  et quatrième idem j'ai fuis. La logique voudrait qu'il pratique des prix attractive pour garde leur client. Je pense qu'il prefère avoir des nouveaux clients que de garde les anciens.</t>
  </si>
  <si>
    <t>ahite-s-133426</t>
  </si>
  <si>
    <t>Je suis satisfait de l’offre d’assurance à laquelle j’ai souscrit, tant au niveau du prix que des garanties par lesquelles je suis couvert. Je recommande vivement.</t>
  </si>
  <si>
    <t>borceux-y-121192</t>
  </si>
  <si>
    <t>Le devis est simple à préparer grâce à l'accueil téléphonique.
Prix intéressant. Je conseillerai cet assureur à mes proches et à mes amis. 
Web site facile</t>
  </si>
  <si>
    <t>isalanglois-103283</t>
  </si>
  <si>
    <t>Je suis satisfaite de cette mutuelle. Les remboursements sont corrects mais pourraient être bien meilleurs au niveau de l'optique.
Les remboursements médecine douce ne sont pas suffisants.</t>
  </si>
  <si>
    <t>bouhlel-87709</t>
  </si>
  <si>
    <t>Super mécontene mutuelle injoignable et incompétent.
Le numéro de téléphone surtaxé et bien sur ça fait 1 semaine j'essaie de les joindres  impossible! 
L'attente est super longue de minimum 10 minutes a chaque appel (dont une fois 20min). Lorsque j'arrive a parler à un conseiller elle me dit qu'ils vont me rappeler mais pas de nouvelle au bout de 72 heures. J'étais obligé de les rappeler pour qu'au finale la conseillère me dit que la personnes qui gère n'est pas disponible et injoignable ! Donc encore une fois il faut rappeler. C'est juste inadmissible elle n'essaie même pas de gérer mon problème ni du moins tenir sa promesse et me recontacter.
Je vous la déconseille !!!</t>
  </si>
  <si>
    <t>jeanne--104396</t>
  </si>
  <si>
    <t>Je suis satisfaite de la MGP en tant que santé et cautionnaire d'achat d'appartement...
Les conseillers sont disponibles et répondent à 
nos questions...Très satisfaite depuis des années...</t>
  </si>
  <si>
    <t>mathieu-m-117139</t>
  </si>
  <si>
    <t>bon rapport qualité prix, trouvé grâce au comparateur d'assurance 
finalement inutile de prendre une assurance à proximité quand une assurance en ligne fait le travail, et ce de manière plu rapide à conditions identiques et moins cher.</t>
  </si>
  <si>
    <t>nina-81114</t>
  </si>
  <si>
    <t xml:space="preserve">Merci à Caroline qui a été très professionnelle et efficace. 
Elle m'a aidé à faire les démarches pour résilier un contrat qui ne correspondait pas à mon profil et qui m'a été vendu par un courtier au téléphone.
</t>
  </si>
  <si>
    <t>niazi-87360</t>
  </si>
  <si>
    <t>Ils résilie mon contrat parce que ils sont pas arriver pas a trouvé une solution pour mon cas permis étranger(en cours de changement vers un permis français) avec catégorie A directement sans catégorie A2.</t>
  </si>
  <si>
    <t>pep-j-127275</t>
  </si>
  <si>
    <t>Satisfait par l’amabilité des interlocuteurs lors de mes différents entretiens téléphoniques.
Consignes claires, conseils avisés m’ont aidés à compléter la signature de mon contrat.</t>
  </si>
  <si>
    <t>sarah-d-127077</t>
  </si>
  <si>
    <t xml:space="preserve">Bonjour,
Je suis satisfaite du service.... les prix me conviennent.....  je suis ravie pour mon véhicule .    
Direct assurance l’assurance qu’il vous faut. </t>
  </si>
  <si>
    <t>juju-63805</t>
  </si>
  <si>
    <t>Cela fait 3 semaines que sogecap me fait tourner en rond pour une assurance emprunteur. Ayant eu une opération de l'épaule gauche suite à des luxations je leur ai fourni le bilan post-op ou il est bien indiqué que je me suis fait opérer l'épaule gauche. Malheureusement leur médecin conseil doit être au mieux incompétent voir illettré. Donc voilà mon projet est tombé à l'eau....</t>
  </si>
  <si>
    <t>rjlh45-88277</t>
  </si>
  <si>
    <t xml:space="preserve">Ayant procédé (à titre de test) un nouvel investissement de 1500 € sur mon compte Cardif Multiplus, je reçois le 2902/2020 un formulaire de Hello Bank (mon compte direct Cardif ayant été malheureusement supprimé lors d'un passage chez Hello Bank, qui n'est pas ma banque).
Je renvoie le formulaire rempli, ainsi que mon RIB chez AXA) le 30 janvier, ainsi que le confirment les copie de messages de hello Bank.
Le 10 Février, après que Cardif (contacté au téléphone m'indique n'avoir aucun dossier à mon nom) ; Hello Bank m'informe que la procédure appliquée par eux le 30 janvier n'était pas la bonne, et qu'il me fallait virer la somme sur le RIB de Cardif, qu'ils me communiquaient alors.
Je virai donc la somme sur le compte Cardif.
Entre temps Cardif me signalait ne plus avoir l'ordre initial d'achat du fonds.
Sans nouvelles je reprends contact le 26 Février pour apprendre que l'ordre d'investissement n'était toujours pas passé.
Le 2 mars j'apprenais que l'ordre avait été passé le 27 février MAIS AU COURS DU 14 FÉVRIER. Soit 7,741205 PARTS DE SICAV PICTET  PREMUIUM  BRAND à 192,80 €.
CARDIF M'A DONC VENDU (RETROACTIVEMENT) À 192,80 € DES PARTS QU'IL A ACHETÉES À 166,27 LE JOUR MÊME.
SOIT UNE MARGE DE 205,37 € NON JUSTIFIÉE.
</t>
  </si>
  <si>
    <t>blanche-e-130993</t>
  </si>
  <si>
    <t>Assez rapide et pratique d'utilisation, les prix sont correct et ils sont assez réactifs après un accident ou autre problème sur le véhicule ! Bonne assurance</t>
  </si>
  <si>
    <t>marion-c-134916</t>
  </si>
  <si>
    <t>Je suis satisfaite de ce que propose direct assurance. C’est la seule assurance que j’ai trouvé avec des prix raisonnable et qui couvre ma voiture comme je le voulais</t>
  </si>
  <si>
    <t>dfya-52256</t>
  </si>
  <si>
    <t xml:space="preserve">Refus du siège de donner suite à un cambriolage, avec pour prétexte que le mot effraction n’apparait pas textuellement sur le dépôt de plainte de la gendarmerie, ceci n'étant pas stipulé sur les Conditions Générales, et ce malgré effraction sans dégradation.
Dossier transmis par le conseiller clientèle aprés demande de vérification. </t>
  </si>
  <si>
    <t>rysema-54069</t>
  </si>
  <si>
    <t>J'ai changé de voiture en décembre, 2 mois pour avoir une carte verte définitive, cotisations multipliée par 2 entre le devis et l'avis d'échéance définitif. Refus de leur part la résiliation, dates sur la carte verte qui correspondent a rien et j'en passe. J'ose pas imaginé encas de pépin.</t>
  </si>
  <si>
    <t>ennouri-k-115190</t>
  </si>
  <si>
    <t>Satisfait ! Et tres comptant merci l'olivier recommande vivement prix suivis tout y est assitance tel au top temps d'attente très court et a votre écoute</t>
  </si>
  <si>
    <t>debo38-75450</t>
  </si>
  <si>
    <t>Attention très mauvaise mutuelle. Même dans le cadre d'une adhésion obligatoire à la mutuelle de votre entreprise... harmonie mutuelle refuse de vous résilier !!!
Attention... à fuire !</t>
  </si>
  <si>
    <t>kheli-64169</t>
  </si>
  <si>
    <t>AUCUN SERVICE APRES SOUSCRIPTION  ASSURER CHER EUX DEPUIS 2 ANS IMPOSSIBLE A AVOIR LE RELEVÉ INFORMATION DE PLUS IMPOSSIBLE A CONTACTER LE SERVICE TOUS CE FAIT PAR MAIL JESSYAE DE LES AVOIR DEPUIS 4 MOIS RIEN A FAIRE</t>
  </si>
  <si>
    <t>01 novembre 2021 suite à une expérience en octobre 2021</t>
  </si>
  <si>
    <t>matador-138702</t>
  </si>
  <si>
    <t>1 mot : FUIR !!!
Demande 15 ans de documents de mutuel et de documents médicaux pendant des mois pour au final ne pas payer !!! Assurance vie qui ne sert à rien à part jeter son argent !!
Regardez tous les avis sont négatifs, c'est une honte...</t>
  </si>
  <si>
    <t>tima28-87357</t>
  </si>
  <si>
    <t xml:space="preserve">Je suis très déçu par leur assurance mais aussi par leur partenaire d'assistance qui est Europ assistance ...
j'ai eu un sinistre au mois de décembre, l'assistance doit me rembourser 200e pour le dépannage que j'ai avancé et 80e de taxi .... 
Nous sommes le 19 février je n'ai toujours pas reçu mon argent. 
Et quand on les appels le virement a été fait mais ils ne peuvent donner aucun information il faut envoyer des mails .... des mails qu'ils ne reçoivent jamais et ne répondent pas !!!! 
Je commence à saturer la je veux récupérée mon argent !!! 
Je ne recommande surtout pas lolivier et encore moins leur compagnie d'assistance !!! </t>
  </si>
  <si>
    <t>estelle34340-79376</t>
  </si>
  <si>
    <t>Augmentation abusive des tarifs si je ne consulte pas mon dossier je ne le sais même pas. 2 contrats auto assurés en tout risque. Le pire c'est que lorsque je refais un devis chez le tarif est celui pour lequel je mettais engagée alors pourquoi augmenter vos tarifs sans nous prévenir.</t>
  </si>
  <si>
    <t>fanny-l-126286</t>
  </si>
  <si>
    <t>Je suis globalement satisfaite des services. J'ai cependant été mal conseillée pour la souscription de l'assurance juridique et j'en pâtis aujourd'hui.</t>
  </si>
  <si>
    <t>madj-77520</t>
  </si>
  <si>
    <t>Purement et simplement honteux !!!!
Pas fichu de modifier une adresse du coup suite a l'arrivée de mon enfant je le déclare logiquement et la plus signe de vie et un jour ma cotisation semestrielle est prélevé a ma grande surpise ma prime a plus que triplé je les appels et il me dise avoir envoyé un courrier (a une mauvaise adresse après avoir fais 2 fois la démarche de modification d'adresse !!) pour me prévenir, de plus ils ont ont le culot de me dire que tout est sur internet et que j'avais qu a regarder.
Je demande a résilier on me soutien que ce n'est pas possible sauf si je paye la totalité de ma prime annuel.
Acte 2 : Encore plus énorme : une plainte va partir
Et bizarrement j'ai des courrier avec 2 adresses de contact (les miennes) différentes. 
J'en déduis 2 ERP et vraisemblablement un fonctionnement en mode franchise dont le but est uniquement de ce faire un max de pognon au détriment de la déontologie.
Bref je déconseille vivement</t>
  </si>
  <si>
    <t>maria-77616</t>
  </si>
  <si>
    <t xml:space="preserve">bonjour ,
je vais donner un avis sur cette assurance,  alors comment font t'il pour vous envoyer une mise en demeure du 4 juillet et le prélèvement ce fait le 10 juillet , j'appel le service on me dit que c'est une erreur de leur part , bon je me dit ok,  3 jours plus tard mise en demeure mais le double de la Somme 198euros , et on me dit mais madame faut payer et sa que pour le mois de juillet , Sava j'ai acheter une porche pour payer cette Somme par mois , vraiment honteux à fuir </t>
  </si>
  <si>
    <t>elise98-67803</t>
  </si>
  <si>
    <t>super ...de vrais professionnelles  de la santé.
toujours à l'écoute pour nous trouver des contrat adaptés.</t>
  </si>
  <si>
    <t>glissant-k-114723</t>
  </si>
  <si>
    <t>Super facile à souscrire bon service client c’est bien même si les tarifs sont tout de même élevé. Mais je recommande vivement. Je recommanderai sûrement à mon entourage.</t>
  </si>
  <si>
    <t>minh-tam-p-135349</t>
  </si>
  <si>
    <t>c'est la 1ère fois que je ne je ne sais pas encore, si c'est bien j'aurai une autre voiture à assurer chez vous pour le mois d'avril 2022.
Merci beaucoup
Cordialement
Minh-Tam PHAM</t>
  </si>
  <si>
    <t>cocolasticot-61543</t>
  </si>
  <si>
    <t xml:space="preserve">Quand on choisit une assurance lowcost, il faut s'attendre à un service lowcost.
évidemment, ce forum est un peu le bureau des pleurs et la plupart des gens qui écrivent ici sont la pour exprimer un mécontentement.
Pour ma part, je suis client pour ma voiture ( qui a 19 ans ) et c'est l'assurance qui me proposait le meilleur prix.
Ce que je recherche, c'est uniquement un papier vert à coller au parebrise pour rouler en toute légalité.
Je ne me fais pas d'illusion;.. en cas de sinistre ( responsable ou pas) je sais très bien que ce sera le parcours du combattant pour obtenir réparation .. Pas que l'assurance soit malhonnête, mais que le traitement du dossier se fera lentement et pas forcément traité avec beaucoup d'attention et d'empathie ( ils respecteront le contrat, la loi et rien de plus.. contrairement aux assurances prémium qui offrent une vraie relation client).
Pour ma voiture ( qui vaut moins de 1000 euros) Je n'ai pas besoin de plus.. si je suis victime d'un accrochage, je devrai prendre mon mal en patience, mais cela ne me causera pas de problème financier...
En revanche, pour une voiture neuve achetée à crédit, il est clair que cela pourrait poser problème à pas mal de personnes..
réfléchissez bien avant de signer ( et c'est valable pour toutes ses assurances pas chères.. pas spécialement eurofil)
bref, on a le service qu'on paye... Moi ça me convient.
</t>
  </si>
  <si>
    <t>chantal-137848</t>
  </si>
  <si>
    <t>Très bonne écoute téléphonique avec réponse satisfaisante déjà un appel pour la transmission qui ne s’est pas faite j’espère que cela se fera avec ce deuxième appel</t>
  </si>
  <si>
    <t>jez-58401</t>
  </si>
  <si>
    <t>Ils nous ont résilié car nous avons déclaré 2 bris de téléphone cette année et ce alors qu'ils avaient initialement accepté de les prendre en charge dans le cadre de la multirisque habitation et ce sans émettre le moindre warning. Ce sont des méthodes purement inacceptables.</t>
  </si>
  <si>
    <t>mohamed-m-132911</t>
  </si>
  <si>
    <t xml:space="preserve">bonjour je suis très content de tarif et le site très bien fait
rien est compliqué pour le moment je suis satisfait un grand merci à cette assurance. </t>
  </si>
  <si>
    <t>ralebolesassurances-51166</t>
  </si>
  <si>
    <t>j'ai souscrit en raison d'un tarif attractif un contrat tous risques. Je suis assuré à titre principal et  mon épouse en tant que conducteur secondaire. Les démarches ont été entreprises à compter du 15 11 2016 date de départ du courrier de résiliation adressé à mon ancienne assurance. Pour ce contrat, j'ai envoyé utilement 4 relevés d'information puisque j'ai été détenteur de deux véhicules sur les 36 derniers mois et assuré par deux compagnies d'assurances successives. Jusque là rien d'anormal. Par contre, la plupart des relevés envoyés font l'objet de la mention "en cours d'approbation". Je me demande ce que l'olivier assurance peut contester sur des documents adressés par d'autres compagnies. Ces documents sont toujours à l'étude. Par courriel, j'ai demandé de me faire parvenir une copie du courrier de résiliation adressé à mon ancienne assurance. No réponse. Demande de carte verte définitive. No réponse.
Chez l'olivier c'est le silence qui prévaut! Je passerais sous silence le fait qu'ils savent nous envoyer des courriels pour nous réclamer des pièces justificatives. Par contre, pour nous répondre!!!!!!!!!!!!! Je suis client chez eux depuis même pas un mois et je le regrette déjà. Je sens que l'année va être longue et que ne suis pas au bout de mes déconvenues.</t>
  </si>
  <si>
    <t xml:space="preserve">Je suis assuré depuis 1 an à cette compagnie , et je suis très mécontent du service de celle-ci en ce qui concerne le contact téléphonique. Après plusieurs appels à leur plateforme , au  dernier appel l'employé m'a raccroché au nez . Le service comptabilité avait  commis une erreur sur notre prélèvement bancaire. Après avoir consulté ma banque qui m'informe que aucun rejet n'a été effectué , je constate que la comptabilité de chez SANTIANE est mensongère.
Lors de la résiliation de mon contrat qui a 1 an d’existence au 31 décembre 2020,  SANTIANE invoque des délais pour la résiliation. Garder un client sous contrainte est-il sain??
En résumé fuyer cette mutuelle SANTIANE. </t>
  </si>
  <si>
    <t>moustik13-59177</t>
  </si>
  <si>
    <t xml:space="preserve">On est assuré chez assurbike mais lors de notre premier sinistre (vol) on apprend que c'est axa qui gère les dossiers. 
.. bref ça fait 3 mois qu'on attend... 3 mois qu'on est au chômage technique du coup sans véhicule. La il nous propose un remboursement avec 25% de franchise du coup ça fait quand même 2000e en moin... Et on attend qu'un conseiller veuille bien décrocher son téléphone mais non quedal! Toujours pas d'argent en vue rien !! Une rage profonde car qui va réparer les préjudice financier de la perte de mon emploi ??? Quesque je vais bien pouvoir prendre comme véhicule avec 2000e en moin !? C'est moi la victime du vol mais pour le coup c'est moi qui l'ai profond ! La haine envers cette assurance ! </t>
  </si>
  <si>
    <t>rafi-k-132686</t>
  </si>
  <si>
    <t>Satisfaction et bien reçu. Tarif attractif et intéressant. Je recommanderais a mon entourage de comparer leurs tarif assurance avec la votre voir la différence. Cordialement</t>
  </si>
  <si>
    <t>didier-d-117823</t>
  </si>
  <si>
    <t>Je trouve inadmissible que le prix d'accroche pour un nouveau client soit 2 fois moins cher que le prix que je paie à l'heure actuelle pour le même véhicule.
J'ai contacté le service client qui me tiens un discourt que ne me convient pas. (Paiement mensuel, lieu de garage, etc...).</t>
  </si>
  <si>
    <t>sandy-54470</t>
  </si>
  <si>
    <t>Ne souscrivez surtout pas chez eux..a part encaisser les cotisations . Je suis en depression depuis...jai été victime de la route mon dossier a été classé ils me l ont dit six mois après. Alors même que je l ai appelait tres régulièrement</t>
  </si>
  <si>
    <t>mounia-e-123540</t>
  </si>
  <si>
    <t>je pensais que j'économiserai beaucoup plus, la pub dit en moyenne 250euros je sais que c'est une moyenne néanmoins je pensais être dans la fourchette haute.</t>
  </si>
  <si>
    <t>ziede--a-135028</t>
  </si>
  <si>
    <t>Je suis satisfait du service. Direct Assurance.Rapide, efficace.je recommande Direct Assurance a tous les gens qui n’ont pas de temps à perdre en agence! ????</t>
  </si>
  <si>
    <t>mafray-r-137796</t>
  </si>
  <si>
    <t>Super customer service et ultra rapide, rapport qualité prix au top.
Super content d'avoir connu c'est assurance online ça change vraiment tout et sans prise de tête.</t>
  </si>
  <si>
    <t>julien-d-114921</t>
  </si>
  <si>
    <t>assurance rapide et rapport qualité top ! 
par contre zéro sur certain point comme le fait de devoir batailler pour avoir un n° de sinistre bris de glace afin d'aller dans un garage de notre choix ...</t>
  </si>
  <si>
    <t>rdu-98689</t>
  </si>
  <si>
    <t>3 semaines depuis mon sinistre et aucune rappel ni réponse au mail de la part de cet assureur. Impossible de parler avec qq'un. les agences commerciales ne sont là que pour vous signer un contrat commercial. Un scandale</t>
  </si>
  <si>
    <t>yannick-g-123918</t>
  </si>
  <si>
    <t>Très bon accueil téléphonique . tarifs, facilité de souscription. Choix large des options possibles qui font un contrat d'assurance complet au meilleur prix</t>
  </si>
  <si>
    <t>guillaume-b-131349</t>
  </si>
  <si>
    <t xml:space="preserve">Nickel pas de soucis pour souscrire en ligne je recommande 
Pas cher et bonnes garanties . Prix attractifs , garanties au top. 
Merci et bonne continuation </t>
  </si>
  <si>
    <t>pau17-104793</t>
  </si>
  <si>
    <t xml:space="preserve">Rien à dire. Rapide, serviable, à l'écoute. Je recommande fortement.
Toujours disponible. 
Je ne suis vraiment pas déçue d'avoir changé d'assureur ! 
</t>
  </si>
  <si>
    <t>sylvie-d-114218</t>
  </si>
  <si>
    <t>Dommage, les prix plus que compétitifs par le passé, ont très sérieusement augmenter avec une différence de 1000 à 1200£ en comparatifs avec d'autres assurances pour exactement les même garanties. D'autre part malgré l'ancienneté et fidélité à cette assurance, le tarifs augmente tout les ans et pas de geste commercial.</t>
  </si>
  <si>
    <t>killian-57366</t>
  </si>
  <si>
    <t>Cela fait 5 ans que je suis chez eux, sans jamais avoir eu un accident.j'ai changé de véhicule et je n'arrive pas à avoir un opérateur capable de me faire un avenant...un personnel désagréable et des opérateurs incompétents qui te raccrochent au nez...Un contrat en ligne c'est bien, encore faut il avoir des opérateurs concernés...un conseil..fuyez cet assureur. Je suis Belge..et bien figurez-vous qu'elle ne comprend pas le Belge, je parle sans accent, un bon français d'un bac+5, mais le fait d’être Belge suffit manifestement pour parler à la Belge...langage qui n'existe que dans les sketches de certains...Brel , Raymond Devos...sont Belges.</t>
  </si>
  <si>
    <t>frani-91424</t>
  </si>
  <si>
    <t>Sociétaire depuis plus de 30 ans, j'ai quitté la MAIF début 2020 suite à une accumulation d'insatisfactions. Assurances auto et habitation ont considérablement augmenté au fil des ans et les garanties ont considérablement diminué. La goutte d'eau qui a fait débordé le vase est quand j'ai subi un dégât "foudre" pour lequel j'étais assurée, et rien ne m'a été remboursé, rien de rien !!! car "matériel obsolète", ma TV et mon PC et mon lave-linge marchaient pourtant bien, mais pas assez neufs pour être remboursés. L'autre summun a été atteint quand la MAIF a envoyé des pub "assurance habitat" expliquant qu'elle vous changeait votre matériel électroménager défectueux (lave-linge par exemple) par un neuf grâce à cette assurance sûrement chère je n'ai pas regardé... Valeurs mutualistes ? respect ? écologie ? Non finalement je quitte la MAIF, j'ai plus de garanties ailleurs pour la même somme.
Il y des années en arrière, suite à un cambriolage j'avais été bien indemnisée par la MAIF, même pour une vieille TV, une chaîne HiFi, des CD, des vêtements... et un appareil photo de valeur mais qui datait....
Les valeurs d'entraide se perdent, maintenant il faut faire du chiffre et faire rentrer des sous, c'est tout.</t>
  </si>
  <si>
    <t>cedric-p-107654</t>
  </si>
  <si>
    <t>Je suis plutot satisfait des conditions tarifaires.
Également satisfait des conseiller téléphonique, ainsi que la rapidité à souscrire un nouveau contrat auto.</t>
  </si>
  <si>
    <t>jean-jacques-d-128457</t>
  </si>
  <si>
    <t>je suis tres satisfait de a.m.v ces une tres bonne compagnie d assurance merci encore je vous recomdraie a des collegues car vous avez des tres bons tarifs</t>
  </si>
  <si>
    <t>speelfrederic-57075</t>
  </si>
  <si>
    <t>J'ai souscrit chez L'olivier assurance pour ses prix attractifs et les garanties proposées à un très bon prix. Jusqu'a présent je suis totalement ravi, la mise en place de mon dossier s'est faite sans problème !</t>
  </si>
  <si>
    <t>provenzano-c-111991</t>
  </si>
  <si>
    <t>Nous avons été enchantées par l 'accueil téléphonique et ce à plusieurs reprises.
Les explications données étaient claires. 
La procédure pour finaliser pas trop compliquée.</t>
  </si>
  <si>
    <t>jo-130321</t>
  </si>
  <si>
    <t xml:space="preserve">TROP DECU DE CETTE MUTUELLE 
ILS COMPRENNENT RIEN ET JE VOUDRAIS PARTIR DE CHEZ EUX MAIS J Y SUIS DEPUIS JUILLET
ILS SONT NULS!!!!!!!!!!!!
DEPUIS 2 MOIS J'ATTENDS UN REMBOURSEMENT ET LORSQUE JE TEL   ON ME DIT JAMAIS LA MEME CHOSE
JE VAIS PRENDRE UN AVOCAT CAR JE N'AI PAS L'INTENTION DE RESTER 1 ANS
</t>
  </si>
  <si>
    <t>bilal-e-129194</t>
  </si>
  <si>
    <t>Service très rapides avec une souscription vraiment simple.
Prise en main du site vraiment rapide.
Point positif: on ne reçois aucun appel publicitaire inutile.
Merci.</t>
  </si>
  <si>
    <t>Les prix sont ok. Depuis ma souscription de 4 contrats je reçois tous les 2 matins des mails pour réclamer les pièces justifcatives qui doivent être données pour début juillet (le7 exactement). Je trouve que c'est un peu excessif
J'attends les parrainages. Je n'en ai pas eu la confirmation ne serait ce qu'une seule fois par retour de mail.
On dirait que vous avez plus besoin des pièces justificatives que de donner des parrainages.....</t>
  </si>
  <si>
    <t>sardane-99948</t>
  </si>
  <si>
    <t xml:space="preserve">Bonjour,
Suite à un cambriolage mon assureur "La Macif" au titre du manque de factures ne rembourse rien. Sachant que mes tickets de caisse étaient pour la plupart édités sur papier thermo sensible qui s'effacent avec le temps, c'est une belle opportunité pour ne rien rembourser. 
Fort de ce constat, la Macif associe néanmoins son image à celle d'un skipper Charlie Dalin, au départ du Vendée Globe 2020 en n'hésitant pas à engloutir des sommes considérables en publicité institutionnelle, au détriment de ses adhérents... Publicité mensongère d'une mutuelle au service de sa propre image! 
</t>
  </si>
  <si>
    <t>sheherazade-h-129199</t>
  </si>
  <si>
    <t xml:space="preserve">Merci à direct assurance pour votre confiance. 
Concernant le rapport qualité prix, direct assurance est pour moi une des meilleures assurances sur le marché. </t>
  </si>
  <si>
    <t>patrap-86872</t>
  </si>
  <si>
    <t>assurance à fuir - clients depuis 40 ans  à Macif avec une dizaine de contrats, nous avons été victimes d'un gros dégât des eaux et n'avons pas été couverts malgré que nous soyons assurés pour ce risque.</t>
  </si>
  <si>
    <t>bellicha-e-107628</t>
  </si>
  <si>
    <t>Impossible de souscrire à l'assurance par Internet, "Un problème est survenu" : terriblement frustrant. Au bout du 15e devis, je finis par appeler: le problème a été réglé en un coup de fil, 20min top chrono! Nickel.</t>
  </si>
  <si>
    <t>claram-60431</t>
  </si>
  <si>
    <t xml:space="preserve">C'est vrai qu'elle est saoulante la community manager, ça fait un moment que je lis les avis clients sur eurofil car je souhaite changer d'ass auto, et j'avoue être refroidie après avoir lu tout ce que j'ai lu. Alors certes ils sont moins chers mais il semblerait que cela soit au détriment de l'accueil, du suivi, des services et j'en passe. Mais le plus navrant ce sont les réponses des community manager qui répondent toujours la même chose et le même blabla, ce ne sont que des réponses "type" qu'elles envoient à chaque message!! vive la médiocrité </t>
  </si>
  <si>
    <t>hicham-98265</t>
  </si>
  <si>
    <t>Délai de traitement sinistre : supérieur a 1 an
Nombre de conseiller client : 1 pour toute la France.
Après avoir envoyé mon dossier a "l'expert" celui ci me dis de voir avec sogessur et eux affirme ne rien avoir reçu. A fuite absolument sauf si vous avez du temps et de l'argent a perdre</t>
  </si>
  <si>
    <t>zebulon-76997</t>
  </si>
  <si>
    <t>J attends chaque jour d être pris en charge pour un sinistre à la gmf avec la macif il se rejete la balle, j en ai ras le bol surtout que c est pour la prise en charge d une porte de four.</t>
  </si>
  <si>
    <t>chg-104120</t>
  </si>
  <si>
    <t>Très mauvais, travaille avec un cabinet d’expert en mèche avec eux, ne rembourse pas avec des diagnostics absolument aberrants, je vais prendre 1 avocat et résilier mes 3 contrats chez eux....</t>
  </si>
  <si>
    <t>Je n'ai pas reçu les deux relevés annuels au 31 décembre 2019 de mes deux contrats d'assurance vie à mon adresse courrier en Espagne .Les années précédentes je les avais reçus sans problème  au plus tard début mars</t>
  </si>
  <si>
    <t>eric-67860</t>
  </si>
  <si>
    <t xml:space="preserve">La maaf reste une bonne assurance temps que vous n avez pas besoin d eux , il suffit d avoir 2 sinistres habitations en 3 ans il vous vire comme un délinquant ,malgré plusieurs autres contrats ainsi que des placements financières
</t>
  </si>
  <si>
    <t>legal-51848</t>
  </si>
  <si>
    <t xml:space="preserve">Le slogan de la G.M.F : « Le service GMF, l’efficacité pour votre tranquillité »  … défense de rire ! 
Pendant 35 ans, j’ai payé ma cotisation d’assurance à cette GMF qui semble actuellement dans une phase suicidaire, à lire les nombreux commentaires sur internet.
Mon Odyssée commence par une fuite d’eau banale chez mon voisin du dessus, début décembre 2016.
Des dégâts très ennuyeux sur mon plafond et mes murs.
Mon voisin, fait une déclaration à son assureur, la MA…F, qui règle le problème vite fait.
Moi, je fais une déclaration, avec la confiance aveugle du néophyte GMF.
Le 26 décembre 2016, ne voyant rien venir, je me déplace à l’agence GMF.
L’employé qui me reçoit me dit que c’est « Rennes » qui s’en occupe et que « Rennes » prendra contact avec moi au moment opportun, puis se désintéresse de mon cas.
J’ai compris qu’à l’agence GMF, personne n’en avait rien à « foutre » de mon sinistre.
Dès le lendemain, j’ai donc écrit à Thierry Derez, président de la GMF pour me plaindre des faits et lui dire que ce n’était pas bien  de me faire ça.
A ce jour, j’attends toujours une réponse de sa part. 
Je pense que lui non plus, il n'en a rien à « foutre » de mon sinistre. Il a sûrement autre chose à faire. 
A ce jour, presque 2 mois après ma déclaration, rien, mais rien,  n’a été réglé. 
Moi, j’attends… eux vont attendre longtemps ma prochaine cotisation car je vais déguerpir vite fait de leur GMF. 
Je suis quand même chanceux : mon logement n’est pas sous les eaux et avec ma famille, nous ne sommes pas dans une barque, dans l’attente de la bouée de sauvetage que nous lancerait notre brave assureur avec son slogan : « LA GMF, l’efficacité pour votre tranquillité ».
Bien sûr, je vais aller m’assurer ailleurs. Pourquoi pas, à la M….F comme mon voisin ?
Et moi qui voulais confier  à la GMF la gestion de mon plan assurance vie : j’ai eu chaud pour mes sous !
</t>
  </si>
  <si>
    <t>patrick-c-109742</t>
  </si>
  <si>
    <t>Je suis pleinement satisfait de cette operation
Simple et facile d'utilisation, rapide
Compréhensif, 
Je vous remercie pleinement
Cordialement
Mr ciquet</t>
  </si>
  <si>
    <t>tarik-e-124810</t>
  </si>
  <si>
    <t>Je suis satisfait du service
Tarif intéressant mais j'aurai aimé avoir un meilleurs prix ayant 2 véhicule et mon assurance habitation chez vous
Je suis satisfait du service
Tarif intéressant mais j'aurai aimé avoir un meilleurs prix ayant 2 véhicule et mon assurance habitation chez vous</t>
  </si>
  <si>
    <t>jovm-98763</t>
  </si>
  <si>
    <t>Après un premier avis sur ce site concernant CIC ASSRANCES ET DONC ACM-IARD une réponse m'a été envoyée par "Isabelle" ... Merci à vous. Je ne vous ai pas encore contacté car je reste dans l'attente (suite LRAR, 2 appels téléphoniques à ACM groupe 20 et 27, 2 relances par mail) du rapport de l'experte venue pour les fissures dues à la sécheresse 2019 (et en continuation été 2020!!). Je reste sans nouvelle à ce jour. LA LOI VOUS OBLIGE A M'ENVOYER CE RAPPORT! Vous faites un blocage "volontaire" et "décidé" par vos instances Dirigeantes pour bloquer volontairement les dossiers des VICTIMES DE SINISTRES! C'est lamentable mais tellement dans l'esprit ... l'assuré paie ses cotisations et les Cie d'assurances font tout pour éviter d'indemniser un sinistre. Des lois existent et vous n'en tenez pas compte car vous comptez sur "l'ignorance du petit peuple". 
A celles et ceux qui me liront, une asso existe (il y en a d'autres): LES OUBLIES DE LA CANICULE. VENEZ VISTER LE SITE ET VOUS INSCRIRE. L'UNION FERA LA FORCE FACE A CES CIE ASSURANCES DEFAILLANTES ET MENSONGERES.</t>
  </si>
  <si>
    <t>rosandi-t-105643</t>
  </si>
  <si>
    <t>Les prix indiqueraient un niveau compéttitif selon le conseiller et ce, pour un client fidèle mais ne se reflète pas sur la proposition. 
Je m'aperçois que vos confrères proposent après signature des contrats compétitifs moins chers à iso périmètre.</t>
  </si>
  <si>
    <t>mullier-k-123741</t>
  </si>
  <si>
    <t>Je suis satisfait de votre tarif 
Sauf déçu pour les frais de dossier 
Cordialement 
Monsieur Mullier 
Sincères salutations 
Bonne continuation à vous</t>
  </si>
  <si>
    <t>jean-michel-49876</t>
  </si>
  <si>
    <t>Je mets une étoile parcequ'on ne peut pas mettre moins. Voici plus d'un an (octobre 2015) que j'ai fait appel à la MAIF pour un dégât des eaux. La cause : une fuite au niveau de l'arrivée d'eau à l'extérieur de la maison qui a causé des dégradations aux murs intérieurs et extérieurs, fait gonfler les huisseries et dégradé les peintures. Réponse de la MAIF après passage d'un "expert" de la société Eurexo : ce ne sont que des remontées capillaires. Résultat un an plus tard la fuite s'est aggravée, sous-sol inondé, Veolia bien obligé d'intervenir cette fois pour réparer la fuite. Les dégâts sont devenus plus importants bien sûr. Mais côté MAIF, malgré deux relances, c'est toujours silence radio.</t>
  </si>
  <si>
    <t>audreysaby-137789</t>
  </si>
  <si>
    <t>J’attends toujours ma carte de 1/3 payant.
L’application ne marche pas je n’arrive pas à m’identifier depuis 1 semaine.
C’est très long.
J’ai besoin de ma carte demain !</t>
  </si>
  <si>
    <t>geniale-67623</t>
  </si>
  <si>
    <t>Axa assure mes véhicules depuis des années. Je trouve qu'il est utile d'avoir un contact en agence. Toujours une solution à apporter. Je suis très satisfaite. Le tarif peut paraître un peu élevé mais le service rendu est de qualité. L'espace client internet propose aussi un club avec des réductions dans plusieurs magasins.</t>
  </si>
  <si>
    <t>sergent70-71678</t>
  </si>
  <si>
    <t xml:space="preserve">ayant eu un sinistre (véhicule dégradé en stationnement)feu ar d cassé et plusieurs impacts sur aile dégradation causée par un individu et non un autre véhicule.la franchise prévue au contrat prise en charge totalement par la GMF. très heureuse surprise.
</t>
  </si>
  <si>
    <t>fabifab-72491</t>
  </si>
  <si>
    <t>Suite à un accident de deux roue ou j étais reconnu non responsable mon scooter à était reconnu épave le conseiller ma recommander de laisser les prélèvements de la prime mensuel ce faire tant que le remboursement du véhicule ne me soit parvenu et ensuite il me remboursera les primes de cette période soit 4 mois de paiement 160 e à l heure d aujourd'hui aucun remboursement ni réponse au courrier et cerise sur le gâteau 150 e de la valeur d expertise du scooter ne me son pas parvenu suivant les dires assit online il attende les fonds de la partie adverse</t>
  </si>
  <si>
    <t>eve-117700</t>
  </si>
  <si>
    <t>Mutuelle a fuir!!!!!Ne remboursent pas .Ne répondent pas ni aux mails ni au téléphone.Leur site internet est inaccessible.Par l’intermediaire du courtier,pas plus de résultats.</t>
  </si>
  <si>
    <t>numa-r-117609</t>
  </si>
  <si>
    <t xml:space="preserve">
merci pour la rapidité de prise en compte de notre demande, correspondant à nos attentes
Nous vous recommanderons sans problème à l'avenir car satisfait de la proposition
</t>
  </si>
  <si>
    <t>lasam47-63707</t>
  </si>
  <si>
    <t>Je ne note que mon rapport avec mon correspondant Santiane, puisque je serai couverte seulement dans qq mois... J'attendrai donc avant de noter totalement cette mutuelle. Je suis déjà cliente du groupe owliance, je reste donc en terre connue. Jusqu'ici j'étais satisfaite de la relation client ...</t>
  </si>
  <si>
    <t>sheart1-95913</t>
  </si>
  <si>
    <t>Très insatisfait. J’ai choisi April pour la mutuelle de mes 2 chiens et je regrette. Il faut attendre entre 3 semaines et 1 mois pour être remboursé. Les joindre par téléphone relève du miracle. Ils ne sont pas aimables et peu professionnels. Fuyez cette mutuelle !!!</t>
  </si>
  <si>
    <t>jeremie-b-128364</t>
  </si>
  <si>
    <t>A voir en cas de problème, mais tarifs le plus bas en comparaison des autres assurances, bien que les frais de dossiers et taxes soient surprenant et donc au final tarifs équivalents du groupe Axa</t>
  </si>
  <si>
    <t>vanda-f-130603</t>
  </si>
  <si>
    <t xml:space="preserve">C’est l’assurance la m’ois cher que j’ai trouvé .
Mon cousin m’a conseillé et on c’est mi d’accord pour prendre votre assurence 
J’espère être très satisfait </t>
  </si>
  <si>
    <t>très content et satisfait de DIRECT ASSURANCE. site très facile à remplir et rapide. une grande facilité pour souscrire une assurance. je recommande</t>
  </si>
  <si>
    <t>sriri-elyas-105265</t>
  </si>
  <si>
    <t>Tres satisfait pour le moment. L'ouverture et la validation du contrat s'est correctement effectué. Les prix sont plus bas que chez les concurents. Je conseille!</t>
  </si>
  <si>
    <t>luciejllie-129094</t>
  </si>
  <si>
    <t>La version assurance en ligne est une catastrophe. Je renouvelle des demandes par mail depuis 2 mois qui demeurent sans réponse. De plus, il ne s'agit pas d'une demande complexe ou extravagante (demande d'attestation d'assurance mentionnant l'activité de télétravail). Par télephone je n'ai pas eu plus de succès, les "rappels gratuits et immédiats" et 3prises de rendez vous téléphoniques3 n'ont méné à rien. JAMAIS DE RAPPEL. Et lorsque je les contacte directement "votre temps d'attente est estimé à moins de 4min", je ne sais pas s'ils sont équipés d'horloges mais 30min après je suis toujours en attente. En revanche aucun retard pour réaliser les prélèvements. ASSURANCE MEDIOCRE : je ne recommande pas, surtout si vous avez besoin d'eux.</t>
  </si>
  <si>
    <t>jessica-g-124955</t>
  </si>
  <si>
    <t>Très satisfait merci pour la rapidité de traitement et les offres proposées attend plus que ma carte vert merci et les justificatifs demandés cordialement madame Zapata</t>
  </si>
  <si>
    <t>jose-64178</t>
  </si>
  <si>
    <t>Leur numéro est très bien rôdé. Vous avez beau envoyer un dossier complet, ils vous réclament une pièce déjà fournie et ce (comme par hasard) avant l'échéance des 30 jours à laquelle ils sont tenus de payer. Ils comptent, sur le découragement des héritiers bénéficiaires. Leur objectif, faire trainer les choses. Malheureusement pour eux, ma compagne étant avocate et habituée de ce genre de pratique, j'avais anticipé en enregistrant les pièces envoyées. Du coup, en plus du versement du capital, je compte demander des intérêts sur la base de leur mauvaise foi avérée. Ne vous laissez pas faire et gardez des preuves des pièces que vous leur envoyez. Sur la base de ces preuves, le tribunal de grande instance, tranchera en votre faveur.</t>
  </si>
  <si>
    <t>dbz-88585</t>
  </si>
  <si>
    <t>Pour faire court.
Plus de 6 semaines que mon véhicule à brûler,je précise assuré en grosse omnium avec valeur majorée, à pied avec mes 3 enfants, et rien à part se faire balader d un agent à l autre.A mon avis répété , 30 fois la même chose a chaque fois a quelqu'un de différent,au passage je n'ai jamais eu la personne s'occupant de mon dossier.Je précise 4 experts passés ,chiffré par l'expert,assuré a valeur majorée , facture et les 632 autres documents renvoyés etc etc....
ici il y a 2 semaines on m'a dit au téléphone , quand on me laisse parler bien entendu , mr fin de semaine vous avez la proposition il reste juste la signature de l'expert de la région , je sais pas tout quoi car a chaque fois on vous raconte un nouveau mensonge, et vous êtes indemnisé.
LAISSEZ MOI RIRE , ENFIN PLEURER !!!!!!!
Tout simplement HONTEUX.
Ah oui véhicule de remplacement cat B , je vais le chercher chez europcar suite a leur réservation 15 j,et quand je le ramène 225 euros a payer!!!!!!!
Je contacte un médiateur et mon avocat si rien arrangé fin de semaine.</t>
  </si>
  <si>
    <t>julien-v-123776</t>
  </si>
  <si>
    <t xml:space="preserve">Assistance performante en cas de panne ou d'accident
remboursement efficace lors d'une effraction de mon véhicule avec vol de sièges
Je n'ai pas eu l'occasion de recourir à d'autres services </t>
  </si>
  <si>
    <t>nora-h-124514</t>
  </si>
  <si>
    <t>Très contente du revive et du prix très rapide merci je recommande à tous votre assurance j’espère ce recevoir un geste commercial car j’ai parrainé ´</t>
  </si>
  <si>
    <t>jpgueru-57067</t>
  </si>
  <si>
    <t xml:space="preserve">Très déçu par l'augmentation annuelle des cotisations autos sans raison valable et sans malus en cause.Je vais donc quitter après + de 20 ans comme client( avant c'était l'UAP qui à été repris par AXA)
</t>
  </si>
  <si>
    <t>beaubier-t-127992</t>
  </si>
  <si>
    <t>Je suis satisfait du service... j'espère rester satisfait tout au long de mon contrat et que le prix puisse baisser au fur et a mesure des mois voir des semaines</t>
  </si>
  <si>
    <t>souvannarath-n-125760</t>
  </si>
  <si>
    <t>J' ai découvert l' Assurance Olivier en cherchant sur internet sur un site de comparateur et c' est la moins chère.
Je suis très satisfaite aussi du service client.
Je recommande l' Assurance Olivier</t>
  </si>
  <si>
    <t>emilie-v-124001</t>
  </si>
  <si>
    <t>Je trouve vraiment que cette assurance en ligne est simple et pratique facile d'adhérer.
Pour le moment je conseille vraiment direct assurance
Bien cordialement</t>
  </si>
  <si>
    <t>pierrebdlp-115858</t>
  </si>
  <si>
    <t xml:space="preserve">Après une première expérience affreuse avec Direct Assurance, je me suis dit que c'était mon gestionnaire qui était mauvais et j'ai donc décidé de leur donner une seconde chance.
Après un deuxième sinistre, je me rends compte à quel point cet assureur n'est pas au niveau. Je m'occupe moi-même de faire les démarches entre l'expert et le garage tellement ils ne sont pas à jour. Mon véhicule est immobilisé dans un garage partenaire depuis une semaine et demi et malgré un contrat qui le stipule je n'ai toujours pas de véhicule de prêt !!!  Aucun expert n'est passé à date. Personne ne suit le dossier. Et surtout ce n'est jamais leur faute (soit c'est la faute de l'expert, soit la faute du garage). J'en attendais plus et je suis très déçu.
Je clôture le sinistre et je fuis Direct Assurance cette fois. Et j'invite chaque personne qui lit ce message à ne surtout pas souscrire chez eux ou à résilier. </t>
  </si>
  <si>
    <t>steph-75012-92849</t>
  </si>
  <si>
    <t>Je trouve inadmissible que lorsque l'on passe en mensualisation la cotisation finale soit plus chère que si l'on paie en une seule fois. Lorsque je paie pour une année, je n'ai pas 2% d'intérêts. Cdlt.</t>
  </si>
  <si>
    <t>elisabeth-49741</t>
  </si>
  <si>
    <t>Je suis assurée Maif depuis plus de quarante ans. J'ai depuis deux ans un problème de dégâts des eaux complexe (une fuite sur une ancienne alimentation et les évacuations qui sont sous la maison dans un hérisson et cassées). Mes interventions auprès de la Maif ont toujours eu une réponse différée d'abord pour la prise en compte des problèmes et maintenant sur la prise en compte sérieuse des dégâts (pour exemple : on me propose de remplacer un sol en travertin en recouvrant par un sol pvc). Les indemnisations proposées ne font pas l'objet de devis et les courriers sont du genre "vous devriez être content". Si on ne l'est pas le litige doit être selon leur ivitation réglé par la Maif avec un expert d'assuré. Stupidement, je croyais que c'était eux....J'ai donc pris le mien qui n'est pas gratuit bien sûr. Le discours courant est "qu'on a profité de la MAIF". Je ne pense pas être concernée, mais ce que je peux dire c'est que la tendance semble s'être inversée. Il est vrai que depuis la MAIF est côtée en bourse. C'est le prix à payer ? Et on se fait maltraiter, par les experts et au téléphone.</t>
  </si>
  <si>
    <t>amelita-68331</t>
  </si>
  <si>
    <t>Le Service client et lassistance médiocre attente interminable je ne recommanderais a aucun de ma famille ou amies et je compte résilier au moment ou je le pourrais le plus rapidement possible sauvez vous</t>
  </si>
  <si>
    <t>lematador13-85519</t>
  </si>
  <si>
    <t>Surprise de cette nouvelle décennie. Augmentation de + de 25% de la cotisation de référence. Du jamais vu mais on en apprend tous les jours. Pas de courrier ou de mail pour en aviser le client.</t>
  </si>
  <si>
    <t>ml-106977</t>
  </si>
  <si>
    <t xml:space="preserve">Cela fait 6 mois que j ai déclaré mon sinistre de détérioration suite "cambriolage". Pour me faire payer la franchise ils ont été réactif dans le mois suivant le cambriolage  cependant pour les travaux sur la baie vitrée fracturée et le carrelage détérioré suite au chute de parfum du aux cambrioleurs on attend toujours!!!... après passage d entreprises qui sont agréés et mandatées par la GMF il y a plus de 4 mois, J attends toujours la validation du devis ( carrelage) par GMF et l intervention pour corriger les détériorations.
Pour faire payer les cotisations et franchises il n y a pas de soucis mais pour tenir leurs engagements pour lesquels on les paye alors là ils sont aux abonnés absents c est la 6 ème fois que j appelle et sans avancement, on me dit en permanence que on prendra contact avec nous pour la suite!. C est honteux et désespérant. </t>
  </si>
  <si>
    <t>mika59-90045</t>
  </si>
  <si>
    <t>Après 6 ans de cotisation sans sinistre pour une BMW 1150rt je déménage de 5 km.
Je reçois mon nouvel échéancier qui passe de 200 euros à 345 euros pour les mêmes prestations!!!
J'appelle et je signale le problème, on me dit que c'est normal!!!
Outré, plus on a de fidélité et plus la moto vieillie plus on paie???
80% d'augmentation et ça les choque pas, du coup fin de l'aventure April Moto, sidéré</t>
  </si>
  <si>
    <t>dono83-138791</t>
  </si>
  <si>
    <t xml:space="preserve">Assureur à éviter,
C'est carrément une assurance qui ne donne aucune assurance, j'aiésilier pour un incident dont Je n'étais pas responsable c'est suite à un défaut de la voirie.
Des personnes qui assure pas leur travail et leur fonction.
</t>
  </si>
  <si>
    <t>karim-d-110348</t>
  </si>
  <si>
    <t>Très simple de créer un dossier, les tarifs proposés sont intéressants et le conseiller a été réactif et efficace. Je recommande cette équipe de courtiers.</t>
  </si>
  <si>
    <t>fred-64732</t>
  </si>
  <si>
    <t>Mauvais Assurances pour payer il y a du monde mais quand il y a un sinistre il y plus personne débrouillez vous</t>
  </si>
  <si>
    <t>karine-r-129354</t>
  </si>
  <si>
    <t>Procédure en ligne très simple avec des tarifs interessants et une facilité à joindre les conseillers en cas de besoin Je suis satisfaite des services et prestations proposés</t>
  </si>
  <si>
    <t>michel-63431</t>
  </si>
  <si>
    <t>je suis tres satisfait</t>
  </si>
  <si>
    <t>cecilia-c-106114</t>
  </si>
  <si>
    <t>Je n'ai pas grand chose à dire mise à part qu'en ce qui concerne le prix de mon assurance, il conviens parfaitement à mon budget. En terme d'assurance, c'est ce qui me conviens le mieux. Merci pour tout</t>
  </si>
  <si>
    <t>jerome-t-123282</t>
  </si>
  <si>
    <t>Très satisfait de la simplicité pour souscrire et des tarifs qui sont parfait. A confirmer dans le temps sur l’efficacité et la réactivité de l’assurance.</t>
  </si>
  <si>
    <t>pinto-116766</t>
  </si>
  <si>
    <t xml:space="preserve">Mutuelle qui ne gère pas les dossiers de ces clients cela fait 2 mois que j attends la validation de la portabilité de ma mutuelle alors que les documents ont été expédiés plus de 2 fois.
Pas sérieux de plus ils prennent 4 à 6 semaines pour vous rembourser. 
Je ne recommande pas la mutuelle </t>
  </si>
  <si>
    <t>aurelie--b-136051</t>
  </si>
  <si>
    <t>Les prix me conviennent. À voir pour la suite, je souscris à peine pour la première fois alors difficile de donner un avis plus poussé quant à ma satisfaction.</t>
  </si>
  <si>
    <t>naima-b-105025</t>
  </si>
  <si>
    <t>Très satisfait du contact relationnel un peu cher pour ma petite bourse car je ne travail pas.
Réponse à toutes mes questions personne à l'écoute et très agréable pour un premier contact.</t>
  </si>
  <si>
    <t>kris69-96927</t>
  </si>
  <si>
    <t>Injoignable au téléphone ou alors vous attendez 10 minutes voir 15 minutes pour avoir quelqu’un. Concernant les sinistres habitation, la personne qui s’occupe de vous est injoignable sur sa ligne directe, aucune réponse aux mails  sur l’espace assuré et depuis plus de 2 mois aucun suivi suite au constat amiable dégâts des eaux. Par contre ils vous rappellent très vite pour vous faire souscrire une assurance auto. Pas contente du tout</t>
  </si>
  <si>
    <t>vinc35-89064</t>
  </si>
  <si>
    <t xml:space="preserve">Mauvaise assurance très chère aucune garantie
Ils sont juste là pour te soutirer ton argent chaque moi </t>
  </si>
  <si>
    <t>gaelle-r-135811</t>
  </si>
  <si>
    <t>Très bon accueil de la part de Emeline, agréable au téléphone. Elle a répondu positivement à toutes mes questions . Ses réponses étaient claires et précises .</t>
  </si>
  <si>
    <t>jeremat38-85603</t>
  </si>
  <si>
    <t>Excellent suivi du sinistre, une relation client de confiance et une rapidité d'exécution et d'indemnisation exemplaire</t>
  </si>
  <si>
    <t>stephanie-d-128157</t>
  </si>
  <si>
    <t xml:space="preserve">La souscription est Simple et rapide
Je trouve les Prix très adapté pour mon véhicule a assurer
Ça a l'air d'être une Bonne assurance je recommande vivement
</t>
  </si>
  <si>
    <t>richard-b-112552</t>
  </si>
  <si>
    <t>les prix me conviennent.je suis satisfait de vos services et recommanderai votre société d'assurance à d'autres personnes de mon entourage et de la famille.</t>
  </si>
  <si>
    <t>greg-67816</t>
  </si>
  <si>
    <t>ils ont résilier les garanties de mes enfants sans me prévenir.
Vous êtes bon qu'à engranger l'argent sans le service qui va avec.</t>
  </si>
  <si>
    <t>olivier19-88301</t>
  </si>
  <si>
    <t>Assurance qui se fout entièrement du monde, je suis en litige sur un portail détruit par la tempête en décembre 2019, et depuis pas de nouvelles. J'ai envoyé au moins une dizaine de mails, pas de réponse. Par contre pour prélever les sommes de cotisation, là il y a du monde.</t>
  </si>
  <si>
    <t>yamoussa-s-114015</t>
  </si>
  <si>
    <t>Je suis satisfait de la prestation ,ça été rapide et les prix me conviennent.
Si tout se passe bien j'ai l'intention d'acheter un second véhicule par rapport à ce que Direct m'a proposé.</t>
  </si>
  <si>
    <t>mouhyi-98306</t>
  </si>
  <si>
    <t>Tres degouté avec axa Maroc a Tanger.je suis vraiment tres deçu...bcp de problem lors du payment rien n est clair. L agent dis que le system n est pas fiable.je deconseille de faire une assurance avec Axa</t>
  </si>
  <si>
    <t>lionels-54383</t>
  </si>
  <si>
    <t>de très mauvaise fois, ils m' ont pris en charge pendant 55 mois et depuis 1 ans a arrêté la prise en charge depuis que tous les crédits agricoles de france ne travaille plus avec eux, donc je recommande à tous les clients crédit agricole de changer d' assurance pour le crédit maison et prendre la leur</t>
  </si>
  <si>
    <t>photo592002-77222</t>
  </si>
  <si>
    <t>impossible ne negocier le tarif malgré quatre contrats GMF Voiture residence principale résidence secondaire et assitance juridique</t>
  </si>
  <si>
    <t>noel-76491</t>
  </si>
  <si>
    <t>Bonjour je suis dans une situation maintien salaire plus complexe et egalement impossible de les joindre pour tant adherent chez eux depuis le debut de l annee , belle entrée en matiere de leur part de nombreux forum denonce ce mutisme et irrespect dont ils font part j ai de ce fait pour part déposé plainte pour publicité mensongere et vente d engagement mensonger. mon institution ayant ete avisé de la procedure je vous conseille dans faire autant a tous ceux qui des soucis a les joindre , je pense qu il faut faire bloc bien a vous noel</t>
  </si>
  <si>
    <t>maxime-e-103715</t>
  </si>
  <si>
    <t>Je leur ai simplement demandé un devis. Je tombe sur une personne commercialement agressive. 
Je m’aperçois par la suite, que le contrat a été signé (bien évidemment pas par moi). Je me suis d’ailleurs en parallèle assuré chez un autre assureur bien moins cher !
Ces faits sont très graves si un conseiller a signé pour moi ! 
Je ne recommande pas du tout, ni de près, ni de loin !</t>
  </si>
  <si>
    <t>veau-f-139028</t>
  </si>
  <si>
    <t>Je viens de souscrire un contrat auto sur le site de l'Olivier Assurance. Simple et rapide. Prix correcte vis à vis des garanties. A voir pour la suite si sinistre ...</t>
  </si>
  <si>
    <t>didine-99431</t>
  </si>
  <si>
    <t>Attention assureur qui annonce qu il  faut graver un scooter si nom pas d assurance vol et si je suis pas contente je peut voir ailleurs à vous de choisir</t>
  </si>
  <si>
    <t>fauris-114480</t>
  </si>
  <si>
    <t>Bonjour,
Ce petit mot pour exprimer ma plus parfaite satisfaction en ce qui concerne mon contrat de mutuelle avec Generation.
En sus des garanties qui couvrent vraiment bien les dépenses de santé, j'ai toujours eu à faire avec un personnel charmant et surtout très disponible, ce qui devient très difficile à trouver en ces temps surchargés.
Encore merci pour votre professionnalisme.
Bien à vous.</t>
  </si>
  <si>
    <t>boch-64880</t>
  </si>
  <si>
    <t>A fuir on a adhérer depuis 2 mois aucun remboursement d'effectuer aucune teletransmission de faite avec la cpam . Erreur sur les dates de naissances les numéros de sécurité sociale... par contre pour prélever aucun souci aucun retard . Le plus gros regret de ma vie d'avoir connu cette mutuelle</t>
  </si>
  <si>
    <t>celia-64894</t>
  </si>
  <si>
    <t>Satisfaite du service client et des réponses apportées ...........</t>
  </si>
  <si>
    <t>guener-c-115980</t>
  </si>
  <si>
    <t>rien a signaler tres content pour le moment le prix défit toute concurrence et les option propose sont top merci a vos équipe j espère continuer a être satisfaite</t>
  </si>
  <si>
    <t>J'ai un sinistre non responsable en cours de traitement et vu les commentaires que j'ai pu lire, je m'inquiète beaucoup. à voir dans les jours qui viennent....</t>
  </si>
  <si>
    <t>maxime-m-115374</t>
  </si>
  <si>
    <t>Devis rapide et pratique, site clair et complet. Rapide. Je n'ai rien à ajouter.
Merci pour la prise en charge et le démarrage rapide de l'assurance !</t>
  </si>
  <si>
    <t>ginous-102335</t>
  </si>
  <si>
    <t xml:space="preserve"> A FUIR ABSOLUMENT difficile a joindre,IMPOSSIBLE a résilier envoie de message sur site et oups impossible comme d'habitude. Par téléphone, armez vous de patience !
J'ai envoyé un courrier recommandé le 21 octobre pour résilier ma mutuelle arrivant a échéance le 01/01 j'étais dans les temps mais je me suis trompé sur ma lettre et j'ai mis le 1/01/2021 au lieu de 31/12/2020 pour la date de fin. Alors LETTRE DE REFUS DE RESILIATION pour erreur de date et bien sûr ils ont mis 1 mois et demi à me répondre. Alors j'envoie une ATTESTATION de mon employeur disant que je devais adhérer à la mutuelle obligatoire de ma boite toujours par recommandé et là pas de réponse...pas de messagerie sur le site qui OUPS est en dérangement ...que dire des appels téléphonique ou on attend des plombes qu'on vous réponde , jamais la bonne personne au bout du fil et on vous passe le service mais OUPS le téléphone coupe il faut rappeler et re-demi-heure d'attente mais la on peut rien pour moi il faut envoyer un courrier mais bien sûr que je suis dans mon droit et puis ouf je les gonfles je le sent bien et là on me raccroche au nez très surprise car je n'ai été ni impolie ni insistante je travaille dans le commerce depuis si longtemps que je sais que la pauvre fille qui est au bout du fil n'y est pour rien mais pour le coup je regrette presque de ne pas m'être énervé. La prochaine étape je vais faire appel au médiateur de la république et porter plainte pour arriver à résilier une mutuelle dont je n'ai plus besoin on marche sur la tête. BREF A FUIR ABSOLUMENT
</t>
  </si>
  <si>
    <t>jp-114637</t>
  </si>
  <si>
    <t>Avis a tous ceux qui ont cegema comme mutuelle santé. Veuillez nous écrire aux mails suivant.   jeanpierrezerg@yahoo.fr et jmr93600@aol.com pour entrevoir une action contre le fait de ne pas honorer ses engagements de mutuelle au niveau de remboursements et de réponse muette.</t>
  </si>
  <si>
    <t>stef-72417</t>
  </si>
  <si>
    <t>je n'ai jamais vu autant d'incompétence au m2 , ....."ah je ne peux pas vous dire , j'ai transmis au service réclamation "...</t>
  </si>
  <si>
    <t>saida-86530</t>
  </si>
  <si>
    <t>Je suis très satisfaite parce que mon conseiller Monsieur Leonard Angstrom est doué d'un sens de la communication et de l'écoute. C'est son dévouement pour son travail et sa patience avec les clients qui m'ont poussée à à avoir confiance en lui et à adhérer à votre mutuelle. Je lui souhaite une très bonne continuation.</t>
  </si>
  <si>
    <t>granero-g-112714</t>
  </si>
  <si>
    <t xml:space="preserve">Satisfait.
Je n'ai pas encore eu à tester la réactivité et la disponibilité de l'assureur en cas d'accident qu'il soit responsable ou non donc je réserve mon jugement complet pour le moment (en espérant ne jamais pouvoir juger).
</t>
  </si>
  <si>
    <t>yann3381-102388</t>
  </si>
  <si>
    <t>Une mutuelle impossible à joindre. Ne rembourse que les petits montants, alors qu’il s’agit d’une mutuelle employeur avec d’excellentes garanties. Du très bas de gamme, en tous les cas, pas à la hauteur d’une mutuelle groupe avec plusieurs milliers d’adhérents.</t>
  </si>
  <si>
    <t>mireil-64097</t>
  </si>
  <si>
    <t xml:space="preserve">Littéralement pris en otage par cette assurance ! Depuis 4 ans, je suis assurée chez eux, Ma cotisation était de 26€, puis 4 ans plus tard 55€!!!!
Mon chat étant maintenant malade, je ne peux plus aller ailleurs! Impossible de joindre le service client, mon vétérinaire s’étant trompé pour remplir la feuille de soin depuis mai, impossible de me faire entendre ! Je ne le conseille a personne, a fuir cette assurance qui triple la cotisation ! Passez votre chemin,même devant une cotisation attractive ! </t>
  </si>
  <si>
    <t>frederic-b-126587</t>
  </si>
  <si>
    <t>Je suis très satisfait de l'accueil tél, du conseil et du globalement du service.
Bravo également pour la facilité de souscription du contrat
Bonne journée</t>
  </si>
  <si>
    <t>ralbol-49311</t>
  </si>
  <si>
    <t>Il vaut mieux ne pas avoir de sinistre si on est adhérent de cette mutuelle.</t>
  </si>
  <si>
    <t>karen-s-114908</t>
  </si>
  <si>
    <t>Je suis très satisfaite de mon assurance direct et l'amabilité des conseillés lors d une demande et ou questions et tarifs très raisonnable. Merci direct assurance.</t>
  </si>
  <si>
    <t>corvette-83-103839</t>
  </si>
  <si>
    <t>Première foi sue je donne ma carte de mutuel CEGEMA à un professionnel de santé ( radiologie ) , on me dit Non je ne prend pas cette mutuel, alors je demande pourquoi ??.
On me répond CEGEMA ne nous paye pas ,alors je suis obligé de payer la différence soit 30 pour cent.
Et je suis obligé d'attendre un an pour pouvoir changer de mutuel.
Je ne vais pas garder une mutuel qui ai refusé par les professionnels de santé
ALAIN MONTAGNE</t>
  </si>
  <si>
    <t>lj-101404</t>
  </si>
  <si>
    <t>Remboursement ok si vous avez une voiture vous serait rembourse le prix d'un vélo électrique mais manque total de communication et crédit agricole prend l'argent mais en cas de sinistres  ne fait strictement rien donc a fuir</t>
  </si>
  <si>
    <t>schalck-l-108779</t>
  </si>
  <si>
    <t>Très satisfaite de ma prise en charge lors de la souscription, très rapide et efficace. De réels opérateur à votre écoute. un bonheur je recommande totalement !</t>
  </si>
  <si>
    <t>catarina-67844</t>
  </si>
  <si>
    <t>Payé par chèque au mois de mai 2018 documents envoyés par courrier ,  chèque empoché ....jamais reçu carte verte malgré dizaines de demande , je roule sans preuve d'assurance puisque même pas de numéro de client ni contrat jamais rien recu en retour de leur part , cette assurance ne devrait pas être conseillée par furet ou lynx .....fuyez vite active assurance</t>
  </si>
  <si>
    <t>florence-f-111130</t>
  </si>
  <si>
    <t>JE SUIS SATISFAITE BON TARIF trés facile d'accés simple est puis trés rapide je le conseillerais a plusieurs de mes amis et connaissanse est bien sur a la famille</t>
  </si>
  <si>
    <t>weshlaguil-51835</t>
  </si>
  <si>
    <t>Absolument aucune gestion de leurs erreurs.
J'ai demandé résiliation de mon contrat avant période de rétracation ; rien n'est fait !</t>
  </si>
  <si>
    <t>seglinoise-75184</t>
  </si>
  <si>
    <t>Je suis très mécontente en 2006 assurance vie bloquée 10ans et 20 ans après on me dit que c' est maintenant une assurance épargne et retraite .
Heureusement que je suis allé le 13 avril à mon agence du plessis car ils ne retrouvaient aucune trace de ce compte ??
Pas étonnant mauvaise date de naissance donc mauvaise identité.
A ce jour je demande de rétablir mon dossier correctement 
De plus tous les ans je reçois un papier indiquant assurance vie et pas plan retraite c'est vraiment scandaleux.
COTTET Christele née le 09011970 et non 09011969 numéro de contrat 61051365534 ouvert le 30/01/2006</t>
  </si>
  <si>
    <t>isabelle-55486</t>
  </si>
  <si>
    <t>assuree depuis 2002 je n ai jamais eu de besoin a recourir a mes garanties souscrites et l assureur a toujours eu en temps et en heure ses echeances malheureusement atteinte depuis peu d une maladie genetique les choses se gatent ,suite a lexpertise medicale effectuee a la demande de l assureur ,plud de remboursements de ce dernier sous pretexte des conclusions de ce medecin le courier me donnant juste comme informations que mon etat ne correspond pas aux garanties souscrites qu egalement j ai souscrit a une garantie IPT mais dont je ne peut rien pretendre 
suite a mes differents appels ,avec les temps d attentes que vous devez imaginez ,interminable,j ai un premier conseille qui me dit m envoyer les conclusions du medecin .je recois un courier ,mes pas ces fameuses conclusions ,reappel,de nouveau attente ,puis ,gestionnaire du dossier absente mais quand meme promesse d envoie de ces conclusions,courier identique au premier ,de nouveau appel,conseille ne comprenant pas mes griefs me demande de lui faire conseil et attente de ce courier.Pour info j etais assuré en parallele par la banque pour un autre pret pour ce meme projet immobilier et bizarrement ,sans meme m en avertir ce pret a ete totalement soldé par celui ci</t>
  </si>
  <si>
    <t>jeff-79877</t>
  </si>
  <si>
    <t>mon contact téléphonique était Caroline qui m'a clairement renseigner en répondant vite et bien à toutes mes questions aimable et compétente... Bravo</t>
  </si>
  <si>
    <t>gaudenti-b-121919</t>
  </si>
  <si>
    <t xml:space="preserve">Je suis satisfait mais j'étais déjà assuré chez vous donc ça pouvait plus simple pour une2e soustraction a votre assurance e semplifie les case e perdre - de temps merci
</t>
  </si>
  <si>
    <t>renaud-w-112843</t>
  </si>
  <si>
    <t xml:space="preserve">Je suis satisfait........
Réactivité........
Réajustement des tarifs rapide.......
J'ai eu rapidement au téléphone un conseillé
Site assez clair et intuitif
</t>
  </si>
  <si>
    <t>karali-m-137391</t>
  </si>
  <si>
    <t>Satisfait pour l'instant, l'inscription est assez facilité grâce à l'interface simple, la carte verte provisoire à etais reçu en moins de 3 jours. Les prix défi toute concurrence.</t>
  </si>
  <si>
    <t>halien68-78236</t>
  </si>
  <si>
    <t>Fuyez AXA !!! Je me demande comment j'ai fait pour atterrir dans cette compagnie! Suite au chomage, un impayé sur un de mes 2 vehicules, l'assureur refuse de me fournir les relevés d'information alors que ce contrat à été payé par la banque de france dossier de surendettement! Suite à ca, j'ai résilié le contrat de la voiture en cours qui etait payé, toujours refus de me remettre les RI, je vais prendre un avocat!</t>
  </si>
  <si>
    <t>vi68-56953</t>
  </si>
  <si>
    <t>La Maif en général, comme toutes les assurances,mais plus encore ici: tu douilles, tu douilles, même si t'as des embrouilles.
C'est beau de faire des pubs où bladi blada, sociétaires... pfff! Du vent tout ça!
Personne ne répond au téléphone. Il faut patienter plus de 10 min.
Jamais la même personne à votre écoute.
Tout vous est facturé: même un simple changement d'adresse. Bien sûr ce n'est pas légal, voir la CNIL, mais ils vont gentiment vous dire que c'est pour les frais annexes de réédition de la carte ou dieu sait quoi (genre comme si le prix et les frais de dossiers et les frais attentats n'étaient pas suffisants)
Impossible de faire quoi que ce soit sur leur site et bien sûr, personne ne répond à vos emails.
En cas de problèmes, il vous faudra être patient. 
Je n'ai eu que des accidents non-responsables mais déjà c'est la galère....
Bref, ces dernières années, la Maif c'est devenu l'enfer.
Alors quitte à douiller pour rien, autant donner votre argent à un autre assureur moins cher.
Assureur militant... pffff laissez moi rire. A fuir.</t>
  </si>
  <si>
    <t>gcari-59451</t>
  </si>
  <si>
    <t>Après un an de souscription, le tarif a augmenté de 15%, alors que mon bonus augmente également et que la valeur de ma voiture diminue. On n'a pas su me donner des explications claires, on n'a pas su non plus me proposer autre chose.</t>
  </si>
  <si>
    <t>tina-n-125098</t>
  </si>
  <si>
    <t>Le prix ainsi que les garanties me conviennent. Je serais prête à recommander direct assurance à mes proches. Pourquoi pas diversifier mes assurances à l’avenir</t>
  </si>
  <si>
    <t>didier-s-113761</t>
  </si>
  <si>
    <t>Pas de reproche en terme de service sauf l'absence de réponse à mon message sur le site. Par contre, au fil des ans la prime augmente sans qu'aucun sinistre soit déclaré. Les prix   ne sont pas aussi compétitifs qu'annoncé.</t>
  </si>
  <si>
    <t>druelle-b-134687</t>
  </si>
  <si>
    <t>Satisfaite jusqu'à présent de mon assurance auto. Les prix sont très intéressants. La signature des documents est simple en passant par le site internet</t>
  </si>
  <si>
    <t>bourasseau-d-109914</t>
  </si>
  <si>
    <t>Des frais de souscription de 75 euros injustifiés.
C'est cela qui fait baissé ma note sur le prix.
je viens de souscrire, je ne peux pas encore donner une note sur la satisfaction. Une assurance reste une assurance, elle couvre tout sauf ce qui doit être couvert. On la prend finalement juste pour être en règle.</t>
  </si>
  <si>
    <t>fredanne461-61949</t>
  </si>
  <si>
    <t>Manque de contact direct avec un conseiller de proximité, dossiers égarés, remboursements longs,  e répondent pas au courrier, impossible de communiquer avec. Le bureau auxquels nous sommes sensés être rattachés , ça a beaucoup changé, nous sommes.on mari et moi clients depuis près de 50 ans: 2 voitures, 1 camion, une moto, un magasin’ un show- lié à une habitation, une résidence principale, un gd studio à Paris et on ne peut que sélectionner qu.un produit dans vos criteres</t>
  </si>
  <si>
    <t>ouairy-e-117554</t>
  </si>
  <si>
    <t xml:space="preserve">je suis satisfait et content du prix proposé pour m'assurer chez vous ainsi que la pour la rapidité des vendeur compétant .
Ps : Monsieur Ouairy Eric </t>
  </si>
  <si>
    <t>gallou76--99958</t>
  </si>
  <si>
    <t>Je me suis assurée chez eux l'année dernière et j'etais très satisfaite jusqu'à aujourd'hui car mon nouvel échéancier pour 2021 m'annonce plus de 10 euros par mois d'augmentation !! J'appelle pour avoir des explications sachant que je n'ai eu aucun sinistre... Et là un vieux mec (pr rester polie) m'explique que c'est du à l'augmentation de vols et d'accidents où j'habite (lol) donc moi pas d'accident, garage fermé je paye pour des gens qui en confinement quasi toute l'année auraient eu des accidents ??? C'est une blague ?! Sur ce le mec commence à me prendre de haut et me dire que si je suis pas contente j'n'ai qu'à changer d'assurance .. Je rêve.. Et bien vous venez de perdre une cliente merci adios !</t>
  </si>
  <si>
    <t>florent-a-132059</t>
  </si>
  <si>
    <t>je ne changerai jamais d'assurance , j'en ai essayé plusieurs et au final je n'ai jamais été déçu par la GMF, tant pour les tarifs que pour les services et la rapidité de traitement des dossiers</t>
  </si>
  <si>
    <t>aurelie-b-133690</t>
  </si>
  <si>
    <t>Je suis satisfaite du tarifs .conseiller qui m as appeler tout de suite après mon devis rien a redire tout est bien indiquer pour les garanties j espère ne</t>
  </si>
  <si>
    <t>fdpz-97287</t>
  </si>
  <si>
    <t xml:space="preserve">Fidèle à la M.G.P. durant toute ma carrière dans le Police, je suis pleinement satisfait de ses prestations. Je regrette, toutes fois, le montant élevé de ma cotisation et dépit de la prise en charge à 100% par la sécurité sociale pour l'ensemble de mes nombreuses pathologies.
Certes, mon contrat comporte deux assurances-vie mais, malgré tout, je trouve ma cotisation assez élevée, par rapport à d'autres mutuelles qui m'ont déjà contacté. Néanmoins je reste fidèle à la MGP que j'ai défendue toute ma vie, tant qu'en qualité d'adhérent que délégué de Section. Je vous témoigne à nouveau toute ma gratitude et mon indicible fidélité.          Francis DUPRIEZ - Cdt de Police Honoraire.
  </t>
  </si>
  <si>
    <t>latraviata-104354</t>
  </si>
  <si>
    <t>Mes interlocuteurs ont été très professionnels et aimables. Site facile d'utilisation, en particulier pour transmettre les documents pour une assurance auto</t>
  </si>
  <si>
    <t>thierry-79432</t>
  </si>
  <si>
    <t>Adhésion à cette assurance pour mon chien braque de weimar.
Excellent accueil lors de l'adhésion par téléphone (bien évidemment)
les choses se sont gâtées lors de la première demande de remboursement suite à une intervention chirurgicale sur un oeil
Tous les documents sont envoyés mais comme cette intervention a eu lieu pendant le délais de carence, pas de prise en charge...
J'appelle le service client (8 minutes d'attente) en leur expliquant que ce détail ne m'a jamais été stipulé lors de mon adhésion à ce contrat. mais rien n'y a fait (donc les 650 euros étaient de ma poche)
Quelques mois plus tard, nouveau problème à l'oeil mais complètement différent.
Envoie des documents et même chose, pas de prise en charge car ils ont associé ce problème au premier.
Appel au service client (11 minutes) pour m'entendre dire la même chose... Pourtant la feuille de soin du vétérinaire indique bien une prise en charge différente
Donc 645 euros de ma poche car cette fois ci ils ont fait un scanner...
Voilà...
Donc assurance à éviter absolument. Je viens d'envoyer ma lettre de résiliation et comme à priori toutes les conversation avec le service client sont enregistrés, j'ai bien dit ce que je pensais de leur assurance</t>
  </si>
  <si>
    <t>lilou-65803</t>
  </si>
  <si>
    <t>assurance vraiment nul je me suis fais cambrioller jai du attendre 6 mois pour etre indemniser et le pire cest quont vous dis que les factures sont des photocopies et quil ne prenne pas en charge . 
alala de quoi devenir dingue!!!!!</t>
  </si>
  <si>
    <t>martine-l-105336</t>
  </si>
  <si>
    <t xml:space="preserve">Je suis satisfaite des services,
Satisfaite des prix
Parfois difficile d'avoir des renseignements par téléphone.
Si une question embarrasse la personne, elle a tendance à raccrocher tout simplement.
</t>
  </si>
  <si>
    <t>moreau-a-137468</t>
  </si>
  <si>
    <t xml:space="preserve">Bonne assurance et prix très attractif ! Je recommande 
Même pour jeune permis tous type de véhicule est accepté même les sportives 
Merci de leurs confiance </t>
  </si>
  <si>
    <t>corso-m-117555</t>
  </si>
  <si>
    <t>très satisfaite ,prix correcte, personne agréable et compétante, tout est clair, rappellée rapidement, je conseille l'olivier ,merci  pour le service et les prix</t>
  </si>
  <si>
    <t>joseph-78952</t>
  </si>
  <si>
    <t>1 mois pour changer une option, dossier superposés puis redémarrage à zéro. Par ailleurs l'équipe médicale est stupide incapable de valider des documents basiques, redemande des examens inutiles</t>
  </si>
  <si>
    <t>serge-l-115781</t>
  </si>
  <si>
    <t xml:space="preserve">Simple et pratique surtout pour la déclaration de sinistre en ligne simple, 
prix correcte mais peu négociable avec forfait bris de glace et utilisateur occasionnel excessif </t>
  </si>
  <si>
    <t>emmeline-g-125562</t>
  </si>
  <si>
    <t xml:space="preserve">Très satisfaite de la réactivité et simplicité de la démarche ! 
Quelques bugs sur le site mais la finalisation s'est bien passée 
tout ce que l'on peut attendre d'une assurance </t>
  </si>
  <si>
    <t>carole-m-122752</t>
  </si>
  <si>
    <t>Tarif pas vraiment  compétitif par rapport à la concurrence.
Je pensais avoir de meilleur prix lorsque l'on voit la publicité, c'est dommage, peut être que vous pouvez faire un effort...</t>
  </si>
  <si>
    <t>iftkhar-80621</t>
  </si>
  <si>
    <t>bonjour
il y a un vol chez moi depuis 3 mois mais  SOGESSUR il sont refus de pour remboursement,j ai donner touts les factures de achat mais il ne veux pas;est que possible contre sa decition je peux reclame et ou je peux reclamation contre sa
merci</t>
  </si>
  <si>
    <t>jenny-129609</t>
  </si>
  <si>
    <t>Ne fait absolument rien pour défendre ses assurés je suis obligée de faire les démarches pour être entendue c'est totalement lamentable je déconseille fortement !!!!!!</t>
  </si>
  <si>
    <t>gerry-b-125529</t>
  </si>
  <si>
    <t xml:space="preserve">bon conseils lors de notre appel pour conseil.
petit hic sur le faut que si nous ne cochon pas la case d’acceptation de donner collecter GPS, localisation, kilométrage ect nous ne pouvons valider l'assurance alors que nous n’avons pas souscris a you drive </t>
  </si>
  <si>
    <t>charlie-96504</t>
  </si>
  <si>
    <t>Rapide , précis , clair , et disponible ,  aucun souci de prise en charge , site internet facile et pratique , plate forme téléphonique toujours disponible et réponse claire et rapide</t>
  </si>
  <si>
    <t>elodie-m-131979</t>
  </si>
  <si>
    <t>Je n'ai pas fait de comparaison de prix pour le moment.
Une deception pour un financement que je n'ai pas obtenu sur un véhicule assuré chez vous ..
Sinon dans l'ensemble nous restons fidèles</t>
  </si>
  <si>
    <t>clo-109475</t>
  </si>
  <si>
    <t>Le tarif est correct car j'ai une voiture hybride non rechargeable et que je suis assimilé fonctionnaire. Je bénéficie de réductions. Je n,ai pas eu de sinistres avec eux mais suite à un problème de santé qui m'empêchait de conduire, j'ai voulu faire intervenir l'assistance pour que la GMF m'envoie une personne pour reconduire ma voiture chez moi. Cela m'a été refusé pour cause d'antériorité alors que j'ai l'assurance tout risque. Aucune réponse écrite, tout s'est passé par téléphone. Bref sous ses abords qui peuvent paraitre sérieux (agence, garantie.. Sachez que la GMF fera tout pour ne pas vous rembourser en cas de réels besoins.
De plus, mon fils qui est jeune conducteur a voulu s'assurer chez eux, les prix sont délirants tout en étant assuré au minimum. C'est carrément excessif. plus de 1500 E à l'année pour un véhicule ancien.</t>
  </si>
  <si>
    <t>gerard-olivier-103178</t>
  </si>
  <si>
    <t>assureur très cher pour des garanties, qui ne sont pas en rapport avec le coût élevé des cotisations et qui ne répond pas au devis qui lui est adressé un mois après. A déconseiller.</t>
  </si>
  <si>
    <t>fadil-a-135069</t>
  </si>
  <si>
    <t xml:space="preserve">Je suis satisfait de du prix et du service .c'est pour cela  j'ai recommandé  et j'ai parrainé  quelqu'un  de ma famille. 
Assurance olivier  service meilleure  avec un prix trop bas </t>
  </si>
  <si>
    <t>derlon-c-113318</t>
  </si>
  <si>
    <t>Le devis est parfait, il est complet et le prix reste correct par rapport aux conditions du contrat. Je recommande les yeux fermés, foncez si vous avez un véhicule à assurer</t>
  </si>
  <si>
    <t>balde-o-113274</t>
  </si>
  <si>
    <t>C'est pas mal d'en l'ensemble pour le moment j'espère bien ça pourra continuer comme ça si c'est le cas c'est super par contre j'aimerai bien avoir de réductions après merci</t>
  </si>
  <si>
    <t>marisam-53457</t>
  </si>
  <si>
    <t xml:space="preserve">Après un dégâts des eaux minime, je préviens la maif en juin 2020 l expert est passé fin août. J ai eu l impression d être un enfant de 4ieme. J ai eu droit à un cours surl humidité et les nappes phréatiques. J habite en haut de la montagnes. Ce que je connais pour subir depuis un certain temps. Ma maison est neuve donc encore dans la décennale., et ce monsieur l expert m à semblé travailler pour la partie adverse, ne cherchant pas la cause du problème.
En colère le lendemain, j ai ouvert une partie du placo, le laine de verre est trempée. Elle ne fera plus son effet. Téléphone à la maif qui ne donne aucune suite.je dois attendre le rapport........ N était-ce pas le travail de l expert Et ce ne sont que des dégâts sur un mur, je plains les gros problèmes 
Nous savons tous quelle est la solution. Mais pas la maif.... Je suis veuve, ai 74 ans et je suis une femme. Que dois-je penser ???? J ai 50 ans de cotisations.... Une grave erreur. Toutes mes assurances sont à la maif. </t>
  </si>
  <si>
    <t>mika62750-58192</t>
  </si>
  <si>
    <t>Assurance a ne pas prendre en 2012 j ai assurer une zx j ai payer une année au en une fois au bout de un an il mon dit que je n existais pas donc que je n est pas etait assuré de l année
En fevrier 2017 je vend mon picasso je leur envoi le certificat de vente + certifivat prefecture + un justificatif de domicile car j avais demenager le tout en recommander il arrive a menvoyer mon cheque a l ancienne adresse soit disant on et au mois de octobre a ce jour il me doive environ 290 euros  il me demande de leur remplir un papier  pour pouvoir me renvoyer un cheque a ce jour il menvoi des mail vide j ai donc demander A RECEVOIR CE FAMEU PAPIER PAR COURIER MAIS BOITE AU LETRE VIDE
TRES TRES MAUVAISE ASSURANCE</t>
  </si>
  <si>
    <t>geraldine-63349</t>
  </si>
  <si>
    <t>Les conseillers sont bien briffés pour nous répondre sans être inquiété des ennuis que ça nous procure. Ils sont capables de vous répéter 10 fois la même chose sans pouvoir vous démêler votre problème. Finalement obligée de me débrouiller sans eux. Pas de prêt de voiture même avec l'option. Je ne reste qu'un an moins cher mais très mauvais sauf pour vendre leurs contrats.</t>
  </si>
  <si>
    <t>estelle-g-137340</t>
  </si>
  <si>
    <t>Satisfait du service je suis contente j ai trouvé une bonne mutuelle merci de me couvrir dans mes soins quotidiens binn journée à vous à bientôt dans mes besoin</t>
  </si>
  <si>
    <t>chrystel-b-133175</t>
  </si>
  <si>
    <t>Site simple d'utilisation formulaire claire et précis. Résumé des information de suite avec correction directement sur la page. Pas de prise de tête et rapide. Merci</t>
  </si>
  <si>
    <t>soufiane-a-128249</t>
  </si>
  <si>
    <t>Je découvre Direct Assurance (je connaissais de notoriété, merci Martin Lamotte... ;p), le prix et les garanties proposées sont intéressants. À voir maintenant en cas de souci.</t>
  </si>
  <si>
    <t>aa2202-71633</t>
  </si>
  <si>
    <t>Lundi 25.02.2019
 Très bonne écoute et merci pour toutes les explications apportées  au téléphone par Erika.
J'espère pouvoir être toujours aussi satisfaite lors des remboursements.</t>
  </si>
  <si>
    <t>francis-b-126295</t>
  </si>
  <si>
    <t>ok nickel pour la prise en compte service rapide et efficace bien sur tout rapports efficacité claireté rapidité satisfaction pri defiant toute concurence</t>
  </si>
  <si>
    <t>patrick-114783</t>
  </si>
  <si>
    <t>Nous sommes le 25mai 2021.
Depuis novembre 2020 j'ai demandé le versement de ma rente retraite issu d'un contrat Madelin.
Depuis rien.
Et bien sur Léo l'assistant virtuel ne comprends pas ce qu'on lui dis !
Mais pour faire des promesses de rente et recevoir les cotisations  ils sont efficases et encaissent très bien !</t>
  </si>
  <si>
    <t>diarassouba-z-135233</t>
  </si>
  <si>
    <t>Je suis satisfait du service Olivier assurance, le prix et l’équipe. C’est simple et pratique d’assurer un véhicule dans votre société. Satisfait satisfait satisfait</t>
  </si>
  <si>
    <t>jon-59061</t>
  </si>
  <si>
    <t>Je suis dans l'attente d'un remboursement suite à la résiliation de mon assurance auto (pour vente de mon véhicule) depuis au moins 2 mois. J'espère que ce remboursement ne devrait pas tarder car 900 € cela fait un gros trou dans le budget. Par contre Active Asurances doivent bien faire fructifier l'argent de leurs clients. Car je pense que je ne dois pas être seul dans ce cas.</t>
  </si>
  <si>
    <t>bro-89408</t>
  </si>
  <si>
    <t xml:space="preserve">Pas de suivi du dossier par la MACIF. Il faut relancer en permanence. Informations partielles et parfois contradictoires des différents interlocuteurs. 
Petit dégât des eaux toujours pas réglé après 6 mois d'échanges et de relances.  
Extrêmement déçu de cet assureur au auparavant était sérieux. </t>
  </si>
  <si>
    <t>bonjour je suis a la recherche d une assurance auto  car je cherche mon cher mais vus les commentaires sur direct assurances je vais la  bannir heureusement qui y a des avis merci</t>
  </si>
  <si>
    <t>davsai31-49341</t>
  </si>
  <si>
    <t>Bonjour,tout comme vous ma mere a souscrit une assurance aupres de cardif suite a la realisation d un credit. Cela fait 2 mois quasiment qu elle a envoyé le dossier qu elle a dument rempli avec le banquier, fourni les attestations pole emploi et les 3 attestations d indemnités demandés afin de pouvoir pretendre a la prise en charge de son credit. Ne voyant pas arriver de nouvelles, ce matin elle se decide a appeler et la on lui dit qu il manque un papier...donc on va lui envoyer le papier manquant par le nouveau service de la poste, le recommandé avec ar  par numerisation comme ca pas d histoire comme quoi ils l ont pas eu!!!! Car j ai lu sur le forum que meme si l on envoyait en recommandé ils pretendent qu ils manquent un papier a l interieur....enfin si j ai mis ce post c est pour vous dire d utiliser ce service, au moins y a des preuves comme quoi tous voq document y etaient. J espere que ca vous aidera</t>
  </si>
  <si>
    <t>stellasalsa76-52950</t>
  </si>
  <si>
    <t>Je suis ravie de cette assurance, la dame que j'ai eu été très réactive. Cela fait du bien de tomber sur des personnes compétentes, ce qui devient très très rare de nos jours.</t>
  </si>
  <si>
    <t>betaweb34-53937</t>
  </si>
  <si>
    <t>Use de moyens plus ou moins moraux afin d'obliger l'assuré à rester chez eux.
Pour ma part, lorsque nous avons voulu ajouter un véhicule à notre contrat, ils ont édité un nouveau contrat au lieu de faire un avenant. Ce qui fait que l'on est bloqué 1 an minimum alors que d'autres compagnies proposent, pour la même chose, un tarif bien plus avantageux.
Tout est fait de façon à piéger le consommateur (impossible de recourir à la loi Hamon ou Chatel).
Bref à éviter !</t>
  </si>
  <si>
    <t>christophe-l-131525</t>
  </si>
  <si>
    <t>Satisfait rapide pas chère efficas Rapide merci direct assurance pour votre rapidité et vos tarifs abordables je vous recommanderrais a mes proche et amis</t>
  </si>
  <si>
    <t>manou-97054</t>
  </si>
  <si>
    <t xml:space="preserve">Mon mari a souscrit deux contrats identiques au profit de mes deux enfants. A son décès, le capital garanti est de plus de 100000 € selon le dernier relevé.  Les versements qui ont été réalisés, suite au décès de mon mari, ne sont pas d'une somme identique, mais diffèrent de plus de 7 000 € et sont inférieurs de + de 30000 € du montant annoncé. Nous n'avons pas de réponse à nos différentes demandes. Que faire ?
</t>
  </si>
  <si>
    <t>stephane-oreilly-86856</t>
  </si>
  <si>
    <t>Depuis, le début de ce mois, ils ont prit la décision d'augmenter les mensualités de toutes les contrats d'un seul coup, parce qu'ils sont filiale de Admiral qui est basé au UK et vu que cette semaine le BREXIT à été tranché, la grande Bretagne devra payer les 40Md d'euros qui ont été négociés à l'UE et du coup, ils ne trouvent personne à les faire payer que nous les clients, ils nous prennent pour des moutons, moi-même ma mensualité est passée de 30 à 42 euros d'un seul coup alors que j'ai jamais eu d'accident dans ma vie, du coup moi, je quitte, il y a d'autres assureur sérieux et moins chères, je n'accepterai jamais qu'on me fait avoir.
Ils ne sont pas sérieux du tout, à en fuir !</t>
  </si>
  <si>
    <t>katia-f-115962</t>
  </si>
  <si>
    <t>Bonjour. Ayant besoin de conseil avant de souscrire une assurance auto complémentaire, j'ai dû contacter Direct Assurance au téléphone. J'ai été très bien accompagné par une personne très professionnelle qui m'a permis de m'assurer très rapidement. Les documents me sont parvenus à la seconde par mail.
Je recommande à 100% Direct Assurance !</t>
  </si>
  <si>
    <t>kheng-105227</t>
  </si>
  <si>
    <t xml:space="preserve">Bonjour,
Je me permets de vous écrire car je suis complètement exaspérée et outrée par rapport à ma demande en cours, celle de rajouter mon mari.
Je suis Madame KHENG et je suis salariée chez VIAPOST à Chelles en Seine et Marne depuis plus de 15 ans.
J'ai donc une mutuelle obligatoire chez GENERATION MUTUELLE à QUIMPER(29080).
J'ai fait une demande d'inscription de mon mari pour cette mutuelle depuis octobre 2020.
Il y a eu plein d'aller-retour de mail, courrier, appel... jusqu'à ce jour et toujours aucune réponse concrète de votre part.
En historique, j'ai reçu un mail de votre part le 21/01/21 pour l'étude de mon dossier et la RH de ma société a eu une confirmation par mail de votre part le 18/02/21 pour une réponse positive, à savoir l'ajout de mon mari.
Je viens de recevoir une attestation de tiers payant par courrier ce jour mais j'ai été surpris que ce soit juste à mon nom et qu'il n'y ait pas celui de mon mari, c'est incompréhensible.
Je ne comprends pas du tout ce qui se passe car je n'ai, en aucun cas et ce depuis octobre 2020, fait une demande d'attestation à mon nom, surtout que je l'avais déjà depuis décembre 2020.
Je vous remercie de faire le nécessaire le plus rapidement possible pour nous renvoyer par courrier postale, l'attestation de tiers payant de mon mari.
Cette situation ne fait que trop perdurer et je ne pourrai être plus patiente, car cela fait plus de 6 mois et c'est inacceptable.
C'est une mutuelle obligatoire donc je n'ai pas le choix de rester chez eux, mais je vous déconseille fortement cette mutuelle.
</t>
  </si>
  <si>
    <t>pl-101764</t>
  </si>
  <si>
    <t>harmonie mutuelle non elle devrait s'appeler harmonie PROBLÈME , chez eux depuis a peine
 1 an je vais de problème en problème et lorsque vous les contacter ce n'est jamais de leurs 
faute , si j'ai un conseil a donner allez voir ailleurs à 62 ans c'est la première foi que je suit
totalement déçu d'une soi disant mutuelle</t>
  </si>
  <si>
    <t>jerome-m-139429</t>
  </si>
  <si>
    <t>Beaucoup d'options et de garanties pour des prix très compétitifs.
Une connaissance claire des besoins de l'assuré moto et beaucoup de simplicité dans l'établissement d'un devis.</t>
  </si>
  <si>
    <t>sharon-et-ralph-c-102424</t>
  </si>
  <si>
    <t>Je n'ai jamais eu de problème avec direct assurance.
Tout a toujours été clair et simple.
J'ai eu plusieurs sinistres et tout passe comme une lettre à la poste.</t>
  </si>
  <si>
    <t>mme-e-135293</t>
  </si>
  <si>
    <t>je suis satisfait de votre offre de prix concernant mon véhicule SAFRANE et je ne manquerai pas d'en informer mon entourage. en vous remerciant et à bientot</t>
  </si>
  <si>
    <t>gazelle61-69276</t>
  </si>
  <si>
    <t>Ils savent que vous quittez la mutuelle au 01/11 mais vous prélevent quand même en décembre !!! pour vous dire ensuite , vous serez rembourser sous 40 jours ....</t>
  </si>
  <si>
    <t>delphine-111219</t>
  </si>
  <si>
    <t>Obligée de souscrire à cette mutuelle puisque c'est le choix de mon employeur (merci cette foutue loi liberticide). Ils ne répondent jamais aux mails, ont des délais de remboursement qui sont longs et surtout ils n'ont aucune considération pour leur client. Si seulement j'avais la liberté de retourner chez mon ancienne mutuelle !</t>
  </si>
  <si>
    <t>murat-a-110839</t>
  </si>
  <si>
    <t>Merci assurance pas cher rapide Je suis satisfait de vos services de votre assurance je conseille à tout le monde merci à tous et à bientôt  Bonne année</t>
  </si>
  <si>
    <t>pigeon-59657</t>
  </si>
  <si>
    <t>Très très déçue dommage que les dernières étoiles de satisfaction sont impossible a retirer car c'est déjà trop croyait moi! Et tellement long a expliquer et incroyable!!</t>
  </si>
  <si>
    <t>flo66-79784</t>
  </si>
  <si>
    <t>Service client efficace je tiens à remercier Caroline pour son efficacité et son professionnalisme.</t>
  </si>
  <si>
    <t>iane-bougalou-108427</t>
  </si>
  <si>
    <t>je suis satisfaite de la mutuelle mais cependant elle est cher et j'aurais souhaité avoir un peu plus d'information vu que je ne suis plus en activité</t>
  </si>
  <si>
    <t>patou11-117737</t>
  </si>
  <si>
    <t>Une bonne assurance a l’écoute de ces clients et très rapide au niveau des remboursements factures C est une bonne assurance c’est une bonne assurance bien gérée par le crédit lyonnais</t>
  </si>
  <si>
    <t>jonathan-p-125343</t>
  </si>
  <si>
    <t>Parfait et niveau prix rien a dire. Pas chère comme assurance je recommande les yeux fermés. ++++ ravi de faire parti de votre agence. +++++ entièrement satisfait</t>
  </si>
  <si>
    <t>noel-s-114116</t>
  </si>
  <si>
    <t>je suis tres satisfaite du service en ligne- devis et contrat signé rapidement suite à mon appel téléphonique pour questions finales
prix très attractif - pour la gestion du contrat je verrais par la suite</t>
  </si>
  <si>
    <t>chris91-99161</t>
  </si>
  <si>
    <t>AMV est un assureur qui permet une inscription simple et raide. C'est aussi également simple dans les échanges. On ne reçoit pas trop de pub ou de promotion non plus. Et pour finir, c'est moins cher que d'autres assureurs pour les mêmes conditions.</t>
  </si>
  <si>
    <t>mickael-d-130868</t>
  </si>
  <si>
    <t>Je suis satisfait du service
Les prix me conviennent
Les vendeurs cherchent à vous vendre un maximum d'options.
J'ai déjà été assuré chez Direct assurance sans problèmes</t>
  </si>
  <si>
    <t>colmaire-69882</t>
  </si>
  <si>
    <t>Nous venons de demander l'arrêt de tous nos contrats (3 voitures, 2 habitations et GAV), dont une majorité ouverts il y a plus de 18 ans</t>
  </si>
  <si>
    <t>sebastien-h-129334</t>
  </si>
  <si>
    <t xml:space="preserve">Je suis satisfait du service très bonne assurance à recommandé.
Je suis assuré depuis plusieurs années avec direct assurance
Je n'ai rien d'autre à dire merci beaucoup vraiment </t>
  </si>
  <si>
    <t>domdom-96889</t>
  </si>
  <si>
    <t>Très bien renseigné et conseillé de plus,très rapide pour obtenir sa carte verte.
Les documents sont vites reçu et tout est clair, donc heureux rien à dire</t>
  </si>
  <si>
    <t>ohms74-79835</t>
  </si>
  <si>
    <t>Le 8 octobre ,,,Excellente prestation de Sabrina bon accueil téléphonique elle m a envoyé en live ma carte de mutuelle que j avais perdu...</t>
  </si>
  <si>
    <t>jujuflo31290-49390</t>
  </si>
  <si>
    <t>Ne respecte pas leurs clients. J'ai besoin de refaire une paire de lunettes car changement d'axe. Harmonie ne veut pas et me sort la dernière loi en date comme quoi, il faut 2 ans avant de refaire des lunettes s'il n'y a pas de changement de vue. C'est un changement d'axe et je ressens la différence quand on me fait essayer les 2 corrections, c'est important pour mon confort visuel et ils devraient en tenir compte et bien non, que dalle ! Par contre, pour se prélever les cotisations, là, il n'y a aucun souci ! Très déçu de cette mutuelle !</t>
  </si>
  <si>
    <t>william-z-130741</t>
  </si>
  <si>
    <t>le prix pourrait être un peu plus adapté au client possédant plusieurs contrat c'est encore un peu trop chère. le service est correcte mais des efforts sont encore attendus.</t>
  </si>
  <si>
    <t>chapelain-d-113494</t>
  </si>
  <si>
    <t>Je suis satisfait d'avoir trouver un prix compétitif par rapport a ce que mon assurances actuelle me proposait. L'interlocuteur a été d'une efficacité remarquable.</t>
  </si>
  <si>
    <t>polo62-113925</t>
  </si>
  <si>
    <t xml:space="preserve">très professionnels pour vous récupérer comme client, mais pour les remboursements long très, et  même très long faut justifier de tout, même d une simple visite chez le médecin alors qu' ils ont toutes les informations par  ….
je ne recommanderai cette mutuelle a personne </t>
  </si>
  <si>
    <t>prs-97824</t>
  </si>
  <si>
    <t>ayant trois contrats d assurances a ce jour.aucune remise les prix reste tres chere.j ai l attention de transferer ailleurs tous mes contrats tres rapidement.</t>
  </si>
  <si>
    <t>ingrid-b-111798</t>
  </si>
  <si>
    <t xml:space="preserve">Très satisfaite des services de DIRECT ASSURANCE. Grande facilité de souscription et de résiliation. Accueil téléphonique exceptionnel, aucune attente, réponses claires et précises, au top.
</t>
  </si>
  <si>
    <t>ouri-99749</t>
  </si>
  <si>
    <t>Les informations téléphoniques concernant un changement de contrat sont selon moi incohérentes . La compagnie ne semble pas vouloir fidéliser ses assurés. C'est navrant</t>
  </si>
  <si>
    <t>titeuf-gs-59760-132276</t>
  </si>
  <si>
    <t>Bonjour, je suis content de ma conseiller clientèle qui ce prénom WIDAD, elle ma bien aidé pour la résiliations de mon ancienne mutuelle, elle appris du temps pour m'expliquer la marche a suivre et était a mon écoute parce que Jai des problèmes de compréhension étant une personne Handicapée moteur...Merci WIDAD cordialement Mr Verron Christophe.</t>
  </si>
  <si>
    <t>patrick-t-124112</t>
  </si>
  <si>
    <t>Je suis satisfait . Pas cher assurance complète . A voir à l’usage  . Personnel compétent  . J’attends donc par mail la carte verte du fait que je viens de faire le règlement . Merci</t>
  </si>
  <si>
    <t>chris66000-122858</t>
  </si>
  <si>
    <t>Ils ne manquent pas de vous soustraire financièrement a chaque fois qu ils le peuvent.... en tout risque et sans franchise en bris de glace ils m ont annoncé  telephoniquement un remboursement total au maximum de 1190 euros d après leurs logiciel ( c est lui qui décide d après eux) la facture de réparations à été de 1070 euros avancé par mes soins... apres réception de ma dite facture ils m ont envoyé un mail m annonçant qu il ne remboursait que 890 euros et le meilleurs c est qu ils ont trouvé l excuse qu ils ne payais pas la colle du par-brise!!!!  non mais ho ils fallait faire tenir le nouveau par-brise avec quoi alors? Des élastiques ? Des punaises ? Du Scotch? Donc expert nommé et toujours dans l attente de leurs décisions après demande de papiers genre combien de km avais la voiture lors de la casse du par brise avec une mention attention en cas d erreur ont risque de pas payer.... comme si j avais noté le km exacte lors de l incident.... franchise ou pas ils vous la compté quand même bref j en ai marre et vais changer de compagnie dès que possible pour mes 2 véhicules... Le comble quoi bref je les déconseillés fortement. Un assuré mécontent !!!</t>
  </si>
  <si>
    <t>nado-100231</t>
  </si>
  <si>
    <t>J ai eu le malheur d être contactée par une conseillère en ligne qui aurait vendu son âme pour que j adhère à la mutuelle qu elle représentait. Il y avait un refus systématique et rédhibitoire pour être adhérente, l absence de tiers payant dentaire et optique. On m a assuré que je avais cette carte blanche comme il l appelle. Et bien non mensonge Neoliane ne le pratique. Je dois tout avancer, les lunettes et les prothèses dentaires. Folle de rage. Au tél le répondeur est muet, boîte vocale pleine. Les dossiers ne suivent pas . Il faut tel à x, y sans cesse. Nouvelle conseillère qui n est pas au courant etc... la honte . Pendant le confiNe ment, ils sont bien en télétravail et soit disant, ne peuvent se consulter entre-eux !!!!!! NE PRENEZ PAS Cette MUTUELLE.  Rien de plus agréable que de se rendre dans une agence et on ne peut vous mentir ?? et on retrouve contact , sourire, et dialogue physique !!!!</t>
  </si>
  <si>
    <t>audrey-b-128918</t>
  </si>
  <si>
    <t>Le prix est quasi équivalent à mon ancien assureur, j'ai juste modifier le montant de l'assistance et des niveaux de garantie.
Le parrainage (qui n'a pas encore été pris en compte), me permettra de gagner au total 70€ sur ma précédente assurance.</t>
  </si>
  <si>
    <t>mohamed-09-91694</t>
  </si>
  <si>
    <t>Je suis satisfait du service le prix me convient merci de votre choix de proposition et de prix j’espère que vous rester les meilleur dans ce Domaine</t>
  </si>
  <si>
    <t>fifi38-77573</t>
  </si>
  <si>
    <t>Je demande depuis plusieurs semaines des duplicatas de mes contrats d'assurance vie, j'ai écrit 3 fois 
retour du 1er courrier : envoi d'un duplicata d'un contrat à mon nom mais que je n'ai pas souscrit ;
2ème courrier : pas de réponse; 3ème courrier duplicata du contrat non souscrit + le duplicata d'un assuré , je lui ai renvoyé par courrier son contrat il sera ravi de voir que Génerali envoie des renseignements le concernant à des inconnus.
Quand aux appels téléphoniques, on me met en attende de très longues minutes le conseiller auprès duquel j'avais souscrit mes contrats (à mon domicile) a démissionné.Bref, que des galères , pas de réponse ou des réponses inadéquates et compétences zéro. a déconseiller</t>
  </si>
  <si>
    <t>yann-b-123803</t>
  </si>
  <si>
    <t>Je suis satisfait de la qualité prix de mes assurances...
J'ai toujours eu la GMF depuis ma 1ère assurance et ils m'ont toujours accompagnés dans mes démarches.</t>
  </si>
  <si>
    <t>jpphh-80687</t>
  </si>
  <si>
    <t>J'ai eu besoin d'unervice, Nadège a été très sympathique et performante pour me fournir un duplicata de ma carte aini que pour répondre à certaines questions sur des remboursements. Encore merci.</t>
  </si>
  <si>
    <t>brigitte-w-130810</t>
  </si>
  <si>
    <t>J'ai fait  une souscription en ligne aujourd'hui pour ma moto 125 cc avec facilité, les tarifs et garanties  sont biens. je suis contente d'être aller sur le site AMV</t>
  </si>
  <si>
    <t>mangousta21-79892</t>
  </si>
  <si>
    <t>Mon expérience avec Sabrina, c'est TRES BIEN ! Identification du problème et solution en 2 secondes chrono, simplement et avec le sourire... Je trouve que le Service Client chez Santiane est de qualité. A suivre...</t>
  </si>
  <si>
    <t>atica92-80572</t>
  </si>
  <si>
    <t>A fuir. Impossible de sortir du contrat mutuelle souscrit. La date de souscription varie en fonction de  l'interlocuteur. Les garanties sont limitées et soumises à conditions. A fuir absolument. C est indécent de jouer avec la santé, et de retenir les gens.</t>
  </si>
  <si>
    <t>aurelie-l-124354</t>
  </si>
  <si>
    <t>Je suis satisfait du service et des prix obtenus. Transaction rapide et réponse des conseillers très satisfaisantes. Je recommande cette assurance. Bien à vous</t>
  </si>
  <si>
    <t>lebio-81653</t>
  </si>
  <si>
    <t>Contact facile,grande réactivité.compétitive au niveau cotisations.grande disponibilité,à chaque sinistre aucun problème,il y a toujours possibilité de joindre quelqu.un qui puisse répondre à votre demande et capable de vous apporter une solution</t>
  </si>
  <si>
    <t>sophil-87267</t>
  </si>
  <si>
    <t>Très satisfaite de notre assurance habitation. Service client joignable et à l'écoute. Nous avons du demander un rapatriement suite à un accident de mon conjoint et tout a été très bien géré de A à Z, la MAAF a très bien pris en charge le dossier avec efficacité et nous rappelés à plusieurs reprises sans que nous ayons à relancer. Je recommande la MAAF.</t>
  </si>
  <si>
    <t>inke-70-134966</t>
  </si>
  <si>
    <t>FUYEZ FUYEZ FUYEZ, NE FAITES PAS LA MEME ERREUR QUE MOI! 
Deuxième arrêt de travail en 20 ans 1 mois préconisé par le chirurgien, je ne prends que 12 jours dont 3 de carence, en profession libérale, ils ne veulent pas me payer un centimes et pour le premier arrêt, pareil il a fallu se battre 8 mois pour toucher l'ensemble des sous alors que tous les papiers étaient correctement remplis de ma part!
Je viens de tout quitter! Quel soulagement!</t>
  </si>
  <si>
    <t>robin-c-135145</t>
  </si>
  <si>
    <t xml:space="preserve">Satisfait pour le service, rapide, efficace et intuitif.
Très bonne expérience client concernant la réalisation du devis.
Je recommanderai direct assurance à mon entourage </t>
  </si>
  <si>
    <t>laura-v-122270</t>
  </si>
  <si>
    <t>Satisfaite de tout ! Superbe assurance ! Tarif très approprié pour les jeunes en difficulté. Je recommande de a 100%. Merci à vous. Bonne continuation.</t>
  </si>
  <si>
    <t>mimi-98944</t>
  </si>
  <si>
    <t xml:space="preserve">ATTENTION DANGER !!! Jamais SOUSCRIRE à Sogecap. Aucun respect des clients, des délais et de la parole donnée. Traitement des dossier bâclée, mauvaises informations, il manque toujours une information ou un document...
Les résultats des placements un leurre, vraiment pas à la hauteur 
Fermez tout à la Sogecap et société générale parce qu'ils ne tiennent pas leurs engagements en assurance vie vous allez laisser vos proches faire un parcours du combattant avec eux sur plusieurs années... 0 ETOILE C'EST MIEUX </t>
  </si>
  <si>
    <t>glinglin24-57401</t>
  </si>
  <si>
    <t xml:space="preserve">Alors plus jamais GROUPAMA . J ai vécu une année avec eux mais saurait été beaucoup mieux avec le diable . Il y a un an je prends cinq contrats chez eux pour 2 véhicules une santé et une risque de la vie et habitation de quoi se frotter les mains . je fais rentré mon beau frère pour un contrat auto et maison et plouf un sinistre maison qu'il a eu et 6 mois d'attente pour le remboursement ?
Et par moi a force de menaces de téléphoné de me rendre sur place et toujours la même réponse c'est la partie adverse. De colère j’envoie une lettre avec AR pour signalé que j'annule tout mes contrats a dater du 1er MAI 2017, pour mettre la pression, entre temps pour les lunettes chez Afflelou partenaire Dépassement de 175€ en plus alors que tout était pris en charge par l'assurance, 2ème chez Bouchiquet et 87€ de dépassent donc il me font un geste commercial. Deux séances de pédicure mais un seul remboursement car le conjoint n'a pas 55 ans écrit nul part. Accident véhicule 2 mois avant que l'expert passe et pas payé 479€ de franchise inscrite au contrat mais 481€ sorti du garage. Un sinistre maison, casse d'une canne a pêche d'un monsieur, nous sommes assurer tous les deux chez Groupama. Tant mieux mais 2 mois et demi après toujours RIEN. Photos a l'appui lettre sur l'honneur de la personne pour dire qu'il en était bien le propriétaire, une attestation de chez Pacific pêche comme quoi la canne n'est pas réparable et ça ne se fait, de décide d'acheter une canne identique et je la paye 293€ et je donne la facture car RAS LE BOL et donne la facture acquittée et 15 jours après toujours rien il faut nous donner la facture originale ce que j'ai fait 15 jours auparavant et donné en mains propre. Et j'en passe et des meilleurs.
Par contre rejeté la mensualité là vous recevez un courrier 15 jours après, là c’est rapide L’Argent..
Suite au recommandé que j'avais envoyé  d'après la personne au bureau ça avait fait bouger le nid de fourmis, mais il me réponde 2 mois après au courrier avec AR que mes contrats ne peuvent pas être annulé en cours mais à l'échéance principale du 12/09/2017 et titre exceptionnel ils le feront. Mais le sinistre de la canne a pêche toujours pas régler et les 87€ de geste commercial non plus et le 08/09/2017 le sinistre est clos sans remboursement et je n'aurais plus rien et même un contrat santé qui devait courir jusqu'au 01/02/2018 est résilier" quand eux il veule et comme il veule. J'ai vécu un enfer chez eux ils ne sont pas digne de faire de l'assurance des incapables, vulgaire, mépris et toujours en congé ou pas là ?? Tél pas possible, sur place je fais la commission mais aucun retour et dieu sait combien de fois j'y suis allé ! J'en fais une dépression nerveuse inadmissible 
</t>
  </si>
  <si>
    <t>abdelhak-e-116268</t>
  </si>
  <si>
    <t>J'ai un doute sur la fiabilité de cette assurance. Après discussion avec un conseiller sinistre, ce dernier n'se doutait de ma déclaration et que j'ai sollicité l'intervention d'une société de réparation de ma porte fenêtre. Je ne savait pas qu'il fallait prévenir l'assurance avant d'engager les travaux. Je suis en plein droit d'effectuer les travaux en urgence car mon logement est situé au RDC et ce qui est étonnant est que le conseiller m'a dit vous avez des volets. Oui mais les volets sont fabriqués en plastique qu'est ce que vous me racontez? Il a mandaté un expert  que j'attends pour voir la fenêtre remplacée et aussi les dégats causés par manque de ma vigilance. C'est un manque de confiance et je tire la conclusion que pour votre société l'essentiel est la cotisation et lorsqu'il s'agit de sinistre c'est autre chose. J'ai une voiture que j'ai assuré ailleurs jdepuis que je l'ai acheté jamais eu de déclaration de sinistre tout simplement 5 années passées sans sinistre je suis content, mais pour la première fois que j'ai eu ce sinistre sans mon intention Direct Assurance commence à emmerder. Je sais que en réglé général les sociétés d'assurances ne mandatent pas un expert pour un montant de 1300 euros. L'expert vous coûtera plus cher que la réparation,  Je fixerai un RDV avec l'expert et je lui montrerai la porte fenêtre abimée  et les  copies des chèques donnés à la société de réparation. Je résilierai mon contrat le moment venu et vous serez avisé par LR avec AR.</t>
  </si>
  <si>
    <t>ademsarah-91686</t>
  </si>
  <si>
    <t xml:space="preserve">Bonjour Je suis également sociétaire depuis plus de 15 ans et comme vous dites lorsque. Lis n'avez pas de sinistre ou de vol tout va bien mais dans le cas contraire , vous allez Galèrer !!! Et j'écris bien ce terme car c'est le terme exact ! On m'a dérobé ma moto bmw le 27 janvier 2020 ; j'ai transmis tous les Documents nécessaires à la matmut sinistre qui m'a stimulé de le faire en ligne . Les documents étaient les Suivants : dépôt de plainte , questionnaire concernant ma moto et les justificatifs et factures nécessaires . Ce qui est tout à fait normal jusqu'ici . J'ai également envoyé la photocopie du chèque de banque de 21.500 euros et une attestation de 1000 euros que j'ai payé en espèces au vendeur ( collaborateur bmw). Le 12 février 2020, je reçois un mail de la matmut en me demandant la facture de la moto et les raisons pour lesquelles je n'avais pas de double de clefs et d'où provenait les fonds ainsi qu'en copie de mes Relevés de compte et copie de ma Carte d'identité de celle de mon mari aussi et justificatif de domicile . Je leur ai envoyé de suite , la facture d'achat de l'ancien propriétaire , une photo de la clef en plastique qui peut faire office de double de clefs en moto car chez bmw frances(mito) il n'y a ps de doubles de clefs ! Ils peuvent nous en refaire une grâce à cette petite clef plastique .jai également envoyé quittance edf , copie des pièces d'identité de mon mari et moi même et mes Relevés de compte de août Septembre ; date à laquelle j'ai acheté ma moto . Sur le relevé de compte stipulait que j'avais établi un chèque de banque de 21.500 euros pour le vendeur de la moto .la provenance des fonds c'était la vente de mon ancien véhicule classe b qui était assuré chez eux! J'ai rappelé quelques jours après le service indemnisation et ils m'ont dit ne vous inquiétez pas tout va être réglé d'ici quelques jours !!!!jeudi 20 février je reçois un courrier du siège matmut en me Disant que mon dossier a être transféré au siège ( ug52) afin d'en poursuivre la gestion et qu'ils reviendraient vers nous dès qu'ils en auraient pris connaissance . Que désormais tout est exclusivement écrit et plus d'appels . J'ai donc rappelé la dame qui était inscrite sur le dossier afin qu'elle m'explique les raisons de ce transfert .elle m'a répondu que le service sinistre lui avait transféré mon dossier mais ne savait pas pour quelles raisons et qu'il fallait qu'elle l'étudie .je lui ai rappelé que mon dossier était plus que complet et que j'ai joué la Transparence en leur envoyant les relevés de compte qui sont personnels sans rien y cacher !jai ensuite envoyé par courrier une attention sur l Honneur de l'ancien propriétaire avec sa copie de cni. J'ai envoyé un courrier e recommande au service recours de la matmut mais ils m' Ont répondu 2 jours après qu'il fallait qu'elle statut avant de pouvoir avoir le nez sur l'affaire ! Ensuite il y a eu le confinement et coup de massue le 30 avril je reçois un mail de sa part en me disant qu'elle ne peut pas statuer sur le sinistre et qu'elle a besoin de mes 3 dernièrs avis d'imposition et une attention de provenance des fonds de mon véhicule actuel !!! C'est une blague .... j'ai des amis haut placé chez Allianz, AXA et maif et au service sinistre et ils m'ont stipulé qu'elle n'a pas le Droit de me demander ce genre de document, c'est strictement personnelle et confidentiel !!! Qu'ils n'ont jamais vu ça et surtout ce genre de pratique ! J'ai même appelle mon avocat qui m'a dit de le mettre en copie . On a également contacté service des consommateurs qui m'ont clairement dit que c'était illégal de demander ce genre de documents et que c'était pour gagner du temps afin de me faire galèrer !!! Ce sont des tactiques d'assurance mais malheureusement ce n'est pas légal !!!! Je lui ai renvoyé un mail en stipulant qu'il n'y avait aucun rapport avec mon sinistre d'envoyer 3 dernièrs avis d'imposition et provenance de fonds de mon véhicule actuel !! Et je suis toujours dans l'attente d'une réponse .... nous sommes le 20 Juin . Mon sinistre s'est déroulé il y a plus de 5 mois . Mon dossier est complet et non bancal comme certains ! J'ai toutes les Preuves en ma Possession et le siège à toutes les preuves également . J'ai rénvoye un courrier en AR il y. A 3 semaines et toujours pas de réponse à un responsable ! J'ai même vu avec ma mère , mon père , ma belle mère , mon beau frère : ils sont prêts à quitter la matmut car ils sont très déçus ! Et c'est de l'injustice ! On nous fait galèrer !! On doit nous indemniser c'est notre droit !!! On ne peut pas se racheter un autre véhicule car c'étaient nos économies !!! Nous sommes laisés. Franchement la matmut aujourd'hui nous sommes blasés ! De plus , ils m'ont bloqués mon application matmut et ne savent pas pourquoi !!! Rien ne va plus Franchement ne vous assurez pas là-bas ...ce n'est plus ce que c'était Merci à vous tous de m'avoir lu . Sarah kheche </t>
  </si>
  <si>
    <t>hanama-63490</t>
  </si>
  <si>
    <t>Je suis très satisfaite des garanties ................................</t>
  </si>
  <si>
    <t>stephane-91172</t>
  </si>
  <si>
    <t>Je pensais avoir un prix plu attractif. Je n'ai pas de remise alors que c'est le 2ème contrat chez direct assurance. Pouvez-vous étudier mon dossier svp</t>
  </si>
  <si>
    <t>jo-50774</t>
  </si>
  <si>
    <t>Je vous la déconseille, le prix est correcte mais très mauvais service client.</t>
  </si>
  <si>
    <t>fred65-111760</t>
  </si>
  <si>
    <t>bonjour , je suis a la mutuelle cegema depuis le 01 Janvier 2021 et à ce jour cette mutuelle ne rembourse pas mes avances de frais , deux fois le dentiste , le 15 février et le 01 mars et le podologue  le 05 février , malgré des relances par mon courtier et directement auprès de leurs services , rien ne bouge , j'ai déja signé avec d'une nouvelle mutuelle pour l'année 2022 , je vais plus passé par le courtier , l'explication fournie c'est du retard à cause du covid mais pourquoi il rembourse la pharmacie sous 5 jours ? ils sont de mauvaises fois et les documents sont bien transmis par la CPAM en temps et en heure , A fuir absolument!</t>
  </si>
  <si>
    <t>kamehameha-108221</t>
  </si>
  <si>
    <t>Contrat Serenis.....Contrat de prévoyance à fuir. Le principe est de vous ponctionner mensuellement et ad vitam æternam une somme définitivement fixe pour un capital définitivement fixe aussi. J'ai ainsi versé plus de 22.000€ de cotisations  pour ne toucher à mon DC que 7700E  et impossible de faire baisser les mensualités .....ni de faire réactualiser le capital.</t>
  </si>
  <si>
    <t xml:space="preserve">Parfait !
Relation clientèle toujours disponible et agréable !
Délais de paiement acceptable pour le temps de traitement et le versement.
A recommander </t>
  </si>
  <si>
    <t>gwen-77740</t>
  </si>
  <si>
    <t>Incroyable ces gens de cette assurance. 30 ans d'assurance et 3 sinistres au total dont 1 déclaré il y a 2 ans. J'ai eu le malheur d'annoncer un problème pour une rayure causé par une tige de ferraille chez Castorama. J'étais certain que Casto était en tort car ils avaient laissé des tiges de fers devant ma voiture et casto m'avait confirmer qu'ils en porteraient la responsabilité. J'ai pas fait réparé ce petit problème et Eurofil l'a considéré comme un sinistre. Et pourtant l'expert s'est déplacé qu'une fois pour un sinistre et vérifier la rayure causé chez Catorama pour un montant de 200 euros de réparation ! Le conseiller nous a prit de haut comme si nous étions des délinquants !!! Plus jamais de ma vie chez Aviva ni Eurofil (même groupe). J'en parlerai pas de façon positive autour de moi. A fuir absolument ! 1 an pour régler le seul sinistre prit en charge par eux (portière rayée).</t>
  </si>
  <si>
    <t>isabelle-k-115976</t>
  </si>
  <si>
    <t>Satisfaite du service, toujours disponibles et rapide en cas de sinistre.
 Par contre depuis le temps que je suis chez vous, j'aurais aimer avoir d'autres gestes commerciaux que 40€ en 15 ans.</t>
  </si>
  <si>
    <t>ninine-103961</t>
  </si>
  <si>
    <t>Une semaine après son décès, le véhicule de mon beau-père a été volé dans son garage, c était au mois de septembre 2020. Le dossier n a toujours pas été traité par Allianz. Nous étions dans une période de deuil, donc difficile, nous devions et devons depuis nous battre pour être indemnisés. Il n y a aucune prise en charge aucune compréhension et aucune qualité de service.  Si vous devez souscrire un contrat automobile allez ailleurs et si vous êtes chez Allianz  : partez ...    heureusement que nous sommes assurés ailleurs et que mon beau-père n est plus là pour voir ça</t>
  </si>
  <si>
    <t>chris-58197</t>
  </si>
  <si>
    <t>Axa: service catastrophique. Axa se moque éperdument de ses clients, joue toujours la montre, et espère que ses assurés abandonnent les contentieux.</t>
  </si>
  <si>
    <t>julia--100071</t>
  </si>
  <si>
    <t>je ne conseille pas cette assurance notamment pour moi annexer au contrats du crédit mutuel de bretagne ....je les ai prévenu de ma décision définitive de ne plus renouveler aucun emprunt : si on désire être assuré c'est obligatoire par suravenir donc j'irai emprunter ailleurs  ....mes propres enfants sont en procès contre eux pour une affaire de succession ; pour ma part suite à un arrêt de travail, tout est problématique , fastidieux , prise de tête : à chaque envoi de prise en  charge, les informations changent ....on ne s'y retrouve plus et je suis définitivement  fâchée rouge contre eux .....surtout ne faites pas la même erreur et ne faites aucune adhésion auprès d'eux : c'est vraiment un conseil d'ami .</t>
  </si>
  <si>
    <t>nath-77484</t>
  </si>
  <si>
    <t>lors de ma souscription à axa internet, axa agence à Nice m'a immédiatement appelée pour me faire annuler le contrat internet car meilleurs suivis en agence. axa internet m'a prélevé 2 mois de cotisations, et m'ont expliqué que seul le conseiller axa agence pouvait annuler ce contrat mais soit disant le conseiller ne savait pas comment faire et ne pouvait pas l'annuler. en contactant la direction j'ai reussi à lui faire faire un mail pour annuler. ça commencait très mal,...suite à un sinistre les conseillers de l'agence ont refusé de me parler et m'on communiqué des numéros de plates-formes où mon dossier de sinistre a été annulé 3 fois chez l'expert. personne ne savait d'où venait l'erreur. j'ai attendu 3 semaines pour que mon dossier soit traité. axa devait me préter une voiture car j'avais souscrit cette option mais je n'ai eu aucune voiture de prêt! je téléphonais à l'agence, ils refusaient de me parler !</t>
  </si>
  <si>
    <t>bvdpat-82204</t>
  </si>
  <si>
    <t>Asuré depuis 30 ans à Matmut,jamais avoir de probleme sur assurance d'habitation.Le 15/11/2019 ,il neigeait fortement à LYON,sous le poids de neige mes cheneaux ont été endommagés.J'ai déclaré le sinistre le lendemain 16/11/2019 à agence Matmut de DECINES.La déclararion géré par service sinistre .l'expert m'a donné RDV le 6/12/2019,elle est venu avec 45' de retard puis elle a mesuré ma maison ,demande date de construction et m'a dit elle va désigner une entreprise  pour la réparation.
Depuis ,je n'ai ples de nouvelle ,je contacté service sinistre le 20/12 car les cheneaux commencent de dévisser les supports  qui les fixent,et cela peut causer dégât avec cheneaux de 10 m de longue,et sur 5 m de hauteur sur mes voitures et celle de mon voisin , et pire encore si ça tombe sur les personnes en bas mes voisins et mes proches .J'ai acheté des batons de bois pour soutenir provisoirement mais pas sur que ça tient avec la pluie et le vent. La situation devient dangereux .Encore une fois j'ai signalé à MATMUT le samedi 21/12/2019et j'attens MM va m'envoyer le dépanneur pour éviter le pire car les supports dévissent 1 par 1 et je ne sais pas qu'ils tombent quand??je vais recontacter ce matin 23/12/2019.comme MAMut prends en charge de désigner 1 entreprise ,je ne peux rien faire sous peine de ne pas etre rembourser</t>
  </si>
  <si>
    <t>jojo-116264</t>
  </si>
  <si>
    <t>Une honte cette assurance. Vous êtes malade dans la galère. Vous faite un dossier itt. Expert plus de 6 mois pour une réponse. Un refus. A fuir. Des gens hinumains. Je trouve ça lamentable avec cette crise que nous traversons. Apparalent eux ne connaissent pas de coup dur</t>
  </si>
  <si>
    <t>cedced22-89564</t>
  </si>
  <si>
    <t>N'ayant pas de sinistre, pour l'instant tout va bien. Mais le prix est très élevé. Une comparaison sur Assurland permet de trouver assez vite des offres plus compétitives.</t>
  </si>
  <si>
    <t>agach-m-116152</t>
  </si>
  <si>
    <t>La mise en contact et la validation est facile. Le prix d'appel est attracteur mais les choix d'amélioration du contrat coûtent cher (alors qu'on peut penser de prime abord que ce sont des options incluses).</t>
  </si>
  <si>
    <t>cojo-96200</t>
  </si>
  <si>
    <t>Sur un sinistre catastrophe naturelle , plus de 20 ans de procédures judiciaire contre la MACIF pour obtenir réparation... y compris sur des éléments sur lesquels la Macif avait déjà été condamnée à payer dans d'autres affaires.</t>
  </si>
  <si>
    <t>jeremy13420-100101</t>
  </si>
  <si>
    <t>Assurance habitation inutile avec une ribambelle d'exclusion au contrat et des avis divergent en fonction du conseillé que vous avez. 
J'ai subit un dégât des eaux le 20/12/2019 que j'ai signalé immédiatement par téléphone, ma construction neuve oblige j'ai déclenché l'assurance dommage ouvrage. Hors celle-ci prend en charge la cause du sinistre (infiltration par façade/fenêtre) mais pas les 
 conséquences ( peinture à reprendre au rez de chaussée), elle me dit que s'est exclue car je me suis réservé les travaux et que c'est à mon assurance habitation de prendre en charge. Assurance Sogessur qui dans un premier temps me dit oui pas de soucis on prend en charge, puis non car c'est à votre dommage ouvrage, ensuite qui fait un faux et usage de faux en m'indiquant avoir reçu un rapport de l'expert(alors qu'elle ne l'a jamais eu), qui ensuite m'indique on va prendre en charge et se retourner la dommage ouvrage, qui me renvoi vers un expert pour estimation des dégâts et qui me dit sous 72h vous aurez les fonds. Tout ça pour que 24h avant d'avoir les soi-disant fonds, je reçois un courrier m'indiquant que l'infiltration par façade est exclue du contrat! Il va falloir m'expliquer à quoi sert une assurance qui se vante d'être "les meilleurs" et qui ne prend rien en charge. Je compte saisir le médiateur si une solution n'est pas trouvé à mon litige, et notamment déposer plainte pour faux et usage de faux de la part de l'assurance Sogessur.</t>
  </si>
  <si>
    <t>fcordier-138311</t>
  </si>
  <si>
    <t xml:space="preserve">Convocation pour résiliation 30 ans de boutique ? 
Conseillère peu recommandable au téléphone, à qui on demande 6 fois pour qu'elle fixe un rendez vous et qui ne comprends rien dans le fait que si on envoi une convocation c'est pas au client de prendre rendez vous mais a eux de fixer une date.
Et bien sur raccroche sans donner la moindre informations donc un rendez vous mais on ne sait ou et avec qui. 
Donc encore une qui ne devrait pas être en contact avec des clients.
</t>
  </si>
  <si>
    <t>ryan75-50274</t>
  </si>
  <si>
    <t>Prix correct, cela combiné à des remboursements rapides, cest ok pour moi  ! Il y a beaucoup de choix sur le marché donc fait pas hésiter à comparer ca permet sur une année des économies considérables  !</t>
  </si>
  <si>
    <t>enndy-p-131639</t>
  </si>
  <si>
    <t xml:space="preserve">Le montant du dossier est légèrement élevé par rapport au prix de l’assurance néanmoins tout est précis mais je trouve cela légèrement excessif 
Cordialement </t>
  </si>
  <si>
    <t>gwennael-60114</t>
  </si>
  <si>
    <t>Trop de propositions commerciales des gros assureurs pour un dépôt de facture vous êtes pris dans un questionnement sur votre vie , très maladroit limite invasif  A FUIR</t>
  </si>
  <si>
    <t>chris19-86686</t>
  </si>
  <si>
    <t>J'ai mis une étoile à "Service Client" parce que je ne peux pas en mettre zéro ..? Service yéméphonique de la plate-forme (il n-y a que ça) en dessous de tout, régulièrement injoignable, inefficace et incompétent !</t>
  </si>
  <si>
    <t>alainm40-50411</t>
  </si>
  <si>
    <t>Je demande 5 mois avant la date anniversaire de mon contrat à être mesurais, je signe un avenant avec un surcoût de 60€et on me prélève ma prime en une seule fois, totalement anormal</t>
  </si>
  <si>
    <t>flo-52207</t>
  </si>
  <si>
    <t xml:space="preserve">Scandale dans le traitement d'une liquidation de PERP Ma mère est décédée depuis mi Août 2016, et ça fait donc 6 mois que nous nous battons pour récupérer les sommes dues. ( courriers , nombreux appels téléphoniques à la plate forme, échange mails, lettre recommandé ...D'abord ils perdent les courriers et demandent de les renvoyer (chose faites par courrier  mais ils le perdent encore),  Cela fait maintenant  bientôt 4 mois qu'on nous promets de bientot nous payer les sommes dues, mais j'attends toujours. Bref un scandale, je n'ai jamais vu un tel manque de respect dans le traitement du client. Je suis a deux doigt de faire un recours juridique.
</t>
  </si>
  <si>
    <t xml:space="preserve">Je suis toujours aussi satisfait, étant assuré à la GMF depuis de nombreuses années pour l' habitation et les automobiles. Je recommande vos assurances. Cordialement
</t>
  </si>
  <si>
    <t>brigitte-b-110861</t>
  </si>
  <si>
    <t>je ne suis pas satisfaite, car j'ai renvoyé les documents nécessaires pour le remboursement de mon assurance, et  je n'ai toujours pas de nouvelle. , Bien cordialement</t>
  </si>
  <si>
    <t>christine-c-107527</t>
  </si>
  <si>
    <t xml:space="preserve">je ne suis pas satisfaite du service car vous refusez de prendre en considération mon bonus acquis en Belgique durant ces dernières années, où je vous ai fourni, de surcroît, 2 attestations de sinistres vierges de 2014 à ce jour.
</t>
  </si>
  <si>
    <t>enidan-97512</t>
  </si>
  <si>
    <t>bonjour suite a 2 actes de vandalisme dont j'ai ete victime dans une maison que je possede et qui est mise en vente et vide de meubles
mon assurance habitation qui a refuse de m'indemniser( alors que les coupables ont ete arretes et ont avoue ,ils passent en jugement en novembre) vient, cerise sur le gateau de me signifier par lettre recommandee qu'ils mettent fin a mon contrat car je n'ai pas assez de chance a leur gout!!
pour info j'etais assuree chez eux depuis plus de 30ans!! et n'ai jamais declarer de sinistre avant ça</t>
  </si>
  <si>
    <t>jenny-135089</t>
  </si>
  <si>
    <t xml:space="preserve">Merci à Fall pour m avoir aidé à lui transmettre les documents manquants.
Ella a été très patiente
Maintenant j'espère que mon dossier sera traité au plus vite.
Merci
</t>
  </si>
  <si>
    <t>chris-92190</t>
  </si>
  <si>
    <t>Bonjour, 
J'ai choisi le produit "Automobile" MAIF, car il en fallait un! Mais j'ai aussi "Habitation", Prévoyance" et "Assurance-Vie".
Le renseignement est toujours pertinent, et au besoin, les agents s'y mettent à plusieurs pour donner satisfaction et surtout LA bonne réponse. 
Depuis 1985, jamais déçu, toujours soutenu dans les moments difficiles (et il y en a eu), en gardant présent l'esprit mutualiste, c'est-à-dire commencer par se débrouiller soi-même.
Exemple: la tempête de 99 a détruit 2 ou 3 tuiles du toit de la maison; conscient du peu de gravité pour mon bien par le résultat de ce passage, et de celle des autres citoyens, j'ai acheté les tuiles de remplacement et ai effectué moi-même le travail. Ce n'est qu'un exemple, tout le monde ne peut pas monter sur le toit de sa maison, bien entendu.
A partir de là, l'aide de la MAIF dans les moments cruciaux s'avère essentielle et efficace (panne de voiture (pompe à gaz-oil HS) à l'aéroport Charles De Gaulle, à un embranchement en Y circulatoire au Termina 3, en compagnie de mon plus jeune fils, lourdement handicapé mental par le port d'autisme de bas niveau: tout pris en charge, taxi qui est allé chercher aussi mon fils ainé et son amie qui arrivaient de l'étranger, rapatriement au domicile de tout le monde et parfaitement guidé pour les réparations, au mieux des possibilités! 
Même une proposition de transport pris en charge en train puis taxi jusque chez le garagiste-réparateur! Mais j'ai pu opter pour un transport par mon fils aîné lors de la récupération du véhicule.
Une femme n'aurait eu aucun problème avec les intervenants, tant leur choix est fait avec rigueur et sans concession de la part de la MAIF.</t>
  </si>
  <si>
    <t>jma-91792</t>
  </si>
  <si>
    <t>en plus de quarante ans que je suis sociétaire à la MGP j'ai remarqué une nette amélioration du contact et de l'éficacité pour les remboursements.</t>
  </si>
  <si>
    <t>mbenz-75527</t>
  </si>
  <si>
    <t>Chez eux depuis plus de 3 ans, jamais aucun sinistre. Le jour où j'ai eu un bris de glace, et que j'ai réparé dans un garage a côté, on m'a envoyé le chèque de remboursement qui n'est jamais arrivé. 
Après avoir appelé à plusieurs reprises, et envoyé des mails depuis plus de 3 mois, on n'hésite pas à m'envoyer balader.
DEUX FOIS DE SUITE J'APPELLE LE SERVICE CLIENT, ET ILS ME DISENT QUE "LA PROCÉDURE VA PRENDRE 10MIN, JE VOUS PROPOSE DE VOUS RAPPELER DANS 10 MIN" EHH BIN ILS NE RAPPELLENT PAS !!!!
LAMENTABLE !! 
FUIIIRE !!</t>
  </si>
  <si>
    <t>totototo-110399</t>
  </si>
  <si>
    <t>D'une nullité sans nom !
Le pare-choc arrière de mon véhicule a été endommagé dans un accident pour lequel je suis à 0% en tord. Le pare-choc arrière a été changé avec un pare choc d'occasion défectueux. Résultat : le pare choc arrière dépasse du véhicule
Un scandale !!!!!!
Aucun dédommagement de la part de cet assureur d'une nullité sans nom !</t>
  </si>
  <si>
    <t>turbie06-82150</t>
  </si>
  <si>
    <t xml:space="preserve">échange ce jour avec deux personnes. Certainement avec une très haute opinion de leur personne et de leur maitrise des procédures. La seconde avec une rhétorique bien rodée autour d'une variation de l'assureur militant, solidaire et responsable.
Ce que je constate c'est que je me retrouve dans une impasse suite à un incident causé par un tiers qui refuse de faire intervenir son assurance. La solution de la MAIF : présentez lui la facture... Pertinent , intelligent , compétent. 
Je constate enfin avec quelle célérité les responsables de l'e-reputation de la MAIF interviennent  au fil des posts de mécontentement pour dire qu'ils sont soucieux de la qualité de la relation client/sociétaire. 
Si tel était le cas pourquoi ces posts ? Et surtout ces promesses d'intervention ? 
Avant dernier litige en date , à la fin de l'été. Mon mécontentement avait été tel et ma demande manifestant d'une légitimité, que je devais être contacté par un sociétaire médiateur ou quelque chose dans le style d'autorité morale garante des principes de l'assureur militant... J'attends toujours. 
Des paroles des paroles des paroles. Amateurs de Dalida c'est le bon endroit. 
</t>
  </si>
  <si>
    <t>sylvain-g-128549</t>
  </si>
  <si>
    <t>Très satisfait, véhicule assuré très rapidement. Les tarifs sont très bons. J'assure mes 3 véhicules chez direct assurance. Je n'ai jamais eu d'accidents ou autres problemes alors je ne peux pas noter le reste.</t>
  </si>
  <si>
    <t>21 octobre 2021 suite à une expérience en mai 2021</t>
  </si>
  <si>
    <t>jacquesc-137938</t>
  </si>
  <si>
    <t xml:space="preserve">MALAKOFF HUMANIS est à éviter, je souhaitais leur attribuer 0 étoile mais le site ne le permet pas.
Mes parents ont contracté en 1999 une prévoyance dépendance ainsi qu'une allocation obsèques. Voici mes nombreuses remarques :
Le contrat prévoyance-dépendance :
Ma mère a été dans une situation de forte dépendance en septembre 2020 et pour bénéficier de la garantie, Malakoff Humanis nous envoyé un formulaire d'une telle complexité qu'aucun médecin n'a voulu le remplir.
Le contrat allocation obsèques :
Ma mère est décédée en mai 2021 et depuis cette date, l'allocation obsèques n'a toujours pas été versée. La technique DE MALAKOFF HUMANIS pour ralentir le versement des prestations est toujours la même :
1 – informer par mail  après plusieurs semaines de sollicitions par mails et téléphoniques que le dossier est incomplet, il manque des pièces justificatives.
2 – demander énormément de pièces justificatives, le certificat de décès que nous lui avons fourni n'était pas suffisant, j'ai été extrêmement surpris que cet acte, signé par un officier de l'état civil, ne soit pas suffisant pour prouver l'identité de ma mère :  un acte de naissance a été exigé par MALAKOFF HUMANIS! J'ai rappelé à cette société que c'est à l'officier d'état civil de procéder à la vérification de l'identité de la personne défunte et non pas à Humanis.
3- Les appels téléphoniques sont complétement inutiles, les opérateurs ne délivrent jamais les mêmes informations et aucun suivi de dossier ne semble opérant.
La gestion des contrats
Compte tenu des piètres prestations proposées par MALAKOFF HUMANIS, j'ai demandé à recevoir une copie des contrats signés par mes parents. Encore une fois MALAKOFF HUMANIS a été à la hauteur : j'ai reçu les conditions générales valant notice d'informations mais émis par une société différente que celle qui a fait signer le contrat d'adhésion à mes parents (à l'époque CRI PREVOYANCE rachetée depuis par MALAKOFF HUMANIS)
Lors de la souscription des contrats, un tableau des cotisations mensuelles a été remis à mes parents. Ce tableau indique que les cotisations et prestations mensuelles ainsi que les allocations obsèques sont indexées sur la valeur du point AGIRC.
Depuis la signature de leur contrat le point le point AGIRC a augmenté d'environ de 23 %
Pour le contrat obsèques, les cotisations ont été revalorisées à hauteur de 38,66 % alors que l'allocation a bénéficié de 22,22 % d'augmentation !
medias.sociaux@malakoffhumanis.com
N'attendez rien de medias.sociaux@malakoffhumanis.com, cela fait plusieurs semaines que je les ai contactés avec toutes les informations nécessaires  avant de rédiger cet avis : le dossier n'a pas avancé d'un iota.
</t>
  </si>
  <si>
    <t>mah-98382</t>
  </si>
  <si>
    <t>A fuir.
J'ai subi un accident en décembre 2019, pour lequel je n'étais pas responsable (2 témoins avec déposition écrite). 
Bilan: fractures/hématomes et un séjour à l'hôpital suite à une intervention chirugicale. 
Moto épave.
Je n'ai jamais eu de nouvelles de leur part. Aucune indemnité, rien.Le dossier est au point mort.J'ai même été prélevé pendant plus de 4 mois à tort, c'est dire.
Demeurent injoignables, une chargée de dossier des plus hautaines, arrogantes.
Ne défendent même pas leurs assurés non-responsables, je n'ose imaginer votre traitement en cas de responsabilité....
Je réitère: à fuir.</t>
  </si>
  <si>
    <t>christophe1234-67144</t>
  </si>
  <si>
    <t>Tout va bien jusuq'au jour où vous avez un sinistre. Ils jouent sur les termes du contrat pour vous faire payer un maximum de franchise et quand vous demander une explication, on vous raccroche au nez. A fuir à tout prix !!!</t>
  </si>
  <si>
    <t>mostefa-f-131953</t>
  </si>
  <si>
    <t>Je suis satisfait des services niveau des prix assurances sérieuses en tant que client avis général meilleur mon père en tant que conducteur secondaire sur mon assurance et assuré chez vous c'est lui qui m'a conseillé votre assurance..</t>
  </si>
  <si>
    <t>gregory-a-124909</t>
  </si>
  <si>
    <t xml:space="preserve">Je suis satisfait de service. 
Chez Direct assurance c'est simple et pratiques. 
En plus les prix assez confortable surtout pour les jeunes conducteur 
</t>
  </si>
  <si>
    <t>ma22-60328</t>
  </si>
  <si>
    <t>laurencep94-107575</t>
  </si>
  <si>
    <t xml:space="preserve">La vente de mon contrat s’est faite de façon très correcte  avec un conseiller très professionnel. J’ai souscrit le fait de gamme des garanties : la formule OPTIMALE. Depuis, c’est la CATASTROPHE ! 
- les garanties mises en place informatiquement ne sont pas celles qui étaient prévues
- je ne suis pas remboursée comme prévu .....quand je suis remboursée !
- j’envoie des réclamations ou je téléphone personne ne règle le problème 
- je ne suis toujours pas remboursée pour des soins depuis janvier 
- j’ai fini par recontacter  le conseiller qui m’a vendu le contrat et qui de se son côté signale sans cesse le problème à sa hiérarchie et personne ne le rappelle. Cela fait des mois ! Il me dit avoir régulièrement des réunions où les dossiers à problème sont discutés mais je n’aucun retour depuis des mois.
- le personnel au service des remboursements est totalement incompétent 
Bref,c’est une mutuelle tout à fait irrespectueuse de ses clients que je déconseille fortement ! 
- </t>
  </si>
  <si>
    <t>vale-m-122520</t>
  </si>
  <si>
    <t>Les prix sont défiants toutes concurrence. J’ai réussi à trouver une assurance qui me conviens pour mon véhicule. Les services proposés sont simples et efficaces !</t>
  </si>
  <si>
    <t>remi-68167</t>
  </si>
  <si>
    <t xml:space="preserve">Bonjour, suite à notre conversation du jeudi 7 février à 15h38, vous avez justifié l'augmentation de ma cotisation annuelle car toutes les assurances le font. Or comparativement le FGAO a estime l'augmentation 2018-2019 a 2 points. Mon augmentation représente 15 points ce qui est totalement injustifié. Merci de revenir à un tarif raisonnable c'est à dire de l'ordre 3 points au maximum. 
Y a-t-il un juriste parmi les lecteurs afin d'évaluer les possibilités d'action, groupé ou non ?
</t>
  </si>
  <si>
    <t>rihane--r-124466</t>
  </si>
  <si>
    <t>Bonjour je conseille vivement cette assurance les conseillers sont super serviables les démarches sont très faciles à réaliser Mercii pour l’accueil merci</t>
  </si>
  <si>
    <t>pascontent--99223</t>
  </si>
  <si>
    <t>Voila je Vien vous raconter mon aventure avec cette sois disent mutuelle (Harmonie) hein !! Alors voila je me suis fait ressèment opéré tout les document on était envoyé a cette mutuelle rien que de cité leur nom me donne envie de vomir on vous répond 1 fois toute les 15 jours, on vous dit que le remboursement a était acceptée et envoyé mais sur un compte qui excite plus je tien a dire que je leur et envoyé mon nouveau RIB mais comme il Save pas ouvrir une page de mail alors comment voir qui il y a un nouveau Rib de disponible le mieux pour les future adhèrent a cette mutuelle fuyer fuyer fuyer car il prenne l'argent en pensent pas au client  c'est des champion du prélèvement mais zéro niveau remboursement car cette mutuelle et fait que dans le but de pas être malade comme ca il sont content de l'argent et ce gavé</t>
  </si>
  <si>
    <t>blot-c-117060</t>
  </si>
  <si>
    <t>Je suis satisfait du service et les options proposés par l'assurance. La rapidité d'exécution également. C'est tout en simplicité, et l'ergonomie du site est superbe</t>
  </si>
  <si>
    <t>philippe-c-105769</t>
  </si>
  <si>
    <t>Je me renseigne sur les prix de vos concurrents et je viens de trouver pour des prestations équivalentes, un tarif 35 € moins cher. En attente donc de leur devis.</t>
  </si>
  <si>
    <t>tvj-101102</t>
  </si>
  <si>
    <t>Une interface  digitale pas au niveau; impossible de télécharger facilement une feuille de soins.
Un centre d'appels débordé qui vous raccroche au nez
sinon, point positif : rapidité des remboursements</t>
  </si>
  <si>
    <t>ghaima68-71922</t>
  </si>
  <si>
    <t xml:space="preserve">La MAIF est la compagnie qui a assuré mon premier véhicule voilà plus de 28 ans et j'y suis restée fidèle
J'y ai assuré tous les véhicules depuis mes différentes habitations et au fil des années j'ai complété les formules PACS PRAXiS  
La notion de fidélité n'est pas la même côté assurance
Après 28 ans je découvre que je ne suis plus assuré 2 véhicules 1 maison et 1 appartement depuis plus de 2 mois
La résiliation a l'initiative de l'assurance a été envoyée par recommandé et je n'ai pas reçu ce recommandé
J'ai réussi en insistant à avoir le motif altération du lien commercial sans aucune explication
Personne pour vous renseigner 
Une adresse mail générique réclamation@maif.fr et attendre qu'on vous rappelle
En attendant de par l'obligation d'être assuré je passe mes journées avec les devis et en plus la résiliation unilatérale de la maif m'empêche de prospecter auprès de nombreuses assurances 
Je me retrouve donc à devoir accepter des tarifs très élevés auprès de courtiers alors que 28 ans durant je suis resté fidèle à une seule assurance
</t>
  </si>
  <si>
    <t>gilles-f-133218</t>
  </si>
  <si>
    <t>Rapport prix / garantie cohérent. Globalement satisfait même si je pense que direct Assurance pourrait mieux faire. Lorsque toutes les options sont choisis la différence de prix avec une autre assurance n’est plus forcément aussi avantageuse.</t>
  </si>
  <si>
    <t>boukabous-r-126790</t>
  </si>
  <si>
    <t xml:space="preserve">Simple et pratique. Toujours est-il qu'il serait judicieux de demander un avis après quelques mois d'expérience.
Pour l'instant, les prestations proposées semblent correctes.
Salutations </t>
  </si>
  <si>
    <t>vbarberger-80022</t>
  </si>
  <si>
    <t>Service à la clientèle déplorable, ligne téléphonique saturée, soit disant refonte informatique pour expliquer les retards pour verser les sommes dues dans le cadre d'une succession. Sachant qu'AFER a été condamnée à payer en 2019 une amende de plusieurs millions d'euros pour une fraude commise il y a 20 ans, la question se pose: font-ils tout pour retarder les paiements? Quels recours avons-nous en tant qu'épargnants?</t>
  </si>
  <si>
    <t>christophec-75687</t>
  </si>
  <si>
    <t>Je suis d'accord avec STEP. Le SAV est une catastrophe ! Pour te pousser à souscrire un devis, pas de soucis, tu as des relances chaque jour d'une plateforme à l'étranger mais pour satisfaire le client en place c'est une catastrophe.</t>
  </si>
  <si>
    <t>gege-86810</t>
  </si>
  <si>
    <t>Gwendal : très concis, très efficace.
J'avais deux types de questions à lui poser : 
- sur l'activation de mon espace adhérent
- sur la hauteur d'une prise en charge en rapport avec une prochaine hospitalisation
Les réponses à mes questions ont toutes été satisfaites en un temps record et je le remercie.</t>
  </si>
  <si>
    <t>coucou-99390</t>
  </si>
  <si>
    <t>Au niveau prix c'est les moins chers du marche
En ce qui concerne les sinistres pour le moment je n'en sais rien vu que je n'ai pas eu de sinistre encore</t>
  </si>
  <si>
    <t>florian-48909</t>
  </si>
  <si>
    <t>Assureur incompétent 
A fuir absolument. Payez vous un vrai assureur digne  de ce nom. Contrat souscrit le 03/07. Mail annonçant la validation définitive du contrat et des pièces justificatives fournies (permis, carte grise etc.) + envoi de la carte verte définitive le 16/08. Toujours rien recu le 11/09. Relance de ma part : April répond et réclame la carte grise du véhicule pour émettre une nouvelle carte verte provisoire...Je suis donc sans assurance à ce jour par la faute de ces tocards....</t>
  </si>
  <si>
    <t>luzzi-j-110600</t>
  </si>
  <si>
    <t xml:space="preserve">Je suis satisfaite de l'olivier assurance, c'est la seule assurance qui a pu m'assurer à ce tarif en étant jeune conducteur. 
je recommande fortement </t>
  </si>
  <si>
    <t>nonerous-53240</t>
  </si>
  <si>
    <t>Je viens d être victime d un cambriolage avec effraction,l expert d assurance passe à la maison constate l effraction,les cambrioleurs on essayer de fracturé la porte avant de me détruire une fenêtre,j ai donc des marque sur la porte (minime serte mais de marque,du jeu dans la porte et dès coup de tournevis sur le haut de la porte ) et la l expert me dis que la porte est réparable.....j ai bien compris de quelle côté allais son avis. Mais comment réparer des marques sur la porte (chocs sur moulures et marque de tournevis sur porte pvc) dossier en cours d attente de devis de réparation de porte (bricolage selon mon artisans)1 mois et rien est fait par l assurance</t>
  </si>
  <si>
    <t>ap-60982</t>
  </si>
  <si>
    <t>Je viens d'être résilié abusivement sans motif après avoir été assuré chez DA depuis plus de 10 ans et bénéficiant donc à vie de 50% de bonus. Aucun sinistre responsable depuis 10 ans. Je suis très en colère</t>
  </si>
  <si>
    <t>chantal-m-105772</t>
  </si>
  <si>
    <t>RAS satisfaite du prix et garanties, je ne peux dire pour le traitement d'un sinistre n'ayant pas rencontré ce cas de figure...je pense que DA est bien placé.</t>
  </si>
  <si>
    <t>michel-105591</t>
  </si>
  <si>
    <t>LA MACIF mutuelle une assurance tres organisée pour supprimer des remboursements a sa clientele, ma maman assurée chez eux toute sa vie je me suis vu refuser le remboursement de la derniere facture de l hopital au motif qu il fallait que j avance l argent de cette facture ce qui m etait impossible financierement,ils m ont dit que  j vais 3 ans pour me faire rembourser sans l ecrire bien sur,  apres le reglement de la successsion deux ans était passé , réponse désolé monsieur c est trop tard merci la macif fuyez.</t>
  </si>
  <si>
    <t>jean-c-129517</t>
  </si>
  <si>
    <t>POUR LE MOMENT RAS MERCI
C4EST LA PREMIERE FOIS QUE JE SOUSCRIS UN CONTRAT EN LIGNE C'est une premiere; je verrais a la longue pour ajouter plusieurs vehicules si je suis satisfait</t>
  </si>
  <si>
    <t>nicolas-d-134068</t>
  </si>
  <si>
    <t xml:space="preserve">POUR  l'INSTANT CONTENT DANS L ENSEMBLE A VOIR PAR LA SUITE
LE SUIVI DE LA TRANSACTION 
ET L4ENVOI DE LA VIGNETTE ET LE CONTRAT 
MERCI DE VOTRE RAPIDITE
</t>
  </si>
  <si>
    <t>jean-baptiste-b-127999</t>
  </si>
  <si>
    <t xml:space="preserve">Je suis satisfait du service .
Site bien détaillé les tarifs sont très abordables les choix proposés sont variés et cela reste très intéressant. 
En vous remerciant. 
Cordialement </t>
  </si>
  <si>
    <t>alain-y-129507</t>
  </si>
  <si>
    <t>Hormis le bug informatique de quelques heures avec mon établissement bancaire, le suivi est efficace au niveau du service technique au téléphone. Merci à l'opérateur qui a fait preuve d'une écoute qualitative.</t>
  </si>
  <si>
    <t>bisson-g-114680</t>
  </si>
  <si>
    <t>Les conseillers au téléphone sont toujours clairs et précis.
Les tarifs sont très compétitifs et les conditions et autres frais sont clairement expliqués.</t>
  </si>
  <si>
    <t>jaks45-71557</t>
  </si>
  <si>
    <t>Service client pour le complément  de salaire nul interlocuteur pas aimable aucune info sur les Montants et dates des versements qui est la moindre des chose une honte de ne pas avoir accès à ces info</t>
  </si>
  <si>
    <t>filipe-c-108736</t>
  </si>
  <si>
    <t>Je suis trés satisfait avec le prix pour l'assurece de ma nouvelle voiture. Trés facile a faire lassurence sur le site. je espere que tous se passe bien :)</t>
  </si>
  <si>
    <t>hugon-l-126291</t>
  </si>
  <si>
    <t>je suis assez content du service et de la rapidité de l'exécution pour l établissement du devis et de la rédaction du contrat d assurance. Cordialement</t>
  </si>
  <si>
    <t>shudelist-55549</t>
  </si>
  <si>
    <t>Très mauvais service client. Aucune écoute. Impossible d'avoir un responsable malgré des erreurs répétées de la part de la compagnie.</t>
  </si>
  <si>
    <t>hatchiko-116975</t>
  </si>
  <si>
    <t>April moto ou April mytho c'est du pareil au même y a aucune différence... J'avais souscrit à une option dépannage 0km + et en plus une option de mon option qui me permettait d'avoir un véhicule de remplacement si jamais mon véhicule était immobilisé. Véhicule accidenté le 25/05 je l'ai amené au garage par mes propres soin car je pouvais le faire le 01/06 et pendant plus de 2 semaines je le dis fait baladé par les opérateurs de mondiale Assistance et les gens de chez April moto afin d'essayer d'avoir un véhicule de remplacement soit disant mon contrat ne bénéficié pas de cette option alors que pour prélever mon argent le 05/06 il n'y pas eu de soucis avec l'option compris dans le prix de l'assurance bien sûr.... Donc toujours RIEN lassé de la situation j'ai abandonné  je ne vous recommande clairement pas cet assureur car au moindres soucis ils feront tous pour ne pas remplir leurs parts du marché je préfère payer 50 euros plus chère ailleurs et avoir de vraies actes concrets qu'une assurance qui vous vend la qualité à moindre prix mais qui ne remplissent même pas la moitié de leurs part du travail quand un sinistre arrive....</t>
  </si>
  <si>
    <t>edouardo-g-124069</t>
  </si>
  <si>
    <t>Je suis satisfait de vos services.. Les tarifs sont corrects et il y a un suivi très détaillés. 
Un maximum de garanties au même tarifs serait juste parfait.</t>
  </si>
  <si>
    <t>jacky--137813</t>
  </si>
  <si>
    <t>Les prix sont attractifs mais les prestations sur le remboursement de certains produits sont de un peu juste j’ai très bien été renseigné par Balde mais j’at Toujours mes identifiants</t>
  </si>
  <si>
    <t>ericmave12-88576</t>
  </si>
  <si>
    <t>Cotisant depuis plus de 40 ans à la GMF, victimes en août 2018 d'un sinistre majeur sur notre habitation, nous avons subi depuis cette date une incurie et un manque de considération de nature à constituer un second sinistre.
Nous avons donc quitté cet assureur et mandaté un avocat. Plus d'information ici : https://assurementhumain.blogspot.com/2020/02/GMFassurementdepassee.html</t>
  </si>
  <si>
    <t>emeline-f-112674</t>
  </si>
  <si>
    <t>Impossible de changer simplement un changement d'adresse de domicile ou de travail. ou de faire un changement de contrat (passer de mini à tous risques.)</t>
  </si>
  <si>
    <t>sylvain-v-106205</t>
  </si>
  <si>
    <t>Mon tarif annuel augmente alors que mon bonus augmente aussi. Difficile de joindre un conseiller pour me l'expliquer. Mon autre assureur GMF n'a fait aucune augmentation de son coté donc qui peut me l'expliquer ?</t>
  </si>
  <si>
    <t>yojuan-61127</t>
  </si>
  <si>
    <t>Bonjour, j'ai contracté un prêt le 27/09/2015. Le 6/04/2016 la CPAM me notifie rétroactivement mon ALD, soit à la date du 17/09/2015 (date de visite chez mon angiologue) donc avant la signature du contrat. Sogecap me refuse la prise en charge de mes mensualités pour 360 jrs pour ne pas avoir déclaré une maladie dont je ne connaissais pas le caractère et pour laquelle je n'étais pas en traitement puisque hospitalisé en avril 2016. Ils annulent donc mon adhésion, refusent de m'indemniser et refusent de me rembourser les cotisations soit 1266.19€ versées depuis la date de début du contrat. Les questions que je me pose sont alors les suivantes :
1 - Sachant que je vais engager une procédure, pourquoi est-ce que Sogecap résisterait pour une somme en jeu de 4369.92 € alors que mandater un avocat est bien plus cher ?
2 - Pourquoi refusent-ils de me restituer mes cotisations si l'adhésion est annulée de leur propre chef ?
3 - Le médiateur est-il écouté ?
4 - Une fois l'Utopie dissipée, comment croire en un monde meilleur quand après que l'on t'ait notifié ton invalidité et ton handicap on te fasse passer pour un tricheur qui mérite d'être laissé sur la paille ?
Cordialement</t>
  </si>
  <si>
    <t>nathalie--l-114632</t>
  </si>
  <si>
    <t>Bon rapport qualité/prix. Facilité d'assurance ace le site, simple, pratique et net.
Nous verrons à l'usage si le bon choux est fait mais cela semble raisonnable.</t>
  </si>
  <si>
    <t>watisse-a-129690</t>
  </si>
  <si>
    <t xml:space="preserve">Les prix me conviennent par rapport à mon assureur précédent AXA
Honnêteté quand à la valeur assurée 
Service internet impeccable et facile à remplir
Rapidité et conforme a mon attente
</t>
  </si>
  <si>
    <t>colette-138905</t>
  </si>
  <si>
    <t>Notre mère est décédée en Novembre 2018, nous avons été contactés par la CARAC en Juin 2021 pour solde de tout compte.Tous les papiers demandés ont été retournés en Septembre 2021, nous sommes toujours en attente du règlement et après 2 appels téléphoniques ( pour information le montant à régler est d'environ 45 euros )
FAITES VOTRE TRAVAIL !!!!!</t>
  </si>
  <si>
    <t>guzyaka-33898</t>
  </si>
  <si>
    <t>Sinistre 5593901907
Malgré des nombreux des avis négatifs - je suis très satisfait de son intervention (sauf le numéro de service client absolument injoignable).
Que des facts:
Date de sinistre tempête : 13/02/2020
Date de l'indemnisation principale : 25/05/2020
Date de l'indemnisation différée : 30/10/2020
Vraiment pas mal.</t>
  </si>
  <si>
    <t>do-s-123657</t>
  </si>
  <si>
    <t>La demande de devis est simple. Le contenu du devis est clair. La facilité à la souscription est au rendez-vous. Bref Rapidité, Simplicité, Clarté, Compétitivité...</t>
  </si>
  <si>
    <t>maillot-g-139267</t>
  </si>
  <si>
    <t>Je suis satisfait de l'accueil, facile à obtenir une personne au téléphone
Service très rapide, efficace et joignable le samedi
Tarifs intéressants, en espérant que la suite soit tout aussi positive</t>
  </si>
  <si>
    <t>gael-wilfran-z-128933</t>
  </si>
  <si>
    <t>Plutôt satisfait de la célérité du service et du tarif. Cordialement. J'attends les documents officieux avec impatience. A part cela, je n'ai plus rien à rajouter.</t>
  </si>
  <si>
    <t>didier-76561</t>
  </si>
  <si>
    <t>Merci à Yassine pour ses conseils pour l'annulation d'un contrat non signé.</t>
  </si>
  <si>
    <t>ndia-78588</t>
  </si>
  <si>
    <t>bonjour j'etais avec april pendant 5ans avec des augmentation chaque année aussi des franchise de 2e sur chaque utisation de la carte. un conseillé néoliane m'a appelé.il m'a proposer le contrat depuis je suis tranquille</t>
  </si>
  <si>
    <t>benamar-m-132529</t>
  </si>
  <si>
    <t>Je suis satisfait du service mais je trouve que sais quand même un peu cher.
Un petit effort de votre part au niveau tarif changerait complètement la donne</t>
  </si>
  <si>
    <t>bachelart-s-131320</t>
  </si>
  <si>
    <t>Le prix est très intéressant, il y a une réel différence a ce niveau parmis de nombreuses compagnie d'assurance. C'est ce qui me fait souscrire chez vous .</t>
  </si>
  <si>
    <t>denis54300-67117</t>
  </si>
  <si>
    <t>Entiérement satisfait  de notre entretien avec votre conseillère, tant au niveau des prestations de couverture de la compagnie que du professionnalisme de mon  interlocutrice ,tout à été clairement définie.</t>
  </si>
  <si>
    <t xml:space="preserve">Encore un peu cher on est obligé de faire jouer la concurrence pour faire baisser les prix c’est bien dommage 
De plus quand on est assuré à la Maaf on a l impression de faire partie des murs on ne nous propose plus aucun avantage !!!
Attention </t>
  </si>
  <si>
    <t>veronice-112872</t>
  </si>
  <si>
    <t>je me bats depuis plus de 5 semaines avec eux pour un dégât des eaux, c'est scandaleux ils font tout pour faire trainer et ne pas rembourser, des incompétents qui ne connaissent pas leur métier et injoignables.
Partez vite ou n'y venez jamais</t>
  </si>
  <si>
    <t>jadu-59155</t>
  </si>
  <si>
    <t>bonjour
augmentation de 8% en 2017 et 6% en 2018 
alors que sinistralité nulle. faire des devis pour changer d'assurance me parait désormais nécessaire
je possède le bonus maxi et a vie mais a quel prix dans les années a venir ?</t>
  </si>
  <si>
    <t>christine-f-136470</t>
  </si>
  <si>
    <t>Bonjour je suis ravie de vos service et le prix en espérant être très satisfait car je n'es pas de mutuelle actuellement et je suis  très ravie d'être parmi vous</t>
  </si>
  <si>
    <t>brunop-85255</t>
  </si>
  <si>
    <t>Dommage que l'on ne puisse mettre un 0 !!!
Je suis client BNP depuis près de 30 ans et bien sûr ils m'ont recommandé Cardif pour l'assurance vie. Outre des frais outranciers à la souscription (4,5 % !!!) renégociés après maintes relances, j'apprends que pour un rachat il faut compter 10 à 15 jours pour la date de valeur. Etant sur des UC sur des marchés dynamiques je voulais bénéficier de la remontée des marchés pour effectuer un rachat partiel, il m'est annoncé entre 10 et 15 jours pour la date de valeur, donc s'il y a une baisse significative je serai pénalisé, mais je suis sûr que s'il y a une hausse ils sauront choisir la date qui leur conviendra le mieux !!!
De plus les infos ne sont pas concordantes entre mon conseiller, le service téléphonique et une autre conseillère. J'ai donc regardé sur leur site, impossible d'avoir la notice d'adhésion où il devrait y avoir les CG.
En résumé, fuyez Cardif... sauf si vous avez une boule de cristal qui vous permettra de prévoir les fluctuations du marché</t>
  </si>
  <si>
    <t>luisacedo-58973</t>
  </si>
  <si>
    <t>assuré depuis plus de 10 ans sans aucun probleme et un accident ou je ne suis pas en tort et la le neant plus personne ne repond au telephone quand on se presente ou on vous rappel dans la journée et rien ! une catastrophe alors soyez vigilant</t>
  </si>
  <si>
    <t>pironnec-c-129415</t>
  </si>
  <si>
    <t>Très satisfait pour l'instant de cette assurance. Les Prix sont très compétitifs.
Le Personnel très agréable et compétent au téléphone.
Je recommande.</t>
  </si>
  <si>
    <t>alain-c-105273</t>
  </si>
  <si>
    <t>pas chère et service au top et rapide, je recommande direct assurance, j'y ai mis mon contrat habitation et quand j'aurai une moto, une assurance moto</t>
  </si>
  <si>
    <t>guylene-v-126776</t>
  </si>
  <si>
    <t>Je suis satisfait des prix et du service rapide, paiement rapide et sécurisé., j’espère juste que les prix conducteurs vont vites changer car un peu chère quand tu commences</t>
  </si>
  <si>
    <t>jeff38-76104</t>
  </si>
  <si>
    <t>Je suis plus que deçu de cette assurance et vais vite en changer  en 24 h deux avis completement opposés sur le fait de rajouter un conducteur sur une assurance voiture pro.....je reessaye demain pour le troisieme</t>
  </si>
  <si>
    <t>nicolasgoujon-85515</t>
  </si>
  <si>
    <t xml:space="preserve">Cambriolé le 30/08/19 je contacte la Matmut le lendemain soit le 31/08/19 afin d'ouvrir un dossier rapidement.
En effet il a fallu remplacer la serrure + poignet de la  porte et déclarer les objets volés.
On m'a dérobé une chevalière en or 18 kt (avec facture à l'appuie de 765e, des boucles or 9kt avec facture de 225e ainsi qu'une gourmette en argent 925 + collier en argent 925. Soit presque plus de 1000e de bijoux.
J'ai finalement été "indemnisé" le 19/12/19 soit presque 4 mois après les faits de 305e de bijoux. A la Matmut on parle de la VETUSTE de l'or et de l'argent ! Oui ce n'est pas une blague! L'or et l'argent se dévaluent selon cette assurance.
On vous explique gentiment que l'on rembourse au prix de l'occasion mais que les bijoux deviennent vétustes au fil du temps. Or tout le monde sait que le cours de l'or augmente d'années en années.
C'est tout juste incroyable! 
Je ne recommande absolument pas la Matmut ! 
A ce titre je vais changer d'assurance très rapidement.
A FUIR ! </t>
  </si>
  <si>
    <t>laurentp-67568</t>
  </si>
  <si>
    <t>Je recommande vivement la MAIF. C'est tellement agréable d'avoir une personne compétente et professionelle. Je souhaite les avoir le moins souvent possible mais à chaque fois, j'ai été rappelé par une personne qui avait la connaissance de mon dossier, de ma situation, avec une vraie capacité d'écoute et de compréhension. 
Je me suis bien retrouvé dans leur pub insistant sur la coté mutualiste.</t>
  </si>
  <si>
    <t>loos-a-133898</t>
  </si>
  <si>
    <t>Communication très agréable et explications claire
Dossier réalise rapidement par téléphone  avec des propositions logigue
Je recommande cette assurance dans mon entourage</t>
  </si>
  <si>
    <t>Je profite de la loi Hamon pour changer d'assurance auto. Direct assurance me dit qu'ils se chargent de résilier mon contrat actuel, 2 mois plus tard, rien n'a été fait. Direct assurance est un assureur comme les autres, efficace et rapide pour prélever la prime, pour le reste, on ne peut pas compter dessus.</t>
  </si>
  <si>
    <t>pas-de-pseudo-110621</t>
  </si>
  <si>
    <t>jamais eu d'accident donc pas d'avis sur le remboursement, par contre assurance très chère, franchise acceptable. Assuré via ma banque très difficile d'avoir directement l'assureur. &gt;</t>
  </si>
  <si>
    <t>bdeb-71353</t>
  </si>
  <si>
    <t>Nul, surtout en passsng par un courtier</t>
  </si>
  <si>
    <t>hisland-66169</t>
  </si>
  <si>
    <t>eurofil a été très réactif pour traiter ma demande de remboursement, il a fallu seulement un appel téléphonique et un mail pour obtenir le remboursement en 3 semaines. J'ai eu à faire à des gens compétents, efficaces et très professionnels.
J'ai un contrat assurance-auto depuis 2011 avec le même véhicule et les mêmes prestations j'ai eu une augmentation de 135 euros ce qui me paraît raisonnable</t>
  </si>
  <si>
    <t>coubris-s-138543</t>
  </si>
  <si>
    <t xml:space="preserve">je suis ravi de la rapidité de vos services puisque je récupérais mon véhicule un samedi après midi elle ete assurance en 10 minute cest super
le prix est correct </t>
  </si>
  <si>
    <t>antoine-d-105662</t>
  </si>
  <si>
    <t xml:space="preserve">J'attend de rouler avec You Drive pour voir si s'est réellement avantageux pour une personne n'ayant pas une conduite a risques (aucun sinistres sur 5 ans de permis en ayant 3 
motos et 1 voitures) </t>
  </si>
  <si>
    <t>isabelle-86163</t>
  </si>
  <si>
    <t xml:space="preserve">Suite à la tempête de juillet 2019, nous avons eu un dégât des eaux, nous avons fait faire un devis par un artisan de notre commune et il a été refusé car trop cher.j'ai tenté de les joindre mainte et mainte fois, on tombe sur des plateformes pour le service chiffrage, qui regroupe plusieurs compagnie d'assurance et ils n'arrivent même pas à retrouver votre dossier. et là on me rappelle pour me dire que si je refuse un artisan agrée Matmut et que d'ici 15 jours je ne fais pas parvenir un nouveau devis "réduit" ils clôturent mon dossier. Dite moi combien vous voulez me donner ça évitera de refaire déplacer l'artisan ! et bien non! 
Quand nous allons à l'agence nous avons des personnes qui ne peuvent plus vous répondre directement  ils obligés de correspondent par Mail.
Les services se sont dégradés.
 </t>
  </si>
  <si>
    <t>fb84-68854</t>
  </si>
  <si>
    <t>ayant voulu résilier la mutuelle de ma mère de 89 ans je lis sur le document, mon  contrat est renouvelable par tacite reconduction à chaque échéance annuelle OU au 31 décembre de chaque année. le contrat ayant été signé le 9 mars, en toute bonne foi je demande la résiliation le 23 novembre, donc largement avant les 2 mois requis. mais oh surprise !!!!!!!!!!! manifestement, la date échéance n'est pas la date anniversaire, c'est ce que je viens d'apprendre !!!!!! jolie façon de jouer sur les mots !!!!! pourquoi mettre deux options de dates puisque manifestement les deux dates sont les mêmes si ce n'est pour induire en erreur. la réponse du berger à la bergère sera que je résilierai mon contrat prévoyance et ce, dans LES DELAIS PREVUS !!!!!! ras le bol de ces pratiques !!!!</t>
  </si>
  <si>
    <t>ricky-81365</t>
  </si>
  <si>
    <t>J'ai eu téléphoniquement Gwendal pour divers renseignements et modification sur mon dossier afin de compléter les certificats "papier" que je désire obtenir dès que possible.</t>
  </si>
  <si>
    <t>cathie13-62551</t>
  </si>
  <si>
    <t>Bon suivi client. Interlocuteur à l'écoute et de bon conseil.</t>
  </si>
  <si>
    <t>jenemelaissepasfaire-113324</t>
  </si>
  <si>
    <t xml:space="preserve">Je ne suis absolument pas satisfaite de cette compagnie qu'il s'agisse de la partie mutuelle santé ou garantie dépendance.
le service clientèle est particulièrement inefficace  et ne répond aux réclamations que par des courriers type qui ne n'ont ni queue ni tête. 
les pièces justificatives ne sont pas reçues et on vous les réclame plusieurs fois 
les dossiers trainent en longueur sans réponse : c'est le cas de ma demande de garantie dépendance déposée il y a plus d'un an. c'est lamentable....
</t>
  </si>
  <si>
    <t>laetis1204-81651</t>
  </si>
  <si>
    <t>Je suis assurée pour ma voiture avec l'assistance 0km, 0 franchise. Je fais appel à l'assistance pour une crevaison, une conseillère me donne l'information de contacter le dépanneur, et les recontacter lorsque nous sommes au garage avec la voiture.... donc dès notre arrivée au garage, je les rappelle... et là un autre conseiller me dit que ce n'était pas la bonne marche à suivre et que je ne serai pas remboursée !!!! Certainement une nouvelle technique pour ne plus rembourser, on conseille mal, je pense même volontairement... et après pas de remboursement !!!! Mes sincères félicitations !!!</t>
  </si>
  <si>
    <t>alexis-g-127320</t>
  </si>
  <si>
    <t xml:space="preserve">Satisfaisant, temps de contact par téléphone un peu long.
Prix correct et prend les personnes ayant eu des sinistres aupparevent. J'ai comparer recèment je ne trouve pas moins cher. </t>
  </si>
  <si>
    <t>corentin-d-127041</t>
  </si>
  <si>
    <t>Bien et bon prix.
J'ai beaucoup cherché, mais vous avez les meilleurs tarif pour mon véhicule.
Je suis très satisfait de vos services, merci beaucoup et passez une bonne soirée.</t>
  </si>
  <si>
    <t>m-m-133567</t>
  </si>
  <si>
    <t>disponibilté téléphonique
je suis très satisfaite de Mariama qui a su m'écouter et répondre à mes questions 
Service client de qualité , je vais pouvoir accéder à mon dossier en toute tranquilité</t>
  </si>
  <si>
    <t>zazazzz-103977</t>
  </si>
  <si>
    <t>Du grand n'importe quoi ! Deux mois après résiliation de mon contrat pour cause de vente du véhicule, ils continuent de me prélever ! Je les appelle et soit disant "ce sont les frais de résiliation" ! 60€ de frais de résiliation ???  Il est stipulé sur leur site qu'il n'y a pas de frais de résiliation en cas de vente ! Assurance a fuir ! !!!! Passez votre chemin et vite !!!!!!!</t>
  </si>
  <si>
    <t>emilie-55514</t>
  </si>
  <si>
    <t>Je suis en train d'essayer de souscrire une délégation d'assurance pour mon prêt immobilier chez April qui m'a été recommandé par mon courtier. Je ne vais peut être pas obtenir mon prêt immobilier dans les temps à cause des délais de traitement chez April. Et avec toutes les conséquences annexes qui en découlent à savoir que nous avons donné notre préavis et notre propriétaire a déjà retrouvé un nouveau locataire à notre départ. La date de signature est fixé ainsi que la date de déménagement. Si la date de signature est reporté nous sommes sans domicile avec notre bébé âgé de 1 an ce qui est inconcevable. Nous avons commencé les démarches il y a 3 semaines, j'ai obtenu une réponse par téléphone concernant mon dossier semaine dernière. J'ai été obligé de signer électroniquement ainsi que mon mari au motif que je recevrai sur mon espace client l'accord du service médical et les conditions tarifaires. Depuis impossible de se connecter à mon espace client. Pour mon mari c'est encore pire il n'a toujours pas été contacté par le service médical alors que l'étude de mon dossier est faite. Depuis 1 semaine j'appelle presque tous les jours ! les conseillers me disent qu'ils vont envoyer un mail à mon mari pour lui demander des informations complémentaires sur son dossier médical, et tous les jours j'ai la même explication : "le mail va vous être envoyé sous 48h". J'aimerai que ma démarche puisse faire avancer mon dossier car aujourd'hui la banque attend le contrat d'assurance emprunteur pour enclencher la demande de prêt. Comment sortir de cette situation ?</t>
  </si>
  <si>
    <t>guy3166-98802</t>
  </si>
  <si>
    <t>Sociétaire GMF depuis 50 ans, j'ai eu 3 contrats chez eux.Auto Habitation et Protection Juridique.
A ce jour, je n'ai plus que l'Assurance Habitation.Car je n'ai plus de voiture depuis 2002, mais jusqu'à cette date, j'ai bien évidemment eu quelques sinistres mais je n'ai jamais rencontré de problème pour les remboursements.Par contre, j'ai résilier la PJ car j'ai été mécontent de leur gestion d'un dossier.
Mais venons en à l'Assurance Habitation puisque c'est d'elle dont il s'agit.
J'ai été victime d'une tentative de vol le 16 Octobre 2017.Ma serrure à été forcée, mais comme j'étais présent, ils sont repartis sans rien prendre.Je dormais et n'ai rien entendu.Mais eux par contre ont dû m'entendre ronfler et ont vite déguerpis.( Comme quoi, ronfler peux avoir du positif)....C'était dans la nuit du samedi au dimanche et je ne me suis rendu compte de cette tentative d'effraction que le dimanche vers 17H00 en sortant la poubelle.En effet, lorsque j'ai voulu ouvrir la porte, la serrure tournait dans le vide.Et à ce moment que j'ai constaté cette tentative d'effraction.J'ai appelé la Police, et j'ai été très surpris de voir arrivée la Police Scientifique.Ils ont constatés les dégâts et relever les empreintes.Pour info, dans l'immeuble il y avait eu 6 cambriolages et tous les habitants étaient absents.Sauf moi.Afin, qu'ils puissent pénétrer dans les appartements cambriolés, ils m'ont demandé de les accompagner , car ils n'ont pas le droit d'entrer dans un appartement sans témoin.Le temps de faire le tour de tous les appartements, il était plus de 21H00 lorsque les policiers sont partis.Comme c'était un dimanche, j'ai attendu le lendemain pour appeler la GMF.J'ai expliqué la situation et ils m'ont envoyés un serrurier pour réparer les dégâts.Il à changé la serrure  ainsi que la poignée qui avait été cassée, et lorsqu'il à eu terminer, je lui ai demandé le montant de la facture pour le payer.Il m'à dit que je n'avais rien à régler qu'il envoyait la facture à la GMF.Et tout à été réglé en moins de 02H00 entre le moment de mon appel et le départ du serrurier.
Donc, j'ai été très satisfait.C'était le premier sinistre Habitation depuis 40 ans.
Je suis assuré sans franchise.Je paie bien entendu un peu plus cher, 30€ de plus par an qu'avec une franchise, mais en ce qui concerne les assurances, je préfère payer un peu plus cher mais en étant bien garanti.
Après ce sinistre, j'ai déménagé et l'appartement dans lequel je suis maintenant, n'à pas de poignée, juste la serrure.Et je me suis par deux fois retrouvé enfermé sur le palier.J'ai donc contacté la GMF et ils m'ont envoyer un serrurier.Et là encore rien à payer car ils prennent en charge ce type d'incident jusqu'à 150€ par évènement.Et ce, à concurrence de deux interventions par an.
Les plus :
Rapidité dans le traitement des sinistres.
Bonnes Garanties notamment en cas de problème de serrurerie.
Perte du contenu du congélateur ( 166 € )
Les moins :
La mensualisation ( 3 €) par échéance.Evidemment, pour tous les contrats.Mais pour moi qui n'en est plus qu'un chez eux, ça me ferait un coût annuel de 36€, alors, je paie à l'année.C'est ce que je viens de faire le 1er Octobre.
Je considère que le rapport Qualité / Prix est correct.Surtout sans franchise et la prise en charge des petits soucis comme une porte qui claque.
Pour toutes mes assurances, je ne regarde pas à payer un peu plus cher si le rapport Qualité /Prix est au RDV.
Il faut savoir ce que l'on veux.Payer moins cher au risque de ne pas être remboursé ou un peu plus cher avec de bonnes Garanties.Mon choix s'est donc porté sur la dernière solution.
Comme disait le slogan d'une assurance dans ma jeunesse et dont je ne me souvient plus du nom : "L'Assurance est chère si l'on à pas d'Accident".
Voilà, ce que je pouvais dire de mon expérience avec la GMF.</t>
  </si>
  <si>
    <t>laurent-66830</t>
  </si>
  <si>
    <t>Ayant demandé la portabilité d'un contrat entreprise par l'interm du mandataire et après avoir été licencié économique, je tombe gravement malade. Je décide de faire valoir mes droits avec cette complémentaire. Or AXA me répond donc 9 mois plus tard qu'ils ne peuvent pas répondre à ma demande ! Merci de bien m'avoir prévenu de la non validité de ce contrat ! Le minimum pour un assureur ce serait d'être pour le moins honnête et surtout dire tous changements sur un contrat. Au moins ils savent gérer des portefeuilles....après l'humain !
C'est sur ils savent "réinventer leur métier"</t>
  </si>
  <si>
    <t>florence-m-113182</t>
  </si>
  <si>
    <t>pas possible de faire le devis par telephone au meme prix et la resiliation non faisable en ligne
les coptisations augmentent énormément chaque année.</t>
  </si>
  <si>
    <t>kro-99196</t>
  </si>
  <si>
    <t>Impossible à joindre et lorsque vous contacter une personne incapable de vous aider, vraiment des incompétents fuyez.....
Je ne recommande même pas à mon pire ennemi!!!!!</t>
  </si>
  <si>
    <t>cristal210-78635</t>
  </si>
  <si>
    <t>SERVICE APRES VENTE NUL</t>
  </si>
  <si>
    <t>carine-v-131106</t>
  </si>
  <si>
    <t>Nous sommes très satisfait des tarifs et de l’accueil téléphonique très important pour nous.
Rapidité de prise ne charge pour n’importe quels problème, que ce soit sur nos v&amp;véhicule ou l'habitation.</t>
  </si>
  <si>
    <t>anthony-kevin-s-111490</t>
  </si>
  <si>
    <t xml:space="preserve">La personne en charge de mon dossier fut très professionnel, rapide et efficace. elle a su répondre a toutes mes attentes, je suis  ravis d'avoir eu cette conseillère.
</t>
  </si>
  <si>
    <t>damien-b-132535</t>
  </si>
  <si>
    <t>Facile d’utilisation, devis correct au niveau des tarifs et des couvertures automobile et conducteur. J’ai entière satisfaction du service client. Je recommande</t>
  </si>
  <si>
    <t>aspi-rine-60418</t>
  </si>
  <si>
    <t>très difficile à joindre. Ne répondent pas aux mails . Service communication proche du zéro</t>
  </si>
  <si>
    <t>doromag-101201</t>
  </si>
  <si>
    <t xml:space="preserve">adhérente depuis une vingtaine d'années à la maif, aucun accident responsable, aucun sinistre responsable; je viens d'être victime d'un chauffard, mon véhicule est déclaré irréparable, le dédommagement proposé par l'expert est ridicule, la valeur du véhicule sous-évaluée; l'expert "indépendant" ne défend absolument pas mes intérêts, il établi une expertise sans avoir pris la peine de consulter la carte grise du véhicule ni les pièces qu'il a pourtant demandé et que je lui ai fait parvenir par mail : factures + pv de contrôle technique datant d'il y a 2 mois, avec zéro défaut; la maif me propose une contre-expertise dont les frais seront en partie à ma charge (!) premièrement on m'indique le prix de cette expertise à 200€, au second coup de fil le prix monte à 300€ ; j'envoie le dossier à la maif , j'y joins les photos du véhicule, en espérant que l'expert désigné par la maif établira une expertise en tenant compte des éléments autres que l'expertise du premier expert; très déçue à ce stade de la gestion de ce sinistre; </t>
  </si>
  <si>
    <t>godard-delumeau-f-113272</t>
  </si>
  <si>
    <t>Je suis plutôt satisfait du service malgré la difficulté à trouver mon véhicule et les erreurs faites par le conseiller en ligne lors de la souscription.</t>
  </si>
  <si>
    <t>arnaud-h-121971</t>
  </si>
  <si>
    <t>J'aurai aimé une baisse du tarif au vu de l"année de mon véhicule. Les années passent mais le tarif de baisse pas , même avec un bonus confortable, c'est bien dommage.</t>
  </si>
  <si>
    <t>clive-t-106406</t>
  </si>
  <si>
    <t>J'ai eu un accident qui était de ma part pas ma faut mais vous avez décidé qu'il était 50/50.. Donc le coût pour les réparations sont très lourd pour moi</t>
  </si>
  <si>
    <t>cyril-pruvot-124067</t>
  </si>
  <si>
    <t>L assurance fait tout pour ne pas payer en cas de sinistre je suis chez eu avec 5 contra cela depuis 20 ans et compte bien vite les quitter il ne reçoive pas les papier envoyer et ne lise pas vos mail je suis plus que déçu et ne vous recommande pas cette assurance  à bonne entendeur</t>
  </si>
  <si>
    <t>chanchan-79002</t>
  </si>
  <si>
    <t>je n'ai jamais eu de probleme</t>
  </si>
  <si>
    <t>sabineg-58960</t>
  </si>
  <si>
    <t>Quand on veut quitter cette assurance pour cause de l'envol des tarifs de 200 €  tarifs en hausse normale pour eux alors qu'il n'y a eu aucun accrochages et a 50% de bonus et bien c'est un festival d'incompetances ... courriers perdus . règlements perdus . Axa des tarifs qui augmentent sans raisons et un sav déplorable .</t>
  </si>
  <si>
    <t>chabane--a-129469</t>
  </si>
  <si>
    <t>C'est pas professionnel des tous il reselie le contrat sans avoir même des informations je suis reselie en 2 fois je sais même pas ci quoi le problème même pas un apelle pour expliquer le problème</t>
  </si>
  <si>
    <t>guellec-c-127814</t>
  </si>
  <si>
    <t>Je suis satisfaite du service (qualité d'écoute et de conseil de la téléconseillère, facilité de contractualisation) Le positionnement tarifaire pour un jeune conducteur est également attractif</t>
  </si>
  <si>
    <t>laurence-102443</t>
  </si>
  <si>
    <t xml:space="preserve">Je trouve ma mutuelle très chère car calculée sur l'indice du salaire
Il est retenu un forfait en plus sur chaque paiement ça fait double peine.. 
Dans mon entourage, des amis pour une même configuration familiale paient entre 35 et 50 %en moins ??? 
</t>
  </si>
  <si>
    <t>thibault-d-135100</t>
  </si>
  <si>
    <t>Je suis satisfait du service qui de plus a un site très bien conçu au niveau UI/UX.
Prix défiant toute concurrence mais toujours un peu cher pour un nouveau conducteur.</t>
  </si>
  <si>
    <t>aube-122983</t>
  </si>
  <si>
    <t xml:space="preserve">Bonjour, 
la GMF couvre mon dommage catastrophe naturelle (sècheresse), j'en suis très heureux.
Merci la GMF j'encourage de s'assurer chez eux à 100%.
Un interlocuteur est toujours présent!
</t>
  </si>
  <si>
    <t>popol-94872</t>
  </si>
  <si>
    <t>Rapport qualité prix je suis satisfait, j'ai pu adapter ma couverture en fonction de mes besoins et j'ai surtout été bien conseiller . J'espère que les tarifs ne vont pas augmenter de façon exagérée .</t>
  </si>
  <si>
    <t>fabienne--t-105568</t>
  </si>
  <si>
    <t>on ne peut jamais vous laisser de mail parce que les dossiers proposés dans les choix de sélections sont les anciens contrats ou devis qui restent toujours mentionnés dans les dossiers alors qu'ils sont périmés depuis plus d'un an. Il serait bien de pouvoir les supprimer 
merci</t>
  </si>
  <si>
    <t>alexandre-l-131279</t>
  </si>
  <si>
    <t>Très satisfait de votre sercice super réactif je recommande vivement ce service d'assurance très bonne qualité du service je suis très contente de cette assurance</t>
  </si>
  <si>
    <t>karamoko-96646</t>
  </si>
  <si>
    <t xml:space="preserve">SI je pouvais donner zéro j l'aurai fait. entre la majoration, les avenants, suit à  un changement d'adresse les calculs erronés pour te rembourser le trop perçu. 
il n'existe pas pire. ah si il te facture aussi un assemblé factices qui te sert a rien bref ca ma degouter de voir cette machine faire du fric sur le dos des passionné de la moto et plus jamais ca. </t>
  </si>
  <si>
    <t>constance-96867</t>
  </si>
  <si>
    <t xml:space="preserve">Une assurance comme toutes les autres qui favorisent les 50 50 pour les sinistres pour mettre un maximum de Malus. 
Avec un délais de traitement de dossier long sans avoir 2 personnes au bout du fil qui vous disent la même choses </t>
  </si>
  <si>
    <t>cocureau-s-131858</t>
  </si>
  <si>
    <t xml:space="preserve">Toutes mes questions ont trouvées une réponse.
Très bien, satisfaisant
Excellent accueil et tout à été très clair et bien expliqué.
Aussi je renouvelle ma confiance </t>
  </si>
  <si>
    <t>raymondo642-75789</t>
  </si>
  <si>
    <t>échange fait ce jour avec Nadège  personne trés à l'écoute aimable donne toutes les explications</t>
  </si>
  <si>
    <t>pommeapi92-51699</t>
  </si>
  <si>
    <t>nous avons eut un dégât des eaux dans une résidence inoccupée ( rupture d'une canalisation dans la rue ) en janvier 2016 et la Macif nous refuse toute aide , nous sommes client chez eux depuis plus de 30 ans avec des cotisations d'environ 200€ / an !
les réparations s'élevant à 13000€</t>
  </si>
  <si>
    <t>verres-l-114530</t>
  </si>
  <si>
    <t xml:space="preserve">LA CLAUSE SUR LES JEUNES CONDUCTEURS EST ASSEZ ABUSIVE ET PAS MENTIONNEE DANS LE DEVIS.
ELLE POURRA POUR CERTAINS ETRE CONSIDEREE COMME ETANT DOLOSIVE. </t>
  </si>
  <si>
    <t>b1719-67948</t>
  </si>
  <si>
    <t>le 22/07/2018 mon véhicule a était incendié ( acte de vandalisme) aujourdhui le 22/10/2018 ( 3 mois après ) toujours aucune propositions quand jappel la personne qui s'occupe de moi elle me raccroche au nez plus de 10 fois en 1 semaine sans même répondre, quand je l'appel avec un autre téléphone elle répond du premier coup puis me dit que en 3 mois elle n'a pas eu le temps de lire mon dossier il sont tout simplement incapable ça veut jouer les grande assurance mais ce n'est qu'une vitrine .</t>
  </si>
  <si>
    <t>caro85-102650</t>
  </si>
  <si>
    <t xml:space="preserve">Parce qu'il faut mettre 1 étoile sinon je mettrai 0!!!!
En 16 ans que je suis à mon compte et que j'ai dû me faire hospitalier pour la 1ère fois que j'ai dû avoir 1 mois d'arrêt. Cela fait 1mois et demi que je n'ai toujours pas touché a mes indemnités journalières . Ils sont injoignables au téléphone et en plus ça coûte une blinde de les appeller! 3 semaines pour avoir une réponse par un médecin conseil pour vous redemander un papier qu'ils ont eu déjà auparavant ! Bref, des branquignolles!!!NUL, A FUIR ! !!je ne sais même pas si je vais toucher qqchse et si oui quand. Ils se renvoient la balle tout le temps quand vous réussissez à les avoir ou ils ne savent pas c'est pas eux qui décident!en gros faut pas tomber malade ou être en arrêt de travail avec eux!!!
</t>
  </si>
  <si>
    <t>dalia-137505</t>
  </si>
  <si>
    <t>Une assurance a éviter ! Un service commercial qui vous vend monts et merveilles mais la réalité est tout autre.
Une équipe non professionnelle, qui change de discours à chaque échange téléphonique. 
Un sinistre dont je n'étais pas responsable : voiture cédée,  on me confirme le remboursement de ma carte grise et on me confirme une semaine après (après les avoir relancer 4 fois pour être indemnisée pour ma voiture et carte grise) que finalement ca ne serait pas remboursé.
Sans parler des longues attentes, et d'être avec un(e) interlocuteur(rice) différents à chaque échange ! Vous n'aurez rien si vous ne dépensez pas du temps, de l'argent et de l'énergie !
Elle ne vous facilitera pas la vie</t>
  </si>
  <si>
    <t>michel-a-121928</t>
  </si>
  <si>
    <t>j'ai trouvé cette procédure extrêmement simple et pratique pour la souscription d'un contrat et pour recevoir les justificatifs.
Rien de plus à ajouter</t>
  </si>
  <si>
    <t>20 septembre 2021 suite à une expérience en juillet 2021</t>
  </si>
  <si>
    <t>rosa-milhazes--133592</t>
  </si>
  <si>
    <t>Bonjour,après quelques mails relances j étais finalement remboursé,peut-être coencidence avec les vacances d été donc service moins réactif mais j étais remboursé dans l intégralité en septembre pour les soins de mon animal opéré d urgence en juillet .</t>
  </si>
  <si>
    <t>eloise-89129</t>
  </si>
  <si>
    <t>A fuir. Suivi médiocre des dossiers. AXA cherche toujours une raison pour ne pas mettre en oeuvre une garantie. Exige une quantité déraisonnable de documents pour ouvrir un dossier. La plateforme de suivi n'est pas basée en France et la formation des agents est visiblement insuffisante (j'ai du expliquer ce qu'est une VMC par exemple). La garantie 'défense-recours' est encore pire, AXA ne fera aucun effort pour vous défendre, se contentera de faire un mail pour un recours amiable et acceptera sans discuter les arguments de la partie adverse (qui seront évidemment toujours en votre défaveur).</t>
  </si>
  <si>
    <t>claire-c-108724</t>
  </si>
  <si>
    <t>j'ai eu toujours confiance à la GMF .L'accueil dans mon agence de LAON a toujours été professionnel.
J'ai eu plus de difficultés avec le telephone.
Bonne soirée</t>
  </si>
  <si>
    <t>claude-g-117327</t>
  </si>
  <si>
    <t>Assez clair dans le descriptif, tarif moins élevé que d'autres. Après comparaison je pense que la proposition que j'ai choisie doit me donner satisfaction.</t>
  </si>
  <si>
    <t>ncc-99163</t>
  </si>
  <si>
    <t>La Maif n'est plus ce qu'elle était!!Plus du tout à la hauteur!!! Des prix exorbitants en comparaison aux autres!
Assurée depuis plus de 30 ans chez eux...jamais de sinistre remboursé
Aujourd'hui, l'assureur préfère payer des pseudos experts, plutôt que d'indemniser ses assurés!
Dans ma résidence principale, dégâts des eaux , réparations prises en compte comme si j'étais l'artisan qui allait remplacer le place peinture et sol!!Nécessité de 2 expertises, impossible de vivre en attendant dans la maison .Dégats en Avril, réglés en Juin!
Par ailleurs, Catastrophe naturelle sur Nice en sérénité indemnisation 0 euro!!</t>
  </si>
  <si>
    <t>sejay-77697</t>
  </si>
  <si>
    <t>Etant actuellement chez axa assurance auto, je tiens a le dire en GROS que ce n'est pas du tout une bonne assurance, j'ai un véhicule actuellement en réparation, malgré que j'ai le pack qui me permet d'avoir un véhicule de prêt en cas de sinistre, axa ne veut pas du tout me donner un véhicule de prêt.
Assurance a EVITER absolument et encore j'en passe mais ce serait trop long a écrire, car ils sont de mauvaise foi.</t>
  </si>
  <si>
    <t>auvergne6363-57724</t>
  </si>
  <si>
    <t>Bénéficiaire d'un contrat d'assurance Vie, j'ai du attaqué la compagnie Swiss-Life en justice pour obtenir mon argent. 4ans après j'ai enfin eu mon argent. C'est scandaleux !!ne vous laissez pas avoir par cette compagnie dont les services internes ne communiquent jamais avec vous.</t>
  </si>
  <si>
    <t>En trois ans 3 sinistres: une panne de congélateur suite à une tempête 100€ remboursé. une vitre cassée 120€ pris en charge et une demande de prise en charge de facture pour recherche de fuite d'eau et on vous annonce que vous êtes un trop grand sinistré. je leur verse 45€ tous les mois depuis 3 ans ce qui revient à 1700€ : il me rembourse même pas 300€ de dégâts et me dégage.</t>
  </si>
  <si>
    <t>byby-75848</t>
  </si>
  <si>
    <t>A conseiller malgré le disfonctionnement sur la page Web</t>
  </si>
  <si>
    <t>client--138599</t>
  </si>
  <si>
    <t>Je suis assuré chez eux depuis plusieurs dizaines d’années . Je paie plusieurs milliers d’euros d’assurances chez eux .
Mon carrossier déclare un sinistre bris de glace comme il le fait habituellement .
La Macif ne désigne pas d’expert et un mois après , une fois que les réparations ont été faites, ils annoncent vouloir voir le véhicule… avant travaux !!!
Tout cela pour ne pas payer .</t>
  </si>
  <si>
    <t>seb17-79414</t>
  </si>
  <si>
    <t xml:space="preserve">Recherche victimes assurance emprunteur.
Nous signons ces contrats sans réelles visibilités à terme des tenants et aboutissants des prestations.
La supercherie se révèle lors de problèmes de santé.
Il est important de dénoncer le plus largement ces abus qui met énormément de familles en difficulté, ces contrats sont pourtant sélectionnés (avec soin ? Ou pas...) par votre banque 
N'hésitez pas à me contacter.
Il faut dénoncer cela contact@banques-infos-recours.fr
Je suis moi-même en procès avec cnp et crédit agricole.
 </t>
  </si>
  <si>
    <t>ammalice-78251</t>
  </si>
  <si>
    <t>Ne jamais vous assurer chez eux malgré leurs cotisations qui peuvent être attractives.
Leur numéro de tel est surtaxé.
Ils ne répondent JAMAIS aux mails.
J ai du réclamer mon attestation d assurance car ils ne me l'envoyaient pas.
Je n ai jamais pu connaitre la date de mon prélèvement malgré ma demande faite 6 fois par mail.Ils ont fait le prélèvement le 12.07 pour une échéance le 06.08
Impossible de trouver sur mon compte dans leur site le contrat qu'on a souscrit.
Je n ose même pas imaginer un sinistre avec cette compagnie...</t>
  </si>
  <si>
    <t>cristina-93156</t>
  </si>
  <si>
    <t>Dans le cadre de la succession de ma mère, je suis une des bénéficiaires d'une assurance de vie Cardif. Cardif reconnaît avoir reçu, depuis janvier 2020, tous les documents concernent au dossier de succession. Mais presque tous les bénéficiaires n'avons pas encore reçu le versement des capitaux décès. Il m'assure «mettre tout en œuvre afin de solder au plus vite ce dossier» mais ils ne résolvent toujours rien!</t>
  </si>
  <si>
    <t>coco-54850</t>
  </si>
  <si>
    <t>impossible de joindre par telephone ou mail une demande de changement de compte depuis 4 mois sans réponse  de la part de l'olivier incorrect  une foi le contrat signé ils se moque des clients  .
je les quitte a la fin de mon contrat annuelle   ouf</t>
  </si>
  <si>
    <t>olivier7563-85447</t>
  </si>
  <si>
    <t>parfait, assurance très bien excellente.
Contact facile par mail et par téléphone</t>
  </si>
  <si>
    <t>anne-79052</t>
  </si>
  <si>
    <t>Bonjour, Jusqu'à présent j'étais une cliente très satisfaite. Mais actuellement ce n'est plus le cas. Ma fille a eu un accrochage le 03/08/2019 : elle a doublé un vélo pour pouvoir tourner à gauche ; sur la route,  il n'y avait qu'un véhicule derrière elle qui lui est rentré dedans. Tous deux sont assurés à la Maif. Entre le 5 et le 27/08, nous avons contacté à 5 reprises la Maif. On nous dit que l'on allait nous rappeler : il n'en est rien. J'ai toujours rappelé ; on m'a dit que ma fille était en tort ; lorsque j'ai demandé le motif, à chaque fois le motif invoqué était différent, et jamais explicite : les explications sont floues, quand on demande une explication on est systématiquement mis en attente, si bien que la discussion est  très difficile. Le 28/08, ma fille et moi sommes allées en délégation. La conseillère nous a dit se charger de demander à un militant de nous recontacter dans les plus brefs délais. Le 30/08, j'ai envoyé un courrier resté sans réponse. Bref, à ce jour, personne ne nous a contactées que ce soit par téléphone ou par courrier. Je ne comprends pas ; nous,  qui depuis plus de 35 ans avions de bonnes relations, tombons des nues. Je ne sais plus à qui je dois m'adresser ; j'aurais souhaité être reçue avec ma fille pour enfin pouvoir comprendre et surtout être écoutée. On a tout à gagner en se faisant confiance , dit le slogan de la MAIF, je ne demande que ça !</t>
  </si>
  <si>
    <t>luffy67500-75549</t>
  </si>
  <si>
    <t xml:space="preserve">Étant client chez vous depuis 3 ans pour 2 voitures et l'habitation maintenant tout ce passe très bien. Malheureusement premier accrochage cette semaine non responsble ( à l'arret à un cedez le passage et la voiture derrière n'a pas freiné ) Tout c'est très bien passé, contact très rapide, dossier ouvert est expertise photo le même jour dans un garage agrée ( très bon point cela ) très étonné de votre rapidité malgrés les prix agressifs que vous proposez.
Mais, il y a un mais. Après tour les avis que je vois sur ce site j'ai peur d'être résilié à cause de cet accrochage. Et d'etre fiché AGIRA alors que j'ai rien fais de mal. Quand je vois toute les personnes résilié ca me fait un peu peur.
Après je pense aussi que cela ne reflète pas forcement la réalité. Il y a toujours plus de personne insatisfaite qui laisseront des commentaires sur ce site que des personnes qui n'ont rien à vous reprocher. </t>
  </si>
  <si>
    <t>marine-94139</t>
  </si>
  <si>
    <t>Vous avez résilié mon contrat auto alors que j'avais demandé à l'un de vos conseillers d'attendre que je trouve une nouvelle voiture pour rester chez vous avant de résilier mon contrat.</t>
  </si>
  <si>
    <t>cricri-93603</t>
  </si>
  <si>
    <t>pourquoi des frais de dossier alors que je suis cliente chez vous depuis quelques années.
ne peuvent il pas être offert .
cordialement 
Madame paprocki</t>
  </si>
  <si>
    <t>danielle45-53681</t>
  </si>
  <si>
    <t>bonjour depuis  la 05 02 2017 j ai ete contacter pour un remboursement a ce  jour toujours rien etant abonner a que choisir et 60 million de consommateur je vais mettre ca dans leurs mains que des marchand de reves cette assurance</t>
  </si>
  <si>
    <t>maya-96905</t>
  </si>
  <si>
    <t xml:space="preserve">En 25 ans d assurance à la Macif sans aucun accident responsable je me suis fait emboutir ma voiture par le véhicule qui roulait derrière moi. Résultats pare choc cassé et système de fermeture de toit escamotable foutu. Après passage de l'expert qui conclut que le diagnostic fait avec l ordinateur du garage ne révèle pas que le problème vienne du choc, la Macif ne prendra pas en charge cette réparation (2000€) malgré que je ne sois pas responsable et de plus assuré TOUS RISQUES. Je suis dégoûtée et très déçue de cette assureur après 25 ans chez eux. Quand j'ai assuré ma voiture les agentes Macif m ont bien vendue le contrat tout risque en s appuyant sur le fait que c était un cabriolet ( toit en dur) et qu on ne savait pas ce qu'il pouvait arriver il valait mieux l assurer tout risque. Pour mieux les engraisser parce que pour prendre en charge les réparations ?? DÉGOÛTÉ
</t>
  </si>
  <si>
    <t>amandine-l-114227</t>
  </si>
  <si>
    <t>j'étais satisfaite jusqu'à ce que je déclare un sinistre qui pour moi , n'a pas été pris en charge correctement . J'ai conscience qu'il y a des experts et que tout n'es pas la faute de l'assurance mais quand même !!!!</t>
  </si>
  <si>
    <t>assure-101186</t>
  </si>
  <si>
    <t>Moi je me suis assuré chez direct assurance pensant être à la bonne adresse mais bon voila experience décevante assuré depuis deux ans maintenant la prime d'assurance a augmenté chaque année alors que aucun changement toujours le meme vehicule et pas de sinistre voila il vous attrape la premiere année mais dès la deuxième il faut se barrer</t>
  </si>
  <si>
    <t>farid-t-105344</t>
  </si>
  <si>
    <t xml:space="preserve">Je trouve que vous faites bien les choses. J'étais agréablement surpris par la qualité de votre service et le degré de professionnalisme et de compétences de vos opérateurs téléphonique. En tout cas moi ils m'ont bien aidé. bonne continuation
</t>
  </si>
  <si>
    <t>geoffroy--d-126748</t>
  </si>
  <si>
    <t>On verra au quotidien! Je viens juste de vous rejoindre!
La souscription est assez simple mais si vous voulez vous améliorer, je vous conseille de travailler encore sur la simplicité de souscription.</t>
  </si>
  <si>
    <t>felejdziak-n-107836</t>
  </si>
  <si>
    <t>Simple et pratique, bien expliqué.
J'ai connu L'olivier assurance par le bouche à oreille et je ne suis vraiment pas déçu, prix abordable pour une assurance voiture étant jeune conducteur</t>
  </si>
  <si>
    <t>wandy89-71528</t>
  </si>
  <si>
    <t>Bonjour a tous je viens ici pour vous informé de mon mécontentement envers l assurance Matmut que je déconseille vivement en cas de sinistre celle ci fera tous pour faire traîner les choses et ne pas vous rembourser pour ma part mon véhicule a prit feu en roulant l expert a conclu à un défaut électrique et le véhicule étant irréparable il a donné sa valeur actuelle sur le marché soit 25000euros à la Matmut cette voiture que j ai acheté 1 ans plus tôt au prix de 29800euro il refuse de m indemniser pour divers justificatifs d achat provenance des fond facture ect quand j ai assuré mon véhicule tout risque  par téléphone car sa fait 10ans que je suis chez eux il m ont juste demandé des infos sur la carte grise et m ont envoyé par la poste ma carte verte avec trois feuilles qui récapitule mes garanties jamais lors de la souscription de contrat un agent assurance vous demande un quelconque document sur les modalités d achat du véhicule relevé de compte facture justificatif de prêt ect je met donc en garde toutes personnes qui ai un véhicule acheter avec des économies personnelles ou autres qui vous poserait problème de justifier lors d un sinistre fuyez la Matmut  AMF</t>
  </si>
  <si>
    <t>liafloralis-103525</t>
  </si>
  <si>
    <t xml:space="preserve">A FUIR !!!!!!
Zéro professionnalisme!!! Nul ils sont mais BI-DONS ?? 
Ils n’ont pas prélevés mes cotisations courant 2020 car souci avec mon RIB
Personne pour m’avertir du problème, même pas un coup de fil RIEN !! Non c’est tellement mieux de faire les choses en douce en derrière ...
GROS MENDONGE :  ils ont SOIS DISANT envoyé 8 courriers pour m’avertir que le dossier partait au contentieux que je n’ai JAMAIS RECUS !! Depuis quand on envoie des courriers aussi importants sans accusés de réception ???!!!!!! 
Étant cliente depuis des années ils n’ont rien fait pour me garder parmi leurs adhérents ! J’ai du débourser une certaine somme pour rattraper  leur mauvais travail . Des ânes !
Pourquoi ne m’ont ils pas appelés pour m’expliquer le problème au lieu de me faire un coup pareil dans le dos !!!
Le pire dans tout ça c’est qu’en plus de la somme à rembourser, ils nous radient sans rien dire !!! Bravo très pro ??
Et alors le pompon c’est lorsque vous tombez sur le service juridique de cette mutuelle , des bouffons ...
Vraiment grosse déception je déconseille vivement !!!!  
</t>
  </si>
  <si>
    <t>gerald-n-107843</t>
  </si>
  <si>
    <t>Extrêmement satisfait de mon interlocuteur pour ses explications, sa disponibilité et sa conscience professionnelle.
Agréablement surpris par les tarifs appliqués.
Je ne peux que recommander cette compagnie d'assurances.</t>
  </si>
  <si>
    <t>celine-l-130983</t>
  </si>
  <si>
    <t>Je suis assez satisfaiste. C’est juste dommage que je n’ai pas réussi à avoir un conseiller pour m’accompagner dans la démarche de souscription . Il m’a fallut pas mal de temps avant de voir que je devais changer le paiement en une ou plusieurs fois . Mais niveau tarifs je suis gagnante donc j’espère   que la qualité de service suivra</t>
  </si>
  <si>
    <t>alexandra-h-134114</t>
  </si>
  <si>
    <t>SATISFAIT rapide et efficace, très bonne garanties , rapport qualité prix.
nous sommes 2 a être assurer chez amv ont et très satisfait
tous nos amis sont assurés chez vous et tres satisfaits</t>
  </si>
  <si>
    <t>derbesy-d-136035</t>
  </si>
  <si>
    <t>je suis satisfaite du service cela est simple et pratique , c' est la première fois que j'utilise une assurance cent pour cent  en ligne et j'espère continuer a être satisfaite de vos services.</t>
  </si>
  <si>
    <t>severine--139300</t>
  </si>
  <si>
    <t>La GMF sous-traite ses prestations d’assistance à Fidelia, les opérateurs, difficilement joignables (18 min d’attente en moyenne pour une prise en charge mardi 2 novembre), ne connaissent pas vos options et vous proposent a minima la prise en charge ECO !
Aucune information claire sur les détails de la prise en charge, pas de lien dans le suivi du dossier et quand ils sont face à leur incompétence à répondre, ils menacent de raccrocher. Sur les 8 opérateurs joints le même jour, seule une personne a présenté ses excuses pour la gestion déplorable du dossier.
A fuir !</t>
  </si>
  <si>
    <t>rui-107072</t>
  </si>
  <si>
    <t>Parfait. C'est un bonheur de être avec Olivier assurance... J'ai 2 voiture assurer chez eux et ça ce passe très bien. Ils ta 8 mois j'ai eu un accident est toute été résolu facilement.</t>
  </si>
  <si>
    <t>jeremy-a-138335</t>
  </si>
  <si>
    <t>Je suis satisfait par cette mutuelle les prix sont intéressants et le rapport soin/prix l'est également
Je recommande sans hésiter à ceux qui cherchent une nouvelle mutuelle</t>
  </si>
  <si>
    <t>clafouti-46088</t>
  </si>
  <si>
    <t xml:space="preserve">Bonjour,
Santiane n a pas respecté le geste commercial qui était prévu dès réception de ma facture acquittée et donc à fuir absolument ( cétait juste pour que je retire mon précédent commentaire)
Cordialement   </t>
  </si>
  <si>
    <t>daniel-t-125880</t>
  </si>
  <si>
    <t>très satisfait du service 
site très pratique  d'utilisation
en plus un prix correct pour une assurance qui couvre ce que souhaitais pour mon véhicule Ford Kuga</t>
  </si>
  <si>
    <t>frederic--a-128989</t>
  </si>
  <si>
    <t>Je suis satisfait du tarif et des protections et garanties proposées ainsi que de l’assistance. Votre assurance m’a été fortement conseillé par un ami et j’en suis content. Merci à vous. Cordialement</t>
  </si>
  <si>
    <t>pascals-60112</t>
  </si>
  <si>
    <t>Avec cette compagnie, le nom de filou n'est pas usurpé, cette compagnie dégrade complètement ses garanties. Nous avions souscrit un contrat auto par mail puis par téléphone  pour le véhicule de mon épouse une 207. Il vous explique les grandes lignes sur le contrat que vous souscrivez. Ce dernier a subi un incendie, il ne nous rembourse pas alors que sur le contrat il est stipulé incendie, après maintes relances, nous avons enfin LEURS conditions générales et là grande surprise, notre voiture n'est pas remboursé car le vandalisme n'est pas pris en charge. je leur ai demandé de me prouver que l'incendie est dû à un acte de vandalisme comme à l'expert d'ailleurs et pas de réponse des deux parties car la seule chose qui puisse prouvé est une expertise scientifique. Nous n'allons pas en rester là et allons porter l'affaire auprès des autorités compétentes. Assureur a éviter, aller plutôt voir votre courtier local au moins, lui, il est compétent...</t>
  </si>
  <si>
    <t>bern-80005</t>
  </si>
  <si>
    <t>Très mauvaise expérience chez l'Olivier Assurances !!! Je ne les recommanderai pas ! J'ai été résilié du jour au lendemain pour un faux prétexte. Une grosse erreur de la commerciale .</t>
  </si>
  <si>
    <t>lolojen-103361</t>
  </si>
  <si>
    <t>Remboursement rapide
Réactivité en Cas de probleme
Très bon service adherent
Prestation de remboursement satisfaisante et service téléphonique réactif et efficace</t>
  </si>
  <si>
    <t>delrieu-alauzy-115329</t>
  </si>
  <si>
    <t xml:space="preserve">Service très satisfaisant rapide et économique par rapport aux assureurs conventionnels. Je recommanderai l'Olivier assurance sans problème. Reste à voir en cas de sinistre.
</t>
  </si>
  <si>
    <t>viny63-72404</t>
  </si>
  <si>
    <t>En globalité prise en charge rapide en cas d'accident,constat, expert et remboursement ok même dans un garage non affilié.</t>
  </si>
  <si>
    <t>stephanie-f-107147</t>
  </si>
  <si>
    <t>Je suis satisfaite des services . Prix très attractifs. Service client impeccable. A quand l'assurance maladie dans vos offres proposées au client???</t>
  </si>
  <si>
    <t>nino33-36765</t>
  </si>
  <si>
    <t>benjamin-l-106079</t>
  </si>
  <si>
    <t xml:space="preserve">le service à baissé 
on m'envoi un mail concernant une assurance résilié je ne comprend plus 
je pense meme résilier le dernier contrat chez direct assurance au vu du manque de service 
</t>
  </si>
  <si>
    <t>ricobnl-87883</t>
  </si>
  <si>
    <t>Service client mediocre, portail internet peu attractif... Toutes les démarches sont longues et fastidieuses.</t>
  </si>
  <si>
    <t>Premiere annee de contrat avec cette compagnie.l'accueuil y est tres chaleureux et mon interlocutricetres proffessionnelle et surtout a l'ecoute de ma demande Je conseille MACIF a tous</t>
  </si>
  <si>
    <t>didier--93222</t>
  </si>
  <si>
    <t xml:space="preserve">je suis satisfait des Tarifs et service étan déjà client chez Direct Assurance 
,le cite est simple et bien detaille. facile de faire des devis. Reponce rapide </t>
  </si>
  <si>
    <t>roland-yves-81622</t>
  </si>
  <si>
    <t>Attention, n'ayez surtout pas d'accident avec cette compagnie : exemple : 20 ans sans le moindre accident, bonus 50%, puis en 2 ans 2 bris de glace et peinture éraflée. Cette charmante compagnie m'a virée. On vous garde tant que vous n'avez pas "d'accident" même insignifiant !!</t>
  </si>
  <si>
    <t>isabelle-f-125795</t>
  </si>
  <si>
    <t>Je suis satisfait du service. Cela nous évite de devoir prendre rendez-vous et venir chercher des documents dans l'agence GMF. C'est plus pratique et plus rapide.</t>
  </si>
  <si>
    <t>c13m3n7-94061</t>
  </si>
  <si>
    <t>Assureur à fuir absolument. 
Les tarifs peuvent paraître attractifs tant que vous n'avez pas besoin de les solliciter mais pour la qualité du service rendu on ne devrait même pas avoir à payer...
Le service client est déplorable, incapable de vous répondre correctement et de suivre votre dossier convenablement. N'attendez aucun effort de leur part pour exercer la moindre démarche. De plus, vous n'aurez jamais le même interlocuteur et en cas de requête on vous répondra toujours que ce n'est pas possible.
Malgré votre Bonus qui augmente, le tarif vas lui aussi augmenter chaque année sans raison
Les franchises sont à un niveau exorbitant et suffisent dans la plupart des cas à payer les réparations</t>
  </si>
  <si>
    <t>jpr-51384</t>
  </si>
  <si>
    <t xml:space="preserve">Malgré ma demande de radiation faite en bonne et due forme  il m'est impossible d'obtenir un certificat de radiation de la part de Cégéma, 
ils ont prélevé ma cotisation de janvier et après 10 coups de fils j'ai pu obtenir un courrier indiquant qu'ils allaient me rembourser en février.
</t>
  </si>
  <si>
    <t>jc2-89849</t>
  </si>
  <si>
    <t xml:space="preserve">les faits rien que les faits:
Devant les augmentations successives de mes cotisations j'ai exprimé mon fort mécontentement (appel téléphonique le 29 avril 2020) avec les arguments suivants :
Rappel pour BMW:
- 2018/2018: cotisation de base fixée à 619.25€
- 2018/2019: 699.76€ soit 80.51€ d'augmentation (+11%)
- 2019/2020: 776.62 soit 76.86€ d'augmentation (+9.9%)
- 2020/2021: 846.81 soit 70.19€ d'augmentation (+ 8.3%)
ce qui donne au total 227.56€ d'augmentation depuis l'origine (+26.8%).
Questions :
-	Comment expliquez-vous cela ? :
La réponse obtenue : cela serait dû à un coefficient sur le nombre d'accidents dans le département ou je réside…
Cette explication me semble hasardeuse et bien loin des statistiques officielles sur le sujet
Merci à la personne au bout du fil le 29 avril dernier qui a consenti à un geste commercial de 50€ (on ne ferait à moins..) pour la BMW en raison de la situation sanitaire de notre pays.
pour le reste n'ayant toujours pas de raisons à cet état de fait je laisse à chacun le soin de juger.
extrait du courrier envoyer à Direct Assurance 
personnellement depuis j'ai choisi un autre assureur et j'ai économisé un peu plus de 200€.
</t>
  </si>
  <si>
    <t>bob-89899</t>
  </si>
  <si>
    <t>Assurer depuis plusieurs annéés à la MACIF, je viens de tomber en panne avec mon scooter, et j'ai eu la bonne surprise qu'il ne pourrait aps me dépanner car je suis à moins de 50km de cmon domicile...  Biensur le jour ou j'ai pris l'assurance personne ne ma proposer l'option ou même une proposition autres... donc je paye 130 € par mois pour rien!! et je doit trouver une remoruqe à mes propores frais... sachez que ttes me sassurances vont etre changer dans les jours qui viennent!!! je déconseille fortement la MACIF qui est juste une entreprise à voler votre agrent!!!!</t>
  </si>
  <si>
    <t>phil-20609</t>
  </si>
  <si>
    <t>Très satisfait par Emeline, dont l'écoute, la disponibilité, la gentillesse et la compétence m'ont bien aidé pour le problème  que je rencontrais. Elle m'a apporté des éclaircissements qui se sont avéré correcte</t>
  </si>
  <si>
    <t>La fidélité ça ne paie pas chez les assureurs, il faut           
changer chaque année car l'année suivante c'est plus cher que chez certains concurrents qui eux mêmes étaient plus cher que DA.
Si vous n'avez besoin de rien, tout va bien, dans le cas contraire.....
Heureusement, je n'ai besoin de rien, 20 ans sans accidents, je prends les tarifs les moins cher, je pays pour rien donc et je n'attends rien......
PAr contre le service client au Bled (Maroc) est déplorable, nullissime, ils ne comprennent rien mais savent tout mieux que les autres, c'est formidable....
Promis, je reviendrai quand l'autre sera plus cher lol sans rien attendre bien sur que foutre mon fric en l'air</t>
  </si>
  <si>
    <t>elisechloe10-67854</t>
  </si>
  <si>
    <t>Le service client est incompétent et ne parle quasiment pas français.</t>
  </si>
  <si>
    <t>morin-s-108276</t>
  </si>
  <si>
    <t>Satisfait du service pour la mise en place du contrat, prix compétitifs, accueil de qualité et rapidité de mise en œuvre. espérons que le service sera là en cas de besoin</t>
  </si>
  <si>
    <t>paul-100519</t>
  </si>
  <si>
    <t>Cela fait plus d'1 mois que j'attends un remboursement de la mutuelle MERCER. Ils sont injoignable et ne répondent à aucun courrier. Je n'ai jamais eu pire mutuelle. Dès qu'il s'agit de payer il n'y a plus personne.</t>
  </si>
  <si>
    <t>maria-isabel-s-105217</t>
  </si>
  <si>
    <t>Je suis tres satisfait de le servic et de le pris de notre asurance voiture , pour les deux voitures actuelement.
Aucune sinestre pour le moment, mais cest mieux.</t>
  </si>
  <si>
    <t>frangat13-110450</t>
  </si>
  <si>
    <t>Après avoir succombé à l'offre alléchante j'ai pu me rendre compte qu'il s'agit d'une assurance absolument inqualifiable en terme de compétence, d'abus, j'ai voulu résilié après mes premières impression, ils m'a été facturé des frais de résiliation également à la moitié de la cautisation annuelle. 
Le service client est déplorable, aucun retour, ni personne qui vous conseille, assurance à fuir</t>
  </si>
  <si>
    <t>laurent-r-134392</t>
  </si>
  <si>
    <t>PRIX COMPETITIFS
FACILITE A DEMANDER UN DEVIS
FACILITE A S ASSURER
RAPIDE
EFFICACE
ASSURE DANS L INSTANT
VRIAMENT RAVI D OU MA PRESENCE DEPUIS 11 ANS</t>
  </si>
  <si>
    <t>nathalie-c-105270</t>
  </si>
  <si>
    <t>Rapide, simple et intuitif. Prix le plus attractif du marché mais pour une meilleur protection il faut prendre des options. Maintenant reste à voir si ma cotisation ne montera pas exagérément tous les ans sans raison.....</t>
  </si>
  <si>
    <t>andre-54691</t>
  </si>
  <si>
    <t>CARDIF ass vie apparemment en liquidation ...repris par BNP / HELLO BANK ...tous irresponsables lettre rec mail  fax et mediateur n y font rien depuis 6 mois impossible de gerer 80 000 euro plus acces internet ...des veritables nuisances pour l epargnant...Cardif se defosse et  renvoi vers le service client hello bank une Emilie Ta... toujours injoignable et qui ne me rappelle jamais !!!</t>
  </si>
  <si>
    <t>ktb-71089</t>
  </si>
  <si>
    <t>Conseillère clientèle très agréable et qui a su me donner des réponses aux questions que j'avais quant au suivi de mon contrat et résoudre les problèmes que je rencontrais. merci de son professionnalisme et de son écoute attentive.c'est agréable d'etre comprise et rapidement renseigner.</t>
  </si>
  <si>
    <t>thomas-89814</t>
  </si>
  <si>
    <t xml:space="preserve">Injoignable et pas seulement en cette période de confinement 6 mois pour traiter un dossier dont je suis pas responsable 
6 moi a courir derrier eux pour savoir l'avancement du dossier on vous raccroche au nez on m'a limite insulte les interlocuteurs n'hésite pas à vous couper la parole ou à couper court cest inadmissible a éviter </t>
  </si>
  <si>
    <t>mme-fofana--101836</t>
  </si>
  <si>
    <t>J'ai envoyé 2 courriers, 2 mails, appelé 3 fois et on m'a raccroché au nez à chaque fois, on ne m'a jamais répondu et la seule fois où j'ai eu des conseillers au téléphone ils m'ont très mal parlé pour finir par me raccrocher au nez avant la fin de la conversation.</t>
  </si>
  <si>
    <t>oiseau7883-104294</t>
  </si>
  <si>
    <t>Je quitte Axa à cause du prix de leur cotisation mais je veux faire part de ma satisfaction quant à la qualité de service de cette Societé. Effectivement, j'ai eu malheureusement 2 sinistres et j'ai pu apprécier la rapidité d'exécution d'Axa tant au niveau réparation, qu'au niveau démarches en ligne, qu'au niveau entretien téléphonique. Je n'ai donc rien à redire au niveau de la prise en compte des sinistres, de la prise en charge des réparations, du remboursement. Je les quitte à regret mais cela tient uniquement à leur tarif.</t>
  </si>
  <si>
    <t>depend-52749</t>
  </si>
  <si>
    <t>Ma mère a cotisé toute sa vie pour une assurance dépendance et maintenant qu'elle en a besoin elle ne parvient pas à la percevoir de par l'incompétence de ce service totalement ignorant et je m'en foutiste</t>
  </si>
  <si>
    <t>spitz-98711</t>
  </si>
  <si>
    <t>On sait bien que la hantise des assureurs ce sont les contrats prévoyance et en particulier en cas de décès de parent, les rentes éducations des enfants jusqu'à leur 25 ans. AXA remporte la coupe pour l'incompétence de son service de gestion des rentes et pour le mépris du client. Chaque années ce sont les mêmes retards de réglement des rentes alors que l'on a transmis par courrier en temps voulu les pièces justificatives de scolarité : documents papiers perdus systématiquement de leur côté, réponses incohérentes sur le traitement du dossier - une semaine le dossier est soit disant traité, la semaine suivante la pièce n'a pas été reçue, il faut la retransmettre en urgence par mail et à chaque fois on vous ajoute 10 jours de délai pour le versement....Si "Know you can" est le nouveau slogan d'AXA, côté client c'est "Know they can't"...faire leur travail correctement. Pour le patron d'AXA ce slogan  "symbolise parfaitement l'ambition que nous avons de faire d'Axa un partenaire en mesure d'aider ses clients à atteindre leurs rêves." pour ma part mon rêve de parent seul est limité a gérer correctement mon budget familial contraint...et AXA ne m'y aide pas.</t>
  </si>
  <si>
    <t>priem-c-117454</t>
  </si>
  <si>
    <t>Le service clientèle est excellent, les conseillères sont toutes très réactives, gentilles et de bons conseils, Bravo et merci pour la qualité de l'accueil !</t>
  </si>
  <si>
    <t>lucky-0106-90491</t>
  </si>
  <si>
    <t>Parfait très rapide et très simple je recommande fortement direct assurance. Merci à vous d’être aussi rapide et courtois. Vraiment les yeux fermer. Merci.</t>
  </si>
  <si>
    <t>mathieu-m-91242</t>
  </si>
  <si>
    <t>Simple  et  rapide.  Le  site  est  accueillant  et  bien  pensé.  Il est facile d'obtenir un devis. J'espère juste que le contrat que l'on me proposera sera conforme au devis</t>
  </si>
  <si>
    <t>yvesdep-135426</t>
  </si>
  <si>
    <t>Je suis adhérent MGEN depuis 23 ans. Atteint d’un cancer et en CLM depuis août 2020, je suis à demi-traitement depuis le 20/08/2021. J’attends depuis le complément de revenus que doit me verser la MGEN. Malgré de multiples coups de fil, d’avis contradictoires, de papiers demandés, envoyés, redemandés, renvoyés… Rien!
Vous dire que je suis dégoûté par cette « mutuelle » serait un doux euphémisme…</t>
  </si>
  <si>
    <t>henri-d-111989</t>
  </si>
  <si>
    <t>déjà client par le passé, je reviens avec joie car vous n'aviez pas pu assurer mon vehicule precedent.
c'etais une voiture electrique et j'ai bien regrété de ne pas pouvoir continuer avec vous</t>
  </si>
  <si>
    <t>david69-96312</t>
  </si>
  <si>
    <t>Assuré chez L’olivier, cet assureur m’a dissimulé le montant de la franchise qui de zéro euro est passé à 922€
De plus il est très difficile de les joindre au téléphone. Il ne répond pas par mail, ou du moins de façon automatique, les délais sont très long. 
Après 1an et demi d’assurance chez Olivier j’ai vendu mon véhicule le 30 juin 2020 et ce jour le 14 août 2020 il ne m’ont toujours pas remboursé ma cotisation au prorata. Cet assureur évoque  toujours de bonnes excuses pour ne pas payer.
Je déconseille fortement cet assureur !
Il vaut mieux aller chez des assureurs qui ont des agences ou tout simplement la Matmut.</t>
  </si>
  <si>
    <t>renaud-f-111638</t>
  </si>
  <si>
    <t>Satisfaction générale pour mes assurances automobiles chez Direct Assurance, tarifs compétitifs, prestations satisfaisante, et contact téléphonique toujours courtois et efficace.</t>
  </si>
  <si>
    <t>non-129817</t>
  </si>
  <si>
    <t>bonjour j adresse  ce message à neoliane pour les feliciter d avoir comme conseillere mutualiste remboursement etc ...une jeune femme denommee EMELINE !! nous etions perdus car chez vous depuis 2015 nous avons eu des mesaventures avec vos services !!et arriva EMELINE nous nous sommes permis de lui demander son prenom car nous etions fiers de l avoir eu comme interlocutrice EFFICACE ,DISPONIBLE ,REACTIVE avec beaucoup de professionnalisme que c est agreable car si elle n avait pas été là nous partions de chez vous! trop de negligences !!! nous restons à votre disposition pour vous les signifier.
SINCERES SALUTATIONS .MONSIEUR ET MADAME CHARLETTE</t>
  </si>
  <si>
    <t>gimenez-e-122686</t>
  </si>
  <si>
    <t>Merci de vos services satisfaits d’être votre cliente je vous ferais parvenir à l’aven Des clients potentiels pour avoir une protection d’assuré chez vous</t>
  </si>
  <si>
    <t>polo-91002</t>
  </si>
  <si>
    <t>Service simple et rapide.  prix legerement bas par rapport a la concurrence pour un meme niveau de garantie service clientele  joignable rapidement application correct</t>
  </si>
  <si>
    <t>armelle-65830</t>
  </si>
  <si>
    <t>Bonjour je suis déçu par le service et le contact après signature du contrat</t>
  </si>
  <si>
    <t>soleilkiri-99662</t>
  </si>
  <si>
    <t>La Maif était une super assurance, mais depuis quelques temps, ça devient insupportable ! Impossible d'avoir un même interlocuteur (donc on repasse du temps à tout expliquer), mélange des dossiers sinistres, incompréhensions des mails (ils ne savent pas lire), sociétés agrées mauvaises et délais très longs ... et surtout, il faut faire le boulot à leur place, en relançant vous même les sociétés de BTP. J'ai demandé un RDV en délégation, il y a 2 semaines ... personne ne m'a contacté depuis ... même si nous sommes reconfinés depuis, au vu de la galère que je vis depuis des mois, un coup de fil aurait été pertinent. Bref, je déconseille maintenant cette assurance.</t>
  </si>
  <si>
    <t>fasyl-129654</t>
  </si>
  <si>
    <t>Bonjour,
Mon dossier atteindra bientôt son 5ème mois de traitement d'ici la semaine prochaine.
Je suis victime d'un accident de la route à date du 2 mai 2021, déclaré non responsable par l'expert et avec un véhicule de type SUV catégorisé comme VEI 3 mois après malgré de nombreuse relances de ma part aussi.
Ils ont confirmé avoir reçu le 20 juillet dernier l'ensemble des documents provenant de l'expert automobile concernant la cession de mon véhicule.
De plus l'expert a affirmé qu'ils étaient à l'origine du délai d'attente des deux premiers mois car ils ne leur ont donnés un accord uniquement à partir du lundi 5 juillet, en réponse à un mail de rappel des faits du 2 juillet. 
J'ai depuis le 2 mai dernier dernier collectés plusieurs mails restés sans réponses de leur part malgré les accusés de réception et plusieurs appels enregistrés qui ont finalement était interrompu de manière incompréhensible.L'ensemble de leur services téléphoniques sont bizarrement injoignable depuis l'été.  
Pour rappel il s'agit d'un sinistre causé par un tiers dont je suis déclaré non responsable et qui me pénalise jusqu'à aujourd'hui dans mon quotidien de femme enceinte avec les complications qui en suivent.
A date ils ont réceptionné l'ensemble des documents pour vérifier mon dossier dans sa globalité.
Jusqu'à aujourd'hui, ils ont effectué une indemnisation partielle à hauteur de 1391€ (montant de l'épave) sur la somme totale de 10 700€.
Cela fait plus d'un mois que le dossier est complet mais toujours aucun signe d'eux.
Je me sens obligé de devoir étaler sur la place publique mon mécontentement afin d'espérer un retour avant de peut-être devoir entamer des démarches plus sérieuses.
Si j'ai un conseil à donner à une personne qui hésite à souscrire auprès d'eux.
NE LE FAITES PAS FUYEZ,ON RECONNAIS UNE BONNE ASSURANCE A SA GESTION. 
LA LEUR EST CATASTROPHIQUE,C'EST HONTEUX NON PROFESSIONNELLE ET IRRESPECTEUX</t>
  </si>
  <si>
    <t>ange-r-111704</t>
  </si>
  <si>
    <t>Personne gentille sérieuse et agréable au téléphone. Je pense certainement mettre par la suite mes autres contrats moto et Habitation chez Olivier assurance</t>
  </si>
  <si>
    <t>danielle-79115</t>
  </si>
  <si>
    <t>J'ai toujours été bien conseillée chaque fois que j'ai eu une personne au téléphone, notamment hier avec Allison. Ma demande a été traitée dans l'instant et avec amabilité.</t>
  </si>
  <si>
    <t>lotfire-101526</t>
  </si>
  <si>
    <t xml:space="preserve">Incompétence total du sercice assistance ... 
Que l'on doit nous meme assister a chaque étape
Pas fichu de valider une demande téléphonique sur leur logiciel (sous pretexte quil y a 2 logiciels... mais c'est pas mon problème ca... faut faire une formation les gars)
Suite a un accident Mon scooter est resté 5 jours en fourriere au lieu d'1 jours et a mes frais alors que les 4 jours supplémentaire sont de leur faute
Tout ca parce qu'une personne d amv assistance ne m a pas rappeler comme promis apres son appel a ma fourriere. 
Pour la reclamation, On vous fais tourner en bourique de service en service mais rien ne bouge et on perd du temps et de l energie... 
Alors qu au debut la victime cest moi et l assurance cest eux
Bref: efficace pour reclamer votre argent beaucoup moins pour vous dépanner en cas de besoin... 
Du coup on paye pour quoi??
</t>
  </si>
  <si>
    <t>grisohm-102694</t>
  </si>
  <si>
    <t>Très satisfait par mon correspondant en ligne, qui as répondu à mes questions sur un problème de remboursement de consultation de médecin généraliste et as réglé un problème de passerelle sur le site AMELI, ou j'étais bloqué;</t>
  </si>
  <si>
    <t>06 octobre 2021 suite à une expérience en mai 2021</t>
  </si>
  <si>
    <t>franck-136298</t>
  </si>
  <si>
    <t>J'ai résilié ma mutuelle employeur depuis le 02/05/2021; 34,28 euros ont été prélevéle 10/05/2021. Je téléphone tous les quinze jours à la MGEN pour qu'on me rembourse cette cotisation et on me dit à chaque fois que cela va être fait. C'est une honte de se moquer des gens ainsi.</t>
  </si>
  <si>
    <t>avisaprendre-78087</t>
  </si>
  <si>
    <t>Première assurance ou le conseiller vous raccroche directement au nez... Merveilleux !
Ils ne gèrent absolument pas un dossier où je suis censée me faire rembourser ! Une vrai honte. A éviter à tout prix. Dès qu'un sinistre est là il n'y a plus personne.</t>
  </si>
  <si>
    <t>quentin-d-115933</t>
  </si>
  <si>
    <t>OK prix correct / J'ai eu un accident non responsable, direct assurance a très bien pris en charge le litige. Le seul axe d'amélioration serait d'avoir un conseiller dédié avec un numéro dédié ! Sinon RAS</t>
  </si>
  <si>
    <t>sp89-75038</t>
  </si>
  <si>
    <t xml:space="preserve">En invalidité catégorie 2 et ayant été licencié pour inaptitude je déclare mon sinistre en janvier 2019 (j'attire l'attention sur le fait que j'ai déclaré  à la même date ce sinistre à d'autres assurances concurrentes ayant souscrits des crédits à d'autres organismes).
Nous sommes le 14 avril 2019 et suite à de nombreux appels avec un interlocuteur toujours différent je suis toujours en attente de la réponse de Cardif, (il manque toujours un document qui n'était pas spécifié au préalable dans le dossier initial) alors que les assurances concurrentes pour les autres crédits m'ont déjà indemnisées pour ne pas les citer EDA pour sofinco et assurance Cofidis. 
Si je reçois une réponse négative de la Cardif concernant ma prise en charge pour mon invalidité il faudra m'expliquer pourquoi 2 SERVICES MEDICAUX de 2 ASSURANCES CONCURRENTES ont accepté la prise en charge avec une RAPIDITE DE TRAITEMENT de moins de 3 MOIS.
Aux vues des différents commentaires des autres membres je m'attend à de la mauvaise foi de Cardif. 
Je ne manquerai pas de vous donner des infos sur l'avancée de mon dossier pour permettre aux autres membres de se faire leur propre opinion. </t>
  </si>
  <si>
    <t>anonyme-a-105472</t>
  </si>
  <si>
    <t xml:space="preserve">Application direct assurance : photo de la voiture ne fonctionne pas
Très longue attente lors d'un appel au sav direct assurance en cas de soucis
Très longue = 15 voir 20 minutes d'attente même dans les périodes de moins d'affluence 
Déçu..
</t>
  </si>
  <si>
    <t>akogbeto-a-107330</t>
  </si>
  <si>
    <t>je viens a peine de souscrire a ce contrat doc je donnerais mon avis définitif dans  3 mois mais j'ai apprécier la rapidité  de votre service assureur olivier</t>
  </si>
  <si>
    <t>acacia-69753</t>
  </si>
  <si>
    <t>Bonjour, j'ai été démarché au téléphone, la personne m'a dit que Néoliane était mandaté par la secu et la cpam pour la prise en charge des frais d'hospitalisations. Pas de chance je me fais opérer la semaine prochaine et je suis au courant que les frais sont prise en charge. Je prenais des notes de leur proposition et comme cela ne leur plaisais pas que je demande des détails, ils m'ont raccroché au nez. Vous n'êtes pas prés de me voir chez vous. Signé un assurer à la MACIF</t>
  </si>
  <si>
    <t>gelas-m-119083</t>
  </si>
  <si>
    <t>Je suis satisfait du service et des tarifs proposés. Egalement très satisfait du bon accueil, de la rapidité et des conseils du conseiller au téléphone. Impeccable.</t>
  </si>
  <si>
    <t>mathilde-112565</t>
  </si>
  <si>
    <t>on m a oblige a adherer a un pack en me disant que l assurance hospitalisation etait inclus  le traitement du dossier a mit 7 mois...  donc aucun remboursement rien ensuite j ai u ahderer a une mutuelle d entreprise obligatoire.... et la ils me reclament 260€ pour la futur année avec une adhesion a une assurance que je n'ai jamais demandé biensur la resililation ne suffit pas c'est un enfer .... depuis un an rien ne se resolve et au telephone ne comprenne pas  a quel point je suis demuni et me disent de faire moi meme les demarches c'est scandaleux!!!</t>
  </si>
  <si>
    <t>mau56-81436</t>
  </si>
  <si>
    <t>Sociétaire MACIF depuis 1972 bonus à 50 et 4 contrats en hausse pour sponsoriser des hobbies aucune plus-value aux sociétaires. Qui attend un relevé d'information des contrats moult fois répéter depuis le 7 octobre, afin de permettre des investigations A ce jour aucune réponse ou réception de ces documents.</t>
  </si>
  <si>
    <t>ely-103247</t>
  </si>
  <si>
    <t>Je suis à la MAIF depuis plus 40 ans et en suis très très contente. Je ne dis pas qu'il n'y a pas qq problèmes parfois mais les conseillers ont à cœur de régler les problèmes au mieux !
BRAVO</t>
  </si>
  <si>
    <t>shana-t-105061</t>
  </si>
  <si>
    <t>Très satisfaite de Direct Assurance. 
Jamais eu de problème que ce soit pour régler un sinistre ou autres. 
Je recommande les yeux fermés. 
Je suis cliente depuis 3 ans.</t>
  </si>
  <si>
    <t>zilfi-a-136878</t>
  </si>
  <si>
    <t>Je trouve ça très bien et très bien renseigné par rapport à d’autre mutuelle sur d’autre site. Merci de me dire comment je fait recevoir la carte de mutuelle</t>
  </si>
  <si>
    <t>lin-l-132067</t>
  </si>
  <si>
    <t>Beaucoup moins cher que mon assurance actuel (MMA) pour tous risques: presque le moitié prix. Intéressant. Je verrai le service. J'ai découvert ça dans showroomprivé.</t>
  </si>
  <si>
    <t>straus-j-111366</t>
  </si>
  <si>
    <t>Les prix me conviennent, et c'est super puisque je peux être assuré indépendamment en tant que jeune conducteur.</t>
  </si>
  <si>
    <t>laurence-101471</t>
  </si>
  <si>
    <t>Très déçue par la relation client : sociétaire depuis 35 ans, j'ai reçu un jour un appel d'un conseiller qui m'a demandé de changer avec mon conjoint pour qu'il soit lui titulaire car fonction publique. Ce que nous avons fait sur les conseils car plus avantageux de quelques euros. Sauf que ce que conseiller ne nous a pas dit, c'est que du coup il a fait repartir le contrat à zéro, nous voilà nouveaux sociétaires.... avec toutes les carences induites. Malgré un courrier de réclamation, nous avons eu confirmation écrite que la carence était maintenue. 
Affligeant et franchement pas à la hauteur des annonces.</t>
  </si>
  <si>
    <t>berrhan-114674</t>
  </si>
  <si>
    <t>Je rajoute mon insatisfaction aux désarrois de cette mutuelle , je dirais plutôt des mercenaires et des incapables. Nouvellement adhérente, devis dentaire envoyé le 25/03/2021, jusqu'à maintenant aucunes réponses malgré les relances. 
Forcement y'a une solution pour résilier et les dénoncer . Ça ne peut pas continuer comme ça  à prendre notre argent gratuitement et sans services .</t>
  </si>
  <si>
    <t>val95-59574</t>
  </si>
  <si>
    <t>A fuir. Aucun respect client - Radiation après 18 ans de fidélité. Quelle ne fut pas ma surprise aujourd'hui lorsque je me suis rendue à mn agence MAAF pour faire un devis auto pour la voiture que je souhaite acheter. Ils ne veulent pas m'assurer tout risque, me propose une assurance au tiers (et encore cela sera soumis à autorisation). Je suis cliente MAAF depuis 18 ans pour la voitures et quelques années pour mon pavillon. Je n'ai pas eu souvent d'accident au cours de cette période mais dernièrement depuis 2017, j'ai eu deux bris de glace non responsable, un accident non responsable et un accident responsable. Donc, si je résume, un seul accident responsable en 2015. Je vais être obligée de partir m'assurer ailleurs mais je les laisse pur la maison aussi. Sans compter que j'ai déjà été très mal accueillie les années passées. Ils sont désagréables et arrogants. Je restais pour les garanties et le bonus à vie. C'est dégoutant et je suis choquée de leur attitude mais je me console en sachant qu'il y a moins cher ailleurs.</t>
  </si>
  <si>
    <t>florence-p-130381</t>
  </si>
  <si>
    <t>Excellent rapport qualité-prix et accueil toujours aimable et professionnel des interlocuteurs. J'ai peu ou pas l'impression d'être "forcée" à prendre un service qui ne m'est pas utile. Le site est également facile d'utilisation. seul bémol : l'espace GMF de ma ville a été supprimé.</t>
  </si>
  <si>
    <t>axhard-17374</t>
  </si>
  <si>
    <t>Après des années au sein de cette mutuelle, j'ai été particulièrement révolté par la prise en charge des personnes bénéficiant d'un 100%. en effet, cette situation réduit quasi à néant les remboursements de la mutuelle et, alors que d'autres mutuelles dans cette situation, propose de baisser le montant de la cotisation, Harmonie Mutuelle ne répond pas aux demandes sur ce point.
Ayant effectué une recherche pour ma situation et celles de personnes en situation d'invalidité, j'ai découvert une complémentaire santé; "l'AMBI" dont les prestations et services sont conçues pour les invalides. Ma cotisation mensuelle baisse de 35 euros/mois et les garanties offertes sont incroyables vis à vis de ce que j'ai connu en ayant le niveau de garantie optimum chez Harmonie mutuelle.</t>
  </si>
  <si>
    <t>audrey-m-133955</t>
  </si>
  <si>
    <t>prix satisfaisant, juste dommage que la première mensualité qui correspond à 2 mois de cotisations ne soit mentionnée qu'en fin de parcours.
Sinon rien à dire, tout le reste m'a l'air très correct.</t>
  </si>
  <si>
    <t>bernard-v-116996</t>
  </si>
  <si>
    <t>22euro de frais de dossier pour indiquer une autre adresse (déménagement) c'est cher payé, sinon site bien pratique même pas besoin de contacter conseiller.</t>
  </si>
  <si>
    <t>A FUIRE! MAIS ALORS SANS SE RETOURNER!
Je suis tomber a panne a 11h30. On m a ballader d une agence a une autre car pas de vehicule de petite categorie de disponible et l assistance ne voulait pas règler une gamme au dessus (sans compter le temps d attente taxi 1h30)..... breef je suis reparti avec un vehicule a 17h30 et une franchise à 1200euros après avoir attendu 3 taxis et m etre rendu dans 3 agences!!!! Véhicule gamme economique en plus (c est dans le contrat m a t on dit). J ai un 4×4 et je paie 150euros par mois!!!!!
C est la fois de trop je m en vais!!!!</t>
  </si>
  <si>
    <t>stp-58792</t>
  </si>
  <si>
    <t>Suite à la  souscription d'une mutuelle pour mon mari et mon fils chez Malakoff via le site de Santiane et un devis de mutuelle pour moi, nous nous sommes retrouvés sans l'avoir demandé avec un pack Mutuelle/IJH  chez MALAKOFF/EPSIL. Quelques semaine plus tard, le délai de 14 jours passé, nous avons constaté que ce contrat ne correspondait pas à ce que l'on avait demandé. Mon mari a réussi à faire résilier son contrat de mutuelle MALAKOFF, mon fils pas encore, moi qui n'avais rien demandé c'est fini aussi pour Malakoff. Par contre rien à faire avec EPSIL malgré les nombreux échanges téléphoniques, courriels et courriers. On a signé on garde ! Ce pack nous a été imposé sans que l'on en soit informé et on peut résilier Malakoff mais pas EPSIL. Je dis que nous avons été abusés. De plus les prélevements d'EPSIL, se faisaient sur mon compte alors que je n'étais pas cliente ! Au téléphone, jamais le même interlocuteur, et SANTIANE et EPSIL se renvoient la balle. Attention aux commerciaux, très forts pour vendre. Je ne contracterai plus quoi que ce soit par internet, il faut mieux avoir quelqu'un en face. Jamais reçu de contrats papier, que des mails. Un peu léger. A fuir</t>
  </si>
  <si>
    <t>adeline--115902</t>
  </si>
  <si>
    <t>Je suis assurée Maif depuis 2017. J'ai été cambriolé il y a 6 mois maintenant et le service sinistre fait traîner. Aucun retour à mes mails concernant le suivi de mon dossier..... Je suis stupéfaite et déçu d'avoir fait confiance a cette assurance. De plus, tandis que suite a mon cambriolage j'ai vendu mon véhicule puis racheté un. La Maif a refusé de m'assurer cette nouvelle voiture le jour même de la livraison du véhicule. Pourtant j'avais pris soin d'établir un devis 1 mois et demi avant et avais demandé au conseillé si ça ne poserai pas de problème. On m'a repondu, pas de soucis on est pas comme ça a la maif. Et pourtant. Je suis sincèrement déçu et choquer de leur manque d'intérêt pour leur assurée ! Toujours dans l'attente d'un retour et de mon indemnisation !</t>
  </si>
  <si>
    <t>reguite-99422</t>
  </si>
  <si>
    <t>pire mutuelle de france du low-cost point barre, ne répond jamais aux e-mails, téléphone injoignable ou quand on arrives à les avoir de vous dit que faut patienter etc des incapables. a fuir</t>
  </si>
  <si>
    <t>laura-g-129298</t>
  </si>
  <si>
    <t xml:space="preserve">je ne suis pas satisfaite de l'augmentation de prix en l'espace d'un peu plus d'un mois (environ 100€) alors qu'une réduction de plus de 300€ m'avait été accordée un mois auparavant...
Je trouve cette façon de faire un peu trompeuse puisque j'étais très satisfaite au départ et qu'au final je suis très déçue. </t>
  </si>
  <si>
    <t>thisuser-65479</t>
  </si>
  <si>
    <t>Eh bien, pour un premier contact, c'en est un que je ne vais pas oublier…
Suite à un devis établi en ligne pour un véhicule dont j'ai besoin de réassurer (absence d'assurance de 2 ans et 3 mois), le service administratif (ou le service ouverture de compte) me rappele pour m'indiquer que mon bonus actuel de 0.50 (de 2 ans consécutifs), ne pourra être conservé sous prétexte que je dépasse 2 années sans assurance, devant ainsi repasser à 1.00.
D'une part cette clause n'est indiqué nulle part sur le contrat reçu, ni même sur leur site internet, et aucune personne n'était à même de me fournir un quelconque document relatant cette clause.
D'autre part, sur le Code des Assurances (Article A335-9-1), cette période n'est pas de 2 ans mais de 3 ans. Et c'est bien ce qui est en référence sur leur contrat : « Nombre de mois d'assurance effective sur les 36 derniers mois ».
Ensuite un assureur n'a pas le droit de modifier le bonus acquis, il peut néanmoins appliquer une surprime mais qui est elle aussi soumise à réglementations : « Cette surprime ne peut dépasser 100 % de la prime de référence. » (toujours Article A335-9-1).
Personnelement, je vais faire jouer ces réglementations ainsi que le droit relatif au Code des Assurances, juste tellement fatigué par ces entités qui essayent de tourner à leur avantage n'importe quelle situation !
Si cela ne suffit pas de leur indiquer le articles de Loi, une saisine du Bureau Central de Tarification sera entamée.
Sources :
· Code des Assurances : Article A335-9-1 : https://www.legifrance.gouv.fr/affichCodeArticle.do?idArticle=LEGIARTI000006788764</t>
  </si>
  <si>
    <t>deblick-s-137365</t>
  </si>
  <si>
    <t xml:space="preserve">je suis très satisfaite de l'olivier assurance, j'ai tout mes contrats chez vous ainsi que toute ma famille 
beaucoup de professionnalisme et de sympathie de la part du personnel l'olivier </t>
  </si>
  <si>
    <t>sarah-93193</t>
  </si>
  <si>
    <t>Assurance à fuir car en de sinistres ne travaille pas ! De plus espace personnel ils ont supprimé quand j'ai fait nouvelles réclamation et la plus de choix a part publié sur des journaux et des sites je ne comprends pas nous payant pour être couvertes en cas de problème et en cas de problème nous sommes menacé.</t>
  </si>
  <si>
    <t>justskippy-62824</t>
  </si>
  <si>
    <t>Que dire, parfait rapport qualité/prix
Personnel a l'écoute, agréable et trés pro.
desolé pour les point c est pour les 200 caractères.....................................................................................................................................</t>
  </si>
  <si>
    <t>g6k-82216</t>
  </si>
  <si>
    <t>Plus de 2 ans pour etre rembourse des degats des eaux et encore, il n'ont pas voulu prendre en charge les degats sur le crepis extérieur pretextant que c'etait antérieur  a la rupture de canalisation. 
En ce qui concerne les factures qui m'ont été remboursees, j'ai du les envoyer à quatre reprise par recommande. Je cherche a changer de compagnie d'assurance...</t>
  </si>
  <si>
    <t>maria31-65233</t>
  </si>
  <si>
    <t xml:space="preserve">FUYEZ !!! Assurée en tout risque, accident ou je ne suis absoluement pas responsable, voilà 3 semaines mnt que ma voiture est au garage, aucune voiture de prêt bien entendu (alors que c’est prévu dans mon contrat) 
On se demande pourquoi on paie !!! 
Très difficile de pouvoir contacter qui que se soit et quand on arrive enfin à les avoir au telepjone , ils ne font aucun effort pour vous aider ou vous trouver des solutions ! PLUS JAMAIS ! Vite ce sinistre terminé et je change sans attendre d’assurances . </t>
  </si>
  <si>
    <t>arzelie-123383</t>
  </si>
  <si>
    <t>IMPOSSIBLE DE SE CONNECTER AVEC CELUI CI POUR CONNAITRE MES REMBOURSEMENTS
BIEN CONTENTE DE LES QUITTER A LA FIN DE L'ANNEE
JE NE RECOMMANDE PAS CETTE MUTUELLE 
SI J'AVAIS SU JE L'AURAI REFUSER A MON COURTIER</t>
  </si>
  <si>
    <t>a-k-59732</t>
  </si>
  <si>
    <t>J'ai demander un devis auto et  il se sont permis de m'envoyer 3 mois apres un echeancier et d'envoyer des relances par contre incapable de me fournir le contrat signer (que je n'est jamais signer). Pour réclamer de l'argent ils sont fort mais pour fournir les documents en preuve il n'y a plus personne. Obliger d'utiliser ma garantie service juridique pour pouvoir être tranquille</t>
  </si>
  <si>
    <t>abderazak-s-121351</t>
  </si>
  <si>
    <t>très satisfait de direct assurance très bon service et excellent accueil les collaborateurs sont très a l écoute et extrêmement réactif. ne changez rien restez comme ça vous êtes au top</t>
  </si>
  <si>
    <t>jof54-60135</t>
  </si>
  <si>
    <t>assureur qui n'en est pas un.</t>
  </si>
  <si>
    <t>virginie-r-133435</t>
  </si>
  <si>
    <t xml:space="preserve">Je suis satisfaite du prix avec les garantit. 
La demande d adhésion est facile et rapide.
Et il est très appréciable que vous fassiez la résiliation de l autre assureur </t>
  </si>
  <si>
    <t>mickael-aurelien-g-112688</t>
  </si>
  <si>
    <t xml:space="preserve">Je suis satisfait de votre service merci pour tous rapide eficasse le top merci de votre part cordialement merci beaucoup  jappressi ce service merci 
</t>
  </si>
  <si>
    <t>gilles-f-128677</t>
  </si>
  <si>
    <t>Je n'ai pas de problème a priori.
Mais je n'ai pas fait de comparaison le prix avec d'autres assurances, je ne peux donc pas affirmer que vos prix sont meilleurs que ceux de la concurrence. Je suis GMF et satisfait. J'ai confiance, point barre.</t>
  </si>
  <si>
    <t>maud-112479</t>
  </si>
  <si>
    <t xml:space="preserve">Et si j'avais pu mettre 0 je l'aurais fais !!! 
Bon pour les tarifs Ok mais j'espère attirer l'attention de quelqu'un de compétent !!!
Dispositions particulières déjà envoyées par mail le 09 mars !
Attestation de conduite + permis UE recto verso déjà envoyé par mail le 09 mars !
Relevé d'information envoyé le 16 mars !
Mais à mon grand regret, je me suis trompée d'adresse en faisant simplement "Répondre" à l'adresse du courtier qui m'avait envoyé les documents à signer.
Du coup, visiblement, personne n'a reçu mes documents et à 10 jours de la fin du délai, je reçois une lettre recommandée me disant que je vais être résiliée sous 10 jours (soit le 08 mai). Aurait-il été trop compliqué pour le courtier qui à établi mon contrat de me faire un retour de mail pour me dire que ce n'était pas la bonne adresse ou envoyer mes documents ?
Pas de numéro de téléphone sur la lettre recommandée, pas d'internet chez moi (Zone blanche) et en arrêt maladie donc je ne peu prendre le dossier en main qu'aujourd'hui.
Depuis ce matin 11h, c'est la 3 ou 4ème fois que je téléphone et que je tombe sur les fameux opérateurs avec leur discours bien rodé et qui, dès qu'on sort des sentiers battus sont incapables de répondre à nos questions !!!
14h40... Mon problème n'est toujours pas réglé !
Et en plus, nous avons déjà un contrat chez eux mais au nom de mon mari avec un espace client par lequel je pourrais gérer tout ça mais il faut, tenez vous bien, "que je résilie le contrat qu'on veut me résilier" pour le mettre au nom de mon mari, sans quoi je suis obligée de recréer un espace client avec une adresse mail différente, sauf que... et bien sur le contrat de Monsieur et sur le mien c'est la même adresse mail donc l'informatique refuse toute manipulation car l'adresse mail est uniquement attribuée à Monsieur alors qu'au téléphone, personne ne m'a dit quoi que ce soit! Vous connaissez l'histoire du chien qui se mord la queue??? Il s'appelle APRIL
Donc  je viens de renvoyer un mail (à la bonne adresse) avec de nouveau les fameux documents et j'appelle tout de suite pour savoir si ils les ont reçu. Pas possible de répondre à ma question. Donc en bref, je suis à 5 jours de la résiliation de mon contrat et personne n'est capable de me dire si mon dossier est complet !
Inutile de vous dire que je suis très mécontente de votre gestion. 
Ce n'est pas très plaisant de recevoir une LR juste quelques jours avant la résiliation.
Imaginons que je sois dans l'incapacité de répondre sous 10 jours... En vacances ou hospitalisée par exemple?
Moi j'étais juste persuadée que vous aviez tous les documents... 
Sale boulot et aucunes considérations pour vos clients.
</t>
  </si>
  <si>
    <t>10 novembre 2021 suite à une expérience en août 2021</t>
  </si>
  <si>
    <t>celmar-139400</t>
  </si>
  <si>
    <t xml:space="preserve">Bonjour, 
Mon mari est décédé en août. Il avait souscrit une assurance corail 3000.
Le crédit mutuel me dit que ce contrat ne peut être mis à mon nom et avec les mêmes conditions.
Qu’en est-il et quel texte régit ce problème.
Merci d.avance pour vos réponses.
</t>
  </si>
  <si>
    <t>sarah-78537</t>
  </si>
  <si>
    <t xml:space="preserve">A fuir en urgence 
Ils ont baissé mon sur bonus pour un accident non responsable : bien étiqueté non responsable mais le sur bonus c'est comme ça madame... en fait vous restez bon conducteur si vous laissez la voiture dans le garage là vous n'avez pas eu de chance certe... </t>
  </si>
  <si>
    <t>mireille-m-115322</t>
  </si>
  <si>
    <t xml:space="preserve">je suis satisfaite du produit et surtout de la rapidité de l'adhésion le tarif est correct en espérant qu'il n'augmente pas trop par la suite les conditions paraissent optimales
</t>
  </si>
  <si>
    <t>yanef-135979</t>
  </si>
  <si>
    <t>Service client disponible et efficace, téléconseillers courtois et professionnels.
Services santé adaptés, prix corrects, remboursements et prises en charges satisfaisants dès lors que l'on passe par les partenaires santé claire (dents et optique).</t>
  </si>
  <si>
    <t>Très bonne mutuelle 48 heures les retransmissions...
j'y suis depuis 2 ans rien à signaler service gestion à l'écoute à chaque demande. merci à vous.</t>
  </si>
  <si>
    <t>chaker-h-111318</t>
  </si>
  <si>
    <t>JE suis satisfait du service , les prix sont convenable c est pas chére je conseil ,formalité facile .
c est la premiére fois chez april voila
cordialement</t>
  </si>
  <si>
    <t>tanguy-v-132912</t>
  </si>
  <si>
    <t xml:space="preserve">dommage qu'il ne préviennent pas avant que l'on dois s'engager pour 3 mois
si non simple rapide et efficace
avoir si j'ai un problème comment la situation sera gérée 
</t>
  </si>
  <si>
    <t>gun-98280</t>
  </si>
  <si>
    <t>Il est évident que je vais faire un courrier à la direction, lors d'un décès d'un proche, il n'y a aucun accompagnement!! Ce qui est presque normal puisque les enregistrements sont réalisés 3 semaines après l'Etre cher!! Si il n'y avait pas eu Alexandre, Lucie et Leïla je ne serai pas rester à la MGP</t>
  </si>
  <si>
    <t>gregory-a-113630</t>
  </si>
  <si>
    <t>Depuis 2 ans mon bonus augmente mais les prix reste inchangé. 
Les prix augmente sans cesse direct assurance n'est plus intéressant, je cherche une nouvelle assurance</t>
  </si>
  <si>
    <t>sophie-f-132651</t>
  </si>
  <si>
    <t>JE SUIS SIMPLEMENT SATISFAITE, TOUJOURS AGREABLE, BONNE ECOUTE APRECIABLE. JE RECOMMANDE A 100%. LE PRIX RESTE TRES ABORDABLE ET LES CONSEILS DES AGENTS SONT TRES BIEN</t>
  </si>
  <si>
    <t>malvine-53549</t>
  </si>
  <si>
    <t>Mauvais dans tous les sens, tarifs, prestations et contacts. les conseillers changent en continu. le traitement des salariés est semble t-il aussi mauvais que celui de leurs adhérents</t>
  </si>
  <si>
    <t>petit-g-112544</t>
  </si>
  <si>
    <t xml:space="preserve">Je suis satisfait de s cette assurance de voiture et je ferais une bonne pupliciter de votre assurance autour de moi
Condialement madame petit germaine
</t>
  </si>
  <si>
    <t>sylvie65-63131</t>
  </si>
  <si>
    <t>téléconseillère très bonne et appliquée pour donner les renseignements</t>
  </si>
  <si>
    <t>lefebvresyl01-80263</t>
  </si>
  <si>
    <t xml:space="preserve">Déception personne ne vous prévient des augmentations de prix
J'ai fait opérer ma chienne qui a 11ans et demi
Je viens d'apprendre que l'opération était remboursée à 40% 
Personne ne m'a prévenue qu'après 10 ans les remboursements passés de 80a 40 pour cent 
Attention méfiez vous 
J'avais un contrat à 23Euros environ par mois et je viens de découvrir sans m'en avertir que je payer 36Euros depuis qq temps 
Surveillez vos prélèvements surtout </t>
  </si>
  <si>
    <t>sentosa007-62078</t>
  </si>
  <si>
    <t>serivce client lamentable notamment le service telephonique</t>
  </si>
  <si>
    <t>jakez56-123569</t>
  </si>
  <si>
    <t>Je désire percevoir mes avoirs d'assurance retraite et ai rempli toutes les conditions de leurs obtention. L'ensemble des pièces est expédié depuis début juin mais.. en depuis le début juillet il faut recommencer une première fois il leur manque l'avis d'imposition 2019 puis semaine suivante c'est l'avis d'imposition 2020 je crois qu'il font tout pour retarder le paiement c'est une pratique très courante chez eux. Je trouve inadmissible ce type de relations commerciales et j'espère que la caisse d'épargne va se détacher d'eux.</t>
  </si>
  <si>
    <t>evrard-w-136746</t>
  </si>
  <si>
    <t>Tous les conseillers que j’ai eu au téléphone pour les 2 contrats auto que nous avons avec mon conjoint ont toujours été super gentils et professionnels ! Merci à eux</t>
  </si>
  <si>
    <t>gaelle-b-129077</t>
  </si>
  <si>
    <t>Je suis satisfaite depuis de nombreuses années d'AMV. Leur assistance est rapide et efficace en cas de problème. Les tarifs sont compétitifs. Je n'ai rien à leur reprocher.</t>
  </si>
  <si>
    <t>ortie320-76749</t>
  </si>
  <si>
    <t>le comparateur et moi  nous avons étudier mon dossier et nous avons nous  nos sommes  mis d accord sur des garanties qui me conviennent</t>
  </si>
  <si>
    <t>winona-91169</t>
  </si>
  <si>
    <t>Pour une vignette sur le pare-brise, c'est cher payé! 
Un service client qui a du mal à glisser une pièce jointe dans un mail.
Assurée depuis un an là bas, j'attends Toujours l'échéancier qui expliquerait pourquoi mes mensualités ont augmenté de 15€ en un claquement de doigt! 
Pas sérieux, du tout. Je suis offusquée de leur manque de respect.
Active assurance est une société bringuebalante qui joue sur le "on assure tout le monde"
Un devis en ligne qui n'est pas le même une fois en contact téléphonique, ils profitent que vous soyez un peu coincé pour vous imposer des clauses abusives que vous n'accepteriez pas si vous pouviez être assurés ailleurs.
Je m'en vais, je fuis! Maintenant on peut me reprendre chez une autre assurance! 
Fuyez !
Fuyez!</t>
  </si>
  <si>
    <t>xelle-63291</t>
  </si>
  <si>
    <t>Cliente depuis plusieurs années sans aucun souci, je ne parviens pas à résilier mon contrat d'assurance auto à cause de l'incompétence évidente des conseillers de l'agence du Cannet, pour ne pas la citer.
Courrier reçu par l'agence le 22 janvier et résiliation toujours pas effectuée mais je n'arrive pas à savoir pourquoi vu qu'ils ne sont pas fichus de m'appeler pour me le dire. Après 6 appels sans retour, je désespère de tomber sur une seule personne compétente qui saura faire son travail :( 
La GMF oui, mais franchement, fuyez cette agence !</t>
  </si>
  <si>
    <t>arthur-c-129782</t>
  </si>
  <si>
    <t>je suis satisfait du service, service client facile à joindre.  les prix sont corrects et les avis des clients semblent positifs.  Je pense que je recommanderais.</t>
  </si>
  <si>
    <t>soultan-100246</t>
  </si>
  <si>
    <t>Meilleur prix que je ne jamais trouvé et ils sont vraiment rapide.je conseil a toutes les niveaux comme les anciens conducteurs peuvent changer leurs assurés vers cette assurance</t>
  </si>
  <si>
    <t>abdennadher-g-115943</t>
  </si>
  <si>
    <t>je suis satisfais de la rapidité de bousculement d'un contrat au nom de mon épouse vers un contrat à mon nom pour la même voiture. Il reste qu'à résilier le contrat de mon épouse Amani MOUSSA</t>
  </si>
  <si>
    <t>lesueur-l-137939</t>
  </si>
  <si>
    <t>je suis satisfaite du service, les informations sont claires, c'est rapide et même pour revoir les documents par mails. Merci pour votre rapidité et votre réactivité</t>
  </si>
  <si>
    <t>A éviter tous simplement. Vous n'avez pas souvent de retour par mail de leur part. Vous pouvez les appeler mais ils ne répondent pas à vos questions, ils vous demandent de refaire une demande par mail pour toute infirmations ou réclamations. ils sont très longs à vous rembourser lorsqu'un trop perçu a été effectué et n'hésite pas à récupérer de l'argent pour rien. Aucune diminution annuelle du tarif</t>
  </si>
  <si>
    <t>orally-107845</t>
  </si>
  <si>
    <t>Le service client est très agréable. Les réponses sont relativement rapides et efficaces.
Le tarif est un peu élevé mais la couverture santé est très bien.</t>
  </si>
  <si>
    <t>govindapillai-j-137660</t>
  </si>
  <si>
    <t>SERVICE RAPIDE EFFICACE ET CLAIR. LA CONSEILLERE A ETE TRES CLAIR AU TELEPHONE, ET LE véhicule a été assuré dans l'heure. Que demander de plus. Continuez comme ça.</t>
  </si>
  <si>
    <t>verdois-a-108433</t>
  </si>
  <si>
    <t xml:space="preserve">Le devis est facile sur le site. La souscription est tout aussi facile. L'envoie des pièces justificatives est très facile aussi tout comme la signature du contrat en ligne. 
Le prix est le moins cher du marché. Je paye maintenant deux fois moins cher ! </t>
  </si>
  <si>
    <t>vincent-55285</t>
  </si>
  <si>
    <t>Impossible d'obtenir un échéancier suite à une renégociation de prêt, même avec une demande envoyée en recommandé. Cela dure depuis des mois. Quand on appel les interlocuteurs sont charmants mais totalement inefficaces Je suis très mécontent!.</t>
  </si>
  <si>
    <t>justine-87537</t>
  </si>
  <si>
    <t>C'est inadmissible, je me suis fais volé mon vélo à mon domicile, dans un local commun, malgré tout mon vélo était cadenassé, Allianz ne veut pas me rembourser, alors que il m'ont dit à deux reprises que j'allais être remboursé, finalement non ça ne sera pas possible, il fait accorder ses violons ! Incroyable, je ne recommande pas du tout, je vais résilier mon contrat dès que possible !</t>
  </si>
  <si>
    <t>christelle-m-124399</t>
  </si>
  <si>
    <t>satisfait assurance compétitif aucun probleme avec cette assurance. assurance pour un client, prix correct ayant plusieurs motos un transfer sera peut etre fait par la suite</t>
  </si>
  <si>
    <t>juliiiie-92916</t>
  </si>
  <si>
    <t xml:space="preserve">Satisfaite de ce que l’ont me propose une fois acheter mon véhicule je me tournerai vers vous afin de souscrire
Merci de votre qualité prix 
Bonne soirée à l’équipe direct assurance </t>
  </si>
  <si>
    <t>ripol-108400</t>
  </si>
  <si>
    <t>2 semaines d’expérience pour me rendre compte de l'approche low cost et de leurs pratiques commerciales douteuses. Si vous souhaitez un service type plateforme telephonique low cost dans le cadre d'une relation client, peut être est ce pour vous. Certainement pas pour moi. Je retourne auprès de mon assurance d'origine.</t>
  </si>
  <si>
    <t>foultier-a-136805</t>
  </si>
  <si>
    <t>Très bien, satisfait des prix et bon service dès qu’il y a un problème ! Personne très gentille et aimable au téléphone, et personnel très réactif ! Prix imbattable</t>
  </si>
  <si>
    <t>fafa-71052</t>
  </si>
  <si>
    <t>A EVITER !! COMPAGNIE A FUIR. N'EN VEULENT QU'A VOTRE ARGENT.</t>
  </si>
  <si>
    <t>morad-b-116322</t>
  </si>
  <si>
    <t>Je suis satisfai du prix et du service proposé par direct assurance je regrette pas mon choix pour cette compagnie je la recommande vivement et espère avoir</t>
  </si>
  <si>
    <t>nathalie-d-108557</t>
  </si>
  <si>
    <t xml:space="preserve">parfait
service au top, site internet facile a suivre
aucun soucis , prix acceptable 
conseiller au téléphone agréable toujours a l'ecoute 
je recommande </t>
  </si>
  <si>
    <t>assure81-58087</t>
  </si>
  <si>
    <t>Une lunette en plastique arrière sur un cabriolet , avec une franchise tellement cher que j'ai préférer payer la totalité moi même. Et ensuite quelques années plus tard un pare brise. Avec une franchise très élevé , le gérant de pare brise étais choqué . Quand on a un problème le service clientèle   Et il est assez difficile de comprendre leur « dialecte ».   Heureusement qu'ils sont censés être français…  Plus de deux mois que ma voiture a été incendiées,  le service clientèle ne peut rien me dire, seul le gestionnaire, gestionnaire qui ne répond quasiment pas (deux fois en deux mois). Elle m'a demandé d'attendre mais je ne sais pas pourquoi ,  deux mois c'est long sans nouvelles et sans voiture… Il cherche juste à gagner du temps  et l'expert refuse de me donner son compte rendu.  Il se permet de mal me parler, parce que je ne peux pas leur dire quel kilométrage exact j'avais sur la voiture.  Comme si tous les matins je m'amusé à faire un check-up .</t>
  </si>
  <si>
    <t>juju77-59165</t>
  </si>
  <si>
    <t>Encore une fois ce sont les bon conducteur qui paye pour les autres. Je ne vois pas mon tarif en baisse depuis 16 ans déjà... c'est dommage car c'est quand mêmes une bonne assurance mais des clients comme moi cela ne les intéresse pas car je suis depuis  peut au chômage et je trouve que cela reviens chère ( on trouve pour les garanties 120 euro de moins. )</t>
  </si>
  <si>
    <t>laure-58494</t>
  </si>
  <si>
    <t>ATTENTION SWISSLIF NE SONT PAS DU TOUS …
ATTENTION SWISSLIF NE SONT PAS DU TOUS SERIEUX .
Bonjour mr ou md je suis dans l'impasse ce le père qui vous écrit mon fils étant dans l'incapacite de s'occupe de ces document est de lui meme je l'hébèrge chez moi .
Mon fils ce fait renverse par une voiture le 12/02/2016 il circulait en moto , hospitalise 1 mois a la timone hôpital marseille , puis 1 mois centre psyiatrique valvert a marseille ,niveaux physique ça va beaucoup mieux
mais psykologiquement il a recu un grave choc postraumatique il est depressif est devenue trés violent , il est suivie par un psykiatre .est il a très malade.
Mon fils avait une société dans le btp est a souscrit avec L'assureur Swisslif prévoyance une assurance perte de revenue est explotation 360 € par mois après 6 mois arrêt de travail regle en totalite par swisslif 6000 € mois .
Une expertise auprès de leur expert a eu lieux est le psykiatre a reconue notre patholigie est d'accord pour continué les arret de travail .
Swisslif arrète de payé en disant que ce pas avéré que l'accident de moto est la cause de pathologie est qu'il faut prouvé le contraire avec certificat medical .
Mon fils n'a jamais eu de problème de sante il n'a que 24 ans ,quoi faire pour me defendre merci de me répondre .
Conaissez vous une association ou un avocat qui peux me defendre
Mes salutations les plus distingués help je vous demande secour .
ATTENTION SWISSLIF NE SONT PAS DU TOUS SERIEUX .</t>
  </si>
  <si>
    <t>voluntario-s-116881</t>
  </si>
  <si>
    <t>Je suis entièrement satisfait par votre excellence à tous niveaux ! Le personnel est parfaitement organisé... Merci beaucoup... cordialement stéphane voluntario.</t>
  </si>
  <si>
    <t>maxime-m-123501</t>
  </si>
  <si>
    <t xml:space="preserve">Parfait !! C'est la deuxième fois que je m'assure chez April, et je ne regrette absolument pas. Les tarifs sont plus que compétitifs.
                 </t>
  </si>
  <si>
    <t>romain91-77876</t>
  </si>
  <si>
    <t>Assuré depuis 3 ans chez eux, j'ai eu 2 accrochages non responsable et dont une réparation était à valeur de la voiture.
Ils ont fais le nécéssaire avec l'expert car je tenais à mon véhicule.
Le service client réponds rapidement et clairement, il n'y a aucune voix qui viendrait hors de France pour le moment. C'est appréciable.
En terme de tarif, j'ai eu malgré mon bonus une augmentation que j'ai pu faire réajuster après simple appel car d'après eux c'est calculé automatiquement suite à divers critères.
Je suis satisfait de cette assureur avec mes deux véhicules inscrit auprès d'eux et je vous la recommande d'expérience personnelle.
J'espère avoir une bonne surprise en recevant mon renouvellement en Aout.</t>
  </si>
  <si>
    <t>laurence-123053</t>
  </si>
  <si>
    <t>Cette mutuelle m'a fait contracter un contrat de prévoyance décès en supplément de mon contrat de base sans me l'expliquer.
J'ai entamé des procédures de résiliation car je suis passé à une nouvelle mutuelle d'entreprise obligatoire. Le contrat de base a bien été résilié mais pas le contrat de prévoyance (qu'ils ne m'ont jamais envoyé par ailleurs). 
J'ai du contacter leur service prévoyance plusieurs fois. J'ai réussi à les avoir au téléphone mi-juin, ils m'ont indiqué que j'avais jusqu'au 1er juillet pour résilier mon contrat de prévoyance en leur envoyant une lettre par accusé de réception. J'ai fait toutes les démarches qu'ils m'ont indiquées au téléphone. Trois semaines plus tard, je reçois un refus de résiliation en m'indiquant que la date limite de résiliation était le 1er juin et pas le 1er juillet. Maintenant, ils me disent que je ne pourrais résilier qu'à partir de Avril 2022, et bien sûr l'argent est toujours débité.
Je déplore le manque de conseils, sérieux et professionnalisme de leur part. Mutuelle à éviter.</t>
  </si>
  <si>
    <t>nello-110964</t>
  </si>
  <si>
    <t>mon avis concerne MGEN SOLUTIONS la mutuelle obligatoire entreprise des salariés de MGEN. Lamentable, depuis le 01/01/2021 Mgen SOLUTIONS est devenue Ma mutuelle. Donc depuis cette date une cotisation est toujours prélevée sur mon salaire pour payer la réorganisation, la refonte de cette mutuelle incompétente. Et oui depuis le 01/01/2021, j'attends qu'ils daignent enregistrer mon RIB pour le remboursement des prestations. Par conséquent, pas de RIB pas de mutuelle, plus accès aux soins. Je suis désespérée, je ne compte plus les appels et les récla sur l'espace adhérent : réponse "je transfère votre dossier" ; merci Mamutuelle.fr que je ne peux pas quitter</t>
  </si>
  <si>
    <t>lolotte52-95943</t>
  </si>
  <si>
    <t>J'ai été victime d'un inondation de mon garage en août 2019, la prise en charge a été rapide (intervention d'une société de nettoyage alors que j'étais en vacances, donc tout était propre à mon retour), le niveau de remboursement très satisfaisant puisque j'ai été remboursé à 70% de la valeur des objets abîmés immédiatement et les 30% restant dès que j'ai envoyé les factures justifiant que j'avais remplacé les objets.Je recommande.</t>
  </si>
  <si>
    <t>mecontent-olivier-assurance-99033</t>
  </si>
  <si>
    <t>Bonjour.
Très mécontent de cette assurance.
J'étais garé sur une place de parking et non dans la voiture.
Une voiture rentre dans ma voiture et la conductrice et son mari sortent de façon très agressive. Puis la femme tape son mari. La gendarmerie intervient et la conductrice positive à l'alcool donc emmenée directement à la gendarmerie et ne peut donc pas remplir sa partie du constat.J ai juste mis la plaque d'immatriculation comme indiqué par les gendarmes.
Voilà que l olivier assurance me dit qu' ils ne peuvent pas se prononcer sur la responsabilité, pourtant vigile du magasin présent et ok pour être témoin.
L assureur me dit que le fait que la personne soit positive à l alcool ne change en rien les responsabilités pour eux.
De plus je suis assuré tout risque et reçois un mail me disant le contraire.
Je leur téléphone et leur version change je suis bien tout risque.
Je prends cela évidemment pour une tentative pour que je paye tout.
Extrait mail du 16/10/2020:
En absence de ces éléments, nous ne pouvons mettre en place d'expertise en vue de vos réparations, car vous ne disposez pas de la garantie "Dommages tous accidents"
Extrait mail du 21/10/2020 , après réclamation:
Nous interviendrons donc au titre de votre garantie "dommages tous accidents" sous réserve des conclusions de l'expertise de votre véhicule pour prendre en charge le montant des réparations de votre véhicule
Cela en dit long sur le professionnalisme ou autre de l olivier assurance.
Autre extrait du mail du 21 :
Aussi, nous vous confirmons que l'état alcoolique du tiers ne remet
pas en cause la gestion de votre dossier...
Euh et sa responsabilité ....
Bref je déconseille vivement l olivier assurance pour assurer son véhicule.
Ps: de plus la personne au téléphone pas aimable à mon dernier coup de téléphone.
Ensuite ils me disent avoir contacté le vigile par mail mais celui ci me dément avoir été contacté, je rappelle donc l assurance qui me dit s être trompé dans l'adresse du mail et en renvoyer un autre. Encore une fois le professionnalisme ou autre laisse à désirer.
M.B . Sinistre 2020766397</t>
  </si>
  <si>
    <t>jeandu31-77580</t>
  </si>
  <si>
    <t>Service sinistres aux abonnés absents</t>
  </si>
  <si>
    <t>loulouu2-69598</t>
  </si>
  <si>
    <t>Fuyez! Ils ont oublié de rattacher ma fille, oublié d'envoyer ma carte. Ils me demandent 1 chèque tous les 3 mois alors que j'ai demandé un prélèvement mensuel. J'ai envoyé 2 autorisations de prélèvement ils m'en demandent 1 troisième.  Je n'ai jamais eu autant de problèmes avec 1 mutuelle. Je ne savais même pas qu'il était possible d'être si ennuyé par 1 mutuelle! La pire de toutes.</t>
  </si>
  <si>
    <t>veb-114249</t>
  </si>
  <si>
    <t>Assurance à éviter de toute urgence très mauvaise prise en charge et conseil du client, en tant que client vous n'avez pas les mêmes infos en agence et via conseiller téléphonique, une honte comment avoir confiance ça manque de professionnalisme et transpatence, passer votre chemin et allez voir la concurrence, moi j'avais 3 véhicule la bas, je ne veux plus jamais entendre parler de cette boutique</t>
  </si>
  <si>
    <t>destouches-j-123135</t>
  </si>
  <si>
    <t>Je suis satisfait des services.
Les contrats sont clairs et lisibles,
Les prix sont très attractifs et raisonnable,
Le service client est tres aimable et à l'ecoute.</t>
  </si>
  <si>
    <t>emiline-68186</t>
  </si>
  <si>
    <t>assurance qui n'assure pas du tout</t>
  </si>
  <si>
    <t>dubot-c-133698</t>
  </si>
  <si>
    <t>tres satisfaite pour une fois qu'une assurance fait son travail
le fait de faire assurance en sociéte tres compliqué
merci avous je passe en ligne pour simplifier
il ,y a quelques années j'ai assureé plusieurs scooter pour mes enfants tous ok la faire une assurance scooter et mettre en sociétee alors que financiérement plus allaise plus dur a souscrire</t>
  </si>
  <si>
    <t>merlet-57381</t>
  </si>
  <si>
    <t>INCOMPÉTENT TOUT SIMPLEMENT. Metlife continue de me prélever des mensualités alors que notre credit est remboursé depuis 10 mois. Ceci malgré nos incessante relance auprès de leurs services.</t>
  </si>
  <si>
    <t>jeanpierre42-78420</t>
  </si>
  <si>
    <t>Quand il n'y a pas d'accident, tout va bien.
Malheureusement,si vous avez eu 2 accidents bien qu'ayant un bonus à 0,9 après les 2 accidents, la MAAF vous invite à les quitter !!!
Précision : ces 2 accidents étaient en ville à basse vitesse et sans dommage corporel.
D'après les réparations : uniquement de la tôle de carrosserie.</t>
  </si>
  <si>
    <t>assurance-70989</t>
  </si>
  <si>
    <t>Pas de remboursement en cas de sinistre électrique avant que vous rachetez les articles neuf, il faut le faire avec quel argent ??</t>
  </si>
  <si>
    <t>rene-c-121940</t>
  </si>
  <si>
    <t>Pour le moment tout se passe trés bien (prix service accueil)Les prix sont corrects,je n'ai à ce pas eu de sinistre.On voit une assurance quant'on a besoin d'elle.</t>
  </si>
  <si>
    <t>marion-86008</t>
  </si>
  <si>
    <t>Panne, envois d'une dépanneuse, 5 jours après véhicule toujours pas livré en garage...puis finalement livré dans un garage "agréé "7 jours pour avoir un diagnostic, il n'accepte pas les chèques, aucune facilité de paiement et en plein centre ville...véhicule de prêt tout neuf ne permettant aucune activité dans le btp car 1000 euros de caution à avancer... Au final plus de 15 jour après véhicule pas réparable chez ce garagiste pas sympathique et pas commercial, 15 jours de salaire perdu, et aucune solution pour rapatrier sereinement mon véhicule à un garagiste sérieux.  NUL NUL NUL</t>
  </si>
  <si>
    <t>bms1502-65509</t>
  </si>
  <si>
    <t>service client impeccable et reactif</t>
  </si>
  <si>
    <t>romain-b-131187</t>
  </si>
  <si>
    <t>Simple rapide le top, sa change des assurance traditionnelle qui font payer un max pour ne pas avoir grand chose de mieux, à voir comment cela ce passe en cas de sinistre comment l’affaire se passera</t>
  </si>
  <si>
    <t>joel-s-132875</t>
  </si>
  <si>
    <t>Pour le moment je suis satisfait
On confirmera ou infirmera au fil du temps
Attendons de voir l'utilisation au fil du temps
On verra au premiers pépins</t>
  </si>
  <si>
    <t>dranerb009-69472</t>
  </si>
  <si>
    <t xml:space="preserve">En l'absence totale du moindre débours au cours de l'année 2018, Ociane, la branche complémentaire santé de la MATMUT applique 4,9 % d'augmentation au 1er janvier 2019 sur la garantie "jeune niveau 1"! Que demander de plus ? </t>
  </si>
  <si>
    <t>dede-85975</t>
  </si>
  <si>
    <t>A.Rde resiliation envoyé le 13/12/19  reponse d'annulation adhesion le 07/01/20 prelevementle11/0120 2 appels telpour remboursement tres rapide   toujours rien reçu le 16/01</t>
  </si>
  <si>
    <t>shasi-s-110837</t>
  </si>
  <si>
    <t>Je trouve les prix assez élever pour une personne assuré chez vous depuis longtemps, je pense chercher autre part, d'ailleurs j'avais le droit à un geste commercial de 50 euros, merci de le prendre en compte</t>
  </si>
  <si>
    <t>gabriel-f-133221</t>
  </si>
  <si>
    <t>Le site est très simple à utiliser. Les tarifs sont très attractifs. La navigation est intuitive. Il ne reste plus qu'a savoir le plus tard possible ce qui se passe en cas de problèmes.</t>
  </si>
  <si>
    <t>legrand-n-130899</t>
  </si>
  <si>
    <t>Prix très attractifs. Je recommande. Belle qualité de service. Une attention particulière. Une écoute active. De l'empathie. Un parrainage qui fait envie.</t>
  </si>
  <si>
    <t>mogliacci-m-114309</t>
  </si>
  <si>
    <t>Satisfaite de ma proposition tarifaire et des garanties. Les différents gestionnaire en ligne m'ont aidé et conseillé sur les différents choix à prendre</t>
  </si>
  <si>
    <t>sacco-f-110218</t>
  </si>
  <si>
    <t>très cher par que par internet vous me donnez un prix different qui par téléphone. j'ai était obligé à faire cette assurance pour pouvoir circuler avec la voiture</t>
  </si>
  <si>
    <t>jonathan-t-129991</t>
  </si>
  <si>
    <t>Je suis satisfait du service rapide et efficace prise en charge rapide merci pour votre rapidité à effectuer l’es contrat d’assurance dans votre compagnie d’assurance</t>
  </si>
  <si>
    <t>marjorie-f-128149</t>
  </si>
  <si>
    <t>Très bien. Les prix sont attractifs. Clientes depuis plusieurs années c est une très bonne assurance. J espère que ça ne changera pas. Je recommande direct assurance</t>
  </si>
  <si>
    <t>qualoubet--116965</t>
  </si>
  <si>
    <t xml:space="preserve">Nullissime,car impossible d’assurer un quad en temporaire. J’ai beaucoup de contrats chez AXA,et, pourtant impossible de m’assurer .donc devant cette impasse, je vais aller voir ailleurs, et, faire un audit complet de mes contrats d’assurance 
</t>
  </si>
  <si>
    <t>duplantier-78157</t>
  </si>
  <si>
    <t>répond difficilement au tel., des heures d'attente au cumul. En cas de sinistre, on a un N° mais jamais la même personne et cette assurance se renvoie la balle avec l'expert + toujours pas l'ombre d'une d'indemnisation au bout de 3 mois !!! alors qu'on est obligé de faire des travaux.</t>
  </si>
  <si>
    <t>boiteux94-57593</t>
  </si>
  <si>
    <t>catherine-v-107875</t>
  </si>
  <si>
    <t>les gens que l on a au téléphone sont parfois compliqués à comprendre /ils ne comprennent pas tout du premier coup très souvent et en cas de litige ; on a envie de raccrocher tant ils  semblent  bornés.</t>
  </si>
  <si>
    <t>escouane-75234</t>
  </si>
  <si>
    <t>Service qui s occupe de gérer prise en charge accident totalement inefficient
Service protection juridique incompetent</t>
  </si>
  <si>
    <t>ambredouce-69033</t>
  </si>
  <si>
    <t xml:space="preserve">Harcellement téléphonique  
  répondant excédée  avez vous avez 2 animaux     oui 
Vous en avez un 3 ème 
  non
Bon au revoir
   INADMISSIBLE APRES DES DIZAINES D APPELS AUQUEL ON NE REPONDS PLUS  de peur de 
</t>
  </si>
  <si>
    <t>etoile-64217</t>
  </si>
  <si>
    <t>Assurance très cher sans le service en face. Seul compte la rentabilité financière au détriment du client. Cela se ressent sur le personnel qui est désagréable et peu à l'écoute.</t>
  </si>
  <si>
    <t>claudyv30340-54215</t>
  </si>
  <si>
    <t>Heureusement je n'ai pas besoin souvent de faire intervenir mon assurance voiture il y a une douzaine d'années après un accident avec dégâts importants sur la voiture j'ai pu reconnaître que c'est assurance me convenait parfaitement</t>
  </si>
  <si>
    <t>alain-d-105665</t>
  </si>
  <si>
    <t>Prix intéressants et site facile à consulter. Heureusement, je n'ai pas eu d'accidents avec mon véhicule ; mais j'espère qu'ils seront réactifs lorsque j'aurai besoin de leurs services !</t>
  </si>
  <si>
    <t>dhouhariou-a-127783</t>
  </si>
  <si>
    <t xml:space="preserve">Je suis satisfait de votre service, et je conseillerai autour de moi direct assurance..
Je suis très ravie  d être chez direct assurance . cordialement. </t>
  </si>
  <si>
    <t>trisophrene-63020</t>
  </si>
  <si>
    <t>J'ai écraser mes enfant avec mon camping car mais c'est cette mutuel qui à vraiment ruiner les fêtes</t>
  </si>
  <si>
    <t>radwan-115425</t>
  </si>
  <si>
    <t>Plusieurs problèmes avec le paiement je ne comprends pas pourquoi depuis le matin j'essaye de souscrire et votre site me mets impossible d'accès au paiment</t>
  </si>
  <si>
    <t>beaunois21-70658</t>
  </si>
  <si>
    <t xml:space="preserve">Je quitte la GMF avec un bonus , un ans après avoir quitté la GMF je demande un relève d informations ou j ai un malus alors que je suis plus client chez eux , ils sont incapable de me donner une explication a fuir comme assureurs . 
</t>
  </si>
  <si>
    <t>jeremy-p-123568</t>
  </si>
  <si>
    <t>Je suis satisfait du service et du prix. Démarche facile.. L'assurance à pleins d'options et couvre le motard en cas d'accident ou de problèmes avec la moto.</t>
  </si>
  <si>
    <t>christophe-f-105739</t>
  </si>
  <si>
    <t>Satisfait dans l'ensemble mais cela fait maintenant deux mois que l'on me réclame un justificatif sur une période, que je le fourni mais rien n'y change.</t>
  </si>
  <si>
    <t>douret-m-134424</t>
  </si>
  <si>
    <t>Enfin j’ai réussi à signer.
Je suis satisfait de votre service. Toujours bien informer et vous êtes joignable assez vite.
Je vous recommanderais a mon entourage.
Merci</t>
  </si>
  <si>
    <t>marian-v-112346</t>
  </si>
  <si>
    <t>Je suis très satisfait du service proposer ainsi que du prix très compétitif. Les conseillers était a l'écoute et très attentifs au remarques . Un grand merci</t>
  </si>
  <si>
    <t>mehdib-90427</t>
  </si>
  <si>
    <t>Je ne suis pas client mais je trouve très étonnant qu'on veuille m'obliger à souscrire à une assurance auto pour pouvoir m'accorder une assurance moto. Pour eux puisque je n'ai personne de ma famille qui est inscrit à la MACIF il n'ont pas à faire des efforts pour moi. J'ai demandé une lettre de refus. Mais bien évidemment pas de retour.</t>
  </si>
  <si>
    <t>7710-76372</t>
  </si>
  <si>
    <t>Sarah a  répondu très rapidement à ma demande ce jour . Soulagée.  Très appréciée pour son contact, pour sa compétence et sa rapidité essentielle ici.</t>
  </si>
  <si>
    <t>patrick-b-114811</t>
  </si>
  <si>
    <t xml:space="preserve">Simple et pratique. car j'ai pu demander facilement une attestation. Par contre, ce serait mieux d'améliorer la présentation du site (des couleurs, des options bien marquées....).
Les prix sont un peu chers.
</t>
  </si>
  <si>
    <t>ccuo-115445</t>
  </si>
  <si>
    <t xml:space="preserve">Je mets une étoile car je ne peux pas mettre 0 étoile...
5 ans de fidélité...pour RIEN ! Des centaines d'€ déboursés...pour rien. 
FUYEZ. Prenez celle de votre banque...peu importe. TOUT sauf la macif! Cette boîte ne devrait même pas exister
</t>
  </si>
  <si>
    <t>anne-d-121875</t>
  </si>
  <si>
    <t>Le conseiller en assurance a su nous guider et trouver le meilleur organisme couvrant nos besoins en assurance a un prix  nous convenant tout particulièrement</t>
  </si>
  <si>
    <t>giovanni-98174</t>
  </si>
  <si>
    <t>trés serieux tout est clair du début jusqu'à la fin.
Rapidité de vrai pro de l'assurance.
merci L'olivier assurance pour la disponibilité de vos conseillers de clientèle ,le prix trés correct .
Je suis trés satisfait .</t>
  </si>
  <si>
    <t>freddy-l-134726</t>
  </si>
  <si>
    <t>Je suis pour l'instant satisfait de la rapidité d'exécution du site et des prix proposés.
En espérant être satisfait si le moindre pépin m'arrive, cordialement.</t>
  </si>
  <si>
    <t>marcassin-57-49668</t>
  </si>
  <si>
    <t>Je suis cliente chez pacifica depuis 6 ans, pour l'assurance habitation, 2 assurances auto, 1 moto, assurance chasse et une complémentaire santé pour la famille. c'est la premiere fois que je declare un sinistre a mon assurance, j'avais besoin de faire remplacer le pare choc de ma voiture. Les réparations représentent 780euros et la moitié leur est remboursée par la franchise de 350euros, malgré cela, j'ai un malus de 20%!!  et en plus ils n'ont meme pas avancé le montant des réparations au garage, avec qui j'ai du négocier pour différer l'encaissement du chèque et ils sont difficiles a joindre par téléphone...</t>
  </si>
  <si>
    <t>sebastien-m-106967</t>
  </si>
  <si>
    <t xml:space="preserve">Les prix sont légèrement supérieurs à la concurrence. 
J'ai du mal à trouver réponse à mes interrogations. 
Je ne comprends pas les documents demandés
</t>
  </si>
  <si>
    <t>antico-50226</t>
  </si>
  <si>
    <t>j'y suis de puis plus 3o ans . j'ai eu un dégât  des  eaux octobre 2016 , le service client et le suivi du sinistre une catastrophe personne au bout du fil à l' agence personne pour vous écouter .l'expert pour réduire le cout il m'a proposer de passer un tuyau en apparent dans une douche à l'italienne .et c'est juste un exemple .</t>
  </si>
  <si>
    <t>neielam-77824</t>
  </si>
  <si>
    <t>Bonjour j'aimerais savoir si il y a une franchise avec la formule "chien+"?</t>
  </si>
  <si>
    <t>musicienne1904-49927</t>
  </si>
  <si>
    <t>ADHERENTE DEPUIS DE NOMBREUSES ANNEES, LA MGEN EST UNE MUTUELLE QUI CONSIDERE SES ADHERENTS ET EVOLUE SANS CESSE POUR REPONDRE A LEURS BESOINS. RARE MUTUELLE INTERPRO QUI INCLUT LA PREVOYANCE DANS SES OFFRES SANTE.</t>
  </si>
  <si>
    <t>jmt-113966</t>
  </si>
  <si>
    <t>Simple et rapide, satisfait.
Pourriez-vous m'envoyer un devis pour assurer une mobylette (Motobécane) comme pièce de collection.
Merci.
Bien cordialement.</t>
  </si>
  <si>
    <t>SINISTRE DEGAT DES EAUX DECLARE LE 21/03/2021.
AUCUN RETOUR AU 08/04/2021
ASSUREUR FANTÖME ???????
SERVICE CLIENT TOTALEMENT ABSENT SAUF POUR RECLAMER LA COTISATION</t>
  </si>
  <si>
    <t>belloun-126184</t>
  </si>
  <si>
    <t xml:space="preserve">Une hausse tarifaire exorbitante pour rajouter mon fils sur un contrat auto apres 3 ans de conduite accompagnee et 1 an de permis...
aucun sinistre depuis plus de 15 ans, 5 contrats detenus, voici la récompene de la GMF !! Et oui c est l esprit mutualiste GMF !!
Le seul conseil donné par le conseillé que j ai rencontrè devant mon mécontentement a été de continuer à faire des devis. Mais quel belle attitude !! 
 Devant un tel comportement : FUIR ABSOLUMENT  chose que je vais faire.  
</t>
  </si>
  <si>
    <t>lefuret-66700</t>
  </si>
  <si>
    <t xml:space="preserve">Fidel à la maaf depuis 15 ans 
un bon accueil des gens professionneles
un service client basé en France 
et de bon tarif et garantie
lors d'un sinistre mais meme eu un geste commercial sur la franchise </t>
  </si>
  <si>
    <t>tom-54927</t>
  </si>
  <si>
    <t>Énorme difficulté a percevoir les remboursement .devis perdu,arrogance de la par des conseillers de la plate forme de Créteil qui prennent les gents pour des ânes</t>
  </si>
  <si>
    <t>mathieu--201-89318</t>
  </si>
  <si>
    <t>Super écoute et super recherche qualité prix par mon conseiller Romu</t>
  </si>
  <si>
    <t>renee51-64357</t>
  </si>
  <si>
    <t>professionnalisme, compétence, réactivité, efficacité, à l'écoute des besoins des clients, je recommande vivement cette assurance voiture, les contacts téléphoniques sont très agréables et rassurants.</t>
  </si>
  <si>
    <t>claire-96133</t>
  </si>
  <si>
    <t>Adhérente à Harmonie Mutuelle(sans "s" à la fin) depuis 2014, je dois me battre(je pèse mes mots!) pour me faire rembourser des peu de besoins qui sont les miens (lunettes faibles, dents) Je bénéficie du 100% auprès de la S. S. donc cette mutuelle n'a à intervenir ni pour les consultations médicales, ni pour les médicaments (pour lesquels je paie moi-même les vignettes autres que blanches (bleues et oranges qui ont d'ailleurs disparu)
Ma dernière réclamation concerne une couronne (prothèse dentaire) pour laquelle Harmonie M. en est à sa 3ème justification différente après avoir accusé mon dentiste de pratiquer des honoraires libres, ce qui n'est pas le cas!
Elle refuse de me rembourser le panier RAC0 (reste à charge 0) en incriminant maintenant mon contrat qui pourtant m'avait bel et bien été conseillé par leurs commerciaux!!! je résilie dès que possible, ce qui n'est guère possible avant la fin de cette année!! A fuir</t>
  </si>
  <si>
    <t>missratatine-96929</t>
  </si>
  <si>
    <t xml:space="preserve">Bonjour
Je suis à la MATMUT depuis 40 ans jamais eu de problème. J'ai eu un acte de dégradation volontaire avec délit de fuite. 
Je regarde sur le' site internet de la MATMUT le garage agréé pour expertise car impossible de joindre la MATMUT par téléphone ça nous met en attente puis ça coupe ou alors ça nous dit de rappeler plus tard.
Sur leur site internet MATMUT, je vois le garage agréé avec adresse et téléphone. Mon véhicule est remorqué là bas.
5 jours plus tard je reçois un appelle de la MATMUT qui me dit qu'elle ne sait pas où se trouve mon véhicule. Je lui dit le nom du garage et la ville et là elle me répond :
"Ce garage je ne le trouve pas, il n'est pas répertorié chez nous, pas agréé. Je ne trouve pas la ville, je suis de Normandie,  vous devez me donner le code postal" 
Comme je n'avais pas le code postal sur moi je lui dit de regarder sur leur site car toutes les coordonnées du garage y sont. 
Elle refuse me disant que c'est à moi de lui dire ! Et que si je ne lui donne pas le code postal elle ne fera rien pour moi. 
N'ayant pas la possibilité immédiate de lui donner le code postal, j'insiste pour qu'elle regarde sur le site de la MATMUT ou qu'elle regarde sur internet avec le nom de la ville ! Elle refuse et me dit que mon dossier ne sera pas traité si elle n'a pas le code postal et que de toute façon ce garage n'est pas agréé. 
Je vais pour donner le numéro du garage à la MATMUT elle me raccroche au nez car elle me trouve désagréable, à moi de me débrouiller puisque je ne lui donne pas le code postal elle ne fera rien et ne gèrera pas mon dossier qui restera dans l'état !
Le garage me confirme qu'il est bien agréé MATMUT.
N'ayant jamais eu le moindre problème avec ma voiture ou mon habitation, je ne me suis jamais rendu compte à quel point la MATMUT était d'une incompétence aussi rare à moins que ce ne soit cette femme qui ait un sacré poil de crin dans la main, car ne pas regarder sur le site MATMUT ou même taper le nom de la ville sur internet, ça me semble complètement ahurissant !
</t>
  </si>
  <si>
    <t>visdosin-a-109441</t>
  </si>
  <si>
    <t>Il y a une erreur sur mon nom, j'ai envoyé un mail au service client qui doit répondre en 7 jours mais pour le moment rien et cela fait 8 jours ouvrés. je suis déçue.
Par contre bonne avancée sur la rupture de mon ancien contrat.. probablement une question de priorité.</t>
  </si>
  <si>
    <t>jule-98532</t>
  </si>
  <si>
    <t>Sinistre du mois de mars 2019 à ce jour 9 octobre 2020 toujours pas solutionné et utilise tout ce qui est possible ne pas régler
Par contre très à cheval sur les cotisations</t>
  </si>
  <si>
    <t>hamza-t-107720</t>
  </si>
  <si>
    <t>Les prix me convient.
prestation raisonnable.
assurance recommandé par un amis.
Les prix me convient.
prestation raisonnable.
assurance recommandé par un amis.</t>
  </si>
  <si>
    <t>mdp-121381</t>
  </si>
  <si>
    <t>Zéro pointé. A fuir absolument.Allianz avec vous de A à P pour payer !!! Le reste on s'en fout..Nous sommes justes bon a çà. Incendie maison il y a 3 ans aucun appel, aucun courrier pour au moins savoir comment vous allez... Par contre, 8 jours de retard dans une cotisation courrier avec menace. Un comble !!!!</t>
  </si>
  <si>
    <t>soufflette-110211</t>
  </si>
  <si>
    <t xml:space="preserve">Communication catastrophique : j ai dû contacter cette assurance car je continue à être débité depuis deux mois alors que mon véhicule est vendu et que j ai envoyé tous les documents nécessaires à l arrêt de son assurance.
J ai dû les contacter une dizaine de fois par mail et téléphone en leur renvoyant la preuve de ma bonne foi mais malgré tout on me répond systématiquement le même texte appris par cœur.de plus,  Ce n est jamais là même personne.
Cette assurance me demande maintenant un accusé d enregistrement de la déclaration de vente de mon vehicule car la date vente est trop vieille pour eux ! Je me contacte au site ants pour en faire la demande, alors que je n ai pas à le faire, réponse entre 3 et 5 semaines d attente avant d avoir ce papier !.
De toute évidence, cette assurance est de mauvaise foi et cherche à ce que je lache l affaire ...
Je contacte donc un service consommateur </t>
  </si>
  <si>
    <t>de-suin-e-121423</t>
  </si>
  <si>
    <t>cette offre me parait avantageuse, on verra dans le temps. Nul ne sais si une offre l'est avant d'avoir pu en bénéficier. Nouveau client de direct assurance j'espere faire parti des personnes satisfaites</t>
  </si>
  <si>
    <t>schaefer-m-134791</t>
  </si>
  <si>
    <t>bonne communication,explications détaillées,les différentes options bien expliquées,agent sympa et a l'écoute, je recommanderais a mes amis si il ont des problèmes avec leur assureur actuel.</t>
  </si>
  <si>
    <t>jerome-g-106680</t>
  </si>
  <si>
    <t>je satisifait du service sur le site rapide performant simple esperons que les services correspondent et que cela soit aussi simple que l adhesion .....</t>
  </si>
  <si>
    <t>galion-54342</t>
  </si>
  <si>
    <t xml:space="preserve">A éviter, même à fuir au galop après un changement de véhicule assuré tous risques,augmentation du tarif pour
Un véhicule moins puissant et assure au tiers
Publicité mensongère....
</t>
  </si>
  <si>
    <t>celine-r-127039</t>
  </si>
  <si>
    <t>Je suis satisfaite du service rapide et efficace , bien qu'un prélèvement au mois aurait été mieux pour moi. Mais très bien dans l'ensemble. Merci bien.</t>
  </si>
  <si>
    <t>yahya94-69038</t>
  </si>
  <si>
    <t>Très bonne assurance.</t>
  </si>
  <si>
    <t>sonia-96722</t>
  </si>
  <si>
    <t>Jai souscrit un contrat TOUT Risque .
Je nai pas utilisé le service assistance et sinistre en 4 ans.
Jai  pris connaissance lors de mon sinistre le 23 juin d'une franchise de  726 €
L a reparation a pris plus de 2 mois remis a ma disposition le 27 08 2020. Il sagissait des 2 pneus avant amortisseur et parallélisme. 
Le tarif nest pas specialement economique...Direct assurance etant Low cost avec inscription sur internet..je paye plus cher qu'avec Axa qui est l'assistance de Direct Assurance.
Jai demandé une remise pour les 2 mois ou mon vehicule netait pas utilisable, qui na pas ete accorde 
Je ne recommande pas cette assurance.</t>
  </si>
  <si>
    <t>jekcrusher-128930</t>
  </si>
  <si>
    <t>L'assurance a augmenté sans raison au bout d'1 an. Les prix ne sont plus du tout compétitif. Je ne recommande pas du tout. Je vais changer d'assurance.</t>
  </si>
  <si>
    <t>21 janvier 2018 suite à une expérience en janvier 2018</t>
  </si>
  <si>
    <t>amaroc-60686</t>
  </si>
  <si>
    <t>Accident de moto par une voiture qui me touche à l'arrière en février 2017 et sinistre encore en suspend... Bientôt 1 an. Il était pourtant clairement écrit sur le constat signé par les deux parties que la voiture était à l'arrêt et qu'elle a démarré à mon passage... La décision aurait du être simple. Envoi des conditions de réparation et surtout les détails pour la franchise rapide. Mais une fois que j'ai payé les 450e de franchise, aucun retour vers moi par la personne chargée du dossier. Nombreuses relances par téléphone/mail, sans jamais tomber systématiquement sur la personne concernée, et toujours la même réponse : "aucun retour de la partie adverse, nous les relançons". Facile à dire par mail ou au téléphone, on ne sait même pas qui est-ce qu'on a en face de nous. Je vais réfléchir aux options pour fuir cet assureur.</t>
  </si>
  <si>
    <t>philippe-c-115914</t>
  </si>
  <si>
    <t>Réponse directe et reactivité immédiate. Service très satisfaisant
La prise en charge de l'ensemble des démarches à faire est assuré par Direct Assurance, donc aucune tracasserie administrative</t>
  </si>
  <si>
    <t>al-64696</t>
  </si>
  <si>
    <t>Les assurreurs se permette de doubler les franchises a leurs guises sans aucunes explications pas et personnes ne peut vous donner une explications valable aucun suivie client cest veritablement une honte.</t>
  </si>
  <si>
    <t>sp-90176</t>
  </si>
  <si>
    <t>nous attendons depuis plus d'1 an pour régler un dégât des eaux. Ils font trainer pour la réparation c'est honteux</t>
  </si>
  <si>
    <t>chris-65032</t>
  </si>
  <si>
    <t>Après 29 ans de fidélité, je me fais "virer" de leur assurance car 3 sinistres en 2 ans.....Tant que l'on paie et que rien nous arrive, nous sommes des bons clients.....mais lorsque c'est à eux de payer, ce n'est plus la même histoire.....Très, très déçue !!!!</t>
  </si>
  <si>
    <t>leger-b-115294</t>
  </si>
  <si>
    <t>Je suis satisfait du service et de  la conseillère au téléphone pour le contrat simple et rapide, les tarifs me conviennent, je le recommanderai à des personnes de mon entourage, cordialement merci.</t>
  </si>
  <si>
    <t>helene-77264</t>
  </si>
  <si>
    <t>Rappel immédiat lors de ma recherche un soir à 21h. Le personnel est à l'écoute et nous contacte en cas de problème.</t>
  </si>
  <si>
    <t>angelina-52692</t>
  </si>
  <si>
    <t>très bien qualité prix mais traite parfois les clients comme des chiens on m a refuse d assurer un autre vehicule sans raison valable alors que je suis deja cliente tout ca parce que mon mari est artisan je vois pas le rapport .
on ma dit daller ailleur lol 
pas daccident bonne payeuse jai le permis la carte grise a mon nom vraiment pas compris cest decevant</t>
  </si>
  <si>
    <t>prezeau-d-130811</t>
  </si>
  <si>
    <t>je suis satisfait des services et de la gentillesse de la conseillère téléphonique qui a su répondre à toutes mes questions avec beaucoup de précision. je recommande vraiment cette compagnie d'assurance dont je vais m'empresser de parler autour de moi.</t>
  </si>
  <si>
    <t>mel-115352</t>
  </si>
  <si>
    <t xml:space="preserve">Je viens de découvrir ma radiation sans la moindre exication de leur part! 
Je suis à jour dans mes cotisations et à 2 ans de contrat!
Cela prend effet dès demain et je n'ai plus de mutuelle pour mes filles et moi alors que des rdv dentaires et ostéo sont prévus pour ce mois ci....
Affaire à suivre par ma protection juridique...
</t>
  </si>
  <si>
    <t>c4-grand-picasso-101677</t>
  </si>
  <si>
    <t>Fuyez vite! Vous allez perdre de l’argent et ne serez pas assuré. Je fais partir un courrier avec mon avocat pour demander le remboursement intégrale et engager des poursuites. Ils profitent des gens! 
Rejoignez moi si vous aussi vous avez eue une mauvaise expérience avec eux!!!</t>
  </si>
  <si>
    <t>aline-b-131273</t>
  </si>
  <si>
    <t xml:space="preserve">Les prix mériterai de baisser encore pour les bons voir très bons conducteurs. 
Les services sont parfaits. On accède facilement aux conseillés par téléphone. </t>
  </si>
  <si>
    <t>houmadi-d-116004</t>
  </si>
  <si>
    <t>Le pris est un peut cher pour un tiers confort, je suis jeune conductrice  et je dois payer presque 1000 € par ans ,c'est un amis qui ma conseiller l'olivier assurance</t>
  </si>
  <si>
    <t>martin-b-115560</t>
  </si>
  <si>
    <t>j'ai tout de même constaté une augmentation significative des cotisations pour la "tout risques" de mon véhicule, particulièrement étonnant si l'on considère que depuis "toujours" je conduis sans accident</t>
  </si>
  <si>
    <t>caro-64849</t>
  </si>
  <si>
    <t xml:space="preserve">HONTEUX !!!! pas de réponse aux mails ni au téléphone.
QUAND JE VAIS FAIRE OPPOSITION A MA BANQUE POUR LE PRELEVEMENT PEUT-ETRE JE SERAI CONTACTER LOL !!!!
</t>
  </si>
  <si>
    <t>romain-m-129044</t>
  </si>
  <si>
    <t>Je suis Satisfait de la couverture de l assurance. Le tarif bien qu élevé au vu de mon bonus reste un des mieux placé du marché. J espère quand même ne jamais avoir de soucis.</t>
  </si>
  <si>
    <t>mumu-77427</t>
  </si>
  <si>
    <t>Une assurance à l'écoute, qui conseille et vous rassure. De bons professionnels ayant une réactivité hors norme et qui vous facilite la vie. Très compétents, ils connaissent parfaitement leur travail.</t>
  </si>
  <si>
    <t>maria-102850</t>
  </si>
  <si>
    <t>L'assureur militant !
Publicité TV forcenée oblige,  bien sûr, vous connaissez.
C'est la MAIF !
Alors, je corrige leur slogan:
L'assureur défaillant !
Vous connaissez ?
C'est la MAIF !
Incapable de respecter ses engagements contractuels, dès la moindre difficulté,
et une relation client  lamentable, je suis extrêmement déçue ! Fidèle cliente, je m'en vais!
Fuyez cet assureur !</t>
  </si>
  <si>
    <t>poc25-137762</t>
  </si>
  <si>
    <t xml:space="preserve">J'ai un arrêt maladie du mois de Mars.
J'attends un complément de salaire depuis le 18 Aout (date à laquelle mon employeur en a fait la demande)
Depuis, je suis baladée, certes avec beaucoup de compassion de la part de l'équipe du service client que j'ai pu avoir au téléphone...
Ce matin, suite à mon n-ième appel, on m'informe que mon dossier sera traité d'ici 2 semaines...
Sauf que début septembre, on m'annonçait 4 à 5 semaines, et qu'il y a 2 semaines, on me promettait une dizaine de jour...
On est pris en otage, et à part mettre des commentaires négatifs sur des forums, et ensuite se tourner vers la DGCCRF et l'ACPR, je ne vois pas bien ce qu'on peut faire de plus. 
L'équipe du service client "comprend bien mon problème", merci pour leur empathie !! 
Je poste ici mon premier commentaire, et je compte bien me tourner vers tous les forums. </t>
  </si>
  <si>
    <t>idvfr-61535</t>
  </si>
  <si>
    <t>Ne respecte pas la loi Hamon, et ne rembourse pas le trop payer.. Qualité d'accueil quand il y a un problème déplorable.. Fuyez.. L'économie (qui n'en est pas une) de l'assurance ne vaut absolument pas le coup...</t>
  </si>
  <si>
    <t>oculi-f-110002</t>
  </si>
  <si>
    <t>Simple rapide et pratique , prix avantageux avec des options très abordable à conseiller au près des mes amis si l'occasion se présente et sans hésitations.</t>
  </si>
  <si>
    <t>tetdeneu-65159</t>
  </si>
  <si>
    <t>Pas satisfaite car c'est cher (vaut mieux pas etre en malus!), 2 depannages maxi par an (je me suis retrouvee coincée en panne sur une autoroute), veulent vendre des services inutiles</t>
  </si>
  <si>
    <t>michel-p-126915</t>
  </si>
  <si>
    <t xml:space="preserve">Moyennement satisfaite car je constate chaque année une augmentation de mes cotisations alors que nous n'avons jamais eu d'accident, donc Bonus au max!
</t>
  </si>
  <si>
    <t>geoffrey10-88440</t>
  </si>
  <si>
    <t xml:space="preserve">Assuré depuis 3 ans chez L’olivier Assurance. Ils attirent leurs clients avec des tarifs attractifs. Depuis, mon contrat d’assurance augmente chaque année entre 30 et 50€ sans aucune justification, mon quotient de malus lui baisse...
Je n’ai jamais eu besoin de faire appel à mon assurance depuis que je suis chez eux pour quelconque sinistre. </t>
  </si>
  <si>
    <t>djenni59-67968</t>
  </si>
  <si>
    <t>Nous vivons un cauchemard accident cause par un tiers x nos, rentrons, dans une autre voiture... Lundi nous sommes assuré, et le mardi nous sommes suspendu... Suite à une mise en demeure du mois, de juin qui a était payé.. Accident en novembre 2017..il prenne les frais de remorquage en compte malgré la soit disant suspension de contrat mais rien d'autre. Aujourd'hui on me réclame 2700 euro pour l'autre personne implique (je précise qu'elle n'avait pas, une égratignure) j'ai perdu ma voiture vécu des nuit d'enfer et aujourd'hui je me retrouve endetté merci axa mais, on, ne va pas se laisser faire aucune info ne savent même pas me dire où en est le dossier quand aux responsabilité des nuit blanche assurées avec axa fuye personne d'axa pour nous, aider...</t>
  </si>
  <si>
    <t>pp-105315</t>
  </si>
  <si>
    <t xml:space="preserve">Bonjour, 
J’appelle assistance. Ma batterie ne prends plus la charge. Il est en panne en montagne. Le véhicule démarre avec les pinces. On me demande sur place, ordre du patron  ... !  de régler  50 euro de dépassement (non prévu ) immédiatement, ce je n’ai pas été informée . Mon véhicule ne peut pas être remorqué à côté de chez le dépanneur. Il a démarré mais je retomberai en panne en prenant de l’essence.  Et ils ne pourront pas revenir. Je ne vais pas acheter non plus une batterie au dépanneur si c’est l’alternateur. J’ai l’assistance zero km plus panne.  La dernière fois on m’a remorqué pour une crevaison malveillante et plante sans transport par zéro degré au bord de la route. 
Quelles garanties ? Autrefois je n’avais jamais eu de problème avec la Maif . </t>
  </si>
  <si>
    <t>tom-b-130838</t>
  </si>
  <si>
    <t>Cette assurance est excellente avec un bon rapport qualité prix très facile a comprendre simple a l'usage et très pratique en ce qui concerne l'inscription de l'assurance</t>
  </si>
  <si>
    <t>clinoe-116124</t>
  </si>
  <si>
    <t xml:space="preserve">Bjr,  Un sinistre (attaque de mon chien par un autre) dans le cadre de la responsabilité civile, a fait l'objet d'une déclaration de ma part le jour même. le lendemain , réception de documents à remplir, fait immédiatement. Attestation de fin de soins scannée à relationclient le 29 mars. Depuis silence, malgré un mail de relance à Madame Faguette, un message sur le site Macif, un autre demandant à être rappelée pour avoir des informations.
La Macif ETAIT une bonne assurance, j'y suis depuis une trentaine d'année et les clients étaient bien traités en cas de sinistre. Depuis une dizaine d'année ça laisse à désirer, SAUF pour souscrire une assurance et prélever les échéances :). Il n'y a plus aucun esprit mutualiste à la MACIF.  On ne vous rappelle même pas !
Je viens de renvoyer un mail à cette dame en précisant mon mécontentement et  ma démarche ici.
Aurai-je une réponse ici ?
</t>
  </si>
  <si>
    <t>fleurdespyrenees-81635</t>
  </si>
  <si>
    <t>Je vis une vrai galère avec Intériale
 fonctionnaire territoriale depuis 25 ans je cotisais à intériale dans mon ancienne collectivité contrat de groupe
 j'ai changé d'employeur en novembre 2018 et mon nouvel employeur nous indiquait en février 2019 qu'il mettait fin à son contrat de groupe et que je devais donc trouver par moi-même une nouvelle prévoyance
 Je suis donc naturellement allée voir Intériale
 Après les avoir relancés à maintes reprises pour obtenir une devis contrat a été signé avec prise d'effet au 01 juillet 2019 date à laquelle je n'avais plus de prévoyance de groupe
 Malheureusement pour moi, et pour la 1ere fois de ma vie je suis en arrêt de travail depuis plus de 3 mois
 j'ai donc pris contact, et après avoir transmis tous les documents, et après avoir téléphoné à de nombreuses reprises en ayant à chaque fois des interlocuteurs différents qui ne donnent pas les mêmes infos j'ai reçu ce jour de Intériale un courrier de non recevoir voici ce qui est indiqué 
 j'accuse réception de votre demande d'indemnisation au titre des garanties maintien de salaire primes et indemnités pour les périodes du 26 10 au 15 11
 cependant, après étude de votre dossier je suis au regret de vous informer que je ne peux y apporter une réponse favorable pour le motif suivant  conformément au réglement mutualiste dans le cadre d'un congé de maladie ordinaire pour les nouveaux adhérents il est instauré une période de stage d'un an suivant leur inscription au titre du congé de maladie ordinaire concernant la garantie maintien de salaire et 6 mois concernant la garantie maintien des primes et indemnités aucun sinistre survenu pendant cette période ne sera garantie
Génial  je n'ai jamais été informée de cela
 je n'ai jamais reçu les conditions lorsqu'ils m'ont envoyé le devis et le contrat  Aucun des interlocuteurs en amont et en aval de mon arrêt ne m'en a parlé
J'ai un salaire de 1600 euros
2000 en novembre avec ma prime et 1600 en décembre
je subi une perte de 2000 euros avec 1000 euros de charges mensuelles 
 cette mutuelle manque de sérieux 
 je suis seule avec un enfant et n'ai personne pour m'aider financièrement
 en plus, ils augmentent mes cotisations de 25 pour cent passant de 40 euros mensuel à 52 euros en 6 mois 
je vais essayer de me rapprocher d'une association de défense des consommateurs</t>
  </si>
  <si>
    <t>alexandra-a-114613</t>
  </si>
  <si>
    <t>Je suis très satisfaite du service, bien accueilli et renseignée par téléphone. Les prix sont corrects, c'est pour cela que j'ai confié l'assurance de ma première maison et surtout que je n'habite plus le logement depuis plus d'un an environ.</t>
  </si>
  <si>
    <t>greg1704-53237</t>
  </si>
  <si>
    <t>franchement pour une assurance auto au tiers maxi pour mon cas, super,rien a dire!!!, très PRO,surtout ils m'ont super bien renseignés sur mon contrat d'assurance</t>
  </si>
  <si>
    <t>Je passe toujours par des courtiers pour mes assurances que ce soit pour l'auto, la santé, la maison etc pour ce qui est de la santé je suis donc passée par Santiane.fr suite à une de leur publicité que j'ai vu à la télé et pour être honnête ils ont beaucoup plus de services qu'un bon nombre d'autres courtiers !</t>
  </si>
  <si>
    <t>fv-127429</t>
  </si>
  <si>
    <t>Assurance archi nulle ! Je n'en peux plus ! Sinistre dégâts des eaux qui traîne en longueur depuis 1 an : 
MACIF sans réaction, nécessité de relancer plein de fois pour que ça bouge, expert Exxx (pas le droit de donner le nom dans la charte !) qui ne répond pas, puis expert Exxx qui répond après X relances de ma part et après beaucoup de temps ..., expert Exxx qui ne prend pas en compte tout ce qu'il y a à réparer, MACIF à relancer et on repart depuis le début. 
Assurance MACIF qui ne répond jamais aux mails envoyés via son site en ligne et très difficile à avoir au téléphone ! Franchement mon avis ? A fuir !!!!! PS : J'aimerais beaucoup qu'un responsable MACIF m'appelle afin que je lui raconte mon calvaire, j'ai précisé mon numéro de dossier pour ce faire  !</t>
  </si>
  <si>
    <t>phil13-123949</t>
  </si>
  <si>
    <t>Mutuelle fantôme a utiliser si l'on a besoin de rien. Ne répond pas au devis et demande de prise en charge et de plus injoignable par téléphone. Il n'y a qu'une solution attendre la fin du contrat, le courtier qui ma bien conseillé dans ce choix m'ayant déjà dit que rien d'autre et possible.
Donc note double 0 car rien ne va y compris le tarif puisqu'ils remboursent quand il veulent</t>
  </si>
  <si>
    <t>bison751-98640</t>
  </si>
  <si>
    <t>Assurance tous risques avec remboursement à neuf du véhicule : résultat 1675€ de remboursement pour un scooter volé dans les 3 mois, acheté 2200€.
Pas de prise en charge des accessoires ? 
Pas de prise en charge des frais dépannage et remorquage liés à l'accident lorsque mon scooter à été retrouvé ?
Plus de 3 mois pour être remboursée.
Pas de réponse aux mails envoyés.
MISERE.</t>
  </si>
  <si>
    <t>oasis-104255</t>
  </si>
  <si>
    <t>Impossible de les joindre pour avoir un conseiller. Se moque totalement des clients. J'ai contacter plusieurs fois mon ancien conseiller par mails et téléphone. Aucune réponse.Je vais retirer mon argent de cet assureur. Qui se moque de ses clients. Fort problème de relationnel. Une honte. 0+0= 0 Qui se moque de ses clients.</t>
  </si>
  <si>
    <t>ludovic-67165</t>
  </si>
  <si>
    <t>L'assureur Rali est très a l'écoute qui répond rapidement, clairement et avec efficacité aux questions demandé.</t>
  </si>
  <si>
    <t>bastien-p-129146</t>
  </si>
  <si>
    <t>Service simple et efficace, facilité de rentrer les informations ainsi que la souscription 
Des prix qui sont aussi assez avantageux en espérant NE PAS AVOIR DE MAUVAISE SURPRISE SI J’AI UN PROBLÈME 
CORDIALEMENT</t>
  </si>
  <si>
    <t>gil1753-77684</t>
  </si>
  <si>
    <t>Ils n ont jamais résilié mon ancienne assurance, je me retrouve à payer 2 assurances et ne répondent même plus à mes mails</t>
  </si>
  <si>
    <t>sebbarh-y-117522</t>
  </si>
  <si>
    <t>Je suis satisfait de mon parcours d'adhésion au sein de l'Olivier de l'assurance.
J'espère que mon choix et ma fidélité seront récompensés.
En vous remerciant</t>
  </si>
  <si>
    <t>catala-i-131018</t>
  </si>
  <si>
    <t>Les prix sont bas pour les jeunes conducteurs, avec peu de franchises et tout risques.
A voir dans le temps, imbattables sur les prix ces sur  ! 
bonne couuverture</t>
  </si>
  <si>
    <t>cmdi-62567</t>
  </si>
  <si>
    <t>les conseillers sont impolis, agressifs, on vous impose de changer vos données contractuelles selon leur convenance suite à une conversation téléphonique : ils font ce qu'ils veulent, ils abusent pour manipuler leurs clients!</t>
  </si>
  <si>
    <t>badr31-69329</t>
  </si>
  <si>
    <t>Nickel ! Fluide super simple d'utilisation rapide tout se fait par Internet vous avez juste à prendre une photo de vos papiers et les envoyer directement depuis l'espace perso je recommande cette assurance elle est pas cher et sérieuse</t>
  </si>
  <si>
    <t>john-c-127236</t>
  </si>
  <si>
    <t>Site très simple d’utilisation, les prix sont intéressants. Je n’ai eu aucune difficulté à remplir le dossier pour avoir le devis d’assurance auto. Merci</t>
  </si>
  <si>
    <t>lakamri78-65991</t>
  </si>
  <si>
    <t>Bien entre 2010-2015
Je trouve qu'il y a un relâchement des équipes du call center
Très important j'ai voulu céder mon véhicule mais mon dossier sinistre bloqué m'a empêché de prendre une décision car blobloqué administrativement chez direct assurance.</t>
  </si>
  <si>
    <t>tonton89-56997</t>
  </si>
  <si>
    <t xml:space="preserve">Si vous voulez devoir gérer la procédure seul allez-y!
On a l'impression de devoir se débrouiller tout seul. Aucun suivi correct du dossier. On doit faire la liaison avec l'expert et l'entreprise chargée des travaux. Personne n'est informé correctement de l'avancement du dossier. Il faut sans cesse aller à la pêche aux informations. Sans compter les erreurs dans les consignes données, la dernière étant une exigence de paiement de franchise alors que nous ne sommes pas responsable et que le tiers est identifié et a reconnu sa responsabilité, que les constats ont été établis en bonne et due forme. </t>
  </si>
  <si>
    <t>boaz-90372</t>
  </si>
  <si>
    <t>mutuelle toujours présente à nos cotés. J'en suis tout à fait satisfait.</t>
  </si>
  <si>
    <t>pat-76328</t>
  </si>
  <si>
    <t>impeccable service communication ok 
dommage que le service telephonique soit si contraignant (deconection courrante quant on vous appelle apres c'est ok
je vous souhaine une bonne journee ..............</t>
  </si>
  <si>
    <t xml:space="preserve">C est un catastrophe ces derniers temps chez Mercer. Plus de 2 à 4 mois pour rembourser. Aucune réponse aux mails.
je n en peux plus, j attends un remboursement implant dentaire depuis 2 mois, j en suis 5 relances. Idem sur des soins d'octobre rembourses en janvier.
Je ne sais pas ce qui se passe chez eux.
Et si nous appelons, les conseillers ne savent rien et sont incapables de répondre.
C est ma mutuelle d entreprise, j ai remonté aux partenaires sociaux.
A fuir absolument, il faut le faire savoir par les réseaux
</t>
  </si>
  <si>
    <t>morgane-b-126791</t>
  </si>
  <si>
    <t xml:space="preserve">Tres bien tres sastifesant je recommande
Devis rapide en ligne  conseiller as la disposition du client toujours agréable avec des reponse clair est nette est nous dirige tres bien lors des démarches </t>
  </si>
  <si>
    <t>teddy-b-122891</t>
  </si>
  <si>
    <t xml:space="preserve">Je ne conseille pas du tout Direct Assurance. Déjà qu'ils refusent de nous prendre en charge si on a un problème à moins de 50 km de son domicile. 
Pour cette année 2021, j'ai eu l'agréable surprise de voir ma cotisation augmenter de plus de 8%. Je n'ai pourtant eu aucun accident ou accrochage. En 2020 le nombre d'accidents est en baisse en France, merci le confinement ! 
Aucun élément tangible ne permet de justifier une telle augmentation, à par le bon vouloir de Direct Assurance. 
Aujourd'hui mon assurance me coûte plus cher que lors de ma souscription voilà de ça 5 ans. C'est le second avis que je mets car le premier m'a été refusé. Pour eux, la vérité ne doit pas se savoir. Faites attention si vous choisissez de souscrire, lisez bien les petites lignes minuscules... </t>
  </si>
  <si>
    <t>freymond2005-65199</t>
  </si>
  <si>
    <t>Du grand n'importe quoi, J'espère que les clients de COCOON ne se feront pas piéger et enverront RAPIDEMENT leur lettre de démission comme moi..</t>
  </si>
  <si>
    <t>vinorchan-94479</t>
  </si>
  <si>
    <t xml:space="preserve">Je suis satisfait, moin chere que tout les autres dommage que il n y a pas de mensualisation sinon c'est top 
Rapide et efficace tout ce passe sur l'application </t>
  </si>
  <si>
    <t>Assurés depuis des années chez AMV ... je suis en train de faire l'expérience de leur manque de professionnalisme !! A déconseiller; l'assistance et les conseils d'un vrai assureur dans des situations litigieuses sont précieux</t>
  </si>
  <si>
    <t>charif-m-111400</t>
  </si>
  <si>
    <t>Prix en constante augmentation malgré l'ancienneté du véhicule, aucune informations de la part des conseillers a ce sujet.</t>
  </si>
  <si>
    <t>fg31100-86463</t>
  </si>
  <si>
    <t>Service client TOP, toujours très simple avec eux et sans surprises. Je les conseils vivement, les tarifs scooter sont incomparable avec mon autre assurance. Quoi dire de plus .................................</t>
  </si>
  <si>
    <t>massin-o-125286</t>
  </si>
  <si>
    <t>Je donnerai mon avis avec le temps sa fait que quelques mois.j’ai connu cette assurance par internet simple et rapide à voir l’évolution pour l’instant ses bien</t>
  </si>
  <si>
    <t>cyril-jade-50977</t>
  </si>
  <si>
    <t>Assureur présent en cas de sinistre (donc quand on en a besoin ) , sérieux ,réactifs et joignables , je ne suis pas prêt de changer.
De plus la MAIF ne prend pas ses assurés pour des pigeons et ils ne remettent pas en doute votre honnêteté en cas de sinistre , la confiance est là.</t>
  </si>
  <si>
    <t>cassandre-m-107972</t>
  </si>
  <si>
    <t>A l'écoute de la clientèle, très claires dans les réponses aux questions, prix plutôt raisonnable, et fan du concept "YouDrive"
Je recommande vivement Direct Assurance</t>
  </si>
  <si>
    <t>gege-96236</t>
  </si>
  <si>
    <t>pas de suivi dans le dossier mépris total des courriels incompétence totale avec réponses non argumentées et renvoi  en touche est la norme .prix exorbitant: service rendu 0 pointé. Perdre un client ne perturbe personne pourtant: 2250 euros annuel???</t>
  </si>
  <si>
    <t>taousser-y-138016</t>
  </si>
  <si>
    <t>Je suis complètement non satisfait de cette assurance, c'est la pire assurance a mon gout je déconseille fortement, du vol a l'état pur car sous prétexte "jeune conducteur"</t>
  </si>
  <si>
    <t>vauriac-d-112138</t>
  </si>
  <si>
    <t>Bonjour,
Je suis satisfait du service ainsi que de l'écoute et l'aide apportée par les personnes du service client lorsque j'ai fait un devis.
Les prix sont relativement correctes chez vous d'où l'ajout du second véhicule familial.
J'espère que cela va perdurer avec le temps...
Cordialement,
David Vauriac.</t>
  </si>
  <si>
    <t>mamounette-67762</t>
  </si>
  <si>
    <t>Je suis satisfaite de cet assureur suite au changement de titulaire suite à décès, contrairement à mon assureur auto. Cela s'est fait en rien de temps avec un conseiller à mon écoute.</t>
  </si>
  <si>
    <t>adrien-53532</t>
  </si>
  <si>
    <t>Bonjour,
Je cotise depuis maintenant 2ans à AG2R la Mondiale, prévoyance obligatoire de mon entreprise. Depuis la naissance de ma fille je cotise également pour elle. Cependant je n'ai reçu aucune carte pour elle ni preuve qu'elle est bien affiliée malgré les nombreuses demandes de mon service RH. Je commence à accumuler un certain nombre de remboursements, depuis 15mois qu'est née ma fille mais impossible de contacter qui que ce soit, c'est le désert. J'ai demandé à mon tour via le service en ligne mais je n'ai reçu jusque là qu'une réponse automatique.
Je déconseille vivement cette prévoyance. A BANNIR !!!</t>
  </si>
  <si>
    <t>laurentm-77010</t>
  </si>
  <si>
    <t>Suite accident corporel. 
Comme beaucoup d'assurance,  ils se foutent royalement de nous...
Temps d'indemnisation inadmissible et inacceptable. 
Bientôt 3 ans et toujours indemnisé à ce jour.
Le service indemnisation m'envoie un mail en me demandant de les rappeler que le matin...
Après de nombreux appels (le matin) toujours répondeur...
Une fois eu, personne peut aimable qui m'envoie pétre...
Je lui explique que j'appelle,  car un mail me demande de le faire....
Bref, tous pareil...
PAYEZ VOS COTISATIONS IMMÉDIATEMENT ET SANS ATTENDRE,  SINON, VOUS SUBIREZ LA COLÈRE DES DIEUX ASSUREURS...
Mais quand vous aurez besoin de nous....nous ne sommes que bon attendre, attendre, et toujours attendre...
C'est merveilleux....</t>
  </si>
  <si>
    <t>droopy58-58051</t>
  </si>
  <si>
    <t xml:space="preserve">Je vouais racheter mon assurance vie chez Swisslife J'ai déjà payé comme prime la somme de 17600.-CHF Pour Swisslife la valeur de rachat est de 9400.-CHF ce qui fait 8200.- de frais de tenue de compte et les risques d'assurance. Cela fait pour12 ans:  683.-CHF par années je trouve cela exorbitant un v... organisé. 
Alors il faut très très bien réfléchir avant de s'engager avec ces assurances.
Sur un simple compte j'aurais mieux été rémunéré.
Il ne faut pas tomber malade et ne plus pouvoir travailler, car si vous avez besoin de votre argent avant la fin du contrat on vous en prends la moité.
</t>
  </si>
  <si>
    <t>yohan-b-127100</t>
  </si>
  <si>
    <t>je suis satisfait du prix et des conditions d assurance pour  mon vehicule de depannage et ayant le permis depuis des années et n ayant jamais d accident meme au niveau professionnelle</t>
  </si>
  <si>
    <t>malek-a-106793</t>
  </si>
  <si>
    <t>Je satisfait du service et prix et la qualité d'écoute de la par de personne j'ai fait le contrat avec.
Sympa, cooperative et bon sens de travail et bien orienter le nouveau client.</t>
  </si>
  <si>
    <t>grllt-86647</t>
  </si>
  <si>
    <t xml:space="preserve">La pub : "véhicule de prêt, pas d'avance de frais en garage agréé" 
La réalité : J'ai choisi mon garage sans que l'on me contredise ou que l'on me donne une liste de garage ( je me suis débrouillé SEUL), donc aucun véhicule de prêt, j'ai avancé l'argent des réparations.
pour information, mon sinistre date de Juillet 2019 ( actuellement en Janvier 2020) j'ai du moi même faire les démarche pour obtenir les informations de l'assurance adverse pour faire avancer le dossier.
Gros amateurisme, je suis pas assureur mais je pense que je ferai bien mieux qu'eux. 
Cerise sur le gâteau, je ne suis pas responsable de mon accident MAIS le montant de mon assurance à quai même augmenté (malgré le bonus annuel).
</t>
  </si>
  <si>
    <t>kashani-saffar-n-122435</t>
  </si>
  <si>
    <t>Je suis très satisfaite du service téléphonique. L'agente était compétente, efficace et rapide. Le prix est très correct. J'espère que cela continuera dans l'avenir.</t>
  </si>
  <si>
    <t>chtimoure-63752</t>
  </si>
  <si>
    <t>Ayant eu une panne de voiture, j'ai eu droit à une voiture de prêt (heureusement vu le prix que je paie!) Une fois ma voiture réparée, je n'ai d'autre choix que de poser une demi-journée de congés auprès de mon employeur afin de pouvoir rendre la voiture de prêt même si dans mon contrat j'ai droit à la voiture de prêt encore 6jours!! Quant à l'accueil téléphonique reçu, autant l'automatiser, le résultat sera le même !!</t>
  </si>
  <si>
    <t>demarty-s-128851</t>
  </si>
  <si>
    <t>accueil téléphonique agréable et compétent. tarif très compétitif. je recommande vivement l'olivier assurance. Raide, efficace, professionnel, explicite.</t>
  </si>
  <si>
    <t>amelie-b-133783</t>
  </si>
  <si>
    <t>Pour l'instant pas de problème à voir sur le long terme.
J'espère ne pas avoir de mauvaises surprise choisir une assurance est toujours délicat quelques soit le vehicule</t>
  </si>
  <si>
    <t>nialaplus-60268</t>
  </si>
  <si>
    <t xml:space="preserve"> Incendie:Le groupama ne paye pas et fait trainer jusqu'au tribunal.
J'ai subi un incendie important par tiers identifié en mars 2016
Le Groupama contre l'expertise prétend à une régle proportionnele pour minorer l'indemnisation( l'assureur à visité les lieux quelques mois avant le sinistre).
Je conteste cette proposition,  mais toute tentative de  contact reste sans réponse. Ceci m'oblige à les assigner en justice  et leur permet de gagner du temps.
Depuis j'ai rencontré plusieurs personnes ayant eu des problémes de même nature avec eux .
Cette méthode semble être une politique assumé et systematique pour retarder les indemnisations ou tenter de les minorer  .</t>
  </si>
  <si>
    <t>gambera-f-126816</t>
  </si>
  <si>
    <t>Je suis satisfait du service, les prix sont corrects,le personnel est très accueillant, à l’écoute et sais répondre aux diverses questions posé lors de l’entretien téléphonique</t>
  </si>
  <si>
    <t>tarteur13-116741</t>
  </si>
  <si>
    <t xml:space="preserve">C est un assureur qu il faut fuir. Cette assurance ne devrait pas avoir d agrément.
Vous payez d abord et vous discutez ensuite et vous n avez plus la main.
Il s agit purement et simplement de pratiques commerciales abusives.
Je déconseille vivement </t>
  </si>
  <si>
    <t>benmtp13-86393</t>
  </si>
  <si>
    <t>Je suis très déçu par cette assurance , pour signer le contrat on nous harcèle toute la journée mais quand il s'agit de les joindre il n'y a plus personne , ne répond jamais aux mail quand on appelle on tombe sur une opératrice très agressive qui ne vous laisse pas peler et vous prend de haut et surtout qui ne répond absolument pas à vos questions elle se contente de lire son texte qu'on lui a fourni à sa formation !! Je suis très déçu et scandalisé ... pour une assurance qui s'occupe des animaux ils nous traitent moins bien qu' eux !!! Je déconseille ne faites pas la même erreur que moi</t>
  </si>
  <si>
    <t>retraite-89148</t>
  </si>
  <si>
    <t>Cela fait un mois que j'ai souscrit un contrat de santé mutuelle. A ce jour je n'ai toujours pas reçu ni mon contrat signe ni ma carte de tiers payant. Et au vue des avis postés sur le net je suis en plein doute sur le sérieux de cette mutuelle. Impossible de les joindre par téléphone et encore moins par mail n'ayant pas reçu mon contrat donc aucune informations. Cela fait une semaine que les choses durent. Si je n'ai pas de nouvelles rapidement je me demande si je ne vais poas faire opposition sur les paiements et faire appel a mon service juridique.,</t>
  </si>
  <si>
    <t>tiou41-79030</t>
  </si>
  <si>
    <t>bonjour alors ZEN'UP est juste un moyen de faire les dossiers part le net mais ceux qui gère son MNCAP et franchement son des nuls donc passer votre chemin</t>
  </si>
  <si>
    <t>florian54-57530</t>
  </si>
  <si>
    <t xml:space="preserve">Lorsqu'il faut payer la il n'y a pas de soucis mais lorsqu'il y a un sinistre c'est une tout autre histoire et j'en suis bien déçu... Une amie de mon fils a fais tomber son téléphone par terre et celui-ci est casiment inutilisable. Malgré plusieurs appels, le déplacement en agence rien y fait. L'opératrice au téléphone n'a pas bien compris l'origine du sinistre je la reprend elle me dis que c'est pareil, au final on me fais comprendre que nous sommes des menteurs et que "l'affaire" va passer devant des experts alors que cela s'est passé il y a plus de 2 mois... On m'a même dis que mon devis de réparation avait était "gonflé" et bah non désolé, si vous aviez des réparateurs agréés cette questions ne se poserai pas. Mais bon cela est toujours pareil je ne pourrais jamais le réparer, mon fils étant étudiant n'a pas les moyens de se racheter un neuf voir de payer la réparation. </t>
  </si>
  <si>
    <t>kalm-80661</t>
  </si>
  <si>
    <t>Aucun respect client ! Est-ce qu'ils ont comme stratégie de faire couler l'entreprise : du jamais vu ! C'est vraiment dommage. Plusieurs relances et personne ne bouge.
Je paie 1200 euros pour l'assurance de mon véhicule. J'ai déclaré un sinistre suite à la dégradation de mon véhicule par un camion dont les témoins avaient laissés le numéro de plaque alors qu'il était garé. Cela fait 17 jours et rien n'a été fait : depuis que le dépanneur a remorqué le véhicule le 18 octobre puis l'a déposé le 22 chez un carrossier agréé, rien n'a été fait. Si ce n'est l'avoir rayé encore d'avantage chez le dépanneur ou dans le garage du carrossier. Quand j'avais appelé le service Sinistres le 19102019, l'homme à qui j'avais parlé n'avait rien à faire de mon problème : '' je ne sais pas où se trouve votre véhicule, moi il me faut un numéro de dossier. Contactez l'assistance puis rappelez-nous''. Il m'a parlé presque en morse, des mots entrecoupés de quelqu'un qui a passé une nuit blanche ; qui est vraiment épuisé et qui n'avait absolument pas envie de parler. Avant de raccrocher, je me suis excusé à deux reprises à ce né-fatigué, pour l'avoir dérangé. J'espère qu'ils vont garder les enregistrements téléphoniques. Ce n'est qu'à mon second appel qu'une dame m'a rassuré sur le lieu où se trouvait le véhicule et a fixé un rdv avec l'expert pour le 22 octobre. Aucun expert ne passe le 22. Je suis parti à l'agence Allianz à deux reprises. J'ai écrit à maintes reprises. J'ai envoyé les photos. Le 25 octobre j'ai informé par écrit le service Sinistres et L'agence Allianz que si rien n'est fait j'allais les mettre en demeure. Ils ont répondu que l'expertise photo ne suffit pas et que je serai contacté par l'expert. J'ai attendu 5 jours et comme rien n'a été fait, le 30 j'ai envoyé une lettre recommandée de mise en demeure avec copie par emails. Croyez-moi, ça ne les a toujours pas fait bouger. 17 jours sans véhicule, même pas un rdv avec l'expert ; et en plus on me fait payer la franchise.
Sur le site français, Allianz se targue et se nargue d'être la 1ère marque d'assurance dans le monde : mais qu'est-ce que ça peut nous faire si vous êtes 0 zéro en France ! Peut-on prescrire une assurance chez Allianz en Allemagne, Suisse ou USA pour que ça marche aussi pour nous !</t>
  </si>
  <si>
    <t>ore-94692</t>
  </si>
  <si>
    <t xml:space="preserve">Votre métier c'est assureur ? Quand on paye il n'y a pas de soucis mais quand on a un problème il n'y a plus personne, nous sommes vraiment pas content après vous, vous nous avez mis dans la merde avec un enfant de 3 ans et demi qui a le bras dans le sac a 900km de chez nous, vous nous avez envoyé en Suisse (1h30 de route) pour une voiture de location que vous n'avez pas réservé. Et comme votre incompétence dépasse le summum vous nous avez fait poireauter 4 heures de plus ( il faut bien qu'on prennent une pause) la blague franchement !! 
PS: pas besoin de virer mes commentaires, je le ferai jusqu'à ce que j'ai un commercial compétent au téléphone afin de nous faire rembourser </t>
  </si>
  <si>
    <t>ptibisou-33100</t>
  </si>
  <si>
    <t>Bonjours,
après avoir eu mon véhicule vandalisé est irréparable mon assurance GMF chez qui nous avons 2 contrats auto 1 habitations et 1 multirisque ,
nous a pris en charge seulement pour 8 jour le véhicule de remplacement, aujourd'hui 18 jour de location sont à mes frais à hauteur de 480 euro ,je trouve absolument scandaleux venant de la part de cette enseigne de la marnière de traiter ses clients les plus fidèles . car je travaille donc je d autre choix que de payer à mes frais 
Aujourd'hui je ne peut plus prolonger car j'ai déjà laisser une bonne partie de mon salaire vraiment merci 
À éviter vraiment car je trouve merquin d agir de la sortes ..</t>
  </si>
  <si>
    <t>spimpolo-l-115640</t>
  </si>
  <si>
    <t xml:space="preserve">Les prix me conviennent .
Service client au téléphone très aimable,rapidité et compréhension au top.
Attente maintenant de ma carte définitive.
Cordialement 
</t>
  </si>
  <si>
    <t>jose-d-131484</t>
  </si>
  <si>
    <t>je suis satisfait du tarif choisi et de la rapidite d execution pour souscrire l assurance comparee a d autres propositions plus cheres et plus lentes</t>
  </si>
  <si>
    <t>mamie-78113</t>
  </si>
  <si>
    <t>tres statisfaite de ma mutuelle ou je suis depuis 2019</t>
  </si>
  <si>
    <t>sonia-j--99142</t>
  </si>
  <si>
    <t>Adhérente à SANTIANE depuis Septembre 2020, avec 2 contrats un mutuelle et un prévoyance, c'est une vrai catastrophe, je n'ai jamais vécu un telle prise en charge proche de 0 !
Les appels sont mis en attente pour au moins 45 mn avant de pouvoir poser la moindre question, le retard de traitement des dossiers EXCEPTIONNEL, et la disponibilité des conseillers INEXISTANTE et la pertinence des réponses C'EST DU GRAND N'IMPORTE QUOI  !!! Je vous déconseille d'envisager une souscription !</t>
  </si>
  <si>
    <t>titouan-93088</t>
  </si>
  <si>
    <t>Je suis satisfait du questionnaire et des prix. Direct Assurance  a beaucoup d'avantages pour un jeune conducteur comme moi. Je le recommanderais à mes proches sans problèmes</t>
  </si>
  <si>
    <t>tessybaddy-93350</t>
  </si>
  <si>
    <t>l'option connectée me plaît, les tarifs semblent plus intéressants qu'ailleurs et plus flexibles également. les franchises sont toutefois un peu plus élevées qu'ailleurs</t>
  </si>
  <si>
    <t xml:space="preserve">Je regrette de ne pas pouvoir voir le contenu des garanties notamment Bros de glace (franchisé ou pas)
Obliger de renseigner plein de pages et de recevoir le devis pour lire cette condition essentielle </t>
  </si>
  <si>
    <t>maison fissurée, déclaration catastrophe naturelle en bonne et due forme, expert de l'assureur envoyé sur place. résultat refus de l'expert pour la prise en charge des travaux au motif: fondations mal faites ?! question: comment évoquer un tel motif sur un visuel extérieur et une étude de sol sans avoir vu les dites fondations ? 
je précise que l'expert avait laisser entendre une probable cause des fissures par la sécheresse. pour conclure cet assureur se vante d'être proche de ses "adhérents" lors de problèmes et ce qu'il propose est un contre-expertise, à mes frais bien sur avec bataille d'experts devant le tribunal ... en résumé la mutualisation n'est pas un gage de proximité</t>
  </si>
  <si>
    <t>regis-c-108376</t>
  </si>
  <si>
    <t>les prix sont cher je roule très peu .Je fais à peine 5000 Kms par ans je trouve les tarifs cher pour les kilomètres fait dans une année je pense que vous pouvez faire un peu d'effort pour vos tarifs merci mes salutation</t>
  </si>
  <si>
    <t>sabanosse-m-129224</t>
  </si>
  <si>
    <t>Très satisfaite du service , de très bon conseils! Je recommande l’Olivier assurances poire ses tarifs plus qu’abordable et là gentillesse des conseillers!</t>
  </si>
  <si>
    <t>rs232-129323</t>
  </si>
  <si>
    <t>top, bien , on verra au premier pepin pour confirmer. par contre, nous obliger à mettre une avis c'est loin d'être top. si j'ai signé, c'est qu'il me semble que j'adhère au service</t>
  </si>
  <si>
    <t>eric--b-127117</t>
  </si>
  <si>
    <t>je suis satisfait de ce service qui est simple et précis . les tarifs sont avantageux. 
De plus, dès le devis finalisé, après réglement par CB notre véhicule est aussitot assuré.</t>
  </si>
  <si>
    <t>berrerdhoche-s-108679</t>
  </si>
  <si>
    <t>C'est une assurance très compétitive
Réponse très rapide et envoi de la carte d'assurance en quelques minutes
Je recommande cette assurance les yeux fermés</t>
  </si>
  <si>
    <t>nelson-g-107983</t>
  </si>
  <si>
    <t>Hotline très sympathique et réactive. La personne était bien à l'écoute de mes besoins, et à fait son possible pour répondre à ma demande, malheureusement de manière négative.</t>
  </si>
  <si>
    <t>tom-89810</t>
  </si>
  <si>
    <t>Bonjour, plus de 2 mois après le vol de mon véhicule , toujours pas d'INDEMNISATION .  IMPOSSIBLE d'avoir un même interlocuteur à la MACIF (qui est en télétravail....difficilement joignable ...)  ma cotisation est toujours prélevée ....Je n ai plus de voiture pour aller travailler. ça fait 2 mois que j 'envoi : mails , appels , recommandés ....Un dossier aussi gros que l'annuaire téléphonique ***TROP C EST TROP   ***Quand j'ai souscrit à LA MACIF , j'imaginais qualité de service , professionnalisme .... *** Enorme déception *****</t>
  </si>
  <si>
    <t>michel-p-111835</t>
  </si>
  <si>
    <t xml:space="preserve"> Entretien téléphonique pour avoir de l'aide pratiquement impossible, trop d'attente . Déclaration en ligne oui mais pourquoi faire compliqué quand on peut faire simple pour un accident sans gravité.
 </t>
  </si>
  <si>
    <t>steve-99306</t>
  </si>
  <si>
    <t>prix et satisfaction reactivitee en cas de sinistre interlocuteur tres fiable par contre trop de papiers demandee et des factures que l on ne garde pas toujours</t>
  </si>
  <si>
    <t>chaille-65613</t>
  </si>
  <si>
    <t>Emprunt fait en janvier 2016 avec assurance incapacité temporaire de travail.
Mars 2018 demandé de prise en charge car arrêt de travail longue durée pour intervention sur poignet
Juillet 2018 notification de refus de prise en charge car je prend levothyrox pour thyroïde depuis 10 ans ..mais ils n ont jamais demandé aucun questionnaire de santé...</t>
  </si>
  <si>
    <t>jerry-95189</t>
  </si>
  <si>
    <t>cela fait plus de deux mois que j'ai changé de voiture et que je n'ai toujours pas reçu mon contrat , afin que je sache au moins comment je suis assuré(par contre j'ai reçu au moins 8 attestations d'assurance),j'ai l'impression que je parle dans le vide. tout cela en passant par l'agence des Andelys 27.</t>
  </si>
  <si>
    <t>menard-g-109676</t>
  </si>
  <si>
    <t>Je suis très satisfaite, la prise en charge à été rapide, j'ai eu une réponse à toutes les questions posées. Les prix sont très abordables.
Services agréable. Rapide et efficace</t>
  </si>
  <si>
    <t>a-98981</t>
  </si>
  <si>
    <t>A fuir ! Attrayant avec des prix au top  mais dès que vous avez un souci de voiture vous le payez très cher !!!! Le conseiller dédié vrai....mais contenu mails erronés et surtout pas en adéquation avec la réalisation des délais et réparation chez le garagiste.
Bref suis retourné chez mon ancien assureur. Souscription plus chère mais prise en charge et remboursement réel.</t>
  </si>
  <si>
    <t>florence-m-131701</t>
  </si>
  <si>
    <t>Bonjour
Les tarifs sont très attractifs.
Le site internet est facile d'utilisation.
Je suis très satisfaite de vos services. J'espère que cela continuera.
Cordialement</t>
  </si>
  <si>
    <t>vert-79608</t>
  </si>
  <si>
    <t>Mauvais. L'assistance est mauvaise. Pour l'aide aux personnes et pour l'assistance Technique. Sous couvert de mutualisme, on cherche à défendre des tutelles sur les personnes. Il n'y a aucun respect des handicapés.</t>
  </si>
  <si>
    <t>uthayakumar-n-122335</t>
  </si>
  <si>
    <t>L'inscription est pratique, facile et rapide. Le prix est un peu élevé par rapport à la concurrence. Mais il y a plus de choix en therme de police, et niveau d'assurance.</t>
  </si>
  <si>
    <t>isabelle-g-131522</t>
  </si>
  <si>
    <t>Je suis satisfaite du tarif. Bon contact téléphonique. Très satisfait de ma souscription, tarifs vraiment compétitifs, conseillés réactifs par téléphone</t>
  </si>
  <si>
    <t>didier-99997</t>
  </si>
  <si>
    <t xml:space="preserve">1 moto 600 cm3 1 scooter 125 cm3 + 2 voitures en tous risques Twingo 2012 et C3 2017
Tous dorment en parking. Sur la C3 Bris de la vitre près de rétro, vol du capot, phares, calandre, parechocs, batterie...
Même en tous risque l'assurance ne veut rien prendre en charge. Ces pièces pourtant essentielles au bon fonctionnement du véhicule sont considérés par la Mutuelle des Motards comme des accessoires.
Si ce litige n'est pas résolu je ferai surement une procédure judiciaire
Vraiment scandaleux
"Je ne suis pas satisfait de mon assurance auto. Je suis chez Mutuelle des motards depuis 2 ans." </t>
  </si>
  <si>
    <t>batista-c-115397</t>
  </si>
  <si>
    <t>Je suis ravi du prix qui m’a été proposé, très abordable. Je souhaiterai assurer un autre véhicule de marque Citroën C Crosser, modèle 2009 et acheter il y a une semaine. Pour la fiat, je garde l’assurance.</t>
  </si>
  <si>
    <t>sarah-a-115018</t>
  </si>
  <si>
    <t xml:space="preserve">ZEN UP propose un service rapide, facile pas cher et tout en ligne.
Il est appréciable de ne pas avoir à faire de dossier papier avec des échanges par voie postale.
</t>
  </si>
  <si>
    <t>dim955-86184</t>
  </si>
  <si>
    <t>Très très mauvaise expérience!!!
Mutuelle à fuir! 
A la suite d'une repose de contention d'orthodontie on m'avait annoncé être pris en charge totalement, puis après intervention on m'annonce un remboursement dans un an car le soin n'est soit disant pas terminé. Faux le soin est terminé, cest une intervention faite en une seule fois et qui dure entre 10 et 15 ans.
Mon adhésion est ouverte jusqu'à fin janvier et maintenant on m'annonce même un remboursement au prorata soit 2mois sur 340euros.
Les choses annoncées ne sont pas respectées
A déconseiller fortement
Pour ma part le dossier n'est pas clôturé..</t>
  </si>
  <si>
    <t>hu-94494</t>
  </si>
  <si>
    <t>Assuré depuis plus de deux ans chez direct assurance je viens de remarquer que le tarif a pas changer depuis le début du contrat sans avoir de sinistre (voir augmenter avec le changement d'adresse) j'ai donc refait un devis en ligne en rentrant les mêmes informations, il est passé avec 500 euros de moins...</t>
  </si>
  <si>
    <t>alinette-51225</t>
  </si>
  <si>
    <t>Néoliane me couvre depuis deux ans maintenant et étant très pres de mes remboursements je suis contente d'être remboursée très rapidement car c'est tout se qua j'attends de ma complémentaire avec le montant de ma cotisation mensuelle.</t>
  </si>
  <si>
    <t>el-had-m-121347</t>
  </si>
  <si>
    <t>Je suis satisfait au service de direct assurance,
simple et rapide, service client toujours a l'écoute de ses client
question tarif c'est au juste tarif ,pas d'offre de fidélité</t>
  </si>
  <si>
    <t>lico--134119</t>
  </si>
  <si>
    <t xml:space="preserve">Mon voisin déverse ses eaux usés dans ma cave l immeuble est fissuré et les fondations sont touchées.
Leur expert dit que je ne suis pas assuré pour ça !!?!!
Je dois me débrouiller seul face a l assurance adverse.
Pacifica … à fuir </t>
  </si>
  <si>
    <t>antonio-e-138111</t>
  </si>
  <si>
    <t>Les prix ne me conviennent pas mais il faut assurer les véhicules donc pas le choix...De plus, les procédures pour obtenir les papiers sont longues. Il faudrait améliorer le service.</t>
  </si>
  <si>
    <t>francoisvi-103658</t>
  </si>
  <si>
    <t xml:space="preserve">Je veux faire part de mon profond mécontentement de la Matmut, au niveau de l'assistance rien à redire mais la Matmut c'est autre chose.
Mon véhicule a été sinistré le 18/12/2020(départ de fumée du compartiment moteur, sans aucune flamme car vite maitrisé par les pompiers),la Matmut décide de le transférer chez un épaviste sans que l'expert ne l'ai vu et puisse donner son avis. L'expert se déplace donc jusque chez l'épaviste et conclu à la réparabilité de la voiture.
La voiture est transférée dans un garage pour y être réparée (le 18/01/2021).  Comme par hasard le montant des travaux ne dépassent pas le montant de la franchise !!.Le garage qui devait réparer la voiture refuse de le faire.J’appelle la Matmut (avec beaucoup de mal à les avoir) pour transférer la voiture vers un autre garage, mais la personne au téléphone me dit qu'il faut appeler l'assistance pour qu'ils s'en charge , j'appelle l'assistance qui me dit que c'est l'assurance qu'il faut appeler !! et ainsi de suite depuis 15 jours.
Bref nous sommes le 4/02/2021 et la voiture n'est toujours pas réparée car je pense que en fait les frais de remise en état dépasseront un peu le montant de la franchise et la Matmut ne tiens pas à mettre la main à la poche, pourtant je suis un bon client, je n'ai jamais eu de sinistre depuis que je suis à chez eux (2011) et les cotisations ont bien étés encaissées .
Tout ça pour dire que je suis très déçu de cette assurance.    </t>
  </si>
  <si>
    <t>betsy-80487</t>
  </si>
  <si>
    <t>tres mécontent de cette assurance,sous prétexte que le médecin du travail qui prolonge mon arret dit que je suis en capacité de conduire mais encore trop juste pour les tâches de marche,chargement et déchargement du camion ne pouvant mème pas mettre de chaussure de sécurité cette assurance me coupe les remboursements</t>
  </si>
  <si>
    <t>fatallah95-85568</t>
  </si>
  <si>
    <t>Je suis chez vous depuis des années et je n'ai aucun avantage client. Pas de réduction sur les grosses cotisations..  je me suis rendu à l'agence de Argenteuil pour être très mal reçue. Incapable de faire le moindre effort pour essayer de me conserver.</t>
  </si>
  <si>
    <t>sihem30-86526</t>
  </si>
  <si>
    <t xml:space="preserve">Dégât des eaux dans ma résidence principale ( sinistre en cours ) la gestion de mon dossier est une catastrophe ! 170 euros de remboursés sans que jamais on ne me demande les dommages précisément . Estimation faite au hasard , téléopératrice mal polie ! 
11 ans que je suis à la matmut c'est une honte . 
Je vais résilier mon contrat dès aujourd'hui . </t>
  </si>
  <si>
    <t>judit-c-117643</t>
  </si>
  <si>
    <t>Je suis satisfaite de cette assurance super prix pour les jeunes conducteurs et un suivis au top, toujours à l’écoute et très bon services clientèle.</t>
  </si>
  <si>
    <t>ln-alicia-55829</t>
  </si>
  <si>
    <t xml:space="preserve">J'ai cette mutuelle d'entreprise depuis mon arrivé, nous étions chez Ag2r Reunica maintenant Ag2r (même groupe) et cela est toujours catastrophique.
Depuis maintenant 4 semaines, j'attends mes remboursements d'orthodontie adulte (qui ne sont pas pris en charges par la sécurité sociale).
On me balade en me disant qu'il manque des dates, je renvoie la facture, ensuite ne peut être pris en compte car elle est a cheval entre deux contrats (malgré un appel le matin avant d'envoyer ma facture par email à vos service pour le prorata de cette facture).
une semaine après rebelote facture refusé carrément.
Depuis le début de la semaine je me retrouve avec trois interlocuteurs différent du centre de gestion qui sont incapable d'accordé leur violon sur leur réponse.
On fini par me dire qu'il faut un décompte de la sécurité sociale (difficile pour une facture sur lequel il est annoté non remboursé par le S.S) et également un non remboursement de Reunica (vous avez les bordereaux de résiliation en votre possession), comme tout mouton je renvoi le bordereau de résiliation de mon entreprise et la encore email du centre de gestion.
On est censé me rappelé depuis lundi, si je n'ai pas le service en ligne d'ici vendredi 07 juillet 2017, j'enverrai un courrier recommandé à la répressions des fraudes, pour non respect du contrat.
Car faire durer le délai de remboursement sur des dossiers est inacceptable, dès qu'il s'agit de sortir de l'argent, le moindre prétexte est bon pour faire durer les remboursements.
</t>
  </si>
  <si>
    <t>dhikra-o-107613</t>
  </si>
  <si>
    <t>je suis satisfait du service de souscription. tout s'est passé rapidement. et l'interface est simple et pratique d'utilisation. 
Mon époux est plutôt satisfait du service</t>
  </si>
  <si>
    <t>sonia-t-137986</t>
  </si>
  <si>
    <t>je suis satisfaite du service de la rapidité de la qualité et des renseignements que j'ai pu obtenir trés contente de la qualité téléphonique professionnel</t>
  </si>
  <si>
    <t>gaetan-t-131561</t>
  </si>
  <si>
    <t>Pour mon adhésion comme nouveau client, site bien expliqué et facile d utilisation. A voir dans le temps et en cas de sinistre .
Niveau tarifs, très attractifs,  regrette juste le remboursement de la valeur du casque (250€).</t>
  </si>
  <si>
    <t>tialmart-97172</t>
  </si>
  <si>
    <t>un dossier commencé en mai pas de demande complète mais par documents.et ce .... jusqu’en juillet !mi aout complet dossier en validation paiement sous 8 jours 8septembre pas de nouvelle malgré l'obligation de versement !Chez allianz on aime faire durer les dossiers.
Un assureur à éviter.</t>
  </si>
  <si>
    <t>bobo-138083</t>
  </si>
  <si>
    <t>Je suis satisfait du service.
Les prix sont assez raisonnable .
Le dossier est facile à remplir. 
Juste à voir si l'attestation d'assurance arrive vite sur ma boite mail</t>
  </si>
  <si>
    <t>helene-77524</t>
  </si>
  <si>
    <t>Nous attendons depuis le 18 décembre dernier que la MAAF s'occupe d'un dégât des eaux important. Depuis ce temps, nous ne pouvons plus utiliser la seule salle de bain de l'appartement. L'expert ne fout rien du tout - il promet de téléphoner mais ne le fait pas, ne répond pas aux questions par courrier électronique, ne nous communique pas le bilan des réunions, et est maintenant " parti en vacances pour un mois ". Nous avons dû payer nous-mêmes les réparations car on ne pouvait plus attendre. Je suis absolument dégoûtée par l'incompétence et la mauvaise foi dont fait preuve la MAAF et ses 'experts'.</t>
  </si>
  <si>
    <t>cecile3163-94470</t>
  </si>
  <si>
    <t>Satisfaite du prix. Je vais lire le devis en details afin de me décider. Demande de devis rapide. Efficacité du site très bonne. Le site est bien fait.</t>
  </si>
  <si>
    <t>la-na--110935</t>
  </si>
  <si>
    <t xml:space="preserve">Depuis la fusion avec notre assurance allsecur nous rencontrons que des problèmes avec Allianz
Des heures durant à attendre qu’un conseillé vous prend en charge
Un service client qui (rien a faire des clients) 
Des mises en demeures sans savoir pourquoi sachant que il n’ont jamais présenté un Mondat sepa ni à ma banque ni me le demander ( a savoir que lors de changement IBAN il faut avertir le client)
Des conseillers qui se passe la faute entre eux. 
Aucun suivi de la réclamation je ne comprends pas 
Un seul et unique conseil ne vous engagez pas j’imagine si vous rencontrez un problème sur la route ça peut durer des mois 
</t>
  </si>
  <si>
    <t>barbier-m-123703</t>
  </si>
  <si>
    <t>Je suis satisfait du service, le prix est raisonnable pour jeune conducteur et le contrat est rapidement mis en place. Je recommanderai  cette assurance</t>
  </si>
  <si>
    <t>nepost-p-138054</t>
  </si>
  <si>
    <t>Je recommande volontier à un ami ! Pour une souscription par internet nous arrivons à les joindre facilement afin d'avoir une correspondance vocale et c'est cela dont j'ai besoin.</t>
  </si>
  <si>
    <t>zz-61391</t>
  </si>
  <si>
    <t>AG2R pratique une politique de non paiement en prétextant des dossiers incomplets et ou un délai de traitement interne de 8 à 10 semaines</t>
  </si>
  <si>
    <t>lalis-57531</t>
  </si>
  <si>
    <t>accueil telephonique desagreable et incompetant.</t>
  </si>
  <si>
    <t>mahieu-t-132193</t>
  </si>
  <si>
    <t>Je suis satisfait des prestations proposées,  réactivité,  professionnalisme des interlocuteurs.  A confirmer lors d'un sinistre si prestations annoncées obtenues</t>
  </si>
  <si>
    <t>arnaud-56309</t>
  </si>
  <si>
    <t>Quand je lis tous les commentaire je suis inquiet au sujet de ma résiliation suite a la vente de mon scooter. Perso je ne peut juger de l’efficacité d'April moto n'ayant pas eu de sinistre. Mais je me souvient de ma souscription qui m'avais beaucoup énervé... En effet, il a fallu que je pique verbalement par écrit pour recevoir ma carte verte... Du coup, attendant le remboursement de mes cotisation trop perçu depuis le 15/03/2017 après abattement du prorata du mois engagé ainsi que les 20e forfaitaire dû a la résiliation au cours de la première année, je me demande quand serai-je remboursé... et SURTOUT SI JE LE SERAI ! 
April-moto m'écris que je serait remboursé dans les 40jours ... 40 JOURS ! c'est énorme comme délais, de plus je ne le vois pas stipulé dans mon contrat ce fameux délai... !? Je vais donc me penchez dessus voir avec le service juridique (indépendant d’April moto à savoir ma banque) pour exiger la somme dû, ( oui selon la loi, sans délai contractuel, les sommes dû son exigible n'importe quand !  Comme tout le monde, je n'aime pas voir mon argent dans la poche d'un autre, surtout à nôtre époque !
Sinon à pars cela, aucun soucis avec eux.</t>
  </si>
  <si>
    <t>omar-e-131602</t>
  </si>
  <si>
    <t xml:space="preserve">Je suis tres satisfait par vos services, les prestations sont tres satisfaisantes. l'accueil est au top.Ne changez rien, restez comme ça.
n'augmentez pas vos tarifs
merci
</t>
  </si>
  <si>
    <t>bader-eddine-s-111799</t>
  </si>
  <si>
    <t>je suis satisfait de vos prestations qui ne sont excessifs, le prix me conviens mais je préfère payer à crédit par mois, ça nous les finances à la fin du mois</t>
  </si>
  <si>
    <t>collignon-j-128215</t>
  </si>
  <si>
    <t>Je suis satisfait.
Les tarifs et services proposés restent corrects même si ça reste toujours trop cher pour un véhicule qui parcours moins de 5000Km par an.</t>
  </si>
  <si>
    <t>bigbazar23-68456</t>
  </si>
  <si>
    <t>A fuir, des délais interminables pour les indemnisations en cas d'incapacité de travail, la MGEFI fait appel à la MPF prévoyance qui dépend de CNP assurances. Aucune communication, difficultés à obtenir des renseignements, lenteur.</t>
  </si>
  <si>
    <t>vidon-l-121317</t>
  </si>
  <si>
    <t>nous sommes ravis, trés bon positionnement prix, service client réactif et pertinent.
nous songeons à basculer tous nos contrats chez vous.
Facilité administrative</t>
  </si>
  <si>
    <t>alain-l-116632</t>
  </si>
  <si>
    <t>vraiment très surpris agréablement et satisfait des propositions qui m'ont été faites et pour l'instant ne regrette pas mon adhésion à direct assurance</t>
  </si>
  <si>
    <t>sk-76107</t>
  </si>
  <si>
    <t>Fuyez!!! Ils envoient des experts qui refusent systématiquement d indemniser. L expert a carrément pris a part l expert de la partie adverse quand celui ci a proposé des solutions. Il a soutenu la partie adverse comme s'il venait defendre leur dossier.</t>
  </si>
  <si>
    <t>jerome-l-105377</t>
  </si>
  <si>
    <t>Je suis satisfait du service. je regrette de payer autant ayant 4 vehicule assuré par Direct Assurance. On ne m a jamais proposé de revoir ma tarification annuelle, donc j en visage de faire une etude à la concurrence.</t>
  </si>
  <si>
    <t>vellone--f-127994</t>
  </si>
  <si>
    <t>Je suis satisfait du servis et le prix et abordable  à voir part la suite comment sa va ce passer en espérant que tout ce passera pour le mieux !!!!!!</t>
  </si>
  <si>
    <t>larry13-100206</t>
  </si>
  <si>
    <t xml:space="preserve">Bonjour, je suis en accident de travail depuis le 25 novembre 2019.Nous avons eu du mal à mettre en place le paiement de notre prêt immobilier. Le premier versement a été effectué le 24 juillet. Puis il demande pièces justificatives sur pièce justificatives mais qu une fois qu on les appelle pour savoir où en est le dossier et après avoir envoyé ces fameux documents 3 semaines auparavant. L exemple en est aujourd'hui même 30 minutes après l appel on reçoit un mail disant qu il manque encore des justificatifs et que ça sera traité que dans 4 semaines.... Je me suis déplacé voir un de leur médecin conseil qui a confirmé ce que dise les médecins, chirurgiens et kinésithérapeutes que je suis allé voir. Mais rien y fait.  En 15 ans de souscription nous les avons jamais sollicité. Leur lenteur administrative leur permette de pas payer en temps et en heure l assurance que nous avons souscrit. Par contre si vous ne payez pas leurs échéances......
À bon entendeur... </t>
  </si>
  <si>
    <t>gg26-137433</t>
  </si>
  <si>
    <t>Dans mon cas AMV propose des couvertures assurances qui correspond à mes besoins pour un tarif très concurrentiel. Je conseil à  tous les possesseurs de moto de demander un devis.</t>
  </si>
  <si>
    <t>ljo-52477</t>
  </si>
  <si>
    <t>Assureur à éviter absolument: Incompétent et vous résilie sans aucune raison sans possibilité de lui faire rectifier ses erreurs injustes. Avec Allianz vous entrez dans un monde UBUESQUE! A fuir de toute urgence!</t>
  </si>
  <si>
    <t>nicole-m-122117</t>
  </si>
  <si>
    <t>ras tous les problèmes sont toujours traités au mieux .L'accueil est toujours chaleureux et efficace .Les informations sont bien diffusées.Le site internet est très bien fait et accessible.</t>
  </si>
  <si>
    <t>grandfred-65202</t>
  </si>
  <si>
    <t>Catastrophique !! procédurier mais ne sait pas respecter ses engagements ! A Eviter au maximum. Fuyez ALLIANZ !!!!!!
J'ai voulu changer d'assurance habitation mais cela a pris 6 mois après des tonnes de documents et des mises en demeure et je ne suis toujours pas rembourse des frais medicaux. Je vais maintenant etre oblige d'envoyer des RAR avant de saisir mon avocat. Rendez vous compte !</t>
  </si>
  <si>
    <t>rejosyl-139604</t>
  </si>
  <si>
    <t xml:space="preserve">GMF s'engage, c'est trop drôle !!! Un conseil : chercher un autre assureur !
Sans incriminer l'agence de Villeurbanne, dont la conseillère Mme C....m'a toujours bien renseignée, je relate rapidement le sinistre dont j'ai été victime. Ma voisine a déclaré (preuve avec photos à l'appui à son assurance la MAIF), un accident car 2 pics en fer provenant de sa terrasse ont glissés et transpercés mon store bane situé en contrebas. Réponses de l'expert TEXA et de la GMF " les dommages
sont consécutifs à la vétusté du store." donc indemnisation : 0
Les pics auraient-ils été, par magie, attiré chez moi ? Mystère ? 
Je veux bien être nommée experte en assurance pour tirer des conclusions aussi "saugrenues". Changez vite d'assureur, vous trouverez sûrement plus compétent chez la concurrence. </t>
  </si>
  <si>
    <t>bruno-manuel-s-128867</t>
  </si>
  <si>
    <t xml:space="preserve">Je suis satisfait de cet offre. Je recommande. Prix très abordable.
Très rapide et facile à réaliser le contrat. 
Direct assurance est une bonne assurance auto </t>
  </si>
  <si>
    <t>fab-79276</t>
  </si>
  <si>
    <t>Manque de professionnalisme.</t>
  </si>
  <si>
    <t>joho-109100</t>
  </si>
  <si>
    <t>La macif a des prix superieurs d environ 20 % par rapport a ses concurrents ( matmut par exemple )  leur service est deplorable je les ai quittés car trop mauvaisc</t>
  </si>
  <si>
    <t>dubourt64-102174</t>
  </si>
  <si>
    <t>Assurance qui est très rapide pour sucer le poignon des assurés mais qui est très lente pour résoudre les sinistre et qui est en fait le reflet de la lenteur administrative française. Pour mon sinistre le mail de validation du devis par l'expert a mis une semaine pour arriver à l'artisant (j'ai pu vérifier au prés de l'artisant). Je pense qu'ils en sont restés au stade du pigeon voyageur pour le moyen de transmission.
C'est une assurance que je déconseille</t>
  </si>
  <si>
    <t>emilie-c-127093</t>
  </si>
  <si>
    <t>Très satisfaite de la rapidité à être assurée et du prix. Je recommande vivement et pense avoir choisi l’assurance idéale pour mon scooter. Merci à l’équipe d’april moto.</t>
  </si>
  <si>
    <t>labruyere-64029</t>
  </si>
  <si>
    <t>Assureur à proscrire...
En cas de sinistre, pas d'interlocuteur dédié pour le suivi de dossier au sein du service de dommages aux biens, vous vous devez de rappeler votre historique à chaque contact. Correspondance via courriers recommandés ouverts des semaines après envoi (faute de réponse préalable par courriel). Expertises sous traitées à des experts débordés et injoignables, avec de longs délais avant rendez-vous.
En bref, un vrai calvaire pour l'assuré en cas de sinistre.</t>
  </si>
  <si>
    <t>holveck-d-129845</t>
  </si>
  <si>
    <t>Superbe accueil et merci à toute l équipe de tout ces renseignements instructifs et merci encore pour votre temps de réaction et je vous recommanderais à bientôt amicalement mr holveck..</t>
  </si>
  <si>
    <t>lydie-136161</t>
  </si>
  <si>
    <t>Bonjour, il s'avère que cette mutuelle est chère comparée au privé avec des prestations équivalentes.
Je suis satisfaite d'avoir toujours un interlocuteur pour m'aider dans mes démarches.
Notre carte mutuelle est mal faîte il faudrait la revoir surtout au niveau du numéro adhérent qui est mal signifié.
cordialement</t>
  </si>
  <si>
    <t>nathan-t-125275</t>
  </si>
  <si>
    <t xml:space="preserve">Ça peut aller, mais niveau prix j'espère que cela vas baiser avec le temps.
Sinon asser rapide de s'assurer. En espérant que tous se passe pour le mieux avec eux </t>
  </si>
  <si>
    <t>lilas1932-63146</t>
  </si>
  <si>
    <t>Ma mère étant décédée en décembre 2018 elle possédait une assurance vie depuis 1998 mon frère et moi avons demandé le versement en janvier 2018 et avons remis les derniers documents du notaire en avril 2018 nous venons de toucher l'argent début aout après beaucoup de réclamation aucun détail du versement et nous sommes aperçus prélèvement  de 480 euros  soit 960 euros de frais car axa a ouvert 2 comptes assurance vie le 23 mai 2018 réinvestissement nous n avons rien signé nous voulions l'argent de notre mère soit 7 032 euros par part nets de prélèvements sociaux et fiscaux donc nous avons touché 13562 euros par part</t>
  </si>
  <si>
    <t>jess-52304</t>
  </si>
  <si>
    <t>Attention !  danger  ! privilégie la cible des  personnes âgées</t>
  </si>
  <si>
    <t>paak-88726</t>
  </si>
  <si>
    <t xml:space="preserve">Je suis chez Génération depuis 2014 et leur service est totalement dépourvu de qualité !
1 j ai dû moi même indiquer l acte à saisir pour me faire rembourser de mon keratokone en 2015 qui est bien remboursé...
2 je reçois aujourd'hui un refus de paiement car je suis en chevauchement... Mais mes pauvres amis je suis chez vous depuis 2014 et vous n êtes jamais revenu me demander un document depuis et la par magie on peut pas me rembourser... J ai du mal a croire en vos compétences
Pour synthétiser ne passer pas par Génération car ils seront là que lorsque vous n aurez pas besoin d eux...
 Ou alors je suis peut être en liste noire qui sait... Un peu d humour ne fera pas de mal ! </t>
  </si>
  <si>
    <t>marco-77284</t>
  </si>
  <si>
    <t>certainement une des meilleures assurances auto en france,pris en charge lors de problèmes au top,j'ai fait appel a leurs services lors d'une panne a 600km de chez moi 1/2 pour être dépanné et reconduit a l'hôtel pour une nuit puis prêt de véhicule pendant 10 jours, demande de protection juridique suite a malfaçon du garagiste,il ont fait appel a un avocat qui m'a donné des conseils et m'a défendu.résultat mon véhicule récupéré sans frais.</t>
  </si>
  <si>
    <t>mimipinson-64015</t>
  </si>
  <si>
    <t>Traitement d'un problème de sécurisation baie vitrée après un cambriolage</t>
  </si>
  <si>
    <t>chris-129680</t>
  </si>
  <si>
    <t xml:space="preserve">Conseillère très disponible et sympathique. Elle a pris le temps de m expliquetr es démarches à faire en ligne avec patience pour l'ouverture de mon compte personnel et m a guidé pour effectuer ma demande de remboursement. 
Je suis très  satisfaite de cet entretien. 
Cordialement. 
Christelle GRIFFON. </t>
  </si>
  <si>
    <t>ptiteclo06-90292</t>
  </si>
  <si>
    <t>Déçue car je paie 400e de plus qu un nouveau client... et pas de réponse quand je demande la raison.
J ai commencé à 600e la 1ere année et maintenant 1200e !!!</t>
  </si>
  <si>
    <t>sam23-78823</t>
  </si>
  <si>
    <t>Payer une assurance auto tout risque pendant 5 ans et se rendre compte que les garanties sont complètement pourries (ma faute) pour vous donner un exemple, même un bris de glace ma été facture avec une franchise de 20 euros alors que je paye 92 euros par mois pour une pauvre petite twingo de 2006 !! Bref ce sont les pires assureurs ya beaucoup de chose à raconter mais évitez cette assurance à tout prix !</t>
  </si>
  <si>
    <t>wolfie-111060</t>
  </si>
  <si>
    <t xml:space="preserve">Augmentation de 34 % des cotisations sans être prévenu, ne respectent pas les délais  d'envoi des échéanciers de 30 jours mini (quand ils les envoie). Cette année envoi des échéancier par mail le 31 décembre pour une fin de contrat à la même date.
les conseillers reportent la responsabilité sur le gestionnaire.. "nous ne gérons que les cotisations"
6 semaines de délais pour répondre à des questions simples (et ne répond que une fois que les échéances de cotisation ne sont plus honorés), suspend les droits mutuelles pendant ce temps et pas de rétroaction dans le temps. Si vous ne faîtes pas un suivi de vos remboursement en attentes, vous ne verrez pas qu'ils ne remboursent pas, et bien sur, ils ne préviennent pas que des remboursements sont en attentes.
Promettent des remboursement en moins d'une semaine, quand la liaison n'est pas annulée sans raison avec la CPAM....
Seul point positif, moins cher qu'ailleurs, c'est sur mais y'a que ça de bon.
Bref.... les clients ne sont que des porte-feuilles. A fuir
</t>
  </si>
  <si>
    <t>linker-v-137933</t>
  </si>
  <si>
    <t>je suis satisfait du service, les prix sont abordables, je recommande l’olivier à ces proches, le service client est toujours disponible, assurance agréable</t>
  </si>
  <si>
    <t>marchammy013-67335</t>
  </si>
  <si>
    <t>Je me suis récemment inscrit chez l'olivier assurances, et j'ai été agréablement surpris. Un des mes amis me l'a recommandé, alors que ça faisait plus de 8 ans que j'étais chez mon ancien assureur. Niveau prix, c'est clairement ce qui m'a fait basculé. Souscription rapide et conseiller sympa, c'est appréciable !</t>
  </si>
  <si>
    <t>chefdeville-m-133226</t>
  </si>
  <si>
    <t>Je sui satisfait de vos services merci de m'accueillir dans votre assurance très service et très rapide veuillez agréé mes sincères salutations merci a votre équipe</t>
  </si>
  <si>
    <t>marie-catherine-b-130030</t>
  </si>
  <si>
    <t>Pratique et facile. Documents clairs. Toutefois le conseiller au téléphone ne savait pas qu’avant la souscription les conditions générales devaient être fournies</t>
  </si>
  <si>
    <t>annick-59261</t>
  </si>
  <si>
    <t>La Maif n'est plus ce qu'elle était (des interlocuteurs et des indemnisations sans soucis !)</t>
  </si>
  <si>
    <t>pat-130374</t>
  </si>
  <si>
    <t>Bonjour, très satisfait de la prestation de Widad qui a correctement effectuée le changement de mail que j'ai demandé. Merci beaucoup ! Je suis tout nouveau auprès de cette assurance et attend de voir pour donner un avis autre. En effet, il faut se prononcer par rapport aux remboursements de soins par exemple. Pour le moment ras.</t>
  </si>
  <si>
    <t>igorswie-53565</t>
  </si>
  <si>
    <t>Service client nul. Pas possible d'afficher le formulaire de contact sous Firefox ou edge. Au téléphone  demande non traitée. Rapport qual/prix très moyen</t>
  </si>
  <si>
    <t>reichard-g-136893</t>
  </si>
  <si>
    <t>Je suis satisfait du contrat les prix me conviennent et la procédure pour s assurer est simple et efficace. Le fait de pouvoir le faire sur internet sans se déplacer est appréciable.</t>
  </si>
  <si>
    <t>jacques-b-116308</t>
  </si>
  <si>
    <t>TRES MECONTENT : VOUS RESILIEZ SANS M'AVERTIR ALORS QUE C'EST LE SERVICE DES CARTES GRISES QUI EST EN RETARD D'UNE JOURNEE PAR RAPPORT A VOTRE DELAI !! IL ETAIT PREVU AU TEL AVEC VOUS QU'A UN OU DEUX JOURS PRES VOUS AURIEZ PU ATTENDRE QUE JE RECOIVE LA CARTE GRISE, ce qui est fait le 08 juin</t>
  </si>
  <si>
    <t>glf-86283</t>
  </si>
  <si>
    <t>Extrêmement déçu par le service client qui m'a demandé d'envoyer des papier et qui n'a pas respecté ce qu'il avait annoncé . Il devait me faire un relbursment par RIB ils l'ont fait par cheque,a ver beaucoup de retard et ce sont trompé de souscripteur</t>
  </si>
  <si>
    <t>jeanchristophe-53469</t>
  </si>
  <si>
    <t>l'assureur manipule le client pour augmenter petit à petit son tarif les clauses ne sont pas claires , le contrat imprécis porte à confusion et au final l'assureur avance des règles personnelles qui justifient une augmentation de prix qui pour moi a été de 40% . Il vous font accepter avant de vous envoyer le contrat si bien que vous ne pouvez plus rien faire.</t>
  </si>
  <si>
    <t>mickael-d-122065</t>
  </si>
  <si>
    <t>Je suis ravis du service très rapide efficace et vraiment pas chère je le recommande vivement a mes amis et au autre client et future client qui souhaite souscrire</t>
  </si>
  <si>
    <t>lulu0207--139462</t>
  </si>
  <si>
    <t>J'ai envoyé une facture de remboursement par mail le 11 octobre 2021, à ce jour 12 novembre 2021 toujours pas de remboursement,  j'ai appelé trois fois et chaque fois on me dit que le remboursement est parti...mais toujours rien à ce jour vendredi 13 novembre 2021!!!</t>
  </si>
  <si>
    <t>ortizguy-53437</t>
  </si>
  <si>
    <t>assurance a fuir tres vite</t>
  </si>
  <si>
    <t>dan-98200</t>
  </si>
  <si>
    <t>Je suis toujours très satisfait de la MGP depuis mon adhésion en 1976.
Niveau contact, très satisfaisant,bien qu'ayant changé de résidence depuis peu et ayant quitté Marseille, il n'y a pas de bureau de la MGP à proximité de Mulhouse. Toutefois le contact avec les conseillers MGP est facile et j'ai affaire à du personnel compétent qui prend le temps de me répondre avec compétence.
Le seul bémol que je peux émettre concerne le niveau des cotisations qui ne prend pas en assez en compte la prise en charge à 100% des cotisants.</t>
  </si>
  <si>
    <t>ge-98333</t>
  </si>
  <si>
    <t>Je suis motard , depuis 34 ans jamais un sinistre ni vol,ni rien du tout , après une suspension de permis,le couperet est immédiat chez AMV, résiliation et inscription au fichier des résiliés, aucune discussion....nullllllll</t>
  </si>
  <si>
    <t>piki-100041</t>
  </si>
  <si>
    <t>Cette assurance est à éviter absolument!
Il est impossible de les contacter directement il faut transmettre toutes vos requêtes à votre conseiller LCL qui semble-t-il ne peut communiquer avec CACI que par mail. Malgré les LRAR, CACI ne respecte pas les délais imposés par La Loi Hamon de 10 jours pour répondre à vos requêtes de substitution. Ils font exprès de ne vous répondre qu'une fois votre date d'anniversaire prêt passée pour vous proposer une décote sur votre assurance actuelle. Dans mon cas il me proposait -50% sur les cotisations de mon assurance prêt si je renvoyais leur offre accompagnée d'un mandat de prélèvement qui ne se trouvait pas dans leur courrier. J'ai non seulement répondu dans les temps, avertit mon conseiller LCL que ce mandat était manquant, mais j'ai également refait une LRAR pour demander ce mandat... 3 mois se sont passées et toujours zéro réponse de la part de CACI.
Une société de consommateur vient d'envoyer LCL devant les tribunaux pour ces pratiques démultipliées.
Je déconseille fortement cette assurance emprunteur et souhaite bon courage à toutes les victimes dans mon cas!</t>
  </si>
  <si>
    <t>patrick-t-105677</t>
  </si>
  <si>
    <t>je suis satisfait du service  tarifs corrects  amabilité des conseillers interface simple et pratique étant nouveau client direct assurance  j'attends de voir à l'usage !!!!!</t>
  </si>
  <si>
    <t>mike20260-76495</t>
  </si>
  <si>
    <t>Je vais essayer de me montrer mesurer, car tout ne peut être la faute d'AMV. Si on s'assure à minima (au tiers basique, moto de plus de 10 ans), il faut s'attendre à avoir les garanties qui vont avec...
Chez eux depuis 17 ans (3 véhicules familiaux), bon père de famille respectant les règles de la société (vous savez, ceux qui payent leurs impôts, leurs assurances, roulent avec un permis, ne picolent pas ni ne se drogue, respectent le code de la route, laissent leur place à un vieux ou une dame dans le bus, traversent sur les clous, ont un minimum de sens civique, tout ça, tout ça...) je n'ai jamais eu aucun sinistre et possède depuis plus de 5 ans 50%de bonus.
Bref, accident de moto il y a un mois avec un jeune conducteur grillant le stop. Evitement d'urgence, cascade, urgences, bobos multiples et moto épave.
Le constat est fait le lendemain, envoyé sous 48h avec la foultitude de paperasse qui va avec (20 pages !), passage de l'expert la semaine suivante, contact avec Icare pour l'enlèvement de la machine...mais toujours rien en ce qui concerne la détermination stricte des responsabilités ou le délais d'indemnisation. Le pire, c'est d'apprendre que la partie adverse n'a même pas encore ouvert de dossier...visiblement, le conducteur B n'a pas donné le constat ou son agent attend de voir si ça réagi du côté de l'accidenté... On est pas tous goupillés pareil visiblement.
Pour le pilote/assuré, la sanction est immédiate...devra t-il attendre la chute des feuilles automnales pour se voir rembourser ?
Merci quand même à la bienveillance et à la patience de l'équipe du service indemnisation...mais pour le principal concerné, ces délais sont angoissants. Faut-il se dire que "tant que tout va bien, on peut compter sur son assurance"...et qu'à la première aspérité, les choses se compliquent ?
Merci de démentir tout cela...car je n'aimerai pas devoir aller voir ailleurs.</t>
  </si>
  <si>
    <t>wozniak-s-133223</t>
  </si>
  <si>
    <t>satisfaite du service, rapport qualité prix
je recommande cette assurance. Peut être fidéliser les clients en faisant un tarif dégressif au fur et à mesure des années d'ancienneté.</t>
  </si>
  <si>
    <t>brigitte-79222</t>
  </si>
  <si>
    <t>A la GMF depuis 48 ans, et n'ayant eu que peu de soucis, tout va bien mais là depuis quelque temps cela reste fort à désirer : 
le dernier : un sinistre sur un bâtiment de mon domicile par une voiture roulant vite, le 2 septembre dernier, à 18 h, signalé le 03/029 à 9h, aucun document demandé alors que je pouvais les adresser par internet aussitôt même photos. Je devais être rappelée dans les 48 h..
 Le 11/09 je téléphone pour savoir où cela en est : un courrier m'aurait été adressé le 04/09 (non reçu le 11 et daté du 06/09 !) reçu le 12/09.. On me demande (enfin !) le constat, le devis des travaux. que je m'empresse d'envoyer aussitôt par internet. On me dit dans 3 jours ce sera bon. J'appelle ce matin 16/09: personne méprisante, ne se présentant pas, qui me dit qu'un courrier à l'assureur sera fait pour lui demander son accord (???) quand ? vous serez traitée par ordre d'arrivée. Et l'assureur a quel délai ? 30 jours. Je lui rappelle que la maison est en vente et que c'est urgent, d'autant que l'entrepreneur devra intervenir 3 fois car le batiment est en terre et chaux.. C'est comme si je parlais à un mur ! J'ai raccroché. Assurée à la GMF depuis 1971 !</t>
  </si>
  <si>
    <t>hula-62462</t>
  </si>
  <si>
    <t>je suis plutôt satisfaite de cette mutuelle. Les remboursements sont rapides, je n'ai jamais eu à faire de réclamation. J'apprécie d'avoir été contacter pour une remise à niveau de ma complémentaire. L'accueil est très agréable et la compétence indéniable.</t>
  </si>
  <si>
    <t>bpr16-122045</t>
  </si>
  <si>
    <t>Suite à un accident de la circulation non responsable avec une personne non assurée mais identifiée, l'assurance m'a affirmé que j'allais être assuré. J'ai donc suivi leur procédure (choix de leur garagiste, expertise, dépose de véhicule  en réparation à leur demande) mais il m'ont averti après les réparations que je devais payer le sinistre !!! il y a réel défaut de consil de la part de cet assureur.
A fuir, client depuis 30 ans, sans aucun sinistre depuis 12 ans, il n'ont même pas voulu faire un geste commercial (pour 700 € ) alors que j'ai  8 contrats au total (maisons, véhicule) chez eux et que je paye pour 3000 € de cotisations annuelles.</t>
  </si>
  <si>
    <t>mdbs8-89532</t>
  </si>
  <si>
    <t>1 étoile car on ne peut pas mettre moins : erreurs à gogo on vous prélève des sommes folles non prévues à l'échéancier et on rompt un contrat de 10ans sans vous prévenir. Aucun rappel et aucune communication en cas de problème et cerise sur le gâteau aucune indemnisation en cas d'arrêt d'activité en période de confinement. On fera difficilement pire que cette assurance !</t>
  </si>
  <si>
    <t>casteur-maryse-117894</t>
  </si>
  <si>
    <t>Mutuelle qui rembourse a plus d un mois.mutuelle a fuir..ne s occupe pas des clients difficile a joindre et ne reponds pas aux mails aux reclamations ils continuent cependant a prelever les échéances sans se soucier des remboursements de leurs clients</t>
  </si>
  <si>
    <t>Nous sommes assurés à la Matmut, une tierce personne assurée à la MAAF est rentré dans notre mur d'habitation en voiture au mois de janvier 2021, tous les experts sont passés et on chiffrer les dommages, cependant l'assureur MAAF n'a toujours pas indemenisé notre assureur,  une honte... il utilise tous les recours pour ne pas rembourser, malgré les nombreuses relances qui ont été effectués par la Matmut, 
Quel intérêt pour eux de faire traîner l'indemnisation et quelle image pour cet assureur... ??</t>
  </si>
  <si>
    <t>aime-95433</t>
  </si>
  <si>
    <t>Service lamentable. Ca fait 1 an que je demande ma carte et à ce jour toujours pas reçu malgré mon déplacement jusqu'à Noyelles-Godault et mes multiples envois de documents et appels. Ils me disent toujours qu'ils vont faire le nécessaire, mais toujours rien tout juste bon à demander sans cesse les mêmes documents. Y en a marre à la fin, très déçu de cette assurance. Facile de faire des publicités à la télévision où tout est merveilleux mais ce n'est pas comme ça en vrai. Pour encaisser mon argent tous les mois,là ça va c'est les champions.</t>
  </si>
  <si>
    <t>maudieu-a-125576</t>
  </si>
  <si>
    <t>Performances remarquables en période bahutée / Rare partenaire offrant encore contact personnalisé par agence locale / Suivi et informations utiles par conseiller disponible et compétent //</t>
  </si>
  <si>
    <t>bertu-95785</t>
  </si>
  <si>
    <t>Bonjour. Un expert de la MAIF est venu pour constater les dégâts suite au coup de vent de décembre 2019. Il a écris (taper) son rapport chez moi et sans que je puisse le lire, ou en avoir une copie, il m'a fait signé sur son écran de PC blanc ? Signé quoi? hum...doute ou pas ! As-t-on le droit de faire signé une personne âgée de 77 ans un document sans préalable lui en donner lecture ou copie? J'ai comme l'impression de lui avoir donné un blanc-seing ! Que va devenir ma signature? Merci à vous pour vos conseils. Bernard</t>
  </si>
  <si>
    <t>lyl29-130910</t>
  </si>
  <si>
    <t>Contact pris via internet puis par téléphone.  Le commercial s'avère être mon interlocuteur pour connaître mes droits. Pas de chance au moment du changement de mutuelle je dois être opérée suite à un accident intervenu 3 semaines auparavant et une hospitalisation quand j'avais mon autre mutuelle. Neoliane refuse d'intervenir. 1ere déconvenue.  Ensuite je demande le numéro de l'assistance.  J'étais immobilisée à domicile.  Le commercial m'a orienté vers une structure qui ne connaissait pas Neoliane ! À chaque fois que je présente ma carte de mutuelle les pharmaciens, opticiens etc. Restent perplexes. Neoliane ne répond pas ou 3 mois après une multitude de relances. Bref. Je déconseille cette mutuelle qui n'a aucune agence locale et qui se défausse à chaque demande.</t>
  </si>
  <si>
    <t>naeck-j-133639</t>
  </si>
  <si>
    <t>Satisfait du service.
Les prix sont correctes.
Les procédures pour s'inscrire et envoyer les documents sont simples (tous ce fait sur internet, c'est pratique)</t>
  </si>
  <si>
    <t>less15-94862</t>
  </si>
  <si>
    <t>Une déception complète. J'avais un sinistre responsable déclaré le 2 juillet. À la date de 22 juillet je suis toujours sans l'avis de l'expert et sans ma voiture. L'assureur a pris 10 jours pour me trouver un garage agrée, ensuite plus d'une semaine pour faire venir un expert et donc encore une semaine minimum à prévoir pour la réparation ! J'ai appelé mille fois à Olivier mais impossible de faire bouger les choses. Et je suis sans voiture de remplacement car il n'y a pas de voitures avec une boîte automatique dans le garage. Et aujourd'hui un des responsables de Olivier m'a refusé de donner une voiture de remplacement via des agences de location. Je voulais souscrire une option payante pour avoir une voiture de remplacement mais on m'a refusé car le sinistre a déjà eu le lieu ultérieurement. Inutile d'appeler au service de réclamation, cela ne change rien</t>
  </si>
  <si>
    <t>benoit-l-108516</t>
  </si>
  <si>
    <t>je suis satisfait du service le prix me convient c'est simple et pratique .
je suis satisfait du service le prix me convient c'est simple et pratique .
je suis satisfait du service le prix me convient c'est simple et pratique .</t>
  </si>
  <si>
    <t>assuranceo-82158</t>
  </si>
  <si>
    <t>Service client en mode perroquet,  ils sont tous former pour repeter la même chose , sinistre ouvert depuis début novembre , pas d'information de leurs part , obligé de les appeler H24 , se permettent de dire que je suis en tord alors que non , dépôt de plainte effectuer  et envoyer à l'assurance tout y est , ne font pas bien leurs travaille , l'agent n'était même pas au courant que le l'autre véhicule avait une assurance ,</t>
  </si>
  <si>
    <t>mage--nganga-kodia-a-109021</t>
  </si>
  <si>
    <t>j'ai appelé une première fois je suis tombée sur une conseillère juste ADORABLE , professionnelle et bienveillante ! un second appel idem une conseilliere joviale et professionnelle ! continuez ainsi pcq c'est un peu de bonheur a chaque appel</t>
  </si>
  <si>
    <t>victoria77-71833</t>
  </si>
  <si>
    <t>Je déconseille cette assurance santé, la gestion de remboursement est médiocre ma carte de mutuelle je l'ai reçu au bout de 5 mois après signature de mon contrat et au moment de résilier la bizarrement ça prend connaissance de votre existences pour ne pas partir. Breff merci à ma conseillère actuelle qui est top pour ceux qui on besoin d'une conseillère honnête et a l'écoute de vos demande p.bouvier@arcanes-reseau.fr</t>
  </si>
  <si>
    <t>b2s-78071</t>
  </si>
  <si>
    <t>Cette assurance  et absolument  a eviter</t>
  </si>
  <si>
    <t>jejeelweon54-55513</t>
  </si>
  <si>
    <t>ça déjà était un dur labeur de changer d'assurance (voiture) pour me retrouver avec Axa après des mois de conflits avec mon ancienne assurance... leurs prix étaient attractifs et je me suis dit que par rapport à ce que j'avais eu avant, ça ne pouvait être pire... Malheureusement pour moi et surtout d'avoir déménagé, le prix de mon assurance a vite changé ! En effet, signaler un changement d'adresse fait augmenter le prix, dans certains cas, de son assurance... A AXA la seule modification qu'ils prennent en compte est d'augmenter la cotisation sans même prendre en compte le changement d'adresse... ce qui fait qu'on a beau toujours les appeler, rien y fait ! Ils prennent en compte le changement d'adresse dans leur tarif mais envoient toujours la carte verte à l'ancienne adresse avec l'ancienne adresse bien entendu... De ce fait, je roule en défaut d'assurance (hé oui la carte verte n'est plus valide avec les dates et l'adresse caducs) et à chacun de mes appels, ma cotisation augmente... Aucune solution ne m'est apportée, sans compter le nombre de fois où j'ai appelé sans avoir eu une personne, où que celle-ci me raccroche au nez, soit désagréable voire même me fasse comprendre que je mens et que j'invente malgré les preuves évidentes sur leur incompétence chronique... Service clientèle catastrophique ! Je me suis même déplacé en agence AXA car je suis client uniquement sur Internet (apparement je n'ai même pas le droit à avoir un référent en agence...) et eux-mêmes n'en reviennent pas du niveau d'incompétence de leur système de plateforme en ligne... Fuyez absolument AXA !! Ils ne cherchent qu'à vous prendre de l'argent sans trouver de solutions...</t>
  </si>
  <si>
    <t>ge-96754</t>
  </si>
  <si>
    <t>Bonjour, il faut savoir que la MGEN n'a plus le monopole pour les mutuelles pour le personnel de l'éducation nationale. J'ai appris cette année que cela avait été libéralisé et d'autres assurances comme la GMF ou AXA ont obtenu l'habilitation par le ministère de l'éducation nationale. Je suis actuellement entrain de réaliser des devis afin de fuir la MGEN aux tarifs effectivement exhorbitants (3012.48 euros pour les 12 derniers mois pour mon conjoint, lui-même adhérent, moi-même et mes 2 enfants, sachant que nous sommes 2 enseignants de 17 ans d'ancienneté seulement - la cotisation est calculée sur le salaire).</t>
  </si>
  <si>
    <t>rupa-c-137383</t>
  </si>
  <si>
    <t>Je suis satisfait du service les prix me conviennent j’ai bien pris note de tout j’ai eu votre nom par un de mes enfants qui était chez vous j’ai donc suivie</t>
  </si>
  <si>
    <t>liesab-100941</t>
  </si>
  <si>
    <t>Il y a quelque chose de rassurant lorsque l'on lit les commentaires ; je me dis que je ne suis pas toute seule à être désemparé par cette assurance vie.Papa est décédé le 29/09/2020,ma sœur et moi avons envoyé tous les documents nécessaire et aujourd'hui je reçois un courrier me disant que j'avais mal rempli les documents (documents qui soit dit en passant sont d'un manque de compréhension totale et qui ne précise pas qu'il faut envoyer un RIB et sa photocopie de carte d'identité.Tout cela pour faire trainer le dossier et garder l'argent bien au chaud dans leur caisse). Très désagréable au téléphone et surtout un manque d'empathie à l'égard des personnes endeuillées.Assurance qui me fait honte et qui ne me permet pas de faire mon deuil.Ou est le respect des défunts et de leur famille ??A ne surtout pas recommander !</t>
  </si>
  <si>
    <t>willow-112689</t>
  </si>
  <si>
    <t xml:space="preserve">Comment ça ce fait qu,il est impossible  d avoir une mensualisation  de mon assurance 
Alors les gens à revenus modeste  n ont pas le droit de conduire !!!!!!
Je recommanderais  pas votre assurance </t>
  </si>
  <si>
    <t>benjamin-b-129820</t>
  </si>
  <si>
    <t>Étant déjà client rien n'est pré-rempli pour souscrire une nouveau contrat, les démarches semblent interminables, il faut tout refaire et les justificatifs sont à donner à la pelle ( des relevés d'informations ( ???))</t>
  </si>
  <si>
    <t>quarto-n-132908</t>
  </si>
  <si>
    <t>Le services et rapide et bien même si les autres assureurs le prix et légèrement plus bas mais la panne 0km et beaucoup plus avantageuse les autres assureurs propose la panne à partir de 50km!</t>
  </si>
  <si>
    <t>bastien83-69043</t>
  </si>
  <si>
    <t>lire INLAY sur contrat mais ne pas rembourser car écrit INLAY-CORE seul les pro font la différence .Soins dentaires aller voir ailleurs.</t>
  </si>
  <si>
    <t>paola-90864</t>
  </si>
  <si>
    <t>Je suis satisfaite des prix proposés les prix me conviennent parfaitement je recommande votre assurance à toute personne de mon entourage</t>
  </si>
  <si>
    <t>william-b-133711</t>
  </si>
  <si>
    <t>Je suis satisfait du service proposé par l'assurance. En tant qu'étudiant, je trouve les tarifs très attractifs en comparaison avec les autres offres disponibles sur le marché.</t>
  </si>
  <si>
    <t>besson-m-108126</t>
  </si>
  <si>
    <t>Je suis satisfait des services et le tarif me convient parfaitement. le service d’accueil téléphonique est performant et les renseignements transmis sont précis</t>
  </si>
  <si>
    <t>fleuret-t-128021</t>
  </si>
  <si>
    <t>Parfait ! 
Les prix sont très abordables et cela me permet d'économiser un maximum ce qui n'est pas de refus.
Plus les 10% si vous assurez votre voiture en plus de votre moto n'est clairement pas négligeable !</t>
  </si>
  <si>
    <t>joel-77244</t>
  </si>
  <si>
    <t xml:space="preserve">Adherant depuis 2012 , prestations Cegema augmentant regulierement . Tres satisfait d'avoir ete contacte par Santiane .
Passage en revue et propositions d'un nouveau contrat moins onereux et offrant des prestations meilleures </t>
  </si>
  <si>
    <t>gerard-71425</t>
  </si>
  <si>
    <t>Toujours pas récupérer le capital qui m est du suite au décès de ma mère. Mal conseiller commercial incompétent. Ne conseilla generali avec ce commercial.ils m ont fait réglé les obsèques avec mon argent et ne nous a pas dis qu ils étaient en partenariat avec les pompes funèbres général. Aujourd hui le commercial ne répond même pas au message que je lui envoie manque de sérieux mais pour endormir les personnes âgée pour signer un contrat ça il a su le faire</t>
  </si>
  <si>
    <t>damien-t-123739</t>
  </si>
  <si>
    <t>2 eme assurance du a 1 accident non responsable qui a detruit ma moto... je reviens chez april. Efficace et rapide donc je reste chez eux... pourquoi allezbailleurs</t>
  </si>
  <si>
    <t>lemonnier-j-136917</t>
  </si>
  <si>
    <t>Très simple pour l'adhésion en ligne et la transmission des documents. Des prix incomparables avec de bonnes garanties comparées à d'autres assurances</t>
  </si>
  <si>
    <t>francesco-c-127561</t>
  </si>
  <si>
    <t>Je suis trop satisfait. Je suis très satisfait du service.  processus très pratique et j'espère répondre à toutes mes attentes. à l'avenir, je souhaite changer mon mode de paiement en mensuel.  pour le moment je n'ai pas eu l'enregistrement.  Merci</t>
  </si>
  <si>
    <t>fabienneh-57938</t>
  </si>
  <si>
    <t>Depuis plusieurs mois, il est impossible d envoyer un mail ou une pièce jointe depuis un mac, navigateur SAFARI. On me répond qu on y travaille et que bientôt ce sera résolu... Dans combien de mois?</t>
  </si>
  <si>
    <t>le-moal-s-129283</t>
  </si>
  <si>
    <t>Je  n’ai pas été satisfaite du premier contact, lors de la souscription des contrats , car beaucoup d’erreurs ont été commises. Heureusement j’ai rappelé et je suis tombée sur des opératrices bien plus compétentes et professionnelles. Merci à elles. Bien cordialement. Mme Le Moal</t>
  </si>
  <si>
    <t>thiery-b-128018</t>
  </si>
  <si>
    <t>Satisfait, prix interessant, demarches simples malgre quelques soucis informatiques. J'essaierais de joindre vos services par telephone pour avoir les derniers renseignements qui me manque.</t>
  </si>
  <si>
    <t>perrin-m-116672</t>
  </si>
  <si>
    <t>Le fait d’appliquer une franchise prêt de volant même en cas d'accident non responsable est très décevant.</t>
  </si>
  <si>
    <t>marie-116591</t>
  </si>
  <si>
    <t xml:space="preserve">J'ai un un accroc sur un spyder Can Am et super assurance très gentil au téléphone et surtout on prend le temps  de comprendre votre problème.
Bref assurez vos 2 ou 3 ou 4 roues chez eux assurance au top </t>
  </si>
  <si>
    <t>mos-104016</t>
  </si>
  <si>
    <t xml:space="preserve">En seulement deux jours de contrat avec eux et des problèmes que je n'ai pas eu en plusieurs années avec d'autres assurances.
Contrat résilié avec perte d'argent mais un grand soulagement !!!
 </t>
  </si>
  <si>
    <t>dani-103708</t>
  </si>
  <si>
    <t>moi je suis chez cegema depuis le premier janvier et la sécurité sociale n a toujours pas les papiers par lequel j ai une mutuelle quand je téléphone a cegema tout est en règle je crois que je vais bloquer le prélèvement et chercher une autre mutuelle</t>
  </si>
  <si>
    <t>jean-christophe-c-126910</t>
  </si>
  <si>
    <t>Les prix me conviennent mais j'aurai aimé pouvoir assurer le véhicule pour le vol, ce qui n'est pas proposé. Ni pour l'incendie d'ailleurs............</t>
  </si>
  <si>
    <t>johnab33-91319</t>
  </si>
  <si>
    <t xml:space="preserve">Satisfait du prix/garantie établie  
Dans une optique de prévoyance assurance recommandé
Très pratique pour les jeunes conducteurs  et abordable  à recommander fortement </t>
  </si>
  <si>
    <t>mohamed-z-107651</t>
  </si>
  <si>
    <t>bonjour je suis satisfait de la relation clientèle  . L'écoute les conseils pour les démarches d'ordres administratif .pour différents types de souscription  .
AMICALEMENT .</t>
  </si>
  <si>
    <t>karseb-57769</t>
  </si>
  <si>
    <t>J'ai fait résilier une assurance auto en mars 2017, et ils ont égaré le courrier de résiliation, et donc mon assurance court toujours. J'ai voulu faire opposition, et le LCL (qui m'a vendu cette assurance) me dit que si je fais opposition, je serai fiché comme mauvais payeur! Surtout n'y aller surtout pas!</t>
  </si>
  <si>
    <t>domdom-65931</t>
  </si>
  <si>
    <t>En maladie ordinaire depuis avril 2017 je perçois le complément de salaire enfin en décalé. Et depuis deux trois mois c'est du grand n'importe quoi. Et pour le paiement des primes de fin 2017 j'attends toujours il manque toujours un document que je renvois à chaque fois en attendant je ne perçois qu'une indemnité fois mai 2018 dans l'attente du comité médical. Je vous laisse imaginer dans quelle merdier je suis. J'appelle la plate-forme j'envoie des mais les réponses me laissent pantoise. C'est purement inadmissible.</t>
  </si>
  <si>
    <t>david-m-124585</t>
  </si>
  <si>
    <t>Le service client et sinistre manque de professionnalisme et de serieux dans mes dossiers.
Je m'attendais à de meilleur prix de la part de Direct Assurance et des prix plus raisonable.</t>
  </si>
  <si>
    <t>j'ai aussi passé contrat par l'intermédiaire Santiane, je viens de télécharger ma carte tiers payant elle va du 20/01/2021 AU 19/02/2021?????? Je n'arrive pas à joindre le numéro de téléphone indiqué pour qu'on m'explique,, j'attends toujours une demande de devis demandé j'ai du annuler un rendez vous chez le dentiste .
alors oui fuyez de plus j'ai payé 20 euros de dossier et il ne sont pas capable d'envoyez une carte de mutuelle correcte.
Pour ma prochaine mutuelle j'irais donc  près de chez moi avec une personne en face de moi.
1 an avec eux ça va être long ne faites pas cette bêtise, méfiez vous trop de publicité , ne présage pas  toujours un bon service derrière.</t>
  </si>
  <si>
    <t>peggy--r-116342</t>
  </si>
  <si>
    <t xml:space="preserve">Bonjour, 
L' accueil téléphonique est parfait.
 Votre conseillère est très efficace et agréable. tarifs attractifs.
Je suis satisfaite pour le moment.
Cordialement
</t>
  </si>
  <si>
    <t>geraldine07-71069</t>
  </si>
  <si>
    <t xml:space="preserve">Apres un harcèlement téléphonique (jusqu'à 7 appels dans la même journée ), la chargée clientèle du mandataire m'a dit qu'elle m'envoyait le contrat d'une prévoyance accident ainsi que d'une protection juridique. Après une conversation tres musclée à lui dire que je ne voulais rien elle m'a dit que je recevrais les contrats et que le Prelevement se ferait le 5 de chaque mois. Là je lui répond qu'elle n'a pas mes coordonnées bancaires et là à ma grande surprise elle me donne mon iban. Je n'en croyais pas mes oreilles. Je lui réitère le faites que je ne veux rien. Que nenni . Je reçois les contrats . J'appelle Neoliane les service client. Qui me dit que c'est le dernier jour pour me rétracter, que je peux le faire par le site internet. Elle me donne la marche à suivre. Elle me dit aussi que tout serait arranger. Je la préviens ayant des connaissances bancaires que le Prelevement s'il se présente je demande un remboursement avec une révocation derrière ( comme c'est une 1 ere présentation "First") on ne peux rien faire tant qu'il n'a pas été debité. Elle me dit de ne pas m'inquiéter, le contrat sera clôturé sans probleme au 5 fevrier. Aujourd'hui je vais sur ma banque en ligne et oh surprise un Prelevement de 69.50 " drôle de nom" . Bizarre, j'appelle ma banque et oh surprise en faisant des recherches c'est Neoliane qui prélève. JE SUIS EN COLERE DÉPITÉE </t>
  </si>
  <si>
    <t>cassandra-h-133594</t>
  </si>
  <si>
    <t>Je suis satisfaite du tarif et le prix convient à mes attentes. Mon conjoint étant passer chez vous il y a peu, cela m’a consoler à faire appel à vous pour ma voiture.</t>
  </si>
  <si>
    <t>poune44-138824</t>
  </si>
  <si>
    <t>Tombé en panne d'embrayage et de rupture moteur sur une bretelle d'entée de 4 voies rapides, téléphoné à la GMF qui m'a demandé de téléphoner au 112 pour Gendarmerie et dépanneur spécifique sur ce type de voie.
In tervention rapide environ 20 minutes entre contact GMF et dépannage</t>
  </si>
  <si>
    <t>jean-yves-a-134457</t>
  </si>
  <si>
    <t>je suis satisfait du service je suis satisfait du service je suis satisfait du service je suis satisfait du service je suis satisfait du service je suis satisfait du service je suis satisfait du service</t>
  </si>
  <si>
    <t>deleur-103934</t>
  </si>
  <si>
    <t>Une assurance à fuir,on m'a résilié mon contrat au 31 Décembre 2020 ,et dans le même temps j'ai reçu ma carte mutualiste pour 2021.Mais en Janvier pas de prélèvement ,j' envoie un mail et là surprise on me réponds que je suis radiée depuis le 31/12/2020.
Aucun avertissement ,et je n'ai plus de couverture complémentaire santé ouf ,je n'ai pas eu besoin de soin...Mais quand je regarde pour trouver une mutuelle sérieuse il n'y en a pas hélas ,à chaque fois avis médiocre ,le pire c'est qu'on a pas le choix !!!!!!</t>
  </si>
  <si>
    <t>rech--129181</t>
  </si>
  <si>
    <t>Ils vous font un super tarif afin de vous récupérer, puis un mois après il vous contacte en disant qu’ils sont désolés mais une erreur a été faite par le responsable d’agence et qu’ils doivent augmenter ma cotisation de quasiment 300€.
Personnes incompétentes, impossible à joindre, discours différents à chaque conseillers. 
Et j’imagine lors d’un sinistre….
À fuire d’urgence.</t>
  </si>
  <si>
    <t>sonia-r-129525</t>
  </si>
  <si>
    <t>Devis établit en un rien de temps, résiliation faite par direct assurance, rapide efficace rien a redire. je conseille DIRECT ASSURANCE.
Cordialement.</t>
  </si>
  <si>
    <t>nadege-m-115929</t>
  </si>
  <si>
    <t xml:space="preserve">je suis très satisfaite de cette assurance.
le service client est efficace et l'application est simple d utilisation.
Assurance à recommander . 
cordialement </t>
  </si>
  <si>
    <t>diakite-i-125819</t>
  </si>
  <si>
    <t>Je suis très satisfaite du service. Les prix me conviennent. Très simple et très pratique. J'envisagerai de parler à mes connaissances proches. 
Merci</t>
  </si>
  <si>
    <t>na2s-du68-51084</t>
  </si>
  <si>
    <t xml:space="preserve">M6A26996/SISAH
Client AMV depuis 2013, deux moto assuré, zéro sinistre.
Je suis parti en vacances pour une période de quelques mois, à mon retour, garage forcé et plus de véhicule.
Je porte plainte appel AMV, leur envoi les documents, à ce moment je suis confiant car je vois que sava vite. Ensuite je vois que sa deviens un jeu d'envoi de courrier, il m'envoie des courrier et évidemment je leur répond en leur envoyant tout les documents demandés. Le dossier à la fin est complet plus aucun documents à demander, maintenant ça fait 3 mois que j'attends, que j'appelle, que j'envoie des recommandé et des mails. Et je n'ai aucune réponse !! </t>
  </si>
  <si>
    <t>amontoulieu-104333</t>
  </si>
  <si>
    <t>NUL!
On m'avait dit que je bénéficierai d'un contrat remboursant l'osthéo, il n'en est rien... 90€ à mes frais. Plus aucun geste commercial quand le changement de mutuelle s'est mal effectué.
A eviter</t>
  </si>
  <si>
    <t>yassine-a-109743</t>
  </si>
  <si>
    <t xml:space="preserve">Client chez vous depuis 2013, ayant deux contrat auto et un habitat, on me résilie le contrat car j'ai eu deux sinistres consécutives en septembre et novembre 2020, on me resilie le contrat de suite, on me donne de fausse promesse et je me retrouve bloqué.
aujourd'hui, j'en parle de ma situation partout et j'ai engagé les démarches pour resilier l'ensemble de mes contrats avec vous.
</t>
  </si>
  <si>
    <t>stephane-l-105771</t>
  </si>
  <si>
    <t xml:space="preserve">Je suis satisfait mais ! Oui mais car j'ai essayé de faire un devis pour le remplacement de mon véhicule actuel par un véhicule électrique TESLA et là que ca soit sur votre site ou par téléphone on me dit que ce n'est pas possible. 
Vous êtes en pointe au niveau des assurance et vous n'assurez même pas ce type de véhicule. 
</t>
  </si>
  <si>
    <t>renane-d-129004</t>
  </si>
  <si>
    <t>Dommage qu’il n’y ait pas de proposition de franchise plus basse. Nous aurions préféré trouver une franchise à 300€ comme beaucoup d’autres assureurs.</t>
  </si>
  <si>
    <t>fl-85497</t>
  </si>
  <si>
    <t>Depuis 3 mois je ne peux plus faire aucune opération sur mon espace, je n'ai plus de documents associés à mon compte, il y a des erreurs sur les données. Malgré toutes mes demandes et relances que ce soit au GIE Afer ou via mon correspondant, je n'ai obtenu aucun résultat. Je pense que je vais quitter le navire avant qu'il ne coule car je n'ai plus confiance dans cette société.</t>
  </si>
  <si>
    <t>ludwig-j-110368</t>
  </si>
  <si>
    <t>Je suis satisfait de votre service et rapidité a nous répondre.les prix sont convenable. Les papiers sont vite arriver ainsi que la carte verte provisoire</t>
  </si>
  <si>
    <t>dydy-63754</t>
  </si>
  <si>
    <t xml:space="preserve">A fuir de toute urgence les prix plus ou moins attractifs reflète très bien cette assurance qui est juste là pour encaisser mais pas du  Tout à l’ecoute Des clients 
Après un accident non en tort sa fait plus de deux mois que je me bat avec eux pour obtenir une indemnisation 
Appel à répétition 
Très mauvais service client </t>
  </si>
  <si>
    <t>cottenceau-s-132315</t>
  </si>
  <si>
    <t>je suis satisfait de la rapidité pour souscrire un contrat avec des prix très compétitifs. c'est très facile de souscrire un contrat et une bonne réactivité.</t>
  </si>
  <si>
    <t>laurent-t-138650</t>
  </si>
  <si>
    <t>rien signaler pour le moment car nous n'avons encore rien reçue n'y a faire a vos service nous verrons a l'usage  j'attend bien un double du contra au moins par mail et un échéancier  slts.</t>
  </si>
  <si>
    <t>ludocros-104282</t>
  </si>
  <si>
    <t>Bonne mutuelle      ,pour l'instant rien a signaler de négatif les remboursement sont effectués à temps. La podologie n'est pas remboursé de beaucoup.</t>
  </si>
  <si>
    <t>max50630-131141</t>
  </si>
  <si>
    <t xml:space="preserve">Honteux pitoyable à déconseiller au employeur
Et à tout le monde .
Ma concubine n'a toujours rien .
J'ai envie de vomir ..................
Enfin bref
</t>
  </si>
  <si>
    <t>juve-51517</t>
  </si>
  <si>
    <t xml:space="preserve">en Itt depuis 5 mois , ils me baladent de courrier en courrier et gagnent du temps.
le service client ne sert à rien et fait plutot barrage.
Aucune compassion ni empathie pour des gens malades , je suis atteint d'un cancer et aimerait que les choses secpassent mieux.
Mon Agence leur a transmis des éléments financiers le 27/12 en Rec AR, le centre d'appel m'informe le 20/01 n'avoir rien réceptionné,toutefois il s'avère que Sogécap a 3 semaines de retard ds le traitement des courriers....
Voici 2 mois que le sinistre a été déclaré etvrien n'avance.
Sogécap filiale de la SG ne semble pas se mettre au service de ses clients.
Je vais saisir un médiateur.
</t>
  </si>
  <si>
    <t>baxter7522-40047</t>
  </si>
  <si>
    <t>Via Agence  Lannion  MAAF Couvre et se cache derriere une fausse declaration  de son assurée car non presente ..Aucune confrontation ....Bris de lunette par chien en liberté qui vous saute dessus et sur votre chien  ... A deja renversé un petit au meme endroit 22420 Le Vieux Marché Mairie avisé
La MAAF Prefere le version de Me P .F. , et comme il faudrait des traces physique</t>
  </si>
  <si>
    <t>sarah-57654</t>
  </si>
  <si>
    <t>Des gens pas très professionnels qui laisseront traîner les dossiers (quand ce n'est pas un chèque "sous une pile de dossiers" pour reprendre leurs termes, mais c'est une autre histoire...). Si vous déménagez et changez de région vous serez certainement prélevé au moins 2 fois, car si ce n'est déjà pas facile de se faire entendre comme particulier sachez que même entre les agences ils ne communiquent pas ! Malgré ce qu'ils pourront vous dire, il faut toujours passer derrière. Services franchement incompétents et c'est récurrent d'une agence à l'autre.</t>
  </si>
  <si>
    <t>spyder-76424</t>
  </si>
  <si>
    <t>Assurance catastrophique : injoignable et leur site est en panne. Je reçois des mails me redemandant les pièces que j'ai déjà envoyées plusieurs fois.</t>
  </si>
  <si>
    <t>nad-92174</t>
  </si>
  <si>
    <t>Satisfait  l assurance proposer à un prix correcte et me conviendrait pour mon véhicule donc je pense que je vais changer d assurance  et assurer mon Renault scénic</t>
  </si>
  <si>
    <t>sharmilan--m-133727</t>
  </si>
  <si>
    <t>Je suis satisfait du service et de la qualité des prix. La souscription a été faite rapidement et la plateforme de souscription est simple et explicite donc on comprend très bien les démarches à effectuer.</t>
  </si>
  <si>
    <t>Prix plutôt élevé par rapport aux garanties. Le matériel à l'intérieur du fourgon n'est pas assuré, je vais revoir à date anniversaire le contrat vers un concurrent.</t>
  </si>
  <si>
    <t>lecocq-a-116172</t>
  </si>
  <si>
    <t>Merci j'ai été très content du contact avec votre service client.  L'accueil est toujours aussi chaleureux.  Continuez ainsi. Je recommanderai volontiers votre entreprise</t>
  </si>
  <si>
    <t>robert-m-126990</t>
  </si>
  <si>
    <t>J’ai quitté Direct assurance l’année dernière, j’ai fait une erreur. Je reviens car il n’y a pas mieux...qualité des prestations et prix plus que satisfaisant.</t>
  </si>
  <si>
    <t>bellot-n-121203</t>
  </si>
  <si>
    <t>satisfaite de la prise en charge téléphonique et des renseignements donnés, avoir en cas de demande si accident ou autres besoin (non désirés, bien entendu)</t>
  </si>
  <si>
    <t>Ils sont inhumains. Une honte. Ce sont des profiteurs qui ne savent que soutirer de l'argent. Même sur un contrat prévoyance clos par recommandé avec A.R. depuis plusieurs mois. Même pendant la pandémie, ils font des prélèvements interdits. Ils sont sans scrupules jusqu'au bout. Ça a un nom...</t>
  </si>
  <si>
    <t>villfranck-67773</t>
  </si>
  <si>
    <t xml:space="preserve">victime d'un accident en 2015 mon avocat attend toujours l'autorisation d'axa pour me verser mon dus Axa n'a jamais pris contact avec moi depuis fév 2016 et a omis des rdv  pour ceux qui voudrez plus de renseignement me laisser un post 
</t>
  </si>
  <si>
    <t>delluc-c-121238</t>
  </si>
  <si>
    <t>Parfait, rapide et efficace, conseiller souriant très professionnel et cherche la meilleure formule pour son client prends le temps d'expliquer la totalité des infos, merci</t>
  </si>
  <si>
    <t>sebastien-g-114330</t>
  </si>
  <si>
    <t>Je suis extrêmement satisfait de la qualité des services, manquerait peut-être des réductions de prix par rapport à l'ancienneté (25 ans que j'y suis)</t>
  </si>
  <si>
    <t>mehdi10-70304</t>
  </si>
  <si>
    <t>Fuyez! Assuré depuis 4 ans premier accident responsable mon dossier n'avance pas depuis un mois. La conseillére est injoignable. Assurance catastrophique. pourtant je suis en tout risques</t>
  </si>
  <si>
    <t>cedric-89941</t>
  </si>
  <si>
    <t>Je suis adhérent depuis mes premiers pas dans la police, soit depuis 2001.
Il y a peut être mieux, moins onéreux mais je n'ai jamais eu de souci avec la mgp pourquoi en changer?</t>
  </si>
  <si>
    <t>nathalie-b-106041</t>
  </si>
  <si>
    <t>Le tarif me semble très élevé d'autant que nous sommes client chez vous depuis plusieurs années. je vais lancer. un comparatif et me mettre une alerte pour résilier le contrat si a garanties équivalentes je trouve moins chez vos confrères.</t>
  </si>
  <si>
    <t>bast-53301</t>
  </si>
  <si>
    <t>J'etais au telephone avec un conseiller youdrive et j'ai donné toutes les infos pour remplir le dossier et j'ai meme payé les 2 1ers mois mais je n'ai recu aucun mail confirmant ma souscription ou meme mon numero de contrat ! 
Le conseiller m'a dit qu'il allait me rappeler 2h plus tard car il avait un probleme de "serveur" et depuis 2 jours,toujours rien et qaund j'essaye d'appeler le numero sur lequel j'ai appelé au debut (qui est un numero de direct asurance ) on me dit que ce service n'a rien a voir avec youdrive et qu'ils peuvent rien faire pour moi ! Et aux mails que j'ai envoyé il n'y a aucune réponse de leur part .
Et donc la je me retrouve sans assurance alors que l'argent a dejà été retiré !</t>
  </si>
  <si>
    <t>saiz-h-130568</t>
  </si>
  <si>
    <t xml:space="preserve">Je suis satisfaite du service.
J'ai eu une question concernant les documents à fournir, notamment pour le conducteur secondaire, et ai obtenu une réponse claire et rapide via le service téléphonique. </t>
  </si>
  <si>
    <t>maya-j-106705</t>
  </si>
  <si>
    <t xml:space="preserve">j'ai eu un certain prix  pour ma devis en ligne, 
mais suite à mon appel(pour d'autre chose: en faite car je suis pas francaise et je voulais savoir si j'aurais un coefficiant bonus malus), on y a ajouter  100 Euros sur ma devis principale </t>
  </si>
  <si>
    <t>alexmft-57843</t>
  </si>
  <si>
    <t xml:space="preserve">NON !!! top c trop - "ne quittez pas nous vous passons le service concerné..."10 minutes d'attente .... puis... "ne quittez pas nous vous passons le service concerné .... puis "a vous avez un truc de 2ans là..." bref l'assurance que l'on déteste dans toute sa splendeur... </t>
  </si>
  <si>
    <t>sandrine-m-131271</t>
  </si>
  <si>
    <t>Je suis satisfaite de votre service. Les tarifs sont cohérents avec ceux pratiqués par les assureurs du marché. L'accueil de la plateforme téléphonique est efficace et agréable.</t>
  </si>
  <si>
    <t>brasouille-74571</t>
  </si>
  <si>
    <t>très mécontent 
1 augmentation de 30 euros sur mon assurance auto , motif il faut qu ils s e remboursent sur  accident que  j ai eu  NON RESPONSABLE !
il me dit ouvertement m avoir caché des informations ! pour ne pas que je parte !
a déconseiller fortement</t>
  </si>
  <si>
    <t>issen-a-126676</t>
  </si>
  <si>
    <t>Le prix est satisfaisant comparé à mon ancienne assurance où je payais 1200 euros environs pour plus ou moins les même services. Le service commercial est très agréable.</t>
  </si>
  <si>
    <t>celine-h-116325</t>
  </si>
  <si>
    <t>Prix attractif, facilité de souscription, explications claires et précises sur chaque prestations. Résiliation de l'ancien assureur effectué directement par direct assurance pas de tracas de ce coté la</t>
  </si>
  <si>
    <t>berkani-k-114428</t>
  </si>
  <si>
    <t xml:space="preserve">Je suis satisfait du service, l'adhésion se fait très facilement.
Les prix sont très bas voir la moins chère sur le marché. Je recommande vivement cette assurance. </t>
  </si>
  <si>
    <t>dourd35140-116481</t>
  </si>
  <si>
    <t xml:space="preserve"> Jai été  victime d un petit acrochage avec ma voiture.
j'ai fait un constat avec la personne thiers  qui était  impliqué dans cette  accident.
Ensuite comme j'avais  un doute je suis allée a ma banque demander conseil.
Cela ma permis de prévenir par téléphone mon assureur avent envoyé le constat.
 l assureur ma proposé un  garage agrée  pas trop loin de chez moi.
le garage en question mi disposition un véhicule pendant les réparation</t>
  </si>
  <si>
    <t>samy-n-112523</t>
  </si>
  <si>
    <t xml:space="preserve">Je suis satisfait du service
Prix correcte, toutes les informations sont présentes et pas difficiles à comprendre 
Je recommanderai à l'avenir
 !!!!!!!!!!! </t>
  </si>
  <si>
    <t>jennyquirit-116299</t>
  </si>
  <si>
    <t>C est une entreprise qui ne prend pas en considération les besoins de ses clients quant au service client téléphonique c'est très compliqué pour les joindre et meurs compétences pour beaucoup d'entre eux sont médiocres.</t>
  </si>
  <si>
    <t>zafat-y-133405</t>
  </si>
  <si>
    <t xml:space="preserve">Je suis satisfit merci à vous; je souhaite que vous amélioriez plus vous service pour atteindre plus de clientèles dans le future, être parmi les meilleures. </t>
  </si>
  <si>
    <t>whiskyromeo-112885</t>
  </si>
  <si>
    <t>De quelle façon Swisslife se permet déjà d'abaisser le taux de conversion sur la partie obligatoire à 6.5 % en 2022 et à 6.2 % en 2023, alors qu'il est toujours inscrit à 6.8 % dans la LPP et que le réforme LPP21 n'a pas encore été finalisée ni approuvée ?
C'est tout simplement scandaleux et j'invite tous les assurés à cette compagnie à s'opposer fermement à cette décision.</t>
  </si>
  <si>
    <t>alain-d-106513</t>
  </si>
  <si>
    <t>Niveau de prix correct sans plus, mai évolution trop importante au fil des années, sans prise en compte du bon comportement de l'assuré. Une remise complémentaire serai de bon aloi.....</t>
  </si>
  <si>
    <t>labire-t-126857</t>
  </si>
  <si>
    <t>Satisfait, la signature des documents est facile. Tout est bien expliqué, l'espace client est ludique sans avoir a rechercher les informations essentielles pendant des heures</t>
  </si>
  <si>
    <t>fievet-c-125146</t>
  </si>
  <si>
    <t>Je suis satisfait par vos services à sa propre valeur. 
Je tenais à vous remercier également pour votre suivi et souhaite par la même occasion y assurer d'autres véhicules à l'avenir.</t>
  </si>
  <si>
    <t>cominet-112084</t>
  </si>
  <si>
    <t>problème pour s'inscrire sur mon compte a internet et impossible d'avoir une liste de chirurgien dentistes pratiquant le 100 pourcent santé très déçue</t>
  </si>
  <si>
    <t>elodie-b-135724</t>
  </si>
  <si>
    <t>Je suis satisfaite du temps passé à établir un devis et à signer le contrat. J’attends désormais de voir comment cela se passe dans la réalité. Je dois dire que ma prise en charge des documents en 24h pour effectuer le remboursement a clairement pesé dans mon choix.</t>
  </si>
  <si>
    <t>mag-80809</t>
  </si>
  <si>
    <t>A fuir
Suite à quelques difficultés personnelles, je tarde à transmettre mes relevés de situation sur 24 mois. Je transmets un premier pour une clio que je détiens depuis 1 an, puis un autre relevé pour une voiture détenue depuis plus de 10 ans. Les deux véhicules étant différents, la conseillère me rétorque que mon dossier n'est pas valable et m'annonce que l'acompte versé de 156 euros ne me sera pas remboursé
Donc malgré des tarifs attractifs, fuyez.Ce n'est que de la poudre aux yeux</t>
  </si>
  <si>
    <t>thibault-l-126056</t>
  </si>
  <si>
    <t>Nous sommes satisfait du prix des assurances
Bien mieux que les autre concurrents avec beaucoup de garantie. 
J espère que cela continuera dans ce sens</t>
  </si>
  <si>
    <t>krys31--102194</t>
  </si>
  <si>
    <t>Bonjour, j etais très satisfaite tant que les remboursements se bornaient à mon médecin généraliste et quelques médicaments. Mais pour le remboursement de la partie non prise en charge d une cure le delai a pris plus d un mois et demi et j attends le remboursement du médecin depuis bientôt 1 mois ; alors quand les services annoncent  5 jours ...  je me pose la question à propos de remboursements dus à des interventions avec hospitalisation. Je suis désolée, mais c est factuel</t>
  </si>
  <si>
    <t>colere-77993</t>
  </si>
  <si>
    <t>Horrible expérience. Deux semaines que j'ai envoyé une lettre de résiliation suite à une augmentation du contrat non signalée. Ils n'auraient apparemment jamais reçu la lettre alors que le recipicé m'est revenu. Rien à faire, contact clientèle plus bas que terre. NE JAMAIS SOUSCRIRE!</t>
  </si>
  <si>
    <t>erik-92310</t>
  </si>
  <si>
    <t>Fuyez !!! Des conseillers douteux qui vous laissent croire que vous n'avez pas la choix, qui empochent les commissions en oubliant de vous renseigner sur les frais, une réactivité nulle pour ne pas vous reverser votre assurance vie.. Il y en aurait des pages ! Tout sauf Allianz !</t>
  </si>
  <si>
    <t>gigi68-70627</t>
  </si>
  <si>
    <t>Je suis chez axa depuis plus d'un dizaine d'années et je n'es jamais eu de problème avec mon assurance  j' demande un contrat avec échéancier avantt la date butoir on m'a fait poireauter 3mois  pas de contrat  entre temps au mois d'octobre changement de gestionnaire de l'agence ils n'ont rien voulu savoir ,il ont reconduit le contrat présent et me voilà presque résilier  je suis vraiment en colère avec cette agence et je ne vous dis pas le reste se serait trop long</t>
  </si>
  <si>
    <t>vxxruss-102499</t>
  </si>
  <si>
    <t xml:space="preserve">Assurance qui défend plus le parti adverse que ses clients.
Suite à un camion qui a détruit notre entrée, pacifica, notre assurance, nous a remboursé une petite parti du devis, en decomptant de la vétusté, en prenant le devis le plus bas (celui qui fait les choses à moitié).... sans concerter avec l'assurance responsable.
Donc pacifica est très bien... pour le parti adverse.
Ps, sur 4 ans, 25% d'augmentation </t>
  </si>
  <si>
    <t>flo78-102321</t>
  </si>
  <si>
    <t>L'assurance résilie mon contrat pour un "taux trop important d'accidentalité". On m'est rentré dedans 3 fois en 5 ans... Je précise que ce sont tous des accidents NON RESPONSABLE. Pour souligner le tout, je n'ai jamais été prévenu de la résiliation, que ça soit par courrier ou par mail... Résultat je n'était plus assuré sans le savoir.</t>
  </si>
  <si>
    <t>jacques-102323</t>
  </si>
  <si>
    <t>Ayant vendu mon véhicule Passat TDI le  30 janvier  2020 , la MACIF chez qui je suis assuré 
depuis plusieurs années refuse de me rembourser ma quote-part de prime au prorata temporis.
En effet, j'ai payé d'avance ma prime d'assurane  du 1 avril 2019 au 31 mars 2020 soit une somme de 352,86 euros. La MACIF doit donc me rembourser 2 mois de cotisation soit février et mars 2020 soit 62,76 euros  qui correspond à 60 jours (29 jours en février car annéecbissextile et 31jours en mars 2020 );la MACIF m'a versé généreusement 22,73 euros que j'ai réussi à faire augmenter de 8,97 euros après réclamation. Il manque 31,06 euros</t>
  </si>
  <si>
    <t>severine-g-123480</t>
  </si>
  <si>
    <t>Accompagnement personnalisé et excellent suivi
Prix compétitif
Je confirme sur le côté digital mais humain 
Merci benjamin 
Je suis satisfaite du service</t>
  </si>
  <si>
    <t>gendronneau-p-109427</t>
  </si>
  <si>
    <t xml:space="preserve">je suis très satisfait de l'accueil et de la rapidité des opérations à effectuer.
le système de validation par sms  est  pratique et rapide .
Merci encore pour le service irréprochable et bonne continuation avec le sourire biensur .
</t>
  </si>
  <si>
    <t>vallone-o-123424</t>
  </si>
  <si>
    <t>à voir dans le futur si l'assurance correspond à mes besoins. sinon l'offre de prix semble correct. 
Rapidité de gestion d'ouverture du contrat et de la dématérialisation.</t>
  </si>
  <si>
    <t>karim-103261</t>
  </si>
  <si>
    <t>Totalement insatisfait du service proposé et pour lequel je verse tous les mois ma cotisation ! Pacifica n'est pas à la hauteur d'un assureur digne de ce nom. Je suis victime d'un sinistre en dégât des eaux et 17 mois plus tard, sinistre toujours non résolu pour des soucis qu'ils n'arrivent même pas a résoudre entre services interne, prestataires et expert inclus ! Mon voisin coupable du sinistre a lui eu son appartement rénové en moins d'un mois mois !  Inadmissible ! Lorsque l'on contacte la chargée qui assure soi disant le suivi du dossier, elle est toujours et systématiquement indisponible et son message sur répondeur téléphonique n'est pas toujours suivi de l'exemple cité : message d'absence + promesse de rappel dans la journée (effectif 1 fois sur 10) !!</t>
  </si>
  <si>
    <t>didier-d-129456</t>
  </si>
  <si>
    <t xml:space="preserve">Trés satisfait  jusqu'ici  des services proposés et fournis par cette assurance 
Trés satisfait  jusqu'ici  des services proposés et fournis par ce site </t>
  </si>
  <si>
    <t>sabine-99387</t>
  </si>
  <si>
    <t>J'ai souscrit à cette assurance depuis seulement 3 mois pour mes deux chatons et j'avoue être étonnament satisfaite. Je pensais ne jamais être remboursée comme 90% des assurances qui lorsqu'il y a un souci trouve toujours à nous ressortir LA fameuse petite ligne qu'on n'a jamais lu dans le contrat mais là rien!
Tout a été fait comme on me l'avait signalé. Remboursée dans les temps, et le montant prévu! Deux mois offerts aussi malgré les soucis rencontrés dès le 1er mois de souscription. Les mails envoyés ont toujours une réponse, la communication est efficace, non franchement je n'ai rien à redire, je suis très satisfaite c'est une assurance honnête. Je recommande vivement.</t>
  </si>
  <si>
    <t>fred78-129179</t>
  </si>
  <si>
    <t>Contrat à un prix prohibitif. Résiliation du contrat  de leur part après 48 ans sans sinistre.Ceci  suite a une tentative d'effraction avec juste 3 portes abimées. 20% de remboursement en moins   après signature de la lettre de remboursement . Bref , AXA est à fuir absolument !</t>
  </si>
  <si>
    <t>marco-97146</t>
  </si>
  <si>
    <t>J'ai eu un petit incendit dans ma cuisine au mois de Juin dernier (Juin 2020) tout avait bien commencé,si je puis dire, puisque "seulement" 2 semaines après avoir déclaré le sinistre à Pacifica,leur cabinet d'experts a mandaté une entreprise pour nettoyer les suies.J'ai dû attendre plus longtemps pour le passage de l'expert mais depuis je leur ai fait parvenir tous les devis des differents corps de métier au mois de juillet (peintre,électricien et menuisier ) et depuis j'attends toujours ,3 mois plus tard! Très très déçu par leur prestations,c'est décidé,je change d'assureur .</t>
  </si>
  <si>
    <t>marnieg-79667</t>
  </si>
  <si>
    <t>Cela fait 3 ans que je suis assurée par Direct Assurance, je n'ai pas d'opinion sur leurs services puisque je n'en ai jamais eu besoin. J'ai débuté avec un tarif élevé étant donné je venais d'avoir un accident, aujourd'hui mon dossier est de nouveau en bonus + mais je continue à devoir presque 900euros / ans !!! Lorsque je fais des simulations de devis, que ce soit chez eux ou ailleurs je suis face à des tarifs de -50% en moyenne. Je souhaiterai que l'on me propose un tarif plus raisonnable, sans quoi je vais devoir chercher un autre assureur. J'ai pris connaissance d'une assurance avec boitier connecté, pourquoi pas?</t>
  </si>
  <si>
    <t>adrien-m-114253</t>
  </si>
  <si>
    <t>Déjà passé chez April moto, satisfait mais dommage car un peu plus cher qu'ailleurs. 
Puis c'est peut être car vous êtes les seuls à assurer avec seulement 16mois d'assurance moto</t>
  </si>
  <si>
    <t>christ325-75904</t>
  </si>
  <si>
    <t xml:space="preserve">surtout ne pas leur dire que vous ne donnez pas suite
ils sont à la limite de la politesse, vous disent que votre animal de toute façon est trop vieux pour l'assurer et ils vous raccrochent au nez
le droit du consommateur est de se renseigner </t>
  </si>
  <si>
    <t>marie-m-131755</t>
  </si>
  <si>
    <t>je suis satisfaite mais malheureusement je n'ai pas pu trouver le prélèvement mensuel. J'espère ne pas être prélevée annuellement.
Simple et pratique d'utilisation</t>
  </si>
  <si>
    <t>eddy-d-128033</t>
  </si>
  <si>
    <t>Je suis satisfait des services, de la facilité pour la souscription et, bien entendu, du tarif extrêmement compétitif de votre compagnie. C'est avec plaisir que j'ai souscrit auprès de vos services pour mes deux véhicules</t>
  </si>
  <si>
    <t>sylvain-a-122931</t>
  </si>
  <si>
    <t>Je suis satisfait du service, on m'a répondu quand j'ai eu besoin et pas de mauvaise surprise
Les prix sont exorbitants et le malus appliqué est très élevé</t>
  </si>
  <si>
    <t>sergio-100493</t>
  </si>
  <si>
    <t>c 'est ne rien comprendre  chaque année mon assurance auto augmente et mon bonus aussi il y as un problème  je n ai jamais déclare de sinistre  et je préfère pas  car je me demande comment cela risque de ce passer  je déconseille cette assureur qui est cache derrière un nouvel acheteur et donc ont ne sais rien même pas prévenus du changement pas tres courtois pour une assurance se disant aussi performante par ces pub télévisée</t>
  </si>
  <si>
    <t>isabelle-h-125706</t>
  </si>
  <si>
    <t>Une baisse des tarifs en fonction des âges sera bien et plus de proposition en fonction de l'ancienneté du conducteur. Une possibilité de modifier le véhicule inscrit sur le contrat.</t>
  </si>
  <si>
    <t>christian-s-113727</t>
  </si>
  <si>
    <t xml:space="preserve">Assurance trop chere pour une deuxième voiture bas de gamme.                                                    
Sinon, contact avec les interlocuteurs très satisfaisant.      </t>
  </si>
  <si>
    <t>didier-h-131987</t>
  </si>
  <si>
    <t xml:space="preserve">Y'en a marre des échanges Internet avec l'assurance.
Pas d'écoute, ni de réaction en agence
Pas d'infos claires par téléphone
C'est désespérant de se savoir chez GMF aussi mal traité qu'ailleurs.
Vous contribuez avec entrain à la dégradation générale des services
</t>
  </si>
  <si>
    <t>colette-m-116214</t>
  </si>
  <si>
    <t>Une  fois le devis établis le prix sur le contrat ne correspond plus. Vous jouez avec les dates cette stratégie vous permet d'aapâter  et au final récupérer la remise que vous effectué, en moyenne 60 € par contrat! Transmis à 60M de consomateurs.</t>
  </si>
  <si>
    <t>christiane-g-116111</t>
  </si>
  <si>
    <t>toutes mes assurances chez GMF depuis de nombreuses années, satisfaite de vos services ,contrats autos, habitation, protection juridique, protection et familles</t>
  </si>
  <si>
    <t>helene-m-124749</t>
  </si>
  <si>
    <t>Très bien, tarifs intéressants et compétitifs, interlocuteur efficace et compétent.
Informations faciles à trouver, devis en ligne pratique et rapide.</t>
  </si>
  <si>
    <t>chd-53287</t>
  </si>
  <si>
    <t>Juste bon à engranger les contrats, aucun service client :
Après des heures d'attente au téléphone pour effectuer une déclaration de sinistre sans aboutir, je me rend dans mon  agence :
La secrétaire, pourtant visiblement désoeuvrée, rechigne à prendre ma demande en compte en me conseillant de le faire moi-même par téléphone ! M'explique que si les agences enregistraient les sinistres ils ne feraient que ça ! (c'est bien le boulot d'un assureur non ?)
Suite à mon insistance, le fait elle même et m'oblige à attendre en écoutant son répondeur.  Et au bout d'une heure sans aboutir non plus, me sort un imprimé que je met 3 mn à remplir : la MAAF se fout de ses clients !
Des années que j'y suis, je cherche un autre assureur.</t>
  </si>
  <si>
    <t>alainjean46-56680</t>
  </si>
  <si>
    <t>prelevment effectue c jour alors que mon contrat debute en janvier</t>
  </si>
  <si>
    <t>pat-101374</t>
  </si>
  <si>
    <t>SUITE A UN DÉMÉNAGEMENT IL N ON TOUJOURS PAS FAIT LA RÉSILIATION DONC JE VAIS VOIR AILLEURS POUR MES CONTRAS AUTO POUR LES MEMES GARANTIES 200 EUROS DE MOINS SUR L ANNEE SA COMPTE</t>
  </si>
  <si>
    <t>christophe-h-105473</t>
  </si>
  <si>
    <t>je suis satisfait de la conseillere client, a voir dans le futur si sinistre ou probleme il devrait y avoir, comme on dit toujours, le temps qu'i n'y a pas de probleme, tout va</t>
  </si>
  <si>
    <t>bahaa-66312</t>
  </si>
  <si>
    <t>Très bon services rien a en redire. Très facilement joignable, efficace pour régler les problèmes rencontrés lors de l'inscription.</t>
  </si>
  <si>
    <t>meurin-c-107095</t>
  </si>
  <si>
    <t xml:space="preserve">Je suis satisfaite du service
Satisfaites des tarifs
Satisfaites de l'interlocuteur  très a l'écoute et agréable 
Je recommande chaudement  ce site   </t>
  </si>
  <si>
    <t>remy-93751</t>
  </si>
  <si>
    <t>a laire honnête à voir si mon profile reste accepté jeune conducteur ! pas encore 3 ans de permis a mon actif, prix satisfaisant reste à voir si sa ne change pas.</t>
  </si>
  <si>
    <t>vs-106791</t>
  </si>
  <si>
    <t xml:space="preserve">J'avais cette mutuelle par un contrat collectif. Je ne suis plus dans la société depuis le 13/11/2020 et par conséquent résilié de cette mutuelle. Mais alors depuis, je galère pour récupérer les cotisations du mois de décembre 2020 et janvier 2021 prélevées à tort, ainsi que le remboursement de la cotisation de novembre au prorata.
J'ai envoyé 4 mails depuis décembre aucune réponse ! Au téléphone, lorsque j'arrive à avoir une personne, les réponses sont "c'est en cours", "c'est pas logique" et il y a 8 jours "ah oui, je vois que ce n'est pas fait, je demande que le nécessaire soit fait monsieur"....
Mais toujours rien ! 
Sur le site national, j'ai voulu envoyé une réclamation mais cela ne fonctionne pas "catchpa incorrect"
Enfin que de mauvais souvenir et pas très bien remboursé en terme de prise en charge. </t>
  </si>
  <si>
    <t>nguyen-a-137559</t>
  </si>
  <si>
    <t>Le prix est vraiment au top, pas cher comparé aux concurrent.
Le service client est à l'écoute et fait vraiment le nécessaire pour satisfaire le client.</t>
  </si>
  <si>
    <t>fernandes-a-139570</t>
  </si>
  <si>
    <t xml:space="preserve">Très satisfait tarifs et explications au rdv  , l’interface du site est simple et interlocuteur téléphonique à l’écoute du client 
Je recommanderai l’olivier </t>
  </si>
  <si>
    <t>fouad-a-109182</t>
  </si>
  <si>
    <t>Merci de votre accueillir mes services c'est trop rapide car j'ai fait trois contrats d'assurance je voudrais réveiller une 2 Ford Ranger cordialement merci à bientôt</t>
  </si>
  <si>
    <t>oumar-k-111992</t>
  </si>
  <si>
    <t>Je suis satisfait, le prix me convient. Sauf que je n'ai plus rien à ajouter à ce sondage forcé. Merci maintenant de me laisser accéder à mon espace abonné</t>
  </si>
  <si>
    <t>sebastien-f-109468</t>
  </si>
  <si>
    <t>on nous demande des éléments supplémentaires qui ne sont pas indiqués lors de la souscription et on nous force pour celà à utiliser une application mobile que l'on ne peut avoir sans un smartphone. Je n'aurais pas souscrit chez direct assurance avec cette condition là si elle avait été portée à ma connaissance</t>
  </si>
  <si>
    <t>elsa-75049</t>
  </si>
  <si>
    <t>Cela fait plusieurs années que je suis assuree à la MAAF, cependant ayant changé de voiture dernièrement j'ai tenté de joindre les conseillers devant la nette augmentation de l'assurance. Les conseillers sont injoignables, les prix sont beaucoup plus élevés que les autres assureurs. Je me renseigne pour changer d'assurance pour ma Seat Arona</t>
  </si>
  <si>
    <t>mk75-104570</t>
  </si>
  <si>
    <t>Je déconseile fort fort l'assurance MACIF, ils ne sont pas sérieux, ne s'inquiétent pas sur l'assuré, ils metent trop trop temps à te solutionner des erreurs commis par eux même, ils mentent à chaque fois pour te calmer.. sache'lz que à l'heure de payez sont toujours dérriere nous mais quand c'est à eux de payer ils prenent sont temps fortement... la pire assurance que j'ai eu dans ma vie. DÉCONSEILLÉ FORTEMENT !!!</t>
  </si>
  <si>
    <t>mazurie-a-121161</t>
  </si>
  <si>
    <t xml:space="preserve">Satisfaite du service et de la rapidité, simplicité et acceuil de l'Olivier Assurance.
Je recommanderai ce service à mes amis et proches, famille, etc.... </t>
  </si>
  <si>
    <t>keke1209-74709</t>
  </si>
  <si>
    <t xml:space="preserve">en AT hors mission depuis le 7-01-19 je suis toujours en attente d indemnités complémentaires
</t>
  </si>
  <si>
    <t>mitchok92-124143</t>
  </si>
  <si>
    <t>Sinistre vol ouvert le 31 mai. Malgré tout les document envoyé depuis maintenant 1 mois aucune proposition n'a été faite, il ne suive aucun dossier  aucune proposition d'indemnisation des faite malgré la loi sur les sinistre vol. A éviter de toute urgence</t>
  </si>
  <si>
    <t>durel-j-115836</t>
  </si>
  <si>
    <t>Je suis satisfait du service pour l’instant. Les prix sont très raisonnables comparés aux autres assureurs. A voir sur le long terme pour les services</t>
  </si>
  <si>
    <t>bastien-c-112329</t>
  </si>
  <si>
    <t>Je ne suis pas satisfait du service proposer malgré que les prix soit attractif je n'arrive pas à vos contacter pour une erreur sur mon devis alors que tout les information qui ont était demander sont correcte, mais impossible de vous joindre j'ai essayer tout les numéro de Direct Assurance que j'ai pu trouver mais personne au bout du file.</t>
  </si>
  <si>
    <t>oukaci-s-135499</t>
  </si>
  <si>
    <t>Je suis satisfaite de ce service je recommande ce service a d’autre personnes cela est un tremplin à ma vie future pour les jeunes conducteurs qui acquiert leur premier véhicule</t>
  </si>
  <si>
    <t>mt-71320</t>
  </si>
  <si>
    <t>Une catastrophe cette mutuelle. J'attends un remboursement de plus de 1000 euros qui a été validé mais que je n'ai bizarrement jamais reçu, et ce depuis plusieurs mois et il est impossible de joindre un interlocuteur capable de solutionner le problème.</t>
  </si>
  <si>
    <t>chateau-s-133498</t>
  </si>
  <si>
    <t>Assurance jeune conducteur au plus bas avec de bonne garantie et conseiller super à l écoute je peu recommander les yeux fermer à mes proches pour leur futur assurance</t>
  </si>
  <si>
    <t>laboune-m-130867</t>
  </si>
  <si>
    <t xml:space="preserve">Je satisfait de mon contrat  garantie auto. Et je  suis  satisfait de mes close de mon contrat auto et de mes garantie   .grasa  vous je suis assuré  ca me permet de prendre mon véhicule  en toute  confiance 
Merci. Cordialement. </t>
  </si>
  <si>
    <t>ouassim-e-126970</t>
  </si>
  <si>
    <t>Je suis satisfais du la fluidités de votre process et aussi les choix multiples que vous proposer ainsi que les différents prix qui vient avec les offres</t>
  </si>
  <si>
    <t>delphineallaire-86804</t>
  </si>
  <si>
    <t>j'ai fait une demande pour mon entreprise en Mai 2019, j'ai pu avoir le dossier en Juillet 2019 que j'ai rempli dans la foulée....pour voir le côté mutuelle obligatoire d'entreprise enfin réglé en Décembre 2019. Là on ne retrouve plus la demande de prévoyance qui l'accompagnait...lamentable</t>
  </si>
  <si>
    <t>pierre-l-128204</t>
  </si>
  <si>
    <t xml:space="preserve">Bien mais cela reste cher pour une assurance la moins chère du marché. J'espère que les prix n'évolueront pas. Merci par avance 
Bonne journée 
Cordialement </t>
  </si>
  <si>
    <t>anisjbr-102698</t>
  </si>
  <si>
    <t xml:space="preserve">Je suis assuré pour ma voiture chez AXA depuis plus 7 ans maintenant.
En "tous risques". Mensualité correcte au début....mais changement de collaborateur et bam le prix change expodentiellement.
MAIS SURTOUT =&gt; En 7 ans 1 sinistre (decemebre 2019) non responsable. J'attends un remboursement depuis ce jour.... Rien nada...vous payez mais le jour ou vous avez un pépin ils sont pas la pour vous
J'ai appelé la partie adverse moi même et j'ai fais bouger les choses en 5minutes plus vite que eux en 1an. 
</t>
  </si>
  <si>
    <t>xave78-92250</t>
  </si>
  <si>
    <t>personnel aimable et disponible au telephone a l ecoute les documents sont envoyés dans les temps</t>
  </si>
  <si>
    <t>guillaume-d-108498</t>
  </si>
  <si>
    <t>Pour mon futur logement : tarif plus du double !!! de ce qu'on me propose par ailleurs avec exactement les mêmes garanties et un capital mobilier assurés de 50K€ en moins !!!
...et ce tarif est 2 fois moins important que mon tarif actuel chez vous pour une maison plus petite !!!
gros gros doute (pour le moins) sur vos pratiques tarifaires... je demande explications !!!</t>
  </si>
  <si>
    <t>ste-dcx-58191</t>
  </si>
  <si>
    <t>Très déçue de cet assureur : Des tarifs attractifs au début mais mieux vos pas avoir de problème ou d'accident parce que les tarifs augmentent très vite. D'ailleurs, même sans ça l'assureur se permet d'augmenter les tarifs chaque année sans réelle raison. J'ai demandé il y a 5 jours à faire un point sur ma situation, j'attends toujours qu'un conseiller me rappelle (le rdv était prévu il y a 3 jours à 12h00). En attentant je continue à payer 142€ par mois pour une nissan micra de 2008 qui stationne dans un garage fermé toute la semaine...</t>
  </si>
  <si>
    <t>nimda-96941</t>
  </si>
  <si>
    <t>j'ai été indemnisé complètement alors qu'initialement j'aurais du régler un franchise de 800 € . le garage agréé a fait u travail remarquable à tout point de vue. j'ai eu un véhicule de remplacement pendant toute la durée de la réparation qui a duré plus d'une semaine.</t>
  </si>
  <si>
    <t>darko-p-122254</t>
  </si>
  <si>
    <t xml:space="preserve">Bonjour merci de me faire parvenir a temps ma réduction de -50euro . 
la dernière fois j ai du attendre plusieurs semaines et vous relancer a plusieurs reprises </t>
  </si>
  <si>
    <t>sid-58466</t>
  </si>
  <si>
    <t>Assureur à éviter à tout prix!Après un accident de voiture sur l'autoroute avec un 60 tonnes qui s'est inséré sur ma voie ne m'ayant pas vu (donc la tierce personne a entièrement reconnu ses torts avec PV de la police à l'appui et témoins).Le tierce étant belge la MACIF n'a pas bougé le petit doigt quand j'appelai le service sinistre on me baladais de numéro en numéro pour que je m'épuise.J'ai du faire appel à une aide juridique pour avoir un premier contact avec l'assurance du tiers qui étais la GMF dans ce cas précis.Finalement, j'ai dû engagé un avocat de ma poche pour défendre mon dossier qui aurait dû être géré par mon assureur la MACIF.Mon véhicule qui est parti à la casse suite à l'accident ne m'a pas été remboursé ni les frais d'avocats seule une ridicule somme m'a été octroyée.J'ai immédiatement résilié cet assureur qui étais plus un boulet et un gouffre financier qu'autre chose!A éviter!Si j'avais pu mettre zéro étoiles je l'aurais fais.Plus jamais la MACIF!</t>
  </si>
  <si>
    <t>bourdon-e-125582</t>
  </si>
  <si>
    <t>Je suis à la carac depuis 2016 et en suis très satisfait, j’ai une somme placée depuis sur un compte épargne carac en euros que je viens de permuter vers un compte avec une majorité d’unités de compte ( actions ) beaucoup plus rentable. Ma conseillère est venue chez moi et avons fait cela avec son ordinateur. Avant cela j’avais eu besoin de la moitié de mon capital pour une urgence et la carac m’a vite débloqué les fonds. Pour moi c’est du 20/20 pour l’instant.</t>
  </si>
  <si>
    <t>parisfriend-113910</t>
  </si>
  <si>
    <t>LSA COURTAGE EST ICOMPETENT NE REPOND PAS DANS LES DELAIS ENCAISSE VOS PRIMES MAIS N AVISE PAS L4ASSUREUR c'est inadmissible cette incompétence et ce manque de sérieux--ATTENTION : on vous prends votre argent mais on ne crédite pas vos factures !!!!</t>
  </si>
  <si>
    <t>Hiscox</t>
  </si>
  <si>
    <t>Fuyez cette assurance avant d'avoir un sinistre !! sinon c'est le début d'une perte financière dut au non remboursement, ils ont toujours la bonne excuse pour pas payer!!!!.</t>
  </si>
  <si>
    <t>alkeln-64694</t>
  </si>
  <si>
    <t>Une des assurances les moins chères du marché
Le service est à la hauteur de l'attendu du marché (mais donc à des prix généralement plus bas que l'équivalent à la concurrence)
Dernier sinistre e, Dec 2012, accompagnement du début à la fin</t>
  </si>
  <si>
    <t>machou-a-139574</t>
  </si>
  <si>
    <t xml:space="preserve">Très bon conseiller clientèle, de très bon conseil honnête et juste. Dommage pour franchise aberrante en cas de prêt véhicule. Pas clair véhicule de prêt rien écrit sur contrat !!!
</t>
  </si>
  <si>
    <t>muss68-68261</t>
  </si>
  <si>
    <t xml:space="preserve">Je me demande comment ils peuvent passer de 0.72 a 0.90 
J'ai 30 ans et tout ma tête je sais lire et écrire 
Mais je ne vois pas de 0.90 sur mon encien relevé d'information. 
J'aurai peut-être du lire les avis avant de souscrire. 
</t>
  </si>
  <si>
    <t>jean-pierre-l-112398</t>
  </si>
  <si>
    <t>Tarifs intéressants. En souhaitant que la qualité de service soit au rendez vous. Facilité de souscription. Claire et pratique
la suite dira si par malheur une sinistre arrivait</t>
  </si>
  <si>
    <t>peji-64905</t>
  </si>
  <si>
    <t>catnat sécheresse l'expert ELEX ne répond pas axa ne répond pas axa attend le compte rendu de l'expert pour piscine fissurée, vide depuis 3 mois et pas un mot c'est se moquer du monde assuré depuis 40 ans chez axa c'est la première fois que j'ai un problème grave. que faire a part annuler tous mes contrats et demander un référé au tribunal</t>
  </si>
  <si>
    <t>dijon-j-126837</t>
  </si>
  <si>
    <t>J'ai eu un conseiller très agréable et compétent qui m'a parfaitement renseigné sur toutes mes demandes. 
Très professionnel et courtois. 
Je recommande l'Olivier Assurance.</t>
  </si>
  <si>
    <t>mary31-108684</t>
  </si>
  <si>
    <t xml:space="preserve">Honteux ! 
J'attends une estimation de devis depuis le 4 Février 2021!
Relances sur relances sur l'espace adhérent, aucune réponse!! A quoi sert cet espace?
Appels téléphoniques répétés : attente interminable - minable -  ou bien incompétence des agents qui ne peuvent rien faire pour vous, sinon "faire remonter la réclamation" laquelle ne semble pas vouloir faire surface...
Pas de réponse à ma lettre recommandée (5 euros) signifiant mon mécontentement.
Je vais donc résilier
</t>
  </si>
  <si>
    <t>nour-eddine-s-115575</t>
  </si>
  <si>
    <t>Je suis satisfait du prix. Le devis est fait rapidement et simplement sans aucune complication. Toutes les informations importantes et notamment les franchises sont indiquées sans avoir besoin de lire les petites lignes.  Simple et efficace, je conseille Direct Assurance !</t>
  </si>
  <si>
    <t>village-g-131062</t>
  </si>
  <si>
    <t xml:space="preserve">Je suis satisfait de la prestation. On m’a proposé une offre adapté à mon budget et mes besoins. 
L’accueil, l’écoute et le rapport qualité prix, je recommande fortement L’olivier. </t>
  </si>
  <si>
    <t>17 août 2019 suite à une expérience en août 2019</t>
  </si>
  <si>
    <t>abdel931-78506</t>
  </si>
  <si>
    <t>J'ai eu un non payer , et pour y revenir on me demande une garantie de payer obligatoirement cash 500e l'année sans pouvoir s'arranger juste pour un non payer alors que mon bonus est de 0,68 et jamais d'accident en 7ans</t>
  </si>
  <si>
    <t>21 ans que je suis chez eux.
TOUT est pour le mieux. ne prennent pas la tete, ont des tarifs parmis les plus compétitifs. 
Pour une réduction ou des avantages en bons d achat, sentez vous libre de donner mon numero de societaire  : ( numero 881 739 1 )</t>
  </si>
  <si>
    <t>david-p-133884</t>
  </si>
  <si>
    <t>J'ai été très mal accompagné par votre personnel au moment du paiement. Comme je vis entre la France et le Mexique et n'ayant pas de portable français, votre employée m'a indiqué que la seule manière de payer était à travers un portable français, ce qui est faux car après maintes et maintes tentatives sur le portable de ma soeur (a travers des appels internationaux très couteux qui m'ont pris des heures) j'ai pu faire le paiement par internet. Si la vendeuse m'avait indiqué cela, je me serai éviter bien des soucis. Très mauvaise formation de votre personnel apparemment. C'es vraiment navrant de commencer de cette manière puisque je suis un. nouveau client. J'espère que ce ne sera pas de mauvaise augure.</t>
  </si>
  <si>
    <t>timotheefouquereau84-134737</t>
  </si>
  <si>
    <t>Je suis satisfait du service client qui m'a aidé à débloquer mon dossier et de mon contrat d'assurance pour mon scooter mbk spirit de 1995, je suis satisfait</t>
  </si>
  <si>
    <t>sergioddu13-100078</t>
  </si>
  <si>
    <t>le soucis est depuis que eurofil est devenue aviva prise en charge nulle en cas de panne loin de chez vous  
je suis assurer depuis 20 ans chez eurofil et je vais partir  de chez eux fin décembre</t>
  </si>
  <si>
    <t>victoria-h-134639</t>
  </si>
  <si>
    <t>Je suis satisfaite de la plate-forme et du contact téléphonique de l'équipe de direct assurance. 
Les garanties sont clairement expliquées. 
Le prix defie toutes concurrences pour un jeune conducteur.</t>
  </si>
  <si>
    <t>cesco-53633</t>
  </si>
  <si>
    <t>Un scandale service client inexistant
Je paye 102€ par mois plus cher que n'importe quel assureur et ils ventent être moins cher! J'appelle ça de la publicité mensongère on me propose 46,40€ chez eurofil vous ne rêvez pas plus du double! Et quand j'appelle on me dit que c'est normal et que l'on ne peut rien faire heureusement plus d'un an de contrat donc au revoir !!!</t>
  </si>
  <si>
    <t>jacquard-b-107984</t>
  </si>
  <si>
    <t xml:space="preserve">Très bon conseil par téléphone. 
Dommage de ne pas pouvoir faire un rachat de franchise car elles sont un peu élevé.
Tarif attractifs et plateforme très ludique </t>
  </si>
  <si>
    <t>fuselier-61649</t>
  </si>
  <si>
    <t>Gestion clientèle déplorable !
Vous ne recevez pas votre facture en raison d'une annulation de BP, vous recevez directement le message du centre de recouvrement Intrum Justitia et vous êtes résiliés définitivement sans un coup de fil, ni un email.</t>
  </si>
  <si>
    <t>lukaz-65380</t>
  </si>
  <si>
    <t>Client des années, puis trainé dans la boue par des imbéciles insolents au téléphone suite à un accident. Litige, menaces qui ont abouti finalement à me faire partir de chez eux, après plusieurs années sans trop de soucis.</t>
  </si>
  <si>
    <t>laurie-a-106136</t>
  </si>
  <si>
    <t xml:space="preserve">Le prix est correct par rapport à la concurrence (encore un peu cher )
Le processus du devis à la souscription est tres simple et rapide .
je suis tres satisfaite </t>
  </si>
  <si>
    <t>champagne-a-129320</t>
  </si>
  <si>
    <t>Prise en charge rapide, je paie moitié prix comparé à mon ancienne assurance ! Je recommande fortement. Les furets m’ont aidé à choisir la meilleure assurance</t>
  </si>
  <si>
    <t>fred-57996</t>
  </si>
  <si>
    <t>Reglement des prestations tres tres long a minima 3 semaines, mails qui n arrivent pas malgre bonne adresse mail, accueil telephonique tres limite, compliqué d avoir le bon interlocuteur etc.....
Contrat santé a fuir si vous le pouvez, quand il ne s agit pas d une mutuelle obligatoire......</t>
  </si>
  <si>
    <t>bruno-m-108135</t>
  </si>
  <si>
    <t>satisfait du service prix compétitif bonne réactivité personnel a l 'écoute et compétent facile de vous joindre toute la famille est assurée dans votre compagnie</t>
  </si>
  <si>
    <t>philippe-m-115990</t>
  </si>
  <si>
    <t>Pas satisfait car mon assurance auto n° 958194815 vient d'être augmentée de 10% , sans aucune explication préalable, alors que mes autre assurances n'ont augmenté que de 0,1%. Quelle en est la justification? Impossible de vous joindre au téléphone!</t>
  </si>
  <si>
    <t>audrey-d-106169</t>
  </si>
  <si>
    <t>Je suis satisfaite du service ainsi que le contact vis à vis de la clientèle (Merci Yannis car pour le coup il à été au top).
Les prix me correspondent, en espérant passer une excellente année avec Direct Assurance!</t>
  </si>
  <si>
    <t>philippe-d-133337</t>
  </si>
  <si>
    <t>Le prix est attractif, cependant je reste vigilant pour l'avenir. En effet j'ai déja un véhicule assuré et en 2 ans le prix à augmenté de 40€!!!
Dommage également de ne pas bénéficier d'une réduction du fait d'avoir 2 véhicules assurés.</t>
  </si>
  <si>
    <t>mebarek-b-125604</t>
  </si>
  <si>
    <t>Je suis très satisfait de direct assurance très rapide et simple j’espère avoir ma vignette verte au plus vite  merci beaucoup cordialement . Mebarek bachiri</t>
  </si>
  <si>
    <t>romain--104634</t>
  </si>
  <si>
    <t>Ma voiture volé au mois d’octobre ,toujours pas remboursé et les prélèvements d’assurance continue tout les mois jusqu’a Maintenant une galère pour avoir un gestionnaire au tel à évité comme assurance les étoiles sont uniquement valable pour valide mon avis si je pouvais mettre en moins je le ferais je pense que tout ça va se retrouver avec Julien Courbet ça leur fera un peu de pub ainsi ils verront  comment il traite leur assurés</t>
  </si>
  <si>
    <t>david-102227</t>
  </si>
  <si>
    <t xml:space="preserve">bonjour,
Je prends le temps de laisser un avis pour améliorer les autres assurés aient conscience des pratiques plus que douteuse de cet assureur.
après avoir été harcele au téléphone pendant 3 semaines, j ai souscrit une assurance accident pour mon terre neuve . manque de chance mon terre neuve a eu un accident et la la galere a commencé outre la.sante de mon chien qui a nécessité 2 opérations,  l assurance me fait vivre une galere sans nom depuis 3 mois. 
ils ne répondent pas aux demandes de remboursement, promete de rappeler pour tenir au courant de l avancé du dossier sans jamais rappeler , je suis d'ailleurs au 3 certificat de mon vétérinaire,  il manque constament des nouveaux documents. 
pour ma part j'enclenche aujourd hui ma protection juridique pour me défendre. </t>
  </si>
  <si>
    <t>neant--124265</t>
  </si>
  <si>
    <t>Je souhaite adhérer à la Mutuelle MGP, au regard de la compétence ,du sérieux et de la disponibilité de leurs services. J'ai été transférer à la CPAM à mon issue.</t>
  </si>
  <si>
    <t>dodo84-58871</t>
  </si>
  <si>
    <t>Compliqué quand vous avez une demande. Ils mettent plus d'une semaine à vous répondre alors que j'ai appelé trois fois, fourni une pièce jointe. Si vous avez besoin de prêter votre véhicule sans attendre leur réponse, ils vous résilient sans vous laisser l'espace de vous expliquer.</t>
  </si>
  <si>
    <t>jerve-e-130691</t>
  </si>
  <si>
    <t xml:space="preserve">Satisfaire du service
Prix abordable
Cela me convient parfaitement d'avoir choisi l'olivier assurance.
Je recommanderais forcément à mo' entourage. Merci </t>
  </si>
  <si>
    <t>mag-75012</t>
  </si>
  <si>
    <t>Sinistre en cours -Tout risque + pack serenité - (AH AH AH). responsable à 50%. 3 semaines que mon sinistre a été déclaré et toujours pas d'ordre de réparation. AUCUN VOITURE DE PRET depuis 3 semaines. Et voiture endommagée sur le parc du garagiste où elle a été livrée par le depanneur ! (sinistre à gérer en plus entre assurances) . AUCUNES INFORMATIONS de suivi : je dois appeler régulièrement (expert passé ? Voiture livreé chez garagiste carrossier ? ..). On ne sait plus où est la voiture. PLUS JAMAIS DIRECT ASSURANCE</t>
  </si>
  <si>
    <t>oo-68691</t>
  </si>
  <si>
    <t>Déconseille 3 mois pour résilié des contrats auto malgré lettre recommandé et plusieurs dixièmes appels ils sont trop lent et après ils vous demande de régler les frais de recouvrement ils sont menteur et pas professionnel axa siège ne réagit pas non plus laisse les agences faire ce qu elles veulent déconseille fortement</t>
  </si>
  <si>
    <t>dom-70842</t>
  </si>
  <si>
    <t xml:space="preserve">Injoignable,site marche une fois sur deux.j ai appelle le 0155213500 on m a mis en relation mais on m a bien prévenu que c était très très long et que le site ne marchait pas
J attends un remboursement depuis presque 2 mois de 2500e Mercer m a remboursé que 900e soit disant que la facture n était pas détaillée.J ai tout renvoyé plus des mails mais aucune réponse.Encore ce matin j ai attendu au tel plus d une demie heure que qelqu un veuille bien décrocher.Je ne vais pas prendre une journée de congé pour pouvoir les joindre.Il n y a pas de responsable dans cette société ou alors il s en fiche.
C est une honte.
</t>
  </si>
  <si>
    <t>phillias-64971</t>
  </si>
  <si>
    <t>Suite à une canalisation     hors usage j'attends toujours une réponse de la plateforme d'Axa pour un devis de 1754€ après un mois d'attente ! Aujourd'hui mon agence m'a fait savoir qu'il y avait plus malheureux que moi en ce moment !! Es ce un avenant à mon contrat ?</t>
  </si>
  <si>
    <t>brigitte-b-106587</t>
  </si>
  <si>
    <t>simple et pratique prix corrects et attractifs
pour le moment pas eu besoin des services on verra si tel est le cas pour le service téléphone pas toujours très très aimable</t>
  </si>
  <si>
    <t>saint-upery-g-115402</t>
  </si>
  <si>
    <t>Les prix sont très abordable surtout en tant que jeune permis. formulaire d'inscription pour assurance automobile très facile d'utilisation. faciliter pour signer les documents</t>
  </si>
  <si>
    <t>alain-v-132762</t>
  </si>
  <si>
    <t>Le prix me convient mais c’est la première fois que je suis assuré chez vous je ne peux pas donner d’autres avis. Cordialement Alain velasquez. …………….</t>
  </si>
  <si>
    <t>pas très contente du service Axa après avoir donner 2 ribs bancaires ils ne sont pas capables de faire un prélèvements automatiques. et surtout pas de réponse à mon email de mercredi (je n'ai jamais rencontré ce type de problème chez les anciens assureurs) je retourne chez mon ancien assureur ce problème dur depuis 2 ans</t>
  </si>
  <si>
    <t>khad-77727</t>
  </si>
  <si>
    <t>j'appelle ce matin pour un remboursement qui devait être fait depuis un long moment, la personne que j'ai eu au téléphone est très très désagréable pas  du tout aimable on dirait elle était agacé de répondre elle avait qu'une envie c'est de raccrocher!!!!, elle me demande une facture acquitté en sachant que j'étais remboursé par la sécurité sociale!!! elle m'annonce que je dois régler une somme car j'avais fais des soins car j'étais plus affilié en sachant qu'a cette période il m'ont envoyé ma carte de tiers payant et j'ai jamais reçu aucun courrier de leur part comme quoi j'étais plus affilié chez eux, erreur commise de leur part et qu'elle allait aussi déduire la somme de mon remboursement pour rembourser les soins.</t>
  </si>
  <si>
    <t>orro-b-126967</t>
  </si>
  <si>
    <t>Pas pu profiter du parrainage alors que mon fils est client et possédait un code. Code qui a été refusé car mon fils n'a pas souscrit par téléphone. On ne l'avait pas prévenu</t>
  </si>
  <si>
    <t>juliette-b-115594</t>
  </si>
  <si>
    <t>Difficile de joindre un conseiller, le site ne me permet pas de générer une attestation directement, je dois passer par un conseiller...Les tarifs ne sont pas plus intéressants qu'ailleurs et pourtant aucune agence, pas de conseil pour adapter le contrat à la valeur du véhicule, pas de prime à la fidélité alors que je suis assurée depuis des années chez Direct Assurance</t>
  </si>
  <si>
    <t>akenaton-122602</t>
  </si>
  <si>
    <t>Je suis du service mais les prix sont très élevés. En effet suite à la pandémie, on se déplace très peu mais malgré cela ainsi que mon ancienneté et ma bonne conduite le prix de mon assurance a augmenté sans raison. Et pourtant je suis supposé avoir des bonus</t>
  </si>
  <si>
    <t>sarah-59264</t>
  </si>
  <si>
    <t>Inadmissible! Après 28 ans de cotisation et sans soucis (habitation, auto, scolaire...), la MAAF m'avertit que je suis radié de mon assurance habitation pour une petite fuite d'eau dans mon précédent logement il y a 3 ans (400€ d'indemnités), et 1 vandalisme dans mon logement actuel il y a un an (900€ d'indemnités).  N'adhérez pas à la MAAF ils n'assurent que les clients qui ont zéro problème et radient les autres au moindre petit soucis arguant de "multiples sinistres" (soit 2 en 28 ans me concernant). Ce n'est pas ce que j'appelle une compagnie d'assurance...De plus, le fait d'avoir été radié interdit de prendre une autre assurance mutualiste, merci la MAAF!</t>
  </si>
  <si>
    <t>apisi-137955</t>
  </si>
  <si>
    <t>Mr Adolfo etait tres sympa avec moi professionnel et il m'a fait la proposition Generali avec une remise et jusqu'a present je suis tellement satisfait</t>
  </si>
  <si>
    <t>daouabi-k-114020</t>
  </si>
  <si>
    <t xml:space="preserve">Professionnel et competent dans leur domaine.
Assurance qui propose de vrai prix.
Satisfait de leur travail continuez à persévérer dans cette voie.  
</t>
  </si>
  <si>
    <t>emmanuelle-g-126521</t>
  </si>
  <si>
    <t>Je suis satisfaite du service que m’apporte les conseiller de la GMF à chaque fois que je sollicite vos services que ce soit pour l.habitation ou pour l’auto</t>
  </si>
  <si>
    <t>sosy-74686</t>
  </si>
  <si>
    <t>MERCER, leader mondial et expert, une plaisanterie !</t>
  </si>
  <si>
    <t>david-99036</t>
  </si>
  <si>
    <t xml:space="preserve">Excellent travail je suis très content je recommande magnolia sans aucun problème .
Je remercie magnolia et surtout ma conseillère Céline B pour son professionnalisme et sa gentillesse. </t>
  </si>
  <si>
    <t>zadigjones-97218</t>
  </si>
  <si>
    <t xml:space="preserve">Rapidité du service client est incomparable à d’autre, réponse en 5 jours maximum pour ma part 3. 
Carte verte définitive reçu par courrier à peine une semaine après la signature du contrat. 
Service commercial lors de la souscription à l’écoute de nos besoins </t>
  </si>
  <si>
    <t>hector-g-108611</t>
  </si>
  <si>
    <t>Inscription en ligne très pratique.
C'est curieux de demander un avis alors que le contrat définitif n'est pas émis.
J'attends donc que tout soit régularisé mais pour le moment tout se passe bien.</t>
  </si>
  <si>
    <t>sgo-60258</t>
  </si>
  <si>
    <t>Mon entreprise vient de changer de mutuelle. Mon fils de 8 ans n'est toujours pas rattaché à ma mutuelle malgré au moins 5 relances par internet ( évidemment pas d'adresse mail directe..) et ils sont impossible à joindre .J'ai essayé d'appeler au moins 20 fois entre le 20 décembre et le 5 janvier: tous nos conseillés sont pris rappelez plus tard.. 
Je trouve cela assez inadmissible.</t>
  </si>
  <si>
    <t>24 juin 2017 suite à une expérience en juin 2017</t>
  </si>
  <si>
    <t>meg-55608</t>
  </si>
  <si>
    <t>je suis assuré pour dégâts des eaux.. lorsque le problème s'invite a vous...la Macif vous tourne le dos...n'envoyant aucun expert... la plateforme me raccroche au nez... me disant a plus de 240€ de dégâts c'est a mon bailleur de payer... je suis assuré dégâts des eaux puis il n'y a plus personne pour vous repondre et avancer le dossier.. abandon total...je ne recommande pas du tout cette assurance...</t>
  </si>
  <si>
    <t>seb12-101776</t>
  </si>
  <si>
    <t xml:space="preserve">Société qui nous mène en bateau depuis 2 mois 
Un coup ils perdent le dossier puis on vous dit oui votre dossier est incomplet , vous leurs envoyer un mail avec la personne au téléphone qui vous certifie l avoir reçu et que le dossier vas être traité le lendemain ,vous les rappeler le lendemain on vous dit non monsieur pas de mail reçu aucune trace 
Et depuis 2 mois on nous mène en bateau , par contre pour vous prélevez il n'oublie pas 
A fuir </t>
  </si>
  <si>
    <t>csebus33-56939</t>
  </si>
  <si>
    <t>patrick-94488</t>
  </si>
  <si>
    <t>Client Maaf depuis plus de 20 ans, je change de véhicule en passant d'une Megane IV 130 cv diesel à une 308 130 cv diesel, je demande un devis (rdv Agence), le tarif proposé à garanties équivalentes est de 880 euros contte 630 actuellement.Aucun sinistre responsable, bonus à vie Maaf etc...Cela représenterait une augmentation de plus de 38 % !!!
Sans négocier et avec le même niveau de garanties, la Matmute propose un contrat à 680 euros et même un contrat habitation moins cher.
Fuyez la Maaf !!!
Un client fidèle et déçu 
Je vous passerai les divergences d'informations entre le service client téléphonique et l'agence au sujet des documents à fournir pour une demande de prêt...</t>
  </si>
  <si>
    <t>mathieu-b-131669</t>
  </si>
  <si>
    <t>Je suis passé de 304 (+283) car je m étais trompé sur le coefficient qui par défaut est 0,5 sur votre site alors que par défaut un nouvel assuré est à un chef de 1. Parti en congé. Nombreuses lettres et mail m informe que je dois faire parvenir le document justifiant mon chef de 0,5 pour finaliser la carte verte... N'existant pas ce document n'est jamais parvenu. Le temps passe je suis en congé à l'étranger, je le signifie à votre service commercial. Bref hier mon assurance est résiliée. Aujourd'hui on me fait comprendre que je dois tout refaire pour une somme annuelle de 706€ /an soit un encart de plus de 100€.... Ca fait cher pour une case mal cochée. Je ne suis pas assureur. J ai refait toute l inscription avec une personne au téléphone 13 min de communication surtaxée... J ose espérer que ce coup-ci, au prix que je paye 706€ plus la communication de 13 min surtaxée, j aurai l ensemble des documents sans relance sans rappel...</t>
  </si>
  <si>
    <t>xavier-b-126338</t>
  </si>
  <si>
    <t>Tarif correct. En espérant qu'il n'y ai pas d'augmentation l'an prochain, comme je l'ai déjà constaté précédemment.
La souscription est simple et pratique.</t>
  </si>
  <si>
    <t>keenanice-125417</t>
  </si>
  <si>
    <t>Je suis très satisfaite du service rendu. L'ensemble de mes échanges ont été satisfaisant. J'ai toujours eu des réponses à mes questions et des solutions mes sont toujours trouvées.</t>
  </si>
  <si>
    <t>zaza87-59207</t>
  </si>
  <si>
    <t>Dégoûtée, écœurée. Assurée chez eux depuis 12 ans, 2 voitures, bonus 0,64. Et la ils m’ont résilié pour motif fréquence de sinistre pour une auto sauf que j’en ai eu qu’un en 3 ans et pour motif comportement sur ma seconde voiture ou je n’ai eu aucun sinistres. Du coup, personne ne comprend le motif comportement les assureurs que je démarche actuellement n’ont jamais vu ce motif. Bref c’est vraiment abuser de se faire virer comme ça. Je suis passé à mon agence et ma conseillère m’a dit je sais ils ont fait du tri cette année...</t>
  </si>
  <si>
    <t>xtianguilam-58005</t>
  </si>
  <si>
    <t>Hausse de 5% du contrat, deux mois après signature.</t>
  </si>
  <si>
    <t>kevinmo-77142</t>
  </si>
  <si>
    <t>A  FUIR
1 : Irsa non signé donc en cas d'accident avec une chose appartenant à une autre personne ils voudront pas payer même si non responsable
2 : Les conseillers sont des perroquets qui se contredisent selon les jours
3 : Trop trop lent dans la gestion de dossier ( plus de 90 jours que je suis dans l'attente du fait de leur inaction )
4 : Clauses contractuelles plus que douteuses et il y a plein de faille dans leur contrat ( selon un avocat que j'ai été voir )
5 : Vous aurez forcément avec eux un litige tôt ou tard donc autant les éviter</t>
  </si>
  <si>
    <t>stephane-c-132451</t>
  </si>
  <si>
    <t xml:space="preserve">Si tout se déroule bien jusqu'au bout, ca sera très bien !
Et si en cas de sinistre éventuel , tout se passe bien, ce sera impeccable ;-)
Bien à vous  </t>
  </si>
  <si>
    <t>blanchard-m-108869</t>
  </si>
  <si>
    <t>Tarifs un poil plus élevés que ce que je payais chez eux il y a 2 ans en arrière pour une voiture avec 9CV au lieu de 6CV 
Peut être l'effet COVID.. Sinon rien a redire</t>
  </si>
  <si>
    <t>yassdu11-91003</t>
  </si>
  <si>
    <t>Je suis un client chez vous depuis plusieurs années et toutes mes voitures que je possédais ont été assuré chez vous, même celles de ma famille et de mes proches.</t>
  </si>
  <si>
    <t>broussan75-89898</t>
  </si>
  <si>
    <t>J'ai laissé une belle somme 15 jour à la CNP : il l'ont amputée de 4%. Retirée après cela, il m'a fallu 1 mois pour un remboursement ! Encore bravo, ça c'est du service !</t>
  </si>
  <si>
    <t>zimmer-a-111864</t>
  </si>
  <si>
    <t xml:space="preserve">Pas mal du tout top service rapide sans soucis à conseiller vivement.
Assurance voiture pour moi
Bon rapport qualité prix...................    ........ </t>
  </si>
  <si>
    <t>jacques-b-112423</t>
  </si>
  <si>
    <t>L adhésion est simple et rapide
Le rapport garanties/prix est positif
L'appli (qui à beaucoup évoluée) est bien faite et facile à utiliser
Reste à voir le jour il y a sinistre à gérer si la gestion du dossier est aussi facile... j'ai confiance</t>
  </si>
  <si>
    <t>gus1965-63314</t>
  </si>
  <si>
    <t>Bons à prendre l'argent, beaux parleurs aux promesses faciles mais sans parole. Depuis plusieurs mois j'attends le remboursement de deux mensualités offertes lors de la signature, malgré mes relances je ne reçois que des mots et des courriers recommandés car pour réclamer l'argent sont très forts mais pour le rendre... Là il y a plus personne, nous on a le droit de se taire et payer et si on le fait pas c'est l'huissier....</t>
  </si>
  <si>
    <t>Attitude déplorable !!
J'ai souscris un contrat dans cette compagnie 1 mois avant la fin de mon contrat chez mon précédant assureur intéressé par le prix attractif je me suis laissé tenter et paye une provision de 100 Euros.
Peu de temps (17 jours) après l'entrer en vigueur de ce nouveaux contrat je les contactes pour modifier  mon lieu de travail (20KM de plus) et hop (+ 15%) et la conseillere que j'ai au bout du fil m'apprends que je ne suis pas couvert en cas de panne et qu'Eurofil ne fait pas d'upgrade de contrat que c'est comme ça et pas autrement EN ME GUEULANT DESSUS !! (j'ai été obligé de lui demander de se calmer) et limite en me traitant de fraudeur essayant de magouiller.
Attitude inacceptable a vous de juger</t>
  </si>
  <si>
    <t>sido-34440</t>
  </si>
  <si>
    <t>La MGP a perdu son esprit mutualiste. Les remboursements sont réduits au minimum. Adhérent avec toute ma famille depuis 40 ans, Nous somme vraiment déçus par l'incompétence du personnel.n Nous n'avons plus de contact direct avec le responsable de notre demande, même en insistant,  Cette demande fait en totalité fait de nombreuse fois la navette entre nous et la MGP, alors qu'un appel téléphonique aurait suffi à régler le petit pb, souvent une simple case coché et enfin de compte au bout d'un "certain temps" j'ai reçu l'accord non signé. Je précise chaque navette dure un mois.</t>
  </si>
  <si>
    <t>injoignable971-63186</t>
  </si>
  <si>
    <t xml:space="preserve"> Allianz, la compagnie qui ne peut rien pour vous.
 Je cherche depuis plusieurs semaines à accéder à mon compte client sur Internet  pour avoir accès à mon dossier suite au cyclone Irma qui est passé sur Saint-Martin .  Ni le courtier, ni le service des Indemnisations des sinistres qui se trouve à la réunion,  ni le bureau de Nouméa où je réside, ni même le numéro que j’appelle en France n’ont été capable de me mettre en relation avec une personne compétente.
 C’est à s’en arracher les cheveux, je suis dans une impasse.
 J’espère qu’en lisant ce message quelqu’un de chez allianz va enfin me contacter, Mais j’en doute, car je constate que chaque fois qu’il y a marqué allianz il n’y a aucune réponse sur ce site.</t>
  </si>
  <si>
    <t>alice-l-132889</t>
  </si>
  <si>
    <t>Je n ai pas trouver moins chère le Prix très correct en plus je bénéficie de 100 euros offerts pour la première année  reste à voir si il y a un problème là réactivité</t>
  </si>
  <si>
    <t>lh-95799</t>
  </si>
  <si>
    <t>Assurance déplorable! Fait traîner les dossiers , service sinistre incompétent. Propose des assurances avec franchise et quand l'assuré refuse de payer sa part de franchise à la victime , AXA repond que ce n'est pas son probleme car il a payé sa part. Et la victime se retrouve avec 160 euros non remboursé!une honte!!!!</t>
  </si>
  <si>
    <t>michel-j-127006</t>
  </si>
  <si>
    <t>Je suis très satisfait des services proposée par l’assurance Olivier, les prix sont très abordables, je recommanderais l’assurance Olivier à tout le monde de mon entourage</t>
  </si>
  <si>
    <t>nanou45740-104594</t>
  </si>
  <si>
    <t>La MGP est une très bonne mutuelle pour les fonctionnaires. J'obtiens toujours les renseignements que je demande et assez rapidement. Les conseillers au téléphone sont toujours agréables et professionnels.</t>
  </si>
  <si>
    <t>isabelle-j-126032</t>
  </si>
  <si>
    <t>Je suis satisfaite de la rapidité avec laquelle le contrat c'est effectué. 
Aussi pour le délais.de traitement pour faire parvenir les documents necessaire</t>
  </si>
  <si>
    <t>denis-g-129652</t>
  </si>
  <si>
    <t xml:space="preserve">Nickel à bientôt sur les routes de France, en mode pensionnaire retraité grâce à mon assurance.; Espérons que la pouet pouet fonctionne encore trente an </t>
  </si>
  <si>
    <t>paco87-139458</t>
  </si>
  <si>
    <t>Nouveau client chez eux depuis 15 jour (famille de 5 personnes), je souhaite me connecter à mon espace personnelle mais, lors de ma toute première connection, il faut indiqué son adresse mail pour réceptionné le mail contenant ce fameux mot de passe, soit. J'entre donc mon adresse mail puis, "je ne suis pas un robot" mais aucun mail en retour, je renouvelle l'opération 10/15/30 fois, toujours rien (indésirables/spams y compris); Je contacte le service client par téléphone qui me répond que le service informatique se penche sur le soucis, soit. 5 jours plus tard, toujours aucun changement ni mail ni retour, RIEN!!! Mon expérience client débute vraiment très mal!!!</t>
  </si>
  <si>
    <t>paino-f-139122</t>
  </si>
  <si>
    <t>Très bien, mais pas pour signer avec  un smatphone, version ordinateur obligatoire.Je n'est pas d'ordinateur ni imprimante donc j'ai été obligé de mettre la version ordinateur sur Google pour pouvoir signer virtuellement. Version Android pas encore opérationnel</t>
  </si>
  <si>
    <t>davidr-64863</t>
  </si>
  <si>
    <t>J'ai résilié avec les pires difficultés. L'agence Groupama n'a rie de voulu faire.. On s'occupe pas des résiliation ici</t>
  </si>
  <si>
    <t>tomtom44-52857</t>
  </si>
  <si>
    <t xml:space="preserve">J'avais une demande très simple, changer de véhicule mais cela semble insurmontable. Peut être va-t-il falloir investir sur votre système informatique car c'est un peu n'importe quoi...
Au passage, j'ajoute que les interlocuteurs que j'ai eu en ligne n'y sont pour rien et on été très courtois. </t>
  </si>
  <si>
    <t>guillaume-v-105922</t>
  </si>
  <si>
    <t>Qualité de service absolument déplorable, mail de mars 2020 resté sans réponse. Je réitère ma demande cette année en rappelant la non réponse de 2020 mais on m'invite une nouvelle fois à revenir plus tard afin "d'étudier ma demande": mais où sommes-nous?? Qui est le client? Je demande un simple changement de fractionnement! Sans compter la forme: le fait que dans le mail de réponse on m'appelle par mon prénom... Bref absolument tout faux.</t>
  </si>
  <si>
    <t>richard-104546</t>
  </si>
  <si>
    <t>Mon beau père était titulaire de deux assurances vie mutavie, le 26 janvier 2021 nous avons adressé à la Macif le certificat de notoriété fourni par le notaire en charge de la succession. A ce jour, 04 mars 2021, toujours pas de mail ou courrier de la part de la Macif. A titre de comparaison une autre compagnie - BNP. Cardiff a déjà réglé le capital.</t>
  </si>
  <si>
    <t>isabelle-d-112133</t>
  </si>
  <si>
    <t>Viens de souscrire, facile d utilisation application également très intuitive rapid. En attente de voir avec le temps et surtout comment est le service après vente</t>
  </si>
  <si>
    <t>boulanger-l-125060</t>
  </si>
  <si>
    <t>Tres bonne prise en charge et gestion par le service commercial. Reste maintenant la resiliation de mon contrat actuel. Je suis en attente d'un rappel</t>
  </si>
  <si>
    <t>lugger-44-80186</t>
  </si>
  <si>
    <t>Je salue la gentillesse et le professionnalisme d'Alicia, très belle personne courtoise et compétente. Mérite largement les 5 étoiles.</t>
  </si>
  <si>
    <t>wp4155-70237</t>
  </si>
  <si>
    <t>Je suis client chez MAAF assurance depuis plus de 14 ans sans le moindre sinistre. Dernièrement mon voisin a réalisé des travaux non déclarés qui ont endommagé mon plafond et les murs. La MAAF n'a réagis qu'après plus d'un mois le premier appel étant soit-disant "non enregistré donc sans trace"..... au bout de 8 mois aucune indemnisation et un conseiller ironique et arrogant. Je déconseille la MAAF qui vous considère que quant tout va bien ...</t>
  </si>
  <si>
    <t>denis-58923</t>
  </si>
  <si>
    <t>L'assurance à distance, je ne conseille pas. Accueil et amabilité déplorable. Aucune reconnaissance du client. Nous n'avons pu tester la qualité des prises en charges des garanties. Je déconseille fortement et recommande l'agence avec bureau accessibles et contact franc.</t>
  </si>
  <si>
    <t>gp3576-77889</t>
  </si>
  <si>
    <t xml:space="preserve">bonjour 
je suis en arret depuis le 27.10.2018 j ai deposé au prés de votre organisme un dossier début mars pour la prise en charge des remboursements de mon financement  a ce jour toujours rien et l'organisme cetelem menace de me mettre a la banque de France !!! merci de bien vouloir faire le nécessaire 
cordialement ,
mr houard </t>
  </si>
  <si>
    <t>jean92-52368</t>
  </si>
  <si>
    <t xml:space="preserve">Dommage qu'il n'est pas possible de mettre des étoiles négatives !
J'ai connus 3 assureurs de véhicule avec sinistre non responsable et AMV est la pire ! A fuir !!!
</t>
  </si>
  <si>
    <t>jerome-d-116597</t>
  </si>
  <si>
    <t>Je ne suis pas satisfait des services direct Assurance . Le tarif des assurances auto est équivalent aux concurrents pour une couverture équivalente. Les dommages causés aux phares par un caillou n'est pas couvert ce qui parait aberrent aux yeux de mon garagiste. De plus je suis tombé en panne une fois et j'ai du payer une partie du dépannage de ma poche.</t>
  </si>
  <si>
    <t>mohamed-90631</t>
  </si>
  <si>
    <t>je suis satisfait du devis au niveau des prix et de la qualité de votre offre, l'estimation était très rapide et intuitive afin de pouvoir sélectionner pour moi ce qui me convient</t>
  </si>
  <si>
    <t>anne-l-115128</t>
  </si>
  <si>
    <t>Je suis satisfaite des services. Bon rapport qualité/prix.
Mais site internet à revoir absolument : très compliqué de trouver les échanges mail avec son conseiller. Rubriques compliquées, pas fluide. Merci !</t>
  </si>
  <si>
    <t>alan-52041</t>
  </si>
  <si>
    <t>j'ai souscrit une assurance indemnités journalieres de 6 mois,j'ai arrete le travail pendant 8 mois et swisslife ne m'as indemnise que 3 mois sous un pretexte ne figurant pas dans les conditions generales et de plus refuse de repondre au mediateur de l'assurance alors que le dossier a ete depose le 24/03/2016 et qu'ils ont contractuellement 2 mois pour repondre,je vais donc devoir deposer le dossier devant le tribunal</t>
  </si>
  <si>
    <t>malika-k-130077</t>
  </si>
  <si>
    <t>Rapide et efficace pour souscrire une assurance automobile. À voir par la suite si il n'y a pas d augmentation de prix l'année suivante, comme j itua déjà eu le cas.</t>
  </si>
  <si>
    <t>lagha511-88827</t>
  </si>
  <si>
    <t xml:space="preserve">J'ai assuré ma voiture chez direct assurance depuis 2ans et j'ai jamais eu de sinistre. 
C'est une voiture qui sort une fois par mois, elle roule maximum 5000 km par année. Et chaque année mon assurance augmente. 
Et à chaque renouvellement ils me racontes une histoire. 
Vraiment très amateurs </t>
  </si>
  <si>
    <t>lily001-61830</t>
  </si>
  <si>
    <t>A fuir!!!!!!!! Appel pour un rassemblement de personnes lésé par le devoir d'obligation et l'obligation d'information de Santévet!!!!
Souscription au contrat sous des promesses de stérilisation de mon furet et après griefs, aucun remboursement jouant sur les mots!!!!  Voici les faits, je venais d'acquérir ma furette et étant jeune, je savais qu'elle devrait être stérilisée dès ses premières chaleurs, c'est pourquoi je me suis rapprochée des assurances, j'ai ainsi appelé SantéVet afin de demander pour la stérilisation et après être rassurée, j'ai souscris chez eux après l'appel de leur conseiller et de son devoir de conseil. 
Arrivé janvier 2018, soit 4 mois après ma souscription, ma furette est stérilisée et je reçois un document de santéVet me précisant que les "frais de stérilisation" sont exclus car ce sont des "frais de prévention"!!!! Choquée, je leur renvoi mon contrat signé où il y a indiqué "castration chimique remboursé à hauteur de 50%" et que par le droit des contrats, je souhaite qu'ils s’exécutent de leur obligation. Et j'ai la surprise de recevoir un mail me précisant ceci:
Bonjour Madame,
Nous revenons vers vous concernant votre réclamation quant à la prise en charge de la stérilisation lors de la souscription du contrat santé de LILY.
Afin de nous assurer de la conformité du discours de notre service commercial et pour faire suite à votre demande, nous avons procédé à une écoute de cette conversation.
 Aussi, nous avons le plaisir de vous confirmer que la formule, la tarification ainsi que les délais de carence communiquée sont conformes à votre demande et au contrat créé.
Par ailleurs, nous vous informons qu'un second appel a été émis vers nos services de la part de votre fille, en date du 11/09/17; pour connaitre les modalités de prise en charge de la stérilisation.
 Conformément à nos dispositions générales d'abonnement ( Chap 2: les garanties communes à toutes les espèces, Paragraphe C: ce qui est exclu ) et dispositions particulières des formules NAC, que nous participons aux frais de castration chimique à concurrence de 50% et à concurrence de 50,00 € par période de 24 mois, à partir de 2 ans de contrat (cf rubrique du contrat "garanties et services souscrits pour l'animal").
Votre Service Relation Client reste à votre disposition au 04 78 17 38 00 ou par mail à l’adresse accueil@santevet.com pour toutes informations complémentaires.
Toute l’équipe de SantéVet vous remercie de votre confiance.
Cordialement
Votre Conseiller</t>
  </si>
  <si>
    <t>valerie-g-114185</t>
  </si>
  <si>
    <t>Je suis pleinement satisfait.
Rapide et efficace, quant au prix imbattable,
la conseillère a valider ma demande en 10 minutes bravo !
je recommande pleinement GMF !
VG.</t>
  </si>
  <si>
    <t>boivin-j-134954</t>
  </si>
  <si>
    <t xml:space="preserve">Bonjour,
Rapide et efficace, je recommande vivement. 
Site très sécurisé et intuitif. 
Toutes les formules sont claire, libre choix des options aussi. 
</t>
  </si>
  <si>
    <t>antonkata-98170</t>
  </si>
  <si>
    <t>Pratiques scandaleuses. Ils attirent les nouveaux contractants avec des prix plus bas, mais ils augmentent tous leurs tarifs d'année en année et sans vous en informer explicitement en se cachant derrière le fameux "avis d'échéance" qui pour eux vaut tout! Et vous disent après que vous n'avez pas fait attention! Ils vous sortent des indicateurs de 2018 alors qu'on parle de 2021... Bref, 3 ans après la signature, je paye plus que la première, alors que j'ai un meilleur bonus et les taux de sinistralité diminuent. Ils changent aussi les conditions particulières (ex. montant des franchises) sans vous informer. Je résilie mon contrat et celui de ma femme.</t>
  </si>
  <si>
    <t>larmee-l-122939</t>
  </si>
  <si>
    <t>Très satisfaite des services, un personnel à l'écoute qui résoud les problèmes. Il propose de nombreuses offres qui pourrais convenir à beaucoup. Merci</t>
  </si>
  <si>
    <t>tiare-106596</t>
  </si>
  <si>
    <t xml:space="preserve">Après avoir changé de mutuelle au 1er janvier 2021, je suis très déçue de NEOLIANE SANTE.
En effet, mes mails sont restés sans réponse, j'ai contacté NEOLIANE NICE qui m'a demandé de leur envoyé tout mon dossier et ce en date du 2/03/2021 réponse du 8/03/2021 qui m'informe de leur envoi des documents au centre de gestion afin de les traîter. A ce jour, je n'ai toujours pas été remboursée des actes effectués en janvier et début février.
Je suis aujourd'hui en découvert à la banque cause de non remboursements ? 
Je pense que si cette situation ne s'améliore pas je vais quitter cette mutuelle qui ne respecte pas ses clients.
</t>
  </si>
  <si>
    <t>m--pignon--100056</t>
  </si>
  <si>
    <t xml:space="preserve">A FUIRE AU PLUS VITE  !!!!
Mon père est décédé en aout 2018 et à ce jour 13/11/2020 plus de 2ans plus tard ,toujours aucun remboursement sur le compte de ma mère. Cette société est détestable dans sa façon de traiter les dossiers .
Jamais de réponse aux mes mails !
Que dire du courtier qui après avoir pris sa commission, a botté en touche lors de la demande de remboursement .
 </t>
  </si>
  <si>
    <t>zebhectlarr--97651</t>
  </si>
  <si>
    <t>Ma cotisation a augmenté de 120 euros en 2 ans, ils proposent le tarif le plus bas pour attirer puis sous prétexte de hausse des sinistres dans notre département, ils augmentent.</t>
  </si>
  <si>
    <t>laurine-d-135428</t>
  </si>
  <si>
    <t>Rapide, efficace pour les jeunes conducteurs avec youdrive. Je recommande pour pouvoir avoir son assurance a son nom pour plus tard. Le prix reste élevé mais pour les jeunes conducteurs ben pas le choix.</t>
  </si>
  <si>
    <t>fifi-103606</t>
  </si>
  <si>
    <t>J'ai commencé par remplir un dossier sur leur site internet. Rencontrant quelques difficultés, j'ai contacté leur service clients par téléphone. j'ai eu un contact rapide sans trop d'attente avec un conseiller qui m'a apporté des réponses pertinentes à mes interrogations et besoins. L'analyse des besoins est complète. Les tarifs sont compétitifs. Je n'ai pas d'expérience en matière de gestion de sinistre.</t>
  </si>
  <si>
    <t>rookie-53783</t>
  </si>
  <si>
    <t>Obligation de fournir des photos du véhicule via un smarphone avec leur application.Cette obligation n'apparait nulle part dans le contrat.Clause abusive?</t>
  </si>
  <si>
    <t>joel-d-112044</t>
  </si>
  <si>
    <t>Globalement satisfait
Regrette cependant une franche augmentation des cotisations depuis deux ans, qui peut inciter les adhérents à changer d'assurance ...</t>
  </si>
  <si>
    <t>cath-62962</t>
  </si>
  <si>
    <t>sophie-c-125951</t>
  </si>
  <si>
    <t>je suis sastifait pour le prix merce je donnerai a tout mes amis le site pour assurer leur voiture voila  ainsi que le tarif pour une maison tres atractif</t>
  </si>
  <si>
    <t>braydunoise-74561</t>
  </si>
  <si>
    <t>Oh la la fuyez cette assurance caci ils sont chers.impossible de les joindre.le service médical refusé les prises en charge.aucun professionalisme</t>
  </si>
  <si>
    <t>cel-80249</t>
  </si>
  <si>
    <t xml:space="preserve">Du jamais vu. Pas de rapport d'expertise suite a un sinistre dégât des eaux, lequel aurait du se dérouler, en outre, en présence de Tiers responsables. Pas de document de proposition d'indemnisation de remis, une absence totale de conseils destinés a procurer une aide dans ce dossier.
</t>
  </si>
  <si>
    <t>valerie-d-130178</t>
  </si>
  <si>
    <t xml:space="preserve">Bon rapport prix par rapport concurrence pour prestations de services égales.
Devis sur internet et souscription facile.
La seule question est de savoir qui résilié mon ancien contrat ? Moi même ou DIRECT ASSURANCE ? </t>
  </si>
  <si>
    <t>carlus76-128633</t>
  </si>
  <si>
    <t>Je suis déjà assuré chez MAAF , le devis que j'ai obtenu avec Assurland ne reflète pas la réalité je paie beaucoup plus cher et toutes les garanties ne sont pas prise en compte.
Le tarif obtenu et un tarif de base pour tous les assureurs;</t>
  </si>
  <si>
    <t>philosophe-54792</t>
  </si>
  <si>
    <t xml:space="preserve">Bonjour,
Je suis assuré à la MAIF depuis de nombreuses années : pour mes biens immobiliers, mes deux voitures. j'ai souscrit en plus de cela un contrat spécifique de protection juridique afin de parer à toutes les éventualités.
J'achète un véhicule d'occasion en aout 2016 à Saint Genis Laval (AEMG autos que je ne recommande pas !!!). Ce véhicule présente au bout de trois semaine des a coups moteur importants à l'accélération, un bruit important lorsque que le régulateur de vitesse est enclenché et un défaut de géométrie car le véhicule tire à droite. Le garage, malgré une garantie du véhicule, ne veut pas prendre en charge les réparations.
je contacte début novembre ma protection juridique. Elle réplique qu'elle n'a qu'un rôle de "conseil"... Il faudra attendre le 20 janvier2017 afin qu'elle s'aperçoive de son erreur et ouvre enfin un dossier de sinistre et m'accompagne dans mes démarches.
La protection juridique nomme un expert auto : CEA DU SUD EST (38). Ce dernier tente un négociation à l'amiable avec le garage. ce dernier refuse encore...
Je fais faire à la demande de l'expert un diagnostic moteur chez KIA à Castres le 23 février 2017 où je suis alors en déplacement professionnel. Problème de vanne EGR.
Je fais changer cette vanne EGR à mes frais. Le problème d'à-coup persiste. Je relance l'expert. J'attends fin avril 2017 pour avoir enfin une réponse. L'expert me demande de prendre rendez vous chez KIA à Seyssinet (38) pour un contrôle de géométrie seulement car la "protection juridique" Maif ne veut pas prendre en charge un diagnostic moteur...
Je contacte KIA Seyssinet. lls veulent bien faire le contrôle géométrie. Mais pas le diagnostic moteur au prétexte qu'il a été effectué chez KIA Castres (Tarn). Qu'il faut que je retourne à Castres (eh oui évident !).
Dans tout cela aucune nouvelle de ma "protection" juridique hormis le mail du 20 janvier.
Voilà où nous en sommes. c'est-à-dire nulle part. On se croirait dans le roman "le château" de Kafka. Je pense que la stratégie de la maif est de jouer la montre, de faire trainer les choses afin que je me décourage et jette l'éponge.
Je dois donc à ce jour me battre contre le garage qui m'a vendu le véhicule, l'expert auto, et enfin mon assureur... 
Bien cordialement
</t>
  </si>
  <si>
    <t>Vu en rendez vous dernièrement sur le 93 , j étais  en rendez vous avec une vraie professionnelle conseillère investie souriante disponible je suis rassuree  j avais un peu peur de cette mutuelle et là surprise du travail de pro j ai pris la mutuelle avec une bonne protection bonne mutuelle à valeur humaine .</t>
  </si>
  <si>
    <t>bardel-l-113342</t>
  </si>
  <si>
    <t>SUPER ASSURANCE TRES RAPIDE ET DIRECT PAS DE PRISE DE TETE JESPERE NE PAS ETRE DECU ! POUR LINSTANT JE NAI ENTENDU QUE DES BONNE CHOSES SUR CETTE ASSURANCE</t>
  </si>
  <si>
    <t>elodie-f-117430</t>
  </si>
  <si>
    <t>Je suis satisfait du service
Le équipe  c'est très gentil et à l'écoute
le prix très intéressant par rapport à la concurrence j'espère rester très longtemps</t>
  </si>
  <si>
    <t>roland-d-130279</t>
  </si>
  <si>
    <t>Pas de possibilité de souscrire une assurance multi conducteur. Très dommage. des coups de téléphones en perspective. Désire assurer plus de deuxx personnes et non nominalement</t>
  </si>
  <si>
    <t>chalmey-j-136851</t>
  </si>
  <si>
    <t>Satisfait de la rapidité du site internet  .très bon rapport qualité prix les tarifs son très attractif je conseil à tout les futurs et nouveaux assurés</t>
  </si>
  <si>
    <t>samouillan-n-113375</t>
  </si>
  <si>
    <t>Je suis satisfait de la rapidité du service pour l'inscription et de la clarté du conseiller par téléphone. Côté tarif les explications semblent claires et les montant cohérents.</t>
  </si>
  <si>
    <t>jacquet-c-135283</t>
  </si>
  <si>
    <t>rapide pas d attente transmissions documents efficace accueil bon signature electronique securise reactif aux demandes rien a dire d autre sinon que tout est ok</t>
  </si>
  <si>
    <t>christian-p-130205</t>
  </si>
  <si>
    <t xml:space="preserve">Très satisfait du service merci. Navigation et prix très compétitifs avec beaucoup de facilités et simplicité pour établir un devis correspondant à mes attentes 
          </t>
  </si>
  <si>
    <t>cherifi-j-137603</t>
  </si>
  <si>
    <t>Rapide et sécurisant, en moins de 5 mn j'ai une assurance sur ma nouvelle moto sur le parking ou je l'ai acheté. Vraiment content de ma nouvelle assurance.</t>
  </si>
  <si>
    <t>beatrice-56333</t>
  </si>
  <si>
    <t>Alors que je n'ai pas eu d'accident depuis des années, donc aucun chez Eurofil. La compagnie vient de me signifier la résiliation de mon contrat pour "inadéquation du risque au regard de la politique de la compagnie" !!!</t>
  </si>
  <si>
    <t>patrick-106605</t>
  </si>
  <si>
    <t>j'ai fais une demande de rachat j'ai reçu un mail de generali m'informant que le virement serait fait entre 10 et 15 jours et un autres m'indiquant que le virement était parti.
a ce jour je n'ai rien reçu et je ne peux joindre personne.
JE CRAINS LE PIRE les commerciaux sont livres a eux mêmes et la ste GENERALI n'est qu'une coquille vide</t>
  </si>
  <si>
    <t>tyrex-55135</t>
  </si>
  <si>
    <t xml:space="preserve">Assuré depuis plus de 30 ans à la Maif, Mon fils conducteur secondaire à eu un accident mineur (1100€ de reparation environ) ce qui m'a fait perdre mon joker (50% de bonus depuis 5 ans au moins) J'ai donc suite a cela passé mon fils en conducteur principal, ce qui a double evidement la cotisation à pres de 1000€ en tous risques. En janvier mon fils a de nouveaux un accident, seul sur un rond point (plaque de gazoil sur route mouillée) il a donc arraché la roue avant sur le trottoir. Rachat de la voiture par la Maif, pas de soucis mais maintenant mon fils rachete une voiture, donc on telephone à la Maif pour assurer sa nouvelle voiture. Au bout de 30 mn d'appel et 3 interlocuterus on nous dit que la Maif refuse de l'assurer, car client Malussé. Dommage, la Maif n'aura plus nos assurances, a croire qu'ils n'ont pas besoin d'argent et qu'ils ont trop de clients. Tant pis apres tout la Maif n'est plus ce qu'elle etait, et je la quitte sans regrets
</t>
  </si>
  <si>
    <t>empty-96231</t>
  </si>
  <si>
    <t>Je suis très satisfait d'une façon générale, le rapport qualité-prix, la réactivité et l'amabilité des conseillés, en ce qui me concerne tout se fait automatiquement, ma mutuelle est rattachée à ma carte vitale et je n'ai rien à envoyer.
Les services sont très satisfaisants.</t>
  </si>
  <si>
    <t>martin-c-130311</t>
  </si>
  <si>
    <t xml:space="preserve">Satisfait du processus très simple !
Le prix est assez intéressant,mieux que sur les assureurs classiques, j'attends de savoir si le service est les garanties sont bonnes
</t>
  </si>
  <si>
    <t>corrihons-j-111612</t>
  </si>
  <si>
    <t>Je suis très satisfait es très contente de la simplicité des démarches des tarif proposés merci beaucoup pour votre confiance en vers moi bonne soirée</t>
  </si>
  <si>
    <t>maor12-53476</t>
  </si>
  <si>
    <t>A la suite d'un accrochage survenu avec un véhicule de courtoisie la MACIF a refuser de prendre en charge le sinistre alors que le transfert d'assurance avit été fait.</t>
  </si>
  <si>
    <t>nerestan-j-135219</t>
  </si>
  <si>
    <t>Super conseiller à l'écoute, tarif accessible à voir dans le temps comment sa se passe merci à l'olivier assurance parcontre j'ai pas trouver votre application</t>
  </si>
  <si>
    <t>j-en-ai-pas-100678</t>
  </si>
  <si>
    <t>j'ai subi un double prélèvement ce mois de novembre 2020. Ma réclamation date de 10 jours. Reçu un mail genre torchon pour me dire qu'il vont s'en occuper. Depuis rien, une excuse,  pensez donc. Ils s'en foutent complètement . J'ai plus de 300 euros qui trainent chez eux. ils ignorent totalement que des gens peuvent avoir des fins de mois difficiles . C'est tout simplement honteux . Il suffit de lire le nombre impressionnant de gens mécontents pour juger la nullité de cet organisme ;MERCER   se comporte pire  qu'une banque.
M.D.</t>
  </si>
  <si>
    <t>gilbert-m-112791</t>
  </si>
  <si>
    <t>Les prix sont très attractifs et les conseillers sont très aimable.
Je recommande cette assurance auto, je viens juste de venir chez eux, mais je suis tout de même déjà ravis de leurs prestations.</t>
  </si>
  <si>
    <t>mel-101618</t>
  </si>
  <si>
    <t xml:space="preserve">Courtier assurance à fuir pour une demande résiliation par recommandé dépasser de 4j alors qu'avec les restrictions sanitaires de cette période ( je suis diabétique) donc ne peut pas m'exposer ds des endroit publics.....! Ils m'ont refuser la résiliation de ce contrat prévoyance qui me sert à rien car fait par le biais d'une mutuelle !!! Une honte pour ce courtier en assurance qui empoche au profit sans aucun scrupule.... Pas du tout de souplesse
</t>
  </si>
  <si>
    <t>walter-j-111662</t>
  </si>
  <si>
    <t xml:space="preserve">Toujours à l'écoute 
Satisfait des renseignements demandés.
Rapidité d'exécution, aimable.
Des offres personnelles satisfaisantes je recommande cette assurance  </t>
  </si>
  <si>
    <t>adesaintmaurice-86879</t>
  </si>
  <si>
    <t>Une longue histoire qui se termine au tribunal.
Accident bien géré mais avec des erreurs du garagiste agréé qui a engendré une panne 1 an plus tard. Très mauvais suivi du dossier. Mauvaise foi. Plusieurs dizaine de relances par téléphone et mails. 4 mois de location véhicule pour combler leur inefficacité jamais pris en charge (3000eurs !!!) Problèmes d'expertise. Pas de réponse à notre lettre de mise en demeure. C'est très mal considéré ses clients. Bref on change et on poursuit en justice</t>
  </si>
  <si>
    <t>laffaiteur-n-131720</t>
  </si>
  <si>
    <t>Je suis satisfaite du service                             
Les prix sont très attractifs  
La démarche pour souscrire au contrat et simple et efficace</t>
  </si>
  <si>
    <t>gerard-g-106654</t>
  </si>
  <si>
    <t>Service pratique - Documents demandés déjà en partie en votre possession
Bon rapport qualité /prix -
 Votre service client n'est pas joignable facilement</t>
  </si>
  <si>
    <t>stef20290-96283</t>
  </si>
  <si>
    <t>Injoignable par téléphone une vrai cata... on vous raccroche au bout de 17 mn d'attente et lorsque vous avez quelqu'un ils ne sont pas capable de répondre, pour ma part j'ai été résilié qu'en sachant que 3 jours après sans aucune raison !!! et de plus les services ne sont joignables que dans 4 jours, une amalgame est faite entre Allianz et Eallianz. Allianz et Eallianz à Perdu un client avec un bonus de 50% sans sinistre.</t>
  </si>
  <si>
    <t>desespere-cherche-corde-pour-se-pendre-117869</t>
  </si>
  <si>
    <t xml:space="preserve">c'est très grave, les retards systématiques.
Ce n'est pas la première fois que j'écris ou téléphone, le dernier envoi date du 20 avril 2021 avec relance le 01.juin 2021 et toujours rien à ce jour.
la question posée: à la suite d'une rupture conventionnelle avec du chômage, la préyoyence court elle toujours? </t>
  </si>
  <si>
    <t>lina-s-123740</t>
  </si>
  <si>
    <t>Très satisfaite du service client et des protection que contiennent mes contrats, maison ou voiture. Je recommande cette assurance pour sa rapidité et ses prix bas aussi que ses protections.</t>
  </si>
  <si>
    <t>azelie-70261</t>
  </si>
  <si>
    <t>A FUIR - ATTENTION  ! mon devis a été signé pour 263,90 euros.Mon contrat ne correspond ni à mon numéro de devis, ni à son montant ni à l'échéancier. Le tél change après la souscription et passe à un tél payant surtaxé ! on vous fait poiroter, 15 euros par appel et aucune régularisation de dossier. J'ai payé mes cotisations par un acompte comme stipulé par mon devis. Je n'ai reçu ma carte verte qu'au bout de 2 mois (ne pouvant pas utiliser mon véhicule pour non présentation de carte verte en cas de contrôle) puis réglé par chèques, j'ai soldé ma cotisation par anticipation (6 mois d'avance). Alors que j'ai refusé le prélèvement bancaire, cette compagnie effectue des prélèvements illicites sans autorisation de prélèvement bancaire sur mon compte générant des frais de rejet qu'elle me demande de payer! Elle me demande en sus 48 euros sans quoi elle résilie mon contrat ! Des façons de procéder inacceptables et inadmissibles. J'ai transmis mon dossier à l autorité de contrôle prudentiel et de résolution pour sanction. Un dossier est ouvert, faites remonter vos déboires vos mécontentements et vos préjudices, manifestement je ne suis pas la seule concernée !</t>
  </si>
  <si>
    <t>j' avais un petit bonus qui m' a été en partie supprimé, je ne sais pas pourquoi.......ne peux répondre sur la vitesse de remboursement car je n' ai pas eu d' accident depuis plus de 10 ans........j' aurais aimé une reconnaissance plus importante car pour ma Mercedes je paie très cher pour être assuré tous risques plus........à l' occasion je quitterai cet assureur d' autant plus que ma maison est assurée chez eux   !!!!</t>
  </si>
  <si>
    <t>louki-71179</t>
  </si>
  <si>
    <t xml:space="preserve">bonjour,
je souhaite faire un rachat total de mon assurance vie de 10 ans
je ne retrouve plus mon contrat
axa me dis que je devrais casser ce contrat et que cela durerai 2 ans
est ce légal
il peut arriver de perdre des documents donc cela n'est pas normal a mon sens
très mécontente
 </t>
  </si>
  <si>
    <t>annie-m-132395</t>
  </si>
  <si>
    <t xml:space="preserve">Je suis très satisfaite ,et espère ne pas avoir de mauvaise surprise ! En effet c est lors que l'on a un problème  ...que l'on voit la qualité  de l assurance !
</t>
  </si>
  <si>
    <t>ade-56302</t>
  </si>
  <si>
    <t>Assurée depuis une quinzaine d'année à la MAIF sans aucun sinistre habitation, attention lorsqu'un petit sinistre se produit: accueil téléphonique lamentable à la limite de la correction, , au bout de 4 mois toujours aucune avancée dans le dossier ni le moindre début d'indemnité. Une honte!</t>
  </si>
  <si>
    <t>beaujard-a-126637</t>
  </si>
  <si>
    <t>Pas eu les 10% sur mon deuxième contrat auto comma annoncé au téléphone. Pas évident de se faire rappeler par un conseiller pour avoir des précisions sur le contrat.. 3 étoiles pour le prix, car pas eu la rmeise de 10% annoncé..</t>
  </si>
  <si>
    <t>ddl49-116366</t>
  </si>
  <si>
    <t>léger sinistre sur une portière avec un tiers qui s'est bien gardé de rester sur place. L'expert conteste ma déclaration et me rend totalement responsable. J'aurais fait une marche arrière avec une portière ouverte. Gogol au volant. 
Il est expert donc juste au dessus de vous et moi. je confirme qu'il est vraiment au dessus, car c'est lui qui écrit et expédié la lettre de rejet. Et la MAIF est elle au courant ou est ce elle qui incite ces experts à agir en  déni ?
Pas marié avec la MAIF, je peux aller voir en face.</t>
  </si>
  <si>
    <t>cottard-c-109707</t>
  </si>
  <si>
    <t xml:space="preserve">Nouveau client, j’ai reçu un bon accueil.
La souscription a été facile et assisté par un conseiller au téléphone.
L'envoi des documents quant à lui est un peu plus problématique.
</t>
  </si>
  <si>
    <t>dossou-yovo-y-135995</t>
  </si>
  <si>
    <t>Les prix sont corrects mais les délais sont un peu longs. Il est dommage qu'on ne puisse pas accéder directement à sa carte verte via l'espace client après avoir déposé les documents.</t>
  </si>
  <si>
    <t>jill-114942</t>
  </si>
  <si>
    <t xml:space="preserve">NEoliane... procédure abusive - contrat signé par SMS à des personnes agées qui sont abusées - et on relance et on relance - et on fait appeler le service contentieux pour faire peur.. et malgré les réclamations aucune prise en compte... pourtant mail à l'appui de la bonne prise en copte de ma demande-
et aujourd'hui on me rappelle pour me demander de confirmer mon adhesion au 01.01.2022 -&gt; c'est une blague 
déclaration auprès de l'ACPR+ DGCCRF+ depot de plainte en cours
</t>
  </si>
  <si>
    <t>gilles-d-109736</t>
  </si>
  <si>
    <t>ADHESION RAPIDE ET FACILE, POUR LE MOMENT RIEN A REDIRE, MEME SI J'AI DU RENEGOCIER AVEC UN DEVIS DE LA CONCURRENCE POUR OBTENIR DE MEILLEURES CONDITIONS</t>
  </si>
  <si>
    <t>barbamama-115692</t>
  </si>
  <si>
    <t>Renseignements toujours efficaces au téléphone. Très bonne prise en charge et de manière très simple de mes dommages lors d'une très forte grêle. Très satisfaite.</t>
  </si>
  <si>
    <t>vautour-s-130061</t>
  </si>
  <si>
    <t>pas chere , et la communication avec le representant etait clair et c'est bien passé
Je cherchais une assurance tout risque pas trop chère et celle ci est parfaite</t>
  </si>
  <si>
    <t>micatou-77468</t>
  </si>
  <si>
    <t>Contact ce jour avec Sabrina. Personne à l'écoute qui prend le temps de guider pour effectuer la démarche en ligne sur le site. Compréhensive devant les interrogations.</t>
  </si>
  <si>
    <t>jp-123919</t>
  </si>
  <si>
    <t>Tout va très bien avec ma mutuelle. Je suis chez vous depuis ma prise de fonction dans la police nationale donc depuis 1967 . Si  je suis resté chez vous c’est que je suis satisfait de vos services . Alors continuez comme ça et tout ira bien  . Vos employés sont à l’écoute et ce n’est pas par tout. Merci</t>
  </si>
  <si>
    <t>pasou-79829</t>
  </si>
  <si>
    <t>Bonjour je ne suis vraiment pas satisfaite du tout  on n'arrive jamais a les joindre par téléphone je suis tellement déçu j'aurai jamais du adhérer pas de réponse ok</t>
  </si>
  <si>
    <t>sybel51-63586</t>
  </si>
  <si>
    <t>très contente de la prestation .........................................................................................................................................................................................................................................................................................................................................................................................................................................................................................................................................................................................................................</t>
  </si>
  <si>
    <t>merelle-m-138250</t>
  </si>
  <si>
    <t>Je suis satisfait de l assurance l'olivier cordiallement très content du service et du relationnelle très bonne assurance très bien servis cordiallement</t>
  </si>
  <si>
    <t>lily-127305</t>
  </si>
  <si>
    <t>Ont résilié mon contrat sans aucune raison et ne prennent même pas la peine d'appeler pour éclaircir la situation. Préférable de payer plus cher pour une meilleure couverture et un vrai respect de l'assuré.</t>
  </si>
  <si>
    <t>nine8317-75301</t>
  </si>
  <si>
    <t>4 fois que j'envoie des factures pour me faire rembourser pour mes lentilles.ils ne reçoivent jamais, prétexte la poste... après multiples appels on m'annonce le délai de remboursement 47 jours, une honte, c'est pas vous qui avancé les frais. avec toutes les autres mutuelles c’était maxi 1 semaine 10 jours. si vous explosez de demander... recruter alors ce n'est pas a nous d'en payer le retard.</t>
  </si>
  <si>
    <t>coline-65674</t>
  </si>
  <si>
    <t>Procédures scandaleuses , nouveau contrat pour achat d'un nouveau véhicule résultat il m'oblige à rester 1 an dans le compagnie plus que douteuses ..
et en plus je découvre que le mois prochain j'aurais une hausse de mes mensualités de plus de 5 euros , alors que j'ai un bonus de 50 */* , quand je veux les joindre par mail il n'y a jamais de réponse , j’appelle le numéro non surtaxé ils me répondent d’appeler leur 0892 à 80 cts la minute !!! c'est une honte !!
encore dix mois à tenir pour sortir de leur piège à C
Je déconseille fortement cette assurance !</t>
  </si>
  <si>
    <t>ninine-76280</t>
  </si>
  <si>
    <t xml:space="preserve">APRIL est a fuir, et bien lire les toutes petites ligne du contrat qui ne sont pas a votre avantage.
POUR NOS ANCIENS A FUIR.
</t>
  </si>
  <si>
    <t>mv-87982</t>
  </si>
  <si>
    <t>Après plusieurs années en tant que "client" et non "sociétaire" comme ils l'affirment. Aucun contact si ce n'est pour demander la cotisation une fois par an. Cotisations qui augmentent d'année en année, Envoi des cartes vertes plus d'un mois après leur édition et moins d'un mois avant la date anniversaire du contrat (ne respecte pas la loi). Contacts téléphoniques très restreints : vous n'êtes qu'un porte monnaie ! Encore une fois, ils perdent de nombreux clients avec aucun accident (et quand on voit ce qui ont eu un accident sur ce site ...), déplorable ... A fuir !!!</t>
  </si>
  <si>
    <t>marie-s-109859</t>
  </si>
  <si>
    <t>Satisfaite lors de mes appels pour avoir des informations pour mon inscription
J'ai cependant eu du mal a valider mon inscription via internet, beaucoup d'attente</t>
  </si>
  <si>
    <t>janne-135134</t>
  </si>
  <si>
    <t>Je trouve ça scandaleux de rejeter un avis client.
Ça me réconforte davantage de résilier le contrat avec Pacifica.
Manque de compétences et de professionnalisme!</t>
  </si>
  <si>
    <t>geraldine-m-135037</t>
  </si>
  <si>
    <t>Je suis très contente du service, des conseils, de la réponse rapide et du prix vraiment très intéressant et mon interlocuteur est très agréable et professionnel</t>
  </si>
  <si>
    <t>le-brun-c-139217</t>
  </si>
  <si>
    <t>Service rapide et efficace, merci pour la facilité d'accès aux informations. Service rapide et efficace, merci pour la facilité d'accès aux informations.</t>
  </si>
  <si>
    <t>En avril 2016 j’ai demandé la résiliation de mon contrat pour déménagement ( changement de département donc de risques ) lettre que j’ai accompagnée d’un justificatif de déménagement. Active assurance ne m’a pas répondu, n’a plus donné signe de vie, ni courrier ni mail et à continué de prélever. J’ai envoyé 5 ou 6 courriers recommandés restés lettre mortes, puis une jour au téléphone une téléconseillere m’a affirmé avoir reçu mes documents mais qu’ils ne constituait pas un motif de résiliation et aujourd’hui après avoir bloqué les prélèvements j’ai des nouvelles mais cette fois ils affirment ne pas avoir reçu l’attestation de déménagements... c’est un sketch cette pseudo société, des menteurs qui rendent fou!!! Fuyez !!! Assignation au tribunal pour ma part et j’irai plus loin si il le faut, répression des fraudes saisi, associations de consommateurs et autorité de contrôle prudentiel.</t>
  </si>
  <si>
    <t>hamdi-a-124034</t>
  </si>
  <si>
    <t>Je suis satisfaite du service ainsi que le prix attractif. Merci à toute l’équipe de L’olivier, bon accueil et toujours à l’écoute du client.
Bon courage à toute l’équipe.</t>
  </si>
  <si>
    <t>kentoch-mervel-56356</t>
  </si>
  <si>
    <t>Client depuis plus d'une vingtaine d'année sans jamais aucun accident, le premier sinistre conséquent sans être en tord la MAAF s'est révélé ne pas être digne de confiance</t>
  </si>
  <si>
    <t>flosavoie-63493</t>
  </si>
  <si>
    <t>des incompétents!</t>
  </si>
  <si>
    <t>mameri-l-115151</t>
  </si>
  <si>
    <t>Je suis extrêmement satisfaite, cette assurance est intéressante financièrement, facile d'accès et d'utilisation et offre ses services rapidement. Merci l'Olivier assurance !</t>
  </si>
  <si>
    <t>dodo-107184</t>
  </si>
  <si>
    <t xml:space="preserve">Très bien !
Simple remarque vous pourriez envoyer le porte vignette pour le pare brise lorsqu’il s’agit d’un véhicule neuf ! 
Oubli ou radin ???
J’attends la réponse </t>
  </si>
  <si>
    <t>deneuche-n-123537</t>
  </si>
  <si>
    <t>Je suis satisfaite du service, et l'interface est facile d'usage. A voir en fonction des sinistres et de la couverture totale une fois mise en application selon les termes du contrat.</t>
  </si>
  <si>
    <t>21 novembre 2016 suite à une expérience en novembre 2016</t>
  </si>
  <si>
    <t>bblanc-49415</t>
  </si>
  <si>
    <t xml:space="preserve">Trois psy par an ! Heureusement que je ne suis pas trop atteint !
</t>
  </si>
  <si>
    <t>zeroday-70825</t>
  </si>
  <si>
    <t>La pire des assurances auto que j'ai jamais eu. Du grand n'importe quoi. Quasimment aucun document sur l'espace client j ai du me battre pour avoir les conditions générales et comprendre on contrat. On m a meme demandé pourquoi je le voulais. Surtout avec Bonus 0.50 depuis 6 ans, 1er sinistre, j'ai du attendre mon véhicule 4 mois au garage, longueurs administratives etc. La vieille ils m envoient un email (pas un appel rien) me disant NOUS NE PRENONS PAS EN CHARGE VOTRE SINISTRE; Ils ont fait jouer le petit détail pour eviter de payer. Ecoeurant !</t>
  </si>
  <si>
    <t>pat-50400</t>
  </si>
  <si>
    <t>Bonjour, cette assurance est déplorable!!! Pour s'incrire c'est quelques clics, pour en partir c'est le début de la galère. La première échéance dont le tarif est compétitif ne dure pas , dés la deuxième année le tarif explose, sans aucun accident . Le service pour résilier est injoyable, il vous laisse attendre plus de 3 quart d'heure avant de répondre. Il vous dise ce que vous voulez entendre mais ne font rien aprés. J'ai demandé le relevé de situation d'assurance, aprés 5/6 contacts ...toujours rien eu. Donc en résumé NE PAS PRENDRE COMME ASSURANCE</t>
  </si>
  <si>
    <t>habiba-o-131031</t>
  </si>
  <si>
    <t>Comme client fidèle j'aurais aimé avoir les frais offerts un geste commercial de mes 4 contrat avec direct assurance, ou avoir deux mois offerts, j'ai assurance maison plus 3 vehicles.</t>
  </si>
  <si>
    <t>dominique-d-109422</t>
  </si>
  <si>
    <t>Comme indiqué dans la dernière conversation téléphonique j'ai spécifié que si je n'avais pas d'appel avant ce soir je résiliais mes contrats et celui de mon épouse  (2 véhicules) et je souscrirais pas le contrat habitation.
La personne que j'ai eu en fin de cette matinée avec qui j'ai revu les tarifs véhicules devais me rappeler avant 16 h ce jour…. Pas d'appel et d'après vos collègues il n'y que cette personne qui peut appliquer ces tarifs préférentiels .
Cela fait parti de vos engagements (c'est inscrit sur votre site)
De plus vos assurances augmentent tout les ans fortement (1 contrat sur 3 ans 30 euros )
Ceci est pour signifier mon grand mécontentement .
Cordialement</t>
  </si>
  <si>
    <t>coralie-s-127831</t>
  </si>
  <si>
    <t xml:space="preserve">je suis satisfaite de toutes les informations et du service ainsi que le tarif est très compétitif pour une première souscription dassurance chez vous
</t>
  </si>
  <si>
    <t>severine-d-113311</t>
  </si>
  <si>
    <t>je suis satisfaite des services, juste dommage qu'il y est plus d'assurance pour assistante maternelle. sinon j'aurai pris l'assurance habitation et assistante maternelle . CAR TARIF ATTRACTIF</t>
  </si>
  <si>
    <t>yann-m-122988</t>
  </si>
  <si>
    <t>la souscription est aisée, le rapport prestation/prix très correcte , site bien fait, garantie plus intéressante que d'autre leader de l'assurance deux roues</t>
  </si>
  <si>
    <t>sam-117687</t>
  </si>
  <si>
    <t xml:space="preserve">Ce jour, j'appel pour un devis auto chez Eurofil, interlocuteur très désagréable et prétentieux, il se permet jusqu'à me juger sur mes déplacements auto. 
Dommage ca à toujours été mon assurance par défaut, ça ne sera plus le cas. 
A fuir ... </t>
  </si>
  <si>
    <t>soleilcatalan-137646</t>
  </si>
  <si>
    <t>il est impossible d'avoir une relation soit téléphonique soit par internet avec cet assureur qui se glorifie de répondre dans les 48 heures à ces clients.
Envoi de devis avant opération jamais de réponse.
Temps infini pour les remboursements, 
jamais de réponses aux demandes quelconques</t>
  </si>
  <si>
    <t>fatima-f-129458</t>
  </si>
  <si>
    <t>Je suis satisfait de votre service, je vous remercie infiniment de votre service et votre assurance, Je suis satisfait de votre service, Je suis satisfait de votre service</t>
  </si>
  <si>
    <t>laetilodie-80749</t>
  </si>
  <si>
    <t>assuré depuis 20 ans, viré du jour au lendemain sans prévenir et sans raison. Pas de sinistre sauf un nuage de grêle il y a 2 ans</t>
  </si>
  <si>
    <t>alex69-65135</t>
  </si>
  <si>
    <t>Idem que les autres témoignages, tarif annoncé non respecté, terme du contrat pas clair, argumentaire pour prendre l'assistance 0 km en disant que un scooter n'est fait que pour rouler en ville, je donne 3 fois ma nouvelle adresse je reçois mon contrat avec l'ancienne adresse...une conseillère la première a été cordiale, les deux autres conseillérs sont vraiment limite.Bref j'étais assuré chez eux 2014 et bien cela a bien changé en 4 ans. A fuir!!!</t>
  </si>
  <si>
    <t>vibert-b-122317</t>
  </si>
  <si>
    <t>Rendez vous téléphonique simple et efficace, bon personnel à l'écoute et compréhensif.  Prix attractif.  A voir durant ma première année si tout se passe comme prévu</t>
  </si>
  <si>
    <t>carriere-110655</t>
  </si>
  <si>
    <t>Courtier de Néoliane Santé ,SANTIANE. A déconseiller.Pour établir un contrat pas de problème. Vous résiliez tout s’arrête :SAUF annulation de la télétransmission avec le centre de Sécurité Sociale.Voila 106 jours que je leur envoie Mails,appel telph,rien n'y fait. Réponse: on s'en occupe ,on transmet au service concerné ,rien de fait à ce jour,,mauvaise foi,incompétence,un manque de sérieux .... Je vous déconseille ses organisme qui ne sont là, que pour faire de l'argent car chaque année les augmentations de tarifs  fonctionnent très bien!Enfin, un service performant chez eux.....</t>
  </si>
  <si>
    <t>beran-57074</t>
  </si>
  <si>
    <t xml:space="preserve">decue par santevet 
remboursement trop long et quand a la franchise qui augmente parce que l animal a 10 ans c'est abuse
en 2007 c'etait tres bien mais maintenant ca devient n importe quoi
</t>
  </si>
  <si>
    <t>rodrigues-m-115939</t>
  </si>
  <si>
    <t>Curieuse manière de traiter sa clientèle !! En dehors de cette obligation qui m'oblige à donner un avis alors que j'arrive à peine, de m'imposer un nombre de caractère pour décrire une société que je ne connais finalement pas encore ,, Je pourrais être Satisfaite !!</t>
  </si>
  <si>
    <t>agnes-l-130550</t>
  </si>
  <si>
    <t>rapport qualité/prix satisfaisant. Par contre améliorer les contacts téléphoniques pour les dossiers en cours. Difficultés pour obtenir un intrelocuteur</t>
  </si>
  <si>
    <t>ml78-123294</t>
  </si>
  <si>
    <t xml:space="preserve">Mutuelle hors de prix par rapport au niveau des remboursements fortement à déconseiller pour les particuliers.
Je suis entrain de résilier mon contrat chez eux .
Il devrait plutôt faire des économies sur la publicité au lieu de faire payer leurs clients.
M.Lambert
</t>
  </si>
  <si>
    <t>de-la-fontaine-d-135064</t>
  </si>
  <si>
    <t xml:space="preserve">La souscription par voie électronique est assez longue et laborieuse satisfaite. 
J'avais demandé l'appel d'un de vos conseiller via votre site client. Je n'ai pas reçu d'appel?
Cordialement, </t>
  </si>
  <si>
    <t>dany33440-104861</t>
  </si>
  <si>
    <t>Bonjour,je suis très satisfait des interlocutrices que j'ai chaque fois au téléphone,très professionnelles,à l'écoute de mes problémes et à resoudres ceux-ci dans les plus brefs délais.</t>
  </si>
  <si>
    <t>bouga74-57436</t>
  </si>
  <si>
    <t>Une blague d'assurance! Assurance auto qui augmente de 250€ (+25%) cette année sans avoir aucun accrochage responsable de l'année, c'est une blague. Et sans aucune explications! A fuir !</t>
  </si>
  <si>
    <t>adeline-r-133878</t>
  </si>
  <si>
    <t>Je viens de souscrire 2 contrats d'assurances motos.
Une fenêtre disait que l'on pouvait bénéficier de 10% de réduction pour la souscription d'un second contrat...
Je n'ai pas trouvé comment bénéficier de cette remise.
Dommage !</t>
  </si>
  <si>
    <t>souad-k-126878</t>
  </si>
  <si>
    <t>je suis satisfaite par la rapidité de votre service, et c'est mon mari qui est déjà assuré chez vous qui m'a conseillé la compagnie Direct-Assurance .</t>
  </si>
  <si>
    <t>van-boxel-p-115485</t>
  </si>
  <si>
    <t xml:space="preserve">Très partagée sur la relation client, les conseillers ne donnent pas tous les mêmes informations au téléphone et la réception du devis n'engage apparemment pas la société au niveau du tarif annoncé alors que celui-ci est annoncé avec un mois de validité, ce qui laisse entendre de l'information mensongère ... le prix du contrat est au final très correct, heureusement tous les conseillers ne sont pas tous incompétents et savent se remettre en question.
</t>
  </si>
  <si>
    <t>amelle-d-128701</t>
  </si>
  <si>
    <t>Je trouve l'assurance un peu cher pour une première assurance mais le service en ligne est pratique.
Simple et efficace.
C'est pourquoi j'ai noté 3 étoiles sur 5.</t>
  </si>
  <si>
    <t>fotou-55913</t>
  </si>
  <si>
    <t>J'ai changé d'auto (12/2016) et d'assurance auto, pour Direct Assurance. La raison de mon choix est principalement financière. (assurance tous risques 100€/an moins chère que mon tiers collisions+opt° vol bris de glace incendie, du précédent assureur). Début 2017, accident non-responsable avec dommages matériels du véhicules. 1 coup de fil, le jour même rdv au garage désigné et fourniture d'un véhicule de remplacement. 3 jrs plus tard récupération auto -_x009b_ frais 0€.</t>
  </si>
  <si>
    <t>mathilde-a-132044</t>
  </si>
  <si>
    <t xml:space="preserve">Satisfaite, à voir en cas de sinistre si le service est toujours aussi correct 
Toujours simple de signer un contrat d’assurance, c’est lors d’un pépin que l’on se rend compte si elle est bonne ou pas </t>
  </si>
  <si>
    <t>jacky-b-110155</t>
  </si>
  <si>
    <t>Les prix  sont correctes et attractifs, le contact est rapide la gestion des sinistres très efficace et les conseillères au téléphone sont très à l'écoute.</t>
  </si>
  <si>
    <t>ludo-70811</t>
  </si>
  <si>
    <t>Matmut Protection Juridique refuse systématiquement de prendre en charge les frais de procédures sous des prétextes bidons. On ne peut pas compter sur eux. Ne servent à rien. Vraiment à éviter!</t>
  </si>
  <si>
    <t>nadege-p-117157</t>
  </si>
  <si>
    <t>Conseillère à l'écoute, de bons conseils (quand rdv en agence)
Service par Internet efficace, facilité pour les avoir les documents, effectuer les paiements</t>
  </si>
  <si>
    <t>sysy-56832</t>
  </si>
  <si>
    <t>Ras le bol 3 semaine qui me.demande papier plus je leur donne plus il m'en réclame je vous de conseil vivement de vous assure chez eux sa fait 3 semaine que je galère pour leur donne des papier il en veule encore plus je leur donne il m'en réclame d autre ces un vrai cauchemar</t>
  </si>
  <si>
    <t>fdx59-70349</t>
  </si>
  <si>
    <t>La promesse du dépannage en 45mn non respecté ! Plus de 2h d'attente... avec un conseil qui menace de vous raccrochez au nez (belle exemple d'assistance ! ) et un dédommagement refusé car la demande fut faite 1 jours trop tard malgré les fermetures des fêtes de fin d'année.... merci pour la publicité mensongère.</t>
  </si>
  <si>
    <t>christian-104246</t>
  </si>
  <si>
    <t xml:space="preserve">client depuis plus de 38 ans a la macif avec bonus 50 et plus pour bon conducteur .
on se rend a l agence pour demander si on peut pretendre a une reduction du a la conjoncture actuelle on m ex plique que cela n est pas possible car lecon de moral en m expliquant qui li y a pire que nous !
personnel tres desagrable a qui on ne peut pas s exprimer se sentant soi disant agressee alors que l on ne demandait que des explications.la macif serait donc devenue plus une aide sociale plutot qu une assurance d apres les explications de cette conseillere .
d autre assurances ont fait le choix de faire beneficier a leurs clients  une reduction mais pas la macif !
</t>
  </si>
  <si>
    <t>dalle-m-139551</t>
  </si>
  <si>
    <t>Je suis entièrement satisfait par votre site et vos prix bas. J'espère que l'assurance est adaptée à ma situation.
J'espère que les démarches seront effectuées rapidement pour ne pas payer une mensualité de trop chez Direct assurance. Soit avant le 10/12/2021.</t>
  </si>
  <si>
    <t>moi-122591</t>
  </si>
  <si>
    <t>Cette assurance santé est une honte,  c'est une des seules assurances à  ne pas pratiquer le panier 100% santé et le 0 reste à  charge pourtant prévu par la loi Macron et bien  pas chez eux.
même mon chirurgien dentaire leur a téléphoné et bien ils répondent  que ma garantie est trop basse alors que je suis au niveau 3. Même mon dentiste leur a fait part de son incompréhension alors ils nous renvoient vers le courtier? ..
UNE HONTE pour 73 E par mois évidement que je vais fuir.
Et mon avis n'est pas un avis suspect c'est un réel avis. 
Une honte, Ils ne répondent pas aux courriers de demandent d'explications et quand ils daignent le faire on ne comprend rien à  leurs réponses car c'est une loi qui devrait d'appliquer à tout le monde quand les devis sont corrects.  pas Chez eux.</t>
  </si>
  <si>
    <t>tom-126321</t>
  </si>
  <si>
    <t>Vu ma profession, j'ai besoin de cette prévoyance, de compléter cette perte de salaire et perte de prime.. L' assurance décès est nécessaire avec mon métier à risque. Je suis plutôt satisfait..</t>
  </si>
  <si>
    <t>theommm-85354</t>
  </si>
  <si>
    <t>Client chez eux depuis 2 ans je déconseil cet assureur.
Actuelement victime d'un sinistre ou je ne suis pas en tord, leur expert, si on peut appeler ça un expert, juge mon véhicule complétement à la baisse de sa cote actuelle.
Je les contact, 1 h pour avoir leur hotline pire que catastrophique, pour qu'on me dise "ok il va y avoir une 2nd evaluation on vous recontact".
Comme d'hab c'est à moi de les contacter car 2 semaines sans nouvelle, et la on me dit : "Je n'ai aucune trace de votre précédent appel, c'est à vous et vos frais de faire passer un 2nd expert".
Donc je résume :
-On me divise par 2 la côte actuelle de mon véhicule car expert bidon (je lui ai fait un mail avec la côte actuelle et l'historique de mon vehicule donc en soit il n'a rien fait à par regarder 1 site style La Centrale alors que je lui avais maché tout le travail).
 -On me fait patienter des semaines.
-Hotline remplie d'incapable.
Et tout ça alors que ça ne leur coute pas UN EUROS car je ne suis pas en tord.
Pour moi c'esgt l'assureur à éviter parmis tant d'autres, et je résille mon contrat chez eux.
Je ne leur donnerai plus mon argent pour avoir des incapables en retour.</t>
  </si>
  <si>
    <t>alvarez-l-115039</t>
  </si>
  <si>
    <t>Je suis satisfait des relations téléphoniques et des tarifs proposés souhaitant qu'en cas de sinistre la prise en charge soit à la hauteur des relations avec l'olivier.</t>
  </si>
  <si>
    <t>alexandra-56536</t>
  </si>
  <si>
    <t>Victime d'un sinistre non responsable cela fait maintenant un mois que je n'ai pas de véhicule (pas de véhicule de prêt no plus) et je ne sais toujours pas ce qu'il va advenir de mon véhicule (je ne peux donc pas non en acheter un autre) et qu'on me mène en bateau, un coup c'est l'expert puis après l'expert renvoi la balle en disant que c'est l'assureur. J'ai du mal a comprendre ce genre de comportement surtout quand l'assureur se permet d'augmenter chaque année sa cotisation de plus de 50 euros sans raison valable puisque je n'avais eu aucun sinistre à ce jour.</t>
  </si>
  <si>
    <t>05 novembre 2021 suite à une expérience en août 2021</t>
  </si>
  <si>
    <t>seb74-139031</t>
  </si>
  <si>
    <t>Ma voiture a été victime d’un bris de glace en stationnement en août 2021.
L’auteur du sinistre a été identifié, reconnu sa responsabilité, et a signé le constat.
J’ai envoyé le jour même le constat signé à Allianz. J’ai du parler à une dizaine de personnes de service différent qui se renvoyaient toutes la balle.
Ensuite, je leur ai envoyé un reminder par mois, l’entreprise n’a jamais daigné répondre à ma demande d’indemnisation.
Nous sommes en Novembre. J’ai payé les réparations de ma poche et changé d’assurance.</t>
  </si>
  <si>
    <t>kouakou-d-138571</t>
  </si>
  <si>
    <t>Raisonnable et prix correcte. Réalisation dossier rapide et efficace. Pas trop de soucis pour souscrire chez l'olivier assurance. Je ne suis pas de u pour me moment</t>
  </si>
  <si>
    <t>morais-dias-j-126298</t>
  </si>
  <si>
    <t xml:space="preserve">Je suis satisfait tout ces très passé 
Le prix et accueil et le déroulement du dossier sur le site et je suis rassurée de faire partie de vous client </t>
  </si>
  <si>
    <t>chophi-59644</t>
  </si>
  <si>
    <t>Client 218307 tombé en panne hier j ai du faire remorquer ma voiture par mon garagiste. Pour la facture de remorquage mon garagiste me demande si mon assurance prend en charge.j appel le service client et on me dit que oui mais que j aurais du appeler l assistance de chez vous pour etre pris en charge mais que je devrais quand meme envoyer la facture et peut etre vous la prenez en charge...
C est flou. Doit je vous envoyer la facture ou non?
Merci</t>
  </si>
  <si>
    <t>nizam-m-135777</t>
  </si>
  <si>
    <t>Simple et pratique.Je suis satisfaite avec le prix et garantie .Facilite de etabliré une contrat par internet.Si tout vas bien je vous propose à mes amis.
Bien Cordialement,M.Muhic</t>
  </si>
  <si>
    <t>jean-jacques-p-133765</t>
  </si>
  <si>
    <t>completement satisfait . devis fait rapidement . tarifs excellents .rapidité pour m assurer , puis paiement rapide et surtout des tarifs bien moins chers qu ailleurs</t>
  </si>
  <si>
    <t>sophiesantos-68340</t>
  </si>
  <si>
    <t>Très bonne écoute bonne accueil bonne explication</t>
  </si>
  <si>
    <t>ludovic-s-121321</t>
  </si>
  <si>
    <t>Globalement satisfait de direct assurance, cependant déçu de l'augmentation de presque 10 %, totalement injustifiée apres une année ou les divers confinement auront réduits le nombre de sinistres.</t>
  </si>
  <si>
    <t>bru-113304</t>
  </si>
  <si>
    <t>Honteux. Le traitement du dossier ne se fait pas alors qu'il s'agit de passer d'une incapacité à une invalidité sans AUCUN autre changement au niveau de la prise en charge et pourtant on redemande exactement les mêmes pièces à refournir! Aucune réponse autre que des mails d'enregistrement des demandes. Service concerné injoignable. Délais annoncés non respectés sans explication autre que "désolé" on vous recontacte très vite et puis rien.... Impossible d'avoir une personne responsable sur le dossier concerné. Barrage systématique. Refuse de donner même l'adresse postale du service pour un rdv en présentiel. Une mutuelle CYNIQUE ET DETESTABLE AU POSSIBLE. A éliminer totalement.</t>
  </si>
  <si>
    <t>patrick-e-105627</t>
  </si>
  <si>
    <t xml:space="preserve">service compétent , assureur et assurance  qui donne satisfaction  ...
à conseillé, prix et contrat ,et service de bonne qualité..espace personnel bien et facile d' accès
</t>
  </si>
  <si>
    <t>ag-98874</t>
  </si>
  <si>
    <t xml:space="preserve">client de 1987  je paie 47 € par mois pour que l'on me dise lors d'une demande assistance panne que j'ai droit si seulement 25 km de mon domicile, rapatriement du véhicule au garage le plus prêt ( ici la rochelle) j'habite à 200 km de là et j'ai juste droit à un billet de train  puis après débrouille toi pour rentrer à mon domicile. 
contact l'agence allianz , qui me sort que j'ai a lire le contrat avant de signer et que j'ai eu plusieurs sinistres.  je lui demande des explications et là on me sort des sinistres non responsables depuis 1994 . agent d'assurance non compétent  je change d'assurance moins chère et plus d'avantages .   </t>
  </si>
  <si>
    <t>maya-102561</t>
  </si>
  <si>
    <t xml:space="preserve">Pour l’instant très satisfaite, suite à un sinistre causé par un tiers. Réactif au téléphone, leur site internet fonctionne correctement et est ergonomique. Ils m’ont rediriger vers un garage des le lendemain de ma déclaration et facilite mes démarches.
Répond aux questions, renvoie les documents si on les as perdus par exemple.
</t>
  </si>
  <si>
    <t>tonton-109044</t>
  </si>
  <si>
    <t xml:space="preserve">
Après a un sinistre  survenu le 16 Mars 2021 d'un volet cassé suite a un vent fort 90/110 km Heures, je doit maintenant justifié la force du vent par une attestation de la Mairie ?
Est-ce aux clients de faire se type de démarche ???
Après avoir été assuré 40 ans chez AXA voilà l'exemple type des demandes que me sont faite par le service sinistre, ceci est simplement une honte !!!
Je pense qu'il devrait mettre plus leurs clients au cœurs de leurs préoccupation.</t>
  </si>
  <si>
    <t>nizet-n-113457</t>
  </si>
  <si>
    <t>bonne assurance, avec des conseillères à l'écoute des clients. Assurance souscrit rapidement après la réalisation du devis sur internet. Je recommande!!!!</t>
  </si>
  <si>
    <t>samsam-65151</t>
  </si>
  <si>
    <t>ASSURANCE LAMENTABLE JE M'EXPLIQUE :
ACCIDENT DE LA ROUTE SURVENUE EN NOVEMBRE 2017 OU J'AI FAILLI Y LAISSE MA PEAU !!!
ET DEPUIS CE JOUR LA MATMUT AUCUN REMBOURSEMENT AUCUN ACCORD POURTANT ASSURANCE TOUS RISQUES 
JE DECONSEILLE FORTEMENT CETTE ASSURANCE ET DE LES ATTAQUER EN JUSTICE
JE DECONSEILLERAI CETTE ASSURANCE AUTOUR DE MON ENTOURAGE DES RESEAUX SOCIAUX ET PLUS ENCORE</t>
  </si>
  <si>
    <t>falcoz-l-115716</t>
  </si>
  <si>
    <t>Je suis satisfaite du déroulement de la prise en charge pour m'assurer chez vous rapide et efficace mais dommage que les prix soient plus chers que d'autres assureurs</t>
  </si>
  <si>
    <t>david-c-109150</t>
  </si>
  <si>
    <t>tarif à l inscription correct, mais après idem aux autres assureurs...service en moins.
pas reçu la nouvelle carte verte, évolution du bonus retiré cause abesence d'assurance pendant  + de 3 mois, pas commercial</t>
  </si>
  <si>
    <t>valerie-103374</t>
  </si>
  <si>
    <t xml:space="preserve">
Harmonie Mutuelle ne respecte pas les adhérents, personne ne répond au téléphone et quand enfin vous avez quelqu'un elle vous raccroche au nez.
Très très très mauvaise mutuelle.. Très mauvais remboursements, alors que je paie un prix excessivement élevé de 87 euros pour 1 adulte. 
Une manque de sérieux de mutuelle à laquelle j'ai dû souscrire par le biais de l'entreprise dans laquelle je travaille. 
Je ne suis toujours pas remboursé conformément aux garanties de mon contrat de mutuelle santé. 
MUTUELLE A FUIR !
</t>
  </si>
  <si>
    <t>taoufik-b-109670</t>
  </si>
  <si>
    <t>Excellent rapport qualité prix. Client depuis une dizaine d'année je n'ai rencontré aucun problème ni au niveau de l'information et ni au niveau de la clarté du service</t>
  </si>
  <si>
    <t>jean-luc-p-112218</t>
  </si>
  <si>
    <t>Le service fut rapide et le prix qui m’a été proposé m’a permis de bénéficier d’une réduction de près de 100€ Sur l’assurance de mon nouveau véhicule</t>
  </si>
  <si>
    <t>celine--ph-122108</t>
  </si>
  <si>
    <t xml:space="preserve">A FUIR !!!!! mon conjoint a eu un accident le 20 juin 2021. Un mail a été envoyé à April le lendemain pour déclarer le sinistre. 1 semaine après (28/06/2021), toujours pas de nouvelle d'eux. je décide donc de les appeler, et la dame au téléphone me dit que le mail n'avait toujours pas été traité (sachant que la moto était chez le dépanneur, et qu'on paye pour chaque jour ou la moto est là-bas). Elle fait donc le dossier sinistre au téléphone, et me dit que l'expert viendra le vendredi 02/07/2021 au garage que je choisi. Dans cette semaine la, n'ayant toujours pas de nouvelle, je décide d'appeler le garage pour voir si la moto a été déposé, et il me dit que non, j'appel donc le dépanneur et il me dit que l'assurance ne les avait pas rappeler car il faut payer les frais de gardiennage avant qu'il dépose la moto. J'appel donc APRIL MOTO, et il me dise que c'est à nous de régler car il ne prenne pas en charge, personne ne nous a appelé pour nous prévenir, on été jeudi et l'expert devait passer le lendemain. J'ai du donc payer de ma poche 360€ de frais de gardiennage car l'assurance à mit 1 semaine à gérer mon dossier. Et ce matin (vendredi 02/07/2021), le garage m'appelle pour me dire que l'expert est passé la vieille et que la moto n'était pas la donc il a replacé un rendez vous pour le mercredi d'après. C'est INNADMISSIBLE, que personne ne nous est contacté pour nous dire que l'expert ne pouvait pas passer vendredi (alors que nous avions eu confirmation par SMS). Et au téléphone on me dit que c'est comme ça, c'était un problème d'ordinateur et que l'expert n'est pas la le vendredi. Hallucinant ce manque de respect total, aucun effort au téléphone pour régler la situation. 
Le prix est bien, il retire bien l'argent tous les mois, mais quand vous avez un accident c'est plus pareil </t>
  </si>
  <si>
    <t>vgz31-78704</t>
  </si>
  <si>
    <t>Étant  client depuis 2009.sans accident et effectuant moins de 10000kms par an.Je vous avez demandé  de revoir mon contrat actuel.</t>
  </si>
  <si>
    <t xml:space="preserve">Un conseil, n'ayez jamais de sinistre avec cette assurance!!!! Même le plus minime. Bris de glace sur un véhicule assuré chez l'Olivier Assurance. Remplacement du pare brise chez un garage non partenaire. Le remboursement ne se fait pas au vu de la facture mais au vu d'un chiffrage qui n'est même pas indiqué ou comuniqué par les conseillers téléphoniques. Je résilie mes 2 contrats auto chez cet assureur
</t>
  </si>
  <si>
    <t>estelle-116491</t>
  </si>
  <si>
    <t>j'attends un remboursement dentaire de 630 €uros, j'appelle toutes les semaines, impossible de l'obtenir. Une catastrophe cette mutuelle. Quand compte t il rembourser ?</t>
  </si>
  <si>
    <t>dylan-z-109149</t>
  </si>
  <si>
    <t xml:space="preserve">Je suis satisfait des tarif ,rapidité du dossier et des conseille qu on m'a informé 
J espère que je serais pas dessus de mon inscription et que je devrais pas annuler après en cas ou </t>
  </si>
  <si>
    <t>celine-c-131422</t>
  </si>
  <si>
    <t>J'ai comparé avec plusieurs compagnies d'assurances, je n'ai pas trouvé moins cher.
Les garanties ont l'air correcte et répondent à mes attentes.
Ya plus qu'à tester.</t>
  </si>
  <si>
    <t>carpe-101720</t>
  </si>
  <si>
    <t>Bonjour
Suite à mon entretien de ce jour avec mon interlocutrice Lamia concernant un renseignement sur une hospitalisation, cette personne m'a répondu clairement. Elle était très polie, c'était vraiment très agréable. Elle m'a tout expliqué. Je la remercie encore une fois pour cet accueil très chaleureux.</t>
  </si>
  <si>
    <t>dolomites-95-111702</t>
  </si>
  <si>
    <t>La GMF m'a fait venir dans ses filets alors que j'étais bien assuré ailleurs, total quand il a fallu être présent cette compagnie s'est envolée. Une véritable catastrophe. Pour des travaux dans une cuisine suite à incendie j'attends toujours leur artisans depuis 8 mois. Et la protection juridique pour un autre litige bien plus grave bah là l'assurance se désengage vous laissant vous demerder seuls. FUYEZ</t>
  </si>
  <si>
    <t>dury-m-138052</t>
  </si>
  <si>
    <t>les tarifs me conviennent sauf au niveau remboursement lorsque l'on a un véhicule qui doit être indemnisé cela est vraiment un peu trop long malheureusement</t>
  </si>
  <si>
    <t>aymeric-d-121856</t>
  </si>
  <si>
    <t>Je suis satisfait du service :). La conseillère que j'ai eu au téléphone était très aimable. Elle aa su nous aiguiller. Actuellement je paie 91eu d'assurance et le changement est top</t>
  </si>
  <si>
    <t>mgencnul-99441</t>
  </si>
  <si>
    <t>Un des pires assureurs que j'ai eu dans ma vie, une fois client chez eux aucun moyen de communiquer avec eux, leur site est complétement buggé et inutilisable (pourtant la seule plateforme à disposition pour échanger)
aucun numéro ! aucun adresse postale !
Attendez vous à un parcours du combattant si vous souhaitez résilier...
Je déconseille très très fortement la MGEN !!</t>
  </si>
  <si>
    <t>bretonnier-m-139448</t>
  </si>
  <si>
    <t>Prix bas, conseillers agréables, je recommande vivement cet assureur, qui est sérieux avec les jeunes, comme les moins jeunes. Tout est maitrisé ! A voir dans le temps</t>
  </si>
  <si>
    <t>melodie-p-122679</t>
  </si>
  <si>
    <t>Impossible de les avoir au téléphone.
Impossible de les contacter.
Leur numéro ne sont pas les bons et nous envoies sur d'autres assurances.
Impossible de résilier ses contrats!!!</t>
  </si>
  <si>
    <t>james-m-108247</t>
  </si>
  <si>
    <t>je suis amplement satisfait de vos service et les service de l' agence AXA de Heronville Saint Clair (14 )
pour la souscription de ce contrat depuis leurs bureaux.</t>
  </si>
  <si>
    <t>thierry-b-105824</t>
  </si>
  <si>
    <t>Je suis satisfait du service, les prix sont corrects. A chaque fois que j'ai appelé , mes demandes ont étés prises en compte. j'ai confiance dans cette assurance.</t>
  </si>
  <si>
    <t>domi-55658</t>
  </si>
  <si>
    <t>Si vous pensez ne pas avoir de sinistre ou de litige, assurez-vous à la Maif, les dossiers sont clos, par les salariés, sans aucune possibilité de décision du sociétaire, malgré le passage d'un expert indépendant.</t>
  </si>
  <si>
    <t>perrine-c-124841</t>
  </si>
  <si>
    <t>Très contente, le devis et la souscription étaient simples et rapides. Il y a du choix dans les garanties et les options. Le prix est attractif. Les conseillers sont disponibles.</t>
  </si>
  <si>
    <t>jean-michel-v-126296</t>
  </si>
  <si>
    <t>je paye 4 fois plus cher pour une beta  50cc de mon fils  que pour ma Yamaha XTE 600cc a moi c'est quand même pas normal et pourtant j'ai quand même 4 contrat chez vous .</t>
  </si>
  <si>
    <t>maxence-96883</t>
  </si>
  <si>
    <t>Très bonne assurance, très bon rapport qualité. L'échange avec l'assureur via l'application est un vrai plus et c'est très rapide. Je recommande cet assurance</t>
  </si>
  <si>
    <t>marion90-79594</t>
  </si>
  <si>
    <t>Gestion des sinistres désastreuse de la MAIF avec défaut de conseil, délais de réponse long voir nul surtout après un accident de voiture avec blessure, agents impolis, refus d'assistance.... Je regrette tellement d'avoir souscrit la MAIF. Cela rajoute inutilement du stress et de nouvelles démarches sans fin. A éviter ! Même leur responsable d'équipe MAIF joignable au numéro 01 39 67 65 81 reviens sur ses engagements, ne vous apporte aucun support. Service exécrable au possible. A EVITER</t>
  </si>
  <si>
    <t>guil1982-71424</t>
  </si>
  <si>
    <t>Cambriolé le 9 septembre, toujours pas indemnisé, malgré toutes les relances, fait passer 3 entreprises différentes pour des devis presque équivalent, l expert et l assurance ne les prend pas en comptent</t>
  </si>
  <si>
    <t>foupoudav-94547</t>
  </si>
  <si>
    <t xml:space="preserve">Après une 1ère année d'assurance sans aucun sinistre, je connstate une augmentation de quasiment 30% !! Inadmissible !!!! Je trouve cela encore plus hallucinant, ce alors même que nous sommes en pleine année de crise sanitaire et que mon véhicule a été immobilisé 2 mois !!
</t>
  </si>
  <si>
    <t>lacourt-d-123250</t>
  </si>
  <si>
    <t>je suis satisfait du tarif quoique je trouve la mensualisation est un peu chère, sinon renseignements clairs et personnel sympathique..merci
rien à ajouter de plus</t>
  </si>
  <si>
    <t>nop-98120</t>
  </si>
  <si>
    <t>Complémentaire santé obligatoire par mon entreprise.
Les taux de remboursements sont faibles, même en prenant une option du contrat pour étendre et renforcer la couverture des actes pris en charge.
Les remboursements sont longs.
En agence, le personnel ne peut pas intervenir sur les dossiers car ils n’ont accès qu’aux contrats individuels et pas les contrats entreprise : il faut obligatoirement téléphoner à Paris ou faire une demande par internet — qui justement traîne.</t>
  </si>
  <si>
    <t>legauloisdu28-119103</t>
  </si>
  <si>
    <t>OUI FUYEZ  
Voici 25 ans qu' on a ouvert un COMPTE EPARGNE RETRAITE LOI MADELIN  chez eux  LA MONDIALE A2GR
pour récupéré notre argent épargné il faillais ouvrir un PER (contrat PERI) déblocable pour une résidence principal ce qui est notre cas il leurs faillais entre autres un compromis signé une attestation du notaire confirmant que c était bien une résidence principal une attestation sur l honneur etc etc ils ont tout ces papiers voir en plusieurs fois car la premiere fois excuse covid puis télé travail etc....  depuis decembre2020 on attend notre épargne de 25 ans comme vous excuses bidon signature a répétitions 
Je vous promet que plus jamais je ne ferais confiance a une assurance et encore moin a cela FUYEZ</t>
  </si>
  <si>
    <t>geoffrey-f-116132</t>
  </si>
  <si>
    <t>Je suis satisfait du prix pour les prestations proposées.. 
Facilité pour souscrire via internet 
J'avais déjà été assurée par april moto et j'en étais content</t>
  </si>
  <si>
    <t>rodrigues-n-137472</t>
  </si>
  <si>
    <t>Assurance très rassurante pour l'instant, un conseiller très à l'écoute, qui relit le contrat en totalité avec vous. Les prix sont très attirants par rapport à la concurrence</t>
  </si>
  <si>
    <t>antonin-b-88826</t>
  </si>
  <si>
    <t xml:space="preserve">Que de difficulté !
Demande énormément de documents en plus que dans les autres assurances. J'ai expliqué plusieurs fois mes difficultés pour obtenir certains documents, mon avis n'a pas été pris en compte. Au dernier moment malgré l'authenticité de ma déclaration lors du devis, le montant de ce dernier est augmenté au dernier moment. Lorsque je fais une réclamation je n'ai plus de réponse et mon compte est clôturé. Évidemment mes frais de dossier ont été prélevé. Fuyez ! Malgré le prix attractif la qualité du service est déplorable et laisse bien imaginer le pire lors de réel sinistre </t>
  </si>
  <si>
    <t>bellanger-k-131311</t>
  </si>
  <si>
    <t>Satisfait de la proposition, mais c'est en cas de problème qu'on se rend compte de la qualité d'une assurance. Je ne souhaite évidemment pas à avoir à juger plus en détail.</t>
  </si>
  <si>
    <t>cl06ag-78011</t>
  </si>
  <si>
    <t>A fuir. Passer votre chemin ; Le bonus a vie c'est bien  mais si l' incompétence  de cet assureur a fait que nous avons résilié tout nos contrats</t>
  </si>
  <si>
    <t>jean-claude-m-128017</t>
  </si>
  <si>
    <t>Parfait rapide efficace , site très simple d utilisation  je le recommande en souscription internet , fluide , prix excellent , formules tous risques complète avec les options</t>
  </si>
  <si>
    <t>patbo-79435</t>
  </si>
  <si>
    <t xml:space="preserve">cette mutuelle n est toujours en mesure a ce jour de publier ses tarifs 2020 compte tenu des changements de reglementation sociale .les reponses du centre d'appel sont : les directeurs sont sur le sujet et les decisions ne sont pas encore prises / de qui se moque t on? le 24 septembre , on ne sait toujours pas pour le 1 janvier prochain 
de la a penser que MERCER publiera tres radivement ses tarifs pour empécher ses clients de résilier puisque deux mois sont nécessaires avant le 31/12
j'ai de gros doutes sur les pratiques de cette mutuelle l
ntation  </t>
  </si>
  <si>
    <t>prouvee-d-134286</t>
  </si>
  <si>
    <t xml:space="preserve">Je suis satisfaite du service telephonique, de l'ecoute,
Le prix reste un peu haut mais une bonne prise en charge en cas de soucis.
L'application aide aussi </t>
  </si>
  <si>
    <t>pat-87386</t>
  </si>
  <si>
    <t>j ai une décennale chez april j ai recu une augmentation de mille euro un an apres prime a payer en décembre j ai envoyé ma demande de résiliation pour augmentation tarifaire étant en auto entrepreneur je peux pas payer aussi cher et depuis je suis au pole emploi car impossible de payer une assurance a se tarif la en auto entreprise mais j ai recu une de mise en demeure de payer avant procédure  voila mon histoire si ca peut aider en plus j ai envoyé en direct un mail sur se site la ou ils répondent mais pas de réponse</t>
  </si>
  <si>
    <t>micpal-100425</t>
  </si>
  <si>
    <t xml:space="preserve">Organisme ne tenant pas ses engagements, pourtant écris dans la notice d'information lors de la signature du contrat
Rente non revalorisée chaque année contrairement à l'article 5.1 de leur notice d'information
Par contre pas de soucis, les cotisations augmentent
Ne répond pas vraiment aux questions posées par lettre recommandée: les réponses sont hors sujet: on demande pourquoi la rente n'est pas revalorisée, on vous répons en justifiant l'augmentation des cotisations
bien réfléchir avant de signer un contrat avec cet organisme
</t>
  </si>
  <si>
    <t>gdemarescau-49504</t>
  </si>
  <si>
    <t>Prix compétitif, mais on peut obtenir assez facilement un alignement de leurs concurrents sur leurs prix</t>
  </si>
  <si>
    <t>pigeon-53372</t>
  </si>
  <si>
    <t>Cliente depuis 50 ans ! Ce n'est plus la MACIF que j'ai connue à tout point de vue. Plusieurs contrats dont un automobile 50 % de bonus depuis très longtemps, prime maxi bon conducteur. il a fallu dernièrement un coup de tempête qui a soulevé le capot de mon vehicule pour me rendre compte que j'étais une vache à lait ! Le conseiller n'a même pas essayé de savoir si j'étais victime d'une catastrophe naturelle, ni les circonstances du sinistre. Il a d'emblée refusé toute indemnité. J'ai cherché un autre assureur. J'ai payé pendant de très nombreuses années une assurance parfois 3 fois plus chère qu'ailleurs et parmi les plus grands ! Idem pour les autres contrats. Il faut un sinistre pour juger une assurance. Voila pourquoi je suis restée 50 ans chez eux !  Ils ont perdu la confiance.</t>
  </si>
  <si>
    <t xml:space="preserve">Très déçu d'AG2R La Mondiale. Cinq étoiles pour la ponctualité du retrait des cotisations. Soyez assuré que votre compte sera débité en temps et en heure.
Mais si vous avez un probème, pour les prestations, c'est la galère.
Dès le début de l'arrêt de mon épouse, nous avons découvert les délais d'indemnisation". Si vous avez besoin de ce complément de revenu "incapacité" pour vivre, ne comptez pas sur eux, ils ne paient qu'après des semaines, voire des mois. Et il faut sans arrêt les relancer.
Le summum est atteint ensuite. Elle est classée en invalidité de 2e catégorie par la sécu depuis un an, mais elle n'a pas touché un centime de l'assureur. Pas un sou. Car c'est AG2R La Mondiale qui décide si vous êtes réellement handicapé. L'avis de votre toubib, du médecin du travail, de votre spécialiste, la décision du médecin de la CPAM, tout ça ne compte pas. Seuls des médecins "experts" désignés par eux peuvent décider si vous avez droit à une quelconque indemnité. Et il faut du temps, beaucoup de temps pour les rencontrer.
Bien mieux, au bout d'un an d'invalidité, AG2R La Mondiale n'hésite pas à demander le remboursement d'une partie des indemnités versées pendant l'incapacité et l'arrêt de travail. Si,si, ce n'est pas un fake. Nous conservons précieusement cet adorable document, qui sera à montrer dans toutes les écoles d'assurance et à encadrer. </t>
  </si>
  <si>
    <t>gerard-l-111297</t>
  </si>
  <si>
    <t>le prix me convient pour un véhicule de cet âge et le peu de kilomètres a l année a voir a l usage la convenance et les prix a venir dans les prochaines années</t>
  </si>
  <si>
    <t>thierry60-78332</t>
  </si>
  <si>
    <t xml:space="preserve">bonjour le 4 mars j ai souscris une assurance auto tous risques le 14 juillet au soir ver 23h 23h30 ont ma casser tous mes carreaux expert passer assurance paye pour moi sinistre terminer contrat resilier maintenant soi-disant avoir Fais une erreur sur mon versement de la voiture ont me réclame 575 euros. Pas de près de voiture erreur a répétition sur mon dossier et service client a désiré .   
   </t>
  </si>
  <si>
    <t>gp-61009</t>
  </si>
  <si>
    <t>J'ai eu un accident en vélo, qui a laissé des traces tant physiques que matériels, j'ai contacté la Macif, un huissier est venu constaté les dégâts et a envoyé un rapport favorable en raisons des circonstances. De façon téléphonique et par mails,depuis un mois je suis en contact avec la Macif afin de pouvoir être remboursé. Je suis un cycliste confirmé et a besoin de son vélo pour les courses cyclistes et entraînements. Les vêtements coûteux, déchirés ont demandé à être envoyés par mail, des photos à l'appui pour m'entendre dire que finalement ils ne seront pas remboursés ! Quant à l'achat d'un autre vélo, nous ne savons pas à quel moment je vais pouvoir en acquérir un nouveau vu la lenteur du remboursement ! Je suis trimbalé de droite à gauche, et les réponses ne sont jamais identiques ! La chute aurait pu être fatale vu les circonstances et l'état du vélo, les plaies et hématomes, mais qu'importe n'est-ce pas ? ce n'est pas votre souci vu vos réponses !</t>
  </si>
  <si>
    <t>tarmine89-97493</t>
  </si>
  <si>
    <t>Intéressant quand on veut assurer une grosse cylindrée à condition de pouvoir justifier d un relevé d informations avec une antériorité de bon conducteur... Par contre le jour où vous changez d assurance ils vous établissent un relevé avec un bonus valable au 1er janvier de l'année de votre changement. Ce qui fait que vous perdez toutes vos années de bon conducteur</t>
  </si>
  <si>
    <t>philippe-s-107580</t>
  </si>
  <si>
    <t>Vos tarifs sont super attractifs lors de la souscription du contrat mais hélas, dès l'année suivante les prix augmentent chaque année et ce sans aucun sinistre ce n'est vraiment pas du tout normal .De plus  cette année  avec une baisse très importante du nombre d'accidents  lié à la non utilisation des véhicules pendant de longues périodes  de confinement , cela augmente qu'en même !!!!</t>
  </si>
  <si>
    <t>07 octobre 2021 suite à une expérience en novembre 2020</t>
  </si>
  <si>
    <t>dan-136434</t>
  </si>
  <si>
    <t>Ne Changer Rien ! Je Suis Assez Satisfait Des Services Que Vous Me Proposez est-ce que Ma Mutuelle Va Augmenter Au Moment De Ma Retraite en 2023 ci oui De Combien ? Merci Pour Vos Conseils !   Bien Cordialement</t>
  </si>
  <si>
    <t>fabienne-l-106742</t>
  </si>
  <si>
    <t>je suis satisfaite ....
c 'est rapide , efficace , simple,, j'espère ne pas m' être trompée dans la réalisation du devis et ne être déçue en cas de problèmes..........merci</t>
  </si>
  <si>
    <t>juju-82029</t>
  </si>
  <si>
    <t>Assuré depuis plus de 2 ans ; et très satisfait. Les tarifs sont intéressants. La prise en charge totale en cas de réparation.</t>
  </si>
  <si>
    <t>julien70-64325</t>
  </si>
  <si>
    <t>Conseiller sympa au téléphone, agréable. Proposition pour une troisième voiture correct dans l'ensemble. Nous avons donc toutes nos assurances à la MAAF, cela simplifie les choses.</t>
  </si>
  <si>
    <t>carolush-69732</t>
  </si>
  <si>
    <t>Bonjour
Incendie total d un studio dont je suis propriétaire et mitoyen à mon domicile fin mai. 7 mois plus tard le sinistre n a pas avancé en tout cas en ce qui me concerne. Première réunion d experts fin aout déjà 3 mois plus tard devis de remise en état avec bon de commande à signer mi octobre. Puis plus rien. Début décembre après maints coups de fil nouvelle réunion d experts et depuis encore plus rien. La MAIF me répète en boucle que ça avance mais de mon côté perte à ce jour de 2800 € de loyer dont j ai besoin pour vivre. Aucun rapport d expert et aucune remise en état du studio n est envisagé. Du coté de mon domicile qui a été endommagé la MAIF m a viré 825 € que j'avais pourtant refusés car ils ne correspondaient pas du tout aux dommages. VMC murs gorgés d eau peintures électricité. 
De plus les dégâts infiltration d eau de pluie dans le plafond dus à la calandrite brulée s étendent car aucun travaux d urgence  n a été entrepris depuis 7 mois.
La MAIF est toujours joignable par téléphone mais ça ne fait rien avancer et leur expert est extrêmement désagréable et met en doute mes paroles concernant les dommages.</t>
  </si>
  <si>
    <t>noemie-h-135985</t>
  </si>
  <si>
    <t>Service rapide et efficace , je recommande vivement, les prix sont plus que raisonnable, et la facilité de souscription aussi , je recommande sans hésiter pour une garantie adaptée à chacun</t>
  </si>
  <si>
    <t>pasdid88-78459</t>
  </si>
  <si>
    <t>Client de puis peu de temps auprès de la Macif, pour assurer mon camping-car, j'ai la malchance de subir une catastrophe naturelle de grêle qui a sérieusement endommagé le véhicule.
Après avoir attendu beaucoup de temps pour que celui-ci soit expertisé ( ce qu'on peut comprendre, vu le nombre de sinistrés), nous n'avions plus la moindre nouvelle de la Macif pour le règlement du sinistre.
Il a été très difficile de joindre leur plateforme téléphonique pour tenter d'obtenir une explication à ce sujet.
Quand enfin j'ai pu avoir un conseiller, il m'a affirmé qu'il engageait le payement final de ce sinistre et que le règlement serait quelques jours plus tard sur mon compte.
Hors à ce jour toujours aucun règlement n'a été effectué de leur part !!!!
C'est complètement exaspérant, car non content de subir des dégâts sur un véhicule, il faut en plus se battre pour pourvoir joindre cette assurance par téléphone et en plus ils ne tiennent pas leurs engagements !!!
Je pense que notre relation avec cette assurance sera de courte durée, car quand il s'agit de payer nos cotisations il vaut mieux être dans les temps, par contre pour être remboursé d'un sinistre, la Macif est beaucoup moins ponctuelle !!!</t>
  </si>
  <si>
    <t>Pas eu de sinistre depuis presque 1 an chez eux donc difficile à évaluer. 
Obtenu bon rapport prix/garanties avec promo 2 mois offerts via souscription offre Veepee fin 2018 (en provenance de chez Direct Assurance qui a des bons prix aussi mais franchises variables assez élevées et qui ne couvre pas les crevaisons hors autoroute même en formule tous risques hélas entre autres !) pour 417e remisés au lieu de 500e pour Clio 4 diesel de 2015</t>
  </si>
  <si>
    <t>sanfilipo-c-123798</t>
  </si>
  <si>
    <t>Je suis satisfaite du service global. Le site a tendance a être long et cela rallonge les démarches : il faut recharger la page, attendre plusieurs secondes...</t>
  </si>
  <si>
    <t>mer33-60826</t>
  </si>
  <si>
    <t>un service client complétement incompétent , et très difficile a contacté sans compté qu'il est impossible d'avoir a faire a un seul interlocuteur qui gère notre dossier. suite a une demande de résiliation de contrat du a l'arrét de mon activité et fermeture de ma société en date du 1/01/17,la cloture a été enregistré par les service de swisslife en date du 27/12/17 alor qu'il était prévenue de l'arret de mon activité depuis le mois de novembre 2016. éyant enregistré la demande de resiliation qu'au 27/12/17 swisslife me reclame les échéances entre le 1/1/17 et la date de fermeture enregisté.
malgré plusieur échange avec le service réclamation swisslife pour enregistré la cloture en date du 1/1/17, mon dossier n'est toujour pas traité a ce jour tous les documents sont en leur possesion depuis bien longtemp et je n'est toujour aucun retour de leur part et je ne peut les contacté car je suis balader d'une plateforme téléphonique a l'autre. je suis très mécontent du service client qui et incapable de gérer ou ignore mon dossier. une très mauvaise aventure que je déconseille fortement.</t>
  </si>
  <si>
    <t>monexperience-22-68197</t>
  </si>
  <si>
    <t>Ma fille, française résidente en France, 7 ans de permis et aucun sinistre responsable, s'est fait refuser la souscription d'un contrat d'assurance automobile au motif qu'elle travaille de l'autre côté de la frontière, en Belgique !  Incroyable d'injustice.</t>
  </si>
  <si>
    <t>manobtlr-61705</t>
  </si>
  <si>
    <t>Je suis cliente Assurance Auto auprès de Pacifica et autant dire que j'ai compris. Tout d'abord mon assurance complémentaire santé que j'avais souscrit chez eux je l'ai résilié ! La raison ? 2 ans pour avoir des remboursements basiques ! La raison ? Un 0 en trop dans la saisie qui empêchait la transmission de mes donnees ... 
Et l'assurance auto ? Victime d'une pierre dans mon phare j'ai fait marche mon bris de glace (je suis tout risque), super rien à ma charge, sauf que c'est considéré comme un sinistre responsable ! Super ! 
Je me suis fait explosé mon rétro la semaine dernière ! J'ai ete porté plainte ! Un témoin valide ma déposition et témoigne dans mon sens il a vue la scène ! La réponse de pacifica "ah oui mais nous ça ça ne compte pas" résultat ? La franchise et un sinistre responsable pour moi alors que je suis une VICTIME. 
Adios pacifica</t>
  </si>
  <si>
    <t>aurore-94031</t>
  </si>
  <si>
    <t>J.attends de consulter le devis pour voir le coût des franchises et le niveau des garanties dans le devis avant d.emettre un note sur le tarif.
Site facile à utiliser</t>
  </si>
  <si>
    <t>dianguina-d-130281</t>
  </si>
  <si>
    <t>je suis très satisfait du service et sur tout le prix me convient parfaitement merci et n'oubliez pas surtout le 20€ de parrainage je voudrais que contrat commence le 01/09/2021 mais le 03 aussi n'est pas mal merci</t>
  </si>
  <si>
    <t>fleury-l-135138</t>
  </si>
  <si>
    <t xml:space="preserve">Je suis satisfait du service et du qualité prix ,le conseiller m'a facilité la tâche. 
Je conseillerai à mon entourage les services de Direct Assurance. </t>
  </si>
  <si>
    <t>louis-b-122299</t>
  </si>
  <si>
    <t>pour la satisfaction, j'attends la fin de l;opétation. Par contre je reçois des mails contradictoires, une fois la visite de l'expert est le 07 juillet, une autre fois le 05</t>
  </si>
  <si>
    <t>faburel-l-131963</t>
  </si>
  <si>
    <t>L'envoi de mes documents s'est perdu
pas de carte verte définitive malgré des prélèvements mensuels honorés
moyennement satisfait prix cohérent avec le marche</t>
  </si>
  <si>
    <t>steph-116229</t>
  </si>
  <si>
    <t>j'attends depuis presque 3 mois un remboursement de la Mercer. C'est un parcours du combattant!!
Je dépose ma facture acquittée par l'hôpital sur l'espace internet. Un mois plus tard, je reçois un document sur mon espace : la Mercer me demande un bordereau AMC, et ne peut traiter mon dossier sans cela. (ce document n'est valable que pour les établissements privés, et j'ai été prise en charge par l'hôpital public... notons... un mois d'attente pour cette réponse...)
Surprise, mes documents sont au statut "traité" : rien n'est traité !
j'envoie un message, une réclamation, je reçois chaque un message automatique disant qu'ils sont surchargés, que ce n'est pas la peine d'écrire de nouveau tant que l'on n'est pas revenu vers moi (ce qui n'arrive...pas) 
J'appelle chaque semaine, on me dit que l'on va me répondre sous 10 jours ouvrés. Je rappelle 10 jours plus tard, on me dit que cette fois, on s'engage à me répondre sous 7 jours ouvrés, que la demande est appuyée, la personne laisse un commentaire. Je rappelle 7 jours plus tard, on me dit que la demande est appuyée en haute priorité, avec commentaire, et qu'on a 7 jours pour me répondre... que mon dossier et dans la main de la direction. Je rappelle aujourd'hui,  la personne m'indique qu'il va faire une demande pour que je sois rappelée, je lui explique que c'est ce qu'on me dit sans arrêt, mais qu'il ne se passe rien, et là il est surpris car il m'explique que mon dossier est vide... 
alors que depuis un mois j'appelle chaque semaine, et qu'on m'affirme laisser des commentaire etc dans mon dossier. C'est inadmissible de se moquer des gens comme cela ! surtout que l'on cotise pour les mutuelles, ce n'est pas un service mais un dû dêtre remboursé !
Aujourd'hui, je n'ai donc toujours pas l'ombre d'une réaction, d'un règlement, d'une facture que je leur ai pourtant transmise il y a presque 3 mois... ! c'est INADMISSIBLE !</t>
  </si>
  <si>
    <t>bubulle-66341</t>
  </si>
  <si>
    <t>fuyez  allianz meme quand vous vous blessez chez vous ça ne marche pas  completement nulle cette assurance J ai voulu aider un ami pousser son camion en panne je me suis déchiré le muscle du mollet mais eux trouvent que ce n' est pas un accident</t>
  </si>
  <si>
    <t>tartine03-99906</t>
  </si>
  <si>
    <t>Appel de la part de néoliane ah ben jamais j’irai . Comme je voulais plus d’explication je me suis faite insulter . Insulte car je ne voulais pas donner iban mais simplement lire le contrat</t>
  </si>
  <si>
    <t>karim-113826</t>
  </si>
  <si>
    <t>J ai mis 1 étoile car je pouvais pas mettre 0 étoile ....Pour encaisser l argent ils sont là..... Mais pour payer plus personne.
125 cm3 assure en tout risque avec protection conducteur j ai prix les plus haute garanti.... Et les plus cher.
Et suite à une chute sans tiers.  Avec une itt de 45 jours on m'a d abord propose une indemnité de 540€ j ai refusé on m'a ensuite propose 30 seconde 700€ et tout ça par téléphone sans courrier sans rien tout par téléphone .... 700€ pour un arrêt de travail de 45 jour ça c est pour le corporelle .... Mais rien pour le véhicule dont l esthétique a été abîmé .cherchez l erreur . J ai transmis à mon avocat pour une procédure a l amiable et si il y a pas moyen de s entendre on assignera......</t>
  </si>
  <si>
    <t>marine-m-133436</t>
  </si>
  <si>
    <t xml:space="preserve">Bon rapport qualité prix . 
Niveau d’assurance correcte au prix demander juste compliquer d’avoir un conseiller au téléphone pour finaliser le contrat </t>
  </si>
  <si>
    <t>virginie-f-130671</t>
  </si>
  <si>
    <t xml:space="preserve">On verra par la suite si je serais satisfaite mais pour le moment cela me convient parfaitement, le prix très attractif en temps que jeune conducteur c'est chouette.
merci  </t>
  </si>
  <si>
    <t>antony-v-128746</t>
  </si>
  <si>
    <t xml:space="preserve">Je suis satisfait des conditions 
Prix correct pour les assurances véhicules comme pour habitation 
Je recommande direct assurances 
Nous recherchons une assurance rapide et efficace 
</t>
  </si>
  <si>
    <t>papou-111482</t>
  </si>
  <si>
    <t>Le tarif annuel n'intègre pas une modulation prenant en compte l'utilisation très faible et uniquement saisonnière de la moto. On peut considérer que par rapport au temps d'utilisation, en ce qui me concerne, le tarif est proportionnellement très élevé. Donc je paie pour les autres. Mais les autres assureurs pratiquent le même système. Dommage.</t>
  </si>
  <si>
    <t>pierre-marie-l-107266</t>
  </si>
  <si>
    <t>Pas de retour de l'expert suite à mon sinistre. Je récupère donc mon véhicule pas complètement réparé et vais devoir encore vous joindre pour résoudre ce nouveau problème....
Dommage pour ce manque de communication de vos services.</t>
  </si>
  <si>
    <t>titou-dou--79999</t>
  </si>
  <si>
    <t xml:space="preserve">Très bon contact avec Caroline : à l'écoute et bienveillante
J'ai obtenu les informations que je souhaitais et le conseils adaptés à ma situation.
Je recommande cette mutuelle </t>
  </si>
  <si>
    <t>rudy-c-126099</t>
  </si>
  <si>
    <t xml:space="preserve">Service rapide et compréhensible
Satisfait des explications
Paiement sécurisé et large choix dans la date de prélèvement
Merci d'avoir un site simple et clair </t>
  </si>
  <si>
    <t>laetitia-b-117176</t>
  </si>
  <si>
    <t>La franchise est chère, et empeche de faire recours à l'assurance. donc je paie une assurance que je n'utiliserai pas, c'est dommage il faudrat une option sans franchise</t>
  </si>
  <si>
    <t>ficecream-71146</t>
  </si>
  <si>
    <t>A EVITER A TT PRIX ... FUIIIIIRRRRR</t>
  </si>
  <si>
    <t>sofian-106808</t>
  </si>
  <si>
    <t>Apres un dégâts des eaux l'assurance a cherché tout les pretextes inimaginable pour ne pas prendre en charge le sinistre. Des contradictions entre les conseillées pour nous décourager de toutes demandes de prise en charge. Une bonne assurance en agence et façade mais il faut pas avoir de problème.</t>
  </si>
  <si>
    <t>maymil-j-138107</t>
  </si>
  <si>
    <t xml:space="preserve">Interlocuteur très consciencieux, aimable et souriante , un plaisir de changer d'assurance dans ces conditions, de plus les tarifs sont relativement corrects .
</t>
  </si>
  <si>
    <t>pat-82195</t>
  </si>
  <si>
    <t>Pacifica assurance très réactif pour vous les prélèvements et pour le reste on peut s'asseoir dessus on vous prend pour des malhonnêtes. La pub va se faire . Le changement d'assurance et de banque simpose</t>
  </si>
  <si>
    <t>alexandre-d-115042</t>
  </si>
  <si>
    <t>probleme je n arrive pas a vous joindre depuis 3j essayer de me rappeler aux 06 25 90 10 57 je n arrive pas a declarer un sinistre ca m inquitete cordialement</t>
  </si>
  <si>
    <t>chloedo71-58811</t>
  </si>
  <si>
    <t xml:space="preserve">Je partage certains avis qui précisent une très bonne réception des hôtesses et un suivi sérieux des sinistres,
je recommande cette assurance dans mon entourage
</t>
  </si>
  <si>
    <t>dada59-86479</t>
  </si>
  <si>
    <t xml:space="preserve">Je suis scandalisée par le niveau d'amateurisme de cette pseudo compagnie d'assurance.
Suite à un sinistre non responsable, je me retrouve à devoir payer une franchise de 380 euros car ils ont été incapable d'identifié la contrepartie ,moi je pense qu'ils ont tout simplement pas fait leur job par flemme, alors que tout était clairement renseigner sur le constat amiable.
Je demande de recevoir le montant de l'indemnisation directement sur mon compte bancaire pour pouvoir effectuer les réparations sur mon véhicule et à chaque fois que j'appelle pour savoir ou ça et quand-est ce que je pourrais avoir le paiement on me sort des excuses farfelues.
Je demande à parler à un responsable mais comme par hasard ils sont toujours en réunion (à 13h50 la blague.)
Bref, aucun suivi des dossiers et des beaux parleurs pour retarder un maximum l'indemnisation des assurés.
A fuir car aucun professionnalisme et aucun service derrière dès que vous avez le moindre soucis.
J'attends impatiemment la fin de mon contrat pour résilier
</t>
  </si>
  <si>
    <t>gomeou-57758</t>
  </si>
  <si>
    <t>PEU SATISFAIT. TRES EXIGEANT MAIS LE CLIENT NOUS DOIT LUI AVOIR AUCUNE EXIGENCE. COURRIER DE RECLAMATION ENVOYE IL Y A 15 JOURS PAS DE REPONSE A CE JOUR. FRAIS DE DOSSIER OFFERTS EQUIVAUT A FRAIS DE DOSSIER OFFERTS CA ME PARAIT SIMPLE MAIS POUR DIRECT ASSURANCE CE N EST PAS AUSSI EVIDENT A PRIORI</t>
  </si>
  <si>
    <t>stevewlliam-61059</t>
  </si>
  <si>
    <t>Suivi de sinistre très mauvais. Ça fait 3 semaines mon véhicule a été remorqué et ils ne savent même pas me dire où se trouve mon véhicule</t>
  </si>
  <si>
    <t>david-w-107629</t>
  </si>
  <si>
    <t>personnes très accueillante et vous explique tous les démarches a suivre les tarif sont correcte.
la personne vous guide jusqu'au boue du projet.
cordialement Mr warter</t>
  </si>
  <si>
    <t>alexd-65382</t>
  </si>
  <si>
    <t>Profondément déçu par cette entreprise. Assuré tout-risque avec assistance comprise, j'ai dû moi-même payer 250€ de dépannage. Cela fait un an que j’attends le remboursement. 
Si on ajoute à cela l'inflation démentielle de la cotisation sur quelques années on comprend bien que le but finale n'est pas de produire un service pour la clientèle mais uniquement le profit. 
À titre indicatif: la première année je payais un peu plus de 300€, 4 ans plus tard j'en suis à pas loin de 750€. Bien entendu ilsvont perdre un client mais d'abord je suis déterminé à récupérer ce qu'ils me doivent quitte à aller en justice.
Sans compter j'ajouterai que bien que aimable le service client est totalement inutile et peut facilement vous faire perdre plusieurs heures pour un échange stérile de quelques minutes. 
C'est terriblement agaçant et déplorable.</t>
  </si>
  <si>
    <t>clark-98713</t>
  </si>
  <si>
    <t>reffas-t-134920</t>
  </si>
  <si>
    <t>Entièrement satisfaite des prix proposés et du service en ligne. L'accueil téléphonique est aussi très professionnel et très satisfaisant. Je recommanderai L'olivier Assurance autour de moi.</t>
  </si>
  <si>
    <t>cammae-106550</t>
  </si>
  <si>
    <t>suite à un accident non responsable au mois de septembre 2020 l'enfer démarre et pourtant j'avais vraiment l'impression d'être écouter. 6 mois plus tard je n'ai recu qu'un appel sur répondeur de ma conseillère Justine malgré mes demandes incessantes, J'ai du moi meme retrouver l'entreprise propriétaire du véhicule mener ma propre enquête et leur ai meme fourni le numero de téléphone du patron mais ce dernier n'a jamais été contacté. l'assurance me dit que pour faire appel au fond de garantie il leur maque le rapport d'expert qu'elle a réclamé à plusieurs reprises depuis 1 mois. bizarre en 1 appel émis à l'expert je le reçois au bout de 15 min par mail. je n'ai jamais à faire au meme interlocuteur. et là depuis le mois de janvier j'attend l'envoi des documents relatifs à cette accident qui me sont soient disant envoyés par mail le probleme c'est que je ne reçois que les enquêtes de satisfactions mais aucun document me permettant d'enfin pouvoir intenter une action en justice attendu par mon avocat. j'ai l'impression d'etre face à un mur administratif. en fait il ne faut surtout pas avoir de probleme sinon vous serez vraiment en galère</t>
  </si>
  <si>
    <t>bulbul-c-107226</t>
  </si>
  <si>
    <t xml:space="preserve">J'ai besoin de la nouvelle Attesttion d'assurance , mais on m'affiche que celui de l'an dernier. 
Merci de bien vouloir m'envoyer le nouveau svp.
Merci </t>
  </si>
  <si>
    <t>maxime-81408</t>
  </si>
  <si>
    <t>Du service client au prix, top top top !
Je n'ai pas d'accident pour l'instant mais la garantie est apparemment très bonne également.
Conseillers toujours très qualifiés, aimables et précis, explications claires dans les contrats.</t>
  </si>
  <si>
    <t>motard26-65944</t>
  </si>
  <si>
    <t xml:space="preserve">En ce qui concerne l'accueil et le conseil des courtières de l'agence Peyrac Assurance, j'en suis très satisfait sachant qu'elles ont su corriger et régulariser les erreurs du centre de gestion robotisé à la suite d'une remise.
D'où l'intérêt de privilégier d'avoir dans vos recherches, un vrai contact humain (agence avec pignon sur rue), surtout concernant les assureurs ! 
Cela suggère aussi qu'on peut espérer une bonne prise en considération en cas de sinistre ! (dans ce cas, la 5è étoile satisfaction serait attribuée) </t>
  </si>
  <si>
    <t>didier-99854</t>
  </si>
  <si>
    <t>J’ai des prélèvements  sur un emprunt dont le remboursement est terminé depuis le mois de juin.
Je n’arrive à joindre personne au téléphone et pas de réponses à mes mails.
Je suis donc particulièrement insatisfait de cette compagnie fantôme quand on a besoin de les joindre mais trop présente pour des prélèvements indus.
Didier Cerf
Bial57@orange.fr</t>
  </si>
  <si>
    <t>virgile33-57888</t>
  </si>
  <si>
    <t xml:space="preserve">Je suis chez APRIL avec l'assurance Expatrié ainsi que plusieurs collègues d'une même entreprise, depuis maintenant 1.5 ans. Nous sommes plusieurs déçus voir révoltés par leurs pratiques. Mauvais calculs de leur part et négociation compliquée et chronophage pour le remboursement des sommes dues. Temps de réponse long voir réponse inexistante de leur part. Récemment 450€ de remboursements m'ont été refusés pour des frais dermatologiques. Attention de bien lire les clauses des contrats dans le détail, les informations sont biaisés sur leurs documents de "Garanties", n'indiquant pas la liste incroyable des exceptions de garanties. </t>
  </si>
  <si>
    <t>adrien-m-115674</t>
  </si>
  <si>
    <t>les tarifs augmentent tous les ans, de manière injustifiée, les clients fidèles ne sont pas récompensés, seuls les nouveaux clients bénéficient de tarifs intéressants.</t>
  </si>
  <si>
    <t>gma-85843</t>
  </si>
  <si>
    <t xml:space="preserve">ASSURANCE APRIL QUI SE JOUR DE  CES CLIENTS
Non seulement lorsqu'il vous arrive un problème cette assurance trouve tous les moyens pour pas vous rembourser , mais en plus impossible de résilier  alors qu'elle augmente ces prix de plus de 5 %
j'ai souhaité alors modifier mon contrat , encore un refus pour cause d'une demande de prise en charge qui reste coincé dans leur système informatique
Je n'ai jamais vu une assurance aussi peu scrupuleuse , c'est un vrai scandale !!
je suis client depuis plus de 2 ans et je ne conseille à personne l'assurance April  </t>
  </si>
  <si>
    <t>clement-r-128613</t>
  </si>
  <si>
    <t>C'est correct, ça me convient. En espérant que les garanties soient bien respectée. Et que le service client soit convenable. J ai déjà souscrit auparavant mais les prix augmentaient</t>
  </si>
  <si>
    <t>philippe-58116</t>
  </si>
  <si>
    <t>Vol de bijoux par effraction. Pour une bague de joaillier avec belle émeraude (plus de facture mais une photo) la Maif ne tient pas compte de notre estimation et nous rembourse 200€. On cotise depuis 30 ans...</t>
  </si>
  <si>
    <t>farah-c-113732</t>
  </si>
  <si>
    <t>Bonjour,
je viens de souscrire chez vous, pour le moment je suis satisfaite par la qualité du conseil en ligne.
Un grand merci à la conseillère Sophie</t>
  </si>
  <si>
    <t>chalange-g-115208</t>
  </si>
  <si>
    <t>Tres bon conseiller, tarifs tres correct par contre le site délire de temps en temps lors des devis en ligne et c'est assez penible.......................</t>
  </si>
  <si>
    <t>si-69589</t>
  </si>
  <si>
    <t xml:space="preserve">Sinistre datant du mois de septembre 2018, toujours pas indemnisé nous sommes fin décembre, délai de réponse trop long. Interlocuteurs téléphoniques arrogants et hautains.  
Je ne conseille absolument pas cette assurance. 
De plus très chère </t>
  </si>
  <si>
    <t>jonathan-p-131360</t>
  </si>
  <si>
    <t>Je viens tout juste de souscrire à Direct Assurance donc je ne peux pas garantir un bon service client ou autre mais ce que je peux dire, c'est que le site est UX friendly !</t>
  </si>
  <si>
    <t>lolita1234567898-52827</t>
  </si>
  <si>
    <t>Mon expérience négative avec Direct Assurance : retard de paiement par chèque, relance par mail, résiliation. Pas d'appel-SMS pour vous prévenir. Le lendemain de la résiliation je m'active pour réparer mon retard de paiement : appels et courrier recommandé. Courrier retiré le 1er février. On est le 27 : pas de réponse mais une lettre de recouvrement : je dois payer toute l'année 2017 alors que je suis résilié depuis fin janvier. 600 euros en l'air. Bref 0 service. Je ne recommande pas du tout. L'assureur de ma ville avec vitrine est légèrement plus cher sur un an, mais très réactif et on peut discuter avec eux. Plus jamais direct assurance pour moi. Attention au service.</t>
  </si>
  <si>
    <t>sussu74-52029</t>
  </si>
  <si>
    <t>J'ai souscrit deux assurances auto, l'une pour la voiture principale, l'autre pour une voiture de loisir (Méhari). Pour cette dernière, j'ai déclaré mon fils de 31 ans (qui habite Paris, nous étant à Lyon, donc pour de l'occasionel pur) comme second conducteur, sans connaître précisément son Bonus/Malus, mais je savais que son coefficient B/M était inférieur à 1 (bonus). La commerciale m'a fait un contrat provisoire avec 0,9. Quand j'ai finalement produit un relevé où le coefficient était 0,95. Eurofil a alors immédiatement et sans autre communication, résilié ce contrat. Alors que: 1) on ne m'avait pas prévenu qu'un coefficient supérieur à 0,9 n'était pas accepté et 2) on aurait simplement pu me dire que mon fils n'était pas assurable chez eux, même temporairement. Au lieu de cela on m'a immédiatement envoyé une lettre recommandée avec accusé de réception, sans autre. Bonjour la relation commerciale: excellente avant la vente (conseillère aux petits oignons), détestable dès lors qu'on a signé ! Mépris des clients. Je fuis à la première occasion.</t>
  </si>
  <si>
    <t>sebastien-v-105626</t>
  </si>
  <si>
    <t>Je ne peux pas encore juger le service, mais la souscription est facile jusque là.
Seul l'avenir pourra m'indiquer la compétence des services proposés et le soutien en cas de défaut.
Mon avis pourra alors changer concernant la satisfaction.</t>
  </si>
  <si>
    <t>ndlb-59448</t>
  </si>
  <si>
    <t xml:space="preserve">n° client: 273835
Je suis scandalisée par votre manque de professionnalisme. En effet, j'ai souscrit chez vous une assurance le 22/10/17. J’avais un mois pour vous envoyer tous les documents nécessaires. Chose que j'ai fait, j'en ai la preuve car j'ai pris en photo sur le site quand tous les documents ont été reçu et validés.
Je pensais alors recevoir ma carte verte sauf que 10 jours après je n'ai pas de nouvelles de vous , je décide alors de vous contacter et c'est là qu'on m'apprends que vous cherchiez depuis 10 jours à récupérer un livret d'information auprès de mon ancienne assurance mais que vous n'y arriviez pas car " elle est toujours fermée". Je décide alors de m’en occuper et de leur envoyer un mail et je réussis à obtenir le fameux document en moins 20 minutes !! Du coup je vous renvoie  pour une seconde fois le livret d'information le 29/11 ( pour rappel je vous l‘avais déjà envoyé une première fois dans les délais et vous l’aviez validé !!) 
Donc, je pensais en avoir finit une bonne fois pour toute,  mais non hier je reçois un appel me disant que mon contrat est résilié temporairement par faute de documents fournis. Je vous envoie alors un mail pour savoir de quel document il s’agit On me réponds que VOUS n’aviez encore une fois pas réussi récupérer le livret d’information avec cette fois ci le motif de résiliation noté dessus. J’ai demande a mon assurance un livret d’information et il me l’ont envoyé aussitôt ? je ne suis pas censée savoir comment il se présente. De plus, je n’ai pas de besoin de motif de résiliation étant donné la loi Chatel et que cela faisait 4 ans que j’étais chez eux . Donc je ne comprends toujours pas l’intérêt de ce document ?
Donc depuis le 11/11/17 , date à laquelle vous aviez validé tous les documents envoyés et après vous avoir envoyé a maintes reprises des mails en vous demandant si vous aviez besoin d’autres documents, je suis tournée en bourrique par vos services !! 
</t>
  </si>
  <si>
    <t>renaud--97500</t>
  </si>
  <si>
    <t xml:space="preserve">Nullissime 
Vire pour un accident responsable du conducteur secondaire apres 14 ans sans sinistre Pour motif déménagement  
Ne défend pas bien ses assurés 
</t>
  </si>
  <si>
    <t>laurent-b-138132</t>
  </si>
  <si>
    <t xml:space="preserve">Très pratique
Devis en 10 min qui se fait très facilement des lors que vous avez tous les renseignements nécessaires à son élaboration
Je conseille ce site et cette assurance a tout le monde </t>
  </si>
  <si>
    <t>sandra-m-135313</t>
  </si>
  <si>
    <t xml:space="preserve">Rapidité poir souscrire 
Simplicité pour souscrire 
C'est parfait 
Rien à redire 
A voir à l'usage 
On peut revenir plusieurs fois sur le devis et prendre le temps de souscrire Uand on veut </t>
  </si>
  <si>
    <t>gorane-65992</t>
  </si>
  <si>
    <t>A la lecture des commentaires, je comprends à présent pourquoi j'ai du mal à entrer en contact avec mon organisme de prévoyance.</t>
  </si>
  <si>
    <t>jenaimarre-103855</t>
  </si>
  <si>
    <t>Depuis ma résiliation en septembre 2020, active assurance à continuer à me prélever durant trois mois. Je les ai alerté à plusieurs reprises par téléphone et e-mail. Depuis, en dépit d’une première mise en demeure, nous sommes en février et je n’ai Toujours pas été remboursé. Les personnes au téléphone ne suivent pas les dossier. Je dois faire quoi pour être remboursé? Aller au tribunal!!!!</t>
  </si>
  <si>
    <t>bachir-34-130397</t>
  </si>
  <si>
    <t xml:space="preserve">Direct assurance, l'assurance auto que je ne souhaiterais même pas à mon pire ennemie !!!
 Mon véhicule est a l'arrêt depuis le 8 août nous sommes le 31 août, je n'ai toujours pas l'avis de l'expert, 
J'ai souscrit à une assurance tout risque pour une Modus, je paye 650 € a l'année alors que j'ai le permis depuis 20 ans .
Sans véhicule pour travailler, je suis dans une merrrrrde pas possible. </t>
  </si>
  <si>
    <t>lalala-80020</t>
  </si>
  <si>
    <t>Appel téléphonique avec Sarah concernant la résiliation de mon contrat.</t>
  </si>
  <si>
    <t>leschaos22-102577</t>
  </si>
  <si>
    <t>Je suis assez content de notre assurance ,cela dit je n'ai  jamais déclaré de sinistre donc je ne connais pas la prise en charge ,mais concernant le paiement ,on nous adresse un mail pour effectuer le règlement de l'échéance ,c'est plutôt bien.
Pourriez vous mettre en place une assurance pour les véhicules qui roulent moins de 2000 kms par an ?
Je souhaiterais qu'un geste commercial soit effectué suite à la pandémie de la covid 19 ,car je ne n'utilise déjà pas beaucoup mon 2 roues sur l'année moins de 2000 kms/an ,alors avec les restrictions d'horaires et de sorties ,mon véhicule reste forcément au garage.</t>
  </si>
  <si>
    <t>aubry-a-52699</t>
  </si>
  <si>
    <t xml:space="preserve">Service client pas sérieux à éviter . Une conseillère qui vous dit dattendre 5Min et vous oublier 1h jusqu'à l'heure de la fermeture sans donner de nouvelle .
J'ai appeler trois fois jamais on traite ma demande 
TRÈS DÉÇU </t>
  </si>
  <si>
    <t>helene-69676</t>
  </si>
  <si>
    <t>Bonjour,
La MACIF est une assurance qui n'est là que pour encaisser  l'argent des assurés !!! Suite à un cambriolage survenu en avril 2018, une expertise a été réalisée ou plutôt bâclée...Une somme dérisoire nous a été versée. J'ai adressé à plusieurs reprises des courriers, car mes appels téléphoniques sont restés sans réponse, pour savoir pourquoi un  taux de vétusté de 80% a été  appliqué alors que dans notre contrat d'assurance  il est stipulé jusqu'à 70 %, pourquoi dans certains cas c'est la valeur à neuf qui est appliquée et d'autres fois la valeur d'occasion. Les dernières factures transmises à l'expert  n'ont même pas été prises en compte alors qu'elles sont bien nominatives, comme il nous l'a été demandé !!! La MACIF n'a jamais voulu donné d'explication. La seule réponse donnée est de missionner un expert à notre charge, si on veut contester le chiffrage. A croire que les assureurs s'engraissent grâce aux experts et les font engraisser. Cela est scandaleux!!! Je précise que cela fait 30 ans que nous sommes chez eux (4 véhicules assurés chez eux et habitation) avec un sinistre. La MACIF n'a aucune considération pour ses assurés, il est temps que nous partions de chez eux !!!</t>
  </si>
  <si>
    <t>resse-a-138507</t>
  </si>
  <si>
    <t>Prix un peu excessif mais meilleur garantie que la concurence, personelle sympa, je pense que c'est une bonne compagnie d'assurance et complète merci d'avance</t>
  </si>
  <si>
    <t>employeur-77281</t>
  </si>
  <si>
    <t>mon arrêt de travail n'a pas était pris en charge. 1 mois sans salarié, sans aucune prise en charge de l'ag2r.</t>
  </si>
  <si>
    <t>virginie-h-121486</t>
  </si>
  <si>
    <t>simple et efficace pour souscrire, déclarer un sinistre. Une assurance accessible à tous avec un bon rapport qualité/prix. L'application est facile à utiliser.</t>
  </si>
  <si>
    <t>akalia-67797</t>
  </si>
  <si>
    <t>Je suis assurée depuis 20 ans à la MAAF (voiture, moto, habitation) et pas de geste commercial alors que je n'ai jamais eu de sinistre, je trouve ça dommage et je trouve la relation client très impersonnelle...</t>
  </si>
  <si>
    <t>arsam-77862</t>
  </si>
  <si>
    <t>Assurance qui fait tout pour rendre la résiliation compliquée et difficile, résiliation impossible en ligne ou au téléphone, aucun bouton ou site pour pouvoir résilier, il ne se présentent même pas en ligne, conseillers qui rejetterons la faute sur vous, les contrats se renouvellent indéfiniment. aucun remboursement possible, même si vous n'avez jamais bénéficié de l'assurance, aucun remboursement pour un logement quitté il y a des mois, on continue même de vous prélever un mois après la résiliation.</t>
  </si>
  <si>
    <t>ahmed-k-106665</t>
  </si>
  <si>
    <t xml:space="preserve">Je ne suis pas du tous satisfait. 
J'ai déclaré un vandalisme de ma voiture qui est passé à un accident parking lors de ma discussion avec une conseillère juste pour ne pas réparer la voiture. A la fin il ne voulait pas me rendre la voiture, un conseiller qui me dit qu'elle est rapatrié chez garagiste X et un autre qui me chez garage Y.
Vraiment j'attendais pas à ça. </t>
  </si>
  <si>
    <t>quercy9113-32818</t>
  </si>
  <si>
    <t>Si je m'étais fié qu'aux commentaires je ne me serais pas assuré. Alors que le prix était plus intéressant.</t>
  </si>
  <si>
    <t>Belle société avec une vrai relation client.</t>
  </si>
  <si>
    <t>fati-71928</t>
  </si>
  <si>
    <t xml:space="preserve">Bonjour , 
Le 13/02/2019 je me suis fais volé mes 2 plaques d'immatriculation et ils ont cassés une vitre pour qui puisse ouvrir la voiture c'était une tentative de vol a l'étranger ( pays bas ) moi je suis assuré en france du coup j'ai eu l'assistance macif de belgique depuis j'ai la voiture que le 6 mars car la voiture était récupérer par la police comme yavais pas de plaque et c'était une tentative de vol. Aujourd 'hui j'ai la voiture au tableau bord s'affiche service maintenant et contrôlez l'éclairage des feux police !!!! J'ai rappeller l'assistance pour que je puisse ramener la voiture au garage. J'ai un rdv que le 14mars et veulent pas prendre rdv avec le expert avant que je ramene la voiture au garage sa veut dire faut encore attendre!!!! Je suis trés trés  décu.
On paye tous les mois tous risque et quand on a des problème ils sont pas la soit ils disent vous avez pas cette protection ,on peut rien faire pour vous , dite nous se qu'on peut faire pour vous a chaque appel un mois je doit répéter  le probléme </t>
  </si>
  <si>
    <t>mimi-87480</t>
  </si>
  <si>
    <t xml:space="preserve">Cela va faire 4ans le 29 mars 2020que j'attends le remboursement de ma voiture suite à accident non responsable et indemnisation corporelle pour mon ex mari.
Nous sommes toujours en attente.
Cela fait des années que nous sommes assurés chez axa avec plusieurs contrats.
Je déconseille cette assurance axa fior et brandolin à langon 33210.
Très déçue </t>
  </si>
  <si>
    <t>regis68-61675</t>
  </si>
  <si>
    <t>Je me suis fais résilier parce-que j'ai eu 2 bris de glace (pare-brise) et un accrochage sur le parking de mon travail (non responsable avec tiers connu = pas de frais pour mon assurance) en 2 ans. 0 accident responsable en 19 ans de permis et je suis catalogué comme mauvais conducteur, j'suis un peu [beaucoup] dégouté. De plus, une fois résilier d'une assurance (peu importe les sinistres), beaucoup d'assurances vous refuse. Un assureur à qui j'ai demandé un devis m'a dit que j'étais le troisième dans ce cas depuis le début de l'année. Conclusion : un prix correct mais il faut pas avoir de sinistre, en gros une assurance qui sert à rien sinon à vous foutre dans la m.... .</t>
  </si>
  <si>
    <t>Par rapport à la couverture de risques (tous risques, assistance 0km, protection du conducteur) je dois dire que cet assureur est assez bien placé pour des prestations correctes et des prix également.</t>
  </si>
  <si>
    <t>mukoko-s-112447</t>
  </si>
  <si>
    <t xml:space="preserve">Le prix est attractif pour l'achat d'un premier véhicule,
Le service est bon à la souscription, en espérant que les sinistres seront tout aussi bien gérés. </t>
  </si>
  <si>
    <t>mafoa-g-122619</t>
  </si>
  <si>
    <t xml:space="preserve">Je suis satisfait du service téléphonique.
Les conseillers sont à l’écoute et très agréables. 
Les prix sont corrects mais malheureusement un peu élevé pour un jeune conducteur. 
</t>
  </si>
  <si>
    <t>pascal-77755</t>
  </si>
  <si>
    <t>je suis assuré depuis plusieurs années a la GMF mais j' ai changé d'assureur suite à une déclaration de sinistre traité avec 3 mois de retard . Les cotisations sont raisonnables mais le service sinistre est injoignable par téléphone mais aussi par mail que je leur ai adressé à plusieurs reprises et sont restés sans  réponse.</t>
  </si>
  <si>
    <t>tokilonko-60414</t>
  </si>
  <si>
    <t>Devis dentaire pour un onlay envoyé : réponse 160€ de remboursement
Facture correspondante envoyée : réponse 20€ de remboursé
Conclusion : à fuir si vous n’etes pas captif comme moi (mutuelle employeur)</t>
  </si>
  <si>
    <t>stephane-r-135507</t>
  </si>
  <si>
    <t>Assurance hypersport avec les garanties équivalentes à des assureurs dont nous tairons le nom.  Excellent rapport qualité prix. A voir dans le temps..</t>
  </si>
  <si>
    <t>tourstours-61202</t>
  </si>
  <si>
    <t>les techniques de vente par téléphone sont inacceptables (ils dérangent les gens inscrits sur BLOCTEL en prétextant une anomalie sur le dossier santé). Ils demandent la date de naissance et prétexte être en relation avec la CPAM. De qui se moque t on?</t>
  </si>
  <si>
    <t>alain-f-126599</t>
  </si>
  <si>
    <t xml:space="preserve">Ras ,simple rapide et efficace 
Je recommande vivement 
Le devis était clair et la validation rapide 
A l’écoute ,réactif et une bonne personnalisation du devis est possible 
</t>
  </si>
  <si>
    <t>pierric-101787</t>
  </si>
  <si>
    <t>je suis chez cet assureur depuis deux ans. j'ai constaté non seulement un excellent rapport qualité prix mais un suivi efficace et sympathique, aussi bien sur la souscription, renouvellement qu'en gestion de sinistre. je recommande vivement.</t>
  </si>
  <si>
    <t>christian-127144</t>
  </si>
  <si>
    <t xml:space="preserve">Globalement satisfait des services que ce soit par voie téléphonique ou en ligne.
CEPENDANT : insatisfaction des tarifs à savoir entre autre une augmentation de cotisation de 38% entre 2020 et 2021 . . . .du jamais vu ! ! !
A mon avis on fait les frais de la mise en place des fameux concepts du 100% de prise en charge concernant les postes auditif, dentaire et lunette; pour autant pour avoir des soins et équipements corrects concernant ces postes de dépense. . .rien n'a réellement changé. . car dans ce concept de prise en charge 100% on vous offre le minimum et résultat : cela a contribué à l'augmentation des cotisations ce qui ne va pas dans le sens des adhérents. 
</t>
  </si>
  <si>
    <t>gaels-66100</t>
  </si>
  <si>
    <t>Ce n'est pas ma première assurance, mais c'est la première qui m'offre ce niveau de réactivité. Le gros plus ? La qualité et la limpidité des échanges emprunts de bonne humeur. 
Je suis très satisfait et confiant, et j'espère pour longtemps.
G.S.</t>
  </si>
  <si>
    <t>gaboriaud-m-116728</t>
  </si>
  <si>
    <t>Conseillée par ma mère j'ai décidé de souscrire et suis très satisfaite du rapport garantie/prix ainsi que du service client très aimable, efficace et à l'écoute</t>
  </si>
  <si>
    <t>kosmal-e-113688</t>
  </si>
  <si>
    <t>Démarches très complexes pour s’assurer et pour réaliser un devis quasiment impossible et  pour payer notamment quand on a pas de carte bleue française</t>
  </si>
  <si>
    <t>bruce-m-134288</t>
  </si>
  <si>
    <t xml:space="preserve">Le site est simple et efficace. Je suis satisfait des prix . 
petit point négatif : une faute d'orthographe dans mon nom de famille sur mon assurance 
</t>
  </si>
  <si>
    <t>vlandry-85951</t>
  </si>
  <si>
    <t>Catastrophique ! Après un déménagement à l'étranger j'ai fait une demande de rachat de l'assurance vis Vivaccio souscrite pour mon fiel (toujours mineur) et c'est digne de Kafka, on me dit que le courrier recommandé comportant  avec toutes les pièces à été perdu.. ensuite on me demande une multitude d'autres pièces , certaines demandées en double et surement déjà reçue, le discours change sans arrêt, je désespère de récupérer mon argent.
Je ne pense pas que la CNP soit dans la légalité.. Faut il passer par les voies légales ?</t>
  </si>
  <si>
    <t>michael-l-107788</t>
  </si>
  <si>
    <t>Service incompétent, les versions varie selon les interlocuteurs, on recoit de fausses information alors que nous sommes en sinistre et on se retrouve à tout payer de notre poche, le service telephonique nous balade de numero en numero avec des infos encore contradictoire. Direct assurances se dedouane de son service depannage et inversement. en contrat depuis des années, enorme déception sur le service et le suivi. pas de réponse aux demandes etc...</t>
  </si>
  <si>
    <t>jeannot-77487</t>
  </si>
  <si>
    <t>Assurance 100% en ligne avec des tarifs très compétitifs et un excellent service client. Assuré depuis 2 ans, je recommande cette assurance pour la qualité des prestations offertes.</t>
  </si>
  <si>
    <t>cam-130945</t>
  </si>
  <si>
    <t xml:space="preserve">agence de proximité pratique 
les frais de mensualisations pourraient être offerts surtout lorsque l'on dédient plusieurs contrats pour notre cas  6 contrats !!! </t>
  </si>
  <si>
    <t>isabelle--123188</t>
  </si>
  <si>
    <t>Bonjour,  Je suis satisfaite de la gestion de  ma demande  de documents  par Maria qui s’est montrée agréable, compétente  et réactive. Merci à  elle.</t>
  </si>
  <si>
    <t>marimo2-49505</t>
  </si>
  <si>
    <t xml:space="preserve">La raison pour laquelle j'ai choisi direct assurance était son prix, étant mon premier véhicule, je voulais pouvoir être capable de payer mon assurance sans que cela ne creuse trop dans mon budget mais en dehors de l'aspect financier, le reste n'est pas terrible, les franchises sont pharaoniques et le service client est une plaie.
En effet, j'ai résilié mon contrat après un déménagement à l'étranger signifié par lettre recommandée. La résiliation a été prise en compte mais mon chèque de remboursement a été envoyé à mon ancienne adresse bien que j’eus signifié que je n'habitais plus dans le logement depuis plusieurs mois.
Après avoir appelé le service client, ils m'ont annoncé ne pas envoyer de courrier à l'étranger et que si je n'ai pas d'adresse en France, je ne peux pas recevoir de courrier de leur part. 
Quand j'ai tenté de leur expliquer l'absurdité de la situation puisque je n'habite effectivement plus en France et n'y ai donc pas d'adresse, la chargée de clientèle m'a simplement raccroché au nez.
Les numeros de téléphones ne sont pas non plus joignables depuis une ligne étrangères. </t>
  </si>
  <si>
    <t>souchon-p-111116</t>
  </si>
  <si>
    <t>le prix me convient .  J ai déclaré un sinistre , j ai renvoyé la facture  le 14 avril et je n ai toujours pas été régler merci de faire suivre. cordialement Philippe Souchon</t>
  </si>
  <si>
    <t>southfamilly-100107</t>
  </si>
  <si>
    <t>Jusqu'à présente, j'étais plutôt satisfait. Cette année, j'ai cédé un véhicule à la casse, avec la preuve de la cession, j'envoie les docs et j'appelle à de maintes reprises pour la résiliation, rien n'y fait ! "Seulement à la date d'échéance" c'est leur réponse, Rappelle : Mon véhicule n'existe plus et toutes démarches effectuées !!!!!
Récemment, je rappelle et le conseiller me prend pour un "neuneu" et ne veut rien savoir !
Dommage, j'avais en haute estime cette assurance !!!!
DOMMAGE, et TRES TRES DECU............</t>
  </si>
  <si>
    <t>philippe-d-116251</t>
  </si>
  <si>
    <t>Je suis satisfait du service et trouve que le personnel de GMF est bien réactif à mes questions ainsi qu'à mes demandes.
Merci à vous.
Bien cordialement.</t>
  </si>
  <si>
    <t>melya-102422</t>
  </si>
  <si>
    <t>Je voulais passer mon contrat auto au moins cher car mon véhicule a passé plus de temps au garage qu'entre mes mains et ils m'ont fait payer un an d'assurance je les déconseille fortement
 Voilà leur politique...</t>
  </si>
  <si>
    <t>vraimentdecu-112158</t>
  </si>
  <si>
    <t>j en ai vu des gens incompétents mais là on arrive à un point inégalé...
naze de chez naze
j ai perdu 1 an de remboursement de mutuelle santé parce que le lien entre la sécu et mutuelle n était pas fait ( carte reçue et on m a dit que c'était ok)
Nul nul nul</t>
  </si>
  <si>
    <t>mahamadou-122176</t>
  </si>
  <si>
    <t>Personnel très accueillant et très professionnel. Je confirme. La personne qui nous recu aujourd'hui est efficace et a repondu à nos attentes. Je tenais à le préciser. Merci</t>
  </si>
  <si>
    <t xml:space="preserve">Toujours aussi incompétent.  Que ce soit pour régler un sinistre et maintenant avoir juste une attestation...3 semaines qu'on me dit qu'on me l'envoie par mail .Ou ils ont un problème de mail  ou......ils me prennent pour une c....e.
C'est probable car je suis tombée 2 fois sur une personne qui a été insolente voir vulgaire. Au fait une assurance quelque elle soit c bien une société de service auquelle on fait confiance ? </t>
  </si>
  <si>
    <t>salah-m-126397</t>
  </si>
  <si>
    <t>Tres bien pour vos services en ligne. aussi bien pour les prix que pour la facilité d'utilisation de votre site.
Je vous recommanderai à mon entourage</t>
  </si>
  <si>
    <t>gadon-l-110339</t>
  </si>
  <si>
    <t>Satisfait de la qualité de la conseillère que j'ai eu au téléphone, la personne a été très agréable et m'a bien orienté pour le choix de mon assurance.</t>
  </si>
  <si>
    <t>wendy-l-113665</t>
  </si>
  <si>
    <t xml:space="preserve">Je suis satisfaite du service apporté
Les prix me conviennent 
Bonne réactivité 
Conseiller agréable et patient 
Je vous remercie 
Cordialement, 
</t>
  </si>
  <si>
    <t>christopher--b-135102</t>
  </si>
  <si>
    <t xml:space="preserve">Simple pratique, de supers prix
Personnel dispo rapidement par téléphone
Très satisfait nos voiture sont assurés chez direct assurance
Continuez comme ça </t>
  </si>
  <si>
    <t>wilfried-f-133667</t>
  </si>
  <si>
    <t>Je ne suis pas content de devoir payer deux mensualités d'avance. Mais les pris paraissent correcte, à voir dans le temps ce que cela va donner. Plus le cash bac de récupérer.</t>
  </si>
  <si>
    <t>monsifrot-p-139317</t>
  </si>
  <si>
    <t>je suis satisfait de la procédure de signature du contrat suite devis trouvé par le site comparateur d'assurance malgré quelques difficultés informatiques ...</t>
  </si>
  <si>
    <t>lek-131283</t>
  </si>
  <si>
    <t xml:space="preserve">Bonjour
Je déconseille fortement
conseillère casi injoignable
Vraiment deçu
J'ai eu un sinistre depuis le 18 août nous sommes le 4 septembre je suis toujours en attente d'une réponse
Si jappel pas pour savoir l'avancement de mon dossier personne ne m'appelle
</t>
  </si>
  <si>
    <t>yann-b-130255</t>
  </si>
  <si>
    <t>Bonjour,Je. Suis satisfait du service et des tarifs et de l'efficacité de direct assurance merci beaucoup à vous de vos services et de la rapidité à traiter les dossiers</t>
  </si>
  <si>
    <t>Je suis satisfait du service. Très bon rapport qualité/prix. Site à proposer à de nombreux futurs clients. En souhaitant que ce ne soit pas un "mirage".</t>
  </si>
  <si>
    <t>pierre-132211</t>
  </si>
  <si>
    <t>Bonjour,
Les réponses à mes questions, ont été claire, alors que j'ai eu du mal à les poser.
Bravo pour la patience et l'amabilité de    Mariama.
Pierre AIME</t>
  </si>
  <si>
    <t>avec mon contrat assistance panne 0 km , 3 interlocuteurs différents qui doivent à chaque fois se renseigner ,avec un temps d'attente de 15mn pour obtenir un semblant de réponse et pour m'envoyer dans un garage qui d'office ne réparera pas ma moto, au lieu de m'envoyer dans le garage de la marque (bien sur celui ci se situe à 60km) , ce qui à fini par être fait , mais non sans discuter  avec le 3em interlocuteur qui ne me comprenait pas ,20 secondes avant chaque réponse , je pense qu'il devait avoir un traducteur .finalement le garage de la marque à réparé aussitôt , et pas besoin pour l'assurance de me rapatrier à mon domicile , conclusion , très difficile de se faire "entendre" cela à duré 2 heures avant de partir avec le dépanneur au bon garage</t>
  </si>
  <si>
    <t>belle-j-137744</t>
  </si>
  <si>
    <t>Je suis satisfaite du service et de l'espace client assez bien fait.
J'ai été en contact téléphonique avec une de vos collaboratrices qui a été à l'écoute et très sympathique. Je suis néanmoins passée par le site des furets.com, les offres étant plus interessantes.
Et je trouve la franchise en cas de remplacement de pare-brise plutôt élevée.</t>
  </si>
  <si>
    <t>bouboune-128207</t>
  </si>
  <si>
    <t>Bonjour vous cherchez une assurance santé vous devez aller chez Santiane cela fait cinq ans que j'y suis et je n'ai qu'à me louer de leurs services on trouve toujours les prix élevés mais quand on en à besoin  c'est différent j'ai été hospitalisé cinq semaines sans avoir à débourser   le moindre centimes la rapidité des remboursements est parfaite le contact est très bon sauf un peu compliqué pour rentrer en relation téléphonique JE VOUS LA RECOMMANDE</t>
  </si>
  <si>
    <t>davides-90113</t>
  </si>
  <si>
    <t>J'ai voulu changer le contrat de mon fils pour assurer sa nouvelle voiture, leur système est fait pour vous faire avoir, il ne change pas le véhicule vous devez reprendre un autre contrat !!
Nous avons donc prit un autre contrat pour le nouveau véhicule et résilié par courrier scanné le premier, hors mon fils a envoyé le certificat de vente à la préfecture et n'a pas gardé d'exemplaire, l'assurance nous demande aussi une copie de la carte grise barrée !! Comme si on gardait ça en vendant une voiture. L'ancien contrat était sur mon RIB, le nouveau sur le RIB de mon fils, je bloque donc les prélèvements
2 mois après ils nous demande toujours les règlement de l'ancien contrat et ajoute même des frais, quand je réponds aux mails j'ai une réponse et quand j'explique l'affaire plus personne ne répond, il nous demande juste d'appeler un numéro surtaxé, ce qui est hors de question. 
Je me rends compte maintenant que sur internet tout le monde se plaint de ne pas pouvoir résilier son contrat. Le système est donc généralisé et fait pour faire payer les gens.
Bref je lance une procédure judiciaire contrecompagnie.</t>
  </si>
  <si>
    <t>romain-d-130558</t>
  </si>
  <si>
    <t>La souscription est rapide et le tarif attractif.
Rien à redire au lendemain de la souscription
Mon avis pourra être plus complet par la suite une fois que les premiers échanges avec l'assureur auront eu lieu</t>
  </si>
  <si>
    <t>francis-b-129764</t>
  </si>
  <si>
    <t xml:space="preserve">
Très bien et rapide satisfaction au niveau du prix.
Voir la suite au niveau de l'assurance si satisfaction Pas de raison je pense que tout se passera bien</t>
  </si>
  <si>
    <t>malek-92475</t>
  </si>
  <si>
    <t>Rapidité de la réponse et simplicité de la démarche, pour ce qui est du prix il est convenable, à voir si on continue définitivement avec direct assurance</t>
  </si>
  <si>
    <t>egletons19-49616</t>
  </si>
  <si>
    <t>actuellement en galère, je suis handicapé et j ai demandé un secours solidarité handicap pour aménagé ma voiture pour conduire . j ai reçu un courrier fin octobre me demandant l accord ou le refus de la cpam. Je lai adressé le 4 novembre par lettre suivie et j'ai vu qu'Intériale a reçu mon courrier le 8 novembre. ET bien je recois le même courrier en date du 18 novembre me re demandant la même chose. Quand a la plateforme on appel on tombe sur une personne qui ne dit pas son nom et plus plupart sont moyennement aimable, quand a la réponse il la regarde sur leur ordinateur. Moralité j'ai demandé ce secours en septembre et je n ai toujours pas de réponse définitive. De plus je suis actuellement en arrêt de maladie depuis plus de 3 mois, je dois envoyé mes documents pour le maintien de salaire et primes, j ai très peur que cela fonctionne aussi mal que ma demande d'aide de secours. Merci Interiale de me mettre dans une énorme galère étant chargé de famille et père de deux enfants très jeunes.</t>
  </si>
  <si>
    <t>kinou-125187</t>
  </si>
  <si>
    <t>Widad a aimablement répondu à mes questions, je n'avais pas encore reçu ma carte provisoire de tiers payant ni mon échéancier(en fait retrouvés car classés en indésirables dans ma boîte mail) je ne serai assurée qu'à la fin du mois d'aout, donc je ne sais pas encore si cette assurance santé me convient;</t>
  </si>
  <si>
    <t>azelma-111847</t>
  </si>
  <si>
    <t>Tout d'abord, comment se fait il qu'il y ait autant d"avis douteux" ??? Moi, je trouve cela bizarre. Bref. Mon chien, âgé de 10 ans est assuré depuis ses 7 ans 1/2 chez Assur O'poil. Je suis remboursée à hauteur de 60 %. Mon chien n'est pas malade, je lui fais donc une visite annuelle coûtant 46 euros et a eu cette année un détartrage 89 euros (le 12 mai et le 21 mai). J'expédie mes feuilles dès le 21 mai, pour ne pas oublier. Le 14 juin n'ayant aucune nouvelle et aucune trace de la réception des feuilles  sur mon compte client, j'appelle. Mon interlocuteur me dit que je vais recevoir mes feuilles en retour, apparemment il manque quelque chose, les feuilles sont expédiées depuis le 2-3 juin !!! Le 15, j'adresse un mail : aucune réponse!!!Aujourd'hui, 17 juin, toujours rien. Assurance à éviter d'autant que les mensualités sont passées de 23 à 27 euros ... sans me prévenir. Ils sont bons pour prendre notre argent mais pour rembourser c'est autre chose!!! Je quitte cette assurance. Cet avis n'est pas douteux mais bien réel d'une cliente en colère...</t>
  </si>
  <si>
    <t>ener-96763</t>
  </si>
  <si>
    <t>Aucune communication possible avec les services ( mort cérébrale). Depuis 3 semaines aucun conseiller en ligne, Le service client une demie heure d'attente et toujours personne. J'ai tout essayé je cherche une autre compagnie...</t>
  </si>
  <si>
    <t>faisal-s-113329</t>
  </si>
  <si>
    <t xml:space="preserve">jais payer 16 euros pour avoir déclarer un cintre don jetais pas responsable 
jais payer 40 euros de frai de dossier les conçurent ne font pas payer 
personne ma parler de mais avantage  point bonus 
</t>
  </si>
  <si>
    <t>djidji-69801</t>
  </si>
  <si>
    <t>Après avoir passé 3 semaines à obtenir des devis auto et scooter, on me refuse de souscrire en agence (Bois colombes) pour un motif qui n'avait absolument pas été évoqué durant les différents appels. Pas très sérieux !</t>
  </si>
  <si>
    <t>thierry-c-137805</t>
  </si>
  <si>
    <t>Le conseiller qui ma reçu était d'une amabilité exemplaire et d'une rare efficacité. Il a su répondre a toutes mes questions avec patience, délicatesse et bonne humeur. Merci</t>
  </si>
  <si>
    <t>rene-a-110332</t>
  </si>
  <si>
    <t>tres bien  R A S prix très bien satisfaction rien a redire de plus, conseillers l'écoute je conseille direct Assurance. site internet  le top je remercie</t>
  </si>
  <si>
    <t>bouazid-s-134498</t>
  </si>
  <si>
    <t>Rapport qualité prix correct à voir sur le long terme car c'est mon premier contrat chez vous . J'espère que votre politique se distingue des autres assurances .</t>
  </si>
  <si>
    <t>pkz-50114</t>
  </si>
  <si>
    <t>Passer l'age de 28 ans la MAIF augmente son tarif de plus de 50 % ! Après demande d'explication on perd le tarif jeune à partir de cet age ! La Maif devient alors la plus cher du marché largement la MAAF !</t>
  </si>
  <si>
    <t>tamerlan-65397</t>
  </si>
  <si>
    <t>Apres m avoir reclame 4 fois un arrete maintenant on me ballade en me disant que mon dossier est en cours de traitement....et cela depuis le mois d avril2018....Medames etMessieurs d interiale savez vous que je survie avec 730euros alors les pates e et patates je n en peux plus....penchez vous sur mon dossier afin que je percoive un complement d invalidite .Quand vous nous faites l article pour que nous adherions a votre mutuelle ayez l obligeance de nous prevenir que vous faites trainer en longueur et rechignez a nous indemniser en cas de sinistre!!!!!</t>
  </si>
  <si>
    <t>emmanuel-eustache-134995</t>
  </si>
  <si>
    <t>l'amabilité, la courtoisie et la disponibilité du conseillé, la réponse a mes question, et le rapport qualité/prix bref, je recommande sans hésiter l'olivier assurance.</t>
  </si>
  <si>
    <t>emi54-87440</t>
  </si>
  <si>
    <t>Je suis ravie neoliane est très bien</t>
  </si>
  <si>
    <t>adrien-s-122390</t>
  </si>
  <si>
    <t>Je suis satisfait, le prix mensuel de mon assurance est semblable au prix pratiqués par la concurrence et les services proposés sont tout à fait satisfaisant.</t>
  </si>
  <si>
    <t>anlamina-a-125722</t>
  </si>
  <si>
    <t>Je suis satisfait le prix me convient rapide et efficace merci beaucoup je peux même conseiller à des amis à très bientôt vraiment rapide comme assurance</t>
  </si>
  <si>
    <t>xavier--r-109847</t>
  </si>
  <si>
    <t>Contrat non conforme à la conversation téléphonique; Une garantie retirée entre-temps, (pack sérénité) mais tarif inchangé. Mais je m'en suis aperçu. Pitoyable fonctionnement commercial</t>
  </si>
  <si>
    <t>si-114959</t>
  </si>
  <si>
    <t>Je suis satisfait  très  bon prix  merci  beaucoup  je recommande  vivement  cette assurance  les prix  sont correct  merci  beaucoup  encore  je recommande  les prix  sont intéressants</t>
  </si>
  <si>
    <t>kurt-u-137112</t>
  </si>
  <si>
    <t>Je suis très satisfait et c'est très rapide recommander 
Et le prix est très correct 
Je suis satisfait et c'est rapide et le prix est très correct Nike</t>
  </si>
  <si>
    <t>stephanie-g-105976</t>
  </si>
  <si>
    <t>je suis satisfaite du service et des prix . les conseillés sont très professionnels et à l'écoute du client. Très réactif lors d'un changement de contrat sans des tonnes de documents à remplir.
Simple et éfficace.</t>
  </si>
  <si>
    <t>justine-t-115998</t>
  </si>
  <si>
    <t>Je trouve que les prix sont chers vu le contexte.
Et cette année encore, je suis surprise du montant sachant que je n'ai pas eu d'accident sur N-1. Non seulement je m'attendais à payer moins cher que l'année dernière mais surtout je m'attendais à payer moins cher que ma première année alors que j'étais pour le coup toute jeune conductrice... je suis un peu déçue.
Après je suis globalement satisfaite du service parce que quand on n'a pas de problème et qu'on n'a donc pas besoin de vous solliciter ben forcément tout va bien.</t>
  </si>
  <si>
    <t>dylan-71683</t>
  </si>
  <si>
    <t>Je suis tres tres  deçu de la maaf chez eux depuis 3 ans jamais eu de probleme Ah mais des que mon prelevement ne passe pas sur mon compte Mais je vais le regle en agence en cheque et dès que mon cheque et encaisse repartir sur un prelevement La dame de l agence me refuse le droit au prelevement parce que j ai eu un impaye Plus jamais chez eux il nous verron plus jamais il pense a argent avant les clients</t>
  </si>
  <si>
    <t>toutdego-96327</t>
  </si>
  <si>
    <t>Je ne peux être que satisfait. Mon but étant de payer le moins cher possible. Quant à l'utilisation de mon contrat, je ne peux rien en dire, je n'ai jamais eu l'occasion de solliciter mon assureur pour un dommage. Pour l'instant c'est le seul assureur que j'ai trouvé et qui me permet d'assurer mon véhicule en leasing au tiers maxi, tous les autres c'est tous risques.</t>
  </si>
  <si>
    <t>melanie-r-124730</t>
  </si>
  <si>
    <t>Je viens d'être victime d'un vol de pot catalytique, ma voiture n'est plus utilisable, le service sinistre m'annonce que je ne suis pas couverte. Je trouve qu'il y a toujours une excuse pour ne pas être couvert.</t>
  </si>
  <si>
    <t>oceane-70307</t>
  </si>
  <si>
    <t>après un incident en tord et un a 50/50, la Macif arrête mon contrat alors que je suis chez eux depuis longtemps et que je payais une somme exorbitante. ceci a été fait sans aucune explication. en plus, ils estiment que le dernier incident est illisible et ils ne m'ont pas renvoyé le constat.</t>
  </si>
  <si>
    <t>thi-minh-thoa-h-121523</t>
  </si>
  <si>
    <t>je suis très satisfaite du service. Le conseiller est super réactif et disponible. Les tarifs sont très compétitifs par rapport a note assurance pret immo .</t>
  </si>
  <si>
    <t>gratienne-42814</t>
  </si>
  <si>
    <t>Perp  ancre. Ils nous renseignent n importe  comment au tel ! Vous demandent 2×les mêmes  papiers (RIB,photocopie carte d'identité  ) Vous demandent tout un tas de trucs pour débloquer l argent....Un mois au moins d attente...Ne se posent pas la question de notre besoin. Ne font pas tant de manières pour encaisser les mensualités, quand  c était le cas.??</t>
  </si>
  <si>
    <t>marina-a-124500</t>
  </si>
  <si>
    <t xml:space="preserve">Super cool, des prix inférieurs à la concurrence ! J’attends de voir ce que ça donne mais je pense que c’est une bonne chose !!!
Merci beaucoup amv assurance </t>
  </si>
  <si>
    <t>denada-109594</t>
  </si>
  <si>
    <t>parfait et très sympathique, je n'ai pas testé en cas de sinistre mais je les joins facilement pour traiter mon dossier et les prix sont très compétitifs par rapport aux autres assureurs</t>
  </si>
  <si>
    <t>zaouche-l-114310</t>
  </si>
  <si>
    <t>le prix est très attractif, le devis est conforme au prix que j'ai payé. j'espère juste que tout se passera bien si un soucis arrive (espérons jamais)</t>
  </si>
  <si>
    <t>pierre-emile-g-109845</t>
  </si>
  <si>
    <t>très difficile de comprendre la facturation des différentes options et de modifier son contrat. les documents ne comprennent pas suffisamment d'informations er sont difficiles à trouver.</t>
  </si>
  <si>
    <t>zbouziane-51340</t>
  </si>
  <si>
    <t>Pendant un mois déjà, j'ai appelé Active Assurance sur leur numéro surtaxé 1 fois par semaine pour demander qu'on m'envoie la carte verte. A chaque fois, on m'assure l'envoyer dans la semaine. Mais je n'ai toujours rien reçu à ce jour. Je ne comprends pas cette attitude. Je commence à sérieusement songer à résilier ce contrat. D'ailleurs, je ne conseille pas cet assureur !</t>
  </si>
  <si>
    <t>jean-pierre-g-129663</t>
  </si>
  <si>
    <t xml:space="preserve">Bon prix, parmi une des moins chère pour les mêmes prestations proposées de partout. 
Pas d’options supplémentaires et facultatives concernant :
- rachat de franchise
- prêt de véhicule avec l’assistance panne
- valeur majoré
À voir dans le temps, si il y a un éventuel problème, si ils répondent présents. </t>
  </si>
  <si>
    <t>beghid-dehemchi-h-116714</t>
  </si>
  <si>
    <t>Je suis très satisfaite niveau prix, les conseillers sont très professionnels.tres bon accueil et très réactifs. Je ne suis pas déçu pour le moment.je recommandé cette assurance.</t>
  </si>
  <si>
    <t>dupont75-53071</t>
  </si>
  <si>
    <t>Service client incompétent au possible ! Remboursement long, et souscription chaotique ! Jamais je n'ai eu autant de problème pour la souscription d'un produit, incompréhensible !</t>
  </si>
  <si>
    <t>elise-d-116705</t>
  </si>
  <si>
    <t>simple pratique rapide
satisfaite des informations ainsi que des tarifs
le site est facile lisible
service client efficace à l'écoute et facile à joindre</t>
  </si>
  <si>
    <t>dimouchy-p-128425</t>
  </si>
  <si>
    <t>Merci. Je suis très satisfait du service et de la rapidité de vos réponses. Les prix sont très intéressants. Je vous remercie encore pour vos propositions. Cordialement.</t>
  </si>
  <si>
    <t>djen-67157</t>
  </si>
  <si>
    <t>Bonne prestation, bonne prise en charge par les conseillers
Bonne prestation, bonne prise en charge par les conseillers
Bonne prestation, bonne prise en charge par les conseillers
Bonne prestation, bonne prise en charge par les conseillers</t>
  </si>
  <si>
    <t>zonzlard-60451</t>
  </si>
  <si>
    <t>Bonjour,
Le 20 novembre nous avons été victime d’un cambriolage , 1 mois plus tard le 20 Décembre nous avons eu le passage de l’expert qui nous a indiqué qu’on serait recontacté dans 10 15 jours maximum par l’assurance pour enfin être indemnisé. 23 jours plus tard toujours rien , obligé d’appeler plus de 20 fois par jour pour ne jamais tomber sur un conseillé et quand par chance on a enfin quelqu’un en ligne on nous dis que la personne chargé de notre dossier est en pause déjeuner mais qu’il nous rappèlera tout de suite après , le pauvre à du se perdre dans son assiette car on attend toujours son appel ...</t>
  </si>
  <si>
    <t>letreblig-121163</t>
  </si>
  <si>
    <t>Continue à prélever des contrats annulés en temps et en heure. Met plus de 2 semaines à rembourser. Trouve normal de garder l'argent tout ce temps sans même s'excuser ce qui sur des primes annuelles représente un bon montant et peut mettre l'assuré en difficulté financière.</t>
  </si>
  <si>
    <t>youness-o-127677</t>
  </si>
  <si>
    <t>Je suis satisfait de le site direct et la semplicite de la procédure je vous préfère la mensualité tout risque plus comme ça j'ai opté pour le tiers maxi.</t>
  </si>
  <si>
    <t>teo10-61223</t>
  </si>
  <si>
    <t xml:space="preserve">MENSONGES 
Je fait un devis qui tombe à 664 euros par ans en tout risque la conseillère m’appelle et me demande si les informations sont juste et là elle me ressort mon devis mais qui a doublé et qui passe à 1200 euros par ans 
J’ai refait le devis en même temps qu’elle pour être sûr donc nous mettions les meme choses et là je retombe sur 664 euros et elle 1200 
On me rappelle pour savoir ma satisfaction avec un devis qui double du prix annoncer vous nous prenez pour des pigeons ou quoi ?
Sa sens la publicité mensongère a plein nez tout sa </t>
  </si>
  <si>
    <t>tamim-71331</t>
  </si>
  <si>
    <t xml:space="preserve">Je suis en AT depuis 3 ans
AG2R a traité mon dossier seulement 1 an et demi après mon arrêt de travail pour un complément de salaire à zéro euro
Leur méthode de calcul est faite dans le but de ne rien verser
AG2R procède à des retenues sur nos salaires cotisations mais ne reverse rien quand on est en AT
Des Accords Nationaux
Je ne pense pas être un râleur et je suis toujours resté courtois au Tel mais leur service client est incompétent 
Conseillers obséquieux
Je demande des infos sur mon dossier on me remballe et le conseiller me dit que toute façon leur société est costaud 
Les services sont cloisonnés à l extrême 
Cette situation est difficile 
Grave accident de travail et derrière le service de prévoyance n assure rien
</t>
  </si>
  <si>
    <t>ben-51149</t>
  </si>
  <si>
    <t>Je viens d'avoir un accident, 10 jours après je n'ai toujours pas de nouvelles de ma voiture (peugeot 3008), je paie plus de 1300 Euros de cotisation par an. En appelant l'assistance de l'assurance (minimum 30 min d'attente), on m'explique qu'il ne trouve pas de garages et qu ils ne peuvent rien faire, ma voiture est toujours dans un hangar du remorqueur, celui ci m'a appelé car il s'étonnait que ma voiture était encore chez lui, il m'a confirmé que les autres voitures ayant un accident le même jour étaient parties dans un garage depuis 4-5 jours. Aussi je n'ai aucune voiture de prêt, alors que j'ai souscrit le pack Tranquillité qui nous garantit une voiture de prêt, mais voilà ils nous prêtent la voiture qu'une fois les réparations commencées, déjà qu elle n'ai pas encore dans un garage, il faut que l'expert passe et ensuite les travaux commencent, donc je ne suis pas prêt de l'avoir ma voiture...et de plus cela dépend de la disponibilité des voitures de prêts du garagistes....
A oui j ai oublié de dire que j'ai souscrit un contrat avec l'option tournée régulière, c'est à dire que j'utilise ma voiture pour ma profession.
J ai l'impression qu on se paie ma tête, enfin ce n'est plus une impression.</t>
  </si>
  <si>
    <t>marianna-113783</t>
  </si>
  <si>
    <t>Service très décevant! Je les contacte par téléphone, on me renvoie sur le site. J'envoie les documents demandés et aucune réponse. Par téléphone on ne réponde pas à mes questions liées au remboursement d'acte médicaux et on essaye de me vendre une assurance prêt. Service inutile. Perte de confiance. Quel regret d'être adhérente à Harmonie Mutuelle. Depuis le 23 avril (bientôt un mois) je n'ai pas eu de réponse à ma demande d'estimation de prise en charge. je déconseille fortement cette Mutuelle, pas sérieuse!</t>
  </si>
  <si>
    <t>andrine-m-109632</t>
  </si>
  <si>
    <t xml:space="preserve">Je viens de contacter un de vos conseillers, je demande un devis tout risque, la personne m'annonce 122€ tout risque, et me propose une option connecté à 128€ en disent que je peux être remboursé jusqu'à 64€ par moi en fonction de ma conduite,.
Pendent la conversation le monsieur me dit 
je vous ai envoyé un lien par sms vous pouvez payer directement, 
je paie et 2mn après je découvre qu'il m'a envoyé un contrat tiers.
Je ne trouve pas normale ce type d'erreur,  si je faisais pas attention à ca, la compagnie de leasing aurait refuser de me donner la voiture demain.
Merci quand-meme </t>
  </si>
  <si>
    <t>rached-d-132283</t>
  </si>
  <si>
    <t>Merci à mon conseiller Benjamin A. qui est toujours très aimable et très professionnel. J'ai déjà recommandé Zen up et tout le monde en est satisfait.</t>
  </si>
  <si>
    <t>mime1948-69498</t>
  </si>
  <si>
    <t>Accueil peu agréable fait par une personne supportant mal le dialogue et les remarques de ses interlocuteurs.
Ne donne pas envie de souscrire un crédit ...</t>
  </si>
  <si>
    <t>sandymarin-agf-51668</t>
  </si>
  <si>
    <t>Bonjour, je suis client chez euroassurance depuis plusieurs années pour mon deux roues. J ai au départ , pris cette assurance car au niveau tarif, ils me paraissaient le mieux placés....Je n' ai eu aucun sinistre durant les deux quatre premières années et tout s est très bien passé ( ils ont prélevés mes cotisations normalement et je recevais les vignettes d assurance en temps et en heure) jusqu'au jour où j ai eu un sinistre dans lequel ma responsabilité n était pas engagée....Sauf que le véhicule adverse m à laissé ses coordonnées mais pas ses références d assurance.....Je n' ai évidemment jamais pu recontacter cette personne de mauvaise foi dont j avais cependant le nom et prenom....Et j ai donc transmis le numéro de plaque d immatriculation et l identité du conducteur du véhicule à euroassurance, qui m à indiqué que il ne feraient aucune démarche pour retrouver l assureur de ce véhicule et que je devais donc payer la franchise dans son intégralité (alors qu ils ont la possibilité de faire appel au fichier AGIRA pour ce genre de cas)......J ai donc demandé à ce qu'ils me fassent parvenir un remboursement sur rapport d expertise afin que je procéde moi même aux réparations de mon véhicule car je ne souhaitais pas payer une franchise pour un sinistre dans lequel je ne suis pas responsable et ils ont refusé cette demande. Je trouve ça aberrant qu ils soient là pour prélever les cotisations par contre quand il faut payer il n y a plus personne !! Je ne recommande donc pas cette assurance car je pense que leur gestion des sinistres est bien trop mauvaise !! Et vais donc envoyer bientôt ma lettre de résiliation !</t>
  </si>
  <si>
    <t>duchemin-108305</t>
  </si>
  <si>
    <t>Je crois que mes réponses prix et satisfaction sont significatif ! Maintenant, c'est vous qui voyez. Si vous avez de l'argent à perde, c'est le bon investissement.</t>
  </si>
  <si>
    <t>minka-53416</t>
  </si>
  <si>
    <t>Je suis en invalidité à 66,6 % catégorie 2. Dernièrement, j'ai reçu un courrier de CARDIF m'indiquant que j'étais convoqué devant le médecin de l'assurance pour une expertise médicale. Je suis donc allée à ce rendez-vous. Après un mois, je contacte CARDIF pour avoir des nouvelles concernant mon rendez-vous avec l'expert, et c'est là qu'un interlocuteur m'annonce que mon dossier n'est plus pris en charge, car l'expert à qualifié mon taux d'incapacité professionnel à 100 % et un taux d'incapacité fonctionnelle à 30%. Ceci est inadmissible, et c'est pour cela que je tiens à pousser un cri d'alerte à CARDIF. J'ai envoyé un AR au service qualité réclamation comme quoi je contestais cette décision vu mon état de santé (maladie dégénérative). A ce jour, je n'ai toujours pas de nouvelles et je ne compte pas en rester là et je consulte mon avocat pour les mettre en demeure. Je déconseille à quiconque qui souhaiterait souscrire un contrat d'assurance chez CARDIF en plus les interlocuteurs sont désagréables au téléphone.</t>
  </si>
  <si>
    <t>jeremie08-63727</t>
  </si>
  <si>
    <t>Je suis scandalisée d une telle assurance,je vient  d' avoir un sinistre la mon toit envolè  mes chambres innondés ,au tel on me dit espert sous 7 jours ouvrés et la on me sort sous 1 jours je vie comment avec trois enfants franchement nul comme assurenc je vais virer mes contrat laba degouter du temps attente au tel nous prend pour des bleu</t>
  </si>
  <si>
    <t>serrano-ruiz-v-139366</t>
  </si>
  <si>
    <t>satisfait par le service mais trop tatillon sur les dates des sinistres précédents surtout quand ceux ci sont mineurs, plus value automatique dommage !</t>
  </si>
  <si>
    <t>adrien-b-131002</t>
  </si>
  <si>
    <t>RAPIDE ET PRATIQUE 
prix correcte après comparatif 
seul bémol la protection du conducteur
sauf les explication pourquoi je pai plus cher la première fois</t>
  </si>
  <si>
    <t>etienne-d-135051</t>
  </si>
  <si>
    <t>Les prix me conviennent Je suis très heureux d'être chez direct assurance merci de votre accompagnement. Je compte sur vous pour aujourd'hui et a l'avenir merci beaucoup.</t>
  </si>
  <si>
    <t>souaidi-133007</t>
  </si>
  <si>
    <t>Je suis très.contante du conseiller  monsieur RAWANE  il étais à l'ecoutede se que je lui es demandé, il m'a bien renseigné  de e que je voulez  savoir  pour moi  un bon conseiller. Merci</t>
  </si>
  <si>
    <t>cyril-b-133158</t>
  </si>
  <si>
    <t xml:space="preserve">Le prix me convient comparé à d'autres assurances 
Facile de souscription via internet 
Pratique et rapide 
Résiliation de mon assurance actuelle effectuée par direct assurance c'est parfait </t>
  </si>
  <si>
    <t>deyan-b-135343</t>
  </si>
  <si>
    <t>Je suis satisfait du service de direct assurance. Pas d'autres remarques particulières à ajouter, c'est simple et rapide. La souscription à été effectuée en quelques minutes seulement.</t>
  </si>
  <si>
    <t>doudou77-76410</t>
  </si>
  <si>
    <t xml:space="preserve">Bonjour
Je suis très mécontent de vos services après plusieurs années d engagement
Je m explique... j'ai contacté plusieurs fois par mail et par téléphone des conseillers pour arrêter mon assurance d'un scooter obsolète... Je m explique ce scooter a été démonté (roue carter d'huile et essence etc.. )  donc il est pour le moment inutilisable... il ne comporte plus aucun risque ! Je ne compte pas le mettre a la casse il est dans un de mes box bref on me répond tjs la même réponse bateau et robotisé par mail (6 fois de suite quand même) comme quoi je  doit envoyer un nouveau justificatif d assurance hors je ne souhaite pas le reeassurer.. Et le pire était les échanges téléphoniques d'une incompétence incroyable ! Le 1er me demandant un justificatif d accident... Euh... Et la 2eme encore pire qui me dit que 'assurance n'est plus sans engagements ??? Et qu'il me faut un justificatif de démontages par un garage ?? La blague !!!
Bref deux points 
J'ai signé un contrat SANS ENGAGEMENT (Vous ne pouvez pas changer les règles comme cela c'es d'ailleurs bien indiqué sur votre site
Et deuxième point on me demande tjs de me justifier !!!! Alors que c'est tjs bien indiqué sur votre sans justificatif 
Et encore ici je suis obligé de me justifier !! 
Ci joint les screenshot de votre site !
Je demande donc l arrêt immédiate de mon assurance sous peine d'alerter ma protection juridique et demander des dommages et intérêt pour le temps consacré 
Moi qui comptait assurer ma nouvelle voiture prochainement chez vous c'est raté ! </t>
  </si>
  <si>
    <t>nelly-f-123065</t>
  </si>
  <si>
    <t>Les prix semblent très corrects par rapport a mon ancienne assurance, et la démarche est très simple. Reste maintenant a voir dans la pratique. Mais pour l'instant, je suis plutôt satisfaite</t>
  </si>
  <si>
    <t>jose-80926</t>
  </si>
  <si>
    <t>Les faits : Mon voisin casse ma clôture accidentellement avec son véhicule. déclaration d'assurance. Expertise avec les deux assurances. résultat je dois payer une franchise de 120 euros à l'artisan, qui me demande au passage de lui fournir l'électricité et l'eau.
Discutions houleuses avec l'expert salarié de la Maaf. Il tente de requalifier mon contrat d'assurance qui comme par hasard n'est plus bon. et m'en colle pour une centaine d'euros en plus, ben ma foi.
Le voisin s'en tire bien. Je suis obligé de tous régler alors que je ne suis que victime d'un tiers identifié en plus! et qui ne conteste en rien. Mais c'est moi qui doit payer. C'est n'importe quoi. Et l'expert qui ne comprend pas que je ne veux (par principe) et peux pas (je ne suis pas là de la semaine) donner de l'élec et de l'eau. Je pense honnêtement  changer d'assurance même pour plus cher s'il le faut. je suis très très déçu, comme beaucoup apparemment.</t>
  </si>
  <si>
    <t>bapcol-125297</t>
  </si>
  <si>
    <t>Très bien reçue par Aminata. Elle a résolu le problème que j avais pour activer mon espace adhérent. Je ne suis nouvellement inscrite. Prix raisonnable</t>
  </si>
  <si>
    <t>chouchou-57584</t>
  </si>
  <si>
    <t>très bon rapport qualité / prix.Assuré depuis janvier rien à redire, les conseillers sont très agréables et à l'écoute de ce qu'on recherche que ce soit avant de souscrire ou aprés.Dépannage avec mondial assistance en moins de 40 min, très professionnel.</t>
  </si>
  <si>
    <t>yuxia-b-131033</t>
  </si>
  <si>
    <t xml:space="preserve">La conseillère est bien gentille
Le prix me convient également c’est super 
Je recommande j’espère que ce sera une belle expérience niveau du prix est beaucoup moins cher que les autres assureurs </t>
  </si>
  <si>
    <t>stef-76865</t>
  </si>
  <si>
    <t>Une honte ! Apres l incendie de mon véhicule, il y a 2 moi ,l expert a donné une première expertise ( court circuit) une semaine après la Maaf veut une analyse des fluides ,2 semaines après résultat huilés ok .l expert prend contact 10 jours après pour que l on fixe le montant de l indemnisation ,nous trouvons un accord et valide le prix mais maintenant la Maaf redemande des expertise supplémentaires ! Cela fait 2 mois sans véhicule et l on me balade de service en service sans réponse concrète ! Je pense tout simplement que la Maaf ne veulent pas payer et que cela est inadmissible ! Quand on paye sans problème tout les mois tout va bien mais après un sinistre on ne veut pas vous indemniser et on vous laisse sans voiture ni argent !! Je compte prendre un Rdv avec un avocat pour régler la situation</t>
  </si>
  <si>
    <t>leon-98314</t>
  </si>
  <si>
    <t>AXA FAIT PAYER LES MORTS...
Ma mère ( décédée ) répond à la la société EFFICO de TOURS mandatée par AXA ASSURANCE afin de recouvrir une assurance souscrite en vie... ; 
"C'est avec plaisir qu'une voisine m'a apporté votre courrier, trouvé la boite à lettre débordant de publicité détrempées...Aujourd'hui je suis à l'autre bout du village. je m'y trouve bien seule...le lieu est bien éclairé et protégé des vents d'un joli mur de pierres mais la solitude y est grande...les  journées y sont longues...mon mari est mort...je sais que mes proches pensent à moi. 
Je me revois le 7 janvier dernier, dans mon lit d'hôpital pour un bilan.Je venais de prendre mon petit déjeuner et je me suis assoupie vers neuf heures. C'est à onze heures que l'on a constaté mon décès. Une crise cardiaque...
Je repose allée B, emplacement 23, je serais très heureuse si vous me rendiez visite et je vous informe que la parcelle 24 est libre, nous pourrions être voisins.
AXA a déja été informé en RAR...deux fois...
Ma maman est MORTE DEPUIS PRES D'UN AN et 2 RAR à AXA.
HONTE à AXA ASSURANCE...</t>
  </si>
  <si>
    <t>bordes-s-117610</t>
  </si>
  <si>
    <t>Je suis satisfait du service en ligne et téléphonique.
Le rapport prix pour un jeune conducteur est assez abordable.
Je recommande L’olivier assurance.</t>
  </si>
  <si>
    <t>hemmerle-g-130552</t>
  </si>
  <si>
    <t>Lors de la souscription du 2eme contrat par le / la conjoint(e) il serait bien de préciser dès le départ que le contrat serait rattaché au compte du conjoint plutôt que de le découvrir a posteriori</t>
  </si>
  <si>
    <t>sur-saut-92597</t>
  </si>
  <si>
    <t>Malgré de multiples tentatives écrites et orales (courtoises) de démêler les fils d'une situation simple mais devenue inextricable du fait des défaillances et silences de MAIF, j écris ce jour à la direction générale pour les dénoncer ainsi que pour exprimer mon dégoût du mépris avec  lequel est traitée une sociétaire (45ans d'ancienneté!). Que l'on abandonne sans autre état d'âme... puisque MAIF a perdu ses valeurs d'origine ..et nonobstant ses déclarations ! Merci aux sociétaires qui ont engagé une action judiciaire de se faire connaître.</t>
  </si>
  <si>
    <t>cjf-97823</t>
  </si>
  <si>
    <t>J ai une assurance auto sogessur de sans aucunes franchise que je paye très cher or a la grande surprise lors d un bris de glace j ai du payer 20 pour cent de la facture soit 80 euros sogessur ne veut pas me rembourser très sérieux dans un mois je ne serais plus assurer chez cette compagnie qui ne respectent pas ces obligations et fait des contrats sans franchise qui ne en sont pas ne vous assurez pas chez eus</t>
  </si>
  <si>
    <t>krys34-96609</t>
  </si>
  <si>
    <t xml:space="preserve">J'ai jamais eu de soucis et toujours etait bien remboursé lorsque mon chien a ete bien malade. Cotisation un poil chère mais réactivité presente.
Perso satisfaite </t>
  </si>
  <si>
    <t>fati-98297</t>
  </si>
  <si>
    <t>Après 37 ans je quitte la Macif à la suite de plusieurs déceptions. Seuls le  manque de temps de consulter d'autres assurances, m'a empêchée de partir. Trop de mauvaises surprises. Mauvais accueil en agence on vous donne un rendez-vous et lorsque vous arrivez la personne vous dit qu'elle n'est pas disponible et qu'un collègue va vous prendre 'entre deux rendez-vous vite fait". Irrespect du client. Je rappelle que je suis une cliente sans aucun problème mais dès que j'ai un incident ou un sinistre c'est toute une histoire, la macif par l'intermédiaire de l'expert, fait tout pour ne pas vous dédommager. Le service réclamation client ne vous répond même pas. Aujourd'hui je m'en vais ailleurs. Un conseil faites comme moi.</t>
  </si>
  <si>
    <t>jeremy59-96188</t>
  </si>
  <si>
    <t>Je suis propriétaire d'une flotte de véhicules automobiles qui était assuré chez Axa assurance il mon fais croire que je faisais une affaire chez eux mais c'est eux qui ont fait une affaire avec moi en me proposant des offres 2 fois plus cher que leur concurrents et quand je voulais partir de chez eux c'était le parcours du combattant plus jamais je n'assurerai chez eux de plus des augmentations des cautisations chaque année injustifié je ne recommande pas cette assurance</t>
  </si>
  <si>
    <t>flotte-automobile</t>
  </si>
  <si>
    <t>mic-54375</t>
  </si>
  <si>
    <t>Mutuelle à fuir. Chère. Remboursements insuffisants. Mépris total du client. Il faut des mois pour obtenir ses allocations journalières. Le prélèvement de la cotisation sur le salaire se fait n'importe comment et ensuite on réclame des sommes exorbitantes à payer dans un délai d'un mois.</t>
  </si>
  <si>
    <t>maylia-63603</t>
  </si>
  <si>
    <t>Vol d'un bijou avec agression, expert nommé par la MAIF pour évaluer la valeur vénale qui se base sur un hypothétique plafond de garantie plutôt que de considérer les caractéristiques et la valeur marchande de l'objet. La MAIF le suit et propose une indemnisation à hauteur de 70% de la valeur marchande effective pour un bijou de qualité joaillière artisanale acheté 16 mois auparavant. Aucun dialogue possible avec le charge de clientèle. A fuir.</t>
  </si>
  <si>
    <t>maitre-en-colere-114722</t>
  </si>
  <si>
    <t>Pour tous les maîtres des animaux
 L'assurance ECA  Et a évité Il rembourse comme  Ça leur chante Déjà vous en êtes toujours de votre poche Si vous faites une stylisation de chienne Ils vous disent que c'est remboursé Mais vous vous apercevez qu'après ils vous disent  Oui mais il y a fort fait 100 euros.   Où on vous dit  Ce n'était pas dans votre contrat En 4 ans de contrat Ça m'a coûté plus de 1812 EUR Il m'a remboursé moins de 731 EUR  Et quand le vétérinaire dit un mot pour la maladie Vous êtes remboursé et quand il dit un autre mot pour la même maladie vous êtes pas remboursé C'est la preuve que cette assurance  Vous vend  des contrats sans savoir La différence entre deux mots qui veut dire la même maladie
Ils savent vous téléphonez régulièrement pour vous dire il faut changer le contrat pour vous envoyer un peu cher Et pour rembourser c'est plus compliqué Éviter cette assurance ECA Pour tout contrat chez eux</t>
  </si>
  <si>
    <t>fredo-102557</t>
  </si>
  <si>
    <t>25 ans chez AMV pour ma moto et mes voitures, accueil téléphonique, réactivité sur les dossier et facilité de navigation sur le site AMV. Je recommande vivement.</t>
  </si>
  <si>
    <t>louisonne-f-130215</t>
  </si>
  <si>
    <t xml:space="preserve">Je suis satisfait de votre prestation et service
Les prix me conviennent parfaitement et une facilité et une bonne compréhension du service et contrat </t>
  </si>
  <si>
    <t>stephane-p-128761</t>
  </si>
  <si>
    <t>SATISFAIT ET FACILE DE SOUSCRIRE UN CONTRAT EN LIGNE . CONTACT téléphonique RAPIDE ET PERSONNE TRÈS AGRÉABLE AU TÉLÉPHONE . JE CONSEILLERAIS CETTE ASSURANCE MOTO A DES COLLÈGUES</t>
  </si>
  <si>
    <t>montad-137724</t>
  </si>
  <si>
    <t xml:space="preserve">Je croyais qu'allianz était une bonne assurance mais je me suis trompé, j'ai eu un sinistre a l'étranger le 25 août 2020 où je ne suis pas en tort et toujours pas d'indemnisation. J'appelle 4x fois par jour et un coup le gestionnaire est en vacance un coup il est occupé ça fait 6 mois qu'il doit m'appeler sous 48h. J'ai l'impression qu'on se fou de moi. 
On ne peut jamais avoir personne. 
Je pense aller au tribunal pour récupérer mon argent. Normalement l'assureur a trois mois pour vous indemniser moi ça fait plus d'un an que j'attends et j'en marre !!! Donc d'après mon expérience fuyez ne vous assurer pas chez eux car en cas de soucis on ne vous payera pas où que très tard ! </t>
  </si>
  <si>
    <t>Refus de céder la place !
Je viens de signer un contrat avec la MATMUT et Active Assurance refuse de céder la place !
Ils ont déjà prélevé un mois de trop et veulent continuer...
Je viens de résilier mon autorisation de prélèvements !</t>
  </si>
  <si>
    <t>jade-91131</t>
  </si>
  <si>
    <t>Je recommande Direct Assurance sans hésitation 
réactivité, rapidité,facilité de naviguation sur l'appli mobile et site.
De plus meilleur prix sur le marché++++</t>
  </si>
  <si>
    <t>nicsim-87449</t>
  </si>
  <si>
    <t>Après plusieurs appels (avec beaucoup d'attente) j'ai pu enfin obtenir une réponse au bout 1 mois Merci à Gwendal d'avoir pris mon problème en charge et l'avoir résolu (enfin je l'espère)</t>
  </si>
  <si>
    <t>kate-133305</t>
  </si>
  <si>
    <t xml:space="preserve">Assuré depuis plus de 10 ans à la maif, nous avons du déclarer un sinistre à cause de notre voisin qui a endommagé notre maison suite à des travaux qu’il a effectué chez lui. 
Ils font donc passer leur expert et celui de l’assureur de mon voisin le même jour. 
Les experts (si on peut appeler ça comme ça) font exactement le meme rapport. 
J’ai déclaré mon sinistre en mars 2021, je me renseigne pour savoir comment faire une contre expert et bien sûr on essaie de me dissuader au téléphone de ne pas faire de contre expertise car je vais payer des frais pour rien, je ne pourrai pas prouver que mon voisin est à l’origine des dégâts etc etc. 
Bien évidemment le dommage ne résulte pas du fait de mon voisin mais à cause de nous dans le rapport de l’expert (évidemment !) 
Je demande donc une contre expertise (par mail cette fois ci) et le rapport de l’expert et la, 3 mois après je n’ai toujours rien aucune info, pas de rapport. 
J’ai souscrit une protection juridique je demande comment je peux la mette en œuvre et la…encore aucune réponse. 
La note que je pourrai leur donner et bien elle est tellement basse qu’elle est inexistante sur l’échelle de richter.
Ha si, je peux quand même dire que niveau prix ils sont pas trop mal… après à choisir entre payer un peu plus cher ou avoir une vrai garantie…
Si par contre il y a un point positif que je peux citer c’est eux, ,c’est lorsqu’on demande une mobilité bancaire la semaine suivante on reçoit un mandat de prélèvement ce sont les champions du monde vraiment d’une réactivité que je n’ai jamais connu auparavant !
Bon tout ça pour dire qu’ils sont…et bien je ne sais pas si vous les trouvez merci de m’en informé ! 
</t>
  </si>
  <si>
    <t>am-58801</t>
  </si>
  <si>
    <t>Ils reçoivent  jamais les documents par mail et par courrier. Bonus 50 depuis plus de 6 ans et pour un mois de non assurance 50 euros de plus à payer je résilie ce jour ça me coûte 60 euros de plus c des v.....s, un conseil fuyez</t>
  </si>
  <si>
    <t>gabs-79441</t>
  </si>
  <si>
    <t xml:space="preserve">Assuré tous risques depuis cinq ans, bonus Maxi + à vie. Je constate au mois d'août, après une absence, une très grosse fuite d'eau par le plafond de mon parking juste au dessus de mon véhicule (qui était dans un état proche du neuf et bichonné), avec incrustations de dépôts calcaires sur l'ensemble de la carrosserie et des vitres, rendues opaques! Donc inconduisible.
Je me dis que ce n'est rien et j'essaie de nettoyer avec des produits doux mais j'arrête car ça ne part pas et je ne voudrais pas rayer vitres et carrosserie.
 J’appelle le service client pour la franchise (jusqu’à 540 €) on me dit: "c’est votre bailleur, pas de problème vous ne la payez pas". Je rappelle plus tard pour la marche à suivre, et la personne en charge du dossier au service client me dit: " envoyez-moi un constat signé par la partie adverse et je prends tout en charge franchise incluse". Il m'adresse un mail signé de son nom.
Je lui envoie donc ce constat dûment rempli cacheté et signé, dégât des eaux reconnu avec mention manuscrite de mon bailleur qui est une très grosse structure sur Paris. On ne peut rêver mieux. Puis rendez-vous au garage avec l’expert. 
Tout se passe bien mais au lieu du bon dénouement que j'attendais,  je reçois un SMS laconique : "indiquez-nous des témoins afin qu’on leur fasse faire une déposition écrite !" 
La partie adverse reconnaît sa responsabilité, signe le constat mais maintenant: case départ, il leur faut des témoins!!! De qui se moque-t-on ??? Je rappelle mon interlocuteur du sce clients mais il est  injoignable cette fois!
Son collègue nie tout et me dit que malgré mon bon droit et la reconnaissance formelle de la partie adverse: mon bailleur, qui gère des milliers de logements et immeubles sur la France,
 écoutez bien ça : il n’est peut-être pas assuré !!! (Ben voyons, ça c'est prison assurée pour les dirigeants!) Ah, chez Maaf, on ne recule devant aucun argument foireux pour ne pas payer!!!
Et avec cela, je suis dans mon droit … Je n'ose pas imaginer l'inverse!
Donc maintenant et malgré l’engagement verbal lors du 1er appel plus celui du responsable clients, c’est moi qui dois payer la franchise qui peut aller jusqu’à 540 € !!! Et je ne la paierai pas quoi qu'il arrive!
Je considère que c'est à mon assurance de me défendre et d'avoir l'élégance de me dispenser de payer la franchise, dans ce contexte limpide où mon bon droit est admis sans conteste par la partie adverse.
Autre chose, ce monsieur me dit qu’il a contacté L’assurance adverse et qu’elle peut répondre sous un mois! Répondre quoi? Nous avons le constat signé. En outre, je dois compter pour du beurre car cela fera plus de deux mois que je n'ai pas jouissance de ma voiture! Mais Monsieur Maaf s'en moque! Je n'ai qu'à payer … Et passer sous silence!
Merci Monsieur Maaf. 
Sans compter que l'expert a dit au garage que la réparation devra se faire en 2 étapes!!! C'est-à-dire 2 séjours au garage! Je n'ai jamais vu ça, pourquoi pas en une fois? Je ne sais pas mais là encore ça sent le coup fourré! Ils ont annihilé toute confiance en moi.
Alors des menteurs éhontés, des manœuvriers dilatoires, des étriqués sans éthique prêts à toutes les compromissions pour ne pas assumer leurs engagements contractuels j’en ai vu! Mais jamais comme la Maaf! 
Quand on pense qu’ils jouent les parangons de vertu sur les médias et en chantant … pour mieux nous faire danser et prendre notre argent, alors que dans la vraie vie ils font tout pour échapper sans scrupules à leurs obligations. Consternant! 
Il y a des collectifs qui se perdent, ne serait-ce que pour poursuivre les PDG de ce type d’entreprise de tromperie et faire en sorte que les médias constatent leur degré d'amoralité et ne les acceptent plus afin qu’ils cessent d’abuser les crédules dont je fus (pas pour longtemps). 
Et pour le collectif, Qui sait ? Ce n'est peut-être pas perdu, on y travaille …
J'ajoute qu'ils ne répondent plus à mes mails, même mon agence à Paris. Le mépris du client, c'est ce qui manquait au tableau!
Alors d'aucuns me trouveront peut-être un peu dur! Mais comprenez-moi: 2 mois privé de ma voiture, les mensonges flagrants, les mises en doute de ma parole, le manque de déontologie à assister l'assuré qui est en souffrance et ma déception car j'avais foi en ma compagnie, peuvent rendre furieux!
</t>
  </si>
  <si>
    <t>chloe-s-130643</t>
  </si>
  <si>
    <t>Satisfait du service. Meilleur rapport au niveau  qualité / prix que l’ancienne assurance. 
Je suis également satisfaite de la possibilité de parrainage.</t>
  </si>
  <si>
    <t>nogo71-105566</t>
  </si>
  <si>
    <t>très déçu de cette assureur car un Contrat auto resilliez car une personne dans le foyer a un permis étranger malgré que cette personne ne conduit pas la voiture assuré, et ne ils ne rembourse pas les paiement déjà encaisser!</t>
  </si>
  <si>
    <t>dinky72-57047</t>
  </si>
  <si>
    <t>Près de 15 contrats chez eux avec nous et mes 3 enfants.
Refuse la prise en charge d'un sinistre de 2000 euro en responsabilité civile car, à cause d'un parapluie que l'on a oublié sur la plage arrière notre ex peugeot 308 cc, ce qui a cassé le système d'ouverture du toit.
La GMF me dit que ce n'est pas moi qui a cassé le système, mais l'objet et que le possesseur de la voiture doit prouver que c'est mon parapluie donc pour le moment, je  suis dans l'impasse, et comme j'ai payé les réparations, ils me disent que je devais poursuivre le propriétaire de l'auto pour qu'il me rembourse lui-même.
C'est du grand n'importe quoi, surtout que j'ai reconnu que le parapluie nous appartenait.
Autrement, je ne suis pas d'accord avec le niveau tarif car mis à  part les assurances en ligne, c'est la moins chère par rapport aux prestations.</t>
  </si>
  <si>
    <t>jb14-105219</t>
  </si>
  <si>
    <t>Si je pouvais mettre 0 étoile je l'aurai fais. Je déconseille vivement ! Très mauvais rapport qualité prix, et je ne parle pas du service. Sans doute la pire assurance possible.</t>
  </si>
  <si>
    <t>renault-90069</t>
  </si>
  <si>
    <t>mauvaise couverture assurance emprunteur malgré quotité à 100% suite à un arrêt maladie en ITT c'est calculé uniquement sur la perte de salaire</t>
  </si>
  <si>
    <t>remy-l-109659</t>
  </si>
  <si>
    <t>Je suis très satisfait   de la  la conseillère  qui ma bien conseillée et aidée   par internet  à ouvrir un compte .  
La conseillère à été d'une très grande patience avec moi    et ma rappelée à plusieurs reprises pour m'aider .Merci !</t>
  </si>
  <si>
    <t>rene-c-124540</t>
  </si>
  <si>
    <t>surcoût beaucoup trop élevé pour un enfant âgé de 54 ans ,ayant conduit en Angleterre et qui détient son permis depuis plus de 30 ans..............
où se trouve c e que l on est sensé reconnaître   ??</t>
  </si>
  <si>
    <t>bruno-57926</t>
  </si>
  <si>
    <t>si un jour vous avais bessoin de la complementaire AG2Rla mondiale arme vous de beaucoup de patience car si vous avais bessoin de rien contacte les car bout de trois mois toujours pas indemmise et il ont tout les documents de plus un site internet pas a jour sur le compte client</t>
  </si>
  <si>
    <t>pascal-l-128663</t>
  </si>
  <si>
    <t>Très satisfait des tarifs et explication du téléconseiller qui m'a rappelé dans un délais très bref. Le plus de votre assurance est que vous prenez en considération le bonus acquis autant en auto que moto.</t>
  </si>
  <si>
    <t>christophe-d-106549</t>
  </si>
  <si>
    <t xml:space="preserve">Je suis satisfait du service. Pour autant, je trouve onéreux le montant de la cotisation d'assurance pour mon véhicule Ford Maverick de 1996 qui est au tiers et ne roule que sur des petits trajets.
Cordialement.
</t>
  </si>
  <si>
    <t>satya-v-133815</t>
  </si>
  <si>
    <t>Je suis satisfaite du service proposé et des conseils. Merci du service et des prestations. Je conseillerai votre assurance à des contacte. Merci et à bientôt</t>
  </si>
  <si>
    <t>lilou-64033</t>
  </si>
  <si>
    <t>Lorsqu'on souscrit au téléphone on a des conseillés très pro qui connaissent bien leur domaine mais une fois qu'on est client on tombe sur des gens  qui savent à peine répondre à nos questions</t>
  </si>
  <si>
    <t>sylvain77-99017</t>
  </si>
  <si>
    <t xml:space="preserve">J'ai découvert la mutuel Génération en 2014 avec mon employeur SECURINFOR, En 6 ans je n'ai jamais eu à me plaindre de cette mutuel et des services.
Le prix de la mutuel avait peut être augmenter au cours des années, mais le service et les niveau de prise en charge pour les remboursements sont plus que correcte et avantageux.
Aujourd'hui je suis dans un cadre de portabilité depuis février 2020, avec la situation sanitaire je n'avais pas prêter attention à mes mails dans le dossier spam, j'ai constaté que la portabilité n'avais pas été réaliser depuis que je suis au chômage.  Le service client m'a rassurer et accompagner pour résoudre mon soucis et procéder aux démarches.
A la fin de la portabilité je vais regretter de ne pas pouvoir souscrire un contrat à titre personnel. J'aimerais beaucoup que mon futur employeur soit adhérent.
</t>
  </si>
  <si>
    <t>pas-de-pseudo-113281</t>
  </si>
  <si>
    <t>Vos ref : Generation Prevoyance Hospitalisation
N° adherent 4701895
Bonjour,
il faudrait vraiment ameloirer votre service comptabilité qui me harcèle depuis 1 mois pour un impaye de 5,95€  qui a été reglé par chèque et débité.
J'ai contacté le service qui m'a confirmé que tout avait été regularisé.
Mais des appels journaliers ont continué, et aujourd'hui on m'envoie une lettre recommandée!
Je pense que la prochaine fois je vais vraiment resilier 
Merci de faire le nécessaire car il y a de quoi porter plainte 
Madame Foucart</t>
  </si>
  <si>
    <t>leodylan-59777</t>
  </si>
  <si>
    <t>On paie des assurances pour au final ne jamais être remboursé, quoi qu'il arrive, accident de voiture : ils ne prennent rien en charge, assurance maison verre etc : table en verre cassée : ils ne prennent rien en charge, maigres que l'expert soit passé et nous ai dis que ce serai remboursé.. j'appelle ça du profit c'est tout rien de plus rien de moins!!!</t>
  </si>
  <si>
    <t>faiza-h-109483</t>
  </si>
  <si>
    <t xml:space="preserve">service  simple ,  prix  correct  ,  répondent  au téléphone .
Jamais  eu  de  sinistre  jusqu’à  présent donc  pas d'avis sur les suites d'un sinistre  encore  </t>
  </si>
  <si>
    <t>mathieu-r-133197</t>
  </si>
  <si>
    <t>Pourquoi faire payer une double mensualité au démarrage du contrat alors que l'offre précise qu'il n'y a pas de frais de dossier? C'est NUL!
Et puis 40€ par an en supplément pour la mensualisation, ce n'est clairement pas justifié!</t>
  </si>
  <si>
    <t>joel--92804</t>
  </si>
  <si>
    <t>Je suis satisfait des prix . Nous avons déjà le véhicule de ma femme assuré chez direct énergie et nous voulons assurer un 2 eme véhicule car nous en sommes satisfait</t>
  </si>
  <si>
    <t>eric-129202</t>
  </si>
  <si>
    <t>Je suis chez neoliane depuis 4 ans. j'ai souscris un contrat santé. Je ne suis pas déçu pour l'instant. Les remboursement sont rapides (environ 3 jours après télétransmission) et correspondent à ce qui est dans le contrat. je l'écris car ma femme a une autre mutuelle (axa...) et ils sont nuls: aucune information, un site web qui change tous les 4 matins et trop compliqué d'accès, des remboursements qui n'arrivent pas après plusieurs semaines,.....). Donc j'écris un message positif pour neoliane car en faisant la comparaison avec axa, je les trouve très pros et efficaces.</t>
  </si>
  <si>
    <t>xaxa416-80206</t>
  </si>
  <si>
    <t>Très bonne assurance à l'écoute de ses client. Disponible et efficace. Je conseille c'est assurance. Franchise abordable</t>
  </si>
  <si>
    <t>delloye-x-114246</t>
  </si>
  <si>
    <t>Satisfait du service client et de la disponibilité des équipes. Je recommande sans hésiter.
Faciliter le joindre un conseillé et d'avoir des réponses.</t>
  </si>
  <si>
    <t>al--0-60902</t>
  </si>
  <si>
    <t>Que des insatisfactions, un accident reconnu responsable malgré l'appui de temoin signifiant le contraire mais dont l'avis ne compte pas pour april moto, j'ai resilié mon assurance, ils m'ont prélevé encore 2 mois apres et j'attend le remboursement depuis 5 mois</t>
  </si>
  <si>
    <t>pffizer-69397</t>
  </si>
  <si>
    <t>Prise en charge catastrophique : pour un incendie de cave, plus de 3 mois d'attente pour avoir un retour. Je finis par relancer pour me voir dire qu'on m'envoie un expert. Un feu de cave ?! Le prix de l'expert en vaut-il vraiment la peine ? Client depuis 15 ans sans aucun sinistre. J'attends de voir la suite mais d'ores et déjà un fort irritant...</t>
  </si>
  <si>
    <t>eva-69255</t>
  </si>
  <si>
    <t>Assurance qui pratique des prix plus chers en agence que sur leur site internet.</t>
  </si>
  <si>
    <t>lolai-75979</t>
  </si>
  <si>
    <t>Je tenais à remercier Sabrina pour sa patience, son écoute et son professionnalisme. Elle a su répondre à mes interrogations tranquillement avec beaucoup d'assurance (sans jeu de mots)</t>
  </si>
  <si>
    <t>tcharly-68618</t>
  </si>
  <si>
    <t>disponibilité des conseillers de clientèletres bon contact tres patiente et aimable</t>
  </si>
  <si>
    <t>jhonathan-f-128097</t>
  </si>
  <si>
    <t>Le prix me convient en comparaison avec la concurrence  !  j’étais déjà client, j’aime bien le service client proposé! Et la facilité de inscription merci</t>
  </si>
  <si>
    <t>jejecox--103129</t>
  </si>
  <si>
    <t>Je ne vous conseil pas cette assurance, tant que vous N’avez pas de sinistres elle ne fais qu’augmenter.
quand vous avez un sinistre ils sont du mal à le prendre en charge ,ou sinon à leur conditions et non à celle que vous avez souscris quand vous avez pris votre contrat . Des franchises qui change à leur guises en vous le marquant en tout petit sur votre relever d échéance sans que vous donniez votre accord.
Je très mécontent.</t>
  </si>
  <si>
    <t>boutillien-c-131342</t>
  </si>
  <si>
    <t>Prix de l'assurance intéressante j'attends de voir le reste au niveau communication et bienveillance de votre part. Rapidité d'exécution et sympathie est au rendez-vous.</t>
  </si>
  <si>
    <t>Je voulais juste un devis pour ma voiture. 
Impossible sans relever d'information, +.........+...........
Tant pis pour eux.
Un simple devis, trop compliqué ????
Qu'est ce que ça doit être en cas de sinistre...
Je n'ose pas imaginer....</t>
  </si>
  <si>
    <t>mymy-96532</t>
  </si>
  <si>
    <t>A FUIR...CHERCHE PAR TOUS LES MOYENS A NE PAS PAYER VOTRE SINISTRE...
5 MOIS QUE J ATTEND LE REMBOURSEMENT DU VOL DE MA VOITURE...
AU DEBUT C EST VOUS AVEZ DECLARE ETRE ETUDIANTE ALORS QUE MAINTENANT VOUS TRAVAILLEZ... 
_JE REPOND D ACCORD MAIS JE VOIS PAS LE RAPPORT AVEC LE VOL...
ENSUITE C EST EXPLIQUEZ NOUS L ORIGINE DE VOS FOND "MONTANT 8500e PAYE EN VIREMENT BANCAIRE" LA AUSSI JE COMPREND PAS TROP MAIS BON JE LEUR FOURNI...
ENSUITE 4MOIS PLUS TARD SOIT DISANT JE N AI PAS FOURNI LA P.1 DU P.V DE POLICE ALORS QUE MEME L EXPERT L AVAIT ET LEUR A ENVOYE J AI LA PREUVE ET COMBIEN MEME ILS ATTENDENT 4 MOIS POUR ME RECLAMER L ESSENTIEL D UN SINITRE "LA DECLARATION"...MAINTENANT NOUVELLE BOITE SECRETE SPECIALE MATMUT LE VEHICULE AVAIT ETE REPARE PAR LA VENDEUSE RAPPROCHEZ VOUS D ELLE POUR LES FACTURES...LA AUSSI JE COMPREND PAS J AI TOUS LES DOCUMENTS CONTROLE TECHNIQUE VIERGE FAIT 1 JOUR AVANT L ACHAT/FACTURE D ENTRETIENT/PHOTOS DU VEHICULE/CERTIFICAT DE NON CAGE AVEC NOTE DESSUS AUCUNE OPPOSITION VEHICULE ENDOMMAGE AVANT ET APRES L ACHAT DE LA VOITURE CE QUI PROUVE BIEN QUE LE VEHICULE ETAIT BIEN REPARE ET EN BON ETAT...JE LEUR DEMANDE DONC DE PRECISER QU ES CE QUI A ETE REPARE POUR LEUR APPORTER CE QU ILS RECLAMENT...INCROYABLE ILS REFUSENT "ALLEZ COMPRENDRE" SI CE N EST POUR EVITER D AVOIR A FAIRE LEUR DEVOIR QUI EST DE PAYER LES SINISTRES MAIS CROYEZ CE N EST PAS LEUR PRIORITE.
JE LEUR DEMANDE A AVOIR TOUTES LES CORRESPONDANCES ENTRE NOUS ET EUX DEPUIS LE DEBUT DU SINISTRE LA ENCORE ILS REFUSENT "POURQUOI"?
ET LE CULOT J AI L ENREGISTREMENT PÔUR PROUVER LA VERACITE DE MES DIRES 
_LA PERSONNE EN CHARGE DE MON SINISTRE ME DIT QU ELLE EN DROIT DE PENSER QUE C EST PEUT ETRE MOI QUI A VOLE LE VEHICULE, J ARRIVAIS MEME PAS A CROIRE CE QUE J ENTENDAIS DE LA PART DE CEUX CHEZ QUI ON COTISE ET QUI SONT CENSES VOUS ACCOMPAGNER DANS CES MOMENTS....4 RECLAMATIONS A LEUR SERVICE CONSOMMATEUR AUCUNE REPONSE C EST JUSTE DU JAMAIS VUE....
J AI PRIS RENDEZ-VOUS CHEZ UN PSYCHIATRE VOILA COMMENT ILS M ONT "ACCOMPAGNE"</t>
  </si>
  <si>
    <t>tintin-85400</t>
  </si>
  <si>
    <t>Ou est le réel problème avec Afer?
Aucune nouvelle de votre part alors que vous avez plusieurs semaines de retard pour le versement d'une assurance vie. 
Devons nous nous inquiéter ?
Et quid des pénalités de retard?</t>
  </si>
  <si>
    <t>wagwag-81510</t>
  </si>
  <si>
    <t>Depuis 7 mois chez Pacifica en tout risque, j'ai eu un sinistre sur ma golf7. Un sanglier qui a bien abîmé tout l'avant, y compris ailes, pneus, radiateur, et j'en passe.
La prise en charge a été rapide (40min), la voiture de location a été fournie sur le champ, et ce pour 8 jours, renouvelée 4 jours en un simple appel. Le véhicule a été dépanné dans un garage, qui a pris en charge les réparations dès la visite de l'expert. Véhicule rendu sous 17 jours au total. Il a fallu 7 jours pour la visite de l'expert. J'attends plus de recul pour reformuler un avis, car il y un souci de réparation (ACC en défaut) et j'attends de voir si impact sur la cotisation.</t>
  </si>
  <si>
    <t>tacti-70108</t>
  </si>
  <si>
    <t>Bonjour, Active Assurance est incapable de me proposer un nouveau devis suite à la fourniture de mes documents, j'appelle leur hotline: un 1er conseiller m'indique que je vais le recevoir aujourd'hui avant midi, mais je ne reçois, donc je rappelle et un 2ème conseiller m'indique que je devrais le recevoir ce soir à 18h et toujours rien alors que j'ai déjà payé 130 euros en avance !
Ah oui et leur hotline c'est 0.80 euro la minute.</t>
  </si>
  <si>
    <t>balducci-l-124537</t>
  </si>
  <si>
    <t>Le payement par e card uniquement n'est pas pratique malgrè l'essai de 2 carte bleu différentes. Nous avons eu en consèquence un délai de 10 jours de retard sur notre assurance</t>
  </si>
  <si>
    <t>malika-b-116503</t>
  </si>
  <si>
    <t>Très Satisfait des renseignements 
Conseillés très aimable 
Il a su me donner la confiance et répondre à mes questions 
En vous remerciant............</t>
  </si>
  <si>
    <t>carol-50564</t>
  </si>
  <si>
    <t>Malgré de bonnes garanties en formule tous risque, le tarif reste élevé. Malgré tout, je suis satisfaite des services proposés. J'ai été confrontée à plusieurs pannes et autre incident, la réactivité a été excellente</t>
  </si>
  <si>
    <t>brahim-a-106096</t>
  </si>
  <si>
    <t xml:space="preserve">prix un peu moins cher par rapport aux concurrents mais la prise en charge des sinistres est ZERO. les conseillers sont formés pour faire engager la responsabilité de leurs clients même quant ils ne sont pas responsables dans un sinistre. et cela dans le but de ne pas prendre en charge les réparations 
Direct assurance - A éviter 
</t>
  </si>
  <si>
    <t>laziz--96659</t>
  </si>
  <si>
    <t>Tres satisfait aussi bien du montant de l assurance que de la qualite du traitement de mon dossier
Suite a un gros sinistre cause a mon habitation par Enedis mon assurance est intervenue efficacement et m a même  fait une remise de 50% sur ma franchise
Eternel inquiet j ai été  rassuré et tres bien accompagne 
Pour votre confort et votre tranquilite je vous conseille vivement le credit mutuel</t>
  </si>
  <si>
    <t>titine24-52553</t>
  </si>
  <si>
    <t>Suite à une expertise médicale demandée par CARDIF, je viens de recevoir un courrier me précisant qu'ils arrêtaient la prise en charge des remboursements car je n'étais plus en activité. Mais cela fait plus de 7 ans car j'étais en invalidité 2éme catégories et  j'ai été mis en retraite pour inaptitude au travail avant l'age légal et selon la loi CARDIF doit me prendre en charge jusque mes 65 ans age légal de départ à la retraite. De plus le médecin expert m'a bien précisé que mon invalidité était justifiée.</t>
  </si>
  <si>
    <t>aurelien-d-107169</t>
  </si>
  <si>
    <t>le prix est très bien avec les options , franchises un peut élevé après 1er contrat chez direct assurance verra dans le temps .
cordialement 
Mr duval</t>
  </si>
  <si>
    <t>ironmaiden-65271</t>
  </si>
  <si>
    <t>Remboursement sous 48 h et tres tres beau tarif perso je recommande !! J'etais client il y a longtemps ils m'avaient decu mais la ils se reprennent et sont ultra satisfaisant !</t>
  </si>
  <si>
    <t>silverscott-50236</t>
  </si>
  <si>
    <t>Ass. auto passé de 36 à 46€/mois sans raison ni sinistre. Difficile à joindre (pas d'@ mail pour déposer une réclamation (sauf sinistre) et depuis 3 mois impossible de se co à mon compte sur le site !</t>
  </si>
  <si>
    <t>jeje17460-98378</t>
  </si>
  <si>
    <t xml:space="preserve">C'est la 1ére fois que je donne mon avis sur une entreprise mais là je m'étais promis de le faire. Merci à eux.
En vacance à l'étranger, à 1300 kms de la France, problème de clés de voiture enfermées dans le coffre. Quand vous êtes à l'étranger franchement ce genre de problème fait paniquer. Tout a été régler en à peine 1H grâce à PACIFICA, le Monsieur que j'ai eu au téléphone a été d'une gentillesse extrême, rassurant, très sérieux. 40 min après une dépanneuse étaient là  et la voiture ouverte. Franchement cela est rassurant de se dire que même loin de la France on est pas seul. Merci à eux.  </t>
  </si>
  <si>
    <t>romain-g-112400</t>
  </si>
  <si>
    <t>SIMPLE ET PRATIQUE
SERVICE AU TELEPHONE IMPECCABLE (UN PEU DUR DE LES AVOIR QUAND MEME)
TARIFS ATTRACTIFS TRES INTERRESSANTS.
SITE WEB + ACCOMPAGNEMENT PAR TEL (SI PLUSIEURS DEVIS) TRES BIEN.</t>
  </si>
  <si>
    <t>loni-55101</t>
  </si>
  <si>
    <t>Pour ceux qui cherche une assurance sérieuse, allez voir ailleurs quitte a payer plus chère! 6 fois je les ai appeler pour qu'ils m'envoient un document qu'il me fallait urgent, en vain.
aujourd'hui la 7ème fois et cette fois si j'ai demandé le nom de la personne a qui j'avait a faire au téléphone et la, tout de suite ils prennent l'affaire au sérieux. je vais aller voir une autre assurance celle la me fait vraiment peur...</t>
  </si>
  <si>
    <t>alidor-n-137326</t>
  </si>
  <si>
    <t>Simple de gestion et efficace, le transfert de mon contrat est pris en charge par l'olivier assurance. Le prix est également à la hauteur des prestations de l'entreprise.</t>
  </si>
  <si>
    <t>pergue-f-126632</t>
  </si>
  <si>
    <t>Très satisfait , bonnes compétences  professionnelles , clairs , à l écoute, agréables , reacifs , rapidement aiguillé  ,
Facilité du site internet simple</t>
  </si>
  <si>
    <t>zeming-l-101234</t>
  </si>
  <si>
    <t>Je suis très satisfait de service. Le Conseiller est nous a contacté très rapidement après le devis en ligne et a resté à l'écoute de nos besoins. Il nous a apporté également de très bon conseil.</t>
  </si>
  <si>
    <t>benko-d-139151</t>
  </si>
  <si>
    <t xml:space="preserve">Accès au document pour signature n'est pas trop clair.
Accueil téléphonique très bon, qualité des réponses apportées et précision 
Bonne prise en charge </t>
  </si>
  <si>
    <t>dina0311-130794</t>
  </si>
  <si>
    <t>La mutuelle est bien en terme de prix mais malgré que j'ai souscrit une option, j'ai beaucoup de reste à charge. c'est bien dommage, car je fais le choix de payer plus chère mais pour au final, payer quand même chez les professionnels de santé.</t>
  </si>
  <si>
    <t>sarahm--102708</t>
  </si>
  <si>
    <t xml:space="preserve">Assureur qui n’assure pas votre véhicule hybride si vous n’avez pas plus de 5 ans de permis, complète à la ramasse. 
Véhicule hybride qui nous est vendu comme le véhicule du futur mais surtout on ne vous assure pas!! Du JAMAIS VUE, devis réalisé chez + de 5 autres assurance aucuns soucis pour les 5 ans de permis. 
De l’incompréhension et du ridicule complet. 
Votre système est a revoir complètement </t>
  </si>
  <si>
    <t>ysema-61979</t>
  </si>
  <si>
    <t xml:space="preserve">Je ne conseillerai à personne cette assurance qui ne soucie que d'encaisser leur agent. J'ai eu un accident sur un parking où ma responsabilité n'était pas du tout engagée. Malheureusement ni moi ni l'autre conducteur ne savait comment remplir le constat.
J'ai contacté Axa qui m'a fait baladé de service en service pendant plus d'une heure. Finalement au bout de 10 transferts d'appel, nous avons décidé de le remplir comme nous pouvions. 
Dommage pour ma moi, à cause d'une case que je ne devais crocher, j'ai été responsable partiellement.
Axa m'a demande de faire un autre constat avec l'autre conducteur. Mais je n'arrivais plus à le joindre. 
Sans m'aider à trouver ce Monsieur, tel qu'il a été promis, ils m'ont filé un malus. 
Je dois vous dire que c'est mon premier accident responsable. Mon véhicule n'a pas été réparé et plus personne pour m'aider.
J'ai eu pleins soucis avec cette assurance. 
C'est à fuir. </t>
  </si>
  <si>
    <t>victor-f-114384</t>
  </si>
  <si>
    <t xml:space="preserve">Très bien de pouvoir s’inscrire en ligne 
Je débute en moto et je suis surpris des modalités faciles et intuitive 
Je recommande ! Site bien fait
Victor </t>
  </si>
  <si>
    <t>pivato-f-137549</t>
  </si>
  <si>
    <t>Je suis satisfaite de cette assurance tous risques, j'ai aimé la simplicité. J'ai choisi l'assurance par l'intermédiaire des Furet.com et les prix sont très compétitifs.</t>
  </si>
  <si>
    <t>magda-51194</t>
  </si>
  <si>
    <t>inefficacité totale:
1)  durée pour les réparations pour une véranda ayant été grêlée: 6 mois, avant qu'ils n'envoient un artisan.
Bien plus préoccupé par le chiffre que par la qualité.</t>
  </si>
  <si>
    <t>yann-r-124486</t>
  </si>
  <si>
    <t>On peut toujours sans doute faire mieux, mais c'est très satisfaisant.
L'interface est bien faite, et les opérateurs sont réactifs. J'ai mis 4 * mais je situe à 4,5/5</t>
  </si>
  <si>
    <t>henathe-52503</t>
  </si>
  <si>
    <t>service clients incompétent, refus d'assurer 4 véhicules pour un bris de glace survenu il y a 3 ans: NUL</t>
  </si>
  <si>
    <t>froste-96228</t>
  </si>
  <si>
    <t xml:space="preserve">
bonjour
Comment la mutuelle des motards nous apprend à devenir un escroc !
victime d'un vol de pièces sur mon scooter + renverser sur le sol donc bien abimé la mutuelle des motards refuse de prendre en charge les réparations par ce que le némane N'a PAS était forcé
Alors cher assuré a la mutuelle des motards n'hésités PAS A CASSER Vous-même VOTRE némame AVANT DE L'Envoyer AU GARAGE POUR EXPERTiSE</t>
  </si>
  <si>
    <t>aurelie81150-64268</t>
  </si>
  <si>
    <t>Très très insatisfaite depuis début janvier ils ont mon dossier d'invalidité demande de document a mon ancien employeur doucement envoyé jamais reçu renvoyer 3fois par mail et recommandé pas de retour recommander perdu il me demande de renvoyer les documents</t>
  </si>
  <si>
    <t>faty-61385</t>
  </si>
  <si>
    <t>Un honte, une compagnie qui est hors cadre légal, qui ne respecte pas ses engagements écrits et qui cherche à tt prix de quoi faire pour ne faire rembourser ses clients. Suite à un vol de véhicule j'attends deja depuis 5 mois ne derait ce qu'une proposition d'offre.</t>
  </si>
  <si>
    <t>chridest64-97077</t>
  </si>
  <si>
    <t>En maladie depuis 7 mois, il manque toujours un papier, ils changent les dates des papiers demandés, du coup on renvoi les mêmes papiers avec des dates différentes,  ils disent qu'ils prennent en charge après 90 jours, j'ai eu une rechute, mais du coup les 90 jours recommencent à zero etc etc... bref on se croit assuré , on a du mal à payer le crédit , et finalement ça dure, ça traîne, et toujours rien. Je ne conseille pas cette assurance, et je me demande comment la caisse d’épargne peut encore diriger ses clients vers cette assurance. Mauvaise pub pour eux...</t>
  </si>
  <si>
    <t>roques-p-137905</t>
  </si>
  <si>
    <t>Merci d avoir pris en compte ma demande . Je n ai pas reçu encore le mail avec la carte verte provisoire . Pouvez vous le faire  rapidement s il vous plaît . 
Cordialement Mr Roques</t>
  </si>
  <si>
    <t>antonio-d-133954</t>
  </si>
  <si>
    <t>tres d=satis=fait du tarif et du conseille que j'ai eu en ligne les explications etaient correctes meme si il a forcé un peu la main afin de prendre des options non necesaires</t>
  </si>
  <si>
    <t>huart-j-136628</t>
  </si>
  <si>
    <t xml:space="preserve">Très content du prix par rapport à mon assurance précédente. Le personnel au téléphone était très sympathique et claire.  
J’espère être content encore toute l’année ! 
</t>
  </si>
  <si>
    <t>fred-g-124556</t>
  </si>
  <si>
    <t>Je suis satisfait du site 
les prix me conviennent plus ou moins 
reste a voir sur la durée je recommande pour l'instant 
Merci à benoit pour son code promo !...</t>
  </si>
  <si>
    <t>jean-claude-m-110159</t>
  </si>
  <si>
    <t>La personne que j’ai eu au téléphone pour ce nouveau contrat a été très professionnelle.merci. Rapide et précis par rapport à toutes les questions, très bien.</t>
  </si>
  <si>
    <t>nelly33185-70587</t>
  </si>
  <si>
    <t>Jai contracté le 2 janvier 2019 jai payé 147 euros dacompte. Le 3 janvier 2019 jai exercé ma faculté de retraction. Je nai pas retourné le contrat signé ni même signature électronique. Jai donc envoyé par recommandé ma lettre de résiliation. Au téléphone on ma dit que je serais remboursé en intégralité des 147 euros. Aujourdhui je suis remboursé de 97 euros. Je trouve cela inadmissible mais surtout incompréhensible</t>
  </si>
  <si>
    <t>vmike2010-108405</t>
  </si>
  <si>
    <t>Le prix est moitié de mon dernier assureur. Bonne communication et réponse rapide à ma demande d'information. Je viens de recevoir ma carte verte définitive avant le début de la période provisoire. Pour le moment je ne suis qu'au début, mais tout a l'air de se passer normalement et sans problèmes. Oui, je recommande cet assureur.</t>
  </si>
  <si>
    <t>fred-70708</t>
  </si>
  <si>
    <t>Ils font des erreurs qu'ils essaient de nous mettre sur le dos, la hotline est inefficace, aucune réponse et les responsables ne rappellent jamais.j'attend toujours des explications a leurs menace de résiliation suite a leurs erreurs de prélèvement mais personne n'assume chez Allianz.</t>
  </si>
  <si>
    <t>rodriguez-r-136930</t>
  </si>
  <si>
    <t>Pour le moment je suis satisfaite du service client.
Le prix c'était le plus attractif que j'ai trouvé dans les devis.
J'espère continuer assez satisfaite et de ne pas faire recours à vous services.</t>
  </si>
  <si>
    <t>gobbi44-117343</t>
  </si>
  <si>
    <t>Très très mécontent de cet organisme. Outre un accueil au téléphone très froid (on sent bien que l'on dérange) c'est la galère lorsque l'on migre vers une autre assurance.Malgré que cette migration ait été faite dans les règles via un courtier;rien n'a été fait et avec une mauvaise foi évidente m'assure qu'il n'ont pas reçu le recommandé de résiliation alors que j'ai l'accusé de réception. Je leur fait parvenir les copies du recommandé et de l'A/R par mail et on me répond que ce ne sont que des copies. Bien sur ils continuent de prélever la cotisation........ A fuir......</t>
  </si>
  <si>
    <t>bocande-h-129547</t>
  </si>
  <si>
    <t>L'Olivier est un assureur qui comprend les soucis des jeunes conducteurs en difficulté.
Bravo pour votre prestation, vos prix et la satisfaction du service</t>
  </si>
  <si>
    <t>didier-m-124534</t>
  </si>
  <si>
    <t xml:space="preserve">parfait !
très bon accueil et qualité d'écoute.
le tarif correspond à mes attentes. 
les garanties sont à l'avenant. 
je recommande cette assurance ! </t>
  </si>
  <si>
    <t>bobo-86610</t>
  </si>
  <si>
    <t>Malhonnête et abus des courtier Ritchaard santé qui promettent que le contrat ne prendra pas effet et que j'aurais le temps de réfléchir  à la réception du courrier sauf que j'ai reçu le courrier.Finalement après des mois pour résilier ils ont accepté d annulé mon contrat mais pas de mon fils car c est un autre contrat.Bien qu'il n'a rien signé et qu'il es à ma charge et sans emploi.Conseillé par téléphone , il a quand même fait une demande d'annulation sur Neoliane.fr mais toujours sans réponse .</t>
  </si>
  <si>
    <t>courcin-t-108172</t>
  </si>
  <si>
    <t>Je suis satisfais du service prix attractif charge de clientele a l ecoute je conseil a mes proches.Je pense mettre toutes mes assurances xhez l olivier.</t>
  </si>
  <si>
    <t>clarac-a-109222</t>
  </si>
  <si>
    <t>l'accueil téléphonique est gentil et agréable. 
les explications sont claires. Les tarifs sont abordables.
La prise en charge du dossier est rapide.
Satisfaite jusqu'à présent.</t>
  </si>
  <si>
    <t>gilou7764-58910</t>
  </si>
  <si>
    <t>Bonne assurance mais avec des coûts assez élevés. Bonne couverture niveau opticien. Remboursements assez rapides. Dommage peu d'agences dans des villes plus petites. Et comme beaucoup d'assureurs tellement de variantes dans les offres que pas facile de s'y retrouver pour comparer avec d'autres compagnies.</t>
  </si>
  <si>
    <t>melaniie26-62633</t>
  </si>
  <si>
    <t xml:space="preserve">Cardif c est une catastrophe. Une honte pour le métier d assureur. Mon père est décédé au mois d octobre. Il avait contracté un crédit avec assurance décès chez Cardif. Nous avons envoyé tous les papiers et questionnaires médicaux nécessaires mais on nous en réclame toujours d avantage pour faire traîner et décourager le client. Nous sommes au bout de l épuisement nerveusement. Eux même au tel ne comprennent pas pourquoi mais qui alors.......... Qui fait avancer les dossiers. J ai malheureusement un autre prêt avec assurance Cardif et je compte bien faire le nécessaire pour changer au plus vite. Mon avocat lui même est consterné par cette assurance 
</t>
  </si>
  <si>
    <t>07flav-61879</t>
  </si>
  <si>
    <t>Plus de 3 mois et mon fils n’est Toujours pas affilié,2 dossier envoyé plein de coup de téléphone mais tous le monde sans fou . Ils ont de la chance que l’etat Est créé les mutuelle obligatoire !!!</t>
  </si>
  <si>
    <t>martine-calichiama-51641</t>
  </si>
  <si>
    <t>En17 ans de carrière, le nombre de mes arrêts maladie se compte sur les doigts d une main. Non pas que je n'est pas été malade, mais tant que j estime que je peux travailler, pas raison de s' arrêter. Preuve en est, c est que opérer en octobre 2015( membre inférieur, je ne remarche correctement que depuis août 2016), puis à nouveau en octobre 2016, je n'ai à aucun moment solliciter ma prévoyance indépendant, dans la mesure ou j ai pu m organisé autrement( le nombre de documents demandés est très rédhibitoire pour moi).
Le 16 décembre 2016, a 8h00 du matin je m assoupi dans un embouteillage au volant de mon véhicule. Assoupissement du à une nuit blanche suite à des douleurs auriculaires assez aiguës ( quand même). Apres visite chez Medecin , ce dernier réussit à me convaincre d un arrêt maladie ( risque d endormissement, perte de contrôle de mon véhicule, manque de vigilance, bref me sort toute une panoplie en cas d accident). Donc j accepte arrêt maladie d autant plus que depuis intervention au mois octobre, accumulation de nuits blanches non pas due à des insomnies ( je me couche entre 23h et 00h00 et moins de 30 secondes plus tard je dors et j ai beaucoup de mal quand mon réveil sonne à 3h00 du matin) mais à une activité professionnelle et familiale qui impose ce rythme. Rythme qui ne me pose aucun problème depuis 2012!!! Sauf que suite à mon intervention chirurgicale et des parents âgés dont j ai du m occupé depuis novembre mes we sont passés à bosser plutôt que me reposer.
J accepte arrêt du medecin pour une semaine , qui est reconduit jusqu'au 05 janvier.
Aujourdhui, medecin conseil swiss Life considère qu il s'agit d un arrêt Psy!?? Qui nécessite pour être indemnisé une hospitalisation de 5 jours ( dans mon contrat je ne retrouve pas cette clause qui est apparu selon le courrier de refus en 07/2016, notification que je n ai pas reçu de la part de la compagnie)
À ce jour j essaie de joindre service médical, sans succès et le service client me répond inlassablement que aucune indemnisation est en cours. MERCI je le sais!!!!! Je veux juste d une part contester diagnostic du Medecin qui ne m'a jamais vu!!! Et d'autre part réclamé l'avenant concernant les modifications de mon contrat sur d'un en 07/2016, et dont je n ai connaissance que depuis 1 semaine !!!!!
Inutile de me donner le lien, j ai déjà essayé et ça ne fonctionne pas!!!!!
Mes coordonnées si vous souhaitez réellement solutionné mon problème 0692585358</t>
  </si>
  <si>
    <t>sapho-95707</t>
  </si>
  <si>
    <t>Bonjour,
Après des années de cotisations (~50 ans) plus un contrat « perte autonomie ». Aujourd’hui, à 71 ans: diabète type 2 /rhyzazthrose aux 2 mains/ la MGEN ne prend pas en charge une télé assistance, pas plus que quelques heures de ménage !!
Cher(e)s collègues choisissez une autre mutuelle vous ne serez pas plus mal servi (e)s !</t>
  </si>
  <si>
    <t>moundras-o-108041</t>
  </si>
  <si>
    <t>Je suis très satisfait de ce service.
Le tarif est très compétitif et adapté.
Je suis agréablement surpris par la qualité et le professionnalisme de vos consultants</t>
  </si>
  <si>
    <t>thierry-b-123681</t>
  </si>
  <si>
    <t>Satisfait de la disponibilité en ligne, informations claires, options lisibles et rapidité du processus pendant la demande, le devis  et la souscription finale.</t>
  </si>
  <si>
    <t>christian-l-107138</t>
  </si>
  <si>
    <t xml:space="preserve">je suis satisfait du service
simple et rapide
je recommande direct assurance autour de moi
tarifs relativement pas élevés et relation commerciale très satisfaisante
</t>
  </si>
  <si>
    <t>ouss-79726</t>
  </si>
  <si>
    <t>Encore une fois, un avis d'échéance avec une augmentation de 15 % sur l'année précédente, malgré un bonus plus elevé et 10 ans sans sinistres. Un devis en ligne chez le site de l'assureur me donne un tarif 20 % moins cher, donc, en gros, on sanctionne la fidelité chez Direct Assurance, d'année en année, vous payerez plus cher. Un service client qui vous dit qu'il comprend, mais qui ne fera rien, car c'est comme ça. Bref, il est grand temsp d'aller voir ailleurs il me semble.</t>
  </si>
  <si>
    <t>gilbert23-56215</t>
  </si>
  <si>
    <t>Odieux et irrespectueux.  Tarifs compétitifs au début  mais qui augmentent très vite.</t>
  </si>
  <si>
    <t>uneclientmgen2018-64850</t>
  </si>
  <si>
    <t>Bonjour, j’ai adhéré à la mutuelle MGEN soit disant ...une mutuelle pour les professeurs. Je vous conseille de la fuir! Tarifs élevés, remboursements au minima, gestion clientèle incompétente et pour clôturer ...lorsque je suis allée dans l’agence pour résiliation après plus d’un mois de réclamation, le conseiller m’a carrément crié dessus. Jamais je ne conseillerais cette mutuelle. Et au passage, j’ai posé la question aux collègues ...et beuh, aucun n’est satisfait de cette mutuelle. Une de mes collègues a carrément été tué par eux. Et oui...tous ses remboursements n’etaient pas fait parcequ’ils Pensaient qu’elle était morte...le décès ne les empêchaient pas d’effectuer des prélèvements. A FUIR!</t>
  </si>
  <si>
    <t>hophop-107522</t>
  </si>
  <si>
    <t>Assurance moto chez la mutuel des motards en FORTE augmentation d'environ 14% ... sans justificatif réel, juste une augmentation des accidents dixit au téléphone sans aucune possibilité de vérifier où passe l'argent de la mutuel ? Pourtant en 2020, les motards ont moins roulés et payé leurs cotisation avec dèjà + 6% !
50% de bonus (heureusement...) permis depuis 1979, même pas de geste commercial !
Je cherche ailleurs dommage !</t>
  </si>
  <si>
    <t>Même les demandes les plus simples n'aboutissent pas. Impossible d'obtenir une attestation de RC rattachée à une assurance habitation, et ce depuis 10 jours de tentatives. Qu'en serait-il en cas de sinistre?</t>
  </si>
  <si>
    <t>jmr-72500-110395</t>
  </si>
  <si>
    <t xml:space="preserve">En décembre 2019, j'ai souscrit à un contrat Complémentaire santé VITANEOR 2 - Garanties Santé Senior avec la CEGEMA Assurances au prix mensuel de 65,41 euros avec une date d'effet au 01/01/2020. Ce contrat m'a été proposé la société de courtage PROVIDENCY, 9 place des Jacobins à Lyon (tél. 0486116005). 
En 2020, il m'a été prélevé 784,92 euros (65.41*12). Je n'ai eu durant l'année aucune dépense de santé. 
En 2021, la cotisation mensuelle est passée de 65,41 à 70,53 (+ 7.83% d'augmentation quand même !). J'ai eu quelques frais de santé à partir de février et en toute logique, j'attendais le remboursement complémentaire des frais de médecins, pharmacie, analyses, … A part le remboursement de 15,00 (7.50*2) les 2 et 9 mars 2021, je n'ai plus de nouvelles de CEGEMA pour le reste. Le 10 mars, j'ai laissé sur le site de CEGEMA une demande concernant des médicaments pour lesquels j'avais avancé le ticket modérateur le 25 février. Depuis cette date, ma demande est bien présente avec un statut « Demande à traiter ». Entre temps, le 30 mars, j'ai déposé sur le site CEGEMA une réclamation manifestant mon mécontentement (dont j'ai gardé des copies d'écran, fort heureusement car je n'en trouve pas trace à ce jour). Lors de ma validation, j'ai bien reçu le message « votre demande a bien été prise en compte ». 
Aujourd'hui, j'ai essayé de les joindre à plusieurs reprises par téléphone (0492020850). Plus de 15 mns par appel et à chaque fois, l'éternel bla-bla « Tous nos conseillers sont en ligne…. ». Impossible de les joindre ! Idem pour la société de courtage Providency.
La situation de pandémie que nous traversons n'excuse pas tout. 
Comme de nombreux mécontents parmi vous, je veux fuir rapidement cette mutuelle. Si vous en avez trouvé une qui soit plus sérieuse, vous pouvez m'envoyer vos conseils par mail à jmr93600@aol.com
Je vous en remercie d'avance
</t>
  </si>
  <si>
    <t>cris-77532</t>
  </si>
  <si>
    <t>Je suis assurer à la gmf depuis plus de 15 ans et cette année  je me suis fait voler  ma carravanne qui été stationner dans un parc de gardiennage  sécuriser. Quelle erreur de ma parts même avec une assurance tout risque pour ma carravanne  à plus de 30 euros par mois la gmf me répond que comme ma carravanne  été stationner dans un parc de gardiennage  la garantie vol ne marche pas et qu il ne me rembourseront rien et se même si le parc de gardiennage n été pas couvert contre le vols .les assureurs ma dit texto vous l auriez stationner  dans la rue on vous aurait rembourser.dire que je croyais bien faire en la garant dans un lieux sécurisée.</t>
  </si>
  <si>
    <t>jesse-51459</t>
  </si>
  <si>
    <t xml:space="preserve">Bonjour
Mon ami vient de se faire voler sa moto, cette assurance ne veut pas lui rembourser car moto non conforme au modèle d origine. Pourtant les Infos n ont pas été demandées et la moto achetée dans l état . Cet ami  non initié  et non professionnel ne connaissait pas là conformité originelle de ce modèle. (7000 euros perdus)
Une bonne petite procédure va leur faire  le plus grand bien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</si>
</sst>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quotePrefix="1"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 t="s">
        <v>0</v>
      </c>
      <c r="B1" s="1" t="s">
        <v>1</v>
      </c>
      <c r="C1" s="1" t="s">
        <v>2</v>
      </c>
      <c r="D1" s="1" t="s">
        <v>3</v>
      </c>
      <c r="E1" s="1" t="s">
        <v>4</v>
      </c>
      <c r="F1" s="1" t="s">
        <v>5</v>
      </c>
      <c r="G1" s="1" t="s">
        <v>6</v>
      </c>
    </row>
    <row r="2" ht="15.75" customHeight="1">
      <c r="A2" s="1" t="s">
        <v>7</v>
      </c>
      <c r="B2" s="1">
        <v>5.0</v>
      </c>
      <c r="C2" s="1" t="s">
        <v>8</v>
      </c>
      <c r="D2" s="1" t="s">
        <v>9</v>
      </c>
      <c r="E2" s="1" t="s">
        <v>10</v>
      </c>
      <c r="F2" s="1" t="s">
        <v>11</v>
      </c>
      <c r="G2" s="1" t="str">
        <f>IFERROR(__xludf.DUMMYFUNCTION("GOOGLETRANSLATE(D2,""fr"",""en"")"),"#VALUE!")</f>
        <v>#VALUE!</v>
      </c>
    </row>
    <row r="3" ht="15.75" customHeight="1">
      <c r="A3" s="1" t="s">
        <v>12</v>
      </c>
      <c r="B3" s="1">
        <v>4.0</v>
      </c>
      <c r="C3" s="1" t="s">
        <v>13</v>
      </c>
      <c r="D3" s="1" t="s">
        <v>14</v>
      </c>
      <c r="E3" s="1" t="s">
        <v>10</v>
      </c>
      <c r="F3" s="1" t="s">
        <v>11</v>
      </c>
      <c r="G3" s="1" t="str">
        <f>IFERROR(__xludf.DUMMYFUNCTION("GOOGLETRANSLATE(D3,""fr"",""en"")"),"#VALUE!")</f>
        <v>#VALUE!</v>
      </c>
    </row>
    <row r="4" ht="15.75" customHeight="1">
      <c r="A4" s="1" t="s">
        <v>15</v>
      </c>
      <c r="B4" s="1">
        <v>5.0</v>
      </c>
      <c r="C4" s="1" t="s">
        <v>16</v>
      </c>
      <c r="D4" s="1" t="s">
        <v>17</v>
      </c>
      <c r="E4" s="1" t="s">
        <v>10</v>
      </c>
      <c r="F4" s="1" t="s">
        <v>11</v>
      </c>
      <c r="G4" s="1" t="str">
        <f>IFERROR(__xludf.DUMMYFUNCTION("GOOGLETRANSLATE(D4,""fr"",""en"")"),"#VALUE!")</f>
        <v>#VALUE!</v>
      </c>
    </row>
    <row r="5" ht="15.75" customHeight="1">
      <c r="A5" s="1" t="s">
        <v>18</v>
      </c>
      <c r="B5" s="1">
        <v>4.0</v>
      </c>
      <c r="C5" s="1" t="s">
        <v>19</v>
      </c>
      <c r="D5" s="1" t="s">
        <v>20</v>
      </c>
      <c r="E5" s="1" t="s">
        <v>21</v>
      </c>
      <c r="F5" s="1" t="s">
        <v>11</v>
      </c>
      <c r="G5" s="1" t="str">
        <f>IFERROR(__xludf.DUMMYFUNCTION("GOOGLETRANSLATE(D5,""fr"",""en"")"),"#VALUE!")</f>
        <v>#VALUE!</v>
      </c>
    </row>
    <row r="6" ht="15.75" customHeight="1">
      <c r="A6" s="1" t="s">
        <v>22</v>
      </c>
      <c r="B6" s="1">
        <v>1.0</v>
      </c>
      <c r="C6" s="1" t="s">
        <v>23</v>
      </c>
      <c r="D6" s="1" t="s">
        <v>24</v>
      </c>
      <c r="E6" s="1" t="s">
        <v>25</v>
      </c>
      <c r="F6" s="1" t="s">
        <v>11</v>
      </c>
      <c r="G6" s="1" t="str">
        <f>IFERROR(__xludf.DUMMYFUNCTION("GOOGLETRANSLATE(D6,""fr"",""en"")"),"#VALUE!")</f>
        <v>#VALUE!</v>
      </c>
    </row>
    <row r="7" ht="15.75" customHeight="1">
      <c r="A7" s="1" t="s">
        <v>26</v>
      </c>
      <c r="B7" s="1">
        <v>1.0</v>
      </c>
      <c r="C7" s="1" t="s">
        <v>27</v>
      </c>
      <c r="D7" s="1" t="s">
        <v>28</v>
      </c>
      <c r="E7" s="1" t="s">
        <v>29</v>
      </c>
      <c r="F7" s="1" t="s">
        <v>30</v>
      </c>
      <c r="G7" s="1" t="str">
        <f>IFERROR(__xludf.DUMMYFUNCTION("GOOGLETRANSLATE(D7,""fr"",""en"")"),"#VALUE!")</f>
        <v>#VALUE!</v>
      </c>
    </row>
    <row r="8" ht="15.75" customHeight="1">
      <c r="A8" s="1" t="s">
        <v>31</v>
      </c>
      <c r="B8" s="1">
        <v>3.0</v>
      </c>
      <c r="C8" s="1" t="s">
        <v>32</v>
      </c>
      <c r="D8" s="1" t="s">
        <v>33</v>
      </c>
      <c r="E8" s="1" t="s">
        <v>34</v>
      </c>
      <c r="F8" s="1" t="s">
        <v>30</v>
      </c>
      <c r="G8" s="1" t="str">
        <f>IFERROR(__xludf.DUMMYFUNCTION("GOOGLETRANSLATE(D8,""fr"",""en"")"),"#VALUE!")</f>
        <v>#VALUE!</v>
      </c>
    </row>
    <row r="9" ht="15.75" customHeight="1">
      <c r="A9" s="1" t="s">
        <v>35</v>
      </c>
      <c r="B9" s="1">
        <v>1.0</v>
      </c>
      <c r="C9" s="1" t="s">
        <v>36</v>
      </c>
      <c r="D9" s="1" t="s">
        <v>37</v>
      </c>
      <c r="E9" s="1" t="s">
        <v>38</v>
      </c>
      <c r="F9" s="1" t="s">
        <v>39</v>
      </c>
      <c r="G9" s="1" t="str">
        <f>IFERROR(__xludf.DUMMYFUNCTION("GOOGLETRANSLATE(D9,""fr"",""en"")"),"#VALUE!")</f>
        <v>#VALUE!</v>
      </c>
    </row>
    <row r="10" ht="15.75" customHeight="1">
      <c r="A10" s="1" t="s">
        <v>40</v>
      </c>
      <c r="B10" s="1">
        <v>1.0</v>
      </c>
      <c r="C10" s="1" t="s">
        <v>41</v>
      </c>
      <c r="D10" s="1" t="s">
        <v>42</v>
      </c>
      <c r="E10" s="1" t="s">
        <v>43</v>
      </c>
      <c r="F10" s="1" t="s">
        <v>30</v>
      </c>
      <c r="G10" s="1" t="str">
        <f>IFERROR(__xludf.DUMMYFUNCTION("GOOGLETRANSLATE(D10,""fr"",""en"")"),"#VALUE!")</f>
        <v>#VALUE!</v>
      </c>
    </row>
    <row r="11" ht="15.75" customHeight="1">
      <c r="A11" s="1" t="s">
        <v>44</v>
      </c>
      <c r="B11" s="1">
        <v>1.0</v>
      </c>
      <c r="C11" s="1" t="s">
        <v>45</v>
      </c>
      <c r="D11" s="1" t="s">
        <v>46</v>
      </c>
      <c r="E11" s="1" t="s">
        <v>47</v>
      </c>
      <c r="F11" s="1" t="s">
        <v>48</v>
      </c>
      <c r="G11" s="1" t="str">
        <f>IFERROR(__xludf.DUMMYFUNCTION("GOOGLETRANSLATE(D11,""fr"",""en"")"),"#VALUE!")</f>
        <v>#VALUE!</v>
      </c>
    </row>
    <row r="12" ht="15.75" customHeight="1">
      <c r="A12" s="1" t="s">
        <v>49</v>
      </c>
      <c r="B12" s="1">
        <v>1.0</v>
      </c>
      <c r="C12" s="1" t="s">
        <v>50</v>
      </c>
      <c r="D12" s="1" t="s">
        <v>51</v>
      </c>
      <c r="E12" s="1" t="s">
        <v>52</v>
      </c>
      <c r="F12" s="1" t="s">
        <v>11</v>
      </c>
      <c r="G12" s="1" t="str">
        <f>IFERROR(__xludf.DUMMYFUNCTION("GOOGLETRANSLATE(D12,""fr"",""en"")"),"#VALUE!")</f>
        <v>#VALUE!</v>
      </c>
    </row>
    <row r="13" ht="15.75" customHeight="1">
      <c r="A13" s="1" t="s">
        <v>53</v>
      </c>
      <c r="B13" s="1">
        <v>5.0</v>
      </c>
      <c r="C13" s="1" t="s">
        <v>54</v>
      </c>
      <c r="D13" s="1" t="s">
        <v>55</v>
      </c>
      <c r="E13" s="1" t="s">
        <v>21</v>
      </c>
      <c r="F13" s="1" t="s">
        <v>11</v>
      </c>
      <c r="G13" s="1" t="str">
        <f>IFERROR(__xludf.DUMMYFUNCTION("GOOGLETRANSLATE(D13,""fr"",""en"")"),"#VALUE!")</f>
        <v>#VALUE!</v>
      </c>
    </row>
    <row r="14" ht="15.75" customHeight="1">
      <c r="A14" s="1" t="s">
        <v>56</v>
      </c>
      <c r="B14" s="1">
        <v>2.0</v>
      </c>
      <c r="C14" s="1" t="s">
        <v>57</v>
      </c>
      <c r="D14" s="1" t="s">
        <v>58</v>
      </c>
      <c r="E14" s="1" t="s">
        <v>29</v>
      </c>
      <c r="F14" s="1" t="s">
        <v>30</v>
      </c>
      <c r="G14" s="1" t="str">
        <f>IFERROR(__xludf.DUMMYFUNCTION("GOOGLETRANSLATE(D14,""fr"",""en"")"),"#VALUE!")</f>
        <v>#VALUE!</v>
      </c>
    </row>
    <row r="15" ht="15.75" customHeight="1">
      <c r="A15" s="1" t="s">
        <v>59</v>
      </c>
      <c r="B15" s="1">
        <v>4.0</v>
      </c>
      <c r="C15" s="1" t="s">
        <v>60</v>
      </c>
      <c r="D15" s="1" t="s">
        <v>61</v>
      </c>
      <c r="E15" s="1" t="s">
        <v>21</v>
      </c>
      <c r="F15" s="1" t="s">
        <v>11</v>
      </c>
      <c r="G15" s="1" t="str">
        <f>IFERROR(__xludf.DUMMYFUNCTION("GOOGLETRANSLATE(D15,""fr"",""en"")"),"#VALUE!")</f>
        <v>#VALUE!</v>
      </c>
    </row>
    <row r="16" ht="15.75" customHeight="1">
      <c r="A16" s="1" t="s">
        <v>62</v>
      </c>
      <c r="B16" s="1">
        <v>3.0</v>
      </c>
      <c r="C16" s="1" t="s">
        <v>63</v>
      </c>
      <c r="D16" s="1" t="s">
        <v>64</v>
      </c>
      <c r="E16" s="1" t="s">
        <v>65</v>
      </c>
      <c r="F16" s="1" t="s">
        <v>66</v>
      </c>
      <c r="G16" s="1" t="str">
        <f>IFERROR(__xludf.DUMMYFUNCTION("GOOGLETRANSLATE(D16,""fr"",""en"")"),"#VALUE!")</f>
        <v>#VALUE!</v>
      </c>
    </row>
    <row r="17" ht="15.75" customHeight="1">
      <c r="A17" s="1" t="s">
        <v>67</v>
      </c>
      <c r="B17" s="1">
        <v>5.0</v>
      </c>
      <c r="C17" s="1" t="s">
        <v>68</v>
      </c>
      <c r="D17" s="1" t="s">
        <v>69</v>
      </c>
      <c r="E17" s="1" t="s">
        <v>10</v>
      </c>
      <c r="F17" s="1" t="s">
        <v>11</v>
      </c>
      <c r="G17" s="1" t="str">
        <f>IFERROR(__xludf.DUMMYFUNCTION("GOOGLETRANSLATE(D17,""fr"",""en"")"),"#VALUE!")</f>
        <v>#VALUE!</v>
      </c>
    </row>
    <row r="18" ht="15.75" customHeight="1">
      <c r="A18" s="1" t="s">
        <v>70</v>
      </c>
      <c r="B18" s="1">
        <v>1.0</v>
      </c>
      <c r="C18" s="1" t="s">
        <v>71</v>
      </c>
      <c r="D18" s="1" t="s">
        <v>72</v>
      </c>
      <c r="E18" s="1" t="s">
        <v>73</v>
      </c>
      <c r="F18" s="1" t="s">
        <v>30</v>
      </c>
      <c r="G18" s="1" t="str">
        <f>IFERROR(__xludf.DUMMYFUNCTION("GOOGLETRANSLATE(D18,""fr"",""en"")"),"#VALUE!")</f>
        <v>#VALUE!</v>
      </c>
    </row>
    <row r="19" ht="15.75" customHeight="1">
      <c r="A19" s="1" t="s">
        <v>74</v>
      </c>
      <c r="B19" s="1">
        <v>5.0</v>
      </c>
      <c r="C19" s="1" t="s">
        <v>75</v>
      </c>
      <c r="D19" s="1" t="s">
        <v>76</v>
      </c>
      <c r="E19" s="1" t="s">
        <v>21</v>
      </c>
      <c r="F19" s="1" t="s">
        <v>11</v>
      </c>
      <c r="G19" s="1" t="str">
        <f>IFERROR(__xludf.DUMMYFUNCTION("GOOGLETRANSLATE(D19,""fr"",""en"")"),"#VALUE!")</f>
        <v>#VALUE!</v>
      </c>
    </row>
    <row r="20" ht="15.75" customHeight="1">
      <c r="A20" s="1" t="s">
        <v>77</v>
      </c>
      <c r="B20" s="1">
        <v>5.0</v>
      </c>
      <c r="C20" s="1" t="s">
        <v>78</v>
      </c>
      <c r="D20" s="1" t="s">
        <v>79</v>
      </c>
      <c r="E20" s="1" t="s">
        <v>21</v>
      </c>
      <c r="F20" s="1" t="s">
        <v>11</v>
      </c>
      <c r="G20" s="1" t="str">
        <f>IFERROR(__xludf.DUMMYFUNCTION("GOOGLETRANSLATE(D20,""fr"",""en"")"),"#VALUE!")</f>
        <v>#VALUE!</v>
      </c>
    </row>
    <row r="21" ht="15.75" customHeight="1">
      <c r="A21" s="1" t="s">
        <v>80</v>
      </c>
      <c r="B21" s="1">
        <v>1.0</v>
      </c>
      <c r="C21" s="1" t="s">
        <v>81</v>
      </c>
      <c r="D21" s="1" t="s">
        <v>82</v>
      </c>
      <c r="E21" s="1" t="s">
        <v>83</v>
      </c>
      <c r="F21" s="1" t="s">
        <v>84</v>
      </c>
      <c r="G21" s="1" t="str">
        <f>IFERROR(__xludf.DUMMYFUNCTION("GOOGLETRANSLATE(D21,""fr"",""en"")"),"#VALUE!")</f>
        <v>#VALUE!</v>
      </c>
    </row>
    <row r="22" ht="15.75" customHeight="1">
      <c r="A22" s="1" t="s">
        <v>85</v>
      </c>
      <c r="B22" s="1">
        <v>5.0</v>
      </c>
      <c r="C22" s="1" t="s">
        <v>86</v>
      </c>
      <c r="D22" s="1" t="s">
        <v>87</v>
      </c>
      <c r="E22" s="1" t="s">
        <v>10</v>
      </c>
      <c r="F22" s="1" t="s">
        <v>11</v>
      </c>
      <c r="G22" s="1" t="str">
        <f>IFERROR(__xludf.DUMMYFUNCTION("GOOGLETRANSLATE(D22,""fr"",""en"")"),"#VALUE!")</f>
        <v>#VALUE!</v>
      </c>
    </row>
    <row r="23" ht="15.75" customHeight="1">
      <c r="A23" s="1" t="s">
        <v>88</v>
      </c>
      <c r="B23" s="1">
        <v>1.0</v>
      </c>
      <c r="C23" s="1" t="s">
        <v>89</v>
      </c>
      <c r="D23" s="1" t="s">
        <v>90</v>
      </c>
      <c r="E23" s="1" t="s">
        <v>52</v>
      </c>
      <c r="F23" s="1" t="s">
        <v>11</v>
      </c>
      <c r="G23" s="1" t="str">
        <f>IFERROR(__xludf.DUMMYFUNCTION("GOOGLETRANSLATE(D23,""fr"",""en"")"),"#VALUE!")</f>
        <v>#VALUE!</v>
      </c>
    </row>
    <row r="24" ht="15.75" customHeight="1">
      <c r="A24" s="1" t="s">
        <v>91</v>
      </c>
      <c r="B24" s="1">
        <v>5.0</v>
      </c>
      <c r="C24" s="1" t="s">
        <v>92</v>
      </c>
      <c r="D24" s="1" t="s">
        <v>93</v>
      </c>
      <c r="E24" s="1" t="s">
        <v>65</v>
      </c>
      <c r="F24" s="1" t="s">
        <v>66</v>
      </c>
      <c r="G24" s="1" t="str">
        <f>IFERROR(__xludf.DUMMYFUNCTION("GOOGLETRANSLATE(D24,""fr"",""en"")"),"#VALUE!")</f>
        <v>#VALUE!</v>
      </c>
    </row>
    <row r="25" ht="15.75" customHeight="1">
      <c r="A25" s="1" t="s">
        <v>94</v>
      </c>
      <c r="B25" s="1">
        <v>4.0</v>
      </c>
      <c r="C25" s="1" t="s">
        <v>95</v>
      </c>
      <c r="D25" s="1" t="s">
        <v>96</v>
      </c>
      <c r="E25" s="1" t="s">
        <v>21</v>
      </c>
      <c r="F25" s="1" t="s">
        <v>11</v>
      </c>
      <c r="G25" s="1" t="str">
        <f>IFERROR(__xludf.DUMMYFUNCTION("GOOGLETRANSLATE(D25,""fr"",""en"")"),"#VALUE!")</f>
        <v>#VALUE!</v>
      </c>
    </row>
    <row r="26" ht="15.75" customHeight="1">
      <c r="A26" s="1" t="s">
        <v>97</v>
      </c>
      <c r="B26" s="1">
        <v>2.0</v>
      </c>
      <c r="C26" s="1" t="s">
        <v>98</v>
      </c>
      <c r="D26" s="1" t="s">
        <v>99</v>
      </c>
      <c r="E26" s="1" t="s">
        <v>21</v>
      </c>
      <c r="F26" s="1" t="s">
        <v>11</v>
      </c>
      <c r="G26" s="1" t="str">
        <f>IFERROR(__xludf.DUMMYFUNCTION("GOOGLETRANSLATE(D26,""fr"",""en"")"),"#VALUE!")</f>
        <v>#VALUE!</v>
      </c>
    </row>
    <row r="27" ht="15.75" customHeight="1">
      <c r="A27" s="1" t="s">
        <v>100</v>
      </c>
      <c r="B27" s="1">
        <v>2.0</v>
      </c>
      <c r="C27" s="1" t="s">
        <v>101</v>
      </c>
      <c r="D27" s="1" t="s">
        <v>102</v>
      </c>
      <c r="E27" s="1" t="s">
        <v>103</v>
      </c>
      <c r="F27" s="1" t="s">
        <v>48</v>
      </c>
      <c r="G27" s="1" t="str">
        <f>IFERROR(__xludf.DUMMYFUNCTION("GOOGLETRANSLATE(D27,""fr"",""en"")"),"#VALUE!")</f>
        <v>#VALUE!</v>
      </c>
    </row>
    <row r="28" ht="15.75" customHeight="1">
      <c r="A28" s="1" t="s">
        <v>104</v>
      </c>
      <c r="B28" s="1">
        <v>1.0</v>
      </c>
      <c r="C28" s="1" t="s">
        <v>105</v>
      </c>
      <c r="D28" s="1" t="s">
        <v>106</v>
      </c>
      <c r="E28" s="1" t="s">
        <v>25</v>
      </c>
      <c r="F28" s="1" t="s">
        <v>11</v>
      </c>
      <c r="G28" s="1" t="str">
        <f>IFERROR(__xludf.DUMMYFUNCTION("GOOGLETRANSLATE(D28,""fr"",""en"")"),"#VALUE!")</f>
        <v>#VALUE!</v>
      </c>
    </row>
    <row r="29" ht="15.75" customHeight="1">
      <c r="A29" s="1" t="s">
        <v>18</v>
      </c>
      <c r="B29" s="1">
        <v>1.0</v>
      </c>
      <c r="C29" s="1" t="s">
        <v>107</v>
      </c>
      <c r="D29" s="1" t="s">
        <v>108</v>
      </c>
      <c r="E29" s="1" t="s">
        <v>109</v>
      </c>
      <c r="F29" s="1" t="s">
        <v>110</v>
      </c>
      <c r="G29" s="1" t="str">
        <f>IFERROR(__xludf.DUMMYFUNCTION("GOOGLETRANSLATE(D29,""fr"",""en"")"),"#VALUE!")</f>
        <v>#VALUE!</v>
      </c>
    </row>
    <row r="30" ht="15.75" customHeight="1">
      <c r="A30" s="1" t="s">
        <v>111</v>
      </c>
      <c r="B30" s="1">
        <v>5.0</v>
      </c>
      <c r="C30" s="1" t="s">
        <v>112</v>
      </c>
      <c r="D30" s="1" t="s">
        <v>113</v>
      </c>
      <c r="E30" s="1" t="s">
        <v>29</v>
      </c>
      <c r="F30" s="1" t="s">
        <v>30</v>
      </c>
      <c r="G30" s="1" t="str">
        <f>IFERROR(__xludf.DUMMYFUNCTION("GOOGLETRANSLATE(D30,""fr"",""en"")"),"#VALUE!")</f>
        <v>#VALUE!</v>
      </c>
    </row>
    <row r="31" ht="15.75" customHeight="1">
      <c r="A31" s="1" t="s">
        <v>114</v>
      </c>
      <c r="B31" s="1">
        <v>1.0</v>
      </c>
      <c r="C31" s="1" t="s">
        <v>115</v>
      </c>
      <c r="D31" s="1" t="s">
        <v>116</v>
      </c>
      <c r="E31" s="1" t="s">
        <v>117</v>
      </c>
      <c r="F31" s="1" t="s">
        <v>118</v>
      </c>
      <c r="G31" s="1" t="str">
        <f>IFERROR(__xludf.DUMMYFUNCTION("GOOGLETRANSLATE(D31,""fr"",""en"")"),"#VALUE!")</f>
        <v>#VALUE!</v>
      </c>
    </row>
    <row r="32" ht="15.75" customHeight="1">
      <c r="A32" s="1" t="s">
        <v>119</v>
      </c>
      <c r="B32" s="1">
        <v>5.0</v>
      </c>
      <c r="C32" s="1" t="s">
        <v>120</v>
      </c>
      <c r="D32" s="1" t="s">
        <v>121</v>
      </c>
      <c r="E32" s="1" t="s">
        <v>65</v>
      </c>
      <c r="F32" s="1" t="s">
        <v>66</v>
      </c>
      <c r="G32" s="1" t="str">
        <f>IFERROR(__xludf.DUMMYFUNCTION("GOOGLETRANSLATE(D32,""fr"",""en"")"),"#VALUE!")</f>
        <v>#VALUE!</v>
      </c>
    </row>
    <row r="33" ht="15.75" customHeight="1">
      <c r="A33" s="1" t="s">
        <v>122</v>
      </c>
      <c r="B33" s="1">
        <v>1.0</v>
      </c>
      <c r="C33" s="1" t="s">
        <v>123</v>
      </c>
      <c r="D33" s="1" t="s">
        <v>124</v>
      </c>
      <c r="E33" s="1" t="s">
        <v>125</v>
      </c>
      <c r="F33" s="1" t="s">
        <v>11</v>
      </c>
      <c r="G33" s="1" t="str">
        <f>IFERROR(__xludf.DUMMYFUNCTION("GOOGLETRANSLATE(D33,""fr"",""en"")"),"#VALUE!")</f>
        <v>#VALUE!</v>
      </c>
    </row>
    <row r="34" ht="15.75" customHeight="1">
      <c r="A34" s="1" t="s">
        <v>126</v>
      </c>
      <c r="B34" s="1">
        <v>4.0</v>
      </c>
      <c r="C34" s="1" t="s">
        <v>127</v>
      </c>
      <c r="D34" s="1" t="s">
        <v>128</v>
      </c>
      <c r="E34" s="1" t="s">
        <v>21</v>
      </c>
      <c r="F34" s="1" t="s">
        <v>11</v>
      </c>
      <c r="G34" s="1" t="str">
        <f>IFERROR(__xludf.DUMMYFUNCTION("GOOGLETRANSLATE(D34,""fr"",""en"")"),"#VALUE!")</f>
        <v>#VALUE!</v>
      </c>
    </row>
    <row r="35" ht="15.75" customHeight="1">
      <c r="A35" s="1" t="s">
        <v>129</v>
      </c>
      <c r="B35" s="1">
        <v>1.0</v>
      </c>
      <c r="C35" s="1" t="s">
        <v>130</v>
      </c>
      <c r="D35" s="1" t="s">
        <v>131</v>
      </c>
      <c r="E35" s="1" t="s">
        <v>52</v>
      </c>
      <c r="F35" s="1" t="s">
        <v>118</v>
      </c>
      <c r="G35" s="1" t="str">
        <f>IFERROR(__xludf.DUMMYFUNCTION("GOOGLETRANSLATE(D35,""fr"",""en"")"),"#VALUE!")</f>
        <v>#VALUE!</v>
      </c>
    </row>
    <row r="36" ht="15.75" customHeight="1">
      <c r="A36" s="1" t="s">
        <v>132</v>
      </c>
      <c r="B36" s="1">
        <v>4.0</v>
      </c>
      <c r="C36" s="1" t="s">
        <v>133</v>
      </c>
      <c r="D36" s="1" t="s">
        <v>134</v>
      </c>
      <c r="E36" s="1" t="s">
        <v>21</v>
      </c>
      <c r="F36" s="1" t="s">
        <v>11</v>
      </c>
      <c r="G36" s="1" t="str">
        <f>IFERROR(__xludf.DUMMYFUNCTION("GOOGLETRANSLATE(D36,""fr"",""en"")"),"#VALUE!")</f>
        <v>#VALUE!</v>
      </c>
    </row>
    <row r="37" ht="15.75" customHeight="1">
      <c r="A37" s="1" t="s">
        <v>135</v>
      </c>
      <c r="B37" s="1">
        <v>5.0</v>
      </c>
      <c r="C37" s="1" t="s">
        <v>136</v>
      </c>
      <c r="D37" s="1" t="s">
        <v>137</v>
      </c>
      <c r="E37" s="1" t="s">
        <v>34</v>
      </c>
      <c r="F37" s="1" t="s">
        <v>30</v>
      </c>
      <c r="G37" s="1" t="str">
        <f>IFERROR(__xludf.DUMMYFUNCTION("GOOGLETRANSLATE(D37,""fr"",""en"")"),"#VALUE!")</f>
        <v>#VALUE!</v>
      </c>
    </row>
    <row r="38" ht="15.75" customHeight="1">
      <c r="A38" s="1" t="s">
        <v>138</v>
      </c>
      <c r="B38" s="1">
        <v>4.0</v>
      </c>
      <c r="C38" s="1" t="s">
        <v>139</v>
      </c>
      <c r="D38" s="1" t="s">
        <v>140</v>
      </c>
      <c r="E38" s="1" t="s">
        <v>65</v>
      </c>
      <c r="F38" s="1" t="s">
        <v>66</v>
      </c>
      <c r="G38" s="1" t="str">
        <f>IFERROR(__xludf.DUMMYFUNCTION("GOOGLETRANSLATE(D38,""fr"",""en"")"),"#VALUE!")</f>
        <v>#VALUE!</v>
      </c>
    </row>
    <row r="39" ht="15.75" customHeight="1">
      <c r="A39" s="1" t="s">
        <v>141</v>
      </c>
      <c r="B39" s="1">
        <v>4.0</v>
      </c>
      <c r="C39" s="1" t="s">
        <v>142</v>
      </c>
      <c r="D39" s="1" t="s">
        <v>143</v>
      </c>
      <c r="E39" s="1" t="s">
        <v>10</v>
      </c>
      <c r="F39" s="1" t="s">
        <v>11</v>
      </c>
      <c r="G39" s="1" t="str">
        <f>IFERROR(__xludf.DUMMYFUNCTION("GOOGLETRANSLATE(D39,""fr"",""en"")"),"#VALUE!")</f>
        <v>#VALUE!</v>
      </c>
    </row>
    <row r="40" ht="15.75" customHeight="1">
      <c r="A40" s="1" t="s">
        <v>144</v>
      </c>
      <c r="B40" s="1">
        <v>4.0</v>
      </c>
      <c r="C40" s="1" t="s">
        <v>145</v>
      </c>
      <c r="D40" s="1" t="s">
        <v>146</v>
      </c>
      <c r="E40" s="1" t="s">
        <v>10</v>
      </c>
      <c r="F40" s="1" t="s">
        <v>11</v>
      </c>
      <c r="G40" s="1" t="str">
        <f>IFERROR(__xludf.DUMMYFUNCTION("GOOGLETRANSLATE(D40,""fr"",""en"")"),"#VALUE!")</f>
        <v>#VALUE!</v>
      </c>
    </row>
    <row r="41" ht="15.75" customHeight="1">
      <c r="A41" s="1" t="s">
        <v>147</v>
      </c>
      <c r="B41" s="1">
        <v>3.0</v>
      </c>
      <c r="C41" s="1" t="s">
        <v>148</v>
      </c>
      <c r="D41" s="1" t="s">
        <v>149</v>
      </c>
      <c r="E41" s="1" t="s">
        <v>10</v>
      </c>
      <c r="F41" s="1" t="s">
        <v>11</v>
      </c>
      <c r="G41" s="1" t="str">
        <f>IFERROR(__xludf.DUMMYFUNCTION("GOOGLETRANSLATE(D41,""fr"",""en"")"),"#VALUE!")</f>
        <v>#VALUE!</v>
      </c>
    </row>
    <row r="42" ht="15.75" customHeight="1">
      <c r="A42" s="1" t="s">
        <v>150</v>
      </c>
      <c r="B42" s="1">
        <v>5.0</v>
      </c>
      <c r="C42" s="1" t="s">
        <v>151</v>
      </c>
      <c r="D42" s="1" t="s">
        <v>152</v>
      </c>
      <c r="E42" s="1" t="s">
        <v>65</v>
      </c>
      <c r="F42" s="1" t="s">
        <v>66</v>
      </c>
      <c r="G42" s="1" t="str">
        <f>IFERROR(__xludf.DUMMYFUNCTION("GOOGLETRANSLATE(D42,""fr"",""en"")"),"#VALUE!")</f>
        <v>#VALUE!</v>
      </c>
    </row>
    <row r="43" ht="15.75" customHeight="1">
      <c r="A43" s="1" t="s">
        <v>153</v>
      </c>
      <c r="B43" s="1">
        <v>4.0</v>
      </c>
      <c r="C43" s="1" t="s">
        <v>154</v>
      </c>
      <c r="D43" s="1" t="s">
        <v>155</v>
      </c>
      <c r="E43" s="1" t="s">
        <v>25</v>
      </c>
      <c r="F43" s="1" t="s">
        <v>11</v>
      </c>
      <c r="G43" s="1" t="str">
        <f>IFERROR(__xludf.DUMMYFUNCTION("GOOGLETRANSLATE(D43,""fr"",""en"")"),"#VALUE!")</f>
        <v>#VALUE!</v>
      </c>
    </row>
    <row r="44" ht="15.75" customHeight="1">
      <c r="A44" s="1" t="s">
        <v>156</v>
      </c>
      <c r="B44" s="1">
        <v>2.0</v>
      </c>
      <c r="C44" s="1" t="s">
        <v>157</v>
      </c>
      <c r="D44" s="1" t="s">
        <v>158</v>
      </c>
      <c r="E44" s="1" t="s">
        <v>159</v>
      </c>
      <c r="F44" s="1" t="s">
        <v>39</v>
      </c>
      <c r="G44" s="1" t="str">
        <f>IFERROR(__xludf.DUMMYFUNCTION("GOOGLETRANSLATE(D44,""fr"",""en"")"),"#VALUE!")</f>
        <v>#VALUE!</v>
      </c>
    </row>
    <row r="45" ht="15.75" customHeight="1">
      <c r="A45" s="1" t="s">
        <v>160</v>
      </c>
      <c r="B45" s="1">
        <v>2.0</v>
      </c>
      <c r="C45" s="1" t="s">
        <v>161</v>
      </c>
      <c r="D45" s="1" t="s">
        <v>162</v>
      </c>
      <c r="E45" s="1" t="s">
        <v>43</v>
      </c>
      <c r="F45" s="1" t="s">
        <v>30</v>
      </c>
      <c r="G45" s="1" t="str">
        <f>IFERROR(__xludf.DUMMYFUNCTION("GOOGLETRANSLATE(D45,""fr"",""en"")"),"#VALUE!")</f>
        <v>#VALUE!</v>
      </c>
    </row>
    <row r="46" ht="15.75" customHeight="1">
      <c r="A46" s="1" t="s">
        <v>163</v>
      </c>
      <c r="B46" s="1">
        <v>5.0</v>
      </c>
      <c r="C46" s="1" t="s">
        <v>164</v>
      </c>
      <c r="D46" s="1" t="s">
        <v>165</v>
      </c>
      <c r="E46" s="1" t="s">
        <v>10</v>
      </c>
      <c r="F46" s="1" t="s">
        <v>11</v>
      </c>
      <c r="G46" s="1" t="str">
        <f>IFERROR(__xludf.DUMMYFUNCTION("GOOGLETRANSLATE(D46,""fr"",""en"")"),"#VALUE!")</f>
        <v>#VALUE!</v>
      </c>
    </row>
    <row r="47" ht="15.75" customHeight="1">
      <c r="A47" s="1" t="s">
        <v>166</v>
      </c>
      <c r="B47" s="1">
        <v>3.0</v>
      </c>
      <c r="C47" s="1" t="s">
        <v>167</v>
      </c>
      <c r="D47" s="1" t="s">
        <v>168</v>
      </c>
      <c r="E47" s="1" t="s">
        <v>169</v>
      </c>
      <c r="F47" s="1" t="s">
        <v>11</v>
      </c>
      <c r="G47" s="1" t="str">
        <f>IFERROR(__xludf.DUMMYFUNCTION("GOOGLETRANSLATE(D47,""fr"",""en"")"),"#VALUE!")</f>
        <v>#VALUE!</v>
      </c>
    </row>
    <row r="48" ht="15.75" customHeight="1">
      <c r="A48" s="1" t="s">
        <v>170</v>
      </c>
      <c r="B48" s="1">
        <v>4.0</v>
      </c>
      <c r="C48" s="1" t="s">
        <v>171</v>
      </c>
      <c r="D48" s="1" t="s">
        <v>172</v>
      </c>
      <c r="E48" s="1" t="s">
        <v>21</v>
      </c>
      <c r="F48" s="1" t="s">
        <v>11</v>
      </c>
      <c r="G48" s="1" t="str">
        <f>IFERROR(__xludf.DUMMYFUNCTION("GOOGLETRANSLATE(D48,""fr"",""en"")"),"#VALUE!")</f>
        <v>#VALUE!</v>
      </c>
    </row>
    <row r="49" ht="15.75" customHeight="1">
      <c r="A49" s="1" t="s">
        <v>173</v>
      </c>
      <c r="B49" s="1">
        <v>5.0</v>
      </c>
      <c r="C49" s="1" t="s">
        <v>174</v>
      </c>
      <c r="D49" s="1" t="s">
        <v>175</v>
      </c>
      <c r="E49" s="1" t="s">
        <v>176</v>
      </c>
      <c r="F49" s="1" t="s">
        <v>66</v>
      </c>
      <c r="G49" s="1" t="str">
        <f>IFERROR(__xludf.DUMMYFUNCTION("GOOGLETRANSLATE(D49,""fr"",""en"")"),"#VALUE!")</f>
        <v>#VALUE!</v>
      </c>
    </row>
    <row r="50" ht="15.75" customHeight="1">
      <c r="A50" s="1" t="s">
        <v>163</v>
      </c>
      <c r="B50" s="1">
        <v>2.0</v>
      </c>
      <c r="C50" s="1" t="s">
        <v>177</v>
      </c>
      <c r="D50" s="1" t="s">
        <v>178</v>
      </c>
      <c r="E50" s="1" t="s">
        <v>109</v>
      </c>
      <c r="F50" s="1" t="s">
        <v>110</v>
      </c>
      <c r="G50" s="1" t="str">
        <f>IFERROR(__xludf.DUMMYFUNCTION("GOOGLETRANSLATE(D50,""fr"",""en"")"),"#VALUE!")</f>
        <v>#VALUE!</v>
      </c>
    </row>
    <row r="51" ht="15.75" customHeight="1">
      <c r="A51" s="1" t="s">
        <v>179</v>
      </c>
      <c r="B51" s="1">
        <v>3.0</v>
      </c>
      <c r="C51" s="1" t="s">
        <v>180</v>
      </c>
      <c r="D51" s="1" t="s">
        <v>181</v>
      </c>
      <c r="E51" s="1" t="s">
        <v>21</v>
      </c>
      <c r="F51" s="1" t="s">
        <v>11</v>
      </c>
      <c r="G51" s="1" t="str">
        <f>IFERROR(__xludf.DUMMYFUNCTION("GOOGLETRANSLATE(D51,""fr"",""en"")"),"#VALUE!")</f>
        <v>#VALUE!</v>
      </c>
    </row>
    <row r="52" ht="15.75" customHeight="1">
      <c r="A52" s="1" t="s">
        <v>182</v>
      </c>
      <c r="B52" s="1">
        <v>1.0</v>
      </c>
      <c r="C52" s="1" t="s">
        <v>183</v>
      </c>
      <c r="D52" s="1" t="s">
        <v>184</v>
      </c>
      <c r="E52" s="1" t="s">
        <v>10</v>
      </c>
      <c r="F52" s="1" t="s">
        <v>11</v>
      </c>
      <c r="G52" s="1" t="str">
        <f>IFERROR(__xludf.DUMMYFUNCTION("GOOGLETRANSLATE(D52,""fr"",""en"")"),"#VALUE!")</f>
        <v>#VALUE!</v>
      </c>
    </row>
    <row r="53" ht="15.75" customHeight="1">
      <c r="A53" s="1" t="s">
        <v>129</v>
      </c>
      <c r="B53" s="1">
        <v>1.0</v>
      </c>
      <c r="C53" s="1" t="s">
        <v>185</v>
      </c>
      <c r="D53" s="1" t="s">
        <v>186</v>
      </c>
      <c r="E53" s="1" t="s">
        <v>10</v>
      </c>
      <c r="F53" s="1" t="s">
        <v>11</v>
      </c>
      <c r="G53" s="1" t="str">
        <f>IFERROR(__xludf.DUMMYFUNCTION("GOOGLETRANSLATE(D53,""fr"",""en"")"),"#VALUE!")</f>
        <v>#VALUE!</v>
      </c>
    </row>
    <row r="54" ht="15.75" customHeight="1">
      <c r="A54" s="1" t="s">
        <v>187</v>
      </c>
      <c r="B54" s="1">
        <v>5.0</v>
      </c>
      <c r="C54" s="1" t="s">
        <v>188</v>
      </c>
      <c r="D54" s="1" t="s">
        <v>189</v>
      </c>
      <c r="E54" s="1" t="s">
        <v>65</v>
      </c>
      <c r="F54" s="1" t="s">
        <v>66</v>
      </c>
      <c r="G54" s="1" t="str">
        <f>IFERROR(__xludf.DUMMYFUNCTION("GOOGLETRANSLATE(D54,""fr"",""en"")"),"#VALUE!")</f>
        <v>#VALUE!</v>
      </c>
    </row>
    <row r="55" ht="15.75" customHeight="1">
      <c r="A55" s="1" t="s">
        <v>190</v>
      </c>
      <c r="B55" s="1">
        <v>2.0</v>
      </c>
      <c r="C55" s="1" t="s">
        <v>191</v>
      </c>
      <c r="D55" s="1" t="s">
        <v>192</v>
      </c>
      <c r="E55" s="1" t="s">
        <v>169</v>
      </c>
      <c r="F55" s="1" t="s">
        <v>110</v>
      </c>
      <c r="G55" s="1" t="str">
        <f>IFERROR(__xludf.DUMMYFUNCTION("GOOGLETRANSLATE(D55,""fr"",""en"")"),"#VALUE!")</f>
        <v>#VALUE!</v>
      </c>
    </row>
    <row r="56" ht="15.75" customHeight="1">
      <c r="A56" s="1" t="s">
        <v>193</v>
      </c>
      <c r="B56" s="1">
        <v>1.0</v>
      </c>
      <c r="C56" s="1" t="s">
        <v>194</v>
      </c>
      <c r="D56" s="1" t="s">
        <v>195</v>
      </c>
      <c r="E56" s="1" t="s">
        <v>196</v>
      </c>
      <c r="F56" s="1" t="s">
        <v>118</v>
      </c>
      <c r="G56" s="1" t="str">
        <f>IFERROR(__xludf.DUMMYFUNCTION("GOOGLETRANSLATE(D56,""fr"",""en"")"),"#VALUE!")</f>
        <v>#VALUE!</v>
      </c>
    </row>
    <row r="57" ht="15.75" customHeight="1">
      <c r="A57" s="1" t="s">
        <v>197</v>
      </c>
      <c r="B57" s="1">
        <v>2.0</v>
      </c>
      <c r="C57" s="1" t="s">
        <v>198</v>
      </c>
      <c r="D57" s="1" t="s">
        <v>199</v>
      </c>
      <c r="E57" s="1" t="s">
        <v>125</v>
      </c>
      <c r="F57" s="1" t="s">
        <v>110</v>
      </c>
      <c r="G57" s="1" t="str">
        <f>IFERROR(__xludf.DUMMYFUNCTION("GOOGLETRANSLATE(D57,""fr"",""en"")"),"#VALUE!")</f>
        <v>#VALUE!</v>
      </c>
    </row>
    <row r="58" ht="15.75" customHeight="1">
      <c r="A58" s="1" t="s">
        <v>200</v>
      </c>
      <c r="B58" s="1">
        <v>1.0</v>
      </c>
      <c r="C58" s="1" t="s">
        <v>201</v>
      </c>
      <c r="D58" s="1" t="s">
        <v>202</v>
      </c>
      <c r="E58" s="1" t="s">
        <v>21</v>
      </c>
      <c r="F58" s="1" t="s">
        <v>11</v>
      </c>
      <c r="G58" s="1" t="str">
        <f>IFERROR(__xludf.DUMMYFUNCTION("GOOGLETRANSLATE(D58,""fr"",""en"")"),"#VALUE!")</f>
        <v>#VALUE!</v>
      </c>
    </row>
    <row r="59" ht="15.75" customHeight="1">
      <c r="A59" s="1" t="s">
        <v>203</v>
      </c>
      <c r="B59" s="1">
        <v>2.0</v>
      </c>
      <c r="C59" s="1" t="s">
        <v>204</v>
      </c>
      <c r="D59" s="1" t="s">
        <v>205</v>
      </c>
      <c r="E59" s="1" t="s">
        <v>176</v>
      </c>
      <c r="F59" s="1" t="s">
        <v>66</v>
      </c>
      <c r="G59" s="1" t="str">
        <f>IFERROR(__xludf.DUMMYFUNCTION("GOOGLETRANSLATE(D59,""fr"",""en"")"),"#VALUE!")</f>
        <v>#VALUE!</v>
      </c>
    </row>
    <row r="60" ht="15.75" customHeight="1">
      <c r="A60" s="1" t="s">
        <v>206</v>
      </c>
      <c r="B60" s="1">
        <v>3.0</v>
      </c>
      <c r="C60" s="1" t="s">
        <v>207</v>
      </c>
      <c r="D60" s="1" t="s">
        <v>208</v>
      </c>
      <c r="E60" s="1" t="s">
        <v>21</v>
      </c>
      <c r="F60" s="1" t="s">
        <v>11</v>
      </c>
      <c r="G60" s="1" t="str">
        <f>IFERROR(__xludf.DUMMYFUNCTION("GOOGLETRANSLATE(D60,""fr"",""en"")"),"#VALUE!")</f>
        <v>#VALUE!</v>
      </c>
    </row>
    <row r="61" ht="15.75" customHeight="1">
      <c r="A61" s="1" t="s">
        <v>209</v>
      </c>
      <c r="B61" s="1">
        <v>1.0</v>
      </c>
      <c r="C61" s="1" t="s">
        <v>210</v>
      </c>
      <c r="D61" s="1" t="s">
        <v>211</v>
      </c>
      <c r="E61" s="1" t="s">
        <v>169</v>
      </c>
      <c r="F61" s="1" t="s">
        <v>110</v>
      </c>
      <c r="G61" s="1" t="str">
        <f>IFERROR(__xludf.DUMMYFUNCTION("GOOGLETRANSLATE(D61,""fr"",""en"")"),"#VALUE!")</f>
        <v>#VALUE!</v>
      </c>
    </row>
    <row r="62" ht="15.75" customHeight="1">
      <c r="A62" s="1" t="s">
        <v>179</v>
      </c>
      <c r="B62" s="1">
        <v>3.0</v>
      </c>
      <c r="C62" s="1" t="s">
        <v>212</v>
      </c>
      <c r="D62" s="1" t="s">
        <v>213</v>
      </c>
      <c r="E62" s="1" t="s">
        <v>10</v>
      </c>
      <c r="F62" s="1" t="s">
        <v>11</v>
      </c>
      <c r="G62" s="1" t="str">
        <f>IFERROR(__xludf.DUMMYFUNCTION("GOOGLETRANSLATE(D62,""fr"",""en"")"),"#VALUE!")</f>
        <v>#VALUE!</v>
      </c>
    </row>
    <row r="63" ht="15.75" customHeight="1">
      <c r="A63" s="1" t="s">
        <v>214</v>
      </c>
      <c r="B63" s="1">
        <v>4.0</v>
      </c>
      <c r="C63" s="1" t="s">
        <v>215</v>
      </c>
      <c r="D63" s="1" t="s">
        <v>216</v>
      </c>
      <c r="E63" s="1" t="s">
        <v>10</v>
      </c>
      <c r="F63" s="1" t="s">
        <v>11</v>
      </c>
      <c r="G63" s="1" t="str">
        <f>IFERROR(__xludf.DUMMYFUNCTION("GOOGLETRANSLATE(D63,""fr"",""en"")"),"#VALUE!")</f>
        <v>#VALUE!</v>
      </c>
    </row>
    <row r="64" ht="15.75" customHeight="1">
      <c r="A64" s="1" t="s">
        <v>217</v>
      </c>
      <c r="B64" s="1">
        <v>5.0</v>
      </c>
      <c r="C64" s="1" t="s">
        <v>218</v>
      </c>
      <c r="D64" s="1" t="s">
        <v>219</v>
      </c>
      <c r="E64" s="1" t="s">
        <v>10</v>
      </c>
      <c r="F64" s="1" t="s">
        <v>11</v>
      </c>
      <c r="G64" s="1" t="str">
        <f>IFERROR(__xludf.DUMMYFUNCTION("GOOGLETRANSLATE(D64,""fr"",""en"")"),"#VALUE!")</f>
        <v>#VALUE!</v>
      </c>
    </row>
    <row r="65" ht="15.75" customHeight="1">
      <c r="A65" s="1" t="s">
        <v>220</v>
      </c>
      <c r="B65" s="1">
        <v>5.0</v>
      </c>
      <c r="C65" s="1" t="s">
        <v>221</v>
      </c>
      <c r="D65" s="1" t="s">
        <v>222</v>
      </c>
      <c r="E65" s="1" t="s">
        <v>65</v>
      </c>
      <c r="F65" s="1" t="s">
        <v>66</v>
      </c>
      <c r="G65" s="1" t="str">
        <f>IFERROR(__xludf.DUMMYFUNCTION("GOOGLETRANSLATE(D65,""fr"",""en"")"),"#VALUE!")</f>
        <v>#VALUE!</v>
      </c>
    </row>
    <row r="66" ht="15.75" customHeight="1">
      <c r="A66" s="1" t="s">
        <v>223</v>
      </c>
      <c r="B66" s="1">
        <v>1.0</v>
      </c>
      <c r="C66" s="1" t="s">
        <v>224</v>
      </c>
      <c r="D66" s="1" t="s">
        <v>225</v>
      </c>
      <c r="E66" s="1" t="s">
        <v>226</v>
      </c>
      <c r="F66" s="1" t="s">
        <v>11</v>
      </c>
      <c r="G66" s="1" t="str">
        <f>IFERROR(__xludf.DUMMYFUNCTION("GOOGLETRANSLATE(D66,""fr"",""en"")"),"#VALUE!")</f>
        <v>#VALUE!</v>
      </c>
    </row>
    <row r="67" ht="15.75" customHeight="1">
      <c r="A67" s="1" t="s">
        <v>227</v>
      </c>
      <c r="B67" s="1">
        <v>1.0</v>
      </c>
      <c r="C67" s="1" t="s">
        <v>228</v>
      </c>
      <c r="D67" s="1" t="s">
        <v>229</v>
      </c>
      <c r="E67" s="1" t="s">
        <v>230</v>
      </c>
      <c r="F67" s="1" t="s">
        <v>48</v>
      </c>
      <c r="G67" s="1" t="str">
        <f>IFERROR(__xludf.DUMMYFUNCTION("GOOGLETRANSLATE(D67,""fr"",""en"")"),"#VALUE!")</f>
        <v>#VALUE!</v>
      </c>
    </row>
    <row r="68" ht="15.75" customHeight="1">
      <c r="A68" s="1" t="s">
        <v>231</v>
      </c>
      <c r="B68" s="1">
        <v>4.0</v>
      </c>
      <c r="C68" s="1" t="s">
        <v>232</v>
      </c>
      <c r="D68" s="1" t="s">
        <v>233</v>
      </c>
      <c r="E68" s="1" t="s">
        <v>21</v>
      </c>
      <c r="F68" s="1" t="s">
        <v>11</v>
      </c>
      <c r="G68" s="1" t="str">
        <f>IFERROR(__xludf.DUMMYFUNCTION("GOOGLETRANSLATE(D68,""fr"",""en"")"),"#VALUE!")</f>
        <v>#VALUE!</v>
      </c>
    </row>
    <row r="69" ht="15.75" customHeight="1">
      <c r="A69" s="1" t="s">
        <v>53</v>
      </c>
      <c r="B69" s="1">
        <v>5.0</v>
      </c>
      <c r="C69" s="1" t="s">
        <v>234</v>
      </c>
      <c r="D69" s="1" t="s">
        <v>235</v>
      </c>
      <c r="E69" s="1" t="s">
        <v>10</v>
      </c>
      <c r="F69" s="1" t="s">
        <v>11</v>
      </c>
      <c r="G69" s="1" t="str">
        <f>IFERROR(__xludf.DUMMYFUNCTION("GOOGLETRANSLATE(D69,""fr"",""en"")"),"#VALUE!")</f>
        <v>#VALUE!</v>
      </c>
    </row>
    <row r="70" ht="15.75" customHeight="1">
      <c r="A70" s="1" t="s">
        <v>236</v>
      </c>
      <c r="B70" s="1">
        <v>5.0</v>
      </c>
      <c r="C70" s="1" t="s">
        <v>237</v>
      </c>
      <c r="D70" s="1" t="s">
        <v>238</v>
      </c>
      <c r="E70" s="1" t="s">
        <v>10</v>
      </c>
      <c r="F70" s="1" t="s">
        <v>11</v>
      </c>
      <c r="G70" s="1" t="str">
        <f>IFERROR(__xludf.DUMMYFUNCTION("GOOGLETRANSLATE(D70,""fr"",""en"")"),"#VALUE!")</f>
        <v>#VALUE!</v>
      </c>
    </row>
    <row r="71" ht="15.75" customHeight="1">
      <c r="A71" s="1" t="s">
        <v>239</v>
      </c>
      <c r="B71" s="1">
        <v>5.0</v>
      </c>
      <c r="C71" s="1" t="s">
        <v>240</v>
      </c>
      <c r="D71" s="1" t="s">
        <v>241</v>
      </c>
      <c r="E71" s="1" t="s">
        <v>21</v>
      </c>
      <c r="F71" s="1" t="s">
        <v>11</v>
      </c>
      <c r="G71" s="1" t="str">
        <f>IFERROR(__xludf.DUMMYFUNCTION("GOOGLETRANSLATE(D71,""fr"",""en"")"),"#VALUE!")</f>
        <v>#VALUE!</v>
      </c>
    </row>
    <row r="72" ht="15.75" customHeight="1">
      <c r="A72" s="1" t="s">
        <v>242</v>
      </c>
      <c r="B72" s="1">
        <v>2.0</v>
      </c>
      <c r="C72" s="1" t="s">
        <v>243</v>
      </c>
      <c r="D72" s="1" t="s">
        <v>244</v>
      </c>
      <c r="E72" s="1" t="s">
        <v>10</v>
      </c>
      <c r="F72" s="1" t="s">
        <v>11</v>
      </c>
      <c r="G72" s="1" t="str">
        <f>IFERROR(__xludf.DUMMYFUNCTION("GOOGLETRANSLATE(D72,""fr"",""en"")"),"#VALUE!")</f>
        <v>#VALUE!</v>
      </c>
    </row>
    <row r="73" ht="15.75" customHeight="1">
      <c r="A73" s="1" t="s">
        <v>245</v>
      </c>
      <c r="B73" s="1">
        <v>2.0</v>
      </c>
      <c r="C73" s="1" t="s">
        <v>246</v>
      </c>
      <c r="D73" s="1" t="s">
        <v>247</v>
      </c>
      <c r="E73" s="1" t="s">
        <v>10</v>
      </c>
      <c r="F73" s="1" t="s">
        <v>11</v>
      </c>
      <c r="G73" s="1" t="str">
        <f>IFERROR(__xludf.DUMMYFUNCTION("GOOGLETRANSLATE(D73,""fr"",""en"")"),"#VALUE!")</f>
        <v>#VALUE!</v>
      </c>
    </row>
    <row r="74" ht="15.75" customHeight="1">
      <c r="A74" s="1" t="s">
        <v>138</v>
      </c>
      <c r="B74" s="1">
        <v>1.0</v>
      </c>
      <c r="C74" s="1" t="s">
        <v>248</v>
      </c>
      <c r="D74" s="1" t="s">
        <v>249</v>
      </c>
      <c r="E74" s="1" t="s">
        <v>250</v>
      </c>
      <c r="F74" s="1" t="s">
        <v>30</v>
      </c>
      <c r="G74" s="1" t="str">
        <f>IFERROR(__xludf.DUMMYFUNCTION("GOOGLETRANSLATE(D74,""fr"",""en"")"),"#VALUE!")</f>
        <v>#VALUE!</v>
      </c>
    </row>
    <row r="75" ht="15.75" customHeight="1">
      <c r="A75" s="1" t="s">
        <v>251</v>
      </c>
      <c r="B75" s="1">
        <v>1.0</v>
      </c>
      <c r="C75" s="1" t="s">
        <v>252</v>
      </c>
      <c r="D75" s="1" t="s">
        <v>253</v>
      </c>
      <c r="E75" s="1" t="s">
        <v>254</v>
      </c>
      <c r="F75" s="1" t="s">
        <v>66</v>
      </c>
      <c r="G75" s="1" t="str">
        <f>IFERROR(__xludf.DUMMYFUNCTION("GOOGLETRANSLATE(D75,""fr"",""en"")"),"#VALUE!")</f>
        <v>#VALUE!</v>
      </c>
    </row>
    <row r="76" ht="15.75" customHeight="1">
      <c r="A76" s="1" t="s">
        <v>255</v>
      </c>
      <c r="B76" s="1">
        <v>1.0</v>
      </c>
      <c r="C76" s="1" t="s">
        <v>256</v>
      </c>
      <c r="D76" s="1" t="s">
        <v>257</v>
      </c>
      <c r="E76" s="1" t="s">
        <v>10</v>
      </c>
      <c r="F76" s="1" t="s">
        <v>11</v>
      </c>
      <c r="G76" s="1" t="str">
        <f>IFERROR(__xludf.DUMMYFUNCTION("GOOGLETRANSLATE(D76,""fr"",""en"")"),"#VALUE!")</f>
        <v>#VALUE!</v>
      </c>
    </row>
    <row r="77" ht="15.75" customHeight="1">
      <c r="A77" s="1" t="s">
        <v>258</v>
      </c>
      <c r="B77" s="1">
        <v>1.0</v>
      </c>
      <c r="C77" s="1" t="s">
        <v>259</v>
      </c>
      <c r="D77" s="1" t="s">
        <v>260</v>
      </c>
      <c r="E77" s="1" t="s">
        <v>10</v>
      </c>
      <c r="F77" s="1" t="s">
        <v>11</v>
      </c>
      <c r="G77" s="1" t="str">
        <f>IFERROR(__xludf.DUMMYFUNCTION("GOOGLETRANSLATE(D77,""fr"",""en"")"),"#VALUE!")</f>
        <v>#VALUE!</v>
      </c>
    </row>
    <row r="78" ht="15.75" customHeight="1">
      <c r="A78" s="1" t="s">
        <v>261</v>
      </c>
      <c r="B78" s="1">
        <v>2.0</v>
      </c>
      <c r="C78" s="1" t="s">
        <v>262</v>
      </c>
      <c r="D78" s="1" t="s">
        <v>263</v>
      </c>
      <c r="E78" s="1" t="s">
        <v>21</v>
      </c>
      <c r="F78" s="1" t="s">
        <v>11</v>
      </c>
      <c r="G78" s="1" t="str">
        <f>IFERROR(__xludf.DUMMYFUNCTION("GOOGLETRANSLATE(D78,""fr"",""en"")"),"#VALUE!")</f>
        <v>#VALUE!</v>
      </c>
    </row>
    <row r="79" ht="15.75" customHeight="1">
      <c r="A79" s="1" t="s">
        <v>264</v>
      </c>
      <c r="B79" s="1">
        <v>5.0</v>
      </c>
      <c r="C79" s="1" t="s">
        <v>265</v>
      </c>
      <c r="D79" s="1" t="s">
        <v>266</v>
      </c>
      <c r="E79" s="1" t="s">
        <v>176</v>
      </c>
      <c r="F79" s="1" t="s">
        <v>66</v>
      </c>
      <c r="G79" s="1" t="str">
        <f>IFERROR(__xludf.DUMMYFUNCTION("GOOGLETRANSLATE(D79,""fr"",""en"")"),"#VALUE!")</f>
        <v>#VALUE!</v>
      </c>
    </row>
    <row r="80" ht="15.75" customHeight="1">
      <c r="A80" s="1" t="s">
        <v>267</v>
      </c>
      <c r="B80" s="1">
        <v>5.0</v>
      </c>
      <c r="C80" s="1" t="s">
        <v>268</v>
      </c>
      <c r="D80" s="1" t="s">
        <v>269</v>
      </c>
      <c r="E80" s="1" t="s">
        <v>176</v>
      </c>
      <c r="F80" s="1" t="s">
        <v>66</v>
      </c>
      <c r="G80" s="1" t="str">
        <f>IFERROR(__xludf.DUMMYFUNCTION("GOOGLETRANSLATE(D80,""fr"",""en"")"),"#VALUE!")</f>
        <v>#VALUE!</v>
      </c>
    </row>
    <row r="81" ht="15.75" customHeight="1">
      <c r="A81" s="1" t="s">
        <v>270</v>
      </c>
      <c r="B81" s="1">
        <v>2.0</v>
      </c>
      <c r="C81" s="1" t="s">
        <v>271</v>
      </c>
      <c r="D81" s="1" t="s">
        <v>272</v>
      </c>
      <c r="E81" s="1" t="s">
        <v>273</v>
      </c>
      <c r="F81" s="1" t="s">
        <v>66</v>
      </c>
      <c r="G81" s="1" t="str">
        <f>IFERROR(__xludf.DUMMYFUNCTION("GOOGLETRANSLATE(D81,""fr"",""en"")"),"#VALUE!")</f>
        <v>#VALUE!</v>
      </c>
    </row>
    <row r="82" ht="15.75" customHeight="1">
      <c r="A82" s="1" t="s">
        <v>274</v>
      </c>
      <c r="B82" s="1">
        <v>3.0</v>
      </c>
      <c r="C82" s="1" t="s">
        <v>275</v>
      </c>
      <c r="D82" s="1" t="s">
        <v>276</v>
      </c>
      <c r="E82" s="1" t="s">
        <v>10</v>
      </c>
      <c r="F82" s="1" t="s">
        <v>11</v>
      </c>
      <c r="G82" s="1" t="str">
        <f>IFERROR(__xludf.DUMMYFUNCTION("GOOGLETRANSLATE(D82,""fr"",""en"")"),"#VALUE!")</f>
        <v>#VALUE!</v>
      </c>
    </row>
    <row r="83" ht="15.75" customHeight="1">
      <c r="A83" s="1" t="s">
        <v>277</v>
      </c>
      <c r="B83" s="1">
        <v>1.0</v>
      </c>
      <c r="C83" s="1" t="s">
        <v>278</v>
      </c>
      <c r="D83" s="1" t="s">
        <v>279</v>
      </c>
      <c r="E83" s="1" t="s">
        <v>280</v>
      </c>
      <c r="F83" s="1" t="s">
        <v>11</v>
      </c>
      <c r="G83" s="1" t="str">
        <f>IFERROR(__xludf.DUMMYFUNCTION("GOOGLETRANSLATE(D83,""fr"",""en"")"),"#VALUE!")</f>
        <v>#VALUE!</v>
      </c>
    </row>
    <row r="84" ht="15.75" customHeight="1">
      <c r="A84" s="1" t="s">
        <v>281</v>
      </c>
      <c r="B84" s="1">
        <v>4.0</v>
      </c>
      <c r="C84" s="1" t="s">
        <v>282</v>
      </c>
      <c r="D84" s="1" t="s">
        <v>283</v>
      </c>
      <c r="E84" s="1" t="s">
        <v>10</v>
      </c>
      <c r="F84" s="1" t="s">
        <v>11</v>
      </c>
      <c r="G84" s="1" t="str">
        <f>IFERROR(__xludf.DUMMYFUNCTION("GOOGLETRANSLATE(D84,""fr"",""en"")"),"#VALUE!")</f>
        <v>#VALUE!</v>
      </c>
    </row>
    <row r="85" ht="15.75" customHeight="1">
      <c r="A85" s="1" t="s">
        <v>284</v>
      </c>
      <c r="B85" s="1">
        <v>4.0</v>
      </c>
      <c r="C85" s="1" t="s">
        <v>285</v>
      </c>
      <c r="D85" s="1" t="s">
        <v>286</v>
      </c>
      <c r="E85" s="1" t="s">
        <v>10</v>
      </c>
      <c r="F85" s="1" t="s">
        <v>11</v>
      </c>
      <c r="G85" s="1" t="str">
        <f>IFERROR(__xludf.DUMMYFUNCTION("GOOGLETRANSLATE(D85,""fr"",""en"")"),"#VALUE!")</f>
        <v>#VALUE!</v>
      </c>
    </row>
    <row r="86" ht="15.75" customHeight="1">
      <c r="A86" s="1" t="s">
        <v>264</v>
      </c>
      <c r="B86" s="1">
        <v>5.0</v>
      </c>
      <c r="C86" s="1" t="s">
        <v>287</v>
      </c>
      <c r="D86" s="1" t="s">
        <v>288</v>
      </c>
      <c r="E86" s="1" t="s">
        <v>65</v>
      </c>
      <c r="F86" s="1" t="s">
        <v>66</v>
      </c>
      <c r="G86" s="1" t="str">
        <f>IFERROR(__xludf.DUMMYFUNCTION("GOOGLETRANSLATE(D86,""fr"",""en"")"),"#VALUE!")</f>
        <v>#VALUE!</v>
      </c>
    </row>
    <row r="87" ht="15.75" customHeight="1">
      <c r="A87" s="1" t="s">
        <v>289</v>
      </c>
      <c r="B87" s="1">
        <v>3.0</v>
      </c>
      <c r="C87" s="1" t="s">
        <v>290</v>
      </c>
      <c r="D87" s="1" t="s">
        <v>291</v>
      </c>
      <c r="E87" s="1" t="s">
        <v>292</v>
      </c>
      <c r="F87" s="1" t="s">
        <v>11</v>
      </c>
      <c r="G87" s="1" t="str">
        <f>IFERROR(__xludf.DUMMYFUNCTION("GOOGLETRANSLATE(D87,""fr"",""en"")"),"#VALUE!")</f>
        <v>#VALUE!</v>
      </c>
    </row>
    <row r="88" ht="15.75" customHeight="1">
      <c r="A88" s="1" t="s">
        <v>293</v>
      </c>
      <c r="B88" s="1">
        <v>2.0</v>
      </c>
      <c r="C88" s="1" t="s">
        <v>294</v>
      </c>
      <c r="D88" s="1" t="s">
        <v>295</v>
      </c>
      <c r="E88" s="1" t="s">
        <v>296</v>
      </c>
      <c r="F88" s="1" t="s">
        <v>11</v>
      </c>
      <c r="G88" s="1" t="str">
        <f>IFERROR(__xludf.DUMMYFUNCTION("GOOGLETRANSLATE(D88,""fr"",""en"")"),"#VALUE!")</f>
        <v>#VALUE!</v>
      </c>
    </row>
    <row r="89" ht="15.75" customHeight="1">
      <c r="A89" s="1" t="s">
        <v>141</v>
      </c>
      <c r="B89" s="1">
        <v>4.0</v>
      </c>
      <c r="C89" s="1" t="s">
        <v>297</v>
      </c>
      <c r="D89" s="1" t="s">
        <v>298</v>
      </c>
      <c r="E89" s="1" t="s">
        <v>169</v>
      </c>
      <c r="F89" s="1" t="s">
        <v>11</v>
      </c>
      <c r="G89" s="1" t="str">
        <f>IFERROR(__xludf.DUMMYFUNCTION("GOOGLETRANSLATE(D89,""fr"",""en"")"),"#VALUE!")</f>
        <v>#VALUE!</v>
      </c>
    </row>
    <row r="90" ht="15.75" customHeight="1">
      <c r="A90" s="1" t="s">
        <v>299</v>
      </c>
      <c r="B90" s="1">
        <v>2.0</v>
      </c>
      <c r="C90" s="1" t="s">
        <v>300</v>
      </c>
      <c r="D90" s="1" t="s">
        <v>301</v>
      </c>
      <c r="E90" s="1" t="s">
        <v>125</v>
      </c>
      <c r="F90" s="1" t="s">
        <v>110</v>
      </c>
      <c r="G90" s="1" t="str">
        <f>IFERROR(__xludf.DUMMYFUNCTION("GOOGLETRANSLATE(D90,""fr"",""en"")"),"#VALUE!")</f>
        <v>#VALUE!</v>
      </c>
    </row>
    <row r="91" ht="15.75" customHeight="1">
      <c r="A91" s="1" t="s">
        <v>302</v>
      </c>
      <c r="B91" s="1">
        <v>2.0</v>
      </c>
      <c r="C91" s="1" t="s">
        <v>303</v>
      </c>
      <c r="D91" s="1" t="s">
        <v>304</v>
      </c>
      <c r="E91" s="1" t="s">
        <v>117</v>
      </c>
      <c r="F91" s="1" t="s">
        <v>118</v>
      </c>
      <c r="G91" s="1" t="str">
        <f>IFERROR(__xludf.DUMMYFUNCTION("GOOGLETRANSLATE(D91,""fr"",""en"")"),"#VALUE!")</f>
        <v>#VALUE!</v>
      </c>
    </row>
    <row r="92" ht="15.75" customHeight="1">
      <c r="A92" s="1" t="s">
        <v>305</v>
      </c>
      <c r="B92" s="1">
        <v>2.0</v>
      </c>
      <c r="C92" s="1" t="s">
        <v>306</v>
      </c>
      <c r="D92" s="1" t="s">
        <v>307</v>
      </c>
      <c r="E92" s="1" t="s">
        <v>230</v>
      </c>
      <c r="F92" s="1" t="s">
        <v>48</v>
      </c>
      <c r="G92" s="1" t="str">
        <f>IFERROR(__xludf.DUMMYFUNCTION("GOOGLETRANSLATE(D92,""fr"",""en"")"),"#VALUE!")</f>
        <v>#VALUE!</v>
      </c>
    </row>
    <row r="93" ht="15.75" customHeight="1">
      <c r="A93" s="1" t="s">
        <v>308</v>
      </c>
      <c r="B93" s="1">
        <v>1.0</v>
      </c>
      <c r="C93" s="1" t="s">
        <v>309</v>
      </c>
      <c r="D93" s="1" t="s">
        <v>310</v>
      </c>
      <c r="E93" s="1" t="s">
        <v>292</v>
      </c>
      <c r="F93" s="1" t="s">
        <v>11</v>
      </c>
      <c r="G93" s="1" t="str">
        <f>IFERROR(__xludf.DUMMYFUNCTION("GOOGLETRANSLATE(D93,""fr"",""en"")"),"#VALUE!")</f>
        <v>#VALUE!</v>
      </c>
    </row>
    <row r="94" ht="15.75" customHeight="1">
      <c r="A94" s="1" t="s">
        <v>311</v>
      </c>
      <c r="B94" s="1">
        <v>2.0</v>
      </c>
      <c r="C94" s="1" t="s">
        <v>312</v>
      </c>
      <c r="D94" s="1" t="s">
        <v>313</v>
      </c>
      <c r="E94" s="1" t="s">
        <v>10</v>
      </c>
      <c r="F94" s="1" t="s">
        <v>11</v>
      </c>
      <c r="G94" s="1" t="str">
        <f>IFERROR(__xludf.DUMMYFUNCTION("GOOGLETRANSLATE(D94,""fr"",""en"")"),"#VALUE!")</f>
        <v>#VALUE!</v>
      </c>
    </row>
    <row r="95" ht="15.75" customHeight="1">
      <c r="A95" s="1" t="s">
        <v>314</v>
      </c>
      <c r="B95" s="1">
        <v>5.0</v>
      </c>
      <c r="C95" s="1" t="s">
        <v>315</v>
      </c>
      <c r="D95" s="1" t="s">
        <v>316</v>
      </c>
      <c r="E95" s="1" t="s">
        <v>21</v>
      </c>
      <c r="F95" s="1" t="s">
        <v>11</v>
      </c>
      <c r="G95" s="1" t="str">
        <f>IFERROR(__xludf.DUMMYFUNCTION("GOOGLETRANSLATE(D95,""fr"",""en"")"),"#VALUE!")</f>
        <v>#VALUE!</v>
      </c>
    </row>
    <row r="96" ht="15.75" customHeight="1">
      <c r="A96" s="1" t="s">
        <v>317</v>
      </c>
      <c r="B96" s="1">
        <v>4.0</v>
      </c>
      <c r="C96" s="1" t="s">
        <v>318</v>
      </c>
      <c r="D96" s="1" t="s">
        <v>319</v>
      </c>
      <c r="E96" s="1" t="s">
        <v>169</v>
      </c>
      <c r="F96" s="1" t="s">
        <v>11</v>
      </c>
      <c r="G96" s="1" t="str">
        <f>IFERROR(__xludf.DUMMYFUNCTION("GOOGLETRANSLATE(D96,""fr"",""en"")"),"#VALUE!")</f>
        <v>#VALUE!</v>
      </c>
    </row>
    <row r="97" ht="15.75" customHeight="1">
      <c r="A97" s="1" t="s">
        <v>320</v>
      </c>
      <c r="B97" s="1">
        <v>1.0</v>
      </c>
      <c r="C97" s="1" t="s">
        <v>321</v>
      </c>
      <c r="D97" s="1" t="s">
        <v>322</v>
      </c>
      <c r="E97" s="1" t="s">
        <v>21</v>
      </c>
      <c r="F97" s="1" t="s">
        <v>11</v>
      </c>
      <c r="G97" s="1" t="str">
        <f>IFERROR(__xludf.DUMMYFUNCTION("GOOGLETRANSLATE(D97,""fr"",""en"")"),"#VALUE!")</f>
        <v>#VALUE!</v>
      </c>
    </row>
    <row r="98" ht="15.75" customHeight="1">
      <c r="A98" s="1" t="s">
        <v>323</v>
      </c>
      <c r="B98" s="1">
        <v>2.0</v>
      </c>
      <c r="C98" s="1" t="s">
        <v>324</v>
      </c>
      <c r="D98" s="1" t="s">
        <v>325</v>
      </c>
      <c r="E98" s="1" t="s">
        <v>10</v>
      </c>
      <c r="F98" s="1" t="s">
        <v>11</v>
      </c>
      <c r="G98" s="1" t="str">
        <f>IFERROR(__xludf.DUMMYFUNCTION("GOOGLETRANSLATE(D98,""fr"",""en"")"),"#VALUE!")</f>
        <v>#VALUE!</v>
      </c>
    </row>
    <row r="99" ht="15.75" customHeight="1">
      <c r="A99" s="1" t="s">
        <v>326</v>
      </c>
      <c r="B99" s="1">
        <v>5.0</v>
      </c>
      <c r="C99" s="1" t="s">
        <v>327</v>
      </c>
      <c r="D99" s="1" t="s">
        <v>328</v>
      </c>
      <c r="E99" s="1" t="s">
        <v>21</v>
      </c>
      <c r="F99" s="1" t="s">
        <v>11</v>
      </c>
      <c r="G99" s="1" t="str">
        <f>IFERROR(__xludf.DUMMYFUNCTION("GOOGLETRANSLATE(D99,""fr"",""en"")"),"#VALUE!")</f>
        <v>#VALUE!</v>
      </c>
    </row>
    <row r="100" ht="15.75" customHeight="1">
      <c r="A100" s="1" t="s">
        <v>329</v>
      </c>
      <c r="B100" s="1">
        <v>5.0</v>
      </c>
      <c r="C100" s="1" t="s">
        <v>330</v>
      </c>
      <c r="D100" s="1" t="s">
        <v>331</v>
      </c>
      <c r="E100" s="1" t="s">
        <v>10</v>
      </c>
      <c r="F100" s="1" t="s">
        <v>11</v>
      </c>
      <c r="G100" s="1" t="str">
        <f>IFERROR(__xludf.DUMMYFUNCTION("GOOGLETRANSLATE(D100,""fr"",""en"")"),"#VALUE!")</f>
        <v>#VALUE!</v>
      </c>
    </row>
    <row r="101" ht="15.75" customHeight="1">
      <c r="A101" s="1" t="s">
        <v>332</v>
      </c>
      <c r="B101" s="1">
        <v>4.0</v>
      </c>
      <c r="C101" s="1" t="s">
        <v>333</v>
      </c>
      <c r="D101" s="1" t="s">
        <v>334</v>
      </c>
      <c r="E101" s="1" t="s">
        <v>21</v>
      </c>
      <c r="F101" s="1" t="s">
        <v>11</v>
      </c>
      <c r="G101" s="1" t="str">
        <f>IFERROR(__xludf.DUMMYFUNCTION("GOOGLETRANSLATE(D101,""fr"",""en"")"),"#VALUE!")</f>
        <v>#VALUE!</v>
      </c>
    </row>
    <row r="102" ht="15.75" customHeight="1">
      <c r="A102" s="1" t="s">
        <v>335</v>
      </c>
      <c r="B102" s="1">
        <v>1.0</v>
      </c>
      <c r="C102" s="1" t="s">
        <v>336</v>
      </c>
      <c r="D102" s="1" t="s">
        <v>337</v>
      </c>
      <c r="E102" s="1" t="s">
        <v>296</v>
      </c>
      <c r="F102" s="1" t="s">
        <v>110</v>
      </c>
      <c r="G102" s="1" t="str">
        <f>IFERROR(__xludf.DUMMYFUNCTION("GOOGLETRANSLATE(D102,""fr"",""en"")"),"#VALUE!")</f>
        <v>#VALUE!</v>
      </c>
    </row>
    <row r="103" ht="15.75" customHeight="1">
      <c r="A103" s="1" t="s">
        <v>338</v>
      </c>
      <c r="B103" s="1">
        <v>4.0</v>
      </c>
      <c r="C103" s="1" t="s">
        <v>339</v>
      </c>
      <c r="D103" s="1" t="s">
        <v>340</v>
      </c>
      <c r="E103" s="1" t="s">
        <v>21</v>
      </c>
      <c r="F103" s="1" t="s">
        <v>11</v>
      </c>
      <c r="G103" s="1" t="str">
        <f>IFERROR(__xludf.DUMMYFUNCTION("GOOGLETRANSLATE(D103,""fr"",""en"")"),"#VALUE!")</f>
        <v>#VALUE!</v>
      </c>
    </row>
    <row r="104" ht="15.75" customHeight="1">
      <c r="A104" s="1" t="s">
        <v>341</v>
      </c>
      <c r="B104" s="1">
        <v>2.0</v>
      </c>
      <c r="C104" s="1" t="s">
        <v>342</v>
      </c>
      <c r="D104" s="1" t="s">
        <v>343</v>
      </c>
      <c r="E104" s="1" t="s">
        <v>125</v>
      </c>
      <c r="F104" s="1" t="s">
        <v>110</v>
      </c>
      <c r="G104" s="1" t="str">
        <f>IFERROR(__xludf.DUMMYFUNCTION("GOOGLETRANSLATE(D104,""fr"",""en"")"),"#VALUE!")</f>
        <v>#VALUE!</v>
      </c>
    </row>
    <row r="105" ht="15.75" customHeight="1">
      <c r="A105" s="1" t="s">
        <v>344</v>
      </c>
      <c r="B105" s="1">
        <v>1.0</v>
      </c>
      <c r="C105" s="1" t="s">
        <v>345</v>
      </c>
      <c r="D105" s="1" t="s">
        <v>346</v>
      </c>
      <c r="E105" s="1" t="s">
        <v>292</v>
      </c>
      <c r="F105" s="1" t="s">
        <v>11</v>
      </c>
      <c r="G105" s="1" t="str">
        <f>IFERROR(__xludf.DUMMYFUNCTION("GOOGLETRANSLATE(D105,""fr"",""en"")"),"#VALUE!")</f>
        <v>#VALUE!</v>
      </c>
    </row>
    <row r="106" ht="15.75" customHeight="1">
      <c r="A106" s="1" t="s">
        <v>347</v>
      </c>
      <c r="B106" s="1">
        <v>1.0</v>
      </c>
      <c r="C106" s="1" t="s">
        <v>348</v>
      </c>
      <c r="D106" s="1" t="s">
        <v>349</v>
      </c>
      <c r="E106" s="1" t="s">
        <v>43</v>
      </c>
      <c r="F106" s="1" t="s">
        <v>30</v>
      </c>
      <c r="G106" s="1" t="str">
        <f>IFERROR(__xludf.DUMMYFUNCTION("GOOGLETRANSLATE(D106,""fr"",""en"")"),"#VALUE!")</f>
        <v>#VALUE!</v>
      </c>
    </row>
    <row r="107" ht="15.75" customHeight="1">
      <c r="A107" s="1" t="s">
        <v>332</v>
      </c>
      <c r="B107" s="1">
        <v>5.0</v>
      </c>
      <c r="C107" s="1" t="s">
        <v>350</v>
      </c>
      <c r="D107" s="1" t="s">
        <v>351</v>
      </c>
      <c r="E107" s="1" t="s">
        <v>10</v>
      </c>
      <c r="F107" s="1" t="s">
        <v>11</v>
      </c>
      <c r="G107" s="1" t="str">
        <f>IFERROR(__xludf.DUMMYFUNCTION("GOOGLETRANSLATE(D107,""fr"",""en"")"),"#VALUE!")</f>
        <v>#VALUE!</v>
      </c>
    </row>
    <row r="108" ht="15.75" customHeight="1">
      <c r="A108" s="1" t="s">
        <v>352</v>
      </c>
      <c r="B108" s="1">
        <v>1.0</v>
      </c>
      <c r="C108" s="1" t="s">
        <v>353</v>
      </c>
      <c r="D108" s="1" t="s">
        <v>354</v>
      </c>
      <c r="E108" s="1" t="s">
        <v>355</v>
      </c>
      <c r="F108" s="1" t="s">
        <v>110</v>
      </c>
      <c r="G108" s="1" t="str">
        <f>IFERROR(__xludf.DUMMYFUNCTION("GOOGLETRANSLATE(D108,""fr"",""en"")"),"#VALUE!")</f>
        <v>#VALUE!</v>
      </c>
    </row>
    <row r="109" ht="15.75" customHeight="1">
      <c r="A109" s="1" t="s">
        <v>356</v>
      </c>
      <c r="B109" s="1">
        <v>3.0</v>
      </c>
      <c r="C109" s="1" t="s">
        <v>357</v>
      </c>
      <c r="D109" s="1" t="s">
        <v>358</v>
      </c>
      <c r="E109" s="1" t="s">
        <v>296</v>
      </c>
      <c r="F109" s="1" t="s">
        <v>11</v>
      </c>
      <c r="G109" s="1" t="str">
        <f>IFERROR(__xludf.DUMMYFUNCTION("GOOGLETRANSLATE(D109,""fr"",""en"")"),"#VALUE!")</f>
        <v>#VALUE!</v>
      </c>
    </row>
    <row r="110" ht="15.75" customHeight="1">
      <c r="A110" s="1" t="s">
        <v>359</v>
      </c>
      <c r="B110" s="1">
        <v>1.0</v>
      </c>
      <c r="C110" s="1" t="s">
        <v>360</v>
      </c>
      <c r="D110" s="1" t="s">
        <v>361</v>
      </c>
      <c r="E110" s="1" t="s">
        <v>280</v>
      </c>
      <c r="F110" s="1" t="s">
        <v>11</v>
      </c>
      <c r="G110" s="1" t="str">
        <f>IFERROR(__xludf.DUMMYFUNCTION("GOOGLETRANSLATE(D110,""fr"",""en"")"),"#VALUE!")</f>
        <v>#VALUE!</v>
      </c>
    </row>
    <row r="111" ht="15.75" customHeight="1">
      <c r="A111" s="1" t="s">
        <v>362</v>
      </c>
      <c r="B111" s="1">
        <v>2.0</v>
      </c>
      <c r="C111" s="1" t="s">
        <v>363</v>
      </c>
      <c r="D111" s="1" t="s">
        <v>364</v>
      </c>
      <c r="E111" s="1" t="s">
        <v>21</v>
      </c>
      <c r="F111" s="1" t="s">
        <v>11</v>
      </c>
      <c r="G111" s="1" t="str">
        <f>IFERROR(__xludf.DUMMYFUNCTION("GOOGLETRANSLATE(D111,""fr"",""en"")"),"#VALUE!")</f>
        <v>#VALUE!</v>
      </c>
    </row>
    <row r="112" ht="15.75" customHeight="1">
      <c r="A112" s="1" t="s">
        <v>236</v>
      </c>
      <c r="B112" s="1">
        <v>5.0</v>
      </c>
      <c r="C112" s="1" t="s">
        <v>365</v>
      </c>
      <c r="D112" s="1" t="s">
        <v>366</v>
      </c>
      <c r="E112" s="1" t="s">
        <v>65</v>
      </c>
      <c r="F112" s="1" t="s">
        <v>66</v>
      </c>
      <c r="G112" s="1" t="str">
        <f>IFERROR(__xludf.DUMMYFUNCTION("GOOGLETRANSLATE(D112,""fr"",""en"")"),"#VALUE!")</f>
        <v>#VALUE!</v>
      </c>
    </row>
    <row r="113" ht="15.75" customHeight="1">
      <c r="A113" s="1" t="s">
        <v>367</v>
      </c>
      <c r="B113" s="1">
        <v>3.0</v>
      </c>
      <c r="C113" s="1" t="s">
        <v>368</v>
      </c>
      <c r="D113" s="1" t="s">
        <v>369</v>
      </c>
      <c r="E113" s="1" t="s">
        <v>296</v>
      </c>
      <c r="F113" s="1" t="s">
        <v>66</v>
      </c>
      <c r="G113" s="1" t="str">
        <f>IFERROR(__xludf.DUMMYFUNCTION("GOOGLETRANSLATE(D113,""fr"",""en"")"),"#VALUE!")</f>
        <v>#VALUE!</v>
      </c>
    </row>
    <row r="114" ht="15.75" customHeight="1">
      <c r="A114" s="1" t="s">
        <v>370</v>
      </c>
      <c r="B114" s="1">
        <v>1.0</v>
      </c>
      <c r="C114" s="1" t="s">
        <v>371</v>
      </c>
      <c r="D114" s="1" t="s">
        <v>372</v>
      </c>
      <c r="E114" s="1" t="s">
        <v>373</v>
      </c>
      <c r="F114" s="1" t="s">
        <v>30</v>
      </c>
      <c r="G114" s="1" t="str">
        <f>IFERROR(__xludf.DUMMYFUNCTION("GOOGLETRANSLATE(D114,""fr"",""en"")"),"#VALUE!")</f>
        <v>#VALUE!</v>
      </c>
    </row>
    <row r="115" ht="15.75" customHeight="1">
      <c r="A115" s="1" t="s">
        <v>374</v>
      </c>
      <c r="B115" s="1">
        <v>4.0</v>
      </c>
      <c r="C115" s="1" t="s">
        <v>375</v>
      </c>
      <c r="D115" s="1" t="s">
        <v>376</v>
      </c>
      <c r="E115" s="1" t="s">
        <v>21</v>
      </c>
      <c r="F115" s="1" t="s">
        <v>11</v>
      </c>
      <c r="G115" s="1" t="str">
        <f>IFERROR(__xludf.DUMMYFUNCTION("GOOGLETRANSLATE(D115,""fr"",""en"")"),"#VALUE!")</f>
        <v>#VALUE!</v>
      </c>
    </row>
    <row r="116" ht="15.75" customHeight="1">
      <c r="A116" s="1" t="s">
        <v>377</v>
      </c>
      <c r="B116" s="1">
        <v>3.0</v>
      </c>
      <c r="C116" s="1" t="s">
        <v>378</v>
      </c>
      <c r="D116" s="1" t="s">
        <v>379</v>
      </c>
      <c r="E116" s="1" t="s">
        <v>10</v>
      </c>
      <c r="F116" s="1" t="s">
        <v>11</v>
      </c>
      <c r="G116" s="1" t="str">
        <f>IFERROR(__xludf.DUMMYFUNCTION("GOOGLETRANSLATE(D116,""fr"",""en"")"),"#VALUE!")</f>
        <v>#VALUE!</v>
      </c>
    </row>
    <row r="117" ht="15.75" customHeight="1">
      <c r="A117" s="1" t="s">
        <v>380</v>
      </c>
      <c r="B117" s="1">
        <v>1.0</v>
      </c>
      <c r="C117" s="1" t="s">
        <v>381</v>
      </c>
      <c r="D117" s="1" t="s">
        <v>382</v>
      </c>
      <c r="E117" s="1" t="s">
        <v>73</v>
      </c>
      <c r="F117" s="1" t="s">
        <v>30</v>
      </c>
      <c r="G117" s="1" t="str">
        <f>IFERROR(__xludf.DUMMYFUNCTION("GOOGLETRANSLATE(D117,""fr"",""en"")"),"#VALUE!")</f>
        <v>#VALUE!</v>
      </c>
    </row>
    <row r="118" ht="15.75" customHeight="1">
      <c r="A118" s="1" t="s">
        <v>338</v>
      </c>
      <c r="B118" s="1">
        <v>4.0</v>
      </c>
      <c r="C118" s="1" t="s">
        <v>383</v>
      </c>
      <c r="D118" s="1" t="s">
        <v>384</v>
      </c>
      <c r="E118" s="1" t="s">
        <v>169</v>
      </c>
      <c r="F118" s="1" t="s">
        <v>11</v>
      </c>
      <c r="G118" s="1" t="str">
        <f>IFERROR(__xludf.DUMMYFUNCTION("GOOGLETRANSLATE(D118,""fr"",""en"")"),"#VALUE!")</f>
        <v>#VALUE!</v>
      </c>
    </row>
    <row r="119" ht="15.75" customHeight="1">
      <c r="A119" s="1" t="s">
        <v>385</v>
      </c>
      <c r="B119" s="1">
        <v>1.0</v>
      </c>
      <c r="C119" s="1" t="s">
        <v>386</v>
      </c>
      <c r="D119" s="1" t="s">
        <v>387</v>
      </c>
      <c r="E119" s="1" t="s">
        <v>52</v>
      </c>
      <c r="F119" s="1" t="s">
        <v>11</v>
      </c>
      <c r="G119" s="1" t="str">
        <f>IFERROR(__xludf.DUMMYFUNCTION("GOOGLETRANSLATE(D119,""fr"",""en"")"),"#VALUE!")</f>
        <v>#VALUE!</v>
      </c>
    </row>
    <row r="120" ht="15.75" customHeight="1">
      <c r="A120" s="1" t="s">
        <v>388</v>
      </c>
      <c r="B120" s="1">
        <v>1.0</v>
      </c>
      <c r="C120" s="1" t="s">
        <v>389</v>
      </c>
      <c r="D120" s="1" t="s">
        <v>390</v>
      </c>
      <c r="E120" s="1" t="s">
        <v>52</v>
      </c>
      <c r="F120" s="1" t="s">
        <v>110</v>
      </c>
      <c r="G120" s="1" t="str">
        <f>IFERROR(__xludf.DUMMYFUNCTION("GOOGLETRANSLATE(D120,""fr"",""en"")"),"#VALUE!")</f>
        <v>#VALUE!</v>
      </c>
    </row>
    <row r="121" ht="15.75" customHeight="1">
      <c r="A121" s="1" t="s">
        <v>391</v>
      </c>
      <c r="B121" s="1">
        <v>3.0</v>
      </c>
      <c r="C121" s="1" t="s">
        <v>392</v>
      </c>
      <c r="D121" s="1" t="s">
        <v>393</v>
      </c>
      <c r="E121" s="1" t="s">
        <v>65</v>
      </c>
      <c r="F121" s="1" t="s">
        <v>66</v>
      </c>
      <c r="G121" s="1" t="str">
        <f>IFERROR(__xludf.DUMMYFUNCTION("GOOGLETRANSLATE(D121,""fr"",""en"")"),"#VALUE!")</f>
        <v>#VALUE!</v>
      </c>
    </row>
    <row r="122" ht="15.75" customHeight="1">
      <c r="A122" s="1" t="s">
        <v>100</v>
      </c>
      <c r="B122" s="1">
        <v>5.0</v>
      </c>
      <c r="C122" s="1" t="s">
        <v>394</v>
      </c>
      <c r="D122" s="1" t="s">
        <v>395</v>
      </c>
      <c r="E122" s="1" t="s">
        <v>21</v>
      </c>
      <c r="F122" s="1" t="s">
        <v>11</v>
      </c>
      <c r="G122" s="1" t="str">
        <f>IFERROR(__xludf.DUMMYFUNCTION("GOOGLETRANSLATE(D122,""fr"",""en"")"),"#VALUE!")</f>
        <v>#VALUE!</v>
      </c>
    </row>
    <row r="123" ht="15.75" customHeight="1">
      <c r="A123" s="1" t="s">
        <v>314</v>
      </c>
      <c r="B123" s="1">
        <v>5.0</v>
      </c>
      <c r="C123" s="1" t="s">
        <v>396</v>
      </c>
      <c r="D123" s="1" t="s">
        <v>397</v>
      </c>
      <c r="E123" s="1" t="s">
        <v>65</v>
      </c>
      <c r="F123" s="1" t="s">
        <v>66</v>
      </c>
      <c r="G123" s="1" t="str">
        <f>IFERROR(__xludf.DUMMYFUNCTION("GOOGLETRANSLATE(D123,""fr"",""en"")"),"#VALUE!")</f>
        <v>#VALUE!</v>
      </c>
    </row>
    <row r="124" ht="15.75" customHeight="1">
      <c r="A124" s="1" t="s">
        <v>398</v>
      </c>
      <c r="B124" s="1">
        <v>1.0</v>
      </c>
      <c r="C124" s="1" t="s">
        <v>399</v>
      </c>
      <c r="D124" s="1" t="s">
        <v>400</v>
      </c>
      <c r="E124" s="1" t="s">
        <v>29</v>
      </c>
      <c r="F124" s="1" t="s">
        <v>30</v>
      </c>
      <c r="G124" s="1" t="str">
        <f>IFERROR(__xludf.DUMMYFUNCTION("GOOGLETRANSLATE(D124,""fr"",""en"")"),"#VALUE!")</f>
        <v>#VALUE!</v>
      </c>
    </row>
    <row r="125" ht="15.75" customHeight="1">
      <c r="A125" s="1" t="s">
        <v>314</v>
      </c>
      <c r="B125" s="1">
        <v>1.0</v>
      </c>
      <c r="C125" s="1" t="s">
        <v>401</v>
      </c>
      <c r="D125" s="1" t="s">
        <v>402</v>
      </c>
      <c r="E125" s="1" t="s">
        <v>125</v>
      </c>
      <c r="F125" s="1" t="s">
        <v>11</v>
      </c>
      <c r="G125" s="1" t="str">
        <f>IFERROR(__xludf.DUMMYFUNCTION("GOOGLETRANSLATE(D125,""fr"",""en"")"),"#VALUE!")</f>
        <v>#VALUE!</v>
      </c>
    </row>
    <row r="126" ht="15.75" customHeight="1">
      <c r="A126" s="1" t="s">
        <v>403</v>
      </c>
      <c r="B126" s="1">
        <v>1.0</v>
      </c>
      <c r="C126" s="1" t="s">
        <v>404</v>
      </c>
      <c r="D126" s="1" t="s">
        <v>405</v>
      </c>
      <c r="E126" s="1" t="s">
        <v>10</v>
      </c>
      <c r="F126" s="1" t="s">
        <v>11</v>
      </c>
      <c r="G126" s="1" t="str">
        <f>IFERROR(__xludf.DUMMYFUNCTION("GOOGLETRANSLATE(D126,""fr"",""en"")"),"#VALUE!")</f>
        <v>#VALUE!</v>
      </c>
    </row>
    <row r="127" ht="15.75" customHeight="1">
      <c r="A127" s="1" t="s">
        <v>15</v>
      </c>
      <c r="B127" s="1">
        <v>5.0</v>
      </c>
      <c r="C127" s="1" t="s">
        <v>406</v>
      </c>
      <c r="D127" s="1" t="s">
        <v>407</v>
      </c>
      <c r="E127" s="1" t="s">
        <v>21</v>
      </c>
      <c r="F127" s="1" t="s">
        <v>11</v>
      </c>
      <c r="G127" s="1" t="str">
        <f>IFERROR(__xludf.DUMMYFUNCTION("GOOGLETRANSLATE(D127,""fr"",""en"")"),"#VALUE!")</f>
        <v>#VALUE!</v>
      </c>
    </row>
    <row r="128" ht="15.75" customHeight="1">
      <c r="A128" s="1" t="s">
        <v>408</v>
      </c>
      <c r="B128" s="1">
        <v>4.0</v>
      </c>
      <c r="C128" s="1" t="s">
        <v>409</v>
      </c>
      <c r="D128" s="1" t="s">
        <v>410</v>
      </c>
      <c r="E128" s="1" t="s">
        <v>65</v>
      </c>
      <c r="F128" s="1" t="s">
        <v>66</v>
      </c>
      <c r="G128" s="1" t="str">
        <f>IFERROR(__xludf.DUMMYFUNCTION("GOOGLETRANSLATE(D128,""fr"",""en"")"),"#VALUE!")</f>
        <v>#VALUE!</v>
      </c>
    </row>
    <row r="129" ht="15.75" customHeight="1">
      <c r="A129" s="1" t="s">
        <v>411</v>
      </c>
      <c r="B129" s="1">
        <v>4.0</v>
      </c>
      <c r="C129" s="1" t="s">
        <v>412</v>
      </c>
      <c r="D129" s="1" t="s">
        <v>413</v>
      </c>
      <c r="E129" s="1" t="s">
        <v>65</v>
      </c>
      <c r="F129" s="1" t="s">
        <v>66</v>
      </c>
      <c r="G129" s="1" t="str">
        <f>IFERROR(__xludf.DUMMYFUNCTION("GOOGLETRANSLATE(D129,""fr"",""en"")"),"#VALUE!")</f>
        <v>#VALUE!</v>
      </c>
    </row>
    <row r="130" ht="15.75" customHeight="1">
      <c r="A130" s="1" t="s">
        <v>414</v>
      </c>
      <c r="B130" s="1">
        <v>1.0</v>
      </c>
      <c r="C130" s="1" t="s">
        <v>415</v>
      </c>
      <c r="D130" s="1" t="s">
        <v>416</v>
      </c>
      <c r="E130" s="1" t="s">
        <v>373</v>
      </c>
      <c r="F130" s="1" t="s">
        <v>30</v>
      </c>
      <c r="G130" s="1" t="str">
        <f>IFERROR(__xludf.DUMMYFUNCTION("GOOGLETRANSLATE(D130,""fr"",""en"")"),"#VALUE!")</f>
        <v>#VALUE!</v>
      </c>
    </row>
    <row r="131" ht="15.75" customHeight="1">
      <c r="A131" s="1" t="s">
        <v>417</v>
      </c>
      <c r="B131" s="1">
        <v>1.0</v>
      </c>
      <c r="C131" s="1" t="s">
        <v>418</v>
      </c>
      <c r="D131" s="1" t="s">
        <v>419</v>
      </c>
      <c r="E131" s="1" t="s">
        <v>254</v>
      </c>
      <c r="F131" s="1" t="s">
        <v>66</v>
      </c>
      <c r="G131" s="1" t="str">
        <f>IFERROR(__xludf.DUMMYFUNCTION("GOOGLETRANSLATE(D131,""fr"",""en"")"),"#VALUE!")</f>
        <v>#VALUE!</v>
      </c>
    </row>
    <row r="132" ht="15.75" customHeight="1">
      <c r="A132" s="1" t="s">
        <v>420</v>
      </c>
      <c r="B132" s="1">
        <v>1.0</v>
      </c>
      <c r="C132" s="1" t="s">
        <v>421</v>
      </c>
      <c r="D132" s="1" t="s">
        <v>422</v>
      </c>
      <c r="E132" s="1" t="s">
        <v>423</v>
      </c>
      <c r="F132" s="1" t="s">
        <v>30</v>
      </c>
      <c r="G132" s="1" t="str">
        <f>IFERROR(__xludf.DUMMYFUNCTION("GOOGLETRANSLATE(D132,""fr"",""en"")"),"#VALUE!")</f>
        <v>#VALUE!</v>
      </c>
    </row>
    <row r="133" ht="15.75" customHeight="1">
      <c r="A133" s="1" t="s">
        <v>424</v>
      </c>
      <c r="B133" s="1">
        <v>5.0</v>
      </c>
      <c r="C133" s="1" t="s">
        <v>425</v>
      </c>
      <c r="D133" s="1" t="s">
        <v>426</v>
      </c>
      <c r="E133" s="1" t="s">
        <v>65</v>
      </c>
      <c r="F133" s="1" t="s">
        <v>66</v>
      </c>
      <c r="G133" s="1" t="str">
        <f>IFERROR(__xludf.DUMMYFUNCTION("GOOGLETRANSLATE(D133,""fr"",""en"")"),"#VALUE!")</f>
        <v>#VALUE!</v>
      </c>
    </row>
    <row r="134" ht="15.75" customHeight="1">
      <c r="A134" s="1" t="s">
        <v>427</v>
      </c>
      <c r="B134" s="1">
        <v>5.0</v>
      </c>
      <c r="C134" s="1" t="s">
        <v>428</v>
      </c>
      <c r="D134" s="1" t="s">
        <v>429</v>
      </c>
      <c r="E134" s="1" t="s">
        <v>21</v>
      </c>
      <c r="F134" s="1" t="s">
        <v>11</v>
      </c>
      <c r="G134" s="1" t="str">
        <f>IFERROR(__xludf.DUMMYFUNCTION("GOOGLETRANSLATE(D134,""fr"",""en"")"),"#VALUE!")</f>
        <v>#VALUE!</v>
      </c>
    </row>
    <row r="135" ht="15.75" customHeight="1">
      <c r="A135" s="1" t="s">
        <v>430</v>
      </c>
      <c r="B135" s="1">
        <v>4.0</v>
      </c>
      <c r="C135" s="1" t="s">
        <v>431</v>
      </c>
      <c r="D135" s="1" t="s">
        <v>432</v>
      </c>
      <c r="E135" s="1" t="s">
        <v>21</v>
      </c>
      <c r="F135" s="1" t="s">
        <v>11</v>
      </c>
      <c r="G135" s="1" t="str">
        <f>IFERROR(__xludf.DUMMYFUNCTION("GOOGLETRANSLATE(D135,""fr"",""en"")"),"#VALUE!")</f>
        <v>#VALUE!</v>
      </c>
    </row>
    <row r="136" ht="15.75" customHeight="1">
      <c r="A136" s="1" t="s">
        <v>433</v>
      </c>
      <c r="B136" s="1">
        <v>5.0</v>
      </c>
      <c r="C136" s="1" t="s">
        <v>434</v>
      </c>
      <c r="D136" s="1" t="s">
        <v>435</v>
      </c>
      <c r="E136" s="1" t="s">
        <v>21</v>
      </c>
      <c r="F136" s="1" t="s">
        <v>11</v>
      </c>
      <c r="G136" s="1" t="str">
        <f>IFERROR(__xludf.DUMMYFUNCTION("GOOGLETRANSLATE(D136,""fr"",""en"")"),"#VALUE!")</f>
        <v>#VALUE!</v>
      </c>
    </row>
    <row r="137" ht="15.75" customHeight="1">
      <c r="A137" s="1" t="s">
        <v>436</v>
      </c>
      <c r="B137" s="1">
        <v>2.0</v>
      </c>
      <c r="C137" s="1" t="s">
        <v>437</v>
      </c>
      <c r="D137" s="1" t="s">
        <v>438</v>
      </c>
      <c r="E137" s="1" t="s">
        <v>280</v>
      </c>
      <c r="F137" s="1" t="s">
        <v>11</v>
      </c>
      <c r="G137" s="1" t="str">
        <f>IFERROR(__xludf.DUMMYFUNCTION("GOOGLETRANSLATE(D137,""fr"",""en"")"),"#VALUE!")</f>
        <v>#VALUE!</v>
      </c>
    </row>
    <row r="138" ht="15.75" customHeight="1">
      <c r="A138" s="1" t="s">
        <v>439</v>
      </c>
      <c r="B138" s="1">
        <v>5.0</v>
      </c>
      <c r="C138" s="1" t="s">
        <v>440</v>
      </c>
      <c r="D138" s="1" t="s">
        <v>441</v>
      </c>
      <c r="E138" s="1" t="s">
        <v>21</v>
      </c>
      <c r="F138" s="1" t="s">
        <v>11</v>
      </c>
      <c r="G138" s="1" t="str">
        <f>IFERROR(__xludf.DUMMYFUNCTION("GOOGLETRANSLATE(D138,""fr"",""en"")"),"#VALUE!")</f>
        <v>#VALUE!</v>
      </c>
    </row>
    <row r="139" ht="15.75" customHeight="1">
      <c r="A139" s="1" t="s">
        <v>442</v>
      </c>
      <c r="B139" s="1">
        <v>2.0</v>
      </c>
      <c r="C139" s="1" t="s">
        <v>443</v>
      </c>
      <c r="D139" s="1" t="s">
        <v>444</v>
      </c>
      <c r="E139" s="1" t="s">
        <v>10</v>
      </c>
      <c r="F139" s="1" t="s">
        <v>11</v>
      </c>
      <c r="G139" s="1" t="str">
        <f>IFERROR(__xludf.DUMMYFUNCTION("GOOGLETRANSLATE(D139,""fr"",""en"")"),"#VALUE!")</f>
        <v>#VALUE!</v>
      </c>
    </row>
    <row r="140" ht="15.75" customHeight="1">
      <c r="A140" s="1" t="s">
        <v>445</v>
      </c>
      <c r="B140" s="1">
        <v>5.0</v>
      </c>
      <c r="C140" s="1" t="s">
        <v>446</v>
      </c>
      <c r="D140" s="1" t="s">
        <v>447</v>
      </c>
      <c r="E140" s="1" t="s">
        <v>448</v>
      </c>
      <c r="F140" s="1" t="s">
        <v>84</v>
      </c>
      <c r="G140" s="1" t="str">
        <f>IFERROR(__xludf.DUMMYFUNCTION("GOOGLETRANSLATE(D140,""fr"",""en"")"),"#VALUE!")</f>
        <v>#VALUE!</v>
      </c>
    </row>
    <row r="141" ht="15.75" customHeight="1">
      <c r="A141" s="1" t="s">
        <v>449</v>
      </c>
      <c r="B141" s="1">
        <v>2.0</v>
      </c>
      <c r="C141" s="1" t="s">
        <v>450</v>
      </c>
      <c r="D141" s="1" t="s">
        <v>451</v>
      </c>
      <c r="E141" s="1" t="s">
        <v>169</v>
      </c>
      <c r="F141" s="1" t="s">
        <v>11</v>
      </c>
      <c r="G141" s="1" t="str">
        <f>IFERROR(__xludf.DUMMYFUNCTION("GOOGLETRANSLATE(D141,""fr"",""en"")"),"#VALUE!")</f>
        <v>#VALUE!</v>
      </c>
    </row>
    <row r="142" ht="15.75" customHeight="1">
      <c r="A142" s="1" t="s">
        <v>452</v>
      </c>
      <c r="B142" s="1">
        <v>1.0</v>
      </c>
      <c r="C142" s="1" t="s">
        <v>453</v>
      </c>
      <c r="D142" s="1" t="s">
        <v>454</v>
      </c>
      <c r="E142" s="1" t="s">
        <v>296</v>
      </c>
      <c r="F142" s="1" t="s">
        <v>118</v>
      </c>
      <c r="G142" s="1" t="str">
        <f>IFERROR(__xludf.DUMMYFUNCTION("GOOGLETRANSLATE(D142,""fr"",""en"")"),"#VALUE!")</f>
        <v>#VALUE!</v>
      </c>
    </row>
    <row r="143" ht="15.75" customHeight="1">
      <c r="A143" s="1" t="s">
        <v>455</v>
      </c>
      <c r="B143" s="1">
        <v>5.0</v>
      </c>
      <c r="C143" s="1" t="s">
        <v>456</v>
      </c>
      <c r="D143" s="1" t="s">
        <v>457</v>
      </c>
      <c r="E143" s="1" t="s">
        <v>21</v>
      </c>
      <c r="F143" s="1" t="s">
        <v>11</v>
      </c>
      <c r="G143" s="1" t="str">
        <f>IFERROR(__xludf.DUMMYFUNCTION("GOOGLETRANSLATE(D143,""fr"",""en"")"),"#VALUE!")</f>
        <v>#VALUE!</v>
      </c>
    </row>
    <row r="144" ht="15.75" customHeight="1">
      <c r="A144" s="1" t="s">
        <v>458</v>
      </c>
      <c r="B144" s="1">
        <v>3.0</v>
      </c>
      <c r="C144" s="1" t="s">
        <v>459</v>
      </c>
      <c r="D144" s="1" t="s">
        <v>460</v>
      </c>
      <c r="E144" s="1" t="s">
        <v>21</v>
      </c>
      <c r="F144" s="1" t="s">
        <v>11</v>
      </c>
      <c r="G144" s="1" t="str">
        <f>IFERROR(__xludf.DUMMYFUNCTION("GOOGLETRANSLATE(D144,""fr"",""en"")"),"#VALUE!")</f>
        <v>#VALUE!</v>
      </c>
    </row>
    <row r="145" ht="15.75" customHeight="1">
      <c r="A145" s="1" t="s">
        <v>461</v>
      </c>
      <c r="B145" s="1">
        <v>4.0</v>
      </c>
      <c r="C145" s="1" t="s">
        <v>462</v>
      </c>
      <c r="D145" s="1" t="s">
        <v>463</v>
      </c>
      <c r="E145" s="1" t="s">
        <v>10</v>
      </c>
      <c r="F145" s="1" t="s">
        <v>11</v>
      </c>
      <c r="G145" s="1" t="str">
        <f>IFERROR(__xludf.DUMMYFUNCTION("GOOGLETRANSLATE(D145,""fr"",""en"")"),"#VALUE!")</f>
        <v>#VALUE!</v>
      </c>
    </row>
    <row r="146" ht="15.75" customHeight="1">
      <c r="A146" s="1" t="s">
        <v>464</v>
      </c>
      <c r="B146" s="1">
        <v>3.0</v>
      </c>
      <c r="C146" s="1" t="s">
        <v>465</v>
      </c>
      <c r="D146" s="1" t="s">
        <v>466</v>
      </c>
      <c r="E146" s="1" t="s">
        <v>292</v>
      </c>
      <c r="F146" s="1" t="s">
        <v>11</v>
      </c>
      <c r="G146" s="1" t="str">
        <f>IFERROR(__xludf.DUMMYFUNCTION("GOOGLETRANSLATE(D146,""fr"",""en"")"),"#VALUE!")</f>
        <v>#VALUE!</v>
      </c>
    </row>
    <row r="147" ht="15.75" customHeight="1">
      <c r="A147" s="1" t="s">
        <v>467</v>
      </c>
      <c r="B147" s="1">
        <v>2.0</v>
      </c>
      <c r="C147" s="1" t="s">
        <v>468</v>
      </c>
      <c r="D147" s="1" t="s">
        <v>469</v>
      </c>
      <c r="E147" s="1" t="s">
        <v>273</v>
      </c>
      <c r="F147" s="1" t="s">
        <v>110</v>
      </c>
      <c r="G147" s="1" t="str">
        <f>IFERROR(__xludf.DUMMYFUNCTION("GOOGLETRANSLATE(D147,""fr"",""en"")"),"#VALUE!")</f>
        <v>#VALUE!</v>
      </c>
    </row>
    <row r="148" ht="15.75" customHeight="1">
      <c r="A148" s="1" t="s">
        <v>470</v>
      </c>
      <c r="B148" s="1">
        <v>1.0</v>
      </c>
      <c r="C148" s="1" t="s">
        <v>471</v>
      </c>
      <c r="D148" s="1" t="s">
        <v>472</v>
      </c>
      <c r="E148" s="1" t="s">
        <v>10</v>
      </c>
      <c r="F148" s="1" t="s">
        <v>11</v>
      </c>
      <c r="G148" s="1" t="str">
        <f>IFERROR(__xludf.DUMMYFUNCTION("GOOGLETRANSLATE(D148,""fr"",""en"")"),"#VALUE!")</f>
        <v>#VALUE!</v>
      </c>
    </row>
    <row r="149" ht="15.75" customHeight="1">
      <c r="A149" s="1" t="s">
        <v>473</v>
      </c>
      <c r="B149" s="1">
        <v>1.0</v>
      </c>
      <c r="C149" s="1" t="s">
        <v>474</v>
      </c>
      <c r="D149" s="1" t="s">
        <v>475</v>
      </c>
      <c r="E149" s="1" t="s">
        <v>109</v>
      </c>
      <c r="F149" s="1" t="s">
        <v>110</v>
      </c>
      <c r="G149" s="1" t="str">
        <f>IFERROR(__xludf.DUMMYFUNCTION("GOOGLETRANSLATE(D149,""fr"",""en"")"),"#VALUE!")</f>
        <v>#VALUE!</v>
      </c>
    </row>
    <row r="150" ht="15.75" customHeight="1">
      <c r="A150" s="1" t="s">
        <v>436</v>
      </c>
      <c r="B150" s="1">
        <v>5.0</v>
      </c>
      <c r="C150" s="1" t="s">
        <v>476</v>
      </c>
      <c r="D150" s="1" t="s">
        <v>477</v>
      </c>
      <c r="E150" s="1" t="s">
        <v>226</v>
      </c>
      <c r="F150" s="1" t="s">
        <v>11</v>
      </c>
      <c r="G150" s="1" t="str">
        <f>IFERROR(__xludf.DUMMYFUNCTION("GOOGLETRANSLATE(D150,""fr"",""en"")"),"#VALUE!")</f>
        <v>#VALUE!</v>
      </c>
    </row>
    <row r="151" ht="15.75" customHeight="1">
      <c r="A151" s="1" t="s">
        <v>478</v>
      </c>
      <c r="B151" s="1">
        <v>1.0</v>
      </c>
      <c r="C151" s="1" t="s">
        <v>479</v>
      </c>
      <c r="D151" s="1" t="s">
        <v>480</v>
      </c>
      <c r="E151" s="1" t="s">
        <v>117</v>
      </c>
      <c r="F151" s="1" t="s">
        <v>48</v>
      </c>
      <c r="G151" s="1" t="str">
        <f>IFERROR(__xludf.DUMMYFUNCTION("GOOGLETRANSLATE(D151,""fr"",""en"")"),"#VALUE!")</f>
        <v>#VALUE!</v>
      </c>
    </row>
    <row r="152" ht="15.75" customHeight="1">
      <c r="A152" s="1" t="s">
        <v>481</v>
      </c>
      <c r="B152" s="1">
        <v>4.0</v>
      </c>
      <c r="C152" s="1" t="s">
        <v>482</v>
      </c>
      <c r="D152" s="1" t="s">
        <v>483</v>
      </c>
      <c r="E152" s="1" t="s">
        <v>484</v>
      </c>
      <c r="F152" s="1" t="s">
        <v>118</v>
      </c>
      <c r="G152" s="1" t="str">
        <f>IFERROR(__xludf.DUMMYFUNCTION("GOOGLETRANSLATE(D152,""fr"",""en"")"),"#VALUE!")</f>
        <v>#VALUE!</v>
      </c>
    </row>
    <row r="153" ht="15.75" customHeight="1">
      <c r="A153" s="1" t="s">
        <v>485</v>
      </c>
      <c r="B153" s="1">
        <v>4.0</v>
      </c>
      <c r="C153" s="1" t="s">
        <v>486</v>
      </c>
      <c r="D153" s="1" t="s">
        <v>487</v>
      </c>
      <c r="E153" s="1" t="s">
        <v>21</v>
      </c>
      <c r="F153" s="1" t="s">
        <v>11</v>
      </c>
      <c r="G153" s="1" t="str">
        <f>IFERROR(__xludf.DUMMYFUNCTION("GOOGLETRANSLATE(D153,""fr"",""en"")"),"#VALUE!")</f>
        <v>#VALUE!</v>
      </c>
    </row>
    <row r="154" ht="15.75" customHeight="1">
      <c r="A154" s="1" t="s">
        <v>488</v>
      </c>
      <c r="B154" s="1">
        <v>3.0</v>
      </c>
      <c r="C154" s="1" t="s">
        <v>489</v>
      </c>
      <c r="D154" s="1" t="s">
        <v>490</v>
      </c>
      <c r="E154" s="1" t="s">
        <v>10</v>
      </c>
      <c r="F154" s="1" t="s">
        <v>11</v>
      </c>
      <c r="G154" s="1" t="str">
        <f>IFERROR(__xludf.DUMMYFUNCTION("GOOGLETRANSLATE(D154,""fr"",""en"")"),"#VALUE!")</f>
        <v>#VALUE!</v>
      </c>
    </row>
    <row r="155" ht="15.75" customHeight="1">
      <c r="A155" s="1" t="s">
        <v>491</v>
      </c>
      <c r="B155" s="1">
        <v>4.0</v>
      </c>
      <c r="C155" s="1" t="s">
        <v>492</v>
      </c>
      <c r="D155" s="1" t="s">
        <v>493</v>
      </c>
      <c r="E155" s="1" t="s">
        <v>10</v>
      </c>
      <c r="F155" s="1" t="s">
        <v>11</v>
      </c>
      <c r="G155" s="1" t="str">
        <f>IFERROR(__xludf.DUMMYFUNCTION("GOOGLETRANSLATE(D155,""fr"",""en"")"),"#VALUE!")</f>
        <v>#VALUE!</v>
      </c>
    </row>
    <row r="156" ht="15.75" customHeight="1">
      <c r="A156" s="1" t="s">
        <v>494</v>
      </c>
      <c r="B156" s="1">
        <v>2.0</v>
      </c>
      <c r="C156" s="1" t="s">
        <v>495</v>
      </c>
      <c r="D156" s="1" t="s">
        <v>496</v>
      </c>
      <c r="E156" s="1" t="s">
        <v>21</v>
      </c>
      <c r="F156" s="1" t="s">
        <v>11</v>
      </c>
      <c r="G156" s="1" t="str">
        <f>IFERROR(__xludf.DUMMYFUNCTION("GOOGLETRANSLATE(D156,""fr"",""en"")"),"#VALUE!")</f>
        <v>#VALUE!</v>
      </c>
    </row>
    <row r="157" ht="15.75" customHeight="1">
      <c r="A157" s="1" t="s">
        <v>377</v>
      </c>
      <c r="B157" s="1">
        <v>4.0</v>
      </c>
      <c r="C157" s="1" t="s">
        <v>497</v>
      </c>
      <c r="D157" s="1" t="s">
        <v>498</v>
      </c>
      <c r="E157" s="1" t="s">
        <v>176</v>
      </c>
      <c r="F157" s="1" t="s">
        <v>66</v>
      </c>
      <c r="G157" s="1" t="str">
        <f>IFERROR(__xludf.DUMMYFUNCTION("GOOGLETRANSLATE(D157,""fr"",""en"")"),"#VALUE!")</f>
        <v>#VALUE!</v>
      </c>
    </row>
    <row r="158" ht="15.75" customHeight="1">
      <c r="A158" s="1" t="s">
        <v>499</v>
      </c>
      <c r="B158" s="1">
        <v>3.0</v>
      </c>
      <c r="C158" s="1" t="s">
        <v>500</v>
      </c>
      <c r="D158" s="1" t="s">
        <v>501</v>
      </c>
      <c r="E158" s="1" t="s">
        <v>10</v>
      </c>
      <c r="F158" s="1" t="s">
        <v>11</v>
      </c>
      <c r="G158" s="1" t="str">
        <f>IFERROR(__xludf.DUMMYFUNCTION("GOOGLETRANSLATE(D158,""fr"",""en"")"),"#VALUE!")</f>
        <v>#VALUE!</v>
      </c>
    </row>
    <row r="159" ht="15.75" customHeight="1">
      <c r="A159" s="1" t="s">
        <v>502</v>
      </c>
      <c r="B159" s="1">
        <v>4.0</v>
      </c>
      <c r="C159" s="1" t="s">
        <v>503</v>
      </c>
      <c r="D159" s="1" t="s">
        <v>504</v>
      </c>
      <c r="E159" s="1" t="s">
        <v>21</v>
      </c>
      <c r="F159" s="1" t="s">
        <v>11</v>
      </c>
      <c r="G159" s="1" t="str">
        <f>IFERROR(__xludf.DUMMYFUNCTION("GOOGLETRANSLATE(D159,""fr"",""en"")"),"#VALUE!")</f>
        <v>#VALUE!</v>
      </c>
    </row>
    <row r="160" ht="15.75" customHeight="1">
      <c r="A160" s="1" t="s">
        <v>505</v>
      </c>
      <c r="B160" s="1">
        <v>1.0</v>
      </c>
      <c r="C160" s="1" t="s">
        <v>506</v>
      </c>
      <c r="D160" s="1" t="s">
        <v>507</v>
      </c>
      <c r="E160" s="1" t="s">
        <v>29</v>
      </c>
      <c r="F160" s="1" t="s">
        <v>30</v>
      </c>
      <c r="G160" s="1" t="str">
        <f>IFERROR(__xludf.DUMMYFUNCTION("GOOGLETRANSLATE(D160,""fr"",""en"")"),"#VALUE!")</f>
        <v>#VALUE!</v>
      </c>
    </row>
    <row r="161" ht="15.75" customHeight="1">
      <c r="A161" s="1" t="s">
        <v>508</v>
      </c>
      <c r="B161" s="1">
        <v>2.0</v>
      </c>
      <c r="C161" s="1" t="s">
        <v>509</v>
      </c>
      <c r="D161" s="1" t="s">
        <v>510</v>
      </c>
      <c r="E161" s="1" t="s">
        <v>10</v>
      </c>
      <c r="F161" s="1" t="s">
        <v>11</v>
      </c>
      <c r="G161" s="1" t="str">
        <f>IFERROR(__xludf.DUMMYFUNCTION("GOOGLETRANSLATE(D161,""fr"",""en"")"),"#VALUE!")</f>
        <v>#VALUE!</v>
      </c>
    </row>
    <row r="162" ht="15.75" customHeight="1">
      <c r="A162" s="1" t="s">
        <v>126</v>
      </c>
      <c r="B162" s="1">
        <v>5.0</v>
      </c>
      <c r="C162" s="1" t="s">
        <v>511</v>
      </c>
      <c r="D162" s="1" t="s">
        <v>512</v>
      </c>
      <c r="E162" s="1" t="s">
        <v>21</v>
      </c>
      <c r="F162" s="1" t="s">
        <v>11</v>
      </c>
      <c r="G162" s="1" t="str">
        <f>IFERROR(__xludf.DUMMYFUNCTION("GOOGLETRANSLATE(D162,""fr"",""en"")"),"#VALUE!")</f>
        <v>#VALUE!</v>
      </c>
    </row>
    <row r="163" ht="15.75" customHeight="1">
      <c r="A163" s="1" t="s">
        <v>513</v>
      </c>
      <c r="B163" s="1">
        <v>4.0</v>
      </c>
      <c r="C163" s="1" t="s">
        <v>514</v>
      </c>
      <c r="D163" s="1" t="s">
        <v>515</v>
      </c>
      <c r="E163" s="1" t="s">
        <v>296</v>
      </c>
      <c r="F163" s="1" t="s">
        <v>11</v>
      </c>
      <c r="G163" s="1" t="str">
        <f>IFERROR(__xludf.DUMMYFUNCTION("GOOGLETRANSLATE(D163,""fr"",""en"")"),"#VALUE!")</f>
        <v>#VALUE!</v>
      </c>
    </row>
    <row r="164" ht="15.75" customHeight="1">
      <c r="A164" s="1" t="s">
        <v>516</v>
      </c>
      <c r="B164" s="1">
        <v>1.0</v>
      </c>
      <c r="C164" s="1" t="s">
        <v>517</v>
      </c>
      <c r="D164" s="1" t="s">
        <v>518</v>
      </c>
      <c r="E164" s="1" t="s">
        <v>519</v>
      </c>
      <c r="F164" s="1" t="s">
        <v>118</v>
      </c>
      <c r="G164" s="1" t="str">
        <f>IFERROR(__xludf.DUMMYFUNCTION("GOOGLETRANSLATE(D164,""fr"",""en"")"),"#VALUE!")</f>
        <v>#VALUE!</v>
      </c>
    </row>
    <row r="165" ht="15.75" customHeight="1">
      <c r="A165" s="1" t="s">
        <v>520</v>
      </c>
      <c r="B165" s="1">
        <v>1.0</v>
      </c>
      <c r="C165" s="1" t="s">
        <v>521</v>
      </c>
      <c r="D165" s="1" t="s">
        <v>522</v>
      </c>
      <c r="E165" s="1" t="s">
        <v>21</v>
      </c>
      <c r="F165" s="1" t="s">
        <v>11</v>
      </c>
      <c r="G165" s="1" t="str">
        <f>IFERROR(__xludf.DUMMYFUNCTION("GOOGLETRANSLATE(D165,""fr"",""en"")"),"#VALUE!")</f>
        <v>#VALUE!</v>
      </c>
    </row>
    <row r="166" ht="15.75" customHeight="1">
      <c r="A166" s="1" t="s">
        <v>523</v>
      </c>
      <c r="B166" s="1">
        <v>1.0</v>
      </c>
      <c r="C166" s="1" t="s">
        <v>524</v>
      </c>
      <c r="D166" s="1" t="s">
        <v>525</v>
      </c>
      <c r="E166" s="1" t="s">
        <v>296</v>
      </c>
      <c r="F166" s="1" t="s">
        <v>11</v>
      </c>
      <c r="G166" s="1" t="str">
        <f>IFERROR(__xludf.DUMMYFUNCTION("GOOGLETRANSLATE(D166,""fr"",""en"")"),"#VALUE!")</f>
        <v>#VALUE!</v>
      </c>
    </row>
    <row r="167" ht="15.75" customHeight="1">
      <c r="A167" s="1" t="s">
        <v>526</v>
      </c>
      <c r="B167" s="1">
        <v>1.0</v>
      </c>
      <c r="C167" s="1" t="s">
        <v>527</v>
      </c>
      <c r="D167" s="1" t="s">
        <v>528</v>
      </c>
      <c r="E167" s="1" t="s">
        <v>226</v>
      </c>
      <c r="F167" s="1" t="s">
        <v>11</v>
      </c>
      <c r="G167" s="1" t="str">
        <f>IFERROR(__xludf.DUMMYFUNCTION("GOOGLETRANSLATE(D167,""fr"",""en"")"),"#VALUE!")</f>
        <v>#VALUE!</v>
      </c>
    </row>
    <row r="168" ht="15.75" customHeight="1">
      <c r="A168" s="1" t="s">
        <v>529</v>
      </c>
      <c r="B168" s="1">
        <v>4.0</v>
      </c>
      <c r="C168" s="1" t="s">
        <v>530</v>
      </c>
      <c r="D168" s="1" t="s">
        <v>531</v>
      </c>
      <c r="E168" s="1" t="s">
        <v>25</v>
      </c>
      <c r="F168" s="1" t="s">
        <v>11</v>
      </c>
      <c r="G168" s="1" t="str">
        <f>IFERROR(__xludf.DUMMYFUNCTION("GOOGLETRANSLATE(D168,""fr"",""en"")"),"#VALUE!")</f>
        <v>#VALUE!</v>
      </c>
    </row>
    <row r="169" ht="15.75" customHeight="1">
      <c r="A169" s="1" t="s">
        <v>532</v>
      </c>
      <c r="B169" s="1">
        <v>5.0</v>
      </c>
      <c r="C169" s="1" t="s">
        <v>533</v>
      </c>
      <c r="D169" s="1" t="s">
        <v>534</v>
      </c>
      <c r="E169" s="1" t="s">
        <v>21</v>
      </c>
      <c r="F169" s="1" t="s">
        <v>11</v>
      </c>
      <c r="G169" s="1" t="str">
        <f>IFERROR(__xludf.DUMMYFUNCTION("GOOGLETRANSLATE(D169,""fr"",""en"")"),"#VALUE!")</f>
        <v>#VALUE!</v>
      </c>
    </row>
    <row r="170" ht="15.75" customHeight="1">
      <c r="A170" s="1" t="s">
        <v>455</v>
      </c>
      <c r="B170" s="1">
        <v>5.0</v>
      </c>
      <c r="C170" s="1" t="s">
        <v>535</v>
      </c>
      <c r="D170" s="1" t="s">
        <v>536</v>
      </c>
      <c r="E170" s="1" t="s">
        <v>21</v>
      </c>
      <c r="F170" s="1" t="s">
        <v>11</v>
      </c>
      <c r="G170" s="1" t="str">
        <f>IFERROR(__xludf.DUMMYFUNCTION("GOOGLETRANSLATE(D170,""fr"",""en"")"),"#VALUE!")</f>
        <v>#VALUE!</v>
      </c>
    </row>
    <row r="171" ht="15.75" customHeight="1">
      <c r="A171" s="1" t="s">
        <v>347</v>
      </c>
      <c r="B171" s="1">
        <v>4.0</v>
      </c>
      <c r="C171" s="1" t="s">
        <v>537</v>
      </c>
      <c r="D171" s="1" t="s">
        <v>538</v>
      </c>
      <c r="E171" s="1" t="s">
        <v>296</v>
      </c>
      <c r="F171" s="1" t="s">
        <v>11</v>
      </c>
      <c r="G171" s="1" t="str">
        <f>IFERROR(__xludf.DUMMYFUNCTION("GOOGLETRANSLATE(D171,""fr"",""en"")"),"#VALUE!")</f>
        <v>#VALUE!</v>
      </c>
    </row>
    <row r="172" ht="15.75" customHeight="1">
      <c r="A172" s="1" t="s">
        <v>284</v>
      </c>
      <c r="B172" s="1">
        <v>1.0</v>
      </c>
      <c r="C172" s="1" t="s">
        <v>539</v>
      </c>
      <c r="D172" s="1" t="s">
        <v>540</v>
      </c>
      <c r="E172" s="1" t="s">
        <v>273</v>
      </c>
      <c r="F172" s="1" t="s">
        <v>11</v>
      </c>
      <c r="G172" s="1" t="str">
        <f>IFERROR(__xludf.DUMMYFUNCTION("GOOGLETRANSLATE(D172,""fr"",""en"")"),"#VALUE!")</f>
        <v>#VALUE!</v>
      </c>
    </row>
    <row r="173" ht="15.75" customHeight="1">
      <c r="A173" s="1" t="s">
        <v>541</v>
      </c>
      <c r="B173" s="1">
        <v>5.0</v>
      </c>
      <c r="C173" s="1" t="s">
        <v>542</v>
      </c>
      <c r="D173" s="1" t="s">
        <v>543</v>
      </c>
      <c r="E173" s="1" t="s">
        <v>448</v>
      </c>
      <c r="F173" s="1" t="s">
        <v>84</v>
      </c>
      <c r="G173" s="1" t="str">
        <f>IFERROR(__xludf.DUMMYFUNCTION("GOOGLETRANSLATE(D173,""fr"",""en"")"),"#VALUE!")</f>
        <v>#VALUE!</v>
      </c>
    </row>
    <row r="174" ht="15.75" customHeight="1">
      <c r="A174" s="1" t="s">
        <v>377</v>
      </c>
      <c r="B174" s="1">
        <v>5.0</v>
      </c>
      <c r="C174" s="1" t="s">
        <v>544</v>
      </c>
      <c r="D174" s="1" t="s">
        <v>545</v>
      </c>
      <c r="E174" s="1" t="s">
        <v>10</v>
      </c>
      <c r="F174" s="1" t="s">
        <v>11</v>
      </c>
      <c r="G174" s="1" t="str">
        <f>IFERROR(__xludf.DUMMYFUNCTION("GOOGLETRANSLATE(D174,""fr"",""en"")"),"#VALUE!")</f>
        <v>#VALUE!</v>
      </c>
    </row>
    <row r="175" ht="15.75" customHeight="1">
      <c r="A175" s="1" t="s">
        <v>546</v>
      </c>
      <c r="B175" s="1">
        <v>1.0</v>
      </c>
      <c r="C175" s="1" t="s">
        <v>547</v>
      </c>
      <c r="D175" s="1" t="s">
        <v>548</v>
      </c>
      <c r="E175" s="1" t="s">
        <v>296</v>
      </c>
      <c r="F175" s="1" t="s">
        <v>110</v>
      </c>
      <c r="G175" s="1" t="str">
        <f>IFERROR(__xludf.DUMMYFUNCTION("GOOGLETRANSLATE(D175,""fr"",""en"")"),"#VALUE!")</f>
        <v>#VALUE!</v>
      </c>
    </row>
    <row r="176" ht="15.75" customHeight="1">
      <c r="A176" s="1" t="s">
        <v>220</v>
      </c>
      <c r="B176" s="1">
        <v>5.0</v>
      </c>
      <c r="C176" s="1" t="s">
        <v>549</v>
      </c>
      <c r="D176" s="1" t="s">
        <v>550</v>
      </c>
      <c r="E176" s="1" t="s">
        <v>10</v>
      </c>
      <c r="F176" s="1" t="s">
        <v>11</v>
      </c>
      <c r="G176" s="1" t="str">
        <f>IFERROR(__xludf.DUMMYFUNCTION("GOOGLETRANSLATE(D176,""fr"",""en"")"),"#VALUE!")</f>
        <v>#VALUE!</v>
      </c>
    </row>
    <row r="177" ht="15.75" customHeight="1">
      <c r="A177" s="1" t="s">
        <v>551</v>
      </c>
      <c r="B177" s="1">
        <v>1.0</v>
      </c>
      <c r="C177" s="1" t="s">
        <v>552</v>
      </c>
      <c r="D177" s="1" t="s">
        <v>553</v>
      </c>
      <c r="E177" s="1" t="s">
        <v>554</v>
      </c>
      <c r="F177" s="1" t="s">
        <v>30</v>
      </c>
      <c r="G177" s="1" t="str">
        <f>IFERROR(__xludf.DUMMYFUNCTION("GOOGLETRANSLATE(D177,""fr"",""en"")"),"#VALUE!")</f>
        <v>#VALUE!</v>
      </c>
    </row>
    <row r="178" ht="15.75" customHeight="1">
      <c r="A178" s="1" t="s">
        <v>555</v>
      </c>
      <c r="B178" s="1">
        <v>4.0</v>
      </c>
      <c r="C178" s="1" t="s">
        <v>556</v>
      </c>
      <c r="D178" s="1" t="s">
        <v>557</v>
      </c>
      <c r="E178" s="1" t="s">
        <v>273</v>
      </c>
      <c r="F178" s="1" t="s">
        <v>11</v>
      </c>
      <c r="G178" s="1" t="str">
        <f>IFERROR(__xludf.DUMMYFUNCTION("GOOGLETRANSLATE(D178,""fr"",""en"")"),"#VALUE!")</f>
        <v>#VALUE!</v>
      </c>
    </row>
    <row r="179" ht="15.75" customHeight="1">
      <c r="A179" s="1" t="s">
        <v>558</v>
      </c>
      <c r="B179" s="1">
        <v>1.0</v>
      </c>
      <c r="C179" s="1" t="s">
        <v>559</v>
      </c>
      <c r="D179" s="1" t="s">
        <v>560</v>
      </c>
      <c r="E179" s="1" t="s">
        <v>226</v>
      </c>
      <c r="F179" s="1" t="s">
        <v>11</v>
      </c>
      <c r="G179" s="1" t="str">
        <f>IFERROR(__xludf.DUMMYFUNCTION("GOOGLETRANSLATE(D179,""fr"",""en"")"),"#VALUE!")</f>
        <v>#VALUE!</v>
      </c>
    </row>
    <row r="180" ht="15.75" customHeight="1">
      <c r="A180" s="1" t="s">
        <v>561</v>
      </c>
      <c r="B180" s="1">
        <v>2.0</v>
      </c>
      <c r="C180" s="1" t="s">
        <v>562</v>
      </c>
      <c r="D180" s="1" t="s">
        <v>563</v>
      </c>
      <c r="E180" s="1" t="s">
        <v>226</v>
      </c>
      <c r="F180" s="1" t="s">
        <v>11</v>
      </c>
      <c r="G180" s="1" t="str">
        <f>IFERROR(__xludf.DUMMYFUNCTION("GOOGLETRANSLATE(D180,""fr"",""en"")"),"#VALUE!")</f>
        <v>#VALUE!</v>
      </c>
    </row>
    <row r="181" ht="15.75" customHeight="1">
      <c r="A181" s="1" t="s">
        <v>564</v>
      </c>
      <c r="B181" s="1">
        <v>5.0</v>
      </c>
      <c r="C181" s="1" t="s">
        <v>565</v>
      </c>
      <c r="D181" s="1" t="s">
        <v>566</v>
      </c>
      <c r="E181" s="1" t="s">
        <v>448</v>
      </c>
      <c r="F181" s="1" t="s">
        <v>84</v>
      </c>
      <c r="G181" s="1" t="str">
        <f>IFERROR(__xludf.DUMMYFUNCTION("GOOGLETRANSLATE(D181,""fr"",""en"")"),"#VALUE!")</f>
        <v>#VALUE!</v>
      </c>
    </row>
    <row r="182" ht="15.75" customHeight="1">
      <c r="A182" s="1" t="s">
        <v>220</v>
      </c>
      <c r="B182" s="1">
        <v>5.0</v>
      </c>
      <c r="C182" s="1" t="s">
        <v>567</v>
      </c>
      <c r="D182" s="1" t="s">
        <v>568</v>
      </c>
      <c r="E182" s="1" t="s">
        <v>10</v>
      </c>
      <c r="F182" s="1" t="s">
        <v>11</v>
      </c>
      <c r="G182" s="1" t="str">
        <f>IFERROR(__xludf.DUMMYFUNCTION("GOOGLETRANSLATE(D182,""fr"",""en"")"),"#VALUE!")</f>
        <v>#VALUE!</v>
      </c>
    </row>
    <row r="183" ht="15.75" customHeight="1">
      <c r="A183" s="1" t="s">
        <v>569</v>
      </c>
      <c r="B183" s="1">
        <v>5.0</v>
      </c>
      <c r="C183" s="1" t="s">
        <v>570</v>
      </c>
      <c r="D183" s="1" t="s">
        <v>571</v>
      </c>
      <c r="E183" s="1" t="s">
        <v>21</v>
      </c>
      <c r="F183" s="1" t="s">
        <v>11</v>
      </c>
      <c r="G183" s="1" t="str">
        <f>IFERROR(__xludf.DUMMYFUNCTION("GOOGLETRANSLATE(D183,""fr"",""en"")"),"#VALUE!")</f>
        <v>#VALUE!</v>
      </c>
    </row>
    <row r="184" ht="15.75" customHeight="1">
      <c r="A184" s="1" t="s">
        <v>572</v>
      </c>
      <c r="B184" s="1">
        <v>3.0</v>
      </c>
      <c r="C184" s="1" t="s">
        <v>573</v>
      </c>
      <c r="D184" s="1" t="s">
        <v>574</v>
      </c>
      <c r="E184" s="1" t="s">
        <v>575</v>
      </c>
      <c r="F184" s="1" t="s">
        <v>84</v>
      </c>
      <c r="G184" s="1" t="str">
        <f>IFERROR(__xludf.DUMMYFUNCTION("GOOGLETRANSLATE(D184,""fr"",""en"")"),"#VALUE!")</f>
        <v>#VALUE!</v>
      </c>
    </row>
    <row r="185" ht="15.75" customHeight="1">
      <c r="A185" s="1" t="s">
        <v>576</v>
      </c>
      <c r="B185" s="1">
        <v>4.0</v>
      </c>
      <c r="C185" s="1" t="s">
        <v>577</v>
      </c>
      <c r="D185" s="1" t="s">
        <v>578</v>
      </c>
      <c r="E185" s="1" t="s">
        <v>176</v>
      </c>
      <c r="F185" s="1" t="s">
        <v>66</v>
      </c>
      <c r="G185" s="1" t="str">
        <f>IFERROR(__xludf.DUMMYFUNCTION("GOOGLETRANSLATE(D185,""fr"",""en"")"),"#VALUE!")</f>
        <v>#VALUE!</v>
      </c>
    </row>
    <row r="186" ht="15.75" customHeight="1">
      <c r="A186" s="1" t="s">
        <v>579</v>
      </c>
      <c r="B186" s="1">
        <v>3.0</v>
      </c>
      <c r="C186" s="1" t="s">
        <v>580</v>
      </c>
      <c r="D186" s="1" t="s">
        <v>581</v>
      </c>
      <c r="E186" s="1" t="s">
        <v>10</v>
      </c>
      <c r="F186" s="1" t="s">
        <v>11</v>
      </c>
      <c r="G186" s="1" t="str">
        <f>IFERROR(__xludf.DUMMYFUNCTION("GOOGLETRANSLATE(D186,""fr"",""en"")"),"#VALUE!")</f>
        <v>#VALUE!</v>
      </c>
    </row>
    <row r="187" ht="15.75" customHeight="1">
      <c r="A187" s="1" t="s">
        <v>582</v>
      </c>
      <c r="B187" s="1">
        <v>1.0</v>
      </c>
      <c r="C187" s="1" t="s">
        <v>583</v>
      </c>
      <c r="D187" s="1" t="s">
        <v>584</v>
      </c>
      <c r="E187" s="1" t="s">
        <v>273</v>
      </c>
      <c r="F187" s="1" t="s">
        <v>110</v>
      </c>
      <c r="G187" s="1" t="str">
        <f>IFERROR(__xludf.DUMMYFUNCTION("GOOGLETRANSLATE(D187,""fr"",""en"")"),"#VALUE!")</f>
        <v>#VALUE!</v>
      </c>
    </row>
    <row r="188" ht="15.75" customHeight="1">
      <c r="A188" s="1" t="s">
        <v>585</v>
      </c>
      <c r="B188" s="1">
        <v>5.0</v>
      </c>
      <c r="C188" s="1" t="s">
        <v>586</v>
      </c>
      <c r="D188" s="1" t="s">
        <v>587</v>
      </c>
      <c r="E188" s="1" t="s">
        <v>448</v>
      </c>
      <c r="F188" s="1" t="s">
        <v>84</v>
      </c>
      <c r="G188" s="1" t="str">
        <f>IFERROR(__xludf.DUMMYFUNCTION("GOOGLETRANSLATE(D188,""fr"",""en"")"),"#VALUE!")</f>
        <v>#VALUE!</v>
      </c>
    </row>
    <row r="189" ht="15.75" customHeight="1">
      <c r="A189" s="1" t="s">
        <v>588</v>
      </c>
      <c r="B189" s="1">
        <v>1.0</v>
      </c>
      <c r="C189" s="1" t="s">
        <v>589</v>
      </c>
      <c r="D189" s="1" t="s">
        <v>590</v>
      </c>
      <c r="E189" s="1" t="s">
        <v>280</v>
      </c>
      <c r="F189" s="1" t="s">
        <v>11</v>
      </c>
      <c r="G189" s="1" t="str">
        <f>IFERROR(__xludf.DUMMYFUNCTION("GOOGLETRANSLATE(D189,""fr"",""en"")"),"#VALUE!")</f>
        <v>#VALUE!</v>
      </c>
    </row>
    <row r="190" ht="15.75" customHeight="1">
      <c r="A190" s="1" t="s">
        <v>591</v>
      </c>
      <c r="B190" s="1">
        <v>1.0</v>
      </c>
      <c r="C190" s="1" t="s">
        <v>592</v>
      </c>
      <c r="D190" s="1" t="s">
        <v>593</v>
      </c>
      <c r="E190" s="1" t="s">
        <v>65</v>
      </c>
      <c r="F190" s="1" t="s">
        <v>66</v>
      </c>
      <c r="G190" s="1" t="str">
        <f>IFERROR(__xludf.DUMMYFUNCTION("GOOGLETRANSLATE(D190,""fr"",""en"")"),"#VALUE!")</f>
        <v>#VALUE!</v>
      </c>
    </row>
    <row r="191" ht="15.75" customHeight="1">
      <c r="A191" s="1" t="s">
        <v>594</v>
      </c>
      <c r="B191" s="1">
        <v>3.0</v>
      </c>
      <c r="C191" s="1" t="s">
        <v>595</v>
      </c>
      <c r="D191" s="1" t="s">
        <v>596</v>
      </c>
      <c r="E191" s="1" t="s">
        <v>10</v>
      </c>
      <c r="F191" s="1" t="s">
        <v>11</v>
      </c>
      <c r="G191" s="1" t="str">
        <f>IFERROR(__xludf.DUMMYFUNCTION("GOOGLETRANSLATE(D191,""fr"",""en"")"),"#VALUE!")</f>
        <v>#VALUE!</v>
      </c>
    </row>
    <row r="192" ht="15.75" customHeight="1">
      <c r="A192" s="1" t="s">
        <v>597</v>
      </c>
      <c r="B192" s="1">
        <v>4.0</v>
      </c>
      <c r="C192" s="1" t="s">
        <v>598</v>
      </c>
      <c r="D192" s="1" t="s">
        <v>599</v>
      </c>
      <c r="E192" s="1" t="s">
        <v>21</v>
      </c>
      <c r="F192" s="1" t="s">
        <v>11</v>
      </c>
      <c r="G192" s="1" t="str">
        <f>IFERROR(__xludf.DUMMYFUNCTION("GOOGLETRANSLATE(D192,""fr"",""en"")"),"#VALUE!")</f>
        <v>#VALUE!</v>
      </c>
    </row>
    <row r="193" ht="15.75" customHeight="1">
      <c r="A193" s="1" t="s">
        <v>600</v>
      </c>
      <c r="B193" s="1">
        <v>2.0</v>
      </c>
      <c r="C193" s="1" t="s">
        <v>601</v>
      </c>
      <c r="D193" s="1" t="s">
        <v>602</v>
      </c>
      <c r="E193" s="1" t="s">
        <v>10</v>
      </c>
      <c r="F193" s="1" t="s">
        <v>110</v>
      </c>
      <c r="G193" s="1" t="str">
        <f>IFERROR(__xludf.DUMMYFUNCTION("GOOGLETRANSLATE(D193,""fr"",""en"")"),"#VALUE!")</f>
        <v>#VALUE!</v>
      </c>
    </row>
    <row r="194" ht="15.75" customHeight="1">
      <c r="A194" s="1" t="s">
        <v>603</v>
      </c>
      <c r="B194" s="1">
        <v>1.0</v>
      </c>
      <c r="C194" s="1" t="s">
        <v>604</v>
      </c>
      <c r="D194" s="1" t="s">
        <v>605</v>
      </c>
      <c r="E194" s="1" t="s">
        <v>65</v>
      </c>
      <c r="F194" s="1" t="s">
        <v>66</v>
      </c>
      <c r="G194" s="1" t="str">
        <f>IFERROR(__xludf.DUMMYFUNCTION("GOOGLETRANSLATE(D194,""fr"",""en"")"),"#VALUE!")</f>
        <v>#VALUE!</v>
      </c>
    </row>
    <row r="195" ht="15.75" customHeight="1">
      <c r="A195" s="1" t="s">
        <v>606</v>
      </c>
      <c r="B195" s="1">
        <v>4.0</v>
      </c>
      <c r="C195" s="1" t="s">
        <v>607</v>
      </c>
      <c r="D195" s="1" t="s">
        <v>608</v>
      </c>
      <c r="E195" s="1" t="s">
        <v>65</v>
      </c>
      <c r="F195" s="1" t="s">
        <v>66</v>
      </c>
      <c r="G195" s="1" t="str">
        <f>IFERROR(__xludf.DUMMYFUNCTION("GOOGLETRANSLATE(D195,""fr"",""en"")"),"#VALUE!")</f>
        <v>#VALUE!</v>
      </c>
    </row>
    <row r="196" ht="15.75" customHeight="1">
      <c r="A196" s="1" t="s">
        <v>609</v>
      </c>
      <c r="B196" s="1">
        <v>1.0</v>
      </c>
      <c r="C196" s="1" t="s">
        <v>610</v>
      </c>
      <c r="D196" s="1" t="s">
        <v>611</v>
      </c>
      <c r="E196" s="1" t="s">
        <v>10</v>
      </c>
      <c r="F196" s="1" t="s">
        <v>11</v>
      </c>
      <c r="G196" s="1" t="str">
        <f>IFERROR(__xludf.DUMMYFUNCTION("GOOGLETRANSLATE(D196,""fr"",""en"")"),"#VALUE!")</f>
        <v>#VALUE!</v>
      </c>
    </row>
    <row r="197" ht="15.75" customHeight="1">
      <c r="A197" s="1" t="s">
        <v>445</v>
      </c>
      <c r="B197" s="1">
        <v>4.0</v>
      </c>
      <c r="C197" s="1" t="s">
        <v>612</v>
      </c>
      <c r="D197" s="1" t="s">
        <v>613</v>
      </c>
      <c r="E197" s="1" t="s">
        <v>614</v>
      </c>
      <c r="F197" s="1" t="s">
        <v>30</v>
      </c>
      <c r="G197" s="1" t="str">
        <f>IFERROR(__xludf.DUMMYFUNCTION("GOOGLETRANSLATE(D197,""fr"",""en"")"),"#VALUE!")</f>
        <v>#VALUE!</v>
      </c>
    </row>
    <row r="198" ht="15.75" customHeight="1">
      <c r="A198" s="1" t="s">
        <v>615</v>
      </c>
      <c r="B198" s="1">
        <v>1.0</v>
      </c>
      <c r="C198" s="1" t="s">
        <v>616</v>
      </c>
      <c r="D198" s="1" t="s">
        <v>617</v>
      </c>
      <c r="E198" s="1" t="s">
        <v>29</v>
      </c>
      <c r="F198" s="1" t="s">
        <v>30</v>
      </c>
      <c r="G198" s="1" t="str">
        <f>IFERROR(__xludf.DUMMYFUNCTION("GOOGLETRANSLATE(D198,""fr"",""en"")"),"#VALUE!")</f>
        <v>#VALUE!</v>
      </c>
    </row>
    <row r="199" ht="15.75" customHeight="1">
      <c r="A199" s="1" t="s">
        <v>618</v>
      </c>
      <c r="B199" s="1">
        <v>4.0</v>
      </c>
      <c r="C199" s="1" t="s">
        <v>619</v>
      </c>
      <c r="D199" s="1" t="s">
        <v>620</v>
      </c>
      <c r="E199" s="1" t="s">
        <v>109</v>
      </c>
      <c r="F199" s="1" t="s">
        <v>11</v>
      </c>
      <c r="G199" s="1" t="str">
        <f>IFERROR(__xludf.DUMMYFUNCTION("GOOGLETRANSLATE(D199,""fr"",""en"")"),"#VALUE!")</f>
        <v>#VALUE!</v>
      </c>
    </row>
    <row r="200" ht="15.75" customHeight="1">
      <c r="A200" s="1" t="s">
        <v>621</v>
      </c>
      <c r="B200" s="1">
        <v>4.0</v>
      </c>
      <c r="C200" s="1" t="s">
        <v>622</v>
      </c>
      <c r="D200" s="1" t="s">
        <v>623</v>
      </c>
      <c r="E200" s="1" t="s">
        <v>448</v>
      </c>
      <c r="F200" s="1" t="s">
        <v>84</v>
      </c>
      <c r="G200" s="1" t="str">
        <f>IFERROR(__xludf.DUMMYFUNCTION("GOOGLETRANSLATE(D200,""fr"",""en"")"),"#VALUE!")</f>
        <v>#VALUE!</v>
      </c>
    </row>
    <row r="201" ht="15.75" customHeight="1">
      <c r="A201" s="1" t="s">
        <v>624</v>
      </c>
      <c r="B201" s="1">
        <v>3.0</v>
      </c>
      <c r="C201" s="1" t="s">
        <v>625</v>
      </c>
      <c r="D201" s="1" t="s">
        <v>626</v>
      </c>
      <c r="E201" s="1" t="s">
        <v>10</v>
      </c>
      <c r="F201" s="1" t="s">
        <v>11</v>
      </c>
      <c r="G201" s="1" t="str">
        <f>IFERROR(__xludf.DUMMYFUNCTION("GOOGLETRANSLATE(D201,""fr"",""en"")"),"#VALUE!")</f>
        <v>#VALUE!</v>
      </c>
    </row>
    <row r="202" ht="15.75" customHeight="1">
      <c r="A202" s="1" t="s">
        <v>485</v>
      </c>
      <c r="B202" s="1">
        <v>4.0</v>
      </c>
      <c r="C202" s="1" t="s">
        <v>627</v>
      </c>
      <c r="D202" s="1" t="s">
        <v>628</v>
      </c>
      <c r="E202" s="1" t="s">
        <v>10</v>
      </c>
      <c r="F202" s="1" t="s">
        <v>11</v>
      </c>
      <c r="G202" s="1" t="str">
        <f>IFERROR(__xludf.DUMMYFUNCTION("GOOGLETRANSLATE(D202,""fr"",""en"")"),"#VALUE!")</f>
        <v>#VALUE!</v>
      </c>
    </row>
    <row r="203" ht="15.75" customHeight="1">
      <c r="A203" s="1" t="s">
        <v>629</v>
      </c>
      <c r="B203" s="1">
        <v>1.0</v>
      </c>
      <c r="C203" s="1" t="s">
        <v>630</v>
      </c>
      <c r="D203" s="1" t="s">
        <v>631</v>
      </c>
      <c r="E203" s="1" t="s">
        <v>273</v>
      </c>
      <c r="F203" s="1" t="s">
        <v>11</v>
      </c>
      <c r="G203" s="1" t="str">
        <f>IFERROR(__xludf.DUMMYFUNCTION("GOOGLETRANSLATE(D203,""fr"",""en"")"),"#VALUE!")</f>
        <v>#VALUE!</v>
      </c>
    </row>
    <row r="204" ht="15.75" customHeight="1">
      <c r="A204" s="1" t="s">
        <v>632</v>
      </c>
      <c r="B204" s="1">
        <v>3.0</v>
      </c>
      <c r="C204" s="1" t="s">
        <v>633</v>
      </c>
      <c r="D204" s="1" t="s">
        <v>634</v>
      </c>
      <c r="E204" s="1" t="s">
        <v>52</v>
      </c>
      <c r="F204" s="1" t="s">
        <v>110</v>
      </c>
      <c r="G204" s="1" t="str">
        <f>IFERROR(__xludf.DUMMYFUNCTION("GOOGLETRANSLATE(D204,""fr"",""en"")"),"#VALUE!")</f>
        <v>#VALUE!</v>
      </c>
    </row>
    <row r="205" ht="15.75" customHeight="1">
      <c r="A205" s="1" t="s">
        <v>635</v>
      </c>
      <c r="B205" s="1">
        <v>4.0</v>
      </c>
      <c r="C205" s="1" t="s">
        <v>636</v>
      </c>
      <c r="D205" s="1" t="s">
        <v>637</v>
      </c>
      <c r="E205" s="1" t="s">
        <v>10</v>
      </c>
      <c r="F205" s="1" t="s">
        <v>11</v>
      </c>
      <c r="G205" s="1" t="str">
        <f>IFERROR(__xludf.DUMMYFUNCTION("GOOGLETRANSLATE(D205,""fr"",""en"")"),"#VALUE!")</f>
        <v>#VALUE!</v>
      </c>
    </row>
    <row r="206" ht="15.75" customHeight="1">
      <c r="A206" s="1" t="s">
        <v>638</v>
      </c>
      <c r="B206" s="1">
        <v>1.0</v>
      </c>
      <c r="C206" s="1" t="s">
        <v>639</v>
      </c>
      <c r="D206" s="1" t="s">
        <v>640</v>
      </c>
      <c r="E206" s="1" t="s">
        <v>38</v>
      </c>
      <c r="F206" s="1" t="s">
        <v>39</v>
      </c>
      <c r="G206" s="1" t="str">
        <f>IFERROR(__xludf.DUMMYFUNCTION("GOOGLETRANSLATE(D206,""fr"",""en"")"),"#VALUE!")</f>
        <v>#VALUE!</v>
      </c>
    </row>
    <row r="207" ht="15.75" customHeight="1">
      <c r="A207" s="1" t="s">
        <v>594</v>
      </c>
      <c r="B207" s="1">
        <v>4.0</v>
      </c>
      <c r="C207" s="1" t="s">
        <v>641</v>
      </c>
      <c r="D207" s="1" t="s">
        <v>642</v>
      </c>
      <c r="E207" s="1" t="s">
        <v>10</v>
      </c>
      <c r="F207" s="1" t="s">
        <v>11</v>
      </c>
      <c r="G207" s="1" t="str">
        <f>IFERROR(__xludf.DUMMYFUNCTION("GOOGLETRANSLATE(D207,""fr"",""en"")"),"#VALUE!")</f>
        <v>#VALUE!</v>
      </c>
    </row>
    <row r="208" ht="15.75" customHeight="1">
      <c r="A208" s="1" t="s">
        <v>643</v>
      </c>
      <c r="B208" s="1">
        <v>1.0</v>
      </c>
      <c r="C208" s="1" t="s">
        <v>644</v>
      </c>
      <c r="D208" s="1" t="s">
        <v>645</v>
      </c>
      <c r="E208" s="1" t="s">
        <v>646</v>
      </c>
      <c r="F208" s="1" t="s">
        <v>39</v>
      </c>
      <c r="G208" s="1" t="str">
        <f>IFERROR(__xludf.DUMMYFUNCTION("GOOGLETRANSLATE(D208,""fr"",""en"")"),"#VALUE!")</f>
        <v>#VALUE!</v>
      </c>
    </row>
    <row r="209" ht="15.75" customHeight="1">
      <c r="A209" s="1" t="s">
        <v>647</v>
      </c>
      <c r="B209" s="1">
        <v>4.0</v>
      </c>
      <c r="C209" s="1" t="s">
        <v>648</v>
      </c>
      <c r="D209" s="1" t="s">
        <v>649</v>
      </c>
      <c r="E209" s="1" t="s">
        <v>65</v>
      </c>
      <c r="F209" s="1" t="s">
        <v>66</v>
      </c>
      <c r="G209" s="1" t="str">
        <f>IFERROR(__xludf.DUMMYFUNCTION("GOOGLETRANSLATE(D209,""fr"",""en"")"),"#VALUE!")</f>
        <v>#VALUE!</v>
      </c>
    </row>
    <row r="210" ht="15.75" customHeight="1">
      <c r="A210" s="1" t="s">
        <v>650</v>
      </c>
      <c r="B210" s="1">
        <v>3.0</v>
      </c>
      <c r="C210" s="1" t="s">
        <v>651</v>
      </c>
      <c r="D210" s="1" t="s">
        <v>652</v>
      </c>
      <c r="E210" s="1" t="s">
        <v>10</v>
      </c>
      <c r="F210" s="1" t="s">
        <v>11</v>
      </c>
      <c r="G210" s="1" t="str">
        <f>IFERROR(__xludf.DUMMYFUNCTION("GOOGLETRANSLATE(D210,""fr"",""en"")"),"#VALUE!")</f>
        <v>#VALUE!</v>
      </c>
    </row>
    <row r="211" ht="15.75" customHeight="1">
      <c r="A211" s="1" t="s">
        <v>653</v>
      </c>
      <c r="B211" s="1">
        <v>1.0</v>
      </c>
      <c r="C211" s="1" t="s">
        <v>654</v>
      </c>
      <c r="D211" s="1" t="s">
        <v>655</v>
      </c>
      <c r="E211" s="1" t="s">
        <v>125</v>
      </c>
      <c r="F211" s="1" t="s">
        <v>11</v>
      </c>
      <c r="G211" s="1" t="str">
        <f>IFERROR(__xludf.DUMMYFUNCTION("GOOGLETRANSLATE(D211,""fr"",""en"")"),"#VALUE!")</f>
        <v>#VALUE!</v>
      </c>
    </row>
    <row r="212" ht="15.75" customHeight="1">
      <c r="A212" s="1" t="s">
        <v>656</v>
      </c>
      <c r="B212" s="1">
        <v>2.0</v>
      </c>
      <c r="C212" s="1" t="s">
        <v>657</v>
      </c>
      <c r="D212" s="1" t="s">
        <v>658</v>
      </c>
      <c r="E212" s="1" t="s">
        <v>273</v>
      </c>
      <c r="F212" s="1" t="s">
        <v>11</v>
      </c>
      <c r="G212" s="1" t="str">
        <f>IFERROR(__xludf.DUMMYFUNCTION("GOOGLETRANSLATE(D212,""fr"",""en"")"),"#VALUE!")</f>
        <v>#VALUE!</v>
      </c>
    </row>
    <row r="213" ht="15.75" customHeight="1">
      <c r="A213" s="1" t="s">
        <v>555</v>
      </c>
      <c r="B213" s="1">
        <v>4.0</v>
      </c>
      <c r="C213" s="1" t="s">
        <v>659</v>
      </c>
      <c r="D213" s="1" t="s">
        <v>660</v>
      </c>
      <c r="E213" s="1" t="s">
        <v>38</v>
      </c>
      <c r="F213" s="1" t="s">
        <v>39</v>
      </c>
      <c r="G213" s="1" t="str">
        <f>IFERROR(__xludf.DUMMYFUNCTION("GOOGLETRANSLATE(D213,""fr"",""en"")"),"#VALUE!")</f>
        <v>#VALUE!</v>
      </c>
    </row>
    <row r="214" ht="15.75" customHeight="1">
      <c r="A214" s="1" t="s">
        <v>661</v>
      </c>
      <c r="B214" s="1">
        <v>1.0</v>
      </c>
      <c r="C214" s="1" t="s">
        <v>662</v>
      </c>
      <c r="D214" s="1" t="s">
        <v>663</v>
      </c>
      <c r="E214" s="1" t="s">
        <v>10</v>
      </c>
      <c r="F214" s="1" t="s">
        <v>11</v>
      </c>
      <c r="G214" s="1" t="str">
        <f>IFERROR(__xludf.DUMMYFUNCTION("GOOGLETRANSLATE(D214,""fr"",""en"")"),"#VALUE!")</f>
        <v>#VALUE!</v>
      </c>
    </row>
    <row r="215" ht="15.75" customHeight="1">
      <c r="A215" s="1" t="s">
        <v>664</v>
      </c>
      <c r="B215" s="1">
        <v>1.0</v>
      </c>
      <c r="C215" s="1" t="s">
        <v>665</v>
      </c>
      <c r="D215" s="1" t="s">
        <v>666</v>
      </c>
      <c r="E215" s="1" t="s">
        <v>423</v>
      </c>
      <c r="F215" s="1" t="s">
        <v>30</v>
      </c>
      <c r="G215" s="1" t="str">
        <f>IFERROR(__xludf.DUMMYFUNCTION("GOOGLETRANSLATE(D215,""fr"",""en"")"),"#VALUE!")</f>
        <v>#VALUE!</v>
      </c>
    </row>
    <row r="216" ht="15.75" customHeight="1">
      <c r="A216" s="1" t="s">
        <v>667</v>
      </c>
      <c r="B216" s="1">
        <v>1.0</v>
      </c>
      <c r="C216" s="1" t="s">
        <v>668</v>
      </c>
      <c r="D216" s="1" t="s">
        <v>669</v>
      </c>
      <c r="E216" s="1" t="s">
        <v>83</v>
      </c>
      <c r="F216" s="1" t="s">
        <v>84</v>
      </c>
      <c r="G216" s="1" t="str">
        <f>IFERROR(__xludf.DUMMYFUNCTION("GOOGLETRANSLATE(D216,""fr"",""en"")"),"#VALUE!")</f>
        <v>#VALUE!</v>
      </c>
    </row>
    <row r="217" ht="15.75" customHeight="1">
      <c r="A217" s="1" t="s">
        <v>670</v>
      </c>
      <c r="B217" s="1">
        <v>3.0</v>
      </c>
      <c r="C217" s="1" t="s">
        <v>671</v>
      </c>
      <c r="D217" s="1" t="s">
        <v>672</v>
      </c>
      <c r="E217" s="1" t="s">
        <v>254</v>
      </c>
      <c r="F217" s="1" t="s">
        <v>66</v>
      </c>
      <c r="G217" s="1" t="str">
        <f>IFERROR(__xludf.DUMMYFUNCTION("GOOGLETRANSLATE(D217,""fr"",""en"")"),"#VALUE!")</f>
        <v>#VALUE!</v>
      </c>
    </row>
    <row r="218" ht="15.75" customHeight="1">
      <c r="A218" s="1" t="s">
        <v>673</v>
      </c>
      <c r="B218" s="1">
        <v>1.0</v>
      </c>
      <c r="C218" s="1" t="s">
        <v>674</v>
      </c>
      <c r="D218" s="1" t="s">
        <v>675</v>
      </c>
      <c r="E218" s="1" t="s">
        <v>73</v>
      </c>
      <c r="F218" s="1" t="s">
        <v>30</v>
      </c>
      <c r="G218" s="1" t="str">
        <f>IFERROR(__xludf.DUMMYFUNCTION("GOOGLETRANSLATE(D218,""fr"",""en"")"),"#VALUE!")</f>
        <v>#VALUE!</v>
      </c>
    </row>
    <row r="219" ht="15.75" customHeight="1">
      <c r="A219" s="1" t="s">
        <v>141</v>
      </c>
      <c r="B219" s="1">
        <v>2.0</v>
      </c>
      <c r="C219" s="1" t="s">
        <v>676</v>
      </c>
      <c r="D219" s="1" t="s">
        <v>677</v>
      </c>
      <c r="E219" s="1" t="s">
        <v>10</v>
      </c>
      <c r="F219" s="1" t="s">
        <v>11</v>
      </c>
      <c r="G219" s="1" t="str">
        <f>IFERROR(__xludf.DUMMYFUNCTION("GOOGLETRANSLATE(D219,""fr"",""en"")"),"#VALUE!")</f>
        <v>#VALUE!</v>
      </c>
    </row>
    <row r="220" ht="15.75" customHeight="1">
      <c r="A220" s="1" t="s">
        <v>678</v>
      </c>
      <c r="B220" s="1">
        <v>3.0</v>
      </c>
      <c r="C220" s="1" t="s">
        <v>679</v>
      </c>
      <c r="D220" s="1" t="s">
        <v>680</v>
      </c>
      <c r="E220" s="1" t="s">
        <v>10</v>
      </c>
      <c r="F220" s="1" t="s">
        <v>11</v>
      </c>
      <c r="G220" s="1" t="str">
        <f>IFERROR(__xludf.DUMMYFUNCTION("GOOGLETRANSLATE(D220,""fr"",""en"")"),"#VALUE!")</f>
        <v>#VALUE!</v>
      </c>
    </row>
    <row r="221" ht="15.75" customHeight="1">
      <c r="A221" s="1" t="s">
        <v>681</v>
      </c>
      <c r="B221" s="1">
        <v>5.0</v>
      </c>
      <c r="C221" s="1" t="s">
        <v>682</v>
      </c>
      <c r="D221" s="1" t="s">
        <v>683</v>
      </c>
      <c r="E221" s="1" t="s">
        <v>21</v>
      </c>
      <c r="F221" s="1" t="s">
        <v>11</v>
      </c>
      <c r="G221" s="1" t="str">
        <f>IFERROR(__xludf.DUMMYFUNCTION("GOOGLETRANSLATE(D221,""fr"",""en"")"),"#VALUE!")</f>
        <v>#VALUE!</v>
      </c>
    </row>
    <row r="222" ht="15.75" customHeight="1">
      <c r="A222" s="1" t="s">
        <v>449</v>
      </c>
      <c r="B222" s="1">
        <v>1.0</v>
      </c>
      <c r="C222" s="1" t="s">
        <v>684</v>
      </c>
      <c r="D222" s="1" t="s">
        <v>685</v>
      </c>
      <c r="E222" s="1" t="s">
        <v>250</v>
      </c>
      <c r="F222" s="1" t="s">
        <v>30</v>
      </c>
      <c r="G222" s="1" t="str">
        <f>IFERROR(__xludf.DUMMYFUNCTION("GOOGLETRANSLATE(D222,""fr"",""en"")"),"#VALUE!")</f>
        <v>#VALUE!</v>
      </c>
    </row>
    <row r="223" ht="15.75" customHeight="1">
      <c r="A223" s="1" t="s">
        <v>686</v>
      </c>
      <c r="B223" s="1">
        <v>5.0</v>
      </c>
      <c r="C223" s="1" t="s">
        <v>687</v>
      </c>
      <c r="D223" s="1" t="s">
        <v>688</v>
      </c>
      <c r="E223" s="1" t="s">
        <v>21</v>
      </c>
      <c r="F223" s="1" t="s">
        <v>11</v>
      </c>
      <c r="G223" s="1" t="str">
        <f>IFERROR(__xludf.DUMMYFUNCTION("GOOGLETRANSLATE(D223,""fr"",""en"")"),"#VALUE!")</f>
        <v>#VALUE!</v>
      </c>
    </row>
    <row r="224" ht="15.75" customHeight="1">
      <c r="A224" s="1" t="s">
        <v>689</v>
      </c>
      <c r="B224" s="1">
        <v>2.0</v>
      </c>
      <c r="C224" s="1" t="s">
        <v>690</v>
      </c>
      <c r="D224" s="1" t="s">
        <v>691</v>
      </c>
      <c r="E224" s="1" t="s">
        <v>103</v>
      </c>
      <c r="F224" s="1" t="s">
        <v>48</v>
      </c>
      <c r="G224" s="1" t="str">
        <f>IFERROR(__xludf.DUMMYFUNCTION("GOOGLETRANSLATE(D224,""fr"",""en"")"),"#VALUE!")</f>
        <v>#VALUE!</v>
      </c>
    </row>
    <row r="225" ht="15.75" customHeight="1">
      <c r="A225" s="1" t="s">
        <v>692</v>
      </c>
      <c r="B225" s="1">
        <v>1.0</v>
      </c>
      <c r="C225" s="1" t="s">
        <v>693</v>
      </c>
      <c r="D225" s="1" t="s">
        <v>694</v>
      </c>
      <c r="E225" s="1" t="s">
        <v>73</v>
      </c>
      <c r="F225" s="1" t="s">
        <v>30</v>
      </c>
      <c r="G225" s="1" t="str">
        <f>IFERROR(__xludf.DUMMYFUNCTION("GOOGLETRANSLATE(D225,""fr"",""en"")"),"#VALUE!")</f>
        <v>#VALUE!</v>
      </c>
    </row>
    <row r="226" ht="15.75" customHeight="1">
      <c r="A226" s="1" t="s">
        <v>695</v>
      </c>
      <c r="B226" s="1">
        <v>4.0</v>
      </c>
      <c r="C226" s="1" t="s">
        <v>696</v>
      </c>
      <c r="D226" s="1" t="s">
        <v>697</v>
      </c>
      <c r="E226" s="1" t="s">
        <v>10</v>
      </c>
      <c r="F226" s="1" t="s">
        <v>11</v>
      </c>
      <c r="G226" s="1" t="str">
        <f>IFERROR(__xludf.DUMMYFUNCTION("GOOGLETRANSLATE(D226,""fr"",""en"")"),"#VALUE!")</f>
        <v>#VALUE!</v>
      </c>
    </row>
    <row r="227" ht="15.75" customHeight="1">
      <c r="A227" s="1" t="s">
        <v>698</v>
      </c>
      <c r="B227" s="1">
        <v>1.0</v>
      </c>
      <c r="C227" s="1" t="s">
        <v>699</v>
      </c>
      <c r="D227" s="1" t="s">
        <v>700</v>
      </c>
      <c r="E227" s="1" t="s">
        <v>10</v>
      </c>
      <c r="F227" s="1" t="s">
        <v>11</v>
      </c>
      <c r="G227" s="1" t="str">
        <f>IFERROR(__xludf.DUMMYFUNCTION("GOOGLETRANSLATE(D227,""fr"",""en"")"),"#VALUE!")</f>
        <v>#VALUE!</v>
      </c>
    </row>
    <row r="228" ht="15.75" customHeight="1">
      <c r="A228" s="1" t="s">
        <v>701</v>
      </c>
      <c r="B228" s="1">
        <v>5.0</v>
      </c>
      <c r="C228" s="1" t="s">
        <v>702</v>
      </c>
      <c r="D228" s="1" t="s">
        <v>703</v>
      </c>
      <c r="E228" s="1" t="s">
        <v>21</v>
      </c>
      <c r="F228" s="1" t="s">
        <v>11</v>
      </c>
      <c r="G228" s="1" t="str">
        <f>IFERROR(__xludf.DUMMYFUNCTION("GOOGLETRANSLATE(D228,""fr"",""en"")"),"#VALUE!")</f>
        <v>#VALUE!</v>
      </c>
    </row>
    <row r="229" ht="15.75" customHeight="1">
      <c r="A229" s="1" t="s">
        <v>704</v>
      </c>
      <c r="B229" s="1">
        <v>5.0</v>
      </c>
      <c r="C229" s="1" t="s">
        <v>705</v>
      </c>
      <c r="D229" s="1" t="s">
        <v>706</v>
      </c>
      <c r="E229" s="1" t="s">
        <v>21</v>
      </c>
      <c r="F229" s="1" t="s">
        <v>11</v>
      </c>
      <c r="G229" s="1" t="str">
        <f>IFERROR(__xludf.DUMMYFUNCTION("GOOGLETRANSLATE(D229,""fr"",""en"")"),"#VALUE!")</f>
        <v>#VALUE!</v>
      </c>
    </row>
    <row r="230" ht="15.75" customHeight="1">
      <c r="A230" s="1" t="s">
        <v>707</v>
      </c>
      <c r="B230" s="1">
        <v>4.0</v>
      </c>
      <c r="C230" s="1" t="s">
        <v>708</v>
      </c>
      <c r="D230" s="1" t="s">
        <v>709</v>
      </c>
      <c r="E230" s="1" t="s">
        <v>109</v>
      </c>
      <c r="F230" s="1" t="s">
        <v>110</v>
      </c>
      <c r="G230" s="1" t="str">
        <f>IFERROR(__xludf.DUMMYFUNCTION("GOOGLETRANSLATE(D230,""fr"",""en"")"),"#VALUE!")</f>
        <v>#VALUE!</v>
      </c>
    </row>
    <row r="231" ht="15.75" customHeight="1">
      <c r="A231" s="1" t="s">
        <v>710</v>
      </c>
      <c r="B231" s="1">
        <v>4.0</v>
      </c>
      <c r="C231" s="1" t="s">
        <v>711</v>
      </c>
      <c r="D231" s="1" t="s">
        <v>712</v>
      </c>
      <c r="E231" s="1" t="s">
        <v>21</v>
      </c>
      <c r="F231" s="1" t="s">
        <v>11</v>
      </c>
      <c r="G231" s="1" t="str">
        <f>IFERROR(__xludf.DUMMYFUNCTION("GOOGLETRANSLATE(D231,""fr"",""en"")"),"#VALUE!")</f>
        <v>#VALUE!</v>
      </c>
    </row>
    <row r="232" ht="15.75" customHeight="1">
      <c r="A232" s="1" t="s">
        <v>713</v>
      </c>
      <c r="B232" s="1">
        <v>1.0</v>
      </c>
      <c r="C232" s="1" t="s">
        <v>714</v>
      </c>
      <c r="D232" s="1" t="s">
        <v>715</v>
      </c>
      <c r="E232" s="1" t="s">
        <v>25</v>
      </c>
      <c r="F232" s="1" t="s">
        <v>110</v>
      </c>
      <c r="G232" s="1" t="str">
        <f>IFERROR(__xludf.DUMMYFUNCTION("GOOGLETRANSLATE(D232,""fr"",""en"")"),"#VALUE!")</f>
        <v>#VALUE!</v>
      </c>
    </row>
    <row r="233" ht="15.75" customHeight="1">
      <c r="A233" s="1" t="s">
        <v>716</v>
      </c>
      <c r="B233" s="1">
        <v>5.0</v>
      </c>
      <c r="C233" s="1" t="s">
        <v>717</v>
      </c>
      <c r="D233" s="1" t="s">
        <v>718</v>
      </c>
      <c r="E233" s="1" t="s">
        <v>21</v>
      </c>
      <c r="F233" s="1" t="s">
        <v>11</v>
      </c>
      <c r="G233" s="1" t="str">
        <f>IFERROR(__xludf.DUMMYFUNCTION("GOOGLETRANSLATE(D233,""fr"",""en"")"),"#VALUE!")</f>
        <v>#VALUE!</v>
      </c>
    </row>
    <row r="234" ht="15.75" customHeight="1">
      <c r="A234" s="1" t="s">
        <v>719</v>
      </c>
      <c r="B234" s="1">
        <v>1.0</v>
      </c>
      <c r="C234" s="1" t="s">
        <v>720</v>
      </c>
      <c r="D234" s="1" t="s">
        <v>721</v>
      </c>
      <c r="E234" s="1" t="s">
        <v>21</v>
      </c>
      <c r="F234" s="1" t="s">
        <v>11</v>
      </c>
      <c r="G234" s="1" t="str">
        <f>IFERROR(__xludf.DUMMYFUNCTION("GOOGLETRANSLATE(D234,""fr"",""en"")"),"#VALUE!")</f>
        <v>#VALUE!</v>
      </c>
    </row>
    <row r="235" ht="15.75" customHeight="1">
      <c r="A235" s="1" t="s">
        <v>532</v>
      </c>
      <c r="B235" s="1">
        <v>5.0</v>
      </c>
      <c r="C235" s="1" t="s">
        <v>722</v>
      </c>
      <c r="D235" s="1" t="s">
        <v>723</v>
      </c>
      <c r="E235" s="1" t="s">
        <v>21</v>
      </c>
      <c r="F235" s="1" t="s">
        <v>11</v>
      </c>
      <c r="G235" s="1" t="str">
        <f>IFERROR(__xludf.DUMMYFUNCTION("GOOGLETRANSLATE(D235,""fr"",""en"")"),"#VALUE!")</f>
        <v>#VALUE!</v>
      </c>
    </row>
    <row r="236" ht="15.75" customHeight="1">
      <c r="A236" s="1" t="s">
        <v>724</v>
      </c>
      <c r="B236" s="1">
        <v>1.0</v>
      </c>
      <c r="C236" s="1" t="s">
        <v>725</v>
      </c>
      <c r="D236" s="1" t="s">
        <v>726</v>
      </c>
      <c r="E236" s="1" t="s">
        <v>226</v>
      </c>
      <c r="F236" s="1" t="s">
        <v>110</v>
      </c>
      <c r="G236" s="1" t="str">
        <f>IFERROR(__xludf.DUMMYFUNCTION("GOOGLETRANSLATE(D236,""fr"",""en"")"),"#VALUE!")</f>
        <v>#VALUE!</v>
      </c>
    </row>
    <row r="237" ht="15.75" customHeight="1">
      <c r="A237" s="1" t="s">
        <v>245</v>
      </c>
      <c r="B237" s="1">
        <v>4.0</v>
      </c>
      <c r="C237" s="1" t="s">
        <v>727</v>
      </c>
      <c r="D237" s="1" t="s">
        <v>728</v>
      </c>
      <c r="E237" s="1" t="s">
        <v>10</v>
      </c>
      <c r="F237" s="1" t="s">
        <v>11</v>
      </c>
      <c r="G237" s="1" t="str">
        <f>IFERROR(__xludf.DUMMYFUNCTION("GOOGLETRANSLATE(D237,""fr"",""en"")"),"#VALUE!")</f>
        <v>#VALUE!</v>
      </c>
    </row>
    <row r="238" ht="15.75" customHeight="1">
      <c r="A238" s="1" t="s">
        <v>729</v>
      </c>
      <c r="B238" s="1">
        <v>5.0</v>
      </c>
      <c r="C238" s="1" t="s">
        <v>730</v>
      </c>
      <c r="D238" s="1" t="s">
        <v>731</v>
      </c>
      <c r="E238" s="1" t="s">
        <v>65</v>
      </c>
      <c r="F238" s="1" t="s">
        <v>66</v>
      </c>
      <c r="G238" s="1" t="str">
        <f>IFERROR(__xludf.DUMMYFUNCTION("GOOGLETRANSLATE(D238,""fr"",""en"")"),"#VALUE!")</f>
        <v>#VALUE!</v>
      </c>
    </row>
    <row r="239" ht="15.75" customHeight="1">
      <c r="A239" s="1" t="s">
        <v>732</v>
      </c>
      <c r="B239" s="1">
        <v>1.0</v>
      </c>
      <c r="C239" s="1" t="s">
        <v>733</v>
      </c>
      <c r="D239" s="1" t="s">
        <v>734</v>
      </c>
      <c r="E239" s="1" t="s">
        <v>21</v>
      </c>
      <c r="F239" s="1" t="s">
        <v>11</v>
      </c>
      <c r="G239" s="1" t="str">
        <f>IFERROR(__xludf.DUMMYFUNCTION("GOOGLETRANSLATE(D239,""fr"",""en"")"),"#VALUE!")</f>
        <v>#VALUE!</v>
      </c>
    </row>
    <row r="240" ht="15.75" customHeight="1">
      <c r="A240" s="1" t="s">
        <v>735</v>
      </c>
      <c r="B240" s="1">
        <v>3.0</v>
      </c>
      <c r="C240" s="1" t="s">
        <v>736</v>
      </c>
      <c r="D240" s="1" t="s">
        <v>737</v>
      </c>
      <c r="E240" s="1" t="s">
        <v>296</v>
      </c>
      <c r="F240" s="1" t="s">
        <v>11</v>
      </c>
      <c r="G240" s="1" t="str">
        <f>IFERROR(__xludf.DUMMYFUNCTION("GOOGLETRANSLATE(D240,""fr"",""en"")"),"#VALUE!")</f>
        <v>#VALUE!</v>
      </c>
    </row>
    <row r="241" ht="15.75" customHeight="1">
      <c r="A241" s="1" t="s">
        <v>738</v>
      </c>
      <c r="B241" s="1">
        <v>1.0</v>
      </c>
      <c r="C241" s="1" t="s">
        <v>739</v>
      </c>
      <c r="D241" s="1" t="s">
        <v>740</v>
      </c>
      <c r="E241" s="1" t="s">
        <v>10</v>
      </c>
      <c r="F241" s="1" t="s">
        <v>11</v>
      </c>
      <c r="G241" s="1" t="str">
        <f>IFERROR(__xludf.DUMMYFUNCTION("GOOGLETRANSLATE(D241,""fr"",""en"")"),"#VALUE!")</f>
        <v>#VALUE!</v>
      </c>
    </row>
    <row r="242" ht="15.75" customHeight="1">
      <c r="A242" s="1" t="s">
        <v>741</v>
      </c>
      <c r="B242" s="1">
        <v>4.0</v>
      </c>
      <c r="C242" s="1" t="s">
        <v>742</v>
      </c>
      <c r="D242" s="1" t="s">
        <v>743</v>
      </c>
      <c r="E242" s="1" t="s">
        <v>21</v>
      </c>
      <c r="F242" s="1" t="s">
        <v>11</v>
      </c>
      <c r="G242" s="1" t="str">
        <f>IFERROR(__xludf.DUMMYFUNCTION("GOOGLETRANSLATE(D242,""fr"",""en"")"),"#VALUE!")</f>
        <v>#VALUE!</v>
      </c>
    </row>
    <row r="243" ht="15.75" customHeight="1">
      <c r="A243" s="1" t="s">
        <v>744</v>
      </c>
      <c r="B243" s="1">
        <v>2.0</v>
      </c>
      <c r="C243" s="1" t="s">
        <v>745</v>
      </c>
      <c r="D243" s="1" t="s">
        <v>746</v>
      </c>
      <c r="E243" s="1" t="s">
        <v>21</v>
      </c>
      <c r="F243" s="1" t="s">
        <v>11</v>
      </c>
      <c r="G243" s="1" t="str">
        <f>IFERROR(__xludf.DUMMYFUNCTION("GOOGLETRANSLATE(D243,""fr"",""en"")"),"#VALUE!")</f>
        <v>#VALUE!</v>
      </c>
    </row>
    <row r="244" ht="15.75" customHeight="1">
      <c r="A244" s="1" t="s">
        <v>747</v>
      </c>
      <c r="B244" s="1">
        <v>1.0</v>
      </c>
      <c r="C244" s="1" t="s">
        <v>748</v>
      </c>
      <c r="D244" s="1" t="s">
        <v>749</v>
      </c>
      <c r="E244" s="1" t="s">
        <v>750</v>
      </c>
      <c r="F244" s="1" t="s">
        <v>110</v>
      </c>
      <c r="G244" s="1" t="str">
        <f>IFERROR(__xludf.DUMMYFUNCTION("GOOGLETRANSLATE(D244,""fr"",""en"")"),"#VALUE!")</f>
        <v>#VALUE!</v>
      </c>
    </row>
    <row r="245" ht="15.75" customHeight="1">
      <c r="A245" s="1" t="s">
        <v>551</v>
      </c>
      <c r="B245" s="1">
        <v>3.0</v>
      </c>
      <c r="C245" s="1" t="s">
        <v>751</v>
      </c>
      <c r="D245" s="1" t="s">
        <v>752</v>
      </c>
      <c r="E245" s="1" t="s">
        <v>21</v>
      </c>
      <c r="F245" s="1" t="s">
        <v>11</v>
      </c>
      <c r="G245" s="1" t="str">
        <f>IFERROR(__xludf.DUMMYFUNCTION("GOOGLETRANSLATE(D245,""fr"",""en"")"),"#VALUE!")</f>
        <v>#VALUE!</v>
      </c>
    </row>
    <row r="246" ht="15.75" customHeight="1">
      <c r="A246" s="1" t="s">
        <v>314</v>
      </c>
      <c r="B246" s="1">
        <v>4.0</v>
      </c>
      <c r="C246" s="1" t="s">
        <v>753</v>
      </c>
      <c r="D246" s="1" t="s">
        <v>754</v>
      </c>
      <c r="E246" s="1" t="s">
        <v>10</v>
      </c>
      <c r="F246" s="1" t="s">
        <v>11</v>
      </c>
      <c r="G246" s="1" t="str">
        <f>IFERROR(__xludf.DUMMYFUNCTION("GOOGLETRANSLATE(D246,""fr"",""en"")"),"#VALUE!")</f>
        <v>#VALUE!</v>
      </c>
    </row>
    <row r="247" ht="15.75" customHeight="1">
      <c r="A247" s="1" t="s">
        <v>755</v>
      </c>
      <c r="B247" s="1">
        <v>3.0</v>
      </c>
      <c r="C247" s="1" t="s">
        <v>756</v>
      </c>
      <c r="D247" s="1" t="s">
        <v>757</v>
      </c>
      <c r="E247" s="1" t="s">
        <v>65</v>
      </c>
      <c r="F247" s="1" t="s">
        <v>66</v>
      </c>
      <c r="G247" s="1" t="str">
        <f>IFERROR(__xludf.DUMMYFUNCTION("GOOGLETRANSLATE(D247,""fr"",""en"")"),"#VALUE!")</f>
        <v>#VALUE!</v>
      </c>
    </row>
    <row r="248" ht="15.75" customHeight="1">
      <c r="A248" s="1" t="s">
        <v>758</v>
      </c>
      <c r="B248" s="1">
        <v>4.0</v>
      </c>
      <c r="C248" s="1" t="s">
        <v>759</v>
      </c>
      <c r="D248" s="1" t="s">
        <v>760</v>
      </c>
      <c r="E248" s="1" t="s">
        <v>65</v>
      </c>
      <c r="F248" s="1" t="s">
        <v>66</v>
      </c>
      <c r="G248" s="1" t="str">
        <f>IFERROR(__xludf.DUMMYFUNCTION("GOOGLETRANSLATE(D248,""fr"",""en"")"),"#VALUE!")</f>
        <v>#VALUE!</v>
      </c>
    </row>
    <row r="249" ht="15.75" customHeight="1">
      <c r="A249" s="1" t="s">
        <v>761</v>
      </c>
      <c r="B249" s="1">
        <v>5.0</v>
      </c>
      <c r="C249" s="1" t="s">
        <v>762</v>
      </c>
      <c r="D249" s="1" t="s">
        <v>763</v>
      </c>
      <c r="E249" s="1" t="s">
        <v>29</v>
      </c>
      <c r="F249" s="1" t="s">
        <v>30</v>
      </c>
      <c r="G249" s="1" t="str">
        <f>IFERROR(__xludf.DUMMYFUNCTION("GOOGLETRANSLATE(D249,""fr"",""en"")"),"#VALUE!")</f>
        <v>#VALUE!</v>
      </c>
    </row>
    <row r="250" ht="15.75" customHeight="1">
      <c r="A250" s="1" t="s">
        <v>433</v>
      </c>
      <c r="B250" s="1">
        <v>4.0</v>
      </c>
      <c r="C250" s="1" t="s">
        <v>764</v>
      </c>
      <c r="D250" s="1" t="s">
        <v>765</v>
      </c>
      <c r="E250" s="1" t="s">
        <v>21</v>
      </c>
      <c r="F250" s="1" t="s">
        <v>11</v>
      </c>
      <c r="G250" s="1" t="str">
        <f>IFERROR(__xludf.DUMMYFUNCTION("GOOGLETRANSLATE(D250,""fr"",""en"")"),"#VALUE!")</f>
        <v>#VALUE!</v>
      </c>
    </row>
    <row r="251" ht="15.75" customHeight="1">
      <c r="A251" s="1" t="s">
        <v>766</v>
      </c>
      <c r="B251" s="1">
        <v>1.0</v>
      </c>
      <c r="C251" s="1" t="s">
        <v>767</v>
      </c>
      <c r="D251" s="1" t="s">
        <v>768</v>
      </c>
      <c r="E251" s="1" t="s">
        <v>169</v>
      </c>
      <c r="F251" s="1" t="s">
        <v>11</v>
      </c>
      <c r="G251" s="1" t="str">
        <f>IFERROR(__xludf.DUMMYFUNCTION("GOOGLETRANSLATE(D251,""fr"",""en"")"),"In the event of a claim even if we are not responsible they use the law very well with them and they compensate after 2 years so that we can not return against them")</f>
        <v>In the event of a claim even if we are not responsible they use the law very well with them and they compensate after 2 years so that we can not return against them</v>
      </c>
    </row>
    <row r="252" ht="15.75" customHeight="1">
      <c r="A252" s="1" t="s">
        <v>769</v>
      </c>
      <c r="B252" s="1">
        <v>5.0</v>
      </c>
      <c r="C252" s="1" t="s">
        <v>770</v>
      </c>
      <c r="D252" s="1" t="s">
        <v>771</v>
      </c>
      <c r="E252" s="1" t="s">
        <v>65</v>
      </c>
      <c r="F252" s="1" t="s">
        <v>66</v>
      </c>
      <c r="G252" s="1" t="str">
        <f>IFERROR(__xludf.DUMMYFUNCTION("GOOGLETRANSLATE(D252,""fr"",""en"")"),"#VALUE!")</f>
        <v>#VALUE!</v>
      </c>
    </row>
    <row r="253" ht="15.75" customHeight="1">
      <c r="A253" s="1" t="s">
        <v>85</v>
      </c>
      <c r="B253" s="1">
        <v>3.0</v>
      </c>
      <c r="C253" s="1" t="s">
        <v>772</v>
      </c>
      <c r="D253" s="1" t="s">
        <v>773</v>
      </c>
      <c r="E253" s="1" t="s">
        <v>73</v>
      </c>
      <c r="F253" s="1" t="s">
        <v>30</v>
      </c>
      <c r="G253" s="1" t="str">
        <f>IFERROR(__xludf.DUMMYFUNCTION("GOOGLETRANSLATE(D253,""fr"",""en"")"),"#VALUE!")</f>
        <v>#VALUE!</v>
      </c>
    </row>
    <row r="254" ht="15.75" customHeight="1">
      <c r="A254" s="1" t="s">
        <v>774</v>
      </c>
      <c r="B254" s="1">
        <v>4.0</v>
      </c>
      <c r="C254" s="1" t="s">
        <v>775</v>
      </c>
      <c r="D254" s="1" t="s">
        <v>776</v>
      </c>
      <c r="E254" s="1" t="s">
        <v>10</v>
      </c>
      <c r="F254" s="1" t="s">
        <v>11</v>
      </c>
      <c r="G254" s="1" t="str">
        <f>IFERROR(__xludf.DUMMYFUNCTION("GOOGLETRANSLATE(D254,""fr"",""en"")"),"#VALUE!")</f>
        <v>#VALUE!</v>
      </c>
    </row>
    <row r="255" ht="15.75" customHeight="1">
      <c r="A255" s="1" t="s">
        <v>777</v>
      </c>
      <c r="B255" s="1">
        <v>2.0</v>
      </c>
      <c r="C255" s="1" t="s">
        <v>778</v>
      </c>
      <c r="D255" s="1" t="s">
        <v>779</v>
      </c>
      <c r="E255" s="1" t="s">
        <v>273</v>
      </c>
      <c r="F255" s="1" t="s">
        <v>11</v>
      </c>
      <c r="G255" s="1" t="str">
        <f>IFERROR(__xludf.DUMMYFUNCTION("GOOGLETRANSLATE(D255,""fr"",""en"")"),"#VALUE!")</f>
        <v>#VALUE!</v>
      </c>
    </row>
    <row r="256" ht="15.75" customHeight="1">
      <c r="A256" s="1" t="s">
        <v>780</v>
      </c>
      <c r="B256" s="1">
        <v>1.0</v>
      </c>
      <c r="C256" s="1" t="s">
        <v>781</v>
      </c>
      <c r="D256" s="1" t="s">
        <v>782</v>
      </c>
      <c r="E256" s="1" t="s">
        <v>292</v>
      </c>
      <c r="F256" s="1" t="s">
        <v>11</v>
      </c>
      <c r="G256" s="1" t="str">
        <f>IFERROR(__xludf.DUMMYFUNCTION("GOOGLETRANSLATE(D256,""fr"",""en"")"),"#VALUE!")</f>
        <v>#VALUE!</v>
      </c>
    </row>
    <row r="257" ht="15.75" customHeight="1">
      <c r="A257" s="1" t="s">
        <v>783</v>
      </c>
      <c r="B257" s="1">
        <v>3.0</v>
      </c>
      <c r="C257" s="1" t="s">
        <v>784</v>
      </c>
      <c r="D257" s="1" t="s">
        <v>785</v>
      </c>
      <c r="E257" s="1" t="s">
        <v>250</v>
      </c>
      <c r="F257" s="1" t="s">
        <v>30</v>
      </c>
      <c r="G257" s="1" t="str">
        <f>IFERROR(__xludf.DUMMYFUNCTION("GOOGLETRANSLATE(D257,""fr"",""en"")"),"#VALUE!")</f>
        <v>#VALUE!</v>
      </c>
    </row>
    <row r="258" ht="15.75" customHeight="1">
      <c r="A258" s="1" t="s">
        <v>786</v>
      </c>
      <c r="B258" s="1">
        <v>3.0</v>
      </c>
      <c r="C258" s="1" t="s">
        <v>787</v>
      </c>
      <c r="D258" s="1" t="s">
        <v>788</v>
      </c>
      <c r="E258" s="1" t="s">
        <v>646</v>
      </c>
      <c r="F258" s="1" t="s">
        <v>39</v>
      </c>
      <c r="G258" s="1" t="str">
        <f>IFERROR(__xludf.DUMMYFUNCTION("GOOGLETRANSLATE(D258,""fr"",""en"")"),"#VALUE!")</f>
        <v>#VALUE!</v>
      </c>
    </row>
    <row r="259" ht="15.75" customHeight="1">
      <c r="A259" s="1" t="s">
        <v>789</v>
      </c>
      <c r="B259" s="1">
        <v>1.0</v>
      </c>
      <c r="C259" s="1" t="s">
        <v>790</v>
      </c>
      <c r="D259" s="1" t="s">
        <v>791</v>
      </c>
      <c r="E259" s="1" t="s">
        <v>10</v>
      </c>
      <c r="F259" s="1" t="s">
        <v>11</v>
      </c>
      <c r="G259" s="1" t="str">
        <f>IFERROR(__xludf.DUMMYFUNCTION("GOOGLETRANSLATE(D259,""fr"",""en"")"),"#VALUE!")</f>
        <v>#VALUE!</v>
      </c>
    </row>
    <row r="260" ht="15.75" customHeight="1">
      <c r="A260" s="1" t="s">
        <v>792</v>
      </c>
      <c r="B260" s="1">
        <v>2.0</v>
      </c>
      <c r="C260" s="1" t="s">
        <v>793</v>
      </c>
      <c r="D260" s="1" t="s">
        <v>794</v>
      </c>
      <c r="E260" s="1" t="s">
        <v>103</v>
      </c>
      <c r="F260" s="1" t="s">
        <v>48</v>
      </c>
      <c r="G260" s="1" t="str">
        <f>IFERROR(__xludf.DUMMYFUNCTION("GOOGLETRANSLATE(D260,""fr"",""en"")"),"#VALUE!")</f>
        <v>#VALUE!</v>
      </c>
    </row>
    <row r="261" ht="15.75" customHeight="1">
      <c r="A261" s="1" t="s">
        <v>795</v>
      </c>
      <c r="B261" s="1">
        <v>1.0</v>
      </c>
      <c r="C261" s="1" t="s">
        <v>796</v>
      </c>
      <c r="D261" s="1" t="s">
        <v>797</v>
      </c>
      <c r="E261" s="1" t="s">
        <v>21</v>
      </c>
      <c r="F261" s="1" t="s">
        <v>11</v>
      </c>
      <c r="G261" s="1" t="str">
        <f>IFERROR(__xludf.DUMMYFUNCTION("GOOGLETRANSLATE(D261,""fr"",""en"")"),"#VALUE!")</f>
        <v>#VALUE!</v>
      </c>
    </row>
    <row r="262" ht="15.75" customHeight="1">
      <c r="A262" s="1" t="s">
        <v>798</v>
      </c>
      <c r="B262" s="1">
        <v>5.0</v>
      </c>
      <c r="C262" s="1" t="s">
        <v>799</v>
      </c>
      <c r="D262" s="1" t="s">
        <v>800</v>
      </c>
      <c r="E262" s="1" t="s">
        <v>10</v>
      </c>
      <c r="F262" s="1" t="s">
        <v>11</v>
      </c>
      <c r="G262" s="1" t="str">
        <f>IFERROR(__xludf.DUMMYFUNCTION("GOOGLETRANSLATE(D262,""fr"",""en"")"),"#VALUE!")</f>
        <v>#VALUE!</v>
      </c>
    </row>
    <row r="263" ht="15.75" customHeight="1">
      <c r="A263" s="1" t="s">
        <v>801</v>
      </c>
      <c r="B263" s="1">
        <v>4.0</v>
      </c>
      <c r="C263" s="1" t="s">
        <v>802</v>
      </c>
      <c r="D263" s="1" t="s">
        <v>803</v>
      </c>
      <c r="E263" s="1" t="s">
        <v>10</v>
      </c>
      <c r="F263" s="1" t="s">
        <v>11</v>
      </c>
      <c r="G263" s="1" t="str">
        <f>IFERROR(__xludf.DUMMYFUNCTION("GOOGLETRANSLATE(D263,""fr"",""en"")"),"#VALUE!")</f>
        <v>#VALUE!</v>
      </c>
    </row>
    <row r="264" ht="15.75" customHeight="1">
      <c r="A264" s="1" t="s">
        <v>804</v>
      </c>
      <c r="B264" s="1">
        <v>1.0</v>
      </c>
      <c r="C264" s="1" t="s">
        <v>805</v>
      </c>
      <c r="D264" s="1" t="s">
        <v>806</v>
      </c>
      <c r="E264" s="1" t="s">
        <v>103</v>
      </c>
      <c r="F264" s="1" t="s">
        <v>48</v>
      </c>
      <c r="G264" s="1" t="str">
        <f>IFERROR(__xludf.DUMMYFUNCTION("GOOGLETRANSLATE(D264,""fr"",""en"")"),"#VALUE!")</f>
        <v>#VALUE!</v>
      </c>
    </row>
    <row r="265" ht="15.75" customHeight="1">
      <c r="A265" s="1" t="s">
        <v>807</v>
      </c>
      <c r="B265" s="1">
        <v>1.0</v>
      </c>
      <c r="C265" s="1" t="s">
        <v>808</v>
      </c>
      <c r="D265" s="1" t="s">
        <v>809</v>
      </c>
      <c r="E265" s="1" t="s">
        <v>169</v>
      </c>
      <c r="F265" s="1" t="s">
        <v>110</v>
      </c>
      <c r="G265" s="1" t="str">
        <f>IFERROR(__xludf.DUMMYFUNCTION("GOOGLETRANSLATE(D265,""fr"",""en"")"),"#VALUE!")</f>
        <v>#VALUE!</v>
      </c>
    </row>
    <row r="266" ht="15.75" customHeight="1">
      <c r="A266" s="1" t="s">
        <v>810</v>
      </c>
      <c r="B266" s="1">
        <v>1.0</v>
      </c>
      <c r="C266" s="1" t="s">
        <v>811</v>
      </c>
      <c r="D266" s="1" t="s">
        <v>812</v>
      </c>
      <c r="E266" s="1" t="s">
        <v>34</v>
      </c>
      <c r="F266" s="1" t="s">
        <v>84</v>
      </c>
      <c r="G266" s="1" t="str">
        <f>IFERROR(__xludf.DUMMYFUNCTION("GOOGLETRANSLATE(D266,""fr"",""en"")"),"#VALUE!")</f>
        <v>#VALUE!</v>
      </c>
    </row>
    <row r="267" ht="15.75" customHeight="1">
      <c r="A267" s="1" t="s">
        <v>813</v>
      </c>
      <c r="B267" s="1">
        <v>2.0</v>
      </c>
      <c r="C267" s="1" t="s">
        <v>814</v>
      </c>
      <c r="D267" s="1" t="s">
        <v>815</v>
      </c>
      <c r="E267" s="1" t="s">
        <v>29</v>
      </c>
      <c r="F267" s="1" t="s">
        <v>30</v>
      </c>
      <c r="G267" s="1" t="str">
        <f>IFERROR(__xludf.DUMMYFUNCTION("GOOGLETRANSLATE(D267,""fr"",""en"")"),"#VALUE!")</f>
        <v>#VALUE!</v>
      </c>
    </row>
    <row r="268" ht="15.75" customHeight="1">
      <c r="A268" s="1" t="s">
        <v>816</v>
      </c>
      <c r="B268" s="1">
        <v>2.0</v>
      </c>
      <c r="C268" s="1" t="s">
        <v>817</v>
      </c>
      <c r="D268" s="1" t="s">
        <v>818</v>
      </c>
      <c r="E268" s="1" t="s">
        <v>250</v>
      </c>
      <c r="F268" s="1" t="s">
        <v>30</v>
      </c>
      <c r="G268" s="1" t="str">
        <f>IFERROR(__xludf.DUMMYFUNCTION("GOOGLETRANSLATE(D268,""fr"",""en"")"),"#VALUE!")</f>
        <v>#VALUE!</v>
      </c>
    </row>
    <row r="269" ht="15.75" customHeight="1">
      <c r="A269" s="1" t="s">
        <v>236</v>
      </c>
      <c r="B269" s="1">
        <v>3.0</v>
      </c>
      <c r="C269" s="1" t="s">
        <v>819</v>
      </c>
      <c r="D269" s="1" t="s">
        <v>820</v>
      </c>
      <c r="E269" s="1" t="s">
        <v>21</v>
      </c>
      <c r="F269" s="1" t="s">
        <v>11</v>
      </c>
      <c r="G269" s="1" t="str">
        <f>IFERROR(__xludf.DUMMYFUNCTION("GOOGLETRANSLATE(D269,""fr"",""en"")"),"#VALUE!")</f>
        <v>#VALUE!</v>
      </c>
    </row>
    <row r="270" ht="15.75" customHeight="1">
      <c r="A270" s="1" t="s">
        <v>821</v>
      </c>
      <c r="B270" s="1">
        <v>2.0</v>
      </c>
      <c r="C270" s="1" t="s">
        <v>822</v>
      </c>
      <c r="D270" s="1" t="s">
        <v>823</v>
      </c>
      <c r="E270" s="1" t="s">
        <v>226</v>
      </c>
      <c r="F270" s="1" t="s">
        <v>110</v>
      </c>
      <c r="G270" s="1" t="str">
        <f>IFERROR(__xludf.DUMMYFUNCTION("GOOGLETRANSLATE(D270,""fr"",""en"")"),"#VALUE!")</f>
        <v>#VALUE!</v>
      </c>
    </row>
    <row r="271" ht="15.75" customHeight="1">
      <c r="A271" s="1" t="s">
        <v>824</v>
      </c>
      <c r="B271" s="1">
        <v>3.0</v>
      </c>
      <c r="C271" s="1" t="s">
        <v>825</v>
      </c>
      <c r="D271" s="1" t="s">
        <v>826</v>
      </c>
      <c r="E271" s="1" t="s">
        <v>827</v>
      </c>
      <c r="F271" s="1" t="s">
        <v>39</v>
      </c>
      <c r="G271" s="1" t="str">
        <f>IFERROR(__xludf.DUMMYFUNCTION("GOOGLETRANSLATE(D271,""fr"",""en"")"),"#VALUE!")</f>
        <v>#VALUE!</v>
      </c>
    </row>
    <row r="272" ht="15.75" customHeight="1">
      <c r="A272" s="1" t="s">
        <v>828</v>
      </c>
      <c r="B272" s="1">
        <v>5.0</v>
      </c>
      <c r="C272" s="1" t="s">
        <v>829</v>
      </c>
      <c r="D272" s="1" t="s">
        <v>830</v>
      </c>
      <c r="E272" s="1" t="s">
        <v>169</v>
      </c>
      <c r="F272" s="1" t="s">
        <v>11</v>
      </c>
      <c r="G272" s="1" t="str">
        <f>IFERROR(__xludf.DUMMYFUNCTION("GOOGLETRANSLATE(D272,""fr"",""en"")"),"#VALUE!")</f>
        <v>#VALUE!</v>
      </c>
    </row>
    <row r="273" ht="15.75" customHeight="1">
      <c r="A273" s="1" t="s">
        <v>439</v>
      </c>
      <c r="B273" s="1">
        <v>4.0</v>
      </c>
      <c r="C273" s="1" t="s">
        <v>831</v>
      </c>
      <c r="D273" s="1" t="s">
        <v>832</v>
      </c>
      <c r="E273" s="1" t="s">
        <v>65</v>
      </c>
      <c r="F273" s="1" t="s">
        <v>66</v>
      </c>
      <c r="G273" s="1" t="str">
        <f>IFERROR(__xludf.DUMMYFUNCTION("GOOGLETRANSLATE(D273,""fr"",""en"")"),"#VALUE!")</f>
        <v>#VALUE!</v>
      </c>
    </row>
    <row r="274" ht="15.75" customHeight="1">
      <c r="A274" s="1" t="s">
        <v>833</v>
      </c>
      <c r="B274" s="1">
        <v>1.0</v>
      </c>
      <c r="C274" s="1" t="s">
        <v>834</v>
      </c>
      <c r="D274" s="1" t="s">
        <v>835</v>
      </c>
      <c r="E274" s="1" t="s">
        <v>117</v>
      </c>
      <c r="F274" s="1" t="s">
        <v>118</v>
      </c>
      <c r="G274" s="1" t="str">
        <f>IFERROR(__xludf.DUMMYFUNCTION("GOOGLETRANSLATE(D274,""fr"",""en"")"),"#VALUE!")</f>
        <v>#VALUE!</v>
      </c>
    </row>
    <row r="275" ht="15.75" customHeight="1">
      <c r="A275" s="1" t="s">
        <v>686</v>
      </c>
      <c r="B275" s="1">
        <v>5.0</v>
      </c>
      <c r="C275" s="1" t="s">
        <v>836</v>
      </c>
      <c r="D275" s="1" t="s">
        <v>837</v>
      </c>
      <c r="E275" s="1" t="s">
        <v>29</v>
      </c>
      <c r="F275" s="1" t="s">
        <v>30</v>
      </c>
      <c r="G275" s="1" t="str">
        <f>IFERROR(__xludf.DUMMYFUNCTION("GOOGLETRANSLATE(D275,""fr"",""en"")"),"#VALUE!")</f>
        <v>#VALUE!</v>
      </c>
    </row>
    <row r="276" ht="15.75" customHeight="1">
      <c r="A276" s="1" t="s">
        <v>838</v>
      </c>
      <c r="B276" s="1">
        <v>1.0</v>
      </c>
      <c r="C276" s="1" t="s">
        <v>839</v>
      </c>
      <c r="D276" s="1" t="s">
        <v>840</v>
      </c>
      <c r="E276" s="1" t="s">
        <v>355</v>
      </c>
      <c r="F276" s="1" t="s">
        <v>110</v>
      </c>
      <c r="G276" s="1" t="str">
        <f>IFERROR(__xludf.DUMMYFUNCTION("GOOGLETRANSLATE(D276,""fr"",""en"")"),"#VALUE!")</f>
        <v>#VALUE!</v>
      </c>
    </row>
    <row r="277" ht="15.75" customHeight="1">
      <c r="A277" s="1" t="s">
        <v>841</v>
      </c>
      <c r="B277" s="1">
        <v>4.0</v>
      </c>
      <c r="C277" s="1" t="s">
        <v>842</v>
      </c>
      <c r="D277" s="1" t="s">
        <v>843</v>
      </c>
      <c r="E277" s="1" t="s">
        <v>21</v>
      </c>
      <c r="F277" s="1" t="s">
        <v>11</v>
      </c>
      <c r="G277" s="1" t="str">
        <f>IFERROR(__xludf.DUMMYFUNCTION("GOOGLETRANSLATE(D277,""fr"",""en"")"),"#VALUE!")</f>
        <v>#VALUE!</v>
      </c>
    </row>
    <row r="278" ht="15.75" customHeight="1">
      <c r="A278" s="1" t="s">
        <v>844</v>
      </c>
      <c r="B278" s="1">
        <v>2.0</v>
      </c>
      <c r="C278" s="1" t="s">
        <v>845</v>
      </c>
      <c r="D278" s="1" t="s">
        <v>846</v>
      </c>
      <c r="E278" s="1" t="s">
        <v>125</v>
      </c>
      <c r="F278" s="1" t="s">
        <v>66</v>
      </c>
      <c r="G278" s="1" t="str">
        <f>IFERROR(__xludf.DUMMYFUNCTION("GOOGLETRANSLATE(D278,""fr"",""en"")"),"#VALUE!")</f>
        <v>#VALUE!</v>
      </c>
    </row>
    <row r="279" ht="15.75" customHeight="1">
      <c r="A279" s="1" t="s">
        <v>847</v>
      </c>
      <c r="B279" s="1">
        <v>3.0</v>
      </c>
      <c r="C279" s="1" t="s">
        <v>848</v>
      </c>
      <c r="D279" s="1" t="s">
        <v>849</v>
      </c>
      <c r="E279" s="1" t="s">
        <v>29</v>
      </c>
      <c r="F279" s="1" t="s">
        <v>30</v>
      </c>
      <c r="G279" s="1" t="str">
        <f>IFERROR(__xludf.DUMMYFUNCTION("GOOGLETRANSLATE(D279,""fr"",""en"")"),"#VALUE!")</f>
        <v>#VALUE!</v>
      </c>
    </row>
    <row r="280" ht="15.75" customHeight="1">
      <c r="A280" s="1" t="s">
        <v>850</v>
      </c>
      <c r="B280" s="1">
        <v>1.0</v>
      </c>
      <c r="C280" s="1" t="s">
        <v>851</v>
      </c>
      <c r="D280" s="1" t="s">
        <v>852</v>
      </c>
      <c r="E280" s="1" t="s">
        <v>47</v>
      </c>
      <c r="F280" s="1" t="s">
        <v>48</v>
      </c>
      <c r="G280" s="1" t="str">
        <f>IFERROR(__xludf.DUMMYFUNCTION("GOOGLETRANSLATE(D280,""fr"",""en"")"),"#VALUE!")</f>
        <v>#VALUE!</v>
      </c>
    </row>
    <row r="281" ht="15.75" customHeight="1">
      <c r="A281" s="1" t="s">
        <v>576</v>
      </c>
      <c r="B281" s="1">
        <v>1.0</v>
      </c>
      <c r="C281" s="1" t="s">
        <v>853</v>
      </c>
      <c r="D281" s="1" t="s">
        <v>854</v>
      </c>
      <c r="E281" s="1" t="s">
        <v>125</v>
      </c>
      <c r="F281" s="1" t="s">
        <v>11</v>
      </c>
      <c r="G281" s="1" t="str">
        <f>IFERROR(__xludf.DUMMYFUNCTION("GOOGLETRANSLATE(D281,""fr"",""en"")"),"#VALUE!")</f>
        <v>#VALUE!</v>
      </c>
    </row>
    <row r="282" ht="15.75" customHeight="1">
      <c r="A282" s="1" t="s">
        <v>461</v>
      </c>
      <c r="B282" s="1">
        <v>1.0</v>
      </c>
      <c r="C282" s="1" t="s">
        <v>855</v>
      </c>
      <c r="D282" s="1" t="s">
        <v>856</v>
      </c>
      <c r="E282" s="1" t="s">
        <v>10</v>
      </c>
      <c r="F282" s="1" t="s">
        <v>11</v>
      </c>
      <c r="G282" s="1" t="str">
        <f>IFERROR(__xludf.DUMMYFUNCTION("GOOGLETRANSLATE(D282,""fr"",""en"")"),"#VALUE!")</f>
        <v>#VALUE!</v>
      </c>
    </row>
    <row r="283" ht="15.75" customHeight="1">
      <c r="A283" s="1" t="s">
        <v>274</v>
      </c>
      <c r="B283" s="1">
        <v>1.0</v>
      </c>
      <c r="C283" s="1" t="s">
        <v>857</v>
      </c>
      <c r="D283" s="1" t="s">
        <v>858</v>
      </c>
      <c r="E283" s="1" t="s">
        <v>859</v>
      </c>
      <c r="F283" s="1" t="s">
        <v>860</v>
      </c>
      <c r="G283" s="1" t="str">
        <f>IFERROR(__xludf.DUMMYFUNCTION("GOOGLETRANSLATE(D283,""fr"",""en"")"),"#VALUE!")</f>
        <v>#VALUE!</v>
      </c>
    </row>
    <row r="284" ht="15.75" customHeight="1">
      <c r="A284" s="1" t="s">
        <v>861</v>
      </c>
      <c r="B284" s="1">
        <v>3.0</v>
      </c>
      <c r="C284" s="1" t="s">
        <v>862</v>
      </c>
      <c r="D284" s="1" t="s">
        <v>863</v>
      </c>
      <c r="E284" s="1" t="s">
        <v>484</v>
      </c>
      <c r="F284" s="1" t="s">
        <v>30</v>
      </c>
      <c r="G284" s="1" t="str">
        <f>IFERROR(__xludf.DUMMYFUNCTION("GOOGLETRANSLATE(D284,""fr"",""en"")"),"#VALUE!")</f>
        <v>#VALUE!</v>
      </c>
    </row>
    <row r="285" ht="15.75" customHeight="1">
      <c r="A285" s="1" t="s">
        <v>520</v>
      </c>
      <c r="B285" s="1">
        <v>2.0</v>
      </c>
      <c r="C285" s="1" t="s">
        <v>864</v>
      </c>
      <c r="D285" s="1" t="s">
        <v>865</v>
      </c>
      <c r="E285" s="1" t="s">
        <v>296</v>
      </c>
      <c r="F285" s="1" t="s">
        <v>110</v>
      </c>
      <c r="G285" s="1" t="str">
        <f>IFERROR(__xludf.DUMMYFUNCTION("GOOGLETRANSLATE(D285,""fr"",""en"")"),"#VALUE!")</f>
        <v>#VALUE!</v>
      </c>
    </row>
    <row r="286" ht="15.75" customHeight="1">
      <c r="A286" s="1" t="s">
        <v>866</v>
      </c>
      <c r="B286" s="1">
        <v>5.0</v>
      </c>
      <c r="C286" s="1" t="s">
        <v>867</v>
      </c>
      <c r="D286" s="1" t="s">
        <v>868</v>
      </c>
      <c r="E286" s="1" t="s">
        <v>10</v>
      </c>
      <c r="F286" s="1" t="s">
        <v>11</v>
      </c>
      <c r="G286" s="1" t="str">
        <f>IFERROR(__xludf.DUMMYFUNCTION("GOOGLETRANSLATE(D286,""fr"",""en"")"),"#VALUE!")</f>
        <v>#VALUE!</v>
      </c>
    </row>
    <row r="287" ht="15.75" customHeight="1">
      <c r="A287" s="1" t="s">
        <v>473</v>
      </c>
      <c r="B287" s="1">
        <v>3.0</v>
      </c>
      <c r="C287" s="1" t="s">
        <v>869</v>
      </c>
      <c r="D287" s="1" t="s">
        <v>870</v>
      </c>
      <c r="E287" s="1" t="s">
        <v>484</v>
      </c>
      <c r="F287" s="1" t="s">
        <v>30</v>
      </c>
      <c r="G287" s="1" t="str">
        <f>IFERROR(__xludf.DUMMYFUNCTION("GOOGLETRANSLATE(D287,""fr"",""en"")"),"#VALUE!")</f>
        <v>#VALUE!</v>
      </c>
    </row>
    <row r="288" ht="15.75" customHeight="1">
      <c r="A288" s="1" t="s">
        <v>352</v>
      </c>
      <c r="B288" s="1">
        <v>2.0</v>
      </c>
      <c r="C288" s="1" t="s">
        <v>871</v>
      </c>
      <c r="D288" s="1" t="s">
        <v>872</v>
      </c>
      <c r="E288" s="1" t="s">
        <v>176</v>
      </c>
      <c r="F288" s="1" t="s">
        <v>66</v>
      </c>
      <c r="G288" s="1" t="str">
        <f>IFERROR(__xludf.DUMMYFUNCTION("GOOGLETRANSLATE(D288,""fr"",""en"")"),"#VALUE!")</f>
        <v>#VALUE!</v>
      </c>
    </row>
    <row r="289" ht="15.75" customHeight="1">
      <c r="A289" s="1" t="s">
        <v>873</v>
      </c>
      <c r="B289" s="1">
        <v>1.0</v>
      </c>
      <c r="C289" s="1" t="s">
        <v>874</v>
      </c>
      <c r="D289" s="1" t="s">
        <v>875</v>
      </c>
      <c r="E289" s="1" t="s">
        <v>29</v>
      </c>
      <c r="F289" s="1" t="s">
        <v>30</v>
      </c>
      <c r="G289" s="1" t="str">
        <f>IFERROR(__xludf.DUMMYFUNCTION("GOOGLETRANSLATE(D289,""fr"",""en"")"),"#VALUE!")</f>
        <v>#VALUE!</v>
      </c>
    </row>
    <row r="290" ht="15.75" customHeight="1">
      <c r="A290" s="1" t="s">
        <v>876</v>
      </c>
      <c r="B290" s="1">
        <v>3.0</v>
      </c>
      <c r="C290" s="1" t="s">
        <v>877</v>
      </c>
      <c r="D290" s="1" t="s">
        <v>878</v>
      </c>
      <c r="E290" s="1" t="s">
        <v>10</v>
      </c>
      <c r="F290" s="1" t="s">
        <v>110</v>
      </c>
      <c r="G290" s="1" t="str">
        <f>IFERROR(__xludf.DUMMYFUNCTION("GOOGLETRANSLATE(D290,""fr"",""en"")"),"#VALUE!")</f>
        <v>#VALUE!</v>
      </c>
    </row>
    <row r="291" ht="15.75" customHeight="1">
      <c r="A291" s="1" t="s">
        <v>879</v>
      </c>
      <c r="B291" s="1">
        <v>4.0</v>
      </c>
      <c r="C291" s="1" t="s">
        <v>880</v>
      </c>
      <c r="D291" s="1" t="s">
        <v>881</v>
      </c>
      <c r="E291" s="1" t="s">
        <v>25</v>
      </c>
      <c r="F291" s="1" t="s">
        <v>11</v>
      </c>
      <c r="G291" s="1" t="str">
        <f>IFERROR(__xludf.DUMMYFUNCTION("GOOGLETRANSLATE(D291,""fr"",""en"")"),"#VALUE!")</f>
        <v>#VALUE!</v>
      </c>
    </row>
    <row r="292" ht="15.75" customHeight="1">
      <c r="A292" s="1" t="s">
        <v>882</v>
      </c>
      <c r="B292" s="1">
        <v>1.0</v>
      </c>
      <c r="C292" s="1" t="s">
        <v>883</v>
      </c>
      <c r="D292" s="1" t="s">
        <v>884</v>
      </c>
      <c r="E292" s="1" t="s">
        <v>10</v>
      </c>
      <c r="F292" s="1" t="s">
        <v>11</v>
      </c>
      <c r="G292" s="1" t="str">
        <f>IFERROR(__xludf.DUMMYFUNCTION("GOOGLETRANSLATE(D292,""fr"",""en"")"),"#VALUE!")</f>
        <v>#VALUE!</v>
      </c>
    </row>
    <row r="293" ht="15.75" customHeight="1">
      <c r="A293" s="1" t="s">
        <v>885</v>
      </c>
      <c r="B293" s="1">
        <v>2.0</v>
      </c>
      <c r="C293" s="1" t="s">
        <v>886</v>
      </c>
      <c r="D293" s="1" t="s">
        <v>887</v>
      </c>
      <c r="E293" s="1" t="s">
        <v>226</v>
      </c>
      <c r="F293" s="1" t="s">
        <v>11</v>
      </c>
      <c r="G293" s="1" t="str">
        <f>IFERROR(__xludf.DUMMYFUNCTION("GOOGLETRANSLATE(D293,""fr"",""en"")"),"#VALUE!")</f>
        <v>#VALUE!</v>
      </c>
    </row>
    <row r="294" ht="15.75" customHeight="1">
      <c r="A294" s="1" t="s">
        <v>888</v>
      </c>
      <c r="B294" s="1">
        <v>2.0</v>
      </c>
      <c r="C294" s="1" t="s">
        <v>889</v>
      </c>
      <c r="D294" s="1" t="s">
        <v>890</v>
      </c>
      <c r="E294" s="1" t="s">
        <v>296</v>
      </c>
      <c r="F294" s="1" t="s">
        <v>48</v>
      </c>
      <c r="G294" s="1" t="str">
        <f>IFERROR(__xludf.DUMMYFUNCTION("GOOGLETRANSLATE(D294,""fr"",""en"")"),"#VALUE!")</f>
        <v>#VALUE!</v>
      </c>
    </row>
    <row r="295" ht="15.75" customHeight="1">
      <c r="A295" s="1" t="s">
        <v>433</v>
      </c>
      <c r="B295" s="1">
        <v>5.0</v>
      </c>
      <c r="C295" s="1" t="s">
        <v>891</v>
      </c>
      <c r="D295" s="1" t="s">
        <v>892</v>
      </c>
      <c r="E295" s="1" t="s">
        <v>21</v>
      </c>
      <c r="F295" s="1" t="s">
        <v>11</v>
      </c>
      <c r="G295" s="1" t="str">
        <f>IFERROR(__xludf.DUMMYFUNCTION("GOOGLETRANSLATE(D295,""fr"",""en"")"),"#VALUE!")</f>
        <v>#VALUE!</v>
      </c>
    </row>
    <row r="296" ht="15.75" customHeight="1">
      <c r="A296" s="1" t="s">
        <v>893</v>
      </c>
      <c r="B296" s="1">
        <v>1.0</v>
      </c>
      <c r="C296" s="1" t="s">
        <v>894</v>
      </c>
      <c r="D296" s="1" t="s">
        <v>895</v>
      </c>
      <c r="E296" s="1" t="s">
        <v>25</v>
      </c>
      <c r="F296" s="1" t="s">
        <v>11</v>
      </c>
      <c r="G296" s="1" t="str">
        <f>IFERROR(__xludf.DUMMYFUNCTION("GOOGLETRANSLATE(D296,""fr"",""en"")"),"#VALUE!")</f>
        <v>#VALUE!</v>
      </c>
    </row>
    <row r="297" ht="15.75" customHeight="1">
      <c r="A297" s="1" t="s">
        <v>896</v>
      </c>
      <c r="B297" s="1">
        <v>3.0</v>
      </c>
      <c r="C297" s="1" t="s">
        <v>897</v>
      </c>
      <c r="D297" s="1" t="s">
        <v>898</v>
      </c>
      <c r="E297" s="1" t="s">
        <v>29</v>
      </c>
      <c r="F297" s="1" t="s">
        <v>30</v>
      </c>
      <c r="G297" s="1" t="str">
        <f>IFERROR(__xludf.DUMMYFUNCTION("GOOGLETRANSLATE(D297,""fr"",""en"")"),"#VALUE!")</f>
        <v>#VALUE!</v>
      </c>
    </row>
    <row r="298" ht="15.75" customHeight="1">
      <c r="A298" s="1" t="s">
        <v>899</v>
      </c>
      <c r="B298" s="1">
        <v>1.0</v>
      </c>
      <c r="C298" s="1" t="s">
        <v>900</v>
      </c>
      <c r="D298" s="1" t="s">
        <v>901</v>
      </c>
      <c r="E298" s="1" t="s">
        <v>10</v>
      </c>
      <c r="F298" s="1" t="s">
        <v>11</v>
      </c>
      <c r="G298" s="1" t="str">
        <f>IFERROR(__xludf.DUMMYFUNCTION("GOOGLETRANSLATE(D298,""fr"",""en"")"),"#VALUE!")</f>
        <v>#VALUE!</v>
      </c>
    </row>
    <row r="299" ht="15.75" customHeight="1">
      <c r="A299" s="1" t="s">
        <v>902</v>
      </c>
      <c r="B299" s="1">
        <v>4.0</v>
      </c>
      <c r="C299" s="1" t="s">
        <v>903</v>
      </c>
      <c r="D299" s="1" t="s">
        <v>904</v>
      </c>
      <c r="E299" s="1" t="s">
        <v>296</v>
      </c>
      <c r="F299" s="1" t="s">
        <v>11</v>
      </c>
      <c r="G299" s="1" t="str">
        <f>IFERROR(__xludf.DUMMYFUNCTION("GOOGLETRANSLATE(D299,""fr"",""en"")"),"#VALUE!")</f>
        <v>#VALUE!</v>
      </c>
    </row>
    <row r="300" ht="15.75" customHeight="1">
      <c r="A300" s="1" t="s">
        <v>905</v>
      </c>
      <c r="B300" s="1">
        <v>1.0</v>
      </c>
      <c r="C300" s="1" t="s">
        <v>906</v>
      </c>
      <c r="D300" s="1" t="s">
        <v>907</v>
      </c>
      <c r="E300" s="1" t="s">
        <v>169</v>
      </c>
      <c r="F300" s="1" t="s">
        <v>11</v>
      </c>
      <c r="G300" s="1" t="str">
        <f>IFERROR(__xludf.DUMMYFUNCTION("GOOGLETRANSLATE(D300,""fr"",""en"")"),"#VALUE!")</f>
        <v>#VALUE!</v>
      </c>
    </row>
    <row r="301" ht="15.75" customHeight="1">
      <c r="A301" s="1" t="s">
        <v>908</v>
      </c>
      <c r="B301" s="1">
        <v>1.0</v>
      </c>
      <c r="C301" s="1" t="s">
        <v>909</v>
      </c>
      <c r="D301" s="1" t="s">
        <v>910</v>
      </c>
      <c r="E301" s="1" t="s">
        <v>43</v>
      </c>
      <c r="F301" s="1" t="s">
        <v>30</v>
      </c>
      <c r="G301" s="1" t="str">
        <f>IFERROR(__xludf.DUMMYFUNCTION("GOOGLETRANSLATE(D301,""fr"",""en"")"),"#VALUE!")</f>
        <v>#VALUE!</v>
      </c>
    </row>
    <row r="302" ht="15.75" customHeight="1">
      <c r="A302" s="1" t="s">
        <v>94</v>
      </c>
      <c r="B302" s="1">
        <v>1.0</v>
      </c>
      <c r="C302" s="1" t="s">
        <v>911</v>
      </c>
      <c r="D302" s="1" t="s">
        <v>912</v>
      </c>
      <c r="E302" s="1" t="s">
        <v>21</v>
      </c>
      <c r="F302" s="1" t="s">
        <v>11</v>
      </c>
      <c r="G302" s="1" t="str">
        <f>IFERROR(__xludf.DUMMYFUNCTION("GOOGLETRANSLATE(D302,""fr"",""en"")"),"#VALUE!")</f>
        <v>#VALUE!</v>
      </c>
    </row>
    <row r="303" ht="15.75" customHeight="1">
      <c r="A303" s="1" t="s">
        <v>138</v>
      </c>
      <c r="B303" s="1">
        <v>4.0</v>
      </c>
      <c r="C303" s="1" t="s">
        <v>913</v>
      </c>
      <c r="D303" s="1" t="s">
        <v>914</v>
      </c>
      <c r="E303" s="1" t="s">
        <v>10</v>
      </c>
      <c r="F303" s="1" t="s">
        <v>11</v>
      </c>
      <c r="G303" s="1" t="str">
        <f>IFERROR(__xludf.DUMMYFUNCTION("GOOGLETRANSLATE(D303,""fr"",""en"")"),"#VALUE!")</f>
        <v>#VALUE!</v>
      </c>
    </row>
    <row r="304" ht="15.75" customHeight="1">
      <c r="A304" s="1" t="s">
        <v>915</v>
      </c>
      <c r="B304" s="1">
        <v>4.0</v>
      </c>
      <c r="C304" s="1" t="s">
        <v>916</v>
      </c>
      <c r="D304" s="1" t="s">
        <v>917</v>
      </c>
      <c r="E304" s="1" t="s">
        <v>226</v>
      </c>
      <c r="F304" s="1" t="s">
        <v>11</v>
      </c>
      <c r="G304" s="1" t="str">
        <f>IFERROR(__xludf.DUMMYFUNCTION("GOOGLETRANSLATE(D304,""fr"",""en"")"),"#VALUE!")</f>
        <v>#VALUE!</v>
      </c>
    </row>
    <row r="305" ht="15.75" customHeight="1">
      <c r="A305" s="1" t="s">
        <v>918</v>
      </c>
      <c r="B305" s="1">
        <v>2.0</v>
      </c>
      <c r="C305" s="1" t="s">
        <v>919</v>
      </c>
      <c r="D305" s="1" t="s">
        <v>920</v>
      </c>
      <c r="E305" s="1" t="s">
        <v>21</v>
      </c>
      <c r="F305" s="1" t="s">
        <v>11</v>
      </c>
      <c r="G305" s="1" t="str">
        <f>IFERROR(__xludf.DUMMYFUNCTION("GOOGLETRANSLATE(D305,""fr"",""en"")"),"#VALUE!")</f>
        <v>#VALUE!</v>
      </c>
    </row>
    <row r="306" ht="15.75" customHeight="1">
      <c r="A306" s="1" t="s">
        <v>921</v>
      </c>
      <c r="B306" s="1">
        <v>5.0</v>
      </c>
      <c r="C306" s="1" t="s">
        <v>922</v>
      </c>
      <c r="D306" s="1" t="s">
        <v>923</v>
      </c>
      <c r="E306" s="1" t="s">
        <v>448</v>
      </c>
      <c r="F306" s="1" t="s">
        <v>84</v>
      </c>
      <c r="G306" s="1" t="str">
        <f>IFERROR(__xludf.DUMMYFUNCTION("GOOGLETRANSLATE(D306,""fr"",""en"")"),"#VALUE!")</f>
        <v>#VALUE!</v>
      </c>
    </row>
    <row r="307" ht="15.75" customHeight="1">
      <c r="A307" s="1" t="s">
        <v>647</v>
      </c>
      <c r="B307" s="1">
        <v>5.0</v>
      </c>
      <c r="C307" s="1" t="s">
        <v>924</v>
      </c>
      <c r="D307" s="1" t="s">
        <v>925</v>
      </c>
      <c r="E307" s="1" t="s">
        <v>10</v>
      </c>
      <c r="F307" s="1" t="s">
        <v>11</v>
      </c>
      <c r="G307" s="1" t="str">
        <f>IFERROR(__xludf.DUMMYFUNCTION("GOOGLETRANSLATE(D307,""fr"",""en"")"),"#VALUE!")</f>
        <v>#VALUE!</v>
      </c>
    </row>
    <row r="308" ht="15.75" customHeight="1">
      <c r="A308" s="1" t="s">
        <v>926</v>
      </c>
      <c r="B308" s="1">
        <v>2.0</v>
      </c>
      <c r="C308" s="1" t="s">
        <v>927</v>
      </c>
      <c r="D308" s="1" t="s">
        <v>928</v>
      </c>
      <c r="E308" s="1" t="s">
        <v>176</v>
      </c>
      <c r="F308" s="1" t="s">
        <v>66</v>
      </c>
      <c r="G308" s="1" t="str">
        <f>IFERROR(__xludf.DUMMYFUNCTION("GOOGLETRANSLATE(D308,""fr"",""en"")"),"#VALUE!")</f>
        <v>#VALUE!</v>
      </c>
    </row>
    <row r="309" ht="15.75" customHeight="1">
      <c r="A309" s="1" t="s">
        <v>929</v>
      </c>
      <c r="B309" s="1">
        <v>4.0</v>
      </c>
      <c r="C309" s="1" t="s">
        <v>930</v>
      </c>
      <c r="D309" s="1" t="s">
        <v>931</v>
      </c>
      <c r="E309" s="1" t="s">
        <v>21</v>
      </c>
      <c r="F309" s="1" t="s">
        <v>11</v>
      </c>
      <c r="G309" s="1" t="str">
        <f>IFERROR(__xludf.DUMMYFUNCTION("GOOGLETRANSLATE(D309,""fr"",""en"")"),"#VALUE!")</f>
        <v>#VALUE!</v>
      </c>
    </row>
    <row r="310" ht="15.75" customHeight="1">
      <c r="A310" s="1" t="s">
        <v>828</v>
      </c>
      <c r="B310" s="1">
        <v>4.0</v>
      </c>
      <c r="C310" s="1" t="s">
        <v>932</v>
      </c>
      <c r="D310" s="1" t="s">
        <v>933</v>
      </c>
      <c r="E310" s="1" t="s">
        <v>10</v>
      </c>
      <c r="F310" s="1" t="s">
        <v>11</v>
      </c>
      <c r="G310" s="1" t="str">
        <f>IFERROR(__xludf.DUMMYFUNCTION("GOOGLETRANSLATE(D310,""fr"",""en"")"),"#VALUE!")</f>
        <v>#VALUE!</v>
      </c>
    </row>
    <row r="311" ht="15.75" customHeight="1">
      <c r="A311" s="1" t="s">
        <v>673</v>
      </c>
      <c r="B311" s="1">
        <v>4.0</v>
      </c>
      <c r="C311" s="1" t="s">
        <v>934</v>
      </c>
      <c r="D311" s="1" t="s">
        <v>935</v>
      </c>
      <c r="E311" s="1" t="s">
        <v>21</v>
      </c>
      <c r="F311" s="1" t="s">
        <v>11</v>
      </c>
      <c r="G311" s="1" t="str">
        <f>IFERROR(__xludf.DUMMYFUNCTION("GOOGLETRANSLATE(D311,""fr"",""en"")"),"#VALUE!")</f>
        <v>#VALUE!</v>
      </c>
    </row>
    <row r="312" ht="15.75" customHeight="1">
      <c r="A312" s="1" t="s">
        <v>936</v>
      </c>
      <c r="B312" s="1">
        <v>1.0</v>
      </c>
      <c r="C312" s="1" t="s">
        <v>937</v>
      </c>
      <c r="D312" s="1" t="s">
        <v>938</v>
      </c>
      <c r="E312" s="1" t="s">
        <v>575</v>
      </c>
      <c r="F312" s="1" t="s">
        <v>48</v>
      </c>
      <c r="G312" s="1" t="str">
        <f>IFERROR(__xludf.DUMMYFUNCTION("GOOGLETRANSLATE(D312,""fr"",""en"")"),"#VALUE!")</f>
        <v>#VALUE!</v>
      </c>
    </row>
    <row r="313" ht="15.75" customHeight="1">
      <c r="A313" s="1" t="s">
        <v>939</v>
      </c>
      <c r="B313" s="1">
        <v>1.0</v>
      </c>
      <c r="C313" s="1" t="s">
        <v>940</v>
      </c>
      <c r="D313" s="1" t="s">
        <v>941</v>
      </c>
      <c r="E313" s="1" t="s">
        <v>34</v>
      </c>
      <c r="F313" s="1" t="s">
        <v>30</v>
      </c>
      <c r="G313" s="1" t="str">
        <f>IFERROR(__xludf.DUMMYFUNCTION("GOOGLETRANSLATE(D313,""fr"",""en"")"),"#VALUE!")</f>
        <v>#VALUE!</v>
      </c>
    </row>
    <row r="314" ht="15.75" customHeight="1">
      <c r="A314" s="1" t="s">
        <v>774</v>
      </c>
      <c r="B314" s="1">
        <v>4.0</v>
      </c>
      <c r="C314" s="1" t="s">
        <v>942</v>
      </c>
      <c r="D314" s="1" t="s">
        <v>943</v>
      </c>
      <c r="E314" s="1" t="s">
        <v>65</v>
      </c>
      <c r="F314" s="1" t="s">
        <v>66</v>
      </c>
      <c r="G314" s="1" t="str">
        <f>IFERROR(__xludf.DUMMYFUNCTION("GOOGLETRANSLATE(D314,""fr"",""en"")"),"#VALUE!")</f>
        <v>#VALUE!</v>
      </c>
    </row>
    <row r="315" ht="15.75" customHeight="1">
      <c r="A315" s="1" t="s">
        <v>944</v>
      </c>
      <c r="B315" s="1">
        <v>1.0</v>
      </c>
      <c r="C315" s="1" t="s">
        <v>945</v>
      </c>
      <c r="D315" s="1" t="s">
        <v>946</v>
      </c>
      <c r="E315" s="1" t="s">
        <v>750</v>
      </c>
      <c r="F315" s="1" t="s">
        <v>110</v>
      </c>
      <c r="G315" s="1" t="str">
        <f>IFERROR(__xludf.DUMMYFUNCTION("GOOGLETRANSLATE(D315,""fr"",""en"")"),"#VALUE!")</f>
        <v>#VALUE!</v>
      </c>
    </row>
    <row r="316" ht="15.75" customHeight="1">
      <c r="A316" s="1" t="s">
        <v>947</v>
      </c>
      <c r="B316" s="1">
        <v>3.0</v>
      </c>
      <c r="C316" s="1" t="s">
        <v>948</v>
      </c>
      <c r="D316" s="1" t="s">
        <v>949</v>
      </c>
      <c r="E316" s="1" t="s">
        <v>29</v>
      </c>
      <c r="F316" s="1" t="s">
        <v>30</v>
      </c>
      <c r="G316" s="1" t="str">
        <f>IFERROR(__xludf.DUMMYFUNCTION("GOOGLETRANSLATE(D316,""fr"",""en"")"),"#VALUE!")</f>
        <v>#VALUE!</v>
      </c>
    </row>
    <row r="317" ht="15.75" customHeight="1">
      <c r="A317" s="1" t="s">
        <v>445</v>
      </c>
      <c r="B317" s="1">
        <v>4.0</v>
      </c>
      <c r="C317" s="1" t="s">
        <v>950</v>
      </c>
      <c r="D317" s="1" t="s">
        <v>951</v>
      </c>
      <c r="E317" s="1" t="s">
        <v>10</v>
      </c>
      <c r="F317" s="1" t="s">
        <v>11</v>
      </c>
      <c r="G317" s="1" t="str">
        <f>IFERROR(__xludf.DUMMYFUNCTION("GOOGLETRANSLATE(D317,""fr"",""en"")"),"#VALUE!")</f>
        <v>#VALUE!</v>
      </c>
    </row>
    <row r="318" ht="15.75" customHeight="1">
      <c r="A318" s="1" t="s">
        <v>952</v>
      </c>
      <c r="B318" s="1">
        <v>1.0</v>
      </c>
      <c r="C318" s="1" t="s">
        <v>953</v>
      </c>
      <c r="D318" s="1" t="s">
        <v>954</v>
      </c>
      <c r="E318" s="1" t="s">
        <v>575</v>
      </c>
      <c r="F318" s="1" t="s">
        <v>84</v>
      </c>
      <c r="G318" s="1" t="str">
        <f>IFERROR(__xludf.DUMMYFUNCTION("GOOGLETRANSLATE(D318,""fr"",""en"")"),"#VALUE!")</f>
        <v>#VALUE!</v>
      </c>
    </row>
    <row r="319" ht="15.75" customHeight="1">
      <c r="A319" s="1" t="s">
        <v>955</v>
      </c>
      <c r="B319" s="1">
        <v>1.0</v>
      </c>
      <c r="C319" s="1" t="s">
        <v>956</v>
      </c>
      <c r="D319" s="1" t="s">
        <v>957</v>
      </c>
      <c r="E319" s="1" t="s">
        <v>10</v>
      </c>
      <c r="F319" s="1" t="s">
        <v>11</v>
      </c>
      <c r="G319" s="1" t="str">
        <f>IFERROR(__xludf.DUMMYFUNCTION("GOOGLETRANSLATE(D319,""fr"",""en"")"),"#VALUE!")</f>
        <v>#VALUE!</v>
      </c>
    </row>
    <row r="320" ht="15.75" customHeight="1">
      <c r="A320" s="1" t="s">
        <v>91</v>
      </c>
      <c r="B320" s="1">
        <v>1.0</v>
      </c>
      <c r="C320" s="1" t="s">
        <v>958</v>
      </c>
      <c r="D320" s="1" t="s">
        <v>959</v>
      </c>
      <c r="E320" s="1" t="s">
        <v>960</v>
      </c>
      <c r="F320" s="1" t="s">
        <v>84</v>
      </c>
      <c r="G320" s="1" t="str">
        <f>IFERROR(__xludf.DUMMYFUNCTION("GOOGLETRANSLATE(D320,""fr"",""en"")"),"#VALUE!")</f>
        <v>#VALUE!</v>
      </c>
    </row>
    <row r="321" ht="15.75" customHeight="1">
      <c r="A321" s="1" t="s">
        <v>961</v>
      </c>
      <c r="B321" s="1">
        <v>5.0</v>
      </c>
      <c r="C321" s="1" t="s">
        <v>962</v>
      </c>
      <c r="D321" s="1" t="s">
        <v>963</v>
      </c>
      <c r="E321" s="1" t="s">
        <v>21</v>
      </c>
      <c r="F321" s="1" t="s">
        <v>11</v>
      </c>
      <c r="G321" s="1" t="str">
        <f>IFERROR(__xludf.DUMMYFUNCTION("GOOGLETRANSLATE(D321,""fr"",""en"")"),"#VALUE!")</f>
        <v>#VALUE!</v>
      </c>
    </row>
    <row r="322" ht="15.75" customHeight="1">
      <c r="A322" s="1" t="s">
        <v>670</v>
      </c>
      <c r="B322" s="1">
        <v>2.0</v>
      </c>
      <c r="C322" s="1" t="s">
        <v>964</v>
      </c>
      <c r="D322" s="1" t="s">
        <v>965</v>
      </c>
      <c r="E322" s="1" t="s">
        <v>21</v>
      </c>
      <c r="F322" s="1" t="s">
        <v>11</v>
      </c>
      <c r="G322" s="1" t="str">
        <f>IFERROR(__xludf.DUMMYFUNCTION("GOOGLETRANSLATE(D322,""fr"",""en"")"),"#VALUE!")</f>
        <v>#VALUE!</v>
      </c>
    </row>
    <row r="323" ht="15.75" customHeight="1">
      <c r="A323" s="1" t="s">
        <v>966</v>
      </c>
      <c r="B323" s="1">
        <v>4.0</v>
      </c>
      <c r="C323" s="1" t="s">
        <v>967</v>
      </c>
      <c r="D323" s="1" t="s">
        <v>968</v>
      </c>
      <c r="E323" s="1" t="s">
        <v>65</v>
      </c>
      <c r="F323" s="1" t="s">
        <v>66</v>
      </c>
      <c r="G323" s="1" t="str">
        <f>IFERROR(__xludf.DUMMYFUNCTION("GOOGLETRANSLATE(D323,""fr"",""en"")"),"#VALUE!")</f>
        <v>#VALUE!</v>
      </c>
    </row>
    <row r="324" ht="15.75" customHeight="1">
      <c r="A324" s="1" t="s">
        <v>408</v>
      </c>
      <c r="B324" s="1">
        <v>4.0</v>
      </c>
      <c r="C324" s="1" t="s">
        <v>969</v>
      </c>
      <c r="D324" s="1" t="s">
        <v>970</v>
      </c>
      <c r="E324" s="1" t="s">
        <v>65</v>
      </c>
      <c r="F324" s="1" t="s">
        <v>66</v>
      </c>
      <c r="G324" s="1" t="str">
        <f>IFERROR(__xludf.DUMMYFUNCTION("GOOGLETRANSLATE(D324,""fr"",""en"")"),"#VALUE!")</f>
        <v>#VALUE!</v>
      </c>
    </row>
    <row r="325" ht="15.75" customHeight="1">
      <c r="A325" s="1" t="s">
        <v>971</v>
      </c>
      <c r="B325" s="1">
        <v>1.0</v>
      </c>
      <c r="C325" s="1" t="s">
        <v>972</v>
      </c>
      <c r="D325" s="1" t="s">
        <v>973</v>
      </c>
      <c r="E325" s="1" t="s">
        <v>296</v>
      </c>
      <c r="F325" s="1" t="s">
        <v>66</v>
      </c>
      <c r="G325" s="1" t="str">
        <f>IFERROR(__xludf.DUMMYFUNCTION("GOOGLETRANSLATE(D325,""fr"",""en"")"),"#VALUE!")</f>
        <v>#VALUE!</v>
      </c>
    </row>
    <row r="326" ht="15.75" customHeight="1">
      <c r="A326" s="1" t="s">
        <v>974</v>
      </c>
      <c r="B326" s="1">
        <v>1.0</v>
      </c>
      <c r="C326" s="1" t="s">
        <v>975</v>
      </c>
      <c r="D326" s="1" t="s">
        <v>976</v>
      </c>
      <c r="E326" s="1" t="s">
        <v>10</v>
      </c>
      <c r="F326" s="1" t="s">
        <v>11</v>
      </c>
      <c r="G326" s="1" t="str">
        <f>IFERROR(__xludf.DUMMYFUNCTION("GOOGLETRANSLATE(D326,""fr"",""en"")"),"#VALUE!")</f>
        <v>#VALUE!</v>
      </c>
    </row>
    <row r="327" ht="15.75" customHeight="1">
      <c r="A327" s="1" t="s">
        <v>977</v>
      </c>
      <c r="B327" s="1">
        <v>1.0</v>
      </c>
      <c r="C327" s="1" t="s">
        <v>978</v>
      </c>
      <c r="D327" s="1" t="s">
        <v>979</v>
      </c>
      <c r="E327" s="1" t="s">
        <v>10</v>
      </c>
      <c r="F327" s="1" t="s">
        <v>110</v>
      </c>
      <c r="G327" s="1" t="str">
        <f>IFERROR(__xludf.DUMMYFUNCTION("GOOGLETRANSLATE(D327,""fr"",""en"")"),"#VALUE!")</f>
        <v>#VALUE!</v>
      </c>
    </row>
    <row r="328" ht="15.75" customHeight="1">
      <c r="A328" s="1" t="s">
        <v>100</v>
      </c>
      <c r="B328" s="1">
        <v>3.0</v>
      </c>
      <c r="C328" s="1" t="s">
        <v>980</v>
      </c>
      <c r="D328" s="1" t="s">
        <v>981</v>
      </c>
      <c r="E328" s="1" t="s">
        <v>21</v>
      </c>
      <c r="F328" s="1" t="s">
        <v>11</v>
      </c>
      <c r="G328" s="1" t="str">
        <f>IFERROR(__xludf.DUMMYFUNCTION("GOOGLETRANSLATE(D328,""fr"",""en"")"),"#VALUE!")</f>
        <v>#VALUE!</v>
      </c>
    </row>
    <row r="329" ht="15.75" customHeight="1">
      <c r="A329" s="1" t="s">
        <v>982</v>
      </c>
      <c r="B329" s="1">
        <v>1.0</v>
      </c>
      <c r="C329" s="1" t="s">
        <v>983</v>
      </c>
      <c r="D329" s="1" t="s">
        <v>984</v>
      </c>
      <c r="E329" s="1" t="s">
        <v>373</v>
      </c>
      <c r="F329" s="1" t="s">
        <v>30</v>
      </c>
      <c r="G329" s="1" t="str">
        <f>IFERROR(__xludf.DUMMYFUNCTION("GOOGLETRANSLATE(D329,""fr"",""en"")"),"#VALUE!")</f>
        <v>#VALUE!</v>
      </c>
    </row>
    <row r="330" ht="15.75" customHeight="1">
      <c r="A330" s="1" t="s">
        <v>985</v>
      </c>
      <c r="B330" s="1">
        <v>1.0</v>
      </c>
      <c r="C330" s="1" t="s">
        <v>986</v>
      </c>
      <c r="D330" s="1" t="s">
        <v>987</v>
      </c>
      <c r="E330" s="1" t="s">
        <v>10</v>
      </c>
      <c r="F330" s="1" t="s">
        <v>11</v>
      </c>
      <c r="G330" s="1" t="str">
        <f>IFERROR(__xludf.DUMMYFUNCTION("GOOGLETRANSLATE(D330,""fr"",""en"")"),"#VALUE!")</f>
        <v>#VALUE!</v>
      </c>
    </row>
    <row r="331" ht="15.75" customHeight="1">
      <c r="A331" s="1" t="s">
        <v>988</v>
      </c>
      <c r="B331" s="1">
        <v>5.0</v>
      </c>
      <c r="C331" s="1" t="s">
        <v>989</v>
      </c>
      <c r="D331" s="1" t="s">
        <v>990</v>
      </c>
      <c r="E331" s="1" t="s">
        <v>10</v>
      </c>
      <c r="F331" s="1" t="s">
        <v>11</v>
      </c>
      <c r="G331" s="1" t="str">
        <f>IFERROR(__xludf.DUMMYFUNCTION("GOOGLETRANSLATE(D331,""fr"",""en"")"),"#VALUE!")</f>
        <v>#VALUE!</v>
      </c>
    </row>
    <row r="332" ht="15.75" customHeight="1">
      <c r="A332" s="1" t="s">
        <v>991</v>
      </c>
      <c r="B332" s="1">
        <v>1.0</v>
      </c>
      <c r="C332" s="1" t="s">
        <v>992</v>
      </c>
      <c r="D332" s="1" t="s">
        <v>993</v>
      </c>
      <c r="E332" s="1" t="s">
        <v>125</v>
      </c>
      <c r="F332" s="1" t="s">
        <v>110</v>
      </c>
      <c r="G332" s="1" t="str">
        <f>IFERROR(__xludf.DUMMYFUNCTION("GOOGLETRANSLATE(D332,""fr"",""en"")"),"#VALUE!")</f>
        <v>#VALUE!</v>
      </c>
    </row>
    <row r="333" ht="15.75" customHeight="1">
      <c r="A333" s="1" t="s">
        <v>994</v>
      </c>
      <c r="B333" s="1">
        <v>1.0</v>
      </c>
      <c r="C333" s="1" t="s">
        <v>995</v>
      </c>
      <c r="D333" s="1" t="s">
        <v>996</v>
      </c>
      <c r="E333" s="1" t="s">
        <v>109</v>
      </c>
      <c r="F333" s="1" t="s">
        <v>11</v>
      </c>
      <c r="G333" s="1" t="str">
        <f>IFERROR(__xludf.DUMMYFUNCTION("GOOGLETRANSLATE(D333,""fr"",""en"")"),"#VALUE!")</f>
        <v>#VALUE!</v>
      </c>
    </row>
    <row r="334" ht="15.75" customHeight="1">
      <c r="A334" s="1" t="s">
        <v>643</v>
      </c>
      <c r="B334" s="1">
        <v>1.0</v>
      </c>
      <c r="C334" s="1" t="s">
        <v>997</v>
      </c>
      <c r="D334" s="1" t="s">
        <v>998</v>
      </c>
      <c r="E334" s="1" t="s">
        <v>21</v>
      </c>
      <c r="F334" s="1" t="s">
        <v>11</v>
      </c>
      <c r="G334" s="1" t="str">
        <f>IFERROR(__xludf.DUMMYFUNCTION("GOOGLETRANSLATE(D334,""fr"",""en"")"),"#VALUE!")</f>
        <v>#VALUE!</v>
      </c>
    </row>
    <row r="335" ht="15.75" customHeight="1">
      <c r="A335" s="1" t="s">
        <v>144</v>
      </c>
      <c r="B335" s="1">
        <v>5.0</v>
      </c>
      <c r="C335" s="1" t="s">
        <v>999</v>
      </c>
      <c r="D335" s="1" t="s">
        <v>1000</v>
      </c>
      <c r="E335" s="1" t="s">
        <v>10</v>
      </c>
      <c r="F335" s="1" t="s">
        <v>11</v>
      </c>
      <c r="G335" s="1" t="str">
        <f>IFERROR(__xludf.DUMMYFUNCTION("GOOGLETRANSLATE(D335,""fr"",""en"")"),"#VALUE!")</f>
        <v>#VALUE!</v>
      </c>
    </row>
    <row r="336" ht="15.75" customHeight="1">
      <c r="A336" s="1" t="s">
        <v>1001</v>
      </c>
      <c r="B336" s="1">
        <v>2.0</v>
      </c>
      <c r="C336" s="1" t="s">
        <v>1002</v>
      </c>
      <c r="D336" s="1" t="s">
        <v>1003</v>
      </c>
      <c r="E336" s="1" t="s">
        <v>250</v>
      </c>
      <c r="F336" s="1" t="s">
        <v>30</v>
      </c>
      <c r="G336" s="1" t="str">
        <f>IFERROR(__xludf.DUMMYFUNCTION("GOOGLETRANSLATE(D336,""fr"",""en"")"),"#VALUE!")</f>
        <v>#VALUE!</v>
      </c>
    </row>
    <row r="337" ht="15.75" customHeight="1">
      <c r="A337" s="1" t="s">
        <v>798</v>
      </c>
      <c r="B337" s="1">
        <v>4.0</v>
      </c>
      <c r="C337" s="1" t="s">
        <v>1004</v>
      </c>
      <c r="D337" s="1" t="s">
        <v>1005</v>
      </c>
      <c r="E337" s="1" t="s">
        <v>65</v>
      </c>
      <c r="F337" s="1" t="s">
        <v>66</v>
      </c>
      <c r="G337" s="1" t="str">
        <f>IFERROR(__xludf.DUMMYFUNCTION("GOOGLETRANSLATE(D337,""fr"",""en"")"),"#VALUE!")</f>
        <v>#VALUE!</v>
      </c>
    </row>
    <row r="338" ht="15.75" customHeight="1">
      <c r="A338" s="1" t="s">
        <v>1006</v>
      </c>
      <c r="B338" s="1">
        <v>1.0</v>
      </c>
      <c r="C338" s="1" t="s">
        <v>1007</v>
      </c>
      <c r="D338" s="1" t="s">
        <v>1008</v>
      </c>
      <c r="E338" s="1" t="s">
        <v>65</v>
      </c>
      <c r="F338" s="1" t="s">
        <v>66</v>
      </c>
      <c r="G338" s="1" t="str">
        <f>IFERROR(__xludf.DUMMYFUNCTION("GOOGLETRANSLATE(D338,""fr"",""en"")"),"#VALUE!")</f>
        <v>#VALUE!</v>
      </c>
    </row>
    <row r="339" ht="15.75" customHeight="1">
      <c r="A339" s="1" t="s">
        <v>701</v>
      </c>
      <c r="B339" s="1">
        <v>3.0</v>
      </c>
      <c r="C339" s="1" t="s">
        <v>1009</v>
      </c>
      <c r="D339" s="1" t="s">
        <v>1010</v>
      </c>
      <c r="E339" s="1" t="s">
        <v>21</v>
      </c>
      <c r="F339" s="1" t="s">
        <v>11</v>
      </c>
      <c r="G339" s="1" t="str">
        <f>IFERROR(__xludf.DUMMYFUNCTION("GOOGLETRANSLATE(D339,""fr"",""en"")"),"#VALUE!")</f>
        <v>#VALUE!</v>
      </c>
    </row>
    <row r="340" ht="15.75" customHeight="1">
      <c r="A340" s="1" t="s">
        <v>1011</v>
      </c>
      <c r="B340" s="1">
        <v>1.0</v>
      </c>
      <c r="C340" s="1" t="s">
        <v>1012</v>
      </c>
      <c r="D340" s="1" t="s">
        <v>1013</v>
      </c>
      <c r="E340" s="1" t="s">
        <v>109</v>
      </c>
      <c r="F340" s="1" t="s">
        <v>11</v>
      </c>
      <c r="G340" s="1" t="str">
        <f>IFERROR(__xludf.DUMMYFUNCTION("GOOGLETRANSLATE(D340,""fr"",""en"")"),"#VALUE!")</f>
        <v>#VALUE!</v>
      </c>
    </row>
    <row r="341" ht="15.75" customHeight="1">
      <c r="A341" s="1" t="s">
        <v>1014</v>
      </c>
      <c r="B341" s="1">
        <v>1.0</v>
      </c>
      <c r="C341" s="1" t="s">
        <v>1015</v>
      </c>
      <c r="D341" s="1" t="s">
        <v>1016</v>
      </c>
      <c r="E341" s="1" t="s">
        <v>117</v>
      </c>
      <c r="F341" s="1" t="s">
        <v>48</v>
      </c>
      <c r="G341" s="1" t="str">
        <f>IFERROR(__xludf.DUMMYFUNCTION("GOOGLETRANSLATE(D341,""fr"",""en"")"),"Beneficiaries of a desecration of death in disrepair since 1997, we were contacted in June 2020 by Swisslife. In 2021, after all the parts of the beneficiaries were provided, we each received € 37.64 ... Since then, impossible to obtain the documents just"&amp;"ifying this sum, the amount of capital, the interests of the disheared, the number of beneficiaries (not their identities ...).
Our many requests remained unanswered. Following a report to the repression of the fraud (08/23/21) we received the next day a "&amp;"Swisslife commitment to obtain an answer in the days that follow .... nothing ... then a commitment to answer us in The 2 months .... October 23 still nothing .... Following our insistence, we receive an email from:
swisslife
Life and networks Customer Ma"&amp;"nager
Life customer service - Life and compliance complaints
Subscribing (again) to send us the requested documents before 10/27/2021 .... still no news ....
In short we find more than strange that Swisslife can not provide documents from a file that norm"&amp;"ally is ended .. ???
It seems completely abnormal to not justify the amounts paid.
Swisslife does not respond and never keeps his commitments ... lamentable.
The filing of a complaint seems to us to be the only solution .....")</f>
        <v>Beneficiaries of a desecration of death in disrepair since 1997, we were contacted in June 2020 by Swisslife. In 2021, after all the parts of the beneficiaries were provided, we each received € 37.64 ... Since then, impossible to obtain the documents justifying this sum, the amount of capital, the interests of the disheared, the number of beneficiaries (not their identities ...).
Our many requests remained unanswered. Following a report to the repression of the fraud (08/23/21) we received the next day a Swisslife commitment to obtain an answer in the days that follow .... nothing ... then a commitment to answer us in The 2 months .... October 23 still nothing .... Following our insistence, we receive an email from:
swisslife
Life and networks Customer Manager
Life customer service - Life and compliance complaints
Subscribing (again) to send us the requested documents before 10/27/2021 .... still no news ....
In short we find more than strange that Swisslife can not provide documents from a file that normally is ended .. ???
It seems completely abnormal to not justify the amounts paid.
Swisslife does not respond and never keeps his commitments ... lamentable.
The filing of a complaint seems to us to be the only solution .....</v>
      </c>
    </row>
    <row r="342" ht="15.75" customHeight="1">
      <c r="A342" s="1" t="s">
        <v>1017</v>
      </c>
      <c r="B342" s="1">
        <v>3.0</v>
      </c>
      <c r="C342" s="1" t="s">
        <v>1018</v>
      </c>
      <c r="D342" s="1" t="s">
        <v>1019</v>
      </c>
      <c r="E342" s="1" t="s">
        <v>296</v>
      </c>
      <c r="F342" s="1" t="s">
        <v>11</v>
      </c>
      <c r="G342" s="1" t="str">
        <f>IFERROR(__xludf.DUMMYFUNCTION("GOOGLETRANSLATE(D342,""fr"",""en"")"),"#VALUE!")</f>
        <v>#VALUE!</v>
      </c>
    </row>
    <row r="343" ht="15.75" customHeight="1">
      <c r="A343" s="1" t="s">
        <v>1020</v>
      </c>
      <c r="B343" s="1">
        <v>5.0</v>
      </c>
      <c r="C343" s="1" t="s">
        <v>1021</v>
      </c>
      <c r="D343" s="1" t="s">
        <v>1022</v>
      </c>
      <c r="E343" s="1" t="s">
        <v>10</v>
      </c>
      <c r="F343" s="1" t="s">
        <v>11</v>
      </c>
      <c r="G343" s="1" t="str">
        <f>IFERROR(__xludf.DUMMYFUNCTION("GOOGLETRANSLATE(D343,""fr"",""en"")"),"#VALUE!")</f>
        <v>#VALUE!</v>
      </c>
    </row>
    <row r="344" ht="15.75" customHeight="1">
      <c r="A344" s="1" t="s">
        <v>1023</v>
      </c>
      <c r="B344" s="1">
        <v>5.0</v>
      </c>
      <c r="C344" s="1" t="s">
        <v>1024</v>
      </c>
      <c r="D344" s="1" t="s">
        <v>1025</v>
      </c>
      <c r="E344" s="1" t="s">
        <v>448</v>
      </c>
      <c r="F344" s="1" t="s">
        <v>84</v>
      </c>
      <c r="G344" s="1" t="str">
        <f>IFERROR(__xludf.DUMMYFUNCTION("GOOGLETRANSLATE(D344,""fr"",""en"")"),"#VALUE!")</f>
        <v>#VALUE!</v>
      </c>
    </row>
    <row r="345" ht="15.75" customHeight="1">
      <c r="A345" s="1" t="s">
        <v>1026</v>
      </c>
      <c r="B345" s="1">
        <v>1.0</v>
      </c>
      <c r="C345" s="1" t="s">
        <v>1027</v>
      </c>
      <c r="D345" s="1" t="s">
        <v>1028</v>
      </c>
      <c r="E345" s="1" t="s">
        <v>250</v>
      </c>
      <c r="F345" s="1" t="s">
        <v>30</v>
      </c>
      <c r="G345" s="1" t="str">
        <f>IFERROR(__xludf.DUMMYFUNCTION("GOOGLETRANSLATE(D345,""fr"",""en"")"),"#VALUE!")</f>
        <v>#VALUE!</v>
      </c>
    </row>
    <row r="346" ht="15.75" customHeight="1">
      <c r="A346" s="1" t="s">
        <v>1029</v>
      </c>
      <c r="B346" s="1">
        <v>2.0</v>
      </c>
      <c r="C346" s="1" t="s">
        <v>1030</v>
      </c>
      <c r="D346" s="1" t="s">
        <v>1031</v>
      </c>
      <c r="E346" s="1" t="s">
        <v>25</v>
      </c>
      <c r="F346" s="1" t="s">
        <v>11</v>
      </c>
      <c r="G346" s="1" t="str">
        <f>IFERROR(__xludf.DUMMYFUNCTION("GOOGLETRANSLATE(D346,""fr"",""en"")"),"#VALUE!")</f>
        <v>#VALUE!</v>
      </c>
    </row>
    <row r="347" ht="15.75" customHeight="1">
      <c r="A347" s="1" t="s">
        <v>214</v>
      </c>
      <c r="B347" s="1">
        <v>5.0</v>
      </c>
      <c r="C347" s="1" t="s">
        <v>1032</v>
      </c>
      <c r="D347" s="1" t="s">
        <v>1033</v>
      </c>
      <c r="E347" s="1" t="s">
        <v>21</v>
      </c>
      <c r="F347" s="1" t="s">
        <v>11</v>
      </c>
      <c r="G347" s="1" t="str">
        <f>IFERROR(__xludf.DUMMYFUNCTION("GOOGLETRANSLATE(D347,""fr"",""en"")"),"#VALUE!")</f>
        <v>#VALUE!</v>
      </c>
    </row>
    <row r="348" ht="15.75" customHeight="1">
      <c r="A348" s="1" t="s">
        <v>40</v>
      </c>
      <c r="B348" s="1">
        <v>4.0</v>
      </c>
      <c r="C348" s="1" t="s">
        <v>1034</v>
      </c>
      <c r="D348" s="1" t="s">
        <v>1035</v>
      </c>
      <c r="E348" s="1" t="s">
        <v>176</v>
      </c>
      <c r="F348" s="1" t="s">
        <v>66</v>
      </c>
      <c r="G348" s="1" t="str">
        <f>IFERROR(__xludf.DUMMYFUNCTION("GOOGLETRANSLATE(D348,""fr"",""en"")"),"#VALUE!")</f>
        <v>#VALUE!</v>
      </c>
    </row>
    <row r="349" ht="15.75" customHeight="1">
      <c r="A349" s="1" t="s">
        <v>1036</v>
      </c>
      <c r="B349" s="1">
        <v>2.0</v>
      </c>
      <c r="C349" s="1" t="s">
        <v>1037</v>
      </c>
      <c r="D349" s="1" t="s">
        <v>1038</v>
      </c>
      <c r="E349" s="1" t="s">
        <v>373</v>
      </c>
      <c r="F349" s="1" t="s">
        <v>118</v>
      </c>
      <c r="G349" s="1" t="str">
        <f>IFERROR(__xludf.DUMMYFUNCTION("GOOGLETRANSLATE(D349,""fr"",""en"")"),"#VALUE!")</f>
        <v>#VALUE!</v>
      </c>
    </row>
    <row r="350" ht="15.75" customHeight="1">
      <c r="A350" s="1" t="s">
        <v>1039</v>
      </c>
      <c r="B350" s="1">
        <v>1.0</v>
      </c>
      <c r="C350" s="1" t="s">
        <v>1040</v>
      </c>
      <c r="D350" s="1" t="s">
        <v>1041</v>
      </c>
      <c r="E350" s="1" t="s">
        <v>21</v>
      </c>
      <c r="F350" s="1" t="s">
        <v>11</v>
      </c>
      <c r="G350" s="1" t="str">
        <f>IFERROR(__xludf.DUMMYFUNCTION("GOOGLETRANSLATE(D350,""fr"",""en"")"),"#VALUE!")</f>
        <v>#VALUE!</v>
      </c>
    </row>
    <row r="351" ht="15.75" customHeight="1">
      <c r="A351" s="1" t="s">
        <v>1042</v>
      </c>
      <c r="B351" s="1">
        <v>1.0</v>
      </c>
      <c r="C351" s="1" t="s">
        <v>1043</v>
      </c>
      <c r="D351" s="1" t="s">
        <v>1044</v>
      </c>
      <c r="E351" s="1" t="s">
        <v>52</v>
      </c>
      <c r="F351" s="1" t="s">
        <v>11</v>
      </c>
      <c r="G351" s="1" t="str">
        <f>IFERROR(__xludf.DUMMYFUNCTION("GOOGLETRANSLATE(D351,""fr"",""en"")"),"#VALUE!")</f>
        <v>#VALUE!</v>
      </c>
    </row>
    <row r="352" ht="15.75" customHeight="1">
      <c r="A352" s="1" t="s">
        <v>119</v>
      </c>
      <c r="B352" s="1">
        <v>5.0</v>
      </c>
      <c r="C352" s="1" t="s">
        <v>1045</v>
      </c>
      <c r="D352" s="1" t="s">
        <v>1046</v>
      </c>
      <c r="E352" s="1" t="s">
        <v>10</v>
      </c>
      <c r="F352" s="1" t="s">
        <v>11</v>
      </c>
      <c r="G352" s="1" t="str">
        <f>IFERROR(__xludf.DUMMYFUNCTION("GOOGLETRANSLATE(D352,""fr"",""en"")"),"#VALUE!")</f>
        <v>#VALUE!</v>
      </c>
    </row>
    <row r="353" ht="15.75" customHeight="1">
      <c r="A353" s="1" t="s">
        <v>1047</v>
      </c>
      <c r="B353" s="1">
        <v>4.0</v>
      </c>
      <c r="C353" s="1" t="s">
        <v>1048</v>
      </c>
      <c r="D353" s="1" t="s">
        <v>1049</v>
      </c>
      <c r="E353" s="1" t="s">
        <v>280</v>
      </c>
      <c r="F353" s="1" t="s">
        <v>11</v>
      </c>
      <c r="G353" s="1" t="str">
        <f>IFERROR(__xludf.DUMMYFUNCTION("GOOGLETRANSLATE(D353,""fr"",""en"")"),"#VALUE!")</f>
        <v>#VALUE!</v>
      </c>
    </row>
    <row r="354" ht="15.75" customHeight="1">
      <c r="A354" s="1" t="s">
        <v>1050</v>
      </c>
      <c r="B354" s="1">
        <v>1.0</v>
      </c>
      <c r="C354" s="1" t="s">
        <v>1051</v>
      </c>
      <c r="D354" s="1" t="s">
        <v>1052</v>
      </c>
      <c r="E354" s="1" t="s">
        <v>273</v>
      </c>
      <c r="F354" s="1" t="s">
        <v>110</v>
      </c>
      <c r="G354" s="1" t="str">
        <f>IFERROR(__xludf.DUMMYFUNCTION("GOOGLETRANSLATE(D354,""fr"",""en"")"),"#VALUE!")</f>
        <v>#VALUE!</v>
      </c>
    </row>
    <row r="355" ht="15.75" customHeight="1">
      <c r="A355" s="1" t="s">
        <v>678</v>
      </c>
      <c r="B355" s="1">
        <v>5.0</v>
      </c>
      <c r="C355" s="1" t="s">
        <v>1053</v>
      </c>
      <c r="D355" s="1" t="s">
        <v>1054</v>
      </c>
      <c r="E355" s="1" t="s">
        <v>176</v>
      </c>
      <c r="F355" s="1" t="s">
        <v>66</v>
      </c>
      <c r="G355" s="1" t="str">
        <f>IFERROR(__xludf.DUMMYFUNCTION("GOOGLETRANSLATE(D355,""fr"",""en"")"),"#VALUE!")</f>
        <v>#VALUE!</v>
      </c>
    </row>
    <row r="356" ht="15.75" customHeight="1">
      <c r="A356" s="1" t="s">
        <v>558</v>
      </c>
      <c r="B356" s="1">
        <v>4.0</v>
      </c>
      <c r="C356" s="1" t="s">
        <v>1055</v>
      </c>
      <c r="D356" s="1" t="s">
        <v>1056</v>
      </c>
      <c r="E356" s="1" t="s">
        <v>10</v>
      </c>
      <c r="F356" s="1" t="s">
        <v>11</v>
      </c>
      <c r="G356" s="1" t="str">
        <f>IFERROR(__xludf.DUMMYFUNCTION("GOOGLETRANSLATE(D356,""fr"",""en"")"),"#VALUE!")</f>
        <v>#VALUE!</v>
      </c>
    </row>
    <row r="357" ht="15.75" customHeight="1">
      <c r="A357" s="1" t="s">
        <v>1057</v>
      </c>
      <c r="B357" s="1">
        <v>5.0</v>
      </c>
      <c r="C357" s="1" t="s">
        <v>1058</v>
      </c>
      <c r="D357" s="1" t="s">
        <v>1059</v>
      </c>
      <c r="E357" s="1" t="s">
        <v>29</v>
      </c>
      <c r="F357" s="1" t="s">
        <v>30</v>
      </c>
      <c r="G357" s="1" t="str">
        <f>IFERROR(__xludf.DUMMYFUNCTION("GOOGLETRANSLATE(D357,""fr"",""en"")"),"Following my phone call the moved insurer answered my questions that I was asked, in more pleasant welcome and friendly during my call thank you")</f>
        <v>Following my phone call the moved insurer answered my questions that I was asked, in more pleasant welcome and friendly during my call thank you</v>
      </c>
    </row>
    <row r="358" ht="15.75" customHeight="1">
      <c r="A358" s="1" t="s">
        <v>344</v>
      </c>
      <c r="B358" s="1">
        <v>3.0</v>
      </c>
      <c r="C358" s="1" t="s">
        <v>1060</v>
      </c>
      <c r="D358" s="1" t="s">
        <v>1061</v>
      </c>
      <c r="E358" s="1" t="s">
        <v>125</v>
      </c>
      <c r="F358" s="1" t="s">
        <v>11</v>
      </c>
      <c r="G358" s="1" t="str">
        <f>IFERROR(__xludf.DUMMYFUNCTION("GOOGLETRANSLATE(D358,""fr"",""en"")"),"#VALUE!")</f>
        <v>#VALUE!</v>
      </c>
    </row>
    <row r="359" ht="15.75" customHeight="1">
      <c r="A359" s="1" t="s">
        <v>1062</v>
      </c>
      <c r="B359" s="1">
        <v>4.0</v>
      </c>
      <c r="C359" s="1" t="s">
        <v>1063</v>
      </c>
      <c r="D359" s="1" t="s">
        <v>1064</v>
      </c>
      <c r="E359" s="1" t="s">
        <v>10</v>
      </c>
      <c r="F359" s="1" t="s">
        <v>11</v>
      </c>
      <c r="G359" s="1" t="str">
        <f>IFERROR(__xludf.DUMMYFUNCTION("GOOGLETRANSLATE(D359,""fr"",""en"")"),"#VALUE!")</f>
        <v>#VALUE!</v>
      </c>
    </row>
    <row r="360" ht="15.75" customHeight="1">
      <c r="A360" s="1" t="s">
        <v>1065</v>
      </c>
      <c r="B360" s="1">
        <v>4.0</v>
      </c>
      <c r="C360" s="1" t="s">
        <v>1066</v>
      </c>
      <c r="D360" s="1" t="s">
        <v>1067</v>
      </c>
      <c r="E360" s="1" t="s">
        <v>10</v>
      </c>
      <c r="F360" s="1" t="s">
        <v>11</v>
      </c>
      <c r="G360" s="1" t="str">
        <f>IFERROR(__xludf.DUMMYFUNCTION("GOOGLETRANSLATE(D360,""fr"",""en"")"),"#VALUE!")</f>
        <v>#VALUE!</v>
      </c>
    </row>
    <row r="361" ht="15.75" customHeight="1">
      <c r="A361" s="1" t="s">
        <v>1068</v>
      </c>
      <c r="B361" s="1">
        <v>1.0</v>
      </c>
      <c r="C361" s="1" t="s">
        <v>1069</v>
      </c>
      <c r="D361" s="1" t="s">
        <v>1070</v>
      </c>
      <c r="E361" s="1" t="s">
        <v>29</v>
      </c>
      <c r="F361" s="1" t="s">
        <v>30</v>
      </c>
      <c r="G361" s="1" t="str">
        <f>IFERROR(__xludf.DUMMYFUNCTION("GOOGLETRANSLATE(D361,""fr"",""en"")"),"#VALUE!")</f>
        <v>#VALUE!</v>
      </c>
    </row>
    <row r="362" ht="15.75" customHeight="1">
      <c r="A362" s="1" t="s">
        <v>1071</v>
      </c>
      <c r="B362" s="1">
        <v>3.0</v>
      </c>
      <c r="C362" s="1" t="s">
        <v>1072</v>
      </c>
      <c r="D362" s="1" t="s">
        <v>1073</v>
      </c>
      <c r="E362" s="1" t="s">
        <v>280</v>
      </c>
      <c r="F362" s="1" t="s">
        <v>11</v>
      </c>
      <c r="G362" s="1" t="str">
        <f>IFERROR(__xludf.DUMMYFUNCTION("GOOGLETRANSLATE(D362,""fr"",""en"")"),"#VALUE!")</f>
        <v>#VALUE!</v>
      </c>
    </row>
    <row r="363" ht="15.75" customHeight="1">
      <c r="A363" s="1" t="s">
        <v>264</v>
      </c>
      <c r="B363" s="1">
        <v>4.0</v>
      </c>
      <c r="C363" s="1" t="s">
        <v>1074</v>
      </c>
      <c r="D363" s="1" t="s">
        <v>1075</v>
      </c>
      <c r="E363" s="1" t="s">
        <v>10</v>
      </c>
      <c r="F363" s="1" t="s">
        <v>11</v>
      </c>
      <c r="G363" s="1" t="str">
        <f>IFERROR(__xludf.DUMMYFUNCTION("GOOGLETRANSLATE(D363,""fr"",""en"")"),"#VALUE!")</f>
        <v>#VALUE!</v>
      </c>
    </row>
    <row r="364" ht="15.75" customHeight="1">
      <c r="A364" s="1" t="s">
        <v>1076</v>
      </c>
      <c r="B364" s="1">
        <v>3.0</v>
      </c>
      <c r="C364" s="1" t="s">
        <v>1077</v>
      </c>
      <c r="D364" s="1" t="s">
        <v>1078</v>
      </c>
      <c r="E364" s="1" t="s">
        <v>10</v>
      </c>
      <c r="F364" s="1" t="s">
        <v>11</v>
      </c>
      <c r="G364" s="1" t="str">
        <f>IFERROR(__xludf.DUMMYFUNCTION("GOOGLETRANSLATE(D364,""fr"",""en"")"),"#VALUE!")</f>
        <v>#VALUE!</v>
      </c>
    </row>
    <row r="365" ht="15.75" customHeight="1">
      <c r="A365" s="1" t="s">
        <v>1079</v>
      </c>
      <c r="B365" s="1">
        <v>1.0</v>
      </c>
      <c r="C365" s="1" t="s">
        <v>1080</v>
      </c>
      <c r="D365" s="1" t="s">
        <v>1081</v>
      </c>
      <c r="E365" s="1" t="s">
        <v>73</v>
      </c>
      <c r="F365" s="1" t="s">
        <v>30</v>
      </c>
      <c r="G365" s="1" t="str">
        <f>IFERROR(__xludf.DUMMYFUNCTION("GOOGLETRANSLATE(D365,""fr"",""en"")"),"#VALUE!")</f>
        <v>#VALUE!</v>
      </c>
    </row>
    <row r="366" ht="15.75" customHeight="1">
      <c r="A366" s="1" t="s">
        <v>710</v>
      </c>
      <c r="B366" s="1">
        <v>2.0</v>
      </c>
      <c r="C366" s="1" t="s">
        <v>1082</v>
      </c>
      <c r="D366" s="1" t="s">
        <v>1083</v>
      </c>
      <c r="E366" s="1" t="s">
        <v>43</v>
      </c>
      <c r="F366" s="1" t="s">
        <v>30</v>
      </c>
      <c r="G366" s="1" t="str">
        <f>IFERROR(__xludf.DUMMYFUNCTION("GOOGLETRANSLATE(D366,""fr"",""en"")"),"#VALUE!")</f>
        <v>#VALUE!</v>
      </c>
    </row>
    <row r="367" ht="15.75" customHeight="1">
      <c r="A367" s="1" t="s">
        <v>795</v>
      </c>
      <c r="B367" s="1">
        <v>5.0</v>
      </c>
      <c r="C367" s="1" t="s">
        <v>1084</v>
      </c>
      <c r="D367" s="1" t="s">
        <v>1085</v>
      </c>
      <c r="E367" s="1" t="s">
        <v>21</v>
      </c>
      <c r="F367" s="1" t="s">
        <v>11</v>
      </c>
      <c r="G367" s="1" t="str">
        <f>IFERROR(__xludf.DUMMYFUNCTION("GOOGLETRANSLATE(D367,""fr"",""en"")"),"#VALUE!")</f>
        <v>#VALUE!</v>
      </c>
    </row>
    <row r="368" ht="15.75" customHeight="1">
      <c r="A368" s="1" t="s">
        <v>104</v>
      </c>
      <c r="B368" s="1">
        <v>4.0</v>
      </c>
      <c r="C368" s="1" t="s">
        <v>1086</v>
      </c>
      <c r="D368" s="1" t="s">
        <v>1087</v>
      </c>
      <c r="E368" s="1" t="s">
        <v>614</v>
      </c>
      <c r="F368" s="1" t="s">
        <v>30</v>
      </c>
      <c r="G368" s="1" t="str">
        <f>IFERROR(__xludf.DUMMYFUNCTION("GOOGLETRANSLATE(D368,""fr"",""en"")"),"#VALUE!")</f>
        <v>#VALUE!</v>
      </c>
    </row>
    <row r="369" ht="15.75" customHeight="1">
      <c r="A369" s="1" t="s">
        <v>1088</v>
      </c>
      <c r="B369" s="1">
        <v>2.0</v>
      </c>
      <c r="C369" s="1" t="s">
        <v>1089</v>
      </c>
      <c r="D369" s="1" t="s">
        <v>1090</v>
      </c>
      <c r="E369" s="1" t="s">
        <v>125</v>
      </c>
      <c r="F369" s="1" t="s">
        <v>110</v>
      </c>
      <c r="G369" s="1" t="str">
        <f>IFERROR(__xludf.DUMMYFUNCTION("GOOGLETRANSLATE(D369,""fr"",""en"")"),"#VALUE!")</f>
        <v>#VALUE!</v>
      </c>
    </row>
    <row r="370" ht="15.75" customHeight="1">
      <c r="A370" s="1" t="s">
        <v>1091</v>
      </c>
      <c r="B370" s="1">
        <v>1.0</v>
      </c>
      <c r="C370" s="1" t="s">
        <v>1092</v>
      </c>
      <c r="D370" s="1" t="s">
        <v>1093</v>
      </c>
      <c r="E370" s="1" t="s">
        <v>423</v>
      </c>
      <c r="F370" s="1" t="s">
        <v>30</v>
      </c>
      <c r="G370" s="1" t="str">
        <f>IFERROR(__xludf.DUMMYFUNCTION("GOOGLETRANSLATE(D370,""fr"",""en"")"),"#VALUE!")</f>
        <v>#VALUE!</v>
      </c>
    </row>
    <row r="371" ht="15.75" customHeight="1">
      <c r="A371" s="1" t="s">
        <v>1094</v>
      </c>
      <c r="B371" s="1">
        <v>5.0</v>
      </c>
      <c r="C371" s="1" t="s">
        <v>1095</v>
      </c>
      <c r="D371" s="1" t="s">
        <v>1096</v>
      </c>
      <c r="E371" s="1" t="s">
        <v>21</v>
      </c>
      <c r="F371" s="1" t="s">
        <v>11</v>
      </c>
      <c r="G371" s="1" t="str">
        <f>IFERROR(__xludf.DUMMYFUNCTION("GOOGLETRANSLATE(D371,""fr"",""en"")"),"#VALUE!")</f>
        <v>#VALUE!</v>
      </c>
    </row>
    <row r="372" ht="15.75" customHeight="1">
      <c r="A372" s="1" t="s">
        <v>1097</v>
      </c>
      <c r="B372" s="1">
        <v>5.0</v>
      </c>
      <c r="C372" s="1" t="s">
        <v>1098</v>
      </c>
      <c r="D372" s="1" t="s">
        <v>1099</v>
      </c>
      <c r="E372" s="1" t="s">
        <v>21</v>
      </c>
      <c r="F372" s="1" t="s">
        <v>11</v>
      </c>
      <c r="G372" s="1" t="str">
        <f>IFERROR(__xludf.DUMMYFUNCTION("GOOGLETRANSLATE(D372,""fr"",""en"")"),"#VALUE!")</f>
        <v>#VALUE!</v>
      </c>
    </row>
    <row r="373" ht="15.75" customHeight="1">
      <c r="A373" s="1" t="s">
        <v>424</v>
      </c>
      <c r="B373" s="1">
        <v>3.0</v>
      </c>
      <c r="C373" s="1" t="s">
        <v>1100</v>
      </c>
      <c r="D373" s="1" t="s">
        <v>1101</v>
      </c>
      <c r="E373" s="1" t="s">
        <v>10</v>
      </c>
      <c r="F373" s="1" t="s">
        <v>11</v>
      </c>
      <c r="G373" s="1" t="str">
        <f>IFERROR(__xludf.DUMMYFUNCTION("GOOGLETRANSLATE(D373,""fr"",""en"")"),"#VALUE!")</f>
        <v>#VALUE!</v>
      </c>
    </row>
    <row r="374" ht="15.75" customHeight="1">
      <c r="A374" s="1" t="s">
        <v>1102</v>
      </c>
      <c r="B374" s="1">
        <v>3.0</v>
      </c>
      <c r="C374" s="1" t="s">
        <v>1103</v>
      </c>
      <c r="D374" s="1" t="s">
        <v>1104</v>
      </c>
      <c r="E374" s="1" t="s">
        <v>21</v>
      </c>
      <c r="F374" s="1" t="s">
        <v>11</v>
      </c>
      <c r="G374" s="1" t="str">
        <f>IFERROR(__xludf.DUMMYFUNCTION("GOOGLETRANSLATE(D374,""fr"",""en"")"),"#VALUE!")</f>
        <v>#VALUE!</v>
      </c>
    </row>
    <row r="375" ht="15.75" customHeight="1">
      <c r="A375" s="1" t="s">
        <v>569</v>
      </c>
      <c r="B375" s="1">
        <v>4.0</v>
      </c>
      <c r="C375" s="1" t="s">
        <v>1105</v>
      </c>
      <c r="D375" s="1" t="s">
        <v>1106</v>
      </c>
      <c r="E375" s="1" t="s">
        <v>10</v>
      </c>
      <c r="F375" s="1" t="s">
        <v>11</v>
      </c>
      <c r="G375" s="1" t="str">
        <f>IFERROR(__xludf.DUMMYFUNCTION("GOOGLETRANSLATE(D375,""fr"",""en"")"),"#VALUE!")</f>
        <v>#VALUE!</v>
      </c>
    </row>
    <row r="376" ht="15.75" customHeight="1">
      <c r="A376" s="1" t="s">
        <v>1107</v>
      </c>
      <c r="B376" s="1">
        <v>1.0</v>
      </c>
      <c r="C376" s="1" t="s">
        <v>1108</v>
      </c>
      <c r="D376" s="1" t="s">
        <v>1109</v>
      </c>
      <c r="E376" s="1" t="s">
        <v>52</v>
      </c>
      <c r="F376" s="1" t="s">
        <v>11</v>
      </c>
      <c r="G376" s="1" t="str">
        <f>IFERROR(__xludf.DUMMYFUNCTION("GOOGLETRANSLATE(D376,""fr"",""en"")"),"#VALUE!")</f>
        <v>#VALUE!</v>
      </c>
    </row>
    <row r="377" ht="15.75" customHeight="1">
      <c r="A377" s="1" t="s">
        <v>1110</v>
      </c>
      <c r="B377" s="1">
        <v>3.0</v>
      </c>
      <c r="C377" s="1" t="s">
        <v>1111</v>
      </c>
      <c r="D377" s="1" t="s">
        <v>1112</v>
      </c>
      <c r="E377" s="1" t="s">
        <v>10</v>
      </c>
      <c r="F377" s="1" t="s">
        <v>11</v>
      </c>
      <c r="G377" s="1" t="str">
        <f>IFERROR(__xludf.DUMMYFUNCTION("GOOGLETRANSLATE(D377,""fr"",""en"")"),"#VALUE!")</f>
        <v>#VALUE!</v>
      </c>
    </row>
    <row r="378" ht="15.75" customHeight="1">
      <c r="A378" s="1" t="s">
        <v>1113</v>
      </c>
      <c r="B378" s="1">
        <v>3.0</v>
      </c>
      <c r="C378" s="1" t="s">
        <v>1114</v>
      </c>
      <c r="D378" s="1" t="s">
        <v>1115</v>
      </c>
      <c r="E378" s="1" t="s">
        <v>10</v>
      </c>
      <c r="F378" s="1" t="s">
        <v>11</v>
      </c>
      <c r="G378" s="1" t="str">
        <f>IFERROR(__xludf.DUMMYFUNCTION("GOOGLETRANSLATE(D378,""fr"",""en"")"),"#VALUE!")</f>
        <v>#VALUE!</v>
      </c>
    </row>
    <row r="379" ht="15.75" customHeight="1">
      <c r="A379" s="1" t="s">
        <v>1116</v>
      </c>
      <c r="B379" s="1">
        <v>3.0</v>
      </c>
      <c r="C379" s="1" t="s">
        <v>1117</v>
      </c>
      <c r="D379" s="1" t="s">
        <v>1118</v>
      </c>
      <c r="E379" s="1" t="s">
        <v>296</v>
      </c>
      <c r="F379" s="1" t="s">
        <v>11</v>
      </c>
      <c r="G379" s="1" t="str">
        <f>IFERROR(__xludf.DUMMYFUNCTION("GOOGLETRANSLATE(D379,""fr"",""en"")"),"#VALUE!")</f>
        <v>#VALUE!</v>
      </c>
    </row>
    <row r="380" ht="15.75" customHeight="1">
      <c r="A380" s="1" t="s">
        <v>893</v>
      </c>
      <c r="B380" s="1">
        <v>4.0</v>
      </c>
      <c r="C380" s="1" t="s">
        <v>1119</v>
      </c>
      <c r="D380" s="1" t="s">
        <v>1120</v>
      </c>
      <c r="E380" s="1" t="s">
        <v>10</v>
      </c>
      <c r="F380" s="1" t="s">
        <v>11</v>
      </c>
      <c r="G380" s="1" t="str">
        <f>IFERROR(__xludf.DUMMYFUNCTION("GOOGLETRANSLATE(D380,""fr"",""en"")"),"#VALUE!")</f>
        <v>#VALUE!</v>
      </c>
    </row>
    <row r="381" ht="15.75" customHeight="1">
      <c r="A381" s="1" t="s">
        <v>1121</v>
      </c>
      <c r="B381" s="1">
        <v>4.0</v>
      </c>
      <c r="C381" s="1" t="s">
        <v>1122</v>
      </c>
      <c r="D381" s="1" t="s">
        <v>1123</v>
      </c>
      <c r="E381" s="1" t="s">
        <v>169</v>
      </c>
      <c r="F381" s="1" t="s">
        <v>11</v>
      </c>
      <c r="G381" s="1" t="str">
        <f>IFERROR(__xludf.DUMMYFUNCTION("GOOGLETRANSLATE(D381,""fr"",""en"")"),"#VALUE!")</f>
        <v>#VALUE!</v>
      </c>
    </row>
    <row r="382" ht="15.75" customHeight="1">
      <c r="A382" s="1" t="s">
        <v>411</v>
      </c>
      <c r="B382" s="1">
        <v>5.0</v>
      </c>
      <c r="C382" s="1" t="s">
        <v>1124</v>
      </c>
      <c r="D382" s="1" t="s">
        <v>1125</v>
      </c>
      <c r="E382" s="1" t="s">
        <v>176</v>
      </c>
      <c r="F382" s="1" t="s">
        <v>66</v>
      </c>
      <c r="G382" s="1" t="str">
        <f>IFERROR(__xludf.DUMMYFUNCTION("GOOGLETRANSLATE(D382,""fr"",""en"")"),"#VALUE!")</f>
        <v>#VALUE!</v>
      </c>
    </row>
    <row r="383" ht="15.75" customHeight="1">
      <c r="A383" s="1" t="s">
        <v>1126</v>
      </c>
      <c r="B383" s="1">
        <v>1.0</v>
      </c>
      <c r="C383" s="1" t="s">
        <v>1127</v>
      </c>
      <c r="D383" s="1" t="s">
        <v>1128</v>
      </c>
      <c r="E383" s="1" t="s">
        <v>43</v>
      </c>
      <c r="F383" s="1" t="s">
        <v>30</v>
      </c>
      <c r="G383" s="1" t="str">
        <f>IFERROR(__xludf.DUMMYFUNCTION("GOOGLETRANSLATE(D383,""fr"",""en"")"),"#VALUE!")</f>
        <v>#VALUE!</v>
      </c>
    </row>
    <row r="384" ht="15.75" customHeight="1">
      <c r="A384" s="1" t="s">
        <v>1129</v>
      </c>
      <c r="B384" s="1">
        <v>1.0</v>
      </c>
      <c r="C384" s="1" t="s">
        <v>1130</v>
      </c>
      <c r="D384" s="1" t="s">
        <v>1131</v>
      </c>
      <c r="E384" s="1" t="s">
        <v>292</v>
      </c>
      <c r="F384" s="1" t="s">
        <v>11</v>
      </c>
      <c r="G384" s="1" t="str">
        <f>IFERROR(__xludf.DUMMYFUNCTION("GOOGLETRANSLATE(D384,""fr"",""en"")"),"#VALUE!")</f>
        <v>#VALUE!</v>
      </c>
    </row>
    <row r="385" ht="15.75" customHeight="1">
      <c r="A385" s="1" t="s">
        <v>1132</v>
      </c>
      <c r="B385" s="1">
        <v>3.0</v>
      </c>
      <c r="C385" s="1" t="s">
        <v>1133</v>
      </c>
      <c r="D385" s="1" t="s">
        <v>1134</v>
      </c>
      <c r="E385" s="1" t="s">
        <v>280</v>
      </c>
      <c r="F385" s="1" t="s">
        <v>11</v>
      </c>
      <c r="G385" s="1" t="str">
        <f>IFERROR(__xludf.DUMMYFUNCTION("GOOGLETRANSLATE(D385,""fr"",""en"")"),"#VALUE!")</f>
        <v>#VALUE!</v>
      </c>
    </row>
    <row r="386" ht="15.75" customHeight="1">
      <c r="A386" s="1" t="s">
        <v>1135</v>
      </c>
      <c r="B386" s="1">
        <v>5.0</v>
      </c>
      <c r="C386" s="1" t="s">
        <v>1136</v>
      </c>
      <c r="D386" s="1" t="s">
        <v>1137</v>
      </c>
      <c r="E386" s="1" t="s">
        <v>10</v>
      </c>
      <c r="F386" s="1" t="s">
        <v>11</v>
      </c>
      <c r="G386" s="1" t="str">
        <f>IFERROR(__xludf.DUMMYFUNCTION("GOOGLETRANSLATE(D386,""fr"",""en"")"),"#VALUE!")</f>
        <v>#VALUE!</v>
      </c>
    </row>
    <row r="387" ht="15.75" customHeight="1">
      <c r="A387" s="1" t="s">
        <v>1138</v>
      </c>
      <c r="B387" s="1">
        <v>4.0</v>
      </c>
      <c r="C387" s="1" t="s">
        <v>1139</v>
      </c>
      <c r="D387" s="1" t="s">
        <v>1140</v>
      </c>
      <c r="E387" s="1" t="s">
        <v>10</v>
      </c>
      <c r="F387" s="1" t="s">
        <v>11</v>
      </c>
      <c r="G387" s="1" t="str">
        <f>IFERROR(__xludf.DUMMYFUNCTION("GOOGLETRANSLATE(D387,""fr"",""en"")"),"#VALUE!")</f>
        <v>#VALUE!</v>
      </c>
    </row>
    <row r="388" ht="15.75" customHeight="1">
      <c r="A388" s="1" t="s">
        <v>1141</v>
      </c>
      <c r="B388" s="1">
        <v>2.0</v>
      </c>
      <c r="C388" s="1" t="s">
        <v>1142</v>
      </c>
      <c r="D388" s="1" t="s">
        <v>1143</v>
      </c>
      <c r="E388" s="1" t="s">
        <v>21</v>
      </c>
      <c r="F388" s="1" t="s">
        <v>11</v>
      </c>
      <c r="G388" s="1" t="str">
        <f>IFERROR(__xludf.DUMMYFUNCTION("GOOGLETRANSLATE(D388,""fr"",""en"")"),"#VALUE!")</f>
        <v>#VALUE!</v>
      </c>
    </row>
    <row r="389" ht="15.75" customHeight="1">
      <c r="A389" s="1" t="s">
        <v>150</v>
      </c>
      <c r="B389" s="1">
        <v>5.0</v>
      </c>
      <c r="C389" s="1" t="s">
        <v>1144</v>
      </c>
      <c r="D389" s="1" t="s">
        <v>1145</v>
      </c>
      <c r="E389" s="1" t="s">
        <v>47</v>
      </c>
      <c r="F389" s="1" t="s">
        <v>118</v>
      </c>
      <c r="G389" s="1" t="str">
        <f>IFERROR(__xludf.DUMMYFUNCTION("GOOGLETRANSLATE(D389,""fr"",""en"")"),"#VALUE!")</f>
        <v>#VALUE!</v>
      </c>
    </row>
    <row r="390" ht="15.75" customHeight="1">
      <c r="A390" s="1" t="s">
        <v>1146</v>
      </c>
      <c r="B390" s="1">
        <v>1.0</v>
      </c>
      <c r="C390" s="1" t="s">
        <v>1147</v>
      </c>
      <c r="D390" s="1" t="s">
        <v>1148</v>
      </c>
      <c r="E390" s="1" t="s">
        <v>25</v>
      </c>
      <c r="F390" s="1" t="s">
        <v>110</v>
      </c>
      <c r="G390" s="1" t="str">
        <f>IFERROR(__xludf.DUMMYFUNCTION("GOOGLETRANSLATE(D390,""fr"",""en"")"),"#VALUE!")</f>
        <v>#VALUE!</v>
      </c>
    </row>
    <row r="391" ht="15.75" customHeight="1">
      <c r="A391" s="1" t="s">
        <v>1149</v>
      </c>
      <c r="B391" s="1">
        <v>1.0</v>
      </c>
      <c r="C391" s="1" t="s">
        <v>1150</v>
      </c>
      <c r="D391" s="1" t="s">
        <v>1151</v>
      </c>
      <c r="E391" s="1" t="s">
        <v>196</v>
      </c>
      <c r="F391" s="1" t="s">
        <v>118</v>
      </c>
      <c r="G391" s="1" t="str">
        <f>IFERROR(__xludf.DUMMYFUNCTION("GOOGLETRANSLATE(D391,""fr"",""en"")"),"#VALUE!")</f>
        <v>#VALUE!</v>
      </c>
    </row>
    <row r="392" ht="15.75" customHeight="1">
      <c r="A392" s="1" t="s">
        <v>1152</v>
      </c>
      <c r="B392" s="1">
        <v>1.0</v>
      </c>
      <c r="C392" s="1" t="s">
        <v>1153</v>
      </c>
      <c r="D392" s="1" t="s">
        <v>1154</v>
      </c>
      <c r="E392" s="1" t="s">
        <v>21</v>
      </c>
      <c r="F392" s="1" t="s">
        <v>11</v>
      </c>
      <c r="G392" s="1" t="str">
        <f>IFERROR(__xludf.DUMMYFUNCTION("GOOGLETRANSLATE(D392,""fr"",""en"")"),"#VALUE!")</f>
        <v>#VALUE!</v>
      </c>
    </row>
    <row r="393" ht="15.75" customHeight="1">
      <c r="A393" s="1" t="s">
        <v>1155</v>
      </c>
      <c r="B393" s="1">
        <v>1.0</v>
      </c>
      <c r="C393" s="1" t="s">
        <v>1156</v>
      </c>
      <c r="D393" s="1" t="s">
        <v>1157</v>
      </c>
      <c r="E393" s="1" t="s">
        <v>196</v>
      </c>
      <c r="F393" s="1" t="s">
        <v>118</v>
      </c>
      <c r="G393" s="1" t="str">
        <f>IFERROR(__xludf.DUMMYFUNCTION("GOOGLETRANSLATE(D393,""fr"",""en"")"),"#VALUE!")</f>
        <v>#VALUE!</v>
      </c>
    </row>
    <row r="394" ht="15.75" customHeight="1">
      <c r="A394" s="1" t="s">
        <v>433</v>
      </c>
      <c r="B394" s="1">
        <v>5.0</v>
      </c>
      <c r="C394" s="1" t="s">
        <v>1158</v>
      </c>
      <c r="D394" s="1" t="s">
        <v>1159</v>
      </c>
      <c r="E394" s="1" t="s">
        <v>65</v>
      </c>
      <c r="F394" s="1" t="s">
        <v>66</v>
      </c>
      <c r="G394" s="1" t="str">
        <f>IFERROR(__xludf.DUMMYFUNCTION("GOOGLETRANSLATE(D394,""fr"",""en"")"),"#VALUE!")</f>
        <v>#VALUE!</v>
      </c>
    </row>
    <row r="395" ht="15.75" customHeight="1">
      <c r="A395" s="1" t="s">
        <v>1160</v>
      </c>
      <c r="B395" s="1">
        <v>1.0</v>
      </c>
      <c r="C395" s="1" t="s">
        <v>1161</v>
      </c>
      <c r="D395" s="1" t="s">
        <v>1162</v>
      </c>
      <c r="E395" s="1" t="s">
        <v>296</v>
      </c>
      <c r="F395" s="1" t="s">
        <v>11</v>
      </c>
      <c r="G395" s="1" t="str">
        <f>IFERROR(__xludf.DUMMYFUNCTION("GOOGLETRANSLATE(D395,""fr"",""en"")"),"#VALUE!")</f>
        <v>#VALUE!</v>
      </c>
    </row>
    <row r="396" ht="15.75" customHeight="1">
      <c r="A396" s="1" t="s">
        <v>170</v>
      </c>
      <c r="B396" s="1">
        <v>3.0</v>
      </c>
      <c r="C396" s="1" t="s">
        <v>1163</v>
      </c>
      <c r="D396" s="1" t="s">
        <v>1164</v>
      </c>
      <c r="E396" s="1" t="s">
        <v>21</v>
      </c>
      <c r="F396" s="1" t="s">
        <v>11</v>
      </c>
      <c r="G396" s="1" t="str">
        <f>IFERROR(__xludf.DUMMYFUNCTION("GOOGLETRANSLATE(D396,""fr"",""en"")"),"#VALUE!")</f>
        <v>#VALUE!</v>
      </c>
    </row>
    <row r="397" ht="15.75" customHeight="1">
      <c r="A397" s="1" t="s">
        <v>792</v>
      </c>
      <c r="B397" s="1">
        <v>2.0</v>
      </c>
      <c r="C397" s="1" t="s">
        <v>1165</v>
      </c>
      <c r="D397" s="1" t="s">
        <v>1166</v>
      </c>
      <c r="E397" s="1" t="s">
        <v>47</v>
      </c>
      <c r="F397" s="1" t="s">
        <v>118</v>
      </c>
      <c r="G397" s="1" t="str">
        <f>IFERROR(__xludf.DUMMYFUNCTION("GOOGLETRANSLATE(D397,""fr"",""en"")"),"#VALUE!")</f>
        <v>#VALUE!</v>
      </c>
    </row>
    <row r="398" ht="15.75" customHeight="1">
      <c r="A398" s="1" t="s">
        <v>1167</v>
      </c>
      <c r="B398" s="1">
        <v>2.0</v>
      </c>
      <c r="C398" s="1" t="s">
        <v>1168</v>
      </c>
      <c r="D398" s="1" t="s">
        <v>1169</v>
      </c>
      <c r="E398" s="1" t="s">
        <v>646</v>
      </c>
      <c r="F398" s="1" t="s">
        <v>39</v>
      </c>
      <c r="G398" s="1" t="str">
        <f>IFERROR(__xludf.DUMMYFUNCTION("GOOGLETRANSLATE(D398,""fr"",""en"")"),"#VALUE!")</f>
        <v>#VALUE!</v>
      </c>
    </row>
    <row r="399" ht="15.75" customHeight="1">
      <c r="A399" s="1" t="s">
        <v>673</v>
      </c>
      <c r="B399" s="1">
        <v>1.0</v>
      </c>
      <c r="C399" s="1" t="s">
        <v>1170</v>
      </c>
      <c r="D399" s="1" t="s">
        <v>1171</v>
      </c>
      <c r="E399" s="1" t="s">
        <v>355</v>
      </c>
      <c r="F399" s="1" t="s">
        <v>110</v>
      </c>
      <c r="G399" s="1" t="str">
        <f>IFERROR(__xludf.DUMMYFUNCTION("GOOGLETRANSLATE(D399,""fr"",""en"")"),"#VALUE!")</f>
        <v>#VALUE!</v>
      </c>
    </row>
    <row r="400" ht="15.75" customHeight="1">
      <c r="A400" s="1" t="s">
        <v>1172</v>
      </c>
      <c r="B400" s="1">
        <v>4.0</v>
      </c>
      <c r="C400" s="1" t="s">
        <v>1173</v>
      </c>
      <c r="D400" s="1" t="s">
        <v>1174</v>
      </c>
      <c r="E400" s="1" t="s">
        <v>10</v>
      </c>
      <c r="F400" s="1" t="s">
        <v>11</v>
      </c>
      <c r="G400" s="1" t="str">
        <f>IFERROR(__xludf.DUMMYFUNCTION("GOOGLETRANSLATE(D400,""fr"",""en"")"),"#VALUE!")</f>
        <v>#VALUE!</v>
      </c>
    </row>
    <row r="401" ht="15.75" customHeight="1">
      <c r="A401" s="1" t="s">
        <v>338</v>
      </c>
      <c r="B401" s="1">
        <v>5.0</v>
      </c>
      <c r="C401" s="1" t="s">
        <v>1175</v>
      </c>
      <c r="D401" s="1" t="s">
        <v>1176</v>
      </c>
      <c r="E401" s="1" t="s">
        <v>169</v>
      </c>
      <c r="F401" s="1" t="s">
        <v>11</v>
      </c>
      <c r="G401" s="1" t="str">
        <f>IFERROR(__xludf.DUMMYFUNCTION("GOOGLETRANSLATE(D401,""fr"",""en"")"),"#VALUE!")</f>
        <v>#VALUE!</v>
      </c>
    </row>
    <row r="402" ht="15.75" customHeight="1">
      <c r="A402" s="1" t="s">
        <v>1177</v>
      </c>
      <c r="B402" s="1">
        <v>4.0</v>
      </c>
      <c r="C402" s="1" t="s">
        <v>1178</v>
      </c>
      <c r="D402" s="1" t="s">
        <v>1179</v>
      </c>
      <c r="E402" s="1" t="s">
        <v>65</v>
      </c>
      <c r="F402" s="1" t="s">
        <v>66</v>
      </c>
      <c r="G402" s="1" t="str">
        <f>IFERROR(__xludf.DUMMYFUNCTION("GOOGLETRANSLATE(D402,""fr"",""en"")"),"#VALUE!")</f>
        <v>#VALUE!</v>
      </c>
    </row>
    <row r="403" ht="15.75" customHeight="1">
      <c r="A403" s="1" t="s">
        <v>1180</v>
      </c>
      <c r="B403" s="1">
        <v>1.0</v>
      </c>
      <c r="C403" s="1" t="s">
        <v>1181</v>
      </c>
      <c r="D403" s="1" t="s">
        <v>1182</v>
      </c>
      <c r="E403" s="1" t="s">
        <v>296</v>
      </c>
      <c r="F403" s="1" t="s">
        <v>11</v>
      </c>
      <c r="G403" s="1" t="str">
        <f>IFERROR(__xludf.DUMMYFUNCTION("GOOGLETRANSLATE(D403,""fr"",""en"")"),"#VALUE!")</f>
        <v>#VALUE!</v>
      </c>
    </row>
    <row r="404" ht="15.75" customHeight="1">
      <c r="A404" s="1" t="s">
        <v>944</v>
      </c>
      <c r="B404" s="1">
        <v>1.0</v>
      </c>
      <c r="C404" s="1" t="s">
        <v>1183</v>
      </c>
      <c r="D404" s="1" t="s">
        <v>1184</v>
      </c>
      <c r="E404" s="1" t="s">
        <v>29</v>
      </c>
      <c r="F404" s="1" t="s">
        <v>30</v>
      </c>
      <c r="G404" s="1" t="str">
        <f>IFERROR(__xludf.DUMMYFUNCTION("GOOGLETRANSLATE(D404,""fr"",""en"")"),"#VALUE!")</f>
        <v>#VALUE!</v>
      </c>
    </row>
    <row r="405" ht="15.75" customHeight="1">
      <c r="A405" s="1" t="s">
        <v>695</v>
      </c>
      <c r="B405" s="1">
        <v>2.0</v>
      </c>
      <c r="C405" s="1" t="s">
        <v>1185</v>
      </c>
      <c r="D405" s="1" t="s">
        <v>1186</v>
      </c>
      <c r="E405" s="1" t="s">
        <v>109</v>
      </c>
      <c r="F405" s="1" t="s">
        <v>11</v>
      </c>
      <c r="G405" s="1" t="str">
        <f>IFERROR(__xludf.DUMMYFUNCTION("GOOGLETRANSLATE(D405,""fr"",""en"")"),"#VALUE!")</f>
        <v>#VALUE!</v>
      </c>
    </row>
    <row r="406" ht="15.75" customHeight="1">
      <c r="A406" s="1" t="s">
        <v>1057</v>
      </c>
      <c r="B406" s="1">
        <v>3.0</v>
      </c>
      <c r="C406" s="1" t="s">
        <v>1187</v>
      </c>
      <c r="D406" s="1" t="s">
        <v>1188</v>
      </c>
      <c r="E406" s="1" t="s">
        <v>29</v>
      </c>
      <c r="F406" s="1" t="s">
        <v>30</v>
      </c>
      <c r="G406" s="1" t="str">
        <f>IFERROR(__xludf.DUMMYFUNCTION("GOOGLETRANSLATE(D406,""fr"",""en"")"),"#VALUE!")</f>
        <v>#VALUE!</v>
      </c>
    </row>
    <row r="407" ht="15.75" customHeight="1">
      <c r="A407" s="1" t="s">
        <v>1189</v>
      </c>
      <c r="B407" s="1">
        <v>2.0</v>
      </c>
      <c r="C407" s="1" t="s">
        <v>1190</v>
      </c>
      <c r="D407" s="1" t="s">
        <v>1191</v>
      </c>
      <c r="E407" s="1" t="s">
        <v>1192</v>
      </c>
      <c r="F407" s="1" t="s">
        <v>84</v>
      </c>
      <c r="G407" s="1" t="str">
        <f>IFERROR(__xludf.DUMMYFUNCTION("GOOGLETRANSLATE(D407,""fr"",""en"")"),"#VALUE!")</f>
        <v>#VALUE!</v>
      </c>
    </row>
    <row r="408" ht="15.75" customHeight="1">
      <c r="A408" s="1" t="s">
        <v>1193</v>
      </c>
      <c r="B408" s="1">
        <v>1.0</v>
      </c>
      <c r="C408" s="1" t="s">
        <v>1194</v>
      </c>
      <c r="D408" s="1" t="s">
        <v>1195</v>
      </c>
      <c r="E408" s="1" t="s">
        <v>575</v>
      </c>
      <c r="F408" s="1" t="s">
        <v>84</v>
      </c>
      <c r="G408" s="1" t="str">
        <f>IFERROR(__xludf.DUMMYFUNCTION("GOOGLETRANSLATE(D408,""fr"",""en"")"),"#VALUE!")</f>
        <v>#VALUE!</v>
      </c>
    </row>
    <row r="409" ht="15.75" customHeight="1">
      <c r="A409" s="1" t="s">
        <v>1062</v>
      </c>
      <c r="B409" s="1">
        <v>4.0</v>
      </c>
      <c r="C409" s="1" t="s">
        <v>1196</v>
      </c>
      <c r="D409" s="1" t="s">
        <v>1197</v>
      </c>
      <c r="E409" s="1" t="s">
        <v>21</v>
      </c>
      <c r="F409" s="1" t="s">
        <v>11</v>
      </c>
      <c r="G409" s="1" t="str">
        <f>IFERROR(__xludf.DUMMYFUNCTION("GOOGLETRANSLATE(D409,""fr"",""en"")"),"#VALUE!")</f>
        <v>#VALUE!</v>
      </c>
    </row>
    <row r="410" ht="15.75" customHeight="1">
      <c r="A410" s="1" t="s">
        <v>1198</v>
      </c>
      <c r="B410" s="1">
        <v>4.0</v>
      </c>
      <c r="C410" s="1" t="s">
        <v>1199</v>
      </c>
      <c r="D410" s="1" t="s">
        <v>1200</v>
      </c>
      <c r="E410" s="1" t="s">
        <v>21</v>
      </c>
      <c r="F410" s="1" t="s">
        <v>11</v>
      </c>
      <c r="G410" s="1" t="str">
        <f>IFERROR(__xludf.DUMMYFUNCTION("GOOGLETRANSLATE(D410,""fr"",""en"")"),"#VALUE!")</f>
        <v>#VALUE!</v>
      </c>
    </row>
    <row r="411" ht="15.75" customHeight="1">
      <c r="A411" s="1" t="s">
        <v>1201</v>
      </c>
      <c r="B411" s="1">
        <v>2.0</v>
      </c>
      <c r="C411" s="1" t="s">
        <v>1202</v>
      </c>
      <c r="D411" s="1" t="s">
        <v>1203</v>
      </c>
      <c r="E411" s="1" t="s">
        <v>355</v>
      </c>
      <c r="F411" s="1" t="s">
        <v>110</v>
      </c>
      <c r="G411" s="1" t="str">
        <f>IFERROR(__xludf.DUMMYFUNCTION("GOOGLETRANSLATE(D411,""fr"",""en"")"),"#VALUE!")</f>
        <v>#VALUE!</v>
      </c>
    </row>
    <row r="412" ht="15.75" customHeight="1">
      <c r="A412" s="1" t="s">
        <v>1204</v>
      </c>
      <c r="B412" s="1">
        <v>1.0</v>
      </c>
      <c r="C412" s="1" t="s">
        <v>1205</v>
      </c>
      <c r="D412" s="1" t="s">
        <v>1206</v>
      </c>
      <c r="E412" s="1" t="s">
        <v>52</v>
      </c>
      <c r="F412" s="1" t="s">
        <v>110</v>
      </c>
      <c r="G412" s="1" t="str">
        <f>IFERROR(__xludf.DUMMYFUNCTION("GOOGLETRANSLATE(D412,""fr"",""en"")"),"#VALUE!")</f>
        <v>#VALUE!</v>
      </c>
    </row>
    <row r="413" ht="15.75" customHeight="1">
      <c r="A413" s="1" t="s">
        <v>1207</v>
      </c>
      <c r="B413" s="1">
        <v>1.0</v>
      </c>
      <c r="C413" s="1" t="s">
        <v>1208</v>
      </c>
      <c r="D413" s="1" t="s">
        <v>1209</v>
      </c>
      <c r="E413" s="1" t="s">
        <v>25</v>
      </c>
      <c r="F413" s="1" t="s">
        <v>11</v>
      </c>
      <c r="G413" s="1" t="str">
        <f>IFERROR(__xludf.DUMMYFUNCTION("GOOGLETRANSLATE(D413,""fr"",""en"")"),"#VALUE!")</f>
        <v>#VALUE!</v>
      </c>
    </row>
    <row r="414" ht="15.75" customHeight="1">
      <c r="A414" s="1" t="s">
        <v>1210</v>
      </c>
      <c r="B414" s="1">
        <v>1.0</v>
      </c>
      <c r="C414" s="1" t="s">
        <v>1211</v>
      </c>
      <c r="D414" s="1" t="s">
        <v>1212</v>
      </c>
      <c r="E414" s="1" t="s">
        <v>296</v>
      </c>
      <c r="F414" s="1" t="s">
        <v>11</v>
      </c>
      <c r="G414" s="1" t="str">
        <f>IFERROR(__xludf.DUMMYFUNCTION("GOOGLETRANSLATE(D414,""fr"",""en"")"),"#VALUE!")</f>
        <v>#VALUE!</v>
      </c>
    </row>
    <row r="415" ht="15.75" customHeight="1">
      <c r="A415" s="1" t="s">
        <v>67</v>
      </c>
      <c r="B415" s="1">
        <v>2.0</v>
      </c>
      <c r="C415" s="1" t="s">
        <v>1213</v>
      </c>
      <c r="D415" s="1" t="s">
        <v>1214</v>
      </c>
      <c r="E415" s="1" t="s">
        <v>10</v>
      </c>
      <c r="F415" s="1" t="s">
        <v>11</v>
      </c>
      <c r="G415" s="1" t="str">
        <f>IFERROR(__xludf.DUMMYFUNCTION("GOOGLETRANSLATE(D415,""fr"",""en"")"),"#VALUE!")</f>
        <v>#VALUE!</v>
      </c>
    </row>
    <row r="416" ht="15.75" customHeight="1">
      <c r="A416" s="1" t="s">
        <v>1215</v>
      </c>
      <c r="B416" s="1">
        <v>2.0</v>
      </c>
      <c r="C416" s="1" t="s">
        <v>1216</v>
      </c>
      <c r="D416" s="1" t="s">
        <v>1217</v>
      </c>
      <c r="E416" s="1" t="s">
        <v>280</v>
      </c>
      <c r="F416" s="1" t="s">
        <v>11</v>
      </c>
      <c r="G416" s="1" t="str">
        <f>IFERROR(__xludf.DUMMYFUNCTION("GOOGLETRANSLATE(D416,""fr"",""en"")"),"#VALUE!")</f>
        <v>#VALUE!</v>
      </c>
    </row>
    <row r="417" ht="15.75" customHeight="1">
      <c r="A417" s="1" t="s">
        <v>1218</v>
      </c>
      <c r="B417" s="1">
        <v>5.0</v>
      </c>
      <c r="C417" s="1" t="s">
        <v>1219</v>
      </c>
      <c r="D417" s="1" t="s">
        <v>1220</v>
      </c>
      <c r="E417" s="1" t="s">
        <v>10</v>
      </c>
      <c r="F417" s="1" t="s">
        <v>11</v>
      </c>
      <c r="G417" s="1" t="str">
        <f>IFERROR(__xludf.DUMMYFUNCTION("GOOGLETRANSLATE(D417,""fr"",""en"")"),"#VALUE!")</f>
        <v>#VALUE!</v>
      </c>
    </row>
    <row r="418" ht="15.75" customHeight="1">
      <c r="A418" s="1" t="s">
        <v>1221</v>
      </c>
      <c r="B418" s="1">
        <v>5.0</v>
      </c>
      <c r="C418" s="1" t="s">
        <v>1222</v>
      </c>
      <c r="D418" s="1" t="s">
        <v>1223</v>
      </c>
      <c r="E418" s="1" t="s">
        <v>21</v>
      </c>
      <c r="F418" s="1" t="s">
        <v>11</v>
      </c>
      <c r="G418" s="1" t="str">
        <f>IFERROR(__xludf.DUMMYFUNCTION("GOOGLETRANSLATE(D418,""fr"",""en"")"),"#VALUE!")</f>
        <v>#VALUE!</v>
      </c>
    </row>
    <row r="419" ht="15.75" customHeight="1">
      <c r="A419" s="1" t="s">
        <v>1224</v>
      </c>
      <c r="B419" s="1">
        <v>1.0</v>
      </c>
      <c r="C419" s="1" t="s">
        <v>1225</v>
      </c>
      <c r="D419" s="1" t="s">
        <v>1226</v>
      </c>
      <c r="E419" s="1" t="s">
        <v>10</v>
      </c>
      <c r="F419" s="1" t="s">
        <v>11</v>
      </c>
      <c r="G419" s="1" t="str">
        <f>IFERROR(__xludf.DUMMYFUNCTION("GOOGLETRANSLATE(D419,""fr"",""en"")"),"#VALUE!")</f>
        <v>#VALUE!</v>
      </c>
    </row>
    <row r="420" ht="15.75" customHeight="1">
      <c r="A420" s="1" t="s">
        <v>439</v>
      </c>
      <c r="B420" s="1">
        <v>5.0</v>
      </c>
      <c r="C420" s="1" t="s">
        <v>1227</v>
      </c>
      <c r="D420" s="1" t="s">
        <v>1228</v>
      </c>
      <c r="E420" s="1" t="s">
        <v>448</v>
      </c>
      <c r="F420" s="1" t="s">
        <v>84</v>
      </c>
      <c r="G420" s="1" t="str">
        <f>IFERROR(__xludf.DUMMYFUNCTION("GOOGLETRANSLATE(D420,""fr"",""en"")"),"#VALUE!")</f>
        <v>#VALUE!</v>
      </c>
    </row>
    <row r="421" ht="15.75" customHeight="1">
      <c r="A421" s="1" t="s">
        <v>1068</v>
      </c>
      <c r="B421" s="1">
        <v>1.0</v>
      </c>
      <c r="C421" s="1" t="s">
        <v>1229</v>
      </c>
      <c r="D421" s="1" t="s">
        <v>1230</v>
      </c>
      <c r="E421" s="1" t="s">
        <v>827</v>
      </c>
      <c r="F421" s="1" t="s">
        <v>39</v>
      </c>
      <c r="G421" s="1" t="str">
        <f>IFERROR(__xludf.DUMMYFUNCTION("GOOGLETRANSLATE(D421,""fr"",""en"")"),"#VALUE!")</f>
        <v>#VALUE!</v>
      </c>
    </row>
    <row r="422" ht="15.75" customHeight="1">
      <c r="A422" s="1" t="s">
        <v>220</v>
      </c>
      <c r="B422" s="1">
        <v>5.0</v>
      </c>
      <c r="C422" s="1" t="s">
        <v>1231</v>
      </c>
      <c r="D422" s="1" t="s">
        <v>1232</v>
      </c>
      <c r="E422" s="1" t="s">
        <v>21</v>
      </c>
      <c r="F422" s="1" t="s">
        <v>11</v>
      </c>
      <c r="G422" s="1" t="str">
        <f>IFERROR(__xludf.DUMMYFUNCTION("GOOGLETRANSLATE(D422,""fr"",""en"")"),"#VALUE!")</f>
        <v>#VALUE!</v>
      </c>
    </row>
    <row r="423" ht="15.75" customHeight="1">
      <c r="A423" s="1" t="s">
        <v>352</v>
      </c>
      <c r="B423" s="1">
        <v>4.0</v>
      </c>
      <c r="C423" s="1" t="s">
        <v>1233</v>
      </c>
      <c r="D423" s="1" t="s">
        <v>1234</v>
      </c>
      <c r="E423" s="1" t="s">
        <v>169</v>
      </c>
      <c r="F423" s="1" t="s">
        <v>11</v>
      </c>
      <c r="G423" s="1" t="str">
        <f>IFERROR(__xludf.DUMMYFUNCTION("GOOGLETRANSLATE(D423,""fr"",""en"")"),"At each request, GMF reacts quickly, the agents are very kind and have always advised me well and accompanied.
On several occasions, home or car, everything went well.")</f>
        <v>At each request, GMF reacts quickly, the agents are very kind and have always advised me well and accompanied.
On several occasions, home or car, everything went well.</v>
      </c>
    </row>
    <row r="424" ht="15.75" customHeight="1">
      <c r="A424" s="1" t="s">
        <v>1235</v>
      </c>
      <c r="B424" s="1">
        <v>1.0</v>
      </c>
      <c r="C424" s="1" t="s">
        <v>1236</v>
      </c>
      <c r="D424" s="1" t="s">
        <v>1237</v>
      </c>
      <c r="E424" s="1" t="s">
        <v>296</v>
      </c>
      <c r="F424" s="1" t="s">
        <v>11</v>
      </c>
      <c r="G424" s="1" t="str">
        <f>IFERROR(__xludf.DUMMYFUNCTION("GOOGLETRANSLATE(D424,""fr"",""en"")"),"#VALUE!")</f>
        <v>#VALUE!</v>
      </c>
    </row>
    <row r="425" ht="15.75" customHeight="1">
      <c r="A425" s="1" t="s">
        <v>1238</v>
      </c>
      <c r="B425" s="1">
        <v>2.0</v>
      </c>
      <c r="C425" s="1" t="s">
        <v>1239</v>
      </c>
      <c r="D425" s="1" t="s">
        <v>1240</v>
      </c>
      <c r="E425" s="1" t="s">
        <v>10</v>
      </c>
      <c r="F425" s="1" t="s">
        <v>11</v>
      </c>
      <c r="G425" s="1" t="str">
        <f>IFERROR(__xludf.DUMMYFUNCTION("GOOGLETRANSLATE(D425,""fr"",""en"")"),"#VALUE!")</f>
        <v>#VALUE!</v>
      </c>
    </row>
    <row r="426" ht="15.75" customHeight="1">
      <c r="A426" s="1" t="s">
        <v>681</v>
      </c>
      <c r="B426" s="1">
        <v>4.0</v>
      </c>
      <c r="C426" s="1" t="s">
        <v>1241</v>
      </c>
      <c r="D426" s="1" t="s">
        <v>1242</v>
      </c>
      <c r="E426" s="1" t="s">
        <v>10</v>
      </c>
      <c r="F426" s="1" t="s">
        <v>11</v>
      </c>
      <c r="G426" s="1" t="str">
        <f>IFERROR(__xludf.DUMMYFUNCTION("GOOGLETRANSLATE(D426,""fr"",""en"")"),"#VALUE!")</f>
        <v>#VALUE!</v>
      </c>
    </row>
    <row r="427" ht="15.75" customHeight="1">
      <c r="A427" s="1" t="s">
        <v>585</v>
      </c>
      <c r="B427" s="1">
        <v>2.0</v>
      </c>
      <c r="C427" s="1" t="s">
        <v>1243</v>
      </c>
      <c r="D427" s="1" t="s">
        <v>1244</v>
      </c>
      <c r="E427" s="1" t="s">
        <v>273</v>
      </c>
      <c r="F427" s="1" t="s">
        <v>11</v>
      </c>
      <c r="G427" s="1" t="str">
        <f>IFERROR(__xludf.DUMMYFUNCTION("GOOGLETRANSLATE(D427,""fr"",""en"")"),"#VALUE!")</f>
        <v>#VALUE!</v>
      </c>
    </row>
    <row r="428" ht="15.75" customHeight="1">
      <c r="A428" s="1" t="s">
        <v>1245</v>
      </c>
      <c r="B428" s="1">
        <v>3.0</v>
      </c>
      <c r="C428" s="1" t="s">
        <v>1246</v>
      </c>
      <c r="D428" s="1" t="s">
        <v>1247</v>
      </c>
      <c r="E428" s="1" t="s">
        <v>21</v>
      </c>
      <c r="F428" s="1" t="s">
        <v>11</v>
      </c>
      <c r="G428" s="1" t="str">
        <f>IFERROR(__xludf.DUMMYFUNCTION("GOOGLETRANSLATE(D428,""fr"",""en"")"),"#VALUE!")</f>
        <v>#VALUE!</v>
      </c>
    </row>
    <row r="429" ht="15.75" customHeight="1">
      <c r="A429" s="1" t="s">
        <v>1248</v>
      </c>
      <c r="B429" s="1">
        <v>4.0</v>
      </c>
      <c r="C429" s="1" t="s">
        <v>1249</v>
      </c>
      <c r="D429" s="1" t="s">
        <v>1250</v>
      </c>
      <c r="E429" s="1" t="s">
        <v>21</v>
      </c>
      <c r="F429" s="1" t="s">
        <v>11</v>
      </c>
      <c r="G429" s="1" t="str">
        <f>IFERROR(__xludf.DUMMYFUNCTION("GOOGLETRANSLATE(D429,""fr"",""en"")"),"#VALUE!")</f>
        <v>#VALUE!</v>
      </c>
    </row>
    <row r="430" ht="15.75" customHeight="1">
      <c r="A430" s="1" t="s">
        <v>1088</v>
      </c>
      <c r="B430" s="1">
        <v>1.0</v>
      </c>
      <c r="C430" s="1" t="s">
        <v>1251</v>
      </c>
      <c r="D430" s="1" t="s">
        <v>1252</v>
      </c>
      <c r="E430" s="1" t="s">
        <v>169</v>
      </c>
      <c r="F430" s="1" t="s">
        <v>11</v>
      </c>
      <c r="G430" s="1" t="str">
        <f>IFERROR(__xludf.DUMMYFUNCTION("GOOGLETRANSLATE(D430,""fr"",""en"")"),"#VALUE!")</f>
        <v>#VALUE!</v>
      </c>
    </row>
    <row r="431" ht="15.75" customHeight="1">
      <c r="A431" s="1" t="s">
        <v>1253</v>
      </c>
      <c r="B431" s="1">
        <v>1.0</v>
      </c>
      <c r="C431" s="1" t="s">
        <v>1254</v>
      </c>
      <c r="D431" s="1" t="s">
        <v>1255</v>
      </c>
      <c r="E431" s="1" t="s">
        <v>169</v>
      </c>
      <c r="F431" s="1" t="s">
        <v>110</v>
      </c>
      <c r="G431" s="1" t="str">
        <f>IFERROR(__xludf.DUMMYFUNCTION("GOOGLETRANSLATE(D431,""fr"",""en"")"),"#VALUE!")</f>
        <v>#VALUE!</v>
      </c>
    </row>
    <row r="432" ht="15.75" customHeight="1">
      <c r="A432" s="1" t="s">
        <v>1256</v>
      </c>
      <c r="B432" s="1">
        <v>1.0</v>
      </c>
      <c r="C432" s="1" t="s">
        <v>1257</v>
      </c>
      <c r="D432" s="1" t="s">
        <v>1258</v>
      </c>
      <c r="E432" s="1" t="s">
        <v>296</v>
      </c>
      <c r="F432" s="1" t="s">
        <v>11</v>
      </c>
      <c r="G432" s="1" t="str">
        <f>IFERROR(__xludf.DUMMYFUNCTION("GOOGLETRANSLATE(D432,""fr"",""en"")"),"#VALUE!")</f>
        <v>#VALUE!</v>
      </c>
    </row>
    <row r="433" ht="15.75" customHeight="1">
      <c r="A433" s="1" t="s">
        <v>1259</v>
      </c>
      <c r="B433" s="1">
        <v>2.0</v>
      </c>
      <c r="C433" s="1" t="s">
        <v>1260</v>
      </c>
      <c r="D433" s="1" t="s">
        <v>1261</v>
      </c>
      <c r="E433" s="1" t="s">
        <v>273</v>
      </c>
      <c r="F433" s="1" t="s">
        <v>11</v>
      </c>
      <c r="G433" s="1" t="str">
        <f>IFERROR(__xludf.DUMMYFUNCTION("GOOGLETRANSLATE(D433,""fr"",""en"")"),"#VALUE!")</f>
        <v>#VALUE!</v>
      </c>
    </row>
    <row r="434" ht="15.75" customHeight="1">
      <c r="A434" s="1" t="s">
        <v>899</v>
      </c>
      <c r="B434" s="1">
        <v>2.0</v>
      </c>
      <c r="C434" s="1" t="s">
        <v>1262</v>
      </c>
      <c r="D434" s="1" t="s">
        <v>1263</v>
      </c>
      <c r="E434" s="1" t="s">
        <v>10</v>
      </c>
      <c r="F434" s="1" t="s">
        <v>11</v>
      </c>
      <c r="G434" s="1" t="str">
        <f>IFERROR(__xludf.DUMMYFUNCTION("GOOGLETRANSLATE(D434,""fr"",""en"")"),"#VALUE!")</f>
        <v>#VALUE!</v>
      </c>
    </row>
    <row r="435" ht="15.75" customHeight="1">
      <c r="A435" s="1" t="s">
        <v>1264</v>
      </c>
      <c r="B435" s="1">
        <v>1.0</v>
      </c>
      <c r="C435" s="1" t="s">
        <v>1265</v>
      </c>
      <c r="D435" s="1" t="s">
        <v>1266</v>
      </c>
      <c r="E435" s="1" t="s">
        <v>52</v>
      </c>
      <c r="F435" s="1" t="s">
        <v>11</v>
      </c>
      <c r="G435" s="1" t="str">
        <f>IFERROR(__xludf.DUMMYFUNCTION("GOOGLETRANSLATE(D435,""fr"",""en"")"),"#VALUE!")</f>
        <v>#VALUE!</v>
      </c>
    </row>
    <row r="436" ht="15.75" customHeight="1">
      <c r="A436" s="1" t="s">
        <v>1267</v>
      </c>
      <c r="B436" s="1">
        <v>2.0</v>
      </c>
      <c r="C436" s="1" t="s">
        <v>1268</v>
      </c>
      <c r="D436" s="1" t="s">
        <v>1269</v>
      </c>
      <c r="E436" s="1" t="s">
        <v>750</v>
      </c>
      <c r="F436" s="1" t="s">
        <v>110</v>
      </c>
      <c r="G436" s="1" t="str">
        <f>IFERROR(__xludf.DUMMYFUNCTION("GOOGLETRANSLATE(D436,""fr"",""en"")"),"#VALUE!")</f>
        <v>#VALUE!</v>
      </c>
    </row>
    <row r="437" ht="15.75" customHeight="1">
      <c r="A437" s="1" t="s">
        <v>1270</v>
      </c>
      <c r="B437" s="1">
        <v>2.0</v>
      </c>
      <c r="C437" s="1" t="s">
        <v>1271</v>
      </c>
      <c r="D437" s="1" t="s">
        <v>1272</v>
      </c>
      <c r="E437" s="1" t="s">
        <v>484</v>
      </c>
      <c r="F437" s="1" t="s">
        <v>118</v>
      </c>
      <c r="G437" s="1" t="str">
        <f>IFERROR(__xludf.DUMMYFUNCTION("GOOGLETRANSLATE(D437,""fr"",""en"")"),"#VALUE!")</f>
        <v>#VALUE!</v>
      </c>
    </row>
    <row r="438" ht="15.75" customHeight="1">
      <c r="A438" s="1" t="s">
        <v>801</v>
      </c>
      <c r="B438" s="1">
        <v>1.0</v>
      </c>
      <c r="C438" s="1" t="s">
        <v>1273</v>
      </c>
      <c r="D438" s="1" t="s">
        <v>1274</v>
      </c>
      <c r="E438" s="1" t="s">
        <v>10</v>
      </c>
      <c r="F438" s="1" t="s">
        <v>11</v>
      </c>
      <c r="G438" s="1" t="str">
        <f>IFERROR(__xludf.DUMMYFUNCTION("GOOGLETRANSLATE(D438,""fr"",""en"")"),"#VALUE!")</f>
        <v>#VALUE!</v>
      </c>
    </row>
    <row r="439" ht="15.75" customHeight="1">
      <c r="A439" s="1" t="s">
        <v>866</v>
      </c>
      <c r="B439" s="1">
        <v>5.0</v>
      </c>
      <c r="C439" s="1" t="s">
        <v>1275</v>
      </c>
      <c r="D439" s="1" t="s">
        <v>1276</v>
      </c>
      <c r="E439" s="1" t="s">
        <v>21</v>
      </c>
      <c r="F439" s="1" t="s">
        <v>11</v>
      </c>
      <c r="G439" s="1" t="str">
        <f>IFERROR(__xludf.DUMMYFUNCTION("GOOGLETRANSLATE(D439,""fr"",""en"")"),"#VALUE!")</f>
        <v>#VALUE!</v>
      </c>
    </row>
    <row r="440" ht="15.75" customHeight="1">
      <c r="A440" s="1" t="s">
        <v>62</v>
      </c>
      <c r="B440" s="1">
        <v>2.0</v>
      </c>
      <c r="C440" s="1" t="s">
        <v>1277</v>
      </c>
      <c r="D440" s="1" t="s">
        <v>1278</v>
      </c>
      <c r="E440" s="1" t="s">
        <v>10</v>
      </c>
      <c r="F440" s="1" t="s">
        <v>11</v>
      </c>
      <c r="G440" s="1" t="str">
        <f>IFERROR(__xludf.DUMMYFUNCTION("GOOGLETRANSLATE(D440,""fr"",""en"")"),"#VALUE!")</f>
        <v>#VALUE!</v>
      </c>
    </row>
    <row r="441" ht="15.75" customHeight="1">
      <c r="A441" s="1" t="s">
        <v>1279</v>
      </c>
      <c r="B441" s="1">
        <v>2.0</v>
      </c>
      <c r="C441" s="1" t="s">
        <v>1280</v>
      </c>
      <c r="D441" s="1" t="s">
        <v>1281</v>
      </c>
      <c r="E441" s="1" t="s">
        <v>25</v>
      </c>
      <c r="F441" s="1" t="s">
        <v>11</v>
      </c>
      <c r="G441" s="1" t="str">
        <f>IFERROR(__xludf.DUMMYFUNCTION("GOOGLETRANSLATE(D441,""fr"",""en"")"),"#VALUE!")</f>
        <v>#VALUE!</v>
      </c>
    </row>
    <row r="442" ht="15.75" customHeight="1">
      <c r="A442" s="1" t="s">
        <v>1282</v>
      </c>
      <c r="B442" s="1">
        <v>1.0</v>
      </c>
      <c r="C442" s="1" t="s">
        <v>1283</v>
      </c>
      <c r="D442" s="1" t="s">
        <v>1284</v>
      </c>
      <c r="E442" s="1" t="s">
        <v>21</v>
      </c>
      <c r="F442" s="1" t="s">
        <v>11</v>
      </c>
      <c r="G442" s="1" t="str">
        <f>IFERROR(__xludf.DUMMYFUNCTION("GOOGLETRANSLATE(D442,""fr"",""en"")"),"#VALUE!")</f>
        <v>#VALUE!</v>
      </c>
    </row>
    <row r="443" ht="15.75" customHeight="1">
      <c r="A443" s="1" t="s">
        <v>774</v>
      </c>
      <c r="B443" s="1">
        <v>5.0</v>
      </c>
      <c r="C443" s="1" t="s">
        <v>1285</v>
      </c>
      <c r="D443" s="1" t="s">
        <v>1286</v>
      </c>
      <c r="E443" s="1" t="s">
        <v>10</v>
      </c>
      <c r="F443" s="1" t="s">
        <v>11</v>
      </c>
      <c r="G443" s="1" t="str">
        <f>IFERROR(__xludf.DUMMYFUNCTION("GOOGLETRANSLATE(D443,""fr"",""en"")"),"#VALUE!")</f>
        <v>#VALUE!</v>
      </c>
    </row>
    <row r="444" ht="15.75" customHeight="1">
      <c r="A444" s="1" t="s">
        <v>1287</v>
      </c>
      <c r="B444" s="1">
        <v>2.0</v>
      </c>
      <c r="C444" s="1" t="s">
        <v>1288</v>
      </c>
      <c r="D444" s="1" t="s">
        <v>1289</v>
      </c>
      <c r="E444" s="1" t="s">
        <v>125</v>
      </c>
      <c r="F444" s="1" t="s">
        <v>11</v>
      </c>
      <c r="G444" s="1" t="str">
        <f>IFERROR(__xludf.DUMMYFUNCTION("GOOGLETRANSLATE(D444,""fr"",""en"")"),"#VALUE!")</f>
        <v>#VALUE!</v>
      </c>
    </row>
    <row r="445" ht="15.75" customHeight="1">
      <c r="A445" s="1" t="s">
        <v>1290</v>
      </c>
      <c r="B445" s="1">
        <v>2.0</v>
      </c>
      <c r="C445" s="1" t="s">
        <v>1291</v>
      </c>
      <c r="D445" s="1" t="s">
        <v>1292</v>
      </c>
      <c r="E445" s="1" t="s">
        <v>614</v>
      </c>
      <c r="F445" s="1" t="s">
        <v>30</v>
      </c>
      <c r="G445" s="1" t="str">
        <f>IFERROR(__xludf.DUMMYFUNCTION("GOOGLETRANSLATE(D445,""fr"",""en"")"),"#VALUE!")</f>
        <v>#VALUE!</v>
      </c>
    </row>
    <row r="446" ht="15.75" customHeight="1">
      <c r="A446" s="1" t="s">
        <v>1293</v>
      </c>
      <c r="B446" s="1">
        <v>1.0</v>
      </c>
      <c r="C446" s="1" t="s">
        <v>1294</v>
      </c>
      <c r="D446" s="1" t="s">
        <v>1295</v>
      </c>
      <c r="E446" s="1" t="s">
        <v>109</v>
      </c>
      <c r="F446" s="1" t="s">
        <v>110</v>
      </c>
      <c r="G446" s="1" t="str">
        <f>IFERROR(__xludf.DUMMYFUNCTION("GOOGLETRANSLATE(D446,""fr"",""en"")"),"#VALUE!")</f>
        <v>#VALUE!</v>
      </c>
    </row>
    <row r="447" ht="15.75" customHeight="1">
      <c r="A447" s="1" t="s">
        <v>267</v>
      </c>
      <c r="B447" s="1">
        <v>4.0</v>
      </c>
      <c r="C447" s="1" t="s">
        <v>1296</v>
      </c>
      <c r="D447" s="1" t="s">
        <v>1297</v>
      </c>
      <c r="E447" s="1" t="s">
        <v>10</v>
      </c>
      <c r="F447" s="1" t="s">
        <v>11</v>
      </c>
      <c r="G447" s="1" t="str">
        <f>IFERROR(__xludf.DUMMYFUNCTION("GOOGLETRANSLATE(D447,""fr"",""en"")"),"#VALUE!")</f>
        <v>#VALUE!</v>
      </c>
    </row>
    <row r="448" ht="15.75" customHeight="1">
      <c r="A448" s="1" t="s">
        <v>1298</v>
      </c>
      <c r="B448" s="1">
        <v>4.0</v>
      </c>
      <c r="C448" s="1" t="s">
        <v>1299</v>
      </c>
      <c r="D448" s="1" t="s">
        <v>1300</v>
      </c>
      <c r="E448" s="1" t="s">
        <v>34</v>
      </c>
      <c r="F448" s="1" t="s">
        <v>30</v>
      </c>
      <c r="G448" s="1" t="str">
        <f>IFERROR(__xludf.DUMMYFUNCTION("GOOGLETRANSLATE(D448,""fr"",""en"")"),"#VALUE!")</f>
        <v>#VALUE!</v>
      </c>
    </row>
    <row r="449" ht="15.75" customHeight="1">
      <c r="A449" s="1" t="s">
        <v>1149</v>
      </c>
      <c r="B449" s="1">
        <v>5.0</v>
      </c>
      <c r="C449" s="1" t="s">
        <v>1301</v>
      </c>
      <c r="D449" s="1" t="s">
        <v>1302</v>
      </c>
      <c r="E449" s="1" t="s">
        <v>614</v>
      </c>
      <c r="F449" s="1" t="s">
        <v>30</v>
      </c>
      <c r="G449" s="1" t="str">
        <f>IFERROR(__xludf.DUMMYFUNCTION("GOOGLETRANSLATE(D449,""fr"",""en"")"),"#VALUE!")</f>
        <v>#VALUE!</v>
      </c>
    </row>
    <row r="450" ht="15.75" customHeight="1">
      <c r="A450" s="1" t="s">
        <v>1303</v>
      </c>
      <c r="B450" s="1">
        <v>1.0</v>
      </c>
      <c r="C450" s="1" t="s">
        <v>1304</v>
      </c>
      <c r="D450" s="1" t="s">
        <v>1305</v>
      </c>
      <c r="E450" s="1" t="s">
        <v>125</v>
      </c>
      <c r="F450" s="1" t="s">
        <v>110</v>
      </c>
      <c r="G450" s="1" t="str">
        <f>IFERROR(__xludf.DUMMYFUNCTION("GOOGLETRANSLATE(D450,""fr"",""en"")"),"#VALUE!")</f>
        <v>#VALUE!</v>
      </c>
    </row>
    <row r="451" ht="15.75" customHeight="1">
      <c r="A451" s="1" t="s">
        <v>1306</v>
      </c>
      <c r="B451" s="1">
        <v>1.0</v>
      </c>
      <c r="C451" s="1" t="s">
        <v>1307</v>
      </c>
      <c r="D451" s="1" t="s">
        <v>1308</v>
      </c>
      <c r="E451" s="1" t="s">
        <v>52</v>
      </c>
      <c r="F451" s="1" t="s">
        <v>118</v>
      </c>
      <c r="G451" s="1" t="str">
        <f>IFERROR(__xludf.DUMMYFUNCTION("GOOGLETRANSLATE(D451,""fr"",""en"")"),"#VALUE!")</f>
        <v>#VALUE!</v>
      </c>
    </row>
    <row r="452" ht="15.75" customHeight="1">
      <c r="A452" s="1" t="s">
        <v>1309</v>
      </c>
      <c r="B452" s="1">
        <v>2.0</v>
      </c>
      <c r="C452" s="1" t="s">
        <v>1310</v>
      </c>
      <c r="D452" s="1" t="s">
        <v>1311</v>
      </c>
      <c r="E452" s="1" t="s">
        <v>103</v>
      </c>
      <c r="F452" s="1" t="s">
        <v>48</v>
      </c>
      <c r="G452" s="1" t="str">
        <f>IFERROR(__xludf.DUMMYFUNCTION("GOOGLETRANSLATE(D452,""fr"",""en"")"),"#VALUE!")</f>
        <v>#VALUE!</v>
      </c>
    </row>
    <row r="453" ht="15.75" customHeight="1">
      <c r="A453" s="1" t="s">
        <v>661</v>
      </c>
      <c r="B453" s="1">
        <v>5.0</v>
      </c>
      <c r="C453" s="1" t="s">
        <v>1312</v>
      </c>
      <c r="D453" s="1" t="s">
        <v>1313</v>
      </c>
      <c r="E453" s="1" t="s">
        <v>254</v>
      </c>
      <c r="F453" s="1" t="s">
        <v>66</v>
      </c>
      <c r="G453" s="1" t="str">
        <f>IFERROR(__xludf.DUMMYFUNCTION("GOOGLETRANSLATE(D453,""fr"",""en"")"),"#VALUE!")</f>
        <v>#VALUE!</v>
      </c>
    </row>
    <row r="454" ht="15.75" customHeight="1">
      <c r="A454" s="1" t="s">
        <v>1314</v>
      </c>
      <c r="B454" s="1">
        <v>1.0</v>
      </c>
      <c r="C454" s="1" t="s">
        <v>1315</v>
      </c>
      <c r="D454" s="1" t="s">
        <v>1316</v>
      </c>
      <c r="E454" s="1" t="s">
        <v>109</v>
      </c>
      <c r="F454" s="1" t="s">
        <v>11</v>
      </c>
      <c r="G454" s="1" t="str">
        <f>IFERROR(__xludf.DUMMYFUNCTION("GOOGLETRANSLATE(D454,""fr"",""en"")"),"#VALUE!")</f>
        <v>#VALUE!</v>
      </c>
    </row>
    <row r="455" ht="15.75" customHeight="1">
      <c r="A455" s="1" t="s">
        <v>1317</v>
      </c>
      <c r="B455" s="1">
        <v>3.0</v>
      </c>
      <c r="C455" s="1" t="s">
        <v>1318</v>
      </c>
      <c r="D455" s="1" t="s">
        <v>1319</v>
      </c>
      <c r="E455" s="1" t="s">
        <v>21</v>
      </c>
      <c r="F455" s="1" t="s">
        <v>11</v>
      </c>
      <c r="G455" s="1" t="str">
        <f>IFERROR(__xludf.DUMMYFUNCTION("GOOGLETRANSLATE(D455,""fr"",""en"")"),"#VALUE!")</f>
        <v>#VALUE!</v>
      </c>
    </row>
    <row r="456" ht="15.75" customHeight="1">
      <c r="A456" s="1" t="s">
        <v>281</v>
      </c>
      <c r="B456" s="1">
        <v>3.0</v>
      </c>
      <c r="C456" s="1" t="s">
        <v>1320</v>
      </c>
      <c r="D456" s="1" t="s">
        <v>1321</v>
      </c>
      <c r="E456" s="1" t="s">
        <v>21</v>
      </c>
      <c r="F456" s="1" t="s">
        <v>11</v>
      </c>
      <c r="G456" s="1" t="str">
        <f>IFERROR(__xludf.DUMMYFUNCTION("GOOGLETRANSLATE(D456,""fr"",""en"")"),"#VALUE!")</f>
        <v>#VALUE!</v>
      </c>
    </row>
    <row r="457" ht="15.75" customHeight="1">
      <c r="A457" s="1" t="s">
        <v>62</v>
      </c>
      <c r="B457" s="1">
        <v>3.0</v>
      </c>
      <c r="C457" s="1" t="s">
        <v>1322</v>
      </c>
      <c r="D457" s="1" t="s">
        <v>1323</v>
      </c>
      <c r="E457" s="1" t="s">
        <v>10</v>
      </c>
      <c r="F457" s="1" t="s">
        <v>11</v>
      </c>
      <c r="G457" s="1" t="str">
        <f>IFERROR(__xludf.DUMMYFUNCTION("GOOGLETRANSLATE(D457,""fr"",""en"")"),"#VALUE!")</f>
        <v>#VALUE!</v>
      </c>
    </row>
    <row r="458" ht="15.75" customHeight="1">
      <c r="A458" s="1" t="s">
        <v>1324</v>
      </c>
      <c r="B458" s="1">
        <v>5.0</v>
      </c>
      <c r="C458" s="1" t="s">
        <v>1325</v>
      </c>
      <c r="D458" s="1" t="s">
        <v>1326</v>
      </c>
      <c r="E458" s="1" t="s">
        <v>29</v>
      </c>
      <c r="F458" s="1" t="s">
        <v>30</v>
      </c>
      <c r="G458" s="1" t="str">
        <f>IFERROR(__xludf.DUMMYFUNCTION("GOOGLETRANSLATE(D458,""fr"",""en"")"),"#VALUE!")</f>
        <v>#VALUE!</v>
      </c>
    </row>
    <row r="459" ht="15.75" customHeight="1">
      <c r="A459" s="1" t="s">
        <v>1327</v>
      </c>
      <c r="B459" s="1">
        <v>3.0</v>
      </c>
      <c r="C459" s="1" t="s">
        <v>1328</v>
      </c>
      <c r="D459" s="1" t="s">
        <v>1329</v>
      </c>
      <c r="E459" s="1" t="s">
        <v>484</v>
      </c>
      <c r="F459" s="1" t="s">
        <v>30</v>
      </c>
      <c r="G459" s="1" t="str">
        <f>IFERROR(__xludf.DUMMYFUNCTION("GOOGLETRANSLATE(D459,""fr"",""en"")"),"#VALUE!")</f>
        <v>#VALUE!</v>
      </c>
    </row>
    <row r="460" ht="15.75" customHeight="1">
      <c r="A460" s="1" t="s">
        <v>1198</v>
      </c>
      <c r="B460" s="1">
        <v>4.0</v>
      </c>
      <c r="C460" s="1" t="s">
        <v>1330</v>
      </c>
      <c r="D460" s="1" t="s">
        <v>1331</v>
      </c>
      <c r="E460" s="1" t="s">
        <v>21</v>
      </c>
      <c r="F460" s="1" t="s">
        <v>11</v>
      </c>
      <c r="G460" s="1" t="str">
        <f>IFERROR(__xludf.DUMMYFUNCTION("GOOGLETRANSLATE(D460,""fr"",""en"")"),"#VALUE!")</f>
        <v>#VALUE!</v>
      </c>
    </row>
    <row r="461" ht="15.75" customHeight="1">
      <c r="A461" s="1" t="s">
        <v>62</v>
      </c>
      <c r="B461" s="1">
        <v>4.0</v>
      </c>
      <c r="C461" s="1" t="s">
        <v>1332</v>
      </c>
      <c r="D461" s="1" t="s">
        <v>1333</v>
      </c>
      <c r="E461" s="1" t="s">
        <v>10</v>
      </c>
      <c r="F461" s="1" t="s">
        <v>11</v>
      </c>
      <c r="G461" s="1" t="str">
        <f>IFERROR(__xludf.DUMMYFUNCTION("GOOGLETRANSLATE(D461,""fr"",""en"")"),"#VALUE!")</f>
        <v>#VALUE!</v>
      </c>
    </row>
    <row r="462" ht="15.75" customHeight="1">
      <c r="A462" s="1" t="s">
        <v>40</v>
      </c>
      <c r="B462" s="1">
        <v>1.0</v>
      </c>
      <c r="C462" s="1" t="s">
        <v>1334</v>
      </c>
      <c r="D462" s="1" t="s">
        <v>1335</v>
      </c>
      <c r="E462" s="1" t="s">
        <v>280</v>
      </c>
      <c r="F462" s="1" t="s">
        <v>11</v>
      </c>
      <c r="G462" s="1" t="str">
        <f>IFERROR(__xludf.DUMMYFUNCTION("GOOGLETRANSLATE(D462,""fr"",""en"")"),"#VALUE!")</f>
        <v>#VALUE!</v>
      </c>
    </row>
    <row r="463" ht="15.75" customHeight="1">
      <c r="A463" s="1" t="s">
        <v>621</v>
      </c>
      <c r="B463" s="1">
        <v>4.0</v>
      </c>
      <c r="C463" s="1" t="s">
        <v>1336</v>
      </c>
      <c r="D463" s="1" t="s">
        <v>1337</v>
      </c>
      <c r="E463" s="1" t="s">
        <v>554</v>
      </c>
      <c r="F463" s="1" t="s">
        <v>30</v>
      </c>
      <c r="G463" s="1" t="str">
        <f>IFERROR(__xludf.DUMMYFUNCTION("GOOGLETRANSLATE(D463,""fr"",""en"")"),"#VALUE!")</f>
        <v>#VALUE!</v>
      </c>
    </row>
    <row r="464" ht="15.75" customHeight="1">
      <c r="A464" s="1" t="s">
        <v>1338</v>
      </c>
      <c r="B464" s="1">
        <v>1.0</v>
      </c>
      <c r="C464" s="1" t="s">
        <v>1339</v>
      </c>
      <c r="D464" s="1" t="s">
        <v>1340</v>
      </c>
      <c r="E464" s="1" t="s">
        <v>373</v>
      </c>
      <c r="F464" s="1" t="s">
        <v>30</v>
      </c>
      <c r="G464" s="1" t="str">
        <f>IFERROR(__xludf.DUMMYFUNCTION("GOOGLETRANSLATE(D464,""fr"",""en"")"),"#VALUE!")</f>
        <v>#VALUE!</v>
      </c>
    </row>
    <row r="465" ht="15.75" customHeight="1">
      <c r="A465" s="1" t="s">
        <v>1341</v>
      </c>
      <c r="B465" s="1">
        <v>2.0</v>
      </c>
      <c r="C465" s="1" t="s">
        <v>1342</v>
      </c>
      <c r="D465" s="1" t="s">
        <v>1343</v>
      </c>
      <c r="E465" s="1" t="s">
        <v>646</v>
      </c>
      <c r="F465" s="1" t="s">
        <v>39</v>
      </c>
      <c r="G465" s="1" t="str">
        <f>IFERROR(__xludf.DUMMYFUNCTION("GOOGLETRANSLATE(D465,""fr"",""en"")"),"#VALUE!")</f>
        <v>#VALUE!</v>
      </c>
    </row>
    <row r="466" ht="15.75" customHeight="1">
      <c r="A466" s="1" t="s">
        <v>1344</v>
      </c>
      <c r="B466" s="1">
        <v>3.0</v>
      </c>
      <c r="C466" s="1" t="s">
        <v>1345</v>
      </c>
      <c r="D466" s="1" t="s">
        <v>1346</v>
      </c>
      <c r="E466" s="1" t="s">
        <v>65</v>
      </c>
      <c r="F466" s="1" t="s">
        <v>66</v>
      </c>
      <c r="G466" s="1" t="str">
        <f>IFERROR(__xludf.DUMMYFUNCTION("GOOGLETRANSLATE(D466,""fr"",""en"")"),"#VALUE!")</f>
        <v>#VALUE!</v>
      </c>
    </row>
    <row r="467" ht="15.75" customHeight="1">
      <c r="A467" s="1" t="s">
        <v>1347</v>
      </c>
      <c r="B467" s="1">
        <v>1.0</v>
      </c>
      <c r="C467" s="1" t="s">
        <v>1348</v>
      </c>
      <c r="D467" s="1" t="s">
        <v>1349</v>
      </c>
      <c r="E467" s="1" t="s">
        <v>10</v>
      </c>
      <c r="F467" s="1" t="s">
        <v>11</v>
      </c>
      <c r="G467" s="1" t="str">
        <f>IFERROR(__xludf.DUMMYFUNCTION("GOOGLETRANSLATE(D467,""fr"",""en"")"),"#VALUE!")</f>
        <v>#VALUE!</v>
      </c>
    </row>
    <row r="468" ht="15.75" customHeight="1">
      <c r="A468" s="1" t="s">
        <v>1350</v>
      </c>
      <c r="B468" s="1">
        <v>1.0</v>
      </c>
      <c r="C468" s="1" t="s">
        <v>1351</v>
      </c>
      <c r="D468" s="1" t="s">
        <v>1352</v>
      </c>
      <c r="E468" s="1" t="s">
        <v>10</v>
      </c>
      <c r="F468" s="1" t="s">
        <v>11</v>
      </c>
      <c r="G468" s="1" t="str">
        <f>IFERROR(__xludf.DUMMYFUNCTION("GOOGLETRANSLATE(D468,""fr"",""en"")"),"#VALUE!")</f>
        <v>#VALUE!</v>
      </c>
    </row>
    <row r="469" ht="15.75" customHeight="1">
      <c r="A469" s="1" t="s">
        <v>1353</v>
      </c>
      <c r="B469" s="1">
        <v>3.0</v>
      </c>
      <c r="C469" s="1" t="s">
        <v>1354</v>
      </c>
      <c r="D469" s="1" t="s">
        <v>1355</v>
      </c>
      <c r="E469" s="1" t="s">
        <v>21</v>
      </c>
      <c r="F469" s="1" t="s">
        <v>11</v>
      </c>
      <c r="G469" s="1" t="str">
        <f>IFERROR(__xludf.DUMMYFUNCTION("GOOGLETRANSLATE(D469,""fr"",""en"")"),"#VALUE!")</f>
        <v>#VALUE!</v>
      </c>
    </row>
    <row r="470" ht="15.75" customHeight="1">
      <c r="A470" s="1" t="s">
        <v>77</v>
      </c>
      <c r="B470" s="1">
        <v>5.0</v>
      </c>
      <c r="C470" s="1" t="s">
        <v>1356</v>
      </c>
      <c r="D470" s="1" t="s">
        <v>1357</v>
      </c>
      <c r="E470" s="1" t="s">
        <v>10</v>
      </c>
      <c r="F470" s="1" t="s">
        <v>11</v>
      </c>
      <c r="G470" s="1" t="str">
        <f>IFERROR(__xludf.DUMMYFUNCTION("GOOGLETRANSLATE(D470,""fr"",""en"")"),"#VALUE!")</f>
        <v>#VALUE!</v>
      </c>
    </row>
    <row r="471" ht="15.75" customHeight="1">
      <c r="A471" s="1" t="s">
        <v>1358</v>
      </c>
      <c r="B471" s="1">
        <v>3.0</v>
      </c>
      <c r="C471" s="1" t="s">
        <v>1359</v>
      </c>
      <c r="D471" s="1" t="s">
        <v>1360</v>
      </c>
      <c r="E471" s="1" t="s">
        <v>10</v>
      </c>
      <c r="F471" s="1" t="s">
        <v>11</v>
      </c>
      <c r="G471" s="1" t="str">
        <f>IFERROR(__xludf.DUMMYFUNCTION("GOOGLETRANSLATE(D471,""fr"",""en"")"),"#VALUE!")</f>
        <v>#VALUE!</v>
      </c>
    </row>
    <row r="472" ht="15.75" customHeight="1">
      <c r="A472" s="1" t="s">
        <v>1361</v>
      </c>
      <c r="B472" s="1">
        <v>4.0</v>
      </c>
      <c r="C472" s="1" t="s">
        <v>1362</v>
      </c>
      <c r="D472" s="1" t="s">
        <v>1363</v>
      </c>
      <c r="E472" s="1" t="s">
        <v>21</v>
      </c>
      <c r="F472" s="1" t="s">
        <v>11</v>
      </c>
      <c r="G472" s="1" t="str">
        <f>IFERROR(__xludf.DUMMYFUNCTION("GOOGLETRANSLATE(D472,""fr"",""en"")"),"#VALUE!")</f>
        <v>#VALUE!</v>
      </c>
    </row>
    <row r="473" ht="15.75" customHeight="1">
      <c r="A473" s="1" t="s">
        <v>899</v>
      </c>
      <c r="B473" s="1">
        <v>4.0</v>
      </c>
      <c r="C473" s="1" t="s">
        <v>1364</v>
      </c>
      <c r="D473" s="1" t="s">
        <v>1365</v>
      </c>
      <c r="E473" s="1" t="s">
        <v>10</v>
      </c>
      <c r="F473" s="1" t="s">
        <v>11</v>
      </c>
      <c r="G473" s="1" t="str">
        <f>IFERROR(__xludf.DUMMYFUNCTION("GOOGLETRANSLATE(D473,""fr"",""en"")"),"#VALUE!")</f>
        <v>#VALUE!</v>
      </c>
    </row>
    <row r="474" ht="15.75" customHeight="1">
      <c r="A474" s="1" t="s">
        <v>1366</v>
      </c>
      <c r="B474" s="1">
        <v>1.0</v>
      </c>
      <c r="C474" s="1" t="s">
        <v>1367</v>
      </c>
      <c r="D474" s="1" t="s">
        <v>1368</v>
      </c>
      <c r="E474" s="1" t="s">
        <v>125</v>
      </c>
      <c r="F474" s="1" t="s">
        <v>11</v>
      </c>
      <c r="G474" s="1" t="str">
        <f>IFERROR(__xludf.DUMMYFUNCTION("GOOGLETRANSLATE(D474,""fr"",""en"")"),"#VALUE!")</f>
        <v>#VALUE!</v>
      </c>
    </row>
    <row r="475" ht="15.75" customHeight="1">
      <c r="A475" s="1" t="s">
        <v>1369</v>
      </c>
      <c r="B475" s="1">
        <v>1.0</v>
      </c>
      <c r="C475" s="1" t="s">
        <v>1370</v>
      </c>
      <c r="D475" s="1" t="s">
        <v>1371</v>
      </c>
      <c r="E475" s="1" t="s">
        <v>296</v>
      </c>
      <c r="F475" s="1" t="s">
        <v>110</v>
      </c>
      <c r="G475" s="1" t="str">
        <f>IFERROR(__xludf.DUMMYFUNCTION("GOOGLETRANSLATE(D475,""fr"",""en"")"),"#VALUE!")</f>
        <v>#VALUE!</v>
      </c>
    </row>
    <row r="476" ht="15.75" customHeight="1">
      <c r="A476" s="1" t="s">
        <v>1372</v>
      </c>
      <c r="B476" s="1">
        <v>3.0</v>
      </c>
      <c r="C476" s="1" t="s">
        <v>1373</v>
      </c>
      <c r="D476" s="1" t="s">
        <v>1374</v>
      </c>
      <c r="E476" s="1" t="s">
        <v>575</v>
      </c>
      <c r="F476" s="1" t="s">
        <v>48</v>
      </c>
      <c r="G476" s="1" t="str">
        <f>IFERROR(__xludf.DUMMYFUNCTION("GOOGLETRANSLATE(D476,""fr"",""en"")"),"#VALUE!")</f>
        <v>#VALUE!</v>
      </c>
    </row>
    <row r="477" ht="15.75" customHeight="1">
      <c r="A477" s="1" t="s">
        <v>1375</v>
      </c>
      <c r="B477" s="1">
        <v>4.0</v>
      </c>
      <c r="C477" s="1" t="s">
        <v>1376</v>
      </c>
      <c r="D477" s="1" t="s">
        <v>1377</v>
      </c>
      <c r="E477" s="1" t="s">
        <v>65</v>
      </c>
      <c r="F477" s="1" t="s">
        <v>66</v>
      </c>
      <c r="G477" s="1" t="str">
        <f>IFERROR(__xludf.DUMMYFUNCTION("GOOGLETRANSLATE(D477,""fr"",""en"")"),"#VALUE!")</f>
        <v>#VALUE!</v>
      </c>
    </row>
    <row r="478" ht="15.75" customHeight="1">
      <c r="A478" s="1" t="s">
        <v>147</v>
      </c>
      <c r="B478" s="1">
        <v>4.0</v>
      </c>
      <c r="C478" s="1" t="s">
        <v>1378</v>
      </c>
      <c r="D478" s="1" t="s">
        <v>1379</v>
      </c>
      <c r="E478" s="1" t="s">
        <v>10</v>
      </c>
      <c r="F478" s="1" t="s">
        <v>11</v>
      </c>
      <c r="G478" s="1" t="str">
        <f>IFERROR(__xludf.DUMMYFUNCTION("GOOGLETRANSLATE(D478,""fr"",""en"")"),"#VALUE!")</f>
        <v>#VALUE!</v>
      </c>
    </row>
    <row r="479" ht="15.75" customHeight="1">
      <c r="A479" s="1" t="s">
        <v>1380</v>
      </c>
      <c r="B479" s="1">
        <v>1.0</v>
      </c>
      <c r="C479" s="1" t="s">
        <v>1381</v>
      </c>
      <c r="D479" s="1" t="s">
        <v>1382</v>
      </c>
      <c r="E479" s="1" t="s">
        <v>21</v>
      </c>
      <c r="F479" s="1" t="s">
        <v>11</v>
      </c>
      <c r="G479" s="1" t="str">
        <f>IFERROR(__xludf.DUMMYFUNCTION("GOOGLETRANSLATE(D479,""fr"",""en"")"),"#VALUE!")</f>
        <v>#VALUE!</v>
      </c>
    </row>
    <row r="480" ht="15.75" customHeight="1">
      <c r="A480" s="1" t="s">
        <v>1347</v>
      </c>
      <c r="B480" s="1">
        <v>2.0</v>
      </c>
      <c r="C480" s="1" t="s">
        <v>1383</v>
      </c>
      <c r="D480" s="1" t="s">
        <v>1384</v>
      </c>
      <c r="E480" s="1" t="s">
        <v>125</v>
      </c>
      <c r="F480" s="1" t="s">
        <v>11</v>
      </c>
      <c r="G480" s="1" t="str">
        <f>IFERROR(__xludf.DUMMYFUNCTION("GOOGLETRANSLATE(D480,""fr"",""en"")"),"It is not the maaf that I prefer")</f>
        <v>It is not the maaf that I prefer</v>
      </c>
    </row>
    <row r="481" ht="15.75" customHeight="1">
      <c r="A481" s="1" t="s">
        <v>643</v>
      </c>
      <c r="B481" s="1">
        <v>3.0</v>
      </c>
      <c r="C481" s="1" t="s">
        <v>1385</v>
      </c>
      <c r="D481" s="1" t="s">
        <v>1386</v>
      </c>
      <c r="E481" s="1" t="s">
        <v>10</v>
      </c>
      <c r="F481" s="1" t="s">
        <v>11</v>
      </c>
      <c r="G481" s="1" t="str">
        <f>IFERROR(__xludf.DUMMYFUNCTION("GOOGLETRANSLATE(D481,""fr"",""en"")"),"#VALUE!")</f>
        <v>#VALUE!</v>
      </c>
    </row>
    <row r="482" ht="15.75" customHeight="1">
      <c r="A482" s="1" t="s">
        <v>1387</v>
      </c>
      <c r="B482" s="1">
        <v>1.0</v>
      </c>
      <c r="C482" s="1" t="s">
        <v>1388</v>
      </c>
      <c r="D482" s="1" t="s">
        <v>1389</v>
      </c>
      <c r="E482" s="1" t="s">
        <v>52</v>
      </c>
      <c r="F482" s="1" t="s">
        <v>11</v>
      </c>
      <c r="G482" s="1" t="str">
        <f>IFERROR(__xludf.DUMMYFUNCTION("GOOGLETRANSLATE(D482,""fr"",""en"")"),"#VALUE!")</f>
        <v>#VALUE!</v>
      </c>
    </row>
    <row r="483" ht="15.75" customHeight="1">
      <c r="A483" s="1" t="s">
        <v>1390</v>
      </c>
      <c r="B483" s="1">
        <v>1.0</v>
      </c>
      <c r="C483" s="1" t="s">
        <v>1391</v>
      </c>
      <c r="D483" s="1" t="s">
        <v>1392</v>
      </c>
      <c r="E483" s="1" t="s">
        <v>273</v>
      </c>
      <c r="F483" s="1" t="s">
        <v>110</v>
      </c>
      <c r="G483" s="1" t="str">
        <f>IFERROR(__xludf.DUMMYFUNCTION("GOOGLETRANSLATE(D483,""fr"",""en"")"),"#VALUE!")</f>
        <v>#VALUE!</v>
      </c>
    </row>
    <row r="484" ht="15.75" customHeight="1">
      <c r="A484" s="1" t="s">
        <v>1393</v>
      </c>
      <c r="B484" s="1">
        <v>1.0</v>
      </c>
      <c r="C484" s="1" t="s">
        <v>1394</v>
      </c>
      <c r="D484" s="1" t="s">
        <v>1395</v>
      </c>
      <c r="E484" s="1" t="s">
        <v>25</v>
      </c>
      <c r="F484" s="1" t="s">
        <v>11</v>
      </c>
      <c r="G484" s="1" t="str">
        <f>IFERROR(__xludf.DUMMYFUNCTION("GOOGLETRANSLATE(D484,""fr"",""en"")"),"#VALUE!")</f>
        <v>#VALUE!</v>
      </c>
    </row>
    <row r="485" ht="15.75" customHeight="1">
      <c r="A485" s="1" t="s">
        <v>561</v>
      </c>
      <c r="B485" s="1">
        <v>4.0</v>
      </c>
      <c r="C485" s="1" t="s">
        <v>1396</v>
      </c>
      <c r="D485" s="1" t="s">
        <v>1397</v>
      </c>
      <c r="E485" s="1" t="s">
        <v>21</v>
      </c>
      <c r="F485" s="1" t="s">
        <v>11</v>
      </c>
      <c r="G485" s="1" t="str">
        <f>IFERROR(__xludf.DUMMYFUNCTION("GOOGLETRANSLATE(D485,""fr"",""en"")"),"#VALUE!")</f>
        <v>#VALUE!</v>
      </c>
    </row>
    <row r="486" ht="15.75" customHeight="1">
      <c r="A486" s="1" t="s">
        <v>621</v>
      </c>
      <c r="B486" s="1">
        <v>5.0</v>
      </c>
      <c r="C486" s="1" t="s">
        <v>1398</v>
      </c>
      <c r="D486" s="1" t="s">
        <v>1399</v>
      </c>
      <c r="E486" s="1" t="s">
        <v>10</v>
      </c>
      <c r="F486" s="1" t="s">
        <v>11</v>
      </c>
      <c r="G486" s="1" t="str">
        <f>IFERROR(__xludf.DUMMYFUNCTION("GOOGLETRANSLATE(D486,""fr"",""en"")"),"#VALUE!")</f>
        <v>#VALUE!</v>
      </c>
    </row>
    <row r="487" ht="15.75" customHeight="1">
      <c r="A487" s="1" t="s">
        <v>1400</v>
      </c>
      <c r="B487" s="1">
        <v>3.0</v>
      </c>
      <c r="C487" s="1" t="s">
        <v>1401</v>
      </c>
      <c r="D487" s="1" t="s">
        <v>1402</v>
      </c>
      <c r="E487" s="1" t="s">
        <v>10</v>
      </c>
      <c r="F487" s="1" t="s">
        <v>11</v>
      </c>
      <c r="G487" s="1" t="str">
        <f>IFERROR(__xludf.DUMMYFUNCTION("GOOGLETRANSLATE(D487,""fr"",""en"")"),"#VALUE!")</f>
        <v>#VALUE!</v>
      </c>
    </row>
    <row r="488" ht="15.75" customHeight="1">
      <c r="A488" s="1" t="s">
        <v>1403</v>
      </c>
      <c r="B488" s="1">
        <v>3.0</v>
      </c>
      <c r="C488" s="1" t="s">
        <v>1404</v>
      </c>
      <c r="D488" s="1" t="s">
        <v>1405</v>
      </c>
      <c r="E488" s="1" t="s">
        <v>38</v>
      </c>
      <c r="F488" s="1" t="s">
        <v>39</v>
      </c>
      <c r="G488" s="1" t="str">
        <f>IFERROR(__xludf.DUMMYFUNCTION("GOOGLETRANSLATE(D488,""fr"",""en"")"),"#VALUE!")</f>
        <v>#VALUE!</v>
      </c>
    </row>
    <row r="489" ht="15.75" customHeight="1">
      <c r="A489" s="1" t="s">
        <v>1393</v>
      </c>
      <c r="B489" s="1">
        <v>2.0</v>
      </c>
      <c r="C489" s="1" t="s">
        <v>1406</v>
      </c>
      <c r="D489" s="1" t="s">
        <v>1407</v>
      </c>
      <c r="E489" s="1" t="s">
        <v>280</v>
      </c>
      <c r="F489" s="1" t="s">
        <v>11</v>
      </c>
      <c r="G489" s="1" t="str">
        <f>IFERROR(__xludf.DUMMYFUNCTION("GOOGLETRANSLATE(D489,""fr"",""en"")"),"#VALUE!")</f>
        <v>#VALUE!</v>
      </c>
    </row>
    <row r="490" ht="15.75" customHeight="1">
      <c r="A490" s="1" t="s">
        <v>1408</v>
      </c>
      <c r="B490" s="1">
        <v>2.0</v>
      </c>
      <c r="C490" s="1" t="s">
        <v>1409</v>
      </c>
      <c r="D490" s="1" t="s">
        <v>1410</v>
      </c>
      <c r="E490" s="1" t="s">
        <v>10</v>
      </c>
      <c r="F490" s="1" t="s">
        <v>11</v>
      </c>
      <c r="G490" s="1" t="str">
        <f>IFERROR(__xludf.DUMMYFUNCTION("GOOGLETRANSLATE(D490,""fr"",""en"")"),"#VALUE!")</f>
        <v>#VALUE!</v>
      </c>
    </row>
    <row r="491" ht="15.75" customHeight="1">
      <c r="A491" s="1" t="s">
        <v>1113</v>
      </c>
      <c r="B491" s="1">
        <v>5.0</v>
      </c>
      <c r="C491" s="1" t="s">
        <v>1411</v>
      </c>
      <c r="D491" s="1" t="s">
        <v>1412</v>
      </c>
      <c r="E491" s="1" t="s">
        <v>10</v>
      </c>
      <c r="F491" s="1" t="s">
        <v>11</v>
      </c>
      <c r="G491" s="1" t="str">
        <f>IFERROR(__xludf.DUMMYFUNCTION("GOOGLETRANSLATE(D491,""fr"",""en"")"),"#VALUE!")</f>
        <v>#VALUE!</v>
      </c>
    </row>
    <row r="492" ht="15.75" customHeight="1">
      <c r="A492" s="1" t="s">
        <v>738</v>
      </c>
      <c r="B492" s="1">
        <v>5.0</v>
      </c>
      <c r="C492" s="1" t="s">
        <v>1413</v>
      </c>
      <c r="D492" s="1" t="s">
        <v>1414</v>
      </c>
      <c r="E492" s="1" t="s">
        <v>448</v>
      </c>
      <c r="F492" s="1" t="s">
        <v>84</v>
      </c>
      <c r="G492" s="1" t="str">
        <f>IFERROR(__xludf.DUMMYFUNCTION("GOOGLETRANSLATE(D492,""fr"",""en"")"),"#VALUE!")</f>
        <v>#VALUE!</v>
      </c>
    </row>
    <row r="493" ht="15.75" customHeight="1">
      <c r="A493" s="1" t="s">
        <v>1065</v>
      </c>
      <c r="B493" s="1">
        <v>4.0</v>
      </c>
      <c r="C493" s="1" t="s">
        <v>1415</v>
      </c>
      <c r="D493" s="1" t="s">
        <v>1416</v>
      </c>
      <c r="E493" s="1" t="s">
        <v>21</v>
      </c>
      <c r="F493" s="1" t="s">
        <v>11</v>
      </c>
      <c r="G493" s="1" t="str">
        <f>IFERROR(__xludf.DUMMYFUNCTION("GOOGLETRANSLATE(D493,""fr"",""en"")"),"#VALUE!")</f>
        <v>#VALUE!</v>
      </c>
    </row>
    <row r="494" ht="15.75" customHeight="1">
      <c r="A494" s="1" t="s">
        <v>564</v>
      </c>
      <c r="B494" s="1">
        <v>1.0</v>
      </c>
      <c r="C494" s="1" t="s">
        <v>1417</v>
      </c>
      <c r="D494" s="1" t="s">
        <v>1418</v>
      </c>
      <c r="E494" s="1" t="s">
        <v>554</v>
      </c>
      <c r="F494" s="1" t="s">
        <v>30</v>
      </c>
      <c r="G494" s="1" t="str">
        <f>IFERROR(__xludf.DUMMYFUNCTION("GOOGLETRANSLATE(D494,""fr"",""en"")"),"#VALUE!")</f>
        <v>#VALUE!</v>
      </c>
    </row>
    <row r="495" ht="15.75" customHeight="1">
      <c r="A495" s="1" t="s">
        <v>281</v>
      </c>
      <c r="B495" s="1">
        <v>5.0</v>
      </c>
      <c r="C495" s="1" t="s">
        <v>1419</v>
      </c>
      <c r="D495" s="1" t="s">
        <v>1420</v>
      </c>
      <c r="E495" s="1" t="s">
        <v>176</v>
      </c>
      <c r="F495" s="1" t="s">
        <v>66</v>
      </c>
      <c r="G495" s="1" t="str">
        <f>IFERROR(__xludf.DUMMYFUNCTION("GOOGLETRANSLATE(D495,""fr"",""en"")"),"#VALUE!")</f>
        <v>#VALUE!</v>
      </c>
    </row>
    <row r="496" ht="15.75" customHeight="1">
      <c r="A496" s="1" t="s">
        <v>1421</v>
      </c>
      <c r="B496" s="1">
        <v>1.0</v>
      </c>
      <c r="C496" s="1" t="s">
        <v>1422</v>
      </c>
      <c r="D496" s="1" t="s">
        <v>1423</v>
      </c>
      <c r="E496" s="1" t="s">
        <v>10</v>
      </c>
      <c r="F496" s="1" t="s">
        <v>11</v>
      </c>
      <c r="G496" s="1" t="str">
        <f>IFERROR(__xludf.DUMMYFUNCTION("GOOGLETRANSLATE(D496,""fr"",""en"")"),"#VALUE!")</f>
        <v>#VALUE!</v>
      </c>
    </row>
    <row r="497" ht="15.75" customHeight="1">
      <c r="A497" s="1" t="s">
        <v>138</v>
      </c>
      <c r="B497" s="1">
        <v>5.0</v>
      </c>
      <c r="C497" s="1" t="s">
        <v>1424</v>
      </c>
      <c r="D497" s="1" t="s">
        <v>1425</v>
      </c>
      <c r="E497" s="1" t="s">
        <v>10</v>
      </c>
      <c r="F497" s="1" t="s">
        <v>11</v>
      </c>
      <c r="G497" s="1" t="str">
        <f>IFERROR(__xludf.DUMMYFUNCTION("GOOGLETRANSLATE(D497,""fr"",""en"")"),"#VALUE!")</f>
        <v>#VALUE!</v>
      </c>
    </row>
    <row r="498" ht="15.75" customHeight="1">
      <c r="A498" s="1" t="s">
        <v>1426</v>
      </c>
      <c r="B498" s="1">
        <v>1.0</v>
      </c>
      <c r="C498" s="1" t="s">
        <v>1427</v>
      </c>
      <c r="D498" s="1" t="s">
        <v>1428</v>
      </c>
      <c r="E498" s="1" t="s">
        <v>109</v>
      </c>
      <c r="F498" s="1" t="s">
        <v>11</v>
      </c>
      <c r="G498" s="1" t="str">
        <f>IFERROR(__xludf.DUMMYFUNCTION("GOOGLETRANSLATE(D498,""fr"",""en"")"),"#VALUE!")</f>
        <v>#VALUE!</v>
      </c>
    </row>
    <row r="499" ht="15.75" customHeight="1">
      <c r="A499" s="1" t="s">
        <v>1429</v>
      </c>
      <c r="B499" s="1">
        <v>1.0</v>
      </c>
      <c r="C499" s="1" t="s">
        <v>1430</v>
      </c>
      <c r="D499" s="1" t="s">
        <v>1431</v>
      </c>
      <c r="E499" s="1" t="s">
        <v>373</v>
      </c>
      <c r="F499" s="1" t="s">
        <v>30</v>
      </c>
      <c r="G499" s="1" t="str">
        <f>IFERROR(__xludf.DUMMYFUNCTION("GOOGLETRANSLATE(D499,""fr"",""en"")"),"#VALUE!")</f>
        <v>#VALUE!</v>
      </c>
    </row>
    <row r="500" ht="15.75" customHeight="1">
      <c r="A500" s="1" t="s">
        <v>1303</v>
      </c>
      <c r="B500" s="1">
        <v>3.0</v>
      </c>
      <c r="C500" s="1" t="s">
        <v>1432</v>
      </c>
      <c r="D500" s="1" t="s">
        <v>1433</v>
      </c>
      <c r="E500" s="1" t="s">
        <v>169</v>
      </c>
      <c r="F500" s="1" t="s">
        <v>11</v>
      </c>
      <c r="G500" s="1" t="str">
        <f>IFERROR(__xludf.DUMMYFUNCTION("GOOGLETRANSLATE(D500,""fr"",""en"")"),"#VALUE!")</f>
        <v>#VALUE!</v>
      </c>
    </row>
    <row r="501" ht="15.75" customHeight="1">
      <c r="A501" s="1" t="s">
        <v>1434</v>
      </c>
      <c r="B501" s="1">
        <v>3.0</v>
      </c>
      <c r="C501" s="1" t="s">
        <v>1435</v>
      </c>
      <c r="D501" s="1" t="s">
        <v>1436</v>
      </c>
      <c r="E501" s="1" t="s">
        <v>10</v>
      </c>
      <c r="F501" s="1" t="s">
        <v>11</v>
      </c>
      <c r="G501" s="1" t="str">
        <f>IFERROR(__xludf.DUMMYFUNCTION("GOOGLETRANSLATE(D501,""fr"",""en"")"),"#VALUE!")</f>
        <v>#VALUE!</v>
      </c>
    </row>
    <row r="502" ht="15.75" customHeight="1">
      <c r="A502" s="1" t="s">
        <v>311</v>
      </c>
      <c r="B502" s="1">
        <v>2.0</v>
      </c>
      <c r="C502" s="1" t="s">
        <v>1437</v>
      </c>
      <c r="D502" s="1" t="s">
        <v>1438</v>
      </c>
      <c r="E502" s="1" t="s">
        <v>250</v>
      </c>
      <c r="F502" s="1" t="s">
        <v>30</v>
      </c>
      <c r="G502" s="1" t="str">
        <f>IFERROR(__xludf.DUMMYFUNCTION("GOOGLETRANSLATE(D502,""fr"",""en"")"),"#VALUE!")</f>
        <v>#VALUE!</v>
      </c>
    </row>
    <row r="503" ht="15.75" customHeight="1">
      <c r="A503" s="1" t="s">
        <v>1439</v>
      </c>
      <c r="B503" s="1">
        <v>5.0</v>
      </c>
      <c r="C503" s="1" t="s">
        <v>1440</v>
      </c>
      <c r="D503" s="1" t="s">
        <v>1441</v>
      </c>
      <c r="E503" s="1" t="s">
        <v>10</v>
      </c>
      <c r="F503" s="1" t="s">
        <v>11</v>
      </c>
      <c r="G503" s="1" t="str">
        <f>IFERROR(__xludf.DUMMYFUNCTION("GOOGLETRANSLATE(D503,""fr"",""en"")"),"#VALUE!")</f>
        <v>#VALUE!</v>
      </c>
    </row>
    <row r="504" ht="15.75" customHeight="1">
      <c r="A504" s="1" t="s">
        <v>777</v>
      </c>
      <c r="B504" s="1">
        <v>1.0</v>
      </c>
      <c r="C504" s="1" t="s">
        <v>1442</v>
      </c>
      <c r="D504" s="1" t="s">
        <v>1443</v>
      </c>
      <c r="E504" s="1" t="s">
        <v>355</v>
      </c>
      <c r="F504" s="1" t="s">
        <v>110</v>
      </c>
      <c r="G504" s="1" t="str">
        <f>IFERROR(__xludf.DUMMYFUNCTION("GOOGLETRANSLATE(D504,""fr"",""en"")"),"#VALUE!")</f>
        <v>#VALUE!</v>
      </c>
    </row>
    <row r="505" ht="15.75" customHeight="1">
      <c r="A505" s="1" t="s">
        <v>955</v>
      </c>
      <c r="B505" s="1">
        <v>2.0</v>
      </c>
      <c r="C505" s="1" t="s">
        <v>1444</v>
      </c>
      <c r="D505" s="1" t="s">
        <v>1445</v>
      </c>
      <c r="E505" s="1" t="s">
        <v>10</v>
      </c>
      <c r="F505" s="1" t="s">
        <v>11</v>
      </c>
      <c r="G505" s="1" t="str">
        <f>IFERROR(__xludf.DUMMYFUNCTION("GOOGLETRANSLATE(D505,""fr"",""en"")"),"#VALUE!")</f>
        <v>#VALUE!</v>
      </c>
    </row>
    <row r="506" ht="15.75" customHeight="1">
      <c r="A506" s="1" t="s">
        <v>667</v>
      </c>
      <c r="B506" s="1">
        <v>2.0</v>
      </c>
      <c r="C506" s="1" t="s">
        <v>1446</v>
      </c>
      <c r="D506" s="1" t="s">
        <v>1447</v>
      </c>
      <c r="E506" s="1" t="s">
        <v>10</v>
      </c>
      <c r="F506" s="1" t="s">
        <v>11</v>
      </c>
      <c r="G506" s="1" t="str">
        <f>IFERROR(__xludf.DUMMYFUNCTION("GOOGLETRANSLATE(D506,""fr"",""en"")"),"#VALUE!")</f>
        <v>#VALUE!</v>
      </c>
    </row>
    <row r="507" ht="15.75" customHeight="1">
      <c r="A507" s="1" t="s">
        <v>227</v>
      </c>
      <c r="B507" s="1">
        <v>4.0</v>
      </c>
      <c r="C507" s="1" t="s">
        <v>1448</v>
      </c>
      <c r="D507" s="1" t="s">
        <v>1449</v>
      </c>
      <c r="E507" s="1" t="s">
        <v>21</v>
      </c>
      <c r="F507" s="1" t="s">
        <v>11</v>
      </c>
      <c r="G507" s="1" t="str">
        <f>IFERROR(__xludf.DUMMYFUNCTION("GOOGLETRANSLATE(D507,""fr"",""en"")"),"#VALUE!")</f>
        <v>#VALUE!</v>
      </c>
    </row>
    <row r="508" ht="15.75" customHeight="1">
      <c r="A508" s="1" t="s">
        <v>1450</v>
      </c>
      <c r="B508" s="1">
        <v>1.0</v>
      </c>
      <c r="C508" s="1" t="s">
        <v>1451</v>
      </c>
      <c r="D508" s="1" t="s">
        <v>1452</v>
      </c>
      <c r="E508" s="1" t="s">
        <v>10</v>
      </c>
      <c r="F508" s="1" t="s">
        <v>11</v>
      </c>
      <c r="G508" s="1" t="str">
        <f>IFERROR(__xludf.DUMMYFUNCTION("GOOGLETRANSLATE(D508,""fr"",""en"")"),"#VALUE!")</f>
        <v>#VALUE!</v>
      </c>
    </row>
    <row r="509" ht="15.75" customHeight="1">
      <c r="A509" s="1" t="s">
        <v>1453</v>
      </c>
      <c r="B509" s="1">
        <v>5.0</v>
      </c>
      <c r="C509" s="1" t="s">
        <v>1454</v>
      </c>
      <c r="D509" s="1" t="s">
        <v>1455</v>
      </c>
      <c r="E509" s="1" t="s">
        <v>614</v>
      </c>
      <c r="F509" s="1" t="s">
        <v>30</v>
      </c>
      <c r="G509" s="1" t="str">
        <f>IFERROR(__xludf.DUMMYFUNCTION("GOOGLETRANSLATE(D509,""fr"",""en"")"),"#VALUE!")</f>
        <v>#VALUE!</v>
      </c>
    </row>
    <row r="510" ht="15.75" customHeight="1">
      <c r="A510" s="1" t="s">
        <v>1456</v>
      </c>
      <c r="B510" s="1">
        <v>1.0</v>
      </c>
      <c r="C510" s="1" t="s">
        <v>1457</v>
      </c>
      <c r="D510" s="1" t="s">
        <v>1458</v>
      </c>
      <c r="E510" s="1" t="s">
        <v>34</v>
      </c>
      <c r="F510" s="1" t="s">
        <v>30</v>
      </c>
      <c r="G510" s="1" t="str">
        <f>IFERROR(__xludf.DUMMYFUNCTION("GOOGLETRANSLATE(D510,""fr"",""en"")"),"#VALUE!")</f>
        <v>#VALUE!</v>
      </c>
    </row>
    <row r="511" ht="15.75" customHeight="1">
      <c r="A511" s="1" t="s">
        <v>97</v>
      </c>
      <c r="B511" s="1">
        <v>3.0</v>
      </c>
      <c r="C511" s="1" t="s">
        <v>1459</v>
      </c>
      <c r="D511" s="1" t="s">
        <v>1460</v>
      </c>
      <c r="E511" s="1" t="s">
        <v>21</v>
      </c>
      <c r="F511" s="1" t="s">
        <v>11</v>
      </c>
      <c r="G511" s="1" t="str">
        <f>IFERROR(__xludf.DUMMYFUNCTION("GOOGLETRANSLATE(D511,""fr"",""en"")"),"#VALUE!")</f>
        <v>#VALUE!</v>
      </c>
    </row>
    <row r="512" ht="15.75" customHeight="1">
      <c r="A512" s="1" t="s">
        <v>1461</v>
      </c>
      <c r="B512" s="1">
        <v>3.0</v>
      </c>
      <c r="C512" s="1" t="s">
        <v>1462</v>
      </c>
      <c r="D512" s="1" t="s">
        <v>1463</v>
      </c>
      <c r="E512" s="1" t="s">
        <v>10</v>
      </c>
      <c r="F512" s="1" t="s">
        <v>110</v>
      </c>
      <c r="G512" s="1" t="str">
        <f>IFERROR(__xludf.DUMMYFUNCTION("GOOGLETRANSLATE(D512,""fr"",""en"")"),"#VALUE!")</f>
        <v>#VALUE!</v>
      </c>
    </row>
    <row r="513" ht="15.75" customHeight="1">
      <c r="A513" s="1" t="s">
        <v>988</v>
      </c>
      <c r="B513" s="1">
        <v>4.0</v>
      </c>
      <c r="C513" s="1" t="s">
        <v>1464</v>
      </c>
      <c r="D513" s="1" t="s">
        <v>1465</v>
      </c>
      <c r="E513" s="1" t="s">
        <v>169</v>
      </c>
      <c r="F513" s="1" t="s">
        <v>11</v>
      </c>
      <c r="G513" s="1" t="str">
        <f>IFERROR(__xludf.DUMMYFUNCTION("GOOGLETRANSLATE(D513,""fr"",""en"")"),"#VALUE!")</f>
        <v>#VALUE!</v>
      </c>
    </row>
    <row r="514" ht="15.75" customHeight="1">
      <c r="A514" s="1" t="s">
        <v>1466</v>
      </c>
      <c r="B514" s="1">
        <v>4.0</v>
      </c>
      <c r="C514" s="1" t="s">
        <v>1467</v>
      </c>
      <c r="D514" s="1" t="s">
        <v>1468</v>
      </c>
      <c r="E514" s="1" t="s">
        <v>125</v>
      </c>
      <c r="F514" s="1" t="s">
        <v>11</v>
      </c>
      <c r="G514" s="1" t="str">
        <f>IFERROR(__xludf.DUMMYFUNCTION("GOOGLETRANSLATE(D514,""fr"",""en"")"),"#VALUE!")</f>
        <v>#VALUE!</v>
      </c>
    </row>
    <row r="515" ht="15.75" customHeight="1">
      <c r="A515" s="1" t="s">
        <v>1469</v>
      </c>
      <c r="B515" s="1">
        <v>2.0</v>
      </c>
      <c r="C515" s="1" t="s">
        <v>1470</v>
      </c>
      <c r="D515" s="1" t="s">
        <v>1471</v>
      </c>
      <c r="E515" s="1" t="s">
        <v>1472</v>
      </c>
      <c r="F515" s="1" t="s">
        <v>84</v>
      </c>
      <c r="G515" s="1" t="str">
        <f>IFERROR(__xludf.DUMMYFUNCTION("GOOGLETRANSLATE(D515,""fr"",""en"")"),"#VALUE!")</f>
        <v>#VALUE!</v>
      </c>
    </row>
    <row r="516" ht="15.75" customHeight="1">
      <c r="A516" s="1" t="s">
        <v>1473</v>
      </c>
      <c r="B516" s="1">
        <v>4.0</v>
      </c>
      <c r="C516" s="1" t="s">
        <v>1474</v>
      </c>
      <c r="D516" s="1" t="s">
        <v>1475</v>
      </c>
      <c r="E516" s="1" t="s">
        <v>21</v>
      </c>
      <c r="F516" s="1" t="s">
        <v>11</v>
      </c>
      <c r="G516" s="1" t="str">
        <f>IFERROR(__xludf.DUMMYFUNCTION("GOOGLETRANSLATE(D516,""fr"",""en"")"),"I am satisfied with the service. The services are up to my expectations and I hope to be happy with customer service afterwards. Good car insurance")</f>
        <v>I am satisfied with the service. The services are up to my expectations and I hope to be happy with customer service afterwards. Good car insurance</v>
      </c>
    </row>
    <row r="517" ht="15.75" customHeight="1">
      <c r="A517" s="1" t="s">
        <v>1476</v>
      </c>
      <c r="B517" s="1">
        <v>2.0</v>
      </c>
      <c r="C517" s="1" t="s">
        <v>1477</v>
      </c>
      <c r="D517" s="1" t="s">
        <v>1478</v>
      </c>
      <c r="E517" s="1" t="s">
        <v>10</v>
      </c>
      <c r="F517" s="1" t="s">
        <v>11</v>
      </c>
      <c r="G517" s="1" t="str">
        <f>IFERROR(__xludf.DUMMYFUNCTION("GOOGLETRANSLATE(D517,""fr"",""en"")"),"#VALUE!")</f>
        <v>#VALUE!</v>
      </c>
    </row>
    <row r="518" ht="15.75" customHeight="1">
      <c r="A518" s="1" t="s">
        <v>1479</v>
      </c>
      <c r="B518" s="1">
        <v>5.0</v>
      </c>
      <c r="C518" s="1" t="s">
        <v>1480</v>
      </c>
      <c r="D518" s="1" t="s">
        <v>1481</v>
      </c>
      <c r="E518" s="1" t="s">
        <v>10</v>
      </c>
      <c r="F518" s="1" t="s">
        <v>11</v>
      </c>
      <c r="G518" s="1" t="str">
        <f>IFERROR(__xludf.DUMMYFUNCTION("GOOGLETRANSLATE(D518,""fr"",""en"")"),"#VALUE!")</f>
        <v>#VALUE!</v>
      </c>
    </row>
    <row r="519" ht="15.75" customHeight="1">
      <c r="A519" s="1" t="s">
        <v>1482</v>
      </c>
      <c r="B519" s="1">
        <v>5.0</v>
      </c>
      <c r="C519" s="1" t="s">
        <v>1483</v>
      </c>
      <c r="D519" s="1" t="s">
        <v>1484</v>
      </c>
      <c r="E519" s="1" t="s">
        <v>21</v>
      </c>
      <c r="F519" s="1" t="s">
        <v>11</v>
      </c>
      <c r="G519" s="1" t="str">
        <f>IFERROR(__xludf.DUMMYFUNCTION("GOOGLETRANSLATE(D519,""fr"",""en"")"),"#VALUE!")</f>
        <v>#VALUE!</v>
      </c>
    </row>
    <row r="520" ht="15.75" customHeight="1">
      <c r="A520" s="1" t="s">
        <v>1485</v>
      </c>
      <c r="B520" s="1">
        <v>1.0</v>
      </c>
      <c r="C520" s="1" t="s">
        <v>1486</v>
      </c>
      <c r="D520" s="1" t="s">
        <v>1487</v>
      </c>
      <c r="E520" s="1" t="s">
        <v>21</v>
      </c>
      <c r="F520" s="1" t="s">
        <v>11</v>
      </c>
      <c r="G520" s="1" t="str">
        <f>IFERROR(__xludf.DUMMYFUNCTION("GOOGLETRANSLATE(D520,""fr"",""en"")"),"#VALUE!")</f>
        <v>#VALUE!</v>
      </c>
    </row>
    <row r="521" ht="15.75" customHeight="1">
      <c r="A521" s="1" t="s">
        <v>893</v>
      </c>
      <c r="B521" s="1">
        <v>2.0</v>
      </c>
      <c r="C521" s="1" t="s">
        <v>1488</v>
      </c>
      <c r="D521" s="1" t="s">
        <v>1489</v>
      </c>
      <c r="E521" s="1" t="s">
        <v>250</v>
      </c>
      <c r="F521" s="1" t="s">
        <v>30</v>
      </c>
      <c r="G521" s="1" t="str">
        <f>IFERROR(__xludf.DUMMYFUNCTION("GOOGLETRANSLATE(D521,""fr"",""en"")"),"#VALUE!")</f>
        <v>#VALUE!</v>
      </c>
    </row>
    <row r="522" ht="15.75" customHeight="1">
      <c r="A522" s="1" t="s">
        <v>1490</v>
      </c>
      <c r="B522" s="1">
        <v>5.0</v>
      </c>
      <c r="C522" s="1" t="s">
        <v>1491</v>
      </c>
      <c r="D522" s="1" t="s">
        <v>1492</v>
      </c>
      <c r="E522" s="1" t="s">
        <v>21</v>
      </c>
      <c r="F522" s="1" t="s">
        <v>11</v>
      </c>
      <c r="G522" s="1" t="str">
        <f>IFERROR(__xludf.DUMMYFUNCTION("GOOGLETRANSLATE(D522,""fr"",""en"")"),"#VALUE!")</f>
        <v>#VALUE!</v>
      </c>
    </row>
    <row r="523" ht="15.75" customHeight="1">
      <c r="A523" s="1" t="s">
        <v>738</v>
      </c>
      <c r="B523" s="1">
        <v>1.0</v>
      </c>
      <c r="C523" s="1" t="s">
        <v>1493</v>
      </c>
      <c r="D523" s="1" t="s">
        <v>1494</v>
      </c>
      <c r="E523" s="1" t="s">
        <v>10</v>
      </c>
      <c r="F523" s="1" t="s">
        <v>11</v>
      </c>
      <c r="G523" s="1" t="str">
        <f>IFERROR(__xludf.DUMMYFUNCTION("GOOGLETRANSLATE(D523,""fr"",""en"")"),"#VALUE!")</f>
        <v>#VALUE!</v>
      </c>
    </row>
    <row r="524" ht="15.75" customHeight="1">
      <c r="A524" s="1" t="s">
        <v>1495</v>
      </c>
      <c r="B524" s="1">
        <v>1.0</v>
      </c>
      <c r="C524" s="1" t="s">
        <v>1496</v>
      </c>
      <c r="D524" s="1" t="s">
        <v>1497</v>
      </c>
      <c r="E524" s="1" t="s">
        <v>21</v>
      </c>
      <c r="F524" s="1" t="s">
        <v>11</v>
      </c>
      <c r="G524" s="1" t="str">
        <f>IFERROR(__xludf.DUMMYFUNCTION("GOOGLETRANSLATE(D524,""fr"",""en"")"),"#VALUE!")</f>
        <v>#VALUE!</v>
      </c>
    </row>
    <row r="525" ht="15.75" customHeight="1">
      <c r="A525" s="1" t="s">
        <v>1498</v>
      </c>
      <c r="B525" s="1">
        <v>5.0</v>
      </c>
      <c r="C525" s="1" t="s">
        <v>1499</v>
      </c>
      <c r="D525" s="1" t="s">
        <v>1500</v>
      </c>
      <c r="E525" s="1" t="s">
        <v>65</v>
      </c>
      <c r="F525" s="1" t="s">
        <v>66</v>
      </c>
      <c r="G525" s="1" t="str">
        <f>IFERROR(__xludf.DUMMYFUNCTION("GOOGLETRANSLATE(D525,""fr"",""en"")"),"#VALUE!")</f>
        <v>#VALUE!</v>
      </c>
    </row>
    <row r="526" ht="15.75" customHeight="1">
      <c r="A526" s="1" t="s">
        <v>769</v>
      </c>
      <c r="B526" s="1">
        <v>5.0</v>
      </c>
      <c r="C526" s="1" t="s">
        <v>1501</v>
      </c>
      <c r="D526" s="1" t="s">
        <v>1502</v>
      </c>
      <c r="E526" s="1" t="s">
        <v>554</v>
      </c>
      <c r="F526" s="1" t="s">
        <v>30</v>
      </c>
      <c r="G526" s="1" t="str">
        <f>IFERROR(__xludf.DUMMYFUNCTION("GOOGLETRANSLATE(D526,""fr"",""en"")"),"#VALUE!")</f>
        <v>#VALUE!</v>
      </c>
    </row>
    <row r="527" ht="15.75" customHeight="1">
      <c r="A527" s="1" t="s">
        <v>704</v>
      </c>
      <c r="B527" s="1">
        <v>3.0</v>
      </c>
      <c r="C527" s="1" t="s">
        <v>1503</v>
      </c>
      <c r="D527" s="1" t="s">
        <v>1504</v>
      </c>
      <c r="E527" s="1" t="s">
        <v>65</v>
      </c>
      <c r="F527" s="1" t="s">
        <v>66</v>
      </c>
      <c r="G527" s="1" t="str">
        <f>IFERROR(__xludf.DUMMYFUNCTION("GOOGLETRANSLATE(D527,""fr"",""en"")"),"#VALUE!")</f>
        <v>#VALUE!</v>
      </c>
    </row>
    <row r="528" ht="15.75" customHeight="1">
      <c r="A528" s="1" t="s">
        <v>217</v>
      </c>
      <c r="B528" s="1">
        <v>1.0</v>
      </c>
      <c r="C528" s="1" t="s">
        <v>1505</v>
      </c>
      <c r="D528" s="1" t="s">
        <v>1506</v>
      </c>
      <c r="E528" s="1" t="s">
        <v>226</v>
      </c>
      <c r="F528" s="1" t="s">
        <v>11</v>
      </c>
      <c r="G528" s="1" t="str">
        <f>IFERROR(__xludf.DUMMYFUNCTION("GOOGLETRANSLATE(D528,""fr"",""en"")"),"#VALUE!")</f>
        <v>#VALUE!</v>
      </c>
    </row>
    <row r="529" ht="15.75" customHeight="1">
      <c r="A529" s="1" t="s">
        <v>1507</v>
      </c>
      <c r="B529" s="1">
        <v>1.0</v>
      </c>
      <c r="C529" s="1" t="s">
        <v>1508</v>
      </c>
      <c r="D529" s="1" t="s">
        <v>1509</v>
      </c>
      <c r="E529" s="1" t="s">
        <v>10</v>
      </c>
      <c r="F529" s="1" t="s">
        <v>11</v>
      </c>
      <c r="G529" s="1" t="str">
        <f>IFERROR(__xludf.DUMMYFUNCTION("GOOGLETRANSLATE(D529,""fr"",""en"")"),"#VALUE!")</f>
        <v>#VALUE!</v>
      </c>
    </row>
    <row r="530" ht="15.75" customHeight="1">
      <c r="A530" s="1" t="s">
        <v>1510</v>
      </c>
      <c r="B530" s="1">
        <v>1.0</v>
      </c>
      <c r="C530" s="1" t="s">
        <v>1511</v>
      </c>
      <c r="D530" s="1" t="s">
        <v>1512</v>
      </c>
      <c r="E530" s="1" t="s">
        <v>125</v>
      </c>
      <c r="F530" s="1" t="s">
        <v>11</v>
      </c>
      <c r="G530" s="1" t="str">
        <f>IFERROR(__xludf.DUMMYFUNCTION("GOOGLETRANSLATE(D530,""fr"",""en"")"),"#VALUE!")</f>
        <v>#VALUE!</v>
      </c>
    </row>
    <row r="531" ht="15.75" customHeight="1">
      <c r="A531" s="1" t="s">
        <v>1513</v>
      </c>
      <c r="B531" s="1">
        <v>3.0</v>
      </c>
      <c r="C531" s="1" t="s">
        <v>1514</v>
      </c>
      <c r="D531" s="1" t="s">
        <v>1515</v>
      </c>
      <c r="E531" s="1" t="s">
        <v>614</v>
      </c>
      <c r="F531" s="1" t="s">
        <v>30</v>
      </c>
      <c r="G531" s="1" t="str">
        <f>IFERROR(__xludf.DUMMYFUNCTION("GOOGLETRANSLATE(D531,""fr"",""en"")"),"#VALUE!")</f>
        <v>#VALUE!</v>
      </c>
    </row>
    <row r="532" ht="15.75" customHeight="1">
      <c r="A532" s="1" t="s">
        <v>144</v>
      </c>
      <c r="B532" s="1">
        <v>4.0</v>
      </c>
      <c r="C532" s="1" t="s">
        <v>1516</v>
      </c>
      <c r="D532" s="1" t="s">
        <v>1517</v>
      </c>
      <c r="E532" s="1" t="s">
        <v>614</v>
      </c>
      <c r="F532" s="1" t="s">
        <v>30</v>
      </c>
      <c r="G532" s="1" t="str">
        <f>IFERROR(__xludf.DUMMYFUNCTION("GOOGLETRANSLATE(D532,""fr"",""en"")"),"#VALUE!")</f>
        <v>#VALUE!</v>
      </c>
    </row>
    <row r="533" ht="15.75" customHeight="1">
      <c r="A533" s="1" t="s">
        <v>1518</v>
      </c>
      <c r="B533" s="1">
        <v>2.0</v>
      </c>
      <c r="C533" s="1" t="s">
        <v>1519</v>
      </c>
      <c r="D533" s="1" t="s">
        <v>1520</v>
      </c>
      <c r="E533" s="1" t="s">
        <v>29</v>
      </c>
      <c r="F533" s="1" t="s">
        <v>30</v>
      </c>
      <c r="G533" s="1" t="str">
        <f>IFERROR(__xludf.DUMMYFUNCTION("GOOGLETRANSLATE(D533,""fr"",""en"")"),"#VALUE!")</f>
        <v>#VALUE!</v>
      </c>
    </row>
    <row r="534" ht="15.75" customHeight="1">
      <c r="A534" s="1" t="s">
        <v>35</v>
      </c>
      <c r="B534" s="1">
        <v>1.0</v>
      </c>
      <c r="C534" s="1" t="s">
        <v>1521</v>
      </c>
      <c r="D534" s="1" t="s">
        <v>1522</v>
      </c>
      <c r="E534" s="1" t="s">
        <v>29</v>
      </c>
      <c r="F534" s="1" t="s">
        <v>30</v>
      </c>
      <c r="G534" s="1" t="str">
        <f>IFERROR(__xludf.DUMMYFUNCTION("GOOGLETRANSLATE(D534,""fr"",""en"")"),"#VALUE!")</f>
        <v>#VALUE!</v>
      </c>
    </row>
    <row r="535" ht="15.75" customHeight="1">
      <c r="A535" s="1" t="s">
        <v>1062</v>
      </c>
      <c r="B535" s="1">
        <v>4.0</v>
      </c>
      <c r="C535" s="1" t="s">
        <v>1523</v>
      </c>
      <c r="D535" s="1" t="s">
        <v>1524</v>
      </c>
      <c r="E535" s="1" t="s">
        <v>21</v>
      </c>
      <c r="F535" s="1" t="s">
        <v>11</v>
      </c>
      <c r="G535" s="1" t="str">
        <f>IFERROR(__xludf.DUMMYFUNCTION("GOOGLETRANSLATE(D535,""fr"",""en"")"),"#VALUE!")</f>
        <v>#VALUE!</v>
      </c>
    </row>
    <row r="536" ht="15.75" customHeight="1">
      <c r="A536" s="1" t="s">
        <v>615</v>
      </c>
      <c r="B536" s="1">
        <v>4.0</v>
      </c>
      <c r="C536" s="1" t="s">
        <v>1525</v>
      </c>
      <c r="D536" s="1" t="s">
        <v>1526</v>
      </c>
      <c r="E536" s="1" t="s">
        <v>176</v>
      </c>
      <c r="F536" s="1" t="s">
        <v>66</v>
      </c>
      <c r="G536" s="1" t="str">
        <f>IFERROR(__xludf.DUMMYFUNCTION("GOOGLETRANSLATE(D536,""fr"",""en"")"),"#VALUE!")</f>
        <v>#VALUE!</v>
      </c>
    </row>
    <row r="537" ht="15.75" customHeight="1">
      <c r="A537" s="1" t="s">
        <v>741</v>
      </c>
      <c r="B537" s="1">
        <v>2.0</v>
      </c>
      <c r="C537" s="1" t="s">
        <v>1527</v>
      </c>
      <c r="D537" s="1" t="s">
        <v>1528</v>
      </c>
      <c r="E537" s="1" t="s">
        <v>10</v>
      </c>
      <c r="F537" s="1" t="s">
        <v>11</v>
      </c>
      <c r="G537" s="1" t="str">
        <f>IFERROR(__xludf.DUMMYFUNCTION("GOOGLETRANSLATE(D537,""fr"",""en"")"),"#VALUE!")</f>
        <v>#VALUE!</v>
      </c>
    </row>
    <row r="538" ht="15.75" customHeight="1">
      <c r="A538" s="1" t="s">
        <v>281</v>
      </c>
      <c r="B538" s="1">
        <v>4.0</v>
      </c>
      <c r="C538" s="1" t="s">
        <v>1529</v>
      </c>
      <c r="D538" s="1" t="s">
        <v>1530</v>
      </c>
      <c r="E538" s="1" t="s">
        <v>21</v>
      </c>
      <c r="F538" s="1" t="s">
        <v>11</v>
      </c>
      <c r="G538" s="1" t="str">
        <f>IFERROR(__xludf.DUMMYFUNCTION("GOOGLETRANSLATE(D538,""fr"",""en"")"),"#VALUE!")</f>
        <v>#VALUE!</v>
      </c>
    </row>
    <row r="539" ht="15.75" customHeight="1">
      <c r="A539" s="1" t="s">
        <v>1180</v>
      </c>
      <c r="B539" s="1">
        <v>4.0</v>
      </c>
      <c r="C539" s="1" t="s">
        <v>1531</v>
      </c>
      <c r="D539" s="1" t="s">
        <v>1532</v>
      </c>
      <c r="E539" s="1" t="s">
        <v>10</v>
      </c>
      <c r="F539" s="1" t="s">
        <v>11</v>
      </c>
      <c r="G539" s="1" t="str">
        <f>IFERROR(__xludf.DUMMYFUNCTION("GOOGLETRANSLATE(D539,""fr"",""en"")"),"#VALUE!")</f>
        <v>#VALUE!</v>
      </c>
    </row>
    <row r="540" ht="15.75" customHeight="1">
      <c r="A540" s="1" t="s">
        <v>1533</v>
      </c>
      <c r="B540" s="1">
        <v>2.0</v>
      </c>
      <c r="C540" s="1" t="s">
        <v>1534</v>
      </c>
      <c r="D540" s="1" t="s">
        <v>1535</v>
      </c>
      <c r="E540" s="1" t="s">
        <v>176</v>
      </c>
      <c r="F540" s="1" t="s">
        <v>66</v>
      </c>
      <c r="G540" s="1" t="str">
        <f>IFERROR(__xludf.DUMMYFUNCTION("GOOGLETRANSLATE(D540,""fr"",""en"")"),"#VALUE!")</f>
        <v>#VALUE!</v>
      </c>
    </row>
    <row r="541" ht="15.75" customHeight="1">
      <c r="A541" s="1" t="s">
        <v>686</v>
      </c>
      <c r="B541" s="1">
        <v>5.0</v>
      </c>
      <c r="C541" s="1" t="s">
        <v>1536</v>
      </c>
      <c r="D541" s="1" t="s">
        <v>1537</v>
      </c>
      <c r="E541" s="1" t="s">
        <v>10</v>
      </c>
      <c r="F541" s="1" t="s">
        <v>11</v>
      </c>
      <c r="G541" s="1" t="str">
        <f>IFERROR(__xludf.DUMMYFUNCTION("GOOGLETRANSLATE(D541,""fr"",""en"")"),"#VALUE!")</f>
        <v>#VALUE!</v>
      </c>
    </row>
    <row r="542" ht="15.75" customHeight="1">
      <c r="A542" s="1" t="s">
        <v>698</v>
      </c>
      <c r="B542" s="1">
        <v>1.0</v>
      </c>
      <c r="C542" s="1" t="s">
        <v>1538</v>
      </c>
      <c r="D542" s="1" t="s">
        <v>1539</v>
      </c>
      <c r="E542" s="1" t="s">
        <v>10</v>
      </c>
      <c r="F542" s="1" t="s">
        <v>11</v>
      </c>
      <c r="G542" s="1" t="str">
        <f>IFERROR(__xludf.DUMMYFUNCTION("GOOGLETRANSLATE(D542,""fr"",""en"")"),"#VALUE!")</f>
        <v>#VALUE!</v>
      </c>
    </row>
    <row r="543" ht="15.75" customHeight="1">
      <c r="A543" s="1" t="s">
        <v>1540</v>
      </c>
      <c r="B543" s="1">
        <v>2.0</v>
      </c>
      <c r="C543" s="1" t="s">
        <v>1541</v>
      </c>
      <c r="D543" s="1" t="s">
        <v>1542</v>
      </c>
      <c r="E543" s="1" t="s">
        <v>1543</v>
      </c>
      <c r="F543" s="1" t="s">
        <v>118</v>
      </c>
      <c r="G543" s="1" t="str">
        <f>IFERROR(__xludf.DUMMYFUNCTION("GOOGLETRANSLATE(D543,""fr"",""en"")"),"#VALUE!")</f>
        <v>#VALUE!</v>
      </c>
    </row>
    <row r="544" ht="15.75" customHeight="1">
      <c r="A544" s="1" t="s">
        <v>1544</v>
      </c>
      <c r="B544" s="1">
        <v>1.0</v>
      </c>
      <c r="C544" s="1" t="s">
        <v>1545</v>
      </c>
      <c r="D544" s="1" t="s">
        <v>1546</v>
      </c>
      <c r="E544" s="1" t="s">
        <v>373</v>
      </c>
      <c r="F544" s="1" t="s">
        <v>30</v>
      </c>
      <c r="G544" s="1" t="str">
        <f>IFERROR(__xludf.DUMMYFUNCTION("GOOGLETRANSLATE(D544,""fr"",""en"")"),"#VALUE!")</f>
        <v>#VALUE!</v>
      </c>
    </row>
    <row r="545" ht="15.75" customHeight="1">
      <c r="A545" s="1" t="s">
        <v>1547</v>
      </c>
      <c r="B545" s="1">
        <v>2.0</v>
      </c>
      <c r="C545" s="1" t="s">
        <v>1548</v>
      </c>
      <c r="D545" s="1" t="s">
        <v>1549</v>
      </c>
      <c r="E545" s="1" t="s">
        <v>292</v>
      </c>
      <c r="F545" s="1" t="s">
        <v>11</v>
      </c>
      <c r="G545" s="1" t="str">
        <f>IFERROR(__xludf.DUMMYFUNCTION("GOOGLETRANSLATE(D545,""fr"",""en"")"),"#VALUE!")</f>
        <v>#VALUE!</v>
      </c>
    </row>
    <row r="546" ht="15.75" customHeight="1">
      <c r="A546" s="1" t="s">
        <v>1482</v>
      </c>
      <c r="B546" s="1">
        <v>5.0</v>
      </c>
      <c r="C546" s="1" t="s">
        <v>1550</v>
      </c>
      <c r="D546" s="1" t="s">
        <v>1551</v>
      </c>
      <c r="E546" s="1" t="s">
        <v>65</v>
      </c>
      <c r="F546" s="1" t="s">
        <v>66</v>
      </c>
      <c r="G546" s="1" t="str">
        <f>IFERROR(__xludf.DUMMYFUNCTION("GOOGLETRANSLATE(D546,""fr"",""en"")"),"#VALUE!")</f>
        <v>#VALUE!</v>
      </c>
    </row>
    <row r="547" ht="15.75" customHeight="1">
      <c r="A547" s="1" t="s">
        <v>1552</v>
      </c>
      <c r="B547" s="1">
        <v>1.0</v>
      </c>
      <c r="C547" s="1" t="s">
        <v>1553</v>
      </c>
      <c r="D547" s="1" t="s">
        <v>1554</v>
      </c>
      <c r="E547" s="1" t="s">
        <v>519</v>
      </c>
      <c r="F547" s="1" t="s">
        <v>118</v>
      </c>
      <c r="G547" s="1" t="str">
        <f>IFERROR(__xludf.DUMMYFUNCTION("GOOGLETRANSLATE(D547,""fr"",""en"")"),"#VALUE!")</f>
        <v>#VALUE!</v>
      </c>
    </row>
    <row r="548" ht="15.75" customHeight="1">
      <c r="A548" s="1" t="s">
        <v>1138</v>
      </c>
      <c r="B548" s="1">
        <v>5.0</v>
      </c>
      <c r="C548" s="1" t="s">
        <v>1555</v>
      </c>
      <c r="D548" s="1" t="s">
        <v>1556</v>
      </c>
      <c r="E548" s="1" t="s">
        <v>21</v>
      </c>
      <c r="F548" s="1" t="s">
        <v>11</v>
      </c>
      <c r="G548" s="1" t="str">
        <f>IFERROR(__xludf.DUMMYFUNCTION("GOOGLETRANSLATE(D548,""fr"",""en"")"),"#VALUE!")</f>
        <v>#VALUE!</v>
      </c>
    </row>
    <row r="549" ht="15.75" customHeight="1">
      <c r="A549" s="1" t="s">
        <v>585</v>
      </c>
      <c r="B549" s="1">
        <v>3.0</v>
      </c>
      <c r="C549" s="1" t="s">
        <v>1557</v>
      </c>
      <c r="D549" s="1" t="s">
        <v>1558</v>
      </c>
      <c r="E549" s="1" t="s">
        <v>21</v>
      </c>
      <c r="F549" s="1" t="s">
        <v>11</v>
      </c>
      <c r="G549" s="1" t="str">
        <f>IFERROR(__xludf.DUMMYFUNCTION("GOOGLETRANSLATE(D549,""fr"",""en"")"),"#VALUE!")</f>
        <v>#VALUE!</v>
      </c>
    </row>
    <row r="550" ht="15.75" customHeight="1">
      <c r="A550" s="1" t="s">
        <v>1559</v>
      </c>
      <c r="B550" s="1">
        <v>1.0</v>
      </c>
      <c r="C550" s="1" t="s">
        <v>1560</v>
      </c>
      <c r="D550" s="1" t="s">
        <v>1561</v>
      </c>
      <c r="E550" s="1" t="s">
        <v>273</v>
      </c>
      <c r="F550" s="1" t="s">
        <v>11</v>
      </c>
      <c r="G550" s="1" t="str">
        <f>IFERROR(__xludf.DUMMYFUNCTION("GOOGLETRANSLATE(D550,""fr"",""en"")"),"#VALUE!")</f>
        <v>#VALUE!</v>
      </c>
    </row>
    <row r="551" ht="15.75" customHeight="1">
      <c r="A551" s="1" t="s">
        <v>1562</v>
      </c>
      <c r="B551" s="1">
        <v>2.0</v>
      </c>
      <c r="C551" s="1" t="s">
        <v>1563</v>
      </c>
      <c r="D551" s="1" t="s">
        <v>1564</v>
      </c>
      <c r="E551" s="1" t="s">
        <v>250</v>
      </c>
      <c r="F551" s="1" t="s">
        <v>30</v>
      </c>
      <c r="G551" s="1" t="str">
        <f>IFERROR(__xludf.DUMMYFUNCTION("GOOGLETRANSLATE(D551,""fr"",""en"")"),"#VALUE!")</f>
        <v>#VALUE!</v>
      </c>
    </row>
    <row r="552" ht="15.75" customHeight="1">
      <c r="A552" s="1" t="s">
        <v>1565</v>
      </c>
      <c r="B552" s="1">
        <v>2.0</v>
      </c>
      <c r="C552" s="1" t="s">
        <v>1566</v>
      </c>
      <c r="D552" s="1" t="s">
        <v>1567</v>
      </c>
      <c r="E552" s="1" t="s">
        <v>280</v>
      </c>
      <c r="F552" s="1" t="s">
        <v>11</v>
      </c>
      <c r="G552" s="1" t="str">
        <f>IFERROR(__xludf.DUMMYFUNCTION("GOOGLETRANSLATE(D552,""fr"",""en"")"),"#VALUE!")</f>
        <v>#VALUE!</v>
      </c>
    </row>
    <row r="553" ht="15.75" customHeight="1">
      <c r="A553" s="1" t="s">
        <v>1218</v>
      </c>
      <c r="B553" s="1">
        <v>4.0</v>
      </c>
      <c r="C553" s="1" t="s">
        <v>1568</v>
      </c>
      <c r="D553" s="1" t="s">
        <v>1569</v>
      </c>
      <c r="E553" s="1" t="s">
        <v>10</v>
      </c>
      <c r="F553" s="1" t="s">
        <v>11</v>
      </c>
      <c r="G553" s="1" t="str">
        <f>IFERROR(__xludf.DUMMYFUNCTION("GOOGLETRANSLATE(D553,""fr"",""en"")"),"#VALUE!")</f>
        <v>#VALUE!</v>
      </c>
    </row>
    <row r="554" ht="15.75" customHeight="1">
      <c r="A554" s="1" t="s">
        <v>624</v>
      </c>
      <c r="B554" s="1">
        <v>1.0</v>
      </c>
      <c r="C554" s="1" t="s">
        <v>1570</v>
      </c>
      <c r="D554" s="1" t="s">
        <v>1571</v>
      </c>
      <c r="E554" s="1" t="s">
        <v>373</v>
      </c>
      <c r="F554" s="1" t="s">
        <v>118</v>
      </c>
      <c r="G554" s="1" t="str">
        <f>IFERROR(__xludf.DUMMYFUNCTION("GOOGLETRANSLATE(D554,""fr"",""en"")"),"#VALUE!")</f>
        <v>#VALUE!</v>
      </c>
    </row>
    <row r="555" ht="15.75" customHeight="1">
      <c r="A555" s="1" t="s">
        <v>1572</v>
      </c>
      <c r="B555" s="1">
        <v>3.0</v>
      </c>
      <c r="C555" s="1" t="s">
        <v>1573</v>
      </c>
      <c r="D555" s="1" t="s">
        <v>1574</v>
      </c>
      <c r="E555" s="1" t="s">
        <v>65</v>
      </c>
      <c r="F555" s="1" t="s">
        <v>66</v>
      </c>
      <c r="G555" s="1" t="str">
        <f>IFERROR(__xludf.DUMMYFUNCTION("GOOGLETRANSLATE(D555,""fr"",""en"")"),"#VALUE!")</f>
        <v>#VALUE!</v>
      </c>
    </row>
    <row r="556" ht="15.75" customHeight="1">
      <c r="A556" s="1" t="s">
        <v>899</v>
      </c>
      <c r="B556" s="1">
        <v>4.0</v>
      </c>
      <c r="C556" s="1" t="s">
        <v>1575</v>
      </c>
      <c r="D556" s="1" t="s">
        <v>1576</v>
      </c>
      <c r="E556" s="1" t="s">
        <v>21</v>
      </c>
      <c r="F556" s="1" t="s">
        <v>11</v>
      </c>
      <c r="G556" s="1" t="str">
        <f>IFERROR(__xludf.DUMMYFUNCTION("GOOGLETRANSLATE(D556,""fr"",""en"")"),"#VALUE!")</f>
        <v>#VALUE!</v>
      </c>
    </row>
    <row r="557" ht="15.75" customHeight="1">
      <c r="A557" s="1" t="s">
        <v>227</v>
      </c>
      <c r="B557" s="1">
        <v>5.0</v>
      </c>
      <c r="C557" s="1" t="s">
        <v>1577</v>
      </c>
      <c r="D557" s="1" t="s">
        <v>1578</v>
      </c>
      <c r="E557" s="1" t="s">
        <v>21</v>
      </c>
      <c r="F557" s="1" t="s">
        <v>11</v>
      </c>
      <c r="G557" s="1" t="str">
        <f>IFERROR(__xludf.DUMMYFUNCTION("GOOGLETRANSLATE(D557,""fr"",""en"")"),"I am satisfied it is fast and not dressed in the advice is very professional and I finally managed to ensure my car even by being a young driver.")</f>
        <v>I am satisfied it is fast and not dressed in the advice is very professional and I finally managed to ensure my car even by being a young driver.</v>
      </c>
    </row>
    <row r="558" ht="15.75" customHeight="1">
      <c r="A558" s="1" t="s">
        <v>833</v>
      </c>
      <c r="B558" s="1">
        <v>1.0</v>
      </c>
      <c r="C558" s="1" t="s">
        <v>1579</v>
      </c>
      <c r="D558" s="1" t="s">
        <v>1580</v>
      </c>
      <c r="E558" s="1" t="s">
        <v>52</v>
      </c>
      <c r="F558" s="1" t="s">
        <v>11</v>
      </c>
      <c r="G558" s="1" t="str">
        <f>IFERROR(__xludf.DUMMYFUNCTION("GOOGLETRANSLATE(D558,""fr"",""en"")"),"#VALUE!")</f>
        <v>#VALUE!</v>
      </c>
    </row>
    <row r="559" ht="15.75" customHeight="1">
      <c r="A559" s="1" t="s">
        <v>1581</v>
      </c>
      <c r="B559" s="1">
        <v>2.0</v>
      </c>
      <c r="C559" s="1" t="s">
        <v>1582</v>
      </c>
      <c r="D559" s="1" t="s">
        <v>1583</v>
      </c>
      <c r="E559" s="1" t="s">
        <v>10</v>
      </c>
      <c r="F559" s="1" t="s">
        <v>11</v>
      </c>
      <c r="G559" s="1" t="str">
        <f>IFERROR(__xludf.DUMMYFUNCTION("GOOGLETRANSLATE(D559,""fr"",""en"")"),"#VALUE!")</f>
        <v>#VALUE!</v>
      </c>
    </row>
    <row r="560" ht="15.75" customHeight="1">
      <c r="A560" s="1" t="s">
        <v>1584</v>
      </c>
      <c r="B560" s="1">
        <v>1.0</v>
      </c>
      <c r="C560" s="1" t="s">
        <v>1585</v>
      </c>
      <c r="D560" s="1" t="s">
        <v>1586</v>
      </c>
      <c r="E560" s="1" t="s">
        <v>292</v>
      </c>
      <c r="F560" s="1" t="s">
        <v>11</v>
      </c>
      <c r="G560" s="1" t="str">
        <f>IFERROR(__xludf.DUMMYFUNCTION("GOOGLETRANSLATE(D560,""fr"",""en"")"),"#VALUE!")</f>
        <v>#VALUE!</v>
      </c>
    </row>
    <row r="561" ht="15.75" customHeight="1">
      <c r="A561" s="1" t="s">
        <v>1498</v>
      </c>
      <c r="B561" s="1">
        <v>2.0</v>
      </c>
      <c r="C561" s="1" t="s">
        <v>1587</v>
      </c>
      <c r="D561" s="1" t="s">
        <v>1588</v>
      </c>
      <c r="E561" s="1" t="s">
        <v>226</v>
      </c>
      <c r="F561" s="1" t="s">
        <v>11</v>
      </c>
      <c r="G561" s="1" t="str">
        <f>IFERROR(__xludf.DUMMYFUNCTION("GOOGLETRANSLATE(D561,""fr"",""en"")"),"#VALUE!")</f>
        <v>#VALUE!</v>
      </c>
    </row>
    <row r="562" ht="15.75" customHeight="1">
      <c r="A562" s="1" t="s">
        <v>638</v>
      </c>
      <c r="B562" s="1">
        <v>1.0</v>
      </c>
      <c r="C562" s="1" t="s">
        <v>1589</v>
      </c>
      <c r="D562" s="1" t="s">
        <v>1590</v>
      </c>
      <c r="E562" s="1" t="s">
        <v>52</v>
      </c>
      <c r="F562" s="1" t="s">
        <v>48</v>
      </c>
      <c r="G562" s="1" t="str">
        <f>IFERROR(__xludf.DUMMYFUNCTION("GOOGLETRANSLATE(D562,""fr"",""en"")"),"#VALUE!")</f>
        <v>#VALUE!</v>
      </c>
    </row>
    <row r="563" ht="15.75" customHeight="1">
      <c r="A563" s="1" t="s">
        <v>650</v>
      </c>
      <c r="B563" s="1">
        <v>2.0</v>
      </c>
      <c r="C563" s="1" t="s">
        <v>1591</v>
      </c>
      <c r="D563" s="1" t="s">
        <v>1592</v>
      </c>
      <c r="E563" s="1" t="s">
        <v>226</v>
      </c>
      <c r="F563" s="1" t="s">
        <v>11</v>
      </c>
      <c r="G563" s="1" t="str">
        <f>IFERROR(__xludf.DUMMYFUNCTION("GOOGLETRANSLATE(D563,""fr"",""en"")"),"#VALUE!")</f>
        <v>#VALUE!</v>
      </c>
    </row>
    <row r="564" ht="15.75" customHeight="1">
      <c r="A564" s="1" t="s">
        <v>1593</v>
      </c>
      <c r="B564" s="1">
        <v>1.0</v>
      </c>
      <c r="C564" s="1" t="s">
        <v>1594</v>
      </c>
      <c r="D564" s="1" t="s">
        <v>1595</v>
      </c>
      <c r="E564" s="1" t="s">
        <v>10</v>
      </c>
      <c r="F564" s="1" t="s">
        <v>11</v>
      </c>
      <c r="G564" s="1" t="str">
        <f>IFERROR(__xludf.DUMMYFUNCTION("GOOGLETRANSLATE(D564,""fr"",""en"")"),"#VALUE!")</f>
        <v>#VALUE!</v>
      </c>
    </row>
    <row r="565" ht="15.75" customHeight="1">
      <c r="A565" s="1" t="s">
        <v>1596</v>
      </c>
      <c r="B565" s="1">
        <v>3.0</v>
      </c>
      <c r="C565" s="1" t="s">
        <v>1597</v>
      </c>
      <c r="D565" s="1" t="s">
        <v>1598</v>
      </c>
      <c r="E565" s="1" t="s">
        <v>196</v>
      </c>
      <c r="F565" s="1" t="s">
        <v>118</v>
      </c>
      <c r="G565" s="1" t="str">
        <f>IFERROR(__xludf.DUMMYFUNCTION("GOOGLETRANSLATE(D565,""fr"",""en"")"),"#VALUE!")</f>
        <v>#VALUE!</v>
      </c>
    </row>
    <row r="566" ht="15.75" customHeight="1">
      <c r="A566" s="1" t="s">
        <v>1581</v>
      </c>
      <c r="B566" s="1">
        <v>5.0</v>
      </c>
      <c r="C566" s="1" t="s">
        <v>1599</v>
      </c>
      <c r="D566" s="1" t="s">
        <v>1600</v>
      </c>
      <c r="E566" s="1" t="s">
        <v>448</v>
      </c>
      <c r="F566" s="1" t="s">
        <v>84</v>
      </c>
      <c r="G566" s="1" t="str">
        <f>IFERROR(__xludf.DUMMYFUNCTION("GOOGLETRANSLATE(D566,""fr"",""en"")"),"#VALUE!")</f>
        <v>#VALUE!</v>
      </c>
    </row>
    <row r="567" ht="15.75" customHeight="1">
      <c r="A567" s="1" t="s">
        <v>1601</v>
      </c>
      <c r="B567" s="1">
        <v>2.0</v>
      </c>
      <c r="C567" s="1" t="s">
        <v>1602</v>
      </c>
      <c r="D567" s="1" t="s">
        <v>1603</v>
      </c>
      <c r="E567" s="1" t="s">
        <v>1192</v>
      </c>
      <c r="F567" s="1" t="s">
        <v>110</v>
      </c>
      <c r="G567" s="1" t="str">
        <f>IFERROR(__xludf.DUMMYFUNCTION("GOOGLETRANSLATE(D567,""fr"",""en"")"),"#VALUE!")</f>
        <v>#VALUE!</v>
      </c>
    </row>
    <row r="568" ht="15.75" customHeight="1">
      <c r="A568" s="1" t="s">
        <v>1604</v>
      </c>
      <c r="B568" s="1">
        <v>2.0</v>
      </c>
      <c r="C568" s="1" t="s">
        <v>1605</v>
      </c>
      <c r="D568" s="1" t="s">
        <v>1606</v>
      </c>
      <c r="E568" s="1" t="s">
        <v>176</v>
      </c>
      <c r="F568" s="1" t="s">
        <v>66</v>
      </c>
      <c r="G568" s="1" t="str">
        <f>IFERROR(__xludf.DUMMYFUNCTION("GOOGLETRANSLATE(D568,""fr"",""en"")"),"#VALUE!")</f>
        <v>#VALUE!</v>
      </c>
    </row>
    <row r="569" ht="15.75" customHeight="1">
      <c r="A569" s="1" t="s">
        <v>1607</v>
      </c>
      <c r="B569" s="1">
        <v>4.0</v>
      </c>
      <c r="C569" s="1" t="s">
        <v>1608</v>
      </c>
      <c r="D569" s="1" t="s">
        <v>1609</v>
      </c>
      <c r="E569" s="1" t="s">
        <v>484</v>
      </c>
      <c r="F569" s="1" t="s">
        <v>30</v>
      </c>
      <c r="G569" s="1" t="str">
        <f>IFERROR(__xludf.DUMMYFUNCTION("GOOGLETRANSLATE(D569,""fr"",""en"")"),"#VALUE!")</f>
        <v>#VALUE!</v>
      </c>
    </row>
    <row r="570" ht="15.75" customHeight="1">
      <c r="A570" s="1" t="s">
        <v>1610</v>
      </c>
      <c r="B570" s="1">
        <v>5.0</v>
      </c>
      <c r="C570" s="1" t="s">
        <v>1611</v>
      </c>
      <c r="D570" s="1" t="s">
        <v>1612</v>
      </c>
      <c r="E570" s="1" t="s">
        <v>1472</v>
      </c>
      <c r="F570" s="1" t="s">
        <v>84</v>
      </c>
      <c r="G570" s="1" t="str">
        <f>IFERROR(__xludf.DUMMYFUNCTION("GOOGLETRANSLATE(D570,""fr"",""en"")"),"#VALUE!")</f>
        <v>#VALUE!</v>
      </c>
    </row>
    <row r="571" ht="15.75" customHeight="1">
      <c r="A571" s="1" t="s">
        <v>77</v>
      </c>
      <c r="B571" s="1">
        <v>4.0</v>
      </c>
      <c r="C571" s="1" t="s">
        <v>1613</v>
      </c>
      <c r="D571" s="1" t="s">
        <v>1614</v>
      </c>
      <c r="E571" s="1" t="s">
        <v>10</v>
      </c>
      <c r="F571" s="1" t="s">
        <v>11</v>
      </c>
      <c r="G571" s="1" t="str">
        <f>IFERROR(__xludf.DUMMYFUNCTION("GOOGLETRANSLATE(D571,""fr"",""en"")"),"#VALUE!")</f>
        <v>#VALUE!</v>
      </c>
    </row>
    <row r="572" ht="15.75" customHeight="1">
      <c r="A572" s="1" t="s">
        <v>53</v>
      </c>
      <c r="B572" s="1">
        <v>1.0</v>
      </c>
      <c r="C572" s="1" t="s">
        <v>1615</v>
      </c>
      <c r="D572" s="1" t="s">
        <v>1616</v>
      </c>
      <c r="E572" s="1" t="s">
        <v>10</v>
      </c>
      <c r="F572" s="1" t="s">
        <v>11</v>
      </c>
      <c r="G572" s="1" t="str">
        <f>IFERROR(__xludf.DUMMYFUNCTION("GOOGLETRANSLATE(D572,""fr"",""en"")"),"#VALUE!")</f>
        <v>#VALUE!</v>
      </c>
    </row>
    <row r="573" ht="15.75" customHeight="1">
      <c r="A573" s="1" t="s">
        <v>1617</v>
      </c>
      <c r="B573" s="1">
        <v>5.0</v>
      </c>
      <c r="C573" s="1" t="s">
        <v>1618</v>
      </c>
      <c r="D573" s="1" t="s">
        <v>1619</v>
      </c>
      <c r="E573" s="1" t="s">
        <v>73</v>
      </c>
      <c r="F573" s="1" t="s">
        <v>30</v>
      </c>
      <c r="G573" s="1" t="str">
        <f>IFERROR(__xludf.DUMMYFUNCTION("GOOGLETRANSLATE(D573,""fr"",""en"")"),"#VALUE!")</f>
        <v>#VALUE!</v>
      </c>
    </row>
    <row r="574" ht="15.75" customHeight="1">
      <c r="A574" s="1" t="s">
        <v>621</v>
      </c>
      <c r="B574" s="1">
        <v>4.0</v>
      </c>
      <c r="C574" s="1" t="s">
        <v>1620</v>
      </c>
      <c r="D574" s="1" t="s">
        <v>1621</v>
      </c>
      <c r="E574" s="1" t="s">
        <v>21</v>
      </c>
      <c r="F574" s="1" t="s">
        <v>11</v>
      </c>
      <c r="G574" s="1" t="str">
        <f>IFERROR(__xludf.DUMMYFUNCTION("GOOGLETRANSLATE(D574,""fr"",""en"")"),"#VALUE!")</f>
        <v>#VALUE!</v>
      </c>
    </row>
    <row r="575" ht="15.75" customHeight="1">
      <c r="A575" s="1" t="s">
        <v>603</v>
      </c>
      <c r="B575" s="1">
        <v>5.0</v>
      </c>
      <c r="C575" s="1" t="s">
        <v>1622</v>
      </c>
      <c r="D575" s="1" t="s">
        <v>1623</v>
      </c>
      <c r="E575" s="1" t="s">
        <v>65</v>
      </c>
      <c r="F575" s="1" t="s">
        <v>66</v>
      </c>
      <c r="G575" s="1" t="str">
        <f>IFERROR(__xludf.DUMMYFUNCTION("GOOGLETRANSLATE(D575,""fr"",""en"")"),"#VALUE!")</f>
        <v>#VALUE!</v>
      </c>
    </row>
    <row r="576" ht="15.75" customHeight="1">
      <c r="A576" s="1" t="s">
        <v>445</v>
      </c>
      <c r="B576" s="1">
        <v>1.0</v>
      </c>
      <c r="C576" s="1" t="s">
        <v>1624</v>
      </c>
      <c r="D576" s="1" t="s">
        <v>1625</v>
      </c>
      <c r="E576" s="1" t="s">
        <v>484</v>
      </c>
      <c r="F576" s="1" t="s">
        <v>30</v>
      </c>
      <c r="G576" s="1" t="str">
        <f>IFERROR(__xludf.DUMMYFUNCTION("GOOGLETRANSLATE(D576,""fr"",""en"")"),"#VALUE!")</f>
        <v>#VALUE!</v>
      </c>
    </row>
    <row r="577" ht="15.75" customHeight="1">
      <c r="A577" s="1" t="s">
        <v>1626</v>
      </c>
      <c r="B577" s="1">
        <v>1.0</v>
      </c>
      <c r="C577" s="1" t="s">
        <v>1627</v>
      </c>
      <c r="D577" s="1" t="s">
        <v>1628</v>
      </c>
      <c r="E577" s="1" t="s">
        <v>292</v>
      </c>
      <c r="F577" s="1" t="s">
        <v>11</v>
      </c>
      <c r="G577" s="1" t="str">
        <f>IFERROR(__xludf.DUMMYFUNCTION("GOOGLETRANSLATE(D577,""fr"",""en"")"),"#VALUE!")</f>
        <v>#VALUE!</v>
      </c>
    </row>
    <row r="578" ht="15.75" customHeight="1">
      <c r="A578" s="1" t="s">
        <v>1629</v>
      </c>
      <c r="B578" s="1">
        <v>2.0</v>
      </c>
      <c r="C578" s="1" t="s">
        <v>1630</v>
      </c>
      <c r="D578" s="1" t="s">
        <v>1631</v>
      </c>
      <c r="E578" s="1" t="s">
        <v>65</v>
      </c>
      <c r="F578" s="1" t="s">
        <v>66</v>
      </c>
      <c r="G578" s="1" t="str">
        <f>IFERROR(__xludf.DUMMYFUNCTION("GOOGLETRANSLATE(D578,""fr"",""en"")"),"#VALUE!")</f>
        <v>#VALUE!</v>
      </c>
    </row>
    <row r="579" ht="15.75" customHeight="1">
      <c r="A579" s="1" t="s">
        <v>1632</v>
      </c>
      <c r="B579" s="1">
        <v>1.0</v>
      </c>
      <c r="C579" s="1" t="s">
        <v>1633</v>
      </c>
      <c r="D579" s="1" t="s">
        <v>1634</v>
      </c>
      <c r="E579" s="1" t="s">
        <v>250</v>
      </c>
      <c r="F579" s="1" t="s">
        <v>30</v>
      </c>
      <c r="G579" s="1" t="str">
        <f>IFERROR(__xludf.DUMMYFUNCTION("GOOGLETRANSLATE(D579,""fr"",""en"")"),"#VALUE!")</f>
        <v>#VALUE!</v>
      </c>
    </row>
    <row r="580" ht="15.75" customHeight="1">
      <c r="A580" s="1" t="s">
        <v>1635</v>
      </c>
      <c r="B580" s="1">
        <v>1.0</v>
      </c>
      <c r="C580" s="1" t="s">
        <v>1636</v>
      </c>
      <c r="D580" s="1" t="s">
        <v>1637</v>
      </c>
      <c r="E580" s="1" t="s">
        <v>296</v>
      </c>
      <c r="F580" s="1" t="s">
        <v>48</v>
      </c>
      <c r="G580" s="1" t="str">
        <f>IFERROR(__xludf.DUMMYFUNCTION("GOOGLETRANSLATE(D580,""fr"",""en"")"),"#VALUE!")</f>
        <v>#VALUE!</v>
      </c>
    </row>
    <row r="581" ht="15.75" customHeight="1">
      <c r="A581" s="1" t="s">
        <v>1638</v>
      </c>
      <c r="B581" s="1">
        <v>3.0</v>
      </c>
      <c r="C581" s="1" t="s">
        <v>1639</v>
      </c>
      <c r="D581" s="1" t="s">
        <v>1640</v>
      </c>
      <c r="E581" s="1" t="s">
        <v>52</v>
      </c>
      <c r="F581" s="1" t="s">
        <v>11</v>
      </c>
      <c r="G581" s="1" t="str">
        <f>IFERROR(__xludf.DUMMYFUNCTION("GOOGLETRANSLATE(D581,""fr"",""en"")"),"#VALUE!")</f>
        <v>#VALUE!</v>
      </c>
    </row>
    <row r="582" ht="15.75" customHeight="1">
      <c r="A582" s="1" t="s">
        <v>1641</v>
      </c>
      <c r="B582" s="1">
        <v>1.0</v>
      </c>
      <c r="C582" s="1" t="s">
        <v>1642</v>
      </c>
      <c r="D582" s="1" t="s">
        <v>1643</v>
      </c>
      <c r="E582" s="1" t="s">
        <v>65</v>
      </c>
      <c r="F582" s="1" t="s">
        <v>66</v>
      </c>
      <c r="G582" s="1" t="str">
        <f>IFERROR(__xludf.DUMMYFUNCTION("GOOGLETRANSLATE(D582,""fr"",""en"")"),"#VALUE!")</f>
        <v>#VALUE!</v>
      </c>
    </row>
    <row r="583" ht="15.75" customHeight="1">
      <c r="A583" s="1" t="s">
        <v>417</v>
      </c>
      <c r="B583" s="1">
        <v>4.0</v>
      </c>
      <c r="C583" s="1" t="s">
        <v>1644</v>
      </c>
      <c r="D583" s="1" t="s">
        <v>1645</v>
      </c>
      <c r="E583" s="1" t="s">
        <v>484</v>
      </c>
      <c r="F583" s="1" t="s">
        <v>30</v>
      </c>
      <c r="G583" s="1" t="str">
        <f>IFERROR(__xludf.DUMMYFUNCTION("GOOGLETRANSLATE(D583,""fr"",""en"")"),"#VALUE!")</f>
        <v>#VALUE!</v>
      </c>
    </row>
    <row r="584" ht="15.75" customHeight="1">
      <c r="A584" s="1" t="s">
        <v>866</v>
      </c>
      <c r="B584" s="1">
        <v>2.0</v>
      </c>
      <c r="C584" s="1" t="s">
        <v>1646</v>
      </c>
      <c r="D584" s="1" t="s">
        <v>1647</v>
      </c>
      <c r="E584" s="1" t="s">
        <v>25</v>
      </c>
      <c r="F584" s="1" t="s">
        <v>11</v>
      </c>
      <c r="G584" s="1" t="str">
        <f>IFERROR(__xludf.DUMMYFUNCTION("GOOGLETRANSLATE(D584,""fr"",""en"")"),"#VALUE!")</f>
        <v>#VALUE!</v>
      </c>
    </row>
    <row r="585" ht="15.75" customHeight="1">
      <c r="A585" s="1" t="s">
        <v>1648</v>
      </c>
      <c r="B585" s="1">
        <v>2.0</v>
      </c>
      <c r="C585" s="1" t="s">
        <v>1649</v>
      </c>
      <c r="D585" s="1" t="s">
        <v>1650</v>
      </c>
      <c r="E585" s="1" t="s">
        <v>169</v>
      </c>
      <c r="F585" s="1" t="s">
        <v>11</v>
      </c>
      <c r="G585" s="1" t="str">
        <f>IFERROR(__xludf.DUMMYFUNCTION("GOOGLETRANSLATE(D585,""fr"",""en"")"),"#VALUE!")</f>
        <v>#VALUE!</v>
      </c>
    </row>
    <row r="586" ht="15.75" customHeight="1">
      <c r="A586" s="1" t="s">
        <v>1238</v>
      </c>
      <c r="B586" s="1">
        <v>3.0</v>
      </c>
      <c r="C586" s="1" t="s">
        <v>1651</v>
      </c>
      <c r="D586" s="1" t="s">
        <v>1652</v>
      </c>
      <c r="E586" s="1" t="s">
        <v>273</v>
      </c>
      <c r="F586" s="1" t="s">
        <v>110</v>
      </c>
      <c r="G586" s="1" t="str">
        <f>IFERROR(__xludf.DUMMYFUNCTION("GOOGLETRANSLATE(D586,""fr"",""en"")"),"#VALUE!")</f>
        <v>#VALUE!</v>
      </c>
    </row>
    <row r="587" ht="15.75" customHeight="1">
      <c r="A587" s="1" t="s">
        <v>701</v>
      </c>
      <c r="B587" s="1">
        <v>3.0</v>
      </c>
      <c r="C587" s="1" t="s">
        <v>1653</v>
      </c>
      <c r="D587" s="1" t="s">
        <v>1654</v>
      </c>
      <c r="E587" s="1" t="s">
        <v>10</v>
      </c>
      <c r="F587" s="1" t="s">
        <v>11</v>
      </c>
      <c r="G587" s="1" t="str">
        <f>IFERROR(__xludf.DUMMYFUNCTION("GOOGLETRANSLATE(D587,""fr"",""en"")"),"#VALUE!")</f>
        <v>#VALUE!</v>
      </c>
    </row>
    <row r="588" ht="15.75" customHeight="1">
      <c r="A588" s="1" t="s">
        <v>91</v>
      </c>
      <c r="B588" s="1">
        <v>5.0</v>
      </c>
      <c r="C588" s="1" t="s">
        <v>1655</v>
      </c>
      <c r="D588" s="1" t="s">
        <v>1656</v>
      </c>
      <c r="E588" s="1" t="s">
        <v>10</v>
      </c>
      <c r="F588" s="1" t="s">
        <v>11</v>
      </c>
      <c r="G588" s="1" t="str">
        <f>IFERROR(__xludf.DUMMYFUNCTION("GOOGLETRANSLATE(D588,""fr"",""en"")"),"#VALUE!")</f>
        <v>#VALUE!</v>
      </c>
    </row>
    <row r="589" ht="15.75" customHeight="1">
      <c r="A589" s="1" t="s">
        <v>1657</v>
      </c>
      <c r="B589" s="1">
        <v>3.0</v>
      </c>
      <c r="C589" s="1" t="s">
        <v>1658</v>
      </c>
      <c r="D589" s="1" t="s">
        <v>1659</v>
      </c>
      <c r="E589" s="1" t="s">
        <v>273</v>
      </c>
      <c r="F589" s="1" t="s">
        <v>66</v>
      </c>
      <c r="G589" s="1" t="str">
        <f>IFERROR(__xludf.DUMMYFUNCTION("GOOGLETRANSLATE(D589,""fr"",""en"")"),"#VALUE!")</f>
        <v>#VALUE!</v>
      </c>
    </row>
    <row r="590" ht="15.75" customHeight="1">
      <c r="A590" s="1" t="s">
        <v>1660</v>
      </c>
      <c r="B590" s="1">
        <v>1.0</v>
      </c>
      <c r="C590" s="1" t="s">
        <v>1661</v>
      </c>
      <c r="D590" s="1" t="s">
        <v>1662</v>
      </c>
      <c r="E590" s="1" t="s">
        <v>52</v>
      </c>
      <c r="F590" s="1" t="s">
        <v>48</v>
      </c>
      <c r="G590" s="1" t="str">
        <f>IFERROR(__xludf.DUMMYFUNCTION("GOOGLETRANSLATE(D590,""fr"",""en"")"),"#VALUE!")</f>
        <v>#VALUE!</v>
      </c>
    </row>
    <row r="591" ht="15.75" customHeight="1">
      <c r="A591" s="1" t="s">
        <v>1663</v>
      </c>
      <c r="B591" s="1">
        <v>4.0</v>
      </c>
      <c r="C591" s="1" t="s">
        <v>1664</v>
      </c>
      <c r="D591" s="1" t="s">
        <v>1665</v>
      </c>
      <c r="E591" s="1" t="s">
        <v>21</v>
      </c>
      <c r="F591" s="1" t="s">
        <v>11</v>
      </c>
      <c r="G591" s="1" t="str">
        <f>IFERROR(__xludf.DUMMYFUNCTION("GOOGLETRANSLATE(D591,""fr"",""en"")"),"#VALUE!")</f>
        <v>#VALUE!</v>
      </c>
    </row>
    <row r="592" ht="15.75" customHeight="1">
      <c r="A592" s="1" t="s">
        <v>1666</v>
      </c>
      <c r="B592" s="1">
        <v>1.0</v>
      </c>
      <c r="C592" s="1" t="s">
        <v>1667</v>
      </c>
      <c r="D592" s="1" t="s">
        <v>1668</v>
      </c>
      <c r="E592" s="1" t="s">
        <v>250</v>
      </c>
      <c r="F592" s="1" t="s">
        <v>30</v>
      </c>
      <c r="G592" s="1" t="str">
        <f>IFERROR(__xludf.DUMMYFUNCTION("GOOGLETRANSLATE(D592,""fr"",""en"")"),"#VALUE!")</f>
        <v>#VALUE!</v>
      </c>
    </row>
    <row r="593" ht="15.75" customHeight="1">
      <c r="A593" s="1" t="s">
        <v>141</v>
      </c>
      <c r="B593" s="1">
        <v>1.0</v>
      </c>
      <c r="C593" s="1" t="s">
        <v>1669</v>
      </c>
      <c r="D593" s="1" t="s">
        <v>1670</v>
      </c>
      <c r="E593" s="1" t="s">
        <v>176</v>
      </c>
      <c r="F593" s="1" t="s">
        <v>66</v>
      </c>
      <c r="G593" s="1" t="str">
        <f>IFERROR(__xludf.DUMMYFUNCTION("GOOGLETRANSLATE(D593,""fr"",""en"")"),"#VALUE!")</f>
        <v>#VALUE!</v>
      </c>
    </row>
    <row r="594" ht="15.75" customHeight="1">
      <c r="A594" s="1" t="s">
        <v>1177</v>
      </c>
      <c r="B594" s="1">
        <v>1.0</v>
      </c>
      <c r="C594" s="1" t="s">
        <v>1671</v>
      </c>
      <c r="D594" s="1" t="s">
        <v>1672</v>
      </c>
      <c r="E594" s="1" t="s">
        <v>52</v>
      </c>
      <c r="F594" s="1" t="s">
        <v>110</v>
      </c>
      <c r="G594" s="1" t="str">
        <f>IFERROR(__xludf.DUMMYFUNCTION("GOOGLETRANSLATE(D594,""fr"",""en"")"),"#VALUE!")</f>
        <v>#VALUE!</v>
      </c>
    </row>
    <row r="595" ht="15.75" customHeight="1">
      <c r="A595" s="1" t="s">
        <v>1673</v>
      </c>
      <c r="B595" s="1">
        <v>5.0</v>
      </c>
      <c r="C595" s="1" t="s">
        <v>1674</v>
      </c>
      <c r="D595" s="1" t="s">
        <v>1675</v>
      </c>
      <c r="E595" s="1" t="s">
        <v>1676</v>
      </c>
      <c r="F595" s="1" t="s">
        <v>84</v>
      </c>
      <c r="G595" s="1" t="str">
        <f>IFERROR(__xludf.DUMMYFUNCTION("GOOGLETRANSLATE(D595,""fr"",""en"")"),"#VALUE!")</f>
        <v>#VALUE!</v>
      </c>
    </row>
    <row r="596" ht="15.75" customHeight="1">
      <c r="A596" s="1" t="s">
        <v>187</v>
      </c>
      <c r="B596" s="1">
        <v>4.0</v>
      </c>
      <c r="C596" s="1" t="s">
        <v>1677</v>
      </c>
      <c r="D596" s="1" t="s">
        <v>1678</v>
      </c>
      <c r="E596" s="1" t="s">
        <v>21</v>
      </c>
      <c r="F596" s="1" t="s">
        <v>11</v>
      </c>
      <c r="G596" s="1" t="str">
        <f>IFERROR(__xludf.DUMMYFUNCTION("GOOGLETRANSLATE(D596,""fr"",""en"")"),"#VALUE!")</f>
        <v>#VALUE!</v>
      </c>
    </row>
    <row r="597" ht="15.75" customHeight="1">
      <c r="A597" s="1" t="s">
        <v>650</v>
      </c>
      <c r="B597" s="1">
        <v>3.0</v>
      </c>
      <c r="C597" s="1" t="s">
        <v>1679</v>
      </c>
      <c r="D597" s="1" t="s">
        <v>1680</v>
      </c>
      <c r="E597" s="1" t="s">
        <v>10</v>
      </c>
      <c r="F597" s="1" t="s">
        <v>11</v>
      </c>
      <c r="G597" s="1" t="str">
        <f>IFERROR(__xludf.DUMMYFUNCTION("GOOGLETRANSLATE(D597,""fr"",""en"")"),"#VALUE!")</f>
        <v>#VALUE!</v>
      </c>
    </row>
    <row r="598" ht="15.75" customHeight="1">
      <c r="A598" s="1" t="s">
        <v>813</v>
      </c>
      <c r="B598" s="1">
        <v>5.0</v>
      </c>
      <c r="C598" s="1" t="s">
        <v>1681</v>
      </c>
      <c r="D598" s="1" t="s">
        <v>1682</v>
      </c>
      <c r="E598" s="1" t="s">
        <v>10</v>
      </c>
      <c r="F598" s="1" t="s">
        <v>11</v>
      </c>
      <c r="G598" s="1" t="str">
        <f>IFERROR(__xludf.DUMMYFUNCTION("GOOGLETRANSLATE(D598,""fr"",""en"")"),"#VALUE!")</f>
        <v>#VALUE!</v>
      </c>
    </row>
    <row r="599" ht="15.75" customHeight="1">
      <c r="A599" s="1" t="s">
        <v>1439</v>
      </c>
      <c r="B599" s="1">
        <v>4.0</v>
      </c>
      <c r="C599" s="1" t="s">
        <v>1683</v>
      </c>
      <c r="D599" s="1" t="s">
        <v>1684</v>
      </c>
      <c r="E599" s="1" t="s">
        <v>65</v>
      </c>
      <c r="F599" s="1" t="s">
        <v>66</v>
      </c>
      <c r="G599" s="1" t="str">
        <f>IFERROR(__xludf.DUMMYFUNCTION("GOOGLETRANSLATE(D599,""fr"",""en"")"),"#VALUE!")</f>
        <v>#VALUE!</v>
      </c>
    </row>
    <row r="600" ht="15.75" customHeight="1">
      <c r="A600" s="1" t="s">
        <v>1685</v>
      </c>
      <c r="B600" s="1">
        <v>1.0</v>
      </c>
      <c r="C600" s="1" t="s">
        <v>1686</v>
      </c>
      <c r="D600" s="1" t="s">
        <v>1687</v>
      </c>
      <c r="E600" s="1" t="s">
        <v>125</v>
      </c>
      <c r="F600" s="1" t="s">
        <v>11</v>
      </c>
      <c r="G600" s="1" t="str">
        <f>IFERROR(__xludf.DUMMYFUNCTION("GOOGLETRANSLATE(D600,""fr"",""en"")"),"#VALUE!")</f>
        <v>#VALUE!</v>
      </c>
    </row>
    <row r="601" ht="15.75" customHeight="1">
      <c r="A601" s="1" t="s">
        <v>499</v>
      </c>
      <c r="B601" s="1">
        <v>2.0</v>
      </c>
      <c r="C601" s="1" t="s">
        <v>1688</v>
      </c>
      <c r="D601" s="1" t="s">
        <v>1689</v>
      </c>
      <c r="E601" s="1" t="s">
        <v>10</v>
      </c>
      <c r="F601" s="1" t="s">
        <v>11</v>
      </c>
      <c r="G601" s="1" t="str">
        <f>IFERROR(__xludf.DUMMYFUNCTION("GOOGLETRANSLATE(D601,""fr"",""en"")"),"#VALUE!")</f>
        <v>#VALUE!</v>
      </c>
    </row>
    <row r="602" ht="15.75" customHeight="1">
      <c r="A602" s="1" t="s">
        <v>1690</v>
      </c>
      <c r="B602" s="1">
        <v>3.0</v>
      </c>
      <c r="C602" s="1" t="s">
        <v>1691</v>
      </c>
      <c r="D602" s="1" t="s">
        <v>1692</v>
      </c>
      <c r="E602" s="1" t="s">
        <v>10</v>
      </c>
      <c r="F602" s="1" t="s">
        <v>11</v>
      </c>
      <c r="G602" s="1" t="str">
        <f>IFERROR(__xludf.DUMMYFUNCTION("GOOGLETRANSLATE(D602,""fr"",""en"")"),"#VALUE!")</f>
        <v>#VALUE!</v>
      </c>
    </row>
    <row r="603" ht="15.75" customHeight="1">
      <c r="A603" s="1" t="s">
        <v>1693</v>
      </c>
      <c r="B603" s="1">
        <v>4.0</v>
      </c>
      <c r="C603" s="1" t="s">
        <v>1694</v>
      </c>
      <c r="D603" s="1" t="s">
        <v>1695</v>
      </c>
      <c r="E603" s="1" t="s">
        <v>21</v>
      </c>
      <c r="F603" s="1" t="s">
        <v>11</v>
      </c>
      <c r="G603" s="1" t="str">
        <f>IFERROR(__xludf.DUMMYFUNCTION("GOOGLETRANSLATE(D603,""fr"",""en"")"),"Hello
Thanks this morning phone advisor who advised me to finalize the contract
My good advisor as part of the procedures to be taken and parts in Fournier ...")</f>
        <v>Hello
Thanks this morning phone advisor who advised me to finalize the contract
My good advisor as part of the procedures to be taken and parts in Fournier ...</v>
      </c>
    </row>
    <row r="604" ht="15.75" customHeight="1">
      <c r="A604" s="1" t="s">
        <v>1696</v>
      </c>
      <c r="B604" s="1">
        <v>5.0</v>
      </c>
      <c r="C604" s="1" t="s">
        <v>1697</v>
      </c>
      <c r="D604" s="1" t="s">
        <v>1698</v>
      </c>
      <c r="E604" s="1" t="s">
        <v>29</v>
      </c>
      <c r="F604" s="1" t="s">
        <v>30</v>
      </c>
      <c r="G604" s="1" t="str">
        <f>IFERROR(__xludf.DUMMYFUNCTION("GOOGLETRANSLATE(D604,""fr"",""en"")"),"#VALUE!")</f>
        <v>#VALUE!</v>
      </c>
    </row>
    <row r="605" ht="15.75" customHeight="1">
      <c r="A605" s="1" t="s">
        <v>1699</v>
      </c>
      <c r="B605" s="1">
        <v>3.0</v>
      </c>
      <c r="C605" s="1" t="s">
        <v>1700</v>
      </c>
      <c r="D605" s="1" t="s">
        <v>1701</v>
      </c>
      <c r="E605" s="1" t="s">
        <v>10</v>
      </c>
      <c r="F605" s="1" t="s">
        <v>11</v>
      </c>
      <c r="G605" s="1" t="str">
        <f>IFERROR(__xludf.DUMMYFUNCTION("GOOGLETRANSLATE(D605,""fr"",""en"")"),"#VALUE!")</f>
        <v>#VALUE!</v>
      </c>
    </row>
    <row r="606" ht="15.75" customHeight="1">
      <c r="A606" s="1" t="s">
        <v>936</v>
      </c>
      <c r="B606" s="1">
        <v>1.0</v>
      </c>
      <c r="C606" s="1" t="s">
        <v>1702</v>
      </c>
      <c r="D606" s="1" t="s">
        <v>1703</v>
      </c>
      <c r="E606" s="1" t="s">
        <v>52</v>
      </c>
      <c r="F606" s="1" t="s">
        <v>11</v>
      </c>
      <c r="G606" s="1" t="str">
        <f>IFERROR(__xludf.DUMMYFUNCTION("GOOGLETRANSLATE(D606,""fr"",""en"")"),"#VALUE!")</f>
        <v>#VALUE!</v>
      </c>
    </row>
    <row r="607" ht="15.75" customHeight="1">
      <c r="A607" s="1" t="s">
        <v>126</v>
      </c>
      <c r="B607" s="1">
        <v>4.0</v>
      </c>
      <c r="C607" s="1" t="s">
        <v>1704</v>
      </c>
      <c r="D607" s="1" t="s">
        <v>1705</v>
      </c>
      <c r="E607" s="1" t="s">
        <v>21</v>
      </c>
      <c r="F607" s="1" t="s">
        <v>11</v>
      </c>
      <c r="G607" s="1" t="str">
        <f>IFERROR(__xludf.DUMMYFUNCTION("GOOGLETRANSLATE(D607,""fr"",""en"")"),"#VALUE!")</f>
        <v>#VALUE!</v>
      </c>
    </row>
    <row r="608" ht="15.75" customHeight="1">
      <c r="A608" s="1" t="s">
        <v>1706</v>
      </c>
      <c r="B608" s="1">
        <v>1.0</v>
      </c>
      <c r="C608" s="1" t="s">
        <v>1707</v>
      </c>
      <c r="D608" s="1" t="s">
        <v>1708</v>
      </c>
      <c r="E608" s="1" t="s">
        <v>646</v>
      </c>
      <c r="F608" s="1" t="s">
        <v>39</v>
      </c>
      <c r="G608" s="1" t="str">
        <f>IFERROR(__xludf.DUMMYFUNCTION("GOOGLETRANSLATE(D608,""fr"",""en"")"),"#VALUE!")</f>
        <v>#VALUE!</v>
      </c>
    </row>
    <row r="609" ht="15.75" customHeight="1">
      <c r="A609" s="1" t="s">
        <v>1709</v>
      </c>
      <c r="B609" s="1">
        <v>1.0</v>
      </c>
      <c r="C609" s="1" t="s">
        <v>1710</v>
      </c>
      <c r="D609" s="1" t="s">
        <v>1711</v>
      </c>
      <c r="E609" s="1" t="s">
        <v>226</v>
      </c>
      <c r="F609" s="1" t="s">
        <v>11</v>
      </c>
      <c r="G609" s="1" t="str">
        <f>IFERROR(__xludf.DUMMYFUNCTION("GOOGLETRANSLATE(D609,""fr"",""en"")"),"#VALUE!")</f>
        <v>#VALUE!</v>
      </c>
    </row>
    <row r="610" ht="15.75" customHeight="1">
      <c r="A610" s="1" t="s">
        <v>1712</v>
      </c>
      <c r="B610" s="1">
        <v>2.0</v>
      </c>
      <c r="C610" s="1" t="s">
        <v>1713</v>
      </c>
      <c r="D610" s="1" t="s">
        <v>1714</v>
      </c>
      <c r="E610" s="1" t="s">
        <v>10</v>
      </c>
      <c r="F610" s="1" t="s">
        <v>11</v>
      </c>
      <c r="G610" s="1" t="str">
        <f>IFERROR(__xludf.DUMMYFUNCTION("GOOGLETRANSLATE(D610,""fr"",""en"")"),"#VALUE!")</f>
        <v>#VALUE!</v>
      </c>
    </row>
    <row r="611" ht="15.75" customHeight="1">
      <c r="A611" s="1" t="s">
        <v>738</v>
      </c>
      <c r="B611" s="1">
        <v>5.0</v>
      </c>
      <c r="C611" s="1" t="s">
        <v>1715</v>
      </c>
      <c r="D611" s="1" t="s">
        <v>1716</v>
      </c>
      <c r="E611" s="1" t="s">
        <v>21</v>
      </c>
      <c r="F611" s="1" t="s">
        <v>11</v>
      </c>
      <c r="G611" s="1" t="str">
        <f>IFERROR(__xludf.DUMMYFUNCTION("GOOGLETRANSLATE(D611,""fr"",""en"")"),"#VALUE!")</f>
        <v>#VALUE!</v>
      </c>
    </row>
    <row r="612" ht="15.75" customHeight="1">
      <c r="A612" s="1" t="s">
        <v>417</v>
      </c>
      <c r="B612" s="1">
        <v>1.0</v>
      </c>
      <c r="C612" s="1" t="s">
        <v>1717</v>
      </c>
      <c r="D612" s="1" t="s">
        <v>1718</v>
      </c>
      <c r="E612" s="1" t="s">
        <v>226</v>
      </c>
      <c r="F612" s="1" t="s">
        <v>11</v>
      </c>
      <c r="G612" s="1" t="str">
        <f>IFERROR(__xludf.DUMMYFUNCTION("GOOGLETRANSLATE(D612,""fr"",""en"")"),"#VALUE!")</f>
        <v>#VALUE!</v>
      </c>
    </row>
    <row r="613" ht="15.75" customHeight="1">
      <c r="A613" s="1" t="s">
        <v>119</v>
      </c>
      <c r="B613" s="1">
        <v>4.0</v>
      </c>
      <c r="C613" s="1" t="s">
        <v>1719</v>
      </c>
      <c r="D613" s="1" t="s">
        <v>1720</v>
      </c>
      <c r="E613" s="1" t="s">
        <v>10</v>
      </c>
      <c r="F613" s="1" t="s">
        <v>11</v>
      </c>
      <c r="G613" s="1" t="str">
        <f>IFERROR(__xludf.DUMMYFUNCTION("GOOGLETRANSLATE(D613,""fr"",""en"")"),"#VALUE!")</f>
        <v>#VALUE!</v>
      </c>
    </row>
    <row r="614" ht="15.75" customHeight="1">
      <c r="A614" s="1" t="s">
        <v>1721</v>
      </c>
      <c r="B614" s="1">
        <v>3.0</v>
      </c>
      <c r="C614" s="1" t="s">
        <v>1722</v>
      </c>
      <c r="D614" s="1" t="s">
        <v>1723</v>
      </c>
      <c r="E614" s="1" t="s">
        <v>250</v>
      </c>
      <c r="F614" s="1" t="s">
        <v>30</v>
      </c>
      <c r="G614" s="1" t="str">
        <f>IFERROR(__xludf.DUMMYFUNCTION("GOOGLETRANSLATE(D614,""fr"",""en"")"),"#VALUE!")</f>
        <v>#VALUE!</v>
      </c>
    </row>
    <row r="615" ht="15.75" customHeight="1">
      <c r="A615" s="1" t="s">
        <v>1023</v>
      </c>
      <c r="B615" s="1">
        <v>5.0</v>
      </c>
      <c r="C615" s="1" t="s">
        <v>1724</v>
      </c>
      <c r="D615" s="1" t="s">
        <v>1725</v>
      </c>
      <c r="E615" s="1" t="s">
        <v>176</v>
      </c>
      <c r="F615" s="1" t="s">
        <v>66</v>
      </c>
      <c r="G615" s="1" t="str">
        <f>IFERROR(__xludf.DUMMYFUNCTION("GOOGLETRANSLATE(D615,""fr"",""en"")"),"#VALUE!")</f>
        <v>#VALUE!</v>
      </c>
    </row>
    <row r="616" ht="15.75" customHeight="1">
      <c r="A616" s="1" t="s">
        <v>1726</v>
      </c>
      <c r="B616" s="1">
        <v>1.0</v>
      </c>
      <c r="C616" s="1" t="s">
        <v>1727</v>
      </c>
      <c r="D616" s="1" t="s">
        <v>1728</v>
      </c>
      <c r="E616" s="1" t="s">
        <v>373</v>
      </c>
      <c r="F616" s="1" t="s">
        <v>30</v>
      </c>
      <c r="G616" s="1" t="str">
        <f>IFERROR(__xludf.DUMMYFUNCTION("GOOGLETRANSLATE(D616,""fr"",""en"")"),"#VALUE!")</f>
        <v>#VALUE!</v>
      </c>
    </row>
    <row r="617" ht="15.75" customHeight="1">
      <c r="A617" s="1" t="s">
        <v>1729</v>
      </c>
      <c r="B617" s="1">
        <v>1.0</v>
      </c>
      <c r="C617" s="1" t="s">
        <v>1730</v>
      </c>
      <c r="D617" s="1" t="s">
        <v>1731</v>
      </c>
      <c r="E617" s="1" t="s">
        <v>109</v>
      </c>
      <c r="F617" s="1" t="s">
        <v>11</v>
      </c>
      <c r="G617" s="1" t="str">
        <f>IFERROR(__xludf.DUMMYFUNCTION("GOOGLETRANSLATE(D617,""fr"",""en"")"),"#VALUE!")</f>
        <v>#VALUE!</v>
      </c>
    </row>
    <row r="618" ht="15.75" customHeight="1">
      <c r="A618" s="1" t="s">
        <v>1732</v>
      </c>
      <c r="B618" s="1">
        <v>1.0</v>
      </c>
      <c r="C618" s="1" t="s">
        <v>1733</v>
      </c>
      <c r="D618" s="1" t="s">
        <v>1734</v>
      </c>
      <c r="E618" s="1" t="s">
        <v>373</v>
      </c>
      <c r="F618" s="1" t="s">
        <v>118</v>
      </c>
      <c r="G618" s="1" t="str">
        <f>IFERROR(__xludf.DUMMYFUNCTION("GOOGLETRANSLATE(D618,""fr"",""en"")"),"#VALUE!")</f>
        <v>#VALUE!</v>
      </c>
    </row>
    <row r="619" ht="15.75" customHeight="1">
      <c r="A619" s="1" t="s">
        <v>1735</v>
      </c>
      <c r="B619" s="1">
        <v>5.0</v>
      </c>
      <c r="C619" s="1" t="s">
        <v>1736</v>
      </c>
      <c r="D619" s="1" t="s">
        <v>1737</v>
      </c>
      <c r="E619" s="1" t="s">
        <v>614</v>
      </c>
      <c r="F619" s="1" t="s">
        <v>30</v>
      </c>
      <c r="G619" s="1" t="str">
        <f>IFERROR(__xludf.DUMMYFUNCTION("GOOGLETRANSLATE(D619,""fr"",""en"")"),"#VALUE!")</f>
        <v>#VALUE!</v>
      </c>
    </row>
    <row r="620" ht="15.75" customHeight="1">
      <c r="A620" s="1" t="s">
        <v>1738</v>
      </c>
      <c r="B620" s="1">
        <v>1.0</v>
      </c>
      <c r="C620" s="1" t="s">
        <v>1739</v>
      </c>
      <c r="D620" s="1" t="s">
        <v>1740</v>
      </c>
      <c r="E620" s="1" t="s">
        <v>10</v>
      </c>
      <c r="F620" s="1" t="s">
        <v>11</v>
      </c>
      <c r="G620" s="1" t="str">
        <f>IFERROR(__xludf.DUMMYFUNCTION("GOOGLETRANSLATE(D620,""fr"",""en"")"),"#VALUE!")</f>
        <v>#VALUE!</v>
      </c>
    </row>
    <row r="621" ht="15.75" customHeight="1">
      <c r="A621" s="1" t="s">
        <v>1741</v>
      </c>
      <c r="B621" s="1">
        <v>5.0</v>
      </c>
      <c r="C621" s="1" t="s">
        <v>1742</v>
      </c>
      <c r="D621" s="1" t="s">
        <v>1743</v>
      </c>
      <c r="E621" s="1" t="s">
        <v>65</v>
      </c>
      <c r="F621" s="1" t="s">
        <v>66</v>
      </c>
      <c r="G621" s="1" t="str">
        <f>IFERROR(__xludf.DUMMYFUNCTION("GOOGLETRANSLATE(D621,""fr"",""en"")"),"#VALUE!")</f>
        <v>#VALUE!</v>
      </c>
    </row>
    <row r="622" ht="15.75" customHeight="1">
      <c r="A622" s="1" t="s">
        <v>624</v>
      </c>
      <c r="B622" s="1">
        <v>3.0</v>
      </c>
      <c r="C622" s="1" t="s">
        <v>1744</v>
      </c>
      <c r="D622" s="1" t="s">
        <v>1745</v>
      </c>
      <c r="E622" s="1" t="s">
        <v>65</v>
      </c>
      <c r="F622" s="1" t="s">
        <v>66</v>
      </c>
      <c r="G622" s="1" t="str">
        <f>IFERROR(__xludf.DUMMYFUNCTION("GOOGLETRANSLATE(D622,""fr"",""en"")"),"#VALUE!")</f>
        <v>#VALUE!</v>
      </c>
    </row>
    <row r="623" ht="15.75" customHeight="1">
      <c r="A623" s="1" t="s">
        <v>239</v>
      </c>
      <c r="B623" s="1">
        <v>4.0</v>
      </c>
      <c r="C623" s="1" t="s">
        <v>1746</v>
      </c>
      <c r="D623" s="1" t="s">
        <v>1747</v>
      </c>
      <c r="E623" s="1" t="s">
        <v>226</v>
      </c>
      <c r="F623" s="1" t="s">
        <v>110</v>
      </c>
      <c r="G623" s="1" t="str">
        <f>IFERROR(__xludf.DUMMYFUNCTION("GOOGLETRANSLATE(D623,""fr"",""en"")"),"#VALUE!")</f>
        <v>#VALUE!</v>
      </c>
    </row>
    <row r="624" ht="15.75" customHeight="1">
      <c r="A624" s="1" t="s">
        <v>1748</v>
      </c>
      <c r="B624" s="1">
        <v>2.0</v>
      </c>
      <c r="C624" s="1" t="s">
        <v>1749</v>
      </c>
      <c r="D624" s="1" t="s">
        <v>1750</v>
      </c>
      <c r="E624" s="1" t="s">
        <v>109</v>
      </c>
      <c r="F624" s="1" t="s">
        <v>110</v>
      </c>
      <c r="G624" s="1" t="str">
        <f>IFERROR(__xludf.DUMMYFUNCTION("GOOGLETRANSLATE(D624,""fr"",""en"")"),"#VALUE!")</f>
        <v>#VALUE!</v>
      </c>
    </row>
    <row r="625" ht="15.75" customHeight="1">
      <c r="A625" s="1" t="s">
        <v>618</v>
      </c>
      <c r="B625" s="1">
        <v>1.0</v>
      </c>
      <c r="C625" s="1" t="s">
        <v>1751</v>
      </c>
      <c r="D625" s="1" t="s">
        <v>1752</v>
      </c>
      <c r="E625" s="1" t="s">
        <v>10</v>
      </c>
      <c r="F625" s="1" t="s">
        <v>11</v>
      </c>
      <c r="G625" s="1" t="str">
        <f>IFERROR(__xludf.DUMMYFUNCTION("GOOGLETRANSLATE(D625,""fr"",""en"")"),"#VALUE!")</f>
        <v>#VALUE!</v>
      </c>
    </row>
    <row r="626" ht="15.75" customHeight="1">
      <c r="A626" s="1" t="s">
        <v>1753</v>
      </c>
      <c r="B626" s="1">
        <v>5.0</v>
      </c>
      <c r="C626" s="1" t="s">
        <v>1754</v>
      </c>
      <c r="D626" s="1" t="s">
        <v>1755</v>
      </c>
      <c r="E626" s="1" t="s">
        <v>21</v>
      </c>
      <c r="F626" s="1" t="s">
        <v>11</v>
      </c>
      <c r="G626" s="1" t="str">
        <f>IFERROR(__xludf.DUMMYFUNCTION("GOOGLETRANSLATE(D626,""fr"",""en"")"),"#VALUE!")</f>
        <v>#VALUE!</v>
      </c>
    </row>
    <row r="627" ht="15.75" customHeight="1">
      <c r="A627" s="1" t="s">
        <v>1116</v>
      </c>
      <c r="B627" s="1">
        <v>1.0</v>
      </c>
      <c r="C627" s="1" t="s">
        <v>1756</v>
      </c>
      <c r="D627" s="1" t="s">
        <v>1757</v>
      </c>
      <c r="E627" s="1" t="s">
        <v>29</v>
      </c>
      <c r="F627" s="1" t="s">
        <v>30</v>
      </c>
      <c r="G627" s="1" t="str">
        <f>IFERROR(__xludf.DUMMYFUNCTION("GOOGLETRANSLATE(D627,""fr"",""en"")"),"#VALUE!")</f>
        <v>#VALUE!</v>
      </c>
    </row>
    <row r="628" ht="15.75" customHeight="1">
      <c r="A628" s="1" t="s">
        <v>643</v>
      </c>
      <c r="B628" s="1">
        <v>5.0</v>
      </c>
      <c r="C628" s="1" t="s">
        <v>1758</v>
      </c>
      <c r="D628" s="1" t="s">
        <v>1759</v>
      </c>
      <c r="E628" s="1" t="s">
        <v>10</v>
      </c>
      <c r="F628" s="1" t="s">
        <v>11</v>
      </c>
      <c r="G628" s="1" t="str">
        <f>IFERROR(__xludf.DUMMYFUNCTION("GOOGLETRANSLATE(D628,""fr"",""en"")"),"#VALUE!")</f>
        <v>#VALUE!</v>
      </c>
    </row>
    <row r="629" ht="15.75" customHeight="1">
      <c r="A629" s="1" t="s">
        <v>701</v>
      </c>
      <c r="B629" s="1">
        <v>4.0</v>
      </c>
      <c r="C629" s="1" t="s">
        <v>1760</v>
      </c>
      <c r="D629" s="1" t="s">
        <v>1761</v>
      </c>
      <c r="E629" s="1" t="s">
        <v>10</v>
      </c>
      <c r="F629" s="1" t="s">
        <v>11</v>
      </c>
      <c r="G629" s="1" t="str">
        <f>IFERROR(__xludf.DUMMYFUNCTION("GOOGLETRANSLATE(D629,""fr"",""en"")"),"#VALUE!")</f>
        <v>#VALUE!</v>
      </c>
    </row>
    <row r="630" ht="15.75" customHeight="1">
      <c r="A630" s="1" t="s">
        <v>255</v>
      </c>
      <c r="B630" s="1">
        <v>1.0</v>
      </c>
      <c r="C630" s="1" t="s">
        <v>1762</v>
      </c>
      <c r="D630" s="1" t="s">
        <v>1763</v>
      </c>
      <c r="E630" s="1" t="s">
        <v>21</v>
      </c>
      <c r="F630" s="1" t="s">
        <v>11</v>
      </c>
      <c r="G630" s="1" t="str">
        <f>IFERROR(__xludf.DUMMYFUNCTION("GOOGLETRANSLATE(D630,""fr"",""en"")"),"#VALUE!")</f>
        <v>#VALUE!</v>
      </c>
    </row>
    <row r="631" ht="15.75" customHeight="1">
      <c r="A631" s="1" t="s">
        <v>1764</v>
      </c>
      <c r="B631" s="1">
        <v>4.0</v>
      </c>
      <c r="C631" s="1" t="s">
        <v>1765</v>
      </c>
      <c r="D631" s="1" t="s">
        <v>1766</v>
      </c>
      <c r="E631" s="1" t="s">
        <v>10</v>
      </c>
      <c r="F631" s="1" t="s">
        <v>11</v>
      </c>
      <c r="G631" s="1" t="str">
        <f>IFERROR(__xludf.DUMMYFUNCTION("GOOGLETRANSLATE(D631,""fr"",""en"")"),"#VALUE!")</f>
        <v>#VALUE!</v>
      </c>
    </row>
    <row r="632" ht="15.75" customHeight="1">
      <c r="A632" s="1" t="s">
        <v>1767</v>
      </c>
      <c r="B632" s="1">
        <v>1.0</v>
      </c>
      <c r="C632" s="1" t="s">
        <v>1768</v>
      </c>
      <c r="D632" s="1" t="s">
        <v>1769</v>
      </c>
      <c r="E632" s="1" t="s">
        <v>47</v>
      </c>
      <c r="F632" s="1" t="s">
        <v>48</v>
      </c>
      <c r="G632" s="1" t="str">
        <f>IFERROR(__xludf.DUMMYFUNCTION("GOOGLETRANSLATE(D632,""fr"",""en"")"),"#VALUE!")</f>
        <v>#VALUE!</v>
      </c>
    </row>
    <row r="633" ht="15.75" customHeight="1">
      <c r="A633" s="1" t="s">
        <v>1770</v>
      </c>
      <c r="B633" s="1">
        <v>4.0</v>
      </c>
      <c r="C633" s="1" t="s">
        <v>1771</v>
      </c>
      <c r="D633" s="1" t="s">
        <v>1772</v>
      </c>
      <c r="E633" s="1" t="s">
        <v>109</v>
      </c>
      <c r="F633" s="1" t="s">
        <v>11</v>
      </c>
      <c r="G633" s="1" t="str">
        <f>IFERROR(__xludf.DUMMYFUNCTION("GOOGLETRANSLATE(D633,""fr"",""en"")"),"#VALUE!")</f>
        <v>#VALUE!</v>
      </c>
    </row>
    <row r="634" ht="15.75" customHeight="1">
      <c r="A634" s="1" t="s">
        <v>445</v>
      </c>
      <c r="B634" s="1">
        <v>5.0</v>
      </c>
      <c r="C634" s="1" t="s">
        <v>1773</v>
      </c>
      <c r="D634" s="1" t="s">
        <v>1774</v>
      </c>
      <c r="E634" s="1" t="s">
        <v>21</v>
      </c>
      <c r="F634" s="1" t="s">
        <v>11</v>
      </c>
      <c r="G634" s="1" t="str">
        <f>IFERROR(__xludf.DUMMYFUNCTION("GOOGLETRANSLATE(D634,""fr"",""en"")"),"#VALUE!")</f>
        <v>#VALUE!</v>
      </c>
    </row>
    <row r="635" ht="15.75" customHeight="1">
      <c r="A635" s="1" t="s">
        <v>1775</v>
      </c>
      <c r="B635" s="1">
        <v>4.0</v>
      </c>
      <c r="C635" s="1" t="s">
        <v>1776</v>
      </c>
      <c r="D635" s="1" t="s">
        <v>1777</v>
      </c>
      <c r="E635" s="1" t="s">
        <v>10</v>
      </c>
      <c r="F635" s="1" t="s">
        <v>11</v>
      </c>
      <c r="G635" s="1" t="str">
        <f>IFERROR(__xludf.DUMMYFUNCTION("GOOGLETRANSLATE(D635,""fr"",""en"")"),"#VALUE!")</f>
        <v>#VALUE!</v>
      </c>
    </row>
    <row r="636" ht="15.75" customHeight="1">
      <c r="A636" s="1" t="s">
        <v>1778</v>
      </c>
      <c r="B636" s="1">
        <v>4.0</v>
      </c>
      <c r="C636" s="1" t="s">
        <v>1779</v>
      </c>
      <c r="D636" s="1" t="s">
        <v>1780</v>
      </c>
      <c r="E636" s="1" t="s">
        <v>10</v>
      </c>
      <c r="F636" s="1" t="s">
        <v>11</v>
      </c>
      <c r="G636" s="1" t="str">
        <f>IFERROR(__xludf.DUMMYFUNCTION("GOOGLETRANSLATE(D636,""fr"",""en"")"),"#VALUE!")</f>
        <v>#VALUE!</v>
      </c>
    </row>
    <row r="637" ht="15.75" customHeight="1">
      <c r="A637" s="1" t="s">
        <v>1781</v>
      </c>
      <c r="B637" s="1">
        <v>1.0</v>
      </c>
      <c r="C637" s="1" t="s">
        <v>1782</v>
      </c>
      <c r="D637" s="1" t="s">
        <v>1783</v>
      </c>
      <c r="E637" s="1" t="s">
        <v>25</v>
      </c>
      <c r="F637" s="1" t="s">
        <v>11</v>
      </c>
      <c r="G637" s="1" t="str">
        <f>IFERROR(__xludf.DUMMYFUNCTION("GOOGLETRANSLATE(D637,""fr"",""en"")"),"#VALUE!")</f>
        <v>#VALUE!</v>
      </c>
    </row>
    <row r="638" ht="15.75" customHeight="1">
      <c r="A638" s="1" t="s">
        <v>1784</v>
      </c>
      <c r="B638" s="1">
        <v>1.0</v>
      </c>
      <c r="C638" s="1" t="s">
        <v>1785</v>
      </c>
      <c r="D638" s="1" t="s">
        <v>1786</v>
      </c>
      <c r="E638" s="1" t="s">
        <v>554</v>
      </c>
      <c r="F638" s="1" t="s">
        <v>30</v>
      </c>
      <c r="G638" s="1" t="str">
        <f>IFERROR(__xludf.DUMMYFUNCTION("GOOGLETRANSLATE(D638,""fr"",""en"")"),"#VALUE!")</f>
        <v>#VALUE!</v>
      </c>
    </row>
    <row r="639" ht="15.75" customHeight="1">
      <c r="A639" s="1" t="s">
        <v>673</v>
      </c>
      <c r="B639" s="1">
        <v>2.0</v>
      </c>
      <c r="C639" s="1" t="s">
        <v>1787</v>
      </c>
      <c r="D639" s="1" t="s">
        <v>1788</v>
      </c>
      <c r="E639" s="1" t="s">
        <v>10</v>
      </c>
      <c r="F639" s="1" t="s">
        <v>11</v>
      </c>
      <c r="G639" s="1" t="str">
        <f>IFERROR(__xludf.DUMMYFUNCTION("GOOGLETRANSLATE(D639,""fr"",""en"")"),"#VALUE!")</f>
        <v>#VALUE!</v>
      </c>
    </row>
    <row r="640" ht="15.75" customHeight="1">
      <c r="A640" s="1" t="s">
        <v>1293</v>
      </c>
      <c r="B640" s="1">
        <v>1.0</v>
      </c>
      <c r="C640" s="1" t="s">
        <v>1789</v>
      </c>
      <c r="D640" s="1" t="s">
        <v>1790</v>
      </c>
      <c r="E640" s="1" t="s">
        <v>73</v>
      </c>
      <c r="F640" s="1" t="s">
        <v>30</v>
      </c>
      <c r="G640" s="1" t="str">
        <f>IFERROR(__xludf.DUMMYFUNCTION("GOOGLETRANSLATE(D640,""fr"",""en"")"),"#VALUE!")</f>
        <v>#VALUE!</v>
      </c>
    </row>
    <row r="641" ht="15.75" customHeight="1">
      <c r="A641" s="1" t="s">
        <v>1791</v>
      </c>
      <c r="B641" s="1">
        <v>1.0</v>
      </c>
      <c r="C641" s="1" t="s">
        <v>1792</v>
      </c>
      <c r="D641" s="1" t="s">
        <v>1793</v>
      </c>
      <c r="E641" s="1" t="s">
        <v>29</v>
      </c>
      <c r="F641" s="1" t="s">
        <v>30</v>
      </c>
      <c r="G641" s="1" t="str">
        <f>IFERROR(__xludf.DUMMYFUNCTION("GOOGLETRANSLATE(D641,""fr"",""en"")"),"#VALUE!")</f>
        <v>#VALUE!</v>
      </c>
    </row>
    <row r="642" ht="15.75" customHeight="1">
      <c r="A642" s="1" t="s">
        <v>417</v>
      </c>
      <c r="B642" s="1">
        <v>3.0</v>
      </c>
      <c r="C642" s="1" t="s">
        <v>1794</v>
      </c>
      <c r="D642" s="1" t="s">
        <v>1795</v>
      </c>
      <c r="E642" s="1" t="s">
        <v>10</v>
      </c>
      <c r="F642" s="1" t="s">
        <v>11</v>
      </c>
      <c r="G642" s="1" t="str">
        <f>IFERROR(__xludf.DUMMYFUNCTION("GOOGLETRANSLATE(D642,""fr"",""en"")"),"#VALUE!")</f>
        <v>#VALUE!</v>
      </c>
    </row>
    <row r="643" ht="15.75" customHeight="1">
      <c r="A643" s="1" t="s">
        <v>1796</v>
      </c>
      <c r="B643" s="1">
        <v>4.0</v>
      </c>
      <c r="C643" s="1" t="s">
        <v>1797</v>
      </c>
      <c r="D643" s="1" t="s">
        <v>1798</v>
      </c>
      <c r="E643" s="1" t="s">
        <v>21</v>
      </c>
      <c r="F643" s="1" t="s">
        <v>11</v>
      </c>
      <c r="G643" s="1" t="str">
        <f>IFERROR(__xludf.DUMMYFUNCTION("GOOGLETRANSLATE(D643,""fr"",""en"")"),"#VALUE!")</f>
        <v>#VALUE!</v>
      </c>
    </row>
    <row r="644" ht="15.75" customHeight="1">
      <c r="A644" s="1" t="s">
        <v>1799</v>
      </c>
      <c r="B644" s="1">
        <v>5.0</v>
      </c>
      <c r="C644" s="1" t="s">
        <v>1800</v>
      </c>
      <c r="D644" s="1" t="s">
        <v>1801</v>
      </c>
      <c r="E644" s="1" t="s">
        <v>273</v>
      </c>
      <c r="F644" s="1" t="s">
        <v>11</v>
      </c>
      <c r="G644" s="1" t="str">
        <f>IFERROR(__xludf.DUMMYFUNCTION("GOOGLETRANSLATE(D644,""fr"",""en"")"),"#VALUE!")</f>
        <v>#VALUE!</v>
      </c>
    </row>
    <row r="645" ht="15.75" customHeight="1">
      <c r="A645" s="1" t="s">
        <v>424</v>
      </c>
      <c r="B645" s="1">
        <v>1.0</v>
      </c>
      <c r="C645" s="1" t="s">
        <v>1802</v>
      </c>
      <c r="D645" s="1" t="s">
        <v>1803</v>
      </c>
      <c r="E645" s="1" t="s">
        <v>52</v>
      </c>
      <c r="F645" s="1" t="s">
        <v>110</v>
      </c>
      <c r="G645" s="1" t="str">
        <f>IFERROR(__xludf.DUMMYFUNCTION("GOOGLETRANSLATE(D645,""fr"",""en"")"),"Catastrophic! For the professionalism of employees in the sector, really zero answers and in addition they try to make you believe that a claim is not covered with articles in the CGAs which do not correspond to the sins you have declared!")</f>
        <v>Catastrophic! For the professionalism of employees in the sector, really zero answers and in addition they try to make you believe that a claim is not covered with articles in the CGAs which do not correspond to the sins you have declared!</v>
      </c>
    </row>
    <row r="646" ht="15.75" customHeight="1">
      <c r="A646" s="1" t="s">
        <v>1804</v>
      </c>
      <c r="B646" s="1">
        <v>2.0</v>
      </c>
      <c r="C646" s="1" t="s">
        <v>1805</v>
      </c>
      <c r="D646" s="1" t="s">
        <v>1806</v>
      </c>
      <c r="E646" s="1" t="s">
        <v>10</v>
      </c>
      <c r="F646" s="1" t="s">
        <v>11</v>
      </c>
      <c r="G646" s="1" t="str">
        <f>IFERROR(__xludf.DUMMYFUNCTION("GOOGLETRANSLATE(D646,""fr"",""en"")"),"#VALUE!")</f>
        <v>#VALUE!</v>
      </c>
    </row>
    <row r="647" ht="15.75" customHeight="1">
      <c r="A647" s="1" t="s">
        <v>873</v>
      </c>
      <c r="B647" s="1">
        <v>1.0</v>
      </c>
      <c r="C647" s="1" t="s">
        <v>1807</v>
      </c>
      <c r="D647" s="1" t="s">
        <v>1808</v>
      </c>
      <c r="E647" s="1" t="s">
        <v>280</v>
      </c>
      <c r="F647" s="1" t="s">
        <v>11</v>
      </c>
      <c r="G647" s="1" t="str">
        <f>IFERROR(__xludf.DUMMYFUNCTION("GOOGLETRANSLATE(D647,""fr"",""en"")"),"#VALUE!")</f>
        <v>#VALUE!</v>
      </c>
    </row>
    <row r="648" ht="15.75" customHeight="1">
      <c r="A648" s="1" t="s">
        <v>921</v>
      </c>
      <c r="B648" s="1">
        <v>4.0</v>
      </c>
      <c r="C648" s="1" t="s">
        <v>1809</v>
      </c>
      <c r="D648" s="1" t="s">
        <v>1810</v>
      </c>
      <c r="E648" s="1" t="s">
        <v>10</v>
      </c>
      <c r="F648" s="1" t="s">
        <v>11</v>
      </c>
      <c r="G648" s="1" t="str">
        <f>IFERROR(__xludf.DUMMYFUNCTION("GOOGLETRANSLATE(D648,""fr"",""en"")"),"#VALUE!")</f>
        <v>#VALUE!</v>
      </c>
    </row>
    <row r="649" ht="15.75" customHeight="1">
      <c r="A649" s="1" t="s">
        <v>1607</v>
      </c>
      <c r="B649" s="1">
        <v>2.0</v>
      </c>
      <c r="C649" s="1" t="s">
        <v>1811</v>
      </c>
      <c r="D649" s="1" t="s">
        <v>1812</v>
      </c>
      <c r="E649" s="1" t="s">
        <v>355</v>
      </c>
      <c r="F649" s="1" t="s">
        <v>110</v>
      </c>
      <c r="G649" s="1" t="str">
        <f>IFERROR(__xludf.DUMMYFUNCTION("GOOGLETRANSLATE(D649,""fr"",""en"")"),"#VALUE!")</f>
        <v>#VALUE!</v>
      </c>
    </row>
    <row r="650" ht="15.75" customHeight="1">
      <c r="A650" s="1" t="s">
        <v>1813</v>
      </c>
      <c r="B650" s="1">
        <v>1.0</v>
      </c>
      <c r="C650" s="1" t="s">
        <v>1814</v>
      </c>
      <c r="D650" s="1" t="s">
        <v>1815</v>
      </c>
      <c r="E650" s="1" t="s">
        <v>25</v>
      </c>
      <c r="F650" s="1" t="s">
        <v>11</v>
      </c>
      <c r="G650" s="1" t="str">
        <f>IFERROR(__xludf.DUMMYFUNCTION("GOOGLETRANSLATE(D650,""fr"",""en"")"),"#VALUE!")</f>
        <v>#VALUE!</v>
      </c>
    </row>
    <row r="651" ht="15.75" customHeight="1">
      <c r="A651" s="1" t="s">
        <v>1816</v>
      </c>
      <c r="B651" s="1">
        <v>5.0</v>
      </c>
      <c r="C651" s="1" t="s">
        <v>1817</v>
      </c>
      <c r="D651" s="1" t="s">
        <v>1818</v>
      </c>
      <c r="E651" s="1" t="s">
        <v>10</v>
      </c>
      <c r="F651" s="1" t="s">
        <v>11</v>
      </c>
      <c r="G651" s="1" t="str">
        <f>IFERROR(__xludf.DUMMYFUNCTION("GOOGLETRANSLATE(D651,""fr"",""en"")"),"#VALUE!")</f>
        <v>#VALUE!</v>
      </c>
    </row>
    <row r="652" ht="15.75" customHeight="1">
      <c r="A652" s="1" t="s">
        <v>1819</v>
      </c>
      <c r="B652" s="1">
        <v>1.0</v>
      </c>
      <c r="C652" s="1" t="s">
        <v>1820</v>
      </c>
      <c r="D652" s="1" t="s">
        <v>1821</v>
      </c>
      <c r="E652" s="1" t="s">
        <v>196</v>
      </c>
      <c r="F652" s="1" t="s">
        <v>118</v>
      </c>
      <c r="G652" s="1" t="str">
        <f>IFERROR(__xludf.DUMMYFUNCTION("GOOGLETRANSLATE(D652,""fr"",""en"")"),"#VALUE!")</f>
        <v>#VALUE!</v>
      </c>
    </row>
    <row r="653" ht="15.75" customHeight="1">
      <c r="A653" s="1" t="s">
        <v>62</v>
      </c>
      <c r="B653" s="1">
        <v>5.0</v>
      </c>
      <c r="C653" s="1" t="s">
        <v>1822</v>
      </c>
      <c r="D653" s="1" t="s">
        <v>1823</v>
      </c>
      <c r="E653" s="1" t="s">
        <v>10</v>
      </c>
      <c r="F653" s="1" t="s">
        <v>11</v>
      </c>
      <c r="G653" s="1" t="str">
        <f>IFERROR(__xludf.DUMMYFUNCTION("GOOGLETRANSLATE(D653,""fr"",""en"")"),"#VALUE!")</f>
        <v>#VALUE!</v>
      </c>
    </row>
    <row r="654" ht="15.75" customHeight="1">
      <c r="A654" s="1" t="s">
        <v>1353</v>
      </c>
      <c r="B654" s="1">
        <v>3.0</v>
      </c>
      <c r="C654" s="1" t="s">
        <v>1824</v>
      </c>
      <c r="D654" s="1" t="s">
        <v>1825</v>
      </c>
      <c r="E654" s="1" t="s">
        <v>10</v>
      </c>
      <c r="F654" s="1" t="s">
        <v>11</v>
      </c>
      <c r="G654" s="1" t="str">
        <f>IFERROR(__xludf.DUMMYFUNCTION("GOOGLETRANSLATE(D654,""fr"",""en"")"),"#VALUE!")</f>
        <v>#VALUE!</v>
      </c>
    </row>
    <row r="655" ht="15.75" customHeight="1">
      <c r="A655" s="1" t="s">
        <v>264</v>
      </c>
      <c r="B655" s="1">
        <v>3.0</v>
      </c>
      <c r="C655" s="1" t="s">
        <v>1826</v>
      </c>
      <c r="D655" s="1" t="s">
        <v>1827</v>
      </c>
      <c r="E655" s="1" t="s">
        <v>169</v>
      </c>
      <c r="F655" s="1" t="s">
        <v>11</v>
      </c>
      <c r="G655" s="1" t="str">
        <f>IFERROR(__xludf.DUMMYFUNCTION("GOOGLETRANSLATE(D655,""fr"",""en"")"),"#VALUE!")</f>
        <v>#VALUE!</v>
      </c>
    </row>
    <row r="656" ht="15.75" customHeight="1">
      <c r="A656" s="1" t="s">
        <v>801</v>
      </c>
      <c r="B656" s="1">
        <v>1.0</v>
      </c>
      <c r="C656" s="1" t="s">
        <v>1828</v>
      </c>
      <c r="D656" s="1" t="s">
        <v>1829</v>
      </c>
      <c r="E656" s="1" t="s">
        <v>169</v>
      </c>
      <c r="F656" s="1" t="s">
        <v>11</v>
      </c>
      <c r="G656" s="1" t="str">
        <f>IFERROR(__xludf.DUMMYFUNCTION("GOOGLETRANSLATE(D656,""fr"",""en"")"),"#VALUE!")</f>
        <v>#VALUE!</v>
      </c>
    </row>
    <row r="657" ht="15.75" customHeight="1">
      <c r="A657" s="1" t="s">
        <v>1830</v>
      </c>
      <c r="B657" s="1">
        <v>4.0</v>
      </c>
      <c r="C657" s="1" t="s">
        <v>1831</v>
      </c>
      <c r="D657" s="1" t="s">
        <v>1832</v>
      </c>
      <c r="E657" s="1" t="s">
        <v>21</v>
      </c>
      <c r="F657" s="1" t="s">
        <v>11</v>
      </c>
      <c r="G657" s="1" t="str">
        <f>IFERROR(__xludf.DUMMYFUNCTION("GOOGLETRANSLATE(D657,""fr"",""en"")"),"#VALUE!")</f>
        <v>#VALUE!</v>
      </c>
    </row>
    <row r="658" ht="15.75" customHeight="1">
      <c r="A658" s="1" t="s">
        <v>1833</v>
      </c>
      <c r="B658" s="1">
        <v>5.0</v>
      </c>
      <c r="C658" s="1" t="s">
        <v>1834</v>
      </c>
      <c r="D658" s="1" t="s">
        <v>1835</v>
      </c>
      <c r="E658" s="1" t="s">
        <v>21</v>
      </c>
      <c r="F658" s="1" t="s">
        <v>11</v>
      </c>
      <c r="G658" s="1" t="str">
        <f>IFERROR(__xludf.DUMMYFUNCTION("GOOGLETRANSLATE(D658,""fr"",""en"")"),"#VALUE!")</f>
        <v>#VALUE!</v>
      </c>
    </row>
    <row r="659" ht="15.75" customHeight="1">
      <c r="A659" s="1" t="s">
        <v>1816</v>
      </c>
      <c r="B659" s="1">
        <v>4.0</v>
      </c>
      <c r="C659" s="1" t="s">
        <v>1836</v>
      </c>
      <c r="D659" s="1" t="s">
        <v>1837</v>
      </c>
      <c r="E659" s="1" t="s">
        <v>10</v>
      </c>
      <c r="F659" s="1" t="s">
        <v>11</v>
      </c>
      <c r="G659" s="1" t="str">
        <f>IFERROR(__xludf.DUMMYFUNCTION("GOOGLETRANSLATE(D659,""fr"",""en"")"),"#VALUE!")</f>
        <v>#VALUE!</v>
      </c>
    </row>
    <row r="660" ht="15.75" customHeight="1">
      <c r="A660" s="1" t="s">
        <v>1838</v>
      </c>
      <c r="B660" s="1">
        <v>2.0</v>
      </c>
      <c r="C660" s="1" t="s">
        <v>1839</v>
      </c>
      <c r="D660" s="1" t="s">
        <v>1840</v>
      </c>
      <c r="E660" s="1" t="s">
        <v>280</v>
      </c>
      <c r="F660" s="1" t="s">
        <v>11</v>
      </c>
      <c r="G660" s="1" t="str">
        <f>IFERROR(__xludf.DUMMYFUNCTION("GOOGLETRANSLATE(D660,""fr"",""en"")"),"#VALUE!")</f>
        <v>#VALUE!</v>
      </c>
    </row>
    <row r="661" ht="15.75" customHeight="1">
      <c r="A661" s="1" t="s">
        <v>1267</v>
      </c>
      <c r="B661" s="1">
        <v>2.0</v>
      </c>
      <c r="C661" s="1" t="s">
        <v>1841</v>
      </c>
      <c r="D661" s="1" t="s">
        <v>1842</v>
      </c>
      <c r="E661" s="1" t="s">
        <v>125</v>
      </c>
      <c r="F661" s="1" t="s">
        <v>11</v>
      </c>
      <c r="G661" s="1" t="str">
        <f>IFERROR(__xludf.DUMMYFUNCTION("GOOGLETRANSLATE(D661,""fr"",""en"")"),"#VALUE!")</f>
        <v>#VALUE!</v>
      </c>
    </row>
    <row r="662" ht="15.75" customHeight="1">
      <c r="A662" s="1" t="s">
        <v>1843</v>
      </c>
      <c r="B662" s="1">
        <v>2.0</v>
      </c>
      <c r="C662" s="1" t="s">
        <v>1844</v>
      </c>
      <c r="D662" s="1" t="s">
        <v>1845</v>
      </c>
      <c r="E662" s="1" t="s">
        <v>25</v>
      </c>
      <c r="F662" s="1" t="s">
        <v>11</v>
      </c>
      <c r="G662" s="1" t="str">
        <f>IFERROR(__xludf.DUMMYFUNCTION("GOOGLETRANSLATE(D662,""fr"",""en"")"),"#VALUE!")</f>
        <v>#VALUE!</v>
      </c>
    </row>
    <row r="663" ht="15.75" customHeight="1">
      <c r="A663" s="1" t="s">
        <v>1846</v>
      </c>
      <c r="B663" s="1">
        <v>1.0</v>
      </c>
      <c r="C663" s="1" t="s">
        <v>1847</v>
      </c>
      <c r="D663" s="1" t="s">
        <v>1848</v>
      </c>
      <c r="E663" s="1" t="s">
        <v>280</v>
      </c>
      <c r="F663" s="1" t="s">
        <v>11</v>
      </c>
      <c r="G663" s="1" t="str">
        <f>IFERROR(__xludf.DUMMYFUNCTION("GOOGLETRANSLATE(D663,""fr"",""en"")"),"#VALUE!")</f>
        <v>#VALUE!</v>
      </c>
    </row>
    <row r="664" ht="15.75" customHeight="1">
      <c r="A664" s="1" t="s">
        <v>1849</v>
      </c>
      <c r="B664" s="1">
        <v>3.0</v>
      </c>
      <c r="C664" s="1" t="s">
        <v>1850</v>
      </c>
      <c r="D664" s="1" t="s">
        <v>1851</v>
      </c>
      <c r="E664" s="1" t="s">
        <v>226</v>
      </c>
      <c r="F664" s="1" t="s">
        <v>110</v>
      </c>
      <c r="G664" s="1" t="str">
        <f>IFERROR(__xludf.DUMMYFUNCTION("GOOGLETRANSLATE(D664,""fr"",""en"")"),"#VALUE!")</f>
        <v>#VALUE!</v>
      </c>
    </row>
    <row r="665" ht="15.75" customHeight="1">
      <c r="A665" s="1" t="s">
        <v>433</v>
      </c>
      <c r="B665" s="1">
        <v>3.0</v>
      </c>
      <c r="C665" s="1" t="s">
        <v>1852</v>
      </c>
      <c r="D665" s="1" t="s">
        <v>1853</v>
      </c>
      <c r="E665" s="1" t="s">
        <v>34</v>
      </c>
      <c r="F665" s="1" t="s">
        <v>30</v>
      </c>
      <c r="G665" s="1" t="str">
        <f>IFERROR(__xludf.DUMMYFUNCTION("GOOGLETRANSLATE(D665,""fr"",""en"")"),"#VALUE!")</f>
        <v>#VALUE!</v>
      </c>
    </row>
    <row r="666" ht="15.75" customHeight="1">
      <c r="A666" s="1" t="s">
        <v>1693</v>
      </c>
      <c r="B666" s="1">
        <v>5.0</v>
      </c>
      <c r="C666" s="1" t="s">
        <v>1854</v>
      </c>
      <c r="D666" s="1" t="s">
        <v>1855</v>
      </c>
      <c r="E666" s="1" t="s">
        <v>10</v>
      </c>
      <c r="F666" s="1" t="s">
        <v>11</v>
      </c>
      <c r="G666" s="1" t="str">
        <f>IFERROR(__xludf.DUMMYFUNCTION("GOOGLETRANSLATE(D666,""fr"",""en"")"),"#VALUE!")</f>
        <v>#VALUE!</v>
      </c>
    </row>
    <row r="667" ht="15.75" customHeight="1">
      <c r="A667" s="1" t="s">
        <v>1856</v>
      </c>
      <c r="B667" s="1">
        <v>3.0</v>
      </c>
      <c r="C667" s="1" t="s">
        <v>1857</v>
      </c>
      <c r="D667" s="1" t="s">
        <v>1858</v>
      </c>
      <c r="E667" s="1" t="s">
        <v>292</v>
      </c>
      <c r="F667" s="1" t="s">
        <v>11</v>
      </c>
      <c r="G667" s="1" t="str">
        <f>IFERROR(__xludf.DUMMYFUNCTION("GOOGLETRANSLATE(D667,""fr"",""en"")"),"#VALUE!")</f>
        <v>#VALUE!</v>
      </c>
    </row>
    <row r="668" ht="15.75" customHeight="1">
      <c r="A668" s="1" t="s">
        <v>615</v>
      </c>
      <c r="B668" s="1">
        <v>4.0</v>
      </c>
      <c r="C668" s="1" t="s">
        <v>1859</v>
      </c>
      <c r="D668" s="1" t="s">
        <v>1860</v>
      </c>
      <c r="E668" s="1" t="s">
        <v>21</v>
      </c>
      <c r="F668" s="1" t="s">
        <v>11</v>
      </c>
      <c r="G668" s="1" t="str">
        <f>IFERROR(__xludf.DUMMYFUNCTION("GOOGLETRANSLATE(D668,""fr"",""en"")"),"#VALUE!")</f>
        <v>#VALUE!</v>
      </c>
    </row>
    <row r="669" ht="15.75" customHeight="1">
      <c r="A669" s="1" t="s">
        <v>1861</v>
      </c>
      <c r="B669" s="1">
        <v>1.0</v>
      </c>
      <c r="C669" s="1" t="s">
        <v>1862</v>
      </c>
      <c r="D669" s="1" t="s">
        <v>1863</v>
      </c>
      <c r="E669" s="1" t="s">
        <v>52</v>
      </c>
      <c r="F669" s="1" t="s">
        <v>11</v>
      </c>
      <c r="G669" s="1" t="str">
        <f>IFERROR(__xludf.DUMMYFUNCTION("GOOGLETRANSLATE(D669,""fr"",""en"")"),"#VALUE!")</f>
        <v>#VALUE!</v>
      </c>
    </row>
    <row r="670" ht="15.75" customHeight="1">
      <c r="A670" s="1" t="s">
        <v>1864</v>
      </c>
      <c r="B670" s="1">
        <v>1.0</v>
      </c>
      <c r="C670" s="1" t="s">
        <v>1865</v>
      </c>
      <c r="D670" s="1" t="s">
        <v>1866</v>
      </c>
      <c r="E670" s="1" t="s">
        <v>296</v>
      </c>
      <c r="F670" s="1" t="s">
        <v>110</v>
      </c>
      <c r="G670" s="1" t="str">
        <f>IFERROR(__xludf.DUMMYFUNCTION("GOOGLETRANSLATE(D670,""fr"",""en"")"),"#VALUE!")</f>
        <v>#VALUE!</v>
      </c>
    </row>
    <row r="671" ht="15.75" customHeight="1">
      <c r="A671" s="1" t="s">
        <v>1867</v>
      </c>
      <c r="B671" s="1">
        <v>5.0</v>
      </c>
      <c r="C671" s="1" t="s">
        <v>1868</v>
      </c>
      <c r="D671" s="1" t="s">
        <v>1869</v>
      </c>
      <c r="E671" s="1" t="s">
        <v>21</v>
      </c>
      <c r="F671" s="1" t="s">
        <v>11</v>
      </c>
      <c r="G671" s="1" t="str">
        <f>IFERROR(__xludf.DUMMYFUNCTION("GOOGLETRANSLATE(D671,""fr"",""en"")"),"#VALUE!")</f>
        <v>#VALUE!</v>
      </c>
    </row>
    <row r="672" ht="15.75" customHeight="1">
      <c r="A672" s="1" t="s">
        <v>1870</v>
      </c>
      <c r="B672" s="1">
        <v>5.0</v>
      </c>
      <c r="C672" s="1" t="s">
        <v>1871</v>
      </c>
      <c r="D672" s="1" t="s">
        <v>1872</v>
      </c>
      <c r="E672" s="1" t="s">
        <v>21</v>
      </c>
      <c r="F672" s="1" t="s">
        <v>11</v>
      </c>
      <c r="G672" s="1" t="str">
        <f>IFERROR(__xludf.DUMMYFUNCTION("GOOGLETRANSLATE(D672,""fr"",""en"")"),"#VALUE!")</f>
        <v>#VALUE!</v>
      </c>
    </row>
    <row r="673" ht="15.75" customHeight="1">
      <c r="A673" s="1" t="s">
        <v>173</v>
      </c>
      <c r="B673" s="1">
        <v>4.0</v>
      </c>
      <c r="C673" s="1" t="s">
        <v>1873</v>
      </c>
      <c r="D673" s="1" t="s">
        <v>1874</v>
      </c>
      <c r="E673" s="1" t="s">
        <v>10</v>
      </c>
      <c r="F673" s="1" t="s">
        <v>11</v>
      </c>
      <c r="G673" s="1" t="str">
        <f>IFERROR(__xludf.DUMMYFUNCTION("GOOGLETRANSLATE(D673,""fr"",""en"")"),"#VALUE!")</f>
        <v>#VALUE!</v>
      </c>
    </row>
    <row r="674" ht="15.75" customHeight="1">
      <c r="A674" s="1" t="s">
        <v>258</v>
      </c>
      <c r="B674" s="1">
        <v>4.0</v>
      </c>
      <c r="C674" s="1" t="s">
        <v>1875</v>
      </c>
      <c r="D674" s="1" t="s">
        <v>1876</v>
      </c>
      <c r="E674" s="1" t="s">
        <v>21</v>
      </c>
      <c r="F674" s="1" t="s">
        <v>11</v>
      </c>
      <c r="G674" s="1" t="str">
        <f>IFERROR(__xludf.DUMMYFUNCTION("GOOGLETRANSLATE(D674,""fr"",""en"")"),"#VALUE!")</f>
        <v>#VALUE!</v>
      </c>
    </row>
    <row r="675" ht="15.75" customHeight="1">
      <c r="A675" s="1" t="s">
        <v>1663</v>
      </c>
      <c r="B675" s="1">
        <v>2.0</v>
      </c>
      <c r="C675" s="1" t="s">
        <v>1877</v>
      </c>
      <c r="D675" s="1" t="s">
        <v>1878</v>
      </c>
      <c r="E675" s="1" t="s">
        <v>73</v>
      </c>
      <c r="F675" s="1" t="s">
        <v>30</v>
      </c>
      <c r="G675" s="1" t="str">
        <f>IFERROR(__xludf.DUMMYFUNCTION("GOOGLETRANSLATE(D675,""fr"",""en"")"),"#VALUE!")</f>
        <v>#VALUE!</v>
      </c>
    </row>
    <row r="676" ht="15.75" customHeight="1">
      <c r="A676" s="1" t="s">
        <v>1879</v>
      </c>
      <c r="B676" s="1">
        <v>4.0</v>
      </c>
      <c r="C676" s="1" t="s">
        <v>1880</v>
      </c>
      <c r="D676" s="1" t="s">
        <v>1881</v>
      </c>
      <c r="E676" s="1" t="s">
        <v>554</v>
      </c>
      <c r="F676" s="1" t="s">
        <v>30</v>
      </c>
      <c r="G676" s="1" t="str">
        <f>IFERROR(__xludf.DUMMYFUNCTION("GOOGLETRANSLATE(D676,""fr"",""en"")"),"#VALUE!")</f>
        <v>#VALUE!</v>
      </c>
    </row>
    <row r="677" ht="15.75" customHeight="1">
      <c r="A677" s="1" t="s">
        <v>624</v>
      </c>
      <c r="B677" s="1">
        <v>4.0</v>
      </c>
      <c r="C677" s="1" t="s">
        <v>1882</v>
      </c>
      <c r="D677" s="1" t="s">
        <v>1883</v>
      </c>
      <c r="E677" s="1" t="s">
        <v>10</v>
      </c>
      <c r="F677" s="1" t="s">
        <v>11</v>
      </c>
      <c r="G677" s="1" t="str">
        <f>IFERROR(__xludf.DUMMYFUNCTION("GOOGLETRANSLATE(D677,""fr"",""en"")"),"I am satisfied with direct insurance. I just want to know the terms and approach to follow for the customs clearance of my vehicle. Thanks for your advices !")</f>
        <v>I am satisfied with direct insurance. I just want to know the terms and approach to follow for the customs clearance of my vehicle. Thanks for your advices !</v>
      </c>
    </row>
    <row r="678" ht="15.75" customHeight="1">
      <c r="A678" s="1" t="s">
        <v>138</v>
      </c>
      <c r="B678" s="1">
        <v>5.0</v>
      </c>
      <c r="C678" s="1" t="s">
        <v>1884</v>
      </c>
      <c r="D678" s="1" t="s">
        <v>1885</v>
      </c>
      <c r="E678" s="1" t="s">
        <v>21</v>
      </c>
      <c r="F678" s="1" t="s">
        <v>11</v>
      </c>
      <c r="G678" s="1" t="str">
        <f>IFERROR(__xludf.DUMMYFUNCTION("GOOGLETRANSLATE(D678,""fr"",""en"")"),"#VALUE!")</f>
        <v>#VALUE!</v>
      </c>
    </row>
    <row r="679" ht="15.75" customHeight="1">
      <c r="A679" s="1" t="s">
        <v>1886</v>
      </c>
      <c r="B679" s="1">
        <v>1.0</v>
      </c>
      <c r="C679" s="1" t="s">
        <v>1887</v>
      </c>
      <c r="D679" s="1" t="s">
        <v>1888</v>
      </c>
      <c r="E679" s="1" t="s">
        <v>292</v>
      </c>
      <c r="F679" s="1" t="s">
        <v>11</v>
      </c>
      <c r="G679" s="1" t="str">
        <f>IFERROR(__xludf.DUMMYFUNCTION("GOOGLETRANSLATE(D679,""fr"",""en"")"),"#VALUE!")</f>
        <v>#VALUE!</v>
      </c>
    </row>
    <row r="680" ht="15.75" customHeight="1">
      <c r="A680" s="1" t="s">
        <v>1889</v>
      </c>
      <c r="B680" s="1">
        <v>1.0</v>
      </c>
      <c r="C680" s="1" t="s">
        <v>1890</v>
      </c>
      <c r="D680" s="1" t="s">
        <v>1891</v>
      </c>
      <c r="E680" s="1" t="s">
        <v>273</v>
      </c>
      <c r="F680" s="1" t="s">
        <v>110</v>
      </c>
      <c r="G680" s="1" t="str">
        <f>IFERROR(__xludf.DUMMYFUNCTION("GOOGLETRANSLATE(D680,""fr"",""en"")"),"#VALUE!")</f>
        <v>#VALUE!</v>
      </c>
    </row>
    <row r="681" ht="15.75" customHeight="1">
      <c r="A681" s="1" t="s">
        <v>893</v>
      </c>
      <c r="B681" s="1">
        <v>5.0</v>
      </c>
      <c r="C681" s="1" t="s">
        <v>1892</v>
      </c>
      <c r="D681" s="1" t="s">
        <v>1893</v>
      </c>
      <c r="E681" s="1" t="s">
        <v>21</v>
      </c>
      <c r="F681" s="1" t="s">
        <v>11</v>
      </c>
      <c r="G681" s="1" t="str">
        <f>IFERROR(__xludf.DUMMYFUNCTION("GOOGLETRANSLATE(D681,""fr"",""en"")"),"#VALUE!")</f>
        <v>#VALUE!</v>
      </c>
    </row>
    <row r="682" ht="15.75" customHeight="1">
      <c r="A682" s="1" t="s">
        <v>1894</v>
      </c>
      <c r="B682" s="1">
        <v>4.0</v>
      </c>
      <c r="C682" s="1" t="s">
        <v>1895</v>
      </c>
      <c r="D682" s="1" t="s">
        <v>1896</v>
      </c>
      <c r="E682" s="1" t="s">
        <v>29</v>
      </c>
      <c r="F682" s="1" t="s">
        <v>30</v>
      </c>
      <c r="G682" s="1" t="str">
        <f>IFERROR(__xludf.DUMMYFUNCTION("GOOGLETRANSLATE(D682,""fr"",""en"")"),"#VALUE!")</f>
        <v>#VALUE!</v>
      </c>
    </row>
    <row r="683" ht="15.75" customHeight="1">
      <c r="A683" s="1" t="s">
        <v>1764</v>
      </c>
      <c r="B683" s="1">
        <v>4.0</v>
      </c>
      <c r="C683" s="1" t="s">
        <v>1897</v>
      </c>
      <c r="D683" s="1" t="s">
        <v>1898</v>
      </c>
      <c r="E683" s="1" t="s">
        <v>10</v>
      </c>
      <c r="F683" s="1" t="s">
        <v>11</v>
      </c>
      <c r="G683" s="1" t="str">
        <f>IFERROR(__xludf.DUMMYFUNCTION("GOOGLETRANSLATE(D683,""fr"",""en"")"),"#VALUE!")</f>
        <v>#VALUE!</v>
      </c>
    </row>
    <row r="684" ht="15.75" customHeight="1">
      <c r="A684" s="1" t="s">
        <v>1833</v>
      </c>
      <c r="B684" s="1">
        <v>1.0</v>
      </c>
      <c r="C684" s="1" t="s">
        <v>1899</v>
      </c>
      <c r="D684" s="1" t="s">
        <v>1900</v>
      </c>
      <c r="E684" s="1" t="s">
        <v>125</v>
      </c>
      <c r="F684" s="1" t="s">
        <v>11</v>
      </c>
      <c r="G684" s="1" t="str">
        <f>IFERROR(__xludf.DUMMYFUNCTION("GOOGLETRANSLATE(D684,""fr"",""en"")"),"#VALUE!")</f>
        <v>#VALUE!</v>
      </c>
    </row>
    <row r="685" ht="15.75" customHeight="1">
      <c r="A685" s="1" t="s">
        <v>1901</v>
      </c>
      <c r="B685" s="1">
        <v>5.0</v>
      </c>
      <c r="C685" s="1" t="s">
        <v>1902</v>
      </c>
      <c r="D685" s="1" t="s">
        <v>1903</v>
      </c>
      <c r="E685" s="1" t="s">
        <v>10</v>
      </c>
      <c r="F685" s="1" t="s">
        <v>11</v>
      </c>
      <c r="G685" s="1" t="str">
        <f>IFERROR(__xludf.DUMMYFUNCTION("GOOGLETRANSLATE(D685,""fr"",""en"")"),"#VALUE!")</f>
        <v>#VALUE!</v>
      </c>
    </row>
    <row r="686" ht="15.75" customHeight="1">
      <c r="A686" s="1" t="s">
        <v>594</v>
      </c>
      <c r="B686" s="1">
        <v>1.0</v>
      </c>
      <c r="C686" s="1" t="s">
        <v>1904</v>
      </c>
      <c r="D686" s="1" t="s">
        <v>1905</v>
      </c>
      <c r="E686" s="1" t="s">
        <v>10</v>
      </c>
      <c r="F686" s="1" t="s">
        <v>11</v>
      </c>
      <c r="G686" s="1" t="str">
        <f>IFERROR(__xludf.DUMMYFUNCTION("GOOGLETRANSLATE(D686,""fr"",""en"")"),"#VALUE!")</f>
        <v>#VALUE!</v>
      </c>
    </row>
    <row r="687" ht="15.75" customHeight="1">
      <c r="A687" s="1" t="s">
        <v>661</v>
      </c>
      <c r="B687" s="1">
        <v>3.0</v>
      </c>
      <c r="C687" s="1" t="s">
        <v>1906</v>
      </c>
      <c r="D687" s="1" t="s">
        <v>1907</v>
      </c>
      <c r="E687" s="1" t="s">
        <v>73</v>
      </c>
      <c r="F687" s="1" t="s">
        <v>30</v>
      </c>
      <c r="G687" s="1" t="str">
        <f>IFERROR(__xludf.DUMMYFUNCTION("GOOGLETRANSLATE(D687,""fr"",""en"")"),"#VALUE!")</f>
        <v>#VALUE!</v>
      </c>
    </row>
    <row r="688" ht="15.75" customHeight="1">
      <c r="A688" s="1" t="s">
        <v>1908</v>
      </c>
      <c r="B688" s="1">
        <v>1.0</v>
      </c>
      <c r="C688" s="1" t="s">
        <v>1909</v>
      </c>
      <c r="D688" s="1" t="s">
        <v>1910</v>
      </c>
      <c r="E688" s="1" t="s">
        <v>273</v>
      </c>
      <c r="F688" s="1" t="s">
        <v>11</v>
      </c>
      <c r="G688" s="1" t="str">
        <f>IFERROR(__xludf.DUMMYFUNCTION("GOOGLETRANSLATE(D688,""fr"",""en"")"),"#VALUE!")</f>
        <v>#VALUE!</v>
      </c>
    </row>
    <row r="689" ht="15.75" customHeight="1">
      <c r="A689" s="1" t="s">
        <v>861</v>
      </c>
      <c r="B689" s="1">
        <v>3.0</v>
      </c>
      <c r="C689" s="1" t="s">
        <v>1911</v>
      </c>
      <c r="D689" s="1" t="s">
        <v>1912</v>
      </c>
      <c r="E689" s="1" t="s">
        <v>484</v>
      </c>
      <c r="F689" s="1" t="s">
        <v>30</v>
      </c>
      <c r="G689" s="1" t="str">
        <f>IFERROR(__xludf.DUMMYFUNCTION("GOOGLETRANSLATE(D689,""fr"",""en"")"),"#VALUE!")</f>
        <v>#VALUE!</v>
      </c>
    </row>
    <row r="690" ht="15.75" customHeight="1">
      <c r="A690" s="1" t="s">
        <v>1913</v>
      </c>
      <c r="B690" s="1">
        <v>5.0</v>
      </c>
      <c r="C690" s="1" t="s">
        <v>1914</v>
      </c>
      <c r="D690" s="1" t="s">
        <v>1915</v>
      </c>
      <c r="E690" s="1" t="s">
        <v>176</v>
      </c>
      <c r="F690" s="1" t="s">
        <v>66</v>
      </c>
      <c r="G690" s="1" t="str">
        <f>IFERROR(__xludf.DUMMYFUNCTION("GOOGLETRANSLATE(D690,""fr"",""en"")"),"#VALUE!")</f>
        <v>#VALUE!</v>
      </c>
    </row>
    <row r="691" ht="15.75" customHeight="1">
      <c r="A691" s="1" t="s">
        <v>12</v>
      </c>
      <c r="B691" s="1">
        <v>1.0</v>
      </c>
      <c r="C691" s="1" t="s">
        <v>1916</v>
      </c>
      <c r="D691" s="1" t="s">
        <v>1917</v>
      </c>
      <c r="E691" s="1" t="s">
        <v>52</v>
      </c>
      <c r="F691" s="1" t="s">
        <v>11</v>
      </c>
      <c r="G691" s="1" t="str">
        <f>IFERROR(__xludf.DUMMYFUNCTION("GOOGLETRANSLATE(D691,""fr"",""en"")"),"#VALUE!")</f>
        <v>#VALUE!</v>
      </c>
    </row>
    <row r="692" ht="15.75" customHeight="1">
      <c r="A692" s="1" t="s">
        <v>1918</v>
      </c>
      <c r="B692" s="1">
        <v>1.0</v>
      </c>
      <c r="C692" s="1" t="s">
        <v>1919</v>
      </c>
      <c r="D692" s="1" t="s">
        <v>1920</v>
      </c>
      <c r="E692" s="1" t="s">
        <v>10</v>
      </c>
      <c r="F692" s="1" t="s">
        <v>11</v>
      </c>
      <c r="G692" s="1" t="str">
        <f>IFERROR(__xludf.DUMMYFUNCTION("GOOGLETRANSLATE(D692,""fr"",""en"")"),"#VALUE!")</f>
        <v>#VALUE!</v>
      </c>
    </row>
    <row r="693" ht="15.75" customHeight="1">
      <c r="A693" s="1" t="s">
        <v>485</v>
      </c>
      <c r="B693" s="1">
        <v>2.0</v>
      </c>
      <c r="C693" s="1" t="s">
        <v>1921</v>
      </c>
      <c r="D693" s="1" t="s">
        <v>1922</v>
      </c>
      <c r="E693" s="1" t="s">
        <v>10</v>
      </c>
      <c r="F693" s="1" t="s">
        <v>11</v>
      </c>
      <c r="G693" s="1" t="str">
        <f>IFERROR(__xludf.DUMMYFUNCTION("GOOGLETRANSLATE(D693,""fr"",""en"")"),"#VALUE!")</f>
        <v>#VALUE!</v>
      </c>
    </row>
    <row r="694" ht="15.75" customHeight="1">
      <c r="A694" s="1" t="s">
        <v>1426</v>
      </c>
      <c r="B694" s="1">
        <v>5.0</v>
      </c>
      <c r="C694" s="1" t="s">
        <v>1923</v>
      </c>
      <c r="D694" s="1" t="s">
        <v>1924</v>
      </c>
      <c r="E694" s="1" t="s">
        <v>484</v>
      </c>
      <c r="F694" s="1" t="s">
        <v>118</v>
      </c>
      <c r="G694" s="1" t="str">
        <f>IFERROR(__xludf.DUMMYFUNCTION("GOOGLETRANSLATE(D694,""fr"",""en"")"),"#VALUE!")</f>
        <v>#VALUE!</v>
      </c>
    </row>
    <row r="695" ht="15.75" customHeight="1">
      <c r="A695" s="1" t="s">
        <v>1380</v>
      </c>
      <c r="B695" s="1">
        <v>1.0</v>
      </c>
      <c r="C695" s="1" t="s">
        <v>1925</v>
      </c>
      <c r="D695" s="1" t="s">
        <v>1926</v>
      </c>
      <c r="E695" s="1" t="s">
        <v>280</v>
      </c>
      <c r="F695" s="1" t="s">
        <v>11</v>
      </c>
      <c r="G695" s="1" t="str">
        <f>IFERROR(__xludf.DUMMYFUNCTION("GOOGLETRANSLATE(D695,""fr"",""en"")"),"#VALUE!")</f>
        <v>#VALUE!</v>
      </c>
    </row>
    <row r="696" ht="15.75" customHeight="1">
      <c r="A696" s="1" t="s">
        <v>591</v>
      </c>
      <c r="B696" s="1">
        <v>5.0</v>
      </c>
      <c r="C696" s="1" t="s">
        <v>1927</v>
      </c>
      <c r="D696" s="1" t="s">
        <v>1928</v>
      </c>
      <c r="E696" s="1" t="s">
        <v>21</v>
      </c>
      <c r="F696" s="1" t="s">
        <v>11</v>
      </c>
      <c r="G696" s="1" t="str">
        <f>IFERROR(__xludf.DUMMYFUNCTION("GOOGLETRANSLATE(D696,""fr"",""en"")"),"#VALUE!")</f>
        <v>#VALUE!</v>
      </c>
    </row>
    <row r="697" ht="15.75" customHeight="1">
      <c r="A697" s="1" t="s">
        <v>1929</v>
      </c>
      <c r="B697" s="1">
        <v>1.0</v>
      </c>
      <c r="C697" s="1" t="s">
        <v>1930</v>
      </c>
      <c r="D697" s="1" t="s">
        <v>1931</v>
      </c>
      <c r="E697" s="1" t="s">
        <v>169</v>
      </c>
      <c r="F697" s="1" t="s">
        <v>110</v>
      </c>
      <c r="G697" s="1" t="str">
        <f>IFERROR(__xludf.DUMMYFUNCTION("GOOGLETRANSLATE(D697,""fr"",""en"")"),"#VALUE!")</f>
        <v>#VALUE!</v>
      </c>
    </row>
    <row r="698" ht="15.75" customHeight="1">
      <c r="A698" s="1" t="s">
        <v>701</v>
      </c>
      <c r="B698" s="1">
        <v>4.0</v>
      </c>
      <c r="C698" s="1" t="s">
        <v>1932</v>
      </c>
      <c r="D698" s="1" t="s">
        <v>1933</v>
      </c>
      <c r="E698" s="1" t="s">
        <v>10</v>
      </c>
      <c r="F698" s="1" t="s">
        <v>11</v>
      </c>
      <c r="G698" s="1" t="str">
        <f>IFERROR(__xludf.DUMMYFUNCTION("GOOGLETRANSLATE(D698,""fr"",""en"")"),"#VALUE!")</f>
        <v>#VALUE!</v>
      </c>
    </row>
    <row r="699" ht="15.75" customHeight="1">
      <c r="A699" s="1" t="s">
        <v>1934</v>
      </c>
      <c r="B699" s="1">
        <v>3.0</v>
      </c>
      <c r="C699" s="1" t="s">
        <v>1935</v>
      </c>
      <c r="D699" s="1" t="s">
        <v>1936</v>
      </c>
      <c r="E699" s="1" t="s">
        <v>10</v>
      </c>
      <c r="F699" s="1" t="s">
        <v>11</v>
      </c>
      <c r="G699" s="1" t="str">
        <f>IFERROR(__xludf.DUMMYFUNCTION("GOOGLETRANSLATE(D699,""fr"",""en"")"),"#VALUE!")</f>
        <v>#VALUE!</v>
      </c>
    </row>
    <row r="700" ht="15.75" customHeight="1">
      <c r="A700" s="1" t="s">
        <v>1937</v>
      </c>
      <c r="B700" s="1">
        <v>2.0</v>
      </c>
      <c r="C700" s="1" t="s">
        <v>1938</v>
      </c>
      <c r="D700" s="1" t="s">
        <v>1939</v>
      </c>
      <c r="E700" s="1" t="s">
        <v>25</v>
      </c>
      <c r="F700" s="1" t="s">
        <v>11</v>
      </c>
      <c r="G700" s="1" t="str">
        <f>IFERROR(__xludf.DUMMYFUNCTION("GOOGLETRANSLATE(D700,""fr"",""en"")"),"#VALUE!")</f>
        <v>#VALUE!</v>
      </c>
    </row>
    <row r="701" ht="15.75" customHeight="1">
      <c r="A701" s="1" t="s">
        <v>1940</v>
      </c>
      <c r="B701" s="1">
        <v>4.0</v>
      </c>
      <c r="C701" s="1" t="s">
        <v>1941</v>
      </c>
      <c r="D701" s="1" t="s">
        <v>1942</v>
      </c>
      <c r="E701" s="1" t="s">
        <v>10</v>
      </c>
      <c r="F701" s="1" t="s">
        <v>11</v>
      </c>
      <c r="G701" s="1" t="str">
        <f>IFERROR(__xludf.DUMMYFUNCTION("GOOGLETRANSLATE(D701,""fr"",""en"")"),"#VALUE!")</f>
        <v>#VALUE!</v>
      </c>
    </row>
    <row r="702" ht="15.75" customHeight="1">
      <c r="A702" s="1" t="s">
        <v>1943</v>
      </c>
      <c r="B702" s="1">
        <v>1.0</v>
      </c>
      <c r="C702" s="1" t="s">
        <v>1944</v>
      </c>
      <c r="D702" s="1" t="s">
        <v>1945</v>
      </c>
      <c r="E702" s="1" t="s">
        <v>125</v>
      </c>
      <c r="F702" s="1" t="s">
        <v>11</v>
      </c>
      <c r="G702" s="1" t="str">
        <f>IFERROR(__xludf.DUMMYFUNCTION("GOOGLETRANSLATE(D702,""fr"",""en"")"),"#VALUE!")</f>
        <v>#VALUE!</v>
      </c>
    </row>
    <row r="703" ht="15.75" customHeight="1">
      <c r="A703" s="1" t="s">
        <v>391</v>
      </c>
      <c r="B703" s="1">
        <v>5.0</v>
      </c>
      <c r="C703" s="1" t="s">
        <v>1946</v>
      </c>
      <c r="D703" s="1" t="s">
        <v>1947</v>
      </c>
      <c r="E703" s="1" t="s">
        <v>10</v>
      </c>
      <c r="F703" s="1" t="s">
        <v>11</v>
      </c>
      <c r="G703" s="1" t="str">
        <f>IFERROR(__xludf.DUMMYFUNCTION("GOOGLETRANSLATE(D703,""fr"",""en"")"),"#VALUE!")</f>
        <v>#VALUE!</v>
      </c>
    </row>
    <row r="704" ht="15.75" customHeight="1">
      <c r="A704" s="1" t="s">
        <v>1562</v>
      </c>
      <c r="B704" s="1">
        <v>4.0</v>
      </c>
      <c r="C704" s="1" t="s">
        <v>1948</v>
      </c>
      <c r="D704" s="1" t="s">
        <v>1949</v>
      </c>
      <c r="E704" s="1" t="s">
        <v>10</v>
      </c>
      <c r="F704" s="1" t="s">
        <v>11</v>
      </c>
      <c r="G704" s="1" t="str">
        <f>IFERROR(__xludf.DUMMYFUNCTION("GOOGLETRANSLATE(D704,""fr"",""en"")"),"#VALUE!")</f>
        <v>#VALUE!</v>
      </c>
    </row>
    <row r="705" ht="15.75" customHeight="1">
      <c r="A705" s="1" t="s">
        <v>1950</v>
      </c>
      <c r="B705" s="1">
        <v>2.0</v>
      </c>
      <c r="C705" s="1" t="s">
        <v>1951</v>
      </c>
      <c r="D705" s="1" t="s">
        <v>1952</v>
      </c>
      <c r="E705" s="1" t="s">
        <v>103</v>
      </c>
      <c r="F705" s="1" t="s">
        <v>48</v>
      </c>
      <c r="G705" s="1" t="str">
        <f>IFERROR(__xludf.DUMMYFUNCTION("GOOGLETRANSLATE(D705,""fr"",""en"")"),"#VALUE!")</f>
        <v>#VALUE!</v>
      </c>
    </row>
    <row r="706" ht="15.75" customHeight="1">
      <c r="A706" s="1" t="s">
        <v>1699</v>
      </c>
      <c r="B706" s="1">
        <v>4.0</v>
      </c>
      <c r="C706" s="1" t="s">
        <v>1953</v>
      </c>
      <c r="D706" s="1" t="s">
        <v>1954</v>
      </c>
      <c r="E706" s="1" t="s">
        <v>169</v>
      </c>
      <c r="F706" s="1" t="s">
        <v>11</v>
      </c>
      <c r="G706" s="1" t="str">
        <f>IFERROR(__xludf.DUMMYFUNCTION("GOOGLETRANSLATE(D706,""fr"",""en"")"),"#VALUE!")</f>
        <v>#VALUE!</v>
      </c>
    </row>
    <row r="707" ht="15.75" customHeight="1">
      <c r="A707" s="1" t="s">
        <v>1955</v>
      </c>
      <c r="B707" s="1">
        <v>5.0</v>
      </c>
      <c r="C707" s="1" t="s">
        <v>1956</v>
      </c>
      <c r="D707" s="1" t="s">
        <v>1957</v>
      </c>
      <c r="E707" s="1" t="s">
        <v>21</v>
      </c>
      <c r="F707" s="1" t="s">
        <v>11</v>
      </c>
      <c r="G707" s="1" t="str">
        <f>IFERROR(__xludf.DUMMYFUNCTION("GOOGLETRANSLATE(D707,""fr"",""en"")"),"#VALUE!")</f>
        <v>#VALUE!</v>
      </c>
    </row>
    <row r="708" ht="15.75" customHeight="1">
      <c r="A708" s="1" t="s">
        <v>411</v>
      </c>
      <c r="B708" s="1">
        <v>4.0</v>
      </c>
      <c r="C708" s="1" t="s">
        <v>1958</v>
      </c>
      <c r="D708" s="1" t="s">
        <v>1959</v>
      </c>
      <c r="E708" s="1" t="s">
        <v>21</v>
      </c>
      <c r="F708" s="1" t="s">
        <v>11</v>
      </c>
      <c r="G708" s="1" t="str">
        <f>IFERROR(__xludf.DUMMYFUNCTION("GOOGLETRANSLATE(D708,""fr"",""en"")"),"#VALUE!")</f>
        <v>#VALUE!</v>
      </c>
    </row>
    <row r="709" ht="15.75" customHeight="1">
      <c r="A709" s="1" t="s">
        <v>1135</v>
      </c>
      <c r="B709" s="1">
        <v>5.0</v>
      </c>
      <c r="C709" s="1" t="s">
        <v>1960</v>
      </c>
      <c r="D709" s="1" t="s">
        <v>1961</v>
      </c>
      <c r="E709" s="1" t="s">
        <v>21</v>
      </c>
      <c r="F709" s="1" t="s">
        <v>11</v>
      </c>
      <c r="G709" s="1" t="str">
        <f>IFERROR(__xludf.DUMMYFUNCTION("GOOGLETRANSLATE(D709,""fr"",""en"")"),"#VALUE!")</f>
        <v>#VALUE!</v>
      </c>
    </row>
    <row r="710" ht="15.75" customHeight="1">
      <c r="A710" s="1" t="s">
        <v>1673</v>
      </c>
      <c r="B710" s="1">
        <v>1.0</v>
      </c>
      <c r="C710" s="1" t="s">
        <v>1962</v>
      </c>
      <c r="D710" s="1" t="s">
        <v>1963</v>
      </c>
      <c r="E710" s="1" t="s">
        <v>43</v>
      </c>
      <c r="F710" s="1" t="s">
        <v>30</v>
      </c>
      <c r="G710" s="1" t="str">
        <f>IFERROR(__xludf.DUMMYFUNCTION("GOOGLETRANSLATE(D710,""fr"",""en"")"),"#VALUE!")</f>
        <v>#VALUE!</v>
      </c>
    </row>
    <row r="711" ht="15.75" customHeight="1">
      <c r="A711" s="1" t="s">
        <v>670</v>
      </c>
      <c r="B711" s="1">
        <v>4.0</v>
      </c>
      <c r="C711" s="1" t="s">
        <v>1964</v>
      </c>
      <c r="D711" s="1" t="s">
        <v>1965</v>
      </c>
      <c r="E711" s="1" t="s">
        <v>10</v>
      </c>
      <c r="F711" s="1" t="s">
        <v>11</v>
      </c>
      <c r="G711" s="1" t="str">
        <f>IFERROR(__xludf.DUMMYFUNCTION("GOOGLETRANSLATE(D711,""fr"",""en"")"),"#VALUE!")</f>
        <v>#VALUE!</v>
      </c>
    </row>
    <row r="712" ht="15.75" customHeight="1">
      <c r="A712" s="1" t="s">
        <v>1966</v>
      </c>
      <c r="B712" s="1">
        <v>4.0</v>
      </c>
      <c r="C712" s="1" t="s">
        <v>1967</v>
      </c>
      <c r="D712" s="1" t="s">
        <v>1968</v>
      </c>
      <c r="E712" s="1" t="s">
        <v>25</v>
      </c>
      <c r="F712" s="1" t="s">
        <v>11</v>
      </c>
      <c r="G712" s="1" t="str">
        <f>IFERROR(__xludf.DUMMYFUNCTION("GOOGLETRANSLATE(D712,""fr"",""en"")"),"#VALUE!")</f>
        <v>#VALUE!</v>
      </c>
    </row>
    <row r="713" ht="15.75" customHeight="1">
      <c r="A713" s="1" t="s">
        <v>1969</v>
      </c>
      <c r="B713" s="1">
        <v>3.0</v>
      </c>
      <c r="C713" s="1" t="s">
        <v>1970</v>
      </c>
      <c r="D713" s="1" t="s">
        <v>1971</v>
      </c>
      <c r="E713" s="1" t="s">
        <v>34</v>
      </c>
      <c r="F713" s="1" t="s">
        <v>30</v>
      </c>
      <c r="G713" s="1" t="str">
        <f>IFERROR(__xludf.DUMMYFUNCTION("GOOGLETRANSLATE(D713,""fr"",""en"")"),"#VALUE!")</f>
        <v>#VALUE!</v>
      </c>
    </row>
    <row r="714" ht="15.75" customHeight="1">
      <c r="A714" s="1" t="s">
        <v>1972</v>
      </c>
      <c r="B714" s="1">
        <v>3.0</v>
      </c>
      <c r="C714" s="1" t="s">
        <v>1973</v>
      </c>
      <c r="D714" s="1" t="s">
        <v>1974</v>
      </c>
      <c r="E714" s="1" t="s">
        <v>21</v>
      </c>
      <c r="F714" s="1" t="s">
        <v>11</v>
      </c>
      <c r="G714" s="1" t="str">
        <f>IFERROR(__xludf.DUMMYFUNCTION("GOOGLETRANSLATE(D714,""fr"",""en"")"),"#VALUE!")</f>
        <v>#VALUE!</v>
      </c>
    </row>
    <row r="715" ht="15.75" customHeight="1">
      <c r="A715" s="1" t="s">
        <v>100</v>
      </c>
      <c r="B715" s="1">
        <v>4.0</v>
      </c>
      <c r="C715" s="1" t="s">
        <v>1975</v>
      </c>
      <c r="D715" s="1" t="s">
        <v>1976</v>
      </c>
      <c r="E715" s="1" t="s">
        <v>21</v>
      </c>
      <c r="F715" s="1" t="s">
        <v>11</v>
      </c>
      <c r="G715" s="1" t="str">
        <f>IFERROR(__xludf.DUMMYFUNCTION("GOOGLETRANSLATE(D715,""fr"",""en"")"),"#VALUE!")</f>
        <v>#VALUE!</v>
      </c>
    </row>
    <row r="716" ht="15.75" customHeight="1">
      <c r="A716" s="1" t="s">
        <v>564</v>
      </c>
      <c r="B716" s="1">
        <v>1.0</v>
      </c>
      <c r="C716" s="1" t="s">
        <v>1977</v>
      </c>
      <c r="D716" s="1" t="s">
        <v>1978</v>
      </c>
      <c r="E716" s="1" t="s">
        <v>10</v>
      </c>
      <c r="F716" s="1" t="s">
        <v>11</v>
      </c>
      <c r="G716" s="1" t="str">
        <f>IFERROR(__xludf.DUMMYFUNCTION("GOOGLETRANSLATE(D716,""fr"",""en"")"),"#VALUE!")</f>
        <v>#VALUE!</v>
      </c>
    </row>
    <row r="717" ht="15.75" customHeight="1">
      <c r="A717" s="1" t="s">
        <v>1778</v>
      </c>
      <c r="B717" s="1">
        <v>1.0</v>
      </c>
      <c r="C717" s="1" t="s">
        <v>1979</v>
      </c>
      <c r="D717" s="1" t="s">
        <v>1980</v>
      </c>
      <c r="E717" s="1" t="s">
        <v>21</v>
      </c>
      <c r="F717" s="1" t="s">
        <v>11</v>
      </c>
      <c r="G717" s="1" t="str">
        <f>IFERROR(__xludf.DUMMYFUNCTION("GOOGLETRANSLATE(D717,""fr"",""en"")"),"#VALUE!")</f>
        <v>#VALUE!</v>
      </c>
    </row>
    <row r="718" ht="15.75" customHeight="1">
      <c r="A718" s="1" t="s">
        <v>1879</v>
      </c>
      <c r="B718" s="1">
        <v>5.0</v>
      </c>
      <c r="C718" s="1" t="s">
        <v>1981</v>
      </c>
      <c r="D718" s="1" t="s">
        <v>1982</v>
      </c>
      <c r="E718" s="1" t="s">
        <v>21</v>
      </c>
      <c r="F718" s="1" t="s">
        <v>11</v>
      </c>
      <c r="G718" s="1" t="str">
        <f>IFERROR(__xludf.DUMMYFUNCTION("GOOGLETRANSLATE(D718,""fr"",""en"")"),"Price completely correct and adapted to my situation as well as to the age of my car.
Adjustable and courteous advisers.
Easy and quick subscription.
I recommend.")</f>
        <v>Price completely correct and adapted to my situation as well as to the age of my car.
Adjustable and courteous advisers.
Easy and quick subscription.
I recommend.</v>
      </c>
    </row>
    <row r="719" ht="15.75" customHeight="1">
      <c r="A719" s="1" t="s">
        <v>1581</v>
      </c>
      <c r="B719" s="1">
        <v>4.0</v>
      </c>
      <c r="C719" s="1" t="s">
        <v>1983</v>
      </c>
      <c r="D719" s="1" t="s">
        <v>1984</v>
      </c>
      <c r="E719" s="1" t="s">
        <v>21</v>
      </c>
      <c r="F719" s="1" t="s">
        <v>11</v>
      </c>
      <c r="G719" s="1" t="str">
        <f>IFERROR(__xludf.DUMMYFUNCTION("GOOGLETRANSLATE(D719,""fr"",""en"")"),"#VALUE!")</f>
        <v>#VALUE!</v>
      </c>
    </row>
    <row r="720" ht="15.75" customHeight="1">
      <c r="A720" s="1" t="s">
        <v>1198</v>
      </c>
      <c r="B720" s="1">
        <v>4.0</v>
      </c>
      <c r="C720" s="1" t="s">
        <v>1985</v>
      </c>
      <c r="D720" s="1" t="s">
        <v>1986</v>
      </c>
      <c r="E720" s="1" t="s">
        <v>21</v>
      </c>
      <c r="F720" s="1" t="s">
        <v>11</v>
      </c>
      <c r="G720" s="1" t="str">
        <f>IFERROR(__xludf.DUMMYFUNCTION("GOOGLETRANSLATE(D720,""fr"",""en"")"),"#VALUE!")</f>
        <v>#VALUE!</v>
      </c>
    </row>
    <row r="721" ht="15.75" customHeight="1">
      <c r="A721" s="1" t="s">
        <v>1987</v>
      </c>
      <c r="B721" s="1">
        <v>1.0</v>
      </c>
      <c r="C721" s="1" t="s">
        <v>1988</v>
      </c>
      <c r="D721" s="1" t="s">
        <v>1989</v>
      </c>
      <c r="E721" s="1" t="s">
        <v>109</v>
      </c>
      <c r="F721" s="1" t="s">
        <v>110</v>
      </c>
      <c r="G721" s="1" t="str">
        <f>IFERROR(__xludf.DUMMYFUNCTION("GOOGLETRANSLATE(D721,""fr"",""en"")"),"#VALUE!")</f>
        <v>#VALUE!</v>
      </c>
    </row>
    <row r="722" ht="15.75" customHeight="1">
      <c r="A722" s="1" t="s">
        <v>1990</v>
      </c>
      <c r="B722" s="1">
        <v>1.0</v>
      </c>
      <c r="C722" s="1" t="s">
        <v>1991</v>
      </c>
      <c r="D722" s="1" t="s">
        <v>1992</v>
      </c>
      <c r="E722" s="1" t="s">
        <v>273</v>
      </c>
      <c r="F722" s="1" t="s">
        <v>11</v>
      </c>
      <c r="G722" s="1" t="str">
        <f>IFERROR(__xludf.DUMMYFUNCTION("GOOGLETRANSLATE(D722,""fr"",""en"")"),"#VALUE!")</f>
        <v>#VALUE!</v>
      </c>
    </row>
    <row r="723" ht="15.75" customHeight="1">
      <c r="A723" s="1" t="s">
        <v>150</v>
      </c>
      <c r="B723" s="1">
        <v>5.0</v>
      </c>
      <c r="C723" s="1" t="s">
        <v>1993</v>
      </c>
      <c r="D723" s="1" t="s">
        <v>1994</v>
      </c>
      <c r="E723" s="1" t="s">
        <v>21</v>
      </c>
      <c r="F723" s="1" t="s">
        <v>11</v>
      </c>
      <c r="G723" s="1" t="str">
        <f>IFERROR(__xludf.DUMMYFUNCTION("GOOGLETRANSLATE(D723,""fr"",""en"")"),"Satisfied with the online and speed service in the procedures for registration and payment as well as the opening of my insured space. I am reassured to have been able to subscribe to you")</f>
        <v>Satisfied with the online and speed service in the procedures for registration and payment as well as the opening of my insured space. I am reassured to have been able to subscribe to you</v>
      </c>
    </row>
    <row r="724" ht="15.75" customHeight="1">
      <c r="A724" s="1" t="s">
        <v>1995</v>
      </c>
      <c r="B724" s="1">
        <v>2.0</v>
      </c>
      <c r="C724" s="1" t="s">
        <v>1996</v>
      </c>
      <c r="D724" s="1" t="s">
        <v>1997</v>
      </c>
      <c r="E724" s="1" t="s">
        <v>614</v>
      </c>
      <c r="F724" s="1" t="s">
        <v>30</v>
      </c>
      <c r="G724" s="1" t="str">
        <f>IFERROR(__xludf.DUMMYFUNCTION("GOOGLETRANSLATE(D724,""fr"",""en"")"),"#VALUE!")</f>
        <v>#VALUE!</v>
      </c>
    </row>
    <row r="725" ht="15.75" customHeight="1">
      <c r="A725" s="1" t="s">
        <v>1998</v>
      </c>
      <c r="B725" s="1">
        <v>1.0</v>
      </c>
      <c r="C725" s="1" t="s">
        <v>1999</v>
      </c>
      <c r="D725" s="1" t="s">
        <v>2000</v>
      </c>
      <c r="E725" s="1" t="s">
        <v>34</v>
      </c>
      <c r="F725" s="1" t="s">
        <v>84</v>
      </c>
      <c r="G725" s="1" t="str">
        <f>IFERROR(__xludf.DUMMYFUNCTION("GOOGLETRANSLATE(D725,""fr"",""en"")"),"#VALUE!")</f>
        <v>#VALUE!</v>
      </c>
    </row>
    <row r="726" ht="15.75" customHeight="1">
      <c r="A726" s="1" t="s">
        <v>1358</v>
      </c>
      <c r="B726" s="1">
        <v>1.0</v>
      </c>
      <c r="C726" s="1" t="s">
        <v>2001</v>
      </c>
      <c r="D726" s="1" t="s">
        <v>2002</v>
      </c>
      <c r="E726" s="1" t="s">
        <v>10</v>
      </c>
      <c r="F726" s="1" t="s">
        <v>11</v>
      </c>
      <c r="G726" s="1" t="str">
        <f>IFERROR(__xludf.DUMMYFUNCTION("GOOGLETRANSLATE(D726,""fr"",""en"")"),"#VALUE!")</f>
        <v>#VALUE!</v>
      </c>
    </row>
    <row r="727" ht="15.75" customHeight="1">
      <c r="A727" s="1" t="s">
        <v>2003</v>
      </c>
      <c r="B727" s="1">
        <v>1.0</v>
      </c>
      <c r="C727" s="1" t="s">
        <v>2004</v>
      </c>
      <c r="D727" s="1" t="s">
        <v>2005</v>
      </c>
      <c r="E727" s="1" t="s">
        <v>43</v>
      </c>
      <c r="F727" s="1" t="s">
        <v>30</v>
      </c>
      <c r="G727" s="1" t="str">
        <f>IFERROR(__xludf.DUMMYFUNCTION("GOOGLETRANSLATE(D727,""fr"",""en"")"),"#VALUE!")</f>
        <v>#VALUE!</v>
      </c>
    </row>
    <row r="728" ht="15.75" customHeight="1">
      <c r="A728" s="1" t="s">
        <v>2006</v>
      </c>
      <c r="B728" s="1">
        <v>1.0</v>
      </c>
      <c r="C728" s="1" t="s">
        <v>2007</v>
      </c>
      <c r="D728" s="1" t="s">
        <v>2008</v>
      </c>
      <c r="E728" s="1" t="s">
        <v>355</v>
      </c>
      <c r="F728" s="1" t="s">
        <v>110</v>
      </c>
      <c r="G728" s="1" t="str">
        <f>IFERROR(__xludf.DUMMYFUNCTION("GOOGLETRANSLATE(D728,""fr"",""en"")"),"#VALUE!")</f>
        <v>#VALUE!</v>
      </c>
    </row>
    <row r="729" ht="15.75" customHeight="1">
      <c r="A729" s="1" t="s">
        <v>1062</v>
      </c>
      <c r="B729" s="1">
        <v>4.0</v>
      </c>
      <c r="C729" s="1" t="s">
        <v>2009</v>
      </c>
      <c r="D729" s="1" t="s">
        <v>2010</v>
      </c>
      <c r="E729" s="1" t="s">
        <v>448</v>
      </c>
      <c r="F729" s="1" t="s">
        <v>84</v>
      </c>
      <c r="G729" s="1" t="str">
        <f>IFERROR(__xludf.DUMMYFUNCTION("GOOGLETRANSLATE(D729,""fr"",""en"")"),"#VALUE!")</f>
        <v>#VALUE!</v>
      </c>
    </row>
    <row r="730" ht="15.75" customHeight="1">
      <c r="A730" s="1" t="s">
        <v>603</v>
      </c>
      <c r="B730" s="1">
        <v>4.0</v>
      </c>
      <c r="C730" s="1" t="s">
        <v>2011</v>
      </c>
      <c r="D730" s="1" t="s">
        <v>2012</v>
      </c>
      <c r="E730" s="1" t="s">
        <v>10</v>
      </c>
      <c r="F730" s="1" t="s">
        <v>11</v>
      </c>
      <c r="G730" s="1" t="str">
        <f>IFERROR(__xludf.DUMMYFUNCTION("GOOGLETRANSLATE(D730,""fr"",""en"")"),"#VALUE!")</f>
        <v>#VALUE!</v>
      </c>
    </row>
    <row r="731" ht="15.75" customHeight="1">
      <c r="A731" s="1" t="s">
        <v>1663</v>
      </c>
      <c r="B731" s="1">
        <v>4.0</v>
      </c>
      <c r="C731" s="1" t="s">
        <v>2013</v>
      </c>
      <c r="D731" s="1" t="s">
        <v>2014</v>
      </c>
      <c r="E731" s="1" t="s">
        <v>21</v>
      </c>
      <c r="F731" s="1" t="s">
        <v>11</v>
      </c>
      <c r="G731" s="1" t="str">
        <f>IFERROR(__xludf.DUMMYFUNCTION("GOOGLETRANSLATE(D731,""fr"",""en"")"),"#VALUE!")</f>
        <v>#VALUE!</v>
      </c>
    </row>
    <row r="732" ht="15.75" customHeight="1">
      <c r="A732" s="1" t="s">
        <v>2015</v>
      </c>
      <c r="B732" s="1">
        <v>4.0</v>
      </c>
      <c r="C732" s="1" t="s">
        <v>2016</v>
      </c>
      <c r="D732" s="1" t="s">
        <v>2017</v>
      </c>
      <c r="E732" s="1" t="s">
        <v>10</v>
      </c>
      <c r="F732" s="1" t="s">
        <v>11</v>
      </c>
      <c r="G732" s="1" t="str">
        <f>IFERROR(__xludf.DUMMYFUNCTION("GOOGLETRANSLATE(D732,""fr"",""en"")"),"#VALUE!")</f>
        <v>#VALUE!</v>
      </c>
    </row>
    <row r="733" ht="15.75" customHeight="1">
      <c r="A733" s="1" t="s">
        <v>377</v>
      </c>
      <c r="B733" s="1">
        <v>5.0</v>
      </c>
      <c r="C733" s="1" t="s">
        <v>2018</v>
      </c>
      <c r="D733" s="1" t="s">
        <v>2019</v>
      </c>
      <c r="E733" s="1" t="s">
        <v>10</v>
      </c>
      <c r="F733" s="1" t="s">
        <v>11</v>
      </c>
      <c r="G733" s="1" t="str">
        <f>IFERROR(__xludf.DUMMYFUNCTION("GOOGLETRANSLATE(D733,""fr"",""en"")"),"#VALUE!")</f>
        <v>#VALUE!</v>
      </c>
    </row>
    <row r="734" ht="15.75" customHeight="1">
      <c r="A734" s="1" t="s">
        <v>766</v>
      </c>
      <c r="B734" s="1">
        <v>3.0</v>
      </c>
      <c r="C734" s="1" t="s">
        <v>2020</v>
      </c>
      <c r="D734" s="1" t="s">
        <v>2021</v>
      </c>
      <c r="E734" s="1" t="s">
        <v>292</v>
      </c>
      <c r="F734" s="1" t="s">
        <v>11</v>
      </c>
      <c r="G734" s="1" t="str">
        <f>IFERROR(__xludf.DUMMYFUNCTION("GOOGLETRANSLATE(D734,""fr"",""en"")"),"#VALUE!")</f>
        <v>#VALUE!</v>
      </c>
    </row>
    <row r="735" ht="15.75" customHeight="1">
      <c r="A735" s="1" t="s">
        <v>2022</v>
      </c>
      <c r="B735" s="1">
        <v>5.0</v>
      </c>
      <c r="C735" s="1" t="s">
        <v>2023</v>
      </c>
      <c r="D735" s="1" t="s">
        <v>2024</v>
      </c>
      <c r="E735" s="1" t="s">
        <v>176</v>
      </c>
      <c r="F735" s="1" t="s">
        <v>66</v>
      </c>
      <c r="G735" s="1" t="str">
        <f>IFERROR(__xludf.DUMMYFUNCTION("GOOGLETRANSLATE(D735,""fr"",""en"")"),"#VALUE!")</f>
        <v>#VALUE!</v>
      </c>
    </row>
    <row r="736" ht="15.75" customHeight="1">
      <c r="A736" s="1" t="s">
        <v>1816</v>
      </c>
      <c r="B736" s="1">
        <v>4.0</v>
      </c>
      <c r="C736" s="1" t="s">
        <v>2025</v>
      </c>
      <c r="D736" s="1" t="s">
        <v>2026</v>
      </c>
      <c r="E736" s="1" t="s">
        <v>21</v>
      </c>
      <c r="F736" s="1" t="s">
        <v>11</v>
      </c>
      <c r="G736" s="1" t="str">
        <f>IFERROR(__xludf.DUMMYFUNCTION("GOOGLETRANSLATE(D736,""fr"",""en"")"),"#VALUE!")</f>
        <v>#VALUE!</v>
      </c>
    </row>
    <row r="737" ht="15.75" customHeight="1">
      <c r="A737" s="1" t="s">
        <v>144</v>
      </c>
      <c r="B737" s="1">
        <v>4.0</v>
      </c>
      <c r="C737" s="1" t="s">
        <v>2027</v>
      </c>
      <c r="D737" s="1" t="s">
        <v>2028</v>
      </c>
      <c r="E737" s="1" t="s">
        <v>10</v>
      </c>
      <c r="F737" s="1" t="s">
        <v>11</v>
      </c>
      <c r="G737" s="1" t="str">
        <f>IFERROR(__xludf.DUMMYFUNCTION("GOOGLETRANSLATE(D737,""fr"",""en"")"),"#VALUE!")</f>
        <v>#VALUE!</v>
      </c>
    </row>
    <row r="738" ht="15.75" customHeight="1">
      <c r="A738" s="1" t="s">
        <v>1189</v>
      </c>
      <c r="B738" s="1">
        <v>3.0</v>
      </c>
      <c r="C738" s="1" t="s">
        <v>2029</v>
      </c>
      <c r="D738" s="1" t="s">
        <v>2030</v>
      </c>
      <c r="E738" s="1" t="s">
        <v>10</v>
      </c>
      <c r="F738" s="1" t="s">
        <v>11</v>
      </c>
      <c r="G738" s="1" t="str">
        <f>IFERROR(__xludf.DUMMYFUNCTION("GOOGLETRANSLATE(D738,""fr"",""en"")"),"#VALUE!")</f>
        <v>#VALUE!</v>
      </c>
    </row>
    <row r="739" ht="15.75" customHeight="1">
      <c r="A739" s="1" t="s">
        <v>2031</v>
      </c>
      <c r="B739" s="1">
        <v>1.0</v>
      </c>
      <c r="C739" s="1" t="s">
        <v>2032</v>
      </c>
      <c r="D739" s="1" t="s">
        <v>2033</v>
      </c>
      <c r="E739" s="1" t="s">
        <v>296</v>
      </c>
      <c r="F739" s="1" t="s">
        <v>11</v>
      </c>
      <c r="G739" s="1" t="str">
        <f>IFERROR(__xludf.DUMMYFUNCTION("GOOGLETRANSLATE(D739,""fr"",""en"")"),"#VALUE!")</f>
        <v>#VALUE!</v>
      </c>
    </row>
    <row r="740" ht="15.75" customHeight="1">
      <c r="A740" s="1" t="s">
        <v>2034</v>
      </c>
      <c r="B740" s="1">
        <v>2.0</v>
      </c>
      <c r="C740" s="1" t="s">
        <v>2035</v>
      </c>
      <c r="D740" s="1" t="s">
        <v>2036</v>
      </c>
      <c r="E740" s="1" t="s">
        <v>292</v>
      </c>
      <c r="F740" s="1" t="s">
        <v>11</v>
      </c>
      <c r="G740" s="1" t="str">
        <f>IFERROR(__xludf.DUMMYFUNCTION("GOOGLETRANSLATE(D740,""fr"",""en"")"),"#VALUE!")</f>
        <v>#VALUE!</v>
      </c>
    </row>
    <row r="741" ht="15.75" customHeight="1">
      <c r="A741" s="1" t="s">
        <v>988</v>
      </c>
      <c r="B741" s="1">
        <v>4.0</v>
      </c>
      <c r="C741" s="1" t="s">
        <v>2037</v>
      </c>
      <c r="D741" s="1" t="s">
        <v>2038</v>
      </c>
      <c r="E741" s="1" t="s">
        <v>10</v>
      </c>
      <c r="F741" s="1" t="s">
        <v>11</v>
      </c>
      <c r="G741" s="1" t="str">
        <f>IFERROR(__xludf.DUMMYFUNCTION("GOOGLETRANSLATE(D741,""fr"",""en"")"),"#VALUE!")</f>
        <v>#VALUE!</v>
      </c>
    </row>
    <row r="742" ht="15.75" customHeight="1">
      <c r="A742" s="1" t="s">
        <v>2039</v>
      </c>
      <c r="B742" s="1">
        <v>1.0</v>
      </c>
      <c r="C742" s="1" t="s">
        <v>2040</v>
      </c>
      <c r="D742" s="1" t="s">
        <v>2041</v>
      </c>
      <c r="E742" s="1" t="s">
        <v>960</v>
      </c>
      <c r="F742" s="1" t="s">
        <v>84</v>
      </c>
      <c r="G742" s="1" t="str">
        <f>IFERROR(__xludf.DUMMYFUNCTION("GOOGLETRANSLATE(D742,""fr"",""en"")"),"#VALUE!")</f>
        <v>#VALUE!</v>
      </c>
    </row>
    <row r="743" ht="15.75" customHeight="1">
      <c r="A743" s="1" t="s">
        <v>40</v>
      </c>
      <c r="B743" s="1">
        <v>5.0</v>
      </c>
      <c r="C743" s="1" t="s">
        <v>2042</v>
      </c>
      <c r="D743" s="1" t="s">
        <v>2043</v>
      </c>
      <c r="E743" s="1" t="s">
        <v>176</v>
      </c>
      <c r="F743" s="1" t="s">
        <v>66</v>
      </c>
      <c r="G743" s="1" t="str">
        <f>IFERROR(__xludf.DUMMYFUNCTION("GOOGLETRANSLATE(D743,""fr"",""en"")"),"#VALUE!")</f>
        <v>#VALUE!</v>
      </c>
    </row>
    <row r="744" ht="15.75" customHeight="1">
      <c r="A744" s="1" t="s">
        <v>664</v>
      </c>
      <c r="B744" s="1">
        <v>3.0</v>
      </c>
      <c r="C744" s="1" t="s">
        <v>2044</v>
      </c>
      <c r="D744" s="1" t="s">
        <v>2045</v>
      </c>
      <c r="E744" s="1" t="s">
        <v>554</v>
      </c>
      <c r="F744" s="1" t="s">
        <v>30</v>
      </c>
      <c r="G744" s="1" t="str">
        <f>IFERROR(__xludf.DUMMYFUNCTION("GOOGLETRANSLATE(D744,""fr"",""en"")"),"#VALUE!")</f>
        <v>#VALUE!</v>
      </c>
    </row>
    <row r="745" ht="15.75" customHeight="1">
      <c r="A745" s="1" t="s">
        <v>1400</v>
      </c>
      <c r="B745" s="1">
        <v>1.0</v>
      </c>
      <c r="C745" s="1" t="s">
        <v>2046</v>
      </c>
      <c r="D745" s="1" t="s">
        <v>2047</v>
      </c>
      <c r="E745" s="1" t="s">
        <v>575</v>
      </c>
      <c r="F745" s="1" t="s">
        <v>84</v>
      </c>
      <c r="G745" s="1" t="str">
        <f>IFERROR(__xludf.DUMMYFUNCTION("GOOGLETRANSLATE(D745,""fr"",""en"")"),"#VALUE!")</f>
        <v>#VALUE!</v>
      </c>
    </row>
    <row r="746" ht="15.75" customHeight="1">
      <c r="A746" s="1" t="s">
        <v>2048</v>
      </c>
      <c r="B746" s="1">
        <v>4.0</v>
      </c>
      <c r="C746" s="1" t="s">
        <v>2049</v>
      </c>
      <c r="D746" s="1" t="s">
        <v>2050</v>
      </c>
      <c r="E746" s="1" t="s">
        <v>10</v>
      </c>
      <c r="F746" s="1" t="s">
        <v>11</v>
      </c>
      <c r="G746" s="1" t="str">
        <f>IFERROR(__xludf.DUMMYFUNCTION("GOOGLETRANSLATE(D746,""fr"",""en"")"),"#VALUE!")</f>
        <v>#VALUE!</v>
      </c>
    </row>
    <row r="747" ht="15.75" customHeight="1">
      <c r="A747" s="1" t="s">
        <v>564</v>
      </c>
      <c r="B747" s="1">
        <v>1.0</v>
      </c>
      <c r="C747" s="1" t="s">
        <v>2051</v>
      </c>
      <c r="D747" s="1" t="s">
        <v>2052</v>
      </c>
      <c r="E747" s="1" t="s">
        <v>2053</v>
      </c>
      <c r="F747" s="1" t="s">
        <v>84</v>
      </c>
      <c r="G747" s="1" t="str">
        <f>IFERROR(__xludf.DUMMYFUNCTION("GOOGLETRANSLATE(D747,""fr"",""en"")"),"#VALUE!")</f>
        <v>#VALUE!</v>
      </c>
    </row>
    <row r="748" ht="15.75" customHeight="1">
      <c r="A748" s="1" t="s">
        <v>695</v>
      </c>
      <c r="B748" s="1">
        <v>5.0</v>
      </c>
      <c r="C748" s="1" t="s">
        <v>2054</v>
      </c>
      <c r="D748" s="1" t="s">
        <v>2055</v>
      </c>
      <c r="E748" s="1" t="s">
        <v>10</v>
      </c>
      <c r="F748" s="1" t="s">
        <v>11</v>
      </c>
      <c r="G748" s="1" t="str">
        <f>IFERROR(__xludf.DUMMYFUNCTION("GOOGLETRANSLATE(D748,""fr"",""en"")"),"#VALUE!")</f>
        <v>#VALUE!</v>
      </c>
    </row>
    <row r="749" ht="15.75" customHeight="1">
      <c r="A749" s="1" t="s">
        <v>1023</v>
      </c>
      <c r="B749" s="1">
        <v>5.0</v>
      </c>
      <c r="C749" s="1" t="s">
        <v>2056</v>
      </c>
      <c r="D749" s="1" t="s">
        <v>2057</v>
      </c>
      <c r="E749" s="1" t="s">
        <v>448</v>
      </c>
      <c r="F749" s="1" t="s">
        <v>84</v>
      </c>
      <c r="G749" s="1" t="str">
        <f>IFERROR(__xludf.DUMMYFUNCTION("GOOGLETRANSLATE(D749,""fr"",""en"")"),"#VALUE!")</f>
        <v>#VALUE!</v>
      </c>
    </row>
    <row r="750" ht="15.75" customHeight="1">
      <c r="A750" s="1" t="s">
        <v>2058</v>
      </c>
      <c r="B750" s="1">
        <v>1.0</v>
      </c>
      <c r="C750" s="1" t="s">
        <v>2059</v>
      </c>
      <c r="D750" s="1" t="s">
        <v>2060</v>
      </c>
      <c r="E750" s="1" t="s">
        <v>10</v>
      </c>
      <c r="F750" s="1" t="s">
        <v>11</v>
      </c>
      <c r="G750" s="1" t="str">
        <f>IFERROR(__xludf.DUMMYFUNCTION("GOOGLETRANSLATE(D750,""fr"",""en"")"),"#VALUE!")</f>
        <v>#VALUE!</v>
      </c>
    </row>
    <row r="751" ht="15.75" customHeight="1">
      <c r="A751" s="1" t="s">
        <v>844</v>
      </c>
      <c r="B751" s="1">
        <v>1.0</v>
      </c>
      <c r="C751" s="1" t="s">
        <v>2061</v>
      </c>
      <c r="D751" s="1" t="s">
        <v>2062</v>
      </c>
      <c r="E751" s="1" t="s">
        <v>21</v>
      </c>
      <c r="F751" s="1" t="s">
        <v>11</v>
      </c>
      <c r="G751" s="1" t="str">
        <f>IFERROR(__xludf.DUMMYFUNCTION("GOOGLETRANSLATE(D751,""fr"",""en"")"),"#VALUE!")</f>
        <v>#VALUE!</v>
      </c>
    </row>
    <row r="752" ht="15.75" customHeight="1">
      <c r="A752" s="1" t="s">
        <v>2063</v>
      </c>
      <c r="B752" s="1">
        <v>2.0</v>
      </c>
      <c r="C752" s="1" t="s">
        <v>2064</v>
      </c>
      <c r="D752" s="1" t="s">
        <v>2065</v>
      </c>
      <c r="E752" s="1" t="s">
        <v>21</v>
      </c>
      <c r="F752" s="1" t="s">
        <v>11</v>
      </c>
      <c r="G752" s="1" t="str">
        <f>IFERROR(__xludf.DUMMYFUNCTION("GOOGLETRANSLATE(D752,""fr"",""en"")"),"#VALUE!")</f>
        <v>#VALUE!</v>
      </c>
    </row>
    <row r="753" ht="15.75" customHeight="1">
      <c r="A753" s="1" t="s">
        <v>2066</v>
      </c>
      <c r="B753" s="1">
        <v>3.0</v>
      </c>
      <c r="C753" s="1" t="s">
        <v>2067</v>
      </c>
      <c r="D753" s="1" t="s">
        <v>2068</v>
      </c>
      <c r="E753" s="1" t="s">
        <v>52</v>
      </c>
      <c r="F753" s="1" t="s">
        <v>11</v>
      </c>
      <c r="G753" s="1" t="str">
        <f>IFERROR(__xludf.DUMMYFUNCTION("GOOGLETRANSLATE(D753,""fr"",""en"")"),"#VALUE!")</f>
        <v>#VALUE!</v>
      </c>
    </row>
    <row r="754" ht="15.75" customHeight="1">
      <c r="A754" s="1" t="s">
        <v>2069</v>
      </c>
      <c r="B754" s="1">
        <v>3.0</v>
      </c>
      <c r="C754" s="1" t="s">
        <v>2070</v>
      </c>
      <c r="D754" s="1" t="s">
        <v>2071</v>
      </c>
      <c r="E754" s="1" t="s">
        <v>614</v>
      </c>
      <c r="F754" s="1" t="s">
        <v>30</v>
      </c>
      <c r="G754" s="1" t="str">
        <f>IFERROR(__xludf.DUMMYFUNCTION("GOOGLETRANSLATE(D754,""fr"",""en"")"),"#VALUE!")</f>
        <v>#VALUE!</v>
      </c>
    </row>
    <row r="755" ht="15.75" customHeight="1">
      <c r="A755" s="1" t="s">
        <v>1775</v>
      </c>
      <c r="B755" s="1">
        <v>3.0</v>
      </c>
      <c r="C755" s="1" t="s">
        <v>2072</v>
      </c>
      <c r="D755" s="1" t="s">
        <v>2073</v>
      </c>
      <c r="E755" s="1" t="s">
        <v>10</v>
      </c>
      <c r="F755" s="1" t="s">
        <v>11</v>
      </c>
      <c r="G755" s="1" t="str">
        <f>IFERROR(__xludf.DUMMYFUNCTION("GOOGLETRANSLATE(D755,""fr"",""en"")"),"#VALUE!")</f>
        <v>#VALUE!</v>
      </c>
    </row>
    <row r="756" ht="15.75" customHeight="1">
      <c r="A756" s="1" t="s">
        <v>1221</v>
      </c>
      <c r="B756" s="1">
        <v>2.0</v>
      </c>
      <c r="C756" s="1" t="s">
        <v>2074</v>
      </c>
      <c r="D756" s="1" t="s">
        <v>2075</v>
      </c>
      <c r="E756" s="1" t="s">
        <v>25</v>
      </c>
      <c r="F756" s="1" t="s">
        <v>110</v>
      </c>
      <c r="G756" s="1" t="str">
        <f>IFERROR(__xludf.DUMMYFUNCTION("GOOGLETRANSLATE(D756,""fr"",""en"")"),"#VALUE!")</f>
        <v>#VALUE!</v>
      </c>
    </row>
    <row r="757" ht="15.75" customHeight="1">
      <c r="A757" s="1" t="s">
        <v>2076</v>
      </c>
      <c r="B757" s="1">
        <v>3.0</v>
      </c>
      <c r="C757" s="1" t="s">
        <v>2077</v>
      </c>
      <c r="D757" s="1" t="s">
        <v>2078</v>
      </c>
      <c r="E757" s="1" t="s">
        <v>21</v>
      </c>
      <c r="F757" s="1" t="s">
        <v>11</v>
      </c>
      <c r="G757" s="1" t="str">
        <f>IFERROR(__xludf.DUMMYFUNCTION("GOOGLETRANSLATE(D757,""fr"",""en"")"),"#VALUE!")</f>
        <v>#VALUE!</v>
      </c>
    </row>
    <row r="758" ht="15.75" customHeight="1">
      <c r="A758" s="1" t="s">
        <v>947</v>
      </c>
      <c r="B758" s="1">
        <v>5.0</v>
      </c>
      <c r="C758" s="1" t="s">
        <v>2079</v>
      </c>
      <c r="D758" s="1" t="s">
        <v>2080</v>
      </c>
      <c r="E758" s="1" t="s">
        <v>21</v>
      </c>
      <c r="F758" s="1" t="s">
        <v>11</v>
      </c>
      <c r="G758" s="1" t="str">
        <f>IFERROR(__xludf.DUMMYFUNCTION("GOOGLETRANSLATE(D758,""fr"",""en"")"),"#VALUE!")</f>
        <v>#VALUE!</v>
      </c>
    </row>
    <row r="759" ht="15.75" customHeight="1">
      <c r="A759" s="1" t="s">
        <v>2081</v>
      </c>
      <c r="B759" s="1">
        <v>1.0</v>
      </c>
      <c r="C759" s="1" t="s">
        <v>2082</v>
      </c>
      <c r="D759" s="1" t="s">
        <v>2083</v>
      </c>
      <c r="E759" s="1" t="s">
        <v>21</v>
      </c>
      <c r="F759" s="1" t="s">
        <v>11</v>
      </c>
      <c r="G759" s="1" t="str">
        <f>IFERROR(__xludf.DUMMYFUNCTION("GOOGLETRANSLATE(D759,""fr"",""en"")"),"#VALUE!")</f>
        <v>#VALUE!</v>
      </c>
    </row>
    <row r="760" ht="15.75" customHeight="1">
      <c r="A760" s="1" t="s">
        <v>352</v>
      </c>
      <c r="B760" s="1">
        <v>1.0</v>
      </c>
      <c r="C760" s="1" t="s">
        <v>2084</v>
      </c>
      <c r="D760" s="1" t="s">
        <v>2085</v>
      </c>
      <c r="E760" s="1" t="s">
        <v>296</v>
      </c>
      <c r="F760" s="1" t="s">
        <v>110</v>
      </c>
      <c r="G760" s="1" t="str">
        <f>IFERROR(__xludf.DUMMYFUNCTION("GOOGLETRANSLATE(D760,""fr"",""en"")"),"#VALUE!")</f>
        <v>#VALUE!</v>
      </c>
    </row>
    <row r="761" ht="15.75" customHeight="1">
      <c r="A761" s="1" t="s">
        <v>1434</v>
      </c>
      <c r="B761" s="1">
        <v>5.0</v>
      </c>
      <c r="C761" s="1" t="s">
        <v>2086</v>
      </c>
      <c r="D761" s="1" t="s">
        <v>2087</v>
      </c>
      <c r="E761" s="1" t="s">
        <v>10</v>
      </c>
      <c r="F761" s="1" t="s">
        <v>11</v>
      </c>
      <c r="G761" s="1" t="str">
        <f>IFERROR(__xludf.DUMMYFUNCTION("GOOGLETRANSLATE(D761,""fr"",""en"")"),"#VALUE!")</f>
        <v>#VALUE!</v>
      </c>
    </row>
    <row r="762" ht="15.75" customHeight="1">
      <c r="A762" s="1" t="s">
        <v>2076</v>
      </c>
      <c r="B762" s="1">
        <v>1.0</v>
      </c>
      <c r="C762" s="1" t="s">
        <v>2088</v>
      </c>
      <c r="D762" s="1" t="s">
        <v>2089</v>
      </c>
      <c r="E762" s="1" t="s">
        <v>280</v>
      </c>
      <c r="F762" s="1" t="s">
        <v>11</v>
      </c>
      <c r="G762" s="1" t="str">
        <f>IFERROR(__xludf.DUMMYFUNCTION("GOOGLETRANSLATE(D762,""fr"",""en"")"),"#VALUE!")</f>
        <v>#VALUE!</v>
      </c>
    </row>
    <row r="763" ht="15.75" customHeight="1">
      <c r="A763" s="1" t="s">
        <v>2090</v>
      </c>
      <c r="B763" s="1">
        <v>1.0</v>
      </c>
      <c r="C763" s="1" t="s">
        <v>2091</v>
      </c>
      <c r="D763" s="1" t="s">
        <v>2092</v>
      </c>
      <c r="E763" s="1" t="s">
        <v>292</v>
      </c>
      <c r="F763" s="1" t="s">
        <v>11</v>
      </c>
      <c r="G763" s="1" t="str">
        <f>IFERROR(__xludf.DUMMYFUNCTION("GOOGLETRANSLATE(D763,""fr"",""en"")"),"#VALUE!")</f>
        <v>#VALUE!</v>
      </c>
    </row>
    <row r="764" ht="15.75" customHeight="1">
      <c r="A764" s="1" t="s">
        <v>433</v>
      </c>
      <c r="B764" s="1">
        <v>1.0</v>
      </c>
      <c r="C764" s="1" t="s">
        <v>2093</v>
      </c>
      <c r="D764" s="1" t="s">
        <v>2094</v>
      </c>
      <c r="E764" s="1" t="s">
        <v>43</v>
      </c>
      <c r="F764" s="1" t="s">
        <v>30</v>
      </c>
      <c r="G764" s="1" t="str">
        <f>IFERROR(__xludf.DUMMYFUNCTION("GOOGLETRANSLATE(D764,""fr"",""en"")"),"#VALUE!")</f>
        <v>#VALUE!</v>
      </c>
    </row>
    <row r="765" ht="15.75" customHeight="1">
      <c r="A765" s="1" t="s">
        <v>866</v>
      </c>
      <c r="B765" s="1">
        <v>1.0</v>
      </c>
      <c r="C765" s="1" t="s">
        <v>2095</v>
      </c>
      <c r="D765" s="1" t="s">
        <v>2096</v>
      </c>
      <c r="E765" s="1" t="s">
        <v>10</v>
      </c>
      <c r="F765" s="1" t="s">
        <v>110</v>
      </c>
      <c r="G765" s="1" t="str">
        <f>IFERROR(__xludf.DUMMYFUNCTION("GOOGLETRANSLATE(D765,""fr"",""en"")"),"#VALUE!")</f>
        <v>#VALUE!</v>
      </c>
    </row>
    <row r="766" ht="15.75" customHeight="1">
      <c r="A766" s="1" t="s">
        <v>2097</v>
      </c>
      <c r="B766" s="1">
        <v>5.0</v>
      </c>
      <c r="C766" s="1" t="s">
        <v>2098</v>
      </c>
      <c r="D766" s="1" t="s">
        <v>2099</v>
      </c>
      <c r="E766" s="1" t="s">
        <v>10</v>
      </c>
      <c r="F766" s="1" t="s">
        <v>11</v>
      </c>
      <c r="G766" s="1" t="str">
        <f>IFERROR(__xludf.DUMMYFUNCTION("GOOGLETRANSLATE(D766,""fr"",""en"")"),"#VALUE!")</f>
        <v>#VALUE!</v>
      </c>
    </row>
    <row r="767" ht="15.75" customHeight="1">
      <c r="A767" s="1" t="s">
        <v>1006</v>
      </c>
      <c r="B767" s="1">
        <v>1.0</v>
      </c>
      <c r="C767" s="1" t="s">
        <v>2100</v>
      </c>
      <c r="D767" s="1" t="s">
        <v>2101</v>
      </c>
      <c r="E767" s="1" t="s">
        <v>2102</v>
      </c>
      <c r="F767" s="1" t="s">
        <v>66</v>
      </c>
      <c r="G767" s="1" t="str">
        <f>IFERROR(__xludf.DUMMYFUNCTION("GOOGLETRANSLATE(D767,""fr"",""en"")"),"#VALUE!")</f>
        <v>#VALUE!</v>
      </c>
    </row>
    <row r="768" ht="15.75" customHeight="1">
      <c r="A768" s="1" t="s">
        <v>2103</v>
      </c>
      <c r="B768" s="1">
        <v>1.0</v>
      </c>
      <c r="C768" s="1" t="s">
        <v>2104</v>
      </c>
      <c r="D768" s="1" t="s">
        <v>2105</v>
      </c>
      <c r="E768" s="1" t="s">
        <v>10</v>
      </c>
      <c r="F768" s="1" t="s">
        <v>11</v>
      </c>
      <c r="G768" s="1" t="str">
        <f>IFERROR(__xludf.DUMMYFUNCTION("GOOGLETRANSLATE(D768,""fr"",""en"")"),"#VALUE!")</f>
        <v>#VALUE!</v>
      </c>
    </row>
    <row r="769" ht="15.75" customHeight="1">
      <c r="A769" s="1" t="s">
        <v>2106</v>
      </c>
      <c r="B769" s="1">
        <v>5.0</v>
      </c>
      <c r="C769" s="1" t="s">
        <v>2107</v>
      </c>
      <c r="D769" s="1" t="s">
        <v>2108</v>
      </c>
      <c r="E769" s="1" t="s">
        <v>176</v>
      </c>
      <c r="F769" s="1" t="s">
        <v>66</v>
      </c>
      <c r="G769" s="1" t="str">
        <f>IFERROR(__xludf.DUMMYFUNCTION("GOOGLETRANSLATE(D769,""fr"",""en"")"),"#VALUE!")</f>
        <v>#VALUE!</v>
      </c>
    </row>
    <row r="770" ht="15.75" customHeight="1">
      <c r="A770" s="1" t="s">
        <v>2109</v>
      </c>
      <c r="B770" s="1">
        <v>5.0</v>
      </c>
      <c r="C770" s="1" t="s">
        <v>2110</v>
      </c>
      <c r="D770" s="1" t="s">
        <v>2111</v>
      </c>
      <c r="E770" s="1" t="s">
        <v>10</v>
      </c>
      <c r="F770" s="1" t="s">
        <v>11</v>
      </c>
      <c r="G770" s="1" t="str">
        <f>IFERROR(__xludf.DUMMYFUNCTION("GOOGLETRANSLATE(D770,""fr"",""en"")"),"#VALUE!")</f>
        <v>#VALUE!</v>
      </c>
    </row>
    <row r="771" ht="15.75" customHeight="1">
      <c r="A771" s="1" t="s">
        <v>236</v>
      </c>
      <c r="B771" s="1">
        <v>5.0</v>
      </c>
      <c r="C771" s="1" t="s">
        <v>2112</v>
      </c>
      <c r="D771" s="1" t="s">
        <v>2113</v>
      </c>
      <c r="E771" s="1" t="s">
        <v>10</v>
      </c>
      <c r="F771" s="1" t="s">
        <v>11</v>
      </c>
      <c r="G771" s="1" t="str">
        <f>IFERROR(__xludf.DUMMYFUNCTION("GOOGLETRANSLATE(D771,""fr"",""en"")"),"#VALUE!")</f>
        <v>#VALUE!</v>
      </c>
    </row>
    <row r="772" ht="15.75" customHeight="1">
      <c r="A772" s="1" t="s">
        <v>2114</v>
      </c>
      <c r="B772" s="1">
        <v>1.0</v>
      </c>
      <c r="C772" s="1" t="s">
        <v>2115</v>
      </c>
      <c r="D772" s="1" t="s">
        <v>2116</v>
      </c>
      <c r="E772" s="1" t="s">
        <v>43</v>
      </c>
      <c r="F772" s="1" t="s">
        <v>30</v>
      </c>
      <c r="G772" s="1" t="str">
        <f>IFERROR(__xludf.DUMMYFUNCTION("GOOGLETRANSLATE(D772,""fr"",""en"")"),"#VALUE!")</f>
        <v>#VALUE!</v>
      </c>
    </row>
    <row r="773" ht="15.75" customHeight="1">
      <c r="A773" s="1" t="s">
        <v>2117</v>
      </c>
      <c r="B773" s="1">
        <v>4.0</v>
      </c>
      <c r="C773" s="1" t="s">
        <v>2118</v>
      </c>
      <c r="D773" s="1" t="s">
        <v>2119</v>
      </c>
      <c r="E773" s="1" t="s">
        <v>21</v>
      </c>
      <c r="F773" s="1" t="s">
        <v>11</v>
      </c>
      <c r="G773" s="1" t="str">
        <f>IFERROR(__xludf.DUMMYFUNCTION("GOOGLETRANSLATE(D773,""fr"",""en"")"),"#VALUE!")</f>
        <v>#VALUE!</v>
      </c>
    </row>
    <row r="774" ht="15.75" customHeight="1">
      <c r="A774" s="1" t="s">
        <v>2120</v>
      </c>
      <c r="B774" s="1">
        <v>2.0</v>
      </c>
      <c r="C774" s="1" t="s">
        <v>2121</v>
      </c>
      <c r="D774" s="1" t="s">
        <v>2122</v>
      </c>
      <c r="E774" s="1" t="s">
        <v>226</v>
      </c>
      <c r="F774" s="1" t="s">
        <v>110</v>
      </c>
      <c r="G774" s="1" t="str">
        <f>IFERROR(__xludf.DUMMYFUNCTION("GOOGLETRANSLATE(D774,""fr"",""en"")"),"#VALUE!")</f>
        <v>#VALUE!</v>
      </c>
    </row>
    <row r="775" ht="15.75" customHeight="1">
      <c r="A775" s="1" t="s">
        <v>2123</v>
      </c>
      <c r="B775" s="1">
        <v>1.0</v>
      </c>
      <c r="C775" s="1" t="s">
        <v>2124</v>
      </c>
      <c r="D775" s="1" t="s">
        <v>2125</v>
      </c>
      <c r="E775" s="1" t="s">
        <v>29</v>
      </c>
      <c r="F775" s="1" t="s">
        <v>30</v>
      </c>
      <c r="G775" s="1" t="str">
        <f>IFERROR(__xludf.DUMMYFUNCTION("GOOGLETRANSLATE(D775,""fr"",""en"")"),"#VALUE!")</f>
        <v>#VALUE!</v>
      </c>
    </row>
    <row r="776" ht="15.75" customHeight="1">
      <c r="A776" s="1" t="s">
        <v>681</v>
      </c>
      <c r="B776" s="1">
        <v>4.0</v>
      </c>
      <c r="C776" s="1" t="s">
        <v>2126</v>
      </c>
      <c r="D776" s="1" t="s">
        <v>2127</v>
      </c>
      <c r="E776" s="1" t="s">
        <v>10</v>
      </c>
      <c r="F776" s="1" t="s">
        <v>11</v>
      </c>
      <c r="G776" s="1" t="str">
        <f>IFERROR(__xludf.DUMMYFUNCTION("GOOGLETRANSLATE(D776,""fr"",""en"")"),"#VALUE!")</f>
        <v>#VALUE!</v>
      </c>
    </row>
    <row r="777" ht="15.75" customHeight="1">
      <c r="A777" s="1" t="s">
        <v>2128</v>
      </c>
      <c r="B777" s="1">
        <v>1.0</v>
      </c>
      <c r="C777" s="1" t="s">
        <v>2129</v>
      </c>
      <c r="D777" s="1" t="s">
        <v>2130</v>
      </c>
      <c r="E777" s="1" t="s">
        <v>47</v>
      </c>
      <c r="F777" s="1" t="s">
        <v>48</v>
      </c>
      <c r="G777" s="1" t="str">
        <f>IFERROR(__xludf.DUMMYFUNCTION("GOOGLETRANSLATE(D777,""fr"",""en"")"),"#VALUE!")</f>
        <v>#VALUE!</v>
      </c>
    </row>
    <row r="778" ht="15.75" customHeight="1">
      <c r="A778" s="1" t="s">
        <v>227</v>
      </c>
      <c r="B778" s="1">
        <v>1.0</v>
      </c>
      <c r="C778" s="1" t="s">
        <v>2131</v>
      </c>
      <c r="D778" s="1" t="s">
        <v>2132</v>
      </c>
      <c r="E778" s="1" t="s">
        <v>10</v>
      </c>
      <c r="F778" s="1" t="s">
        <v>11</v>
      </c>
      <c r="G778" s="1" t="str">
        <f>IFERROR(__xludf.DUMMYFUNCTION("GOOGLETRANSLATE(D778,""fr"",""en"")"),"#VALUE!")</f>
        <v>#VALUE!</v>
      </c>
    </row>
    <row r="779" ht="15.75" customHeight="1">
      <c r="A779" s="1" t="s">
        <v>893</v>
      </c>
      <c r="B779" s="1">
        <v>1.0</v>
      </c>
      <c r="C779" s="1" t="s">
        <v>2133</v>
      </c>
      <c r="D779" s="1" t="s">
        <v>2134</v>
      </c>
      <c r="E779" s="1" t="s">
        <v>575</v>
      </c>
      <c r="F779" s="1" t="s">
        <v>48</v>
      </c>
      <c r="G779" s="1" t="str">
        <f>IFERROR(__xludf.DUMMYFUNCTION("GOOGLETRANSLATE(D779,""fr"",""en"")"),"#VALUE!")</f>
        <v>#VALUE!</v>
      </c>
    </row>
    <row r="780" ht="15.75" customHeight="1">
      <c r="A780" s="1" t="s">
        <v>2135</v>
      </c>
      <c r="B780" s="1">
        <v>4.0</v>
      </c>
      <c r="C780" s="1" t="s">
        <v>2136</v>
      </c>
      <c r="D780" s="1" t="s">
        <v>2137</v>
      </c>
      <c r="E780" s="1" t="s">
        <v>169</v>
      </c>
      <c r="F780" s="1" t="s">
        <v>11</v>
      </c>
      <c r="G780" s="1" t="str">
        <f>IFERROR(__xludf.DUMMYFUNCTION("GOOGLETRANSLATE(D780,""fr"",""en"")"),"#VALUE!")</f>
        <v>#VALUE!</v>
      </c>
    </row>
    <row r="781" ht="15.75" customHeight="1">
      <c r="A781" s="1" t="s">
        <v>2138</v>
      </c>
      <c r="B781" s="1">
        <v>1.0</v>
      </c>
      <c r="C781" s="1" t="s">
        <v>2139</v>
      </c>
      <c r="D781" s="1" t="s">
        <v>2140</v>
      </c>
      <c r="E781" s="1" t="s">
        <v>25</v>
      </c>
      <c r="F781" s="1" t="s">
        <v>11</v>
      </c>
      <c r="G781" s="1" t="str">
        <f>IFERROR(__xludf.DUMMYFUNCTION("GOOGLETRANSLATE(D781,""fr"",""en"")"),"#VALUE!")</f>
        <v>#VALUE!</v>
      </c>
    </row>
    <row r="782" ht="15.75" customHeight="1">
      <c r="A782" s="1" t="s">
        <v>2141</v>
      </c>
      <c r="B782" s="1">
        <v>4.0</v>
      </c>
      <c r="C782" s="1" t="s">
        <v>2142</v>
      </c>
      <c r="D782" s="1" t="s">
        <v>2143</v>
      </c>
      <c r="E782" s="1" t="s">
        <v>169</v>
      </c>
      <c r="F782" s="1" t="s">
        <v>11</v>
      </c>
      <c r="G782" s="1" t="str">
        <f>IFERROR(__xludf.DUMMYFUNCTION("GOOGLETRANSLATE(D782,""fr"",""en"")"),"#VALUE!")</f>
        <v>#VALUE!</v>
      </c>
    </row>
    <row r="783" ht="15.75" customHeight="1">
      <c r="A783" s="1" t="s">
        <v>2144</v>
      </c>
      <c r="B783" s="1">
        <v>5.0</v>
      </c>
      <c r="C783" s="1" t="s">
        <v>2145</v>
      </c>
      <c r="D783" s="1" t="s">
        <v>2146</v>
      </c>
      <c r="E783" s="1" t="s">
        <v>448</v>
      </c>
      <c r="F783" s="1" t="s">
        <v>84</v>
      </c>
      <c r="G783" s="1" t="str">
        <f>IFERROR(__xludf.DUMMYFUNCTION("GOOGLETRANSLATE(D783,""fr"",""en"")"),"#VALUE!")</f>
        <v>#VALUE!</v>
      </c>
    </row>
    <row r="784" ht="15.75" customHeight="1">
      <c r="A784" s="1" t="s">
        <v>1358</v>
      </c>
      <c r="B784" s="1">
        <v>5.0</v>
      </c>
      <c r="C784" s="1" t="s">
        <v>2147</v>
      </c>
      <c r="D784" s="1" t="s">
        <v>2148</v>
      </c>
      <c r="E784" s="1" t="s">
        <v>29</v>
      </c>
      <c r="F784" s="1" t="s">
        <v>30</v>
      </c>
      <c r="G784" s="1" t="str">
        <f>IFERROR(__xludf.DUMMYFUNCTION("GOOGLETRANSLATE(D784,""fr"",""en"")"),"#VALUE!")</f>
        <v>#VALUE!</v>
      </c>
    </row>
    <row r="785" ht="15.75" customHeight="1">
      <c r="A785" s="1" t="s">
        <v>1282</v>
      </c>
      <c r="B785" s="1">
        <v>5.0</v>
      </c>
      <c r="C785" s="1" t="s">
        <v>2149</v>
      </c>
      <c r="D785" s="1" t="s">
        <v>2150</v>
      </c>
      <c r="E785" s="1" t="s">
        <v>448</v>
      </c>
      <c r="F785" s="1" t="s">
        <v>84</v>
      </c>
      <c r="G785" s="1" t="str">
        <f>IFERROR(__xludf.DUMMYFUNCTION("GOOGLETRANSLATE(D785,""fr"",""en"")"),"#VALUE!")</f>
        <v>#VALUE!</v>
      </c>
    </row>
    <row r="786" ht="15.75" customHeight="1">
      <c r="A786" s="1" t="s">
        <v>494</v>
      </c>
      <c r="B786" s="1">
        <v>1.0</v>
      </c>
      <c r="C786" s="1" t="s">
        <v>2151</v>
      </c>
      <c r="D786" s="1" t="s">
        <v>2152</v>
      </c>
      <c r="E786" s="1" t="s">
        <v>10</v>
      </c>
      <c r="F786" s="1" t="s">
        <v>11</v>
      </c>
      <c r="G786" s="1" t="str">
        <f>IFERROR(__xludf.DUMMYFUNCTION("GOOGLETRANSLATE(D786,""fr"",""en"")"),"#VALUE!")</f>
        <v>#VALUE!</v>
      </c>
    </row>
    <row r="787" ht="15.75" customHeight="1">
      <c r="A787" s="1" t="s">
        <v>1198</v>
      </c>
      <c r="B787" s="1">
        <v>4.0</v>
      </c>
      <c r="C787" s="1" t="s">
        <v>2153</v>
      </c>
      <c r="D787" s="1" t="s">
        <v>2154</v>
      </c>
      <c r="E787" s="1" t="s">
        <v>10</v>
      </c>
      <c r="F787" s="1" t="s">
        <v>11</v>
      </c>
      <c r="G787" s="1" t="str">
        <f>IFERROR(__xludf.DUMMYFUNCTION("GOOGLETRANSLATE(D787,""fr"",""en"")"),"#VALUE!")</f>
        <v>#VALUE!</v>
      </c>
    </row>
    <row r="788" ht="15.75" customHeight="1">
      <c r="A788" s="1" t="s">
        <v>414</v>
      </c>
      <c r="B788" s="1">
        <v>1.0</v>
      </c>
      <c r="C788" s="1" t="s">
        <v>2155</v>
      </c>
      <c r="D788" s="1" t="s">
        <v>2156</v>
      </c>
      <c r="E788" s="1" t="s">
        <v>73</v>
      </c>
      <c r="F788" s="1" t="s">
        <v>30</v>
      </c>
      <c r="G788" s="1" t="str">
        <f>IFERROR(__xludf.DUMMYFUNCTION("GOOGLETRANSLATE(D788,""fr"",""en"")"),"#VALUE!")</f>
        <v>#VALUE!</v>
      </c>
    </row>
    <row r="789" ht="15.75" customHeight="1">
      <c r="A789" s="1" t="s">
        <v>2157</v>
      </c>
      <c r="B789" s="1">
        <v>3.0</v>
      </c>
      <c r="C789" s="1" t="s">
        <v>2158</v>
      </c>
      <c r="D789" s="1" t="s">
        <v>2159</v>
      </c>
      <c r="E789" s="1" t="s">
        <v>1192</v>
      </c>
      <c r="F789" s="1" t="s">
        <v>110</v>
      </c>
      <c r="G789" s="1" t="str">
        <f>IFERROR(__xludf.DUMMYFUNCTION("GOOGLETRANSLATE(D789,""fr"",""en"")"),"#VALUE!")</f>
        <v>#VALUE!</v>
      </c>
    </row>
    <row r="790" ht="15.75" customHeight="1">
      <c r="A790" s="1" t="s">
        <v>558</v>
      </c>
      <c r="B790" s="1">
        <v>2.0</v>
      </c>
      <c r="C790" s="1" t="s">
        <v>2160</v>
      </c>
      <c r="D790" s="1" t="s">
        <v>2161</v>
      </c>
      <c r="E790" s="1" t="s">
        <v>250</v>
      </c>
      <c r="F790" s="1" t="s">
        <v>30</v>
      </c>
      <c r="G790" s="1" t="str">
        <f>IFERROR(__xludf.DUMMYFUNCTION("GOOGLETRANSLATE(D790,""fr"",""en"")"),"#VALUE!")</f>
        <v>#VALUE!</v>
      </c>
    </row>
    <row r="791" ht="15.75" customHeight="1">
      <c r="A791" s="1" t="s">
        <v>2162</v>
      </c>
      <c r="B791" s="1">
        <v>1.0</v>
      </c>
      <c r="C791" s="1" t="s">
        <v>2163</v>
      </c>
      <c r="D791" s="1" t="s">
        <v>2164</v>
      </c>
      <c r="E791" s="1" t="s">
        <v>554</v>
      </c>
      <c r="F791" s="1" t="s">
        <v>30</v>
      </c>
      <c r="G791" s="1" t="str">
        <f>IFERROR(__xludf.DUMMYFUNCTION("GOOGLETRANSLATE(D791,""fr"",""en"")"),"#VALUE!")</f>
        <v>#VALUE!</v>
      </c>
    </row>
    <row r="792" ht="15.75" customHeight="1">
      <c r="A792" s="1" t="s">
        <v>2165</v>
      </c>
      <c r="B792" s="1">
        <v>5.0</v>
      </c>
      <c r="C792" s="1" t="s">
        <v>2166</v>
      </c>
      <c r="D792" s="1" t="s">
        <v>2167</v>
      </c>
      <c r="E792" s="1" t="s">
        <v>38</v>
      </c>
      <c r="F792" s="1" t="s">
        <v>39</v>
      </c>
      <c r="G792" s="1" t="str">
        <f>IFERROR(__xludf.DUMMYFUNCTION("GOOGLETRANSLATE(D792,""fr"",""en"")"),"#VALUE!")</f>
        <v>#VALUE!</v>
      </c>
    </row>
    <row r="793" ht="15.75" customHeight="1">
      <c r="A793" s="1" t="s">
        <v>267</v>
      </c>
      <c r="B793" s="1">
        <v>3.0</v>
      </c>
      <c r="C793" s="1" t="s">
        <v>2168</v>
      </c>
      <c r="D793" s="1" t="s">
        <v>2169</v>
      </c>
      <c r="E793" s="1" t="s">
        <v>21</v>
      </c>
      <c r="F793" s="1" t="s">
        <v>11</v>
      </c>
      <c r="G793" s="1" t="str">
        <f>IFERROR(__xludf.DUMMYFUNCTION("GOOGLETRANSLATE(D793,""fr"",""en"")"),"#VALUE!")</f>
        <v>#VALUE!</v>
      </c>
    </row>
    <row r="794" ht="15.75" customHeight="1">
      <c r="A794" s="1" t="s">
        <v>2170</v>
      </c>
      <c r="B794" s="1">
        <v>1.0</v>
      </c>
      <c r="C794" s="1" t="s">
        <v>2171</v>
      </c>
      <c r="D794" s="1" t="s">
        <v>2172</v>
      </c>
      <c r="E794" s="1" t="s">
        <v>273</v>
      </c>
      <c r="F794" s="1" t="s">
        <v>110</v>
      </c>
      <c r="G794" s="1" t="str">
        <f>IFERROR(__xludf.DUMMYFUNCTION("GOOGLETRANSLATE(D794,""fr"",""en"")"),"#VALUE!")</f>
        <v>#VALUE!</v>
      </c>
    </row>
    <row r="795" ht="15.75" customHeight="1">
      <c r="A795" s="1" t="s">
        <v>2173</v>
      </c>
      <c r="B795" s="1">
        <v>2.0</v>
      </c>
      <c r="C795" s="1" t="s">
        <v>2174</v>
      </c>
      <c r="D795" s="1" t="s">
        <v>2175</v>
      </c>
      <c r="E795" s="1" t="s">
        <v>25</v>
      </c>
      <c r="F795" s="1" t="s">
        <v>11</v>
      </c>
      <c r="G795" s="1" t="str">
        <f>IFERROR(__xludf.DUMMYFUNCTION("GOOGLETRANSLATE(D795,""fr"",""en"")"),"#VALUE!")</f>
        <v>#VALUE!</v>
      </c>
    </row>
    <row r="796" ht="15.75" customHeight="1">
      <c r="A796" s="1" t="s">
        <v>62</v>
      </c>
      <c r="B796" s="1">
        <v>4.0</v>
      </c>
      <c r="C796" s="1" t="s">
        <v>2176</v>
      </c>
      <c r="D796" s="1" t="s">
        <v>2177</v>
      </c>
      <c r="E796" s="1" t="s">
        <v>21</v>
      </c>
      <c r="F796" s="1" t="s">
        <v>11</v>
      </c>
      <c r="G796" s="1" t="str">
        <f>IFERROR(__xludf.DUMMYFUNCTION("GOOGLETRANSLATE(D796,""fr"",""en"")"),"#VALUE!")</f>
        <v>#VALUE!</v>
      </c>
    </row>
    <row r="797" ht="15.75" customHeight="1">
      <c r="A797" s="1" t="s">
        <v>2178</v>
      </c>
      <c r="B797" s="1">
        <v>4.0</v>
      </c>
      <c r="C797" s="1" t="s">
        <v>2179</v>
      </c>
      <c r="D797" s="1" t="s">
        <v>2180</v>
      </c>
      <c r="E797" s="1" t="s">
        <v>614</v>
      </c>
      <c r="F797" s="1" t="s">
        <v>30</v>
      </c>
      <c r="G797" s="1" t="str">
        <f>IFERROR(__xludf.DUMMYFUNCTION("GOOGLETRANSLATE(D797,""fr"",""en"")"),"#VALUE!")</f>
        <v>#VALUE!</v>
      </c>
    </row>
    <row r="798" ht="15.75" customHeight="1">
      <c r="A798" s="1" t="s">
        <v>2181</v>
      </c>
      <c r="B798" s="1">
        <v>1.0</v>
      </c>
      <c r="C798" s="1" t="s">
        <v>2182</v>
      </c>
      <c r="D798" s="1" t="s">
        <v>2183</v>
      </c>
      <c r="E798" s="1" t="s">
        <v>614</v>
      </c>
      <c r="F798" s="1" t="s">
        <v>30</v>
      </c>
      <c r="G798" s="1" t="str">
        <f>IFERROR(__xludf.DUMMYFUNCTION("GOOGLETRANSLATE(D798,""fr"",""en"")"),"#VALUE!")</f>
        <v>#VALUE!</v>
      </c>
    </row>
    <row r="799" ht="15.75" customHeight="1">
      <c r="A799" s="1" t="s">
        <v>2184</v>
      </c>
      <c r="B799" s="1">
        <v>2.0</v>
      </c>
      <c r="C799" s="1" t="s">
        <v>2185</v>
      </c>
      <c r="D799" s="1" t="s">
        <v>2186</v>
      </c>
      <c r="E799" s="1" t="s">
        <v>273</v>
      </c>
      <c r="F799" s="1" t="s">
        <v>11</v>
      </c>
      <c r="G799" s="1" t="str">
        <f>IFERROR(__xludf.DUMMYFUNCTION("GOOGLETRANSLATE(D799,""fr"",""en"")"),"#VALUE!")</f>
        <v>#VALUE!</v>
      </c>
    </row>
    <row r="800" ht="15.75" customHeight="1">
      <c r="A800" s="1" t="s">
        <v>2187</v>
      </c>
      <c r="B800" s="1">
        <v>3.0</v>
      </c>
      <c r="C800" s="1" t="s">
        <v>2188</v>
      </c>
      <c r="D800" s="1" t="s">
        <v>2189</v>
      </c>
      <c r="E800" s="1" t="s">
        <v>273</v>
      </c>
      <c r="F800" s="1" t="s">
        <v>11</v>
      </c>
      <c r="G800" s="1" t="str">
        <f>IFERROR(__xludf.DUMMYFUNCTION("GOOGLETRANSLATE(D800,""fr"",""en"")"),"#VALUE!")</f>
        <v>#VALUE!</v>
      </c>
    </row>
    <row r="801" ht="15.75" customHeight="1">
      <c r="A801" s="1" t="s">
        <v>2190</v>
      </c>
      <c r="B801" s="1">
        <v>1.0</v>
      </c>
      <c r="C801" s="1" t="s">
        <v>2191</v>
      </c>
      <c r="D801" s="1" t="s">
        <v>2192</v>
      </c>
      <c r="E801" s="1" t="s">
        <v>273</v>
      </c>
      <c r="F801" s="1" t="s">
        <v>11</v>
      </c>
      <c r="G801" s="1" t="str">
        <f>IFERROR(__xludf.DUMMYFUNCTION("GOOGLETRANSLATE(D801,""fr"",""en"")"),"#VALUE!")</f>
        <v>#VALUE!</v>
      </c>
    </row>
    <row r="802" ht="15.75" customHeight="1">
      <c r="A802" s="1" t="s">
        <v>2193</v>
      </c>
      <c r="B802" s="1">
        <v>2.0</v>
      </c>
      <c r="C802" s="1" t="s">
        <v>2194</v>
      </c>
      <c r="D802" s="1" t="s">
        <v>2195</v>
      </c>
      <c r="E802" s="1" t="s">
        <v>292</v>
      </c>
      <c r="F802" s="1" t="s">
        <v>11</v>
      </c>
      <c r="G802" s="1" t="str">
        <f>IFERROR(__xludf.DUMMYFUNCTION("GOOGLETRANSLATE(D802,""fr"",""en"")"),"#VALUE!")</f>
        <v>#VALUE!</v>
      </c>
    </row>
    <row r="803" ht="15.75" customHeight="1">
      <c r="A803" s="1" t="s">
        <v>132</v>
      </c>
      <c r="B803" s="1">
        <v>5.0</v>
      </c>
      <c r="C803" s="1" t="s">
        <v>2196</v>
      </c>
      <c r="D803" s="1" t="s">
        <v>2197</v>
      </c>
      <c r="E803" s="1" t="s">
        <v>10</v>
      </c>
      <c r="F803" s="1" t="s">
        <v>11</v>
      </c>
      <c r="G803" s="1" t="str">
        <f>IFERROR(__xludf.DUMMYFUNCTION("GOOGLETRANSLATE(D803,""fr"",""en"")"),"#VALUE!")</f>
        <v>#VALUE!</v>
      </c>
    </row>
    <row r="804" ht="15.75" customHeight="1">
      <c r="A804" s="1" t="s">
        <v>2198</v>
      </c>
      <c r="B804" s="1">
        <v>2.0</v>
      </c>
      <c r="C804" s="1" t="s">
        <v>2199</v>
      </c>
      <c r="E804" s="1" t="s">
        <v>169</v>
      </c>
      <c r="F804" s="1" t="s">
        <v>11</v>
      </c>
      <c r="G804" s="1" t="str">
        <f>IFERROR(__xludf.DUMMYFUNCTION("GOOGLETRANSLATE(D804,""fr"",""en"")"),"#VALUE!")</f>
        <v>#VALUE!</v>
      </c>
    </row>
    <row r="805" ht="15.75" customHeight="1">
      <c r="A805" s="1" t="s">
        <v>2200</v>
      </c>
      <c r="B805" s="1">
        <v>1.0</v>
      </c>
      <c r="C805" s="1" t="s">
        <v>2201</v>
      </c>
      <c r="D805" s="1" t="s">
        <v>2202</v>
      </c>
      <c r="E805" s="1" t="s">
        <v>273</v>
      </c>
      <c r="F805" s="1" t="s">
        <v>110</v>
      </c>
      <c r="G805" s="1" t="str">
        <f>IFERROR(__xludf.DUMMYFUNCTION("GOOGLETRANSLATE(D805,""fr"",""en"")"),"#VALUE!")</f>
        <v>#VALUE!</v>
      </c>
    </row>
    <row r="806" ht="15.75" customHeight="1">
      <c r="A806" s="1" t="s">
        <v>2203</v>
      </c>
      <c r="B806" s="1">
        <v>1.0</v>
      </c>
      <c r="C806" s="1" t="s">
        <v>2204</v>
      </c>
      <c r="D806" s="1" t="s">
        <v>2205</v>
      </c>
      <c r="E806" s="1" t="s">
        <v>52</v>
      </c>
      <c r="F806" s="1" t="s">
        <v>48</v>
      </c>
      <c r="G806" s="1" t="str">
        <f>IFERROR(__xludf.DUMMYFUNCTION("GOOGLETRANSLATE(D806,""fr"",""en"")"),"#VALUE!")</f>
        <v>#VALUE!</v>
      </c>
    </row>
    <row r="807" ht="15.75" customHeight="1">
      <c r="A807" s="1" t="s">
        <v>1764</v>
      </c>
      <c r="B807" s="1">
        <v>1.0</v>
      </c>
      <c r="C807" s="1" t="s">
        <v>2206</v>
      </c>
      <c r="D807" s="1" t="s">
        <v>2207</v>
      </c>
      <c r="E807" s="1" t="s">
        <v>273</v>
      </c>
      <c r="F807" s="1" t="s">
        <v>11</v>
      </c>
      <c r="G807" s="1" t="str">
        <f>IFERROR(__xludf.DUMMYFUNCTION("GOOGLETRANSLATE(D807,""fr"",""en"")"),"#VALUE!")</f>
        <v>#VALUE!</v>
      </c>
    </row>
    <row r="808" ht="15.75" customHeight="1">
      <c r="A808" s="1" t="s">
        <v>664</v>
      </c>
      <c r="B808" s="1">
        <v>4.0</v>
      </c>
      <c r="C808" s="1" t="s">
        <v>2208</v>
      </c>
      <c r="D808" s="1" t="s">
        <v>2209</v>
      </c>
      <c r="E808" s="1" t="s">
        <v>21</v>
      </c>
      <c r="F808" s="1" t="s">
        <v>11</v>
      </c>
      <c r="G808" s="1" t="str">
        <f>IFERROR(__xludf.DUMMYFUNCTION("GOOGLETRANSLATE(D808,""fr"",""en"")"),"#VALUE!")</f>
        <v>#VALUE!</v>
      </c>
    </row>
    <row r="809" ht="15.75" customHeight="1">
      <c r="A809" s="1" t="s">
        <v>100</v>
      </c>
      <c r="B809" s="1">
        <v>2.0</v>
      </c>
      <c r="C809" s="1" t="s">
        <v>2210</v>
      </c>
      <c r="D809" s="1" t="s">
        <v>2211</v>
      </c>
      <c r="E809" s="1" t="s">
        <v>10</v>
      </c>
      <c r="F809" s="1" t="s">
        <v>11</v>
      </c>
      <c r="G809" s="1" t="str">
        <f>IFERROR(__xludf.DUMMYFUNCTION("GOOGLETRANSLATE(D809,""fr"",""en"")"),"#VALUE!")</f>
        <v>#VALUE!</v>
      </c>
    </row>
    <row r="810" ht="15.75" customHeight="1">
      <c r="A810" s="1" t="s">
        <v>2212</v>
      </c>
      <c r="B810" s="1">
        <v>2.0</v>
      </c>
      <c r="C810" s="1" t="s">
        <v>2213</v>
      </c>
      <c r="D810" s="1" t="s">
        <v>2214</v>
      </c>
      <c r="E810" s="1" t="s">
        <v>296</v>
      </c>
      <c r="F810" s="1" t="s">
        <v>66</v>
      </c>
      <c r="G810" s="1" t="str">
        <f>IFERROR(__xludf.DUMMYFUNCTION("GOOGLETRANSLATE(D810,""fr"",""en"")"),"#VALUE!")</f>
        <v>#VALUE!</v>
      </c>
    </row>
    <row r="811" ht="15.75" customHeight="1">
      <c r="A811" s="1" t="s">
        <v>2215</v>
      </c>
      <c r="B811" s="1">
        <v>2.0</v>
      </c>
      <c r="C811" s="1" t="s">
        <v>2216</v>
      </c>
      <c r="D811" s="1" t="s">
        <v>2217</v>
      </c>
      <c r="E811" s="1" t="s">
        <v>292</v>
      </c>
      <c r="F811" s="1" t="s">
        <v>11</v>
      </c>
      <c r="G811" s="1" t="str">
        <f>IFERROR(__xludf.DUMMYFUNCTION("GOOGLETRANSLATE(D811,""fr"",""en"")"),"#VALUE!")</f>
        <v>#VALUE!</v>
      </c>
    </row>
    <row r="812" ht="15.75" customHeight="1">
      <c r="A812" s="1" t="s">
        <v>961</v>
      </c>
      <c r="B812" s="1">
        <v>5.0</v>
      </c>
      <c r="C812" s="1" t="s">
        <v>2218</v>
      </c>
      <c r="D812" s="1" t="s">
        <v>2219</v>
      </c>
      <c r="E812" s="1" t="s">
        <v>10</v>
      </c>
      <c r="F812" s="1" t="s">
        <v>11</v>
      </c>
      <c r="G812" s="1" t="str">
        <f>IFERROR(__xludf.DUMMYFUNCTION("GOOGLETRANSLATE(D812,""fr"",""en"")"),"#VALUE!")</f>
        <v>#VALUE!</v>
      </c>
    </row>
    <row r="813" ht="15.75" customHeight="1">
      <c r="A813" s="1" t="s">
        <v>119</v>
      </c>
      <c r="B813" s="1">
        <v>1.0</v>
      </c>
      <c r="C813" s="1" t="s">
        <v>2220</v>
      </c>
      <c r="D813" s="1" t="s">
        <v>2221</v>
      </c>
      <c r="E813" s="1" t="s">
        <v>296</v>
      </c>
      <c r="F813" s="1" t="s">
        <v>110</v>
      </c>
      <c r="G813" s="1" t="str">
        <f>IFERROR(__xludf.DUMMYFUNCTION("GOOGLETRANSLATE(D813,""fr"",""en"")"),"#VALUE!")</f>
        <v>#VALUE!</v>
      </c>
    </row>
    <row r="814" ht="15.75" customHeight="1">
      <c r="A814" s="1" t="s">
        <v>2222</v>
      </c>
      <c r="B814" s="1">
        <v>4.0</v>
      </c>
      <c r="C814" s="1" t="s">
        <v>2223</v>
      </c>
      <c r="D814" s="1" t="s">
        <v>2224</v>
      </c>
      <c r="E814" s="1" t="s">
        <v>750</v>
      </c>
      <c r="F814" s="1" t="s">
        <v>110</v>
      </c>
      <c r="G814" s="1" t="str">
        <f>IFERROR(__xludf.DUMMYFUNCTION("GOOGLETRANSLATE(D814,""fr"",""en"")"),"#VALUE!")</f>
        <v>#VALUE!</v>
      </c>
    </row>
    <row r="815" ht="15.75" customHeight="1">
      <c r="A815" s="1" t="s">
        <v>2225</v>
      </c>
      <c r="B815" s="1">
        <v>2.0</v>
      </c>
      <c r="C815" s="1" t="s">
        <v>2226</v>
      </c>
      <c r="D815" s="1" t="s">
        <v>2227</v>
      </c>
      <c r="E815" s="1" t="s">
        <v>10</v>
      </c>
      <c r="F815" s="1" t="s">
        <v>11</v>
      </c>
      <c r="G815" s="1" t="str">
        <f>IFERROR(__xludf.DUMMYFUNCTION("GOOGLETRANSLATE(D815,""fr"",""en"")"),"#VALUE!")</f>
        <v>#VALUE!</v>
      </c>
    </row>
    <row r="816" ht="15.75" customHeight="1">
      <c r="A816" s="1" t="s">
        <v>2228</v>
      </c>
      <c r="B816" s="1">
        <v>1.0</v>
      </c>
      <c r="C816" s="1" t="s">
        <v>2229</v>
      </c>
      <c r="D816" s="1" t="s">
        <v>2230</v>
      </c>
      <c r="E816" s="1" t="s">
        <v>226</v>
      </c>
      <c r="F816" s="1" t="s">
        <v>110</v>
      </c>
      <c r="G816" s="1" t="str">
        <f>IFERROR(__xludf.DUMMYFUNCTION("GOOGLETRANSLATE(D816,""fr"",""en"")"),"#VALUE!")</f>
        <v>#VALUE!</v>
      </c>
    </row>
    <row r="817" ht="15.75" customHeight="1">
      <c r="A817" s="1" t="s">
        <v>2231</v>
      </c>
      <c r="B817" s="1">
        <v>2.0</v>
      </c>
      <c r="C817" s="1" t="s">
        <v>2232</v>
      </c>
      <c r="D817" s="1" t="s">
        <v>2233</v>
      </c>
      <c r="E817" s="1" t="s">
        <v>273</v>
      </c>
      <c r="F817" s="1" t="s">
        <v>11</v>
      </c>
      <c r="G817" s="1" t="str">
        <f>IFERROR(__xludf.DUMMYFUNCTION("GOOGLETRANSLATE(D817,""fr"",""en"")"),"#VALUE!")</f>
        <v>#VALUE!</v>
      </c>
    </row>
    <row r="818" ht="15.75" customHeight="1">
      <c r="A818" s="1" t="s">
        <v>2234</v>
      </c>
      <c r="B818" s="1">
        <v>1.0</v>
      </c>
      <c r="C818" s="1" t="s">
        <v>2235</v>
      </c>
      <c r="D818" s="1" t="s">
        <v>2236</v>
      </c>
      <c r="E818" s="1" t="s">
        <v>29</v>
      </c>
      <c r="F818" s="1" t="s">
        <v>30</v>
      </c>
      <c r="G818" s="1" t="str">
        <f>IFERROR(__xludf.DUMMYFUNCTION("GOOGLETRANSLATE(D818,""fr"",""en"")"),"#VALUE!")</f>
        <v>#VALUE!</v>
      </c>
    </row>
    <row r="819" ht="15.75" customHeight="1">
      <c r="A819" s="1" t="s">
        <v>2237</v>
      </c>
      <c r="B819" s="1">
        <v>5.0</v>
      </c>
      <c r="C819" s="1" t="s">
        <v>2238</v>
      </c>
      <c r="D819" s="1" t="s">
        <v>2239</v>
      </c>
      <c r="E819" s="1" t="s">
        <v>21</v>
      </c>
      <c r="F819" s="1" t="s">
        <v>11</v>
      </c>
      <c r="G819" s="1" t="str">
        <f>IFERROR(__xludf.DUMMYFUNCTION("GOOGLETRANSLATE(D819,""fr"",""en"")"),"#VALUE!")</f>
        <v>#VALUE!</v>
      </c>
    </row>
    <row r="820" ht="15.75" customHeight="1">
      <c r="A820" s="1" t="s">
        <v>2240</v>
      </c>
      <c r="B820" s="1">
        <v>2.0</v>
      </c>
      <c r="C820" s="1" t="s">
        <v>2241</v>
      </c>
      <c r="D820" s="1" t="s">
        <v>2242</v>
      </c>
      <c r="E820" s="1" t="s">
        <v>750</v>
      </c>
      <c r="F820" s="1" t="s">
        <v>110</v>
      </c>
      <c r="G820" s="1" t="str">
        <f>IFERROR(__xludf.DUMMYFUNCTION("GOOGLETRANSLATE(D820,""fr"",""en"")"),"#VALUE!")</f>
        <v>#VALUE!</v>
      </c>
    </row>
    <row r="821" ht="15.75" customHeight="1">
      <c r="A821" s="1" t="s">
        <v>150</v>
      </c>
      <c r="B821" s="1">
        <v>5.0</v>
      </c>
      <c r="C821" s="1" t="s">
        <v>2243</v>
      </c>
      <c r="D821" s="1" t="s">
        <v>2244</v>
      </c>
      <c r="E821" s="1" t="s">
        <v>21</v>
      </c>
      <c r="F821" s="1" t="s">
        <v>11</v>
      </c>
      <c r="G821" s="1" t="str">
        <f>IFERROR(__xludf.DUMMYFUNCTION("GOOGLETRANSLATE(D821,""fr"",""en"")"),"#VALUE!")</f>
        <v>#VALUE!</v>
      </c>
    </row>
    <row r="822" ht="15.75" customHeight="1">
      <c r="A822" s="1" t="s">
        <v>2245</v>
      </c>
      <c r="B822" s="1">
        <v>2.0</v>
      </c>
      <c r="C822" s="1" t="s">
        <v>2246</v>
      </c>
      <c r="D822" s="1" t="s">
        <v>2247</v>
      </c>
      <c r="E822" s="1" t="s">
        <v>38</v>
      </c>
      <c r="F822" s="1" t="s">
        <v>39</v>
      </c>
      <c r="G822" s="1" t="str">
        <f>IFERROR(__xludf.DUMMYFUNCTION("GOOGLETRANSLATE(D822,""fr"",""en"")"),"#VALUE!")</f>
        <v>#VALUE!</v>
      </c>
    </row>
    <row r="823" ht="15.75" customHeight="1">
      <c r="A823" s="1" t="s">
        <v>1969</v>
      </c>
      <c r="B823" s="1">
        <v>4.0</v>
      </c>
      <c r="C823" s="1" t="s">
        <v>2248</v>
      </c>
      <c r="D823" s="1" t="s">
        <v>2249</v>
      </c>
      <c r="E823" s="1" t="s">
        <v>176</v>
      </c>
      <c r="F823" s="1" t="s">
        <v>66</v>
      </c>
      <c r="G823" s="1" t="str">
        <f>IFERROR(__xludf.DUMMYFUNCTION("GOOGLETRANSLATE(D823,""fr"",""en"")"),"#VALUE!")</f>
        <v>#VALUE!</v>
      </c>
    </row>
    <row r="824" ht="15.75" customHeight="1">
      <c r="A824" s="1" t="s">
        <v>2250</v>
      </c>
      <c r="B824" s="1">
        <v>3.0</v>
      </c>
      <c r="C824" s="1" t="s">
        <v>2251</v>
      </c>
      <c r="D824" s="1" t="s">
        <v>2252</v>
      </c>
      <c r="E824" s="1" t="s">
        <v>21</v>
      </c>
      <c r="F824" s="1" t="s">
        <v>11</v>
      </c>
      <c r="G824" s="1" t="str">
        <f>IFERROR(__xludf.DUMMYFUNCTION("GOOGLETRANSLATE(D824,""fr"",""en"")"),"#VALUE!")</f>
        <v>#VALUE!</v>
      </c>
    </row>
    <row r="825" ht="15.75" customHeight="1">
      <c r="A825" s="1" t="s">
        <v>1198</v>
      </c>
      <c r="B825" s="1">
        <v>2.0</v>
      </c>
      <c r="C825" s="1" t="s">
        <v>2253</v>
      </c>
      <c r="D825" s="1" t="s">
        <v>2254</v>
      </c>
      <c r="E825" s="1" t="s">
        <v>29</v>
      </c>
      <c r="F825" s="1" t="s">
        <v>30</v>
      </c>
      <c r="G825" s="1" t="str">
        <f>IFERROR(__xludf.DUMMYFUNCTION("GOOGLETRANSLATE(D825,""fr"",""en"")"),"#VALUE!")</f>
        <v>#VALUE!</v>
      </c>
    </row>
    <row r="826" ht="15.75" customHeight="1">
      <c r="A826" s="1" t="s">
        <v>2255</v>
      </c>
      <c r="B826" s="1">
        <v>4.0</v>
      </c>
      <c r="C826" s="1" t="s">
        <v>2256</v>
      </c>
      <c r="D826" s="1" t="s">
        <v>2257</v>
      </c>
      <c r="E826" s="1" t="s">
        <v>614</v>
      </c>
      <c r="F826" s="1" t="s">
        <v>30</v>
      </c>
      <c r="G826" s="1" t="str">
        <f>IFERROR(__xludf.DUMMYFUNCTION("GOOGLETRANSLATE(D826,""fr"",""en"")"),"#VALUE!")</f>
        <v>#VALUE!</v>
      </c>
    </row>
    <row r="827" ht="15.75" customHeight="1">
      <c r="A827" s="1" t="s">
        <v>2258</v>
      </c>
      <c r="B827" s="1">
        <v>5.0</v>
      </c>
      <c r="C827" s="1" t="s">
        <v>2259</v>
      </c>
      <c r="D827" s="1" t="s">
        <v>2260</v>
      </c>
      <c r="E827" s="1" t="s">
        <v>484</v>
      </c>
      <c r="F827" s="1" t="s">
        <v>30</v>
      </c>
      <c r="G827" s="1" t="str">
        <f>IFERROR(__xludf.DUMMYFUNCTION("GOOGLETRANSLATE(D827,""fr"",""en"")"),"#VALUE!")</f>
        <v>#VALUE!</v>
      </c>
    </row>
    <row r="828" ht="15.75" customHeight="1">
      <c r="A828" s="1" t="s">
        <v>2261</v>
      </c>
      <c r="B828" s="1">
        <v>2.0</v>
      </c>
      <c r="C828" s="1" t="s">
        <v>2262</v>
      </c>
      <c r="D828" s="1" t="s">
        <v>2263</v>
      </c>
      <c r="E828" s="1" t="s">
        <v>226</v>
      </c>
      <c r="F828" s="1" t="s">
        <v>110</v>
      </c>
      <c r="G828" s="1" t="str">
        <f>IFERROR(__xludf.DUMMYFUNCTION("GOOGLETRANSLATE(D828,""fr"",""en"")"),"#VALUE!")</f>
        <v>#VALUE!</v>
      </c>
    </row>
    <row r="829" ht="15.75" customHeight="1">
      <c r="A829" s="1" t="s">
        <v>2264</v>
      </c>
      <c r="B829" s="1">
        <v>1.0</v>
      </c>
      <c r="C829" s="1" t="s">
        <v>2265</v>
      </c>
      <c r="D829" s="1" t="s">
        <v>2266</v>
      </c>
      <c r="E829" s="1" t="s">
        <v>10</v>
      </c>
      <c r="F829" s="1" t="s">
        <v>11</v>
      </c>
      <c r="G829" s="1" t="str">
        <f>IFERROR(__xludf.DUMMYFUNCTION("GOOGLETRANSLATE(D829,""fr"",""en"")"),"#VALUE!")</f>
        <v>#VALUE!</v>
      </c>
    </row>
    <row r="830" ht="15.75" customHeight="1">
      <c r="A830" s="1" t="s">
        <v>2267</v>
      </c>
      <c r="B830" s="1">
        <v>1.0</v>
      </c>
      <c r="C830" s="1" t="s">
        <v>2268</v>
      </c>
      <c r="D830" s="1" t="s">
        <v>2269</v>
      </c>
      <c r="E830" s="1" t="s">
        <v>273</v>
      </c>
      <c r="F830" s="1" t="s">
        <v>110</v>
      </c>
      <c r="G830" s="1" t="str">
        <f>IFERROR(__xludf.DUMMYFUNCTION("GOOGLETRANSLATE(D830,""fr"",""en"")"),"#VALUE!")</f>
        <v>#VALUE!</v>
      </c>
    </row>
    <row r="831" ht="15.75" customHeight="1">
      <c r="A831" s="1" t="s">
        <v>411</v>
      </c>
      <c r="B831" s="1">
        <v>4.0</v>
      </c>
      <c r="C831" s="1" t="s">
        <v>2270</v>
      </c>
      <c r="D831" s="1" t="s">
        <v>2271</v>
      </c>
      <c r="E831" s="1" t="s">
        <v>10</v>
      </c>
      <c r="F831" s="1" t="s">
        <v>11</v>
      </c>
      <c r="G831" s="1" t="str">
        <f>IFERROR(__xludf.DUMMYFUNCTION("GOOGLETRANSLATE(D831,""fr"",""en"")"),"#VALUE!")</f>
        <v>#VALUE!</v>
      </c>
    </row>
    <row r="832" ht="15.75" customHeight="1">
      <c r="A832" s="1" t="s">
        <v>2272</v>
      </c>
      <c r="B832" s="1">
        <v>5.0</v>
      </c>
      <c r="C832" s="1" t="s">
        <v>2273</v>
      </c>
      <c r="D832" s="1" t="s">
        <v>2274</v>
      </c>
      <c r="E832" s="1" t="s">
        <v>176</v>
      </c>
      <c r="F832" s="1" t="s">
        <v>66</v>
      </c>
      <c r="G832" s="1" t="str">
        <f>IFERROR(__xludf.DUMMYFUNCTION("GOOGLETRANSLATE(D832,""fr"",""en"")"),"#VALUE!")</f>
        <v>#VALUE!</v>
      </c>
    </row>
    <row r="833" ht="15.75" customHeight="1">
      <c r="A833" s="1" t="s">
        <v>442</v>
      </c>
      <c r="B833" s="1">
        <v>2.0</v>
      </c>
      <c r="C833" s="1" t="s">
        <v>2275</v>
      </c>
      <c r="D833" s="1" t="s">
        <v>2276</v>
      </c>
      <c r="E833" s="1" t="s">
        <v>280</v>
      </c>
      <c r="F833" s="1" t="s">
        <v>11</v>
      </c>
      <c r="G833" s="1" t="str">
        <f>IFERROR(__xludf.DUMMYFUNCTION("GOOGLETRANSLATE(D833,""fr"",""en"")"),"#VALUE!")</f>
        <v>#VALUE!</v>
      </c>
    </row>
    <row r="834" ht="15.75" customHeight="1">
      <c r="A834" s="1" t="s">
        <v>1141</v>
      </c>
      <c r="B834" s="1">
        <v>1.0</v>
      </c>
      <c r="C834" s="1" t="s">
        <v>2277</v>
      </c>
      <c r="D834" s="1" t="s">
        <v>2278</v>
      </c>
      <c r="E834" s="1" t="s">
        <v>29</v>
      </c>
      <c r="F834" s="1" t="s">
        <v>30</v>
      </c>
      <c r="G834" s="1" t="str">
        <f>IFERROR(__xludf.DUMMYFUNCTION("GOOGLETRANSLATE(D834,""fr"",""en"")"),"#VALUE!")</f>
        <v>#VALUE!</v>
      </c>
    </row>
    <row r="835" ht="15.75" customHeight="1">
      <c r="A835" s="1" t="s">
        <v>738</v>
      </c>
      <c r="B835" s="1">
        <v>5.0</v>
      </c>
      <c r="C835" s="1" t="s">
        <v>2279</v>
      </c>
      <c r="D835" s="1" t="s">
        <v>2280</v>
      </c>
      <c r="E835" s="1" t="s">
        <v>10</v>
      </c>
      <c r="F835" s="1" t="s">
        <v>11</v>
      </c>
      <c r="G835" s="1" t="str">
        <f>IFERROR(__xludf.DUMMYFUNCTION("GOOGLETRANSLATE(D835,""fr"",""en"")"),"#VALUE!")</f>
        <v>#VALUE!</v>
      </c>
    </row>
    <row r="836" ht="15.75" customHeight="1">
      <c r="A836" s="1" t="s">
        <v>239</v>
      </c>
      <c r="B836" s="1">
        <v>4.0</v>
      </c>
      <c r="C836" s="1" t="s">
        <v>2281</v>
      </c>
      <c r="D836" s="1" t="s">
        <v>2282</v>
      </c>
      <c r="E836" s="1" t="s">
        <v>10</v>
      </c>
      <c r="F836" s="1" t="s">
        <v>11</v>
      </c>
      <c r="G836" s="1" t="str">
        <f>IFERROR(__xludf.DUMMYFUNCTION("GOOGLETRANSLATE(D836,""fr"",""en"")"),"#VALUE!")</f>
        <v>#VALUE!</v>
      </c>
    </row>
    <row r="837" ht="15.75" customHeight="1">
      <c r="A837" s="1" t="s">
        <v>2141</v>
      </c>
      <c r="B837" s="1">
        <v>1.0</v>
      </c>
      <c r="C837" s="1" t="s">
        <v>2283</v>
      </c>
      <c r="D837" s="1" t="s">
        <v>2284</v>
      </c>
      <c r="E837" s="1" t="s">
        <v>10</v>
      </c>
      <c r="F837" s="1" t="s">
        <v>11</v>
      </c>
      <c r="G837" s="1" t="str">
        <f>IFERROR(__xludf.DUMMYFUNCTION("GOOGLETRANSLATE(D837,""fr"",""en"")"),"#VALUE!")</f>
        <v>#VALUE!</v>
      </c>
    </row>
    <row r="838" ht="15.75" customHeight="1">
      <c r="A838" s="1" t="s">
        <v>2285</v>
      </c>
      <c r="B838" s="1">
        <v>1.0</v>
      </c>
      <c r="C838" s="1" t="s">
        <v>2286</v>
      </c>
      <c r="D838" s="1" t="s">
        <v>2287</v>
      </c>
      <c r="E838" s="1" t="s">
        <v>1192</v>
      </c>
      <c r="F838" s="1" t="s">
        <v>110</v>
      </c>
      <c r="G838" s="1" t="str">
        <f>IFERROR(__xludf.DUMMYFUNCTION("GOOGLETRANSLATE(D838,""fr"",""en"")"),"#VALUE!")</f>
        <v>#VALUE!</v>
      </c>
    </row>
    <row r="839" ht="15.75" customHeight="1">
      <c r="A839" s="1" t="s">
        <v>2288</v>
      </c>
      <c r="B839" s="1">
        <v>5.0</v>
      </c>
      <c r="C839" s="1" t="s">
        <v>2289</v>
      </c>
      <c r="D839" s="1" t="s">
        <v>2290</v>
      </c>
      <c r="E839" s="1" t="s">
        <v>21</v>
      </c>
      <c r="F839" s="1" t="s">
        <v>11</v>
      </c>
      <c r="G839" s="1" t="str">
        <f>IFERROR(__xludf.DUMMYFUNCTION("GOOGLETRANSLATE(D839,""fr"",""en"")"),"#VALUE!")</f>
        <v>#VALUE!</v>
      </c>
    </row>
    <row r="840" ht="15.75" customHeight="1">
      <c r="A840" s="1" t="s">
        <v>74</v>
      </c>
      <c r="B840" s="1">
        <v>1.0</v>
      </c>
      <c r="C840" s="1" t="s">
        <v>2291</v>
      </c>
      <c r="D840" s="1" t="s">
        <v>2292</v>
      </c>
      <c r="E840" s="1" t="s">
        <v>646</v>
      </c>
      <c r="F840" s="1" t="s">
        <v>39</v>
      </c>
      <c r="G840" s="1" t="str">
        <f>IFERROR(__xludf.DUMMYFUNCTION("GOOGLETRANSLATE(D840,""fr"",""en"")"),"#VALUE!")</f>
        <v>#VALUE!</v>
      </c>
    </row>
    <row r="841" ht="15.75" customHeight="1">
      <c r="A841" s="1" t="s">
        <v>274</v>
      </c>
      <c r="B841" s="1">
        <v>4.0</v>
      </c>
      <c r="C841" s="1" t="s">
        <v>2293</v>
      </c>
      <c r="D841" s="1" t="s">
        <v>2294</v>
      </c>
      <c r="E841" s="1" t="s">
        <v>21</v>
      </c>
      <c r="F841" s="1" t="s">
        <v>11</v>
      </c>
      <c r="G841" s="1" t="str">
        <f>IFERROR(__xludf.DUMMYFUNCTION("GOOGLETRANSLATE(D841,""fr"",""en"")"),"#VALUE!")</f>
        <v>#VALUE!</v>
      </c>
    </row>
    <row r="842" ht="15.75" customHeight="1">
      <c r="A842" s="1" t="s">
        <v>367</v>
      </c>
      <c r="B842" s="1">
        <v>1.0</v>
      </c>
      <c r="C842" s="1" t="s">
        <v>2295</v>
      </c>
      <c r="D842" s="1" t="s">
        <v>2296</v>
      </c>
      <c r="E842" s="1" t="s">
        <v>52</v>
      </c>
      <c r="F842" s="1" t="s">
        <v>11</v>
      </c>
      <c r="G842" s="1" t="str">
        <f>IFERROR(__xludf.DUMMYFUNCTION("GOOGLETRANSLATE(D842,""fr"",""en"")"),"#VALUE!")</f>
        <v>#VALUE!</v>
      </c>
    </row>
    <row r="843" ht="15.75" customHeight="1">
      <c r="A843" s="1" t="s">
        <v>2297</v>
      </c>
      <c r="B843" s="1">
        <v>1.0</v>
      </c>
      <c r="C843" s="1" t="s">
        <v>2298</v>
      </c>
      <c r="D843" s="1" t="s">
        <v>2299</v>
      </c>
      <c r="E843" s="1" t="s">
        <v>65</v>
      </c>
      <c r="F843" s="1" t="s">
        <v>66</v>
      </c>
      <c r="G843" s="1" t="str">
        <f>IFERROR(__xludf.DUMMYFUNCTION("GOOGLETRANSLATE(D843,""fr"",""en"")"),"#VALUE!")</f>
        <v>#VALUE!</v>
      </c>
    </row>
    <row r="844" ht="15.75" customHeight="1">
      <c r="A844" s="1" t="s">
        <v>179</v>
      </c>
      <c r="B844" s="1">
        <v>1.0</v>
      </c>
      <c r="C844" s="1" t="s">
        <v>2300</v>
      </c>
      <c r="D844" s="1" t="s">
        <v>2301</v>
      </c>
      <c r="E844" s="1" t="s">
        <v>250</v>
      </c>
      <c r="F844" s="1" t="s">
        <v>30</v>
      </c>
      <c r="G844" s="1" t="str">
        <f>IFERROR(__xludf.DUMMYFUNCTION("GOOGLETRANSLATE(D844,""fr"",""en"")"),"#VALUE!")</f>
        <v>#VALUE!</v>
      </c>
    </row>
    <row r="845" ht="15.75" customHeight="1">
      <c r="A845" s="1" t="s">
        <v>1581</v>
      </c>
      <c r="B845" s="1">
        <v>4.0</v>
      </c>
      <c r="C845" s="1" t="s">
        <v>2302</v>
      </c>
      <c r="D845" s="1" t="s">
        <v>2303</v>
      </c>
      <c r="E845" s="1" t="s">
        <v>21</v>
      </c>
      <c r="F845" s="1" t="s">
        <v>11</v>
      </c>
      <c r="G845" s="1" t="str">
        <f>IFERROR(__xludf.DUMMYFUNCTION("GOOGLETRANSLATE(D845,""fr"",""en"")"),"#VALUE!")</f>
        <v>#VALUE!</v>
      </c>
    </row>
    <row r="846" ht="15.75" customHeight="1">
      <c r="A846" s="1" t="s">
        <v>579</v>
      </c>
      <c r="B846" s="1">
        <v>3.0</v>
      </c>
      <c r="C846" s="1" t="s">
        <v>2304</v>
      </c>
      <c r="D846" s="1" t="s">
        <v>2305</v>
      </c>
      <c r="E846" s="1" t="s">
        <v>10</v>
      </c>
      <c r="F846" s="1" t="s">
        <v>11</v>
      </c>
      <c r="G846" s="1" t="str">
        <f>IFERROR(__xludf.DUMMYFUNCTION("GOOGLETRANSLATE(D846,""fr"",""en"")"),"#VALUE!")</f>
        <v>#VALUE!</v>
      </c>
    </row>
    <row r="847" ht="15.75" customHeight="1">
      <c r="A847" s="1" t="s">
        <v>338</v>
      </c>
      <c r="B847" s="1">
        <v>4.0</v>
      </c>
      <c r="C847" s="1" t="s">
        <v>2306</v>
      </c>
      <c r="D847" s="1" t="s">
        <v>2307</v>
      </c>
      <c r="E847" s="1" t="s">
        <v>21</v>
      </c>
      <c r="F847" s="1" t="s">
        <v>11</v>
      </c>
      <c r="G847" s="1" t="str">
        <f>IFERROR(__xludf.DUMMYFUNCTION("GOOGLETRANSLATE(D847,""fr"",""en"")"),"#VALUE!")</f>
        <v>#VALUE!</v>
      </c>
    </row>
    <row r="848" ht="15.75" customHeight="1">
      <c r="A848" s="1" t="s">
        <v>132</v>
      </c>
      <c r="B848" s="1">
        <v>5.0</v>
      </c>
      <c r="C848" s="1" t="s">
        <v>2308</v>
      </c>
      <c r="D848" s="1" t="s">
        <v>2309</v>
      </c>
      <c r="E848" s="1" t="s">
        <v>29</v>
      </c>
      <c r="F848" s="1" t="s">
        <v>30</v>
      </c>
      <c r="G848" s="1" t="str">
        <f>IFERROR(__xludf.DUMMYFUNCTION("GOOGLETRANSLATE(D848,""fr"",""en"")"),"#VALUE!")</f>
        <v>#VALUE!</v>
      </c>
    </row>
    <row r="849" ht="15.75" customHeight="1">
      <c r="A849" s="1" t="s">
        <v>1113</v>
      </c>
      <c r="B849" s="1">
        <v>4.0</v>
      </c>
      <c r="C849" s="1" t="s">
        <v>2310</v>
      </c>
      <c r="D849" s="1" t="s">
        <v>2311</v>
      </c>
      <c r="E849" s="1" t="s">
        <v>10</v>
      </c>
      <c r="F849" s="1" t="s">
        <v>11</v>
      </c>
      <c r="G849" s="1" t="str">
        <f>IFERROR(__xludf.DUMMYFUNCTION("GOOGLETRANSLATE(D849,""fr"",""en"")"),"#VALUE!")</f>
        <v>#VALUE!</v>
      </c>
    </row>
    <row r="850" ht="15.75" customHeight="1">
      <c r="A850" s="1" t="s">
        <v>1107</v>
      </c>
      <c r="B850" s="1">
        <v>2.0</v>
      </c>
      <c r="C850" s="1" t="s">
        <v>2312</v>
      </c>
      <c r="D850" s="1" t="s">
        <v>2313</v>
      </c>
      <c r="E850" s="1" t="s">
        <v>226</v>
      </c>
      <c r="F850" s="1" t="s">
        <v>11</v>
      </c>
      <c r="G850" s="1" t="str">
        <f>IFERROR(__xludf.DUMMYFUNCTION("GOOGLETRANSLATE(D850,""fr"",""en"")"),"#VALUE!")</f>
        <v>#VALUE!</v>
      </c>
    </row>
    <row r="851" ht="15.75" customHeight="1">
      <c r="A851" s="1" t="s">
        <v>467</v>
      </c>
      <c r="B851" s="1">
        <v>4.0</v>
      </c>
      <c r="C851" s="1" t="s">
        <v>2314</v>
      </c>
      <c r="D851" s="1" t="s">
        <v>2315</v>
      </c>
      <c r="E851" s="1" t="s">
        <v>125</v>
      </c>
      <c r="F851" s="1" t="s">
        <v>11</v>
      </c>
      <c r="G851" s="1" t="str">
        <f>IFERROR(__xludf.DUMMYFUNCTION("GOOGLETRANSLATE(D851,""fr"",""en"")"),"#VALUE!")</f>
        <v>#VALUE!</v>
      </c>
    </row>
    <row r="852" ht="15.75" customHeight="1">
      <c r="A852" s="1" t="s">
        <v>1207</v>
      </c>
      <c r="B852" s="1">
        <v>3.0</v>
      </c>
      <c r="C852" s="1" t="s">
        <v>2316</v>
      </c>
      <c r="D852" s="1" t="s">
        <v>2317</v>
      </c>
      <c r="E852" s="1" t="s">
        <v>65</v>
      </c>
      <c r="F852" s="1" t="s">
        <v>66</v>
      </c>
      <c r="G852" s="1" t="str">
        <f>IFERROR(__xludf.DUMMYFUNCTION("GOOGLETRANSLATE(D852,""fr"",""en"")"),"#VALUE!")</f>
        <v>#VALUE!</v>
      </c>
    </row>
    <row r="853" ht="15.75" customHeight="1">
      <c r="A853" s="1" t="s">
        <v>801</v>
      </c>
      <c r="B853" s="1">
        <v>2.0</v>
      </c>
      <c r="C853" s="1" t="s">
        <v>2318</v>
      </c>
      <c r="D853" s="1" t="s">
        <v>2319</v>
      </c>
      <c r="E853" s="1" t="s">
        <v>273</v>
      </c>
      <c r="F853" s="1" t="s">
        <v>11</v>
      </c>
      <c r="G853" s="1" t="str">
        <f>IFERROR(__xludf.DUMMYFUNCTION("GOOGLETRANSLATE(D853,""fr"",""en"")"),"#VALUE!")</f>
        <v>#VALUE!</v>
      </c>
    </row>
    <row r="854" ht="15.75" customHeight="1">
      <c r="A854" s="1" t="s">
        <v>227</v>
      </c>
      <c r="B854" s="1">
        <v>5.0</v>
      </c>
      <c r="C854" s="1" t="s">
        <v>2320</v>
      </c>
      <c r="D854" s="1" t="s">
        <v>2321</v>
      </c>
      <c r="E854" s="1" t="s">
        <v>21</v>
      </c>
      <c r="F854" s="1" t="s">
        <v>11</v>
      </c>
      <c r="G854" s="1" t="str">
        <f>IFERROR(__xludf.DUMMYFUNCTION("GOOGLETRANSLATE(D854,""fr"",""en"")"),"#VALUE!")</f>
        <v>#VALUE!</v>
      </c>
    </row>
    <row r="855" ht="15.75" customHeight="1">
      <c r="A855" s="1" t="s">
        <v>2322</v>
      </c>
      <c r="B855" s="1">
        <v>1.0</v>
      </c>
      <c r="C855" s="1" t="s">
        <v>2323</v>
      </c>
      <c r="D855" s="1" t="s">
        <v>2324</v>
      </c>
      <c r="E855" s="1" t="s">
        <v>47</v>
      </c>
      <c r="F855" s="1" t="s">
        <v>48</v>
      </c>
      <c r="G855" s="1" t="str">
        <f>IFERROR(__xludf.DUMMYFUNCTION("GOOGLETRANSLATE(D855,""fr"",""en"")"),"Very bad placement on my part with a negative return for the year 2018 of -7.4% on a defensive mandate in controlled management !!
I will not recommend this overexposed product in terms of advertisements.")</f>
        <v>Very bad placement on my part with a negative return for the year 2018 of -7.4% on a defensive mandate in controlled management !!
I will not recommend this overexposed product in terms of advertisements.</v>
      </c>
    </row>
    <row r="856" ht="15.75" customHeight="1">
      <c r="A856" s="1" t="s">
        <v>2325</v>
      </c>
      <c r="B856" s="1">
        <v>5.0</v>
      </c>
      <c r="C856" s="1" t="s">
        <v>2326</v>
      </c>
      <c r="D856" s="1" t="s">
        <v>2327</v>
      </c>
      <c r="E856" s="1" t="s">
        <v>65</v>
      </c>
      <c r="F856" s="1" t="s">
        <v>66</v>
      </c>
      <c r="G856" s="1" t="str">
        <f>IFERROR(__xludf.DUMMYFUNCTION("GOOGLETRANSLATE(D856,""fr"",""en"")"),"#VALUE!")</f>
        <v>#VALUE!</v>
      </c>
    </row>
    <row r="857" ht="15.75" customHeight="1">
      <c r="A857" s="1" t="s">
        <v>179</v>
      </c>
      <c r="B857" s="1">
        <v>1.0</v>
      </c>
      <c r="C857" s="1" t="s">
        <v>2328</v>
      </c>
      <c r="D857" s="1" t="s">
        <v>2329</v>
      </c>
      <c r="E857" s="1" t="s">
        <v>10</v>
      </c>
      <c r="F857" s="1" t="s">
        <v>11</v>
      </c>
      <c r="G857" s="1" t="str">
        <f>IFERROR(__xludf.DUMMYFUNCTION("GOOGLETRANSLATE(D857,""fr"",""en"")"),"#VALUE!")</f>
        <v>#VALUE!</v>
      </c>
    </row>
    <row r="858" ht="15.75" customHeight="1">
      <c r="A858" s="1" t="s">
        <v>2330</v>
      </c>
      <c r="B858" s="1">
        <v>1.0</v>
      </c>
      <c r="C858" s="1" t="s">
        <v>2331</v>
      </c>
      <c r="D858" s="1" t="s">
        <v>2332</v>
      </c>
      <c r="E858" s="1" t="s">
        <v>423</v>
      </c>
      <c r="F858" s="1" t="s">
        <v>30</v>
      </c>
      <c r="G858" s="1" t="str">
        <f>IFERROR(__xludf.DUMMYFUNCTION("GOOGLETRANSLATE(D858,""fr"",""en"")"),"#VALUE!")</f>
        <v>#VALUE!</v>
      </c>
    </row>
    <row r="859" ht="15.75" customHeight="1">
      <c r="A859" s="1" t="s">
        <v>7</v>
      </c>
      <c r="B859" s="1">
        <v>5.0</v>
      </c>
      <c r="C859" s="1" t="s">
        <v>2333</v>
      </c>
      <c r="D859" s="1" t="s">
        <v>2334</v>
      </c>
      <c r="E859" s="1" t="s">
        <v>10</v>
      </c>
      <c r="F859" s="1" t="s">
        <v>11</v>
      </c>
      <c r="G859" s="1" t="str">
        <f>IFERROR(__xludf.DUMMYFUNCTION("GOOGLETRANSLATE(D859,""fr"",""en"")"),"#VALUE!")</f>
        <v>#VALUE!</v>
      </c>
    </row>
    <row r="860" ht="15.75" customHeight="1">
      <c r="A860" s="1" t="s">
        <v>2335</v>
      </c>
      <c r="B860" s="1">
        <v>1.0</v>
      </c>
      <c r="C860" s="1" t="s">
        <v>2336</v>
      </c>
      <c r="D860" s="1" t="s">
        <v>2337</v>
      </c>
      <c r="E860" s="1" t="s">
        <v>273</v>
      </c>
      <c r="F860" s="1" t="s">
        <v>110</v>
      </c>
      <c r="G860" s="1" t="str">
        <f>IFERROR(__xludf.DUMMYFUNCTION("GOOGLETRANSLATE(D860,""fr"",""en"")"),"#VALUE!")</f>
        <v>#VALUE!</v>
      </c>
    </row>
    <row r="861" ht="15.75" customHeight="1">
      <c r="A861" s="1" t="s">
        <v>1429</v>
      </c>
      <c r="B861" s="1">
        <v>2.0</v>
      </c>
      <c r="C861" s="1" t="s">
        <v>2338</v>
      </c>
      <c r="D861" s="1" t="s">
        <v>2339</v>
      </c>
      <c r="E861" s="1" t="s">
        <v>169</v>
      </c>
      <c r="F861" s="1" t="s">
        <v>11</v>
      </c>
      <c r="G861" s="1" t="str">
        <f>IFERROR(__xludf.DUMMYFUNCTION("GOOGLETRANSLATE(D861,""fr"",""en"")"),"#VALUE!")</f>
        <v>#VALUE!</v>
      </c>
    </row>
    <row r="862" ht="15.75" customHeight="1">
      <c r="A862" s="1" t="s">
        <v>2340</v>
      </c>
      <c r="B862" s="1">
        <v>2.0</v>
      </c>
      <c r="C862" s="1" t="s">
        <v>2341</v>
      </c>
      <c r="D862" s="1" t="s">
        <v>2342</v>
      </c>
      <c r="E862" s="1" t="s">
        <v>21</v>
      </c>
      <c r="F862" s="1" t="s">
        <v>11</v>
      </c>
      <c r="G862" s="1" t="str">
        <f>IFERROR(__xludf.DUMMYFUNCTION("GOOGLETRANSLATE(D862,""fr"",""en"")"),"#VALUE!")</f>
        <v>#VALUE!</v>
      </c>
    </row>
    <row r="863" ht="15.75" customHeight="1">
      <c r="A863" s="1" t="s">
        <v>2343</v>
      </c>
      <c r="B863" s="1">
        <v>4.0</v>
      </c>
      <c r="C863" s="1" t="s">
        <v>2344</v>
      </c>
      <c r="D863" s="1" t="s">
        <v>2345</v>
      </c>
      <c r="E863" s="1" t="s">
        <v>65</v>
      </c>
      <c r="F863" s="1" t="s">
        <v>66</v>
      </c>
      <c r="G863" s="1" t="str">
        <f>IFERROR(__xludf.DUMMYFUNCTION("GOOGLETRANSLATE(D863,""fr"",""en"")"),"#VALUE!")</f>
        <v>#VALUE!</v>
      </c>
    </row>
    <row r="864" ht="15.75" customHeight="1">
      <c r="A864" s="1" t="s">
        <v>1270</v>
      </c>
      <c r="B864" s="1">
        <v>1.0</v>
      </c>
      <c r="C864" s="1" t="s">
        <v>2346</v>
      </c>
      <c r="D864" s="1" t="s">
        <v>2347</v>
      </c>
      <c r="E864" s="1" t="s">
        <v>65</v>
      </c>
      <c r="F864" s="1" t="s">
        <v>66</v>
      </c>
      <c r="G864" s="1" t="str">
        <f>IFERROR(__xludf.DUMMYFUNCTION("GOOGLETRANSLATE(D864,""fr"",""en"")"),"#VALUE!")</f>
        <v>#VALUE!</v>
      </c>
    </row>
    <row r="865" ht="15.75" customHeight="1">
      <c r="A865" s="1" t="s">
        <v>1693</v>
      </c>
      <c r="B865" s="1">
        <v>4.0</v>
      </c>
      <c r="C865" s="1" t="s">
        <v>2348</v>
      </c>
      <c r="D865" s="1" t="s">
        <v>2349</v>
      </c>
      <c r="E865" s="1" t="s">
        <v>65</v>
      </c>
      <c r="F865" s="1" t="s">
        <v>66</v>
      </c>
      <c r="G865" s="1" t="str">
        <f>IFERROR(__xludf.DUMMYFUNCTION("GOOGLETRANSLATE(D865,""fr"",""en"")"),"#VALUE!")</f>
        <v>#VALUE!</v>
      </c>
    </row>
    <row r="866" ht="15.75" customHeight="1">
      <c r="A866" s="1" t="s">
        <v>2350</v>
      </c>
      <c r="B866" s="1">
        <v>1.0</v>
      </c>
      <c r="C866" s="1" t="s">
        <v>2351</v>
      </c>
      <c r="D866" s="1" t="s">
        <v>2352</v>
      </c>
      <c r="E866" s="1" t="s">
        <v>292</v>
      </c>
      <c r="F866" s="1" t="s">
        <v>11</v>
      </c>
      <c r="G866" s="1" t="str">
        <f>IFERROR(__xludf.DUMMYFUNCTION("GOOGLETRANSLATE(D866,""fr"",""en"")"),"#VALUE!")</f>
        <v>#VALUE!</v>
      </c>
    </row>
    <row r="867" ht="15.75" customHeight="1">
      <c r="A867" s="1" t="s">
        <v>2353</v>
      </c>
      <c r="B867" s="1">
        <v>1.0</v>
      </c>
      <c r="C867" s="1" t="s">
        <v>2354</v>
      </c>
      <c r="D867" s="1" t="s">
        <v>2355</v>
      </c>
      <c r="E867" s="1" t="s">
        <v>10</v>
      </c>
      <c r="F867" s="1" t="s">
        <v>11</v>
      </c>
      <c r="G867" s="1" t="str">
        <f>IFERROR(__xludf.DUMMYFUNCTION("GOOGLETRANSLATE(D867,""fr"",""en"")"),"#VALUE!")</f>
        <v>#VALUE!</v>
      </c>
    </row>
    <row r="868" ht="15.75" customHeight="1">
      <c r="A868" s="1" t="s">
        <v>719</v>
      </c>
      <c r="B868" s="1">
        <v>3.0</v>
      </c>
      <c r="C868" s="1" t="s">
        <v>2356</v>
      </c>
      <c r="D868" s="1" t="s">
        <v>2357</v>
      </c>
      <c r="E868" s="1" t="s">
        <v>614</v>
      </c>
      <c r="F868" s="1" t="s">
        <v>30</v>
      </c>
      <c r="G868" s="1" t="str">
        <f>IFERROR(__xludf.DUMMYFUNCTION("GOOGLETRANSLATE(D868,""fr"",""en"")"),"#VALUE!")</f>
        <v>#VALUE!</v>
      </c>
    </row>
    <row r="869" ht="15.75" customHeight="1">
      <c r="A869" s="1" t="s">
        <v>2358</v>
      </c>
      <c r="B869" s="1">
        <v>4.0</v>
      </c>
      <c r="C869" s="1" t="s">
        <v>2359</v>
      </c>
      <c r="D869" s="1" t="s">
        <v>2360</v>
      </c>
      <c r="E869" s="1" t="s">
        <v>21</v>
      </c>
      <c r="F869" s="1" t="s">
        <v>11</v>
      </c>
      <c r="G869" s="1" t="str">
        <f>IFERROR(__xludf.DUMMYFUNCTION("GOOGLETRANSLATE(D869,""fr"",""en"")"),"#VALUE!")</f>
        <v>#VALUE!</v>
      </c>
    </row>
    <row r="870" ht="15.75" customHeight="1">
      <c r="A870" s="1" t="s">
        <v>284</v>
      </c>
      <c r="B870" s="1">
        <v>2.0</v>
      </c>
      <c r="C870" s="1" t="s">
        <v>2361</v>
      </c>
      <c r="D870" s="1" t="s">
        <v>2362</v>
      </c>
      <c r="E870" s="1" t="s">
        <v>273</v>
      </c>
      <c r="F870" s="1" t="s">
        <v>11</v>
      </c>
      <c r="G870" s="1" t="str">
        <f>IFERROR(__xludf.DUMMYFUNCTION("GOOGLETRANSLATE(D870,""fr"",""en"")"),"#VALUE!")</f>
        <v>#VALUE!</v>
      </c>
    </row>
    <row r="871" ht="15.75" customHeight="1">
      <c r="A871" s="1" t="s">
        <v>2363</v>
      </c>
      <c r="B871" s="1">
        <v>4.0</v>
      </c>
      <c r="C871" s="1" t="s">
        <v>2364</v>
      </c>
      <c r="D871" s="1" t="s">
        <v>2365</v>
      </c>
      <c r="E871" s="1" t="s">
        <v>21</v>
      </c>
      <c r="F871" s="1" t="s">
        <v>11</v>
      </c>
      <c r="G871" s="1" t="str">
        <f>IFERROR(__xludf.DUMMYFUNCTION("GOOGLETRANSLATE(D871,""fr"",""en"")"),"#VALUE!")</f>
        <v>#VALUE!</v>
      </c>
    </row>
    <row r="872" ht="15.75" customHeight="1">
      <c r="A872" s="1" t="s">
        <v>267</v>
      </c>
      <c r="B872" s="1">
        <v>3.0</v>
      </c>
      <c r="C872" s="1" t="s">
        <v>2366</v>
      </c>
      <c r="D872" s="1" t="s">
        <v>2367</v>
      </c>
      <c r="E872" s="1" t="s">
        <v>10</v>
      </c>
      <c r="F872" s="1" t="s">
        <v>11</v>
      </c>
      <c r="G872" s="1" t="str">
        <f>IFERROR(__xludf.DUMMYFUNCTION("GOOGLETRANSLATE(D872,""fr"",""en"")"),"#VALUE!")</f>
        <v>#VALUE!</v>
      </c>
    </row>
    <row r="873" ht="15.75" customHeight="1">
      <c r="A873" s="1" t="s">
        <v>2368</v>
      </c>
      <c r="B873" s="1">
        <v>4.0</v>
      </c>
      <c r="C873" s="1" t="s">
        <v>2369</v>
      </c>
      <c r="D873" s="1" t="s">
        <v>2370</v>
      </c>
      <c r="E873" s="1" t="s">
        <v>484</v>
      </c>
      <c r="F873" s="1" t="s">
        <v>30</v>
      </c>
      <c r="G873" s="1" t="str">
        <f>IFERROR(__xludf.DUMMYFUNCTION("GOOGLETRANSLATE(D873,""fr"",""en"")"),"#VALUE!")</f>
        <v>#VALUE!</v>
      </c>
    </row>
    <row r="874" ht="15.75" customHeight="1">
      <c r="A874" s="1" t="s">
        <v>2371</v>
      </c>
      <c r="B874" s="1">
        <v>5.0</v>
      </c>
      <c r="C874" s="1" t="s">
        <v>2372</v>
      </c>
      <c r="D874" s="1" t="s">
        <v>2373</v>
      </c>
      <c r="E874" s="1" t="s">
        <v>109</v>
      </c>
      <c r="F874" s="1" t="s">
        <v>11</v>
      </c>
      <c r="G874" s="1" t="str">
        <f>IFERROR(__xludf.DUMMYFUNCTION("GOOGLETRANSLATE(D874,""fr"",""en"")"),"#VALUE!")</f>
        <v>#VALUE!</v>
      </c>
    </row>
    <row r="875" ht="15.75" customHeight="1">
      <c r="A875" s="1" t="s">
        <v>1353</v>
      </c>
      <c r="B875" s="1">
        <v>5.0</v>
      </c>
      <c r="C875" s="1" t="s">
        <v>2374</v>
      </c>
      <c r="D875" s="1" t="s">
        <v>2375</v>
      </c>
      <c r="E875" s="1" t="s">
        <v>21</v>
      </c>
      <c r="F875" s="1" t="s">
        <v>11</v>
      </c>
      <c r="G875" s="1" t="str">
        <f>IFERROR(__xludf.DUMMYFUNCTION("GOOGLETRANSLATE(D875,""fr"",""en"")"),"#VALUE!")</f>
        <v>#VALUE!</v>
      </c>
    </row>
    <row r="876" ht="15.75" customHeight="1">
      <c r="A876" s="1" t="s">
        <v>2376</v>
      </c>
      <c r="B876" s="1">
        <v>5.0</v>
      </c>
      <c r="C876" s="1" t="s">
        <v>2377</v>
      </c>
      <c r="D876" s="1" t="s">
        <v>2378</v>
      </c>
      <c r="E876" s="1" t="s">
        <v>176</v>
      </c>
      <c r="F876" s="1" t="s">
        <v>66</v>
      </c>
      <c r="G876" s="1" t="str">
        <f>IFERROR(__xludf.DUMMYFUNCTION("GOOGLETRANSLATE(D876,""fr"",""en"")"),"#VALUE!")</f>
        <v>#VALUE!</v>
      </c>
    </row>
    <row r="877" ht="15.75" customHeight="1">
      <c r="A877" s="1" t="s">
        <v>2076</v>
      </c>
      <c r="B877" s="1">
        <v>4.0</v>
      </c>
      <c r="C877" s="1" t="s">
        <v>2379</v>
      </c>
      <c r="D877" s="1" t="s">
        <v>2380</v>
      </c>
      <c r="E877" s="1" t="s">
        <v>34</v>
      </c>
      <c r="F877" s="1" t="s">
        <v>30</v>
      </c>
      <c r="G877" s="1" t="str">
        <f>IFERROR(__xludf.DUMMYFUNCTION("GOOGLETRANSLATE(D877,""fr"",""en"")"),"#VALUE!")</f>
        <v>#VALUE!</v>
      </c>
    </row>
    <row r="878" ht="15.75" customHeight="1">
      <c r="A878" s="1" t="s">
        <v>2381</v>
      </c>
      <c r="B878" s="1">
        <v>2.0</v>
      </c>
      <c r="C878" s="1" t="s">
        <v>2382</v>
      </c>
      <c r="D878" s="1" t="s">
        <v>2383</v>
      </c>
      <c r="E878" s="1" t="s">
        <v>176</v>
      </c>
      <c r="F878" s="1" t="s">
        <v>66</v>
      </c>
      <c r="G878" s="1" t="str">
        <f>IFERROR(__xludf.DUMMYFUNCTION("GOOGLETRANSLATE(D878,""fr"",""en"")"),"#VALUE!")</f>
        <v>#VALUE!</v>
      </c>
    </row>
    <row r="879" ht="15.75" customHeight="1">
      <c r="A879" s="1" t="s">
        <v>62</v>
      </c>
      <c r="B879" s="1">
        <v>5.0</v>
      </c>
      <c r="C879" s="1" t="s">
        <v>2384</v>
      </c>
      <c r="D879" s="1" t="s">
        <v>2385</v>
      </c>
      <c r="E879" s="1" t="s">
        <v>21</v>
      </c>
      <c r="F879" s="1" t="s">
        <v>11</v>
      </c>
      <c r="G879" s="1" t="str">
        <f>IFERROR(__xludf.DUMMYFUNCTION("GOOGLETRANSLATE(D879,""fr"",""en"")"),"#VALUE!")</f>
        <v>#VALUE!</v>
      </c>
    </row>
    <row r="880" ht="15.75" customHeight="1">
      <c r="A880" s="1" t="s">
        <v>2135</v>
      </c>
      <c r="B880" s="1">
        <v>5.0</v>
      </c>
      <c r="C880" s="1" t="s">
        <v>2386</v>
      </c>
      <c r="D880" s="1" t="s">
        <v>2387</v>
      </c>
      <c r="E880" s="1" t="s">
        <v>10</v>
      </c>
      <c r="F880" s="1" t="s">
        <v>11</v>
      </c>
      <c r="G880" s="1" t="str">
        <f>IFERROR(__xludf.DUMMYFUNCTION("GOOGLETRANSLATE(D880,""fr"",""en"")"),"#VALUE!")</f>
        <v>#VALUE!</v>
      </c>
    </row>
    <row r="881" ht="15.75" customHeight="1">
      <c r="A881" s="1" t="s">
        <v>2388</v>
      </c>
      <c r="B881" s="1">
        <v>2.0</v>
      </c>
      <c r="C881" s="1" t="s">
        <v>2389</v>
      </c>
      <c r="D881" s="1" t="s">
        <v>2390</v>
      </c>
      <c r="E881" s="1" t="s">
        <v>10</v>
      </c>
      <c r="F881" s="1" t="s">
        <v>11</v>
      </c>
      <c r="G881" s="1" t="str">
        <f>IFERROR(__xludf.DUMMYFUNCTION("GOOGLETRANSLATE(D881,""fr"",""en"")"),"#VALUE!")</f>
        <v>#VALUE!</v>
      </c>
    </row>
    <row r="882" ht="15.75" customHeight="1">
      <c r="A882" s="1" t="s">
        <v>624</v>
      </c>
      <c r="B882" s="1">
        <v>4.0</v>
      </c>
      <c r="C882" s="1" t="s">
        <v>2391</v>
      </c>
      <c r="D882" s="1" t="s">
        <v>2392</v>
      </c>
      <c r="E882" s="1" t="s">
        <v>21</v>
      </c>
      <c r="F882" s="1" t="s">
        <v>11</v>
      </c>
      <c r="G882" s="1" t="str">
        <f>IFERROR(__xludf.DUMMYFUNCTION("GOOGLETRANSLATE(D882,""fr"",""en"")"),"#VALUE!")</f>
        <v>#VALUE!</v>
      </c>
    </row>
    <row r="883" ht="15.75" customHeight="1">
      <c r="A883" s="1" t="s">
        <v>2393</v>
      </c>
      <c r="B883" s="1">
        <v>1.0</v>
      </c>
      <c r="C883" s="1" t="s">
        <v>2394</v>
      </c>
      <c r="D883" s="1" t="s">
        <v>2395</v>
      </c>
      <c r="E883" s="1" t="s">
        <v>29</v>
      </c>
      <c r="F883" s="1" t="s">
        <v>30</v>
      </c>
      <c r="G883" s="1" t="str">
        <f>IFERROR(__xludf.DUMMYFUNCTION("GOOGLETRANSLATE(D883,""fr"",""en"")"),"#VALUE!")</f>
        <v>#VALUE!</v>
      </c>
    </row>
    <row r="884" ht="15.75" customHeight="1">
      <c r="A884" s="1" t="s">
        <v>2396</v>
      </c>
      <c r="B884" s="1">
        <v>1.0</v>
      </c>
      <c r="C884" s="1" t="s">
        <v>2397</v>
      </c>
      <c r="D884" s="1" t="s">
        <v>2398</v>
      </c>
      <c r="E884" s="1" t="s">
        <v>423</v>
      </c>
      <c r="F884" s="1" t="s">
        <v>30</v>
      </c>
      <c r="G884" s="1" t="str">
        <f>IFERROR(__xludf.DUMMYFUNCTION("GOOGLETRANSLATE(D884,""fr"",""en"")"),"#VALUE!")</f>
        <v>#VALUE!</v>
      </c>
    </row>
    <row r="885" ht="15.75" customHeight="1">
      <c r="A885" s="1" t="s">
        <v>2399</v>
      </c>
      <c r="B885" s="1">
        <v>1.0</v>
      </c>
      <c r="C885" s="1" t="s">
        <v>2400</v>
      </c>
      <c r="D885" s="1" t="s">
        <v>2401</v>
      </c>
      <c r="E885" s="1" t="s">
        <v>21</v>
      </c>
      <c r="F885" s="1" t="s">
        <v>11</v>
      </c>
      <c r="G885" s="1" t="str">
        <f>IFERROR(__xludf.DUMMYFUNCTION("GOOGLETRANSLATE(D885,""fr"",""en"")"),"#VALUE!")</f>
        <v>#VALUE!</v>
      </c>
    </row>
    <row r="886" ht="15.75" customHeight="1">
      <c r="A886" s="1" t="s">
        <v>2402</v>
      </c>
      <c r="B886" s="1">
        <v>3.0</v>
      </c>
      <c r="C886" s="1" t="s">
        <v>2403</v>
      </c>
      <c r="D886" s="1" t="s">
        <v>2404</v>
      </c>
      <c r="E886" s="1" t="s">
        <v>10</v>
      </c>
      <c r="F886" s="1" t="s">
        <v>11</v>
      </c>
      <c r="G886" s="1" t="str">
        <f>IFERROR(__xludf.DUMMYFUNCTION("GOOGLETRANSLATE(D886,""fr"",""en"")"),"#VALUE!")</f>
        <v>#VALUE!</v>
      </c>
    </row>
    <row r="887" ht="15.75" customHeight="1">
      <c r="A887" s="1" t="s">
        <v>2405</v>
      </c>
      <c r="B887" s="1">
        <v>1.0</v>
      </c>
      <c r="C887" s="1" t="s">
        <v>2406</v>
      </c>
      <c r="D887" s="1" t="s">
        <v>2407</v>
      </c>
      <c r="E887" s="1" t="s">
        <v>52</v>
      </c>
      <c r="F887" s="1" t="s">
        <v>11</v>
      </c>
      <c r="G887" s="1" t="str">
        <f>IFERROR(__xludf.DUMMYFUNCTION("GOOGLETRANSLATE(D887,""fr"",""en"")"),"It is an insurance that takes time to reimburse you and crumbles under the paperwork before you can reimburse you even during a non -responsible disaster.")</f>
        <v>It is an insurance that takes time to reimburse you and crumbles under the paperwork before you can reimburse you even during a non -responsible disaster.</v>
      </c>
    </row>
    <row r="888" ht="15.75" customHeight="1">
      <c r="A888" s="1" t="s">
        <v>2141</v>
      </c>
      <c r="B888" s="1">
        <v>4.0</v>
      </c>
      <c r="C888" s="1" t="s">
        <v>2408</v>
      </c>
      <c r="D888" s="1" t="s">
        <v>2409</v>
      </c>
      <c r="E888" s="1" t="s">
        <v>21</v>
      </c>
      <c r="F888" s="1" t="s">
        <v>11</v>
      </c>
      <c r="G888" s="1" t="str">
        <f>IFERROR(__xludf.DUMMYFUNCTION("GOOGLETRANSLATE(D888,""fr"",""en"")"),"#VALUE!")</f>
        <v>#VALUE!</v>
      </c>
    </row>
    <row r="889" ht="15.75" customHeight="1">
      <c r="A889" s="1" t="s">
        <v>1581</v>
      </c>
      <c r="B889" s="1">
        <v>5.0</v>
      </c>
      <c r="C889" s="1" t="s">
        <v>2410</v>
      </c>
      <c r="D889" s="1" t="s">
        <v>2411</v>
      </c>
      <c r="E889" s="1" t="s">
        <v>10</v>
      </c>
      <c r="F889" s="1" t="s">
        <v>11</v>
      </c>
      <c r="G889" s="1" t="str">
        <f>IFERROR(__xludf.DUMMYFUNCTION("GOOGLETRANSLATE(D889,""fr"",""en"")"),"#VALUE!")</f>
        <v>#VALUE!</v>
      </c>
    </row>
    <row r="890" ht="15.75" customHeight="1">
      <c r="A890" s="1" t="s">
        <v>921</v>
      </c>
      <c r="B890" s="1">
        <v>4.0</v>
      </c>
      <c r="C890" s="1" t="s">
        <v>2412</v>
      </c>
      <c r="D890" s="1" t="s">
        <v>2413</v>
      </c>
      <c r="E890" s="1" t="s">
        <v>21</v>
      </c>
      <c r="F890" s="1" t="s">
        <v>11</v>
      </c>
      <c r="G890" s="1" t="str">
        <f>IFERROR(__xludf.DUMMYFUNCTION("GOOGLETRANSLATE(D890,""fr"",""en"")"),"#VALUE!")</f>
        <v>#VALUE!</v>
      </c>
    </row>
    <row r="891" ht="15.75" customHeight="1">
      <c r="A891" s="1" t="s">
        <v>347</v>
      </c>
      <c r="B891" s="1">
        <v>4.0</v>
      </c>
      <c r="C891" s="1" t="s">
        <v>537</v>
      </c>
      <c r="D891" s="1" t="s">
        <v>2414</v>
      </c>
      <c r="E891" s="1" t="s">
        <v>1192</v>
      </c>
      <c r="F891" s="1" t="s">
        <v>110</v>
      </c>
      <c r="G891" s="1" t="str">
        <f>IFERROR(__xludf.DUMMYFUNCTION("GOOGLETRANSLATE(D891,""fr"",""en"")"),"#VALUE!")</f>
        <v>#VALUE!</v>
      </c>
    </row>
    <row r="892" ht="15.75" customHeight="1">
      <c r="A892" s="1" t="s">
        <v>91</v>
      </c>
      <c r="B892" s="1">
        <v>4.0</v>
      </c>
      <c r="C892" s="1" t="s">
        <v>2415</v>
      </c>
      <c r="D892" s="1" t="s">
        <v>2416</v>
      </c>
      <c r="E892" s="1" t="s">
        <v>10</v>
      </c>
      <c r="F892" s="1" t="s">
        <v>11</v>
      </c>
      <c r="G892" s="1" t="str">
        <f>IFERROR(__xludf.DUMMYFUNCTION("GOOGLETRANSLATE(D892,""fr"",""en"")"),"#VALUE!")</f>
        <v>#VALUE!</v>
      </c>
    </row>
    <row r="893" ht="15.75" customHeight="1">
      <c r="A893" s="1" t="s">
        <v>2417</v>
      </c>
      <c r="B893" s="1">
        <v>3.0</v>
      </c>
      <c r="C893" s="1" t="s">
        <v>2418</v>
      </c>
      <c r="D893" s="1" t="s">
        <v>2419</v>
      </c>
      <c r="E893" s="1" t="s">
        <v>10</v>
      </c>
      <c r="F893" s="1" t="s">
        <v>11</v>
      </c>
      <c r="G893" s="1" t="str">
        <f>IFERROR(__xludf.DUMMYFUNCTION("GOOGLETRANSLATE(D893,""fr"",""en"")"),"#VALUE!")</f>
        <v>#VALUE!</v>
      </c>
    </row>
    <row r="894" ht="15.75" customHeight="1">
      <c r="A894" s="1" t="s">
        <v>2198</v>
      </c>
      <c r="B894" s="1">
        <v>1.0</v>
      </c>
      <c r="C894" s="1" t="s">
        <v>2420</v>
      </c>
      <c r="D894" s="1" t="s">
        <v>2421</v>
      </c>
      <c r="E894" s="1" t="s">
        <v>292</v>
      </c>
      <c r="F894" s="1" t="s">
        <v>11</v>
      </c>
      <c r="G894" s="1" t="str">
        <f>IFERROR(__xludf.DUMMYFUNCTION("GOOGLETRANSLATE(D894,""fr"",""en"")"),"#VALUE!")</f>
        <v>#VALUE!</v>
      </c>
    </row>
    <row r="895" ht="15.75" customHeight="1">
      <c r="A895" s="1" t="s">
        <v>2022</v>
      </c>
      <c r="B895" s="1">
        <v>3.0</v>
      </c>
      <c r="C895" s="1" t="s">
        <v>2422</v>
      </c>
      <c r="D895" s="1" t="s">
        <v>2423</v>
      </c>
      <c r="E895" s="1" t="s">
        <v>10</v>
      </c>
      <c r="F895" s="1" t="s">
        <v>11</v>
      </c>
      <c r="G895" s="1" t="str">
        <f>IFERROR(__xludf.DUMMYFUNCTION("GOOGLETRANSLATE(D895,""fr"",""en"")"),"#VALUE!")</f>
        <v>#VALUE!</v>
      </c>
    </row>
    <row r="896" ht="15.75" customHeight="1">
      <c r="A896" s="1" t="s">
        <v>2424</v>
      </c>
      <c r="B896" s="1">
        <v>3.0</v>
      </c>
      <c r="C896" s="1" t="s">
        <v>2425</v>
      </c>
      <c r="D896" s="1" t="s">
        <v>2426</v>
      </c>
      <c r="E896" s="1" t="s">
        <v>10</v>
      </c>
      <c r="F896" s="1" t="s">
        <v>11</v>
      </c>
      <c r="G896" s="1" t="str">
        <f>IFERROR(__xludf.DUMMYFUNCTION("GOOGLETRANSLATE(D896,""fr"",""en"")"),"#VALUE!")</f>
        <v>#VALUE!</v>
      </c>
    </row>
    <row r="897" ht="15.75" customHeight="1">
      <c r="A897" s="1" t="s">
        <v>643</v>
      </c>
      <c r="B897" s="1">
        <v>4.0</v>
      </c>
      <c r="C897" s="1" t="s">
        <v>2427</v>
      </c>
      <c r="D897" s="1" t="s">
        <v>2428</v>
      </c>
      <c r="E897" s="1" t="s">
        <v>484</v>
      </c>
      <c r="F897" s="1" t="s">
        <v>30</v>
      </c>
      <c r="G897" s="1" t="str">
        <f>IFERROR(__xludf.DUMMYFUNCTION("GOOGLETRANSLATE(D897,""fr"",""en"")"),"#VALUE!")</f>
        <v>#VALUE!</v>
      </c>
    </row>
    <row r="898" ht="15.75" customHeight="1">
      <c r="A898" s="1" t="s">
        <v>2429</v>
      </c>
      <c r="B898" s="1">
        <v>2.0</v>
      </c>
      <c r="C898" s="1" t="s">
        <v>2430</v>
      </c>
      <c r="D898" s="1" t="s">
        <v>2431</v>
      </c>
      <c r="E898" s="1" t="s">
        <v>10</v>
      </c>
      <c r="F898" s="1" t="s">
        <v>110</v>
      </c>
      <c r="G898" s="1" t="str">
        <f>IFERROR(__xludf.DUMMYFUNCTION("GOOGLETRANSLATE(D898,""fr"",""en"")"),"#VALUE!")</f>
        <v>#VALUE!</v>
      </c>
    </row>
    <row r="899" ht="15.75" customHeight="1">
      <c r="A899" s="1" t="s">
        <v>2432</v>
      </c>
      <c r="B899" s="1">
        <v>1.0</v>
      </c>
      <c r="C899" s="1" t="s">
        <v>2433</v>
      </c>
      <c r="D899" s="1" t="s">
        <v>2434</v>
      </c>
      <c r="E899" s="1" t="s">
        <v>65</v>
      </c>
      <c r="F899" s="1" t="s">
        <v>66</v>
      </c>
      <c r="G899" s="1" t="str">
        <f>IFERROR(__xludf.DUMMYFUNCTION("GOOGLETRANSLATE(D899,""fr"",""en"")"),"#VALUE!")</f>
        <v>#VALUE!</v>
      </c>
    </row>
    <row r="900" ht="15.75" customHeight="1">
      <c r="A900" s="1" t="s">
        <v>2435</v>
      </c>
      <c r="B900" s="1">
        <v>1.0</v>
      </c>
      <c r="C900" s="1" t="s">
        <v>2436</v>
      </c>
      <c r="D900" s="1" t="s">
        <v>2437</v>
      </c>
      <c r="E900" s="1" t="s">
        <v>29</v>
      </c>
      <c r="F900" s="1" t="s">
        <v>30</v>
      </c>
      <c r="G900" s="1" t="str">
        <f>IFERROR(__xludf.DUMMYFUNCTION("GOOGLETRANSLATE(D900,""fr"",""en"")"),"#VALUE!")</f>
        <v>#VALUE!</v>
      </c>
    </row>
    <row r="901" ht="15.75" customHeight="1">
      <c r="A901" s="1" t="s">
        <v>582</v>
      </c>
      <c r="B901" s="1">
        <v>1.0</v>
      </c>
      <c r="C901" s="1" t="s">
        <v>2438</v>
      </c>
      <c r="D901" s="1" t="s">
        <v>2439</v>
      </c>
      <c r="E901" s="1" t="s">
        <v>10</v>
      </c>
      <c r="F901" s="1" t="s">
        <v>110</v>
      </c>
      <c r="G901" s="1" t="str">
        <f>IFERROR(__xludf.DUMMYFUNCTION("GOOGLETRANSLATE(D901,""fr"",""en"")"),"#VALUE!")</f>
        <v>#VALUE!</v>
      </c>
    </row>
    <row r="902" ht="15.75" customHeight="1">
      <c r="A902" s="1" t="s">
        <v>2076</v>
      </c>
      <c r="B902" s="1">
        <v>5.0</v>
      </c>
      <c r="C902" s="1" t="s">
        <v>2440</v>
      </c>
      <c r="D902" s="1" t="s">
        <v>2441</v>
      </c>
      <c r="E902" s="1" t="s">
        <v>65</v>
      </c>
      <c r="F902" s="1" t="s">
        <v>66</v>
      </c>
      <c r="G902" s="1" t="str">
        <f>IFERROR(__xludf.DUMMYFUNCTION("GOOGLETRANSLATE(D902,""fr"",""en"")"),"#VALUE!")</f>
        <v>#VALUE!</v>
      </c>
    </row>
    <row r="903" ht="15.75" customHeight="1">
      <c r="A903" s="1" t="s">
        <v>220</v>
      </c>
      <c r="B903" s="1">
        <v>4.0</v>
      </c>
      <c r="C903" s="1" t="s">
        <v>2442</v>
      </c>
      <c r="D903" s="1" t="s">
        <v>2443</v>
      </c>
      <c r="E903" s="1" t="s">
        <v>65</v>
      </c>
      <c r="F903" s="1" t="s">
        <v>66</v>
      </c>
      <c r="G903" s="1" t="str">
        <f>IFERROR(__xludf.DUMMYFUNCTION("GOOGLETRANSLATE(D903,""fr"",""en"")"),"#VALUE!")</f>
        <v>#VALUE!</v>
      </c>
    </row>
    <row r="904" ht="15.75" customHeight="1">
      <c r="A904" s="1" t="s">
        <v>1177</v>
      </c>
      <c r="B904" s="1">
        <v>3.0</v>
      </c>
      <c r="C904" s="1" t="s">
        <v>2444</v>
      </c>
      <c r="D904" s="1" t="s">
        <v>2445</v>
      </c>
      <c r="E904" s="1" t="s">
        <v>226</v>
      </c>
      <c r="F904" s="1" t="s">
        <v>11</v>
      </c>
      <c r="G904" s="1" t="str">
        <f>IFERROR(__xludf.DUMMYFUNCTION("GOOGLETRANSLATE(D904,""fr"",""en"")"),"#VALUE!")</f>
        <v>#VALUE!</v>
      </c>
    </row>
    <row r="905" ht="15.75" customHeight="1">
      <c r="A905" s="1" t="s">
        <v>569</v>
      </c>
      <c r="B905" s="1">
        <v>2.0</v>
      </c>
      <c r="C905" s="1" t="s">
        <v>2446</v>
      </c>
      <c r="D905" s="1" t="s">
        <v>2447</v>
      </c>
      <c r="E905" s="1" t="s">
        <v>827</v>
      </c>
      <c r="F905" s="1" t="s">
        <v>39</v>
      </c>
      <c r="G905" s="1" t="str">
        <f>IFERROR(__xludf.DUMMYFUNCTION("GOOGLETRANSLATE(D905,""fr"",""en"")"),"#VALUE!")</f>
        <v>#VALUE!</v>
      </c>
    </row>
    <row r="906" ht="15.75" customHeight="1">
      <c r="A906" s="1" t="s">
        <v>2448</v>
      </c>
      <c r="B906" s="1">
        <v>1.0</v>
      </c>
      <c r="C906" s="1" t="s">
        <v>2449</v>
      </c>
      <c r="D906" s="1" t="s">
        <v>2450</v>
      </c>
      <c r="E906" s="1" t="s">
        <v>73</v>
      </c>
      <c r="F906" s="1" t="s">
        <v>30</v>
      </c>
      <c r="G906" s="1" t="str">
        <f>IFERROR(__xludf.DUMMYFUNCTION("GOOGLETRANSLATE(D906,""fr"",""en"")"),"#VALUE!")</f>
        <v>#VALUE!</v>
      </c>
    </row>
    <row r="907" ht="15.75" customHeight="1">
      <c r="A907" s="1" t="s">
        <v>966</v>
      </c>
      <c r="B907" s="1">
        <v>4.0</v>
      </c>
      <c r="C907" s="1" t="s">
        <v>2451</v>
      </c>
      <c r="D907" s="1" t="s">
        <v>2452</v>
      </c>
      <c r="E907" s="1" t="s">
        <v>10</v>
      </c>
      <c r="F907" s="1" t="s">
        <v>11</v>
      </c>
      <c r="G907" s="1" t="str">
        <f>IFERROR(__xludf.DUMMYFUNCTION("GOOGLETRANSLATE(D907,""fr"",""en"")"),"#VALUE!")</f>
        <v>#VALUE!</v>
      </c>
    </row>
    <row r="908" ht="15.75" customHeight="1">
      <c r="A908" s="1" t="s">
        <v>936</v>
      </c>
      <c r="B908" s="1">
        <v>3.0</v>
      </c>
      <c r="C908" s="1" t="s">
        <v>2453</v>
      </c>
      <c r="D908" s="1" t="s">
        <v>2454</v>
      </c>
      <c r="E908" s="1" t="s">
        <v>21</v>
      </c>
      <c r="F908" s="1" t="s">
        <v>11</v>
      </c>
      <c r="G908" s="1" t="str">
        <f>IFERROR(__xludf.DUMMYFUNCTION("GOOGLETRANSLATE(D908,""fr"",""en"")"),"#VALUE!")</f>
        <v>#VALUE!</v>
      </c>
    </row>
    <row r="909" ht="15.75" customHeight="1">
      <c r="A909" s="1" t="s">
        <v>1482</v>
      </c>
      <c r="B909" s="1">
        <v>3.0</v>
      </c>
      <c r="C909" s="1" t="s">
        <v>2455</v>
      </c>
      <c r="D909" s="1" t="s">
        <v>2456</v>
      </c>
      <c r="E909" s="1" t="s">
        <v>10</v>
      </c>
      <c r="F909" s="1" t="s">
        <v>11</v>
      </c>
      <c r="G909" s="1" t="str">
        <f>IFERROR(__xludf.DUMMYFUNCTION("GOOGLETRANSLATE(D909,""fr"",""en"")"),"#VALUE!")</f>
        <v>#VALUE!</v>
      </c>
    </row>
    <row r="910" ht="15.75" customHeight="1">
      <c r="A910" s="1" t="s">
        <v>1110</v>
      </c>
      <c r="B910" s="1">
        <v>4.0</v>
      </c>
      <c r="C910" s="1" t="s">
        <v>2457</v>
      </c>
      <c r="D910" s="1" t="s">
        <v>2458</v>
      </c>
      <c r="E910" s="1" t="s">
        <v>10</v>
      </c>
      <c r="F910" s="1" t="s">
        <v>11</v>
      </c>
      <c r="G910" s="1" t="str">
        <f>IFERROR(__xludf.DUMMYFUNCTION("GOOGLETRANSLATE(D910,""fr"",""en"")"),"#VALUE!")</f>
        <v>#VALUE!</v>
      </c>
    </row>
    <row r="911" ht="15.75" customHeight="1">
      <c r="A911" s="1" t="s">
        <v>62</v>
      </c>
      <c r="B911" s="1">
        <v>4.0</v>
      </c>
      <c r="C911" s="1" t="s">
        <v>2459</v>
      </c>
      <c r="D911" s="1" t="s">
        <v>2460</v>
      </c>
      <c r="E911" s="1" t="s">
        <v>10</v>
      </c>
      <c r="F911" s="1" t="s">
        <v>11</v>
      </c>
      <c r="G911" s="1" t="str">
        <f>IFERROR(__xludf.DUMMYFUNCTION("GOOGLETRANSLATE(D911,""fr"",""en"")"),"#VALUE!")</f>
        <v>#VALUE!</v>
      </c>
    </row>
    <row r="912" ht="15.75" customHeight="1">
      <c r="A912" s="1" t="s">
        <v>2461</v>
      </c>
      <c r="B912" s="1">
        <v>1.0</v>
      </c>
      <c r="C912" s="1" t="s">
        <v>2462</v>
      </c>
      <c r="D912" s="1" t="s">
        <v>2463</v>
      </c>
      <c r="E912" s="1" t="s">
        <v>169</v>
      </c>
      <c r="F912" s="1" t="s">
        <v>110</v>
      </c>
      <c r="G912" s="1" t="str">
        <f>IFERROR(__xludf.DUMMYFUNCTION("GOOGLETRANSLATE(D912,""fr"",""en"")"),"#VALUE!")</f>
        <v>#VALUE!</v>
      </c>
    </row>
    <row r="913" ht="15.75" customHeight="1">
      <c r="A913" s="1" t="s">
        <v>411</v>
      </c>
      <c r="B913" s="1">
        <v>5.0</v>
      </c>
      <c r="C913" s="1" t="s">
        <v>2464</v>
      </c>
      <c r="D913" s="1" t="s">
        <v>2465</v>
      </c>
      <c r="E913" s="1" t="s">
        <v>176</v>
      </c>
      <c r="F913" s="1" t="s">
        <v>66</v>
      </c>
      <c r="G913" s="1" t="str">
        <f>IFERROR(__xludf.DUMMYFUNCTION("GOOGLETRANSLATE(D913,""fr"",""en"")"),"#VALUE!")</f>
        <v>#VALUE!</v>
      </c>
    </row>
    <row r="914" ht="15.75" customHeight="1">
      <c r="A914" s="1" t="s">
        <v>274</v>
      </c>
      <c r="B914" s="1">
        <v>4.0</v>
      </c>
      <c r="C914" s="1" t="s">
        <v>2466</v>
      </c>
      <c r="D914" s="1" t="s">
        <v>2467</v>
      </c>
      <c r="E914" s="1" t="s">
        <v>21</v>
      </c>
      <c r="F914" s="1" t="s">
        <v>11</v>
      </c>
      <c r="G914" s="1" t="str">
        <f>IFERROR(__xludf.DUMMYFUNCTION("GOOGLETRANSLATE(D914,""fr"",""en"")"),"#VALUE!")</f>
        <v>#VALUE!</v>
      </c>
    </row>
    <row r="915" ht="15.75" customHeight="1">
      <c r="A915" s="1" t="s">
        <v>464</v>
      </c>
      <c r="B915" s="1">
        <v>3.0</v>
      </c>
      <c r="C915" s="1" t="s">
        <v>2468</v>
      </c>
      <c r="D915" s="1" t="s">
        <v>2469</v>
      </c>
      <c r="E915" s="1" t="s">
        <v>614</v>
      </c>
      <c r="F915" s="1" t="s">
        <v>30</v>
      </c>
      <c r="G915" s="1" t="str">
        <f>IFERROR(__xludf.DUMMYFUNCTION("GOOGLETRANSLATE(D915,""fr"",""en"")"),"#VALUE!")</f>
        <v>#VALUE!</v>
      </c>
    </row>
    <row r="916" ht="15.75" customHeight="1">
      <c r="A916" s="1" t="s">
        <v>1434</v>
      </c>
      <c r="B916" s="1">
        <v>5.0</v>
      </c>
      <c r="C916" s="1" t="s">
        <v>2470</v>
      </c>
      <c r="D916" s="1" t="s">
        <v>2471</v>
      </c>
      <c r="E916" s="1" t="s">
        <v>10</v>
      </c>
      <c r="F916" s="1" t="s">
        <v>11</v>
      </c>
      <c r="G916" s="1" t="str">
        <f>IFERROR(__xludf.DUMMYFUNCTION("GOOGLETRANSLATE(D916,""fr"",""en"")"),"#VALUE!")</f>
        <v>#VALUE!</v>
      </c>
    </row>
    <row r="917" ht="15.75" customHeight="1">
      <c r="A917" s="1" t="s">
        <v>1775</v>
      </c>
      <c r="B917" s="1">
        <v>5.0</v>
      </c>
      <c r="C917" s="1" t="s">
        <v>2472</v>
      </c>
      <c r="D917" s="1" t="s">
        <v>2473</v>
      </c>
      <c r="E917" s="1" t="s">
        <v>21</v>
      </c>
      <c r="F917" s="1" t="s">
        <v>11</v>
      </c>
      <c r="G917" s="1" t="str">
        <f>IFERROR(__xludf.DUMMYFUNCTION("GOOGLETRANSLATE(D917,""fr"",""en"")"),"#VALUE!")</f>
        <v>#VALUE!</v>
      </c>
    </row>
    <row r="918" ht="15.75" customHeight="1">
      <c r="A918" s="1" t="s">
        <v>2474</v>
      </c>
      <c r="B918" s="1">
        <v>4.0</v>
      </c>
      <c r="C918" s="1" t="s">
        <v>2475</v>
      </c>
      <c r="D918" s="1" t="s">
        <v>2476</v>
      </c>
      <c r="E918" s="1" t="s">
        <v>1192</v>
      </c>
      <c r="F918" s="1" t="s">
        <v>110</v>
      </c>
      <c r="G918" s="1" t="str">
        <f>IFERROR(__xludf.DUMMYFUNCTION("GOOGLETRANSLATE(D918,""fr"",""en"")"),"#VALUE!")</f>
        <v>#VALUE!</v>
      </c>
    </row>
    <row r="919" ht="15.75" customHeight="1">
      <c r="A919" s="1" t="s">
        <v>53</v>
      </c>
      <c r="B919" s="1">
        <v>5.0</v>
      </c>
      <c r="C919" s="1" t="s">
        <v>2477</v>
      </c>
      <c r="D919" s="1" t="s">
        <v>2478</v>
      </c>
      <c r="E919" s="1" t="s">
        <v>10</v>
      </c>
      <c r="F919" s="1" t="s">
        <v>11</v>
      </c>
      <c r="G919" s="1" t="str">
        <f>IFERROR(__xludf.DUMMYFUNCTION("GOOGLETRANSLATE(D919,""fr"",""en"")"),"#VALUE!")</f>
        <v>#VALUE!</v>
      </c>
    </row>
    <row r="920" ht="15.75" customHeight="1">
      <c r="A920" s="1" t="s">
        <v>1663</v>
      </c>
      <c r="B920" s="1">
        <v>5.0</v>
      </c>
      <c r="C920" s="1" t="s">
        <v>2479</v>
      </c>
      <c r="D920" s="1" t="s">
        <v>2480</v>
      </c>
      <c r="E920" s="1" t="s">
        <v>21</v>
      </c>
      <c r="F920" s="1" t="s">
        <v>11</v>
      </c>
      <c r="G920" s="1" t="str">
        <f>IFERROR(__xludf.DUMMYFUNCTION("GOOGLETRANSLATE(D920,""fr"",""en"")"),"#VALUE!")</f>
        <v>#VALUE!</v>
      </c>
    </row>
    <row r="921" ht="15.75" customHeight="1">
      <c r="A921" s="1" t="s">
        <v>170</v>
      </c>
      <c r="B921" s="1">
        <v>3.0</v>
      </c>
      <c r="C921" s="1" t="s">
        <v>2481</v>
      </c>
      <c r="D921" s="1" t="s">
        <v>2482</v>
      </c>
      <c r="E921" s="1" t="s">
        <v>10</v>
      </c>
      <c r="F921" s="1" t="s">
        <v>11</v>
      </c>
      <c r="G921" s="1" t="str">
        <f>IFERROR(__xludf.DUMMYFUNCTION("GOOGLETRANSLATE(D921,""fr"",""en"")"),"#VALUE!")</f>
        <v>#VALUE!</v>
      </c>
    </row>
    <row r="922" ht="15.75" customHeight="1">
      <c r="A922" s="1" t="s">
        <v>455</v>
      </c>
      <c r="B922" s="1">
        <v>4.0</v>
      </c>
      <c r="C922" s="1" t="s">
        <v>2483</v>
      </c>
      <c r="D922" s="1" t="s">
        <v>2484</v>
      </c>
      <c r="E922" s="1" t="s">
        <v>484</v>
      </c>
      <c r="F922" s="1" t="s">
        <v>30</v>
      </c>
      <c r="G922" s="1" t="str">
        <f>IFERROR(__xludf.DUMMYFUNCTION("GOOGLETRANSLATE(D922,""fr"",""en"")"),"#VALUE!")</f>
        <v>#VALUE!</v>
      </c>
    </row>
    <row r="923" ht="15.75" customHeight="1">
      <c r="A923" s="1" t="s">
        <v>738</v>
      </c>
      <c r="B923" s="1">
        <v>4.0</v>
      </c>
      <c r="C923" s="1" t="s">
        <v>2485</v>
      </c>
      <c r="D923" s="1" t="s">
        <v>2486</v>
      </c>
      <c r="E923" s="1" t="s">
        <v>21</v>
      </c>
      <c r="F923" s="1" t="s">
        <v>11</v>
      </c>
      <c r="G923" s="1" t="str">
        <f>IFERROR(__xludf.DUMMYFUNCTION("GOOGLETRANSLATE(D923,""fr"",""en"")"),"#VALUE!")</f>
        <v>#VALUE!</v>
      </c>
    </row>
    <row r="924" ht="15.75" customHeight="1">
      <c r="A924" s="1" t="s">
        <v>53</v>
      </c>
      <c r="B924" s="1">
        <v>3.0</v>
      </c>
      <c r="C924" s="1" t="s">
        <v>2487</v>
      </c>
      <c r="D924" s="1" t="s">
        <v>2488</v>
      </c>
      <c r="E924" s="1" t="s">
        <v>52</v>
      </c>
      <c r="F924" s="1" t="s">
        <v>11</v>
      </c>
      <c r="G924" s="1" t="str">
        <f>IFERROR(__xludf.DUMMYFUNCTION("GOOGLETRANSLATE(D924,""fr"",""en"")"),"#VALUE!")</f>
        <v>#VALUE!</v>
      </c>
    </row>
    <row r="925" ht="15.75" customHeight="1">
      <c r="A925" s="1" t="s">
        <v>707</v>
      </c>
      <c r="B925" s="1">
        <v>5.0</v>
      </c>
      <c r="C925" s="1" t="s">
        <v>2489</v>
      </c>
      <c r="D925" s="1" t="s">
        <v>2490</v>
      </c>
      <c r="E925" s="1" t="s">
        <v>21</v>
      </c>
      <c r="F925" s="1" t="s">
        <v>11</v>
      </c>
      <c r="G925" s="1" t="str">
        <f>IFERROR(__xludf.DUMMYFUNCTION("GOOGLETRANSLATE(D925,""fr"",""en"")"),"#VALUE!")</f>
        <v>#VALUE!</v>
      </c>
    </row>
    <row r="926" ht="15.75" customHeight="1">
      <c r="A926" s="1" t="s">
        <v>7</v>
      </c>
      <c r="B926" s="1">
        <v>4.0</v>
      </c>
      <c r="C926" s="1" t="s">
        <v>2491</v>
      </c>
      <c r="D926" s="1" t="s">
        <v>2492</v>
      </c>
      <c r="E926" s="1" t="s">
        <v>10</v>
      </c>
      <c r="F926" s="1" t="s">
        <v>11</v>
      </c>
      <c r="G926" s="1" t="str">
        <f>IFERROR(__xludf.DUMMYFUNCTION("GOOGLETRANSLATE(D926,""fr"",""en"")"),"#VALUE!")</f>
        <v>#VALUE!</v>
      </c>
    </row>
    <row r="927" ht="15.75" customHeight="1">
      <c r="A927" s="1" t="s">
        <v>424</v>
      </c>
      <c r="B927" s="1">
        <v>1.0</v>
      </c>
      <c r="C927" s="1" t="s">
        <v>2493</v>
      </c>
      <c r="D927" s="1" t="s">
        <v>2494</v>
      </c>
      <c r="E927" s="1" t="s">
        <v>21</v>
      </c>
      <c r="F927" s="1" t="s">
        <v>11</v>
      </c>
      <c r="G927" s="1" t="str">
        <f>IFERROR(__xludf.DUMMYFUNCTION("GOOGLETRANSLATE(D927,""fr"",""en"")"),"#VALUE!")</f>
        <v>#VALUE!</v>
      </c>
    </row>
    <row r="928" ht="15.75" customHeight="1">
      <c r="A928" s="1" t="s">
        <v>1434</v>
      </c>
      <c r="B928" s="1">
        <v>1.0</v>
      </c>
      <c r="C928" s="1" t="s">
        <v>2495</v>
      </c>
      <c r="D928" s="1" t="s">
        <v>2496</v>
      </c>
      <c r="E928" s="1" t="s">
        <v>10</v>
      </c>
      <c r="F928" s="1" t="s">
        <v>11</v>
      </c>
      <c r="G928" s="1" t="str">
        <f>IFERROR(__xludf.DUMMYFUNCTION("GOOGLETRANSLATE(D928,""fr"",""en"")"),"#VALUE!")</f>
        <v>#VALUE!</v>
      </c>
    </row>
    <row r="929" ht="15.75" customHeight="1">
      <c r="A929" s="1" t="s">
        <v>2497</v>
      </c>
      <c r="B929" s="1">
        <v>2.0</v>
      </c>
      <c r="C929" s="1" t="s">
        <v>2498</v>
      </c>
      <c r="D929" s="1" t="s">
        <v>2499</v>
      </c>
      <c r="E929" s="1" t="s">
        <v>21</v>
      </c>
      <c r="F929" s="1" t="s">
        <v>11</v>
      </c>
      <c r="G929" s="1" t="str">
        <f>IFERROR(__xludf.DUMMYFUNCTION("GOOGLETRANSLATE(D929,""fr"",""en"")"),"#VALUE!")</f>
        <v>#VALUE!</v>
      </c>
    </row>
    <row r="930" ht="15.75" customHeight="1">
      <c r="A930" s="1" t="s">
        <v>258</v>
      </c>
      <c r="B930" s="1">
        <v>1.0</v>
      </c>
      <c r="C930" s="1" t="s">
        <v>2500</v>
      </c>
      <c r="D930" s="1" t="s">
        <v>2501</v>
      </c>
      <c r="E930" s="1" t="s">
        <v>254</v>
      </c>
      <c r="F930" s="1" t="s">
        <v>66</v>
      </c>
      <c r="G930" s="1" t="str">
        <f>IFERROR(__xludf.DUMMYFUNCTION("GOOGLETRANSLATE(D930,""fr"",""en"")"),"#VALUE!")</f>
        <v>#VALUE!</v>
      </c>
    </row>
    <row r="931" ht="15.75" customHeight="1">
      <c r="A931" s="1" t="s">
        <v>1696</v>
      </c>
      <c r="B931" s="1">
        <v>4.0</v>
      </c>
      <c r="C931" s="1" t="s">
        <v>2502</v>
      </c>
      <c r="D931" s="1" t="s">
        <v>2503</v>
      </c>
      <c r="E931" s="1" t="s">
        <v>21</v>
      </c>
      <c r="F931" s="1" t="s">
        <v>11</v>
      </c>
      <c r="G931" s="1" t="str">
        <f>IFERROR(__xludf.DUMMYFUNCTION("GOOGLETRANSLATE(D931,""fr"",""en"")"),"#VALUE!")</f>
        <v>#VALUE!</v>
      </c>
    </row>
    <row r="932" ht="15.75" customHeight="1">
      <c r="A932" s="1" t="s">
        <v>1057</v>
      </c>
      <c r="B932" s="1">
        <v>1.0</v>
      </c>
      <c r="C932" s="1" t="s">
        <v>2504</v>
      </c>
      <c r="D932" s="1" t="s">
        <v>2505</v>
      </c>
      <c r="E932" s="1" t="s">
        <v>25</v>
      </c>
      <c r="F932" s="1" t="s">
        <v>110</v>
      </c>
      <c r="G932" s="1" t="str">
        <f>IFERROR(__xludf.DUMMYFUNCTION("GOOGLETRANSLATE(D932,""fr"",""en"")"),"#VALUE!")</f>
        <v>#VALUE!</v>
      </c>
    </row>
    <row r="933" ht="15.75" customHeight="1">
      <c r="A933" s="1" t="s">
        <v>1663</v>
      </c>
      <c r="B933" s="1">
        <v>4.0</v>
      </c>
      <c r="C933" s="1" t="s">
        <v>2506</v>
      </c>
      <c r="D933" s="1" t="s">
        <v>2507</v>
      </c>
      <c r="E933" s="1" t="s">
        <v>65</v>
      </c>
      <c r="F933" s="1" t="s">
        <v>66</v>
      </c>
      <c r="G933" s="1" t="str">
        <f>IFERROR(__xludf.DUMMYFUNCTION("GOOGLETRANSLATE(D933,""fr"",""en"")"),"#VALUE!")</f>
        <v>#VALUE!</v>
      </c>
    </row>
    <row r="934" ht="15.75" customHeight="1">
      <c r="A934" s="1" t="s">
        <v>141</v>
      </c>
      <c r="B934" s="1">
        <v>2.0</v>
      </c>
      <c r="C934" s="1" t="s">
        <v>2508</v>
      </c>
      <c r="D934" s="1" t="s">
        <v>2509</v>
      </c>
      <c r="E934" s="1" t="s">
        <v>73</v>
      </c>
      <c r="F934" s="1" t="s">
        <v>30</v>
      </c>
      <c r="G934" s="1" t="str">
        <f>IFERROR(__xludf.DUMMYFUNCTION("GOOGLETRANSLATE(D934,""fr"",""en"")"),"#VALUE!")</f>
        <v>#VALUE!</v>
      </c>
    </row>
    <row r="935" ht="15.75" customHeight="1">
      <c r="A935" s="1" t="s">
        <v>2510</v>
      </c>
      <c r="B935" s="1">
        <v>1.0</v>
      </c>
      <c r="C935" s="1" t="s">
        <v>2511</v>
      </c>
      <c r="D935" s="1" t="s">
        <v>2512</v>
      </c>
      <c r="E935" s="1" t="s">
        <v>10</v>
      </c>
      <c r="F935" s="1" t="s">
        <v>11</v>
      </c>
      <c r="G935" s="1" t="str">
        <f>IFERROR(__xludf.DUMMYFUNCTION("GOOGLETRANSLATE(D935,""fr"",""en"")"),"#VALUE!")</f>
        <v>#VALUE!</v>
      </c>
    </row>
    <row r="936" ht="15.75" customHeight="1">
      <c r="A936" s="1" t="s">
        <v>2461</v>
      </c>
      <c r="B936" s="1">
        <v>1.0</v>
      </c>
      <c r="C936" s="1" t="s">
        <v>2513</v>
      </c>
      <c r="D936" s="1" t="s">
        <v>2514</v>
      </c>
      <c r="E936" s="1" t="s">
        <v>21</v>
      </c>
      <c r="F936" s="1" t="s">
        <v>11</v>
      </c>
      <c r="G936" s="1" t="str">
        <f>IFERROR(__xludf.DUMMYFUNCTION("GOOGLETRANSLATE(D936,""fr"",""en"")"),"#VALUE!")</f>
        <v>#VALUE!</v>
      </c>
    </row>
    <row r="937" ht="15.75" customHeight="1">
      <c r="A937" s="1" t="s">
        <v>1479</v>
      </c>
      <c r="B937" s="1">
        <v>2.0</v>
      </c>
      <c r="C937" s="1" t="s">
        <v>2515</v>
      </c>
      <c r="D937" s="1" t="s">
        <v>2516</v>
      </c>
      <c r="E937" s="1" t="s">
        <v>10</v>
      </c>
      <c r="F937" s="1" t="s">
        <v>11</v>
      </c>
      <c r="G937" s="1" t="str">
        <f>IFERROR(__xludf.DUMMYFUNCTION("GOOGLETRANSLATE(D937,""fr"",""en"")"),"#VALUE!")</f>
        <v>#VALUE!</v>
      </c>
    </row>
    <row r="938" ht="15.75" customHeight="1">
      <c r="A938" s="1" t="s">
        <v>2234</v>
      </c>
      <c r="B938" s="1">
        <v>2.0</v>
      </c>
      <c r="C938" s="1" t="s">
        <v>2517</v>
      </c>
      <c r="D938" s="1" t="s">
        <v>2518</v>
      </c>
      <c r="E938" s="1" t="s">
        <v>52</v>
      </c>
      <c r="F938" s="1" t="s">
        <v>118</v>
      </c>
      <c r="G938" s="1" t="str">
        <f>IFERROR(__xludf.DUMMYFUNCTION("GOOGLETRANSLATE(D938,""fr"",""en"")"),"#VALUE!")</f>
        <v>#VALUE!</v>
      </c>
    </row>
    <row r="939" ht="15.75" customHeight="1">
      <c r="A939" s="1" t="s">
        <v>741</v>
      </c>
      <c r="B939" s="1">
        <v>4.0</v>
      </c>
      <c r="C939" s="1" t="s">
        <v>2519</v>
      </c>
      <c r="D939" s="1" t="s">
        <v>2520</v>
      </c>
      <c r="E939" s="1" t="s">
        <v>21</v>
      </c>
      <c r="F939" s="1" t="s">
        <v>11</v>
      </c>
      <c r="G939" s="1" t="str">
        <f>IFERROR(__xludf.DUMMYFUNCTION("GOOGLETRANSLATE(D939,""fr"",""en"")"),"#VALUE!")</f>
        <v>#VALUE!</v>
      </c>
    </row>
    <row r="940" ht="15.75" customHeight="1">
      <c r="A940" s="1" t="s">
        <v>2521</v>
      </c>
      <c r="B940" s="1">
        <v>1.0</v>
      </c>
      <c r="C940" s="1" t="s">
        <v>2522</v>
      </c>
      <c r="D940" s="1" t="s">
        <v>2523</v>
      </c>
      <c r="E940" s="1" t="s">
        <v>226</v>
      </c>
      <c r="F940" s="1" t="s">
        <v>110</v>
      </c>
      <c r="G940" s="1" t="str">
        <f>IFERROR(__xludf.DUMMYFUNCTION("GOOGLETRANSLATE(D940,""fr"",""en"")"),"#VALUE!")</f>
        <v>#VALUE!</v>
      </c>
    </row>
    <row r="941" ht="15.75" customHeight="1">
      <c r="A941" s="1" t="s">
        <v>488</v>
      </c>
      <c r="B941" s="1">
        <v>2.0</v>
      </c>
      <c r="C941" s="1" t="s">
        <v>2524</v>
      </c>
      <c r="D941" s="1" t="s">
        <v>2525</v>
      </c>
      <c r="E941" s="1" t="s">
        <v>273</v>
      </c>
      <c r="F941" s="1" t="s">
        <v>110</v>
      </c>
      <c r="G941" s="1" t="str">
        <f>IFERROR(__xludf.DUMMYFUNCTION("GOOGLETRANSLATE(D941,""fr"",""en"")"),"#VALUE!")</f>
        <v>#VALUE!</v>
      </c>
    </row>
    <row r="942" ht="15.75" customHeight="1">
      <c r="A942" s="1" t="s">
        <v>173</v>
      </c>
      <c r="B942" s="1">
        <v>5.0</v>
      </c>
      <c r="C942" s="1" t="s">
        <v>2526</v>
      </c>
      <c r="D942" s="1" t="s">
        <v>2527</v>
      </c>
      <c r="E942" s="1" t="s">
        <v>10</v>
      </c>
      <c r="F942" s="1" t="s">
        <v>11</v>
      </c>
      <c r="G942" s="1" t="str">
        <f>IFERROR(__xludf.DUMMYFUNCTION("GOOGLETRANSLATE(D942,""fr"",""en"")"),"#VALUE!")</f>
        <v>#VALUE!</v>
      </c>
    </row>
    <row r="943" ht="15.75" customHeight="1">
      <c r="A943" s="1" t="s">
        <v>166</v>
      </c>
      <c r="B943" s="1">
        <v>5.0</v>
      </c>
      <c r="C943" s="1" t="s">
        <v>2528</v>
      </c>
      <c r="D943" s="1" t="s">
        <v>2529</v>
      </c>
      <c r="E943" s="1" t="s">
        <v>176</v>
      </c>
      <c r="F943" s="1" t="s">
        <v>66</v>
      </c>
      <c r="G943" s="1" t="str">
        <f>IFERROR(__xludf.DUMMYFUNCTION("GOOGLETRANSLATE(D943,""fr"",""en"")"),"#VALUE!")</f>
        <v>#VALUE!</v>
      </c>
    </row>
    <row r="944" ht="15.75" customHeight="1">
      <c r="A944" s="1" t="s">
        <v>2530</v>
      </c>
      <c r="B944" s="1">
        <v>1.0</v>
      </c>
      <c r="C944" s="1" t="s">
        <v>2531</v>
      </c>
      <c r="D944" s="1" t="s">
        <v>2532</v>
      </c>
      <c r="E944" s="1" t="s">
        <v>29</v>
      </c>
      <c r="F944" s="1" t="s">
        <v>30</v>
      </c>
      <c r="G944" s="1" t="str">
        <f>IFERROR(__xludf.DUMMYFUNCTION("GOOGLETRANSLATE(D944,""fr"",""en"")"),"#VALUE!")</f>
        <v>#VALUE!</v>
      </c>
    </row>
    <row r="945" ht="15.75" customHeight="1">
      <c r="A945" s="1" t="s">
        <v>2533</v>
      </c>
      <c r="B945" s="1">
        <v>4.0</v>
      </c>
      <c r="C945" s="1" t="s">
        <v>2534</v>
      </c>
      <c r="D945" s="1" t="s">
        <v>2535</v>
      </c>
      <c r="E945" s="1" t="s">
        <v>10</v>
      </c>
      <c r="F945" s="1" t="s">
        <v>11</v>
      </c>
      <c r="G945" s="1" t="str">
        <f>IFERROR(__xludf.DUMMYFUNCTION("GOOGLETRANSLATE(D945,""fr"",""en"")"),"#VALUE!")</f>
        <v>#VALUE!</v>
      </c>
    </row>
    <row r="946" ht="15.75" customHeight="1">
      <c r="A946" s="1" t="s">
        <v>621</v>
      </c>
      <c r="B946" s="1">
        <v>1.0</v>
      </c>
      <c r="C946" s="1" t="s">
        <v>2536</v>
      </c>
      <c r="D946" s="1" t="s">
        <v>2537</v>
      </c>
      <c r="E946" s="1" t="s">
        <v>109</v>
      </c>
      <c r="F946" s="1" t="s">
        <v>11</v>
      </c>
      <c r="G946" s="1" t="str">
        <f>IFERROR(__xludf.DUMMYFUNCTION("GOOGLETRANSLATE(D946,""fr"",""en"")"),"#VALUE!")</f>
        <v>#VALUE!</v>
      </c>
    </row>
    <row r="947" ht="15.75" customHeight="1">
      <c r="A947" s="1" t="s">
        <v>491</v>
      </c>
      <c r="B947" s="1">
        <v>5.0</v>
      </c>
      <c r="C947" s="1" t="s">
        <v>2538</v>
      </c>
      <c r="D947" s="1" t="s">
        <v>2539</v>
      </c>
      <c r="E947" s="1" t="s">
        <v>10</v>
      </c>
      <c r="F947" s="1" t="s">
        <v>11</v>
      </c>
      <c r="G947" s="1" t="str">
        <f>IFERROR(__xludf.DUMMYFUNCTION("GOOGLETRANSLATE(D947,""fr"",""en"")"),"#VALUE!")</f>
        <v>#VALUE!</v>
      </c>
    </row>
    <row r="948" ht="15.75" customHeight="1">
      <c r="A948" s="1" t="s">
        <v>414</v>
      </c>
      <c r="B948" s="1">
        <v>5.0</v>
      </c>
      <c r="C948" s="1" t="s">
        <v>2540</v>
      </c>
      <c r="D948" s="1" t="s">
        <v>2541</v>
      </c>
      <c r="E948" s="1" t="s">
        <v>21</v>
      </c>
      <c r="F948" s="1" t="s">
        <v>11</v>
      </c>
      <c r="G948" s="1" t="str">
        <f>IFERROR(__xludf.DUMMYFUNCTION("GOOGLETRANSLATE(D948,""fr"",""en"")"),"#VALUE!")</f>
        <v>#VALUE!</v>
      </c>
    </row>
    <row r="949" ht="15.75" customHeight="1">
      <c r="A949" s="1" t="s">
        <v>2542</v>
      </c>
      <c r="B949" s="1">
        <v>5.0</v>
      </c>
      <c r="C949" s="1" t="s">
        <v>2543</v>
      </c>
      <c r="D949" s="1" t="s">
        <v>2544</v>
      </c>
      <c r="E949" s="1" t="s">
        <v>10</v>
      </c>
      <c r="F949" s="1" t="s">
        <v>11</v>
      </c>
      <c r="G949" s="1" t="str">
        <f>IFERROR(__xludf.DUMMYFUNCTION("GOOGLETRANSLATE(D949,""fr"",""en"")"),"#VALUE!")</f>
        <v>#VALUE!</v>
      </c>
    </row>
    <row r="950" ht="15.75" customHeight="1">
      <c r="A950" s="1" t="s">
        <v>1778</v>
      </c>
      <c r="B950" s="1">
        <v>1.0</v>
      </c>
      <c r="C950" s="1" t="s">
        <v>2545</v>
      </c>
      <c r="D950" s="1" t="s">
        <v>2546</v>
      </c>
      <c r="E950" s="1" t="s">
        <v>960</v>
      </c>
      <c r="F950" s="1" t="s">
        <v>84</v>
      </c>
      <c r="G950" s="1" t="str">
        <f>IFERROR(__xludf.DUMMYFUNCTION("GOOGLETRANSLATE(D950,""fr"",""en"")"),"#VALUE!")</f>
        <v>#VALUE!</v>
      </c>
    </row>
    <row r="951" ht="15.75" customHeight="1">
      <c r="A951" s="1" t="s">
        <v>255</v>
      </c>
      <c r="B951" s="1">
        <v>2.0</v>
      </c>
      <c r="C951" s="1" t="s">
        <v>2547</v>
      </c>
      <c r="D951" s="1" t="s">
        <v>2548</v>
      </c>
      <c r="E951" s="1" t="s">
        <v>103</v>
      </c>
      <c r="F951" s="1" t="s">
        <v>48</v>
      </c>
      <c r="G951" s="1" t="str">
        <f>IFERROR(__xludf.DUMMYFUNCTION("GOOGLETRANSLATE(D951,""fr"",""en"")"),"#VALUE!")</f>
        <v>#VALUE!</v>
      </c>
    </row>
    <row r="952" ht="15.75" customHeight="1">
      <c r="A952" s="1" t="s">
        <v>2549</v>
      </c>
      <c r="B952" s="1">
        <v>2.0</v>
      </c>
      <c r="C952" s="1" t="s">
        <v>2550</v>
      </c>
      <c r="D952" s="1" t="s">
        <v>2551</v>
      </c>
      <c r="E952" s="1" t="s">
        <v>109</v>
      </c>
      <c r="F952" s="1" t="s">
        <v>11</v>
      </c>
      <c r="G952" s="1" t="str">
        <f>IFERROR(__xludf.DUMMYFUNCTION("GOOGLETRANSLATE(D952,""fr"",""en"")"),"#VALUE!")</f>
        <v>#VALUE!</v>
      </c>
    </row>
    <row r="953" ht="15.75" customHeight="1">
      <c r="A953" s="1" t="s">
        <v>1867</v>
      </c>
      <c r="B953" s="1">
        <v>2.0</v>
      </c>
      <c r="C953" s="1" t="s">
        <v>2552</v>
      </c>
      <c r="D953" s="1" t="s">
        <v>2553</v>
      </c>
      <c r="E953" s="1" t="s">
        <v>273</v>
      </c>
      <c r="F953" s="1" t="s">
        <v>11</v>
      </c>
      <c r="G953" s="1" t="str">
        <f>IFERROR(__xludf.DUMMYFUNCTION("GOOGLETRANSLATE(D953,""fr"",""en"")"),"#VALUE!")</f>
        <v>#VALUE!</v>
      </c>
    </row>
    <row r="954" ht="15.75" customHeight="1">
      <c r="A954" s="1" t="s">
        <v>624</v>
      </c>
      <c r="B954" s="1">
        <v>5.0</v>
      </c>
      <c r="C954" s="1" t="s">
        <v>2554</v>
      </c>
      <c r="D954" s="1" t="s">
        <v>2555</v>
      </c>
      <c r="E954" s="1" t="s">
        <v>10</v>
      </c>
      <c r="F954" s="1" t="s">
        <v>11</v>
      </c>
      <c r="G954" s="1" t="str">
        <f>IFERROR(__xludf.DUMMYFUNCTION("GOOGLETRANSLATE(D954,""fr"",""en"")"),"#VALUE!")</f>
        <v>#VALUE!</v>
      </c>
    </row>
    <row r="955" ht="15.75" customHeight="1">
      <c r="A955" s="1" t="s">
        <v>2556</v>
      </c>
      <c r="B955" s="1">
        <v>1.0</v>
      </c>
      <c r="C955" s="1" t="s">
        <v>2557</v>
      </c>
      <c r="D955" s="1" t="s">
        <v>2558</v>
      </c>
      <c r="E955" s="1" t="s">
        <v>196</v>
      </c>
      <c r="F955" s="1" t="s">
        <v>118</v>
      </c>
      <c r="G955" s="1" t="str">
        <f>IFERROR(__xludf.DUMMYFUNCTION("GOOGLETRANSLATE(D955,""fr"",""en"")"),"#VALUE!")</f>
        <v>#VALUE!</v>
      </c>
    </row>
    <row r="956" ht="15.75" customHeight="1">
      <c r="A956" s="1" t="s">
        <v>1113</v>
      </c>
      <c r="B956" s="1">
        <v>5.0</v>
      </c>
      <c r="C956" s="1" t="s">
        <v>2559</v>
      </c>
      <c r="D956" s="1" t="s">
        <v>2560</v>
      </c>
      <c r="E956" s="1" t="s">
        <v>21</v>
      </c>
      <c r="F956" s="1" t="s">
        <v>11</v>
      </c>
      <c r="G956" s="1" t="str">
        <f>IFERROR(__xludf.DUMMYFUNCTION("GOOGLETRANSLATE(D956,""fr"",""en"")"),"#VALUE!")</f>
        <v>#VALUE!</v>
      </c>
    </row>
    <row r="957" ht="15.75" customHeight="1">
      <c r="A957" s="1" t="s">
        <v>2561</v>
      </c>
      <c r="B957" s="1">
        <v>1.0</v>
      </c>
      <c r="C957" s="1" t="s">
        <v>2562</v>
      </c>
      <c r="D957" s="1" t="s">
        <v>2563</v>
      </c>
      <c r="E957" s="1" t="s">
        <v>960</v>
      </c>
      <c r="F957" s="1" t="s">
        <v>84</v>
      </c>
      <c r="G957" s="1" t="str">
        <f>IFERROR(__xludf.DUMMYFUNCTION("GOOGLETRANSLATE(D957,""fr"",""en"")"),"#VALUE!")</f>
        <v>#VALUE!</v>
      </c>
    </row>
    <row r="958" ht="15.75" customHeight="1">
      <c r="A958" s="1" t="s">
        <v>173</v>
      </c>
      <c r="B958" s="1">
        <v>4.0</v>
      </c>
      <c r="C958" s="1" t="s">
        <v>2564</v>
      </c>
      <c r="D958" s="1" t="s">
        <v>2565</v>
      </c>
      <c r="E958" s="1" t="s">
        <v>10</v>
      </c>
      <c r="F958" s="1" t="s">
        <v>11</v>
      </c>
      <c r="G958" s="1" t="str">
        <f>IFERROR(__xludf.DUMMYFUNCTION("GOOGLETRANSLATE(D958,""fr"",""en"")"),"#VALUE!")</f>
        <v>#VALUE!</v>
      </c>
    </row>
    <row r="959" ht="15.75" customHeight="1">
      <c r="A959" s="1" t="s">
        <v>2566</v>
      </c>
      <c r="B959" s="1">
        <v>1.0</v>
      </c>
      <c r="C959" s="1" t="s">
        <v>2567</v>
      </c>
      <c r="D959" s="1" t="s">
        <v>2568</v>
      </c>
      <c r="E959" s="1" t="s">
        <v>750</v>
      </c>
      <c r="F959" s="1" t="s">
        <v>110</v>
      </c>
      <c r="G959" s="1" t="str">
        <f>IFERROR(__xludf.DUMMYFUNCTION("GOOGLETRANSLATE(D959,""fr"",""en"")"),"#VALUE!")</f>
        <v>#VALUE!</v>
      </c>
    </row>
    <row r="960" ht="15.75" customHeight="1">
      <c r="A960" s="1" t="s">
        <v>2569</v>
      </c>
      <c r="B960" s="1">
        <v>1.0</v>
      </c>
      <c r="C960" s="1" t="s">
        <v>2570</v>
      </c>
      <c r="D960" s="1" t="s">
        <v>2571</v>
      </c>
      <c r="E960" s="1" t="s">
        <v>226</v>
      </c>
      <c r="F960" s="1" t="s">
        <v>110</v>
      </c>
      <c r="G960" s="1" t="str">
        <f>IFERROR(__xludf.DUMMYFUNCTION("GOOGLETRANSLATE(D960,""fr"",""en"")"),"#VALUE!")</f>
        <v>#VALUE!</v>
      </c>
    </row>
    <row r="961" ht="15.75" customHeight="1">
      <c r="A961" s="1" t="s">
        <v>1317</v>
      </c>
      <c r="B961" s="1">
        <v>4.0</v>
      </c>
      <c r="C961" s="1" t="s">
        <v>2572</v>
      </c>
      <c r="D961" s="1" t="s">
        <v>2573</v>
      </c>
      <c r="E961" s="1" t="s">
        <v>21</v>
      </c>
      <c r="F961" s="1" t="s">
        <v>11</v>
      </c>
      <c r="G961" s="1" t="str">
        <f>IFERROR(__xludf.DUMMYFUNCTION("GOOGLETRANSLATE(D961,""fr"",""en"")"),"#VALUE!")</f>
        <v>#VALUE!</v>
      </c>
    </row>
    <row r="962" ht="15.75" customHeight="1">
      <c r="A962" s="1" t="s">
        <v>2574</v>
      </c>
      <c r="B962" s="1">
        <v>1.0</v>
      </c>
      <c r="C962" s="1" t="s">
        <v>2575</v>
      </c>
      <c r="D962" s="1" t="s">
        <v>2576</v>
      </c>
      <c r="E962" s="1" t="s">
        <v>423</v>
      </c>
      <c r="F962" s="1" t="s">
        <v>30</v>
      </c>
      <c r="G962" s="1" t="str">
        <f>IFERROR(__xludf.DUMMYFUNCTION("GOOGLETRANSLATE(D962,""fr"",""en"")"),"#VALUE!")</f>
        <v>#VALUE!</v>
      </c>
    </row>
    <row r="963" ht="15.75" customHeight="1">
      <c r="A963" s="1" t="s">
        <v>53</v>
      </c>
      <c r="B963" s="1">
        <v>2.0</v>
      </c>
      <c r="C963" s="1" t="s">
        <v>2577</v>
      </c>
      <c r="D963" s="1" t="s">
        <v>2578</v>
      </c>
      <c r="E963" s="1" t="s">
        <v>169</v>
      </c>
      <c r="F963" s="1" t="s">
        <v>110</v>
      </c>
      <c r="G963" s="1" t="str">
        <f>IFERROR(__xludf.DUMMYFUNCTION("GOOGLETRANSLATE(D963,""fr"",""en"")"),"#VALUE!")</f>
        <v>#VALUE!</v>
      </c>
    </row>
    <row r="964" ht="15.75" customHeight="1">
      <c r="A964" s="1" t="s">
        <v>391</v>
      </c>
      <c r="B964" s="1">
        <v>5.0</v>
      </c>
      <c r="C964" s="1" t="s">
        <v>2579</v>
      </c>
      <c r="D964" s="1" t="s">
        <v>2580</v>
      </c>
      <c r="E964" s="1" t="s">
        <v>10</v>
      </c>
      <c r="F964" s="1" t="s">
        <v>11</v>
      </c>
      <c r="G964" s="1" t="str">
        <f>IFERROR(__xludf.DUMMYFUNCTION("GOOGLETRANSLATE(D964,""fr"",""en"")"),"#VALUE!")</f>
        <v>#VALUE!</v>
      </c>
    </row>
    <row r="965" ht="15.75" customHeight="1">
      <c r="A965" s="1" t="s">
        <v>1607</v>
      </c>
      <c r="B965" s="1">
        <v>1.0</v>
      </c>
      <c r="C965" s="1" t="s">
        <v>2581</v>
      </c>
      <c r="D965" s="1" t="s">
        <v>2582</v>
      </c>
      <c r="E965" s="1" t="s">
        <v>21</v>
      </c>
      <c r="F965" s="1" t="s">
        <v>11</v>
      </c>
      <c r="G965" s="1" t="str">
        <f>IFERROR(__xludf.DUMMYFUNCTION("GOOGLETRANSLATE(D965,""fr"",""en"")"),"#VALUE!")</f>
        <v>#VALUE!</v>
      </c>
    </row>
    <row r="966" ht="15.75" customHeight="1">
      <c r="A966" s="1" t="s">
        <v>77</v>
      </c>
      <c r="B966" s="1">
        <v>2.0</v>
      </c>
      <c r="C966" s="1" t="s">
        <v>2583</v>
      </c>
      <c r="D966" s="1" t="s">
        <v>2584</v>
      </c>
      <c r="E966" s="1" t="s">
        <v>10</v>
      </c>
      <c r="F966" s="1" t="s">
        <v>11</v>
      </c>
      <c r="G966" s="1" t="str">
        <f>IFERROR(__xludf.DUMMYFUNCTION("GOOGLETRANSLATE(D966,""fr"",""en"")"),"#VALUE!")</f>
        <v>#VALUE!</v>
      </c>
    </row>
    <row r="967" ht="15.75" customHeight="1">
      <c r="A967" s="1" t="s">
        <v>2585</v>
      </c>
      <c r="B967" s="1">
        <v>1.0</v>
      </c>
      <c r="C967" s="1" t="s">
        <v>2586</v>
      </c>
      <c r="D967" s="1" t="s">
        <v>2587</v>
      </c>
      <c r="E967" s="1" t="s">
        <v>423</v>
      </c>
      <c r="F967" s="1" t="s">
        <v>30</v>
      </c>
      <c r="G967" s="1" t="str">
        <f>IFERROR(__xludf.DUMMYFUNCTION("GOOGLETRANSLATE(D967,""fr"",""en"")"),"#VALUE!")</f>
        <v>#VALUE!</v>
      </c>
    </row>
    <row r="968" ht="15.75" customHeight="1">
      <c r="A968" s="1" t="s">
        <v>713</v>
      </c>
      <c r="B968" s="1">
        <v>3.0</v>
      </c>
      <c r="C968" s="1" t="s">
        <v>2588</v>
      </c>
      <c r="D968" s="1" t="s">
        <v>2589</v>
      </c>
      <c r="E968" s="1" t="s">
        <v>21</v>
      </c>
      <c r="F968" s="1" t="s">
        <v>11</v>
      </c>
      <c r="G968" s="1" t="str">
        <f>IFERROR(__xludf.DUMMYFUNCTION("GOOGLETRANSLATE(D968,""fr"",""en"")"),"#VALUE!")</f>
        <v>#VALUE!</v>
      </c>
    </row>
    <row r="969" ht="15.75" customHeight="1">
      <c r="A969" s="1" t="s">
        <v>2590</v>
      </c>
      <c r="B969" s="1">
        <v>3.0</v>
      </c>
      <c r="C969" s="1" t="s">
        <v>2591</v>
      </c>
      <c r="D969" s="1" t="s">
        <v>2592</v>
      </c>
      <c r="E969" s="1" t="s">
        <v>484</v>
      </c>
      <c r="F969" s="1" t="s">
        <v>30</v>
      </c>
      <c r="G969" s="1" t="str">
        <f>IFERROR(__xludf.DUMMYFUNCTION("GOOGLETRANSLATE(D969,""fr"",""en"")"),"#VALUE!")</f>
        <v>#VALUE!</v>
      </c>
    </row>
    <row r="970" ht="15.75" customHeight="1">
      <c r="A970" s="1" t="s">
        <v>1796</v>
      </c>
      <c r="B970" s="1">
        <v>4.0</v>
      </c>
      <c r="C970" s="1" t="s">
        <v>2593</v>
      </c>
      <c r="D970" s="1" t="s">
        <v>2594</v>
      </c>
      <c r="E970" s="1" t="s">
        <v>226</v>
      </c>
      <c r="F970" s="1" t="s">
        <v>11</v>
      </c>
      <c r="G970" s="1" t="str">
        <f>IFERROR(__xludf.DUMMYFUNCTION("GOOGLETRANSLATE(D970,""fr"",""en"")"),"#VALUE!")</f>
        <v>#VALUE!</v>
      </c>
    </row>
    <row r="971" ht="15.75" customHeight="1">
      <c r="A971" s="1" t="s">
        <v>741</v>
      </c>
      <c r="B971" s="1">
        <v>4.0</v>
      </c>
      <c r="C971" s="1" t="s">
        <v>2595</v>
      </c>
      <c r="D971" s="1" t="s">
        <v>2596</v>
      </c>
      <c r="E971" s="1" t="s">
        <v>10</v>
      </c>
      <c r="F971" s="1" t="s">
        <v>11</v>
      </c>
      <c r="G971" s="1" t="str">
        <f>IFERROR(__xludf.DUMMYFUNCTION("GOOGLETRANSLATE(D971,""fr"",""en"")"),"#VALUE!")</f>
        <v>#VALUE!</v>
      </c>
    </row>
    <row r="972" ht="15.75" customHeight="1">
      <c r="A972" s="1" t="s">
        <v>411</v>
      </c>
      <c r="B972" s="1">
        <v>1.0</v>
      </c>
      <c r="C972" s="1" t="s">
        <v>2597</v>
      </c>
      <c r="D972" s="1" t="s">
        <v>2598</v>
      </c>
      <c r="E972" s="1" t="s">
        <v>484</v>
      </c>
      <c r="F972" s="1" t="s">
        <v>30</v>
      </c>
      <c r="G972" s="1" t="str">
        <f>IFERROR(__xludf.DUMMYFUNCTION("GOOGLETRANSLATE(D972,""fr"",""en"")"),"#VALUE!")</f>
        <v>#VALUE!</v>
      </c>
    </row>
    <row r="973" ht="15.75" customHeight="1">
      <c r="A973" s="1" t="s">
        <v>2599</v>
      </c>
      <c r="B973" s="1">
        <v>4.0</v>
      </c>
      <c r="C973" s="1" t="s">
        <v>2600</v>
      </c>
      <c r="D973" s="1" t="s">
        <v>2601</v>
      </c>
      <c r="E973" s="1" t="s">
        <v>292</v>
      </c>
      <c r="F973" s="1" t="s">
        <v>11</v>
      </c>
      <c r="G973" s="1" t="str">
        <f>IFERROR(__xludf.DUMMYFUNCTION("GOOGLETRANSLATE(D973,""fr"",""en"")"),"#VALUE!")</f>
        <v>#VALUE!</v>
      </c>
    </row>
    <row r="974" ht="15.75" customHeight="1">
      <c r="A974" s="1" t="s">
        <v>1065</v>
      </c>
      <c r="B974" s="1">
        <v>1.0</v>
      </c>
      <c r="C974" s="1" t="s">
        <v>2602</v>
      </c>
      <c r="D974" s="1" t="s">
        <v>2603</v>
      </c>
      <c r="E974" s="1" t="s">
        <v>169</v>
      </c>
      <c r="F974" s="1" t="s">
        <v>11</v>
      </c>
      <c r="G974" s="1" t="str">
        <f>IFERROR(__xludf.DUMMYFUNCTION("GOOGLETRANSLATE(D974,""fr"",""en"")"),"#VALUE!")</f>
        <v>#VALUE!</v>
      </c>
    </row>
    <row r="975" ht="15.75" customHeight="1">
      <c r="A975" s="1" t="s">
        <v>166</v>
      </c>
      <c r="B975" s="1">
        <v>3.0</v>
      </c>
      <c r="C975" s="1" t="s">
        <v>2604</v>
      </c>
      <c r="D975" s="1" t="s">
        <v>2605</v>
      </c>
      <c r="E975" s="1" t="s">
        <v>10</v>
      </c>
      <c r="F975" s="1" t="s">
        <v>11</v>
      </c>
      <c r="G975" s="1" t="str">
        <f>IFERROR(__xludf.DUMMYFUNCTION("GOOGLETRANSLATE(D975,""fr"",""en"")"),"#VALUE!")</f>
        <v>#VALUE!</v>
      </c>
    </row>
    <row r="976" ht="15.75" customHeight="1">
      <c r="A976" s="1" t="s">
        <v>1361</v>
      </c>
      <c r="B976" s="1">
        <v>4.0</v>
      </c>
      <c r="C976" s="1" t="s">
        <v>2606</v>
      </c>
      <c r="D976" s="1" t="s">
        <v>2607</v>
      </c>
      <c r="E976" s="1" t="s">
        <v>21</v>
      </c>
      <c r="F976" s="1" t="s">
        <v>11</v>
      </c>
      <c r="G976" s="1" t="str">
        <f>IFERROR(__xludf.DUMMYFUNCTION("GOOGLETRANSLATE(D976,""fr"",""en"")"),"#VALUE!")</f>
        <v>#VALUE!</v>
      </c>
    </row>
    <row r="977" ht="15.75" customHeight="1">
      <c r="A977" s="1" t="s">
        <v>582</v>
      </c>
      <c r="B977" s="1">
        <v>3.0</v>
      </c>
      <c r="C977" s="1" t="s">
        <v>2608</v>
      </c>
      <c r="D977" s="1" t="s">
        <v>2609</v>
      </c>
      <c r="E977" s="1" t="s">
        <v>423</v>
      </c>
      <c r="F977" s="1" t="s">
        <v>30</v>
      </c>
      <c r="G977" s="1" t="str">
        <f>IFERROR(__xludf.DUMMYFUNCTION("GOOGLETRANSLATE(D977,""fr"",""en"")"),"#VALUE!")</f>
        <v>#VALUE!</v>
      </c>
    </row>
    <row r="978" ht="15.75" customHeight="1">
      <c r="A978" s="1" t="s">
        <v>2610</v>
      </c>
      <c r="B978" s="1">
        <v>5.0</v>
      </c>
      <c r="C978" s="1" t="s">
        <v>2611</v>
      </c>
      <c r="D978" s="1" t="s">
        <v>2612</v>
      </c>
      <c r="E978" s="1" t="s">
        <v>29</v>
      </c>
      <c r="F978" s="1" t="s">
        <v>30</v>
      </c>
      <c r="G978" s="1" t="str">
        <f>IFERROR(__xludf.DUMMYFUNCTION("GOOGLETRANSLATE(D978,""fr"",""en"")"),"#VALUE!")</f>
        <v>#VALUE!</v>
      </c>
    </row>
    <row r="979" ht="15.75" customHeight="1">
      <c r="A979" s="1" t="s">
        <v>2613</v>
      </c>
      <c r="B979" s="1">
        <v>4.0</v>
      </c>
      <c r="C979" s="1" t="s">
        <v>2614</v>
      </c>
      <c r="D979" s="1" t="s">
        <v>2615</v>
      </c>
      <c r="E979" s="1" t="s">
        <v>10</v>
      </c>
      <c r="F979" s="1" t="s">
        <v>11</v>
      </c>
      <c r="G979" s="1" t="str">
        <f>IFERROR(__xludf.DUMMYFUNCTION("GOOGLETRANSLATE(D979,""fr"",""en"")"),"#VALUE!")</f>
        <v>#VALUE!</v>
      </c>
    </row>
    <row r="980" ht="15.75" customHeight="1">
      <c r="A980" s="1" t="s">
        <v>532</v>
      </c>
      <c r="B980" s="1">
        <v>3.0</v>
      </c>
      <c r="C980" s="1" t="s">
        <v>2616</v>
      </c>
      <c r="D980" s="1" t="s">
        <v>2617</v>
      </c>
      <c r="E980" s="1" t="s">
        <v>65</v>
      </c>
      <c r="F980" s="1" t="s">
        <v>66</v>
      </c>
      <c r="G980" s="1" t="str">
        <f>IFERROR(__xludf.DUMMYFUNCTION("GOOGLETRANSLATE(D980,""fr"",""en"")"),"#VALUE!")</f>
        <v>#VALUE!</v>
      </c>
    </row>
    <row r="981" ht="15.75" customHeight="1">
      <c r="A981" s="1" t="s">
        <v>1097</v>
      </c>
      <c r="B981" s="1">
        <v>2.0</v>
      </c>
      <c r="C981" s="1" t="s">
        <v>2618</v>
      </c>
      <c r="D981" s="1" t="s">
        <v>2619</v>
      </c>
      <c r="E981" s="1" t="s">
        <v>125</v>
      </c>
      <c r="F981" s="1" t="s">
        <v>11</v>
      </c>
      <c r="G981" s="1" t="str">
        <f>IFERROR(__xludf.DUMMYFUNCTION("GOOGLETRANSLATE(D981,""fr"",""en"")"),"#VALUE!")</f>
        <v>#VALUE!</v>
      </c>
    </row>
    <row r="982" ht="15.75" customHeight="1">
      <c r="A982" s="1" t="s">
        <v>2620</v>
      </c>
      <c r="B982" s="1">
        <v>2.0</v>
      </c>
      <c r="C982" s="1" t="s">
        <v>2621</v>
      </c>
      <c r="D982" s="1" t="s">
        <v>2622</v>
      </c>
      <c r="E982" s="1" t="s">
        <v>43</v>
      </c>
      <c r="F982" s="1" t="s">
        <v>30</v>
      </c>
      <c r="G982" s="1" t="str">
        <f>IFERROR(__xludf.DUMMYFUNCTION("GOOGLETRANSLATE(D982,""fr"",""en"")"),"#VALUE!")</f>
        <v>#VALUE!</v>
      </c>
    </row>
    <row r="983" ht="15.75" customHeight="1">
      <c r="A983" s="1" t="s">
        <v>1849</v>
      </c>
      <c r="B983" s="1">
        <v>1.0</v>
      </c>
      <c r="C983" s="1" t="s">
        <v>2623</v>
      </c>
      <c r="D983" s="1" t="s">
        <v>2624</v>
      </c>
      <c r="E983" s="1" t="s">
        <v>373</v>
      </c>
      <c r="F983" s="1" t="s">
        <v>118</v>
      </c>
      <c r="G983" s="1" t="str">
        <f>IFERROR(__xludf.DUMMYFUNCTION("GOOGLETRANSLATE(D983,""fr"",""en"")"),"#VALUE!")</f>
        <v>#VALUE!</v>
      </c>
    </row>
    <row r="984" ht="15.75" customHeight="1">
      <c r="A984" s="1" t="s">
        <v>2625</v>
      </c>
      <c r="B984" s="1">
        <v>2.0</v>
      </c>
      <c r="C984" s="1" t="s">
        <v>2626</v>
      </c>
      <c r="D984" s="1" t="s">
        <v>2627</v>
      </c>
      <c r="E984" s="1" t="s">
        <v>280</v>
      </c>
      <c r="F984" s="1" t="s">
        <v>11</v>
      </c>
      <c r="G984" s="1" t="str">
        <f>IFERROR(__xludf.DUMMYFUNCTION("GOOGLETRANSLATE(D984,""fr"",""en"")"),"#VALUE!")</f>
        <v>#VALUE!</v>
      </c>
    </row>
    <row r="985" ht="15.75" customHeight="1">
      <c r="A985" s="1" t="s">
        <v>2003</v>
      </c>
      <c r="B985" s="1">
        <v>1.0</v>
      </c>
      <c r="C985" s="1" t="s">
        <v>2628</v>
      </c>
      <c r="D985" s="1" t="s">
        <v>2629</v>
      </c>
      <c r="E985" s="1" t="s">
        <v>29</v>
      </c>
      <c r="F985" s="1" t="s">
        <v>30</v>
      </c>
      <c r="G985" s="1" t="str">
        <f>IFERROR(__xludf.DUMMYFUNCTION("GOOGLETRANSLATE(D985,""fr"",""en"")"),"#VALUE!")</f>
        <v>#VALUE!</v>
      </c>
    </row>
    <row r="986" ht="15.75" customHeight="1">
      <c r="A986" s="1" t="s">
        <v>2630</v>
      </c>
      <c r="B986" s="1">
        <v>3.0</v>
      </c>
      <c r="C986" s="1" t="s">
        <v>2631</v>
      </c>
      <c r="D986" s="1" t="s">
        <v>2632</v>
      </c>
      <c r="E986" s="1" t="s">
        <v>65</v>
      </c>
      <c r="F986" s="1" t="s">
        <v>66</v>
      </c>
      <c r="G986" s="1" t="str">
        <f>IFERROR(__xludf.DUMMYFUNCTION("GOOGLETRANSLATE(D986,""fr"",""en"")"),"#VALUE!")</f>
        <v>#VALUE!</v>
      </c>
    </row>
    <row r="987" ht="15.75" customHeight="1">
      <c r="A987" s="1" t="s">
        <v>445</v>
      </c>
      <c r="B987" s="1">
        <v>3.0</v>
      </c>
      <c r="C987" s="1" t="s">
        <v>2633</v>
      </c>
      <c r="D987" s="1" t="s">
        <v>2634</v>
      </c>
      <c r="E987" s="1" t="s">
        <v>21</v>
      </c>
      <c r="F987" s="1" t="s">
        <v>11</v>
      </c>
      <c r="G987" s="1" t="str">
        <f>IFERROR(__xludf.DUMMYFUNCTION("GOOGLETRANSLATE(D987,""fr"",""en"")"),"#VALUE!")</f>
        <v>#VALUE!</v>
      </c>
    </row>
    <row r="988" ht="15.75" customHeight="1">
      <c r="A988" s="1" t="s">
        <v>15</v>
      </c>
      <c r="B988" s="1">
        <v>5.0</v>
      </c>
      <c r="C988" s="1" t="s">
        <v>2635</v>
      </c>
      <c r="D988" s="1" t="s">
        <v>2636</v>
      </c>
      <c r="E988" s="1" t="s">
        <v>10</v>
      </c>
      <c r="F988" s="1" t="s">
        <v>11</v>
      </c>
      <c r="G988" s="1" t="str">
        <f>IFERROR(__xludf.DUMMYFUNCTION("GOOGLETRANSLATE(D988,""fr"",""en"")"),"#VALUE!")</f>
        <v>#VALUE!</v>
      </c>
    </row>
    <row r="989" ht="15.75" customHeight="1">
      <c r="A989" s="1" t="s">
        <v>2637</v>
      </c>
      <c r="B989" s="1">
        <v>3.0</v>
      </c>
      <c r="C989" s="1" t="s">
        <v>2638</v>
      </c>
      <c r="D989" s="1" t="s">
        <v>2639</v>
      </c>
      <c r="E989" s="1" t="s">
        <v>29</v>
      </c>
      <c r="F989" s="1" t="s">
        <v>30</v>
      </c>
      <c r="G989" s="1" t="str">
        <f>IFERROR(__xludf.DUMMYFUNCTION("GOOGLETRANSLATE(D989,""fr"",""en"")"),"#VALUE!")</f>
        <v>#VALUE!</v>
      </c>
    </row>
    <row r="990" ht="15.75" customHeight="1">
      <c r="A990" s="1" t="s">
        <v>2640</v>
      </c>
      <c r="B990" s="1">
        <v>2.0</v>
      </c>
      <c r="C990" s="1" t="s">
        <v>2641</v>
      </c>
      <c r="D990" s="1" t="s">
        <v>2642</v>
      </c>
      <c r="E990" s="1" t="s">
        <v>1472</v>
      </c>
      <c r="F990" s="1" t="s">
        <v>84</v>
      </c>
      <c r="G990" s="1" t="str">
        <f>IFERROR(__xludf.DUMMYFUNCTION("GOOGLETRANSLATE(D990,""fr"",""en"")"),"#VALUE!")</f>
        <v>#VALUE!</v>
      </c>
    </row>
    <row r="991" ht="15.75" customHeight="1">
      <c r="A991" s="1" t="s">
        <v>2643</v>
      </c>
      <c r="B991" s="1">
        <v>5.0</v>
      </c>
      <c r="C991" s="1" t="s">
        <v>2644</v>
      </c>
      <c r="D991" s="1" t="s">
        <v>2645</v>
      </c>
      <c r="E991" s="1" t="s">
        <v>554</v>
      </c>
      <c r="F991" s="1" t="s">
        <v>30</v>
      </c>
      <c r="G991" s="1" t="str">
        <f>IFERROR(__xludf.DUMMYFUNCTION("GOOGLETRANSLATE(D991,""fr"",""en"")"),"#VALUE!")</f>
        <v>#VALUE!</v>
      </c>
    </row>
    <row r="992" ht="15.75" customHeight="1">
      <c r="A992" s="1" t="s">
        <v>929</v>
      </c>
      <c r="B992" s="1">
        <v>1.0</v>
      </c>
      <c r="C992" s="1" t="s">
        <v>2646</v>
      </c>
      <c r="D992" s="1" t="s">
        <v>2647</v>
      </c>
      <c r="E992" s="1" t="s">
        <v>169</v>
      </c>
      <c r="F992" s="1" t="s">
        <v>11</v>
      </c>
      <c r="G992" s="1" t="str">
        <f>IFERROR(__xludf.DUMMYFUNCTION("GOOGLETRANSLATE(D992,""fr"",""en"")"),"#VALUE!")</f>
        <v>#VALUE!</v>
      </c>
    </row>
    <row r="993" ht="15.75" customHeight="1">
      <c r="A993" s="1" t="s">
        <v>558</v>
      </c>
      <c r="B993" s="1">
        <v>4.0</v>
      </c>
      <c r="C993" s="1" t="s">
        <v>2648</v>
      </c>
      <c r="D993" s="1" t="s">
        <v>2649</v>
      </c>
      <c r="E993" s="1" t="s">
        <v>65</v>
      </c>
      <c r="F993" s="1" t="s">
        <v>66</v>
      </c>
      <c r="G993" s="1" t="str">
        <f>IFERROR(__xludf.DUMMYFUNCTION("GOOGLETRANSLATE(D993,""fr"",""en"")"),"#VALUE!")</f>
        <v>#VALUE!</v>
      </c>
    </row>
    <row r="994" ht="15.75" customHeight="1">
      <c r="A994" s="1" t="s">
        <v>1135</v>
      </c>
      <c r="B994" s="1">
        <v>3.0</v>
      </c>
      <c r="C994" s="1" t="s">
        <v>2650</v>
      </c>
      <c r="D994" s="1" t="s">
        <v>2651</v>
      </c>
      <c r="E994" s="1" t="s">
        <v>169</v>
      </c>
      <c r="F994" s="1" t="s">
        <v>11</v>
      </c>
      <c r="G994" s="1" t="str">
        <f>IFERROR(__xludf.DUMMYFUNCTION("GOOGLETRANSLATE(D994,""fr"",""en"")"),"#VALUE!")</f>
        <v>#VALUE!</v>
      </c>
    </row>
    <row r="995" ht="15.75" customHeight="1">
      <c r="A995" s="1" t="s">
        <v>769</v>
      </c>
      <c r="B995" s="1">
        <v>5.0</v>
      </c>
      <c r="C995" s="1" t="s">
        <v>2652</v>
      </c>
      <c r="D995" s="1" t="s">
        <v>2653</v>
      </c>
      <c r="E995" s="1" t="s">
        <v>10</v>
      </c>
      <c r="F995" s="1" t="s">
        <v>11</v>
      </c>
      <c r="G995" s="1" t="str">
        <f>IFERROR(__xludf.DUMMYFUNCTION("GOOGLETRANSLATE(D995,""fr"",""en"")"),"#VALUE!")</f>
        <v>#VALUE!</v>
      </c>
    </row>
    <row r="996" ht="15.75" customHeight="1">
      <c r="A996" s="1" t="s">
        <v>40</v>
      </c>
      <c r="B996" s="1">
        <v>5.0</v>
      </c>
      <c r="C996" s="1" t="s">
        <v>2654</v>
      </c>
      <c r="D996" s="1" t="s">
        <v>2655</v>
      </c>
      <c r="E996" s="1" t="s">
        <v>176</v>
      </c>
      <c r="F996" s="1" t="s">
        <v>66</v>
      </c>
      <c r="G996" s="1" t="str">
        <f>IFERROR(__xludf.DUMMYFUNCTION("GOOGLETRANSLATE(D996,""fr"",""en"")"),"#VALUE!")</f>
        <v>#VALUE!</v>
      </c>
    </row>
    <row r="997" ht="15.75" customHeight="1">
      <c r="A997" s="1" t="s">
        <v>2656</v>
      </c>
      <c r="B997" s="1">
        <v>2.0</v>
      </c>
      <c r="C997" s="1" t="s">
        <v>2657</v>
      </c>
      <c r="D997" s="1" t="s">
        <v>2658</v>
      </c>
      <c r="E997" s="1" t="s">
        <v>226</v>
      </c>
      <c r="F997" s="1" t="s">
        <v>11</v>
      </c>
      <c r="G997" s="1" t="str">
        <f>IFERROR(__xludf.DUMMYFUNCTION("GOOGLETRANSLATE(D997,""fr"",""en"")"),"#VALUE!")</f>
        <v>#VALUE!</v>
      </c>
    </row>
    <row r="998" ht="15.75" customHeight="1">
      <c r="A998" s="1" t="s">
        <v>1540</v>
      </c>
      <c r="B998" s="1">
        <v>3.0</v>
      </c>
      <c r="C998" s="1" t="s">
        <v>2659</v>
      </c>
      <c r="D998" s="1" t="s">
        <v>2660</v>
      </c>
      <c r="E998" s="1" t="s">
        <v>614</v>
      </c>
      <c r="F998" s="1" t="s">
        <v>30</v>
      </c>
      <c r="G998" s="1" t="str">
        <f>IFERROR(__xludf.DUMMYFUNCTION("GOOGLETRANSLATE(D998,""fr"",""en"")"),"#VALUE!")</f>
        <v>#VALUE!</v>
      </c>
    </row>
    <row r="999" ht="15.75" customHeight="1">
      <c r="A999" s="1" t="s">
        <v>2661</v>
      </c>
      <c r="B999" s="1">
        <v>1.0</v>
      </c>
      <c r="C999" s="1" t="s">
        <v>2662</v>
      </c>
      <c r="D999" s="1" t="s">
        <v>2663</v>
      </c>
      <c r="E999" s="1" t="s">
        <v>750</v>
      </c>
      <c r="F999" s="1" t="s">
        <v>110</v>
      </c>
      <c r="G999" s="1" t="str">
        <f>IFERROR(__xludf.DUMMYFUNCTION("GOOGLETRANSLATE(D999,""fr"",""en"")"),"#VALUE!")</f>
        <v>#VALUE!</v>
      </c>
    </row>
    <row r="1000" ht="15.75" customHeight="1">
      <c r="A1000" s="1" t="s">
        <v>62</v>
      </c>
      <c r="B1000" s="1">
        <v>2.0</v>
      </c>
      <c r="C1000" s="1" t="s">
        <v>2664</v>
      </c>
      <c r="D1000" s="1" t="s">
        <v>2665</v>
      </c>
      <c r="E1000" s="1" t="s">
        <v>10</v>
      </c>
      <c r="F1000" s="1" t="s">
        <v>11</v>
      </c>
      <c r="G1000" s="1" t="str">
        <f>IFERROR(__xludf.DUMMYFUNCTION("GOOGLETRANSLATE(D1000,""fr"",""en"")"),"#VALUE!")</f>
        <v>#VALUE!</v>
      </c>
    </row>
    <row r="1001" ht="15.75" customHeight="1">
      <c r="A1001" s="1" t="s">
        <v>2461</v>
      </c>
      <c r="B1001" s="1">
        <v>2.0</v>
      </c>
      <c r="C1001" s="1" t="s">
        <v>2666</v>
      </c>
      <c r="D1001" s="1" t="s">
        <v>2667</v>
      </c>
      <c r="E1001" s="1" t="s">
        <v>21</v>
      </c>
      <c r="F1001" s="1" t="s">
        <v>11</v>
      </c>
      <c r="G1001" s="1" t="str">
        <f>IFERROR(__xludf.DUMMYFUNCTION("GOOGLETRANSLATE(D1001,""fr"",""en"")"),"#VALUE!")</f>
        <v>#VALUE!</v>
      </c>
    </row>
    <row r="1002" ht="15.75" customHeight="1">
      <c r="A1002" s="1" t="s">
        <v>624</v>
      </c>
      <c r="B1002" s="1">
        <v>4.0</v>
      </c>
      <c r="C1002" s="1" t="s">
        <v>2668</v>
      </c>
      <c r="D1002" s="1" t="s">
        <v>2669</v>
      </c>
      <c r="E1002" s="1" t="s">
        <v>10</v>
      </c>
      <c r="F1002" s="1" t="s">
        <v>11</v>
      </c>
      <c r="G1002" s="1" t="str">
        <f>IFERROR(__xludf.DUMMYFUNCTION("GOOGLETRANSLATE(D1002,""fr"",""en"")"),"#VALUE!")</f>
        <v>#VALUE!</v>
      </c>
    </row>
    <row r="1003" ht="15.75" customHeight="1">
      <c r="A1003" s="1" t="s">
        <v>2670</v>
      </c>
      <c r="B1003" s="1">
        <v>1.0</v>
      </c>
      <c r="C1003" s="1" t="s">
        <v>2671</v>
      </c>
      <c r="D1003" s="1" t="s">
        <v>2672</v>
      </c>
      <c r="E1003" s="1" t="s">
        <v>125</v>
      </c>
      <c r="F1003" s="1" t="s">
        <v>11</v>
      </c>
      <c r="G1003" s="1" t="str">
        <f>IFERROR(__xludf.DUMMYFUNCTION("GOOGLETRANSLATE(D1003,""fr"",""en"")"),"#VALUE!")</f>
        <v>#VALUE!</v>
      </c>
    </row>
    <row r="1004" ht="15.75" customHeight="1">
      <c r="A1004" s="1" t="s">
        <v>2673</v>
      </c>
      <c r="B1004" s="1">
        <v>1.0</v>
      </c>
      <c r="C1004" s="1" t="s">
        <v>2674</v>
      </c>
      <c r="D1004" s="1" t="s">
        <v>2675</v>
      </c>
      <c r="E1004" s="1" t="s">
        <v>292</v>
      </c>
      <c r="F1004" s="1" t="s">
        <v>11</v>
      </c>
      <c r="G1004" s="1" t="str">
        <f>IFERROR(__xludf.DUMMYFUNCTION("GOOGLETRANSLATE(D1004,""fr"",""en"")"),"#VALUE!")</f>
        <v>#VALUE!</v>
      </c>
    </row>
    <row r="1005" ht="15.75" customHeight="1">
      <c r="A1005" s="1" t="s">
        <v>2676</v>
      </c>
      <c r="B1005" s="1">
        <v>1.0</v>
      </c>
      <c r="C1005" s="1" t="s">
        <v>2677</v>
      </c>
      <c r="D1005" s="1" t="s">
        <v>2678</v>
      </c>
      <c r="E1005" s="1" t="s">
        <v>296</v>
      </c>
      <c r="F1005" s="1" t="s">
        <v>11</v>
      </c>
      <c r="G1005" s="1" t="str">
        <f>IFERROR(__xludf.DUMMYFUNCTION("GOOGLETRANSLATE(D1005,""fr"",""en"")"),"#VALUE!")</f>
        <v>#VALUE!</v>
      </c>
    </row>
    <row r="1006" ht="15.75" customHeight="1">
      <c r="A1006" s="1" t="s">
        <v>424</v>
      </c>
      <c r="B1006" s="1">
        <v>5.0</v>
      </c>
      <c r="C1006" s="1" t="s">
        <v>2679</v>
      </c>
      <c r="D1006" s="1" t="s">
        <v>2680</v>
      </c>
      <c r="E1006" s="1" t="s">
        <v>10</v>
      </c>
      <c r="F1006" s="1" t="s">
        <v>11</v>
      </c>
      <c r="G1006" s="1" t="str">
        <f>IFERROR(__xludf.DUMMYFUNCTION("GOOGLETRANSLATE(D1006,""fr"",""en"")"),"#VALUE!")</f>
        <v>#VALUE!</v>
      </c>
    </row>
    <row r="1007" ht="15.75" customHeight="1">
      <c r="A1007" s="1" t="s">
        <v>1764</v>
      </c>
      <c r="B1007" s="1">
        <v>4.0</v>
      </c>
      <c r="C1007" s="1" t="s">
        <v>2681</v>
      </c>
      <c r="D1007" s="1" t="s">
        <v>2682</v>
      </c>
      <c r="E1007" s="1" t="s">
        <v>614</v>
      </c>
      <c r="F1007" s="1" t="s">
        <v>30</v>
      </c>
      <c r="G1007" s="1" t="str">
        <f>IFERROR(__xludf.DUMMYFUNCTION("GOOGLETRANSLATE(D1007,""fr"",""en"")"),"#VALUE!")</f>
        <v>#VALUE!</v>
      </c>
    </row>
    <row r="1008" ht="15.75" customHeight="1">
      <c r="A1008" s="1" t="s">
        <v>2683</v>
      </c>
      <c r="B1008" s="1">
        <v>3.0</v>
      </c>
      <c r="C1008" s="1" t="s">
        <v>2684</v>
      </c>
      <c r="D1008" s="1" t="s">
        <v>2685</v>
      </c>
      <c r="E1008" s="1" t="s">
        <v>73</v>
      </c>
      <c r="F1008" s="1" t="s">
        <v>30</v>
      </c>
      <c r="G1008" s="1" t="str">
        <f>IFERROR(__xludf.DUMMYFUNCTION("GOOGLETRANSLATE(D1008,""fr"",""en"")"),"#VALUE!")</f>
        <v>#VALUE!</v>
      </c>
    </row>
    <row r="1009" ht="15.75" customHeight="1">
      <c r="A1009" s="1" t="s">
        <v>284</v>
      </c>
      <c r="B1009" s="1">
        <v>3.0</v>
      </c>
      <c r="C1009" s="1" t="s">
        <v>2686</v>
      </c>
      <c r="D1009" s="1" t="s">
        <v>2687</v>
      </c>
      <c r="E1009" s="1" t="s">
        <v>10</v>
      </c>
      <c r="F1009" s="1" t="s">
        <v>11</v>
      </c>
      <c r="G1009" s="1" t="str">
        <f>IFERROR(__xludf.DUMMYFUNCTION("GOOGLETRANSLATE(D1009,""fr"",""en"")"),"#VALUE!")</f>
        <v>#VALUE!</v>
      </c>
    </row>
    <row r="1010" ht="15.75" customHeight="1">
      <c r="A1010" s="1" t="s">
        <v>1696</v>
      </c>
      <c r="B1010" s="1">
        <v>5.0</v>
      </c>
      <c r="C1010" s="1" t="s">
        <v>2688</v>
      </c>
      <c r="D1010" s="1" t="s">
        <v>2689</v>
      </c>
      <c r="E1010" s="1" t="s">
        <v>21</v>
      </c>
      <c r="F1010" s="1" t="s">
        <v>11</v>
      </c>
      <c r="G1010" s="1" t="str">
        <f>IFERROR(__xludf.DUMMYFUNCTION("GOOGLETRANSLATE(D1010,""fr"",""en"")"),"#VALUE!")</f>
        <v>#VALUE!</v>
      </c>
    </row>
    <row r="1011" ht="15.75" customHeight="1">
      <c r="A1011" s="1" t="s">
        <v>147</v>
      </c>
      <c r="B1011" s="1">
        <v>5.0</v>
      </c>
      <c r="C1011" s="1" t="s">
        <v>2690</v>
      </c>
      <c r="D1011" s="1" t="s">
        <v>2691</v>
      </c>
      <c r="E1011" s="1" t="s">
        <v>21</v>
      </c>
      <c r="F1011" s="1" t="s">
        <v>11</v>
      </c>
      <c r="G1011" s="1" t="str">
        <f>IFERROR(__xludf.DUMMYFUNCTION("GOOGLETRANSLATE(D1011,""fr"",""en"")"),"#VALUE!")</f>
        <v>#VALUE!</v>
      </c>
    </row>
    <row r="1012" ht="15.75" customHeight="1">
      <c r="A1012" s="1" t="s">
        <v>1375</v>
      </c>
      <c r="B1012" s="1">
        <v>2.0</v>
      </c>
      <c r="C1012" s="1" t="s">
        <v>2692</v>
      </c>
      <c r="D1012" s="1" t="s">
        <v>2693</v>
      </c>
      <c r="E1012" s="1" t="s">
        <v>10</v>
      </c>
      <c r="F1012" s="1" t="s">
        <v>11</v>
      </c>
      <c r="G1012" s="1" t="str">
        <f>IFERROR(__xludf.DUMMYFUNCTION("GOOGLETRANSLATE(D1012,""fr"",""en"")"),"#VALUE!")</f>
        <v>#VALUE!</v>
      </c>
    </row>
    <row r="1013" ht="15.75" customHeight="1">
      <c r="A1013" s="1" t="s">
        <v>2694</v>
      </c>
      <c r="B1013" s="1">
        <v>2.0</v>
      </c>
      <c r="C1013" s="1" t="s">
        <v>2695</v>
      </c>
      <c r="D1013" s="1" t="s">
        <v>2696</v>
      </c>
      <c r="E1013" s="1" t="s">
        <v>10</v>
      </c>
      <c r="F1013" s="1" t="s">
        <v>11</v>
      </c>
      <c r="G1013" s="1" t="str">
        <f>IFERROR(__xludf.DUMMYFUNCTION("GOOGLETRANSLATE(D1013,""fr"",""en"")"),"#VALUE!")</f>
        <v>#VALUE!</v>
      </c>
    </row>
    <row r="1014" ht="15.75" customHeight="1">
      <c r="A1014" s="1" t="s">
        <v>974</v>
      </c>
      <c r="B1014" s="1">
        <v>5.0</v>
      </c>
      <c r="C1014" s="1" t="s">
        <v>2697</v>
      </c>
      <c r="D1014" s="1" t="s">
        <v>2698</v>
      </c>
      <c r="E1014" s="1" t="s">
        <v>10</v>
      </c>
      <c r="F1014" s="1" t="s">
        <v>11</v>
      </c>
      <c r="G1014" s="1" t="str">
        <f>IFERROR(__xludf.DUMMYFUNCTION("GOOGLETRANSLATE(D1014,""fr"",""en"")"),"#VALUE!")</f>
        <v>#VALUE!</v>
      </c>
    </row>
    <row r="1015" ht="15.75" customHeight="1">
      <c r="A1015" s="1" t="s">
        <v>2699</v>
      </c>
      <c r="B1015" s="1">
        <v>2.0</v>
      </c>
      <c r="C1015" s="1" t="s">
        <v>2700</v>
      </c>
      <c r="D1015" s="1" t="s">
        <v>2701</v>
      </c>
      <c r="E1015" s="1" t="s">
        <v>1192</v>
      </c>
      <c r="F1015" s="1" t="s">
        <v>110</v>
      </c>
      <c r="G1015" s="1" t="str">
        <f>IFERROR(__xludf.DUMMYFUNCTION("GOOGLETRANSLATE(D1015,""fr"",""en"")"),"#VALUE!")</f>
        <v>#VALUE!</v>
      </c>
    </row>
    <row r="1016" ht="15.75" customHeight="1">
      <c r="A1016" s="1" t="s">
        <v>2702</v>
      </c>
      <c r="B1016" s="1">
        <v>2.0</v>
      </c>
      <c r="C1016" s="1" t="s">
        <v>2703</v>
      </c>
      <c r="D1016" s="1" t="s">
        <v>2704</v>
      </c>
      <c r="E1016" s="1" t="s">
        <v>10</v>
      </c>
      <c r="F1016" s="1" t="s">
        <v>11</v>
      </c>
      <c r="G1016" s="1" t="str">
        <f>IFERROR(__xludf.DUMMYFUNCTION("GOOGLETRANSLATE(D1016,""fr"",""en"")"),"#VALUE!")</f>
        <v>#VALUE!</v>
      </c>
    </row>
    <row r="1017" ht="15.75" customHeight="1">
      <c r="A1017" s="1" t="s">
        <v>1879</v>
      </c>
      <c r="B1017" s="1">
        <v>4.0</v>
      </c>
      <c r="C1017" s="1" t="s">
        <v>2705</v>
      </c>
      <c r="D1017" s="1" t="s">
        <v>2706</v>
      </c>
      <c r="E1017" s="1" t="s">
        <v>21</v>
      </c>
      <c r="F1017" s="1" t="s">
        <v>11</v>
      </c>
      <c r="G1017" s="1" t="str">
        <f>IFERROR(__xludf.DUMMYFUNCTION("GOOGLETRANSLATE(D1017,""fr"",""en"")"),"#VALUE!")</f>
        <v>#VALUE!</v>
      </c>
    </row>
    <row r="1018" ht="15.75" customHeight="1">
      <c r="A1018" s="1" t="s">
        <v>2707</v>
      </c>
      <c r="B1018" s="1">
        <v>1.0</v>
      </c>
      <c r="C1018" s="1" t="s">
        <v>2708</v>
      </c>
      <c r="D1018" s="1" t="s">
        <v>2709</v>
      </c>
      <c r="E1018" s="1" t="s">
        <v>575</v>
      </c>
      <c r="F1018" s="1" t="s">
        <v>84</v>
      </c>
      <c r="G1018" s="1" t="str">
        <f>IFERROR(__xludf.DUMMYFUNCTION("GOOGLETRANSLATE(D1018,""fr"",""en"")"),"#VALUE!")</f>
        <v>#VALUE!</v>
      </c>
    </row>
    <row r="1019" ht="15.75" customHeight="1">
      <c r="A1019" s="1" t="s">
        <v>141</v>
      </c>
      <c r="B1019" s="1">
        <v>1.0</v>
      </c>
      <c r="C1019" s="1" t="s">
        <v>2710</v>
      </c>
      <c r="D1019" s="1" t="s">
        <v>2711</v>
      </c>
      <c r="E1019" s="1" t="s">
        <v>373</v>
      </c>
      <c r="F1019" s="1" t="s">
        <v>30</v>
      </c>
      <c r="G1019" s="1" t="str">
        <f>IFERROR(__xludf.DUMMYFUNCTION("GOOGLETRANSLATE(D1019,""fr"",""en"")"),"#VALUE!")</f>
        <v>#VALUE!</v>
      </c>
    </row>
    <row r="1020" ht="15.75" customHeight="1">
      <c r="A1020" s="1" t="s">
        <v>2712</v>
      </c>
      <c r="B1020" s="1">
        <v>1.0</v>
      </c>
      <c r="C1020" s="1" t="s">
        <v>2713</v>
      </c>
      <c r="D1020" s="1" t="s">
        <v>2714</v>
      </c>
      <c r="E1020" s="1" t="s">
        <v>1543</v>
      </c>
      <c r="F1020" s="1" t="s">
        <v>118</v>
      </c>
      <c r="G1020" s="1" t="str">
        <f>IFERROR(__xludf.DUMMYFUNCTION("GOOGLETRANSLATE(D1020,""fr"",""en"")"),"#VALUE!")</f>
        <v>#VALUE!</v>
      </c>
    </row>
    <row r="1021" ht="15.75" customHeight="1">
      <c r="A1021" s="1" t="s">
        <v>2715</v>
      </c>
      <c r="B1021" s="1">
        <v>1.0</v>
      </c>
      <c r="C1021" s="1" t="s">
        <v>2716</v>
      </c>
      <c r="D1021" s="1" t="s">
        <v>2717</v>
      </c>
      <c r="E1021" s="1" t="s">
        <v>484</v>
      </c>
      <c r="F1021" s="1" t="s">
        <v>30</v>
      </c>
      <c r="G1021" s="1" t="str">
        <f>IFERROR(__xludf.DUMMYFUNCTION("GOOGLETRANSLATE(D1021,""fr"",""en"")"),"#VALUE!")</f>
        <v>#VALUE!</v>
      </c>
    </row>
    <row r="1022" ht="15.75" customHeight="1">
      <c r="A1022" s="1" t="s">
        <v>147</v>
      </c>
      <c r="B1022" s="1">
        <v>1.0</v>
      </c>
      <c r="C1022" s="1" t="s">
        <v>2718</v>
      </c>
      <c r="D1022" s="1" t="s">
        <v>2719</v>
      </c>
      <c r="E1022" s="1" t="s">
        <v>827</v>
      </c>
      <c r="F1022" s="1" t="s">
        <v>39</v>
      </c>
      <c r="G1022" s="1" t="str">
        <f>IFERROR(__xludf.DUMMYFUNCTION("GOOGLETRANSLATE(D1022,""fr"",""en"")"),"#VALUE!")</f>
        <v>#VALUE!</v>
      </c>
    </row>
    <row r="1023" ht="15.75" customHeight="1">
      <c r="A1023" s="1" t="s">
        <v>144</v>
      </c>
      <c r="B1023" s="1">
        <v>5.0</v>
      </c>
      <c r="C1023" s="1" t="s">
        <v>2720</v>
      </c>
      <c r="D1023" s="1" t="s">
        <v>2721</v>
      </c>
      <c r="E1023" s="1" t="s">
        <v>21</v>
      </c>
      <c r="F1023" s="1" t="s">
        <v>11</v>
      </c>
      <c r="G1023" s="1" t="str">
        <f>IFERROR(__xludf.DUMMYFUNCTION("GOOGLETRANSLATE(D1023,""fr"",""en"")"),"#VALUE!")</f>
        <v>#VALUE!</v>
      </c>
    </row>
    <row r="1024" ht="15.75" customHeight="1">
      <c r="A1024" s="1" t="s">
        <v>1663</v>
      </c>
      <c r="B1024" s="1">
        <v>5.0</v>
      </c>
      <c r="C1024" s="1" t="s">
        <v>2722</v>
      </c>
      <c r="D1024" s="1" t="s">
        <v>2723</v>
      </c>
      <c r="E1024" s="1" t="s">
        <v>21</v>
      </c>
      <c r="F1024" s="1" t="s">
        <v>11</v>
      </c>
      <c r="G1024" s="1" t="str">
        <f>IFERROR(__xludf.DUMMYFUNCTION("GOOGLETRANSLATE(D1024,""fr"",""en"")"),"#VALUE!")</f>
        <v>#VALUE!</v>
      </c>
    </row>
    <row r="1025" ht="15.75" customHeight="1">
      <c r="A1025" s="1" t="s">
        <v>2724</v>
      </c>
      <c r="B1025" s="1">
        <v>1.0</v>
      </c>
      <c r="C1025" s="1" t="s">
        <v>2725</v>
      </c>
      <c r="D1025" s="1" t="s">
        <v>2726</v>
      </c>
      <c r="E1025" s="1" t="s">
        <v>2727</v>
      </c>
      <c r="F1025" s="1" t="s">
        <v>66</v>
      </c>
      <c r="G1025" s="1" t="str">
        <f>IFERROR(__xludf.DUMMYFUNCTION("GOOGLETRANSLATE(D1025,""fr"",""en"")"),"#VALUE!")</f>
        <v>#VALUE!</v>
      </c>
    </row>
    <row r="1026" ht="15.75" customHeight="1">
      <c r="A1026" s="1" t="s">
        <v>2728</v>
      </c>
      <c r="B1026" s="1">
        <v>1.0</v>
      </c>
      <c r="C1026" s="1" t="s">
        <v>2729</v>
      </c>
      <c r="D1026" s="1" t="s">
        <v>2730</v>
      </c>
      <c r="E1026" s="1" t="s">
        <v>296</v>
      </c>
      <c r="F1026" s="1" t="s">
        <v>48</v>
      </c>
      <c r="G1026" s="1" t="str">
        <f>IFERROR(__xludf.DUMMYFUNCTION("GOOGLETRANSLATE(D1026,""fr"",""en"")"),"#VALUE!")</f>
        <v>#VALUE!</v>
      </c>
    </row>
    <row r="1027" ht="15.75" customHeight="1">
      <c r="A1027" s="1" t="s">
        <v>1581</v>
      </c>
      <c r="B1027" s="1">
        <v>1.0</v>
      </c>
      <c r="C1027" s="1" t="s">
        <v>2731</v>
      </c>
      <c r="D1027" s="1" t="s">
        <v>2732</v>
      </c>
      <c r="E1027" s="1" t="s">
        <v>10</v>
      </c>
      <c r="F1027" s="1" t="s">
        <v>11</v>
      </c>
      <c r="G1027" s="1" t="str">
        <f>IFERROR(__xludf.DUMMYFUNCTION("GOOGLETRANSLATE(D1027,""fr"",""en"")"),"#VALUE!")</f>
        <v>#VALUE!</v>
      </c>
    </row>
    <row r="1028" ht="15.75" customHeight="1">
      <c r="A1028" s="1" t="s">
        <v>153</v>
      </c>
      <c r="B1028" s="1">
        <v>2.0</v>
      </c>
      <c r="C1028" s="1" t="s">
        <v>2733</v>
      </c>
      <c r="D1028" s="1" t="s">
        <v>2734</v>
      </c>
      <c r="E1028" s="1" t="s">
        <v>10</v>
      </c>
      <c r="F1028" s="1" t="s">
        <v>11</v>
      </c>
      <c r="G1028" s="1" t="str">
        <f>IFERROR(__xludf.DUMMYFUNCTION("GOOGLETRANSLATE(D1028,""fr"",""en"")"),"#VALUE!")</f>
        <v>#VALUE!</v>
      </c>
    </row>
    <row r="1029" ht="15.75" customHeight="1">
      <c r="A1029" s="1" t="s">
        <v>7</v>
      </c>
      <c r="B1029" s="1">
        <v>5.0</v>
      </c>
      <c r="C1029" s="1" t="s">
        <v>2735</v>
      </c>
      <c r="D1029" s="1" t="s">
        <v>2736</v>
      </c>
      <c r="E1029" s="1" t="s">
        <v>21</v>
      </c>
      <c r="F1029" s="1" t="s">
        <v>11</v>
      </c>
      <c r="G1029" s="1" t="str">
        <f>IFERROR(__xludf.DUMMYFUNCTION("GOOGLETRANSLATE(D1029,""fr"",""en"")"),"#VALUE!")</f>
        <v>#VALUE!</v>
      </c>
    </row>
    <row r="1030" ht="15.75" customHeight="1">
      <c r="A1030" s="1" t="s">
        <v>2737</v>
      </c>
      <c r="B1030" s="1">
        <v>1.0</v>
      </c>
      <c r="C1030" s="1" t="s">
        <v>2738</v>
      </c>
      <c r="D1030" s="1" t="s">
        <v>2739</v>
      </c>
      <c r="E1030" s="1" t="s">
        <v>21</v>
      </c>
      <c r="F1030" s="1" t="s">
        <v>11</v>
      </c>
      <c r="G1030" s="1" t="str">
        <f>IFERROR(__xludf.DUMMYFUNCTION("GOOGLETRANSLATE(D1030,""fr"",""en"")"),"#VALUE!")</f>
        <v>#VALUE!</v>
      </c>
    </row>
    <row r="1031" ht="15.75" customHeight="1">
      <c r="A1031" s="1" t="s">
        <v>707</v>
      </c>
      <c r="B1031" s="1">
        <v>4.0</v>
      </c>
      <c r="C1031" s="1" t="s">
        <v>2740</v>
      </c>
      <c r="D1031" s="1" t="s">
        <v>2741</v>
      </c>
      <c r="E1031" s="1" t="s">
        <v>29</v>
      </c>
      <c r="F1031" s="1" t="s">
        <v>30</v>
      </c>
      <c r="G1031" s="1" t="str">
        <f>IFERROR(__xludf.DUMMYFUNCTION("GOOGLETRANSLATE(D1031,""fr"",""en"")"),"#VALUE!")</f>
        <v>#VALUE!</v>
      </c>
    </row>
    <row r="1032" ht="15.75" customHeight="1">
      <c r="A1032" s="1" t="s">
        <v>569</v>
      </c>
      <c r="B1032" s="1">
        <v>2.0</v>
      </c>
      <c r="C1032" s="1" t="s">
        <v>2742</v>
      </c>
      <c r="D1032" s="1" t="s">
        <v>2743</v>
      </c>
      <c r="E1032" s="1" t="s">
        <v>614</v>
      </c>
      <c r="F1032" s="1" t="s">
        <v>30</v>
      </c>
      <c r="G1032" s="1" t="str">
        <f>IFERROR(__xludf.DUMMYFUNCTION("GOOGLETRANSLATE(D1032,""fr"",""en"")"),"#VALUE!")</f>
        <v>#VALUE!</v>
      </c>
    </row>
    <row r="1033" ht="15.75" customHeight="1">
      <c r="A1033" s="1" t="s">
        <v>2744</v>
      </c>
      <c r="B1033" s="1">
        <v>2.0</v>
      </c>
      <c r="C1033" s="1" t="s">
        <v>2745</v>
      </c>
      <c r="D1033" s="1" t="s">
        <v>2746</v>
      </c>
      <c r="E1033" s="1" t="s">
        <v>226</v>
      </c>
      <c r="F1033" s="1" t="s">
        <v>110</v>
      </c>
      <c r="G1033" s="1" t="str">
        <f>IFERROR(__xludf.DUMMYFUNCTION("GOOGLETRANSLATE(D1033,""fr"",""en"")"),"#VALUE!")</f>
        <v>#VALUE!</v>
      </c>
    </row>
    <row r="1034" ht="15.75" customHeight="1">
      <c r="A1034" s="1" t="s">
        <v>2747</v>
      </c>
      <c r="B1034" s="1">
        <v>4.0</v>
      </c>
      <c r="C1034" s="1" t="s">
        <v>2748</v>
      </c>
      <c r="D1034" s="1" t="s">
        <v>2749</v>
      </c>
      <c r="E1034" s="1" t="s">
        <v>176</v>
      </c>
      <c r="F1034" s="1" t="s">
        <v>66</v>
      </c>
      <c r="G1034" s="1" t="str">
        <f>IFERROR(__xludf.DUMMYFUNCTION("GOOGLETRANSLATE(D1034,""fr"",""en"")"),"#VALUE!")</f>
        <v>#VALUE!</v>
      </c>
    </row>
    <row r="1035" ht="15.75" customHeight="1">
      <c r="A1035" s="1" t="s">
        <v>2750</v>
      </c>
      <c r="B1035" s="1">
        <v>1.0</v>
      </c>
      <c r="C1035" s="1" t="s">
        <v>2751</v>
      </c>
      <c r="D1035" s="1" t="s">
        <v>2752</v>
      </c>
      <c r="E1035" s="1" t="s">
        <v>29</v>
      </c>
      <c r="F1035" s="1" t="s">
        <v>30</v>
      </c>
      <c r="G1035" s="1" t="str">
        <f>IFERROR(__xludf.DUMMYFUNCTION("GOOGLETRANSLATE(D1035,""fr"",""en"")"),"#VALUE!")</f>
        <v>#VALUE!</v>
      </c>
    </row>
    <row r="1036" ht="15.75" customHeight="1">
      <c r="A1036" s="1" t="s">
        <v>2753</v>
      </c>
      <c r="B1036" s="1">
        <v>2.0</v>
      </c>
      <c r="C1036" s="1" t="s">
        <v>2754</v>
      </c>
      <c r="D1036" s="1" t="s">
        <v>2755</v>
      </c>
      <c r="E1036" s="1" t="s">
        <v>1676</v>
      </c>
      <c r="F1036" s="1" t="s">
        <v>84</v>
      </c>
      <c r="G1036" s="1" t="str">
        <f>IFERROR(__xludf.DUMMYFUNCTION("GOOGLETRANSLATE(D1036,""fr"",""en"")"),"#VALUE!")</f>
        <v>#VALUE!</v>
      </c>
    </row>
    <row r="1037" ht="15.75" customHeight="1">
      <c r="A1037" s="1" t="s">
        <v>2756</v>
      </c>
      <c r="B1037" s="1">
        <v>4.0</v>
      </c>
      <c r="C1037" s="1" t="s">
        <v>2757</v>
      </c>
      <c r="D1037" s="1" t="s">
        <v>2758</v>
      </c>
      <c r="E1037" s="1" t="s">
        <v>29</v>
      </c>
      <c r="F1037" s="1" t="s">
        <v>30</v>
      </c>
      <c r="G1037" s="1" t="str">
        <f>IFERROR(__xludf.DUMMYFUNCTION("GOOGLETRANSLATE(D1037,""fr"",""en"")"),"#VALUE!")</f>
        <v>#VALUE!</v>
      </c>
    </row>
    <row r="1038" ht="15.75" customHeight="1">
      <c r="A1038" s="1" t="s">
        <v>1218</v>
      </c>
      <c r="B1038" s="1">
        <v>5.0</v>
      </c>
      <c r="C1038" s="1" t="s">
        <v>2759</v>
      </c>
      <c r="D1038" s="1" t="s">
        <v>2760</v>
      </c>
      <c r="E1038" s="1" t="s">
        <v>21</v>
      </c>
      <c r="F1038" s="1" t="s">
        <v>11</v>
      </c>
      <c r="G1038" s="1" t="str">
        <f>IFERROR(__xludf.DUMMYFUNCTION("GOOGLETRANSLATE(D1038,""fr"",""en"")"),"#VALUE!")</f>
        <v>#VALUE!</v>
      </c>
    </row>
    <row r="1039" ht="15.75" customHeight="1">
      <c r="A1039" s="1" t="s">
        <v>758</v>
      </c>
      <c r="B1039" s="1">
        <v>3.0</v>
      </c>
      <c r="C1039" s="1" t="s">
        <v>2761</v>
      </c>
      <c r="D1039" s="1" t="s">
        <v>2762</v>
      </c>
      <c r="E1039" s="1" t="s">
        <v>21</v>
      </c>
      <c r="F1039" s="1" t="s">
        <v>11</v>
      </c>
      <c r="G1039" s="1" t="str">
        <f>IFERROR(__xludf.DUMMYFUNCTION("GOOGLETRANSLATE(D1039,""fr"",""en"")"),"#VALUE!")</f>
        <v>#VALUE!</v>
      </c>
    </row>
    <row r="1040" ht="15.75" customHeight="1">
      <c r="A1040" s="1" t="s">
        <v>1138</v>
      </c>
      <c r="B1040" s="1">
        <v>5.0</v>
      </c>
      <c r="C1040" s="1" t="s">
        <v>2763</v>
      </c>
      <c r="D1040" s="1" t="s">
        <v>2764</v>
      </c>
      <c r="E1040" s="1" t="s">
        <v>21</v>
      </c>
      <c r="F1040" s="1" t="s">
        <v>11</v>
      </c>
      <c r="G1040" s="1" t="str">
        <f>IFERROR(__xludf.DUMMYFUNCTION("GOOGLETRANSLATE(D1040,""fr"",""en"")"),"#VALUE!")</f>
        <v>#VALUE!</v>
      </c>
    </row>
    <row r="1041" ht="15.75" customHeight="1">
      <c r="A1041" s="1" t="s">
        <v>2765</v>
      </c>
      <c r="B1041" s="1">
        <v>1.0</v>
      </c>
      <c r="C1041" s="1" t="s">
        <v>2766</v>
      </c>
      <c r="D1041" s="1" t="s">
        <v>2767</v>
      </c>
      <c r="E1041" s="1" t="s">
        <v>38</v>
      </c>
      <c r="F1041" s="1" t="s">
        <v>39</v>
      </c>
      <c r="G1041" s="1" t="str">
        <f>IFERROR(__xludf.DUMMYFUNCTION("GOOGLETRANSLATE(D1041,""fr"",""en"")"),"#VALUE!")</f>
        <v>#VALUE!</v>
      </c>
    </row>
    <row r="1042" ht="15.75" customHeight="1">
      <c r="A1042" s="1" t="s">
        <v>2768</v>
      </c>
      <c r="B1042" s="1">
        <v>1.0</v>
      </c>
      <c r="C1042" s="1" t="s">
        <v>2769</v>
      </c>
      <c r="D1042" s="1" t="s">
        <v>2770</v>
      </c>
      <c r="E1042" s="1" t="s">
        <v>125</v>
      </c>
      <c r="F1042" s="1" t="s">
        <v>11</v>
      </c>
      <c r="G1042" s="1" t="str">
        <f>IFERROR(__xludf.DUMMYFUNCTION("GOOGLETRANSLATE(D1042,""fr"",""en"")"),"#VALUE!")</f>
        <v>#VALUE!</v>
      </c>
    </row>
    <row r="1043" ht="15.75" customHeight="1">
      <c r="A1043" s="1" t="s">
        <v>2165</v>
      </c>
      <c r="B1043" s="1">
        <v>2.0</v>
      </c>
      <c r="C1043" s="1" t="s">
        <v>2771</v>
      </c>
      <c r="D1043" s="1" t="s">
        <v>2772</v>
      </c>
      <c r="E1043" s="1" t="s">
        <v>280</v>
      </c>
      <c r="F1043" s="1" t="s">
        <v>11</v>
      </c>
      <c r="G1043" s="1" t="str">
        <f>IFERROR(__xludf.DUMMYFUNCTION("GOOGLETRANSLATE(D1043,""fr"",""en"")"),"#VALUE!")</f>
        <v>#VALUE!</v>
      </c>
    </row>
    <row r="1044" ht="15.75" customHeight="1">
      <c r="A1044" s="1" t="s">
        <v>2773</v>
      </c>
      <c r="B1044" s="1">
        <v>1.0</v>
      </c>
      <c r="C1044" s="1" t="s">
        <v>2774</v>
      </c>
      <c r="D1044" s="1" t="s">
        <v>2775</v>
      </c>
      <c r="E1044" s="1" t="s">
        <v>423</v>
      </c>
      <c r="F1044" s="1" t="s">
        <v>30</v>
      </c>
      <c r="G1044" s="1" t="str">
        <f>IFERROR(__xludf.DUMMYFUNCTION("GOOGLETRANSLATE(D1044,""fr"",""en"")"),"#VALUE!")</f>
        <v>#VALUE!</v>
      </c>
    </row>
    <row r="1045" ht="15.75" customHeight="1">
      <c r="A1045" s="1" t="s">
        <v>2776</v>
      </c>
      <c r="B1045" s="1">
        <v>2.0</v>
      </c>
      <c r="C1045" s="1" t="s">
        <v>2777</v>
      </c>
      <c r="D1045" s="1" t="s">
        <v>2778</v>
      </c>
      <c r="E1045" s="1" t="s">
        <v>125</v>
      </c>
      <c r="F1045" s="1" t="s">
        <v>11</v>
      </c>
      <c r="G1045" s="1" t="str">
        <f>IFERROR(__xludf.DUMMYFUNCTION("GOOGLETRANSLATE(D1045,""fr"",""en"")"),"#VALUE!")</f>
        <v>#VALUE!</v>
      </c>
    </row>
    <row r="1046" ht="15.75" customHeight="1">
      <c r="A1046" s="1" t="s">
        <v>876</v>
      </c>
      <c r="B1046" s="1">
        <v>5.0</v>
      </c>
      <c r="C1046" s="1" t="s">
        <v>2779</v>
      </c>
      <c r="D1046" s="1" t="s">
        <v>2780</v>
      </c>
      <c r="E1046" s="1" t="s">
        <v>21</v>
      </c>
      <c r="F1046" s="1" t="s">
        <v>11</v>
      </c>
      <c r="G1046" s="1" t="str">
        <f>IFERROR(__xludf.DUMMYFUNCTION("GOOGLETRANSLATE(D1046,""fr"",""en"")"),"#VALUE!")</f>
        <v>#VALUE!</v>
      </c>
    </row>
    <row r="1047" ht="15.75" customHeight="1">
      <c r="A1047" s="1" t="s">
        <v>670</v>
      </c>
      <c r="B1047" s="1">
        <v>5.0</v>
      </c>
      <c r="C1047" s="1" t="s">
        <v>2781</v>
      </c>
      <c r="D1047" s="1" t="s">
        <v>2782</v>
      </c>
      <c r="E1047" s="1" t="s">
        <v>10</v>
      </c>
      <c r="F1047" s="1" t="s">
        <v>11</v>
      </c>
      <c r="G1047" s="1" t="str">
        <f>IFERROR(__xludf.DUMMYFUNCTION("GOOGLETRANSLATE(D1047,""fr"",""en"")"),"#VALUE!")</f>
        <v>#VALUE!</v>
      </c>
    </row>
    <row r="1048" ht="15.75" customHeight="1">
      <c r="A1048" s="1" t="s">
        <v>2039</v>
      </c>
      <c r="B1048" s="1">
        <v>4.0</v>
      </c>
      <c r="C1048" s="1" t="s">
        <v>2783</v>
      </c>
      <c r="D1048" s="1" t="s">
        <v>2784</v>
      </c>
      <c r="E1048" s="1" t="s">
        <v>484</v>
      </c>
      <c r="F1048" s="1" t="s">
        <v>30</v>
      </c>
      <c r="G1048" s="1" t="str">
        <f>IFERROR(__xludf.DUMMYFUNCTION("GOOGLETRANSLATE(D1048,""fr"",""en"")"),"#VALUE!")</f>
        <v>#VALUE!</v>
      </c>
    </row>
    <row r="1049" ht="15.75" customHeight="1">
      <c r="A1049" s="1" t="s">
        <v>585</v>
      </c>
      <c r="B1049" s="1">
        <v>3.0</v>
      </c>
      <c r="C1049" s="1" t="s">
        <v>2785</v>
      </c>
      <c r="D1049" s="1" t="s">
        <v>2786</v>
      </c>
      <c r="E1049" s="1" t="s">
        <v>10</v>
      </c>
      <c r="F1049" s="1" t="s">
        <v>11</v>
      </c>
      <c r="G1049" s="1" t="str">
        <f>IFERROR(__xludf.DUMMYFUNCTION("GOOGLETRANSLATE(D1049,""fr"",""en"")"),"#VALUE!")</f>
        <v>#VALUE!</v>
      </c>
    </row>
    <row r="1050" ht="15.75" customHeight="1">
      <c r="A1050" s="1" t="s">
        <v>1870</v>
      </c>
      <c r="B1050" s="1">
        <v>4.0</v>
      </c>
      <c r="C1050" s="1" t="s">
        <v>2787</v>
      </c>
      <c r="D1050" s="1" t="s">
        <v>2788</v>
      </c>
      <c r="E1050" s="1" t="s">
        <v>21</v>
      </c>
      <c r="F1050" s="1" t="s">
        <v>11</v>
      </c>
      <c r="G1050" s="1" t="str">
        <f>IFERROR(__xludf.DUMMYFUNCTION("GOOGLETRANSLATE(D1050,""fr"",""en"")"),"#VALUE!")</f>
        <v>#VALUE!</v>
      </c>
    </row>
    <row r="1051" ht="15.75" customHeight="1">
      <c r="A1051" s="1" t="s">
        <v>414</v>
      </c>
      <c r="B1051" s="1">
        <v>5.0</v>
      </c>
      <c r="C1051" s="1" t="s">
        <v>2789</v>
      </c>
      <c r="D1051" s="1" t="s">
        <v>2790</v>
      </c>
      <c r="E1051" s="1" t="s">
        <v>21</v>
      </c>
      <c r="F1051" s="1" t="s">
        <v>11</v>
      </c>
      <c r="G1051" s="1" t="str">
        <f>IFERROR(__xludf.DUMMYFUNCTION("GOOGLETRANSLATE(D1051,""fr"",""en"")"),"#VALUE!")</f>
        <v>#VALUE!</v>
      </c>
    </row>
    <row r="1052" ht="15.75" customHeight="1">
      <c r="A1052" s="1" t="s">
        <v>1113</v>
      </c>
      <c r="B1052" s="1">
        <v>4.0</v>
      </c>
      <c r="C1052" s="1" t="s">
        <v>2791</v>
      </c>
      <c r="D1052" s="1" t="s">
        <v>2792</v>
      </c>
      <c r="E1052" s="1" t="s">
        <v>21</v>
      </c>
      <c r="F1052" s="1" t="s">
        <v>11</v>
      </c>
      <c r="G1052" s="1" t="str">
        <f>IFERROR(__xludf.DUMMYFUNCTION("GOOGLETRANSLATE(D1052,""fr"",""en"")"),"#VALUE!")</f>
        <v>#VALUE!</v>
      </c>
    </row>
    <row r="1053" ht="15.75" customHeight="1">
      <c r="A1053" s="1" t="s">
        <v>2793</v>
      </c>
      <c r="B1053" s="1">
        <v>1.0</v>
      </c>
      <c r="C1053" s="1" t="s">
        <v>2794</v>
      </c>
      <c r="D1053" s="1" t="s">
        <v>2795</v>
      </c>
      <c r="E1053" s="1" t="s">
        <v>1192</v>
      </c>
      <c r="F1053" s="1" t="s">
        <v>110</v>
      </c>
      <c r="G1053" s="1" t="str">
        <f>IFERROR(__xludf.DUMMYFUNCTION("GOOGLETRANSLATE(D1053,""fr"",""en"")"),"I had a sinister following the Eleanor storm of January 3, 200 € of damage, I declare to my insurance, which puts 15 days to answer me unfavorablely, following a so -called deductible of € 380 !!!!!, then that the franchises are on average between 115, an"&amp;"d 150 € max. !!!!, so everything for my pocket !!!, when I have never had a claim, since the start of my registration in 2011, and certain insurance offers the 0 € deductible if no claim for several years !!!!!, for once I need you, nothing !!!!,")</f>
        <v>I had a sinister following the Eleanor storm of January 3, 200 € of damage, I declare to my insurance, which puts 15 days to answer me unfavorablely, following a so -called deductible of € 380 !!!!!, then that the franchises are on average between 115, and 150 € max. !!!!, so everything for my pocket !!!, when I have never had a claim, since the start of my registration in 2011, and certain insurance offers the 0 € deductible if no claim for several years !!!!!, for once I need you, nothing !!!!,</v>
      </c>
    </row>
    <row r="1054" ht="15.75" customHeight="1">
      <c r="A1054" s="1" t="s">
        <v>147</v>
      </c>
      <c r="B1054" s="1">
        <v>5.0</v>
      </c>
      <c r="C1054" s="1" t="s">
        <v>2796</v>
      </c>
      <c r="D1054" s="1" t="s">
        <v>2797</v>
      </c>
      <c r="E1054" s="1" t="s">
        <v>10</v>
      </c>
      <c r="F1054" s="1" t="s">
        <v>11</v>
      </c>
      <c r="G1054" s="1" t="str">
        <f>IFERROR(__xludf.DUMMYFUNCTION("GOOGLETRANSLATE(D1054,""fr"",""en"")"),"#VALUE!")</f>
        <v>#VALUE!</v>
      </c>
    </row>
    <row r="1055" ht="15.75" customHeight="1">
      <c r="A1055" s="1" t="s">
        <v>2798</v>
      </c>
      <c r="B1055" s="1">
        <v>1.0</v>
      </c>
      <c r="C1055" s="1" t="s">
        <v>2799</v>
      </c>
      <c r="D1055" s="1" t="s">
        <v>2800</v>
      </c>
      <c r="E1055" s="1" t="s">
        <v>52</v>
      </c>
      <c r="F1055" s="1" t="s">
        <v>110</v>
      </c>
      <c r="G1055" s="1" t="str">
        <f>IFERROR(__xludf.DUMMYFUNCTION("GOOGLETRANSLATE(D1055,""fr"",""en"")"),"#VALUE!")</f>
        <v>#VALUE!</v>
      </c>
    </row>
    <row r="1056" ht="15.75" customHeight="1">
      <c r="A1056" s="1" t="s">
        <v>2801</v>
      </c>
      <c r="B1056" s="1">
        <v>1.0</v>
      </c>
      <c r="C1056" s="1" t="s">
        <v>2802</v>
      </c>
      <c r="D1056" s="1" t="s">
        <v>2803</v>
      </c>
      <c r="E1056" s="1" t="s">
        <v>109</v>
      </c>
      <c r="F1056" s="1" t="s">
        <v>110</v>
      </c>
      <c r="G1056" s="1" t="str">
        <f>IFERROR(__xludf.DUMMYFUNCTION("GOOGLETRANSLATE(D1056,""fr"",""en"")"),"#VALUE!")</f>
        <v>#VALUE!</v>
      </c>
    </row>
    <row r="1057" ht="15.75" customHeight="1">
      <c r="A1057" s="1" t="s">
        <v>308</v>
      </c>
      <c r="B1057" s="1">
        <v>1.0</v>
      </c>
      <c r="C1057" s="1" t="s">
        <v>2804</v>
      </c>
      <c r="D1057" s="1" t="s">
        <v>2805</v>
      </c>
      <c r="E1057" s="1" t="s">
        <v>10</v>
      </c>
      <c r="F1057" s="1" t="s">
        <v>11</v>
      </c>
      <c r="G1057" s="1" t="str">
        <f>IFERROR(__xludf.DUMMYFUNCTION("GOOGLETRANSLATE(D1057,""fr"",""en"")"),"#VALUE!")</f>
        <v>#VALUE!</v>
      </c>
    </row>
    <row r="1058" ht="15.75" customHeight="1">
      <c r="A1058" s="1" t="s">
        <v>2806</v>
      </c>
      <c r="B1058" s="1">
        <v>4.0</v>
      </c>
      <c r="C1058" s="1" t="s">
        <v>2807</v>
      </c>
      <c r="D1058" s="1" t="s">
        <v>2808</v>
      </c>
      <c r="E1058" s="1" t="s">
        <v>614</v>
      </c>
      <c r="F1058" s="1" t="s">
        <v>30</v>
      </c>
      <c r="G1058" s="1" t="str">
        <f>IFERROR(__xludf.DUMMYFUNCTION("GOOGLETRANSLATE(D1058,""fr"",""en"")"),"#VALUE!")</f>
        <v>#VALUE!</v>
      </c>
    </row>
    <row r="1059" ht="15.75" customHeight="1">
      <c r="A1059" s="1" t="s">
        <v>2809</v>
      </c>
      <c r="B1059" s="1">
        <v>4.0</v>
      </c>
      <c r="C1059" s="1" t="s">
        <v>2810</v>
      </c>
      <c r="D1059" s="1" t="s">
        <v>2811</v>
      </c>
      <c r="E1059" s="1" t="s">
        <v>109</v>
      </c>
      <c r="F1059" s="1" t="s">
        <v>110</v>
      </c>
      <c r="G1059" s="1" t="str">
        <f>IFERROR(__xludf.DUMMYFUNCTION("GOOGLETRANSLATE(D1059,""fr"",""en"")"),"#VALUE!")</f>
        <v>#VALUE!</v>
      </c>
    </row>
    <row r="1060" ht="15.75" customHeight="1">
      <c r="A1060" s="1" t="s">
        <v>2812</v>
      </c>
      <c r="B1060" s="1">
        <v>3.0</v>
      </c>
      <c r="C1060" s="1" t="s">
        <v>2813</v>
      </c>
      <c r="D1060" s="1" t="s">
        <v>2814</v>
      </c>
      <c r="E1060" s="1" t="s">
        <v>484</v>
      </c>
      <c r="F1060" s="1" t="s">
        <v>30</v>
      </c>
      <c r="G1060" s="1" t="str">
        <f>IFERROR(__xludf.DUMMYFUNCTION("GOOGLETRANSLATE(D1060,""fr"",""en"")"),"#VALUE!")</f>
        <v>#VALUE!</v>
      </c>
    </row>
    <row r="1061" ht="15.75" customHeight="1">
      <c r="A1061" s="1" t="s">
        <v>1426</v>
      </c>
      <c r="B1061" s="1">
        <v>4.0</v>
      </c>
      <c r="C1061" s="1" t="s">
        <v>2815</v>
      </c>
      <c r="D1061" s="1" t="s">
        <v>2816</v>
      </c>
      <c r="E1061" s="1" t="s">
        <v>21</v>
      </c>
      <c r="F1061" s="1" t="s">
        <v>11</v>
      </c>
      <c r="G1061" s="1" t="str">
        <f>IFERROR(__xludf.DUMMYFUNCTION("GOOGLETRANSLATE(D1061,""fr"",""en"")"),"#VALUE!")</f>
        <v>#VALUE!</v>
      </c>
    </row>
    <row r="1062" ht="15.75" customHeight="1">
      <c r="A1062" s="1" t="s">
        <v>2817</v>
      </c>
      <c r="B1062" s="1">
        <v>1.0</v>
      </c>
      <c r="C1062" s="1" t="s">
        <v>2818</v>
      </c>
      <c r="D1062" s="1" t="s">
        <v>2819</v>
      </c>
      <c r="E1062" s="1" t="s">
        <v>43</v>
      </c>
      <c r="F1062" s="1" t="s">
        <v>30</v>
      </c>
      <c r="G1062" s="1" t="str">
        <f>IFERROR(__xludf.DUMMYFUNCTION("GOOGLETRANSLATE(D1062,""fr"",""en"")"),"#VALUE!")</f>
        <v>#VALUE!</v>
      </c>
    </row>
    <row r="1063" ht="15.75" customHeight="1">
      <c r="A1063" s="1" t="s">
        <v>338</v>
      </c>
      <c r="B1063" s="1">
        <v>5.0</v>
      </c>
      <c r="C1063" s="1" t="s">
        <v>2820</v>
      </c>
      <c r="D1063" s="1" t="s">
        <v>2821</v>
      </c>
      <c r="E1063" s="1" t="s">
        <v>10</v>
      </c>
      <c r="F1063" s="1" t="s">
        <v>11</v>
      </c>
      <c r="G1063" s="1" t="str">
        <f>IFERROR(__xludf.DUMMYFUNCTION("GOOGLETRANSLATE(D1063,""fr"",""en"")"),"#VALUE!")</f>
        <v>#VALUE!</v>
      </c>
    </row>
    <row r="1064" ht="15.75" customHeight="1">
      <c r="A1064" s="1" t="s">
        <v>600</v>
      </c>
      <c r="B1064" s="1">
        <v>5.0</v>
      </c>
      <c r="C1064" s="1" t="s">
        <v>2822</v>
      </c>
      <c r="D1064" s="1" t="s">
        <v>2823</v>
      </c>
      <c r="E1064" s="1" t="s">
        <v>10</v>
      </c>
      <c r="F1064" s="1" t="s">
        <v>11</v>
      </c>
      <c r="G1064" s="1" t="str">
        <f>IFERROR(__xludf.DUMMYFUNCTION("GOOGLETRANSLATE(D1064,""fr"",""en"")"),"#VALUE!")</f>
        <v>#VALUE!</v>
      </c>
    </row>
    <row r="1065" ht="15.75" customHeight="1">
      <c r="A1065" s="1" t="s">
        <v>1062</v>
      </c>
      <c r="B1065" s="1">
        <v>4.0</v>
      </c>
      <c r="C1065" s="1" t="s">
        <v>2824</v>
      </c>
      <c r="D1065" s="1" t="s">
        <v>2825</v>
      </c>
      <c r="E1065" s="1" t="s">
        <v>10</v>
      </c>
      <c r="F1065" s="1" t="s">
        <v>11</v>
      </c>
      <c r="G1065" s="1" t="str">
        <f>IFERROR(__xludf.DUMMYFUNCTION("GOOGLETRANSLATE(D1065,""fr"",""en"")"),"#VALUE!")</f>
        <v>#VALUE!</v>
      </c>
    </row>
    <row r="1066" ht="15.75" customHeight="1">
      <c r="A1066" s="1" t="s">
        <v>2826</v>
      </c>
      <c r="B1066" s="1">
        <v>5.0</v>
      </c>
      <c r="C1066" s="1" t="s">
        <v>2827</v>
      </c>
      <c r="D1066" s="1" t="s">
        <v>2828</v>
      </c>
      <c r="E1066" s="1" t="s">
        <v>10</v>
      </c>
      <c r="F1066" s="1" t="s">
        <v>11</v>
      </c>
      <c r="G1066" s="1" t="str">
        <f>IFERROR(__xludf.DUMMYFUNCTION("GOOGLETRANSLATE(D1066,""fr"",""en"")"),"#VALUE!")</f>
        <v>#VALUE!</v>
      </c>
    </row>
    <row r="1067" ht="15.75" customHeight="1">
      <c r="A1067" s="1" t="s">
        <v>1940</v>
      </c>
      <c r="B1067" s="1">
        <v>5.0</v>
      </c>
      <c r="C1067" s="1" t="s">
        <v>2829</v>
      </c>
      <c r="D1067" s="1" t="s">
        <v>2830</v>
      </c>
      <c r="E1067" s="1" t="s">
        <v>21</v>
      </c>
      <c r="F1067" s="1" t="s">
        <v>11</v>
      </c>
      <c r="G1067" s="1" t="str">
        <f>IFERROR(__xludf.DUMMYFUNCTION("GOOGLETRANSLATE(D1067,""fr"",""en"")"),"#VALUE!")</f>
        <v>#VALUE!</v>
      </c>
    </row>
    <row r="1068" ht="15.75" customHeight="1">
      <c r="A1068" s="1" t="s">
        <v>1113</v>
      </c>
      <c r="B1068" s="1">
        <v>4.0</v>
      </c>
      <c r="C1068" s="1" t="s">
        <v>2831</v>
      </c>
      <c r="D1068" s="1" t="s">
        <v>2832</v>
      </c>
      <c r="E1068" s="1" t="s">
        <v>21</v>
      </c>
      <c r="F1068" s="1" t="s">
        <v>11</v>
      </c>
      <c r="G1068" s="1" t="str">
        <f>IFERROR(__xludf.DUMMYFUNCTION("GOOGLETRANSLATE(D1068,""fr"",""en"")"),"#VALUE!")</f>
        <v>#VALUE!</v>
      </c>
    </row>
    <row r="1069" ht="15.75" customHeight="1">
      <c r="A1069" s="1" t="s">
        <v>1629</v>
      </c>
      <c r="B1069" s="1">
        <v>1.0</v>
      </c>
      <c r="C1069" s="1" t="s">
        <v>2833</v>
      </c>
      <c r="D1069" s="1" t="s">
        <v>2834</v>
      </c>
      <c r="E1069" s="1" t="s">
        <v>614</v>
      </c>
      <c r="F1069" s="1" t="s">
        <v>30</v>
      </c>
      <c r="G1069" s="1" t="str">
        <f>IFERROR(__xludf.DUMMYFUNCTION("GOOGLETRANSLATE(D1069,""fr"",""en"")"),"#VALUE!")</f>
        <v>#VALUE!</v>
      </c>
    </row>
    <row r="1070" ht="15.75" customHeight="1">
      <c r="A1070" s="1" t="s">
        <v>2343</v>
      </c>
      <c r="B1070" s="1">
        <v>3.0</v>
      </c>
      <c r="C1070" s="1" t="s">
        <v>2835</v>
      </c>
      <c r="D1070" s="1" t="s">
        <v>2836</v>
      </c>
      <c r="E1070" s="1" t="s">
        <v>21</v>
      </c>
      <c r="F1070" s="1" t="s">
        <v>11</v>
      </c>
      <c r="G1070" s="1" t="str">
        <f>IFERROR(__xludf.DUMMYFUNCTION("GOOGLETRANSLATE(D1070,""fr"",""en"")"),"#VALUE!")</f>
        <v>#VALUE!</v>
      </c>
    </row>
    <row r="1071" ht="15.75" customHeight="1">
      <c r="A1071" s="1" t="s">
        <v>724</v>
      </c>
      <c r="B1071" s="1">
        <v>1.0</v>
      </c>
      <c r="C1071" s="1" t="s">
        <v>2837</v>
      </c>
      <c r="D1071" s="1" t="s">
        <v>2838</v>
      </c>
      <c r="E1071" s="1" t="s">
        <v>196</v>
      </c>
      <c r="F1071" s="1" t="s">
        <v>118</v>
      </c>
      <c r="G1071" s="1" t="str">
        <f>IFERROR(__xludf.DUMMYFUNCTION("GOOGLETRANSLATE(D1071,""fr"",""en"")"),"#VALUE!")</f>
        <v>#VALUE!</v>
      </c>
    </row>
    <row r="1072" ht="15.75" customHeight="1">
      <c r="A1072" s="1" t="s">
        <v>2006</v>
      </c>
      <c r="B1072" s="1">
        <v>1.0</v>
      </c>
      <c r="C1072" s="1" t="s">
        <v>2839</v>
      </c>
      <c r="D1072" s="1" t="s">
        <v>2840</v>
      </c>
      <c r="E1072" s="1" t="s">
        <v>10</v>
      </c>
      <c r="F1072" s="1" t="s">
        <v>11</v>
      </c>
      <c r="G1072" s="1" t="str">
        <f>IFERROR(__xludf.DUMMYFUNCTION("GOOGLETRANSLATE(D1072,""fr"",""en"")"),"#VALUE!")</f>
        <v>#VALUE!</v>
      </c>
    </row>
    <row r="1073" ht="15.75" customHeight="1">
      <c r="A1073" s="1" t="s">
        <v>455</v>
      </c>
      <c r="B1073" s="1">
        <v>1.0</v>
      </c>
      <c r="C1073" s="1" t="s">
        <v>2841</v>
      </c>
      <c r="D1073" s="1" t="s">
        <v>2842</v>
      </c>
      <c r="E1073" s="1" t="s">
        <v>292</v>
      </c>
      <c r="F1073" s="1" t="s">
        <v>11</v>
      </c>
      <c r="G1073" s="1" t="str">
        <f>IFERROR(__xludf.DUMMYFUNCTION("GOOGLETRANSLATE(D1073,""fr"",""en"")"),"#VALUE!")</f>
        <v>#VALUE!</v>
      </c>
    </row>
    <row r="1074" ht="15.75" customHeight="1">
      <c r="A1074" s="1" t="s">
        <v>2843</v>
      </c>
      <c r="B1074" s="1">
        <v>5.0</v>
      </c>
      <c r="C1074" s="1" t="s">
        <v>2844</v>
      </c>
      <c r="D1074" s="1" t="s">
        <v>2845</v>
      </c>
      <c r="E1074" s="1" t="s">
        <v>21</v>
      </c>
      <c r="F1074" s="1" t="s">
        <v>11</v>
      </c>
      <c r="G1074" s="1" t="str">
        <f>IFERROR(__xludf.DUMMYFUNCTION("GOOGLETRANSLATE(D1074,""fr"",""en"")"),"#VALUE!")</f>
        <v>#VALUE!</v>
      </c>
    </row>
    <row r="1075" ht="15.75" customHeight="1">
      <c r="A1075" s="1" t="s">
        <v>439</v>
      </c>
      <c r="B1075" s="1">
        <v>1.0</v>
      </c>
      <c r="C1075" s="1" t="s">
        <v>2846</v>
      </c>
      <c r="D1075" s="1" t="s">
        <v>2847</v>
      </c>
      <c r="E1075" s="1" t="s">
        <v>109</v>
      </c>
      <c r="F1075" s="1" t="s">
        <v>110</v>
      </c>
      <c r="G1075" s="1" t="str">
        <f>IFERROR(__xludf.DUMMYFUNCTION("GOOGLETRANSLATE(D1075,""fr"",""en"")"),"#VALUE!")</f>
        <v>#VALUE!</v>
      </c>
    </row>
    <row r="1076" ht="15.75" customHeight="1">
      <c r="A1076" s="1" t="s">
        <v>2848</v>
      </c>
      <c r="B1076" s="1">
        <v>2.0</v>
      </c>
      <c r="C1076" s="1" t="s">
        <v>2849</v>
      </c>
      <c r="D1076" s="1" t="s">
        <v>2850</v>
      </c>
      <c r="E1076" s="1" t="s">
        <v>25</v>
      </c>
      <c r="F1076" s="1" t="s">
        <v>11</v>
      </c>
      <c r="G1076" s="1" t="str">
        <f>IFERROR(__xludf.DUMMYFUNCTION("GOOGLETRANSLATE(D1076,""fr"",""en"")"),"#VALUE!")</f>
        <v>#VALUE!</v>
      </c>
    </row>
    <row r="1077" ht="15.75" customHeight="1">
      <c r="A1077" s="1" t="s">
        <v>2851</v>
      </c>
      <c r="B1077" s="1">
        <v>3.0</v>
      </c>
      <c r="C1077" s="1" t="s">
        <v>2852</v>
      </c>
      <c r="D1077" s="1" t="s">
        <v>2853</v>
      </c>
      <c r="E1077" s="1" t="s">
        <v>169</v>
      </c>
      <c r="F1077" s="1" t="s">
        <v>11</v>
      </c>
      <c r="G1077" s="1" t="str">
        <f>IFERROR(__xludf.DUMMYFUNCTION("GOOGLETRANSLATE(D1077,""fr"",""en"")"),"#VALUE!")</f>
        <v>#VALUE!</v>
      </c>
    </row>
    <row r="1078" ht="15.75" customHeight="1">
      <c r="A1078" s="1" t="s">
        <v>2854</v>
      </c>
      <c r="B1078" s="1">
        <v>3.0</v>
      </c>
      <c r="C1078" s="1" t="s">
        <v>2855</v>
      </c>
      <c r="D1078" s="1" t="s">
        <v>2856</v>
      </c>
      <c r="E1078" s="1" t="s">
        <v>10</v>
      </c>
      <c r="F1078" s="1" t="s">
        <v>11</v>
      </c>
      <c r="G1078" s="1" t="str">
        <f>IFERROR(__xludf.DUMMYFUNCTION("GOOGLETRANSLATE(D1078,""fr"",""en"")"),"#VALUE!")</f>
        <v>#VALUE!</v>
      </c>
    </row>
    <row r="1079" ht="15.75" customHeight="1">
      <c r="A1079" s="1" t="s">
        <v>2857</v>
      </c>
      <c r="B1079" s="1">
        <v>5.0</v>
      </c>
      <c r="C1079" s="1" t="s">
        <v>2858</v>
      </c>
      <c r="D1079" s="1" t="s">
        <v>2859</v>
      </c>
      <c r="E1079" s="1" t="s">
        <v>21</v>
      </c>
      <c r="F1079" s="1" t="s">
        <v>11</v>
      </c>
      <c r="G1079" s="1" t="str">
        <f>IFERROR(__xludf.DUMMYFUNCTION("GOOGLETRANSLATE(D1079,""fr"",""en"")"),"#VALUE!")</f>
        <v>#VALUE!</v>
      </c>
    </row>
    <row r="1080" ht="15.75" customHeight="1">
      <c r="A1080" s="1" t="s">
        <v>408</v>
      </c>
      <c r="B1080" s="1">
        <v>4.0</v>
      </c>
      <c r="C1080" s="1" t="s">
        <v>2860</v>
      </c>
      <c r="D1080" s="1" t="s">
        <v>2861</v>
      </c>
      <c r="E1080" s="1" t="s">
        <v>21</v>
      </c>
      <c r="F1080" s="1" t="s">
        <v>11</v>
      </c>
      <c r="G1080" s="1" t="str">
        <f>IFERROR(__xludf.DUMMYFUNCTION("GOOGLETRANSLATE(D1080,""fr"",""en"")"),"#VALUE!")</f>
        <v>#VALUE!</v>
      </c>
    </row>
    <row r="1081" ht="15.75" customHeight="1">
      <c r="A1081" s="1" t="s">
        <v>2448</v>
      </c>
      <c r="B1081" s="1">
        <v>1.0</v>
      </c>
      <c r="C1081" s="1" t="s">
        <v>2862</v>
      </c>
      <c r="D1081" s="1" t="s">
        <v>2863</v>
      </c>
      <c r="E1081" s="1" t="s">
        <v>21</v>
      </c>
      <c r="F1081" s="1" t="s">
        <v>11</v>
      </c>
      <c r="G1081" s="1" t="str">
        <f>IFERROR(__xludf.DUMMYFUNCTION("GOOGLETRANSLATE(D1081,""fr"",""en"")"),"#VALUE!")</f>
        <v>#VALUE!</v>
      </c>
    </row>
    <row r="1082" ht="15.75" customHeight="1">
      <c r="A1082" s="1" t="s">
        <v>1180</v>
      </c>
      <c r="B1082" s="1">
        <v>4.0</v>
      </c>
      <c r="C1082" s="1" t="s">
        <v>2864</v>
      </c>
      <c r="D1082" s="1" t="s">
        <v>2865</v>
      </c>
      <c r="E1082" s="1" t="s">
        <v>10</v>
      </c>
      <c r="F1082" s="1" t="s">
        <v>11</v>
      </c>
      <c r="G1082" s="1" t="str">
        <f>IFERROR(__xludf.DUMMYFUNCTION("GOOGLETRANSLATE(D1082,""fr"",""en"")"),"#VALUE!")</f>
        <v>#VALUE!</v>
      </c>
    </row>
    <row r="1083" ht="15.75" customHeight="1">
      <c r="A1083" s="1" t="s">
        <v>2866</v>
      </c>
      <c r="B1083" s="1">
        <v>2.0</v>
      </c>
      <c r="C1083" s="1" t="s">
        <v>2867</v>
      </c>
      <c r="D1083" s="1" t="s">
        <v>2868</v>
      </c>
      <c r="E1083" s="1" t="s">
        <v>21</v>
      </c>
      <c r="F1083" s="1" t="s">
        <v>11</v>
      </c>
      <c r="G1083" s="1" t="str">
        <f>IFERROR(__xludf.DUMMYFUNCTION("GOOGLETRANSLATE(D1083,""fr"",""en"")"),"#VALUE!")</f>
        <v>#VALUE!</v>
      </c>
    </row>
    <row r="1084" ht="15.75" customHeight="1">
      <c r="A1084" s="1" t="s">
        <v>1198</v>
      </c>
      <c r="B1084" s="1">
        <v>4.0</v>
      </c>
      <c r="C1084" s="1" t="s">
        <v>2869</v>
      </c>
      <c r="D1084" s="1" t="s">
        <v>2870</v>
      </c>
      <c r="E1084" s="1" t="s">
        <v>169</v>
      </c>
      <c r="F1084" s="1" t="s">
        <v>11</v>
      </c>
      <c r="G1084" s="1" t="str">
        <f>IFERROR(__xludf.DUMMYFUNCTION("GOOGLETRANSLATE(D1084,""fr"",""en"")"),"#VALUE!")</f>
        <v>#VALUE!</v>
      </c>
    </row>
    <row r="1085" ht="15.75" customHeight="1">
      <c r="A1085" s="1" t="s">
        <v>2871</v>
      </c>
      <c r="B1085" s="1">
        <v>2.0</v>
      </c>
      <c r="C1085" s="1" t="s">
        <v>2872</v>
      </c>
      <c r="D1085" s="1" t="s">
        <v>2873</v>
      </c>
      <c r="E1085" s="1" t="s">
        <v>125</v>
      </c>
      <c r="F1085" s="1" t="s">
        <v>66</v>
      </c>
      <c r="G1085" s="1" t="str">
        <f>IFERROR(__xludf.DUMMYFUNCTION("GOOGLETRANSLATE(D1085,""fr"",""en"")"),"#VALUE!")</f>
        <v>#VALUE!</v>
      </c>
    </row>
    <row r="1086" ht="15.75" customHeight="1">
      <c r="A1086" s="1" t="s">
        <v>1969</v>
      </c>
      <c r="B1086" s="1">
        <v>1.0</v>
      </c>
      <c r="C1086" s="1" t="s">
        <v>2874</v>
      </c>
      <c r="D1086" s="1" t="s">
        <v>2875</v>
      </c>
      <c r="E1086" s="1" t="s">
        <v>273</v>
      </c>
      <c r="F1086" s="1" t="s">
        <v>48</v>
      </c>
      <c r="G1086" s="1" t="str">
        <f>IFERROR(__xludf.DUMMYFUNCTION("GOOGLETRANSLATE(D1086,""fr"",""en"")"),"#VALUE!")</f>
        <v>#VALUE!</v>
      </c>
    </row>
    <row r="1087" ht="15.75" customHeight="1">
      <c r="A1087" s="1" t="s">
        <v>2876</v>
      </c>
      <c r="B1087" s="1">
        <v>1.0</v>
      </c>
      <c r="C1087" s="1" t="s">
        <v>2877</v>
      </c>
      <c r="D1087" s="1" t="s">
        <v>2878</v>
      </c>
      <c r="E1087" s="1" t="s">
        <v>109</v>
      </c>
      <c r="F1087" s="1" t="s">
        <v>11</v>
      </c>
      <c r="G1087" s="1" t="str">
        <f>IFERROR(__xludf.DUMMYFUNCTION("GOOGLETRANSLATE(D1087,""fr"",""en"")"),"#VALUE!")</f>
        <v>#VALUE!</v>
      </c>
    </row>
    <row r="1088" ht="15.75" customHeight="1">
      <c r="A1088" s="1" t="s">
        <v>206</v>
      </c>
      <c r="B1088" s="1">
        <v>1.0</v>
      </c>
      <c r="C1088" s="1" t="s">
        <v>2879</v>
      </c>
      <c r="D1088" s="1" t="s">
        <v>2880</v>
      </c>
      <c r="E1088" s="1" t="s">
        <v>29</v>
      </c>
      <c r="F1088" s="1" t="s">
        <v>30</v>
      </c>
      <c r="G1088" s="1" t="str">
        <f>IFERROR(__xludf.DUMMYFUNCTION("GOOGLETRANSLATE(D1088,""fr"",""en"")"),"#VALUE!")</f>
        <v>#VALUE!</v>
      </c>
    </row>
    <row r="1089" ht="15.75" customHeight="1">
      <c r="A1089" s="1" t="s">
        <v>1390</v>
      </c>
      <c r="B1089" s="1">
        <v>3.0</v>
      </c>
      <c r="C1089" s="1" t="s">
        <v>2881</v>
      </c>
      <c r="D1089" s="1" t="s">
        <v>2882</v>
      </c>
      <c r="E1089" s="1" t="s">
        <v>21</v>
      </c>
      <c r="F1089" s="1" t="s">
        <v>11</v>
      </c>
      <c r="G1089" s="1" t="str">
        <f>IFERROR(__xludf.DUMMYFUNCTION("GOOGLETRANSLATE(D1089,""fr"",""en"")"),"#VALUE!")</f>
        <v>#VALUE!</v>
      </c>
    </row>
    <row r="1090" ht="15.75" customHeight="1">
      <c r="A1090" s="1" t="s">
        <v>111</v>
      </c>
      <c r="B1090" s="1">
        <v>4.0</v>
      </c>
      <c r="C1090" s="1" t="s">
        <v>2883</v>
      </c>
      <c r="D1090" s="1" t="s">
        <v>2884</v>
      </c>
      <c r="E1090" s="1" t="s">
        <v>176</v>
      </c>
      <c r="F1090" s="1" t="s">
        <v>66</v>
      </c>
      <c r="G1090" s="1" t="str">
        <f>IFERROR(__xludf.DUMMYFUNCTION("GOOGLETRANSLATE(D1090,""fr"",""en"")"),"#VALUE!")</f>
        <v>#VALUE!</v>
      </c>
    </row>
    <row r="1091" ht="15.75" customHeight="1">
      <c r="A1091" s="1" t="s">
        <v>585</v>
      </c>
      <c r="B1091" s="1">
        <v>1.0</v>
      </c>
      <c r="C1091" s="1" t="s">
        <v>2885</v>
      </c>
      <c r="D1091" s="1" t="s">
        <v>2886</v>
      </c>
      <c r="E1091" s="1" t="s">
        <v>373</v>
      </c>
      <c r="F1091" s="1" t="s">
        <v>118</v>
      </c>
      <c r="G1091" s="1" t="str">
        <f>IFERROR(__xludf.DUMMYFUNCTION("GOOGLETRANSLATE(D1091,""fr"",""en"")"),"#VALUE!")</f>
        <v>#VALUE!</v>
      </c>
    </row>
    <row r="1092" ht="15.75" customHeight="1">
      <c r="A1092" s="1" t="s">
        <v>179</v>
      </c>
      <c r="B1092" s="1">
        <v>4.0</v>
      </c>
      <c r="C1092" s="1" t="s">
        <v>2887</v>
      </c>
      <c r="D1092" s="1" t="s">
        <v>2888</v>
      </c>
      <c r="E1092" s="1" t="s">
        <v>10</v>
      </c>
      <c r="F1092" s="1" t="s">
        <v>11</v>
      </c>
      <c r="G1092" s="1" t="str">
        <f>IFERROR(__xludf.DUMMYFUNCTION("GOOGLETRANSLATE(D1092,""fr"",""en"")"),"#VALUE!")</f>
        <v>#VALUE!</v>
      </c>
    </row>
    <row r="1093" ht="15.75" customHeight="1">
      <c r="A1093" s="1" t="s">
        <v>2015</v>
      </c>
      <c r="B1093" s="1">
        <v>1.0</v>
      </c>
      <c r="C1093" s="1" t="s">
        <v>2889</v>
      </c>
      <c r="D1093" s="1" t="s">
        <v>2890</v>
      </c>
      <c r="E1093" s="1" t="s">
        <v>109</v>
      </c>
      <c r="F1093" s="1" t="s">
        <v>11</v>
      </c>
      <c r="G1093" s="1" t="str">
        <f>IFERROR(__xludf.DUMMYFUNCTION("GOOGLETRANSLATE(D1093,""fr"",""en"")"),"#VALUE!")</f>
        <v>#VALUE!</v>
      </c>
    </row>
    <row r="1094" ht="15.75" customHeight="1">
      <c r="A1094" s="1" t="s">
        <v>430</v>
      </c>
      <c r="B1094" s="1">
        <v>2.0</v>
      </c>
      <c r="C1094" s="1" t="s">
        <v>2891</v>
      </c>
      <c r="D1094" s="1" t="s">
        <v>2892</v>
      </c>
      <c r="E1094" s="1" t="s">
        <v>21</v>
      </c>
      <c r="F1094" s="1" t="s">
        <v>11</v>
      </c>
      <c r="G1094" s="1" t="str">
        <f>IFERROR(__xludf.DUMMYFUNCTION("GOOGLETRANSLATE(D1094,""fr"",""en"")"),"#VALUE!")</f>
        <v>#VALUE!</v>
      </c>
    </row>
    <row r="1095" ht="15.75" customHeight="1">
      <c r="A1095" s="1" t="s">
        <v>2893</v>
      </c>
      <c r="B1095" s="1">
        <v>1.0</v>
      </c>
      <c r="C1095" s="1" t="s">
        <v>2894</v>
      </c>
      <c r="D1095" s="1" t="s">
        <v>2895</v>
      </c>
      <c r="E1095" s="1" t="s">
        <v>10</v>
      </c>
      <c r="F1095" s="1" t="s">
        <v>11</v>
      </c>
      <c r="G1095" s="1" t="str">
        <f>IFERROR(__xludf.DUMMYFUNCTION("GOOGLETRANSLATE(D1095,""fr"",""en"")"),"#VALUE!")</f>
        <v>#VALUE!</v>
      </c>
    </row>
    <row r="1096" ht="15.75" customHeight="1">
      <c r="A1096" s="1" t="s">
        <v>2896</v>
      </c>
      <c r="B1096" s="1">
        <v>3.0</v>
      </c>
      <c r="C1096" s="1" t="s">
        <v>2897</v>
      </c>
      <c r="D1096" s="1" t="s">
        <v>2898</v>
      </c>
      <c r="E1096" s="1" t="s">
        <v>10</v>
      </c>
      <c r="F1096" s="1" t="s">
        <v>11</v>
      </c>
      <c r="G1096" s="1" t="str">
        <f>IFERROR(__xludf.DUMMYFUNCTION("GOOGLETRANSLATE(D1096,""fr"",""en"")"),"#VALUE!")</f>
        <v>#VALUE!</v>
      </c>
    </row>
    <row r="1097" ht="15.75" customHeight="1">
      <c r="A1097" s="1" t="s">
        <v>1764</v>
      </c>
      <c r="B1097" s="1">
        <v>4.0</v>
      </c>
      <c r="C1097" s="1" t="s">
        <v>2899</v>
      </c>
      <c r="D1097" s="1" t="s">
        <v>2900</v>
      </c>
      <c r="E1097" s="1" t="s">
        <v>21</v>
      </c>
      <c r="F1097" s="1" t="s">
        <v>11</v>
      </c>
      <c r="G1097" s="1" t="str">
        <f>IFERROR(__xludf.DUMMYFUNCTION("GOOGLETRANSLATE(D1097,""fr"",""en"")"),"#VALUE!")</f>
        <v>#VALUE!</v>
      </c>
    </row>
    <row r="1098" ht="15.75" customHeight="1">
      <c r="A1098" s="1" t="s">
        <v>1846</v>
      </c>
      <c r="B1098" s="1">
        <v>2.0</v>
      </c>
      <c r="C1098" s="1" t="s">
        <v>2901</v>
      </c>
      <c r="D1098" s="1" t="s">
        <v>2902</v>
      </c>
      <c r="E1098" s="1" t="s">
        <v>296</v>
      </c>
      <c r="F1098" s="1" t="s">
        <v>11</v>
      </c>
      <c r="G1098" s="1" t="str">
        <f>IFERROR(__xludf.DUMMYFUNCTION("GOOGLETRANSLATE(D1098,""fr"",""en"")"),"#VALUE!")</f>
        <v>#VALUE!</v>
      </c>
    </row>
    <row r="1099" ht="15.75" customHeight="1">
      <c r="A1099" s="1" t="s">
        <v>203</v>
      </c>
      <c r="B1099" s="1">
        <v>2.0</v>
      </c>
      <c r="C1099" s="1" t="s">
        <v>2903</v>
      </c>
      <c r="D1099" s="1" t="s">
        <v>2904</v>
      </c>
      <c r="E1099" s="1" t="s">
        <v>21</v>
      </c>
      <c r="F1099" s="1" t="s">
        <v>11</v>
      </c>
      <c r="G1099" s="1" t="str">
        <f>IFERROR(__xludf.DUMMYFUNCTION("GOOGLETRANSLATE(D1099,""fr"",""en"")"),"#VALUE!")</f>
        <v>#VALUE!</v>
      </c>
    </row>
    <row r="1100" ht="15.75" customHeight="1">
      <c r="A1100" s="1" t="s">
        <v>2905</v>
      </c>
      <c r="B1100" s="1">
        <v>2.0</v>
      </c>
      <c r="C1100" s="1" t="s">
        <v>2906</v>
      </c>
      <c r="D1100" s="1" t="s">
        <v>2907</v>
      </c>
      <c r="E1100" s="1" t="s">
        <v>373</v>
      </c>
      <c r="F1100" s="1" t="s">
        <v>30</v>
      </c>
      <c r="G1100" s="1" t="str">
        <f>IFERROR(__xludf.DUMMYFUNCTION("GOOGLETRANSLATE(D1100,""fr"",""en"")"),"#VALUE!")</f>
        <v>#VALUE!</v>
      </c>
    </row>
    <row r="1101" ht="15.75" customHeight="1">
      <c r="A1101" s="1" t="s">
        <v>2908</v>
      </c>
      <c r="B1101" s="1">
        <v>5.0</v>
      </c>
      <c r="C1101" s="1" t="s">
        <v>2909</v>
      </c>
      <c r="D1101" s="1" t="s">
        <v>2910</v>
      </c>
      <c r="E1101" s="1" t="s">
        <v>21</v>
      </c>
      <c r="F1101" s="1" t="s">
        <v>11</v>
      </c>
      <c r="G1101" s="1" t="str">
        <f>IFERROR(__xludf.DUMMYFUNCTION("GOOGLETRANSLATE(D1101,""fr"",""en"")"),"#VALUE!")</f>
        <v>#VALUE!</v>
      </c>
    </row>
    <row r="1102" ht="15.75" customHeight="1">
      <c r="A1102" s="1" t="s">
        <v>2911</v>
      </c>
      <c r="B1102" s="1">
        <v>5.0</v>
      </c>
      <c r="C1102" s="1" t="s">
        <v>2912</v>
      </c>
      <c r="D1102" s="1" t="s">
        <v>2913</v>
      </c>
      <c r="E1102" s="1" t="s">
        <v>21</v>
      </c>
      <c r="F1102" s="1" t="s">
        <v>11</v>
      </c>
      <c r="G1102" s="1" t="str">
        <f>IFERROR(__xludf.DUMMYFUNCTION("GOOGLETRANSLATE(D1102,""fr"",""en"")"),"#VALUE!")</f>
        <v>#VALUE!</v>
      </c>
    </row>
    <row r="1103" ht="15.75" customHeight="1">
      <c r="A1103" s="1" t="s">
        <v>2914</v>
      </c>
      <c r="B1103" s="1">
        <v>1.0</v>
      </c>
      <c r="C1103" s="1" t="s">
        <v>2915</v>
      </c>
      <c r="D1103" s="1" t="s">
        <v>2916</v>
      </c>
      <c r="E1103" s="1" t="s">
        <v>10</v>
      </c>
      <c r="F1103" s="1" t="s">
        <v>11</v>
      </c>
      <c r="G1103" s="1" t="str">
        <f>IFERROR(__xludf.DUMMYFUNCTION("GOOGLETRANSLATE(D1103,""fr"",""en"")"),"#VALUE!")</f>
        <v>#VALUE!</v>
      </c>
    </row>
    <row r="1104" ht="15.75" customHeight="1">
      <c r="A1104" s="1" t="s">
        <v>2917</v>
      </c>
      <c r="B1104" s="1">
        <v>3.0</v>
      </c>
      <c r="C1104" s="1" t="s">
        <v>2918</v>
      </c>
      <c r="D1104" s="1" t="s">
        <v>2919</v>
      </c>
      <c r="E1104" s="1" t="s">
        <v>29</v>
      </c>
      <c r="F1104" s="1" t="s">
        <v>30</v>
      </c>
      <c r="G1104" s="1" t="str">
        <f>IFERROR(__xludf.DUMMYFUNCTION("GOOGLETRANSLATE(D1104,""fr"",""en"")"),"#VALUE!")</f>
        <v>#VALUE!</v>
      </c>
    </row>
    <row r="1105" ht="15.75" customHeight="1">
      <c r="A1105" s="1" t="s">
        <v>214</v>
      </c>
      <c r="B1105" s="1">
        <v>4.0</v>
      </c>
      <c r="C1105" s="1" t="s">
        <v>2920</v>
      </c>
      <c r="D1105" s="1" t="s">
        <v>2921</v>
      </c>
      <c r="E1105" s="1" t="s">
        <v>21</v>
      </c>
      <c r="F1105" s="1" t="s">
        <v>11</v>
      </c>
      <c r="G1105" s="1" t="str">
        <f>IFERROR(__xludf.DUMMYFUNCTION("GOOGLETRANSLATE(D1105,""fr"",""en"")"),"#VALUE!")</f>
        <v>#VALUE!</v>
      </c>
    </row>
    <row r="1106" ht="15.75" customHeight="1">
      <c r="A1106" s="1" t="s">
        <v>367</v>
      </c>
      <c r="B1106" s="1">
        <v>2.0</v>
      </c>
      <c r="C1106" s="1" t="s">
        <v>2922</v>
      </c>
      <c r="D1106" s="1" t="s">
        <v>2923</v>
      </c>
      <c r="E1106" s="1" t="s">
        <v>29</v>
      </c>
      <c r="F1106" s="1" t="s">
        <v>30</v>
      </c>
      <c r="G1106" s="1" t="str">
        <f>IFERROR(__xludf.DUMMYFUNCTION("GOOGLETRANSLATE(D1106,""fr"",""en"")"),"#VALUE!")</f>
        <v>#VALUE!</v>
      </c>
    </row>
    <row r="1107" ht="15.75" customHeight="1">
      <c r="A1107" s="1" t="s">
        <v>2924</v>
      </c>
      <c r="B1107" s="1">
        <v>3.0</v>
      </c>
      <c r="C1107" s="1" t="s">
        <v>2925</v>
      </c>
      <c r="D1107" s="1" t="s">
        <v>2926</v>
      </c>
      <c r="E1107" s="1" t="s">
        <v>273</v>
      </c>
      <c r="F1107" s="1" t="s">
        <v>11</v>
      </c>
      <c r="G1107" s="1" t="str">
        <f>IFERROR(__xludf.DUMMYFUNCTION("GOOGLETRANSLATE(D1107,""fr"",""en"")"),"Difficult to judge the performance of the insurer QD we had no claim.
Too bad it is not possible to choose the amount of the franchise for insurance.")</f>
        <v>Difficult to judge the performance of the insurer QD we had no claim.
Too bad it is not possible to choose the amount of the franchise for insurance.</v>
      </c>
    </row>
    <row r="1108" ht="15.75" customHeight="1">
      <c r="A1108" s="1" t="s">
        <v>1770</v>
      </c>
      <c r="B1108" s="1">
        <v>4.0</v>
      </c>
      <c r="C1108" s="1" t="s">
        <v>2927</v>
      </c>
      <c r="D1108" s="1" t="s">
        <v>2928</v>
      </c>
      <c r="E1108" s="1" t="s">
        <v>21</v>
      </c>
      <c r="F1108" s="1" t="s">
        <v>11</v>
      </c>
      <c r="G1108" s="1" t="str">
        <f>IFERROR(__xludf.DUMMYFUNCTION("GOOGLETRANSLATE(D1108,""fr"",""en"")"),"#VALUE!")</f>
        <v>#VALUE!</v>
      </c>
    </row>
    <row r="1109" ht="15.75" customHeight="1">
      <c r="A1109" s="1" t="s">
        <v>2929</v>
      </c>
      <c r="B1109" s="1">
        <v>1.0</v>
      </c>
      <c r="C1109" s="1" t="s">
        <v>2930</v>
      </c>
      <c r="D1109" s="1" t="s">
        <v>2931</v>
      </c>
      <c r="E1109" s="1" t="s">
        <v>750</v>
      </c>
      <c r="F1109" s="1" t="s">
        <v>110</v>
      </c>
      <c r="G1109" s="1" t="str">
        <f>IFERROR(__xludf.DUMMYFUNCTION("GOOGLETRANSLATE(D1109,""fr"",""en"")"),"#VALUE!")</f>
        <v>#VALUE!</v>
      </c>
    </row>
    <row r="1110" ht="15.75" customHeight="1">
      <c r="A1110" s="1" t="s">
        <v>2932</v>
      </c>
      <c r="B1110" s="1">
        <v>3.0</v>
      </c>
      <c r="C1110" s="1" t="s">
        <v>2933</v>
      </c>
      <c r="D1110" s="1" t="s">
        <v>2934</v>
      </c>
      <c r="E1110" s="1" t="s">
        <v>10</v>
      </c>
      <c r="F1110" s="1" t="s">
        <v>11</v>
      </c>
      <c r="G1110" s="1" t="str">
        <f>IFERROR(__xludf.DUMMYFUNCTION("GOOGLETRANSLATE(D1110,""fr"",""en"")"),"#VALUE!")</f>
        <v>#VALUE!</v>
      </c>
    </row>
    <row r="1111" ht="15.75" customHeight="1">
      <c r="A1111" s="1" t="s">
        <v>255</v>
      </c>
      <c r="B1111" s="1">
        <v>5.0</v>
      </c>
      <c r="C1111" s="1" t="s">
        <v>2935</v>
      </c>
      <c r="D1111" s="1" t="s">
        <v>2936</v>
      </c>
      <c r="E1111" s="1" t="s">
        <v>21</v>
      </c>
      <c r="F1111" s="1" t="s">
        <v>11</v>
      </c>
      <c r="G1111" s="1" t="str">
        <f>IFERROR(__xludf.DUMMYFUNCTION("GOOGLETRANSLATE(D1111,""fr"",""en"")"),"#VALUE!")</f>
        <v>#VALUE!</v>
      </c>
    </row>
    <row r="1112" ht="15.75" customHeight="1">
      <c r="A1112" s="1" t="s">
        <v>2937</v>
      </c>
      <c r="B1112" s="1">
        <v>1.0</v>
      </c>
      <c r="C1112" s="1" t="s">
        <v>2938</v>
      </c>
      <c r="D1112" s="1" t="s">
        <v>2939</v>
      </c>
      <c r="E1112" s="1" t="s">
        <v>10</v>
      </c>
      <c r="F1112" s="1" t="s">
        <v>11</v>
      </c>
      <c r="G1112" s="1" t="str">
        <f>IFERROR(__xludf.DUMMYFUNCTION("GOOGLETRANSLATE(D1112,""fr"",""en"")"),"#VALUE!")</f>
        <v>#VALUE!</v>
      </c>
    </row>
    <row r="1113" ht="15.75" customHeight="1">
      <c r="A1113" s="1" t="s">
        <v>2566</v>
      </c>
      <c r="B1113" s="1">
        <v>2.0</v>
      </c>
      <c r="C1113" s="1" t="s">
        <v>2940</v>
      </c>
      <c r="D1113" s="1" t="s">
        <v>2941</v>
      </c>
      <c r="E1113" s="1" t="s">
        <v>103</v>
      </c>
      <c r="F1113" s="1" t="s">
        <v>48</v>
      </c>
      <c r="G1113" s="1" t="str">
        <f>IFERROR(__xludf.DUMMYFUNCTION("GOOGLETRANSLATE(D1113,""fr"",""en"")"),"#VALUE!")</f>
        <v>#VALUE!</v>
      </c>
    </row>
    <row r="1114" ht="15.75" customHeight="1">
      <c r="A1114" s="1" t="s">
        <v>1189</v>
      </c>
      <c r="B1114" s="1">
        <v>5.0</v>
      </c>
      <c r="C1114" s="1" t="s">
        <v>2942</v>
      </c>
      <c r="D1114" s="1" t="s">
        <v>2943</v>
      </c>
      <c r="E1114" s="1" t="s">
        <v>614</v>
      </c>
      <c r="F1114" s="1" t="s">
        <v>30</v>
      </c>
      <c r="G1114" s="1" t="str">
        <f>IFERROR(__xludf.DUMMYFUNCTION("GOOGLETRANSLATE(D1114,""fr"",""en"")"),"#VALUE!")</f>
        <v>#VALUE!</v>
      </c>
    </row>
    <row r="1115" ht="15.75" customHeight="1">
      <c r="A1115" s="1" t="s">
        <v>2944</v>
      </c>
      <c r="B1115" s="1">
        <v>1.0</v>
      </c>
      <c r="C1115" s="1" t="s">
        <v>2945</v>
      </c>
      <c r="D1115" s="1" t="s">
        <v>2946</v>
      </c>
      <c r="E1115" s="1" t="s">
        <v>52</v>
      </c>
      <c r="F1115" s="1" t="s">
        <v>110</v>
      </c>
      <c r="G1115" s="1" t="str">
        <f>IFERROR(__xludf.DUMMYFUNCTION("GOOGLETRANSLATE(D1115,""fr"",""en"")"),"#VALUE!")</f>
        <v>#VALUE!</v>
      </c>
    </row>
    <row r="1116" ht="15.75" customHeight="1">
      <c r="A1116" s="1" t="s">
        <v>411</v>
      </c>
      <c r="B1116" s="1">
        <v>4.0</v>
      </c>
      <c r="C1116" s="1" t="s">
        <v>2947</v>
      </c>
      <c r="D1116" s="1" t="s">
        <v>2948</v>
      </c>
      <c r="E1116" s="1" t="s">
        <v>176</v>
      </c>
      <c r="F1116" s="1" t="s">
        <v>66</v>
      </c>
      <c r="G1116" s="1" t="str">
        <f>IFERROR(__xludf.DUMMYFUNCTION("GOOGLETRANSLATE(D1116,""fr"",""en"")"),"#VALUE!")</f>
        <v>#VALUE!</v>
      </c>
    </row>
    <row r="1117" ht="15.75" customHeight="1">
      <c r="A1117" s="1" t="s">
        <v>2949</v>
      </c>
      <c r="B1117" s="1">
        <v>2.0</v>
      </c>
      <c r="C1117" s="1" t="s">
        <v>2950</v>
      </c>
      <c r="D1117" s="1" t="s">
        <v>2951</v>
      </c>
      <c r="E1117" s="1" t="s">
        <v>273</v>
      </c>
      <c r="F1117" s="1" t="s">
        <v>110</v>
      </c>
      <c r="G1117" s="1" t="str">
        <f>IFERROR(__xludf.DUMMYFUNCTION("GOOGLETRANSLATE(D1117,""fr"",""en"")"),"#VALUE!")</f>
        <v>#VALUE!</v>
      </c>
    </row>
    <row r="1118" ht="15.75" customHeight="1">
      <c r="A1118" s="1" t="s">
        <v>994</v>
      </c>
      <c r="B1118" s="1">
        <v>5.0</v>
      </c>
      <c r="C1118" s="1" t="s">
        <v>2952</v>
      </c>
      <c r="D1118" s="1" t="s">
        <v>2953</v>
      </c>
      <c r="E1118" s="1" t="s">
        <v>10</v>
      </c>
      <c r="F1118" s="1" t="s">
        <v>11</v>
      </c>
      <c r="G1118" s="1" t="str">
        <f>IFERROR(__xludf.DUMMYFUNCTION("GOOGLETRANSLATE(D1118,""fr"",""en"")"),"#VALUE!")</f>
        <v>#VALUE!</v>
      </c>
    </row>
    <row r="1119" ht="15.75" customHeight="1">
      <c r="A1119" s="1" t="s">
        <v>2954</v>
      </c>
      <c r="B1119" s="1">
        <v>3.0</v>
      </c>
      <c r="C1119" s="1" t="s">
        <v>2955</v>
      </c>
      <c r="D1119" s="1" t="s">
        <v>2956</v>
      </c>
      <c r="E1119" s="1" t="s">
        <v>250</v>
      </c>
      <c r="F1119" s="1" t="s">
        <v>30</v>
      </c>
      <c r="G1119" s="1" t="str">
        <f>IFERROR(__xludf.DUMMYFUNCTION("GOOGLETRANSLATE(D1119,""fr"",""en"")"),"#VALUE!")</f>
        <v>#VALUE!</v>
      </c>
    </row>
    <row r="1120" ht="15.75" customHeight="1">
      <c r="A1120" s="1" t="s">
        <v>2117</v>
      </c>
      <c r="B1120" s="1">
        <v>1.0</v>
      </c>
      <c r="C1120" s="1" t="s">
        <v>2957</v>
      </c>
      <c r="D1120" s="1" t="s">
        <v>2958</v>
      </c>
      <c r="E1120" s="1" t="s">
        <v>43</v>
      </c>
      <c r="F1120" s="1" t="s">
        <v>30</v>
      </c>
      <c r="G1120" s="1" t="str">
        <f>IFERROR(__xludf.DUMMYFUNCTION("GOOGLETRANSLATE(D1120,""fr"",""en"")"),"#VALUE!")</f>
        <v>#VALUE!</v>
      </c>
    </row>
    <row r="1121" ht="15.75" customHeight="1">
      <c r="A1121" s="1" t="s">
        <v>239</v>
      </c>
      <c r="B1121" s="1">
        <v>4.0</v>
      </c>
      <c r="C1121" s="1" t="s">
        <v>2959</v>
      </c>
      <c r="D1121" s="1" t="s">
        <v>2960</v>
      </c>
      <c r="E1121" s="1" t="s">
        <v>10</v>
      </c>
      <c r="F1121" s="1" t="s">
        <v>11</v>
      </c>
      <c r="G1121" s="1" t="str">
        <f>IFERROR(__xludf.DUMMYFUNCTION("GOOGLETRANSLATE(D1121,""fr"",""en"")"),"#VALUE!")</f>
        <v>#VALUE!</v>
      </c>
    </row>
    <row r="1122" ht="15.75" customHeight="1">
      <c r="A1122" s="1" t="s">
        <v>2961</v>
      </c>
      <c r="B1122" s="1">
        <v>1.0</v>
      </c>
      <c r="C1122" s="1" t="s">
        <v>2962</v>
      </c>
      <c r="D1122" s="1" t="s">
        <v>2963</v>
      </c>
      <c r="E1122" s="1" t="s">
        <v>296</v>
      </c>
      <c r="F1122" s="1" t="s">
        <v>11</v>
      </c>
      <c r="G1122" s="1" t="str">
        <f>IFERROR(__xludf.DUMMYFUNCTION("GOOGLETRANSLATE(D1122,""fr"",""en"")"),"#VALUE!")</f>
        <v>#VALUE!</v>
      </c>
    </row>
    <row r="1123" ht="15.75" customHeight="1">
      <c r="A1123" s="1" t="s">
        <v>2964</v>
      </c>
      <c r="B1123" s="1">
        <v>2.0</v>
      </c>
      <c r="C1123" s="1" t="s">
        <v>2965</v>
      </c>
      <c r="D1123" s="1" t="s">
        <v>2966</v>
      </c>
      <c r="E1123" s="1" t="s">
        <v>554</v>
      </c>
      <c r="F1123" s="1" t="s">
        <v>30</v>
      </c>
      <c r="G1123" s="1" t="str">
        <f>IFERROR(__xludf.DUMMYFUNCTION("GOOGLETRANSLATE(D1123,""fr"",""en"")"),"#VALUE!")</f>
        <v>#VALUE!</v>
      </c>
    </row>
    <row r="1124" ht="15.75" customHeight="1">
      <c r="A1124" s="1" t="s">
        <v>2967</v>
      </c>
      <c r="B1124" s="1">
        <v>1.0</v>
      </c>
      <c r="C1124" s="1" t="s">
        <v>2968</v>
      </c>
      <c r="D1124" s="1" t="s">
        <v>2969</v>
      </c>
      <c r="E1124" s="1" t="s">
        <v>292</v>
      </c>
      <c r="F1124" s="1" t="s">
        <v>11</v>
      </c>
      <c r="G1124" s="1" t="str">
        <f>IFERROR(__xludf.DUMMYFUNCTION("GOOGLETRANSLATE(D1124,""fr"",""en"")"),"#VALUE!")</f>
        <v>#VALUE!</v>
      </c>
    </row>
    <row r="1125" ht="15.75" customHeight="1">
      <c r="A1125" s="1" t="s">
        <v>2970</v>
      </c>
      <c r="B1125" s="1">
        <v>2.0</v>
      </c>
      <c r="C1125" s="1" t="s">
        <v>2971</v>
      </c>
      <c r="D1125" s="1" t="s">
        <v>2972</v>
      </c>
      <c r="E1125" s="1" t="s">
        <v>25</v>
      </c>
      <c r="F1125" s="1" t="s">
        <v>11</v>
      </c>
      <c r="G1125" s="1" t="str">
        <f>IFERROR(__xludf.DUMMYFUNCTION("GOOGLETRANSLATE(D1125,""fr"",""en"")"),"#VALUE!")</f>
        <v>#VALUE!</v>
      </c>
    </row>
    <row r="1126" ht="15.75" customHeight="1">
      <c r="A1126" s="1" t="s">
        <v>338</v>
      </c>
      <c r="B1126" s="1">
        <v>3.0</v>
      </c>
      <c r="C1126" s="1" t="s">
        <v>2973</v>
      </c>
      <c r="D1126" s="1" t="s">
        <v>2974</v>
      </c>
      <c r="E1126" s="1" t="s">
        <v>169</v>
      </c>
      <c r="F1126" s="1" t="s">
        <v>11</v>
      </c>
      <c r="G1126" s="1" t="str">
        <f>IFERROR(__xludf.DUMMYFUNCTION("GOOGLETRANSLATE(D1126,""fr"",""en"")"),"#VALUE!")</f>
        <v>#VALUE!</v>
      </c>
    </row>
    <row r="1127" ht="15.75" customHeight="1">
      <c r="A1127" s="1" t="s">
        <v>2801</v>
      </c>
      <c r="B1127" s="1">
        <v>4.0</v>
      </c>
      <c r="C1127" s="1" t="s">
        <v>2975</v>
      </c>
      <c r="D1127" s="1" t="s">
        <v>2976</v>
      </c>
      <c r="E1127" s="1" t="s">
        <v>176</v>
      </c>
      <c r="F1127" s="1" t="s">
        <v>66</v>
      </c>
      <c r="G1127" s="1" t="str">
        <f>IFERROR(__xludf.DUMMYFUNCTION("GOOGLETRANSLATE(D1127,""fr"",""en"")"),"#VALUE!")</f>
        <v>#VALUE!</v>
      </c>
    </row>
    <row r="1128" ht="15.75" customHeight="1">
      <c r="A1128" s="1" t="s">
        <v>2977</v>
      </c>
      <c r="B1128" s="1">
        <v>4.0</v>
      </c>
      <c r="C1128" s="1" t="s">
        <v>2978</v>
      </c>
      <c r="D1128" s="1" t="s">
        <v>2979</v>
      </c>
      <c r="E1128" s="1" t="s">
        <v>29</v>
      </c>
      <c r="F1128" s="1" t="s">
        <v>30</v>
      </c>
      <c r="G1128" s="1" t="str">
        <f>IFERROR(__xludf.DUMMYFUNCTION("GOOGLETRANSLATE(D1128,""fr"",""en"")"),"#VALUE!")</f>
        <v>#VALUE!</v>
      </c>
    </row>
    <row r="1129" ht="15.75" customHeight="1">
      <c r="A1129" s="1" t="s">
        <v>2854</v>
      </c>
      <c r="B1129" s="1">
        <v>1.0</v>
      </c>
      <c r="C1129" s="1" t="s">
        <v>2980</v>
      </c>
      <c r="D1129" s="1" t="s">
        <v>2981</v>
      </c>
      <c r="E1129" s="1" t="s">
        <v>254</v>
      </c>
      <c r="F1129" s="1" t="s">
        <v>66</v>
      </c>
      <c r="G1129" s="1" t="str">
        <f>IFERROR(__xludf.DUMMYFUNCTION("GOOGLETRANSLATE(D1129,""fr"",""en"")"),"#VALUE!")</f>
        <v>#VALUE!</v>
      </c>
    </row>
    <row r="1130" ht="15.75" customHeight="1">
      <c r="A1130" s="1" t="s">
        <v>2982</v>
      </c>
      <c r="B1130" s="1">
        <v>1.0</v>
      </c>
      <c r="C1130" s="1" t="s">
        <v>2983</v>
      </c>
      <c r="D1130" s="1" t="s">
        <v>2984</v>
      </c>
      <c r="E1130" s="1" t="s">
        <v>10</v>
      </c>
      <c r="F1130" s="1" t="s">
        <v>11</v>
      </c>
      <c r="G1130" s="1" t="str">
        <f>IFERROR(__xludf.DUMMYFUNCTION("GOOGLETRANSLATE(D1130,""fr"",""en"")"),"My car has been sinister since 08/20/18/19 since I relaunched them every week but never of concrete answers .... recently an expert contact me to tell me that there will be a reconstruction .... in December or 4 months after !! We put in it in it is a man"&amp;"ager but direct assurance preferred to embellish his customers! Ashamed  !! Asssurance to avoid at all costs!
On the other hand they were able to be very reactive to charge me 40 euros in case fees when I have a house !, To flee ....")</f>
        <v>My car has been sinister since 08/20/18/19 since I relaunched them every week but never of concrete answers .... recently an expert contact me to tell me that there will be a reconstruction .... in December or 4 months after !! We put in it in it is a manager but direct assurance preferred to embellish his customers! Ashamed  !! Asssurance to avoid at all costs!
On the other hand they were able to be very reactive to charge me 40 euros in case fees when I have a house !, To flee ....</v>
      </c>
    </row>
    <row r="1131" ht="15.75" customHeight="1">
      <c r="A1131" s="1" t="s">
        <v>144</v>
      </c>
      <c r="B1131" s="1">
        <v>5.0</v>
      </c>
      <c r="C1131" s="1" t="s">
        <v>2985</v>
      </c>
      <c r="D1131" s="1" t="s">
        <v>2986</v>
      </c>
      <c r="E1131" s="1" t="s">
        <v>10</v>
      </c>
      <c r="F1131" s="1" t="s">
        <v>11</v>
      </c>
      <c r="G1131" s="1" t="str">
        <f>IFERROR(__xludf.DUMMYFUNCTION("GOOGLETRANSLATE(D1131,""fr"",""en"")"),"#VALUE!")</f>
        <v>#VALUE!</v>
      </c>
    </row>
    <row r="1132" ht="15.75" customHeight="1">
      <c r="A1132" s="1" t="s">
        <v>1663</v>
      </c>
      <c r="B1132" s="1">
        <v>1.0</v>
      </c>
      <c r="C1132" s="1" t="s">
        <v>2987</v>
      </c>
      <c r="D1132" s="1" t="s">
        <v>2988</v>
      </c>
      <c r="E1132" s="1" t="s">
        <v>73</v>
      </c>
      <c r="F1132" s="1" t="s">
        <v>30</v>
      </c>
      <c r="G1132" s="1" t="str">
        <f>IFERROR(__xludf.DUMMYFUNCTION("GOOGLETRANSLATE(D1132,""fr"",""en"")"),"#VALUE!")</f>
        <v>#VALUE!</v>
      </c>
    </row>
    <row r="1133" ht="15.75" customHeight="1">
      <c r="A1133" s="1" t="s">
        <v>1361</v>
      </c>
      <c r="B1133" s="1">
        <v>4.0</v>
      </c>
      <c r="C1133" s="1" t="s">
        <v>2989</v>
      </c>
      <c r="D1133" s="1" t="s">
        <v>2990</v>
      </c>
      <c r="E1133" s="1" t="s">
        <v>29</v>
      </c>
      <c r="F1133" s="1" t="s">
        <v>30</v>
      </c>
      <c r="G1133" s="1" t="str">
        <f>IFERROR(__xludf.DUMMYFUNCTION("GOOGLETRANSLATE(D1133,""fr"",""en"")"),"#VALUE!")</f>
        <v>#VALUE!</v>
      </c>
    </row>
    <row r="1134" ht="15.75" customHeight="1">
      <c r="A1134" s="1" t="s">
        <v>650</v>
      </c>
      <c r="B1134" s="1">
        <v>3.0</v>
      </c>
      <c r="C1134" s="1" t="s">
        <v>2991</v>
      </c>
      <c r="D1134" s="1" t="s">
        <v>2992</v>
      </c>
      <c r="E1134" s="1" t="s">
        <v>10</v>
      </c>
      <c r="F1134" s="1" t="s">
        <v>11</v>
      </c>
      <c r="G1134" s="1" t="str">
        <f>IFERROR(__xludf.DUMMYFUNCTION("GOOGLETRANSLATE(D1134,""fr"",""en"")"),"#VALUE!")</f>
        <v>#VALUE!</v>
      </c>
    </row>
    <row r="1135" ht="15.75" customHeight="1">
      <c r="A1135" s="1" t="s">
        <v>695</v>
      </c>
      <c r="B1135" s="1">
        <v>3.0</v>
      </c>
      <c r="C1135" s="1" t="s">
        <v>2993</v>
      </c>
      <c r="D1135" s="1" t="s">
        <v>2994</v>
      </c>
      <c r="E1135" s="1" t="s">
        <v>65</v>
      </c>
      <c r="F1135" s="1" t="s">
        <v>66</v>
      </c>
      <c r="G1135" s="1" t="str">
        <f>IFERROR(__xludf.DUMMYFUNCTION("GOOGLETRANSLATE(D1135,""fr"",""en"")"),"#VALUE!")</f>
        <v>#VALUE!</v>
      </c>
    </row>
    <row r="1136" ht="15.75" customHeight="1">
      <c r="A1136" s="1" t="s">
        <v>1102</v>
      </c>
      <c r="B1136" s="1">
        <v>5.0</v>
      </c>
      <c r="C1136" s="1" t="s">
        <v>2995</v>
      </c>
      <c r="D1136" s="1" t="s">
        <v>2996</v>
      </c>
      <c r="E1136" s="1" t="s">
        <v>21</v>
      </c>
      <c r="F1136" s="1" t="s">
        <v>11</v>
      </c>
      <c r="G1136" s="1" t="str">
        <f>IFERROR(__xludf.DUMMYFUNCTION("GOOGLETRANSLATE(D1136,""fr"",""en"")"),"#VALUE!")</f>
        <v>#VALUE!</v>
      </c>
    </row>
    <row r="1137" ht="15.75" customHeight="1">
      <c r="A1137" s="1" t="s">
        <v>741</v>
      </c>
      <c r="B1137" s="1">
        <v>4.0</v>
      </c>
      <c r="C1137" s="1" t="s">
        <v>2997</v>
      </c>
      <c r="D1137" s="1" t="s">
        <v>2998</v>
      </c>
      <c r="E1137" s="1" t="s">
        <v>176</v>
      </c>
      <c r="F1137" s="1" t="s">
        <v>66</v>
      </c>
      <c r="G1137" s="1" t="str">
        <f>IFERROR(__xludf.DUMMYFUNCTION("GOOGLETRANSLATE(D1137,""fr"",""en"")"),"#VALUE!")</f>
        <v>#VALUE!</v>
      </c>
    </row>
    <row r="1138" ht="15.75" customHeight="1">
      <c r="A1138" s="1" t="s">
        <v>332</v>
      </c>
      <c r="B1138" s="1">
        <v>4.0</v>
      </c>
      <c r="C1138" s="1" t="s">
        <v>2999</v>
      </c>
      <c r="D1138" s="1" t="s">
        <v>3000</v>
      </c>
      <c r="E1138" s="1" t="s">
        <v>10</v>
      </c>
      <c r="F1138" s="1" t="s">
        <v>11</v>
      </c>
      <c r="G1138" s="1" t="str">
        <f>IFERROR(__xludf.DUMMYFUNCTION("GOOGLETRANSLATE(D1138,""fr"",""en"")"),"#VALUE!")</f>
        <v>#VALUE!</v>
      </c>
    </row>
    <row r="1139" ht="15.75" customHeight="1">
      <c r="A1139" s="1" t="s">
        <v>3001</v>
      </c>
      <c r="B1139" s="1">
        <v>3.0</v>
      </c>
      <c r="C1139" s="1" t="s">
        <v>3002</v>
      </c>
      <c r="D1139" s="1" t="s">
        <v>3003</v>
      </c>
      <c r="E1139" s="1" t="s">
        <v>109</v>
      </c>
      <c r="F1139" s="1" t="s">
        <v>11</v>
      </c>
      <c r="G1139" s="1" t="str">
        <f>IFERROR(__xludf.DUMMYFUNCTION("GOOGLETRANSLATE(D1139,""fr"",""en"")"),"#VALUE!")</f>
        <v>#VALUE!</v>
      </c>
    </row>
    <row r="1140" ht="15.75" customHeight="1">
      <c r="A1140" s="1" t="s">
        <v>1177</v>
      </c>
      <c r="B1140" s="1">
        <v>4.0</v>
      </c>
      <c r="C1140" s="1" t="s">
        <v>3004</v>
      </c>
      <c r="D1140" s="1" t="s">
        <v>3005</v>
      </c>
      <c r="E1140" s="1" t="s">
        <v>21</v>
      </c>
      <c r="F1140" s="1" t="s">
        <v>11</v>
      </c>
      <c r="G1140" s="1" t="str">
        <f>IFERROR(__xludf.DUMMYFUNCTION("GOOGLETRANSLATE(D1140,""fr"",""en"")"),"#VALUE!")</f>
        <v>#VALUE!</v>
      </c>
    </row>
    <row r="1141" ht="15.75" customHeight="1">
      <c r="A1141" s="1" t="s">
        <v>1198</v>
      </c>
      <c r="B1141" s="1">
        <v>5.0</v>
      </c>
      <c r="C1141" s="1" t="s">
        <v>3006</v>
      </c>
      <c r="D1141" s="1" t="s">
        <v>3007</v>
      </c>
      <c r="E1141" s="1" t="s">
        <v>21</v>
      </c>
      <c r="F1141" s="1" t="s">
        <v>11</v>
      </c>
      <c r="G1141" s="1" t="str">
        <f>IFERROR(__xludf.DUMMYFUNCTION("GOOGLETRANSLATE(D1141,""fr"",""en"")"),"#VALUE!")</f>
        <v>#VALUE!</v>
      </c>
    </row>
    <row r="1142" ht="15.75" customHeight="1">
      <c r="A1142" s="1" t="s">
        <v>902</v>
      </c>
      <c r="B1142" s="1">
        <v>3.0</v>
      </c>
      <c r="C1142" s="1" t="s">
        <v>3008</v>
      </c>
      <c r="D1142" s="1" t="s">
        <v>3009</v>
      </c>
      <c r="E1142" s="1" t="s">
        <v>29</v>
      </c>
      <c r="F1142" s="1" t="s">
        <v>30</v>
      </c>
      <c r="G1142" s="1" t="str">
        <f>IFERROR(__xludf.DUMMYFUNCTION("GOOGLETRANSLATE(D1142,""fr"",""en"")"),"#VALUE!")</f>
        <v>#VALUE!</v>
      </c>
    </row>
    <row r="1143" ht="15.75" customHeight="1">
      <c r="A1143" s="1" t="s">
        <v>3010</v>
      </c>
      <c r="B1143" s="1">
        <v>1.0</v>
      </c>
      <c r="C1143" s="1" t="s">
        <v>3011</v>
      </c>
      <c r="D1143" s="1" t="s">
        <v>3012</v>
      </c>
      <c r="E1143" s="1" t="s">
        <v>554</v>
      </c>
      <c r="F1143" s="1" t="s">
        <v>30</v>
      </c>
      <c r="G1143" s="1" t="str">
        <f>IFERROR(__xludf.DUMMYFUNCTION("GOOGLETRANSLATE(D1143,""fr"",""en"")"),"#VALUE!")</f>
        <v>#VALUE!</v>
      </c>
    </row>
    <row r="1144" ht="15.75" customHeight="1">
      <c r="A1144" s="1" t="s">
        <v>129</v>
      </c>
      <c r="B1144" s="1">
        <v>4.0</v>
      </c>
      <c r="C1144" s="1" t="s">
        <v>3013</v>
      </c>
      <c r="D1144" s="1" t="s">
        <v>3014</v>
      </c>
      <c r="E1144" s="1" t="s">
        <v>21</v>
      </c>
      <c r="F1144" s="1" t="s">
        <v>11</v>
      </c>
      <c r="G1144" s="1" t="str">
        <f>IFERROR(__xludf.DUMMYFUNCTION("GOOGLETRANSLATE(D1144,""fr"",""en"")"),"#VALUE!")</f>
        <v>#VALUE!</v>
      </c>
    </row>
    <row r="1145" ht="15.75" customHeight="1">
      <c r="A1145" s="1" t="s">
        <v>1581</v>
      </c>
      <c r="B1145" s="1">
        <v>4.0</v>
      </c>
      <c r="C1145" s="1" t="s">
        <v>3015</v>
      </c>
      <c r="D1145" s="1" t="s">
        <v>3016</v>
      </c>
      <c r="E1145" s="1" t="s">
        <v>21</v>
      </c>
      <c r="F1145" s="1" t="s">
        <v>11</v>
      </c>
      <c r="G1145" s="1" t="str">
        <f>IFERROR(__xludf.DUMMYFUNCTION("GOOGLETRANSLATE(D1145,""fr"",""en"")"),"#VALUE!")</f>
        <v>#VALUE!</v>
      </c>
    </row>
    <row r="1146" ht="15.75" customHeight="1">
      <c r="A1146" s="1" t="s">
        <v>3017</v>
      </c>
      <c r="B1146" s="1">
        <v>4.0</v>
      </c>
      <c r="C1146" s="1" t="s">
        <v>3018</v>
      </c>
      <c r="D1146" s="1" t="s">
        <v>3019</v>
      </c>
      <c r="E1146" s="1" t="s">
        <v>554</v>
      </c>
      <c r="F1146" s="1" t="s">
        <v>30</v>
      </c>
      <c r="G1146" s="1" t="str">
        <f>IFERROR(__xludf.DUMMYFUNCTION("GOOGLETRANSLATE(D1146,""fr"",""en"")"),"#VALUE!")</f>
        <v>#VALUE!</v>
      </c>
    </row>
    <row r="1147" ht="15.75" customHeight="1">
      <c r="A1147" s="1" t="s">
        <v>2165</v>
      </c>
      <c r="B1147" s="1">
        <v>4.0</v>
      </c>
      <c r="C1147" s="1" t="s">
        <v>3020</v>
      </c>
      <c r="D1147" s="1" t="s">
        <v>3021</v>
      </c>
      <c r="E1147" s="1" t="s">
        <v>10</v>
      </c>
      <c r="F1147" s="1" t="s">
        <v>11</v>
      </c>
      <c r="G1147" s="1" t="str">
        <f>IFERROR(__xludf.DUMMYFUNCTION("GOOGLETRANSLATE(D1147,""fr"",""en"")"),"#VALUE!")</f>
        <v>#VALUE!</v>
      </c>
    </row>
    <row r="1148" ht="15.75" customHeight="1">
      <c r="A1148" s="1" t="s">
        <v>3022</v>
      </c>
      <c r="B1148" s="1">
        <v>5.0</v>
      </c>
      <c r="C1148" s="1" t="s">
        <v>3023</v>
      </c>
      <c r="D1148" s="1" t="s">
        <v>3024</v>
      </c>
      <c r="E1148" s="1" t="s">
        <v>10</v>
      </c>
      <c r="F1148" s="1" t="s">
        <v>11</v>
      </c>
      <c r="G1148" s="1" t="str">
        <f>IFERROR(__xludf.DUMMYFUNCTION("GOOGLETRANSLATE(D1148,""fr"",""en"")"),"#VALUE!")</f>
        <v>#VALUE!</v>
      </c>
    </row>
    <row r="1149" ht="15.75" customHeight="1">
      <c r="A1149" s="1" t="s">
        <v>173</v>
      </c>
      <c r="B1149" s="1">
        <v>4.0</v>
      </c>
      <c r="C1149" s="1" t="s">
        <v>3025</v>
      </c>
      <c r="D1149" s="1" t="s">
        <v>3026</v>
      </c>
      <c r="E1149" s="1" t="s">
        <v>10</v>
      </c>
      <c r="F1149" s="1" t="s">
        <v>11</v>
      </c>
      <c r="G1149" s="1" t="str">
        <f>IFERROR(__xludf.DUMMYFUNCTION("GOOGLETRANSLATE(D1149,""fr"",""en"")"),"#VALUE!")</f>
        <v>#VALUE!</v>
      </c>
    </row>
    <row r="1150" ht="15.75" customHeight="1">
      <c r="A1150" s="1" t="s">
        <v>424</v>
      </c>
      <c r="B1150" s="1">
        <v>5.0</v>
      </c>
      <c r="C1150" s="1" t="s">
        <v>3027</v>
      </c>
      <c r="D1150" s="1" t="s">
        <v>3028</v>
      </c>
      <c r="E1150" s="1" t="s">
        <v>10</v>
      </c>
      <c r="F1150" s="1" t="s">
        <v>11</v>
      </c>
      <c r="G1150" s="1" t="str">
        <f>IFERROR(__xludf.DUMMYFUNCTION("GOOGLETRANSLATE(D1150,""fr"",""en"")"),"#VALUE!")</f>
        <v>#VALUE!</v>
      </c>
    </row>
    <row r="1151" ht="15.75" customHeight="1">
      <c r="A1151" s="1" t="s">
        <v>1833</v>
      </c>
      <c r="B1151" s="1">
        <v>4.0</v>
      </c>
      <c r="C1151" s="1" t="s">
        <v>3029</v>
      </c>
      <c r="D1151" s="1" t="s">
        <v>3030</v>
      </c>
      <c r="E1151" s="1" t="s">
        <v>10</v>
      </c>
      <c r="F1151" s="1" t="s">
        <v>11</v>
      </c>
      <c r="G1151" s="1" t="str">
        <f>IFERROR(__xludf.DUMMYFUNCTION("GOOGLETRANSLATE(D1151,""fr"",""en"")"),"#VALUE!")</f>
        <v>#VALUE!</v>
      </c>
    </row>
    <row r="1152" ht="15.75" customHeight="1">
      <c r="A1152" s="1" t="s">
        <v>3031</v>
      </c>
      <c r="B1152" s="1">
        <v>5.0</v>
      </c>
      <c r="C1152" s="1" t="s">
        <v>3032</v>
      </c>
      <c r="D1152" s="1" t="s">
        <v>3033</v>
      </c>
      <c r="E1152" s="1" t="s">
        <v>103</v>
      </c>
      <c r="F1152" s="1" t="s">
        <v>48</v>
      </c>
      <c r="G1152" s="1" t="str">
        <f>IFERROR(__xludf.DUMMYFUNCTION("GOOGLETRANSLATE(D1152,""fr"",""en"")"),"#VALUE!")</f>
        <v>#VALUE!</v>
      </c>
    </row>
    <row r="1153" ht="15.75" customHeight="1">
      <c r="A1153" s="1" t="s">
        <v>305</v>
      </c>
      <c r="B1153" s="1">
        <v>5.0</v>
      </c>
      <c r="C1153" s="1" t="s">
        <v>3034</v>
      </c>
      <c r="D1153" s="1" t="s">
        <v>3035</v>
      </c>
      <c r="E1153" s="1" t="s">
        <v>21</v>
      </c>
      <c r="F1153" s="1" t="s">
        <v>11</v>
      </c>
      <c r="G1153" s="1" t="str">
        <f>IFERROR(__xludf.DUMMYFUNCTION("GOOGLETRANSLATE(D1153,""fr"",""en"")"),"#VALUE!")</f>
        <v>#VALUE!</v>
      </c>
    </row>
    <row r="1154" ht="15.75" customHeight="1">
      <c r="A1154" s="1" t="s">
        <v>716</v>
      </c>
      <c r="B1154" s="1">
        <v>1.0</v>
      </c>
      <c r="C1154" s="1" t="s">
        <v>3036</v>
      </c>
      <c r="D1154" s="1" t="s">
        <v>3037</v>
      </c>
      <c r="E1154" s="1" t="s">
        <v>52</v>
      </c>
      <c r="F1154" s="1" t="s">
        <v>48</v>
      </c>
      <c r="G1154" s="1" t="str">
        <f>IFERROR(__xludf.DUMMYFUNCTION("GOOGLETRANSLATE(D1154,""fr"",""en"")"),"#VALUE!")</f>
        <v>#VALUE!</v>
      </c>
    </row>
    <row r="1155" ht="15.75" customHeight="1">
      <c r="A1155" s="1" t="s">
        <v>3038</v>
      </c>
      <c r="B1155" s="1">
        <v>3.0</v>
      </c>
      <c r="C1155" s="1" t="s">
        <v>3039</v>
      </c>
      <c r="D1155" s="1" t="s">
        <v>3040</v>
      </c>
      <c r="E1155" s="1" t="s">
        <v>273</v>
      </c>
      <c r="F1155" s="1" t="s">
        <v>110</v>
      </c>
      <c r="G1155" s="1" t="str">
        <f>IFERROR(__xludf.DUMMYFUNCTION("GOOGLETRANSLATE(D1155,""fr"",""en"")"),"#VALUE!")</f>
        <v>#VALUE!</v>
      </c>
    </row>
    <row r="1156" ht="15.75" customHeight="1">
      <c r="A1156" s="1" t="s">
        <v>3041</v>
      </c>
      <c r="B1156" s="1">
        <v>3.0</v>
      </c>
      <c r="C1156" s="1" t="s">
        <v>3042</v>
      </c>
      <c r="D1156" s="1" t="s">
        <v>3043</v>
      </c>
      <c r="E1156" s="1" t="s">
        <v>65</v>
      </c>
      <c r="F1156" s="1" t="s">
        <v>66</v>
      </c>
      <c r="G1156" s="1" t="str">
        <f>IFERROR(__xludf.DUMMYFUNCTION("GOOGLETRANSLATE(D1156,""fr"",""en"")"),"#VALUE!")</f>
        <v>#VALUE!</v>
      </c>
    </row>
    <row r="1157" ht="15.75" customHeight="1">
      <c r="A1157" s="1" t="s">
        <v>3044</v>
      </c>
      <c r="B1157" s="1">
        <v>1.0</v>
      </c>
      <c r="C1157" s="1" t="s">
        <v>3045</v>
      </c>
      <c r="D1157" s="1" t="s">
        <v>3046</v>
      </c>
      <c r="E1157" s="1" t="s">
        <v>554</v>
      </c>
      <c r="F1157" s="1" t="s">
        <v>30</v>
      </c>
      <c r="G1157" s="1" t="str">
        <f>IFERROR(__xludf.DUMMYFUNCTION("GOOGLETRANSLATE(D1157,""fr"",""en"")"),"#VALUE!")</f>
        <v>#VALUE!</v>
      </c>
    </row>
    <row r="1158" ht="15.75" customHeight="1">
      <c r="A1158" s="1" t="s">
        <v>3047</v>
      </c>
      <c r="B1158" s="1">
        <v>1.0</v>
      </c>
      <c r="C1158" s="1" t="s">
        <v>3048</v>
      </c>
      <c r="D1158" s="1" t="s">
        <v>3049</v>
      </c>
      <c r="E1158" s="1" t="s">
        <v>10</v>
      </c>
      <c r="F1158" s="1" t="s">
        <v>11</v>
      </c>
      <c r="G1158" s="1" t="str">
        <f>IFERROR(__xludf.DUMMYFUNCTION("GOOGLETRANSLATE(D1158,""fr"",""en"")"),"#VALUE!")</f>
        <v>#VALUE!</v>
      </c>
    </row>
    <row r="1159" ht="15.75" customHeight="1">
      <c r="A1159" s="1" t="s">
        <v>3050</v>
      </c>
      <c r="B1159" s="1">
        <v>3.0</v>
      </c>
      <c r="C1159" s="1" t="s">
        <v>3051</v>
      </c>
      <c r="D1159" s="1" t="s">
        <v>3052</v>
      </c>
      <c r="E1159" s="1" t="s">
        <v>52</v>
      </c>
      <c r="F1159" s="1" t="s">
        <v>48</v>
      </c>
      <c r="G1159" s="1" t="str">
        <f>IFERROR(__xludf.DUMMYFUNCTION("GOOGLETRANSLATE(D1159,""fr"",""en"")"),"#VALUE!")</f>
        <v>#VALUE!</v>
      </c>
    </row>
    <row r="1160" ht="15.75" customHeight="1">
      <c r="A1160" s="1" t="s">
        <v>1327</v>
      </c>
      <c r="B1160" s="1">
        <v>4.0</v>
      </c>
      <c r="C1160" s="1" t="s">
        <v>3053</v>
      </c>
      <c r="D1160" s="1" t="s">
        <v>3054</v>
      </c>
      <c r="E1160" s="1" t="s">
        <v>176</v>
      </c>
      <c r="F1160" s="1" t="s">
        <v>66</v>
      </c>
      <c r="G1160" s="1" t="str">
        <f>IFERROR(__xludf.DUMMYFUNCTION("GOOGLETRANSLATE(D1160,""fr"",""en"")"),"#VALUE!")</f>
        <v>#VALUE!</v>
      </c>
    </row>
    <row r="1161" ht="15.75" customHeight="1">
      <c r="A1161" s="1" t="s">
        <v>91</v>
      </c>
      <c r="B1161" s="1">
        <v>4.0</v>
      </c>
      <c r="C1161" s="1" t="s">
        <v>3055</v>
      </c>
      <c r="D1161" s="1" t="s">
        <v>3056</v>
      </c>
      <c r="E1161" s="1" t="s">
        <v>10</v>
      </c>
      <c r="F1161" s="1" t="s">
        <v>11</v>
      </c>
      <c r="G1161" s="1" t="str">
        <f>IFERROR(__xludf.DUMMYFUNCTION("GOOGLETRANSLATE(D1161,""fr"",""en"")"),"#VALUE!")</f>
        <v>#VALUE!</v>
      </c>
    </row>
    <row r="1162" ht="15.75" customHeight="1">
      <c r="A1162" s="1" t="s">
        <v>3057</v>
      </c>
      <c r="B1162" s="1">
        <v>4.0</v>
      </c>
      <c r="C1162" s="1" t="s">
        <v>3058</v>
      </c>
      <c r="D1162" s="1" t="s">
        <v>3059</v>
      </c>
      <c r="E1162" s="1" t="s">
        <v>554</v>
      </c>
      <c r="F1162" s="1" t="s">
        <v>30</v>
      </c>
      <c r="G1162" s="1" t="str">
        <f>IFERROR(__xludf.DUMMYFUNCTION("GOOGLETRANSLATE(D1162,""fr"",""en"")"),"#VALUE!")</f>
        <v>#VALUE!</v>
      </c>
    </row>
    <row r="1163" ht="15.75" customHeight="1">
      <c r="A1163" s="1" t="s">
        <v>3060</v>
      </c>
      <c r="B1163" s="1">
        <v>4.0</v>
      </c>
      <c r="C1163" s="1" t="s">
        <v>3061</v>
      </c>
      <c r="D1163" s="1" t="s">
        <v>3062</v>
      </c>
      <c r="E1163" s="1" t="s">
        <v>10</v>
      </c>
      <c r="F1163" s="1" t="s">
        <v>11</v>
      </c>
      <c r="G1163" s="1" t="str">
        <f>IFERROR(__xludf.DUMMYFUNCTION("GOOGLETRANSLATE(D1163,""fr"",""en"")"),"#VALUE!")</f>
        <v>#VALUE!</v>
      </c>
    </row>
    <row r="1164" ht="15.75" customHeight="1">
      <c r="A1164" s="1" t="s">
        <v>3063</v>
      </c>
      <c r="B1164" s="1">
        <v>3.0</v>
      </c>
      <c r="C1164" s="1" t="s">
        <v>3064</v>
      </c>
      <c r="D1164" s="1" t="s">
        <v>3065</v>
      </c>
      <c r="E1164" s="1" t="s">
        <v>25</v>
      </c>
      <c r="F1164" s="1" t="s">
        <v>11</v>
      </c>
      <c r="G1164" s="1" t="str">
        <f>IFERROR(__xludf.DUMMYFUNCTION("GOOGLETRANSLATE(D1164,""fr"",""en"")"),"#VALUE!")</f>
        <v>#VALUE!</v>
      </c>
    </row>
    <row r="1165" ht="15.75" customHeight="1">
      <c r="A1165" s="1" t="s">
        <v>2801</v>
      </c>
      <c r="B1165" s="1">
        <v>5.0</v>
      </c>
      <c r="C1165" s="1" t="s">
        <v>3066</v>
      </c>
      <c r="D1165" s="1" t="s">
        <v>3067</v>
      </c>
      <c r="E1165" s="1" t="s">
        <v>21</v>
      </c>
      <c r="F1165" s="1" t="s">
        <v>11</v>
      </c>
      <c r="G1165" s="1" t="str">
        <f>IFERROR(__xludf.DUMMYFUNCTION("GOOGLETRANSLATE(D1165,""fr"",""en"")"),"#VALUE!")</f>
        <v>#VALUE!</v>
      </c>
    </row>
    <row r="1166" ht="15.75" customHeight="1">
      <c r="A1166" s="1" t="s">
        <v>704</v>
      </c>
      <c r="B1166" s="1">
        <v>5.0</v>
      </c>
      <c r="C1166" s="1" t="s">
        <v>3068</v>
      </c>
      <c r="D1166" s="1" t="s">
        <v>3069</v>
      </c>
      <c r="E1166" s="1" t="s">
        <v>448</v>
      </c>
      <c r="F1166" s="1" t="s">
        <v>84</v>
      </c>
      <c r="G1166" s="1" t="str">
        <f>IFERROR(__xludf.DUMMYFUNCTION("GOOGLETRANSLATE(D1166,""fr"",""en"")"),"#VALUE!")</f>
        <v>#VALUE!</v>
      </c>
    </row>
    <row r="1167" ht="15.75" customHeight="1">
      <c r="A1167" s="1" t="s">
        <v>2368</v>
      </c>
      <c r="B1167" s="1">
        <v>1.0</v>
      </c>
      <c r="C1167" s="1" t="s">
        <v>3070</v>
      </c>
      <c r="D1167" s="1" t="s">
        <v>3071</v>
      </c>
      <c r="E1167" s="1" t="s">
        <v>52</v>
      </c>
      <c r="F1167" s="1" t="s">
        <v>11</v>
      </c>
      <c r="G1167" s="1" t="str">
        <f>IFERROR(__xludf.DUMMYFUNCTION("GOOGLETRANSLATE(D1167,""fr"",""en"")"),"#VALUE!")</f>
        <v>#VALUE!</v>
      </c>
    </row>
    <row r="1168" ht="15.75" customHeight="1">
      <c r="A1168" s="1" t="s">
        <v>367</v>
      </c>
      <c r="B1168" s="1">
        <v>1.0</v>
      </c>
      <c r="C1168" s="1" t="s">
        <v>3072</v>
      </c>
      <c r="D1168" s="1" t="s">
        <v>3073</v>
      </c>
      <c r="E1168" s="1" t="s">
        <v>10</v>
      </c>
      <c r="F1168" s="1" t="s">
        <v>11</v>
      </c>
      <c r="G1168" s="1" t="str">
        <f>IFERROR(__xludf.DUMMYFUNCTION("GOOGLETRANSLATE(D1168,""fr"",""en"")"),"#VALUE!")</f>
        <v>#VALUE!</v>
      </c>
    </row>
    <row r="1169" ht="15.75" customHeight="1">
      <c r="A1169" s="1" t="s">
        <v>1324</v>
      </c>
      <c r="B1169" s="1">
        <v>5.0</v>
      </c>
      <c r="C1169" s="1" t="s">
        <v>3074</v>
      </c>
      <c r="D1169" s="1" t="s">
        <v>3075</v>
      </c>
      <c r="E1169" s="1" t="s">
        <v>21</v>
      </c>
      <c r="F1169" s="1" t="s">
        <v>11</v>
      </c>
      <c r="G1169" s="1" t="str">
        <f>IFERROR(__xludf.DUMMYFUNCTION("GOOGLETRANSLATE(D1169,""fr"",""en"")"),"#VALUE!")</f>
        <v>#VALUE!</v>
      </c>
    </row>
    <row r="1170" ht="15.75" customHeight="1">
      <c r="A1170" s="1" t="s">
        <v>769</v>
      </c>
      <c r="B1170" s="1">
        <v>2.0</v>
      </c>
      <c r="C1170" s="1" t="s">
        <v>3076</v>
      </c>
      <c r="D1170" s="1" t="s">
        <v>3077</v>
      </c>
      <c r="E1170" s="1" t="s">
        <v>10</v>
      </c>
      <c r="F1170" s="1" t="s">
        <v>11</v>
      </c>
      <c r="G1170" s="1" t="str">
        <f>IFERROR(__xludf.DUMMYFUNCTION("GOOGLETRANSLATE(D1170,""fr"",""en"")"),"#VALUE!")</f>
        <v>#VALUE!</v>
      </c>
    </row>
    <row r="1171" ht="15.75" customHeight="1">
      <c r="A1171" s="1" t="s">
        <v>695</v>
      </c>
      <c r="B1171" s="1">
        <v>1.0</v>
      </c>
      <c r="C1171" s="1" t="s">
        <v>3078</v>
      </c>
      <c r="D1171" s="1" t="s">
        <v>3079</v>
      </c>
      <c r="E1171" s="1" t="s">
        <v>65</v>
      </c>
      <c r="F1171" s="1" t="s">
        <v>66</v>
      </c>
      <c r="G1171" s="1" t="str">
        <f>IFERROR(__xludf.DUMMYFUNCTION("GOOGLETRANSLATE(D1171,""fr"",""en"")"),"#VALUE!")</f>
        <v>#VALUE!</v>
      </c>
    </row>
    <row r="1172" ht="15.75" customHeight="1">
      <c r="A1172" s="1" t="s">
        <v>1253</v>
      </c>
      <c r="B1172" s="1">
        <v>2.0</v>
      </c>
      <c r="C1172" s="1" t="s">
        <v>3080</v>
      </c>
      <c r="D1172" s="1" t="s">
        <v>3081</v>
      </c>
      <c r="E1172" s="1" t="s">
        <v>103</v>
      </c>
      <c r="F1172" s="1" t="s">
        <v>48</v>
      </c>
      <c r="G1172" s="1" t="str">
        <f>IFERROR(__xludf.DUMMYFUNCTION("GOOGLETRANSLATE(D1172,""fr"",""en"")"),"#VALUE!")</f>
        <v>#VALUE!</v>
      </c>
    </row>
    <row r="1173" ht="15.75" customHeight="1">
      <c r="A1173" s="1" t="s">
        <v>532</v>
      </c>
      <c r="B1173" s="1">
        <v>3.0</v>
      </c>
      <c r="C1173" s="1" t="s">
        <v>3082</v>
      </c>
      <c r="D1173" s="1" t="s">
        <v>3083</v>
      </c>
      <c r="E1173" s="1" t="s">
        <v>169</v>
      </c>
      <c r="F1173" s="1" t="s">
        <v>11</v>
      </c>
      <c r="G1173" s="1" t="str">
        <f>IFERROR(__xludf.DUMMYFUNCTION("GOOGLETRANSLATE(D1173,""fr"",""en"")"),"#VALUE!")</f>
        <v>#VALUE!</v>
      </c>
    </row>
    <row r="1174" ht="15.75" customHeight="1">
      <c r="A1174" s="1" t="s">
        <v>681</v>
      </c>
      <c r="B1174" s="1">
        <v>5.0</v>
      </c>
      <c r="C1174" s="1" t="s">
        <v>3084</v>
      </c>
      <c r="D1174" s="1" t="s">
        <v>3085</v>
      </c>
      <c r="E1174" s="1" t="s">
        <v>21</v>
      </c>
      <c r="F1174" s="1" t="s">
        <v>11</v>
      </c>
      <c r="G1174" s="1" t="str">
        <f>IFERROR(__xludf.DUMMYFUNCTION("GOOGLETRANSLATE(D1174,""fr"",""en"")"),"#VALUE!")</f>
        <v>#VALUE!</v>
      </c>
    </row>
    <row r="1175" ht="15.75" customHeight="1">
      <c r="A1175" s="1" t="s">
        <v>1799</v>
      </c>
      <c r="B1175" s="1">
        <v>3.0</v>
      </c>
      <c r="C1175" s="1" t="s">
        <v>3086</v>
      </c>
      <c r="D1175" s="1" t="s">
        <v>3087</v>
      </c>
      <c r="E1175" s="1" t="s">
        <v>484</v>
      </c>
      <c r="F1175" s="1" t="s">
        <v>30</v>
      </c>
      <c r="G1175" s="1" t="str">
        <f>IFERROR(__xludf.DUMMYFUNCTION("GOOGLETRANSLATE(D1175,""fr"",""en"")"),"#VALUE!")</f>
        <v>#VALUE!</v>
      </c>
    </row>
    <row r="1176" ht="15.75" customHeight="1">
      <c r="A1176" s="1" t="s">
        <v>411</v>
      </c>
      <c r="B1176" s="1">
        <v>4.0</v>
      </c>
      <c r="C1176" s="1" t="s">
        <v>3088</v>
      </c>
      <c r="D1176" s="1" t="s">
        <v>3089</v>
      </c>
      <c r="E1176" s="1" t="s">
        <v>10</v>
      </c>
      <c r="F1176" s="1" t="s">
        <v>11</v>
      </c>
      <c r="G1176" s="1" t="str">
        <f>IFERROR(__xludf.DUMMYFUNCTION("GOOGLETRANSLATE(D1176,""fr"",""en"")"),"#VALUE!")</f>
        <v>#VALUE!</v>
      </c>
    </row>
    <row r="1177" ht="15.75" customHeight="1">
      <c r="A1177" s="1" t="s">
        <v>1079</v>
      </c>
      <c r="B1177" s="1">
        <v>1.0</v>
      </c>
      <c r="C1177" s="1" t="s">
        <v>3090</v>
      </c>
      <c r="D1177" s="1" t="s">
        <v>3091</v>
      </c>
      <c r="E1177" s="1" t="s">
        <v>10</v>
      </c>
      <c r="F1177" s="1" t="s">
        <v>11</v>
      </c>
      <c r="G1177" s="1" t="str">
        <f>IFERROR(__xludf.DUMMYFUNCTION("GOOGLETRANSLATE(D1177,""fr"",""en"")"),"#VALUE!")</f>
        <v>#VALUE!</v>
      </c>
    </row>
    <row r="1178" ht="15.75" customHeight="1">
      <c r="A1178" s="1" t="s">
        <v>3092</v>
      </c>
      <c r="B1178" s="1">
        <v>1.0</v>
      </c>
      <c r="C1178" s="1" t="s">
        <v>3093</v>
      </c>
      <c r="D1178" s="1" t="s">
        <v>3094</v>
      </c>
      <c r="E1178" s="1" t="s">
        <v>960</v>
      </c>
      <c r="F1178" s="1" t="s">
        <v>84</v>
      </c>
      <c r="G1178" s="1" t="str">
        <f>IFERROR(__xludf.DUMMYFUNCTION("GOOGLETRANSLATE(D1178,""fr"",""en"")"),"#VALUE!")</f>
        <v>#VALUE!</v>
      </c>
    </row>
    <row r="1179" ht="15.75" customHeight="1">
      <c r="A1179" s="1" t="s">
        <v>53</v>
      </c>
      <c r="B1179" s="1">
        <v>2.0</v>
      </c>
      <c r="C1179" s="1" t="s">
        <v>3095</v>
      </c>
      <c r="D1179" s="1" t="s">
        <v>3096</v>
      </c>
      <c r="E1179" s="1" t="s">
        <v>614</v>
      </c>
      <c r="F1179" s="1" t="s">
        <v>30</v>
      </c>
      <c r="G1179" s="1" t="str">
        <f>IFERROR(__xludf.DUMMYFUNCTION("GOOGLETRANSLATE(D1179,""fr"",""en"")"),"#VALUE!")</f>
        <v>#VALUE!</v>
      </c>
    </row>
    <row r="1180" ht="15.75" customHeight="1">
      <c r="A1180" s="1" t="s">
        <v>3097</v>
      </c>
      <c r="B1180" s="1">
        <v>1.0</v>
      </c>
      <c r="C1180" s="1" t="s">
        <v>3098</v>
      </c>
      <c r="D1180" s="1" t="s">
        <v>3099</v>
      </c>
      <c r="E1180" s="1" t="s">
        <v>226</v>
      </c>
      <c r="F1180" s="1" t="s">
        <v>11</v>
      </c>
      <c r="G1180" s="1" t="str">
        <f>IFERROR(__xludf.DUMMYFUNCTION("GOOGLETRANSLATE(D1180,""fr"",""en"")"),"#VALUE!")</f>
        <v>#VALUE!</v>
      </c>
    </row>
    <row r="1181" ht="15.75" customHeight="1">
      <c r="A1181" s="1" t="s">
        <v>3100</v>
      </c>
      <c r="B1181" s="1">
        <v>1.0</v>
      </c>
      <c r="C1181" s="1" t="s">
        <v>3101</v>
      </c>
      <c r="D1181" s="1" t="s">
        <v>3102</v>
      </c>
      <c r="E1181" s="1" t="s">
        <v>25</v>
      </c>
      <c r="F1181" s="1" t="s">
        <v>110</v>
      </c>
      <c r="G1181" s="1" t="str">
        <f>IFERROR(__xludf.DUMMYFUNCTION("GOOGLETRANSLATE(D1181,""fr"",""en"")"),"#VALUE!")</f>
        <v>#VALUE!</v>
      </c>
    </row>
    <row r="1182" ht="15.75" customHeight="1">
      <c r="A1182" s="1" t="s">
        <v>491</v>
      </c>
      <c r="B1182" s="1">
        <v>4.0</v>
      </c>
      <c r="C1182" s="1" t="s">
        <v>3103</v>
      </c>
      <c r="D1182" s="1" t="s">
        <v>3104</v>
      </c>
      <c r="E1182" s="1" t="s">
        <v>10</v>
      </c>
      <c r="F1182" s="1" t="s">
        <v>11</v>
      </c>
      <c r="G1182" s="1" t="str">
        <f>IFERROR(__xludf.DUMMYFUNCTION("GOOGLETRANSLATE(D1182,""fr"",""en"")"),"#VALUE!")</f>
        <v>#VALUE!</v>
      </c>
    </row>
    <row r="1183" ht="15.75" customHeight="1">
      <c r="A1183" s="1" t="s">
        <v>1870</v>
      </c>
      <c r="B1183" s="1">
        <v>1.0</v>
      </c>
      <c r="C1183" s="1" t="s">
        <v>3105</v>
      </c>
      <c r="D1183" s="1" t="s">
        <v>3106</v>
      </c>
      <c r="E1183" s="1" t="s">
        <v>10</v>
      </c>
      <c r="F1183" s="1" t="s">
        <v>11</v>
      </c>
      <c r="G1183" s="1" t="str">
        <f>IFERROR(__xludf.DUMMYFUNCTION("GOOGLETRANSLATE(D1183,""fr"",""en"")"),"#VALUE!")</f>
        <v>#VALUE!</v>
      </c>
    </row>
    <row r="1184" ht="15.75" customHeight="1">
      <c r="A1184" s="1" t="s">
        <v>1581</v>
      </c>
      <c r="B1184" s="1">
        <v>3.0</v>
      </c>
      <c r="C1184" s="1" t="s">
        <v>3107</v>
      </c>
      <c r="D1184" s="1" t="s">
        <v>3108</v>
      </c>
      <c r="E1184" s="1" t="s">
        <v>65</v>
      </c>
      <c r="F1184" s="1" t="s">
        <v>66</v>
      </c>
      <c r="G1184" s="1" t="str">
        <f>IFERROR(__xludf.DUMMYFUNCTION("GOOGLETRANSLATE(D1184,""fr"",""en"")"),"#VALUE!")</f>
        <v>#VALUE!</v>
      </c>
    </row>
    <row r="1185" ht="15.75" customHeight="1">
      <c r="A1185" s="1" t="s">
        <v>1439</v>
      </c>
      <c r="B1185" s="1">
        <v>4.0</v>
      </c>
      <c r="C1185" s="1" t="s">
        <v>3109</v>
      </c>
      <c r="D1185" s="1" t="s">
        <v>3110</v>
      </c>
      <c r="E1185" s="1" t="s">
        <v>176</v>
      </c>
      <c r="F1185" s="1" t="s">
        <v>66</v>
      </c>
      <c r="G1185" s="1" t="str">
        <f>IFERROR(__xludf.DUMMYFUNCTION("GOOGLETRANSLATE(D1185,""fr"",""en"")"),"#VALUE!")</f>
        <v>#VALUE!</v>
      </c>
    </row>
    <row r="1186" ht="15.75" customHeight="1">
      <c r="A1186" s="1" t="s">
        <v>3111</v>
      </c>
      <c r="B1186" s="1">
        <v>1.0</v>
      </c>
      <c r="C1186" s="1" t="s">
        <v>3112</v>
      </c>
      <c r="D1186" s="1" t="s">
        <v>3113</v>
      </c>
      <c r="E1186" s="1" t="s">
        <v>10</v>
      </c>
      <c r="F1186" s="1" t="s">
        <v>11</v>
      </c>
      <c r="G1186" s="1" t="str">
        <f>IFERROR(__xludf.DUMMYFUNCTION("GOOGLETRANSLATE(D1186,""fr"",""en"")"),"#VALUE!")</f>
        <v>#VALUE!</v>
      </c>
    </row>
    <row r="1187" ht="15.75" customHeight="1">
      <c r="A1187" s="1" t="s">
        <v>491</v>
      </c>
      <c r="B1187" s="1">
        <v>3.0</v>
      </c>
      <c r="C1187" s="1" t="s">
        <v>3114</v>
      </c>
      <c r="D1187" s="1" t="s">
        <v>3115</v>
      </c>
      <c r="E1187" s="1" t="s">
        <v>10</v>
      </c>
      <c r="F1187" s="1" t="s">
        <v>11</v>
      </c>
      <c r="G1187" s="1" t="str">
        <f>IFERROR(__xludf.DUMMYFUNCTION("GOOGLETRANSLATE(D1187,""fr"",""en"")"),"#VALUE!")</f>
        <v>#VALUE!</v>
      </c>
    </row>
    <row r="1188" ht="15.75" customHeight="1">
      <c r="A1188" s="1" t="s">
        <v>1375</v>
      </c>
      <c r="B1188" s="1">
        <v>3.0</v>
      </c>
      <c r="C1188" s="1" t="s">
        <v>3116</v>
      </c>
      <c r="D1188" s="1" t="s">
        <v>3117</v>
      </c>
      <c r="E1188" s="1" t="s">
        <v>169</v>
      </c>
      <c r="F1188" s="1" t="s">
        <v>11</v>
      </c>
      <c r="G1188" s="1" t="str">
        <f>IFERROR(__xludf.DUMMYFUNCTION("GOOGLETRANSLATE(D1188,""fr"",""en"")"),"#VALUE!")</f>
        <v>#VALUE!</v>
      </c>
    </row>
    <row r="1189" ht="15.75" customHeight="1">
      <c r="A1189" s="1" t="s">
        <v>758</v>
      </c>
      <c r="B1189" s="1">
        <v>2.0</v>
      </c>
      <c r="C1189" s="1" t="s">
        <v>3118</v>
      </c>
      <c r="D1189" s="1" t="s">
        <v>3119</v>
      </c>
      <c r="E1189" s="1" t="s">
        <v>29</v>
      </c>
      <c r="F1189" s="1" t="s">
        <v>30</v>
      </c>
      <c r="G1189" s="1" t="str">
        <f>IFERROR(__xludf.DUMMYFUNCTION("GOOGLETRANSLATE(D1189,""fr"",""en"")"),"#VALUE!")</f>
        <v>#VALUE!</v>
      </c>
    </row>
    <row r="1190" ht="15.75" customHeight="1">
      <c r="A1190" s="1" t="s">
        <v>661</v>
      </c>
      <c r="B1190" s="1">
        <v>2.0</v>
      </c>
      <c r="C1190" s="1" t="s">
        <v>3120</v>
      </c>
      <c r="D1190" s="1" t="s">
        <v>3121</v>
      </c>
      <c r="E1190" s="1" t="s">
        <v>10</v>
      </c>
      <c r="F1190" s="1" t="s">
        <v>11</v>
      </c>
      <c r="G1190" s="1" t="str">
        <f>IFERROR(__xludf.DUMMYFUNCTION("GOOGLETRANSLATE(D1190,""fr"",""en"")"),"#VALUE!")</f>
        <v>#VALUE!</v>
      </c>
    </row>
    <row r="1191" ht="15.75" customHeight="1">
      <c r="A1191" s="1" t="s">
        <v>1138</v>
      </c>
      <c r="B1191" s="1">
        <v>2.0</v>
      </c>
      <c r="C1191" s="1" t="s">
        <v>3122</v>
      </c>
      <c r="D1191" s="1" t="s">
        <v>3123</v>
      </c>
      <c r="E1191" s="1" t="s">
        <v>47</v>
      </c>
      <c r="F1191" s="1" t="s">
        <v>84</v>
      </c>
      <c r="G1191" s="1" t="str">
        <f>IFERROR(__xludf.DUMMYFUNCTION("GOOGLETRANSLATE(D1191,""fr"",""en"")"),"#VALUE!")</f>
        <v>#VALUE!</v>
      </c>
    </row>
    <row r="1192" ht="15.75" customHeight="1">
      <c r="A1192" s="1" t="s">
        <v>3124</v>
      </c>
      <c r="B1192" s="1">
        <v>4.0</v>
      </c>
      <c r="C1192" s="1" t="s">
        <v>3125</v>
      </c>
      <c r="D1192" s="1" t="s">
        <v>3126</v>
      </c>
      <c r="E1192" s="1" t="s">
        <v>125</v>
      </c>
      <c r="F1192" s="1" t="s">
        <v>11</v>
      </c>
      <c r="G1192" s="1" t="str">
        <f>IFERROR(__xludf.DUMMYFUNCTION("GOOGLETRANSLATE(D1192,""fr"",""en"")"),"#VALUE!")</f>
        <v>#VALUE!</v>
      </c>
    </row>
    <row r="1193" ht="15.75" customHeight="1">
      <c r="A1193" s="1" t="s">
        <v>2181</v>
      </c>
      <c r="B1193" s="1">
        <v>1.0</v>
      </c>
      <c r="C1193" s="1" t="s">
        <v>3127</v>
      </c>
      <c r="D1193" s="1" t="s">
        <v>3128</v>
      </c>
      <c r="E1193" s="1" t="s">
        <v>554</v>
      </c>
      <c r="F1193" s="1" t="s">
        <v>30</v>
      </c>
      <c r="G1193" s="1" t="str">
        <f>IFERROR(__xludf.DUMMYFUNCTION("GOOGLETRANSLATE(D1193,""fr"",""en"")"),"#VALUE!")</f>
        <v>#VALUE!</v>
      </c>
    </row>
    <row r="1194" ht="15.75" customHeight="1">
      <c r="A1194" s="1" t="s">
        <v>3129</v>
      </c>
      <c r="B1194" s="1">
        <v>5.0</v>
      </c>
      <c r="C1194" s="1" t="s">
        <v>3130</v>
      </c>
      <c r="D1194" s="1" t="s">
        <v>3131</v>
      </c>
      <c r="E1194" s="1" t="s">
        <v>65</v>
      </c>
      <c r="F1194" s="1" t="s">
        <v>66</v>
      </c>
      <c r="G1194" s="1" t="str">
        <f>IFERROR(__xludf.DUMMYFUNCTION("GOOGLETRANSLATE(D1194,""fr"",""en"")"),"#VALUE!")</f>
        <v>#VALUE!</v>
      </c>
    </row>
    <row r="1195" ht="15.75" customHeight="1">
      <c r="A1195" s="1" t="s">
        <v>3132</v>
      </c>
      <c r="B1195" s="1">
        <v>4.0</v>
      </c>
      <c r="C1195" s="1" t="s">
        <v>3133</v>
      </c>
      <c r="D1195" s="1" t="s">
        <v>3134</v>
      </c>
      <c r="E1195" s="1" t="s">
        <v>65</v>
      </c>
      <c r="F1195" s="1" t="s">
        <v>66</v>
      </c>
      <c r="G1195" s="1" t="str">
        <f>IFERROR(__xludf.DUMMYFUNCTION("GOOGLETRANSLATE(D1195,""fr"",""en"")"),"I am a new member so I'm waiting to see April's services before issuing an opinion. I hope to be able to count on a quality support. The prices are very correct and satisfy me.")</f>
        <v>I am a new member so I'm waiting to see April's services before issuing an opinion. I hope to be able to count on a quality support. The prices are very correct and satisfy me.</v>
      </c>
    </row>
    <row r="1196" ht="15.75" customHeight="1">
      <c r="A1196" s="1" t="s">
        <v>1562</v>
      </c>
      <c r="B1196" s="1">
        <v>5.0</v>
      </c>
      <c r="C1196" s="1" t="s">
        <v>3135</v>
      </c>
      <c r="D1196" s="1" t="s">
        <v>3136</v>
      </c>
      <c r="E1196" s="1" t="s">
        <v>21</v>
      </c>
      <c r="F1196" s="1" t="s">
        <v>11</v>
      </c>
      <c r="G1196" s="1" t="str">
        <f>IFERROR(__xludf.DUMMYFUNCTION("GOOGLETRANSLATE(D1196,""fr"",""en"")"),"Efficient, packaging and listening customer service. The price is attractive with a very satisfactory level of guarantee: 40% cheaper than my previous insurance with the same level of coverage.")</f>
        <v>Efficient, packaging and listening customer service. The price is attractive with a very satisfactory level of guarantee: 40% cheaper than my previous insurance with the same level of coverage.</v>
      </c>
    </row>
    <row r="1197" ht="15.75" customHeight="1">
      <c r="A1197" s="1" t="s">
        <v>3137</v>
      </c>
      <c r="B1197" s="1">
        <v>1.0</v>
      </c>
      <c r="C1197" s="1" t="s">
        <v>3138</v>
      </c>
      <c r="D1197" s="1" t="s">
        <v>3139</v>
      </c>
      <c r="E1197" s="1" t="s">
        <v>273</v>
      </c>
      <c r="F1197" s="1" t="s">
        <v>110</v>
      </c>
      <c r="G1197" s="1" t="str">
        <f>IFERROR(__xludf.DUMMYFUNCTION("GOOGLETRANSLATE(D1197,""fr"",""en"")"),"#VALUE!")</f>
        <v>#VALUE!</v>
      </c>
    </row>
    <row r="1198" ht="15.75" customHeight="1">
      <c r="A1198" s="1" t="s">
        <v>2702</v>
      </c>
      <c r="B1198" s="1">
        <v>4.0</v>
      </c>
      <c r="C1198" s="1" t="s">
        <v>3140</v>
      </c>
      <c r="D1198" s="1" t="s">
        <v>3141</v>
      </c>
      <c r="E1198" s="1" t="s">
        <v>10</v>
      </c>
      <c r="F1198" s="1" t="s">
        <v>11</v>
      </c>
      <c r="G1198" s="1" t="str">
        <f>IFERROR(__xludf.DUMMYFUNCTION("GOOGLETRANSLATE(D1198,""fr"",""en"")"),"#VALUE!")</f>
        <v>#VALUE!</v>
      </c>
    </row>
    <row r="1199" ht="15.75" customHeight="1">
      <c r="A1199" s="1" t="s">
        <v>1666</v>
      </c>
      <c r="B1199" s="1">
        <v>3.0</v>
      </c>
      <c r="C1199" s="1" t="s">
        <v>3142</v>
      </c>
      <c r="D1199" s="1" t="s">
        <v>3143</v>
      </c>
      <c r="E1199" s="1" t="s">
        <v>125</v>
      </c>
      <c r="F1199" s="1" t="s">
        <v>11</v>
      </c>
      <c r="G1199" s="1" t="str">
        <f>IFERROR(__xludf.DUMMYFUNCTION("GOOGLETRANSLATE(D1199,""fr"",""en"")"),"#VALUE!")</f>
        <v>#VALUE!</v>
      </c>
    </row>
    <row r="1200" ht="15.75" customHeight="1">
      <c r="A1200" s="1" t="s">
        <v>179</v>
      </c>
      <c r="B1200" s="1">
        <v>1.0</v>
      </c>
      <c r="C1200" s="1" t="s">
        <v>3144</v>
      </c>
      <c r="D1200" s="1" t="s">
        <v>3145</v>
      </c>
      <c r="E1200" s="1" t="s">
        <v>250</v>
      </c>
      <c r="F1200" s="1" t="s">
        <v>30</v>
      </c>
      <c r="G1200" s="1" t="str">
        <f>IFERROR(__xludf.DUMMYFUNCTION("GOOGLETRANSLATE(D1200,""fr"",""en"")"),"#VALUE!")</f>
        <v>#VALUE!</v>
      </c>
    </row>
    <row r="1201" ht="15.75" customHeight="1">
      <c r="A1201" s="1" t="s">
        <v>62</v>
      </c>
      <c r="B1201" s="1">
        <v>2.0</v>
      </c>
      <c r="C1201" s="1" t="s">
        <v>3146</v>
      </c>
      <c r="D1201" s="1" t="s">
        <v>3147</v>
      </c>
      <c r="E1201" s="1" t="s">
        <v>3148</v>
      </c>
      <c r="F1201" s="1" t="s">
        <v>118</v>
      </c>
      <c r="G1201" s="1" t="str">
        <f>IFERROR(__xludf.DUMMYFUNCTION("GOOGLETRANSLATE(D1201,""fr"",""en"")"),"#VALUE!")</f>
        <v>#VALUE!</v>
      </c>
    </row>
    <row r="1202" ht="15.75" customHeight="1">
      <c r="A1202" s="1" t="s">
        <v>1796</v>
      </c>
      <c r="B1202" s="1">
        <v>4.0</v>
      </c>
      <c r="C1202" s="1" t="s">
        <v>3149</v>
      </c>
      <c r="D1202" s="1" t="s">
        <v>3150</v>
      </c>
      <c r="E1202" s="1" t="s">
        <v>176</v>
      </c>
      <c r="F1202" s="1" t="s">
        <v>66</v>
      </c>
      <c r="G1202" s="1" t="str">
        <f>IFERROR(__xludf.DUMMYFUNCTION("GOOGLETRANSLATE(D1202,""fr"",""en"")"),"#VALUE!")</f>
        <v>#VALUE!</v>
      </c>
    </row>
    <row r="1203" ht="15.75" customHeight="1">
      <c r="A1203" s="1" t="s">
        <v>3151</v>
      </c>
      <c r="B1203" s="1">
        <v>1.0</v>
      </c>
      <c r="C1203" s="1" t="s">
        <v>3152</v>
      </c>
      <c r="D1203" s="1" t="s">
        <v>3153</v>
      </c>
      <c r="E1203" s="1" t="s">
        <v>25</v>
      </c>
      <c r="F1203" s="1" t="s">
        <v>11</v>
      </c>
      <c r="G1203" s="1" t="str">
        <f>IFERROR(__xludf.DUMMYFUNCTION("GOOGLETRANSLATE(D1203,""fr"",""en"")"),"#VALUE!")</f>
        <v>#VALUE!</v>
      </c>
    </row>
    <row r="1204" ht="15.75" customHeight="1">
      <c r="A1204" s="1" t="s">
        <v>2022</v>
      </c>
      <c r="B1204" s="1">
        <v>5.0</v>
      </c>
      <c r="C1204" s="1" t="s">
        <v>3154</v>
      </c>
      <c r="D1204" s="1" t="s">
        <v>3155</v>
      </c>
      <c r="E1204" s="1" t="s">
        <v>65</v>
      </c>
      <c r="F1204" s="1" t="s">
        <v>66</v>
      </c>
      <c r="G1204" s="1" t="str">
        <f>IFERROR(__xludf.DUMMYFUNCTION("GOOGLETRANSLATE(D1204,""fr"",""en"")"),"#VALUE!")</f>
        <v>#VALUE!</v>
      </c>
    </row>
    <row r="1205" ht="15.75" customHeight="1">
      <c r="A1205" s="1" t="s">
        <v>707</v>
      </c>
      <c r="B1205" s="1">
        <v>3.0</v>
      </c>
      <c r="C1205" s="1" t="s">
        <v>3156</v>
      </c>
      <c r="D1205" s="1" t="s">
        <v>3157</v>
      </c>
      <c r="E1205" s="1" t="s">
        <v>21</v>
      </c>
      <c r="F1205" s="1" t="s">
        <v>11</v>
      </c>
      <c r="G1205" s="1" t="str">
        <f>IFERROR(__xludf.DUMMYFUNCTION("GOOGLETRANSLATE(D1205,""fr"",""en"")"),"#VALUE!")</f>
        <v>#VALUE!</v>
      </c>
    </row>
    <row r="1206" ht="15.75" customHeight="1">
      <c r="A1206" s="1" t="s">
        <v>3158</v>
      </c>
      <c r="B1206" s="1">
        <v>2.0</v>
      </c>
      <c r="C1206" s="1" t="s">
        <v>3159</v>
      </c>
      <c r="D1206" s="1" t="s">
        <v>3160</v>
      </c>
      <c r="E1206" s="1" t="s">
        <v>292</v>
      </c>
      <c r="F1206" s="1" t="s">
        <v>11</v>
      </c>
      <c r="G1206" s="1" t="str">
        <f>IFERROR(__xludf.DUMMYFUNCTION("GOOGLETRANSLATE(D1206,""fr"",""en"")"),"#VALUE!")</f>
        <v>#VALUE!</v>
      </c>
    </row>
    <row r="1207" ht="15.75" customHeight="1">
      <c r="A1207" s="1" t="s">
        <v>377</v>
      </c>
      <c r="B1207" s="1">
        <v>4.0</v>
      </c>
      <c r="C1207" s="1" t="s">
        <v>3161</v>
      </c>
      <c r="D1207" s="1" t="s">
        <v>3162</v>
      </c>
      <c r="E1207" s="1" t="s">
        <v>10</v>
      </c>
      <c r="F1207" s="1" t="s">
        <v>11</v>
      </c>
      <c r="G1207" s="1" t="str">
        <f>IFERROR(__xludf.DUMMYFUNCTION("GOOGLETRANSLATE(D1207,""fr"",""en"")"),"Satisfactory price.
Too bad the payment for a change of insurance takes place long before the insurance takes effect, because duplicate in the payment of current insurance + next insurance.")</f>
        <v>Satisfactory price.
Too bad the payment for a change of insurance takes place long before the insurance takes effect, because duplicate in the payment of current insurance + next insurance.</v>
      </c>
    </row>
    <row r="1208" ht="15.75" customHeight="1">
      <c r="A1208" s="1" t="s">
        <v>35</v>
      </c>
      <c r="B1208" s="1">
        <v>2.0</v>
      </c>
      <c r="C1208" s="1" t="s">
        <v>3163</v>
      </c>
      <c r="D1208" s="1" t="s">
        <v>3164</v>
      </c>
      <c r="E1208" s="1" t="s">
        <v>646</v>
      </c>
      <c r="F1208" s="1" t="s">
        <v>39</v>
      </c>
      <c r="G1208" s="1" t="str">
        <f>IFERROR(__xludf.DUMMYFUNCTION("GOOGLETRANSLATE(D1208,""fr"",""en"")"),"#VALUE!")</f>
        <v>#VALUE!</v>
      </c>
    </row>
    <row r="1209" ht="15.75" customHeight="1">
      <c r="A1209" s="1" t="s">
        <v>485</v>
      </c>
      <c r="B1209" s="1">
        <v>5.0</v>
      </c>
      <c r="C1209" s="1" t="s">
        <v>3165</v>
      </c>
      <c r="D1209" s="1" t="s">
        <v>3166</v>
      </c>
      <c r="E1209" s="1" t="s">
        <v>448</v>
      </c>
      <c r="F1209" s="1" t="s">
        <v>84</v>
      </c>
      <c r="G1209" s="1" t="str">
        <f>IFERROR(__xludf.DUMMYFUNCTION("GOOGLETRANSLATE(D1209,""fr"",""en"")"),"#VALUE!")</f>
        <v>#VALUE!</v>
      </c>
    </row>
    <row r="1210" ht="15.75" customHeight="1">
      <c r="A1210" s="1" t="s">
        <v>643</v>
      </c>
      <c r="B1210" s="1">
        <v>4.0</v>
      </c>
      <c r="C1210" s="1" t="s">
        <v>3167</v>
      </c>
      <c r="D1210" s="1" t="s">
        <v>3168</v>
      </c>
      <c r="E1210" s="1" t="s">
        <v>10</v>
      </c>
      <c r="F1210" s="1" t="s">
        <v>11</v>
      </c>
      <c r="G1210" s="1" t="str">
        <f>IFERROR(__xludf.DUMMYFUNCTION("GOOGLETRANSLATE(D1210,""fr"",""en"")"),"#VALUE!")</f>
        <v>#VALUE!</v>
      </c>
    </row>
    <row r="1211" ht="15.75" customHeight="1">
      <c r="A1211" s="1" t="s">
        <v>3169</v>
      </c>
      <c r="B1211" s="1">
        <v>1.0</v>
      </c>
      <c r="C1211" s="1" t="s">
        <v>3170</v>
      </c>
      <c r="D1211" s="1" t="s">
        <v>3171</v>
      </c>
      <c r="E1211" s="1" t="s">
        <v>226</v>
      </c>
      <c r="F1211" s="1" t="s">
        <v>110</v>
      </c>
      <c r="G1211" s="1" t="str">
        <f>IFERROR(__xludf.DUMMYFUNCTION("GOOGLETRANSLATE(D1211,""fr"",""en"")"),"#VALUE!")</f>
        <v>#VALUE!</v>
      </c>
    </row>
    <row r="1212" ht="15.75" customHeight="1">
      <c r="A1212" s="1" t="s">
        <v>3172</v>
      </c>
      <c r="B1212" s="1">
        <v>2.0</v>
      </c>
      <c r="C1212" s="1" t="s">
        <v>3173</v>
      </c>
      <c r="D1212" s="1" t="s">
        <v>3174</v>
      </c>
      <c r="E1212" s="1" t="s">
        <v>21</v>
      </c>
      <c r="F1212" s="1" t="s">
        <v>11</v>
      </c>
      <c r="G1212" s="1" t="str">
        <f>IFERROR(__xludf.DUMMYFUNCTION("GOOGLETRANSLATE(D1212,""fr"",""en"")"),"#VALUE!")</f>
        <v>#VALUE!</v>
      </c>
    </row>
    <row r="1213" ht="15.75" customHeight="1">
      <c r="A1213" s="1" t="s">
        <v>2896</v>
      </c>
      <c r="B1213" s="1">
        <v>1.0</v>
      </c>
      <c r="C1213" s="1" t="s">
        <v>3175</v>
      </c>
      <c r="D1213" s="1" t="s">
        <v>3176</v>
      </c>
      <c r="E1213" s="1" t="s">
        <v>519</v>
      </c>
      <c r="F1213" s="1" t="s">
        <v>118</v>
      </c>
      <c r="G1213" s="1" t="str">
        <f>IFERROR(__xludf.DUMMYFUNCTION("GOOGLETRANSLATE(D1213,""fr"",""en"")"),"#VALUE!")</f>
        <v>#VALUE!</v>
      </c>
    </row>
    <row r="1214" ht="15.75" customHeight="1">
      <c r="A1214" s="1" t="s">
        <v>3177</v>
      </c>
      <c r="B1214" s="1">
        <v>1.0</v>
      </c>
      <c r="C1214" s="1" t="s">
        <v>3178</v>
      </c>
      <c r="D1214" s="1" t="s">
        <v>3179</v>
      </c>
      <c r="E1214" s="1" t="s">
        <v>614</v>
      </c>
      <c r="F1214" s="1" t="s">
        <v>30</v>
      </c>
      <c r="G1214" s="1" t="str">
        <f>IFERROR(__xludf.DUMMYFUNCTION("GOOGLETRANSLATE(D1214,""fr"",""en"")"),"#VALUE!")</f>
        <v>#VALUE!</v>
      </c>
    </row>
    <row r="1215" ht="15.75" customHeight="1">
      <c r="A1215" s="1" t="s">
        <v>3180</v>
      </c>
      <c r="B1215" s="1">
        <v>1.0</v>
      </c>
      <c r="C1215" s="1" t="s">
        <v>3181</v>
      </c>
      <c r="D1215" s="1" t="s">
        <v>3182</v>
      </c>
      <c r="E1215" s="1" t="s">
        <v>29</v>
      </c>
      <c r="F1215" s="1" t="s">
        <v>30</v>
      </c>
      <c r="G1215" s="1" t="str">
        <f>IFERROR(__xludf.DUMMYFUNCTION("GOOGLETRANSLATE(D1215,""fr"",""en"")"),"#VALUE!")</f>
        <v>#VALUE!</v>
      </c>
    </row>
    <row r="1216" ht="15.75" customHeight="1">
      <c r="A1216" s="1" t="s">
        <v>3183</v>
      </c>
      <c r="B1216" s="1">
        <v>4.0</v>
      </c>
      <c r="C1216" s="1" t="s">
        <v>3184</v>
      </c>
      <c r="D1216" s="1" t="s">
        <v>3185</v>
      </c>
      <c r="E1216" s="1" t="s">
        <v>34</v>
      </c>
      <c r="F1216" s="1" t="s">
        <v>30</v>
      </c>
      <c r="G1216" s="1" t="str">
        <f>IFERROR(__xludf.DUMMYFUNCTION("GOOGLETRANSLATE(D1216,""fr"",""en"")"),"#VALUE!")</f>
        <v>#VALUE!</v>
      </c>
    </row>
    <row r="1217" ht="15.75" customHeight="1">
      <c r="A1217" s="1" t="s">
        <v>3186</v>
      </c>
      <c r="B1217" s="1">
        <v>1.0</v>
      </c>
      <c r="C1217" s="1" t="s">
        <v>3187</v>
      </c>
      <c r="D1217" s="1" t="s">
        <v>3188</v>
      </c>
      <c r="E1217" s="1" t="s">
        <v>21</v>
      </c>
      <c r="F1217" s="1" t="s">
        <v>11</v>
      </c>
      <c r="G1217" s="1" t="str">
        <f>IFERROR(__xludf.DUMMYFUNCTION("GOOGLETRANSLATE(D1217,""fr"",""en"")"),"I arrived at the terms of my contract I went to Groupama after several termination in acknowledgment of receipt !!! Despite me the upstream law !!!! They still do not want to terminate me I do not recommend this insurance and I will attack them in court")</f>
        <v>I arrived at the terms of my contract I went to Groupama after several termination in acknowledgment of receipt !!! Despite me the upstream law !!!! They still do not want to terminate me I do not recommend this insurance and I will attack them in court</v>
      </c>
    </row>
    <row r="1218" ht="15.75" customHeight="1">
      <c r="A1218" s="1" t="s">
        <v>3189</v>
      </c>
      <c r="B1218" s="1">
        <v>2.0</v>
      </c>
      <c r="C1218" s="1" t="s">
        <v>3190</v>
      </c>
      <c r="D1218" s="1" t="s">
        <v>3191</v>
      </c>
      <c r="E1218" s="1" t="s">
        <v>296</v>
      </c>
      <c r="F1218" s="1" t="s">
        <v>66</v>
      </c>
      <c r="G1218" s="1" t="str">
        <f>IFERROR(__xludf.DUMMYFUNCTION("GOOGLETRANSLATE(D1218,""fr"",""en"")"),"#VALUE!")</f>
        <v>#VALUE!</v>
      </c>
    </row>
    <row r="1219" ht="15.75" customHeight="1">
      <c r="A1219" s="1" t="s">
        <v>1180</v>
      </c>
      <c r="B1219" s="1">
        <v>4.0</v>
      </c>
      <c r="C1219" s="1" t="s">
        <v>3192</v>
      </c>
      <c r="D1219" s="1" t="s">
        <v>3193</v>
      </c>
      <c r="E1219" s="1" t="s">
        <v>10</v>
      </c>
      <c r="F1219" s="1" t="s">
        <v>11</v>
      </c>
      <c r="G1219" s="1" t="str">
        <f>IFERROR(__xludf.DUMMYFUNCTION("GOOGLETRANSLATE(D1219,""fr"",""en"")"),"#VALUE!")</f>
        <v>#VALUE!</v>
      </c>
    </row>
    <row r="1220" ht="15.75" customHeight="1">
      <c r="A1220" s="1" t="s">
        <v>606</v>
      </c>
      <c r="B1220" s="1">
        <v>1.0</v>
      </c>
      <c r="C1220" s="1" t="s">
        <v>3194</v>
      </c>
      <c r="D1220" s="1" t="s">
        <v>3195</v>
      </c>
      <c r="E1220" s="1" t="s">
        <v>273</v>
      </c>
      <c r="F1220" s="1" t="s">
        <v>110</v>
      </c>
      <c r="G1220" s="1" t="str">
        <f>IFERROR(__xludf.DUMMYFUNCTION("GOOGLETRANSLATE(D1220,""fr"",""en"")"),"#VALUE!")</f>
        <v>#VALUE!</v>
      </c>
    </row>
    <row r="1221" ht="15.75" customHeight="1">
      <c r="A1221" s="1" t="s">
        <v>3196</v>
      </c>
      <c r="B1221" s="1">
        <v>1.0</v>
      </c>
      <c r="C1221" s="1" t="s">
        <v>3197</v>
      </c>
      <c r="D1221" s="1" t="s">
        <v>3198</v>
      </c>
      <c r="E1221" s="1" t="s">
        <v>575</v>
      </c>
      <c r="F1221" s="1" t="s">
        <v>84</v>
      </c>
      <c r="G1221" s="1" t="str">
        <f>IFERROR(__xludf.DUMMYFUNCTION("GOOGLETRANSLATE(D1221,""fr"",""en"")"),"#VALUE!")</f>
        <v>#VALUE!</v>
      </c>
    </row>
    <row r="1222" ht="15.75" customHeight="1">
      <c r="A1222" s="1" t="s">
        <v>3199</v>
      </c>
      <c r="B1222" s="1">
        <v>1.0</v>
      </c>
      <c r="C1222" s="1" t="s">
        <v>3200</v>
      </c>
      <c r="D1222" s="1" t="s">
        <v>3201</v>
      </c>
      <c r="E1222" s="1" t="s">
        <v>250</v>
      </c>
      <c r="F1222" s="1" t="s">
        <v>30</v>
      </c>
      <c r="G1222" s="1" t="str">
        <f>IFERROR(__xludf.DUMMYFUNCTION("GOOGLETRANSLATE(D1222,""fr"",""en"")"),"#VALUE!")</f>
        <v>#VALUE!</v>
      </c>
    </row>
    <row r="1223" ht="15.75" customHeight="1">
      <c r="A1223" s="1" t="s">
        <v>629</v>
      </c>
      <c r="B1223" s="1">
        <v>1.0</v>
      </c>
      <c r="C1223" s="1" t="s">
        <v>3202</v>
      </c>
      <c r="D1223" s="1" t="s">
        <v>3203</v>
      </c>
      <c r="E1223" s="1" t="s">
        <v>292</v>
      </c>
      <c r="F1223" s="1" t="s">
        <v>11</v>
      </c>
      <c r="G1223" s="1" t="str">
        <f>IFERROR(__xludf.DUMMYFUNCTION("GOOGLETRANSLATE(D1223,""fr"",""en"")"),"#VALUE!")</f>
        <v>#VALUE!</v>
      </c>
    </row>
    <row r="1224" ht="15.75" customHeight="1">
      <c r="A1224" s="1" t="s">
        <v>3204</v>
      </c>
      <c r="B1224" s="1">
        <v>1.0</v>
      </c>
      <c r="C1224" s="1" t="s">
        <v>3205</v>
      </c>
      <c r="D1224" s="1" t="s">
        <v>3206</v>
      </c>
      <c r="E1224" s="1" t="s">
        <v>2102</v>
      </c>
      <c r="F1224" s="1" t="s">
        <v>66</v>
      </c>
      <c r="G1224" s="1" t="str">
        <f>IFERROR(__xludf.DUMMYFUNCTION("GOOGLETRANSLATE(D1224,""fr"",""en"")"),"#VALUE!")</f>
        <v>#VALUE!</v>
      </c>
    </row>
    <row r="1225" ht="15.75" customHeight="1">
      <c r="A1225" s="1" t="s">
        <v>67</v>
      </c>
      <c r="B1225" s="1">
        <v>1.0</v>
      </c>
      <c r="C1225" s="1" t="s">
        <v>3207</v>
      </c>
      <c r="D1225" s="1" t="s">
        <v>3208</v>
      </c>
      <c r="E1225" s="1" t="s">
        <v>646</v>
      </c>
      <c r="F1225" s="1" t="s">
        <v>39</v>
      </c>
      <c r="G1225" s="1" t="str">
        <f>IFERROR(__xludf.DUMMYFUNCTION("GOOGLETRANSLATE(D1225,""fr"",""en"")"),"#VALUE!")</f>
        <v>#VALUE!</v>
      </c>
    </row>
    <row r="1226" ht="15.75" customHeight="1">
      <c r="A1226" s="1" t="s">
        <v>3209</v>
      </c>
      <c r="B1226" s="1">
        <v>2.0</v>
      </c>
      <c r="C1226" s="1" t="s">
        <v>3210</v>
      </c>
      <c r="D1226" s="1" t="s">
        <v>3211</v>
      </c>
      <c r="E1226" s="1" t="s">
        <v>21</v>
      </c>
      <c r="F1226" s="1" t="s">
        <v>11</v>
      </c>
      <c r="G1226" s="1" t="str">
        <f>IFERROR(__xludf.DUMMYFUNCTION("GOOGLETRANSLATE(D1226,""fr"",""en"")"),"#VALUE!")</f>
        <v>#VALUE!</v>
      </c>
    </row>
    <row r="1227" ht="15.75" customHeight="1">
      <c r="A1227" s="1" t="s">
        <v>2106</v>
      </c>
      <c r="B1227" s="1">
        <v>4.0</v>
      </c>
      <c r="C1227" s="1" t="s">
        <v>3212</v>
      </c>
      <c r="D1227" s="1" t="s">
        <v>3213</v>
      </c>
      <c r="E1227" s="1" t="s">
        <v>176</v>
      </c>
      <c r="F1227" s="1" t="s">
        <v>66</v>
      </c>
      <c r="G1227" s="1" t="str">
        <f>IFERROR(__xludf.DUMMYFUNCTION("GOOGLETRANSLATE(D1227,""fr"",""en"")"),"#VALUE!")</f>
        <v>#VALUE!</v>
      </c>
    </row>
    <row r="1228" ht="15.75" customHeight="1">
      <c r="A1228" s="1" t="s">
        <v>3214</v>
      </c>
      <c r="B1228" s="1">
        <v>2.0</v>
      </c>
      <c r="C1228" s="1" t="s">
        <v>3215</v>
      </c>
      <c r="D1228" s="1" t="s">
        <v>3216</v>
      </c>
      <c r="E1228" s="1" t="s">
        <v>10</v>
      </c>
      <c r="F1228" s="1" t="s">
        <v>11</v>
      </c>
      <c r="G1228" s="1" t="str">
        <f>IFERROR(__xludf.DUMMYFUNCTION("GOOGLETRANSLATE(D1228,""fr"",""en"")"),"#VALUE!")</f>
        <v>#VALUE!</v>
      </c>
    </row>
    <row r="1229" ht="15.75" customHeight="1">
      <c r="A1229" s="1" t="s">
        <v>491</v>
      </c>
      <c r="B1229" s="1">
        <v>2.0</v>
      </c>
      <c r="C1229" s="1" t="s">
        <v>3217</v>
      </c>
      <c r="D1229" s="1" t="s">
        <v>3218</v>
      </c>
      <c r="E1229" s="1" t="s">
        <v>10</v>
      </c>
      <c r="F1229" s="1" t="s">
        <v>11</v>
      </c>
      <c r="G1229" s="1" t="str">
        <f>IFERROR(__xludf.DUMMYFUNCTION("GOOGLETRANSLATE(D1229,""fr"",""en"")"),"#VALUE!")</f>
        <v>#VALUE!</v>
      </c>
    </row>
    <row r="1230" ht="15.75" customHeight="1">
      <c r="A1230" s="1" t="s">
        <v>3219</v>
      </c>
      <c r="B1230" s="1">
        <v>1.0</v>
      </c>
      <c r="C1230" s="1" t="s">
        <v>3220</v>
      </c>
      <c r="D1230" s="1" t="s">
        <v>3221</v>
      </c>
      <c r="E1230" s="1" t="s">
        <v>125</v>
      </c>
      <c r="F1230" s="1" t="s">
        <v>11</v>
      </c>
      <c r="G1230" s="1" t="str">
        <f>IFERROR(__xludf.DUMMYFUNCTION("GOOGLETRANSLATE(D1230,""fr"",""en"")"),"#VALUE!")</f>
        <v>#VALUE!</v>
      </c>
    </row>
    <row r="1231" ht="15.75" customHeight="1">
      <c r="A1231" s="1" t="s">
        <v>3222</v>
      </c>
      <c r="B1231" s="1">
        <v>1.0</v>
      </c>
      <c r="C1231" s="1" t="s">
        <v>3223</v>
      </c>
      <c r="D1231" s="1" t="s">
        <v>3224</v>
      </c>
      <c r="E1231" s="1" t="s">
        <v>52</v>
      </c>
      <c r="F1231" s="1" t="s">
        <v>11</v>
      </c>
      <c r="G1231" s="1" t="str">
        <f>IFERROR(__xludf.DUMMYFUNCTION("GOOGLETRANSLATE(D1231,""fr"",""en"")"),"#VALUE!")</f>
        <v>#VALUE!</v>
      </c>
    </row>
    <row r="1232" ht="15.75" customHeight="1">
      <c r="A1232" s="1" t="s">
        <v>3225</v>
      </c>
      <c r="B1232" s="1">
        <v>1.0</v>
      </c>
      <c r="C1232" s="1" t="s">
        <v>3226</v>
      </c>
      <c r="D1232" s="1" t="s">
        <v>3227</v>
      </c>
      <c r="E1232" s="1" t="s">
        <v>21</v>
      </c>
      <c r="F1232" s="1" t="s">
        <v>11</v>
      </c>
      <c r="G1232" s="1" t="str">
        <f>IFERROR(__xludf.DUMMYFUNCTION("GOOGLETRANSLATE(D1232,""fr"",""en"")"),"#VALUE!")</f>
        <v>#VALUE!</v>
      </c>
    </row>
    <row r="1233" ht="15.75" customHeight="1">
      <c r="A1233" s="1" t="s">
        <v>1581</v>
      </c>
      <c r="B1233" s="1">
        <v>2.0</v>
      </c>
      <c r="C1233" s="1" t="s">
        <v>3228</v>
      </c>
      <c r="D1233" s="1" t="s">
        <v>3229</v>
      </c>
      <c r="E1233" s="1" t="s">
        <v>280</v>
      </c>
      <c r="F1233" s="1" t="s">
        <v>11</v>
      </c>
      <c r="G1233" s="1" t="str">
        <f>IFERROR(__xludf.DUMMYFUNCTION("GOOGLETRANSLATE(D1233,""fr"",""en"")"),"#VALUE!")</f>
        <v>#VALUE!</v>
      </c>
    </row>
    <row r="1234" ht="15.75" customHeight="1">
      <c r="A1234" s="1" t="s">
        <v>936</v>
      </c>
      <c r="B1234" s="1">
        <v>5.0</v>
      </c>
      <c r="C1234" s="1" t="s">
        <v>3230</v>
      </c>
      <c r="D1234" s="1" t="s">
        <v>3231</v>
      </c>
      <c r="E1234" s="1" t="s">
        <v>10</v>
      </c>
      <c r="F1234" s="1" t="s">
        <v>11</v>
      </c>
      <c r="G1234" s="1" t="str">
        <f>IFERROR(__xludf.DUMMYFUNCTION("GOOGLETRANSLATE(D1234,""fr"",""en"")"),"#VALUE!")</f>
        <v>#VALUE!</v>
      </c>
    </row>
    <row r="1235" ht="15.75" customHeight="1">
      <c r="A1235" s="1" t="s">
        <v>3232</v>
      </c>
      <c r="B1235" s="1">
        <v>1.0</v>
      </c>
      <c r="C1235" s="1" t="s">
        <v>3233</v>
      </c>
      <c r="D1235" s="1" t="s">
        <v>3234</v>
      </c>
      <c r="E1235" s="1" t="s">
        <v>296</v>
      </c>
      <c r="F1235" s="1" t="s">
        <v>118</v>
      </c>
      <c r="G1235" s="1" t="str">
        <f>IFERROR(__xludf.DUMMYFUNCTION("GOOGLETRANSLATE(D1235,""fr"",""en"")"),"#VALUE!")</f>
        <v>#VALUE!</v>
      </c>
    </row>
    <row r="1236" ht="15.75" customHeight="1">
      <c r="A1236" s="1" t="s">
        <v>377</v>
      </c>
      <c r="B1236" s="1">
        <v>4.0</v>
      </c>
      <c r="C1236" s="1" t="s">
        <v>3235</v>
      </c>
      <c r="D1236" s="1" t="s">
        <v>3236</v>
      </c>
      <c r="E1236" s="1" t="s">
        <v>10</v>
      </c>
      <c r="F1236" s="1" t="s">
        <v>11</v>
      </c>
      <c r="G1236" s="1" t="str">
        <f>IFERROR(__xludf.DUMMYFUNCTION("GOOGLETRANSLATE(D1236,""fr"",""en"")"),"#VALUE!")</f>
        <v>#VALUE!</v>
      </c>
    </row>
    <row r="1237" ht="15.75" customHeight="1">
      <c r="A1237" s="1" t="s">
        <v>1076</v>
      </c>
      <c r="B1237" s="1">
        <v>1.0</v>
      </c>
      <c r="C1237" s="1" t="s">
        <v>3237</v>
      </c>
      <c r="D1237" s="1" t="s">
        <v>3238</v>
      </c>
      <c r="E1237" s="1" t="s">
        <v>280</v>
      </c>
      <c r="F1237" s="1" t="s">
        <v>11</v>
      </c>
      <c r="G1237" s="1" t="str">
        <f>IFERROR(__xludf.DUMMYFUNCTION("GOOGLETRANSLATE(D1237,""fr"",""en"")"),"#VALUE!")</f>
        <v>#VALUE!</v>
      </c>
    </row>
    <row r="1238" ht="15.75" customHeight="1">
      <c r="A1238" s="1" t="s">
        <v>2322</v>
      </c>
      <c r="B1238" s="1">
        <v>1.0</v>
      </c>
      <c r="C1238" s="1" t="s">
        <v>3239</v>
      </c>
      <c r="D1238" s="1" t="s">
        <v>3240</v>
      </c>
      <c r="E1238" s="1" t="s">
        <v>34</v>
      </c>
      <c r="F1238" s="1" t="s">
        <v>30</v>
      </c>
      <c r="G1238" s="1" t="str">
        <f>IFERROR(__xludf.DUMMYFUNCTION("GOOGLETRANSLATE(D1238,""fr"",""en"")"),"#VALUE!")</f>
        <v>#VALUE!</v>
      </c>
    </row>
    <row r="1239" ht="15.75" customHeight="1">
      <c r="A1239" s="1" t="s">
        <v>656</v>
      </c>
      <c r="B1239" s="1">
        <v>1.0</v>
      </c>
      <c r="C1239" s="1" t="s">
        <v>3241</v>
      </c>
      <c r="D1239" s="1" t="s">
        <v>3242</v>
      </c>
      <c r="E1239" s="1" t="s">
        <v>296</v>
      </c>
      <c r="F1239" s="1" t="s">
        <v>110</v>
      </c>
      <c r="G1239" s="1" t="str">
        <f>IFERROR(__xludf.DUMMYFUNCTION("GOOGLETRANSLATE(D1239,""fr"",""en"")"),"#VALUE!")</f>
        <v>#VALUE!</v>
      </c>
    </row>
    <row r="1240" ht="15.75" customHeight="1">
      <c r="A1240" s="1" t="s">
        <v>3243</v>
      </c>
      <c r="B1240" s="1">
        <v>2.0</v>
      </c>
      <c r="C1240" s="1" t="s">
        <v>3244</v>
      </c>
      <c r="D1240" s="1" t="s">
        <v>3245</v>
      </c>
      <c r="E1240" s="1" t="s">
        <v>176</v>
      </c>
      <c r="F1240" s="1" t="s">
        <v>66</v>
      </c>
      <c r="G1240" s="1" t="str">
        <f>IFERROR(__xludf.DUMMYFUNCTION("GOOGLETRANSLATE(D1240,""fr"",""en"")"),"#VALUE!")</f>
        <v>#VALUE!</v>
      </c>
    </row>
    <row r="1241" ht="15.75" customHeight="1">
      <c r="A1241" s="1" t="s">
        <v>3246</v>
      </c>
      <c r="B1241" s="1">
        <v>2.0</v>
      </c>
      <c r="C1241" s="1" t="s">
        <v>3247</v>
      </c>
      <c r="D1241" s="1" t="s">
        <v>3248</v>
      </c>
      <c r="E1241" s="1" t="s">
        <v>73</v>
      </c>
      <c r="F1241" s="1" t="s">
        <v>30</v>
      </c>
      <c r="G1241" s="1" t="str">
        <f>IFERROR(__xludf.DUMMYFUNCTION("GOOGLETRANSLATE(D1241,""fr"",""en"")"),"#VALUE!")</f>
        <v>#VALUE!</v>
      </c>
    </row>
    <row r="1242" ht="15.75" customHeight="1">
      <c r="A1242" s="1" t="s">
        <v>1901</v>
      </c>
      <c r="B1242" s="1">
        <v>4.0</v>
      </c>
      <c r="C1242" s="1" t="s">
        <v>3249</v>
      </c>
      <c r="D1242" s="1" t="s">
        <v>3250</v>
      </c>
      <c r="E1242" s="1" t="s">
        <v>10</v>
      </c>
      <c r="F1242" s="1" t="s">
        <v>11</v>
      </c>
      <c r="G1242" s="1" t="str">
        <f>IFERROR(__xludf.DUMMYFUNCTION("GOOGLETRANSLATE(D1242,""fr"",""en"")"),"#VALUE!")</f>
        <v>#VALUE!</v>
      </c>
    </row>
    <row r="1243" ht="15.75" customHeight="1">
      <c r="A1243" s="1" t="s">
        <v>3251</v>
      </c>
      <c r="B1243" s="1">
        <v>2.0</v>
      </c>
      <c r="C1243" s="1" t="s">
        <v>3252</v>
      </c>
      <c r="D1243" s="1" t="s">
        <v>3253</v>
      </c>
      <c r="E1243" s="1" t="s">
        <v>21</v>
      </c>
      <c r="F1243" s="1" t="s">
        <v>11</v>
      </c>
      <c r="G1243" s="1" t="str">
        <f>IFERROR(__xludf.DUMMYFUNCTION("GOOGLETRANSLATE(D1243,""fr"",""en"")"),"#VALUE!")</f>
        <v>#VALUE!</v>
      </c>
    </row>
    <row r="1244" ht="15.75" customHeight="1">
      <c r="A1244" s="1" t="s">
        <v>374</v>
      </c>
      <c r="B1244" s="1">
        <v>4.0</v>
      </c>
      <c r="C1244" s="1" t="s">
        <v>3254</v>
      </c>
      <c r="D1244" s="1" t="s">
        <v>3255</v>
      </c>
      <c r="E1244" s="1" t="s">
        <v>448</v>
      </c>
      <c r="F1244" s="1" t="s">
        <v>84</v>
      </c>
      <c r="G1244" s="1" t="str">
        <f>IFERROR(__xludf.DUMMYFUNCTION("GOOGLETRANSLATE(D1244,""fr"",""en"")"),"#VALUE!")</f>
        <v>#VALUE!</v>
      </c>
    </row>
    <row r="1245" ht="15.75" customHeight="1">
      <c r="A1245" s="1" t="s">
        <v>12</v>
      </c>
      <c r="B1245" s="1">
        <v>2.0</v>
      </c>
      <c r="C1245" s="1" t="s">
        <v>3256</v>
      </c>
      <c r="D1245" s="1" t="s">
        <v>3257</v>
      </c>
      <c r="E1245" s="1" t="s">
        <v>10</v>
      </c>
      <c r="F1245" s="1" t="s">
        <v>11</v>
      </c>
      <c r="G1245" s="1" t="str">
        <f>IFERROR(__xludf.DUMMYFUNCTION("GOOGLETRANSLATE(D1245,""fr"",""en"")"),"#VALUE!")</f>
        <v>#VALUE!</v>
      </c>
    </row>
    <row r="1246" ht="15.75" customHeight="1">
      <c r="A1246" s="1" t="s">
        <v>1565</v>
      </c>
      <c r="B1246" s="1">
        <v>1.0</v>
      </c>
      <c r="C1246" s="1" t="s">
        <v>3258</v>
      </c>
      <c r="D1246" s="1" t="s">
        <v>3259</v>
      </c>
      <c r="E1246" s="1" t="s">
        <v>34</v>
      </c>
      <c r="F1246" s="1" t="s">
        <v>30</v>
      </c>
      <c r="G1246" s="1" t="str">
        <f>IFERROR(__xludf.DUMMYFUNCTION("GOOGLETRANSLATE(D1246,""fr"",""en"")"),"#VALUE!")</f>
        <v>#VALUE!</v>
      </c>
    </row>
    <row r="1247" ht="15.75" customHeight="1">
      <c r="A1247" s="1" t="s">
        <v>2117</v>
      </c>
      <c r="B1247" s="1">
        <v>3.0</v>
      </c>
      <c r="C1247" s="1" t="s">
        <v>3260</v>
      </c>
      <c r="D1247" s="1" t="s">
        <v>3261</v>
      </c>
      <c r="E1247" s="1" t="s">
        <v>10</v>
      </c>
      <c r="F1247" s="1" t="s">
        <v>11</v>
      </c>
      <c r="G1247" s="1" t="str">
        <f>IFERROR(__xludf.DUMMYFUNCTION("GOOGLETRANSLATE(D1247,""fr"",""en"")"),"#VALUE!")</f>
        <v>#VALUE!</v>
      </c>
    </row>
    <row r="1248" ht="15.75" customHeight="1">
      <c r="A1248" s="1" t="s">
        <v>1969</v>
      </c>
      <c r="B1248" s="1">
        <v>2.0</v>
      </c>
      <c r="C1248" s="1" t="s">
        <v>3262</v>
      </c>
      <c r="D1248" s="1" t="s">
        <v>3263</v>
      </c>
      <c r="E1248" s="1" t="s">
        <v>34</v>
      </c>
      <c r="F1248" s="1" t="s">
        <v>30</v>
      </c>
      <c r="G1248" s="1" t="str">
        <f>IFERROR(__xludf.DUMMYFUNCTION("GOOGLETRANSLATE(D1248,""fr"",""en"")"),"#VALUE!")</f>
        <v>#VALUE!</v>
      </c>
    </row>
    <row r="1249" ht="15.75" customHeight="1">
      <c r="A1249" s="1" t="s">
        <v>3264</v>
      </c>
      <c r="B1249" s="1">
        <v>1.0</v>
      </c>
      <c r="C1249" s="1" t="s">
        <v>3265</v>
      </c>
      <c r="D1249" s="1" t="s">
        <v>3266</v>
      </c>
      <c r="E1249" s="1" t="s">
        <v>292</v>
      </c>
      <c r="F1249" s="1" t="s">
        <v>11</v>
      </c>
      <c r="G1249" s="1" t="str">
        <f>IFERROR(__xludf.DUMMYFUNCTION("GOOGLETRANSLATE(D1249,""fr"",""en"")"),"#VALUE!")</f>
        <v>#VALUE!</v>
      </c>
    </row>
    <row r="1250" ht="15.75" customHeight="1">
      <c r="A1250" s="1" t="s">
        <v>3267</v>
      </c>
      <c r="B1250" s="1">
        <v>1.0</v>
      </c>
      <c r="C1250" s="1" t="s">
        <v>3268</v>
      </c>
      <c r="D1250" s="1" t="s">
        <v>3269</v>
      </c>
      <c r="E1250" s="1" t="s">
        <v>230</v>
      </c>
      <c r="F1250" s="1" t="s">
        <v>84</v>
      </c>
      <c r="G1250" s="1" t="str">
        <f>IFERROR(__xludf.DUMMYFUNCTION("GOOGLETRANSLATE(D1250,""fr"",""en"")"),"#VALUE!")</f>
        <v>#VALUE!</v>
      </c>
    </row>
    <row r="1251" ht="15.75" customHeight="1">
      <c r="A1251" s="1" t="s">
        <v>173</v>
      </c>
      <c r="B1251" s="1">
        <v>4.0</v>
      </c>
      <c r="C1251" s="1" t="s">
        <v>3270</v>
      </c>
      <c r="D1251" s="1" t="s">
        <v>3271</v>
      </c>
      <c r="E1251" s="1" t="s">
        <v>10</v>
      </c>
      <c r="F1251" s="1" t="s">
        <v>11</v>
      </c>
      <c r="G1251" s="1" t="str">
        <f>IFERROR(__xludf.DUMMYFUNCTION("GOOGLETRANSLATE(D1251,""fr"",""en"")"),"#VALUE!")</f>
        <v>#VALUE!</v>
      </c>
    </row>
    <row r="1252" ht="15.75" customHeight="1">
      <c r="A1252" s="1" t="s">
        <v>377</v>
      </c>
      <c r="B1252" s="1">
        <v>5.0</v>
      </c>
      <c r="C1252" s="1" t="s">
        <v>3272</v>
      </c>
      <c r="D1252" s="1" t="s">
        <v>3273</v>
      </c>
      <c r="E1252" s="1" t="s">
        <v>21</v>
      </c>
      <c r="F1252" s="1" t="s">
        <v>11</v>
      </c>
      <c r="G1252" s="1" t="str">
        <f>IFERROR(__xludf.DUMMYFUNCTION("GOOGLETRANSLATE(D1252,""fr"",""en"")"),"#VALUE!")</f>
        <v>#VALUE!</v>
      </c>
    </row>
    <row r="1253" ht="15.75" customHeight="1">
      <c r="A1253" s="1" t="s">
        <v>3274</v>
      </c>
      <c r="B1253" s="1">
        <v>1.0</v>
      </c>
      <c r="C1253" s="1" t="s">
        <v>3275</v>
      </c>
      <c r="D1253" s="1" t="s">
        <v>3276</v>
      </c>
      <c r="E1253" s="1" t="s">
        <v>29</v>
      </c>
      <c r="F1253" s="1" t="s">
        <v>30</v>
      </c>
      <c r="G1253" s="1" t="str">
        <f>IFERROR(__xludf.DUMMYFUNCTION("GOOGLETRANSLATE(D1253,""fr"",""en"")"),"#VALUE!")</f>
        <v>#VALUE!</v>
      </c>
    </row>
    <row r="1254" ht="15.75" customHeight="1">
      <c r="A1254" s="1" t="s">
        <v>2866</v>
      </c>
      <c r="B1254" s="1">
        <v>2.0</v>
      </c>
      <c r="C1254" s="1" t="s">
        <v>3277</v>
      </c>
      <c r="D1254" s="1" t="s">
        <v>3278</v>
      </c>
      <c r="E1254" s="1" t="s">
        <v>109</v>
      </c>
      <c r="F1254" s="1" t="s">
        <v>110</v>
      </c>
      <c r="G1254" s="1" t="str">
        <f>IFERROR(__xludf.DUMMYFUNCTION("GOOGLETRANSLATE(D1254,""fr"",""en"")"),"#VALUE!")</f>
        <v>#VALUE!</v>
      </c>
    </row>
    <row r="1255" ht="15.75" customHeight="1">
      <c r="A1255" s="1" t="s">
        <v>414</v>
      </c>
      <c r="B1255" s="1">
        <v>5.0</v>
      </c>
      <c r="C1255" s="1" t="s">
        <v>3279</v>
      </c>
      <c r="D1255" s="1" t="s">
        <v>3280</v>
      </c>
      <c r="E1255" s="1" t="s">
        <v>614</v>
      </c>
      <c r="F1255" s="1" t="s">
        <v>30</v>
      </c>
      <c r="G1255" s="1" t="str">
        <f>IFERROR(__xludf.DUMMYFUNCTION("GOOGLETRANSLATE(D1255,""fr"",""en"")"),"#VALUE!")</f>
        <v>#VALUE!</v>
      </c>
    </row>
    <row r="1256" ht="15.75" customHeight="1">
      <c r="A1256" s="1" t="s">
        <v>1177</v>
      </c>
      <c r="B1256" s="1">
        <v>4.0</v>
      </c>
      <c r="C1256" s="1" t="s">
        <v>3281</v>
      </c>
      <c r="D1256" s="1" t="s">
        <v>3282</v>
      </c>
      <c r="E1256" s="1" t="s">
        <v>10</v>
      </c>
      <c r="F1256" s="1" t="s">
        <v>11</v>
      </c>
      <c r="G1256" s="1" t="str">
        <f>IFERROR(__xludf.DUMMYFUNCTION("GOOGLETRANSLATE(D1256,""fr"",""en"")"),"#VALUE!")</f>
        <v>#VALUE!</v>
      </c>
    </row>
    <row r="1257" ht="15.75" customHeight="1">
      <c r="A1257" s="1" t="s">
        <v>88</v>
      </c>
      <c r="B1257" s="1">
        <v>1.0</v>
      </c>
      <c r="C1257" s="1" t="s">
        <v>3283</v>
      </c>
      <c r="D1257" s="1" t="s">
        <v>3284</v>
      </c>
      <c r="E1257" s="1" t="s">
        <v>614</v>
      </c>
      <c r="F1257" s="1" t="s">
        <v>30</v>
      </c>
      <c r="G1257" s="1" t="str">
        <f>IFERROR(__xludf.DUMMYFUNCTION("GOOGLETRANSLATE(D1257,""fr"",""en"")"),"#VALUE!")</f>
        <v>#VALUE!</v>
      </c>
    </row>
    <row r="1258" ht="15.75" customHeight="1">
      <c r="A1258" s="1" t="s">
        <v>3285</v>
      </c>
      <c r="B1258" s="1">
        <v>5.0</v>
      </c>
      <c r="C1258" s="1" t="s">
        <v>3286</v>
      </c>
      <c r="D1258" s="1" t="s">
        <v>3287</v>
      </c>
      <c r="E1258" s="1" t="s">
        <v>176</v>
      </c>
      <c r="F1258" s="1" t="s">
        <v>66</v>
      </c>
      <c r="G1258" s="1" t="str">
        <f>IFERROR(__xludf.DUMMYFUNCTION("GOOGLETRANSLATE(D1258,""fr"",""en"")"),"#VALUE!")</f>
        <v>#VALUE!</v>
      </c>
    </row>
    <row r="1259" ht="15.75" customHeight="1">
      <c r="A1259" s="1" t="s">
        <v>2911</v>
      </c>
      <c r="B1259" s="1">
        <v>4.0</v>
      </c>
      <c r="C1259" s="1" t="s">
        <v>3288</v>
      </c>
      <c r="D1259" s="1" t="s">
        <v>3289</v>
      </c>
      <c r="E1259" s="1" t="s">
        <v>10</v>
      </c>
      <c r="F1259" s="1" t="s">
        <v>11</v>
      </c>
      <c r="G1259" s="1" t="str">
        <f>IFERROR(__xludf.DUMMYFUNCTION("GOOGLETRANSLATE(D1259,""fr"",""en"")"),"#VALUE!")</f>
        <v>#VALUE!</v>
      </c>
    </row>
    <row r="1260" ht="15.75" customHeight="1">
      <c r="A1260" s="1" t="s">
        <v>424</v>
      </c>
      <c r="B1260" s="1">
        <v>5.0</v>
      </c>
      <c r="C1260" s="1" t="s">
        <v>3290</v>
      </c>
      <c r="D1260" s="1" t="s">
        <v>3291</v>
      </c>
      <c r="E1260" s="1" t="s">
        <v>10</v>
      </c>
      <c r="F1260" s="1" t="s">
        <v>11</v>
      </c>
      <c r="G1260" s="1" t="str">
        <f>IFERROR(__xludf.DUMMYFUNCTION("GOOGLETRANSLATE(D1260,""fr"",""en"")"),"#VALUE!")</f>
        <v>#VALUE!</v>
      </c>
    </row>
    <row r="1261" ht="15.75" customHeight="1">
      <c r="A1261" s="1" t="s">
        <v>3292</v>
      </c>
      <c r="B1261" s="1">
        <v>3.0</v>
      </c>
      <c r="C1261" s="1" t="s">
        <v>3293</v>
      </c>
      <c r="D1261" s="1" t="s">
        <v>3294</v>
      </c>
      <c r="E1261" s="1" t="s">
        <v>25</v>
      </c>
      <c r="F1261" s="1" t="s">
        <v>11</v>
      </c>
      <c r="G1261" s="1" t="str">
        <f>IFERROR(__xludf.DUMMYFUNCTION("GOOGLETRANSLATE(D1261,""fr"",""en"")"),"#VALUE!")</f>
        <v>#VALUE!</v>
      </c>
    </row>
    <row r="1262" ht="15.75" customHeight="1">
      <c r="A1262" s="1" t="s">
        <v>187</v>
      </c>
      <c r="B1262" s="1">
        <v>1.0</v>
      </c>
      <c r="C1262" s="1" t="s">
        <v>3295</v>
      </c>
      <c r="D1262" s="1" t="s">
        <v>3296</v>
      </c>
      <c r="E1262" s="1" t="s">
        <v>109</v>
      </c>
      <c r="F1262" s="1" t="s">
        <v>110</v>
      </c>
      <c r="G1262" s="1" t="str">
        <f>IFERROR(__xludf.DUMMYFUNCTION("GOOGLETRANSLATE(D1262,""fr"",""en"")"),"#VALUE!")</f>
        <v>#VALUE!</v>
      </c>
    </row>
    <row r="1263" ht="15.75" customHeight="1">
      <c r="A1263" s="1" t="s">
        <v>2022</v>
      </c>
      <c r="B1263" s="1">
        <v>4.0</v>
      </c>
      <c r="C1263" s="1" t="s">
        <v>3297</v>
      </c>
      <c r="D1263" s="1" t="s">
        <v>3298</v>
      </c>
      <c r="E1263" s="1" t="s">
        <v>21</v>
      </c>
      <c r="F1263" s="1" t="s">
        <v>11</v>
      </c>
      <c r="G1263" s="1" t="str">
        <f>IFERROR(__xludf.DUMMYFUNCTION("GOOGLETRANSLATE(D1263,""fr"",""en"")"),"#VALUE!")</f>
        <v>#VALUE!</v>
      </c>
    </row>
    <row r="1264" ht="15.75" customHeight="1">
      <c r="A1264" s="1" t="s">
        <v>994</v>
      </c>
      <c r="B1264" s="1">
        <v>3.0</v>
      </c>
      <c r="C1264" s="1" t="s">
        <v>3299</v>
      </c>
      <c r="D1264" s="1" t="s">
        <v>3300</v>
      </c>
      <c r="E1264" s="1" t="s">
        <v>10</v>
      </c>
      <c r="F1264" s="1" t="s">
        <v>11</v>
      </c>
      <c r="G1264" s="1" t="str">
        <f>IFERROR(__xludf.DUMMYFUNCTION("GOOGLETRANSLATE(D1264,""fr"",""en"")"),"#VALUE!")</f>
        <v>#VALUE!</v>
      </c>
    </row>
    <row r="1265" ht="15.75" customHeight="1">
      <c r="A1265" s="1" t="s">
        <v>2103</v>
      </c>
      <c r="B1265" s="1">
        <v>1.0</v>
      </c>
      <c r="C1265" s="1" t="s">
        <v>3301</v>
      </c>
      <c r="D1265" s="1" t="s">
        <v>3302</v>
      </c>
      <c r="E1265" s="1" t="s">
        <v>176</v>
      </c>
      <c r="F1265" s="1" t="s">
        <v>66</v>
      </c>
      <c r="G1265" s="1" t="str">
        <f>IFERROR(__xludf.DUMMYFUNCTION("GOOGLETRANSLATE(D1265,""fr"",""en"")"),"#VALUE!")</f>
        <v>#VALUE!</v>
      </c>
    </row>
    <row r="1266" ht="15.75" customHeight="1">
      <c r="A1266" s="1" t="s">
        <v>332</v>
      </c>
      <c r="B1266" s="1">
        <v>5.0</v>
      </c>
      <c r="C1266" s="1" t="s">
        <v>3303</v>
      </c>
      <c r="D1266" s="1" t="s">
        <v>3304</v>
      </c>
      <c r="E1266" s="1" t="s">
        <v>10</v>
      </c>
      <c r="F1266" s="1" t="s">
        <v>11</v>
      </c>
      <c r="G1266" s="1" t="str">
        <f>IFERROR(__xludf.DUMMYFUNCTION("GOOGLETRANSLATE(D1266,""fr"",""en"")"),"#VALUE!")</f>
        <v>#VALUE!</v>
      </c>
    </row>
    <row r="1267" ht="15.75" customHeight="1">
      <c r="A1267" s="1" t="s">
        <v>3243</v>
      </c>
      <c r="B1267" s="1">
        <v>1.0</v>
      </c>
      <c r="C1267" s="1" t="s">
        <v>3305</v>
      </c>
      <c r="D1267" s="1" t="s">
        <v>3306</v>
      </c>
      <c r="E1267" s="1" t="s">
        <v>29</v>
      </c>
      <c r="F1267" s="1" t="s">
        <v>30</v>
      </c>
      <c r="G1267" s="1" t="str">
        <f>IFERROR(__xludf.DUMMYFUNCTION("GOOGLETRANSLATE(D1267,""fr"",""en"")"),"#VALUE!")</f>
        <v>#VALUE!</v>
      </c>
    </row>
    <row r="1268" ht="15.75" customHeight="1">
      <c r="A1268" s="1" t="s">
        <v>2715</v>
      </c>
      <c r="B1268" s="1">
        <v>1.0</v>
      </c>
      <c r="C1268" s="1" t="s">
        <v>3307</v>
      </c>
      <c r="D1268" s="1" t="s">
        <v>3308</v>
      </c>
      <c r="E1268" s="1" t="s">
        <v>21</v>
      </c>
      <c r="F1268" s="1" t="s">
        <v>11</v>
      </c>
      <c r="G1268" s="1" t="str">
        <f>IFERROR(__xludf.DUMMYFUNCTION("GOOGLETRANSLATE(D1268,""fr"",""en"")"),"#VALUE!")</f>
        <v>#VALUE!</v>
      </c>
    </row>
    <row r="1269" ht="15.75" customHeight="1">
      <c r="A1269" s="1" t="s">
        <v>3309</v>
      </c>
      <c r="B1269" s="1">
        <v>1.0</v>
      </c>
      <c r="C1269" s="1" t="s">
        <v>3310</v>
      </c>
      <c r="D1269" s="1" t="s">
        <v>3311</v>
      </c>
      <c r="E1269" s="1" t="s">
        <v>25</v>
      </c>
      <c r="F1269" s="1" t="s">
        <v>11</v>
      </c>
      <c r="G1269" s="1" t="str">
        <f>IFERROR(__xludf.DUMMYFUNCTION("GOOGLETRANSLATE(D1269,""fr"",""en"")"),"#VALUE!")</f>
        <v>#VALUE!</v>
      </c>
    </row>
    <row r="1270" ht="15.75" customHeight="1">
      <c r="A1270" s="1" t="s">
        <v>3312</v>
      </c>
      <c r="B1270" s="1">
        <v>3.0</v>
      </c>
      <c r="C1270" s="1" t="s">
        <v>3313</v>
      </c>
      <c r="D1270" s="1" t="s">
        <v>3314</v>
      </c>
      <c r="E1270" s="1" t="s">
        <v>10</v>
      </c>
      <c r="F1270" s="1" t="s">
        <v>11</v>
      </c>
      <c r="G1270" s="1" t="str">
        <f>IFERROR(__xludf.DUMMYFUNCTION("GOOGLETRANSLATE(D1270,""fr"",""en"")"),"#VALUE!")</f>
        <v>#VALUE!</v>
      </c>
    </row>
    <row r="1271" ht="15.75" customHeight="1">
      <c r="A1271" s="1" t="s">
        <v>267</v>
      </c>
      <c r="B1271" s="1">
        <v>4.0</v>
      </c>
      <c r="C1271" s="1" t="s">
        <v>3315</v>
      </c>
      <c r="D1271" s="1" t="s">
        <v>3316</v>
      </c>
      <c r="E1271" s="1" t="s">
        <v>21</v>
      </c>
      <c r="F1271" s="1" t="s">
        <v>11</v>
      </c>
      <c r="G1271" s="1" t="str">
        <f>IFERROR(__xludf.DUMMYFUNCTION("GOOGLETRANSLATE(D1271,""fr"",""en"")"),"#VALUE!")</f>
        <v>#VALUE!</v>
      </c>
    </row>
    <row r="1272" ht="15.75" customHeight="1">
      <c r="A1272" s="1" t="s">
        <v>138</v>
      </c>
      <c r="B1272" s="1">
        <v>4.0</v>
      </c>
      <c r="C1272" s="1" t="s">
        <v>3317</v>
      </c>
      <c r="D1272" s="1" t="s">
        <v>3318</v>
      </c>
      <c r="E1272" s="1" t="s">
        <v>10</v>
      </c>
      <c r="F1272" s="1" t="s">
        <v>11</v>
      </c>
      <c r="G1272" s="1" t="str">
        <f>IFERROR(__xludf.DUMMYFUNCTION("GOOGLETRANSLATE(D1272,""fr"",""en"")"),"#VALUE!")</f>
        <v>#VALUE!</v>
      </c>
    </row>
    <row r="1273" ht="15.75" customHeight="1">
      <c r="A1273" s="1" t="s">
        <v>621</v>
      </c>
      <c r="B1273" s="1">
        <v>4.0</v>
      </c>
      <c r="C1273" s="1" t="s">
        <v>3319</v>
      </c>
      <c r="D1273" s="1" t="s">
        <v>3320</v>
      </c>
      <c r="E1273" s="1" t="s">
        <v>614</v>
      </c>
      <c r="F1273" s="1" t="s">
        <v>30</v>
      </c>
      <c r="G1273" s="1" t="str">
        <f>IFERROR(__xludf.DUMMYFUNCTION("GOOGLETRANSLATE(D1273,""fr"",""en"")"),"#VALUE!")</f>
        <v>#VALUE!</v>
      </c>
    </row>
    <row r="1274" ht="15.75" customHeight="1">
      <c r="A1274" s="1" t="s">
        <v>3321</v>
      </c>
      <c r="B1274" s="1">
        <v>3.0</v>
      </c>
      <c r="C1274" s="1" t="s">
        <v>3322</v>
      </c>
      <c r="D1274" s="1" t="s">
        <v>3323</v>
      </c>
      <c r="E1274" s="1" t="s">
        <v>273</v>
      </c>
      <c r="F1274" s="1" t="s">
        <v>66</v>
      </c>
      <c r="G1274" s="1" t="str">
        <f>IFERROR(__xludf.DUMMYFUNCTION("GOOGLETRANSLATE(D1274,""fr"",""en"")"),"#VALUE!")</f>
        <v>#VALUE!</v>
      </c>
    </row>
    <row r="1275" ht="15.75" customHeight="1">
      <c r="A1275" s="1" t="s">
        <v>3324</v>
      </c>
      <c r="B1275" s="1">
        <v>3.0</v>
      </c>
      <c r="C1275" s="1" t="s">
        <v>3325</v>
      </c>
      <c r="D1275" s="1" t="s">
        <v>3326</v>
      </c>
      <c r="E1275" s="1" t="s">
        <v>103</v>
      </c>
      <c r="F1275" s="1" t="s">
        <v>48</v>
      </c>
      <c r="G1275" s="1" t="str">
        <f>IFERROR(__xludf.DUMMYFUNCTION("GOOGLETRANSLATE(D1275,""fr"",""en"")"),"#VALUE!")</f>
        <v>#VALUE!</v>
      </c>
    </row>
    <row r="1276" ht="15.75" customHeight="1">
      <c r="A1276" s="1" t="s">
        <v>3327</v>
      </c>
      <c r="B1276" s="1">
        <v>2.0</v>
      </c>
      <c r="C1276" s="1" t="s">
        <v>3328</v>
      </c>
      <c r="D1276" s="1" t="s">
        <v>3329</v>
      </c>
      <c r="E1276" s="1" t="s">
        <v>226</v>
      </c>
      <c r="F1276" s="1" t="s">
        <v>110</v>
      </c>
      <c r="G1276" s="1" t="str">
        <f>IFERROR(__xludf.DUMMYFUNCTION("GOOGLETRANSLATE(D1276,""fr"",""en"")"),"#VALUE!")</f>
        <v>#VALUE!</v>
      </c>
    </row>
    <row r="1277" ht="15.75" customHeight="1">
      <c r="A1277" s="1" t="s">
        <v>3330</v>
      </c>
      <c r="B1277" s="1">
        <v>2.0</v>
      </c>
      <c r="C1277" s="1" t="s">
        <v>3331</v>
      </c>
      <c r="D1277" s="1" t="s">
        <v>3332</v>
      </c>
      <c r="E1277" s="1" t="s">
        <v>21</v>
      </c>
      <c r="F1277" s="1" t="s">
        <v>11</v>
      </c>
      <c r="G1277" s="1" t="str">
        <f>IFERROR(__xludf.DUMMYFUNCTION("GOOGLETRANSLATE(D1277,""fr"",""en"")"),"#VALUE!")</f>
        <v>#VALUE!</v>
      </c>
    </row>
    <row r="1278" ht="15.75" customHeight="1">
      <c r="A1278" s="1" t="s">
        <v>1076</v>
      </c>
      <c r="B1278" s="1">
        <v>1.0</v>
      </c>
      <c r="C1278" s="1" t="s">
        <v>3333</v>
      </c>
      <c r="D1278" s="1" t="s">
        <v>3334</v>
      </c>
      <c r="E1278" s="1" t="s">
        <v>52</v>
      </c>
      <c r="F1278" s="1" t="s">
        <v>11</v>
      </c>
      <c r="G1278" s="1" t="str">
        <f>IFERROR(__xludf.DUMMYFUNCTION("GOOGLETRANSLATE(D1278,""fr"",""en"")"),"#VALUE!")</f>
        <v>#VALUE!</v>
      </c>
    </row>
    <row r="1279" ht="15.75" customHeight="1">
      <c r="A1279" s="1" t="s">
        <v>606</v>
      </c>
      <c r="B1279" s="1">
        <v>3.0</v>
      </c>
      <c r="C1279" s="1" t="s">
        <v>3335</v>
      </c>
      <c r="D1279" s="1" t="s">
        <v>3336</v>
      </c>
      <c r="E1279" s="1" t="s">
        <v>169</v>
      </c>
      <c r="F1279" s="1" t="s">
        <v>11</v>
      </c>
      <c r="G1279" s="1" t="str">
        <f>IFERROR(__xludf.DUMMYFUNCTION("GOOGLETRANSLATE(D1279,""fr"",""en"")"),"#VALUE!")</f>
        <v>#VALUE!</v>
      </c>
    </row>
    <row r="1280" ht="15.75" customHeight="1">
      <c r="A1280" s="1" t="s">
        <v>3337</v>
      </c>
      <c r="B1280" s="1">
        <v>1.0</v>
      </c>
      <c r="C1280" s="1" t="s">
        <v>3338</v>
      </c>
      <c r="D1280" s="1" t="s">
        <v>3339</v>
      </c>
      <c r="E1280" s="1" t="s">
        <v>176</v>
      </c>
      <c r="F1280" s="1" t="s">
        <v>66</v>
      </c>
      <c r="G1280" s="1" t="str">
        <f>IFERROR(__xludf.DUMMYFUNCTION("GOOGLETRANSLATE(D1280,""fr"",""en"")"),"#VALUE!")</f>
        <v>#VALUE!</v>
      </c>
    </row>
    <row r="1281" ht="15.75" customHeight="1">
      <c r="A1281" s="1" t="s">
        <v>2358</v>
      </c>
      <c r="B1281" s="1">
        <v>5.0</v>
      </c>
      <c r="C1281" s="1" t="s">
        <v>3340</v>
      </c>
      <c r="D1281" s="1" t="s">
        <v>3341</v>
      </c>
      <c r="E1281" s="1" t="s">
        <v>21</v>
      </c>
      <c r="F1281" s="1" t="s">
        <v>11</v>
      </c>
      <c r="G1281" s="1" t="str">
        <f>IFERROR(__xludf.DUMMYFUNCTION("GOOGLETRANSLATE(D1281,""fr"",""en"")"),"I very satisfied with the price which is very good and with a very high speed of the processing of the very real file and a very good customer relations thank you")</f>
        <v>I very satisfied with the price which is very good and with a very high speed of the processing of the very real file and a very good customer relations thank you</v>
      </c>
    </row>
    <row r="1282" ht="15.75" customHeight="1">
      <c r="A1282" s="1" t="s">
        <v>67</v>
      </c>
      <c r="B1282" s="1">
        <v>5.0</v>
      </c>
      <c r="C1282" s="1" t="s">
        <v>3342</v>
      </c>
      <c r="D1282" s="1" t="s">
        <v>3343</v>
      </c>
      <c r="E1282" s="1" t="s">
        <v>21</v>
      </c>
      <c r="F1282" s="1" t="s">
        <v>11</v>
      </c>
      <c r="G1282" s="1" t="str">
        <f>IFERROR(__xludf.DUMMYFUNCTION("GOOGLETRANSLATE(D1282,""fr"",""en"")"),"#VALUE!")</f>
        <v>#VALUE!</v>
      </c>
    </row>
    <row r="1283" ht="15.75" customHeight="1">
      <c r="A1283" s="1" t="s">
        <v>3344</v>
      </c>
      <c r="B1283" s="1">
        <v>2.0</v>
      </c>
      <c r="C1283" s="1" t="s">
        <v>3345</v>
      </c>
      <c r="D1283" s="1" t="s">
        <v>3346</v>
      </c>
      <c r="E1283" s="1" t="s">
        <v>296</v>
      </c>
      <c r="F1283" s="1" t="s">
        <v>110</v>
      </c>
      <c r="G1283" s="1" t="str">
        <f>IFERROR(__xludf.DUMMYFUNCTION("GOOGLETRANSLATE(D1283,""fr"",""en"")"),"#VALUE!")</f>
        <v>#VALUE!</v>
      </c>
    </row>
    <row r="1284" ht="15.75" customHeight="1">
      <c r="A1284" s="1" t="s">
        <v>424</v>
      </c>
      <c r="B1284" s="1">
        <v>4.0</v>
      </c>
      <c r="C1284" s="1" t="s">
        <v>3347</v>
      </c>
      <c r="D1284" s="1" t="s">
        <v>3348</v>
      </c>
      <c r="E1284" s="1" t="s">
        <v>21</v>
      </c>
      <c r="F1284" s="1" t="s">
        <v>11</v>
      </c>
      <c r="G1284" s="1" t="str">
        <f>IFERROR(__xludf.DUMMYFUNCTION("GOOGLETRANSLATE(D1284,""fr"",""en"")"),"#VALUE!")</f>
        <v>#VALUE!</v>
      </c>
    </row>
    <row r="1285" ht="15.75" customHeight="1">
      <c r="A1285" s="1" t="s">
        <v>615</v>
      </c>
      <c r="B1285" s="1">
        <v>4.0</v>
      </c>
      <c r="C1285" s="1" t="s">
        <v>3349</v>
      </c>
      <c r="D1285" s="1" t="s">
        <v>3350</v>
      </c>
      <c r="E1285" s="1" t="s">
        <v>10</v>
      </c>
      <c r="F1285" s="1" t="s">
        <v>11</v>
      </c>
      <c r="G1285" s="1" t="str">
        <f>IFERROR(__xludf.DUMMYFUNCTION("GOOGLETRANSLATE(D1285,""fr"",""en"")"),"#VALUE!")</f>
        <v>#VALUE!</v>
      </c>
    </row>
    <row r="1286" ht="15.75" customHeight="1">
      <c r="A1286" s="1" t="s">
        <v>3351</v>
      </c>
      <c r="B1286" s="1">
        <v>2.0</v>
      </c>
      <c r="C1286" s="1" t="s">
        <v>1627</v>
      </c>
      <c r="D1286" s="1" t="s">
        <v>3352</v>
      </c>
      <c r="E1286" s="1" t="s">
        <v>292</v>
      </c>
      <c r="F1286" s="1" t="s">
        <v>11</v>
      </c>
      <c r="G1286" s="1" t="str">
        <f>IFERROR(__xludf.DUMMYFUNCTION("GOOGLETRANSLATE(D1286,""fr"",""en"")"),"#VALUE!")</f>
        <v>#VALUE!</v>
      </c>
    </row>
    <row r="1287" ht="15.75" customHeight="1">
      <c r="A1287" s="1" t="s">
        <v>3353</v>
      </c>
      <c r="B1287" s="1">
        <v>2.0</v>
      </c>
      <c r="C1287" s="1" t="s">
        <v>3354</v>
      </c>
      <c r="D1287" s="1" t="s">
        <v>3355</v>
      </c>
      <c r="E1287" s="1" t="s">
        <v>1192</v>
      </c>
      <c r="F1287" s="1" t="s">
        <v>110</v>
      </c>
      <c r="G1287" s="1" t="str">
        <f>IFERROR(__xludf.DUMMYFUNCTION("GOOGLETRANSLATE(D1287,""fr"",""en"")"),"#VALUE!")</f>
        <v>#VALUE!</v>
      </c>
    </row>
    <row r="1288" ht="15.75" customHeight="1">
      <c r="A1288" s="1" t="s">
        <v>1940</v>
      </c>
      <c r="B1288" s="1">
        <v>5.0</v>
      </c>
      <c r="C1288" s="1" t="s">
        <v>3356</v>
      </c>
      <c r="D1288" s="1" t="s">
        <v>3357</v>
      </c>
      <c r="E1288" s="1" t="s">
        <v>65</v>
      </c>
      <c r="F1288" s="1" t="s">
        <v>66</v>
      </c>
      <c r="G1288" s="1" t="str">
        <f>IFERROR(__xludf.DUMMYFUNCTION("GOOGLETRANSLATE(D1288,""fr"",""en"")"),"#VALUE!")</f>
        <v>#VALUE!</v>
      </c>
    </row>
    <row r="1289" ht="15.75" customHeight="1">
      <c r="A1289" s="1" t="s">
        <v>147</v>
      </c>
      <c r="B1289" s="1">
        <v>4.0</v>
      </c>
      <c r="C1289" s="1" t="s">
        <v>3358</v>
      </c>
      <c r="D1289" s="1" t="s">
        <v>3359</v>
      </c>
      <c r="E1289" s="1" t="s">
        <v>21</v>
      </c>
      <c r="F1289" s="1" t="s">
        <v>11</v>
      </c>
      <c r="G1289" s="1" t="str">
        <f>IFERROR(__xludf.DUMMYFUNCTION("GOOGLETRANSLATE(D1289,""fr"",""en"")"),"#VALUE!")</f>
        <v>#VALUE!</v>
      </c>
    </row>
    <row r="1290" ht="15.75" customHeight="1">
      <c r="A1290" s="1" t="s">
        <v>3360</v>
      </c>
      <c r="B1290" s="1">
        <v>1.0</v>
      </c>
      <c r="C1290" s="1" t="s">
        <v>3361</v>
      </c>
      <c r="D1290" s="1" t="s">
        <v>3362</v>
      </c>
      <c r="E1290" s="1" t="s">
        <v>52</v>
      </c>
      <c r="F1290" s="1" t="s">
        <v>11</v>
      </c>
      <c r="G1290" s="1" t="str">
        <f>IFERROR(__xludf.DUMMYFUNCTION("GOOGLETRANSLATE(D1290,""fr"",""en"")"),"#VALUE!")</f>
        <v>#VALUE!</v>
      </c>
    </row>
    <row r="1291" ht="15.75" customHeight="1">
      <c r="A1291" s="1" t="s">
        <v>1172</v>
      </c>
      <c r="B1291" s="1">
        <v>5.0</v>
      </c>
      <c r="C1291" s="1" t="s">
        <v>3363</v>
      </c>
      <c r="D1291" s="1" t="s">
        <v>3364</v>
      </c>
      <c r="E1291" s="1" t="s">
        <v>10</v>
      </c>
      <c r="F1291" s="1" t="s">
        <v>11</v>
      </c>
      <c r="G1291" s="1" t="str">
        <f>IFERROR(__xludf.DUMMYFUNCTION("GOOGLETRANSLATE(D1291,""fr"",""en"")"),"#VALUE!")</f>
        <v>#VALUE!</v>
      </c>
    </row>
    <row r="1292" ht="15.75" customHeight="1">
      <c r="A1292" s="1" t="s">
        <v>1596</v>
      </c>
      <c r="B1292" s="1">
        <v>5.0</v>
      </c>
      <c r="C1292" s="1" t="s">
        <v>3365</v>
      </c>
      <c r="D1292" s="1" t="s">
        <v>3366</v>
      </c>
      <c r="E1292" s="1" t="s">
        <v>614</v>
      </c>
      <c r="F1292" s="1" t="s">
        <v>30</v>
      </c>
      <c r="G1292" s="1" t="str">
        <f>IFERROR(__xludf.DUMMYFUNCTION("GOOGLETRANSLATE(D1292,""fr"",""en"")"),"#VALUE!")</f>
        <v>#VALUE!</v>
      </c>
    </row>
    <row r="1293" ht="15.75" customHeight="1">
      <c r="A1293" s="1" t="s">
        <v>3367</v>
      </c>
      <c r="B1293" s="1">
        <v>2.0</v>
      </c>
      <c r="C1293" s="1" t="s">
        <v>3368</v>
      </c>
      <c r="D1293" s="1" t="s">
        <v>3369</v>
      </c>
      <c r="E1293" s="1" t="s">
        <v>10</v>
      </c>
      <c r="F1293" s="1" t="s">
        <v>11</v>
      </c>
      <c r="G1293" s="1" t="str">
        <f>IFERROR(__xludf.DUMMYFUNCTION("GOOGLETRANSLATE(D1293,""fr"",""en"")"),"#VALUE!")</f>
        <v>#VALUE!</v>
      </c>
    </row>
    <row r="1294" ht="15.75" customHeight="1">
      <c r="A1294" s="1" t="s">
        <v>1972</v>
      </c>
      <c r="B1294" s="1">
        <v>5.0</v>
      </c>
      <c r="C1294" s="1" t="s">
        <v>3370</v>
      </c>
      <c r="D1294" s="1" t="s">
        <v>3371</v>
      </c>
      <c r="E1294" s="1" t="s">
        <v>10</v>
      </c>
      <c r="F1294" s="1" t="s">
        <v>11</v>
      </c>
      <c r="G1294" s="1" t="str">
        <f>IFERROR(__xludf.DUMMYFUNCTION("GOOGLETRANSLATE(D1294,""fr"",""en"")"),"#VALUE!")</f>
        <v>#VALUE!</v>
      </c>
    </row>
    <row r="1295" ht="15.75" customHeight="1">
      <c r="A1295" s="1" t="s">
        <v>338</v>
      </c>
      <c r="B1295" s="1">
        <v>5.0</v>
      </c>
      <c r="C1295" s="1" t="s">
        <v>3372</v>
      </c>
      <c r="D1295" s="1" t="s">
        <v>3373</v>
      </c>
      <c r="E1295" s="1" t="s">
        <v>10</v>
      </c>
      <c r="F1295" s="1" t="s">
        <v>11</v>
      </c>
      <c r="G1295" s="1" t="str">
        <f>IFERROR(__xludf.DUMMYFUNCTION("GOOGLETRANSLATE(D1295,""fr"",""en"")"),"#VALUE!")</f>
        <v>#VALUE!</v>
      </c>
    </row>
    <row r="1296" ht="15.75" customHeight="1">
      <c r="A1296" s="1" t="s">
        <v>3374</v>
      </c>
      <c r="B1296" s="1">
        <v>2.0</v>
      </c>
      <c r="C1296" s="1" t="s">
        <v>3375</v>
      </c>
      <c r="D1296" s="1" t="s">
        <v>3376</v>
      </c>
      <c r="E1296" s="1" t="s">
        <v>373</v>
      </c>
      <c r="F1296" s="1" t="s">
        <v>30</v>
      </c>
      <c r="G1296" s="1" t="str">
        <f>IFERROR(__xludf.DUMMYFUNCTION("GOOGLETRANSLATE(D1296,""fr"",""en"")"),"#VALUE!")</f>
        <v>#VALUE!</v>
      </c>
    </row>
    <row r="1297" ht="15.75" customHeight="1">
      <c r="A1297" s="1" t="s">
        <v>505</v>
      </c>
      <c r="B1297" s="1">
        <v>4.0</v>
      </c>
      <c r="C1297" s="1" t="s">
        <v>3377</v>
      </c>
      <c r="D1297" s="1" t="s">
        <v>3378</v>
      </c>
      <c r="E1297" s="1" t="s">
        <v>10</v>
      </c>
      <c r="F1297" s="1" t="s">
        <v>11</v>
      </c>
      <c r="G1297" s="1" t="str">
        <f>IFERROR(__xludf.DUMMYFUNCTION("GOOGLETRANSLATE(D1297,""fr"",""en"")"),"#VALUE!")</f>
        <v>#VALUE!</v>
      </c>
    </row>
    <row r="1298" ht="15.75" customHeight="1">
      <c r="A1298" s="1" t="s">
        <v>1107</v>
      </c>
      <c r="B1298" s="1">
        <v>1.0</v>
      </c>
      <c r="C1298" s="1" t="s">
        <v>3379</v>
      </c>
      <c r="D1298" s="1" t="s">
        <v>3380</v>
      </c>
      <c r="E1298" s="1" t="s">
        <v>226</v>
      </c>
      <c r="F1298" s="1" t="s">
        <v>110</v>
      </c>
      <c r="G1298" s="1" t="str">
        <f>IFERROR(__xludf.DUMMYFUNCTION("GOOGLETRANSLATE(D1298,""fr"",""en"")"),"#VALUE!")</f>
        <v>#VALUE!</v>
      </c>
    </row>
    <row r="1299" ht="15.75" customHeight="1">
      <c r="A1299" s="1" t="s">
        <v>1617</v>
      </c>
      <c r="B1299" s="1">
        <v>1.0</v>
      </c>
      <c r="C1299" s="1" t="s">
        <v>3381</v>
      </c>
      <c r="D1299" s="1" t="s">
        <v>3382</v>
      </c>
      <c r="E1299" s="1" t="s">
        <v>296</v>
      </c>
      <c r="F1299" s="1" t="s">
        <v>48</v>
      </c>
      <c r="G1299" s="1" t="str">
        <f>IFERROR(__xludf.DUMMYFUNCTION("GOOGLETRANSLATE(D1299,""fr"",""en"")"),"#VALUE!")</f>
        <v>#VALUE!</v>
      </c>
    </row>
    <row r="1300" ht="15.75" customHeight="1">
      <c r="A1300" s="1" t="s">
        <v>2193</v>
      </c>
      <c r="B1300" s="1">
        <v>1.0</v>
      </c>
      <c r="C1300" s="1" t="s">
        <v>3383</v>
      </c>
      <c r="D1300" s="1" t="s">
        <v>3384</v>
      </c>
      <c r="E1300" s="1" t="s">
        <v>38</v>
      </c>
      <c r="F1300" s="1" t="s">
        <v>39</v>
      </c>
      <c r="G1300" s="1" t="str">
        <f>IFERROR(__xludf.DUMMYFUNCTION("GOOGLETRANSLATE(D1300,""fr"",""en"")"),"#VALUE!")</f>
        <v>#VALUE!</v>
      </c>
    </row>
    <row r="1301" ht="15.75" customHeight="1">
      <c r="A1301" s="1" t="s">
        <v>3385</v>
      </c>
      <c r="B1301" s="1">
        <v>3.0</v>
      </c>
      <c r="C1301" s="1" t="s">
        <v>3386</v>
      </c>
      <c r="D1301" s="1" t="s">
        <v>3387</v>
      </c>
      <c r="E1301" s="1" t="s">
        <v>65</v>
      </c>
      <c r="F1301" s="1" t="s">
        <v>66</v>
      </c>
      <c r="G1301" s="1" t="str">
        <f>IFERROR(__xludf.DUMMYFUNCTION("GOOGLETRANSLATE(D1301,""fr"",""en"")"),"#VALUE!")</f>
        <v>#VALUE!</v>
      </c>
    </row>
    <row r="1302" ht="15.75" customHeight="1">
      <c r="A1302" s="1" t="s">
        <v>716</v>
      </c>
      <c r="B1302" s="1">
        <v>2.0</v>
      </c>
      <c r="C1302" s="1" t="s">
        <v>3388</v>
      </c>
      <c r="D1302" s="1" t="s">
        <v>3389</v>
      </c>
      <c r="E1302" s="1" t="s">
        <v>10</v>
      </c>
      <c r="F1302" s="1" t="s">
        <v>11</v>
      </c>
      <c r="G1302" s="1" t="str">
        <f>IFERROR(__xludf.DUMMYFUNCTION("GOOGLETRANSLATE(D1302,""fr"",""en"")"),"#VALUE!")</f>
        <v>#VALUE!</v>
      </c>
    </row>
    <row r="1303" ht="15.75" customHeight="1">
      <c r="A1303" s="1" t="s">
        <v>643</v>
      </c>
      <c r="B1303" s="1">
        <v>5.0</v>
      </c>
      <c r="C1303" s="1" t="s">
        <v>3390</v>
      </c>
      <c r="D1303" s="1" t="s">
        <v>3391</v>
      </c>
      <c r="E1303" s="1" t="s">
        <v>10</v>
      </c>
      <c r="F1303" s="1" t="s">
        <v>11</v>
      </c>
      <c r="G1303" s="1" t="str">
        <f>IFERROR(__xludf.DUMMYFUNCTION("GOOGLETRANSLATE(D1303,""fr"",""en"")"),"#VALUE!")</f>
        <v>#VALUE!</v>
      </c>
    </row>
    <row r="1304" ht="15.75" customHeight="1">
      <c r="A1304" s="1" t="s">
        <v>1138</v>
      </c>
      <c r="B1304" s="1">
        <v>5.0</v>
      </c>
      <c r="C1304" s="1" t="s">
        <v>3392</v>
      </c>
      <c r="D1304" s="1" t="s">
        <v>3393</v>
      </c>
      <c r="E1304" s="1" t="s">
        <v>10</v>
      </c>
      <c r="F1304" s="1" t="s">
        <v>11</v>
      </c>
      <c r="G1304" s="1" t="str">
        <f>IFERROR(__xludf.DUMMYFUNCTION("GOOGLETRANSLATE(D1304,""fr"",""en"")"),"#VALUE!")</f>
        <v>#VALUE!</v>
      </c>
    </row>
    <row r="1305" ht="15.75" customHeight="1">
      <c r="A1305" s="1" t="s">
        <v>758</v>
      </c>
      <c r="B1305" s="1">
        <v>1.0</v>
      </c>
      <c r="C1305" s="1" t="s">
        <v>3394</v>
      </c>
      <c r="D1305" s="1" t="s">
        <v>3395</v>
      </c>
      <c r="E1305" s="1" t="s">
        <v>423</v>
      </c>
      <c r="F1305" s="1" t="s">
        <v>30</v>
      </c>
      <c r="G1305" s="1" t="str">
        <f>IFERROR(__xludf.DUMMYFUNCTION("GOOGLETRANSLATE(D1305,""fr"",""en"")"),"#VALUE!")</f>
        <v>#VALUE!</v>
      </c>
    </row>
    <row r="1306" ht="15.75" customHeight="1">
      <c r="A1306" s="1" t="s">
        <v>2911</v>
      </c>
      <c r="B1306" s="1">
        <v>4.0</v>
      </c>
      <c r="C1306" s="1" t="s">
        <v>3396</v>
      </c>
      <c r="D1306" s="1" t="s">
        <v>3397</v>
      </c>
      <c r="E1306" s="1" t="s">
        <v>614</v>
      </c>
      <c r="F1306" s="1" t="s">
        <v>30</v>
      </c>
      <c r="G1306" s="1" t="str">
        <f>IFERROR(__xludf.DUMMYFUNCTION("GOOGLETRANSLATE(D1306,""fr"",""en"")"),"#VALUE!")</f>
        <v>#VALUE!</v>
      </c>
    </row>
    <row r="1307" ht="15.75" customHeight="1">
      <c r="A1307" s="1" t="s">
        <v>3398</v>
      </c>
      <c r="B1307" s="1">
        <v>2.0</v>
      </c>
      <c r="C1307" s="1" t="s">
        <v>3399</v>
      </c>
      <c r="D1307" s="1" t="s">
        <v>3400</v>
      </c>
      <c r="E1307" s="1" t="s">
        <v>226</v>
      </c>
      <c r="F1307" s="1" t="s">
        <v>110</v>
      </c>
      <c r="G1307" s="1" t="str">
        <f>IFERROR(__xludf.DUMMYFUNCTION("GOOGLETRANSLATE(D1307,""fr"",""en"")"),"#VALUE!")</f>
        <v>#VALUE!</v>
      </c>
    </row>
    <row r="1308" ht="15.75" customHeight="1">
      <c r="A1308" s="1" t="s">
        <v>944</v>
      </c>
      <c r="B1308" s="1">
        <v>4.0</v>
      </c>
      <c r="C1308" s="1" t="s">
        <v>3401</v>
      </c>
      <c r="D1308" s="1" t="s">
        <v>3402</v>
      </c>
      <c r="E1308" s="1" t="s">
        <v>614</v>
      </c>
      <c r="F1308" s="1" t="s">
        <v>30</v>
      </c>
      <c r="G1308" s="1" t="str">
        <f>IFERROR(__xludf.DUMMYFUNCTION("GOOGLETRANSLATE(D1308,""fr"",""en"")"),"#VALUE!")</f>
        <v>#VALUE!</v>
      </c>
    </row>
    <row r="1309" ht="15.75" customHeight="1">
      <c r="A1309" s="1" t="s">
        <v>3403</v>
      </c>
      <c r="B1309" s="1">
        <v>1.0</v>
      </c>
      <c r="C1309" s="1" t="s">
        <v>3404</v>
      </c>
      <c r="D1309" s="1" t="s">
        <v>3405</v>
      </c>
      <c r="E1309" s="1" t="s">
        <v>554</v>
      </c>
      <c r="F1309" s="1" t="s">
        <v>30</v>
      </c>
      <c r="G1309" s="1" t="str">
        <f>IFERROR(__xludf.DUMMYFUNCTION("GOOGLETRANSLATE(D1309,""fr"",""en"")"),"#VALUE!")</f>
        <v>#VALUE!</v>
      </c>
    </row>
    <row r="1310" ht="15.75" customHeight="1">
      <c r="A1310" s="1" t="s">
        <v>1870</v>
      </c>
      <c r="B1310" s="1">
        <v>4.0</v>
      </c>
      <c r="C1310" s="1" t="s">
        <v>3406</v>
      </c>
      <c r="D1310" s="1" t="s">
        <v>3407</v>
      </c>
      <c r="E1310" s="1" t="s">
        <v>10</v>
      </c>
      <c r="F1310" s="1" t="s">
        <v>11</v>
      </c>
      <c r="G1310" s="1" t="str">
        <f>IFERROR(__xludf.DUMMYFUNCTION("GOOGLETRANSLATE(D1310,""fr"",""en"")"),"#VALUE!")</f>
        <v>#VALUE!</v>
      </c>
    </row>
    <row r="1311" ht="15.75" customHeight="1">
      <c r="A1311" s="1" t="s">
        <v>3408</v>
      </c>
      <c r="B1311" s="1">
        <v>2.0</v>
      </c>
      <c r="C1311" s="1" t="s">
        <v>3409</v>
      </c>
      <c r="D1311" s="1" t="s">
        <v>3410</v>
      </c>
      <c r="E1311" s="1" t="s">
        <v>10</v>
      </c>
      <c r="F1311" s="1" t="s">
        <v>11</v>
      </c>
      <c r="G1311" s="1" t="str">
        <f>IFERROR(__xludf.DUMMYFUNCTION("GOOGLETRANSLATE(D1311,""fr"",""en"")"),"#VALUE!")</f>
        <v>#VALUE!</v>
      </c>
    </row>
    <row r="1312" ht="15.75" customHeight="1">
      <c r="A1312" s="1" t="s">
        <v>2961</v>
      </c>
      <c r="B1312" s="1">
        <v>2.0</v>
      </c>
      <c r="C1312" s="1" t="s">
        <v>3411</v>
      </c>
      <c r="D1312" s="1" t="s">
        <v>3412</v>
      </c>
      <c r="E1312" s="1" t="s">
        <v>250</v>
      </c>
      <c r="F1312" s="1" t="s">
        <v>30</v>
      </c>
      <c r="G1312" s="1" t="str">
        <f>IFERROR(__xludf.DUMMYFUNCTION("GOOGLETRANSLATE(D1312,""fr"",""en"")"),"#VALUE!")</f>
        <v>#VALUE!</v>
      </c>
    </row>
    <row r="1313" ht="15.75" customHeight="1">
      <c r="A1313" s="1" t="s">
        <v>1913</v>
      </c>
      <c r="B1313" s="1">
        <v>5.0</v>
      </c>
      <c r="C1313" s="1" t="s">
        <v>3413</v>
      </c>
      <c r="D1313" s="1" t="s">
        <v>3414</v>
      </c>
      <c r="E1313" s="1" t="s">
        <v>176</v>
      </c>
      <c r="F1313" s="1" t="s">
        <v>66</v>
      </c>
      <c r="G1313" s="1" t="str">
        <f>IFERROR(__xludf.DUMMYFUNCTION("GOOGLETRANSLATE(D1313,""fr"",""en"")"),"#VALUE!")</f>
        <v>#VALUE!</v>
      </c>
    </row>
    <row r="1314" ht="15.75" customHeight="1">
      <c r="A1314" s="1" t="s">
        <v>755</v>
      </c>
      <c r="B1314" s="1">
        <v>4.0</v>
      </c>
      <c r="C1314" s="1" t="s">
        <v>3415</v>
      </c>
      <c r="D1314" s="1" t="s">
        <v>3416</v>
      </c>
      <c r="E1314" s="1" t="s">
        <v>34</v>
      </c>
      <c r="F1314" s="1" t="s">
        <v>30</v>
      </c>
      <c r="G1314" s="1" t="str">
        <f>IFERROR(__xludf.DUMMYFUNCTION("GOOGLETRANSLATE(D1314,""fr"",""en"")"),"#VALUE!")</f>
        <v>#VALUE!</v>
      </c>
    </row>
    <row r="1315" ht="15.75" customHeight="1">
      <c r="A1315" s="1" t="s">
        <v>3417</v>
      </c>
      <c r="B1315" s="1">
        <v>1.0</v>
      </c>
      <c r="C1315" s="1" t="s">
        <v>3418</v>
      </c>
      <c r="D1315" s="1" t="s">
        <v>3419</v>
      </c>
      <c r="E1315" s="1" t="s">
        <v>280</v>
      </c>
      <c r="F1315" s="1" t="s">
        <v>11</v>
      </c>
      <c r="G1315" s="1" t="str">
        <f>IFERROR(__xludf.DUMMYFUNCTION("GOOGLETRANSLATE(D1315,""fr"",""en"")"),"#VALUE!")</f>
        <v>#VALUE!</v>
      </c>
    </row>
    <row r="1316" ht="15.75" customHeight="1">
      <c r="A1316" s="1" t="s">
        <v>200</v>
      </c>
      <c r="B1316" s="1">
        <v>2.0</v>
      </c>
      <c r="C1316" s="1" t="s">
        <v>3420</v>
      </c>
      <c r="D1316" s="1" t="s">
        <v>3421</v>
      </c>
      <c r="E1316" s="1" t="s">
        <v>273</v>
      </c>
      <c r="F1316" s="1" t="s">
        <v>110</v>
      </c>
      <c r="G1316" s="1" t="str">
        <f>IFERROR(__xludf.DUMMYFUNCTION("GOOGLETRANSLATE(D1316,""fr"",""en"")"),"#VALUE!")</f>
        <v>#VALUE!</v>
      </c>
    </row>
    <row r="1317" ht="15.75" customHeight="1">
      <c r="A1317" s="1" t="s">
        <v>77</v>
      </c>
      <c r="B1317" s="1">
        <v>5.0</v>
      </c>
      <c r="C1317" s="1" t="s">
        <v>3422</v>
      </c>
      <c r="D1317" s="1" t="s">
        <v>3423</v>
      </c>
      <c r="E1317" s="1" t="s">
        <v>21</v>
      </c>
      <c r="F1317" s="1" t="s">
        <v>11</v>
      </c>
      <c r="G1317" s="1" t="str">
        <f>IFERROR(__xludf.DUMMYFUNCTION("GOOGLETRANSLATE(D1317,""fr"",""en"")"),"#VALUE!")</f>
        <v>#VALUE!</v>
      </c>
    </row>
    <row r="1318" ht="15.75" customHeight="1">
      <c r="A1318" s="1" t="s">
        <v>391</v>
      </c>
      <c r="B1318" s="1">
        <v>3.0</v>
      </c>
      <c r="C1318" s="1" t="s">
        <v>3424</v>
      </c>
      <c r="D1318" s="1" t="s">
        <v>3425</v>
      </c>
      <c r="E1318" s="1" t="s">
        <v>21</v>
      </c>
      <c r="F1318" s="1" t="s">
        <v>11</v>
      </c>
      <c r="G1318" s="1" t="str">
        <f>IFERROR(__xludf.DUMMYFUNCTION("GOOGLETRANSLATE(D1318,""fr"",""en"")"),"#VALUE!")</f>
        <v>#VALUE!</v>
      </c>
    </row>
    <row r="1319" ht="15.75" customHeight="1">
      <c r="A1319" s="1" t="s">
        <v>2358</v>
      </c>
      <c r="B1319" s="1">
        <v>5.0</v>
      </c>
      <c r="C1319" s="1" t="s">
        <v>3426</v>
      </c>
      <c r="D1319" s="1" t="s">
        <v>3427</v>
      </c>
      <c r="E1319" s="1" t="s">
        <v>10</v>
      </c>
      <c r="F1319" s="1" t="s">
        <v>11</v>
      </c>
      <c r="G1319" s="1" t="str">
        <f>IFERROR(__xludf.DUMMYFUNCTION("GOOGLETRANSLATE(D1319,""fr"",""en"")"),"#VALUE!")</f>
        <v>#VALUE!</v>
      </c>
    </row>
    <row r="1320" ht="15.75" customHeight="1">
      <c r="A1320" s="1" t="s">
        <v>3428</v>
      </c>
      <c r="B1320" s="1">
        <v>1.0</v>
      </c>
      <c r="C1320" s="1" t="s">
        <v>3429</v>
      </c>
      <c r="D1320" s="1" t="s">
        <v>3430</v>
      </c>
      <c r="E1320" s="1" t="s">
        <v>10</v>
      </c>
      <c r="F1320" s="1" t="s">
        <v>11</v>
      </c>
      <c r="G1320" s="1" t="str">
        <f>IFERROR(__xludf.DUMMYFUNCTION("GOOGLETRANSLATE(D1320,""fr"",""en"")"),"#VALUE!")</f>
        <v>#VALUE!</v>
      </c>
    </row>
    <row r="1321" ht="15.75" customHeight="1">
      <c r="A1321" s="1" t="s">
        <v>902</v>
      </c>
      <c r="B1321" s="1">
        <v>4.0</v>
      </c>
      <c r="C1321" s="1" t="s">
        <v>3431</v>
      </c>
      <c r="D1321" s="1" t="s">
        <v>3432</v>
      </c>
      <c r="E1321" s="1" t="s">
        <v>103</v>
      </c>
      <c r="F1321" s="1" t="s">
        <v>48</v>
      </c>
      <c r="G1321" s="1" t="str">
        <f>IFERROR(__xludf.DUMMYFUNCTION("GOOGLETRANSLATE(D1321,""fr"",""en"")"),"#VALUE!")</f>
        <v>#VALUE!</v>
      </c>
    </row>
    <row r="1322" ht="15.75" customHeight="1">
      <c r="A1322" s="1" t="s">
        <v>3433</v>
      </c>
      <c r="B1322" s="1">
        <v>1.0</v>
      </c>
      <c r="C1322" s="1" t="s">
        <v>3434</v>
      </c>
      <c r="D1322" s="1" t="s">
        <v>3435</v>
      </c>
      <c r="E1322" s="1" t="s">
        <v>226</v>
      </c>
      <c r="F1322" s="1" t="s">
        <v>110</v>
      </c>
      <c r="G1322" s="1" t="str">
        <f>IFERROR(__xludf.DUMMYFUNCTION("GOOGLETRANSLATE(D1322,""fr"",""en"")"),"#VALUE!")</f>
        <v>#VALUE!</v>
      </c>
    </row>
    <row r="1323" ht="15.75" customHeight="1">
      <c r="A1323" s="1" t="s">
        <v>1479</v>
      </c>
      <c r="B1323" s="1">
        <v>3.0</v>
      </c>
      <c r="C1323" s="1" t="s">
        <v>3436</v>
      </c>
      <c r="D1323" s="1" t="s">
        <v>3437</v>
      </c>
      <c r="E1323" s="1" t="s">
        <v>10</v>
      </c>
      <c r="F1323" s="1" t="s">
        <v>11</v>
      </c>
      <c r="G1323" s="1" t="str">
        <f>IFERROR(__xludf.DUMMYFUNCTION("GOOGLETRANSLATE(D1323,""fr"",""en"")"),"#VALUE!")</f>
        <v>#VALUE!</v>
      </c>
    </row>
    <row r="1324" ht="15.75" customHeight="1">
      <c r="A1324" s="1" t="s">
        <v>2173</v>
      </c>
      <c r="B1324" s="1">
        <v>2.0</v>
      </c>
      <c r="C1324" s="1" t="s">
        <v>3438</v>
      </c>
      <c r="D1324" s="1" t="s">
        <v>3439</v>
      </c>
      <c r="E1324" s="1" t="s">
        <v>21</v>
      </c>
      <c r="F1324" s="1" t="s">
        <v>11</v>
      </c>
      <c r="G1324" s="1" t="str">
        <f>IFERROR(__xludf.DUMMYFUNCTION("GOOGLETRANSLATE(D1324,""fr"",""en"")"),"The olive assurance in clear a price certainly but nothing but then nothing else after 2 clear observations they are there not to defend your interests but to make you carry responsibilities even if for any insurer this is obvious one advice never subscri"&amp;"be to them since in the end in the slightest hitch they defend the interests of the opposing party")</f>
        <v>The olive assurance in clear a price certainly but nothing but then nothing else after 2 clear observations they are there not to defend your interests but to make you carry responsibilities even if for any insurer this is obvious one advice never subscribe to them since in the end in the slightest hitch they defend the interests of the opposing party</v>
      </c>
    </row>
    <row r="1325" ht="15.75" customHeight="1">
      <c r="A1325" s="1" t="s">
        <v>1819</v>
      </c>
      <c r="B1325" s="1">
        <v>2.0</v>
      </c>
      <c r="C1325" s="1" t="s">
        <v>3440</v>
      </c>
      <c r="D1325" s="1" t="s">
        <v>3441</v>
      </c>
      <c r="E1325" s="1" t="s">
        <v>10</v>
      </c>
      <c r="F1325" s="1" t="s">
        <v>11</v>
      </c>
      <c r="G1325" s="1" t="str">
        <f>IFERROR(__xludf.DUMMYFUNCTION("GOOGLETRANSLATE(D1325,""fr"",""en"")"),"#VALUE!")</f>
        <v>#VALUE!</v>
      </c>
    </row>
    <row r="1326" ht="15.75" customHeight="1">
      <c r="A1326" s="1" t="s">
        <v>3442</v>
      </c>
      <c r="B1326" s="1">
        <v>2.0</v>
      </c>
      <c r="C1326" s="1" t="s">
        <v>3443</v>
      </c>
      <c r="D1326" s="1" t="s">
        <v>3444</v>
      </c>
      <c r="E1326" s="1" t="s">
        <v>73</v>
      </c>
      <c r="F1326" s="1" t="s">
        <v>30</v>
      </c>
      <c r="G1326" s="1" t="str">
        <f>IFERROR(__xludf.DUMMYFUNCTION("GOOGLETRANSLATE(D1326,""fr"",""en"")"),"#VALUE!")</f>
        <v>#VALUE!</v>
      </c>
    </row>
    <row r="1327" ht="15.75" customHeight="1">
      <c r="A1327" s="1" t="s">
        <v>3445</v>
      </c>
      <c r="B1327" s="1">
        <v>1.0</v>
      </c>
      <c r="C1327" s="1" t="s">
        <v>3446</v>
      </c>
      <c r="D1327" s="1" t="s">
        <v>3447</v>
      </c>
      <c r="E1327" s="1" t="s">
        <v>125</v>
      </c>
      <c r="F1327" s="1" t="s">
        <v>11</v>
      </c>
      <c r="G1327" s="1" t="str">
        <f>IFERROR(__xludf.DUMMYFUNCTION("GOOGLETRANSLATE(D1327,""fr"",""en"")"),"#VALUE!")</f>
        <v>#VALUE!</v>
      </c>
    </row>
    <row r="1328" ht="15.75" customHeight="1">
      <c r="A1328" s="1" t="s">
        <v>3448</v>
      </c>
      <c r="B1328" s="1">
        <v>3.0</v>
      </c>
      <c r="C1328" s="1" t="s">
        <v>3449</v>
      </c>
      <c r="D1328" s="1" t="s">
        <v>3450</v>
      </c>
      <c r="E1328" s="1" t="s">
        <v>10</v>
      </c>
      <c r="F1328" s="1" t="s">
        <v>11</v>
      </c>
      <c r="G1328" s="1" t="str">
        <f>IFERROR(__xludf.DUMMYFUNCTION("GOOGLETRANSLATE(D1328,""fr"",""en"")"),"#VALUE!")</f>
        <v>#VALUE!</v>
      </c>
    </row>
    <row r="1329" ht="15.75" customHeight="1">
      <c r="A1329" s="1" t="s">
        <v>3451</v>
      </c>
      <c r="B1329" s="1">
        <v>2.0</v>
      </c>
      <c r="C1329" s="1" t="s">
        <v>3452</v>
      </c>
      <c r="D1329" s="1" t="s">
        <v>3453</v>
      </c>
      <c r="E1329" s="1" t="s">
        <v>10</v>
      </c>
      <c r="F1329" s="1" t="s">
        <v>11</v>
      </c>
      <c r="G1329" s="1" t="str">
        <f>IFERROR(__xludf.DUMMYFUNCTION("GOOGLETRANSLATE(D1329,""fr"",""en"")"),"#VALUE!")</f>
        <v>#VALUE!</v>
      </c>
    </row>
    <row r="1330" ht="15.75" customHeight="1">
      <c r="A1330" s="1" t="s">
        <v>828</v>
      </c>
      <c r="B1330" s="1">
        <v>5.0</v>
      </c>
      <c r="C1330" s="1" t="s">
        <v>3454</v>
      </c>
      <c r="D1330" s="1" t="s">
        <v>3455</v>
      </c>
      <c r="E1330" s="1" t="s">
        <v>21</v>
      </c>
      <c r="F1330" s="1" t="s">
        <v>11</v>
      </c>
      <c r="G1330" s="1" t="str">
        <f>IFERROR(__xludf.DUMMYFUNCTION("GOOGLETRANSLATE(D1330,""fr"",""en"")"),"#VALUE!")</f>
        <v>#VALUE!</v>
      </c>
    </row>
    <row r="1331" ht="15.75" customHeight="1">
      <c r="A1331" s="1" t="s">
        <v>3456</v>
      </c>
      <c r="B1331" s="1">
        <v>1.0</v>
      </c>
      <c r="C1331" s="1" t="s">
        <v>3457</v>
      </c>
      <c r="D1331" s="1" t="s">
        <v>3458</v>
      </c>
      <c r="E1331" s="1" t="s">
        <v>296</v>
      </c>
      <c r="F1331" s="1" t="s">
        <v>66</v>
      </c>
      <c r="G1331" s="1" t="str">
        <f>IFERROR(__xludf.DUMMYFUNCTION("GOOGLETRANSLATE(D1331,""fr"",""en"")"),"#VALUE!")</f>
        <v>#VALUE!</v>
      </c>
    </row>
    <row r="1332" ht="15.75" customHeight="1">
      <c r="A1332" s="1" t="s">
        <v>3459</v>
      </c>
      <c r="B1332" s="1">
        <v>1.0</v>
      </c>
      <c r="C1332" s="1" t="s">
        <v>3460</v>
      </c>
      <c r="D1332" s="1" t="s">
        <v>3461</v>
      </c>
      <c r="E1332" s="1" t="s">
        <v>827</v>
      </c>
      <c r="F1332" s="1" t="s">
        <v>39</v>
      </c>
      <c r="G1332" s="1" t="str">
        <f>IFERROR(__xludf.DUMMYFUNCTION("GOOGLETRANSLATE(D1332,""fr"",""en"")"),"#VALUE!")</f>
        <v>#VALUE!</v>
      </c>
    </row>
    <row r="1333" ht="15.75" customHeight="1">
      <c r="A1333" s="1" t="s">
        <v>193</v>
      </c>
      <c r="B1333" s="1">
        <v>2.0</v>
      </c>
      <c r="C1333" s="1" t="s">
        <v>3462</v>
      </c>
      <c r="D1333" s="1" t="s">
        <v>3463</v>
      </c>
      <c r="E1333" s="1" t="s">
        <v>373</v>
      </c>
      <c r="F1333" s="1" t="s">
        <v>118</v>
      </c>
      <c r="G1333" s="1" t="str">
        <f>IFERROR(__xludf.DUMMYFUNCTION("GOOGLETRANSLATE(D1333,""fr"",""en"")"),"#VALUE!")</f>
        <v>#VALUE!</v>
      </c>
    </row>
    <row r="1334" ht="15.75" customHeight="1">
      <c r="A1334" s="1" t="s">
        <v>1353</v>
      </c>
      <c r="B1334" s="1">
        <v>4.0</v>
      </c>
      <c r="C1334" s="1" t="s">
        <v>3464</v>
      </c>
      <c r="D1334" s="1" t="s">
        <v>3465</v>
      </c>
      <c r="E1334" s="1" t="s">
        <v>21</v>
      </c>
      <c r="F1334" s="1" t="s">
        <v>11</v>
      </c>
      <c r="G1334" s="1" t="str">
        <f>IFERROR(__xludf.DUMMYFUNCTION("GOOGLETRANSLATE(D1334,""fr"",""en"")"),"#VALUE!")</f>
        <v>#VALUE!</v>
      </c>
    </row>
    <row r="1335" ht="15.75" customHeight="1">
      <c r="A1335" s="1" t="s">
        <v>3466</v>
      </c>
      <c r="B1335" s="1">
        <v>2.0</v>
      </c>
      <c r="C1335" s="1" t="s">
        <v>3467</v>
      </c>
      <c r="D1335" s="1" t="s">
        <v>3468</v>
      </c>
      <c r="E1335" s="1" t="s">
        <v>614</v>
      </c>
      <c r="F1335" s="1" t="s">
        <v>30</v>
      </c>
      <c r="G1335" s="1" t="str">
        <f>IFERROR(__xludf.DUMMYFUNCTION("GOOGLETRANSLATE(D1335,""fr"",""en"")"),"#VALUE!")</f>
        <v>#VALUE!</v>
      </c>
    </row>
    <row r="1336" ht="15.75" customHeight="1">
      <c r="A1336" s="1" t="s">
        <v>3469</v>
      </c>
      <c r="B1336" s="1">
        <v>4.0</v>
      </c>
      <c r="C1336" s="1" t="s">
        <v>3470</v>
      </c>
      <c r="D1336" s="1" t="s">
        <v>3471</v>
      </c>
      <c r="E1336" s="1" t="s">
        <v>52</v>
      </c>
      <c r="F1336" s="1" t="s">
        <v>11</v>
      </c>
      <c r="G1336" s="1" t="str">
        <f>IFERROR(__xludf.DUMMYFUNCTION("GOOGLETRANSLATE(D1336,""fr"",""en"")"),"#VALUE!")</f>
        <v>#VALUE!</v>
      </c>
    </row>
    <row r="1337" ht="15.75" customHeight="1">
      <c r="A1337" s="1" t="s">
        <v>3472</v>
      </c>
      <c r="B1337" s="1">
        <v>1.0</v>
      </c>
      <c r="C1337" s="1" t="s">
        <v>3473</v>
      </c>
      <c r="D1337" s="1" t="s">
        <v>3474</v>
      </c>
      <c r="E1337" s="1" t="s">
        <v>29</v>
      </c>
      <c r="F1337" s="1" t="s">
        <v>30</v>
      </c>
      <c r="G1337" s="1" t="str">
        <f>IFERROR(__xludf.DUMMYFUNCTION("GOOGLETRANSLATE(D1337,""fr"",""en"")"),"#VALUE!")</f>
        <v>#VALUE!</v>
      </c>
    </row>
    <row r="1338" ht="15.75" customHeight="1">
      <c r="A1338" s="1" t="s">
        <v>1473</v>
      </c>
      <c r="B1338" s="1">
        <v>4.0</v>
      </c>
      <c r="C1338" s="1" t="s">
        <v>3475</v>
      </c>
      <c r="D1338" s="1" t="s">
        <v>3476</v>
      </c>
      <c r="E1338" s="1" t="s">
        <v>38</v>
      </c>
      <c r="F1338" s="1" t="s">
        <v>39</v>
      </c>
      <c r="G1338" s="1" t="str">
        <f>IFERROR(__xludf.DUMMYFUNCTION("GOOGLETRANSLATE(D1338,""fr"",""en"")"),"#VALUE!")</f>
        <v>#VALUE!</v>
      </c>
    </row>
    <row r="1339" ht="15.75" customHeight="1">
      <c r="A1339" s="1" t="s">
        <v>3477</v>
      </c>
      <c r="B1339" s="1">
        <v>2.0</v>
      </c>
      <c r="C1339" s="1" t="s">
        <v>3478</v>
      </c>
      <c r="D1339" s="1" t="s">
        <v>3479</v>
      </c>
      <c r="E1339" s="1" t="s">
        <v>125</v>
      </c>
      <c r="F1339" s="1" t="s">
        <v>110</v>
      </c>
      <c r="G1339" s="1" t="str">
        <f>IFERROR(__xludf.DUMMYFUNCTION("GOOGLETRANSLATE(D1339,""fr"",""en"")"),"#VALUE!")</f>
        <v>#VALUE!</v>
      </c>
    </row>
    <row r="1340" ht="15.75" customHeight="1">
      <c r="A1340" s="1" t="s">
        <v>1149</v>
      </c>
      <c r="B1340" s="1">
        <v>1.0</v>
      </c>
      <c r="C1340" s="1" t="s">
        <v>3480</v>
      </c>
      <c r="D1340" s="1" t="s">
        <v>3481</v>
      </c>
      <c r="E1340" s="1" t="s">
        <v>273</v>
      </c>
      <c r="F1340" s="1" t="s">
        <v>110</v>
      </c>
      <c r="G1340" s="1" t="str">
        <f>IFERROR(__xludf.DUMMYFUNCTION("GOOGLETRANSLATE(D1340,""fr"",""en"")"),"#VALUE!")</f>
        <v>#VALUE!</v>
      </c>
    </row>
    <row r="1341" ht="15.75" customHeight="1">
      <c r="A1341" s="1" t="s">
        <v>769</v>
      </c>
      <c r="B1341" s="1">
        <v>2.0</v>
      </c>
      <c r="C1341" s="1" t="s">
        <v>3482</v>
      </c>
      <c r="D1341" s="1" t="s">
        <v>3483</v>
      </c>
      <c r="E1341" s="1" t="s">
        <v>10</v>
      </c>
      <c r="F1341" s="1" t="s">
        <v>110</v>
      </c>
      <c r="G1341" s="1" t="str">
        <f>IFERROR(__xludf.DUMMYFUNCTION("GOOGLETRANSLATE(D1341,""fr"",""en"")"),"#VALUE!")</f>
        <v>#VALUE!</v>
      </c>
    </row>
    <row r="1342" ht="15.75" customHeight="1">
      <c r="A1342" s="1" t="s">
        <v>1870</v>
      </c>
      <c r="B1342" s="1">
        <v>3.0</v>
      </c>
      <c r="C1342" s="1" t="s">
        <v>3484</v>
      </c>
      <c r="D1342" s="1" t="s">
        <v>3485</v>
      </c>
      <c r="E1342" s="1" t="s">
        <v>827</v>
      </c>
      <c r="F1342" s="1" t="s">
        <v>39</v>
      </c>
      <c r="G1342" s="1" t="str">
        <f>IFERROR(__xludf.DUMMYFUNCTION("GOOGLETRANSLATE(D1342,""fr"",""en"")"),"#VALUE!")</f>
        <v>#VALUE!</v>
      </c>
    </row>
    <row r="1343" ht="15.75" customHeight="1">
      <c r="A1343" s="1" t="s">
        <v>1870</v>
      </c>
      <c r="B1343" s="1">
        <v>1.0</v>
      </c>
      <c r="C1343" s="1" t="s">
        <v>3486</v>
      </c>
      <c r="D1343" s="1" t="s">
        <v>3487</v>
      </c>
      <c r="E1343" s="1" t="s">
        <v>10</v>
      </c>
      <c r="F1343" s="1" t="s">
        <v>11</v>
      </c>
      <c r="G1343" s="1" t="str">
        <f>IFERROR(__xludf.DUMMYFUNCTION("GOOGLETRANSLATE(D1343,""fr"",""en"")"),"#VALUE!")</f>
        <v>#VALUE!</v>
      </c>
    </row>
    <row r="1344" ht="15.75" customHeight="1">
      <c r="A1344" s="1" t="s">
        <v>1198</v>
      </c>
      <c r="B1344" s="1">
        <v>1.0</v>
      </c>
      <c r="C1344" s="1" t="s">
        <v>3488</v>
      </c>
      <c r="D1344" s="1" t="s">
        <v>3489</v>
      </c>
      <c r="E1344" s="1" t="s">
        <v>125</v>
      </c>
      <c r="F1344" s="1" t="s">
        <v>110</v>
      </c>
      <c r="G1344" s="1" t="str">
        <f>IFERROR(__xludf.DUMMYFUNCTION("GOOGLETRANSLATE(D1344,""fr"",""en"")"),"#VALUE!")</f>
        <v>#VALUE!</v>
      </c>
    </row>
    <row r="1345" ht="15.75" customHeight="1">
      <c r="A1345" s="1" t="s">
        <v>173</v>
      </c>
      <c r="B1345" s="1">
        <v>4.0</v>
      </c>
      <c r="C1345" s="1" t="s">
        <v>3490</v>
      </c>
      <c r="D1345" s="1" t="s">
        <v>3491</v>
      </c>
      <c r="E1345" s="1" t="s">
        <v>3492</v>
      </c>
      <c r="F1345" s="1" t="s">
        <v>3493</v>
      </c>
      <c r="G1345" s="1" t="str">
        <f>IFERROR(__xludf.DUMMYFUNCTION("GOOGLETRANSLATE(D1345,""fr"",""en"")"),"#VALUE!")</f>
        <v>#VALUE!</v>
      </c>
    </row>
    <row r="1346" ht="15.75" customHeight="1">
      <c r="A1346" s="1" t="s">
        <v>53</v>
      </c>
      <c r="B1346" s="1">
        <v>3.0</v>
      </c>
      <c r="C1346" s="1" t="s">
        <v>3494</v>
      </c>
      <c r="D1346" s="1" t="s">
        <v>3495</v>
      </c>
      <c r="E1346" s="1" t="s">
        <v>423</v>
      </c>
      <c r="F1346" s="1" t="s">
        <v>30</v>
      </c>
      <c r="G1346" s="1" t="str">
        <f>IFERROR(__xludf.DUMMYFUNCTION("GOOGLETRANSLATE(D1346,""fr"",""en"")"),"#VALUE!")</f>
        <v>#VALUE!</v>
      </c>
    </row>
    <row r="1347" ht="15.75" customHeight="1">
      <c r="A1347" s="1" t="s">
        <v>3496</v>
      </c>
      <c r="B1347" s="1">
        <v>4.0</v>
      </c>
      <c r="C1347" s="1" t="s">
        <v>3497</v>
      </c>
      <c r="D1347" s="1" t="s">
        <v>3498</v>
      </c>
      <c r="E1347" s="1" t="s">
        <v>10</v>
      </c>
      <c r="F1347" s="1" t="s">
        <v>11</v>
      </c>
      <c r="G1347" s="1" t="str">
        <f>IFERROR(__xludf.DUMMYFUNCTION("GOOGLETRANSLATE(D1347,""fr"",""en"")"),"#VALUE!")</f>
        <v>#VALUE!</v>
      </c>
    </row>
    <row r="1348" ht="15.75" customHeight="1">
      <c r="A1348" s="1" t="s">
        <v>3499</v>
      </c>
      <c r="B1348" s="1">
        <v>3.0</v>
      </c>
      <c r="C1348" s="1" t="s">
        <v>3500</v>
      </c>
      <c r="D1348" s="1" t="s">
        <v>3501</v>
      </c>
      <c r="E1348" s="1" t="s">
        <v>10</v>
      </c>
      <c r="F1348" s="1" t="s">
        <v>11</v>
      </c>
      <c r="G1348" s="1" t="str">
        <f>IFERROR(__xludf.DUMMYFUNCTION("GOOGLETRANSLATE(D1348,""fr"",""en"")"),"#VALUE!")</f>
        <v>#VALUE!</v>
      </c>
    </row>
    <row r="1349" ht="15.75" customHeight="1">
      <c r="A1349" s="1" t="s">
        <v>77</v>
      </c>
      <c r="B1349" s="1">
        <v>4.0</v>
      </c>
      <c r="C1349" s="1" t="s">
        <v>3502</v>
      </c>
      <c r="D1349" s="1" t="s">
        <v>3503</v>
      </c>
      <c r="E1349" s="1" t="s">
        <v>10</v>
      </c>
      <c r="F1349" s="1" t="s">
        <v>11</v>
      </c>
      <c r="G1349" s="1" t="str">
        <f>IFERROR(__xludf.DUMMYFUNCTION("GOOGLETRANSLATE(D1349,""fr"",""en"")"),"#VALUE!")</f>
        <v>#VALUE!</v>
      </c>
    </row>
    <row r="1350" ht="15.75" customHeight="1">
      <c r="A1350" s="1" t="s">
        <v>1218</v>
      </c>
      <c r="B1350" s="1">
        <v>5.0</v>
      </c>
      <c r="C1350" s="1" t="s">
        <v>3504</v>
      </c>
      <c r="D1350" s="1" t="s">
        <v>3505</v>
      </c>
      <c r="E1350" s="1" t="s">
        <v>21</v>
      </c>
      <c r="F1350" s="1" t="s">
        <v>11</v>
      </c>
      <c r="G1350" s="1" t="str">
        <f>IFERROR(__xludf.DUMMYFUNCTION("GOOGLETRANSLATE(D1350,""fr"",""en"")"),"#VALUE!")</f>
        <v>#VALUE!</v>
      </c>
    </row>
    <row r="1351" ht="15.75" customHeight="1">
      <c r="A1351" s="1" t="s">
        <v>661</v>
      </c>
      <c r="B1351" s="1">
        <v>3.0</v>
      </c>
      <c r="C1351" s="1" t="s">
        <v>3506</v>
      </c>
      <c r="D1351" s="1" t="s">
        <v>3507</v>
      </c>
      <c r="E1351" s="1" t="s">
        <v>10</v>
      </c>
      <c r="F1351" s="1" t="s">
        <v>11</v>
      </c>
      <c r="G1351" s="1" t="str">
        <f>IFERROR(__xludf.DUMMYFUNCTION("GOOGLETRANSLATE(D1351,""fr"",""en"")"),"#VALUE!")</f>
        <v>#VALUE!</v>
      </c>
    </row>
    <row r="1352" ht="15.75" customHeight="1">
      <c r="A1352" s="1" t="s">
        <v>3508</v>
      </c>
      <c r="B1352" s="1">
        <v>2.0</v>
      </c>
      <c r="C1352" s="1" t="s">
        <v>3509</v>
      </c>
      <c r="D1352" s="1" t="s">
        <v>3510</v>
      </c>
      <c r="E1352" s="1" t="s">
        <v>21</v>
      </c>
      <c r="F1352" s="1" t="s">
        <v>11</v>
      </c>
      <c r="G1352" s="1" t="str">
        <f>IFERROR(__xludf.DUMMYFUNCTION("GOOGLETRANSLATE(D1352,""fr"",""en"")"),"#VALUE!")</f>
        <v>#VALUE!</v>
      </c>
    </row>
    <row r="1353" ht="15.75" customHeight="1">
      <c r="A1353" s="1" t="s">
        <v>1940</v>
      </c>
      <c r="B1353" s="1">
        <v>5.0</v>
      </c>
      <c r="C1353" s="1" t="s">
        <v>3511</v>
      </c>
      <c r="D1353" s="1" t="s">
        <v>3512</v>
      </c>
      <c r="E1353" s="1" t="s">
        <v>176</v>
      </c>
      <c r="F1353" s="1" t="s">
        <v>66</v>
      </c>
      <c r="G1353" s="1" t="str">
        <f>IFERROR(__xludf.DUMMYFUNCTION("GOOGLETRANSLATE(D1353,""fr"",""en"")"),"#VALUE!")</f>
        <v>#VALUE!</v>
      </c>
    </row>
    <row r="1354" ht="15.75" customHeight="1">
      <c r="A1354" s="1" t="s">
        <v>126</v>
      </c>
      <c r="B1354" s="1">
        <v>4.0</v>
      </c>
      <c r="C1354" s="1" t="s">
        <v>3513</v>
      </c>
      <c r="D1354" s="1" t="s">
        <v>3514</v>
      </c>
      <c r="E1354" s="1" t="s">
        <v>10</v>
      </c>
      <c r="F1354" s="1" t="s">
        <v>11</v>
      </c>
      <c r="G1354" s="1" t="str">
        <f>IFERROR(__xludf.DUMMYFUNCTION("GOOGLETRANSLATE(D1354,""fr"",""en"")"),"#VALUE!")</f>
        <v>#VALUE!</v>
      </c>
    </row>
    <row r="1355" ht="15.75" customHeight="1">
      <c r="A1355" s="1" t="s">
        <v>2747</v>
      </c>
      <c r="B1355" s="1">
        <v>5.0</v>
      </c>
      <c r="C1355" s="1" t="s">
        <v>3515</v>
      </c>
      <c r="D1355" s="1" t="s">
        <v>3516</v>
      </c>
      <c r="E1355" s="1" t="s">
        <v>10</v>
      </c>
      <c r="F1355" s="1" t="s">
        <v>11</v>
      </c>
      <c r="G1355" s="1" t="str">
        <f>IFERROR(__xludf.DUMMYFUNCTION("GOOGLETRANSLATE(D1355,""fr"",""en"")"),"#VALUE!")</f>
        <v>#VALUE!</v>
      </c>
    </row>
    <row r="1356" ht="15.75" customHeight="1">
      <c r="A1356" s="1" t="s">
        <v>132</v>
      </c>
      <c r="B1356" s="1">
        <v>5.0</v>
      </c>
      <c r="C1356" s="1" t="s">
        <v>3517</v>
      </c>
      <c r="D1356" s="1" t="s">
        <v>3518</v>
      </c>
      <c r="E1356" s="1" t="s">
        <v>21</v>
      </c>
      <c r="F1356" s="1" t="s">
        <v>11</v>
      </c>
      <c r="G1356" s="1" t="str">
        <f>IFERROR(__xludf.DUMMYFUNCTION("GOOGLETRANSLATE(D1356,""fr"",""en"")"),"#VALUE!")</f>
        <v>#VALUE!</v>
      </c>
    </row>
    <row r="1357" ht="15.75" customHeight="1">
      <c r="A1357" s="1" t="s">
        <v>1901</v>
      </c>
      <c r="B1357" s="1">
        <v>3.0</v>
      </c>
      <c r="C1357" s="1" t="s">
        <v>3519</v>
      </c>
      <c r="D1357" s="1" t="s">
        <v>3520</v>
      </c>
      <c r="E1357" s="1" t="s">
        <v>10</v>
      </c>
      <c r="F1357" s="1" t="s">
        <v>11</v>
      </c>
      <c r="G1357" s="1" t="str">
        <f>IFERROR(__xludf.DUMMYFUNCTION("GOOGLETRANSLATE(D1357,""fr"",""en"")"),"#VALUE!")</f>
        <v>#VALUE!</v>
      </c>
    </row>
    <row r="1358" ht="15.75" customHeight="1">
      <c r="A1358" s="1" t="s">
        <v>3204</v>
      </c>
      <c r="B1358" s="1">
        <v>2.0</v>
      </c>
      <c r="C1358" s="1" t="s">
        <v>3521</v>
      </c>
      <c r="D1358" s="1" t="s">
        <v>3522</v>
      </c>
      <c r="E1358" s="1" t="s">
        <v>373</v>
      </c>
      <c r="F1358" s="1" t="s">
        <v>118</v>
      </c>
      <c r="G1358" s="1" t="str">
        <f>IFERROR(__xludf.DUMMYFUNCTION("GOOGLETRANSLATE(D1358,""fr"",""en"")"),"#VALUE!")</f>
        <v>#VALUE!</v>
      </c>
    </row>
    <row r="1359" ht="15.75" customHeight="1">
      <c r="A1359" s="1" t="s">
        <v>3523</v>
      </c>
      <c r="B1359" s="1">
        <v>3.0</v>
      </c>
      <c r="C1359" s="1" t="s">
        <v>3524</v>
      </c>
      <c r="D1359" s="1" t="s">
        <v>3525</v>
      </c>
      <c r="E1359" s="1" t="s">
        <v>10</v>
      </c>
      <c r="F1359" s="1" t="s">
        <v>11</v>
      </c>
      <c r="G1359" s="1" t="str">
        <f>IFERROR(__xludf.DUMMYFUNCTION("GOOGLETRANSLATE(D1359,""fr"",""en"")"),"#VALUE!")</f>
        <v>#VALUE!</v>
      </c>
    </row>
    <row r="1360" ht="15.75" customHeight="1">
      <c r="A1360" s="1" t="s">
        <v>1079</v>
      </c>
      <c r="B1360" s="1">
        <v>1.0</v>
      </c>
      <c r="C1360" s="1" t="s">
        <v>3526</v>
      </c>
      <c r="D1360" s="1" t="s">
        <v>3527</v>
      </c>
      <c r="E1360" s="1" t="s">
        <v>25</v>
      </c>
      <c r="F1360" s="1" t="s">
        <v>11</v>
      </c>
      <c r="G1360" s="1" t="str">
        <f>IFERROR(__xludf.DUMMYFUNCTION("GOOGLETRANSLATE(D1360,""fr"",""en"")"),"#VALUE!")</f>
        <v>#VALUE!</v>
      </c>
    </row>
    <row r="1361" ht="15.75" customHeight="1">
      <c r="A1361" s="1" t="s">
        <v>3528</v>
      </c>
      <c r="B1361" s="1">
        <v>1.0</v>
      </c>
      <c r="C1361" s="1" t="s">
        <v>3529</v>
      </c>
      <c r="D1361" s="1" t="s">
        <v>3530</v>
      </c>
      <c r="E1361" s="1" t="s">
        <v>25</v>
      </c>
      <c r="F1361" s="1" t="s">
        <v>110</v>
      </c>
      <c r="G1361" s="1" t="str">
        <f>IFERROR(__xludf.DUMMYFUNCTION("GOOGLETRANSLATE(D1361,""fr"",""en"")"),"#VALUE!")</f>
        <v>#VALUE!</v>
      </c>
    </row>
    <row r="1362" ht="15.75" customHeight="1">
      <c r="A1362" s="1" t="s">
        <v>1778</v>
      </c>
      <c r="B1362" s="1">
        <v>1.0</v>
      </c>
      <c r="C1362" s="1" t="s">
        <v>3531</v>
      </c>
      <c r="D1362" s="1" t="s">
        <v>3532</v>
      </c>
      <c r="E1362" s="1" t="s">
        <v>10</v>
      </c>
      <c r="F1362" s="1" t="s">
        <v>11</v>
      </c>
      <c r="G1362" s="1" t="str">
        <f>IFERROR(__xludf.DUMMYFUNCTION("GOOGLETRANSLATE(D1362,""fr"",""en"")"),"#VALUE!")</f>
        <v>#VALUE!</v>
      </c>
    </row>
    <row r="1363" ht="15.75" customHeight="1">
      <c r="A1363" s="1" t="s">
        <v>3533</v>
      </c>
      <c r="B1363" s="1">
        <v>2.0</v>
      </c>
      <c r="C1363" s="1" t="s">
        <v>3534</v>
      </c>
      <c r="D1363" s="1" t="s">
        <v>3535</v>
      </c>
      <c r="E1363" s="1" t="s">
        <v>250</v>
      </c>
      <c r="F1363" s="1" t="s">
        <v>30</v>
      </c>
      <c r="G1363" s="1" t="str">
        <f>IFERROR(__xludf.DUMMYFUNCTION("GOOGLETRANSLATE(D1363,""fr"",""en"")"),"#VALUE!")</f>
        <v>#VALUE!</v>
      </c>
    </row>
    <row r="1364" ht="15.75" customHeight="1">
      <c r="A1364" s="1" t="s">
        <v>1347</v>
      </c>
      <c r="B1364" s="1">
        <v>1.0</v>
      </c>
      <c r="C1364" s="1" t="s">
        <v>3536</v>
      </c>
      <c r="D1364" s="1" t="s">
        <v>3537</v>
      </c>
      <c r="E1364" s="1" t="s">
        <v>250</v>
      </c>
      <c r="F1364" s="1" t="s">
        <v>30</v>
      </c>
      <c r="G1364" s="1" t="str">
        <f>IFERROR(__xludf.DUMMYFUNCTION("GOOGLETRANSLATE(D1364,""fr"",""en"")"),"#VALUE!")</f>
        <v>#VALUE!</v>
      </c>
    </row>
    <row r="1365" ht="15.75" customHeight="1">
      <c r="A1365" s="1" t="s">
        <v>147</v>
      </c>
      <c r="B1365" s="1">
        <v>5.0</v>
      </c>
      <c r="C1365" s="1" t="s">
        <v>3538</v>
      </c>
      <c r="D1365" s="1" t="s">
        <v>3539</v>
      </c>
      <c r="E1365" s="1" t="s">
        <v>176</v>
      </c>
      <c r="F1365" s="1" t="s">
        <v>66</v>
      </c>
      <c r="G1365" s="1" t="str">
        <f>IFERROR(__xludf.DUMMYFUNCTION("GOOGLETRANSLATE(D1365,""fr"",""en"")"),"#VALUE!")</f>
        <v>#VALUE!</v>
      </c>
    </row>
    <row r="1366" ht="15.75" customHeight="1">
      <c r="A1366" s="1" t="s">
        <v>3540</v>
      </c>
      <c r="B1366" s="1">
        <v>1.0</v>
      </c>
      <c r="C1366" s="1" t="s">
        <v>3541</v>
      </c>
      <c r="D1366" s="1" t="s">
        <v>3542</v>
      </c>
      <c r="E1366" s="1" t="s">
        <v>10</v>
      </c>
      <c r="F1366" s="1" t="s">
        <v>11</v>
      </c>
      <c r="G1366" s="1" t="str">
        <f>IFERROR(__xludf.DUMMYFUNCTION("GOOGLETRANSLATE(D1366,""fr"",""en"")"),"#VALUE!")</f>
        <v>#VALUE!</v>
      </c>
    </row>
    <row r="1367" ht="15.75" customHeight="1">
      <c r="A1367" s="1" t="s">
        <v>3543</v>
      </c>
      <c r="B1367" s="1">
        <v>1.0</v>
      </c>
      <c r="C1367" s="1" t="s">
        <v>3544</v>
      </c>
      <c r="D1367" s="1" t="s">
        <v>3545</v>
      </c>
      <c r="E1367" s="1" t="s">
        <v>196</v>
      </c>
      <c r="F1367" s="1" t="s">
        <v>118</v>
      </c>
      <c r="G1367" s="1" t="str">
        <f>IFERROR(__xludf.DUMMYFUNCTION("GOOGLETRANSLATE(D1367,""fr"",""en"")"),"#VALUE!")</f>
        <v>#VALUE!</v>
      </c>
    </row>
    <row r="1368" ht="15.75" customHeight="1">
      <c r="A1368" s="1" t="s">
        <v>3546</v>
      </c>
      <c r="B1368" s="1">
        <v>1.0</v>
      </c>
      <c r="C1368" s="1" t="s">
        <v>3547</v>
      </c>
      <c r="D1368" s="1" t="s">
        <v>3548</v>
      </c>
      <c r="E1368" s="1" t="s">
        <v>750</v>
      </c>
      <c r="F1368" s="1" t="s">
        <v>110</v>
      </c>
      <c r="G1368" s="1" t="str">
        <f>IFERROR(__xludf.DUMMYFUNCTION("GOOGLETRANSLATE(D1368,""fr"",""en"")"),"#VALUE!")</f>
        <v>#VALUE!</v>
      </c>
    </row>
    <row r="1369" ht="15.75" customHeight="1">
      <c r="A1369" s="1" t="s">
        <v>3549</v>
      </c>
      <c r="B1369" s="1">
        <v>1.0</v>
      </c>
      <c r="C1369" s="1" t="s">
        <v>3550</v>
      </c>
      <c r="D1369" s="1" t="s">
        <v>3551</v>
      </c>
      <c r="E1369" s="1" t="s">
        <v>226</v>
      </c>
      <c r="F1369" s="1" t="s">
        <v>110</v>
      </c>
      <c r="G1369" s="1" t="str">
        <f>IFERROR(__xludf.DUMMYFUNCTION("GOOGLETRANSLATE(D1369,""fr"",""en"")"),"#VALUE!")</f>
        <v>#VALUE!</v>
      </c>
    </row>
    <row r="1370" ht="15.75" customHeight="1">
      <c r="A1370" s="1" t="s">
        <v>1198</v>
      </c>
      <c r="B1370" s="1">
        <v>5.0</v>
      </c>
      <c r="C1370" s="1" t="s">
        <v>3552</v>
      </c>
      <c r="D1370" s="1" t="s">
        <v>3553</v>
      </c>
      <c r="E1370" s="1" t="s">
        <v>10</v>
      </c>
      <c r="F1370" s="1" t="s">
        <v>11</v>
      </c>
      <c r="G1370" s="1" t="str">
        <f>IFERROR(__xludf.DUMMYFUNCTION("GOOGLETRANSLATE(D1370,""fr"",""en"")"),"#VALUE!")</f>
        <v>#VALUE!</v>
      </c>
    </row>
    <row r="1371" ht="15.75" customHeight="1">
      <c r="A1371" s="1" t="s">
        <v>1641</v>
      </c>
      <c r="B1371" s="1">
        <v>1.0</v>
      </c>
      <c r="C1371" s="1" t="s">
        <v>3554</v>
      </c>
      <c r="D1371" s="1" t="s">
        <v>3555</v>
      </c>
      <c r="E1371" s="1" t="s">
        <v>21</v>
      </c>
      <c r="F1371" s="1" t="s">
        <v>11</v>
      </c>
      <c r="G1371" s="1" t="str">
        <f>IFERROR(__xludf.DUMMYFUNCTION("GOOGLETRANSLATE(D1371,""fr"",""en"")"),"#VALUE!")</f>
        <v>#VALUE!</v>
      </c>
    </row>
    <row r="1372" ht="15.75" customHeight="1">
      <c r="A1372" s="1" t="s">
        <v>3556</v>
      </c>
      <c r="B1372" s="1">
        <v>3.0</v>
      </c>
      <c r="C1372" s="1" t="s">
        <v>3557</v>
      </c>
      <c r="D1372" s="1" t="s">
        <v>3558</v>
      </c>
      <c r="E1372" s="1" t="s">
        <v>296</v>
      </c>
      <c r="F1372" s="1" t="s">
        <v>110</v>
      </c>
      <c r="G1372" s="1" t="str">
        <f>IFERROR(__xludf.DUMMYFUNCTION("GOOGLETRANSLATE(D1372,""fr"",""en"")"),"#VALUE!")</f>
        <v>#VALUE!</v>
      </c>
    </row>
    <row r="1373" ht="15.75" customHeight="1">
      <c r="A1373" s="1" t="s">
        <v>2911</v>
      </c>
      <c r="B1373" s="1">
        <v>3.0</v>
      </c>
      <c r="C1373" s="1" t="s">
        <v>3559</v>
      </c>
      <c r="D1373" s="1" t="s">
        <v>3560</v>
      </c>
      <c r="E1373" s="1" t="s">
        <v>29</v>
      </c>
      <c r="F1373" s="1" t="s">
        <v>30</v>
      </c>
      <c r="G1373" s="1" t="str">
        <f>IFERROR(__xludf.DUMMYFUNCTION("GOOGLETRANSLATE(D1373,""fr"",""en"")"),"#VALUE!")</f>
        <v>#VALUE!</v>
      </c>
    </row>
    <row r="1374" ht="15.75" customHeight="1">
      <c r="A1374" s="1" t="s">
        <v>2117</v>
      </c>
      <c r="B1374" s="1">
        <v>1.0</v>
      </c>
      <c r="C1374" s="1" t="s">
        <v>3561</v>
      </c>
      <c r="D1374" s="1" t="s">
        <v>3562</v>
      </c>
      <c r="E1374" s="1" t="s">
        <v>43</v>
      </c>
      <c r="F1374" s="1" t="s">
        <v>30</v>
      </c>
      <c r="G1374" s="1" t="str">
        <f>IFERROR(__xludf.DUMMYFUNCTION("GOOGLETRANSLATE(D1374,""fr"",""en"")"),"#VALUE!")</f>
        <v>#VALUE!</v>
      </c>
    </row>
    <row r="1375" ht="15.75" customHeight="1">
      <c r="A1375" s="1" t="s">
        <v>91</v>
      </c>
      <c r="B1375" s="1">
        <v>4.0</v>
      </c>
      <c r="C1375" s="1" t="s">
        <v>3563</v>
      </c>
      <c r="D1375" s="1" t="s">
        <v>3564</v>
      </c>
      <c r="E1375" s="1" t="s">
        <v>176</v>
      </c>
      <c r="F1375" s="1" t="s">
        <v>66</v>
      </c>
      <c r="G1375" s="1" t="str">
        <f>IFERROR(__xludf.DUMMYFUNCTION("GOOGLETRANSLATE(D1375,""fr"",""en"")"),"#VALUE!")</f>
        <v>#VALUE!</v>
      </c>
    </row>
    <row r="1376" ht="15.75" customHeight="1">
      <c r="A1376" s="1" t="s">
        <v>3565</v>
      </c>
      <c r="B1376" s="1">
        <v>1.0</v>
      </c>
      <c r="C1376" s="1" t="s">
        <v>3566</v>
      </c>
      <c r="D1376" s="1" t="s">
        <v>3567</v>
      </c>
      <c r="E1376" s="1" t="s">
        <v>226</v>
      </c>
      <c r="F1376" s="1" t="s">
        <v>11</v>
      </c>
      <c r="G1376" s="1" t="str">
        <f>IFERROR(__xludf.DUMMYFUNCTION("GOOGLETRANSLATE(D1376,""fr"",""en"")"),"#VALUE!")</f>
        <v>#VALUE!</v>
      </c>
    </row>
    <row r="1377" ht="15.75" customHeight="1">
      <c r="A1377" s="1" t="s">
        <v>3568</v>
      </c>
      <c r="B1377" s="1">
        <v>2.0</v>
      </c>
      <c r="C1377" s="1" t="s">
        <v>3569</v>
      </c>
      <c r="D1377" s="1" t="s">
        <v>3570</v>
      </c>
      <c r="E1377" s="1" t="s">
        <v>21</v>
      </c>
      <c r="F1377" s="1" t="s">
        <v>11</v>
      </c>
      <c r="G1377" s="1" t="str">
        <f>IFERROR(__xludf.DUMMYFUNCTION("GOOGLETRANSLATE(D1377,""fr"",""en"")"),"#VALUE!")</f>
        <v>#VALUE!</v>
      </c>
    </row>
    <row r="1378" ht="15.75" customHeight="1">
      <c r="A1378" s="1" t="s">
        <v>442</v>
      </c>
      <c r="B1378" s="1">
        <v>1.0</v>
      </c>
      <c r="C1378" s="1" t="s">
        <v>3571</v>
      </c>
      <c r="D1378" s="1" t="s">
        <v>3572</v>
      </c>
      <c r="E1378" s="1" t="s">
        <v>373</v>
      </c>
      <c r="F1378" s="1" t="s">
        <v>118</v>
      </c>
      <c r="G1378" s="1" t="str">
        <f>IFERROR(__xludf.DUMMYFUNCTION("GOOGLETRANSLATE(D1378,""fr"",""en"")"),"#VALUE!")</f>
        <v>#VALUE!</v>
      </c>
    </row>
    <row r="1379" ht="15.75" customHeight="1">
      <c r="A1379" s="1" t="s">
        <v>227</v>
      </c>
      <c r="B1379" s="1">
        <v>4.0</v>
      </c>
      <c r="C1379" s="1" t="s">
        <v>3573</v>
      </c>
      <c r="D1379" s="1" t="s">
        <v>3574</v>
      </c>
      <c r="E1379" s="1" t="s">
        <v>10</v>
      </c>
      <c r="F1379" s="1" t="s">
        <v>11</v>
      </c>
      <c r="G1379" s="1" t="str">
        <f>IFERROR(__xludf.DUMMYFUNCTION("GOOGLETRANSLATE(D1379,""fr"",""en"")"),"#VALUE!")</f>
        <v>#VALUE!</v>
      </c>
    </row>
    <row r="1380" ht="15.75" customHeight="1">
      <c r="A1380" s="1" t="s">
        <v>1830</v>
      </c>
      <c r="B1380" s="1">
        <v>5.0</v>
      </c>
      <c r="C1380" s="1" t="s">
        <v>3575</v>
      </c>
      <c r="D1380" s="1" t="s">
        <v>3576</v>
      </c>
      <c r="E1380" s="1" t="s">
        <v>484</v>
      </c>
      <c r="F1380" s="1" t="s">
        <v>118</v>
      </c>
      <c r="G1380" s="1" t="str">
        <f>IFERROR(__xludf.DUMMYFUNCTION("GOOGLETRANSLATE(D1380,""fr"",""en"")"),"#VALUE!")</f>
        <v>#VALUE!</v>
      </c>
    </row>
    <row r="1381" ht="15.75" customHeight="1">
      <c r="A1381" s="1" t="s">
        <v>3577</v>
      </c>
      <c r="B1381" s="1">
        <v>4.0</v>
      </c>
      <c r="C1381" s="1" t="s">
        <v>3578</v>
      </c>
      <c r="D1381" s="1" t="s">
        <v>3579</v>
      </c>
      <c r="E1381" s="1" t="s">
        <v>169</v>
      </c>
      <c r="F1381" s="1" t="s">
        <v>11</v>
      </c>
      <c r="G1381" s="1" t="str">
        <f>IFERROR(__xludf.DUMMYFUNCTION("GOOGLETRANSLATE(D1381,""fr"",""en"")"),"#VALUE!")</f>
        <v>#VALUE!</v>
      </c>
    </row>
    <row r="1382" ht="15.75" customHeight="1">
      <c r="A1382" s="1" t="s">
        <v>1552</v>
      </c>
      <c r="B1382" s="1">
        <v>5.0</v>
      </c>
      <c r="C1382" s="1" t="s">
        <v>3580</v>
      </c>
      <c r="D1382" s="1" t="s">
        <v>3581</v>
      </c>
      <c r="E1382" s="1" t="s">
        <v>65</v>
      </c>
      <c r="F1382" s="1" t="s">
        <v>66</v>
      </c>
      <c r="G1382" s="1" t="str">
        <f>IFERROR(__xludf.DUMMYFUNCTION("GOOGLETRANSLATE(D1382,""fr"",""en"")"),"#VALUE!")</f>
        <v>#VALUE!</v>
      </c>
    </row>
    <row r="1383" ht="15.75" customHeight="1">
      <c r="A1383" s="1" t="s">
        <v>3582</v>
      </c>
      <c r="B1383" s="1">
        <v>1.0</v>
      </c>
      <c r="C1383" s="1" t="s">
        <v>3583</v>
      </c>
      <c r="D1383" s="1" t="s">
        <v>3584</v>
      </c>
      <c r="E1383" s="1" t="s">
        <v>373</v>
      </c>
      <c r="F1383" s="1" t="s">
        <v>30</v>
      </c>
      <c r="G1383" s="1" t="str">
        <f>IFERROR(__xludf.DUMMYFUNCTION("GOOGLETRANSLATE(D1383,""fr"",""en"")"),"#VALUE!")</f>
        <v>#VALUE!</v>
      </c>
    </row>
    <row r="1384" ht="15.75" customHeight="1">
      <c r="A1384" s="1" t="s">
        <v>100</v>
      </c>
      <c r="B1384" s="1">
        <v>1.0</v>
      </c>
      <c r="C1384" s="1" t="s">
        <v>3585</v>
      </c>
      <c r="D1384" s="1" t="s">
        <v>3586</v>
      </c>
      <c r="E1384" s="1" t="s">
        <v>43</v>
      </c>
      <c r="F1384" s="1" t="s">
        <v>30</v>
      </c>
      <c r="G1384" s="1" t="str">
        <f>IFERROR(__xludf.DUMMYFUNCTION("GOOGLETRANSLATE(D1384,""fr"",""en"")"),"#VALUE!")</f>
        <v>#VALUE!</v>
      </c>
    </row>
    <row r="1385" ht="15.75" customHeight="1">
      <c r="A1385" s="1" t="s">
        <v>1361</v>
      </c>
      <c r="B1385" s="1">
        <v>5.0</v>
      </c>
      <c r="C1385" s="1" t="s">
        <v>3587</v>
      </c>
      <c r="D1385" s="1" t="s">
        <v>3588</v>
      </c>
      <c r="E1385" s="1" t="s">
        <v>21</v>
      </c>
      <c r="F1385" s="1" t="s">
        <v>11</v>
      </c>
      <c r="G1385" s="1" t="str">
        <f>IFERROR(__xludf.DUMMYFUNCTION("GOOGLETRANSLATE(D1385,""fr"",""en"")"),"#VALUE!")</f>
        <v>#VALUE!</v>
      </c>
    </row>
    <row r="1386" ht="15.75" customHeight="1">
      <c r="A1386" s="1" t="s">
        <v>332</v>
      </c>
      <c r="B1386" s="1">
        <v>5.0</v>
      </c>
      <c r="C1386" s="1" t="s">
        <v>3589</v>
      </c>
      <c r="D1386" s="1" t="s">
        <v>3590</v>
      </c>
      <c r="E1386" s="1" t="s">
        <v>21</v>
      </c>
      <c r="F1386" s="1" t="s">
        <v>11</v>
      </c>
      <c r="G1386" s="1" t="str">
        <f>IFERROR(__xludf.DUMMYFUNCTION("GOOGLETRANSLATE(D1386,""fr"",""en"")"),"#VALUE!")</f>
        <v>#VALUE!</v>
      </c>
    </row>
    <row r="1387" ht="15.75" customHeight="1">
      <c r="A1387" s="1" t="s">
        <v>100</v>
      </c>
      <c r="B1387" s="1">
        <v>1.0</v>
      </c>
      <c r="C1387" s="1" t="s">
        <v>3591</v>
      </c>
      <c r="D1387" s="1" t="s">
        <v>3592</v>
      </c>
      <c r="E1387" s="1" t="s">
        <v>196</v>
      </c>
      <c r="F1387" s="1" t="s">
        <v>118</v>
      </c>
      <c r="G1387" s="1" t="str">
        <f>IFERROR(__xludf.DUMMYFUNCTION("GOOGLETRANSLATE(D1387,""fr"",""en"")"),"#VALUE!")</f>
        <v>#VALUE!</v>
      </c>
    </row>
    <row r="1388" ht="15.75" customHeight="1">
      <c r="A1388" s="1" t="s">
        <v>2569</v>
      </c>
      <c r="B1388" s="1">
        <v>1.0</v>
      </c>
      <c r="C1388" s="1" t="s">
        <v>3593</v>
      </c>
      <c r="D1388" s="1" t="s">
        <v>3594</v>
      </c>
      <c r="E1388" s="1" t="s">
        <v>2102</v>
      </c>
      <c r="F1388" s="1" t="s">
        <v>66</v>
      </c>
      <c r="G1388" s="1" t="str">
        <f>IFERROR(__xludf.DUMMYFUNCTION("GOOGLETRANSLATE(D1388,""fr"",""en"")"),"#VALUE!")</f>
        <v>#VALUE!</v>
      </c>
    </row>
    <row r="1389" ht="15.75" customHeight="1">
      <c r="A1389" s="1" t="s">
        <v>1057</v>
      </c>
      <c r="B1389" s="1">
        <v>1.0</v>
      </c>
      <c r="C1389" s="1" t="s">
        <v>3595</v>
      </c>
      <c r="D1389" s="1" t="s">
        <v>3596</v>
      </c>
      <c r="E1389" s="1" t="s">
        <v>1472</v>
      </c>
      <c r="F1389" s="1" t="s">
        <v>84</v>
      </c>
      <c r="G1389" s="1" t="str">
        <f>IFERROR(__xludf.DUMMYFUNCTION("GOOGLETRANSLATE(D1389,""fr"",""en"")"),"#VALUE!")</f>
        <v>#VALUE!</v>
      </c>
    </row>
    <row r="1390" ht="15.75" customHeight="1">
      <c r="A1390" s="1" t="s">
        <v>3597</v>
      </c>
      <c r="B1390" s="1">
        <v>4.0</v>
      </c>
      <c r="C1390" s="1" t="s">
        <v>3598</v>
      </c>
      <c r="D1390" s="1" t="s">
        <v>3599</v>
      </c>
      <c r="E1390" s="1" t="s">
        <v>29</v>
      </c>
      <c r="F1390" s="1" t="s">
        <v>30</v>
      </c>
      <c r="G1390" s="1" t="str">
        <f>IFERROR(__xludf.DUMMYFUNCTION("GOOGLETRANSLATE(D1390,""fr"",""en"")"),"#VALUE!")</f>
        <v>#VALUE!</v>
      </c>
    </row>
    <row r="1391" ht="15.75" customHeight="1">
      <c r="A1391" s="1" t="s">
        <v>1696</v>
      </c>
      <c r="B1391" s="1">
        <v>1.0</v>
      </c>
      <c r="C1391" s="1" t="s">
        <v>3600</v>
      </c>
      <c r="D1391" s="1" t="s">
        <v>3601</v>
      </c>
      <c r="E1391" s="1" t="s">
        <v>10</v>
      </c>
      <c r="F1391" s="1" t="s">
        <v>11</v>
      </c>
      <c r="G1391" s="1" t="str">
        <f>IFERROR(__xludf.DUMMYFUNCTION("GOOGLETRANSLATE(D1391,""fr"",""en"")"),"#VALUE!")</f>
        <v>#VALUE!</v>
      </c>
    </row>
    <row r="1392" ht="15.75" customHeight="1">
      <c r="A1392" s="1" t="s">
        <v>2225</v>
      </c>
      <c r="B1392" s="1">
        <v>1.0</v>
      </c>
      <c r="C1392" s="1" t="s">
        <v>3602</v>
      </c>
      <c r="D1392" s="1" t="s">
        <v>3603</v>
      </c>
      <c r="E1392" s="1" t="s">
        <v>296</v>
      </c>
      <c r="F1392" s="1" t="s">
        <v>11</v>
      </c>
      <c r="G1392" s="1" t="str">
        <f>IFERROR(__xludf.DUMMYFUNCTION("GOOGLETRANSLATE(D1392,""fr"",""en"")"),"#VALUE!")</f>
        <v>#VALUE!</v>
      </c>
    </row>
    <row r="1393" ht="15.75" customHeight="1">
      <c r="A1393" s="1" t="s">
        <v>1198</v>
      </c>
      <c r="B1393" s="1">
        <v>4.0</v>
      </c>
      <c r="C1393" s="1" t="s">
        <v>3604</v>
      </c>
      <c r="D1393" s="1" t="s">
        <v>3605</v>
      </c>
      <c r="E1393" s="1" t="s">
        <v>10</v>
      </c>
      <c r="F1393" s="1" t="s">
        <v>11</v>
      </c>
      <c r="G1393" s="1" t="str">
        <f>IFERROR(__xludf.DUMMYFUNCTION("GOOGLETRANSLATE(D1393,""fr"",""en"")"),"#VALUE!")</f>
        <v>#VALUE!</v>
      </c>
    </row>
    <row r="1394" ht="15.75" customHeight="1">
      <c r="A1394" s="1" t="s">
        <v>3606</v>
      </c>
      <c r="B1394" s="1">
        <v>2.0</v>
      </c>
      <c r="C1394" s="1" t="s">
        <v>3607</v>
      </c>
      <c r="D1394" s="1" t="s">
        <v>3608</v>
      </c>
      <c r="E1394" s="1" t="s">
        <v>10</v>
      </c>
      <c r="F1394" s="1" t="s">
        <v>11</v>
      </c>
      <c r="G1394" s="1" t="str">
        <f>IFERROR(__xludf.DUMMYFUNCTION("GOOGLETRANSLATE(D1394,""fr"",""en"")"),"#VALUE!")</f>
        <v>#VALUE!</v>
      </c>
    </row>
    <row r="1395" ht="15.75" customHeight="1">
      <c r="A1395" s="1" t="s">
        <v>1955</v>
      </c>
      <c r="B1395" s="1">
        <v>3.0</v>
      </c>
      <c r="C1395" s="1" t="s">
        <v>3609</v>
      </c>
      <c r="D1395" s="1" t="s">
        <v>3610</v>
      </c>
      <c r="E1395" s="1" t="s">
        <v>21</v>
      </c>
      <c r="F1395" s="1" t="s">
        <v>11</v>
      </c>
      <c r="G1395" s="1" t="str">
        <f>IFERROR(__xludf.DUMMYFUNCTION("GOOGLETRANSLATE(D1395,""fr"",""en"")"),"#VALUE!")</f>
        <v>#VALUE!</v>
      </c>
    </row>
    <row r="1396" ht="15.75" customHeight="1">
      <c r="A1396" s="1" t="s">
        <v>2106</v>
      </c>
      <c r="B1396" s="1">
        <v>4.0</v>
      </c>
      <c r="C1396" s="1" t="s">
        <v>3611</v>
      </c>
      <c r="D1396" s="1" t="s">
        <v>3612</v>
      </c>
      <c r="E1396" s="1" t="s">
        <v>10</v>
      </c>
      <c r="F1396" s="1" t="s">
        <v>11</v>
      </c>
      <c r="G1396" s="1" t="str">
        <f>IFERROR(__xludf.DUMMYFUNCTION("GOOGLETRANSLATE(D1396,""fr"",""en"")"),"#VALUE!")</f>
        <v>#VALUE!</v>
      </c>
    </row>
    <row r="1397" ht="15.75" customHeight="1">
      <c r="A1397" s="1" t="s">
        <v>1552</v>
      </c>
      <c r="B1397" s="1">
        <v>5.0</v>
      </c>
      <c r="C1397" s="1" t="s">
        <v>3613</v>
      </c>
      <c r="D1397" s="1" t="s">
        <v>3614</v>
      </c>
      <c r="E1397" s="1" t="s">
        <v>254</v>
      </c>
      <c r="F1397" s="1" t="s">
        <v>66</v>
      </c>
      <c r="G1397" s="1" t="str">
        <f>IFERROR(__xludf.DUMMYFUNCTION("GOOGLETRANSLATE(D1397,""fr"",""en"")"),"#VALUE!")</f>
        <v>#VALUE!</v>
      </c>
    </row>
    <row r="1398" ht="15.75" customHeight="1">
      <c r="A1398" s="1" t="s">
        <v>3615</v>
      </c>
      <c r="B1398" s="1">
        <v>5.0</v>
      </c>
      <c r="C1398" s="1" t="s">
        <v>3616</v>
      </c>
      <c r="D1398" s="1" t="s">
        <v>3617</v>
      </c>
      <c r="E1398" s="1" t="s">
        <v>10</v>
      </c>
      <c r="F1398" s="1" t="s">
        <v>11</v>
      </c>
      <c r="G1398" s="1" t="str">
        <f>IFERROR(__xludf.DUMMYFUNCTION("GOOGLETRANSLATE(D1398,""fr"",""en"")"),"#VALUE!")</f>
        <v>#VALUE!</v>
      </c>
    </row>
    <row r="1399" ht="15.75" customHeight="1">
      <c r="A1399" s="1" t="s">
        <v>1482</v>
      </c>
      <c r="B1399" s="1">
        <v>4.0</v>
      </c>
      <c r="C1399" s="1" t="s">
        <v>3618</v>
      </c>
      <c r="D1399" s="1" t="s">
        <v>3619</v>
      </c>
      <c r="E1399" s="1" t="s">
        <v>176</v>
      </c>
      <c r="F1399" s="1" t="s">
        <v>66</v>
      </c>
      <c r="G1399" s="1" t="str">
        <f>IFERROR(__xludf.DUMMYFUNCTION("GOOGLETRANSLATE(D1399,""fr"",""en"")"),"#VALUE!")</f>
        <v>#VALUE!</v>
      </c>
    </row>
    <row r="1400" ht="15.75" customHeight="1">
      <c r="A1400" s="1" t="s">
        <v>214</v>
      </c>
      <c r="B1400" s="1">
        <v>4.0</v>
      </c>
      <c r="C1400" s="1" t="s">
        <v>3620</v>
      </c>
      <c r="D1400" s="1" t="s">
        <v>3621</v>
      </c>
      <c r="E1400" s="1" t="s">
        <v>29</v>
      </c>
      <c r="F1400" s="1" t="s">
        <v>30</v>
      </c>
      <c r="G1400" s="1" t="str">
        <f>IFERROR(__xludf.DUMMYFUNCTION("GOOGLETRANSLATE(D1400,""fr"",""en"")"),"#VALUE!")</f>
        <v>#VALUE!</v>
      </c>
    </row>
    <row r="1401" ht="15.75" customHeight="1">
      <c r="A1401" s="1" t="s">
        <v>3622</v>
      </c>
      <c r="B1401" s="1">
        <v>3.0</v>
      </c>
      <c r="C1401" s="1" t="s">
        <v>3623</v>
      </c>
      <c r="D1401" s="1" t="s">
        <v>3624</v>
      </c>
      <c r="E1401" s="1" t="s">
        <v>176</v>
      </c>
      <c r="F1401" s="1" t="s">
        <v>66</v>
      </c>
      <c r="G1401" s="1" t="str">
        <f>IFERROR(__xludf.DUMMYFUNCTION("GOOGLETRANSLATE(D1401,""fr"",""en"")"),"#VALUE!")</f>
        <v>#VALUE!</v>
      </c>
    </row>
    <row r="1402" ht="15.75" customHeight="1">
      <c r="A1402" s="1" t="s">
        <v>1439</v>
      </c>
      <c r="B1402" s="1">
        <v>4.0</v>
      </c>
      <c r="C1402" s="1" t="s">
        <v>3625</v>
      </c>
      <c r="D1402" s="1" t="s">
        <v>3626</v>
      </c>
      <c r="E1402" s="1" t="s">
        <v>65</v>
      </c>
      <c r="F1402" s="1" t="s">
        <v>66</v>
      </c>
      <c r="G1402" s="1" t="str">
        <f>IFERROR(__xludf.DUMMYFUNCTION("GOOGLETRANSLATE(D1402,""fr"",""en"")"),"#VALUE!")</f>
        <v>#VALUE!</v>
      </c>
    </row>
    <row r="1403" ht="15.75" customHeight="1">
      <c r="A1403" s="1" t="s">
        <v>3627</v>
      </c>
      <c r="B1403" s="1">
        <v>5.0</v>
      </c>
      <c r="C1403" s="1" t="s">
        <v>3628</v>
      </c>
      <c r="D1403" s="1" t="s">
        <v>3629</v>
      </c>
      <c r="E1403" s="1" t="s">
        <v>21</v>
      </c>
      <c r="F1403" s="1" t="s">
        <v>11</v>
      </c>
      <c r="G1403" s="1" t="str">
        <f>IFERROR(__xludf.DUMMYFUNCTION("GOOGLETRANSLATE(D1403,""fr"",""en"")"),"#VALUE!")</f>
        <v>#VALUE!</v>
      </c>
    </row>
    <row r="1404" ht="15.75" customHeight="1">
      <c r="A1404" s="1" t="s">
        <v>3630</v>
      </c>
      <c r="B1404" s="1">
        <v>1.0</v>
      </c>
      <c r="C1404" s="1" t="s">
        <v>3631</v>
      </c>
      <c r="D1404" s="1" t="s">
        <v>3632</v>
      </c>
      <c r="E1404" s="1" t="s">
        <v>292</v>
      </c>
      <c r="F1404" s="1" t="s">
        <v>11</v>
      </c>
      <c r="G1404" s="1" t="str">
        <f>IFERROR(__xludf.DUMMYFUNCTION("GOOGLETRANSLATE(D1404,""fr"",""en"")"),"#VALUE!")</f>
        <v>#VALUE!</v>
      </c>
    </row>
    <row r="1405" ht="15.75" customHeight="1">
      <c r="A1405" s="1" t="s">
        <v>1889</v>
      </c>
      <c r="B1405" s="1">
        <v>2.0</v>
      </c>
      <c r="C1405" s="1" t="s">
        <v>3633</v>
      </c>
      <c r="D1405" s="1" t="s">
        <v>3634</v>
      </c>
      <c r="E1405" s="1" t="s">
        <v>196</v>
      </c>
      <c r="F1405" s="1" t="s">
        <v>118</v>
      </c>
      <c r="G1405" s="1" t="str">
        <f>IFERROR(__xludf.DUMMYFUNCTION("GOOGLETRANSLATE(D1405,""fr"",""en"")"),"#VALUE!")</f>
        <v>#VALUE!</v>
      </c>
    </row>
    <row r="1406" ht="15.75" customHeight="1">
      <c r="A1406" s="1" t="s">
        <v>391</v>
      </c>
      <c r="B1406" s="1">
        <v>4.0</v>
      </c>
      <c r="C1406" s="1" t="s">
        <v>3635</v>
      </c>
      <c r="D1406" s="1" t="s">
        <v>3636</v>
      </c>
      <c r="E1406" s="1" t="s">
        <v>10</v>
      </c>
      <c r="F1406" s="1" t="s">
        <v>11</v>
      </c>
      <c r="G1406" s="1" t="str">
        <f>IFERROR(__xludf.DUMMYFUNCTION("GOOGLETRANSLATE(D1406,""fr"",""en"")"),"#VALUE!")</f>
        <v>#VALUE!</v>
      </c>
    </row>
    <row r="1407" ht="15.75" customHeight="1">
      <c r="A1407" s="1" t="s">
        <v>3637</v>
      </c>
      <c r="B1407" s="1">
        <v>1.0</v>
      </c>
      <c r="C1407" s="1" t="s">
        <v>3638</v>
      </c>
      <c r="D1407" s="1" t="s">
        <v>3639</v>
      </c>
      <c r="E1407" s="1" t="s">
        <v>750</v>
      </c>
      <c r="F1407" s="1" t="s">
        <v>110</v>
      </c>
      <c r="G1407" s="1" t="str">
        <f>IFERROR(__xludf.DUMMYFUNCTION("GOOGLETRANSLATE(D1407,""fr"",""en"")"),"#VALUE!")</f>
        <v>#VALUE!</v>
      </c>
    </row>
    <row r="1408" ht="15.75" customHeight="1">
      <c r="A1408" s="1" t="s">
        <v>1741</v>
      </c>
      <c r="B1408" s="1">
        <v>1.0</v>
      </c>
      <c r="C1408" s="1" t="s">
        <v>3640</v>
      </c>
      <c r="D1408" s="1" t="s">
        <v>3641</v>
      </c>
      <c r="E1408" s="1" t="s">
        <v>3642</v>
      </c>
      <c r="F1408" s="1" t="s">
        <v>118</v>
      </c>
      <c r="G1408" s="1" t="str">
        <f>IFERROR(__xludf.DUMMYFUNCTION("GOOGLETRANSLATE(D1408,""fr"",""en"")"),"#VALUE!")</f>
        <v>#VALUE!</v>
      </c>
    </row>
    <row r="1409" ht="15.75" customHeight="1">
      <c r="A1409" s="1" t="s">
        <v>893</v>
      </c>
      <c r="B1409" s="1">
        <v>5.0</v>
      </c>
      <c r="C1409" s="1" t="s">
        <v>3643</v>
      </c>
      <c r="D1409" s="1" t="s">
        <v>3644</v>
      </c>
      <c r="E1409" s="1" t="s">
        <v>169</v>
      </c>
      <c r="F1409" s="1" t="s">
        <v>11</v>
      </c>
      <c r="G1409" s="1" t="str">
        <f>IFERROR(__xludf.DUMMYFUNCTION("GOOGLETRANSLATE(D1409,""fr"",""en"")"),"#VALUE!")</f>
        <v>#VALUE!</v>
      </c>
    </row>
    <row r="1410" ht="15.75" customHeight="1">
      <c r="A1410" s="1" t="s">
        <v>866</v>
      </c>
      <c r="B1410" s="1">
        <v>5.0</v>
      </c>
      <c r="C1410" s="1" t="s">
        <v>3645</v>
      </c>
      <c r="D1410" s="1" t="s">
        <v>3646</v>
      </c>
      <c r="E1410" s="1" t="s">
        <v>10</v>
      </c>
      <c r="F1410" s="1" t="s">
        <v>11</v>
      </c>
      <c r="G1410" s="1" t="str">
        <f>IFERROR(__xludf.DUMMYFUNCTION("GOOGLETRANSLATE(D1410,""fr"",""en"")"),"#VALUE!")</f>
        <v>#VALUE!</v>
      </c>
    </row>
    <row r="1411" ht="15.75" customHeight="1">
      <c r="A1411" s="1" t="s">
        <v>1673</v>
      </c>
      <c r="B1411" s="1">
        <v>1.0</v>
      </c>
      <c r="C1411" s="1" t="s">
        <v>3647</v>
      </c>
      <c r="D1411" s="1" t="s">
        <v>3648</v>
      </c>
      <c r="E1411" s="1" t="s">
        <v>254</v>
      </c>
      <c r="F1411" s="1" t="s">
        <v>66</v>
      </c>
      <c r="G1411" s="1" t="str">
        <f>IFERROR(__xludf.DUMMYFUNCTION("GOOGLETRANSLATE(D1411,""fr"",""en"")"),"#VALUE!")</f>
        <v>#VALUE!</v>
      </c>
    </row>
    <row r="1412" ht="15.75" customHeight="1">
      <c r="A1412" s="1" t="s">
        <v>564</v>
      </c>
      <c r="B1412" s="1">
        <v>3.0</v>
      </c>
      <c r="C1412" s="1" t="s">
        <v>3649</v>
      </c>
      <c r="D1412" s="1" t="s">
        <v>3650</v>
      </c>
      <c r="E1412" s="1" t="s">
        <v>10</v>
      </c>
      <c r="F1412" s="1" t="s">
        <v>11</v>
      </c>
      <c r="G1412" s="1" t="str">
        <f>IFERROR(__xludf.DUMMYFUNCTION("GOOGLETRANSLATE(D1412,""fr"",""en"")"),"#VALUE!")</f>
        <v>#VALUE!</v>
      </c>
    </row>
    <row r="1413" ht="15.75" customHeight="1">
      <c r="A1413" s="1" t="s">
        <v>12</v>
      </c>
      <c r="B1413" s="1">
        <v>2.0</v>
      </c>
      <c r="C1413" s="1" t="s">
        <v>3651</v>
      </c>
      <c r="D1413" s="1" t="s">
        <v>3652</v>
      </c>
      <c r="E1413" s="1" t="s">
        <v>448</v>
      </c>
      <c r="F1413" s="1" t="s">
        <v>84</v>
      </c>
      <c r="G1413" s="1" t="str">
        <f>IFERROR(__xludf.DUMMYFUNCTION("GOOGLETRANSLATE(D1413,""fr"",""en"")"),"#VALUE!")</f>
        <v>#VALUE!</v>
      </c>
    </row>
    <row r="1414" ht="15.75" customHeight="1">
      <c r="A1414" s="1" t="s">
        <v>3653</v>
      </c>
      <c r="B1414" s="1">
        <v>1.0</v>
      </c>
      <c r="C1414" s="1" t="s">
        <v>3654</v>
      </c>
      <c r="D1414" s="1" t="s">
        <v>3655</v>
      </c>
      <c r="E1414" s="1" t="s">
        <v>373</v>
      </c>
      <c r="F1414" s="1" t="s">
        <v>118</v>
      </c>
      <c r="G1414" s="1" t="str">
        <f>IFERROR(__xludf.DUMMYFUNCTION("GOOGLETRANSLATE(D1414,""fr"",""en"")"),"#VALUE!")</f>
        <v>#VALUE!</v>
      </c>
    </row>
    <row r="1415" ht="15.75" customHeight="1">
      <c r="A1415" s="1" t="s">
        <v>163</v>
      </c>
      <c r="B1415" s="1">
        <v>5.0</v>
      </c>
      <c r="C1415" s="1" t="s">
        <v>3656</v>
      </c>
      <c r="D1415" s="1" t="s">
        <v>3657</v>
      </c>
      <c r="E1415" s="1" t="s">
        <v>10</v>
      </c>
      <c r="F1415" s="1" t="s">
        <v>11</v>
      </c>
      <c r="G1415" s="1" t="str">
        <f>IFERROR(__xludf.DUMMYFUNCTION("GOOGLETRANSLATE(D1415,""fr"",""en"")"),"#VALUE!")</f>
        <v>#VALUE!</v>
      </c>
    </row>
    <row r="1416" ht="15.75" customHeight="1">
      <c r="A1416" s="1" t="s">
        <v>3658</v>
      </c>
      <c r="B1416" s="1">
        <v>1.0</v>
      </c>
      <c r="C1416" s="1" t="s">
        <v>3659</v>
      </c>
      <c r="D1416" s="1" t="s">
        <v>3660</v>
      </c>
      <c r="E1416" s="1" t="s">
        <v>554</v>
      </c>
      <c r="F1416" s="1" t="s">
        <v>30</v>
      </c>
      <c r="G1416" s="1" t="str">
        <f>IFERROR(__xludf.DUMMYFUNCTION("GOOGLETRANSLATE(D1416,""fr"",""en"")"),"#VALUE!")</f>
        <v>#VALUE!</v>
      </c>
    </row>
    <row r="1417" ht="15.75" customHeight="1">
      <c r="A1417" s="1" t="s">
        <v>2728</v>
      </c>
      <c r="B1417" s="1">
        <v>4.0</v>
      </c>
      <c r="C1417" s="1" t="s">
        <v>3661</v>
      </c>
      <c r="D1417" s="1" t="s">
        <v>3662</v>
      </c>
      <c r="E1417" s="1" t="s">
        <v>21</v>
      </c>
      <c r="F1417" s="1" t="s">
        <v>11</v>
      </c>
      <c r="G1417" s="1" t="str">
        <f>IFERROR(__xludf.DUMMYFUNCTION("GOOGLETRANSLATE(D1417,""fr"",""en"")"),"#VALUE!")</f>
        <v>#VALUE!</v>
      </c>
    </row>
    <row r="1418" ht="15.75" customHeight="1">
      <c r="A1418" s="1" t="s">
        <v>576</v>
      </c>
      <c r="B1418" s="1">
        <v>5.0</v>
      </c>
      <c r="C1418" s="1" t="s">
        <v>3663</v>
      </c>
      <c r="D1418" s="1" t="s">
        <v>3664</v>
      </c>
      <c r="E1418" s="1" t="s">
        <v>484</v>
      </c>
      <c r="F1418" s="1" t="s">
        <v>30</v>
      </c>
      <c r="G1418" s="1" t="str">
        <f>IFERROR(__xludf.DUMMYFUNCTION("GOOGLETRANSLATE(D1418,""fr"",""en"")"),"#VALUE!")</f>
        <v>#VALUE!</v>
      </c>
    </row>
    <row r="1419" ht="15.75" customHeight="1">
      <c r="A1419" s="1" t="s">
        <v>388</v>
      </c>
      <c r="B1419" s="1">
        <v>1.0</v>
      </c>
      <c r="C1419" s="1" t="s">
        <v>3665</v>
      </c>
      <c r="D1419" s="1" t="s">
        <v>3666</v>
      </c>
      <c r="E1419" s="1" t="s">
        <v>47</v>
      </c>
      <c r="F1419" s="1" t="s">
        <v>48</v>
      </c>
      <c r="G1419" s="1" t="str">
        <f>IFERROR(__xludf.DUMMYFUNCTION("GOOGLETRANSLATE(D1419,""fr"",""en"")"),"#VALUE!")</f>
        <v>#VALUE!</v>
      </c>
    </row>
    <row r="1420" ht="15.75" customHeight="1">
      <c r="A1420" s="1" t="s">
        <v>3667</v>
      </c>
      <c r="B1420" s="1">
        <v>4.0</v>
      </c>
      <c r="C1420" s="1" t="s">
        <v>3668</v>
      </c>
      <c r="D1420" s="1" t="s">
        <v>3669</v>
      </c>
      <c r="E1420" s="1" t="s">
        <v>484</v>
      </c>
      <c r="F1420" s="1" t="s">
        <v>30</v>
      </c>
      <c r="G1420" s="1" t="str">
        <f>IFERROR(__xludf.DUMMYFUNCTION("GOOGLETRANSLATE(D1420,""fr"",""en"")"),"#VALUE!")</f>
        <v>#VALUE!</v>
      </c>
    </row>
    <row r="1421" ht="15.75" customHeight="1">
      <c r="A1421" s="1" t="s">
        <v>3670</v>
      </c>
      <c r="B1421" s="1">
        <v>1.0</v>
      </c>
      <c r="C1421" s="1" t="s">
        <v>3671</v>
      </c>
      <c r="D1421" s="1" t="s">
        <v>3672</v>
      </c>
      <c r="E1421" s="1" t="s">
        <v>109</v>
      </c>
      <c r="F1421" s="1" t="s">
        <v>11</v>
      </c>
      <c r="G1421" s="1" t="str">
        <f>IFERROR(__xludf.DUMMYFUNCTION("GOOGLETRANSLATE(D1421,""fr"",""en"")"),"#VALUE!")</f>
        <v>#VALUE!</v>
      </c>
    </row>
    <row r="1422" ht="15.75" customHeight="1">
      <c r="A1422" s="1" t="s">
        <v>374</v>
      </c>
      <c r="B1422" s="1">
        <v>5.0</v>
      </c>
      <c r="C1422" s="1" t="s">
        <v>3673</v>
      </c>
      <c r="D1422" s="1" t="s">
        <v>3674</v>
      </c>
      <c r="E1422" s="1" t="s">
        <v>21</v>
      </c>
      <c r="F1422" s="1" t="s">
        <v>11</v>
      </c>
      <c r="G1422" s="1" t="str">
        <f>IFERROR(__xludf.DUMMYFUNCTION("GOOGLETRANSLATE(D1422,""fr"",""en"")"),"#VALUE!")</f>
        <v>#VALUE!</v>
      </c>
    </row>
    <row r="1423" ht="15.75" customHeight="1">
      <c r="A1423" s="1" t="s">
        <v>3675</v>
      </c>
      <c r="B1423" s="1">
        <v>3.0</v>
      </c>
      <c r="C1423" s="1" t="s">
        <v>3676</v>
      </c>
      <c r="D1423" s="1" t="s">
        <v>3677</v>
      </c>
      <c r="E1423" s="1" t="s">
        <v>169</v>
      </c>
      <c r="F1423" s="1" t="s">
        <v>11</v>
      </c>
      <c r="G1423" s="1" t="str">
        <f>IFERROR(__xludf.DUMMYFUNCTION("GOOGLETRANSLATE(D1423,""fr"",""en"")"),"#VALUE!")</f>
        <v>#VALUE!</v>
      </c>
    </row>
    <row r="1424" ht="15.75" customHeight="1">
      <c r="A1424" s="1" t="s">
        <v>3678</v>
      </c>
      <c r="B1424" s="1">
        <v>2.0</v>
      </c>
      <c r="C1424" s="1" t="s">
        <v>3679</v>
      </c>
      <c r="D1424" s="1" t="s">
        <v>3680</v>
      </c>
      <c r="E1424" s="1" t="s">
        <v>52</v>
      </c>
      <c r="F1424" s="1" t="s">
        <v>110</v>
      </c>
      <c r="G1424" s="1" t="str">
        <f>IFERROR(__xludf.DUMMYFUNCTION("GOOGLETRANSLATE(D1424,""fr"",""en"")"),"#VALUE!")</f>
        <v>#VALUE!</v>
      </c>
    </row>
    <row r="1425" ht="15.75" customHeight="1">
      <c r="A1425" s="1" t="s">
        <v>2135</v>
      </c>
      <c r="B1425" s="1">
        <v>5.0</v>
      </c>
      <c r="C1425" s="1" t="s">
        <v>3681</v>
      </c>
      <c r="D1425" s="1" t="s">
        <v>3682</v>
      </c>
      <c r="E1425" s="1" t="s">
        <v>10</v>
      </c>
      <c r="F1425" s="1" t="s">
        <v>11</v>
      </c>
      <c r="G1425" s="1" t="str">
        <f>IFERROR(__xludf.DUMMYFUNCTION("GOOGLETRANSLATE(D1425,""fr"",""en"")"),"#VALUE!")</f>
        <v>#VALUE!</v>
      </c>
    </row>
    <row r="1426" ht="15.75" customHeight="1">
      <c r="A1426" s="1" t="s">
        <v>974</v>
      </c>
      <c r="B1426" s="1">
        <v>4.0</v>
      </c>
      <c r="C1426" s="1" t="s">
        <v>3683</v>
      </c>
      <c r="D1426" s="1" t="s">
        <v>3684</v>
      </c>
      <c r="E1426" s="1" t="s">
        <v>65</v>
      </c>
      <c r="F1426" s="1" t="s">
        <v>66</v>
      </c>
      <c r="G1426" s="1" t="str">
        <f>IFERROR(__xludf.DUMMYFUNCTION("GOOGLETRANSLATE(D1426,""fr"",""en"")"),"#VALUE!")</f>
        <v>#VALUE!</v>
      </c>
    </row>
    <row r="1427" ht="15.75" customHeight="1">
      <c r="A1427" s="1" t="s">
        <v>1065</v>
      </c>
      <c r="B1427" s="1">
        <v>1.0</v>
      </c>
      <c r="C1427" s="1" t="s">
        <v>3685</v>
      </c>
      <c r="D1427" s="1" t="s">
        <v>3686</v>
      </c>
      <c r="E1427" s="1" t="s">
        <v>21</v>
      </c>
      <c r="F1427" s="1" t="s">
        <v>11</v>
      </c>
      <c r="G1427" s="1" t="str">
        <f>IFERROR(__xludf.DUMMYFUNCTION("GOOGLETRANSLATE(D1427,""fr"",""en"")"),"#VALUE!")</f>
        <v>#VALUE!</v>
      </c>
    </row>
    <row r="1428" ht="15.75" customHeight="1">
      <c r="A1428" s="1" t="s">
        <v>1693</v>
      </c>
      <c r="B1428" s="1">
        <v>5.0</v>
      </c>
      <c r="C1428" s="1" t="s">
        <v>3687</v>
      </c>
      <c r="D1428" s="1" t="s">
        <v>3688</v>
      </c>
      <c r="E1428" s="1" t="s">
        <v>21</v>
      </c>
      <c r="F1428" s="1" t="s">
        <v>11</v>
      </c>
      <c r="G1428" s="1" t="str">
        <f>IFERROR(__xludf.DUMMYFUNCTION("GOOGLETRANSLATE(D1428,""fr"",""en"")"),"#VALUE!")</f>
        <v>#VALUE!</v>
      </c>
    </row>
    <row r="1429" ht="15.75" customHeight="1">
      <c r="A1429" s="1" t="s">
        <v>2801</v>
      </c>
      <c r="B1429" s="1">
        <v>4.0</v>
      </c>
      <c r="C1429" s="1" t="s">
        <v>3689</v>
      </c>
      <c r="D1429" s="1" t="s">
        <v>3690</v>
      </c>
      <c r="E1429" s="1" t="s">
        <v>176</v>
      </c>
      <c r="F1429" s="1" t="s">
        <v>66</v>
      </c>
      <c r="G1429" s="1" t="str">
        <f>IFERROR(__xludf.DUMMYFUNCTION("GOOGLETRANSLATE(D1429,""fr"",""en"")"),"#VALUE!")</f>
        <v>#VALUE!</v>
      </c>
    </row>
    <row r="1430" ht="15.75" customHeight="1">
      <c r="A1430" s="1" t="s">
        <v>2272</v>
      </c>
      <c r="B1430" s="1">
        <v>5.0</v>
      </c>
      <c r="C1430" s="1" t="s">
        <v>3691</v>
      </c>
      <c r="D1430" s="1" t="s">
        <v>3692</v>
      </c>
      <c r="E1430" s="1" t="s">
        <v>448</v>
      </c>
      <c r="F1430" s="1" t="s">
        <v>84</v>
      </c>
      <c r="G1430" s="1" t="str">
        <f>IFERROR(__xludf.DUMMYFUNCTION("GOOGLETRANSLATE(D1430,""fr"",""en"")"),"#VALUE!")</f>
        <v>#VALUE!</v>
      </c>
    </row>
    <row r="1431" ht="15.75" customHeight="1">
      <c r="A1431" s="1" t="s">
        <v>3693</v>
      </c>
      <c r="B1431" s="1">
        <v>2.0</v>
      </c>
      <c r="C1431" s="1" t="s">
        <v>3694</v>
      </c>
      <c r="D1431" s="1" t="s">
        <v>3695</v>
      </c>
      <c r="E1431" s="1" t="s">
        <v>273</v>
      </c>
      <c r="F1431" s="1" t="s">
        <v>11</v>
      </c>
      <c r="G1431" s="1" t="str">
        <f>IFERROR(__xludf.DUMMYFUNCTION("GOOGLETRANSLATE(D1431,""fr"",""en"")"),"#VALUE!")</f>
        <v>#VALUE!</v>
      </c>
    </row>
    <row r="1432" ht="15.75" customHeight="1">
      <c r="A1432" s="1" t="s">
        <v>3696</v>
      </c>
      <c r="B1432" s="1">
        <v>1.0</v>
      </c>
      <c r="C1432" s="1" t="s">
        <v>3697</v>
      </c>
      <c r="D1432" s="1" t="s">
        <v>3698</v>
      </c>
      <c r="E1432" s="1" t="s">
        <v>10</v>
      </c>
      <c r="F1432" s="1" t="s">
        <v>11</v>
      </c>
      <c r="G1432" s="1" t="str">
        <f>IFERROR(__xludf.DUMMYFUNCTION("GOOGLETRANSLATE(D1432,""fr"",""en"")"),"#VALUE!")</f>
        <v>#VALUE!</v>
      </c>
    </row>
    <row r="1433" ht="15.75" customHeight="1">
      <c r="A1433" s="1" t="s">
        <v>2267</v>
      </c>
      <c r="B1433" s="1">
        <v>1.0</v>
      </c>
      <c r="C1433" s="1" t="s">
        <v>3699</v>
      </c>
      <c r="D1433" s="1" t="s">
        <v>3700</v>
      </c>
      <c r="E1433" s="1" t="s">
        <v>554</v>
      </c>
      <c r="F1433" s="1" t="s">
        <v>30</v>
      </c>
      <c r="G1433" s="1" t="str">
        <f>IFERROR(__xludf.DUMMYFUNCTION("GOOGLETRANSLATE(D1433,""fr"",""en"")"),"#VALUE!")</f>
        <v>#VALUE!</v>
      </c>
    </row>
    <row r="1434" ht="15.75" customHeight="1">
      <c r="A1434" s="1" t="s">
        <v>2325</v>
      </c>
      <c r="B1434" s="1">
        <v>1.0</v>
      </c>
      <c r="C1434" s="1" t="s">
        <v>3701</v>
      </c>
      <c r="D1434" s="1" t="s">
        <v>3702</v>
      </c>
      <c r="E1434" s="1" t="s">
        <v>10</v>
      </c>
      <c r="F1434" s="1" t="s">
        <v>11</v>
      </c>
      <c r="G1434" s="1" t="str">
        <f>IFERROR(__xludf.DUMMYFUNCTION("GOOGLETRANSLATE(D1434,""fr"",""en"")"),"#VALUE!")</f>
        <v>#VALUE!</v>
      </c>
    </row>
    <row r="1435" ht="15.75" customHeight="1">
      <c r="A1435" s="1" t="s">
        <v>3312</v>
      </c>
      <c r="B1435" s="1">
        <v>4.0</v>
      </c>
      <c r="C1435" s="1" t="s">
        <v>3703</v>
      </c>
      <c r="D1435" s="1" t="s">
        <v>3704</v>
      </c>
      <c r="E1435" s="1" t="s">
        <v>10</v>
      </c>
      <c r="F1435" s="1" t="s">
        <v>11</v>
      </c>
      <c r="G1435" s="1" t="str">
        <f>IFERROR(__xludf.DUMMYFUNCTION("GOOGLETRANSLATE(D1435,""fr"",""en"")"),"#VALUE!")</f>
        <v>#VALUE!</v>
      </c>
    </row>
    <row r="1436" ht="15.75" customHeight="1">
      <c r="A1436" s="1" t="s">
        <v>3705</v>
      </c>
      <c r="B1436" s="1">
        <v>1.0</v>
      </c>
      <c r="C1436" s="1" t="s">
        <v>3706</v>
      </c>
      <c r="D1436" s="1" t="s">
        <v>3707</v>
      </c>
      <c r="E1436" s="1" t="s">
        <v>292</v>
      </c>
      <c r="F1436" s="1" t="s">
        <v>11</v>
      </c>
      <c r="G1436" s="1" t="str">
        <f>IFERROR(__xludf.DUMMYFUNCTION("GOOGLETRANSLATE(D1436,""fr"",""en"")"),"#VALUE!")</f>
        <v>#VALUE!</v>
      </c>
    </row>
    <row r="1437" ht="15.75" customHeight="1">
      <c r="A1437" s="1" t="s">
        <v>3708</v>
      </c>
      <c r="B1437" s="1">
        <v>1.0</v>
      </c>
      <c r="C1437" s="1" t="s">
        <v>3709</v>
      </c>
      <c r="D1437" s="1" t="s">
        <v>3710</v>
      </c>
      <c r="E1437" s="1" t="s">
        <v>2053</v>
      </c>
      <c r="F1437" s="1" t="s">
        <v>84</v>
      </c>
      <c r="G1437" s="1" t="str">
        <f>IFERROR(__xludf.DUMMYFUNCTION("GOOGLETRANSLATE(D1437,""fr"",""en"")"),"#VALUE!")</f>
        <v>#VALUE!</v>
      </c>
    </row>
    <row r="1438" ht="15.75" customHeight="1">
      <c r="A1438" s="1" t="s">
        <v>3711</v>
      </c>
      <c r="B1438" s="1">
        <v>4.0</v>
      </c>
      <c r="C1438" s="1" t="s">
        <v>3712</v>
      </c>
      <c r="D1438" s="1" t="s">
        <v>3713</v>
      </c>
      <c r="E1438" s="1" t="s">
        <v>273</v>
      </c>
      <c r="F1438" s="1" t="s">
        <v>11</v>
      </c>
      <c r="G1438" s="1" t="str">
        <f>IFERROR(__xludf.DUMMYFUNCTION("GOOGLETRANSLATE(D1438,""fr"",""en"")"),"#VALUE!")</f>
        <v>#VALUE!</v>
      </c>
    </row>
    <row r="1439" ht="15.75" customHeight="1">
      <c r="A1439" s="1" t="s">
        <v>1177</v>
      </c>
      <c r="B1439" s="1">
        <v>2.0</v>
      </c>
      <c r="C1439" s="1" t="s">
        <v>3714</v>
      </c>
      <c r="D1439" s="1" t="s">
        <v>3715</v>
      </c>
      <c r="E1439" s="1" t="s">
        <v>10</v>
      </c>
      <c r="F1439" s="1" t="s">
        <v>11</v>
      </c>
      <c r="G1439" s="1" t="str">
        <f>IFERROR(__xludf.DUMMYFUNCTION("GOOGLETRANSLATE(D1439,""fr"",""en"")"),"#VALUE!")</f>
        <v>#VALUE!</v>
      </c>
    </row>
    <row r="1440" ht="15.75" customHeight="1">
      <c r="A1440" s="1" t="s">
        <v>2610</v>
      </c>
      <c r="B1440" s="1">
        <v>3.0</v>
      </c>
      <c r="C1440" s="1" t="s">
        <v>3716</v>
      </c>
      <c r="D1440" s="1" t="s">
        <v>3717</v>
      </c>
      <c r="E1440" s="1" t="s">
        <v>21</v>
      </c>
      <c r="F1440" s="1" t="s">
        <v>11</v>
      </c>
      <c r="G1440" s="1" t="str">
        <f>IFERROR(__xludf.DUMMYFUNCTION("GOOGLETRANSLATE(D1440,""fr"",""en"")"),"#VALUE!")</f>
        <v>#VALUE!</v>
      </c>
    </row>
    <row r="1441" ht="15.75" customHeight="1">
      <c r="A1441" s="1" t="s">
        <v>3718</v>
      </c>
      <c r="B1441" s="1">
        <v>1.0</v>
      </c>
      <c r="C1441" s="1" t="s">
        <v>3719</v>
      </c>
      <c r="D1441" s="1" t="s">
        <v>3720</v>
      </c>
      <c r="E1441" s="1" t="s">
        <v>373</v>
      </c>
      <c r="F1441" s="1" t="s">
        <v>118</v>
      </c>
      <c r="G1441" s="1" t="str">
        <f>IFERROR(__xludf.DUMMYFUNCTION("GOOGLETRANSLATE(D1441,""fr"",""en"")"),"#VALUE!")</f>
        <v>#VALUE!</v>
      </c>
    </row>
    <row r="1442" ht="15.75" customHeight="1">
      <c r="A1442" s="1" t="s">
        <v>2144</v>
      </c>
      <c r="B1442" s="1">
        <v>1.0</v>
      </c>
      <c r="C1442" s="1" t="s">
        <v>3721</v>
      </c>
      <c r="D1442" s="1" t="s">
        <v>3722</v>
      </c>
      <c r="E1442" s="1" t="s">
        <v>1192</v>
      </c>
      <c r="F1442" s="1" t="s">
        <v>110</v>
      </c>
      <c r="G1442" s="1" t="str">
        <f>IFERROR(__xludf.DUMMYFUNCTION("GOOGLETRANSLATE(D1442,""fr"",""en"")"),"#VALUE!")</f>
        <v>#VALUE!</v>
      </c>
    </row>
    <row r="1443" ht="15.75" customHeight="1">
      <c r="A1443" s="1" t="s">
        <v>838</v>
      </c>
      <c r="B1443" s="1">
        <v>4.0</v>
      </c>
      <c r="C1443" s="1" t="s">
        <v>3723</v>
      </c>
      <c r="D1443" s="1" t="s">
        <v>3724</v>
      </c>
      <c r="E1443" s="1" t="s">
        <v>226</v>
      </c>
      <c r="F1443" s="1" t="s">
        <v>110</v>
      </c>
      <c r="G1443" s="1" t="str">
        <f>IFERROR(__xludf.DUMMYFUNCTION("GOOGLETRANSLATE(D1443,""fr"",""en"")"),"#VALUE!")</f>
        <v>#VALUE!</v>
      </c>
    </row>
    <row r="1444" ht="15.75" customHeight="1">
      <c r="A1444" s="1" t="s">
        <v>597</v>
      </c>
      <c r="B1444" s="1">
        <v>5.0</v>
      </c>
      <c r="C1444" s="1" t="s">
        <v>3725</v>
      </c>
      <c r="D1444" s="1" t="s">
        <v>3726</v>
      </c>
      <c r="E1444" s="1" t="s">
        <v>21</v>
      </c>
      <c r="F1444" s="1" t="s">
        <v>11</v>
      </c>
      <c r="G1444" s="1" t="str">
        <f>IFERROR(__xludf.DUMMYFUNCTION("GOOGLETRANSLATE(D1444,""fr"",""en"")"),"#VALUE!")</f>
        <v>#VALUE!</v>
      </c>
    </row>
    <row r="1445" ht="15.75" customHeight="1">
      <c r="A1445" s="1" t="s">
        <v>3727</v>
      </c>
      <c r="B1445" s="1">
        <v>1.0</v>
      </c>
      <c r="C1445" s="1" t="s">
        <v>3728</v>
      </c>
      <c r="D1445" s="1" t="s">
        <v>3729</v>
      </c>
      <c r="E1445" s="1" t="s">
        <v>292</v>
      </c>
      <c r="F1445" s="1" t="s">
        <v>11</v>
      </c>
      <c r="G1445" s="1" t="str">
        <f>IFERROR(__xludf.DUMMYFUNCTION("GOOGLETRANSLATE(D1445,""fr"",""en"")"),"#VALUE!")</f>
        <v>#VALUE!</v>
      </c>
    </row>
    <row r="1446" ht="15.75" customHeight="1">
      <c r="A1446" s="1" t="s">
        <v>3730</v>
      </c>
      <c r="B1446" s="1">
        <v>1.0</v>
      </c>
      <c r="C1446" s="1" t="s">
        <v>3731</v>
      </c>
      <c r="D1446" s="1" t="s">
        <v>3732</v>
      </c>
      <c r="E1446" s="1" t="s">
        <v>296</v>
      </c>
      <c r="F1446" s="1" t="s">
        <v>11</v>
      </c>
      <c r="G1446" s="1" t="str">
        <f>IFERROR(__xludf.DUMMYFUNCTION("GOOGLETRANSLATE(D1446,""fr"",""en"")"),"#VALUE!")</f>
        <v>#VALUE!</v>
      </c>
    </row>
    <row r="1447" ht="15.75" customHeight="1">
      <c r="A1447" s="1" t="s">
        <v>3733</v>
      </c>
      <c r="B1447" s="1">
        <v>4.0</v>
      </c>
      <c r="C1447" s="1" t="s">
        <v>3734</v>
      </c>
      <c r="D1447" s="1" t="s">
        <v>3735</v>
      </c>
      <c r="E1447" s="1" t="s">
        <v>169</v>
      </c>
      <c r="F1447" s="1" t="s">
        <v>11</v>
      </c>
      <c r="G1447" s="1" t="str">
        <f>IFERROR(__xludf.DUMMYFUNCTION("GOOGLETRANSLATE(D1447,""fr"",""en"")"),"#VALUE!")</f>
        <v>#VALUE!</v>
      </c>
    </row>
    <row r="1448" ht="15.75" customHeight="1">
      <c r="A1448" s="1" t="s">
        <v>801</v>
      </c>
      <c r="B1448" s="1">
        <v>3.0</v>
      </c>
      <c r="C1448" s="1" t="s">
        <v>3736</v>
      </c>
      <c r="D1448" s="1" t="s">
        <v>3737</v>
      </c>
      <c r="E1448" s="1" t="s">
        <v>10</v>
      </c>
      <c r="F1448" s="1" t="s">
        <v>11</v>
      </c>
      <c r="G1448" s="1" t="str">
        <f>IFERROR(__xludf.DUMMYFUNCTION("GOOGLETRANSLATE(D1448,""fr"",""en"")"),"#VALUE!")</f>
        <v>#VALUE!</v>
      </c>
    </row>
    <row r="1449" ht="15.75" customHeight="1">
      <c r="A1449" s="1" t="s">
        <v>3738</v>
      </c>
      <c r="B1449" s="1">
        <v>4.0</v>
      </c>
      <c r="C1449" s="1" t="s">
        <v>3739</v>
      </c>
      <c r="D1449" s="1" t="s">
        <v>3740</v>
      </c>
      <c r="E1449" s="1" t="s">
        <v>21</v>
      </c>
      <c r="F1449" s="1" t="s">
        <v>11</v>
      </c>
      <c r="G1449" s="1" t="str">
        <f>IFERROR(__xludf.DUMMYFUNCTION("GOOGLETRANSLATE(D1449,""fr"",""en"")"),"#VALUE!")</f>
        <v>#VALUE!</v>
      </c>
    </row>
    <row r="1450" ht="15.75" customHeight="1">
      <c r="A1450" s="1" t="s">
        <v>53</v>
      </c>
      <c r="B1450" s="1">
        <v>1.0</v>
      </c>
      <c r="C1450" s="1" t="s">
        <v>3741</v>
      </c>
      <c r="D1450" s="1" t="s">
        <v>3742</v>
      </c>
      <c r="E1450" s="1" t="s">
        <v>226</v>
      </c>
      <c r="F1450" s="1" t="s">
        <v>110</v>
      </c>
      <c r="G1450" s="1" t="str">
        <f>IFERROR(__xludf.DUMMYFUNCTION("GOOGLETRANSLATE(D1450,""fr"",""en"")"),"#VALUE!")</f>
        <v>#VALUE!</v>
      </c>
    </row>
    <row r="1451" ht="15.75" customHeight="1">
      <c r="A1451" s="1" t="s">
        <v>2753</v>
      </c>
      <c r="B1451" s="1">
        <v>1.0</v>
      </c>
      <c r="C1451" s="1" t="s">
        <v>3743</v>
      </c>
      <c r="D1451" s="1" t="s">
        <v>3744</v>
      </c>
      <c r="E1451" s="1" t="s">
        <v>125</v>
      </c>
      <c r="F1451" s="1" t="s">
        <v>11</v>
      </c>
      <c r="G1451" s="1" t="str">
        <f>IFERROR(__xludf.DUMMYFUNCTION("GOOGLETRANSLATE(D1451,""fr"",""en"")"),"#VALUE!")</f>
        <v>#VALUE!</v>
      </c>
    </row>
    <row r="1452" ht="15.75" customHeight="1">
      <c r="A1452" s="1" t="s">
        <v>255</v>
      </c>
      <c r="B1452" s="1">
        <v>5.0</v>
      </c>
      <c r="C1452" s="1" t="s">
        <v>3745</v>
      </c>
      <c r="D1452" s="1" t="s">
        <v>3746</v>
      </c>
      <c r="E1452" s="1" t="s">
        <v>10</v>
      </c>
      <c r="F1452" s="1" t="s">
        <v>11</v>
      </c>
      <c r="G1452" s="1" t="str">
        <f>IFERROR(__xludf.DUMMYFUNCTION("GOOGLETRANSLATE(D1452,""fr"",""en"")"),"#VALUE!")</f>
        <v>#VALUE!</v>
      </c>
    </row>
    <row r="1453" ht="15.75" customHeight="1">
      <c r="A1453" s="1" t="s">
        <v>3747</v>
      </c>
      <c r="B1453" s="1">
        <v>5.0</v>
      </c>
      <c r="C1453" s="1" t="s">
        <v>3748</v>
      </c>
      <c r="D1453" s="1" t="s">
        <v>3749</v>
      </c>
      <c r="E1453" s="1" t="s">
        <v>1543</v>
      </c>
      <c r="F1453" s="1" t="s">
        <v>118</v>
      </c>
      <c r="G1453" s="1" t="str">
        <f>IFERROR(__xludf.DUMMYFUNCTION("GOOGLETRANSLATE(D1453,""fr"",""en"")"),"#VALUE!")</f>
        <v>#VALUE!</v>
      </c>
    </row>
    <row r="1454" ht="15.75" customHeight="1">
      <c r="A1454" s="1" t="s">
        <v>3750</v>
      </c>
      <c r="B1454" s="1">
        <v>1.0</v>
      </c>
      <c r="C1454" s="1" t="s">
        <v>3751</v>
      </c>
      <c r="D1454" s="1" t="s">
        <v>3752</v>
      </c>
      <c r="E1454" s="1" t="s">
        <v>176</v>
      </c>
      <c r="F1454" s="1" t="s">
        <v>66</v>
      </c>
      <c r="G1454" s="1" t="str">
        <f>IFERROR(__xludf.DUMMYFUNCTION("GOOGLETRANSLATE(D1454,""fr"",""en"")"),"#VALUE!")</f>
        <v>#VALUE!</v>
      </c>
    </row>
    <row r="1455" ht="15.75" customHeight="1">
      <c r="A1455" s="1" t="s">
        <v>1023</v>
      </c>
      <c r="B1455" s="1">
        <v>4.0</v>
      </c>
      <c r="C1455" s="1" t="s">
        <v>3753</v>
      </c>
      <c r="D1455" s="1" t="s">
        <v>3754</v>
      </c>
      <c r="E1455" s="1" t="s">
        <v>52</v>
      </c>
      <c r="F1455" s="1" t="s">
        <v>11</v>
      </c>
      <c r="G1455" s="1" t="str">
        <f>IFERROR(__xludf.DUMMYFUNCTION("GOOGLETRANSLATE(D1455,""fr"",""en"")"),"#VALUE!")</f>
        <v>#VALUE!</v>
      </c>
    </row>
    <row r="1456" ht="15.75" customHeight="1">
      <c r="A1456" s="1" t="s">
        <v>2237</v>
      </c>
      <c r="B1456" s="1">
        <v>3.0</v>
      </c>
      <c r="C1456" s="1" t="s">
        <v>3755</v>
      </c>
      <c r="D1456" s="1" t="s">
        <v>3756</v>
      </c>
      <c r="E1456" s="1" t="s">
        <v>10</v>
      </c>
      <c r="F1456" s="1" t="s">
        <v>11</v>
      </c>
      <c r="G1456" s="1" t="str">
        <f>IFERROR(__xludf.DUMMYFUNCTION("GOOGLETRANSLATE(D1456,""fr"",""en"")"),"#VALUE!")</f>
        <v>#VALUE!</v>
      </c>
    </row>
    <row r="1457" ht="15.75" customHeight="1">
      <c r="A1457" s="1" t="s">
        <v>1830</v>
      </c>
      <c r="B1457" s="1">
        <v>3.0</v>
      </c>
      <c r="C1457" s="1" t="s">
        <v>3757</v>
      </c>
      <c r="D1457" s="1" t="s">
        <v>3758</v>
      </c>
      <c r="E1457" s="1" t="s">
        <v>176</v>
      </c>
      <c r="F1457" s="1" t="s">
        <v>66</v>
      </c>
      <c r="G1457" s="1" t="str">
        <f>IFERROR(__xludf.DUMMYFUNCTION("GOOGLETRANSLATE(D1457,""fr"",""en"")"),"#VALUE!")</f>
        <v>#VALUE!</v>
      </c>
    </row>
    <row r="1458" ht="15.75" customHeight="1">
      <c r="A1458" s="1" t="s">
        <v>899</v>
      </c>
      <c r="B1458" s="1">
        <v>4.0</v>
      </c>
      <c r="C1458" s="1" t="s">
        <v>3759</v>
      </c>
      <c r="D1458" s="1" t="s">
        <v>3760</v>
      </c>
      <c r="E1458" s="1" t="s">
        <v>10</v>
      </c>
      <c r="F1458" s="1" t="s">
        <v>11</v>
      </c>
      <c r="G1458" s="1" t="str">
        <f>IFERROR(__xludf.DUMMYFUNCTION("GOOGLETRANSLATE(D1458,""fr"",""en"")"),"#VALUE!")</f>
        <v>#VALUE!</v>
      </c>
    </row>
    <row r="1459" ht="15.75" customHeight="1">
      <c r="A1459" s="1" t="s">
        <v>3761</v>
      </c>
      <c r="B1459" s="1">
        <v>1.0</v>
      </c>
      <c r="C1459" s="1" t="s">
        <v>3762</v>
      </c>
      <c r="D1459" s="1" t="s">
        <v>3763</v>
      </c>
      <c r="E1459" s="1" t="s">
        <v>226</v>
      </c>
      <c r="F1459" s="1" t="s">
        <v>11</v>
      </c>
      <c r="G1459" s="1" t="str">
        <f>IFERROR(__xludf.DUMMYFUNCTION("GOOGLETRANSLATE(D1459,""fr"",""en"")"),"#VALUE!")</f>
        <v>#VALUE!</v>
      </c>
    </row>
    <row r="1460" ht="15.75" customHeight="1">
      <c r="A1460" s="1" t="s">
        <v>3764</v>
      </c>
      <c r="B1460" s="1">
        <v>1.0</v>
      </c>
      <c r="C1460" s="1" t="s">
        <v>3765</v>
      </c>
      <c r="D1460" s="1" t="s">
        <v>3766</v>
      </c>
      <c r="E1460" s="1" t="s">
        <v>750</v>
      </c>
      <c r="F1460" s="1" t="s">
        <v>110</v>
      </c>
      <c r="G1460" s="1" t="str">
        <f>IFERROR(__xludf.DUMMYFUNCTION("GOOGLETRANSLATE(D1460,""fr"",""en"")"),"#VALUE!")</f>
        <v>#VALUE!</v>
      </c>
    </row>
    <row r="1461" ht="15.75" customHeight="1">
      <c r="A1461" s="1" t="s">
        <v>3060</v>
      </c>
      <c r="B1461" s="1">
        <v>5.0</v>
      </c>
      <c r="C1461" s="1" t="s">
        <v>3767</v>
      </c>
      <c r="D1461" s="1" t="s">
        <v>3768</v>
      </c>
      <c r="E1461" s="1" t="s">
        <v>21</v>
      </c>
      <c r="F1461" s="1" t="s">
        <v>11</v>
      </c>
      <c r="G1461" s="1" t="str">
        <f>IFERROR(__xludf.DUMMYFUNCTION("GOOGLETRANSLATE(D1461,""fr"",""en"")"),"#VALUE!")</f>
        <v>#VALUE!</v>
      </c>
    </row>
    <row r="1462" ht="15.75" customHeight="1">
      <c r="A1462" s="1" t="s">
        <v>2388</v>
      </c>
      <c r="B1462" s="1">
        <v>1.0</v>
      </c>
      <c r="C1462" s="1" t="s">
        <v>3769</v>
      </c>
      <c r="D1462" s="1" t="s">
        <v>3770</v>
      </c>
      <c r="E1462" s="1" t="s">
        <v>10</v>
      </c>
      <c r="F1462" s="1" t="s">
        <v>11</v>
      </c>
      <c r="G1462" s="1" t="str">
        <f>IFERROR(__xludf.DUMMYFUNCTION("GOOGLETRANSLATE(D1462,""fr"",""en"")"),"#VALUE!")</f>
        <v>#VALUE!</v>
      </c>
    </row>
    <row r="1463" ht="15.75" customHeight="1">
      <c r="A1463" s="1" t="s">
        <v>661</v>
      </c>
      <c r="B1463" s="1">
        <v>1.0</v>
      </c>
      <c r="C1463" s="1" t="s">
        <v>3771</v>
      </c>
      <c r="D1463" s="1" t="s">
        <v>3772</v>
      </c>
      <c r="E1463" s="1" t="s">
        <v>10</v>
      </c>
      <c r="F1463" s="1" t="s">
        <v>11</v>
      </c>
      <c r="G1463" s="1" t="str">
        <f>IFERROR(__xludf.DUMMYFUNCTION("GOOGLETRANSLATE(D1463,""fr"",""en"")"),"#VALUE!")</f>
        <v>#VALUE!</v>
      </c>
    </row>
    <row r="1464" ht="15.75" customHeight="1">
      <c r="A1464" s="1" t="s">
        <v>597</v>
      </c>
      <c r="B1464" s="1">
        <v>4.0</v>
      </c>
      <c r="C1464" s="1" t="s">
        <v>3773</v>
      </c>
      <c r="D1464" s="1" t="s">
        <v>3774</v>
      </c>
      <c r="E1464" s="1" t="s">
        <v>10</v>
      </c>
      <c r="F1464" s="1" t="s">
        <v>11</v>
      </c>
      <c r="G1464" s="1" t="str">
        <f>IFERROR(__xludf.DUMMYFUNCTION("GOOGLETRANSLATE(D1464,""fr"",""en"")"),"#VALUE!")</f>
        <v>#VALUE!</v>
      </c>
    </row>
    <row r="1465" ht="15.75" customHeight="1">
      <c r="A1465" s="1" t="s">
        <v>3775</v>
      </c>
      <c r="B1465" s="1">
        <v>5.0</v>
      </c>
      <c r="C1465" s="1" t="s">
        <v>3776</v>
      </c>
      <c r="D1465" s="1" t="s">
        <v>3777</v>
      </c>
      <c r="E1465" s="1" t="s">
        <v>21</v>
      </c>
      <c r="F1465" s="1" t="s">
        <v>11</v>
      </c>
      <c r="G1465" s="1" t="str">
        <f>IFERROR(__xludf.DUMMYFUNCTION("GOOGLETRANSLATE(D1465,""fr"",""en"")"),"#VALUE!")</f>
        <v>#VALUE!</v>
      </c>
    </row>
    <row r="1466" ht="15.75" customHeight="1">
      <c r="A1466" s="1" t="s">
        <v>3778</v>
      </c>
      <c r="B1466" s="1">
        <v>5.0</v>
      </c>
      <c r="C1466" s="1" t="s">
        <v>3779</v>
      </c>
      <c r="D1466" s="1" t="s">
        <v>3780</v>
      </c>
      <c r="E1466" s="1" t="s">
        <v>21</v>
      </c>
      <c r="F1466" s="1" t="s">
        <v>11</v>
      </c>
      <c r="G1466" s="1" t="str">
        <f>IFERROR(__xludf.DUMMYFUNCTION("GOOGLETRANSLATE(D1466,""fr"",""en"")"),"#VALUE!")</f>
        <v>#VALUE!</v>
      </c>
    </row>
    <row r="1467" ht="15.75" customHeight="1">
      <c r="A1467" s="1" t="s">
        <v>255</v>
      </c>
      <c r="B1467" s="1">
        <v>4.0</v>
      </c>
      <c r="C1467" s="1" t="s">
        <v>3781</v>
      </c>
      <c r="D1467" s="1" t="s">
        <v>3782</v>
      </c>
      <c r="E1467" s="1" t="s">
        <v>10</v>
      </c>
      <c r="F1467" s="1" t="s">
        <v>11</v>
      </c>
      <c r="G1467" s="1" t="str">
        <f>IFERROR(__xludf.DUMMYFUNCTION("GOOGLETRANSLATE(D1467,""fr"",""en"")"),"#VALUE!")</f>
        <v>#VALUE!</v>
      </c>
    </row>
    <row r="1468" ht="15.75" customHeight="1">
      <c r="A1468" s="1" t="s">
        <v>31</v>
      </c>
      <c r="B1468" s="1">
        <v>5.0</v>
      </c>
      <c r="C1468" s="1" t="s">
        <v>3783</v>
      </c>
      <c r="D1468" s="1" t="s">
        <v>3784</v>
      </c>
      <c r="E1468" s="1" t="s">
        <v>21</v>
      </c>
      <c r="F1468" s="1" t="s">
        <v>11</v>
      </c>
      <c r="G1468" s="1" t="str">
        <f>IFERROR(__xludf.DUMMYFUNCTION("GOOGLETRANSLATE(D1468,""fr"",""en"")"),"#VALUE!")</f>
        <v>#VALUE!</v>
      </c>
    </row>
    <row r="1469" ht="15.75" customHeight="1">
      <c r="A1469" s="1" t="s">
        <v>600</v>
      </c>
      <c r="B1469" s="1">
        <v>3.0</v>
      </c>
      <c r="C1469" s="1" t="s">
        <v>3785</v>
      </c>
      <c r="D1469" s="1" t="s">
        <v>3786</v>
      </c>
      <c r="E1469" s="1" t="s">
        <v>373</v>
      </c>
      <c r="F1469" s="1" t="s">
        <v>118</v>
      </c>
      <c r="G1469" s="1" t="str">
        <f>IFERROR(__xludf.DUMMYFUNCTION("GOOGLETRANSLATE(D1469,""fr"",""en"")"),"#VALUE!")</f>
        <v>#VALUE!</v>
      </c>
    </row>
    <row r="1470" ht="15.75" customHeight="1">
      <c r="A1470" s="1" t="s">
        <v>367</v>
      </c>
      <c r="B1470" s="1">
        <v>4.0</v>
      </c>
      <c r="C1470" s="1" t="s">
        <v>3787</v>
      </c>
      <c r="D1470" s="1" t="s">
        <v>3788</v>
      </c>
      <c r="E1470" s="1" t="s">
        <v>10</v>
      </c>
      <c r="F1470" s="1" t="s">
        <v>11</v>
      </c>
      <c r="G1470" s="1" t="str">
        <f>IFERROR(__xludf.DUMMYFUNCTION("GOOGLETRANSLATE(D1470,""fr"",""en"")"),"#VALUE!")</f>
        <v>#VALUE!</v>
      </c>
    </row>
    <row r="1471" ht="15.75" customHeight="1">
      <c r="A1471" s="1" t="s">
        <v>585</v>
      </c>
      <c r="B1471" s="1">
        <v>4.0</v>
      </c>
      <c r="C1471" s="1" t="s">
        <v>3789</v>
      </c>
      <c r="D1471" s="1" t="s">
        <v>3790</v>
      </c>
      <c r="E1471" s="1" t="s">
        <v>10</v>
      </c>
      <c r="F1471" s="1" t="s">
        <v>11</v>
      </c>
      <c r="G1471" s="1" t="str">
        <f>IFERROR(__xludf.DUMMYFUNCTION("GOOGLETRANSLATE(D1471,""fr"",""en"")"),"#VALUE!")</f>
        <v>#VALUE!</v>
      </c>
    </row>
    <row r="1472" ht="15.75" customHeight="1">
      <c r="A1472" s="1" t="s">
        <v>569</v>
      </c>
      <c r="B1472" s="1">
        <v>5.0</v>
      </c>
      <c r="C1472" s="1" t="s">
        <v>3791</v>
      </c>
      <c r="D1472" s="1" t="s">
        <v>3792</v>
      </c>
      <c r="E1472" s="1" t="s">
        <v>10</v>
      </c>
      <c r="F1472" s="1" t="s">
        <v>11</v>
      </c>
      <c r="G1472" s="1" t="str">
        <f>IFERROR(__xludf.DUMMYFUNCTION("GOOGLETRANSLATE(D1472,""fr"",""en"")"),"#VALUE!")</f>
        <v>#VALUE!</v>
      </c>
    </row>
    <row r="1473" ht="15.75" customHeight="1">
      <c r="A1473" s="1" t="s">
        <v>3793</v>
      </c>
      <c r="B1473" s="1">
        <v>1.0</v>
      </c>
      <c r="C1473" s="1" t="s">
        <v>3794</v>
      </c>
      <c r="D1473" s="1" t="s">
        <v>3795</v>
      </c>
      <c r="E1473" s="1" t="s">
        <v>103</v>
      </c>
      <c r="F1473" s="1" t="s">
        <v>48</v>
      </c>
      <c r="G1473" s="1" t="str">
        <f>IFERROR(__xludf.DUMMYFUNCTION("GOOGLETRANSLATE(D1473,""fr"",""en"")"),"#VALUE!")</f>
        <v>#VALUE!</v>
      </c>
    </row>
    <row r="1474" ht="15.75" customHeight="1">
      <c r="A1474" s="1" t="s">
        <v>710</v>
      </c>
      <c r="B1474" s="1">
        <v>4.0</v>
      </c>
      <c r="C1474" s="1" t="s">
        <v>3796</v>
      </c>
      <c r="D1474" s="1" t="s">
        <v>3797</v>
      </c>
      <c r="E1474" s="1" t="s">
        <v>169</v>
      </c>
      <c r="F1474" s="1" t="s">
        <v>11</v>
      </c>
      <c r="G1474" s="1" t="str">
        <f>IFERROR(__xludf.DUMMYFUNCTION("GOOGLETRANSLATE(D1474,""fr"",""en"")"),"#VALUE!")</f>
        <v>#VALUE!</v>
      </c>
    </row>
    <row r="1475" ht="15.75" customHeight="1">
      <c r="A1475" s="1" t="s">
        <v>3798</v>
      </c>
      <c r="B1475" s="1">
        <v>2.0</v>
      </c>
      <c r="C1475" s="1" t="s">
        <v>3799</v>
      </c>
      <c r="D1475" s="1" t="s">
        <v>3800</v>
      </c>
      <c r="E1475" s="1" t="s">
        <v>296</v>
      </c>
      <c r="F1475" s="1" t="s">
        <v>11</v>
      </c>
      <c r="G1475" s="1" t="str">
        <f>IFERROR(__xludf.DUMMYFUNCTION("GOOGLETRANSLATE(D1475,""fr"",""en"")"),"#VALUE!")</f>
        <v>#VALUE!</v>
      </c>
    </row>
    <row r="1476" ht="15.75" customHeight="1">
      <c r="A1476" s="1" t="s">
        <v>3801</v>
      </c>
      <c r="B1476" s="1">
        <v>1.0</v>
      </c>
      <c r="C1476" s="1" t="s">
        <v>3802</v>
      </c>
      <c r="D1476" s="1" t="s">
        <v>3803</v>
      </c>
      <c r="E1476" s="1" t="s">
        <v>230</v>
      </c>
      <c r="F1476" s="1" t="s">
        <v>84</v>
      </c>
      <c r="G1476" s="1" t="str">
        <f>IFERROR(__xludf.DUMMYFUNCTION("GOOGLETRANSLATE(D1476,""fr"",""en"")"),"#VALUE!")</f>
        <v>#VALUE!</v>
      </c>
    </row>
    <row r="1477" ht="15.75" customHeight="1">
      <c r="A1477" s="1" t="s">
        <v>2048</v>
      </c>
      <c r="B1477" s="1">
        <v>5.0</v>
      </c>
      <c r="C1477" s="1" t="s">
        <v>3804</v>
      </c>
      <c r="D1477" s="1" t="s">
        <v>3805</v>
      </c>
      <c r="E1477" s="1" t="s">
        <v>21</v>
      </c>
      <c r="F1477" s="1" t="s">
        <v>11</v>
      </c>
      <c r="G1477" s="1" t="str">
        <f>IFERROR(__xludf.DUMMYFUNCTION("GOOGLETRANSLATE(D1477,""fr"",""en"")"),"#VALUE!")</f>
        <v>#VALUE!</v>
      </c>
    </row>
    <row r="1478" ht="15.75" customHeight="1">
      <c r="A1478" s="1" t="s">
        <v>564</v>
      </c>
      <c r="B1478" s="1">
        <v>1.0</v>
      </c>
      <c r="C1478" s="1" t="s">
        <v>3806</v>
      </c>
      <c r="D1478" s="1" t="s">
        <v>3807</v>
      </c>
      <c r="E1478" s="1" t="s">
        <v>296</v>
      </c>
      <c r="F1478" s="1" t="s">
        <v>48</v>
      </c>
      <c r="G1478" s="1" t="str">
        <f>IFERROR(__xludf.DUMMYFUNCTION("GOOGLETRANSLATE(D1478,""fr"",""en"")"),"#VALUE!")</f>
        <v>#VALUE!</v>
      </c>
    </row>
    <row r="1479" ht="15.75" customHeight="1">
      <c r="A1479" s="1" t="s">
        <v>3808</v>
      </c>
      <c r="B1479" s="1">
        <v>2.0</v>
      </c>
      <c r="C1479" s="1" t="s">
        <v>3809</v>
      </c>
      <c r="D1479" s="1" t="s">
        <v>3810</v>
      </c>
      <c r="E1479" s="1" t="s">
        <v>280</v>
      </c>
      <c r="F1479" s="1" t="s">
        <v>11</v>
      </c>
      <c r="G1479" s="1" t="str">
        <f>IFERROR(__xludf.DUMMYFUNCTION("GOOGLETRANSLATE(D1479,""fr"",""en"")"),"#VALUE!")</f>
        <v>#VALUE!</v>
      </c>
    </row>
    <row r="1480" ht="15.75" customHeight="1">
      <c r="A1480" s="1" t="s">
        <v>3251</v>
      </c>
      <c r="B1480" s="1">
        <v>4.0</v>
      </c>
      <c r="C1480" s="1" t="s">
        <v>3811</v>
      </c>
      <c r="D1480" s="1" t="s">
        <v>3812</v>
      </c>
      <c r="E1480" s="1" t="s">
        <v>103</v>
      </c>
      <c r="F1480" s="1" t="s">
        <v>48</v>
      </c>
      <c r="G1480" s="1" t="str">
        <f>IFERROR(__xludf.DUMMYFUNCTION("GOOGLETRANSLATE(D1480,""fr"",""en"")"),"#VALUE!")</f>
        <v>#VALUE!</v>
      </c>
    </row>
    <row r="1481" ht="15.75" customHeight="1">
      <c r="A1481" s="1" t="s">
        <v>3813</v>
      </c>
      <c r="B1481" s="1">
        <v>1.0</v>
      </c>
      <c r="C1481" s="1" t="s">
        <v>3814</v>
      </c>
      <c r="D1481" s="1" t="s">
        <v>3815</v>
      </c>
      <c r="E1481" s="1" t="s">
        <v>117</v>
      </c>
      <c r="F1481" s="1" t="s">
        <v>118</v>
      </c>
      <c r="G1481" s="1" t="str">
        <f>IFERROR(__xludf.DUMMYFUNCTION("GOOGLETRANSLATE(D1481,""fr"",""en"")"),"#VALUE!")</f>
        <v>#VALUE!</v>
      </c>
    </row>
    <row r="1482" ht="15.75" customHeight="1">
      <c r="A1482" s="1" t="s">
        <v>2203</v>
      </c>
      <c r="B1482" s="1">
        <v>1.0</v>
      </c>
      <c r="C1482" s="1" t="s">
        <v>3816</v>
      </c>
      <c r="D1482" s="1" t="s">
        <v>3817</v>
      </c>
      <c r="E1482" s="1" t="s">
        <v>575</v>
      </c>
      <c r="F1482" s="1" t="s">
        <v>84</v>
      </c>
      <c r="G1482" s="1" t="str">
        <f>IFERROR(__xludf.DUMMYFUNCTION("GOOGLETRANSLATE(D1482,""fr"",""en"")"),"#VALUE!")</f>
        <v>#VALUE!</v>
      </c>
    </row>
    <row r="1483" ht="15.75" customHeight="1">
      <c r="A1483" s="1" t="s">
        <v>3818</v>
      </c>
      <c r="B1483" s="1">
        <v>1.0</v>
      </c>
      <c r="C1483" s="1" t="s">
        <v>3819</v>
      </c>
      <c r="D1483" s="1" t="s">
        <v>3820</v>
      </c>
      <c r="E1483" s="1" t="s">
        <v>125</v>
      </c>
      <c r="F1483" s="1" t="s">
        <v>11</v>
      </c>
      <c r="G1483" s="1" t="str">
        <f>IFERROR(__xludf.DUMMYFUNCTION("GOOGLETRANSLATE(D1483,""fr"",""en"")"),"#VALUE!")</f>
        <v>#VALUE!</v>
      </c>
    </row>
    <row r="1484" ht="15.75" customHeight="1">
      <c r="A1484" s="1" t="s">
        <v>606</v>
      </c>
      <c r="B1484" s="1">
        <v>5.0</v>
      </c>
      <c r="C1484" s="1" t="s">
        <v>3821</v>
      </c>
      <c r="D1484" s="1" t="s">
        <v>3822</v>
      </c>
      <c r="E1484" s="1" t="s">
        <v>21</v>
      </c>
      <c r="F1484" s="1" t="s">
        <v>11</v>
      </c>
      <c r="G1484" s="1" t="str">
        <f>IFERROR(__xludf.DUMMYFUNCTION("GOOGLETRANSLATE(D1484,""fr"",""en"")"),"#VALUE!")</f>
        <v>#VALUE!</v>
      </c>
    </row>
    <row r="1485" ht="15.75" customHeight="1">
      <c r="A1485" s="1" t="s">
        <v>3823</v>
      </c>
      <c r="B1485" s="1">
        <v>5.0</v>
      </c>
      <c r="C1485" s="1" t="s">
        <v>3824</v>
      </c>
      <c r="D1485" s="1" t="s">
        <v>3825</v>
      </c>
      <c r="E1485" s="1" t="s">
        <v>614</v>
      </c>
      <c r="F1485" s="1" t="s">
        <v>30</v>
      </c>
      <c r="G1485" s="1" t="str">
        <f>IFERROR(__xludf.DUMMYFUNCTION("GOOGLETRANSLATE(D1485,""fr"",""en"")"),"#VALUE!")</f>
        <v>#VALUE!</v>
      </c>
    </row>
    <row r="1486" ht="15.75" customHeight="1">
      <c r="A1486" s="1" t="s">
        <v>774</v>
      </c>
      <c r="B1486" s="1">
        <v>4.0</v>
      </c>
      <c r="C1486" s="1" t="s">
        <v>3826</v>
      </c>
      <c r="D1486" s="1" t="s">
        <v>3827</v>
      </c>
      <c r="E1486" s="1" t="s">
        <v>10</v>
      </c>
      <c r="F1486" s="1" t="s">
        <v>11</v>
      </c>
      <c r="G1486" s="1" t="str">
        <f>IFERROR(__xludf.DUMMYFUNCTION("GOOGLETRANSLATE(D1486,""fr"",""en"")"),"#VALUE!")</f>
        <v>#VALUE!</v>
      </c>
    </row>
    <row r="1487" ht="15.75" customHeight="1">
      <c r="A1487" s="1" t="s">
        <v>85</v>
      </c>
      <c r="B1487" s="1">
        <v>5.0</v>
      </c>
      <c r="C1487" s="1" t="s">
        <v>3828</v>
      </c>
      <c r="D1487" s="1" t="s">
        <v>3829</v>
      </c>
      <c r="E1487" s="1" t="s">
        <v>21</v>
      </c>
      <c r="F1487" s="1" t="s">
        <v>11</v>
      </c>
      <c r="G1487" s="1" t="str">
        <f>IFERROR(__xludf.DUMMYFUNCTION("GOOGLETRANSLATE(D1487,""fr"",""en"")"),"#VALUE!")</f>
        <v>#VALUE!</v>
      </c>
    </row>
    <row r="1488" ht="15.75" customHeight="1">
      <c r="A1488" s="1" t="s">
        <v>1135</v>
      </c>
      <c r="B1488" s="1">
        <v>4.0</v>
      </c>
      <c r="C1488" s="1" t="s">
        <v>3830</v>
      </c>
      <c r="D1488" s="1" t="s">
        <v>3831</v>
      </c>
      <c r="E1488" s="1" t="s">
        <v>21</v>
      </c>
      <c r="F1488" s="1" t="s">
        <v>11</v>
      </c>
      <c r="G1488" s="1" t="str">
        <f>IFERROR(__xludf.DUMMYFUNCTION("GOOGLETRANSLATE(D1488,""fr"",""en"")"),"#VALUE!")</f>
        <v>#VALUE!</v>
      </c>
    </row>
    <row r="1489" ht="15.75" customHeight="1">
      <c r="A1489" s="1" t="s">
        <v>3180</v>
      </c>
      <c r="B1489" s="1">
        <v>1.0</v>
      </c>
      <c r="C1489" s="1" t="s">
        <v>3832</v>
      </c>
      <c r="D1489" s="1" t="s">
        <v>3833</v>
      </c>
      <c r="E1489" s="1" t="s">
        <v>21</v>
      </c>
      <c r="F1489" s="1" t="s">
        <v>11</v>
      </c>
      <c r="G1489" s="1" t="str">
        <f>IFERROR(__xludf.DUMMYFUNCTION("GOOGLETRANSLATE(D1489,""fr"",""en"")"),"#VALUE!")</f>
        <v>#VALUE!</v>
      </c>
    </row>
    <row r="1490" ht="15.75" customHeight="1">
      <c r="A1490" s="1" t="s">
        <v>3374</v>
      </c>
      <c r="B1490" s="1">
        <v>3.0</v>
      </c>
      <c r="C1490" s="1" t="s">
        <v>3834</v>
      </c>
      <c r="D1490" s="1" t="s">
        <v>3835</v>
      </c>
      <c r="E1490" s="1" t="s">
        <v>109</v>
      </c>
      <c r="F1490" s="1" t="s">
        <v>11</v>
      </c>
      <c r="G1490" s="1" t="str">
        <f>IFERROR(__xludf.DUMMYFUNCTION("GOOGLETRANSLATE(D1490,""fr"",""en"")"),"#VALUE!")</f>
        <v>#VALUE!</v>
      </c>
    </row>
    <row r="1491" ht="15.75" customHeight="1">
      <c r="A1491" s="1" t="s">
        <v>1690</v>
      </c>
      <c r="B1491" s="1">
        <v>3.0</v>
      </c>
      <c r="C1491" s="1" t="s">
        <v>3836</v>
      </c>
      <c r="D1491" s="1" t="s">
        <v>3837</v>
      </c>
      <c r="E1491" s="1" t="s">
        <v>10</v>
      </c>
      <c r="F1491" s="1" t="s">
        <v>11</v>
      </c>
      <c r="G1491" s="1" t="str">
        <f>IFERROR(__xludf.DUMMYFUNCTION("GOOGLETRANSLATE(D1491,""fr"",""en"")"),"#VALUE!")</f>
        <v>#VALUE!</v>
      </c>
    </row>
    <row r="1492" ht="15.75" customHeight="1">
      <c r="A1492" s="1" t="s">
        <v>1764</v>
      </c>
      <c r="B1492" s="1">
        <v>1.0</v>
      </c>
      <c r="C1492" s="1" t="s">
        <v>3838</v>
      </c>
      <c r="D1492" s="1" t="s">
        <v>3839</v>
      </c>
      <c r="E1492" s="1" t="s">
        <v>10</v>
      </c>
      <c r="F1492" s="1" t="s">
        <v>11</v>
      </c>
      <c r="G1492" s="1" t="str">
        <f>IFERROR(__xludf.DUMMYFUNCTION("GOOGLETRANSLATE(D1492,""fr"",""en"")"),"#VALUE!")</f>
        <v>#VALUE!</v>
      </c>
    </row>
    <row r="1493" ht="15.75" customHeight="1">
      <c r="A1493" s="1" t="s">
        <v>3840</v>
      </c>
      <c r="B1493" s="1">
        <v>1.0</v>
      </c>
      <c r="C1493" s="1" t="s">
        <v>3841</v>
      </c>
      <c r="D1493" s="1" t="s">
        <v>3842</v>
      </c>
      <c r="E1493" s="1" t="s">
        <v>29</v>
      </c>
      <c r="F1493" s="1" t="s">
        <v>30</v>
      </c>
      <c r="G1493" s="1" t="str">
        <f>IFERROR(__xludf.DUMMYFUNCTION("GOOGLETRANSLATE(D1493,""fr"",""en"")"),"#VALUE!")</f>
        <v>#VALUE!</v>
      </c>
    </row>
    <row r="1494" ht="15.75" customHeight="1">
      <c r="A1494" s="1" t="s">
        <v>1439</v>
      </c>
      <c r="B1494" s="1">
        <v>3.0</v>
      </c>
      <c r="C1494" s="1" t="s">
        <v>3843</v>
      </c>
      <c r="D1494" s="1" t="s">
        <v>3844</v>
      </c>
      <c r="E1494" s="1" t="s">
        <v>10</v>
      </c>
      <c r="F1494" s="1" t="s">
        <v>11</v>
      </c>
      <c r="G1494" s="1" t="str">
        <f>IFERROR(__xludf.DUMMYFUNCTION("GOOGLETRANSLATE(D1494,""fr"",""en"")"),"#VALUE!")</f>
        <v>#VALUE!</v>
      </c>
    </row>
    <row r="1495" ht="15.75" customHeight="1">
      <c r="A1495" s="1" t="s">
        <v>3845</v>
      </c>
      <c r="B1495" s="1">
        <v>1.0</v>
      </c>
      <c r="C1495" s="1" t="s">
        <v>3846</v>
      </c>
      <c r="D1495" s="1" t="s">
        <v>3847</v>
      </c>
      <c r="E1495" s="1" t="s">
        <v>52</v>
      </c>
      <c r="F1495" s="1" t="s">
        <v>110</v>
      </c>
      <c r="G1495" s="1" t="str">
        <f>IFERROR(__xludf.DUMMYFUNCTION("GOOGLETRANSLATE(D1495,""fr"",""en"")"),"#VALUE!")</f>
        <v>#VALUE!</v>
      </c>
    </row>
    <row r="1496" ht="15.75" customHeight="1">
      <c r="A1496" s="1" t="s">
        <v>502</v>
      </c>
      <c r="B1496" s="1">
        <v>5.0</v>
      </c>
      <c r="C1496" s="1" t="s">
        <v>3848</v>
      </c>
      <c r="D1496" s="1" t="s">
        <v>3849</v>
      </c>
      <c r="E1496" s="1" t="s">
        <v>10</v>
      </c>
      <c r="F1496" s="1" t="s">
        <v>11</v>
      </c>
      <c r="G1496" s="1" t="str">
        <f>IFERROR(__xludf.DUMMYFUNCTION("GOOGLETRANSLATE(D1496,""fr"",""en"")"),"#VALUE!")</f>
        <v>#VALUE!</v>
      </c>
    </row>
    <row r="1497" ht="15.75" customHeight="1">
      <c r="A1497" s="1" t="s">
        <v>3850</v>
      </c>
      <c r="B1497" s="1">
        <v>1.0</v>
      </c>
      <c r="C1497" s="1" t="s">
        <v>3851</v>
      </c>
      <c r="D1497" s="1" t="s">
        <v>3852</v>
      </c>
      <c r="E1497" s="1" t="s">
        <v>10</v>
      </c>
      <c r="F1497" s="1" t="s">
        <v>11</v>
      </c>
      <c r="G1497" s="1" t="str">
        <f>IFERROR(__xludf.DUMMYFUNCTION("GOOGLETRANSLATE(D1497,""fr"",""en"")"),"#VALUE!")</f>
        <v>#VALUE!</v>
      </c>
    </row>
    <row r="1498" ht="15.75" customHeight="1">
      <c r="A1498" s="1" t="s">
        <v>3853</v>
      </c>
      <c r="B1498" s="1">
        <v>1.0</v>
      </c>
      <c r="C1498" s="1" t="s">
        <v>3854</v>
      </c>
      <c r="D1498" s="1" t="s">
        <v>3855</v>
      </c>
      <c r="E1498" s="1" t="s">
        <v>176</v>
      </c>
      <c r="F1498" s="1" t="s">
        <v>66</v>
      </c>
      <c r="G1498" s="1" t="str">
        <f>IFERROR(__xludf.DUMMYFUNCTION("GOOGLETRANSLATE(D1498,""fr"",""en"")"),"#VALUE!")</f>
        <v>#VALUE!</v>
      </c>
    </row>
    <row r="1499" ht="15.75" customHeight="1">
      <c r="A1499" s="1" t="s">
        <v>3856</v>
      </c>
      <c r="B1499" s="1">
        <v>5.0</v>
      </c>
      <c r="C1499" s="1" t="s">
        <v>3857</v>
      </c>
      <c r="D1499" s="1" t="s">
        <v>3858</v>
      </c>
      <c r="E1499" s="1" t="s">
        <v>448</v>
      </c>
      <c r="F1499" s="1" t="s">
        <v>84</v>
      </c>
      <c r="G1499" s="1" t="str">
        <f>IFERROR(__xludf.DUMMYFUNCTION("GOOGLETRANSLATE(D1499,""fr"",""en"")"),"#VALUE!")</f>
        <v>#VALUE!</v>
      </c>
    </row>
    <row r="1500" ht="15.75" customHeight="1">
      <c r="A1500" s="1" t="s">
        <v>3859</v>
      </c>
      <c r="B1500" s="1">
        <v>5.0</v>
      </c>
      <c r="C1500" s="1" t="s">
        <v>3860</v>
      </c>
      <c r="D1500" s="1" t="s">
        <v>3861</v>
      </c>
      <c r="E1500" s="1" t="s">
        <v>554</v>
      </c>
      <c r="F1500" s="1" t="s">
        <v>30</v>
      </c>
      <c r="G1500" s="1" t="str">
        <f>IFERROR(__xludf.DUMMYFUNCTION("GOOGLETRANSLATE(D1500,""fr"",""en"")"),"#VALUE!")</f>
        <v>#VALUE!</v>
      </c>
    </row>
    <row r="1501" ht="15.75" customHeight="1">
      <c r="A1501" s="1" t="s">
        <v>1138</v>
      </c>
      <c r="B1501" s="1">
        <v>4.0</v>
      </c>
      <c r="C1501" s="1" t="s">
        <v>3862</v>
      </c>
      <c r="D1501" s="1" t="s">
        <v>3863</v>
      </c>
      <c r="E1501" s="1" t="s">
        <v>21</v>
      </c>
      <c r="F1501" s="1" t="s">
        <v>11</v>
      </c>
      <c r="G1501" s="1" t="str">
        <f>IFERROR(__xludf.DUMMYFUNCTION("GOOGLETRANSLATE(D1501,""fr"",""en"")"),"#VALUE!")</f>
        <v>#VALUE!</v>
      </c>
    </row>
    <row r="1502" ht="15.75" customHeight="1">
      <c r="A1502" s="1" t="s">
        <v>1969</v>
      </c>
      <c r="B1502" s="1">
        <v>3.0</v>
      </c>
      <c r="C1502" s="1" t="s">
        <v>3864</v>
      </c>
      <c r="D1502" s="1" t="s">
        <v>3865</v>
      </c>
      <c r="E1502" s="1" t="s">
        <v>21</v>
      </c>
      <c r="F1502" s="1" t="s">
        <v>11</v>
      </c>
      <c r="G1502" s="1" t="str">
        <f>IFERROR(__xludf.DUMMYFUNCTION("GOOGLETRANSLATE(D1502,""fr"",""en"")"),"#VALUE!")</f>
        <v>#VALUE!</v>
      </c>
    </row>
    <row r="1503" ht="15.75" customHeight="1">
      <c r="A1503" s="1" t="s">
        <v>2694</v>
      </c>
      <c r="B1503" s="1">
        <v>1.0</v>
      </c>
      <c r="C1503" s="1" t="s">
        <v>3866</v>
      </c>
      <c r="D1503" s="1" t="s">
        <v>3867</v>
      </c>
      <c r="E1503" s="1" t="s">
        <v>10</v>
      </c>
      <c r="F1503" s="1" t="s">
        <v>11</v>
      </c>
      <c r="G1503" s="1" t="str">
        <f>IFERROR(__xludf.DUMMYFUNCTION("GOOGLETRANSLATE(D1503,""fr"",""en"")"),"#VALUE!")</f>
        <v>#VALUE!</v>
      </c>
    </row>
    <row r="1504" ht="15.75" customHeight="1">
      <c r="A1504" s="1" t="s">
        <v>3868</v>
      </c>
      <c r="B1504" s="1">
        <v>3.0</v>
      </c>
      <c r="C1504" s="1" t="s">
        <v>3869</v>
      </c>
      <c r="D1504" s="1" t="s">
        <v>3870</v>
      </c>
      <c r="E1504" s="1" t="s">
        <v>21</v>
      </c>
      <c r="F1504" s="1" t="s">
        <v>11</v>
      </c>
      <c r="G1504" s="1" t="str">
        <f>IFERROR(__xludf.DUMMYFUNCTION("GOOGLETRANSLATE(D1504,""fr"",""en"")"),"#VALUE!")</f>
        <v>#VALUE!</v>
      </c>
    </row>
    <row r="1505" ht="15.75" customHeight="1">
      <c r="A1505" s="1" t="s">
        <v>3871</v>
      </c>
      <c r="B1505" s="1">
        <v>2.0</v>
      </c>
      <c r="C1505" s="1" t="s">
        <v>3872</v>
      </c>
      <c r="D1505" s="1" t="s">
        <v>3873</v>
      </c>
      <c r="E1505" s="1" t="s">
        <v>614</v>
      </c>
      <c r="F1505" s="1" t="s">
        <v>30</v>
      </c>
      <c r="G1505" s="1" t="str">
        <f>IFERROR(__xludf.DUMMYFUNCTION("GOOGLETRANSLATE(D1505,""fr"",""en"")"),"#VALUE!")</f>
        <v>#VALUE!</v>
      </c>
    </row>
    <row r="1506" ht="15.75" customHeight="1">
      <c r="A1506" s="1" t="s">
        <v>3874</v>
      </c>
      <c r="B1506" s="1">
        <v>1.0</v>
      </c>
      <c r="C1506" s="1" t="s">
        <v>3875</v>
      </c>
      <c r="D1506" s="1" t="s">
        <v>3876</v>
      </c>
      <c r="E1506" s="1" t="s">
        <v>196</v>
      </c>
      <c r="F1506" s="1" t="s">
        <v>118</v>
      </c>
      <c r="G1506" s="1" t="str">
        <f>IFERROR(__xludf.DUMMYFUNCTION("GOOGLETRANSLATE(D1506,""fr"",""en"")"),"#VALUE!")</f>
        <v>#VALUE!</v>
      </c>
    </row>
    <row r="1507" ht="15.75" customHeight="1">
      <c r="A1507" s="1" t="s">
        <v>439</v>
      </c>
      <c r="B1507" s="1">
        <v>5.0</v>
      </c>
      <c r="C1507" s="1" t="s">
        <v>3877</v>
      </c>
      <c r="D1507" s="1" t="s">
        <v>3878</v>
      </c>
      <c r="E1507" s="1" t="s">
        <v>21</v>
      </c>
      <c r="F1507" s="1" t="s">
        <v>11</v>
      </c>
      <c r="G1507" s="1" t="str">
        <f>IFERROR(__xludf.DUMMYFUNCTION("GOOGLETRANSLATE(D1507,""fr"",""en"")"),"#VALUE!")</f>
        <v>#VALUE!</v>
      </c>
    </row>
    <row r="1508" ht="15.75" customHeight="1">
      <c r="A1508" s="1" t="s">
        <v>2914</v>
      </c>
      <c r="B1508" s="1">
        <v>2.0</v>
      </c>
      <c r="C1508" s="1" t="s">
        <v>3879</v>
      </c>
      <c r="D1508" s="1" t="s">
        <v>3880</v>
      </c>
      <c r="E1508" s="1" t="s">
        <v>169</v>
      </c>
      <c r="F1508" s="1" t="s">
        <v>11</v>
      </c>
      <c r="G1508" s="1" t="str">
        <f>IFERROR(__xludf.DUMMYFUNCTION("GOOGLETRANSLATE(D1508,""fr"",""en"")"),"#VALUE!")</f>
        <v>#VALUE!</v>
      </c>
    </row>
    <row r="1509" ht="15.75" customHeight="1">
      <c r="A1509" s="1" t="s">
        <v>3881</v>
      </c>
      <c r="B1509" s="1">
        <v>5.0</v>
      </c>
      <c r="C1509" s="1" t="s">
        <v>3882</v>
      </c>
      <c r="D1509" s="1" t="s">
        <v>3883</v>
      </c>
      <c r="E1509" s="1" t="s">
        <v>614</v>
      </c>
      <c r="F1509" s="1" t="s">
        <v>30</v>
      </c>
      <c r="G1509" s="1" t="str">
        <f>IFERROR(__xludf.DUMMYFUNCTION("GOOGLETRANSLATE(D1509,""fr"",""en"")"),"#VALUE!")</f>
        <v>#VALUE!</v>
      </c>
    </row>
    <row r="1510" ht="15.75" customHeight="1">
      <c r="A1510" s="1" t="s">
        <v>647</v>
      </c>
      <c r="B1510" s="1">
        <v>5.0</v>
      </c>
      <c r="C1510" s="1" t="s">
        <v>3884</v>
      </c>
      <c r="D1510" s="1" t="s">
        <v>3885</v>
      </c>
      <c r="E1510" s="1" t="s">
        <v>169</v>
      </c>
      <c r="F1510" s="1" t="s">
        <v>11</v>
      </c>
      <c r="G1510" s="1" t="str">
        <f>IFERROR(__xludf.DUMMYFUNCTION("GOOGLETRANSLATE(D1510,""fr"",""en"")"),"#VALUE!")</f>
        <v>#VALUE!</v>
      </c>
    </row>
    <row r="1511" ht="15.75" customHeight="1">
      <c r="A1511" s="1" t="s">
        <v>3886</v>
      </c>
      <c r="B1511" s="1">
        <v>1.0</v>
      </c>
      <c r="C1511" s="1" t="s">
        <v>3887</v>
      </c>
      <c r="D1511" s="1" t="s">
        <v>3888</v>
      </c>
      <c r="E1511" s="1" t="s">
        <v>273</v>
      </c>
      <c r="F1511" s="1" t="s">
        <v>11</v>
      </c>
      <c r="G1511" s="1" t="str">
        <f>IFERROR(__xludf.DUMMYFUNCTION("GOOGLETRANSLATE(D1511,""fr"",""en"")"),"#VALUE!")</f>
        <v>#VALUE!</v>
      </c>
    </row>
    <row r="1512" ht="15.75" customHeight="1">
      <c r="A1512" s="1" t="s">
        <v>3889</v>
      </c>
      <c r="B1512" s="1">
        <v>2.0</v>
      </c>
      <c r="C1512" s="1" t="s">
        <v>3890</v>
      </c>
      <c r="D1512" s="1" t="s">
        <v>3891</v>
      </c>
      <c r="E1512" s="1" t="s">
        <v>226</v>
      </c>
      <c r="F1512" s="1" t="s">
        <v>110</v>
      </c>
      <c r="G1512" s="1" t="str">
        <f>IFERROR(__xludf.DUMMYFUNCTION("GOOGLETRANSLATE(D1512,""fr"",""en"")"),"Big disappointment: the maif wrongly accused me of not having paid my contribution in time, when I had paid, then while admitting this error and by reimbursing the amount that I had finally paid twice refused To restart my Raqvam contract without any just"&amp;"ification .... despite my emails and my calls no one could explain to me the cause of these acts which seem unfair. I do not understand this attitude which lacks respect and explanations.")</f>
        <v>Big disappointment: the maif wrongly accused me of not having paid my contribution in time, when I had paid, then while admitting this error and by reimbursing the amount that I had finally paid twice refused To restart my Raqvam contract without any justification .... despite my emails and my calls no one could explain to me the cause of these acts which seem unfair. I do not understand this attitude which lacks respect and explanations.</v>
      </c>
    </row>
    <row r="1513" ht="15.75" customHeight="1">
      <c r="A1513" s="1" t="s">
        <v>236</v>
      </c>
      <c r="B1513" s="1">
        <v>4.0</v>
      </c>
      <c r="C1513" s="1" t="s">
        <v>3892</v>
      </c>
      <c r="D1513" s="1" t="s">
        <v>3893</v>
      </c>
      <c r="E1513" s="1" t="s">
        <v>169</v>
      </c>
      <c r="F1513" s="1" t="s">
        <v>11</v>
      </c>
      <c r="G1513" s="1" t="str">
        <f>IFERROR(__xludf.DUMMYFUNCTION("GOOGLETRANSLATE(D1513,""fr"",""en"")"),"#VALUE!")</f>
        <v>#VALUE!</v>
      </c>
    </row>
    <row r="1514" ht="15.75" customHeight="1">
      <c r="A1514" s="1" t="s">
        <v>452</v>
      </c>
      <c r="B1514" s="1">
        <v>2.0</v>
      </c>
      <c r="C1514" s="1" t="s">
        <v>3894</v>
      </c>
      <c r="D1514" s="1" t="s">
        <v>3895</v>
      </c>
      <c r="E1514" s="1" t="s">
        <v>292</v>
      </c>
      <c r="F1514" s="1" t="s">
        <v>11</v>
      </c>
      <c r="G1514" s="1" t="str">
        <f>IFERROR(__xludf.DUMMYFUNCTION("GOOGLETRANSLATE(D1514,""fr"",""en"")"),"#VALUE!")</f>
        <v>#VALUE!</v>
      </c>
    </row>
    <row r="1515" ht="15.75" customHeight="1">
      <c r="A1515" s="1" t="s">
        <v>585</v>
      </c>
      <c r="B1515" s="1">
        <v>3.0</v>
      </c>
      <c r="C1515" s="1" t="s">
        <v>3896</v>
      </c>
      <c r="D1515" s="1" t="s">
        <v>3897</v>
      </c>
      <c r="E1515" s="1" t="s">
        <v>10</v>
      </c>
      <c r="F1515" s="1" t="s">
        <v>11</v>
      </c>
      <c r="G1515" s="1" t="str">
        <f>IFERROR(__xludf.DUMMYFUNCTION("GOOGLETRANSLATE(D1515,""fr"",""en"")"),"#VALUE!")</f>
        <v>#VALUE!</v>
      </c>
    </row>
    <row r="1516" ht="15.75" customHeight="1">
      <c r="A1516" s="1" t="s">
        <v>2228</v>
      </c>
      <c r="B1516" s="1">
        <v>3.0</v>
      </c>
      <c r="C1516" s="1" t="s">
        <v>3898</v>
      </c>
      <c r="D1516" s="1" t="s">
        <v>3899</v>
      </c>
      <c r="E1516" s="1" t="s">
        <v>21</v>
      </c>
      <c r="F1516" s="1" t="s">
        <v>11</v>
      </c>
      <c r="G1516" s="1" t="str">
        <f>IFERROR(__xludf.DUMMYFUNCTION("GOOGLETRANSLATE(D1516,""fr"",""en"")"),"#VALUE!")</f>
        <v>#VALUE!</v>
      </c>
    </row>
    <row r="1517" ht="15.75" customHeight="1">
      <c r="A1517" s="1" t="s">
        <v>3900</v>
      </c>
      <c r="B1517" s="1">
        <v>1.0</v>
      </c>
      <c r="C1517" s="1" t="s">
        <v>3901</v>
      </c>
      <c r="D1517" s="1" t="s">
        <v>3902</v>
      </c>
      <c r="E1517" s="1" t="s">
        <v>292</v>
      </c>
      <c r="F1517" s="1" t="s">
        <v>11</v>
      </c>
      <c r="G1517" s="1" t="str">
        <f>IFERROR(__xludf.DUMMYFUNCTION("GOOGLETRANSLATE(D1517,""fr"",""en"")"),"#VALUE!")</f>
        <v>#VALUE!</v>
      </c>
    </row>
    <row r="1518" ht="15.75" customHeight="1">
      <c r="A1518" s="1" t="s">
        <v>1298</v>
      </c>
      <c r="B1518" s="1">
        <v>4.0</v>
      </c>
      <c r="C1518" s="1" t="s">
        <v>3903</v>
      </c>
      <c r="D1518" s="1" t="s">
        <v>3904</v>
      </c>
      <c r="E1518" s="1" t="s">
        <v>484</v>
      </c>
      <c r="F1518" s="1" t="s">
        <v>30</v>
      </c>
      <c r="G1518" s="1" t="str">
        <f>IFERROR(__xludf.DUMMYFUNCTION("GOOGLETRANSLATE(D1518,""fr"",""en"")"),"#VALUE!")</f>
        <v>#VALUE!</v>
      </c>
    </row>
    <row r="1519" ht="15.75" customHeight="1">
      <c r="A1519" s="1" t="s">
        <v>988</v>
      </c>
      <c r="B1519" s="1">
        <v>3.0</v>
      </c>
      <c r="C1519" s="1" t="s">
        <v>3905</v>
      </c>
      <c r="D1519" s="1" t="s">
        <v>3906</v>
      </c>
      <c r="E1519" s="1" t="s">
        <v>176</v>
      </c>
      <c r="F1519" s="1" t="s">
        <v>66</v>
      </c>
      <c r="G1519" s="1" t="str">
        <f>IFERROR(__xludf.DUMMYFUNCTION("GOOGLETRANSLATE(D1519,""fr"",""en"")"),"#VALUE!")</f>
        <v>#VALUE!</v>
      </c>
    </row>
    <row r="1520" ht="15.75" customHeight="1">
      <c r="A1520" s="1" t="s">
        <v>166</v>
      </c>
      <c r="B1520" s="1">
        <v>2.0</v>
      </c>
      <c r="C1520" s="1" t="s">
        <v>3907</v>
      </c>
      <c r="D1520" s="1" t="s">
        <v>3908</v>
      </c>
      <c r="E1520" s="1" t="s">
        <v>169</v>
      </c>
      <c r="F1520" s="1" t="s">
        <v>11</v>
      </c>
      <c r="G1520" s="1" t="str">
        <f>IFERROR(__xludf.DUMMYFUNCTION("GOOGLETRANSLATE(D1520,""fr"",""en"")"),"#VALUE!")</f>
        <v>#VALUE!</v>
      </c>
    </row>
    <row r="1521" ht="15.75" customHeight="1">
      <c r="A1521" s="1" t="s">
        <v>1361</v>
      </c>
      <c r="B1521" s="1">
        <v>1.0</v>
      </c>
      <c r="C1521" s="1" t="s">
        <v>3909</v>
      </c>
      <c r="D1521" s="1" t="s">
        <v>3910</v>
      </c>
      <c r="E1521" s="1" t="s">
        <v>109</v>
      </c>
      <c r="F1521" s="1" t="s">
        <v>11</v>
      </c>
      <c r="G1521" s="1" t="str">
        <f>IFERROR(__xludf.DUMMYFUNCTION("GOOGLETRANSLATE(D1521,""fr"",""en"")"),"#VALUE!")</f>
        <v>#VALUE!</v>
      </c>
    </row>
    <row r="1522" ht="15.75" customHeight="1">
      <c r="A1522" s="1" t="s">
        <v>1327</v>
      </c>
      <c r="B1522" s="1">
        <v>1.0</v>
      </c>
      <c r="C1522" s="1" t="s">
        <v>3911</v>
      </c>
      <c r="D1522" s="1" t="s">
        <v>3912</v>
      </c>
      <c r="E1522" s="1" t="s">
        <v>575</v>
      </c>
      <c r="F1522" s="1" t="s">
        <v>48</v>
      </c>
      <c r="G1522" s="1" t="str">
        <f>IFERROR(__xludf.DUMMYFUNCTION("GOOGLETRANSLATE(D1522,""fr"",""en"")"),"#VALUE!")</f>
        <v>#VALUE!</v>
      </c>
    </row>
    <row r="1523" ht="15.75" customHeight="1">
      <c r="A1523" s="1" t="s">
        <v>3913</v>
      </c>
      <c r="B1523" s="1">
        <v>1.0</v>
      </c>
      <c r="C1523" s="1" t="s">
        <v>3914</v>
      </c>
      <c r="D1523" s="1" t="s">
        <v>3915</v>
      </c>
      <c r="E1523" s="1" t="s">
        <v>273</v>
      </c>
      <c r="F1523" s="1" t="s">
        <v>11</v>
      </c>
      <c r="G1523" s="1" t="str">
        <f>IFERROR(__xludf.DUMMYFUNCTION("GOOGLETRANSLATE(D1523,""fr"",""en"")"),"#VALUE!")</f>
        <v>#VALUE!</v>
      </c>
    </row>
    <row r="1524" ht="15.75" customHeight="1">
      <c r="A1524" s="1" t="s">
        <v>1429</v>
      </c>
      <c r="B1524" s="1">
        <v>4.0</v>
      </c>
      <c r="C1524" s="1" t="s">
        <v>3916</v>
      </c>
      <c r="D1524" s="1" t="s">
        <v>3917</v>
      </c>
      <c r="E1524" s="1" t="s">
        <v>21</v>
      </c>
      <c r="F1524" s="1" t="s">
        <v>11</v>
      </c>
      <c r="G1524" s="1" t="str">
        <f>IFERROR(__xludf.DUMMYFUNCTION("GOOGLETRANSLATE(D1524,""fr"",""en"")"),"#VALUE!")</f>
        <v>#VALUE!</v>
      </c>
    </row>
    <row r="1525" ht="15.75" customHeight="1">
      <c r="A1525" s="1" t="s">
        <v>1712</v>
      </c>
      <c r="B1525" s="1">
        <v>1.0</v>
      </c>
      <c r="C1525" s="1" t="s">
        <v>3918</v>
      </c>
      <c r="D1525" s="1" t="s">
        <v>3919</v>
      </c>
      <c r="E1525" s="1" t="s">
        <v>273</v>
      </c>
      <c r="F1525" s="1" t="s">
        <v>11</v>
      </c>
      <c r="G1525" s="1" t="str">
        <f>IFERROR(__xludf.DUMMYFUNCTION("GOOGLETRANSLATE(D1525,""fr"",""en"")"),"#VALUE!")</f>
        <v>#VALUE!</v>
      </c>
    </row>
    <row r="1526" ht="15.75" customHeight="1">
      <c r="A1526" s="1" t="s">
        <v>3920</v>
      </c>
      <c r="B1526" s="1">
        <v>2.0</v>
      </c>
      <c r="C1526" s="1" t="s">
        <v>3921</v>
      </c>
      <c r="D1526" s="1" t="s">
        <v>3922</v>
      </c>
      <c r="E1526" s="1" t="s">
        <v>10</v>
      </c>
      <c r="F1526" s="1" t="s">
        <v>11</v>
      </c>
      <c r="G1526" s="1" t="str">
        <f>IFERROR(__xludf.DUMMYFUNCTION("GOOGLETRANSLATE(D1526,""fr"",""en"")"),"#VALUE!")</f>
        <v>#VALUE!</v>
      </c>
    </row>
    <row r="1527" ht="15.75" customHeight="1">
      <c r="A1527" s="1" t="s">
        <v>100</v>
      </c>
      <c r="B1527" s="1">
        <v>1.0</v>
      </c>
      <c r="C1527" s="1" t="s">
        <v>3923</v>
      </c>
      <c r="D1527" s="1" t="s">
        <v>3924</v>
      </c>
      <c r="E1527" s="1" t="s">
        <v>109</v>
      </c>
      <c r="F1527" s="1" t="s">
        <v>11</v>
      </c>
      <c r="G1527" s="1" t="str">
        <f>IFERROR(__xludf.DUMMYFUNCTION("GOOGLETRANSLATE(D1527,""fr"",""en"")"),"#VALUE!")</f>
        <v>#VALUE!</v>
      </c>
    </row>
    <row r="1528" ht="15.75" customHeight="1">
      <c r="A1528" s="1" t="s">
        <v>3925</v>
      </c>
      <c r="B1528" s="1">
        <v>1.0</v>
      </c>
      <c r="C1528" s="1" t="s">
        <v>3926</v>
      </c>
      <c r="D1528" s="1" t="s">
        <v>3927</v>
      </c>
      <c r="E1528" s="1" t="s">
        <v>273</v>
      </c>
      <c r="F1528" s="1" t="s">
        <v>110</v>
      </c>
      <c r="G1528" s="1" t="str">
        <f>IFERROR(__xludf.DUMMYFUNCTION("GOOGLETRANSLATE(D1528,""fr"",""en"")"),"#VALUE!")</f>
        <v>#VALUE!</v>
      </c>
    </row>
    <row r="1529" ht="15.75" customHeight="1">
      <c r="A1529" s="1" t="s">
        <v>1039</v>
      </c>
      <c r="B1529" s="1">
        <v>2.0</v>
      </c>
      <c r="C1529" s="1" t="s">
        <v>3928</v>
      </c>
      <c r="D1529" s="1" t="s">
        <v>3929</v>
      </c>
      <c r="E1529" s="1" t="s">
        <v>296</v>
      </c>
      <c r="F1529" s="1" t="s">
        <v>110</v>
      </c>
      <c r="G1529" s="1" t="str">
        <f>IFERROR(__xludf.DUMMYFUNCTION("GOOGLETRANSLATE(D1529,""fr"",""en"")"),"#VALUE!")</f>
        <v>#VALUE!</v>
      </c>
    </row>
    <row r="1530" ht="15.75" customHeight="1">
      <c r="A1530" s="1" t="s">
        <v>359</v>
      </c>
      <c r="B1530" s="1">
        <v>1.0</v>
      </c>
      <c r="C1530" s="1" t="s">
        <v>3930</v>
      </c>
      <c r="D1530" s="1" t="s">
        <v>3931</v>
      </c>
      <c r="E1530" s="1" t="s">
        <v>10</v>
      </c>
      <c r="F1530" s="1" t="s">
        <v>11</v>
      </c>
      <c r="G1530" s="1" t="str">
        <f>IFERROR(__xludf.DUMMYFUNCTION("GOOGLETRANSLATE(D1530,""fr"",""en"")"),"#VALUE!")</f>
        <v>#VALUE!</v>
      </c>
    </row>
    <row r="1531" ht="15.75" customHeight="1">
      <c r="A1531" s="1" t="s">
        <v>1248</v>
      </c>
      <c r="B1531" s="1">
        <v>5.0</v>
      </c>
      <c r="C1531" s="1" t="s">
        <v>3932</v>
      </c>
      <c r="D1531" s="1" t="s">
        <v>3933</v>
      </c>
      <c r="E1531" s="1" t="s">
        <v>10</v>
      </c>
      <c r="F1531" s="1" t="s">
        <v>11</v>
      </c>
      <c r="G1531" s="1" t="str">
        <f>IFERROR(__xludf.DUMMYFUNCTION("GOOGLETRANSLATE(D1531,""fr"",""en"")"),"#VALUE!")</f>
        <v>#VALUE!</v>
      </c>
    </row>
    <row r="1532" ht="15.75" customHeight="1">
      <c r="A1532" s="1" t="s">
        <v>3934</v>
      </c>
      <c r="B1532" s="1">
        <v>5.0</v>
      </c>
      <c r="C1532" s="1" t="s">
        <v>3935</v>
      </c>
      <c r="D1532" s="1" t="s">
        <v>3936</v>
      </c>
      <c r="E1532" s="1" t="s">
        <v>10</v>
      </c>
      <c r="F1532" s="1" t="s">
        <v>11</v>
      </c>
      <c r="G1532" s="1" t="str">
        <f>IFERROR(__xludf.DUMMYFUNCTION("GOOGLETRANSLATE(D1532,""fr"",""en"")"),"#VALUE!")</f>
        <v>#VALUE!</v>
      </c>
    </row>
    <row r="1533" ht="15.75" customHeight="1">
      <c r="A1533" s="1" t="s">
        <v>2728</v>
      </c>
      <c r="B1533" s="1">
        <v>4.0</v>
      </c>
      <c r="C1533" s="1" t="s">
        <v>3937</v>
      </c>
      <c r="D1533" s="1" t="s">
        <v>3938</v>
      </c>
      <c r="E1533" s="1" t="s">
        <v>296</v>
      </c>
      <c r="F1533" s="1" t="s">
        <v>11</v>
      </c>
      <c r="G1533" s="1" t="str">
        <f>IFERROR(__xludf.DUMMYFUNCTION("GOOGLETRANSLATE(D1533,""fr"",""en"")"),"#VALUE!")</f>
        <v>#VALUE!</v>
      </c>
    </row>
    <row r="1534" ht="15.75" customHeight="1">
      <c r="A1534" s="1" t="s">
        <v>3939</v>
      </c>
      <c r="B1534" s="1">
        <v>2.0</v>
      </c>
      <c r="C1534" s="1" t="s">
        <v>3940</v>
      </c>
      <c r="D1534" s="1" t="s">
        <v>3941</v>
      </c>
      <c r="E1534" s="1" t="s">
        <v>226</v>
      </c>
      <c r="F1534" s="1" t="s">
        <v>11</v>
      </c>
      <c r="G1534" s="1" t="str">
        <f>IFERROR(__xludf.DUMMYFUNCTION("GOOGLETRANSLATE(D1534,""fr"",""en"")"),"#VALUE!")</f>
        <v>#VALUE!</v>
      </c>
    </row>
    <row r="1535" ht="15.75" customHeight="1">
      <c r="A1535" s="1" t="s">
        <v>3942</v>
      </c>
      <c r="B1535" s="1">
        <v>1.0</v>
      </c>
      <c r="C1535" s="1" t="s">
        <v>3943</v>
      </c>
      <c r="D1535" s="1" t="s">
        <v>3944</v>
      </c>
      <c r="E1535" s="1" t="s">
        <v>273</v>
      </c>
      <c r="F1535" s="1" t="s">
        <v>110</v>
      </c>
      <c r="G1535" s="1" t="str">
        <f>IFERROR(__xludf.DUMMYFUNCTION("GOOGLETRANSLATE(D1535,""fr"",""en"")"),"#VALUE!")</f>
        <v>#VALUE!</v>
      </c>
    </row>
    <row r="1536" ht="15.75" customHeight="1">
      <c r="A1536" s="1" t="s">
        <v>2245</v>
      </c>
      <c r="B1536" s="1">
        <v>1.0</v>
      </c>
      <c r="C1536" s="1" t="s">
        <v>3945</v>
      </c>
      <c r="D1536" s="1" t="s">
        <v>3946</v>
      </c>
      <c r="E1536" s="1" t="s">
        <v>519</v>
      </c>
      <c r="F1536" s="1" t="s">
        <v>118</v>
      </c>
      <c r="G1536" s="1" t="str">
        <f>IFERROR(__xludf.DUMMYFUNCTION("GOOGLETRANSLATE(D1536,""fr"",""en"")"),"#VALUE!")</f>
        <v>#VALUE!</v>
      </c>
    </row>
    <row r="1537" ht="15.75" customHeight="1">
      <c r="A1537" s="1" t="s">
        <v>284</v>
      </c>
      <c r="B1537" s="1">
        <v>1.0</v>
      </c>
      <c r="C1537" s="1" t="s">
        <v>3947</v>
      </c>
      <c r="D1537" s="1" t="s">
        <v>3948</v>
      </c>
      <c r="E1537" s="1" t="s">
        <v>10</v>
      </c>
      <c r="F1537" s="1" t="s">
        <v>110</v>
      </c>
      <c r="G1537" s="1" t="str">
        <f>IFERROR(__xludf.DUMMYFUNCTION("GOOGLETRANSLATE(D1537,""fr"",""en"")"),"#VALUE!")</f>
        <v>#VALUE!</v>
      </c>
    </row>
    <row r="1538" ht="15.75" customHeight="1">
      <c r="A1538" s="1" t="s">
        <v>3949</v>
      </c>
      <c r="B1538" s="1">
        <v>5.0</v>
      </c>
      <c r="C1538" s="1" t="s">
        <v>3950</v>
      </c>
      <c r="D1538" s="1" t="s">
        <v>3951</v>
      </c>
      <c r="E1538" s="1" t="s">
        <v>125</v>
      </c>
      <c r="F1538" s="1" t="s">
        <v>11</v>
      </c>
      <c r="G1538" s="1" t="str">
        <f>IFERROR(__xludf.DUMMYFUNCTION("GOOGLETRANSLATE(D1538,""fr"",""en"")"),"#VALUE!")</f>
        <v>#VALUE!</v>
      </c>
    </row>
    <row r="1539" ht="15.75" customHeight="1">
      <c r="A1539" s="1" t="s">
        <v>40</v>
      </c>
      <c r="B1539" s="1">
        <v>4.0</v>
      </c>
      <c r="C1539" s="1" t="s">
        <v>3952</v>
      </c>
      <c r="D1539" s="1" t="s">
        <v>3953</v>
      </c>
      <c r="E1539" s="1" t="s">
        <v>484</v>
      </c>
      <c r="F1539" s="1" t="s">
        <v>30</v>
      </c>
      <c r="G1539" s="1" t="str">
        <f>IFERROR(__xludf.DUMMYFUNCTION("GOOGLETRANSLATE(D1539,""fr"",""en"")"),"#VALUE!")</f>
        <v>#VALUE!</v>
      </c>
    </row>
    <row r="1540" ht="15.75" customHeight="1">
      <c r="A1540" s="1" t="s">
        <v>414</v>
      </c>
      <c r="B1540" s="1">
        <v>1.0</v>
      </c>
      <c r="C1540" s="1" t="s">
        <v>3954</v>
      </c>
      <c r="D1540" s="1" t="s">
        <v>3955</v>
      </c>
      <c r="E1540" s="1" t="s">
        <v>21</v>
      </c>
      <c r="F1540" s="1" t="s">
        <v>11</v>
      </c>
      <c r="G1540" s="1" t="str">
        <f>IFERROR(__xludf.DUMMYFUNCTION("GOOGLETRANSLATE(D1540,""fr"",""en"")"),"#VALUE!")</f>
        <v>#VALUE!</v>
      </c>
    </row>
    <row r="1541" ht="15.75" customHeight="1">
      <c r="A1541" s="1" t="s">
        <v>1940</v>
      </c>
      <c r="B1541" s="1">
        <v>5.0</v>
      </c>
      <c r="C1541" s="1" t="s">
        <v>3956</v>
      </c>
      <c r="D1541" s="1" t="s">
        <v>3957</v>
      </c>
      <c r="E1541" s="1" t="s">
        <v>10</v>
      </c>
      <c r="F1541" s="1" t="s">
        <v>11</v>
      </c>
      <c r="G1541" s="1" t="str">
        <f>IFERROR(__xludf.DUMMYFUNCTION("GOOGLETRANSLATE(D1541,""fr"",""en"")"),"#VALUE!")</f>
        <v>#VALUE!</v>
      </c>
    </row>
    <row r="1542" ht="15.75" customHeight="1">
      <c r="A1542" s="1" t="s">
        <v>179</v>
      </c>
      <c r="B1542" s="1">
        <v>5.0</v>
      </c>
      <c r="C1542" s="1" t="s">
        <v>3958</v>
      </c>
      <c r="D1542" s="1" t="s">
        <v>3959</v>
      </c>
      <c r="E1542" s="1" t="s">
        <v>21</v>
      </c>
      <c r="F1542" s="1" t="s">
        <v>11</v>
      </c>
      <c r="G1542" s="1" t="str">
        <f>IFERROR(__xludf.DUMMYFUNCTION("GOOGLETRANSLATE(D1542,""fr"",""en"")"),"#VALUE!")</f>
        <v>#VALUE!</v>
      </c>
    </row>
    <row r="1543" ht="15.75" customHeight="1">
      <c r="A1543" s="1" t="s">
        <v>1870</v>
      </c>
      <c r="B1543" s="1">
        <v>4.0</v>
      </c>
      <c r="C1543" s="1" t="s">
        <v>3960</v>
      </c>
      <c r="D1543" s="1" t="s">
        <v>3961</v>
      </c>
      <c r="E1543" s="1" t="s">
        <v>21</v>
      </c>
      <c r="F1543" s="1" t="s">
        <v>11</v>
      </c>
      <c r="G1543" s="1" t="str">
        <f>IFERROR(__xludf.DUMMYFUNCTION("GOOGLETRANSLATE(D1543,""fr"",""en"")"),"#VALUE!")</f>
        <v>#VALUE!</v>
      </c>
    </row>
    <row r="1544" ht="15.75" customHeight="1">
      <c r="A1544" s="1" t="s">
        <v>738</v>
      </c>
      <c r="B1544" s="1">
        <v>3.0</v>
      </c>
      <c r="C1544" s="1" t="s">
        <v>3962</v>
      </c>
      <c r="D1544" s="1" t="s">
        <v>3963</v>
      </c>
      <c r="E1544" s="1" t="s">
        <v>10</v>
      </c>
      <c r="F1544" s="1" t="s">
        <v>11</v>
      </c>
      <c r="G1544" s="1" t="str">
        <f>IFERROR(__xludf.DUMMYFUNCTION("GOOGLETRANSLATE(D1544,""fr"",""en"")"),"#VALUE!")</f>
        <v>#VALUE!</v>
      </c>
    </row>
    <row r="1545" ht="15.75" customHeight="1">
      <c r="A1545" s="1" t="s">
        <v>326</v>
      </c>
      <c r="B1545" s="1">
        <v>2.0</v>
      </c>
      <c r="C1545" s="1" t="s">
        <v>3964</v>
      </c>
      <c r="D1545" s="1" t="s">
        <v>3965</v>
      </c>
      <c r="E1545" s="1" t="s">
        <v>273</v>
      </c>
      <c r="F1545" s="1" t="s">
        <v>11</v>
      </c>
      <c r="G1545" s="1" t="str">
        <f>IFERROR(__xludf.DUMMYFUNCTION("GOOGLETRANSLATE(D1545,""fr"",""en"")"),"#VALUE!")</f>
        <v>#VALUE!</v>
      </c>
    </row>
    <row r="1546" ht="15.75" customHeight="1">
      <c r="A1546" s="1" t="s">
        <v>551</v>
      </c>
      <c r="B1546" s="1">
        <v>5.0</v>
      </c>
      <c r="C1546" s="1" t="s">
        <v>3966</v>
      </c>
      <c r="D1546" s="1" t="s">
        <v>3967</v>
      </c>
      <c r="E1546" s="1" t="s">
        <v>10</v>
      </c>
      <c r="F1546" s="1" t="s">
        <v>11</v>
      </c>
      <c r="G1546" s="1" t="str">
        <f>IFERROR(__xludf.DUMMYFUNCTION("GOOGLETRANSLATE(D1546,""fr"",""en"")"),"#VALUE!")</f>
        <v>#VALUE!</v>
      </c>
    </row>
    <row r="1547" ht="15.75" customHeight="1">
      <c r="A1547" s="1" t="s">
        <v>1177</v>
      </c>
      <c r="B1547" s="1">
        <v>2.0</v>
      </c>
      <c r="C1547" s="1" t="s">
        <v>3968</v>
      </c>
      <c r="D1547" s="1" t="s">
        <v>3969</v>
      </c>
      <c r="E1547" s="1" t="s">
        <v>10</v>
      </c>
      <c r="F1547" s="1" t="s">
        <v>11</v>
      </c>
      <c r="G1547" s="1" t="str">
        <f>IFERROR(__xludf.DUMMYFUNCTION("GOOGLETRANSLATE(D1547,""fr"",""en"")"),"#VALUE!")</f>
        <v>#VALUE!</v>
      </c>
    </row>
    <row r="1548" ht="15.75" customHeight="1">
      <c r="A1548" s="1" t="s">
        <v>170</v>
      </c>
      <c r="B1548" s="1">
        <v>5.0</v>
      </c>
      <c r="C1548" s="1" t="s">
        <v>3970</v>
      </c>
      <c r="D1548" s="1" t="s">
        <v>3971</v>
      </c>
      <c r="E1548" s="1" t="s">
        <v>65</v>
      </c>
      <c r="F1548" s="1" t="s">
        <v>66</v>
      </c>
      <c r="G1548" s="1" t="str">
        <f>IFERROR(__xludf.DUMMYFUNCTION("GOOGLETRANSLATE(D1548,""fr"",""en"")"),"#VALUE!")</f>
        <v>#VALUE!</v>
      </c>
    </row>
    <row r="1549" ht="15.75" customHeight="1">
      <c r="A1549" s="1" t="s">
        <v>3972</v>
      </c>
      <c r="B1549" s="1">
        <v>3.0</v>
      </c>
      <c r="C1549" s="1" t="s">
        <v>3973</v>
      </c>
      <c r="D1549" s="1" t="s">
        <v>3974</v>
      </c>
      <c r="E1549" s="1" t="s">
        <v>176</v>
      </c>
      <c r="F1549" s="1" t="s">
        <v>66</v>
      </c>
      <c r="G1549" s="1" t="str">
        <f>IFERROR(__xludf.DUMMYFUNCTION("GOOGLETRANSLATE(D1549,""fr"",""en"")"),"#VALUE!")</f>
        <v>#VALUE!</v>
      </c>
    </row>
    <row r="1550" ht="15.75" customHeight="1">
      <c r="A1550" s="1" t="s">
        <v>341</v>
      </c>
      <c r="B1550" s="1">
        <v>3.0</v>
      </c>
      <c r="C1550" s="1" t="s">
        <v>3975</v>
      </c>
      <c r="D1550" s="1" t="s">
        <v>3976</v>
      </c>
      <c r="E1550" s="1" t="s">
        <v>29</v>
      </c>
      <c r="F1550" s="1" t="s">
        <v>30</v>
      </c>
      <c r="G1550" s="1" t="str">
        <f>IFERROR(__xludf.DUMMYFUNCTION("GOOGLETRANSLATE(D1550,""fr"",""en"")"),"#VALUE!")</f>
        <v>#VALUE!</v>
      </c>
    </row>
    <row r="1551" ht="15.75" customHeight="1">
      <c r="A1551" s="1" t="s">
        <v>7</v>
      </c>
      <c r="B1551" s="1">
        <v>3.0</v>
      </c>
      <c r="C1551" s="1" t="s">
        <v>3977</v>
      </c>
      <c r="D1551" s="1" t="s">
        <v>3978</v>
      </c>
      <c r="E1551" s="1" t="s">
        <v>10</v>
      </c>
      <c r="F1551" s="1" t="s">
        <v>11</v>
      </c>
      <c r="G1551" s="1" t="str">
        <f>IFERROR(__xludf.DUMMYFUNCTION("GOOGLETRANSLATE(D1551,""fr"",""en"")"),"#VALUE!")</f>
        <v>#VALUE!</v>
      </c>
    </row>
    <row r="1552" ht="15.75" customHeight="1">
      <c r="A1552" s="1" t="s">
        <v>3186</v>
      </c>
      <c r="B1552" s="1">
        <v>1.0</v>
      </c>
      <c r="C1552" s="1" t="s">
        <v>3979</v>
      </c>
      <c r="D1552" s="1" t="s">
        <v>3980</v>
      </c>
      <c r="E1552" s="1" t="s">
        <v>10</v>
      </c>
      <c r="F1552" s="1" t="s">
        <v>11</v>
      </c>
      <c r="G1552" s="1" t="str">
        <f>IFERROR(__xludf.DUMMYFUNCTION("GOOGLETRANSLATE(D1552,""fr"",""en"")"),"#VALUE!")</f>
        <v>#VALUE!</v>
      </c>
    </row>
    <row r="1553" ht="15.75" customHeight="1">
      <c r="A1553" s="1" t="s">
        <v>62</v>
      </c>
      <c r="B1553" s="1">
        <v>4.0</v>
      </c>
      <c r="C1553" s="1" t="s">
        <v>3981</v>
      </c>
      <c r="D1553" s="1" t="s">
        <v>3982</v>
      </c>
      <c r="E1553" s="1" t="s">
        <v>10</v>
      </c>
      <c r="F1553" s="1" t="s">
        <v>11</v>
      </c>
      <c r="G1553" s="1" t="str">
        <f>IFERROR(__xludf.DUMMYFUNCTION("GOOGLETRANSLATE(D1553,""fr"",""en"")"),"#VALUE!")</f>
        <v>#VALUE!</v>
      </c>
    </row>
    <row r="1554" ht="15.75" customHeight="1">
      <c r="A1554" s="1" t="s">
        <v>1648</v>
      </c>
      <c r="B1554" s="1">
        <v>4.0</v>
      </c>
      <c r="C1554" s="1" t="s">
        <v>3983</v>
      </c>
      <c r="D1554" s="1" t="s">
        <v>3984</v>
      </c>
      <c r="E1554" s="1" t="s">
        <v>273</v>
      </c>
      <c r="F1554" s="1" t="s">
        <v>11</v>
      </c>
      <c r="G1554" s="1" t="str">
        <f>IFERROR(__xludf.DUMMYFUNCTION("GOOGLETRANSLATE(D1554,""fr"",""en"")"),"#VALUE!")</f>
        <v>#VALUE!</v>
      </c>
    </row>
    <row r="1555" ht="15.75" customHeight="1">
      <c r="A1555" s="1" t="s">
        <v>3985</v>
      </c>
      <c r="B1555" s="1">
        <v>1.0</v>
      </c>
      <c r="C1555" s="1" t="s">
        <v>3986</v>
      </c>
      <c r="D1555" s="1" t="s">
        <v>3987</v>
      </c>
      <c r="E1555" s="1" t="s">
        <v>292</v>
      </c>
      <c r="F1555" s="1" t="s">
        <v>11</v>
      </c>
      <c r="G1555" s="1" t="str">
        <f>IFERROR(__xludf.DUMMYFUNCTION("GOOGLETRANSLATE(D1555,""fr"",""en"")"),"#VALUE!")</f>
        <v>#VALUE!</v>
      </c>
    </row>
    <row r="1556" ht="15.75" customHeight="1">
      <c r="A1556" s="1" t="s">
        <v>3988</v>
      </c>
      <c r="B1556" s="1">
        <v>2.0</v>
      </c>
      <c r="C1556" s="1" t="s">
        <v>3989</v>
      </c>
      <c r="D1556" s="1" t="s">
        <v>3990</v>
      </c>
      <c r="E1556" s="1" t="s">
        <v>65</v>
      </c>
      <c r="F1556" s="1" t="s">
        <v>66</v>
      </c>
      <c r="G1556" s="1" t="str">
        <f>IFERROR(__xludf.DUMMYFUNCTION("GOOGLETRANSLATE(D1556,""fr"",""en"")"),"#VALUE!")</f>
        <v>#VALUE!</v>
      </c>
    </row>
    <row r="1557" ht="15.75" customHeight="1">
      <c r="A1557" s="1" t="s">
        <v>2022</v>
      </c>
      <c r="B1557" s="1">
        <v>1.0</v>
      </c>
      <c r="C1557" s="1" t="s">
        <v>3991</v>
      </c>
      <c r="D1557" s="1" t="s">
        <v>3992</v>
      </c>
      <c r="E1557" s="1" t="s">
        <v>196</v>
      </c>
      <c r="F1557" s="1" t="s">
        <v>118</v>
      </c>
      <c r="G1557" s="1" t="str">
        <f>IFERROR(__xludf.DUMMYFUNCTION("GOOGLETRANSLATE(D1557,""fr"",""en"")"),"#VALUE!")</f>
        <v>#VALUE!</v>
      </c>
    </row>
    <row r="1558" ht="15.75" customHeight="1">
      <c r="A1558" s="1" t="s">
        <v>85</v>
      </c>
      <c r="B1558" s="1">
        <v>4.0</v>
      </c>
      <c r="C1558" s="1" t="s">
        <v>3993</v>
      </c>
      <c r="D1558" s="1" t="s">
        <v>3994</v>
      </c>
      <c r="E1558" s="1" t="s">
        <v>169</v>
      </c>
      <c r="F1558" s="1" t="s">
        <v>11</v>
      </c>
      <c r="G1558" s="1" t="str">
        <f>IFERROR(__xludf.DUMMYFUNCTION("GOOGLETRANSLATE(D1558,""fr"",""en"")"),"#VALUE!")</f>
        <v>#VALUE!</v>
      </c>
    </row>
    <row r="1559" ht="15.75" customHeight="1">
      <c r="A1559" s="1" t="s">
        <v>3351</v>
      </c>
      <c r="B1559" s="1">
        <v>3.0</v>
      </c>
      <c r="C1559" s="1" t="s">
        <v>3995</v>
      </c>
      <c r="D1559" s="1" t="s">
        <v>3996</v>
      </c>
      <c r="E1559" s="1" t="s">
        <v>21</v>
      </c>
      <c r="F1559" s="1" t="s">
        <v>11</v>
      </c>
      <c r="G1559" s="1" t="str">
        <f>IFERROR(__xludf.DUMMYFUNCTION("GOOGLETRANSLATE(D1559,""fr"",""en"")"),"#VALUE!")</f>
        <v>#VALUE!</v>
      </c>
    </row>
    <row r="1560" ht="15.75" customHeight="1">
      <c r="A1560" s="1" t="s">
        <v>1215</v>
      </c>
      <c r="B1560" s="1">
        <v>1.0</v>
      </c>
      <c r="C1560" s="1" t="s">
        <v>3997</v>
      </c>
      <c r="D1560" s="1" t="s">
        <v>3998</v>
      </c>
      <c r="E1560" s="1" t="s">
        <v>43</v>
      </c>
      <c r="F1560" s="1" t="s">
        <v>30</v>
      </c>
      <c r="G1560" s="1" t="str">
        <f>IFERROR(__xludf.DUMMYFUNCTION("GOOGLETRANSLATE(D1560,""fr"",""en"")"),"Impossible to reach them. Radiation made for me because new mutual, but they have forgotten to raft my 6 year old daughter that is attached to 2 mutuals currently.
Impossible to reach them but they send me the invoices to pay for my daughter.
I relaunch"&amp;"ed my old box to contact it because I do not arrive for any means.")</f>
        <v>Impossible to reach them. Radiation made for me because new mutual, but they have forgotten to raft my 6 year old daughter that is attached to 2 mutuals currently.
Impossible to reach them but they send me the invoices to pay for my daughter.
I relaunched my old box to contact it because I do not arrive for any means.</v>
      </c>
    </row>
    <row r="1561" ht="15.75" customHeight="1">
      <c r="A1561" s="1" t="s">
        <v>621</v>
      </c>
      <c r="B1561" s="1">
        <v>4.0</v>
      </c>
      <c r="C1561" s="1" t="s">
        <v>3999</v>
      </c>
      <c r="D1561" s="1" t="s">
        <v>4000</v>
      </c>
      <c r="E1561" s="1" t="s">
        <v>10</v>
      </c>
      <c r="F1561" s="1" t="s">
        <v>11</v>
      </c>
      <c r="G1561" s="1" t="str">
        <f>IFERROR(__xludf.DUMMYFUNCTION("GOOGLETRANSLATE(D1561,""fr"",""en"")"),"#VALUE!")</f>
        <v>#VALUE!</v>
      </c>
    </row>
    <row r="1562" ht="15.75" customHeight="1">
      <c r="A1562" s="1" t="s">
        <v>126</v>
      </c>
      <c r="B1562" s="1">
        <v>5.0</v>
      </c>
      <c r="C1562" s="1" t="s">
        <v>4001</v>
      </c>
      <c r="D1562" s="1" t="s">
        <v>4002</v>
      </c>
      <c r="E1562" s="1" t="s">
        <v>21</v>
      </c>
      <c r="F1562" s="1" t="s">
        <v>11</v>
      </c>
      <c r="G1562" s="1" t="str">
        <f>IFERROR(__xludf.DUMMYFUNCTION("GOOGLETRANSLATE(D1562,""fr"",""en"")"),"#VALUE!")</f>
        <v>#VALUE!</v>
      </c>
    </row>
    <row r="1563" ht="15.75" customHeight="1">
      <c r="A1563" s="1" t="s">
        <v>2165</v>
      </c>
      <c r="B1563" s="1">
        <v>5.0</v>
      </c>
      <c r="C1563" s="1" t="s">
        <v>4003</v>
      </c>
      <c r="D1563" s="1" t="s">
        <v>4004</v>
      </c>
      <c r="E1563" s="1" t="s">
        <v>10</v>
      </c>
      <c r="F1563" s="1" t="s">
        <v>11</v>
      </c>
      <c r="G1563" s="1" t="str">
        <f>IFERROR(__xludf.DUMMYFUNCTION("GOOGLETRANSLATE(D1563,""fr"",""en"")"),"#VALUE!")</f>
        <v>#VALUE!</v>
      </c>
    </row>
    <row r="1564" ht="15.75" customHeight="1">
      <c r="A1564" s="1" t="s">
        <v>1341</v>
      </c>
      <c r="B1564" s="1">
        <v>2.0</v>
      </c>
      <c r="C1564" s="1" t="s">
        <v>4005</v>
      </c>
      <c r="D1564" s="1" t="s">
        <v>4006</v>
      </c>
      <c r="E1564" s="1" t="s">
        <v>21</v>
      </c>
      <c r="F1564" s="1" t="s">
        <v>11</v>
      </c>
      <c r="G1564" s="1" t="str">
        <f>IFERROR(__xludf.DUMMYFUNCTION("GOOGLETRANSLATE(D1564,""fr"",""en"")"),"#VALUE!")</f>
        <v>#VALUE!</v>
      </c>
    </row>
    <row r="1565" ht="15.75" customHeight="1">
      <c r="A1565" s="1" t="s">
        <v>4007</v>
      </c>
      <c r="B1565" s="1">
        <v>1.0</v>
      </c>
      <c r="C1565" s="1" t="s">
        <v>4008</v>
      </c>
      <c r="D1565" s="1" t="s">
        <v>4009</v>
      </c>
      <c r="E1565" s="1" t="s">
        <v>21</v>
      </c>
      <c r="F1565" s="1" t="s">
        <v>11</v>
      </c>
      <c r="G1565" s="1" t="str">
        <f>IFERROR(__xludf.DUMMYFUNCTION("GOOGLETRANSLATE(D1565,""fr"",""en"")"),"#VALUE!")</f>
        <v>#VALUE!</v>
      </c>
    </row>
    <row r="1566" ht="15.75" customHeight="1">
      <c r="A1566" s="1" t="s">
        <v>18</v>
      </c>
      <c r="B1566" s="1">
        <v>3.0</v>
      </c>
      <c r="C1566" s="1" t="s">
        <v>4010</v>
      </c>
      <c r="D1566" s="1" t="s">
        <v>4011</v>
      </c>
      <c r="E1566" s="1" t="s">
        <v>10</v>
      </c>
      <c r="F1566" s="1" t="s">
        <v>11</v>
      </c>
      <c r="G1566" s="1" t="str">
        <f>IFERROR(__xludf.DUMMYFUNCTION("GOOGLETRANSLATE(D1566,""fr"",""en"")"),"#VALUE!")</f>
        <v>#VALUE!</v>
      </c>
    </row>
    <row r="1567" ht="15.75" customHeight="1">
      <c r="A1567" s="1" t="s">
        <v>220</v>
      </c>
      <c r="B1567" s="1">
        <v>2.0</v>
      </c>
      <c r="C1567" s="1" t="s">
        <v>4012</v>
      </c>
      <c r="D1567" s="1" t="s">
        <v>4013</v>
      </c>
      <c r="E1567" s="1" t="s">
        <v>10</v>
      </c>
      <c r="F1567" s="1" t="s">
        <v>11</v>
      </c>
      <c r="G1567" s="1" t="str">
        <f>IFERROR(__xludf.DUMMYFUNCTION("GOOGLETRANSLATE(D1567,""fr"",""en"")"),"#VALUE!")</f>
        <v>#VALUE!</v>
      </c>
    </row>
    <row r="1568" ht="15.75" customHeight="1">
      <c r="A1568" s="1" t="s">
        <v>132</v>
      </c>
      <c r="B1568" s="1">
        <v>1.0</v>
      </c>
      <c r="C1568" s="1" t="s">
        <v>4014</v>
      </c>
      <c r="D1568" s="1" t="s">
        <v>4015</v>
      </c>
      <c r="E1568" s="1" t="s">
        <v>25</v>
      </c>
      <c r="F1568" s="1" t="s">
        <v>11</v>
      </c>
      <c r="G1568" s="1" t="str">
        <f>IFERROR(__xludf.DUMMYFUNCTION("GOOGLETRANSLATE(D1568,""fr"",""en"")"),"#VALUE!")</f>
        <v>#VALUE!</v>
      </c>
    </row>
    <row r="1569" ht="15.75" customHeight="1">
      <c r="A1569" s="1" t="s">
        <v>4016</v>
      </c>
      <c r="B1569" s="1">
        <v>4.0</v>
      </c>
      <c r="C1569" s="1" t="s">
        <v>4017</v>
      </c>
      <c r="D1569" s="1" t="s">
        <v>4018</v>
      </c>
      <c r="E1569" s="1" t="s">
        <v>614</v>
      </c>
      <c r="F1569" s="1" t="s">
        <v>30</v>
      </c>
      <c r="G1569" s="1" t="str">
        <f>IFERROR(__xludf.DUMMYFUNCTION("GOOGLETRANSLATE(D1569,""fr"",""en"")"),"#VALUE!")</f>
        <v>#VALUE!</v>
      </c>
    </row>
    <row r="1570" ht="15.75" customHeight="1">
      <c r="A1570" s="1" t="s">
        <v>7</v>
      </c>
      <c r="B1570" s="1">
        <v>5.0</v>
      </c>
      <c r="C1570" s="1" t="s">
        <v>4019</v>
      </c>
      <c r="D1570" s="1" t="s">
        <v>4020</v>
      </c>
      <c r="E1570" s="1" t="s">
        <v>21</v>
      </c>
      <c r="F1570" s="1" t="s">
        <v>11</v>
      </c>
      <c r="G1570" s="1" t="str">
        <f>IFERROR(__xludf.DUMMYFUNCTION("GOOGLETRANSLATE(D1570,""fr"",""en"")"),"#VALUE!")</f>
        <v>#VALUE!</v>
      </c>
    </row>
    <row r="1571" ht="15.75" customHeight="1">
      <c r="A1571" s="1" t="s">
        <v>585</v>
      </c>
      <c r="B1571" s="1">
        <v>2.0</v>
      </c>
      <c r="C1571" s="1" t="s">
        <v>4021</v>
      </c>
      <c r="D1571" s="1" t="s">
        <v>4022</v>
      </c>
      <c r="E1571" s="1" t="s">
        <v>296</v>
      </c>
      <c r="F1571" s="1" t="s">
        <v>11</v>
      </c>
      <c r="G1571" s="1" t="str">
        <f>IFERROR(__xludf.DUMMYFUNCTION("GOOGLETRANSLATE(D1571,""fr"",""en"")"),"#VALUE!")</f>
        <v>#VALUE!</v>
      </c>
    </row>
    <row r="1572" ht="15.75" customHeight="1">
      <c r="A1572" s="1" t="s">
        <v>4023</v>
      </c>
      <c r="B1572" s="1">
        <v>4.0</v>
      </c>
      <c r="C1572" s="1" t="s">
        <v>4024</v>
      </c>
      <c r="D1572" s="1" t="s">
        <v>4025</v>
      </c>
      <c r="E1572" s="1" t="s">
        <v>29</v>
      </c>
      <c r="F1572" s="1" t="s">
        <v>30</v>
      </c>
      <c r="G1572" s="1" t="str">
        <f>IFERROR(__xludf.DUMMYFUNCTION("GOOGLETRANSLATE(D1572,""fr"",""en"")"),"#VALUE!")</f>
        <v>#VALUE!</v>
      </c>
    </row>
    <row r="1573" ht="15.75" customHeight="1">
      <c r="A1573" s="1" t="s">
        <v>1617</v>
      </c>
      <c r="B1573" s="1">
        <v>1.0</v>
      </c>
      <c r="C1573" s="1" t="s">
        <v>4026</v>
      </c>
      <c r="D1573" s="1" t="s">
        <v>4027</v>
      </c>
      <c r="E1573" s="1" t="s">
        <v>1192</v>
      </c>
      <c r="F1573" s="1" t="s">
        <v>110</v>
      </c>
      <c r="G1573" s="1" t="str">
        <f>IFERROR(__xludf.DUMMYFUNCTION("GOOGLETRANSLATE(D1573,""fr"",""en"")"),"Very bad communication - damage reported more than two weeks later a letter from the insurance company, for the expert -
The emails do not receive an answer. The objection against expertise is ignored. Too high deductions for valuables, due to the age - s"&amp;"ingle parts - an increasing value with the old")</f>
        <v>Very bad communication - damage reported more than two weeks later a letter from the insurance company, for the expert -
The emails do not receive an answer. The objection against expertise is ignored. Too high deductions for valuables, due to the age - single parts - an increasing value with the old</v>
      </c>
    </row>
    <row r="1574" ht="15.75" customHeight="1">
      <c r="A1574" s="1" t="s">
        <v>80</v>
      </c>
      <c r="B1574" s="1">
        <v>1.0</v>
      </c>
      <c r="C1574" s="1" t="s">
        <v>4028</v>
      </c>
      <c r="D1574" s="1" t="s">
        <v>4029</v>
      </c>
      <c r="E1574" s="1" t="s">
        <v>280</v>
      </c>
      <c r="F1574" s="1" t="s">
        <v>11</v>
      </c>
      <c r="G1574" s="1" t="str">
        <f>IFERROR(__xludf.DUMMYFUNCTION("GOOGLETRANSLATE(D1574,""fr"",""en"")"),"#VALUE!")</f>
        <v>#VALUE!</v>
      </c>
    </row>
    <row r="1575" ht="15.75" customHeight="1">
      <c r="A1575" s="1" t="s">
        <v>1324</v>
      </c>
      <c r="B1575" s="1">
        <v>2.0</v>
      </c>
      <c r="C1575" s="1" t="s">
        <v>4030</v>
      </c>
      <c r="D1575" s="1" t="s">
        <v>4031</v>
      </c>
      <c r="E1575" s="1" t="s">
        <v>250</v>
      </c>
      <c r="F1575" s="1" t="s">
        <v>30</v>
      </c>
      <c r="G1575" s="1" t="str">
        <f>IFERROR(__xludf.DUMMYFUNCTION("GOOGLETRANSLATE(D1575,""fr"",""en"")"),"#VALUE!")</f>
        <v>#VALUE!</v>
      </c>
    </row>
    <row r="1576" ht="15.75" customHeight="1">
      <c r="A1576" s="1" t="s">
        <v>569</v>
      </c>
      <c r="B1576" s="1">
        <v>4.0</v>
      </c>
      <c r="C1576" s="1" t="s">
        <v>4032</v>
      </c>
      <c r="D1576" s="1" t="s">
        <v>4033</v>
      </c>
      <c r="E1576" s="1" t="s">
        <v>21</v>
      </c>
      <c r="F1576" s="1" t="s">
        <v>11</v>
      </c>
      <c r="G1576" s="1" t="str">
        <f>IFERROR(__xludf.DUMMYFUNCTION("GOOGLETRANSLATE(D1576,""fr"",""en"")"),"#VALUE!")</f>
        <v>#VALUE!</v>
      </c>
    </row>
    <row r="1577" ht="15.75" customHeight="1">
      <c r="A1577" s="1" t="s">
        <v>3251</v>
      </c>
      <c r="B1577" s="1">
        <v>1.0</v>
      </c>
      <c r="C1577" s="1" t="s">
        <v>4034</v>
      </c>
      <c r="D1577" s="1" t="s">
        <v>4035</v>
      </c>
      <c r="E1577" s="1" t="s">
        <v>29</v>
      </c>
      <c r="F1577" s="1" t="s">
        <v>30</v>
      </c>
      <c r="G1577" s="1" t="str">
        <f>IFERROR(__xludf.DUMMYFUNCTION("GOOGLETRANSLATE(D1577,""fr"",""en"")"),"#VALUE!")</f>
        <v>#VALUE!</v>
      </c>
    </row>
    <row r="1578" ht="15.75" customHeight="1">
      <c r="A1578" s="1" t="s">
        <v>2549</v>
      </c>
      <c r="B1578" s="1">
        <v>1.0</v>
      </c>
      <c r="C1578" s="1" t="s">
        <v>4036</v>
      </c>
      <c r="D1578" s="1" t="s">
        <v>4037</v>
      </c>
      <c r="E1578" s="1" t="s">
        <v>1192</v>
      </c>
      <c r="F1578" s="1" t="s">
        <v>84</v>
      </c>
      <c r="G1578" s="1" t="str">
        <f>IFERROR(__xludf.DUMMYFUNCTION("GOOGLETRANSLATE(D1578,""fr"",""en"")"),"#VALUE!")</f>
        <v>#VALUE!</v>
      </c>
    </row>
    <row r="1579" ht="15.75" customHeight="1">
      <c r="A1579" s="1" t="s">
        <v>62</v>
      </c>
      <c r="B1579" s="1">
        <v>4.0</v>
      </c>
      <c r="C1579" s="1" t="s">
        <v>4038</v>
      </c>
      <c r="D1579" s="1" t="s">
        <v>4039</v>
      </c>
      <c r="E1579" s="1" t="s">
        <v>10</v>
      </c>
      <c r="F1579" s="1" t="s">
        <v>11</v>
      </c>
      <c r="G1579" s="1" t="str">
        <f>IFERROR(__xludf.DUMMYFUNCTION("GOOGLETRANSLATE(D1579,""fr"",""en"")"),"#VALUE!")</f>
        <v>#VALUE!</v>
      </c>
    </row>
    <row r="1580" ht="15.75" customHeight="1">
      <c r="A1580" s="1" t="s">
        <v>197</v>
      </c>
      <c r="B1580" s="1">
        <v>2.0</v>
      </c>
      <c r="C1580" s="1" t="s">
        <v>4040</v>
      </c>
      <c r="D1580" s="1" t="s">
        <v>4041</v>
      </c>
      <c r="E1580" s="1" t="s">
        <v>226</v>
      </c>
      <c r="F1580" s="1" t="s">
        <v>110</v>
      </c>
      <c r="G1580" s="1" t="str">
        <f>IFERROR(__xludf.DUMMYFUNCTION("GOOGLETRANSLATE(D1580,""fr"",""en"")"),"#VALUE!")</f>
        <v>#VALUE!</v>
      </c>
    </row>
    <row r="1581" ht="15.75" customHeight="1">
      <c r="A1581" s="1" t="s">
        <v>4042</v>
      </c>
      <c r="B1581" s="1">
        <v>1.0</v>
      </c>
      <c r="C1581" s="1" t="s">
        <v>4043</v>
      </c>
      <c r="D1581" s="1" t="s">
        <v>4044</v>
      </c>
      <c r="E1581" s="1" t="s">
        <v>29</v>
      </c>
      <c r="F1581" s="1" t="s">
        <v>30</v>
      </c>
      <c r="G1581" s="1" t="str">
        <f>IFERROR(__xludf.DUMMYFUNCTION("GOOGLETRANSLATE(D1581,""fr"",""en"")"),"#VALUE!")</f>
        <v>#VALUE!</v>
      </c>
    </row>
    <row r="1582" ht="15.75" customHeight="1">
      <c r="A1582" s="1" t="s">
        <v>4045</v>
      </c>
      <c r="B1582" s="1">
        <v>2.0</v>
      </c>
      <c r="C1582" s="1" t="s">
        <v>4046</v>
      </c>
      <c r="D1582" s="1" t="s">
        <v>4047</v>
      </c>
      <c r="E1582" s="1" t="s">
        <v>273</v>
      </c>
      <c r="F1582" s="1" t="s">
        <v>118</v>
      </c>
      <c r="G1582" s="1" t="str">
        <f>IFERROR(__xludf.DUMMYFUNCTION("GOOGLETRANSLATE(D1582,""fr"",""en"")"),"#VALUE!")</f>
        <v>#VALUE!</v>
      </c>
    </row>
    <row r="1583" ht="15.75" customHeight="1">
      <c r="A1583" s="1" t="s">
        <v>40</v>
      </c>
      <c r="B1583" s="1">
        <v>2.0</v>
      </c>
      <c r="C1583" s="1" t="s">
        <v>4048</v>
      </c>
      <c r="D1583" s="1" t="s">
        <v>4049</v>
      </c>
      <c r="E1583" s="1" t="s">
        <v>10</v>
      </c>
      <c r="F1583" s="1" t="s">
        <v>11</v>
      </c>
      <c r="G1583" s="1" t="str">
        <f>IFERROR(__xludf.DUMMYFUNCTION("GOOGLETRANSLATE(D1583,""fr"",""en"")"),"#VALUE!")</f>
        <v>#VALUE!</v>
      </c>
    </row>
    <row r="1584" ht="15.75" customHeight="1">
      <c r="A1584" s="1" t="s">
        <v>1476</v>
      </c>
      <c r="B1584" s="1">
        <v>3.0</v>
      </c>
      <c r="C1584" s="1" t="s">
        <v>4050</v>
      </c>
      <c r="D1584" s="1" t="s">
        <v>4051</v>
      </c>
      <c r="E1584" s="1" t="s">
        <v>10</v>
      </c>
      <c r="F1584" s="1" t="s">
        <v>11</v>
      </c>
      <c r="G1584" s="1" t="str">
        <f>IFERROR(__xludf.DUMMYFUNCTION("GOOGLETRANSLATE(D1584,""fr"",""en"")"),"#VALUE!")</f>
        <v>#VALUE!</v>
      </c>
    </row>
    <row r="1585" ht="15.75" customHeight="1">
      <c r="A1585" s="1" t="s">
        <v>4052</v>
      </c>
      <c r="B1585" s="1">
        <v>5.0</v>
      </c>
      <c r="C1585" s="1" t="s">
        <v>4053</v>
      </c>
      <c r="D1585" s="1" t="s">
        <v>4054</v>
      </c>
      <c r="E1585" s="1" t="s">
        <v>226</v>
      </c>
      <c r="F1585" s="1" t="s">
        <v>11</v>
      </c>
      <c r="G1585" s="1" t="str">
        <f>IFERROR(__xludf.DUMMYFUNCTION("GOOGLETRANSLATE(D1585,""fr"",""en"")"),"#VALUE!")</f>
        <v>#VALUE!</v>
      </c>
    </row>
    <row r="1586" ht="15.75" customHeight="1">
      <c r="A1586" s="1" t="s">
        <v>2363</v>
      </c>
      <c r="B1586" s="1">
        <v>3.0</v>
      </c>
      <c r="C1586" s="1" t="s">
        <v>4055</v>
      </c>
      <c r="D1586" s="1" t="s">
        <v>4056</v>
      </c>
      <c r="E1586" s="1" t="s">
        <v>65</v>
      </c>
      <c r="F1586" s="1" t="s">
        <v>66</v>
      </c>
      <c r="G1586" s="1" t="str">
        <f>IFERROR(__xludf.DUMMYFUNCTION("GOOGLETRANSLATE(D1586,""fr"",""en"")"),"#VALUE!")</f>
        <v>#VALUE!</v>
      </c>
    </row>
    <row r="1587" ht="15.75" customHeight="1">
      <c r="A1587" s="1" t="s">
        <v>18</v>
      </c>
      <c r="B1587" s="1">
        <v>4.0</v>
      </c>
      <c r="C1587" s="1" t="s">
        <v>4057</v>
      </c>
      <c r="D1587" s="1" t="s">
        <v>4058</v>
      </c>
      <c r="E1587" s="1" t="s">
        <v>10</v>
      </c>
      <c r="F1587" s="1" t="s">
        <v>11</v>
      </c>
      <c r="G1587" s="1" t="str">
        <f>IFERROR(__xludf.DUMMYFUNCTION("GOOGLETRANSLATE(D1587,""fr"",""en"")"),"#VALUE!")</f>
        <v>#VALUE!</v>
      </c>
    </row>
    <row r="1588" ht="15.75" customHeight="1">
      <c r="A1588" s="1" t="s">
        <v>2929</v>
      </c>
      <c r="B1588" s="1">
        <v>1.0</v>
      </c>
      <c r="C1588" s="1" t="s">
        <v>4059</v>
      </c>
      <c r="D1588" s="1" t="s">
        <v>4060</v>
      </c>
      <c r="E1588" s="1" t="s">
        <v>52</v>
      </c>
      <c r="F1588" s="1" t="s">
        <v>48</v>
      </c>
      <c r="G1588" s="1" t="str">
        <f>IFERROR(__xludf.DUMMYFUNCTION("GOOGLETRANSLATE(D1588,""fr"",""en"")"),"#VALUE!")</f>
        <v>#VALUE!</v>
      </c>
    </row>
    <row r="1589" ht="15.75" customHeight="1">
      <c r="A1589" s="1" t="s">
        <v>594</v>
      </c>
      <c r="B1589" s="1">
        <v>4.0</v>
      </c>
      <c r="C1589" s="1" t="s">
        <v>4061</v>
      </c>
      <c r="D1589" s="1" t="s">
        <v>4062</v>
      </c>
      <c r="E1589" s="1" t="s">
        <v>169</v>
      </c>
      <c r="F1589" s="1" t="s">
        <v>11</v>
      </c>
      <c r="G1589" s="1" t="str">
        <f>IFERROR(__xludf.DUMMYFUNCTION("GOOGLETRANSLATE(D1589,""fr"",""en"")"),"#VALUE!")</f>
        <v>#VALUE!</v>
      </c>
    </row>
    <row r="1590" ht="15.75" customHeight="1">
      <c r="A1590" s="1" t="s">
        <v>1235</v>
      </c>
      <c r="B1590" s="1">
        <v>1.0</v>
      </c>
      <c r="C1590" s="1" t="s">
        <v>4063</v>
      </c>
      <c r="D1590" s="1" t="s">
        <v>4064</v>
      </c>
      <c r="E1590" s="1" t="s">
        <v>169</v>
      </c>
      <c r="F1590" s="1" t="s">
        <v>11</v>
      </c>
      <c r="G1590" s="1" t="str">
        <f>IFERROR(__xludf.DUMMYFUNCTION("GOOGLETRANSLATE(D1590,""fr"",""en"")"),"#VALUE!")</f>
        <v>#VALUE!</v>
      </c>
    </row>
    <row r="1591" ht="15.75" customHeight="1">
      <c r="A1591" s="1" t="s">
        <v>3528</v>
      </c>
      <c r="B1591" s="1">
        <v>5.0</v>
      </c>
      <c r="C1591" s="1" t="s">
        <v>4065</v>
      </c>
      <c r="D1591" s="1" t="s">
        <v>4066</v>
      </c>
      <c r="E1591" s="1" t="s">
        <v>21</v>
      </c>
      <c r="F1591" s="1" t="s">
        <v>11</v>
      </c>
      <c r="G1591" s="1" t="str">
        <f>IFERROR(__xludf.DUMMYFUNCTION("GOOGLETRANSLATE(D1591,""fr"",""en"")"),"#VALUE!")</f>
        <v>#VALUE!</v>
      </c>
    </row>
    <row r="1592" ht="15.75" customHeight="1">
      <c r="A1592" s="1" t="s">
        <v>710</v>
      </c>
      <c r="B1592" s="1">
        <v>5.0</v>
      </c>
      <c r="C1592" s="1" t="s">
        <v>4067</v>
      </c>
      <c r="D1592" s="1" t="s">
        <v>4068</v>
      </c>
      <c r="E1592" s="1" t="s">
        <v>169</v>
      </c>
      <c r="F1592" s="1" t="s">
        <v>11</v>
      </c>
      <c r="G1592" s="1" t="str">
        <f>IFERROR(__xludf.DUMMYFUNCTION("GOOGLETRANSLATE(D1592,""fr"",""en"")"),"#VALUE!")</f>
        <v>#VALUE!</v>
      </c>
    </row>
    <row r="1593" ht="15.75" customHeight="1">
      <c r="A1593" s="1" t="s">
        <v>1248</v>
      </c>
      <c r="B1593" s="1">
        <v>2.0</v>
      </c>
      <c r="C1593" s="1" t="s">
        <v>4069</v>
      </c>
      <c r="D1593" s="1" t="s">
        <v>4070</v>
      </c>
      <c r="E1593" s="1" t="s">
        <v>10</v>
      </c>
      <c r="F1593" s="1" t="s">
        <v>11</v>
      </c>
      <c r="G1593" s="1" t="str">
        <f>IFERROR(__xludf.DUMMYFUNCTION("GOOGLETRANSLATE(D1593,""fr"",""en"")"),"#VALUE!")</f>
        <v>#VALUE!</v>
      </c>
    </row>
    <row r="1594" ht="15.75" customHeight="1">
      <c r="A1594" s="1" t="s">
        <v>166</v>
      </c>
      <c r="B1594" s="1">
        <v>1.0</v>
      </c>
      <c r="C1594" s="1" t="s">
        <v>4071</v>
      </c>
      <c r="D1594" s="1" t="s">
        <v>4072</v>
      </c>
      <c r="E1594" s="1" t="s">
        <v>52</v>
      </c>
      <c r="F1594" s="1" t="s">
        <v>11</v>
      </c>
      <c r="G1594" s="1" t="str">
        <f>IFERROR(__xludf.DUMMYFUNCTION("GOOGLETRANSLATE(D1594,""fr"",""en"")"),"#VALUE!")</f>
        <v>#VALUE!</v>
      </c>
    </row>
    <row r="1595" ht="15.75" customHeight="1">
      <c r="A1595" s="1" t="s">
        <v>274</v>
      </c>
      <c r="B1595" s="1">
        <v>5.0</v>
      </c>
      <c r="C1595" s="1" t="s">
        <v>4073</v>
      </c>
      <c r="D1595" s="1" t="s">
        <v>4074</v>
      </c>
      <c r="E1595" s="1" t="s">
        <v>21</v>
      </c>
      <c r="F1595" s="1" t="s">
        <v>11</v>
      </c>
      <c r="G1595" s="1" t="str">
        <f>IFERROR(__xludf.DUMMYFUNCTION("GOOGLETRANSLATE(D1595,""fr"",""en"")"),"#VALUE!")</f>
        <v>#VALUE!</v>
      </c>
    </row>
    <row r="1596" ht="15.75" customHeight="1">
      <c r="A1596" s="1" t="s">
        <v>615</v>
      </c>
      <c r="B1596" s="1">
        <v>4.0</v>
      </c>
      <c r="C1596" s="1" t="s">
        <v>4075</v>
      </c>
      <c r="D1596" s="1" t="s">
        <v>4076</v>
      </c>
      <c r="E1596" s="1" t="s">
        <v>10</v>
      </c>
      <c r="F1596" s="1" t="s">
        <v>11</v>
      </c>
      <c r="G1596" s="1" t="str">
        <f>IFERROR(__xludf.DUMMYFUNCTION("GOOGLETRANSLATE(D1596,""fr"",""en"")"),"#VALUE!")</f>
        <v>#VALUE!</v>
      </c>
    </row>
    <row r="1597" ht="15.75" customHeight="1">
      <c r="A1597" s="1" t="s">
        <v>1696</v>
      </c>
      <c r="B1597" s="1">
        <v>2.0</v>
      </c>
      <c r="C1597" s="1" t="s">
        <v>4077</v>
      </c>
      <c r="D1597" s="1" t="s">
        <v>4078</v>
      </c>
      <c r="E1597" s="1" t="s">
        <v>73</v>
      </c>
      <c r="F1597" s="1" t="s">
        <v>30</v>
      </c>
      <c r="G1597" s="1" t="str">
        <f>IFERROR(__xludf.DUMMYFUNCTION("GOOGLETRANSLATE(D1597,""fr"",""en"")"),"#VALUE!")</f>
        <v>#VALUE!</v>
      </c>
    </row>
    <row r="1598" ht="15.75" customHeight="1">
      <c r="A1598" s="1" t="s">
        <v>899</v>
      </c>
      <c r="B1598" s="1">
        <v>1.0</v>
      </c>
      <c r="C1598" s="1" t="s">
        <v>4079</v>
      </c>
      <c r="D1598" s="1" t="s">
        <v>4080</v>
      </c>
      <c r="E1598" s="1" t="s">
        <v>43</v>
      </c>
      <c r="F1598" s="1" t="s">
        <v>30</v>
      </c>
      <c r="G1598" s="1" t="str">
        <f>IFERROR(__xludf.DUMMYFUNCTION("GOOGLETRANSLATE(D1598,""fr"",""en"")"),"#VALUE!")</f>
        <v>#VALUE!</v>
      </c>
    </row>
    <row r="1599" ht="15.75" customHeight="1">
      <c r="A1599" s="1" t="s">
        <v>1344</v>
      </c>
      <c r="B1599" s="1">
        <v>5.0</v>
      </c>
      <c r="C1599" s="1" t="s">
        <v>4081</v>
      </c>
      <c r="D1599" s="1" t="s">
        <v>4082</v>
      </c>
      <c r="E1599" s="1" t="s">
        <v>169</v>
      </c>
      <c r="F1599" s="1" t="s">
        <v>11</v>
      </c>
      <c r="G1599" s="1" t="str">
        <f>IFERROR(__xludf.DUMMYFUNCTION("GOOGLETRANSLATE(D1599,""fr"",""en"")"),"#VALUE!")</f>
        <v>#VALUE!</v>
      </c>
    </row>
    <row r="1600" ht="15.75" customHeight="1">
      <c r="A1600" s="1" t="s">
        <v>2574</v>
      </c>
      <c r="B1600" s="1">
        <v>1.0</v>
      </c>
      <c r="C1600" s="1" t="s">
        <v>4083</v>
      </c>
      <c r="D1600" s="1" t="s">
        <v>4084</v>
      </c>
      <c r="E1600" s="1" t="s">
        <v>250</v>
      </c>
      <c r="F1600" s="1" t="s">
        <v>30</v>
      </c>
      <c r="G1600" s="1" t="str">
        <f>IFERROR(__xludf.DUMMYFUNCTION("GOOGLETRANSLATE(D1600,""fr"",""en"")"),"#VALUE!")</f>
        <v>#VALUE!</v>
      </c>
    </row>
    <row r="1601" ht="15.75" customHeight="1">
      <c r="A1601" s="1" t="s">
        <v>1696</v>
      </c>
      <c r="B1601" s="1">
        <v>1.0</v>
      </c>
      <c r="C1601" s="1" t="s">
        <v>4085</v>
      </c>
      <c r="D1601" s="1" t="s">
        <v>4086</v>
      </c>
      <c r="E1601" s="1" t="s">
        <v>273</v>
      </c>
      <c r="F1601" s="1" t="s">
        <v>11</v>
      </c>
      <c r="G1601" s="1" t="str">
        <f>IFERROR(__xludf.DUMMYFUNCTION("GOOGLETRANSLATE(D1601,""fr"",""en"")"),"#VALUE!")</f>
        <v>#VALUE!</v>
      </c>
    </row>
    <row r="1602" ht="15.75" customHeight="1">
      <c r="A1602" s="1" t="s">
        <v>4087</v>
      </c>
      <c r="B1602" s="1">
        <v>2.0</v>
      </c>
      <c r="C1602" s="1" t="s">
        <v>4088</v>
      </c>
      <c r="D1602" s="1" t="s">
        <v>4089</v>
      </c>
      <c r="E1602" s="1" t="s">
        <v>169</v>
      </c>
      <c r="F1602" s="1" t="s">
        <v>11</v>
      </c>
      <c r="G1602" s="1" t="str">
        <f>IFERROR(__xludf.DUMMYFUNCTION("GOOGLETRANSLATE(D1602,""fr"",""en"")"),"#VALUE!")</f>
        <v>#VALUE!</v>
      </c>
    </row>
    <row r="1603" ht="15.75" customHeight="1">
      <c r="A1603" s="1" t="s">
        <v>408</v>
      </c>
      <c r="B1603" s="1">
        <v>4.0</v>
      </c>
      <c r="C1603" s="1" t="s">
        <v>4090</v>
      </c>
      <c r="D1603" s="1" t="s">
        <v>4091</v>
      </c>
      <c r="E1603" s="1" t="s">
        <v>484</v>
      </c>
      <c r="F1603" s="1" t="s">
        <v>30</v>
      </c>
      <c r="G1603" s="1" t="str">
        <f>IFERROR(__xludf.DUMMYFUNCTION("GOOGLETRANSLATE(D1603,""fr"",""en"")"),"#VALUE!")</f>
        <v>#VALUE!</v>
      </c>
    </row>
    <row r="1604" ht="15.75" customHeight="1">
      <c r="A1604" s="1" t="s">
        <v>3496</v>
      </c>
      <c r="B1604" s="1">
        <v>5.0</v>
      </c>
      <c r="C1604" s="1" t="s">
        <v>4092</v>
      </c>
      <c r="D1604" s="1" t="s">
        <v>4093</v>
      </c>
      <c r="E1604" s="1" t="s">
        <v>21</v>
      </c>
      <c r="F1604" s="1" t="s">
        <v>11</v>
      </c>
      <c r="G1604" s="1" t="str">
        <f>IFERROR(__xludf.DUMMYFUNCTION("GOOGLETRANSLATE(D1604,""fr"",""en"")"),"#VALUE!")</f>
        <v>#VALUE!</v>
      </c>
    </row>
    <row r="1605" ht="15.75" customHeight="1">
      <c r="A1605" s="1" t="s">
        <v>132</v>
      </c>
      <c r="B1605" s="1">
        <v>1.0</v>
      </c>
      <c r="C1605" s="1" t="s">
        <v>4094</v>
      </c>
      <c r="D1605" s="1" t="s">
        <v>4095</v>
      </c>
      <c r="E1605" s="1" t="s">
        <v>117</v>
      </c>
      <c r="F1605" s="1" t="s">
        <v>118</v>
      </c>
      <c r="G1605" s="1" t="str">
        <f>IFERROR(__xludf.DUMMYFUNCTION("GOOGLETRANSLATE(D1605,""fr"",""en"")"),"#VALUE!")</f>
        <v>#VALUE!</v>
      </c>
    </row>
    <row r="1606" ht="15.75" customHeight="1">
      <c r="A1606" s="1" t="s">
        <v>1149</v>
      </c>
      <c r="B1606" s="1">
        <v>5.0</v>
      </c>
      <c r="C1606" s="1" t="s">
        <v>4096</v>
      </c>
      <c r="D1606" s="1" t="s">
        <v>4097</v>
      </c>
      <c r="E1606" s="1" t="s">
        <v>21</v>
      </c>
      <c r="F1606" s="1" t="s">
        <v>11</v>
      </c>
      <c r="G1606" s="1" t="str">
        <f>IFERROR(__xludf.DUMMYFUNCTION("GOOGLETRANSLATE(D1606,""fr"",""en"")"),"#VALUE!")</f>
        <v>#VALUE!</v>
      </c>
    </row>
    <row r="1607" ht="15.75" customHeight="1">
      <c r="A1607" s="1" t="s">
        <v>2363</v>
      </c>
      <c r="B1607" s="1">
        <v>4.0</v>
      </c>
      <c r="C1607" s="1" t="s">
        <v>4098</v>
      </c>
      <c r="D1607" s="1" t="s">
        <v>4099</v>
      </c>
      <c r="E1607" s="1" t="s">
        <v>176</v>
      </c>
      <c r="F1607" s="1" t="s">
        <v>66</v>
      </c>
      <c r="G1607" s="1" t="str">
        <f>IFERROR(__xludf.DUMMYFUNCTION("GOOGLETRANSLATE(D1607,""fr"",""en"")"),"#VALUE!")</f>
        <v>#VALUE!</v>
      </c>
    </row>
    <row r="1608" ht="15.75" customHeight="1">
      <c r="A1608" s="1" t="s">
        <v>4100</v>
      </c>
      <c r="B1608" s="1">
        <v>2.0</v>
      </c>
      <c r="C1608" s="1" t="s">
        <v>4101</v>
      </c>
      <c r="D1608" s="1" t="s">
        <v>4102</v>
      </c>
      <c r="E1608" s="1" t="s">
        <v>125</v>
      </c>
      <c r="F1608" s="1" t="s">
        <v>11</v>
      </c>
      <c r="G1608" s="1" t="str">
        <f>IFERROR(__xludf.DUMMYFUNCTION("GOOGLETRANSLATE(D1608,""fr"",""en"")"),"#VALUE!")</f>
        <v>#VALUE!</v>
      </c>
    </row>
    <row r="1609" ht="15.75" customHeight="1">
      <c r="A1609" s="1" t="s">
        <v>1344</v>
      </c>
      <c r="B1609" s="1">
        <v>5.0</v>
      </c>
      <c r="C1609" s="1" t="s">
        <v>4103</v>
      </c>
      <c r="D1609" s="1" t="s">
        <v>4104</v>
      </c>
      <c r="E1609" s="1" t="s">
        <v>10</v>
      </c>
      <c r="F1609" s="1" t="s">
        <v>11</v>
      </c>
      <c r="G1609" s="1" t="str">
        <f>IFERROR(__xludf.DUMMYFUNCTION("GOOGLETRANSLATE(D1609,""fr"",""en"")"),"#VALUE!")</f>
        <v>#VALUE!</v>
      </c>
    </row>
    <row r="1610" ht="15.75" customHeight="1">
      <c r="A1610" s="1" t="s">
        <v>1358</v>
      </c>
      <c r="B1610" s="1">
        <v>1.0</v>
      </c>
      <c r="C1610" s="1" t="s">
        <v>4105</v>
      </c>
      <c r="D1610" s="1" t="s">
        <v>4106</v>
      </c>
      <c r="E1610" s="1" t="s">
        <v>10</v>
      </c>
      <c r="F1610" s="1" t="s">
        <v>11</v>
      </c>
      <c r="G1610" s="1" t="str">
        <f>IFERROR(__xludf.DUMMYFUNCTION("GOOGLETRANSLATE(D1610,""fr"",""en"")"),"#VALUE!")</f>
        <v>#VALUE!</v>
      </c>
    </row>
    <row r="1611" ht="15.75" customHeight="1">
      <c r="A1611" s="1" t="s">
        <v>4107</v>
      </c>
      <c r="B1611" s="1">
        <v>1.0</v>
      </c>
      <c r="C1611" s="1" t="s">
        <v>4108</v>
      </c>
      <c r="D1611" s="1" t="s">
        <v>4109</v>
      </c>
      <c r="E1611" s="1" t="s">
        <v>575</v>
      </c>
      <c r="F1611" s="1" t="s">
        <v>48</v>
      </c>
      <c r="G1611" s="1" t="str">
        <f>IFERROR(__xludf.DUMMYFUNCTION("GOOGLETRANSLATE(D1611,""fr"",""en"")"),"#VALUE!")</f>
        <v>#VALUE!</v>
      </c>
    </row>
    <row r="1612" ht="15.75" customHeight="1">
      <c r="A1612" s="1" t="s">
        <v>1732</v>
      </c>
      <c r="B1612" s="1">
        <v>1.0</v>
      </c>
      <c r="C1612" s="1" t="s">
        <v>4110</v>
      </c>
      <c r="D1612" s="1" t="s">
        <v>4111</v>
      </c>
      <c r="E1612" s="1" t="s">
        <v>10</v>
      </c>
      <c r="F1612" s="1" t="s">
        <v>11</v>
      </c>
      <c r="G1612" s="1" t="str">
        <f>IFERROR(__xludf.DUMMYFUNCTION("GOOGLETRANSLATE(D1612,""fr"",""en"")"),"#VALUE!")</f>
        <v>#VALUE!</v>
      </c>
    </row>
    <row r="1613" ht="15.75" customHeight="1">
      <c r="A1613" s="1" t="s">
        <v>597</v>
      </c>
      <c r="B1613" s="1">
        <v>5.0</v>
      </c>
      <c r="C1613" s="1" t="s">
        <v>4112</v>
      </c>
      <c r="D1613" s="1" t="s">
        <v>4113</v>
      </c>
      <c r="E1613" s="1" t="s">
        <v>21</v>
      </c>
      <c r="F1613" s="1" t="s">
        <v>11</v>
      </c>
      <c r="G1613" s="1" t="str">
        <f>IFERROR(__xludf.DUMMYFUNCTION("GOOGLETRANSLATE(D1613,""fr"",""en"")"),"#VALUE!")</f>
        <v>#VALUE!</v>
      </c>
    </row>
    <row r="1614" ht="15.75" customHeight="1">
      <c r="A1614" s="1" t="s">
        <v>44</v>
      </c>
      <c r="B1614" s="1">
        <v>3.0</v>
      </c>
      <c r="C1614" s="1" t="s">
        <v>4114</v>
      </c>
      <c r="D1614" s="1" t="s">
        <v>4115</v>
      </c>
      <c r="E1614" s="1" t="s">
        <v>10</v>
      </c>
      <c r="F1614" s="1" t="s">
        <v>11</v>
      </c>
      <c r="G1614" s="1" t="str">
        <f>IFERROR(__xludf.DUMMYFUNCTION("GOOGLETRANSLATE(D1614,""fr"",""en"")"),"inexpensive insurance my customer service no response or just normal the car is when we tell them how we do because not the sub bah the answer makes a credit or ask your loved one or friend bravo to earn new clients")</f>
        <v>inexpensive insurance my customer service no response or just normal the car is when we tell them how we do because not the sub bah the answer makes a credit or ask your loved one or friend bravo to earn new clients</v>
      </c>
    </row>
    <row r="1615" ht="15.75" customHeight="1">
      <c r="A1615" s="1" t="s">
        <v>585</v>
      </c>
      <c r="B1615" s="1">
        <v>2.0</v>
      </c>
      <c r="C1615" s="1" t="s">
        <v>4116</v>
      </c>
      <c r="D1615" s="1" t="s">
        <v>4117</v>
      </c>
      <c r="E1615" s="1" t="s">
        <v>103</v>
      </c>
      <c r="F1615" s="1" t="s">
        <v>48</v>
      </c>
      <c r="G1615" s="1" t="str">
        <f>IFERROR(__xludf.DUMMYFUNCTION("GOOGLETRANSLATE(D1615,""fr"",""en"")"),"#VALUE!")</f>
        <v>#VALUE!</v>
      </c>
    </row>
    <row r="1616" ht="15.75" customHeight="1">
      <c r="A1616" s="1" t="s">
        <v>4118</v>
      </c>
      <c r="B1616" s="1">
        <v>4.0</v>
      </c>
      <c r="C1616" s="1" t="s">
        <v>4119</v>
      </c>
      <c r="D1616" s="1" t="s">
        <v>4120</v>
      </c>
      <c r="E1616" s="1" t="s">
        <v>176</v>
      </c>
      <c r="F1616" s="1" t="s">
        <v>66</v>
      </c>
      <c r="G1616" s="1" t="str">
        <f>IFERROR(__xludf.DUMMYFUNCTION("GOOGLETRANSLATE(D1616,""fr"",""en"")"),"#VALUE!")</f>
        <v>#VALUE!</v>
      </c>
    </row>
    <row r="1617" ht="15.75" customHeight="1">
      <c r="A1617" s="1" t="s">
        <v>921</v>
      </c>
      <c r="B1617" s="1">
        <v>5.0</v>
      </c>
      <c r="C1617" s="1" t="s">
        <v>4121</v>
      </c>
      <c r="D1617" s="1" t="s">
        <v>4122</v>
      </c>
      <c r="E1617" s="1" t="s">
        <v>10</v>
      </c>
      <c r="F1617" s="1" t="s">
        <v>11</v>
      </c>
      <c r="G1617" s="1" t="str">
        <f>IFERROR(__xludf.DUMMYFUNCTION("GOOGLETRANSLATE(D1617,""fr"",""en"")"),"#VALUE!")</f>
        <v>#VALUE!</v>
      </c>
    </row>
    <row r="1618" ht="15.75" customHeight="1">
      <c r="A1618" s="1" t="s">
        <v>4123</v>
      </c>
      <c r="B1618" s="1">
        <v>1.0</v>
      </c>
      <c r="C1618" s="1" t="s">
        <v>4124</v>
      </c>
      <c r="D1618" s="1" t="s">
        <v>4125</v>
      </c>
      <c r="E1618" s="1" t="s">
        <v>292</v>
      </c>
      <c r="F1618" s="1" t="s">
        <v>11</v>
      </c>
      <c r="G1618" s="1" t="str">
        <f>IFERROR(__xludf.DUMMYFUNCTION("GOOGLETRANSLATE(D1618,""fr"",""en"")"),"#VALUE!")</f>
        <v>#VALUE!</v>
      </c>
    </row>
    <row r="1619" ht="15.75" customHeight="1">
      <c r="A1619" s="1" t="s">
        <v>417</v>
      </c>
      <c r="B1619" s="1">
        <v>1.0</v>
      </c>
      <c r="C1619" s="1" t="s">
        <v>4126</v>
      </c>
      <c r="D1619" s="1" t="s">
        <v>4127</v>
      </c>
      <c r="E1619" s="1" t="s">
        <v>109</v>
      </c>
      <c r="F1619" s="1" t="s">
        <v>11</v>
      </c>
      <c r="G1619" s="1" t="str">
        <f>IFERROR(__xludf.DUMMYFUNCTION("GOOGLETRANSLATE(D1619,""fr"",""en"")"),"#VALUE!")</f>
        <v>#VALUE!</v>
      </c>
    </row>
    <row r="1620" ht="15.75" customHeight="1">
      <c r="A1620" s="1" t="s">
        <v>4128</v>
      </c>
      <c r="B1620" s="1">
        <v>1.0</v>
      </c>
      <c r="C1620" s="1" t="s">
        <v>4129</v>
      </c>
      <c r="D1620" s="1" t="s">
        <v>4130</v>
      </c>
      <c r="E1620" s="1" t="s">
        <v>273</v>
      </c>
      <c r="F1620" s="1" t="s">
        <v>11</v>
      </c>
      <c r="G1620" s="1" t="str">
        <f>IFERROR(__xludf.DUMMYFUNCTION("GOOGLETRANSLATE(D1620,""fr"",""en"")"),"#VALUE!")</f>
        <v>#VALUE!</v>
      </c>
    </row>
    <row r="1621" ht="15.75" customHeight="1">
      <c r="A1621" s="1" t="s">
        <v>3186</v>
      </c>
      <c r="B1621" s="1">
        <v>1.0</v>
      </c>
      <c r="C1621" s="1" t="s">
        <v>4131</v>
      </c>
      <c r="D1621" s="1" t="s">
        <v>4132</v>
      </c>
      <c r="E1621" s="1" t="s">
        <v>10</v>
      </c>
      <c r="F1621" s="1" t="s">
        <v>11</v>
      </c>
      <c r="G1621" s="1" t="str">
        <f>IFERROR(__xludf.DUMMYFUNCTION("GOOGLETRANSLATE(D1621,""fr"",""en"")"),"#VALUE!")</f>
        <v>#VALUE!</v>
      </c>
    </row>
    <row r="1622" ht="15.75" customHeight="1">
      <c r="A1622" s="1" t="s">
        <v>4133</v>
      </c>
      <c r="B1622" s="1">
        <v>1.0</v>
      </c>
      <c r="C1622" s="1" t="s">
        <v>4134</v>
      </c>
      <c r="D1622" s="1" t="s">
        <v>4135</v>
      </c>
      <c r="E1622" s="1" t="s">
        <v>296</v>
      </c>
      <c r="F1622" s="1" t="s">
        <v>110</v>
      </c>
      <c r="G1622" s="1" t="str">
        <f>IFERROR(__xludf.DUMMYFUNCTION("GOOGLETRANSLATE(D1622,""fr"",""en"")"),"#VALUE!")</f>
        <v>#VALUE!</v>
      </c>
    </row>
    <row r="1623" ht="15.75" customHeight="1">
      <c r="A1623" s="1" t="s">
        <v>3627</v>
      </c>
      <c r="B1623" s="1">
        <v>1.0</v>
      </c>
      <c r="C1623" s="1" t="s">
        <v>4136</v>
      </c>
      <c r="D1623" s="1" t="s">
        <v>4137</v>
      </c>
      <c r="E1623" s="1" t="s">
        <v>103</v>
      </c>
      <c r="F1623" s="1" t="s">
        <v>48</v>
      </c>
      <c r="G1623" s="1" t="str">
        <f>IFERROR(__xludf.DUMMYFUNCTION("GOOGLETRANSLATE(D1623,""fr"",""en"")"),"#VALUE!")</f>
        <v>#VALUE!</v>
      </c>
    </row>
    <row r="1624" ht="15.75" customHeight="1">
      <c r="A1624" s="1" t="s">
        <v>2069</v>
      </c>
      <c r="B1624" s="1">
        <v>1.0</v>
      </c>
      <c r="C1624" s="1" t="s">
        <v>4138</v>
      </c>
      <c r="D1624" s="1" t="s">
        <v>4139</v>
      </c>
      <c r="E1624" s="1" t="s">
        <v>292</v>
      </c>
      <c r="F1624" s="1" t="s">
        <v>11</v>
      </c>
      <c r="G1624" s="1" t="str">
        <f>IFERROR(__xludf.DUMMYFUNCTION("GOOGLETRANSLATE(D1624,""fr"",""en"")"),"#VALUE!")</f>
        <v>#VALUE!</v>
      </c>
    </row>
    <row r="1625" ht="15.75" customHeight="1">
      <c r="A1625" s="1" t="s">
        <v>2854</v>
      </c>
      <c r="B1625" s="1">
        <v>5.0</v>
      </c>
      <c r="C1625" s="1" t="s">
        <v>4140</v>
      </c>
      <c r="D1625" s="1" t="s">
        <v>4141</v>
      </c>
      <c r="E1625" s="1" t="s">
        <v>21</v>
      </c>
      <c r="F1625" s="1" t="s">
        <v>11</v>
      </c>
      <c r="G1625" s="1" t="str">
        <f>IFERROR(__xludf.DUMMYFUNCTION("GOOGLETRANSLATE(D1625,""fr"",""en"")"),"#VALUE!")</f>
        <v>#VALUE!</v>
      </c>
    </row>
    <row r="1626" ht="15.75" customHeight="1">
      <c r="A1626" s="1" t="s">
        <v>85</v>
      </c>
      <c r="B1626" s="1">
        <v>3.0</v>
      </c>
      <c r="C1626" s="1" t="s">
        <v>4142</v>
      </c>
      <c r="D1626" s="1" t="s">
        <v>4143</v>
      </c>
      <c r="E1626" s="1" t="s">
        <v>614</v>
      </c>
      <c r="F1626" s="1" t="s">
        <v>30</v>
      </c>
      <c r="G1626" s="1" t="str">
        <f>IFERROR(__xludf.DUMMYFUNCTION("GOOGLETRANSLATE(D1626,""fr"",""en"")"),"#VALUE!")</f>
        <v>#VALUE!</v>
      </c>
    </row>
    <row r="1627" ht="15.75" customHeight="1">
      <c r="A1627" s="1" t="s">
        <v>2801</v>
      </c>
      <c r="B1627" s="1">
        <v>1.0</v>
      </c>
      <c r="C1627" s="1" t="s">
        <v>4144</v>
      </c>
      <c r="D1627" s="1" t="s">
        <v>4145</v>
      </c>
      <c r="E1627" s="1" t="s">
        <v>10</v>
      </c>
      <c r="F1627" s="1" t="s">
        <v>11</v>
      </c>
      <c r="G1627" s="1" t="str">
        <f>IFERROR(__xludf.DUMMYFUNCTION("GOOGLETRANSLATE(D1627,""fr"",""en"")"),"#VALUE!")</f>
        <v>#VALUE!</v>
      </c>
    </row>
    <row r="1628" ht="15.75" customHeight="1">
      <c r="A1628" s="1" t="s">
        <v>1207</v>
      </c>
      <c r="B1628" s="1">
        <v>4.0</v>
      </c>
      <c r="C1628" s="1" t="s">
        <v>4146</v>
      </c>
      <c r="D1628" s="1" t="s">
        <v>4147</v>
      </c>
      <c r="E1628" s="1" t="s">
        <v>34</v>
      </c>
      <c r="F1628" s="1" t="s">
        <v>30</v>
      </c>
      <c r="G1628" s="1" t="str">
        <f>IFERROR(__xludf.DUMMYFUNCTION("GOOGLETRANSLATE(D1628,""fr"",""en"")"),"#VALUE!")</f>
        <v>#VALUE!</v>
      </c>
    </row>
    <row r="1629" ht="15.75" customHeight="1">
      <c r="A1629" s="1" t="s">
        <v>2272</v>
      </c>
      <c r="B1629" s="1">
        <v>4.0</v>
      </c>
      <c r="C1629" s="1" t="s">
        <v>4148</v>
      </c>
      <c r="D1629" s="1" t="s">
        <v>4149</v>
      </c>
      <c r="E1629" s="1" t="s">
        <v>10</v>
      </c>
      <c r="F1629" s="1" t="s">
        <v>11</v>
      </c>
      <c r="G1629" s="1" t="str">
        <f>IFERROR(__xludf.DUMMYFUNCTION("GOOGLETRANSLATE(D1629,""fr"",""en"")"),"#VALUE!")</f>
        <v>#VALUE!</v>
      </c>
    </row>
    <row r="1630" ht="15.75" customHeight="1">
      <c r="A1630" s="1" t="s">
        <v>4150</v>
      </c>
      <c r="B1630" s="1">
        <v>2.0</v>
      </c>
      <c r="C1630" s="1" t="s">
        <v>4151</v>
      </c>
      <c r="D1630" s="1" t="s">
        <v>4152</v>
      </c>
      <c r="E1630" s="1" t="s">
        <v>169</v>
      </c>
      <c r="F1630" s="1" t="s">
        <v>110</v>
      </c>
      <c r="G1630" s="1" t="str">
        <f>IFERROR(__xludf.DUMMYFUNCTION("GOOGLETRANSLATE(D1630,""fr"",""en"")"),"#VALUE!")</f>
        <v>#VALUE!</v>
      </c>
    </row>
    <row r="1631" ht="15.75" customHeight="1">
      <c r="A1631" s="1" t="s">
        <v>4153</v>
      </c>
      <c r="B1631" s="1">
        <v>1.0</v>
      </c>
      <c r="C1631" s="1" t="s">
        <v>4154</v>
      </c>
      <c r="D1631" s="1" t="s">
        <v>4155</v>
      </c>
      <c r="E1631" s="1" t="s">
        <v>65</v>
      </c>
      <c r="F1631" s="1" t="s">
        <v>66</v>
      </c>
      <c r="G1631" s="1" t="str">
        <f>IFERROR(__xludf.DUMMYFUNCTION("GOOGLETRANSLATE(D1631,""fr"",""en"")"),"#VALUE!")</f>
        <v>#VALUE!</v>
      </c>
    </row>
    <row r="1632" ht="15.75" customHeight="1">
      <c r="A1632" s="1" t="s">
        <v>664</v>
      </c>
      <c r="B1632" s="1">
        <v>4.0</v>
      </c>
      <c r="C1632" s="1" t="s">
        <v>4156</v>
      </c>
      <c r="D1632" s="1" t="s">
        <v>4157</v>
      </c>
      <c r="E1632" s="1" t="s">
        <v>21</v>
      </c>
      <c r="F1632" s="1" t="s">
        <v>11</v>
      </c>
      <c r="G1632" s="1" t="str">
        <f>IFERROR(__xludf.DUMMYFUNCTION("GOOGLETRANSLATE(D1632,""fr"",""en"")"),"#VALUE!")</f>
        <v>#VALUE!</v>
      </c>
    </row>
    <row r="1633" ht="15.75" customHeight="1">
      <c r="A1633" s="1" t="s">
        <v>18</v>
      </c>
      <c r="B1633" s="1">
        <v>4.0</v>
      </c>
      <c r="C1633" s="1" t="s">
        <v>4158</v>
      </c>
      <c r="D1633" s="1" t="s">
        <v>4159</v>
      </c>
      <c r="E1633" s="1" t="s">
        <v>21</v>
      </c>
      <c r="F1633" s="1" t="s">
        <v>11</v>
      </c>
      <c r="G1633" s="1" t="str">
        <f>IFERROR(__xludf.DUMMYFUNCTION("GOOGLETRANSLATE(D1633,""fr"",""en"")"),"#VALUE!")</f>
        <v>#VALUE!</v>
      </c>
    </row>
    <row r="1634" ht="15.75" customHeight="1">
      <c r="A1634" s="1" t="s">
        <v>344</v>
      </c>
      <c r="B1634" s="1">
        <v>1.0</v>
      </c>
      <c r="C1634" s="1" t="s">
        <v>4160</v>
      </c>
      <c r="D1634" s="1" t="s">
        <v>4161</v>
      </c>
      <c r="E1634" s="1" t="s">
        <v>273</v>
      </c>
      <c r="F1634" s="1" t="s">
        <v>11</v>
      </c>
      <c r="G1634" s="1" t="str">
        <f>IFERROR(__xludf.DUMMYFUNCTION("GOOGLETRANSLATE(D1634,""fr"",""en"")"),"#VALUE!")</f>
        <v>#VALUE!</v>
      </c>
    </row>
    <row r="1635" ht="15.75" customHeight="1">
      <c r="A1635" s="1" t="s">
        <v>4162</v>
      </c>
      <c r="B1635" s="1">
        <v>1.0</v>
      </c>
      <c r="C1635" s="1" t="s">
        <v>4163</v>
      </c>
      <c r="D1635" s="1" t="s">
        <v>4164</v>
      </c>
      <c r="E1635" s="1" t="s">
        <v>43</v>
      </c>
      <c r="F1635" s="1" t="s">
        <v>30</v>
      </c>
      <c r="G1635" s="1" t="str">
        <f>IFERROR(__xludf.DUMMYFUNCTION("GOOGLETRANSLATE(D1635,""fr"",""en"")"),"#VALUE!")</f>
        <v>#VALUE!</v>
      </c>
    </row>
    <row r="1636" ht="15.75" customHeight="1">
      <c r="A1636" s="1" t="s">
        <v>138</v>
      </c>
      <c r="B1636" s="1">
        <v>1.0</v>
      </c>
      <c r="C1636" s="1" t="s">
        <v>4165</v>
      </c>
      <c r="D1636" s="1" t="s">
        <v>4166</v>
      </c>
      <c r="E1636" s="1" t="s">
        <v>21</v>
      </c>
      <c r="F1636" s="1" t="s">
        <v>11</v>
      </c>
      <c r="G1636" s="1" t="str">
        <f>IFERROR(__xludf.DUMMYFUNCTION("GOOGLETRANSLATE(D1636,""fr"",""en"")"),"#VALUE!")</f>
        <v>#VALUE!</v>
      </c>
    </row>
    <row r="1637" ht="15.75" customHeight="1">
      <c r="A1637" s="1" t="s">
        <v>3508</v>
      </c>
      <c r="B1637" s="1">
        <v>1.0</v>
      </c>
      <c r="C1637" s="1" t="s">
        <v>4167</v>
      </c>
      <c r="D1637" s="1" t="s">
        <v>4168</v>
      </c>
      <c r="E1637" s="1" t="s">
        <v>10</v>
      </c>
      <c r="F1637" s="1" t="s">
        <v>11</v>
      </c>
      <c r="G1637" s="1" t="str">
        <f>IFERROR(__xludf.DUMMYFUNCTION("GOOGLETRANSLATE(D1637,""fr"",""en"")"),"#VALUE!")</f>
        <v>#VALUE!</v>
      </c>
    </row>
    <row r="1638" ht="15.75" customHeight="1">
      <c r="A1638" s="1" t="s">
        <v>936</v>
      </c>
      <c r="B1638" s="1">
        <v>2.0</v>
      </c>
      <c r="C1638" s="1" t="s">
        <v>4169</v>
      </c>
      <c r="D1638" s="1" t="s">
        <v>4170</v>
      </c>
      <c r="E1638" s="1" t="s">
        <v>52</v>
      </c>
      <c r="F1638" s="1" t="s">
        <v>118</v>
      </c>
      <c r="G1638" s="1" t="str">
        <f>IFERROR(__xludf.DUMMYFUNCTION("GOOGLETRANSLATE(D1638,""fr"",""en"")"),"#VALUE!")</f>
        <v>#VALUE!</v>
      </c>
    </row>
    <row r="1639" ht="15.75" customHeight="1">
      <c r="A1639" s="1" t="s">
        <v>4171</v>
      </c>
      <c r="B1639" s="1">
        <v>2.0</v>
      </c>
      <c r="C1639" s="1" t="s">
        <v>4172</v>
      </c>
      <c r="D1639" s="1" t="s">
        <v>4173</v>
      </c>
      <c r="E1639" s="1" t="s">
        <v>373</v>
      </c>
      <c r="F1639" s="1" t="s">
        <v>30</v>
      </c>
      <c r="G1639" s="1" t="str">
        <f>IFERROR(__xludf.DUMMYFUNCTION("GOOGLETRANSLATE(D1639,""fr"",""en"")"),"#VALUE!")</f>
        <v>#VALUE!</v>
      </c>
    </row>
    <row r="1640" ht="15.75" customHeight="1">
      <c r="A1640" s="1" t="s">
        <v>4174</v>
      </c>
      <c r="B1640" s="1">
        <v>2.0</v>
      </c>
      <c r="C1640" s="1" t="s">
        <v>4175</v>
      </c>
      <c r="D1640" s="1" t="s">
        <v>4176</v>
      </c>
      <c r="E1640" s="1" t="s">
        <v>25</v>
      </c>
      <c r="F1640" s="1" t="s">
        <v>110</v>
      </c>
      <c r="G1640" s="1" t="str">
        <f>IFERROR(__xludf.DUMMYFUNCTION("GOOGLETRANSLATE(D1640,""fr"",""en"")"),"#VALUE!")</f>
        <v>#VALUE!</v>
      </c>
    </row>
    <row r="1641" ht="15.75" customHeight="1">
      <c r="A1641" s="1" t="s">
        <v>4177</v>
      </c>
      <c r="B1641" s="1">
        <v>4.0</v>
      </c>
      <c r="C1641" s="1" t="s">
        <v>4178</v>
      </c>
      <c r="D1641" s="1" t="s">
        <v>4179</v>
      </c>
      <c r="E1641" s="1" t="s">
        <v>21</v>
      </c>
      <c r="F1641" s="1" t="s">
        <v>11</v>
      </c>
      <c r="G1641" s="1" t="str">
        <f>IFERROR(__xludf.DUMMYFUNCTION("GOOGLETRANSLATE(D1641,""fr"",""en"")"),"#VALUE!")</f>
        <v>#VALUE!</v>
      </c>
    </row>
    <row r="1642" ht="15.75" customHeight="1">
      <c r="A1642" s="1" t="s">
        <v>600</v>
      </c>
      <c r="B1642" s="1">
        <v>4.0</v>
      </c>
      <c r="C1642" s="1" t="s">
        <v>4180</v>
      </c>
      <c r="D1642" s="1" t="s">
        <v>4181</v>
      </c>
      <c r="E1642" s="1" t="s">
        <v>10</v>
      </c>
      <c r="F1642" s="1" t="s">
        <v>11</v>
      </c>
      <c r="G1642" s="1" t="str">
        <f>IFERROR(__xludf.DUMMYFUNCTION("GOOGLETRANSLATE(D1642,""fr"",""en"")"),"#VALUE!")</f>
        <v>#VALUE!</v>
      </c>
    </row>
    <row r="1643" ht="15.75" customHeight="1">
      <c r="A1643" s="1" t="s">
        <v>1879</v>
      </c>
      <c r="B1643" s="1">
        <v>5.0</v>
      </c>
      <c r="C1643" s="1" t="s">
        <v>4182</v>
      </c>
      <c r="D1643" s="1" t="s">
        <v>4183</v>
      </c>
      <c r="E1643" s="1" t="s">
        <v>21</v>
      </c>
      <c r="F1643" s="1" t="s">
        <v>11</v>
      </c>
      <c r="G1643" s="1" t="str">
        <f>IFERROR(__xludf.DUMMYFUNCTION("GOOGLETRANSLATE(D1643,""fr"",""en"")"),"#VALUE!")</f>
        <v>#VALUE!</v>
      </c>
    </row>
    <row r="1644" ht="15.75" customHeight="1">
      <c r="A1644" s="1" t="s">
        <v>3678</v>
      </c>
      <c r="B1644" s="1">
        <v>5.0</v>
      </c>
      <c r="C1644" s="1" t="s">
        <v>4184</v>
      </c>
      <c r="D1644" s="1" t="s">
        <v>4185</v>
      </c>
      <c r="E1644" s="1" t="s">
        <v>448</v>
      </c>
      <c r="F1644" s="1" t="s">
        <v>84</v>
      </c>
      <c r="G1644" s="1" t="str">
        <f>IFERROR(__xludf.DUMMYFUNCTION("GOOGLETRANSLATE(D1644,""fr"",""en"")"),"#VALUE!")</f>
        <v>#VALUE!</v>
      </c>
    </row>
    <row r="1645" ht="15.75" customHeight="1">
      <c r="A1645" s="1" t="s">
        <v>267</v>
      </c>
      <c r="B1645" s="1">
        <v>5.0</v>
      </c>
      <c r="C1645" s="1" t="s">
        <v>4186</v>
      </c>
      <c r="D1645" s="1" t="s">
        <v>4187</v>
      </c>
      <c r="E1645" s="1" t="s">
        <v>169</v>
      </c>
      <c r="F1645" s="1" t="s">
        <v>11</v>
      </c>
      <c r="G1645" s="1" t="str">
        <f>IFERROR(__xludf.DUMMYFUNCTION("GOOGLETRANSLATE(D1645,""fr"",""en"")"),"#VALUE!")</f>
        <v>#VALUE!</v>
      </c>
    </row>
    <row r="1646" ht="15.75" customHeight="1">
      <c r="A1646" s="1" t="s">
        <v>4188</v>
      </c>
      <c r="B1646" s="1">
        <v>1.0</v>
      </c>
      <c r="C1646" s="1" t="s">
        <v>4189</v>
      </c>
      <c r="D1646" s="1" t="s">
        <v>4190</v>
      </c>
      <c r="E1646" s="1" t="s">
        <v>52</v>
      </c>
      <c r="F1646" s="1" t="s">
        <v>11</v>
      </c>
      <c r="G1646" s="1" t="str">
        <f>IFERROR(__xludf.DUMMYFUNCTION("GOOGLETRANSLATE(D1646,""fr"",""en"")"),"#VALUE!")</f>
        <v>#VALUE!</v>
      </c>
    </row>
    <row r="1647" ht="15.75" customHeight="1">
      <c r="A1647" s="1" t="s">
        <v>532</v>
      </c>
      <c r="B1647" s="1">
        <v>4.0</v>
      </c>
      <c r="C1647" s="1" t="s">
        <v>4191</v>
      </c>
      <c r="D1647" s="1" t="s">
        <v>4192</v>
      </c>
      <c r="E1647" s="1" t="s">
        <v>65</v>
      </c>
      <c r="F1647" s="1" t="s">
        <v>66</v>
      </c>
      <c r="G1647" s="1" t="str">
        <f>IFERROR(__xludf.DUMMYFUNCTION("GOOGLETRANSLATE(D1647,""fr"",""en"")"),"#VALUE!")</f>
        <v>#VALUE!</v>
      </c>
    </row>
    <row r="1648" ht="15.75" customHeight="1">
      <c r="A1648" s="1" t="s">
        <v>4193</v>
      </c>
      <c r="B1648" s="1">
        <v>4.0</v>
      </c>
      <c r="C1648" s="1" t="s">
        <v>4194</v>
      </c>
      <c r="D1648" s="1" t="s">
        <v>4195</v>
      </c>
      <c r="E1648" s="1" t="s">
        <v>29</v>
      </c>
      <c r="F1648" s="1" t="s">
        <v>30</v>
      </c>
      <c r="G1648" s="1" t="str">
        <f>IFERROR(__xludf.DUMMYFUNCTION("GOOGLETRANSLATE(D1648,""fr"",""en"")"),"#VALUE!")</f>
        <v>#VALUE!</v>
      </c>
    </row>
    <row r="1649" ht="15.75" customHeight="1">
      <c r="A1649" s="1" t="s">
        <v>293</v>
      </c>
      <c r="B1649" s="1">
        <v>3.0</v>
      </c>
      <c r="C1649" s="1" t="s">
        <v>4196</v>
      </c>
      <c r="D1649" s="1" t="s">
        <v>4197</v>
      </c>
      <c r="E1649" s="1" t="s">
        <v>373</v>
      </c>
      <c r="F1649" s="1" t="s">
        <v>118</v>
      </c>
      <c r="G1649" s="1" t="str">
        <f>IFERROR(__xludf.DUMMYFUNCTION("GOOGLETRANSLATE(D1649,""fr"",""en"")"),"#VALUE!")</f>
        <v>#VALUE!</v>
      </c>
    </row>
    <row r="1650" ht="15.75" customHeight="1">
      <c r="A1650" s="1" t="s">
        <v>3274</v>
      </c>
      <c r="B1650" s="1">
        <v>2.0</v>
      </c>
      <c r="C1650" s="1" t="s">
        <v>4198</v>
      </c>
      <c r="D1650" s="1" t="s">
        <v>4199</v>
      </c>
      <c r="E1650" s="1" t="s">
        <v>273</v>
      </c>
      <c r="F1650" s="1" t="s">
        <v>110</v>
      </c>
      <c r="G1650" s="1" t="str">
        <f>IFERROR(__xludf.DUMMYFUNCTION("GOOGLETRANSLATE(D1650,""fr"",""en"")"),"#VALUE!")</f>
        <v>#VALUE!</v>
      </c>
    </row>
    <row r="1651" ht="15.75" customHeight="1">
      <c r="A1651" s="1" t="s">
        <v>4200</v>
      </c>
      <c r="B1651" s="1">
        <v>1.0</v>
      </c>
      <c r="C1651" s="1" t="s">
        <v>4201</v>
      </c>
      <c r="D1651" s="1" t="s">
        <v>4202</v>
      </c>
      <c r="E1651" s="1" t="s">
        <v>373</v>
      </c>
      <c r="F1651" s="1" t="s">
        <v>30</v>
      </c>
      <c r="G1651" s="1" t="str">
        <f>IFERROR(__xludf.DUMMYFUNCTION("GOOGLETRANSLATE(D1651,""fr"",""en"")"),"#VALUE!")</f>
        <v>#VALUE!</v>
      </c>
    </row>
    <row r="1652" ht="15.75" customHeight="1">
      <c r="A1652" s="1" t="s">
        <v>2117</v>
      </c>
      <c r="B1652" s="1">
        <v>3.0</v>
      </c>
      <c r="C1652" s="1" t="s">
        <v>4203</v>
      </c>
      <c r="D1652" s="1" t="s">
        <v>4204</v>
      </c>
      <c r="E1652" s="1" t="s">
        <v>65</v>
      </c>
      <c r="F1652" s="1" t="s">
        <v>66</v>
      </c>
      <c r="G1652" s="1" t="str">
        <f>IFERROR(__xludf.DUMMYFUNCTION("GOOGLETRANSLATE(D1652,""fr"",""en"")"),"#VALUE!")</f>
        <v>#VALUE!</v>
      </c>
    </row>
    <row r="1653" ht="15.75" customHeight="1">
      <c r="A1653" s="1" t="s">
        <v>1879</v>
      </c>
      <c r="B1653" s="1">
        <v>1.0</v>
      </c>
      <c r="C1653" s="1" t="s">
        <v>4205</v>
      </c>
      <c r="D1653" s="1" t="s">
        <v>4206</v>
      </c>
      <c r="E1653" s="1" t="s">
        <v>43</v>
      </c>
      <c r="F1653" s="1" t="s">
        <v>30</v>
      </c>
      <c r="G1653" s="1" t="str">
        <f>IFERROR(__xludf.DUMMYFUNCTION("GOOGLETRANSLATE(D1653,""fr"",""en"")"),"#VALUE!")</f>
        <v>#VALUE!</v>
      </c>
    </row>
    <row r="1654" ht="15.75" customHeight="1">
      <c r="A1654" s="1" t="s">
        <v>4007</v>
      </c>
      <c r="B1654" s="1">
        <v>3.0</v>
      </c>
      <c r="C1654" s="1" t="s">
        <v>4207</v>
      </c>
      <c r="D1654" s="1" t="s">
        <v>4208</v>
      </c>
      <c r="E1654" s="1" t="s">
        <v>169</v>
      </c>
      <c r="F1654" s="1" t="s">
        <v>11</v>
      </c>
      <c r="G1654" s="1" t="str">
        <f>IFERROR(__xludf.DUMMYFUNCTION("GOOGLETRANSLATE(D1654,""fr"",""en"")"),"#VALUE!")</f>
        <v>#VALUE!</v>
      </c>
    </row>
    <row r="1655" ht="15.75" customHeight="1">
      <c r="A1655" s="1" t="s">
        <v>3172</v>
      </c>
      <c r="B1655" s="1">
        <v>1.0</v>
      </c>
      <c r="C1655" s="1" t="s">
        <v>4209</v>
      </c>
      <c r="D1655" s="1" t="s">
        <v>4210</v>
      </c>
      <c r="E1655" s="1" t="s">
        <v>125</v>
      </c>
      <c r="F1655" s="1" t="s">
        <v>11</v>
      </c>
      <c r="G1655" s="1" t="str">
        <f>IFERROR(__xludf.DUMMYFUNCTION("GOOGLETRANSLATE(D1655,""fr"",""en"")"),"#VALUE!")</f>
        <v>#VALUE!</v>
      </c>
    </row>
    <row r="1656" ht="15.75" customHeight="1">
      <c r="A1656" s="1" t="s">
        <v>4211</v>
      </c>
      <c r="B1656" s="1">
        <v>2.0</v>
      </c>
      <c r="C1656" s="1" t="s">
        <v>4212</v>
      </c>
      <c r="D1656" s="1" t="s">
        <v>4213</v>
      </c>
      <c r="E1656" s="1" t="s">
        <v>3148</v>
      </c>
      <c r="F1656" s="1" t="s">
        <v>118</v>
      </c>
      <c r="G1656" s="1" t="str">
        <f>IFERROR(__xludf.DUMMYFUNCTION("GOOGLETRANSLATE(D1656,""fr"",""en"")"),"#VALUE!")</f>
        <v>#VALUE!</v>
      </c>
    </row>
    <row r="1657" ht="15.75" customHeight="1">
      <c r="A1657" s="1" t="s">
        <v>4214</v>
      </c>
      <c r="B1657" s="1">
        <v>1.0</v>
      </c>
      <c r="C1657" s="1" t="s">
        <v>4215</v>
      </c>
      <c r="D1657" s="1" t="s">
        <v>4216</v>
      </c>
      <c r="E1657" s="1" t="s">
        <v>176</v>
      </c>
      <c r="F1657" s="1" t="s">
        <v>66</v>
      </c>
      <c r="G1657" s="1" t="str">
        <f>IFERROR(__xludf.DUMMYFUNCTION("GOOGLETRANSLATE(D1657,""fr"",""en"")"),"#VALUE!")</f>
        <v>#VALUE!</v>
      </c>
    </row>
    <row r="1658" ht="15.75" customHeight="1">
      <c r="A1658" s="1" t="s">
        <v>585</v>
      </c>
      <c r="B1658" s="1">
        <v>1.0</v>
      </c>
      <c r="C1658" s="1" t="s">
        <v>4217</v>
      </c>
      <c r="D1658" s="1" t="s">
        <v>4218</v>
      </c>
      <c r="E1658" s="1" t="s">
        <v>10</v>
      </c>
      <c r="F1658" s="1" t="s">
        <v>11</v>
      </c>
      <c r="G1658" s="1" t="str">
        <f>IFERROR(__xludf.DUMMYFUNCTION("GOOGLETRANSLATE(D1658,""fr"",""en"")"),"#VALUE!")</f>
        <v>#VALUE!</v>
      </c>
    </row>
    <row r="1659" ht="15.75" customHeight="1">
      <c r="A1659" s="1" t="s">
        <v>2715</v>
      </c>
      <c r="B1659" s="1">
        <v>2.0</v>
      </c>
      <c r="C1659" s="1" t="s">
        <v>4219</v>
      </c>
      <c r="D1659" s="1" t="s">
        <v>4220</v>
      </c>
      <c r="E1659" s="1" t="s">
        <v>10</v>
      </c>
      <c r="F1659" s="1" t="s">
        <v>11</v>
      </c>
      <c r="G1659" s="1" t="str">
        <f>IFERROR(__xludf.DUMMYFUNCTION("GOOGLETRANSLATE(D1659,""fr"",""en"")"),"#VALUE!")</f>
        <v>#VALUE!</v>
      </c>
    </row>
    <row r="1660" ht="15.75" customHeight="1">
      <c r="A1660" s="1" t="s">
        <v>3330</v>
      </c>
      <c r="B1660" s="1">
        <v>3.0</v>
      </c>
      <c r="C1660" s="1" t="s">
        <v>4221</v>
      </c>
      <c r="D1660" s="1" t="s">
        <v>4222</v>
      </c>
      <c r="E1660" s="1" t="s">
        <v>65</v>
      </c>
      <c r="F1660" s="1" t="s">
        <v>66</v>
      </c>
      <c r="G1660" s="1" t="str">
        <f>IFERROR(__xludf.DUMMYFUNCTION("GOOGLETRANSLATE(D1660,""fr"",""en"")"),"#VALUE!")</f>
        <v>#VALUE!</v>
      </c>
    </row>
    <row r="1661" ht="15.75" customHeight="1">
      <c r="A1661" s="1" t="s">
        <v>1135</v>
      </c>
      <c r="B1661" s="1">
        <v>5.0</v>
      </c>
      <c r="C1661" s="1" t="s">
        <v>4223</v>
      </c>
      <c r="D1661" s="1" t="s">
        <v>4224</v>
      </c>
      <c r="E1661" s="1" t="s">
        <v>10</v>
      </c>
      <c r="F1661" s="1" t="s">
        <v>11</v>
      </c>
      <c r="G1661" s="1" t="str">
        <f>IFERROR(__xludf.DUMMYFUNCTION("GOOGLETRANSLATE(D1661,""fr"",""en"")"),"#VALUE!")</f>
        <v>#VALUE!</v>
      </c>
    </row>
    <row r="1662" ht="15.75" customHeight="1">
      <c r="A1662" s="1" t="s">
        <v>4225</v>
      </c>
      <c r="B1662" s="1">
        <v>4.0</v>
      </c>
      <c r="C1662" s="1" t="s">
        <v>4226</v>
      </c>
      <c r="D1662" s="1" t="s">
        <v>4227</v>
      </c>
      <c r="E1662" s="1" t="s">
        <v>29</v>
      </c>
      <c r="F1662" s="1" t="s">
        <v>30</v>
      </c>
      <c r="G1662" s="1" t="str">
        <f>IFERROR(__xludf.DUMMYFUNCTION("GOOGLETRANSLATE(D1662,""fr"",""en"")"),"#VALUE!")</f>
        <v>#VALUE!</v>
      </c>
    </row>
    <row r="1663" ht="15.75" customHeight="1">
      <c r="A1663" s="1" t="s">
        <v>4228</v>
      </c>
      <c r="B1663" s="1">
        <v>5.0</v>
      </c>
      <c r="C1663" s="1" t="s">
        <v>4229</v>
      </c>
      <c r="D1663" s="1" t="s">
        <v>4230</v>
      </c>
      <c r="E1663" s="1" t="s">
        <v>827</v>
      </c>
      <c r="F1663" s="1" t="s">
        <v>39</v>
      </c>
      <c r="G1663" s="1" t="str">
        <f>IFERROR(__xludf.DUMMYFUNCTION("GOOGLETRANSLATE(D1663,""fr"",""en"")"),"#VALUE!")</f>
        <v>#VALUE!</v>
      </c>
    </row>
    <row r="1664" ht="15.75" customHeight="1">
      <c r="A1664" s="1" t="s">
        <v>2261</v>
      </c>
      <c r="B1664" s="1">
        <v>2.0</v>
      </c>
      <c r="C1664" s="1" t="s">
        <v>4231</v>
      </c>
      <c r="D1664" s="1" t="s">
        <v>4232</v>
      </c>
      <c r="E1664" s="1" t="s">
        <v>34</v>
      </c>
      <c r="F1664" s="1" t="s">
        <v>30</v>
      </c>
      <c r="G1664" s="1" t="str">
        <f>IFERROR(__xludf.DUMMYFUNCTION("GOOGLETRANSLATE(D1664,""fr"",""en"")"),"#VALUE!")</f>
        <v>#VALUE!</v>
      </c>
    </row>
    <row r="1665" ht="15.75" customHeight="1">
      <c r="A1665" s="1" t="s">
        <v>2215</v>
      </c>
      <c r="B1665" s="1">
        <v>5.0</v>
      </c>
      <c r="C1665" s="1" t="s">
        <v>4233</v>
      </c>
      <c r="D1665" s="1" t="s">
        <v>4234</v>
      </c>
      <c r="E1665" s="1" t="s">
        <v>614</v>
      </c>
      <c r="F1665" s="1" t="s">
        <v>30</v>
      </c>
      <c r="G1665" s="1" t="str">
        <f>IFERROR(__xludf.DUMMYFUNCTION("GOOGLETRANSLATE(D1665,""fr"",""en"")"),"#VALUE!")</f>
        <v>#VALUE!</v>
      </c>
    </row>
    <row r="1666" ht="15.75" customHeight="1">
      <c r="A1666" s="1" t="s">
        <v>1813</v>
      </c>
      <c r="B1666" s="1">
        <v>2.0</v>
      </c>
      <c r="C1666" s="1" t="s">
        <v>4235</v>
      </c>
      <c r="D1666" s="1" t="s">
        <v>4236</v>
      </c>
      <c r="E1666" s="1" t="s">
        <v>273</v>
      </c>
      <c r="F1666" s="1" t="s">
        <v>110</v>
      </c>
      <c r="G1666" s="1" t="str">
        <f>IFERROR(__xludf.DUMMYFUNCTION("GOOGLETRANSLATE(D1666,""fr"",""en"")"),"#VALUE!")</f>
        <v>#VALUE!</v>
      </c>
    </row>
    <row r="1667" ht="15.75" customHeight="1">
      <c r="A1667" s="1" t="s">
        <v>4237</v>
      </c>
      <c r="B1667" s="1">
        <v>1.0</v>
      </c>
      <c r="C1667" s="1" t="s">
        <v>4238</v>
      </c>
      <c r="D1667" s="1" t="s">
        <v>4239</v>
      </c>
      <c r="E1667" s="1" t="s">
        <v>646</v>
      </c>
      <c r="F1667" s="1" t="s">
        <v>39</v>
      </c>
      <c r="G1667" s="1" t="str">
        <f>IFERROR(__xludf.DUMMYFUNCTION("GOOGLETRANSLATE(D1667,""fr"",""en"")"),"#VALUE!")</f>
        <v>#VALUE!</v>
      </c>
    </row>
    <row r="1668" ht="15.75" customHeight="1">
      <c r="A1668" s="1" t="s">
        <v>485</v>
      </c>
      <c r="B1668" s="1">
        <v>4.0</v>
      </c>
      <c r="C1668" s="1" t="s">
        <v>4240</v>
      </c>
      <c r="D1668" s="1" t="s">
        <v>4241</v>
      </c>
      <c r="E1668" s="1" t="s">
        <v>21</v>
      </c>
      <c r="F1668" s="1" t="s">
        <v>11</v>
      </c>
      <c r="G1668" s="1" t="str">
        <f>IFERROR(__xludf.DUMMYFUNCTION("GOOGLETRANSLATE(D1668,""fr"",""en"")"),"#VALUE!")</f>
        <v>#VALUE!</v>
      </c>
    </row>
    <row r="1669" ht="15.75" customHeight="1">
      <c r="A1669" s="1" t="s">
        <v>4242</v>
      </c>
      <c r="B1669" s="1">
        <v>1.0</v>
      </c>
      <c r="C1669" s="1" t="s">
        <v>4243</v>
      </c>
      <c r="D1669" s="1" t="s">
        <v>4244</v>
      </c>
      <c r="E1669" s="1" t="s">
        <v>10</v>
      </c>
      <c r="F1669" s="1" t="s">
        <v>11</v>
      </c>
      <c r="G1669" s="1" t="str">
        <f>IFERROR(__xludf.DUMMYFUNCTION("GOOGLETRANSLATE(D1669,""fr"",""en"")"),"#VALUE!")</f>
        <v>#VALUE!</v>
      </c>
    </row>
    <row r="1670" ht="15.75" customHeight="1">
      <c r="A1670" s="1" t="s">
        <v>4245</v>
      </c>
      <c r="B1670" s="1">
        <v>1.0</v>
      </c>
      <c r="C1670" s="1" t="s">
        <v>4246</v>
      </c>
      <c r="D1670" s="1" t="s">
        <v>4247</v>
      </c>
      <c r="E1670" s="1" t="s">
        <v>125</v>
      </c>
      <c r="F1670" s="1" t="s">
        <v>11</v>
      </c>
      <c r="G1670" s="1" t="str">
        <f>IFERROR(__xludf.DUMMYFUNCTION("GOOGLETRANSLATE(D1670,""fr"",""en"")"),"#VALUE!")</f>
        <v>#VALUE!</v>
      </c>
    </row>
    <row r="1671" ht="15.75" customHeight="1">
      <c r="A1671" s="1" t="s">
        <v>4248</v>
      </c>
      <c r="B1671" s="1">
        <v>5.0</v>
      </c>
      <c r="C1671" s="1" t="s">
        <v>4249</v>
      </c>
      <c r="D1671" s="1" t="s">
        <v>4250</v>
      </c>
      <c r="E1671" s="1" t="s">
        <v>125</v>
      </c>
      <c r="F1671" s="1" t="s">
        <v>11</v>
      </c>
      <c r="G1671" s="1" t="str">
        <f>IFERROR(__xludf.DUMMYFUNCTION("GOOGLETRANSLATE(D1671,""fr"",""en"")"),"#VALUE!")</f>
        <v>#VALUE!</v>
      </c>
    </row>
    <row r="1672" ht="15.75" customHeight="1">
      <c r="A1672" s="1" t="s">
        <v>667</v>
      </c>
      <c r="B1672" s="1">
        <v>3.0</v>
      </c>
      <c r="C1672" s="1" t="s">
        <v>4251</v>
      </c>
      <c r="D1672" s="1" t="s">
        <v>4252</v>
      </c>
      <c r="E1672" s="1" t="s">
        <v>21</v>
      </c>
      <c r="F1672" s="1" t="s">
        <v>11</v>
      </c>
      <c r="G1672" s="1" t="str">
        <f>IFERROR(__xludf.DUMMYFUNCTION("GOOGLETRANSLATE(D1672,""fr"",""en"")"),"#VALUE!")</f>
        <v>#VALUE!</v>
      </c>
    </row>
    <row r="1673" ht="15.75" customHeight="1">
      <c r="A1673" s="1" t="s">
        <v>667</v>
      </c>
      <c r="B1673" s="1">
        <v>4.0</v>
      </c>
      <c r="C1673" s="1" t="s">
        <v>4253</v>
      </c>
      <c r="D1673" s="1" t="s">
        <v>4254</v>
      </c>
      <c r="E1673" s="1" t="s">
        <v>21</v>
      </c>
      <c r="F1673" s="1" t="s">
        <v>11</v>
      </c>
      <c r="G1673" s="1" t="str">
        <f>IFERROR(__xludf.DUMMYFUNCTION("GOOGLETRANSLATE(D1673,""fr"",""en"")"),"#VALUE!")</f>
        <v>#VALUE!</v>
      </c>
    </row>
    <row r="1674" ht="15.75" customHeight="1">
      <c r="A1674" s="1" t="s">
        <v>2773</v>
      </c>
      <c r="B1674" s="1">
        <v>5.0</v>
      </c>
      <c r="C1674" s="1" t="s">
        <v>4255</v>
      </c>
      <c r="D1674" s="1" t="s">
        <v>4256</v>
      </c>
      <c r="E1674" s="1" t="s">
        <v>21</v>
      </c>
      <c r="F1674" s="1" t="s">
        <v>11</v>
      </c>
      <c r="G1674" s="1" t="str">
        <f>IFERROR(__xludf.DUMMYFUNCTION("GOOGLETRANSLATE(D1674,""fr"",""en"")"),"#VALUE!")</f>
        <v>#VALUE!</v>
      </c>
    </row>
    <row r="1675" ht="15.75" customHeight="1">
      <c r="A1675" s="1" t="s">
        <v>4257</v>
      </c>
      <c r="B1675" s="1">
        <v>1.0</v>
      </c>
      <c r="C1675" s="1" t="s">
        <v>4258</v>
      </c>
      <c r="D1675" s="1" t="s">
        <v>4259</v>
      </c>
      <c r="E1675" s="1" t="s">
        <v>52</v>
      </c>
      <c r="F1675" s="1" t="s">
        <v>110</v>
      </c>
      <c r="G1675" s="1" t="str">
        <f>IFERROR(__xludf.DUMMYFUNCTION("GOOGLETRANSLATE(D1675,""fr"",""en"")"),"#VALUE!")</f>
        <v>#VALUE!</v>
      </c>
    </row>
    <row r="1676" ht="15.75" customHeight="1">
      <c r="A1676" s="1" t="s">
        <v>4260</v>
      </c>
      <c r="B1676" s="1">
        <v>2.0</v>
      </c>
      <c r="C1676" s="1" t="s">
        <v>4261</v>
      </c>
      <c r="D1676" s="1" t="s">
        <v>4262</v>
      </c>
      <c r="E1676" s="1" t="s">
        <v>125</v>
      </c>
      <c r="F1676" s="1" t="s">
        <v>11</v>
      </c>
      <c r="G1676" s="1" t="str">
        <f>IFERROR(__xludf.DUMMYFUNCTION("GOOGLETRANSLATE(D1676,""fr"",""en"")"),"#VALUE!")</f>
        <v>#VALUE!</v>
      </c>
    </row>
    <row r="1677" ht="15.75" customHeight="1">
      <c r="A1677" s="1" t="s">
        <v>988</v>
      </c>
      <c r="B1677" s="1">
        <v>4.0</v>
      </c>
      <c r="C1677" s="1" t="s">
        <v>4263</v>
      </c>
      <c r="D1677" s="1" t="s">
        <v>4264</v>
      </c>
      <c r="E1677" s="1" t="s">
        <v>10</v>
      </c>
      <c r="F1677" s="1" t="s">
        <v>11</v>
      </c>
      <c r="G1677" s="1" t="str">
        <f>IFERROR(__xludf.DUMMYFUNCTION("GOOGLETRANSLATE(D1677,""fr"",""en"")"),"#VALUE!")</f>
        <v>#VALUE!</v>
      </c>
    </row>
    <row r="1678" ht="15.75" customHeight="1">
      <c r="A1678" s="1" t="s">
        <v>3038</v>
      </c>
      <c r="B1678" s="1">
        <v>4.0</v>
      </c>
      <c r="C1678" s="1" t="s">
        <v>4265</v>
      </c>
      <c r="D1678" s="1" t="s">
        <v>4266</v>
      </c>
      <c r="E1678" s="1" t="s">
        <v>169</v>
      </c>
      <c r="F1678" s="1" t="s">
        <v>11</v>
      </c>
      <c r="G1678" s="1" t="str">
        <f>IFERROR(__xludf.DUMMYFUNCTION("GOOGLETRANSLATE(D1678,""fr"",""en"")"),"#VALUE!")</f>
        <v>#VALUE!</v>
      </c>
    </row>
    <row r="1679" ht="15.75" customHeight="1">
      <c r="A1679" s="1" t="s">
        <v>1562</v>
      </c>
      <c r="B1679" s="1">
        <v>4.0</v>
      </c>
      <c r="C1679" s="1" t="s">
        <v>4267</v>
      </c>
      <c r="D1679" s="1" t="s">
        <v>4268</v>
      </c>
      <c r="E1679" s="1" t="s">
        <v>21</v>
      </c>
      <c r="F1679" s="1" t="s">
        <v>11</v>
      </c>
      <c r="G1679" s="1" t="str">
        <f>IFERROR(__xludf.DUMMYFUNCTION("GOOGLETRANSLATE(D1679,""fr"",""en"")"),"#VALUE!")</f>
        <v>#VALUE!</v>
      </c>
    </row>
    <row r="1680" ht="15.75" customHeight="1">
      <c r="A1680" s="1" t="s">
        <v>7</v>
      </c>
      <c r="B1680" s="1">
        <v>4.0</v>
      </c>
      <c r="C1680" s="1" t="s">
        <v>4269</v>
      </c>
      <c r="D1680" s="1" t="s">
        <v>4270</v>
      </c>
      <c r="E1680" s="1" t="s">
        <v>10</v>
      </c>
      <c r="F1680" s="1" t="s">
        <v>11</v>
      </c>
      <c r="G1680" s="1" t="str">
        <f>IFERROR(__xludf.DUMMYFUNCTION("GOOGLETRANSLATE(D1680,""fr"",""en"")"),"#VALUE!")</f>
        <v>#VALUE!</v>
      </c>
    </row>
    <row r="1681" ht="15.75" customHeight="1">
      <c r="A1681" s="1" t="s">
        <v>4271</v>
      </c>
      <c r="B1681" s="1">
        <v>1.0</v>
      </c>
      <c r="C1681" s="1" t="s">
        <v>240</v>
      </c>
      <c r="D1681" s="1" t="s">
        <v>4272</v>
      </c>
      <c r="E1681" s="1" t="s">
        <v>1192</v>
      </c>
      <c r="F1681" s="1" t="s">
        <v>110</v>
      </c>
      <c r="G1681" s="1" t="str">
        <f>IFERROR(__xludf.DUMMYFUNCTION("GOOGLETRANSLATE(D1681,""fr"",""en"")"),"#VALUE!")</f>
        <v>#VALUE!</v>
      </c>
    </row>
    <row r="1682" ht="15.75" customHeight="1">
      <c r="A1682" s="1" t="s">
        <v>2549</v>
      </c>
      <c r="B1682" s="1">
        <v>2.0</v>
      </c>
      <c r="C1682" s="1" t="s">
        <v>4273</v>
      </c>
      <c r="D1682" s="1" t="s">
        <v>4274</v>
      </c>
      <c r="E1682" s="1" t="s">
        <v>296</v>
      </c>
      <c r="F1682" s="1" t="s">
        <v>11</v>
      </c>
      <c r="G1682" s="1" t="str">
        <f>IFERROR(__xludf.DUMMYFUNCTION("GOOGLETRANSLATE(D1682,""fr"",""en"")"),"#VALUE!")</f>
        <v>#VALUE!</v>
      </c>
    </row>
    <row r="1683" ht="15.75" customHeight="1">
      <c r="A1683" s="1" t="s">
        <v>4275</v>
      </c>
      <c r="B1683" s="1">
        <v>1.0</v>
      </c>
      <c r="C1683" s="1" t="s">
        <v>4276</v>
      </c>
      <c r="D1683" s="1" t="s">
        <v>4277</v>
      </c>
      <c r="E1683" s="1" t="s">
        <v>575</v>
      </c>
      <c r="F1683" s="1" t="s">
        <v>84</v>
      </c>
      <c r="G1683" s="1" t="str">
        <f>IFERROR(__xludf.DUMMYFUNCTION("GOOGLETRANSLATE(D1683,""fr"",""en"")"),"#VALUE!")</f>
        <v>#VALUE!</v>
      </c>
    </row>
    <row r="1684" ht="15.75" customHeight="1">
      <c r="A1684" s="1" t="s">
        <v>3050</v>
      </c>
      <c r="B1684" s="1">
        <v>1.0</v>
      </c>
      <c r="C1684" s="1" t="s">
        <v>4278</v>
      </c>
      <c r="D1684" s="1" t="s">
        <v>4279</v>
      </c>
      <c r="E1684" s="1" t="s">
        <v>52</v>
      </c>
      <c r="F1684" s="1" t="s">
        <v>11</v>
      </c>
      <c r="G1684" s="1" t="str">
        <f>IFERROR(__xludf.DUMMYFUNCTION("GOOGLETRANSLATE(D1684,""fr"",""en"")"),"#VALUE!")</f>
        <v>#VALUE!</v>
      </c>
    </row>
    <row r="1685" ht="15.75" customHeight="1">
      <c r="A1685" s="1" t="s">
        <v>3374</v>
      </c>
      <c r="B1685" s="1">
        <v>1.0</v>
      </c>
      <c r="C1685" s="1" t="s">
        <v>4280</v>
      </c>
      <c r="D1685" s="1" t="s">
        <v>4281</v>
      </c>
      <c r="E1685" s="1" t="s">
        <v>125</v>
      </c>
      <c r="F1685" s="1" t="s">
        <v>11</v>
      </c>
      <c r="G1685" s="1" t="str">
        <f>IFERROR(__xludf.DUMMYFUNCTION("GOOGLETRANSLATE(D1685,""fr"",""en"")"),"#VALUE!")</f>
        <v>#VALUE!</v>
      </c>
    </row>
    <row r="1686" ht="15.75" customHeight="1">
      <c r="A1686" s="1" t="s">
        <v>445</v>
      </c>
      <c r="B1686" s="1">
        <v>1.0</v>
      </c>
      <c r="C1686" s="1" t="s">
        <v>4282</v>
      </c>
      <c r="D1686" s="1" t="s">
        <v>4283</v>
      </c>
      <c r="E1686" s="1" t="s">
        <v>750</v>
      </c>
      <c r="F1686" s="1" t="s">
        <v>110</v>
      </c>
      <c r="G1686" s="1" t="str">
        <f>IFERROR(__xludf.DUMMYFUNCTION("GOOGLETRANSLATE(D1686,""fr"",""en"")"),"#VALUE!")</f>
        <v>#VALUE!</v>
      </c>
    </row>
    <row r="1687" ht="15.75" customHeight="1">
      <c r="A1687" s="1" t="s">
        <v>1403</v>
      </c>
      <c r="B1687" s="1">
        <v>2.0</v>
      </c>
      <c r="C1687" s="1" t="s">
        <v>4284</v>
      </c>
      <c r="D1687" s="1" t="s">
        <v>4285</v>
      </c>
      <c r="E1687" s="1" t="s">
        <v>296</v>
      </c>
      <c r="F1687" s="1" t="s">
        <v>11</v>
      </c>
      <c r="G1687" s="1" t="str">
        <f>IFERROR(__xludf.DUMMYFUNCTION("GOOGLETRANSLATE(D1687,""fr"",""en"")"),"#VALUE!")</f>
        <v>#VALUE!</v>
      </c>
    </row>
    <row r="1688" ht="15.75" customHeight="1">
      <c r="A1688" s="1" t="s">
        <v>1767</v>
      </c>
      <c r="B1688" s="1">
        <v>1.0</v>
      </c>
      <c r="C1688" s="1" t="s">
        <v>4286</v>
      </c>
      <c r="D1688" s="1" t="s">
        <v>4287</v>
      </c>
      <c r="E1688" s="1" t="s">
        <v>103</v>
      </c>
      <c r="F1688" s="1" t="s">
        <v>48</v>
      </c>
      <c r="G1688" s="1" t="str">
        <f>IFERROR(__xludf.DUMMYFUNCTION("GOOGLETRANSLATE(D1688,""fr"",""en"")"),"#VALUE!")</f>
        <v>#VALUE!</v>
      </c>
    </row>
    <row r="1689" ht="15.75" customHeight="1">
      <c r="A1689" s="1" t="s">
        <v>2569</v>
      </c>
      <c r="B1689" s="1">
        <v>4.0</v>
      </c>
      <c r="C1689" s="1" t="s">
        <v>4288</v>
      </c>
      <c r="D1689" s="1" t="s">
        <v>4289</v>
      </c>
      <c r="E1689" s="1" t="s">
        <v>21</v>
      </c>
      <c r="F1689" s="1" t="s">
        <v>11</v>
      </c>
      <c r="G1689" s="1" t="str">
        <f>IFERROR(__xludf.DUMMYFUNCTION("GOOGLETRANSLATE(D1689,""fr"",""en"")"),"#VALUE!")</f>
        <v>#VALUE!</v>
      </c>
    </row>
    <row r="1690" ht="15.75" customHeight="1">
      <c r="A1690" s="1" t="s">
        <v>4290</v>
      </c>
      <c r="B1690" s="1">
        <v>3.0</v>
      </c>
      <c r="C1690" s="1" t="s">
        <v>4291</v>
      </c>
      <c r="D1690" s="1" t="s">
        <v>4292</v>
      </c>
      <c r="E1690" s="1" t="s">
        <v>117</v>
      </c>
      <c r="F1690" s="1" t="s">
        <v>48</v>
      </c>
      <c r="G1690" s="1" t="str">
        <f>IFERROR(__xludf.DUMMYFUNCTION("GOOGLETRANSLATE(D1690,""fr"",""en"")"),"#VALUE!")</f>
        <v>#VALUE!</v>
      </c>
    </row>
    <row r="1691" ht="15.75" customHeight="1">
      <c r="A1691" s="1" t="s">
        <v>647</v>
      </c>
      <c r="B1691" s="1">
        <v>3.0</v>
      </c>
      <c r="C1691" s="1" t="s">
        <v>4293</v>
      </c>
      <c r="D1691" s="1" t="s">
        <v>4294</v>
      </c>
      <c r="E1691" s="1" t="s">
        <v>65</v>
      </c>
      <c r="F1691" s="1" t="s">
        <v>66</v>
      </c>
      <c r="G1691" s="1" t="str">
        <f>IFERROR(__xludf.DUMMYFUNCTION("GOOGLETRANSLATE(D1691,""fr"",""en"")"),"#VALUE!")</f>
        <v>#VALUE!</v>
      </c>
    </row>
    <row r="1692" ht="15.75" customHeight="1">
      <c r="A1692" s="1" t="s">
        <v>1693</v>
      </c>
      <c r="B1692" s="1">
        <v>4.0</v>
      </c>
      <c r="C1692" s="1" t="s">
        <v>4295</v>
      </c>
      <c r="D1692" s="1" t="s">
        <v>4296</v>
      </c>
      <c r="E1692" s="1" t="s">
        <v>21</v>
      </c>
      <c r="F1692" s="1" t="s">
        <v>11</v>
      </c>
      <c r="G1692" s="1" t="str">
        <f>IFERROR(__xludf.DUMMYFUNCTION("GOOGLETRANSLATE(D1692,""fr"",""en"")"),"#VALUE!")</f>
        <v>#VALUE!</v>
      </c>
    </row>
    <row r="1693" ht="15.75" customHeight="1">
      <c r="A1693" s="1" t="s">
        <v>1408</v>
      </c>
      <c r="B1693" s="1">
        <v>1.0</v>
      </c>
      <c r="C1693" s="1" t="s">
        <v>4297</v>
      </c>
      <c r="D1693" s="1" t="s">
        <v>4298</v>
      </c>
      <c r="E1693" s="1" t="s">
        <v>226</v>
      </c>
      <c r="F1693" s="1" t="s">
        <v>11</v>
      </c>
      <c r="G1693" s="1" t="str">
        <f>IFERROR(__xludf.DUMMYFUNCTION("GOOGLETRANSLATE(D1693,""fr"",""en"")"),"#VALUE!")</f>
        <v>#VALUE!</v>
      </c>
    </row>
    <row r="1694" ht="15.75" customHeight="1">
      <c r="A1694" s="1" t="s">
        <v>323</v>
      </c>
      <c r="B1694" s="1">
        <v>2.0</v>
      </c>
      <c r="C1694" s="1" t="s">
        <v>4299</v>
      </c>
      <c r="D1694" s="1" t="s">
        <v>4300</v>
      </c>
      <c r="E1694" s="1" t="s">
        <v>10</v>
      </c>
      <c r="F1694" s="1" t="s">
        <v>11</v>
      </c>
      <c r="G1694" s="1" t="str">
        <f>IFERROR(__xludf.DUMMYFUNCTION("GOOGLETRANSLATE(D1694,""fr"",""en"")"),"#VALUE!")</f>
        <v>#VALUE!</v>
      </c>
    </row>
    <row r="1695" ht="15.75" customHeight="1">
      <c r="A1695" s="1" t="s">
        <v>2911</v>
      </c>
      <c r="B1695" s="1">
        <v>4.0</v>
      </c>
      <c r="C1695" s="1" t="s">
        <v>4301</v>
      </c>
      <c r="D1695" s="1" t="s">
        <v>4302</v>
      </c>
      <c r="E1695" s="1" t="s">
        <v>448</v>
      </c>
      <c r="F1695" s="1" t="s">
        <v>84</v>
      </c>
      <c r="G1695" s="1" t="str">
        <f>IFERROR(__xludf.DUMMYFUNCTION("GOOGLETRANSLATE(D1695,""fr"",""en"")"),"#VALUE!")</f>
        <v>#VALUE!</v>
      </c>
    </row>
    <row r="1696" ht="15.75" customHeight="1">
      <c r="A1696" s="1" t="s">
        <v>1741</v>
      </c>
      <c r="B1696" s="1">
        <v>2.0</v>
      </c>
      <c r="C1696" s="1" t="s">
        <v>4303</v>
      </c>
      <c r="D1696" s="1" t="s">
        <v>4304</v>
      </c>
      <c r="E1696" s="1" t="s">
        <v>3148</v>
      </c>
      <c r="F1696" s="1" t="s">
        <v>118</v>
      </c>
      <c r="G1696" s="1" t="str">
        <f>IFERROR(__xludf.DUMMYFUNCTION("GOOGLETRANSLATE(D1696,""fr"",""en"")"),"#VALUE!")</f>
        <v>#VALUE!</v>
      </c>
    </row>
    <row r="1697" ht="15.75" customHeight="1">
      <c r="A1697" s="1" t="s">
        <v>4087</v>
      </c>
      <c r="B1697" s="1">
        <v>3.0</v>
      </c>
      <c r="C1697" s="1" t="s">
        <v>4305</v>
      </c>
      <c r="D1697" s="1" t="s">
        <v>4306</v>
      </c>
      <c r="E1697" s="1" t="s">
        <v>273</v>
      </c>
      <c r="F1697" s="1" t="s">
        <v>66</v>
      </c>
      <c r="G1697" s="1" t="str">
        <f>IFERROR(__xludf.DUMMYFUNCTION("GOOGLETRANSLATE(D1697,""fr"",""en"")"),"#VALUE!")</f>
        <v>#VALUE!</v>
      </c>
    </row>
    <row r="1698" ht="15.75" customHeight="1">
      <c r="A1698" s="1" t="s">
        <v>1110</v>
      </c>
      <c r="B1698" s="1">
        <v>4.0</v>
      </c>
      <c r="C1698" s="1" t="s">
        <v>4307</v>
      </c>
      <c r="D1698" s="1" t="s">
        <v>4308</v>
      </c>
      <c r="E1698" s="1" t="s">
        <v>10</v>
      </c>
      <c r="F1698" s="1" t="s">
        <v>11</v>
      </c>
      <c r="G1698" s="1" t="str">
        <f>IFERROR(__xludf.DUMMYFUNCTION("GOOGLETRANSLATE(D1698,""fr"",""en"")"),"#VALUE!")</f>
        <v>#VALUE!</v>
      </c>
    </row>
    <row r="1699" ht="15.75" customHeight="1">
      <c r="A1699" s="1" t="s">
        <v>56</v>
      </c>
      <c r="B1699" s="1">
        <v>5.0</v>
      </c>
      <c r="C1699" s="1" t="s">
        <v>4309</v>
      </c>
      <c r="D1699" s="1" t="s">
        <v>4310</v>
      </c>
      <c r="E1699" s="1" t="s">
        <v>2102</v>
      </c>
      <c r="F1699" s="1" t="s">
        <v>66</v>
      </c>
      <c r="G1699" s="1" t="str">
        <f>IFERROR(__xludf.DUMMYFUNCTION("GOOGLETRANSLATE(D1699,""fr"",""en"")"),"#VALUE!")</f>
        <v>#VALUE!</v>
      </c>
    </row>
    <row r="1700" ht="15.75" customHeight="1">
      <c r="A1700" s="1" t="s">
        <v>1248</v>
      </c>
      <c r="B1700" s="1">
        <v>5.0</v>
      </c>
      <c r="C1700" s="1" t="s">
        <v>4311</v>
      </c>
      <c r="D1700" s="1" t="s">
        <v>4312</v>
      </c>
      <c r="E1700" s="1" t="s">
        <v>10</v>
      </c>
      <c r="F1700" s="1" t="s">
        <v>11</v>
      </c>
      <c r="G1700" s="1" t="str">
        <f>IFERROR(__xludf.DUMMYFUNCTION("GOOGLETRANSLATE(D1700,""fr"",""en"")"),"#VALUE!")</f>
        <v>#VALUE!</v>
      </c>
    </row>
    <row r="1701" ht="15.75" customHeight="1">
      <c r="A1701" s="1" t="s">
        <v>615</v>
      </c>
      <c r="B1701" s="1">
        <v>3.0</v>
      </c>
      <c r="C1701" s="1" t="s">
        <v>4313</v>
      </c>
      <c r="D1701" s="1" t="s">
        <v>4314</v>
      </c>
      <c r="E1701" s="1" t="s">
        <v>10</v>
      </c>
      <c r="F1701" s="1" t="s">
        <v>11</v>
      </c>
      <c r="G1701" s="1" t="str">
        <f>IFERROR(__xludf.DUMMYFUNCTION("GOOGLETRANSLATE(D1701,""fr"",""en"")"),"#VALUE!")</f>
        <v>#VALUE!</v>
      </c>
    </row>
    <row r="1702" ht="15.75" customHeight="1">
      <c r="A1702" s="1" t="s">
        <v>4315</v>
      </c>
      <c r="B1702" s="1">
        <v>2.0</v>
      </c>
      <c r="C1702" s="1" t="s">
        <v>4316</v>
      </c>
      <c r="D1702" s="1" t="s">
        <v>4317</v>
      </c>
      <c r="E1702" s="1" t="s">
        <v>273</v>
      </c>
      <c r="F1702" s="1" t="s">
        <v>110</v>
      </c>
      <c r="G1702" s="1" t="str">
        <f>IFERROR(__xludf.DUMMYFUNCTION("GOOGLETRANSLATE(D1702,""fr"",""en"")"),"#VALUE!")</f>
        <v>#VALUE!</v>
      </c>
    </row>
    <row r="1703" ht="15.75" customHeight="1">
      <c r="A1703" s="1" t="s">
        <v>974</v>
      </c>
      <c r="B1703" s="1">
        <v>4.0</v>
      </c>
      <c r="C1703" s="1" t="s">
        <v>4318</v>
      </c>
      <c r="D1703" s="1" t="s">
        <v>4319</v>
      </c>
      <c r="E1703" s="1" t="s">
        <v>10</v>
      </c>
      <c r="F1703" s="1" t="s">
        <v>11</v>
      </c>
      <c r="G1703" s="1" t="str">
        <f>IFERROR(__xludf.DUMMYFUNCTION("GOOGLETRANSLATE(D1703,""fr"",""en"")"),"#VALUE!")</f>
        <v>#VALUE!</v>
      </c>
    </row>
    <row r="1704" ht="15.75" customHeight="1">
      <c r="A1704" s="1" t="s">
        <v>2076</v>
      </c>
      <c r="B1704" s="1">
        <v>1.0</v>
      </c>
      <c r="C1704" s="1" t="s">
        <v>4320</v>
      </c>
      <c r="D1704" s="1" t="s">
        <v>4321</v>
      </c>
      <c r="E1704" s="1" t="s">
        <v>25</v>
      </c>
      <c r="F1704" s="1" t="s">
        <v>110</v>
      </c>
      <c r="G1704" s="1" t="str">
        <f>IFERROR(__xludf.DUMMYFUNCTION("GOOGLETRANSLATE(D1704,""fr"",""en"")"),"#VALUE!")</f>
        <v>#VALUE!</v>
      </c>
    </row>
    <row r="1705" ht="15.75" customHeight="1">
      <c r="A1705" s="1" t="s">
        <v>4322</v>
      </c>
      <c r="B1705" s="1">
        <v>2.0</v>
      </c>
      <c r="C1705" s="1" t="s">
        <v>4323</v>
      </c>
      <c r="D1705" s="1" t="s">
        <v>4324</v>
      </c>
      <c r="E1705" s="1" t="s">
        <v>355</v>
      </c>
      <c r="F1705" s="1" t="s">
        <v>110</v>
      </c>
      <c r="G1705" s="1" t="str">
        <f>IFERROR(__xludf.DUMMYFUNCTION("GOOGLETRANSLATE(D1705,""fr"",""en"")"),"#VALUE!")</f>
        <v>#VALUE!</v>
      </c>
    </row>
    <row r="1706" ht="15.75" customHeight="1">
      <c r="A1706" s="1" t="s">
        <v>3417</v>
      </c>
      <c r="B1706" s="1">
        <v>2.0</v>
      </c>
      <c r="C1706" s="1" t="s">
        <v>4325</v>
      </c>
      <c r="D1706" s="1" t="s">
        <v>4326</v>
      </c>
      <c r="E1706" s="1" t="s">
        <v>21</v>
      </c>
      <c r="F1706" s="1" t="s">
        <v>11</v>
      </c>
      <c r="G1706" s="1" t="str">
        <f>IFERROR(__xludf.DUMMYFUNCTION("GOOGLETRANSLATE(D1706,""fr"",""en"")"),"#VALUE!")</f>
        <v>#VALUE!</v>
      </c>
    </row>
    <row r="1707" ht="15.75" customHeight="1">
      <c r="A1707" s="1" t="s">
        <v>656</v>
      </c>
      <c r="B1707" s="1">
        <v>2.0</v>
      </c>
      <c r="C1707" s="1" t="s">
        <v>4327</v>
      </c>
      <c r="D1707" s="1" t="s">
        <v>4328</v>
      </c>
      <c r="E1707" s="1" t="s">
        <v>73</v>
      </c>
      <c r="F1707" s="1" t="s">
        <v>30</v>
      </c>
      <c r="G1707" s="1" t="str">
        <f>IFERROR(__xludf.DUMMYFUNCTION("GOOGLETRANSLATE(D1707,""fr"",""en"")"),"#VALUE!")</f>
        <v>#VALUE!</v>
      </c>
    </row>
    <row r="1708" ht="15.75" customHeight="1">
      <c r="A1708" s="1" t="s">
        <v>1180</v>
      </c>
      <c r="B1708" s="1">
        <v>5.0</v>
      </c>
      <c r="C1708" s="1" t="s">
        <v>4329</v>
      </c>
      <c r="D1708" s="1" t="s">
        <v>4330</v>
      </c>
      <c r="E1708" s="1" t="s">
        <v>176</v>
      </c>
      <c r="F1708" s="1" t="s">
        <v>66</v>
      </c>
      <c r="G1708" s="1" t="str">
        <f>IFERROR(__xludf.DUMMYFUNCTION("GOOGLETRANSLATE(D1708,""fr"",""en"")"),"#VALUE!")</f>
        <v>#VALUE!</v>
      </c>
    </row>
    <row r="1709" ht="15.75" customHeight="1">
      <c r="A1709" s="1" t="s">
        <v>4331</v>
      </c>
      <c r="B1709" s="1">
        <v>1.0</v>
      </c>
      <c r="C1709" s="1" t="s">
        <v>4332</v>
      </c>
      <c r="D1709" s="1" t="s">
        <v>4333</v>
      </c>
      <c r="E1709" s="1" t="s">
        <v>226</v>
      </c>
      <c r="F1709" s="1" t="s">
        <v>110</v>
      </c>
      <c r="G1709" s="1" t="str">
        <f>IFERROR(__xludf.DUMMYFUNCTION("GOOGLETRANSLATE(D1709,""fr"",""en"")"),"#VALUE!")</f>
        <v>#VALUE!</v>
      </c>
    </row>
    <row r="1710" ht="15.75" customHeight="1">
      <c r="A1710" s="1" t="s">
        <v>4334</v>
      </c>
      <c r="B1710" s="1">
        <v>1.0</v>
      </c>
      <c r="C1710" s="1" t="s">
        <v>1153</v>
      </c>
      <c r="D1710" s="1" t="s">
        <v>4335</v>
      </c>
      <c r="E1710" s="1" t="s">
        <v>292</v>
      </c>
      <c r="F1710" s="1" t="s">
        <v>11</v>
      </c>
      <c r="G1710" s="1" t="str">
        <f>IFERROR(__xludf.DUMMYFUNCTION("GOOGLETRANSLATE(D1710,""fr"",""en"")"),"#VALUE!")</f>
        <v>#VALUE!</v>
      </c>
    </row>
    <row r="1711" ht="15.75" customHeight="1">
      <c r="A1711" s="1" t="s">
        <v>2097</v>
      </c>
      <c r="B1711" s="1">
        <v>3.0</v>
      </c>
      <c r="C1711" s="1" t="s">
        <v>4336</v>
      </c>
      <c r="D1711" s="1" t="s">
        <v>4337</v>
      </c>
      <c r="E1711" s="1" t="s">
        <v>10</v>
      </c>
      <c r="F1711" s="1" t="s">
        <v>11</v>
      </c>
      <c r="G1711" s="1" t="str">
        <f>IFERROR(__xludf.DUMMYFUNCTION("GOOGLETRANSLATE(D1711,""fr"",""en"")"),"#VALUE!")</f>
        <v>#VALUE!</v>
      </c>
    </row>
    <row r="1712" ht="15.75" customHeight="1">
      <c r="A1712" s="1" t="s">
        <v>695</v>
      </c>
      <c r="B1712" s="1">
        <v>5.0</v>
      </c>
      <c r="C1712" s="1" t="s">
        <v>4338</v>
      </c>
      <c r="D1712" s="1" t="s">
        <v>4339</v>
      </c>
      <c r="E1712" s="1" t="s">
        <v>21</v>
      </c>
      <c r="F1712" s="1" t="s">
        <v>11</v>
      </c>
      <c r="G1712" s="1" t="str">
        <f>IFERROR(__xludf.DUMMYFUNCTION("GOOGLETRANSLATE(D1712,""fr"",""en"")"),"#VALUE!")</f>
        <v>#VALUE!</v>
      </c>
    </row>
    <row r="1713" ht="15.75" customHeight="1">
      <c r="A1713" s="1" t="s">
        <v>1293</v>
      </c>
      <c r="B1713" s="1">
        <v>1.0</v>
      </c>
      <c r="C1713" s="1" t="s">
        <v>4340</v>
      </c>
      <c r="D1713" s="1" t="s">
        <v>4341</v>
      </c>
      <c r="E1713" s="1" t="s">
        <v>29</v>
      </c>
      <c r="F1713" s="1" t="s">
        <v>30</v>
      </c>
      <c r="G1713" s="1" t="str">
        <f>IFERROR(__xludf.DUMMYFUNCTION("GOOGLETRANSLATE(D1713,""fr"",""en"")"),"#VALUE!")</f>
        <v>#VALUE!</v>
      </c>
    </row>
    <row r="1714" ht="15.75" customHeight="1">
      <c r="A1714" s="1" t="s">
        <v>4342</v>
      </c>
      <c r="B1714" s="1">
        <v>4.0</v>
      </c>
      <c r="C1714" s="1" t="s">
        <v>4343</v>
      </c>
      <c r="D1714" s="1" t="s">
        <v>4344</v>
      </c>
      <c r="E1714" s="1" t="s">
        <v>614</v>
      </c>
      <c r="F1714" s="1" t="s">
        <v>30</v>
      </c>
      <c r="G1714" s="1" t="str">
        <f>IFERROR(__xludf.DUMMYFUNCTION("GOOGLETRANSLATE(D1714,""fr"",""en"")"),"#VALUE!")</f>
        <v>#VALUE!</v>
      </c>
    </row>
    <row r="1715" ht="15.75" customHeight="1">
      <c r="A1715" s="1" t="s">
        <v>707</v>
      </c>
      <c r="B1715" s="1">
        <v>4.0</v>
      </c>
      <c r="C1715" s="1" t="s">
        <v>4345</v>
      </c>
      <c r="D1715" s="1" t="s">
        <v>4346</v>
      </c>
      <c r="E1715" s="1" t="s">
        <v>21</v>
      </c>
      <c r="F1715" s="1" t="s">
        <v>11</v>
      </c>
      <c r="G1715" s="1" t="str">
        <f>IFERROR(__xludf.DUMMYFUNCTION("GOOGLETRANSLATE(D1715,""fr"",""en"")"),"#VALUE!")</f>
        <v>#VALUE!</v>
      </c>
    </row>
    <row r="1716" ht="15.75" customHeight="1">
      <c r="A1716" s="1" t="s">
        <v>4347</v>
      </c>
      <c r="B1716" s="1">
        <v>1.0</v>
      </c>
      <c r="C1716" s="1" t="s">
        <v>4348</v>
      </c>
      <c r="D1716" s="1" t="s">
        <v>4349</v>
      </c>
      <c r="E1716" s="1" t="s">
        <v>296</v>
      </c>
      <c r="F1716" s="1" t="s">
        <v>11</v>
      </c>
      <c r="G1716" s="1" t="str">
        <f>IFERROR(__xludf.DUMMYFUNCTION("GOOGLETRANSLATE(D1716,""fr"",""en"")"),"#VALUE!")</f>
        <v>#VALUE!</v>
      </c>
    </row>
    <row r="1717" ht="15.75" customHeight="1">
      <c r="A1717" s="1" t="s">
        <v>4350</v>
      </c>
      <c r="B1717" s="1">
        <v>2.0</v>
      </c>
      <c r="C1717" s="1" t="s">
        <v>4351</v>
      </c>
      <c r="D1717" s="1" t="s">
        <v>4352</v>
      </c>
      <c r="E1717" s="1" t="s">
        <v>280</v>
      </c>
      <c r="F1717" s="1" t="s">
        <v>11</v>
      </c>
      <c r="G1717" s="1" t="str">
        <f>IFERROR(__xludf.DUMMYFUNCTION("GOOGLETRANSLATE(D1717,""fr"",""en"")"),"#VALUE!")</f>
        <v>#VALUE!</v>
      </c>
    </row>
    <row r="1718" ht="15.75" customHeight="1">
      <c r="A1718" s="1" t="s">
        <v>603</v>
      </c>
      <c r="B1718" s="1">
        <v>3.0</v>
      </c>
      <c r="C1718" s="1" t="s">
        <v>4353</v>
      </c>
      <c r="D1718" s="1" t="s">
        <v>4354</v>
      </c>
      <c r="E1718" s="1" t="s">
        <v>10</v>
      </c>
      <c r="F1718" s="1" t="s">
        <v>11</v>
      </c>
      <c r="G1718" s="1" t="str">
        <f>IFERROR(__xludf.DUMMYFUNCTION("GOOGLETRANSLATE(D1718,""fr"",""en"")"),"#VALUE!")</f>
        <v>#VALUE!</v>
      </c>
    </row>
    <row r="1719" ht="15.75" customHeight="1">
      <c r="A1719" s="1" t="s">
        <v>4355</v>
      </c>
      <c r="B1719" s="1">
        <v>3.0</v>
      </c>
      <c r="C1719" s="1" t="s">
        <v>4356</v>
      </c>
      <c r="D1719" s="1" t="s">
        <v>4357</v>
      </c>
      <c r="E1719" s="1" t="s">
        <v>10</v>
      </c>
      <c r="F1719" s="1" t="s">
        <v>11</v>
      </c>
      <c r="G1719" s="1" t="str">
        <f>IFERROR(__xludf.DUMMYFUNCTION("GOOGLETRANSLATE(D1719,""fr"",""en"")"),"#VALUE!")</f>
        <v>#VALUE!</v>
      </c>
    </row>
    <row r="1720" ht="15.75" customHeight="1">
      <c r="A1720" s="1" t="s">
        <v>2048</v>
      </c>
      <c r="B1720" s="1">
        <v>5.0</v>
      </c>
      <c r="C1720" s="1" t="s">
        <v>4358</v>
      </c>
      <c r="D1720" s="1" t="s">
        <v>4359</v>
      </c>
      <c r="E1720" s="1" t="s">
        <v>448</v>
      </c>
      <c r="F1720" s="1" t="s">
        <v>84</v>
      </c>
      <c r="G1720" s="1" t="str">
        <f>IFERROR(__xludf.DUMMYFUNCTION("GOOGLETRANSLATE(D1720,""fr"",""en"")"),"#VALUE!")</f>
        <v>#VALUE!</v>
      </c>
    </row>
    <row r="1721" ht="15.75" customHeight="1">
      <c r="A1721" s="1" t="s">
        <v>1172</v>
      </c>
      <c r="B1721" s="1">
        <v>2.0</v>
      </c>
      <c r="C1721" s="1" t="s">
        <v>4360</v>
      </c>
      <c r="D1721" s="1" t="s">
        <v>4361</v>
      </c>
      <c r="E1721" s="1" t="s">
        <v>10</v>
      </c>
      <c r="F1721" s="1" t="s">
        <v>11</v>
      </c>
      <c r="G1721" s="1" t="str">
        <f>IFERROR(__xludf.DUMMYFUNCTION("GOOGLETRANSLATE(D1721,""fr"",""en"")"),"#VALUE!")</f>
        <v>#VALUE!</v>
      </c>
    </row>
    <row r="1722" ht="15.75" customHeight="1">
      <c r="A1722" s="1" t="s">
        <v>1816</v>
      </c>
      <c r="B1722" s="1">
        <v>2.0</v>
      </c>
      <c r="C1722" s="1" t="s">
        <v>4362</v>
      </c>
      <c r="D1722" s="1" t="s">
        <v>4363</v>
      </c>
      <c r="E1722" s="1" t="s">
        <v>296</v>
      </c>
      <c r="F1722" s="1" t="s">
        <v>11</v>
      </c>
      <c r="G1722" s="1" t="str">
        <f>IFERROR(__xludf.DUMMYFUNCTION("GOOGLETRANSLATE(D1722,""fr"",""en"")"),"#VALUE!")</f>
        <v>#VALUE!</v>
      </c>
    </row>
    <row r="1723" ht="15.75" customHeight="1">
      <c r="A1723" s="1" t="s">
        <v>377</v>
      </c>
      <c r="B1723" s="1">
        <v>4.0</v>
      </c>
      <c r="C1723" s="1" t="s">
        <v>4364</v>
      </c>
      <c r="D1723" s="1" t="s">
        <v>4365</v>
      </c>
      <c r="E1723" s="1" t="s">
        <v>10</v>
      </c>
      <c r="F1723" s="1" t="s">
        <v>11</v>
      </c>
      <c r="G1723" s="1" t="str">
        <f>IFERROR(__xludf.DUMMYFUNCTION("GOOGLETRANSLATE(D1723,""fr"",""en"")"),"#VALUE!")</f>
        <v>#VALUE!</v>
      </c>
    </row>
    <row r="1724" ht="15.75" customHeight="1">
      <c r="A1724" s="1" t="s">
        <v>119</v>
      </c>
      <c r="B1724" s="1">
        <v>5.0</v>
      </c>
      <c r="C1724" s="1" t="s">
        <v>4366</v>
      </c>
      <c r="D1724" s="1" t="s">
        <v>4367</v>
      </c>
      <c r="E1724" s="1" t="s">
        <v>10</v>
      </c>
      <c r="F1724" s="1" t="s">
        <v>11</v>
      </c>
      <c r="G1724" s="1" t="str">
        <f>IFERROR(__xludf.DUMMYFUNCTION("GOOGLETRANSLATE(D1724,""fr"",""en"")"),"#VALUE!")</f>
        <v>#VALUE!</v>
      </c>
    </row>
    <row r="1725" ht="15.75" customHeight="1">
      <c r="A1725" s="1" t="s">
        <v>3442</v>
      </c>
      <c r="B1725" s="1">
        <v>1.0</v>
      </c>
      <c r="C1725" s="1" t="s">
        <v>4368</v>
      </c>
      <c r="D1725" s="1" t="s">
        <v>4369</v>
      </c>
      <c r="E1725" s="1" t="s">
        <v>109</v>
      </c>
      <c r="F1725" s="1" t="s">
        <v>11</v>
      </c>
      <c r="G1725" s="1" t="str">
        <f>IFERROR(__xludf.DUMMYFUNCTION("GOOGLETRANSLATE(D1725,""fr"",""en"")"),"#VALUE!")</f>
        <v>#VALUE!</v>
      </c>
    </row>
    <row r="1726" ht="15.75" customHeight="1">
      <c r="A1726" s="1" t="s">
        <v>971</v>
      </c>
      <c r="B1726" s="1">
        <v>5.0</v>
      </c>
      <c r="C1726" s="1" t="s">
        <v>4370</v>
      </c>
      <c r="D1726" s="1" t="s">
        <v>4371</v>
      </c>
      <c r="E1726" s="1" t="s">
        <v>25</v>
      </c>
      <c r="F1726" s="1" t="s">
        <v>110</v>
      </c>
      <c r="G1726" s="1" t="str">
        <f>IFERROR(__xludf.DUMMYFUNCTION("GOOGLETRANSLATE(D1726,""fr"",""en"")"),"#VALUE!")</f>
        <v>#VALUE!</v>
      </c>
    </row>
    <row r="1727" ht="15.75" customHeight="1">
      <c r="A1727" s="1" t="s">
        <v>1696</v>
      </c>
      <c r="B1727" s="1">
        <v>3.0</v>
      </c>
      <c r="C1727" s="1" t="s">
        <v>4372</v>
      </c>
      <c r="D1727" s="1" t="s">
        <v>4373</v>
      </c>
      <c r="E1727" s="1" t="s">
        <v>10</v>
      </c>
      <c r="F1727" s="1" t="s">
        <v>11</v>
      </c>
      <c r="G1727" s="1" t="str">
        <f>IFERROR(__xludf.DUMMYFUNCTION("GOOGLETRANSLATE(D1727,""fr"",""en"")"),"#VALUE!")</f>
        <v>#VALUE!</v>
      </c>
    </row>
    <row r="1728" ht="15.75" customHeight="1">
      <c r="A1728" s="1" t="s">
        <v>77</v>
      </c>
      <c r="B1728" s="1">
        <v>3.0</v>
      </c>
      <c r="C1728" s="1" t="s">
        <v>4374</v>
      </c>
      <c r="D1728" s="1" t="s">
        <v>4375</v>
      </c>
      <c r="E1728" s="1" t="s">
        <v>21</v>
      </c>
      <c r="F1728" s="1" t="s">
        <v>11</v>
      </c>
      <c r="G1728" s="1" t="str">
        <f>IFERROR(__xludf.DUMMYFUNCTION("GOOGLETRANSLATE(D1728,""fr"",""en"")"),"#VALUE!")</f>
        <v>#VALUE!</v>
      </c>
    </row>
    <row r="1729" ht="15.75" customHeight="1">
      <c r="A1729" s="1" t="s">
        <v>1940</v>
      </c>
      <c r="B1729" s="1">
        <v>4.0</v>
      </c>
      <c r="C1729" s="1" t="s">
        <v>4376</v>
      </c>
      <c r="D1729" s="1" t="s">
        <v>4377</v>
      </c>
      <c r="E1729" s="1" t="s">
        <v>10</v>
      </c>
      <c r="F1729" s="1" t="s">
        <v>11</v>
      </c>
      <c r="G1729" s="1" t="str">
        <f>IFERROR(__xludf.DUMMYFUNCTION("GOOGLETRANSLATE(D1729,""fr"",""en"")"),"#VALUE!")</f>
        <v>#VALUE!</v>
      </c>
    </row>
    <row r="1730" ht="15.75" customHeight="1">
      <c r="A1730" s="1" t="s">
        <v>2117</v>
      </c>
      <c r="B1730" s="1">
        <v>2.0</v>
      </c>
      <c r="C1730" s="1" t="s">
        <v>4378</v>
      </c>
      <c r="D1730" s="1" t="s">
        <v>4379</v>
      </c>
      <c r="E1730" s="1" t="s">
        <v>21</v>
      </c>
      <c r="F1730" s="1" t="s">
        <v>11</v>
      </c>
      <c r="G1730" s="1" t="str">
        <f>IFERROR(__xludf.DUMMYFUNCTION("GOOGLETRANSLATE(D1730,""fr"",""en"")"),"#VALUE!")</f>
        <v>#VALUE!</v>
      </c>
    </row>
    <row r="1731" ht="15.75" customHeight="1">
      <c r="A1731" s="1" t="s">
        <v>461</v>
      </c>
      <c r="B1731" s="1">
        <v>1.0</v>
      </c>
      <c r="C1731" s="1" t="s">
        <v>4380</v>
      </c>
      <c r="D1731" s="1" t="s">
        <v>4381</v>
      </c>
      <c r="E1731" s="1" t="s">
        <v>52</v>
      </c>
      <c r="F1731" s="1" t="s">
        <v>110</v>
      </c>
      <c r="G1731" s="1" t="str">
        <f>IFERROR(__xludf.DUMMYFUNCTION("GOOGLETRANSLATE(D1731,""fr"",""en"")"),"#VALUE!")</f>
        <v>#VALUE!</v>
      </c>
    </row>
    <row r="1732" ht="15.75" customHeight="1">
      <c r="A1732" s="1" t="s">
        <v>4382</v>
      </c>
      <c r="B1732" s="1">
        <v>1.0</v>
      </c>
      <c r="C1732" s="1" t="s">
        <v>4383</v>
      </c>
      <c r="D1732" s="1" t="s">
        <v>4384</v>
      </c>
      <c r="E1732" s="1" t="s">
        <v>1472</v>
      </c>
      <c r="F1732" s="1" t="s">
        <v>84</v>
      </c>
      <c r="G1732" s="1" t="str">
        <f>IFERROR(__xludf.DUMMYFUNCTION("GOOGLETRANSLATE(D1732,""fr"",""en"")"),"#VALUE!")</f>
        <v>#VALUE!</v>
      </c>
    </row>
    <row r="1733" ht="15.75" customHeight="1">
      <c r="A1733" s="1" t="s">
        <v>62</v>
      </c>
      <c r="B1733" s="1">
        <v>4.0</v>
      </c>
      <c r="C1733" s="1" t="s">
        <v>4385</v>
      </c>
      <c r="D1733" s="1" t="s">
        <v>4386</v>
      </c>
      <c r="E1733" s="1" t="s">
        <v>10</v>
      </c>
      <c r="F1733" s="1" t="s">
        <v>11</v>
      </c>
      <c r="G1733" s="1" t="str">
        <f>IFERROR(__xludf.DUMMYFUNCTION("GOOGLETRANSLATE(D1733,""fr"",""en"")"),"#VALUE!")</f>
        <v>#VALUE!</v>
      </c>
    </row>
    <row r="1734" ht="15.75" customHeight="1">
      <c r="A1734" s="1" t="s">
        <v>4387</v>
      </c>
      <c r="B1734" s="1">
        <v>1.0</v>
      </c>
      <c r="C1734" s="1" t="s">
        <v>4388</v>
      </c>
      <c r="D1734" s="1" t="s">
        <v>4389</v>
      </c>
      <c r="E1734" s="1" t="s">
        <v>226</v>
      </c>
      <c r="F1734" s="1" t="s">
        <v>110</v>
      </c>
      <c r="G1734" s="1" t="str">
        <f>IFERROR(__xludf.DUMMYFUNCTION("GOOGLETRANSLATE(D1734,""fr"",""en"")"),"#VALUE!")</f>
        <v>#VALUE!</v>
      </c>
    </row>
    <row r="1735" ht="15.75" customHeight="1">
      <c r="A1735" s="1" t="s">
        <v>1245</v>
      </c>
      <c r="B1735" s="1">
        <v>5.0</v>
      </c>
      <c r="C1735" s="1" t="s">
        <v>4390</v>
      </c>
      <c r="D1735" s="1" t="s">
        <v>4391</v>
      </c>
      <c r="E1735" s="1" t="s">
        <v>21</v>
      </c>
      <c r="F1735" s="1" t="s">
        <v>11</v>
      </c>
      <c r="G1735" s="1" t="str">
        <f>IFERROR(__xludf.DUMMYFUNCTION("GOOGLETRANSLATE(D1735,""fr"",""en"")"),"#VALUE!")</f>
        <v>#VALUE!</v>
      </c>
    </row>
    <row r="1736" ht="15.75" customHeight="1">
      <c r="A1736" s="1" t="s">
        <v>4392</v>
      </c>
      <c r="B1736" s="1">
        <v>1.0</v>
      </c>
      <c r="C1736" s="1" t="s">
        <v>4393</v>
      </c>
      <c r="D1736" s="1" t="s">
        <v>4394</v>
      </c>
      <c r="E1736" s="1" t="s">
        <v>423</v>
      </c>
      <c r="F1736" s="1" t="s">
        <v>30</v>
      </c>
      <c r="G1736" s="1" t="str">
        <f>IFERROR(__xludf.DUMMYFUNCTION("GOOGLETRANSLATE(D1736,""fr"",""en"")"),"#VALUE!")</f>
        <v>#VALUE!</v>
      </c>
    </row>
    <row r="1737" ht="15.75" customHeight="1">
      <c r="A1737" s="1" t="s">
        <v>4395</v>
      </c>
      <c r="B1737" s="1">
        <v>1.0</v>
      </c>
      <c r="C1737" s="1" t="s">
        <v>4396</v>
      </c>
      <c r="D1737" s="1" t="s">
        <v>4397</v>
      </c>
      <c r="E1737" s="1" t="s">
        <v>1192</v>
      </c>
      <c r="F1737" s="1" t="s">
        <v>84</v>
      </c>
      <c r="G1737" s="1" t="str">
        <f>IFERROR(__xludf.DUMMYFUNCTION("GOOGLETRANSLATE(D1737,""fr"",""en"")"),"#VALUE!")</f>
        <v>#VALUE!</v>
      </c>
    </row>
    <row r="1738" ht="15.75" customHeight="1">
      <c r="A1738" s="1" t="s">
        <v>264</v>
      </c>
      <c r="B1738" s="1">
        <v>1.0</v>
      </c>
      <c r="C1738" s="1" t="s">
        <v>4398</v>
      </c>
      <c r="D1738" s="1" t="s">
        <v>4399</v>
      </c>
      <c r="E1738" s="1" t="s">
        <v>109</v>
      </c>
      <c r="F1738" s="1" t="s">
        <v>110</v>
      </c>
      <c r="G1738" s="1" t="str">
        <f>IFERROR(__xludf.DUMMYFUNCTION("GOOGLETRANSLATE(D1738,""fr"",""en"")"),"#VALUE!")</f>
        <v>#VALUE!</v>
      </c>
    </row>
    <row r="1739" ht="15.75" customHeight="1">
      <c r="A1739" s="1" t="s">
        <v>3246</v>
      </c>
      <c r="B1739" s="1">
        <v>5.0</v>
      </c>
      <c r="C1739" s="1" t="s">
        <v>4400</v>
      </c>
      <c r="D1739" s="1" t="s">
        <v>4401</v>
      </c>
      <c r="E1739" s="1" t="s">
        <v>21</v>
      </c>
      <c r="F1739" s="1" t="s">
        <v>11</v>
      </c>
      <c r="G1739" s="1" t="str">
        <f>IFERROR(__xludf.DUMMYFUNCTION("GOOGLETRANSLATE(D1739,""fr"",""en"")"),"#VALUE!")</f>
        <v>#VALUE!</v>
      </c>
    </row>
    <row r="1740" ht="15.75" customHeight="1">
      <c r="A1740" s="1" t="s">
        <v>18</v>
      </c>
      <c r="B1740" s="1">
        <v>3.0</v>
      </c>
      <c r="C1740" s="1" t="s">
        <v>4402</v>
      </c>
      <c r="D1740" s="1" t="s">
        <v>4403</v>
      </c>
      <c r="E1740" s="1" t="s">
        <v>21</v>
      </c>
      <c r="F1740" s="1" t="s">
        <v>11</v>
      </c>
      <c r="G1740" s="1" t="str">
        <f>IFERROR(__xludf.DUMMYFUNCTION("GOOGLETRANSLATE(D1740,""fr"",""en"")"),"#VALUE!")</f>
        <v>#VALUE!</v>
      </c>
    </row>
    <row r="1741" ht="15.75" customHeight="1">
      <c r="A1741" s="1" t="s">
        <v>2215</v>
      </c>
      <c r="B1741" s="1">
        <v>4.0</v>
      </c>
      <c r="C1741" s="1" t="s">
        <v>4404</v>
      </c>
      <c r="D1741" s="1" t="s">
        <v>4405</v>
      </c>
      <c r="E1741" s="1" t="s">
        <v>614</v>
      </c>
      <c r="F1741" s="1" t="s">
        <v>30</v>
      </c>
      <c r="G1741" s="1" t="str">
        <f>IFERROR(__xludf.DUMMYFUNCTION("GOOGLETRANSLATE(D1741,""fr"",""en"")"),"#VALUE!")</f>
        <v>#VALUE!</v>
      </c>
    </row>
    <row r="1742" ht="15.75" customHeight="1">
      <c r="A1742" s="1" t="s">
        <v>667</v>
      </c>
      <c r="B1742" s="1">
        <v>1.0</v>
      </c>
      <c r="C1742" s="1" t="s">
        <v>4406</v>
      </c>
      <c r="D1742" s="1" t="s">
        <v>4407</v>
      </c>
      <c r="E1742" s="1" t="s">
        <v>254</v>
      </c>
      <c r="F1742" s="1" t="s">
        <v>66</v>
      </c>
      <c r="G1742" s="1" t="str">
        <f>IFERROR(__xludf.DUMMYFUNCTION("GOOGLETRANSLATE(D1742,""fr"",""en"")"),"#VALUE!")</f>
        <v>#VALUE!</v>
      </c>
    </row>
    <row r="1743" ht="15.75" customHeight="1">
      <c r="A1743" s="1" t="s">
        <v>974</v>
      </c>
      <c r="B1743" s="1">
        <v>4.0</v>
      </c>
      <c r="C1743" s="1" t="s">
        <v>4408</v>
      </c>
      <c r="D1743" s="1" t="s">
        <v>4409</v>
      </c>
      <c r="E1743" s="1" t="s">
        <v>21</v>
      </c>
      <c r="F1743" s="1" t="s">
        <v>11</v>
      </c>
      <c r="G1743" s="1" t="str">
        <f>IFERROR(__xludf.DUMMYFUNCTION("GOOGLETRANSLATE(D1743,""fr"",""en"")"),"#VALUE!")</f>
        <v>#VALUE!</v>
      </c>
    </row>
    <row r="1744" ht="15.75" customHeight="1">
      <c r="A1744" s="1" t="s">
        <v>4410</v>
      </c>
      <c r="B1744" s="1">
        <v>1.0</v>
      </c>
      <c r="C1744" s="1" t="s">
        <v>4411</v>
      </c>
      <c r="D1744" s="1" t="s">
        <v>4412</v>
      </c>
      <c r="E1744" s="1" t="s">
        <v>117</v>
      </c>
      <c r="F1744" s="1" t="s">
        <v>118</v>
      </c>
      <c r="G1744" s="1" t="str">
        <f>IFERROR(__xludf.DUMMYFUNCTION("GOOGLETRANSLATE(D1744,""fr"",""en"")"),"#VALUE!")</f>
        <v>#VALUE!</v>
      </c>
    </row>
    <row r="1745" ht="15.75" customHeight="1">
      <c r="A1745" s="1" t="s">
        <v>4413</v>
      </c>
      <c r="B1745" s="1">
        <v>2.0</v>
      </c>
      <c r="C1745" s="1" t="s">
        <v>4414</v>
      </c>
      <c r="D1745" s="1" t="s">
        <v>4415</v>
      </c>
      <c r="E1745" s="1" t="s">
        <v>109</v>
      </c>
      <c r="F1745" s="1" t="s">
        <v>110</v>
      </c>
      <c r="G1745" s="1" t="str">
        <f>IFERROR(__xludf.DUMMYFUNCTION("GOOGLETRANSLATE(D1745,""fr"",""en"")"),"#VALUE!")</f>
        <v>#VALUE!</v>
      </c>
    </row>
    <row r="1746" ht="15.75" customHeight="1">
      <c r="A1746" s="1" t="s">
        <v>2371</v>
      </c>
      <c r="B1746" s="1">
        <v>1.0</v>
      </c>
      <c r="C1746" s="1" t="s">
        <v>4416</v>
      </c>
      <c r="D1746" s="1" t="s">
        <v>4417</v>
      </c>
      <c r="E1746" s="1" t="s">
        <v>355</v>
      </c>
      <c r="F1746" s="1" t="s">
        <v>110</v>
      </c>
      <c r="G1746" s="1" t="str">
        <f>IFERROR(__xludf.DUMMYFUNCTION("GOOGLETRANSLATE(D1746,""fr"",""en"")"),"#VALUE!")</f>
        <v>#VALUE!</v>
      </c>
    </row>
    <row r="1747" ht="15.75" customHeight="1">
      <c r="A1747" s="1" t="s">
        <v>882</v>
      </c>
      <c r="B1747" s="1">
        <v>3.0</v>
      </c>
      <c r="C1747" s="1" t="s">
        <v>4418</v>
      </c>
      <c r="D1747" s="1" t="s">
        <v>4419</v>
      </c>
      <c r="E1747" s="1" t="s">
        <v>519</v>
      </c>
      <c r="F1747" s="1" t="s">
        <v>118</v>
      </c>
      <c r="G1747" s="1" t="str">
        <f>IFERROR(__xludf.DUMMYFUNCTION("GOOGLETRANSLATE(D1747,""fr"",""en"")"),"#VALUE!")</f>
        <v>#VALUE!</v>
      </c>
    </row>
    <row r="1748" ht="15.75" customHeight="1">
      <c r="A1748" s="1" t="s">
        <v>4420</v>
      </c>
      <c r="B1748" s="1">
        <v>3.0</v>
      </c>
      <c r="C1748" s="1" t="s">
        <v>4421</v>
      </c>
      <c r="D1748" s="1" t="s">
        <v>4422</v>
      </c>
      <c r="E1748" s="1" t="s">
        <v>25</v>
      </c>
      <c r="F1748" s="1" t="s">
        <v>11</v>
      </c>
      <c r="G1748" s="1" t="str">
        <f>IFERROR(__xludf.DUMMYFUNCTION("GOOGLETRANSLATE(D1748,""fr"",""en"")"),"#VALUE!")</f>
        <v>#VALUE!</v>
      </c>
    </row>
    <row r="1749" ht="15.75" customHeight="1">
      <c r="A1749" s="1" t="s">
        <v>1879</v>
      </c>
      <c r="B1749" s="1">
        <v>3.0</v>
      </c>
      <c r="C1749" s="1" t="s">
        <v>4423</v>
      </c>
      <c r="D1749" s="1" t="s">
        <v>4424</v>
      </c>
      <c r="E1749" s="1" t="s">
        <v>10</v>
      </c>
      <c r="F1749" s="1" t="s">
        <v>110</v>
      </c>
      <c r="G1749" s="1" t="str">
        <f>IFERROR(__xludf.DUMMYFUNCTION("GOOGLETRANSLATE(D1749,""fr"",""en"")"),"#VALUE!")</f>
        <v>#VALUE!</v>
      </c>
    </row>
    <row r="1750" ht="15.75" customHeight="1">
      <c r="A1750" s="1" t="s">
        <v>1026</v>
      </c>
      <c r="B1750" s="1">
        <v>1.0</v>
      </c>
      <c r="C1750" s="1" t="s">
        <v>4425</v>
      </c>
      <c r="D1750" s="1" t="s">
        <v>4426</v>
      </c>
      <c r="E1750" s="1" t="s">
        <v>373</v>
      </c>
      <c r="F1750" s="1" t="s">
        <v>118</v>
      </c>
      <c r="G1750" s="1" t="str">
        <f>IFERROR(__xludf.DUMMYFUNCTION("GOOGLETRANSLATE(D1750,""fr"",""en"")"),"#VALUE!")</f>
        <v>#VALUE!</v>
      </c>
    </row>
    <row r="1751" ht="15.75" customHeight="1">
      <c r="A1751" s="1" t="s">
        <v>4427</v>
      </c>
      <c r="B1751" s="1">
        <v>3.0</v>
      </c>
      <c r="C1751" s="1" t="s">
        <v>4428</v>
      </c>
      <c r="D1751" s="1" t="s">
        <v>4429</v>
      </c>
      <c r="E1751" s="1" t="s">
        <v>34</v>
      </c>
      <c r="F1751" s="1" t="s">
        <v>30</v>
      </c>
      <c r="G1751" s="1" t="str">
        <f>IFERROR(__xludf.DUMMYFUNCTION("GOOGLETRANSLATE(D1751,""fr"",""en"")"),"#VALUE!")</f>
        <v>#VALUE!</v>
      </c>
    </row>
    <row r="1752" ht="15.75" customHeight="1">
      <c r="A1752" s="1" t="s">
        <v>122</v>
      </c>
      <c r="B1752" s="1">
        <v>1.0</v>
      </c>
      <c r="C1752" s="1" t="s">
        <v>4430</v>
      </c>
      <c r="D1752" s="1" t="s">
        <v>4431</v>
      </c>
      <c r="E1752" s="1" t="s">
        <v>1543</v>
      </c>
      <c r="F1752" s="1" t="s">
        <v>118</v>
      </c>
      <c r="G1752" s="1" t="str">
        <f>IFERROR(__xludf.DUMMYFUNCTION("GOOGLETRANSLATE(D1752,""fr"",""en"")"),"#VALUE!")</f>
        <v>#VALUE!</v>
      </c>
    </row>
    <row r="1753" ht="15.75" customHeight="1">
      <c r="A1753" s="1" t="s">
        <v>4432</v>
      </c>
      <c r="B1753" s="1">
        <v>4.0</v>
      </c>
      <c r="C1753" s="1" t="s">
        <v>4433</v>
      </c>
      <c r="D1753" s="1" t="s">
        <v>4434</v>
      </c>
      <c r="E1753" s="1" t="s">
        <v>10</v>
      </c>
      <c r="F1753" s="1" t="s">
        <v>11</v>
      </c>
      <c r="G1753" s="1" t="str">
        <f>IFERROR(__xludf.DUMMYFUNCTION("GOOGLETRANSLATE(D1753,""fr"",""en"")"),"#VALUE!")</f>
        <v>#VALUE!</v>
      </c>
    </row>
    <row r="1754" ht="15.75" customHeight="1">
      <c r="A1754" s="1" t="s">
        <v>769</v>
      </c>
      <c r="B1754" s="1">
        <v>5.0</v>
      </c>
      <c r="C1754" s="1" t="s">
        <v>4435</v>
      </c>
      <c r="D1754" s="1" t="s">
        <v>4436</v>
      </c>
      <c r="E1754" s="1" t="s">
        <v>448</v>
      </c>
      <c r="F1754" s="1" t="s">
        <v>84</v>
      </c>
      <c r="G1754" s="1" t="str">
        <f>IFERROR(__xludf.DUMMYFUNCTION("GOOGLETRANSLATE(D1754,""fr"",""en"")"),"#VALUE!")</f>
        <v>#VALUE!</v>
      </c>
    </row>
    <row r="1755" ht="15.75" customHeight="1">
      <c r="A1755" s="1" t="s">
        <v>4437</v>
      </c>
      <c r="B1755" s="1">
        <v>2.0</v>
      </c>
      <c r="C1755" s="1" t="s">
        <v>4438</v>
      </c>
      <c r="D1755" s="1" t="s">
        <v>4439</v>
      </c>
      <c r="E1755" s="1" t="s">
        <v>21</v>
      </c>
      <c r="F1755" s="1" t="s">
        <v>11</v>
      </c>
      <c r="G1755" s="1" t="str">
        <f>IFERROR(__xludf.DUMMYFUNCTION("GOOGLETRANSLATE(D1755,""fr"",""en"")"),"#VALUE!")</f>
        <v>#VALUE!</v>
      </c>
    </row>
    <row r="1756" ht="15.75" customHeight="1">
      <c r="A1756" s="1" t="s">
        <v>4440</v>
      </c>
      <c r="B1756" s="1">
        <v>5.0</v>
      </c>
      <c r="C1756" s="1" t="s">
        <v>4441</v>
      </c>
      <c r="D1756" s="1" t="s">
        <v>4442</v>
      </c>
      <c r="E1756" s="1" t="s">
        <v>65</v>
      </c>
      <c r="F1756" s="1" t="s">
        <v>66</v>
      </c>
      <c r="G1756" s="1" t="str">
        <f>IFERROR(__xludf.DUMMYFUNCTION("GOOGLETRANSLATE(D1756,""fr"",""en"")"),"Perfect, fast, flexible, more than correct price, and I have so far had nothing to complain about customer service! I go back every year with my eyes closed!")</f>
        <v>Perfect, fast, flexible, more than correct price, and I have so far had nothing to complain about customer service! I go back every year with my eyes closed!</v>
      </c>
    </row>
    <row r="1757" ht="15.75" customHeight="1">
      <c r="A1757" s="1" t="s">
        <v>2776</v>
      </c>
      <c r="B1757" s="1">
        <v>5.0</v>
      </c>
      <c r="C1757" s="1" t="s">
        <v>4443</v>
      </c>
      <c r="D1757" s="1" t="s">
        <v>4444</v>
      </c>
      <c r="E1757" s="1" t="s">
        <v>21</v>
      </c>
      <c r="F1757" s="1" t="s">
        <v>11</v>
      </c>
      <c r="G1757" s="1" t="str">
        <f>IFERROR(__xludf.DUMMYFUNCTION("GOOGLETRANSLATE(D1757,""fr"",""en"")"),"#VALUE!")</f>
        <v>#VALUE!</v>
      </c>
    </row>
    <row r="1758" ht="15.75" customHeight="1">
      <c r="A1758" s="1" t="s">
        <v>1094</v>
      </c>
      <c r="B1758" s="1">
        <v>2.0</v>
      </c>
      <c r="C1758" s="1" t="s">
        <v>4445</v>
      </c>
      <c r="D1758" s="1" t="s">
        <v>4446</v>
      </c>
      <c r="E1758" s="1" t="s">
        <v>10</v>
      </c>
      <c r="F1758" s="1" t="s">
        <v>11</v>
      </c>
      <c r="G1758" s="1" t="str">
        <f>IFERROR(__xludf.DUMMYFUNCTION("GOOGLETRANSLATE(D1758,""fr"",""en"")"),"#VALUE!")</f>
        <v>#VALUE!</v>
      </c>
    </row>
    <row r="1759" ht="15.75" customHeight="1">
      <c r="A1759" s="1" t="s">
        <v>4447</v>
      </c>
      <c r="B1759" s="1">
        <v>1.0</v>
      </c>
      <c r="C1759" s="1" t="s">
        <v>4448</v>
      </c>
      <c r="D1759" s="1" t="s">
        <v>4449</v>
      </c>
      <c r="E1759" s="1" t="s">
        <v>43</v>
      </c>
      <c r="F1759" s="1" t="s">
        <v>30</v>
      </c>
      <c r="G1759" s="1" t="str">
        <f>IFERROR(__xludf.DUMMYFUNCTION("GOOGLETRANSLATE(D1759,""fr"",""en"")"),"#VALUE!")</f>
        <v>#VALUE!</v>
      </c>
    </row>
    <row r="1760" ht="15.75" customHeight="1">
      <c r="A1760" s="1" t="s">
        <v>704</v>
      </c>
      <c r="B1760" s="1">
        <v>4.0</v>
      </c>
      <c r="C1760" s="1" t="s">
        <v>4450</v>
      </c>
      <c r="D1760" s="1" t="s">
        <v>4451</v>
      </c>
      <c r="E1760" s="1" t="s">
        <v>169</v>
      </c>
      <c r="F1760" s="1" t="s">
        <v>11</v>
      </c>
      <c r="G1760" s="1" t="str">
        <f>IFERROR(__xludf.DUMMYFUNCTION("GOOGLETRANSLATE(D1760,""fr"",""en"")"),"#VALUE!")</f>
        <v>#VALUE!</v>
      </c>
    </row>
    <row r="1761" ht="15.75" customHeight="1">
      <c r="A1761" s="1" t="s">
        <v>4452</v>
      </c>
      <c r="B1761" s="1">
        <v>1.0</v>
      </c>
      <c r="C1761" s="1" t="s">
        <v>4453</v>
      </c>
      <c r="D1761" s="1" t="s">
        <v>4454</v>
      </c>
      <c r="E1761" s="1" t="s">
        <v>196</v>
      </c>
      <c r="F1761" s="1" t="s">
        <v>118</v>
      </c>
      <c r="G1761" s="1" t="str">
        <f>IFERROR(__xludf.DUMMYFUNCTION("GOOGLETRANSLATE(D1761,""fr"",""en"")"),"#VALUE!")</f>
        <v>#VALUE!</v>
      </c>
    </row>
    <row r="1762" ht="15.75" customHeight="1">
      <c r="A1762" s="1" t="s">
        <v>4455</v>
      </c>
      <c r="B1762" s="1">
        <v>4.0</v>
      </c>
      <c r="C1762" s="1" t="s">
        <v>4456</v>
      </c>
      <c r="D1762" s="1" t="s">
        <v>4457</v>
      </c>
      <c r="E1762" s="1" t="s">
        <v>65</v>
      </c>
      <c r="F1762" s="1" t="s">
        <v>66</v>
      </c>
      <c r="G1762" s="1" t="str">
        <f>IFERROR(__xludf.DUMMYFUNCTION("GOOGLETRANSLATE(D1762,""fr"",""en"")"),"#VALUE!")</f>
        <v>#VALUE!</v>
      </c>
    </row>
    <row r="1763" ht="15.75" customHeight="1">
      <c r="A1763" s="1" t="s">
        <v>4458</v>
      </c>
      <c r="B1763" s="1">
        <v>2.0</v>
      </c>
      <c r="C1763" s="1" t="s">
        <v>4459</v>
      </c>
      <c r="D1763" s="1" t="s">
        <v>4460</v>
      </c>
      <c r="E1763" s="1" t="s">
        <v>176</v>
      </c>
      <c r="F1763" s="1" t="s">
        <v>66</v>
      </c>
      <c r="G1763" s="1" t="str">
        <f>IFERROR(__xludf.DUMMYFUNCTION("GOOGLETRANSLATE(D1763,""fr"",""en"")"),"#VALUE!")</f>
        <v>#VALUE!</v>
      </c>
    </row>
    <row r="1764" ht="15.75" customHeight="1">
      <c r="A1764" s="1" t="s">
        <v>615</v>
      </c>
      <c r="B1764" s="1">
        <v>3.0</v>
      </c>
      <c r="C1764" s="1" t="s">
        <v>4461</v>
      </c>
      <c r="D1764" s="1" t="s">
        <v>4462</v>
      </c>
      <c r="E1764" s="1" t="s">
        <v>169</v>
      </c>
      <c r="F1764" s="1" t="s">
        <v>11</v>
      </c>
      <c r="G1764" s="1" t="str">
        <f>IFERROR(__xludf.DUMMYFUNCTION("GOOGLETRANSLATE(D1764,""fr"",""en"")"),"#VALUE!")</f>
        <v>#VALUE!</v>
      </c>
    </row>
    <row r="1765" ht="15.75" customHeight="1">
      <c r="A1765" s="1" t="s">
        <v>647</v>
      </c>
      <c r="B1765" s="1">
        <v>4.0</v>
      </c>
      <c r="C1765" s="1" t="s">
        <v>4463</v>
      </c>
      <c r="D1765" s="1" t="s">
        <v>4464</v>
      </c>
      <c r="E1765" s="1" t="s">
        <v>10</v>
      </c>
      <c r="F1765" s="1" t="s">
        <v>11</v>
      </c>
      <c r="G1765" s="1" t="str">
        <f>IFERROR(__xludf.DUMMYFUNCTION("GOOGLETRANSLATE(D1765,""fr"",""en"")"),"#VALUE!")</f>
        <v>#VALUE!</v>
      </c>
    </row>
    <row r="1766" ht="15.75" customHeight="1">
      <c r="A1766" s="1" t="s">
        <v>3312</v>
      </c>
      <c r="B1766" s="1">
        <v>5.0</v>
      </c>
      <c r="C1766" s="1" t="s">
        <v>4465</v>
      </c>
      <c r="D1766" s="1" t="s">
        <v>4466</v>
      </c>
      <c r="E1766" s="1" t="s">
        <v>10</v>
      </c>
      <c r="F1766" s="1" t="s">
        <v>11</v>
      </c>
      <c r="G1766" s="1" t="str">
        <f>IFERROR(__xludf.DUMMYFUNCTION("GOOGLETRANSLATE(D1766,""fr"",""en"")"),"#VALUE!")</f>
        <v>#VALUE!</v>
      </c>
    </row>
    <row r="1767" ht="15.75" customHeight="1">
      <c r="A1767" s="1" t="s">
        <v>4467</v>
      </c>
      <c r="B1767" s="1">
        <v>1.0</v>
      </c>
      <c r="C1767" s="1" t="s">
        <v>4468</v>
      </c>
      <c r="D1767" s="1" t="s">
        <v>4469</v>
      </c>
      <c r="E1767" s="1" t="s">
        <v>10</v>
      </c>
      <c r="F1767" s="1" t="s">
        <v>11</v>
      </c>
      <c r="G1767" s="1" t="str">
        <f>IFERROR(__xludf.DUMMYFUNCTION("GOOGLETRANSLATE(D1767,""fr"",""en"")"),"#VALUE!")</f>
        <v>#VALUE!</v>
      </c>
    </row>
    <row r="1768" ht="15.75" customHeight="1">
      <c r="A1768" s="1" t="s">
        <v>150</v>
      </c>
      <c r="B1768" s="1">
        <v>4.0</v>
      </c>
      <c r="C1768" s="1" t="s">
        <v>4470</v>
      </c>
      <c r="D1768" s="1" t="s">
        <v>4471</v>
      </c>
      <c r="E1768" s="1" t="s">
        <v>21</v>
      </c>
      <c r="F1768" s="1" t="s">
        <v>11</v>
      </c>
      <c r="G1768" s="1" t="str">
        <f>IFERROR(__xludf.DUMMYFUNCTION("GOOGLETRANSLATE(D1768,""fr"",""en"")"),"#VALUE!")</f>
        <v>#VALUE!</v>
      </c>
    </row>
    <row r="1769" ht="15.75" customHeight="1">
      <c r="A1769" s="1" t="s">
        <v>3060</v>
      </c>
      <c r="B1769" s="1">
        <v>2.0</v>
      </c>
      <c r="C1769" s="1" t="s">
        <v>4472</v>
      </c>
      <c r="D1769" s="1" t="s">
        <v>4473</v>
      </c>
      <c r="E1769" s="1" t="s">
        <v>10</v>
      </c>
      <c r="F1769" s="1" t="s">
        <v>11</v>
      </c>
      <c r="G1769" s="1" t="str">
        <f>IFERROR(__xludf.DUMMYFUNCTION("GOOGLETRANSLATE(D1769,""fr"",""en"")"),"#VALUE!")</f>
        <v>#VALUE!</v>
      </c>
    </row>
    <row r="1770" ht="15.75" customHeight="1">
      <c r="A1770" s="1" t="s">
        <v>4474</v>
      </c>
      <c r="B1770" s="1">
        <v>1.0</v>
      </c>
      <c r="C1770" s="1" t="s">
        <v>4475</v>
      </c>
      <c r="D1770" s="1" t="s">
        <v>4476</v>
      </c>
      <c r="E1770" s="1" t="s">
        <v>29</v>
      </c>
      <c r="F1770" s="1" t="s">
        <v>30</v>
      </c>
      <c r="G1770" s="1" t="str">
        <f>IFERROR(__xludf.DUMMYFUNCTION("GOOGLETRANSLATE(D1770,""fr"",""en"")"),"#VALUE!")</f>
        <v>#VALUE!</v>
      </c>
    </row>
    <row r="1771" ht="15.75" customHeight="1">
      <c r="A1771" s="1" t="s">
        <v>4477</v>
      </c>
      <c r="B1771" s="1">
        <v>1.0</v>
      </c>
      <c r="C1771" s="1" t="s">
        <v>4478</v>
      </c>
      <c r="D1771" s="1" t="s">
        <v>4479</v>
      </c>
      <c r="E1771" s="1" t="s">
        <v>52</v>
      </c>
      <c r="F1771" s="1" t="s">
        <v>11</v>
      </c>
      <c r="G1771" s="1" t="str">
        <f>IFERROR(__xludf.DUMMYFUNCTION("GOOGLETRANSLATE(D1771,""fr"",""en"")"),"#VALUE!")</f>
        <v>#VALUE!</v>
      </c>
    </row>
    <row r="1772" ht="15.75" customHeight="1">
      <c r="A1772" s="1" t="s">
        <v>4480</v>
      </c>
      <c r="B1772" s="1">
        <v>2.0</v>
      </c>
      <c r="C1772" s="1" t="s">
        <v>4481</v>
      </c>
      <c r="D1772" s="1" t="s">
        <v>4482</v>
      </c>
      <c r="E1772" s="1" t="s">
        <v>10</v>
      </c>
      <c r="F1772" s="1" t="s">
        <v>11</v>
      </c>
      <c r="G1772" s="1" t="str">
        <f>IFERROR(__xludf.DUMMYFUNCTION("GOOGLETRANSLATE(D1772,""fr"",""en"")"),"#VALUE!")</f>
        <v>#VALUE!</v>
      </c>
    </row>
    <row r="1773" ht="15.75" customHeight="1">
      <c r="A1773" s="1" t="s">
        <v>4483</v>
      </c>
      <c r="B1773" s="1">
        <v>1.0</v>
      </c>
      <c r="C1773" s="1" t="s">
        <v>4484</v>
      </c>
      <c r="D1773" s="1" t="s">
        <v>4485</v>
      </c>
      <c r="E1773" s="1" t="s">
        <v>29</v>
      </c>
      <c r="F1773" s="1" t="s">
        <v>30</v>
      </c>
      <c r="G1773" s="1" t="str">
        <f>IFERROR(__xludf.DUMMYFUNCTION("GOOGLETRANSLATE(D1773,""fr"",""en"")"),"#VALUE!")</f>
        <v>#VALUE!</v>
      </c>
    </row>
    <row r="1774" ht="15.75" customHeight="1">
      <c r="A1774" s="1" t="s">
        <v>1764</v>
      </c>
      <c r="B1774" s="1">
        <v>4.0</v>
      </c>
      <c r="C1774" s="1" t="s">
        <v>4486</v>
      </c>
      <c r="D1774" s="1" t="s">
        <v>4487</v>
      </c>
      <c r="E1774" s="1" t="s">
        <v>10</v>
      </c>
      <c r="F1774" s="1" t="s">
        <v>11</v>
      </c>
      <c r="G1774" s="1" t="str">
        <f>IFERROR(__xludf.DUMMYFUNCTION("GOOGLETRANSLATE(D1774,""fr"",""en"")"),"#VALUE!")</f>
        <v>#VALUE!</v>
      </c>
    </row>
    <row r="1775" ht="15.75" customHeight="1">
      <c r="A1775" s="1" t="s">
        <v>1632</v>
      </c>
      <c r="B1775" s="1">
        <v>1.0</v>
      </c>
      <c r="C1775" s="1" t="s">
        <v>4488</v>
      </c>
      <c r="D1775" s="1" t="s">
        <v>4489</v>
      </c>
      <c r="E1775" s="1" t="s">
        <v>10</v>
      </c>
      <c r="F1775" s="1" t="s">
        <v>11</v>
      </c>
      <c r="G1775" s="1" t="str">
        <f>IFERROR(__xludf.DUMMYFUNCTION("GOOGLETRANSLATE(D1775,""fr"",""en"")"),"#VALUE!")</f>
        <v>#VALUE!</v>
      </c>
    </row>
    <row r="1776" ht="15.75" customHeight="1">
      <c r="A1776" s="1" t="s">
        <v>3568</v>
      </c>
      <c r="B1776" s="1">
        <v>2.0</v>
      </c>
      <c r="C1776" s="1" t="s">
        <v>4490</v>
      </c>
      <c r="D1776" s="1" t="s">
        <v>4491</v>
      </c>
      <c r="E1776" s="1" t="s">
        <v>296</v>
      </c>
      <c r="F1776" s="1" t="s">
        <v>11</v>
      </c>
      <c r="G1776" s="1" t="str">
        <f>IFERROR(__xludf.DUMMYFUNCTION("GOOGLETRANSLATE(D1776,""fr"",""en"")"),"#VALUE!")</f>
        <v>#VALUE!</v>
      </c>
    </row>
    <row r="1777" ht="15.75" customHeight="1">
      <c r="A1777" s="1" t="s">
        <v>3972</v>
      </c>
      <c r="B1777" s="1">
        <v>1.0</v>
      </c>
      <c r="C1777" s="1" t="s">
        <v>4492</v>
      </c>
      <c r="D1777" s="1" t="s">
        <v>4493</v>
      </c>
      <c r="E1777" s="1" t="s">
        <v>250</v>
      </c>
      <c r="F1777" s="1" t="s">
        <v>30</v>
      </c>
      <c r="G1777" s="1" t="str">
        <f>IFERROR(__xludf.DUMMYFUNCTION("GOOGLETRANSLATE(D1777,""fr"",""en"")"),"#VALUE!")</f>
        <v>#VALUE!</v>
      </c>
    </row>
    <row r="1778" ht="15.75" customHeight="1">
      <c r="A1778" s="1" t="s">
        <v>866</v>
      </c>
      <c r="B1778" s="1">
        <v>4.0</v>
      </c>
      <c r="C1778" s="1" t="s">
        <v>4494</v>
      </c>
      <c r="D1778" s="1" t="s">
        <v>4495</v>
      </c>
      <c r="E1778" s="1" t="s">
        <v>176</v>
      </c>
      <c r="F1778" s="1" t="s">
        <v>66</v>
      </c>
      <c r="G1778" s="1" t="str">
        <f>IFERROR(__xludf.DUMMYFUNCTION("GOOGLETRANSLATE(D1778,""fr"",""en"")"),"#VALUE!")</f>
        <v>#VALUE!</v>
      </c>
    </row>
    <row r="1779" ht="15.75" customHeight="1">
      <c r="A1779" s="1" t="s">
        <v>4496</v>
      </c>
      <c r="B1779" s="1">
        <v>4.0</v>
      </c>
      <c r="C1779" s="1" t="s">
        <v>4497</v>
      </c>
      <c r="D1779" s="1" t="s">
        <v>4498</v>
      </c>
      <c r="E1779" s="1" t="s">
        <v>254</v>
      </c>
      <c r="F1779" s="1" t="s">
        <v>66</v>
      </c>
      <c r="G1779" s="1" t="str">
        <f>IFERROR(__xludf.DUMMYFUNCTION("GOOGLETRANSLATE(D1779,""fr"",""en"")"),"#VALUE!")</f>
        <v>#VALUE!</v>
      </c>
    </row>
    <row r="1780" ht="15.75" customHeight="1">
      <c r="A1780" s="1" t="s">
        <v>4007</v>
      </c>
      <c r="B1780" s="1">
        <v>1.0</v>
      </c>
      <c r="C1780" s="1" t="s">
        <v>4499</v>
      </c>
      <c r="D1780" s="1" t="s">
        <v>4500</v>
      </c>
      <c r="E1780" s="1" t="s">
        <v>73</v>
      </c>
      <c r="F1780" s="1" t="s">
        <v>30</v>
      </c>
      <c r="G1780" s="1" t="str">
        <f>IFERROR(__xludf.DUMMYFUNCTION("GOOGLETRANSLATE(D1780,""fr"",""en"")"),"#VALUE!")</f>
        <v>#VALUE!</v>
      </c>
    </row>
    <row r="1781" ht="15.75" customHeight="1">
      <c r="A1781" s="1" t="s">
        <v>1934</v>
      </c>
      <c r="B1781" s="1">
        <v>4.0</v>
      </c>
      <c r="C1781" s="1" t="s">
        <v>4501</v>
      </c>
      <c r="D1781" s="1" t="s">
        <v>4502</v>
      </c>
      <c r="E1781" s="1" t="s">
        <v>21</v>
      </c>
      <c r="F1781" s="1" t="s">
        <v>11</v>
      </c>
      <c r="G1781" s="1" t="str">
        <f>IFERROR(__xludf.DUMMYFUNCTION("GOOGLETRANSLATE(D1781,""fr"",""en"")"),"#VALUE!")</f>
        <v>#VALUE!</v>
      </c>
    </row>
    <row r="1782" ht="15.75" customHeight="1">
      <c r="A1782" s="1" t="s">
        <v>4458</v>
      </c>
      <c r="B1782" s="1">
        <v>1.0</v>
      </c>
      <c r="C1782" s="1" t="s">
        <v>4503</v>
      </c>
      <c r="D1782" s="1" t="s">
        <v>4504</v>
      </c>
      <c r="E1782" s="1" t="s">
        <v>292</v>
      </c>
      <c r="F1782" s="1" t="s">
        <v>11</v>
      </c>
      <c r="G1782" s="1" t="str">
        <f>IFERROR(__xludf.DUMMYFUNCTION("GOOGLETRANSLATE(D1782,""fr"",""en"")"),"#VALUE!")</f>
        <v>#VALUE!</v>
      </c>
    </row>
    <row r="1783" ht="15.75" customHeight="1">
      <c r="A1783" s="1" t="s">
        <v>377</v>
      </c>
      <c r="B1783" s="1">
        <v>3.0</v>
      </c>
      <c r="C1783" s="1" t="s">
        <v>4505</v>
      </c>
      <c r="D1783" s="1" t="s">
        <v>4506</v>
      </c>
      <c r="E1783" s="1" t="s">
        <v>10</v>
      </c>
      <c r="F1783" s="1" t="s">
        <v>11</v>
      </c>
      <c r="G1783" s="1" t="str">
        <f>IFERROR(__xludf.DUMMYFUNCTION("GOOGLETRANSLATE(D1783,""fr"",""en"")"),"#VALUE!")</f>
        <v>#VALUE!</v>
      </c>
    </row>
    <row r="1784" ht="15.75" customHeight="1">
      <c r="A1784" s="1" t="s">
        <v>4507</v>
      </c>
      <c r="B1784" s="1">
        <v>1.0</v>
      </c>
      <c r="C1784" s="1" t="s">
        <v>4508</v>
      </c>
      <c r="D1784" s="1" t="s">
        <v>4509</v>
      </c>
      <c r="E1784" s="1" t="s">
        <v>29</v>
      </c>
      <c r="F1784" s="1" t="s">
        <v>30</v>
      </c>
      <c r="G1784" s="1" t="str">
        <f>IFERROR(__xludf.DUMMYFUNCTION("GOOGLETRANSLATE(D1784,""fr"",""en"")"),"#VALUE!")</f>
        <v>#VALUE!</v>
      </c>
    </row>
    <row r="1785" ht="15.75" customHeight="1">
      <c r="A1785" s="1" t="s">
        <v>4510</v>
      </c>
      <c r="B1785" s="1">
        <v>1.0</v>
      </c>
      <c r="C1785" s="1" t="s">
        <v>4511</v>
      </c>
      <c r="D1785" s="1" t="s">
        <v>4512</v>
      </c>
      <c r="E1785" s="1" t="s">
        <v>554</v>
      </c>
      <c r="F1785" s="1" t="s">
        <v>30</v>
      </c>
      <c r="G1785" s="1" t="str">
        <f>IFERROR(__xludf.DUMMYFUNCTION("GOOGLETRANSLATE(D1785,""fr"",""en"")"),"#VALUE!")</f>
        <v>#VALUE!</v>
      </c>
    </row>
    <row r="1786" ht="15.75" customHeight="1">
      <c r="A1786" s="1" t="s">
        <v>220</v>
      </c>
      <c r="B1786" s="1">
        <v>3.0</v>
      </c>
      <c r="C1786" s="1" t="s">
        <v>4513</v>
      </c>
      <c r="D1786" s="1" t="s">
        <v>4514</v>
      </c>
      <c r="E1786" s="1" t="s">
        <v>10</v>
      </c>
      <c r="F1786" s="1" t="s">
        <v>11</v>
      </c>
      <c r="G1786" s="1" t="str">
        <f>IFERROR(__xludf.DUMMYFUNCTION("GOOGLETRANSLATE(D1786,""fr"",""en"")"),"#VALUE!")</f>
        <v>#VALUE!</v>
      </c>
    </row>
    <row r="1787" ht="15.75" customHeight="1">
      <c r="A1787" s="1" t="s">
        <v>4515</v>
      </c>
      <c r="B1787" s="1">
        <v>1.0</v>
      </c>
      <c r="C1787" s="1" t="s">
        <v>4516</v>
      </c>
      <c r="D1787" s="1" t="s">
        <v>4517</v>
      </c>
      <c r="E1787" s="1" t="s">
        <v>25</v>
      </c>
      <c r="F1787" s="1" t="s">
        <v>11</v>
      </c>
      <c r="G1787" s="1" t="str">
        <f>IFERROR(__xludf.DUMMYFUNCTION("GOOGLETRANSLATE(D1787,""fr"",""en"")"),"#VALUE!")</f>
        <v>#VALUE!</v>
      </c>
    </row>
    <row r="1788" ht="15.75" customHeight="1">
      <c r="A1788" s="1" t="s">
        <v>729</v>
      </c>
      <c r="B1788" s="1">
        <v>4.0</v>
      </c>
      <c r="C1788" s="1" t="s">
        <v>4518</v>
      </c>
      <c r="D1788" s="1" t="s">
        <v>4519</v>
      </c>
      <c r="E1788" s="1" t="s">
        <v>21</v>
      </c>
      <c r="F1788" s="1" t="s">
        <v>11</v>
      </c>
      <c r="G1788" s="1" t="str">
        <f>IFERROR(__xludf.DUMMYFUNCTION("GOOGLETRANSLATE(D1788,""fr"",""en"")"),"#VALUE!")</f>
        <v>#VALUE!</v>
      </c>
    </row>
    <row r="1789" ht="15.75" customHeight="1">
      <c r="A1789" s="1" t="s">
        <v>132</v>
      </c>
      <c r="B1789" s="1">
        <v>4.0</v>
      </c>
      <c r="C1789" s="1" t="s">
        <v>4520</v>
      </c>
      <c r="D1789" s="1" t="s">
        <v>4521</v>
      </c>
      <c r="E1789" s="1" t="s">
        <v>10</v>
      </c>
      <c r="F1789" s="1" t="s">
        <v>11</v>
      </c>
      <c r="G1789" s="1" t="str">
        <f>IFERROR(__xludf.DUMMYFUNCTION("GOOGLETRANSLATE(D1789,""fr"",""en"")"),"#VALUE!")</f>
        <v>#VALUE!</v>
      </c>
    </row>
    <row r="1790" ht="15.75" customHeight="1">
      <c r="A1790" s="1" t="s">
        <v>1324</v>
      </c>
      <c r="B1790" s="1">
        <v>4.0</v>
      </c>
      <c r="C1790" s="1" t="s">
        <v>4522</v>
      </c>
      <c r="D1790" s="1" t="s">
        <v>4523</v>
      </c>
      <c r="E1790" s="1" t="s">
        <v>65</v>
      </c>
      <c r="F1790" s="1" t="s">
        <v>66</v>
      </c>
      <c r="G1790" s="1" t="str">
        <f>IFERROR(__xludf.DUMMYFUNCTION("GOOGLETRANSLATE(D1790,""fr"",""en"")"),"#VALUE!")</f>
        <v>#VALUE!</v>
      </c>
    </row>
    <row r="1791" ht="15.75" customHeight="1">
      <c r="A1791" s="1" t="s">
        <v>2521</v>
      </c>
      <c r="B1791" s="1">
        <v>1.0</v>
      </c>
      <c r="C1791" s="1" t="s">
        <v>4524</v>
      </c>
      <c r="D1791" s="1" t="s">
        <v>4525</v>
      </c>
      <c r="E1791" s="1" t="s">
        <v>373</v>
      </c>
      <c r="F1791" s="1" t="s">
        <v>30</v>
      </c>
      <c r="G1791" s="1" t="str">
        <f>IFERROR(__xludf.DUMMYFUNCTION("GOOGLETRANSLATE(D1791,""fr"",""en"")"),"#VALUE!")</f>
        <v>#VALUE!</v>
      </c>
    </row>
    <row r="1792" ht="15.75" customHeight="1">
      <c r="A1792" s="1" t="s">
        <v>3312</v>
      </c>
      <c r="B1792" s="1">
        <v>5.0</v>
      </c>
      <c r="C1792" s="1" t="s">
        <v>4526</v>
      </c>
      <c r="D1792" s="1" t="s">
        <v>4527</v>
      </c>
      <c r="E1792" s="1" t="s">
        <v>10</v>
      </c>
      <c r="F1792" s="1" t="s">
        <v>11</v>
      </c>
      <c r="G1792" s="1" t="str">
        <f>IFERROR(__xludf.DUMMYFUNCTION("GOOGLETRANSLATE(D1792,""fr"",""en"")"),"#VALUE!")</f>
        <v>#VALUE!</v>
      </c>
    </row>
    <row r="1793" ht="15.75" customHeight="1">
      <c r="A1793" s="1" t="s">
        <v>3696</v>
      </c>
      <c r="B1793" s="1">
        <v>2.0</v>
      </c>
      <c r="C1793" s="1" t="s">
        <v>4528</v>
      </c>
      <c r="D1793" s="1" t="s">
        <v>4529</v>
      </c>
      <c r="E1793" s="1" t="s">
        <v>575</v>
      </c>
      <c r="F1793" s="1" t="s">
        <v>48</v>
      </c>
      <c r="G1793" s="1" t="str">
        <f>IFERROR(__xludf.DUMMYFUNCTION("GOOGLETRANSLATE(D1793,""fr"",""en"")"),"#VALUE!")</f>
        <v>#VALUE!</v>
      </c>
    </row>
    <row r="1794" ht="15.75" customHeight="1">
      <c r="A1794" s="1" t="s">
        <v>1023</v>
      </c>
      <c r="B1794" s="1">
        <v>5.0</v>
      </c>
      <c r="C1794" s="1" t="s">
        <v>4530</v>
      </c>
      <c r="D1794" s="1" t="s">
        <v>4531</v>
      </c>
      <c r="E1794" s="1" t="s">
        <v>65</v>
      </c>
      <c r="F1794" s="1" t="s">
        <v>66</v>
      </c>
      <c r="G1794" s="1" t="str">
        <f>IFERROR(__xludf.DUMMYFUNCTION("GOOGLETRANSLATE(D1794,""fr"",""en"")"),"#VALUE!")</f>
        <v>#VALUE!</v>
      </c>
    </row>
    <row r="1795" ht="15.75" customHeight="1">
      <c r="A1795" s="1" t="s">
        <v>4532</v>
      </c>
      <c r="B1795" s="1">
        <v>1.0</v>
      </c>
      <c r="C1795" s="1" t="s">
        <v>4533</v>
      </c>
      <c r="D1795" s="1" t="s">
        <v>4534</v>
      </c>
      <c r="E1795" s="1" t="s">
        <v>614</v>
      </c>
      <c r="F1795" s="1" t="s">
        <v>30</v>
      </c>
      <c r="G1795" s="1" t="str">
        <f>IFERROR(__xludf.DUMMYFUNCTION("GOOGLETRANSLATE(D1795,""fr"",""en"")"),"#VALUE!")</f>
        <v>#VALUE!</v>
      </c>
    </row>
    <row r="1796" ht="15.75" customHeight="1">
      <c r="A1796" s="1" t="s">
        <v>3132</v>
      </c>
      <c r="B1796" s="1">
        <v>2.0</v>
      </c>
      <c r="C1796" s="1" t="s">
        <v>4535</v>
      </c>
      <c r="D1796" s="1" t="s">
        <v>4536</v>
      </c>
      <c r="E1796" s="1" t="s">
        <v>10</v>
      </c>
      <c r="F1796" s="1" t="s">
        <v>11</v>
      </c>
      <c r="G1796" s="1" t="str">
        <f>IFERROR(__xludf.DUMMYFUNCTION("GOOGLETRANSLATE(D1796,""fr"",""en"")"),"#VALUE!")</f>
        <v>#VALUE!</v>
      </c>
    </row>
    <row r="1797" ht="15.75" customHeight="1">
      <c r="A1797" s="1" t="s">
        <v>4537</v>
      </c>
      <c r="B1797" s="1">
        <v>1.0</v>
      </c>
      <c r="C1797" s="1" t="s">
        <v>4538</v>
      </c>
      <c r="D1797" s="1" t="s">
        <v>4539</v>
      </c>
      <c r="E1797" s="1" t="s">
        <v>21</v>
      </c>
      <c r="F1797" s="1" t="s">
        <v>11</v>
      </c>
      <c r="G1797" s="1" t="str">
        <f>IFERROR(__xludf.DUMMYFUNCTION("GOOGLETRANSLATE(D1797,""fr"",""en"")"),"#VALUE!")</f>
        <v>#VALUE!</v>
      </c>
    </row>
    <row r="1798" ht="15.75" customHeight="1">
      <c r="A1798" s="1" t="s">
        <v>1198</v>
      </c>
      <c r="B1798" s="1">
        <v>4.0</v>
      </c>
      <c r="C1798" s="1" t="s">
        <v>4540</v>
      </c>
      <c r="D1798" s="1" t="s">
        <v>4541</v>
      </c>
      <c r="E1798" s="1" t="s">
        <v>65</v>
      </c>
      <c r="F1798" s="1" t="s">
        <v>66</v>
      </c>
      <c r="G1798" s="1" t="str">
        <f>IFERROR(__xludf.DUMMYFUNCTION("GOOGLETRANSLATE(D1798,""fr"",""en"")"),"#VALUE!")</f>
        <v>#VALUE!</v>
      </c>
    </row>
    <row r="1799" ht="15.75" customHeight="1">
      <c r="A1799" s="1" t="s">
        <v>2801</v>
      </c>
      <c r="B1799" s="1">
        <v>3.0</v>
      </c>
      <c r="C1799" s="1" t="s">
        <v>4542</v>
      </c>
      <c r="D1799" s="1" t="s">
        <v>4543</v>
      </c>
      <c r="E1799" s="1" t="s">
        <v>10</v>
      </c>
      <c r="F1799" s="1" t="s">
        <v>11</v>
      </c>
      <c r="G1799" s="1" t="str">
        <f>IFERROR(__xludf.DUMMYFUNCTION("GOOGLETRANSLATE(D1799,""fr"",""en"")"),"#VALUE!")</f>
        <v>#VALUE!</v>
      </c>
    </row>
    <row r="1800" ht="15.75" customHeight="1">
      <c r="A1800" s="1" t="s">
        <v>4544</v>
      </c>
      <c r="B1800" s="1">
        <v>3.0</v>
      </c>
      <c r="C1800" s="1" t="s">
        <v>4545</v>
      </c>
      <c r="D1800" s="1" t="s">
        <v>4546</v>
      </c>
      <c r="E1800" s="1" t="s">
        <v>21</v>
      </c>
      <c r="F1800" s="1" t="s">
        <v>11</v>
      </c>
      <c r="G1800" s="1" t="str">
        <f>IFERROR(__xludf.DUMMYFUNCTION("GOOGLETRANSLATE(D1800,""fr"",""en"")"),"#VALUE!")</f>
        <v>#VALUE!</v>
      </c>
    </row>
    <row r="1801" ht="15.75" customHeight="1">
      <c r="A1801" s="1" t="s">
        <v>4547</v>
      </c>
      <c r="B1801" s="1">
        <v>3.0</v>
      </c>
      <c r="C1801" s="1" t="s">
        <v>4548</v>
      </c>
      <c r="D1801" s="1" t="s">
        <v>4549</v>
      </c>
      <c r="E1801" s="1" t="s">
        <v>10</v>
      </c>
      <c r="F1801" s="1" t="s">
        <v>110</v>
      </c>
      <c r="G1801" s="1" t="str">
        <f>IFERROR(__xludf.DUMMYFUNCTION("GOOGLETRANSLATE(D1801,""fr"",""en"")"),"#VALUE!")</f>
        <v>#VALUE!</v>
      </c>
    </row>
    <row r="1802" ht="15.75" customHeight="1">
      <c r="A1802" s="1" t="s">
        <v>698</v>
      </c>
      <c r="B1802" s="1">
        <v>3.0</v>
      </c>
      <c r="C1802" s="1" t="s">
        <v>4550</v>
      </c>
      <c r="D1802" s="1" t="s">
        <v>4551</v>
      </c>
      <c r="E1802" s="1" t="s">
        <v>52</v>
      </c>
      <c r="F1802" s="1" t="s">
        <v>11</v>
      </c>
      <c r="G1802" s="1" t="str">
        <f>IFERROR(__xludf.DUMMYFUNCTION("GOOGLETRANSLATE(D1802,""fr"",""en"")"),"#VALUE!")</f>
        <v>#VALUE!</v>
      </c>
    </row>
    <row r="1803" ht="15.75" customHeight="1">
      <c r="A1803" s="1" t="s">
        <v>769</v>
      </c>
      <c r="B1803" s="1">
        <v>4.0</v>
      </c>
      <c r="C1803" s="1" t="s">
        <v>4552</v>
      </c>
      <c r="D1803" s="1" t="s">
        <v>4553</v>
      </c>
      <c r="E1803" s="1" t="s">
        <v>10</v>
      </c>
      <c r="F1803" s="1" t="s">
        <v>11</v>
      </c>
      <c r="G1803" s="1" t="str">
        <f>IFERROR(__xludf.DUMMYFUNCTION("GOOGLETRANSLATE(D1803,""fr"",""en"")"),"#VALUE!")</f>
        <v>#VALUE!</v>
      </c>
    </row>
    <row r="1804" ht="15.75" customHeight="1">
      <c r="A1804" s="1" t="s">
        <v>905</v>
      </c>
      <c r="B1804" s="1">
        <v>1.0</v>
      </c>
      <c r="C1804" s="1" t="s">
        <v>4554</v>
      </c>
      <c r="D1804" s="1" t="s">
        <v>4555</v>
      </c>
      <c r="E1804" s="1" t="s">
        <v>575</v>
      </c>
      <c r="F1804" s="1" t="s">
        <v>84</v>
      </c>
      <c r="G1804" s="1" t="str">
        <f>IFERROR(__xludf.DUMMYFUNCTION("GOOGLETRANSLATE(D1804,""fr"",""en"")"),"#VALUE!")</f>
        <v>#VALUE!</v>
      </c>
    </row>
    <row r="1805" ht="15.75" customHeight="1">
      <c r="A1805" s="1" t="s">
        <v>585</v>
      </c>
      <c r="B1805" s="1">
        <v>1.0</v>
      </c>
      <c r="C1805" s="1" t="s">
        <v>4556</v>
      </c>
      <c r="D1805" s="1" t="s">
        <v>4557</v>
      </c>
      <c r="E1805" s="1" t="s">
        <v>280</v>
      </c>
      <c r="F1805" s="1" t="s">
        <v>11</v>
      </c>
      <c r="G1805" s="1" t="str">
        <f>IFERROR(__xludf.DUMMYFUNCTION("GOOGLETRANSLATE(D1805,""fr"",""en"")"),"#VALUE!")</f>
        <v>#VALUE!</v>
      </c>
    </row>
    <row r="1806" ht="15.75" customHeight="1">
      <c r="A1806" s="1" t="s">
        <v>4410</v>
      </c>
      <c r="B1806" s="1">
        <v>1.0</v>
      </c>
      <c r="C1806" s="1" t="s">
        <v>4558</v>
      </c>
      <c r="D1806" s="1" t="s">
        <v>4559</v>
      </c>
      <c r="E1806" s="1" t="s">
        <v>10</v>
      </c>
      <c r="F1806" s="1" t="s">
        <v>11</v>
      </c>
      <c r="G1806" s="1" t="str">
        <f>IFERROR(__xludf.DUMMYFUNCTION("GOOGLETRANSLATE(D1806,""fr"",""en"")"),"#VALUE!")</f>
        <v>#VALUE!</v>
      </c>
    </row>
    <row r="1807" ht="15.75" customHeight="1">
      <c r="A1807" s="1" t="s">
        <v>4560</v>
      </c>
      <c r="B1807" s="1">
        <v>2.0</v>
      </c>
      <c r="C1807" s="1" t="s">
        <v>4561</v>
      </c>
      <c r="D1807" s="1" t="s">
        <v>4562</v>
      </c>
      <c r="E1807" s="1" t="s">
        <v>519</v>
      </c>
      <c r="F1807" s="1" t="s">
        <v>118</v>
      </c>
      <c r="G1807" s="1" t="str">
        <f>IFERROR(__xludf.DUMMYFUNCTION("GOOGLETRANSLATE(D1807,""fr"",""en"")"),"#VALUE!")</f>
        <v>#VALUE!</v>
      </c>
    </row>
    <row r="1808" ht="15.75" customHeight="1">
      <c r="A1808" s="1" t="s">
        <v>1969</v>
      </c>
      <c r="B1808" s="1">
        <v>3.0</v>
      </c>
      <c r="C1808" s="1" t="s">
        <v>4563</v>
      </c>
      <c r="D1808" s="1" t="s">
        <v>4564</v>
      </c>
      <c r="E1808" s="1" t="s">
        <v>29</v>
      </c>
      <c r="F1808" s="1" t="s">
        <v>30</v>
      </c>
      <c r="G1808" s="1" t="str">
        <f>IFERROR(__xludf.DUMMYFUNCTION("GOOGLETRANSLATE(D1808,""fr"",""en"")"),"#VALUE!")</f>
        <v>#VALUE!</v>
      </c>
    </row>
    <row r="1809" ht="15.75" customHeight="1">
      <c r="A1809" s="1" t="s">
        <v>2215</v>
      </c>
      <c r="B1809" s="1">
        <v>1.0</v>
      </c>
      <c r="C1809" s="1" t="s">
        <v>4565</v>
      </c>
      <c r="D1809" s="1" t="s">
        <v>4566</v>
      </c>
      <c r="E1809" s="1" t="s">
        <v>250</v>
      </c>
      <c r="F1809" s="1" t="s">
        <v>30</v>
      </c>
      <c r="G1809" s="1" t="str">
        <f>IFERROR(__xludf.DUMMYFUNCTION("GOOGLETRANSLATE(D1809,""fr"",""en"")"),"#VALUE!")</f>
        <v>#VALUE!</v>
      </c>
    </row>
    <row r="1810" ht="15.75" customHeight="1">
      <c r="A1810" s="1" t="s">
        <v>597</v>
      </c>
      <c r="B1810" s="1">
        <v>5.0</v>
      </c>
      <c r="C1810" s="1" t="s">
        <v>4567</v>
      </c>
      <c r="D1810" s="1" t="s">
        <v>4568</v>
      </c>
      <c r="E1810" s="1" t="s">
        <v>10</v>
      </c>
      <c r="F1810" s="1" t="s">
        <v>11</v>
      </c>
      <c r="G1810" s="1" t="str">
        <f>IFERROR(__xludf.DUMMYFUNCTION("GOOGLETRANSLATE(D1810,""fr"",""en"")"),"#VALUE!")</f>
        <v>#VALUE!</v>
      </c>
    </row>
    <row r="1811" ht="15.75" customHeight="1">
      <c r="A1811" s="1" t="s">
        <v>4569</v>
      </c>
      <c r="B1811" s="1">
        <v>5.0</v>
      </c>
      <c r="C1811" s="1" t="s">
        <v>4570</v>
      </c>
      <c r="D1811" s="1" t="s">
        <v>4571</v>
      </c>
      <c r="E1811" s="1" t="s">
        <v>21</v>
      </c>
      <c r="F1811" s="1" t="s">
        <v>11</v>
      </c>
      <c r="G1811" s="1" t="str">
        <f>IFERROR(__xludf.DUMMYFUNCTION("GOOGLETRANSLATE(D1811,""fr"",""en"")"),"#VALUE!")</f>
        <v>#VALUE!</v>
      </c>
    </row>
    <row r="1812" ht="15.75" customHeight="1">
      <c r="A1812" s="1" t="s">
        <v>4572</v>
      </c>
      <c r="B1812" s="1">
        <v>1.0</v>
      </c>
      <c r="C1812" s="1" t="s">
        <v>4573</v>
      </c>
      <c r="D1812" s="1" t="s">
        <v>4574</v>
      </c>
      <c r="E1812" s="1" t="s">
        <v>280</v>
      </c>
      <c r="F1812" s="1" t="s">
        <v>11</v>
      </c>
      <c r="G1812" s="1" t="str">
        <f>IFERROR(__xludf.DUMMYFUNCTION("GOOGLETRANSLATE(D1812,""fr"",""en"")"),"#VALUE!")</f>
        <v>#VALUE!</v>
      </c>
    </row>
    <row r="1813" ht="15.75" customHeight="1">
      <c r="A1813" s="1" t="s">
        <v>4575</v>
      </c>
      <c r="B1813" s="1">
        <v>1.0</v>
      </c>
      <c r="C1813" s="1" t="s">
        <v>4576</v>
      </c>
      <c r="D1813" s="1" t="s">
        <v>4577</v>
      </c>
      <c r="E1813" s="1" t="s">
        <v>250</v>
      </c>
      <c r="F1813" s="1" t="s">
        <v>30</v>
      </c>
      <c r="G1813" s="1" t="str">
        <f>IFERROR(__xludf.DUMMYFUNCTION("GOOGLETRANSLATE(D1813,""fr"",""en"")"),"#VALUE!")</f>
        <v>#VALUE!</v>
      </c>
    </row>
    <row r="1814" ht="15.75" customHeight="1">
      <c r="A1814" s="1" t="s">
        <v>4578</v>
      </c>
      <c r="B1814" s="1">
        <v>2.0</v>
      </c>
      <c r="C1814" s="1" t="s">
        <v>4579</v>
      </c>
      <c r="D1814" s="1" t="s">
        <v>4580</v>
      </c>
      <c r="E1814" s="1" t="s">
        <v>10</v>
      </c>
      <c r="F1814" s="1" t="s">
        <v>11</v>
      </c>
      <c r="G1814" s="1" t="str">
        <f>IFERROR(__xludf.DUMMYFUNCTION("GOOGLETRANSLATE(D1814,""fr"",""en"")"),"#VALUE!")</f>
        <v>#VALUE!</v>
      </c>
    </row>
    <row r="1815" ht="15.75" customHeight="1">
      <c r="A1815" s="1" t="s">
        <v>227</v>
      </c>
      <c r="B1815" s="1">
        <v>4.0</v>
      </c>
      <c r="C1815" s="1" t="s">
        <v>4581</v>
      </c>
      <c r="D1815" s="1" t="s">
        <v>4582</v>
      </c>
      <c r="E1815" s="1" t="s">
        <v>10</v>
      </c>
      <c r="F1815" s="1" t="s">
        <v>11</v>
      </c>
      <c r="G1815" s="1" t="str">
        <f>IFERROR(__xludf.DUMMYFUNCTION("GOOGLETRANSLATE(D1815,""fr"",""en"")"),"#VALUE!")</f>
        <v>#VALUE!</v>
      </c>
    </row>
    <row r="1816" ht="15.75" customHeight="1">
      <c r="A1816" s="1" t="s">
        <v>929</v>
      </c>
      <c r="B1816" s="1">
        <v>5.0</v>
      </c>
      <c r="C1816" s="1" t="s">
        <v>4583</v>
      </c>
      <c r="D1816" s="1" t="s">
        <v>4584</v>
      </c>
      <c r="E1816" s="1" t="s">
        <v>10</v>
      </c>
      <c r="F1816" s="1" t="s">
        <v>11</v>
      </c>
      <c r="G1816" s="1" t="str">
        <f>IFERROR(__xludf.DUMMYFUNCTION("GOOGLETRANSLATE(D1816,""fr"",""en"")"),"#VALUE!")</f>
        <v>#VALUE!</v>
      </c>
    </row>
    <row r="1817" ht="15.75" customHeight="1">
      <c r="A1817" s="1" t="s">
        <v>4585</v>
      </c>
      <c r="B1817" s="1">
        <v>2.0</v>
      </c>
      <c r="C1817" s="1" t="s">
        <v>4586</v>
      </c>
      <c r="D1817" s="1" t="s">
        <v>4587</v>
      </c>
      <c r="E1817" s="1" t="s">
        <v>373</v>
      </c>
      <c r="F1817" s="1" t="s">
        <v>30</v>
      </c>
      <c r="G1817" s="1" t="str">
        <f>IFERROR(__xludf.DUMMYFUNCTION("GOOGLETRANSLATE(D1817,""fr"",""en"")"),"#VALUE!")</f>
        <v>#VALUE!</v>
      </c>
    </row>
    <row r="1818" ht="15.75" customHeight="1">
      <c r="A1818" s="1" t="s">
        <v>1940</v>
      </c>
      <c r="B1818" s="1">
        <v>4.0</v>
      </c>
      <c r="C1818" s="1" t="s">
        <v>4588</v>
      </c>
      <c r="D1818" s="1" t="s">
        <v>4589</v>
      </c>
      <c r="E1818" s="1" t="s">
        <v>10</v>
      </c>
      <c r="F1818" s="1" t="s">
        <v>11</v>
      </c>
      <c r="G1818" s="1" t="str">
        <f>IFERROR(__xludf.DUMMYFUNCTION("GOOGLETRANSLATE(D1818,""fr"",""en"")"),"#VALUE!")</f>
        <v>#VALUE!</v>
      </c>
    </row>
    <row r="1819" ht="15.75" customHeight="1">
      <c r="A1819" s="1" t="s">
        <v>661</v>
      </c>
      <c r="B1819" s="1">
        <v>1.0</v>
      </c>
      <c r="C1819" s="1" t="s">
        <v>4590</v>
      </c>
      <c r="D1819" s="1" t="s">
        <v>4591</v>
      </c>
      <c r="E1819" s="1" t="s">
        <v>43</v>
      </c>
      <c r="F1819" s="1" t="s">
        <v>30</v>
      </c>
      <c r="G1819" s="1" t="str">
        <f>IFERROR(__xludf.DUMMYFUNCTION("GOOGLETRANSLATE(D1819,""fr"",""en"")"),"#VALUE!")</f>
        <v>#VALUE!</v>
      </c>
    </row>
    <row r="1820" ht="15.75" customHeight="1">
      <c r="A1820" s="1" t="s">
        <v>3597</v>
      </c>
      <c r="B1820" s="1">
        <v>2.0</v>
      </c>
      <c r="C1820" s="1" t="s">
        <v>4592</v>
      </c>
      <c r="D1820" s="1" t="s">
        <v>4593</v>
      </c>
      <c r="E1820" s="1" t="s">
        <v>226</v>
      </c>
      <c r="F1820" s="1" t="s">
        <v>11</v>
      </c>
      <c r="G1820" s="1" t="str">
        <f>IFERROR(__xludf.DUMMYFUNCTION("GOOGLETRANSLATE(D1820,""fr"",""en"")"),"#VALUE!")</f>
        <v>#VALUE!</v>
      </c>
    </row>
    <row r="1821" ht="15.75" customHeight="1">
      <c r="A1821" s="1" t="s">
        <v>4594</v>
      </c>
      <c r="B1821" s="1">
        <v>1.0</v>
      </c>
      <c r="C1821" s="1" t="s">
        <v>4595</v>
      </c>
      <c r="D1821" s="1" t="s">
        <v>4596</v>
      </c>
      <c r="E1821" s="1" t="s">
        <v>52</v>
      </c>
      <c r="F1821" s="1" t="s">
        <v>11</v>
      </c>
      <c r="G1821" s="1" t="str">
        <f>IFERROR(__xludf.DUMMYFUNCTION("GOOGLETRANSLATE(D1821,""fr"",""en"")"),"#VALUE!")</f>
        <v>#VALUE!</v>
      </c>
    </row>
    <row r="1822" ht="15.75" customHeight="1">
      <c r="A1822" s="1" t="s">
        <v>673</v>
      </c>
      <c r="B1822" s="1">
        <v>5.0</v>
      </c>
      <c r="C1822" s="1" t="s">
        <v>4597</v>
      </c>
      <c r="D1822" s="1" t="s">
        <v>4598</v>
      </c>
      <c r="E1822" s="1" t="s">
        <v>10</v>
      </c>
      <c r="F1822" s="1" t="s">
        <v>11</v>
      </c>
      <c r="G1822" s="1" t="str">
        <f>IFERROR(__xludf.DUMMYFUNCTION("GOOGLETRANSLATE(D1822,""fr"",""en"")"),"#VALUE!")</f>
        <v>#VALUE!</v>
      </c>
    </row>
    <row r="1823" ht="15.75" customHeight="1">
      <c r="A1823" s="1" t="s">
        <v>439</v>
      </c>
      <c r="B1823" s="1">
        <v>4.0</v>
      </c>
      <c r="C1823" s="1" t="s">
        <v>4599</v>
      </c>
      <c r="D1823" s="1" t="s">
        <v>4600</v>
      </c>
      <c r="E1823" s="1" t="s">
        <v>21</v>
      </c>
      <c r="F1823" s="1" t="s">
        <v>11</v>
      </c>
      <c r="G1823" s="1" t="str">
        <f>IFERROR(__xludf.DUMMYFUNCTION("GOOGLETRANSLATE(D1823,""fr"",""en"")"),"#VALUE!")</f>
        <v>#VALUE!</v>
      </c>
    </row>
    <row r="1824" ht="15.75" customHeight="1">
      <c r="A1824" s="1" t="s">
        <v>2533</v>
      </c>
      <c r="B1824" s="1">
        <v>5.0</v>
      </c>
      <c r="C1824" s="1" t="s">
        <v>4601</v>
      </c>
      <c r="D1824" s="1" t="s">
        <v>4602</v>
      </c>
      <c r="E1824" s="1" t="s">
        <v>10</v>
      </c>
      <c r="F1824" s="1" t="s">
        <v>11</v>
      </c>
      <c r="G1824" s="1" t="str">
        <f>IFERROR(__xludf.DUMMYFUNCTION("GOOGLETRANSLATE(D1824,""fr"",""en"")"),"#VALUE!")</f>
        <v>#VALUE!</v>
      </c>
    </row>
    <row r="1825" ht="15.75" customHeight="1">
      <c r="A1825" s="1" t="s">
        <v>2533</v>
      </c>
      <c r="B1825" s="1">
        <v>5.0</v>
      </c>
      <c r="C1825" s="1" t="s">
        <v>4603</v>
      </c>
      <c r="D1825" s="1" t="s">
        <v>4604</v>
      </c>
      <c r="E1825" s="1" t="s">
        <v>10</v>
      </c>
      <c r="F1825" s="1" t="s">
        <v>11</v>
      </c>
      <c r="G1825" s="1" t="str">
        <f>IFERROR(__xludf.DUMMYFUNCTION("GOOGLETRANSLATE(D1825,""fr"",""en"")"),"#VALUE!")</f>
        <v>#VALUE!</v>
      </c>
    </row>
    <row r="1826" ht="15.75" customHeight="1">
      <c r="A1826" s="1" t="s">
        <v>284</v>
      </c>
      <c r="B1826" s="1">
        <v>3.0</v>
      </c>
      <c r="C1826" s="1" t="s">
        <v>4605</v>
      </c>
      <c r="D1826" s="1" t="s">
        <v>4606</v>
      </c>
      <c r="E1826" s="1" t="s">
        <v>10</v>
      </c>
      <c r="F1826" s="1" t="s">
        <v>11</v>
      </c>
      <c r="G1826" s="1" t="str">
        <f>IFERROR(__xludf.DUMMYFUNCTION("GOOGLETRANSLATE(D1826,""fr"",""en"")"),"#VALUE!")</f>
        <v>#VALUE!</v>
      </c>
    </row>
    <row r="1827" ht="15.75" customHeight="1">
      <c r="A1827" s="1" t="s">
        <v>4607</v>
      </c>
      <c r="B1827" s="1">
        <v>1.0</v>
      </c>
      <c r="C1827" s="1" t="s">
        <v>4608</v>
      </c>
      <c r="D1827" s="1" t="s">
        <v>4609</v>
      </c>
      <c r="E1827" s="1" t="s">
        <v>273</v>
      </c>
      <c r="F1827" s="1" t="s">
        <v>110</v>
      </c>
      <c r="G1827" s="1" t="str">
        <f>IFERROR(__xludf.DUMMYFUNCTION("GOOGLETRANSLATE(D1827,""fr"",""en"")"),"#VALUE!")</f>
        <v>#VALUE!</v>
      </c>
    </row>
    <row r="1828" ht="15.75" customHeight="1">
      <c r="A1828" s="1" t="s">
        <v>4610</v>
      </c>
      <c r="B1828" s="1">
        <v>1.0</v>
      </c>
      <c r="C1828" s="1" t="s">
        <v>4611</v>
      </c>
      <c r="D1828" s="1" t="s">
        <v>4612</v>
      </c>
      <c r="E1828" s="1" t="s">
        <v>10</v>
      </c>
      <c r="F1828" s="1" t="s">
        <v>11</v>
      </c>
      <c r="G1828" s="1" t="str">
        <f>IFERROR(__xludf.DUMMYFUNCTION("GOOGLETRANSLATE(D1828,""fr"",""en"")"),"#VALUE!")</f>
        <v>#VALUE!</v>
      </c>
    </row>
    <row r="1829" ht="15.75" customHeight="1">
      <c r="A1829" s="1" t="s">
        <v>2702</v>
      </c>
      <c r="B1829" s="1">
        <v>1.0</v>
      </c>
      <c r="C1829" s="1" t="s">
        <v>4613</v>
      </c>
      <c r="D1829" s="1" t="s">
        <v>4614</v>
      </c>
      <c r="E1829" s="1" t="s">
        <v>10</v>
      </c>
      <c r="F1829" s="1" t="s">
        <v>11</v>
      </c>
      <c r="G1829" s="1" t="str">
        <f>IFERROR(__xludf.DUMMYFUNCTION("GOOGLETRANSLATE(D1829,""fr"",""en"")"),"#VALUE!")</f>
        <v>#VALUE!</v>
      </c>
    </row>
    <row r="1830" ht="15.75" customHeight="1">
      <c r="A1830" s="1" t="s">
        <v>4615</v>
      </c>
      <c r="B1830" s="1">
        <v>2.0</v>
      </c>
      <c r="C1830" s="1" t="s">
        <v>4616</v>
      </c>
      <c r="D1830" s="1" t="s">
        <v>4617</v>
      </c>
      <c r="E1830" s="1" t="s">
        <v>169</v>
      </c>
      <c r="F1830" s="1" t="s">
        <v>110</v>
      </c>
      <c r="G1830" s="1" t="str">
        <f>IFERROR(__xludf.DUMMYFUNCTION("GOOGLETRANSLATE(D1830,""fr"",""en"")"),"#VALUE!")</f>
        <v>#VALUE!</v>
      </c>
    </row>
    <row r="1831" ht="15.75" customHeight="1">
      <c r="A1831" s="1" t="s">
        <v>3528</v>
      </c>
      <c r="B1831" s="1">
        <v>4.0</v>
      </c>
      <c r="C1831" s="1" t="s">
        <v>4618</v>
      </c>
      <c r="D1831" s="1" t="s">
        <v>4619</v>
      </c>
      <c r="E1831" s="1" t="s">
        <v>10</v>
      </c>
      <c r="F1831" s="1" t="s">
        <v>11</v>
      </c>
      <c r="G1831" s="1" t="str">
        <f>IFERROR(__xludf.DUMMYFUNCTION("GOOGLETRANSLATE(D1831,""fr"",""en"")"),"#VALUE!")</f>
        <v>#VALUE!</v>
      </c>
    </row>
    <row r="1832" ht="15.75" customHeight="1">
      <c r="A1832" s="1" t="s">
        <v>3337</v>
      </c>
      <c r="B1832" s="1">
        <v>3.0</v>
      </c>
      <c r="C1832" s="1" t="s">
        <v>4620</v>
      </c>
      <c r="D1832" s="1" t="s">
        <v>4621</v>
      </c>
      <c r="E1832" s="1" t="s">
        <v>10</v>
      </c>
      <c r="F1832" s="1" t="s">
        <v>11</v>
      </c>
      <c r="G1832" s="1" t="str">
        <f>IFERROR(__xludf.DUMMYFUNCTION("GOOGLETRANSLATE(D1832,""fr"",""en"")"),"#VALUE!")</f>
        <v>#VALUE!</v>
      </c>
    </row>
    <row r="1833" ht="15.75" customHeight="1">
      <c r="A1833" s="1" t="s">
        <v>4622</v>
      </c>
      <c r="B1833" s="1">
        <v>5.0</v>
      </c>
      <c r="C1833" s="1" t="s">
        <v>4623</v>
      </c>
      <c r="D1833" s="1" t="s">
        <v>4624</v>
      </c>
      <c r="E1833" s="1" t="s">
        <v>614</v>
      </c>
      <c r="F1833" s="1" t="s">
        <v>30</v>
      </c>
      <c r="G1833" s="1" t="str">
        <f>IFERROR(__xludf.DUMMYFUNCTION("GOOGLETRANSLATE(D1833,""fr"",""en"")"),"#VALUE!")</f>
        <v>#VALUE!</v>
      </c>
    </row>
    <row r="1834" ht="15.75" customHeight="1">
      <c r="A1834" s="1" t="s">
        <v>4625</v>
      </c>
      <c r="B1834" s="1">
        <v>3.0</v>
      </c>
      <c r="C1834" s="1" t="s">
        <v>4626</v>
      </c>
      <c r="D1834" s="1" t="s">
        <v>4627</v>
      </c>
      <c r="E1834" s="1" t="s">
        <v>65</v>
      </c>
      <c r="F1834" s="1" t="s">
        <v>66</v>
      </c>
      <c r="G1834" s="1" t="str">
        <f>IFERROR(__xludf.DUMMYFUNCTION("GOOGLETRANSLATE(D1834,""fr"",""en"")"),"#VALUE!")</f>
        <v>#VALUE!</v>
      </c>
    </row>
    <row r="1835" ht="15.75" customHeight="1">
      <c r="A1835" s="1" t="s">
        <v>615</v>
      </c>
      <c r="B1835" s="1">
        <v>3.0</v>
      </c>
      <c r="C1835" s="1" t="s">
        <v>4628</v>
      </c>
      <c r="D1835" s="1" t="s">
        <v>4629</v>
      </c>
      <c r="E1835" s="1" t="s">
        <v>21</v>
      </c>
      <c r="F1835" s="1" t="s">
        <v>11</v>
      </c>
      <c r="G1835" s="1" t="str">
        <f>IFERROR(__xludf.DUMMYFUNCTION("GOOGLETRANSLATE(D1835,""fr"",""en"")"),"#VALUE!")</f>
        <v>#VALUE!</v>
      </c>
    </row>
    <row r="1836" ht="15.75" customHeight="1">
      <c r="A1836" s="1" t="s">
        <v>4630</v>
      </c>
      <c r="B1836" s="1">
        <v>1.0</v>
      </c>
      <c r="C1836" s="1" t="s">
        <v>4631</v>
      </c>
      <c r="D1836" s="1" t="s">
        <v>4632</v>
      </c>
      <c r="E1836" s="1" t="s">
        <v>10</v>
      </c>
      <c r="F1836" s="1" t="s">
        <v>11</v>
      </c>
      <c r="G1836" s="1" t="str">
        <f>IFERROR(__xludf.DUMMYFUNCTION("GOOGLETRANSLATE(D1836,""fr"",""en"")"),"#VALUE!")</f>
        <v>#VALUE!</v>
      </c>
    </row>
    <row r="1837" ht="15.75" customHeight="1">
      <c r="A1837" s="1" t="s">
        <v>1969</v>
      </c>
      <c r="B1837" s="1">
        <v>5.0</v>
      </c>
      <c r="C1837" s="1" t="s">
        <v>4633</v>
      </c>
      <c r="D1837" s="1" t="s">
        <v>4634</v>
      </c>
      <c r="E1837" s="1" t="s">
        <v>65</v>
      </c>
      <c r="F1837" s="1" t="s">
        <v>66</v>
      </c>
      <c r="G1837" s="1" t="str">
        <f>IFERROR(__xludf.DUMMYFUNCTION("GOOGLETRANSLATE(D1837,""fr"",""en"")"),"#VALUE!")</f>
        <v>#VALUE!</v>
      </c>
    </row>
    <row r="1838" ht="15.75" customHeight="1">
      <c r="A1838" s="1" t="s">
        <v>255</v>
      </c>
      <c r="B1838" s="1">
        <v>1.0</v>
      </c>
      <c r="C1838" s="1" t="s">
        <v>4635</v>
      </c>
      <c r="D1838" s="1" t="s">
        <v>4636</v>
      </c>
      <c r="E1838" s="1" t="s">
        <v>373</v>
      </c>
      <c r="F1838" s="1" t="s">
        <v>30</v>
      </c>
      <c r="G1838" s="1" t="str">
        <f>IFERROR(__xludf.DUMMYFUNCTION("GOOGLETRANSLATE(D1838,""fr"",""en"")"),"#VALUE!")</f>
        <v>#VALUE!</v>
      </c>
    </row>
    <row r="1839" ht="15.75" customHeight="1">
      <c r="A1839" s="1" t="s">
        <v>624</v>
      </c>
      <c r="B1839" s="1">
        <v>5.0</v>
      </c>
      <c r="C1839" s="1" t="s">
        <v>4637</v>
      </c>
      <c r="D1839" s="1" t="s">
        <v>4638</v>
      </c>
      <c r="E1839" s="1" t="s">
        <v>10</v>
      </c>
      <c r="F1839" s="1" t="s">
        <v>11</v>
      </c>
      <c r="G1839" s="1" t="str">
        <f>IFERROR(__xludf.DUMMYFUNCTION("GOOGLETRANSLATE(D1839,""fr"",""en"")"),"#VALUE!")</f>
        <v>#VALUE!</v>
      </c>
    </row>
    <row r="1840" ht="15.75" customHeight="1">
      <c r="A1840" s="1" t="s">
        <v>2261</v>
      </c>
      <c r="B1840" s="1">
        <v>5.0</v>
      </c>
      <c r="C1840" s="1" t="s">
        <v>4639</v>
      </c>
      <c r="D1840" s="1" t="s">
        <v>4640</v>
      </c>
      <c r="E1840" s="1" t="s">
        <v>176</v>
      </c>
      <c r="F1840" s="1" t="s">
        <v>66</v>
      </c>
      <c r="G1840" s="1" t="str">
        <f>IFERROR(__xludf.DUMMYFUNCTION("GOOGLETRANSLATE(D1840,""fr"",""en"")"),"#VALUE!")</f>
        <v>#VALUE!</v>
      </c>
    </row>
    <row r="1841" ht="15.75" customHeight="1">
      <c r="A1841" s="1" t="s">
        <v>2702</v>
      </c>
      <c r="B1841" s="1">
        <v>4.0</v>
      </c>
      <c r="C1841" s="1" t="s">
        <v>4641</v>
      </c>
      <c r="D1841" s="1" t="s">
        <v>4642</v>
      </c>
      <c r="E1841" s="1" t="s">
        <v>10</v>
      </c>
      <c r="F1841" s="1" t="s">
        <v>11</v>
      </c>
      <c r="G1841" s="1" t="str">
        <f>IFERROR(__xludf.DUMMYFUNCTION("GOOGLETRANSLATE(D1841,""fr"",""en"")"),"#VALUE!")</f>
        <v>#VALUE!</v>
      </c>
    </row>
    <row r="1842" ht="15.75" customHeight="1">
      <c r="A1842" s="1" t="s">
        <v>1473</v>
      </c>
      <c r="B1842" s="1">
        <v>4.0</v>
      </c>
      <c r="C1842" s="1" t="s">
        <v>4643</v>
      </c>
      <c r="D1842" s="1" t="s">
        <v>4644</v>
      </c>
      <c r="E1842" s="1" t="s">
        <v>10</v>
      </c>
      <c r="F1842" s="1" t="s">
        <v>11</v>
      </c>
      <c r="G1842" s="1" t="str">
        <f>IFERROR(__xludf.DUMMYFUNCTION("GOOGLETRANSLATE(D1842,""fr"",""en"")"),"#VALUE!")</f>
        <v>#VALUE!</v>
      </c>
    </row>
    <row r="1843" ht="15.75" customHeight="1">
      <c r="A1843" s="1" t="s">
        <v>417</v>
      </c>
      <c r="B1843" s="1">
        <v>1.0</v>
      </c>
      <c r="C1843" s="1" t="s">
        <v>4645</v>
      </c>
      <c r="D1843" s="1" t="s">
        <v>4646</v>
      </c>
      <c r="E1843" s="1" t="s">
        <v>10</v>
      </c>
      <c r="F1843" s="1" t="s">
        <v>11</v>
      </c>
      <c r="G1843" s="1" t="str">
        <f>IFERROR(__xludf.DUMMYFUNCTION("GOOGLETRANSLATE(D1843,""fr"",""en"")"),"#VALUE!")</f>
        <v>#VALUE!</v>
      </c>
    </row>
    <row r="1844" ht="15.75" customHeight="1">
      <c r="A1844" s="1" t="s">
        <v>585</v>
      </c>
      <c r="B1844" s="1">
        <v>1.0</v>
      </c>
      <c r="C1844" s="1" t="s">
        <v>4647</v>
      </c>
      <c r="D1844" s="1" t="s">
        <v>4648</v>
      </c>
      <c r="E1844" s="1" t="s">
        <v>614</v>
      </c>
      <c r="F1844" s="1" t="s">
        <v>30</v>
      </c>
      <c r="G1844" s="1" t="str">
        <f>IFERROR(__xludf.DUMMYFUNCTION("GOOGLETRANSLATE(D1844,""fr"",""en"")"),"#VALUE!")</f>
        <v>#VALUE!</v>
      </c>
    </row>
    <row r="1845" ht="15.75" customHeight="1">
      <c r="A1845" s="1" t="s">
        <v>4649</v>
      </c>
      <c r="B1845" s="1">
        <v>1.0</v>
      </c>
      <c r="C1845" s="1" t="s">
        <v>4650</v>
      </c>
      <c r="D1845" s="1" t="s">
        <v>4651</v>
      </c>
      <c r="E1845" s="1" t="s">
        <v>29</v>
      </c>
      <c r="F1845" s="1" t="s">
        <v>30</v>
      </c>
      <c r="G1845" s="1" t="str">
        <f>IFERROR(__xludf.DUMMYFUNCTION("GOOGLETRANSLATE(D1845,""fr"",""en"")"),"#VALUE!")</f>
        <v>#VALUE!</v>
      </c>
    </row>
    <row r="1846" ht="15.75" customHeight="1">
      <c r="A1846" s="1" t="s">
        <v>62</v>
      </c>
      <c r="B1846" s="1">
        <v>5.0</v>
      </c>
      <c r="C1846" s="1" t="s">
        <v>4652</v>
      </c>
      <c r="D1846" s="1" t="s">
        <v>4653</v>
      </c>
      <c r="E1846" s="1" t="s">
        <v>448</v>
      </c>
      <c r="F1846" s="1" t="s">
        <v>84</v>
      </c>
      <c r="G1846" s="1" t="str">
        <f>IFERROR(__xludf.DUMMYFUNCTION("GOOGLETRANSLATE(D1846,""fr"",""en"")"),"#VALUE!")</f>
        <v>#VALUE!</v>
      </c>
    </row>
    <row r="1847" ht="15.75" customHeight="1">
      <c r="A1847" s="1" t="s">
        <v>988</v>
      </c>
      <c r="B1847" s="1">
        <v>5.0</v>
      </c>
      <c r="C1847" s="1" t="s">
        <v>4654</v>
      </c>
      <c r="D1847" s="1" t="s">
        <v>4655</v>
      </c>
      <c r="E1847" s="1" t="s">
        <v>21</v>
      </c>
      <c r="F1847" s="1" t="s">
        <v>11</v>
      </c>
      <c r="G1847" s="1" t="str">
        <f>IFERROR(__xludf.DUMMYFUNCTION("GOOGLETRANSLATE(D1847,""fr"",""en"")"),"#VALUE!")</f>
        <v>#VALUE!</v>
      </c>
    </row>
    <row r="1848" ht="15.75" customHeight="1">
      <c r="A1848" s="1" t="s">
        <v>2039</v>
      </c>
      <c r="B1848" s="1">
        <v>1.0</v>
      </c>
      <c r="C1848" s="1" t="s">
        <v>4656</v>
      </c>
      <c r="D1848" s="1" t="s">
        <v>4657</v>
      </c>
      <c r="E1848" s="1" t="s">
        <v>169</v>
      </c>
      <c r="F1848" s="1" t="s">
        <v>11</v>
      </c>
      <c r="G1848" s="1" t="str">
        <f>IFERROR(__xludf.DUMMYFUNCTION("GOOGLETRANSLATE(D1848,""fr"",""en"")"),"#VALUE!")</f>
        <v>#VALUE!</v>
      </c>
    </row>
    <row r="1849" ht="15.75" customHeight="1">
      <c r="A1849" s="1" t="s">
        <v>4658</v>
      </c>
      <c r="B1849" s="1">
        <v>5.0</v>
      </c>
      <c r="C1849" s="1" t="s">
        <v>4659</v>
      </c>
      <c r="D1849" s="1" t="s">
        <v>4660</v>
      </c>
      <c r="E1849" s="1" t="s">
        <v>21</v>
      </c>
      <c r="F1849" s="1" t="s">
        <v>11</v>
      </c>
      <c r="G1849" s="1" t="str">
        <f>IFERROR(__xludf.DUMMYFUNCTION("GOOGLETRANSLATE(D1849,""fr"",""en"")"),"#VALUE!")</f>
        <v>#VALUE!</v>
      </c>
    </row>
    <row r="1850" ht="15.75" customHeight="1">
      <c r="A1850" s="1" t="s">
        <v>4661</v>
      </c>
      <c r="B1850" s="1">
        <v>2.0</v>
      </c>
      <c r="C1850" s="1" t="s">
        <v>4662</v>
      </c>
      <c r="D1850" s="1" t="s">
        <v>4663</v>
      </c>
      <c r="E1850" s="1" t="s">
        <v>355</v>
      </c>
      <c r="F1850" s="1" t="s">
        <v>110</v>
      </c>
      <c r="G1850" s="1" t="str">
        <f>IFERROR(__xludf.DUMMYFUNCTION("GOOGLETRANSLATE(D1850,""fr"",""en"")"),"#VALUE!")</f>
        <v>#VALUE!</v>
      </c>
    </row>
    <row r="1851" ht="15.75" customHeight="1">
      <c r="A1851" s="1" t="s">
        <v>91</v>
      </c>
      <c r="B1851" s="1">
        <v>5.0</v>
      </c>
      <c r="C1851" s="1" t="s">
        <v>4664</v>
      </c>
      <c r="D1851" s="1" t="s">
        <v>4665</v>
      </c>
      <c r="E1851" s="1" t="s">
        <v>10</v>
      </c>
      <c r="F1851" s="1" t="s">
        <v>11</v>
      </c>
      <c r="G1851" s="1" t="str">
        <f>IFERROR(__xludf.DUMMYFUNCTION("GOOGLETRANSLATE(D1851,""fr"",""en"")"),"#VALUE!")</f>
        <v>#VALUE!</v>
      </c>
    </row>
    <row r="1852" ht="15.75" customHeight="1">
      <c r="A1852" s="1" t="s">
        <v>220</v>
      </c>
      <c r="B1852" s="1">
        <v>4.0</v>
      </c>
      <c r="C1852" s="1" t="s">
        <v>4666</v>
      </c>
      <c r="D1852" s="1" t="s">
        <v>4667</v>
      </c>
      <c r="E1852" s="1" t="s">
        <v>21</v>
      </c>
      <c r="F1852" s="1" t="s">
        <v>11</v>
      </c>
      <c r="G1852" s="1" t="str">
        <f>IFERROR(__xludf.DUMMYFUNCTION("GOOGLETRANSLATE(D1852,""fr"",""en"")"),"#VALUE!")</f>
        <v>#VALUE!</v>
      </c>
    </row>
    <row r="1853" ht="15.75" customHeight="1">
      <c r="A1853" s="1" t="s">
        <v>2556</v>
      </c>
      <c r="B1853" s="1">
        <v>1.0</v>
      </c>
      <c r="C1853" s="1" t="s">
        <v>4668</v>
      </c>
      <c r="D1853" s="1" t="s">
        <v>4669</v>
      </c>
      <c r="E1853" s="1" t="s">
        <v>423</v>
      </c>
      <c r="F1853" s="1" t="s">
        <v>30</v>
      </c>
      <c r="G1853" s="1" t="str">
        <f>IFERROR(__xludf.DUMMYFUNCTION("GOOGLETRANSLATE(D1853,""fr"",""en"")"),"Deplorable customer service. It took three months to attach my child to my account, I had to advance SS and mutual during this time (hundreds of euros), it could have been very difficult for some and undermine the health of their child. And again it was d"&amp;"one because I recalled 3 times! My letters are never treated (lost? Given the price of the stamp it's not worth it!). I wrote an email to the director of my section La, I never had an answer from him. Communication to review and management of files")</f>
        <v>Deplorable customer service. It took three months to attach my child to my account, I had to advance SS and mutual during this time (hundreds of euros), it could have been very difficult for some and undermine the health of their child. And again it was done because I recalled 3 times! My letters are never treated (lost? Given the price of the stamp it's not worth it!). I wrote an email to the director of my section La, I never had an answer from him. Communication to review and management of files</v>
      </c>
    </row>
    <row r="1854" ht="15.75" customHeight="1">
      <c r="A1854" s="1" t="s">
        <v>59</v>
      </c>
      <c r="B1854" s="1">
        <v>2.0</v>
      </c>
      <c r="C1854" s="1" t="s">
        <v>4670</v>
      </c>
      <c r="D1854" s="1" t="s">
        <v>4671</v>
      </c>
      <c r="E1854" s="1" t="s">
        <v>226</v>
      </c>
      <c r="F1854" s="1" t="s">
        <v>110</v>
      </c>
      <c r="G1854" s="1" t="str">
        <f>IFERROR(__xludf.DUMMYFUNCTION("GOOGLETRANSLATE(D1854,""fr"",""en"")"),"#VALUE!")</f>
        <v>#VALUE!</v>
      </c>
    </row>
    <row r="1855" ht="15.75" customHeight="1">
      <c r="A1855" s="1" t="s">
        <v>1879</v>
      </c>
      <c r="B1855" s="1">
        <v>3.0</v>
      </c>
      <c r="C1855" s="1" t="s">
        <v>4672</v>
      </c>
      <c r="D1855" s="1" t="s">
        <v>4673</v>
      </c>
      <c r="E1855" s="1" t="s">
        <v>10</v>
      </c>
      <c r="F1855" s="1" t="s">
        <v>11</v>
      </c>
      <c r="G1855" s="1" t="str">
        <f>IFERROR(__xludf.DUMMYFUNCTION("GOOGLETRANSLATE(D1855,""fr"",""en"")"),"#VALUE!")</f>
        <v>#VALUE!</v>
      </c>
    </row>
    <row r="1856" ht="15.75" customHeight="1">
      <c r="A1856" s="1" t="s">
        <v>217</v>
      </c>
      <c r="B1856" s="1">
        <v>2.0</v>
      </c>
      <c r="C1856" s="1" t="s">
        <v>4674</v>
      </c>
      <c r="D1856" s="1" t="s">
        <v>4675</v>
      </c>
      <c r="E1856" s="1" t="s">
        <v>273</v>
      </c>
      <c r="F1856" s="1" t="s">
        <v>11</v>
      </c>
      <c r="G1856" s="1" t="str">
        <f>IFERROR(__xludf.DUMMYFUNCTION("GOOGLETRANSLATE(D1856,""fr"",""en"")"),"#VALUE!")</f>
        <v>#VALUE!</v>
      </c>
    </row>
    <row r="1857" ht="15.75" customHeight="1">
      <c r="A1857" s="1" t="s">
        <v>7</v>
      </c>
      <c r="B1857" s="1">
        <v>4.0</v>
      </c>
      <c r="C1857" s="1" t="s">
        <v>4676</v>
      </c>
      <c r="D1857" s="1" t="s">
        <v>4677</v>
      </c>
      <c r="E1857" s="1" t="s">
        <v>21</v>
      </c>
      <c r="F1857" s="1" t="s">
        <v>11</v>
      </c>
      <c r="G1857" s="1" t="str">
        <f>IFERROR(__xludf.DUMMYFUNCTION("GOOGLETRANSLATE(D1857,""fr"",""en"")"),"#VALUE!")</f>
        <v>#VALUE!</v>
      </c>
    </row>
    <row r="1858" ht="15.75" customHeight="1">
      <c r="A1858" s="1" t="s">
        <v>2141</v>
      </c>
      <c r="B1858" s="1">
        <v>5.0</v>
      </c>
      <c r="C1858" s="1" t="s">
        <v>4678</v>
      </c>
      <c r="D1858" s="1" t="s">
        <v>4679</v>
      </c>
      <c r="E1858" s="1" t="s">
        <v>10</v>
      </c>
      <c r="F1858" s="1" t="s">
        <v>11</v>
      </c>
      <c r="G1858" s="1" t="str">
        <f>IFERROR(__xludf.DUMMYFUNCTION("GOOGLETRANSLATE(D1858,""fr"",""en"")"),"#VALUE!")</f>
        <v>#VALUE!</v>
      </c>
    </row>
    <row r="1859" ht="15.75" customHeight="1">
      <c r="A1859" s="1" t="s">
        <v>59</v>
      </c>
      <c r="B1859" s="1">
        <v>3.0</v>
      </c>
      <c r="C1859" s="1" t="s">
        <v>4680</v>
      </c>
      <c r="D1859" s="1" t="s">
        <v>4681</v>
      </c>
      <c r="E1859" s="1" t="s">
        <v>25</v>
      </c>
      <c r="F1859" s="1" t="s">
        <v>11</v>
      </c>
      <c r="G1859" s="1" t="str">
        <f>IFERROR(__xludf.DUMMYFUNCTION("GOOGLETRANSLATE(D1859,""fr"",""en"")"),"#VALUE!")</f>
        <v>#VALUE!</v>
      </c>
    </row>
    <row r="1860" ht="15.75" customHeight="1">
      <c r="A1860" s="1" t="s">
        <v>3129</v>
      </c>
      <c r="B1860" s="1">
        <v>1.0</v>
      </c>
      <c r="C1860" s="1" t="s">
        <v>4682</v>
      </c>
      <c r="D1860" s="1" t="s">
        <v>4683</v>
      </c>
      <c r="E1860" s="1" t="s">
        <v>73</v>
      </c>
      <c r="F1860" s="1" t="s">
        <v>30</v>
      </c>
      <c r="G1860" s="1" t="str">
        <f>IFERROR(__xludf.DUMMYFUNCTION("GOOGLETRANSLATE(D1860,""fr"",""en"")"),"#VALUE!")</f>
        <v>#VALUE!</v>
      </c>
    </row>
    <row r="1861" ht="15.75" customHeight="1">
      <c r="A1861" s="1" t="s">
        <v>170</v>
      </c>
      <c r="B1861" s="1">
        <v>5.0</v>
      </c>
      <c r="C1861" s="1" t="s">
        <v>4684</v>
      </c>
      <c r="D1861" s="1" t="s">
        <v>4685</v>
      </c>
      <c r="E1861" s="1" t="s">
        <v>169</v>
      </c>
      <c r="F1861" s="1" t="s">
        <v>11</v>
      </c>
      <c r="G1861" s="1" t="str">
        <f>IFERROR(__xludf.DUMMYFUNCTION("GOOGLETRANSLATE(D1861,""fr"",""en"")"),"#VALUE!")</f>
        <v>#VALUE!</v>
      </c>
    </row>
    <row r="1862" ht="15.75" customHeight="1">
      <c r="A1862" s="1" t="s">
        <v>1482</v>
      </c>
      <c r="B1862" s="1">
        <v>1.0</v>
      </c>
      <c r="C1862" s="1" t="s">
        <v>4686</v>
      </c>
      <c r="D1862" s="1" t="s">
        <v>4687</v>
      </c>
      <c r="E1862" s="1" t="s">
        <v>73</v>
      </c>
      <c r="F1862" s="1" t="s">
        <v>30</v>
      </c>
      <c r="G1862" s="1" t="str">
        <f>IFERROR(__xludf.DUMMYFUNCTION("GOOGLETRANSLATE(D1862,""fr"",""en"")"),"#VALUE!")</f>
        <v>#VALUE!</v>
      </c>
    </row>
    <row r="1863" ht="15.75" customHeight="1">
      <c r="A1863" s="1" t="s">
        <v>4688</v>
      </c>
      <c r="B1863" s="1">
        <v>2.0</v>
      </c>
      <c r="C1863" s="1" t="s">
        <v>4689</v>
      </c>
      <c r="D1863" s="1" t="s">
        <v>4690</v>
      </c>
      <c r="E1863" s="1" t="s">
        <v>273</v>
      </c>
      <c r="F1863" s="1" t="s">
        <v>11</v>
      </c>
      <c r="G1863" s="1" t="str">
        <f>IFERROR(__xludf.DUMMYFUNCTION("GOOGLETRANSLATE(D1863,""fr"",""en"")"),"#VALUE!")</f>
        <v>#VALUE!</v>
      </c>
    </row>
    <row r="1864" ht="15.75" customHeight="1">
      <c r="A1864" s="1" t="s">
        <v>374</v>
      </c>
      <c r="B1864" s="1">
        <v>3.0</v>
      </c>
      <c r="C1864" s="1" t="s">
        <v>4691</v>
      </c>
      <c r="D1864" s="1" t="s">
        <v>4692</v>
      </c>
      <c r="E1864" s="1" t="s">
        <v>21</v>
      </c>
      <c r="F1864" s="1" t="s">
        <v>11</v>
      </c>
      <c r="G1864" s="1" t="str">
        <f>IFERROR(__xludf.DUMMYFUNCTION("GOOGLETRANSLATE(D1864,""fr"",""en"")"),"#VALUE!")</f>
        <v>#VALUE!</v>
      </c>
    </row>
    <row r="1865" ht="15.75" customHeight="1">
      <c r="A1865" s="1" t="s">
        <v>329</v>
      </c>
      <c r="B1865" s="1">
        <v>3.0</v>
      </c>
      <c r="C1865" s="1" t="s">
        <v>4693</v>
      </c>
      <c r="D1865" s="1" t="s">
        <v>4694</v>
      </c>
      <c r="E1865" s="1" t="s">
        <v>10</v>
      </c>
      <c r="F1865" s="1" t="s">
        <v>11</v>
      </c>
      <c r="G1865" s="1" t="str">
        <f>IFERROR(__xludf.DUMMYFUNCTION("GOOGLETRANSLATE(D1865,""fr"",""en"")"),"#VALUE!")</f>
        <v>#VALUE!</v>
      </c>
    </row>
    <row r="1866" ht="15.75" customHeight="1">
      <c r="A1866" s="1" t="s">
        <v>4695</v>
      </c>
      <c r="B1866" s="1">
        <v>3.0</v>
      </c>
      <c r="C1866" s="1" t="s">
        <v>4696</v>
      </c>
      <c r="D1866" s="1" t="s">
        <v>4697</v>
      </c>
      <c r="E1866" s="1" t="s">
        <v>21</v>
      </c>
      <c r="F1866" s="1" t="s">
        <v>11</v>
      </c>
      <c r="G1866" s="1" t="str">
        <f>IFERROR(__xludf.DUMMYFUNCTION("GOOGLETRANSLATE(D1866,""fr"",""en"")"),"#VALUE!")</f>
        <v>#VALUE!</v>
      </c>
    </row>
    <row r="1867" ht="15.75" customHeight="1">
      <c r="A1867" s="1" t="s">
        <v>267</v>
      </c>
      <c r="B1867" s="1">
        <v>5.0</v>
      </c>
      <c r="C1867" s="1" t="s">
        <v>4698</v>
      </c>
      <c r="D1867" s="1" t="s">
        <v>4699</v>
      </c>
      <c r="E1867" s="1" t="s">
        <v>10</v>
      </c>
      <c r="F1867" s="1" t="s">
        <v>11</v>
      </c>
      <c r="G1867" s="1" t="str">
        <f>IFERROR(__xludf.DUMMYFUNCTION("GOOGLETRANSLATE(D1867,""fr"",""en"")"),"#VALUE!")</f>
        <v>#VALUE!</v>
      </c>
    </row>
    <row r="1868" ht="15.75" customHeight="1">
      <c r="A1868" s="1" t="s">
        <v>710</v>
      </c>
      <c r="B1868" s="1">
        <v>5.0</v>
      </c>
      <c r="C1868" s="1" t="s">
        <v>4700</v>
      </c>
      <c r="D1868" s="1" t="s">
        <v>4701</v>
      </c>
      <c r="E1868" s="1" t="s">
        <v>21</v>
      </c>
      <c r="F1868" s="1" t="s">
        <v>11</v>
      </c>
      <c r="G1868" s="1" t="str">
        <f>IFERROR(__xludf.DUMMYFUNCTION("GOOGLETRANSLATE(D1868,""fr"",""en"")"),"#VALUE!")</f>
        <v>#VALUE!</v>
      </c>
    </row>
    <row r="1869" ht="15.75" customHeight="1">
      <c r="A1869" s="1" t="s">
        <v>267</v>
      </c>
      <c r="B1869" s="1">
        <v>5.0</v>
      </c>
      <c r="C1869" s="1" t="s">
        <v>4702</v>
      </c>
      <c r="D1869" s="1" t="s">
        <v>4703</v>
      </c>
      <c r="E1869" s="1" t="s">
        <v>10</v>
      </c>
      <c r="F1869" s="1" t="s">
        <v>11</v>
      </c>
      <c r="G1869" s="1" t="str">
        <f>IFERROR(__xludf.DUMMYFUNCTION("GOOGLETRANSLATE(D1869,""fr"",""en"")"),"#VALUE!")</f>
        <v>#VALUE!</v>
      </c>
    </row>
    <row r="1870" ht="15.75" customHeight="1">
      <c r="A1870" s="1" t="s">
        <v>1870</v>
      </c>
      <c r="B1870" s="1">
        <v>5.0</v>
      </c>
      <c r="C1870" s="1" t="s">
        <v>4704</v>
      </c>
      <c r="D1870" s="1" t="s">
        <v>4705</v>
      </c>
      <c r="E1870" s="1" t="s">
        <v>10</v>
      </c>
      <c r="F1870" s="1" t="s">
        <v>11</v>
      </c>
      <c r="G1870" s="1" t="str">
        <f>IFERROR(__xludf.DUMMYFUNCTION("GOOGLETRANSLATE(D1870,""fr"",""en"")"),"#VALUE!")</f>
        <v>#VALUE!</v>
      </c>
    </row>
    <row r="1871" ht="15.75" customHeight="1">
      <c r="A1871" s="1" t="s">
        <v>4706</v>
      </c>
      <c r="B1871" s="1">
        <v>2.0</v>
      </c>
      <c r="C1871" s="1" t="s">
        <v>4707</v>
      </c>
      <c r="D1871" s="1" t="s">
        <v>4708</v>
      </c>
      <c r="E1871" s="1" t="s">
        <v>273</v>
      </c>
      <c r="F1871" s="1" t="s">
        <v>11</v>
      </c>
      <c r="G1871" s="1" t="str">
        <f>IFERROR(__xludf.DUMMYFUNCTION("GOOGLETRANSLATE(D1871,""fr"",""en"")"),"#VALUE!")</f>
        <v>#VALUE!</v>
      </c>
    </row>
    <row r="1872" ht="15.75" customHeight="1">
      <c r="A1872" s="1" t="s">
        <v>4709</v>
      </c>
      <c r="B1872" s="1">
        <v>2.0</v>
      </c>
      <c r="C1872" s="1" t="s">
        <v>4710</v>
      </c>
      <c r="D1872" s="1" t="s">
        <v>4711</v>
      </c>
      <c r="E1872" s="1" t="s">
        <v>21</v>
      </c>
      <c r="F1872" s="1" t="s">
        <v>11</v>
      </c>
      <c r="G1872" s="1" t="str">
        <f>IFERROR(__xludf.DUMMYFUNCTION("GOOGLETRANSLATE(D1872,""fr"",""en"")"),"#VALUE!")</f>
        <v>#VALUE!</v>
      </c>
    </row>
    <row r="1873" ht="15.75" customHeight="1">
      <c r="A1873" s="1" t="s">
        <v>4712</v>
      </c>
      <c r="B1873" s="1">
        <v>1.0</v>
      </c>
      <c r="C1873" s="1" t="s">
        <v>4713</v>
      </c>
      <c r="D1873" s="1" t="s">
        <v>4714</v>
      </c>
      <c r="E1873" s="1" t="s">
        <v>117</v>
      </c>
      <c r="F1873" s="1" t="s">
        <v>118</v>
      </c>
      <c r="G1873" s="1" t="str">
        <f>IFERROR(__xludf.DUMMYFUNCTION("GOOGLETRANSLATE(D1873,""fr"",""en"")"),"#VALUE!")</f>
        <v>#VALUE!</v>
      </c>
    </row>
    <row r="1874" ht="15.75" customHeight="1">
      <c r="A1874" s="1" t="s">
        <v>1180</v>
      </c>
      <c r="B1874" s="1">
        <v>5.0</v>
      </c>
      <c r="C1874" s="1" t="s">
        <v>4715</v>
      </c>
      <c r="D1874" s="1" t="s">
        <v>4716</v>
      </c>
      <c r="E1874" s="1" t="s">
        <v>21</v>
      </c>
      <c r="F1874" s="1" t="s">
        <v>11</v>
      </c>
      <c r="G1874" s="1" t="str">
        <f>IFERROR(__xludf.DUMMYFUNCTION("GOOGLETRANSLATE(D1874,""fr"",""en"")"),"#VALUE!")</f>
        <v>#VALUE!</v>
      </c>
    </row>
    <row r="1875" ht="15.75" customHeight="1">
      <c r="A1875" s="1" t="s">
        <v>4717</v>
      </c>
      <c r="B1875" s="1">
        <v>5.0</v>
      </c>
      <c r="C1875" s="1" t="s">
        <v>4718</v>
      </c>
      <c r="D1875" s="1" t="s">
        <v>4719</v>
      </c>
      <c r="E1875" s="1" t="s">
        <v>21</v>
      </c>
      <c r="F1875" s="1" t="s">
        <v>11</v>
      </c>
      <c r="G1875" s="1" t="str">
        <f>IFERROR(__xludf.DUMMYFUNCTION("GOOGLETRANSLATE(D1875,""fr"",""en"")"),"#VALUE!")</f>
        <v>#VALUE!</v>
      </c>
    </row>
    <row r="1876" ht="15.75" customHeight="1">
      <c r="A1876" s="1" t="s">
        <v>1132</v>
      </c>
      <c r="B1876" s="1">
        <v>1.0</v>
      </c>
      <c r="C1876" s="1" t="s">
        <v>4720</v>
      </c>
      <c r="D1876" s="1" t="s">
        <v>4721</v>
      </c>
      <c r="E1876" s="1" t="s">
        <v>43</v>
      </c>
      <c r="F1876" s="1" t="s">
        <v>30</v>
      </c>
      <c r="G1876" s="1" t="str">
        <f>IFERROR(__xludf.DUMMYFUNCTION("GOOGLETRANSLATE(D1876,""fr"",""en"")"),"#VALUE!")</f>
        <v>#VALUE!</v>
      </c>
    </row>
    <row r="1877" ht="15.75" customHeight="1">
      <c r="A1877" s="1" t="s">
        <v>4722</v>
      </c>
      <c r="B1877" s="1">
        <v>2.0</v>
      </c>
      <c r="C1877" s="1" t="s">
        <v>4723</v>
      </c>
      <c r="D1877" s="1" t="s">
        <v>4724</v>
      </c>
      <c r="E1877" s="1" t="s">
        <v>21</v>
      </c>
      <c r="F1877" s="1" t="s">
        <v>11</v>
      </c>
      <c r="G1877" s="1" t="str">
        <f>IFERROR(__xludf.DUMMYFUNCTION("GOOGLETRANSLATE(D1877,""fr"",""en"")"),"#VALUE!")</f>
        <v>#VALUE!</v>
      </c>
    </row>
    <row r="1878" ht="15.75" customHeight="1">
      <c r="A1878" s="1" t="s">
        <v>147</v>
      </c>
      <c r="B1878" s="1">
        <v>1.0</v>
      </c>
      <c r="C1878" s="1" t="s">
        <v>4725</v>
      </c>
      <c r="D1878" s="1" t="s">
        <v>4726</v>
      </c>
      <c r="E1878" s="1" t="s">
        <v>273</v>
      </c>
      <c r="F1878" s="1" t="s">
        <v>11</v>
      </c>
      <c r="G1878" s="1" t="str">
        <f>IFERROR(__xludf.DUMMYFUNCTION("GOOGLETRANSLATE(D1878,""fr"",""en"")"),"#VALUE!")</f>
        <v>#VALUE!</v>
      </c>
    </row>
    <row r="1879" ht="15.75" customHeight="1">
      <c r="A1879" s="1" t="s">
        <v>85</v>
      </c>
      <c r="B1879" s="1">
        <v>1.0</v>
      </c>
      <c r="C1879" s="1" t="s">
        <v>4727</v>
      </c>
      <c r="D1879" s="1" t="s">
        <v>4728</v>
      </c>
      <c r="E1879" s="1" t="s">
        <v>10</v>
      </c>
      <c r="F1879" s="1" t="s">
        <v>11</v>
      </c>
      <c r="G1879" s="1" t="str">
        <f>IFERROR(__xludf.DUMMYFUNCTION("GOOGLETRANSLATE(D1879,""fr"",""en"")"),"#VALUE!")</f>
        <v>#VALUE!</v>
      </c>
    </row>
    <row r="1880" ht="15.75" customHeight="1">
      <c r="A1880" s="1" t="s">
        <v>3050</v>
      </c>
      <c r="B1880" s="1">
        <v>1.0</v>
      </c>
      <c r="C1880" s="1" t="s">
        <v>4729</v>
      </c>
      <c r="D1880" s="1" t="s">
        <v>4730</v>
      </c>
      <c r="E1880" s="1" t="s">
        <v>169</v>
      </c>
      <c r="F1880" s="1" t="s">
        <v>110</v>
      </c>
      <c r="G1880" s="1" t="str">
        <f>IFERROR(__xludf.DUMMYFUNCTION("GOOGLETRANSLATE(D1880,""fr"",""en"")"),"#VALUE!")</f>
        <v>#VALUE!</v>
      </c>
    </row>
    <row r="1881" ht="15.75" customHeight="1">
      <c r="A1881" s="1" t="s">
        <v>704</v>
      </c>
      <c r="B1881" s="1">
        <v>4.0</v>
      </c>
      <c r="C1881" s="1" t="s">
        <v>4731</v>
      </c>
      <c r="D1881" s="1" t="s">
        <v>4732</v>
      </c>
      <c r="E1881" s="1" t="s">
        <v>21</v>
      </c>
      <c r="F1881" s="1" t="s">
        <v>11</v>
      </c>
      <c r="G1881" s="1" t="str">
        <f>IFERROR(__xludf.DUMMYFUNCTION("GOOGLETRANSLATE(D1881,""fr"",""en"")"),"#VALUE!")</f>
        <v>#VALUE!</v>
      </c>
    </row>
    <row r="1882" ht="15.75" customHeight="1">
      <c r="A1882" s="1" t="s">
        <v>439</v>
      </c>
      <c r="B1882" s="1">
        <v>4.0</v>
      </c>
      <c r="C1882" s="1" t="s">
        <v>4733</v>
      </c>
      <c r="D1882" s="1" t="s">
        <v>4734</v>
      </c>
      <c r="E1882" s="1" t="s">
        <v>169</v>
      </c>
      <c r="F1882" s="1" t="s">
        <v>11</v>
      </c>
      <c r="G1882" s="1" t="str">
        <f>IFERROR(__xludf.DUMMYFUNCTION("GOOGLETRANSLATE(D1882,""fr"",""en"")"),"#VALUE!")</f>
        <v>#VALUE!</v>
      </c>
    </row>
    <row r="1883" ht="15.75" customHeight="1">
      <c r="A1883" s="1" t="s">
        <v>4735</v>
      </c>
      <c r="B1883" s="1">
        <v>3.0</v>
      </c>
      <c r="C1883" s="1" t="s">
        <v>4736</v>
      </c>
      <c r="D1883" s="1" t="s">
        <v>4737</v>
      </c>
      <c r="E1883" s="1" t="s">
        <v>614</v>
      </c>
      <c r="F1883" s="1" t="s">
        <v>30</v>
      </c>
      <c r="G1883" s="1" t="str">
        <f>IFERROR(__xludf.DUMMYFUNCTION("GOOGLETRANSLATE(D1883,""fr"",""en"")"),"#VALUE!")</f>
        <v>#VALUE!</v>
      </c>
    </row>
    <row r="1884" ht="15.75" customHeight="1">
      <c r="A1884" s="1" t="s">
        <v>4738</v>
      </c>
      <c r="B1884" s="1">
        <v>2.0</v>
      </c>
      <c r="C1884" s="1" t="s">
        <v>4739</v>
      </c>
      <c r="D1884" s="1" t="s">
        <v>4740</v>
      </c>
      <c r="E1884" s="1" t="s">
        <v>21</v>
      </c>
      <c r="F1884" s="1" t="s">
        <v>11</v>
      </c>
      <c r="G1884" s="1" t="str">
        <f>IFERROR(__xludf.DUMMYFUNCTION("GOOGLETRANSLATE(D1884,""fr"",""en"")"),"#VALUE!")</f>
        <v>#VALUE!</v>
      </c>
    </row>
    <row r="1885" ht="15.75" customHeight="1">
      <c r="A1885" s="1" t="s">
        <v>138</v>
      </c>
      <c r="B1885" s="1">
        <v>5.0</v>
      </c>
      <c r="C1885" s="1" t="s">
        <v>4741</v>
      </c>
      <c r="D1885" s="1" t="s">
        <v>4742</v>
      </c>
      <c r="E1885" s="1" t="s">
        <v>10</v>
      </c>
      <c r="F1885" s="1" t="s">
        <v>11</v>
      </c>
      <c r="G1885" s="1" t="str">
        <f>IFERROR(__xludf.DUMMYFUNCTION("GOOGLETRANSLATE(D1885,""fr"",""en"")"),"#VALUE!")</f>
        <v>#VALUE!</v>
      </c>
    </row>
    <row r="1886" ht="15.75" customHeight="1">
      <c r="A1886" s="1" t="s">
        <v>2363</v>
      </c>
      <c r="B1886" s="1">
        <v>4.0</v>
      </c>
      <c r="C1886" s="1" t="s">
        <v>4743</v>
      </c>
      <c r="D1886" s="1" t="s">
        <v>4744</v>
      </c>
      <c r="E1886" s="1" t="s">
        <v>21</v>
      </c>
      <c r="F1886" s="1" t="s">
        <v>11</v>
      </c>
      <c r="G1886" s="1" t="str">
        <f>IFERROR(__xludf.DUMMYFUNCTION("GOOGLETRANSLATE(D1886,""fr"",""en"")"),"#VALUE!")</f>
        <v>#VALUE!</v>
      </c>
    </row>
    <row r="1887" ht="15.75" customHeight="1">
      <c r="A1887" s="1" t="s">
        <v>2261</v>
      </c>
      <c r="B1887" s="1">
        <v>4.0</v>
      </c>
      <c r="C1887" s="1" t="s">
        <v>4745</v>
      </c>
      <c r="D1887" s="1" t="s">
        <v>4746</v>
      </c>
      <c r="E1887" s="1" t="s">
        <v>176</v>
      </c>
      <c r="F1887" s="1" t="s">
        <v>66</v>
      </c>
      <c r="G1887" s="1" t="str">
        <f>IFERROR(__xludf.DUMMYFUNCTION("GOOGLETRANSLATE(D1887,""fr"",""en"")"),"#VALUE!")</f>
        <v>#VALUE!</v>
      </c>
    </row>
    <row r="1888" ht="15.75" customHeight="1">
      <c r="A1888" s="1" t="s">
        <v>3658</v>
      </c>
      <c r="B1888" s="1">
        <v>1.0</v>
      </c>
      <c r="C1888" s="1" t="s">
        <v>4747</v>
      </c>
      <c r="D1888" s="1" t="s">
        <v>4748</v>
      </c>
      <c r="E1888" s="1" t="s">
        <v>423</v>
      </c>
      <c r="F1888" s="1" t="s">
        <v>30</v>
      </c>
      <c r="G1888" s="1" t="str">
        <f>IFERROR(__xludf.DUMMYFUNCTION("GOOGLETRANSLATE(D1888,""fr"",""en"")"),"#VALUE!")</f>
        <v>#VALUE!</v>
      </c>
    </row>
    <row r="1889" ht="15.75" customHeight="1">
      <c r="A1889" s="1" t="s">
        <v>1796</v>
      </c>
      <c r="B1889" s="1">
        <v>5.0</v>
      </c>
      <c r="C1889" s="1" t="s">
        <v>4749</v>
      </c>
      <c r="D1889" s="1" t="s">
        <v>4750</v>
      </c>
      <c r="E1889" s="1" t="s">
        <v>21</v>
      </c>
      <c r="F1889" s="1" t="s">
        <v>11</v>
      </c>
      <c r="G1889" s="1" t="str">
        <f>IFERROR(__xludf.DUMMYFUNCTION("GOOGLETRANSLATE(D1889,""fr"",""en"")"),"#VALUE!")</f>
        <v>#VALUE!</v>
      </c>
    </row>
    <row r="1890" ht="15.75" customHeight="1">
      <c r="A1890" s="1" t="s">
        <v>3499</v>
      </c>
      <c r="B1890" s="1">
        <v>2.0</v>
      </c>
      <c r="C1890" s="1" t="s">
        <v>4751</v>
      </c>
      <c r="D1890" s="1" t="s">
        <v>4752</v>
      </c>
      <c r="E1890" s="1" t="s">
        <v>25</v>
      </c>
      <c r="F1890" s="1" t="s">
        <v>11</v>
      </c>
      <c r="G1890" s="1" t="str">
        <f>IFERROR(__xludf.DUMMYFUNCTION("GOOGLETRANSLATE(D1890,""fr"",""en"")"),"#VALUE!")</f>
        <v>#VALUE!</v>
      </c>
    </row>
    <row r="1891" ht="15.75" customHeight="1">
      <c r="A1891" s="1" t="s">
        <v>3151</v>
      </c>
      <c r="B1891" s="1">
        <v>1.0</v>
      </c>
      <c r="C1891" s="1" t="s">
        <v>4753</v>
      </c>
      <c r="D1891" s="1" t="s">
        <v>4754</v>
      </c>
      <c r="E1891" s="1" t="s">
        <v>250</v>
      </c>
      <c r="F1891" s="1" t="s">
        <v>30</v>
      </c>
      <c r="G1891" s="1" t="str">
        <f>IFERROR(__xludf.DUMMYFUNCTION("GOOGLETRANSLATE(D1891,""fr"",""en"")"),"#VALUE!")</f>
        <v>#VALUE!</v>
      </c>
    </row>
    <row r="1892" ht="15.75" customHeight="1">
      <c r="A1892" s="1" t="s">
        <v>4755</v>
      </c>
      <c r="B1892" s="1">
        <v>2.0</v>
      </c>
      <c r="C1892" s="1" t="s">
        <v>4756</v>
      </c>
      <c r="D1892" s="1" t="s">
        <v>4757</v>
      </c>
      <c r="E1892" s="1" t="s">
        <v>125</v>
      </c>
      <c r="F1892" s="1" t="s">
        <v>11</v>
      </c>
      <c r="G1892" s="1" t="str">
        <f>IFERROR(__xludf.DUMMYFUNCTION("GOOGLETRANSLATE(D1892,""fr"",""en"")"),"#VALUE!")</f>
        <v>#VALUE!</v>
      </c>
    </row>
    <row r="1893" ht="15.75" customHeight="1">
      <c r="A1893" s="1" t="s">
        <v>1102</v>
      </c>
      <c r="B1893" s="1">
        <v>3.0</v>
      </c>
      <c r="C1893" s="1" t="s">
        <v>4758</v>
      </c>
      <c r="D1893" s="1" t="s">
        <v>4759</v>
      </c>
      <c r="E1893" s="1" t="s">
        <v>10</v>
      </c>
      <c r="F1893" s="1" t="s">
        <v>11</v>
      </c>
      <c r="G1893" s="1" t="str">
        <f>IFERROR(__xludf.DUMMYFUNCTION("GOOGLETRANSLATE(D1893,""fr"",""en"")"),"#VALUE!")</f>
        <v>#VALUE!</v>
      </c>
    </row>
    <row r="1894" ht="15.75" customHeight="1">
      <c r="A1894" s="1" t="s">
        <v>3312</v>
      </c>
      <c r="B1894" s="1">
        <v>5.0</v>
      </c>
      <c r="C1894" s="1" t="s">
        <v>4760</v>
      </c>
      <c r="D1894" s="1" t="s">
        <v>4761</v>
      </c>
      <c r="E1894" s="1" t="s">
        <v>10</v>
      </c>
      <c r="F1894" s="1" t="s">
        <v>11</v>
      </c>
      <c r="G1894" s="1" t="str">
        <f>IFERROR(__xludf.DUMMYFUNCTION("GOOGLETRANSLATE(D1894,""fr"",""en"")"),"#VALUE!")</f>
        <v>#VALUE!</v>
      </c>
    </row>
    <row r="1895" ht="15.75" customHeight="1">
      <c r="A1895" s="1" t="s">
        <v>4762</v>
      </c>
      <c r="B1895" s="1">
        <v>1.0</v>
      </c>
      <c r="C1895" s="1" t="s">
        <v>4763</v>
      </c>
      <c r="D1895" s="1" t="s">
        <v>4764</v>
      </c>
      <c r="E1895" s="1" t="s">
        <v>109</v>
      </c>
      <c r="F1895" s="1" t="s">
        <v>110</v>
      </c>
      <c r="G1895" s="1" t="str">
        <f>IFERROR(__xludf.DUMMYFUNCTION("GOOGLETRANSLATE(D1895,""fr"",""en"")"),"#VALUE!")</f>
        <v>#VALUE!</v>
      </c>
    </row>
    <row r="1896" ht="15.75" customHeight="1">
      <c r="A1896" s="1" t="s">
        <v>769</v>
      </c>
      <c r="B1896" s="1">
        <v>5.0</v>
      </c>
      <c r="C1896" s="1" t="s">
        <v>4435</v>
      </c>
      <c r="D1896" s="1" t="s">
        <v>4765</v>
      </c>
      <c r="E1896" s="1" t="s">
        <v>448</v>
      </c>
      <c r="F1896" s="1" t="s">
        <v>84</v>
      </c>
      <c r="G1896" s="1" t="str">
        <f>IFERROR(__xludf.DUMMYFUNCTION("GOOGLETRANSLATE(D1896,""fr"",""en"")"),"#VALUE!")</f>
        <v>#VALUE!</v>
      </c>
    </row>
    <row r="1897" ht="15.75" customHeight="1">
      <c r="A1897" s="1" t="s">
        <v>4766</v>
      </c>
      <c r="B1897" s="1">
        <v>1.0</v>
      </c>
      <c r="C1897" s="1" t="s">
        <v>4767</v>
      </c>
      <c r="D1897" s="1" t="s">
        <v>4768</v>
      </c>
      <c r="E1897" s="1" t="s">
        <v>226</v>
      </c>
      <c r="F1897" s="1" t="s">
        <v>110</v>
      </c>
      <c r="G1897" s="1" t="str">
        <f>IFERROR(__xludf.DUMMYFUNCTION("GOOGLETRANSLATE(D1897,""fr"",""en"")"),"#VALUE!")</f>
        <v>#VALUE!</v>
      </c>
    </row>
    <row r="1898" ht="15.75" customHeight="1">
      <c r="A1898" s="1" t="s">
        <v>2048</v>
      </c>
      <c r="B1898" s="1">
        <v>3.0</v>
      </c>
      <c r="C1898" s="1" t="s">
        <v>4769</v>
      </c>
      <c r="D1898" s="1" t="s">
        <v>4770</v>
      </c>
      <c r="E1898" s="1" t="s">
        <v>29</v>
      </c>
      <c r="F1898" s="1" t="s">
        <v>30</v>
      </c>
      <c r="G1898" s="1" t="str">
        <f>IFERROR(__xludf.DUMMYFUNCTION("GOOGLETRANSLATE(D1898,""fr"",""en"")"),"#VALUE!")</f>
        <v>#VALUE!</v>
      </c>
    </row>
    <row r="1899" ht="15.75" customHeight="1">
      <c r="A1899" s="1" t="s">
        <v>624</v>
      </c>
      <c r="B1899" s="1">
        <v>4.0</v>
      </c>
      <c r="C1899" s="1" t="s">
        <v>4771</v>
      </c>
      <c r="D1899" s="1" t="s">
        <v>4772</v>
      </c>
      <c r="E1899" s="1" t="s">
        <v>21</v>
      </c>
      <c r="F1899" s="1" t="s">
        <v>11</v>
      </c>
      <c r="G1899" s="1" t="str">
        <f>IFERROR(__xludf.DUMMYFUNCTION("GOOGLETRANSLATE(D1899,""fr"",""en"")"),"#VALUE!")</f>
        <v>#VALUE!</v>
      </c>
    </row>
    <row r="1900" ht="15.75" customHeight="1">
      <c r="A1900" s="1" t="s">
        <v>31</v>
      </c>
      <c r="B1900" s="1">
        <v>4.0</v>
      </c>
      <c r="C1900" s="1" t="s">
        <v>4773</v>
      </c>
      <c r="D1900" s="1" t="s">
        <v>4774</v>
      </c>
      <c r="E1900" s="1" t="s">
        <v>34</v>
      </c>
      <c r="F1900" s="1" t="s">
        <v>30</v>
      </c>
      <c r="G1900" s="1" t="str">
        <f>IFERROR(__xludf.DUMMYFUNCTION("GOOGLETRANSLATE(D1900,""fr"",""en"")"),"#VALUE!")</f>
        <v>#VALUE!</v>
      </c>
    </row>
    <row r="1901" ht="15.75" customHeight="1">
      <c r="A1901" s="1" t="s">
        <v>4775</v>
      </c>
      <c r="B1901" s="1">
        <v>3.0</v>
      </c>
      <c r="C1901" s="1" t="s">
        <v>4776</v>
      </c>
      <c r="D1901" s="1" t="s">
        <v>4777</v>
      </c>
      <c r="E1901" s="1" t="s">
        <v>109</v>
      </c>
      <c r="F1901" s="1" t="s">
        <v>110</v>
      </c>
      <c r="G1901" s="1" t="str">
        <f>IFERROR(__xludf.DUMMYFUNCTION("GOOGLETRANSLATE(D1901,""fr"",""en"")"),"#VALUE!")</f>
        <v>#VALUE!</v>
      </c>
    </row>
    <row r="1902" ht="15.75" customHeight="1">
      <c r="A1902" s="1" t="s">
        <v>2200</v>
      </c>
      <c r="B1902" s="1">
        <v>1.0</v>
      </c>
      <c r="C1902" s="1" t="s">
        <v>4778</v>
      </c>
      <c r="D1902" s="1" t="s">
        <v>4779</v>
      </c>
      <c r="E1902" s="1" t="s">
        <v>614</v>
      </c>
      <c r="F1902" s="1" t="s">
        <v>30</v>
      </c>
      <c r="G1902" s="1" t="str">
        <f>IFERROR(__xludf.DUMMYFUNCTION("GOOGLETRANSLATE(D1902,""fr"",""en"")"),"#VALUE!")</f>
        <v>#VALUE!</v>
      </c>
    </row>
    <row r="1903" ht="15.75" customHeight="1">
      <c r="A1903" s="1" t="s">
        <v>1180</v>
      </c>
      <c r="B1903" s="1">
        <v>4.0</v>
      </c>
      <c r="C1903" s="1" t="s">
        <v>4780</v>
      </c>
      <c r="D1903" s="1" t="s">
        <v>4781</v>
      </c>
      <c r="E1903" s="1" t="s">
        <v>10</v>
      </c>
      <c r="F1903" s="1" t="s">
        <v>11</v>
      </c>
      <c r="G1903" s="1" t="str">
        <f>IFERROR(__xludf.DUMMYFUNCTION("GOOGLETRANSLATE(D1903,""fr"",""en"")"),"#VALUE!")</f>
        <v>#VALUE!</v>
      </c>
    </row>
    <row r="1904" ht="15.75" customHeight="1">
      <c r="A1904" s="1" t="s">
        <v>1344</v>
      </c>
      <c r="B1904" s="1">
        <v>5.0</v>
      </c>
      <c r="C1904" s="1" t="s">
        <v>4782</v>
      </c>
      <c r="D1904" s="1" t="s">
        <v>4783</v>
      </c>
      <c r="E1904" s="1" t="s">
        <v>21</v>
      </c>
      <c r="F1904" s="1" t="s">
        <v>11</v>
      </c>
      <c r="G1904" s="1" t="str">
        <f>IFERROR(__xludf.DUMMYFUNCTION("GOOGLETRANSLATE(D1904,""fr"",""en"")"),"#VALUE!")</f>
        <v>#VALUE!</v>
      </c>
    </row>
    <row r="1905" ht="15.75" customHeight="1">
      <c r="A1905" s="1" t="s">
        <v>4784</v>
      </c>
      <c r="B1905" s="1">
        <v>2.0</v>
      </c>
      <c r="C1905" s="1" t="s">
        <v>4785</v>
      </c>
      <c r="D1905" s="1" t="s">
        <v>4786</v>
      </c>
      <c r="E1905" s="1" t="s">
        <v>29</v>
      </c>
      <c r="F1905" s="1" t="s">
        <v>30</v>
      </c>
      <c r="G1905" s="1" t="str">
        <f>IFERROR(__xludf.DUMMYFUNCTION("GOOGLETRANSLATE(D1905,""fr"",""en"")"),"#VALUE!")</f>
        <v>#VALUE!</v>
      </c>
    </row>
    <row r="1906" ht="15.75" customHeight="1">
      <c r="A1906" s="1" t="s">
        <v>1870</v>
      </c>
      <c r="B1906" s="1">
        <v>5.0</v>
      </c>
      <c r="C1906" s="1" t="s">
        <v>4787</v>
      </c>
      <c r="D1906" s="1" t="s">
        <v>4788</v>
      </c>
      <c r="E1906" s="1" t="s">
        <v>65</v>
      </c>
      <c r="F1906" s="1" t="s">
        <v>66</v>
      </c>
      <c r="G1906" s="1" t="str">
        <f>IFERROR(__xludf.DUMMYFUNCTION("GOOGLETRANSLATE(D1906,""fr"",""en"")"),"#VALUE!")</f>
        <v>#VALUE!</v>
      </c>
    </row>
    <row r="1907" ht="15.75" customHeight="1">
      <c r="A1907" s="1" t="s">
        <v>411</v>
      </c>
      <c r="B1907" s="1">
        <v>5.0</v>
      </c>
      <c r="C1907" s="1" t="s">
        <v>4789</v>
      </c>
      <c r="D1907" s="1" t="s">
        <v>4790</v>
      </c>
      <c r="E1907" s="1" t="s">
        <v>21</v>
      </c>
      <c r="F1907" s="1" t="s">
        <v>11</v>
      </c>
      <c r="G1907" s="1" t="str">
        <f>IFERROR(__xludf.DUMMYFUNCTION("GOOGLETRANSLATE(D1907,""fr"",""en"")"),"#VALUE!")</f>
        <v>#VALUE!</v>
      </c>
    </row>
    <row r="1908" ht="15.75" customHeight="1">
      <c r="A1908" s="1" t="s">
        <v>3582</v>
      </c>
      <c r="B1908" s="1">
        <v>1.0</v>
      </c>
      <c r="C1908" s="1" t="s">
        <v>4791</v>
      </c>
      <c r="D1908" s="1" t="s">
        <v>4792</v>
      </c>
      <c r="E1908" s="1" t="s">
        <v>10</v>
      </c>
      <c r="F1908" s="1" t="s">
        <v>11</v>
      </c>
      <c r="G1908" s="1" t="str">
        <f>IFERROR(__xludf.DUMMYFUNCTION("GOOGLETRANSLATE(D1908,""fr"",""en"")"),"Hanging up on the nose are not very slow professionals when processing files do not hesitate to bypass the rules to be right. Pass customers from one service to another")</f>
        <v>Hanging up on the nose are not very slow professionals when processing files do not hesitate to bypass the rules to be right. Pass customers from one service to another</v>
      </c>
    </row>
    <row r="1909" ht="15.75" customHeight="1">
      <c r="A1909" s="1" t="s">
        <v>1453</v>
      </c>
      <c r="B1909" s="1">
        <v>3.0</v>
      </c>
      <c r="C1909" s="1" t="s">
        <v>4793</v>
      </c>
      <c r="D1909" s="1" t="s">
        <v>4794</v>
      </c>
      <c r="E1909" s="1" t="s">
        <v>827</v>
      </c>
      <c r="F1909" s="1" t="s">
        <v>39</v>
      </c>
      <c r="G1909" s="1" t="str">
        <f>IFERROR(__xludf.DUMMYFUNCTION("GOOGLETRANSLATE(D1909,""fr"",""en"")"),"#VALUE!")</f>
        <v>#VALUE!</v>
      </c>
    </row>
    <row r="1910" ht="15.75" customHeight="1">
      <c r="A1910" s="1" t="s">
        <v>2806</v>
      </c>
      <c r="B1910" s="1">
        <v>5.0</v>
      </c>
      <c r="C1910" s="1" t="s">
        <v>4795</v>
      </c>
      <c r="D1910" s="1" t="s">
        <v>4796</v>
      </c>
      <c r="E1910" s="1" t="s">
        <v>21</v>
      </c>
      <c r="F1910" s="1" t="s">
        <v>11</v>
      </c>
      <c r="G1910" s="1" t="str">
        <f>IFERROR(__xludf.DUMMYFUNCTION("GOOGLETRANSLATE(D1910,""fr"",""en"")"),"#VALUE!")</f>
        <v>#VALUE!</v>
      </c>
    </row>
    <row r="1911" ht="15.75" customHeight="1">
      <c r="A1911" s="1" t="s">
        <v>4225</v>
      </c>
      <c r="B1911" s="1">
        <v>4.0</v>
      </c>
      <c r="C1911" s="1" t="s">
        <v>4797</v>
      </c>
      <c r="D1911" s="1" t="s">
        <v>4798</v>
      </c>
      <c r="E1911" s="1" t="s">
        <v>614</v>
      </c>
      <c r="F1911" s="1" t="s">
        <v>30</v>
      </c>
      <c r="G1911" s="1" t="str">
        <f>IFERROR(__xludf.DUMMYFUNCTION("GOOGLETRANSLATE(D1911,""fr"",""en"")"),"#VALUE!")</f>
        <v>#VALUE!</v>
      </c>
    </row>
    <row r="1912" ht="15.75" customHeight="1">
      <c r="A1912" s="1" t="s">
        <v>138</v>
      </c>
      <c r="B1912" s="1">
        <v>1.0</v>
      </c>
      <c r="C1912" s="1" t="s">
        <v>4799</v>
      </c>
      <c r="D1912" s="1" t="s">
        <v>4800</v>
      </c>
      <c r="E1912" s="1" t="s">
        <v>10</v>
      </c>
      <c r="F1912" s="1" t="s">
        <v>11</v>
      </c>
      <c r="G1912" s="1" t="str">
        <f>IFERROR(__xludf.DUMMYFUNCTION("GOOGLETRANSLATE(D1912,""fr"",""en"")"),"#VALUE!")</f>
        <v>#VALUE!</v>
      </c>
    </row>
    <row r="1913" ht="15.75" customHeight="1">
      <c r="A1913" s="1" t="s">
        <v>681</v>
      </c>
      <c r="B1913" s="1">
        <v>5.0</v>
      </c>
      <c r="C1913" s="1" t="s">
        <v>4801</v>
      </c>
      <c r="D1913" s="1" t="s">
        <v>4802</v>
      </c>
      <c r="E1913" s="1" t="s">
        <v>29</v>
      </c>
      <c r="F1913" s="1" t="s">
        <v>30</v>
      </c>
      <c r="G1913" s="1" t="str">
        <f>IFERROR(__xludf.DUMMYFUNCTION("GOOGLETRANSLATE(D1913,""fr"",""en"")"),"I had Angélique and during the phone call I unfortunately press one to the moon of the questions asked I was not only very well informed but more angelic was very pleasant so please give it a much more note Just during my last call if all this time is pos"&amp;"sible thank you after advance")</f>
        <v>I had Angélique and during the phone call I unfortunately press one to the moon of the questions asked I was not only very well informed but more angelic was very pleasant so please give it a much more note Just during my last call if all this time is possible thank you after advance</v>
      </c>
    </row>
    <row r="1914" ht="15.75" customHeight="1">
      <c r="A1914" s="1" t="s">
        <v>1177</v>
      </c>
      <c r="B1914" s="1">
        <v>1.0</v>
      </c>
      <c r="C1914" s="1" t="s">
        <v>4803</v>
      </c>
      <c r="D1914" s="1" t="s">
        <v>4804</v>
      </c>
      <c r="E1914" s="1" t="s">
        <v>296</v>
      </c>
      <c r="F1914" s="1" t="s">
        <v>11</v>
      </c>
      <c r="G1914" s="1" t="str">
        <f>IFERROR(__xludf.DUMMYFUNCTION("GOOGLETRANSLATE(D1914,""fr"",""en"")"),"#VALUE!")</f>
        <v>#VALUE!</v>
      </c>
    </row>
    <row r="1915" ht="15.75" customHeight="1">
      <c r="A1915" s="1" t="s">
        <v>4225</v>
      </c>
      <c r="B1915" s="1">
        <v>3.0</v>
      </c>
      <c r="C1915" s="1" t="s">
        <v>4805</v>
      </c>
      <c r="D1915" s="1" t="s">
        <v>4806</v>
      </c>
      <c r="E1915" s="1" t="s">
        <v>109</v>
      </c>
      <c r="F1915" s="1" t="s">
        <v>11</v>
      </c>
      <c r="G1915" s="1" t="str">
        <f>IFERROR(__xludf.DUMMYFUNCTION("GOOGLETRANSLATE(D1915,""fr"",""en"")"),"#VALUE!")</f>
        <v>#VALUE!</v>
      </c>
    </row>
    <row r="1916" ht="15.75" customHeight="1">
      <c r="A1916" s="1" t="s">
        <v>4807</v>
      </c>
      <c r="B1916" s="1">
        <v>2.0</v>
      </c>
      <c r="C1916" s="1" t="s">
        <v>4808</v>
      </c>
      <c r="D1916" s="1" t="s">
        <v>4809</v>
      </c>
      <c r="E1916" s="1" t="s">
        <v>296</v>
      </c>
      <c r="F1916" s="1" t="s">
        <v>11</v>
      </c>
      <c r="G1916" s="1" t="str">
        <f>IFERROR(__xludf.DUMMYFUNCTION("GOOGLETRANSLATE(D1916,""fr"",""en"")"),"#VALUE!")</f>
        <v>#VALUE!</v>
      </c>
    </row>
    <row r="1917" ht="15.75" customHeight="1">
      <c r="A1917" s="1" t="s">
        <v>4242</v>
      </c>
      <c r="B1917" s="1">
        <v>3.0</v>
      </c>
      <c r="C1917" s="1" t="s">
        <v>4810</v>
      </c>
      <c r="D1917" s="1" t="s">
        <v>4811</v>
      </c>
      <c r="E1917" s="1" t="s">
        <v>169</v>
      </c>
      <c r="F1917" s="1" t="s">
        <v>11</v>
      </c>
      <c r="G1917" s="1" t="str">
        <f>IFERROR(__xludf.DUMMYFUNCTION("GOOGLETRANSLATE(D1917,""fr"",""en"")"),"#VALUE!")</f>
        <v>#VALUE!</v>
      </c>
    </row>
    <row r="1918" ht="15.75" customHeight="1">
      <c r="A1918" s="1" t="s">
        <v>4812</v>
      </c>
      <c r="B1918" s="1">
        <v>2.0</v>
      </c>
      <c r="C1918" s="1" t="s">
        <v>4813</v>
      </c>
      <c r="D1918" s="1" t="s">
        <v>4814</v>
      </c>
      <c r="E1918" s="1" t="s">
        <v>169</v>
      </c>
      <c r="F1918" s="1" t="s">
        <v>11</v>
      </c>
      <c r="G1918" s="1" t="str">
        <f>IFERROR(__xludf.DUMMYFUNCTION("GOOGLETRANSLATE(D1918,""fr"",""en"")"),"#VALUE!")</f>
        <v>#VALUE!</v>
      </c>
    </row>
    <row r="1919" ht="15.75" customHeight="1">
      <c r="A1919" s="1" t="s">
        <v>3041</v>
      </c>
      <c r="B1919" s="1">
        <v>4.0</v>
      </c>
      <c r="C1919" s="1" t="s">
        <v>4815</v>
      </c>
      <c r="D1919" s="1" t="s">
        <v>4816</v>
      </c>
      <c r="E1919" s="1" t="s">
        <v>10</v>
      </c>
      <c r="F1919" s="1" t="s">
        <v>11</v>
      </c>
      <c r="G1919" s="1" t="str">
        <f>IFERROR(__xludf.DUMMYFUNCTION("GOOGLETRANSLATE(D1919,""fr"",""en"")"),"#VALUE!")</f>
        <v>#VALUE!</v>
      </c>
    </row>
    <row r="1920" ht="15.75" customHeight="1">
      <c r="A1920" s="1" t="s">
        <v>4817</v>
      </c>
      <c r="B1920" s="1">
        <v>4.0</v>
      </c>
      <c r="C1920" s="1" t="s">
        <v>4818</v>
      </c>
      <c r="D1920" s="1" t="s">
        <v>4819</v>
      </c>
      <c r="E1920" s="1" t="s">
        <v>10</v>
      </c>
      <c r="F1920" s="1" t="s">
        <v>11</v>
      </c>
      <c r="G1920" s="1" t="str">
        <f>IFERROR(__xludf.DUMMYFUNCTION("GOOGLETRANSLATE(D1920,""fr"",""en"")"),"#VALUE!")</f>
        <v>#VALUE!</v>
      </c>
    </row>
    <row r="1921" ht="15.75" customHeight="1">
      <c r="A1921" s="1" t="s">
        <v>4820</v>
      </c>
      <c r="B1921" s="1">
        <v>3.0</v>
      </c>
      <c r="C1921" s="1" t="s">
        <v>4821</v>
      </c>
      <c r="D1921" s="1" t="s">
        <v>4822</v>
      </c>
      <c r="E1921" s="1" t="s">
        <v>226</v>
      </c>
      <c r="F1921" s="1" t="s">
        <v>11</v>
      </c>
      <c r="G1921" s="1" t="str">
        <f>IFERROR(__xludf.DUMMYFUNCTION("GOOGLETRANSLATE(D1921,""fr"",""en"")"),"Very disappointed by my last call to the maif for broken ice ... The person on the phone was very unpleasant by asking me very authoritarian not to cut him while I was just telling him that I preferred to put my car at my mechanic (in whom I fully trust)."&amp;" This is the first time that I have been as badly received, it has been to think about the future ...")</f>
        <v>Very disappointed by my last call to the maif for broken ice ... The person on the phone was very unpleasant by asking me very authoritarian not to cut him while I was just telling him that I preferred to put my car at my mechanic (in whom I fully trust). This is the first time that I have been as badly received, it has been to think about the future ...</v>
      </c>
    </row>
    <row r="1922" ht="15.75" customHeight="1">
      <c r="A1922" s="1" t="s">
        <v>647</v>
      </c>
      <c r="B1922" s="1">
        <v>4.0</v>
      </c>
      <c r="C1922" s="1" t="s">
        <v>4823</v>
      </c>
      <c r="D1922" s="1" t="s">
        <v>4824</v>
      </c>
      <c r="E1922" s="1" t="s">
        <v>10</v>
      </c>
      <c r="F1922" s="1" t="s">
        <v>11</v>
      </c>
      <c r="G1922" s="1" t="str">
        <f>IFERROR(__xludf.DUMMYFUNCTION("GOOGLETRANSLATE(D1922,""fr"",""en"")"),"#VALUE!")</f>
        <v>#VALUE!</v>
      </c>
    </row>
    <row r="1923" ht="15.75" customHeight="1">
      <c r="A1923" s="1" t="s">
        <v>1126</v>
      </c>
      <c r="B1923" s="1">
        <v>1.0</v>
      </c>
      <c r="C1923" s="1" t="s">
        <v>4825</v>
      </c>
      <c r="D1923" s="1" t="s">
        <v>4826</v>
      </c>
      <c r="E1923" s="1" t="s">
        <v>554</v>
      </c>
      <c r="F1923" s="1" t="s">
        <v>30</v>
      </c>
      <c r="G1923" s="1" t="str">
        <f>IFERROR(__xludf.DUMMYFUNCTION("GOOGLETRANSLATE(D1923,""fr"",""en"")"),"#VALUE!")</f>
        <v>#VALUE!</v>
      </c>
    </row>
    <row r="1924" ht="15.75" customHeight="1">
      <c r="A1924" s="1" t="s">
        <v>1699</v>
      </c>
      <c r="B1924" s="1">
        <v>4.0</v>
      </c>
      <c r="C1924" s="1" t="s">
        <v>4827</v>
      </c>
      <c r="D1924" s="1" t="s">
        <v>4828</v>
      </c>
      <c r="E1924" s="1" t="s">
        <v>169</v>
      </c>
      <c r="F1924" s="1" t="s">
        <v>11</v>
      </c>
      <c r="G1924" s="1" t="str">
        <f>IFERROR(__xludf.DUMMYFUNCTION("GOOGLETRANSLATE(D1924,""fr"",""en"")"),"#VALUE!")</f>
        <v>#VALUE!</v>
      </c>
    </row>
    <row r="1925" ht="15.75" customHeight="1">
      <c r="A1925" s="1" t="s">
        <v>4829</v>
      </c>
      <c r="B1925" s="1">
        <v>1.0</v>
      </c>
      <c r="C1925" s="1" t="s">
        <v>4830</v>
      </c>
      <c r="D1925" s="1" t="s">
        <v>4831</v>
      </c>
      <c r="E1925" s="1" t="s">
        <v>250</v>
      </c>
      <c r="F1925" s="1" t="s">
        <v>30</v>
      </c>
      <c r="G1925" s="1" t="str">
        <f>IFERROR(__xludf.DUMMYFUNCTION("GOOGLETRANSLATE(D1925,""fr"",""en"")"),"#VALUE!")</f>
        <v>#VALUE!</v>
      </c>
    </row>
    <row r="1926" ht="15.75" customHeight="1">
      <c r="A1926" s="1" t="s">
        <v>4832</v>
      </c>
      <c r="B1926" s="1">
        <v>5.0</v>
      </c>
      <c r="C1926" s="1" t="s">
        <v>4833</v>
      </c>
      <c r="D1926" s="1" t="s">
        <v>4834</v>
      </c>
      <c r="E1926" s="1" t="s">
        <v>21</v>
      </c>
      <c r="F1926" s="1" t="s">
        <v>11</v>
      </c>
      <c r="G1926" s="1" t="str">
        <f>IFERROR(__xludf.DUMMYFUNCTION("GOOGLETRANSLATE(D1926,""fr"",""en"")"),"#VALUE!")</f>
        <v>#VALUE!</v>
      </c>
    </row>
    <row r="1927" ht="15.75" customHeight="1">
      <c r="A1927" s="1" t="s">
        <v>908</v>
      </c>
      <c r="B1927" s="1">
        <v>2.0</v>
      </c>
      <c r="C1927" s="1" t="s">
        <v>4835</v>
      </c>
      <c r="D1927" s="1" t="s">
        <v>4836</v>
      </c>
      <c r="E1927" s="1" t="s">
        <v>10</v>
      </c>
      <c r="F1927" s="1" t="s">
        <v>11</v>
      </c>
      <c r="G1927" s="1" t="str">
        <f>IFERROR(__xludf.DUMMYFUNCTION("GOOGLETRANSLATE(D1927,""fr"",""en"")"),"#VALUE!")</f>
        <v>#VALUE!</v>
      </c>
    </row>
    <row r="1928" ht="15.75" customHeight="1">
      <c r="A1928" s="1" t="s">
        <v>4837</v>
      </c>
      <c r="B1928" s="1">
        <v>1.0</v>
      </c>
      <c r="C1928" s="1" t="s">
        <v>4838</v>
      </c>
      <c r="D1928" s="1" t="s">
        <v>4839</v>
      </c>
      <c r="E1928" s="1" t="s">
        <v>29</v>
      </c>
      <c r="F1928" s="1" t="s">
        <v>30</v>
      </c>
      <c r="G1928" s="1" t="str">
        <f>IFERROR(__xludf.DUMMYFUNCTION("GOOGLETRANSLATE(D1928,""fr"",""en"")"),"#VALUE!")</f>
        <v>#VALUE!</v>
      </c>
    </row>
    <row r="1929" ht="15.75" customHeight="1">
      <c r="A1929" s="1" t="s">
        <v>67</v>
      </c>
      <c r="B1929" s="1">
        <v>1.0</v>
      </c>
      <c r="C1929" s="1" t="s">
        <v>4840</v>
      </c>
      <c r="D1929" s="1" t="s">
        <v>4841</v>
      </c>
      <c r="E1929" s="1" t="s">
        <v>750</v>
      </c>
      <c r="F1929" s="1" t="s">
        <v>110</v>
      </c>
      <c r="G1929" s="1" t="str">
        <f>IFERROR(__xludf.DUMMYFUNCTION("GOOGLETRANSLATE(D1929,""fr"",""en"")"),"#VALUE!")</f>
        <v>#VALUE!</v>
      </c>
    </row>
    <row r="1930" ht="15.75" customHeight="1">
      <c r="A1930" s="1" t="s">
        <v>367</v>
      </c>
      <c r="B1930" s="1">
        <v>3.0</v>
      </c>
      <c r="C1930" s="1" t="s">
        <v>4842</v>
      </c>
      <c r="D1930" s="1" t="s">
        <v>4843</v>
      </c>
      <c r="E1930" s="1" t="s">
        <v>10</v>
      </c>
      <c r="F1930" s="1" t="s">
        <v>11</v>
      </c>
      <c r="G1930" s="1" t="str">
        <f>IFERROR(__xludf.DUMMYFUNCTION("GOOGLETRANSLATE(D1930,""fr"",""en"")"),"#VALUE!")</f>
        <v>#VALUE!</v>
      </c>
    </row>
    <row r="1931" ht="15.75" customHeight="1">
      <c r="A1931" s="1" t="s">
        <v>4844</v>
      </c>
      <c r="B1931" s="1">
        <v>2.0</v>
      </c>
      <c r="C1931" s="1" t="s">
        <v>4845</v>
      </c>
      <c r="D1931" s="1" t="s">
        <v>4846</v>
      </c>
      <c r="E1931" s="1" t="s">
        <v>65</v>
      </c>
      <c r="F1931" s="1" t="s">
        <v>66</v>
      </c>
      <c r="G1931" s="1" t="str">
        <f>IFERROR(__xludf.DUMMYFUNCTION("GOOGLETRANSLATE(D1931,""fr"",""en"")"),"#VALUE!")</f>
        <v>#VALUE!</v>
      </c>
    </row>
    <row r="1932" ht="15.75" customHeight="1">
      <c r="A1932" s="1" t="s">
        <v>2109</v>
      </c>
      <c r="B1932" s="1">
        <v>5.0</v>
      </c>
      <c r="C1932" s="1" t="s">
        <v>4847</v>
      </c>
      <c r="D1932" s="1" t="s">
        <v>4848</v>
      </c>
      <c r="E1932" s="1" t="s">
        <v>21</v>
      </c>
      <c r="F1932" s="1" t="s">
        <v>11</v>
      </c>
      <c r="G1932" s="1" t="str">
        <f>IFERROR(__xludf.DUMMYFUNCTION("GOOGLETRANSLATE(D1932,""fr"",""en"")"),"#VALUE!")</f>
        <v>#VALUE!</v>
      </c>
    </row>
    <row r="1933" ht="15.75" customHeight="1">
      <c r="A1933" s="1" t="s">
        <v>4849</v>
      </c>
      <c r="B1933" s="1">
        <v>1.0</v>
      </c>
      <c r="C1933" s="1" t="s">
        <v>4850</v>
      </c>
      <c r="D1933" s="1" t="s">
        <v>4851</v>
      </c>
      <c r="E1933" s="1" t="s">
        <v>21</v>
      </c>
      <c r="F1933" s="1" t="s">
        <v>11</v>
      </c>
      <c r="G1933" s="1" t="str">
        <f>IFERROR(__xludf.DUMMYFUNCTION("GOOGLETRANSLATE(D1933,""fr"",""en"")"),"#VALUE!")</f>
        <v>#VALUE!</v>
      </c>
    </row>
    <row r="1934" ht="15.75" customHeight="1">
      <c r="A1934" s="1" t="s">
        <v>4852</v>
      </c>
      <c r="B1934" s="1">
        <v>1.0</v>
      </c>
      <c r="C1934" s="1" t="s">
        <v>4853</v>
      </c>
      <c r="D1934" s="1" t="s">
        <v>4854</v>
      </c>
      <c r="E1934" s="1" t="s">
        <v>273</v>
      </c>
      <c r="F1934" s="1" t="s">
        <v>11</v>
      </c>
      <c r="G1934" s="1" t="str">
        <f>IFERROR(__xludf.DUMMYFUNCTION("GOOGLETRANSLATE(D1934,""fr"",""en"")"),"#VALUE!")</f>
        <v>#VALUE!</v>
      </c>
    </row>
    <row r="1935" ht="15.75" customHeight="1">
      <c r="A1935" s="1" t="s">
        <v>1358</v>
      </c>
      <c r="B1935" s="1">
        <v>2.0</v>
      </c>
      <c r="C1935" s="1" t="s">
        <v>4855</v>
      </c>
      <c r="D1935" s="1" t="s">
        <v>4856</v>
      </c>
      <c r="E1935" s="1" t="s">
        <v>10</v>
      </c>
      <c r="F1935" s="1" t="s">
        <v>11</v>
      </c>
      <c r="G1935" s="1" t="str">
        <f>IFERROR(__xludf.DUMMYFUNCTION("GOOGLETRANSLATE(D1935,""fr"",""en"")"),"#VALUE!")</f>
        <v>#VALUE!</v>
      </c>
    </row>
    <row r="1936" ht="15.75" customHeight="1">
      <c r="A1936" s="1" t="s">
        <v>3022</v>
      </c>
      <c r="B1936" s="1">
        <v>1.0</v>
      </c>
      <c r="C1936" s="1" t="s">
        <v>4857</v>
      </c>
      <c r="D1936" s="1" t="s">
        <v>4858</v>
      </c>
      <c r="E1936" s="1" t="s">
        <v>226</v>
      </c>
      <c r="F1936" s="1" t="s">
        <v>11</v>
      </c>
      <c r="G1936" s="1" t="str">
        <f>IFERROR(__xludf.DUMMYFUNCTION("GOOGLETRANSLATE(D1936,""fr"",""en"")"),"#VALUE!")</f>
        <v>#VALUE!</v>
      </c>
    </row>
    <row r="1937" ht="15.75" customHeight="1">
      <c r="A1937" s="1" t="s">
        <v>670</v>
      </c>
      <c r="B1937" s="1">
        <v>1.0</v>
      </c>
      <c r="C1937" s="1" t="s">
        <v>4859</v>
      </c>
      <c r="D1937" s="1" t="s">
        <v>4860</v>
      </c>
      <c r="E1937" s="1" t="s">
        <v>65</v>
      </c>
      <c r="F1937" s="1" t="s">
        <v>66</v>
      </c>
      <c r="G1937" s="1" t="str">
        <f>IFERROR(__xludf.DUMMYFUNCTION("GOOGLETRANSLATE(D1937,""fr"",""en"")"),"#VALUE!")</f>
        <v>#VALUE!</v>
      </c>
    </row>
    <row r="1938" ht="15.75" customHeight="1">
      <c r="A1938" s="1" t="s">
        <v>929</v>
      </c>
      <c r="B1938" s="1">
        <v>1.0</v>
      </c>
      <c r="C1938" s="1" t="s">
        <v>4861</v>
      </c>
      <c r="D1938" s="1" t="s">
        <v>4862</v>
      </c>
      <c r="E1938" s="1" t="s">
        <v>52</v>
      </c>
      <c r="F1938" s="1" t="s">
        <v>4863</v>
      </c>
      <c r="G1938" s="1" t="str">
        <f>IFERROR(__xludf.DUMMYFUNCTION("GOOGLETRANSLATE(D1938,""fr"",""en"")"),"#VALUE!")</f>
        <v>#VALUE!</v>
      </c>
    </row>
    <row r="1939" ht="15.75" customHeight="1">
      <c r="A1939" s="1" t="s">
        <v>597</v>
      </c>
      <c r="B1939" s="1">
        <v>1.0</v>
      </c>
      <c r="C1939" s="1" t="s">
        <v>4864</v>
      </c>
      <c r="D1939" s="1" t="s">
        <v>4865</v>
      </c>
      <c r="E1939" s="1" t="s">
        <v>10</v>
      </c>
      <c r="F1939" s="1" t="s">
        <v>11</v>
      </c>
      <c r="G1939" s="1" t="str">
        <f>IFERROR(__xludf.DUMMYFUNCTION("GOOGLETRANSLATE(D1939,""fr"",""en"")"),"#VALUE!")</f>
        <v>#VALUE!</v>
      </c>
    </row>
    <row r="1940" ht="15.75" customHeight="1">
      <c r="A1940" s="1" t="s">
        <v>4866</v>
      </c>
      <c r="B1940" s="1">
        <v>1.0</v>
      </c>
      <c r="C1940" s="1" t="s">
        <v>4867</v>
      </c>
      <c r="D1940" s="1" t="s">
        <v>4868</v>
      </c>
      <c r="E1940" s="1" t="s">
        <v>196</v>
      </c>
      <c r="F1940" s="1" t="s">
        <v>118</v>
      </c>
      <c r="G1940" s="1" t="str">
        <f>IFERROR(__xludf.DUMMYFUNCTION("GOOGLETRANSLATE(D1940,""fr"",""en"")"),"#VALUE!")</f>
        <v>#VALUE!</v>
      </c>
    </row>
    <row r="1941" ht="15.75" customHeight="1">
      <c r="A1941" s="1" t="s">
        <v>4869</v>
      </c>
      <c r="B1941" s="1">
        <v>1.0</v>
      </c>
      <c r="C1941" s="1" t="s">
        <v>3122</v>
      </c>
      <c r="D1941" s="1" t="s">
        <v>4870</v>
      </c>
      <c r="E1941" s="1" t="s">
        <v>25</v>
      </c>
      <c r="F1941" s="1" t="s">
        <v>11</v>
      </c>
      <c r="G1941" s="1" t="str">
        <f>IFERROR(__xludf.DUMMYFUNCTION("GOOGLETRANSLATE(D1941,""fr"",""en"")"),"#VALUE!")</f>
        <v>#VALUE!</v>
      </c>
    </row>
    <row r="1942" ht="15.75" customHeight="1">
      <c r="A1942" s="1" t="s">
        <v>1253</v>
      </c>
      <c r="B1942" s="1">
        <v>1.0</v>
      </c>
      <c r="C1942" s="1" t="s">
        <v>4871</v>
      </c>
      <c r="D1942" s="1" t="s">
        <v>4872</v>
      </c>
      <c r="E1942" s="1" t="s">
        <v>10</v>
      </c>
      <c r="F1942" s="1" t="s">
        <v>11</v>
      </c>
      <c r="G1942" s="1" t="str">
        <f>IFERROR(__xludf.DUMMYFUNCTION("GOOGLETRANSLATE(D1942,""fr"",""en"")"),"#VALUE!")</f>
        <v>#VALUE!</v>
      </c>
    </row>
    <row r="1943" ht="15.75" customHeight="1">
      <c r="A1943" s="1" t="s">
        <v>1663</v>
      </c>
      <c r="B1943" s="1">
        <v>4.0</v>
      </c>
      <c r="C1943" s="1" t="s">
        <v>4873</v>
      </c>
      <c r="D1943" s="1" t="s">
        <v>4874</v>
      </c>
      <c r="E1943" s="1" t="s">
        <v>65</v>
      </c>
      <c r="F1943" s="1" t="s">
        <v>66</v>
      </c>
      <c r="G1943" s="1" t="str">
        <f>IFERROR(__xludf.DUMMYFUNCTION("GOOGLETRANSLATE(D1943,""fr"",""en"")"),"#VALUE!")</f>
        <v>#VALUE!</v>
      </c>
    </row>
    <row r="1944" ht="15.75" customHeight="1">
      <c r="A1944" s="1" t="s">
        <v>59</v>
      </c>
      <c r="B1944" s="1">
        <v>3.0</v>
      </c>
      <c r="C1944" s="1" t="s">
        <v>4875</v>
      </c>
      <c r="D1944" s="1" t="s">
        <v>4876</v>
      </c>
      <c r="E1944" s="1" t="s">
        <v>21</v>
      </c>
      <c r="F1944" s="1" t="s">
        <v>11</v>
      </c>
      <c r="G1944" s="1" t="str">
        <f>IFERROR(__xludf.DUMMYFUNCTION("GOOGLETRANSLATE(D1944,""fr"",""en"")"),"#VALUE!")</f>
        <v>#VALUE!</v>
      </c>
    </row>
    <row r="1945" ht="15.75" customHeight="1">
      <c r="A1945" s="1" t="s">
        <v>2141</v>
      </c>
      <c r="B1945" s="1">
        <v>2.0</v>
      </c>
      <c r="C1945" s="1" t="s">
        <v>4877</v>
      </c>
      <c r="D1945" s="1" t="s">
        <v>4878</v>
      </c>
      <c r="E1945" s="1" t="s">
        <v>10</v>
      </c>
      <c r="F1945" s="1" t="s">
        <v>11</v>
      </c>
      <c r="G1945" s="1" t="str">
        <f>IFERROR(__xludf.DUMMYFUNCTION("GOOGLETRANSLATE(D1945,""fr"",""en"")"),"#VALUE!")</f>
        <v>#VALUE!</v>
      </c>
    </row>
    <row r="1946" ht="15.75" customHeight="1">
      <c r="A1946" s="1" t="s">
        <v>374</v>
      </c>
      <c r="B1946" s="1">
        <v>2.0</v>
      </c>
      <c r="C1946" s="1" t="s">
        <v>4879</v>
      </c>
      <c r="D1946" s="1" t="s">
        <v>4880</v>
      </c>
      <c r="E1946" s="1" t="s">
        <v>176</v>
      </c>
      <c r="F1946" s="1" t="s">
        <v>66</v>
      </c>
      <c r="G1946" s="1" t="str">
        <f>IFERROR(__xludf.DUMMYFUNCTION("GOOGLETRANSLATE(D1946,""fr"",""en"")"),"#VALUE!")</f>
        <v>#VALUE!</v>
      </c>
    </row>
    <row r="1947" ht="15.75" customHeight="1">
      <c r="A1947" s="1" t="s">
        <v>3312</v>
      </c>
      <c r="B1947" s="1">
        <v>1.0</v>
      </c>
      <c r="C1947" s="1" t="s">
        <v>4881</v>
      </c>
      <c r="D1947" s="1" t="s">
        <v>4882</v>
      </c>
      <c r="E1947" s="1" t="s">
        <v>10</v>
      </c>
      <c r="F1947" s="1" t="s">
        <v>11</v>
      </c>
      <c r="G1947" s="1" t="str">
        <f>IFERROR(__xludf.DUMMYFUNCTION("GOOGLETRANSLATE(D1947,""fr"",""en"")"),"#VALUE!")</f>
        <v>#VALUE!</v>
      </c>
    </row>
    <row r="1948" ht="15.75" customHeight="1">
      <c r="A1948" s="1" t="s">
        <v>4883</v>
      </c>
      <c r="B1948" s="1">
        <v>4.0</v>
      </c>
      <c r="C1948" s="1" t="s">
        <v>4884</v>
      </c>
      <c r="D1948" s="1" t="s">
        <v>4885</v>
      </c>
      <c r="E1948" s="1" t="s">
        <v>10</v>
      </c>
      <c r="F1948" s="1" t="s">
        <v>11</v>
      </c>
      <c r="G1948" s="1" t="str">
        <f>IFERROR(__xludf.DUMMYFUNCTION("GOOGLETRANSLATE(D1948,""fr"",""en"")"),"#VALUE!")</f>
        <v>#VALUE!</v>
      </c>
    </row>
    <row r="1949" ht="15.75" customHeight="1">
      <c r="A1949" s="1" t="s">
        <v>4023</v>
      </c>
      <c r="B1949" s="1">
        <v>1.0</v>
      </c>
      <c r="C1949" s="1" t="s">
        <v>4886</v>
      </c>
      <c r="D1949" s="1" t="s">
        <v>4887</v>
      </c>
      <c r="E1949" s="1" t="s">
        <v>159</v>
      </c>
      <c r="F1949" s="1" t="s">
        <v>39</v>
      </c>
      <c r="G1949" s="1" t="str">
        <f>IFERROR(__xludf.DUMMYFUNCTION("GOOGLETRANSLATE(D1949,""fr"",""en"")"),"#VALUE!")</f>
        <v>#VALUE!</v>
      </c>
    </row>
    <row r="1950" ht="15.75" customHeight="1">
      <c r="A1950" s="1" t="s">
        <v>170</v>
      </c>
      <c r="B1950" s="1">
        <v>5.0</v>
      </c>
      <c r="C1950" s="1" t="s">
        <v>4888</v>
      </c>
      <c r="D1950" s="1" t="s">
        <v>4889</v>
      </c>
      <c r="E1950" s="1" t="s">
        <v>176</v>
      </c>
      <c r="F1950" s="1" t="s">
        <v>66</v>
      </c>
      <c r="G1950" s="1" t="str">
        <f>IFERROR(__xludf.DUMMYFUNCTION("GOOGLETRANSLATE(D1950,""fr"",""en"")"),"#VALUE!")</f>
        <v>#VALUE!</v>
      </c>
    </row>
    <row r="1951" ht="15.75" customHeight="1">
      <c r="A1951" s="1" t="s">
        <v>245</v>
      </c>
      <c r="B1951" s="1">
        <v>4.0</v>
      </c>
      <c r="C1951" s="1" t="s">
        <v>4890</v>
      </c>
      <c r="D1951" s="1" t="s">
        <v>4891</v>
      </c>
      <c r="E1951" s="1" t="s">
        <v>21</v>
      </c>
      <c r="F1951" s="1" t="s">
        <v>11</v>
      </c>
      <c r="G1951" s="1" t="str">
        <f>IFERROR(__xludf.DUMMYFUNCTION("GOOGLETRANSLATE(D1951,""fr"",""en"")"),"#VALUE!")</f>
        <v>#VALUE!</v>
      </c>
    </row>
    <row r="1952" ht="15.75" customHeight="1">
      <c r="A1952" s="1" t="s">
        <v>1753</v>
      </c>
      <c r="B1952" s="1">
        <v>4.0</v>
      </c>
      <c r="C1952" s="1" t="s">
        <v>4892</v>
      </c>
      <c r="D1952" s="1" t="s">
        <v>4893</v>
      </c>
      <c r="E1952" s="1" t="s">
        <v>21</v>
      </c>
      <c r="F1952" s="1" t="s">
        <v>11</v>
      </c>
      <c r="G1952" s="1" t="str">
        <f>IFERROR(__xludf.DUMMYFUNCTION("GOOGLETRANSLATE(D1952,""fr"",""en"")"),"#VALUE!")</f>
        <v>#VALUE!</v>
      </c>
    </row>
    <row r="1953" ht="15.75" customHeight="1">
      <c r="A1953" s="1" t="s">
        <v>4007</v>
      </c>
      <c r="B1953" s="1">
        <v>4.0</v>
      </c>
      <c r="C1953" s="1" t="s">
        <v>4894</v>
      </c>
      <c r="D1953" s="1" t="s">
        <v>4895</v>
      </c>
      <c r="E1953" s="1" t="s">
        <v>21</v>
      </c>
      <c r="F1953" s="1" t="s">
        <v>11</v>
      </c>
      <c r="G1953" s="1" t="str">
        <f>IFERROR(__xludf.DUMMYFUNCTION("GOOGLETRANSLATE(D1953,""fr"",""en"")"),"#VALUE!")</f>
        <v>#VALUE!</v>
      </c>
    </row>
    <row r="1954" ht="15.75" customHeight="1">
      <c r="A1954" s="1" t="s">
        <v>4896</v>
      </c>
      <c r="B1954" s="1">
        <v>3.0</v>
      </c>
      <c r="C1954" s="1" t="s">
        <v>4897</v>
      </c>
      <c r="D1954" s="1" t="s">
        <v>4898</v>
      </c>
      <c r="E1954" s="1" t="s">
        <v>614</v>
      </c>
      <c r="F1954" s="1" t="s">
        <v>30</v>
      </c>
      <c r="G1954" s="1" t="str">
        <f>IFERROR(__xludf.DUMMYFUNCTION("GOOGLETRANSLATE(D1954,""fr"",""en"")"),"#VALUE!")</f>
        <v>#VALUE!</v>
      </c>
    </row>
    <row r="1955" ht="15.75" customHeight="1">
      <c r="A1955" s="1" t="s">
        <v>236</v>
      </c>
      <c r="B1955" s="1">
        <v>5.0</v>
      </c>
      <c r="C1955" s="1" t="s">
        <v>4899</v>
      </c>
      <c r="D1955" s="1" t="s">
        <v>4900</v>
      </c>
      <c r="E1955" s="1" t="s">
        <v>10</v>
      </c>
      <c r="F1955" s="1" t="s">
        <v>11</v>
      </c>
      <c r="G1955" s="1" t="str">
        <f>IFERROR(__xludf.DUMMYFUNCTION("GOOGLETRANSLATE(D1955,""fr"",""en"")"),"#VALUE!")</f>
        <v>#VALUE!</v>
      </c>
    </row>
    <row r="1956" ht="15.75" customHeight="1">
      <c r="A1956" s="1" t="s">
        <v>31</v>
      </c>
      <c r="B1956" s="1">
        <v>4.0</v>
      </c>
      <c r="C1956" s="1" t="s">
        <v>4901</v>
      </c>
      <c r="D1956" s="1" t="s">
        <v>4902</v>
      </c>
      <c r="E1956" s="1" t="s">
        <v>21</v>
      </c>
      <c r="F1956" s="1" t="s">
        <v>11</v>
      </c>
      <c r="G1956" s="1" t="str">
        <f>IFERROR(__xludf.DUMMYFUNCTION("GOOGLETRANSLATE(D1956,""fr"",""en"")"),"#VALUE!")</f>
        <v>#VALUE!</v>
      </c>
    </row>
    <row r="1957" ht="15.75" customHeight="1">
      <c r="A1957" s="1" t="s">
        <v>97</v>
      </c>
      <c r="B1957" s="1">
        <v>1.0</v>
      </c>
      <c r="C1957" s="1" t="s">
        <v>4903</v>
      </c>
      <c r="D1957" s="1" t="s">
        <v>4904</v>
      </c>
      <c r="E1957" s="1" t="s">
        <v>10</v>
      </c>
      <c r="F1957" s="1" t="s">
        <v>110</v>
      </c>
      <c r="G1957" s="1" t="str">
        <f>IFERROR(__xludf.DUMMYFUNCTION("GOOGLETRANSLATE(D1957,""fr"",""en"")"),"#VALUE!")</f>
        <v>#VALUE!</v>
      </c>
    </row>
    <row r="1958" ht="15.75" customHeight="1">
      <c r="A1958" s="1" t="s">
        <v>695</v>
      </c>
      <c r="B1958" s="1">
        <v>2.0</v>
      </c>
      <c r="C1958" s="1" t="s">
        <v>4905</v>
      </c>
      <c r="D1958" s="1" t="s">
        <v>4906</v>
      </c>
      <c r="E1958" s="1" t="s">
        <v>226</v>
      </c>
      <c r="F1958" s="1" t="s">
        <v>11</v>
      </c>
      <c r="G1958" s="1" t="str">
        <f>IFERROR(__xludf.DUMMYFUNCTION("GOOGLETRANSLATE(D1958,""fr"",""en"")"),"#VALUE!")</f>
        <v>#VALUE!</v>
      </c>
    </row>
    <row r="1959" ht="15.75" customHeight="1">
      <c r="A1959" s="1" t="s">
        <v>4907</v>
      </c>
      <c r="B1959" s="1">
        <v>3.0</v>
      </c>
      <c r="C1959" s="1" t="s">
        <v>4908</v>
      </c>
      <c r="D1959" s="1" t="s">
        <v>4909</v>
      </c>
      <c r="E1959" s="1" t="s">
        <v>1192</v>
      </c>
      <c r="F1959" s="1" t="s">
        <v>110</v>
      </c>
      <c r="G1959" s="1" t="str">
        <f>IFERROR(__xludf.DUMMYFUNCTION("GOOGLETRANSLATE(D1959,""fr"",""en"")"),"#VALUE!")</f>
        <v>#VALUE!</v>
      </c>
    </row>
    <row r="1960" ht="15.75" customHeight="1">
      <c r="A1960" s="1" t="s">
        <v>3727</v>
      </c>
      <c r="B1960" s="1">
        <v>1.0</v>
      </c>
      <c r="C1960" s="1" t="s">
        <v>4910</v>
      </c>
      <c r="D1960" s="1" t="s">
        <v>4911</v>
      </c>
      <c r="E1960" s="1" t="s">
        <v>355</v>
      </c>
      <c r="F1960" s="1" t="s">
        <v>110</v>
      </c>
      <c r="G1960" s="1" t="str">
        <f>IFERROR(__xludf.DUMMYFUNCTION("GOOGLETRANSLATE(D1960,""fr"",""en"")"),"#VALUE!")</f>
        <v>#VALUE!</v>
      </c>
    </row>
    <row r="1961" ht="15.75" customHeight="1">
      <c r="A1961" s="1" t="s">
        <v>532</v>
      </c>
      <c r="B1961" s="1">
        <v>5.0</v>
      </c>
      <c r="C1961" s="1" t="s">
        <v>4912</v>
      </c>
      <c r="D1961" s="1" t="s">
        <v>4913</v>
      </c>
      <c r="E1961" s="1" t="s">
        <v>21</v>
      </c>
      <c r="F1961" s="1" t="s">
        <v>11</v>
      </c>
      <c r="G1961" s="1" t="str">
        <f>IFERROR(__xludf.DUMMYFUNCTION("GOOGLETRANSLATE(D1961,""fr"",""en"")"),"#VALUE!")</f>
        <v>#VALUE!</v>
      </c>
    </row>
    <row r="1962" ht="15.75" customHeight="1">
      <c r="A1962" s="1" t="s">
        <v>449</v>
      </c>
      <c r="B1962" s="1">
        <v>2.0</v>
      </c>
      <c r="C1962" s="1" t="s">
        <v>4914</v>
      </c>
      <c r="D1962" s="1" t="s">
        <v>4915</v>
      </c>
      <c r="E1962" s="1" t="s">
        <v>52</v>
      </c>
      <c r="F1962" s="1" t="s">
        <v>11</v>
      </c>
      <c r="G1962" s="1" t="str">
        <f>IFERROR(__xludf.DUMMYFUNCTION("GOOGLETRANSLATE(D1962,""fr"",""en"")"),"#VALUE!")</f>
        <v>#VALUE!</v>
      </c>
    </row>
    <row r="1963" ht="15.75" customHeight="1">
      <c r="A1963" s="1" t="s">
        <v>861</v>
      </c>
      <c r="B1963" s="1">
        <v>1.0</v>
      </c>
      <c r="C1963" s="1" t="s">
        <v>4916</v>
      </c>
      <c r="D1963" s="1" t="s">
        <v>4917</v>
      </c>
      <c r="E1963" s="1" t="s">
        <v>296</v>
      </c>
      <c r="F1963" s="1" t="s">
        <v>118</v>
      </c>
      <c r="G1963" s="1" t="str">
        <f>IFERROR(__xludf.DUMMYFUNCTION("GOOGLETRANSLATE(D1963,""fr"",""en"")"),"#VALUE!")</f>
        <v>#VALUE!</v>
      </c>
    </row>
    <row r="1964" ht="15.75" customHeight="1">
      <c r="A1964" s="1" t="s">
        <v>1121</v>
      </c>
      <c r="B1964" s="1">
        <v>4.0</v>
      </c>
      <c r="C1964" s="1" t="s">
        <v>4918</v>
      </c>
      <c r="D1964" s="1" t="s">
        <v>4919</v>
      </c>
      <c r="E1964" s="1" t="s">
        <v>21</v>
      </c>
      <c r="F1964" s="1" t="s">
        <v>11</v>
      </c>
      <c r="G1964" s="1" t="str">
        <f>IFERROR(__xludf.DUMMYFUNCTION("GOOGLETRANSLATE(D1964,""fr"",""en"")"),"#VALUE!")</f>
        <v>#VALUE!</v>
      </c>
    </row>
    <row r="1965" ht="15.75" customHeight="1">
      <c r="A1965" s="1" t="s">
        <v>2977</v>
      </c>
      <c r="B1965" s="1">
        <v>1.0</v>
      </c>
      <c r="C1965" s="1" t="s">
        <v>4920</v>
      </c>
      <c r="D1965" s="1" t="s">
        <v>4921</v>
      </c>
      <c r="E1965" s="1" t="s">
        <v>296</v>
      </c>
      <c r="F1965" s="1" t="s">
        <v>11</v>
      </c>
      <c r="G1965" s="1" t="str">
        <f>IFERROR(__xludf.DUMMYFUNCTION("GOOGLETRANSLATE(D1965,""fr"",""en"")"),"#VALUE!")</f>
        <v>#VALUE!</v>
      </c>
    </row>
    <row r="1966" ht="15.75" customHeight="1">
      <c r="A1966" s="1" t="s">
        <v>3988</v>
      </c>
      <c r="B1966" s="1">
        <v>3.0</v>
      </c>
      <c r="C1966" s="1" t="s">
        <v>4922</v>
      </c>
      <c r="D1966" s="1" t="s">
        <v>4923</v>
      </c>
      <c r="E1966" s="1" t="s">
        <v>280</v>
      </c>
      <c r="F1966" s="1" t="s">
        <v>11</v>
      </c>
      <c r="G1966" s="1" t="str">
        <f>IFERROR(__xludf.DUMMYFUNCTION("GOOGLETRANSLATE(D1966,""fr"",""en"")"),"#VALUE!")</f>
        <v>#VALUE!</v>
      </c>
    </row>
    <row r="1967" ht="15.75" customHeight="1">
      <c r="A1967" s="1" t="s">
        <v>1180</v>
      </c>
      <c r="B1967" s="1">
        <v>4.0</v>
      </c>
      <c r="C1967" s="1" t="s">
        <v>4924</v>
      </c>
      <c r="D1967" s="1" t="s">
        <v>4925</v>
      </c>
      <c r="E1967" s="1" t="s">
        <v>65</v>
      </c>
      <c r="F1967" s="1" t="s">
        <v>66</v>
      </c>
      <c r="G1967" s="1" t="str">
        <f>IFERROR(__xludf.DUMMYFUNCTION("GOOGLETRANSLATE(D1967,""fr"",""en"")"),"#VALUE!")</f>
        <v>#VALUE!</v>
      </c>
    </row>
    <row r="1968" ht="15.75" customHeight="1">
      <c r="A1968" s="1" t="s">
        <v>4926</v>
      </c>
      <c r="B1968" s="1">
        <v>5.0</v>
      </c>
      <c r="C1968" s="1" t="s">
        <v>4927</v>
      </c>
      <c r="D1968" s="1" t="s">
        <v>4928</v>
      </c>
      <c r="E1968" s="1" t="s">
        <v>29</v>
      </c>
      <c r="F1968" s="1" t="s">
        <v>30</v>
      </c>
      <c r="G1968" s="1" t="str">
        <f>IFERROR(__xludf.DUMMYFUNCTION("GOOGLETRANSLATE(D1968,""fr"",""en"")"),"#VALUE!")</f>
        <v>#VALUE!</v>
      </c>
    </row>
    <row r="1969" ht="15.75" customHeight="1">
      <c r="A1969" s="1" t="s">
        <v>2533</v>
      </c>
      <c r="B1969" s="1">
        <v>4.0</v>
      </c>
      <c r="C1969" s="1" t="s">
        <v>4929</v>
      </c>
      <c r="D1969" s="1" t="s">
        <v>4930</v>
      </c>
      <c r="E1969" s="1" t="s">
        <v>10</v>
      </c>
      <c r="F1969" s="1" t="s">
        <v>11</v>
      </c>
      <c r="G1969" s="1" t="str">
        <f>IFERROR(__xludf.DUMMYFUNCTION("GOOGLETRANSLATE(D1969,""fr"",""en"")"),"#VALUE!")</f>
        <v>#VALUE!</v>
      </c>
    </row>
    <row r="1970" ht="15.75" customHeight="1">
      <c r="A1970" s="1" t="s">
        <v>1439</v>
      </c>
      <c r="B1970" s="1">
        <v>5.0</v>
      </c>
      <c r="C1970" s="1" t="s">
        <v>4931</v>
      </c>
      <c r="D1970" s="1" t="s">
        <v>4932</v>
      </c>
      <c r="E1970" s="1" t="s">
        <v>21</v>
      </c>
      <c r="F1970" s="1" t="s">
        <v>11</v>
      </c>
      <c r="G1970" s="1" t="str">
        <f>IFERROR(__xludf.DUMMYFUNCTION("GOOGLETRANSLATE(D1970,""fr"",""en"")"),"#VALUE!")</f>
        <v>#VALUE!</v>
      </c>
    </row>
    <row r="1971" ht="15.75" customHeight="1">
      <c r="A1971" s="1" t="s">
        <v>2737</v>
      </c>
      <c r="B1971" s="1">
        <v>1.0</v>
      </c>
      <c r="C1971" s="1" t="s">
        <v>4933</v>
      </c>
      <c r="D1971" s="1" t="s">
        <v>4934</v>
      </c>
      <c r="E1971" s="1" t="s">
        <v>25</v>
      </c>
      <c r="F1971" s="1" t="s">
        <v>11</v>
      </c>
      <c r="G1971" s="1" t="str">
        <f>IFERROR(__xludf.DUMMYFUNCTION("GOOGLETRANSLATE(D1971,""fr"",""en"")"),"#VALUE!")</f>
        <v>#VALUE!</v>
      </c>
    </row>
    <row r="1972" ht="15.75" customHeight="1">
      <c r="A1972" s="1" t="s">
        <v>485</v>
      </c>
      <c r="B1972" s="1">
        <v>5.0</v>
      </c>
      <c r="C1972" s="1" t="s">
        <v>4935</v>
      </c>
      <c r="D1972" s="1" t="s">
        <v>4936</v>
      </c>
      <c r="E1972" s="1" t="s">
        <v>21</v>
      </c>
      <c r="F1972" s="1" t="s">
        <v>11</v>
      </c>
      <c r="G1972" s="1" t="str">
        <f>IFERROR(__xludf.DUMMYFUNCTION("GOOGLETRANSLATE(D1972,""fr"",""en"")"),"#VALUE!")</f>
        <v>#VALUE!</v>
      </c>
    </row>
    <row r="1973" ht="15.75" customHeight="1">
      <c r="A1973" s="1" t="s">
        <v>4937</v>
      </c>
      <c r="B1973" s="1">
        <v>1.0</v>
      </c>
      <c r="C1973" s="1" t="s">
        <v>4938</v>
      </c>
      <c r="D1973" s="1" t="s">
        <v>4939</v>
      </c>
      <c r="E1973" s="1" t="s">
        <v>273</v>
      </c>
      <c r="F1973" s="1" t="s">
        <v>110</v>
      </c>
      <c r="G1973" s="1" t="str">
        <f>IFERROR(__xludf.DUMMYFUNCTION("GOOGLETRANSLATE(D1973,""fr"",""en"")"),"#VALUE!")</f>
        <v>#VALUE!</v>
      </c>
    </row>
    <row r="1974" ht="15.75" customHeight="1">
      <c r="A1974" s="1" t="s">
        <v>1495</v>
      </c>
      <c r="B1974" s="1">
        <v>1.0</v>
      </c>
      <c r="C1974" s="1" t="s">
        <v>4940</v>
      </c>
      <c r="D1974" s="1" t="s">
        <v>4941</v>
      </c>
      <c r="E1974" s="1" t="s">
        <v>10</v>
      </c>
      <c r="F1974" s="1" t="s">
        <v>11</v>
      </c>
      <c r="G1974" s="1" t="str">
        <f>IFERROR(__xludf.DUMMYFUNCTION("GOOGLETRANSLATE(D1974,""fr"",""en"")"),"#VALUE!")</f>
        <v>#VALUE!</v>
      </c>
    </row>
    <row r="1975" ht="15.75" customHeight="1">
      <c r="A1975" s="1" t="s">
        <v>4942</v>
      </c>
      <c r="B1975" s="1">
        <v>3.0</v>
      </c>
      <c r="C1975" s="1" t="s">
        <v>4943</v>
      </c>
      <c r="D1975" s="1" t="s">
        <v>4944</v>
      </c>
      <c r="E1975" s="1" t="s">
        <v>109</v>
      </c>
      <c r="F1975" s="1" t="s">
        <v>110</v>
      </c>
      <c r="G1975" s="1" t="str">
        <f>IFERROR(__xludf.DUMMYFUNCTION("GOOGLETRANSLATE(D1975,""fr"",""en"")"),"#VALUE!")</f>
        <v>#VALUE!</v>
      </c>
    </row>
    <row r="1976" ht="15.75" customHeight="1">
      <c r="A1976" s="1" t="s">
        <v>4945</v>
      </c>
      <c r="B1976" s="1">
        <v>4.0</v>
      </c>
      <c r="C1976" s="1" t="s">
        <v>4946</v>
      </c>
      <c r="D1976" s="1" t="s">
        <v>4947</v>
      </c>
      <c r="E1976" s="1" t="s">
        <v>21</v>
      </c>
      <c r="F1976" s="1" t="s">
        <v>11</v>
      </c>
      <c r="G1976" s="1" t="str">
        <f>IFERROR(__xludf.DUMMYFUNCTION("GOOGLETRANSLATE(D1976,""fr"",""en"")"),"#VALUE!")</f>
        <v>#VALUE!</v>
      </c>
    </row>
    <row r="1977" ht="15.75" customHeight="1">
      <c r="A1977" s="1" t="s">
        <v>59</v>
      </c>
      <c r="B1977" s="1">
        <v>1.0</v>
      </c>
      <c r="C1977" s="1" t="s">
        <v>4948</v>
      </c>
      <c r="D1977" s="1" t="s">
        <v>4949</v>
      </c>
      <c r="E1977" s="1" t="s">
        <v>47</v>
      </c>
      <c r="F1977" s="1" t="s">
        <v>84</v>
      </c>
      <c r="G1977" s="1" t="str">
        <f>IFERROR(__xludf.DUMMYFUNCTION("GOOGLETRANSLATE(D1977,""fr"",""en"")"),"#VALUE!")</f>
        <v>#VALUE!</v>
      </c>
    </row>
    <row r="1978" ht="15.75" customHeight="1">
      <c r="A1978" s="1" t="s">
        <v>1775</v>
      </c>
      <c r="B1978" s="1">
        <v>3.0</v>
      </c>
      <c r="C1978" s="1" t="s">
        <v>4950</v>
      </c>
      <c r="D1978" s="1" t="s">
        <v>4951</v>
      </c>
      <c r="E1978" s="1" t="s">
        <v>21</v>
      </c>
      <c r="F1978" s="1" t="s">
        <v>11</v>
      </c>
      <c r="G1978" s="1" t="str">
        <f>IFERROR(__xludf.DUMMYFUNCTION("GOOGLETRANSLATE(D1978,""fr"",""en"")"),"#VALUE!")</f>
        <v>#VALUE!</v>
      </c>
    </row>
    <row r="1979" ht="15.75" customHeight="1">
      <c r="A1979" s="1" t="s">
        <v>4952</v>
      </c>
      <c r="B1979" s="1">
        <v>1.0</v>
      </c>
      <c r="C1979" s="1" t="s">
        <v>4953</v>
      </c>
      <c r="D1979" s="1" t="s">
        <v>4954</v>
      </c>
      <c r="E1979" s="1" t="s">
        <v>43</v>
      </c>
      <c r="F1979" s="1" t="s">
        <v>30</v>
      </c>
      <c r="G1979" s="1" t="str">
        <f>IFERROR(__xludf.DUMMYFUNCTION("GOOGLETRANSLATE(D1979,""fr"",""en"")"),"#VALUE!")</f>
        <v>#VALUE!</v>
      </c>
    </row>
    <row r="1980" ht="15.75" customHeight="1">
      <c r="A1980" s="1" t="s">
        <v>1940</v>
      </c>
      <c r="B1980" s="1">
        <v>5.0</v>
      </c>
      <c r="C1980" s="1" t="s">
        <v>4955</v>
      </c>
      <c r="D1980" s="1" t="s">
        <v>4956</v>
      </c>
      <c r="E1980" s="1" t="s">
        <v>169</v>
      </c>
      <c r="F1980" s="1" t="s">
        <v>11</v>
      </c>
      <c r="G1980" s="1" t="str">
        <f>IFERROR(__xludf.DUMMYFUNCTION("GOOGLETRANSLATE(D1980,""fr"",""en"")"),"#VALUE!")</f>
        <v>#VALUE!</v>
      </c>
    </row>
    <row r="1981" ht="15.75" customHeight="1">
      <c r="A1981" s="1" t="s">
        <v>921</v>
      </c>
      <c r="B1981" s="1">
        <v>2.0</v>
      </c>
      <c r="C1981" s="1" t="s">
        <v>4957</v>
      </c>
      <c r="D1981" s="1" t="s">
        <v>4958</v>
      </c>
      <c r="E1981" s="1" t="s">
        <v>29</v>
      </c>
      <c r="F1981" s="1" t="s">
        <v>30</v>
      </c>
      <c r="G1981" s="1" t="str">
        <f>IFERROR(__xludf.DUMMYFUNCTION("GOOGLETRANSLATE(D1981,""fr"",""en"")"),"#VALUE!")</f>
        <v>#VALUE!</v>
      </c>
    </row>
    <row r="1982" ht="15.75" customHeight="1">
      <c r="A1982" s="1" t="s">
        <v>3264</v>
      </c>
      <c r="B1982" s="1">
        <v>4.0</v>
      </c>
      <c r="C1982" s="1" t="s">
        <v>4959</v>
      </c>
      <c r="D1982" s="1" t="s">
        <v>4960</v>
      </c>
      <c r="E1982" s="1" t="s">
        <v>614</v>
      </c>
      <c r="F1982" s="1" t="s">
        <v>30</v>
      </c>
      <c r="G1982" s="1" t="str">
        <f>IFERROR(__xludf.DUMMYFUNCTION("GOOGLETRANSLATE(D1982,""fr"",""en"")"),"#VALUE!")</f>
        <v>#VALUE!</v>
      </c>
    </row>
    <row r="1983" ht="15.75" customHeight="1">
      <c r="A1983" s="1" t="s">
        <v>4961</v>
      </c>
      <c r="B1983" s="1">
        <v>2.0</v>
      </c>
      <c r="C1983" s="1" t="s">
        <v>4962</v>
      </c>
      <c r="D1983" s="1" t="s">
        <v>4963</v>
      </c>
      <c r="E1983" s="1" t="s">
        <v>614</v>
      </c>
      <c r="F1983" s="1" t="s">
        <v>30</v>
      </c>
      <c r="G1983" s="1" t="str">
        <f>IFERROR(__xludf.DUMMYFUNCTION("GOOGLETRANSLATE(D1983,""fr"",""en"")"),"#VALUE!")</f>
        <v>#VALUE!</v>
      </c>
    </row>
    <row r="1984" ht="15.75" customHeight="1">
      <c r="A1984" s="1" t="s">
        <v>974</v>
      </c>
      <c r="B1984" s="1">
        <v>4.0</v>
      </c>
      <c r="C1984" s="1" t="s">
        <v>4964</v>
      </c>
      <c r="D1984" s="1" t="s">
        <v>4965</v>
      </c>
      <c r="E1984" s="1" t="s">
        <v>10</v>
      </c>
      <c r="F1984" s="1" t="s">
        <v>11</v>
      </c>
      <c r="G1984" s="1" t="str">
        <f>IFERROR(__xludf.DUMMYFUNCTION("GOOGLETRANSLATE(D1984,""fr"",""en"")"),"#VALUE!")</f>
        <v>#VALUE!</v>
      </c>
    </row>
    <row r="1985" ht="15.75" customHeight="1">
      <c r="A1985" s="1" t="s">
        <v>1764</v>
      </c>
      <c r="B1985" s="1">
        <v>3.0</v>
      </c>
      <c r="C1985" s="1" t="s">
        <v>4966</v>
      </c>
      <c r="D1985" s="1" t="s">
        <v>4967</v>
      </c>
      <c r="E1985" s="1" t="s">
        <v>10</v>
      </c>
      <c r="F1985" s="1" t="s">
        <v>11</v>
      </c>
      <c r="G1985" s="1" t="str">
        <f>IFERROR(__xludf.DUMMYFUNCTION("GOOGLETRANSLATE(D1985,""fr"",""en"")"),"#VALUE!")</f>
        <v>#VALUE!</v>
      </c>
    </row>
    <row r="1986" ht="15.75" customHeight="1">
      <c r="A1986" s="1" t="s">
        <v>2937</v>
      </c>
      <c r="B1986" s="1">
        <v>2.0</v>
      </c>
      <c r="C1986" s="1" t="s">
        <v>4968</v>
      </c>
      <c r="D1986" s="1" t="s">
        <v>4969</v>
      </c>
      <c r="E1986" s="1" t="s">
        <v>21</v>
      </c>
      <c r="F1986" s="1" t="s">
        <v>11</v>
      </c>
      <c r="G1986" s="1" t="str">
        <f>IFERROR(__xludf.DUMMYFUNCTION("GOOGLETRANSLATE(D1986,""fr"",""en"")"),"#VALUE!")</f>
        <v>#VALUE!</v>
      </c>
    </row>
    <row r="1987" ht="15.75" customHeight="1">
      <c r="A1987" s="1" t="s">
        <v>1177</v>
      </c>
      <c r="B1987" s="1">
        <v>4.0</v>
      </c>
      <c r="C1987" s="1" t="s">
        <v>4970</v>
      </c>
      <c r="D1987" s="1" t="s">
        <v>4971</v>
      </c>
      <c r="E1987" s="1" t="s">
        <v>10</v>
      </c>
      <c r="F1987" s="1" t="s">
        <v>11</v>
      </c>
      <c r="G1987" s="1" t="str">
        <f>IFERROR(__xludf.DUMMYFUNCTION("GOOGLETRANSLATE(D1987,""fr"",""en"")"),"#VALUE!")</f>
        <v>#VALUE!</v>
      </c>
    </row>
    <row r="1988" ht="15.75" customHeight="1">
      <c r="A1988" s="1" t="s">
        <v>274</v>
      </c>
      <c r="B1988" s="1">
        <v>5.0</v>
      </c>
      <c r="C1988" s="1" t="s">
        <v>4972</v>
      </c>
      <c r="D1988" s="1" t="s">
        <v>4973</v>
      </c>
      <c r="E1988" s="1" t="s">
        <v>10</v>
      </c>
      <c r="F1988" s="1" t="s">
        <v>11</v>
      </c>
      <c r="G1988" s="1" t="str">
        <f>IFERROR(__xludf.DUMMYFUNCTION("GOOGLETRANSLATE(D1988,""fr"",""en"")"),"#VALUE!")</f>
        <v>#VALUE!</v>
      </c>
    </row>
    <row r="1989" ht="15.75" customHeight="1">
      <c r="A1989" s="1" t="s">
        <v>1879</v>
      </c>
      <c r="B1989" s="1">
        <v>3.0</v>
      </c>
      <c r="C1989" s="1" t="s">
        <v>4974</v>
      </c>
      <c r="D1989" s="1" t="s">
        <v>4975</v>
      </c>
      <c r="E1989" s="1" t="s">
        <v>10</v>
      </c>
      <c r="F1989" s="1" t="s">
        <v>11</v>
      </c>
      <c r="G1989" s="1" t="str">
        <f>IFERROR(__xludf.DUMMYFUNCTION("GOOGLETRANSLATE(D1989,""fr"",""en"")"),"#VALUE!")</f>
        <v>#VALUE!</v>
      </c>
    </row>
    <row r="1990" ht="15.75" customHeight="1">
      <c r="A1990" s="1" t="s">
        <v>2106</v>
      </c>
      <c r="B1990" s="1">
        <v>4.0</v>
      </c>
      <c r="C1990" s="1" t="s">
        <v>4976</v>
      </c>
      <c r="D1990" s="1" t="s">
        <v>4977</v>
      </c>
      <c r="E1990" s="1" t="s">
        <v>10</v>
      </c>
      <c r="F1990" s="1" t="s">
        <v>11</v>
      </c>
      <c r="G1990" s="1" t="str">
        <f>IFERROR(__xludf.DUMMYFUNCTION("GOOGLETRANSLATE(D1990,""fr"",""en"")"),"#VALUE!")</f>
        <v>#VALUE!</v>
      </c>
    </row>
    <row r="1991" ht="15.75" customHeight="1">
      <c r="A1991" s="1" t="s">
        <v>231</v>
      </c>
      <c r="B1991" s="1">
        <v>4.0</v>
      </c>
      <c r="C1991" s="1" t="s">
        <v>4978</v>
      </c>
      <c r="D1991" s="1" t="s">
        <v>4979</v>
      </c>
      <c r="E1991" s="1" t="s">
        <v>29</v>
      </c>
      <c r="F1991" s="1" t="s">
        <v>30</v>
      </c>
      <c r="G1991" s="1" t="str">
        <f>IFERROR(__xludf.DUMMYFUNCTION("GOOGLETRANSLATE(D1991,""fr"",""en"")"),"#VALUE!")</f>
        <v>#VALUE!</v>
      </c>
    </row>
    <row r="1992" ht="15.75" customHeight="1">
      <c r="A1992" s="1" t="s">
        <v>170</v>
      </c>
      <c r="B1992" s="1">
        <v>5.0</v>
      </c>
      <c r="C1992" s="1" t="s">
        <v>4980</v>
      </c>
      <c r="D1992" s="1" t="s">
        <v>4981</v>
      </c>
      <c r="E1992" s="1" t="s">
        <v>176</v>
      </c>
      <c r="F1992" s="1" t="s">
        <v>66</v>
      </c>
      <c r="G1992" s="1" t="str">
        <f>IFERROR(__xludf.DUMMYFUNCTION("GOOGLETRANSLATE(D1992,""fr"",""en"")"),"#VALUE!")</f>
        <v>#VALUE!</v>
      </c>
    </row>
    <row r="1993" ht="15.75" customHeight="1">
      <c r="A1993" s="1" t="s">
        <v>417</v>
      </c>
      <c r="B1993" s="1">
        <v>2.0</v>
      </c>
      <c r="C1993" s="1" t="s">
        <v>4982</v>
      </c>
      <c r="D1993" s="1" t="s">
        <v>4983</v>
      </c>
      <c r="E1993" s="1" t="s">
        <v>52</v>
      </c>
      <c r="F1993" s="1" t="s">
        <v>11</v>
      </c>
      <c r="G1993" s="1" t="str">
        <f>IFERROR(__xludf.DUMMYFUNCTION("GOOGLETRANSLATE(D1993,""fr"",""en"")"),"#VALUE!")</f>
        <v>#VALUE!</v>
      </c>
    </row>
    <row r="1994" ht="15.75" customHeight="1">
      <c r="A1994" s="1" t="s">
        <v>4984</v>
      </c>
      <c r="B1994" s="1">
        <v>2.0</v>
      </c>
      <c r="C1994" s="1" t="s">
        <v>4985</v>
      </c>
      <c r="D1994" s="1" t="s">
        <v>4986</v>
      </c>
      <c r="E1994" s="1" t="s">
        <v>373</v>
      </c>
      <c r="F1994" s="1" t="s">
        <v>30</v>
      </c>
      <c r="G1994" s="1" t="str">
        <f>IFERROR(__xludf.DUMMYFUNCTION("GOOGLETRANSLATE(D1994,""fr"",""en"")"),"I benefit from the portability I even received my radiation for August 31, 2018 but AG2R claims me reimbursement costs and when I look at my customer area I am no longer part of their customer I have called and the advisor said that I had portability. I d"&amp;"on't understand anything anymore and don't know if I am always insured")</f>
        <v>I benefit from the portability I even received my radiation for August 31, 2018 but AG2R claims me reimbursement costs and when I look at my customer area I am no longer part of their customer I have called and the advisor said that I had portability. I don't understand anything anymore and don't know if I am always insured</v>
      </c>
    </row>
    <row r="1995" ht="15.75" customHeight="1">
      <c r="A1995" s="1" t="s">
        <v>1972</v>
      </c>
      <c r="B1995" s="1">
        <v>3.0</v>
      </c>
      <c r="C1995" s="1" t="s">
        <v>4987</v>
      </c>
      <c r="D1995" s="1" t="s">
        <v>4988</v>
      </c>
      <c r="E1995" s="1" t="s">
        <v>21</v>
      </c>
      <c r="F1995" s="1" t="s">
        <v>11</v>
      </c>
      <c r="G1995" s="1" t="str">
        <f>IFERROR(__xludf.DUMMYFUNCTION("GOOGLETRANSLATE(D1995,""fr"",""en"")"),"#VALUE!")</f>
        <v>#VALUE!</v>
      </c>
    </row>
    <row r="1996" ht="15.75" customHeight="1">
      <c r="A1996" s="1" t="s">
        <v>1324</v>
      </c>
      <c r="B1996" s="1">
        <v>4.0</v>
      </c>
      <c r="C1996" s="1" t="s">
        <v>4989</v>
      </c>
      <c r="D1996" s="1" t="s">
        <v>4990</v>
      </c>
      <c r="E1996" s="1" t="s">
        <v>21</v>
      </c>
      <c r="F1996" s="1" t="s">
        <v>11</v>
      </c>
      <c r="G1996" s="1" t="str">
        <f>IFERROR(__xludf.DUMMYFUNCTION("GOOGLETRANSLATE(D1996,""fr"",""en"")"),"#VALUE!")</f>
        <v>#VALUE!</v>
      </c>
    </row>
    <row r="1997" ht="15.75" customHeight="1">
      <c r="A1997" s="1" t="s">
        <v>40</v>
      </c>
      <c r="B1997" s="1">
        <v>5.0</v>
      </c>
      <c r="C1997" s="1" t="s">
        <v>4991</v>
      </c>
      <c r="D1997" s="1" t="s">
        <v>4992</v>
      </c>
      <c r="E1997" s="1" t="s">
        <v>176</v>
      </c>
      <c r="F1997" s="1" t="s">
        <v>66</v>
      </c>
      <c r="G1997" s="1" t="str">
        <f>IFERROR(__xludf.DUMMYFUNCTION("GOOGLETRANSLATE(D1997,""fr"",""en"")"),"#VALUE!")</f>
        <v>#VALUE!</v>
      </c>
    </row>
    <row r="1998" ht="15.75" customHeight="1">
      <c r="A1998" s="1" t="s">
        <v>4993</v>
      </c>
      <c r="B1998" s="1">
        <v>2.0</v>
      </c>
      <c r="C1998" s="1" t="s">
        <v>4994</v>
      </c>
      <c r="D1998" s="1" t="s">
        <v>4995</v>
      </c>
      <c r="E1998" s="1" t="s">
        <v>125</v>
      </c>
      <c r="F1998" s="1" t="s">
        <v>11</v>
      </c>
      <c r="G1998" s="1" t="str">
        <f>IFERROR(__xludf.DUMMYFUNCTION("GOOGLETRANSLATE(D1998,""fr"",""en"")"),"#VALUE!")</f>
        <v>#VALUE!</v>
      </c>
    </row>
    <row r="1999" ht="15.75" customHeight="1">
      <c r="A1999" s="1" t="s">
        <v>678</v>
      </c>
      <c r="B1999" s="1">
        <v>5.0</v>
      </c>
      <c r="C1999" s="1" t="s">
        <v>4996</v>
      </c>
      <c r="D1999" s="1" t="s">
        <v>4997</v>
      </c>
      <c r="E1999" s="1" t="s">
        <v>176</v>
      </c>
      <c r="F1999" s="1" t="s">
        <v>66</v>
      </c>
      <c r="G1999" s="1" t="str">
        <f>IFERROR(__xludf.DUMMYFUNCTION("GOOGLETRANSLATE(D1999,""fr"",""en"")"),"#VALUE!")</f>
        <v>#VALUE!</v>
      </c>
    </row>
    <row r="2000" ht="15.75" customHeight="1">
      <c r="A2000" s="1" t="s">
        <v>18</v>
      </c>
      <c r="B2000" s="1">
        <v>4.0</v>
      </c>
      <c r="C2000" s="1" t="s">
        <v>4998</v>
      </c>
      <c r="D2000" s="1" t="s">
        <v>4999</v>
      </c>
      <c r="E2000" s="1" t="s">
        <v>21</v>
      </c>
      <c r="F2000" s="1" t="s">
        <v>11</v>
      </c>
      <c r="G2000" s="1" t="str">
        <f>IFERROR(__xludf.DUMMYFUNCTION("GOOGLETRANSLATE(D2000,""fr"",""en"")"),"#VALUE!")</f>
        <v>#VALUE!</v>
      </c>
    </row>
    <row r="2001" ht="15.75" customHeight="1">
      <c r="A2001" s="1" t="s">
        <v>1476</v>
      </c>
      <c r="B2001" s="1">
        <v>5.0</v>
      </c>
      <c r="C2001" s="1" t="s">
        <v>5000</v>
      </c>
      <c r="D2001" s="1" t="s">
        <v>5001</v>
      </c>
      <c r="E2001" s="1" t="s">
        <v>10</v>
      </c>
      <c r="F2001" s="1" t="s">
        <v>11</v>
      </c>
      <c r="G2001" s="1" t="str">
        <f>IFERROR(__xludf.DUMMYFUNCTION("GOOGLETRANSLATE(D2001,""fr"",""en"")"),"#VALUE!")</f>
        <v>#VALUE!</v>
      </c>
    </row>
    <row r="2002" ht="15.75" customHeight="1">
      <c r="A2002" s="1" t="s">
        <v>1434</v>
      </c>
      <c r="B2002" s="1">
        <v>1.0</v>
      </c>
      <c r="C2002" s="1" t="s">
        <v>5002</v>
      </c>
      <c r="D2002" s="1" t="s">
        <v>5003</v>
      </c>
      <c r="E2002" s="1" t="s">
        <v>373</v>
      </c>
      <c r="F2002" s="1" t="s">
        <v>118</v>
      </c>
      <c r="G2002" s="1" t="str">
        <f>IFERROR(__xludf.DUMMYFUNCTION("GOOGLETRANSLATE(D2002,""fr"",""en"")"),"#VALUE!")</f>
        <v>#VALUE!</v>
      </c>
    </row>
    <row r="2003" ht="15.75" customHeight="1">
      <c r="A2003" s="1" t="s">
        <v>2340</v>
      </c>
      <c r="B2003" s="1">
        <v>1.0</v>
      </c>
      <c r="C2003" s="1" t="s">
        <v>5004</v>
      </c>
      <c r="D2003" s="1" t="s">
        <v>5005</v>
      </c>
      <c r="E2003" s="1" t="s">
        <v>575</v>
      </c>
      <c r="F2003" s="1" t="s">
        <v>84</v>
      </c>
      <c r="G2003" s="1" t="str">
        <f>IFERROR(__xludf.DUMMYFUNCTION("GOOGLETRANSLATE(D2003,""fr"",""en"")"),"#VALUE!")</f>
        <v>#VALUE!</v>
      </c>
    </row>
    <row r="2004" ht="15.75" customHeight="1">
      <c r="A2004" s="1" t="s">
        <v>4432</v>
      </c>
      <c r="B2004" s="1">
        <v>1.0</v>
      </c>
      <c r="C2004" s="1" t="s">
        <v>5006</v>
      </c>
      <c r="D2004" s="1" t="s">
        <v>5007</v>
      </c>
      <c r="E2004" s="1" t="s">
        <v>43</v>
      </c>
      <c r="F2004" s="1" t="s">
        <v>30</v>
      </c>
      <c r="G2004" s="1" t="str">
        <f>IFERROR(__xludf.DUMMYFUNCTION("GOOGLETRANSLATE(D2004,""fr"",""en"")"),"#VALUE!")</f>
        <v>#VALUE!</v>
      </c>
    </row>
    <row r="2005" ht="15.75" customHeight="1">
      <c r="A2005" s="1" t="s">
        <v>352</v>
      </c>
      <c r="B2005" s="1">
        <v>4.0</v>
      </c>
      <c r="C2005" s="1" t="s">
        <v>5008</v>
      </c>
      <c r="D2005" s="1" t="s">
        <v>5009</v>
      </c>
      <c r="E2005" s="1" t="s">
        <v>21</v>
      </c>
      <c r="F2005" s="1" t="s">
        <v>11</v>
      </c>
      <c r="G2005" s="1" t="str">
        <f>IFERROR(__xludf.DUMMYFUNCTION("GOOGLETRANSLATE(D2005,""fr"",""en"")"),"#VALUE!")</f>
        <v>#VALUE!</v>
      </c>
    </row>
    <row r="2006" ht="15.75" customHeight="1">
      <c r="A2006" s="1" t="s">
        <v>716</v>
      </c>
      <c r="B2006" s="1">
        <v>5.0</v>
      </c>
      <c r="C2006" s="1" t="s">
        <v>5010</v>
      </c>
      <c r="D2006" s="1" t="s">
        <v>5011</v>
      </c>
      <c r="E2006" s="1" t="s">
        <v>484</v>
      </c>
      <c r="F2006" s="1" t="s">
        <v>30</v>
      </c>
      <c r="G2006" s="1" t="str">
        <f>IFERROR(__xludf.DUMMYFUNCTION("GOOGLETRANSLATE(D2006,""fr"",""en"")"),"#VALUE!")</f>
        <v>#VALUE!</v>
      </c>
    </row>
    <row r="2007" ht="15.75" customHeight="1">
      <c r="A2007" s="1" t="s">
        <v>5012</v>
      </c>
      <c r="B2007" s="1">
        <v>1.0</v>
      </c>
      <c r="C2007" s="1" t="s">
        <v>5013</v>
      </c>
      <c r="D2007" s="1" t="s">
        <v>5014</v>
      </c>
      <c r="E2007" s="1" t="s">
        <v>10</v>
      </c>
      <c r="F2007" s="1" t="s">
        <v>11</v>
      </c>
      <c r="G2007" s="1" t="str">
        <f>IFERROR(__xludf.DUMMYFUNCTION("GOOGLETRANSLATE(D2007,""fr"",""en"")"),"#VALUE!")</f>
        <v>#VALUE!</v>
      </c>
    </row>
    <row r="2008" ht="15.75" customHeight="1">
      <c r="A2008" s="1" t="s">
        <v>5015</v>
      </c>
      <c r="B2008" s="1">
        <v>2.0</v>
      </c>
      <c r="C2008" s="1" t="s">
        <v>5016</v>
      </c>
      <c r="D2008" s="1" t="s">
        <v>5017</v>
      </c>
      <c r="E2008" s="1" t="s">
        <v>226</v>
      </c>
      <c r="F2008" s="1" t="s">
        <v>110</v>
      </c>
      <c r="G2008" s="1" t="str">
        <f>IFERROR(__xludf.DUMMYFUNCTION("GOOGLETRANSLATE(D2008,""fr"",""en"")"),"#VALUE!")</f>
        <v>#VALUE!</v>
      </c>
    </row>
    <row r="2009" ht="15.75" customHeight="1">
      <c r="A2009" s="1" t="s">
        <v>323</v>
      </c>
      <c r="B2009" s="1">
        <v>3.0</v>
      </c>
      <c r="C2009" s="1" t="s">
        <v>5018</v>
      </c>
      <c r="D2009" s="1" t="s">
        <v>5019</v>
      </c>
      <c r="E2009" s="1" t="s">
        <v>250</v>
      </c>
      <c r="F2009" s="1" t="s">
        <v>30</v>
      </c>
      <c r="G2009" s="1" t="str">
        <f>IFERROR(__xludf.DUMMYFUNCTION("GOOGLETRANSLATE(D2009,""fr"",""en"")"),"#VALUE!")</f>
        <v>#VALUE!</v>
      </c>
    </row>
    <row r="2010" ht="15.75" customHeight="1">
      <c r="A2010" s="1" t="s">
        <v>5020</v>
      </c>
      <c r="B2010" s="1">
        <v>1.0</v>
      </c>
      <c r="C2010" s="1" t="s">
        <v>5021</v>
      </c>
      <c r="D2010" s="1" t="s">
        <v>5022</v>
      </c>
      <c r="E2010" s="1" t="s">
        <v>575</v>
      </c>
      <c r="F2010" s="1" t="s">
        <v>84</v>
      </c>
      <c r="G2010" s="1" t="str">
        <f>IFERROR(__xludf.DUMMYFUNCTION("GOOGLETRANSLATE(D2010,""fr"",""en"")"),"#VALUE!")</f>
        <v>#VALUE!</v>
      </c>
    </row>
    <row r="2011" ht="15.75" customHeight="1">
      <c r="A2011" s="1" t="s">
        <v>77</v>
      </c>
      <c r="B2011" s="1">
        <v>1.0</v>
      </c>
      <c r="C2011" s="1" t="s">
        <v>5023</v>
      </c>
      <c r="D2011" s="1" t="s">
        <v>5024</v>
      </c>
      <c r="E2011" s="1" t="s">
        <v>109</v>
      </c>
      <c r="F2011" s="1" t="s">
        <v>110</v>
      </c>
      <c r="G2011" s="1" t="str">
        <f>IFERROR(__xludf.DUMMYFUNCTION("GOOGLETRANSLATE(D2011,""fr"",""en"")"),"#VALUE!")</f>
        <v>#VALUE!</v>
      </c>
    </row>
    <row r="2012" ht="15.75" customHeight="1">
      <c r="A2012" s="1" t="s">
        <v>1764</v>
      </c>
      <c r="B2012" s="1">
        <v>5.0</v>
      </c>
      <c r="C2012" s="1" t="s">
        <v>5025</v>
      </c>
      <c r="D2012" s="1" t="s">
        <v>5026</v>
      </c>
      <c r="E2012" s="1" t="s">
        <v>10</v>
      </c>
      <c r="F2012" s="1" t="s">
        <v>11</v>
      </c>
      <c r="G2012" s="1" t="str">
        <f>IFERROR(__xludf.DUMMYFUNCTION("GOOGLETRANSLATE(D2012,""fr"",""en"")"),"#VALUE!")</f>
        <v>#VALUE!</v>
      </c>
    </row>
    <row r="2013" ht="15.75" customHeight="1">
      <c r="A2013" s="1" t="s">
        <v>1764</v>
      </c>
      <c r="B2013" s="1">
        <v>3.0</v>
      </c>
      <c r="C2013" s="1" t="s">
        <v>5027</v>
      </c>
      <c r="D2013" s="1" t="s">
        <v>5028</v>
      </c>
      <c r="E2013" s="1" t="s">
        <v>21</v>
      </c>
      <c r="F2013" s="1" t="s">
        <v>11</v>
      </c>
      <c r="G2013" s="1" t="str">
        <f>IFERROR(__xludf.DUMMYFUNCTION("GOOGLETRANSLATE(D2013,""fr"",""en"")"),"#VALUE!")</f>
        <v>#VALUE!</v>
      </c>
    </row>
    <row r="2014" ht="15.75" customHeight="1">
      <c r="A2014" s="1" t="s">
        <v>1245</v>
      </c>
      <c r="B2014" s="1">
        <v>5.0</v>
      </c>
      <c r="C2014" s="1" t="s">
        <v>5029</v>
      </c>
      <c r="D2014" s="1" t="s">
        <v>5030</v>
      </c>
      <c r="E2014" s="1" t="s">
        <v>65</v>
      </c>
      <c r="F2014" s="1" t="s">
        <v>66</v>
      </c>
      <c r="G2014" s="1" t="str">
        <f>IFERROR(__xludf.DUMMYFUNCTION("GOOGLETRANSLATE(D2014,""fr"",""en"")"),"#VALUE!")</f>
        <v>#VALUE!</v>
      </c>
    </row>
    <row r="2015" ht="15.75" customHeight="1">
      <c r="A2015" s="1" t="s">
        <v>417</v>
      </c>
      <c r="B2015" s="1">
        <v>4.0</v>
      </c>
      <c r="C2015" s="1" t="s">
        <v>5031</v>
      </c>
      <c r="D2015" s="1" t="s">
        <v>5032</v>
      </c>
      <c r="E2015" s="1" t="s">
        <v>21</v>
      </c>
      <c r="F2015" s="1" t="s">
        <v>11</v>
      </c>
      <c r="G2015" s="1" t="str">
        <f>IFERROR(__xludf.DUMMYFUNCTION("GOOGLETRANSLATE(D2015,""fr"",""en"")"),"#VALUE!")</f>
        <v>#VALUE!</v>
      </c>
    </row>
    <row r="2016" ht="15.75" customHeight="1">
      <c r="A2016" s="1" t="s">
        <v>15</v>
      </c>
      <c r="B2016" s="1">
        <v>1.0</v>
      </c>
      <c r="C2016" s="1" t="s">
        <v>5033</v>
      </c>
      <c r="D2016" s="1" t="s">
        <v>5034</v>
      </c>
      <c r="E2016" s="1" t="s">
        <v>10</v>
      </c>
      <c r="F2016" s="1" t="s">
        <v>11</v>
      </c>
      <c r="G2016" s="1" t="str">
        <f>IFERROR(__xludf.DUMMYFUNCTION("GOOGLETRANSLATE(D2016,""fr"",""en"")"),"#VALUE!")</f>
        <v>#VALUE!</v>
      </c>
    </row>
    <row r="2017" ht="15.75" customHeight="1">
      <c r="A2017" s="1" t="s">
        <v>2549</v>
      </c>
      <c r="B2017" s="1">
        <v>5.0</v>
      </c>
      <c r="C2017" s="1" t="s">
        <v>5035</v>
      </c>
      <c r="D2017" s="1" t="s">
        <v>5036</v>
      </c>
      <c r="E2017" s="1" t="s">
        <v>750</v>
      </c>
      <c r="F2017" s="1" t="s">
        <v>110</v>
      </c>
      <c r="G2017" s="1" t="str">
        <f>IFERROR(__xludf.DUMMYFUNCTION("GOOGLETRANSLATE(D2017,""fr"",""en"")"),"#VALUE!")</f>
        <v>#VALUE!</v>
      </c>
    </row>
    <row r="2018" ht="15.75" customHeight="1">
      <c r="A2018" s="1" t="s">
        <v>816</v>
      </c>
      <c r="B2018" s="1">
        <v>3.0</v>
      </c>
      <c r="C2018" s="1" t="s">
        <v>5037</v>
      </c>
      <c r="D2018" s="1" t="s">
        <v>5038</v>
      </c>
      <c r="E2018" s="1" t="s">
        <v>65</v>
      </c>
      <c r="F2018" s="1" t="s">
        <v>66</v>
      </c>
      <c r="G2018" s="1" t="str">
        <f>IFERROR(__xludf.DUMMYFUNCTION("GOOGLETRANSLATE(D2018,""fr"",""en"")"),"#VALUE!")</f>
        <v>#VALUE!</v>
      </c>
    </row>
    <row r="2019" ht="15.75" customHeight="1">
      <c r="A2019" s="1" t="s">
        <v>332</v>
      </c>
      <c r="B2019" s="1">
        <v>4.0</v>
      </c>
      <c r="C2019" s="1" t="s">
        <v>5039</v>
      </c>
      <c r="D2019" s="1" t="s">
        <v>5040</v>
      </c>
      <c r="E2019" s="1" t="s">
        <v>21</v>
      </c>
      <c r="F2019" s="1" t="s">
        <v>11</v>
      </c>
      <c r="G2019" s="1" t="str">
        <f>IFERROR(__xludf.DUMMYFUNCTION("GOOGLETRANSLATE(D2019,""fr"",""en"")"),"#VALUE!")</f>
        <v>#VALUE!</v>
      </c>
    </row>
    <row r="2020" ht="15.75" customHeight="1">
      <c r="A2020" s="1" t="s">
        <v>5041</v>
      </c>
      <c r="B2020" s="1">
        <v>4.0</v>
      </c>
      <c r="C2020" s="1" t="s">
        <v>5042</v>
      </c>
      <c r="D2020" s="1" t="s">
        <v>5043</v>
      </c>
      <c r="E2020" s="1" t="s">
        <v>226</v>
      </c>
      <c r="F2020" s="1" t="s">
        <v>11</v>
      </c>
      <c r="G2020" s="1" t="str">
        <f>IFERROR(__xludf.DUMMYFUNCTION("GOOGLETRANSLATE(D2020,""fr"",""en"")"),"#VALUE!")</f>
        <v>#VALUE!</v>
      </c>
    </row>
    <row r="2021" ht="15.75" customHeight="1">
      <c r="A2021" s="1" t="s">
        <v>4171</v>
      </c>
      <c r="B2021" s="1">
        <v>3.0</v>
      </c>
      <c r="C2021" s="1" t="s">
        <v>5044</v>
      </c>
      <c r="D2021" s="1" t="s">
        <v>5045</v>
      </c>
      <c r="E2021" s="1" t="s">
        <v>226</v>
      </c>
      <c r="F2021" s="1" t="s">
        <v>110</v>
      </c>
      <c r="G2021" s="1" t="str">
        <f>IFERROR(__xludf.DUMMYFUNCTION("GOOGLETRANSLATE(D2021,""fr"",""en"")"),"#VALUE!")</f>
        <v>#VALUE!</v>
      </c>
    </row>
    <row r="2022" ht="15.75" customHeight="1">
      <c r="A2022" s="1" t="s">
        <v>5046</v>
      </c>
      <c r="B2022" s="1">
        <v>2.0</v>
      </c>
      <c r="C2022" s="1" t="s">
        <v>5047</v>
      </c>
      <c r="D2022" s="1" t="s">
        <v>5048</v>
      </c>
      <c r="E2022" s="1" t="s">
        <v>52</v>
      </c>
      <c r="F2022" s="1" t="s">
        <v>110</v>
      </c>
      <c r="G2022" s="1" t="str">
        <f>IFERROR(__xludf.DUMMYFUNCTION("GOOGLETRANSLATE(D2022,""fr"",""en"")"),"#VALUE!")</f>
        <v>#VALUE!</v>
      </c>
    </row>
    <row r="2023" ht="15.75" customHeight="1">
      <c r="A2023" s="1" t="s">
        <v>1901</v>
      </c>
      <c r="B2023" s="1">
        <v>4.0</v>
      </c>
      <c r="C2023" s="1" t="s">
        <v>5049</v>
      </c>
      <c r="D2023" s="1" t="s">
        <v>5050</v>
      </c>
      <c r="E2023" s="1" t="s">
        <v>21</v>
      </c>
      <c r="F2023" s="1" t="s">
        <v>11</v>
      </c>
      <c r="G2023" s="1" t="str">
        <f>IFERROR(__xludf.DUMMYFUNCTION("GOOGLETRANSLATE(D2023,""fr"",""en"")"),"#VALUE!")</f>
        <v>#VALUE!</v>
      </c>
    </row>
    <row r="2024" ht="15.75" customHeight="1">
      <c r="A2024" s="1" t="s">
        <v>2566</v>
      </c>
      <c r="B2024" s="1">
        <v>3.0</v>
      </c>
      <c r="C2024" s="1" t="s">
        <v>5051</v>
      </c>
      <c r="D2024" s="1" t="s">
        <v>5052</v>
      </c>
      <c r="E2024" s="1" t="s">
        <v>614</v>
      </c>
      <c r="F2024" s="1" t="s">
        <v>30</v>
      </c>
      <c r="G2024" s="1" t="str">
        <f>IFERROR(__xludf.DUMMYFUNCTION("GOOGLETRANSLATE(D2024,""fr"",""en"")"),"Very satisfied with my customer advisor Lamia
I give him 5 stars")</f>
        <v>Very satisfied with my customer advisor Lamia
I give him 5 stars</v>
      </c>
    </row>
    <row r="2025" ht="15.75" customHeight="1">
      <c r="A2025" s="1" t="s">
        <v>1439</v>
      </c>
      <c r="B2025" s="1">
        <v>5.0</v>
      </c>
      <c r="C2025" s="1" t="s">
        <v>5053</v>
      </c>
      <c r="D2025" s="1" t="s">
        <v>5054</v>
      </c>
      <c r="E2025" s="1" t="s">
        <v>65</v>
      </c>
      <c r="F2025" s="1" t="s">
        <v>66</v>
      </c>
      <c r="G2025" s="1" t="str">
        <f>IFERROR(__xludf.DUMMYFUNCTION("GOOGLETRANSLATE(D2025,""fr"",""en"")"),"#VALUE!")</f>
        <v>#VALUE!</v>
      </c>
    </row>
    <row r="2026" ht="15.75" customHeight="1">
      <c r="A2026" s="1" t="s">
        <v>5055</v>
      </c>
      <c r="B2026" s="1">
        <v>2.0</v>
      </c>
      <c r="C2026" s="1" t="s">
        <v>5056</v>
      </c>
      <c r="D2026" s="1" t="s">
        <v>5057</v>
      </c>
      <c r="E2026" s="1" t="s">
        <v>10</v>
      </c>
      <c r="F2026" s="1" t="s">
        <v>11</v>
      </c>
      <c r="G2026" s="1" t="str">
        <f>IFERROR(__xludf.DUMMYFUNCTION("GOOGLETRANSLATE(D2026,""fr"",""en"")"),"#VALUE!")</f>
        <v>#VALUE!</v>
      </c>
    </row>
    <row r="2027" ht="15.75" customHeight="1">
      <c r="A2027" s="1" t="s">
        <v>3158</v>
      </c>
      <c r="B2027" s="1">
        <v>3.0</v>
      </c>
      <c r="C2027" s="1" t="s">
        <v>5058</v>
      </c>
      <c r="D2027" s="1" t="s">
        <v>5059</v>
      </c>
      <c r="E2027" s="1" t="s">
        <v>117</v>
      </c>
      <c r="F2027" s="1" t="s">
        <v>118</v>
      </c>
      <c r="G2027" s="1" t="str">
        <f>IFERROR(__xludf.DUMMYFUNCTION("GOOGLETRANSLATE(D2027,""fr"",""en"")"),"#VALUE!")</f>
        <v>#VALUE!</v>
      </c>
    </row>
    <row r="2028" ht="15.75" customHeight="1">
      <c r="A2028" s="1" t="s">
        <v>338</v>
      </c>
      <c r="B2028" s="1">
        <v>5.0</v>
      </c>
      <c r="C2028" s="1" t="s">
        <v>5060</v>
      </c>
      <c r="D2028" s="1" t="s">
        <v>5061</v>
      </c>
      <c r="E2028" s="1" t="s">
        <v>10</v>
      </c>
      <c r="F2028" s="1" t="s">
        <v>11</v>
      </c>
      <c r="G2028" s="1" t="str">
        <f>IFERROR(__xludf.DUMMYFUNCTION("GOOGLETRANSLATE(D2028,""fr"",""en"")"),"#VALUE!")</f>
        <v>#VALUE!</v>
      </c>
    </row>
    <row r="2029" ht="15.75" customHeight="1">
      <c r="A2029" s="1" t="s">
        <v>661</v>
      </c>
      <c r="B2029" s="1">
        <v>3.0</v>
      </c>
      <c r="C2029" s="1" t="s">
        <v>5062</v>
      </c>
      <c r="D2029" s="1" t="s">
        <v>5063</v>
      </c>
      <c r="E2029" s="1" t="s">
        <v>10</v>
      </c>
      <c r="F2029" s="1" t="s">
        <v>11</v>
      </c>
      <c r="G2029" s="1" t="str">
        <f>IFERROR(__xludf.DUMMYFUNCTION("GOOGLETRANSLATE(D2029,""fr"",""en"")"),"#VALUE!")</f>
        <v>#VALUE!</v>
      </c>
    </row>
    <row r="2030" ht="15.75" customHeight="1">
      <c r="A2030" s="1" t="s">
        <v>147</v>
      </c>
      <c r="B2030" s="1">
        <v>3.0</v>
      </c>
      <c r="C2030" s="1" t="s">
        <v>5064</v>
      </c>
      <c r="D2030" s="1" t="s">
        <v>5065</v>
      </c>
      <c r="E2030" s="1" t="s">
        <v>10</v>
      </c>
      <c r="F2030" s="1" t="s">
        <v>11</v>
      </c>
      <c r="G2030" s="1" t="str">
        <f>IFERROR(__xludf.DUMMYFUNCTION("GOOGLETRANSLATE(D2030,""fr"",""en"")"),"#VALUE!")</f>
        <v>#VALUE!</v>
      </c>
    </row>
    <row r="2031" ht="15.75" customHeight="1">
      <c r="A2031" s="1" t="s">
        <v>187</v>
      </c>
      <c r="B2031" s="1">
        <v>3.0</v>
      </c>
      <c r="C2031" s="1" t="s">
        <v>5066</v>
      </c>
      <c r="D2031" s="1" t="s">
        <v>5067</v>
      </c>
      <c r="E2031" s="1" t="s">
        <v>10</v>
      </c>
      <c r="F2031" s="1" t="s">
        <v>11</v>
      </c>
      <c r="G2031" s="1" t="str">
        <f>IFERROR(__xludf.DUMMYFUNCTION("GOOGLETRANSLATE(D2031,""fr"",""en"")"),"#VALUE!")</f>
        <v>#VALUE!</v>
      </c>
    </row>
    <row r="2032" ht="15.75" customHeight="1">
      <c r="A2032" s="1" t="s">
        <v>239</v>
      </c>
      <c r="B2032" s="1">
        <v>4.0</v>
      </c>
      <c r="C2032" s="1" t="s">
        <v>5068</v>
      </c>
      <c r="D2032" s="1" t="s">
        <v>5069</v>
      </c>
      <c r="E2032" s="1" t="s">
        <v>10</v>
      </c>
      <c r="F2032" s="1" t="s">
        <v>11</v>
      </c>
      <c r="G2032" s="1" t="str">
        <f>IFERROR(__xludf.DUMMYFUNCTION("GOOGLETRANSLATE(D2032,""fr"",""en"")"),"#VALUE!")</f>
        <v>#VALUE!</v>
      </c>
    </row>
    <row r="2033" ht="15.75" customHeight="1">
      <c r="A2033" s="1" t="s">
        <v>3183</v>
      </c>
      <c r="B2033" s="1">
        <v>4.0</v>
      </c>
      <c r="C2033" s="1" t="s">
        <v>5070</v>
      </c>
      <c r="D2033" s="1" t="s">
        <v>5071</v>
      </c>
      <c r="E2033" s="1" t="s">
        <v>21</v>
      </c>
      <c r="F2033" s="1" t="s">
        <v>11</v>
      </c>
      <c r="G2033" s="1" t="str">
        <f>IFERROR(__xludf.DUMMYFUNCTION("GOOGLETRANSLATE(D2033,""fr"",""en"")"),"#VALUE!")</f>
        <v>#VALUE!</v>
      </c>
    </row>
    <row r="2034" ht="15.75" customHeight="1">
      <c r="A2034" s="1" t="s">
        <v>5072</v>
      </c>
      <c r="B2034" s="1">
        <v>1.0</v>
      </c>
      <c r="C2034" s="1" t="s">
        <v>5073</v>
      </c>
      <c r="D2034" s="1" t="s">
        <v>5074</v>
      </c>
      <c r="E2034" s="1" t="s">
        <v>52</v>
      </c>
      <c r="F2034" s="1" t="s">
        <v>118</v>
      </c>
      <c r="G2034" s="1" t="str">
        <f>IFERROR(__xludf.DUMMYFUNCTION("GOOGLETRANSLATE(D2034,""fr"",""en"")"),"#VALUE!")</f>
        <v>#VALUE!</v>
      </c>
    </row>
    <row r="2035" ht="15.75" customHeight="1">
      <c r="A2035" s="1" t="s">
        <v>5075</v>
      </c>
      <c r="B2035" s="1">
        <v>2.0</v>
      </c>
      <c r="C2035" s="1" t="s">
        <v>5076</v>
      </c>
      <c r="D2035" s="1" t="s">
        <v>5077</v>
      </c>
      <c r="E2035" s="1" t="s">
        <v>109</v>
      </c>
      <c r="F2035" s="1" t="s">
        <v>11</v>
      </c>
      <c r="G2035" s="1" t="str">
        <f>IFERROR(__xludf.DUMMYFUNCTION("GOOGLETRANSLATE(D2035,""fr"",""en"")"),"#VALUE!")</f>
        <v>#VALUE!</v>
      </c>
    </row>
    <row r="2036" ht="15.75" customHeight="1">
      <c r="A2036" s="1" t="s">
        <v>1434</v>
      </c>
      <c r="B2036" s="1">
        <v>1.0</v>
      </c>
      <c r="C2036" s="1" t="s">
        <v>5078</v>
      </c>
      <c r="D2036" s="1" t="s">
        <v>5079</v>
      </c>
      <c r="E2036" s="1" t="s">
        <v>254</v>
      </c>
      <c r="F2036" s="1" t="s">
        <v>66</v>
      </c>
      <c r="G2036" s="1" t="str">
        <f>IFERROR(__xludf.DUMMYFUNCTION("GOOGLETRANSLATE(D2036,""fr"",""en"")"),"#VALUE!")</f>
        <v>#VALUE!</v>
      </c>
    </row>
    <row r="2037" ht="15.75" customHeight="1">
      <c r="A2037" s="1" t="s">
        <v>1248</v>
      </c>
      <c r="B2037" s="1">
        <v>2.0</v>
      </c>
      <c r="C2037" s="1" t="s">
        <v>5080</v>
      </c>
      <c r="D2037" s="1" t="s">
        <v>5081</v>
      </c>
      <c r="E2037" s="1" t="s">
        <v>34</v>
      </c>
      <c r="F2037" s="1" t="s">
        <v>30</v>
      </c>
      <c r="G2037" s="1" t="str">
        <f>IFERROR(__xludf.DUMMYFUNCTION("GOOGLETRANSLATE(D2037,""fr"",""en"")"),"#VALUE!")</f>
        <v>#VALUE!</v>
      </c>
    </row>
    <row r="2038" ht="15.75" customHeight="1">
      <c r="A2038" s="1" t="s">
        <v>5082</v>
      </c>
      <c r="B2038" s="1">
        <v>1.0</v>
      </c>
      <c r="C2038" s="1" t="s">
        <v>5083</v>
      </c>
      <c r="D2038" s="1" t="s">
        <v>5084</v>
      </c>
      <c r="E2038" s="1" t="s">
        <v>73</v>
      </c>
      <c r="F2038" s="1" t="s">
        <v>30</v>
      </c>
      <c r="G2038" s="1" t="str">
        <f>IFERROR(__xludf.DUMMYFUNCTION("GOOGLETRANSLATE(D2038,""fr"",""en"")"),"#VALUE!")</f>
        <v>#VALUE!</v>
      </c>
    </row>
    <row r="2039" ht="15.75" customHeight="1">
      <c r="A2039" s="1" t="s">
        <v>2141</v>
      </c>
      <c r="B2039" s="1">
        <v>5.0</v>
      </c>
      <c r="C2039" s="1" t="s">
        <v>5085</v>
      </c>
      <c r="D2039" s="1" t="s">
        <v>5086</v>
      </c>
      <c r="E2039" s="1" t="s">
        <v>10</v>
      </c>
      <c r="F2039" s="1" t="s">
        <v>11</v>
      </c>
      <c r="G2039" s="1" t="str">
        <f>IFERROR(__xludf.DUMMYFUNCTION("GOOGLETRANSLATE(D2039,""fr"",""en"")"),"#VALUE!")</f>
        <v>#VALUE!</v>
      </c>
    </row>
    <row r="2040" ht="15.75" customHeight="1">
      <c r="A2040" s="1" t="s">
        <v>4123</v>
      </c>
      <c r="B2040" s="1">
        <v>1.0</v>
      </c>
      <c r="C2040" s="1" t="s">
        <v>5087</v>
      </c>
      <c r="D2040" s="1" t="s">
        <v>5088</v>
      </c>
      <c r="E2040" s="1" t="s">
        <v>38</v>
      </c>
      <c r="F2040" s="1" t="s">
        <v>39</v>
      </c>
      <c r="G2040" s="1" t="str">
        <f>IFERROR(__xludf.DUMMYFUNCTION("GOOGLETRANSLATE(D2040,""fr"",""en"")"),"#VALUE!")</f>
        <v>#VALUE!</v>
      </c>
    </row>
    <row r="2041" ht="15.75" customHeight="1">
      <c r="A2041" s="1" t="s">
        <v>5089</v>
      </c>
      <c r="B2041" s="1">
        <v>2.0</v>
      </c>
      <c r="C2041" s="1" t="s">
        <v>5090</v>
      </c>
      <c r="D2041" s="1" t="s">
        <v>5091</v>
      </c>
      <c r="E2041" s="1" t="s">
        <v>250</v>
      </c>
      <c r="F2041" s="1" t="s">
        <v>30</v>
      </c>
      <c r="G2041" s="1" t="str">
        <f>IFERROR(__xludf.DUMMYFUNCTION("GOOGLETRANSLATE(D2041,""fr"",""en"")"),"#VALUE!")</f>
        <v>#VALUE!</v>
      </c>
    </row>
    <row r="2042" ht="15.75" customHeight="1">
      <c r="A2042" s="1" t="s">
        <v>1218</v>
      </c>
      <c r="B2042" s="1">
        <v>5.0</v>
      </c>
      <c r="C2042" s="1" t="s">
        <v>5092</v>
      </c>
      <c r="D2042" s="1" t="s">
        <v>5093</v>
      </c>
      <c r="E2042" s="1" t="s">
        <v>614</v>
      </c>
      <c r="F2042" s="1" t="s">
        <v>30</v>
      </c>
      <c r="G2042" s="1" t="str">
        <f>IFERROR(__xludf.DUMMYFUNCTION("GOOGLETRANSLATE(D2042,""fr"",""en"")"),"#VALUE!")</f>
        <v>#VALUE!</v>
      </c>
    </row>
    <row r="2043" ht="15.75" customHeight="1">
      <c r="A2043" s="1" t="s">
        <v>5094</v>
      </c>
      <c r="B2043" s="1">
        <v>4.0</v>
      </c>
      <c r="C2043" s="1" t="s">
        <v>5095</v>
      </c>
      <c r="D2043" s="1" t="s">
        <v>5096</v>
      </c>
      <c r="E2043" s="1" t="s">
        <v>554</v>
      </c>
      <c r="F2043" s="1" t="s">
        <v>30</v>
      </c>
      <c r="G2043" s="1" t="str">
        <f>IFERROR(__xludf.DUMMYFUNCTION("GOOGLETRANSLATE(D2043,""fr"",""en"")"),"#VALUE!")</f>
        <v>#VALUE!</v>
      </c>
    </row>
    <row r="2044" ht="15.75" customHeight="1">
      <c r="A2044" s="1" t="s">
        <v>417</v>
      </c>
      <c r="B2044" s="1">
        <v>1.0</v>
      </c>
      <c r="C2044" s="1" t="s">
        <v>5097</v>
      </c>
      <c r="D2044" s="1" t="s">
        <v>5098</v>
      </c>
      <c r="E2044" s="1" t="s">
        <v>10</v>
      </c>
      <c r="F2044" s="1" t="s">
        <v>11</v>
      </c>
      <c r="G2044" s="1" t="str">
        <f>IFERROR(__xludf.DUMMYFUNCTION("GOOGLETRANSLATE(D2044,""fr"",""en"")"),"#VALUE!")</f>
        <v>#VALUE!</v>
      </c>
    </row>
    <row r="2045" ht="15.75" customHeight="1">
      <c r="A2045" s="1" t="s">
        <v>1479</v>
      </c>
      <c r="B2045" s="1">
        <v>3.0</v>
      </c>
      <c r="C2045" s="1" t="s">
        <v>5099</v>
      </c>
      <c r="D2045" s="1" t="s">
        <v>5100</v>
      </c>
      <c r="E2045" s="1" t="s">
        <v>484</v>
      </c>
      <c r="F2045" s="1" t="s">
        <v>30</v>
      </c>
      <c r="G2045" s="1" t="str">
        <f>IFERROR(__xludf.DUMMYFUNCTION("GOOGLETRANSLATE(D2045,""fr"",""en"")"),"#VALUE!")</f>
        <v>#VALUE!</v>
      </c>
    </row>
    <row r="2046" ht="15.75" customHeight="1">
      <c r="A2046" s="1" t="s">
        <v>414</v>
      </c>
      <c r="B2046" s="1">
        <v>5.0</v>
      </c>
      <c r="C2046" s="1" t="s">
        <v>5101</v>
      </c>
      <c r="D2046" s="1" t="s">
        <v>5102</v>
      </c>
      <c r="E2046" s="1" t="s">
        <v>21</v>
      </c>
      <c r="F2046" s="1" t="s">
        <v>11</v>
      </c>
      <c r="G2046" s="1" t="str">
        <f>IFERROR(__xludf.DUMMYFUNCTION("GOOGLETRANSLATE(D2046,""fr"",""en"")"),"#VALUE!")</f>
        <v>#VALUE!</v>
      </c>
    </row>
    <row r="2047" ht="15.75" customHeight="1">
      <c r="A2047" s="1" t="s">
        <v>138</v>
      </c>
      <c r="B2047" s="1">
        <v>5.0</v>
      </c>
      <c r="C2047" s="1" t="s">
        <v>5103</v>
      </c>
      <c r="D2047" s="1" t="s">
        <v>5104</v>
      </c>
      <c r="E2047" s="1" t="s">
        <v>448</v>
      </c>
      <c r="F2047" s="1" t="s">
        <v>84</v>
      </c>
      <c r="G2047" s="1" t="str">
        <f>IFERROR(__xludf.DUMMYFUNCTION("GOOGLETRANSLATE(D2047,""fr"",""en"")"),"#VALUE!")</f>
        <v>#VALUE!</v>
      </c>
    </row>
    <row r="2048" ht="15.75" customHeight="1">
      <c r="A2048" s="1" t="s">
        <v>150</v>
      </c>
      <c r="B2048" s="1">
        <v>3.0</v>
      </c>
      <c r="C2048" s="1" t="s">
        <v>5105</v>
      </c>
      <c r="D2048" s="1" t="s">
        <v>5106</v>
      </c>
      <c r="E2048" s="1" t="s">
        <v>21</v>
      </c>
      <c r="F2048" s="1" t="s">
        <v>11</v>
      </c>
      <c r="G2048" s="1" t="str">
        <f>IFERROR(__xludf.DUMMYFUNCTION("GOOGLETRANSLATE(D2048,""fr"",""en"")"),"#VALUE!")</f>
        <v>#VALUE!</v>
      </c>
    </row>
    <row r="2049" ht="15.75" customHeight="1">
      <c r="A2049" s="1" t="s">
        <v>4844</v>
      </c>
      <c r="B2049" s="1">
        <v>2.0</v>
      </c>
      <c r="C2049" s="1" t="s">
        <v>5107</v>
      </c>
      <c r="D2049" s="1" t="s">
        <v>5108</v>
      </c>
      <c r="E2049" s="1" t="s">
        <v>5109</v>
      </c>
      <c r="F2049" s="1" t="s">
        <v>66</v>
      </c>
      <c r="G2049" s="1" t="str">
        <f>IFERROR(__xludf.DUMMYFUNCTION("GOOGLETRANSLATE(D2049,""fr"",""en"")"),"#VALUE!")</f>
        <v>#VALUE!</v>
      </c>
    </row>
    <row r="2050" ht="15.75" customHeight="1">
      <c r="A2050" s="1" t="s">
        <v>2215</v>
      </c>
      <c r="B2050" s="1">
        <v>4.0</v>
      </c>
      <c r="C2050" s="1" t="s">
        <v>5110</v>
      </c>
      <c r="D2050" s="1" t="s">
        <v>5111</v>
      </c>
      <c r="E2050" s="1" t="s">
        <v>614</v>
      </c>
      <c r="F2050" s="1" t="s">
        <v>30</v>
      </c>
      <c r="G2050" s="1" t="str">
        <f>IFERROR(__xludf.DUMMYFUNCTION("GOOGLETRANSLATE(D2050,""fr"",""en"")"),"#VALUE!")</f>
        <v>#VALUE!</v>
      </c>
    </row>
    <row r="2051" ht="15.75" customHeight="1">
      <c r="A2051" s="1" t="s">
        <v>1581</v>
      </c>
      <c r="B2051" s="1">
        <v>1.0</v>
      </c>
      <c r="C2051" s="1" t="s">
        <v>5112</v>
      </c>
      <c r="D2051" s="1" t="s">
        <v>5113</v>
      </c>
      <c r="E2051" s="1" t="s">
        <v>423</v>
      </c>
      <c r="F2051" s="1" t="s">
        <v>30</v>
      </c>
      <c r="G2051" s="1" t="str">
        <f>IFERROR(__xludf.DUMMYFUNCTION("GOOGLETRANSLATE(D2051,""fr"",""en"")"),"#VALUE!")</f>
        <v>#VALUE!</v>
      </c>
    </row>
    <row r="2052" ht="15.75" customHeight="1">
      <c r="A2052" s="1" t="s">
        <v>1767</v>
      </c>
      <c r="B2052" s="1">
        <v>1.0</v>
      </c>
      <c r="C2052" s="1" t="s">
        <v>5114</v>
      </c>
      <c r="D2052" s="1" t="s">
        <v>5115</v>
      </c>
      <c r="E2052" s="1" t="s">
        <v>109</v>
      </c>
      <c r="F2052" s="1" t="s">
        <v>11</v>
      </c>
      <c r="G2052" s="1" t="str">
        <f>IFERROR(__xludf.DUMMYFUNCTION("GOOGLETRANSLATE(D2052,""fr"",""en"")"),"#VALUE!")</f>
        <v>#VALUE!</v>
      </c>
    </row>
    <row r="2053" ht="15.75" customHeight="1">
      <c r="A2053" s="1" t="s">
        <v>5116</v>
      </c>
      <c r="B2053" s="1">
        <v>2.0</v>
      </c>
      <c r="C2053" s="1" t="s">
        <v>5117</v>
      </c>
      <c r="D2053" s="1" t="s">
        <v>5118</v>
      </c>
      <c r="E2053" s="1" t="s">
        <v>273</v>
      </c>
      <c r="F2053" s="1" t="s">
        <v>11</v>
      </c>
      <c r="G2053" s="1" t="str">
        <f>IFERROR(__xludf.DUMMYFUNCTION("GOOGLETRANSLATE(D2053,""fr"",""en"")"),"#VALUE!")</f>
        <v>#VALUE!</v>
      </c>
    </row>
    <row r="2054" ht="15.75" customHeight="1">
      <c r="A2054" s="1" t="s">
        <v>5119</v>
      </c>
      <c r="B2054" s="1">
        <v>2.0</v>
      </c>
      <c r="C2054" s="1" t="s">
        <v>5120</v>
      </c>
      <c r="D2054" s="1" t="s">
        <v>5121</v>
      </c>
      <c r="E2054" s="1" t="s">
        <v>226</v>
      </c>
      <c r="F2054" s="1" t="s">
        <v>11</v>
      </c>
      <c r="G2054" s="1" t="str">
        <f>IFERROR(__xludf.DUMMYFUNCTION("GOOGLETRANSLATE(D2054,""fr"",""en"")"),"#VALUE!")</f>
        <v>#VALUE!</v>
      </c>
    </row>
    <row r="2055" ht="15.75" customHeight="1">
      <c r="A2055" s="1" t="s">
        <v>1439</v>
      </c>
      <c r="B2055" s="1">
        <v>4.0</v>
      </c>
      <c r="C2055" s="1" t="s">
        <v>5122</v>
      </c>
      <c r="D2055" s="1" t="s">
        <v>5123</v>
      </c>
      <c r="E2055" s="1" t="s">
        <v>10</v>
      </c>
      <c r="F2055" s="1" t="s">
        <v>11</v>
      </c>
      <c r="G2055" s="1" t="str">
        <f>IFERROR(__xludf.DUMMYFUNCTION("GOOGLETRANSLATE(D2055,""fr"",""en"")"),"#VALUE!")</f>
        <v>#VALUE!</v>
      </c>
    </row>
    <row r="2056" ht="15.75" customHeight="1">
      <c r="A2056" s="1" t="s">
        <v>670</v>
      </c>
      <c r="B2056" s="1">
        <v>3.0</v>
      </c>
      <c r="C2056" s="1" t="s">
        <v>5124</v>
      </c>
      <c r="D2056" s="1" t="s">
        <v>5125</v>
      </c>
      <c r="E2056" s="1" t="s">
        <v>21</v>
      </c>
      <c r="F2056" s="1" t="s">
        <v>11</v>
      </c>
      <c r="G2056" s="1" t="str">
        <f>IFERROR(__xludf.DUMMYFUNCTION("GOOGLETRANSLATE(D2056,""fr"",""en"")"),"#VALUE!")</f>
        <v>#VALUE!</v>
      </c>
    </row>
    <row r="2057" ht="15.75" customHeight="1">
      <c r="A2057" s="1" t="s">
        <v>3060</v>
      </c>
      <c r="B2057" s="1">
        <v>2.0</v>
      </c>
      <c r="C2057" s="1" t="s">
        <v>5126</v>
      </c>
      <c r="D2057" s="1" t="s">
        <v>5127</v>
      </c>
      <c r="E2057" s="1" t="s">
        <v>10</v>
      </c>
      <c r="F2057" s="1" t="s">
        <v>11</v>
      </c>
      <c r="G2057" s="1" t="str">
        <f>IFERROR(__xludf.DUMMYFUNCTION("GOOGLETRANSLATE(D2057,""fr"",""en"")"),"#VALUE!")</f>
        <v>#VALUE!</v>
      </c>
    </row>
    <row r="2058" ht="15.75" customHeight="1">
      <c r="A2058" s="1" t="s">
        <v>5128</v>
      </c>
      <c r="B2058" s="1">
        <v>1.0</v>
      </c>
      <c r="C2058" s="1" t="s">
        <v>5129</v>
      </c>
      <c r="D2058" s="1" t="s">
        <v>5130</v>
      </c>
      <c r="E2058" s="1" t="s">
        <v>29</v>
      </c>
      <c r="F2058" s="1" t="s">
        <v>30</v>
      </c>
      <c r="G2058" s="1" t="str">
        <f>IFERROR(__xludf.DUMMYFUNCTION("GOOGLETRANSLATE(D2058,""fr"",""en"")"),"#VALUE!")</f>
        <v>#VALUE!</v>
      </c>
    </row>
    <row r="2059" ht="15.75" customHeight="1">
      <c r="A2059" s="1" t="s">
        <v>769</v>
      </c>
      <c r="B2059" s="1">
        <v>5.0</v>
      </c>
      <c r="C2059" s="1" t="s">
        <v>5131</v>
      </c>
      <c r="D2059" s="1" t="s">
        <v>5132</v>
      </c>
      <c r="E2059" s="1" t="s">
        <v>65</v>
      </c>
      <c r="F2059" s="1" t="s">
        <v>66</v>
      </c>
      <c r="G2059" s="1" t="str">
        <f>IFERROR(__xludf.DUMMYFUNCTION("GOOGLETRANSLATE(D2059,""fr"",""en"")"),"#VALUE!")</f>
        <v>#VALUE!</v>
      </c>
    </row>
    <row r="2060" ht="15.75" customHeight="1">
      <c r="A2060" s="1" t="s">
        <v>2117</v>
      </c>
      <c r="B2060" s="1">
        <v>1.0</v>
      </c>
      <c r="C2060" s="1" t="s">
        <v>5133</v>
      </c>
      <c r="D2060" s="1" t="s">
        <v>5134</v>
      </c>
      <c r="E2060" s="1" t="s">
        <v>43</v>
      </c>
      <c r="F2060" s="1" t="s">
        <v>30</v>
      </c>
      <c r="G2060" s="1" t="str">
        <f>IFERROR(__xludf.DUMMYFUNCTION("GOOGLETRANSLATE(D2060,""fr"",""en"")"),"#VALUE!")</f>
        <v>#VALUE!</v>
      </c>
    </row>
    <row r="2061" ht="15.75" customHeight="1">
      <c r="A2061" s="1" t="s">
        <v>2340</v>
      </c>
      <c r="B2061" s="1">
        <v>1.0</v>
      </c>
      <c r="C2061" s="1" t="s">
        <v>5135</v>
      </c>
      <c r="D2061" s="1" t="s">
        <v>5136</v>
      </c>
      <c r="E2061" s="1" t="s">
        <v>373</v>
      </c>
      <c r="F2061" s="1" t="s">
        <v>118</v>
      </c>
      <c r="G2061" s="1" t="str">
        <f>IFERROR(__xludf.DUMMYFUNCTION("GOOGLETRANSLATE(D2061,""fr"",""en"")"),"#VALUE!")</f>
        <v>#VALUE!</v>
      </c>
    </row>
    <row r="2062" ht="15.75" customHeight="1">
      <c r="A2062" s="1" t="s">
        <v>5137</v>
      </c>
      <c r="B2062" s="1">
        <v>5.0</v>
      </c>
      <c r="C2062" s="1" t="s">
        <v>5138</v>
      </c>
      <c r="D2062" s="1" t="s">
        <v>5139</v>
      </c>
      <c r="E2062" s="1" t="s">
        <v>21</v>
      </c>
      <c r="F2062" s="1" t="s">
        <v>11</v>
      </c>
      <c r="G2062" s="1" t="str">
        <f>IFERROR(__xludf.DUMMYFUNCTION("GOOGLETRANSLATE(D2062,""fr"",""en"")"),"#VALUE!")</f>
        <v>#VALUE!</v>
      </c>
    </row>
    <row r="2063" ht="15.75" customHeight="1">
      <c r="A2063" s="1" t="s">
        <v>774</v>
      </c>
      <c r="B2063" s="1">
        <v>5.0</v>
      </c>
      <c r="C2063" s="1" t="s">
        <v>5140</v>
      </c>
      <c r="D2063" s="1" t="s">
        <v>5141</v>
      </c>
      <c r="E2063" s="1" t="s">
        <v>65</v>
      </c>
      <c r="F2063" s="1" t="s">
        <v>66</v>
      </c>
      <c r="G2063" s="1" t="str">
        <f>IFERROR(__xludf.DUMMYFUNCTION("GOOGLETRANSLATE(D2063,""fr"",""en"")"),"#VALUE!")</f>
        <v>#VALUE!</v>
      </c>
    </row>
    <row r="2064" ht="15.75" customHeight="1">
      <c r="A2064" s="1" t="s">
        <v>1439</v>
      </c>
      <c r="B2064" s="1">
        <v>1.0</v>
      </c>
      <c r="C2064" s="1" t="s">
        <v>5142</v>
      </c>
      <c r="D2064" s="1" t="s">
        <v>5143</v>
      </c>
      <c r="E2064" s="1" t="s">
        <v>646</v>
      </c>
      <c r="F2064" s="1" t="s">
        <v>39</v>
      </c>
      <c r="G2064" s="1" t="str">
        <f>IFERROR(__xludf.DUMMYFUNCTION("GOOGLETRANSLATE(D2064,""fr"",""en"")"),"#VALUE!")</f>
        <v>#VALUE!</v>
      </c>
    </row>
    <row r="2065" ht="15.75" customHeight="1">
      <c r="A2065" s="1" t="s">
        <v>5144</v>
      </c>
      <c r="B2065" s="1">
        <v>1.0</v>
      </c>
      <c r="C2065" s="1" t="s">
        <v>5145</v>
      </c>
      <c r="D2065" s="1" t="s">
        <v>5146</v>
      </c>
      <c r="E2065" s="1" t="s">
        <v>38</v>
      </c>
      <c r="F2065" s="1" t="s">
        <v>39</v>
      </c>
      <c r="G2065" s="1" t="str">
        <f>IFERROR(__xludf.DUMMYFUNCTION("GOOGLETRANSLATE(D2065,""fr"",""en"")"),"#VALUE!")</f>
        <v>#VALUE!</v>
      </c>
    </row>
    <row r="2066" ht="15.75" customHeight="1">
      <c r="A2066" s="1" t="s">
        <v>485</v>
      </c>
      <c r="B2066" s="1">
        <v>4.0</v>
      </c>
      <c r="C2066" s="1" t="s">
        <v>5147</v>
      </c>
      <c r="D2066" s="1" t="s">
        <v>5148</v>
      </c>
      <c r="E2066" s="1" t="s">
        <v>554</v>
      </c>
      <c r="F2066" s="1" t="s">
        <v>30</v>
      </c>
      <c r="G2066" s="1" t="str">
        <f>IFERROR(__xludf.DUMMYFUNCTION("GOOGLETRANSLATE(D2066,""fr"",""en"")"),"#VALUE!")</f>
        <v>#VALUE!</v>
      </c>
    </row>
    <row r="2067" ht="15.75" customHeight="1">
      <c r="A2067" s="1" t="s">
        <v>5149</v>
      </c>
      <c r="B2067" s="1">
        <v>1.0</v>
      </c>
      <c r="C2067" s="1" t="s">
        <v>5150</v>
      </c>
      <c r="D2067" s="1" t="s">
        <v>5151</v>
      </c>
      <c r="E2067" s="1" t="s">
        <v>292</v>
      </c>
      <c r="F2067" s="1" t="s">
        <v>11</v>
      </c>
      <c r="G2067" s="1" t="str">
        <f>IFERROR(__xludf.DUMMYFUNCTION("GOOGLETRANSLATE(D2067,""fr"",""en"")"),"#VALUE!")</f>
        <v>#VALUE!</v>
      </c>
    </row>
    <row r="2068" ht="15.75" customHeight="1">
      <c r="A2068" s="1" t="s">
        <v>3060</v>
      </c>
      <c r="B2068" s="1">
        <v>3.0</v>
      </c>
      <c r="C2068" s="1" t="s">
        <v>5152</v>
      </c>
      <c r="D2068" s="1" t="s">
        <v>5153</v>
      </c>
      <c r="E2068" s="1" t="s">
        <v>10</v>
      </c>
      <c r="F2068" s="1" t="s">
        <v>11</v>
      </c>
      <c r="G2068" s="1" t="str">
        <f>IFERROR(__xludf.DUMMYFUNCTION("GOOGLETRANSLATE(D2068,""fr"",""en"")"),"#VALUE!")</f>
        <v>#VALUE!</v>
      </c>
    </row>
    <row r="2069" ht="15.75" customHeight="1">
      <c r="A2069" s="1" t="s">
        <v>411</v>
      </c>
      <c r="B2069" s="1">
        <v>3.0</v>
      </c>
      <c r="C2069" s="1" t="s">
        <v>5154</v>
      </c>
      <c r="D2069" s="1" t="s">
        <v>5155</v>
      </c>
      <c r="E2069" s="1" t="s">
        <v>423</v>
      </c>
      <c r="F2069" s="1" t="s">
        <v>30</v>
      </c>
      <c r="G2069" s="1" t="str">
        <f>IFERROR(__xludf.DUMMYFUNCTION("GOOGLETRANSLATE(D2069,""fr"",""en"")"),"#VALUE!")</f>
        <v>#VALUE!</v>
      </c>
    </row>
    <row r="2070" ht="15.75" customHeight="1">
      <c r="A2070" s="1" t="s">
        <v>1298</v>
      </c>
      <c r="B2070" s="1">
        <v>2.0</v>
      </c>
      <c r="C2070" s="1" t="s">
        <v>5156</v>
      </c>
      <c r="D2070" s="1" t="s">
        <v>5157</v>
      </c>
      <c r="E2070" s="1" t="s">
        <v>73</v>
      </c>
      <c r="F2070" s="1" t="s">
        <v>30</v>
      </c>
      <c r="G2070" s="1" t="str">
        <f>IFERROR(__xludf.DUMMYFUNCTION("GOOGLETRANSLATE(D2070,""fr"",""en"")"),"#VALUE!")</f>
        <v>#VALUE!</v>
      </c>
    </row>
    <row r="2071" ht="15.75" customHeight="1">
      <c r="A2071" s="1" t="s">
        <v>635</v>
      </c>
      <c r="B2071" s="1">
        <v>3.0</v>
      </c>
      <c r="C2071" s="1" t="s">
        <v>5158</v>
      </c>
      <c r="D2071" s="1" t="s">
        <v>5159</v>
      </c>
      <c r="E2071" s="1" t="s">
        <v>21</v>
      </c>
      <c r="F2071" s="1" t="s">
        <v>11</v>
      </c>
      <c r="G2071" s="1" t="str">
        <f>IFERROR(__xludf.DUMMYFUNCTION("GOOGLETRANSLATE(D2071,""fr"",""en"")"),"#VALUE!")</f>
        <v>#VALUE!</v>
      </c>
    </row>
    <row r="2072" ht="15.75" customHeight="1">
      <c r="A2072" s="1" t="s">
        <v>893</v>
      </c>
      <c r="B2072" s="1">
        <v>5.0</v>
      </c>
      <c r="C2072" s="1" t="s">
        <v>5160</v>
      </c>
      <c r="D2072" s="1" t="s">
        <v>5161</v>
      </c>
      <c r="E2072" s="1" t="s">
        <v>65</v>
      </c>
      <c r="F2072" s="1" t="s">
        <v>66</v>
      </c>
      <c r="G2072" s="1" t="str">
        <f>IFERROR(__xludf.DUMMYFUNCTION("GOOGLETRANSLATE(D2072,""fr"",""en"")"),"#VALUE!")</f>
        <v>#VALUE!</v>
      </c>
    </row>
    <row r="2073" ht="15.75" customHeight="1">
      <c r="A2073" s="1" t="s">
        <v>5162</v>
      </c>
      <c r="B2073" s="1">
        <v>1.0</v>
      </c>
      <c r="C2073" s="1" t="s">
        <v>5163</v>
      </c>
      <c r="D2073" s="1" t="s">
        <v>5164</v>
      </c>
      <c r="E2073" s="1" t="s">
        <v>83</v>
      </c>
      <c r="F2073" s="1" t="s">
        <v>84</v>
      </c>
      <c r="G2073" s="1" t="str">
        <f>IFERROR(__xludf.DUMMYFUNCTION("GOOGLETRANSLATE(D2073,""fr"",""en"")"),"#VALUE!")</f>
        <v>#VALUE!</v>
      </c>
    </row>
    <row r="2074" ht="15.75" customHeight="1">
      <c r="A2074" s="1" t="s">
        <v>5165</v>
      </c>
      <c r="B2074" s="1">
        <v>1.0</v>
      </c>
      <c r="C2074" s="1" t="s">
        <v>5166</v>
      </c>
      <c r="D2074" s="1" t="s">
        <v>5167</v>
      </c>
      <c r="E2074" s="1" t="s">
        <v>103</v>
      </c>
      <c r="F2074" s="1" t="s">
        <v>48</v>
      </c>
      <c r="G2074" s="1" t="str">
        <f>IFERROR(__xludf.DUMMYFUNCTION("GOOGLETRANSLATE(D2074,""fr"",""en"")"),"#VALUE!")</f>
        <v>#VALUE!</v>
      </c>
    </row>
    <row r="2075" ht="15.75" customHeight="1">
      <c r="A2075" s="1" t="s">
        <v>3312</v>
      </c>
      <c r="B2075" s="1">
        <v>4.0</v>
      </c>
      <c r="C2075" s="1" t="s">
        <v>5168</v>
      </c>
      <c r="D2075" s="1" t="s">
        <v>5169</v>
      </c>
      <c r="E2075" s="1" t="s">
        <v>10</v>
      </c>
      <c r="F2075" s="1" t="s">
        <v>11</v>
      </c>
      <c r="G2075" s="1" t="str">
        <f>IFERROR(__xludf.DUMMYFUNCTION("GOOGLETRANSLATE(D2075,""fr"",""en"")"),"#VALUE!")</f>
        <v>#VALUE!</v>
      </c>
    </row>
    <row r="2076" ht="15.75" customHeight="1">
      <c r="A2076" s="1" t="s">
        <v>1248</v>
      </c>
      <c r="B2076" s="1">
        <v>4.0</v>
      </c>
      <c r="C2076" s="1" t="s">
        <v>5170</v>
      </c>
      <c r="D2076" s="1" t="s">
        <v>5171</v>
      </c>
      <c r="E2076" s="1" t="s">
        <v>10</v>
      </c>
      <c r="F2076" s="1" t="s">
        <v>11</v>
      </c>
      <c r="G2076" s="1" t="str">
        <f>IFERROR(__xludf.DUMMYFUNCTION("GOOGLETRANSLATE(D2076,""fr"",""en"")"),"#VALUE!")</f>
        <v>#VALUE!</v>
      </c>
    </row>
    <row r="2077" ht="15.75" customHeight="1">
      <c r="A2077" s="1" t="s">
        <v>3060</v>
      </c>
      <c r="B2077" s="1">
        <v>2.0</v>
      </c>
      <c r="C2077" s="1" t="s">
        <v>5172</v>
      </c>
      <c r="D2077" s="1" t="s">
        <v>5173</v>
      </c>
      <c r="E2077" s="1" t="s">
        <v>448</v>
      </c>
      <c r="F2077" s="1" t="s">
        <v>84</v>
      </c>
      <c r="G2077" s="1" t="str">
        <f>IFERROR(__xludf.DUMMYFUNCTION("GOOGLETRANSLATE(D2077,""fr"",""en"")"),"#VALUE!")</f>
        <v>#VALUE!</v>
      </c>
    </row>
    <row r="2078" ht="15.75" customHeight="1">
      <c r="A2078" s="1" t="s">
        <v>5174</v>
      </c>
      <c r="B2078" s="1">
        <v>2.0</v>
      </c>
      <c r="C2078" s="1" t="s">
        <v>5175</v>
      </c>
      <c r="D2078" s="1" t="s">
        <v>5176</v>
      </c>
      <c r="E2078" s="1" t="s">
        <v>169</v>
      </c>
      <c r="F2078" s="1" t="s">
        <v>110</v>
      </c>
      <c r="G2078" s="1" t="str">
        <f>IFERROR(__xludf.DUMMYFUNCTION("GOOGLETRANSLATE(D2078,""fr"",""en"")"),"#VALUE!")</f>
        <v>#VALUE!</v>
      </c>
    </row>
    <row r="2079" ht="15.75" customHeight="1">
      <c r="A2079" s="1" t="s">
        <v>264</v>
      </c>
      <c r="B2079" s="1">
        <v>1.0</v>
      </c>
      <c r="C2079" s="1" t="s">
        <v>5177</v>
      </c>
      <c r="D2079" s="1" t="s">
        <v>5178</v>
      </c>
      <c r="E2079" s="1" t="s">
        <v>109</v>
      </c>
      <c r="F2079" s="1" t="s">
        <v>110</v>
      </c>
      <c r="G2079" s="1" t="str">
        <f>IFERROR(__xludf.DUMMYFUNCTION("GOOGLETRANSLATE(D2079,""fr"",""en"")"),"#VALUE!")</f>
        <v>#VALUE!</v>
      </c>
    </row>
    <row r="2080" ht="15.75" customHeight="1">
      <c r="A2080" s="1" t="s">
        <v>53</v>
      </c>
      <c r="B2080" s="1">
        <v>4.0</v>
      </c>
      <c r="C2080" s="1" t="s">
        <v>5179</v>
      </c>
      <c r="D2080" s="1" t="s">
        <v>5180</v>
      </c>
      <c r="E2080" s="1" t="s">
        <v>65</v>
      </c>
      <c r="F2080" s="1" t="s">
        <v>66</v>
      </c>
      <c r="G2080" s="1" t="str">
        <f>IFERROR(__xludf.DUMMYFUNCTION("GOOGLETRANSLATE(D2080,""fr"",""en"")"),"#VALUE!")</f>
        <v>#VALUE!</v>
      </c>
    </row>
    <row r="2081" ht="15.75" customHeight="1">
      <c r="A2081" s="1" t="s">
        <v>5181</v>
      </c>
      <c r="B2081" s="1">
        <v>1.0</v>
      </c>
      <c r="C2081" s="1" t="s">
        <v>5182</v>
      </c>
      <c r="D2081" s="1" t="s">
        <v>5183</v>
      </c>
      <c r="E2081" s="1" t="s">
        <v>292</v>
      </c>
      <c r="F2081" s="1" t="s">
        <v>11</v>
      </c>
      <c r="G2081" s="1" t="str">
        <f>IFERROR(__xludf.DUMMYFUNCTION("GOOGLETRANSLATE(D2081,""fr"",""en"")"),"#VALUE!")</f>
        <v>#VALUE!</v>
      </c>
    </row>
    <row r="2082" ht="15.75" customHeight="1">
      <c r="A2082" s="1" t="s">
        <v>100</v>
      </c>
      <c r="B2082" s="1">
        <v>3.0</v>
      </c>
      <c r="C2082" s="1" t="s">
        <v>5184</v>
      </c>
      <c r="D2082" s="1" t="s">
        <v>5185</v>
      </c>
      <c r="E2082" s="1" t="s">
        <v>10</v>
      </c>
      <c r="F2082" s="1" t="s">
        <v>11</v>
      </c>
      <c r="G2082" s="1" t="str">
        <f>IFERROR(__xludf.DUMMYFUNCTION("GOOGLETRANSLATE(D2082,""fr"",""en"")"),"#VALUE!")</f>
        <v>#VALUE!</v>
      </c>
    </row>
    <row r="2083" ht="15.75" customHeight="1">
      <c r="A2083" s="1" t="s">
        <v>1338</v>
      </c>
      <c r="B2083" s="1">
        <v>3.0</v>
      </c>
      <c r="C2083" s="1" t="s">
        <v>5186</v>
      </c>
      <c r="D2083" s="1" t="s">
        <v>5187</v>
      </c>
      <c r="E2083" s="1" t="s">
        <v>250</v>
      </c>
      <c r="F2083" s="1" t="s">
        <v>30</v>
      </c>
      <c r="G2083" s="1" t="str">
        <f>IFERROR(__xludf.DUMMYFUNCTION("GOOGLETRANSLATE(D2083,""fr"",""en"")"),"#VALUE!")</f>
        <v>#VALUE!</v>
      </c>
    </row>
    <row r="2084" ht="15.75" customHeight="1">
      <c r="A2084" s="1" t="s">
        <v>2178</v>
      </c>
      <c r="B2084" s="1">
        <v>2.0</v>
      </c>
      <c r="C2084" s="1" t="s">
        <v>5188</v>
      </c>
      <c r="D2084" s="1" t="s">
        <v>5189</v>
      </c>
      <c r="E2084" s="1" t="s">
        <v>273</v>
      </c>
      <c r="F2084" s="1" t="s">
        <v>66</v>
      </c>
      <c r="G2084" s="1" t="str">
        <f>IFERROR(__xludf.DUMMYFUNCTION("GOOGLETRANSLATE(D2084,""fr"",""en"")"),"#VALUE!")</f>
        <v>#VALUE!</v>
      </c>
    </row>
    <row r="2085" ht="15.75" customHeight="1">
      <c r="A2085" s="1" t="s">
        <v>710</v>
      </c>
      <c r="B2085" s="1">
        <v>4.0</v>
      </c>
      <c r="C2085" s="1" t="s">
        <v>5190</v>
      </c>
      <c r="D2085" s="1" t="s">
        <v>5191</v>
      </c>
      <c r="E2085" s="1" t="s">
        <v>226</v>
      </c>
      <c r="F2085" s="1" t="s">
        <v>110</v>
      </c>
      <c r="G2085" s="1" t="str">
        <f>IFERROR(__xludf.DUMMYFUNCTION("GOOGLETRANSLATE(D2085,""fr"",""en"")"),"#VALUE!")</f>
        <v>#VALUE!</v>
      </c>
    </row>
    <row r="2086" ht="15.75" customHeight="1">
      <c r="A2086" s="1" t="s">
        <v>5192</v>
      </c>
      <c r="B2086" s="1">
        <v>2.0</v>
      </c>
      <c r="C2086" s="1" t="s">
        <v>5193</v>
      </c>
      <c r="D2086" s="1" t="s">
        <v>5194</v>
      </c>
      <c r="E2086" s="1" t="s">
        <v>52</v>
      </c>
      <c r="F2086" s="1" t="s">
        <v>11</v>
      </c>
      <c r="G2086" s="1" t="str">
        <f>IFERROR(__xludf.DUMMYFUNCTION("GOOGLETRANSLATE(D2086,""fr"",""en"")"),"#VALUE!")</f>
        <v>#VALUE!</v>
      </c>
    </row>
    <row r="2087" ht="15.75" customHeight="1">
      <c r="A2087" s="1" t="s">
        <v>5195</v>
      </c>
      <c r="B2087" s="1">
        <v>5.0</v>
      </c>
      <c r="C2087" s="1" t="s">
        <v>5196</v>
      </c>
      <c r="D2087" s="1" t="s">
        <v>5197</v>
      </c>
      <c r="E2087" s="1" t="s">
        <v>10</v>
      </c>
      <c r="F2087" s="1" t="s">
        <v>11</v>
      </c>
      <c r="G2087" s="1" t="str">
        <f>IFERROR(__xludf.DUMMYFUNCTION("GOOGLETRANSLATE(D2087,""fr"",""en"")"),"#VALUE!")</f>
        <v>#VALUE!</v>
      </c>
    </row>
    <row r="2088" ht="15.75" customHeight="1">
      <c r="A2088" s="1" t="s">
        <v>4237</v>
      </c>
      <c r="B2088" s="1">
        <v>2.0</v>
      </c>
      <c r="C2088" s="1" t="s">
        <v>5198</v>
      </c>
      <c r="D2088" s="1" t="s">
        <v>5199</v>
      </c>
      <c r="E2088" s="1" t="s">
        <v>21</v>
      </c>
      <c r="F2088" s="1" t="s">
        <v>11</v>
      </c>
      <c r="G2088" s="1" t="str">
        <f>IFERROR(__xludf.DUMMYFUNCTION("GOOGLETRANSLATE(D2088,""fr"",""en"")"),"#VALUE!")</f>
        <v>#VALUE!</v>
      </c>
    </row>
    <row r="2089" ht="15.75" customHeight="1">
      <c r="A2089" s="1" t="s">
        <v>1775</v>
      </c>
      <c r="B2089" s="1">
        <v>4.0</v>
      </c>
      <c r="C2089" s="1" t="s">
        <v>5200</v>
      </c>
      <c r="D2089" s="1" t="s">
        <v>5201</v>
      </c>
      <c r="E2089" s="1" t="s">
        <v>10</v>
      </c>
      <c r="F2089" s="1" t="s">
        <v>11</v>
      </c>
      <c r="G2089" s="1" t="str">
        <f>IFERROR(__xludf.DUMMYFUNCTION("GOOGLETRANSLATE(D2089,""fr"",""en"")"),"#VALUE!")</f>
        <v>#VALUE!</v>
      </c>
    </row>
    <row r="2090" ht="15.75" customHeight="1">
      <c r="A2090" s="1" t="s">
        <v>3456</v>
      </c>
      <c r="B2090" s="1">
        <v>2.0</v>
      </c>
      <c r="C2090" s="1" t="s">
        <v>5202</v>
      </c>
      <c r="D2090" s="1" t="s">
        <v>5203</v>
      </c>
      <c r="E2090" s="1" t="s">
        <v>10</v>
      </c>
      <c r="F2090" s="1" t="s">
        <v>11</v>
      </c>
      <c r="G2090" s="1" t="str">
        <f>IFERROR(__xludf.DUMMYFUNCTION("GOOGLETRANSLATE(D2090,""fr"",""en"")"),"#VALUE!")</f>
        <v>#VALUE!</v>
      </c>
    </row>
    <row r="2091" ht="15.75" customHeight="1">
      <c r="A2091" s="1" t="s">
        <v>1303</v>
      </c>
      <c r="B2091" s="1">
        <v>3.0</v>
      </c>
      <c r="C2091" s="1" t="s">
        <v>5204</v>
      </c>
      <c r="D2091" s="1" t="s">
        <v>5205</v>
      </c>
      <c r="E2091" s="1" t="s">
        <v>169</v>
      </c>
      <c r="F2091" s="1" t="s">
        <v>11</v>
      </c>
      <c r="G2091" s="1" t="str">
        <f>IFERROR(__xludf.DUMMYFUNCTION("GOOGLETRANSLATE(D2091,""fr"",""en"")"),"#VALUE!")</f>
        <v>#VALUE!</v>
      </c>
    </row>
    <row r="2092" ht="15.75" customHeight="1">
      <c r="A2092" s="1" t="s">
        <v>1218</v>
      </c>
      <c r="B2092" s="1">
        <v>4.0</v>
      </c>
      <c r="C2092" s="1" t="s">
        <v>5206</v>
      </c>
      <c r="D2092" s="1" t="s">
        <v>5207</v>
      </c>
      <c r="E2092" s="1" t="s">
        <v>10</v>
      </c>
      <c r="F2092" s="1" t="s">
        <v>11</v>
      </c>
      <c r="G2092" s="1" t="str">
        <f>IFERROR(__xludf.DUMMYFUNCTION("GOOGLETRANSLATE(D2092,""fr"",""en"")"),"#VALUE!")</f>
        <v>#VALUE!</v>
      </c>
    </row>
    <row r="2093" ht="15.75" customHeight="1">
      <c r="A2093" s="1" t="s">
        <v>5208</v>
      </c>
      <c r="B2093" s="1">
        <v>2.0</v>
      </c>
      <c r="C2093" s="1" t="s">
        <v>5209</v>
      </c>
      <c r="D2093" s="1" t="s">
        <v>5210</v>
      </c>
      <c r="E2093" s="1" t="s">
        <v>226</v>
      </c>
      <c r="F2093" s="1" t="s">
        <v>110</v>
      </c>
      <c r="G2093" s="1" t="str">
        <f>IFERROR(__xludf.DUMMYFUNCTION("GOOGLETRANSLATE(D2093,""fr"",""en"")"),"#VALUE!")</f>
        <v>#VALUE!</v>
      </c>
    </row>
    <row r="2094" ht="15.75" customHeight="1">
      <c r="A2094" s="1" t="s">
        <v>2549</v>
      </c>
      <c r="B2094" s="1">
        <v>2.0</v>
      </c>
      <c r="C2094" s="1" t="s">
        <v>5211</v>
      </c>
      <c r="D2094" s="1" t="s">
        <v>5212</v>
      </c>
      <c r="E2094" s="1" t="s">
        <v>292</v>
      </c>
      <c r="F2094" s="1" t="s">
        <v>11</v>
      </c>
      <c r="G2094" s="1" t="str">
        <f>IFERROR(__xludf.DUMMYFUNCTION("GOOGLETRANSLATE(D2094,""fr"",""en"")"),"#VALUE!")</f>
        <v>#VALUE!</v>
      </c>
    </row>
    <row r="2095" ht="15.75" customHeight="1">
      <c r="A2095" s="1" t="s">
        <v>2144</v>
      </c>
      <c r="B2095" s="1">
        <v>2.0</v>
      </c>
      <c r="C2095" s="1" t="s">
        <v>5213</v>
      </c>
      <c r="D2095" s="1" t="s">
        <v>5214</v>
      </c>
      <c r="E2095" s="1" t="s">
        <v>38</v>
      </c>
      <c r="F2095" s="1" t="s">
        <v>39</v>
      </c>
      <c r="G2095" s="1" t="str">
        <f>IFERROR(__xludf.DUMMYFUNCTION("GOOGLETRANSLATE(D2095,""fr"",""en"")"),"#VALUE!")</f>
        <v>#VALUE!</v>
      </c>
    </row>
    <row r="2096" ht="15.75" customHeight="1">
      <c r="A2096" s="1" t="s">
        <v>147</v>
      </c>
      <c r="B2096" s="1">
        <v>4.0</v>
      </c>
      <c r="C2096" s="1" t="s">
        <v>5215</v>
      </c>
      <c r="D2096" s="1" t="s">
        <v>5216</v>
      </c>
      <c r="E2096" s="1" t="s">
        <v>10</v>
      </c>
      <c r="F2096" s="1" t="s">
        <v>11</v>
      </c>
      <c r="G2096" s="1" t="str">
        <f>IFERROR(__xludf.DUMMYFUNCTION("GOOGLETRANSLATE(D2096,""fr"",""en"")"),"#VALUE!")</f>
        <v>#VALUE!</v>
      </c>
    </row>
    <row r="2097" ht="15.75" customHeight="1">
      <c r="A2097" s="1" t="s">
        <v>3920</v>
      </c>
      <c r="B2097" s="1">
        <v>1.0</v>
      </c>
      <c r="C2097" s="1" t="s">
        <v>5217</v>
      </c>
      <c r="D2097" s="1" t="s">
        <v>5218</v>
      </c>
      <c r="E2097" s="1" t="s">
        <v>296</v>
      </c>
      <c r="F2097" s="1" t="s">
        <v>11</v>
      </c>
      <c r="G2097" s="1" t="str">
        <f>IFERROR(__xludf.DUMMYFUNCTION("GOOGLETRANSLATE(D2097,""fr"",""en"")"),"#VALUE!")</f>
        <v>#VALUE!</v>
      </c>
    </row>
    <row r="2098" ht="15.75" customHeight="1">
      <c r="A2098" s="1" t="s">
        <v>1972</v>
      </c>
      <c r="B2098" s="1">
        <v>2.0</v>
      </c>
      <c r="C2098" s="1" t="s">
        <v>5219</v>
      </c>
      <c r="D2098" s="1" t="s">
        <v>5220</v>
      </c>
      <c r="E2098" s="1" t="s">
        <v>3148</v>
      </c>
      <c r="F2098" s="1" t="s">
        <v>118</v>
      </c>
      <c r="G2098" s="1" t="str">
        <f>IFERROR(__xludf.DUMMYFUNCTION("GOOGLETRANSLATE(D2098,""fr"",""en"")"),"#VALUE!")</f>
        <v>#VALUE!</v>
      </c>
    </row>
    <row r="2099" ht="15.75" customHeight="1">
      <c r="A2099" s="1" t="s">
        <v>2569</v>
      </c>
      <c r="B2099" s="1">
        <v>1.0</v>
      </c>
      <c r="C2099" s="1" t="s">
        <v>5221</v>
      </c>
      <c r="D2099" s="1" t="s">
        <v>5222</v>
      </c>
      <c r="E2099" s="1" t="s">
        <v>21</v>
      </c>
      <c r="F2099" s="1" t="s">
        <v>11</v>
      </c>
      <c r="G2099" s="1" t="str">
        <f>IFERROR(__xludf.DUMMYFUNCTION("GOOGLETRANSLATE(D2099,""fr"",""en"")"),"#VALUE!")</f>
        <v>#VALUE!</v>
      </c>
    </row>
    <row r="2100" ht="15.75" customHeight="1">
      <c r="A2100" s="1" t="s">
        <v>1126</v>
      </c>
      <c r="B2100" s="1">
        <v>1.0</v>
      </c>
      <c r="C2100" s="1" t="s">
        <v>5223</v>
      </c>
      <c r="D2100" s="1" t="s">
        <v>5224</v>
      </c>
      <c r="E2100" s="1" t="s">
        <v>176</v>
      </c>
      <c r="F2100" s="1" t="s">
        <v>66</v>
      </c>
      <c r="G2100" s="1" t="str">
        <f>IFERROR(__xludf.DUMMYFUNCTION("GOOGLETRANSLATE(D2100,""fr"",""en"")"),"#VALUE!")</f>
        <v>#VALUE!</v>
      </c>
    </row>
    <row r="2101" ht="15.75" customHeight="1">
      <c r="A2101" s="1" t="s">
        <v>132</v>
      </c>
      <c r="B2101" s="1">
        <v>5.0</v>
      </c>
      <c r="C2101" s="1" t="s">
        <v>5225</v>
      </c>
      <c r="D2101" s="1" t="s">
        <v>5226</v>
      </c>
      <c r="E2101" s="1" t="s">
        <v>21</v>
      </c>
      <c r="F2101" s="1" t="s">
        <v>11</v>
      </c>
      <c r="G2101" s="1" t="str">
        <f>IFERROR(__xludf.DUMMYFUNCTION("GOOGLETRANSLATE(D2101,""fr"",""en"")"),"#VALUE!")</f>
        <v>#VALUE!</v>
      </c>
    </row>
    <row r="2102" ht="15.75" customHeight="1">
      <c r="A2102" s="1" t="s">
        <v>5227</v>
      </c>
      <c r="B2102" s="1">
        <v>1.0</v>
      </c>
      <c r="C2102" s="1" t="s">
        <v>5228</v>
      </c>
      <c r="D2102" s="1" t="s">
        <v>5229</v>
      </c>
      <c r="E2102" s="1" t="s">
        <v>960</v>
      </c>
      <c r="F2102" s="1" t="s">
        <v>84</v>
      </c>
      <c r="G2102" s="1" t="str">
        <f>IFERROR(__xludf.DUMMYFUNCTION("GOOGLETRANSLATE(D2102,""fr"",""en"")"),"#VALUE!")</f>
        <v>#VALUE!</v>
      </c>
    </row>
    <row r="2103" ht="15.75" customHeight="1">
      <c r="A2103" s="1" t="s">
        <v>5230</v>
      </c>
      <c r="B2103" s="1">
        <v>5.0</v>
      </c>
      <c r="C2103" s="1" t="s">
        <v>5231</v>
      </c>
      <c r="D2103" s="1" t="s">
        <v>5232</v>
      </c>
      <c r="E2103" s="1" t="s">
        <v>10</v>
      </c>
      <c r="F2103" s="1" t="s">
        <v>11</v>
      </c>
      <c r="G2103" s="1" t="str">
        <f>IFERROR(__xludf.DUMMYFUNCTION("GOOGLETRANSLATE(D2103,""fr"",""en"")"),"#VALUE!")</f>
        <v>#VALUE!</v>
      </c>
    </row>
    <row r="2104" ht="15.75" customHeight="1">
      <c r="A2104" s="1" t="s">
        <v>461</v>
      </c>
      <c r="B2104" s="1">
        <v>3.0</v>
      </c>
      <c r="C2104" s="1" t="s">
        <v>5233</v>
      </c>
      <c r="D2104" s="1" t="s">
        <v>5234</v>
      </c>
      <c r="E2104" s="1" t="s">
        <v>10</v>
      </c>
      <c r="F2104" s="1" t="s">
        <v>11</v>
      </c>
      <c r="G2104" s="1" t="str">
        <f>IFERROR(__xludf.DUMMYFUNCTION("GOOGLETRANSLATE(D2104,""fr"",""en"")"),"#VALUE!")</f>
        <v>#VALUE!</v>
      </c>
    </row>
    <row r="2105" ht="15.75" customHeight="1">
      <c r="A2105" s="1" t="s">
        <v>3615</v>
      </c>
      <c r="B2105" s="1">
        <v>2.0</v>
      </c>
      <c r="C2105" s="1" t="s">
        <v>5235</v>
      </c>
      <c r="D2105" s="1" t="s">
        <v>5236</v>
      </c>
      <c r="E2105" s="1" t="s">
        <v>960</v>
      </c>
      <c r="F2105" s="1" t="s">
        <v>84</v>
      </c>
      <c r="G2105" s="1" t="str">
        <f>IFERROR(__xludf.DUMMYFUNCTION("GOOGLETRANSLATE(D2105,""fr"",""en"")"),"#VALUE!")</f>
        <v>#VALUE!</v>
      </c>
    </row>
    <row r="2106" ht="15.75" customHeight="1">
      <c r="A2106" s="1" t="s">
        <v>918</v>
      </c>
      <c r="B2106" s="1">
        <v>4.0</v>
      </c>
      <c r="C2106" s="1" t="s">
        <v>5237</v>
      </c>
      <c r="D2106" s="1" t="s">
        <v>5238</v>
      </c>
      <c r="E2106" s="1" t="s">
        <v>21</v>
      </c>
      <c r="F2106" s="1" t="s">
        <v>11</v>
      </c>
      <c r="G2106" s="1" t="str">
        <f>IFERROR(__xludf.DUMMYFUNCTION("GOOGLETRANSLATE(D2106,""fr"",""en"")"),"#VALUE!")</f>
        <v>#VALUE!</v>
      </c>
    </row>
    <row r="2107" ht="15.75" customHeight="1">
      <c r="A2107" s="1" t="s">
        <v>585</v>
      </c>
      <c r="B2107" s="1">
        <v>5.0</v>
      </c>
      <c r="C2107" s="1" t="s">
        <v>5239</v>
      </c>
      <c r="D2107" s="1" t="s">
        <v>5240</v>
      </c>
      <c r="E2107" s="1" t="s">
        <v>10</v>
      </c>
      <c r="F2107" s="1" t="s">
        <v>11</v>
      </c>
      <c r="G2107" s="1" t="str">
        <f>IFERROR(__xludf.DUMMYFUNCTION("GOOGLETRANSLATE(D2107,""fr"",""en"")"),"#VALUE!")</f>
        <v>#VALUE!</v>
      </c>
    </row>
    <row r="2108" ht="15.75" customHeight="1">
      <c r="A2108" s="1" t="s">
        <v>5241</v>
      </c>
      <c r="B2108" s="1">
        <v>1.0</v>
      </c>
      <c r="C2108" s="1" t="s">
        <v>5242</v>
      </c>
      <c r="D2108" s="1" t="s">
        <v>5243</v>
      </c>
      <c r="E2108" s="1" t="s">
        <v>52</v>
      </c>
      <c r="F2108" s="1" t="s">
        <v>48</v>
      </c>
      <c r="G2108" s="1" t="str">
        <f>IFERROR(__xludf.DUMMYFUNCTION("GOOGLETRANSLATE(D2108,""fr"",""en"")"),"#VALUE!")</f>
        <v>#VALUE!</v>
      </c>
    </row>
    <row r="2109" ht="15.75" customHeight="1">
      <c r="A2109" s="1" t="s">
        <v>414</v>
      </c>
      <c r="B2109" s="1">
        <v>4.0</v>
      </c>
      <c r="C2109" s="1" t="s">
        <v>5244</v>
      </c>
      <c r="D2109" s="1" t="s">
        <v>5245</v>
      </c>
      <c r="E2109" s="1" t="s">
        <v>614</v>
      </c>
      <c r="F2109" s="1" t="s">
        <v>30</v>
      </c>
      <c r="G2109" s="1" t="str">
        <f>IFERROR(__xludf.DUMMYFUNCTION("GOOGLETRANSLATE(D2109,""fr"",""en"")"),"#VALUE!")</f>
        <v>#VALUE!</v>
      </c>
    </row>
    <row r="2110" ht="15.75" customHeight="1">
      <c r="A2110" s="1" t="s">
        <v>314</v>
      </c>
      <c r="B2110" s="1">
        <v>4.0</v>
      </c>
      <c r="C2110" s="1" t="s">
        <v>5246</v>
      </c>
      <c r="D2110" s="1" t="s">
        <v>5247</v>
      </c>
      <c r="E2110" s="1" t="s">
        <v>21</v>
      </c>
      <c r="F2110" s="1" t="s">
        <v>11</v>
      </c>
      <c r="G2110" s="1" t="str">
        <f>IFERROR(__xludf.DUMMYFUNCTION("GOOGLETRANSLATE(D2110,""fr"",""en"")"),"#VALUE!")</f>
        <v>#VALUE!</v>
      </c>
    </row>
    <row r="2111" ht="15.75" customHeight="1">
      <c r="A2111" s="1" t="s">
        <v>5248</v>
      </c>
      <c r="B2111" s="1">
        <v>4.0</v>
      </c>
      <c r="C2111" s="1" t="s">
        <v>5249</v>
      </c>
      <c r="D2111" s="1" t="s">
        <v>5250</v>
      </c>
      <c r="E2111" s="1" t="s">
        <v>5251</v>
      </c>
      <c r="F2111" s="1" t="s">
        <v>66</v>
      </c>
      <c r="G2111" s="1" t="str">
        <f>IFERROR(__xludf.DUMMYFUNCTION("GOOGLETRANSLATE(D2111,""fr"",""en"")"),"#VALUE!")</f>
        <v>#VALUE!</v>
      </c>
    </row>
    <row r="2112" ht="15.75" customHeight="1">
      <c r="A2112" s="1" t="s">
        <v>1198</v>
      </c>
      <c r="B2112" s="1">
        <v>4.0</v>
      </c>
      <c r="C2112" s="1" t="s">
        <v>5252</v>
      </c>
      <c r="D2112" s="1" t="s">
        <v>5253</v>
      </c>
      <c r="E2112" s="1" t="s">
        <v>21</v>
      </c>
      <c r="F2112" s="1" t="s">
        <v>11</v>
      </c>
      <c r="G2112" s="1" t="str">
        <f>IFERROR(__xludf.DUMMYFUNCTION("GOOGLETRANSLATE(D2112,""fr"",""en"")"),"#VALUE!")</f>
        <v>#VALUE!</v>
      </c>
    </row>
    <row r="2113" ht="15.75" customHeight="1">
      <c r="A2113" s="1" t="s">
        <v>5254</v>
      </c>
      <c r="B2113" s="1">
        <v>1.0</v>
      </c>
      <c r="C2113" s="1" t="s">
        <v>5255</v>
      </c>
      <c r="D2113" s="1" t="s">
        <v>5256</v>
      </c>
      <c r="E2113" s="1" t="s">
        <v>10</v>
      </c>
      <c r="F2113" s="1" t="s">
        <v>11</v>
      </c>
      <c r="G2113" s="1" t="str">
        <f>IFERROR(__xludf.DUMMYFUNCTION("GOOGLETRANSLATE(D2113,""fr"",""en"")"),"#VALUE!")</f>
        <v>#VALUE!</v>
      </c>
    </row>
    <row r="2114" ht="15.75" customHeight="1">
      <c r="A2114" s="1" t="s">
        <v>1023</v>
      </c>
      <c r="B2114" s="1">
        <v>4.0</v>
      </c>
      <c r="C2114" s="1" t="s">
        <v>5257</v>
      </c>
      <c r="D2114" s="1" t="s">
        <v>5258</v>
      </c>
      <c r="E2114" s="1" t="s">
        <v>176</v>
      </c>
      <c r="F2114" s="1" t="s">
        <v>66</v>
      </c>
      <c r="G2114" s="1" t="str">
        <f>IFERROR(__xludf.DUMMYFUNCTION("GOOGLETRANSLATE(D2114,""fr"",""en"")"),"#VALUE!")</f>
        <v>#VALUE!</v>
      </c>
    </row>
    <row r="2115" ht="15.75" customHeight="1">
      <c r="A2115" s="1" t="s">
        <v>2048</v>
      </c>
      <c r="B2115" s="1">
        <v>5.0</v>
      </c>
      <c r="C2115" s="1" t="s">
        <v>5259</v>
      </c>
      <c r="D2115" s="1" t="s">
        <v>5260</v>
      </c>
      <c r="E2115" s="1" t="s">
        <v>10</v>
      </c>
      <c r="F2115" s="1" t="s">
        <v>11</v>
      </c>
      <c r="G2115" s="1" t="str">
        <f>IFERROR(__xludf.DUMMYFUNCTION("GOOGLETRANSLATE(D2115,""fr"",""en"")"),"#VALUE!")</f>
        <v>#VALUE!</v>
      </c>
    </row>
    <row r="2116" ht="15.75" customHeight="1">
      <c r="A2116" s="1" t="s">
        <v>681</v>
      </c>
      <c r="B2116" s="1">
        <v>4.0</v>
      </c>
      <c r="C2116" s="1" t="s">
        <v>5261</v>
      </c>
      <c r="D2116" s="1" t="s">
        <v>5262</v>
      </c>
      <c r="E2116" s="1" t="s">
        <v>10</v>
      </c>
      <c r="F2116" s="1" t="s">
        <v>11</v>
      </c>
      <c r="G2116" s="1" t="str">
        <f>IFERROR(__xludf.DUMMYFUNCTION("GOOGLETRANSLATE(D2116,""fr"",""en"")"),"#VALUE!")</f>
        <v>#VALUE!</v>
      </c>
    </row>
    <row r="2117" ht="15.75" customHeight="1">
      <c r="A2117" s="1" t="s">
        <v>245</v>
      </c>
      <c r="B2117" s="1">
        <v>5.0</v>
      </c>
      <c r="C2117" s="1" t="s">
        <v>5263</v>
      </c>
      <c r="D2117" s="1" t="s">
        <v>5264</v>
      </c>
      <c r="E2117" s="1" t="s">
        <v>21</v>
      </c>
      <c r="F2117" s="1" t="s">
        <v>11</v>
      </c>
      <c r="G2117" s="1" t="str">
        <f>IFERROR(__xludf.DUMMYFUNCTION("GOOGLETRANSLATE(D2117,""fr"",""en"")"),"#VALUE!")</f>
        <v>#VALUE!</v>
      </c>
    </row>
    <row r="2118" ht="15.75" customHeight="1">
      <c r="A2118" s="1" t="s">
        <v>1218</v>
      </c>
      <c r="B2118" s="1">
        <v>3.0</v>
      </c>
      <c r="C2118" s="1" t="s">
        <v>5265</v>
      </c>
      <c r="D2118" s="1" t="s">
        <v>5266</v>
      </c>
      <c r="E2118" s="1" t="s">
        <v>10</v>
      </c>
      <c r="F2118" s="1" t="s">
        <v>11</v>
      </c>
      <c r="G2118" s="1" t="str">
        <f>IFERROR(__xludf.DUMMYFUNCTION("GOOGLETRANSLATE(D2118,""fr"",""en"")"),"#VALUE!")</f>
        <v>#VALUE!</v>
      </c>
    </row>
    <row r="2119" ht="15.75" customHeight="1">
      <c r="A2119" s="1" t="s">
        <v>5267</v>
      </c>
      <c r="B2119" s="1">
        <v>1.0</v>
      </c>
      <c r="C2119" s="1" t="s">
        <v>5268</v>
      </c>
      <c r="D2119" s="1" t="s">
        <v>5269</v>
      </c>
      <c r="E2119" s="1" t="s">
        <v>10</v>
      </c>
      <c r="F2119" s="1" t="s">
        <v>11</v>
      </c>
      <c r="G2119" s="1" t="str">
        <f>IFERROR(__xludf.DUMMYFUNCTION("GOOGLETRANSLATE(D2119,""fr"",""en"")"),"#VALUE!")</f>
        <v>#VALUE!</v>
      </c>
    </row>
    <row r="2120" ht="15.75" customHeight="1">
      <c r="A2120" s="1" t="s">
        <v>5270</v>
      </c>
      <c r="B2120" s="1">
        <v>1.0</v>
      </c>
      <c r="C2120" s="1" t="s">
        <v>5271</v>
      </c>
      <c r="D2120" s="1" t="s">
        <v>5272</v>
      </c>
      <c r="E2120" s="1" t="s">
        <v>196</v>
      </c>
      <c r="F2120" s="1" t="s">
        <v>118</v>
      </c>
      <c r="G2120" s="1" t="str">
        <f>IFERROR(__xludf.DUMMYFUNCTION("GOOGLETRANSLATE(D2120,""fr"",""en"")"),"#VALUE!")</f>
        <v>#VALUE!</v>
      </c>
    </row>
    <row r="2121" ht="15.75" customHeight="1">
      <c r="A2121" s="1" t="s">
        <v>67</v>
      </c>
      <c r="B2121" s="1">
        <v>1.0</v>
      </c>
      <c r="C2121" s="1" t="s">
        <v>5273</v>
      </c>
      <c r="D2121" s="1" t="s">
        <v>5274</v>
      </c>
      <c r="E2121" s="1" t="s">
        <v>43</v>
      </c>
      <c r="F2121" s="1" t="s">
        <v>30</v>
      </c>
      <c r="G2121" s="1" t="str">
        <f>IFERROR(__xludf.DUMMYFUNCTION("GOOGLETRANSLATE(D2121,""fr"",""en"")"),"#VALUE!")</f>
        <v>#VALUE!</v>
      </c>
    </row>
    <row r="2122" ht="15.75" customHeight="1">
      <c r="A2122" s="1" t="s">
        <v>2461</v>
      </c>
      <c r="B2122" s="1">
        <v>1.0</v>
      </c>
      <c r="C2122" s="1" t="s">
        <v>5275</v>
      </c>
      <c r="D2122" s="1" t="s">
        <v>5276</v>
      </c>
      <c r="E2122" s="1" t="s">
        <v>1192</v>
      </c>
      <c r="F2122" s="1" t="s">
        <v>110</v>
      </c>
      <c r="G2122" s="1" t="str">
        <f>IFERROR(__xludf.DUMMYFUNCTION("GOOGLETRANSLATE(D2122,""fr"",""en"")"),"#VALUE!")</f>
        <v>#VALUE!</v>
      </c>
    </row>
    <row r="2123" ht="15.75" customHeight="1">
      <c r="A2123" s="1" t="s">
        <v>2363</v>
      </c>
      <c r="B2123" s="1">
        <v>4.0</v>
      </c>
      <c r="C2123" s="1" t="s">
        <v>5277</v>
      </c>
      <c r="D2123" s="1" t="s">
        <v>5278</v>
      </c>
      <c r="E2123" s="1" t="s">
        <v>21</v>
      </c>
      <c r="F2123" s="1" t="s">
        <v>11</v>
      </c>
      <c r="G2123" s="1" t="str">
        <f>IFERROR(__xludf.DUMMYFUNCTION("GOOGLETRANSLATE(D2123,""fr"",""en"")"),"#VALUE!")</f>
        <v>#VALUE!</v>
      </c>
    </row>
    <row r="2124" ht="15.75" customHeight="1">
      <c r="A2124" s="1" t="s">
        <v>2063</v>
      </c>
      <c r="B2124" s="1">
        <v>1.0</v>
      </c>
      <c r="C2124" s="1" t="s">
        <v>5279</v>
      </c>
      <c r="D2124" s="1" t="s">
        <v>5280</v>
      </c>
      <c r="E2124" s="1" t="s">
        <v>21</v>
      </c>
      <c r="F2124" s="1" t="s">
        <v>11</v>
      </c>
      <c r="G2124" s="1" t="str">
        <f>IFERROR(__xludf.DUMMYFUNCTION("GOOGLETRANSLATE(D2124,""fr"",""en"")"),"#VALUE!")</f>
        <v>#VALUE!</v>
      </c>
    </row>
    <row r="2125" ht="15.75" customHeight="1">
      <c r="A2125" s="1" t="s">
        <v>2676</v>
      </c>
      <c r="B2125" s="1">
        <v>2.0</v>
      </c>
      <c r="C2125" s="1" t="s">
        <v>5281</v>
      </c>
      <c r="D2125" s="1" t="s">
        <v>5282</v>
      </c>
      <c r="E2125" s="1" t="s">
        <v>125</v>
      </c>
      <c r="F2125" s="1" t="s">
        <v>11</v>
      </c>
      <c r="G2125" s="1" t="str">
        <f>IFERROR(__xludf.DUMMYFUNCTION("GOOGLETRANSLATE(D2125,""fr"",""en"")"),"#VALUE!")</f>
        <v>#VALUE!</v>
      </c>
    </row>
    <row r="2126" ht="15.75" customHeight="1">
      <c r="A2126" s="1" t="s">
        <v>1998</v>
      </c>
      <c r="B2126" s="1">
        <v>1.0</v>
      </c>
      <c r="C2126" s="1" t="s">
        <v>5283</v>
      </c>
      <c r="D2126" s="1" t="s">
        <v>5284</v>
      </c>
      <c r="E2126" s="1" t="s">
        <v>34</v>
      </c>
      <c r="F2126" s="1" t="s">
        <v>30</v>
      </c>
      <c r="G2126" s="1" t="str">
        <f>IFERROR(__xludf.DUMMYFUNCTION("GOOGLETRANSLATE(D2126,""fr"",""en"")"),"#VALUE!")</f>
        <v>#VALUE!</v>
      </c>
    </row>
    <row r="2127" ht="15.75" customHeight="1">
      <c r="A2127" s="1" t="s">
        <v>5285</v>
      </c>
      <c r="B2127" s="1">
        <v>2.0</v>
      </c>
      <c r="C2127" s="1" t="s">
        <v>5286</v>
      </c>
      <c r="D2127" s="1" t="s">
        <v>5287</v>
      </c>
      <c r="E2127" s="1" t="s">
        <v>10</v>
      </c>
      <c r="F2127" s="1" t="s">
        <v>11</v>
      </c>
      <c r="G2127" s="1" t="str">
        <f>IFERROR(__xludf.DUMMYFUNCTION("GOOGLETRANSLATE(D2127,""fr"",""en"")"),"#VALUE!")</f>
        <v>#VALUE!</v>
      </c>
    </row>
    <row r="2128" ht="15.75" customHeight="1">
      <c r="A2128" s="1" t="s">
        <v>2106</v>
      </c>
      <c r="B2128" s="1">
        <v>4.0</v>
      </c>
      <c r="C2128" s="1" t="s">
        <v>5288</v>
      </c>
      <c r="D2128" s="1" t="s">
        <v>5289</v>
      </c>
      <c r="E2128" s="1" t="s">
        <v>176</v>
      </c>
      <c r="F2128" s="1" t="s">
        <v>66</v>
      </c>
      <c r="G2128" s="1" t="str">
        <f>IFERROR(__xludf.DUMMYFUNCTION("GOOGLETRANSLATE(D2128,""fr"",""en"")"),"#VALUE!")</f>
        <v>#VALUE!</v>
      </c>
    </row>
    <row r="2129" ht="15.75" customHeight="1">
      <c r="A2129" s="1" t="s">
        <v>5290</v>
      </c>
      <c r="B2129" s="1">
        <v>1.0</v>
      </c>
      <c r="C2129" s="1" t="s">
        <v>5291</v>
      </c>
      <c r="D2129" s="1" t="s">
        <v>5292</v>
      </c>
      <c r="E2129" s="1" t="s">
        <v>226</v>
      </c>
      <c r="F2129" s="1" t="s">
        <v>110</v>
      </c>
      <c r="G2129" s="1" t="str">
        <f>IFERROR(__xludf.DUMMYFUNCTION("GOOGLETRANSLATE(D2129,""fr"",""en"")"),"#VALUE!")</f>
        <v>#VALUE!</v>
      </c>
    </row>
    <row r="2130" ht="15.75" customHeight="1">
      <c r="A2130" s="1" t="s">
        <v>876</v>
      </c>
      <c r="B2130" s="1">
        <v>4.0</v>
      </c>
      <c r="C2130" s="1" t="s">
        <v>5293</v>
      </c>
      <c r="D2130" s="1" t="s">
        <v>5294</v>
      </c>
      <c r="E2130" s="1" t="s">
        <v>21</v>
      </c>
      <c r="F2130" s="1" t="s">
        <v>11</v>
      </c>
      <c r="G2130" s="1" t="str">
        <f>IFERROR(__xludf.DUMMYFUNCTION("GOOGLETRANSLATE(D2130,""fr"",""en"")"),"#VALUE!")</f>
        <v>#VALUE!</v>
      </c>
    </row>
    <row r="2131" ht="15.75" customHeight="1">
      <c r="A2131" s="1" t="s">
        <v>1421</v>
      </c>
      <c r="B2131" s="1">
        <v>5.0</v>
      </c>
      <c r="C2131" s="1" t="s">
        <v>5295</v>
      </c>
      <c r="D2131" s="1" t="s">
        <v>5296</v>
      </c>
      <c r="E2131" s="1" t="s">
        <v>10</v>
      </c>
      <c r="F2131" s="1" t="s">
        <v>11</v>
      </c>
      <c r="G2131" s="1" t="str">
        <f>IFERROR(__xludf.DUMMYFUNCTION("GOOGLETRANSLATE(D2131,""fr"",""en"")"),"#VALUE!")</f>
        <v>#VALUE!</v>
      </c>
    </row>
    <row r="2132" ht="15.75" customHeight="1">
      <c r="A2132" s="1" t="s">
        <v>485</v>
      </c>
      <c r="B2132" s="1">
        <v>1.0</v>
      </c>
      <c r="C2132" s="1" t="s">
        <v>5297</v>
      </c>
      <c r="D2132" s="1" t="s">
        <v>5298</v>
      </c>
      <c r="E2132" s="1" t="s">
        <v>10</v>
      </c>
      <c r="F2132" s="1" t="s">
        <v>11</v>
      </c>
      <c r="G2132" s="1" t="str">
        <f>IFERROR(__xludf.DUMMYFUNCTION("GOOGLETRANSLATE(D2132,""fr"",""en"")"),"#VALUE!")</f>
        <v>#VALUE!</v>
      </c>
    </row>
    <row r="2133" ht="15.75" customHeight="1">
      <c r="A2133" s="1" t="s">
        <v>3246</v>
      </c>
      <c r="B2133" s="1">
        <v>1.0</v>
      </c>
      <c r="C2133" s="1" t="s">
        <v>5299</v>
      </c>
      <c r="D2133" s="1" t="s">
        <v>5300</v>
      </c>
      <c r="E2133" s="1" t="s">
        <v>273</v>
      </c>
      <c r="F2133" s="1" t="s">
        <v>66</v>
      </c>
      <c r="G2133" s="1" t="str">
        <f>IFERROR(__xludf.DUMMYFUNCTION("GOOGLETRANSLATE(D2133,""fr"",""en"")"),"#VALUE!")</f>
        <v>#VALUE!</v>
      </c>
    </row>
    <row r="2134" ht="15.75" customHeight="1">
      <c r="A2134" s="1" t="s">
        <v>1298</v>
      </c>
      <c r="B2134" s="1">
        <v>1.0</v>
      </c>
      <c r="C2134" s="1" t="s">
        <v>5301</v>
      </c>
      <c r="D2134" s="1" t="s">
        <v>5302</v>
      </c>
      <c r="E2134" s="1" t="s">
        <v>125</v>
      </c>
      <c r="F2134" s="1" t="s">
        <v>110</v>
      </c>
      <c r="G2134" s="1" t="str">
        <f>IFERROR(__xludf.DUMMYFUNCTION("GOOGLETRANSLATE(D2134,""fr"",""en"")"),"#VALUE!")</f>
        <v>#VALUE!</v>
      </c>
    </row>
    <row r="2135" ht="15.75" customHeight="1">
      <c r="A2135" s="1" t="s">
        <v>1135</v>
      </c>
      <c r="B2135" s="1">
        <v>4.0</v>
      </c>
      <c r="C2135" s="1" t="s">
        <v>5303</v>
      </c>
      <c r="D2135" s="1" t="s">
        <v>5304</v>
      </c>
      <c r="E2135" s="1" t="s">
        <v>10</v>
      </c>
      <c r="F2135" s="1" t="s">
        <v>11</v>
      </c>
      <c r="G2135" s="1" t="str">
        <f>IFERROR(__xludf.DUMMYFUNCTION("GOOGLETRANSLATE(D2135,""fr"",""en"")"),"#VALUE!")</f>
        <v>#VALUE!</v>
      </c>
    </row>
    <row r="2136" ht="15.75" customHeight="1">
      <c r="A2136" s="1" t="s">
        <v>5305</v>
      </c>
      <c r="B2136" s="1">
        <v>2.0</v>
      </c>
      <c r="C2136" s="1" t="s">
        <v>5306</v>
      </c>
      <c r="D2136" s="1" t="s">
        <v>5307</v>
      </c>
      <c r="E2136" s="1" t="s">
        <v>575</v>
      </c>
      <c r="F2136" s="1" t="s">
        <v>48</v>
      </c>
      <c r="G2136" s="1" t="str">
        <f>IFERROR(__xludf.DUMMYFUNCTION("GOOGLETRANSLATE(D2136,""fr"",""en"")"),"#VALUE!")</f>
        <v>#VALUE!</v>
      </c>
    </row>
    <row r="2137" ht="15.75" customHeight="1">
      <c r="A2137" s="1" t="s">
        <v>769</v>
      </c>
      <c r="B2137" s="1">
        <v>4.0</v>
      </c>
      <c r="C2137" s="1" t="s">
        <v>5308</v>
      </c>
      <c r="D2137" s="1" t="s">
        <v>5309</v>
      </c>
      <c r="E2137" s="1" t="s">
        <v>65</v>
      </c>
      <c r="F2137" s="1" t="s">
        <v>66</v>
      </c>
      <c r="G2137" s="1" t="str">
        <f>IFERROR(__xludf.DUMMYFUNCTION("GOOGLETRANSLATE(D2137,""fr"",""en"")"),"#VALUE!")</f>
        <v>#VALUE!</v>
      </c>
    </row>
    <row r="2138" ht="15.75" customHeight="1">
      <c r="A2138" s="1" t="s">
        <v>5310</v>
      </c>
      <c r="B2138" s="1">
        <v>1.0</v>
      </c>
      <c r="C2138" s="1" t="s">
        <v>5311</v>
      </c>
      <c r="D2138" s="1" t="s">
        <v>5312</v>
      </c>
      <c r="E2138" s="1" t="s">
        <v>10</v>
      </c>
      <c r="F2138" s="1" t="s">
        <v>11</v>
      </c>
      <c r="G2138" s="1" t="str">
        <f>IFERROR(__xludf.DUMMYFUNCTION("GOOGLETRANSLATE(D2138,""fr"",""en"")"),"#VALUE!")</f>
        <v>#VALUE!</v>
      </c>
    </row>
    <row r="2139" ht="15.75" customHeight="1">
      <c r="A2139" s="1" t="s">
        <v>144</v>
      </c>
      <c r="B2139" s="1">
        <v>4.0</v>
      </c>
      <c r="C2139" s="1" t="s">
        <v>5313</v>
      </c>
      <c r="D2139" s="1" t="s">
        <v>5314</v>
      </c>
      <c r="E2139" s="1" t="s">
        <v>21</v>
      </c>
      <c r="F2139" s="1" t="s">
        <v>11</v>
      </c>
      <c r="G2139" s="1" t="str">
        <f>IFERROR(__xludf.DUMMYFUNCTION("GOOGLETRANSLATE(D2139,""fr"",""en"")"),"#VALUE!")</f>
        <v>#VALUE!</v>
      </c>
    </row>
    <row r="2140" ht="15.75" customHeight="1">
      <c r="A2140" s="1" t="s">
        <v>3321</v>
      </c>
      <c r="B2140" s="1">
        <v>1.0</v>
      </c>
      <c r="C2140" s="1" t="s">
        <v>5315</v>
      </c>
      <c r="D2140" s="1" t="s">
        <v>5316</v>
      </c>
      <c r="E2140" s="1" t="s">
        <v>25</v>
      </c>
      <c r="F2140" s="1" t="s">
        <v>11</v>
      </c>
      <c r="G2140" s="1" t="str">
        <f>IFERROR(__xludf.DUMMYFUNCTION("GOOGLETRANSLATE(D2140,""fr"",""en"")"),"#VALUE!")</f>
        <v>#VALUE!</v>
      </c>
    </row>
    <row r="2141" ht="15.75" customHeight="1">
      <c r="A2141" s="1" t="s">
        <v>1421</v>
      </c>
      <c r="B2141" s="1">
        <v>1.0</v>
      </c>
      <c r="C2141" s="1" t="s">
        <v>5317</v>
      </c>
      <c r="D2141" s="1" t="s">
        <v>5318</v>
      </c>
      <c r="E2141" s="1" t="s">
        <v>169</v>
      </c>
      <c r="F2141" s="1" t="s">
        <v>110</v>
      </c>
      <c r="G2141" s="1" t="str">
        <f>IFERROR(__xludf.DUMMYFUNCTION("GOOGLETRANSLATE(D2141,""fr"",""en"")"),"#VALUE!")</f>
        <v>#VALUE!</v>
      </c>
    </row>
    <row r="2142" ht="15.75" customHeight="1">
      <c r="A2142" s="1" t="s">
        <v>833</v>
      </c>
      <c r="B2142" s="1">
        <v>2.0</v>
      </c>
      <c r="C2142" s="1" t="s">
        <v>5319</v>
      </c>
      <c r="D2142" s="1" t="s">
        <v>5320</v>
      </c>
      <c r="E2142" s="1" t="s">
        <v>169</v>
      </c>
      <c r="F2142" s="1" t="s">
        <v>110</v>
      </c>
      <c r="G2142" s="1" t="str">
        <f>IFERROR(__xludf.DUMMYFUNCTION("GOOGLETRANSLATE(D2142,""fr"",""en"")"),"#VALUE!")</f>
        <v>#VALUE!</v>
      </c>
    </row>
    <row r="2143" ht="15.75" customHeight="1">
      <c r="A2143" s="1" t="s">
        <v>53</v>
      </c>
      <c r="B2143" s="1">
        <v>5.0</v>
      </c>
      <c r="C2143" s="1" t="s">
        <v>5321</v>
      </c>
      <c r="D2143" s="1" t="s">
        <v>5322</v>
      </c>
      <c r="E2143" s="1" t="s">
        <v>21</v>
      </c>
      <c r="F2143" s="1" t="s">
        <v>11</v>
      </c>
      <c r="G2143" s="1" t="str">
        <f>IFERROR(__xludf.DUMMYFUNCTION("GOOGLETRANSLATE(D2143,""fr"",""en"")"),"#VALUE!")</f>
        <v>#VALUE!</v>
      </c>
    </row>
    <row r="2144" ht="15.75" customHeight="1">
      <c r="A2144" s="1" t="s">
        <v>5323</v>
      </c>
      <c r="B2144" s="1">
        <v>1.0</v>
      </c>
      <c r="C2144" s="1" t="s">
        <v>5324</v>
      </c>
      <c r="D2144" s="1" t="s">
        <v>5325</v>
      </c>
      <c r="E2144" s="1" t="s">
        <v>21</v>
      </c>
      <c r="F2144" s="1" t="s">
        <v>11</v>
      </c>
      <c r="G2144" s="1" t="str">
        <f>IFERROR(__xludf.DUMMYFUNCTION("GOOGLETRANSLATE(D2144,""fr"",""en"")"),"#VALUE!")</f>
        <v>#VALUE!</v>
      </c>
    </row>
    <row r="2145" ht="15.75" customHeight="1">
      <c r="A2145" s="1" t="s">
        <v>5326</v>
      </c>
      <c r="B2145" s="1">
        <v>1.0</v>
      </c>
      <c r="C2145" s="1" t="s">
        <v>5327</v>
      </c>
      <c r="D2145" s="1" t="s">
        <v>5328</v>
      </c>
      <c r="E2145" s="1" t="s">
        <v>10</v>
      </c>
      <c r="F2145" s="1" t="s">
        <v>11</v>
      </c>
      <c r="G2145" s="1" t="str">
        <f>IFERROR(__xludf.DUMMYFUNCTION("GOOGLETRANSLATE(D2145,""fr"",""en"")"),"#VALUE!")</f>
        <v>#VALUE!</v>
      </c>
    </row>
    <row r="2146" ht="15.75" customHeight="1">
      <c r="A2146" s="1" t="s">
        <v>491</v>
      </c>
      <c r="B2146" s="1">
        <v>1.0</v>
      </c>
      <c r="C2146" s="1" t="s">
        <v>5329</v>
      </c>
      <c r="D2146" s="1" t="s">
        <v>5330</v>
      </c>
      <c r="E2146" s="1" t="s">
        <v>10</v>
      </c>
      <c r="F2146" s="1" t="s">
        <v>11</v>
      </c>
      <c r="G2146" s="1" t="str">
        <f>IFERROR(__xludf.DUMMYFUNCTION("GOOGLETRANSLATE(D2146,""fr"",""en"")"),"#VALUE!")</f>
        <v>#VALUE!</v>
      </c>
    </row>
    <row r="2147" ht="15.75" customHeight="1">
      <c r="A2147" s="1" t="s">
        <v>217</v>
      </c>
      <c r="B2147" s="1">
        <v>2.0</v>
      </c>
      <c r="C2147" s="1" t="s">
        <v>5331</v>
      </c>
      <c r="D2147" s="1" t="s">
        <v>5332</v>
      </c>
      <c r="E2147" s="1" t="s">
        <v>10</v>
      </c>
      <c r="F2147" s="1" t="s">
        <v>11</v>
      </c>
      <c r="G2147" s="1" t="str">
        <f>IFERROR(__xludf.DUMMYFUNCTION("GOOGLETRANSLATE(D2147,""fr"",""en"")"),"#VALUE!")</f>
        <v>#VALUE!</v>
      </c>
    </row>
    <row r="2148" ht="15.75" customHeight="1">
      <c r="A2148" s="1" t="s">
        <v>5333</v>
      </c>
      <c r="B2148" s="1">
        <v>1.0</v>
      </c>
      <c r="C2148" s="1" t="s">
        <v>5334</v>
      </c>
      <c r="D2148" s="1" t="s">
        <v>5335</v>
      </c>
      <c r="E2148" s="1" t="s">
        <v>109</v>
      </c>
      <c r="F2148" s="1" t="s">
        <v>11</v>
      </c>
      <c r="G2148" s="1" t="str">
        <f>IFERROR(__xludf.DUMMYFUNCTION("GOOGLETRANSLATE(D2148,""fr"",""en"")"),"#VALUE!")</f>
        <v>#VALUE!</v>
      </c>
    </row>
    <row r="2149" ht="15.75" customHeight="1">
      <c r="A2149" s="1" t="s">
        <v>1690</v>
      </c>
      <c r="B2149" s="1">
        <v>2.0</v>
      </c>
      <c r="C2149" s="1" t="s">
        <v>5336</v>
      </c>
      <c r="D2149" s="1" t="s">
        <v>5337</v>
      </c>
      <c r="E2149" s="1" t="s">
        <v>2727</v>
      </c>
      <c r="F2149" s="1" t="s">
        <v>66</v>
      </c>
      <c r="G2149" s="1" t="str">
        <f>IFERROR(__xludf.DUMMYFUNCTION("GOOGLETRANSLATE(D2149,""fr"",""en"")"),"#VALUE!")</f>
        <v>#VALUE!</v>
      </c>
    </row>
    <row r="2150" ht="15.75" customHeight="1">
      <c r="A2150" s="1" t="s">
        <v>5338</v>
      </c>
      <c r="B2150" s="1">
        <v>3.0</v>
      </c>
      <c r="C2150" s="1" t="s">
        <v>5339</v>
      </c>
      <c r="D2150" s="1" t="s">
        <v>5340</v>
      </c>
      <c r="E2150" s="1" t="s">
        <v>10</v>
      </c>
      <c r="F2150" s="1" t="s">
        <v>11</v>
      </c>
      <c r="G2150" s="1" t="str">
        <f>IFERROR(__xludf.DUMMYFUNCTION("GOOGLETRANSLATE(D2150,""fr"",""en"")"),"#VALUE!")</f>
        <v>#VALUE!</v>
      </c>
    </row>
    <row r="2151" ht="15.75" customHeight="1">
      <c r="A2151" s="1" t="s">
        <v>2977</v>
      </c>
      <c r="B2151" s="1">
        <v>3.0</v>
      </c>
      <c r="C2151" s="1" t="s">
        <v>5341</v>
      </c>
      <c r="D2151" s="1" t="s">
        <v>5342</v>
      </c>
      <c r="E2151" s="1" t="s">
        <v>614</v>
      </c>
      <c r="F2151" s="1" t="s">
        <v>30</v>
      </c>
      <c r="G2151" s="1" t="str">
        <f>IFERROR(__xludf.DUMMYFUNCTION("GOOGLETRANSLATE(D2151,""fr"",""en"")"),"#VALUE!")</f>
        <v>#VALUE!</v>
      </c>
    </row>
    <row r="2152" ht="15.75" customHeight="1">
      <c r="A2152" s="1" t="s">
        <v>5343</v>
      </c>
      <c r="B2152" s="1">
        <v>1.0</v>
      </c>
      <c r="C2152" s="1" t="s">
        <v>5344</v>
      </c>
      <c r="D2152" s="1" t="s">
        <v>5345</v>
      </c>
      <c r="E2152" s="1" t="s">
        <v>575</v>
      </c>
      <c r="F2152" s="1" t="s">
        <v>84</v>
      </c>
      <c r="G2152" s="1" t="str">
        <f>IFERROR(__xludf.DUMMYFUNCTION("GOOGLETRANSLATE(D2152,""fr"",""en"")"),"#VALUE!")</f>
        <v>#VALUE!</v>
      </c>
    </row>
    <row r="2153" ht="15.75" customHeight="1">
      <c r="A2153" s="1" t="s">
        <v>1358</v>
      </c>
      <c r="B2153" s="1">
        <v>2.0</v>
      </c>
      <c r="C2153" s="1" t="s">
        <v>5346</v>
      </c>
      <c r="D2153" s="1" t="s">
        <v>5347</v>
      </c>
      <c r="E2153" s="1" t="s">
        <v>29</v>
      </c>
      <c r="F2153" s="1" t="s">
        <v>30</v>
      </c>
      <c r="G2153" s="1" t="str">
        <f>IFERROR(__xludf.DUMMYFUNCTION("GOOGLETRANSLATE(D2153,""fr"",""en"")"),"#VALUE!")</f>
        <v>#VALUE!</v>
      </c>
    </row>
    <row r="2154" ht="15.75" customHeight="1">
      <c r="A2154" s="1" t="s">
        <v>1218</v>
      </c>
      <c r="B2154" s="1">
        <v>5.0</v>
      </c>
      <c r="C2154" s="1" t="s">
        <v>5348</v>
      </c>
      <c r="D2154" s="1" t="s">
        <v>5349</v>
      </c>
      <c r="E2154" s="1" t="s">
        <v>10</v>
      </c>
      <c r="F2154" s="1" t="s">
        <v>11</v>
      </c>
      <c r="G2154" s="1" t="str">
        <f>IFERROR(__xludf.DUMMYFUNCTION("GOOGLETRANSLATE(D2154,""fr"",""en"")"),"#VALUE!")</f>
        <v>#VALUE!</v>
      </c>
    </row>
    <row r="2155" ht="15.75" customHeight="1">
      <c r="A2155" s="1" t="s">
        <v>5350</v>
      </c>
      <c r="B2155" s="1">
        <v>2.0</v>
      </c>
      <c r="C2155" s="1" t="s">
        <v>5351</v>
      </c>
      <c r="D2155" s="1" t="s">
        <v>5352</v>
      </c>
      <c r="E2155" s="1" t="s">
        <v>176</v>
      </c>
      <c r="F2155" s="1" t="s">
        <v>66</v>
      </c>
      <c r="G2155" s="1" t="str">
        <f>IFERROR(__xludf.DUMMYFUNCTION("GOOGLETRANSLATE(D2155,""fr"",""en"")"),"#VALUE!")</f>
        <v>#VALUE!</v>
      </c>
    </row>
    <row r="2156" ht="15.75" customHeight="1">
      <c r="A2156" s="1" t="s">
        <v>414</v>
      </c>
      <c r="B2156" s="1">
        <v>4.0</v>
      </c>
      <c r="C2156" s="1" t="s">
        <v>5353</v>
      </c>
      <c r="D2156" s="1" t="s">
        <v>5354</v>
      </c>
      <c r="E2156" s="1" t="s">
        <v>10</v>
      </c>
      <c r="F2156" s="1" t="s">
        <v>11</v>
      </c>
      <c r="G2156" s="1" t="str">
        <f>IFERROR(__xludf.DUMMYFUNCTION("GOOGLETRANSLATE(D2156,""fr"",""en"")"),"#VALUE!")</f>
        <v>#VALUE!</v>
      </c>
    </row>
    <row r="2157" ht="15.75" customHeight="1">
      <c r="A2157" s="1" t="s">
        <v>2117</v>
      </c>
      <c r="B2157" s="1">
        <v>3.0</v>
      </c>
      <c r="C2157" s="1" t="s">
        <v>5355</v>
      </c>
      <c r="D2157" s="1" t="s">
        <v>5356</v>
      </c>
      <c r="E2157" s="1" t="s">
        <v>125</v>
      </c>
      <c r="F2157" s="1" t="s">
        <v>11</v>
      </c>
      <c r="G2157" s="1" t="str">
        <f>IFERROR(__xludf.DUMMYFUNCTION("GOOGLETRANSLATE(D2157,""fr"",""en"")"),"#VALUE!")</f>
        <v>#VALUE!</v>
      </c>
    </row>
    <row r="2158" ht="15.75" customHeight="1">
      <c r="A2158" s="1" t="s">
        <v>88</v>
      </c>
      <c r="B2158" s="1">
        <v>2.0</v>
      </c>
      <c r="C2158" s="1" t="s">
        <v>5357</v>
      </c>
      <c r="D2158" s="1" t="s">
        <v>5358</v>
      </c>
      <c r="E2158" s="1" t="s">
        <v>10</v>
      </c>
      <c r="F2158" s="1" t="s">
        <v>110</v>
      </c>
      <c r="G2158" s="1" t="str">
        <f>IFERROR(__xludf.DUMMYFUNCTION("GOOGLETRANSLATE(D2158,""fr"",""en"")"),"#VALUE!")</f>
        <v>#VALUE!</v>
      </c>
    </row>
    <row r="2159" ht="15.75" customHeight="1">
      <c r="A2159" s="1" t="s">
        <v>1062</v>
      </c>
      <c r="B2159" s="1">
        <v>5.0</v>
      </c>
      <c r="C2159" s="1" t="s">
        <v>5359</v>
      </c>
      <c r="D2159" s="1" t="s">
        <v>5360</v>
      </c>
      <c r="E2159" s="1" t="s">
        <v>21</v>
      </c>
      <c r="F2159" s="1" t="s">
        <v>11</v>
      </c>
      <c r="G2159" s="1" t="str">
        <f>IFERROR(__xludf.DUMMYFUNCTION("GOOGLETRANSLATE(D2159,""fr"",""en"")"),"#VALUE!")</f>
        <v>#VALUE!</v>
      </c>
    </row>
    <row r="2160" ht="15.75" customHeight="1">
      <c r="A2160" s="1" t="s">
        <v>4572</v>
      </c>
      <c r="B2160" s="1">
        <v>3.0</v>
      </c>
      <c r="C2160" s="1" t="s">
        <v>5361</v>
      </c>
      <c r="D2160" s="1" t="s">
        <v>5362</v>
      </c>
      <c r="E2160" s="1" t="s">
        <v>10</v>
      </c>
      <c r="F2160" s="1" t="s">
        <v>11</v>
      </c>
      <c r="G2160" s="1" t="str">
        <f>IFERROR(__xludf.DUMMYFUNCTION("GOOGLETRANSLATE(D2160,""fr"",""en"")"),"#VALUE!")</f>
        <v>#VALUE!</v>
      </c>
    </row>
    <row r="2161" ht="15.75" customHeight="1">
      <c r="A2161" s="1" t="s">
        <v>5363</v>
      </c>
      <c r="B2161" s="1">
        <v>1.0</v>
      </c>
      <c r="C2161" s="1" t="s">
        <v>5364</v>
      </c>
      <c r="D2161" s="1" t="s">
        <v>5365</v>
      </c>
      <c r="E2161" s="1" t="s">
        <v>373</v>
      </c>
      <c r="F2161" s="1" t="s">
        <v>30</v>
      </c>
      <c r="G2161" s="1" t="str">
        <f>IFERROR(__xludf.DUMMYFUNCTION("GOOGLETRANSLATE(D2161,""fr"",""en"")"),"#VALUE!")</f>
        <v>#VALUE!</v>
      </c>
    </row>
    <row r="2162" ht="15.75" customHeight="1">
      <c r="A2162" s="1" t="s">
        <v>5366</v>
      </c>
      <c r="B2162" s="1">
        <v>1.0</v>
      </c>
      <c r="C2162" s="1" t="s">
        <v>5367</v>
      </c>
      <c r="D2162" s="1" t="s">
        <v>5368</v>
      </c>
      <c r="E2162" s="1" t="s">
        <v>273</v>
      </c>
      <c r="F2162" s="1" t="s">
        <v>11</v>
      </c>
      <c r="G2162" s="1" t="str">
        <f>IFERROR(__xludf.DUMMYFUNCTION("GOOGLETRANSLATE(D2162,""fr"",""en"")"),"#VALUE!")</f>
        <v>#VALUE!</v>
      </c>
    </row>
    <row r="2163" ht="15.75" customHeight="1">
      <c r="A2163" s="1" t="s">
        <v>5369</v>
      </c>
      <c r="B2163" s="1">
        <v>1.0</v>
      </c>
      <c r="C2163" s="1" t="s">
        <v>5370</v>
      </c>
      <c r="D2163" s="1" t="s">
        <v>5371</v>
      </c>
      <c r="E2163" s="1" t="s">
        <v>21</v>
      </c>
      <c r="F2163" s="1" t="s">
        <v>11</v>
      </c>
      <c r="G2163" s="1" t="str">
        <f>IFERROR(__xludf.DUMMYFUNCTION("GOOGLETRANSLATE(D2163,""fr"",""en"")"),"#VALUE!")</f>
        <v>#VALUE!</v>
      </c>
    </row>
    <row r="2164" ht="15.75" customHeight="1">
      <c r="A2164" s="1" t="s">
        <v>5372</v>
      </c>
      <c r="B2164" s="1">
        <v>1.0</v>
      </c>
      <c r="C2164" s="1" t="s">
        <v>5373</v>
      </c>
      <c r="D2164" s="1" t="s">
        <v>5374</v>
      </c>
      <c r="E2164" s="1" t="s">
        <v>296</v>
      </c>
      <c r="F2164" s="1" t="s">
        <v>110</v>
      </c>
      <c r="G2164" s="1" t="str">
        <f>IFERROR(__xludf.DUMMYFUNCTION("GOOGLETRANSLATE(D2164,""fr"",""en"")"),"#VALUE!")</f>
        <v>#VALUE!</v>
      </c>
    </row>
    <row r="2165" ht="15.75" customHeight="1">
      <c r="A2165" s="1" t="s">
        <v>5375</v>
      </c>
      <c r="B2165" s="1">
        <v>1.0</v>
      </c>
      <c r="C2165" s="1" t="s">
        <v>5376</v>
      </c>
      <c r="D2165" s="1" t="s">
        <v>5377</v>
      </c>
      <c r="E2165" s="1" t="s">
        <v>43</v>
      </c>
      <c r="F2165" s="1" t="s">
        <v>30</v>
      </c>
      <c r="G2165" s="1" t="str">
        <f>IFERROR(__xludf.DUMMYFUNCTION("GOOGLETRANSLATE(D2165,""fr"",""en"")"),"#VALUE!")</f>
        <v>#VALUE!</v>
      </c>
    </row>
    <row r="2166" ht="15.75" customHeight="1">
      <c r="A2166" s="1" t="s">
        <v>5378</v>
      </c>
      <c r="B2166" s="1">
        <v>1.0</v>
      </c>
      <c r="C2166" s="1" t="s">
        <v>5379</v>
      </c>
      <c r="D2166" s="1" t="s">
        <v>5380</v>
      </c>
      <c r="E2166" s="1" t="s">
        <v>29</v>
      </c>
      <c r="F2166" s="1" t="s">
        <v>30</v>
      </c>
      <c r="G2166" s="1" t="str">
        <f>IFERROR(__xludf.DUMMYFUNCTION("GOOGLETRANSLATE(D2166,""fr"",""en"")"),"#VALUE!")</f>
        <v>#VALUE!</v>
      </c>
    </row>
    <row r="2167" ht="15.75" customHeight="1">
      <c r="A2167" s="1" t="s">
        <v>798</v>
      </c>
      <c r="B2167" s="1">
        <v>4.0</v>
      </c>
      <c r="C2167" s="1" t="s">
        <v>5381</v>
      </c>
      <c r="D2167" s="1" t="s">
        <v>5382</v>
      </c>
      <c r="E2167" s="1" t="s">
        <v>169</v>
      </c>
      <c r="F2167" s="1" t="s">
        <v>11</v>
      </c>
      <c r="G2167" s="1" t="str">
        <f>IFERROR(__xludf.DUMMYFUNCTION("GOOGLETRANSLATE(D2167,""fr"",""en"")"),"#VALUE!")</f>
        <v>#VALUE!</v>
      </c>
    </row>
    <row r="2168" ht="15.75" customHeight="1">
      <c r="A2168" s="1" t="s">
        <v>5383</v>
      </c>
      <c r="B2168" s="1">
        <v>1.0</v>
      </c>
      <c r="C2168" s="1" t="s">
        <v>5384</v>
      </c>
      <c r="D2168" s="1" t="s">
        <v>5385</v>
      </c>
      <c r="E2168" s="1" t="s">
        <v>1192</v>
      </c>
      <c r="F2168" s="1" t="s">
        <v>110</v>
      </c>
      <c r="G2168" s="1" t="str">
        <f>IFERROR(__xludf.DUMMYFUNCTION("GOOGLETRANSLATE(D2168,""fr"",""en"")"),"#VALUE!")</f>
        <v>#VALUE!</v>
      </c>
    </row>
    <row r="2169" ht="15.75" customHeight="1">
      <c r="A2169" s="1" t="s">
        <v>67</v>
      </c>
      <c r="B2169" s="1">
        <v>5.0</v>
      </c>
      <c r="C2169" s="1" t="s">
        <v>5386</v>
      </c>
      <c r="D2169" s="1" t="s">
        <v>5387</v>
      </c>
      <c r="E2169" s="1" t="s">
        <v>10</v>
      </c>
      <c r="F2169" s="1" t="s">
        <v>11</v>
      </c>
      <c r="G2169" s="1" t="str">
        <f>IFERROR(__xludf.DUMMYFUNCTION("GOOGLETRANSLATE(D2169,""fr"",""en"")"),"#VALUE!")</f>
        <v>#VALUE!</v>
      </c>
    </row>
    <row r="2170" ht="15.75" customHeight="1">
      <c r="A2170" s="1" t="s">
        <v>5149</v>
      </c>
      <c r="B2170" s="1">
        <v>2.0</v>
      </c>
      <c r="C2170" s="1" t="s">
        <v>5388</v>
      </c>
      <c r="D2170" s="1" t="s">
        <v>5389</v>
      </c>
      <c r="E2170" s="1" t="s">
        <v>10</v>
      </c>
      <c r="F2170" s="1" t="s">
        <v>11</v>
      </c>
      <c r="G2170" s="1" t="str">
        <f>IFERROR(__xludf.DUMMYFUNCTION("GOOGLETRANSLATE(D2170,""fr"",""en"")"),"#VALUE!")</f>
        <v>#VALUE!</v>
      </c>
    </row>
    <row r="2171" ht="15.75" customHeight="1">
      <c r="A2171" s="1" t="s">
        <v>569</v>
      </c>
      <c r="B2171" s="1">
        <v>4.0</v>
      </c>
      <c r="C2171" s="1" t="s">
        <v>5390</v>
      </c>
      <c r="D2171" s="1" t="s">
        <v>5391</v>
      </c>
      <c r="E2171" s="1" t="s">
        <v>10</v>
      </c>
      <c r="F2171" s="1" t="s">
        <v>11</v>
      </c>
      <c r="G2171" s="1" t="str">
        <f>IFERROR(__xludf.DUMMYFUNCTION("GOOGLETRANSLATE(D2171,""fr"",""en"")"),"#VALUE!")</f>
        <v>#VALUE!</v>
      </c>
    </row>
    <row r="2172" ht="15.75" customHeight="1">
      <c r="A2172" s="1" t="s">
        <v>2097</v>
      </c>
      <c r="B2172" s="1">
        <v>5.0</v>
      </c>
      <c r="C2172" s="1" t="s">
        <v>5392</v>
      </c>
      <c r="D2172" s="1" t="s">
        <v>5393</v>
      </c>
      <c r="E2172" s="1" t="s">
        <v>10</v>
      </c>
      <c r="F2172" s="1" t="s">
        <v>11</v>
      </c>
      <c r="G2172" s="1" t="str">
        <f>IFERROR(__xludf.DUMMYFUNCTION("GOOGLETRANSLATE(D2172,""fr"",""en"")"),"#VALUE!")</f>
        <v>#VALUE!</v>
      </c>
    </row>
    <row r="2173" ht="15.75" customHeight="1">
      <c r="A2173" s="1" t="s">
        <v>5394</v>
      </c>
      <c r="B2173" s="1">
        <v>3.0</v>
      </c>
      <c r="C2173" s="1" t="s">
        <v>5395</v>
      </c>
      <c r="D2173" s="1" t="s">
        <v>5396</v>
      </c>
      <c r="E2173" s="1" t="s">
        <v>373</v>
      </c>
      <c r="F2173" s="1" t="s">
        <v>118</v>
      </c>
      <c r="G2173" s="1" t="str">
        <f>IFERROR(__xludf.DUMMYFUNCTION("GOOGLETRANSLATE(D2173,""fr"",""en"")"),"#VALUE!")</f>
        <v>#VALUE!</v>
      </c>
    </row>
    <row r="2174" ht="15.75" customHeight="1">
      <c r="A2174" s="1" t="s">
        <v>4630</v>
      </c>
      <c r="B2174" s="1">
        <v>1.0</v>
      </c>
      <c r="C2174" s="1" t="s">
        <v>5397</v>
      </c>
      <c r="D2174" s="1" t="s">
        <v>5398</v>
      </c>
      <c r="E2174" s="1" t="s">
        <v>10</v>
      </c>
      <c r="F2174" s="1" t="s">
        <v>11</v>
      </c>
      <c r="G2174" s="1" t="str">
        <f>IFERROR(__xludf.DUMMYFUNCTION("GOOGLETRANSLATE(D2174,""fr"",""en"")"),"#VALUE!")</f>
        <v>#VALUE!</v>
      </c>
    </row>
    <row r="2175" ht="15.75" customHeight="1">
      <c r="A2175" s="1" t="s">
        <v>5399</v>
      </c>
      <c r="B2175" s="1">
        <v>2.0</v>
      </c>
      <c r="C2175" s="1" t="s">
        <v>5400</v>
      </c>
      <c r="D2175" s="1" t="s">
        <v>5401</v>
      </c>
      <c r="E2175" s="1" t="s">
        <v>25</v>
      </c>
      <c r="F2175" s="1" t="s">
        <v>110</v>
      </c>
      <c r="G2175" s="1" t="str">
        <f>IFERROR(__xludf.DUMMYFUNCTION("GOOGLETRANSLATE(D2175,""fr"",""en"")"),"#VALUE!")</f>
        <v>#VALUE!</v>
      </c>
    </row>
    <row r="2176" ht="15.75" customHeight="1">
      <c r="A2176" s="1" t="s">
        <v>576</v>
      </c>
      <c r="B2176" s="1">
        <v>1.0</v>
      </c>
      <c r="C2176" s="1" t="s">
        <v>5402</v>
      </c>
      <c r="D2176" s="1" t="s">
        <v>5403</v>
      </c>
      <c r="E2176" s="1" t="s">
        <v>827</v>
      </c>
      <c r="F2176" s="1" t="s">
        <v>39</v>
      </c>
      <c r="G2176" s="1" t="str">
        <f>IFERROR(__xludf.DUMMYFUNCTION("GOOGLETRANSLATE(D2176,""fr"",""en"")"),"#VALUE!")</f>
        <v>#VALUE!</v>
      </c>
    </row>
    <row r="2177" ht="15.75" customHeight="1">
      <c r="A2177" s="1" t="s">
        <v>5404</v>
      </c>
      <c r="B2177" s="1">
        <v>5.0</v>
      </c>
      <c r="C2177" s="1" t="s">
        <v>5405</v>
      </c>
      <c r="D2177" s="1" t="s">
        <v>5406</v>
      </c>
      <c r="E2177" s="1" t="s">
        <v>21</v>
      </c>
      <c r="F2177" s="1" t="s">
        <v>11</v>
      </c>
      <c r="G2177" s="1" t="str">
        <f>IFERROR(__xludf.DUMMYFUNCTION("GOOGLETRANSLATE(D2177,""fr"",""en"")"),"#VALUE!")</f>
        <v>#VALUE!</v>
      </c>
    </row>
    <row r="2178" ht="15.75" customHeight="1">
      <c r="A2178" s="1" t="s">
        <v>5407</v>
      </c>
      <c r="B2178" s="1">
        <v>4.0</v>
      </c>
      <c r="C2178" s="1" t="s">
        <v>5408</v>
      </c>
      <c r="D2178" s="1" t="s">
        <v>5409</v>
      </c>
      <c r="E2178" s="1" t="s">
        <v>21</v>
      </c>
      <c r="F2178" s="1" t="s">
        <v>11</v>
      </c>
      <c r="G2178" s="1" t="str">
        <f>IFERROR(__xludf.DUMMYFUNCTION("GOOGLETRANSLATE(D2178,""fr"",""en"")"),"#VALUE!")</f>
        <v>#VALUE!</v>
      </c>
    </row>
    <row r="2179" ht="15.75" customHeight="1">
      <c r="A2179" s="1" t="s">
        <v>473</v>
      </c>
      <c r="B2179" s="1">
        <v>3.0</v>
      </c>
      <c r="C2179" s="1" t="s">
        <v>5410</v>
      </c>
      <c r="D2179" s="1" t="s">
        <v>5411</v>
      </c>
      <c r="E2179" s="1" t="s">
        <v>292</v>
      </c>
      <c r="F2179" s="1" t="s">
        <v>11</v>
      </c>
      <c r="G2179" s="1" t="str">
        <f>IFERROR(__xludf.DUMMYFUNCTION("GOOGLETRANSLATE(D2179,""fr"",""en"")"),"#VALUE!")</f>
        <v>#VALUE!</v>
      </c>
    </row>
    <row r="2180" ht="15.75" customHeight="1">
      <c r="A2180" s="1" t="s">
        <v>4153</v>
      </c>
      <c r="B2180" s="1">
        <v>5.0</v>
      </c>
      <c r="C2180" s="1" t="s">
        <v>5412</v>
      </c>
      <c r="D2180" s="1" t="s">
        <v>5413</v>
      </c>
      <c r="E2180" s="1" t="s">
        <v>25</v>
      </c>
      <c r="F2180" s="1" t="s">
        <v>11</v>
      </c>
      <c r="G2180" s="1" t="str">
        <f>IFERROR(__xludf.DUMMYFUNCTION("GOOGLETRANSLATE(D2180,""fr"",""en"")"),"#VALUE!")</f>
        <v>#VALUE!</v>
      </c>
    </row>
    <row r="2181" ht="15.75" customHeight="1">
      <c r="A2181" s="1" t="s">
        <v>267</v>
      </c>
      <c r="B2181" s="1">
        <v>5.0</v>
      </c>
      <c r="C2181" s="1" t="s">
        <v>5414</v>
      </c>
      <c r="D2181" s="1" t="s">
        <v>5415</v>
      </c>
      <c r="E2181" s="1" t="s">
        <v>10</v>
      </c>
      <c r="F2181" s="1" t="s">
        <v>11</v>
      </c>
      <c r="G2181" s="1" t="str">
        <f>IFERROR(__xludf.DUMMYFUNCTION("GOOGLETRANSLATE(D2181,""fr"",""en"")"),"#VALUE!")</f>
        <v>#VALUE!</v>
      </c>
    </row>
    <row r="2182" ht="15.75" customHeight="1">
      <c r="A2182" s="1" t="s">
        <v>267</v>
      </c>
      <c r="B2182" s="1">
        <v>5.0</v>
      </c>
      <c r="C2182" s="1" t="s">
        <v>5416</v>
      </c>
      <c r="D2182" s="1" t="s">
        <v>5417</v>
      </c>
      <c r="E2182" s="1" t="s">
        <v>176</v>
      </c>
      <c r="F2182" s="1" t="s">
        <v>66</v>
      </c>
      <c r="G2182" s="1" t="str">
        <f>IFERROR(__xludf.DUMMYFUNCTION("GOOGLETRANSLATE(D2182,""fr"",""en"")"),"#VALUE!")</f>
        <v>#VALUE!</v>
      </c>
    </row>
    <row r="2183" ht="15.75" customHeight="1">
      <c r="A2183" s="1" t="s">
        <v>150</v>
      </c>
      <c r="B2183" s="1">
        <v>4.0</v>
      </c>
      <c r="C2183" s="1" t="s">
        <v>5418</v>
      </c>
      <c r="D2183" s="1" t="s">
        <v>5419</v>
      </c>
      <c r="E2183" s="1" t="s">
        <v>21</v>
      </c>
      <c r="F2183" s="1" t="s">
        <v>11</v>
      </c>
      <c r="G2183" s="1" t="str">
        <f>IFERROR(__xludf.DUMMYFUNCTION("GOOGLETRANSLATE(D2183,""fr"",""en"")"),"#VALUE!")</f>
        <v>#VALUE!</v>
      </c>
    </row>
    <row r="2184" ht="15.75" customHeight="1">
      <c r="A2184" s="1" t="s">
        <v>473</v>
      </c>
      <c r="B2184" s="1">
        <v>1.0</v>
      </c>
      <c r="C2184" s="1" t="s">
        <v>5420</v>
      </c>
      <c r="D2184" s="1" t="s">
        <v>5421</v>
      </c>
      <c r="E2184" s="1" t="s">
        <v>25</v>
      </c>
      <c r="F2184" s="1" t="s">
        <v>11</v>
      </c>
      <c r="G2184" s="1" t="str">
        <f>IFERROR(__xludf.DUMMYFUNCTION("GOOGLETRANSLATE(D2184,""fr"",""en"")"),"#VALUE!")</f>
        <v>#VALUE!</v>
      </c>
    </row>
    <row r="2185" ht="15.75" customHeight="1">
      <c r="A2185" s="1" t="s">
        <v>532</v>
      </c>
      <c r="B2185" s="1">
        <v>4.0</v>
      </c>
      <c r="C2185" s="1" t="s">
        <v>5422</v>
      </c>
      <c r="D2185" s="1" t="s">
        <v>5423</v>
      </c>
      <c r="E2185" s="1" t="s">
        <v>614</v>
      </c>
      <c r="F2185" s="1" t="s">
        <v>30</v>
      </c>
      <c r="G2185" s="1" t="str">
        <f>IFERROR(__xludf.DUMMYFUNCTION("GOOGLETRANSLATE(D2185,""fr"",""en"")"),"#VALUE!")</f>
        <v>#VALUE!</v>
      </c>
    </row>
    <row r="2186" ht="15.75" customHeight="1">
      <c r="A2186" s="1" t="s">
        <v>4812</v>
      </c>
      <c r="B2186" s="1">
        <v>1.0</v>
      </c>
      <c r="C2186" s="1" t="s">
        <v>5424</v>
      </c>
      <c r="D2186" s="1" t="s">
        <v>5425</v>
      </c>
      <c r="E2186" s="1" t="s">
        <v>296</v>
      </c>
      <c r="F2186" s="1" t="s">
        <v>118</v>
      </c>
      <c r="G2186" s="1" t="str">
        <f>IFERROR(__xludf.DUMMYFUNCTION("GOOGLETRANSLATE(D2186,""fr"",""en"")"),"#VALUE!")</f>
        <v>#VALUE!</v>
      </c>
    </row>
    <row r="2187" ht="15.75" customHeight="1">
      <c r="A2187" s="1" t="s">
        <v>5426</v>
      </c>
      <c r="B2187" s="1">
        <v>2.0</v>
      </c>
      <c r="C2187" s="1" t="s">
        <v>5427</v>
      </c>
      <c r="D2187" s="1" t="s">
        <v>5428</v>
      </c>
      <c r="E2187" s="1" t="s">
        <v>10</v>
      </c>
      <c r="F2187" s="1" t="s">
        <v>11</v>
      </c>
      <c r="G2187" s="1" t="str">
        <f>IFERROR(__xludf.DUMMYFUNCTION("GOOGLETRANSLATE(D2187,""fr"",""en"")"),"#VALUE!")</f>
        <v>#VALUE!</v>
      </c>
    </row>
    <row r="2188" ht="15.75" customHeight="1">
      <c r="A2188" s="1" t="s">
        <v>1565</v>
      </c>
      <c r="B2188" s="1">
        <v>1.0</v>
      </c>
      <c r="C2188" s="1" t="s">
        <v>5429</v>
      </c>
      <c r="D2188" s="1" t="s">
        <v>5430</v>
      </c>
      <c r="E2188" s="1" t="s">
        <v>10</v>
      </c>
      <c r="F2188" s="1" t="s">
        <v>11</v>
      </c>
      <c r="G2188" s="1" t="str">
        <f>IFERROR(__xludf.DUMMYFUNCTION("GOOGLETRANSLATE(D2188,""fr"",""en"")"),"#VALUE!")</f>
        <v>#VALUE!</v>
      </c>
    </row>
    <row r="2189" ht="15.75" customHeight="1">
      <c r="A2189" s="1" t="s">
        <v>5431</v>
      </c>
      <c r="B2189" s="1">
        <v>3.0</v>
      </c>
      <c r="C2189" s="1" t="s">
        <v>5432</v>
      </c>
      <c r="D2189" s="1" t="s">
        <v>5433</v>
      </c>
      <c r="E2189" s="1" t="s">
        <v>169</v>
      </c>
      <c r="F2189" s="1" t="s">
        <v>11</v>
      </c>
      <c r="G2189" s="1" t="str">
        <f>IFERROR(__xludf.DUMMYFUNCTION("GOOGLETRANSLATE(D2189,""fr"",""en"")"),"#VALUE!")</f>
        <v>#VALUE!</v>
      </c>
    </row>
    <row r="2190" ht="15.75" customHeight="1">
      <c r="A2190" s="1" t="s">
        <v>1778</v>
      </c>
      <c r="B2190" s="1">
        <v>4.0</v>
      </c>
      <c r="C2190" s="1" t="s">
        <v>5434</v>
      </c>
      <c r="D2190" s="1" t="s">
        <v>5435</v>
      </c>
      <c r="E2190" s="1" t="s">
        <v>10</v>
      </c>
      <c r="F2190" s="1" t="s">
        <v>11</v>
      </c>
      <c r="G2190" s="1" t="str">
        <f>IFERROR(__xludf.DUMMYFUNCTION("GOOGLETRANSLATE(D2190,""fr"",""en"")"),"#VALUE!")</f>
        <v>#VALUE!</v>
      </c>
    </row>
    <row r="2191" ht="15.75" customHeight="1">
      <c r="A2191" s="1" t="s">
        <v>77</v>
      </c>
      <c r="B2191" s="1">
        <v>2.0</v>
      </c>
      <c r="C2191" s="1" t="s">
        <v>5436</v>
      </c>
      <c r="D2191" s="1" t="s">
        <v>5437</v>
      </c>
      <c r="E2191" s="1" t="s">
        <v>10</v>
      </c>
      <c r="F2191" s="1" t="s">
        <v>11</v>
      </c>
      <c r="G2191" s="1" t="str">
        <f>IFERROR(__xludf.DUMMYFUNCTION("GOOGLETRANSLATE(D2191,""fr"",""en"")"),"#VALUE!")</f>
        <v>#VALUE!</v>
      </c>
    </row>
    <row r="2192" ht="15.75" customHeight="1">
      <c r="A2192" s="1" t="s">
        <v>816</v>
      </c>
      <c r="B2192" s="1">
        <v>1.0</v>
      </c>
      <c r="C2192" s="1" t="s">
        <v>5438</v>
      </c>
      <c r="D2192" s="1" t="s">
        <v>5439</v>
      </c>
      <c r="E2192" s="1" t="s">
        <v>29</v>
      </c>
      <c r="F2192" s="1" t="s">
        <v>30</v>
      </c>
      <c r="G2192" s="1" t="str">
        <f>IFERROR(__xludf.DUMMYFUNCTION("GOOGLETRANSLATE(D2192,""fr"",""en"")"),"#VALUE!")</f>
        <v>#VALUE!</v>
      </c>
    </row>
    <row r="2193" ht="15.75" customHeight="1">
      <c r="A2193" s="1" t="s">
        <v>1741</v>
      </c>
      <c r="B2193" s="1">
        <v>3.0</v>
      </c>
      <c r="C2193" s="1" t="s">
        <v>5440</v>
      </c>
      <c r="D2193" s="1" t="s">
        <v>5441</v>
      </c>
      <c r="E2193" s="1" t="s">
        <v>21</v>
      </c>
      <c r="F2193" s="1" t="s">
        <v>11</v>
      </c>
      <c r="G2193" s="1" t="str">
        <f>IFERROR(__xludf.DUMMYFUNCTION("GOOGLETRANSLATE(D2193,""fr"",""en"")"),"#VALUE!")</f>
        <v>#VALUE!</v>
      </c>
    </row>
    <row r="2194" ht="15.75" customHeight="1">
      <c r="A2194" s="1" t="s">
        <v>5442</v>
      </c>
      <c r="B2194" s="1">
        <v>3.0</v>
      </c>
      <c r="C2194" s="1" t="s">
        <v>5443</v>
      </c>
      <c r="D2194" s="1" t="s">
        <v>5444</v>
      </c>
      <c r="E2194" s="1" t="s">
        <v>292</v>
      </c>
      <c r="F2194" s="1" t="s">
        <v>11</v>
      </c>
      <c r="G2194" s="1" t="str">
        <f>IFERROR(__xludf.DUMMYFUNCTION("GOOGLETRANSLATE(D2194,""fr"",""en"")"),"#VALUE!")</f>
        <v>#VALUE!</v>
      </c>
    </row>
    <row r="2195" ht="15.75" customHeight="1">
      <c r="A2195" s="1" t="s">
        <v>1870</v>
      </c>
      <c r="B2195" s="1">
        <v>1.0</v>
      </c>
      <c r="C2195" s="1" t="s">
        <v>5445</v>
      </c>
      <c r="D2195" s="1" t="s">
        <v>5446</v>
      </c>
      <c r="E2195" s="1" t="s">
        <v>117</v>
      </c>
      <c r="F2195" s="1" t="s">
        <v>118</v>
      </c>
      <c r="G2195" s="1" t="str">
        <f>IFERROR(__xludf.DUMMYFUNCTION("GOOGLETRANSLATE(D2195,""fr"",""en"")"),"#VALUE!")</f>
        <v>#VALUE!</v>
      </c>
    </row>
    <row r="2196" ht="15.75" customHeight="1">
      <c r="A2196" s="1" t="s">
        <v>936</v>
      </c>
      <c r="B2196" s="1">
        <v>4.0</v>
      </c>
      <c r="C2196" s="1" t="s">
        <v>5447</v>
      </c>
      <c r="D2196" s="1" t="s">
        <v>5448</v>
      </c>
      <c r="E2196" s="1" t="s">
        <v>169</v>
      </c>
      <c r="F2196" s="1" t="s">
        <v>11</v>
      </c>
      <c r="G2196" s="1" t="str">
        <f>IFERROR(__xludf.DUMMYFUNCTION("GOOGLETRANSLATE(D2196,""fr"",""en"")"),"#VALUE!")</f>
        <v>#VALUE!</v>
      </c>
    </row>
    <row r="2197" ht="15.75" customHeight="1">
      <c r="A2197" s="1" t="s">
        <v>1177</v>
      </c>
      <c r="B2197" s="1">
        <v>1.0</v>
      </c>
      <c r="C2197" s="1" t="s">
        <v>5449</v>
      </c>
      <c r="D2197" s="1" t="s">
        <v>5450</v>
      </c>
      <c r="E2197" s="1" t="s">
        <v>373</v>
      </c>
      <c r="F2197" s="1" t="s">
        <v>30</v>
      </c>
      <c r="G2197" s="1" t="str">
        <f>IFERROR(__xludf.DUMMYFUNCTION("GOOGLETRANSLATE(D2197,""fr"",""en"")"),"#VALUE!")</f>
        <v>#VALUE!</v>
      </c>
    </row>
    <row r="2198" ht="15.75" customHeight="1">
      <c r="A2198" s="1" t="s">
        <v>4437</v>
      </c>
      <c r="B2198" s="1">
        <v>3.0</v>
      </c>
      <c r="C2198" s="1" t="s">
        <v>5451</v>
      </c>
      <c r="D2198" s="1" t="s">
        <v>5452</v>
      </c>
      <c r="E2198" s="1" t="s">
        <v>34</v>
      </c>
      <c r="F2198" s="1" t="s">
        <v>30</v>
      </c>
      <c r="G2198" s="1" t="str">
        <f>IFERROR(__xludf.DUMMYFUNCTION("GOOGLETRANSLATE(D2198,""fr"",""en"")"),"#VALUE!")</f>
        <v>#VALUE!</v>
      </c>
    </row>
    <row r="2199" ht="15.75" customHeight="1">
      <c r="A2199" s="1" t="s">
        <v>5453</v>
      </c>
      <c r="B2199" s="1">
        <v>3.0</v>
      </c>
      <c r="C2199" s="1" t="s">
        <v>5454</v>
      </c>
      <c r="D2199" s="1" t="s">
        <v>5455</v>
      </c>
      <c r="E2199" s="1" t="s">
        <v>273</v>
      </c>
      <c r="F2199" s="1" t="s">
        <v>11</v>
      </c>
      <c r="G2199" s="1" t="str">
        <f>IFERROR(__xludf.DUMMYFUNCTION("GOOGLETRANSLATE(D2199,""fr"",""en"")"),"#VALUE!")</f>
        <v>#VALUE!</v>
      </c>
    </row>
    <row r="2200" ht="15.75" customHeight="1">
      <c r="A2200" s="1" t="s">
        <v>5456</v>
      </c>
      <c r="B2200" s="1">
        <v>5.0</v>
      </c>
      <c r="C2200" s="1" t="s">
        <v>5457</v>
      </c>
      <c r="D2200" s="1" t="s">
        <v>5458</v>
      </c>
      <c r="E2200" s="1" t="s">
        <v>21</v>
      </c>
      <c r="F2200" s="1" t="s">
        <v>11</v>
      </c>
      <c r="G2200" s="1" t="str">
        <f>IFERROR(__xludf.DUMMYFUNCTION("GOOGLETRANSLATE(D2200,""fr"",""en"")"),"#VALUE!")</f>
        <v>#VALUE!</v>
      </c>
    </row>
    <row r="2201" ht="15.75" customHeight="1">
      <c r="A2201" s="1" t="s">
        <v>2806</v>
      </c>
      <c r="B2201" s="1">
        <v>4.0</v>
      </c>
      <c r="C2201" s="1" t="s">
        <v>5459</v>
      </c>
      <c r="D2201" s="1" t="s">
        <v>5460</v>
      </c>
      <c r="E2201" s="1" t="s">
        <v>614</v>
      </c>
      <c r="F2201" s="1" t="s">
        <v>30</v>
      </c>
      <c r="G2201" s="1" t="str">
        <f>IFERROR(__xludf.DUMMYFUNCTION("GOOGLETRANSLATE(D2201,""fr"",""en"")"),"#VALUE!")</f>
        <v>#VALUE!</v>
      </c>
    </row>
    <row r="2202" ht="15.75" customHeight="1">
      <c r="A2202" s="1" t="s">
        <v>5461</v>
      </c>
      <c r="B2202" s="1">
        <v>2.0</v>
      </c>
      <c r="C2202" s="1" t="s">
        <v>5462</v>
      </c>
      <c r="D2202" s="1" t="s">
        <v>5463</v>
      </c>
      <c r="E2202" s="1" t="s">
        <v>169</v>
      </c>
      <c r="F2202" s="1" t="s">
        <v>11</v>
      </c>
      <c r="G2202" s="1" t="str">
        <f>IFERROR(__xludf.DUMMYFUNCTION("GOOGLETRANSLATE(D2202,""fr"",""en"")"),"#VALUE!")</f>
        <v>#VALUE!</v>
      </c>
    </row>
    <row r="2203" ht="15.75" customHeight="1">
      <c r="A2203" s="1" t="s">
        <v>4735</v>
      </c>
      <c r="B2203" s="1">
        <v>2.0</v>
      </c>
      <c r="C2203" s="1" t="s">
        <v>5464</v>
      </c>
      <c r="D2203" s="1" t="s">
        <v>5465</v>
      </c>
      <c r="E2203" s="1" t="s">
        <v>373</v>
      </c>
      <c r="F2203" s="1" t="s">
        <v>30</v>
      </c>
      <c r="G2203" s="1" t="str">
        <f>IFERROR(__xludf.DUMMYFUNCTION("GOOGLETRANSLATE(D2203,""fr"",""en"")"),"#VALUE!")</f>
        <v>#VALUE!</v>
      </c>
    </row>
    <row r="2204" ht="15.75" customHeight="1">
      <c r="A2204" s="1" t="s">
        <v>2178</v>
      </c>
      <c r="B2204" s="1">
        <v>2.0</v>
      </c>
      <c r="C2204" s="1" t="s">
        <v>5466</v>
      </c>
      <c r="D2204" s="1" t="s">
        <v>5467</v>
      </c>
      <c r="E2204" s="1" t="s">
        <v>250</v>
      </c>
      <c r="F2204" s="1" t="s">
        <v>30</v>
      </c>
      <c r="G2204" s="1" t="str">
        <f>IFERROR(__xludf.DUMMYFUNCTION("GOOGLETRANSLATE(D2204,""fr"",""en"")"),"#VALUE!")</f>
        <v>#VALUE!</v>
      </c>
    </row>
    <row r="2205" ht="15.75" customHeight="1">
      <c r="A2205" s="1" t="s">
        <v>678</v>
      </c>
      <c r="B2205" s="1">
        <v>5.0</v>
      </c>
      <c r="C2205" s="1" t="s">
        <v>5468</v>
      </c>
      <c r="D2205" s="1" t="s">
        <v>5469</v>
      </c>
      <c r="E2205" s="1" t="s">
        <v>65</v>
      </c>
      <c r="F2205" s="1" t="s">
        <v>66</v>
      </c>
      <c r="G2205" s="1" t="str">
        <f>IFERROR(__xludf.DUMMYFUNCTION("GOOGLETRANSLATE(D2205,""fr"",""en"")"),"#VALUE!")</f>
        <v>#VALUE!</v>
      </c>
    </row>
    <row r="2206" ht="15.75" customHeight="1">
      <c r="A2206" s="1" t="s">
        <v>841</v>
      </c>
      <c r="B2206" s="1">
        <v>3.0</v>
      </c>
      <c r="C2206" s="1" t="s">
        <v>5470</v>
      </c>
      <c r="D2206" s="1" t="s">
        <v>5471</v>
      </c>
      <c r="E2206" s="1" t="s">
        <v>65</v>
      </c>
      <c r="F2206" s="1" t="s">
        <v>66</v>
      </c>
      <c r="G2206" s="1" t="str">
        <f>IFERROR(__xludf.DUMMYFUNCTION("GOOGLETRANSLATE(D2206,""fr"",""en"")"),"#VALUE!")</f>
        <v>#VALUE!</v>
      </c>
    </row>
    <row r="2207" ht="15.75" customHeight="1">
      <c r="A2207" s="1" t="s">
        <v>5472</v>
      </c>
      <c r="B2207" s="1">
        <v>3.0</v>
      </c>
      <c r="C2207" s="1" t="s">
        <v>5473</v>
      </c>
      <c r="D2207" s="1" t="s">
        <v>5474</v>
      </c>
      <c r="E2207" s="1" t="s">
        <v>1192</v>
      </c>
      <c r="F2207" s="1" t="s">
        <v>110</v>
      </c>
      <c r="G2207" s="1" t="str">
        <f>IFERROR(__xludf.DUMMYFUNCTION("GOOGLETRANSLATE(D2207,""fr"",""en"")"),"#VALUE!")</f>
        <v>#VALUE!</v>
      </c>
    </row>
    <row r="2208" ht="15.75" customHeight="1">
      <c r="A2208" s="1" t="s">
        <v>5475</v>
      </c>
      <c r="B2208" s="1">
        <v>1.0</v>
      </c>
      <c r="C2208" s="1" t="s">
        <v>5476</v>
      </c>
      <c r="D2208" s="1" t="s">
        <v>5477</v>
      </c>
      <c r="E2208" s="1" t="s">
        <v>29</v>
      </c>
      <c r="F2208" s="1" t="s">
        <v>30</v>
      </c>
      <c r="G2208" s="1" t="str">
        <f>IFERROR(__xludf.DUMMYFUNCTION("GOOGLETRANSLATE(D2208,""fr"",""en"")"),"#VALUE!")</f>
        <v>#VALUE!</v>
      </c>
    </row>
    <row r="2209" ht="15.75" customHeight="1">
      <c r="A2209" s="1" t="s">
        <v>5478</v>
      </c>
      <c r="B2209" s="1">
        <v>3.0</v>
      </c>
      <c r="C2209" s="1" t="s">
        <v>5479</v>
      </c>
      <c r="D2209" s="1" t="s">
        <v>5480</v>
      </c>
      <c r="E2209" s="1" t="s">
        <v>169</v>
      </c>
      <c r="F2209" s="1" t="s">
        <v>11</v>
      </c>
      <c r="G2209" s="1" t="str">
        <f>IFERROR(__xludf.DUMMYFUNCTION("GOOGLETRANSLATE(D2209,""fr"",""en"")"),"#VALUE!")</f>
        <v>#VALUE!</v>
      </c>
    </row>
    <row r="2210" ht="15.75" customHeight="1">
      <c r="A2210" s="1" t="s">
        <v>5481</v>
      </c>
      <c r="B2210" s="1">
        <v>1.0</v>
      </c>
      <c r="C2210" s="1" t="s">
        <v>5482</v>
      </c>
      <c r="D2210" s="1" t="s">
        <v>5483</v>
      </c>
      <c r="E2210" s="1" t="s">
        <v>296</v>
      </c>
      <c r="F2210" s="1" t="s">
        <v>11</v>
      </c>
      <c r="G2210" s="1" t="str">
        <f>IFERROR(__xludf.DUMMYFUNCTION("GOOGLETRANSLATE(D2210,""fr"",""en"")"),"#VALUE!")</f>
        <v>#VALUE!</v>
      </c>
    </row>
    <row r="2211" ht="15.75" customHeight="1">
      <c r="A2211" s="1" t="s">
        <v>1180</v>
      </c>
      <c r="B2211" s="1">
        <v>4.0</v>
      </c>
      <c r="C2211" s="1" t="s">
        <v>5484</v>
      </c>
      <c r="D2211" s="1" t="s">
        <v>5485</v>
      </c>
      <c r="E2211" s="1" t="s">
        <v>176</v>
      </c>
      <c r="F2211" s="1" t="s">
        <v>66</v>
      </c>
      <c r="G2211" s="1" t="str">
        <f>IFERROR(__xludf.DUMMYFUNCTION("GOOGLETRANSLATE(D2211,""fr"",""en"")"),"#VALUE!")</f>
        <v>#VALUE!</v>
      </c>
    </row>
    <row r="2212" ht="15.75" customHeight="1">
      <c r="A2212" s="1" t="s">
        <v>647</v>
      </c>
      <c r="B2212" s="1">
        <v>4.0</v>
      </c>
      <c r="C2212" s="1" t="s">
        <v>5486</v>
      </c>
      <c r="D2212" s="1" t="s">
        <v>5487</v>
      </c>
      <c r="E2212" s="1" t="s">
        <v>21</v>
      </c>
      <c r="F2212" s="1" t="s">
        <v>11</v>
      </c>
      <c r="G2212" s="1" t="str">
        <f>IFERROR(__xludf.DUMMYFUNCTION("GOOGLETRANSLATE(D2212,""fr"",""en"")"),"#VALUE!")</f>
        <v>#VALUE!</v>
      </c>
    </row>
    <row r="2213" ht="15.75" customHeight="1">
      <c r="A2213" s="1" t="s">
        <v>5488</v>
      </c>
      <c r="B2213" s="1">
        <v>2.0</v>
      </c>
      <c r="C2213" s="1" t="s">
        <v>5489</v>
      </c>
      <c r="D2213" s="1" t="s">
        <v>5490</v>
      </c>
      <c r="E2213" s="1" t="s">
        <v>10</v>
      </c>
      <c r="F2213" s="1" t="s">
        <v>11</v>
      </c>
      <c r="G2213" s="1" t="str">
        <f>IFERROR(__xludf.DUMMYFUNCTION("GOOGLETRANSLATE(D2213,""fr"",""en"")"),"#VALUE!")</f>
        <v>#VALUE!</v>
      </c>
    </row>
    <row r="2214" ht="15.75" customHeight="1">
      <c r="A2214" s="1" t="s">
        <v>2848</v>
      </c>
      <c r="B2214" s="1">
        <v>1.0</v>
      </c>
      <c r="C2214" s="1" t="s">
        <v>5491</v>
      </c>
      <c r="D2214" s="1" t="s">
        <v>5492</v>
      </c>
      <c r="E2214" s="1" t="s">
        <v>25</v>
      </c>
      <c r="F2214" s="1" t="s">
        <v>110</v>
      </c>
      <c r="G2214" s="1" t="str">
        <f>IFERROR(__xludf.DUMMYFUNCTION("GOOGLETRANSLATE(D2214,""fr"",""en"")"),"#VALUE!")</f>
        <v>#VALUE!</v>
      </c>
    </row>
    <row r="2215" ht="15.75" customHeight="1">
      <c r="A2215" s="1" t="s">
        <v>2599</v>
      </c>
      <c r="B2215" s="1">
        <v>1.0</v>
      </c>
      <c r="C2215" s="1" t="s">
        <v>5493</v>
      </c>
      <c r="D2215" s="1" t="s">
        <v>5494</v>
      </c>
      <c r="E2215" s="1" t="s">
        <v>125</v>
      </c>
      <c r="F2215" s="1" t="s">
        <v>11</v>
      </c>
      <c r="G2215" s="1" t="str">
        <f>IFERROR(__xludf.DUMMYFUNCTION("GOOGLETRANSLATE(D2215,""fr"",""en"")"),"#VALUE!")</f>
        <v>#VALUE!</v>
      </c>
    </row>
    <row r="2216" ht="15.75" customHeight="1">
      <c r="A2216" s="1" t="s">
        <v>5495</v>
      </c>
      <c r="B2216" s="1">
        <v>1.0</v>
      </c>
      <c r="C2216" s="1" t="s">
        <v>5496</v>
      </c>
      <c r="D2216" s="1" t="s">
        <v>5497</v>
      </c>
      <c r="E2216" s="1" t="s">
        <v>21</v>
      </c>
      <c r="F2216" s="1" t="s">
        <v>11</v>
      </c>
      <c r="G2216" s="1" t="str">
        <f>IFERROR(__xludf.DUMMYFUNCTION("GOOGLETRANSLATE(D2216,""fr"",""en"")"),"#VALUE!")</f>
        <v>#VALUE!</v>
      </c>
    </row>
    <row r="2217" ht="15.75" customHeight="1">
      <c r="A2217" s="1" t="s">
        <v>1901</v>
      </c>
      <c r="B2217" s="1">
        <v>4.0</v>
      </c>
      <c r="C2217" s="1" t="s">
        <v>5498</v>
      </c>
      <c r="D2217" s="1" t="s">
        <v>5499</v>
      </c>
      <c r="E2217" s="1" t="s">
        <v>29</v>
      </c>
      <c r="F2217" s="1" t="s">
        <v>30</v>
      </c>
      <c r="G2217" s="1" t="str">
        <f>IFERROR(__xludf.DUMMYFUNCTION("GOOGLETRANSLATE(D2217,""fr"",""en"")"),"#VALUE!")</f>
        <v>#VALUE!</v>
      </c>
    </row>
    <row r="2218" ht="15.75" customHeight="1">
      <c r="A2218" s="1" t="s">
        <v>1177</v>
      </c>
      <c r="B2218" s="1">
        <v>1.0</v>
      </c>
      <c r="C2218" s="1" t="s">
        <v>5500</v>
      </c>
      <c r="D2218" s="1" t="s">
        <v>5501</v>
      </c>
      <c r="E2218" s="1" t="s">
        <v>10</v>
      </c>
      <c r="F2218" s="1" t="s">
        <v>11</v>
      </c>
      <c r="G2218" s="1" t="str">
        <f>IFERROR(__xludf.DUMMYFUNCTION("GOOGLETRANSLATE(D2218,""fr"",""en"")"),"#VALUE!")</f>
        <v>#VALUE!</v>
      </c>
    </row>
    <row r="2219" ht="15.75" customHeight="1">
      <c r="A2219" s="1" t="s">
        <v>3050</v>
      </c>
      <c r="B2219" s="1">
        <v>3.0</v>
      </c>
      <c r="C2219" s="1" t="s">
        <v>5502</v>
      </c>
      <c r="D2219" s="1" t="s">
        <v>5503</v>
      </c>
      <c r="E2219" s="1" t="s">
        <v>29</v>
      </c>
      <c r="F2219" s="1" t="s">
        <v>30</v>
      </c>
      <c r="G2219" s="1" t="str">
        <f>IFERROR(__xludf.DUMMYFUNCTION("GOOGLETRANSLATE(D2219,""fr"",""en"")"),"#VALUE!")</f>
        <v>#VALUE!</v>
      </c>
    </row>
    <row r="2220" ht="15.75" customHeight="1">
      <c r="A2220" s="1" t="s">
        <v>1764</v>
      </c>
      <c r="B2220" s="1">
        <v>5.0</v>
      </c>
      <c r="C2220" s="1" t="s">
        <v>5504</v>
      </c>
      <c r="D2220" s="1" t="s">
        <v>5505</v>
      </c>
      <c r="E2220" s="1" t="s">
        <v>10</v>
      </c>
      <c r="F2220" s="1" t="s">
        <v>11</v>
      </c>
      <c r="G2220" s="1" t="str">
        <f>IFERROR(__xludf.DUMMYFUNCTION("GOOGLETRANSLATE(D2220,""fr"",""en"")"),"#VALUE!")</f>
        <v>#VALUE!</v>
      </c>
    </row>
    <row r="2221" ht="15.75" customHeight="1">
      <c r="A2221" s="1" t="s">
        <v>1057</v>
      </c>
      <c r="B2221" s="1">
        <v>5.0</v>
      </c>
      <c r="C2221" s="1" t="s">
        <v>5506</v>
      </c>
      <c r="D2221" s="1" t="s">
        <v>5507</v>
      </c>
      <c r="E2221" s="1" t="s">
        <v>21</v>
      </c>
      <c r="F2221" s="1" t="s">
        <v>11</v>
      </c>
      <c r="G2221" s="1" t="str">
        <f>IFERROR(__xludf.DUMMYFUNCTION("GOOGLETRANSLATE(D2221,""fr"",""en"")"),"#VALUE!")</f>
        <v>#VALUE!</v>
      </c>
    </row>
    <row r="2222" ht="15.75" customHeight="1">
      <c r="A2222" s="1" t="s">
        <v>173</v>
      </c>
      <c r="B2222" s="1">
        <v>4.0</v>
      </c>
      <c r="C2222" s="1" t="s">
        <v>5508</v>
      </c>
      <c r="D2222" s="1" t="s">
        <v>5509</v>
      </c>
      <c r="E2222" s="1" t="s">
        <v>10</v>
      </c>
      <c r="F2222" s="1" t="s">
        <v>11</v>
      </c>
      <c r="G2222" s="1" t="str">
        <f>IFERROR(__xludf.DUMMYFUNCTION("GOOGLETRANSLATE(D2222,""fr"",""en"")"),"#VALUE!")</f>
        <v>#VALUE!</v>
      </c>
    </row>
    <row r="2223" ht="15.75" customHeight="1">
      <c r="A2223" s="1" t="s">
        <v>5369</v>
      </c>
      <c r="B2223" s="1">
        <v>1.0</v>
      </c>
      <c r="C2223" s="1" t="s">
        <v>5510</v>
      </c>
      <c r="D2223" s="1" t="s">
        <v>5511</v>
      </c>
      <c r="E2223" s="1" t="s">
        <v>176</v>
      </c>
      <c r="F2223" s="1" t="s">
        <v>66</v>
      </c>
      <c r="G2223" s="1" t="str">
        <f>IFERROR(__xludf.DUMMYFUNCTION("GOOGLETRANSLATE(D2223,""fr"",""en"")"),"#VALUE!")</f>
        <v>#VALUE!</v>
      </c>
    </row>
    <row r="2224" ht="15.75" customHeight="1">
      <c r="A2224" s="1" t="s">
        <v>692</v>
      </c>
      <c r="B2224" s="1">
        <v>2.0</v>
      </c>
      <c r="C2224" s="1" t="s">
        <v>5512</v>
      </c>
      <c r="D2224" s="1" t="s">
        <v>5513</v>
      </c>
      <c r="E2224" s="1" t="s">
        <v>280</v>
      </c>
      <c r="F2224" s="1" t="s">
        <v>11</v>
      </c>
      <c r="G2224" s="1" t="str">
        <f>IFERROR(__xludf.DUMMYFUNCTION("GOOGLETRANSLATE(D2224,""fr"",""en"")"),"#VALUE!")</f>
        <v>#VALUE!</v>
      </c>
    </row>
    <row r="2225" ht="15.75" customHeight="1">
      <c r="A2225" s="1" t="s">
        <v>3186</v>
      </c>
      <c r="B2225" s="1">
        <v>1.0</v>
      </c>
      <c r="C2225" s="1" t="s">
        <v>5514</v>
      </c>
      <c r="D2225" s="1" t="s">
        <v>5515</v>
      </c>
      <c r="E2225" s="1" t="s">
        <v>254</v>
      </c>
      <c r="F2225" s="1" t="s">
        <v>66</v>
      </c>
      <c r="G2225" s="1" t="str">
        <f>IFERROR(__xludf.DUMMYFUNCTION("GOOGLETRANSLATE(D2225,""fr"",""en"")"),"#VALUE!")</f>
        <v>#VALUE!</v>
      </c>
    </row>
    <row r="2226" ht="15.75" customHeight="1">
      <c r="A2226" s="1" t="s">
        <v>1113</v>
      </c>
      <c r="B2226" s="1">
        <v>4.0</v>
      </c>
      <c r="C2226" s="1" t="s">
        <v>5516</v>
      </c>
      <c r="D2226" s="1" t="s">
        <v>5517</v>
      </c>
      <c r="E2226" s="1" t="s">
        <v>21</v>
      </c>
      <c r="F2226" s="1" t="s">
        <v>11</v>
      </c>
      <c r="G2226" s="1" t="str">
        <f>IFERROR(__xludf.DUMMYFUNCTION("GOOGLETRANSLATE(D2226,""fr"",""en"")"),"#VALUE!")</f>
        <v>#VALUE!</v>
      </c>
    </row>
    <row r="2227" ht="15.75" customHeight="1">
      <c r="A2227" s="1" t="s">
        <v>5518</v>
      </c>
      <c r="B2227" s="1">
        <v>1.0</v>
      </c>
      <c r="C2227" s="1" t="s">
        <v>5519</v>
      </c>
      <c r="D2227" s="1" t="s">
        <v>5520</v>
      </c>
      <c r="E2227" s="1" t="s">
        <v>273</v>
      </c>
      <c r="F2227" s="1" t="s">
        <v>110</v>
      </c>
      <c r="G2227" s="1" t="str">
        <f>IFERROR(__xludf.DUMMYFUNCTION("GOOGLETRANSLATE(D2227,""fr"",""en"")"),"#VALUE!")</f>
        <v>#VALUE!</v>
      </c>
    </row>
    <row r="2228" ht="15.75" customHeight="1">
      <c r="A2228" s="1" t="s">
        <v>798</v>
      </c>
      <c r="B2228" s="1">
        <v>3.0</v>
      </c>
      <c r="C2228" s="1" t="s">
        <v>5521</v>
      </c>
      <c r="D2228" s="1" t="s">
        <v>5522</v>
      </c>
      <c r="E2228" s="1" t="s">
        <v>10</v>
      </c>
      <c r="F2228" s="1" t="s">
        <v>11</v>
      </c>
      <c r="G2228" s="1" t="str">
        <f>IFERROR(__xludf.DUMMYFUNCTION("GOOGLETRANSLATE(D2228,""fr"",""en"")"),"Very well I am satisfied and contact you on Monday to resume the contract with you because I do not wish to terminate my insurance in progress cordially Mr. Martin")</f>
        <v>Very well I am satisfied and contact you on Monday to resume the contract with you because I do not wish to terminate my insurance in progress cordially Mr. Martin</v>
      </c>
    </row>
    <row r="2229" ht="15.75" customHeight="1">
      <c r="A2229" s="1" t="s">
        <v>5523</v>
      </c>
      <c r="B2229" s="1">
        <v>2.0</v>
      </c>
      <c r="C2229" s="1" t="s">
        <v>5524</v>
      </c>
      <c r="D2229" s="1" t="s">
        <v>5525</v>
      </c>
      <c r="E2229" s="1" t="s">
        <v>226</v>
      </c>
      <c r="F2229" s="1" t="s">
        <v>11</v>
      </c>
      <c r="G2229" s="1" t="str">
        <f>IFERROR(__xludf.DUMMYFUNCTION("GOOGLETRANSLATE(D2229,""fr"",""en"")"),"#VALUE!")</f>
        <v>#VALUE!</v>
      </c>
    </row>
    <row r="2230" ht="15.75" customHeight="1">
      <c r="A2230" s="1" t="s">
        <v>3889</v>
      </c>
      <c r="B2230" s="1">
        <v>1.0</v>
      </c>
      <c r="C2230" s="1" t="s">
        <v>5526</v>
      </c>
      <c r="D2230" s="1" t="s">
        <v>5527</v>
      </c>
      <c r="E2230" s="1" t="s">
        <v>750</v>
      </c>
      <c r="F2230" s="1" t="s">
        <v>110</v>
      </c>
      <c r="G2230" s="1" t="str">
        <f>IFERROR(__xludf.DUMMYFUNCTION("GOOGLETRANSLATE(D2230,""fr"",""en"")"),"#VALUE!")</f>
        <v>#VALUE!</v>
      </c>
    </row>
    <row r="2231" ht="15.75" customHeight="1">
      <c r="A2231" s="1" t="s">
        <v>3856</v>
      </c>
      <c r="B2231" s="1">
        <v>1.0</v>
      </c>
      <c r="C2231" s="1" t="s">
        <v>5528</v>
      </c>
      <c r="D2231" s="1" t="s">
        <v>5529</v>
      </c>
      <c r="E2231" s="1" t="s">
        <v>646</v>
      </c>
      <c r="F2231" s="1" t="s">
        <v>39</v>
      </c>
      <c r="G2231" s="1" t="str">
        <f>IFERROR(__xludf.DUMMYFUNCTION("GOOGLETRANSLATE(D2231,""fr"",""en"")"),"#VALUE!")</f>
        <v>#VALUE!</v>
      </c>
    </row>
    <row r="2232" ht="15.75" customHeight="1">
      <c r="A2232" s="1" t="s">
        <v>798</v>
      </c>
      <c r="B2232" s="1">
        <v>3.0</v>
      </c>
      <c r="C2232" s="1" t="s">
        <v>5530</v>
      </c>
      <c r="D2232" s="1" t="s">
        <v>5531</v>
      </c>
      <c r="E2232" s="1" t="s">
        <v>10</v>
      </c>
      <c r="F2232" s="1" t="s">
        <v>11</v>
      </c>
      <c r="G2232" s="1" t="str">
        <f>IFERROR(__xludf.DUMMYFUNCTION("GOOGLETRANSLATE(D2232,""fr"",""en"")"),"#VALUE!")</f>
        <v>#VALUE!</v>
      </c>
    </row>
    <row r="2233" ht="15.75" customHeight="1">
      <c r="A2233" s="1" t="s">
        <v>135</v>
      </c>
      <c r="B2233" s="1">
        <v>5.0</v>
      </c>
      <c r="C2233" s="1" t="s">
        <v>5532</v>
      </c>
      <c r="D2233" s="1" t="s">
        <v>5533</v>
      </c>
      <c r="E2233" s="1" t="s">
        <v>21</v>
      </c>
      <c r="F2233" s="1" t="s">
        <v>11</v>
      </c>
      <c r="G2233" s="1" t="str">
        <f>IFERROR(__xludf.DUMMYFUNCTION("GOOGLETRANSLATE(D2233,""fr"",""en"")"),"#VALUE!")</f>
        <v>#VALUE!</v>
      </c>
    </row>
    <row r="2234" ht="15.75" customHeight="1">
      <c r="A2234" s="1" t="s">
        <v>485</v>
      </c>
      <c r="B2234" s="1">
        <v>3.0</v>
      </c>
      <c r="C2234" s="1" t="s">
        <v>5534</v>
      </c>
      <c r="D2234" s="1" t="s">
        <v>5535</v>
      </c>
      <c r="E2234" s="1" t="s">
        <v>10</v>
      </c>
      <c r="F2234" s="1" t="s">
        <v>11</v>
      </c>
      <c r="G2234" s="1" t="str">
        <f>IFERROR(__xludf.DUMMYFUNCTION("GOOGLETRANSLATE(D2234,""fr"",""en"")"),"#VALUE!")</f>
        <v>#VALUE!</v>
      </c>
    </row>
    <row r="2235" ht="15.75" customHeight="1">
      <c r="A2235" s="1" t="s">
        <v>1507</v>
      </c>
      <c r="B2235" s="1">
        <v>1.0</v>
      </c>
      <c r="C2235" s="1" t="s">
        <v>5536</v>
      </c>
      <c r="D2235" s="1" t="s">
        <v>5537</v>
      </c>
      <c r="E2235" s="1" t="s">
        <v>169</v>
      </c>
      <c r="F2235" s="1" t="s">
        <v>11</v>
      </c>
      <c r="G2235" s="1" t="str">
        <f>IFERROR(__xludf.DUMMYFUNCTION("GOOGLETRANSLATE(D2235,""fr"",""en"")"),"#VALUE!")</f>
        <v>#VALUE!</v>
      </c>
    </row>
    <row r="2236" ht="15.75" customHeight="1">
      <c r="A2236" s="1" t="s">
        <v>695</v>
      </c>
      <c r="B2236" s="1">
        <v>4.0</v>
      </c>
      <c r="C2236" s="1" t="s">
        <v>5538</v>
      </c>
      <c r="D2236" s="1" t="s">
        <v>5539</v>
      </c>
      <c r="E2236" s="1" t="s">
        <v>10</v>
      </c>
      <c r="F2236" s="1" t="s">
        <v>11</v>
      </c>
      <c r="G2236" s="1" t="str">
        <f>IFERROR(__xludf.DUMMYFUNCTION("GOOGLETRANSLATE(D2236,""fr"",""en"")"),"#VALUE!")</f>
        <v>#VALUE!</v>
      </c>
    </row>
    <row r="2237" ht="15.75" customHeight="1">
      <c r="A2237" s="1" t="s">
        <v>551</v>
      </c>
      <c r="B2237" s="1">
        <v>4.0</v>
      </c>
      <c r="C2237" s="1" t="s">
        <v>5540</v>
      </c>
      <c r="D2237" s="1" t="s">
        <v>5541</v>
      </c>
      <c r="E2237" s="1" t="s">
        <v>21</v>
      </c>
      <c r="F2237" s="1" t="s">
        <v>11</v>
      </c>
      <c r="G2237" s="1" t="str">
        <f>IFERROR(__xludf.DUMMYFUNCTION("GOOGLETRANSLATE(D2237,""fr"",""en"")"),"#VALUE!")</f>
        <v>#VALUE!</v>
      </c>
    </row>
    <row r="2238" ht="15.75" customHeight="1">
      <c r="A2238" s="1" t="s">
        <v>2728</v>
      </c>
      <c r="B2238" s="1">
        <v>1.0</v>
      </c>
      <c r="C2238" s="1" t="s">
        <v>5542</v>
      </c>
      <c r="D2238" s="1" t="s">
        <v>5543</v>
      </c>
      <c r="E2238" s="1" t="s">
        <v>10</v>
      </c>
      <c r="F2238" s="1" t="s">
        <v>11</v>
      </c>
      <c r="G2238" s="1" t="str">
        <f>IFERROR(__xludf.DUMMYFUNCTION("GOOGLETRANSLATE(D2238,""fr"",""en"")"),"#VALUE!")</f>
        <v>#VALUE!</v>
      </c>
    </row>
    <row r="2239" ht="15.75" customHeight="1">
      <c r="A2239" s="1" t="s">
        <v>896</v>
      </c>
      <c r="B2239" s="1">
        <v>1.0</v>
      </c>
      <c r="C2239" s="1" t="s">
        <v>5544</v>
      </c>
      <c r="D2239" s="1" t="s">
        <v>5545</v>
      </c>
      <c r="E2239" s="1" t="s">
        <v>38</v>
      </c>
      <c r="F2239" s="1" t="s">
        <v>39</v>
      </c>
      <c r="G2239" s="1" t="str">
        <f>IFERROR(__xludf.DUMMYFUNCTION("GOOGLETRANSLATE(D2239,""fr"",""en"")"),"#VALUE!")</f>
        <v>#VALUE!</v>
      </c>
    </row>
    <row r="2240" ht="15.75" customHeight="1">
      <c r="A2240" s="1" t="s">
        <v>5546</v>
      </c>
      <c r="B2240" s="1">
        <v>2.0</v>
      </c>
      <c r="C2240" s="1" t="s">
        <v>5547</v>
      </c>
      <c r="D2240" s="1" t="s">
        <v>5548</v>
      </c>
      <c r="E2240" s="1" t="s">
        <v>176</v>
      </c>
      <c r="F2240" s="1" t="s">
        <v>66</v>
      </c>
      <c r="G2240" s="1" t="str">
        <f>IFERROR(__xludf.DUMMYFUNCTION("GOOGLETRANSLATE(D2240,""fr"",""en"")"),"#VALUE!")</f>
        <v>#VALUE!</v>
      </c>
    </row>
    <row r="2241" ht="15.75" customHeight="1">
      <c r="A2241" s="1" t="s">
        <v>1110</v>
      </c>
      <c r="B2241" s="1">
        <v>2.0</v>
      </c>
      <c r="C2241" s="1" t="s">
        <v>5549</v>
      </c>
      <c r="D2241" s="1" t="s">
        <v>5550</v>
      </c>
      <c r="E2241" s="1" t="s">
        <v>109</v>
      </c>
      <c r="F2241" s="1" t="s">
        <v>110</v>
      </c>
      <c r="G2241" s="1" t="str">
        <f>IFERROR(__xludf.DUMMYFUNCTION("GOOGLETRANSLATE(D2241,""fr"",""en"")"),"#VALUE!")</f>
        <v>#VALUE!</v>
      </c>
    </row>
    <row r="2242" ht="15.75" customHeight="1">
      <c r="A2242" s="1" t="s">
        <v>695</v>
      </c>
      <c r="B2242" s="1">
        <v>1.0</v>
      </c>
      <c r="C2242" s="1" t="s">
        <v>5551</v>
      </c>
      <c r="D2242" s="1" t="s">
        <v>5552</v>
      </c>
      <c r="E2242" s="1" t="s">
        <v>280</v>
      </c>
      <c r="F2242" s="1" t="s">
        <v>11</v>
      </c>
      <c r="G2242" s="1" t="str">
        <f>IFERROR(__xludf.DUMMYFUNCTION("GOOGLETRANSLATE(D2242,""fr"",""en"")"),"#VALUE!")</f>
        <v>#VALUE!</v>
      </c>
    </row>
    <row r="2243" ht="15.75" customHeight="1">
      <c r="A2243" s="1" t="s">
        <v>126</v>
      </c>
      <c r="B2243" s="1">
        <v>5.0</v>
      </c>
      <c r="C2243" s="1" t="s">
        <v>5553</v>
      </c>
      <c r="D2243" s="1" t="s">
        <v>5554</v>
      </c>
      <c r="E2243" s="1" t="s">
        <v>10</v>
      </c>
      <c r="F2243" s="1" t="s">
        <v>11</v>
      </c>
      <c r="G2243" s="1" t="str">
        <f>IFERROR(__xludf.DUMMYFUNCTION("GOOGLETRANSLATE(D2243,""fr"",""en"")"),"#VALUE!")</f>
        <v>#VALUE!</v>
      </c>
    </row>
    <row r="2244" ht="15.75" customHeight="1">
      <c r="A2244" s="1" t="s">
        <v>7</v>
      </c>
      <c r="B2244" s="1">
        <v>4.0</v>
      </c>
      <c r="C2244" s="1" t="s">
        <v>5555</v>
      </c>
      <c r="D2244" s="1" t="s">
        <v>5556</v>
      </c>
      <c r="E2244" s="1" t="s">
        <v>10</v>
      </c>
      <c r="F2244" s="1" t="s">
        <v>11</v>
      </c>
      <c r="G2244" s="1" t="str">
        <f>IFERROR(__xludf.DUMMYFUNCTION("GOOGLETRANSLATE(D2244,""fr"",""en"")"),"#VALUE!")</f>
        <v>#VALUE!</v>
      </c>
    </row>
    <row r="2245" ht="15.75" customHeight="1">
      <c r="A2245" s="1" t="s">
        <v>1796</v>
      </c>
      <c r="B2245" s="1">
        <v>4.0</v>
      </c>
      <c r="C2245" s="1" t="s">
        <v>5557</v>
      </c>
      <c r="D2245" s="1" t="s">
        <v>5558</v>
      </c>
      <c r="E2245" s="1" t="s">
        <v>65</v>
      </c>
      <c r="F2245" s="1" t="s">
        <v>66</v>
      </c>
      <c r="G2245" s="1" t="str">
        <f>IFERROR(__xludf.DUMMYFUNCTION("GOOGLETRANSLATE(D2245,""fr"",""en"")"),"#VALUE!")</f>
        <v>#VALUE!</v>
      </c>
    </row>
    <row r="2246" ht="15.75" customHeight="1">
      <c r="A2246" s="1" t="s">
        <v>5559</v>
      </c>
      <c r="B2246" s="1">
        <v>4.0</v>
      </c>
      <c r="C2246" s="1" t="s">
        <v>5560</v>
      </c>
      <c r="D2246" s="1" t="s">
        <v>5561</v>
      </c>
      <c r="E2246" s="1" t="s">
        <v>10</v>
      </c>
      <c r="F2246" s="1" t="s">
        <v>11</v>
      </c>
      <c r="G2246" s="1" t="str">
        <f>IFERROR(__xludf.DUMMYFUNCTION("GOOGLETRANSLATE(D2246,""fr"",""en"")"),"#VALUE!")</f>
        <v>#VALUE!</v>
      </c>
    </row>
    <row r="2247" ht="15.75" customHeight="1">
      <c r="A2247" s="1" t="s">
        <v>5562</v>
      </c>
      <c r="B2247" s="1">
        <v>1.0</v>
      </c>
      <c r="C2247" s="1" t="s">
        <v>5563</v>
      </c>
      <c r="D2247" s="1" t="s">
        <v>5564</v>
      </c>
      <c r="E2247" s="1" t="s">
        <v>296</v>
      </c>
      <c r="F2247" s="1" t="s">
        <v>110</v>
      </c>
      <c r="G2247" s="1" t="str">
        <f>IFERROR(__xludf.DUMMYFUNCTION("GOOGLETRANSLATE(D2247,""fr"",""en"")"),"#VALUE!")</f>
        <v>#VALUE!</v>
      </c>
    </row>
    <row r="2248" ht="15.75" customHeight="1">
      <c r="A2248" s="1" t="s">
        <v>1972</v>
      </c>
      <c r="B2248" s="1">
        <v>5.0</v>
      </c>
      <c r="C2248" s="1" t="s">
        <v>5565</v>
      </c>
      <c r="D2248" s="1" t="s">
        <v>5566</v>
      </c>
      <c r="E2248" s="1" t="s">
        <v>21</v>
      </c>
      <c r="F2248" s="1" t="s">
        <v>11</v>
      </c>
      <c r="G2248" s="1" t="str">
        <f>IFERROR(__xludf.DUMMYFUNCTION("GOOGLETRANSLATE(D2248,""fr"",""en"")"),"#VALUE!")</f>
        <v>#VALUE!</v>
      </c>
    </row>
    <row r="2249" ht="15.75" customHeight="1">
      <c r="A2249" s="1" t="s">
        <v>2911</v>
      </c>
      <c r="B2249" s="1">
        <v>1.0</v>
      </c>
      <c r="C2249" s="1" t="s">
        <v>5567</v>
      </c>
      <c r="D2249" s="1" t="s">
        <v>5568</v>
      </c>
      <c r="E2249" s="1" t="s">
        <v>43</v>
      </c>
      <c r="F2249" s="1" t="s">
        <v>30</v>
      </c>
      <c r="G2249" s="1" t="str">
        <f>IFERROR(__xludf.DUMMYFUNCTION("GOOGLETRANSLATE(D2249,""fr"",""en"")"),"#VALUE!")</f>
        <v>#VALUE!</v>
      </c>
    </row>
    <row r="2250" ht="15.75" customHeight="1">
      <c r="A2250" s="1" t="s">
        <v>1353</v>
      </c>
      <c r="B2250" s="1">
        <v>3.0</v>
      </c>
      <c r="C2250" s="1" t="s">
        <v>5569</v>
      </c>
      <c r="D2250" s="1" t="s">
        <v>5570</v>
      </c>
      <c r="E2250" s="1" t="s">
        <v>448</v>
      </c>
      <c r="F2250" s="1" t="s">
        <v>84</v>
      </c>
      <c r="G2250" s="1" t="str">
        <f>IFERROR(__xludf.DUMMYFUNCTION("GOOGLETRANSLATE(D2250,""fr"",""en"")"),"#VALUE!")</f>
        <v>#VALUE!</v>
      </c>
    </row>
    <row r="2251" ht="15.75" customHeight="1">
      <c r="A2251" s="1" t="s">
        <v>1267</v>
      </c>
      <c r="B2251" s="1">
        <v>1.0</v>
      </c>
      <c r="C2251" s="1" t="s">
        <v>5571</v>
      </c>
      <c r="D2251" s="1" t="s">
        <v>5572</v>
      </c>
      <c r="E2251" s="1" t="s">
        <v>103</v>
      </c>
      <c r="F2251" s="1" t="s">
        <v>48</v>
      </c>
      <c r="G2251" s="1" t="str">
        <f>IFERROR(__xludf.DUMMYFUNCTION("GOOGLETRANSLATE(D2251,""fr"",""en"")"),"#VALUE!")</f>
        <v>#VALUE!</v>
      </c>
    </row>
    <row r="2252" ht="15.75" customHeight="1">
      <c r="A2252" s="1" t="s">
        <v>5573</v>
      </c>
      <c r="B2252" s="1">
        <v>1.0</v>
      </c>
      <c r="C2252" s="1" t="s">
        <v>5574</v>
      </c>
      <c r="D2252" s="1" t="s">
        <v>5575</v>
      </c>
      <c r="E2252" s="1" t="s">
        <v>273</v>
      </c>
      <c r="F2252" s="1" t="s">
        <v>110</v>
      </c>
      <c r="G2252" s="1" t="str">
        <f>IFERROR(__xludf.DUMMYFUNCTION("GOOGLETRANSLATE(D2252,""fr"",""en"")"),"#VALUE!")</f>
        <v>#VALUE!</v>
      </c>
    </row>
    <row r="2253" ht="15.75" customHeight="1">
      <c r="A2253" s="1" t="s">
        <v>1110</v>
      </c>
      <c r="B2253" s="1">
        <v>5.0</v>
      </c>
      <c r="C2253" s="1" t="s">
        <v>5576</v>
      </c>
      <c r="D2253" s="1" t="s">
        <v>5577</v>
      </c>
      <c r="E2253" s="1" t="s">
        <v>10</v>
      </c>
      <c r="F2253" s="1" t="s">
        <v>11</v>
      </c>
      <c r="G2253" s="1" t="str">
        <f>IFERROR(__xludf.DUMMYFUNCTION("GOOGLETRANSLATE(D2253,""fr"",""en"")"),"#VALUE!")</f>
        <v>#VALUE!</v>
      </c>
    </row>
    <row r="2254" ht="15.75" customHeight="1">
      <c r="A2254" s="1" t="s">
        <v>3850</v>
      </c>
      <c r="B2254" s="1">
        <v>4.0</v>
      </c>
      <c r="C2254" s="1" t="s">
        <v>5578</v>
      </c>
      <c r="D2254" s="1" t="s">
        <v>5579</v>
      </c>
      <c r="E2254" s="1" t="s">
        <v>10</v>
      </c>
      <c r="F2254" s="1" t="s">
        <v>11</v>
      </c>
      <c r="G2254" s="1" t="str">
        <f>IFERROR(__xludf.DUMMYFUNCTION("GOOGLETRANSLATE(D2254,""fr"",""en"")"),"#VALUE!")</f>
        <v>#VALUE!</v>
      </c>
    </row>
    <row r="2255" ht="15.75" customHeight="1">
      <c r="A2255" s="1" t="s">
        <v>3528</v>
      </c>
      <c r="B2255" s="1">
        <v>5.0</v>
      </c>
      <c r="C2255" s="1" t="s">
        <v>5580</v>
      </c>
      <c r="D2255" s="1" t="s">
        <v>5581</v>
      </c>
      <c r="E2255" s="1" t="s">
        <v>21</v>
      </c>
      <c r="F2255" s="1" t="s">
        <v>11</v>
      </c>
      <c r="G2255" s="1" t="str">
        <f>IFERROR(__xludf.DUMMYFUNCTION("GOOGLETRANSLATE(D2255,""fr"",""en"")"),"#VALUE!")</f>
        <v>#VALUE!</v>
      </c>
    </row>
    <row r="2256" ht="15.75" customHeight="1">
      <c r="A2256" s="1" t="s">
        <v>5582</v>
      </c>
      <c r="B2256" s="1">
        <v>1.0</v>
      </c>
      <c r="C2256" s="1" t="s">
        <v>5583</v>
      </c>
      <c r="D2256" s="1" t="s">
        <v>5584</v>
      </c>
      <c r="E2256" s="1" t="s">
        <v>827</v>
      </c>
      <c r="F2256" s="1" t="s">
        <v>39</v>
      </c>
      <c r="G2256" s="1" t="str">
        <f>IFERROR(__xludf.DUMMYFUNCTION("GOOGLETRANSLATE(D2256,""fr"",""en"")"),"#VALUE!")</f>
        <v>#VALUE!</v>
      </c>
    </row>
    <row r="2257" ht="15.75" customHeight="1">
      <c r="A2257" s="1" t="s">
        <v>214</v>
      </c>
      <c r="B2257" s="1">
        <v>3.0</v>
      </c>
      <c r="C2257" s="1" t="s">
        <v>5585</v>
      </c>
      <c r="D2257" s="1" t="s">
        <v>5586</v>
      </c>
      <c r="E2257" s="1" t="s">
        <v>176</v>
      </c>
      <c r="F2257" s="1" t="s">
        <v>66</v>
      </c>
      <c r="G2257" s="1" t="str">
        <f>IFERROR(__xludf.DUMMYFUNCTION("GOOGLETRANSLATE(D2257,""fr"",""en"")"),"#VALUE!")</f>
        <v>#VALUE!</v>
      </c>
    </row>
    <row r="2258" ht="15.75" customHeight="1">
      <c r="A2258" s="1" t="s">
        <v>417</v>
      </c>
      <c r="B2258" s="1">
        <v>1.0</v>
      </c>
      <c r="C2258" s="1" t="s">
        <v>5587</v>
      </c>
      <c r="D2258" s="1" t="s">
        <v>5588</v>
      </c>
      <c r="E2258" s="1" t="s">
        <v>10</v>
      </c>
      <c r="F2258" s="1" t="s">
        <v>11</v>
      </c>
      <c r="G2258" s="1" t="str">
        <f>IFERROR(__xludf.DUMMYFUNCTION("GOOGLETRANSLATE(D2258,""fr"",""en"")"),"#VALUE!")</f>
        <v>#VALUE!</v>
      </c>
    </row>
    <row r="2259" ht="15.75" customHeight="1">
      <c r="A2259" s="1" t="s">
        <v>2358</v>
      </c>
      <c r="B2259" s="1">
        <v>4.0</v>
      </c>
      <c r="C2259" s="1" t="s">
        <v>5589</v>
      </c>
      <c r="D2259" s="1" t="s">
        <v>5590</v>
      </c>
      <c r="E2259" s="1" t="s">
        <v>21</v>
      </c>
      <c r="F2259" s="1" t="s">
        <v>11</v>
      </c>
      <c r="G2259" s="1" t="str">
        <f>IFERROR(__xludf.DUMMYFUNCTION("GOOGLETRANSLATE(D2259,""fr"",""en"")"),"#VALUE!")</f>
        <v>#VALUE!</v>
      </c>
    </row>
    <row r="2260" ht="15.75" customHeight="1">
      <c r="A2260" s="1" t="s">
        <v>2363</v>
      </c>
      <c r="B2260" s="1">
        <v>2.0</v>
      </c>
      <c r="C2260" s="1" t="s">
        <v>5591</v>
      </c>
      <c r="D2260" s="1" t="s">
        <v>5592</v>
      </c>
      <c r="E2260" s="1" t="s">
        <v>21</v>
      </c>
      <c r="F2260" s="1" t="s">
        <v>11</v>
      </c>
      <c r="G2260" s="1" t="str">
        <f>IFERROR(__xludf.DUMMYFUNCTION("GOOGLETRANSLATE(D2260,""fr"",""en"")"),"#VALUE!")</f>
        <v>#VALUE!</v>
      </c>
    </row>
    <row r="2261" ht="15.75" customHeight="1">
      <c r="A2261" s="1" t="s">
        <v>5593</v>
      </c>
      <c r="B2261" s="1">
        <v>2.0</v>
      </c>
      <c r="C2261" s="1" t="s">
        <v>5594</v>
      </c>
      <c r="D2261" s="1" t="s">
        <v>5595</v>
      </c>
      <c r="E2261" s="1" t="s">
        <v>109</v>
      </c>
      <c r="F2261" s="1" t="s">
        <v>110</v>
      </c>
      <c r="G2261" s="1" t="str">
        <f>IFERROR(__xludf.DUMMYFUNCTION("GOOGLETRANSLATE(D2261,""fr"",""en"")"),"#VALUE!")</f>
        <v>#VALUE!</v>
      </c>
    </row>
    <row r="2262" ht="15.75" customHeight="1">
      <c r="A2262" s="1" t="s">
        <v>5596</v>
      </c>
      <c r="B2262" s="1">
        <v>1.0</v>
      </c>
      <c r="C2262" s="1" t="s">
        <v>5597</v>
      </c>
      <c r="D2262" s="1" t="s">
        <v>5598</v>
      </c>
      <c r="E2262" s="1" t="s">
        <v>646</v>
      </c>
      <c r="F2262" s="1" t="s">
        <v>39</v>
      </c>
      <c r="G2262" s="1" t="str">
        <f>IFERROR(__xludf.DUMMYFUNCTION("GOOGLETRANSLATE(D2262,""fr"",""en"")"),"#VALUE!")</f>
        <v>#VALUE!</v>
      </c>
    </row>
    <row r="2263" ht="15.75" customHeight="1">
      <c r="A2263" s="1" t="s">
        <v>332</v>
      </c>
      <c r="B2263" s="1">
        <v>4.0</v>
      </c>
      <c r="C2263" s="1" t="s">
        <v>5599</v>
      </c>
      <c r="D2263" s="1" t="s">
        <v>5600</v>
      </c>
      <c r="E2263" s="1" t="s">
        <v>65</v>
      </c>
      <c r="F2263" s="1" t="s">
        <v>66</v>
      </c>
      <c r="G2263" s="1" t="str">
        <f>IFERROR(__xludf.DUMMYFUNCTION("GOOGLETRANSLATE(D2263,""fr"",""en"")"),"#VALUE!")</f>
        <v>#VALUE!</v>
      </c>
    </row>
    <row r="2264" ht="15.75" customHeight="1">
      <c r="A2264" s="1" t="s">
        <v>141</v>
      </c>
      <c r="B2264" s="1">
        <v>1.0</v>
      </c>
      <c r="C2264" s="1" t="s">
        <v>5601</v>
      </c>
      <c r="D2264" s="1" t="s">
        <v>5602</v>
      </c>
      <c r="E2264" s="1" t="s">
        <v>423</v>
      </c>
      <c r="F2264" s="1" t="s">
        <v>30</v>
      </c>
      <c r="G2264" s="1" t="str">
        <f>IFERROR(__xludf.DUMMYFUNCTION("GOOGLETRANSLATE(D2264,""fr"",""en"")"),"#VALUE!")</f>
        <v>#VALUE!</v>
      </c>
    </row>
    <row r="2265" ht="15.75" customHeight="1">
      <c r="A2265" s="1" t="s">
        <v>1861</v>
      </c>
      <c r="B2265" s="1">
        <v>2.0</v>
      </c>
      <c r="C2265" s="1" t="s">
        <v>5603</v>
      </c>
      <c r="D2265" s="1" t="s">
        <v>5604</v>
      </c>
      <c r="E2265" s="1" t="s">
        <v>125</v>
      </c>
      <c r="F2265" s="1" t="s">
        <v>11</v>
      </c>
      <c r="G2265" s="1" t="str">
        <f>IFERROR(__xludf.DUMMYFUNCTION("GOOGLETRANSLATE(D2265,""fr"",""en"")"),"Benefit of the ""50 % bonus for life in September 2008, today's dispute offers me the opportunity to see that this promise has not been respected. 5 claims between February 2013 and May 2015 deserved me 'First of all a proposal to increase the franchise t"&amp;"hat I accepted. Without other cause the maaf did not take into account my agreement and excluded me! Today I am waiting for a response to a mediation request that Dead to come !!!")</f>
        <v>Benefit of the "50 % bonus for life in September 2008, today's dispute offers me the opportunity to see that this promise has not been respected. 5 claims between February 2013 and May 2015 deserved me 'First of all a proposal to increase the franchise that I accepted. Without other cause the maaf did not take into account my agreement and excluded me! Today I am waiting for a response to a mediation request that Dead to come !!!</v>
      </c>
    </row>
    <row r="2266" ht="15.75" customHeight="1">
      <c r="A2266" s="1" t="s">
        <v>1476</v>
      </c>
      <c r="B2266" s="1">
        <v>3.0</v>
      </c>
      <c r="C2266" s="1" t="s">
        <v>5605</v>
      </c>
      <c r="D2266" s="1" t="s">
        <v>5606</v>
      </c>
      <c r="E2266" s="1" t="s">
        <v>10</v>
      </c>
      <c r="F2266" s="1" t="s">
        <v>11</v>
      </c>
      <c r="G2266" s="1" t="str">
        <f>IFERROR(__xludf.DUMMYFUNCTION("GOOGLETRANSLATE(D2266,""fr"",""en"")"),"#VALUE!")</f>
        <v>#VALUE!</v>
      </c>
    </row>
    <row r="2267" ht="15.75" customHeight="1">
      <c r="A2267" s="1" t="s">
        <v>5607</v>
      </c>
      <c r="B2267" s="1">
        <v>1.0</v>
      </c>
      <c r="C2267" s="1" t="s">
        <v>5608</v>
      </c>
      <c r="D2267" s="1" t="s">
        <v>5609</v>
      </c>
      <c r="E2267" s="1" t="s">
        <v>575</v>
      </c>
      <c r="F2267" s="1" t="s">
        <v>48</v>
      </c>
      <c r="G2267" s="1" t="str">
        <f>IFERROR(__xludf.DUMMYFUNCTION("GOOGLETRANSLATE(D2267,""fr"",""en"")"),"#VALUE!")</f>
        <v>#VALUE!</v>
      </c>
    </row>
    <row r="2268" ht="15.75" customHeight="1">
      <c r="A2268" s="1" t="s">
        <v>5610</v>
      </c>
      <c r="B2268" s="1">
        <v>3.0</v>
      </c>
      <c r="C2268" s="1" t="s">
        <v>5611</v>
      </c>
      <c r="D2268" s="1" t="s">
        <v>5612</v>
      </c>
      <c r="E2268" s="1" t="s">
        <v>196</v>
      </c>
      <c r="F2268" s="1" t="s">
        <v>118</v>
      </c>
      <c r="G2268" s="1" t="str">
        <f>IFERROR(__xludf.DUMMYFUNCTION("GOOGLETRANSLATE(D2268,""fr"",""en"")"),"#VALUE!")</f>
        <v>#VALUE!</v>
      </c>
    </row>
    <row r="2269" ht="15.75" customHeight="1">
      <c r="A2269" s="1" t="s">
        <v>893</v>
      </c>
      <c r="B2269" s="1">
        <v>5.0</v>
      </c>
      <c r="C2269" s="1" t="s">
        <v>5613</v>
      </c>
      <c r="D2269" s="1" t="s">
        <v>5614</v>
      </c>
      <c r="E2269" s="1" t="s">
        <v>21</v>
      </c>
      <c r="F2269" s="1" t="s">
        <v>11</v>
      </c>
      <c r="G2269" s="1" t="str">
        <f>IFERROR(__xludf.DUMMYFUNCTION("GOOGLETRANSLATE(D2269,""fr"",""en"")"),"#VALUE!")</f>
        <v>#VALUE!</v>
      </c>
    </row>
    <row r="2270" ht="15.75" customHeight="1">
      <c r="A2270" s="1" t="s">
        <v>3060</v>
      </c>
      <c r="B2270" s="1">
        <v>3.0</v>
      </c>
      <c r="C2270" s="1" t="s">
        <v>5615</v>
      </c>
      <c r="D2270" s="1" t="s">
        <v>5616</v>
      </c>
      <c r="E2270" s="1" t="s">
        <v>10</v>
      </c>
      <c r="F2270" s="1" t="s">
        <v>11</v>
      </c>
      <c r="G2270" s="1" t="str">
        <f>IFERROR(__xludf.DUMMYFUNCTION("GOOGLETRANSLATE(D2270,""fr"",""en"")"),"#VALUE!")</f>
        <v>#VALUE!</v>
      </c>
    </row>
    <row r="2271" ht="15.75" customHeight="1">
      <c r="A2271" s="1" t="s">
        <v>643</v>
      </c>
      <c r="B2271" s="1">
        <v>2.0</v>
      </c>
      <c r="C2271" s="1" t="s">
        <v>5617</v>
      </c>
      <c r="D2271" s="1" t="s">
        <v>5618</v>
      </c>
      <c r="E2271" s="1" t="s">
        <v>21</v>
      </c>
      <c r="F2271" s="1" t="s">
        <v>11</v>
      </c>
      <c r="G2271" s="1" t="str">
        <f>IFERROR(__xludf.DUMMYFUNCTION("GOOGLETRANSLATE(D2271,""fr"",""en"")"),"#VALUE!")</f>
        <v>#VALUE!</v>
      </c>
    </row>
    <row r="2272" ht="15.75" customHeight="1">
      <c r="A2272" s="1" t="s">
        <v>326</v>
      </c>
      <c r="B2272" s="1">
        <v>4.0</v>
      </c>
      <c r="C2272" s="1" t="s">
        <v>5619</v>
      </c>
      <c r="D2272" s="1" t="s">
        <v>5620</v>
      </c>
      <c r="E2272" s="1" t="s">
        <v>10</v>
      </c>
      <c r="F2272" s="1" t="s">
        <v>11</v>
      </c>
      <c r="G2272" s="1" t="str">
        <f>IFERROR(__xludf.DUMMYFUNCTION("GOOGLETRANSLATE(D2272,""fr"",""en"")"),"#VALUE!")</f>
        <v>#VALUE!</v>
      </c>
    </row>
    <row r="2273" ht="15.75" customHeight="1">
      <c r="A2273" s="1" t="s">
        <v>2724</v>
      </c>
      <c r="B2273" s="1">
        <v>3.0</v>
      </c>
      <c r="C2273" s="1" t="s">
        <v>5621</v>
      </c>
      <c r="D2273" s="1" t="s">
        <v>5622</v>
      </c>
      <c r="E2273" s="1" t="s">
        <v>273</v>
      </c>
      <c r="F2273" s="1" t="s">
        <v>11</v>
      </c>
      <c r="G2273" s="1" t="str">
        <f>IFERROR(__xludf.DUMMYFUNCTION("GOOGLETRANSLATE(D2273,""fr"",""en"")"),"#VALUE!")</f>
        <v>#VALUE!</v>
      </c>
    </row>
    <row r="2274" ht="15.75" customHeight="1">
      <c r="A2274" s="1" t="s">
        <v>179</v>
      </c>
      <c r="B2274" s="1">
        <v>5.0</v>
      </c>
      <c r="C2274" s="1" t="s">
        <v>5623</v>
      </c>
      <c r="D2274" s="1" t="s">
        <v>5624</v>
      </c>
      <c r="E2274" s="1" t="s">
        <v>484</v>
      </c>
      <c r="F2274" s="1" t="s">
        <v>30</v>
      </c>
      <c r="G2274" s="1" t="str">
        <f>IFERROR(__xludf.DUMMYFUNCTION("GOOGLETRANSLATE(D2274,""fr"",""en"")"),"#VALUE!")</f>
        <v>#VALUE!</v>
      </c>
    </row>
    <row r="2275" ht="15.75" customHeight="1">
      <c r="A2275" s="1" t="s">
        <v>936</v>
      </c>
      <c r="B2275" s="1">
        <v>1.0</v>
      </c>
      <c r="C2275" s="1" t="s">
        <v>5625</v>
      </c>
      <c r="D2275" s="1" t="s">
        <v>5626</v>
      </c>
      <c r="E2275" s="1" t="s">
        <v>47</v>
      </c>
      <c r="F2275" s="1" t="s">
        <v>4863</v>
      </c>
      <c r="G2275" s="1" t="str">
        <f>IFERROR(__xludf.DUMMYFUNCTION("GOOGLETRANSLATE(D2275,""fr"",""en"")"),"#VALUE!")</f>
        <v>#VALUE!</v>
      </c>
    </row>
    <row r="2276" ht="15.75" customHeight="1">
      <c r="A2276" s="1" t="s">
        <v>4171</v>
      </c>
      <c r="B2276" s="1">
        <v>1.0</v>
      </c>
      <c r="C2276" s="1" t="s">
        <v>5627</v>
      </c>
      <c r="D2276" s="1" t="s">
        <v>5628</v>
      </c>
      <c r="E2276" s="1" t="s">
        <v>10</v>
      </c>
      <c r="F2276" s="1" t="s">
        <v>11</v>
      </c>
      <c r="G2276" s="1" t="str">
        <f>IFERROR(__xludf.DUMMYFUNCTION("GOOGLETRANSLATE(D2276,""fr"",""en"")"),"#VALUE!")</f>
        <v>#VALUE!</v>
      </c>
    </row>
    <row r="2277" ht="15.75" customHeight="1">
      <c r="A2277" s="1" t="s">
        <v>391</v>
      </c>
      <c r="B2277" s="1">
        <v>5.0</v>
      </c>
      <c r="C2277" s="1" t="s">
        <v>5629</v>
      </c>
      <c r="D2277" s="1" t="s">
        <v>5630</v>
      </c>
      <c r="E2277" s="1" t="s">
        <v>29</v>
      </c>
      <c r="F2277" s="1" t="s">
        <v>30</v>
      </c>
      <c r="G2277" s="1" t="str">
        <f>IFERROR(__xludf.DUMMYFUNCTION("GOOGLETRANSLATE(D2277,""fr"",""en"")"),"#VALUE!")</f>
        <v>#VALUE!</v>
      </c>
    </row>
    <row r="2278" ht="15.75" customHeight="1">
      <c r="A2278" s="1" t="s">
        <v>2610</v>
      </c>
      <c r="B2278" s="1">
        <v>5.0</v>
      </c>
      <c r="C2278" s="1" t="s">
        <v>5631</v>
      </c>
      <c r="D2278" s="1" t="s">
        <v>5632</v>
      </c>
      <c r="E2278" s="1" t="s">
        <v>29</v>
      </c>
      <c r="F2278" s="1" t="s">
        <v>30</v>
      </c>
      <c r="G2278" s="1" t="str">
        <f>IFERROR(__xludf.DUMMYFUNCTION("GOOGLETRANSLATE(D2278,""fr"",""en"")"),"#VALUE!")</f>
        <v>#VALUE!</v>
      </c>
    </row>
    <row r="2279" ht="15.75" customHeight="1">
      <c r="A2279" s="1" t="s">
        <v>929</v>
      </c>
      <c r="B2279" s="1">
        <v>5.0</v>
      </c>
      <c r="C2279" s="1" t="s">
        <v>5633</v>
      </c>
      <c r="D2279" s="1" t="s">
        <v>5634</v>
      </c>
      <c r="E2279" s="1" t="s">
        <v>10</v>
      </c>
      <c r="F2279" s="1" t="s">
        <v>11</v>
      </c>
      <c r="G2279" s="1" t="str">
        <f>IFERROR(__xludf.DUMMYFUNCTION("GOOGLETRANSLATE(D2279,""fr"",""en"")"),"#VALUE!")</f>
        <v>#VALUE!</v>
      </c>
    </row>
    <row r="2280" ht="15.75" customHeight="1">
      <c r="A2280" s="1" t="s">
        <v>2190</v>
      </c>
      <c r="B2280" s="1">
        <v>2.0</v>
      </c>
      <c r="C2280" s="1" t="s">
        <v>5635</v>
      </c>
      <c r="D2280" s="1" t="s">
        <v>5636</v>
      </c>
      <c r="E2280" s="1" t="s">
        <v>10</v>
      </c>
      <c r="F2280" s="1" t="s">
        <v>11</v>
      </c>
      <c r="G2280" s="1" t="str">
        <f>IFERROR(__xludf.DUMMYFUNCTION("GOOGLETRANSLATE(D2280,""fr"",""en"")"),"#VALUE!")</f>
        <v>#VALUE!</v>
      </c>
    </row>
    <row r="2281" ht="15.75" customHeight="1">
      <c r="A2281" s="1" t="s">
        <v>77</v>
      </c>
      <c r="B2281" s="1">
        <v>1.0</v>
      </c>
      <c r="C2281" s="1" t="s">
        <v>5637</v>
      </c>
      <c r="D2281" s="1" t="s">
        <v>5638</v>
      </c>
      <c r="E2281" s="1" t="s">
        <v>10</v>
      </c>
      <c r="F2281" s="1" t="s">
        <v>11</v>
      </c>
      <c r="G2281" s="1" t="str">
        <f>IFERROR(__xludf.DUMMYFUNCTION("GOOGLETRANSLATE(D2281,""fr"",""en"")"),"#VALUE!")</f>
        <v>#VALUE!</v>
      </c>
    </row>
    <row r="2282" ht="15.75" customHeight="1">
      <c r="A2282" s="1" t="s">
        <v>1870</v>
      </c>
      <c r="B2282" s="1">
        <v>5.0</v>
      </c>
      <c r="C2282" s="1" t="s">
        <v>5639</v>
      </c>
      <c r="D2282" s="1" t="s">
        <v>5640</v>
      </c>
      <c r="E2282" s="1" t="s">
        <v>373</v>
      </c>
      <c r="F2282" s="1" t="s">
        <v>118</v>
      </c>
      <c r="G2282" s="1" t="str">
        <f>IFERROR(__xludf.DUMMYFUNCTION("GOOGLETRANSLATE(D2282,""fr"",""en"")"),"#VALUE!")</f>
        <v>#VALUE!</v>
      </c>
    </row>
    <row r="2283" ht="15.75" customHeight="1">
      <c r="A2283" s="1" t="s">
        <v>367</v>
      </c>
      <c r="B2283" s="1">
        <v>5.0</v>
      </c>
      <c r="C2283" s="1" t="s">
        <v>5641</v>
      </c>
      <c r="D2283" s="1" t="s">
        <v>5642</v>
      </c>
      <c r="E2283" s="1" t="s">
        <v>10</v>
      </c>
      <c r="F2283" s="1" t="s">
        <v>11</v>
      </c>
      <c r="G2283" s="1" t="str">
        <f>IFERROR(__xludf.DUMMYFUNCTION("GOOGLETRANSLATE(D2283,""fr"",""en"")"),"#VALUE!")</f>
        <v>#VALUE!</v>
      </c>
    </row>
    <row r="2284" ht="15.75" customHeight="1">
      <c r="A2284" s="1" t="s">
        <v>1540</v>
      </c>
      <c r="B2284" s="1">
        <v>3.0</v>
      </c>
      <c r="C2284" s="1" t="s">
        <v>5643</v>
      </c>
      <c r="D2284" s="1" t="s">
        <v>5644</v>
      </c>
      <c r="E2284" s="1" t="s">
        <v>614</v>
      </c>
      <c r="F2284" s="1" t="s">
        <v>30</v>
      </c>
      <c r="G2284" s="1" t="str">
        <f>IFERROR(__xludf.DUMMYFUNCTION("GOOGLETRANSLATE(D2284,""fr"",""en"")"),"#VALUE!")</f>
        <v>#VALUE!</v>
      </c>
    </row>
    <row r="2285" ht="15.75" customHeight="1">
      <c r="A2285" s="1" t="s">
        <v>1473</v>
      </c>
      <c r="B2285" s="1">
        <v>5.0</v>
      </c>
      <c r="C2285" s="1" t="s">
        <v>5645</v>
      </c>
      <c r="D2285" s="1" t="s">
        <v>5646</v>
      </c>
      <c r="E2285" s="1" t="s">
        <v>65</v>
      </c>
      <c r="F2285" s="1" t="s">
        <v>66</v>
      </c>
      <c r="G2285" s="1" t="str">
        <f>IFERROR(__xludf.DUMMYFUNCTION("GOOGLETRANSLATE(D2285,""fr"",""en"")"),"#VALUE!")</f>
        <v>#VALUE!</v>
      </c>
    </row>
    <row r="2286" ht="15.75" customHeight="1">
      <c r="A2286" s="1" t="s">
        <v>53</v>
      </c>
      <c r="B2286" s="1">
        <v>5.0</v>
      </c>
      <c r="C2286" s="1" t="s">
        <v>5647</v>
      </c>
      <c r="D2286" s="1" t="s">
        <v>5648</v>
      </c>
      <c r="E2286" s="1" t="s">
        <v>10</v>
      </c>
      <c r="F2286" s="1" t="s">
        <v>11</v>
      </c>
      <c r="G2286" s="1" t="str">
        <f>IFERROR(__xludf.DUMMYFUNCTION("GOOGLETRANSLATE(D2286,""fr"",""en"")"),"#VALUE!")</f>
        <v>#VALUE!</v>
      </c>
    </row>
    <row r="2287" ht="15.75" customHeight="1">
      <c r="A2287" s="1" t="s">
        <v>5649</v>
      </c>
      <c r="B2287" s="1">
        <v>1.0</v>
      </c>
      <c r="C2287" s="1" t="s">
        <v>5650</v>
      </c>
      <c r="D2287" s="1" t="s">
        <v>5651</v>
      </c>
      <c r="E2287" s="1" t="s">
        <v>10</v>
      </c>
      <c r="F2287" s="1" t="s">
        <v>11</v>
      </c>
      <c r="G2287" s="1" t="str">
        <f>IFERROR(__xludf.DUMMYFUNCTION("GOOGLETRANSLATE(D2287,""fr"",""en"")"),"#VALUE!")</f>
        <v>#VALUE!</v>
      </c>
    </row>
    <row r="2288" ht="15.75" customHeight="1">
      <c r="A2288" s="1" t="s">
        <v>5652</v>
      </c>
      <c r="B2288" s="1">
        <v>3.0</v>
      </c>
      <c r="C2288" s="1" t="s">
        <v>5653</v>
      </c>
      <c r="D2288" s="1" t="s">
        <v>5654</v>
      </c>
      <c r="E2288" s="1" t="s">
        <v>423</v>
      </c>
      <c r="F2288" s="1" t="s">
        <v>30</v>
      </c>
      <c r="G2288" s="1" t="str">
        <f>IFERROR(__xludf.DUMMYFUNCTION("GOOGLETRANSLATE(D2288,""fr"",""en"")"),"#VALUE!")</f>
        <v>#VALUE!</v>
      </c>
    </row>
    <row r="2289" ht="15.75" customHeight="1">
      <c r="A2289" s="1" t="s">
        <v>7</v>
      </c>
      <c r="B2289" s="1">
        <v>3.0</v>
      </c>
      <c r="C2289" s="1" t="s">
        <v>5655</v>
      </c>
      <c r="D2289" s="1" t="s">
        <v>5656</v>
      </c>
      <c r="E2289" s="1" t="s">
        <v>21</v>
      </c>
      <c r="F2289" s="1" t="s">
        <v>11</v>
      </c>
      <c r="G2289" s="1" t="str">
        <f>IFERROR(__xludf.DUMMYFUNCTION("GOOGLETRANSLATE(D2289,""fr"",""en"")"),"#VALUE!")</f>
        <v>#VALUE!</v>
      </c>
    </row>
    <row r="2290" ht="15.75" customHeight="1">
      <c r="A2290" s="1" t="s">
        <v>1796</v>
      </c>
      <c r="B2290" s="1">
        <v>2.0</v>
      </c>
      <c r="C2290" s="1" t="s">
        <v>5657</v>
      </c>
      <c r="D2290" s="1" t="s">
        <v>5658</v>
      </c>
      <c r="E2290" s="1" t="s">
        <v>103</v>
      </c>
      <c r="F2290" s="1" t="s">
        <v>48</v>
      </c>
      <c r="G2290" s="1" t="str">
        <f>IFERROR(__xludf.DUMMYFUNCTION("GOOGLETRANSLATE(D2290,""fr"",""en"")"),"#VALUE!")</f>
        <v>#VALUE!</v>
      </c>
    </row>
    <row r="2291" ht="15.75" customHeight="1">
      <c r="A2291" s="1" t="s">
        <v>5659</v>
      </c>
      <c r="B2291" s="1">
        <v>3.0</v>
      </c>
      <c r="C2291" s="1" t="s">
        <v>5660</v>
      </c>
      <c r="D2291" s="1" t="s">
        <v>5661</v>
      </c>
      <c r="E2291" s="1" t="s">
        <v>226</v>
      </c>
      <c r="F2291" s="1" t="s">
        <v>11</v>
      </c>
      <c r="G2291" s="1" t="str">
        <f>IFERROR(__xludf.DUMMYFUNCTION("GOOGLETRANSLATE(D2291,""fr"",""en"")"),"#VALUE!")</f>
        <v>#VALUE!</v>
      </c>
    </row>
    <row r="2292" ht="15.75" customHeight="1">
      <c r="A2292" s="1" t="s">
        <v>1358</v>
      </c>
      <c r="B2292" s="1">
        <v>5.0</v>
      </c>
      <c r="C2292" s="1" t="s">
        <v>5662</v>
      </c>
      <c r="D2292" s="1" t="s">
        <v>5663</v>
      </c>
      <c r="E2292" s="1" t="s">
        <v>10</v>
      </c>
      <c r="F2292" s="1" t="s">
        <v>11</v>
      </c>
      <c r="G2292" s="1" t="str">
        <f>IFERROR(__xludf.DUMMYFUNCTION("GOOGLETRANSLATE(D2292,""fr"",""en"")"),"#VALUE!")</f>
        <v>#VALUE!</v>
      </c>
    </row>
    <row r="2293" ht="15.75" customHeight="1">
      <c r="A2293" s="1" t="s">
        <v>2261</v>
      </c>
      <c r="B2293" s="1">
        <v>3.0</v>
      </c>
      <c r="C2293" s="1" t="s">
        <v>5664</v>
      </c>
      <c r="D2293" s="1" t="s">
        <v>5665</v>
      </c>
      <c r="E2293" s="1" t="s">
        <v>484</v>
      </c>
      <c r="F2293" s="1" t="s">
        <v>30</v>
      </c>
      <c r="G2293" s="1" t="str">
        <f>IFERROR(__xludf.DUMMYFUNCTION("GOOGLETRANSLATE(D2293,""fr"",""en"")"),"#VALUE!")</f>
        <v>#VALUE!</v>
      </c>
    </row>
    <row r="2294" ht="15.75" customHeight="1">
      <c r="A2294" s="1" t="s">
        <v>4610</v>
      </c>
      <c r="B2294" s="1">
        <v>5.0</v>
      </c>
      <c r="C2294" s="1" t="s">
        <v>5666</v>
      </c>
      <c r="D2294" s="1" t="s">
        <v>5667</v>
      </c>
      <c r="E2294" s="1" t="s">
        <v>25</v>
      </c>
      <c r="F2294" s="1" t="s">
        <v>11</v>
      </c>
      <c r="G2294" s="1" t="str">
        <f>IFERROR(__xludf.DUMMYFUNCTION("GOOGLETRANSLATE(D2294,""fr"",""en"")"),"#VALUE!")</f>
        <v>#VALUE!</v>
      </c>
    </row>
    <row r="2295" ht="15.75" customHeight="1">
      <c r="A2295" s="1" t="s">
        <v>1498</v>
      </c>
      <c r="B2295" s="1">
        <v>5.0</v>
      </c>
      <c r="C2295" s="1" t="s">
        <v>5668</v>
      </c>
      <c r="D2295" s="1" t="s">
        <v>5669</v>
      </c>
      <c r="E2295" s="1" t="s">
        <v>65</v>
      </c>
      <c r="F2295" s="1" t="s">
        <v>66</v>
      </c>
      <c r="G2295" s="1" t="str">
        <f>IFERROR(__xludf.DUMMYFUNCTION("GOOGLETRANSLATE(D2295,""fr"",""en"")"),"#VALUE!")</f>
        <v>#VALUE!</v>
      </c>
    </row>
    <row r="2296" ht="15.75" customHeight="1">
      <c r="A2296" s="1" t="s">
        <v>3761</v>
      </c>
      <c r="B2296" s="1">
        <v>1.0</v>
      </c>
      <c r="C2296" s="1" t="s">
        <v>5670</v>
      </c>
      <c r="D2296" s="1" t="s">
        <v>5671</v>
      </c>
      <c r="E2296" s="1" t="s">
        <v>280</v>
      </c>
      <c r="F2296" s="1" t="s">
        <v>11</v>
      </c>
      <c r="G2296" s="1" t="str">
        <f>IFERROR(__xludf.DUMMYFUNCTION("GOOGLETRANSLATE(D2296,""fr"",""en"")"),"#VALUE!")</f>
        <v>#VALUE!</v>
      </c>
    </row>
    <row r="2297" ht="15.75" customHeight="1">
      <c r="A2297" s="1" t="s">
        <v>5672</v>
      </c>
      <c r="B2297" s="1">
        <v>4.0</v>
      </c>
      <c r="C2297" s="1" t="s">
        <v>5673</v>
      </c>
      <c r="D2297" s="1" t="s">
        <v>5674</v>
      </c>
      <c r="E2297" s="1" t="s">
        <v>10</v>
      </c>
      <c r="F2297" s="1" t="s">
        <v>11</v>
      </c>
      <c r="G2297" s="1" t="str">
        <f>IFERROR(__xludf.DUMMYFUNCTION("GOOGLETRANSLATE(D2297,""fr"",""en"")"),"#VALUE!")</f>
        <v>#VALUE!</v>
      </c>
    </row>
    <row r="2298" ht="15.75" customHeight="1">
      <c r="A2298" s="1" t="s">
        <v>1482</v>
      </c>
      <c r="B2298" s="1">
        <v>1.0</v>
      </c>
      <c r="C2298" s="1" t="s">
        <v>5675</v>
      </c>
      <c r="D2298" s="1" t="s">
        <v>5676</v>
      </c>
      <c r="E2298" s="1" t="s">
        <v>10</v>
      </c>
      <c r="F2298" s="1" t="s">
        <v>11</v>
      </c>
      <c r="G2298" s="1" t="str">
        <f>IFERROR(__xludf.DUMMYFUNCTION("GOOGLETRANSLATE(D2298,""fr"",""en"")"),"#VALUE!")</f>
        <v>#VALUE!</v>
      </c>
    </row>
    <row r="2299" ht="15.75" customHeight="1">
      <c r="A2299" s="1" t="s">
        <v>5677</v>
      </c>
      <c r="B2299" s="1">
        <v>1.0</v>
      </c>
      <c r="C2299" s="1" t="s">
        <v>5678</v>
      </c>
      <c r="D2299" s="1" t="s">
        <v>5679</v>
      </c>
      <c r="E2299" s="1" t="s">
        <v>355</v>
      </c>
      <c r="F2299" s="1" t="s">
        <v>110</v>
      </c>
      <c r="G2299" s="1" t="str">
        <f>IFERROR(__xludf.DUMMYFUNCTION("GOOGLETRANSLATE(D2299,""fr"",""en"")"),"#VALUE!")</f>
        <v>#VALUE!</v>
      </c>
    </row>
    <row r="2300" ht="15.75" customHeight="1">
      <c r="A2300" s="1" t="s">
        <v>526</v>
      </c>
      <c r="B2300" s="1">
        <v>2.0</v>
      </c>
      <c r="C2300" s="1" t="s">
        <v>5680</v>
      </c>
      <c r="D2300" s="1" t="s">
        <v>5681</v>
      </c>
      <c r="E2300" s="1" t="s">
        <v>21</v>
      </c>
      <c r="F2300" s="1" t="s">
        <v>11</v>
      </c>
      <c r="G2300" s="1" t="str">
        <f>IFERROR(__xludf.DUMMYFUNCTION("GOOGLETRANSLATE(D2300,""fr"",""en"")"),"#VALUE!")</f>
        <v>#VALUE!</v>
      </c>
    </row>
    <row r="2301" ht="15.75" customHeight="1">
      <c r="A2301" s="1" t="s">
        <v>1581</v>
      </c>
      <c r="B2301" s="1">
        <v>2.0</v>
      </c>
      <c r="C2301" s="1" t="s">
        <v>5682</v>
      </c>
      <c r="D2301" s="1" t="s">
        <v>5683</v>
      </c>
      <c r="E2301" s="1" t="s">
        <v>827</v>
      </c>
      <c r="F2301" s="1" t="s">
        <v>39</v>
      </c>
      <c r="G2301" s="1" t="str">
        <f>IFERROR(__xludf.DUMMYFUNCTION("GOOGLETRANSLATE(D2301,""fr"",""en"")"),"#VALUE!")</f>
        <v>#VALUE!</v>
      </c>
    </row>
    <row r="2302" ht="15.75" customHeight="1">
      <c r="A2302" s="1" t="s">
        <v>374</v>
      </c>
      <c r="B2302" s="1">
        <v>4.0</v>
      </c>
      <c r="C2302" s="1" t="s">
        <v>5684</v>
      </c>
      <c r="D2302" s="1" t="s">
        <v>5685</v>
      </c>
      <c r="E2302" s="1" t="s">
        <v>10</v>
      </c>
      <c r="F2302" s="1" t="s">
        <v>11</v>
      </c>
      <c r="G2302" s="1" t="str">
        <f>IFERROR(__xludf.DUMMYFUNCTION("GOOGLETRANSLATE(D2302,""fr"",""en"")"),"#VALUE!")</f>
        <v>#VALUE!</v>
      </c>
    </row>
    <row r="2303" ht="15.75" customHeight="1">
      <c r="A2303" s="1" t="s">
        <v>1663</v>
      </c>
      <c r="B2303" s="1">
        <v>4.0</v>
      </c>
      <c r="C2303" s="1" t="s">
        <v>5686</v>
      </c>
      <c r="D2303" s="1" t="s">
        <v>5687</v>
      </c>
      <c r="E2303" s="1" t="s">
        <v>65</v>
      </c>
      <c r="F2303" s="1" t="s">
        <v>66</v>
      </c>
      <c r="G2303" s="1" t="str">
        <f>IFERROR(__xludf.DUMMYFUNCTION("GOOGLETRANSLATE(D2303,""fr"",""en"")"),"#VALUE!")</f>
        <v>#VALUE!</v>
      </c>
    </row>
    <row r="2304" ht="15.75" customHeight="1">
      <c r="A2304" s="1" t="s">
        <v>988</v>
      </c>
      <c r="B2304" s="1">
        <v>2.0</v>
      </c>
      <c r="C2304" s="1" t="s">
        <v>5688</v>
      </c>
      <c r="D2304" s="1" t="s">
        <v>5689</v>
      </c>
      <c r="E2304" s="1" t="s">
        <v>169</v>
      </c>
      <c r="F2304" s="1" t="s">
        <v>11</v>
      </c>
      <c r="G2304" s="1" t="str">
        <f>IFERROR(__xludf.DUMMYFUNCTION("GOOGLETRANSLATE(D2304,""fr"",""en"")"),"#VALUE!")</f>
        <v>#VALUE!</v>
      </c>
    </row>
    <row r="2305" ht="15.75" customHeight="1">
      <c r="A2305" s="1" t="s">
        <v>85</v>
      </c>
      <c r="B2305" s="1">
        <v>4.0</v>
      </c>
      <c r="C2305" s="1" t="s">
        <v>5690</v>
      </c>
      <c r="D2305" s="1" t="s">
        <v>5691</v>
      </c>
      <c r="E2305" s="1" t="s">
        <v>10</v>
      </c>
      <c r="F2305" s="1" t="s">
        <v>11</v>
      </c>
      <c r="G2305" s="1" t="str">
        <f>IFERROR(__xludf.DUMMYFUNCTION("GOOGLETRANSLATE(D2305,""fr"",""en"")"),"#VALUE!")</f>
        <v>#VALUE!</v>
      </c>
    </row>
    <row r="2306" ht="15.75" customHeight="1">
      <c r="A2306" s="1" t="s">
        <v>741</v>
      </c>
      <c r="B2306" s="1">
        <v>5.0</v>
      </c>
      <c r="C2306" s="1" t="s">
        <v>5692</v>
      </c>
      <c r="D2306" s="1" t="s">
        <v>5693</v>
      </c>
      <c r="E2306" s="1" t="s">
        <v>176</v>
      </c>
      <c r="F2306" s="1" t="s">
        <v>66</v>
      </c>
      <c r="G2306" s="1" t="str">
        <f>IFERROR(__xludf.DUMMYFUNCTION("GOOGLETRANSLATE(D2306,""fr"",""en"")"),"#VALUE!")</f>
        <v>#VALUE!</v>
      </c>
    </row>
    <row r="2307" ht="15.75" customHeight="1">
      <c r="A2307" s="1" t="s">
        <v>398</v>
      </c>
      <c r="B2307" s="1">
        <v>1.0</v>
      </c>
      <c r="C2307" s="1" t="s">
        <v>5694</v>
      </c>
      <c r="D2307" s="1" t="s">
        <v>5695</v>
      </c>
      <c r="E2307" s="1" t="s">
        <v>25</v>
      </c>
      <c r="F2307" s="1" t="s">
        <v>11</v>
      </c>
      <c r="G2307" s="1" t="str">
        <f>IFERROR(__xludf.DUMMYFUNCTION("GOOGLETRANSLATE(D2307,""fr"",""en"")"),"#VALUE!")</f>
        <v>#VALUE!</v>
      </c>
    </row>
    <row r="2308" ht="15.75" customHeight="1">
      <c r="A2308" s="1" t="s">
        <v>1940</v>
      </c>
      <c r="B2308" s="1">
        <v>4.0</v>
      </c>
      <c r="C2308" s="1" t="s">
        <v>5696</v>
      </c>
      <c r="D2308" s="1" t="s">
        <v>5697</v>
      </c>
      <c r="E2308" s="1" t="s">
        <v>65</v>
      </c>
      <c r="F2308" s="1" t="s">
        <v>66</v>
      </c>
      <c r="G2308" s="1" t="str">
        <f>IFERROR(__xludf.DUMMYFUNCTION("GOOGLETRANSLATE(D2308,""fr"",""en"")"),"#VALUE!")</f>
        <v>#VALUE!</v>
      </c>
    </row>
    <row r="2309" ht="15.75" customHeight="1">
      <c r="A2309" s="1" t="s">
        <v>3385</v>
      </c>
      <c r="B2309" s="1">
        <v>5.0</v>
      </c>
      <c r="C2309" s="1" t="s">
        <v>5698</v>
      </c>
      <c r="D2309" s="1" t="s">
        <v>5699</v>
      </c>
      <c r="E2309" s="1" t="s">
        <v>34</v>
      </c>
      <c r="F2309" s="1" t="s">
        <v>30</v>
      </c>
      <c r="G2309" s="1" t="str">
        <f>IFERROR(__xludf.DUMMYFUNCTION("GOOGLETRANSLATE(D2309,""fr"",""en"")"),"#VALUE!")</f>
        <v>#VALUE!</v>
      </c>
    </row>
    <row r="2310" ht="15.75" customHeight="1">
      <c r="A2310" s="1" t="s">
        <v>3129</v>
      </c>
      <c r="B2310" s="1">
        <v>5.0</v>
      </c>
      <c r="C2310" s="1" t="s">
        <v>5700</v>
      </c>
      <c r="D2310" s="1" t="s">
        <v>5701</v>
      </c>
      <c r="E2310" s="1" t="s">
        <v>21</v>
      </c>
      <c r="F2310" s="1" t="s">
        <v>11</v>
      </c>
      <c r="G2310" s="1" t="str">
        <f>IFERROR(__xludf.DUMMYFUNCTION("GOOGLETRANSLATE(D2310,""fr"",""en"")"),"#VALUE!")</f>
        <v>#VALUE!</v>
      </c>
    </row>
    <row r="2311" ht="15.75" customHeight="1">
      <c r="A2311" s="1" t="s">
        <v>4347</v>
      </c>
      <c r="B2311" s="1">
        <v>1.0</v>
      </c>
      <c r="C2311" s="1" t="s">
        <v>5702</v>
      </c>
      <c r="D2311" s="1" t="s">
        <v>5703</v>
      </c>
      <c r="E2311" s="1" t="s">
        <v>25</v>
      </c>
      <c r="F2311" s="1" t="s">
        <v>11</v>
      </c>
      <c r="G2311" s="1" t="str">
        <f>IFERROR(__xludf.DUMMYFUNCTION("GOOGLETRANSLATE(D2311,""fr"",""en"")"),"#VALUE!")</f>
        <v>#VALUE!</v>
      </c>
    </row>
    <row r="2312" ht="15.75" customHeight="1">
      <c r="A2312" s="1" t="s">
        <v>1510</v>
      </c>
      <c r="B2312" s="1">
        <v>1.0</v>
      </c>
      <c r="C2312" s="1" t="s">
        <v>5704</v>
      </c>
      <c r="D2312" s="1" t="s">
        <v>5705</v>
      </c>
      <c r="E2312" s="1" t="s">
        <v>273</v>
      </c>
      <c r="F2312" s="1" t="s">
        <v>11</v>
      </c>
      <c r="G2312" s="1" t="str">
        <f>IFERROR(__xludf.DUMMYFUNCTION("GOOGLETRANSLATE(D2312,""fr"",""en"")"),"#VALUE!")</f>
        <v>#VALUE!</v>
      </c>
    </row>
    <row r="2313" ht="15.75" customHeight="1">
      <c r="A2313" s="1" t="s">
        <v>2857</v>
      </c>
      <c r="B2313" s="1">
        <v>3.0</v>
      </c>
      <c r="C2313" s="1" t="s">
        <v>5706</v>
      </c>
      <c r="D2313" s="1" t="s">
        <v>5707</v>
      </c>
      <c r="E2313" s="1" t="s">
        <v>226</v>
      </c>
      <c r="F2313" s="1" t="s">
        <v>11</v>
      </c>
      <c r="G2313" s="1" t="str">
        <f>IFERROR(__xludf.DUMMYFUNCTION("GOOGLETRANSLATE(D2313,""fr"",""en"")"),"#VALUE!")</f>
        <v>#VALUE!</v>
      </c>
    </row>
    <row r="2314" ht="15.75" customHeight="1">
      <c r="A2314" s="1" t="s">
        <v>179</v>
      </c>
      <c r="B2314" s="1">
        <v>2.0</v>
      </c>
      <c r="C2314" s="1" t="s">
        <v>5708</v>
      </c>
      <c r="D2314" s="1" t="s">
        <v>5709</v>
      </c>
      <c r="E2314" s="1" t="s">
        <v>230</v>
      </c>
      <c r="F2314" s="1" t="s">
        <v>48</v>
      </c>
      <c r="G2314" s="1" t="str">
        <f>IFERROR(__xludf.DUMMYFUNCTION("GOOGLETRANSLATE(D2314,""fr"",""en"")"),"#VALUE!")</f>
        <v>#VALUE!</v>
      </c>
    </row>
    <row r="2315" ht="15.75" customHeight="1">
      <c r="A2315" s="1" t="s">
        <v>5652</v>
      </c>
      <c r="B2315" s="1">
        <v>1.0</v>
      </c>
      <c r="C2315" s="1" t="s">
        <v>5710</v>
      </c>
      <c r="D2315" s="1" t="s">
        <v>5711</v>
      </c>
      <c r="E2315" s="1" t="s">
        <v>25</v>
      </c>
      <c r="F2315" s="1" t="s">
        <v>110</v>
      </c>
      <c r="G2315" s="1" t="str">
        <f>IFERROR(__xludf.DUMMYFUNCTION("GOOGLETRANSLATE(D2315,""fr"",""en"")"),"#VALUE!")</f>
        <v>#VALUE!</v>
      </c>
    </row>
    <row r="2316" ht="15.75" customHeight="1">
      <c r="A2316" s="1" t="s">
        <v>5712</v>
      </c>
      <c r="B2316" s="1">
        <v>2.0</v>
      </c>
      <c r="C2316" s="1" t="s">
        <v>5713</v>
      </c>
      <c r="D2316" s="1" t="s">
        <v>5714</v>
      </c>
      <c r="E2316" s="1" t="s">
        <v>273</v>
      </c>
      <c r="F2316" s="1" t="s">
        <v>11</v>
      </c>
      <c r="G2316" s="1" t="str">
        <f>IFERROR(__xludf.DUMMYFUNCTION("GOOGLETRANSLATE(D2316,""fr"",""en"")"),"#VALUE!")</f>
        <v>#VALUE!</v>
      </c>
    </row>
    <row r="2317" ht="15.75" customHeight="1">
      <c r="A2317" s="1" t="s">
        <v>3417</v>
      </c>
      <c r="B2317" s="1">
        <v>1.0</v>
      </c>
      <c r="C2317" s="1" t="s">
        <v>5715</v>
      </c>
      <c r="D2317" s="1" t="s">
        <v>5716</v>
      </c>
      <c r="E2317" s="1" t="s">
        <v>10</v>
      </c>
      <c r="F2317" s="1" t="s">
        <v>110</v>
      </c>
      <c r="G2317" s="1" t="str">
        <f>IFERROR(__xludf.DUMMYFUNCTION("GOOGLETRANSLATE(D2317,""fr"",""en"")"),"#VALUE!")</f>
        <v>#VALUE!</v>
      </c>
    </row>
    <row r="2318" ht="15.75" customHeight="1">
      <c r="A2318" s="1" t="s">
        <v>1180</v>
      </c>
      <c r="B2318" s="1">
        <v>4.0</v>
      </c>
      <c r="C2318" s="1" t="s">
        <v>5717</v>
      </c>
      <c r="D2318" s="1" t="s">
        <v>5718</v>
      </c>
      <c r="E2318" s="1" t="s">
        <v>10</v>
      </c>
      <c r="F2318" s="1" t="s">
        <v>11</v>
      </c>
      <c r="G2318" s="1" t="str">
        <f>IFERROR(__xludf.DUMMYFUNCTION("GOOGLETRANSLATE(D2318,""fr"",""en"")"),"#VALUE!")</f>
        <v>#VALUE!</v>
      </c>
    </row>
    <row r="2319" ht="15.75" customHeight="1">
      <c r="A2319" s="1" t="s">
        <v>1347</v>
      </c>
      <c r="B2319" s="1">
        <v>1.0</v>
      </c>
      <c r="C2319" s="1" t="s">
        <v>5719</v>
      </c>
      <c r="D2319" s="1" t="s">
        <v>5720</v>
      </c>
      <c r="E2319" s="1" t="s">
        <v>10</v>
      </c>
      <c r="F2319" s="1" t="s">
        <v>11</v>
      </c>
      <c r="G2319" s="1" t="str">
        <f>IFERROR(__xludf.DUMMYFUNCTION("GOOGLETRANSLATE(D2319,""fr"",""en"")"),"#VALUE!")</f>
        <v>#VALUE!</v>
      </c>
    </row>
    <row r="2320" ht="15.75" customHeight="1">
      <c r="A2320" s="1" t="s">
        <v>2022</v>
      </c>
      <c r="B2320" s="1">
        <v>4.0</v>
      </c>
      <c r="C2320" s="1" t="s">
        <v>5721</v>
      </c>
      <c r="D2320" s="1" t="s">
        <v>5722</v>
      </c>
      <c r="E2320" s="1" t="s">
        <v>10</v>
      </c>
      <c r="F2320" s="1" t="s">
        <v>11</v>
      </c>
      <c r="G2320" s="1" t="str">
        <f>IFERROR(__xludf.DUMMYFUNCTION("GOOGLETRANSLATE(D2320,""fr"",""en"")"),"#VALUE!")</f>
        <v>#VALUE!</v>
      </c>
    </row>
    <row r="2321" ht="15.75" customHeight="1">
      <c r="A2321" s="1" t="s">
        <v>3312</v>
      </c>
      <c r="B2321" s="1">
        <v>5.0</v>
      </c>
      <c r="C2321" s="1" t="s">
        <v>5723</v>
      </c>
      <c r="D2321" s="1" t="s">
        <v>5724</v>
      </c>
      <c r="E2321" s="1" t="s">
        <v>10</v>
      </c>
      <c r="F2321" s="1" t="s">
        <v>11</v>
      </c>
      <c r="G2321" s="1" t="str">
        <f>IFERROR(__xludf.DUMMYFUNCTION("GOOGLETRANSLATE(D2321,""fr"",""en"")"),"#VALUE!")</f>
        <v>#VALUE!</v>
      </c>
    </row>
    <row r="2322" ht="15.75" customHeight="1">
      <c r="A2322" s="1" t="s">
        <v>789</v>
      </c>
      <c r="B2322" s="1">
        <v>1.0</v>
      </c>
      <c r="C2322" s="1" t="s">
        <v>5725</v>
      </c>
      <c r="D2322" s="1" t="s">
        <v>5726</v>
      </c>
      <c r="E2322" s="1" t="s">
        <v>10</v>
      </c>
      <c r="F2322" s="1" t="s">
        <v>11</v>
      </c>
      <c r="G2322" s="1" t="str">
        <f>IFERROR(__xludf.DUMMYFUNCTION("GOOGLETRANSLATE(D2322,""fr"",""en"")"),"#VALUE!")</f>
        <v>#VALUE!</v>
      </c>
    </row>
    <row r="2323" ht="15.75" customHeight="1">
      <c r="A2323" s="1" t="s">
        <v>5727</v>
      </c>
      <c r="B2323" s="1">
        <v>1.0</v>
      </c>
      <c r="C2323" s="1" t="s">
        <v>5728</v>
      </c>
      <c r="D2323" s="1" t="s">
        <v>5729</v>
      </c>
      <c r="E2323" s="1" t="s">
        <v>29</v>
      </c>
      <c r="F2323" s="1" t="s">
        <v>30</v>
      </c>
      <c r="G2323" s="1" t="str">
        <f>IFERROR(__xludf.DUMMYFUNCTION("GOOGLETRANSLATE(D2323,""fr"",""en"")"),"#VALUE!")</f>
        <v>#VALUE!</v>
      </c>
    </row>
    <row r="2324" ht="15.75" customHeight="1">
      <c r="A2324" s="1" t="s">
        <v>513</v>
      </c>
      <c r="B2324" s="1">
        <v>5.0</v>
      </c>
      <c r="C2324" s="1" t="s">
        <v>5730</v>
      </c>
      <c r="D2324" s="1" t="s">
        <v>5731</v>
      </c>
      <c r="E2324" s="1" t="s">
        <v>21</v>
      </c>
      <c r="F2324" s="1" t="s">
        <v>11</v>
      </c>
      <c r="G2324" s="1" t="str">
        <f>IFERROR(__xludf.DUMMYFUNCTION("GOOGLETRANSLATE(D2324,""fr"",""en"")"),"#VALUE!")</f>
        <v>#VALUE!</v>
      </c>
    </row>
    <row r="2325" ht="15.75" customHeight="1">
      <c r="A2325" s="1" t="s">
        <v>5732</v>
      </c>
      <c r="B2325" s="1">
        <v>1.0</v>
      </c>
      <c r="C2325" s="1" t="s">
        <v>5733</v>
      </c>
      <c r="D2325" s="1" t="s">
        <v>5734</v>
      </c>
      <c r="E2325" s="1" t="s">
        <v>43</v>
      </c>
      <c r="F2325" s="1" t="s">
        <v>30</v>
      </c>
      <c r="G2325" s="1" t="str">
        <f>IFERROR(__xludf.DUMMYFUNCTION("GOOGLETRANSLATE(D2325,""fr"",""en"")"),"#VALUE!")</f>
        <v>#VALUE!</v>
      </c>
    </row>
    <row r="2326" ht="15.75" customHeight="1">
      <c r="A2326" s="1" t="s">
        <v>1434</v>
      </c>
      <c r="B2326" s="1">
        <v>5.0</v>
      </c>
      <c r="C2326" s="1" t="s">
        <v>5735</v>
      </c>
      <c r="D2326" s="1" t="s">
        <v>5736</v>
      </c>
      <c r="E2326" s="1" t="s">
        <v>10</v>
      </c>
      <c r="F2326" s="1" t="s">
        <v>11</v>
      </c>
      <c r="G2326" s="1" t="str">
        <f>IFERROR(__xludf.DUMMYFUNCTION("GOOGLETRANSLATE(D2326,""fr"",""en"")"),"#VALUE!")</f>
        <v>#VALUE!</v>
      </c>
    </row>
    <row r="2327" ht="15.75" customHeight="1">
      <c r="A2327" s="1" t="s">
        <v>710</v>
      </c>
      <c r="B2327" s="1">
        <v>4.0</v>
      </c>
      <c r="C2327" s="1" t="s">
        <v>5737</v>
      </c>
      <c r="D2327" s="1" t="s">
        <v>5738</v>
      </c>
      <c r="E2327" s="1" t="s">
        <v>21</v>
      </c>
      <c r="F2327" s="1" t="s">
        <v>11</v>
      </c>
      <c r="G2327" s="1" t="str">
        <f>IFERROR(__xludf.DUMMYFUNCTION("GOOGLETRANSLATE(D2327,""fr"",""en"")"),"#VALUE!")</f>
        <v>#VALUE!</v>
      </c>
    </row>
    <row r="2328" ht="15.75" customHeight="1">
      <c r="A2328" s="1" t="s">
        <v>338</v>
      </c>
      <c r="B2328" s="1">
        <v>5.0</v>
      </c>
      <c r="C2328" s="1" t="s">
        <v>5739</v>
      </c>
      <c r="D2328" s="1" t="s">
        <v>5740</v>
      </c>
      <c r="E2328" s="1" t="s">
        <v>10</v>
      </c>
      <c r="F2328" s="1" t="s">
        <v>11</v>
      </c>
      <c r="G2328" s="1" t="str">
        <f>IFERROR(__xludf.DUMMYFUNCTION("GOOGLETRANSLATE(D2328,""fr"",""en"")"),"#VALUE!")</f>
        <v>#VALUE!</v>
      </c>
    </row>
    <row r="2329" ht="15.75" customHeight="1">
      <c r="A2329" s="1" t="s">
        <v>2272</v>
      </c>
      <c r="B2329" s="1">
        <v>5.0</v>
      </c>
      <c r="C2329" s="1" t="s">
        <v>5741</v>
      </c>
      <c r="D2329" s="1" t="s">
        <v>5742</v>
      </c>
      <c r="E2329" s="1" t="s">
        <v>176</v>
      </c>
      <c r="F2329" s="1" t="s">
        <v>66</v>
      </c>
      <c r="G2329" s="1" t="str">
        <f>IFERROR(__xludf.DUMMYFUNCTION("GOOGLETRANSLATE(D2329,""fr"",""en"")"),"#VALUE!")</f>
        <v>#VALUE!</v>
      </c>
    </row>
    <row r="2330" ht="15.75" customHeight="1">
      <c r="A2330" s="1" t="s">
        <v>4045</v>
      </c>
      <c r="B2330" s="1">
        <v>1.0</v>
      </c>
      <c r="C2330" s="1" t="s">
        <v>5743</v>
      </c>
      <c r="D2330" s="1" t="s">
        <v>5744</v>
      </c>
      <c r="E2330" s="1" t="s">
        <v>2727</v>
      </c>
      <c r="F2330" s="1" t="s">
        <v>66</v>
      </c>
      <c r="G2330" s="1" t="str">
        <f>IFERROR(__xludf.DUMMYFUNCTION("GOOGLETRANSLATE(D2330,""fr"",""en"")"),"#VALUE!")</f>
        <v>#VALUE!</v>
      </c>
    </row>
    <row r="2331" ht="15.75" customHeight="1">
      <c r="A2331" s="1" t="s">
        <v>338</v>
      </c>
      <c r="B2331" s="1">
        <v>3.0</v>
      </c>
      <c r="C2331" s="1" t="s">
        <v>5745</v>
      </c>
      <c r="D2331" s="1" t="s">
        <v>5746</v>
      </c>
      <c r="E2331" s="1" t="s">
        <v>169</v>
      </c>
      <c r="F2331" s="1" t="s">
        <v>11</v>
      </c>
      <c r="G2331" s="1" t="str">
        <f>IFERROR(__xludf.DUMMYFUNCTION("GOOGLETRANSLATE(D2331,""fr"",""en"")"),"#VALUE!")</f>
        <v>#VALUE!</v>
      </c>
    </row>
    <row r="2332" ht="15.75" customHeight="1">
      <c r="A2332" s="1" t="s">
        <v>5747</v>
      </c>
      <c r="B2332" s="1">
        <v>4.0</v>
      </c>
      <c r="C2332" s="1" t="s">
        <v>5748</v>
      </c>
      <c r="D2332" s="1" t="s">
        <v>5749</v>
      </c>
      <c r="E2332" s="1" t="s">
        <v>226</v>
      </c>
      <c r="F2332" s="1" t="s">
        <v>11</v>
      </c>
      <c r="G2332" s="1" t="str">
        <f>IFERROR(__xludf.DUMMYFUNCTION("GOOGLETRANSLATE(D2332,""fr"",""en"")"),"#VALUE!")</f>
        <v>#VALUE!</v>
      </c>
    </row>
    <row r="2333" ht="15.75" customHeight="1">
      <c r="A2333" s="1" t="s">
        <v>2325</v>
      </c>
      <c r="B2333" s="1">
        <v>4.0</v>
      </c>
      <c r="C2333" s="1" t="s">
        <v>5750</v>
      </c>
      <c r="D2333" s="1" t="s">
        <v>5751</v>
      </c>
      <c r="E2333" s="1" t="s">
        <v>169</v>
      </c>
      <c r="F2333" s="1" t="s">
        <v>11</v>
      </c>
      <c r="G2333" s="1" t="str">
        <f>IFERROR(__xludf.DUMMYFUNCTION("GOOGLETRANSLATE(D2333,""fr"",""en"")"),"#VALUE!")</f>
        <v>#VALUE!</v>
      </c>
    </row>
    <row r="2334" ht="15.75" customHeight="1">
      <c r="A2334" s="1" t="s">
        <v>5752</v>
      </c>
      <c r="B2334" s="1">
        <v>1.0</v>
      </c>
      <c r="C2334" s="1" t="s">
        <v>5753</v>
      </c>
      <c r="D2334" s="1" t="s">
        <v>5754</v>
      </c>
      <c r="E2334" s="1" t="s">
        <v>296</v>
      </c>
      <c r="F2334" s="1" t="s">
        <v>11</v>
      </c>
      <c r="G2334" s="1" t="str">
        <f>IFERROR(__xludf.DUMMYFUNCTION("GOOGLETRANSLATE(D2334,""fr"",""en"")"),"#VALUE!")</f>
        <v>#VALUE!</v>
      </c>
    </row>
    <row r="2335" ht="15.75" customHeight="1">
      <c r="A2335" s="1" t="s">
        <v>274</v>
      </c>
      <c r="B2335" s="1">
        <v>3.0</v>
      </c>
      <c r="C2335" s="1" t="s">
        <v>5755</v>
      </c>
      <c r="D2335" s="1" t="s">
        <v>5756</v>
      </c>
      <c r="E2335" s="1" t="s">
        <v>10</v>
      </c>
      <c r="F2335" s="1" t="s">
        <v>11</v>
      </c>
      <c r="G2335" s="1" t="str">
        <f>IFERROR(__xludf.DUMMYFUNCTION("GOOGLETRANSLATE(D2335,""fr"",""en"")"),"#VALUE!")</f>
        <v>#VALUE!</v>
      </c>
    </row>
    <row r="2336" ht="15.75" customHeight="1">
      <c r="A2336" s="1" t="s">
        <v>4455</v>
      </c>
      <c r="B2336" s="1">
        <v>3.0</v>
      </c>
      <c r="C2336" s="1" t="s">
        <v>5757</v>
      </c>
      <c r="D2336" s="1" t="s">
        <v>5758</v>
      </c>
      <c r="E2336" s="1" t="s">
        <v>169</v>
      </c>
      <c r="F2336" s="1" t="s">
        <v>11</v>
      </c>
      <c r="G2336" s="1" t="str">
        <f>IFERROR(__xludf.DUMMYFUNCTION("GOOGLETRANSLATE(D2336,""fr"",""en"")"),"#VALUE!")</f>
        <v>#VALUE!</v>
      </c>
    </row>
    <row r="2337" ht="15.75" customHeight="1">
      <c r="A2337" s="1" t="s">
        <v>5759</v>
      </c>
      <c r="B2337" s="1">
        <v>1.0</v>
      </c>
      <c r="C2337" s="1" t="s">
        <v>5760</v>
      </c>
      <c r="D2337" s="1" t="s">
        <v>5761</v>
      </c>
      <c r="E2337" s="1" t="s">
        <v>3642</v>
      </c>
      <c r="F2337" s="1" t="s">
        <v>118</v>
      </c>
      <c r="G2337" s="1" t="str">
        <f>IFERROR(__xludf.DUMMYFUNCTION("GOOGLETRANSLATE(D2337,""fr"",""en"")"),"#VALUE!")</f>
        <v>#VALUE!</v>
      </c>
    </row>
    <row r="2338" ht="15.75" customHeight="1">
      <c r="A2338" s="1" t="s">
        <v>1972</v>
      </c>
      <c r="B2338" s="1">
        <v>1.0</v>
      </c>
      <c r="C2338" s="1" t="s">
        <v>5762</v>
      </c>
      <c r="D2338" s="1" t="s">
        <v>5763</v>
      </c>
      <c r="E2338" s="1" t="s">
        <v>296</v>
      </c>
      <c r="F2338" s="1" t="s">
        <v>11</v>
      </c>
      <c r="G2338" s="1" t="str">
        <f>IFERROR(__xludf.DUMMYFUNCTION("GOOGLETRANSLATE(D2338,""fr"",""en"")"),"#VALUE!")</f>
        <v>#VALUE!</v>
      </c>
    </row>
    <row r="2339" ht="15.75" customHeight="1">
      <c r="A2339" s="1" t="s">
        <v>2081</v>
      </c>
      <c r="B2339" s="1">
        <v>4.0</v>
      </c>
      <c r="C2339" s="1" t="s">
        <v>5764</v>
      </c>
      <c r="D2339" s="1" t="s">
        <v>5765</v>
      </c>
      <c r="E2339" s="1" t="s">
        <v>484</v>
      </c>
      <c r="F2339" s="1" t="s">
        <v>30</v>
      </c>
      <c r="G2339" s="1" t="str">
        <f>IFERROR(__xludf.DUMMYFUNCTION("GOOGLETRANSLATE(D2339,""fr"",""en"")"),"#VALUE!")</f>
        <v>#VALUE!</v>
      </c>
    </row>
    <row r="2340" ht="15.75" customHeight="1">
      <c r="A2340" s="1" t="s">
        <v>5766</v>
      </c>
      <c r="B2340" s="1">
        <v>1.0</v>
      </c>
      <c r="C2340" s="1" t="s">
        <v>5767</v>
      </c>
      <c r="D2340" s="1" t="s">
        <v>5768</v>
      </c>
      <c r="E2340" s="1" t="s">
        <v>226</v>
      </c>
      <c r="F2340" s="1" t="s">
        <v>110</v>
      </c>
      <c r="G2340" s="1" t="str">
        <f>IFERROR(__xludf.DUMMYFUNCTION("GOOGLETRANSLATE(D2340,""fr"",""en"")"),"#VALUE!")</f>
        <v>#VALUE!</v>
      </c>
    </row>
    <row r="2341" ht="15.75" customHeight="1">
      <c r="A2341" s="1" t="s">
        <v>1207</v>
      </c>
      <c r="B2341" s="1">
        <v>4.0</v>
      </c>
      <c r="C2341" s="1" t="s">
        <v>5769</v>
      </c>
      <c r="D2341" s="1" t="s">
        <v>5770</v>
      </c>
      <c r="E2341" s="1" t="s">
        <v>614</v>
      </c>
      <c r="F2341" s="1" t="s">
        <v>30</v>
      </c>
      <c r="G2341" s="1" t="str">
        <f>IFERROR(__xludf.DUMMYFUNCTION("GOOGLETRANSLATE(D2341,""fr"",""en"")"),"#VALUE!")</f>
        <v>#VALUE!</v>
      </c>
    </row>
    <row r="2342" ht="15.75" customHeight="1">
      <c r="A2342" s="1" t="s">
        <v>126</v>
      </c>
      <c r="B2342" s="1">
        <v>4.0</v>
      </c>
      <c r="C2342" s="1" t="s">
        <v>5771</v>
      </c>
      <c r="D2342" s="1" t="s">
        <v>5772</v>
      </c>
      <c r="E2342" s="1" t="s">
        <v>169</v>
      </c>
      <c r="F2342" s="1" t="s">
        <v>11</v>
      </c>
      <c r="G2342" s="1" t="str">
        <f>IFERROR(__xludf.DUMMYFUNCTION("GOOGLETRANSLATE(D2342,""fr"",""en"")"),"#VALUE!")</f>
        <v>#VALUE!</v>
      </c>
    </row>
    <row r="2343" ht="15.75" customHeight="1">
      <c r="A2343" s="1" t="s">
        <v>2097</v>
      </c>
      <c r="B2343" s="1">
        <v>4.0</v>
      </c>
      <c r="C2343" s="1" t="s">
        <v>5773</v>
      </c>
      <c r="D2343" s="1" t="s">
        <v>5774</v>
      </c>
      <c r="E2343" s="1" t="s">
        <v>10</v>
      </c>
      <c r="F2343" s="1" t="s">
        <v>11</v>
      </c>
      <c r="G2343" s="1" t="str">
        <f>IFERROR(__xludf.DUMMYFUNCTION("GOOGLETRANSLATE(D2343,""fr"",""en"")"),"#VALUE!")</f>
        <v>#VALUE!</v>
      </c>
    </row>
    <row r="2344" ht="15.75" customHeight="1">
      <c r="A2344" s="1" t="s">
        <v>5775</v>
      </c>
      <c r="B2344" s="1">
        <v>4.0</v>
      </c>
      <c r="C2344" s="1" t="s">
        <v>5776</v>
      </c>
      <c r="D2344" s="1" t="s">
        <v>5777</v>
      </c>
      <c r="E2344" s="1" t="s">
        <v>29</v>
      </c>
      <c r="F2344" s="1" t="s">
        <v>30</v>
      </c>
      <c r="G2344" s="1" t="str">
        <f>IFERROR(__xludf.DUMMYFUNCTION("GOOGLETRANSLATE(D2344,""fr"",""en"")"),"Hello Daouda
Thank you for your welcome your professionalism, it's nice to have interlocutor as you.
I wish you a good luck and a good future
Philippe Baude")</f>
        <v>Hello Daouda
Thank you for your welcome your professionalism, it's nice to have interlocutor as you.
I wish you a good luck and a good future
Philippe Baude</v>
      </c>
    </row>
    <row r="2345" ht="15.75" customHeight="1">
      <c r="A2345" s="1" t="s">
        <v>833</v>
      </c>
      <c r="B2345" s="1">
        <v>2.0</v>
      </c>
      <c r="C2345" s="1" t="s">
        <v>5778</v>
      </c>
      <c r="D2345" s="1" t="s">
        <v>5779</v>
      </c>
      <c r="E2345" s="1" t="s">
        <v>10</v>
      </c>
      <c r="F2345" s="1" t="s">
        <v>11</v>
      </c>
      <c r="G2345" s="1" t="str">
        <f>IFERROR(__xludf.DUMMYFUNCTION("GOOGLETRANSLATE(D2345,""fr"",""en"")"),"#VALUE!")</f>
        <v>#VALUE!</v>
      </c>
    </row>
    <row r="2346" ht="15.75" customHeight="1">
      <c r="A2346" s="1" t="s">
        <v>5780</v>
      </c>
      <c r="B2346" s="1">
        <v>2.0</v>
      </c>
      <c r="C2346" s="1" t="s">
        <v>5781</v>
      </c>
      <c r="D2346" s="1" t="s">
        <v>5782</v>
      </c>
      <c r="E2346" s="1" t="s">
        <v>575</v>
      </c>
      <c r="F2346" s="1" t="s">
        <v>84</v>
      </c>
      <c r="G2346" s="1" t="str">
        <f>IFERROR(__xludf.DUMMYFUNCTION("GOOGLETRANSLATE(D2346,""fr"",""en"")"),"#VALUE!")</f>
        <v>#VALUE!</v>
      </c>
    </row>
    <row r="2347" ht="15.75" customHeight="1">
      <c r="A2347" s="1" t="s">
        <v>1177</v>
      </c>
      <c r="B2347" s="1">
        <v>4.0</v>
      </c>
      <c r="C2347" s="1" t="s">
        <v>5783</v>
      </c>
      <c r="D2347" s="1" t="s">
        <v>5784</v>
      </c>
      <c r="E2347" s="1" t="s">
        <v>21</v>
      </c>
      <c r="F2347" s="1" t="s">
        <v>11</v>
      </c>
      <c r="G2347" s="1" t="str">
        <f>IFERROR(__xludf.DUMMYFUNCTION("GOOGLETRANSLATE(D2347,""fr"",""en"")"),"#VALUE!")</f>
        <v>#VALUE!</v>
      </c>
    </row>
    <row r="2348" ht="15.75" customHeight="1">
      <c r="A2348" s="1" t="s">
        <v>5785</v>
      </c>
      <c r="B2348" s="1">
        <v>1.0</v>
      </c>
      <c r="C2348" s="1" t="s">
        <v>5786</v>
      </c>
      <c r="D2348" s="1" t="s">
        <v>5787</v>
      </c>
      <c r="E2348" s="1" t="s">
        <v>38</v>
      </c>
      <c r="F2348" s="1" t="s">
        <v>39</v>
      </c>
      <c r="G2348" s="1" t="str">
        <f>IFERROR(__xludf.DUMMYFUNCTION("GOOGLETRANSLATE(D2348,""fr"",""en"")"),"#VALUE!")</f>
        <v>#VALUE!</v>
      </c>
    </row>
    <row r="2349" ht="15.75" customHeight="1">
      <c r="A2349" s="1" t="s">
        <v>1426</v>
      </c>
      <c r="B2349" s="1">
        <v>5.0</v>
      </c>
      <c r="C2349" s="1" t="s">
        <v>5788</v>
      </c>
      <c r="D2349" s="1" t="s">
        <v>5789</v>
      </c>
      <c r="E2349" s="1" t="s">
        <v>65</v>
      </c>
      <c r="F2349" s="1" t="s">
        <v>66</v>
      </c>
      <c r="G2349" s="1" t="str">
        <f>IFERROR(__xludf.DUMMYFUNCTION("GOOGLETRANSLATE(D2349,""fr"",""en"")"),"#VALUE!")</f>
        <v>#VALUE!</v>
      </c>
    </row>
    <row r="2350" ht="15.75" customHeight="1">
      <c r="A2350" s="1" t="s">
        <v>458</v>
      </c>
      <c r="B2350" s="1">
        <v>2.0</v>
      </c>
      <c r="C2350" s="1" t="s">
        <v>4327</v>
      </c>
      <c r="D2350" s="1" t="s">
        <v>5790</v>
      </c>
      <c r="E2350" s="1" t="s">
        <v>273</v>
      </c>
      <c r="F2350" s="1" t="s">
        <v>110</v>
      </c>
      <c r="G2350" s="1" t="str">
        <f>IFERROR(__xludf.DUMMYFUNCTION("GOOGLETRANSLATE(D2350,""fr"",""en"")"),"#VALUE!")</f>
        <v>#VALUE!</v>
      </c>
    </row>
    <row r="2351" ht="15.75" customHeight="1">
      <c r="A2351" s="1" t="s">
        <v>119</v>
      </c>
      <c r="B2351" s="1">
        <v>4.0</v>
      </c>
      <c r="C2351" s="1" t="s">
        <v>5791</v>
      </c>
      <c r="D2351" s="1" t="s">
        <v>5792</v>
      </c>
      <c r="E2351" s="1" t="s">
        <v>10</v>
      </c>
      <c r="F2351" s="1" t="s">
        <v>11</v>
      </c>
      <c r="G2351" s="1" t="str">
        <f>IFERROR(__xludf.DUMMYFUNCTION("GOOGLETRANSLATE(D2351,""fr"",""en"")"),"#VALUE!")</f>
        <v>#VALUE!</v>
      </c>
    </row>
    <row r="2352" ht="15.75" customHeight="1">
      <c r="A2352" s="1" t="s">
        <v>4625</v>
      </c>
      <c r="B2352" s="1">
        <v>2.0</v>
      </c>
      <c r="C2352" s="1" t="s">
        <v>5793</v>
      </c>
      <c r="D2352" s="1" t="s">
        <v>5794</v>
      </c>
      <c r="E2352" s="1" t="s">
        <v>10</v>
      </c>
      <c r="F2352" s="1" t="s">
        <v>11</v>
      </c>
      <c r="G2352" s="1" t="str">
        <f>IFERROR(__xludf.DUMMYFUNCTION("GOOGLETRANSLATE(D2352,""fr"",""en"")"),"#VALUE!")</f>
        <v>#VALUE!</v>
      </c>
    </row>
    <row r="2353" ht="15.75" customHeight="1">
      <c r="A2353" s="1" t="s">
        <v>5795</v>
      </c>
      <c r="B2353" s="1">
        <v>1.0</v>
      </c>
      <c r="C2353" s="1" t="s">
        <v>5796</v>
      </c>
      <c r="D2353" s="1" t="s">
        <v>5797</v>
      </c>
      <c r="E2353" s="1" t="s">
        <v>43</v>
      </c>
      <c r="F2353" s="1" t="s">
        <v>30</v>
      </c>
      <c r="G2353" s="1" t="str">
        <f>IFERROR(__xludf.DUMMYFUNCTION("GOOGLETRANSLATE(D2353,""fr"",""en"")"),"#VALUE!")</f>
        <v>#VALUE!</v>
      </c>
    </row>
    <row r="2354" ht="15.75" customHeight="1">
      <c r="A2354" s="1" t="s">
        <v>1764</v>
      </c>
      <c r="B2354" s="1">
        <v>2.0</v>
      </c>
      <c r="C2354" s="1" t="s">
        <v>5798</v>
      </c>
      <c r="D2354" s="1" t="s">
        <v>5799</v>
      </c>
      <c r="E2354" s="1" t="s">
        <v>373</v>
      </c>
      <c r="F2354" s="1" t="s">
        <v>118</v>
      </c>
      <c r="G2354" s="1" t="str">
        <f>IFERROR(__xludf.DUMMYFUNCTION("GOOGLETRANSLATE(D2354,""fr"",""en"")"),"#VALUE!")</f>
        <v>#VALUE!</v>
      </c>
    </row>
    <row r="2355" ht="15.75" customHeight="1">
      <c r="A2355" s="1" t="s">
        <v>4275</v>
      </c>
      <c r="B2355" s="1">
        <v>5.0</v>
      </c>
      <c r="C2355" s="1" t="s">
        <v>5800</v>
      </c>
      <c r="D2355" s="1" t="s">
        <v>5801</v>
      </c>
      <c r="E2355" s="1" t="s">
        <v>109</v>
      </c>
      <c r="F2355" s="1" t="s">
        <v>110</v>
      </c>
      <c r="G2355" s="1" t="str">
        <f>IFERROR(__xludf.DUMMYFUNCTION("GOOGLETRANSLATE(D2355,""fr"",""en"")"),"#VALUE!")</f>
        <v>#VALUE!</v>
      </c>
    </row>
    <row r="2356" ht="15.75" customHeight="1">
      <c r="A2356" s="1" t="s">
        <v>274</v>
      </c>
      <c r="B2356" s="1">
        <v>5.0</v>
      </c>
      <c r="C2356" s="1" t="s">
        <v>5802</v>
      </c>
      <c r="D2356" s="1" t="s">
        <v>5803</v>
      </c>
      <c r="E2356" s="1" t="s">
        <v>169</v>
      </c>
      <c r="F2356" s="1" t="s">
        <v>11</v>
      </c>
      <c r="G2356" s="1" t="str">
        <f>IFERROR(__xludf.DUMMYFUNCTION("GOOGLETRANSLATE(D2356,""fr"",""en"")"),"#VALUE!")</f>
        <v>#VALUE!</v>
      </c>
    </row>
    <row r="2357" ht="15.75" customHeight="1">
      <c r="A2357" s="1" t="s">
        <v>2932</v>
      </c>
      <c r="B2357" s="1">
        <v>3.0</v>
      </c>
      <c r="C2357" s="1" t="s">
        <v>5804</v>
      </c>
      <c r="D2357" s="1" t="s">
        <v>5805</v>
      </c>
      <c r="E2357" s="1" t="s">
        <v>10</v>
      </c>
      <c r="F2357" s="1" t="s">
        <v>11</v>
      </c>
      <c r="G2357" s="1" t="str">
        <f>IFERROR(__xludf.DUMMYFUNCTION("GOOGLETRANSLATE(D2357,""fr"",""en"")"),"#VALUE!")</f>
        <v>#VALUE!</v>
      </c>
    </row>
    <row r="2358" ht="15.75" customHeight="1">
      <c r="A2358" s="1" t="s">
        <v>2967</v>
      </c>
      <c r="B2358" s="1">
        <v>5.0</v>
      </c>
      <c r="C2358" s="1" t="s">
        <v>5806</v>
      </c>
      <c r="D2358" s="1" t="s">
        <v>5807</v>
      </c>
      <c r="E2358" s="1" t="s">
        <v>226</v>
      </c>
      <c r="F2358" s="1" t="s">
        <v>110</v>
      </c>
      <c r="G2358" s="1" t="str">
        <f>IFERROR(__xludf.DUMMYFUNCTION("GOOGLETRANSLATE(D2358,""fr"",""en"")"),"#VALUE!")</f>
        <v>#VALUE!</v>
      </c>
    </row>
    <row r="2359" ht="15.75" customHeight="1">
      <c r="A2359" s="1" t="s">
        <v>1635</v>
      </c>
      <c r="B2359" s="1">
        <v>3.0</v>
      </c>
      <c r="C2359" s="1" t="s">
        <v>5808</v>
      </c>
      <c r="D2359" s="1" t="s">
        <v>5809</v>
      </c>
      <c r="E2359" s="1" t="s">
        <v>125</v>
      </c>
      <c r="F2359" s="1" t="s">
        <v>11</v>
      </c>
      <c r="G2359" s="1" t="str">
        <f>IFERROR(__xludf.DUMMYFUNCTION("GOOGLETRANSLATE(D2359,""fr"",""en"")"),"#VALUE!")</f>
        <v>#VALUE!</v>
      </c>
    </row>
    <row r="2360" ht="15.75" customHeight="1">
      <c r="A2360" s="1" t="s">
        <v>4392</v>
      </c>
      <c r="B2360" s="1">
        <v>2.0</v>
      </c>
      <c r="C2360" s="1" t="s">
        <v>5810</v>
      </c>
      <c r="D2360" s="1" t="s">
        <v>5811</v>
      </c>
      <c r="E2360" s="1" t="s">
        <v>1192</v>
      </c>
      <c r="F2360" s="1" t="s">
        <v>110</v>
      </c>
      <c r="G2360" s="1" t="str">
        <f>IFERROR(__xludf.DUMMYFUNCTION("GOOGLETRANSLATE(D2360,""fr"",""en"")"),"#VALUE!")</f>
        <v>#VALUE!</v>
      </c>
    </row>
    <row r="2361" ht="15.75" customHeight="1">
      <c r="A2361" s="1" t="s">
        <v>74</v>
      </c>
      <c r="B2361" s="1">
        <v>2.0</v>
      </c>
      <c r="C2361" s="1" t="s">
        <v>5812</v>
      </c>
      <c r="D2361" s="1" t="s">
        <v>5813</v>
      </c>
      <c r="E2361" s="1" t="s">
        <v>226</v>
      </c>
      <c r="F2361" s="1" t="s">
        <v>11</v>
      </c>
      <c r="G2361" s="1" t="str">
        <f>IFERROR(__xludf.DUMMYFUNCTION("GOOGLETRANSLATE(D2361,""fr"",""en"")"),"#VALUE!")</f>
        <v>#VALUE!</v>
      </c>
    </row>
    <row r="2362" ht="15.75" customHeight="1">
      <c r="A2362" s="1" t="s">
        <v>673</v>
      </c>
      <c r="B2362" s="1">
        <v>1.0</v>
      </c>
      <c r="C2362" s="1" t="s">
        <v>5814</v>
      </c>
      <c r="D2362" s="1" t="s">
        <v>5815</v>
      </c>
      <c r="E2362" s="1" t="s">
        <v>10</v>
      </c>
      <c r="F2362" s="1" t="s">
        <v>11</v>
      </c>
      <c r="G2362" s="1" t="str">
        <f>IFERROR(__xludf.DUMMYFUNCTION("GOOGLETRANSLATE(D2362,""fr"",""en"")"),"#VALUE!")</f>
        <v>#VALUE!</v>
      </c>
    </row>
    <row r="2363" ht="15.75" customHeight="1">
      <c r="A2363" s="1" t="s">
        <v>3627</v>
      </c>
      <c r="B2363" s="1">
        <v>1.0</v>
      </c>
      <c r="C2363" s="1" t="s">
        <v>5816</v>
      </c>
      <c r="D2363" s="1" t="s">
        <v>5817</v>
      </c>
      <c r="E2363" s="1" t="s">
        <v>646</v>
      </c>
      <c r="F2363" s="1" t="s">
        <v>39</v>
      </c>
      <c r="G2363" s="1" t="str">
        <f>IFERROR(__xludf.DUMMYFUNCTION("GOOGLETRANSLATE(D2363,""fr"",""en"")"),"#VALUE!")</f>
        <v>#VALUE!</v>
      </c>
    </row>
    <row r="2364" ht="15.75" customHeight="1">
      <c r="A2364" s="1" t="s">
        <v>786</v>
      </c>
      <c r="B2364" s="1">
        <v>1.0</v>
      </c>
      <c r="C2364" s="1" t="s">
        <v>5818</v>
      </c>
      <c r="D2364" s="1" t="s">
        <v>5819</v>
      </c>
      <c r="E2364" s="1" t="s">
        <v>125</v>
      </c>
      <c r="F2364" s="1" t="s">
        <v>11</v>
      </c>
      <c r="G2364" s="1" t="str">
        <f>IFERROR(__xludf.DUMMYFUNCTION("GOOGLETRANSLATE(D2364,""fr"",""en"")"),"#VALUE!")</f>
        <v>#VALUE!</v>
      </c>
    </row>
    <row r="2365" ht="15.75" customHeight="1">
      <c r="A2365" s="1" t="s">
        <v>85</v>
      </c>
      <c r="B2365" s="1">
        <v>4.0</v>
      </c>
      <c r="C2365" s="1" t="s">
        <v>5820</v>
      </c>
      <c r="D2365" s="1" t="s">
        <v>5821</v>
      </c>
      <c r="E2365" s="1" t="s">
        <v>10</v>
      </c>
      <c r="F2365" s="1" t="s">
        <v>11</v>
      </c>
      <c r="G2365" s="1" t="str">
        <f>IFERROR(__xludf.DUMMYFUNCTION("GOOGLETRANSLATE(D2365,""fr"",""en"")"),"#VALUE!")</f>
        <v>#VALUE!</v>
      </c>
    </row>
    <row r="2366" ht="15.75" customHeight="1">
      <c r="A2366" s="1" t="s">
        <v>5149</v>
      </c>
      <c r="B2366" s="1">
        <v>4.0</v>
      </c>
      <c r="C2366" s="1" t="s">
        <v>5822</v>
      </c>
      <c r="D2366" s="1" t="s">
        <v>5823</v>
      </c>
      <c r="E2366" s="1" t="s">
        <v>10</v>
      </c>
      <c r="F2366" s="1" t="s">
        <v>11</v>
      </c>
      <c r="G2366" s="1" t="str">
        <f>IFERROR(__xludf.DUMMYFUNCTION("GOOGLETRANSLATE(D2366,""fr"",""en"")"),"#VALUE!")</f>
        <v>#VALUE!</v>
      </c>
    </row>
    <row r="2367" ht="15.75" customHeight="1">
      <c r="A2367" s="1" t="s">
        <v>5824</v>
      </c>
      <c r="B2367" s="1">
        <v>2.0</v>
      </c>
      <c r="C2367" s="1" t="s">
        <v>5825</v>
      </c>
      <c r="D2367" s="1" t="s">
        <v>5826</v>
      </c>
      <c r="E2367" s="1" t="s">
        <v>10</v>
      </c>
      <c r="F2367" s="1" t="s">
        <v>11</v>
      </c>
      <c r="G2367" s="1" t="str">
        <f>IFERROR(__xludf.DUMMYFUNCTION("GOOGLETRANSLATE(D2367,""fr"",""en"")"),"#VALUE!")</f>
        <v>#VALUE!</v>
      </c>
    </row>
    <row r="2368" ht="15.75" customHeight="1">
      <c r="A2368" s="1" t="s">
        <v>3246</v>
      </c>
      <c r="B2368" s="1">
        <v>3.0</v>
      </c>
      <c r="C2368" s="1" t="s">
        <v>5827</v>
      </c>
      <c r="D2368" s="1" t="s">
        <v>5828</v>
      </c>
      <c r="E2368" s="1" t="s">
        <v>423</v>
      </c>
      <c r="F2368" s="1" t="s">
        <v>30</v>
      </c>
      <c r="G2368" s="1" t="str">
        <f>IFERROR(__xludf.DUMMYFUNCTION("GOOGLETRANSLATE(D2368,""fr"",""en"")"),"#VALUE!")</f>
        <v>#VALUE!</v>
      </c>
    </row>
    <row r="2369" ht="15.75" customHeight="1">
      <c r="A2369" s="1" t="s">
        <v>5046</v>
      </c>
      <c r="B2369" s="1">
        <v>2.0</v>
      </c>
      <c r="C2369" s="1" t="s">
        <v>5829</v>
      </c>
      <c r="D2369" s="1" t="s">
        <v>5830</v>
      </c>
      <c r="E2369" s="1" t="s">
        <v>960</v>
      </c>
      <c r="F2369" s="1" t="s">
        <v>84</v>
      </c>
      <c r="G2369" s="1" t="str">
        <f>IFERROR(__xludf.DUMMYFUNCTION("GOOGLETRANSLATE(D2369,""fr"",""en"")"),"#VALUE!")</f>
        <v>#VALUE!</v>
      </c>
    </row>
    <row r="2370" ht="15.75" customHeight="1">
      <c r="A2370" s="1" t="s">
        <v>411</v>
      </c>
      <c r="B2370" s="1">
        <v>3.0</v>
      </c>
      <c r="C2370" s="1" t="s">
        <v>5831</v>
      </c>
      <c r="D2370" s="1" t="s">
        <v>5832</v>
      </c>
      <c r="E2370" s="1" t="s">
        <v>10</v>
      </c>
      <c r="F2370" s="1" t="s">
        <v>11</v>
      </c>
      <c r="G2370" s="1" t="str">
        <f>IFERROR(__xludf.DUMMYFUNCTION("GOOGLETRANSLATE(D2370,""fr"",""en"")"),"#VALUE!")</f>
        <v>#VALUE!</v>
      </c>
    </row>
    <row r="2371" ht="15.75" customHeight="1">
      <c r="A2371" s="1" t="s">
        <v>3972</v>
      </c>
      <c r="B2371" s="1">
        <v>5.0</v>
      </c>
      <c r="C2371" s="1" t="s">
        <v>5833</v>
      </c>
      <c r="D2371" s="1" t="s">
        <v>5834</v>
      </c>
      <c r="E2371" s="1" t="s">
        <v>614</v>
      </c>
      <c r="F2371" s="1" t="s">
        <v>30</v>
      </c>
      <c r="G2371" s="1" t="str">
        <f>IFERROR(__xludf.DUMMYFUNCTION("GOOGLETRANSLATE(D2371,""fr"",""en"")"),"#VALUE!")</f>
        <v>#VALUE!</v>
      </c>
    </row>
    <row r="2372" ht="15.75" customHeight="1">
      <c r="A2372" s="1" t="s">
        <v>876</v>
      </c>
      <c r="B2372" s="1">
        <v>5.0</v>
      </c>
      <c r="C2372" s="1" t="s">
        <v>5835</v>
      </c>
      <c r="D2372" s="1" t="s">
        <v>5836</v>
      </c>
      <c r="E2372" s="1" t="s">
        <v>65</v>
      </c>
      <c r="F2372" s="1" t="s">
        <v>66</v>
      </c>
      <c r="G2372" s="1" t="str">
        <f>IFERROR(__xludf.DUMMYFUNCTION("GOOGLETRANSLATE(D2372,""fr"",""en"")"),"#VALUE!")</f>
        <v>#VALUE!</v>
      </c>
    </row>
    <row r="2373" ht="15.75" customHeight="1">
      <c r="A2373" s="1" t="s">
        <v>1482</v>
      </c>
      <c r="B2373" s="1">
        <v>1.0</v>
      </c>
      <c r="C2373" s="1" t="s">
        <v>5837</v>
      </c>
      <c r="D2373" s="1" t="s">
        <v>5838</v>
      </c>
      <c r="E2373" s="1" t="s">
        <v>169</v>
      </c>
      <c r="F2373" s="1" t="s">
        <v>11</v>
      </c>
      <c r="G2373" s="1" t="str">
        <f>IFERROR(__xludf.DUMMYFUNCTION("GOOGLETRANSLATE(D2373,""fr"",""en"")"),"#VALUE!")</f>
        <v>#VALUE!</v>
      </c>
    </row>
    <row r="2374" ht="15.75" customHeight="1">
      <c r="A2374" s="1" t="s">
        <v>5839</v>
      </c>
      <c r="B2374" s="1">
        <v>1.0</v>
      </c>
      <c r="C2374" s="1" t="s">
        <v>5840</v>
      </c>
      <c r="D2374" s="1" t="s">
        <v>5841</v>
      </c>
      <c r="E2374" s="1" t="s">
        <v>554</v>
      </c>
      <c r="F2374" s="1" t="s">
        <v>30</v>
      </c>
      <c r="G2374" s="1" t="str">
        <f>IFERROR(__xludf.DUMMYFUNCTION("GOOGLETRANSLATE(D2374,""fr"",""en"")"),"#VALUE!")</f>
        <v>#VALUE!</v>
      </c>
    </row>
    <row r="2375" ht="15.75" customHeight="1">
      <c r="A2375" s="1" t="s">
        <v>5842</v>
      </c>
      <c r="B2375" s="1">
        <v>1.0</v>
      </c>
      <c r="C2375" s="1" t="s">
        <v>5843</v>
      </c>
      <c r="D2375" s="1" t="s">
        <v>5844</v>
      </c>
      <c r="E2375" s="1" t="s">
        <v>254</v>
      </c>
      <c r="F2375" s="1" t="s">
        <v>66</v>
      </c>
      <c r="G2375" s="1" t="str">
        <f>IFERROR(__xludf.DUMMYFUNCTION("GOOGLETRANSLATE(D2375,""fr"",""en"")"),"#VALUE!")</f>
        <v>#VALUE!</v>
      </c>
    </row>
    <row r="2376" ht="15.75" customHeight="1">
      <c r="A2376" s="1" t="s">
        <v>3324</v>
      </c>
      <c r="B2376" s="1">
        <v>2.0</v>
      </c>
      <c r="C2376" s="1" t="s">
        <v>5845</v>
      </c>
      <c r="D2376" s="1" t="s">
        <v>5846</v>
      </c>
      <c r="E2376" s="1" t="s">
        <v>273</v>
      </c>
      <c r="F2376" s="1" t="s">
        <v>110</v>
      </c>
      <c r="G2376" s="1" t="str">
        <f>IFERROR(__xludf.DUMMYFUNCTION("GOOGLETRANSLATE(D2376,""fr"",""en"")"),"#VALUE!")</f>
        <v>#VALUE!</v>
      </c>
    </row>
    <row r="2377" ht="15.75" customHeight="1">
      <c r="A2377" s="1" t="s">
        <v>4649</v>
      </c>
      <c r="B2377" s="1">
        <v>1.0</v>
      </c>
      <c r="C2377" s="1" t="s">
        <v>5847</v>
      </c>
      <c r="D2377" s="1" t="s">
        <v>5848</v>
      </c>
      <c r="E2377" s="1" t="s">
        <v>25</v>
      </c>
      <c r="F2377" s="1" t="s">
        <v>11</v>
      </c>
      <c r="G2377" s="1" t="str">
        <f>IFERROR(__xludf.DUMMYFUNCTION("GOOGLETRANSLATE(D2377,""fr"",""en"")"),"#VALUE!")</f>
        <v>#VALUE!</v>
      </c>
    </row>
    <row r="2378" ht="15.75" customHeight="1">
      <c r="A2378" s="1" t="s">
        <v>5849</v>
      </c>
      <c r="B2378" s="1">
        <v>1.0</v>
      </c>
      <c r="C2378" s="1" t="s">
        <v>5850</v>
      </c>
      <c r="D2378" s="1" t="s">
        <v>5851</v>
      </c>
      <c r="E2378" s="1" t="s">
        <v>10</v>
      </c>
      <c r="F2378" s="1" t="s">
        <v>11</v>
      </c>
      <c r="G2378" s="1" t="str">
        <f>IFERROR(__xludf.DUMMYFUNCTION("GOOGLETRANSLATE(D2378,""fr"",""en"")"),"#VALUE!")</f>
        <v>#VALUE!</v>
      </c>
    </row>
    <row r="2379" ht="15.75" customHeight="1">
      <c r="A2379" s="1" t="s">
        <v>1303</v>
      </c>
      <c r="B2379" s="1">
        <v>1.0</v>
      </c>
      <c r="C2379" s="1" t="s">
        <v>5852</v>
      </c>
      <c r="D2379" s="1" t="s">
        <v>5853</v>
      </c>
      <c r="E2379" s="1" t="s">
        <v>226</v>
      </c>
      <c r="F2379" s="1" t="s">
        <v>110</v>
      </c>
      <c r="G2379" s="1" t="str">
        <f>IFERROR(__xludf.DUMMYFUNCTION("GOOGLETRANSLATE(D2379,""fr"",""en"")"),"#VALUE!")</f>
        <v>#VALUE!</v>
      </c>
    </row>
    <row r="2380" ht="15.75" customHeight="1">
      <c r="A2380" s="1" t="s">
        <v>2097</v>
      </c>
      <c r="B2380" s="1">
        <v>4.0</v>
      </c>
      <c r="C2380" s="1" t="s">
        <v>5854</v>
      </c>
      <c r="D2380" s="1" t="s">
        <v>5855</v>
      </c>
      <c r="E2380" s="1" t="s">
        <v>21</v>
      </c>
      <c r="F2380" s="1" t="s">
        <v>11</v>
      </c>
      <c r="G2380" s="1" t="str">
        <f>IFERROR(__xludf.DUMMYFUNCTION("GOOGLETRANSLATE(D2380,""fr"",""en"")"),"#VALUE!")</f>
        <v>#VALUE!</v>
      </c>
    </row>
    <row r="2381" ht="15.75" customHeight="1">
      <c r="A2381" s="1" t="s">
        <v>5856</v>
      </c>
      <c r="B2381" s="1">
        <v>4.0</v>
      </c>
      <c r="C2381" s="1" t="s">
        <v>5857</v>
      </c>
      <c r="D2381" s="1" t="s">
        <v>5858</v>
      </c>
      <c r="E2381" s="1" t="s">
        <v>10</v>
      </c>
      <c r="F2381" s="1" t="s">
        <v>11</v>
      </c>
      <c r="G2381" s="1" t="str">
        <f>IFERROR(__xludf.DUMMYFUNCTION("GOOGLETRANSLATE(D2381,""fr"",""en"")"),"#VALUE!")</f>
        <v>#VALUE!</v>
      </c>
    </row>
    <row r="2382" ht="15.75" customHeight="1">
      <c r="A2382" s="1" t="s">
        <v>3186</v>
      </c>
      <c r="B2382" s="1">
        <v>1.0</v>
      </c>
      <c r="C2382" s="1" t="s">
        <v>5859</v>
      </c>
      <c r="D2382" s="1" t="s">
        <v>5860</v>
      </c>
      <c r="E2382" s="1" t="s">
        <v>21</v>
      </c>
      <c r="F2382" s="1" t="s">
        <v>11</v>
      </c>
      <c r="G2382" s="1" t="str">
        <f>IFERROR(__xludf.DUMMYFUNCTION("GOOGLETRANSLATE(D2382,""fr"",""en"")"),"#VALUE!")</f>
        <v>#VALUE!</v>
      </c>
    </row>
    <row r="2383" ht="15.75" customHeight="1">
      <c r="A2383" s="1" t="s">
        <v>4437</v>
      </c>
      <c r="B2383" s="1">
        <v>3.0</v>
      </c>
      <c r="C2383" s="1" t="s">
        <v>5861</v>
      </c>
      <c r="D2383" s="1" t="s">
        <v>5862</v>
      </c>
      <c r="E2383" s="1" t="s">
        <v>21</v>
      </c>
      <c r="F2383" s="1" t="s">
        <v>11</v>
      </c>
      <c r="G2383" s="1" t="str">
        <f>IFERROR(__xludf.DUMMYFUNCTION("GOOGLETRANSLATE(D2383,""fr"",""en"")"),"#VALUE!")</f>
        <v>#VALUE!</v>
      </c>
    </row>
    <row r="2384" ht="15.75" customHeight="1">
      <c r="A2384" s="1" t="s">
        <v>5863</v>
      </c>
      <c r="B2384" s="1">
        <v>1.0</v>
      </c>
      <c r="C2384" s="1" t="s">
        <v>5864</v>
      </c>
      <c r="D2384" s="1" t="s">
        <v>5865</v>
      </c>
      <c r="E2384" s="1" t="s">
        <v>125</v>
      </c>
      <c r="F2384" s="1" t="s">
        <v>11</v>
      </c>
      <c r="G2384" s="1" t="str">
        <f>IFERROR(__xludf.DUMMYFUNCTION("GOOGLETRANSLATE(D2384,""fr"",""en"")"),"#VALUE!")</f>
        <v>#VALUE!</v>
      </c>
    </row>
    <row r="2385" ht="15.75" customHeight="1">
      <c r="A2385" s="1" t="s">
        <v>5866</v>
      </c>
      <c r="B2385" s="1">
        <v>3.0</v>
      </c>
      <c r="C2385" s="1" t="s">
        <v>5867</v>
      </c>
      <c r="D2385" s="1" t="s">
        <v>5868</v>
      </c>
      <c r="E2385" s="1" t="s">
        <v>226</v>
      </c>
      <c r="F2385" s="1" t="s">
        <v>11</v>
      </c>
      <c r="G2385" s="1" t="str">
        <f>IFERROR(__xludf.DUMMYFUNCTION("GOOGLETRANSLATE(D2385,""fr"",""en"")"),"#VALUE!")</f>
        <v>#VALUE!</v>
      </c>
    </row>
    <row r="2386" ht="15.75" customHeight="1">
      <c r="A2386" s="1" t="s">
        <v>4625</v>
      </c>
      <c r="B2386" s="1">
        <v>4.0</v>
      </c>
      <c r="C2386" s="1" t="s">
        <v>5869</v>
      </c>
      <c r="D2386" s="1" t="s">
        <v>5870</v>
      </c>
      <c r="E2386" s="1" t="s">
        <v>10</v>
      </c>
      <c r="F2386" s="1" t="s">
        <v>11</v>
      </c>
      <c r="G2386" s="1" t="str">
        <f>IFERROR(__xludf.DUMMYFUNCTION("GOOGLETRANSLATE(D2386,""fr"",""en"")"),"#VALUE!")</f>
        <v>#VALUE!</v>
      </c>
    </row>
    <row r="2387" ht="15.75" customHeight="1">
      <c r="A2387" s="1" t="s">
        <v>710</v>
      </c>
      <c r="B2387" s="1">
        <v>5.0</v>
      </c>
      <c r="C2387" s="1" t="s">
        <v>5871</v>
      </c>
      <c r="D2387" s="1" t="s">
        <v>5872</v>
      </c>
      <c r="E2387" s="1" t="s">
        <v>65</v>
      </c>
      <c r="F2387" s="1" t="s">
        <v>66</v>
      </c>
      <c r="G2387" s="1" t="str">
        <f>IFERROR(__xludf.DUMMYFUNCTION("GOOGLETRANSLATE(D2387,""fr"",""en"")"),"#VALUE!")</f>
        <v>#VALUE!</v>
      </c>
    </row>
    <row r="2388" ht="15.75" customHeight="1">
      <c r="A2388" s="1" t="s">
        <v>2106</v>
      </c>
      <c r="B2388" s="1">
        <v>5.0</v>
      </c>
      <c r="C2388" s="1" t="s">
        <v>5873</v>
      </c>
      <c r="D2388" s="1" t="s">
        <v>5874</v>
      </c>
      <c r="E2388" s="1" t="s">
        <v>65</v>
      </c>
      <c r="F2388" s="1" t="s">
        <v>66</v>
      </c>
      <c r="G2388" s="1" t="str">
        <f>IFERROR(__xludf.DUMMYFUNCTION("GOOGLETRANSLATE(D2388,""fr"",""en"")"),"#VALUE!")</f>
        <v>#VALUE!</v>
      </c>
    </row>
    <row r="2389" ht="15.75" customHeight="1">
      <c r="A2389" s="1" t="s">
        <v>320</v>
      </c>
      <c r="B2389" s="1">
        <v>3.0</v>
      </c>
      <c r="C2389" s="1" t="s">
        <v>5875</v>
      </c>
      <c r="D2389" s="1" t="s">
        <v>5876</v>
      </c>
      <c r="E2389" s="1" t="s">
        <v>10</v>
      </c>
      <c r="F2389" s="1" t="s">
        <v>11</v>
      </c>
      <c r="G2389" s="1" t="str">
        <f>IFERROR(__xludf.DUMMYFUNCTION("GOOGLETRANSLATE(D2389,""fr"",""en"")"),"#VALUE!")</f>
        <v>#VALUE!</v>
      </c>
    </row>
    <row r="2390" ht="15.75" customHeight="1">
      <c r="A2390" s="1" t="s">
        <v>179</v>
      </c>
      <c r="B2390" s="1">
        <v>4.0</v>
      </c>
      <c r="C2390" s="1" t="s">
        <v>5877</v>
      </c>
      <c r="D2390" s="1" t="s">
        <v>5878</v>
      </c>
      <c r="E2390" s="1" t="s">
        <v>21</v>
      </c>
      <c r="F2390" s="1" t="s">
        <v>11</v>
      </c>
      <c r="G2390" s="1" t="str">
        <f>IFERROR(__xludf.DUMMYFUNCTION("GOOGLETRANSLATE(D2390,""fr"",""en"")"),"#VALUE!")</f>
        <v>#VALUE!</v>
      </c>
    </row>
    <row r="2391" ht="15.75" customHeight="1">
      <c r="A2391" s="1" t="s">
        <v>314</v>
      </c>
      <c r="B2391" s="1">
        <v>5.0</v>
      </c>
      <c r="C2391" s="1" t="s">
        <v>5879</v>
      </c>
      <c r="D2391" s="1" t="s">
        <v>5880</v>
      </c>
      <c r="E2391" s="1" t="s">
        <v>21</v>
      </c>
      <c r="F2391" s="1" t="s">
        <v>11</v>
      </c>
      <c r="G2391" s="1" t="str">
        <f>IFERROR(__xludf.DUMMYFUNCTION("GOOGLETRANSLATE(D2391,""fr"",""en"")"),"#VALUE!")</f>
        <v>#VALUE!</v>
      </c>
    </row>
    <row r="2392" ht="15.75" customHeight="1">
      <c r="A2392" s="1" t="s">
        <v>5881</v>
      </c>
      <c r="B2392" s="1">
        <v>2.0</v>
      </c>
      <c r="C2392" s="1" t="s">
        <v>5882</v>
      </c>
      <c r="D2392" s="1" t="s">
        <v>5883</v>
      </c>
      <c r="E2392" s="1" t="s">
        <v>10</v>
      </c>
      <c r="F2392" s="1" t="s">
        <v>11</v>
      </c>
      <c r="G2392" s="1" t="str">
        <f>IFERROR(__xludf.DUMMYFUNCTION("GOOGLETRANSLATE(D2392,""fr"",""en"")"),"#VALUE!")</f>
        <v>#VALUE!</v>
      </c>
    </row>
    <row r="2393" ht="15.75" customHeight="1">
      <c r="A2393" s="1" t="s">
        <v>4907</v>
      </c>
      <c r="B2393" s="1">
        <v>1.0</v>
      </c>
      <c r="C2393" s="1" t="s">
        <v>5884</v>
      </c>
      <c r="D2393" s="1" t="s">
        <v>5885</v>
      </c>
      <c r="E2393" s="1" t="s">
        <v>373</v>
      </c>
      <c r="F2393" s="1" t="s">
        <v>30</v>
      </c>
      <c r="G2393" s="1" t="str">
        <f>IFERROR(__xludf.DUMMYFUNCTION("GOOGLETRANSLATE(D2393,""fr"",""en"")"),"#VALUE!")</f>
        <v>#VALUE!</v>
      </c>
    </row>
    <row r="2394" ht="15.75" customHeight="1">
      <c r="A2394" s="1" t="s">
        <v>5886</v>
      </c>
      <c r="B2394" s="1">
        <v>1.0</v>
      </c>
      <c r="C2394" s="1" t="s">
        <v>5887</v>
      </c>
      <c r="D2394" s="1" t="s">
        <v>5888</v>
      </c>
      <c r="E2394" s="1" t="s">
        <v>117</v>
      </c>
      <c r="F2394" s="1" t="s">
        <v>118</v>
      </c>
      <c r="G2394" s="1" t="str">
        <f>IFERROR(__xludf.DUMMYFUNCTION("GOOGLETRANSLATE(D2394,""fr"",""en"")"),"#VALUE!")</f>
        <v>#VALUE!</v>
      </c>
    </row>
    <row r="2395" ht="15.75" customHeight="1">
      <c r="A2395" s="1" t="s">
        <v>267</v>
      </c>
      <c r="B2395" s="1">
        <v>5.0</v>
      </c>
      <c r="C2395" s="1" t="s">
        <v>5889</v>
      </c>
      <c r="D2395" s="1" t="s">
        <v>5890</v>
      </c>
      <c r="E2395" s="1" t="s">
        <v>10</v>
      </c>
      <c r="F2395" s="1" t="s">
        <v>11</v>
      </c>
      <c r="G2395" s="1" t="str">
        <f>IFERROR(__xludf.DUMMYFUNCTION("GOOGLETRANSLATE(D2395,""fr"",""en"")"),"#VALUE!")</f>
        <v>#VALUE!</v>
      </c>
    </row>
    <row r="2396" ht="15.75" customHeight="1">
      <c r="A2396" s="1" t="s">
        <v>1940</v>
      </c>
      <c r="B2396" s="1">
        <v>5.0</v>
      </c>
      <c r="C2396" s="1" t="s">
        <v>5891</v>
      </c>
      <c r="D2396" s="1" t="s">
        <v>5892</v>
      </c>
      <c r="E2396" s="1" t="s">
        <v>10</v>
      </c>
      <c r="F2396" s="1" t="s">
        <v>11</v>
      </c>
      <c r="G2396" s="1" t="str">
        <f>IFERROR(__xludf.DUMMYFUNCTION("GOOGLETRANSLATE(D2396,""fr"",""en"")"),"#VALUE!")</f>
        <v>#VALUE!</v>
      </c>
    </row>
    <row r="2397" ht="15.75" customHeight="1">
      <c r="A2397" s="1" t="s">
        <v>3129</v>
      </c>
      <c r="B2397" s="1">
        <v>5.0</v>
      </c>
      <c r="C2397" s="1" t="s">
        <v>5893</v>
      </c>
      <c r="D2397" s="1" t="s">
        <v>5894</v>
      </c>
      <c r="E2397" s="1" t="s">
        <v>21</v>
      </c>
      <c r="F2397" s="1" t="s">
        <v>11</v>
      </c>
      <c r="G2397" s="1" t="str">
        <f>IFERROR(__xludf.DUMMYFUNCTION("GOOGLETRANSLATE(D2397,""fr"",""en"")"),"#VALUE!")</f>
        <v>#VALUE!</v>
      </c>
    </row>
    <row r="2398" ht="15.75" customHeight="1">
      <c r="A2398" s="1" t="s">
        <v>255</v>
      </c>
      <c r="B2398" s="1">
        <v>3.0</v>
      </c>
      <c r="C2398" s="1" t="s">
        <v>5895</v>
      </c>
      <c r="D2398" s="1" t="s">
        <v>5896</v>
      </c>
      <c r="E2398" s="1" t="s">
        <v>21</v>
      </c>
      <c r="F2398" s="1" t="s">
        <v>11</v>
      </c>
      <c r="G2398" s="1" t="str">
        <f>IFERROR(__xludf.DUMMYFUNCTION("GOOGLETRANSLATE(D2398,""fr"",""en"")"),"#VALUE!")</f>
        <v>#VALUE!</v>
      </c>
    </row>
    <row r="2399" ht="15.75" customHeight="1">
      <c r="A2399" s="1" t="s">
        <v>5897</v>
      </c>
      <c r="B2399" s="1">
        <v>1.0</v>
      </c>
      <c r="C2399" s="1" t="s">
        <v>5898</v>
      </c>
      <c r="D2399" s="1" t="s">
        <v>5899</v>
      </c>
      <c r="E2399" s="1" t="s">
        <v>109</v>
      </c>
      <c r="F2399" s="1" t="s">
        <v>11</v>
      </c>
      <c r="G2399" s="1" t="str">
        <f>IFERROR(__xludf.DUMMYFUNCTION("GOOGLETRANSLATE(D2399,""fr"",""en"")"),"Fairly expensive insurance.
Quite difficult communication.
Very complicated to terminate insurance with them, they always have a pretext (can) so as not to terminate insurance.
TO FLEE !!!")</f>
        <v>Fairly expensive insurance.
Quite difficult communication.
Very complicated to terminate insurance with them, they always have a pretext (can) so as not to terminate insurance.
TO FLEE !!!</v>
      </c>
    </row>
    <row r="2400" ht="15.75" customHeight="1">
      <c r="A2400" s="1" t="s">
        <v>5900</v>
      </c>
      <c r="B2400" s="1">
        <v>2.0</v>
      </c>
      <c r="C2400" s="1" t="s">
        <v>5901</v>
      </c>
      <c r="D2400" s="1" t="s">
        <v>5902</v>
      </c>
      <c r="E2400" s="1" t="s">
        <v>103</v>
      </c>
      <c r="F2400" s="1" t="s">
        <v>48</v>
      </c>
      <c r="G2400" s="1" t="str">
        <f>IFERROR(__xludf.DUMMYFUNCTION("GOOGLETRANSLATE(D2400,""fr"",""en"")"),"#VALUE!")</f>
        <v>#VALUE!</v>
      </c>
    </row>
    <row r="2401" ht="15.75" customHeight="1">
      <c r="A2401" s="1" t="s">
        <v>5903</v>
      </c>
      <c r="B2401" s="1">
        <v>1.0</v>
      </c>
      <c r="C2401" s="1" t="s">
        <v>5904</v>
      </c>
      <c r="D2401" s="1" t="s">
        <v>5905</v>
      </c>
      <c r="E2401" s="1" t="s">
        <v>125</v>
      </c>
      <c r="F2401" s="1" t="s">
        <v>110</v>
      </c>
      <c r="G2401" s="1" t="str">
        <f>IFERROR(__xludf.DUMMYFUNCTION("GOOGLETRANSLATE(D2401,""fr"",""en"")"),"#VALUE!")</f>
        <v>#VALUE!</v>
      </c>
    </row>
    <row r="2402" ht="15.75" customHeight="1">
      <c r="A2402" s="1" t="s">
        <v>1218</v>
      </c>
      <c r="B2402" s="1">
        <v>4.0</v>
      </c>
      <c r="C2402" s="1" t="s">
        <v>5906</v>
      </c>
      <c r="D2402" s="1" t="s">
        <v>5907</v>
      </c>
      <c r="E2402" s="1" t="s">
        <v>21</v>
      </c>
      <c r="F2402" s="1" t="s">
        <v>11</v>
      </c>
      <c r="G2402" s="1" t="str">
        <f>IFERROR(__xludf.DUMMYFUNCTION("GOOGLETRANSLATE(D2402,""fr"",""en"")"),"#VALUE!")</f>
        <v>#VALUE!</v>
      </c>
    </row>
    <row r="2403" ht="15.75" customHeight="1">
      <c r="A2403" s="1" t="s">
        <v>5908</v>
      </c>
      <c r="B2403" s="1">
        <v>5.0</v>
      </c>
      <c r="C2403" s="1" t="s">
        <v>5909</v>
      </c>
      <c r="D2403" s="1" t="s">
        <v>5910</v>
      </c>
      <c r="E2403" s="1" t="s">
        <v>21</v>
      </c>
      <c r="F2403" s="1" t="s">
        <v>11</v>
      </c>
      <c r="G2403" s="1" t="str">
        <f>IFERROR(__xludf.DUMMYFUNCTION("GOOGLETRANSLATE(D2403,""fr"",""en"")"),"#VALUE!")</f>
        <v>#VALUE!</v>
      </c>
    </row>
    <row r="2404" ht="15.75" customHeight="1">
      <c r="A2404" s="1" t="s">
        <v>3856</v>
      </c>
      <c r="B2404" s="1">
        <v>4.0</v>
      </c>
      <c r="C2404" s="1" t="s">
        <v>5911</v>
      </c>
      <c r="D2404" s="1" t="s">
        <v>5912</v>
      </c>
      <c r="E2404" s="1" t="s">
        <v>109</v>
      </c>
      <c r="F2404" s="1" t="s">
        <v>110</v>
      </c>
      <c r="G2404" s="1" t="str">
        <f>IFERROR(__xludf.DUMMYFUNCTION("GOOGLETRANSLATE(D2404,""fr"",""en"")"),"#VALUE!")</f>
        <v>#VALUE!</v>
      </c>
    </row>
    <row r="2405" ht="15.75" customHeight="1">
      <c r="A2405" s="1" t="s">
        <v>5518</v>
      </c>
      <c r="B2405" s="1">
        <v>1.0</v>
      </c>
      <c r="C2405" s="1" t="s">
        <v>5913</v>
      </c>
      <c r="D2405" s="1" t="s">
        <v>5914</v>
      </c>
      <c r="E2405" s="1" t="s">
        <v>73</v>
      </c>
      <c r="F2405" s="1" t="s">
        <v>30</v>
      </c>
      <c r="G2405" s="1" t="str">
        <f>IFERROR(__xludf.DUMMYFUNCTION("GOOGLETRANSLATE(D2405,""fr"",""en"")"),"#VALUE!")</f>
        <v>#VALUE!</v>
      </c>
    </row>
    <row r="2406" ht="15.75" customHeight="1">
      <c r="A2406" s="1" t="s">
        <v>326</v>
      </c>
      <c r="B2406" s="1">
        <v>5.0</v>
      </c>
      <c r="C2406" s="1" t="s">
        <v>5915</v>
      </c>
      <c r="D2406" s="1" t="s">
        <v>5916</v>
      </c>
      <c r="E2406" s="1" t="s">
        <v>21</v>
      </c>
      <c r="F2406" s="1" t="s">
        <v>11</v>
      </c>
      <c r="G2406" s="1" t="str">
        <f>IFERROR(__xludf.DUMMYFUNCTION("GOOGLETRANSLATE(D2406,""fr"",""en"")"),"#VALUE!")</f>
        <v>#VALUE!</v>
      </c>
    </row>
    <row r="2407" ht="15.75" customHeight="1">
      <c r="A2407" s="1" t="s">
        <v>1929</v>
      </c>
      <c r="B2407" s="1">
        <v>2.0</v>
      </c>
      <c r="C2407" s="1" t="s">
        <v>5917</v>
      </c>
      <c r="D2407" s="1" t="s">
        <v>5918</v>
      </c>
      <c r="E2407" s="1" t="s">
        <v>25</v>
      </c>
      <c r="F2407" s="1" t="s">
        <v>11</v>
      </c>
      <c r="G2407" s="1" t="str">
        <f>IFERROR(__xludf.DUMMYFUNCTION("GOOGLETRANSLATE(D2407,""fr"",""en"")"),"#VALUE!")</f>
        <v>#VALUE!</v>
      </c>
    </row>
    <row r="2408" ht="15.75" customHeight="1">
      <c r="A2408" s="1" t="s">
        <v>1177</v>
      </c>
      <c r="B2408" s="1">
        <v>1.0</v>
      </c>
      <c r="C2408" s="1" t="s">
        <v>5919</v>
      </c>
      <c r="D2408" s="1" t="s">
        <v>5920</v>
      </c>
      <c r="E2408" s="1" t="s">
        <v>554</v>
      </c>
      <c r="F2408" s="1" t="s">
        <v>30</v>
      </c>
      <c r="G2408" s="1" t="str">
        <f>IFERROR(__xludf.DUMMYFUNCTION("GOOGLETRANSLATE(D2408,""fr"",""en"")"),"#VALUE!")</f>
        <v>#VALUE!</v>
      </c>
    </row>
    <row r="2409" ht="15.75" customHeight="1">
      <c r="A2409" s="1" t="s">
        <v>3092</v>
      </c>
      <c r="B2409" s="1">
        <v>1.0</v>
      </c>
      <c r="C2409" s="1" t="s">
        <v>5921</v>
      </c>
      <c r="D2409" s="1" t="s">
        <v>5922</v>
      </c>
      <c r="E2409" s="1" t="s">
        <v>34</v>
      </c>
      <c r="F2409" s="1" t="s">
        <v>30</v>
      </c>
      <c r="G2409" s="1" t="str">
        <f>IFERROR(__xludf.DUMMYFUNCTION("GOOGLETRANSLATE(D2409,""fr"",""en"")"),"#VALUE!")</f>
        <v>#VALUE!</v>
      </c>
    </row>
    <row r="2410" ht="15.75" customHeight="1">
      <c r="A2410" s="1" t="s">
        <v>2809</v>
      </c>
      <c r="B2410" s="1">
        <v>1.0</v>
      </c>
      <c r="C2410" s="1" t="s">
        <v>5923</v>
      </c>
      <c r="D2410" s="1" t="s">
        <v>5924</v>
      </c>
      <c r="E2410" s="1" t="s">
        <v>250</v>
      </c>
      <c r="F2410" s="1" t="s">
        <v>30</v>
      </c>
      <c r="G2410" s="1" t="str">
        <f>IFERROR(__xludf.DUMMYFUNCTION("GOOGLETRANSLATE(D2410,""fr"",""en"")"),"#VALUE!")</f>
        <v>#VALUE!</v>
      </c>
    </row>
    <row r="2411" ht="15.75" customHeight="1">
      <c r="A2411" s="1" t="s">
        <v>5925</v>
      </c>
      <c r="B2411" s="1">
        <v>2.0</v>
      </c>
      <c r="C2411" s="1" t="s">
        <v>5926</v>
      </c>
      <c r="D2411" s="1" t="s">
        <v>5927</v>
      </c>
      <c r="E2411" s="1" t="s">
        <v>169</v>
      </c>
      <c r="F2411" s="1" t="s">
        <v>11</v>
      </c>
      <c r="G2411" s="1" t="str">
        <f>IFERROR(__xludf.DUMMYFUNCTION("GOOGLETRANSLATE(D2411,""fr"",""en"")"),"#VALUE!")</f>
        <v>#VALUE!</v>
      </c>
    </row>
    <row r="2412" ht="15.75" customHeight="1">
      <c r="A2412" s="1" t="s">
        <v>5928</v>
      </c>
      <c r="B2412" s="1">
        <v>2.0</v>
      </c>
      <c r="C2412" s="1" t="s">
        <v>5929</v>
      </c>
      <c r="D2412" s="1" t="s">
        <v>5930</v>
      </c>
      <c r="E2412" s="1" t="s">
        <v>10</v>
      </c>
      <c r="F2412" s="1" t="s">
        <v>11</v>
      </c>
      <c r="G2412" s="1" t="str">
        <f>IFERROR(__xludf.DUMMYFUNCTION("GOOGLETRANSLATE(D2412,""fr"",""en"")"),"#VALUE!")</f>
        <v>#VALUE!</v>
      </c>
    </row>
    <row r="2413" ht="15.75" customHeight="1">
      <c r="A2413" s="1" t="s">
        <v>5488</v>
      </c>
      <c r="B2413" s="1">
        <v>3.0</v>
      </c>
      <c r="C2413" s="1" t="s">
        <v>5931</v>
      </c>
      <c r="D2413" s="1" t="s">
        <v>5932</v>
      </c>
      <c r="E2413" s="1" t="s">
        <v>10</v>
      </c>
      <c r="F2413" s="1" t="s">
        <v>11</v>
      </c>
      <c r="G2413" s="1" t="str">
        <f>IFERROR(__xludf.DUMMYFUNCTION("GOOGLETRANSLATE(D2413,""fr"",""en"")"),"#VALUE!")</f>
        <v>#VALUE!</v>
      </c>
    </row>
    <row r="2414" ht="15.75" customHeight="1">
      <c r="A2414" s="1" t="s">
        <v>5933</v>
      </c>
      <c r="B2414" s="1">
        <v>1.0</v>
      </c>
      <c r="C2414" s="1" t="s">
        <v>5934</v>
      </c>
      <c r="D2414" s="1" t="s">
        <v>5935</v>
      </c>
      <c r="E2414" s="1" t="s">
        <v>25</v>
      </c>
      <c r="F2414" s="1" t="s">
        <v>11</v>
      </c>
      <c r="G2414" s="1" t="str">
        <f>IFERROR(__xludf.DUMMYFUNCTION("GOOGLETRANSLATE(D2414,""fr"",""en"")"),"#VALUE!")</f>
        <v>#VALUE!</v>
      </c>
    </row>
    <row r="2415" ht="15.75" customHeight="1">
      <c r="A2415" s="1" t="s">
        <v>977</v>
      </c>
      <c r="B2415" s="1">
        <v>4.0</v>
      </c>
      <c r="C2415" s="1" t="s">
        <v>5936</v>
      </c>
      <c r="D2415" s="1" t="s">
        <v>5937</v>
      </c>
      <c r="E2415" s="1" t="s">
        <v>25</v>
      </c>
      <c r="F2415" s="1" t="s">
        <v>11</v>
      </c>
      <c r="G2415" s="1" t="str">
        <f>IFERROR(__xludf.DUMMYFUNCTION("GOOGLETRANSLATE(D2415,""fr"",""en"")"),"#VALUE!")</f>
        <v>#VALUE!</v>
      </c>
    </row>
    <row r="2416" ht="15.75" customHeight="1">
      <c r="A2416" s="1" t="s">
        <v>445</v>
      </c>
      <c r="B2416" s="1">
        <v>4.0</v>
      </c>
      <c r="C2416" s="1" t="s">
        <v>5938</v>
      </c>
      <c r="D2416" s="1" t="s">
        <v>5939</v>
      </c>
      <c r="E2416" s="1" t="s">
        <v>21</v>
      </c>
      <c r="F2416" s="1" t="s">
        <v>11</v>
      </c>
      <c r="G2416" s="1" t="str">
        <f>IFERROR(__xludf.DUMMYFUNCTION("GOOGLETRANSLATE(D2416,""fr"",""en"")"),"#VALUE!")</f>
        <v>#VALUE!</v>
      </c>
    </row>
    <row r="2417" ht="15.75" customHeight="1">
      <c r="A2417" s="1" t="s">
        <v>439</v>
      </c>
      <c r="B2417" s="1">
        <v>4.0</v>
      </c>
      <c r="C2417" s="1" t="s">
        <v>5940</v>
      </c>
      <c r="D2417" s="1" t="s">
        <v>5941</v>
      </c>
      <c r="E2417" s="1" t="s">
        <v>21</v>
      </c>
      <c r="F2417" s="1" t="s">
        <v>11</v>
      </c>
      <c r="G2417" s="1" t="str">
        <f>IFERROR(__xludf.DUMMYFUNCTION("GOOGLETRANSLATE(D2417,""fr"",""en"")"),"#VALUE!")</f>
        <v>#VALUE!</v>
      </c>
    </row>
    <row r="2418" ht="15.75" customHeight="1">
      <c r="A2418" s="1" t="s">
        <v>132</v>
      </c>
      <c r="B2418" s="1">
        <v>4.0</v>
      </c>
      <c r="C2418" s="1" t="s">
        <v>5942</v>
      </c>
      <c r="D2418" s="1" t="s">
        <v>5943</v>
      </c>
      <c r="E2418" s="1" t="s">
        <v>169</v>
      </c>
      <c r="F2418" s="1" t="s">
        <v>11</v>
      </c>
      <c r="G2418" s="1" t="str">
        <f>IFERROR(__xludf.DUMMYFUNCTION("GOOGLETRANSLATE(D2418,""fr"",""en"")"),"#VALUE!")</f>
        <v>#VALUE!</v>
      </c>
    </row>
    <row r="2419" ht="15.75" customHeight="1">
      <c r="A2419" s="1" t="s">
        <v>5944</v>
      </c>
      <c r="B2419" s="1">
        <v>2.0</v>
      </c>
      <c r="C2419" s="1" t="s">
        <v>5945</v>
      </c>
      <c r="D2419" s="1" t="s">
        <v>5946</v>
      </c>
      <c r="E2419" s="1" t="s">
        <v>519</v>
      </c>
      <c r="F2419" s="1" t="s">
        <v>118</v>
      </c>
      <c r="G2419" s="1" t="str">
        <f>IFERROR(__xludf.DUMMYFUNCTION("GOOGLETRANSLATE(D2419,""fr"",""en"")"),"#VALUE!")</f>
        <v>#VALUE!</v>
      </c>
    </row>
    <row r="2420" ht="15.75" customHeight="1">
      <c r="A2420" s="1" t="s">
        <v>5947</v>
      </c>
      <c r="B2420" s="1">
        <v>1.0</v>
      </c>
      <c r="C2420" s="1" t="s">
        <v>5948</v>
      </c>
      <c r="D2420" s="1" t="s">
        <v>5949</v>
      </c>
      <c r="E2420" s="1" t="s">
        <v>38</v>
      </c>
      <c r="F2420" s="1" t="s">
        <v>39</v>
      </c>
      <c r="G2420" s="1" t="str">
        <f>IFERROR(__xludf.DUMMYFUNCTION("GOOGLETRANSLATE(D2420,""fr"",""en"")"),"#VALUE!")</f>
        <v>#VALUE!</v>
      </c>
    </row>
    <row r="2421" ht="15.75" customHeight="1">
      <c r="A2421" s="1" t="s">
        <v>1062</v>
      </c>
      <c r="B2421" s="1">
        <v>5.0</v>
      </c>
      <c r="C2421" s="1" t="s">
        <v>5950</v>
      </c>
      <c r="D2421" s="1" t="s">
        <v>5951</v>
      </c>
      <c r="E2421" s="1" t="s">
        <v>10</v>
      </c>
      <c r="F2421" s="1" t="s">
        <v>11</v>
      </c>
      <c r="G2421" s="1" t="str">
        <f>IFERROR(__xludf.DUMMYFUNCTION("GOOGLETRANSLATE(D2421,""fr"",""en"")"),"#VALUE!")</f>
        <v>#VALUE!</v>
      </c>
    </row>
    <row r="2422" ht="15.75" customHeight="1">
      <c r="A2422" s="1" t="s">
        <v>277</v>
      </c>
      <c r="B2422" s="1">
        <v>1.0</v>
      </c>
      <c r="C2422" s="1" t="s">
        <v>5952</v>
      </c>
      <c r="D2422" s="1" t="s">
        <v>5953</v>
      </c>
      <c r="E2422" s="1" t="s">
        <v>373</v>
      </c>
      <c r="F2422" s="1" t="s">
        <v>30</v>
      </c>
      <c r="G2422" s="1" t="str">
        <f>IFERROR(__xludf.DUMMYFUNCTION("GOOGLETRANSLATE(D2422,""fr"",""en"")"),"#VALUE!")</f>
        <v>#VALUE!</v>
      </c>
    </row>
    <row r="2423" ht="15.75" customHeight="1">
      <c r="A2423" s="1" t="s">
        <v>899</v>
      </c>
      <c r="B2423" s="1">
        <v>2.0</v>
      </c>
      <c r="C2423" s="1" t="s">
        <v>5954</v>
      </c>
      <c r="D2423" s="1" t="s">
        <v>5955</v>
      </c>
      <c r="E2423" s="1" t="s">
        <v>484</v>
      </c>
      <c r="F2423" s="1" t="s">
        <v>118</v>
      </c>
      <c r="G2423" s="1" t="str">
        <f>IFERROR(__xludf.DUMMYFUNCTION("GOOGLETRANSLATE(D2423,""fr"",""en"")"),"#VALUE!")</f>
        <v>#VALUE!</v>
      </c>
    </row>
    <row r="2424" ht="15.75" customHeight="1">
      <c r="A2424" s="1" t="s">
        <v>2911</v>
      </c>
      <c r="B2424" s="1">
        <v>5.0</v>
      </c>
      <c r="C2424" s="1" t="s">
        <v>5956</v>
      </c>
      <c r="D2424" s="1" t="s">
        <v>5957</v>
      </c>
      <c r="E2424" s="1" t="s">
        <v>614</v>
      </c>
      <c r="F2424" s="1" t="s">
        <v>30</v>
      </c>
      <c r="G2424" s="1" t="str">
        <f>IFERROR(__xludf.DUMMYFUNCTION("GOOGLETRANSLATE(D2424,""fr"",""en"")"),"#VALUE!")</f>
        <v>#VALUE!</v>
      </c>
    </row>
    <row r="2425" ht="15.75" customHeight="1">
      <c r="A2425" s="1" t="s">
        <v>1833</v>
      </c>
      <c r="B2425" s="1">
        <v>3.0</v>
      </c>
      <c r="C2425" s="1" t="s">
        <v>5958</v>
      </c>
      <c r="D2425" s="1" t="s">
        <v>5959</v>
      </c>
      <c r="E2425" s="1" t="s">
        <v>38</v>
      </c>
      <c r="F2425" s="1" t="s">
        <v>39</v>
      </c>
      <c r="G2425" s="1" t="str">
        <f>IFERROR(__xludf.DUMMYFUNCTION("GOOGLETRANSLATE(D2425,""fr"",""en"")"),"#VALUE!")</f>
        <v>#VALUE!</v>
      </c>
    </row>
    <row r="2426" ht="15.75" customHeight="1">
      <c r="A2426" s="1" t="s">
        <v>1581</v>
      </c>
      <c r="B2426" s="1">
        <v>5.0</v>
      </c>
      <c r="C2426" s="1" t="s">
        <v>5960</v>
      </c>
      <c r="D2426" s="1" t="s">
        <v>5961</v>
      </c>
      <c r="E2426" s="1" t="s">
        <v>21</v>
      </c>
      <c r="F2426" s="1" t="s">
        <v>11</v>
      </c>
      <c r="G2426" s="1" t="str">
        <f>IFERROR(__xludf.DUMMYFUNCTION("GOOGLETRANSLATE(D2426,""fr"",""en"")"),"#VALUE!")</f>
        <v>#VALUE!</v>
      </c>
    </row>
    <row r="2427" ht="15.75" customHeight="1">
      <c r="A2427" s="1" t="s">
        <v>994</v>
      </c>
      <c r="B2427" s="1">
        <v>2.0</v>
      </c>
      <c r="C2427" s="1" t="s">
        <v>5962</v>
      </c>
      <c r="D2427" s="1" t="s">
        <v>5963</v>
      </c>
      <c r="E2427" s="1" t="s">
        <v>109</v>
      </c>
      <c r="F2427" s="1" t="s">
        <v>110</v>
      </c>
      <c r="G2427" s="1" t="str">
        <f>IFERROR(__xludf.DUMMYFUNCTION("GOOGLETRANSLATE(D2427,""fr"",""en"")"),"#VALUE!")</f>
        <v>#VALUE!</v>
      </c>
    </row>
    <row r="2428" ht="15.75" customHeight="1">
      <c r="A2428" s="1" t="s">
        <v>5964</v>
      </c>
      <c r="B2428" s="1">
        <v>1.0</v>
      </c>
      <c r="C2428" s="1" t="s">
        <v>5965</v>
      </c>
      <c r="D2428" s="1" t="s">
        <v>5966</v>
      </c>
      <c r="E2428" s="1" t="s">
        <v>296</v>
      </c>
      <c r="F2428" s="1" t="s">
        <v>11</v>
      </c>
      <c r="G2428" s="1" t="str">
        <f>IFERROR(__xludf.DUMMYFUNCTION("GOOGLETRANSLATE(D2428,""fr"",""en"")"),"#VALUE!")</f>
        <v>#VALUE!</v>
      </c>
    </row>
    <row r="2429" ht="15.75" customHeight="1">
      <c r="A2429" s="1" t="s">
        <v>239</v>
      </c>
      <c r="B2429" s="1">
        <v>1.0</v>
      </c>
      <c r="C2429" s="1" t="s">
        <v>5967</v>
      </c>
      <c r="D2429" s="1" t="s">
        <v>5968</v>
      </c>
      <c r="E2429" s="1" t="s">
        <v>52</v>
      </c>
      <c r="F2429" s="1" t="s">
        <v>110</v>
      </c>
      <c r="G2429" s="1" t="str">
        <f>IFERROR(__xludf.DUMMYFUNCTION("GOOGLETRANSLATE(D2429,""fr"",""en"")"),"#VALUE!")</f>
        <v>#VALUE!</v>
      </c>
    </row>
    <row r="2430" ht="15.75" customHeight="1">
      <c r="A2430" s="1" t="s">
        <v>5969</v>
      </c>
      <c r="B2430" s="1">
        <v>1.0</v>
      </c>
      <c r="C2430" s="1" t="s">
        <v>5970</v>
      </c>
      <c r="D2430" s="1" t="s">
        <v>5971</v>
      </c>
      <c r="E2430" s="1" t="s">
        <v>646</v>
      </c>
      <c r="F2430" s="1" t="s">
        <v>39</v>
      </c>
      <c r="G2430" s="1" t="str">
        <f>IFERROR(__xludf.DUMMYFUNCTION("GOOGLETRANSLATE(D2430,""fr"",""en"")"),"#VALUE!")</f>
        <v>#VALUE!</v>
      </c>
    </row>
    <row r="2431" ht="15.75" customHeight="1">
      <c r="A2431" s="1" t="s">
        <v>1344</v>
      </c>
      <c r="B2431" s="1">
        <v>4.0</v>
      </c>
      <c r="C2431" s="1" t="s">
        <v>5972</v>
      </c>
      <c r="D2431" s="1" t="s">
        <v>5973</v>
      </c>
      <c r="E2431" s="1" t="s">
        <v>10</v>
      </c>
      <c r="F2431" s="1" t="s">
        <v>11</v>
      </c>
      <c r="G2431" s="1" t="str">
        <f>IFERROR(__xludf.DUMMYFUNCTION("GOOGLETRANSLATE(D2431,""fr"",""en"")"),"#VALUE!")</f>
        <v>#VALUE!</v>
      </c>
    </row>
    <row r="2432" ht="15.75" customHeight="1">
      <c r="A2432" s="1" t="s">
        <v>1518</v>
      </c>
      <c r="B2432" s="1">
        <v>1.0</v>
      </c>
      <c r="C2432" s="1" t="s">
        <v>5974</v>
      </c>
      <c r="D2432" s="1" t="s">
        <v>5975</v>
      </c>
      <c r="E2432" s="1" t="s">
        <v>109</v>
      </c>
      <c r="F2432" s="1" t="s">
        <v>110</v>
      </c>
      <c r="G2432" s="1" t="str">
        <f>IFERROR(__xludf.DUMMYFUNCTION("GOOGLETRANSLATE(D2432,""fr"",""en"")"),"#VALUE!")</f>
        <v>#VALUE!</v>
      </c>
    </row>
    <row r="2433" ht="15.75" customHeight="1">
      <c r="A2433" s="1" t="s">
        <v>4045</v>
      </c>
      <c r="B2433" s="1">
        <v>5.0</v>
      </c>
      <c r="C2433" s="1" t="s">
        <v>5976</v>
      </c>
      <c r="D2433" s="1" t="s">
        <v>5977</v>
      </c>
      <c r="E2433" s="1" t="s">
        <v>103</v>
      </c>
      <c r="F2433" s="1" t="s">
        <v>48</v>
      </c>
      <c r="G2433" s="1" t="str">
        <f>IFERROR(__xludf.DUMMYFUNCTION("GOOGLETRANSLATE(D2433,""fr"",""en"")"),"#VALUE!")</f>
        <v>#VALUE!</v>
      </c>
    </row>
    <row r="2434" ht="15.75" customHeight="1">
      <c r="A2434" s="1" t="s">
        <v>1253</v>
      </c>
      <c r="B2434" s="1">
        <v>1.0</v>
      </c>
      <c r="C2434" s="1" t="s">
        <v>5978</v>
      </c>
      <c r="D2434" s="1" t="s">
        <v>5979</v>
      </c>
      <c r="E2434" s="1" t="s">
        <v>29</v>
      </c>
      <c r="F2434" s="1" t="s">
        <v>30</v>
      </c>
      <c r="G2434" s="1" t="str">
        <f>IFERROR(__xludf.DUMMYFUNCTION("GOOGLETRANSLATE(D2434,""fr"",""en"")"),"#VALUE!")</f>
        <v>#VALUE!</v>
      </c>
    </row>
    <row r="2435" ht="15.75" customHeight="1">
      <c r="A2435" s="1" t="s">
        <v>5925</v>
      </c>
      <c r="B2435" s="1">
        <v>1.0</v>
      </c>
      <c r="C2435" s="1" t="s">
        <v>5980</v>
      </c>
      <c r="D2435" s="1" t="s">
        <v>5981</v>
      </c>
      <c r="E2435" s="1" t="s">
        <v>859</v>
      </c>
      <c r="F2435" s="1" t="s">
        <v>5982</v>
      </c>
      <c r="G2435" s="1" t="str">
        <f>IFERROR(__xludf.DUMMYFUNCTION("GOOGLETRANSLATE(D2435,""fr"",""en"")"),"#VALUE!")</f>
        <v>#VALUE!</v>
      </c>
    </row>
    <row r="2436" ht="15.75" customHeight="1">
      <c r="A2436" s="1" t="s">
        <v>3840</v>
      </c>
      <c r="B2436" s="1">
        <v>3.0</v>
      </c>
      <c r="C2436" s="1" t="s">
        <v>5983</v>
      </c>
      <c r="D2436" s="1" t="s">
        <v>5984</v>
      </c>
      <c r="E2436" s="1" t="s">
        <v>29</v>
      </c>
      <c r="F2436" s="1" t="s">
        <v>30</v>
      </c>
      <c r="G2436" s="1" t="str">
        <f>IFERROR(__xludf.DUMMYFUNCTION("GOOGLETRANSLATE(D2436,""fr"",""en"")"),"#VALUE!")</f>
        <v>#VALUE!</v>
      </c>
    </row>
    <row r="2437" ht="15.75" customHeight="1">
      <c r="A2437" s="1" t="s">
        <v>1421</v>
      </c>
      <c r="B2437" s="1">
        <v>1.0</v>
      </c>
      <c r="C2437" s="1" t="s">
        <v>5985</v>
      </c>
      <c r="D2437" s="1" t="s">
        <v>5986</v>
      </c>
      <c r="E2437" s="1" t="s">
        <v>10</v>
      </c>
      <c r="F2437" s="1" t="s">
        <v>11</v>
      </c>
      <c r="G2437" s="1" t="str">
        <f>IFERROR(__xludf.DUMMYFUNCTION("GOOGLETRANSLATE(D2437,""fr"",""en"")"),"#VALUE!")</f>
        <v>#VALUE!</v>
      </c>
    </row>
    <row r="2438" ht="15.75" customHeight="1">
      <c r="A2438" s="1" t="s">
        <v>1799</v>
      </c>
      <c r="B2438" s="1">
        <v>5.0</v>
      </c>
      <c r="C2438" s="1" t="s">
        <v>5987</v>
      </c>
      <c r="D2438" s="1" t="s">
        <v>5988</v>
      </c>
      <c r="E2438" s="1" t="s">
        <v>484</v>
      </c>
      <c r="F2438" s="1" t="s">
        <v>30</v>
      </c>
      <c r="G2438" s="1" t="str">
        <f>IFERROR(__xludf.DUMMYFUNCTION("GOOGLETRANSLATE(D2438,""fr"",""en"")"),"#VALUE!")</f>
        <v>#VALUE!</v>
      </c>
    </row>
    <row r="2439" ht="15.75" customHeight="1">
      <c r="A2439" s="1" t="s">
        <v>5989</v>
      </c>
      <c r="B2439" s="1">
        <v>3.0</v>
      </c>
      <c r="C2439" s="1" t="s">
        <v>5990</v>
      </c>
      <c r="D2439" s="1" t="s">
        <v>5991</v>
      </c>
      <c r="E2439" s="1" t="s">
        <v>273</v>
      </c>
      <c r="F2439" s="1" t="s">
        <v>48</v>
      </c>
      <c r="G2439" s="1" t="str">
        <f>IFERROR(__xludf.DUMMYFUNCTION("GOOGLETRANSLATE(D2439,""fr"",""en"")"),"#VALUE!")</f>
        <v>#VALUE!</v>
      </c>
    </row>
    <row r="2440" ht="15.75" customHeight="1">
      <c r="A2440" s="1" t="s">
        <v>1235</v>
      </c>
      <c r="B2440" s="1">
        <v>1.0</v>
      </c>
      <c r="C2440" s="1" t="s">
        <v>5992</v>
      </c>
      <c r="D2440" s="1" t="s">
        <v>5993</v>
      </c>
      <c r="E2440" s="1" t="s">
        <v>52</v>
      </c>
      <c r="F2440" s="1" t="s">
        <v>11</v>
      </c>
      <c r="G2440" s="1" t="str">
        <f>IFERROR(__xludf.DUMMYFUNCTION("GOOGLETRANSLATE(D2440,""fr"",""en"")"),"#VALUE!")</f>
        <v>#VALUE!</v>
      </c>
    </row>
    <row r="2441" ht="15.75" customHeight="1">
      <c r="A2441" s="1" t="s">
        <v>966</v>
      </c>
      <c r="B2441" s="1">
        <v>1.0</v>
      </c>
      <c r="C2441" s="1" t="s">
        <v>5994</v>
      </c>
      <c r="D2441" s="1" t="s">
        <v>5995</v>
      </c>
      <c r="E2441" s="1" t="s">
        <v>226</v>
      </c>
      <c r="F2441" s="1" t="s">
        <v>110</v>
      </c>
      <c r="G2441" s="1" t="str">
        <f>IFERROR(__xludf.DUMMYFUNCTION("GOOGLETRANSLATE(D2441,""fr"",""en"")"),"#VALUE!")</f>
        <v>#VALUE!</v>
      </c>
    </row>
    <row r="2442" ht="15.75" customHeight="1">
      <c r="A2442" s="1" t="s">
        <v>1198</v>
      </c>
      <c r="B2442" s="1">
        <v>2.0</v>
      </c>
      <c r="C2442" s="1" t="s">
        <v>5996</v>
      </c>
      <c r="D2442" s="1" t="s">
        <v>5997</v>
      </c>
      <c r="E2442" s="1" t="s">
        <v>296</v>
      </c>
      <c r="F2442" s="1" t="s">
        <v>11</v>
      </c>
      <c r="G2442" s="1" t="str">
        <f>IFERROR(__xludf.DUMMYFUNCTION("GOOGLETRANSLATE(D2442,""fr"",""en"")"),"#VALUE!")</f>
        <v>#VALUE!</v>
      </c>
    </row>
    <row r="2443" ht="15.75" customHeight="1">
      <c r="A2443" s="1" t="s">
        <v>255</v>
      </c>
      <c r="B2443" s="1">
        <v>5.0</v>
      </c>
      <c r="C2443" s="1" t="s">
        <v>5998</v>
      </c>
      <c r="D2443" s="1" t="s">
        <v>5999</v>
      </c>
      <c r="E2443" s="1" t="s">
        <v>10</v>
      </c>
      <c r="F2443" s="1" t="s">
        <v>11</v>
      </c>
      <c r="G2443" s="1" t="str">
        <f>IFERROR(__xludf.DUMMYFUNCTION("GOOGLETRANSLATE(D2443,""fr"",""en"")"),"#VALUE!")</f>
        <v>#VALUE!</v>
      </c>
    </row>
    <row r="2444" ht="15.75" customHeight="1">
      <c r="A2444" s="1" t="s">
        <v>618</v>
      </c>
      <c r="B2444" s="1">
        <v>2.0</v>
      </c>
      <c r="C2444" s="1" t="s">
        <v>6000</v>
      </c>
      <c r="D2444" s="1" t="s">
        <v>6001</v>
      </c>
      <c r="E2444" s="1" t="s">
        <v>65</v>
      </c>
      <c r="F2444" s="1" t="s">
        <v>66</v>
      </c>
      <c r="G2444" s="1" t="str">
        <f>IFERROR(__xludf.DUMMYFUNCTION("GOOGLETRANSLATE(D2444,""fr"",""en"")"),"#VALUE!")</f>
        <v>#VALUE!</v>
      </c>
    </row>
    <row r="2445" ht="15.75" customHeight="1">
      <c r="A2445" s="1" t="s">
        <v>1796</v>
      </c>
      <c r="B2445" s="1">
        <v>1.0</v>
      </c>
      <c r="C2445" s="1" t="s">
        <v>6002</v>
      </c>
      <c r="D2445" s="1" t="s">
        <v>6003</v>
      </c>
      <c r="E2445" s="1" t="s">
        <v>296</v>
      </c>
      <c r="F2445" s="1" t="s">
        <v>48</v>
      </c>
      <c r="G2445" s="1" t="str">
        <f>IFERROR(__xludf.DUMMYFUNCTION("GOOGLETRANSLATE(D2445,""fr"",""en"")"),"#VALUE!")</f>
        <v>#VALUE!</v>
      </c>
    </row>
    <row r="2446" ht="15.75" customHeight="1">
      <c r="A2446" s="1" t="s">
        <v>3675</v>
      </c>
      <c r="B2446" s="1">
        <v>4.0</v>
      </c>
      <c r="C2446" s="1" t="s">
        <v>6004</v>
      </c>
      <c r="D2446" s="1" t="s">
        <v>6005</v>
      </c>
      <c r="E2446" s="1" t="s">
        <v>29</v>
      </c>
      <c r="F2446" s="1" t="s">
        <v>30</v>
      </c>
      <c r="G2446" s="1" t="str">
        <f>IFERROR(__xludf.DUMMYFUNCTION("GOOGLETRANSLATE(D2446,""fr"",""en"")"),"#VALUE!")</f>
        <v>#VALUE!</v>
      </c>
    </row>
    <row r="2447" ht="15.75" customHeight="1">
      <c r="A2447" s="1" t="s">
        <v>6006</v>
      </c>
      <c r="B2447" s="1">
        <v>1.0</v>
      </c>
      <c r="C2447" s="1" t="s">
        <v>6007</v>
      </c>
      <c r="D2447" s="1" t="s">
        <v>6008</v>
      </c>
      <c r="E2447" s="1" t="s">
        <v>109</v>
      </c>
      <c r="F2447" s="1" t="s">
        <v>11</v>
      </c>
      <c r="G2447" s="1" t="str">
        <f>IFERROR(__xludf.DUMMYFUNCTION("GOOGLETRANSLATE(D2447,""fr"",""en"")"),"#VALUE!")</f>
        <v>#VALUE!</v>
      </c>
    </row>
    <row r="2448" ht="15.75" customHeight="1">
      <c r="A2448" s="1" t="s">
        <v>2006</v>
      </c>
      <c r="B2448" s="1">
        <v>2.0</v>
      </c>
      <c r="C2448" s="1" t="s">
        <v>6009</v>
      </c>
      <c r="D2448" s="1" t="s">
        <v>6010</v>
      </c>
      <c r="E2448" s="1" t="s">
        <v>125</v>
      </c>
      <c r="F2448" s="1" t="s">
        <v>11</v>
      </c>
      <c r="G2448" s="1" t="str">
        <f>IFERROR(__xludf.DUMMYFUNCTION("GOOGLETRANSLATE(D2448,""fr"",""en"")"),"#VALUE!")</f>
        <v>#VALUE!</v>
      </c>
    </row>
    <row r="2449" ht="15.75" customHeight="1">
      <c r="A2449" s="1" t="s">
        <v>1972</v>
      </c>
      <c r="B2449" s="1">
        <v>5.0</v>
      </c>
      <c r="C2449" s="1" t="s">
        <v>6011</v>
      </c>
      <c r="D2449" s="1" t="s">
        <v>6012</v>
      </c>
      <c r="E2449" s="1" t="s">
        <v>10</v>
      </c>
      <c r="F2449" s="1" t="s">
        <v>11</v>
      </c>
      <c r="G2449" s="1" t="str">
        <f>IFERROR(__xludf.DUMMYFUNCTION("GOOGLETRANSLATE(D2449,""fr"",""en"")"),"#VALUE!")</f>
        <v>#VALUE!</v>
      </c>
    </row>
    <row r="2450" ht="15.75" customHeight="1">
      <c r="A2450" s="1" t="s">
        <v>6013</v>
      </c>
      <c r="B2450" s="1">
        <v>1.0</v>
      </c>
      <c r="C2450" s="1" t="s">
        <v>6014</v>
      </c>
      <c r="D2450" s="1" t="s">
        <v>6015</v>
      </c>
      <c r="E2450" s="1" t="s">
        <v>25</v>
      </c>
      <c r="F2450" s="1" t="s">
        <v>11</v>
      </c>
      <c r="G2450" s="1" t="str">
        <f>IFERROR(__xludf.DUMMYFUNCTION("GOOGLETRANSLATE(D2450,""fr"",""en"")"),"#VALUE!")</f>
        <v>#VALUE!</v>
      </c>
    </row>
    <row r="2451" ht="15.75" customHeight="1">
      <c r="A2451" s="1" t="s">
        <v>774</v>
      </c>
      <c r="B2451" s="1">
        <v>5.0</v>
      </c>
      <c r="C2451" s="1" t="s">
        <v>6016</v>
      </c>
      <c r="D2451" s="1" t="s">
        <v>6017</v>
      </c>
      <c r="E2451" s="1" t="s">
        <v>614</v>
      </c>
      <c r="F2451" s="1" t="s">
        <v>30</v>
      </c>
      <c r="G2451" s="1" t="str">
        <f>IFERROR(__xludf.DUMMYFUNCTION("GOOGLETRANSLATE(D2451,""fr"",""en"")"),"#VALUE!")</f>
        <v>#VALUE!</v>
      </c>
    </row>
    <row r="2452" ht="15.75" customHeight="1">
      <c r="A2452" s="1" t="s">
        <v>414</v>
      </c>
      <c r="B2452" s="1">
        <v>4.0</v>
      </c>
      <c r="C2452" s="1" t="s">
        <v>6018</v>
      </c>
      <c r="D2452" s="1" t="s">
        <v>6019</v>
      </c>
      <c r="E2452" s="1" t="s">
        <v>10</v>
      </c>
      <c r="F2452" s="1" t="s">
        <v>11</v>
      </c>
      <c r="G2452" s="1" t="str">
        <f>IFERROR(__xludf.DUMMYFUNCTION("GOOGLETRANSLATE(D2452,""fr"",""en"")"),"#VALUE!")</f>
        <v>#VALUE!</v>
      </c>
    </row>
    <row r="2453" ht="15.75" customHeight="1">
      <c r="A2453" s="1" t="s">
        <v>3186</v>
      </c>
      <c r="B2453" s="1">
        <v>4.0</v>
      </c>
      <c r="C2453" s="1" t="s">
        <v>6020</v>
      </c>
      <c r="D2453" s="1" t="s">
        <v>6021</v>
      </c>
      <c r="E2453" s="1" t="s">
        <v>10</v>
      </c>
      <c r="F2453" s="1" t="s">
        <v>11</v>
      </c>
      <c r="G2453" s="1" t="str">
        <f>IFERROR(__xludf.DUMMYFUNCTION("GOOGLETRANSLATE(D2453,""fr"",""en"")"),"#VALUE!")</f>
        <v>#VALUE!</v>
      </c>
    </row>
    <row r="2454" ht="15.75" customHeight="1">
      <c r="A2454" s="1" t="s">
        <v>3856</v>
      </c>
      <c r="B2454" s="1">
        <v>4.0</v>
      </c>
      <c r="C2454" s="1" t="s">
        <v>6022</v>
      </c>
      <c r="D2454" s="1" t="s">
        <v>6023</v>
      </c>
      <c r="E2454" s="1" t="s">
        <v>21</v>
      </c>
      <c r="F2454" s="1" t="s">
        <v>11</v>
      </c>
      <c r="G2454" s="1" t="str">
        <f>IFERROR(__xludf.DUMMYFUNCTION("GOOGLETRANSLATE(D2454,""fr"",""en"")"),"#VALUE!")</f>
        <v>#VALUE!</v>
      </c>
    </row>
    <row r="2455" ht="15.75" customHeight="1">
      <c r="A2455" s="1" t="s">
        <v>388</v>
      </c>
      <c r="B2455" s="1">
        <v>2.0</v>
      </c>
      <c r="C2455" s="1" t="s">
        <v>6024</v>
      </c>
      <c r="D2455" s="1" t="s">
        <v>6025</v>
      </c>
      <c r="E2455" s="1" t="s">
        <v>5251</v>
      </c>
      <c r="F2455" s="1" t="s">
        <v>66</v>
      </c>
      <c r="G2455" s="1" t="str">
        <f>IFERROR(__xludf.DUMMYFUNCTION("GOOGLETRANSLATE(D2455,""fr"",""en"")"),"#VALUE!")</f>
        <v>#VALUE!</v>
      </c>
    </row>
    <row r="2456" ht="15.75" customHeight="1">
      <c r="A2456" s="1" t="s">
        <v>485</v>
      </c>
      <c r="B2456" s="1">
        <v>5.0</v>
      </c>
      <c r="C2456" s="1" t="s">
        <v>6026</v>
      </c>
      <c r="D2456" s="1" t="s">
        <v>6027</v>
      </c>
      <c r="E2456" s="1" t="s">
        <v>10</v>
      </c>
      <c r="F2456" s="1" t="s">
        <v>11</v>
      </c>
      <c r="G2456" s="1" t="str">
        <f>IFERROR(__xludf.DUMMYFUNCTION("GOOGLETRANSLATE(D2456,""fr"",""en"")"),"#VALUE!")</f>
        <v>#VALUE!</v>
      </c>
    </row>
    <row r="2457" ht="15.75" customHeight="1">
      <c r="A2457" s="1" t="s">
        <v>2371</v>
      </c>
      <c r="B2457" s="1">
        <v>3.0</v>
      </c>
      <c r="C2457" s="1" t="s">
        <v>6028</v>
      </c>
      <c r="D2457" s="1" t="s">
        <v>6029</v>
      </c>
      <c r="E2457" s="1" t="s">
        <v>176</v>
      </c>
      <c r="F2457" s="1" t="s">
        <v>66</v>
      </c>
      <c r="G2457" s="1" t="str">
        <f>IFERROR(__xludf.DUMMYFUNCTION("GOOGLETRANSLATE(D2457,""fr"",""en"")"),"#VALUE!")</f>
        <v>#VALUE!</v>
      </c>
    </row>
    <row r="2458" ht="15.75" customHeight="1">
      <c r="A2458" s="1" t="s">
        <v>1870</v>
      </c>
      <c r="B2458" s="1">
        <v>5.0</v>
      </c>
      <c r="C2458" s="1" t="s">
        <v>6030</v>
      </c>
      <c r="D2458" s="1" t="s">
        <v>6031</v>
      </c>
      <c r="E2458" s="1" t="s">
        <v>21</v>
      </c>
      <c r="F2458" s="1" t="s">
        <v>11</v>
      </c>
      <c r="G2458" s="1" t="str">
        <f>IFERROR(__xludf.DUMMYFUNCTION("GOOGLETRANSLATE(D2458,""fr"",""en"")"),"#VALUE!")</f>
        <v>#VALUE!</v>
      </c>
    </row>
    <row r="2459" ht="15.75" customHeight="1">
      <c r="A2459" s="1" t="s">
        <v>4275</v>
      </c>
      <c r="B2459" s="1">
        <v>1.0</v>
      </c>
      <c r="C2459" s="1" t="s">
        <v>6032</v>
      </c>
      <c r="D2459" s="1" t="s">
        <v>6033</v>
      </c>
      <c r="E2459" s="1" t="s">
        <v>273</v>
      </c>
      <c r="F2459" s="1" t="s">
        <v>11</v>
      </c>
      <c r="G2459" s="1" t="str">
        <f>IFERROR(__xludf.DUMMYFUNCTION("GOOGLETRANSLATE(D2459,""fr"",""en"")"),"#VALUE!")</f>
        <v>#VALUE!</v>
      </c>
    </row>
    <row r="2460" ht="15.75" customHeight="1">
      <c r="A2460" s="1" t="s">
        <v>31</v>
      </c>
      <c r="B2460" s="1">
        <v>3.0</v>
      </c>
      <c r="C2460" s="1" t="s">
        <v>6034</v>
      </c>
      <c r="D2460" s="1" t="s">
        <v>6035</v>
      </c>
      <c r="E2460" s="1" t="s">
        <v>21</v>
      </c>
      <c r="F2460" s="1" t="s">
        <v>11</v>
      </c>
      <c r="G2460" s="1" t="str">
        <f>IFERROR(__xludf.DUMMYFUNCTION("GOOGLETRANSLATE(D2460,""fr"",""en"")"),"#VALUE!")</f>
        <v>#VALUE!</v>
      </c>
    </row>
    <row r="2461" ht="15.75" customHeight="1">
      <c r="A2461" s="1" t="s">
        <v>7</v>
      </c>
      <c r="B2461" s="1">
        <v>5.0</v>
      </c>
      <c r="C2461" s="1" t="s">
        <v>6036</v>
      </c>
      <c r="D2461" s="1" t="s">
        <v>6037</v>
      </c>
      <c r="E2461" s="1" t="s">
        <v>10</v>
      </c>
      <c r="F2461" s="1" t="s">
        <v>11</v>
      </c>
      <c r="G2461" s="1" t="str">
        <f>IFERROR(__xludf.DUMMYFUNCTION("GOOGLETRANSLATE(D2461,""fr"",""en"")"),"#VALUE!")</f>
        <v>#VALUE!</v>
      </c>
    </row>
    <row r="2462" ht="15.75" customHeight="1">
      <c r="A2462" s="1" t="s">
        <v>88</v>
      </c>
      <c r="B2462" s="1">
        <v>4.0</v>
      </c>
      <c r="C2462" s="1" t="s">
        <v>6038</v>
      </c>
      <c r="D2462" s="1" t="s">
        <v>6039</v>
      </c>
      <c r="E2462" s="1" t="s">
        <v>484</v>
      </c>
      <c r="F2462" s="1" t="s">
        <v>30</v>
      </c>
      <c r="G2462" s="1" t="str">
        <f>IFERROR(__xludf.DUMMYFUNCTION("GOOGLETRANSLATE(D2462,""fr"",""en"")"),"#VALUE!")</f>
        <v>#VALUE!</v>
      </c>
    </row>
    <row r="2463" ht="15.75" customHeight="1">
      <c r="A2463" s="1" t="s">
        <v>1113</v>
      </c>
      <c r="B2463" s="1">
        <v>5.0</v>
      </c>
      <c r="C2463" s="1" t="s">
        <v>6040</v>
      </c>
      <c r="D2463" s="1" t="s">
        <v>6041</v>
      </c>
      <c r="E2463" s="1" t="s">
        <v>10</v>
      </c>
      <c r="F2463" s="1" t="s">
        <v>11</v>
      </c>
      <c r="G2463" s="1" t="str">
        <f>IFERROR(__xludf.DUMMYFUNCTION("GOOGLETRANSLATE(D2463,""fr"",""en"")"),"#VALUE!")</f>
        <v>#VALUE!</v>
      </c>
    </row>
    <row r="2464" ht="15.75" customHeight="1">
      <c r="A2464" s="1" t="s">
        <v>1344</v>
      </c>
      <c r="B2464" s="1">
        <v>3.0</v>
      </c>
      <c r="C2464" s="1" t="s">
        <v>6042</v>
      </c>
      <c r="D2464" s="1" t="s">
        <v>6043</v>
      </c>
      <c r="E2464" s="1" t="s">
        <v>21</v>
      </c>
      <c r="F2464" s="1" t="s">
        <v>11</v>
      </c>
      <c r="G2464" s="1" t="str">
        <f>IFERROR(__xludf.DUMMYFUNCTION("GOOGLETRANSLATE(D2464,""fr"",""en"")"),"#VALUE!")</f>
        <v>#VALUE!</v>
      </c>
    </row>
    <row r="2465" ht="15.75" customHeight="1">
      <c r="A2465" s="1" t="s">
        <v>1207</v>
      </c>
      <c r="B2465" s="1">
        <v>3.0</v>
      </c>
      <c r="C2465" s="1" t="s">
        <v>6044</v>
      </c>
      <c r="D2465" s="1" t="s">
        <v>6045</v>
      </c>
      <c r="E2465" s="1" t="s">
        <v>21</v>
      </c>
      <c r="F2465" s="1" t="s">
        <v>11</v>
      </c>
      <c r="G2465" s="1" t="str">
        <f>IFERROR(__xludf.DUMMYFUNCTION("GOOGLETRANSLATE(D2465,""fr"",""en"")"),"#VALUE!")</f>
        <v>#VALUE!</v>
      </c>
    </row>
    <row r="2466" ht="15.75" customHeight="1">
      <c r="A2466" s="1" t="s">
        <v>6046</v>
      </c>
      <c r="B2466" s="1">
        <v>1.0</v>
      </c>
      <c r="C2466" s="1" t="s">
        <v>6047</v>
      </c>
      <c r="D2466" s="1" t="s">
        <v>6048</v>
      </c>
      <c r="E2466" s="1" t="s">
        <v>296</v>
      </c>
      <c r="F2466" s="1" t="s">
        <v>11</v>
      </c>
      <c r="G2466" s="1" t="str">
        <f>IFERROR(__xludf.DUMMYFUNCTION("GOOGLETRANSLATE(D2466,""fr"",""en"")"),"#VALUE!")</f>
        <v>#VALUE!</v>
      </c>
    </row>
    <row r="2467" ht="15.75" customHeight="1">
      <c r="A2467" s="1" t="s">
        <v>6049</v>
      </c>
      <c r="B2467" s="1">
        <v>1.0</v>
      </c>
      <c r="C2467" s="1" t="s">
        <v>6050</v>
      </c>
      <c r="D2467" s="1" t="s">
        <v>6051</v>
      </c>
      <c r="E2467" s="1" t="s">
        <v>25</v>
      </c>
      <c r="F2467" s="1" t="s">
        <v>11</v>
      </c>
      <c r="G2467" s="1" t="str">
        <f>IFERROR(__xludf.DUMMYFUNCTION("GOOGLETRANSLATE(D2467,""fr"",""en"")"),"#VALUE!")</f>
        <v>#VALUE!</v>
      </c>
    </row>
    <row r="2468" ht="15.75" customHeight="1">
      <c r="A2468" s="1" t="s">
        <v>838</v>
      </c>
      <c r="B2468" s="1">
        <v>3.0</v>
      </c>
      <c r="C2468" s="1" t="s">
        <v>6052</v>
      </c>
      <c r="D2468" s="1" t="s">
        <v>6053</v>
      </c>
      <c r="E2468" s="1" t="s">
        <v>292</v>
      </c>
      <c r="F2468" s="1" t="s">
        <v>11</v>
      </c>
      <c r="G2468" s="1" t="str">
        <f>IFERROR(__xludf.DUMMYFUNCTION("GOOGLETRANSLATE(D2468,""fr"",""en"")"),"#VALUE!")</f>
        <v>#VALUE!</v>
      </c>
    </row>
    <row r="2469" ht="15.75" customHeight="1">
      <c r="A2469" s="1" t="s">
        <v>994</v>
      </c>
      <c r="B2469" s="1">
        <v>1.0</v>
      </c>
      <c r="C2469" s="1" t="s">
        <v>6054</v>
      </c>
      <c r="D2469" s="1" t="s">
        <v>6055</v>
      </c>
      <c r="E2469" s="1" t="s">
        <v>10</v>
      </c>
      <c r="F2469" s="1" t="s">
        <v>11</v>
      </c>
      <c r="G2469" s="1" t="str">
        <f>IFERROR(__xludf.DUMMYFUNCTION("GOOGLETRANSLATE(D2469,""fr"",""en"")"),"#VALUE!")</f>
        <v>#VALUE!</v>
      </c>
    </row>
    <row r="2470" ht="15.75" customHeight="1">
      <c r="A2470" s="1" t="s">
        <v>6056</v>
      </c>
      <c r="B2470" s="1">
        <v>1.0</v>
      </c>
      <c r="C2470" s="1" t="s">
        <v>6057</v>
      </c>
      <c r="D2470" s="1" t="s">
        <v>6058</v>
      </c>
      <c r="E2470" s="1" t="s">
        <v>125</v>
      </c>
      <c r="F2470" s="1" t="s">
        <v>110</v>
      </c>
      <c r="G2470" s="1" t="str">
        <f>IFERROR(__xludf.DUMMYFUNCTION("GOOGLETRANSLATE(D2470,""fr"",""en"")"),"#VALUE!")</f>
        <v>#VALUE!</v>
      </c>
    </row>
    <row r="2471" ht="15.75" customHeight="1">
      <c r="A2471" s="1" t="s">
        <v>62</v>
      </c>
      <c r="B2471" s="1">
        <v>1.0</v>
      </c>
      <c r="C2471" s="1" t="s">
        <v>6059</v>
      </c>
      <c r="D2471" s="1" t="s">
        <v>6060</v>
      </c>
      <c r="E2471" s="1" t="s">
        <v>1192</v>
      </c>
      <c r="F2471" s="1" t="s">
        <v>110</v>
      </c>
      <c r="G2471" s="1" t="str">
        <f>IFERROR(__xludf.DUMMYFUNCTION("GOOGLETRANSLATE(D2471,""fr"",""en"")"),"#VALUE!")</f>
        <v>#VALUE!</v>
      </c>
    </row>
    <row r="2472" ht="15.75" customHeight="1">
      <c r="A2472" s="1" t="s">
        <v>664</v>
      </c>
      <c r="B2472" s="1">
        <v>4.0</v>
      </c>
      <c r="C2472" s="1" t="s">
        <v>6061</v>
      </c>
      <c r="D2472" s="1" t="s">
        <v>6062</v>
      </c>
      <c r="E2472" s="1" t="s">
        <v>21</v>
      </c>
      <c r="F2472" s="1" t="s">
        <v>11</v>
      </c>
      <c r="G2472" s="1" t="str">
        <f>IFERROR(__xludf.DUMMYFUNCTION("GOOGLETRANSLATE(D2472,""fr"",""en"")"),"#VALUE!")</f>
        <v>#VALUE!</v>
      </c>
    </row>
    <row r="2473" ht="15.75" customHeight="1">
      <c r="A2473" s="1" t="s">
        <v>624</v>
      </c>
      <c r="B2473" s="1">
        <v>5.0</v>
      </c>
      <c r="C2473" s="1" t="s">
        <v>6063</v>
      </c>
      <c r="D2473" s="1" t="s">
        <v>6064</v>
      </c>
      <c r="E2473" s="1" t="s">
        <v>10</v>
      </c>
      <c r="F2473" s="1" t="s">
        <v>11</v>
      </c>
      <c r="G2473" s="1" t="str">
        <f>IFERROR(__xludf.DUMMYFUNCTION("GOOGLETRANSLATE(D2473,""fr"",""en"")"),"#VALUE!")</f>
        <v>#VALUE!</v>
      </c>
    </row>
    <row r="2474" ht="15.75" customHeight="1">
      <c r="A2474" s="1" t="s">
        <v>1778</v>
      </c>
      <c r="B2474" s="1">
        <v>5.0</v>
      </c>
      <c r="C2474" s="1" t="s">
        <v>6065</v>
      </c>
      <c r="D2474" s="1" t="s">
        <v>6066</v>
      </c>
      <c r="E2474" s="1" t="s">
        <v>21</v>
      </c>
      <c r="F2474" s="1" t="s">
        <v>11</v>
      </c>
      <c r="G2474" s="1" t="str">
        <f>IFERROR(__xludf.DUMMYFUNCTION("GOOGLETRANSLATE(D2474,""fr"",""en"")"),"#VALUE!")</f>
        <v>#VALUE!</v>
      </c>
    </row>
    <row r="2475" ht="15.75" customHeight="1">
      <c r="A2475" s="1" t="s">
        <v>173</v>
      </c>
      <c r="B2475" s="1">
        <v>4.0</v>
      </c>
      <c r="C2475" s="1" t="s">
        <v>6067</v>
      </c>
      <c r="D2475" s="1" t="s">
        <v>6068</v>
      </c>
      <c r="E2475" s="1" t="s">
        <v>10</v>
      </c>
      <c r="F2475" s="1" t="s">
        <v>11</v>
      </c>
      <c r="G2475" s="1" t="str">
        <f>IFERROR(__xludf.DUMMYFUNCTION("GOOGLETRANSLATE(D2475,""fr"",""en"")"),"#VALUE!")</f>
        <v>#VALUE!</v>
      </c>
    </row>
    <row r="2476" ht="15.75" customHeight="1">
      <c r="A2476" s="1" t="s">
        <v>59</v>
      </c>
      <c r="B2476" s="1">
        <v>1.0</v>
      </c>
      <c r="C2476" s="1" t="s">
        <v>6069</v>
      </c>
      <c r="D2476" s="1" t="s">
        <v>6070</v>
      </c>
      <c r="E2476" s="1" t="s">
        <v>109</v>
      </c>
      <c r="F2476" s="1" t="s">
        <v>11</v>
      </c>
      <c r="G2476" s="1" t="str">
        <f>IFERROR(__xludf.DUMMYFUNCTION("GOOGLETRANSLATE(D2476,""fr"",""en"")"),"#VALUE!")</f>
        <v>#VALUE!</v>
      </c>
    </row>
    <row r="2477" ht="15.75" customHeight="1">
      <c r="A2477" s="1" t="s">
        <v>4649</v>
      </c>
      <c r="B2477" s="1">
        <v>5.0</v>
      </c>
      <c r="C2477" s="1" t="s">
        <v>6071</v>
      </c>
      <c r="D2477" s="1" t="s">
        <v>6072</v>
      </c>
      <c r="E2477" s="1" t="s">
        <v>21</v>
      </c>
      <c r="F2477" s="1" t="s">
        <v>11</v>
      </c>
      <c r="G2477" s="1" t="str">
        <f>IFERROR(__xludf.DUMMYFUNCTION("GOOGLETRANSLATE(D2477,""fr"",""en"")"),"#VALUE!")</f>
        <v>#VALUE!</v>
      </c>
    </row>
    <row r="2478" ht="15.75" customHeight="1">
      <c r="A2478" s="1" t="s">
        <v>6073</v>
      </c>
      <c r="B2478" s="1">
        <v>1.0</v>
      </c>
      <c r="C2478" s="1" t="s">
        <v>6074</v>
      </c>
      <c r="D2478" s="1" t="s">
        <v>6075</v>
      </c>
      <c r="E2478" s="1" t="s">
        <v>273</v>
      </c>
      <c r="F2478" s="1" t="s">
        <v>11</v>
      </c>
      <c r="G2478" s="1" t="str">
        <f>IFERROR(__xludf.DUMMYFUNCTION("GOOGLETRANSLATE(D2478,""fr"",""en"")"),"#VALUE!")</f>
        <v>#VALUE!</v>
      </c>
    </row>
    <row r="2479" ht="15.75" customHeight="1">
      <c r="A2479" s="1" t="s">
        <v>716</v>
      </c>
      <c r="B2479" s="1">
        <v>1.0</v>
      </c>
      <c r="C2479" s="1" t="s">
        <v>6076</v>
      </c>
      <c r="D2479" s="1" t="s">
        <v>6077</v>
      </c>
      <c r="E2479" s="1" t="s">
        <v>250</v>
      </c>
      <c r="F2479" s="1" t="s">
        <v>30</v>
      </c>
      <c r="G2479" s="1" t="str">
        <f>IFERROR(__xludf.DUMMYFUNCTION("GOOGLETRANSLATE(D2479,""fr"",""en"")"),"#VALUE!")</f>
        <v>#VALUE!</v>
      </c>
    </row>
    <row r="2480" ht="15.75" customHeight="1">
      <c r="A2480" s="1" t="s">
        <v>6078</v>
      </c>
      <c r="B2480" s="1">
        <v>2.0</v>
      </c>
      <c r="C2480" s="1" t="s">
        <v>6079</v>
      </c>
      <c r="D2480" s="1" t="s">
        <v>6080</v>
      </c>
      <c r="E2480" s="1" t="s">
        <v>21</v>
      </c>
      <c r="F2480" s="1" t="s">
        <v>11</v>
      </c>
      <c r="G2480" s="1" t="str">
        <f>IFERROR(__xludf.DUMMYFUNCTION("GOOGLETRANSLATE(D2480,""fr"",""en"")"),"#VALUE!")</f>
        <v>#VALUE!</v>
      </c>
    </row>
    <row r="2481" ht="15.75" customHeight="1">
      <c r="A2481" s="1" t="s">
        <v>670</v>
      </c>
      <c r="B2481" s="1">
        <v>1.0</v>
      </c>
      <c r="C2481" s="1" t="s">
        <v>6081</v>
      </c>
      <c r="D2481" s="1" t="s">
        <v>6082</v>
      </c>
      <c r="E2481" s="1" t="s">
        <v>52</v>
      </c>
      <c r="F2481" s="1" t="s">
        <v>11</v>
      </c>
      <c r="G2481" s="1" t="str">
        <f>IFERROR(__xludf.DUMMYFUNCTION("GOOGLETRANSLATE(D2481,""fr"",""en"")"),"#VALUE!")</f>
        <v>#VALUE!</v>
      </c>
    </row>
    <row r="2482" ht="15.75" customHeight="1">
      <c r="A2482" s="1" t="s">
        <v>6083</v>
      </c>
      <c r="B2482" s="1">
        <v>1.0</v>
      </c>
      <c r="C2482" s="1" t="s">
        <v>6084</v>
      </c>
      <c r="D2482" s="1" t="s">
        <v>6085</v>
      </c>
      <c r="E2482" s="1" t="s">
        <v>750</v>
      </c>
      <c r="F2482" s="1" t="s">
        <v>110</v>
      </c>
      <c r="G2482" s="1" t="str">
        <f>IFERROR(__xludf.DUMMYFUNCTION("GOOGLETRANSLATE(D2482,""fr"",""en"")"),"#VALUE!")</f>
        <v>#VALUE!</v>
      </c>
    </row>
    <row r="2483" ht="15.75" customHeight="1">
      <c r="A2483" s="1" t="s">
        <v>163</v>
      </c>
      <c r="B2483" s="1">
        <v>4.0</v>
      </c>
      <c r="C2483" s="1" t="s">
        <v>6086</v>
      </c>
      <c r="D2483" s="1" t="s">
        <v>6087</v>
      </c>
      <c r="E2483" s="1" t="s">
        <v>10</v>
      </c>
      <c r="F2483" s="1" t="s">
        <v>11</v>
      </c>
      <c r="G2483" s="1" t="str">
        <f>IFERROR(__xludf.DUMMYFUNCTION("GOOGLETRANSLATE(D2483,""fr"",""en"")"),"#VALUE!")</f>
        <v>#VALUE!</v>
      </c>
    </row>
    <row r="2484" ht="15.75" customHeight="1">
      <c r="A2484" s="1" t="s">
        <v>5780</v>
      </c>
      <c r="B2484" s="1">
        <v>4.0</v>
      </c>
      <c r="C2484" s="1" t="s">
        <v>6088</v>
      </c>
      <c r="D2484" s="1" t="s">
        <v>6089</v>
      </c>
      <c r="E2484" s="1" t="s">
        <v>176</v>
      </c>
      <c r="F2484" s="1" t="s">
        <v>66</v>
      </c>
      <c r="G2484" s="1" t="str">
        <f>IFERROR(__xludf.DUMMYFUNCTION("GOOGLETRANSLATE(D2484,""fr"",""en"")"),"#VALUE!")</f>
        <v>#VALUE!</v>
      </c>
    </row>
    <row r="2485" ht="15.75" customHeight="1">
      <c r="A2485" s="1" t="s">
        <v>2896</v>
      </c>
      <c r="B2485" s="1">
        <v>5.0</v>
      </c>
      <c r="C2485" s="1" t="s">
        <v>6090</v>
      </c>
      <c r="D2485" s="1" t="s">
        <v>6091</v>
      </c>
      <c r="E2485" s="1" t="s">
        <v>21</v>
      </c>
      <c r="F2485" s="1" t="s">
        <v>11</v>
      </c>
      <c r="G2485" s="1" t="str">
        <f>IFERROR(__xludf.DUMMYFUNCTION("GOOGLETRANSLATE(D2485,""fr"",""en"")"),"#VALUE!")</f>
        <v>#VALUE!</v>
      </c>
    </row>
    <row r="2486" ht="15.75" customHeight="1">
      <c r="A2486" s="1" t="s">
        <v>3151</v>
      </c>
      <c r="B2486" s="1">
        <v>1.0</v>
      </c>
      <c r="C2486" s="1" t="s">
        <v>6092</v>
      </c>
      <c r="D2486" s="1" t="s">
        <v>6093</v>
      </c>
      <c r="E2486" s="1" t="s">
        <v>43</v>
      </c>
      <c r="F2486" s="1" t="s">
        <v>30</v>
      </c>
      <c r="G2486" s="1" t="str">
        <f>IFERROR(__xludf.DUMMYFUNCTION("GOOGLETRANSLATE(D2486,""fr"",""en"")"),"#VALUE!")</f>
        <v>#VALUE!</v>
      </c>
    </row>
    <row r="2487" ht="15.75" customHeight="1">
      <c r="A2487" s="1" t="s">
        <v>77</v>
      </c>
      <c r="B2487" s="1">
        <v>5.0</v>
      </c>
      <c r="C2487" s="1" t="s">
        <v>6094</v>
      </c>
      <c r="D2487" s="1" t="s">
        <v>6095</v>
      </c>
      <c r="E2487" s="1" t="s">
        <v>21</v>
      </c>
      <c r="F2487" s="1" t="s">
        <v>11</v>
      </c>
      <c r="G2487" s="1" t="str">
        <f>IFERROR(__xludf.DUMMYFUNCTION("GOOGLETRANSLATE(D2487,""fr"",""en"")"),"#VALUE!")</f>
        <v>#VALUE!</v>
      </c>
    </row>
    <row r="2488" ht="15.75" customHeight="1">
      <c r="A2488" s="1" t="s">
        <v>4942</v>
      </c>
      <c r="B2488" s="1">
        <v>2.0</v>
      </c>
      <c r="C2488" s="1" t="s">
        <v>130</v>
      </c>
      <c r="D2488" s="1" t="s">
        <v>6096</v>
      </c>
      <c r="E2488" s="1" t="s">
        <v>614</v>
      </c>
      <c r="F2488" s="1" t="s">
        <v>30</v>
      </c>
      <c r="G2488" s="1" t="str">
        <f>IFERROR(__xludf.DUMMYFUNCTION("GOOGLETRANSLATE(D2488,""fr"",""en"")"),"#VALUE!")</f>
        <v>#VALUE!</v>
      </c>
    </row>
    <row r="2489" ht="15.75" customHeight="1">
      <c r="A2489" s="1" t="s">
        <v>1879</v>
      </c>
      <c r="B2489" s="1">
        <v>1.0</v>
      </c>
      <c r="C2489" s="1" t="s">
        <v>6097</v>
      </c>
      <c r="D2489" s="1" t="s">
        <v>6098</v>
      </c>
      <c r="E2489" s="1" t="s">
        <v>73</v>
      </c>
      <c r="F2489" s="1" t="s">
        <v>30</v>
      </c>
      <c r="G2489" s="1" t="str">
        <f>IFERROR(__xludf.DUMMYFUNCTION("GOOGLETRANSLATE(D2489,""fr"",""en"")"),"#VALUE!")</f>
        <v>#VALUE!</v>
      </c>
    </row>
    <row r="2490" ht="15.75" customHeight="1">
      <c r="A2490" s="1" t="s">
        <v>391</v>
      </c>
      <c r="B2490" s="1">
        <v>4.0</v>
      </c>
      <c r="C2490" s="1" t="s">
        <v>6099</v>
      </c>
      <c r="D2490" s="1" t="s">
        <v>6100</v>
      </c>
      <c r="E2490" s="1" t="s">
        <v>10</v>
      </c>
      <c r="F2490" s="1" t="s">
        <v>11</v>
      </c>
      <c r="G2490" s="1" t="str">
        <f>IFERROR(__xludf.DUMMYFUNCTION("GOOGLETRANSLATE(D2490,""fr"",""en"")"),"#VALUE!")</f>
        <v>#VALUE!</v>
      </c>
    </row>
    <row r="2491" ht="15.75" customHeight="1">
      <c r="A2491" s="1" t="s">
        <v>558</v>
      </c>
      <c r="B2491" s="1">
        <v>4.0</v>
      </c>
      <c r="C2491" s="1" t="s">
        <v>6101</v>
      </c>
      <c r="D2491" s="1" t="s">
        <v>6102</v>
      </c>
      <c r="E2491" s="1" t="s">
        <v>21</v>
      </c>
      <c r="F2491" s="1" t="s">
        <v>11</v>
      </c>
      <c r="G2491" s="1" t="str">
        <f>IFERROR(__xludf.DUMMYFUNCTION("GOOGLETRANSLATE(D2491,""fr"",""en"")"),"#VALUE!")</f>
        <v>#VALUE!</v>
      </c>
    </row>
    <row r="2492" ht="15.75" customHeight="1">
      <c r="A2492" s="1" t="s">
        <v>5456</v>
      </c>
      <c r="B2492" s="1">
        <v>4.0</v>
      </c>
      <c r="C2492" s="1" t="s">
        <v>6103</v>
      </c>
      <c r="D2492" s="1" t="s">
        <v>6104</v>
      </c>
      <c r="E2492" s="1" t="s">
        <v>65</v>
      </c>
      <c r="F2492" s="1" t="s">
        <v>66</v>
      </c>
      <c r="G2492" s="1" t="str">
        <f>IFERROR(__xludf.DUMMYFUNCTION("GOOGLETRANSLATE(D2492,""fr"",""en"")"),"#VALUE!")</f>
        <v>#VALUE!</v>
      </c>
    </row>
    <row r="2493" ht="15.75" customHeight="1">
      <c r="A2493" s="1" t="s">
        <v>26</v>
      </c>
      <c r="B2493" s="1">
        <v>2.0</v>
      </c>
      <c r="C2493" s="1" t="s">
        <v>6105</v>
      </c>
      <c r="D2493" s="1" t="s">
        <v>6106</v>
      </c>
      <c r="E2493" s="1" t="s">
        <v>273</v>
      </c>
      <c r="F2493" s="1" t="s">
        <v>110</v>
      </c>
      <c r="G2493" s="1" t="str">
        <f>IFERROR(__xludf.DUMMYFUNCTION("GOOGLETRANSLATE(D2493,""fr"",""en"")"),"#VALUE!")</f>
        <v>#VALUE!</v>
      </c>
    </row>
    <row r="2494" ht="15.75" customHeight="1">
      <c r="A2494" s="1" t="s">
        <v>111</v>
      </c>
      <c r="B2494" s="1">
        <v>1.0</v>
      </c>
      <c r="C2494" s="1" t="s">
        <v>6107</v>
      </c>
      <c r="D2494" s="1" t="s">
        <v>6108</v>
      </c>
      <c r="E2494" s="1" t="s">
        <v>554</v>
      </c>
      <c r="F2494" s="1" t="s">
        <v>30</v>
      </c>
      <c r="G2494" s="1" t="str">
        <f>IFERROR(__xludf.DUMMYFUNCTION("GOOGLETRANSLATE(D2494,""fr"",""en"")"),"#VALUE!")</f>
        <v>#VALUE!</v>
      </c>
    </row>
    <row r="2495" ht="15.75" customHeight="1">
      <c r="A2495" s="1" t="s">
        <v>1562</v>
      </c>
      <c r="B2495" s="1">
        <v>3.0</v>
      </c>
      <c r="C2495" s="1" t="s">
        <v>6109</v>
      </c>
      <c r="D2495" s="1" t="s">
        <v>6110</v>
      </c>
      <c r="E2495" s="1" t="s">
        <v>10</v>
      </c>
      <c r="F2495" s="1" t="s">
        <v>11</v>
      </c>
      <c r="G2495" s="1" t="str">
        <f>IFERROR(__xludf.DUMMYFUNCTION("GOOGLETRANSLATE(D2495,""fr"",""en"")"),"#VALUE!")</f>
        <v>#VALUE!</v>
      </c>
    </row>
    <row r="2496" ht="15.75" customHeight="1">
      <c r="A2496" s="1" t="s">
        <v>449</v>
      </c>
      <c r="B2496" s="1">
        <v>4.0</v>
      </c>
      <c r="C2496" s="1" t="s">
        <v>6111</v>
      </c>
      <c r="D2496" s="1" t="s">
        <v>6112</v>
      </c>
      <c r="E2496" s="1" t="s">
        <v>448</v>
      </c>
      <c r="F2496" s="1" t="s">
        <v>84</v>
      </c>
      <c r="G2496" s="1" t="str">
        <f>IFERROR(__xludf.DUMMYFUNCTION("GOOGLETRANSLATE(D2496,""fr"",""en"")"),"#VALUE!")</f>
        <v>#VALUE!</v>
      </c>
    </row>
    <row r="2497" ht="15.75" customHeight="1">
      <c r="A2497" s="1" t="s">
        <v>1121</v>
      </c>
      <c r="B2497" s="1">
        <v>1.0</v>
      </c>
      <c r="C2497" s="1" t="s">
        <v>6113</v>
      </c>
      <c r="D2497" s="1" t="s">
        <v>6114</v>
      </c>
      <c r="E2497" s="1" t="s">
        <v>292</v>
      </c>
      <c r="F2497" s="1" t="s">
        <v>11</v>
      </c>
      <c r="G2497" s="1" t="str">
        <f>IFERROR(__xludf.DUMMYFUNCTION("GOOGLETRANSLATE(D2497,""fr"",""en"")"),"#VALUE!")</f>
        <v>#VALUE!</v>
      </c>
    </row>
    <row r="2498" ht="15.75" customHeight="1">
      <c r="A2498" s="1" t="s">
        <v>6115</v>
      </c>
      <c r="B2498" s="1">
        <v>3.0</v>
      </c>
      <c r="C2498" s="1" t="s">
        <v>6116</v>
      </c>
      <c r="D2498" s="1" t="s">
        <v>6117</v>
      </c>
      <c r="E2498" s="1" t="s">
        <v>125</v>
      </c>
      <c r="F2498" s="1" t="s">
        <v>110</v>
      </c>
      <c r="G2498" s="1" t="str">
        <f>IFERROR(__xludf.DUMMYFUNCTION("GOOGLETRANSLATE(D2498,""fr"",""en"")"),"#VALUE!")</f>
        <v>#VALUE!</v>
      </c>
    </row>
    <row r="2499" ht="15.75" customHeight="1">
      <c r="A2499" s="1" t="s">
        <v>417</v>
      </c>
      <c r="B2499" s="1">
        <v>3.0</v>
      </c>
      <c r="C2499" s="1" t="s">
        <v>6118</v>
      </c>
      <c r="D2499" s="1" t="s">
        <v>6119</v>
      </c>
      <c r="E2499" s="1" t="s">
        <v>10</v>
      </c>
      <c r="F2499" s="1" t="s">
        <v>11</v>
      </c>
      <c r="G2499" s="1" t="str">
        <f>IFERROR(__xludf.DUMMYFUNCTION("GOOGLETRANSLATE(D2499,""fr"",""en"")"),"#VALUE!")</f>
        <v>#VALUE!</v>
      </c>
    </row>
    <row r="2500" ht="15.75" customHeight="1">
      <c r="A2500" s="1" t="s">
        <v>67</v>
      </c>
      <c r="B2500" s="1">
        <v>5.0</v>
      </c>
      <c r="C2500" s="1" t="s">
        <v>6120</v>
      </c>
      <c r="D2500" s="1" t="s">
        <v>6121</v>
      </c>
      <c r="E2500" s="1" t="s">
        <v>21</v>
      </c>
      <c r="F2500" s="1" t="s">
        <v>11</v>
      </c>
      <c r="G2500" s="1" t="str">
        <f>IFERROR(__xludf.DUMMYFUNCTION("GOOGLETRANSLATE(D2500,""fr"",""en"")"),"#VALUE!")</f>
        <v>#VALUE!</v>
      </c>
    </row>
    <row r="2501" ht="15.75" customHeight="1">
      <c r="A2501" s="1" t="s">
        <v>624</v>
      </c>
      <c r="B2501" s="1">
        <v>4.0</v>
      </c>
      <c r="C2501" s="1" t="s">
        <v>6122</v>
      </c>
      <c r="D2501" s="1" t="s">
        <v>6123</v>
      </c>
      <c r="E2501" s="1" t="s">
        <v>10</v>
      </c>
      <c r="F2501" s="1" t="s">
        <v>11</v>
      </c>
      <c r="G2501" s="1" t="str">
        <f>IFERROR(__xludf.DUMMYFUNCTION("GOOGLETRANSLATE(D2501,""fr"",""en"")"),"#VALUE!")</f>
        <v>#VALUE!</v>
      </c>
    </row>
    <row r="2502" ht="15.75" customHeight="1">
      <c r="A2502" s="1" t="s">
        <v>707</v>
      </c>
      <c r="B2502" s="1">
        <v>5.0</v>
      </c>
      <c r="C2502" s="1" t="s">
        <v>6124</v>
      </c>
      <c r="D2502" s="1" t="s">
        <v>6125</v>
      </c>
      <c r="E2502" s="1" t="s">
        <v>10</v>
      </c>
      <c r="F2502" s="1" t="s">
        <v>11</v>
      </c>
      <c r="G2502" s="1" t="str">
        <f>IFERROR(__xludf.DUMMYFUNCTION("GOOGLETRANSLATE(D2502,""fr"",""en"")"),"#VALUE!")</f>
        <v>#VALUE!</v>
      </c>
    </row>
    <row r="2503" ht="15.75" customHeight="1">
      <c r="A2503" s="1" t="s">
        <v>6126</v>
      </c>
      <c r="B2503" s="1">
        <v>4.0</v>
      </c>
      <c r="C2503" s="1" t="s">
        <v>6127</v>
      </c>
      <c r="D2503" s="1" t="s">
        <v>6128</v>
      </c>
      <c r="E2503" s="1" t="s">
        <v>614</v>
      </c>
      <c r="F2503" s="1" t="s">
        <v>30</v>
      </c>
      <c r="G2503" s="1" t="str">
        <f>IFERROR(__xludf.DUMMYFUNCTION("GOOGLETRANSLATE(D2503,""fr"",""en"")"),"A good listening with my interlocutor on the phone, performance price price is for me,")</f>
        <v>A good listening with my interlocutor on the phone, performance price price is for me,</v>
      </c>
    </row>
    <row r="2504" ht="15.75" customHeight="1">
      <c r="A2504" s="1" t="s">
        <v>6129</v>
      </c>
      <c r="B2504" s="1">
        <v>1.0</v>
      </c>
      <c r="C2504" s="1" t="s">
        <v>6130</v>
      </c>
      <c r="D2504" s="1" t="s">
        <v>6131</v>
      </c>
      <c r="E2504" s="1" t="s">
        <v>10</v>
      </c>
      <c r="F2504" s="1" t="s">
        <v>11</v>
      </c>
      <c r="G2504" s="1" t="str">
        <f>IFERROR(__xludf.DUMMYFUNCTION("GOOGLETRANSLATE(D2504,""fr"",""en"")"),"#VALUE!")</f>
        <v>#VALUE!</v>
      </c>
    </row>
    <row r="2505" ht="15.75" customHeight="1">
      <c r="A2505" s="1" t="s">
        <v>1816</v>
      </c>
      <c r="B2505" s="1">
        <v>4.0</v>
      </c>
      <c r="C2505" s="1" t="s">
        <v>6132</v>
      </c>
      <c r="D2505" s="1" t="s">
        <v>6133</v>
      </c>
      <c r="E2505" s="1" t="s">
        <v>65</v>
      </c>
      <c r="F2505" s="1" t="s">
        <v>66</v>
      </c>
      <c r="G2505" s="1" t="str">
        <f>IFERROR(__xludf.DUMMYFUNCTION("GOOGLETRANSLATE(D2505,""fr"",""en"")"),"#VALUE!")</f>
        <v>#VALUE!</v>
      </c>
    </row>
    <row r="2506" ht="15.75" customHeight="1">
      <c r="A2506" s="1" t="s">
        <v>678</v>
      </c>
      <c r="B2506" s="1">
        <v>4.0</v>
      </c>
      <c r="C2506" s="1" t="s">
        <v>6134</v>
      </c>
      <c r="D2506" s="1" t="s">
        <v>6135</v>
      </c>
      <c r="E2506" s="1" t="s">
        <v>3492</v>
      </c>
      <c r="F2506" s="1" t="s">
        <v>3493</v>
      </c>
      <c r="G2506" s="1" t="str">
        <f>IFERROR(__xludf.DUMMYFUNCTION("GOOGLETRANSLATE(D2506,""fr"",""en"")"),"#VALUE!")</f>
        <v>#VALUE!</v>
      </c>
    </row>
    <row r="2507" ht="15.75" customHeight="1">
      <c r="A2507" s="1" t="s">
        <v>6136</v>
      </c>
      <c r="B2507" s="1">
        <v>1.0</v>
      </c>
      <c r="C2507" s="1" t="s">
        <v>6137</v>
      </c>
      <c r="D2507" s="1" t="s">
        <v>6138</v>
      </c>
      <c r="E2507" s="1" t="s">
        <v>21</v>
      </c>
      <c r="F2507" s="1" t="s">
        <v>11</v>
      </c>
      <c r="G2507" s="1" t="str">
        <f>IFERROR(__xludf.DUMMYFUNCTION("GOOGLETRANSLATE(D2507,""fr"",""en"")"),"#VALUE!")</f>
        <v>#VALUE!</v>
      </c>
    </row>
    <row r="2508" ht="15.75" customHeight="1">
      <c r="A2508" s="1" t="s">
        <v>1775</v>
      </c>
      <c r="B2508" s="1">
        <v>4.0</v>
      </c>
      <c r="C2508" s="1" t="s">
        <v>6139</v>
      </c>
      <c r="D2508" s="1" t="s">
        <v>6140</v>
      </c>
      <c r="E2508" s="1" t="s">
        <v>21</v>
      </c>
      <c r="F2508" s="1" t="s">
        <v>11</v>
      </c>
      <c r="G2508" s="1" t="str">
        <f>IFERROR(__xludf.DUMMYFUNCTION("GOOGLETRANSLATE(D2508,""fr"",""en"")"),"#VALUE!")</f>
        <v>#VALUE!</v>
      </c>
    </row>
    <row r="2509" ht="15.75" customHeight="1">
      <c r="A2509" s="1" t="s">
        <v>1741</v>
      </c>
      <c r="B2509" s="1">
        <v>5.0</v>
      </c>
      <c r="C2509" s="1" t="s">
        <v>6141</v>
      </c>
      <c r="D2509" s="1" t="s">
        <v>6142</v>
      </c>
      <c r="E2509" s="1" t="s">
        <v>10</v>
      </c>
      <c r="F2509" s="1" t="s">
        <v>11</v>
      </c>
      <c r="G2509" s="1" t="str">
        <f>IFERROR(__xludf.DUMMYFUNCTION("GOOGLETRANSLATE(D2509,""fr"",""en"")"),"#VALUE!")</f>
        <v>#VALUE!</v>
      </c>
    </row>
    <row r="2510" ht="15.75" customHeight="1">
      <c r="A2510" s="1" t="s">
        <v>1135</v>
      </c>
      <c r="B2510" s="1">
        <v>3.0</v>
      </c>
      <c r="C2510" s="1" t="s">
        <v>6143</v>
      </c>
      <c r="D2510" s="1" t="s">
        <v>6144</v>
      </c>
      <c r="E2510" s="1" t="s">
        <v>29</v>
      </c>
      <c r="F2510" s="1" t="s">
        <v>30</v>
      </c>
      <c r="G2510" s="1" t="str">
        <f>IFERROR(__xludf.DUMMYFUNCTION("GOOGLETRANSLATE(D2510,""fr"",""en"")"),"#VALUE!")</f>
        <v>#VALUE!</v>
      </c>
    </row>
    <row r="2511" ht="15.75" customHeight="1">
      <c r="A2511" s="1" t="s">
        <v>6145</v>
      </c>
      <c r="B2511" s="1">
        <v>1.0</v>
      </c>
      <c r="C2511" s="1" t="s">
        <v>6146</v>
      </c>
      <c r="D2511" s="1" t="s">
        <v>6147</v>
      </c>
      <c r="E2511" s="1" t="s">
        <v>226</v>
      </c>
      <c r="F2511" s="1" t="s">
        <v>110</v>
      </c>
      <c r="G2511" s="1" t="str">
        <f>IFERROR(__xludf.DUMMYFUNCTION("GOOGLETRANSLATE(D2511,""fr"",""en"")"),"#VALUE!")</f>
        <v>#VALUE!</v>
      </c>
    </row>
    <row r="2512" ht="15.75" customHeight="1">
      <c r="A2512" s="1" t="s">
        <v>4625</v>
      </c>
      <c r="B2512" s="1">
        <v>3.0</v>
      </c>
      <c r="C2512" s="1" t="s">
        <v>6148</v>
      </c>
      <c r="D2512" s="1" t="s">
        <v>6149</v>
      </c>
      <c r="E2512" s="1" t="s">
        <v>10</v>
      </c>
      <c r="F2512" s="1" t="s">
        <v>11</v>
      </c>
      <c r="G2512" s="1" t="str">
        <f>IFERROR(__xludf.DUMMYFUNCTION("GOOGLETRANSLATE(D2512,""fr"",""en"")"),"#VALUE!")</f>
        <v>#VALUE!</v>
      </c>
    </row>
    <row r="2513" ht="15.75" customHeight="1">
      <c r="A2513" s="1" t="s">
        <v>681</v>
      </c>
      <c r="B2513" s="1">
        <v>3.0</v>
      </c>
      <c r="C2513" s="1" t="s">
        <v>6150</v>
      </c>
      <c r="D2513" s="1" t="s">
        <v>6151</v>
      </c>
      <c r="E2513" s="1" t="s">
        <v>21</v>
      </c>
      <c r="F2513" s="1" t="s">
        <v>11</v>
      </c>
      <c r="G2513" s="1" t="str">
        <f>IFERROR(__xludf.DUMMYFUNCTION("GOOGLETRANSLATE(D2513,""fr"",""en"")"),"#VALUE!")</f>
        <v>#VALUE!</v>
      </c>
    </row>
    <row r="2514" ht="15.75" customHeight="1">
      <c r="A2514" s="1" t="s">
        <v>6152</v>
      </c>
      <c r="B2514" s="1">
        <v>1.0</v>
      </c>
      <c r="C2514" s="1" t="s">
        <v>5384</v>
      </c>
      <c r="D2514" s="1" t="s">
        <v>6153</v>
      </c>
      <c r="E2514" s="1" t="s">
        <v>1192</v>
      </c>
      <c r="F2514" s="1" t="s">
        <v>84</v>
      </c>
      <c r="G2514" s="1" t="str">
        <f>IFERROR(__xludf.DUMMYFUNCTION("GOOGLETRANSLATE(D2514,""fr"",""en"")"),"#VALUE!")</f>
        <v>#VALUE!</v>
      </c>
    </row>
    <row r="2515" ht="15.75" customHeight="1">
      <c r="A2515" s="1" t="s">
        <v>6154</v>
      </c>
      <c r="B2515" s="1">
        <v>4.0</v>
      </c>
      <c r="C2515" s="1" t="s">
        <v>6155</v>
      </c>
      <c r="D2515" s="1" t="s">
        <v>6156</v>
      </c>
      <c r="E2515" s="1" t="s">
        <v>10</v>
      </c>
      <c r="F2515" s="1" t="s">
        <v>11</v>
      </c>
      <c r="G2515" s="1" t="str">
        <f>IFERROR(__xludf.DUMMYFUNCTION("GOOGLETRANSLATE(D2515,""fr"",""en"")"),"#VALUE!")</f>
        <v>#VALUE!</v>
      </c>
    </row>
    <row r="2516" ht="15.75" customHeight="1">
      <c r="A2516" s="1" t="s">
        <v>135</v>
      </c>
      <c r="B2516" s="1">
        <v>3.0</v>
      </c>
      <c r="C2516" s="1" t="s">
        <v>6157</v>
      </c>
      <c r="D2516" s="1" t="s">
        <v>6158</v>
      </c>
      <c r="E2516" s="1" t="s">
        <v>29</v>
      </c>
      <c r="F2516" s="1" t="s">
        <v>30</v>
      </c>
      <c r="G2516" s="1" t="str">
        <f>IFERROR(__xludf.DUMMYFUNCTION("GOOGLETRANSLATE(D2516,""fr"",""en"")"),"#VALUE!")</f>
        <v>#VALUE!</v>
      </c>
    </row>
    <row r="2517" ht="15.75" customHeight="1">
      <c r="A2517" s="1" t="s">
        <v>664</v>
      </c>
      <c r="B2517" s="1">
        <v>5.0</v>
      </c>
      <c r="C2517" s="1" t="s">
        <v>6159</v>
      </c>
      <c r="D2517" s="1" t="s">
        <v>6160</v>
      </c>
      <c r="E2517" s="1" t="s">
        <v>21</v>
      </c>
      <c r="F2517" s="1" t="s">
        <v>11</v>
      </c>
      <c r="G2517" s="1" t="str">
        <f>IFERROR(__xludf.DUMMYFUNCTION("GOOGLETRANSLATE(D2517,""fr"",""en"")"),"#VALUE!")</f>
        <v>#VALUE!</v>
      </c>
    </row>
    <row r="2518" ht="15.75" customHeight="1">
      <c r="A2518" s="1" t="s">
        <v>2424</v>
      </c>
      <c r="B2518" s="1">
        <v>1.0</v>
      </c>
      <c r="C2518" s="1" t="s">
        <v>6161</v>
      </c>
      <c r="D2518" s="1" t="s">
        <v>6162</v>
      </c>
      <c r="E2518" s="1" t="s">
        <v>109</v>
      </c>
      <c r="F2518" s="1" t="s">
        <v>11</v>
      </c>
      <c r="G2518" s="1" t="str">
        <f>IFERROR(__xludf.DUMMYFUNCTION("GOOGLETRANSLATE(D2518,""fr"",""en"")"),"#VALUE!")</f>
        <v>#VALUE!</v>
      </c>
    </row>
    <row r="2519" ht="15.75" customHeight="1">
      <c r="A2519" s="1" t="s">
        <v>6163</v>
      </c>
      <c r="B2519" s="1">
        <v>2.0</v>
      </c>
      <c r="C2519" s="1" t="s">
        <v>6164</v>
      </c>
      <c r="D2519" s="1" t="s">
        <v>6165</v>
      </c>
      <c r="E2519" s="1" t="s">
        <v>109</v>
      </c>
      <c r="F2519" s="1" t="s">
        <v>11</v>
      </c>
      <c r="G2519" s="1" t="str">
        <f>IFERROR(__xludf.DUMMYFUNCTION("GOOGLETRANSLATE(D2519,""fr"",""en"")"),"#VALUE!")</f>
        <v>#VALUE!</v>
      </c>
    </row>
    <row r="2520" ht="15.75" customHeight="1">
      <c r="A2520" s="1" t="s">
        <v>1864</v>
      </c>
      <c r="B2520" s="1">
        <v>1.0</v>
      </c>
      <c r="C2520" s="1" t="s">
        <v>6166</v>
      </c>
      <c r="D2520" s="1" t="s">
        <v>6167</v>
      </c>
      <c r="E2520" s="1" t="s">
        <v>109</v>
      </c>
      <c r="F2520" s="1" t="s">
        <v>11</v>
      </c>
      <c r="G2520" s="1" t="str">
        <f>IFERROR(__xludf.DUMMYFUNCTION("GOOGLETRANSLATE(D2520,""fr"",""en"")"),"#VALUE!")</f>
        <v>#VALUE!</v>
      </c>
    </row>
    <row r="2521" ht="15.75" customHeight="1">
      <c r="A2521" s="1" t="s">
        <v>6168</v>
      </c>
      <c r="B2521" s="1">
        <v>1.0</v>
      </c>
      <c r="C2521" s="1" t="s">
        <v>6169</v>
      </c>
      <c r="D2521" s="1" t="s">
        <v>6170</v>
      </c>
      <c r="E2521" s="1" t="s">
        <v>52</v>
      </c>
      <c r="F2521" s="1" t="s">
        <v>48</v>
      </c>
      <c r="G2521" s="1" t="str">
        <f>IFERROR(__xludf.DUMMYFUNCTION("GOOGLETRANSLATE(D2521,""fr"",""en"")"),"#VALUE!")</f>
        <v>#VALUE!</v>
      </c>
    </row>
    <row r="2522" ht="15.75" customHeight="1">
      <c r="A2522" s="1" t="s">
        <v>332</v>
      </c>
      <c r="B2522" s="1">
        <v>5.0</v>
      </c>
      <c r="C2522" s="1" t="s">
        <v>6171</v>
      </c>
      <c r="D2522" s="1" t="s">
        <v>6172</v>
      </c>
      <c r="E2522" s="1" t="s">
        <v>21</v>
      </c>
      <c r="F2522" s="1" t="s">
        <v>11</v>
      </c>
      <c r="G2522" s="1" t="str">
        <f>IFERROR(__xludf.DUMMYFUNCTION("GOOGLETRANSLATE(D2522,""fr"",""en"")"),"#VALUE!")</f>
        <v>#VALUE!</v>
      </c>
    </row>
    <row r="2523" ht="15.75" customHeight="1">
      <c r="A2523" s="1" t="s">
        <v>408</v>
      </c>
      <c r="B2523" s="1">
        <v>1.0</v>
      </c>
      <c r="C2523" s="1" t="s">
        <v>6173</v>
      </c>
      <c r="D2523" s="1" t="s">
        <v>6174</v>
      </c>
      <c r="E2523" s="1" t="s">
        <v>296</v>
      </c>
      <c r="F2523" s="1" t="s">
        <v>110</v>
      </c>
      <c r="G2523" s="1" t="str">
        <f>IFERROR(__xludf.DUMMYFUNCTION("GOOGLETRANSLATE(D2523,""fr"",""en"")"),"#VALUE!")</f>
        <v>#VALUE!</v>
      </c>
    </row>
    <row r="2524" ht="15.75" customHeight="1">
      <c r="A2524" s="1" t="s">
        <v>710</v>
      </c>
      <c r="B2524" s="1">
        <v>5.0</v>
      </c>
      <c r="C2524" s="1" t="s">
        <v>6175</v>
      </c>
      <c r="D2524" s="1" t="s">
        <v>6176</v>
      </c>
      <c r="E2524" s="1" t="s">
        <v>169</v>
      </c>
      <c r="F2524" s="1" t="s">
        <v>11</v>
      </c>
      <c r="G2524" s="1" t="str">
        <f>IFERROR(__xludf.DUMMYFUNCTION("GOOGLETRANSLATE(D2524,""fr"",""en"")"),"#VALUE!")</f>
        <v>#VALUE!</v>
      </c>
    </row>
    <row r="2525" ht="15.75" customHeight="1">
      <c r="A2525" s="1" t="s">
        <v>1138</v>
      </c>
      <c r="B2525" s="1">
        <v>3.0</v>
      </c>
      <c r="C2525" s="1" t="s">
        <v>6177</v>
      </c>
      <c r="D2525" s="1" t="s">
        <v>6178</v>
      </c>
      <c r="E2525" s="1" t="s">
        <v>21</v>
      </c>
      <c r="F2525" s="1" t="s">
        <v>11</v>
      </c>
      <c r="G2525" s="1" t="str">
        <f>IFERROR(__xludf.DUMMYFUNCTION("GOOGLETRANSLATE(D2525,""fr"",""en"")"),"#VALUE!")</f>
        <v>#VALUE!</v>
      </c>
    </row>
    <row r="2526" ht="15.75" customHeight="1">
      <c r="A2526" s="1" t="s">
        <v>2911</v>
      </c>
      <c r="B2526" s="1">
        <v>4.0</v>
      </c>
      <c r="C2526" s="1" t="s">
        <v>6179</v>
      </c>
      <c r="D2526" s="1" t="s">
        <v>6180</v>
      </c>
      <c r="E2526" s="1" t="s">
        <v>176</v>
      </c>
      <c r="F2526" s="1" t="s">
        <v>66</v>
      </c>
      <c r="G2526" s="1" t="str">
        <f>IFERROR(__xludf.DUMMYFUNCTION("GOOGLETRANSLATE(D2526,""fr"",""en"")"),"#VALUE!")</f>
        <v>#VALUE!</v>
      </c>
    </row>
    <row r="2527" ht="15.75" customHeight="1">
      <c r="A2527" s="1" t="s">
        <v>5928</v>
      </c>
      <c r="B2527" s="1">
        <v>2.0</v>
      </c>
      <c r="C2527" s="1" t="s">
        <v>6181</v>
      </c>
      <c r="D2527" s="1" t="s">
        <v>6182</v>
      </c>
      <c r="E2527" s="1" t="s">
        <v>103</v>
      </c>
      <c r="F2527" s="1" t="s">
        <v>48</v>
      </c>
      <c r="G2527" s="1" t="str">
        <f>IFERROR(__xludf.DUMMYFUNCTION("GOOGLETRANSLATE(D2527,""fr"",""en"")"),"#VALUE!")</f>
        <v>#VALUE!</v>
      </c>
    </row>
    <row r="2528" ht="15.75" customHeight="1">
      <c r="A2528" s="1" t="s">
        <v>1065</v>
      </c>
      <c r="B2528" s="1">
        <v>5.0</v>
      </c>
      <c r="C2528" s="1" t="s">
        <v>6183</v>
      </c>
      <c r="D2528" s="1" t="s">
        <v>6184</v>
      </c>
      <c r="E2528" s="1" t="s">
        <v>21</v>
      </c>
      <c r="F2528" s="1" t="s">
        <v>11</v>
      </c>
      <c r="G2528" s="1" t="str">
        <f>IFERROR(__xludf.DUMMYFUNCTION("GOOGLETRANSLATE(D2528,""fr"",""en"")"),"#VALUE!")</f>
        <v>#VALUE!</v>
      </c>
    </row>
    <row r="2529" ht="15.75" customHeight="1">
      <c r="A2529" s="1" t="s">
        <v>4607</v>
      </c>
      <c r="B2529" s="1">
        <v>5.0</v>
      </c>
      <c r="C2529" s="1" t="s">
        <v>6185</v>
      </c>
      <c r="D2529" s="1" t="s">
        <v>6186</v>
      </c>
      <c r="E2529" s="1" t="s">
        <v>21</v>
      </c>
      <c r="F2529" s="1" t="s">
        <v>11</v>
      </c>
      <c r="G2529" s="1" t="str">
        <f>IFERROR(__xludf.DUMMYFUNCTION("GOOGLETRANSLATE(D2529,""fr"",""en"")"),"#VALUE!")</f>
        <v>#VALUE!</v>
      </c>
    </row>
    <row r="2530" ht="15.75" customHeight="1">
      <c r="A2530" s="1" t="s">
        <v>6187</v>
      </c>
      <c r="B2530" s="1">
        <v>1.0</v>
      </c>
      <c r="C2530" s="1" t="s">
        <v>6188</v>
      </c>
      <c r="D2530" s="1" t="s">
        <v>6189</v>
      </c>
      <c r="E2530" s="1" t="s">
        <v>125</v>
      </c>
      <c r="F2530" s="1" t="s">
        <v>11</v>
      </c>
      <c r="G2530" s="1" t="str">
        <f>IFERROR(__xludf.DUMMYFUNCTION("GOOGLETRANSLATE(D2530,""fr"",""en"")"),"#VALUE!")</f>
        <v>#VALUE!</v>
      </c>
    </row>
    <row r="2531" ht="15.75" customHeight="1">
      <c r="A2531" s="1" t="s">
        <v>2702</v>
      </c>
      <c r="B2531" s="1">
        <v>4.0</v>
      </c>
      <c r="C2531" s="1" t="s">
        <v>6190</v>
      </c>
      <c r="D2531" s="1" t="s">
        <v>6191</v>
      </c>
      <c r="E2531" s="1" t="s">
        <v>21</v>
      </c>
      <c r="F2531" s="1" t="s">
        <v>11</v>
      </c>
      <c r="G2531" s="1" t="str">
        <f>IFERROR(__xludf.DUMMYFUNCTION("GOOGLETRANSLATE(D2531,""fr"",""en"")"),"#VALUE!")</f>
        <v>#VALUE!</v>
      </c>
    </row>
    <row r="2532" ht="15.75" customHeight="1">
      <c r="A2532" s="1" t="s">
        <v>6192</v>
      </c>
      <c r="B2532" s="1">
        <v>1.0</v>
      </c>
      <c r="C2532" s="1" t="s">
        <v>6193</v>
      </c>
      <c r="D2532" s="1" t="s">
        <v>6194</v>
      </c>
      <c r="E2532" s="1" t="s">
        <v>250</v>
      </c>
      <c r="F2532" s="1" t="s">
        <v>30</v>
      </c>
      <c r="G2532" s="1" t="str">
        <f>IFERROR(__xludf.DUMMYFUNCTION("GOOGLETRANSLATE(D2532,""fr"",""en"")"),"#VALUE!")</f>
        <v>#VALUE!</v>
      </c>
    </row>
    <row r="2533" ht="15.75" customHeight="1">
      <c r="A2533" s="1" t="s">
        <v>1693</v>
      </c>
      <c r="B2533" s="1">
        <v>5.0</v>
      </c>
      <c r="C2533" s="1" t="s">
        <v>6195</v>
      </c>
      <c r="D2533" s="1" t="s">
        <v>6196</v>
      </c>
      <c r="E2533" s="1" t="s">
        <v>21</v>
      </c>
      <c r="F2533" s="1" t="s">
        <v>11</v>
      </c>
      <c r="G2533" s="1" t="str">
        <f>IFERROR(__xludf.DUMMYFUNCTION("GOOGLETRANSLATE(D2533,""fr"",""en"")"),"#VALUE!")</f>
        <v>#VALUE!</v>
      </c>
    </row>
    <row r="2534" ht="15.75" customHeight="1">
      <c r="A2534" s="1" t="s">
        <v>3459</v>
      </c>
      <c r="B2534" s="1">
        <v>3.0</v>
      </c>
      <c r="C2534" s="1" t="s">
        <v>6197</v>
      </c>
      <c r="D2534" s="1" t="s">
        <v>6198</v>
      </c>
      <c r="E2534" s="1" t="s">
        <v>21</v>
      </c>
      <c r="F2534" s="1" t="s">
        <v>11</v>
      </c>
      <c r="G2534" s="1" t="str">
        <f>IFERROR(__xludf.DUMMYFUNCTION("GOOGLETRANSLATE(D2534,""fr"",""en"")"),"#VALUE!")</f>
        <v>#VALUE!</v>
      </c>
    </row>
    <row r="2535" ht="15.75" customHeight="1">
      <c r="A2535" s="1" t="s">
        <v>3448</v>
      </c>
      <c r="B2535" s="1">
        <v>5.0</v>
      </c>
      <c r="C2535" s="1" t="s">
        <v>6199</v>
      </c>
      <c r="D2535" s="1" t="s">
        <v>6200</v>
      </c>
      <c r="E2535" s="1" t="s">
        <v>273</v>
      </c>
      <c r="F2535" s="1" t="s">
        <v>11</v>
      </c>
      <c r="G2535" s="1" t="str">
        <f>IFERROR(__xludf.DUMMYFUNCTION("GOOGLETRANSLATE(D2535,""fr"",""en"")"),"#VALUE!")</f>
        <v>#VALUE!</v>
      </c>
    </row>
    <row r="2536" ht="15.75" customHeight="1">
      <c r="A2536" s="1" t="s">
        <v>214</v>
      </c>
      <c r="B2536" s="1">
        <v>4.0</v>
      </c>
      <c r="C2536" s="1" t="s">
        <v>6201</v>
      </c>
      <c r="D2536" s="1" t="s">
        <v>6202</v>
      </c>
      <c r="E2536" s="1" t="s">
        <v>484</v>
      </c>
      <c r="F2536" s="1" t="s">
        <v>118</v>
      </c>
      <c r="G2536" s="1" t="str">
        <f>IFERROR(__xludf.DUMMYFUNCTION("GOOGLETRANSLATE(D2536,""fr"",""en"")"),"#VALUE!")</f>
        <v>#VALUE!</v>
      </c>
    </row>
    <row r="2537" ht="15.75" customHeight="1">
      <c r="A2537" s="1" t="s">
        <v>6203</v>
      </c>
      <c r="B2537" s="1">
        <v>1.0</v>
      </c>
      <c r="C2537" s="1" t="s">
        <v>6204</v>
      </c>
      <c r="D2537" s="1" t="s">
        <v>6205</v>
      </c>
      <c r="E2537" s="1" t="s">
        <v>43</v>
      </c>
      <c r="F2537" s="1" t="s">
        <v>30</v>
      </c>
      <c r="G2537" s="1" t="str">
        <f>IFERROR(__xludf.DUMMYFUNCTION("GOOGLETRANSLATE(D2537,""fr"",""en"")"),"#VALUE!")</f>
        <v>#VALUE!</v>
      </c>
    </row>
    <row r="2538" ht="15.75" customHeight="1">
      <c r="A2538" s="1" t="s">
        <v>6206</v>
      </c>
      <c r="B2538" s="1">
        <v>2.0</v>
      </c>
      <c r="C2538" s="1" t="s">
        <v>6207</v>
      </c>
      <c r="D2538" s="1" t="s">
        <v>6208</v>
      </c>
      <c r="E2538" s="1" t="s">
        <v>10</v>
      </c>
      <c r="F2538" s="1" t="s">
        <v>11</v>
      </c>
      <c r="G2538" s="1" t="str">
        <f>IFERROR(__xludf.DUMMYFUNCTION("GOOGLETRANSLATE(D2538,""fr"",""en"")"),"#VALUE!")</f>
        <v>#VALUE!</v>
      </c>
    </row>
    <row r="2539" ht="15.75" customHeight="1">
      <c r="A2539" s="1" t="s">
        <v>119</v>
      </c>
      <c r="B2539" s="1">
        <v>4.0</v>
      </c>
      <c r="C2539" s="1" t="s">
        <v>6209</v>
      </c>
      <c r="D2539" s="1" t="s">
        <v>6210</v>
      </c>
      <c r="E2539" s="1" t="s">
        <v>10</v>
      </c>
      <c r="F2539" s="1" t="s">
        <v>11</v>
      </c>
      <c r="G2539" s="1" t="str">
        <f>IFERROR(__xludf.DUMMYFUNCTION("GOOGLETRANSLATE(D2539,""fr"",""en"")"),"#VALUE!")</f>
        <v>#VALUE!</v>
      </c>
    </row>
    <row r="2540" ht="15.75" customHeight="1">
      <c r="A2540" s="1" t="s">
        <v>766</v>
      </c>
      <c r="B2540" s="1">
        <v>1.0</v>
      </c>
      <c r="C2540" s="1" t="s">
        <v>6211</v>
      </c>
      <c r="D2540" s="1" t="s">
        <v>6212</v>
      </c>
      <c r="E2540" s="1" t="s">
        <v>292</v>
      </c>
      <c r="F2540" s="1" t="s">
        <v>11</v>
      </c>
      <c r="G2540" s="1" t="str">
        <f>IFERROR(__xludf.DUMMYFUNCTION("GOOGLETRANSLATE(D2540,""fr"",""en"")"),"#VALUE!")</f>
        <v>#VALUE!</v>
      </c>
    </row>
    <row r="2541" ht="15.75" customHeight="1">
      <c r="A2541" s="1" t="s">
        <v>1741</v>
      </c>
      <c r="B2541" s="1">
        <v>5.0</v>
      </c>
      <c r="C2541" s="1" t="s">
        <v>6213</v>
      </c>
      <c r="D2541" s="1" t="s">
        <v>6214</v>
      </c>
      <c r="E2541" s="1" t="s">
        <v>21</v>
      </c>
      <c r="F2541" s="1" t="s">
        <v>11</v>
      </c>
      <c r="G2541" s="1" t="str">
        <f>IFERROR(__xludf.DUMMYFUNCTION("GOOGLETRANSLATE(D2541,""fr"",""en"")"),"#VALUE!")</f>
        <v>#VALUE!</v>
      </c>
    </row>
    <row r="2542" ht="15.75" customHeight="1">
      <c r="A2542" s="1" t="s">
        <v>6215</v>
      </c>
      <c r="B2542" s="1">
        <v>1.0</v>
      </c>
      <c r="C2542" s="1" t="s">
        <v>6216</v>
      </c>
      <c r="D2542" s="1" t="s">
        <v>6217</v>
      </c>
      <c r="E2542" s="1" t="s">
        <v>554</v>
      </c>
      <c r="F2542" s="1" t="s">
        <v>30</v>
      </c>
      <c r="G2542" s="1" t="str">
        <f>IFERROR(__xludf.DUMMYFUNCTION("GOOGLETRANSLATE(D2542,""fr"",""en"")"),"#VALUE!")</f>
        <v>#VALUE!</v>
      </c>
    </row>
    <row r="2543" ht="15.75" customHeight="1">
      <c r="A2543" s="1" t="s">
        <v>929</v>
      </c>
      <c r="B2543" s="1">
        <v>5.0</v>
      </c>
      <c r="C2543" s="1" t="s">
        <v>6218</v>
      </c>
      <c r="D2543" s="1" t="s">
        <v>6219</v>
      </c>
      <c r="E2543" s="1" t="s">
        <v>21</v>
      </c>
      <c r="F2543" s="1" t="s">
        <v>11</v>
      </c>
      <c r="G2543" s="1" t="str">
        <f>IFERROR(__xludf.DUMMYFUNCTION("GOOGLETRANSLATE(D2543,""fr"",""en"")"),"#VALUE!")</f>
        <v>#VALUE!</v>
      </c>
    </row>
    <row r="2544" ht="15.75" customHeight="1">
      <c r="A2544" s="1" t="s">
        <v>179</v>
      </c>
      <c r="B2544" s="1">
        <v>1.0</v>
      </c>
      <c r="C2544" s="1" t="s">
        <v>6220</v>
      </c>
      <c r="D2544" s="1" t="s">
        <v>6221</v>
      </c>
      <c r="E2544" s="1" t="s">
        <v>10</v>
      </c>
      <c r="F2544" s="1" t="s">
        <v>11</v>
      </c>
      <c r="G2544" s="1" t="str">
        <f>IFERROR(__xludf.DUMMYFUNCTION("GOOGLETRANSLATE(D2544,""fr"",""en"")"),"#VALUE!")</f>
        <v>#VALUE!</v>
      </c>
    </row>
    <row r="2545" ht="15.75" customHeight="1">
      <c r="A2545" s="1" t="s">
        <v>6222</v>
      </c>
      <c r="B2545" s="1">
        <v>4.0</v>
      </c>
      <c r="C2545" s="1" t="s">
        <v>6223</v>
      </c>
      <c r="D2545" s="1" t="s">
        <v>6224</v>
      </c>
      <c r="E2545" s="1" t="s">
        <v>554</v>
      </c>
      <c r="F2545" s="1" t="s">
        <v>30</v>
      </c>
      <c r="G2545" s="1" t="str">
        <f>IFERROR(__xludf.DUMMYFUNCTION("GOOGLETRANSLATE(D2545,""fr"",""en"")"),"#VALUE!")</f>
        <v>#VALUE!</v>
      </c>
    </row>
    <row r="2546" ht="15.75" customHeight="1">
      <c r="A2546" s="1" t="s">
        <v>6225</v>
      </c>
      <c r="B2546" s="1">
        <v>1.0</v>
      </c>
      <c r="C2546" s="1" t="s">
        <v>6226</v>
      </c>
      <c r="D2546" s="1" t="s">
        <v>6227</v>
      </c>
      <c r="E2546" s="1" t="s">
        <v>373</v>
      </c>
      <c r="F2546" s="1" t="s">
        <v>30</v>
      </c>
      <c r="G2546" s="1" t="str">
        <f>IFERROR(__xludf.DUMMYFUNCTION("GOOGLETRANSLATE(D2546,""fr"",""en"")"),"#VALUE!")</f>
        <v>#VALUE!</v>
      </c>
    </row>
    <row r="2547" ht="15.75" customHeight="1">
      <c r="A2547" s="1" t="s">
        <v>2325</v>
      </c>
      <c r="B2547" s="1">
        <v>4.0</v>
      </c>
      <c r="C2547" s="1" t="s">
        <v>6228</v>
      </c>
      <c r="D2547" s="1" t="s">
        <v>6229</v>
      </c>
      <c r="E2547" s="1" t="s">
        <v>10</v>
      </c>
      <c r="F2547" s="1" t="s">
        <v>11</v>
      </c>
      <c r="G2547" s="1" t="str">
        <f>IFERROR(__xludf.DUMMYFUNCTION("GOOGLETRANSLATE(D2547,""fr"",""en"")"),"#VALUE!")</f>
        <v>#VALUE!</v>
      </c>
    </row>
    <row r="2548" ht="15.75" customHeight="1">
      <c r="A2548" s="1" t="s">
        <v>1547</v>
      </c>
      <c r="B2548" s="1">
        <v>2.0</v>
      </c>
      <c r="C2548" s="1" t="s">
        <v>6230</v>
      </c>
      <c r="D2548" s="1" t="s">
        <v>6231</v>
      </c>
      <c r="E2548" s="1" t="s">
        <v>554</v>
      </c>
      <c r="F2548" s="1" t="s">
        <v>30</v>
      </c>
      <c r="G2548" s="1" t="str">
        <f>IFERROR(__xludf.DUMMYFUNCTION("GOOGLETRANSLATE(D2548,""fr"",""en"")"),"#VALUE!")</f>
        <v>#VALUE!</v>
      </c>
    </row>
    <row r="2549" ht="15.75" customHeight="1">
      <c r="A2549" s="1" t="s">
        <v>3403</v>
      </c>
      <c r="B2549" s="1">
        <v>3.0</v>
      </c>
      <c r="C2549" s="1" t="s">
        <v>6232</v>
      </c>
      <c r="D2549" s="1" t="s">
        <v>6233</v>
      </c>
      <c r="E2549" s="1" t="s">
        <v>250</v>
      </c>
      <c r="F2549" s="1" t="s">
        <v>30</v>
      </c>
      <c r="G2549" s="1" t="str">
        <f>IFERROR(__xludf.DUMMYFUNCTION("GOOGLETRANSLATE(D2549,""fr"",""en"")"),"#VALUE!")</f>
        <v>#VALUE!</v>
      </c>
    </row>
    <row r="2550" ht="15.75" customHeight="1">
      <c r="A2550" s="1" t="s">
        <v>485</v>
      </c>
      <c r="B2550" s="1">
        <v>4.0</v>
      </c>
      <c r="C2550" s="1" t="s">
        <v>6234</v>
      </c>
      <c r="D2550" s="1" t="s">
        <v>6235</v>
      </c>
      <c r="E2550" s="1" t="s">
        <v>484</v>
      </c>
      <c r="F2550" s="1" t="s">
        <v>30</v>
      </c>
      <c r="G2550" s="1" t="str">
        <f>IFERROR(__xludf.DUMMYFUNCTION("GOOGLETRANSLATE(D2550,""fr"",""en"")"),"#VALUE!")</f>
        <v>#VALUE!</v>
      </c>
    </row>
    <row r="2551" ht="15.75" customHeight="1">
      <c r="A2551" s="1" t="s">
        <v>1540</v>
      </c>
      <c r="B2551" s="1">
        <v>4.0</v>
      </c>
      <c r="C2551" s="1" t="s">
        <v>6236</v>
      </c>
      <c r="D2551" s="1" t="s">
        <v>6237</v>
      </c>
      <c r="E2551" s="1" t="s">
        <v>614</v>
      </c>
      <c r="F2551" s="1" t="s">
        <v>30</v>
      </c>
      <c r="G2551" s="1" t="str">
        <f>IFERROR(__xludf.DUMMYFUNCTION("GOOGLETRANSLATE(D2551,""fr"",""en"")"),"#VALUE!")</f>
        <v>#VALUE!</v>
      </c>
    </row>
    <row r="2552" ht="15.75" customHeight="1">
      <c r="A2552" s="1" t="s">
        <v>6238</v>
      </c>
      <c r="B2552" s="1">
        <v>3.0</v>
      </c>
      <c r="C2552" s="1" t="s">
        <v>3879</v>
      </c>
      <c r="D2552" s="1" t="s">
        <v>6239</v>
      </c>
      <c r="E2552" s="1" t="s">
        <v>169</v>
      </c>
      <c r="F2552" s="1" t="s">
        <v>11</v>
      </c>
      <c r="G2552" s="1" t="str">
        <f>IFERROR(__xludf.DUMMYFUNCTION("GOOGLETRANSLATE(D2552,""fr"",""en"")"),"#VALUE!")</f>
        <v>#VALUE!</v>
      </c>
    </row>
    <row r="2553" ht="15.75" customHeight="1">
      <c r="A2553" s="1" t="s">
        <v>1741</v>
      </c>
      <c r="B2553" s="1">
        <v>5.0</v>
      </c>
      <c r="C2553" s="1" t="s">
        <v>6240</v>
      </c>
      <c r="D2553" s="1" t="s">
        <v>6241</v>
      </c>
      <c r="E2553" s="1" t="s">
        <v>21</v>
      </c>
      <c r="F2553" s="1" t="s">
        <v>11</v>
      </c>
      <c r="G2553" s="1" t="str">
        <f>IFERROR(__xludf.DUMMYFUNCTION("GOOGLETRANSLATE(D2553,""fr"",""en"")"),"#VALUE!")</f>
        <v>#VALUE!</v>
      </c>
    </row>
    <row r="2554" ht="15.75" customHeight="1">
      <c r="A2554" s="1" t="s">
        <v>138</v>
      </c>
      <c r="B2554" s="1">
        <v>4.0</v>
      </c>
      <c r="C2554" s="1" t="s">
        <v>6242</v>
      </c>
      <c r="D2554" s="1" t="s">
        <v>6243</v>
      </c>
      <c r="E2554" s="1" t="s">
        <v>21</v>
      </c>
      <c r="F2554" s="1" t="s">
        <v>11</v>
      </c>
      <c r="G2554" s="1" t="str">
        <f>IFERROR(__xludf.DUMMYFUNCTION("GOOGLETRANSLATE(D2554,""fr"",""en"")"),"#VALUE!")</f>
        <v>#VALUE!</v>
      </c>
    </row>
    <row r="2555" ht="15.75" customHeight="1">
      <c r="A2555" s="1" t="s">
        <v>217</v>
      </c>
      <c r="B2555" s="1">
        <v>1.0</v>
      </c>
      <c r="C2555" s="1" t="s">
        <v>6244</v>
      </c>
      <c r="D2555" s="1" t="s">
        <v>6245</v>
      </c>
      <c r="E2555" s="1" t="s">
        <v>519</v>
      </c>
      <c r="F2555" s="1" t="s">
        <v>118</v>
      </c>
      <c r="G2555" s="1" t="str">
        <f>IFERROR(__xludf.DUMMYFUNCTION("GOOGLETRANSLATE(D2555,""fr"",""en"")"),"#VALUE!")</f>
        <v>#VALUE!</v>
      </c>
    </row>
    <row r="2556" ht="15.75" customHeight="1">
      <c r="A2556" s="1" t="s">
        <v>2117</v>
      </c>
      <c r="B2556" s="1">
        <v>3.0</v>
      </c>
      <c r="C2556" s="1" t="s">
        <v>6246</v>
      </c>
      <c r="D2556" s="1" t="s">
        <v>6247</v>
      </c>
      <c r="E2556" s="1" t="s">
        <v>21</v>
      </c>
      <c r="F2556" s="1" t="s">
        <v>11</v>
      </c>
      <c r="G2556" s="1" t="str">
        <f>IFERROR(__xludf.DUMMYFUNCTION("GOOGLETRANSLATE(D2556,""fr"",""en"")"),"#VALUE!")</f>
        <v>#VALUE!</v>
      </c>
    </row>
    <row r="2557" ht="15.75" customHeight="1">
      <c r="A2557" s="1" t="s">
        <v>4162</v>
      </c>
      <c r="B2557" s="1">
        <v>2.0</v>
      </c>
      <c r="C2557" s="1" t="s">
        <v>6248</v>
      </c>
      <c r="D2557" s="1" t="s">
        <v>6249</v>
      </c>
      <c r="E2557" s="1" t="s">
        <v>169</v>
      </c>
      <c r="F2557" s="1" t="s">
        <v>110</v>
      </c>
      <c r="G2557" s="1" t="str">
        <f>IFERROR(__xludf.DUMMYFUNCTION("GOOGLETRANSLATE(D2557,""fr"",""en"")"),"#VALUE!")</f>
        <v>#VALUE!</v>
      </c>
    </row>
    <row r="2558" ht="15.75" customHeight="1">
      <c r="A2558" s="1" t="s">
        <v>1429</v>
      </c>
      <c r="B2558" s="1">
        <v>3.0</v>
      </c>
      <c r="C2558" s="1" t="s">
        <v>6250</v>
      </c>
      <c r="D2558" s="1" t="s">
        <v>6251</v>
      </c>
      <c r="E2558" s="1" t="s">
        <v>65</v>
      </c>
      <c r="F2558" s="1" t="s">
        <v>66</v>
      </c>
      <c r="G2558" s="1" t="str">
        <f>IFERROR(__xludf.DUMMYFUNCTION("GOOGLETRANSLATE(D2558,""fr"",""en"")"),"#VALUE!")</f>
        <v>#VALUE!</v>
      </c>
    </row>
    <row r="2559" ht="15.75" customHeight="1">
      <c r="A2559" s="1" t="s">
        <v>5881</v>
      </c>
      <c r="B2559" s="1">
        <v>4.0</v>
      </c>
      <c r="C2559" s="1" t="s">
        <v>6252</v>
      </c>
      <c r="D2559" s="1" t="s">
        <v>6253</v>
      </c>
      <c r="E2559" s="1" t="s">
        <v>29</v>
      </c>
      <c r="F2559" s="1" t="s">
        <v>30</v>
      </c>
      <c r="G2559" s="1" t="str">
        <f>IFERROR(__xludf.DUMMYFUNCTION("GOOGLETRANSLATE(D2559,""fr"",""en"")"),"#VALUE!")</f>
        <v>#VALUE!</v>
      </c>
    </row>
    <row r="2560" ht="15.75" customHeight="1">
      <c r="A2560" s="1" t="s">
        <v>786</v>
      </c>
      <c r="B2560" s="1">
        <v>3.0</v>
      </c>
      <c r="C2560" s="1" t="s">
        <v>6254</v>
      </c>
      <c r="D2560" s="1" t="s">
        <v>6255</v>
      </c>
      <c r="E2560" s="1" t="s">
        <v>273</v>
      </c>
      <c r="F2560" s="1" t="s">
        <v>66</v>
      </c>
      <c r="G2560" s="1" t="str">
        <f>IFERROR(__xludf.DUMMYFUNCTION("GOOGLETRANSLATE(D2560,""fr"",""en"")"),"#VALUE!")</f>
        <v>#VALUE!</v>
      </c>
    </row>
    <row r="2561" ht="15.75" customHeight="1">
      <c r="A2561" s="1" t="s">
        <v>6256</v>
      </c>
      <c r="B2561" s="1">
        <v>3.0</v>
      </c>
      <c r="C2561" s="1" t="s">
        <v>6257</v>
      </c>
      <c r="D2561" s="1" t="s">
        <v>6258</v>
      </c>
      <c r="E2561" s="1" t="s">
        <v>614</v>
      </c>
      <c r="F2561" s="1" t="s">
        <v>30</v>
      </c>
      <c r="G2561" s="1" t="str">
        <f>IFERROR(__xludf.DUMMYFUNCTION("GOOGLETRANSLATE(D2561,""fr"",""en"")"),"#VALUE!")</f>
        <v>#VALUE!</v>
      </c>
    </row>
    <row r="2562" ht="15.75" customHeight="1">
      <c r="A2562" s="1" t="s">
        <v>126</v>
      </c>
      <c r="B2562" s="1">
        <v>4.0</v>
      </c>
      <c r="C2562" s="1" t="s">
        <v>6259</v>
      </c>
      <c r="D2562" s="1" t="s">
        <v>6260</v>
      </c>
      <c r="E2562" s="1" t="s">
        <v>21</v>
      </c>
      <c r="F2562" s="1" t="s">
        <v>11</v>
      </c>
      <c r="G2562" s="1" t="str">
        <f>IFERROR(__xludf.DUMMYFUNCTION("GOOGLETRANSLATE(D2562,""fr"",""en"")"),"#VALUE!")</f>
        <v>#VALUE!</v>
      </c>
    </row>
    <row r="2563" ht="15.75" customHeight="1">
      <c r="A2563" s="1" t="s">
        <v>1256</v>
      </c>
      <c r="B2563" s="1">
        <v>1.0</v>
      </c>
      <c r="C2563" s="1" t="s">
        <v>6261</v>
      </c>
      <c r="D2563" s="1" t="s">
        <v>6262</v>
      </c>
      <c r="E2563" s="1" t="s">
        <v>296</v>
      </c>
      <c r="F2563" s="1" t="s">
        <v>48</v>
      </c>
      <c r="G2563" s="1" t="str">
        <f>IFERROR(__xludf.DUMMYFUNCTION("GOOGLETRANSLATE(D2563,""fr"",""en"")"),"#VALUE!")</f>
        <v>#VALUE!</v>
      </c>
    </row>
    <row r="2564" ht="15.75" customHeight="1">
      <c r="A2564" s="1" t="s">
        <v>239</v>
      </c>
      <c r="B2564" s="1">
        <v>4.0</v>
      </c>
      <c r="C2564" s="1" t="s">
        <v>6263</v>
      </c>
      <c r="D2564" s="1" t="s">
        <v>6264</v>
      </c>
      <c r="E2564" s="1" t="s">
        <v>65</v>
      </c>
      <c r="F2564" s="1" t="s">
        <v>66</v>
      </c>
      <c r="G2564" s="1" t="str">
        <f>IFERROR(__xludf.DUMMYFUNCTION("GOOGLETRANSLATE(D2564,""fr"",""en"")"),"#VALUE!")</f>
        <v>#VALUE!</v>
      </c>
    </row>
    <row r="2565" ht="15.75" customHeight="1">
      <c r="A2565" s="1" t="s">
        <v>4832</v>
      </c>
      <c r="B2565" s="1">
        <v>5.0</v>
      </c>
      <c r="C2565" s="1" t="s">
        <v>6265</v>
      </c>
      <c r="D2565" s="1" t="s">
        <v>6266</v>
      </c>
      <c r="E2565" s="1" t="s">
        <v>169</v>
      </c>
      <c r="F2565" s="1" t="s">
        <v>11</v>
      </c>
      <c r="G2565" s="1" t="str">
        <f>IFERROR(__xludf.DUMMYFUNCTION("GOOGLETRANSLATE(D2565,""fr"",""en"")"),"#VALUE!")</f>
        <v>#VALUE!</v>
      </c>
    </row>
    <row r="2566" ht="15.75" customHeight="1">
      <c r="A2566" s="1" t="s">
        <v>844</v>
      </c>
      <c r="B2566" s="1">
        <v>5.0</v>
      </c>
      <c r="C2566" s="1" t="s">
        <v>6267</v>
      </c>
      <c r="D2566" s="1" t="s">
        <v>6268</v>
      </c>
      <c r="E2566" s="1" t="s">
        <v>21</v>
      </c>
      <c r="F2566" s="1" t="s">
        <v>11</v>
      </c>
      <c r="G2566" s="1" t="str">
        <f>IFERROR(__xludf.DUMMYFUNCTION("GOOGLETRANSLATE(D2566,""fr"",""en"")"),"#VALUE!")</f>
        <v>#VALUE!</v>
      </c>
    </row>
    <row r="2567" ht="15.75" customHeight="1">
      <c r="A2567" s="1" t="s">
        <v>936</v>
      </c>
      <c r="B2567" s="1">
        <v>3.0</v>
      </c>
      <c r="C2567" s="1" t="s">
        <v>6269</v>
      </c>
      <c r="D2567" s="1" t="s">
        <v>6270</v>
      </c>
      <c r="E2567" s="1" t="s">
        <v>10</v>
      </c>
      <c r="F2567" s="1" t="s">
        <v>11</v>
      </c>
      <c r="G2567" s="1" t="str">
        <f>IFERROR(__xludf.DUMMYFUNCTION("GOOGLETRANSLATE(D2567,""fr"",""en"")"),"#VALUE!")</f>
        <v>#VALUE!</v>
      </c>
    </row>
    <row r="2568" ht="15.75" customHeight="1">
      <c r="A2568" s="1" t="s">
        <v>2388</v>
      </c>
      <c r="B2568" s="1">
        <v>2.0</v>
      </c>
      <c r="C2568" s="1" t="s">
        <v>6271</v>
      </c>
      <c r="D2568" s="1" t="s">
        <v>6272</v>
      </c>
      <c r="E2568" s="1" t="s">
        <v>273</v>
      </c>
      <c r="F2568" s="1" t="s">
        <v>11</v>
      </c>
      <c r="G2568" s="1" t="str">
        <f>IFERROR(__xludf.DUMMYFUNCTION("GOOGLETRANSLATE(D2568,""fr"",""en"")"),"#VALUE!")</f>
        <v>#VALUE!</v>
      </c>
    </row>
    <row r="2569" ht="15.75" customHeight="1">
      <c r="A2569" s="1" t="s">
        <v>603</v>
      </c>
      <c r="B2569" s="1">
        <v>5.0</v>
      </c>
      <c r="C2569" s="1" t="s">
        <v>6273</v>
      </c>
      <c r="D2569" s="1" t="s">
        <v>6274</v>
      </c>
      <c r="E2569" s="1" t="s">
        <v>21</v>
      </c>
      <c r="F2569" s="1" t="s">
        <v>11</v>
      </c>
      <c r="G2569" s="1" t="str">
        <f>IFERROR(__xludf.DUMMYFUNCTION("GOOGLETRANSLATE(D2569,""fr"",""en"")"),"#VALUE!")</f>
        <v>#VALUE!</v>
      </c>
    </row>
    <row r="2570" ht="15.75" customHeight="1">
      <c r="A2570" s="1" t="s">
        <v>1341</v>
      </c>
      <c r="B2570" s="1">
        <v>2.0</v>
      </c>
      <c r="C2570" s="1" t="s">
        <v>6275</v>
      </c>
      <c r="D2570" s="1" t="s">
        <v>6276</v>
      </c>
      <c r="E2570" s="1" t="s">
        <v>280</v>
      </c>
      <c r="F2570" s="1" t="s">
        <v>11</v>
      </c>
      <c r="G2570" s="1" t="str">
        <f>IFERROR(__xludf.DUMMYFUNCTION("GOOGLETRANSLATE(D2570,""fr"",""en"")"),"#VALUE!")</f>
        <v>#VALUE!</v>
      </c>
    </row>
    <row r="2571" ht="15.75" customHeight="1">
      <c r="A2571" s="1" t="s">
        <v>3627</v>
      </c>
      <c r="B2571" s="1">
        <v>4.0</v>
      </c>
      <c r="C2571" s="1" t="s">
        <v>6277</v>
      </c>
      <c r="D2571" s="1" t="s">
        <v>6278</v>
      </c>
      <c r="E2571" s="1" t="s">
        <v>21</v>
      </c>
      <c r="F2571" s="1" t="s">
        <v>11</v>
      </c>
      <c r="G2571" s="1" t="str">
        <f>IFERROR(__xludf.DUMMYFUNCTION("GOOGLETRANSLATE(D2571,""fr"",""en"")"),"#VALUE!")</f>
        <v>#VALUE!</v>
      </c>
    </row>
    <row r="2572" ht="15.75" customHeight="1">
      <c r="A2572" s="1" t="s">
        <v>6279</v>
      </c>
      <c r="B2572" s="1">
        <v>2.0</v>
      </c>
      <c r="C2572" s="1" t="s">
        <v>6280</v>
      </c>
      <c r="D2572" s="1" t="s">
        <v>6281</v>
      </c>
      <c r="E2572" s="1" t="s">
        <v>10</v>
      </c>
      <c r="F2572" s="1" t="s">
        <v>11</v>
      </c>
      <c r="G2572" s="1" t="str">
        <f>IFERROR(__xludf.DUMMYFUNCTION("GOOGLETRANSLATE(D2572,""fr"",""en"")"),"#VALUE!")</f>
        <v>#VALUE!</v>
      </c>
    </row>
    <row r="2573" ht="15.75" customHeight="1">
      <c r="A2573" s="1" t="s">
        <v>100</v>
      </c>
      <c r="B2573" s="1">
        <v>4.0</v>
      </c>
      <c r="C2573" s="1" t="s">
        <v>6282</v>
      </c>
      <c r="D2573" s="1" t="s">
        <v>6283</v>
      </c>
      <c r="E2573" s="1" t="s">
        <v>21</v>
      </c>
      <c r="F2573" s="1" t="s">
        <v>11</v>
      </c>
      <c r="G2573" s="1" t="str">
        <f>IFERROR(__xludf.DUMMYFUNCTION("GOOGLETRANSLATE(D2573,""fr"",""en"")"),"#VALUE!")</f>
        <v>#VALUE!</v>
      </c>
    </row>
    <row r="2574" ht="15.75" customHeight="1">
      <c r="A2574" s="1" t="s">
        <v>1969</v>
      </c>
      <c r="B2574" s="1">
        <v>5.0</v>
      </c>
      <c r="C2574" s="1" t="s">
        <v>6284</v>
      </c>
      <c r="D2574" s="1" t="s">
        <v>6285</v>
      </c>
      <c r="E2574" s="1" t="s">
        <v>21</v>
      </c>
      <c r="F2574" s="1" t="s">
        <v>11</v>
      </c>
      <c r="G2574" s="1" t="str">
        <f>IFERROR(__xludf.DUMMYFUNCTION("GOOGLETRANSLATE(D2574,""fr"",""en"")"),"#VALUE!")</f>
        <v>#VALUE!</v>
      </c>
    </row>
    <row r="2575" ht="15.75" customHeight="1">
      <c r="A2575" s="1" t="s">
        <v>3050</v>
      </c>
      <c r="B2575" s="1">
        <v>1.0</v>
      </c>
      <c r="C2575" s="1" t="s">
        <v>6286</v>
      </c>
      <c r="D2575" s="1" t="s">
        <v>6287</v>
      </c>
      <c r="E2575" s="1" t="s">
        <v>21</v>
      </c>
      <c r="F2575" s="1" t="s">
        <v>11</v>
      </c>
      <c r="G2575" s="1" t="str">
        <f>IFERROR(__xludf.DUMMYFUNCTION("GOOGLETRANSLATE(D2575,""fr"",""en"")"),"#VALUE!")</f>
        <v>#VALUE!</v>
      </c>
    </row>
    <row r="2576" ht="15.75" customHeight="1">
      <c r="A2576" s="1" t="s">
        <v>223</v>
      </c>
      <c r="B2576" s="1">
        <v>2.0</v>
      </c>
      <c r="C2576" s="1" t="s">
        <v>6288</v>
      </c>
      <c r="D2576" s="1" t="s">
        <v>6289</v>
      </c>
      <c r="E2576" s="1" t="s">
        <v>1192</v>
      </c>
      <c r="F2576" s="1" t="s">
        <v>110</v>
      </c>
      <c r="G2576" s="1" t="str">
        <f>IFERROR(__xludf.DUMMYFUNCTION("GOOGLETRANSLATE(D2576,""fr"",""en"")"),"#VALUE!")</f>
        <v>#VALUE!</v>
      </c>
    </row>
    <row r="2577" ht="15.75" customHeight="1">
      <c r="A2577" s="1" t="s">
        <v>624</v>
      </c>
      <c r="B2577" s="1">
        <v>4.0</v>
      </c>
      <c r="C2577" s="1" t="s">
        <v>6290</v>
      </c>
      <c r="D2577" s="1" t="s">
        <v>6291</v>
      </c>
      <c r="E2577" s="1" t="s">
        <v>21</v>
      </c>
      <c r="F2577" s="1" t="s">
        <v>11</v>
      </c>
      <c r="G2577" s="1" t="str">
        <f>IFERROR(__xludf.DUMMYFUNCTION("GOOGLETRANSLATE(D2577,""fr"",""en"")"),"#VALUE!")</f>
        <v>#VALUE!</v>
      </c>
    </row>
    <row r="2578" ht="15.75" customHeight="1">
      <c r="A2578" s="1" t="s">
        <v>2135</v>
      </c>
      <c r="B2578" s="1">
        <v>5.0</v>
      </c>
      <c r="C2578" s="1" t="s">
        <v>6292</v>
      </c>
      <c r="D2578" s="1" t="s">
        <v>6293</v>
      </c>
      <c r="E2578" s="1" t="s">
        <v>10</v>
      </c>
      <c r="F2578" s="1" t="s">
        <v>11</v>
      </c>
      <c r="G2578" s="1" t="str">
        <f>IFERROR(__xludf.DUMMYFUNCTION("GOOGLETRANSLATE(D2578,""fr"",""en"")"),"#VALUE!")</f>
        <v>#VALUE!</v>
      </c>
    </row>
    <row r="2579" ht="15.75" customHeight="1">
      <c r="A2579" s="1" t="s">
        <v>594</v>
      </c>
      <c r="B2579" s="1">
        <v>5.0</v>
      </c>
      <c r="C2579" s="1" t="s">
        <v>6294</v>
      </c>
      <c r="D2579" s="1" t="s">
        <v>6295</v>
      </c>
      <c r="E2579" s="1" t="s">
        <v>10</v>
      </c>
      <c r="F2579" s="1" t="s">
        <v>11</v>
      </c>
      <c r="G2579" s="1" t="str">
        <f>IFERROR(__xludf.DUMMYFUNCTION("GOOGLETRANSLATE(D2579,""fr"",""en"")"),"#VALUE!")</f>
        <v>#VALUE!</v>
      </c>
    </row>
    <row r="2580" ht="15.75" customHeight="1">
      <c r="A2580" s="1" t="s">
        <v>424</v>
      </c>
      <c r="B2580" s="1">
        <v>5.0</v>
      </c>
      <c r="C2580" s="1" t="s">
        <v>6296</v>
      </c>
      <c r="D2580" s="1" t="s">
        <v>6297</v>
      </c>
      <c r="E2580" s="1" t="s">
        <v>21</v>
      </c>
      <c r="F2580" s="1" t="s">
        <v>11</v>
      </c>
      <c r="G2580" s="1" t="str">
        <f>IFERROR(__xludf.DUMMYFUNCTION("GOOGLETRANSLATE(D2580,""fr"",""en"")"),"#VALUE!")</f>
        <v>#VALUE!</v>
      </c>
    </row>
    <row r="2581" ht="15.75" customHeight="1">
      <c r="A2581" s="1" t="s">
        <v>4507</v>
      </c>
      <c r="B2581" s="1">
        <v>1.0</v>
      </c>
      <c r="C2581" s="1" t="s">
        <v>6298</v>
      </c>
      <c r="D2581" s="1" t="s">
        <v>6299</v>
      </c>
      <c r="E2581" s="1" t="s">
        <v>29</v>
      </c>
      <c r="F2581" s="1" t="s">
        <v>30</v>
      </c>
      <c r="G2581" s="1" t="str">
        <f>IFERROR(__xludf.DUMMYFUNCTION("GOOGLETRANSLATE(D2581,""fr"",""en"")"),"#VALUE!")</f>
        <v>#VALUE!</v>
      </c>
    </row>
    <row r="2582" ht="15.75" customHeight="1">
      <c r="A2582" s="1" t="s">
        <v>1770</v>
      </c>
      <c r="B2582" s="1">
        <v>4.0</v>
      </c>
      <c r="C2582" s="1" t="s">
        <v>6300</v>
      </c>
      <c r="D2582" s="1" t="s">
        <v>6301</v>
      </c>
      <c r="E2582" s="1" t="s">
        <v>21</v>
      </c>
      <c r="F2582" s="1" t="s">
        <v>11</v>
      </c>
      <c r="G2582" s="1" t="str">
        <f>IFERROR(__xludf.DUMMYFUNCTION("GOOGLETRANSLATE(D2582,""fr"",""en"")"),"#VALUE!")</f>
        <v>#VALUE!</v>
      </c>
    </row>
    <row r="2583" ht="15.75" customHeight="1">
      <c r="A2583" s="1" t="s">
        <v>3063</v>
      </c>
      <c r="B2583" s="1">
        <v>5.0</v>
      </c>
      <c r="C2583" s="1" t="s">
        <v>6302</v>
      </c>
      <c r="D2583" s="1" t="s">
        <v>6303</v>
      </c>
      <c r="E2583" s="1" t="s">
        <v>10</v>
      </c>
      <c r="F2583" s="1" t="s">
        <v>110</v>
      </c>
      <c r="G2583" s="1" t="str">
        <f>IFERROR(__xludf.DUMMYFUNCTION("GOOGLETRANSLATE(D2583,""fr"",""en"")"),"#VALUE!")</f>
        <v>#VALUE!</v>
      </c>
    </row>
    <row r="2584" ht="15.75" customHeight="1">
      <c r="A2584" s="1" t="s">
        <v>2031</v>
      </c>
      <c r="B2584" s="1">
        <v>1.0</v>
      </c>
      <c r="C2584" s="1" t="s">
        <v>6304</v>
      </c>
      <c r="D2584" s="1" t="s">
        <v>6305</v>
      </c>
      <c r="E2584" s="1" t="s">
        <v>125</v>
      </c>
      <c r="F2584" s="1" t="s">
        <v>11</v>
      </c>
      <c r="G2584" s="1" t="str">
        <f>IFERROR(__xludf.DUMMYFUNCTION("GOOGLETRANSLATE(D2584,""fr"",""en"")"),"#VALUE!")</f>
        <v>#VALUE!</v>
      </c>
    </row>
    <row r="2585" ht="15.75" customHeight="1">
      <c r="A2585" s="1" t="s">
        <v>704</v>
      </c>
      <c r="B2585" s="1">
        <v>3.0</v>
      </c>
      <c r="C2585" s="1" t="s">
        <v>6306</v>
      </c>
      <c r="D2585" s="1" t="s">
        <v>6307</v>
      </c>
      <c r="E2585" s="1" t="s">
        <v>43</v>
      </c>
      <c r="F2585" s="1" t="s">
        <v>30</v>
      </c>
      <c r="G2585" s="1" t="str">
        <f>IFERROR(__xludf.DUMMYFUNCTION("GOOGLETRANSLATE(D2585,""fr"",""en"")"),"#VALUE!")</f>
        <v>#VALUE!</v>
      </c>
    </row>
    <row r="2586" ht="15.75" customHeight="1">
      <c r="A2586" s="1" t="s">
        <v>1601</v>
      </c>
      <c r="B2586" s="1">
        <v>3.0</v>
      </c>
      <c r="C2586" s="1" t="s">
        <v>6308</v>
      </c>
      <c r="D2586" s="1" t="s">
        <v>6309</v>
      </c>
      <c r="E2586" s="1" t="s">
        <v>125</v>
      </c>
      <c r="F2586" s="1" t="s">
        <v>11</v>
      </c>
      <c r="G2586" s="1" t="str">
        <f>IFERROR(__xludf.DUMMYFUNCTION("GOOGLETRANSLATE(D2586,""fr"",""en"")"),"An insurer who does not respect his customers !!! Exasperating! Even the head office does not respond to the various emails sent !! Unheard of in customer relations!")</f>
        <v>An insurer who does not respect his customers !!! Exasperating! Even the head office does not respond to the various emails sent !! Unheard of in customer relations!</v>
      </c>
    </row>
    <row r="2587" ht="15.75" customHeight="1">
      <c r="A2587" s="1" t="s">
        <v>5775</v>
      </c>
      <c r="B2587" s="1">
        <v>5.0</v>
      </c>
      <c r="C2587" s="1" t="s">
        <v>6310</v>
      </c>
      <c r="D2587" s="1" t="s">
        <v>6311</v>
      </c>
      <c r="E2587" s="1" t="s">
        <v>21</v>
      </c>
      <c r="F2587" s="1" t="s">
        <v>11</v>
      </c>
      <c r="G2587" s="1" t="str">
        <f>IFERROR(__xludf.DUMMYFUNCTION("GOOGLETRANSLATE(D2587,""fr"",""en"")"),"#VALUE!")</f>
        <v>#VALUE!</v>
      </c>
    </row>
    <row r="2588" ht="15.75" customHeight="1">
      <c r="A2588" s="1" t="s">
        <v>2753</v>
      </c>
      <c r="B2588" s="1">
        <v>1.0</v>
      </c>
      <c r="C2588" s="1" t="s">
        <v>6312</v>
      </c>
      <c r="D2588" s="1" t="s">
        <v>6313</v>
      </c>
      <c r="E2588" s="1" t="s">
        <v>109</v>
      </c>
      <c r="F2588" s="1" t="s">
        <v>11</v>
      </c>
      <c r="G2588" s="1" t="str">
        <f>IFERROR(__xludf.DUMMYFUNCTION("GOOGLETRANSLATE(D2588,""fr"",""en"")"),"#VALUE!")</f>
        <v>#VALUE!</v>
      </c>
    </row>
    <row r="2589" ht="15.75" customHeight="1">
      <c r="A2589" s="1" t="s">
        <v>4455</v>
      </c>
      <c r="B2589" s="1">
        <v>2.0</v>
      </c>
      <c r="C2589" s="1" t="s">
        <v>6314</v>
      </c>
      <c r="D2589" s="1" t="s">
        <v>6315</v>
      </c>
      <c r="E2589" s="1" t="s">
        <v>292</v>
      </c>
      <c r="F2589" s="1" t="s">
        <v>11</v>
      </c>
      <c r="G2589" s="1" t="str">
        <f>IFERROR(__xludf.DUMMYFUNCTION("GOOGLETRANSLATE(D2589,""fr"",""en"")"),"#VALUE!")</f>
        <v>#VALUE!</v>
      </c>
    </row>
    <row r="2590" ht="15.75" customHeight="1">
      <c r="A2590" s="1" t="s">
        <v>236</v>
      </c>
      <c r="B2590" s="1">
        <v>4.0</v>
      </c>
      <c r="C2590" s="1" t="s">
        <v>6316</v>
      </c>
      <c r="D2590" s="1" t="s">
        <v>6317</v>
      </c>
      <c r="E2590" s="1" t="s">
        <v>21</v>
      </c>
      <c r="F2590" s="1" t="s">
        <v>11</v>
      </c>
      <c r="G2590" s="1" t="str">
        <f>IFERROR(__xludf.DUMMYFUNCTION("GOOGLETRANSLATE(D2590,""fr"",""en"")"),"#VALUE!")</f>
        <v>#VALUE!</v>
      </c>
    </row>
    <row r="2591" ht="15.75" customHeight="1">
      <c r="A2591" s="1" t="s">
        <v>643</v>
      </c>
      <c r="B2591" s="1">
        <v>2.0</v>
      </c>
      <c r="C2591" s="1" t="s">
        <v>6318</v>
      </c>
      <c r="D2591" s="1" t="s">
        <v>6319</v>
      </c>
      <c r="E2591" s="1" t="s">
        <v>109</v>
      </c>
      <c r="F2591" s="1" t="s">
        <v>11</v>
      </c>
      <c r="G2591" s="1" t="str">
        <f>IFERROR(__xludf.DUMMYFUNCTION("GOOGLETRANSLATE(D2591,""fr"",""en"")"),"#VALUE!")</f>
        <v>#VALUE!</v>
      </c>
    </row>
    <row r="2592" ht="15.75" customHeight="1">
      <c r="A2592" s="1" t="s">
        <v>624</v>
      </c>
      <c r="B2592" s="1">
        <v>3.0</v>
      </c>
      <c r="C2592" s="1" t="s">
        <v>6320</v>
      </c>
      <c r="D2592" s="1" t="s">
        <v>6321</v>
      </c>
      <c r="E2592" s="1" t="s">
        <v>10</v>
      </c>
      <c r="F2592" s="1" t="s">
        <v>11</v>
      </c>
      <c r="G2592" s="1" t="str">
        <f>IFERROR(__xludf.DUMMYFUNCTION("GOOGLETRANSLATE(D2592,""fr"",""en"")"),"#VALUE!")</f>
        <v>#VALUE!</v>
      </c>
    </row>
    <row r="2593" ht="15.75" customHeight="1">
      <c r="A2593" s="1" t="s">
        <v>1177</v>
      </c>
      <c r="B2593" s="1">
        <v>3.0</v>
      </c>
      <c r="C2593" s="1" t="s">
        <v>6322</v>
      </c>
      <c r="D2593" s="1" t="s">
        <v>6323</v>
      </c>
      <c r="E2593" s="1" t="s">
        <v>10</v>
      </c>
      <c r="F2593" s="1" t="s">
        <v>11</v>
      </c>
      <c r="G2593" s="1" t="str">
        <f>IFERROR(__xludf.DUMMYFUNCTION("GOOGLETRANSLATE(D2593,""fr"",""en"")"),"#VALUE!")</f>
        <v>#VALUE!</v>
      </c>
    </row>
    <row r="2594" ht="15.75" customHeight="1">
      <c r="A2594" s="1" t="s">
        <v>710</v>
      </c>
      <c r="B2594" s="1">
        <v>5.0</v>
      </c>
      <c r="C2594" s="1" t="s">
        <v>6324</v>
      </c>
      <c r="D2594" s="1" t="s">
        <v>6325</v>
      </c>
      <c r="E2594" s="1" t="s">
        <v>65</v>
      </c>
      <c r="F2594" s="1" t="s">
        <v>66</v>
      </c>
      <c r="G2594" s="1" t="str">
        <f>IFERROR(__xludf.DUMMYFUNCTION("GOOGLETRANSLATE(D2594,""fr"",""en"")"),"#VALUE!")</f>
        <v>#VALUE!</v>
      </c>
    </row>
    <row r="2595" ht="15.75" customHeight="1">
      <c r="A2595" s="1" t="s">
        <v>1327</v>
      </c>
      <c r="B2595" s="1">
        <v>2.0</v>
      </c>
      <c r="C2595" s="1" t="s">
        <v>6326</v>
      </c>
      <c r="D2595" s="1" t="s">
        <v>6327</v>
      </c>
      <c r="E2595" s="1" t="s">
        <v>273</v>
      </c>
      <c r="F2595" s="1" t="s">
        <v>110</v>
      </c>
      <c r="G2595" s="1" t="str">
        <f>IFERROR(__xludf.DUMMYFUNCTION("GOOGLETRANSLATE(D2595,""fr"",""en"")"),"Very good insurance as long as you do not have a claim ... Following a burglary at home, they reimburse 0 euro because I made the mistake of leaving an open blind! So take another insurance that will really assure you against the risks of real life!")</f>
        <v>Very good insurance as long as you do not have a claim ... Following a burglary at home, they reimburse 0 euro because I made the mistake of leaving an open blind! So take another insurance that will really assure you against the risks of real life!</v>
      </c>
    </row>
    <row r="2596" ht="15.75" customHeight="1">
      <c r="A2596" s="1" t="s">
        <v>670</v>
      </c>
      <c r="B2596" s="1">
        <v>5.0</v>
      </c>
      <c r="C2596" s="1" t="s">
        <v>6328</v>
      </c>
      <c r="D2596" s="1" t="s">
        <v>6329</v>
      </c>
      <c r="E2596" s="1" t="s">
        <v>65</v>
      </c>
      <c r="F2596" s="1" t="s">
        <v>66</v>
      </c>
      <c r="G2596" s="1" t="str">
        <f>IFERROR(__xludf.DUMMYFUNCTION("GOOGLETRANSLATE(D2596,""fr"",""en"")"),"#VALUE!")</f>
        <v>#VALUE!</v>
      </c>
    </row>
    <row r="2597" ht="15.75" customHeight="1">
      <c r="A2597" s="1" t="s">
        <v>2610</v>
      </c>
      <c r="B2597" s="1">
        <v>3.0</v>
      </c>
      <c r="C2597" s="1" t="s">
        <v>6330</v>
      </c>
      <c r="D2597" s="1" t="s">
        <v>6331</v>
      </c>
      <c r="E2597" s="1" t="s">
        <v>21</v>
      </c>
      <c r="F2597" s="1" t="s">
        <v>11</v>
      </c>
      <c r="G2597" s="1" t="str">
        <f>IFERROR(__xludf.DUMMYFUNCTION("GOOGLETRANSLATE(D2597,""fr"",""en"")"),"#VALUE!")</f>
        <v>#VALUE!</v>
      </c>
    </row>
    <row r="2598" ht="15.75" customHeight="1">
      <c r="A2598" s="1" t="s">
        <v>1248</v>
      </c>
      <c r="B2598" s="1">
        <v>3.0</v>
      </c>
      <c r="C2598" s="1" t="s">
        <v>6332</v>
      </c>
      <c r="D2598" s="1" t="s">
        <v>6333</v>
      </c>
      <c r="E2598" s="1" t="s">
        <v>10</v>
      </c>
      <c r="F2598" s="1" t="s">
        <v>11</v>
      </c>
      <c r="G2598" s="1" t="str">
        <f>IFERROR(__xludf.DUMMYFUNCTION("GOOGLETRANSLATE(D2598,""fr"",""en"")"),"#VALUE!")</f>
        <v>#VALUE!</v>
      </c>
    </row>
    <row r="2599" ht="15.75" customHeight="1">
      <c r="A2599" s="1" t="s">
        <v>1347</v>
      </c>
      <c r="B2599" s="1">
        <v>1.0</v>
      </c>
      <c r="C2599" s="1" t="s">
        <v>6334</v>
      </c>
      <c r="D2599" s="1" t="s">
        <v>6335</v>
      </c>
      <c r="E2599" s="1" t="s">
        <v>25</v>
      </c>
      <c r="F2599" s="1" t="s">
        <v>11</v>
      </c>
      <c r="G2599" s="1" t="str">
        <f>IFERROR(__xludf.DUMMYFUNCTION("GOOGLETRANSLATE(D2599,""fr"",""en"")"),"#VALUE!")</f>
        <v>#VALUE!</v>
      </c>
    </row>
    <row r="2600" ht="15.75" customHeight="1">
      <c r="A2600" s="1" t="s">
        <v>893</v>
      </c>
      <c r="B2600" s="1">
        <v>5.0</v>
      </c>
      <c r="C2600" s="1" t="s">
        <v>6336</v>
      </c>
      <c r="D2600" s="1" t="s">
        <v>6337</v>
      </c>
      <c r="E2600" s="1" t="s">
        <v>65</v>
      </c>
      <c r="F2600" s="1" t="s">
        <v>66</v>
      </c>
      <c r="G2600" s="1" t="str">
        <f>IFERROR(__xludf.DUMMYFUNCTION("GOOGLETRANSLATE(D2600,""fr"",""en"")"),"#VALUE!")</f>
        <v>#VALUE!</v>
      </c>
    </row>
    <row r="2601" ht="15.75" customHeight="1">
      <c r="A2601" s="1" t="s">
        <v>6338</v>
      </c>
      <c r="B2601" s="1">
        <v>1.0</v>
      </c>
      <c r="C2601" s="1" t="s">
        <v>6339</v>
      </c>
      <c r="D2601" s="1" t="s">
        <v>6340</v>
      </c>
      <c r="E2601" s="1" t="s">
        <v>355</v>
      </c>
      <c r="F2601" s="1" t="s">
        <v>110</v>
      </c>
      <c r="G2601" s="1" t="str">
        <f>IFERROR(__xludf.DUMMYFUNCTION("GOOGLETRANSLATE(D2601,""fr"",""en"")"),"#VALUE!")</f>
        <v>#VALUE!</v>
      </c>
    </row>
    <row r="2602" ht="15.75" customHeight="1">
      <c r="A2602" s="1" t="s">
        <v>5766</v>
      </c>
      <c r="B2602" s="1">
        <v>2.0</v>
      </c>
      <c r="C2602" s="1" t="s">
        <v>6341</v>
      </c>
      <c r="D2602" s="1" t="s">
        <v>6342</v>
      </c>
      <c r="E2602" s="1" t="s">
        <v>169</v>
      </c>
      <c r="F2602" s="1" t="s">
        <v>11</v>
      </c>
      <c r="G2602" s="1" t="str">
        <f>IFERROR(__xludf.DUMMYFUNCTION("GOOGLETRANSLATE(D2602,""fr"",""en"")"),"#VALUE!")</f>
        <v>#VALUE!</v>
      </c>
    </row>
    <row r="2603" ht="15.75" customHeight="1">
      <c r="A2603" s="1" t="s">
        <v>6343</v>
      </c>
      <c r="B2603" s="1">
        <v>1.0</v>
      </c>
      <c r="C2603" s="1" t="s">
        <v>6344</v>
      </c>
      <c r="D2603" s="1" t="s">
        <v>6345</v>
      </c>
      <c r="E2603" s="1" t="s">
        <v>29</v>
      </c>
      <c r="F2603" s="1" t="s">
        <v>30</v>
      </c>
      <c r="G2603" s="1" t="str">
        <f>IFERROR(__xludf.DUMMYFUNCTION("GOOGLETRANSLATE(D2603,""fr"",""en"")"),"#VALUE!")</f>
        <v>#VALUE!</v>
      </c>
    </row>
    <row r="2604" ht="15.75" customHeight="1">
      <c r="A2604" s="1" t="s">
        <v>100</v>
      </c>
      <c r="B2604" s="1">
        <v>5.0</v>
      </c>
      <c r="C2604" s="1" t="s">
        <v>6346</v>
      </c>
      <c r="D2604" s="1" t="s">
        <v>6347</v>
      </c>
      <c r="E2604" s="1" t="s">
        <v>169</v>
      </c>
      <c r="F2604" s="1" t="s">
        <v>11</v>
      </c>
      <c r="G2604" s="1" t="str">
        <f>IFERROR(__xludf.DUMMYFUNCTION("GOOGLETRANSLATE(D2604,""fr"",""en"")"),"#VALUE!")</f>
        <v>#VALUE!</v>
      </c>
    </row>
    <row r="2605" ht="15.75" customHeight="1">
      <c r="A2605" s="1" t="s">
        <v>532</v>
      </c>
      <c r="B2605" s="1">
        <v>3.0</v>
      </c>
      <c r="C2605" s="1" t="s">
        <v>6348</v>
      </c>
      <c r="D2605" s="1" t="s">
        <v>6349</v>
      </c>
      <c r="E2605" s="1" t="s">
        <v>10</v>
      </c>
      <c r="F2605" s="1" t="s">
        <v>11</v>
      </c>
      <c r="G2605" s="1" t="str">
        <f>IFERROR(__xludf.DUMMYFUNCTION("GOOGLETRANSLATE(D2605,""fr"",""en"")"),"#VALUE!")</f>
        <v>#VALUE!</v>
      </c>
    </row>
    <row r="2606" ht="15.75" customHeight="1">
      <c r="A2606" s="1" t="s">
        <v>6350</v>
      </c>
      <c r="B2606" s="1">
        <v>1.0</v>
      </c>
      <c r="C2606" s="1" t="s">
        <v>6351</v>
      </c>
      <c r="D2606" s="1" t="s">
        <v>6352</v>
      </c>
      <c r="E2606" s="1" t="s">
        <v>575</v>
      </c>
      <c r="F2606" s="1" t="s">
        <v>84</v>
      </c>
      <c r="G2606" s="1" t="str">
        <f>IFERROR(__xludf.DUMMYFUNCTION("GOOGLETRANSLATE(D2606,""fr"",""en"")"),"#VALUE!")</f>
        <v>#VALUE!</v>
      </c>
    </row>
    <row r="2607" ht="15.75" customHeight="1">
      <c r="A2607" s="1" t="s">
        <v>485</v>
      </c>
      <c r="B2607" s="1">
        <v>1.0</v>
      </c>
      <c r="C2607" s="1" t="s">
        <v>6353</v>
      </c>
      <c r="D2607" s="1" t="s">
        <v>6354</v>
      </c>
      <c r="E2607" s="1" t="s">
        <v>575</v>
      </c>
      <c r="F2607" s="1" t="s">
        <v>84</v>
      </c>
      <c r="G2607" s="1" t="str">
        <f>IFERROR(__xludf.DUMMYFUNCTION("GOOGLETRANSLATE(D2607,""fr"",""en"")"),"#VALUE!")</f>
        <v>#VALUE!</v>
      </c>
    </row>
    <row r="2608" ht="15.75" customHeight="1">
      <c r="A2608" s="1" t="s">
        <v>6355</v>
      </c>
      <c r="B2608" s="1">
        <v>1.0</v>
      </c>
      <c r="C2608" s="1" t="s">
        <v>6356</v>
      </c>
      <c r="D2608" s="1" t="s">
        <v>6357</v>
      </c>
      <c r="E2608" s="1" t="s">
        <v>226</v>
      </c>
      <c r="F2608" s="1" t="s">
        <v>110</v>
      </c>
      <c r="G2608" s="1" t="str">
        <f>IFERROR(__xludf.DUMMYFUNCTION("GOOGLETRANSLATE(D2608,""fr"",""en"")"),"#VALUE!")</f>
        <v>#VALUE!</v>
      </c>
    </row>
    <row r="2609" ht="15.75" customHeight="1">
      <c r="A2609" s="1" t="s">
        <v>564</v>
      </c>
      <c r="B2609" s="1">
        <v>5.0</v>
      </c>
      <c r="C2609" s="1" t="s">
        <v>6358</v>
      </c>
      <c r="D2609" s="1" t="s">
        <v>6359</v>
      </c>
      <c r="E2609" s="1" t="s">
        <v>10</v>
      </c>
      <c r="F2609" s="1" t="s">
        <v>11</v>
      </c>
      <c r="G2609" s="1" t="str">
        <f>IFERROR(__xludf.DUMMYFUNCTION("GOOGLETRANSLATE(D2609,""fr"",""en"")"),"#VALUE!")</f>
        <v>#VALUE!</v>
      </c>
    </row>
    <row r="2610" ht="15.75" customHeight="1">
      <c r="A2610" s="1" t="s">
        <v>7</v>
      </c>
      <c r="B2610" s="1">
        <v>5.0</v>
      </c>
      <c r="C2610" s="1" t="s">
        <v>6360</v>
      </c>
      <c r="D2610" s="1" t="s">
        <v>6361</v>
      </c>
      <c r="E2610" s="1" t="s">
        <v>10</v>
      </c>
      <c r="F2610" s="1" t="s">
        <v>11</v>
      </c>
      <c r="G2610" s="1" t="str">
        <f>IFERROR(__xludf.DUMMYFUNCTION("GOOGLETRANSLATE(D2610,""fr"",""en"")"),"#VALUE!")</f>
        <v>#VALUE!</v>
      </c>
    </row>
    <row r="2611" ht="15.75" customHeight="1">
      <c r="A2611" s="1" t="s">
        <v>2048</v>
      </c>
      <c r="B2611" s="1">
        <v>5.0</v>
      </c>
      <c r="C2611" s="1" t="s">
        <v>6362</v>
      </c>
      <c r="D2611" s="1" t="s">
        <v>6363</v>
      </c>
      <c r="E2611" s="1" t="s">
        <v>10</v>
      </c>
      <c r="F2611" s="1" t="s">
        <v>11</v>
      </c>
      <c r="G2611" s="1" t="str">
        <f>IFERROR(__xludf.DUMMYFUNCTION("GOOGLETRANSLATE(D2611,""fr"",""en"")"),"#VALUE!")</f>
        <v>#VALUE!</v>
      </c>
    </row>
    <row r="2612" ht="15.75" customHeight="1">
      <c r="A2612" s="1" t="s">
        <v>2141</v>
      </c>
      <c r="B2612" s="1">
        <v>1.0</v>
      </c>
      <c r="C2612" s="1" t="s">
        <v>6364</v>
      </c>
      <c r="D2612" s="1" t="s">
        <v>6365</v>
      </c>
      <c r="E2612" s="1" t="s">
        <v>226</v>
      </c>
      <c r="F2612" s="1" t="s">
        <v>11</v>
      </c>
      <c r="G2612" s="1" t="str">
        <f>IFERROR(__xludf.DUMMYFUNCTION("GOOGLETRANSLATE(D2612,""fr"",""en"")"),"#VALUE!")</f>
        <v>#VALUE!</v>
      </c>
    </row>
    <row r="2613" ht="15.75" customHeight="1">
      <c r="A2613" s="1" t="s">
        <v>478</v>
      </c>
      <c r="B2613" s="1">
        <v>4.0</v>
      </c>
      <c r="C2613" s="1" t="s">
        <v>6366</v>
      </c>
      <c r="D2613" s="1" t="s">
        <v>6367</v>
      </c>
      <c r="E2613" s="1" t="s">
        <v>125</v>
      </c>
      <c r="F2613" s="1" t="s">
        <v>11</v>
      </c>
      <c r="G2613" s="1" t="str">
        <f>IFERROR(__xludf.DUMMYFUNCTION("GOOGLETRANSLATE(D2613,""fr"",""en"")"),"#VALUE!")</f>
        <v>#VALUE!</v>
      </c>
    </row>
    <row r="2614" ht="15.75" customHeight="1">
      <c r="A2614" s="1" t="s">
        <v>5775</v>
      </c>
      <c r="B2614" s="1">
        <v>5.0</v>
      </c>
      <c r="C2614" s="1" t="s">
        <v>6368</v>
      </c>
      <c r="D2614" s="1" t="s">
        <v>6369</v>
      </c>
      <c r="E2614" s="1" t="s">
        <v>21</v>
      </c>
      <c r="F2614" s="1" t="s">
        <v>11</v>
      </c>
      <c r="G2614" s="1" t="str">
        <f>IFERROR(__xludf.DUMMYFUNCTION("GOOGLETRANSLATE(D2614,""fr"",""en"")"),"#VALUE!")</f>
        <v>#VALUE!</v>
      </c>
    </row>
    <row r="2615" ht="15.75" customHeight="1">
      <c r="A2615" s="1" t="s">
        <v>6370</v>
      </c>
      <c r="B2615" s="1">
        <v>1.0</v>
      </c>
      <c r="C2615" s="1" t="s">
        <v>6371</v>
      </c>
      <c r="D2615" s="1" t="s">
        <v>6372</v>
      </c>
      <c r="E2615" s="1" t="s">
        <v>646</v>
      </c>
      <c r="F2615" s="1" t="s">
        <v>39</v>
      </c>
      <c r="G2615" s="1" t="str">
        <f>IFERROR(__xludf.DUMMYFUNCTION("GOOGLETRANSLATE(D2615,""fr"",""en"")"),"#VALUE!")</f>
        <v>#VALUE!</v>
      </c>
    </row>
    <row r="2616" ht="15.75" customHeight="1">
      <c r="A2616" s="1" t="s">
        <v>85</v>
      </c>
      <c r="B2616" s="1">
        <v>2.0</v>
      </c>
      <c r="C2616" s="1" t="s">
        <v>6373</v>
      </c>
      <c r="D2616" s="1" t="s">
        <v>6374</v>
      </c>
      <c r="E2616" s="1" t="s">
        <v>273</v>
      </c>
      <c r="F2616" s="1" t="s">
        <v>110</v>
      </c>
      <c r="G2616" s="1" t="str">
        <f>IFERROR(__xludf.DUMMYFUNCTION("GOOGLETRANSLATE(D2616,""fr"",""en"")"),"#VALUE!")</f>
        <v>#VALUE!</v>
      </c>
    </row>
    <row r="2617" ht="15.75" customHeight="1">
      <c r="A2617" s="1" t="s">
        <v>1344</v>
      </c>
      <c r="B2617" s="1">
        <v>4.0</v>
      </c>
      <c r="C2617" s="1" t="s">
        <v>6375</v>
      </c>
      <c r="D2617" s="1" t="s">
        <v>6376</v>
      </c>
      <c r="E2617" s="1" t="s">
        <v>21</v>
      </c>
      <c r="F2617" s="1" t="s">
        <v>11</v>
      </c>
      <c r="G2617" s="1" t="str">
        <f>IFERROR(__xludf.DUMMYFUNCTION("GOOGLETRANSLATE(D2617,""fr"",""en"")"),"Very satisfied with the services that the olive tree assurances us which they are always there to answer us and give us information and answer I am very satisfied")</f>
        <v>Very satisfied with the services that the olive tree assurances us which they are always there to answer us and give us information and answer I am very satisfied</v>
      </c>
    </row>
    <row r="2618" ht="15.75" customHeight="1">
      <c r="A2618" s="1" t="s">
        <v>6377</v>
      </c>
      <c r="B2618" s="1">
        <v>1.0</v>
      </c>
      <c r="C2618" s="1" t="s">
        <v>6378</v>
      </c>
      <c r="D2618" s="1" t="s">
        <v>6379</v>
      </c>
      <c r="E2618" s="1" t="s">
        <v>52</v>
      </c>
      <c r="F2618" s="1" t="s">
        <v>48</v>
      </c>
      <c r="G2618" s="1" t="str">
        <f>IFERROR(__xludf.DUMMYFUNCTION("GOOGLETRANSLATE(D2618,""fr"",""en"")"),"#VALUE!")</f>
        <v>#VALUE!</v>
      </c>
    </row>
    <row r="2619" ht="15.75" customHeight="1">
      <c r="A2619" s="1" t="s">
        <v>2272</v>
      </c>
      <c r="B2619" s="1">
        <v>5.0</v>
      </c>
      <c r="C2619" s="1" t="s">
        <v>6380</v>
      </c>
      <c r="D2619" s="1" t="s">
        <v>6381</v>
      </c>
      <c r="E2619" s="1" t="s">
        <v>10</v>
      </c>
      <c r="F2619" s="1" t="s">
        <v>11</v>
      </c>
      <c r="G2619" s="1" t="str">
        <f>IFERROR(__xludf.DUMMYFUNCTION("GOOGLETRANSLATE(D2619,""fr"",""en"")"),"#VALUE!")</f>
        <v>#VALUE!</v>
      </c>
    </row>
    <row r="2620" ht="15.75" customHeight="1">
      <c r="A2620" s="1" t="s">
        <v>2363</v>
      </c>
      <c r="B2620" s="1">
        <v>4.0</v>
      </c>
      <c r="C2620" s="1" t="s">
        <v>6382</v>
      </c>
      <c r="D2620" s="1" t="s">
        <v>6383</v>
      </c>
      <c r="E2620" s="1" t="s">
        <v>21</v>
      </c>
      <c r="F2620" s="1" t="s">
        <v>11</v>
      </c>
      <c r="G2620" s="1" t="str">
        <f>IFERROR(__xludf.DUMMYFUNCTION("GOOGLETRANSLATE(D2620,""fr"",""en"")"),"#VALUE!")</f>
        <v>#VALUE!</v>
      </c>
    </row>
    <row r="2621" ht="15.75" customHeight="1">
      <c r="A2621" s="1" t="s">
        <v>3285</v>
      </c>
      <c r="B2621" s="1">
        <v>1.0</v>
      </c>
      <c r="C2621" s="1" t="s">
        <v>6384</v>
      </c>
      <c r="D2621" s="1" t="s">
        <v>6385</v>
      </c>
      <c r="E2621" s="1" t="s">
        <v>109</v>
      </c>
      <c r="F2621" s="1" t="s">
        <v>11</v>
      </c>
      <c r="G2621" s="1" t="str">
        <f>IFERROR(__xludf.DUMMYFUNCTION("GOOGLETRANSLATE(D2621,""fr"",""en"")"),"#VALUE!")</f>
        <v>#VALUE!</v>
      </c>
    </row>
    <row r="2622" ht="15.75" customHeight="1">
      <c r="A2622" s="1" t="s">
        <v>667</v>
      </c>
      <c r="B2622" s="1">
        <v>4.0</v>
      </c>
      <c r="C2622" s="1" t="s">
        <v>6386</v>
      </c>
      <c r="D2622" s="1" t="s">
        <v>6387</v>
      </c>
      <c r="E2622" s="1" t="s">
        <v>10</v>
      </c>
      <c r="F2622" s="1" t="s">
        <v>11</v>
      </c>
      <c r="G2622" s="1" t="str">
        <f>IFERROR(__xludf.DUMMYFUNCTION("GOOGLETRANSLATE(D2622,""fr"",""en"")"),"#VALUE!")</f>
        <v>#VALUE!</v>
      </c>
    </row>
    <row r="2623" ht="15.75" customHeight="1">
      <c r="A2623" s="1" t="s">
        <v>6388</v>
      </c>
      <c r="B2623" s="1">
        <v>3.0</v>
      </c>
      <c r="C2623" s="1" t="s">
        <v>6389</v>
      </c>
      <c r="D2623" s="1" t="s">
        <v>6390</v>
      </c>
      <c r="E2623" s="1" t="s">
        <v>750</v>
      </c>
      <c r="F2623" s="1" t="s">
        <v>110</v>
      </c>
      <c r="G2623" s="1" t="str">
        <f>IFERROR(__xludf.DUMMYFUNCTION("GOOGLETRANSLATE(D2623,""fr"",""en"")"),"#VALUE!")</f>
        <v>#VALUE!</v>
      </c>
    </row>
    <row r="2624" ht="15.75" customHeight="1">
      <c r="A2624" s="1" t="s">
        <v>893</v>
      </c>
      <c r="B2624" s="1">
        <v>4.0</v>
      </c>
      <c r="C2624" s="1" t="s">
        <v>6391</v>
      </c>
      <c r="D2624" s="1" t="s">
        <v>6392</v>
      </c>
      <c r="E2624" s="1" t="s">
        <v>169</v>
      </c>
      <c r="F2624" s="1" t="s">
        <v>11</v>
      </c>
      <c r="G2624" s="1" t="str">
        <f>IFERROR(__xludf.DUMMYFUNCTION("GOOGLETRANSLATE(D2624,""fr"",""en"")"),"#VALUE!")</f>
        <v>#VALUE!</v>
      </c>
    </row>
    <row r="2625" ht="15.75" customHeight="1">
      <c r="A2625" s="1" t="s">
        <v>6393</v>
      </c>
      <c r="B2625" s="1">
        <v>2.0</v>
      </c>
      <c r="C2625" s="1" t="s">
        <v>6394</v>
      </c>
      <c r="D2625" s="1" t="s">
        <v>6395</v>
      </c>
      <c r="E2625" s="1" t="s">
        <v>125</v>
      </c>
      <c r="F2625" s="1" t="s">
        <v>66</v>
      </c>
      <c r="G2625" s="1" t="str">
        <f>IFERROR(__xludf.DUMMYFUNCTION("GOOGLETRANSLATE(D2625,""fr"",""en"")"),"#VALUE!")</f>
        <v>#VALUE!</v>
      </c>
    </row>
    <row r="2626" ht="15.75" customHeight="1">
      <c r="A2626" s="1" t="s">
        <v>5732</v>
      </c>
      <c r="B2626" s="1">
        <v>1.0</v>
      </c>
      <c r="C2626" s="1" t="s">
        <v>6396</v>
      </c>
      <c r="D2626" s="1" t="s">
        <v>6397</v>
      </c>
      <c r="E2626" s="1" t="s">
        <v>292</v>
      </c>
      <c r="F2626" s="1" t="s">
        <v>11</v>
      </c>
      <c r="G2626" s="1" t="str">
        <f>IFERROR(__xludf.DUMMYFUNCTION("GOOGLETRANSLATE(D2626,""fr"",""en"")"),"#VALUE!")</f>
        <v>#VALUE!</v>
      </c>
    </row>
    <row r="2627" ht="15.75" customHeight="1">
      <c r="A2627" s="1" t="s">
        <v>738</v>
      </c>
      <c r="B2627" s="1">
        <v>2.0</v>
      </c>
      <c r="C2627" s="1" t="s">
        <v>6398</v>
      </c>
      <c r="D2627" s="1" t="s">
        <v>6399</v>
      </c>
      <c r="E2627" s="1" t="s">
        <v>10</v>
      </c>
      <c r="F2627" s="1" t="s">
        <v>11</v>
      </c>
      <c r="G2627" s="1" t="str">
        <f>IFERROR(__xludf.DUMMYFUNCTION("GOOGLETRANSLATE(D2627,""fr"",""en"")"),"#VALUE!")</f>
        <v>#VALUE!</v>
      </c>
    </row>
    <row r="2628" ht="15.75" customHeight="1">
      <c r="A2628" s="1" t="s">
        <v>1023</v>
      </c>
      <c r="B2628" s="1">
        <v>3.0</v>
      </c>
      <c r="C2628" s="1" t="s">
        <v>6400</v>
      </c>
      <c r="D2628" s="1" t="s">
        <v>6401</v>
      </c>
      <c r="E2628" s="1" t="s">
        <v>10</v>
      </c>
      <c r="F2628" s="1" t="s">
        <v>11</v>
      </c>
      <c r="G2628" s="1" t="str">
        <f>IFERROR(__xludf.DUMMYFUNCTION("GOOGLETRANSLATE(D2628,""fr"",""en"")"),"#VALUE!")</f>
        <v>#VALUE!</v>
      </c>
    </row>
    <row r="2629" ht="15.75" customHeight="1">
      <c r="A2629" s="1" t="s">
        <v>170</v>
      </c>
      <c r="B2629" s="1">
        <v>4.0</v>
      </c>
      <c r="C2629" s="1" t="s">
        <v>6402</v>
      </c>
      <c r="D2629" s="1" t="s">
        <v>6403</v>
      </c>
      <c r="E2629" s="1" t="s">
        <v>10</v>
      </c>
      <c r="F2629" s="1" t="s">
        <v>11</v>
      </c>
      <c r="G2629" s="1" t="str">
        <f>IFERROR(__xludf.DUMMYFUNCTION("GOOGLETRANSLATE(D2629,""fr"",""en"")"),"#VALUE!")</f>
        <v>#VALUE!</v>
      </c>
    </row>
    <row r="2630" ht="15.75" customHeight="1">
      <c r="A2630" s="1" t="s">
        <v>4547</v>
      </c>
      <c r="B2630" s="1">
        <v>1.0</v>
      </c>
      <c r="C2630" s="1" t="s">
        <v>6404</v>
      </c>
      <c r="D2630" s="1" t="s">
        <v>6405</v>
      </c>
      <c r="E2630" s="1" t="s">
        <v>25</v>
      </c>
      <c r="F2630" s="1" t="s">
        <v>11</v>
      </c>
      <c r="G2630" s="1" t="str">
        <f>IFERROR(__xludf.DUMMYFUNCTION("GOOGLETRANSLATE(D2630,""fr"",""en"")"),"#VALUE!")</f>
        <v>#VALUE!</v>
      </c>
    </row>
    <row r="2631" ht="15.75" customHeight="1">
      <c r="A2631" s="1" t="s">
        <v>200</v>
      </c>
      <c r="B2631" s="1">
        <v>2.0</v>
      </c>
      <c r="C2631" s="1" t="s">
        <v>6406</v>
      </c>
      <c r="D2631" s="1" t="s">
        <v>6407</v>
      </c>
      <c r="E2631" s="1" t="s">
        <v>109</v>
      </c>
      <c r="F2631" s="1" t="s">
        <v>11</v>
      </c>
      <c r="G2631" s="1" t="str">
        <f>IFERROR(__xludf.DUMMYFUNCTION("GOOGLETRANSLATE(D2631,""fr"",""en"")"),"#VALUE!")</f>
        <v>#VALUE!</v>
      </c>
    </row>
    <row r="2632" ht="15.75" customHeight="1">
      <c r="A2632" s="1" t="s">
        <v>6408</v>
      </c>
      <c r="B2632" s="1">
        <v>1.0</v>
      </c>
      <c r="C2632" s="1" t="s">
        <v>6409</v>
      </c>
      <c r="D2632" s="1" t="s">
        <v>6410</v>
      </c>
      <c r="E2632" s="1" t="s">
        <v>296</v>
      </c>
      <c r="F2632" s="1" t="s">
        <v>48</v>
      </c>
      <c r="G2632" s="1" t="str">
        <f>IFERROR(__xludf.DUMMYFUNCTION("GOOGLETRANSLATE(D2632,""fr"",""en"")"),"#VALUE!")</f>
        <v>#VALUE!</v>
      </c>
    </row>
    <row r="2633" ht="15.75" customHeight="1">
      <c r="A2633" s="1" t="s">
        <v>1735</v>
      </c>
      <c r="B2633" s="1">
        <v>2.0</v>
      </c>
      <c r="C2633" s="1" t="s">
        <v>6411</v>
      </c>
      <c r="D2633" s="1" t="s">
        <v>6412</v>
      </c>
      <c r="E2633" s="1" t="s">
        <v>21</v>
      </c>
      <c r="F2633" s="1" t="s">
        <v>11</v>
      </c>
      <c r="G2633" s="1" t="str">
        <f>IFERROR(__xludf.DUMMYFUNCTION("GOOGLETRANSLATE(D2633,""fr"",""en"")"),"#VALUE!")</f>
        <v>#VALUE!</v>
      </c>
    </row>
    <row r="2634" ht="15.75" customHeight="1">
      <c r="A2634" s="1" t="s">
        <v>323</v>
      </c>
      <c r="B2634" s="1">
        <v>1.0</v>
      </c>
      <c r="C2634" s="1" t="s">
        <v>6413</v>
      </c>
      <c r="D2634" s="1" t="s">
        <v>6414</v>
      </c>
      <c r="E2634" s="1" t="s">
        <v>646</v>
      </c>
      <c r="F2634" s="1" t="s">
        <v>39</v>
      </c>
      <c r="G2634" s="1" t="str">
        <f>IFERROR(__xludf.DUMMYFUNCTION("GOOGLETRANSLATE(D2634,""fr"",""en"")"),"#VALUE!")</f>
        <v>#VALUE!</v>
      </c>
    </row>
    <row r="2635" ht="15.75" customHeight="1">
      <c r="A2635" s="1" t="s">
        <v>2120</v>
      </c>
      <c r="B2635" s="1">
        <v>2.0</v>
      </c>
      <c r="C2635" s="1" t="s">
        <v>6415</v>
      </c>
      <c r="D2635" s="1" t="s">
        <v>6416</v>
      </c>
      <c r="E2635" s="1" t="s">
        <v>280</v>
      </c>
      <c r="F2635" s="1" t="s">
        <v>11</v>
      </c>
      <c r="G2635" s="1" t="str">
        <f>IFERROR(__xludf.DUMMYFUNCTION("GOOGLETRANSLATE(D2635,""fr"",""en"")"),"#VALUE!")</f>
        <v>#VALUE!</v>
      </c>
    </row>
    <row r="2636" ht="15.75" customHeight="1">
      <c r="A2636" s="1" t="s">
        <v>217</v>
      </c>
      <c r="B2636" s="1">
        <v>4.0</v>
      </c>
      <c r="C2636" s="1" t="s">
        <v>6417</v>
      </c>
      <c r="D2636" s="1" t="s">
        <v>6418</v>
      </c>
      <c r="E2636" s="1" t="s">
        <v>280</v>
      </c>
      <c r="F2636" s="1" t="s">
        <v>11</v>
      </c>
      <c r="G2636" s="1" t="str">
        <f>IFERROR(__xludf.DUMMYFUNCTION("GOOGLETRANSLATE(D2636,""fr"",""en"")"),"#VALUE!")</f>
        <v>#VALUE!</v>
      </c>
    </row>
    <row r="2637" ht="15.75" customHeight="1">
      <c r="A2637" s="1" t="s">
        <v>15</v>
      </c>
      <c r="B2637" s="1">
        <v>3.0</v>
      </c>
      <c r="C2637" s="1" t="s">
        <v>6419</v>
      </c>
      <c r="D2637" s="1" t="s">
        <v>6420</v>
      </c>
      <c r="E2637" s="1" t="s">
        <v>10</v>
      </c>
      <c r="F2637" s="1" t="s">
        <v>11</v>
      </c>
      <c r="G2637" s="1" t="str">
        <f>IFERROR(__xludf.DUMMYFUNCTION("GOOGLETRANSLATE(D2637,""fr"",""en"")"),"#VALUE!")</f>
        <v>#VALUE!</v>
      </c>
    </row>
    <row r="2638" ht="15.75" customHeight="1">
      <c r="A2638" s="1" t="s">
        <v>961</v>
      </c>
      <c r="B2638" s="1">
        <v>2.0</v>
      </c>
      <c r="C2638" s="1" t="s">
        <v>6421</v>
      </c>
      <c r="D2638" s="1" t="s">
        <v>6422</v>
      </c>
      <c r="E2638" s="1" t="s">
        <v>21</v>
      </c>
      <c r="F2638" s="1" t="s">
        <v>11</v>
      </c>
      <c r="G2638" s="1" t="str">
        <f>IFERROR(__xludf.DUMMYFUNCTION("GOOGLETRANSLATE(D2638,""fr"",""en"")"),"#VALUE!")</f>
        <v>#VALUE!</v>
      </c>
    </row>
    <row r="2639" ht="15.75" customHeight="1">
      <c r="A2639" s="1" t="s">
        <v>929</v>
      </c>
      <c r="B2639" s="1">
        <v>2.0</v>
      </c>
      <c r="C2639" s="1" t="s">
        <v>6423</v>
      </c>
      <c r="D2639" s="1" t="s">
        <v>6424</v>
      </c>
      <c r="E2639" s="1" t="s">
        <v>10</v>
      </c>
      <c r="F2639" s="1" t="s">
        <v>11</v>
      </c>
      <c r="G2639" s="1" t="str">
        <f>IFERROR(__xludf.DUMMYFUNCTION("GOOGLETRANSLATE(D2639,""fr"",""en"")"),"#VALUE!")</f>
        <v>#VALUE!</v>
      </c>
    </row>
    <row r="2640" ht="15.75" customHeight="1">
      <c r="A2640" s="1" t="s">
        <v>1495</v>
      </c>
      <c r="B2640" s="1">
        <v>3.0</v>
      </c>
      <c r="C2640" s="1" t="s">
        <v>6425</v>
      </c>
      <c r="D2640" s="1" t="s">
        <v>6426</v>
      </c>
      <c r="E2640" s="1" t="s">
        <v>169</v>
      </c>
      <c r="F2640" s="1" t="s">
        <v>110</v>
      </c>
      <c r="G2640" s="1" t="str">
        <f>IFERROR(__xludf.DUMMYFUNCTION("GOOGLETRANSLATE(D2640,""fr"",""en"")"),"#VALUE!")</f>
        <v>#VALUE!</v>
      </c>
    </row>
    <row r="2641" ht="15.75" customHeight="1">
      <c r="A2641" s="1" t="s">
        <v>6427</v>
      </c>
      <c r="B2641" s="1">
        <v>1.0</v>
      </c>
      <c r="C2641" s="1" t="s">
        <v>6428</v>
      </c>
      <c r="D2641" s="1" t="s">
        <v>6429</v>
      </c>
      <c r="E2641" s="1" t="s">
        <v>575</v>
      </c>
      <c r="F2641" s="1" t="s">
        <v>48</v>
      </c>
      <c r="G2641" s="1" t="str">
        <f>IFERROR(__xludf.DUMMYFUNCTION("GOOGLETRANSLATE(D2641,""fr"",""en"")"),"#VALUE!")</f>
        <v>#VALUE!</v>
      </c>
    </row>
    <row r="2642" ht="15.75" customHeight="1">
      <c r="A2642" s="1" t="s">
        <v>2851</v>
      </c>
      <c r="B2642" s="1">
        <v>2.0</v>
      </c>
      <c r="C2642" s="1" t="s">
        <v>6430</v>
      </c>
      <c r="D2642" s="1" t="s">
        <v>6431</v>
      </c>
      <c r="E2642" s="1" t="s">
        <v>10</v>
      </c>
      <c r="F2642" s="1" t="s">
        <v>11</v>
      </c>
      <c r="G2642" s="1" t="str">
        <f>IFERROR(__xludf.DUMMYFUNCTION("GOOGLETRANSLATE(D2642,""fr"",""en"")"),"#VALUE!")</f>
        <v>#VALUE!</v>
      </c>
    </row>
    <row r="2643" ht="15.75" customHeight="1">
      <c r="A2643" s="1" t="s">
        <v>615</v>
      </c>
      <c r="B2643" s="1">
        <v>2.0</v>
      </c>
      <c r="C2643" s="1" t="s">
        <v>6432</v>
      </c>
      <c r="D2643" s="1" t="s">
        <v>6433</v>
      </c>
      <c r="E2643" s="1" t="s">
        <v>296</v>
      </c>
      <c r="F2643" s="1" t="s">
        <v>48</v>
      </c>
      <c r="G2643" s="1" t="str">
        <f>IFERROR(__xludf.DUMMYFUNCTION("GOOGLETRANSLATE(D2643,""fr"",""en"")"),"#VALUE!")</f>
        <v>#VALUE!</v>
      </c>
    </row>
    <row r="2644" ht="15.75" customHeight="1">
      <c r="A2644" s="1" t="s">
        <v>289</v>
      </c>
      <c r="B2644" s="1">
        <v>1.0</v>
      </c>
      <c r="C2644" s="1" t="s">
        <v>6434</v>
      </c>
      <c r="D2644" s="1" t="s">
        <v>6435</v>
      </c>
      <c r="E2644" s="1" t="s">
        <v>125</v>
      </c>
      <c r="F2644" s="1" t="s">
        <v>11</v>
      </c>
      <c r="G2644" s="1" t="str">
        <f>IFERROR(__xludf.DUMMYFUNCTION("GOOGLETRANSLATE(D2644,""fr"",""en"")"),"#VALUE!")</f>
        <v>#VALUE!</v>
      </c>
    </row>
    <row r="2645" ht="15.75" customHeight="1">
      <c r="A2645" s="1" t="s">
        <v>3678</v>
      </c>
      <c r="B2645" s="1">
        <v>4.0</v>
      </c>
      <c r="C2645" s="1" t="s">
        <v>6436</v>
      </c>
      <c r="D2645" s="1" t="s">
        <v>6437</v>
      </c>
      <c r="E2645" s="1" t="s">
        <v>484</v>
      </c>
      <c r="F2645" s="1" t="s">
        <v>30</v>
      </c>
      <c r="G2645" s="1" t="str">
        <f>IFERROR(__xludf.DUMMYFUNCTION("GOOGLETRANSLATE(D2645,""fr"",""en"")"),"#VALUE!")</f>
        <v>#VALUE!</v>
      </c>
    </row>
    <row r="2646" ht="15.75" customHeight="1">
      <c r="A2646" s="1" t="s">
        <v>2325</v>
      </c>
      <c r="B2646" s="1">
        <v>4.0</v>
      </c>
      <c r="C2646" s="1" t="s">
        <v>6438</v>
      </c>
      <c r="D2646" s="1" t="s">
        <v>6439</v>
      </c>
      <c r="E2646" s="1" t="s">
        <v>10</v>
      </c>
      <c r="F2646" s="1" t="s">
        <v>11</v>
      </c>
      <c r="G2646" s="1" t="str">
        <f>IFERROR(__xludf.DUMMYFUNCTION("GOOGLETRANSLATE(D2646,""fr"",""en"")"),"#VALUE!")</f>
        <v>#VALUE!</v>
      </c>
    </row>
    <row r="2647" ht="15.75" customHeight="1">
      <c r="A2647" s="1" t="s">
        <v>6440</v>
      </c>
      <c r="B2647" s="1">
        <v>4.0</v>
      </c>
      <c r="C2647" s="1" t="s">
        <v>6441</v>
      </c>
      <c r="D2647" s="1" t="s">
        <v>6442</v>
      </c>
      <c r="E2647" s="1" t="s">
        <v>296</v>
      </c>
      <c r="F2647" s="1" t="s">
        <v>110</v>
      </c>
      <c r="G2647" s="1" t="str">
        <f>IFERROR(__xludf.DUMMYFUNCTION("GOOGLETRANSLATE(D2647,""fr"",""en"")"),"#VALUE!")</f>
        <v>#VALUE!</v>
      </c>
    </row>
    <row r="2648" ht="15.75" customHeight="1">
      <c r="A2648" s="1" t="s">
        <v>6443</v>
      </c>
      <c r="B2648" s="1">
        <v>2.0</v>
      </c>
      <c r="C2648" s="1" t="s">
        <v>6444</v>
      </c>
      <c r="D2648" s="1" t="s">
        <v>6445</v>
      </c>
      <c r="E2648" s="1" t="s">
        <v>226</v>
      </c>
      <c r="F2648" s="1" t="s">
        <v>110</v>
      </c>
      <c r="G2648" s="1" t="str">
        <f>IFERROR(__xludf.DUMMYFUNCTION("GOOGLETRANSLATE(D2648,""fr"",""en"")"),"#VALUE!")</f>
        <v>#VALUE!</v>
      </c>
    </row>
    <row r="2649" ht="15.75" customHeight="1">
      <c r="A2649" s="1" t="s">
        <v>6446</v>
      </c>
      <c r="B2649" s="1">
        <v>4.0</v>
      </c>
      <c r="C2649" s="1" t="s">
        <v>6447</v>
      </c>
      <c r="D2649" s="1" t="s">
        <v>6448</v>
      </c>
      <c r="E2649" s="1" t="s">
        <v>273</v>
      </c>
      <c r="F2649" s="1" t="s">
        <v>11</v>
      </c>
      <c r="G2649" s="1" t="str">
        <f>IFERROR(__xludf.DUMMYFUNCTION("GOOGLETRANSLATE(D2649,""fr"",""en"")"),"#VALUE!")</f>
        <v>#VALUE!</v>
      </c>
    </row>
    <row r="2650" ht="15.75" customHeight="1">
      <c r="A2650" s="1" t="s">
        <v>85</v>
      </c>
      <c r="B2650" s="1">
        <v>5.0</v>
      </c>
      <c r="C2650" s="1" t="s">
        <v>6449</v>
      </c>
      <c r="D2650" s="1" t="s">
        <v>6450</v>
      </c>
      <c r="E2650" s="1" t="s">
        <v>10</v>
      </c>
      <c r="F2650" s="1" t="s">
        <v>11</v>
      </c>
      <c r="G2650" s="1" t="str">
        <f>IFERROR(__xludf.DUMMYFUNCTION("GOOGLETRANSLATE(D2650,""fr"",""en"")"),"#VALUE!")</f>
        <v>#VALUE!</v>
      </c>
    </row>
    <row r="2651" ht="15.75" customHeight="1">
      <c r="A2651" s="1" t="s">
        <v>1011</v>
      </c>
      <c r="B2651" s="1">
        <v>2.0</v>
      </c>
      <c r="C2651" s="1" t="s">
        <v>6451</v>
      </c>
      <c r="D2651" s="1" t="s">
        <v>6452</v>
      </c>
      <c r="E2651" s="1" t="s">
        <v>10</v>
      </c>
      <c r="F2651" s="1" t="s">
        <v>11</v>
      </c>
      <c r="G2651" s="1" t="str">
        <f>IFERROR(__xludf.DUMMYFUNCTION("GOOGLETRANSLATE(D2651,""fr"",""en"")"),"#VALUE!")</f>
        <v>#VALUE!</v>
      </c>
    </row>
    <row r="2652" ht="15.75" customHeight="1">
      <c r="A2652" s="1" t="s">
        <v>67</v>
      </c>
      <c r="B2652" s="1">
        <v>5.0</v>
      </c>
      <c r="C2652" s="1" t="s">
        <v>6453</v>
      </c>
      <c r="D2652" s="1" t="s">
        <v>6454</v>
      </c>
      <c r="E2652" s="1" t="s">
        <v>10</v>
      </c>
      <c r="F2652" s="1" t="s">
        <v>11</v>
      </c>
      <c r="G2652" s="1" t="str">
        <f>IFERROR(__xludf.DUMMYFUNCTION("GOOGLETRANSLATE(D2652,""fr"",""en"")"),"#VALUE!")</f>
        <v>#VALUE!</v>
      </c>
    </row>
    <row r="2653" ht="15.75" customHeight="1">
      <c r="A2653" s="1" t="s">
        <v>91</v>
      </c>
      <c r="B2653" s="1">
        <v>5.0</v>
      </c>
      <c r="C2653" s="1" t="s">
        <v>6455</v>
      </c>
      <c r="D2653" s="1" t="s">
        <v>6456</v>
      </c>
      <c r="E2653" s="1" t="s">
        <v>10</v>
      </c>
      <c r="F2653" s="1" t="s">
        <v>11</v>
      </c>
      <c r="G2653" s="1" t="str">
        <f>IFERROR(__xludf.DUMMYFUNCTION("GOOGLETRANSLATE(D2653,""fr"",""en"")"),"#VALUE!")</f>
        <v>#VALUE!</v>
      </c>
    </row>
    <row r="2654" ht="15.75" customHeight="1">
      <c r="A2654" s="1" t="s">
        <v>4837</v>
      </c>
      <c r="B2654" s="1">
        <v>2.0</v>
      </c>
      <c r="C2654" s="1" t="s">
        <v>6457</v>
      </c>
      <c r="D2654" s="1" t="s">
        <v>6458</v>
      </c>
      <c r="E2654" s="1" t="s">
        <v>1192</v>
      </c>
      <c r="F2654" s="1" t="s">
        <v>110</v>
      </c>
      <c r="G2654" s="1" t="str">
        <f>IFERROR(__xludf.DUMMYFUNCTION("GOOGLETRANSLATE(D2654,""fr"",""en"")"),"#VALUE!")</f>
        <v>#VALUE!</v>
      </c>
    </row>
    <row r="2655" ht="15.75" customHeight="1">
      <c r="A2655" s="1" t="s">
        <v>6459</v>
      </c>
      <c r="B2655" s="1">
        <v>3.0</v>
      </c>
      <c r="C2655" s="1" t="s">
        <v>6460</v>
      </c>
      <c r="D2655" s="1" t="s">
        <v>6461</v>
      </c>
      <c r="E2655" s="1" t="s">
        <v>29</v>
      </c>
      <c r="F2655" s="1" t="s">
        <v>30</v>
      </c>
      <c r="G2655" s="1" t="str">
        <f>IFERROR(__xludf.DUMMYFUNCTION("GOOGLETRANSLATE(D2655,""fr"",""en"")"),"#VALUE!")</f>
        <v>#VALUE!</v>
      </c>
    </row>
    <row r="2656" ht="15.75" customHeight="1">
      <c r="A2656" s="1" t="s">
        <v>138</v>
      </c>
      <c r="B2656" s="1">
        <v>4.0</v>
      </c>
      <c r="C2656" s="1" t="s">
        <v>6462</v>
      </c>
      <c r="D2656" s="1" t="s">
        <v>6463</v>
      </c>
      <c r="E2656" s="1" t="s">
        <v>10</v>
      </c>
      <c r="F2656" s="1" t="s">
        <v>11</v>
      </c>
      <c r="G2656" s="1" t="str">
        <f>IFERROR(__xludf.DUMMYFUNCTION("GOOGLETRANSLATE(D2656,""fr"",""en"")"),"#VALUE!")</f>
        <v>#VALUE!</v>
      </c>
    </row>
    <row r="2657" ht="15.75" customHeight="1">
      <c r="A2657" s="1" t="s">
        <v>132</v>
      </c>
      <c r="B2657" s="1">
        <v>5.0</v>
      </c>
      <c r="C2657" s="1" t="s">
        <v>6464</v>
      </c>
      <c r="D2657" s="1" t="s">
        <v>6465</v>
      </c>
      <c r="E2657" s="1" t="s">
        <v>169</v>
      </c>
      <c r="F2657" s="1" t="s">
        <v>11</v>
      </c>
      <c r="G2657" s="1" t="str">
        <f>IFERROR(__xludf.DUMMYFUNCTION("GOOGLETRANSLATE(D2657,""fr"",""en"")"),"#VALUE!")</f>
        <v>#VALUE!</v>
      </c>
    </row>
    <row r="2658" ht="15.75" customHeight="1">
      <c r="A2658" s="1" t="s">
        <v>2363</v>
      </c>
      <c r="B2658" s="1">
        <v>4.0</v>
      </c>
      <c r="C2658" s="1" t="s">
        <v>6466</v>
      </c>
      <c r="D2658" s="1" t="s">
        <v>6467</v>
      </c>
      <c r="E2658" s="1" t="s">
        <v>21</v>
      </c>
      <c r="F2658" s="1" t="s">
        <v>11</v>
      </c>
      <c r="G2658" s="1" t="str">
        <f>IFERROR(__xludf.DUMMYFUNCTION("GOOGLETRANSLATE(D2658,""fr"",""en"")"),"#VALUE!")</f>
        <v>#VALUE!</v>
      </c>
    </row>
    <row r="2659" ht="15.75" customHeight="1">
      <c r="A2659" s="1" t="s">
        <v>2702</v>
      </c>
      <c r="B2659" s="1">
        <v>3.0</v>
      </c>
      <c r="C2659" s="1" t="s">
        <v>6468</v>
      </c>
      <c r="D2659" s="1" t="s">
        <v>6469</v>
      </c>
      <c r="E2659" s="1" t="s">
        <v>10</v>
      </c>
      <c r="F2659" s="1" t="s">
        <v>11</v>
      </c>
      <c r="G2659" s="1" t="str">
        <f>IFERROR(__xludf.DUMMYFUNCTION("GOOGLETRANSLATE(D2659,""fr"",""en"")"),"#VALUE!")</f>
        <v>#VALUE!</v>
      </c>
    </row>
    <row r="2660" ht="15.75" customHeight="1">
      <c r="A2660" s="1" t="s">
        <v>2911</v>
      </c>
      <c r="B2660" s="1">
        <v>5.0</v>
      </c>
      <c r="C2660" s="1" t="s">
        <v>6470</v>
      </c>
      <c r="D2660" s="1" t="s">
        <v>6471</v>
      </c>
      <c r="E2660" s="1" t="s">
        <v>10</v>
      </c>
      <c r="F2660" s="1" t="s">
        <v>11</v>
      </c>
      <c r="G2660" s="1" t="str">
        <f>IFERROR(__xludf.DUMMYFUNCTION("GOOGLETRANSLATE(D2660,""fr"",""en"")"),"#VALUE!")</f>
        <v>#VALUE!</v>
      </c>
    </row>
    <row r="2661" ht="15.75" customHeight="1">
      <c r="A2661" s="1" t="s">
        <v>1753</v>
      </c>
      <c r="B2661" s="1">
        <v>1.0</v>
      </c>
      <c r="C2661" s="1" t="s">
        <v>6472</v>
      </c>
      <c r="D2661" s="1" t="s">
        <v>6473</v>
      </c>
      <c r="E2661" s="1" t="s">
        <v>1192</v>
      </c>
      <c r="F2661" s="1" t="s">
        <v>84</v>
      </c>
      <c r="G2661" s="1" t="str">
        <f>IFERROR(__xludf.DUMMYFUNCTION("GOOGLETRANSLATE(D2661,""fr"",""en"")"),"#VALUE!")</f>
        <v>#VALUE!</v>
      </c>
    </row>
    <row r="2662" ht="15.75" customHeight="1">
      <c r="A2662" s="1" t="s">
        <v>3747</v>
      </c>
      <c r="B2662" s="1">
        <v>1.0</v>
      </c>
      <c r="C2662" s="1" t="s">
        <v>6474</v>
      </c>
      <c r="D2662" s="1" t="s">
        <v>6475</v>
      </c>
      <c r="E2662" s="1" t="s">
        <v>226</v>
      </c>
      <c r="F2662" s="1" t="s">
        <v>110</v>
      </c>
      <c r="G2662" s="1" t="str">
        <f>IFERROR(__xludf.DUMMYFUNCTION("GOOGLETRANSLATE(D2662,""fr"",""en"")"),"#VALUE!")</f>
        <v>#VALUE!</v>
      </c>
    </row>
    <row r="2663" ht="15.75" customHeight="1">
      <c r="A2663" s="1" t="s">
        <v>2773</v>
      </c>
      <c r="B2663" s="1">
        <v>4.0</v>
      </c>
      <c r="C2663" s="1" t="s">
        <v>6476</v>
      </c>
      <c r="D2663" s="1" t="s">
        <v>6477</v>
      </c>
      <c r="E2663" s="1" t="s">
        <v>29</v>
      </c>
      <c r="F2663" s="1" t="s">
        <v>30</v>
      </c>
      <c r="G2663" s="1" t="str">
        <f>IFERROR(__xludf.DUMMYFUNCTION("GOOGLETRANSLATE(D2663,""fr"",""en"")"),"#VALUE!")</f>
        <v>#VALUE!</v>
      </c>
    </row>
    <row r="2664" ht="15.75" customHeight="1">
      <c r="A2664" s="1" t="s">
        <v>236</v>
      </c>
      <c r="B2664" s="1">
        <v>5.0</v>
      </c>
      <c r="C2664" s="1" t="s">
        <v>6478</v>
      </c>
      <c r="D2664" s="1" t="s">
        <v>6479</v>
      </c>
      <c r="E2664" s="1" t="s">
        <v>21</v>
      </c>
      <c r="F2664" s="1" t="s">
        <v>11</v>
      </c>
      <c r="G2664" s="1" t="str">
        <f>IFERROR(__xludf.DUMMYFUNCTION("GOOGLETRANSLATE(D2664,""fr"",""en"")"),"#VALUE!")</f>
        <v>#VALUE!</v>
      </c>
    </row>
    <row r="2665" ht="15.75" customHeight="1">
      <c r="A2665" s="1" t="s">
        <v>1421</v>
      </c>
      <c r="B2665" s="1">
        <v>4.0</v>
      </c>
      <c r="C2665" s="1" t="s">
        <v>6480</v>
      </c>
      <c r="D2665" s="1" t="s">
        <v>6481</v>
      </c>
      <c r="E2665" s="1" t="s">
        <v>10</v>
      </c>
      <c r="F2665" s="1" t="s">
        <v>11</v>
      </c>
      <c r="G2665" s="1" t="str">
        <f>IFERROR(__xludf.DUMMYFUNCTION("GOOGLETRANSLATE(D2665,""fr"",""en"")"),"After doing my quotes online, I contacted Direct-Assurance by phone. Courteous reception, fast contract validations, then payment by online CB. It's perfect, fast, efficient! I recommend !")</f>
        <v>After doing my quotes online, I contacted Direct-Assurance by phone. Courteous reception, fast contract validations, then payment by online CB. It's perfect, fast, efficient! I recommend !</v>
      </c>
    </row>
    <row r="2666" ht="15.75" customHeight="1">
      <c r="A2666" s="1" t="s">
        <v>844</v>
      </c>
      <c r="B2666" s="1">
        <v>2.0</v>
      </c>
      <c r="C2666" s="1" t="s">
        <v>6482</v>
      </c>
      <c r="D2666" s="1" t="s">
        <v>6483</v>
      </c>
      <c r="E2666" s="1" t="s">
        <v>169</v>
      </c>
      <c r="F2666" s="1" t="s">
        <v>11</v>
      </c>
      <c r="G2666" s="1" t="str">
        <f>IFERROR(__xludf.DUMMYFUNCTION("GOOGLETRANSLATE(D2666,""fr"",""en"")"),"#VALUE!")</f>
        <v>#VALUE!</v>
      </c>
    </row>
    <row r="2667" ht="15.75" customHeight="1">
      <c r="A2667" s="1" t="s">
        <v>4709</v>
      </c>
      <c r="B2667" s="1">
        <v>2.0</v>
      </c>
      <c r="C2667" s="1" t="s">
        <v>6484</v>
      </c>
      <c r="D2667" s="1" t="s">
        <v>6485</v>
      </c>
      <c r="E2667" s="1" t="s">
        <v>25</v>
      </c>
      <c r="F2667" s="1" t="s">
        <v>110</v>
      </c>
      <c r="G2667" s="1" t="str">
        <f>IFERROR(__xludf.DUMMYFUNCTION("GOOGLETRANSLATE(D2667,""fr"",""en"")"),"#VALUE!")</f>
        <v>#VALUE!</v>
      </c>
    </row>
    <row r="2668" ht="15.75" customHeight="1">
      <c r="A2668" s="1" t="s">
        <v>2069</v>
      </c>
      <c r="B2668" s="1">
        <v>2.0</v>
      </c>
      <c r="C2668" s="1" t="s">
        <v>6486</v>
      </c>
      <c r="D2668" s="1" t="s">
        <v>6487</v>
      </c>
      <c r="E2668" s="1" t="s">
        <v>10</v>
      </c>
      <c r="F2668" s="1" t="s">
        <v>11</v>
      </c>
      <c r="G2668" s="1" t="str">
        <f>IFERROR(__xludf.DUMMYFUNCTION("GOOGLETRANSLATE(D2668,""fr"",""en"")"),"#VALUE!")</f>
        <v>#VALUE!</v>
      </c>
    </row>
    <row r="2669" ht="15.75" customHeight="1">
      <c r="A2669" s="1" t="s">
        <v>119</v>
      </c>
      <c r="B2669" s="1">
        <v>4.0</v>
      </c>
      <c r="C2669" s="1" t="s">
        <v>6488</v>
      </c>
      <c r="D2669" s="1" t="s">
        <v>6489</v>
      </c>
      <c r="E2669" s="1" t="s">
        <v>21</v>
      </c>
      <c r="F2669" s="1" t="s">
        <v>11</v>
      </c>
      <c r="G2669" s="1" t="str">
        <f>IFERROR(__xludf.DUMMYFUNCTION("GOOGLETRANSLATE(D2669,""fr"",""en"")"),"#VALUE!")</f>
        <v>#VALUE!</v>
      </c>
    </row>
    <row r="2670" ht="15.75" customHeight="1">
      <c r="A2670" s="1" t="s">
        <v>6490</v>
      </c>
      <c r="B2670" s="1">
        <v>3.0</v>
      </c>
      <c r="C2670" s="1" t="s">
        <v>6491</v>
      </c>
      <c r="D2670" s="1" t="s">
        <v>6492</v>
      </c>
      <c r="E2670" s="1" t="s">
        <v>169</v>
      </c>
      <c r="F2670" s="1" t="s">
        <v>11</v>
      </c>
      <c r="G2670" s="1" t="str">
        <f>IFERROR(__xludf.DUMMYFUNCTION("GOOGLETRANSLATE(D2670,""fr"",""en"")"),"#VALUE!")</f>
        <v>#VALUE!</v>
      </c>
    </row>
    <row r="2671" ht="15.75" customHeight="1">
      <c r="A2671" s="1" t="s">
        <v>624</v>
      </c>
      <c r="B2671" s="1">
        <v>4.0</v>
      </c>
      <c r="C2671" s="1" t="s">
        <v>6493</v>
      </c>
      <c r="D2671" s="1" t="s">
        <v>6494</v>
      </c>
      <c r="E2671" s="1" t="s">
        <v>65</v>
      </c>
      <c r="F2671" s="1" t="s">
        <v>66</v>
      </c>
      <c r="G2671" s="1" t="str">
        <f>IFERROR(__xludf.DUMMYFUNCTION("GOOGLETRANSLATE(D2671,""fr"",""en"")"),"#VALUE!")</f>
        <v>#VALUE!</v>
      </c>
    </row>
    <row r="2672" ht="15.75" customHeight="1">
      <c r="A2672" s="1" t="s">
        <v>2937</v>
      </c>
      <c r="B2672" s="1">
        <v>3.0</v>
      </c>
      <c r="C2672" s="1" t="s">
        <v>6495</v>
      </c>
      <c r="D2672" s="1" t="s">
        <v>6496</v>
      </c>
      <c r="E2672" s="1" t="s">
        <v>21</v>
      </c>
      <c r="F2672" s="1" t="s">
        <v>11</v>
      </c>
      <c r="G2672" s="1" t="str">
        <f>IFERROR(__xludf.DUMMYFUNCTION("GOOGLETRANSLATE(D2672,""fr"",""en"")"),"#VALUE!")</f>
        <v>#VALUE!</v>
      </c>
    </row>
    <row r="2673" ht="15.75" customHeight="1">
      <c r="A2673" s="1" t="s">
        <v>1870</v>
      </c>
      <c r="B2673" s="1">
        <v>1.0</v>
      </c>
      <c r="C2673" s="1" t="s">
        <v>6497</v>
      </c>
      <c r="D2673" s="1" t="s">
        <v>6498</v>
      </c>
      <c r="E2673" s="1" t="s">
        <v>226</v>
      </c>
      <c r="F2673" s="1" t="s">
        <v>11</v>
      </c>
      <c r="G2673" s="1" t="str">
        <f>IFERROR(__xludf.DUMMYFUNCTION("GOOGLETRANSLATE(D2673,""fr"",""en"")"),"#VALUE!")</f>
        <v>#VALUE!</v>
      </c>
    </row>
    <row r="2674" ht="15.75" customHeight="1">
      <c r="A2674" s="1" t="s">
        <v>5903</v>
      </c>
      <c r="B2674" s="1">
        <v>1.0</v>
      </c>
      <c r="C2674" s="1" t="s">
        <v>6499</v>
      </c>
      <c r="D2674" s="1" t="s">
        <v>6500</v>
      </c>
      <c r="E2674" s="1" t="s">
        <v>226</v>
      </c>
      <c r="F2674" s="1" t="s">
        <v>11</v>
      </c>
      <c r="G2674" s="1" t="str">
        <f>IFERROR(__xludf.DUMMYFUNCTION("GOOGLETRANSLATE(D2674,""fr"",""en"")"),"#VALUE!")</f>
        <v>#VALUE!</v>
      </c>
    </row>
    <row r="2675" ht="15.75" customHeight="1">
      <c r="A2675" s="1" t="s">
        <v>921</v>
      </c>
      <c r="B2675" s="1">
        <v>4.0</v>
      </c>
      <c r="C2675" s="1" t="s">
        <v>6501</v>
      </c>
      <c r="D2675" s="1" t="s">
        <v>6502</v>
      </c>
      <c r="E2675" s="1" t="s">
        <v>65</v>
      </c>
      <c r="F2675" s="1" t="s">
        <v>66</v>
      </c>
      <c r="G2675" s="1" t="str">
        <f>IFERROR(__xludf.DUMMYFUNCTION("GOOGLETRANSLATE(D2675,""fr"",""en"")"),"#VALUE!")</f>
        <v>#VALUE!</v>
      </c>
    </row>
    <row r="2676" ht="15.75" customHeight="1">
      <c r="A2676" s="1" t="s">
        <v>558</v>
      </c>
      <c r="B2676" s="1">
        <v>3.0</v>
      </c>
      <c r="C2676" s="1" t="s">
        <v>6503</v>
      </c>
      <c r="D2676" s="1" t="s">
        <v>6504</v>
      </c>
      <c r="E2676" s="1" t="s">
        <v>10</v>
      </c>
      <c r="F2676" s="1" t="s">
        <v>11</v>
      </c>
      <c r="G2676" s="1" t="str">
        <f>IFERROR(__xludf.DUMMYFUNCTION("GOOGLETRANSLATE(D2676,""fr"",""en"")"),"#VALUE!")</f>
        <v>#VALUE!</v>
      </c>
    </row>
    <row r="2677" ht="15.75" customHeight="1">
      <c r="A2677" s="1" t="s">
        <v>4452</v>
      </c>
      <c r="B2677" s="1">
        <v>1.0</v>
      </c>
      <c r="C2677" s="1" t="s">
        <v>6505</v>
      </c>
      <c r="D2677" s="1" t="s">
        <v>6506</v>
      </c>
      <c r="E2677" s="1" t="s">
        <v>29</v>
      </c>
      <c r="F2677" s="1" t="s">
        <v>30</v>
      </c>
      <c r="G2677" s="1" t="str">
        <f>IFERROR(__xludf.DUMMYFUNCTION("GOOGLETRANSLATE(D2677,""fr"",""en"")"),"#VALUE!")</f>
        <v>#VALUE!</v>
      </c>
    </row>
    <row r="2678" ht="15.75" customHeight="1">
      <c r="A2678" s="1" t="s">
        <v>6507</v>
      </c>
      <c r="B2678" s="1">
        <v>4.0</v>
      </c>
      <c r="C2678" s="1" t="s">
        <v>6508</v>
      </c>
      <c r="D2678" s="1" t="s">
        <v>6509</v>
      </c>
      <c r="E2678" s="1" t="s">
        <v>554</v>
      </c>
      <c r="F2678" s="1" t="s">
        <v>30</v>
      </c>
      <c r="G2678" s="1" t="str">
        <f>IFERROR(__xludf.DUMMYFUNCTION("GOOGLETRANSLATE(D2678,""fr"",""en"")"),"#VALUE!")</f>
        <v>#VALUE!</v>
      </c>
    </row>
    <row r="2679" ht="15.75" customHeight="1">
      <c r="A2679" s="1" t="s">
        <v>1473</v>
      </c>
      <c r="B2679" s="1">
        <v>4.0</v>
      </c>
      <c r="C2679" s="1" t="s">
        <v>6510</v>
      </c>
      <c r="D2679" s="1" t="s">
        <v>6511</v>
      </c>
      <c r="E2679" s="1" t="s">
        <v>21</v>
      </c>
      <c r="F2679" s="1" t="s">
        <v>11</v>
      </c>
      <c r="G2679" s="1" t="str">
        <f>IFERROR(__xludf.DUMMYFUNCTION("GOOGLETRANSLATE(D2679,""fr"",""en"")"),"#VALUE!")</f>
        <v>#VALUE!</v>
      </c>
    </row>
    <row r="2680" ht="15.75" customHeight="1">
      <c r="A2680" s="1" t="s">
        <v>119</v>
      </c>
      <c r="B2680" s="1">
        <v>4.0</v>
      </c>
      <c r="C2680" s="1" t="s">
        <v>6512</v>
      </c>
      <c r="D2680" s="1" t="s">
        <v>6513</v>
      </c>
      <c r="E2680" s="1" t="s">
        <v>65</v>
      </c>
      <c r="F2680" s="1" t="s">
        <v>66</v>
      </c>
      <c r="G2680" s="1" t="str">
        <f>IFERROR(__xludf.DUMMYFUNCTION("GOOGLETRANSLATE(D2680,""fr"",""en"")"),"#VALUE!")</f>
        <v>#VALUE!</v>
      </c>
    </row>
    <row r="2681" ht="15.75" customHeight="1">
      <c r="A2681" s="1" t="s">
        <v>53</v>
      </c>
      <c r="B2681" s="1">
        <v>4.0</v>
      </c>
      <c r="C2681" s="1" t="s">
        <v>6514</v>
      </c>
      <c r="D2681" s="1" t="s">
        <v>6515</v>
      </c>
      <c r="E2681" s="1" t="s">
        <v>21</v>
      </c>
      <c r="F2681" s="1" t="s">
        <v>11</v>
      </c>
      <c r="G2681" s="1" t="str">
        <f>IFERROR(__xludf.DUMMYFUNCTION("GOOGLETRANSLATE(D2681,""fr"",""en"")"),"#VALUE!")</f>
        <v>#VALUE!</v>
      </c>
    </row>
    <row r="2682" ht="15.75" customHeight="1">
      <c r="A2682" s="1" t="s">
        <v>488</v>
      </c>
      <c r="B2682" s="1">
        <v>3.0</v>
      </c>
      <c r="C2682" s="1" t="s">
        <v>6516</v>
      </c>
      <c r="D2682" s="1" t="s">
        <v>6517</v>
      </c>
      <c r="E2682" s="1" t="s">
        <v>10</v>
      </c>
      <c r="F2682" s="1" t="s">
        <v>11</v>
      </c>
      <c r="G2682" s="1" t="str">
        <f>IFERROR(__xludf.DUMMYFUNCTION("GOOGLETRANSLATE(D2682,""fr"",""en"")"),"#VALUE!")</f>
        <v>#VALUE!</v>
      </c>
    </row>
    <row r="2683" ht="15.75" customHeight="1">
      <c r="A2683" s="1" t="s">
        <v>6518</v>
      </c>
      <c r="B2683" s="1">
        <v>2.0</v>
      </c>
      <c r="C2683" s="1" t="s">
        <v>6519</v>
      </c>
      <c r="D2683" s="1" t="s">
        <v>6520</v>
      </c>
      <c r="E2683" s="1" t="s">
        <v>29</v>
      </c>
      <c r="F2683" s="1" t="s">
        <v>30</v>
      </c>
      <c r="G2683" s="1" t="str">
        <f>IFERROR(__xludf.DUMMYFUNCTION("GOOGLETRANSLATE(D2683,""fr"",""en"")"),"#VALUE!")</f>
        <v>#VALUE!</v>
      </c>
    </row>
    <row r="2684" ht="15.75" customHeight="1">
      <c r="A2684" s="1" t="s">
        <v>267</v>
      </c>
      <c r="B2684" s="1">
        <v>3.0</v>
      </c>
      <c r="C2684" s="1" t="s">
        <v>6521</v>
      </c>
      <c r="D2684" s="1" t="s">
        <v>6522</v>
      </c>
      <c r="E2684" s="1" t="s">
        <v>176</v>
      </c>
      <c r="F2684" s="1" t="s">
        <v>66</v>
      </c>
      <c r="G2684" s="1" t="str">
        <f>IFERROR(__xludf.DUMMYFUNCTION("GOOGLETRANSLATE(D2684,""fr"",""en"")"),"#VALUE!")</f>
        <v>#VALUE!</v>
      </c>
    </row>
    <row r="2685" ht="15.75" customHeight="1">
      <c r="A2685" s="1" t="s">
        <v>4945</v>
      </c>
      <c r="B2685" s="1">
        <v>2.0</v>
      </c>
      <c r="C2685" s="1" t="s">
        <v>6523</v>
      </c>
      <c r="D2685" s="1" t="s">
        <v>6524</v>
      </c>
      <c r="E2685" s="1" t="s">
        <v>21</v>
      </c>
      <c r="F2685" s="1" t="s">
        <v>11</v>
      </c>
      <c r="G2685" s="1" t="str">
        <f>IFERROR(__xludf.DUMMYFUNCTION("GOOGLETRANSLATE(D2685,""fr"",""en"")"),"#VALUE!")</f>
        <v>#VALUE!</v>
      </c>
    </row>
    <row r="2686" ht="15.75" customHeight="1">
      <c r="A2686" s="1" t="s">
        <v>6525</v>
      </c>
      <c r="B2686" s="1">
        <v>1.0</v>
      </c>
      <c r="C2686" s="1" t="s">
        <v>6526</v>
      </c>
      <c r="D2686" s="1" t="s">
        <v>6527</v>
      </c>
      <c r="E2686" s="1" t="s">
        <v>614</v>
      </c>
      <c r="F2686" s="1" t="s">
        <v>30</v>
      </c>
      <c r="G2686" s="1" t="str">
        <f>IFERROR(__xludf.DUMMYFUNCTION("GOOGLETRANSLATE(D2686,""fr"",""en"")"),"#VALUE!")</f>
        <v>#VALUE!</v>
      </c>
    </row>
    <row r="2687" ht="15.75" customHeight="1">
      <c r="A2687" s="1" t="s">
        <v>5456</v>
      </c>
      <c r="B2687" s="1">
        <v>5.0</v>
      </c>
      <c r="C2687" s="1" t="s">
        <v>6528</v>
      </c>
      <c r="D2687" s="1" t="s">
        <v>6529</v>
      </c>
      <c r="E2687" s="1" t="s">
        <v>10</v>
      </c>
      <c r="F2687" s="1" t="s">
        <v>11</v>
      </c>
      <c r="G2687" s="1" t="str">
        <f>IFERROR(__xludf.DUMMYFUNCTION("GOOGLETRANSLATE(D2687,""fr"",""en"")"),"#VALUE!")</f>
        <v>#VALUE!</v>
      </c>
    </row>
    <row r="2688" ht="15.75" customHeight="1">
      <c r="A2688" s="1" t="s">
        <v>2272</v>
      </c>
      <c r="B2688" s="1">
        <v>4.0</v>
      </c>
      <c r="C2688" s="1" t="s">
        <v>6530</v>
      </c>
      <c r="D2688" s="1" t="s">
        <v>6531</v>
      </c>
      <c r="E2688" s="1" t="s">
        <v>10</v>
      </c>
      <c r="F2688" s="1" t="s">
        <v>11</v>
      </c>
      <c r="G2688" s="1" t="str">
        <f>IFERROR(__xludf.DUMMYFUNCTION("GOOGLETRANSLATE(D2688,""fr"",""en"")"),"#VALUE!")</f>
        <v>#VALUE!</v>
      </c>
    </row>
    <row r="2689" ht="15.75" customHeight="1">
      <c r="A2689" s="1" t="s">
        <v>439</v>
      </c>
      <c r="B2689" s="1">
        <v>4.0</v>
      </c>
      <c r="C2689" s="1" t="s">
        <v>6532</v>
      </c>
      <c r="D2689" s="1" t="s">
        <v>6533</v>
      </c>
      <c r="E2689" s="1" t="s">
        <v>21</v>
      </c>
      <c r="F2689" s="1" t="s">
        <v>11</v>
      </c>
      <c r="G2689" s="1" t="str">
        <f>IFERROR(__xludf.DUMMYFUNCTION("GOOGLETRANSLATE(D2689,""fr"",""en"")"),"#VALUE!")</f>
        <v>#VALUE!</v>
      </c>
    </row>
    <row r="2690" ht="15.75" customHeight="1">
      <c r="A2690" s="1" t="s">
        <v>6534</v>
      </c>
      <c r="B2690" s="1">
        <v>2.0</v>
      </c>
      <c r="C2690" s="1" t="s">
        <v>6535</v>
      </c>
      <c r="D2690" s="1" t="s">
        <v>6536</v>
      </c>
      <c r="E2690" s="1" t="s">
        <v>10</v>
      </c>
      <c r="F2690" s="1" t="s">
        <v>11</v>
      </c>
      <c r="G2690" s="1" t="str">
        <f>IFERROR(__xludf.DUMMYFUNCTION("GOOGLETRANSLATE(D2690,""fr"",""en"")"),"#VALUE!")</f>
        <v>#VALUE!</v>
      </c>
    </row>
    <row r="2691" ht="15.75" customHeight="1">
      <c r="A2691" s="1" t="s">
        <v>6537</v>
      </c>
      <c r="B2691" s="1">
        <v>1.0</v>
      </c>
      <c r="C2691" s="1" t="s">
        <v>6538</v>
      </c>
      <c r="D2691" s="1" t="s">
        <v>6539</v>
      </c>
      <c r="E2691" s="1" t="s">
        <v>52</v>
      </c>
      <c r="F2691" s="1" t="s">
        <v>11</v>
      </c>
      <c r="G2691" s="1" t="str">
        <f>IFERROR(__xludf.DUMMYFUNCTION("GOOGLETRANSLATE(D2691,""fr"",""en"")"),"#VALUE!")</f>
        <v>#VALUE!</v>
      </c>
    </row>
    <row r="2692" ht="15.75" customHeight="1">
      <c r="A2692" s="1" t="s">
        <v>6540</v>
      </c>
      <c r="B2692" s="1">
        <v>1.0</v>
      </c>
      <c r="C2692" s="1" t="s">
        <v>6541</v>
      </c>
      <c r="D2692" s="1" t="s">
        <v>6542</v>
      </c>
      <c r="E2692" s="1" t="s">
        <v>373</v>
      </c>
      <c r="F2692" s="1" t="s">
        <v>118</v>
      </c>
      <c r="G2692" s="1" t="str">
        <f>IFERROR(__xludf.DUMMYFUNCTION("GOOGLETRANSLATE(D2692,""fr"",""en"")"),"#VALUE!")</f>
        <v>#VALUE!</v>
      </c>
    </row>
    <row r="2693" ht="15.75" customHeight="1">
      <c r="A2693" s="1" t="s">
        <v>603</v>
      </c>
      <c r="B2693" s="1">
        <v>3.0</v>
      </c>
      <c r="C2693" s="1" t="s">
        <v>6543</v>
      </c>
      <c r="D2693" s="1" t="s">
        <v>6544</v>
      </c>
      <c r="E2693" s="1" t="s">
        <v>21</v>
      </c>
      <c r="F2693" s="1" t="s">
        <v>11</v>
      </c>
      <c r="G2693" s="1" t="str">
        <f>IFERROR(__xludf.DUMMYFUNCTION("GOOGLETRANSLATE(D2693,""fr"",""en"")"),"#VALUE!")</f>
        <v>#VALUE!</v>
      </c>
    </row>
    <row r="2694" ht="15.75" customHeight="1">
      <c r="A2694" s="1" t="s">
        <v>5475</v>
      </c>
      <c r="B2694" s="1">
        <v>2.0</v>
      </c>
      <c r="C2694" s="1" t="s">
        <v>6545</v>
      </c>
      <c r="D2694" s="1" t="s">
        <v>6546</v>
      </c>
      <c r="E2694" s="1" t="s">
        <v>226</v>
      </c>
      <c r="F2694" s="1" t="s">
        <v>11</v>
      </c>
      <c r="G2694" s="1" t="str">
        <f>IFERROR(__xludf.DUMMYFUNCTION("GOOGLETRANSLATE(D2694,""fr"",""en"")"),"#VALUE!")</f>
        <v>#VALUE!</v>
      </c>
    </row>
    <row r="2695" ht="15.75" customHeight="1">
      <c r="A2695" s="1" t="s">
        <v>119</v>
      </c>
      <c r="B2695" s="1">
        <v>2.0</v>
      </c>
      <c r="C2695" s="1" t="s">
        <v>6547</v>
      </c>
      <c r="D2695" s="1" t="s">
        <v>6548</v>
      </c>
      <c r="E2695" s="1" t="s">
        <v>10</v>
      </c>
      <c r="F2695" s="1" t="s">
        <v>11</v>
      </c>
      <c r="G2695" s="1" t="str">
        <f>IFERROR(__xludf.DUMMYFUNCTION("GOOGLETRANSLATE(D2695,""fr"",""en"")"),"#VALUE!")</f>
        <v>#VALUE!</v>
      </c>
    </row>
    <row r="2696" ht="15.75" customHeight="1">
      <c r="A2696" s="1" t="s">
        <v>6549</v>
      </c>
      <c r="B2696" s="1">
        <v>1.0</v>
      </c>
      <c r="C2696" s="1" t="s">
        <v>6550</v>
      </c>
      <c r="D2696" s="1" t="s">
        <v>6551</v>
      </c>
      <c r="E2696" s="1" t="s">
        <v>373</v>
      </c>
      <c r="F2696" s="1" t="s">
        <v>118</v>
      </c>
      <c r="G2696" s="1" t="str">
        <f>IFERROR(__xludf.DUMMYFUNCTION("GOOGLETRANSLATE(D2696,""fr"",""en"")"),"#VALUE!")</f>
        <v>#VALUE!</v>
      </c>
    </row>
    <row r="2697" ht="15.75" customHeight="1">
      <c r="A2697" s="1" t="s">
        <v>624</v>
      </c>
      <c r="B2697" s="1">
        <v>4.0</v>
      </c>
      <c r="C2697" s="1" t="s">
        <v>6552</v>
      </c>
      <c r="D2697" s="1" t="s">
        <v>6553</v>
      </c>
      <c r="E2697" s="1" t="s">
        <v>176</v>
      </c>
      <c r="F2697" s="1" t="s">
        <v>66</v>
      </c>
      <c r="G2697" s="1" t="str">
        <f>IFERROR(__xludf.DUMMYFUNCTION("GOOGLETRANSLATE(D2697,""fr"",""en"")"),"#VALUE!")</f>
        <v>#VALUE!</v>
      </c>
    </row>
    <row r="2698" ht="15.75" customHeight="1">
      <c r="A2698" s="1" t="s">
        <v>6554</v>
      </c>
      <c r="B2698" s="1">
        <v>1.0</v>
      </c>
      <c r="C2698" s="1" t="s">
        <v>6555</v>
      </c>
      <c r="D2698" s="1" t="s">
        <v>6556</v>
      </c>
      <c r="E2698" s="1" t="s">
        <v>117</v>
      </c>
      <c r="F2698" s="1" t="s">
        <v>118</v>
      </c>
      <c r="G2698" s="1" t="str">
        <f>IFERROR(__xludf.DUMMYFUNCTION("GOOGLETRANSLATE(D2698,""fr"",""en"")"),"#VALUE!")</f>
        <v>#VALUE!</v>
      </c>
    </row>
    <row r="2699" ht="15.75" customHeight="1">
      <c r="A2699" s="1" t="s">
        <v>6557</v>
      </c>
      <c r="B2699" s="1">
        <v>2.0</v>
      </c>
      <c r="C2699" s="1" t="s">
        <v>6558</v>
      </c>
      <c r="D2699" s="1" t="s">
        <v>6559</v>
      </c>
      <c r="E2699" s="1" t="s">
        <v>296</v>
      </c>
      <c r="F2699" s="1" t="s">
        <v>11</v>
      </c>
      <c r="G2699" s="1" t="str">
        <f>IFERROR(__xludf.DUMMYFUNCTION("GOOGLETRANSLATE(D2699,""fr"",""en"")"),"#VALUE!")</f>
        <v>#VALUE!</v>
      </c>
    </row>
    <row r="2700" ht="15.75" customHeight="1">
      <c r="A2700" s="1" t="s">
        <v>6560</v>
      </c>
      <c r="B2700" s="1">
        <v>2.0</v>
      </c>
      <c r="C2700" s="1" t="s">
        <v>6561</v>
      </c>
      <c r="D2700" s="1" t="s">
        <v>6562</v>
      </c>
      <c r="E2700" s="1" t="s">
        <v>47</v>
      </c>
      <c r="F2700" s="1" t="s">
        <v>48</v>
      </c>
      <c r="G2700" s="1" t="str">
        <f>IFERROR(__xludf.DUMMYFUNCTION("GOOGLETRANSLATE(D2700,""fr"",""en"")"),"#VALUE!")</f>
        <v>#VALUE!</v>
      </c>
    </row>
    <row r="2701" ht="15.75" customHeight="1">
      <c r="A2701" s="1" t="s">
        <v>1748</v>
      </c>
      <c r="B2701" s="1">
        <v>4.0</v>
      </c>
      <c r="C2701" s="1" t="s">
        <v>6563</v>
      </c>
      <c r="D2701" s="1" t="s">
        <v>6564</v>
      </c>
      <c r="E2701" s="1" t="s">
        <v>21</v>
      </c>
      <c r="F2701" s="1" t="s">
        <v>11</v>
      </c>
      <c r="G2701" s="1" t="str">
        <f>IFERROR(__xludf.DUMMYFUNCTION("GOOGLETRANSLATE(D2701,""fr"",""en"")"),"#VALUE!")</f>
        <v>#VALUE!</v>
      </c>
    </row>
    <row r="2702" ht="15.75" customHeight="1">
      <c r="A2702" s="1" t="s">
        <v>6565</v>
      </c>
      <c r="B2702" s="1">
        <v>2.0</v>
      </c>
      <c r="C2702" s="1" t="s">
        <v>6566</v>
      </c>
      <c r="D2702" s="1" t="s">
        <v>6567</v>
      </c>
      <c r="E2702" s="1" t="s">
        <v>169</v>
      </c>
      <c r="F2702" s="1" t="s">
        <v>11</v>
      </c>
      <c r="G2702" s="1" t="str">
        <f>IFERROR(__xludf.DUMMYFUNCTION("GOOGLETRANSLATE(D2702,""fr"",""en"")"),"#VALUE!")</f>
        <v>#VALUE!</v>
      </c>
    </row>
    <row r="2703" ht="15.75" customHeight="1">
      <c r="A2703" s="1" t="s">
        <v>4477</v>
      </c>
      <c r="B2703" s="1">
        <v>1.0</v>
      </c>
      <c r="C2703" s="1" t="s">
        <v>6568</v>
      </c>
      <c r="D2703" s="1" t="s">
        <v>6569</v>
      </c>
      <c r="E2703" s="1" t="s">
        <v>176</v>
      </c>
      <c r="F2703" s="1" t="s">
        <v>66</v>
      </c>
      <c r="G2703" s="1" t="str">
        <f>IFERROR(__xludf.DUMMYFUNCTION("GOOGLETRANSLATE(D2703,""fr"",""en"")"),"#VALUE!")</f>
        <v>#VALUE!</v>
      </c>
    </row>
    <row r="2704" ht="15.75" customHeight="1">
      <c r="A2704" s="1" t="s">
        <v>1709</v>
      </c>
      <c r="B2704" s="1">
        <v>5.0</v>
      </c>
      <c r="C2704" s="1" t="s">
        <v>6570</v>
      </c>
      <c r="D2704" s="1" t="s">
        <v>6571</v>
      </c>
      <c r="E2704" s="1" t="s">
        <v>10</v>
      </c>
      <c r="F2704" s="1" t="s">
        <v>11</v>
      </c>
      <c r="G2704" s="1" t="str">
        <f>IFERROR(__xludf.DUMMYFUNCTION("GOOGLETRANSLATE(D2704,""fr"",""en"")"),"#VALUE!")</f>
        <v>#VALUE!</v>
      </c>
    </row>
    <row r="2705" ht="15.75" customHeight="1">
      <c r="A2705" s="1" t="s">
        <v>1218</v>
      </c>
      <c r="B2705" s="1">
        <v>3.0</v>
      </c>
      <c r="C2705" s="1" t="s">
        <v>6572</v>
      </c>
      <c r="D2705" s="1" t="s">
        <v>6573</v>
      </c>
      <c r="E2705" s="1" t="s">
        <v>10</v>
      </c>
      <c r="F2705" s="1" t="s">
        <v>11</v>
      </c>
      <c r="G2705" s="1" t="str">
        <f>IFERROR(__xludf.DUMMYFUNCTION("GOOGLETRANSLATE(D2705,""fr"",""en"")"),"#VALUE!")</f>
        <v>#VALUE!</v>
      </c>
    </row>
    <row r="2706" ht="15.75" customHeight="1">
      <c r="A2706" s="1" t="s">
        <v>2702</v>
      </c>
      <c r="B2706" s="1">
        <v>5.0</v>
      </c>
      <c r="C2706" s="1" t="s">
        <v>6574</v>
      </c>
      <c r="D2706" s="1" t="s">
        <v>6575</v>
      </c>
      <c r="E2706" s="1" t="s">
        <v>10</v>
      </c>
      <c r="F2706" s="1" t="s">
        <v>11</v>
      </c>
      <c r="G2706" s="1" t="str">
        <f>IFERROR(__xludf.DUMMYFUNCTION("GOOGLETRANSLATE(D2706,""fr"",""en"")"),"#VALUE!")</f>
        <v>#VALUE!</v>
      </c>
    </row>
    <row r="2707" ht="15.75" customHeight="1">
      <c r="A2707" s="1" t="s">
        <v>6576</v>
      </c>
      <c r="B2707" s="1">
        <v>4.0</v>
      </c>
      <c r="C2707" s="1" t="s">
        <v>6577</v>
      </c>
      <c r="D2707" s="1" t="s">
        <v>6578</v>
      </c>
      <c r="E2707" s="1" t="s">
        <v>29</v>
      </c>
      <c r="F2707" s="1" t="s">
        <v>30</v>
      </c>
      <c r="G2707" s="1" t="str">
        <f>IFERROR(__xludf.DUMMYFUNCTION("GOOGLETRANSLATE(D2707,""fr"",""en"")"),"#VALUE!")</f>
        <v>#VALUE!</v>
      </c>
    </row>
    <row r="2708" ht="15.75" customHeight="1">
      <c r="A2708" s="1" t="s">
        <v>6579</v>
      </c>
      <c r="B2708" s="1">
        <v>1.0</v>
      </c>
      <c r="C2708" s="1" t="s">
        <v>6580</v>
      </c>
      <c r="D2708" s="1" t="s">
        <v>6581</v>
      </c>
      <c r="E2708" s="1" t="s">
        <v>176</v>
      </c>
      <c r="F2708" s="1" t="s">
        <v>66</v>
      </c>
      <c r="G2708" s="1" t="str">
        <f>IFERROR(__xludf.DUMMYFUNCTION("GOOGLETRANSLATE(D2708,""fr"",""en"")"),"#VALUE!")</f>
        <v>#VALUE!</v>
      </c>
    </row>
    <row r="2709" ht="15.75" customHeight="1">
      <c r="A2709" s="1" t="s">
        <v>6582</v>
      </c>
      <c r="B2709" s="1">
        <v>1.0</v>
      </c>
      <c r="C2709" s="1" t="s">
        <v>6583</v>
      </c>
      <c r="D2709" s="1" t="s">
        <v>6584</v>
      </c>
      <c r="E2709" s="1" t="s">
        <v>373</v>
      </c>
      <c r="F2709" s="1" t="s">
        <v>118</v>
      </c>
      <c r="G2709" s="1" t="str">
        <f>IFERROR(__xludf.DUMMYFUNCTION("GOOGLETRANSLATE(D2709,""fr"",""en"")"),"#VALUE!")</f>
        <v>#VALUE!</v>
      </c>
    </row>
    <row r="2710" ht="15.75" customHeight="1">
      <c r="A2710" s="1" t="s">
        <v>7</v>
      </c>
      <c r="B2710" s="1">
        <v>4.0</v>
      </c>
      <c r="C2710" s="1" t="s">
        <v>6585</v>
      </c>
      <c r="D2710" s="1" t="s">
        <v>6586</v>
      </c>
      <c r="E2710" s="1" t="s">
        <v>10</v>
      </c>
      <c r="F2710" s="1" t="s">
        <v>11</v>
      </c>
      <c r="G2710" s="1" t="str">
        <f>IFERROR(__xludf.DUMMYFUNCTION("GOOGLETRANSLATE(D2710,""fr"",""en"")"),"#VALUE!")</f>
        <v>#VALUE!</v>
      </c>
    </row>
    <row r="2711" ht="15.75" customHeight="1">
      <c r="A2711" s="1" t="s">
        <v>3403</v>
      </c>
      <c r="B2711" s="1">
        <v>1.0</v>
      </c>
      <c r="C2711" s="1" t="s">
        <v>6587</v>
      </c>
      <c r="D2711" s="1" t="s">
        <v>6588</v>
      </c>
      <c r="E2711" s="1" t="s">
        <v>250</v>
      </c>
      <c r="F2711" s="1" t="s">
        <v>30</v>
      </c>
      <c r="G2711" s="1" t="str">
        <f>IFERROR(__xludf.DUMMYFUNCTION("GOOGLETRANSLATE(D2711,""fr"",""en"")"),"#VALUE!")</f>
        <v>#VALUE!</v>
      </c>
    </row>
    <row r="2712" ht="15.75" customHeight="1">
      <c r="A2712" s="1" t="s">
        <v>704</v>
      </c>
      <c r="B2712" s="1">
        <v>5.0</v>
      </c>
      <c r="C2712" s="1" t="s">
        <v>6589</v>
      </c>
      <c r="D2712" s="1" t="s">
        <v>6590</v>
      </c>
      <c r="E2712" s="1" t="s">
        <v>65</v>
      </c>
      <c r="F2712" s="1" t="s">
        <v>66</v>
      </c>
      <c r="G2712" s="1" t="str">
        <f>IFERROR(__xludf.DUMMYFUNCTION("GOOGLETRANSLATE(D2712,""fr"",""en"")"),"#VALUE!")</f>
        <v>#VALUE!</v>
      </c>
    </row>
    <row r="2713" ht="15.75" customHeight="1">
      <c r="A2713" s="1" t="s">
        <v>576</v>
      </c>
      <c r="B2713" s="1">
        <v>4.0</v>
      </c>
      <c r="C2713" s="1" t="s">
        <v>6591</v>
      </c>
      <c r="D2713" s="1" t="s">
        <v>6592</v>
      </c>
      <c r="E2713" s="1" t="s">
        <v>484</v>
      </c>
      <c r="F2713" s="1" t="s">
        <v>30</v>
      </c>
      <c r="G2713" s="1" t="str">
        <f>IFERROR(__xludf.DUMMYFUNCTION("GOOGLETRANSLATE(D2713,""fr"",""en"")"),"#VALUE!")</f>
        <v>#VALUE!</v>
      </c>
    </row>
    <row r="2714" ht="15.75" customHeight="1">
      <c r="A2714" s="1" t="s">
        <v>2325</v>
      </c>
      <c r="B2714" s="1">
        <v>5.0</v>
      </c>
      <c r="C2714" s="1" t="s">
        <v>6593</v>
      </c>
      <c r="D2714" s="1" t="s">
        <v>6594</v>
      </c>
      <c r="E2714" s="1" t="s">
        <v>10</v>
      </c>
      <c r="F2714" s="1" t="s">
        <v>11</v>
      </c>
      <c r="G2714" s="1" t="str">
        <f>IFERROR(__xludf.DUMMYFUNCTION("GOOGLETRANSLATE(D2714,""fr"",""en"")"),"#VALUE!")</f>
        <v>#VALUE!</v>
      </c>
    </row>
    <row r="2715" ht="15.75" customHeight="1">
      <c r="A2715" s="1" t="s">
        <v>461</v>
      </c>
      <c r="B2715" s="1">
        <v>5.0</v>
      </c>
      <c r="C2715" s="1" t="s">
        <v>6595</v>
      </c>
      <c r="D2715" s="1" t="s">
        <v>6596</v>
      </c>
      <c r="E2715" s="1" t="s">
        <v>10</v>
      </c>
      <c r="F2715" s="1" t="s">
        <v>11</v>
      </c>
      <c r="G2715" s="1" t="str">
        <f>IFERROR(__xludf.DUMMYFUNCTION("GOOGLETRANSLATE(D2715,""fr"",""en"")"),"#VALUE!")</f>
        <v>#VALUE!</v>
      </c>
    </row>
    <row r="2716" ht="15.75" customHeight="1">
      <c r="A2716" s="1" t="s">
        <v>62</v>
      </c>
      <c r="B2716" s="1">
        <v>4.0</v>
      </c>
      <c r="C2716" s="1" t="s">
        <v>6597</v>
      </c>
      <c r="D2716" s="1" t="s">
        <v>6598</v>
      </c>
      <c r="E2716" s="1" t="s">
        <v>10</v>
      </c>
      <c r="F2716" s="1" t="s">
        <v>11</v>
      </c>
      <c r="G2716" s="1" t="str">
        <f>IFERROR(__xludf.DUMMYFUNCTION("GOOGLETRANSLATE(D2716,""fr"",""en"")"),"#VALUE!")</f>
        <v>#VALUE!</v>
      </c>
    </row>
    <row r="2717" ht="15.75" customHeight="1">
      <c r="A2717" s="1" t="s">
        <v>866</v>
      </c>
      <c r="B2717" s="1">
        <v>3.0</v>
      </c>
      <c r="C2717" s="1" t="s">
        <v>6599</v>
      </c>
      <c r="D2717" s="1" t="s">
        <v>6600</v>
      </c>
      <c r="E2717" s="1" t="s">
        <v>614</v>
      </c>
      <c r="F2717" s="1" t="s">
        <v>30</v>
      </c>
      <c r="G2717" s="1" t="str">
        <f>IFERROR(__xludf.DUMMYFUNCTION("GOOGLETRANSLATE(D2717,""fr"",""en"")"),"#VALUE!")</f>
        <v>#VALUE!</v>
      </c>
    </row>
    <row r="2718" ht="15.75" customHeight="1">
      <c r="A2718" s="1" t="s">
        <v>1375</v>
      </c>
      <c r="B2718" s="1">
        <v>5.0</v>
      </c>
      <c r="C2718" s="1" t="s">
        <v>6601</v>
      </c>
      <c r="D2718" s="1" t="s">
        <v>6602</v>
      </c>
      <c r="E2718" s="1" t="s">
        <v>448</v>
      </c>
      <c r="F2718" s="1" t="s">
        <v>84</v>
      </c>
      <c r="G2718" s="1" t="str">
        <f>IFERROR(__xludf.DUMMYFUNCTION("GOOGLETRANSLATE(D2718,""fr"",""en"")"),"#VALUE!")</f>
        <v>#VALUE!</v>
      </c>
    </row>
    <row r="2719" ht="15.75" customHeight="1">
      <c r="A2719" s="1" t="s">
        <v>141</v>
      </c>
      <c r="B2719" s="1">
        <v>2.0</v>
      </c>
      <c r="C2719" s="1" t="s">
        <v>6603</v>
      </c>
      <c r="D2719" s="1" t="s">
        <v>6604</v>
      </c>
      <c r="E2719" s="1" t="s">
        <v>10</v>
      </c>
      <c r="F2719" s="1" t="s">
        <v>11</v>
      </c>
      <c r="G2719" s="1" t="str">
        <f>IFERROR(__xludf.DUMMYFUNCTION("GOOGLETRANSLATE(D2719,""fr"",""en"")"),"#VALUE!")</f>
        <v>#VALUE!</v>
      </c>
    </row>
    <row r="2720" ht="15.75" customHeight="1">
      <c r="A2720" s="1" t="s">
        <v>769</v>
      </c>
      <c r="B2720" s="1">
        <v>4.0</v>
      </c>
      <c r="C2720" s="1" t="s">
        <v>6605</v>
      </c>
      <c r="D2720" s="1" t="s">
        <v>6606</v>
      </c>
      <c r="E2720" s="1" t="s">
        <v>21</v>
      </c>
      <c r="F2720" s="1" t="s">
        <v>11</v>
      </c>
      <c r="G2720" s="1" t="str">
        <f>IFERROR(__xludf.DUMMYFUNCTION("GOOGLETRANSLATE(D2720,""fr"",""en"")"),"#VALUE!")</f>
        <v>#VALUE!</v>
      </c>
    </row>
    <row r="2721" ht="15.75" customHeight="1">
      <c r="A2721" s="1" t="s">
        <v>5369</v>
      </c>
      <c r="B2721" s="1">
        <v>1.0</v>
      </c>
      <c r="C2721" s="1" t="s">
        <v>6607</v>
      </c>
      <c r="D2721" s="1" t="s">
        <v>6608</v>
      </c>
      <c r="E2721" s="1" t="s">
        <v>10</v>
      </c>
      <c r="F2721" s="1" t="s">
        <v>11</v>
      </c>
      <c r="G2721" s="1" t="str">
        <f>IFERROR(__xludf.DUMMYFUNCTION("GOOGLETRANSLATE(D2721,""fr"",""en"")"),"#VALUE!")</f>
        <v>#VALUE!</v>
      </c>
    </row>
    <row r="2722" ht="15.75" customHeight="1">
      <c r="A2722" s="1" t="s">
        <v>2542</v>
      </c>
      <c r="B2722" s="1">
        <v>1.0</v>
      </c>
      <c r="C2722" s="1" t="s">
        <v>6609</v>
      </c>
      <c r="D2722" s="1" t="s">
        <v>6610</v>
      </c>
      <c r="E2722" s="1" t="s">
        <v>646</v>
      </c>
      <c r="F2722" s="1" t="s">
        <v>39</v>
      </c>
      <c r="G2722" s="1" t="str">
        <f>IFERROR(__xludf.DUMMYFUNCTION("GOOGLETRANSLATE(D2722,""fr"",""en"")"),"#VALUE!")</f>
        <v>#VALUE!</v>
      </c>
    </row>
    <row r="2723" ht="15.75" customHeight="1">
      <c r="A2723" s="1" t="s">
        <v>5456</v>
      </c>
      <c r="B2723" s="1">
        <v>4.0</v>
      </c>
      <c r="C2723" s="1" t="s">
        <v>6611</v>
      </c>
      <c r="D2723" s="1" t="s">
        <v>6612</v>
      </c>
      <c r="E2723" s="1" t="s">
        <v>10</v>
      </c>
      <c r="F2723" s="1" t="s">
        <v>11</v>
      </c>
      <c r="G2723" s="1" t="str">
        <f>IFERROR(__xludf.DUMMYFUNCTION("GOOGLETRANSLATE(D2723,""fr"",""en"")"),"#VALUE!")</f>
        <v>#VALUE!</v>
      </c>
    </row>
    <row r="2724" ht="15.75" customHeight="1">
      <c r="A2724" s="1" t="s">
        <v>1699</v>
      </c>
      <c r="B2724" s="1">
        <v>4.0</v>
      </c>
      <c r="C2724" s="1" t="s">
        <v>6613</v>
      </c>
      <c r="D2724" s="1" t="s">
        <v>6614</v>
      </c>
      <c r="E2724" s="1" t="s">
        <v>169</v>
      </c>
      <c r="F2724" s="1" t="s">
        <v>11</v>
      </c>
      <c r="G2724" s="1" t="str">
        <f>IFERROR(__xludf.DUMMYFUNCTION("GOOGLETRANSLATE(D2724,""fr"",""en"")"),"#VALUE!")</f>
        <v>#VALUE!</v>
      </c>
    </row>
    <row r="2725" ht="15.75" customHeight="1">
      <c r="A2725" s="1" t="s">
        <v>6615</v>
      </c>
      <c r="B2725" s="1">
        <v>1.0</v>
      </c>
      <c r="C2725" s="1" t="s">
        <v>6616</v>
      </c>
      <c r="D2725" s="1" t="s">
        <v>6617</v>
      </c>
      <c r="E2725" s="1" t="s">
        <v>10</v>
      </c>
      <c r="F2725" s="1" t="s">
        <v>11</v>
      </c>
      <c r="G2725" s="1" t="str">
        <f>IFERROR(__xludf.DUMMYFUNCTION("GOOGLETRANSLATE(D2725,""fr"",""en"")"),"#VALUE!")</f>
        <v>#VALUE!</v>
      </c>
    </row>
    <row r="2726" ht="15.75" customHeight="1">
      <c r="A2726" s="1" t="s">
        <v>6618</v>
      </c>
      <c r="B2726" s="1">
        <v>2.0</v>
      </c>
      <c r="C2726" s="1" t="s">
        <v>6619</v>
      </c>
      <c r="D2726" s="1" t="s">
        <v>6620</v>
      </c>
      <c r="E2726" s="1" t="s">
        <v>296</v>
      </c>
      <c r="F2726" s="1" t="s">
        <v>110</v>
      </c>
      <c r="G2726" s="1" t="str">
        <f>IFERROR(__xludf.DUMMYFUNCTION("GOOGLETRANSLATE(D2726,""fr"",""en"")"),"#VALUE!")</f>
        <v>#VALUE!</v>
      </c>
    </row>
    <row r="2727" ht="15.75" customHeight="1">
      <c r="A2727" s="1" t="s">
        <v>6621</v>
      </c>
      <c r="B2727" s="1">
        <v>2.0</v>
      </c>
      <c r="C2727" s="1" t="s">
        <v>6622</v>
      </c>
      <c r="D2727" s="1" t="s">
        <v>6623</v>
      </c>
      <c r="E2727" s="1" t="s">
        <v>10</v>
      </c>
      <c r="F2727" s="1" t="s">
        <v>11</v>
      </c>
      <c r="G2727" s="1" t="str">
        <f>IFERROR(__xludf.DUMMYFUNCTION("GOOGLETRANSLATE(D2727,""fr"",""en"")"),"#VALUE!")</f>
        <v>#VALUE!</v>
      </c>
    </row>
    <row r="2728" ht="15.75" customHeight="1">
      <c r="A2728" s="1" t="s">
        <v>2448</v>
      </c>
      <c r="B2728" s="1">
        <v>1.0</v>
      </c>
      <c r="C2728" s="1" t="s">
        <v>6624</v>
      </c>
      <c r="D2728" s="1" t="s">
        <v>6625</v>
      </c>
      <c r="E2728" s="1" t="s">
        <v>296</v>
      </c>
      <c r="F2728" s="1" t="s">
        <v>110</v>
      </c>
      <c r="G2728" s="1" t="str">
        <f>IFERROR(__xludf.DUMMYFUNCTION("GOOGLETRANSLATE(D2728,""fr"",""en"")"),"#VALUE!")</f>
        <v>#VALUE!</v>
      </c>
    </row>
    <row r="2729" ht="15.75" customHeight="1">
      <c r="A2729" s="1" t="s">
        <v>5248</v>
      </c>
      <c r="B2729" s="1">
        <v>1.0</v>
      </c>
      <c r="C2729" s="1" t="s">
        <v>6626</v>
      </c>
      <c r="D2729" s="1" t="s">
        <v>6627</v>
      </c>
      <c r="E2729" s="1" t="s">
        <v>29</v>
      </c>
      <c r="F2729" s="1" t="s">
        <v>30</v>
      </c>
      <c r="G2729" s="1" t="str">
        <f>IFERROR(__xludf.DUMMYFUNCTION("GOOGLETRANSLATE(D2729,""fr"",""en"")"),"#VALUE!")</f>
        <v>#VALUE!</v>
      </c>
    </row>
    <row r="2730" ht="15.75" customHeight="1">
      <c r="A2730" s="1" t="s">
        <v>6557</v>
      </c>
      <c r="B2730" s="1">
        <v>1.0</v>
      </c>
      <c r="C2730" s="1" t="s">
        <v>6628</v>
      </c>
      <c r="D2730" s="1" t="s">
        <v>6629</v>
      </c>
      <c r="E2730" s="1" t="s">
        <v>373</v>
      </c>
      <c r="F2730" s="1" t="s">
        <v>118</v>
      </c>
      <c r="G2730" s="1" t="str">
        <f>IFERROR(__xludf.DUMMYFUNCTION("GOOGLETRANSLATE(D2730,""fr"",""en"")"),"#VALUE!")</f>
        <v>#VALUE!</v>
      </c>
    </row>
    <row r="2731" ht="15.75" customHeight="1">
      <c r="A2731" s="1" t="s">
        <v>1833</v>
      </c>
      <c r="B2731" s="1">
        <v>5.0</v>
      </c>
      <c r="C2731" s="1" t="s">
        <v>6630</v>
      </c>
      <c r="D2731" s="1" t="s">
        <v>6631</v>
      </c>
      <c r="E2731" s="1" t="s">
        <v>614</v>
      </c>
      <c r="F2731" s="1" t="s">
        <v>30</v>
      </c>
      <c r="G2731" s="1" t="str">
        <f>IFERROR(__xludf.DUMMYFUNCTION("GOOGLETRANSLATE(D2731,""fr"",""en"")"),"#VALUE!")</f>
        <v>#VALUE!</v>
      </c>
    </row>
    <row r="2732" ht="15.75" customHeight="1">
      <c r="A2732" s="1" t="s">
        <v>594</v>
      </c>
      <c r="B2732" s="1">
        <v>4.0</v>
      </c>
      <c r="C2732" s="1" t="s">
        <v>6632</v>
      </c>
      <c r="D2732" s="1" t="s">
        <v>6633</v>
      </c>
      <c r="E2732" s="1" t="s">
        <v>10</v>
      </c>
      <c r="F2732" s="1" t="s">
        <v>11</v>
      </c>
      <c r="G2732" s="1" t="str">
        <f>IFERROR(__xludf.DUMMYFUNCTION("GOOGLETRANSLATE(D2732,""fr"",""en"")"),"#VALUE!")</f>
        <v>#VALUE!</v>
      </c>
    </row>
    <row r="2733" ht="15.75" customHeight="1">
      <c r="A2733" s="1" t="s">
        <v>104</v>
      </c>
      <c r="B2733" s="1">
        <v>1.0</v>
      </c>
      <c r="C2733" s="1" t="s">
        <v>6634</v>
      </c>
      <c r="D2733" s="1" t="s">
        <v>6635</v>
      </c>
      <c r="E2733" s="1" t="s">
        <v>109</v>
      </c>
      <c r="F2733" s="1" t="s">
        <v>110</v>
      </c>
      <c r="G2733" s="1" t="str">
        <f>IFERROR(__xludf.DUMMYFUNCTION("GOOGLETRANSLATE(D2733,""fr"",""en"")"),"#VALUE!")</f>
        <v>#VALUE!</v>
      </c>
    </row>
    <row r="2734" ht="15.75" customHeight="1">
      <c r="A2734" s="1" t="s">
        <v>5518</v>
      </c>
      <c r="B2734" s="1">
        <v>1.0</v>
      </c>
      <c r="C2734" s="1" t="s">
        <v>6636</v>
      </c>
      <c r="D2734" s="1" t="s">
        <v>6637</v>
      </c>
      <c r="E2734" s="1" t="s">
        <v>125</v>
      </c>
      <c r="F2734" s="1" t="s">
        <v>110</v>
      </c>
      <c r="G2734" s="1" t="str">
        <f>IFERROR(__xludf.DUMMYFUNCTION("GOOGLETRANSLATE(D2734,""fr"",""en"")"),"#VALUE!")</f>
        <v>#VALUE!</v>
      </c>
    </row>
    <row r="2735" ht="15.75" customHeight="1">
      <c r="A2735" s="1" t="s">
        <v>1870</v>
      </c>
      <c r="B2735" s="1">
        <v>1.0</v>
      </c>
      <c r="C2735" s="1" t="s">
        <v>6638</v>
      </c>
      <c r="D2735" s="1" t="s">
        <v>6639</v>
      </c>
      <c r="E2735" s="1" t="s">
        <v>10</v>
      </c>
      <c r="F2735" s="1" t="s">
        <v>11</v>
      </c>
      <c r="G2735" s="1" t="str">
        <f>IFERROR(__xludf.DUMMYFUNCTION("GOOGLETRANSLATE(D2735,""fr"",""en"")"),"#VALUE!")</f>
        <v>#VALUE!</v>
      </c>
    </row>
    <row r="2736" ht="15.75" customHeight="1">
      <c r="A2736" s="1" t="s">
        <v>5310</v>
      </c>
      <c r="B2736" s="1">
        <v>1.0</v>
      </c>
      <c r="C2736" s="1" t="s">
        <v>6640</v>
      </c>
      <c r="D2736" s="1" t="s">
        <v>6641</v>
      </c>
      <c r="E2736" s="1" t="s">
        <v>65</v>
      </c>
      <c r="F2736" s="1" t="s">
        <v>66</v>
      </c>
      <c r="G2736" s="1" t="str">
        <f>IFERROR(__xludf.DUMMYFUNCTION("GOOGLETRANSLATE(D2736,""fr"",""en"")"),"#VALUE!")</f>
        <v>#VALUE!</v>
      </c>
    </row>
    <row r="2737" ht="15.75" customHeight="1">
      <c r="A2737" s="1" t="s">
        <v>170</v>
      </c>
      <c r="B2737" s="1">
        <v>1.0</v>
      </c>
      <c r="C2737" s="1" t="s">
        <v>6642</v>
      </c>
      <c r="D2737" s="1" t="s">
        <v>6643</v>
      </c>
      <c r="E2737" s="1" t="s">
        <v>230</v>
      </c>
      <c r="F2737" s="1" t="s">
        <v>48</v>
      </c>
      <c r="G2737" s="1" t="str">
        <f>IFERROR(__xludf.DUMMYFUNCTION("GOOGLETRANSLATE(D2737,""fr"",""en"")"),"#VALUE!")</f>
        <v>#VALUE!</v>
      </c>
    </row>
    <row r="2738" ht="15.75" customHeight="1">
      <c r="A2738" s="1" t="s">
        <v>991</v>
      </c>
      <c r="B2738" s="1">
        <v>2.0</v>
      </c>
      <c r="C2738" s="1" t="s">
        <v>6644</v>
      </c>
      <c r="D2738" s="1" t="s">
        <v>6645</v>
      </c>
      <c r="E2738" s="1" t="s">
        <v>10</v>
      </c>
      <c r="F2738" s="1" t="s">
        <v>11</v>
      </c>
      <c r="G2738" s="1" t="str">
        <f>IFERROR(__xludf.DUMMYFUNCTION("GOOGLETRANSLATE(D2738,""fr"",""en"")"),"#VALUE!")</f>
        <v>#VALUE!</v>
      </c>
    </row>
    <row r="2739" ht="15.75" customHeight="1">
      <c r="A2739" s="1" t="s">
        <v>1344</v>
      </c>
      <c r="B2739" s="1">
        <v>3.0</v>
      </c>
      <c r="C2739" s="1" t="s">
        <v>6646</v>
      </c>
      <c r="D2739" s="1" t="s">
        <v>6647</v>
      </c>
      <c r="E2739" s="1" t="s">
        <v>10</v>
      </c>
      <c r="F2739" s="1" t="s">
        <v>11</v>
      </c>
      <c r="G2739" s="1" t="str">
        <f>IFERROR(__xludf.DUMMYFUNCTION("GOOGLETRANSLATE(D2739,""fr"",""en"")"),"#VALUE!")</f>
        <v>#VALUE!</v>
      </c>
    </row>
    <row r="2740" ht="15.75" customHeight="1">
      <c r="A2740" s="1" t="s">
        <v>1816</v>
      </c>
      <c r="B2740" s="1">
        <v>5.0</v>
      </c>
      <c r="C2740" s="1" t="s">
        <v>6648</v>
      </c>
      <c r="D2740" s="1" t="s">
        <v>6649</v>
      </c>
      <c r="E2740" s="1" t="s">
        <v>10</v>
      </c>
      <c r="F2740" s="1" t="s">
        <v>11</v>
      </c>
      <c r="G2740" s="1" t="str">
        <f>IFERROR(__xludf.DUMMYFUNCTION("GOOGLETRANSLATE(D2740,""fr"",""en"")"),"#VALUE!")</f>
        <v>#VALUE!</v>
      </c>
    </row>
    <row r="2741" ht="15.75" customHeight="1">
      <c r="A2741" s="1" t="s">
        <v>1479</v>
      </c>
      <c r="B2741" s="1">
        <v>3.0</v>
      </c>
      <c r="C2741" s="1" t="s">
        <v>6650</v>
      </c>
      <c r="D2741" s="1" t="s">
        <v>6651</v>
      </c>
      <c r="E2741" s="1" t="s">
        <v>10</v>
      </c>
      <c r="F2741" s="1" t="s">
        <v>11</v>
      </c>
      <c r="G2741" s="1" t="str">
        <f>IFERROR(__xludf.DUMMYFUNCTION("GOOGLETRANSLATE(D2741,""fr"",""en"")"),"#VALUE!")</f>
        <v>#VALUE!</v>
      </c>
    </row>
    <row r="2742" ht="15.75" customHeight="1">
      <c r="A2742" s="1" t="s">
        <v>5886</v>
      </c>
      <c r="B2742" s="1">
        <v>3.0</v>
      </c>
      <c r="C2742" s="1" t="s">
        <v>6652</v>
      </c>
      <c r="D2742" s="1" t="s">
        <v>6653</v>
      </c>
      <c r="E2742" s="1" t="s">
        <v>29</v>
      </c>
      <c r="F2742" s="1" t="s">
        <v>30</v>
      </c>
      <c r="G2742" s="1" t="str">
        <f>IFERROR(__xludf.DUMMYFUNCTION("GOOGLETRANSLATE(D2742,""fr"",""en"")"),"#VALUE!")</f>
        <v>#VALUE!</v>
      </c>
    </row>
    <row r="2743" ht="15.75" customHeight="1">
      <c r="A2743" s="1" t="s">
        <v>1969</v>
      </c>
      <c r="B2743" s="1">
        <v>4.0</v>
      </c>
      <c r="C2743" s="1" t="s">
        <v>6654</v>
      </c>
      <c r="D2743" s="1" t="s">
        <v>6655</v>
      </c>
      <c r="E2743" s="1" t="s">
        <v>614</v>
      </c>
      <c r="F2743" s="1" t="s">
        <v>30</v>
      </c>
      <c r="G2743" s="1" t="str">
        <f>IFERROR(__xludf.DUMMYFUNCTION("GOOGLETRANSLATE(D2743,""fr"",""en"")"),"#VALUE!")</f>
        <v>#VALUE!</v>
      </c>
    </row>
    <row r="2744" ht="15.75" customHeight="1">
      <c r="A2744" s="1" t="s">
        <v>6656</v>
      </c>
      <c r="B2744" s="1">
        <v>1.0</v>
      </c>
      <c r="C2744" s="1" t="s">
        <v>6657</v>
      </c>
      <c r="D2744" s="1" t="s">
        <v>6658</v>
      </c>
      <c r="E2744" s="1" t="s">
        <v>250</v>
      </c>
      <c r="F2744" s="1" t="s">
        <v>30</v>
      </c>
      <c r="G2744" s="1" t="str">
        <f>IFERROR(__xludf.DUMMYFUNCTION("GOOGLETRANSLATE(D2744,""fr"",""en"")"),"I am an interim, obligation to join the group mutual. I send my termination a mutual harmony accompanied by a health interim certificate stipulating the compulsory nature of membership in complementary health AG2R. I receive an answer after a month saying"&amp;" to me radiation refused incomplete file.")</f>
        <v>I am an interim, obligation to join the group mutual. I send my termination a mutual harmony accompanied by a health interim certificate stipulating the compulsory nature of membership in complementary health AG2R. I receive an answer after a month saying to me radiation refused incomplete file.</v>
      </c>
    </row>
    <row r="2745" ht="15.75" customHeight="1">
      <c r="A2745" s="1" t="s">
        <v>74</v>
      </c>
      <c r="B2745" s="1">
        <v>3.0</v>
      </c>
      <c r="C2745" s="1" t="s">
        <v>6659</v>
      </c>
      <c r="D2745" s="1" t="s">
        <v>6660</v>
      </c>
      <c r="E2745" s="1" t="s">
        <v>21</v>
      </c>
      <c r="F2745" s="1" t="s">
        <v>11</v>
      </c>
      <c r="G2745" s="1" t="str">
        <f>IFERROR(__xludf.DUMMYFUNCTION("GOOGLETRANSLATE(D2745,""fr"",""en"")"),"#VALUE!")</f>
        <v>#VALUE!</v>
      </c>
    </row>
    <row r="2746" ht="15.75" customHeight="1">
      <c r="A2746" s="1" t="s">
        <v>6661</v>
      </c>
      <c r="B2746" s="1">
        <v>2.0</v>
      </c>
      <c r="C2746" s="1" t="s">
        <v>6662</v>
      </c>
      <c r="D2746" s="1" t="s">
        <v>6663</v>
      </c>
      <c r="E2746" s="1" t="s">
        <v>25</v>
      </c>
      <c r="F2746" s="1" t="s">
        <v>11</v>
      </c>
      <c r="G2746" s="1" t="str">
        <f>IFERROR(__xludf.DUMMYFUNCTION("GOOGLETRANSLATE(D2746,""fr"",""en"")"),"#VALUE!")</f>
        <v>#VALUE!</v>
      </c>
    </row>
    <row r="2747" ht="15.75" customHeight="1">
      <c r="A2747" s="1" t="s">
        <v>77</v>
      </c>
      <c r="B2747" s="1">
        <v>4.0</v>
      </c>
      <c r="C2747" s="1" t="s">
        <v>6664</v>
      </c>
      <c r="D2747" s="1" t="s">
        <v>6665</v>
      </c>
      <c r="E2747" s="1" t="s">
        <v>21</v>
      </c>
      <c r="F2747" s="1" t="s">
        <v>11</v>
      </c>
      <c r="G2747" s="1" t="str">
        <f>IFERROR(__xludf.DUMMYFUNCTION("GOOGLETRANSLATE(D2747,""fr"",""en"")"),"#VALUE!")</f>
        <v>#VALUE!</v>
      </c>
    </row>
    <row r="2748" ht="15.75" customHeight="1">
      <c r="A2748" s="1" t="s">
        <v>774</v>
      </c>
      <c r="B2748" s="1">
        <v>5.0</v>
      </c>
      <c r="C2748" s="1" t="s">
        <v>6666</v>
      </c>
      <c r="D2748" s="1" t="s">
        <v>6667</v>
      </c>
      <c r="E2748" s="1" t="s">
        <v>169</v>
      </c>
      <c r="F2748" s="1" t="s">
        <v>11</v>
      </c>
      <c r="G2748" s="1" t="str">
        <f>IFERROR(__xludf.DUMMYFUNCTION("GOOGLETRANSLATE(D2748,""fr"",""en"")"),"#VALUE!")</f>
        <v>#VALUE!</v>
      </c>
    </row>
    <row r="2749" ht="15.75" customHeight="1">
      <c r="A2749" s="1" t="s">
        <v>1987</v>
      </c>
      <c r="B2749" s="1">
        <v>4.0</v>
      </c>
      <c r="C2749" s="1" t="s">
        <v>6668</v>
      </c>
      <c r="D2749" s="1" t="s">
        <v>6669</v>
      </c>
      <c r="E2749" s="1" t="s">
        <v>29</v>
      </c>
      <c r="F2749" s="1" t="s">
        <v>30</v>
      </c>
      <c r="G2749" s="1" t="str">
        <f>IFERROR(__xludf.DUMMYFUNCTION("GOOGLETRANSLATE(D2749,""fr"",""en"")"),"#VALUE!")</f>
        <v>#VALUE!</v>
      </c>
    </row>
    <row r="2750" ht="15.75" customHeight="1">
      <c r="A2750" s="1" t="s">
        <v>5886</v>
      </c>
      <c r="B2750" s="1">
        <v>1.0</v>
      </c>
      <c r="C2750" s="1" t="s">
        <v>6670</v>
      </c>
      <c r="D2750" s="1" t="s">
        <v>6671</v>
      </c>
      <c r="E2750" s="1" t="s">
        <v>250</v>
      </c>
      <c r="F2750" s="1" t="s">
        <v>30</v>
      </c>
      <c r="G2750" s="1" t="str">
        <f>IFERROR(__xludf.DUMMYFUNCTION("GOOGLETRANSLATE(D2750,""fr"",""en"")"),"In 2020 it is still necessary to wait to receive the documents by post when an urgent operation is scheduled, while a simple email would save time for everyone and would be much more ecological.")</f>
        <v>In 2020 it is still necessary to wait to receive the documents by post when an urgent operation is scheduled, while a simple email would save time for everyone and would be much more ecological.</v>
      </c>
    </row>
    <row r="2751" ht="15.75" customHeight="1">
      <c r="A2751" s="1" t="s">
        <v>741</v>
      </c>
      <c r="B2751" s="1">
        <v>4.0</v>
      </c>
      <c r="C2751" s="1" t="s">
        <v>6672</v>
      </c>
      <c r="D2751" s="1" t="s">
        <v>6673</v>
      </c>
      <c r="E2751" s="1" t="s">
        <v>21</v>
      </c>
      <c r="F2751" s="1" t="s">
        <v>11</v>
      </c>
      <c r="G2751" s="1" t="str">
        <f>IFERROR(__xludf.DUMMYFUNCTION("GOOGLETRANSLATE(D2751,""fr"",""en"")"),"#VALUE!")</f>
        <v>#VALUE!</v>
      </c>
    </row>
    <row r="2752" ht="15.75" customHeight="1">
      <c r="A2752" s="1" t="s">
        <v>6674</v>
      </c>
      <c r="B2752" s="1">
        <v>2.0</v>
      </c>
      <c r="C2752" s="1" t="s">
        <v>6675</v>
      </c>
      <c r="D2752" s="1" t="s">
        <v>6676</v>
      </c>
      <c r="E2752" s="1" t="s">
        <v>273</v>
      </c>
      <c r="F2752" s="1" t="s">
        <v>11</v>
      </c>
      <c r="G2752" s="1" t="str">
        <f>IFERROR(__xludf.DUMMYFUNCTION("GOOGLETRANSLATE(D2752,""fr"",""en"")"),"#VALUE!")</f>
        <v>#VALUE!</v>
      </c>
    </row>
    <row r="2753" ht="15.75" customHeight="1">
      <c r="A2753" s="1" t="s">
        <v>6677</v>
      </c>
      <c r="B2753" s="1">
        <v>1.0</v>
      </c>
      <c r="C2753" s="1" t="s">
        <v>6678</v>
      </c>
      <c r="D2753" s="1" t="s">
        <v>6679</v>
      </c>
      <c r="E2753" s="1" t="s">
        <v>47</v>
      </c>
      <c r="F2753" s="1" t="s">
        <v>48</v>
      </c>
      <c r="G2753" s="1" t="str">
        <f>IFERROR(__xludf.DUMMYFUNCTION("GOOGLETRANSLATE(D2753,""fr"",""en"")"),"#VALUE!")</f>
        <v>#VALUE!</v>
      </c>
    </row>
    <row r="2754" ht="15.75" customHeight="1">
      <c r="A2754" s="1" t="s">
        <v>1838</v>
      </c>
      <c r="B2754" s="1">
        <v>5.0</v>
      </c>
      <c r="C2754" s="1" t="s">
        <v>6680</v>
      </c>
      <c r="D2754" s="1" t="s">
        <v>6681</v>
      </c>
      <c r="E2754" s="1" t="s">
        <v>21</v>
      </c>
      <c r="F2754" s="1" t="s">
        <v>11</v>
      </c>
      <c r="G2754" s="1" t="str">
        <f>IFERROR(__xludf.DUMMYFUNCTION("GOOGLETRANSLATE(D2754,""fr"",""en"")"),"#VALUE!")</f>
        <v>#VALUE!</v>
      </c>
    </row>
    <row r="2755" ht="15.75" customHeight="1">
      <c r="A2755" s="1" t="s">
        <v>716</v>
      </c>
      <c r="B2755" s="1">
        <v>4.0</v>
      </c>
      <c r="C2755" s="1" t="s">
        <v>6682</v>
      </c>
      <c r="D2755" s="1" t="s">
        <v>6683</v>
      </c>
      <c r="E2755" s="1" t="s">
        <v>484</v>
      </c>
      <c r="F2755" s="1" t="s">
        <v>30</v>
      </c>
      <c r="G2755" s="1" t="str">
        <f>IFERROR(__xludf.DUMMYFUNCTION("GOOGLETRANSLATE(D2755,""fr"",""en"")"),"#VALUE!")</f>
        <v>#VALUE!</v>
      </c>
    </row>
    <row r="2756" ht="15.75" customHeight="1">
      <c r="A2756" s="1" t="s">
        <v>6684</v>
      </c>
      <c r="B2756" s="1">
        <v>1.0</v>
      </c>
      <c r="C2756" s="1" t="s">
        <v>6685</v>
      </c>
      <c r="D2756" s="1" t="s">
        <v>6686</v>
      </c>
      <c r="E2756" s="1" t="s">
        <v>52</v>
      </c>
      <c r="F2756" s="1" t="s">
        <v>11</v>
      </c>
      <c r="G2756" s="1" t="str">
        <f>IFERROR(__xludf.DUMMYFUNCTION("GOOGLETRANSLATE(D2756,""fr"",""en"")"),"#VALUE!")</f>
        <v>#VALUE!</v>
      </c>
    </row>
    <row r="2757" ht="15.75" customHeight="1">
      <c r="A2757" s="1" t="s">
        <v>2643</v>
      </c>
      <c r="B2757" s="1">
        <v>4.0</v>
      </c>
      <c r="C2757" s="1" t="s">
        <v>6687</v>
      </c>
      <c r="D2757" s="1" t="s">
        <v>6688</v>
      </c>
      <c r="E2757" s="1" t="s">
        <v>10</v>
      </c>
      <c r="F2757" s="1" t="s">
        <v>11</v>
      </c>
      <c r="G2757" s="1" t="str">
        <f>IFERROR(__xludf.DUMMYFUNCTION("GOOGLETRANSLATE(D2757,""fr"",""en"")"),"#VALUE!")</f>
        <v>#VALUE!</v>
      </c>
    </row>
    <row r="2758" ht="15.75" customHeight="1">
      <c r="A2758" s="1" t="s">
        <v>667</v>
      </c>
      <c r="B2758" s="1">
        <v>4.0</v>
      </c>
      <c r="C2758" s="1" t="s">
        <v>6689</v>
      </c>
      <c r="D2758" s="1" t="s">
        <v>6690</v>
      </c>
      <c r="E2758" s="1" t="s">
        <v>448</v>
      </c>
      <c r="F2758" s="1" t="s">
        <v>84</v>
      </c>
      <c r="G2758" s="1" t="str">
        <f>IFERROR(__xludf.DUMMYFUNCTION("GOOGLETRANSLATE(D2758,""fr"",""en"")"),"#VALUE!")</f>
        <v>#VALUE!</v>
      </c>
    </row>
    <row r="2759" ht="15.75" customHeight="1">
      <c r="A2759" s="1" t="s">
        <v>738</v>
      </c>
      <c r="B2759" s="1">
        <v>4.0</v>
      </c>
      <c r="C2759" s="1" t="s">
        <v>6691</v>
      </c>
      <c r="D2759" s="1" t="s">
        <v>6692</v>
      </c>
      <c r="E2759" s="1" t="s">
        <v>29</v>
      </c>
      <c r="F2759" s="1" t="s">
        <v>30</v>
      </c>
      <c r="G2759" s="1" t="str">
        <f>IFERROR(__xludf.DUMMYFUNCTION("GOOGLETRANSLATE(D2759,""fr"",""en"")"),"#VALUE!")</f>
        <v>#VALUE!</v>
      </c>
    </row>
    <row r="2760" ht="15.75" customHeight="1">
      <c r="A2760" s="1" t="s">
        <v>445</v>
      </c>
      <c r="B2760" s="1">
        <v>2.0</v>
      </c>
      <c r="C2760" s="1" t="s">
        <v>6693</v>
      </c>
      <c r="D2760" s="1" t="s">
        <v>6694</v>
      </c>
      <c r="E2760" s="1" t="s">
        <v>10</v>
      </c>
      <c r="F2760" s="1" t="s">
        <v>11</v>
      </c>
      <c r="G2760" s="1" t="str">
        <f>IFERROR(__xludf.DUMMYFUNCTION("GOOGLETRANSLATE(D2760,""fr"",""en"")"),"#VALUE!")</f>
        <v>#VALUE!</v>
      </c>
    </row>
    <row r="2761" ht="15.75" customHeight="1">
      <c r="A2761" s="1" t="s">
        <v>1972</v>
      </c>
      <c r="B2761" s="1">
        <v>4.0</v>
      </c>
      <c r="C2761" s="1" t="s">
        <v>6695</v>
      </c>
      <c r="D2761" s="1" t="s">
        <v>6696</v>
      </c>
      <c r="E2761" s="1" t="s">
        <v>169</v>
      </c>
      <c r="F2761" s="1" t="s">
        <v>11</v>
      </c>
      <c r="G2761" s="1" t="str">
        <f>IFERROR(__xludf.DUMMYFUNCTION("GOOGLETRANSLATE(D2761,""fr"",""en"")"),"#VALUE!")</f>
        <v>#VALUE!</v>
      </c>
    </row>
    <row r="2762" ht="15.75" customHeight="1">
      <c r="A2762" s="1" t="s">
        <v>6697</v>
      </c>
      <c r="B2762" s="1">
        <v>1.0</v>
      </c>
      <c r="C2762" s="1" t="s">
        <v>6698</v>
      </c>
      <c r="D2762" s="1" t="s">
        <v>6699</v>
      </c>
      <c r="E2762" s="1" t="s">
        <v>575</v>
      </c>
      <c r="F2762" s="1" t="s">
        <v>84</v>
      </c>
      <c r="G2762" s="1" t="str">
        <f>IFERROR(__xludf.DUMMYFUNCTION("GOOGLETRANSLATE(D2762,""fr"",""en"")"),"#VALUE!")</f>
        <v>#VALUE!</v>
      </c>
    </row>
    <row r="2763" ht="15.75" customHeight="1">
      <c r="A2763" s="1" t="s">
        <v>6700</v>
      </c>
      <c r="B2763" s="1">
        <v>1.0</v>
      </c>
      <c r="C2763" s="1" t="s">
        <v>6701</v>
      </c>
      <c r="D2763" s="1" t="s">
        <v>6702</v>
      </c>
      <c r="E2763" s="1" t="s">
        <v>250</v>
      </c>
      <c r="F2763" s="1" t="s">
        <v>30</v>
      </c>
      <c r="G2763" s="1" t="str">
        <f>IFERROR(__xludf.DUMMYFUNCTION("GOOGLETRANSLATE(D2763,""fr"",""en"")"),"#VALUE!")</f>
        <v>#VALUE!</v>
      </c>
    </row>
    <row r="2764" ht="15.75" customHeight="1">
      <c r="A2764" s="1" t="s">
        <v>6703</v>
      </c>
      <c r="B2764" s="1">
        <v>1.0</v>
      </c>
      <c r="C2764" s="1" t="s">
        <v>6704</v>
      </c>
      <c r="D2764" s="1" t="s">
        <v>6705</v>
      </c>
      <c r="E2764" s="1" t="s">
        <v>25</v>
      </c>
      <c r="F2764" s="1" t="s">
        <v>11</v>
      </c>
      <c r="G2764" s="1" t="str">
        <f>IFERROR(__xludf.DUMMYFUNCTION("GOOGLETRANSLATE(D2764,""fr"",""en"")"),"#VALUE!")</f>
        <v>#VALUE!</v>
      </c>
    </row>
    <row r="2765" ht="15.75" customHeight="1">
      <c r="A2765" s="1" t="s">
        <v>569</v>
      </c>
      <c r="B2765" s="1">
        <v>4.0</v>
      </c>
      <c r="C2765" s="1" t="s">
        <v>6706</v>
      </c>
      <c r="D2765" s="1" t="s">
        <v>6707</v>
      </c>
      <c r="E2765" s="1" t="s">
        <v>21</v>
      </c>
      <c r="F2765" s="1" t="s">
        <v>11</v>
      </c>
      <c r="G2765" s="1" t="str">
        <f>IFERROR(__xludf.DUMMYFUNCTION("GOOGLETRANSLATE(D2765,""fr"",""en"")"),"#VALUE!")</f>
        <v>#VALUE!</v>
      </c>
    </row>
    <row r="2766" ht="15.75" customHeight="1">
      <c r="A2766" s="1" t="s">
        <v>6708</v>
      </c>
      <c r="B2766" s="1">
        <v>1.0</v>
      </c>
      <c r="C2766" s="1" t="s">
        <v>6709</v>
      </c>
      <c r="D2766" s="1" t="s">
        <v>6710</v>
      </c>
      <c r="E2766" s="1" t="s">
        <v>10</v>
      </c>
      <c r="F2766" s="1" t="s">
        <v>11</v>
      </c>
      <c r="G2766" s="1" t="str">
        <f>IFERROR(__xludf.DUMMYFUNCTION("GOOGLETRANSLATE(D2766,""fr"",""en"")"),"#VALUE!")</f>
        <v>#VALUE!</v>
      </c>
    </row>
    <row r="2767" ht="15.75" customHeight="1">
      <c r="A2767" s="1" t="s">
        <v>314</v>
      </c>
      <c r="B2767" s="1">
        <v>1.0</v>
      </c>
      <c r="C2767" s="1" t="s">
        <v>6711</v>
      </c>
      <c r="D2767" s="1" t="s">
        <v>6712</v>
      </c>
      <c r="E2767" s="1" t="s">
        <v>52</v>
      </c>
      <c r="F2767" s="1" t="s">
        <v>11</v>
      </c>
      <c r="G2767" s="1" t="str">
        <f>IFERROR(__xludf.DUMMYFUNCTION("GOOGLETRANSLATE(D2767,""fr"",""en"")"),"#VALUE!")</f>
        <v>#VALUE!</v>
      </c>
    </row>
    <row r="2768" ht="15.75" customHeight="1">
      <c r="A2768" s="1" t="s">
        <v>5369</v>
      </c>
      <c r="B2768" s="1">
        <v>2.0</v>
      </c>
      <c r="C2768" s="1" t="s">
        <v>6713</v>
      </c>
      <c r="D2768" s="1" t="s">
        <v>6714</v>
      </c>
      <c r="E2768" s="1" t="s">
        <v>292</v>
      </c>
      <c r="F2768" s="1" t="s">
        <v>11</v>
      </c>
      <c r="G2768" s="1" t="str">
        <f>IFERROR(__xludf.DUMMYFUNCTION("GOOGLETRANSLATE(D2768,""fr"",""en"")"),"#VALUE!")</f>
        <v>#VALUE!</v>
      </c>
    </row>
    <row r="2769" ht="15.75" customHeight="1">
      <c r="A2769" s="1" t="s">
        <v>3658</v>
      </c>
      <c r="B2769" s="1">
        <v>3.0</v>
      </c>
      <c r="C2769" s="1" t="s">
        <v>6715</v>
      </c>
      <c r="D2769" s="1" t="s">
        <v>6716</v>
      </c>
      <c r="E2769" s="1" t="s">
        <v>29</v>
      </c>
      <c r="F2769" s="1" t="s">
        <v>30</v>
      </c>
      <c r="G2769" s="1" t="str">
        <f>IFERROR(__xludf.DUMMYFUNCTION("GOOGLETRANSLATE(D2769,""fr"",""en"")"),"#VALUE!")</f>
        <v>#VALUE!</v>
      </c>
    </row>
    <row r="2770" ht="15.75" customHeight="1">
      <c r="A2770" s="1" t="s">
        <v>377</v>
      </c>
      <c r="B2770" s="1">
        <v>5.0</v>
      </c>
      <c r="C2770" s="1" t="s">
        <v>6717</v>
      </c>
      <c r="D2770" s="1" t="s">
        <v>6718</v>
      </c>
      <c r="E2770" s="1" t="s">
        <v>176</v>
      </c>
      <c r="F2770" s="1" t="s">
        <v>66</v>
      </c>
      <c r="G2770" s="1" t="str">
        <f>IFERROR(__xludf.DUMMYFUNCTION("GOOGLETRANSLATE(D2770,""fr"",""en"")"),"#VALUE!")</f>
        <v>#VALUE!</v>
      </c>
    </row>
    <row r="2771" ht="15.75" customHeight="1">
      <c r="A2771" s="1" t="s">
        <v>1198</v>
      </c>
      <c r="B2771" s="1">
        <v>5.0</v>
      </c>
      <c r="C2771" s="1" t="s">
        <v>6719</v>
      </c>
      <c r="D2771" s="1" t="s">
        <v>6720</v>
      </c>
      <c r="E2771" s="1" t="s">
        <v>21</v>
      </c>
      <c r="F2771" s="1" t="s">
        <v>11</v>
      </c>
      <c r="G2771" s="1" t="str">
        <f>IFERROR(__xludf.DUMMYFUNCTION("GOOGLETRANSLATE(D2771,""fr"",""en"")"),"Very good telephonic contact, rapidity and simplicity by hoping that in the event of a problem this will remain identical, but no worries !!! Hoping for a good collaboration")</f>
        <v>Very good telephonic contact, rapidity and simplicity by hoping that in the event of a problem this will remain identical, but no worries !!! Hoping for a good collaboration</v>
      </c>
    </row>
    <row r="2772" ht="15.75" customHeight="1">
      <c r="A2772" s="1" t="s">
        <v>1764</v>
      </c>
      <c r="B2772" s="1">
        <v>1.0</v>
      </c>
      <c r="C2772" s="1" t="s">
        <v>6721</v>
      </c>
      <c r="D2772" s="1" t="s">
        <v>6722</v>
      </c>
      <c r="E2772" s="1" t="s">
        <v>176</v>
      </c>
      <c r="F2772" s="1" t="s">
        <v>66</v>
      </c>
      <c r="G2772" s="1" t="str">
        <f>IFERROR(__xludf.DUMMYFUNCTION("GOOGLETRANSLATE(D2772,""fr"",""en"")"),"#VALUE!")</f>
        <v>#VALUE!</v>
      </c>
    </row>
    <row r="2773" ht="15.75" customHeight="1">
      <c r="A2773" s="1" t="s">
        <v>2801</v>
      </c>
      <c r="B2773" s="1">
        <v>4.0</v>
      </c>
      <c r="C2773" s="1" t="s">
        <v>6723</v>
      </c>
      <c r="D2773" s="1" t="s">
        <v>6724</v>
      </c>
      <c r="E2773" s="1" t="s">
        <v>21</v>
      </c>
      <c r="F2773" s="1" t="s">
        <v>11</v>
      </c>
      <c r="G2773" s="1" t="str">
        <f>IFERROR(__xludf.DUMMYFUNCTION("GOOGLETRANSLATE(D2773,""fr"",""en"")"),"#VALUE!")</f>
        <v>#VALUE!</v>
      </c>
    </row>
    <row r="2774" ht="15.75" customHeight="1">
      <c r="A2774" s="1" t="s">
        <v>141</v>
      </c>
      <c r="B2774" s="1">
        <v>4.0</v>
      </c>
      <c r="C2774" s="1" t="s">
        <v>6725</v>
      </c>
      <c r="D2774" s="1" t="s">
        <v>6726</v>
      </c>
      <c r="E2774" s="1" t="s">
        <v>10</v>
      </c>
      <c r="F2774" s="1" t="s">
        <v>11</v>
      </c>
      <c r="G2774" s="1" t="str">
        <f>IFERROR(__xludf.DUMMYFUNCTION("GOOGLETRANSLATE(D2774,""fr"",""en"")"),"#VALUE!")</f>
        <v>#VALUE!</v>
      </c>
    </row>
    <row r="2775" ht="15.75" customHeight="1">
      <c r="A2775" s="1" t="s">
        <v>724</v>
      </c>
      <c r="B2775" s="1">
        <v>4.0</v>
      </c>
      <c r="C2775" s="1" t="s">
        <v>6727</v>
      </c>
      <c r="D2775" s="1" t="s">
        <v>6728</v>
      </c>
      <c r="E2775" s="1" t="s">
        <v>169</v>
      </c>
      <c r="F2775" s="1" t="s">
        <v>11</v>
      </c>
      <c r="G2775" s="1" t="str">
        <f>IFERROR(__xludf.DUMMYFUNCTION("GOOGLETRANSLATE(D2775,""fr"",""en"")"),"#VALUE!")</f>
        <v>#VALUE!</v>
      </c>
    </row>
    <row r="2776" ht="15.75" customHeight="1">
      <c r="A2776" s="1" t="s">
        <v>2128</v>
      </c>
      <c r="B2776" s="1">
        <v>4.0</v>
      </c>
      <c r="C2776" s="1" t="s">
        <v>6729</v>
      </c>
      <c r="D2776" s="1" t="s">
        <v>6730</v>
      </c>
      <c r="E2776" s="1" t="s">
        <v>10</v>
      </c>
      <c r="F2776" s="1" t="s">
        <v>11</v>
      </c>
      <c r="G2776" s="1" t="str">
        <f>IFERROR(__xludf.DUMMYFUNCTION("GOOGLETRANSLATE(D2776,""fr"",""en"")"),"#VALUE!")</f>
        <v>#VALUE!</v>
      </c>
    </row>
    <row r="2777" ht="15.75" customHeight="1">
      <c r="A2777" s="1" t="s">
        <v>6731</v>
      </c>
      <c r="B2777" s="1">
        <v>2.0</v>
      </c>
      <c r="C2777" s="1" t="s">
        <v>6732</v>
      </c>
      <c r="D2777" s="1" t="s">
        <v>6733</v>
      </c>
      <c r="E2777" s="1" t="s">
        <v>292</v>
      </c>
      <c r="F2777" s="1" t="s">
        <v>11</v>
      </c>
      <c r="G2777" s="1" t="str">
        <f>IFERROR(__xludf.DUMMYFUNCTION("GOOGLETRANSLATE(D2777,""fr"",""en"")"),"#VALUE!")</f>
        <v>#VALUE!</v>
      </c>
    </row>
    <row r="2778" ht="15.75" customHeight="1">
      <c r="A2778" s="1" t="s">
        <v>6734</v>
      </c>
      <c r="B2778" s="1">
        <v>2.0</v>
      </c>
      <c r="C2778" s="1" t="s">
        <v>6735</v>
      </c>
      <c r="D2778" s="1" t="s">
        <v>6736</v>
      </c>
      <c r="E2778" s="1" t="s">
        <v>292</v>
      </c>
      <c r="F2778" s="1" t="s">
        <v>11</v>
      </c>
      <c r="G2778" s="1" t="str">
        <f>IFERROR(__xludf.DUMMYFUNCTION("GOOGLETRANSLATE(D2778,""fr"",""en"")"),"#VALUE!")</f>
        <v>#VALUE!</v>
      </c>
    </row>
    <row r="2779" ht="15.75" customHeight="1">
      <c r="A2779" s="1" t="s">
        <v>62</v>
      </c>
      <c r="B2779" s="1">
        <v>4.0</v>
      </c>
      <c r="C2779" s="1" t="s">
        <v>6737</v>
      </c>
      <c r="D2779" s="1" t="s">
        <v>6738</v>
      </c>
      <c r="E2779" s="1" t="s">
        <v>10</v>
      </c>
      <c r="F2779" s="1" t="s">
        <v>11</v>
      </c>
      <c r="G2779" s="1" t="str">
        <f>IFERROR(__xludf.DUMMYFUNCTION("GOOGLETRANSLATE(D2779,""fr"",""en"")"),"#VALUE!")</f>
        <v>#VALUE!</v>
      </c>
    </row>
    <row r="2780" ht="15.75" customHeight="1">
      <c r="A2780" s="1" t="s">
        <v>6739</v>
      </c>
      <c r="B2780" s="1">
        <v>1.0</v>
      </c>
      <c r="C2780" s="1" t="s">
        <v>6740</v>
      </c>
      <c r="D2780" s="1" t="s">
        <v>6741</v>
      </c>
      <c r="E2780" s="1" t="s">
        <v>52</v>
      </c>
      <c r="F2780" s="1" t="s">
        <v>11</v>
      </c>
      <c r="G2780" s="1" t="str">
        <f>IFERROR(__xludf.DUMMYFUNCTION("GOOGLETRANSLATE(D2780,""fr"",""en"")"),"#VALUE!")</f>
        <v>#VALUE!</v>
      </c>
    </row>
    <row r="2781" ht="15.75" customHeight="1">
      <c r="A2781" s="1" t="s">
        <v>1324</v>
      </c>
      <c r="B2781" s="1">
        <v>3.0</v>
      </c>
      <c r="C2781" s="1" t="s">
        <v>6742</v>
      </c>
      <c r="D2781" s="1" t="s">
        <v>6743</v>
      </c>
      <c r="E2781" s="1" t="s">
        <v>21</v>
      </c>
      <c r="F2781" s="1" t="s">
        <v>11</v>
      </c>
      <c r="G2781" s="1" t="str">
        <f>IFERROR(__xludf.DUMMYFUNCTION("GOOGLETRANSLATE(D2781,""fr"",""en"")"),"#VALUE!")</f>
        <v>#VALUE!</v>
      </c>
    </row>
    <row r="2782" ht="15.75" customHeight="1">
      <c r="A2782" s="1" t="s">
        <v>5012</v>
      </c>
      <c r="B2782" s="1">
        <v>2.0</v>
      </c>
      <c r="C2782" s="1" t="s">
        <v>6744</v>
      </c>
      <c r="D2782" s="1" t="s">
        <v>6745</v>
      </c>
      <c r="E2782" s="1" t="s">
        <v>29</v>
      </c>
      <c r="F2782" s="1" t="s">
        <v>30</v>
      </c>
      <c r="G2782" s="1" t="str">
        <f>IFERROR(__xludf.DUMMYFUNCTION("GOOGLETRANSLATE(D2782,""fr"",""en"")"),"#VALUE!")</f>
        <v>#VALUE!</v>
      </c>
    </row>
    <row r="2783" ht="15.75" customHeight="1">
      <c r="A2783" s="1" t="s">
        <v>532</v>
      </c>
      <c r="B2783" s="1">
        <v>2.0</v>
      </c>
      <c r="C2783" s="1" t="s">
        <v>6746</v>
      </c>
      <c r="D2783" s="1" t="s">
        <v>6747</v>
      </c>
      <c r="E2783" s="1" t="s">
        <v>273</v>
      </c>
      <c r="F2783" s="1" t="s">
        <v>110</v>
      </c>
      <c r="G2783" s="1" t="str">
        <f>IFERROR(__xludf.DUMMYFUNCTION("GOOGLETRANSLATE(D2783,""fr"",""en"")"),"#VALUE!")</f>
        <v>#VALUE!</v>
      </c>
    </row>
    <row r="2784" ht="15.75" customHeight="1">
      <c r="A2784" s="1" t="s">
        <v>5089</v>
      </c>
      <c r="B2784" s="1">
        <v>3.0</v>
      </c>
      <c r="C2784" s="1" t="s">
        <v>6748</v>
      </c>
      <c r="D2784" s="1" t="s">
        <v>6749</v>
      </c>
      <c r="E2784" s="1" t="s">
        <v>1192</v>
      </c>
      <c r="F2784" s="1" t="s">
        <v>110</v>
      </c>
      <c r="G2784" s="1" t="str">
        <f>IFERROR(__xludf.DUMMYFUNCTION("GOOGLETRANSLATE(D2784,""fr"",""en"")"),"#VALUE!")</f>
        <v>#VALUE!</v>
      </c>
    </row>
    <row r="2785" ht="15.75" customHeight="1">
      <c r="A2785" s="1" t="s">
        <v>1764</v>
      </c>
      <c r="B2785" s="1">
        <v>5.0</v>
      </c>
      <c r="C2785" s="1" t="s">
        <v>6750</v>
      </c>
      <c r="D2785" s="1" t="s">
        <v>6751</v>
      </c>
      <c r="E2785" s="1" t="s">
        <v>21</v>
      </c>
      <c r="F2785" s="1" t="s">
        <v>11</v>
      </c>
      <c r="G2785" s="1" t="str">
        <f>IFERROR(__xludf.DUMMYFUNCTION("GOOGLETRANSLATE(D2785,""fr"",""en"")"),"#VALUE!")</f>
        <v>#VALUE!</v>
      </c>
    </row>
    <row r="2786" ht="15.75" customHeight="1">
      <c r="A2786" s="1" t="s">
        <v>485</v>
      </c>
      <c r="B2786" s="1">
        <v>3.0</v>
      </c>
      <c r="C2786" s="1" t="s">
        <v>6752</v>
      </c>
      <c r="D2786" s="1" t="s">
        <v>6753</v>
      </c>
      <c r="E2786" s="1" t="s">
        <v>10</v>
      </c>
      <c r="F2786" s="1" t="s">
        <v>11</v>
      </c>
      <c r="G2786" s="1" t="str">
        <f>IFERROR(__xludf.DUMMYFUNCTION("GOOGLETRANSLATE(D2786,""fr"",""en"")"),"#VALUE!")</f>
        <v>#VALUE!</v>
      </c>
    </row>
    <row r="2787" ht="15.75" customHeight="1">
      <c r="A2787" s="1" t="s">
        <v>1204</v>
      </c>
      <c r="B2787" s="1">
        <v>2.0</v>
      </c>
      <c r="C2787" s="1" t="s">
        <v>6754</v>
      </c>
      <c r="D2787" s="1" t="s">
        <v>6755</v>
      </c>
      <c r="E2787" s="1" t="s">
        <v>21</v>
      </c>
      <c r="F2787" s="1" t="s">
        <v>11</v>
      </c>
      <c r="G2787" s="1" t="str">
        <f>IFERROR(__xludf.DUMMYFUNCTION("GOOGLETRANSLATE(D2787,""fr"",""en"")"),"#VALUE!")</f>
        <v>#VALUE!</v>
      </c>
    </row>
    <row r="2788" ht="15.75" customHeight="1">
      <c r="A2788" s="1" t="s">
        <v>6756</v>
      </c>
      <c r="B2788" s="1">
        <v>2.0</v>
      </c>
      <c r="C2788" s="1" t="s">
        <v>6757</v>
      </c>
      <c r="D2788" s="1" t="s">
        <v>6758</v>
      </c>
      <c r="E2788" s="1" t="s">
        <v>169</v>
      </c>
      <c r="F2788" s="1" t="s">
        <v>11</v>
      </c>
      <c r="G2788" s="1" t="str">
        <f>IFERROR(__xludf.DUMMYFUNCTION("GOOGLETRANSLATE(D2788,""fr"",""en"")"),"#VALUE!")</f>
        <v>#VALUE!</v>
      </c>
    </row>
    <row r="2789" ht="15.75" customHeight="1">
      <c r="A2789" s="1" t="s">
        <v>94</v>
      </c>
      <c r="B2789" s="1">
        <v>3.0</v>
      </c>
      <c r="C2789" s="1" t="s">
        <v>6759</v>
      </c>
      <c r="D2789" s="1" t="s">
        <v>6760</v>
      </c>
      <c r="E2789" s="1" t="s">
        <v>83</v>
      </c>
      <c r="F2789" s="1" t="s">
        <v>84</v>
      </c>
      <c r="G2789" s="1" t="str">
        <f>IFERROR(__xludf.DUMMYFUNCTION("GOOGLETRANSLATE(D2789,""fr"",""en"")"),"#VALUE!")</f>
        <v>#VALUE!</v>
      </c>
    </row>
    <row r="2790" ht="15.75" customHeight="1">
      <c r="A2790" s="1" t="s">
        <v>6761</v>
      </c>
      <c r="B2790" s="1">
        <v>1.0</v>
      </c>
      <c r="C2790" s="1" t="s">
        <v>6762</v>
      </c>
      <c r="D2790" s="1" t="s">
        <v>6763</v>
      </c>
      <c r="E2790" s="1" t="s">
        <v>10</v>
      </c>
      <c r="F2790" s="1" t="s">
        <v>11</v>
      </c>
      <c r="G2790" s="1" t="str">
        <f>IFERROR(__xludf.DUMMYFUNCTION("GOOGLETRANSLATE(D2790,""fr"",""en"")"),"#VALUE!")</f>
        <v>#VALUE!</v>
      </c>
    </row>
    <row r="2791" ht="15.75" customHeight="1">
      <c r="A2791" s="1" t="s">
        <v>988</v>
      </c>
      <c r="B2791" s="1">
        <v>5.0</v>
      </c>
      <c r="C2791" s="1" t="s">
        <v>6764</v>
      </c>
      <c r="D2791" s="1" t="s">
        <v>6765</v>
      </c>
      <c r="E2791" s="1" t="s">
        <v>65</v>
      </c>
      <c r="F2791" s="1" t="s">
        <v>66</v>
      </c>
      <c r="G2791" s="1" t="str">
        <f>IFERROR(__xludf.DUMMYFUNCTION("GOOGLETRANSLATE(D2791,""fr"",""en"")"),"#VALUE!")</f>
        <v>#VALUE!</v>
      </c>
    </row>
    <row r="2792" ht="15.75" customHeight="1">
      <c r="A2792" s="1" t="s">
        <v>6766</v>
      </c>
      <c r="B2792" s="1">
        <v>3.0</v>
      </c>
      <c r="C2792" s="1" t="s">
        <v>6767</v>
      </c>
      <c r="D2792" s="1" t="s">
        <v>6768</v>
      </c>
      <c r="E2792" s="1" t="s">
        <v>125</v>
      </c>
      <c r="F2792" s="1" t="s">
        <v>11</v>
      </c>
      <c r="G2792" s="1" t="str">
        <f>IFERROR(__xludf.DUMMYFUNCTION("GOOGLETRANSLATE(D2792,""fr"",""en"")"),"#VALUE!")</f>
        <v>#VALUE!</v>
      </c>
    </row>
    <row r="2793" ht="15.75" customHeight="1">
      <c r="A2793" s="1" t="s">
        <v>667</v>
      </c>
      <c r="B2793" s="1">
        <v>5.0</v>
      </c>
      <c r="C2793" s="1" t="s">
        <v>6769</v>
      </c>
      <c r="D2793" s="1" t="s">
        <v>6770</v>
      </c>
      <c r="E2793" s="1" t="s">
        <v>10</v>
      </c>
      <c r="F2793" s="1" t="s">
        <v>11</v>
      </c>
      <c r="G2793" s="1" t="str">
        <f>IFERROR(__xludf.DUMMYFUNCTION("GOOGLETRANSLATE(D2793,""fr"",""en"")"),"#VALUE!")</f>
        <v>#VALUE!</v>
      </c>
    </row>
    <row r="2794" ht="15.75" customHeight="1">
      <c r="A2794" s="1" t="s">
        <v>5442</v>
      </c>
      <c r="B2794" s="1">
        <v>1.0</v>
      </c>
      <c r="C2794" s="1" t="s">
        <v>6771</v>
      </c>
      <c r="D2794" s="1" t="s">
        <v>6772</v>
      </c>
      <c r="E2794" s="1" t="s">
        <v>125</v>
      </c>
      <c r="F2794" s="1" t="s">
        <v>11</v>
      </c>
      <c r="G2794" s="1" t="str">
        <f>IFERROR(__xludf.DUMMYFUNCTION("GOOGLETRANSLATE(D2794,""fr"",""en"")"),"#VALUE!")</f>
        <v>#VALUE!</v>
      </c>
    </row>
    <row r="2795" ht="15.75" customHeight="1">
      <c r="A2795" s="1" t="s">
        <v>3243</v>
      </c>
      <c r="B2795" s="1">
        <v>3.0</v>
      </c>
      <c r="C2795" s="1" t="s">
        <v>6773</v>
      </c>
      <c r="D2795" s="1" t="s">
        <v>6774</v>
      </c>
      <c r="E2795" s="1" t="s">
        <v>176</v>
      </c>
      <c r="F2795" s="1" t="s">
        <v>66</v>
      </c>
      <c r="G2795" s="1" t="str">
        <f>IFERROR(__xludf.DUMMYFUNCTION("GOOGLETRANSLATE(D2795,""fr"",""en"")"),"#VALUE!")</f>
        <v>#VALUE!</v>
      </c>
    </row>
    <row r="2796" ht="15.75" customHeight="1">
      <c r="A2796" s="1" t="s">
        <v>1023</v>
      </c>
      <c r="B2796" s="1">
        <v>5.0</v>
      </c>
      <c r="C2796" s="1" t="s">
        <v>6775</v>
      </c>
      <c r="D2796" s="1" t="s">
        <v>6776</v>
      </c>
      <c r="E2796" s="1" t="s">
        <v>21</v>
      </c>
      <c r="F2796" s="1" t="s">
        <v>11</v>
      </c>
      <c r="G2796" s="1" t="str">
        <f>IFERROR(__xludf.DUMMYFUNCTION("GOOGLETRANSLATE(D2796,""fr"",""en"")"),"#VALUE!")</f>
        <v>#VALUE!</v>
      </c>
    </row>
    <row r="2797" ht="15.75" customHeight="1">
      <c r="A2797" s="1" t="s">
        <v>1572</v>
      </c>
      <c r="B2797" s="1">
        <v>5.0</v>
      </c>
      <c r="C2797" s="1" t="s">
        <v>6777</v>
      </c>
      <c r="D2797" s="1" t="s">
        <v>6778</v>
      </c>
      <c r="E2797" s="1" t="s">
        <v>21</v>
      </c>
      <c r="F2797" s="1" t="s">
        <v>11</v>
      </c>
      <c r="G2797" s="1" t="str">
        <f>IFERROR(__xludf.DUMMYFUNCTION("GOOGLETRANSLATE(D2797,""fr"",""en"")"),"#VALUE!")</f>
        <v>#VALUE!</v>
      </c>
    </row>
    <row r="2798" ht="15.75" customHeight="1">
      <c r="A2798" s="1" t="s">
        <v>1248</v>
      </c>
      <c r="B2798" s="1">
        <v>4.0</v>
      </c>
      <c r="C2798" s="1" t="s">
        <v>6779</v>
      </c>
      <c r="D2798" s="1" t="s">
        <v>6780</v>
      </c>
      <c r="E2798" s="1" t="s">
        <v>10</v>
      </c>
      <c r="F2798" s="1" t="s">
        <v>11</v>
      </c>
      <c r="G2798" s="1" t="str">
        <f>IFERROR(__xludf.DUMMYFUNCTION("GOOGLETRANSLATE(D2798,""fr"",""en"")"),"#VALUE!")</f>
        <v>#VALUE!</v>
      </c>
    </row>
    <row r="2799" ht="15.75" customHeight="1">
      <c r="A2799" s="1" t="s">
        <v>5372</v>
      </c>
      <c r="B2799" s="1">
        <v>2.0</v>
      </c>
      <c r="C2799" s="1" t="s">
        <v>6781</v>
      </c>
      <c r="D2799" s="1" t="s">
        <v>6782</v>
      </c>
      <c r="E2799" s="1" t="s">
        <v>827</v>
      </c>
      <c r="F2799" s="1" t="s">
        <v>39</v>
      </c>
      <c r="G2799" s="1" t="str">
        <f>IFERROR(__xludf.DUMMYFUNCTION("GOOGLETRANSLATE(D2799,""fr"",""en"")"),"#VALUE!")</f>
        <v>#VALUE!</v>
      </c>
    </row>
    <row r="2800" ht="15.75" customHeight="1">
      <c r="A2800" s="1" t="s">
        <v>6783</v>
      </c>
      <c r="B2800" s="1">
        <v>1.0</v>
      </c>
      <c r="C2800" s="1" t="s">
        <v>6784</v>
      </c>
      <c r="D2800" s="1" t="s">
        <v>6785</v>
      </c>
      <c r="E2800" s="1" t="s">
        <v>47</v>
      </c>
      <c r="F2800" s="1" t="s">
        <v>118</v>
      </c>
      <c r="G2800" s="1" t="str">
        <f>IFERROR(__xludf.DUMMYFUNCTION("GOOGLETRANSLATE(D2800,""fr"",""en"")"),"#VALUE!")</f>
        <v>#VALUE!</v>
      </c>
    </row>
    <row r="2801" ht="15.75" customHeight="1">
      <c r="A2801" s="1" t="s">
        <v>391</v>
      </c>
      <c r="B2801" s="1">
        <v>3.0</v>
      </c>
      <c r="C2801" s="1" t="s">
        <v>6786</v>
      </c>
      <c r="D2801" s="1" t="s">
        <v>6787</v>
      </c>
      <c r="E2801" s="1" t="s">
        <v>169</v>
      </c>
      <c r="F2801" s="1" t="s">
        <v>11</v>
      </c>
      <c r="G2801" s="1" t="str">
        <f>IFERROR(__xludf.DUMMYFUNCTION("GOOGLETRANSLATE(D2801,""fr"",""en"")"),"#VALUE!")</f>
        <v>#VALUE!</v>
      </c>
    </row>
    <row r="2802" ht="15.75" customHeight="1">
      <c r="A2802" s="1" t="s">
        <v>3022</v>
      </c>
      <c r="B2802" s="1">
        <v>5.0</v>
      </c>
      <c r="C2802" s="1" t="s">
        <v>6788</v>
      </c>
      <c r="D2802" s="1" t="s">
        <v>6789</v>
      </c>
      <c r="E2802" s="1" t="s">
        <v>65</v>
      </c>
      <c r="F2802" s="1" t="s">
        <v>66</v>
      </c>
      <c r="G2802" s="1" t="str">
        <f>IFERROR(__xludf.DUMMYFUNCTION("GOOGLETRANSLATE(D2802,""fr"",""en"")"),"#VALUE!")</f>
        <v>#VALUE!</v>
      </c>
    </row>
    <row r="2803" ht="15.75" customHeight="1">
      <c r="A2803" s="1" t="s">
        <v>1581</v>
      </c>
      <c r="B2803" s="1">
        <v>5.0</v>
      </c>
      <c r="C2803" s="1" t="s">
        <v>6790</v>
      </c>
      <c r="D2803" s="1" t="s">
        <v>6791</v>
      </c>
      <c r="E2803" s="1" t="s">
        <v>614</v>
      </c>
      <c r="F2803" s="1" t="s">
        <v>30</v>
      </c>
      <c r="G2803" s="1" t="str">
        <f>IFERROR(__xludf.DUMMYFUNCTION("GOOGLETRANSLATE(D2803,""fr"",""en"")"),"#VALUE!")</f>
        <v>#VALUE!</v>
      </c>
    </row>
    <row r="2804" ht="15.75" customHeight="1">
      <c r="A2804" s="1" t="s">
        <v>664</v>
      </c>
      <c r="B2804" s="1">
        <v>3.0</v>
      </c>
      <c r="C2804" s="1" t="s">
        <v>6792</v>
      </c>
      <c r="D2804" s="1" t="s">
        <v>6793</v>
      </c>
      <c r="E2804" s="1" t="s">
        <v>10</v>
      </c>
      <c r="F2804" s="1" t="s">
        <v>11</v>
      </c>
      <c r="G2804" s="1" t="str">
        <f>IFERROR(__xludf.DUMMYFUNCTION("GOOGLETRANSLATE(D2804,""fr"",""en"")"),"#VALUE!")</f>
        <v>#VALUE!</v>
      </c>
    </row>
    <row r="2805" ht="15.75" customHeight="1">
      <c r="A2805" s="1" t="s">
        <v>414</v>
      </c>
      <c r="B2805" s="1">
        <v>5.0</v>
      </c>
      <c r="C2805" s="1" t="s">
        <v>6794</v>
      </c>
      <c r="D2805" s="1" t="s">
        <v>6795</v>
      </c>
      <c r="E2805" s="1" t="s">
        <v>21</v>
      </c>
      <c r="F2805" s="1" t="s">
        <v>11</v>
      </c>
      <c r="G2805" s="1" t="str">
        <f>IFERROR(__xludf.DUMMYFUNCTION("GOOGLETRANSLATE(D2805,""fr"",""en"")"),"#VALUE!")</f>
        <v>#VALUE!</v>
      </c>
    </row>
    <row r="2806" ht="15.75" customHeight="1">
      <c r="A2806" s="1" t="s">
        <v>3925</v>
      </c>
      <c r="B2806" s="1">
        <v>1.0</v>
      </c>
      <c r="C2806" s="1" t="s">
        <v>6796</v>
      </c>
      <c r="D2806" s="1" t="s">
        <v>6797</v>
      </c>
      <c r="E2806" s="1" t="s">
        <v>21</v>
      </c>
      <c r="F2806" s="1" t="s">
        <v>11</v>
      </c>
      <c r="G2806" s="1" t="str">
        <f>IFERROR(__xludf.DUMMYFUNCTION("GOOGLETRANSLATE(D2806,""fr"",""en"")"),"#VALUE!")</f>
        <v>#VALUE!</v>
      </c>
    </row>
    <row r="2807" ht="15.75" customHeight="1">
      <c r="A2807" s="1" t="s">
        <v>281</v>
      </c>
      <c r="B2807" s="1">
        <v>5.0</v>
      </c>
      <c r="C2807" s="1" t="s">
        <v>6798</v>
      </c>
      <c r="D2807" s="1" t="s">
        <v>6799</v>
      </c>
      <c r="E2807" s="1" t="s">
        <v>10</v>
      </c>
      <c r="F2807" s="1" t="s">
        <v>11</v>
      </c>
      <c r="G2807" s="1" t="str">
        <f>IFERROR(__xludf.DUMMYFUNCTION("GOOGLETRANSLATE(D2807,""fr"",""en"")"),"#VALUE!")</f>
        <v>#VALUE!</v>
      </c>
    </row>
    <row r="2808" ht="15.75" customHeight="1">
      <c r="A2808" s="1" t="s">
        <v>2076</v>
      </c>
      <c r="B2808" s="1">
        <v>5.0</v>
      </c>
      <c r="C2808" s="1" t="s">
        <v>6800</v>
      </c>
      <c r="D2808" s="1" t="s">
        <v>6801</v>
      </c>
      <c r="E2808" s="1" t="s">
        <v>21</v>
      </c>
      <c r="F2808" s="1" t="s">
        <v>11</v>
      </c>
      <c r="G2808" s="1" t="str">
        <f>IFERROR(__xludf.DUMMYFUNCTION("GOOGLETRANSLATE(D2808,""fr"",""en"")"),"#VALUE!")</f>
        <v>#VALUE!</v>
      </c>
    </row>
    <row r="2809" ht="15.75" customHeight="1">
      <c r="A2809" s="1" t="s">
        <v>3738</v>
      </c>
      <c r="B2809" s="1">
        <v>5.0</v>
      </c>
      <c r="C2809" s="1" t="s">
        <v>6802</v>
      </c>
      <c r="D2809" s="1" t="s">
        <v>6803</v>
      </c>
      <c r="E2809" s="1" t="s">
        <v>21</v>
      </c>
      <c r="F2809" s="1" t="s">
        <v>11</v>
      </c>
      <c r="G2809" s="1" t="str">
        <f>IFERROR(__xludf.DUMMYFUNCTION("GOOGLETRANSLATE(D2809,""fr"",""en"")"),"#VALUE!")</f>
        <v>#VALUE!</v>
      </c>
    </row>
    <row r="2810" ht="15.75" customHeight="1">
      <c r="A2810" s="1" t="s">
        <v>2141</v>
      </c>
      <c r="B2810" s="1">
        <v>2.0</v>
      </c>
      <c r="C2810" s="1" t="s">
        <v>6804</v>
      </c>
      <c r="D2810" s="1" t="s">
        <v>6805</v>
      </c>
      <c r="E2810" s="1" t="s">
        <v>10</v>
      </c>
      <c r="F2810" s="1" t="s">
        <v>11</v>
      </c>
      <c r="G2810" s="1" t="str">
        <f>IFERROR(__xludf.DUMMYFUNCTION("GOOGLETRANSLATE(D2810,""fr"",""en"")"),"#VALUE!")</f>
        <v>#VALUE!</v>
      </c>
    </row>
    <row r="2811" ht="15.75" customHeight="1">
      <c r="A2811" s="1" t="s">
        <v>6806</v>
      </c>
      <c r="B2811" s="1">
        <v>1.0</v>
      </c>
      <c r="C2811" s="1" t="s">
        <v>6807</v>
      </c>
      <c r="D2811" s="1" t="s">
        <v>6808</v>
      </c>
      <c r="E2811" s="1" t="s">
        <v>250</v>
      </c>
      <c r="F2811" s="1" t="s">
        <v>30</v>
      </c>
      <c r="G2811" s="1" t="str">
        <f>IFERROR(__xludf.DUMMYFUNCTION("GOOGLETRANSLATE(D2811,""fr"",""en"")"),"#VALUE!")</f>
        <v>#VALUE!</v>
      </c>
    </row>
    <row r="2812" ht="15.75" customHeight="1">
      <c r="A2812" s="1" t="s">
        <v>2854</v>
      </c>
      <c r="B2812" s="1">
        <v>1.0</v>
      </c>
      <c r="C2812" s="1" t="s">
        <v>6809</v>
      </c>
      <c r="D2812" s="1" t="s">
        <v>6810</v>
      </c>
      <c r="E2812" s="1" t="s">
        <v>10</v>
      </c>
      <c r="F2812" s="1" t="s">
        <v>11</v>
      </c>
      <c r="G2812" s="1" t="str">
        <f>IFERROR(__xludf.DUMMYFUNCTION("GOOGLETRANSLATE(D2812,""fr"",""en"")"),"#VALUE!")</f>
        <v>#VALUE!</v>
      </c>
    </row>
    <row r="2813" ht="15.75" customHeight="1">
      <c r="A2813" s="1" t="s">
        <v>4347</v>
      </c>
      <c r="B2813" s="1">
        <v>2.0</v>
      </c>
      <c r="C2813" s="1" t="s">
        <v>6811</v>
      </c>
      <c r="D2813" s="1" t="s">
        <v>6812</v>
      </c>
      <c r="E2813" s="1" t="s">
        <v>10</v>
      </c>
      <c r="F2813" s="1" t="s">
        <v>11</v>
      </c>
      <c r="G2813" s="1" t="str">
        <f>IFERROR(__xludf.DUMMYFUNCTION("GOOGLETRANSLATE(D2813,""fr"",""en"")"),"#VALUE!")</f>
        <v>#VALUE!</v>
      </c>
    </row>
    <row r="2814" ht="15.75" customHeight="1">
      <c r="A2814" s="1" t="s">
        <v>5426</v>
      </c>
      <c r="B2814" s="1">
        <v>2.0</v>
      </c>
      <c r="C2814" s="1" t="s">
        <v>6813</v>
      </c>
      <c r="D2814" s="1" t="s">
        <v>6814</v>
      </c>
      <c r="E2814" s="1" t="s">
        <v>614</v>
      </c>
      <c r="F2814" s="1" t="s">
        <v>30</v>
      </c>
      <c r="G2814" s="1" t="str">
        <f>IFERROR(__xludf.DUMMYFUNCTION("GOOGLETRANSLATE(D2814,""fr"",""en"")"),"#VALUE!")</f>
        <v>#VALUE!</v>
      </c>
    </row>
    <row r="2815" ht="15.75" customHeight="1">
      <c r="A2815" s="1" t="s">
        <v>2776</v>
      </c>
      <c r="B2815" s="1">
        <v>4.0</v>
      </c>
      <c r="C2815" s="1" t="s">
        <v>6815</v>
      </c>
      <c r="D2815" s="1" t="s">
        <v>6816</v>
      </c>
      <c r="E2815" s="1" t="s">
        <v>10</v>
      </c>
      <c r="F2815" s="1" t="s">
        <v>11</v>
      </c>
      <c r="G2815" s="1" t="str">
        <f>IFERROR(__xludf.DUMMYFUNCTION("GOOGLETRANSLATE(D2815,""fr"",""en"")"),"#VALUE!")</f>
        <v>#VALUE!</v>
      </c>
    </row>
    <row r="2816" ht="15.75" customHeight="1">
      <c r="A2816" s="1" t="s">
        <v>597</v>
      </c>
      <c r="B2816" s="1">
        <v>4.0</v>
      </c>
      <c r="C2816" s="1" t="s">
        <v>6817</v>
      </c>
      <c r="D2816" s="1" t="s">
        <v>6818</v>
      </c>
      <c r="E2816" s="1" t="s">
        <v>10</v>
      </c>
      <c r="F2816" s="1" t="s">
        <v>11</v>
      </c>
      <c r="G2816" s="1" t="str">
        <f>IFERROR(__xludf.DUMMYFUNCTION("GOOGLETRANSLATE(D2816,""fr"",""en"")"),"#VALUE!")</f>
        <v>#VALUE!</v>
      </c>
    </row>
    <row r="2817" ht="15.75" customHeight="1">
      <c r="A2817" s="1" t="s">
        <v>1132</v>
      </c>
      <c r="B2817" s="1">
        <v>1.0</v>
      </c>
      <c r="C2817" s="1" t="s">
        <v>6819</v>
      </c>
      <c r="D2817" s="1" t="s">
        <v>6820</v>
      </c>
      <c r="E2817" s="1" t="s">
        <v>10</v>
      </c>
      <c r="F2817" s="1" t="s">
        <v>11</v>
      </c>
      <c r="G2817" s="1" t="str">
        <f>IFERROR(__xludf.DUMMYFUNCTION("GOOGLETRANSLATE(D2817,""fr"",""en"")"),"#VALUE!")</f>
        <v>#VALUE!</v>
      </c>
    </row>
    <row r="2818" ht="15.75" customHeight="1">
      <c r="A2818" s="1" t="s">
        <v>1778</v>
      </c>
      <c r="B2818" s="1">
        <v>2.0</v>
      </c>
      <c r="C2818" s="1" t="s">
        <v>6821</v>
      </c>
      <c r="D2818" s="1" t="s">
        <v>6822</v>
      </c>
      <c r="E2818" s="1" t="s">
        <v>10</v>
      </c>
      <c r="F2818" s="1" t="s">
        <v>11</v>
      </c>
      <c r="G2818" s="1" t="str">
        <f>IFERROR(__xludf.DUMMYFUNCTION("GOOGLETRANSLATE(D2818,""fr"",""en"")"),"#VALUE!")</f>
        <v>#VALUE!</v>
      </c>
    </row>
    <row r="2819" ht="15.75" customHeight="1">
      <c r="A2819" s="1" t="s">
        <v>4420</v>
      </c>
      <c r="B2819" s="1">
        <v>1.0</v>
      </c>
      <c r="C2819" s="1" t="s">
        <v>6823</v>
      </c>
      <c r="D2819" s="1" t="s">
        <v>6824</v>
      </c>
      <c r="E2819" s="1" t="s">
        <v>827</v>
      </c>
      <c r="F2819" s="1" t="s">
        <v>39</v>
      </c>
      <c r="G2819" s="1" t="str">
        <f>IFERROR(__xludf.DUMMYFUNCTION("GOOGLETRANSLATE(D2819,""fr"",""en"")"),"#VALUE!")</f>
        <v>#VALUE!</v>
      </c>
    </row>
    <row r="2820" ht="15.75" customHeight="1">
      <c r="A2820" s="1" t="s">
        <v>2363</v>
      </c>
      <c r="B2820" s="1">
        <v>3.0</v>
      </c>
      <c r="C2820" s="1" t="s">
        <v>6825</v>
      </c>
      <c r="D2820" s="1" t="s">
        <v>6826</v>
      </c>
      <c r="E2820" s="1" t="s">
        <v>169</v>
      </c>
      <c r="F2820" s="1" t="s">
        <v>11</v>
      </c>
      <c r="G2820" s="1" t="str">
        <f>IFERROR(__xludf.DUMMYFUNCTION("GOOGLETRANSLATE(D2820,""fr"",""en"")"),"#VALUE!")</f>
        <v>#VALUE!</v>
      </c>
    </row>
    <row r="2821" ht="15.75" customHeight="1">
      <c r="A2821" s="1" t="s">
        <v>6827</v>
      </c>
      <c r="B2821" s="1">
        <v>1.0</v>
      </c>
      <c r="C2821" s="1" t="s">
        <v>6828</v>
      </c>
      <c r="D2821" s="1" t="s">
        <v>6829</v>
      </c>
      <c r="E2821" s="1" t="s">
        <v>296</v>
      </c>
      <c r="F2821" s="1" t="s">
        <v>66</v>
      </c>
      <c r="G2821" s="1" t="str">
        <f>IFERROR(__xludf.DUMMYFUNCTION("GOOGLETRANSLATE(D2821,""fr"",""en"")"),"#VALUE!")</f>
        <v>#VALUE!</v>
      </c>
    </row>
    <row r="2822" ht="15.75" customHeight="1">
      <c r="A2822" s="1" t="s">
        <v>1253</v>
      </c>
      <c r="B2822" s="1">
        <v>1.0</v>
      </c>
      <c r="C2822" s="1" t="s">
        <v>6830</v>
      </c>
      <c r="D2822" s="1" t="s">
        <v>6831</v>
      </c>
      <c r="E2822" s="1" t="s">
        <v>10</v>
      </c>
      <c r="F2822" s="1" t="s">
        <v>11</v>
      </c>
      <c r="G2822" s="1" t="str">
        <f>IFERROR(__xludf.DUMMYFUNCTION("GOOGLETRANSLATE(D2822,""fr"",""en"")"),"#VALUE!")</f>
        <v>#VALUE!</v>
      </c>
    </row>
    <row r="2823" ht="15.75" customHeight="1">
      <c r="A2823" s="1" t="s">
        <v>1943</v>
      </c>
      <c r="B2823" s="1">
        <v>1.0</v>
      </c>
      <c r="C2823" s="1" t="s">
        <v>6832</v>
      </c>
      <c r="D2823" s="1" t="s">
        <v>6833</v>
      </c>
      <c r="E2823" s="1" t="s">
        <v>109</v>
      </c>
      <c r="F2823" s="1" t="s">
        <v>11</v>
      </c>
      <c r="G2823" s="1" t="str">
        <f>IFERROR(__xludf.DUMMYFUNCTION("GOOGLETRANSLATE(D2823,""fr"",""en"")"),"#VALUE!")</f>
        <v>#VALUE!</v>
      </c>
    </row>
    <row r="2824" ht="15.75" customHeight="1">
      <c r="A2824" s="1" t="s">
        <v>532</v>
      </c>
      <c r="B2824" s="1">
        <v>4.0</v>
      </c>
      <c r="C2824" s="1" t="s">
        <v>6834</v>
      </c>
      <c r="D2824" s="1" t="s">
        <v>6835</v>
      </c>
      <c r="E2824" s="1" t="s">
        <v>10</v>
      </c>
      <c r="F2824" s="1" t="s">
        <v>11</v>
      </c>
      <c r="G2824" s="1" t="str">
        <f>IFERROR(__xludf.DUMMYFUNCTION("GOOGLETRANSLATE(D2824,""fr"",""en"")"),"#VALUE!")</f>
        <v>#VALUE!</v>
      </c>
    </row>
    <row r="2825" ht="15.75" customHeight="1">
      <c r="A2825" s="1" t="s">
        <v>6836</v>
      </c>
      <c r="B2825" s="1">
        <v>3.0</v>
      </c>
      <c r="C2825" s="1" t="s">
        <v>6837</v>
      </c>
      <c r="D2825" s="1" t="s">
        <v>6838</v>
      </c>
      <c r="E2825" s="1" t="s">
        <v>519</v>
      </c>
      <c r="F2825" s="1" t="s">
        <v>118</v>
      </c>
      <c r="G2825" s="1" t="str">
        <f>IFERROR(__xludf.DUMMYFUNCTION("GOOGLETRANSLATE(D2825,""fr"",""en"")"),"#VALUE!")</f>
        <v>#VALUE!</v>
      </c>
    </row>
    <row r="2826" ht="15.75" customHeight="1">
      <c r="A2826" s="1" t="s">
        <v>2144</v>
      </c>
      <c r="B2826" s="1">
        <v>1.0</v>
      </c>
      <c r="C2826" s="1" t="s">
        <v>6839</v>
      </c>
      <c r="D2826" s="1" t="s">
        <v>6840</v>
      </c>
      <c r="E2826" s="1" t="s">
        <v>292</v>
      </c>
      <c r="F2826" s="1" t="s">
        <v>11</v>
      </c>
      <c r="G2826" s="1" t="str">
        <f>IFERROR(__xludf.DUMMYFUNCTION("GOOGLETRANSLATE(D2826,""fr"",""en"")"),"#VALUE!")</f>
        <v>#VALUE!</v>
      </c>
    </row>
    <row r="2827" ht="15.75" customHeight="1">
      <c r="A2827" s="1" t="s">
        <v>430</v>
      </c>
      <c r="B2827" s="1">
        <v>5.0</v>
      </c>
      <c r="C2827" s="1" t="s">
        <v>6841</v>
      </c>
      <c r="D2827" s="1" t="s">
        <v>6842</v>
      </c>
      <c r="E2827" s="1" t="s">
        <v>21</v>
      </c>
      <c r="F2827" s="1" t="s">
        <v>11</v>
      </c>
      <c r="G2827" s="1" t="str">
        <f>IFERROR(__xludf.DUMMYFUNCTION("GOOGLETRANSLATE(D2827,""fr"",""en"")"),"#VALUE!")</f>
        <v>#VALUE!</v>
      </c>
    </row>
    <row r="2828" ht="15.75" customHeight="1">
      <c r="A2828" s="1" t="s">
        <v>6540</v>
      </c>
      <c r="B2828" s="1">
        <v>2.0</v>
      </c>
      <c r="C2828" s="1" t="s">
        <v>6843</v>
      </c>
      <c r="D2828" s="1" t="s">
        <v>6844</v>
      </c>
      <c r="E2828" s="1" t="s">
        <v>254</v>
      </c>
      <c r="F2828" s="1" t="s">
        <v>66</v>
      </c>
      <c r="G2828" s="1" t="str">
        <f>IFERROR(__xludf.DUMMYFUNCTION("GOOGLETRANSLATE(D2828,""fr"",""en"")"),"#VALUE!")</f>
        <v>#VALUE!</v>
      </c>
    </row>
    <row r="2829" ht="15.75" customHeight="1">
      <c r="A2829" s="1" t="s">
        <v>2097</v>
      </c>
      <c r="B2829" s="1">
        <v>5.0</v>
      </c>
      <c r="C2829" s="1" t="s">
        <v>6845</v>
      </c>
      <c r="D2829" s="1" t="s">
        <v>6846</v>
      </c>
      <c r="E2829" s="1" t="s">
        <v>169</v>
      </c>
      <c r="F2829" s="1" t="s">
        <v>11</v>
      </c>
      <c r="G2829" s="1" t="str">
        <f>IFERROR(__xludf.DUMMYFUNCTION("GOOGLETRANSLATE(D2829,""fr"",""en"")"),"#VALUE!")</f>
        <v>#VALUE!</v>
      </c>
    </row>
    <row r="2830" ht="15.75" customHeight="1">
      <c r="A2830" s="1" t="s">
        <v>4007</v>
      </c>
      <c r="B2830" s="1">
        <v>4.0</v>
      </c>
      <c r="C2830" s="1" t="s">
        <v>6847</v>
      </c>
      <c r="D2830" s="1" t="s">
        <v>6848</v>
      </c>
      <c r="E2830" s="1" t="s">
        <v>169</v>
      </c>
      <c r="F2830" s="1" t="s">
        <v>11</v>
      </c>
      <c r="G2830" s="1" t="str">
        <f>IFERROR(__xludf.DUMMYFUNCTION("GOOGLETRANSLATE(D2830,""fr"",""en"")"),"#VALUE!")</f>
        <v>#VALUE!</v>
      </c>
    </row>
    <row r="2831" ht="15.75" customHeight="1">
      <c r="A2831" s="1" t="s">
        <v>12</v>
      </c>
      <c r="B2831" s="1">
        <v>5.0</v>
      </c>
      <c r="C2831" s="1" t="s">
        <v>6849</v>
      </c>
      <c r="D2831" s="1" t="s">
        <v>6850</v>
      </c>
      <c r="E2831" s="1" t="s">
        <v>10</v>
      </c>
      <c r="F2831" s="1" t="s">
        <v>11</v>
      </c>
      <c r="G2831" s="1" t="str">
        <f>IFERROR(__xludf.DUMMYFUNCTION("GOOGLETRANSLATE(D2831,""fr"",""en"")"),"#VALUE!")</f>
        <v>#VALUE!</v>
      </c>
    </row>
    <row r="2832" ht="15.75" customHeight="1">
      <c r="A2832" s="1" t="s">
        <v>4849</v>
      </c>
      <c r="B2832" s="1">
        <v>3.0</v>
      </c>
      <c r="C2832" s="1" t="s">
        <v>6851</v>
      </c>
      <c r="D2832" s="1" t="s">
        <v>6852</v>
      </c>
      <c r="E2832" s="1" t="s">
        <v>169</v>
      </c>
      <c r="F2832" s="1" t="s">
        <v>11</v>
      </c>
      <c r="G2832" s="1" t="str">
        <f>IFERROR(__xludf.DUMMYFUNCTION("GOOGLETRANSLATE(D2832,""fr"",""en"")"),"#VALUE!")</f>
        <v>#VALUE!</v>
      </c>
    </row>
    <row r="2833" ht="15.75" customHeight="1">
      <c r="A2833" s="1" t="s">
        <v>2006</v>
      </c>
      <c r="B2833" s="1">
        <v>1.0</v>
      </c>
      <c r="C2833" s="1" t="s">
        <v>6853</v>
      </c>
      <c r="D2833" s="1" t="s">
        <v>6854</v>
      </c>
      <c r="E2833" s="1" t="s">
        <v>423</v>
      </c>
      <c r="F2833" s="1" t="s">
        <v>30</v>
      </c>
      <c r="G2833" s="1" t="str">
        <f>IFERROR(__xludf.DUMMYFUNCTION("GOOGLETRANSLATE(D2833,""fr"",""en"")"),"#VALUE!")</f>
        <v>#VALUE!</v>
      </c>
    </row>
    <row r="2834" ht="15.75" customHeight="1">
      <c r="A2834" s="1" t="s">
        <v>470</v>
      </c>
      <c r="B2834" s="1">
        <v>3.0</v>
      </c>
      <c r="C2834" s="1" t="s">
        <v>6855</v>
      </c>
      <c r="D2834" s="1" t="s">
        <v>6856</v>
      </c>
      <c r="E2834" s="1" t="s">
        <v>646</v>
      </c>
      <c r="F2834" s="1" t="s">
        <v>39</v>
      </c>
      <c r="G2834" s="1" t="str">
        <f>IFERROR(__xludf.DUMMYFUNCTION("GOOGLETRANSLATE(D2834,""fr"",""en"")"),"#VALUE!")</f>
        <v>#VALUE!</v>
      </c>
    </row>
    <row r="2835" ht="15.75" customHeight="1">
      <c r="A2835" s="1" t="s">
        <v>1177</v>
      </c>
      <c r="B2835" s="1">
        <v>4.0</v>
      </c>
      <c r="C2835" s="1" t="s">
        <v>6857</v>
      </c>
      <c r="D2835" s="1" t="s">
        <v>6858</v>
      </c>
      <c r="E2835" s="1" t="s">
        <v>21</v>
      </c>
      <c r="F2835" s="1" t="s">
        <v>11</v>
      </c>
      <c r="G2835" s="1" t="str">
        <f>IFERROR(__xludf.DUMMYFUNCTION("GOOGLETRANSLATE(D2835,""fr"",""en"")"),"#VALUE!")</f>
        <v>#VALUE!</v>
      </c>
    </row>
    <row r="2836" ht="15.75" customHeight="1">
      <c r="A2836" s="1" t="s">
        <v>6859</v>
      </c>
      <c r="B2836" s="1">
        <v>5.0</v>
      </c>
      <c r="C2836" s="1" t="s">
        <v>6860</v>
      </c>
      <c r="D2836" s="1" t="s">
        <v>6861</v>
      </c>
      <c r="E2836" s="1" t="s">
        <v>423</v>
      </c>
      <c r="F2836" s="1" t="s">
        <v>30</v>
      </c>
      <c r="G2836" s="1" t="str">
        <f>IFERROR(__xludf.DUMMYFUNCTION("GOOGLETRANSLATE(D2836,""fr"",""en"")"),"#VALUE!")</f>
        <v>#VALUE!</v>
      </c>
    </row>
    <row r="2837" ht="15.75" customHeight="1">
      <c r="A2837" s="1" t="s">
        <v>1693</v>
      </c>
      <c r="B2837" s="1">
        <v>2.0</v>
      </c>
      <c r="C2837" s="1" t="s">
        <v>6862</v>
      </c>
      <c r="D2837" s="1" t="s">
        <v>6863</v>
      </c>
      <c r="E2837" s="1" t="s">
        <v>10</v>
      </c>
      <c r="F2837" s="1" t="s">
        <v>11</v>
      </c>
      <c r="G2837" s="1" t="str">
        <f>IFERROR(__xludf.DUMMYFUNCTION("GOOGLETRANSLATE(D2837,""fr"",""en"")"),"#VALUE!")</f>
        <v>#VALUE!</v>
      </c>
    </row>
    <row r="2838" ht="15.75" customHeight="1">
      <c r="A2838" s="1" t="s">
        <v>1706</v>
      </c>
      <c r="B2838" s="1">
        <v>1.0</v>
      </c>
      <c r="C2838" s="1" t="s">
        <v>6864</v>
      </c>
      <c r="D2838" s="1" t="s">
        <v>6865</v>
      </c>
      <c r="E2838" s="1" t="s">
        <v>103</v>
      </c>
      <c r="F2838" s="1" t="s">
        <v>48</v>
      </c>
      <c r="G2838" s="1" t="str">
        <f>IFERROR(__xludf.DUMMYFUNCTION("GOOGLETRANSLATE(D2838,""fr"",""en"")"),"#VALUE!")</f>
        <v>#VALUE!</v>
      </c>
    </row>
    <row r="2839" ht="15.75" customHeight="1">
      <c r="A2839" s="1" t="s">
        <v>758</v>
      </c>
      <c r="B2839" s="1">
        <v>4.0</v>
      </c>
      <c r="C2839" s="1" t="s">
        <v>6866</v>
      </c>
      <c r="D2839" s="1" t="s">
        <v>6867</v>
      </c>
      <c r="E2839" s="1" t="s">
        <v>10</v>
      </c>
      <c r="F2839" s="1" t="s">
        <v>11</v>
      </c>
      <c r="G2839" s="1" t="str">
        <f>IFERROR(__xludf.DUMMYFUNCTION("GOOGLETRANSLATE(D2839,""fr"",""en"")"),"#VALUE!")</f>
        <v>#VALUE!</v>
      </c>
    </row>
    <row r="2840" ht="15.75" customHeight="1">
      <c r="A2840" s="1" t="s">
        <v>5573</v>
      </c>
      <c r="B2840" s="1">
        <v>1.0</v>
      </c>
      <c r="C2840" s="1" t="s">
        <v>6868</v>
      </c>
      <c r="D2840" s="1" t="s">
        <v>6869</v>
      </c>
      <c r="E2840" s="1" t="s">
        <v>355</v>
      </c>
      <c r="F2840" s="1" t="s">
        <v>110</v>
      </c>
      <c r="G2840" s="1" t="str">
        <f>IFERROR(__xludf.DUMMYFUNCTION("GOOGLETRANSLATE(D2840,""fr"",""en"")"),"#VALUE!")</f>
        <v>#VALUE!</v>
      </c>
    </row>
    <row r="2841" ht="15.75" customHeight="1">
      <c r="A2841" s="1" t="s">
        <v>695</v>
      </c>
      <c r="B2841" s="1">
        <v>1.0</v>
      </c>
      <c r="C2841" s="1" t="s">
        <v>6870</v>
      </c>
      <c r="D2841" s="1" t="s">
        <v>6871</v>
      </c>
      <c r="E2841" s="1" t="s">
        <v>29</v>
      </c>
      <c r="F2841" s="1" t="s">
        <v>30</v>
      </c>
      <c r="G2841" s="1" t="str">
        <f>IFERROR(__xludf.DUMMYFUNCTION("GOOGLETRANSLATE(D2841,""fr"",""en"")"),"#VALUE!")</f>
        <v>#VALUE!</v>
      </c>
    </row>
    <row r="2842" ht="15.75" customHeight="1">
      <c r="A2842" s="1" t="s">
        <v>236</v>
      </c>
      <c r="B2842" s="1">
        <v>4.0</v>
      </c>
      <c r="C2842" s="1" t="s">
        <v>6872</v>
      </c>
      <c r="D2842" s="1" t="s">
        <v>6873</v>
      </c>
      <c r="E2842" s="1" t="s">
        <v>176</v>
      </c>
      <c r="F2842" s="1" t="s">
        <v>66</v>
      </c>
      <c r="G2842" s="1" t="str">
        <f>IFERROR(__xludf.DUMMYFUNCTION("GOOGLETRANSLATE(D2842,""fr"",""en"")"),"#VALUE!")</f>
        <v>#VALUE!</v>
      </c>
    </row>
    <row r="2843" ht="15.75" customHeight="1">
      <c r="A2843" s="1" t="s">
        <v>6874</v>
      </c>
      <c r="B2843" s="1">
        <v>4.0</v>
      </c>
      <c r="C2843" s="1" t="s">
        <v>6875</v>
      </c>
      <c r="D2843" s="1" t="s">
        <v>6876</v>
      </c>
      <c r="E2843" s="1" t="s">
        <v>10</v>
      </c>
      <c r="F2843" s="1" t="s">
        <v>11</v>
      </c>
      <c r="G2843" s="1" t="str">
        <f>IFERROR(__xludf.DUMMYFUNCTION("GOOGLETRANSLATE(D2843,""fr"",""en"")"),"#VALUE!")</f>
        <v>#VALUE!</v>
      </c>
    </row>
    <row r="2844" ht="15.75" customHeight="1">
      <c r="A2844" s="1" t="s">
        <v>1775</v>
      </c>
      <c r="B2844" s="1">
        <v>4.0</v>
      </c>
      <c r="C2844" s="1" t="s">
        <v>6877</v>
      </c>
      <c r="D2844" s="1" t="s">
        <v>6878</v>
      </c>
      <c r="E2844" s="1" t="s">
        <v>65</v>
      </c>
      <c r="F2844" s="1" t="s">
        <v>66</v>
      </c>
      <c r="G2844" s="1" t="str">
        <f>IFERROR(__xludf.DUMMYFUNCTION("GOOGLETRANSLATE(D2844,""fr"",""en"")"),"#VALUE!")</f>
        <v>#VALUE!</v>
      </c>
    </row>
    <row r="2845" ht="15.75" customHeight="1">
      <c r="A2845" s="1" t="s">
        <v>1065</v>
      </c>
      <c r="B2845" s="1">
        <v>4.0</v>
      </c>
      <c r="C2845" s="1" t="s">
        <v>6879</v>
      </c>
      <c r="D2845" s="1" t="s">
        <v>6880</v>
      </c>
      <c r="E2845" s="1" t="s">
        <v>21</v>
      </c>
      <c r="F2845" s="1" t="s">
        <v>11</v>
      </c>
      <c r="G2845" s="1" t="str">
        <f>IFERROR(__xludf.DUMMYFUNCTION("GOOGLETRANSLATE(D2845,""fr"",""en"")"),"#VALUE!")</f>
        <v>#VALUE!</v>
      </c>
    </row>
    <row r="2846" ht="15.75" customHeight="1">
      <c r="A2846" s="1" t="s">
        <v>6881</v>
      </c>
      <c r="B2846" s="1">
        <v>3.0</v>
      </c>
      <c r="C2846" s="1" t="s">
        <v>6882</v>
      </c>
      <c r="D2846" s="1" t="s">
        <v>6883</v>
      </c>
      <c r="E2846" s="1" t="s">
        <v>10</v>
      </c>
      <c r="F2846" s="1" t="s">
        <v>11</v>
      </c>
      <c r="G2846" s="1" t="str">
        <f>IFERROR(__xludf.DUMMYFUNCTION("GOOGLETRANSLATE(D2846,""fr"",""en"")"),"#VALUE!")</f>
        <v>#VALUE!</v>
      </c>
    </row>
    <row r="2847" ht="15.75" customHeight="1">
      <c r="A2847" s="1" t="s">
        <v>314</v>
      </c>
      <c r="B2847" s="1">
        <v>4.0</v>
      </c>
      <c r="C2847" s="1" t="s">
        <v>6884</v>
      </c>
      <c r="D2847" s="1" t="s">
        <v>6885</v>
      </c>
      <c r="E2847" s="1" t="s">
        <v>65</v>
      </c>
      <c r="F2847" s="1" t="s">
        <v>66</v>
      </c>
      <c r="G2847" s="1" t="str">
        <f>IFERROR(__xludf.DUMMYFUNCTION("GOOGLETRANSLATE(D2847,""fr"",""en"")"),"#VALUE!")</f>
        <v>#VALUE!</v>
      </c>
    </row>
    <row r="2848" ht="15.75" customHeight="1">
      <c r="A2848" s="1" t="s">
        <v>200</v>
      </c>
      <c r="B2848" s="1">
        <v>1.0</v>
      </c>
      <c r="C2848" s="1" t="s">
        <v>6886</v>
      </c>
      <c r="D2848" s="1" t="s">
        <v>6887</v>
      </c>
      <c r="E2848" s="1" t="s">
        <v>250</v>
      </c>
      <c r="F2848" s="1" t="s">
        <v>30</v>
      </c>
      <c r="G2848" s="1" t="str">
        <f>IFERROR(__xludf.DUMMYFUNCTION("GOOGLETRANSLATE(D2848,""fr"",""en"")"),"#VALUE!")</f>
        <v>#VALUE!</v>
      </c>
    </row>
    <row r="2849" ht="15.75" customHeight="1">
      <c r="A2849" s="1" t="s">
        <v>362</v>
      </c>
      <c r="B2849" s="1">
        <v>2.0</v>
      </c>
      <c r="C2849" s="1" t="s">
        <v>6888</v>
      </c>
      <c r="D2849" s="1" t="s">
        <v>6889</v>
      </c>
      <c r="E2849" s="1" t="s">
        <v>226</v>
      </c>
      <c r="F2849" s="1" t="s">
        <v>110</v>
      </c>
      <c r="G2849" s="1" t="str">
        <f>IFERROR(__xludf.DUMMYFUNCTION("GOOGLETRANSLATE(D2849,""fr"",""en"")"),"#VALUE!")</f>
        <v>#VALUE!</v>
      </c>
    </row>
    <row r="2850" ht="15.75" customHeight="1">
      <c r="A2850" s="1" t="s">
        <v>6890</v>
      </c>
      <c r="B2850" s="1">
        <v>1.0</v>
      </c>
      <c r="C2850" s="1" t="s">
        <v>6891</v>
      </c>
      <c r="D2850" s="1" t="s">
        <v>6892</v>
      </c>
      <c r="E2850" s="1" t="s">
        <v>575</v>
      </c>
      <c r="F2850" s="1" t="s">
        <v>84</v>
      </c>
      <c r="G2850" s="1" t="str">
        <f>IFERROR(__xludf.DUMMYFUNCTION("GOOGLETRANSLATE(D2850,""fr"",""en"")"),"#VALUE!")</f>
        <v>#VALUE!</v>
      </c>
    </row>
    <row r="2851" ht="15.75" customHeight="1">
      <c r="A2851" s="1" t="s">
        <v>4228</v>
      </c>
      <c r="B2851" s="1">
        <v>4.0</v>
      </c>
      <c r="C2851" s="1" t="s">
        <v>6893</v>
      </c>
      <c r="D2851" s="1" t="s">
        <v>6894</v>
      </c>
      <c r="E2851" s="1" t="s">
        <v>484</v>
      </c>
      <c r="F2851" s="1" t="s">
        <v>30</v>
      </c>
      <c r="G2851" s="1" t="str">
        <f>IFERROR(__xludf.DUMMYFUNCTION("GOOGLETRANSLATE(D2851,""fr"",""en"")"),"#VALUE!")</f>
        <v>#VALUE!</v>
      </c>
    </row>
    <row r="2852" ht="15.75" customHeight="1">
      <c r="A2852" s="1" t="s">
        <v>2250</v>
      </c>
      <c r="B2852" s="1">
        <v>2.0</v>
      </c>
      <c r="C2852" s="1" t="s">
        <v>6895</v>
      </c>
      <c r="D2852" s="1" t="s">
        <v>6896</v>
      </c>
      <c r="E2852" s="1" t="s">
        <v>10</v>
      </c>
      <c r="F2852" s="1" t="s">
        <v>11</v>
      </c>
      <c r="G2852" s="1" t="str">
        <f>IFERROR(__xludf.DUMMYFUNCTION("GOOGLETRANSLATE(D2852,""fr"",""en"")"),"#VALUE!")</f>
        <v>#VALUE!</v>
      </c>
    </row>
    <row r="2853" ht="15.75" customHeight="1">
      <c r="A2853" s="1" t="s">
        <v>1816</v>
      </c>
      <c r="B2853" s="1">
        <v>5.0</v>
      </c>
      <c r="C2853" s="1" t="s">
        <v>6897</v>
      </c>
      <c r="D2853" s="1" t="s">
        <v>6898</v>
      </c>
      <c r="E2853" s="1" t="s">
        <v>21</v>
      </c>
      <c r="F2853" s="1" t="s">
        <v>11</v>
      </c>
      <c r="G2853" s="1" t="str">
        <f>IFERROR(__xludf.DUMMYFUNCTION("GOOGLETRANSLATE(D2853,""fr"",""en"")"),"#VALUE!")</f>
        <v>#VALUE!</v>
      </c>
    </row>
    <row r="2854" ht="15.75" customHeight="1">
      <c r="A2854" s="1" t="s">
        <v>1696</v>
      </c>
      <c r="B2854" s="1">
        <v>1.0</v>
      </c>
      <c r="C2854" s="1" t="s">
        <v>6899</v>
      </c>
      <c r="D2854" s="1" t="s">
        <v>6900</v>
      </c>
      <c r="E2854" s="1" t="s">
        <v>10</v>
      </c>
      <c r="F2854" s="1" t="s">
        <v>11</v>
      </c>
      <c r="G2854" s="1" t="str">
        <f>IFERROR(__xludf.DUMMYFUNCTION("GOOGLETRANSLATE(D2854,""fr"",""en"")"),"#VALUE!")</f>
        <v>#VALUE!</v>
      </c>
    </row>
    <row r="2855" ht="15.75" customHeight="1">
      <c r="A2855" s="1" t="s">
        <v>414</v>
      </c>
      <c r="B2855" s="1">
        <v>3.0</v>
      </c>
      <c r="C2855" s="1" t="s">
        <v>6901</v>
      </c>
      <c r="D2855" s="1" t="s">
        <v>6902</v>
      </c>
      <c r="E2855" s="1" t="s">
        <v>10</v>
      </c>
      <c r="F2855" s="1" t="s">
        <v>11</v>
      </c>
      <c r="G2855" s="1" t="str">
        <f>IFERROR(__xludf.DUMMYFUNCTION("GOOGLETRANSLATE(D2855,""fr"",""en"")"),"#VALUE!")</f>
        <v>#VALUE!</v>
      </c>
    </row>
    <row r="2856" ht="15.75" customHeight="1">
      <c r="A2856" s="1" t="s">
        <v>899</v>
      </c>
      <c r="B2856" s="1">
        <v>2.0</v>
      </c>
      <c r="C2856" s="1" t="s">
        <v>6903</v>
      </c>
      <c r="D2856" s="1" t="s">
        <v>6904</v>
      </c>
      <c r="E2856" s="1" t="s">
        <v>10</v>
      </c>
      <c r="F2856" s="1" t="s">
        <v>11</v>
      </c>
      <c r="G2856" s="1" t="str">
        <f>IFERROR(__xludf.DUMMYFUNCTION("GOOGLETRANSLATE(D2856,""fr"",""en"")"),"#VALUE!")</f>
        <v>#VALUE!</v>
      </c>
    </row>
    <row r="2857" ht="15.75" customHeight="1">
      <c r="A2857" s="1" t="s">
        <v>1023</v>
      </c>
      <c r="B2857" s="1">
        <v>1.0</v>
      </c>
      <c r="C2857" s="1" t="s">
        <v>6905</v>
      </c>
      <c r="D2857" s="1" t="s">
        <v>6906</v>
      </c>
      <c r="E2857" s="1" t="s">
        <v>554</v>
      </c>
      <c r="F2857" s="1" t="s">
        <v>30</v>
      </c>
      <c r="G2857" s="1" t="str">
        <f>IFERROR(__xludf.DUMMYFUNCTION("GOOGLETRANSLATE(D2857,""fr"",""en"")"),"#VALUE!")</f>
        <v>#VALUE!</v>
      </c>
    </row>
    <row r="2858" ht="15.75" customHeight="1">
      <c r="A2858" s="1" t="s">
        <v>2417</v>
      </c>
      <c r="B2858" s="1">
        <v>3.0</v>
      </c>
      <c r="C2858" s="1" t="s">
        <v>6907</v>
      </c>
      <c r="D2858" s="1" t="s">
        <v>6908</v>
      </c>
      <c r="E2858" s="1" t="s">
        <v>10</v>
      </c>
      <c r="F2858" s="1" t="s">
        <v>11</v>
      </c>
      <c r="G2858" s="1" t="str">
        <f>IFERROR(__xludf.DUMMYFUNCTION("GOOGLETRANSLATE(D2858,""fr"",""en"")"),"#VALUE!")</f>
        <v>#VALUE!</v>
      </c>
    </row>
    <row r="2859" ht="15.75" customHeight="1">
      <c r="A2859" s="1" t="s">
        <v>214</v>
      </c>
      <c r="B2859" s="1">
        <v>4.0</v>
      </c>
      <c r="C2859" s="1" t="s">
        <v>6909</v>
      </c>
      <c r="D2859" s="1" t="s">
        <v>6910</v>
      </c>
      <c r="E2859" s="1" t="s">
        <v>21</v>
      </c>
      <c r="F2859" s="1" t="s">
        <v>11</v>
      </c>
      <c r="G2859" s="1" t="str">
        <f>IFERROR(__xludf.DUMMYFUNCTION("GOOGLETRANSLATE(D2859,""fr"",""en"")"),"#VALUE!")</f>
        <v>#VALUE!</v>
      </c>
    </row>
    <row r="2860" ht="15.75" customHeight="1">
      <c r="A2860" s="1" t="s">
        <v>138</v>
      </c>
      <c r="B2860" s="1">
        <v>5.0</v>
      </c>
      <c r="C2860" s="1" t="s">
        <v>6911</v>
      </c>
      <c r="D2860" s="1" t="s">
        <v>6912</v>
      </c>
      <c r="E2860" s="1" t="s">
        <v>614</v>
      </c>
      <c r="F2860" s="1" t="s">
        <v>30</v>
      </c>
      <c r="G2860" s="1" t="str">
        <f>IFERROR(__xludf.DUMMYFUNCTION("GOOGLETRANSLATE(D2860,""fr"",""en"")"),"#VALUE!")</f>
        <v>#VALUE!</v>
      </c>
    </row>
    <row r="2861" ht="15.75" customHeight="1">
      <c r="A2861" s="1" t="s">
        <v>163</v>
      </c>
      <c r="B2861" s="1">
        <v>5.0</v>
      </c>
      <c r="C2861" s="1" t="s">
        <v>6913</v>
      </c>
      <c r="D2861" s="1" t="s">
        <v>6914</v>
      </c>
      <c r="E2861" s="1" t="s">
        <v>827</v>
      </c>
      <c r="F2861" s="1" t="s">
        <v>39</v>
      </c>
      <c r="G2861" s="1" t="str">
        <f>IFERROR(__xludf.DUMMYFUNCTION("GOOGLETRANSLATE(D2861,""fr"",""en"")"),"#VALUE!")</f>
        <v>#VALUE!</v>
      </c>
    </row>
    <row r="2862" ht="15.75" customHeight="1">
      <c r="A2862" s="1" t="s">
        <v>761</v>
      </c>
      <c r="B2862" s="1">
        <v>1.0</v>
      </c>
      <c r="C2862" s="1" t="s">
        <v>6915</v>
      </c>
      <c r="D2862" s="1" t="s">
        <v>6916</v>
      </c>
      <c r="E2862" s="1" t="s">
        <v>373</v>
      </c>
      <c r="F2862" s="1" t="s">
        <v>30</v>
      </c>
      <c r="G2862" s="1" t="str">
        <f>IFERROR(__xludf.DUMMYFUNCTION("GOOGLETRANSLATE(D2862,""fr"",""en"")"),"#VALUE!")</f>
        <v>#VALUE!</v>
      </c>
    </row>
    <row r="2863" ht="15.75" customHeight="1">
      <c r="A2863" s="1" t="s">
        <v>255</v>
      </c>
      <c r="B2863" s="1">
        <v>4.0</v>
      </c>
      <c r="C2863" s="1" t="s">
        <v>6917</v>
      </c>
      <c r="D2863" s="1" t="s">
        <v>6918</v>
      </c>
      <c r="E2863" s="1" t="s">
        <v>21</v>
      </c>
      <c r="F2863" s="1" t="s">
        <v>11</v>
      </c>
      <c r="G2863" s="1" t="str">
        <f>IFERROR(__xludf.DUMMYFUNCTION("GOOGLETRANSLATE(D2863,""fr"",""en"")"),"#VALUE!")</f>
        <v>#VALUE!</v>
      </c>
    </row>
    <row r="2864" ht="15.75" customHeight="1">
      <c r="A2864" s="1" t="s">
        <v>7</v>
      </c>
      <c r="B2864" s="1">
        <v>2.0</v>
      </c>
      <c r="C2864" s="1" t="s">
        <v>6919</v>
      </c>
      <c r="D2864" s="1" t="s">
        <v>6920</v>
      </c>
      <c r="E2864" s="1" t="s">
        <v>614</v>
      </c>
      <c r="F2864" s="1" t="s">
        <v>30</v>
      </c>
      <c r="G2864" s="1" t="str">
        <f>IFERROR(__xludf.DUMMYFUNCTION("GOOGLETRANSLATE(D2864,""fr"",""en"")"),"#VALUE!")</f>
        <v>#VALUE!</v>
      </c>
    </row>
    <row r="2865" ht="15.75" customHeight="1">
      <c r="A2865" s="1" t="s">
        <v>5094</v>
      </c>
      <c r="B2865" s="1">
        <v>1.0</v>
      </c>
      <c r="C2865" s="1" t="s">
        <v>6921</v>
      </c>
      <c r="D2865" s="1" t="s">
        <v>6922</v>
      </c>
      <c r="E2865" s="1" t="s">
        <v>296</v>
      </c>
      <c r="F2865" s="1" t="s">
        <v>11</v>
      </c>
      <c r="G2865" s="1" t="str">
        <f>IFERROR(__xludf.DUMMYFUNCTION("GOOGLETRANSLATE(D2865,""fr"",""en"")"),"#VALUE!")</f>
        <v>#VALUE!</v>
      </c>
    </row>
    <row r="2866" ht="15.75" customHeight="1">
      <c r="A2866" s="1" t="s">
        <v>1303</v>
      </c>
      <c r="B2866" s="1">
        <v>4.0</v>
      </c>
      <c r="C2866" s="1" t="s">
        <v>6923</v>
      </c>
      <c r="D2866" s="1" t="s">
        <v>6924</v>
      </c>
      <c r="E2866" s="1" t="s">
        <v>21</v>
      </c>
      <c r="F2866" s="1" t="s">
        <v>11</v>
      </c>
      <c r="G2866" s="1" t="str">
        <f>IFERROR(__xludf.DUMMYFUNCTION("GOOGLETRANSLATE(D2866,""fr"",""en"")"),"#VALUE!")</f>
        <v>#VALUE!</v>
      </c>
    </row>
    <row r="2867" ht="15.75" customHeight="1">
      <c r="A2867" s="1" t="s">
        <v>2917</v>
      </c>
      <c r="B2867" s="1">
        <v>1.0</v>
      </c>
      <c r="C2867" s="1" t="s">
        <v>6925</v>
      </c>
      <c r="D2867" s="1" t="s">
        <v>6926</v>
      </c>
      <c r="E2867" s="1" t="s">
        <v>2102</v>
      </c>
      <c r="F2867" s="1" t="s">
        <v>66</v>
      </c>
      <c r="G2867" s="1" t="str">
        <f>IFERROR(__xludf.DUMMYFUNCTION("GOOGLETRANSLATE(D2867,""fr"",""en"")"),"#VALUE!")</f>
        <v>#VALUE!</v>
      </c>
    </row>
    <row r="2868" ht="15.75" customHeight="1">
      <c r="A2868" s="1" t="s">
        <v>2358</v>
      </c>
      <c r="B2868" s="1">
        <v>5.0</v>
      </c>
      <c r="C2868" s="1" t="s">
        <v>6927</v>
      </c>
      <c r="D2868" s="1" t="s">
        <v>6928</v>
      </c>
      <c r="E2868" s="1" t="s">
        <v>169</v>
      </c>
      <c r="F2868" s="1" t="s">
        <v>11</v>
      </c>
      <c r="G2868" s="1" t="str">
        <f>IFERROR(__xludf.DUMMYFUNCTION("GOOGLETRANSLATE(D2868,""fr"",""en"")"),"#VALUE!")</f>
        <v>#VALUE!</v>
      </c>
    </row>
    <row r="2869" ht="15.75" customHeight="1">
      <c r="A2869" s="1" t="s">
        <v>1607</v>
      </c>
      <c r="B2869" s="1">
        <v>1.0</v>
      </c>
      <c r="C2869" s="1" t="s">
        <v>6929</v>
      </c>
      <c r="D2869" s="1" t="s">
        <v>6930</v>
      </c>
      <c r="E2869" s="1" t="s">
        <v>38</v>
      </c>
      <c r="F2869" s="1" t="s">
        <v>39</v>
      </c>
      <c r="G2869" s="1" t="str">
        <f>IFERROR(__xludf.DUMMYFUNCTION("GOOGLETRANSLATE(D2869,""fr"",""en"")"),"#VALUE!")</f>
        <v>#VALUE!</v>
      </c>
    </row>
    <row r="2870" ht="15.75" customHeight="1">
      <c r="A2870" s="1" t="s">
        <v>135</v>
      </c>
      <c r="B2870" s="1">
        <v>5.0</v>
      </c>
      <c r="C2870" s="1" t="s">
        <v>6931</v>
      </c>
      <c r="D2870" s="1" t="s">
        <v>6932</v>
      </c>
      <c r="E2870" s="1" t="s">
        <v>21</v>
      </c>
      <c r="F2870" s="1" t="s">
        <v>11</v>
      </c>
      <c r="G2870" s="1" t="str">
        <f>IFERROR(__xludf.DUMMYFUNCTION("GOOGLETRANSLATE(D2870,""fr"",""en"")"),"#VALUE!")</f>
        <v>#VALUE!</v>
      </c>
    </row>
    <row r="2871" ht="15.75" customHeight="1">
      <c r="A2871" s="1" t="s">
        <v>1057</v>
      </c>
      <c r="B2871" s="1">
        <v>4.0</v>
      </c>
      <c r="C2871" s="1" t="s">
        <v>6933</v>
      </c>
      <c r="D2871" s="1" t="s">
        <v>6934</v>
      </c>
      <c r="E2871" s="1" t="s">
        <v>21</v>
      </c>
      <c r="F2871" s="1" t="s">
        <v>11</v>
      </c>
      <c r="G2871" s="1" t="str">
        <f>IFERROR(__xludf.DUMMYFUNCTION("GOOGLETRANSLATE(D2871,""fr"",""en"")"),"#VALUE!")</f>
        <v>#VALUE!</v>
      </c>
    </row>
    <row r="2872" ht="15.75" customHeight="1">
      <c r="A2872" s="1" t="s">
        <v>6935</v>
      </c>
      <c r="B2872" s="1">
        <v>1.0</v>
      </c>
      <c r="C2872" s="1" t="s">
        <v>6936</v>
      </c>
      <c r="D2872" s="1" t="s">
        <v>6937</v>
      </c>
      <c r="E2872" s="1" t="s">
        <v>29</v>
      </c>
      <c r="F2872" s="1" t="s">
        <v>30</v>
      </c>
      <c r="G2872" s="1" t="str">
        <f>IFERROR(__xludf.DUMMYFUNCTION("GOOGLETRANSLATE(D2872,""fr"",""en"")"),"#VALUE!")</f>
        <v>#VALUE!</v>
      </c>
    </row>
    <row r="2873" ht="15.75" customHeight="1">
      <c r="A2873" s="1" t="s">
        <v>4817</v>
      </c>
      <c r="B2873" s="1">
        <v>5.0</v>
      </c>
      <c r="C2873" s="1" t="s">
        <v>6938</v>
      </c>
      <c r="D2873" s="1" t="s">
        <v>6939</v>
      </c>
      <c r="E2873" s="1" t="s">
        <v>10</v>
      </c>
      <c r="F2873" s="1" t="s">
        <v>11</v>
      </c>
      <c r="G2873" s="1" t="str">
        <f>IFERROR(__xludf.DUMMYFUNCTION("GOOGLETRANSLATE(D2873,""fr"",""en"")"),"#VALUE!")</f>
        <v>#VALUE!</v>
      </c>
    </row>
    <row r="2874" ht="15.75" customHeight="1">
      <c r="A2874" s="1" t="s">
        <v>5399</v>
      </c>
      <c r="B2874" s="1">
        <v>2.0</v>
      </c>
      <c r="C2874" s="1" t="s">
        <v>6940</v>
      </c>
      <c r="D2874" s="1" t="s">
        <v>6941</v>
      </c>
      <c r="E2874" s="1" t="s">
        <v>125</v>
      </c>
      <c r="F2874" s="1" t="s">
        <v>110</v>
      </c>
      <c r="G2874" s="1" t="str">
        <f>IFERROR(__xludf.DUMMYFUNCTION("GOOGLETRANSLATE(D2874,""fr"",""en"")"),"#VALUE!")</f>
        <v>#VALUE!</v>
      </c>
    </row>
    <row r="2875" ht="15.75" customHeight="1">
      <c r="A2875" s="1" t="s">
        <v>1358</v>
      </c>
      <c r="B2875" s="1">
        <v>4.0</v>
      </c>
      <c r="C2875" s="1" t="s">
        <v>6942</v>
      </c>
      <c r="D2875" s="1" t="s">
        <v>6943</v>
      </c>
      <c r="E2875" s="1" t="s">
        <v>10</v>
      </c>
      <c r="F2875" s="1" t="s">
        <v>11</v>
      </c>
      <c r="G2875" s="1" t="str">
        <f>IFERROR(__xludf.DUMMYFUNCTION("GOOGLETRANSLATE(D2875,""fr"",""en"")"),"#VALUE!")</f>
        <v>#VALUE!</v>
      </c>
    </row>
    <row r="2876" ht="15.75" customHeight="1">
      <c r="A2876" s="1" t="s">
        <v>2272</v>
      </c>
      <c r="B2876" s="1">
        <v>1.0</v>
      </c>
      <c r="C2876" s="1" t="s">
        <v>6944</v>
      </c>
      <c r="D2876" s="1" t="s">
        <v>6945</v>
      </c>
      <c r="E2876" s="1" t="s">
        <v>21</v>
      </c>
      <c r="F2876" s="1" t="s">
        <v>11</v>
      </c>
      <c r="G2876" s="1" t="str">
        <f>IFERROR(__xludf.DUMMYFUNCTION("GOOGLETRANSLATE(D2876,""fr"",""en"")"),"#VALUE!")</f>
        <v>#VALUE!</v>
      </c>
    </row>
    <row r="2877" ht="15.75" customHeight="1">
      <c r="A2877" s="1" t="s">
        <v>4118</v>
      </c>
      <c r="B2877" s="1">
        <v>1.0</v>
      </c>
      <c r="C2877" s="1" t="s">
        <v>6946</v>
      </c>
      <c r="D2877" s="1" t="s">
        <v>6947</v>
      </c>
      <c r="E2877" s="1" t="s">
        <v>52</v>
      </c>
      <c r="F2877" s="1" t="s">
        <v>11</v>
      </c>
      <c r="G2877" s="1" t="str">
        <f>IFERROR(__xludf.DUMMYFUNCTION("GOOGLETRANSLATE(D2877,""fr"",""en"")"),"#VALUE!")</f>
        <v>#VALUE!</v>
      </c>
    </row>
    <row r="2878" ht="15.75" customHeight="1">
      <c r="A2878" s="1" t="s">
        <v>391</v>
      </c>
      <c r="B2878" s="1">
        <v>5.0</v>
      </c>
      <c r="C2878" s="1" t="s">
        <v>6948</v>
      </c>
      <c r="D2878" s="1" t="s">
        <v>6949</v>
      </c>
      <c r="E2878" s="1" t="s">
        <v>21</v>
      </c>
      <c r="F2878" s="1" t="s">
        <v>11</v>
      </c>
      <c r="G2878" s="1" t="str">
        <f>IFERROR(__xludf.DUMMYFUNCTION("GOOGLETRANSLATE(D2878,""fr"",""en"")"),"#VALUE!")</f>
        <v>#VALUE!</v>
      </c>
    </row>
    <row r="2879" ht="15.75" customHeight="1">
      <c r="A2879" s="1" t="s">
        <v>899</v>
      </c>
      <c r="B2879" s="1">
        <v>5.0</v>
      </c>
      <c r="C2879" s="1" t="s">
        <v>6950</v>
      </c>
      <c r="D2879" s="1" t="s">
        <v>6951</v>
      </c>
      <c r="E2879" s="1" t="s">
        <v>21</v>
      </c>
      <c r="F2879" s="1" t="s">
        <v>11</v>
      </c>
      <c r="G2879" s="1" t="str">
        <f>IFERROR(__xludf.DUMMYFUNCTION("GOOGLETRANSLATE(D2879,""fr"",""en"")"),"#VALUE!")</f>
        <v>#VALUE!</v>
      </c>
    </row>
    <row r="2880" ht="15.75" customHeight="1">
      <c r="A2880" s="1" t="s">
        <v>2003</v>
      </c>
      <c r="B2880" s="1">
        <v>3.0</v>
      </c>
      <c r="C2880" s="1" t="s">
        <v>6952</v>
      </c>
      <c r="D2880" s="1" t="s">
        <v>6953</v>
      </c>
      <c r="E2880" s="1" t="s">
        <v>125</v>
      </c>
      <c r="F2880" s="1" t="s">
        <v>11</v>
      </c>
      <c r="G2880" s="1" t="str">
        <f>IFERROR(__xludf.DUMMYFUNCTION("GOOGLETRANSLATE(D2880,""fr"",""en"")"),"#VALUE!")</f>
        <v>#VALUE!</v>
      </c>
    </row>
    <row r="2881" ht="15.75" customHeight="1">
      <c r="A2881" s="1" t="s">
        <v>6954</v>
      </c>
      <c r="B2881" s="1">
        <v>1.0</v>
      </c>
      <c r="C2881" s="1" t="s">
        <v>6955</v>
      </c>
      <c r="D2881" s="1" t="s">
        <v>6956</v>
      </c>
      <c r="E2881" s="1" t="s">
        <v>29</v>
      </c>
      <c r="F2881" s="1" t="s">
        <v>30</v>
      </c>
      <c r="G2881" s="1" t="str">
        <f>IFERROR(__xludf.DUMMYFUNCTION("GOOGLETRANSLATE(D2881,""fr"",""en"")"),"#VALUE!")</f>
        <v>#VALUE!</v>
      </c>
    </row>
    <row r="2882" ht="15.75" customHeight="1">
      <c r="A2882" s="1" t="s">
        <v>3041</v>
      </c>
      <c r="B2882" s="1">
        <v>4.0</v>
      </c>
      <c r="C2882" s="1" t="s">
        <v>6957</v>
      </c>
      <c r="D2882" s="1" t="s">
        <v>6958</v>
      </c>
      <c r="E2882" s="1" t="s">
        <v>65</v>
      </c>
      <c r="F2882" s="1" t="s">
        <v>66</v>
      </c>
      <c r="G2882" s="1" t="str">
        <f>IFERROR(__xludf.DUMMYFUNCTION("GOOGLETRANSLATE(D2882,""fr"",""en"")"),"#VALUE!")</f>
        <v>#VALUE!</v>
      </c>
    </row>
    <row r="2883" ht="15.75" customHeight="1">
      <c r="A2883" s="1" t="s">
        <v>6959</v>
      </c>
      <c r="B2883" s="1">
        <v>1.0</v>
      </c>
      <c r="C2883" s="1" t="s">
        <v>6960</v>
      </c>
      <c r="D2883" s="1" t="s">
        <v>6961</v>
      </c>
      <c r="E2883" s="1" t="s">
        <v>296</v>
      </c>
      <c r="F2883" s="1" t="s">
        <v>11</v>
      </c>
      <c r="G2883" s="1" t="str">
        <f>IFERROR(__xludf.DUMMYFUNCTION("GOOGLETRANSLATE(D2883,""fr"",""en"")"),"#VALUE!")</f>
        <v>#VALUE!</v>
      </c>
    </row>
    <row r="2884" ht="15.75" customHeight="1">
      <c r="A2884" s="1" t="s">
        <v>236</v>
      </c>
      <c r="B2884" s="1">
        <v>4.0</v>
      </c>
      <c r="C2884" s="1" t="s">
        <v>6962</v>
      </c>
      <c r="D2884" s="1" t="s">
        <v>6963</v>
      </c>
      <c r="E2884" s="1" t="s">
        <v>21</v>
      </c>
      <c r="F2884" s="1" t="s">
        <v>11</v>
      </c>
      <c r="G2884" s="1" t="str">
        <f>IFERROR(__xludf.DUMMYFUNCTION("GOOGLETRANSLATE(D2884,""fr"",""en"")"),"#VALUE!")</f>
        <v>#VALUE!</v>
      </c>
    </row>
    <row r="2885" ht="15.75" customHeight="1">
      <c r="A2885" s="1" t="s">
        <v>738</v>
      </c>
      <c r="B2885" s="1">
        <v>4.0</v>
      </c>
      <c r="C2885" s="1" t="s">
        <v>6964</v>
      </c>
      <c r="D2885" s="1" t="s">
        <v>6965</v>
      </c>
      <c r="E2885" s="1" t="s">
        <v>21</v>
      </c>
      <c r="F2885" s="1" t="s">
        <v>11</v>
      </c>
      <c r="G2885" s="1" t="str">
        <f>IFERROR(__xludf.DUMMYFUNCTION("GOOGLETRANSLATE(D2885,""fr"",""en"")"),"#VALUE!")</f>
        <v>#VALUE!</v>
      </c>
    </row>
    <row r="2886" ht="15.75" customHeight="1">
      <c r="A2886" s="1" t="s">
        <v>2258</v>
      </c>
      <c r="B2886" s="1">
        <v>5.0</v>
      </c>
      <c r="C2886" s="1" t="s">
        <v>6966</v>
      </c>
      <c r="D2886" s="1" t="s">
        <v>6967</v>
      </c>
      <c r="E2886" s="1" t="s">
        <v>21</v>
      </c>
      <c r="F2886" s="1" t="s">
        <v>11</v>
      </c>
      <c r="G2886" s="1" t="str">
        <f>IFERROR(__xludf.DUMMYFUNCTION("GOOGLETRANSLATE(D2886,""fr"",""en"")"),"#VALUE!")</f>
        <v>#VALUE!</v>
      </c>
    </row>
    <row r="2887" ht="15.75" customHeight="1">
      <c r="A2887" s="1" t="s">
        <v>18</v>
      </c>
      <c r="B2887" s="1">
        <v>3.0</v>
      </c>
      <c r="C2887" s="1" t="s">
        <v>6968</v>
      </c>
      <c r="D2887" s="1" t="s">
        <v>6969</v>
      </c>
      <c r="E2887" s="1" t="s">
        <v>65</v>
      </c>
      <c r="F2887" s="1" t="s">
        <v>66</v>
      </c>
      <c r="G2887" s="1" t="str">
        <f>IFERROR(__xludf.DUMMYFUNCTION("GOOGLETRANSLATE(D2887,""fr"",""en"")"),"#VALUE!")</f>
        <v>#VALUE!</v>
      </c>
    </row>
    <row r="2888" ht="15.75" customHeight="1">
      <c r="A2888" s="1" t="s">
        <v>1062</v>
      </c>
      <c r="B2888" s="1">
        <v>3.0</v>
      </c>
      <c r="C2888" s="1" t="s">
        <v>6970</v>
      </c>
      <c r="D2888" s="1" t="s">
        <v>6971</v>
      </c>
      <c r="E2888" s="1" t="s">
        <v>254</v>
      </c>
      <c r="F2888" s="1" t="s">
        <v>66</v>
      </c>
      <c r="G2888" s="1" t="str">
        <f>IFERROR(__xludf.DUMMYFUNCTION("GOOGLETRANSLATE(D2888,""fr"",""en"")"),"#VALUE!")</f>
        <v>#VALUE!</v>
      </c>
    </row>
    <row r="2889" ht="15.75" customHeight="1">
      <c r="A2889" s="1" t="s">
        <v>1770</v>
      </c>
      <c r="B2889" s="1">
        <v>5.0</v>
      </c>
      <c r="C2889" s="1" t="s">
        <v>6972</v>
      </c>
      <c r="D2889" s="1" t="s">
        <v>6973</v>
      </c>
      <c r="E2889" s="1" t="s">
        <v>21</v>
      </c>
      <c r="F2889" s="1" t="s">
        <v>11</v>
      </c>
      <c r="G2889" s="1" t="str">
        <f>IFERROR(__xludf.DUMMYFUNCTION("GOOGLETRANSLATE(D2889,""fr"",""en"")"),"#VALUE!")</f>
        <v>#VALUE!</v>
      </c>
    </row>
    <row r="2890" ht="15.75" customHeight="1">
      <c r="A2890" s="1" t="s">
        <v>5596</v>
      </c>
      <c r="B2890" s="1">
        <v>1.0</v>
      </c>
      <c r="C2890" s="1" t="s">
        <v>6974</v>
      </c>
      <c r="D2890" s="1" t="s">
        <v>6975</v>
      </c>
      <c r="E2890" s="1" t="s">
        <v>125</v>
      </c>
      <c r="F2890" s="1" t="s">
        <v>11</v>
      </c>
      <c r="G2890" s="1" t="str">
        <f>IFERROR(__xludf.DUMMYFUNCTION("GOOGLETRANSLATE(D2890,""fr"",""en"")"),"#VALUE!")</f>
        <v>#VALUE!</v>
      </c>
    </row>
    <row r="2891" ht="15.75" customHeight="1">
      <c r="A2891" s="1" t="s">
        <v>6976</v>
      </c>
      <c r="B2891" s="1">
        <v>3.0</v>
      </c>
      <c r="C2891" s="1" t="s">
        <v>6977</v>
      </c>
      <c r="D2891" s="1" t="s">
        <v>6978</v>
      </c>
      <c r="E2891" s="1" t="s">
        <v>21</v>
      </c>
      <c r="F2891" s="1" t="s">
        <v>11</v>
      </c>
      <c r="G2891" s="1" t="str">
        <f>IFERROR(__xludf.DUMMYFUNCTION("GOOGLETRANSLATE(D2891,""fr"",""en"")"),"#VALUE!")</f>
        <v>#VALUE!</v>
      </c>
    </row>
    <row r="2892" ht="15.75" customHeight="1">
      <c r="A2892" s="1" t="s">
        <v>6979</v>
      </c>
      <c r="B2892" s="1">
        <v>2.0</v>
      </c>
      <c r="C2892" s="1" t="s">
        <v>6980</v>
      </c>
      <c r="D2892" s="1" t="s">
        <v>6981</v>
      </c>
      <c r="E2892" s="1" t="s">
        <v>52</v>
      </c>
      <c r="F2892" s="1" t="s">
        <v>48</v>
      </c>
      <c r="G2892" s="1" t="str">
        <f>IFERROR(__xludf.DUMMYFUNCTION("GOOGLETRANSLATE(D2892,""fr"",""en"")"),"#VALUE!")</f>
        <v>#VALUE!</v>
      </c>
    </row>
    <row r="2893" ht="15.75" customHeight="1">
      <c r="A2893" s="1" t="s">
        <v>1353</v>
      </c>
      <c r="B2893" s="1">
        <v>5.0</v>
      </c>
      <c r="C2893" s="1" t="s">
        <v>6982</v>
      </c>
      <c r="D2893" s="1" t="s">
        <v>6983</v>
      </c>
      <c r="E2893" s="1" t="s">
        <v>10</v>
      </c>
      <c r="F2893" s="1" t="s">
        <v>11</v>
      </c>
      <c r="G2893" s="1" t="str">
        <f>IFERROR(__xludf.DUMMYFUNCTION("GOOGLETRANSLATE(D2893,""fr"",""en"")"),"#VALUE!")</f>
        <v>#VALUE!</v>
      </c>
    </row>
    <row r="2894" ht="15.75" customHeight="1">
      <c r="A2894" s="1" t="s">
        <v>947</v>
      </c>
      <c r="B2894" s="1">
        <v>3.0</v>
      </c>
      <c r="C2894" s="1" t="s">
        <v>6984</v>
      </c>
      <c r="D2894" s="1" t="s">
        <v>6985</v>
      </c>
      <c r="E2894" s="1" t="s">
        <v>10</v>
      </c>
      <c r="F2894" s="1" t="s">
        <v>11</v>
      </c>
      <c r="G2894" s="1" t="str">
        <f>IFERROR(__xludf.DUMMYFUNCTION("GOOGLETRANSLATE(D2894,""fr"",""en"")"),"#VALUE!")</f>
        <v>#VALUE!</v>
      </c>
    </row>
    <row r="2895" ht="15.75" customHeight="1">
      <c r="A2895" s="1" t="s">
        <v>1020</v>
      </c>
      <c r="B2895" s="1">
        <v>4.0</v>
      </c>
      <c r="C2895" s="1" t="s">
        <v>6986</v>
      </c>
      <c r="D2895" s="1" t="s">
        <v>6987</v>
      </c>
      <c r="E2895" s="1" t="s">
        <v>554</v>
      </c>
      <c r="F2895" s="1" t="s">
        <v>30</v>
      </c>
      <c r="G2895" s="1" t="str">
        <f>IFERROR(__xludf.DUMMYFUNCTION("GOOGLETRANSLATE(D2895,""fr"",""en"")"),"#VALUE!")</f>
        <v>#VALUE!</v>
      </c>
    </row>
    <row r="2896" ht="15.75" customHeight="1">
      <c r="A2896" s="1" t="s">
        <v>6988</v>
      </c>
      <c r="B2896" s="1">
        <v>3.0</v>
      </c>
      <c r="C2896" s="1" t="s">
        <v>6989</v>
      </c>
      <c r="D2896" s="1" t="s">
        <v>6990</v>
      </c>
      <c r="E2896" s="1" t="s">
        <v>10</v>
      </c>
      <c r="F2896" s="1" t="s">
        <v>11</v>
      </c>
      <c r="G2896" s="1" t="str">
        <f>IFERROR(__xludf.DUMMYFUNCTION("GOOGLETRANSLATE(D2896,""fr"",""en"")"),"#VALUE!")</f>
        <v>#VALUE!</v>
      </c>
    </row>
    <row r="2897" ht="15.75" customHeight="1">
      <c r="A2897" s="1" t="s">
        <v>6991</v>
      </c>
      <c r="B2897" s="1">
        <v>2.0</v>
      </c>
      <c r="C2897" s="1" t="s">
        <v>6992</v>
      </c>
      <c r="D2897" s="1" t="s">
        <v>6993</v>
      </c>
      <c r="E2897" s="1" t="s">
        <v>373</v>
      </c>
      <c r="F2897" s="1" t="s">
        <v>30</v>
      </c>
      <c r="G2897" s="1" t="str">
        <f>IFERROR(__xludf.DUMMYFUNCTION("GOOGLETRANSLATE(D2897,""fr"",""en"")"),"#VALUE!")</f>
        <v>#VALUE!</v>
      </c>
    </row>
    <row r="2898" ht="15.75" customHeight="1">
      <c r="A2898" s="1" t="s">
        <v>488</v>
      </c>
      <c r="B2898" s="1">
        <v>4.0</v>
      </c>
      <c r="C2898" s="1" t="s">
        <v>6994</v>
      </c>
      <c r="D2898" s="1" t="s">
        <v>6995</v>
      </c>
      <c r="E2898" s="1" t="s">
        <v>10</v>
      </c>
      <c r="F2898" s="1" t="s">
        <v>11</v>
      </c>
      <c r="G2898" s="1" t="str">
        <f>IFERROR(__xludf.DUMMYFUNCTION("GOOGLETRANSLATE(D2898,""fr"",""en"")"),"#VALUE!")</f>
        <v>#VALUE!</v>
      </c>
    </row>
    <row r="2899" ht="15.75" customHeight="1">
      <c r="A2899" s="1" t="s">
        <v>4945</v>
      </c>
      <c r="B2899" s="1">
        <v>4.0</v>
      </c>
      <c r="C2899" s="1" t="s">
        <v>6996</v>
      </c>
      <c r="D2899" s="1" t="s">
        <v>6997</v>
      </c>
      <c r="E2899" s="1" t="s">
        <v>21</v>
      </c>
      <c r="F2899" s="1" t="s">
        <v>11</v>
      </c>
      <c r="G2899" s="1" t="str">
        <f>IFERROR(__xludf.DUMMYFUNCTION("GOOGLETRANSLATE(D2899,""fr"",""en"")"),"#VALUE!")</f>
        <v>#VALUE!</v>
      </c>
    </row>
    <row r="2900" ht="15.75" customHeight="1">
      <c r="A2900" s="1" t="s">
        <v>3442</v>
      </c>
      <c r="B2900" s="1">
        <v>3.0</v>
      </c>
      <c r="C2900" s="1" t="s">
        <v>6998</v>
      </c>
      <c r="D2900" s="1" t="s">
        <v>6999</v>
      </c>
      <c r="E2900" s="1" t="s">
        <v>484</v>
      </c>
      <c r="F2900" s="1" t="s">
        <v>30</v>
      </c>
      <c r="G2900" s="1" t="str">
        <f>IFERROR(__xludf.DUMMYFUNCTION("GOOGLETRANSLATE(D2900,""fr"",""en"")"),"#VALUE!")</f>
        <v>#VALUE!</v>
      </c>
    </row>
    <row r="2901" ht="15.75" customHeight="1">
      <c r="A2901" s="1" t="s">
        <v>988</v>
      </c>
      <c r="B2901" s="1">
        <v>5.0</v>
      </c>
      <c r="C2901" s="1" t="s">
        <v>7000</v>
      </c>
      <c r="D2901" s="1" t="s">
        <v>7001</v>
      </c>
      <c r="E2901" s="1" t="s">
        <v>614</v>
      </c>
      <c r="F2901" s="1" t="s">
        <v>30</v>
      </c>
      <c r="G2901" s="1" t="str">
        <f>IFERROR(__xludf.DUMMYFUNCTION("GOOGLETRANSLATE(D2901,""fr"",""en"")"),"#VALUE!")</f>
        <v>#VALUE!</v>
      </c>
    </row>
    <row r="2902" ht="15.75" customHeight="1">
      <c r="A2902" s="1" t="s">
        <v>7002</v>
      </c>
      <c r="B2902" s="1">
        <v>1.0</v>
      </c>
      <c r="C2902" s="1" t="s">
        <v>7003</v>
      </c>
      <c r="D2902" s="1" t="s">
        <v>7004</v>
      </c>
      <c r="E2902" s="1" t="s">
        <v>125</v>
      </c>
      <c r="F2902" s="1" t="s">
        <v>11</v>
      </c>
      <c r="G2902" s="1" t="str">
        <f>IFERROR(__xludf.DUMMYFUNCTION("GOOGLETRANSLATE(D2902,""fr"",""en"")"),"#VALUE!")</f>
        <v>#VALUE!</v>
      </c>
    </row>
    <row r="2903" ht="15.75" customHeight="1">
      <c r="A2903" s="1" t="s">
        <v>2826</v>
      </c>
      <c r="B2903" s="1">
        <v>4.0</v>
      </c>
      <c r="C2903" s="1" t="s">
        <v>7005</v>
      </c>
      <c r="D2903" s="1" t="s">
        <v>7006</v>
      </c>
      <c r="E2903" s="1" t="s">
        <v>10</v>
      </c>
      <c r="F2903" s="1" t="s">
        <v>11</v>
      </c>
      <c r="G2903" s="1" t="str">
        <f>IFERROR(__xludf.DUMMYFUNCTION("GOOGLETRANSLATE(D2903,""fr"",""en"")"),"#VALUE!")</f>
        <v>#VALUE!</v>
      </c>
    </row>
    <row r="2904" ht="15.75" customHeight="1">
      <c r="A2904" s="1" t="s">
        <v>2187</v>
      </c>
      <c r="B2904" s="1">
        <v>2.0</v>
      </c>
      <c r="C2904" s="1" t="s">
        <v>7007</v>
      </c>
      <c r="D2904" s="1" t="s">
        <v>7008</v>
      </c>
      <c r="E2904" s="1" t="s">
        <v>292</v>
      </c>
      <c r="F2904" s="1" t="s">
        <v>11</v>
      </c>
      <c r="G2904" s="1" t="str">
        <f>IFERROR(__xludf.DUMMYFUNCTION("GOOGLETRANSLATE(D2904,""fr"",""en"")"),"#VALUE!")</f>
        <v>#VALUE!</v>
      </c>
    </row>
    <row r="2905" ht="15.75" customHeight="1">
      <c r="A2905" s="1" t="s">
        <v>214</v>
      </c>
      <c r="B2905" s="1">
        <v>3.0</v>
      </c>
      <c r="C2905" s="1" t="s">
        <v>7009</v>
      </c>
      <c r="D2905" s="1" t="s">
        <v>7010</v>
      </c>
      <c r="E2905" s="1" t="s">
        <v>169</v>
      </c>
      <c r="F2905" s="1" t="s">
        <v>11</v>
      </c>
      <c r="G2905" s="1" t="str">
        <f>IFERROR(__xludf.DUMMYFUNCTION("GOOGLETRANSLATE(D2905,""fr"",""en"")"),"#VALUE!")</f>
        <v>#VALUE!</v>
      </c>
    </row>
    <row r="2906" ht="15.75" customHeight="1">
      <c r="A2906" s="1" t="s">
        <v>1830</v>
      </c>
      <c r="B2906" s="1">
        <v>4.0</v>
      </c>
      <c r="C2906" s="1" t="s">
        <v>7011</v>
      </c>
      <c r="D2906" s="1" t="s">
        <v>7012</v>
      </c>
      <c r="E2906" s="1" t="s">
        <v>21</v>
      </c>
      <c r="F2906" s="1" t="s">
        <v>11</v>
      </c>
      <c r="G2906" s="1" t="str">
        <f>IFERROR(__xludf.DUMMYFUNCTION("GOOGLETRANSLATE(D2906,""fr"",""en"")"),"#VALUE!")</f>
        <v>#VALUE!</v>
      </c>
    </row>
    <row r="2907" ht="15.75" customHeight="1">
      <c r="A2907" s="1" t="s">
        <v>245</v>
      </c>
      <c r="B2907" s="1">
        <v>5.0</v>
      </c>
      <c r="C2907" s="1" t="s">
        <v>7013</v>
      </c>
      <c r="D2907" s="1" t="s">
        <v>7014</v>
      </c>
      <c r="E2907" s="1" t="s">
        <v>21</v>
      </c>
      <c r="F2907" s="1" t="s">
        <v>11</v>
      </c>
      <c r="G2907" s="1" t="str">
        <f>IFERROR(__xludf.DUMMYFUNCTION("GOOGLETRANSLATE(D2907,""fr"",""en"")"),"#VALUE!")</f>
        <v>#VALUE!</v>
      </c>
    </row>
    <row r="2908" ht="15.75" customHeight="1">
      <c r="A2908" s="1" t="s">
        <v>91</v>
      </c>
      <c r="B2908" s="1">
        <v>5.0</v>
      </c>
      <c r="C2908" s="1" t="s">
        <v>7015</v>
      </c>
      <c r="D2908" s="1" t="s">
        <v>7016</v>
      </c>
      <c r="E2908" s="1" t="s">
        <v>176</v>
      </c>
      <c r="F2908" s="1" t="s">
        <v>66</v>
      </c>
      <c r="G2908" s="1" t="str">
        <f>IFERROR(__xludf.DUMMYFUNCTION("GOOGLETRANSLATE(D2908,""fr"",""en"")"),"#VALUE!")</f>
        <v>#VALUE!</v>
      </c>
    </row>
    <row r="2909" ht="15.75" customHeight="1">
      <c r="A2909" s="1" t="s">
        <v>7017</v>
      </c>
      <c r="B2909" s="1">
        <v>2.0</v>
      </c>
      <c r="C2909" s="1" t="s">
        <v>7018</v>
      </c>
      <c r="D2909" s="1" t="s">
        <v>7019</v>
      </c>
      <c r="E2909" s="1" t="s">
        <v>614</v>
      </c>
      <c r="F2909" s="1" t="s">
        <v>30</v>
      </c>
      <c r="G2909" s="1" t="str">
        <f>IFERROR(__xludf.DUMMYFUNCTION("GOOGLETRANSLATE(D2909,""fr"",""en"")"),"#VALUE!")</f>
        <v>#VALUE!</v>
      </c>
    </row>
    <row r="2910" ht="15.75" customHeight="1">
      <c r="A2910" s="1" t="s">
        <v>150</v>
      </c>
      <c r="B2910" s="1">
        <v>4.0</v>
      </c>
      <c r="C2910" s="1" t="s">
        <v>7020</v>
      </c>
      <c r="D2910" s="1" t="s">
        <v>7021</v>
      </c>
      <c r="E2910" s="1" t="s">
        <v>21</v>
      </c>
      <c r="F2910" s="1" t="s">
        <v>11</v>
      </c>
      <c r="G2910" s="1" t="str">
        <f>IFERROR(__xludf.DUMMYFUNCTION("GOOGLETRANSLATE(D2910,""fr"",""en"")"),"#VALUE!")</f>
        <v>#VALUE!</v>
      </c>
    </row>
    <row r="2911" ht="15.75" customHeight="1">
      <c r="A2911" s="1" t="s">
        <v>7022</v>
      </c>
      <c r="B2911" s="1">
        <v>4.0</v>
      </c>
      <c r="C2911" s="1" t="s">
        <v>7023</v>
      </c>
      <c r="D2911" s="1" t="s">
        <v>7024</v>
      </c>
      <c r="E2911" s="1" t="s">
        <v>448</v>
      </c>
      <c r="F2911" s="1" t="s">
        <v>84</v>
      </c>
      <c r="G2911" s="1" t="str">
        <f>IFERROR(__xludf.DUMMYFUNCTION("GOOGLETRANSLATE(D2911,""fr"",""en"")"),"#VALUE!")</f>
        <v>#VALUE!</v>
      </c>
    </row>
    <row r="2912" ht="15.75" customHeight="1">
      <c r="A2912" s="1" t="s">
        <v>667</v>
      </c>
      <c r="B2912" s="1">
        <v>4.0</v>
      </c>
      <c r="C2912" s="1" t="s">
        <v>7025</v>
      </c>
      <c r="D2912" s="1" t="s">
        <v>7026</v>
      </c>
      <c r="E2912" s="1" t="s">
        <v>21</v>
      </c>
      <c r="F2912" s="1" t="s">
        <v>11</v>
      </c>
      <c r="G2912" s="1" t="str">
        <f>IFERROR(__xludf.DUMMYFUNCTION("GOOGLETRANSLATE(D2912,""fr"",""en"")"),"#VALUE!")</f>
        <v>#VALUE!</v>
      </c>
    </row>
    <row r="2913" ht="15.75" customHeight="1">
      <c r="A2913" s="1" t="s">
        <v>144</v>
      </c>
      <c r="B2913" s="1">
        <v>5.0</v>
      </c>
      <c r="C2913" s="1" t="s">
        <v>7027</v>
      </c>
      <c r="D2913" s="1" t="s">
        <v>7028</v>
      </c>
      <c r="E2913" s="1" t="s">
        <v>21</v>
      </c>
      <c r="F2913" s="1" t="s">
        <v>11</v>
      </c>
      <c r="G2913" s="1" t="str">
        <f>IFERROR(__xludf.DUMMYFUNCTION("GOOGLETRANSLATE(D2913,""fr"",""en"")"),"#VALUE!")</f>
        <v>#VALUE!</v>
      </c>
    </row>
    <row r="2914" ht="15.75" customHeight="1">
      <c r="A2914" s="1" t="s">
        <v>606</v>
      </c>
      <c r="B2914" s="1">
        <v>4.0</v>
      </c>
      <c r="C2914" s="1" t="s">
        <v>7029</v>
      </c>
      <c r="D2914" s="1" t="s">
        <v>7030</v>
      </c>
      <c r="E2914" s="1" t="s">
        <v>10</v>
      </c>
      <c r="F2914" s="1" t="s">
        <v>11</v>
      </c>
      <c r="G2914" s="1" t="str">
        <f>IFERROR(__xludf.DUMMYFUNCTION("GOOGLETRANSLATE(D2914,""fr"",""en"")"),"#VALUE!")</f>
        <v>#VALUE!</v>
      </c>
    </row>
    <row r="2915" ht="15.75" customHeight="1">
      <c r="A2915" s="1" t="s">
        <v>2843</v>
      </c>
      <c r="B2915" s="1">
        <v>5.0</v>
      </c>
      <c r="C2915" s="1" t="s">
        <v>7031</v>
      </c>
      <c r="D2915" s="1" t="s">
        <v>7032</v>
      </c>
      <c r="E2915" s="1" t="s">
        <v>65</v>
      </c>
      <c r="F2915" s="1" t="s">
        <v>66</v>
      </c>
      <c r="G2915" s="1" t="str">
        <f>IFERROR(__xludf.DUMMYFUNCTION("GOOGLETRANSLATE(D2915,""fr"",""en"")"),"#VALUE!")</f>
        <v>#VALUE!</v>
      </c>
    </row>
    <row r="2916" ht="15.75" customHeight="1">
      <c r="A2916" s="1" t="s">
        <v>2747</v>
      </c>
      <c r="B2916" s="1">
        <v>3.0</v>
      </c>
      <c r="C2916" s="1" t="s">
        <v>7033</v>
      </c>
      <c r="D2916" s="1" t="s">
        <v>7034</v>
      </c>
      <c r="E2916" s="1" t="s">
        <v>65</v>
      </c>
      <c r="F2916" s="1" t="s">
        <v>66</v>
      </c>
      <c r="G2916" s="1" t="str">
        <f>IFERROR(__xludf.DUMMYFUNCTION("GOOGLETRANSLATE(D2916,""fr"",""en"")"),"#VALUE!")</f>
        <v>#VALUE!</v>
      </c>
    </row>
    <row r="2917" ht="15.75" customHeight="1">
      <c r="A2917" s="1" t="s">
        <v>88</v>
      </c>
      <c r="B2917" s="1">
        <v>2.0</v>
      </c>
      <c r="C2917" s="1" t="s">
        <v>7035</v>
      </c>
      <c r="D2917" s="1" t="s">
        <v>7036</v>
      </c>
      <c r="E2917" s="1" t="s">
        <v>10</v>
      </c>
      <c r="F2917" s="1" t="s">
        <v>11</v>
      </c>
      <c r="G2917" s="1" t="str">
        <f>IFERROR(__xludf.DUMMYFUNCTION("GOOGLETRANSLATE(D2917,""fr"",""en"")"),"#VALUE!")</f>
        <v>#VALUE!</v>
      </c>
    </row>
    <row r="2918" ht="15.75" customHeight="1">
      <c r="A2918" s="1" t="s">
        <v>7037</v>
      </c>
      <c r="B2918" s="1">
        <v>2.0</v>
      </c>
      <c r="C2918" s="1" t="s">
        <v>7038</v>
      </c>
      <c r="D2918" s="1" t="s">
        <v>7039</v>
      </c>
      <c r="E2918" s="1" t="s">
        <v>296</v>
      </c>
      <c r="F2918" s="1" t="s">
        <v>11</v>
      </c>
      <c r="G2918" s="1" t="str">
        <f>IFERROR(__xludf.DUMMYFUNCTION("GOOGLETRANSLATE(D2918,""fr"",""en"")"),"#VALUE!")</f>
        <v>#VALUE!</v>
      </c>
    </row>
    <row r="2919" ht="15.75" customHeight="1">
      <c r="A2919" s="1" t="s">
        <v>4275</v>
      </c>
      <c r="B2919" s="1">
        <v>1.0</v>
      </c>
      <c r="C2919" s="1" t="s">
        <v>7040</v>
      </c>
      <c r="D2919" s="1" t="s">
        <v>7041</v>
      </c>
      <c r="E2919" s="1" t="s">
        <v>109</v>
      </c>
      <c r="F2919" s="1" t="s">
        <v>110</v>
      </c>
      <c r="G2919" s="1" t="str">
        <f>IFERROR(__xludf.DUMMYFUNCTION("GOOGLETRANSLATE(D2919,""fr"",""en"")"),"#VALUE!")</f>
        <v>#VALUE!</v>
      </c>
    </row>
    <row r="2920" ht="15.75" customHeight="1">
      <c r="A2920" s="1" t="s">
        <v>603</v>
      </c>
      <c r="B2920" s="1">
        <v>5.0</v>
      </c>
      <c r="C2920" s="1" t="s">
        <v>7042</v>
      </c>
      <c r="D2920" s="1" t="s">
        <v>7043</v>
      </c>
      <c r="E2920" s="1" t="s">
        <v>21</v>
      </c>
      <c r="F2920" s="1" t="s">
        <v>11</v>
      </c>
      <c r="G2920" s="1" t="str">
        <f>IFERROR(__xludf.DUMMYFUNCTION("GOOGLETRANSLATE(D2920,""fr"",""en"")"),"#VALUE!")</f>
        <v>#VALUE!</v>
      </c>
    </row>
    <row r="2921" ht="15.75" customHeight="1">
      <c r="A2921" s="1" t="s">
        <v>7044</v>
      </c>
      <c r="B2921" s="1">
        <v>5.0</v>
      </c>
      <c r="C2921" s="1" t="s">
        <v>7045</v>
      </c>
      <c r="D2921" s="1" t="s">
        <v>7046</v>
      </c>
      <c r="E2921" s="1" t="s">
        <v>196</v>
      </c>
      <c r="F2921" s="1" t="s">
        <v>118</v>
      </c>
      <c r="G2921" s="1" t="str">
        <f>IFERROR(__xludf.DUMMYFUNCTION("GOOGLETRANSLATE(D2921,""fr"",""en"")"),"#VALUE!")</f>
        <v>#VALUE!</v>
      </c>
    </row>
    <row r="2922" ht="15.75" customHeight="1">
      <c r="A2922" s="1" t="s">
        <v>338</v>
      </c>
      <c r="B2922" s="1">
        <v>1.0</v>
      </c>
      <c r="C2922" s="1" t="s">
        <v>7047</v>
      </c>
      <c r="D2922" s="1" t="s">
        <v>7048</v>
      </c>
      <c r="E2922" s="1" t="s">
        <v>226</v>
      </c>
      <c r="F2922" s="1" t="s">
        <v>110</v>
      </c>
      <c r="G2922" s="1" t="str">
        <f>IFERROR(__xludf.DUMMYFUNCTION("GOOGLETRANSLATE(D2922,""fr"",""en"")"),"#VALUE!")</f>
        <v>#VALUE!</v>
      </c>
    </row>
    <row r="2923" ht="15.75" customHeight="1">
      <c r="A2923" s="1" t="s">
        <v>7049</v>
      </c>
      <c r="B2923" s="1">
        <v>3.0</v>
      </c>
      <c r="C2923" s="1" t="s">
        <v>7050</v>
      </c>
      <c r="D2923" s="1" t="s">
        <v>7051</v>
      </c>
      <c r="E2923" s="1" t="s">
        <v>373</v>
      </c>
      <c r="F2923" s="1" t="s">
        <v>30</v>
      </c>
      <c r="G2923" s="1" t="str">
        <f>IFERROR(__xludf.DUMMYFUNCTION("GOOGLETRANSLATE(D2923,""fr"",""en"")"),"#VALUE!")</f>
        <v>#VALUE!</v>
      </c>
    </row>
    <row r="2924" ht="15.75" customHeight="1">
      <c r="A2924" s="1" t="s">
        <v>801</v>
      </c>
      <c r="B2924" s="1">
        <v>4.0</v>
      </c>
      <c r="C2924" s="1" t="s">
        <v>7052</v>
      </c>
      <c r="D2924" s="1" t="s">
        <v>7053</v>
      </c>
      <c r="E2924" s="1" t="s">
        <v>10</v>
      </c>
      <c r="F2924" s="1" t="s">
        <v>11</v>
      </c>
      <c r="G2924" s="1" t="str">
        <f>IFERROR(__xludf.DUMMYFUNCTION("GOOGLETRANSLATE(D2924,""fr"",""en"")"),"#VALUE!")</f>
        <v>#VALUE!</v>
      </c>
    </row>
    <row r="2925" ht="15.75" customHeight="1">
      <c r="A2925" s="1" t="s">
        <v>621</v>
      </c>
      <c r="B2925" s="1">
        <v>5.0</v>
      </c>
      <c r="C2925" s="1" t="s">
        <v>7054</v>
      </c>
      <c r="D2925" s="1" t="s">
        <v>7055</v>
      </c>
      <c r="E2925" s="1" t="s">
        <v>10</v>
      </c>
      <c r="F2925" s="1" t="s">
        <v>11</v>
      </c>
      <c r="G2925" s="1" t="str">
        <f>IFERROR(__xludf.DUMMYFUNCTION("GOOGLETRANSLATE(D2925,""fr"",""en"")"),"#VALUE!")</f>
        <v>#VALUE!</v>
      </c>
    </row>
    <row r="2926" ht="15.75" customHeight="1">
      <c r="A2926" s="1" t="s">
        <v>2848</v>
      </c>
      <c r="B2926" s="1">
        <v>1.0</v>
      </c>
      <c r="C2926" s="1" t="s">
        <v>7056</v>
      </c>
      <c r="D2926" s="1" t="s">
        <v>7057</v>
      </c>
      <c r="E2926" s="1" t="s">
        <v>355</v>
      </c>
      <c r="F2926" s="1" t="s">
        <v>110</v>
      </c>
      <c r="G2926" s="1" t="str">
        <f>IFERROR(__xludf.DUMMYFUNCTION("GOOGLETRANSLATE(D2926,""fr"",""en"")"),"#VALUE!")</f>
        <v>#VALUE!</v>
      </c>
    </row>
    <row r="2927" ht="15.75" customHeight="1">
      <c r="A2927" s="1" t="s">
        <v>643</v>
      </c>
      <c r="B2927" s="1">
        <v>3.0</v>
      </c>
      <c r="C2927" s="1" t="s">
        <v>7058</v>
      </c>
      <c r="D2927" s="1" t="s">
        <v>7059</v>
      </c>
      <c r="E2927" s="1" t="s">
        <v>10</v>
      </c>
      <c r="F2927" s="1" t="s">
        <v>11</v>
      </c>
      <c r="G2927" s="1" t="str">
        <f>IFERROR(__xludf.DUMMYFUNCTION("GOOGLETRANSLATE(D2927,""fr"",""en"")"),"#VALUE!")</f>
        <v>#VALUE!</v>
      </c>
    </row>
    <row r="2928" ht="15.75" customHeight="1">
      <c r="A2928" s="1" t="s">
        <v>866</v>
      </c>
      <c r="B2928" s="1">
        <v>3.0</v>
      </c>
      <c r="C2928" s="1" t="s">
        <v>7060</v>
      </c>
      <c r="D2928" s="1" t="s">
        <v>7061</v>
      </c>
      <c r="E2928" s="1" t="s">
        <v>169</v>
      </c>
      <c r="F2928" s="1" t="s">
        <v>11</v>
      </c>
      <c r="G2928" s="1" t="str">
        <f>IFERROR(__xludf.DUMMYFUNCTION("GOOGLETRANSLATE(D2928,""fr"",""en"")"),"#VALUE!")</f>
        <v>#VALUE!</v>
      </c>
    </row>
    <row r="2929" ht="15.75" customHeight="1">
      <c r="A2929" s="1" t="s">
        <v>5333</v>
      </c>
      <c r="B2929" s="1">
        <v>3.0</v>
      </c>
      <c r="C2929" s="1" t="s">
        <v>7062</v>
      </c>
      <c r="D2929" s="1" t="s">
        <v>7063</v>
      </c>
      <c r="E2929" s="1" t="s">
        <v>10</v>
      </c>
      <c r="F2929" s="1" t="s">
        <v>11</v>
      </c>
      <c r="G2929" s="1" t="str">
        <f>IFERROR(__xludf.DUMMYFUNCTION("GOOGLETRANSLATE(D2929,""fr"",""en"")"),"#VALUE!")</f>
        <v>#VALUE!</v>
      </c>
    </row>
    <row r="2930" ht="15.75" customHeight="1">
      <c r="A2930" s="1" t="s">
        <v>7064</v>
      </c>
      <c r="B2930" s="1">
        <v>1.0</v>
      </c>
      <c r="C2930" s="1" t="s">
        <v>7065</v>
      </c>
      <c r="D2930" s="1" t="s">
        <v>7066</v>
      </c>
      <c r="E2930" s="1" t="s">
        <v>296</v>
      </c>
      <c r="F2930" s="1" t="s">
        <v>66</v>
      </c>
      <c r="G2930" s="1" t="str">
        <f>IFERROR(__xludf.DUMMYFUNCTION("GOOGLETRANSLATE(D2930,""fr"",""en"")"),"#VALUE!")</f>
        <v>#VALUE!</v>
      </c>
    </row>
    <row r="2931" ht="15.75" customHeight="1">
      <c r="A2931" s="1" t="s">
        <v>7067</v>
      </c>
      <c r="B2931" s="1">
        <v>1.0</v>
      </c>
      <c r="C2931" s="1" t="s">
        <v>7068</v>
      </c>
      <c r="D2931" s="1" t="s">
        <v>7069</v>
      </c>
      <c r="E2931" s="1" t="s">
        <v>10</v>
      </c>
      <c r="F2931" s="1" t="s">
        <v>11</v>
      </c>
      <c r="G2931" s="1" t="str">
        <f>IFERROR(__xludf.DUMMYFUNCTION("GOOGLETRANSLATE(D2931,""fr"",""en"")"),"#VALUE!")</f>
        <v>#VALUE!</v>
      </c>
    </row>
    <row r="2932" ht="15.75" customHeight="1">
      <c r="A2932" s="1" t="s">
        <v>2566</v>
      </c>
      <c r="B2932" s="1">
        <v>2.0</v>
      </c>
      <c r="C2932" s="1" t="s">
        <v>7070</v>
      </c>
      <c r="D2932" s="1" t="s">
        <v>7071</v>
      </c>
      <c r="E2932" s="1" t="s">
        <v>296</v>
      </c>
      <c r="F2932" s="1" t="s">
        <v>118</v>
      </c>
      <c r="G2932" s="1" t="str">
        <f>IFERROR(__xludf.DUMMYFUNCTION("GOOGLETRANSLATE(D2932,""fr"",""en"")"),"#VALUE!")</f>
        <v>#VALUE!</v>
      </c>
    </row>
    <row r="2933" ht="15.75" customHeight="1">
      <c r="A2933" s="1" t="s">
        <v>18</v>
      </c>
      <c r="B2933" s="1">
        <v>2.0</v>
      </c>
      <c r="C2933" s="1" t="s">
        <v>7072</v>
      </c>
      <c r="D2933" s="1" t="s">
        <v>7073</v>
      </c>
      <c r="E2933" s="1" t="s">
        <v>73</v>
      </c>
      <c r="F2933" s="1" t="s">
        <v>30</v>
      </c>
      <c r="G2933" s="1" t="str">
        <f>IFERROR(__xludf.DUMMYFUNCTION("GOOGLETRANSLATE(D2933,""fr"",""en"")"),"#VALUE!")</f>
        <v>#VALUE!</v>
      </c>
    </row>
    <row r="2934" ht="15.75" customHeight="1">
      <c r="A2934" s="1" t="s">
        <v>7074</v>
      </c>
      <c r="B2934" s="1">
        <v>1.0</v>
      </c>
      <c r="C2934" s="1" t="s">
        <v>7075</v>
      </c>
      <c r="D2934" s="1" t="s">
        <v>7076</v>
      </c>
      <c r="E2934" s="1" t="s">
        <v>10</v>
      </c>
      <c r="F2934" s="1" t="s">
        <v>11</v>
      </c>
      <c r="G2934" s="1" t="str">
        <f>IFERROR(__xludf.DUMMYFUNCTION("GOOGLETRANSLATE(D2934,""fr"",""en"")"),"#VALUE!")</f>
        <v>#VALUE!</v>
      </c>
    </row>
    <row r="2935" ht="15.75" customHeight="1">
      <c r="A2935" s="1" t="s">
        <v>2857</v>
      </c>
      <c r="B2935" s="1">
        <v>4.0</v>
      </c>
      <c r="C2935" s="1" t="s">
        <v>7077</v>
      </c>
      <c r="D2935" s="1" t="s">
        <v>7078</v>
      </c>
      <c r="E2935" s="1" t="s">
        <v>292</v>
      </c>
      <c r="F2935" s="1" t="s">
        <v>11</v>
      </c>
      <c r="G2935" s="1" t="str">
        <f>IFERROR(__xludf.DUMMYFUNCTION("GOOGLETRANSLATE(D2935,""fr"",""en"")"),"#VALUE!")</f>
        <v>#VALUE!</v>
      </c>
    </row>
    <row r="2936" ht="15.75" customHeight="1">
      <c r="A2936" s="1" t="s">
        <v>1353</v>
      </c>
      <c r="B2936" s="1">
        <v>1.0</v>
      </c>
      <c r="C2936" s="1" t="s">
        <v>7079</v>
      </c>
      <c r="D2936" s="1" t="s">
        <v>7080</v>
      </c>
      <c r="E2936" s="1" t="s">
        <v>3642</v>
      </c>
      <c r="F2936" s="1" t="s">
        <v>118</v>
      </c>
      <c r="G2936" s="1" t="str">
        <f>IFERROR(__xludf.DUMMYFUNCTION("GOOGLETRANSLATE(D2936,""fr"",""en"")"),"#VALUE!")</f>
        <v>#VALUE!</v>
      </c>
    </row>
    <row r="2937" ht="15.75" customHeight="1">
      <c r="A2937" s="1" t="s">
        <v>974</v>
      </c>
      <c r="B2937" s="1">
        <v>5.0</v>
      </c>
      <c r="C2937" s="1" t="s">
        <v>7081</v>
      </c>
      <c r="D2937" s="1" t="s">
        <v>7082</v>
      </c>
      <c r="E2937" s="1" t="s">
        <v>10</v>
      </c>
      <c r="F2937" s="1" t="s">
        <v>11</v>
      </c>
      <c r="G2937" s="1" t="str">
        <f>IFERROR(__xludf.DUMMYFUNCTION("GOOGLETRANSLATE(D2937,""fr"",""en"")"),"#VALUE!")</f>
        <v>#VALUE!</v>
      </c>
    </row>
    <row r="2938" ht="15.75" customHeight="1">
      <c r="A2938" s="1" t="s">
        <v>7083</v>
      </c>
      <c r="B2938" s="1">
        <v>1.0</v>
      </c>
      <c r="C2938" s="1" t="s">
        <v>7084</v>
      </c>
      <c r="D2938" s="1" t="s">
        <v>7085</v>
      </c>
      <c r="E2938" s="1" t="s">
        <v>117</v>
      </c>
      <c r="F2938" s="1" t="s">
        <v>48</v>
      </c>
      <c r="G2938" s="1" t="str">
        <f>IFERROR(__xludf.DUMMYFUNCTION("GOOGLETRANSLATE(D2938,""fr"",""en"")"),"#VALUE!")</f>
        <v>#VALUE!</v>
      </c>
    </row>
    <row r="2939" ht="15.75" customHeight="1">
      <c r="A2939" s="1" t="s">
        <v>7086</v>
      </c>
      <c r="B2939" s="1">
        <v>1.0</v>
      </c>
      <c r="C2939" s="1" t="s">
        <v>7087</v>
      </c>
      <c r="D2939" s="1" t="s">
        <v>7088</v>
      </c>
      <c r="E2939" s="1" t="s">
        <v>1192</v>
      </c>
      <c r="F2939" s="1" t="s">
        <v>110</v>
      </c>
      <c r="G2939" s="1" t="str">
        <f>IFERROR(__xludf.DUMMYFUNCTION("GOOGLETRANSLATE(D2939,""fr"",""en"")"),"#VALUE!")</f>
        <v>#VALUE!</v>
      </c>
    </row>
    <row r="2940" ht="15.75" customHeight="1">
      <c r="A2940" s="1" t="s">
        <v>458</v>
      </c>
      <c r="B2940" s="1">
        <v>5.0</v>
      </c>
      <c r="C2940" s="1" t="s">
        <v>7089</v>
      </c>
      <c r="D2940" s="1" t="s">
        <v>7090</v>
      </c>
      <c r="E2940" s="1" t="s">
        <v>21</v>
      </c>
      <c r="F2940" s="1" t="s">
        <v>11</v>
      </c>
      <c r="G2940" s="1" t="str">
        <f>IFERROR(__xludf.DUMMYFUNCTION("GOOGLETRANSLATE(D2940,""fr"",""en"")"),"#VALUE!")</f>
        <v>#VALUE!</v>
      </c>
    </row>
    <row r="2941" ht="15.75" customHeight="1">
      <c r="A2941" s="1" t="s">
        <v>7091</v>
      </c>
      <c r="B2941" s="1">
        <v>1.0</v>
      </c>
      <c r="C2941" s="1" t="s">
        <v>7092</v>
      </c>
      <c r="D2941" s="1" t="s">
        <v>7093</v>
      </c>
      <c r="E2941" s="1" t="s">
        <v>169</v>
      </c>
      <c r="F2941" s="1" t="s">
        <v>110</v>
      </c>
      <c r="G2941" s="1" t="str">
        <f>IFERROR(__xludf.DUMMYFUNCTION("GOOGLETRANSLATE(D2941,""fr"",""en"")"),"#VALUE!")</f>
        <v>#VALUE!</v>
      </c>
    </row>
    <row r="2942" ht="15.75" customHeight="1">
      <c r="A2942" s="1" t="s">
        <v>135</v>
      </c>
      <c r="B2942" s="1">
        <v>3.0</v>
      </c>
      <c r="C2942" s="1" t="s">
        <v>7094</v>
      </c>
      <c r="D2942" s="1" t="s">
        <v>7095</v>
      </c>
      <c r="E2942" s="1" t="s">
        <v>21</v>
      </c>
      <c r="F2942" s="1" t="s">
        <v>11</v>
      </c>
      <c r="G2942" s="1" t="str">
        <f>IFERROR(__xludf.DUMMYFUNCTION("GOOGLETRANSLATE(D2942,""fr"",""en"")"),"#VALUE!")</f>
        <v>#VALUE!</v>
      </c>
    </row>
    <row r="2943" ht="15.75" customHeight="1">
      <c r="A2943" s="1" t="s">
        <v>5094</v>
      </c>
      <c r="B2943" s="1">
        <v>4.0</v>
      </c>
      <c r="C2943" s="1" t="s">
        <v>7096</v>
      </c>
      <c r="D2943" s="1" t="s">
        <v>7097</v>
      </c>
      <c r="E2943" s="1" t="s">
        <v>10</v>
      </c>
      <c r="F2943" s="1" t="s">
        <v>11</v>
      </c>
      <c r="G2943" s="1" t="str">
        <f>IFERROR(__xludf.DUMMYFUNCTION("GOOGLETRANSLATE(D2943,""fr"",""en"")"),"#VALUE!")</f>
        <v>#VALUE!</v>
      </c>
    </row>
    <row r="2944" ht="15.75" customHeight="1">
      <c r="A2944" s="1" t="s">
        <v>1062</v>
      </c>
      <c r="B2944" s="1">
        <v>3.0</v>
      </c>
      <c r="C2944" s="1" t="s">
        <v>7098</v>
      </c>
      <c r="D2944" s="1" t="s">
        <v>7099</v>
      </c>
      <c r="E2944" s="1" t="s">
        <v>10</v>
      </c>
      <c r="F2944" s="1" t="s">
        <v>11</v>
      </c>
      <c r="G2944" s="1" t="str">
        <f>IFERROR(__xludf.DUMMYFUNCTION("GOOGLETRANSLATE(D2944,""fr"",""en"")"),"#VALUE!")</f>
        <v>#VALUE!</v>
      </c>
    </row>
    <row r="2945" ht="15.75" customHeight="1">
      <c r="A2945" s="1" t="s">
        <v>6203</v>
      </c>
      <c r="B2945" s="1">
        <v>5.0</v>
      </c>
      <c r="C2945" s="1" t="s">
        <v>7100</v>
      </c>
      <c r="D2945" s="1" t="s">
        <v>7101</v>
      </c>
      <c r="E2945" s="1" t="s">
        <v>21</v>
      </c>
      <c r="F2945" s="1" t="s">
        <v>11</v>
      </c>
      <c r="G2945" s="1" t="str">
        <f>IFERROR(__xludf.DUMMYFUNCTION("GOOGLETRANSLATE(D2945,""fr"",""en"")"),"#VALUE!")</f>
        <v>#VALUE!</v>
      </c>
    </row>
    <row r="2946" ht="15.75" customHeight="1">
      <c r="A2946" s="1" t="s">
        <v>4735</v>
      </c>
      <c r="B2946" s="1">
        <v>4.0</v>
      </c>
      <c r="C2946" s="1" t="s">
        <v>7102</v>
      </c>
      <c r="D2946" s="1" t="s">
        <v>7103</v>
      </c>
      <c r="E2946" s="1" t="s">
        <v>21</v>
      </c>
      <c r="F2946" s="1" t="s">
        <v>11</v>
      </c>
      <c r="G2946" s="1" t="str">
        <f>IFERROR(__xludf.DUMMYFUNCTION("GOOGLETRANSLATE(D2946,""fr"",""en"")"),"#VALUE!")</f>
        <v>#VALUE!</v>
      </c>
    </row>
    <row r="2947" ht="15.75" customHeight="1">
      <c r="A2947" s="1" t="s">
        <v>2970</v>
      </c>
      <c r="B2947" s="1">
        <v>1.0</v>
      </c>
      <c r="C2947" s="1" t="s">
        <v>7104</v>
      </c>
      <c r="D2947" s="1" t="s">
        <v>7105</v>
      </c>
      <c r="E2947" s="1" t="s">
        <v>646</v>
      </c>
      <c r="F2947" s="1" t="s">
        <v>39</v>
      </c>
      <c r="G2947" s="1" t="str">
        <f>IFERROR(__xludf.DUMMYFUNCTION("GOOGLETRANSLATE(D2947,""fr"",""en"")"),"#VALUE!")</f>
        <v>#VALUE!</v>
      </c>
    </row>
    <row r="2948" ht="15.75" customHeight="1">
      <c r="A2948" s="1" t="s">
        <v>5046</v>
      </c>
      <c r="B2948" s="1">
        <v>1.0</v>
      </c>
      <c r="C2948" s="1" t="s">
        <v>7106</v>
      </c>
      <c r="D2948" s="1" t="s">
        <v>7107</v>
      </c>
      <c r="E2948" s="1" t="s">
        <v>125</v>
      </c>
      <c r="F2948" s="1" t="s">
        <v>110</v>
      </c>
      <c r="G2948" s="1" t="str">
        <f>IFERROR(__xludf.DUMMYFUNCTION("GOOGLETRANSLATE(D2948,""fr"",""en"")"),"#VALUE!")</f>
        <v>#VALUE!</v>
      </c>
    </row>
    <row r="2949" ht="15.75" customHeight="1">
      <c r="A2949" s="1" t="s">
        <v>4474</v>
      </c>
      <c r="B2949" s="1">
        <v>1.0</v>
      </c>
      <c r="C2949" s="1" t="s">
        <v>7108</v>
      </c>
      <c r="D2949" s="1" t="s">
        <v>7109</v>
      </c>
      <c r="E2949" s="1" t="s">
        <v>273</v>
      </c>
      <c r="F2949" s="1" t="s">
        <v>110</v>
      </c>
      <c r="G2949" s="1" t="str">
        <f>IFERROR(__xludf.DUMMYFUNCTION("GOOGLETRANSLATE(D2949,""fr"",""en"")"),"#VALUE!")</f>
        <v>#VALUE!</v>
      </c>
    </row>
    <row r="2950" ht="15.75" customHeight="1">
      <c r="A2950" s="1" t="s">
        <v>3041</v>
      </c>
      <c r="B2950" s="1">
        <v>4.0</v>
      </c>
      <c r="C2950" s="1" t="s">
        <v>7110</v>
      </c>
      <c r="D2950" s="1" t="s">
        <v>7111</v>
      </c>
      <c r="E2950" s="1" t="s">
        <v>21</v>
      </c>
      <c r="F2950" s="1" t="s">
        <v>11</v>
      </c>
      <c r="G2950" s="1" t="str">
        <f>IFERROR(__xludf.DUMMYFUNCTION("GOOGLETRANSLATE(D2950,""fr"",""en"")"),"#VALUE!")</f>
        <v>#VALUE!</v>
      </c>
    </row>
    <row r="2951" ht="15.75" customHeight="1">
      <c r="A2951" s="1" t="s">
        <v>7112</v>
      </c>
      <c r="B2951" s="1">
        <v>3.0</v>
      </c>
      <c r="C2951" s="1" t="s">
        <v>7113</v>
      </c>
      <c r="D2951" s="1" t="s">
        <v>7114</v>
      </c>
      <c r="E2951" s="1" t="s">
        <v>614</v>
      </c>
      <c r="F2951" s="1" t="s">
        <v>30</v>
      </c>
      <c r="G2951" s="1" t="str">
        <f>IFERROR(__xludf.DUMMYFUNCTION("GOOGLETRANSLATE(D2951,""fr"",""en"")"),"#VALUE!")</f>
        <v>#VALUE!</v>
      </c>
    </row>
    <row r="2952" ht="15.75" customHeight="1">
      <c r="A2952" s="1" t="s">
        <v>893</v>
      </c>
      <c r="B2952" s="1">
        <v>5.0</v>
      </c>
      <c r="C2952" s="1" t="s">
        <v>7115</v>
      </c>
      <c r="D2952" s="1" t="s">
        <v>7116</v>
      </c>
      <c r="E2952" s="1" t="s">
        <v>65</v>
      </c>
      <c r="F2952" s="1" t="s">
        <v>66</v>
      </c>
      <c r="G2952" s="1" t="str">
        <f>IFERROR(__xludf.DUMMYFUNCTION("GOOGLETRANSLATE(D2952,""fr"",""en"")"),"#VALUE!")</f>
        <v>#VALUE!</v>
      </c>
    </row>
    <row r="2953" ht="15.75" customHeight="1">
      <c r="A2953" s="1" t="s">
        <v>2368</v>
      </c>
      <c r="B2953" s="1">
        <v>1.0</v>
      </c>
      <c r="C2953" s="1" t="s">
        <v>7117</v>
      </c>
      <c r="D2953" s="1" t="s">
        <v>7118</v>
      </c>
      <c r="E2953" s="1" t="s">
        <v>73</v>
      </c>
      <c r="F2953" s="1" t="s">
        <v>30</v>
      </c>
      <c r="G2953" s="1" t="str">
        <f>IFERROR(__xludf.DUMMYFUNCTION("GOOGLETRANSLATE(D2953,""fr"",""en"")"),"#VALUE!")</f>
        <v>#VALUE!</v>
      </c>
    </row>
    <row r="2954" ht="15.75" customHeight="1">
      <c r="A2954" s="1" t="s">
        <v>558</v>
      </c>
      <c r="B2954" s="1">
        <v>2.0</v>
      </c>
      <c r="C2954" s="1" t="s">
        <v>7119</v>
      </c>
      <c r="D2954" s="1" t="s">
        <v>7120</v>
      </c>
      <c r="E2954" s="1" t="s">
        <v>10</v>
      </c>
      <c r="F2954" s="1" t="s">
        <v>11</v>
      </c>
      <c r="G2954" s="1" t="str">
        <f>IFERROR(__xludf.DUMMYFUNCTION("GOOGLETRANSLATE(D2954,""fr"",""en"")"),"#VALUE!")</f>
        <v>#VALUE!</v>
      </c>
    </row>
    <row r="2955" ht="15.75" customHeight="1">
      <c r="A2955" s="1" t="s">
        <v>5323</v>
      </c>
      <c r="B2955" s="1">
        <v>1.0</v>
      </c>
      <c r="C2955" s="1" t="s">
        <v>7121</v>
      </c>
      <c r="D2955" s="1" t="s">
        <v>7122</v>
      </c>
      <c r="E2955" s="1" t="s">
        <v>25</v>
      </c>
      <c r="F2955" s="1" t="s">
        <v>110</v>
      </c>
      <c r="G2955" s="1" t="str">
        <f>IFERROR(__xludf.DUMMYFUNCTION("GOOGLETRANSLATE(D2955,""fr"",""en"")"),"#VALUE!")</f>
        <v>#VALUE!</v>
      </c>
    </row>
    <row r="2956" ht="15.75" customHeight="1">
      <c r="A2956" s="1" t="s">
        <v>1361</v>
      </c>
      <c r="B2956" s="1">
        <v>4.0</v>
      </c>
      <c r="C2956" s="1" t="s">
        <v>7123</v>
      </c>
      <c r="D2956" s="1" t="s">
        <v>7124</v>
      </c>
      <c r="E2956" s="1" t="s">
        <v>21</v>
      </c>
      <c r="F2956" s="1" t="s">
        <v>11</v>
      </c>
      <c r="G2956" s="1" t="str">
        <f>IFERROR(__xludf.DUMMYFUNCTION("GOOGLETRANSLATE(D2956,""fr"",""en"")"),"#VALUE!")</f>
        <v>#VALUE!</v>
      </c>
    </row>
    <row r="2957" ht="15.75" customHeight="1">
      <c r="A2957" s="1" t="s">
        <v>7125</v>
      </c>
      <c r="B2957" s="1">
        <v>2.0</v>
      </c>
      <c r="C2957" s="1" t="s">
        <v>7126</v>
      </c>
      <c r="D2957" s="1" t="s">
        <v>7127</v>
      </c>
      <c r="E2957" s="1" t="s">
        <v>10</v>
      </c>
      <c r="F2957" s="1" t="s">
        <v>11</v>
      </c>
      <c r="G2957" s="1" t="str">
        <f>IFERROR(__xludf.DUMMYFUNCTION("GOOGLETRANSLATE(D2957,""fr"",""en"")"),"#VALUE!")</f>
        <v>#VALUE!</v>
      </c>
    </row>
    <row r="2958" ht="15.75" customHeight="1">
      <c r="A2958" s="1" t="s">
        <v>1886</v>
      </c>
      <c r="B2958" s="1">
        <v>1.0</v>
      </c>
      <c r="C2958" s="1" t="s">
        <v>7128</v>
      </c>
      <c r="D2958" s="1" t="s">
        <v>7129</v>
      </c>
      <c r="E2958" s="1" t="s">
        <v>575</v>
      </c>
      <c r="F2958" s="1" t="s">
        <v>84</v>
      </c>
      <c r="G2958" s="1" t="str">
        <f>IFERROR(__xludf.DUMMYFUNCTION("GOOGLETRANSLATE(D2958,""fr"",""en"")"),"#VALUE!")</f>
        <v>#VALUE!</v>
      </c>
    </row>
    <row r="2959" ht="15.75" customHeight="1">
      <c r="A2959" s="1" t="s">
        <v>126</v>
      </c>
      <c r="B2959" s="1">
        <v>4.0</v>
      </c>
      <c r="C2959" s="1" t="s">
        <v>7130</v>
      </c>
      <c r="D2959" s="1" t="s">
        <v>7131</v>
      </c>
      <c r="E2959" s="1" t="s">
        <v>169</v>
      </c>
      <c r="F2959" s="1" t="s">
        <v>11</v>
      </c>
      <c r="G2959" s="1" t="str">
        <f>IFERROR(__xludf.DUMMYFUNCTION("GOOGLETRANSLATE(D2959,""fr"",""en"")"),"#VALUE!")</f>
        <v>#VALUE!</v>
      </c>
    </row>
    <row r="2960" ht="15.75" customHeight="1">
      <c r="A2960" s="1" t="s">
        <v>377</v>
      </c>
      <c r="B2960" s="1">
        <v>1.0</v>
      </c>
      <c r="C2960" s="1" t="s">
        <v>7132</v>
      </c>
      <c r="D2960" s="1" t="s">
        <v>7133</v>
      </c>
      <c r="E2960" s="1" t="s">
        <v>273</v>
      </c>
      <c r="F2960" s="1" t="s">
        <v>11</v>
      </c>
      <c r="G2960" s="1" t="str">
        <f>IFERROR(__xludf.DUMMYFUNCTION("GOOGLETRANSLATE(D2960,""fr"",""en"")"),"#VALUE!")</f>
        <v>#VALUE!</v>
      </c>
    </row>
    <row r="2961" ht="15.75" customHeight="1">
      <c r="A2961" s="1" t="s">
        <v>2848</v>
      </c>
      <c r="B2961" s="1">
        <v>1.0</v>
      </c>
      <c r="C2961" s="1" t="s">
        <v>7134</v>
      </c>
      <c r="D2961" s="1" t="s">
        <v>7135</v>
      </c>
      <c r="E2961" s="1" t="s">
        <v>25</v>
      </c>
      <c r="F2961" s="1" t="s">
        <v>11</v>
      </c>
      <c r="G2961" s="1" t="str">
        <f>IFERROR(__xludf.DUMMYFUNCTION("GOOGLETRANSLATE(D2961,""fr"",""en"")"),"#VALUE!")</f>
        <v>#VALUE!</v>
      </c>
    </row>
    <row r="2962" ht="15.75" customHeight="1">
      <c r="A2962" s="1" t="s">
        <v>955</v>
      </c>
      <c r="B2962" s="1">
        <v>5.0</v>
      </c>
      <c r="C2962" s="1" t="s">
        <v>7136</v>
      </c>
      <c r="D2962" s="1" t="s">
        <v>7137</v>
      </c>
      <c r="E2962" s="1" t="s">
        <v>10</v>
      </c>
      <c r="F2962" s="1" t="s">
        <v>11</v>
      </c>
      <c r="G2962" s="1" t="str">
        <f>IFERROR(__xludf.DUMMYFUNCTION("GOOGLETRANSLATE(D2962,""fr"",""en"")"),"#VALUE!")</f>
        <v>#VALUE!</v>
      </c>
    </row>
    <row r="2963" ht="15.75" customHeight="1">
      <c r="A2963" s="1" t="s">
        <v>7138</v>
      </c>
      <c r="B2963" s="1">
        <v>1.0</v>
      </c>
      <c r="C2963" s="1" t="s">
        <v>7139</v>
      </c>
      <c r="D2963" s="1" t="s">
        <v>7140</v>
      </c>
      <c r="E2963" s="1" t="s">
        <v>226</v>
      </c>
      <c r="F2963" s="1" t="s">
        <v>11</v>
      </c>
      <c r="G2963" s="1" t="str">
        <f>IFERROR(__xludf.DUMMYFUNCTION("GOOGLETRANSLATE(D2963,""fr"",""en"")"),"#VALUE!")</f>
        <v>#VALUE!</v>
      </c>
    </row>
    <row r="2964" ht="15.75" customHeight="1">
      <c r="A2964" s="1" t="s">
        <v>2358</v>
      </c>
      <c r="B2964" s="1">
        <v>4.0</v>
      </c>
      <c r="C2964" s="1" t="s">
        <v>7141</v>
      </c>
      <c r="D2964" s="1" t="s">
        <v>7142</v>
      </c>
      <c r="E2964" s="1" t="s">
        <v>10</v>
      </c>
      <c r="F2964" s="1" t="s">
        <v>11</v>
      </c>
      <c r="G2964" s="1" t="str">
        <f>IFERROR(__xludf.DUMMYFUNCTION("GOOGLETRANSLATE(D2964,""fr"",""en"")"),"#VALUE!")</f>
        <v>#VALUE!</v>
      </c>
    </row>
    <row r="2965" ht="15.75" customHeight="1">
      <c r="A2965" s="1" t="s">
        <v>1593</v>
      </c>
      <c r="B2965" s="1">
        <v>1.0</v>
      </c>
      <c r="C2965" s="1" t="s">
        <v>7143</v>
      </c>
      <c r="D2965" s="1" t="s">
        <v>7144</v>
      </c>
      <c r="E2965" s="1" t="s">
        <v>273</v>
      </c>
      <c r="F2965" s="1" t="s">
        <v>110</v>
      </c>
      <c r="G2965" s="1" t="str">
        <f>IFERROR(__xludf.DUMMYFUNCTION("GOOGLETRANSLATE(D2965,""fr"",""en"")"),"#VALUE!")</f>
        <v>#VALUE!</v>
      </c>
    </row>
    <row r="2966" ht="15.75" customHeight="1">
      <c r="A2966" s="1" t="s">
        <v>1180</v>
      </c>
      <c r="B2966" s="1">
        <v>5.0</v>
      </c>
      <c r="C2966" s="1" t="s">
        <v>7145</v>
      </c>
      <c r="D2966" s="1" t="s">
        <v>7146</v>
      </c>
      <c r="E2966" s="1" t="s">
        <v>10</v>
      </c>
      <c r="F2966" s="1" t="s">
        <v>11</v>
      </c>
      <c r="G2966" s="1" t="str">
        <f>IFERROR(__xludf.DUMMYFUNCTION("GOOGLETRANSLATE(D2966,""fr"",""en"")"),"#VALUE!")</f>
        <v>#VALUE!</v>
      </c>
    </row>
    <row r="2967" ht="15.75" customHeight="1">
      <c r="A2967" s="1" t="s">
        <v>284</v>
      </c>
      <c r="B2967" s="1">
        <v>1.0</v>
      </c>
      <c r="C2967" s="1" t="s">
        <v>7147</v>
      </c>
      <c r="D2967" s="1" t="s">
        <v>7148</v>
      </c>
      <c r="E2967" s="1" t="s">
        <v>52</v>
      </c>
      <c r="F2967" s="1" t="s">
        <v>11</v>
      </c>
      <c r="G2967" s="1" t="str">
        <f>IFERROR(__xludf.DUMMYFUNCTION("GOOGLETRANSLATE(D2967,""fr"",""en"")"),"#VALUE!")</f>
        <v>#VALUE!</v>
      </c>
    </row>
    <row r="2968" ht="15.75" customHeight="1">
      <c r="A2968" s="1" t="s">
        <v>338</v>
      </c>
      <c r="B2968" s="1">
        <v>1.0</v>
      </c>
      <c r="C2968" s="1" t="s">
        <v>7149</v>
      </c>
      <c r="D2968" s="1" t="s">
        <v>7150</v>
      </c>
      <c r="E2968" s="1" t="s">
        <v>226</v>
      </c>
      <c r="F2968" s="1" t="s">
        <v>110</v>
      </c>
      <c r="G2968" s="1" t="str">
        <f>IFERROR(__xludf.DUMMYFUNCTION("GOOGLETRANSLATE(D2968,""fr"",""en"")"),"#VALUE!")</f>
        <v>#VALUE!</v>
      </c>
    </row>
    <row r="2969" ht="15.75" customHeight="1">
      <c r="A2969" s="1" t="s">
        <v>2896</v>
      </c>
      <c r="B2969" s="1">
        <v>3.0</v>
      </c>
      <c r="C2969" s="1" t="s">
        <v>7151</v>
      </c>
      <c r="D2969" s="1" t="s">
        <v>7152</v>
      </c>
      <c r="E2969" s="1" t="s">
        <v>10</v>
      </c>
      <c r="F2969" s="1" t="s">
        <v>11</v>
      </c>
      <c r="G2969" s="1" t="str">
        <f>IFERROR(__xludf.DUMMYFUNCTION("GOOGLETRANSLATE(D2969,""fr"",""en"")"),"#VALUE!")</f>
        <v>#VALUE!</v>
      </c>
    </row>
    <row r="2970" ht="15.75" customHeight="1">
      <c r="A2970" s="1" t="s">
        <v>7153</v>
      </c>
      <c r="B2970" s="1">
        <v>2.0</v>
      </c>
      <c r="C2970" s="1" t="s">
        <v>7154</v>
      </c>
      <c r="D2970" s="1" t="s">
        <v>7155</v>
      </c>
      <c r="E2970" s="1" t="s">
        <v>646</v>
      </c>
      <c r="F2970" s="1" t="s">
        <v>39</v>
      </c>
      <c r="G2970" s="1" t="str">
        <f>IFERROR(__xludf.DUMMYFUNCTION("GOOGLETRANSLATE(D2970,""fr"",""en"")"),"#VALUE!")</f>
        <v>#VALUE!</v>
      </c>
    </row>
    <row r="2971" ht="15.75" customHeight="1">
      <c r="A2971" s="1" t="s">
        <v>5055</v>
      </c>
      <c r="B2971" s="1">
        <v>1.0</v>
      </c>
      <c r="C2971" s="1" t="s">
        <v>7156</v>
      </c>
      <c r="D2971" s="1" t="s">
        <v>7157</v>
      </c>
      <c r="E2971" s="1" t="s">
        <v>65</v>
      </c>
      <c r="F2971" s="1" t="s">
        <v>66</v>
      </c>
      <c r="G2971" s="1" t="str">
        <f>IFERROR(__xludf.DUMMYFUNCTION("GOOGLETRANSLATE(D2971,""fr"",""en"")"),"#VALUE!")</f>
        <v>#VALUE!</v>
      </c>
    </row>
    <row r="2972" ht="15.75" customHeight="1">
      <c r="A2972" s="1" t="s">
        <v>3727</v>
      </c>
      <c r="B2972" s="1">
        <v>1.0</v>
      </c>
      <c r="C2972" s="1" t="s">
        <v>7158</v>
      </c>
      <c r="D2972" s="1" t="s">
        <v>7159</v>
      </c>
      <c r="E2972" s="1" t="s">
        <v>169</v>
      </c>
      <c r="F2972" s="1" t="s">
        <v>11</v>
      </c>
      <c r="G2972" s="1" t="str">
        <f>IFERROR(__xludf.DUMMYFUNCTION("GOOGLETRANSLATE(D2972,""fr"",""en"")"),"#VALUE!")</f>
        <v>#VALUE!</v>
      </c>
    </row>
    <row r="2973" ht="15.75" customHeight="1">
      <c r="A2973" s="1" t="s">
        <v>7160</v>
      </c>
      <c r="B2973" s="1">
        <v>1.0</v>
      </c>
      <c r="C2973" s="1" t="s">
        <v>7161</v>
      </c>
      <c r="D2973" s="1" t="s">
        <v>7162</v>
      </c>
      <c r="E2973" s="1" t="s">
        <v>226</v>
      </c>
      <c r="F2973" s="1" t="s">
        <v>11</v>
      </c>
      <c r="G2973" s="1" t="str">
        <f>IFERROR(__xludf.DUMMYFUNCTION("GOOGLETRANSLATE(D2973,""fr"",""en"")"),"#VALUE!")</f>
        <v>#VALUE!</v>
      </c>
    </row>
    <row r="2974" ht="15.75" customHeight="1">
      <c r="A2974" s="1" t="s">
        <v>678</v>
      </c>
      <c r="B2974" s="1">
        <v>4.0</v>
      </c>
      <c r="C2974" s="1" t="s">
        <v>7163</v>
      </c>
      <c r="D2974" s="1" t="s">
        <v>7164</v>
      </c>
      <c r="E2974" s="1" t="s">
        <v>21</v>
      </c>
      <c r="F2974" s="1" t="s">
        <v>11</v>
      </c>
      <c r="G2974" s="1" t="str">
        <f>IFERROR(__xludf.DUMMYFUNCTION("GOOGLETRANSLATE(D2974,""fr"",""en"")"),"#VALUE!")</f>
        <v>#VALUE!</v>
      </c>
    </row>
    <row r="2975" ht="15.75" customHeight="1">
      <c r="A2975" s="1" t="s">
        <v>1482</v>
      </c>
      <c r="B2975" s="1">
        <v>4.0</v>
      </c>
      <c r="C2975" s="1" t="s">
        <v>7165</v>
      </c>
      <c r="D2975" s="1" t="s">
        <v>7166</v>
      </c>
      <c r="E2975" s="1" t="s">
        <v>10</v>
      </c>
      <c r="F2975" s="1" t="s">
        <v>11</v>
      </c>
      <c r="G2975" s="1" t="str">
        <f>IFERROR(__xludf.DUMMYFUNCTION("GOOGLETRANSLATE(D2975,""fr"",""en"")"),"#VALUE!")</f>
        <v>#VALUE!</v>
      </c>
    </row>
    <row r="2976" ht="15.75" customHeight="1">
      <c r="A2976" s="1" t="s">
        <v>7167</v>
      </c>
      <c r="B2976" s="1">
        <v>2.0</v>
      </c>
      <c r="C2976" s="1" t="s">
        <v>7168</v>
      </c>
      <c r="D2976" s="1" t="s">
        <v>7169</v>
      </c>
      <c r="E2976" s="1" t="s">
        <v>226</v>
      </c>
      <c r="F2976" s="1" t="s">
        <v>110</v>
      </c>
      <c r="G2976" s="1" t="str">
        <f>IFERROR(__xludf.DUMMYFUNCTION("GOOGLETRANSLATE(D2976,""fr"",""en"")"),"#VALUE!")</f>
        <v>#VALUE!</v>
      </c>
    </row>
    <row r="2977" ht="15.75" customHeight="1">
      <c r="A2977" s="1" t="s">
        <v>7170</v>
      </c>
      <c r="B2977" s="1">
        <v>2.0</v>
      </c>
      <c r="C2977" s="1" t="s">
        <v>7171</v>
      </c>
      <c r="D2977" s="1" t="s">
        <v>7172</v>
      </c>
      <c r="E2977" s="1" t="s">
        <v>21</v>
      </c>
      <c r="F2977" s="1" t="s">
        <v>11</v>
      </c>
      <c r="G2977" s="1" t="str">
        <f>IFERROR(__xludf.DUMMYFUNCTION("GOOGLETRANSLATE(D2977,""fr"",""en"")"),"#VALUE!")</f>
        <v>#VALUE!</v>
      </c>
    </row>
    <row r="2978" ht="15.75" customHeight="1">
      <c r="A2978" s="1" t="s">
        <v>7173</v>
      </c>
      <c r="B2978" s="1">
        <v>1.0</v>
      </c>
      <c r="C2978" s="1" t="s">
        <v>7174</v>
      </c>
      <c r="D2978" s="1" t="s">
        <v>7175</v>
      </c>
      <c r="E2978" s="1" t="s">
        <v>254</v>
      </c>
      <c r="F2978" s="1" t="s">
        <v>66</v>
      </c>
      <c r="G2978" s="1" t="str">
        <f>IFERROR(__xludf.DUMMYFUNCTION("GOOGLETRANSLATE(D2978,""fr"",""en"")"),"#VALUE!")</f>
        <v>#VALUE!</v>
      </c>
    </row>
    <row r="2979" ht="15.75" customHeight="1">
      <c r="A2979" s="1" t="s">
        <v>576</v>
      </c>
      <c r="B2979" s="1">
        <v>1.0</v>
      </c>
      <c r="C2979" s="1" t="s">
        <v>7176</v>
      </c>
      <c r="D2979" s="1" t="s">
        <v>7177</v>
      </c>
      <c r="E2979" s="1" t="s">
        <v>250</v>
      </c>
      <c r="F2979" s="1" t="s">
        <v>30</v>
      </c>
      <c r="G2979" s="1" t="str">
        <f>IFERROR(__xludf.DUMMYFUNCTION("GOOGLETRANSLATE(D2979,""fr"",""en"")"),"#VALUE!")</f>
        <v>#VALUE!</v>
      </c>
    </row>
    <row r="2980" ht="15.75" customHeight="1">
      <c r="A2980" s="1" t="s">
        <v>1421</v>
      </c>
      <c r="B2980" s="1">
        <v>5.0</v>
      </c>
      <c r="C2980" s="1" t="s">
        <v>7178</v>
      </c>
      <c r="D2980" s="1" t="s">
        <v>7179</v>
      </c>
      <c r="E2980" s="1" t="s">
        <v>10</v>
      </c>
      <c r="F2980" s="1" t="s">
        <v>11</v>
      </c>
      <c r="G2980" s="1" t="str">
        <f>IFERROR(__xludf.DUMMYFUNCTION("GOOGLETRANSLATE(D2980,""fr"",""en"")"),"#VALUE!")</f>
        <v>#VALUE!</v>
      </c>
    </row>
    <row r="2981" ht="15.75" customHeight="1">
      <c r="A2981" s="1" t="s">
        <v>551</v>
      </c>
      <c r="B2981" s="1">
        <v>4.0</v>
      </c>
      <c r="C2981" s="1" t="s">
        <v>7180</v>
      </c>
      <c r="D2981" s="1" t="s">
        <v>7181</v>
      </c>
      <c r="E2981" s="1" t="s">
        <v>21</v>
      </c>
      <c r="F2981" s="1" t="s">
        <v>11</v>
      </c>
      <c r="G2981" s="1" t="str">
        <f>IFERROR(__xludf.DUMMYFUNCTION("GOOGLETRANSLATE(D2981,""fr"",""en"")"),"#VALUE!")</f>
        <v>#VALUE!</v>
      </c>
    </row>
    <row r="2982" ht="15.75" customHeight="1">
      <c r="A2982" s="1" t="s">
        <v>974</v>
      </c>
      <c r="B2982" s="1">
        <v>3.0</v>
      </c>
      <c r="C2982" s="1" t="s">
        <v>7182</v>
      </c>
      <c r="D2982" s="1" t="s">
        <v>7183</v>
      </c>
      <c r="E2982" s="1" t="s">
        <v>10</v>
      </c>
      <c r="F2982" s="1" t="s">
        <v>11</v>
      </c>
      <c r="G2982" s="1" t="str">
        <f>IFERROR(__xludf.DUMMYFUNCTION("GOOGLETRANSLATE(D2982,""fr"",""en"")"),"#VALUE!")</f>
        <v>#VALUE!</v>
      </c>
    </row>
    <row r="2983" ht="15.75" customHeight="1">
      <c r="A2983" s="1" t="s">
        <v>3225</v>
      </c>
      <c r="B2983" s="1">
        <v>1.0</v>
      </c>
      <c r="C2983" s="1" t="s">
        <v>7184</v>
      </c>
      <c r="D2983" s="1" t="s">
        <v>7185</v>
      </c>
      <c r="E2983" s="1" t="s">
        <v>373</v>
      </c>
      <c r="F2983" s="1" t="s">
        <v>30</v>
      </c>
      <c r="G2983" s="1" t="str">
        <f>IFERROR(__xludf.DUMMYFUNCTION("GOOGLETRANSLATE(D2983,""fr"",""en"")"),"#VALUE!")</f>
        <v>#VALUE!</v>
      </c>
    </row>
    <row r="2984" ht="15.75" customHeight="1">
      <c r="A2984" s="1" t="s">
        <v>7186</v>
      </c>
      <c r="B2984" s="1">
        <v>4.0</v>
      </c>
      <c r="C2984" s="1" t="s">
        <v>7187</v>
      </c>
      <c r="D2984" s="1" t="s">
        <v>7188</v>
      </c>
      <c r="E2984" s="1" t="s">
        <v>273</v>
      </c>
      <c r="F2984" s="1" t="s">
        <v>11</v>
      </c>
      <c r="G2984" s="1" t="str">
        <f>IFERROR(__xludf.DUMMYFUNCTION("GOOGLETRANSLATE(D2984,""fr"",""en"")"),"#VALUE!")</f>
        <v>#VALUE!</v>
      </c>
    </row>
    <row r="2985" ht="15.75" customHeight="1">
      <c r="A2985" s="1" t="s">
        <v>667</v>
      </c>
      <c r="B2985" s="1">
        <v>3.0</v>
      </c>
      <c r="C2985" s="1" t="s">
        <v>7189</v>
      </c>
      <c r="D2985" s="1" t="s">
        <v>7190</v>
      </c>
      <c r="E2985" s="1" t="s">
        <v>21</v>
      </c>
      <c r="F2985" s="1" t="s">
        <v>11</v>
      </c>
      <c r="G2985" s="1" t="str">
        <f>IFERROR(__xludf.DUMMYFUNCTION("GOOGLETRANSLATE(D2985,""fr"",""en"")"),"#VALUE!")</f>
        <v>#VALUE!</v>
      </c>
    </row>
    <row r="2986" ht="15.75" customHeight="1">
      <c r="A2986" s="1" t="s">
        <v>758</v>
      </c>
      <c r="B2986" s="1">
        <v>4.0</v>
      </c>
      <c r="C2986" s="1" t="s">
        <v>7191</v>
      </c>
      <c r="D2986" s="1" t="s">
        <v>7192</v>
      </c>
      <c r="E2986" s="1" t="s">
        <v>21</v>
      </c>
      <c r="F2986" s="1" t="s">
        <v>11</v>
      </c>
      <c r="G2986" s="1" t="str">
        <f>IFERROR(__xludf.DUMMYFUNCTION("GOOGLETRANSLATE(D2986,""fr"",""en"")"),"#VALUE!")</f>
        <v>#VALUE!</v>
      </c>
    </row>
    <row r="2987" ht="15.75" customHeight="1">
      <c r="A2987" s="1" t="s">
        <v>7193</v>
      </c>
      <c r="B2987" s="1">
        <v>1.0</v>
      </c>
      <c r="C2987" s="1" t="s">
        <v>7194</v>
      </c>
      <c r="D2987" s="1" t="s">
        <v>7195</v>
      </c>
      <c r="E2987" s="1" t="s">
        <v>125</v>
      </c>
      <c r="F2987" s="1" t="s">
        <v>11</v>
      </c>
      <c r="G2987" s="1" t="str">
        <f>IFERROR(__xludf.DUMMYFUNCTION("GOOGLETRANSLATE(D2987,""fr"",""en"")"),"#VALUE!")</f>
        <v>#VALUE!</v>
      </c>
    </row>
    <row r="2988" ht="15.75" customHeight="1">
      <c r="A2988" s="1" t="s">
        <v>2637</v>
      </c>
      <c r="B2988" s="1">
        <v>4.0</v>
      </c>
      <c r="C2988" s="1" t="s">
        <v>7196</v>
      </c>
      <c r="D2988" s="1" t="s">
        <v>7197</v>
      </c>
      <c r="E2988" s="1" t="s">
        <v>29</v>
      </c>
      <c r="F2988" s="1" t="s">
        <v>30</v>
      </c>
      <c r="G2988" s="1" t="str">
        <f>IFERROR(__xludf.DUMMYFUNCTION("GOOGLETRANSLATE(D2988,""fr"",""en"")"),"#VALUE!")</f>
        <v>#VALUE!</v>
      </c>
    </row>
    <row r="2989" ht="15.75" customHeight="1">
      <c r="A2989" s="1" t="s">
        <v>4347</v>
      </c>
      <c r="B2989" s="1">
        <v>1.0</v>
      </c>
      <c r="C2989" s="1" t="s">
        <v>7198</v>
      </c>
      <c r="D2989" s="1" t="s">
        <v>7199</v>
      </c>
      <c r="E2989" s="1" t="s">
        <v>960</v>
      </c>
      <c r="F2989" s="1" t="s">
        <v>84</v>
      </c>
      <c r="G2989" s="1" t="str">
        <f>IFERROR(__xludf.DUMMYFUNCTION("GOOGLETRANSLATE(D2989,""fr"",""en"")"),"#VALUE!")</f>
        <v>#VALUE!</v>
      </c>
    </row>
    <row r="2990" ht="15.75" customHeight="1">
      <c r="A2990" s="1" t="s">
        <v>7200</v>
      </c>
      <c r="B2990" s="1">
        <v>2.0</v>
      </c>
      <c r="C2990" s="1" t="s">
        <v>7201</v>
      </c>
      <c r="D2990" s="1" t="s">
        <v>7202</v>
      </c>
      <c r="E2990" s="1" t="s">
        <v>109</v>
      </c>
      <c r="F2990" s="1" t="s">
        <v>11</v>
      </c>
      <c r="G2990" s="1" t="str">
        <f>IFERROR(__xludf.DUMMYFUNCTION("GOOGLETRANSLATE(D2990,""fr"",""en"")"),"#VALUE!")</f>
        <v>#VALUE!</v>
      </c>
    </row>
    <row r="2991" ht="15.75" customHeight="1">
      <c r="A2991" s="1" t="s">
        <v>274</v>
      </c>
      <c r="B2991" s="1">
        <v>1.0</v>
      </c>
      <c r="C2991" s="1" t="s">
        <v>7203</v>
      </c>
      <c r="D2991" s="1" t="s">
        <v>7204</v>
      </c>
      <c r="E2991" s="1" t="s">
        <v>52</v>
      </c>
      <c r="F2991" s="1" t="s">
        <v>118</v>
      </c>
      <c r="G2991" s="1" t="str">
        <f>IFERROR(__xludf.DUMMYFUNCTION("GOOGLETRANSLATE(D2991,""fr"",""en"")"),"#VALUE!")</f>
        <v>#VALUE!</v>
      </c>
    </row>
    <row r="2992" ht="15.75" customHeight="1">
      <c r="A2992" s="1" t="s">
        <v>7205</v>
      </c>
      <c r="B2992" s="1">
        <v>1.0</v>
      </c>
      <c r="C2992" s="1" t="s">
        <v>7206</v>
      </c>
      <c r="D2992" s="1" t="s">
        <v>7207</v>
      </c>
      <c r="E2992" s="1" t="s">
        <v>292</v>
      </c>
      <c r="F2992" s="1" t="s">
        <v>11</v>
      </c>
      <c r="G2992" s="1" t="str">
        <f>IFERROR(__xludf.DUMMYFUNCTION("GOOGLETRANSLATE(D2992,""fr"",""en"")"),"#VALUE!")</f>
        <v>#VALUE!</v>
      </c>
    </row>
    <row r="2993" ht="15.75" customHeight="1">
      <c r="A2993" s="1" t="s">
        <v>4016</v>
      </c>
      <c r="B2993" s="1">
        <v>2.0</v>
      </c>
      <c r="C2993" s="1" t="s">
        <v>7208</v>
      </c>
      <c r="D2993" s="1" t="s">
        <v>7209</v>
      </c>
      <c r="E2993" s="1" t="s">
        <v>52</v>
      </c>
      <c r="F2993" s="1" t="s">
        <v>118</v>
      </c>
      <c r="G2993" s="1" t="str">
        <f>IFERROR(__xludf.DUMMYFUNCTION("GOOGLETRANSLATE(D2993,""fr"",""en"")"),"#VALUE!")</f>
        <v>#VALUE!</v>
      </c>
    </row>
    <row r="2994" ht="15.75" customHeight="1">
      <c r="A2994" s="1" t="s">
        <v>988</v>
      </c>
      <c r="B2994" s="1">
        <v>5.0</v>
      </c>
      <c r="C2994" s="1" t="s">
        <v>7210</v>
      </c>
      <c r="D2994" s="1" t="s">
        <v>7211</v>
      </c>
      <c r="E2994" s="1" t="s">
        <v>169</v>
      </c>
      <c r="F2994" s="1" t="s">
        <v>11</v>
      </c>
      <c r="G2994" s="1" t="str">
        <f>IFERROR(__xludf.DUMMYFUNCTION("GOOGLETRANSLATE(D2994,""fr"",""en"")"),"#VALUE!")</f>
        <v>#VALUE!</v>
      </c>
    </row>
    <row r="2995" ht="15.75" customHeight="1">
      <c r="A2995" s="1" t="s">
        <v>1062</v>
      </c>
      <c r="B2995" s="1">
        <v>4.0</v>
      </c>
      <c r="C2995" s="1" t="s">
        <v>7212</v>
      </c>
      <c r="D2995" s="1" t="s">
        <v>7213</v>
      </c>
      <c r="E2995" s="1" t="s">
        <v>21</v>
      </c>
      <c r="F2995" s="1" t="s">
        <v>11</v>
      </c>
      <c r="G2995" s="1" t="str">
        <f>IFERROR(__xludf.DUMMYFUNCTION("GOOGLETRANSLATE(D2995,""fr"",""en"")"),"#VALUE!")</f>
        <v>#VALUE!</v>
      </c>
    </row>
    <row r="2996" ht="15.75" customHeight="1">
      <c r="A2996" s="1" t="s">
        <v>7214</v>
      </c>
      <c r="B2996" s="1">
        <v>4.0</v>
      </c>
      <c r="C2996" s="1" t="s">
        <v>7215</v>
      </c>
      <c r="D2996" s="1" t="s">
        <v>7216</v>
      </c>
      <c r="E2996" s="1" t="s">
        <v>21</v>
      </c>
      <c r="F2996" s="1" t="s">
        <v>11</v>
      </c>
      <c r="G2996" s="1" t="str">
        <f>IFERROR(__xludf.DUMMYFUNCTION("GOOGLETRANSLATE(D2996,""fr"",""en"")"),"#VALUE!")</f>
        <v>#VALUE!</v>
      </c>
    </row>
    <row r="2997" ht="15.75" customHeight="1">
      <c r="A2997" s="1" t="s">
        <v>1940</v>
      </c>
      <c r="B2997" s="1">
        <v>5.0</v>
      </c>
      <c r="C2997" s="1" t="s">
        <v>7217</v>
      </c>
      <c r="D2997" s="1" t="s">
        <v>7218</v>
      </c>
      <c r="E2997" s="1" t="s">
        <v>65</v>
      </c>
      <c r="F2997" s="1" t="s">
        <v>66</v>
      </c>
      <c r="G2997" s="1" t="str">
        <f>IFERROR(__xludf.DUMMYFUNCTION("GOOGLETRANSLATE(D2997,""fr"",""en"")"),"#VALUE!")</f>
        <v>#VALUE!</v>
      </c>
    </row>
    <row r="2998" ht="15.75" customHeight="1">
      <c r="A2998" s="1" t="s">
        <v>1879</v>
      </c>
      <c r="B2998" s="1">
        <v>3.0</v>
      </c>
      <c r="C2998" s="1" t="s">
        <v>7219</v>
      </c>
      <c r="D2998" s="1" t="s">
        <v>7220</v>
      </c>
      <c r="E2998" s="1" t="s">
        <v>21</v>
      </c>
      <c r="F2998" s="1" t="s">
        <v>11</v>
      </c>
      <c r="G2998" s="1" t="str">
        <f>IFERROR(__xludf.DUMMYFUNCTION("GOOGLETRANSLATE(D2998,""fr"",""en"")"),"#VALUE!")</f>
        <v>#VALUE!</v>
      </c>
    </row>
    <row r="2999" ht="15.75" customHeight="1">
      <c r="A2999" s="1" t="s">
        <v>1434</v>
      </c>
      <c r="B2999" s="1">
        <v>5.0</v>
      </c>
      <c r="C2999" s="1" t="s">
        <v>7221</v>
      </c>
      <c r="D2999" s="1" t="s">
        <v>7222</v>
      </c>
      <c r="E2999" s="1" t="s">
        <v>10</v>
      </c>
      <c r="F2999" s="1" t="s">
        <v>11</v>
      </c>
      <c r="G2999" s="1" t="str">
        <f>IFERROR(__xludf.DUMMYFUNCTION("GOOGLETRANSLATE(D2999,""fr"",""en"")"),"#VALUE!")</f>
        <v>#VALUE!</v>
      </c>
    </row>
    <row r="3000" ht="15.75" customHeight="1">
      <c r="A3000" s="1" t="s">
        <v>1421</v>
      </c>
      <c r="B3000" s="1">
        <v>4.0</v>
      </c>
      <c r="C3000" s="1" t="s">
        <v>7223</v>
      </c>
      <c r="D3000" s="1" t="s">
        <v>7224</v>
      </c>
      <c r="E3000" s="1" t="s">
        <v>10</v>
      </c>
      <c r="F3000" s="1" t="s">
        <v>11</v>
      </c>
      <c r="G3000" s="1" t="str">
        <f>IFERROR(__xludf.DUMMYFUNCTION("GOOGLETRANSLATE(D3000,""fr"",""en"")"),"#VALUE!")</f>
        <v>#VALUE!</v>
      </c>
    </row>
    <row r="3001" ht="15.75" customHeight="1">
      <c r="A3001" s="1" t="s">
        <v>7225</v>
      </c>
      <c r="B3001" s="1">
        <v>1.0</v>
      </c>
      <c r="C3001" s="1" t="s">
        <v>7226</v>
      </c>
      <c r="D3001" s="1" t="s">
        <v>7227</v>
      </c>
      <c r="E3001" s="1" t="s">
        <v>575</v>
      </c>
      <c r="F3001" s="1" t="s">
        <v>84</v>
      </c>
      <c r="G3001" s="1" t="str">
        <f>IFERROR(__xludf.DUMMYFUNCTION("GOOGLETRANSLATE(D3001,""fr"",""en"")"),"#VALUE!")</f>
        <v>#VALUE!</v>
      </c>
    </row>
    <row r="3002" ht="15.75" customHeight="1">
      <c r="A3002" s="1" t="s">
        <v>7228</v>
      </c>
      <c r="B3002" s="1">
        <v>5.0</v>
      </c>
      <c r="C3002" s="1" t="s">
        <v>7229</v>
      </c>
      <c r="D3002" s="1" t="s">
        <v>7230</v>
      </c>
      <c r="E3002" s="1" t="s">
        <v>29</v>
      </c>
      <c r="F3002" s="1" t="s">
        <v>30</v>
      </c>
      <c r="G3002" s="1" t="str">
        <f>IFERROR(__xludf.DUMMYFUNCTION("GOOGLETRANSLATE(D3002,""fr"",""en"")"),"#VALUE!")</f>
        <v>#VALUE!</v>
      </c>
    </row>
    <row r="3003" ht="15.75" customHeight="1">
      <c r="A3003" s="1" t="s">
        <v>879</v>
      </c>
      <c r="B3003" s="1">
        <v>1.0</v>
      </c>
      <c r="C3003" s="1" t="s">
        <v>7231</v>
      </c>
      <c r="D3003" s="1" t="s">
        <v>7232</v>
      </c>
      <c r="E3003" s="1" t="s">
        <v>10</v>
      </c>
      <c r="F3003" s="1" t="s">
        <v>11</v>
      </c>
      <c r="G3003" s="1" t="str">
        <f>IFERROR(__xludf.DUMMYFUNCTION("GOOGLETRANSLATE(D3003,""fr"",""en"")"),"#VALUE!")</f>
        <v>#VALUE!</v>
      </c>
    </row>
    <row r="3004" ht="15.75" customHeight="1">
      <c r="A3004" s="1" t="s">
        <v>3433</v>
      </c>
      <c r="B3004" s="1">
        <v>2.0</v>
      </c>
      <c r="C3004" s="1" t="s">
        <v>7233</v>
      </c>
      <c r="D3004" s="1" t="s">
        <v>7234</v>
      </c>
      <c r="E3004" s="1" t="s">
        <v>273</v>
      </c>
      <c r="F3004" s="1" t="s">
        <v>11</v>
      </c>
      <c r="G3004" s="1" t="str">
        <f>IFERROR(__xludf.DUMMYFUNCTION("GOOGLETRANSLATE(D3004,""fr"",""en"")"),"The big problem of the Macif is the incompetence of their expertise firms. I think these experts make money from the insurance company on the back of members.")</f>
        <v>The big problem of the Macif is the incompetence of their expertise firms. I think these experts make money from the insurance company on the back of members.</v>
      </c>
    </row>
    <row r="3005" ht="15.75" customHeight="1">
      <c r="A3005" s="1" t="s">
        <v>2585</v>
      </c>
      <c r="B3005" s="1">
        <v>1.0</v>
      </c>
      <c r="C3005" s="1" t="s">
        <v>7235</v>
      </c>
      <c r="D3005" s="1" t="s">
        <v>7236</v>
      </c>
      <c r="E3005" s="1" t="s">
        <v>575</v>
      </c>
      <c r="F3005" s="1" t="s">
        <v>48</v>
      </c>
      <c r="G3005" s="1" t="str">
        <f>IFERROR(__xludf.DUMMYFUNCTION("GOOGLETRANSLATE(D3005,""fr"",""en"")"),"#VALUE!")</f>
        <v>#VALUE!</v>
      </c>
    </row>
    <row r="3006" ht="15.75" customHeight="1">
      <c r="A3006" s="1" t="s">
        <v>2162</v>
      </c>
      <c r="B3006" s="1">
        <v>3.0</v>
      </c>
      <c r="C3006" s="1" t="s">
        <v>7237</v>
      </c>
      <c r="D3006" s="1" t="s">
        <v>7238</v>
      </c>
      <c r="E3006" s="1" t="s">
        <v>10</v>
      </c>
      <c r="F3006" s="1" t="s">
        <v>11</v>
      </c>
      <c r="G3006" s="1" t="str">
        <f>IFERROR(__xludf.DUMMYFUNCTION("GOOGLETRANSLATE(D3006,""fr"",""en"")"),"#VALUE!")</f>
        <v>#VALUE!</v>
      </c>
    </row>
    <row r="3007" ht="15.75" customHeight="1">
      <c r="A3007" s="1" t="s">
        <v>2429</v>
      </c>
      <c r="B3007" s="1">
        <v>4.0</v>
      </c>
      <c r="C3007" s="1" t="s">
        <v>7239</v>
      </c>
      <c r="D3007" s="1" t="s">
        <v>7240</v>
      </c>
      <c r="E3007" s="1" t="s">
        <v>614</v>
      </c>
      <c r="F3007" s="1" t="s">
        <v>30</v>
      </c>
      <c r="G3007" s="1" t="str">
        <f>IFERROR(__xludf.DUMMYFUNCTION("GOOGLETRANSLATE(D3007,""fr"",""en"")"),"#VALUE!")</f>
        <v>#VALUE!</v>
      </c>
    </row>
    <row r="3008" ht="15.75" customHeight="1">
      <c r="A3008" s="1" t="s">
        <v>2350</v>
      </c>
      <c r="B3008" s="1">
        <v>2.0</v>
      </c>
      <c r="C3008" s="1" t="s">
        <v>7241</v>
      </c>
      <c r="D3008" s="1" t="s">
        <v>7242</v>
      </c>
      <c r="E3008" s="1" t="s">
        <v>10</v>
      </c>
      <c r="F3008" s="1" t="s">
        <v>11</v>
      </c>
      <c r="G3008" s="1" t="str">
        <f>IFERROR(__xludf.DUMMYFUNCTION("GOOGLETRANSLATE(D3008,""fr"",""en"")"),"#VALUE!")</f>
        <v>#VALUE!</v>
      </c>
    </row>
    <row r="3009" ht="15.75" customHeight="1">
      <c r="A3009" s="1" t="s">
        <v>7243</v>
      </c>
      <c r="B3009" s="1">
        <v>1.0</v>
      </c>
      <c r="C3009" s="1" t="s">
        <v>7244</v>
      </c>
      <c r="D3009" s="1" t="s">
        <v>7245</v>
      </c>
      <c r="E3009" s="1" t="s">
        <v>21</v>
      </c>
      <c r="F3009" s="1" t="s">
        <v>11</v>
      </c>
      <c r="G3009" s="1" t="str">
        <f>IFERROR(__xludf.DUMMYFUNCTION("GOOGLETRANSLATE(D3009,""fr"",""en"")"),"#VALUE!")</f>
        <v>#VALUE!</v>
      </c>
    </row>
    <row r="3010" ht="15.75" customHeight="1">
      <c r="A3010" s="1" t="s">
        <v>2181</v>
      </c>
      <c r="B3010" s="1">
        <v>1.0</v>
      </c>
      <c r="C3010" s="1" t="s">
        <v>7246</v>
      </c>
      <c r="D3010" s="1" t="s">
        <v>7247</v>
      </c>
      <c r="E3010" s="1" t="s">
        <v>21</v>
      </c>
      <c r="F3010" s="1" t="s">
        <v>11</v>
      </c>
      <c r="G3010" s="1" t="str">
        <f>IFERROR(__xludf.DUMMYFUNCTION("GOOGLETRANSLATE(D3010,""fr"",""en"")"),"#VALUE!")</f>
        <v>#VALUE!</v>
      </c>
    </row>
    <row r="3011" ht="15.75" customHeight="1">
      <c r="A3011" s="1" t="s">
        <v>258</v>
      </c>
      <c r="B3011" s="1">
        <v>1.0</v>
      </c>
      <c r="C3011" s="1" t="s">
        <v>7248</v>
      </c>
      <c r="D3011" s="1" t="s">
        <v>7249</v>
      </c>
      <c r="E3011" s="1" t="s">
        <v>10</v>
      </c>
      <c r="F3011" s="1" t="s">
        <v>11</v>
      </c>
      <c r="G3011" s="1" t="str">
        <f>IFERROR(__xludf.DUMMYFUNCTION("GOOGLETRANSLATE(D3011,""fr"",""en"")"),"#VALUE!")</f>
        <v>#VALUE!</v>
      </c>
    </row>
    <row r="3012" ht="15.75" customHeight="1">
      <c r="A3012" s="1" t="s">
        <v>179</v>
      </c>
      <c r="B3012" s="1">
        <v>4.0</v>
      </c>
      <c r="C3012" s="1" t="s">
        <v>7250</v>
      </c>
      <c r="D3012" s="1" t="s">
        <v>7251</v>
      </c>
      <c r="E3012" s="1" t="s">
        <v>65</v>
      </c>
      <c r="F3012" s="1" t="s">
        <v>66</v>
      </c>
      <c r="G3012" s="1" t="str">
        <f>IFERROR(__xludf.DUMMYFUNCTION("GOOGLETRANSLATE(D3012,""fr"",""en"")"),"#VALUE!")</f>
        <v>#VALUE!</v>
      </c>
    </row>
    <row r="3013" ht="15.75" customHeight="1">
      <c r="A3013" s="1" t="s">
        <v>2109</v>
      </c>
      <c r="B3013" s="1">
        <v>5.0</v>
      </c>
      <c r="C3013" s="1" t="s">
        <v>7252</v>
      </c>
      <c r="D3013" s="1" t="s">
        <v>7253</v>
      </c>
      <c r="E3013" s="1" t="s">
        <v>10</v>
      </c>
      <c r="F3013" s="1" t="s">
        <v>11</v>
      </c>
      <c r="G3013" s="1" t="str">
        <f>IFERROR(__xludf.DUMMYFUNCTION("GOOGLETRANSLATE(D3013,""fr"",""en"")"),"#VALUE!")</f>
        <v>#VALUE!</v>
      </c>
    </row>
    <row r="3014" ht="15.75" customHeight="1">
      <c r="A3014" s="1" t="s">
        <v>7254</v>
      </c>
      <c r="B3014" s="1">
        <v>1.0</v>
      </c>
      <c r="C3014" s="1" t="s">
        <v>7255</v>
      </c>
      <c r="D3014" s="1" t="s">
        <v>7256</v>
      </c>
      <c r="E3014" s="1" t="s">
        <v>47</v>
      </c>
      <c r="F3014" s="1" t="s">
        <v>48</v>
      </c>
      <c r="G3014" s="1" t="str">
        <f>IFERROR(__xludf.DUMMYFUNCTION("GOOGLETRANSLATE(D3014,""fr"",""en"")"),"#VALUE!")</f>
        <v>#VALUE!</v>
      </c>
    </row>
    <row r="3015" ht="15.75" customHeight="1">
      <c r="A3015" s="1" t="s">
        <v>274</v>
      </c>
      <c r="B3015" s="1">
        <v>5.0</v>
      </c>
      <c r="C3015" s="1" t="s">
        <v>7257</v>
      </c>
      <c r="D3015" s="1" t="s">
        <v>7258</v>
      </c>
      <c r="E3015" s="1" t="s">
        <v>21</v>
      </c>
      <c r="F3015" s="1" t="s">
        <v>11</v>
      </c>
      <c r="G3015" s="1" t="str">
        <f>IFERROR(__xludf.DUMMYFUNCTION("GOOGLETRANSLATE(D3015,""fr"",""en"")"),"#VALUE!")</f>
        <v>#VALUE!</v>
      </c>
    </row>
    <row r="3016" ht="15.75" customHeight="1">
      <c r="A3016" s="1" t="s">
        <v>597</v>
      </c>
      <c r="B3016" s="1">
        <v>5.0</v>
      </c>
      <c r="C3016" s="1" t="s">
        <v>7259</v>
      </c>
      <c r="D3016" s="1" t="s">
        <v>7260</v>
      </c>
      <c r="E3016" s="1" t="s">
        <v>614</v>
      </c>
      <c r="F3016" s="1" t="s">
        <v>30</v>
      </c>
      <c r="G3016" s="1" t="str">
        <f>IFERROR(__xludf.DUMMYFUNCTION("GOOGLETRANSLATE(D3016,""fr"",""en"")"),"#VALUE!")</f>
        <v>#VALUE!</v>
      </c>
    </row>
    <row r="3017" ht="15.75" customHeight="1">
      <c r="A3017" s="1" t="s">
        <v>1934</v>
      </c>
      <c r="B3017" s="1">
        <v>4.0</v>
      </c>
      <c r="C3017" s="1" t="s">
        <v>7261</v>
      </c>
      <c r="D3017" s="1" t="s">
        <v>7262</v>
      </c>
      <c r="E3017" s="1" t="s">
        <v>21</v>
      </c>
      <c r="F3017" s="1" t="s">
        <v>11</v>
      </c>
      <c r="G3017" s="1" t="str">
        <f>IFERROR(__xludf.DUMMYFUNCTION("GOOGLETRANSLATE(D3017,""fr"",""en"")"),"#VALUE!")</f>
        <v>#VALUE!</v>
      </c>
    </row>
    <row r="3018" ht="15.75" customHeight="1">
      <c r="A3018" s="1" t="s">
        <v>274</v>
      </c>
      <c r="B3018" s="1">
        <v>4.0</v>
      </c>
      <c r="C3018" s="1" t="s">
        <v>7263</v>
      </c>
      <c r="D3018" s="1" t="s">
        <v>7264</v>
      </c>
      <c r="E3018" s="1" t="s">
        <v>10</v>
      </c>
      <c r="F3018" s="1" t="s">
        <v>11</v>
      </c>
      <c r="G3018" s="1" t="str">
        <f>IFERROR(__xludf.DUMMYFUNCTION("GOOGLETRANSLATE(D3018,""fr"",""en"")"),"#VALUE!")</f>
        <v>#VALUE!</v>
      </c>
    </row>
    <row r="3019" ht="15.75" customHeight="1">
      <c r="A3019" s="1" t="s">
        <v>1390</v>
      </c>
      <c r="B3019" s="1">
        <v>1.0</v>
      </c>
      <c r="C3019" s="1" t="s">
        <v>7265</v>
      </c>
      <c r="D3019" s="1" t="s">
        <v>7266</v>
      </c>
      <c r="E3019" s="1" t="s">
        <v>296</v>
      </c>
      <c r="F3019" s="1" t="s">
        <v>11</v>
      </c>
      <c r="G3019" s="1" t="str">
        <f>IFERROR(__xludf.DUMMYFUNCTION("GOOGLETRANSLATE(D3019,""fr"",""en"")"),"#VALUE!")</f>
        <v>#VALUE!</v>
      </c>
    </row>
    <row r="3020" ht="15.75" customHeight="1">
      <c r="A3020" s="1" t="s">
        <v>4578</v>
      </c>
      <c r="B3020" s="1">
        <v>2.0</v>
      </c>
      <c r="C3020" s="1" t="s">
        <v>7267</v>
      </c>
      <c r="D3020" s="1" t="s">
        <v>7268</v>
      </c>
      <c r="E3020" s="1" t="s">
        <v>10</v>
      </c>
      <c r="F3020" s="1" t="s">
        <v>110</v>
      </c>
      <c r="G3020" s="1" t="str">
        <f>IFERROR(__xludf.DUMMYFUNCTION("GOOGLETRANSLATE(D3020,""fr"",""en"")"),"#VALUE!")</f>
        <v>#VALUE!</v>
      </c>
    </row>
    <row r="3021" ht="15.75" customHeight="1">
      <c r="A3021" s="1" t="s">
        <v>2272</v>
      </c>
      <c r="B3021" s="1">
        <v>3.0</v>
      </c>
      <c r="C3021" s="1" t="s">
        <v>7269</v>
      </c>
      <c r="D3021" s="1" t="s">
        <v>7270</v>
      </c>
      <c r="E3021" s="1" t="s">
        <v>10</v>
      </c>
      <c r="F3021" s="1" t="s">
        <v>11</v>
      </c>
      <c r="G3021" s="1" t="str">
        <f>IFERROR(__xludf.DUMMYFUNCTION("GOOGLETRANSLATE(D3021,""fr"",""en"")"),"#VALUE!")</f>
        <v>#VALUE!</v>
      </c>
    </row>
    <row r="3022" ht="15.75" customHeight="1">
      <c r="A3022" s="1" t="s">
        <v>7271</v>
      </c>
      <c r="B3022" s="1">
        <v>1.0</v>
      </c>
      <c r="C3022" s="1" t="s">
        <v>7272</v>
      </c>
      <c r="D3022" s="1" t="s">
        <v>7273</v>
      </c>
      <c r="E3022" s="1" t="s">
        <v>10</v>
      </c>
      <c r="F3022" s="1" t="s">
        <v>11</v>
      </c>
      <c r="G3022" s="1" t="str">
        <f>IFERROR(__xludf.DUMMYFUNCTION("GOOGLETRANSLATE(D3022,""fr"",""en"")"),"#VALUE!")</f>
        <v>#VALUE!</v>
      </c>
    </row>
    <row r="3023" ht="15.75" customHeight="1">
      <c r="A3023" s="1" t="s">
        <v>741</v>
      </c>
      <c r="B3023" s="1">
        <v>5.0</v>
      </c>
      <c r="C3023" s="1" t="s">
        <v>7274</v>
      </c>
      <c r="D3023" s="1" t="s">
        <v>7275</v>
      </c>
      <c r="E3023" s="1" t="s">
        <v>176</v>
      </c>
      <c r="F3023" s="1" t="s">
        <v>66</v>
      </c>
      <c r="G3023" s="1" t="str">
        <f>IFERROR(__xludf.DUMMYFUNCTION("GOOGLETRANSLATE(D3023,""fr"",""en"")"),"#VALUE!")</f>
        <v>#VALUE!</v>
      </c>
    </row>
    <row r="3024" ht="15.75" customHeight="1">
      <c r="A3024" s="1" t="s">
        <v>1306</v>
      </c>
      <c r="B3024" s="1">
        <v>2.0</v>
      </c>
      <c r="C3024" s="1" t="s">
        <v>7276</v>
      </c>
      <c r="D3024" s="1" t="s">
        <v>7277</v>
      </c>
      <c r="E3024" s="1" t="s">
        <v>296</v>
      </c>
      <c r="F3024" s="1" t="s">
        <v>11</v>
      </c>
      <c r="G3024" s="1" t="str">
        <f>IFERROR(__xludf.DUMMYFUNCTION("GOOGLETRANSLATE(D3024,""fr"",""en"")"),"#VALUE!")</f>
        <v>#VALUE!</v>
      </c>
    </row>
    <row r="3025" ht="15.75" customHeight="1">
      <c r="A3025" s="1" t="s">
        <v>5404</v>
      </c>
      <c r="B3025" s="1">
        <v>1.0</v>
      </c>
      <c r="C3025" s="1" t="s">
        <v>7278</v>
      </c>
      <c r="D3025" s="1" t="s">
        <v>7279</v>
      </c>
      <c r="E3025" s="1" t="s">
        <v>109</v>
      </c>
      <c r="F3025" s="1" t="s">
        <v>11</v>
      </c>
      <c r="G3025" s="1" t="str">
        <f>IFERROR(__xludf.DUMMYFUNCTION("GOOGLETRANSLATE(D3025,""fr"",""en"")"),"#VALUE!")</f>
        <v>#VALUE!</v>
      </c>
    </row>
    <row r="3026" ht="15.75" customHeight="1">
      <c r="A3026" s="1" t="s">
        <v>7280</v>
      </c>
      <c r="B3026" s="1">
        <v>2.0</v>
      </c>
      <c r="C3026" s="1" t="s">
        <v>7281</v>
      </c>
      <c r="D3026" s="1" t="s">
        <v>7282</v>
      </c>
      <c r="E3026" s="1" t="s">
        <v>34</v>
      </c>
      <c r="F3026" s="1" t="s">
        <v>84</v>
      </c>
      <c r="G3026" s="1" t="str">
        <f>IFERROR(__xludf.DUMMYFUNCTION("GOOGLETRANSLATE(D3026,""fr"",""en"")"),"#VALUE!")</f>
        <v>#VALUE!</v>
      </c>
    </row>
    <row r="3027" ht="15.75" customHeight="1">
      <c r="A3027" s="1" t="s">
        <v>7283</v>
      </c>
      <c r="B3027" s="1">
        <v>1.0</v>
      </c>
      <c r="C3027" s="1" t="s">
        <v>7284</v>
      </c>
      <c r="D3027" s="1" t="s">
        <v>7285</v>
      </c>
      <c r="E3027" s="1" t="s">
        <v>423</v>
      </c>
      <c r="F3027" s="1" t="s">
        <v>30</v>
      </c>
      <c r="G3027" s="1" t="str">
        <f>IFERROR(__xludf.DUMMYFUNCTION("GOOGLETRANSLATE(D3027,""fr"",""en"")"),"#VALUE!")</f>
        <v>#VALUE!</v>
      </c>
    </row>
    <row r="3028" ht="15.75" customHeight="1">
      <c r="A3028" s="1" t="s">
        <v>816</v>
      </c>
      <c r="B3028" s="1">
        <v>2.0</v>
      </c>
      <c r="C3028" s="1" t="s">
        <v>7286</v>
      </c>
      <c r="D3028" s="1" t="s">
        <v>7287</v>
      </c>
      <c r="E3028" s="1" t="s">
        <v>750</v>
      </c>
      <c r="F3028" s="1" t="s">
        <v>110</v>
      </c>
      <c r="G3028" s="1" t="str">
        <f>IFERROR(__xludf.DUMMYFUNCTION("GOOGLETRANSLATE(D3028,""fr"",""en"")"),"#VALUE!")</f>
        <v>#VALUE!</v>
      </c>
    </row>
    <row r="3029" ht="15.75" customHeight="1">
      <c r="A3029" s="1" t="s">
        <v>338</v>
      </c>
      <c r="B3029" s="1">
        <v>3.0</v>
      </c>
      <c r="C3029" s="1" t="s">
        <v>7288</v>
      </c>
      <c r="D3029" s="1" t="s">
        <v>7289</v>
      </c>
      <c r="E3029" s="1" t="s">
        <v>10</v>
      </c>
      <c r="F3029" s="1" t="s">
        <v>11</v>
      </c>
      <c r="G3029" s="1" t="str">
        <f>IFERROR(__xludf.DUMMYFUNCTION("GOOGLETRANSLATE(D3029,""fr"",""en"")"),"#VALUE!")</f>
        <v>#VALUE!</v>
      </c>
    </row>
    <row r="3030" ht="15.75" customHeight="1">
      <c r="A3030" s="1" t="s">
        <v>3850</v>
      </c>
      <c r="B3030" s="1">
        <v>4.0</v>
      </c>
      <c r="C3030" s="1" t="s">
        <v>7290</v>
      </c>
      <c r="D3030" s="1" t="s">
        <v>7291</v>
      </c>
      <c r="E3030" s="1" t="s">
        <v>484</v>
      </c>
      <c r="F3030" s="1" t="s">
        <v>30</v>
      </c>
      <c r="G3030" s="1" t="str">
        <f>IFERROR(__xludf.DUMMYFUNCTION("GOOGLETRANSLATE(D3030,""fr"",""en"")"),"#VALUE!")</f>
        <v>#VALUE!</v>
      </c>
    </row>
    <row r="3031" ht="15.75" customHeight="1">
      <c r="A3031" s="1" t="s">
        <v>370</v>
      </c>
      <c r="B3031" s="1">
        <v>2.0</v>
      </c>
      <c r="C3031" s="1" t="s">
        <v>7292</v>
      </c>
      <c r="D3031" s="1" t="s">
        <v>7293</v>
      </c>
      <c r="E3031" s="1" t="s">
        <v>109</v>
      </c>
      <c r="F3031" s="1" t="s">
        <v>11</v>
      </c>
      <c r="G3031" s="1" t="str">
        <f>IFERROR(__xludf.DUMMYFUNCTION("GOOGLETRANSLATE(D3031,""fr"",""en"")"),"#VALUE!")</f>
        <v>#VALUE!</v>
      </c>
    </row>
    <row r="3032" ht="15.75" customHeight="1">
      <c r="A3032" s="1" t="s">
        <v>866</v>
      </c>
      <c r="B3032" s="1">
        <v>4.0</v>
      </c>
      <c r="C3032" s="1" t="s">
        <v>7294</v>
      </c>
      <c r="D3032" s="1" t="s">
        <v>7295</v>
      </c>
      <c r="E3032" s="1" t="s">
        <v>10</v>
      </c>
      <c r="F3032" s="1" t="s">
        <v>11</v>
      </c>
      <c r="G3032" s="1" t="str">
        <f>IFERROR(__xludf.DUMMYFUNCTION("GOOGLETRANSLATE(D3032,""fr"",""en"")"),"#VALUE!")</f>
        <v>#VALUE!</v>
      </c>
    </row>
    <row r="3033" ht="15.75" customHeight="1">
      <c r="A3033" s="1" t="s">
        <v>988</v>
      </c>
      <c r="B3033" s="1">
        <v>3.0</v>
      </c>
      <c r="C3033" s="1" t="s">
        <v>7296</v>
      </c>
      <c r="D3033" s="1" t="s">
        <v>7297</v>
      </c>
      <c r="E3033" s="1" t="s">
        <v>21</v>
      </c>
      <c r="F3033" s="1" t="s">
        <v>11</v>
      </c>
      <c r="G3033" s="1" t="str">
        <f>IFERROR(__xludf.DUMMYFUNCTION("GOOGLETRANSLATE(D3033,""fr"",""en"")"),"#VALUE!")</f>
        <v>#VALUE!</v>
      </c>
    </row>
    <row r="3034" ht="15.75" customHeight="1">
      <c r="A3034" s="1" t="s">
        <v>2967</v>
      </c>
      <c r="B3034" s="1">
        <v>1.0</v>
      </c>
      <c r="C3034" s="1" t="s">
        <v>7298</v>
      </c>
      <c r="D3034" s="1" t="s">
        <v>7299</v>
      </c>
      <c r="E3034" s="1" t="s">
        <v>1192</v>
      </c>
      <c r="F3034" s="1" t="s">
        <v>39</v>
      </c>
      <c r="G3034" s="1" t="str">
        <f>IFERROR(__xludf.DUMMYFUNCTION("GOOGLETRANSLATE(D3034,""fr"",""en"")"),"#VALUE!")</f>
        <v>#VALUE!</v>
      </c>
    </row>
    <row r="3035" ht="15.75" customHeight="1">
      <c r="A3035" s="1" t="s">
        <v>4937</v>
      </c>
      <c r="B3035" s="1">
        <v>2.0</v>
      </c>
      <c r="C3035" s="1" t="s">
        <v>7300</v>
      </c>
      <c r="D3035" s="1" t="s">
        <v>7301</v>
      </c>
      <c r="E3035" s="1" t="s">
        <v>10</v>
      </c>
      <c r="F3035" s="1" t="s">
        <v>11</v>
      </c>
      <c r="G3035" s="1" t="str">
        <f>IFERROR(__xludf.DUMMYFUNCTION("GOOGLETRANSLATE(D3035,""fr"",""en"")"),"#VALUE!")</f>
        <v>#VALUE!</v>
      </c>
    </row>
    <row r="3036" ht="15.75" customHeight="1">
      <c r="A3036" s="1" t="s">
        <v>2081</v>
      </c>
      <c r="B3036" s="1">
        <v>1.0</v>
      </c>
      <c r="C3036" s="1" t="s">
        <v>7302</v>
      </c>
      <c r="D3036" s="1" t="s">
        <v>7303</v>
      </c>
      <c r="E3036" s="1" t="s">
        <v>109</v>
      </c>
      <c r="F3036" s="1" t="s">
        <v>110</v>
      </c>
      <c r="G3036" s="1" t="str">
        <f>IFERROR(__xludf.DUMMYFUNCTION("GOOGLETRANSLATE(D3036,""fr"",""en"")"),"#VALUE!")</f>
        <v>#VALUE!</v>
      </c>
    </row>
    <row r="3037" ht="15.75" customHeight="1">
      <c r="A3037" s="1" t="s">
        <v>4123</v>
      </c>
      <c r="B3037" s="1">
        <v>1.0</v>
      </c>
      <c r="C3037" s="1" t="s">
        <v>7304</v>
      </c>
      <c r="D3037" s="1" t="s">
        <v>7305</v>
      </c>
      <c r="E3037" s="1" t="s">
        <v>125</v>
      </c>
      <c r="F3037" s="1" t="s">
        <v>11</v>
      </c>
      <c r="G3037" s="1" t="str">
        <f>IFERROR(__xludf.DUMMYFUNCTION("GOOGLETRANSLATE(D3037,""fr"",""en"")"),"#VALUE!")</f>
        <v>#VALUE!</v>
      </c>
    </row>
    <row r="3038" ht="15.75" customHeight="1">
      <c r="A3038" s="1" t="s">
        <v>7306</v>
      </c>
      <c r="B3038" s="1">
        <v>1.0</v>
      </c>
      <c r="C3038" s="1" t="s">
        <v>7307</v>
      </c>
      <c r="D3038" s="1" t="s">
        <v>7308</v>
      </c>
      <c r="E3038" s="1" t="s">
        <v>125</v>
      </c>
      <c r="F3038" s="1" t="s">
        <v>11</v>
      </c>
      <c r="G3038" s="1" t="str">
        <f>IFERROR(__xludf.DUMMYFUNCTION("GOOGLETRANSLATE(D3038,""fr"",""en"")"),"#VALUE!")</f>
        <v>#VALUE!</v>
      </c>
    </row>
    <row r="3039" ht="15.75" customHeight="1">
      <c r="A3039" s="1" t="s">
        <v>439</v>
      </c>
      <c r="B3039" s="1">
        <v>3.0</v>
      </c>
      <c r="C3039" s="1" t="s">
        <v>7309</v>
      </c>
      <c r="D3039" s="1" t="s">
        <v>7310</v>
      </c>
      <c r="E3039" s="1" t="s">
        <v>10</v>
      </c>
      <c r="F3039" s="1" t="s">
        <v>11</v>
      </c>
      <c r="G3039" s="1" t="str">
        <f>IFERROR(__xludf.DUMMYFUNCTION("GOOGLETRANSLATE(D3039,""fr"",""en"")"),"#VALUE!")</f>
        <v>#VALUE!</v>
      </c>
    </row>
    <row r="3040" ht="15.75" customHeight="1">
      <c r="A3040" s="1" t="s">
        <v>1421</v>
      </c>
      <c r="B3040" s="1">
        <v>5.0</v>
      </c>
      <c r="C3040" s="1" t="s">
        <v>7311</v>
      </c>
      <c r="D3040" s="1" t="s">
        <v>7312</v>
      </c>
      <c r="E3040" s="1" t="s">
        <v>10</v>
      </c>
      <c r="F3040" s="1" t="s">
        <v>11</v>
      </c>
      <c r="G3040" s="1" t="str">
        <f>IFERROR(__xludf.DUMMYFUNCTION("GOOGLETRANSLATE(D3040,""fr"",""en"")"),"#VALUE!")</f>
        <v>#VALUE!</v>
      </c>
    </row>
    <row r="3041" ht="15.75" customHeight="1">
      <c r="A3041" s="1" t="s">
        <v>1738</v>
      </c>
      <c r="B3041" s="1">
        <v>2.0</v>
      </c>
      <c r="C3041" s="1" t="s">
        <v>7313</v>
      </c>
      <c r="D3041" s="1" t="s">
        <v>7314</v>
      </c>
      <c r="E3041" s="1" t="s">
        <v>176</v>
      </c>
      <c r="F3041" s="1" t="s">
        <v>66</v>
      </c>
      <c r="G3041" s="1" t="str">
        <f>IFERROR(__xludf.DUMMYFUNCTION("GOOGLETRANSLATE(D3041,""fr"",""en"")"),"#VALUE!")</f>
        <v>#VALUE!</v>
      </c>
    </row>
    <row r="3042" ht="15.75" customHeight="1">
      <c r="A3042" s="1" t="s">
        <v>707</v>
      </c>
      <c r="B3042" s="1">
        <v>4.0</v>
      </c>
      <c r="C3042" s="1" t="s">
        <v>7315</v>
      </c>
      <c r="D3042" s="1" t="s">
        <v>7316</v>
      </c>
      <c r="E3042" s="1" t="s">
        <v>10</v>
      </c>
      <c r="F3042" s="1" t="s">
        <v>11</v>
      </c>
      <c r="G3042" s="1" t="str">
        <f>IFERROR(__xludf.DUMMYFUNCTION("GOOGLETRANSLATE(D3042,""fr"",""en"")"),"#VALUE!")</f>
        <v>#VALUE!</v>
      </c>
    </row>
    <row r="3043" ht="15.75" customHeight="1">
      <c r="A3043" s="1" t="s">
        <v>7317</v>
      </c>
      <c r="B3043" s="1">
        <v>3.0</v>
      </c>
      <c r="C3043" s="1" t="s">
        <v>7318</v>
      </c>
      <c r="D3043" s="1" t="s">
        <v>7319</v>
      </c>
      <c r="E3043" s="1" t="s">
        <v>280</v>
      </c>
      <c r="F3043" s="1" t="s">
        <v>11</v>
      </c>
      <c r="G3043" s="1" t="str">
        <f>IFERROR(__xludf.DUMMYFUNCTION("GOOGLETRANSLATE(D3043,""fr"",""en"")"),"#VALUE!")</f>
        <v>#VALUE!</v>
      </c>
    </row>
    <row r="3044" ht="15.75" customHeight="1">
      <c r="A3044" s="1" t="s">
        <v>7320</v>
      </c>
      <c r="B3044" s="1">
        <v>1.0</v>
      </c>
      <c r="C3044" s="1" t="s">
        <v>7321</v>
      </c>
      <c r="D3044" s="1" t="s">
        <v>7322</v>
      </c>
      <c r="E3044" s="1" t="s">
        <v>292</v>
      </c>
      <c r="F3044" s="1" t="s">
        <v>11</v>
      </c>
      <c r="G3044" s="1" t="str">
        <f>IFERROR(__xludf.DUMMYFUNCTION("GOOGLETRANSLATE(D3044,""fr"",""en"")"),"#VALUE!")</f>
        <v>#VALUE!</v>
      </c>
    </row>
    <row r="3045" ht="15.75" customHeight="1">
      <c r="A3045" s="1" t="s">
        <v>4225</v>
      </c>
      <c r="B3045" s="1">
        <v>1.0</v>
      </c>
      <c r="C3045" s="1" t="s">
        <v>7323</v>
      </c>
      <c r="D3045" s="1" t="s">
        <v>7324</v>
      </c>
      <c r="E3045" s="1" t="s">
        <v>21</v>
      </c>
      <c r="F3045" s="1" t="s">
        <v>11</v>
      </c>
      <c r="G3045" s="1" t="str">
        <f>IFERROR(__xludf.DUMMYFUNCTION("GOOGLETRANSLATE(D3045,""fr"",""en"")"),"#VALUE!")</f>
        <v>#VALUE!</v>
      </c>
    </row>
    <row r="3046" ht="15.75" customHeight="1">
      <c r="A3046" s="1" t="s">
        <v>1693</v>
      </c>
      <c r="B3046" s="1">
        <v>4.0</v>
      </c>
      <c r="C3046" s="1" t="s">
        <v>7325</v>
      </c>
      <c r="D3046" s="1" t="s">
        <v>7326</v>
      </c>
      <c r="E3046" s="1" t="s">
        <v>21</v>
      </c>
      <c r="F3046" s="1" t="s">
        <v>11</v>
      </c>
      <c r="G3046" s="1" t="str">
        <f>IFERROR(__xludf.DUMMYFUNCTION("GOOGLETRANSLATE(D3046,""fr"",""en"")"),"#VALUE!")</f>
        <v>#VALUE!</v>
      </c>
    </row>
    <row r="3047" ht="15.75" customHeight="1">
      <c r="A3047" s="1" t="s">
        <v>7327</v>
      </c>
      <c r="B3047" s="1">
        <v>1.0</v>
      </c>
      <c r="C3047" s="1" t="s">
        <v>7328</v>
      </c>
      <c r="D3047" s="1" t="s">
        <v>7329</v>
      </c>
      <c r="E3047" s="1" t="s">
        <v>103</v>
      </c>
      <c r="F3047" s="1" t="s">
        <v>48</v>
      </c>
      <c r="G3047" s="1" t="str">
        <f>IFERROR(__xludf.DUMMYFUNCTION("GOOGLETRANSLATE(D3047,""fr"",""en"")"),"#VALUE!")</f>
        <v>#VALUE!</v>
      </c>
    </row>
    <row r="3048" ht="15.75" customHeight="1">
      <c r="A3048" s="1" t="s">
        <v>7330</v>
      </c>
      <c r="B3048" s="1">
        <v>1.0</v>
      </c>
      <c r="C3048" s="1" t="s">
        <v>7331</v>
      </c>
      <c r="D3048" s="1" t="s">
        <v>7332</v>
      </c>
      <c r="E3048" s="1" t="s">
        <v>21</v>
      </c>
      <c r="F3048" s="1" t="s">
        <v>11</v>
      </c>
      <c r="G3048" s="1" t="str">
        <f>IFERROR(__xludf.DUMMYFUNCTION("GOOGLETRANSLATE(D3048,""fr"",""en"")"),"#VALUE!")</f>
        <v>#VALUE!</v>
      </c>
    </row>
    <row r="3049" ht="15.75" customHeight="1">
      <c r="A3049" s="1" t="s">
        <v>1439</v>
      </c>
      <c r="B3049" s="1">
        <v>5.0</v>
      </c>
      <c r="C3049" s="1" t="s">
        <v>7333</v>
      </c>
      <c r="D3049" s="1" t="s">
        <v>7334</v>
      </c>
      <c r="E3049" s="1" t="s">
        <v>21</v>
      </c>
      <c r="F3049" s="1" t="s">
        <v>11</v>
      </c>
      <c r="G3049" s="1" t="str">
        <f>IFERROR(__xludf.DUMMYFUNCTION("GOOGLETRANSLATE(D3049,""fr"",""en"")"),"#VALUE!")</f>
        <v>#VALUE!</v>
      </c>
    </row>
    <row r="3050" ht="15.75" customHeight="1">
      <c r="A3050" s="1" t="s">
        <v>2215</v>
      </c>
      <c r="B3050" s="1">
        <v>2.0</v>
      </c>
      <c r="C3050" s="1" t="s">
        <v>7335</v>
      </c>
      <c r="D3050" s="1" t="s">
        <v>7336</v>
      </c>
      <c r="E3050" s="1" t="s">
        <v>43</v>
      </c>
      <c r="F3050" s="1" t="s">
        <v>30</v>
      </c>
      <c r="G3050" s="1" t="str">
        <f>IFERROR(__xludf.DUMMYFUNCTION("GOOGLETRANSLATE(D3050,""fr"",""en"")"),"#VALUE!")</f>
        <v>#VALUE!</v>
      </c>
    </row>
    <row r="3051" ht="15.75" customHeight="1">
      <c r="A3051" s="1" t="s">
        <v>3285</v>
      </c>
      <c r="B3051" s="1">
        <v>2.0</v>
      </c>
      <c r="C3051" s="1" t="s">
        <v>7337</v>
      </c>
      <c r="D3051" s="1" t="s">
        <v>7338</v>
      </c>
      <c r="E3051" s="1" t="s">
        <v>176</v>
      </c>
      <c r="F3051" s="1" t="s">
        <v>66</v>
      </c>
      <c r="G3051" s="1" t="str">
        <f>IFERROR(__xludf.DUMMYFUNCTION("GOOGLETRANSLATE(D3051,""fr"",""en"")"),"#VALUE!")</f>
        <v>#VALUE!</v>
      </c>
    </row>
    <row r="3052" ht="15.75" customHeight="1">
      <c r="A3052" s="1" t="s">
        <v>3129</v>
      </c>
      <c r="B3052" s="1">
        <v>2.0</v>
      </c>
      <c r="C3052" s="1" t="s">
        <v>7339</v>
      </c>
      <c r="D3052" s="1" t="s">
        <v>7340</v>
      </c>
      <c r="E3052" s="1" t="s">
        <v>10</v>
      </c>
      <c r="F3052" s="1" t="s">
        <v>11</v>
      </c>
      <c r="G3052" s="1" t="str">
        <f>IFERROR(__xludf.DUMMYFUNCTION("GOOGLETRANSLATE(D3052,""fr"",""en"")"),"#VALUE!")</f>
        <v>#VALUE!</v>
      </c>
    </row>
    <row r="3053" ht="15.75" customHeight="1">
      <c r="A3053" s="1" t="s">
        <v>7341</v>
      </c>
      <c r="B3053" s="1">
        <v>5.0</v>
      </c>
      <c r="C3053" s="1" t="s">
        <v>7342</v>
      </c>
      <c r="D3053" s="1" t="s">
        <v>7343</v>
      </c>
      <c r="E3053" s="1" t="s">
        <v>73</v>
      </c>
      <c r="F3053" s="1" t="s">
        <v>30</v>
      </c>
      <c r="G3053" s="1" t="str">
        <f>IFERROR(__xludf.DUMMYFUNCTION("GOOGLETRANSLATE(D3053,""fr"",""en"")"),"#VALUE!")</f>
        <v>#VALUE!</v>
      </c>
    </row>
    <row r="3054" ht="15.75" customHeight="1">
      <c r="A3054" s="1" t="s">
        <v>744</v>
      </c>
      <c r="B3054" s="1">
        <v>3.0</v>
      </c>
      <c r="C3054" s="1" t="s">
        <v>7344</v>
      </c>
      <c r="D3054" s="1" t="s">
        <v>7345</v>
      </c>
      <c r="E3054" s="1" t="s">
        <v>29</v>
      </c>
      <c r="F3054" s="1" t="s">
        <v>30</v>
      </c>
      <c r="G3054" s="1" t="str">
        <f>IFERROR(__xludf.DUMMYFUNCTION("GOOGLETRANSLATE(D3054,""fr"",""en"")"),"#VALUE!")</f>
        <v>#VALUE!</v>
      </c>
    </row>
    <row r="3055" ht="15.75" customHeight="1">
      <c r="A3055" s="1" t="s">
        <v>4242</v>
      </c>
      <c r="B3055" s="1">
        <v>2.0</v>
      </c>
      <c r="C3055" s="1" t="s">
        <v>7346</v>
      </c>
      <c r="D3055" s="1" t="s">
        <v>7347</v>
      </c>
      <c r="E3055" s="1" t="s">
        <v>10</v>
      </c>
      <c r="F3055" s="1" t="s">
        <v>11</v>
      </c>
      <c r="G3055" s="1" t="str">
        <f>IFERROR(__xludf.DUMMYFUNCTION("GOOGLETRANSLATE(D3055,""fr"",""en"")"),"#VALUE!")</f>
        <v>#VALUE!</v>
      </c>
    </row>
    <row r="3056" ht="15.75" customHeight="1">
      <c r="A3056" s="1" t="s">
        <v>899</v>
      </c>
      <c r="B3056" s="1">
        <v>3.0</v>
      </c>
      <c r="C3056" s="1" t="s">
        <v>7348</v>
      </c>
      <c r="D3056" s="1" t="s">
        <v>7349</v>
      </c>
      <c r="E3056" s="1" t="s">
        <v>10</v>
      </c>
      <c r="F3056" s="1" t="s">
        <v>11</v>
      </c>
      <c r="G3056" s="1" t="str">
        <f>IFERROR(__xludf.DUMMYFUNCTION("GOOGLETRANSLATE(D3056,""fr"",""en"")"),"#VALUE!")</f>
        <v>#VALUE!</v>
      </c>
    </row>
    <row r="3057" ht="15.75" customHeight="1">
      <c r="A3057" s="1" t="s">
        <v>4275</v>
      </c>
      <c r="B3057" s="1">
        <v>4.0</v>
      </c>
      <c r="C3057" s="1" t="s">
        <v>7350</v>
      </c>
      <c r="D3057" s="1" t="s">
        <v>7351</v>
      </c>
      <c r="E3057" s="1" t="s">
        <v>423</v>
      </c>
      <c r="F3057" s="1" t="s">
        <v>30</v>
      </c>
      <c r="G3057" s="1" t="str">
        <f>IFERROR(__xludf.DUMMYFUNCTION("GOOGLETRANSLATE(D3057,""fr"",""en"")"),"#VALUE!")</f>
        <v>#VALUE!</v>
      </c>
    </row>
    <row r="3058" ht="15.75" customHeight="1">
      <c r="A3058" s="1" t="s">
        <v>236</v>
      </c>
      <c r="B3058" s="1">
        <v>5.0</v>
      </c>
      <c r="C3058" s="1" t="s">
        <v>7352</v>
      </c>
      <c r="D3058" s="1" t="s">
        <v>7353</v>
      </c>
      <c r="E3058" s="1" t="s">
        <v>10</v>
      </c>
      <c r="F3058" s="1" t="s">
        <v>11</v>
      </c>
      <c r="G3058" s="1" t="str">
        <f>IFERROR(__xludf.DUMMYFUNCTION("GOOGLETRANSLATE(D3058,""fr"",""en"")"),"#VALUE!")</f>
        <v>#VALUE!</v>
      </c>
    </row>
    <row r="3059" ht="15.75" customHeight="1">
      <c r="A3059" s="1" t="s">
        <v>678</v>
      </c>
      <c r="B3059" s="1">
        <v>3.0</v>
      </c>
      <c r="C3059" s="1" t="s">
        <v>7354</v>
      </c>
      <c r="D3059" s="1" t="s">
        <v>7355</v>
      </c>
      <c r="E3059" s="1" t="s">
        <v>21</v>
      </c>
      <c r="F3059" s="1" t="s">
        <v>11</v>
      </c>
      <c r="G3059" s="1" t="str">
        <f>IFERROR(__xludf.DUMMYFUNCTION("GOOGLETRANSLATE(D3059,""fr"",""en"")"),"#VALUE!")</f>
        <v>#VALUE!</v>
      </c>
    </row>
    <row r="3060" ht="15.75" customHeight="1">
      <c r="A3060" s="1" t="s">
        <v>7356</v>
      </c>
      <c r="B3060" s="1">
        <v>4.0</v>
      </c>
      <c r="C3060" s="1" t="s">
        <v>7357</v>
      </c>
      <c r="D3060" s="1" t="s">
        <v>7358</v>
      </c>
      <c r="E3060" s="1" t="s">
        <v>21</v>
      </c>
      <c r="F3060" s="1" t="s">
        <v>11</v>
      </c>
      <c r="G3060" s="1" t="str">
        <f>IFERROR(__xludf.DUMMYFUNCTION("GOOGLETRANSLATE(D3060,""fr"",""en"")"),"#VALUE!")</f>
        <v>#VALUE!</v>
      </c>
    </row>
    <row r="3061" ht="15.75" customHeight="1">
      <c r="A3061" s="1" t="s">
        <v>7359</v>
      </c>
      <c r="B3061" s="1">
        <v>1.0</v>
      </c>
      <c r="C3061" s="1" t="s">
        <v>7360</v>
      </c>
      <c r="D3061" s="1" t="s">
        <v>7361</v>
      </c>
      <c r="E3061" s="1" t="s">
        <v>109</v>
      </c>
      <c r="F3061" s="1" t="s">
        <v>110</v>
      </c>
      <c r="G3061" s="1" t="str">
        <f>IFERROR(__xludf.DUMMYFUNCTION("GOOGLETRANSLATE(D3061,""fr"",""en"")"),"#VALUE!")</f>
        <v>#VALUE!</v>
      </c>
    </row>
    <row r="3062" ht="15.75" customHeight="1">
      <c r="A3062" s="1" t="s">
        <v>1972</v>
      </c>
      <c r="B3062" s="1">
        <v>3.0</v>
      </c>
      <c r="C3062" s="1" t="s">
        <v>7362</v>
      </c>
      <c r="D3062" s="1" t="s">
        <v>7363</v>
      </c>
      <c r="E3062" s="1" t="s">
        <v>65</v>
      </c>
      <c r="F3062" s="1" t="s">
        <v>66</v>
      </c>
      <c r="G3062" s="1" t="str">
        <f>IFERROR(__xludf.DUMMYFUNCTION("GOOGLETRANSLATE(D3062,""fr"",""en"")"),"#VALUE!")</f>
        <v>#VALUE!</v>
      </c>
    </row>
    <row r="3063" ht="15.75" customHeight="1">
      <c r="A3063" s="1" t="s">
        <v>414</v>
      </c>
      <c r="B3063" s="1">
        <v>2.0</v>
      </c>
      <c r="C3063" s="1" t="s">
        <v>7364</v>
      </c>
      <c r="D3063" s="1" t="s">
        <v>7365</v>
      </c>
      <c r="E3063" s="1" t="s">
        <v>292</v>
      </c>
      <c r="F3063" s="1" t="s">
        <v>11</v>
      </c>
      <c r="G3063" s="1" t="str">
        <f>IFERROR(__xludf.DUMMYFUNCTION("GOOGLETRANSLATE(D3063,""fr"",""en"")"),"#VALUE!")</f>
        <v>#VALUE!</v>
      </c>
    </row>
    <row r="3064" ht="15.75" customHeight="1">
      <c r="A3064" s="1" t="s">
        <v>758</v>
      </c>
      <c r="B3064" s="1">
        <v>4.0</v>
      </c>
      <c r="C3064" s="1" t="s">
        <v>7366</v>
      </c>
      <c r="D3064" s="1" t="s">
        <v>7367</v>
      </c>
      <c r="E3064" s="1" t="s">
        <v>21</v>
      </c>
      <c r="F3064" s="1" t="s">
        <v>11</v>
      </c>
      <c r="G3064" s="1" t="str">
        <f>IFERROR(__xludf.DUMMYFUNCTION("GOOGLETRANSLATE(D3064,""fr"",""en"")"),"#VALUE!")</f>
        <v>#VALUE!</v>
      </c>
    </row>
    <row r="3065" ht="15.75" customHeight="1">
      <c r="A3065" s="1" t="s">
        <v>1172</v>
      </c>
      <c r="B3065" s="1">
        <v>4.0</v>
      </c>
      <c r="C3065" s="1" t="s">
        <v>7368</v>
      </c>
      <c r="D3065" s="1" t="s">
        <v>7369</v>
      </c>
      <c r="E3065" s="1" t="s">
        <v>10</v>
      </c>
      <c r="F3065" s="1" t="s">
        <v>11</v>
      </c>
      <c r="G3065" s="1" t="str">
        <f>IFERROR(__xludf.DUMMYFUNCTION("GOOGLETRANSLATE(D3065,""fr"",""en"")"),"#VALUE!")</f>
        <v>#VALUE!</v>
      </c>
    </row>
    <row r="3066" ht="15.75" customHeight="1">
      <c r="A3066" s="1" t="s">
        <v>7370</v>
      </c>
      <c r="B3066" s="1">
        <v>1.0</v>
      </c>
      <c r="C3066" s="1" t="s">
        <v>7371</v>
      </c>
      <c r="D3066" s="1" t="s">
        <v>7372</v>
      </c>
      <c r="E3066" s="1" t="s">
        <v>10</v>
      </c>
      <c r="F3066" s="1" t="s">
        <v>11</v>
      </c>
      <c r="G3066" s="1" t="str">
        <f>IFERROR(__xludf.DUMMYFUNCTION("GOOGLETRANSLATE(D3066,""fr"",""en"")"),"#VALUE!")</f>
        <v>#VALUE!</v>
      </c>
    </row>
    <row r="3067" ht="15.75" customHeight="1">
      <c r="A3067" s="1" t="s">
        <v>3001</v>
      </c>
      <c r="B3067" s="1">
        <v>3.0</v>
      </c>
      <c r="C3067" s="1" t="s">
        <v>7373</v>
      </c>
      <c r="D3067" s="1" t="s">
        <v>7374</v>
      </c>
      <c r="E3067" s="1" t="s">
        <v>125</v>
      </c>
      <c r="F3067" s="1" t="s">
        <v>11</v>
      </c>
      <c r="G3067" s="1" t="str">
        <f>IFERROR(__xludf.DUMMYFUNCTION("GOOGLETRANSLATE(D3067,""fr"",""en"")"),"#VALUE!")</f>
        <v>#VALUE!</v>
      </c>
    </row>
    <row r="3068" ht="15.75" customHeight="1">
      <c r="A3068" s="1" t="s">
        <v>2776</v>
      </c>
      <c r="B3068" s="1">
        <v>4.0</v>
      </c>
      <c r="C3068" s="1" t="s">
        <v>7375</v>
      </c>
      <c r="D3068" s="1" t="s">
        <v>7376</v>
      </c>
      <c r="E3068" s="1" t="s">
        <v>176</v>
      </c>
      <c r="F3068" s="1" t="s">
        <v>66</v>
      </c>
      <c r="G3068" s="1" t="str">
        <f>IFERROR(__xludf.DUMMYFUNCTION("GOOGLETRANSLATE(D3068,""fr"",""en"")"),"#VALUE!")</f>
        <v>#VALUE!</v>
      </c>
    </row>
    <row r="3069" ht="15.75" customHeight="1">
      <c r="A3069" s="1" t="s">
        <v>209</v>
      </c>
      <c r="B3069" s="1">
        <v>1.0</v>
      </c>
      <c r="C3069" s="1" t="s">
        <v>7377</v>
      </c>
      <c r="D3069" s="1" t="s">
        <v>7378</v>
      </c>
      <c r="E3069" s="1" t="s">
        <v>423</v>
      </c>
      <c r="F3069" s="1" t="s">
        <v>30</v>
      </c>
      <c r="G3069" s="1" t="str">
        <f>IFERROR(__xludf.DUMMYFUNCTION("GOOGLETRANSLATE(D3069,""fr"",""en"")"),"#VALUE!")</f>
        <v>#VALUE!</v>
      </c>
    </row>
    <row r="3070" ht="15.75" customHeight="1">
      <c r="A3070" s="1" t="s">
        <v>485</v>
      </c>
      <c r="B3070" s="1">
        <v>5.0</v>
      </c>
      <c r="C3070" s="1" t="s">
        <v>7379</v>
      </c>
      <c r="D3070" s="1" t="s">
        <v>7380</v>
      </c>
      <c r="E3070" s="1" t="s">
        <v>25</v>
      </c>
      <c r="F3070" s="1" t="s">
        <v>11</v>
      </c>
      <c r="G3070" s="1" t="str">
        <f>IFERROR(__xludf.DUMMYFUNCTION("GOOGLETRANSLATE(D3070,""fr"",""en"")"),"#VALUE!")</f>
        <v>#VALUE!</v>
      </c>
    </row>
    <row r="3071" ht="15.75" customHeight="1">
      <c r="A3071" s="1" t="s">
        <v>7381</v>
      </c>
      <c r="B3071" s="1">
        <v>1.0</v>
      </c>
      <c r="C3071" s="1" t="s">
        <v>7382</v>
      </c>
      <c r="D3071" s="1" t="s">
        <v>7383</v>
      </c>
      <c r="E3071" s="1" t="s">
        <v>575</v>
      </c>
      <c r="F3071" s="1" t="s">
        <v>84</v>
      </c>
      <c r="G3071" s="1" t="str">
        <f>IFERROR(__xludf.DUMMYFUNCTION("GOOGLETRANSLATE(D3071,""fr"",""en"")"),"#VALUE!")</f>
        <v>#VALUE!</v>
      </c>
    </row>
    <row r="3072" ht="15.75" customHeight="1">
      <c r="A3072" s="1" t="s">
        <v>1353</v>
      </c>
      <c r="B3072" s="1">
        <v>5.0</v>
      </c>
      <c r="C3072" s="1" t="s">
        <v>7384</v>
      </c>
      <c r="D3072" s="1" t="s">
        <v>7385</v>
      </c>
      <c r="E3072" s="1" t="s">
        <v>21</v>
      </c>
      <c r="F3072" s="1" t="s">
        <v>11</v>
      </c>
      <c r="G3072" s="1" t="str">
        <f>IFERROR(__xludf.DUMMYFUNCTION("GOOGLETRANSLATE(D3072,""fr"",""en"")"),"#VALUE!")</f>
        <v>#VALUE!</v>
      </c>
    </row>
    <row r="3073" ht="15.75" customHeight="1">
      <c r="A3073" s="1" t="s">
        <v>7386</v>
      </c>
      <c r="B3073" s="1">
        <v>5.0</v>
      </c>
      <c r="C3073" s="1" t="s">
        <v>7387</v>
      </c>
      <c r="D3073" s="1" t="s">
        <v>7388</v>
      </c>
      <c r="E3073" s="1" t="s">
        <v>614</v>
      </c>
      <c r="F3073" s="1" t="s">
        <v>30</v>
      </c>
      <c r="G3073" s="1" t="str">
        <f>IFERROR(__xludf.DUMMYFUNCTION("GOOGLETRANSLATE(D3073,""fr"",""en"")"),"#VALUE!")</f>
        <v>#VALUE!</v>
      </c>
    </row>
    <row r="3074" ht="15.75" customHeight="1">
      <c r="A3074" s="1" t="s">
        <v>31</v>
      </c>
      <c r="B3074" s="1">
        <v>2.0</v>
      </c>
      <c r="C3074" s="1" t="s">
        <v>7389</v>
      </c>
      <c r="D3074" s="1" t="s">
        <v>7390</v>
      </c>
      <c r="E3074" s="1" t="s">
        <v>21</v>
      </c>
      <c r="F3074" s="1" t="s">
        <v>11</v>
      </c>
      <c r="G3074" s="1" t="str">
        <f>IFERROR(__xludf.DUMMYFUNCTION("GOOGLETRANSLATE(D3074,""fr"",""en"")"),"#VALUE!")</f>
        <v>#VALUE!</v>
      </c>
    </row>
    <row r="3075" ht="15.75" customHeight="1">
      <c r="A3075" s="1" t="s">
        <v>5649</v>
      </c>
      <c r="B3075" s="1">
        <v>5.0</v>
      </c>
      <c r="C3075" s="1" t="s">
        <v>7391</v>
      </c>
      <c r="D3075" s="1" t="s">
        <v>7392</v>
      </c>
      <c r="E3075" s="1" t="s">
        <v>65</v>
      </c>
      <c r="F3075" s="1" t="s">
        <v>66</v>
      </c>
      <c r="G3075" s="1" t="str">
        <f>IFERROR(__xludf.DUMMYFUNCTION("GOOGLETRANSLATE(D3075,""fr"",""en"")"),"#VALUE!")</f>
        <v>#VALUE!</v>
      </c>
    </row>
    <row r="3076" ht="15.75" customHeight="1">
      <c r="A3076" s="1" t="s">
        <v>3972</v>
      </c>
      <c r="B3076" s="1">
        <v>5.0</v>
      </c>
      <c r="C3076" s="1" t="s">
        <v>7393</v>
      </c>
      <c r="D3076" s="1" t="s">
        <v>7394</v>
      </c>
      <c r="E3076" s="1" t="s">
        <v>176</v>
      </c>
      <c r="F3076" s="1" t="s">
        <v>66</v>
      </c>
      <c r="G3076" s="1" t="str">
        <f>IFERROR(__xludf.DUMMYFUNCTION("GOOGLETRANSLATE(D3076,""fr"",""en"")"),"#VALUE!")</f>
        <v>#VALUE!</v>
      </c>
    </row>
    <row r="3077" ht="15.75" customHeight="1">
      <c r="A3077" s="1" t="s">
        <v>126</v>
      </c>
      <c r="B3077" s="1">
        <v>3.0</v>
      </c>
      <c r="C3077" s="1" t="s">
        <v>7395</v>
      </c>
      <c r="D3077" s="1" t="s">
        <v>7396</v>
      </c>
      <c r="E3077" s="1" t="s">
        <v>10</v>
      </c>
      <c r="F3077" s="1" t="s">
        <v>11</v>
      </c>
      <c r="G3077" s="1" t="str">
        <f>IFERROR(__xludf.DUMMYFUNCTION("GOOGLETRANSLATE(D3077,""fr"",""en"")"),"#VALUE!")</f>
        <v>#VALUE!</v>
      </c>
    </row>
    <row r="3078" ht="15.75" customHeight="1">
      <c r="A3078" s="1" t="s">
        <v>74</v>
      </c>
      <c r="B3078" s="1">
        <v>4.0</v>
      </c>
      <c r="C3078" s="1" t="s">
        <v>7397</v>
      </c>
      <c r="D3078" s="1" t="s">
        <v>7398</v>
      </c>
      <c r="E3078" s="1" t="s">
        <v>21</v>
      </c>
      <c r="F3078" s="1" t="s">
        <v>11</v>
      </c>
      <c r="G3078" s="1" t="str">
        <f>IFERROR(__xludf.DUMMYFUNCTION("GOOGLETRANSLATE(D3078,""fr"",""en"")"),"#VALUE!")</f>
        <v>#VALUE!</v>
      </c>
    </row>
    <row r="3079" ht="15.75" customHeight="1">
      <c r="A3079" s="1" t="s">
        <v>4315</v>
      </c>
      <c r="B3079" s="1">
        <v>3.0</v>
      </c>
      <c r="C3079" s="1" t="s">
        <v>7399</v>
      </c>
      <c r="D3079" s="1" t="s">
        <v>7400</v>
      </c>
      <c r="E3079" s="1" t="s">
        <v>52</v>
      </c>
      <c r="F3079" s="1" t="s">
        <v>11</v>
      </c>
      <c r="G3079" s="1" t="str">
        <f>IFERROR(__xludf.DUMMYFUNCTION("GOOGLETRANSLATE(D3079,""fr"",""en"")"),"Since the merger with Allsecur, it is lamentable, they are unreachable by phone you send them emails either they do not answer or next to them, I have been waiting for an information statement for a week and other information concerning my contracts, that"&amp;" no response.
Run away..")</f>
        <v>Since the merger with Allsecur, it is lamentable, they are unreachable by phone you send them emails either they do not answer or next to them, I have been waiting for an information statement for a week and other information concerning my contracts, that no response.
Run away..</v>
      </c>
    </row>
    <row r="3080" ht="15.75" customHeight="1">
      <c r="A3080" s="1" t="s">
        <v>3374</v>
      </c>
      <c r="B3080" s="1">
        <v>1.0</v>
      </c>
      <c r="C3080" s="1" t="s">
        <v>7401</v>
      </c>
      <c r="D3080" s="1" t="s">
        <v>7402</v>
      </c>
      <c r="E3080" s="1" t="s">
        <v>10</v>
      </c>
      <c r="F3080" s="1" t="s">
        <v>11</v>
      </c>
      <c r="G3080" s="1" t="str">
        <f>IFERROR(__xludf.DUMMYFUNCTION("GOOGLETRANSLATE(D3080,""fr"",""en"")"),"#VALUE!")</f>
        <v>#VALUE!</v>
      </c>
    </row>
    <row r="3081" ht="15.75" customHeight="1">
      <c r="A3081" s="1" t="s">
        <v>4706</v>
      </c>
      <c r="B3081" s="1">
        <v>1.0</v>
      </c>
      <c r="C3081" s="1" t="s">
        <v>7403</v>
      </c>
      <c r="D3081" s="1" t="s">
        <v>7404</v>
      </c>
      <c r="E3081" s="1" t="s">
        <v>1543</v>
      </c>
      <c r="F3081" s="1" t="s">
        <v>118</v>
      </c>
      <c r="G3081" s="1" t="str">
        <f>IFERROR(__xludf.DUMMYFUNCTION("GOOGLETRANSLATE(D3081,""fr"",""en"")"),"#VALUE!")</f>
        <v>#VALUE!</v>
      </c>
    </row>
    <row r="3082" ht="15.75" customHeight="1">
      <c r="A3082" s="1" t="s">
        <v>1434</v>
      </c>
      <c r="B3082" s="1">
        <v>4.0</v>
      </c>
      <c r="C3082" s="1" t="s">
        <v>7405</v>
      </c>
      <c r="D3082" s="1" t="s">
        <v>7406</v>
      </c>
      <c r="E3082" s="1" t="s">
        <v>10</v>
      </c>
      <c r="F3082" s="1" t="s">
        <v>11</v>
      </c>
      <c r="G3082" s="1" t="str">
        <f>IFERROR(__xludf.DUMMYFUNCTION("GOOGLETRANSLATE(D3082,""fr"",""en"")"),"#VALUE!")</f>
        <v>#VALUE!</v>
      </c>
    </row>
    <row r="3083" ht="15.75" customHeight="1">
      <c r="A3083" s="1" t="s">
        <v>4817</v>
      </c>
      <c r="B3083" s="1">
        <v>4.0</v>
      </c>
      <c r="C3083" s="1" t="s">
        <v>7407</v>
      </c>
      <c r="D3083" s="1" t="s">
        <v>7408</v>
      </c>
      <c r="E3083" s="1" t="s">
        <v>21</v>
      </c>
      <c r="F3083" s="1" t="s">
        <v>11</v>
      </c>
      <c r="G3083" s="1" t="str">
        <f>IFERROR(__xludf.DUMMYFUNCTION("GOOGLETRANSLATE(D3083,""fr"",""en"")"),"#VALUE!")</f>
        <v>#VALUE!</v>
      </c>
    </row>
    <row r="3084" ht="15.75" customHeight="1">
      <c r="A3084" s="1" t="s">
        <v>3057</v>
      </c>
      <c r="B3084" s="1">
        <v>5.0</v>
      </c>
      <c r="C3084" s="1" t="s">
        <v>7409</v>
      </c>
      <c r="D3084" s="1" t="s">
        <v>7410</v>
      </c>
      <c r="E3084" s="1" t="s">
        <v>73</v>
      </c>
      <c r="F3084" s="1" t="s">
        <v>30</v>
      </c>
      <c r="G3084" s="1" t="str">
        <f>IFERROR(__xludf.DUMMYFUNCTION("GOOGLETRANSLATE(D3084,""fr"",""en"")"),"#VALUE!")</f>
        <v>#VALUE!</v>
      </c>
    </row>
    <row r="3085" ht="15.75" customHeight="1">
      <c r="A3085" s="1" t="s">
        <v>424</v>
      </c>
      <c r="B3085" s="1">
        <v>1.0</v>
      </c>
      <c r="C3085" s="1" t="s">
        <v>7411</v>
      </c>
      <c r="D3085" s="1" t="s">
        <v>7412</v>
      </c>
      <c r="E3085" s="1" t="s">
        <v>21</v>
      </c>
      <c r="F3085" s="1" t="s">
        <v>11</v>
      </c>
      <c r="G3085" s="1" t="str">
        <f>IFERROR(__xludf.DUMMYFUNCTION("GOOGLETRANSLATE(D3085,""fr"",""en"")"),"#VALUE!")</f>
        <v>#VALUE!</v>
      </c>
    </row>
    <row r="3086" ht="15.75" customHeight="1">
      <c r="A3086" s="1" t="s">
        <v>478</v>
      </c>
      <c r="B3086" s="1">
        <v>5.0</v>
      </c>
      <c r="C3086" s="1" t="s">
        <v>7413</v>
      </c>
      <c r="D3086" s="1" t="s">
        <v>7414</v>
      </c>
      <c r="E3086" s="1" t="s">
        <v>21</v>
      </c>
      <c r="F3086" s="1" t="s">
        <v>11</v>
      </c>
      <c r="G3086" s="1" t="str">
        <f>IFERROR(__xludf.DUMMYFUNCTION("GOOGLETRANSLATE(D3086,""fr"",""en"")"),"#VALUE!")</f>
        <v>#VALUE!</v>
      </c>
    </row>
    <row r="3087" ht="15.75" customHeight="1">
      <c r="A3087" s="1" t="s">
        <v>3874</v>
      </c>
      <c r="B3087" s="1">
        <v>1.0</v>
      </c>
      <c r="C3087" s="1" t="s">
        <v>7415</v>
      </c>
      <c r="D3087" s="1" t="s">
        <v>7416</v>
      </c>
      <c r="E3087" s="1" t="s">
        <v>38</v>
      </c>
      <c r="F3087" s="1" t="s">
        <v>39</v>
      </c>
      <c r="G3087" s="1" t="str">
        <f>IFERROR(__xludf.DUMMYFUNCTION("GOOGLETRANSLATE(D3087,""fr"",""en"")"),"#VALUE!")</f>
        <v>#VALUE!</v>
      </c>
    </row>
    <row r="3088" ht="15.75" customHeight="1">
      <c r="A3088" s="1" t="s">
        <v>7417</v>
      </c>
      <c r="B3088" s="1">
        <v>4.0</v>
      </c>
      <c r="C3088" s="1" t="s">
        <v>7418</v>
      </c>
      <c r="D3088" s="1" t="s">
        <v>7419</v>
      </c>
      <c r="E3088" s="1" t="s">
        <v>52</v>
      </c>
      <c r="F3088" s="1" t="s">
        <v>11</v>
      </c>
      <c r="G3088" s="1" t="str">
        <f>IFERROR(__xludf.DUMMYFUNCTION("GOOGLETRANSLATE(D3088,""fr"",""en"")"),"#VALUE!")</f>
        <v>#VALUE!</v>
      </c>
    </row>
    <row r="3089" ht="15.75" customHeight="1">
      <c r="A3089" s="1" t="s">
        <v>1581</v>
      </c>
      <c r="B3089" s="1">
        <v>4.0</v>
      </c>
      <c r="C3089" s="1" t="s">
        <v>7420</v>
      </c>
      <c r="D3089" s="1" t="s">
        <v>7421</v>
      </c>
      <c r="E3089" s="1" t="s">
        <v>554</v>
      </c>
      <c r="F3089" s="1" t="s">
        <v>30</v>
      </c>
      <c r="G3089" s="1" t="str">
        <f>IFERROR(__xludf.DUMMYFUNCTION("GOOGLETRANSLATE(D3089,""fr"",""en"")"),"#VALUE!")</f>
        <v>#VALUE!</v>
      </c>
    </row>
    <row r="3090" ht="15.75" customHeight="1">
      <c r="A3090" s="1" t="s">
        <v>4452</v>
      </c>
      <c r="B3090" s="1">
        <v>4.0</v>
      </c>
      <c r="C3090" s="1" t="s">
        <v>7422</v>
      </c>
      <c r="D3090" s="1" t="s">
        <v>7423</v>
      </c>
      <c r="E3090" s="1" t="s">
        <v>273</v>
      </c>
      <c r="F3090" s="1" t="s">
        <v>11</v>
      </c>
      <c r="G3090" s="1" t="str">
        <f>IFERROR(__xludf.DUMMYFUNCTION("GOOGLETRANSLATE(D3090,""fr"",""en"")"),"#VALUE!")</f>
        <v>#VALUE!</v>
      </c>
    </row>
    <row r="3091" ht="15.75" customHeight="1">
      <c r="A3091" s="1" t="s">
        <v>6761</v>
      </c>
      <c r="B3091" s="1">
        <v>5.0</v>
      </c>
      <c r="C3091" s="1" t="s">
        <v>6762</v>
      </c>
      <c r="D3091" s="1" t="s">
        <v>7424</v>
      </c>
      <c r="E3091" s="1" t="s">
        <v>169</v>
      </c>
      <c r="F3091" s="1" t="s">
        <v>11</v>
      </c>
      <c r="G3091" s="1" t="str">
        <f>IFERROR(__xludf.DUMMYFUNCTION("GOOGLETRANSLATE(D3091,""fr"",""en"")"),"#VALUE!")</f>
        <v>#VALUE!</v>
      </c>
    </row>
    <row r="3092" ht="15.75" customHeight="1">
      <c r="A3092" s="1" t="s">
        <v>7425</v>
      </c>
      <c r="B3092" s="1">
        <v>4.0</v>
      </c>
      <c r="C3092" s="1" t="s">
        <v>7426</v>
      </c>
      <c r="D3092" s="1" t="s">
        <v>7427</v>
      </c>
      <c r="E3092" s="1" t="s">
        <v>614</v>
      </c>
      <c r="F3092" s="1" t="s">
        <v>30</v>
      </c>
      <c r="G3092" s="1" t="str">
        <f>IFERROR(__xludf.DUMMYFUNCTION("GOOGLETRANSLATE(D3092,""fr"",""en"")"),"#VALUE!")</f>
        <v>#VALUE!</v>
      </c>
    </row>
    <row r="3093" ht="15.75" customHeight="1">
      <c r="A3093" s="1" t="s">
        <v>3385</v>
      </c>
      <c r="B3093" s="1">
        <v>4.0</v>
      </c>
      <c r="C3093" s="1" t="s">
        <v>7428</v>
      </c>
      <c r="D3093" s="1" t="s">
        <v>7429</v>
      </c>
      <c r="E3093" s="1" t="s">
        <v>614</v>
      </c>
      <c r="F3093" s="1" t="s">
        <v>30</v>
      </c>
      <c r="G3093" s="1" t="str">
        <f>IFERROR(__xludf.DUMMYFUNCTION("GOOGLETRANSLATE(D3093,""fr"",""en"")"),"#VALUE!")</f>
        <v>#VALUE!</v>
      </c>
    </row>
    <row r="3094" ht="15.75" customHeight="1">
      <c r="A3094" s="1" t="s">
        <v>3408</v>
      </c>
      <c r="B3094" s="1">
        <v>1.0</v>
      </c>
      <c r="C3094" s="1" t="s">
        <v>7430</v>
      </c>
      <c r="D3094" s="1" t="s">
        <v>7431</v>
      </c>
      <c r="E3094" s="1" t="s">
        <v>423</v>
      </c>
      <c r="F3094" s="1" t="s">
        <v>30</v>
      </c>
      <c r="G3094" s="1" t="str">
        <f>IFERROR(__xludf.DUMMYFUNCTION("GOOGLETRANSLATE(D3094,""fr"",""en"")"),"#VALUE!")</f>
        <v>#VALUE!</v>
      </c>
    </row>
    <row r="3095" ht="15.75" customHeight="1">
      <c r="A3095" s="1" t="s">
        <v>7432</v>
      </c>
      <c r="B3095" s="1">
        <v>2.0</v>
      </c>
      <c r="C3095" s="1" t="s">
        <v>7433</v>
      </c>
      <c r="D3095" s="1" t="s">
        <v>7434</v>
      </c>
      <c r="E3095" s="1" t="s">
        <v>226</v>
      </c>
      <c r="F3095" s="1" t="s">
        <v>110</v>
      </c>
      <c r="G3095" s="1" t="str">
        <f>IFERROR(__xludf.DUMMYFUNCTION("GOOGLETRANSLATE(D3095,""fr"",""en"")"),"#VALUE!")</f>
        <v>#VALUE!</v>
      </c>
    </row>
    <row r="3096" ht="15.75" customHeight="1">
      <c r="A3096" s="1" t="s">
        <v>5369</v>
      </c>
      <c r="B3096" s="1">
        <v>1.0</v>
      </c>
      <c r="C3096" s="1" t="s">
        <v>7435</v>
      </c>
      <c r="D3096" s="1" t="s">
        <v>7436</v>
      </c>
      <c r="E3096" s="1" t="s">
        <v>250</v>
      </c>
      <c r="F3096" s="1" t="s">
        <v>30</v>
      </c>
      <c r="G3096" s="1" t="str">
        <f>IFERROR(__xludf.DUMMYFUNCTION("GOOGLETRANSLATE(D3096,""fr"",""en"")"),"#VALUE!")</f>
        <v>#VALUE!</v>
      </c>
    </row>
    <row r="3097" ht="15.75" customHeight="1">
      <c r="A3097" s="1" t="s">
        <v>67</v>
      </c>
      <c r="B3097" s="1">
        <v>1.0</v>
      </c>
      <c r="C3097" s="1" t="s">
        <v>7437</v>
      </c>
      <c r="D3097" s="1" t="s">
        <v>7438</v>
      </c>
      <c r="E3097" s="1" t="s">
        <v>10</v>
      </c>
      <c r="F3097" s="1" t="s">
        <v>11</v>
      </c>
      <c r="G3097" s="1" t="str">
        <f>IFERROR(__xludf.DUMMYFUNCTION("GOOGLETRANSLATE(D3097,""fr"",""en"")"),"#VALUE!")</f>
        <v>#VALUE!</v>
      </c>
    </row>
    <row r="3098" ht="15.75" customHeight="1">
      <c r="A3098" s="1" t="s">
        <v>3330</v>
      </c>
      <c r="B3098" s="1">
        <v>5.0</v>
      </c>
      <c r="C3098" s="1" t="s">
        <v>7439</v>
      </c>
      <c r="D3098" s="1" t="s">
        <v>7440</v>
      </c>
      <c r="E3098" s="1" t="s">
        <v>65</v>
      </c>
      <c r="F3098" s="1" t="s">
        <v>66</v>
      </c>
      <c r="G3098" s="1" t="str">
        <f>IFERROR(__xludf.DUMMYFUNCTION("GOOGLETRANSLATE(D3098,""fr"",""en"")"),"#VALUE!")</f>
        <v>#VALUE!</v>
      </c>
    </row>
    <row r="3099" ht="15.75" customHeight="1">
      <c r="A3099" s="1" t="s">
        <v>643</v>
      </c>
      <c r="B3099" s="1">
        <v>1.0</v>
      </c>
      <c r="C3099" s="1" t="s">
        <v>7441</v>
      </c>
      <c r="D3099" s="1" t="s">
        <v>7442</v>
      </c>
      <c r="E3099" s="1" t="s">
        <v>292</v>
      </c>
      <c r="F3099" s="1" t="s">
        <v>11</v>
      </c>
      <c r="G3099" s="1" t="str">
        <f>IFERROR(__xludf.DUMMYFUNCTION("GOOGLETRANSLATE(D3099,""fr"",""en"")"),"#VALUE!")</f>
        <v>#VALUE!</v>
      </c>
    </row>
    <row r="3100" ht="15.75" customHeight="1">
      <c r="A3100" s="1" t="s">
        <v>2694</v>
      </c>
      <c r="B3100" s="1">
        <v>4.0</v>
      </c>
      <c r="C3100" s="1" t="s">
        <v>7443</v>
      </c>
      <c r="D3100" s="1" t="s">
        <v>7444</v>
      </c>
      <c r="E3100" s="1" t="s">
        <v>169</v>
      </c>
      <c r="F3100" s="1" t="s">
        <v>11</v>
      </c>
      <c r="G3100" s="1" t="str">
        <f>IFERROR(__xludf.DUMMYFUNCTION("GOOGLETRANSLATE(D3100,""fr"",""en"")"),"#VALUE!")</f>
        <v>#VALUE!</v>
      </c>
    </row>
    <row r="3101" ht="15.75" customHeight="1">
      <c r="A3101" s="1" t="s">
        <v>4452</v>
      </c>
      <c r="B3101" s="1">
        <v>1.0</v>
      </c>
      <c r="C3101" s="1" t="s">
        <v>7445</v>
      </c>
      <c r="D3101" s="1" t="s">
        <v>7446</v>
      </c>
      <c r="E3101" s="1" t="s">
        <v>29</v>
      </c>
      <c r="F3101" s="1" t="s">
        <v>30</v>
      </c>
      <c r="G3101" s="1" t="str">
        <f>IFERROR(__xludf.DUMMYFUNCTION("GOOGLETRANSLATE(D3101,""fr"",""en"")"),"#VALUE!")</f>
        <v>#VALUE!</v>
      </c>
    </row>
    <row r="3102" ht="15.75" customHeight="1">
      <c r="A3102" s="1" t="s">
        <v>439</v>
      </c>
      <c r="B3102" s="1">
        <v>3.0</v>
      </c>
      <c r="C3102" s="1" t="s">
        <v>7447</v>
      </c>
      <c r="D3102" s="1" t="s">
        <v>7448</v>
      </c>
      <c r="E3102" s="1" t="s">
        <v>29</v>
      </c>
      <c r="F3102" s="1" t="s">
        <v>30</v>
      </c>
      <c r="G3102" s="1" t="str">
        <f>IFERROR(__xludf.DUMMYFUNCTION("GOOGLETRANSLATE(D3102,""fr"",""en"")"),"#VALUE!")</f>
        <v>#VALUE!</v>
      </c>
    </row>
    <row r="3103" ht="15.75" customHeight="1">
      <c r="A3103" s="1" t="s">
        <v>3097</v>
      </c>
      <c r="B3103" s="1">
        <v>1.0</v>
      </c>
      <c r="C3103" s="1" t="s">
        <v>7449</v>
      </c>
      <c r="D3103" s="1" t="s">
        <v>7450</v>
      </c>
      <c r="E3103" s="1" t="s">
        <v>125</v>
      </c>
      <c r="F3103" s="1" t="s">
        <v>110</v>
      </c>
      <c r="G3103" s="1" t="str">
        <f>IFERROR(__xludf.DUMMYFUNCTION("GOOGLETRANSLATE(D3103,""fr"",""en"")"),"#VALUE!")</f>
        <v>#VALUE!</v>
      </c>
    </row>
    <row r="3104" ht="15.75" customHeight="1">
      <c r="A3104" s="1" t="s">
        <v>1107</v>
      </c>
      <c r="B3104" s="1">
        <v>1.0</v>
      </c>
      <c r="C3104" s="1" t="s">
        <v>7451</v>
      </c>
      <c r="D3104" s="1" t="s">
        <v>7452</v>
      </c>
      <c r="E3104" s="1" t="s">
        <v>196</v>
      </c>
      <c r="F3104" s="1" t="s">
        <v>118</v>
      </c>
      <c r="G3104" s="1" t="str">
        <f>IFERROR(__xludf.DUMMYFUNCTION("GOOGLETRANSLATE(D3104,""fr"",""en"")"),"#VALUE!")</f>
        <v>#VALUE!</v>
      </c>
    </row>
    <row r="3105" ht="15.75" customHeight="1">
      <c r="A3105" s="1" t="s">
        <v>2970</v>
      </c>
      <c r="B3105" s="1">
        <v>3.0</v>
      </c>
      <c r="C3105" s="1" t="s">
        <v>7453</v>
      </c>
      <c r="D3105" s="1" t="s">
        <v>7454</v>
      </c>
      <c r="E3105" s="1" t="s">
        <v>29</v>
      </c>
      <c r="F3105" s="1" t="s">
        <v>30</v>
      </c>
      <c r="G3105" s="1" t="str">
        <f>IFERROR(__xludf.DUMMYFUNCTION("GOOGLETRANSLATE(D3105,""fr"",""en"")"),"#VALUE!")</f>
        <v>#VALUE!</v>
      </c>
    </row>
    <row r="3106" ht="15.75" customHeight="1">
      <c r="A3106" s="1" t="s">
        <v>1138</v>
      </c>
      <c r="B3106" s="1">
        <v>3.0</v>
      </c>
      <c r="C3106" s="1" t="s">
        <v>7455</v>
      </c>
      <c r="D3106" s="1" t="s">
        <v>7456</v>
      </c>
      <c r="E3106" s="1" t="s">
        <v>10</v>
      </c>
      <c r="F3106" s="1" t="s">
        <v>11</v>
      </c>
      <c r="G3106" s="1" t="str">
        <f>IFERROR(__xludf.DUMMYFUNCTION("GOOGLETRANSLATE(D3106,""fr"",""en"")"),"#VALUE!")</f>
        <v>#VALUE!</v>
      </c>
    </row>
    <row r="3107" ht="15.75" customHeight="1">
      <c r="A3107" s="1" t="s">
        <v>391</v>
      </c>
      <c r="B3107" s="1">
        <v>5.0</v>
      </c>
      <c r="C3107" s="1" t="s">
        <v>7457</v>
      </c>
      <c r="D3107" s="1" t="s">
        <v>7458</v>
      </c>
      <c r="E3107" s="1" t="s">
        <v>65</v>
      </c>
      <c r="F3107" s="1" t="s">
        <v>66</v>
      </c>
      <c r="G3107" s="1" t="str">
        <f>IFERROR(__xludf.DUMMYFUNCTION("GOOGLETRANSLATE(D3107,""fr"",""en"")"),"#VALUE!")</f>
        <v>#VALUE!</v>
      </c>
    </row>
    <row r="3108" ht="15.75" customHeight="1">
      <c r="A3108" s="1" t="s">
        <v>7459</v>
      </c>
      <c r="B3108" s="1">
        <v>3.0</v>
      </c>
      <c r="C3108" s="1" t="s">
        <v>7460</v>
      </c>
      <c r="D3108" s="1" t="s">
        <v>7461</v>
      </c>
      <c r="E3108" s="1" t="s">
        <v>52</v>
      </c>
      <c r="F3108" s="1" t="s">
        <v>11</v>
      </c>
      <c r="G3108" s="1" t="str">
        <f>IFERROR(__xludf.DUMMYFUNCTION("GOOGLETRANSLATE(D3108,""fr"",""en"")"),"#VALUE!")</f>
        <v>#VALUE!</v>
      </c>
    </row>
    <row r="3109" ht="15.75" customHeight="1">
      <c r="A3109" s="1" t="s">
        <v>597</v>
      </c>
      <c r="B3109" s="1">
        <v>1.0</v>
      </c>
      <c r="C3109" s="1" t="s">
        <v>7462</v>
      </c>
      <c r="D3109" s="1" t="s">
        <v>7463</v>
      </c>
      <c r="E3109" s="1" t="s">
        <v>29</v>
      </c>
      <c r="F3109" s="1" t="s">
        <v>30</v>
      </c>
      <c r="G3109" s="1" t="str">
        <f>IFERROR(__xludf.DUMMYFUNCTION("GOOGLETRANSLATE(D3109,""fr"",""en"")"),"#VALUE!")</f>
        <v>#VALUE!</v>
      </c>
    </row>
    <row r="3110" ht="15.75" customHeight="1">
      <c r="A3110" s="1" t="s">
        <v>1552</v>
      </c>
      <c r="B3110" s="1">
        <v>2.0</v>
      </c>
      <c r="C3110" s="1" t="s">
        <v>7464</v>
      </c>
      <c r="D3110" s="1" t="s">
        <v>7465</v>
      </c>
      <c r="E3110" s="1" t="s">
        <v>73</v>
      </c>
      <c r="F3110" s="1" t="s">
        <v>30</v>
      </c>
      <c r="G3110" s="1" t="str">
        <f>IFERROR(__xludf.DUMMYFUNCTION("GOOGLETRANSLATE(D3110,""fr"",""en"")"),"#VALUE!")</f>
        <v>#VALUE!</v>
      </c>
    </row>
    <row r="3111" ht="15.75" customHeight="1">
      <c r="A3111" s="1" t="s">
        <v>2661</v>
      </c>
      <c r="B3111" s="1">
        <v>4.0</v>
      </c>
      <c r="C3111" s="1" t="s">
        <v>7466</v>
      </c>
      <c r="D3111" s="1" t="s">
        <v>7467</v>
      </c>
      <c r="E3111" s="1" t="s">
        <v>29</v>
      </c>
      <c r="F3111" s="1" t="s">
        <v>30</v>
      </c>
      <c r="G3111" s="1" t="str">
        <f>IFERROR(__xludf.DUMMYFUNCTION("GOOGLETRANSLATE(D3111,""fr"",""en"")"),"#VALUE!")</f>
        <v>#VALUE!</v>
      </c>
    </row>
    <row r="3112" ht="15.75" customHeight="1">
      <c r="A3112" s="1" t="s">
        <v>7468</v>
      </c>
      <c r="B3112" s="1">
        <v>1.0</v>
      </c>
      <c r="C3112" s="1" t="s">
        <v>7469</v>
      </c>
      <c r="D3112" s="1" t="s">
        <v>7470</v>
      </c>
      <c r="E3112" s="1" t="s">
        <v>273</v>
      </c>
      <c r="F3112" s="1" t="s">
        <v>11</v>
      </c>
      <c r="G3112" s="1" t="str">
        <f>IFERROR(__xludf.DUMMYFUNCTION("GOOGLETRANSLATE(D3112,""fr"",""en"")"),"#VALUE!")</f>
        <v>#VALUE!</v>
      </c>
    </row>
    <row r="3113" ht="15.75" customHeight="1">
      <c r="A3113" s="1" t="s">
        <v>7471</v>
      </c>
      <c r="B3113" s="1">
        <v>2.0</v>
      </c>
      <c r="C3113" s="1" t="s">
        <v>7472</v>
      </c>
      <c r="D3113" s="1" t="s">
        <v>7473</v>
      </c>
      <c r="E3113" s="1" t="s">
        <v>273</v>
      </c>
      <c r="F3113" s="1" t="s">
        <v>110</v>
      </c>
      <c r="G3113" s="1" t="str">
        <f>IFERROR(__xludf.DUMMYFUNCTION("GOOGLETRANSLATE(D3113,""fr"",""en"")"),"#VALUE!")</f>
        <v>#VALUE!</v>
      </c>
    </row>
    <row r="3114" ht="15.75" customHeight="1">
      <c r="A3114" s="1" t="s">
        <v>2225</v>
      </c>
      <c r="B3114" s="1">
        <v>2.0</v>
      </c>
      <c r="C3114" s="1" t="s">
        <v>7474</v>
      </c>
      <c r="D3114" s="1" t="s">
        <v>7475</v>
      </c>
      <c r="E3114" s="1" t="s">
        <v>280</v>
      </c>
      <c r="F3114" s="1" t="s">
        <v>11</v>
      </c>
      <c r="G3114" s="1" t="str">
        <f>IFERROR(__xludf.DUMMYFUNCTION("GOOGLETRANSLATE(D3114,""fr"",""en"")"),"#VALUE!")</f>
        <v>#VALUE!</v>
      </c>
    </row>
    <row r="3115" ht="15.75" customHeight="1">
      <c r="A3115" s="1" t="s">
        <v>374</v>
      </c>
      <c r="B3115" s="1">
        <v>5.0</v>
      </c>
      <c r="C3115" s="1" t="s">
        <v>7476</v>
      </c>
      <c r="D3115" s="1" t="s">
        <v>7477</v>
      </c>
      <c r="E3115" s="1" t="s">
        <v>21</v>
      </c>
      <c r="F3115" s="1" t="s">
        <v>11</v>
      </c>
      <c r="G3115" s="1" t="str">
        <f>IFERROR(__xludf.DUMMYFUNCTION("GOOGLETRANSLATE(D3115,""fr"",""en"")"),"#VALUE!")</f>
        <v>#VALUE!</v>
      </c>
    </row>
    <row r="3116" ht="15.75" customHeight="1">
      <c r="A3116" s="1" t="s">
        <v>267</v>
      </c>
      <c r="B3116" s="1">
        <v>3.0</v>
      </c>
      <c r="C3116" s="1" t="s">
        <v>7478</v>
      </c>
      <c r="D3116" s="1" t="s">
        <v>7479</v>
      </c>
      <c r="E3116" s="1" t="s">
        <v>10</v>
      </c>
      <c r="F3116" s="1" t="s">
        <v>11</v>
      </c>
      <c r="G3116" s="1" t="str">
        <f>IFERROR(__xludf.DUMMYFUNCTION("GOOGLETRANSLATE(D3116,""fr"",""en"")"),"#VALUE!")</f>
        <v>#VALUE!</v>
      </c>
    </row>
    <row r="3117" ht="15.75" customHeight="1">
      <c r="A3117" s="1" t="s">
        <v>7186</v>
      </c>
      <c r="B3117" s="1">
        <v>2.0</v>
      </c>
      <c r="C3117" s="1" t="s">
        <v>7480</v>
      </c>
      <c r="D3117" s="1" t="s">
        <v>7481</v>
      </c>
      <c r="E3117" s="1" t="s">
        <v>125</v>
      </c>
      <c r="F3117" s="1" t="s">
        <v>11</v>
      </c>
      <c r="G3117" s="1" t="str">
        <f>IFERROR(__xludf.DUMMYFUNCTION("GOOGLETRANSLATE(D3117,""fr"",""en"")"),"#VALUE!")</f>
        <v>#VALUE!</v>
      </c>
    </row>
    <row r="3118" ht="15.75" customHeight="1">
      <c r="A3118" s="1" t="s">
        <v>1138</v>
      </c>
      <c r="B3118" s="1">
        <v>4.0</v>
      </c>
      <c r="C3118" s="1" t="s">
        <v>7482</v>
      </c>
      <c r="D3118" s="1" t="s">
        <v>7483</v>
      </c>
      <c r="E3118" s="1" t="s">
        <v>65</v>
      </c>
      <c r="F3118" s="1" t="s">
        <v>66</v>
      </c>
      <c r="G3118" s="1" t="str">
        <f>IFERROR(__xludf.DUMMYFUNCTION("GOOGLETRANSLATE(D3118,""fr"",""en"")"),"#VALUE!")</f>
        <v>#VALUE!</v>
      </c>
    </row>
    <row r="3119" ht="15.75" customHeight="1">
      <c r="A3119" s="1" t="s">
        <v>7484</v>
      </c>
      <c r="B3119" s="1">
        <v>1.0</v>
      </c>
      <c r="C3119" s="1" t="s">
        <v>7485</v>
      </c>
      <c r="D3119" s="1" t="s">
        <v>7486</v>
      </c>
      <c r="E3119" s="1" t="s">
        <v>117</v>
      </c>
      <c r="F3119" s="1" t="s">
        <v>118</v>
      </c>
      <c r="G3119" s="1" t="str">
        <f>IFERROR(__xludf.DUMMYFUNCTION("GOOGLETRANSLATE(D3119,""fr"",""en"")"),"#VALUE!")</f>
        <v>#VALUE!</v>
      </c>
    </row>
    <row r="3120" ht="15.75" customHeight="1">
      <c r="A3120" s="1" t="s">
        <v>7487</v>
      </c>
      <c r="B3120" s="1">
        <v>3.0</v>
      </c>
      <c r="C3120" s="1" t="s">
        <v>7488</v>
      </c>
      <c r="D3120" s="1" t="s">
        <v>7489</v>
      </c>
      <c r="E3120" s="1" t="s">
        <v>280</v>
      </c>
      <c r="F3120" s="1" t="s">
        <v>11</v>
      </c>
      <c r="G3120" s="1" t="str">
        <f>IFERROR(__xludf.DUMMYFUNCTION("GOOGLETRANSLATE(D3120,""fr"",""en"")"),"#VALUE!")</f>
        <v>#VALUE!</v>
      </c>
    </row>
    <row r="3121" ht="15.75" customHeight="1">
      <c r="A3121" s="1" t="s">
        <v>119</v>
      </c>
      <c r="B3121" s="1">
        <v>3.0</v>
      </c>
      <c r="C3121" s="1" t="s">
        <v>7490</v>
      </c>
      <c r="D3121" s="1" t="s">
        <v>7491</v>
      </c>
      <c r="E3121" s="1" t="s">
        <v>10</v>
      </c>
      <c r="F3121" s="1" t="s">
        <v>11</v>
      </c>
      <c r="G3121" s="1" t="str">
        <f>IFERROR(__xludf.DUMMYFUNCTION("GOOGLETRANSLATE(D3121,""fr"",""en"")"),"#VALUE!")</f>
        <v>#VALUE!</v>
      </c>
    </row>
    <row r="3122" ht="15.75" customHeight="1">
      <c r="A3122" s="1" t="s">
        <v>1972</v>
      </c>
      <c r="B3122" s="1">
        <v>5.0</v>
      </c>
      <c r="C3122" s="1" t="s">
        <v>7492</v>
      </c>
      <c r="D3122" s="1" t="s">
        <v>7493</v>
      </c>
      <c r="E3122" s="1" t="s">
        <v>448</v>
      </c>
      <c r="F3122" s="1" t="s">
        <v>84</v>
      </c>
      <c r="G3122" s="1" t="str">
        <f>IFERROR(__xludf.DUMMYFUNCTION("GOOGLETRANSLATE(D3122,""fr"",""en"")"),"#VALUE!")</f>
        <v>#VALUE!</v>
      </c>
    </row>
    <row r="3123" ht="15.75" customHeight="1">
      <c r="A3123" s="1" t="s">
        <v>686</v>
      </c>
      <c r="B3123" s="1">
        <v>1.0</v>
      </c>
      <c r="C3123" s="1" t="s">
        <v>7494</v>
      </c>
      <c r="D3123" s="1" t="s">
        <v>7495</v>
      </c>
      <c r="E3123" s="1" t="s">
        <v>273</v>
      </c>
      <c r="F3123" s="1" t="s">
        <v>110</v>
      </c>
      <c r="G3123" s="1" t="str">
        <f>IFERROR(__xludf.DUMMYFUNCTION("GOOGLETRANSLATE(D3123,""fr"",""en"")"),"#VALUE!")</f>
        <v>#VALUE!</v>
      </c>
    </row>
    <row r="3124" ht="15.75" customHeight="1">
      <c r="A3124" s="1" t="s">
        <v>7496</v>
      </c>
      <c r="B3124" s="1">
        <v>1.0</v>
      </c>
      <c r="C3124" s="1" t="s">
        <v>7497</v>
      </c>
      <c r="D3124" s="1" t="s">
        <v>7498</v>
      </c>
      <c r="E3124" s="1" t="s">
        <v>29</v>
      </c>
      <c r="F3124" s="1" t="s">
        <v>30</v>
      </c>
      <c r="G3124" s="1" t="str">
        <f>IFERROR(__xludf.DUMMYFUNCTION("GOOGLETRANSLATE(D3124,""fr"",""en"")"),"#VALUE!")</f>
        <v>#VALUE!</v>
      </c>
    </row>
    <row r="3125" ht="15.75" customHeight="1">
      <c r="A3125" s="1" t="s">
        <v>4228</v>
      </c>
      <c r="B3125" s="1">
        <v>1.0</v>
      </c>
      <c r="C3125" s="1" t="s">
        <v>7499</v>
      </c>
      <c r="D3125" s="1" t="s">
        <v>7500</v>
      </c>
      <c r="E3125" s="1" t="s">
        <v>169</v>
      </c>
      <c r="F3125" s="1" t="s">
        <v>11</v>
      </c>
      <c r="G3125" s="1" t="str">
        <f>IFERROR(__xludf.DUMMYFUNCTION("GOOGLETRANSLATE(D3125,""fr"",""en"")"),"#VALUE!")</f>
        <v>#VALUE!</v>
      </c>
    </row>
    <row r="3126" ht="15.75" customHeight="1">
      <c r="A3126" s="1" t="s">
        <v>2911</v>
      </c>
      <c r="B3126" s="1">
        <v>3.0</v>
      </c>
      <c r="C3126" s="1" t="s">
        <v>7501</v>
      </c>
      <c r="D3126" s="1" t="s">
        <v>7502</v>
      </c>
      <c r="E3126" s="1" t="s">
        <v>10</v>
      </c>
      <c r="F3126" s="1" t="s">
        <v>11</v>
      </c>
      <c r="G3126" s="1" t="str">
        <f>IFERROR(__xludf.DUMMYFUNCTION("GOOGLETRANSLATE(D3126,""fr"",""en"")"),"#VALUE!")</f>
        <v>#VALUE!</v>
      </c>
    </row>
    <row r="3127" ht="15.75" customHeight="1">
      <c r="A3127" s="1" t="s">
        <v>2893</v>
      </c>
      <c r="B3127" s="1">
        <v>1.0</v>
      </c>
      <c r="C3127" s="1" t="s">
        <v>7503</v>
      </c>
      <c r="D3127" s="1" t="s">
        <v>7504</v>
      </c>
      <c r="E3127" s="1" t="s">
        <v>125</v>
      </c>
      <c r="F3127" s="1" t="s">
        <v>110</v>
      </c>
      <c r="G3127" s="1" t="str">
        <f>IFERROR(__xludf.DUMMYFUNCTION("GOOGLETRANSLATE(D3127,""fr"",""en"")"),"#VALUE!")</f>
        <v>#VALUE!</v>
      </c>
    </row>
    <row r="3128" ht="15.75" customHeight="1">
      <c r="A3128" s="1" t="s">
        <v>7505</v>
      </c>
      <c r="B3128" s="1">
        <v>1.0</v>
      </c>
      <c r="C3128" s="1" t="s">
        <v>7506</v>
      </c>
      <c r="D3128" s="1" t="s">
        <v>7507</v>
      </c>
      <c r="E3128" s="1" t="s">
        <v>196</v>
      </c>
      <c r="F3128" s="1" t="s">
        <v>118</v>
      </c>
      <c r="G3128" s="1" t="str">
        <f>IFERROR(__xludf.DUMMYFUNCTION("GOOGLETRANSLATE(D3128,""fr"",""en"")"),"#VALUE!")</f>
        <v>#VALUE!</v>
      </c>
    </row>
    <row r="3129" ht="15.75" customHeight="1">
      <c r="A3129" s="1" t="s">
        <v>187</v>
      </c>
      <c r="B3129" s="1">
        <v>4.0</v>
      </c>
      <c r="C3129" s="1" t="s">
        <v>7508</v>
      </c>
      <c r="D3129" s="1" t="s">
        <v>7509</v>
      </c>
      <c r="E3129" s="1" t="s">
        <v>65</v>
      </c>
      <c r="F3129" s="1" t="s">
        <v>66</v>
      </c>
      <c r="G3129" s="1" t="str">
        <f>IFERROR(__xludf.DUMMYFUNCTION("GOOGLETRANSLATE(D3129,""fr"",""en"")"),"#VALUE!")</f>
        <v>#VALUE!</v>
      </c>
    </row>
    <row r="3130" ht="15.75" customHeight="1">
      <c r="A3130" s="1" t="s">
        <v>7510</v>
      </c>
      <c r="B3130" s="1">
        <v>2.0</v>
      </c>
      <c r="C3130" s="1" t="s">
        <v>7511</v>
      </c>
      <c r="D3130" s="1" t="s">
        <v>7512</v>
      </c>
      <c r="E3130" s="1" t="s">
        <v>226</v>
      </c>
      <c r="F3130" s="1" t="s">
        <v>11</v>
      </c>
      <c r="G3130" s="1" t="str">
        <f>IFERROR(__xludf.DUMMYFUNCTION("GOOGLETRANSLATE(D3130,""fr"",""en"")"),"#VALUE!")</f>
        <v>#VALUE!</v>
      </c>
    </row>
    <row r="3131" ht="15.75" customHeight="1">
      <c r="A3131" s="1" t="s">
        <v>7513</v>
      </c>
      <c r="B3131" s="1">
        <v>1.0</v>
      </c>
      <c r="C3131" s="1" t="s">
        <v>7514</v>
      </c>
      <c r="D3131" s="1" t="s">
        <v>7515</v>
      </c>
      <c r="E3131" s="1" t="s">
        <v>1192</v>
      </c>
      <c r="F3131" s="1" t="s">
        <v>110</v>
      </c>
      <c r="G3131" s="1" t="str">
        <f>IFERROR(__xludf.DUMMYFUNCTION("GOOGLETRANSLATE(D3131,""fr"",""en"")"),"#VALUE!")</f>
        <v>#VALUE!</v>
      </c>
    </row>
    <row r="3132" ht="15.75" customHeight="1">
      <c r="A3132" s="1" t="s">
        <v>882</v>
      </c>
      <c r="B3132" s="1">
        <v>2.0</v>
      </c>
      <c r="C3132" s="1" t="s">
        <v>7516</v>
      </c>
      <c r="D3132" s="1" t="s">
        <v>7517</v>
      </c>
      <c r="E3132" s="1" t="s">
        <v>273</v>
      </c>
      <c r="F3132" s="1" t="s">
        <v>11</v>
      </c>
      <c r="G3132" s="1" t="str">
        <f>IFERROR(__xludf.DUMMYFUNCTION("GOOGLETRANSLATE(D3132,""fr"",""en"")"),"#VALUE!")</f>
        <v>#VALUE!</v>
      </c>
    </row>
    <row r="3133" ht="15.75" customHeight="1">
      <c r="A3133" s="1" t="s">
        <v>417</v>
      </c>
      <c r="B3133" s="1">
        <v>5.0</v>
      </c>
      <c r="C3133" s="1" t="s">
        <v>7518</v>
      </c>
      <c r="D3133" s="1" t="s">
        <v>7519</v>
      </c>
      <c r="E3133" s="1" t="s">
        <v>10</v>
      </c>
      <c r="F3133" s="1" t="s">
        <v>11</v>
      </c>
      <c r="G3133" s="1" t="str">
        <f>IFERROR(__xludf.DUMMYFUNCTION("GOOGLETRANSLATE(D3133,""fr"",""en"")"),"#VALUE!")</f>
        <v>#VALUE!</v>
      </c>
    </row>
    <row r="3134" ht="15.75" customHeight="1">
      <c r="A3134" s="1" t="s">
        <v>424</v>
      </c>
      <c r="B3134" s="1">
        <v>5.0</v>
      </c>
      <c r="C3134" s="1" t="s">
        <v>7520</v>
      </c>
      <c r="D3134" s="1" t="s">
        <v>7521</v>
      </c>
      <c r="E3134" s="1" t="s">
        <v>21</v>
      </c>
      <c r="F3134" s="1" t="s">
        <v>11</v>
      </c>
      <c r="G3134" s="1" t="str">
        <f>IFERROR(__xludf.DUMMYFUNCTION("GOOGLETRANSLATE(D3134,""fr"",""en"")"),"#VALUE!")</f>
        <v>#VALUE!</v>
      </c>
    </row>
    <row r="3135" ht="15.75" customHeight="1">
      <c r="A3135" s="1" t="s">
        <v>1068</v>
      </c>
      <c r="B3135" s="1">
        <v>2.0</v>
      </c>
      <c r="C3135" s="1" t="s">
        <v>7522</v>
      </c>
      <c r="D3135" s="1" t="s">
        <v>7523</v>
      </c>
      <c r="E3135" s="1" t="s">
        <v>296</v>
      </c>
      <c r="F3135" s="1" t="s">
        <v>110</v>
      </c>
      <c r="G3135" s="1" t="str">
        <f>IFERROR(__xludf.DUMMYFUNCTION("GOOGLETRANSLATE(D3135,""fr"",""en"")"),"#VALUE!")</f>
        <v>#VALUE!</v>
      </c>
    </row>
    <row r="3136" ht="15.75" customHeight="1">
      <c r="A3136" s="1" t="s">
        <v>7524</v>
      </c>
      <c r="B3136" s="1">
        <v>1.0</v>
      </c>
      <c r="C3136" s="1" t="s">
        <v>7525</v>
      </c>
      <c r="D3136" s="1" t="s">
        <v>7526</v>
      </c>
      <c r="E3136" s="1" t="s">
        <v>614</v>
      </c>
      <c r="F3136" s="1" t="s">
        <v>30</v>
      </c>
      <c r="G3136" s="1" t="str">
        <f>IFERROR(__xludf.DUMMYFUNCTION("GOOGLETRANSLATE(D3136,""fr"",""en"")"),"#VALUE!")</f>
        <v>#VALUE!</v>
      </c>
    </row>
    <row r="3137" ht="15.75" customHeight="1">
      <c r="A3137" s="1" t="s">
        <v>961</v>
      </c>
      <c r="B3137" s="1">
        <v>4.0</v>
      </c>
      <c r="C3137" s="1" t="s">
        <v>7527</v>
      </c>
      <c r="D3137" s="1" t="s">
        <v>7528</v>
      </c>
      <c r="E3137" s="1" t="s">
        <v>21</v>
      </c>
      <c r="F3137" s="1" t="s">
        <v>11</v>
      </c>
      <c r="G3137" s="1" t="str">
        <f>IFERROR(__xludf.DUMMYFUNCTION("GOOGLETRANSLATE(D3137,""fr"",""en"")"),"#VALUE!")</f>
        <v>#VALUE!</v>
      </c>
    </row>
    <row r="3138" ht="15.75" customHeight="1">
      <c r="A3138" s="1" t="s">
        <v>1950</v>
      </c>
      <c r="B3138" s="1">
        <v>2.0</v>
      </c>
      <c r="C3138" s="1" t="s">
        <v>7529</v>
      </c>
      <c r="D3138" s="1" t="s">
        <v>7530</v>
      </c>
      <c r="E3138" s="1" t="s">
        <v>169</v>
      </c>
      <c r="F3138" s="1" t="s">
        <v>110</v>
      </c>
      <c r="G3138" s="1" t="str">
        <f>IFERROR(__xludf.DUMMYFUNCTION("GOOGLETRANSLATE(D3138,""fr"",""en"")"),"#VALUE!")</f>
        <v>#VALUE!</v>
      </c>
    </row>
    <row r="3139" ht="15.75" customHeight="1">
      <c r="A3139" s="1" t="s">
        <v>281</v>
      </c>
      <c r="B3139" s="1">
        <v>5.0</v>
      </c>
      <c r="C3139" s="1" t="s">
        <v>7531</v>
      </c>
      <c r="D3139" s="1" t="s">
        <v>7532</v>
      </c>
      <c r="E3139" s="1" t="s">
        <v>10</v>
      </c>
      <c r="F3139" s="1" t="s">
        <v>11</v>
      </c>
      <c r="G3139" s="1" t="str">
        <f>IFERROR(__xludf.DUMMYFUNCTION("GOOGLETRANSLATE(D3139,""fr"",""en"")"),"#VALUE!")</f>
        <v>#VALUE!</v>
      </c>
    </row>
    <row r="3140" ht="15.75" customHeight="1">
      <c r="A3140" s="1" t="s">
        <v>594</v>
      </c>
      <c r="B3140" s="1">
        <v>3.0</v>
      </c>
      <c r="C3140" s="1" t="s">
        <v>7533</v>
      </c>
      <c r="D3140" s="1" t="s">
        <v>7534</v>
      </c>
      <c r="E3140" s="1" t="s">
        <v>65</v>
      </c>
      <c r="F3140" s="1" t="s">
        <v>66</v>
      </c>
      <c r="G3140" s="1" t="str">
        <f>IFERROR(__xludf.DUMMYFUNCTION("GOOGLETRANSLATE(D3140,""fr"",""en"")"),"I am satisfied with the service given, good listening on the site and good writing of the motorcycle quote
Advise listening!
Thank you Johan Zarc0#05 for the ad!")</f>
        <v>I am satisfied with the service given, good listening on the site and good writing of the motorcycle quote
Advise listening!
Thank you Johan Zarc0#05 for the ad!</v>
      </c>
    </row>
    <row r="3141" ht="15.75" customHeight="1">
      <c r="A3141" s="1" t="s">
        <v>1138</v>
      </c>
      <c r="B3141" s="1">
        <v>4.0</v>
      </c>
      <c r="C3141" s="1" t="s">
        <v>7535</v>
      </c>
      <c r="D3141" s="1" t="s">
        <v>7536</v>
      </c>
      <c r="E3141" s="1" t="s">
        <v>21</v>
      </c>
      <c r="F3141" s="1" t="s">
        <v>11</v>
      </c>
      <c r="G3141" s="1" t="str">
        <f>IFERROR(__xludf.DUMMYFUNCTION("GOOGLETRANSLATE(D3141,""fr"",""en"")"),"#VALUE!")</f>
        <v>#VALUE!</v>
      </c>
    </row>
    <row r="3142" ht="15.75" customHeight="1">
      <c r="A3142" s="1" t="s">
        <v>7086</v>
      </c>
      <c r="B3142" s="1">
        <v>2.0</v>
      </c>
      <c r="C3142" s="1" t="s">
        <v>7537</v>
      </c>
      <c r="D3142" s="1" t="s">
        <v>7538</v>
      </c>
      <c r="E3142" s="1" t="s">
        <v>226</v>
      </c>
      <c r="F3142" s="1" t="s">
        <v>110</v>
      </c>
      <c r="G3142" s="1" t="str">
        <f>IFERROR(__xludf.DUMMYFUNCTION("GOOGLETRANSLATE(D3142,""fr"",""en"")"),"#VALUE!")</f>
        <v>#VALUE!</v>
      </c>
    </row>
    <row r="3143" ht="15.75" customHeight="1">
      <c r="A3143" s="1" t="s">
        <v>4458</v>
      </c>
      <c r="B3143" s="1">
        <v>2.0</v>
      </c>
      <c r="C3143" s="1" t="s">
        <v>7539</v>
      </c>
      <c r="D3143" s="1" t="s">
        <v>7540</v>
      </c>
      <c r="E3143" s="1" t="s">
        <v>169</v>
      </c>
      <c r="F3143" s="1" t="s">
        <v>110</v>
      </c>
      <c r="G3143" s="1" t="str">
        <f>IFERROR(__xludf.DUMMYFUNCTION("GOOGLETRANSLATE(D3143,""fr"",""en"")"),"#VALUE!")</f>
        <v>#VALUE!</v>
      </c>
    </row>
    <row r="3144" ht="15.75" customHeight="1">
      <c r="A3144" s="1" t="s">
        <v>1721</v>
      </c>
      <c r="B3144" s="1">
        <v>3.0</v>
      </c>
      <c r="C3144" s="1" t="s">
        <v>7541</v>
      </c>
      <c r="D3144" s="1" t="s">
        <v>7542</v>
      </c>
      <c r="E3144" s="1" t="s">
        <v>196</v>
      </c>
      <c r="F3144" s="1" t="s">
        <v>118</v>
      </c>
      <c r="G3144" s="1" t="str">
        <f>IFERROR(__xludf.DUMMYFUNCTION("GOOGLETRANSLATE(D3144,""fr"",""en"")"),"#VALUE!")</f>
        <v>#VALUE!</v>
      </c>
    </row>
    <row r="3145" ht="15.75" customHeight="1">
      <c r="A3145" s="1" t="s">
        <v>7543</v>
      </c>
      <c r="B3145" s="1">
        <v>2.0</v>
      </c>
      <c r="C3145" s="1" t="s">
        <v>7544</v>
      </c>
      <c r="D3145" s="1" t="s">
        <v>7545</v>
      </c>
      <c r="E3145" s="1" t="s">
        <v>176</v>
      </c>
      <c r="F3145" s="1" t="s">
        <v>66</v>
      </c>
      <c r="G3145" s="1" t="str">
        <f>IFERROR(__xludf.DUMMYFUNCTION("GOOGLETRANSLATE(D3145,""fr"",""en"")"),"#VALUE!")</f>
        <v>#VALUE!</v>
      </c>
    </row>
    <row r="3146" ht="15.75" customHeight="1">
      <c r="A3146" s="1" t="s">
        <v>7546</v>
      </c>
      <c r="B3146" s="1">
        <v>1.0</v>
      </c>
      <c r="C3146" s="1" t="s">
        <v>7547</v>
      </c>
      <c r="D3146" s="1" t="s">
        <v>7548</v>
      </c>
      <c r="E3146" s="1" t="s">
        <v>273</v>
      </c>
      <c r="F3146" s="1" t="s">
        <v>11</v>
      </c>
      <c r="G3146" s="1" t="str">
        <f>IFERROR(__xludf.DUMMYFUNCTION("GOOGLETRANSLATE(D3146,""fr"",""en"")"),"#VALUE!")</f>
        <v>#VALUE!</v>
      </c>
    </row>
    <row r="3147" ht="15.75" customHeight="1">
      <c r="A3147" s="1" t="s">
        <v>3582</v>
      </c>
      <c r="B3147" s="1">
        <v>1.0</v>
      </c>
      <c r="C3147" s="1" t="s">
        <v>7549</v>
      </c>
      <c r="D3147" s="1" t="s">
        <v>7550</v>
      </c>
      <c r="E3147" s="1" t="s">
        <v>29</v>
      </c>
      <c r="F3147" s="1" t="s">
        <v>30</v>
      </c>
      <c r="G3147" s="1" t="str">
        <f>IFERROR(__xludf.DUMMYFUNCTION("GOOGLETRANSLATE(D3147,""fr"",""en"")"),"#VALUE!")</f>
        <v>#VALUE!</v>
      </c>
    </row>
    <row r="3148" ht="15.75" customHeight="1">
      <c r="A3148" s="1" t="s">
        <v>1830</v>
      </c>
      <c r="B3148" s="1">
        <v>1.0</v>
      </c>
      <c r="C3148" s="1" t="s">
        <v>7551</v>
      </c>
      <c r="D3148" s="1" t="s">
        <v>7552</v>
      </c>
      <c r="E3148" s="1" t="s">
        <v>10</v>
      </c>
      <c r="F3148" s="1" t="s">
        <v>11</v>
      </c>
      <c r="G3148" s="1" t="str">
        <f>IFERROR(__xludf.DUMMYFUNCTION("GOOGLETRANSLATE(D3148,""fr"",""en"")"),"#VALUE!")</f>
        <v>#VALUE!</v>
      </c>
    </row>
    <row r="3149" ht="15.75" customHeight="1">
      <c r="A3149" s="1" t="s">
        <v>4432</v>
      </c>
      <c r="B3149" s="1">
        <v>1.0</v>
      </c>
      <c r="C3149" s="1" t="s">
        <v>7553</v>
      </c>
      <c r="D3149" s="1" t="s">
        <v>7554</v>
      </c>
      <c r="E3149" s="1" t="s">
        <v>10</v>
      </c>
      <c r="F3149" s="1" t="s">
        <v>11</v>
      </c>
      <c r="G3149" s="1" t="str">
        <f>IFERROR(__xludf.DUMMYFUNCTION("GOOGLETRANSLATE(D3149,""fr"",""en"")"),"#VALUE!")</f>
        <v>#VALUE!</v>
      </c>
    </row>
    <row r="3150" ht="15.75" customHeight="1">
      <c r="A3150" s="1" t="s">
        <v>929</v>
      </c>
      <c r="B3150" s="1">
        <v>4.0</v>
      </c>
      <c r="C3150" s="1" t="s">
        <v>7555</v>
      </c>
      <c r="D3150" s="1" t="s">
        <v>7556</v>
      </c>
      <c r="E3150" s="1" t="s">
        <v>10</v>
      </c>
      <c r="F3150" s="1" t="s">
        <v>11</v>
      </c>
      <c r="G3150" s="1" t="str">
        <f>IFERROR(__xludf.DUMMYFUNCTION("GOOGLETRANSLATE(D3150,""fr"",""en"")"),"#VALUE!")</f>
        <v>#VALUE!</v>
      </c>
    </row>
    <row r="3151" ht="15.75" customHeight="1">
      <c r="A3151" s="1" t="s">
        <v>4849</v>
      </c>
      <c r="B3151" s="1">
        <v>2.0</v>
      </c>
      <c r="C3151" s="1" t="s">
        <v>7557</v>
      </c>
      <c r="D3151" s="1" t="s">
        <v>7558</v>
      </c>
      <c r="E3151" s="1" t="s">
        <v>280</v>
      </c>
      <c r="F3151" s="1" t="s">
        <v>11</v>
      </c>
      <c r="G3151" s="1" t="str">
        <f>IFERROR(__xludf.DUMMYFUNCTION("GOOGLETRANSLATE(D3151,""fr"",""en"")"),"#VALUE!")</f>
        <v>#VALUE!</v>
      </c>
    </row>
    <row r="3152" ht="15.75" customHeight="1">
      <c r="A3152" s="1" t="s">
        <v>710</v>
      </c>
      <c r="B3152" s="1">
        <v>4.0</v>
      </c>
      <c r="C3152" s="1" t="s">
        <v>7559</v>
      </c>
      <c r="D3152" s="1" t="s">
        <v>7560</v>
      </c>
      <c r="E3152" s="1" t="s">
        <v>21</v>
      </c>
      <c r="F3152" s="1" t="s">
        <v>11</v>
      </c>
      <c r="G3152" s="1" t="str">
        <f>IFERROR(__xludf.DUMMYFUNCTION("GOOGLETRANSLATE(D3152,""fr"",""en"")"),"#VALUE!")</f>
        <v>#VALUE!</v>
      </c>
    </row>
    <row r="3153" ht="15.75" customHeight="1">
      <c r="A3153" s="1" t="s">
        <v>1663</v>
      </c>
      <c r="B3153" s="1">
        <v>4.0</v>
      </c>
      <c r="C3153" s="1" t="s">
        <v>7561</v>
      </c>
      <c r="D3153" s="1" t="s">
        <v>7562</v>
      </c>
      <c r="E3153" s="1" t="s">
        <v>614</v>
      </c>
      <c r="F3153" s="1" t="s">
        <v>30</v>
      </c>
      <c r="G3153" s="1" t="str">
        <f>IFERROR(__xludf.DUMMYFUNCTION("GOOGLETRANSLATE(D3153,""fr"",""en"")"),"#VALUE!")</f>
        <v>#VALUE!</v>
      </c>
    </row>
    <row r="3154" ht="15.75" customHeight="1">
      <c r="A3154" s="1" t="s">
        <v>7563</v>
      </c>
      <c r="B3154" s="1">
        <v>1.0</v>
      </c>
      <c r="C3154" s="1" t="s">
        <v>7564</v>
      </c>
      <c r="D3154" s="1" t="s">
        <v>7565</v>
      </c>
      <c r="E3154" s="1" t="s">
        <v>52</v>
      </c>
      <c r="F3154" s="1" t="s">
        <v>11</v>
      </c>
      <c r="G3154" s="1" t="str">
        <f>IFERROR(__xludf.DUMMYFUNCTION("GOOGLETRANSLATE(D3154,""fr"",""en"")"),"#VALUE!")</f>
        <v>#VALUE!</v>
      </c>
    </row>
    <row r="3155" ht="15.75" customHeight="1">
      <c r="A3155" s="1" t="s">
        <v>1833</v>
      </c>
      <c r="B3155" s="1">
        <v>3.0</v>
      </c>
      <c r="C3155" s="1" t="s">
        <v>7566</v>
      </c>
      <c r="D3155" s="1" t="s">
        <v>7567</v>
      </c>
      <c r="E3155" s="1" t="s">
        <v>448</v>
      </c>
      <c r="F3155" s="1" t="s">
        <v>84</v>
      </c>
      <c r="G3155" s="1" t="str">
        <f>IFERROR(__xludf.DUMMYFUNCTION("GOOGLETRANSLATE(D3155,""fr"",""en"")"),"#VALUE!")</f>
        <v>#VALUE!</v>
      </c>
    </row>
    <row r="3156" ht="15.75" customHeight="1">
      <c r="A3156" s="1" t="s">
        <v>314</v>
      </c>
      <c r="B3156" s="1">
        <v>4.0</v>
      </c>
      <c r="C3156" s="1" t="s">
        <v>7568</v>
      </c>
      <c r="D3156" s="1" t="s">
        <v>7569</v>
      </c>
      <c r="E3156" s="1" t="s">
        <v>65</v>
      </c>
      <c r="F3156" s="1" t="s">
        <v>66</v>
      </c>
      <c r="G3156" s="1" t="str">
        <f>IFERROR(__xludf.DUMMYFUNCTION("GOOGLETRANSLATE(D3156,""fr"",""en"")"),"#VALUE!")</f>
        <v>#VALUE!</v>
      </c>
    </row>
    <row r="3157" ht="15.75" customHeight="1">
      <c r="A3157" s="1" t="s">
        <v>77</v>
      </c>
      <c r="B3157" s="1">
        <v>2.0</v>
      </c>
      <c r="C3157" s="1" t="s">
        <v>7570</v>
      </c>
      <c r="D3157" s="1" t="s">
        <v>7571</v>
      </c>
      <c r="E3157" s="1" t="s">
        <v>10</v>
      </c>
      <c r="F3157" s="1" t="s">
        <v>11</v>
      </c>
      <c r="G3157" s="1" t="str">
        <f>IFERROR(__xludf.DUMMYFUNCTION("GOOGLETRANSLATE(D3157,""fr"",""en"")"),"#VALUE!")</f>
        <v>#VALUE!</v>
      </c>
    </row>
    <row r="3158" ht="15.75" customHeight="1">
      <c r="A3158" s="1" t="s">
        <v>7572</v>
      </c>
      <c r="B3158" s="1">
        <v>2.0</v>
      </c>
      <c r="C3158" s="1" t="s">
        <v>7573</v>
      </c>
      <c r="D3158" s="1" t="s">
        <v>7574</v>
      </c>
      <c r="E3158" s="1" t="s">
        <v>52</v>
      </c>
      <c r="F3158" s="1" t="s">
        <v>11</v>
      </c>
      <c r="G3158" s="1" t="str">
        <f>IFERROR(__xludf.DUMMYFUNCTION("GOOGLETRANSLATE(D3158,""fr"",""en"")"),"#VALUE!")</f>
        <v>#VALUE!</v>
      </c>
    </row>
    <row r="3159" ht="15.75" customHeight="1">
      <c r="A3159" s="1" t="s">
        <v>526</v>
      </c>
      <c r="B3159" s="1">
        <v>1.0</v>
      </c>
      <c r="C3159" s="1" t="s">
        <v>7575</v>
      </c>
      <c r="D3159" s="1" t="s">
        <v>7576</v>
      </c>
      <c r="E3159" s="1" t="s">
        <v>103</v>
      </c>
      <c r="F3159" s="1" t="s">
        <v>48</v>
      </c>
      <c r="G3159" s="1" t="str">
        <f>IFERROR(__xludf.DUMMYFUNCTION("GOOGLETRANSLATE(D3159,""fr"",""en"")"),"#VALUE!")</f>
        <v>#VALUE!</v>
      </c>
    </row>
    <row r="3160" ht="15.75" customHeight="1">
      <c r="A3160" s="1" t="s">
        <v>670</v>
      </c>
      <c r="B3160" s="1">
        <v>1.0</v>
      </c>
      <c r="C3160" s="1" t="s">
        <v>7577</v>
      </c>
      <c r="D3160" s="1" t="s">
        <v>7578</v>
      </c>
      <c r="E3160" s="1" t="s">
        <v>373</v>
      </c>
      <c r="F3160" s="1" t="s">
        <v>118</v>
      </c>
      <c r="G3160" s="1" t="str">
        <f>IFERROR(__xludf.DUMMYFUNCTION("GOOGLETRANSLATE(D3160,""fr"",""en"")"),"#VALUE!")</f>
        <v>#VALUE!</v>
      </c>
    </row>
    <row r="3161" ht="15.75" customHeight="1">
      <c r="A3161" s="1" t="s">
        <v>606</v>
      </c>
      <c r="B3161" s="1">
        <v>2.0</v>
      </c>
      <c r="C3161" s="1" t="s">
        <v>7579</v>
      </c>
      <c r="D3161" s="1" t="s">
        <v>7580</v>
      </c>
      <c r="E3161" s="1" t="s">
        <v>21</v>
      </c>
      <c r="F3161" s="1" t="s">
        <v>11</v>
      </c>
      <c r="G3161" s="1" t="str">
        <f>IFERROR(__xludf.DUMMYFUNCTION("GOOGLETRANSLATE(D3161,""fr"",""en"")"),"#VALUE!")</f>
        <v>#VALUE!</v>
      </c>
    </row>
    <row r="3162" ht="15.75" customHeight="1">
      <c r="A3162" s="1" t="s">
        <v>1097</v>
      </c>
      <c r="B3162" s="1">
        <v>3.0</v>
      </c>
      <c r="C3162" s="1" t="s">
        <v>7581</v>
      </c>
      <c r="D3162" s="1" t="s">
        <v>7582</v>
      </c>
      <c r="E3162" s="1" t="s">
        <v>21</v>
      </c>
      <c r="F3162" s="1" t="s">
        <v>11</v>
      </c>
      <c r="G3162" s="1" t="str">
        <f>IFERROR(__xludf.DUMMYFUNCTION("GOOGLETRANSLATE(D3162,""fr"",""en"")"),"#VALUE!")</f>
        <v>#VALUE!</v>
      </c>
    </row>
    <row r="3163" ht="15.75" customHeight="1">
      <c r="A3163" s="1" t="s">
        <v>430</v>
      </c>
      <c r="B3163" s="1">
        <v>4.0</v>
      </c>
      <c r="C3163" s="1" t="s">
        <v>7583</v>
      </c>
      <c r="D3163" s="1" t="s">
        <v>7584</v>
      </c>
      <c r="E3163" s="1" t="s">
        <v>21</v>
      </c>
      <c r="F3163" s="1" t="s">
        <v>11</v>
      </c>
      <c r="G3163" s="1" t="str">
        <f>IFERROR(__xludf.DUMMYFUNCTION("GOOGLETRANSLATE(D3163,""fr"",""en"")"),"#VALUE!")</f>
        <v>#VALUE!</v>
      </c>
    </row>
    <row r="3164" ht="15.75" customHeight="1">
      <c r="A3164" s="1" t="s">
        <v>7585</v>
      </c>
      <c r="B3164" s="1">
        <v>2.0</v>
      </c>
      <c r="C3164" s="1" t="s">
        <v>7586</v>
      </c>
      <c r="D3164" s="1" t="s">
        <v>7587</v>
      </c>
      <c r="E3164" s="1" t="s">
        <v>273</v>
      </c>
      <c r="F3164" s="1" t="s">
        <v>11</v>
      </c>
      <c r="G3164" s="1" t="str">
        <f>IFERROR(__xludf.DUMMYFUNCTION("GOOGLETRANSLATE(D3164,""fr"",""en"")"),"#VALUE!")</f>
        <v>#VALUE!</v>
      </c>
    </row>
    <row r="3165" ht="15.75" customHeight="1">
      <c r="A3165" s="1" t="s">
        <v>4585</v>
      </c>
      <c r="B3165" s="1">
        <v>2.0</v>
      </c>
      <c r="C3165" s="1" t="s">
        <v>7588</v>
      </c>
      <c r="D3165" s="1" t="s">
        <v>7589</v>
      </c>
      <c r="E3165" s="1" t="s">
        <v>10</v>
      </c>
      <c r="F3165" s="1" t="s">
        <v>11</v>
      </c>
      <c r="G3165" s="1" t="str">
        <f>IFERROR(__xludf.DUMMYFUNCTION("GOOGLETRANSLATE(D3165,""fr"",""en"")"),"#VALUE!")</f>
        <v>#VALUE!</v>
      </c>
    </row>
    <row r="3166" ht="15.75" customHeight="1">
      <c r="A3166" s="1" t="s">
        <v>4395</v>
      </c>
      <c r="B3166" s="1">
        <v>2.0</v>
      </c>
      <c r="C3166" s="1" t="s">
        <v>7590</v>
      </c>
      <c r="D3166" s="1" t="s">
        <v>7591</v>
      </c>
      <c r="E3166" s="1" t="s">
        <v>25</v>
      </c>
      <c r="F3166" s="1" t="s">
        <v>110</v>
      </c>
      <c r="G3166" s="1" t="str">
        <f>IFERROR(__xludf.DUMMYFUNCTION("GOOGLETRANSLATE(D3166,""fr"",""en"")"),"#VALUE!")</f>
        <v>#VALUE!</v>
      </c>
    </row>
    <row r="3167" ht="15.75" customHeight="1">
      <c r="A3167" s="1" t="s">
        <v>5488</v>
      </c>
      <c r="B3167" s="1">
        <v>5.0</v>
      </c>
      <c r="C3167" s="1" t="s">
        <v>7592</v>
      </c>
      <c r="D3167" s="1" t="s">
        <v>7593</v>
      </c>
      <c r="E3167" s="1" t="s">
        <v>21</v>
      </c>
      <c r="F3167" s="1" t="s">
        <v>11</v>
      </c>
      <c r="G3167" s="1" t="str">
        <f>IFERROR(__xludf.DUMMYFUNCTION("GOOGLETRANSLATE(D3167,""fr"",""en"")"),"#VALUE!")</f>
        <v>#VALUE!</v>
      </c>
    </row>
    <row r="3168" ht="15.75" customHeight="1">
      <c r="A3168" s="1" t="s">
        <v>569</v>
      </c>
      <c r="B3168" s="1">
        <v>4.0</v>
      </c>
      <c r="C3168" s="1" t="s">
        <v>7594</v>
      </c>
      <c r="D3168" s="1" t="s">
        <v>7595</v>
      </c>
      <c r="E3168" s="1" t="s">
        <v>169</v>
      </c>
      <c r="F3168" s="1" t="s">
        <v>11</v>
      </c>
      <c r="G3168" s="1" t="str">
        <f>IFERROR(__xludf.DUMMYFUNCTION("GOOGLETRANSLATE(D3168,""fr"",""en"")"),"#VALUE!")</f>
        <v>#VALUE!</v>
      </c>
    </row>
    <row r="3169" ht="15.75" customHeight="1">
      <c r="A3169" s="1" t="s">
        <v>3129</v>
      </c>
      <c r="B3169" s="1">
        <v>4.0</v>
      </c>
      <c r="C3169" s="1" t="s">
        <v>7596</v>
      </c>
      <c r="D3169" s="1" t="s">
        <v>7597</v>
      </c>
      <c r="E3169" s="1" t="s">
        <v>21</v>
      </c>
      <c r="F3169" s="1" t="s">
        <v>11</v>
      </c>
      <c r="G3169" s="1" t="str">
        <f>IFERROR(__xludf.DUMMYFUNCTION("GOOGLETRANSLATE(D3169,""fr"",""en"")"),"#VALUE!")</f>
        <v>#VALUE!</v>
      </c>
    </row>
    <row r="3170" ht="15.75" customHeight="1">
      <c r="A3170" s="1" t="s">
        <v>7598</v>
      </c>
      <c r="B3170" s="1">
        <v>3.0</v>
      </c>
      <c r="C3170" s="1" t="s">
        <v>7599</v>
      </c>
      <c r="D3170" s="1" t="s">
        <v>7600</v>
      </c>
      <c r="E3170" s="1" t="s">
        <v>21</v>
      </c>
      <c r="F3170" s="1" t="s">
        <v>11</v>
      </c>
      <c r="G3170" s="1" t="str">
        <f>IFERROR(__xludf.DUMMYFUNCTION("GOOGLETRANSLATE(D3170,""fr"",""en"")"),"#VALUE!")</f>
        <v>#VALUE!</v>
      </c>
    </row>
    <row r="3171" ht="15.75" customHeight="1">
      <c r="A3171" s="1" t="s">
        <v>3186</v>
      </c>
      <c r="B3171" s="1">
        <v>4.0</v>
      </c>
      <c r="C3171" s="1" t="s">
        <v>7601</v>
      </c>
      <c r="D3171" s="1" t="s">
        <v>7602</v>
      </c>
      <c r="E3171" s="1" t="s">
        <v>10</v>
      </c>
      <c r="F3171" s="1" t="s">
        <v>11</v>
      </c>
      <c r="G3171" s="1" t="str">
        <f>IFERROR(__xludf.DUMMYFUNCTION("GOOGLETRANSLATE(D3171,""fr"",""en"")"),"#VALUE!")</f>
        <v>#VALUE!</v>
      </c>
    </row>
    <row r="3172" ht="15.75" customHeight="1">
      <c r="A3172" s="1" t="s">
        <v>7603</v>
      </c>
      <c r="B3172" s="1">
        <v>3.0</v>
      </c>
      <c r="C3172" s="1" t="s">
        <v>7604</v>
      </c>
      <c r="D3172" s="1" t="s">
        <v>7605</v>
      </c>
      <c r="E3172" s="1" t="s">
        <v>355</v>
      </c>
      <c r="F3172" s="1" t="s">
        <v>110</v>
      </c>
      <c r="G3172" s="1" t="str">
        <f>IFERROR(__xludf.DUMMYFUNCTION("GOOGLETRANSLATE(D3172,""fr"",""en"")"),"#VALUE!")</f>
        <v>#VALUE!</v>
      </c>
    </row>
    <row r="3173" ht="15.75" customHeight="1">
      <c r="A3173" s="1" t="s">
        <v>4926</v>
      </c>
      <c r="B3173" s="1">
        <v>5.0</v>
      </c>
      <c r="C3173" s="1" t="s">
        <v>7606</v>
      </c>
      <c r="D3173" s="1" t="s">
        <v>7607</v>
      </c>
      <c r="E3173" s="1" t="s">
        <v>423</v>
      </c>
      <c r="F3173" s="1" t="s">
        <v>30</v>
      </c>
      <c r="G3173" s="1" t="str">
        <f>IFERROR(__xludf.DUMMYFUNCTION("GOOGLETRANSLATE(D3173,""fr"",""en"")"),"#VALUE!")</f>
        <v>#VALUE!</v>
      </c>
    </row>
    <row r="3174" ht="15.75" customHeight="1">
      <c r="A3174" s="1" t="s">
        <v>866</v>
      </c>
      <c r="B3174" s="1">
        <v>4.0</v>
      </c>
      <c r="C3174" s="1" t="s">
        <v>7608</v>
      </c>
      <c r="D3174" s="1" t="s">
        <v>7609</v>
      </c>
      <c r="E3174" s="1" t="s">
        <v>10</v>
      </c>
      <c r="F3174" s="1" t="s">
        <v>11</v>
      </c>
      <c r="G3174" s="1" t="str">
        <f>IFERROR(__xludf.DUMMYFUNCTION("GOOGLETRANSLATE(D3174,""fr"",""en"")"),"#VALUE!")</f>
        <v>#VALUE!</v>
      </c>
    </row>
    <row r="3175" ht="15.75" customHeight="1">
      <c r="A3175" s="1" t="s">
        <v>445</v>
      </c>
      <c r="B3175" s="1">
        <v>2.0</v>
      </c>
      <c r="C3175" s="1" t="s">
        <v>7610</v>
      </c>
      <c r="D3175" s="1" t="s">
        <v>7611</v>
      </c>
      <c r="E3175" s="1" t="s">
        <v>65</v>
      </c>
      <c r="F3175" s="1" t="s">
        <v>66</v>
      </c>
      <c r="G3175" s="1" t="str">
        <f>IFERROR(__xludf.DUMMYFUNCTION("GOOGLETRANSLATE(D3175,""fr"",""en"")"),"#VALUE!")</f>
        <v>#VALUE!</v>
      </c>
    </row>
    <row r="3176" ht="15.75" customHeight="1">
      <c r="A3176" s="1" t="s">
        <v>1094</v>
      </c>
      <c r="B3176" s="1">
        <v>5.0</v>
      </c>
      <c r="C3176" s="1" t="s">
        <v>7612</v>
      </c>
      <c r="D3176" s="1" t="s">
        <v>7613</v>
      </c>
      <c r="E3176" s="1" t="s">
        <v>21</v>
      </c>
      <c r="F3176" s="1" t="s">
        <v>11</v>
      </c>
      <c r="G3176" s="1" t="str">
        <f>IFERROR(__xludf.DUMMYFUNCTION("GOOGLETRANSLATE(D3176,""fr"",""en"")"),"#VALUE!")</f>
        <v>#VALUE!</v>
      </c>
    </row>
    <row r="3177" ht="15.75" customHeight="1">
      <c r="A3177" s="1" t="s">
        <v>1632</v>
      </c>
      <c r="B3177" s="1">
        <v>1.0</v>
      </c>
      <c r="C3177" s="1" t="s">
        <v>7614</v>
      </c>
      <c r="D3177" s="1" t="s">
        <v>7615</v>
      </c>
      <c r="E3177" s="1" t="s">
        <v>21</v>
      </c>
      <c r="F3177" s="1" t="s">
        <v>11</v>
      </c>
      <c r="G3177" s="1" t="str">
        <f>IFERROR(__xludf.DUMMYFUNCTION("GOOGLETRANSLATE(D3177,""fr"",""en"")"),"#VALUE!")</f>
        <v>#VALUE!</v>
      </c>
    </row>
    <row r="3178" ht="15.75" customHeight="1">
      <c r="A3178" s="1" t="s">
        <v>5775</v>
      </c>
      <c r="B3178" s="1">
        <v>4.0</v>
      </c>
      <c r="C3178" s="1" t="s">
        <v>7616</v>
      </c>
      <c r="D3178" s="1" t="s">
        <v>7617</v>
      </c>
      <c r="E3178" s="1" t="s">
        <v>21</v>
      </c>
      <c r="F3178" s="1" t="s">
        <v>11</v>
      </c>
      <c r="G3178" s="1" t="str">
        <f>IFERROR(__xludf.DUMMYFUNCTION("GOOGLETRANSLATE(D3178,""fr"",""en"")"),"#VALUE!")</f>
        <v>#VALUE!</v>
      </c>
    </row>
    <row r="3179" ht="15.75" customHeight="1">
      <c r="A3179" s="1" t="s">
        <v>470</v>
      </c>
      <c r="B3179" s="1">
        <v>3.0</v>
      </c>
      <c r="C3179" s="1" t="s">
        <v>7618</v>
      </c>
      <c r="D3179" s="1" t="s">
        <v>7619</v>
      </c>
      <c r="E3179" s="1" t="s">
        <v>109</v>
      </c>
      <c r="F3179" s="1" t="s">
        <v>110</v>
      </c>
      <c r="G3179" s="1" t="str">
        <f>IFERROR(__xludf.DUMMYFUNCTION("GOOGLETRANSLATE(D3179,""fr"",""en"")"),"#VALUE!")</f>
        <v>#VALUE!</v>
      </c>
    </row>
    <row r="3180" ht="15.75" customHeight="1">
      <c r="A3180" s="1" t="s">
        <v>3129</v>
      </c>
      <c r="B3180" s="1">
        <v>5.0</v>
      </c>
      <c r="C3180" s="1" t="s">
        <v>7620</v>
      </c>
      <c r="D3180" s="1" t="s">
        <v>7621</v>
      </c>
      <c r="E3180" s="1" t="s">
        <v>21</v>
      </c>
      <c r="F3180" s="1" t="s">
        <v>11</v>
      </c>
      <c r="G3180" s="1" t="str">
        <f>IFERROR(__xludf.DUMMYFUNCTION("GOOGLETRANSLATE(D3180,""fr"",""en"")"),"#VALUE!")</f>
        <v>#VALUE!</v>
      </c>
    </row>
    <row r="3181" ht="15.75" customHeight="1">
      <c r="A3181" s="1" t="s">
        <v>3942</v>
      </c>
      <c r="B3181" s="1">
        <v>1.0</v>
      </c>
      <c r="C3181" s="1" t="s">
        <v>7622</v>
      </c>
      <c r="D3181" s="1" t="s">
        <v>7623</v>
      </c>
      <c r="E3181" s="1" t="s">
        <v>38</v>
      </c>
      <c r="F3181" s="1" t="s">
        <v>39</v>
      </c>
      <c r="G3181" s="1" t="str">
        <f>IFERROR(__xludf.DUMMYFUNCTION("GOOGLETRANSLATE(D3181,""fr"",""en"")"),"#VALUE!")</f>
        <v>#VALUE!</v>
      </c>
    </row>
    <row r="3182" ht="15.75" customHeight="1">
      <c r="A3182" s="1" t="s">
        <v>7624</v>
      </c>
      <c r="B3182" s="1">
        <v>1.0</v>
      </c>
      <c r="C3182" s="1" t="s">
        <v>7625</v>
      </c>
      <c r="D3182" s="1" t="s">
        <v>7626</v>
      </c>
      <c r="E3182" s="1" t="s">
        <v>296</v>
      </c>
      <c r="F3182" s="1" t="s">
        <v>11</v>
      </c>
      <c r="G3182" s="1" t="str">
        <f>IFERROR(__xludf.DUMMYFUNCTION("GOOGLETRANSLATE(D3182,""fr"",""en"")"),"#VALUE!")</f>
        <v>#VALUE!</v>
      </c>
    </row>
    <row r="3183" ht="15.75" customHeight="1">
      <c r="A3183" s="1" t="s">
        <v>1361</v>
      </c>
      <c r="B3183" s="1">
        <v>5.0</v>
      </c>
      <c r="C3183" s="1" t="s">
        <v>7627</v>
      </c>
      <c r="D3183" s="1" t="s">
        <v>7628</v>
      </c>
      <c r="E3183" s="1" t="s">
        <v>21</v>
      </c>
      <c r="F3183" s="1" t="s">
        <v>11</v>
      </c>
      <c r="G3183" s="1" t="str">
        <f>IFERROR(__xludf.DUMMYFUNCTION("GOOGLETRANSLATE(D3183,""fr"",""en"")"),"#VALUE!")</f>
        <v>#VALUE!</v>
      </c>
    </row>
    <row r="3184" ht="15.75" customHeight="1">
      <c r="A3184" s="1" t="s">
        <v>144</v>
      </c>
      <c r="B3184" s="1">
        <v>5.0</v>
      </c>
      <c r="C3184" s="1" t="s">
        <v>7629</v>
      </c>
      <c r="D3184" s="1" t="s">
        <v>7630</v>
      </c>
      <c r="E3184" s="1" t="s">
        <v>10</v>
      </c>
      <c r="F3184" s="1" t="s">
        <v>11</v>
      </c>
      <c r="G3184" s="1" t="str">
        <f>IFERROR(__xludf.DUMMYFUNCTION("GOOGLETRANSLATE(D3184,""fr"",""en"")"),"#VALUE!")</f>
        <v>#VALUE!</v>
      </c>
    </row>
    <row r="3185" ht="15.75" customHeight="1">
      <c r="A3185" s="1" t="s">
        <v>7631</v>
      </c>
      <c r="B3185" s="1">
        <v>1.0</v>
      </c>
      <c r="C3185" s="1" t="s">
        <v>7632</v>
      </c>
      <c r="D3185" s="1" t="s">
        <v>7633</v>
      </c>
      <c r="E3185" s="1" t="s">
        <v>21</v>
      </c>
      <c r="F3185" s="1" t="s">
        <v>11</v>
      </c>
      <c r="G3185" s="1" t="str">
        <f>IFERROR(__xludf.DUMMYFUNCTION("GOOGLETRANSLATE(D3185,""fr"",""en"")"),"#VALUE!")</f>
        <v>#VALUE!</v>
      </c>
    </row>
    <row r="3186" ht="15.75" customHeight="1">
      <c r="A3186" s="1" t="s">
        <v>141</v>
      </c>
      <c r="B3186" s="1">
        <v>4.0</v>
      </c>
      <c r="C3186" s="1" t="s">
        <v>7634</v>
      </c>
      <c r="D3186" s="1" t="s">
        <v>7635</v>
      </c>
      <c r="E3186" s="1" t="s">
        <v>65</v>
      </c>
      <c r="F3186" s="1" t="s">
        <v>66</v>
      </c>
      <c r="G3186" s="1" t="str">
        <f>IFERROR(__xludf.DUMMYFUNCTION("GOOGLETRANSLATE(D3186,""fr"",""en"")"),"#VALUE!")</f>
        <v>#VALUE!</v>
      </c>
    </row>
    <row r="3187" ht="15.75" customHeight="1">
      <c r="A3187" s="1" t="s">
        <v>929</v>
      </c>
      <c r="B3187" s="1">
        <v>5.0</v>
      </c>
      <c r="C3187" s="1" t="s">
        <v>7636</v>
      </c>
      <c r="D3187" s="1" t="s">
        <v>7637</v>
      </c>
      <c r="E3187" s="1" t="s">
        <v>10</v>
      </c>
      <c r="F3187" s="1" t="s">
        <v>11</v>
      </c>
      <c r="G3187" s="1" t="str">
        <f>IFERROR(__xludf.DUMMYFUNCTION("GOOGLETRANSLATE(D3187,""fr"",""en"")"),"#VALUE!")</f>
        <v>#VALUE!</v>
      </c>
    </row>
    <row r="3188" ht="15.75" customHeight="1">
      <c r="A3188" s="1" t="s">
        <v>988</v>
      </c>
      <c r="B3188" s="1">
        <v>5.0</v>
      </c>
      <c r="C3188" s="1" t="s">
        <v>7638</v>
      </c>
      <c r="D3188" s="1" t="s">
        <v>7639</v>
      </c>
      <c r="E3188" s="1" t="s">
        <v>169</v>
      </c>
      <c r="F3188" s="1" t="s">
        <v>11</v>
      </c>
      <c r="G3188" s="1" t="str">
        <f>IFERROR(__xludf.DUMMYFUNCTION("GOOGLETRANSLATE(D3188,""fr"",""en"")"),"Very satisfied for over 50 years. No problem.
Always well received whether in an agency or on the phone.
Very responsive staff whatever the subject: insurance, accident etc")</f>
        <v>Very satisfied for over 50 years. No problem.
Always well received whether in an agency or on the phone.
Very responsive staff whatever the subject: insurance, accident etc</v>
      </c>
    </row>
    <row r="3189" ht="15.75" customHeight="1">
      <c r="A3189" s="1" t="s">
        <v>284</v>
      </c>
      <c r="B3189" s="1">
        <v>1.0</v>
      </c>
      <c r="C3189" s="1" t="s">
        <v>7640</v>
      </c>
      <c r="D3189" s="1" t="s">
        <v>7641</v>
      </c>
      <c r="E3189" s="1" t="s">
        <v>10</v>
      </c>
      <c r="F3189" s="1" t="s">
        <v>11</v>
      </c>
      <c r="G3189" s="1" t="str">
        <f>IFERROR(__xludf.DUMMYFUNCTION("GOOGLETRANSLATE(D3189,""fr"",""en"")"),"#VALUE!")</f>
        <v>#VALUE!</v>
      </c>
    </row>
    <row r="3190" ht="15.75" customHeight="1">
      <c r="A3190" s="1" t="s">
        <v>5333</v>
      </c>
      <c r="B3190" s="1">
        <v>5.0</v>
      </c>
      <c r="C3190" s="1" t="s">
        <v>7642</v>
      </c>
      <c r="D3190" s="1" t="s">
        <v>7643</v>
      </c>
      <c r="E3190" s="1" t="s">
        <v>10</v>
      </c>
      <c r="F3190" s="1" t="s">
        <v>11</v>
      </c>
      <c r="G3190" s="1" t="str">
        <f>IFERROR(__xludf.DUMMYFUNCTION("GOOGLETRANSLATE(D3190,""fr"",""en"")"),"#VALUE!")</f>
        <v>#VALUE!</v>
      </c>
    </row>
    <row r="3191" ht="15.75" customHeight="1">
      <c r="A3191" s="1" t="s">
        <v>7644</v>
      </c>
      <c r="B3191" s="1">
        <v>3.0</v>
      </c>
      <c r="C3191" s="1" t="s">
        <v>7645</v>
      </c>
      <c r="D3191" s="1" t="s">
        <v>7646</v>
      </c>
      <c r="E3191" s="1" t="s">
        <v>21</v>
      </c>
      <c r="F3191" s="1" t="s">
        <v>11</v>
      </c>
      <c r="G3191" s="1" t="str">
        <f>IFERROR(__xludf.DUMMYFUNCTION("GOOGLETRANSLATE(D3191,""fr"",""en"")"),"#VALUE!")</f>
        <v>#VALUE!</v>
      </c>
    </row>
    <row r="3192" ht="15.75" customHeight="1">
      <c r="A3192" s="1" t="s">
        <v>2424</v>
      </c>
      <c r="B3192" s="1">
        <v>4.0</v>
      </c>
      <c r="C3192" s="1" t="s">
        <v>7647</v>
      </c>
      <c r="D3192" s="1" t="s">
        <v>7648</v>
      </c>
      <c r="E3192" s="1" t="s">
        <v>25</v>
      </c>
      <c r="F3192" s="1" t="s">
        <v>11</v>
      </c>
      <c r="G3192" s="1" t="str">
        <f>IFERROR(__xludf.DUMMYFUNCTION("GOOGLETRANSLATE(D3192,""fr"",""en"")"),"#VALUE!")</f>
        <v>#VALUE!</v>
      </c>
    </row>
    <row r="3193" ht="15.75" customHeight="1">
      <c r="A3193" s="1" t="s">
        <v>367</v>
      </c>
      <c r="B3193" s="1">
        <v>1.0</v>
      </c>
      <c r="C3193" s="1" t="s">
        <v>7649</v>
      </c>
      <c r="D3193" s="1" t="s">
        <v>7650</v>
      </c>
      <c r="E3193" s="1" t="s">
        <v>73</v>
      </c>
      <c r="F3193" s="1" t="s">
        <v>30</v>
      </c>
      <c r="G3193" s="1" t="str">
        <f>IFERROR(__xludf.DUMMYFUNCTION("GOOGLETRANSLATE(D3193,""fr"",""en"")"),"#VALUE!")</f>
        <v>#VALUE!</v>
      </c>
    </row>
    <row r="3194" ht="15.75" customHeight="1">
      <c r="A3194" s="1" t="s">
        <v>1552</v>
      </c>
      <c r="B3194" s="1">
        <v>2.0</v>
      </c>
      <c r="C3194" s="1" t="s">
        <v>7651</v>
      </c>
      <c r="D3194" s="1" t="s">
        <v>7652</v>
      </c>
      <c r="E3194" s="1" t="s">
        <v>65</v>
      </c>
      <c r="F3194" s="1" t="s">
        <v>66</v>
      </c>
      <c r="G3194" s="1" t="str">
        <f>IFERROR(__xludf.DUMMYFUNCTION("GOOGLETRANSLATE(D3194,""fr"",""en"")"),"#VALUE!")</f>
        <v>#VALUE!</v>
      </c>
    </row>
    <row r="3195" ht="15.75" customHeight="1">
      <c r="A3195" s="1" t="s">
        <v>780</v>
      </c>
      <c r="B3195" s="1">
        <v>3.0</v>
      </c>
      <c r="C3195" s="1" t="s">
        <v>7653</v>
      </c>
      <c r="D3195" s="1" t="s">
        <v>7654</v>
      </c>
      <c r="E3195" s="1" t="s">
        <v>109</v>
      </c>
      <c r="F3195" s="1" t="s">
        <v>11</v>
      </c>
      <c r="G3195" s="1" t="str">
        <f>IFERROR(__xludf.DUMMYFUNCTION("GOOGLETRANSLATE(D3195,""fr"",""en"")"),"#VALUE!")</f>
        <v>#VALUE!</v>
      </c>
    </row>
    <row r="3196" ht="15.75" customHeight="1">
      <c r="A3196" s="1" t="s">
        <v>7655</v>
      </c>
      <c r="B3196" s="1">
        <v>4.0</v>
      </c>
      <c r="C3196" s="1" t="s">
        <v>7656</v>
      </c>
      <c r="D3196" s="1" t="s">
        <v>7657</v>
      </c>
      <c r="E3196" s="1" t="s">
        <v>21</v>
      </c>
      <c r="F3196" s="1" t="s">
        <v>11</v>
      </c>
      <c r="G3196" s="1" t="str">
        <f>IFERROR(__xludf.DUMMYFUNCTION("GOOGLETRANSLATE(D3196,""fr"",""en"")"),"#VALUE!")</f>
        <v>#VALUE!</v>
      </c>
    </row>
    <row r="3197" ht="15.75" customHeight="1">
      <c r="A3197" s="1" t="s">
        <v>505</v>
      </c>
      <c r="B3197" s="1">
        <v>1.0</v>
      </c>
      <c r="C3197" s="1" t="s">
        <v>7658</v>
      </c>
      <c r="D3197" s="1" t="s">
        <v>7659</v>
      </c>
      <c r="E3197" s="1" t="s">
        <v>292</v>
      </c>
      <c r="F3197" s="1" t="s">
        <v>11</v>
      </c>
      <c r="G3197" s="1" t="str">
        <f>IFERROR(__xludf.DUMMYFUNCTION("GOOGLETRANSLATE(D3197,""fr"",""en"")"),"#VALUE!")</f>
        <v>#VALUE!</v>
      </c>
    </row>
    <row r="3198" ht="15.75" customHeight="1">
      <c r="A3198" s="1" t="s">
        <v>245</v>
      </c>
      <c r="B3198" s="1">
        <v>2.0</v>
      </c>
      <c r="C3198" s="1" t="s">
        <v>7660</v>
      </c>
      <c r="D3198" s="1" t="s">
        <v>7661</v>
      </c>
      <c r="E3198" s="1" t="s">
        <v>10</v>
      </c>
      <c r="F3198" s="1" t="s">
        <v>11</v>
      </c>
      <c r="G3198" s="1" t="str">
        <f>IFERROR(__xludf.DUMMYFUNCTION("GOOGLETRANSLATE(D3198,""fr"",""en"")"),"#VALUE!")</f>
        <v>#VALUE!</v>
      </c>
    </row>
    <row r="3199" ht="15.75" customHeight="1">
      <c r="A3199" s="1" t="s">
        <v>738</v>
      </c>
      <c r="B3199" s="1">
        <v>5.0</v>
      </c>
      <c r="C3199" s="1" t="s">
        <v>7662</v>
      </c>
      <c r="D3199" s="1" t="s">
        <v>7663</v>
      </c>
      <c r="E3199" s="1" t="s">
        <v>448</v>
      </c>
      <c r="F3199" s="1" t="s">
        <v>84</v>
      </c>
      <c r="G3199" s="1" t="str">
        <f>IFERROR(__xludf.DUMMYFUNCTION("GOOGLETRANSLATE(D3199,""fr"",""en"")"),"Satisfied.
Well done website.
Fast membership.
Very friendly and professional advisor by phone. Clear explanations.
I recommend.")</f>
        <v>Satisfied.
Well done website.
Fast membership.
Very friendly and professional advisor by phone. Clear explanations.
I recommend.</v>
      </c>
    </row>
    <row r="3200" ht="15.75" customHeight="1">
      <c r="A3200" s="1" t="s">
        <v>5488</v>
      </c>
      <c r="B3200" s="1">
        <v>5.0</v>
      </c>
      <c r="C3200" s="1" t="s">
        <v>7664</v>
      </c>
      <c r="D3200" s="1" t="s">
        <v>7665</v>
      </c>
      <c r="E3200" s="1" t="s">
        <v>21</v>
      </c>
      <c r="F3200" s="1" t="s">
        <v>11</v>
      </c>
      <c r="G3200" s="1" t="str">
        <f>IFERROR(__xludf.DUMMYFUNCTION("GOOGLETRANSLATE(D3200,""fr"",""en"")"),"#VALUE!")</f>
        <v>#VALUE!</v>
      </c>
    </row>
    <row r="3201" ht="15.75" customHeight="1">
      <c r="A3201" s="1" t="s">
        <v>455</v>
      </c>
      <c r="B3201" s="1">
        <v>1.0</v>
      </c>
      <c r="C3201" s="1" t="s">
        <v>7666</v>
      </c>
      <c r="D3201" s="1" t="s">
        <v>7667</v>
      </c>
      <c r="E3201" s="1" t="s">
        <v>273</v>
      </c>
      <c r="F3201" s="1" t="s">
        <v>11</v>
      </c>
      <c r="G3201" s="1" t="str">
        <f>IFERROR(__xludf.DUMMYFUNCTION("GOOGLETRANSLATE(D3201,""fr"",""en"")"),"#VALUE!")</f>
        <v>#VALUE!</v>
      </c>
    </row>
    <row r="3202" ht="15.75" customHeight="1">
      <c r="A3202" s="1" t="s">
        <v>792</v>
      </c>
      <c r="B3202" s="1">
        <v>2.0</v>
      </c>
      <c r="C3202" s="1" t="s">
        <v>7668</v>
      </c>
      <c r="D3202" s="1" t="s">
        <v>7669</v>
      </c>
      <c r="E3202" s="1" t="s">
        <v>117</v>
      </c>
      <c r="F3202" s="1" t="s">
        <v>48</v>
      </c>
      <c r="G3202" s="1" t="str">
        <f>IFERROR(__xludf.DUMMYFUNCTION("GOOGLETRANSLATE(D3202,""fr"",""en"")"),"#VALUE!")</f>
        <v>#VALUE!</v>
      </c>
    </row>
    <row r="3203" ht="15.75" customHeight="1">
      <c r="A3203" s="1" t="s">
        <v>2097</v>
      </c>
      <c r="B3203" s="1">
        <v>4.0</v>
      </c>
      <c r="C3203" s="1" t="s">
        <v>7670</v>
      </c>
      <c r="D3203" s="1" t="s">
        <v>7671</v>
      </c>
      <c r="E3203" s="1" t="s">
        <v>10</v>
      </c>
      <c r="F3203" s="1" t="s">
        <v>11</v>
      </c>
      <c r="G3203" s="1" t="str">
        <f>IFERROR(__xludf.DUMMYFUNCTION("GOOGLETRANSLATE(D3203,""fr"",""en"")"),"#VALUE!")</f>
        <v>#VALUE!</v>
      </c>
    </row>
    <row r="3204" ht="15.75" customHeight="1">
      <c r="A3204" s="1" t="s">
        <v>1741</v>
      </c>
      <c r="B3204" s="1">
        <v>5.0</v>
      </c>
      <c r="C3204" s="1" t="s">
        <v>7672</v>
      </c>
      <c r="D3204" s="1" t="s">
        <v>7673</v>
      </c>
      <c r="E3204" s="1" t="s">
        <v>176</v>
      </c>
      <c r="F3204" s="1" t="s">
        <v>66</v>
      </c>
      <c r="G3204" s="1" t="str">
        <f>IFERROR(__xludf.DUMMYFUNCTION("GOOGLETRANSLATE(D3204,""fr"",""en"")"),"#VALUE!")</f>
        <v>#VALUE!</v>
      </c>
    </row>
    <row r="3205" ht="15.75" customHeight="1">
      <c r="A3205" s="1" t="s">
        <v>7386</v>
      </c>
      <c r="B3205" s="1">
        <v>5.0</v>
      </c>
      <c r="C3205" s="1" t="s">
        <v>7674</v>
      </c>
      <c r="D3205" s="1" t="s">
        <v>7675</v>
      </c>
      <c r="E3205" s="1" t="s">
        <v>10</v>
      </c>
      <c r="F3205" s="1" t="s">
        <v>11</v>
      </c>
      <c r="G3205" s="1" t="str">
        <f>IFERROR(__xludf.DUMMYFUNCTION("GOOGLETRANSLATE(D3205,""fr"",""en"")"),"#VALUE!")</f>
        <v>#VALUE!</v>
      </c>
    </row>
    <row r="3206" ht="15.75" customHeight="1">
      <c r="A3206" s="1" t="s">
        <v>4045</v>
      </c>
      <c r="B3206" s="1">
        <v>1.0</v>
      </c>
      <c r="C3206" s="1" t="s">
        <v>7676</v>
      </c>
      <c r="D3206" s="1" t="s">
        <v>7677</v>
      </c>
      <c r="E3206" s="1" t="s">
        <v>273</v>
      </c>
      <c r="F3206" s="1" t="s">
        <v>11</v>
      </c>
      <c r="G3206" s="1" t="str">
        <f>IFERROR(__xludf.DUMMYFUNCTION("GOOGLETRANSLATE(D3206,""fr"",""en"")"),"#VALUE!")</f>
        <v>#VALUE!</v>
      </c>
    </row>
    <row r="3207" ht="15.75" customHeight="1">
      <c r="A3207" s="1" t="s">
        <v>1450</v>
      </c>
      <c r="B3207" s="1">
        <v>2.0</v>
      </c>
      <c r="C3207" s="1" t="s">
        <v>7678</v>
      </c>
      <c r="D3207" s="1" t="s">
        <v>7679</v>
      </c>
      <c r="E3207" s="1" t="s">
        <v>34</v>
      </c>
      <c r="F3207" s="1" t="s">
        <v>84</v>
      </c>
      <c r="G3207" s="1" t="str">
        <f>IFERROR(__xludf.DUMMYFUNCTION("GOOGLETRANSLATE(D3207,""fr"",""en"")"),"#VALUE!")</f>
        <v>#VALUE!</v>
      </c>
    </row>
    <row r="3208" ht="15.75" customHeight="1">
      <c r="A3208" s="1" t="s">
        <v>6152</v>
      </c>
      <c r="B3208" s="1">
        <v>1.0</v>
      </c>
      <c r="C3208" s="1" t="s">
        <v>7680</v>
      </c>
      <c r="D3208" s="1" t="s">
        <v>7681</v>
      </c>
      <c r="E3208" s="1" t="s">
        <v>575</v>
      </c>
      <c r="F3208" s="1" t="s">
        <v>48</v>
      </c>
      <c r="G3208" s="1" t="str">
        <f>IFERROR(__xludf.DUMMYFUNCTION("GOOGLETRANSLATE(D3208,""fr"",""en"")"),"#VALUE!")</f>
        <v>#VALUE!</v>
      </c>
    </row>
    <row r="3209" ht="15.75" customHeight="1">
      <c r="A3209" s="1" t="s">
        <v>2944</v>
      </c>
      <c r="B3209" s="1">
        <v>2.0</v>
      </c>
      <c r="C3209" s="1" t="s">
        <v>7682</v>
      </c>
      <c r="D3209" s="1" t="s">
        <v>7683</v>
      </c>
      <c r="E3209" s="1" t="s">
        <v>25</v>
      </c>
      <c r="F3209" s="1" t="s">
        <v>11</v>
      </c>
      <c r="G3209" s="1" t="str">
        <f>IFERROR(__xludf.DUMMYFUNCTION("GOOGLETRANSLATE(D3209,""fr"",""en"")"),"#VALUE!")</f>
        <v>#VALUE!</v>
      </c>
    </row>
    <row r="3210" ht="15.75" customHeight="1">
      <c r="A3210" s="1" t="s">
        <v>417</v>
      </c>
      <c r="B3210" s="1">
        <v>1.0</v>
      </c>
      <c r="C3210" s="1" t="s">
        <v>7684</v>
      </c>
      <c r="D3210" s="1" t="s">
        <v>7685</v>
      </c>
      <c r="E3210" s="1" t="s">
        <v>29</v>
      </c>
      <c r="F3210" s="1" t="s">
        <v>30</v>
      </c>
      <c r="G3210" s="1" t="str">
        <f>IFERROR(__xludf.DUMMYFUNCTION("GOOGLETRANSLATE(D3210,""fr"",""en"")"),"#VALUE!")</f>
        <v>#VALUE!</v>
      </c>
    </row>
    <row r="3211" ht="15.75" customHeight="1">
      <c r="A3211" s="1" t="s">
        <v>1256</v>
      </c>
      <c r="B3211" s="1">
        <v>1.0</v>
      </c>
      <c r="C3211" s="1" t="s">
        <v>7686</v>
      </c>
      <c r="D3211" s="1" t="s">
        <v>7687</v>
      </c>
      <c r="E3211" s="1" t="s">
        <v>52</v>
      </c>
      <c r="F3211" s="1" t="s">
        <v>11</v>
      </c>
      <c r="G3211" s="1" t="str">
        <f>IFERROR(__xludf.DUMMYFUNCTION("GOOGLETRANSLATE(D3211,""fr"",""en"")"),"#VALUE!")</f>
        <v>#VALUE!</v>
      </c>
    </row>
    <row r="3212" ht="15.75" customHeight="1">
      <c r="A3212" s="1" t="s">
        <v>5116</v>
      </c>
      <c r="B3212" s="1">
        <v>1.0</v>
      </c>
      <c r="C3212" s="1" t="s">
        <v>7688</v>
      </c>
      <c r="D3212" s="1" t="s">
        <v>7689</v>
      </c>
      <c r="E3212" s="1" t="s">
        <v>226</v>
      </c>
      <c r="F3212" s="1" t="s">
        <v>11</v>
      </c>
      <c r="G3212" s="1" t="str">
        <f>IFERROR(__xludf.DUMMYFUNCTION("GOOGLETRANSLATE(D3212,""fr"",""en"")"),"Regional delegations have only become commercial agencies to sell contracts and no longer help in the event of a claim. Claims must pass online (telephone, internet and it's very difficult)")</f>
        <v>Regional delegations have only become commercial agencies to sell contracts and no longer help in the event of a claim. Claims must pass online (telephone, internet and it's very difficult)</v>
      </c>
    </row>
    <row r="3213" ht="15.75" customHeight="1">
      <c r="A3213" s="1" t="s">
        <v>1764</v>
      </c>
      <c r="B3213" s="1">
        <v>5.0</v>
      </c>
      <c r="C3213" s="1" t="s">
        <v>7690</v>
      </c>
      <c r="D3213" s="1" t="s">
        <v>7691</v>
      </c>
      <c r="E3213" s="1" t="s">
        <v>484</v>
      </c>
      <c r="F3213" s="1" t="s">
        <v>118</v>
      </c>
      <c r="G3213" s="1" t="str">
        <f>IFERROR(__xludf.DUMMYFUNCTION("GOOGLETRANSLATE(D3213,""fr"",""en"")"),"#VALUE!")</f>
        <v>#VALUE!</v>
      </c>
    </row>
    <row r="3214" ht="15.75" customHeight="1">
      <c r="A3214" s="1" t="s">
        <v>1972</v>
      </c>
      <c r="B3214" s="1">
        <v>5.0</v>
      </c>
      <c r="C3214" s="1" t="s">
        <v>7692</v>
      </c>
      <c r="D3214" s="1" t="s">
        <v>7693</v>
      </c>
      <c r="E3214" s="1" t="s">
        <v>21</v>
      </c>
      <c r="F3214" s="1" t="s">
        <v>11</v>
      </c>
      <c r="G3214" s="1" t="str">
        <f>IFERROR(__xludf.DUMMYFUNCTION("GOOGLETRANSLATE(D3214,""fr"",""en"")"),"#VALUE!")</f>
        <v>#VALUE!</v>
      </c>
    </row>
    <row r="3215" ht="15.75" customHeight="1">
      <c r="A3215" s="1" t="s">
        <v>7694</v>
      </c>
      <c r="B3215" s="1">
        <v>1.0</v>
      </c>
      <c r="C3215" s="1" t="s">
        <v>7695</v>
      </c>
      <c r="D3215" s="1" t="s">
        <v>7696</v>
      </c>
      <c r="E3215" s="1" t="s">
        <v>29</v>
      </c>
      <c r="F3215" s="1" t="s">
        <v>30</v>
      </c>
      <c r="G3215" s="1" t="str">
        <f>IFERROR(__xludf.DUMMYFUNCTION("GOOGLETRANSLATE(D3215,""fr"",""en"")"),"#VALUE!")</f>
        <v>#VALUE!</v>
      </c>
    </row>
    <row r="3216" ht="15.75" customHeight="1">
      <c r="A3216" s="1" t="s">
        <v>615</v>
      </c>
      <c r="B3216" s="1">
        <v>5.0</v>
      </c>
      <c r="C3216" s="1" t="s">
        <v>7697</v>
      </c>
      <c r="D3216" s="1" t="s">
        <v>7698</v>
      </c>
      <c r="E3216" s="1" t="s">
        <v>10</v>
      </c>
      <c r="F3216" s="1" t="s">
        <v>11</v>
      </c>
      <c r="G3216" s="1" t="str">
        <f>IFERROR(__xludf.DUMMYFUNCTION("GOOGLETRANSLATE(D3216,""fr"",""en"")"),"#VALUE!")</f>
        <v>#VALUE!</v>
      </c>
    </row>
    <row r="3217" ht="15.75" customHeight="1">
      <c r="A3217" s="1" t="s">
        <v>150</v>
      </c>
      <c r="B3217" s="1">
        <v>5.0</v>
      </c>
      <c r="C3217" s="1" t="s">
        <v>7699</v>
      </c>
      <c r="D3217" s="1" t="s">
        <v>7700</v>
      </c>
      <c r="E3217" s="1" t="s">
        <v>21</v>
      </c>
      <c r="F3217" s="1" t="s">
        <v>11</v>
      </c>
      <c r="G3217" s="1" t="str">
        <f>IFERROR(__xludf.DUMMYFUNCTION("GOOGLETRANSLATE(D3217,""fr"",""en"")"),"#VALUE!")</f>
        <v>#VALUE!</v>
      </c>
    </row>
    <row r="3218" ht="15.75" customHeight="1">
      <c r="A3218" s="1" t="s">
        <v>1020</v>
      </c>
      <c r="B3218" s="1">
        <v>3.0</v>
      </c>
      <c r="C3218" s="1" t="s">
        <v>7701</v>
      </c>
      <c r="D3218" s="1" t="s">
        <v>7702</v>
      </c>
      <c r="E3218" s="1" t="s">
        <v>10</v>
      </c>
      <c r="F3218" s="1" t="s">
        <v>11</v>
      </c>
      <c r="G3218" s="1" t="str">
        <f>IFERROR(__xludf.DUMMYFUNCTION("GOOGLETRANSLATE(D3218,""fr"",""en"")"),"#VALUE!")</f>
        <v>#VALUE!</v>
      </c>
    </row>
    <row r="3219" ht="15.75" customHeight="1">
      <c r="A3219" s="1" t="s">
        <v>1775</v>
      </c>
      <c r="B3219" s="1">
        <v>5.0</v>
      </c>
      <c r="C3219" s="1" t="s">
        <v>7703</v>
      </c>
      <c r="D3219" s="1" t="s">
        <v>7704</v>
      </c>
      <c r="E3219" s="1" t="s">
        <v>10</v>
      </c>
      <c r="F3219" s="1" t="s">
        <v>11</v>
      </c>
      <c r="G3219" s="1" t="str">
        <f>IFERROR(__xludf.DUMMYFUNCTION("GOOGLETRANSLATE(D3219,""fr"",""en"")"),"#VALUE!")</f>
        <v>#VALUE!</v>
      </c>
    </row>
    <row r="3220" ht="15.75" customHeight="1">
      <c r="A3220" s="1" t="s">
        <v>2215</v>
      </c>
      <c r="B3220" s="1">
        <v>1.0</v>
      </c>
      <c r="C3220" s="1" t="s">
        <v>7705</v>
      </c>
      <c r="D3220" s="1" t="s">
        <v>7706</v>
      </c>
      <c r="E3220" s="1" t="s">
        <v>373</v>
      </c>
      <c r="F3220" s="1" t="s">
        <v>30</v>
      </c>
      <c r="G3220" s="1" t="str">
        <f>IFERROR(__xludf.DUMMYFUNCTION("GOOGLETRANSLATE(D3220,""fr"",""en"")"),"#VALUE!")</f>
        <v>#VALUE!</v>
      </c>
    </row>
    <row r="3221" ht="15.75" customHeight="1">
      <c r="A3221" s="1" t="s">
        <v>1833</v>
      </c>
      <c r="B3221" s="1">
        <v>5.0</v>
      </c>
      <c r="C3221" s="1" t="s">
        <v>7707</v>
      </c>
      <c r="D3221" s="1" t="s">
        <v>7708</v>
      </c>
      <c r="E3221" s="1" t="s">
        <v>169</v>
      </c>
      <c r="F3221" s="1" t="s">
        <v>11</v>
      </c>
      <c r="G3221" s="1" t="str">
        <f>IFERROR(__xludf.DUMMYFUNCTION("GOOGLETRANSLATE(D3221,""fr"",""en"")"),"#VALUE!")</f>
        <v>#VALUE!</v>
      </c>
    </row>
    <row r="3222" ht="15.75" customHeight="1">
      <c r="A3222" s="1" t="s">
        <v>4257</v>
      </c>
      <c r="B3222" s="1">
        <v>1.0</v>
      </c>
      <c r="C3222" s="1" t="s">
        <v>7709</v>
      </c>
      <c r="D3222" s="1" t="s">
        <v>7710</v>
      </c>
      <c r="E3222" s="1" t="s">
        <v>7711</v>
      </c>
      <c r="F3222" s="1" t="s">
        <v>5982</v>
      </c>
      <c r="G3222" s="1" t="str">
        <f>IFERROR(__xludf.DUMMYFUNCTION("GOOGLETRANSLATE(D3222,""fr"",""en"")"),"#VALUE!")</f>
        <v>#VALUE!</v>
      </c>
    </row>
    <row r="3223" ht="15.75" customHeight="1">
      <c r="A3223" s="1" t="s">
        <v>667</v>
      </c>
      <c r="B3223" s="1">
        <v>5.0</v>
      </c>
      <c r="C3223" s="1" t="s">
        <v>7712</v>
      </c>
      <c r="D3223" s="1" t="s">
        <v>7713</v>
      </c>
      <c r="E3223" s="1" t="s">
        <v>10</v>
      </c>
      <c r="F3223" s="1" t="s">
        <v>11</v>
      </c>
      <c r="G3223" s="1" t="str">
        <f>IFERROR(__xludf.DUMMYFUNCTION("GOOGLETRANSLATE(D3223,""fr"",""en"")"),"#VALUE!")</f>
        <v>#VALUE!</v>
      </c>
    </row>
    <row r="3224" ht="15.75" customHeight="1">
      <c r="A3224" s="1" t="s">
        <v>2141</v>
      </c>
      <c r="B3224" s="1">
        <v>5.0</v>
      </c>
      <c r="C3224" s="1" t="s">
        <v>7714</v>
      </c>
      <c r="D3224" s="1" t="s">
        <v>7715</v>
      </c>
      <c r="E3224" s="1" t="s">
        <v>21</v>
      </c>
      <c r="F3224" s="1" t="s">
        <v>11</v>
      </c>
      <c r="G3224" s="1" t="str">
        <f>IFERROR(__xludf.DUMMYFUNCTION("GOOGLETRANSLATE(D3224,""fr"",""en"")"),"#VALUE!")</f>
        <v>#VALUE!</v>
      </c>
    </row>
    <row r="3225" ht="15.75" customHeight="1">
      <c r="A3225" s="1" t="s">
        <v>7716</v>
      </c>
      <c r="B3225" s="1">
        <v>2.0</v>
      </c>
      <c r="C3225" s="1" t="s">
        <v>7717</v>
      </c>
      <c r="D3225" s="1" t="s">
        <v>7718</v>
      </c>
      <c r="E3225" s="1" t="s">
        <v>10</v>
      </c>
      <c r="F3225" s="1" t="s">
        <v>11</v>
      </c>
      <c r="G3225" s="1" t="str">
        <f>IFERROR(__xludf.DUMMYFUNCTION("GOOGLETRANSLATE(D3225,""fr"",""en"")"),"#VALUE!")</f>
        <v>#VALUE!</v>
      </c>
    </row>
    <row r="3226" ht="15.75" customHeight="1">
      <c r="A3226" s="1" t="s">
        <v>1180</v>
      </c>
      <c r="B3226" s="1">
        <v>4.0</v>
      </c>
      <c r="C3226" s="1" t="s">
        <v>7719</v>
      </c>
      <c r="D3226" s="1" t="s">
        <v>7720</v>
      </c>
      <c r="E3226" s="1" t="s">
        <v>10</v>
      </c>
      <c r="F3226" s="1" t="s">
        <v>11</v>
      </c>
      <c r="G3226" s="1" t="str">
        <f>IFERROR(__xludf.DUMMYFUNCTION("GOOGLETRANSLATE(D3226,""fr"",""en"")"),"#VALUE!")</f>
        <v>#VALUE!</v>
      </c>
    </row>
    <row r="3227" ht="15.75" customHeight="1">
      <c r="A3227" s="1" t="s">
        <v>3031</v>
      </c>
      <c r="B3227" s="1">
        <v>4.0</v>
      </c>
      <c r="C3227" s="1" t="s">
        <v>7721</v>
      </c>
      <c r="D3227" s="1" t="s">
        <v>7722</v>
      </c>
      <c r="E3227" s="1" t="s">
        <v>484</v>
      </c>
      <c r="F3227" s="1" t="s">
        <v>30</v>
      </c>
      <c r="G3227" s="1" t="str">
        <f>IFERROR(__xludf.DUMMYFUNCTION("GOOGLETRANSLATE(D3227,""fr"",""en"")"),"#VALUE!")</f>
        <v>#VALUE!</v>
      </c>
    </row>
    <row r="3228" ht="15.75" customHeight="1">
      <c r="A3228" s="1" t="s">
        <v>7723</v>
      </c>
      <c r="B3228" s="1">
        <v>2.0</v>
      </c>
      <c r="C3228" s="1" t="s">
        <v>7724</v>
      </c>
      <c r="D3228" s="1" t="s">
        <v>7725</v>
      </c>
      <c r="E3228" s="1" t="s">
        <v>169</v>
      </c>
      <c r="F3228" s="1" t="s">
        <v>110</v>
      </c>
      <c r="G3228" s="1" t="str">
        <f>IFERROR(__xludf.DUMMYFUNCTION("GOOGLETRANSLATE(D3228,""fr"",""en"")"),"#VALUE!")</f>
        <v>#VALUE!</v>
      </c>
    </row>
    <row r="3229" ht="15.75" customHeight="1">
      <c r="A3229" s="1" t="s">
        <v>119</v>
      </c>
      <c r="B3229" s="1">
        <v>3.0</v>
      </c>
      <c r="C3229" s="1" t="s">
        <v>7726</v>
      </c>
      <c r="D3229" s="1" t="s">
        <v>7727</v>
      </c>
      <c r="E3229" s="1" t="s">
        <v>169</v>
      </c>
      <c r="F3229" s="1" t="s">
        <v>11</v>
      </c>
      <c r="G3229" s="1" t="str">
        <f>IFERROR(__xludf.DUMMYFUNCTION("GOOGLETRANSLATE(D3229,""fr"",""en"")"),"#VALUE!")</f>
        <v>#VALUE!</v>
      </c>
    </row>
    <row r="3230" ht="15.75" customHeight="1">
      <c r="A3230" s="1" t="s">
        <v>724</v>
      </c>
      <c r="B3230" s="1">
        <v>1.0</v>
      </c>
      <c r="C3230" s="1" t="s">
        <v>7728</v>
      </c>
      <c r="D3230" s="1" t="s">
        <v>7729</v>
      </c>
      <c r="E3230" s="1" t="s">
        <v>646</v>
      </c>
      <c r="F3230" s="1" t="s">
        <v>39</v>
      </c>
      <c r="G3230" s="1" t="str">
        <f>IFERROR(__xludf.DUMMYFUNCTION("GOOGLETRANSLATE(D3230,""fr"",""en"")"),"#VALUE!")</f>
        <v>#VALUE!</v>
      </c>
    </row>
    <row r="3231" ht="15.75" customHeight="1">
      <c r="A3231" s="1" t="s">
        <v>1347</v>
      </c>
      <c r="B3231" s="1">
        <v>1.0</v>
      </c>
      <c r="C3231" s="1" t="s">
        <v>7730</v>
      </c>
      <c r="D3231" s="1" t="s">
        <v>7731</v>
      </c>
      <c r="E3231" s="1" t="s">
        <v>25</v>
      </c>
      <c r="F3231" s="1" t="s">
        <v>11</v>
      </c>
      <c r="G3231" s="1" t="str">
        <f>IFERROR(__xludf.DUMMYFUNCTION("GOOGLETRANSLATE(D3231,""fr"",""en"")"),"#VALUE!")</f>
        <v>#VALUE!</v>
      </c>
    </row>
    <row r="3232" ht="15.75" customHeight="1">
      <c r="A3232" s="1" t="s">
        <v>4610</v>
      </c>
      <c r="B3232" s="1">
        <v>1.0</v>
      </c>
      <c r="C3232" s="1" t="s">
        <v>7732</v>
      </c>
      <c r="D3232" s="1" t="s">
        <v>7733</v>
      </c>
      <c r="E3232" s="1" t="s">
        <v>226</v>
      </c>
      <c r="F3232" s="1" t="s">
        <v>11</v>
      </c>
      <c r="G3232" s="1" t="str">
        <f>IFERROR(__xludf.DUMMYFUNCTION("GOOGLETRANSLATE(D3232,""fr"",""en"")"),"#VALUE!")</f>
        <v>#VALUE!</v>
      </c>
    </row>
    <row r="3233" ht="15.75" customHeight="1">
      <c r="A3233" s="1" t="s">
        <v>3267</v>
      </c>
      <c r="B3233" s="1">
        <v>1.0</v>
      </c>
      <c r="C3233" s="1" t="s">
        <v>7734</v>
      </c>
      <c r="D3233" s="1" t="s">
        <v>7735</v>
      </c>
      <c r="E3233" s="1" t="s">
        <v>292</v>
      </c>
      <c r="F3233" s="1" t="s">
        <v>11</v>
      </c>
      <c r="G3233" s="1" t="str">
        <f>IFERROR(__xludf.DUMMYFUNCTION("GOOGLETRANSLATE(D3233,""fr"",""en"")"),"#VALUE!")</f>
        <v>#VALUE!</v>
      </c>
    </row>
    <row r="3234" ht="15.75" customHeight="1">
      <c r="A3234" s="1" t="s">
        <v>974</v>
      </c>
      <c r="B3234" s="1">
        <v>4.0</v>
      </c>
      <c r="C3234" s="1" t="s">
        <v>7736</v>
      </c>
      <c r="D3234" s="1" t="s">
        <v>7737</v>
      </c>
      <c r="E3234" s="1" t="s">
        <v>21</v>
      </c>
      <c r="F3234" s="1" t="s">
        <v>11</v>
      </c>
      <c r="G3234" s="1" t="str">
        <f>IFERROR(__xludf.DUMMYFUNCTION("GOOGLETRANSLATE(D3234,""fr"",""en"")"),"#VALUE!")</f>
        <v>#VALUE!</v>
      </c>
    </row>
    <row r="3235" ht="15.75" customHeight="1">
      <c r="A3235" s="1" t="s">
        <v>2843</v>
      </c>
      <c r="B3235" s="1">
        <v>5.0</v>
      </c>
      <c r="C3235" s="1" t="s">
        <v>7738</v>
      </c>
      <c r="D3235" s="1" t="s">
        <v>7739</v>
      </c>
      <c r="E3235" s="1" t="s">
        <v>21</v>
      </c>
      <c r="F3235" s="1" t="s">
        <v>11</v>
      </c>
      <c r="G3235" s="1" t="str">
        <f>IFERROR(__xludf.DUMMYFUNCTION("GOOGLETRANSLATE(D3235,""fr"",""en"")"),"#VALUE!")</f>
        <v>#VALUE!</v>
      </c>
    </row>
    <row r="3236" ht="15.75" customHeight="1">
      <c r="A3236" s="1" t="s">
        <v>921</v>
      </c>
      <c r="B3236" s="1">
        <v>4.0</v>
      </c>
      <c r="C3236" s="1" t="s">
        <v>7740</v>
      </c>
      <c r="D3236" s="1" t="s">
        <v>7741</v>
      </c>
      <c r="E3236" s="1" t="s">
        <v>10</v>
      </c>
      <c r="F3236" s="1" t="s">
        <v>11</v>
      </c>
      <c r="G3236" s="1" t="str">
        <f>IFERROR(__xludf.DUMMYFUNCTION("GOOGLETRANSLATE(D3236,""fr"",""en"")"),"#VALUE!")</f>
        <v>#VALUE!</v>
      </c>
    </row>
    <row r="3237" ht="15.75" customHeight="1">
      <c r="A3237" s="1" t="s">
        <v>893</v>
      </c>
      <c r="B3237" s="1">
        <v>4.0</v>
      </c>
      <c r="C3237" s="1" t="s">
        <v>7742</v>
      </c>
      <c r="D3237" s="1" t="s">
        <v>7743</v>
      </c>
      <c r="E3237" s="1" t="s">
        <v>21</v>
      </c>
      <c r="F3237" s="1" t="s">
        <v>11</v>
      </c>
      <c r="G3237" s="1" t="str">
        <f>IFERROR(__xludf.DUMMYFUNCTION("GOOGLETRANSLATE(D3237,""fr"",""en"")"),"#VALUE!")</f>
        <v>#VALUE!</v>
      </c>
    </row>
    <row r="3238" ht="15.75" customHeight="1">
      <c r="A3238" s="1" t="s">
        <v>2694</v>
      </c>
      <c r="B3238" s="1">
        <v>3.0</v>
      </c>
      <c r="C3238" s="1" t="s">
        <v>7744</v>
      </c>
      <c r="D3238" s="1" t="s">
        <v>7745</v>
      </c>
      <c r="E3238" s="1" t="s">
        <v>10</v>
      </c>
      <c r="F3238" s="1" t="s">
        <v>11</v>
      </c>
      <c r="G3238" s="1" t="str">
        <f>IFERROR(__xludf.DUMMYFUNCTION("GOOGLETRANSLATE(D3238,""fr"",""en"")"),"#VALUE!")</f>
        <v>#VALUE!</v>
      </c>
    </row>
    <row r="3239" ht="15.75" customHeight="1">
      <c r="A3239" s="1" t="s">
        <v>1358</v>
      </c>
      <c r="B3239" s="1">
        <v>5.0</v>
      </c>
      <c r="C3239" s="1" t="s">
        <v>7746</v>
      </c>
      <c r="D3239" s="1" t="s">
        <v>7747</v>
      </c>
      <c r="E3239" s="1" t="s">
        <v>10</v>
      </c>
      <c r="F3239" s="1" t="s">
        <v>11</v>
      </c>
      <c r="G3239" s="1" t="str">
        <f>IFERROR(__xludf.DUMMYFUNCTION("GOOGLETRANSLATE(D3239,""fr"",""en"")"),"#VALUE!")</f>
        <v>#VALUE!</v>
      </c>
    </row>
    <row r="3240" ht="15.75" customHeight="1">
      <c r="A3240" s="1" t="s">
        <v>170</v>
      </c>
      <c r="B3240" s="1">
        <v>4.0</v>
      </c>
      <c r="C3240" s="1" t="s">
        <v>7748</v>
      </c>
      <c r="D3240" s="1" t="s">
        <v>7749</v>
      </c>
      <c r="E3240" s="1" t="s">
        <v>21</v>
      </c>
      <c r="F3240" s="1" t="s">
        <v>11</v>
      </c>
      <c r="G3240" s="1" t="str">
        <f>IFERROR(__xludf.DUMMYFUNCTION("GOOGLETRANSLATE(D3240,""fr"",""en"")"),"#VALUE!")</f>
        <v>#VALUE!</v>
      </c>
    </row>
    <row r="3241" ht="15.75" customHeight="1">
      <c r="A3241" s="1" t="s">
        <v>7750</v>
      </c>
      <c r="B3241" s="1">
        <v>2.0</v>
      </c>
      <c r="C3241" s="1" t="s">
        <v>7751</v>
      </c>
      <c r="D3241" s="1" t="s">
        <v>7752</v>
      </c>
      <c r="E3241" s="1" t="s">
        <v>292</v>
      </c>
      <c r="F3241" s="1" t="s">
        <v>11</v>
      </c>
      <c r="G3241" s="1" t="str">
        <f>IFERROR(__xludf.DUMMYFUNCTION("GOOGLETRANSLATE(D3241,""fr"",""en"")"),"#VALUE!")</f>
        <v>#VALUE!</v>
      </c>
    </row>
    <row r="3242" ht="15.75" customHeight="1">
      <c r="A3242" s="1" t="s">
        <v>138</v>
      </c>
      <c r="B3242" s="1">
        <v>4.0</v>
      </c>
      <c r="C3242" s="1" t="s">
        <v>7753</v>
      </c>
      <c r="D3242" s="1" t="s">
        <v>7754</v>
      </c>
      <c r="E3242" s="1" t="s">
        <v>10</v>
      </c>
      <c r="F3242" s="1" t="s">
        <v>11</v>
      </c>
      <c r="G3242" s="1" t="str">
        <f>IFERROR(__xludf.DUMMYFUNCTION("GOOGLETRANSLATE(D3242,""fr"",""en"")"),"#VALUE!")</f>
        <v>#VALUE!</v>
      </c>
    </row>
    <row r="3243" ht="15.75" customHeight="1">
      <c r="A3243" s="1" t="s">
        <v>7755</v>
      </c>
      <c r="B3243" s="1">
        <v>3.0</v>
      </c>
      <c r="C3243" s="1" t="s">
        <v>7756</v>
      </c>
      <c r="D3243" s="1" t="s">
        <v>7757</v>
      </c>
      <c r="E3243" s="1" t="s">
        <v>10</v>
      </c>
      <c r="F3243" s="1" t="s">
        <v>11</v>
      </c>
      <c r="G3243" s="1" t="str">
        <f>IFERROR(__xludf.DUMMYFUNCTION("GOOGLETRANSLATE(D3243,""fr"",""en"")"),"#VALUE!")</f>
        <v>#VALUE!</v>
      </c>
    </row>
    <row r="3244" ht="15.75" customHeight="1">
      <c r="A3244" s="1" t="s">
        <v>488</v>
      </c>
      <c r="B3244" s="1">
        <v>1.0</v>
      </c>
      <c r="C3244" s="1" t="s">
        <v>7758</v>
      </c>
      <c r="D3244" s="1" t="s">
        <v>7759</v>
      </c>
      <c r="E3244" s="1" t="s">
        <v>10</v>
      </c>
      <c r="F3244" s="1" t="s">
        <v>11</v>
      </c>
      <c r="G3244" s="1" t="str">
        <f>IFERROR(__xludf.DUMMYFUNCTION("GOOGLETRANSLATE(D3244,""fr"",""en"")"),"#VALUE!")</f>
        <v>#VALUE!</v>
      </c>
    </row>
    <row r="3245" ht="15.75" customHeight="1">
      <c r="A3245" s="1" t="s">
        <v>166</v>
      </c>
      <c r="B3245" s="1">
        <v>4.0</v>
      </c>
      <c r="C3245" s="1" t="s">
        <v>7760</v>
      </c>
      <c r="D3245" s="1" t="s">
        <v>7761</v>
      </c>
      <c r="E3245" s="1" t="s">
        <v>10</v>
      </c>
      <c r="F3245" s="1" t="s">
        <v>11</v>
      </c>
      <c r="G3245" s="1" t="str">
        <f>IFERROR(__xludf.DUMMYFUNCTION("GOOGLETRANSLATE(D3245,""fr"",""en"")"),"#VALUE!")</f>
        <v>#VALUE!</v>
      </c>
    </row>
    <row r="3246" ht="15.75" customHeight="1">
      <c r="A3246" s="1" t="s">
        <v>7762</v>
      </c>
      <c r="B3246" s="1">
        <v>2.0</v>
      </c>
      <c r="C3246" s="1" t="s">
        <v>7763</v>
      </c>
      <c r="D3246" s="1" t="s">
        <v>7764</v>
      </c>
      <c r="E3246" s="1" t="s">
        <v>226</v>
      </c>
      <c r="F3246" s="1" t="s">
        <v>110</v>
      </c>
      <c r="G3246" s="1" t="str">
        <f>IFERROR(__xludf.DUMMYFUNCTION("GOOGLETRANSLATE(D3246,""fr"",""en"")"),"#VALUE!")</f>
        <v>#VALUE!</v>
      </c>
    </row>
    <row r="3247" ht="15.75" customHeight="1">
      <c r="A3247" s="1" t="s">
        <v>281</v>
      </c>
      <c r="B3247" s="1">
        <v>5.0</v>
      </c>
      <c r="C3247" s="1" t="s">
        <v>7765</v>
      </c>
      <c r="D3247" s="1" t="s">
        <v>7766</v>
      </c>
      <c r="E3247" s="1" t="s">
        <v>10</v>
      </c>
      <c r="F3247" s="1" t="s">
        <v>11</v>
      </c>
      <c r="G3247" s="1" t="str">
        <f>IFERROR(__xludf.DUMMYFUNCTION("GOOGLETRANSLATE(D3247,""fr"",""en"")"),"#VALUE!")</f>
        <v>#VALUE!</v>
      </c>
    </row>
    <row r="3248" ht="15.75" customHeight="1">
      <c r="A3248" s="1" t="s">
        <v>3667</v>
      </c>
      <c r="B3248" s="1">
        <v>5.0</v>
      </c>
      <c r="C3248" s="1" t="s">
        <v>7767</v>
      </c>
      <c r="D3248" s="1" t="s">
        <v>7768</v>
      </c>
      <c r="E3248" s="1" t="s">
        <v>176</v>
      </c>
      <c r="F3248" s="1" t="s">
        <v>66</v>
      </c>
      <c r="G3248" s="1" t="str">
        <f>IFERROR(__xludf.DUMMYFUNCTION("GOOGLETRANSLATE(D3248,""fr"",""en"")"),"#VALUE!")</f>
        <v>#VALUE!</v>
      </c>
    </row>
    <row r="3249" ht="15.75" customHeight="1">
      <c r="A3249" s="1" t="s">
        <v>7214</v>
      </c>
      <c r="B3249" s="1">
        <v>2.0</v>
      </c>
      <c r="C3249" s="1" t="s">
        <v>7769</v>
      </c>
      <c r="D3249" s="1" t="s">
        <v>7770</v>
      </c>
      <c r="E3249" s="1" t="s">
        <v>21</v>
      </c>
      <c r="F3249" s="1" t="s">
        <v>11</v>
      </c>
      <c r="G3249" s="1" t="str">
        <f>IFERROR(__xludf.DUMMYFUNCTION("GOOGLETRANSLATE(D3249,""fr"",""en"")"),"#VALUE!")</f>
        <v>#VALUE!</v>
      </c>
    </row>
    <row r="3250" ht="15.75" customHeight="1">
      <c r="A3250" s="1" t="s">
        <v>284</v>
      </c>
      <c r="B3250" s="1">
        <v>4.0</v>
      </c>
      <c r="C3250" s="1" t="s">
        <v>7771</v>
      </c>
      <c r="D3250" s="1" t="s">
        <v>7772</v>
      </c>
      <c r="E3250" s="1" t="s">
        <v>21</v>
      </c>
      <c r="F3250" s="1" t="s">
        <v>11</v>
      </c>
      <c r="G3250" s="1" t="str">
        <f>IFERROR(__xludf.DUMMYFUNCTION("GOOGLETRANSLATE(D3250,""fr"",""en"")"),"#VALUE!")</f>
        <v>#VALUE!</v>
      </c>
    </row>
    <row r="3251" ht="15.75" customHeight="1">
      <c r="A3251" s="1" t="s">
        <v>494</v>
      </c>
      <c r="B3251" s="1">
        <v>5.0</v>
      </c>
      <c r="C3251" s="1" t="s">
        <v>7773</v>
      </c>
      <c r="D3251" s="1" t="s">
        <v>7774</v>
      </c>
      <c r="E3251" s="1" t="s">
        <v>65</v>
      </c>
      <c r="F3251" s="1" t="s">
        <v>66</v>
      </c>
      <c r="G3251" s="1" t="str">
        <f>IFERROR(__xludf.DUMMYFUNCTION("GOOGLETRANSLATE(D3251,""fr"",""en"")"),"#VALUE!")</f>
        <v>#VALUE!</v>
      </c>
    </row>
    <row r="3252" ht="15.75" customHeight="1">
      <c r="A3252" s="1" t="s">
        <v>197</v>
      </c>
      <c r="B3252" s="1">
        <v>1.0</v>
      </c>
      <c r="C3252" s="1" t="s">
        <v>7775</v>
      </c>
      <c r="D3252" s="1" t="s">
        <v>7776</v>
      </c>
      <c r="E3252" s="1" t="s">
        <v>10</v>
      </c>
      <c r="F3252" s="1" t="s">
        <v>11</v>
      </c>
      <c r="G3252" s="1" t="str">
        <f>IFERROR(__xludf.DUMMYFUNCTION("GOOGLETRANSLATE(D3252,""fr"",""en"")"),"#VALUE!")</f>
        <v>#VALUE!</v>
      </c>
    </row>
    <row r="3253" ht="15.75" customHeight="1">
      <c r="A3253" s="1" t="s">
        <v>3533</v>
      </c>
      <c r="B3253" s="1">
        <v>2.0</v>
      </c>
      <c r="C3253" s="1" t="s">
        <v>7777</v>
      </c>
      <c r="D3253" s="1" t="s">
        <v>7778</v>
      </c>
      <c r="E3253" s="1" t="s">
        <v>125</v>
      </c>
      <c r="F3253" s="1" t="s">
        <v>110</v>
      </c>
      <c r="G3253" s="1" t="str">
        <f>IFERROR(__xludf.DUMMYFUNCTION("GOOGLETRANSLATE(D3253,""fr"",""en"")"),"#VALUE!")</f>
        <v>#VALUE!</v>
      </c>
    </row>
    <row r="3254" ht="15.75" customHeight="1">
      <c r="A3254" s="1" t="s">
        <v>2801</v>
      </c>
      <c r="B3254" s="1">
        <v>5.0</v>
      </c>
      <c r="C3254" s="1" t="s">
        <v>7779</v>
      </c>
      <c r="D3254" s="1" t="s">
        <v>7780</v>
      </c>
      <c r="E3254" s="1" t="s">
        <v>65</v>
      </c>
      <c r="F3254" s="1" t="s">
        <v>66</v>
      </c>
      <c r="G3254" s="1" t="str">
        <f>IFERROR(__xludf.DUMMYFUNCTION("GOOGLETRANSLATE(D3254,""fr"",""en"")"),"#VALUE!")</f>
        <v>#VALUE!</v>
      </c>
    </row>
    <row r="3255" ht="15.75" customHeight="1">
      <c r="A3255" s="1" t="s">
        <v>6579</v>
      </c>
      <c r="B3255" s="1">
        <v>4.0</v>
      </c>
      <c r="C3255" s="1" t="s">
        <v>7781</v>
      </c>
      <c r="D3255" s="1" t="s">
        <v>7782</v>
      </c>
      <c r="E3255" s="1" t="s">
        <v>21</v>
      </c>
      <c r="F3255" s="1" t="s">
        <v>11</v>
      </c>
      <c r="G3255" s="1" t="str">
        <f>IFERROR(__xludf.DUMMYFUNCTION("GOOGLETRANSLATE(D3255,""fr"",""en"")"),"#VALUE!")</f>
        <v>#VALUE!</v>
      </c>
    </row>
    <row r="3256" ht="15.75" customHeight="1">
      <c r="A3256" s="1" t="s">
        <v>414</v>
      </c>
      <c r="B3256" s="1">
        <v>3.0</v>
      </c>
      <c r="C3256" s="1" t="s">
        <v>7783</v>
      </c>
      <c r="D3256" s="1" t="s">
        <v>7784</v>
      </c>
      <c r="E3256" s="1" t="s">
        <v>117</v>
      </c>
      <c r="F3256" s="1" t="s">
        <v>118</v>
      </c>
      <c r="G3256" s="1" t="str">
        <f>IFERROR(__xludf.DUMMYFUNCTION("GOOGLETRANSLATE(D3256,""fr"",""en"")"),"#VALUE!")</f>
        <v>#VALUE!</v>
      </c>
    </row>
    <row r="3257" ht="15.75" customHeight="1">
      <c r="A3257" s="1" t="s">
        <v>1604</v>
      </c>
      <c r="B3257" s="1">
        <v>3.0</v>
      </c>
      <c r="C3257" s="1" t="s">
        <v>7785</v>
      </c>
      <c r="D3257" s="1" t="s">
        <v>7786</v>
      </c>
      <c r="E3257" s="1" t="s">
        <v>280</v>
      </c>
      <c r="F3257" s="1" t="s">
        <v>11</v>
      </c>
      <c r="G3257" s="1" t="str">
        <f>IFERROR(__xludf.DUMMYFUNCTION("GOOGLETRANSLATE(D3257,""fr"",""en"")"),"#VALUE!")</f>
        <v>#VALUE!</v>
      </c>
    </row>
    <row r="3258" ht="15.75" customHeight="1">
      <c r="A3258" s="1" t="s">
        <v>2747</v>
      </c>
      <c r="B3258" s="1">
        <v>2.0</v>
      </c>
      <c r="C3258" s="1" t="s">
        <v>7787</v>
      </c>
      <c r="D3258" s="1" t="s">
        <v>7788</v>
      </c>
      <c r="E3258" s="1" t="s">
        <v>65</v>
      </c>
      <c r="F3258" s="1" t="s">
        <v>66</v>
      </c>
      <c r="G3258" s="1" t="str">
        <f>IFERROR(__xludf.DUMMYFUNCTION("GOOGLETRANSLATE(D3258,""fr"",""en"")"),"#VALUE!")</f>
        <v>#VALUE!</v>
      </c>
    </row>
    <row r="3259" ht="15.75" customHeight="1">
      <c r="A3259" s="1" t="s">
        <v>597</v>
      </c>
      <c r="B3259" s="1">
        <v>5.0</v>
      </c>
      <c r="C3259" s="1" t="s">
        <v>7789</v>
      </c>
      <c r="D3259" s="1" t="s">
        <v>7790</v>
      </c>
      <c r="E3259" s="1" t="s">
        <v>10</v>
      </c>
      <c r="F3259" s="1" t="s">
        <v>11</v>
      </c>
      <c r="G3259" s="1" t="str">
        <f>IFERROR(__xludf.DUMMYFUNCTION("GOOGLETRANSLATE(D3259,""fr"",""en"")"),"#VALUE!")</f>
        <v>#VALUE!</v>
      </c>
    </row>
    <row r="3260" ht="15.75" customHeight="1">
      <c r="A3260" s="1" t="s">
        <v>5562</v>
      </c>
      <c r="B3260" s="1">
        <v>5.0</v>
      </c>
      <c r="C3260" s="1" t="s">
        <v>7791</v>
      </c>
      <c r="D3260" s="1" t="s">
        <v>7792</v>
      </c>
      <c r="E3260" s="1" t="s">
        <v>21</v>
      </c>
      <c r="F3260" s="1" t="s">
        <v>11</v>
      </c>
      <c r="G3260" s="1" t="str">
        <f>IFERROR(__xludf.DUMMYFUNCTION("GOOGLETRANSLATE(D3260,""fr"",""en"")"),"#VALUE!")</f>
        <v>#VALUE!</v>
      </c>
    </row>
    <row r="3261" ht="15.75" customHeight="1">
      <c r="A3261" s="1" t="s">
        <v>1062</v>
      </c>
      <c r="B3261" s="1">
        <v>3.0</v>
      </c>
      <c r="C3261" s="1" t="s">
        <v>7793</v>
      </c>
      <c r="D3261" s="1" t="s">
        <v>7794</v>
      </c>
      <c r="E3261" s="1" t="s">
        <v>176</v>
      </c>
      <c r="F3261" s="1" t="s">
        <v>66</v>
      </c>
      <c r="G3261" s="1" t="str">
        <f>IFERROR(__xludf.DUMMYFUNCTION("GOOGLETRANSLATE(D3261,""fr"",""en"")"),"#VALUE!")</f>
        <v>#VALUE!</v>
      </c>
    </row>
    <row r="3262" ht="15.75" customHeight="1">
      <c r="A3262" s="1" t="s">
        <v>1152</v>
      </c>
      <c r="B3262" s="1">
        <v>4.0</v>
      </c>
      <c r="C3262" s="1" t="s">
        <v>7795</v>
      </c>
      <c r="D3262" s="1" t="s">
        <v>7796</v>
      </c>
      <c r="E3262" s="1" t="s">
        <v>614</v>
      </c>
      <c r="F3262" s="1" t="s">
        <v>30</v>
      </c>
      <c r="G3262" s="1" t="str">
        <f>IFERROR(__xludf.DUMMYFUNCTION("GOOGLETRANSLATE(D3262,""fr"",""en"")"),"#VALUE!")</f>
        <v>#VALUE!</v>
      </c>
    </row>
    <row r="3263" ht="15.75" customHeight="1">
      <c r="A3263" s="1" t="s">
        <v>2376</v>
      </c>
      <c r="B3263" s="1">
        <v>2.0</v>
      </c>
      <c r="C3263" s="1" t="s">
        <v>7797</v>
      </c>
      <c r="D3263" s="1" t="s">
        <v>7798</v>
      </c>
      <c r="E3263" s="1" t="s">
        <v>52</v>
      </c>
      <c r="F3263" s="1" t="s">
        <v>11</v>
      </c>
      <c r="G3263" s="1" t="str">
        <f>IFERROR(__xludf.DUMMYFUNCTION("GOOGLETRANSLATE(D3263,""fr"",""en"")"),"#VALUE!")</f>
        <v>#VALUE!</v>
      </c>
    </row>
    <row r="3264" ht="15.75" customHeight="1">
      <c r="A3264" s="1" t="s">
        <v>7799</v>
      </c>
      <c r="B3264" s="1">
        <v>3.0</v>
      </c>
      <c r="C3264" s="1" t="s">
        <v>7800</v>
      </c>
      <c r="D3264" s="1" t="s">
        <v>7801</v>
      </c>
      <c r="E3264" s="1" t="s">
        <v>169</v>
      </c>
      <c r="F3264" s="1" t="s">
        <v>11</v>
      </c>
      <c r="G3264" s="1" t="str">
        <f>IFERROR(__xludf.DUMMYFUNCTION("GOOGLETRANSLATE(D3264,""fr"",""en"")"),"#VALUE!")</f>
        <v>#VALUE!</v>
      </c>
    </row>
    <row r="3265" ht="15.75" customHeight="1">
      <c r="A3265" s="1" t="s">
        <v>597</v>
      </c>
      <c r="B3265" s="1">
        <v>5.0</v>
      </c>
      <c r="C3265" s="1" t="s">
        <v>7802</v>
      </c>
      <c r="D3265" s="1" t="s">
        <v>7803</v>
      </c>
      <c r="E3265" s="1" t="s">
        <v>21</v>
      </c>
      <c r="F3265" s="1" t="s">
        <v>11</v>
      </c>
      <c r="G3265" s="1" t="str">
        <f>IFERROR(__xludf.DUMMYFUNCTION("GOOGLETRANSLATE(D3265,""fr"",""en"")"),"#VALUE!")</f>
        <v>#VALUE!</v>
      </c>
    </row>
    <row r="3266" ht="15.75" customHeight="1">
      <c r="A3266" s="1" t="s">
        <v>673</v>
      </c>
      <c r="B3266" s="1">
        <v>4.0</v>
      </c>
      <c r="C3266" s="1" t="s">
        <v>7804</v>
      </c>
      <c r="D3266" s="1" t="s">
        <v>7805</v>
      </c>
      <c r="E3266" s="1" t="s">
        <v>21</v>
      </c>
      <c r="F3266" s="1" t="s">
        <v>11</v>
      </c>
      <c r="G3266" s="1" t="str">
        <f>IFERROR(__xludf.DUMMYFUNCTION("GOOGLETRANSLATE(D3266,""fr"",""en"")"),"#VALUE!")</f>
        <v>#VALUE!</v>
      </c>
    </row>
    <row r="3267" ht="15.75" customHeight="1">
      <c r="A3267" s="1" t="s">
        <v>2117</v>
      </c>
      <c r="B3267" s="1">
        <v>4.0</v>
      </c>
      <c r="C3267" s="1" t="s">
        <v>7806</v>
      </c>
      <c r="D3267" s="1" t="s">
        <v>7807</v>
      </c>
      <c r="E3267" s="1" t="s">
        <v>10</v>
      </c>
      <c r="F3267" s="1" t="s">
        <v>11</v>
      </c>
      <c r="G3267" s="1" t="str">
        <f>IFERROR(__xludf.DUMMYFUNCTION("GOOGLETRANSLATE(D3267,""fr"",""en"")"),"#VALUE!")</f>
        <v>#VALUE!</v>
      </c>
    </row>
    <row r="3268" ht="15.75" customHeight="1">
      <c r="A3268" s="1" t="s">
        <v>119</v>
      </c>
      <c r="B3268" s="1">
        <v>5.0</v>
      </c>
      <c r="C3268" s="1" t="s">
        <v>7808</v>
      </c>
      <c r="D3268" s="1" t="s">
        <v>7809</v>
      </c>
      <c r="E3268" s="1" t="s">
        <v>10</v>
      </c>
      <c r="F3268" s="1" t="s">
        <v>11</v>
      </c>
      <c r="G3268" s="1" t="str">
        <f>IFERROR(__xludf.DUMMYFUNCTION("GOOGLETRANSLATE(D3268,""fr"",""en"")"),"#VALUE!")</f>
        <v>#VALUE!</v>
      </c>
    </row>
    <row r="3269" ht="15.75" customHeight="1">
      <c r="A3269" s="1" t="s">
        <v>491</v>
      </c>
      <c r="B3269" s="1">
        <v>1.0</v>
      </c>
      <c r="C3269" s="1" t="s">
        <v>7810</v>
      </c>
      <c r="D3269" s="1" t="s">
        <v>7811</v>
      </c>
      <c r="E3269" s="1" t="s">
        <v>10</v>
      </c>
      <c r="F3269" s="1" t="s">
        <v>11</v>
      </c>
      <c r="G3269" s="1" t="str">
        <f>IFERROR(__xludf.DUMMYFUNCTION("GOOGLETRANSLATE(D3269,""fr"",""en"")"),"#VALUE!")</f>
        <v>#VALUE!</v>
      </c>
    </row>
    <row r="3270" ht="15.75" customHeight="1">
      <c r="A3270" s="1" t="s">
        <v>2258</v>
      </c>
      <c r="B3270" s="1">
        <v>2.0</v>
      </c>
      <c r="C3270" s="1" t="s">
        <v>7812</v>
      </c>
      <c r="D3270" s="1" t="s">
        <v>7813</v>
      </c>
      <c r="E3270" s="1" t="s">
        <v>169</v>
      </c>
      <c r="F3270" s="1" t="s">
        <v>11</v>
      </c>
      <c r="G3270" s="1" t="str">
        <f>IFERROR(__xludf.DUMMYFUNCTION("GOOGLETRANSLATE(D3270,""fr"",""en"")"),"#VALUE!")</f>
        <v>#VALUE!</v>
      </c>
    </row>
    <row r="3271" ht="15.75" customHeight="1">
      <c r="A3271" s="1" t="s">
        <v>4832</v>
      </c>
      <c r="B3271" s="1">
        <v>4.0</v>
      </c>
      <c r="C3271" s="1" t="s">
        <v>7814</v>
      </c>
      <c r="D3271" s="1" t="s">
        <v>7815</v>
      </c>
      <c r="E3271" s="1" t="s">
        <v>21</v>
      </c>
      <c r="F3271" s="1" t="s">
        <v>11</v>
      </c>
      <c r="G3271" s="1" t="str">
        <f>IFERROR(__xludf.DUMMYFUNCTION("GOOGLETRANSLATE(D3271,""fr"",""en"")"),"#VALUE!")</f>
        <v>#VALUE!</v>
      </c>
    </row>
    <row r="3272" ht="15.75" customHeight="1">
      <c r="A3272" s="1" t="s">
        <v>1940</v>
      </c>
      <c r="B3272" s="1">
        <v>1.0</v>
      </c>
      <c r="C3272" s="1" t="s">
        <v>7816</v>
      </c>
      <c r="D3272" s="1" t="s">
        <v>7817</v>
      </c>
      <c r="E3272" s="1" t="s">
        <v>1543</v>
      </c>
      <c r="F3272" s="1" t="s">
        <v>118</v>
      </c>
      <c r="G3272" s="1" t="str">
        <f>IFERROR(__xludf.DUMMYFUNCTION("GOOGLETRANSLATE(D3272,""fr"",""en"")"),"#VALUE!")</f>
        <v>#VALUE!</v>
      </c>
    </row>
    <row r="3273" ht="15.75" customHeight="1">
      <c r="A3273" s="1" t="s">
        <v>2843</v>
      </c>
      <c r="B3273" s="1">
        <v>5.0</v>
      </c>
      <c r="C3273" s="1" t="s">
        <v>7818</v>
      </c>
      <c r="D3273" s="1" t="s">
        <v>7819</v>
      </c>
      <c r="E3273" s="1" t="s">
        <v>21</v>
      </c>
      <c r="F3273" s="1" t="s">
        <v>11</v>
      </c>
      <c r="G3273" s="1" t="str">
        <f>IFERROR(__xludf.DUMMYFUNCTION("GOOGLETRANSLATE(D3273,""fr"",""en"")"),"#VALUE!")</f>
        <v>#VALUE!</v>
      </c>
    </row>
    <row r="3274" ht="15.75" customHeight="1">
      <c r="A3274" s="1" t="s">
        <v>2744</v>
      </c>
      <c r="B3274" s="1">
        <v>1.0</v>
      </c>
      <c r="C3274" s="1" t="s">
        <v>7820</v>
      </c>
      <c r="D3274" s="1" t="s">
        <v>7821</v>
      </c>
      <c r="E3274" s="1" t="s">
        <v>125</v>
      </c>
      <c r="F3274" s="1" t="s">
        <v>11</v>
      </c>
      <c r="G3274" s="1" t="str">
        <f>IFERROR(__xludf.DUMMYFUNCTION("GOOGLETRANSLATE(D3274,""fr"",""en"")"),"#VALUE!")</f>
        <v>#VALUE!</v>
      </c>
    </row>
    <row r="3275" ht="15.75" customHeight="1">
      <c r="A3275" s="1" t="s">
        <v>7822</v>
      </c>
      <c r="B3275" s="1">
        <v>2.0</v>
      </c>
      <c r="C3275" s="1" t="s">
        <v>7823</v>
      </c>
      <c r="D3275" s="1" t="s">
        <v>7824</v>
      </c>
      <c r="E3275" s="1" t="s">
        <v>21</v>
      </c>
      <c r="F3275" s="1" t="s">
        <v>11</v>
      </c>
      <c r="G3275" s="1" t="str">
        <f>IFERROR(__xludf.DUMMYFUNCTION("GOOGLETRANSLATE(D3275,""fr"",""en"")"),"#VALUE!")</f>
        <v>#VALUE!</v>
      </c>
    </row>
    <row r="3276" ht="15.75" customHeight="1">
      <c r="A3276" s="1" t="s">
        <v>2325</v>
      </c>
      <c r="B3276" s="1">
        <v>3.0</v>
      </c>
      <c r="C3276" s="1" t="s">
        <v>7825</v>
      </c>
      <c r="D3276" s="1" t="s">
        <v>7826</v>
      </c>
      <c r="E3276" s="1" t="s">
        <v>169</v>
      </c>
      <c r="F3276" s="1" t="s">
        <v>11</v>
      </c>
      <c r="G3276" s="1" t="str">
        <f>IFERROR(__xludf.DUMMYFUNCTION("GOOGLETRANSLATE(D3276,""fr"",""en"")"),"#VALUE!")</f>
        <v>#VALUE!</v>
      </c>
    </row>
    <row r="3277" ht="15.75" customHeight="1">
      <c r="A3277" s="1" t="s">
        <v>1135</v>
      </c>
      <c r="B3277" s="1">
        <v>5.0</v>
      </c>
      <c r="C3277" s="1" t="s">
        <v>7827</v>
      </c>
      <c r="D3277" s="1" t="s">
        <v>7828</v>
      </c>
      <c r="E3277" s="1" t="s">
        <v>176</v>
      </c>
      <c r="F3277" s="1" t="s">
        <v>66</v>
      </c>
      <c r="G3277" s="1" t="str">
        <f>IFERROR(__xludf.DUMMYFUNCTION("GOOGLETRANSLATE(D3277,""fr"",""en"")"),"#VALUE!")</f>
        <v>#VALUE!</v>
      </c>
    </row>
    <row r="3278" ht="15.75" customHeight="1">
      <c r="A3278" s="1" t="s">
        <v>2120</v>
      </c>
      <c r="B3278" s="1">
        <v>3.0</v>
      </c>
      <c r="C3278" s="1" t="s">
        <v>7829</v>
      </c>
      <c r="D3278" s="1" t="s">
        <v>7830</v>
      </c>
      <c r="E3278" s="1" t="s">
        <v>10</v>
      </c>
      <c r="F3278" s="1" t="s">
        <v>11</v>
      </c>
      <c r="G3278" s="1" t="str">
        <f>IFERROR(__xludf.DUMMYFUNCTION("GOOGLETRANSLATE(D3278,""fr"",""en"")"),"#VALUE!")</f>
        <v>#VALUE!</v>
      </c>
    </row>
    <row r="3279" ht="15.75" customHeight="1">
      <c r="A3279" s="1" t="s">
        <v>7831</v>
      </c>
      <c r="B3279" s="1">
        <v>1.0</v>
      </c>
      <c r="C3279" s="1" t="s">
        <v>7832</v>
      </c>
      <c r="D3279" s="1" t="s">
        <v>7833</v>
      </c>
      <c r="E3279" s="1" t="s">
        <v>10</v>
      </c>
      <c r="F3279" s="1" t="s">
        <v>11</v>
      </c>
      <c r="G3279" s="1" t="str">
        <f>IFERROR(__xludf.DUMMYFUNCTION("GOOGLETRANSLATE(D3279,""fr"",""en"")"),"#VALUE!")</f>
        <v>#VALUE!</v>
      </c>
    </row>
    <row r="3280" ht="15.75" customHeight="1">
      <c r="A3280" s="1" t="s">
        <v>4042</v>
      </c>
      <c r="B3280" s="1">
        <v>5.0</v>
      </c>
      <c r="C3280" s="1" t="s">
        <v>7834</v>
      </c>
      <c r="D3280" s="1" t="s">
        <v>7835</v>
      </c>
      <c r="E3280" s="1" t="s">
        <v>614</v>
      </c>
      <c r="F3280" s="1" t="s">
        <v>30</v>
      </c>
      <c r="G3280" s="1" t="str">
        <f>IFERROR(__xludf.DUMMYFUNCTION("GOOGLETRANSLATE(D3280,""fr"",""en"")"),"#VALUE!")</f>
        <v>#VALUE!</v>
      </c>
    </row>
    <row r="3281" ht="15.75" customHeight="1">
      <c r="A3281" s="1" t="s">
        <v>2325</v>
      </c>
      <c r="B3281" s="1">
        <v>1.0</v>
      </c>
      <c r="C3281" s="1" t="s">
        <v>7836</v>
      </c>
      <c r="D3281" s="1" t="s">
        <v>7837</v>
      </c>
      <c r="E3281" s="1" t="s">
        <v>10</v>
      </c>
      <c r="F3281" s="1" t="s">
        <v>11</v>
      </c>
      <c r="G3281" s="1" t="str">
        <f>IFERROR(__xludf.DUMMYFUNCTION("GOOGLETRANSLATE(D3281,""fr"",""en"")"),"#VALUE!")</f>
        <v>#VALUE!</v>
      </c>
    </row>
    <row r="3282" ht="15.75" customHeight="1">
      <c r="A3282" s="1" t="s">
        <v>1696</v>
      </c>
      <c r="B3282" s="1">
        <v>4.0</v>
      </c>
      <c r="C3282" s="1" t="s">
        <v>7838</v>
      </c>
      <c r="D3282" s="1" t="s">
        <v>7839</v>
      </c>
      <c r="E3282" s="1" t="s">
        <v>10</v>
      </c>
      <c r="F3282" s="1" t="s">
        <v>11</v>
      </c>
      <c r="G3282" s="1" t="str">
        <f>IFERROR(__xludf.DUMMYFUNCTION("GOOGLETRANSLATE(D3282,""fr"",""en"")"),"#VALUE!")</f>
        <v>#VALUE!</v>
      </c>
    </row>
    <row r="3283" ht="15.75" customHeight="1">
      <c r="A3283" s="1" t="s">
        <v>3132</v>
      </c>
      <c r="B3283" s="1">
        <v>4.0</v>
      </c>
      <c r="C3283" s="1" t="s">
        <v>7840</v>
      </c>
      <c r="D3283" s="1" t="s">
        <v>7841</v>
      </c>
      <c r="E3283" s="1" t="s">
        <v>21</v>
      </c>
      <c r="F3283" s="1" t="s">
        <v>11</v>
      </c>
      <c r="G3283" s="1" t="str">
        <f>IFERROR(__xludf.DUMMYFUNCTION("GOOGLETRANSLATE(D3283,""fr"",""en"")"),"#VALUE!")</f>
        <v>#VALUE!</v>
      </c>
    </row>
    <row r="3284" ht="15.75" customHeight="1">
      <c r="A3284" s="1" t="s">
        <v>2876</v>
      </c>
      <c r="B3284" s="1">
        <v>3.0</v>
      </c>
      <c r="C3284" s="1" t="s">
        <v>7842</v>
      </c>
      <c r="D3284" s="1" t="s">
        <v>7843</v>
      </c>
      <c r="E3284" s="1" t="s">
        <v>109</v>
      </c>
      <c r="F3284" s="1" t="s">
        <v>110</v>
      </c>
      <c r="G3284" s="1" t="str">
        <f>IFERROR(__xludf.DUMMYFUNCTION("GOOGLETRANSLATE(D3284,""fr"",""en"")"),"#VALUE!")</f>
        <v>#VALUE!</v>
      </c>
    </row>
    <row r="3285" ht="15.75" customHeight="1">
      <c r="A3285" s="1" t="s">
        <v>7386</v>
      </c>
      <c r="B3285" s="1">
        <v>1.0</v>
      </c>
      <c r="C3285" s="1" t="s">
        <v>7844</v>
      </c>
      <c r="D3285" s="1" t="s">
        <v>7845</v>
      </c>
      <c r="E3285" s="1" t="s">
        <v>10</v>
      </c>
      <c r="F3285" s="1" t="s">
        <v>11</v>
      </c>
      <c r="G3285" s="1" t="str">
        <f>IFERROR(__xludf.DUMMYFUNCTION("GOOGLETRANSLATE(D3285,""fr"",""en"")"),"#VALUE!")</f>
        <v>#VALUE!</v>
      </c>
    </row>
    <row r="3286" ht="15.75" customHeight="1">
      <c r="A3286" s="1" t="s">
        <v>338</v>
      </c>
      <c r="B3286" s="1">
        <v>5.0</v>
      </c>
      <c r="C3286" s="1" t="s">
        <v>7846</v>
      </c>
      <c r="D3286" s="1" t="s">
        <v>7847</v>
      </c>
      <c r="E3286" s="1" t="s">
        <v>10</v>
      </c>
      <c r="F3286" s="1" t="s">
        <v>11</v>
      </c>
      <c r="G3286" s="1" t="str">
        <f>IFERROR(__xludf.DUMMYFUNCTION("GOOGLETRANSLATE(D3286,""fr"",""en"")"),"#VALUE!")</f>
        <v>#VALUE!</v>
      </c>
    </row>
    <row r="3287" ht="15.75" customHeight="1">
      <c r="A3287" s="1" t="s">
        <v>6393</v>
      </c>
      <c r="B3287" s="1">
        <v>2.0</v>
      </c>
      <c r="C3287" s="1" t="s">
        <v>7848</v>
      </c>
      <c r="D3287" s="1" t="s">
        <v>7849</v>
      </c>
      <c r="E3287" s="1" t="s">
        <v>21</v>
      </c>
      <c r="F3287" s="1" t="s">
        <v>11</v>
      </c>
      <c r="G3287" s="1" t="str">
        <f>IFERROR(__xludf.DUMMYFUNCTION("GOOGLETRANSLATE(D3287,""fr"",""en"")"),"#VALUE!")</f>
        <v>#VALUE!</v>
      </c>
    </row>
    <row r="3288" ht="15.75" customHeight="1">
      <c r="A3288" s="1" t="s">
        <v>1218</v>
      </c>
      <c r="B3288" s="1">
        <v>4.0</v>
      </c>
      <c r="C3288" s="1" t="s">
        <v>7850</v>
      </c>
      <c r="D3288" s="1" t="s">
        <v>7851</v>
      </c>
      <c r="E3288" s="1" t="s">
        <v>254</v>
      </c>
      <c r="F3288" s="1" t="s">
        <v>66</v>
      </c>
      <c r="G3288" s="1" t="str">
        <f>IFERROR(__xludf.DUMMYFUNCTION("GOOGLETRANSLATE(D3288,""fr"",""en"")"),"#VALUE!")</f>
        <v>#VALUE!</v>
      </c>
    </row>
    <row r="3289" ht="15.75" customHeight="1">
      <c r="A3289" s="1" t="s">
        <v>323</v>
      </c>
      <c r="B3289" s="1">
        <v>2.0</v>
      </c>
      <c r="C3289" s="1" t="s">
        <v>7852</v>
      </c>
      <c r="D3289" s="1" t="s">
        <v>7853</v>
      </c>
      <c r="E3289" s="1" t="s">
        <v>125</v>
      </c>
      <c r="F3289" s="1" t="s">
        <v>11</v>
      </c>
      <c r="G3289" s="1" t="str">
        <f>IFERROR(__xludf.DUMMYFUNCTION("GOOGLETRANSLATE(D3289,""fr"",""en"")"),"#VALUE!")</f>
        <v>#VALUE!</v>
      </c>
    </row>
    <row r="3290" ht="15.75" customHeight="1">
      <c r="A3290" s="1" t="s">
        <v>7854</v>
      </c>
      <c r="B3290" s="1">
        <v>1.0</v>
      </c>
      <c r="C3290" s="1" t="s">
        <v>7855</v>
      </c>
      <c r="D3290" s="1" t="s">
        <v>7856</v>
      </c>
      <c r="E3290" s="1" t="s">
        <v>109</v>
      </c>
      <c r="F3290" s="1" t="s">
        <v>11</v>
      </c>
      <c r="G3290" s="1" t="str">
        <f>IFERROR(__xludf.DUMMYFUNCTION("GOOGLETRANSLATE(D3290,""fr"",""en"")"),"#VALUE!")</f>
        <v>#VALUE!</v>
      </c>
    </row>
    <row r="3291" ht="15.75" customHeight="1">
      <c r="A3291" s="1" t="s">
        <v>1764</v>
      </c>
      <c r="B3291" s="1">
        <v>1.0</v>
      </c>
      <c r="C3291" s="1" t="s">
        <v>7857</v>
      </c>
      <c r="D3291" s="1" t="s">
        <v>7858</v>
      </c>
      <c r="E3291" s="1" t="s">
        <v>226</v>
      </c>
      <c r="F3291" s="1" t="s">
        <v>11</v>
      </c>
      <c r="G3291" s="1" t="str">
        <f>IFERROR(__xludf.DUMMYFUNCTION("GOOGLETRANSLATE(D3291,""fr"",""en"")"),"#VALUE!")</f>
        <v>#VALUE!</v>
      </c>
    </row>
    <row r="3292" ht="15.75" customHeight="1">
      <c r="A3292" s="1" t="s">
        <v>3428</v>
      </c>
      <c r="B3292" s="1">
        <v>4.0</v>
      </c>
      <c r="C3292" s="1" t="s">
        <v>7859</v>
      </c>
      <c r="D3292" s="1" t="s">
        <v>7860</v>
      </c>
      <c r="E3292" s="1" t="s">
        <v>21</v>
      </c>
      <c r="F3292" s="1" t="s">
        <v>11</v>
      </c>
      <c r="G3292" s="1" t="str">
        <f>IFERROR(__xludf.DUMMYFUNCTION("GOOGLETRANSLATE(D3292,""fr"",""en"")"),"#VALUE!")</f>
        <v>#VALUE!</v>
      </c>
    </row>
    <row r="3293" ht="15.75" customHeight="1">
      <c r="A3293" s="1" t="s">
        <v>2826</v>
      </c>
      <c r="B3293" s="1">
        <v>3.0</v>
      </c>
      <c r="C3293" s="1" t="s">
        <v>7861</v>
      </c>
      <c r="D3293" s="1" t="s">
        <v>7862</v>
      </c>
      <c r="E3293" s="1" t="s">
        <v>10</v>
      </c>
      <c r="F3293" s="1" t="s">
        <v>11</v>
      </c>
      <c r="G3293" s="1" t="str">
        <f>IFERROR(__xludf.DUMMYFUNCTION("GOOGLETRANSLATE(D3293,""fr"",""en"")"),"#VALUE!")</f>
        <v>#VALUE!</v>
      </c>
    </row>
    <row r="3294" ht="15.75" customHeight="1">
      <c r="A3294" s="1" t="s">
        <v>223</v>
      </c>
      <c r="B3294" s="1">
        <v>1.0</v>
      </c>
      <c r="C3294" s="1" t="s">
        <v>7863</v>
      </c>
      <c r="D3294" s="1" t="s">
        <v>7864</v>
      </c>
      <c r="E3294" s="1" t="s">
        <v>10</v>
      </c>
      <c r="F3294" s="1" t="s">
        <v>11</v>
      </c>
      <c r="G3294" s="1" t="str">
        <f>IFERROR(__xludf.DUMMYFUNCTION("GOOGLETRANSLATE(D3294,""fr"",""en"")"),"#VALUE!")</f>
        <v>#VALUE!</v>
      </c>
    </row>
    <row r="3295" ht="15.75" customHeight="1">
      <c r="A3295" s="1" t="s">
        <v>1482</v>
      </c>
      <c r="B3295" s="1">
        <v>1.0</v>
      </c>
      <c r="C3295" s="1" t="s">
        <v>7865</v>
      </c>
      <c r="D3295" s="1" t="s">
        <v>7866</v>
      </c>
      <c r="E3295" s="1" t="s">
        <v>196</v>
      </c>
      <c r="F3295" s="1" t="s">
        <v>118</v>
      </c>
      <c r="G3295" s="1" t="str">
        <f>IFERROR(__xludf.DUMMYFUNCTION("GOOGLETRANSLATE(D3295,""fr"",""en"")"),"#VALUE!")</f>
        <v>#VALUE!</v>
      </c>
    </row>
    <row r="3296" ht="15.75" customHeight="1">
      <c r="A3296" s="1" t="s">
        <v>1833</v>
      </c>
      <c r="B3296" s="1">
        <v>4.0</v>
      </c>
      <c r="C3296" s="1" t="s">
        <v>7867</v>
      </c>
      <c r="D3296" s="1" t="s">
        <v>7868</v>
      </c>
      <c r="E3296" s="1" t="s">
        <v>10</v>
      </c>
      <c r="F3296" s="1" t="s">
        <v>11</v>
      </c>
      <c r="G3296" s="1" t="str">
        <f>IFERROR(__xludf.DUMMYFUNCTION("GOOGLETRANSLATE(D3296,""fr"",""en"")"),"#VALUE!")</f>
        <v>#VALUE!</v>
      </c>
    </row>
    <row r="3297" ht="15.75" customHeight="1">
      <c r="A3297" s="1" t="s">
        <v>6991</v>
      </c>
      <c r="B3297" s="1">
        <v>2.0</v>
      </c>
      <c r="C3297" s="1" t="s">
        <v>7869</v>
      </c>
      <c r="D3297" s="1" t="s">
        <v>7870</v>
      </c>
      <c r="E3297" s="1" t="s">
        <v>73</v>
      </c>
      <c r="F3297" s="1" t="s">
        <v>30</v>
      </c>
      <c r="G3297" s="1" t="str">
        <f>IFERROR(__xludf.DUMMYFUNCTION("GOOGLETRANSLATE(D3297,""fr"",""en"")"),"#VALUE!")</f>
        <v>#VALUE!</v>
      </c>
    </row>
    <row r="3298" ht="15.75" customHeight="1">
      <c r="A3298" s="1" t="s">
        <v>236</v>
      </c>
      <c r="B3298" s="1">
        <v>4.0</v>
      </c>
      <c r="C3298" s="1" t="s">
        <v>7871</v>
      </c>
      <c r="D3298" s="1" t="s">
        <v>7872</v>
      </c>
      <c r="E3298" s="1" t="s">
        <v>10</v>
      </c>
      <c r="F3298" s="1" t="s">
        <v>11</v>
      </c>
      <c r="G3298" s="1" t="str">
        <f>IFERROR(__xludf.DUMMYFUNCTION("GOOGLETRANSLATE(D3298,""fr"",""en"")"),"#VALUE!")</f>
        <v>#VALUE!</v>
      </c>
    </row>
    <row r="3299" ht="15.75" customHeight="1">
      <c r="A3299" s="1" t="s">
        <v>2728</v>
      </c>
      <c r="B3299" s="1">
        <v>4.0</v>
      </c>
      <c r="C3299" s="1" t="s">
        <v>7873</v>
      </c>
      <c r="D3299" s="1" t="s">
        <v>7874</v>
      </c>
      <c r="E3299" s="1" t="s">
        <v>29</v>
      </c>
      <c r="F3299" s="1" t="s">
        <v>30</v>
      </c>
      <c r="G3299" s="1" t="str">
        <f>IFERROR(__xludf.DUMMYFUNCTION("GOOGLETRANSLATE(D3299,""fr"",""en"")"),"#VALUE!")</f>
        <v>#VALUE!</v>
      </c>
    </row>
    <row r="3300" ht="15.75" customHeight="1">
      <c r="A3300" s="1" t="s">
        <v>1057</v>
      </c>
      <c r="B3300" s="1">
        <v>3.0</v>
      </c>
      <c r="C3300" s="1" t="s">
        <v>7875</v>
      </c>
      <c r="D3300" s="1" t="s">
        <v>7876</v>
      </c>
      <c r="E3300" s="1" t="s">
        <v>169</v>
      </c>
      <c r="F3300" s="1" t="s">
        <v>11</v>
      </c>
      <c r="G3300" s="1" t="str">
        <f>IFERROR(__xludf.DUMMYFUNCTION("GOOGLETRANSLATE(D3300,""fr"",""en"")"),"#VALUE!")</f>
        <v>#VALUE!</v>
      </c>
    </row>
    <row r="3301" ht="15.75" customHeight="1">
      <c r="A3301" s="1" t="s">
        <v>974</v>
      </c>
      <c r="B3301" s="1">
        <v>5.0</v>
      </c>
      <c r="C3301" s="1" t="s">
        <v>7877</v>
      </c>
      <c r="D3301" s="1" t="s">
        <v>7878</v>
      </c>
      <c r="E3301" s="1" t="s">
        <v>10</v>
      </c>
      <c r="F3301" s="1" t="s">
        <v>11</v>
      </c>
      <c r="G3301" s="1" t="str">
        <f>IFERROR(__xludf.DUMMYFUNCTION("GOOGLETRANSLATE(D3301,""fr"",""en"")"),"#VALUE!")</f>
        <v>#VALUE!</v>
      </c>
    </row>
    <row r="3302" ht="15.75" customHeight="1">
      <c r="A3302" s="1" t="s">
        <v>6537</v>
      </c>
      <c r="B3302" s="1">
        <v>2.0</v>
      </c>
      <c r="C3302" s="1" t="s">
        <v>7879</v>
      </c>
      <c r="D3302" s="1" t="s">
        <v>7880</v>
      </c>
      <c r="E3302" s="1" t="s">
        <v>38</v>
      </c>
      <c r="F3302" s="1" t="s">
        <v>39</v>
      </c>
      <c r="G3302" s="1" t="str">
        <f>IFERROR(__xludf.DUMMYFUNCTION("GOOGLETRANSLATE(D3302,""fr"",""en"")"),"#VALUE!")</f>
        <v>#VALUE!</v>
      </c>
    </row>
    <row r="3303" ht="15.75" customHeight="1">
      <c r="A3303" s="1" t="s">
        <v>56</v>
      </c>
      <c r="B3303" s="1">
        <v>1.0</v>
      </c>
      <c r="C3303" s="1" t="s">
        <v>7881</v>
      </c>
      <c r="D3303" s="1" t="s">
        <v>7882</v>
      </c>
      <c r="E3303" s="1" t="s">
        <v>25</v>
      </c>
      <c r="F3303" s="1" t="s">
        <v>11</v>
      </c>
      <c r="G3303" s="1" t="str">
        <f>IFERROR(__xludf.DUMMYFUNCTION("GOOGLETRANSLATE(D3303,""fr"",""en"")"),"#VALUE!")</f>
        <v>#VALUE!</v>
      </c>
    </row>
    <row r="3304" ht="15.75" customHeight="1">
      <c r="A3304" s="1" t="s">
        <v>1317</v>
      </c>
      <c r="B3304" s="1">
        <v>1.0</v>
      </c>
      <c r="C3304" s="1" t="s">
        <v>7883</v>
      </c>
      <c r="D3304" s="1" t="s">
        <v>7884</v>
      </c>
      <c r="E3304" s="1" t="s">
        <v>10</v>
      </c>
      <c r="F3304" s="1" t="s">
        <v>11</v>
      </c>
      <c r="G3304" s="1" t="str">
        <f>IFERROR(__xludf.DUMMYFUNCTION("GOOGLETRANSLATE(D3304,""fr"",""en"")"),"#VALUE!")</f>
        <v>#VALUE!</v>
      </c>
    </row>
    <row r="3305" ht="15.75" customHeight="1">
      <c r="A3305" s="1" t="s">
        <v>594</v>
      </c>
      <c r="B3305" s="1">
        <v>4.0</v>
      </c>
      <c r="C3305" s="1" t="s">
        <v>7885</v>
      </c>
      <c r="D3305" s="1" t="s">
        <v>7886</v>
      </c>
      <c r="E3305" s="1" t="s">
        <v>10</v>
      </c>
      <c r="F3305" s="1" t="s">
        <v>11</v>
      </c>
      <c r="G3305" s="1" t="str">
        <f>IFERROR(__xludf.DUMMYFUNCTION("GOOGLETRANSLATE(D3305,""fr"",""en"")"),"#VALUE!")</f>
        <v>#VALUE!</v>
      </c>
    </row>
    <row r="3306" ht="15.75" customHeight="1">
      <c r="A3306" s="1" t="s">
        <v>15</v>
      </c>
      <c r="B3306" s="1">
        <v>5.0</v>
      </c>
      <c r="C3306" s="1" t="s">
        <v>7887</v>
      </c>
      <c r="D3306" s="1" t="s">
        <v>7888</v>
      </c>
      <c r="E3306" s="1" t="s">
        <v>21</v>
      </c>
      <c r="F3306" s="1" t="s">
        <v>11</v>
      </c>
      <c r="G3306" s="1" t="str">
        <f>IFERROR(__xludf.DUMMYFUNCTION("GOOGLETRANSLATE(D3306,""fr"",""en"")"),"#VALUE!")</f>
        <v>#VALUE!</v>
      </c>
    </row>
    <row r="3307" ht="15.75" customHeight="1">
      <c r="A3307" s="1" t="s">
        <v>7889</v>
      </c>
      <c r="B3307" s="1">
        <v>3.0</v>
      </c>
      <c r="C3307" s="1" t="s">
        <v>7890</v>
      </c>
      <c r="D3307" s="1" t="s">
        <v>7891</v>
      </c>
      <c r="E3307" s="1" t="s">
        <v>125</v>
      </c>
      <c r="F3307" s="1" t="s">
        <v>11</v>
      </c>
      <c r="G3307" s="1" t="str">
        <f>IFERROR(__xludf.DUMMYFUNCTION("GOOGLETRANSLATE(D3307,""fr"",""en"")"),"#VALUE!")</f>
        <v>#VALUE!</v>
      </c>
    </row>
    <row r="3308" ht="15.75" customHeight="1">
      <c r="A3308" s="1" t="s">
        <v>5856</v>
      </c>
      <c r="B3308" s="1">
        <v>3.0</v>
      </c>
      <c r="C3308" s="1" t="s">
        <v>7892</v>
      </c>
      <c r="D3308" s="1" t="s">
        <v>7893</v>
      </c>
      <c r="E3308" s="1" t="s">
        <v>10</v>
      </c>
      <c r="F3308" s="1" t="s">
        <v>11</v>
      </c>
      <c r="G3308" s="1" t="str">
        <f>IFERROR(__xludf.DUMMYFUNCTION("GOOGLETRANSLATE(D3308,""fr"",""en"")"),"#VALUE!")</f>
        <v>#VALUE!</v>
      </c>
    </row>
    <row r="3309" ht="15.75" customHeight="1">
      <c r="A3309" s="1" t="s">
        <v>7894</v>
      </c>
      <c r="B3309" s="1">
        <v>1.0</v>
      </c>
      <c r="C3309" s="1" t="s">
        <v>7895</v>
      </c>
      <c r="D3309" s="1" t="s">
        <v>7896</v>
      </c>
      <c r="E3309" s="1" t="s">
        <v>575</v>
      </c>
      <c r="F3309" s="1" t="s">
        <v>84</v>
      </c>
      <c r="G3309" s="1" t="str">
        <f>IFERROR(__xludf.DUMMYFUNCTION("GOOGLETRANSLATE(D3309,""fr"",""en"")"),"#VALUE!")</f>
        <v>#VALUE!</v>
      </c>
    </row>
    <row r="3310" ht="15.75" customHeight="1">
      <c r="A3310" s="1" t="s">
        <v>7897</v>
      </c>
      <c r="B3310" s="1">
        <v>1.0</v>
      </c>
      <c r="C3310" s="1" t="s">
        <v>7898</v>
      </c>
      <c r="D3310" s="1" t="s">
        <v>7899</v>
      </c>
      <c r="E3310" s="1" t="s">
        <v>296</v>
      </c>
      <c r="F3310" s="1" t="s">
        <v>11</v>
      </c>
      <c r="G3310" s="1" t="str">
        <f>IFERROR(__xludf.DUMMYFUNCTION("GOOGLETRANSLATE(D3310,""fr"",""en"")"),"#VALUE!")</f>
        <v>#VALUE!</v>
      </c>
    </row>
    <row r="3311" ht="15.75" customHeight="1">
      <c r="A3311" s="1" t="s">
        <v>1990</v>
      </c>
      <c r="B3311" s="1">
        <v>1.0</v>
      </c>
      <c r="C3311" s="1" t="s">
        <v>7900</v>
      </c>
      <c r="D3311" s="1" t="s">
        <v>7901</v>
      </c>
      <c r="E3311" s="1" t="s">
        <v>21</v>
      </c>
      <c r="F3311" s="1" t="s">
        <v>11</v>
      </c>
      <c r="G3311" s="1" t="str">
        <f>IFERROR(__xludf.DUMMYFUNCTION("GOOGLETRANSLATE(D3311,""fr"",""en"")"),"#VALUE!")</f>
        <v>#VALUE!</v>
      </c>
    </row>
    <row r="3312" ht="15.75" customHeight="1">
      <c r="A3312" s="1" t="s">
        <v>7902</v>
      </c>
      <c r="B3312" s="1">
        <v>1.0</v>
      </c>
      <c r="C3312" s="1" t="s">
        <v>7903</v>
      </c>
      <c r="D3312" s="1" t="s">
        <v>7904</v>
      </c>
      <c r="E3312" s="1" t="s">
        <v>196</v>
      </c>
      <c r="F3312" s="1" t="s">
        <v>118</v>
      </c>
      <c r="G3312" s="1" t="str">
        <f>IFERROR(__xludf.DUMMYFUNCTION("GOOGLETRANSLATE(D3312,""fr"",""en"")"),"#VALUE!")</f>
        <v>#VALUE!</v>
      </c>
    </row>
    <row r="3313" ht="15.75" customHeight="1">
      <c r="A3313" s="1" t="s">
        <v>3312</v>
      </c>
      <c r="B3313" s="1">
        <v>4.0</v>
      </c>
      <c r="C3313" s="1" t="s">
        <v>7905</v>
      </c>
      <c r="D3313" s="1" t="s">
        <v>7906</v>
      </c>
      <c r="E3313" s="1" t="s">
        <v>10</v>
      </c>
      <c r="F3313" s="1" t="s">
        <v>11</v>
      </c>
      <c r="G3313" s="1" t="str">
        <f>IFERROR(__xludf.DUMMYFUNCTION("GOOGLETRANSLATE(D3313,""fr"",""en"")"),"#VALUE!")</f>
        <v>#VALUE!</v>
      </c>
    </row>
    <row r="3314" ht="15.75" customHeight="1">
      <c r="A3314" s="1" t="s">
        <v>2417</v>
      </c>
      <c r="B3314" s="1">
        <v>5.0</v>
      </c>
      <c r="C3314" s="1" t="s">
        <v>7907</v>
      </c>
      <c r="D3314" s="1" t="s">
        <v>7908</v>
      </c>
      <c r="E3314" s="1" t="s">
        <v>10</v>
      </c>
      <c r="F3314" s="1" t="s">
        <v>11</v>
      </c>
      <c r="G3314" s="1" t="str">
        <f>IFERROR(__xludf.DUMMYFUNCTION("GOOGLETRANSLATE(D3314,""fr"",""en"")"),"#VALUE!")</f>
        <v>#VALUE!</v>
      </c>
    </row>
    <row r="3315" ht="15.75" customHeight="1">
      <c r="A3315" s="1" t="s">
        <v>1218</v>
      </c>
      <c r="B3315" s="1">
        <v>3.0</v>
      </c>
      <c r="C3315" s="1" t="s">
        <v>7909</v>
      </c>
      <c r="D3315" s="1" t="s">
        <v>7910</v>
      </c>
      <c r="E3315" s="1" t="s">
        <v>29</v>
      </c>
      <c r="F3315" s="1" t="s">
        <v>30</v>
      </c>
      <c r="G3315" s="1" t="str">
        <f>IFERROR(__xludf.DUMMYFUNCTION("GOOGLETRANSLATE(D3315,""fr"",""en"")"),"#VALUE!")</f>
        <v>#VALUE!</v>
      </c>
    </row>
    <row r="3316" ht="15.75" customHeight="1">
      <c r="A3316" s="1" t="s">
        <v>5964</v>
      </c>
      <c r="B3316" s="1">
        <v>2.0</v>
      </c>
      <c r="C3316" s="1" t="s">
        <v>7911</v>
      </c>
      <c r="D3316" s="1" t="s">
        <v>7912</v>
      </c>
      <c r="E3316" s="1" t="s">
        <v>1192</v>
      </c>
      <c r="F3316" s="1" t="s">
        <v>110</v>
      </c>
      <c r="G3316" s="1" t="str">
        <f>IFERROR(__xludf.DUMMYFUNCTION("GOOGLETRANSLATE(D3316,""fr"",""en"")"),"#VALUE!")</f>
        <v>#VALUE!</v>
      </c>
    </row>
    <row r="3317" ht="15.75" customHeight="1">
      <c r="A3317" s="1" t="s">
        <v>4649</v>
      </c>
      <c r="B3317" s="1">
        <v>5.0</v>
      </c>
      <c r="C3317" s="1" t="s">
        <v>7913</v>
      </c>
      <c r="D3317" s="1" t="s">
        <v>7914</v>
      </c>
      <c r="E3317" s="1" t="s">
        <v>176</v>
      </c>
      <c r="F3317" s="1" t="s">
        <v>66</v>
      </c>
      <c r="G3317" s="1" t="str">
        <f>IFERROR(__xludf.DUMMYFUNCTION("GOOGLETRANSLATE(D3317,""fr"",""en"")"),"#VALUE!")</f>
        <v>#VALUE!</v>
      </c>
    </row>
    <row r="3318" ht="15.75" customHeight="1">
      <c r="A3318" s="1" t="s">
        <v>1626</v>
      </c>
      <c r="B3318" s="1">
        <v>1.0</v>
      </c>
      <c r="C3318" s="1" t="s">
        <v>7915</v>
      </c>
      <c r="D3318" s="1" t="s">
        <v>7916</v>
      </c>
      <c r="E3318" s="1" t="s">
        <v>423</v>
      </c>
      <c r="F3318" s="1" t="s">
        <v>30</v>
      </c>
      <c r="G3318" s="1" t="str">
        <f>IFERROR(__xludf.DUMMYFUNCTION("GOOGLETRANSLATE(D3318,""fr"",""en"")"),"#VALUE!")</f>
        <v>#VALUE!</v>
      </c>
    </row>
    <row r="3319" ht="15.75" customHeight="1">
      <c r="A3319" s="1" t="s">
        <v>2076</v>
      </c>
      <c r="B3319" s="1">
        <v>4.0</v>
      </c>
      <c r="C3319" s="1" t="s">
        <v>7917</v>
      </c>
      <c r="D3319" s="1" t="s">
        <v>7918</v>
      </c>
      <c r="E3319" s="1" t="s">
        <v>21</v>
      </c>
      <c r="F3319" s="1" t="s">
        <v>11</v>
      </c>
      <c r="G3319" s="1" t="str">
        <f>IFERROR(__xludf.DUMMYFUNCTION("GOOGLETRANSLATE(D3319,""fr"",""en"")"),"#VALUE!")</f>
        <v>#VALUE!</v>
      </c>
    </row>
    <row r="3320" ht="15.75" customHeight="1">
      <c r="A3320" s="1" t="s">
        <v>4610</v>
      </c>
      <c r="B3320" s="1">
        <v>4.0</v>
      </c>
      <c r="C3320" s="1" t="s">
        <v>7919</v>
      </c>
      <c r="D3320" s="1" t="s">
        <v>7920</v>
      </c>
      <c r="E3320" s="1" t="s">
        <v>10</v>
      </c>
      <c r="F3320" s="1" t="s">
        <v>11</v>
      </c>
      <c r="G3320" s="1" t="str">
        <f>IFERROR(__xludf.DUMMYFUNCTION("GOOGLETRANSLATE(D3320,""fr"",""en"")"),"#VALUE!")</f>
        <v>#VALUE!</v>
      </c>
    </row>
    <row r="3321" ht="15.75" customHeight="1">
      <c r="A3321" s="1" t="s">
        <v>724</v>
      </c>
      <c r="B3321" s="1">
        <v>5.0</v>
      </c>
      <c r="C3321" s="1" t="s">
        <v>7921</v>
      </c>
      <c r="D3321" s="1" t="s">
        <v>7922</v>
      </c>
      <c r="E3321" s="1" t="s">
        <v>169</v>
      </c>
      <c r="F3321" s="1" t="s">
        <v>11</v>
      </c>
      <c r="G3321" s="1" t="str">
        <f>IFERROR(__xludf.DUMMYFUNCTION("GOOGLETRANSLATE(D3321,""fr"",""en"")"),"#VALUE!")</f>
        <v>#VALUE!</v>
      </c>
    </row>
    <row r="3322" ht="15.75" customHeight="1">
      <c r="A3322" s="1" t="s">
        <v>3856</v>
      </c>
      <c r="B3322" s="1">
        <v>1.0</v>
      </c>
      <c r="C3322" s="1" t="s">
        <v>7923</v>
      </c>
      <c r="D3322" s="1" t="s">
        <v>7924</v>
      </c>
      <c r="E3322" s="1" t="s">
        <v>73</v>
      </c>
      <c r="F3322" s="1" t="s">
        <v>30</v>
      </c>
      <c r="G3322" s="1" t="str">
        <f>IFERROR(__xludf.DUMMYFUNCTION("GOOGLETRANSLATE(D3322,""fr"",""en"")"),"#VALUE!")</f>
        <v>#VALUE!</v>
      </c>
    </row>
    <row r="3323" ht="15.75" customHeight="1">
      <c r="A3323" s="1" t="s">
        <v>541</v>
      </c>
      <c r="B3323" s="1">
        <v>1.0</v>
      </c>
      <c r="C3323" s="1" t="s">
        <v>7925</v>
      </c>
      <c r="D3323" s="1" t="s">
        <v>7926</v>
      </c>
      <c r="E3323" s="1" t="s">
        <v>250</v>
      </c>
      <c r="F3323" s="1" t="s">
        <v>30</v>
      </c>
      <c r="G3323" s="1" t="str">
        <f>IFERROR(__xludf.DUMMYFUNCTION("GOOGLETRANSLATE(D3323,""fr"",""en"")"),"#VALUE!")</f>
        <v>#VALUE!</v>
      </c>
    </row>
    <row r="3324" ht="15.75" customHeight="1">
      <c r="A3324" s="1" t="s">
        <v>667</v>
      </c>
      <c r="B3324" s="1">
        <v>4.0</v>
      </c>
      <c r="C3324" s="1" t="s">
        <v>7927</v>
      </c>
      <c r="D3324" s="1" t="s">
        <v>7928</v>
      </c>
      <c r="E3324" s="1" t="s">
        <v>10</v>
      </c>
      <c r="F3324" s="1" t="s">
        <v>11</v>
      </c>
      <c r="G3324" s="1" t="str">
        <f>IFERROR(__xludf.DUMMYFUNCTION("GOOGLETRANSLATE(D3324,""fr"",""en"")"),"#VALUE!")</f>
        <v>#VALUE!</v>
      </c>
    </row>
    <row r="3325" ht="15.75" customHeight="1">
      <c r="A3325" s="1" t="s">
        <v>3312</v>
      </c>
      <c r="B3325" s="1">
        <v>1.0</v>
      </c>
      <c r="C3325" s="1" t="s">
        <v>7929</v>
      </c>
      <c r="D3325" s="1" t="s">
        <v>7930</v>
      </c>
      <c r="E3325" s="1" t="s">
        <v>423</v>
      </c>
      <c r="F3325" s="1" t="s">
        <v>30</v>
      </c>
      <c r="G3325" s="1" t="str">
        <f>IFERROR(__xludf.DUMMYFUNCTION("GOOGLETRANSLATE(D3325,""fr"",""en"")"),"#VALUE!")</f>
        <v>#VALUE!</v>
      </c>
    </row>
    <row r="3326" ht="15.75" customHeight="1">
      <c r="A3326" s="1" t="s">
        <v>974</v>
      </c>
      <c r="B3326" s="1">
        <v>2.0</v>
      </c>
      <c r="C3326" s="1" t="s">
        <v>7931</v>
      </c>
      <c r="D3326" s="1" t="s">
        <v>7932</v>
      </c>
      <c r="E3326" s="1" t="s">
        <v>10</v>
      </c>
      <c r="F3326" s="1" t="s">
        <v>11</v>
      </c>
      <c r="G3326" s="1" t="str">
        <f>IFERROR(__xludf.DUMMYFUNCTION("GOOGLETRANSLATE(D3326,""fr"",""en"")"),"#VALUE!")</f>
        <v>#VALUE!</v>
      </c>
    </row>
    <row r="3327" ht="15.75" customHeight="1">
      <c r="A3327" s="1" t="s">
        <v>1107</v>
      </c>
      <c r="B3327" s="1">
        <v>1.0</v>
      </c>
      <c r="C3327" s="1" t="s">
        <v>7933</v>
      </c>
      <c r="D3327" s="1" t="s">
        <v>7934</v>
      </c>
      <c r="E3327" s="1" t="s">
        <v>10</v>
      </c>
      <c r="F3327" s="1" t="s">
        <v>11</v>
      </c>
      <c r="G3327" s="1" t="str">
        <f>IFERROR(__xludf.DUMMYFUNCTION("GOOGLETRANSLATE(D3327,""fr"",""en"")"),"#VALUE!")</f>
        <v>#VALUE!</v>
      </c>
    </row>
    <row r="3328" ht="15.75" customHeight="1">
      <c r="A3328" s="1" t="s">
        <v>7935</v>
      </c>
      <c r="B3328" s="1">
        <v>2.0</v>
      </c>
      <c r="C3328" s="1" t="s">
        <v>7936</v>
      </c>
      <c r="D3328" s="1" t="s">
        <v>7937</v>
      </c>
      <c r="E3328" s="1" t="s">
        <v>273</v>
      </c>
      <c r="F3328" s="1" t="s">
        <v>110</v>
      </c>
      <c r="G3328" s="1" t="str">
        <f>IFERROR(__xludf.DUMMYFUNCTION("GOOGLETRANSLATE(D3328,""fr"",""en"")"),"#VALUE!")</f>
        <v>#VALUE!</v>
      </c>
    </row>
    <row r="3329" ht="15.75" customHeight="1">
      <c r="A3329" s="1" t="s">
        <v>267</v>
      </c>
      <c r="B3329" s="1">
        <v>4.0</v>
      </c>
      <c r="C3329" s="1" t="s">
        <v>7938</v>
      </c>
      <c r="D3329" s="1" t="s">
        <v>7939</v>
      </c>
      <c r="E3329" s="1" t="s">
        <v>169</v>
      </c>
      <c r="F3329" s="1" t="s">
        <v>11</v>
      </c>
      <c r="G3329" s="1" t="str">
        <f>IFERROR(__xludf.DUMMYFUNCTION("GOOGLETRANSLATE(D3329,""fr"",""en"")"),"#VALUE!")</f>
        <v>#VALUE!</v>
      </c>
    </row>
    <row r="3330" ht="15.75" customHeight="1">
      <c r="A3330" s="1" t="s">
        <v>7940</v>
      </c>
      <c r="B3330" s="1">
        <v>1.0</v>
      </c>
      <c r="C3330" s="1" t="s">
        <v>7941</v>
      </c>
      <c r="D3330" s="1" t="s">
        <v>7942</v>
      </c>
      <c r="E3330" s="1" t="s">
        <v>280</v>
      </c>
      <c r="F3330" s="1" t="s">
        <v>11</v>
      </c>
      <c r="G3330" s="1" t="str">
        <f>IFERROR(__xludf.DUMMYFUNCTION("GOOGLETRANSLATE(D3330,""fr"",""en"")"),"#VALUE!")</f>
        <v>#VALUE!</v>
      </c>
    </row>
    <row r="3331" ht="15.75" customHeight="1">
      <c r="A3331" s="1" t="s">
        <v>3186</v>
      </c>
      <c r="B3331" s="1">
        <v>4.0</v>
      </c>
      <c r="C3331" s="1" t="s">
        <v>7943</v>
      </c>
      <c r="D3331" s="1" t="s">
        <v>7944</v>
      </c>
      <c r="E3331" s="1" t="s">
        <v>10</v>
      </c>
      <c r="F3331" s="1" t="s">
        <v>11</v>
      </c>
      <c r="G3331" s="1" t="str">
        <f>IFERROR(__xludf.DUMMYFUNCTION("GOOGLETRANSLATE(D3331,""fr"",""en"")"),"#VALUE!")</f>
        <v>#VALUE!</v>
      </c>
    </row>
    <row r="3332" ht="15.75" customHeight="1">
      <c r="A3332" s="1" t="s">
        <v>7945</v>
      </c>
      <c r="B3332" s="1">
        <v>1.0</v>
      </c>
      <c r="C3332" s="1" t="s">
        <v>7946</v>
      </c>
      <c r="D3332" s="1" t="s">
        <v>7947</v>
      </c>
      <c r="E3332" s="1" t="s">
        <v>750</v>
      </c>
      <c r="F3332" s="1" t="s">
        <v>110</v>
      </c>
      <c r="G3332" s="1" t="str">
        <f>IFERROR(__xludf.DUMMYFUNCTION("GOOGLETRANSLATE(D3332,""fr"",""en"")"),"#VALUE!")</f>
        <v>#VALUE!</v>
      </c>
    </row>
    <row r="3333" ht="15.75" customHeight="1">
      <c r="A3333" s="1" t="s">
        <v>678</v>
      </c>
      <c r="B3333" s="1">
        <v>4.0</v>
      </c>
      <c r="C3333" s="1" t="s">
        <v>7948</v>
      </c>
      <c r="D3333" s="1" t="s">
        <v>7949</v>
      </c>
      <c r="E3333" s="1" t="s">
        <v>169</v>
      </c>
      <c r="F3333" s="1" t="s">
        <v>11</v>
      </c>
      <c r="G3333" s="1" t="str">
        <f>IFERROR(__xludf.DUMMYFUNCTION("GOOGLETRANSLATE(D3333,""fr"",""en"")"),"#VALUE!")</f>
        <v>#VALUE!</v>
      </c>
    </row>
    <row r="3334" ht="15.75" customHeight="1">
      <c r="A3334" s="1" t="s">
        <v>2343</v>
      </c>
      <c r="B3334" s="1">
        <v>5.0</v>
      </c>
      <c r="C3334" s="1" t="s">
        <v>7950</v>
      </c>
      <c r="D3334" s="1" t="s">
        <v>7951</v>
      </c>
      <c r="E3334" s="1" t="s">
        <v>21</v>
      </c>
      <c r="F3334" s="1" t="s">
        <v>11</v>
      </c>
      <c r="G3334" s="1" t="str">
        <f>IFERROR(__xludf.DUMMYFUNCTION("GOOGLETRANSLATE(D3334,""fr"",""en"")"),"#VALUE!")</f>
        <v>#VALUE!</v>
      </c>
    </row>
    <row r="3335" ht="15.75" customHeight="1">
      <c r="A3335" s="1" t="s">
        <v>738</v>
      </c>
      <c r="B3335" s="1">
        <v>5.0</v>
      </c>
      <c r="C3335" s="1" t="s">
        <v>7952</v>
      </c>
      <c r="D3335" s="1" t="s">
        <v>7953</v>
      </c>
      <c r="E3335" s="1" t="s">
        <v>21</v>
      </c>
      <c r="F3335" s="1" t="s">
        <v>11</v>
      </c>
      <c r="G3335" s="1" t="str">
        <f>IFERROR(__xludf.DUMMYFUNCTION("GOOGLETRANSLATE(D3335,""fr"",""en"")"),"#VALUE!")</f>
        <v>#VALUE!</v>
      </c>
    </row>
    <row r="3336" ht="15.75" customHeight="1">
      <c r="A3336" s="1" t="s">
        <v>1913</v>
      </c>
      <c r="B3336" s="1">
        <v>1.0</v>
      </c>
      <c r="C3336" s="1" t="s">
        <v>7954</v>
      </c>
      <c r="D3336" s="1" t="s">
        <v>7955</v>
      </c>
      <c r="E3336" s="1" t="s">
        <v>827</v>
      </c>
      <c r="F3336" s="1" t="s">
        <v>39</v>
      </c>
      <c r="G3336" s="1" t="str">
        <f>IFERROR(__xludf.DUMMYFUNCTION("GOOGLETRANSLATE(D3336,""fr"",""en"")"),"#VALUE!")</f>
        <v>#VALUE!</v>
      </c>
    </row>
    <row r="3337" ht="15.75" customHeight="1">
      <c r="A3337" s="1" t="s">
        <v>6393</v>
      </c>
      <c r="B3337" s="1">
        <v>2.0</v>
      </c>
      <c r="C3337" s="1" t="s">
        <v>7956</v>
      </c>
      <c r="D3337" s="1" t="s">
        <v>7957</v>
      </c>
      <c r="E3337" s="1" t="s">
        <v>103</v>
      </c>
      <c r="F3337" s="1" t="s">
        <v>48</v>
      </c>
      <c r="G3337" s="1" t="str">
        <f>IFERROR(__xludf.DUMMYFUNCTION("GOOGLETRANSLATE(D3337,""fr"",""en"")"),"#VALUE!")</f>
        <v>#VALUE!</v>
      </c>
    </row>
    <row r="3338" ht="15.75" customHeight="1">
      <c r="A3338" s="1" t="s">
        <v>704</v>
      </c>
      <c r="B3338" s="1">
        <v>2.0</v>
      </c>
      <c r="C3338" s="1" t="s">
        <v>7958</v>
      </c>
      <c r="D3338" s="1" t="s">
        <v>7959</v>
      </c>
      <c r="E3338" s="1" t="s">
        <v>43</v>
      </c>
      <c r="F3338" s="1" t="s">
        <v>30</v>
      </c>
      <c r="G3338" s="1" t="str">
        <f>IFERROR(__xludf.DUMMYFUNCTION("GOOGLETRANSLATE(D3338,""fr"",""en"")"),"#VALUE!")</f>
        <v>#VALUE!</v>
      </c>
    </row>
    <row r="3339" ht="15.75" customHeight="1">
      <c r="A3339" s="1" t="s">
        <v>338</v>
      </c>
      <c r="B3339" s="1">
        <v>5.0</v>
      </c>
      <c r="C3339" s="1" t="s">
        <v>7960</v>
      </c>
      <c r="D3339" s="1" t="s">
        <v>7961</v>
      </c>
      <c r="E3339" s="1" t="s">
        <v>169</v>
      </c>
      <c r="F3339" s="1" t="s">
        <v>11</v>
      </c>
      <c r="G3339" s="1" t="str">
        <f>IFERROR(__xludf.DUMMYFUNCTION("GOOGLETRANSLATE(D3339,""fr"",""en"")"),"#VALUE!")</f>
        <v>#VALUE!</v>
      </c>
    </row>
    <row r="3340" ht="15.75" customHeight="1">
      <c r="A3340" s="1" t="s">
        <v>5149</v>
      </c>
      <c r="B3340" s="1">
        <v>2.0</v>
      </c>
      <c r="C3340" s="1" t="s">
        <v>7962</v>
      </c>
      <c r="D3340" s="1" t="s">
        <v>7963</v>
      </c>
      <c r="E3340" s="1" t="s">
        <v>280</v>
      </c>
      <c r="F3340" s="1" t="s">
        <v>11</v>
      </c>
      <c r="G3340" s="1" t="str">
        <f>IFERROR(__xludf.DUMMYFUNCTION("GOOGLETRANSLATE(D3340,""fr"",""en"")"),"#VALUE!")</f>
        <v>#VALUE!</v>
      </c>
    </row>
    <row r="3341" ht="15.75" customHeight="1">
      <c r="A3341" s="1" t="s">
        <v>2261</v>
      </c>
      <c r="B3341" s="1">
        <v>3.0</v>
      </c>
      <c r="C3341" s="1" t="s">
        <v>7964</v>
      </c>
      <c r="D3341" s="1" t="s">
        <v>7965</v>
      </c>
      <c r="E3341" s="1" t="s">
        <v>65</v>
      </c>
      <c r="F3341" s="1" t="s">
        <v>66</v>
      </c>
      <c r="G3341" s="1" t="str">
        <f>IFERROR(__xludf.DUMMYFUNCTION("GOOGLETRANSLATE(D3341,""fr"",""en"")"),"#VALUE!")</f>
        <v>#VALUE!</v>
      </c>
    </row>
    <row r="3342" ht="15.75" customHeight="1">
      <c r="A3342" s="1" t="s">
        <v>7966</v>
      </c>
      <c r="B3342" s="1">
        <v>1.0</v>
      </c>
      <c r="C3342" s="1" t="s">
        <v>7967</v>
      </c>
      <c r="D3342" s="1" t="s">
        <v>7968</v>
      </c>
      <c r="E3342" s="1" t="s">
        <v>273</v>
      </c>
      <c r="F3342" s="1" t="s">
        <v>48</v>
      </c>
      <c r="G3342" s="1" t="str">
        <f>IFERROR(__xludf.DUMMYFUNCTION("GOOGLETRANSLATE(D3342,""fr"",""en"")"),"#VALUE!")</f>
        <v>#VALUE!</v>
      </c>
    </row>
    <row r="3343" ht="15.75" customHeight="1">
      <c r="A3343" s="1" t="s">
        <v>7969</v>
      </c>
      <c r="B3343" s="1">
        <v>1.0</v>
      </c>
      <c r="C3343" s="1" t="s">
        <v>7970</v>
      </c>
      <c r="D3343" s="1" t="s">
        <v>7971</v>
      </c>
      <c r="E3343" s="1" t="s">
        <v>29</v>
      </c>
      <c r="F3343" s="1" t="s">
        <v>30</v>
      </c>
      <c r="G3343" s="1" t="str">
        <f>IFERROR(__xludf.DUMMYFUNCTION("GOOGLETRANSLATE(D3343,""fr"",""en"")"),"#VALUE!")</f>
        <v>#VALUE!</v>
      </c>
    </row>
    <row r="3344" ht="15.75" customHeight="1">
      <c r="A3344" s="1" t="s">
        <v>3010</v>
      </c>
      <c r="B3344" s="1">
        <v>1.0</v>
      </c>
      <c r="C3344" s="1" t="s">
        <v>7972</v>
      </c>
      <c r="D3344" s="1" t="s">
        <v>7973</v>
      </c>
      <c r="E3344" s="1" t="s">
        <v>29</v>
      </c>
      <c r="F3344" s="1" t="s">
        <v>30</v>
      </c>
      <c r="G3344" s="1" t="str">
        <f>IFERROR(__xludf.DUMMYFUNCTION("GOOGLETRANSLATE(D3344,""fr"",""en"")"),"#VALUE!")</f>
        <v>#VALUE!</v>
      </c>
    </row>
    <row r="3345" ht="15.75" customHeight="1">
      <c r="A3345" s="1" t="s">
        <v>1473</v>
      </c>
      <c r="B3345" s="1">
        <v>1.0</v>
      </c>
      <c r="C3345" s="1" t="s">
        <v>7974</v>
      </c>
      <c r="D3345" s="1" t="s">
        <v>7975</v>
      </c>
      <c r="E3345" s="1" t="s">
        <v>38</v>
      </c>
      <c r="F3345" s="1" t="s">
        <v>39</v>
      </c>
      <c r="G3345" s="1" t="str">
        <f>IFERROR(__xludf.DUMMYFUNCTION("GOOGLETRANSLATE(D3345,""fr"",""en"")"),"#VALUE!")</f>
        <v>#VALUE!</v>
      </c>
    </row>
    <row r="3346" ht="15.75" customHeight="1">
      <c r="A3346" s="1" t="s">
        <v>3813</v>
      </c>
      <c r="B3346" s="1">
        <v>1.0</v>
      </c>
      <c r="C3346" s="1" t="s">
        <v>7976</v>
      </c>
      <c r="D3346" s="1" t="s">
        <v>7977</v>
      </c>
      <c r="E3346" s="1" t="s">
        <v>250</v>
      </c>
      <c r="F3346" s="1" t="s">
        <v>30</v>
      </c>
      <c r="G3346" s="1" t="str">
        <f>IFERROR(__xludf.DUMMYFUNCTION("GOOGLETRANSLATE(D3346,""fr"",""en"")"),"#VALUE!")</f>
        <v>#VALUE!</v>
      </c>
    </row>
    <row r="3347" ht="15.75" customHeight="1">
      <c r="A3347" s="1" t="s">
        <v>7978</v>
      </c>
      <c r="B3347" s="1">
        <v>1.0</v>
      </c>
      <c r="C3347" s="1" t="s">
        <v>7979</v>
      </c>
      <c r="D3347" s="1" t="s">
        <v>7980</v>
      </c>
      <c r="E3347" s="1" t="s">
        <v>73</v>
      </c>
      <c r="F3347" s="1" t="s">
        <v>30</v>
      </c>
      <c r="G3347" s="1" t="str">
        <f>IFERROR(__xludf.DUMMYFUNCTION("GOOGLETRANSLATE(D3347,""fr"",""en"")"),"#VALUE!")</f>
        <v>#VALUE!</v>
      </c>
    </row>
    <row r="3348" ht="15.75" customHeight="1">
      <c r="A3348" s="1" t="s">
        <v>67</v>
      </c>
      <c r="B3348" s="1">
        <v>4.0</v>
      </c>
      <c r="C3348" s="1" t="s">
        <v>7981</v>
      </c>
      <c r="D3348" s="1" t="s">
        <v>7982</v>
      </c>
      <c r="E3348" s="1" t="s">
        <v>21</v>
      </c>
      <c r="F3348" s="1" t="s">
        <v>11</v>
      </c>
      <c r="G3348" s="1" t="str">
        <f>IFERROR(__xludf.DUMMYFUNCTION("GOOGLETRANSLATE(D3348,""fr"",""en"")"),"#VALUE!")</f>
        <v>#VALUE!</v>
      </c>
    </row>
    <row r="3349" ht="15.75" customHeight="1">
      <c r="A3349" s="1" t="s">
        <v>1940</v>
      </c>
      <c r="B3349" s="1">
        <v>5.0</v>
      </c>
      <c r="C3349" s="1" t="s">
        <v>7983</v>
      </c>
      <c r="D3349" s="1" t="s">
        <v>7984</v>
      </c>
      <c r="E3349" s="1" t="s">
        <v>10</v>
      </c>
      <c r="F3349" s="1" t="s">
        <v>11</v>
      </c>
      <c r="G3349" s="1" t="str">
        <f>IFERROR(__xludf.DUMMYFUNCTION("GOOGLETRANSLATE(D3349,""fr"",""en"")"),"#VALUE!")</f>
        <v>#VALUE!</v>
      </c>
    </row>
    <row r="3350" ht="15.75" customHeight="1">
      <c r="A3350" s="1" t="s">
        <v>138</v>
      </c>
      <c r="B3350" s="1">
        <v>5.0</v>
      </c>
      <c r="C3350" s="1" t="s">
        <v>7985</v>
      </c>
      <c r="D3350" s="1" t="s">
        <v>7986</v>
      </c>
      <c r="E3350" s="1" t="s">
        <v>10</v>
      </c>
      <c r="F3350" s="1" t="s">
        <v>11</v>
      </c>
      <c r="G3350" s="1" t="str">
        <f>IFERROR(__xludf.DUMMYFUNCTION("GOOGLETRANSLATE(D3350,""fr"",""en"")"),"#VALUE!")</f>
        <v>#VALUE!</v>
      </c>
    </row>
    <row r="3351" ht="15.75" customHeight="1">
      <c r="A3351" s="1" t="s">
        <v>445</v>
      </c>
      <c r="B3351" s="1">
        <v>1.0</v>
      </c>
      <c r="C3351" s="1" t="s">
        <v>7987</v>
      </c>
      <c r="D3351" s="1" t="s">
        <v>7988</v>
      </c>
      <c r="E3351" s="1" t="s">
        <v>43</v>
      </c>
      <c r="F3351" s="1" t="s">
        <v>30</v>
      </c>
      <c r="G3351" s="1" t="str">
        <f>IFERROR(__xludf.DUMMYFUNCTION("GOOGLETRANSLATE(D3351,""fr"",""en"")"),"#VALUE!")</f>
        <v>#VALUE!</v>
      </c>
    </row>
    <row r="3352" ht="15.75" customHeight="1">
      <c r="A3352" s="1" t="s">
        <v>461</v>
      </c>
      <c r="B3352" s="1">
        <v>5.0</v>
      </c>
      <c r="C3352" s="1" t="s">
        <v>7989</v>
      </c>
      <c r="D3352" s="1" t="s">
        <v>7990</v>
      </c>
      <c r="E3352" s="1" t="s">
        <v>448</v>
      </c>
      <c r="F3352" s="1" t="s">
        <v>84</v>
      </c>
      <c r="G3352" s="1" t="str">
        <f>IFERROR(__xludf.DUMMYFUNCTION("GOOGLETRANSLATE(D3352,""fr"",""en"")"),"#VALUE!")</f>
        <v>#VALUE!</v>
      </c>
    </row>
    <row r="3353" ht="15.75" customHeight="1">
      <c r="A3353" s="1" t="s">
        <v>6557</v>
      </c>
      <c r="B3353" s="1">
        <v>1.0</v>
      </c>
      <c r="C3353" s="1" t="s">
        <v>7991</v>
      </c>
      <c r="D3353" s="1" t="s">
        <v>7992</v>
      </c>
      <c r="E3353" s="1" t="s">
        <v>52</v>
      </c>
      <c r="F3353" s="1" t="s">
        <v>11</v>
      </c>
      <c r="G3353" s="1" t="str">
        <f>IFERROR(__xludf.DUMMYFUNCTION("GOOGLETRANSLATE(D3353,""fr"",""en"")"),"#VALUE!")</f>
        <v>#VALUE!</v>
      </c>
    </row>
    <row r="3354" ht="15.75" customHeight="1">
      <c r="A3354" s="1" t="s">
        <v>100</v>
      </c>
      <c r="B3354" s="1">
        <v>1.0</v>
      </c>
      <c r="C3354" s="1" t="s">
        <v>7993</v>
      </c>
      <c r="D3354" s="1" t="s">
        <v>7994</v>
      </c>
      <c r="E3354" s="1" t="s">
        <v>10</v>
      </c>
      <c r="F3354" s="1" t="s">
        <v>11</v>
      </c>
      <c r="G3354" s="1" t="str">
        <f>IFERROR(__xludf.DUMMYFUNCTION("GOOGLETRANSLATE(D3354,""fr"",""en"")"),"#VALUE!")</f>
        <v>#VALUE!</v>
      </c>
    </row>
    <row r="3355" ht="15.75" customHeight="1">
      <c r="A3355" s="1" t="s">
        <v>1201</v>
      </c>
      <c r="B3355" s="1">
        <v>3.0</v>
      </c>
      <c r="C3355" s="1" t="s">
        <v>7995</v>
      </c>
      <c r="D3355" s="1" t="s">
        <v>7996</v>
      </c>
      <c r="E3355" s="1" t="s">
        <v>614</v>
      </c>
      <c r="F3355" s="1" t="s">
        <v>30</v>
      </c>
      <c r="G3355" s="1" t="str">
        <f>IFERROR(__xludf.DUMMYFUNCTION("GOOGLETRANSLATE(D3355,""fr"",""en"")"),"#VALUE!")</f>
        <v>#VALUE!</v>
      </c>
    </row>
    <row r="3356" ht="15.75" customHeight="1">
      <c r="A3356" s="1" t="s">
        <v>4447</v>
      </c>
      <c r="B3356" s="1">
        <v>1.0</v>
      </c>
      <c r="C3356" s="1" t="s">
        <v>7997</v>
      </c>
      <c r="D3356" s="1" t="s">
        <v>7998</v>
      </c>
      <c r="E3356" s="1" t="s">
        <v>423</v>
      </c>
      <c r="F3356" s="1" t="s">
        <v>30</v>
      </c>
      <c r="G3356" s="1" t="str">
        <f>IFERROR(__xludf.DUMMYFUNCTION("GOOGLETRANSLATE(D3356,""fr"",""en"")"),"#VALUE!")</f>
        <v>#VALUE!</v>
      </c>
    </row>
    <row r="3357" ht="15.75" customHeight="1">
      <c r="A3357" s="1" t="s">
        <v>4355</v>
      </c>
      <c r="B3357" s="1">
        <v>3.0</v>
      </c>
      <c r="C3357" s="1" t="s">
        <v>7999</v>
      </c>
      <c r="D3357" s="1" t="s">
        <v>8000</v>
      </c>
      <c r="E3357" s="1" t="s">
        <v>10</v>
      </c>
      <c r="F3357" s="1" t="s">
        <v>11</v>
      </c>
      <c r="G3357" s="1" t="str">
        <f>IFERROR(__xludf.DUMMYFUNCTION("GOOGLETRANSLATE(D3357,""fr"",""en"")"),"#VALUE!")</f>
        <v>#VALUE!</v>
      </c>
    </row>
    <row r="3358" ht="15.75" customHeight="1">
      <c r="A3358" s="1" t="s">
        <v>277</v>
      </c>
      <c r="B3358" s="1">
        <v>3.0</v>
      </c>
      <c r="C3358" s="1" t="s">
        <v>8001</v>
      </c>
      <c r="D3358" s="1" t="s">
        <v>8002</v>
      </c>
      <c r="E3358" s="1" t="s">
        <v>109</v>
      </c>
      <c r="F3358" s="1" t="s">
        <v>11</v>
      </c>
      <c r="G3358" s="1" t="str">
        <f>IFERROR(__xludf.DUMMYFUNCTION("GOOGLETRANSLATE(D3358,""fr"",""en"")"),"#VALUE!")</f>
        <v>#VALUE!</v>
      </c>
    </row>
    <row r="3359" ht="15.75" customHeight="1">
      <c r="A3359" s="1" t="s">
        <v>3693</v>
      </c>
      <c r="B3359" s="1">
        <v>5.0</v>
      </c>
      <c r="C3359" s="1" t="s">
        <v>8003</v>
      </c>
      <c r="D3359" s="1" t="s">
        <v>8004</v>
      </c>
      <c r="E3359" s="1" t="s">
        <v>614</v>
      </c>
      <c r="F3359" s="1" t="s">
        <v>30</v>
      </c>
      <c r="G3359" s="1" t="str">
        <f>IFERROR(__xludf.DUMMYFUNCTION("GOOGLETRANSLATE(D3359,""fr"",""en"")"),"#VALUE!")</f>
        <v>#VALUE!</v>
      </c>
    </row>
    <row r="3360" ht="15.75" customHeight="1">
      <c r="A3360" s="1" t="s">
        <v>701</v>
      </c>
      <c r="B3360" s="1">
        <v>3.0</v>
      </c>
      <c r="C3360" s="1" t="s">
        <v>8005</v>
      </c>
      <c r="D3360" s="1" t="s">
        <v>8006</v>
      </c>
      <c r="E3360" s="1" t="s">
        <v>21</v>
      </c>
      <c r="F3360" s="1" t="s">
        <v>11</v>
      </c>
      <c r="G3360" s="1" t="str">
        <f>IFERROR(__xludf.DUMMYFUNCTION("GOOGLETRANSLATE(D3360,""fr"",""en"")"),"#VALUE!")</f>
        <v>#VALUE!</v>
      </c>
    </row>
    <row r="3361" ht="15.75" customHeight="1">
      <c r="A3361" s="1" t="s">
        <v>2048</v>
      </c>
      <c r="B3361" s="1">
        <v>5.0</v>
      </c>
      <c r="C3361" s="1" t="s">
        <v>8007</v>
      </c>
      <c r="D3361" s="1" t="s">
        <v>8008</v>
      </c>
      <c r="E3361" s="1" t="s">
        <v>21</v>
      </c>
      <c r="F3361" s="1" t="s">
        <v>11</v>
      </c>
      <c r="G3361" s="1" t="str">
        <f>IFERROR(__xludf.DUMMYFUNCTION("GOOGLETRANSLATE(D3361,""fr"",""en"")"),"#VALUE!")</f>
        <v>#VALUE!</v>
      </c>
    </row>
    <row r="3362" ht="15.75" customHeight="1">
      <c r="A3362" s="1" t="s">
        <v>2393</v>
      </c>
      <c r="B3362" s="1">
        <v>1.0</v>
      </c>
      <c r="C3362" s="1" t="s">
        <v>8009</v>
      </c>
      <c r="D3362" s="1" t="s">
        <v>8010</v>
      </c>
      <c r="E3362" s="1" t="s">
        <v>125</v>
      </c>
      <c r="F3362" s="1" t="s">
        <v>11</v>
      </c>
      <c r="G3362" s="1" t="str">
        <f>IFERROR(__xludf.DUMMYFUNCTION("GOOGLETRANSLATE(D3362,""fr"",""en"")"),"#VALUE!")</f>
        <v>#VALUE!</v>
      </c>
    </row>
    <row r="3363" ht="15.75" customHeight="1">
      <c r="A3363" s="1" t="s">
        <v>1894</v>
      </c>
      <c r="B3363" s="1">
        <v>1.0</v>
      </c>
      <c r="C3363" s="1" t="s">
        <v>8011</v>
      </c>
      <c r="D3363" s="1" t="s">
        <v>8012</v>
      </c>
      <c r="E3363" s="1" t="s">
        <v>273</v>
      </c>
      <c r="F3363" s="1" t="s">
        <v>11</v>
      </c>
      <c r="G3363" s="1" t="str">
        <f>IFERROR(__xludf.DUMMYFUNCTION("GOOGLETRANSLATE(D3363,""fr"",""en"")"),"#VALUE!")</f>
        <v>#VALUE!</v>
      </c>
    </row>
    <row r="3364" ht="15.75" customHeight="1">
      <c r="A3364" s="1" t="s">
        <v>866</v>
      </c>
      <c r="B3364" s="1">
        <v>4.0</v>
      </c>
      <c r="C3364" s="1" t="s">
        <v>8013</v>
      </c>
      <c r="D3364" s="1" t="s">
        <v>8014</v>
      </c>
      <c r="E3364" s="1" t="s">
        <v>10</v>
      </c>
      <c r="F3364" s="1" t="s">
        <v>11</v>
      </c>
      <c r="G3364" s="1" t="str">
        <f>IFERROR(__xludf.DUMMYFUNCTION("GOOGLETRANSLATE(D3364,""fr"",""en"")"),"#VALUE!")</f>
        <v>#VALUE!</v>
      </c>
    </row>
    <row r="3365" ht="15.75" customHeight="1">
      <c r="A3365" s="1" t="s">
        <v>8015</v>
      </c>
      <c r="B3365" s="1">
        <v>1.0</v>
      </c>
      <c r="C3365" s="1" t="s">
        <v>8016</v>
      </c>
      <c r="D3365" s="1" t="s">
        <v>8017</v>
      </c>
      <c r="E3365" s="1" t="s">
        <v>43</v>
      </c>
      <c r="F3365" s="1" t="s">
        <v>30</v>
      </c>
      <c r="G3365" s="1" t="str">
        <f>IFERROR(__xludf.DUMMYFUNCTION("GOOGLETRANSLATE(D3365,""fr"",""en"")"),"#VALUE!")</f>
        <v>#VALUE!</v>
      </c>
    </row>
    <row r="3366" ht="15.75" customHeight="1">
      <c r="A3366" s="1" t="s">
        <v>335</v>
      </c>
      <c r="B3366" s="1">
        <v>2.0</v>
      </c>
      <c r="C3366" s="1" t="s">
        <v>8018</v>
      </c>
      <c r="D3366" s="1" t="s">
        <v>8019</v>
      </c>
      <c r="E3366" s="1" t="s">
        <v>10</v>
      </c>
      <c r="F3366" s="1" t="s">
        <v>110</v>
      </c>
      <c r="G3366" s="1" t="str">
        <f>IFERROR(__xludf.DUMMYFUNCTION("GOOGLETRANSLATE(D3366,""fr"",""en"")"),"#VALUE!")</f>
        <v>#VALUE!</v>
      </c>
    </row>
    <row r="3367" ht="15.75" customHeight="1">
      <c r="A3367" s="1" t="s">
        <v>4007</v>
      </c>
      <c r="B3367" s="1">
        <v>1.0</v>
      </c>
      <c r="C3367" s="1" t="s">
        <v>8020</v>
      </c>
      <c r="D3367" s="1" t="s">
        <v>8021</v>
      </c>
      <c r="E3367" s="1" t="s">
        <v>10</v>
      </c>
      <c r="F3367" s="1" t="s">
        <v>110</v>
      </c>
      <c r="G3367" s="1" t="str">
        <f>IFERROR(__xludf.DUMMYFUNCTION("GOOGLETRANSLATE(D3367,""fr"",""en"")"),"#VALUE!")</f>
        <v>#VALUE!</v>
      </c>
    </row>
    <row r="3368" ht="15.75" customHeight="1">
      <c r="A3368" s="1" t="s">
        <v>1870</v>
      </c>
      <c r="B3368" s="1">
        <v>4.0</v>
      </c>
      <c r="C3368" s="1" t="s">
        <v>8022</v>
      </c>
      <c r="D3368" s="1" t="s">
        <v>8023</v>
      </c>
      <c r="E3368" s="1" t="s">
        <v>65</v>
      </c>
      <c r="F3368" s="1" t="s">
        <v>66</v>
      </c>
      <c r="G3368" s="1" t="str">
        <f>IFERROR(__xludf.DUMMYFUNCTION("GOOGLETRANSLATE(D3368,""fr"",""en"")"),"#VALUE!")</f>
        <v>#VALUE!</v>
      </c>
    </row>
    <row r="3369" ht="15.75" customHeight="1">
      <c r="A3369" s="1" t="s">
        <v>988</v>
      </c>
      <c r="B3369" s="1">
        <v>5.0</v>
      </c>
      <c r="C3369" s="1" t="s">
        <v>8024</v>
      </c>
      <c r="D3369" s="1" t="s">
        <v>8025</v>
      </c>
      <c r="E3369" s="1" t="s">
        <v>614</v>
      </c>
      <c r="F3369" s="1" t="s">
        <v>30</v>
      </c>
      <c r="G3369" s="1" t="str">
        <f>IFERROR(__xludf.DUMMYFUNCTION("GOOGLETRANSLATE(D3369,""fr"",""en"")"),"#VALUE!")</f>
        <v>#VALUE!</v>
      </c>
    </row>
    <row r="3370" ht="15.75" customHeight="1">
      <c r="A3370" s="1" t="s">
        <v>6129</v>
      </c>
      <c r="B3370" s="1">
        <v>1.0</v>
      </c>
      <c r="C3370" s="1" t="s">
        <v>8026</v>
      </c>
      <c r="D3370" s="1" t="s">
        <v>8027</v>
      </c>
      <c r="E3370" s="1" t="s">
        <v>10</v>
      </c>
      <c r="F3370" s="1" t="s">
        <v>11</v>
      </c>
      <c r="G3370" s="1" t="str">
        <f>IFERROR(__xludf.DUMMYFUNCTION("GOOGLETRANSLATE(D3370,""fr"",""en"")"),"#VALUE!")</f>
        <v>#VALUE!</v>
      </c>
    </row>
    <row r="3371" ht="15.75" customHeight="1">
      <c r="A3371" s="1" t="s">
        <v>119</v>
      </c>
      <c r="B3371" s="1">
        <v>3.0</v>
      </c>
      <c r="C3371" s="1" t="s">
        <v>8028</v>
      </c>
      <c r="D3371" s="1" t="s">
        <v>8029</v>
      </c>
      <c r="E3371" s="1" t="s">
        <v>21</v>
      </c>
      <c r="F3371" s="1" t="s">
        <v>11</v>
      </c>
      <c r="G3371" s="1" t="str">
        <f>IFERROR(__xludf.DUMMYFUNCTION("GOOGLETRANSLATE(D3371,""fr"",""en"")"),"#VALUE!")</f>
        <v>#VALUE!</v>
      </c>
    </row>
    <row r="3372" ht="15.75" customHeight="1">
      <c r="A3372" s="1" t="s">
        <v>801</v>
      </c>
      <c r="B3372" s="1">
        <v>1.0</v>
      </c>
      <c r="C3372" s="1" t="s">
        <v>8030</v>
      </c>
      <c r="D3372" s="1" t="s">
        <v>8031</v>
      </c>
      <c r="E3372" s="1" t="s">
        <v>25</v>
      </c>
      <c r="F3372" s="1" t="s">
        <v>110</v>
      </c>
      <c r="G3372" s="1" t="str">
        <f>IFERROR(__xludf.DUMMYFUNCTION("GOOGLETRANSLATE(D3372,""fr"",""en"")"),"#VALUE!")</f>
        <v>#VALUE!</v>
      </c>
    </row>
    <row r="3373" ht="15.75" customHeight="1">
      <c r="A3373" s="1" t="s">
        <v>591</v>
      </c>
      <c r="B3373" s="1">
        <v>1.0</v>
      </c>
      <c r="C3373" s="1" t="s">
        <v>8032</v>
      </c>
      <c r="D3373" s="1" t="s">
        <v>8033</v>
      </c>
      <c r="E3373" s="1" t="s">
        <v>273</v>
      </c>
      <c r="F3373" s="1" t="s">
        <v>11</v>
      </c>
      <c r="G3373" s="1" t="str">
        <f>IFERROR(__xludf.DUMMYFUNCTION("GOOGLETRANSLATE(D3373,""fr"",""en"")"),"#VALUE!")</f>
        <v>#VALUE!</v>
      </c>
    </row>
    <row r="3374" ht="15.75" customHeight="1">
      <c r="A3374" s="1" t="s">
        <v>2610</v>
      </c>
      <c r="B3374" s="1">
        <v>3.0</v>
      </c>
      <c r="C3374" s="1" t="s">
        <v>8034</v>
      </c>
      <c r="D3374" s="1" t="s">
        <v>8035</v>
      </c>
      <c r="E3374" s="1" t="s">
        <v>21</v>
      </c>
      <c r="F3374" s="1" t="s">
        <v>11</v>
      </c>
      <c r="G3374" s="1" t="str">
        <f>IFERROR(__xludf.DUMMYFUNCTION("GOOGLETRANSLATE(D3374,""fr"",""en"")"),"#VALUE!")</f>
        <v>#VALUE!</v>
      </c>
    </row>
    <row r="3375" ht="15.75" customHeight="1">
      <c r="A3375" s="1" t="s">
        <v>377</v>
      </c>
      <c r="B3375" s="1">
        <v>5.0</v>
      </c>
      <c r="C3375" s="1" t="s">
        <v>8036</v>
      </c>
      <c r="D3375" s="1" t="s">
        <v>8037</v>
      </c>
      <c r="E3375" s="1" t="s">
        <v>448</v>
      </c>
      <c r="F3375" s="1" t="s">
        <v>84</v>
      </c>
      <c r="G3375" s="1" t="str">
        <f>IFERROR(__xludf.DUMMYFUNCTION("GOOGLETRANSLATE(D3375,""fr"",""en"")"),"#VALUE!")</f>
        <v>#VALUE!</v>
      </c>
    </row>
    <row r="3376" ht="15.75" customHeight="1">
      <c r="A3376" s="1" t="s">
        <v>1778</v>
      </c>
      <c r="B3376" s="1">
        <v>4.0</v>
      </c>
      <c r="C3376" s="1" t="s">
        <v>8038</v>
      </c>
      <c r="D3376" s="1" t="s">
        <v>8039</v>
      </c>
      <c r="E3376" s="1" t="s">
        <v>10</v>
      </c>
      <c r="F3376" s="1" t="s">
        <v>11</v>
      </c>
      <c r="G3376" s="1" t="str">
        <f>IFERROR(__xludf.DUMMYFUNCTION("GOOGLETRANSLATE(D3376,""fr"",""en"")"),"#VALUE!")</f>
        <v>#VALUE!</v>
      </c>
    </row>
    <row r="3377" ht="15.75" customHeight="1">
      <c r="A3377" s="1" t="s">
        <v>2193</v>
      </c>
      <c r="B3377" s="1">
        <v>1.0</v>
      </c>
      <c r="C3377" s="1" t="s">
        <v>8040</v>
      </c>
      <c r="D3377" s="1" t="s">
        <v>8041</v>
      </c>
      <c r="E3377" s="1" t="s">
        <v>109</v>
      </c>
      <c r="F3377" s="1" t="s">
        <v>11</v>
      </c>
      <c r="G3377" s="1" t="str">
        <f>IFERROR(__xludf.DUMMYFUNCTION("GOOGLETRANSLATE(D3377,""fr"",""en"")"),"#VALUE!")</f>
        <v>#VALUE!</v>
      </c>
    </row>
    <row r="3378" ht="15.75" customHeight="1">
      <c r="A3378" s="1" t="s">
        <v>281</v>
      </c>
      <c r="B3378" s="1">
        <v>4.0</v>
      </c>
      <c r="C3378" s="1" t="s">
        <v>8042</v>
      </c>
      <c r="D3378" s="1" t="s">
        <v>8043</v>
      </c>
      <c r="E3378" s="1" t="s">
        <v>10</v>
      </c>
      <c r="F3378" s="1" t="s">
        <v>11</v>
      </c>
      <c r="G3378" s="1" t="str">
        <f>IFERROR(__xludf.DUMMYFUNCTION("GOOGLETRANSLATE(D3378,""fr"",""en"")"),"#VALUE!")</f>
        <v>#VALUE!</v>
      </c>
    </row>
    <row r="3379" ht="15.75" customHeight="1">
      <c r="A3379" s="1" t="s">
        <v>1248</v>
      </c>
      <c r="B3379" s="1">
        <v>1.0</v>
      </c>
      <c r="C3379" s="1" t="s">
        <v>8044</v>
      </c>
      <c r="D3379" s="1" t="s">
        <v>8045</v>
      </c>
      <c r="E3379" s="1" t="s">
        <v>10</v>
      </c>
      <c r="F3379" s="1" t="s">
        <v>11</v>
      </c>
      <c r="G3379" s="1" t="str">
        <f>IFERROR(__xludf.DUMMYFUNCTION("GOOGLETRANSLATE(D3379,""fr"",""en"")"),"#VALUE!")</f>
        <v>#VALUE!</v>
      </c>
    </row>
    <row r="3380" ht="15.75" customHeight="1">
      <c r="A3380" s="1" t="s">
        <v>8046</v>
      </c>
      <c r="B3380" s="1">
        <v>1.0</v>
      </c>
      <c r="C3380" s="1" t="s">
        <v>8047</v>
      </c>
      <c r="D3380" s="1" t="s">
        <v>8048</v>
      </c>
      <c r="E3380" s="1" t="s">
        <v>280</v>
      </c>
      <c r="F3380" s="1" t="s">
        <v>11</v>
      </c>
      <c r="G3380" s="1" t="str">
        <f>IFERROR(__xludf.DUMMYFUNCTION("GOOGLETRANSLATE(D3380,""fr"",""en"")"),"#VALUE!")</f>
        <v>#VALUE!</v>
      </c>
    </row>
    <row r="3381" ht="15.75" customHeight="1">
      <c r="A3381" s="1" t="s">
        <v>2022</v>
      </c>
      <c r="B3381" s="1">
        <v>4.0</v>
      </c>
      <c r="C3381" s="1" t="s">
        <v>8049</v>
      </c>
      <c r="D3381" s="1" t="s">
        <v>8050</v>
      </c>
      <c r="E3381" s="1" t="s">
        <v>29</v>
      </c>
      <c r="F3381" s="1" t="s">
        <v>30</v>
      </c>
      <c r="G3381" s="1" t="str">
        <f>IFERROR(__xludf.DUMMYFUNCTION("GOOGLETRANSLATE(D3381,""fr"",""en"")"),"#VALUE!")</f>
        <v>#VALUE!</v>
      </c>
    </row>
    <row r="3382" ht="15.75" customHeight="1">
      <c r="A3382" s="1" t="s">
        <v>126</v>
      </c>
      <c r="B3382" s="1">
        <v>4.0</v>
      </c>
      <c r="C3382" s="1" t="s">
        <v>8051</v>
      </c>
      <c r="D3382" s="1" t="s">
        <v>8052</v>
      </c>
      <c r="E3382" s="1" t="s">
        <v>10</v>
      </c>
      <c r="F3382" s="1" t="s">
        <v>11</v>
      </c>
      <c r="G3382" s="1" t="str">
        <f>IFERROR(__xludf.DUMMYFUNCTION("GOOGLETRANSLATE(D3382,""fr"",""en"")"),"#VALUE!")</f>
        <v>#VALUE!</v>
      </c>
    </row>
    <row r="3383" ht="15.75" customHeight="1">
      <c r="A3383" s="1" t="s">
        <v>866</v>
      </c>
      <c r="B3383" s="1">
        <v>5.0</v>
      </c>
      <c r="C3383" s="1" t="s">
        <v>8053</v>
      </c>
      <c r="D3383" s="1" t="s">
        <v>8054</v>
      </c>
      <c r="E3383" s="1" t="s">
        <v>21</v>
      </c>
      <c r="F3383" s="1" t="s">
        <v>11</v>
      </c>
      <c r="G3383" s="1" t="str">
        <f>IFERROR(__xludf.DUMMYFUNCTION("GOOGLETRANSLATE(D3383,""fr"",""en"")"),"#VALUE!")</f>
        <v>#VALUE!</v>
      </c>
    </row>
    <row r="3384" ht="15.75" customHeight="1">
      <c r="A3384" s="1" t="s">
        <v>555</v>
      </c>
      <c r="B3384" s="1">
        <v>1.0</v>
      </c>
      <c r="C3384" s="1" t="s">
        <v>8055</v>
      </c>
      <c r="D3384" s="1" t="s">
        <v>8056</v>
      </c>
      <c r="E3384" s="1" t="s">
        <v>296</v>
      </c>
      <c r="F3384" s="1" t="s">
        <v>11</v>
      </c>
      <c r="G3384" s="1" t="str">
        <f>IFERROR(__xludf.DUMMYFUNCTION("GOOGLETRANSLATE(D3384,""fr"",""en"")"),"#VALUE!")</f>
        <v>#VALUE!</v>
      </c>
    </row>
    <row r="3385" ht="15.75" customHeight="1">
      <c r="A3385" s="1" t="s">
        <v>8057</v>
      </c>
      <c r="B3385" s="1">
        <v>1.0</v>
      </c>
      <c r="C3385" s="1" t="s">
        <v>8058</v>
      </c>
      <c r="D3385" s="1" t="s">
        <v>8059</v>
      </c>
      <c r="E3385" s="1" t="s">
        <v>52</v>
      </c>
      <c r="F3385" s="1" t="s">
        <v>11</v>
      </c>
      <c r="G3385" s="1" t="str">
        <f>IFERROR(__xludf.DUMMYFUNCTION("GOOGLETRANSLATE(D3385,""fr"",""en"")"),"#VALUE!")</f>
        <v>#VALUE!</v>
      </c>
    </row>
    <row r="3386" ht="15.75" customHeight="1">
      <c r="A3386" s="1" t="s">
        <v>8060</v>
      </c>
      <c r="B3386" s="1">
        <v>2.0</v>
      </c>
      <c r="C3386" s="1" t="s">
        <v>8061</v>
      </c>
      <c r="D3386" s="1" t="s">
        <v>8062</v>
      </c>
      <c r="E3386" s="1" t="s">
        <v>226</v>
      </c>
      <c r="F3386" s="1" t="s">
        <v>11</v>
      </c>
      <c r="G3386" s="1" t="str">
        <f>IFERROR(__xludf.DUMMYFUNCTION("GOOGLETRANSLATE(D3386,""fr"",""en"")"),"#VALUE!")</f>
        <v>#VALUE!</v>
      </c>
    </row>
    <row r="3387" ht="15.75" customHeight="1">
      <c r="A3387" s="1" t="s">
        <v>408</v>
      </c>
      <c r="B3387" s="1">
        <v>4.0</v>
      </c>
      <c r="C3387" s="1" t="s">
        <v>8063</v>
      </c>
      <c r="D3387" s="1" t="s">
        <v>8064</v>
      </c>
      <c r="E3387" s="1" t="s">
        <v>34</v>
      </c>
      <c r="F3387" s="1" t="s">
        <v>30</v>
      </c>
      <c r="G3387" s="1" t="str">
        <f>IFERROR(__xludf.DUMMYFUNCTION("GOOGLETRANSLATE(D3387,""fr"",""en"")"),"#VALUE!")</f>
        <v>#VALUE!</v>
      </c>
    </row>
    <row r="3388" ht="15.75" customHeight="1">
      <c r="A3388" s="1" t="s">
        <v>3856</v>
      </c>
      <c r="B3388" s="1">
        <v>3.0</v>
      </c>
      <c r="C3388" s="1" t="s">
        <v>8065</v>
      </c>
      <c r="D3388" s="1" t="s">
        <v>8066</v>
      </c>
      <c r="E3388" s="1" t="s">
        <v>273</v>
      </c>
      <c r="F3388" s="1" t="s">
        <v>11</v>
      </c>
      <c r="G3388" s="1" t="str">
        <f>IFERROR(__xludf.DUMMYFUNCTION("GOOGLETRANSLATE(D3388,""fr"",""en"")"),"#VALUE!")</f>
        <v>#VALUE!</v>
      </c>
    </row>
    <row r="3389" ht="15.75" customHeight="1">
      <c r="A3389" s="1" t="s">
        <v>621</v>
      </c>
      <c r="B3389" s="1">
        <v>4.0</v>
      </c>
      <c r="C3389" s="1" t="s">
        <v>8067</v>
      </c>
      <c r="D3389" s="1" t="s">
        <v>8068</v>
      </c>
      <c r="E3389" s="1" t="s">
        <v>10</v>
      </c>
      <c r="F3389" s="1" t="s">
        <v>11</v>
      </c>
      <c r="G3389" s="1" t="str">
        <f>IFERROR(__xludf.DUMMYFUNCTION("GOOGLETRANSLATE(D3389,""fr"",""en"")"),"#VALUE!")</f>
        <v>#VALUE!</v>
      </c>
    </row>
    <row r="3390" ht="15.75" customHeight="1">
      <c r="A3390" s="1" t="s">
        <v>2812</v>
      </c>
      <c r="B3390" s="1">
        <v>3.0</v>
      </c>
      <c r="C3390" s="1" t="s">
        <v>8069</v>
      </c>
      <c r="D3390" s="1" t="s">
        <v>8070</v>
      </c>
      <c r="E3390" s="1" t="s">
        <v>296</v>
      </c>
      <c r="F3390" s="1" t="s">
        <v>11</v>
      </c>
      <c r="G3390" s="1" t="str">
        <f>IFERROR(__xludf.DUMMYFUNCTION("GOOGLETRANSLATE(D3390,""fr"",""en"")"),"#VALUE!")</f>
        <v>#VALUE!</v>
      </c>
    </row>
    <row r="3391" ht="15.75" customHeight="1">
      <c r="A3391" s="1" t="s">
        <v>866</v>
      </c>
      <c r="B3391" s="1">
        <v>4.0</v>
      </c>
      <c r="C3391" s="1" t="s">
        <v>8071</v>
      </c>
      <c r="D3391" s="1" t="s">
        <v>8072</v>
      </c>
      <c r="E3391" s="1" t="s">
        <v>10</v>
      </c>
      <c r="F3391" s="1" t="s">
        <v>11</v>
      </c>
      <c r="G3391" s="1" t="str">
        <f>IFERROR(__xludf.DUMMYFUNCTION("GOOGLETRANSLATE(D3391,""fr"",""en"")"),"#VALUE!")</f>
        <v>#VALUE!</v>
      </c>
    </row>
    <row r="3392" ht="15.75" customHeight="1">
      <c r="A3392" s="1" t="s">
        <v>5248</v>
      </c>
      <c r="B3392" s="1">
        <v>1.0</v>
      </c>
      <c r="C3392" s="1" t="s">
        <v>8073</v>
      </c>
      <c r="D3392" s="1" t="s">
        <v>8074</v>
      </c>
      <c r="E3392" s="1" t="s">
        <v>750</v>
      </c>
      <c r="F3392" s="1" t="s">
        <v>110</v>
      </c>
      <c r="G3392" s="1" t="str">
        <f>IFERROR(__xludf.DUMMYFUNCTION("GOOGLETRANSLATE(D3392,""fr"",""en"")"),"#VALUE!")</f>
        <v>#VALUE!</v>
      </c>
    </row>
    <row r="3393" ht="15.75" customHeight="1">
      <c r="A3393" s="1" t="s">
        <v>7283</v>
      </c>
      <c r="B3393" s="1">
        <v>1.0</v>
      </c>
      <c r="C3393" s="1" t="s">
        <v>8075</v>
      </c>
      <c r="D3393" s="1" t="s">
        <v>8076</v>
      </c>
      <c r="E3393" s="1" t="s">
        <v>575</v>
      </c>
      <c r="F3393" s="1" t="s">
        <v>84</v>
      </c>
      <c r="G3393" s="1" t="str">
        <f>IFERROR(__xludf.DUMMYFUNCTION("GOOGLETRANSLATE(D3393,""fr"",""en"")"),"#VALUE!")</f>
        <v>#VALUE!</v>
      </c>
    </row>
    <row r="3394" ht="15.75" customHeight="1">
      <c r="A3394" s="1" t="s">
        <v>3523</v>
      </c>
      <c r="B3394" s="1">
        <v>4.0</v>
      </c>
      <c r="C3394" s="1" t="s">
        <v>8077</v>
      </c>
      <c r="D3394" s="1" t="s">
        <v>8078</v>
      </c>
      <c r="E3394" s="1" t="s">
        <v>65</v>
      </c>
      <c r="F3394" s="1" t="s">
        <v>66</v>
      </c>
      <c r="G3394" s="1" t="str">
        <f>IFERROR(__xludf.DUMMYFUNCTION("GOOGLETRANSLATE(D3394,""fr"",""en"")"),"#VALUE!")</f>
        <v>#VALUE!</v>
      </c>
    </row>
    <row r="3395" ht="15.75" customHeight="1">
      <c r="A3395" s="1" t="s">
        <v>8079</v>
      </c>
      <c r="B3395" s="1">
        <v>2.0</v>
      </c>
      <c r="C3395" s="1" t="s">
        <v>8080</v>
      </c>
      <c r="D3395" s="1" t="s">
        <v>8081</v>
      </c>
      <c r="E3395" s="1" t="s">
        <v>3148</v>
      </c>
      <c r="F3395" s="1" t="s">
        <v>118</v>
      </c>
      <c r="G3395" s="1" t="str">
        <f>IFERROR(__xludf.DUMMYFUNCTION("GOOGLETRANSLATE(D3395,""fr"",""en"")"),"#VALUE!")</f>
        <v>#VALUE!</v>
      </c>
    </row>
    <row r="3396" ht="15.75" customHeight="1">
      <c r="A3396" s="1" t="s">
        <v>2063</v>
      </c>
      <c r="B3396" s="1">
        <v>5.0</v>
      </c>
      <c r="C3396" s="1" t="s">
        <v>8082</v>
      </c>
      <c r="D3396" s="1" t="s">
        <v>8083</v>
      </c>
      <c r="E3396" s="1" t="s">
        <v>5251</v>
      </c>
      <c r="F3396" s="1" t="s">
        <v>66</v>
      </c>
      <c r="G3396" s="1" t="str">
        <f>IFERROR(__xludf.DUMMYFUNCTION("GOOGLETRANSLATE(D3396,""fr"",""en"")"),"#VALUE!")</f>
        <v>#VALUE!</v>
      </c>
    </row>
    <row r="3397" ht="15.75" customHeight="1">
      <c r="A3397" s="1" t="s">
        <v>4625</v>
      </c>
      <c r="B3397" s="1">
        <v>5.0</v>
      </c>
      <c r="C3397" s="1" t="s">
        <v>8084</v>
      </c>
      <c r="D3397" s="1" t="s">
        <v>8085</v>
      </c>
      <c r="E3397" s="1" t="s">
        <v>10</v>
      </c>
      <c r="F3397" s="1" t="s">
        <v>11</v>
      </c>
      <c r="G3397" s="1" t="str">
        <f>IFERROR(__xludf.DUMMYFUNCTION("GOOGLETRANSLATE(D3397,""fr"",""en"")"),"#VALUE!")</f>
        <v>#VALUE!</v>
      </c>
    </row>
    <row r="3398" ht="15.75" customHeight="1">
      <c r="A3398" s="1" t="s">
        <v>8086</v>
      </c>
      <c r="B3398" s="1">
        <v>3.0</v>
      </c>
      <c r="C3398" s="1" t="s">
        <v>8087</v>
      </c>
      <c r="D3398" s="1" t="s">
        <v>8088</v>
      </c>
      <c r="E3398" s="1" t="s">
        <v>614</v>
      </c>
      <c r="F3398" s="1" t="s">
        <v>30</v>
      </c>
      <c r="G3398" s="1" t="str">
        <f>IFERROR(__xludf.DUMMYFUNCTION("GOOGLETRANSLATE(D3398,""fr"",""en"")"),"#VALUE!")</f>
        <v>#VALUE!</v>
      </c>
    </row>
    <row r="3399" ht="15.75" customHeight="1">
      <c r="A3399" s="1" t="s">
        <v>2097</v>
      </c>
      <c r="B3399" s="1">
        <v>5.0</v>
      </c>
      <c r="C3399" s="1" t="s">
        <v>8089</v>
      </c>
      <c r="D3399" s="1" t="s">
        <v>8090</v>
      </c>
      <c r="E3399" s="1" t="s">
        <v>10</v>
      </c>
      <c r="F3399" s="1" t="s">
        <v>11</v>
      </c>
      <c r="G3399" s="1" t="str">
        <f>IFERROR(__xludf.DUMMYFUNCTION("GOOGLETRANSLATE(D3399,""fr"",""en"")"),"I am satisfied with the service, very reasonable price, I highly recommend
I will advise my whole family to secure their vehicles at home")</f>
        <v>I am satisfied with the service, very reasonable price, I highly recommend
I will advise my whole family to secure their vehicles at home</v>
      </c>
    </row>
    <row r="3400" ht="15.75" customHeight="1">
      <c r="A3400" s="1" t="s">
        <v>7091</v>
      </c>
      <c r="B3400" s="1">
        <v>1.0</v>
      </c>
      <c r="C3400" s="1" t="s">
        <v>8091</v>
      </c>
      <c r="D3400" s="1" t="s">
        <v>8092</v>
      </c>
      <c r="E3400" s="1" t="s">
        <v>614</v>
      </c>
      <c r="F3400" s="1" t="s">
        <v>30</v>
      </c>
      <c r="G3400" s="1" t="str">
        <f>IFERROR(__xludf.DUMMYFUNCTION("GOOGLETRANSLATE(D3400,""fr"",""en"")"),"#VALUE!")</f>
        <v>#VALUE!</v>
      </c>
    </row>
    <row r="3401" ht="15.75" customHeight="1">
      <c r="A3401" s="1" t="s">
        <v>741</v>
      </c>
      <c r="B3401" s="1">
        <v>4.0</v>
      </c>
      <c r="C3401" s="1" t="s">
        <v>8093</v>
      </c>
      <c r="D3401" s="1" t="s">
        <v>8094</v>
      </c>
      <c r="E3401" s="1" t="s">
        <v>10</v>
      </c>
      <c r="F3401" s="1" t="s">
        <v>11</v>
      </c>
      <c r="G3401" s="1" t="str">
        <f>IFERROR(__xludf.DUMMYFUNCTION("GOOGLETRANSLATE(D3401,""fr"",""en"")"),"#VALUE!")</f>
        <v>#VALUE!</v>
      </c>
    </row>
    <row r="3402" ht="15.75" customHeight="1">
      <c r="A3402" s="1" t="s">
        <v>4315</v>
      </c>
      <c r="B3402" s="1">
        <v>1.0</v>
      </c>
      <c r="C3402" s="1" t="s">
        <v>8095</v>
      </c>
      <c r="D3402" s="1" t="s">
        <v>8096</v>
      </c>
      <c r="E3402" s="1" t="s">
        <v>52</v>
      </c>
      <c r="F3402" s="1" t="s">
        <v>48</v>
      </c>
      <c r="G3402" s="1" t="str">
        <f>IFERROR(__xludf.DUMMYFUNCTION("GOOGLETRANSLATE(D3402,""fr"",""en"")"),"#VALUE!")</f>
        <v>#VALUE!</v>
      </c>
    </row>
    <row r="3403" ht="15.75" customHeight="1">
      <c r="A3403" s="1" t="s">
        <v>411</v>
      </c>
      <c r="B3403" s="1">
        <v>5.0</v>
      </c>
      <c r="C3403" s="1" t="s">
        <v>8097</v>
      </c>
      <c r="D3403" s="1" t="s">
        <v>8098</v>
      </c>
      <c r="E3403" s="1" t="s">
        <v>10</v>
      </c>
      <c r="F3403" s="1" t="s">
        <v>11</v>
      </c>
      <c r="G3403" s="1" t="str">
        <f>IFERROR(__xludf.DUMMYFUNCTION("GOOGLETRANSLATE(D3403,""fr"",""en"")"),"#VALUE!")</f>
        <v>#VALUE!</v>
      </c>
    </row>
    <row r="3404" ht="15.75" customHeight="1">
      <c r="A3404" s="1" t="s">
        <v>3022</v>
      </c>
      <c r="B3404" s="1">
        <v>5.0</v>
      </c>
      <c r="C3404" s="1" t="s">
        <v>8099</v>
      </c>
      <c r="D3404" s="1" t="s">
        <v>8100</v>
      </c>
      <c r="E3404" s="1" t="s">
        <v>10</v>
      </c>
      <c r="F3404" s="1" t="s">
        <v>11</v>
      </c>
      <c r="G3404" s="1" t="str">
        <f>IFERROR(__xludf.DUMMYFUNCTION("GOOGLETRANSLATE(D3404,""fr"",""en"")"),"#VALUE!")</f>
        <v>#VALUE!</v>
      </c>
    </row>
    <row r="3405" ht="15.75" customHeight="1">
      <c r="A3405" s="1" t="s">
        <v>7153</v>
      </c>
      <c r="B3405" s="1">
        <v>3.0</v>
      </c>
      <c r="C3405" s="1" t="s">
        <v>8101</v>
      </c>
      <c r="D3405" s="1" t="s">
        <v>8102</v>
      </c>
      <c r="E3405" s="1" t="s">
        <v>10</v>
      </c>
      <c r="F3405" s="1" t="s">
        <v>11</v>
      </c>
      <c r="G3405" s="1" t="str">
        <f>IFERROR(__xludf.DUMMYFUNCTION("GOOGLETRANSLATE(D3405,""fr"",""en"")"),"#VALUE!")</f>
        <v>#VALUE!</v>
      </c>
    </row>
    <row r="3406" ht="15.75" customHeight="1">
      <c r="A3406" s="1" t="s">
        <v>277</v>
      </c>
      <c r="B3406" s="1">
        <v>3.0</v>
      </c>
      <c r="C3406" s="1" t="s">
        <v>8103</v>
      </c>
      <c r="D3406" s="1" t="s">
        <v>8104</v>
      </c>
      <c r="E3406" s="1" t="s">
        <v>2053</v>
      </c>
      <c r="F3406" s="1" t="s">
        <v>84</v>
      </c>
      <c r="G3406" s="1" t="str">
        <f>IFERROR(__xludf.DUMMYFUNCTION("GOOGLETRANSLATE(D3406,""fr"",""en"")"),"#VALUE!")</f>
        <v>#VALUE!</v>
      </c>
    </row>
    <row r="3407" ht="15.75" customHeight="1">
      <c r="A3407" s="1" t="s">
        <v>8105</v>
      </c>
      <c r="B3407" s="1">
        <v>1.0</v>
      </c>
      <c r="C3407" s="1" t="s">
        <v>8106</v>
      </c>
      <c r="D3407" s="1" t="s">
        <v>8107</v>
      </c>
      <c r="E3407" s="1" t="s">
        <v>21</v>
      </c>
      <c r="F3407" s="1" t="s">
        <v>11</v>
      </c>
      <c r="G3407" s="1" t="str">
        <f>IFERROR(__xludf.DUMMYFUNCTION("GOOGLETRANSLATE(D3407,""fr"",""en"")"),"#VALUE!")</f>
        <v>#VALUE!</v>
      </c>
    </row>
    <row r="3408" ht="15.75" customHeight="1">
      <c r="A3408" s="1" t="s">
        <v>1741</v>
      </c>
      <c r="B3408" s="1">
        <v>1.0</v>
      </c>
      <c r="C3408" s="1" t="s">
        <v>8108</v>
      </c>
      <c r="D3408" s="1" t="s">
        <v>8109</v>
      </c>
      <c r="E3408" s="1" t="s">
        <v>169</v>
      </c>
      <c r="F3408" s="1" t="s">
        <v>11</v>
      </c>
      <c r="G3408" s="1" t="str">
        <f>IFERROR(__xludf.DUMMYFUNCTION("GOOGLETRANSLATE(D3408,""fr"",""en"")"),"#VALUE!")</f>
        <v>#VALUE!</v>
      </c>
    </row>
    <row r="3409" ht="15.75" customHeight="1">
      <c r="A3409" s="1" t="s">
        <v>91</v>
      </c>
      <c r="B3409" s="1">
        <v>1.0</v>
      </c>
      <c r="C3409" s="1" t="s">
        <v>8110</v>
      </c>
      <c r="D3409" s="1" t="s">
        <v>8111</v>
      </c>
      <c r="E3409" s="1" t="s">
        <v>176</v>
      </c>
      <c r="F3409" s="1" t="s">
        <v>66</v>
      </c>
      <c r="G3409" s="1" t="str">
        <f>IFERROR(__xludf.DUMMYFUNCTION("GOOGLETRANSLATE(D3409,""fr"",""en"")"),"#VALUE!")</f>
        <v>#VALUE!</v>
      </c>
    </row>
    <row r="3410" ht="15.75" customHeight="1">
      <c r="A3410" s="1" t="s">
        <v>284</v>
      </c>
      <c r="B3410" s="1">
        <v>5.0</v>
      </c>
      <c r="C3410" s="1" t="s">
        <v>8112</v>
      </c>
      <c r="D3410" s="1" t="s">
        <v>8113</v>
      </c>
      <c r="E3410" s="1" t="s">
        <v>21</v>
      </c>
      <c r="F3410" s="1" t="s">
        <v>11</v>
      </c>
      <c r="G3410" s="1" t="str">
        <f>IFERROR(__xludf.DUMMYFUNCTION("GOOGLETRANSLATE(D3410,""fr"",""en"")"),"#VALUE!")</f>
        <v>#VALUE!</v>
      </c>
    </row>
    <row r="3411" ht="15.75" customHeight="1">
      <c r="A3411" s="1" t="s">
        <v>8114</v>
      </c>
      <c r="B3411" s="1">
        <v>4.0</v>
      </c>
      <c r="C3411" s="1" t="s">
        <v>8115</v>
      </c>
      <c r="D3411" s="1" t="s">
        <v>8116</v>
      </c>
      <c r="E3411" s="1" t="s">
        <v>280</v>
      </c>
      <c r="F3411" s="1" t="s">
        <v>11</v>
      </c>
      <c r="G3411" s="1" t="str">
        <f>IFERROR(__xludf.DUMMYFUNCTION("GOOGLETRANSLATE(D3411,""fr"",""en"")"),"#VALUE!")</f>
        <v>#VALUE!</v>
      </c>
    </row>
    <row r="3412" ht="15.75" customHeight="1">
      <c r="A3412" s="1" t="s">
        <v>338</v>
      </c>
      <c r="B3412" s="1">
        <v>4.0</v>
      </c>
      <c r="C3412" s="1" t="s">
        <v>8117</v>
      </c>
      <c r="D3412" s="1" t="s">
        <v>8118</v>
      </c>
      <c r="E3412" s="1" t="s">
        <v>169</v>
      </c>
      <c r="F3412" s="1" t="s">
        <v>11</v>
      </c>
      <c r="G3412" s="1" t="str">
        <f>IFERROR(__xludf.DUMMYFUNCTION("GOOGLETRANSLATE(D3412,""fr"",""en"")"),"#VALUE!")</f>
        <v>#VALUE!</v>
      </c>
    </row>
    <row r="3413" ht="15.75" customHeight="1">
      <c r="A3413" s="1" t="s">
        <v>4625</v>
      </c>
      <c r="B3413" s="1">
        <v>4.0</v>
      </c>
      <c r="C3413" s="1" t="s">
        <v>8119</v>
      </c>
      <c r="D3413" s="1" t="s">
        <v>8120</v>
      </c>
      <c r="E3413" s="1" t="s">
        <v>10</v>
      </c>
      <c r="F3413" s="1" t="s">
        <v>11</v>
      </c>
      <c r="G3413" s="1" t="str">
        <f>IFERROR(__xludf.DUMMYFUNCTION("GOOGLETRANSLATE(D3413,""fr"",""en"")"),"#VALUE!")</f>
        <v>#VALUE!</v>
      </c>
    </row>
    <row r="3414" ht="15.75" customHeight="1">
      <c r="A3414" s="1" t="s">
        <v>3246</v>
      </c>
      <c r="B3414" s="1">
        <v>2.0</v>
      </c>
      <c r="C3414" s="1" t="s">
        <v>8121</v>
      </c>
      <c r="D3414" s="1" t="s">
        <v>8122</v>
      </c>
      <c r="E3414" s="1" t="s">
        <v>109</v>
      </c>
      <c r="F3414" s="1" t="s">
        <v>110</v>
      </c>
      <c r="G3414" s="1" t="str">
        <f>IFERROR(__xludf.DUMMYFUNCTION("GOOGLETRANSLATE(D3414,""fr"",""en"")"),"#VALUE!")</f>
        <v>#VALUE!</v>
      </c>
    </row>
    <row r="3415" ht="15.75" customHeight="1">
      <c r="A3415" s="1" t="s">
        <v>1559</v>
      </c>
      <c r="B3415" s="1">
        <v>1.0</v>
      </c>
      <c r="C3415" s="1" t="s">
        <v>8123</v>
      </c>
      <c r="D3415" s="1" t="s">
        <v>8124</v>
      </c>
      <c r="E3415" s="1" t="s">
        <v>21</v>
      </c>
      <c r="F3415" s="1" t="s">
        <v>11</v>
      </c>
      <c r="G3415" s="1" t="str">
        <f>IFERROR(__xludf.DUMMYFUNCTION("GOOGLETRANSLATE(D3415,""fr"",""en"")"),"#VALUE!")</f>
        <v>#VALUE!</v>
      </c>
    </row>
    <row r="3416" ht="15.75" customHeight="1">
      <c r="A3416" s="1" t="s">
        <v>2138</v>
      </c>
      <c r="B3416" s="1">
        <v>1.0</v>
      </c>
      <c r="C3416" s="1" t="s">
        <v>8125</v>
      </c>
      <c r="D3416" s="1" t="s">
        <v>8126</v>
      </c>
      <c r="E3416" s="1" t="s">
        <v>21</v>
      </c>
      <c r="F3416" s="1" t="s">
        <v>11</v>
      </c>
      <c r="G3416" s="1" t="str">
        <f>IFERROR(__xludf.DUMMYFUNCTION("GOOGLETRANSLATE(D3416,""fr"",""en"")"),"#VALUE!")</f>
        <v>#VALUE!</v>
      </c>
    </row>
    <row r="3417" ht="15.75" customHeight="1">
      <c r="A3417" s="1" t="s">
        <v>2702</v>
      </c>
      <c r="B3417" s="1">
        <v>4.0</v>
      </c>
      <c r="C3417" s="1" t="s">
        <v>8127</v>
      </c>
      <c r="D3417" s="1" t="s">
        <v>8128</v>
      </c>
      <c r="E3417" s="1" t="s">
        <v>448</v>
      </c>
      <c r="F3417" s="1" t="s">
        <v>84</v>
      </c>
      <c r="G3417" s="1" t="str">
        <f>IFERROR(__xludf.DUMMYFUNCTION("GOOGLETRANSLATE(D3417,""fr"",""en"")"),"#VALUE!")</f>
        <v>#VALUE!</v>
      </c>
    </row>
    <row r="3418" ht="15.75" customHeight="1">
      <c r="A3418" s="1" t="s">
        <v>576</v>
      </c>
      <c r="B3418" s="1">
        <v>5.0</v>
      </c>
      <c r="C3418" s="1" t="s">
        <v>8129</v>
      </c>
      <c r="D3418" s="1" t="s">
        <v>8130</v>
      </c>
      <c r="E3418" s="1" t="s">
        <v>21</v>
      </c>
      <c r="F3418" s="1" t="s">
        <v>11</v>
      </c>
      <c r="G3418" s="1" t="str">
        <f>IFERROR(__xludf.DUMMYFUNCTION("GOOGLETRANSLATE(D3418,""fr"",""en"")"),"#VALUE!")</f>
        <v>#VALUE!</v>
      </c>
    </row>
    <row r="3419" ht="15.75" customHeight="1">
      <c r="A3419" s="1" t="s">
        <v>8131</v>
      </c>
      <c r="B3419" s="1">
        <v>5.0</v>
      </c>
      <c r="C3419" s="1" t="s">
        <v>8132</v>
      </c>
      <c r="D3419" s="1" t="s">
        <v>8133</v>
      </c>
      <c r="E3419" s="1" t="s">
        <v>614</v>
      </c>
      <c r="F3419" s="1" t="s">
        <v>30</v>
      </c>
      <c r="G3419" s="1" t="str">
        <f>IFERROR(__xludf.DUMMYFUNCTION("GOOGLETRANSLATE(D3419,""fr"",""en"")"),"#VALUE!")</f>
        <v>#VALUE!</v>
      </c>
    </row>
    <row r="3420" ht="15.75" customHeight="1">
      <c r="A3420" s="1" t="s">
        <v>7510</v>
      </c>
      <c r="B3420" s="1">
        <v>5.0</v>
      </c>
      <c r="C3420" s="1" t="s">
        <v>8134</v>
      </c>
      <c r="D3420" s="1" t="s">
        <v>8135</v>
      </c>
      <c r="E3420" s="1" t="s">
        <v>614</v>
      </c>
      <c r="F3420" s="1" t="s">
        <v>30</v>
      </c>
      <c r="G3420" s="1" t="str">
        <f>IFERROR(__xludf.DUMMYFUNCTION("GOOGLETRANSLATE(D3420,""fr"",""en"")"),"#VALUE!")</f>
        <v>#VALUE!</v>
      </c>
    </row>
    <row r="3421" ht="15.75" customHeight="1">
      <c r="A3421" s="1" t="s">
        <v>2643</v>
      </c>
      <c r="B3421" s="1">
        <v>1.0</v>
      </c>
      <c r="C3421" s="1" t="s">
        <v>8136</v>
      </c>
      <c r="D3421" s="1" t="s">
        <v>8137</v>
      </c>
      <c r="E3421" s="1" t="s">
        <v>125</v>
      </c>
      <c r="F3421" s="1" t="s">
        <v>11</v>
      </c>
      <c r="G3421" s="1" t="str">
        <f>IFERROR(__xludf.DUMMYFUNCTION("GOOGLETRANSLATE(D3421,""fr"",""en"")"),"#VALUE!")</f>
        <v>#VALUE!</v>
      </c>
    </row>
    <row r="3422" ht="15.75" customHeight="1">
      <c r="A3422" s="1" t="s">
        <v>5842</v>
      </c>
      <c r="B3422" s="1">
        <v>1.0</v>
      </c>
      <c r="C3422" s="1" t="s">
        <v>8138</v>
      </c>
      <c r="D3422" s="1" t="s">
        <v>8139</v>
      </c>
      <c r="E3422" s="1" t="s">
        <v>373</v>
      </c>
      <c r="F3422" s="1" t="s">
        <v>118</v>
      </c>
      <c r="G3422" s="1" t="str">
        <f>IFERROR(__xludf.DUMMYFUNCTION("GOOGLETRANSLATE(D3422,""fr"",""en"")"),"#VALUE!")</f>
        <v>#VALUE!</v>
      </c>
    </row>
    <row r="3423" ht="15.75" customHeight="1">
      <c r="A3423" s="1" t="s">
        <v>1023</v>
      </c>
      <c r="B3423" s="1">
        <v>5.0</v>
      </c>
      <c r="C3423" s="1" t="s">
        <v>8140</v>
      </c>
      <c r="D3423" s="1" t="s">
        <v>8141</v>
      </c>
      <c r="E3423" s="1" t="s">
        <v>176</v>
      </c>
      <c r="F3423" s="1" t="s">
        <v>66</v>
      </c>
      <c r="G3423" s="1" t="str">
        <f>IFERROR(__xludf.DUMMYFUNCTION("GOOGLETRANSLATE(D3423,""fr"",""en"")"),"#VALUE!")</f>
        <v>#VALUE!</v>
      </c>
    </row>
    <row r="3424" ht="15.75" customHeight="1">
      <c r="A3424" s="1" t="s">
        <v>8142</v>
      </c>
      <c r="B3424" s="1">
        <v>3.0</v>
      </c>
      <c r="C3424" s="1" t="s">
        <v>8143</v>
      </c>
      <c r="D3424" s="1" t="s">
        <v>8144</v>
      </c>
      <c r="E3424" s="1" t="s">
        <v>43</v>
      </c>
      <c r="F3424" s="1" t="s">
        <v>30</v>
      </c>
      <c r="G3424" s="1" t="str">
        <f>IFERROR(__xludf.DUMMYFUNCTION("GOOGLETRANSLATE(D3424,""fr"",""en"")"),"#VALUE!")</f>
        <v>#VALUE!</v>
      </c>
    </row>
    <row r="3425" ht="15.75" customHeight="1">
      <c r="A3425" s="1" t="s">
        <v>1510</v>
      </c>
      <c r="B3425" s="1">
        <v>2.0</v>
      </c>
      <c r="C3425" s="1" t="s">
        <v>8145</v>
      </c>
      <c r="D3425" s="1" t="s">
        <v>8146</v>
      </c>
      <c r="E3425" s="1" t="s">
        <v>21</v>
      </c>
      <c r="F3425" s="1" t="s">
        <v>11</v>
      </c>
      <c r="G3425" s="1" t="str">
        <f>IFERROR(__xludf.DUMMYFUNCTION("GOOGLETRANSLATE(D3425,""fr"",""en"")"),"#VALUE!")</f>
        <v>#VALUE!</v>
      </c>
    </row>
    <row r="3426" ht="15.75" customHeight="1">
      <c r="A3426" s="1" t="s">
        <v>635</v>
      </c>
      <c r="B3426" s="1">
        <v>5.0</v>
      </c>
      <c r="C3426" s="1" t="s">
        <v>8147</v>
      </c>
      <c r="D3426" s="1" t="s">
        <v>8148</v>
      </c>
      <c r="E3426" s="1" t="s">
        <v>21</v>
      </c>
      <c r="F3426" s="1" t="s">
        <v>11</v>
      </c>
      <c r="G3426" s="1" t="str">
        <f>IFERROR(__xludf.DUMMYFUNCTION("GOOGLETRANSLATE(D3426,""fr"",""en"")"),"#VALUE!")</f>
        <v>#VALUE!</v>
      </c>
    </row>
    <row r="3427" ht="15.75" customHeight="1">
      <c r="A3427" s="1" t="s">
        <v>8149</v>
      </c>
      <c r="B3427" s="1">
        <v>3.0</v>
      </c>
      <c r="C3427" s="1" t="s">
        <v>8150</v>
      </c>
      <c r="D3427" s="1" t="s">
        <v>8151</v>
      </c>
      <c r="E3427" s="1" t="s">
        <v>226</v>
      </c>
      <c r="F3427" s="1" t="s">
        <v>11</v>
      </c>
      <c r="G3427" s="1" t="str">
        <f>IFERROR(__xludf.DUMMYFUNCTION("GOOGLETRANSLATE(D3427,""fr"",""en"")"),"#VALUE!")</f>
        <v>#VALUE!</v>
      </c>
    </row>
    <row r="3428" ht="15.75" customHeight="1">
      <c r="A3428" s="1" t="s">
        <v>1879</v>
      </c>
      <c r="B3428" s="1">
        <v>3.0</v>
      </c>
      <c r="C3428" s="1" t="s">
        <v>8152</v>
      </c>
      <c r="D3428" s="1" t="s">
        <v>8153</v>
      </c>
      <c r="E3428" s="1" t="s">
        <v>423</v>
      </c>
      <c r="F3428" s="1" t="s">
        <v>30</v>
      </c>
      <c r="G3428" s="1" t="str">
        <f>IFERROR(__xludf.DUMMYFUNCTION("GOOGLETRANSLATE(D3428,""fr"",""en"")"),"#VALUE!")</f>
        <v>#VALUE!</v>
      </c>
    </row>
    <row r="3429" ht="15.75" customHeight="1">
      <c r="A3429" s="1" t="s">
        <v>91</v>
      </c>
      <c r="B3429" s="1">
        <v>4.0</v>
      </c>
      <c r="C3429" s="1" t="s">
        <v>8154</v>
      </c>
      <c r="D3429" s="1" t="s">
        <v>8155</v>
      </c>
      <c r="E3429" s="1" t="s">
        <v>10</v>
      </c>
      <c r="F3429" s="1" t="s">
        <v>11</v>
      </c>
      <c r="G3429" s="1" t="str">
        <f>IFERROR(__xludf.DUMMYFUNCTION("GOOGLETRANSLATE(D3429,""fr"",""en"")"),"#VALUE!")</f>
        <v>#VALUE!</v>
      </c>
    </row>
    <row r="3430" ht="15.75" customHeight="1">
      <c r="A3430" s="1" t="s">
        <v>5442</v>
      </c>
      <c r="B3430" s="1">
        <v>3.0</v>
      </c>
      <c r="C3430" s="1" t="s">
        <v>8156</v>
      </c>
      <c r="D3430" s="1" t="s">
        <v>8157</v>
      </c>
      <c r="E3430" s="1" t="s">
        <v>484</v>
      </c>
      <c r="F3430" s="1" t="s">
        <v>30</v>
      </c>
      <c r="G3430" s="1" t="str">
        <f>IFERROR(__xludf.DUMMYFUNCTION("GOOGLETRANSLATE(D3430,""fr"",""en"")"),"#VALUE!")</f>
        <v>#VALUE!</v>
      </c>
    </row>
    <row r="3431" ht="15.75" customHeight="1">
      <c r="A3431" s="1" t="s">
        <v>239</v>
      </c>
      <c r="B3431" s="1">
        <v>4.0</v>
      </c>
      <c r="C3431" s="1" t="s">
        <v>8158</v>
      </c>
      <c r="D3431" s="1" t="s">
        <v>8159</v>
      </c>
      <c r="E3431" s="1" t="s">
        <v>65</v>
      </c>
      <c r="F3431" s="1" t="s">
        <v>66</v>
      </c>
      <c r="G3431" s="1" t="str">
        <f>IFERROR(__xludf.DUMMYFUNCTION("GOOGLETRANSLATE(D3431,""fr"",""en"")"),"#VALUE!")</f>
        <v>#VALUE!</v>
      </c>
    </row>
    <row r="3432" ht="15.75" customHeight="1">
      <c r="A3432" s="1" t="s">
        <v>8160</v>
      </c>
      <c r="B3432" s="1">
        <v>1.0</v>
      </c>
      <c r="C3432" s="1" t="s">
        <v>8161</v>
      </c>
      <c r="D3432" s="1" t="s">
        <v>8162</v>
      </c>
      <c r="E3432" s="1" t="s">
        <v>10</v>
      </c>
      <c r="F3432" s="1" t="s">
        <v>11</v>
      </c>
      <c r="G3432" s="1" t="str">
        <f>IFERROR(__xludf.DUMMYFUNCTION("GOOGLETRANSLATE(D3432,""fr"",""en"")"),"#VALUE!")</f>
        <v>#VALUE!</v>
      </c>
    </row>
    <row r="3433" ht="15.75" customHeight="1">
      <c r="A3433" s="1" t="s">
        <v>8163</v>
      </c>
      <c r="B3433" s="1">
        <v>1.0</v>
      </c>
      <c r="C3433" s="1" t="s">
        <v>8164</v>
      </c>
      <c r="D3433" s="1" t="s">
        <v>8165</v>
      </c>
      <c r="E3433" s="1" t="s">
        <v>21</v>
      </c>
      <c r="F3433" s="1" t="s">
        <v>11</v>
      </c>
      <c r="G3433" s="1" t="str">
        <f>IFERROR(__xludf.DUMMYFUNCTION("GOOGLETRANSLATE(D3433,""fr"",""en"")"),"#VALUE!")</f>
        <v>#VALUE!</v>
      </c>
    </row>
    <row r="3434" ht="15.75" customHeight="1">
      <c r="A3434" s="1" t="s">
        <v>1833</v>
      </c>
      <c r="B3434" s="1">
        <v>4.0</v>
      </c>
      <c r="C3434" s="1" t="s">
        <v>8166</v>
      </c>
      <c r="D3434" s="1" t="s">
        <v>8167</v>
      </c>
      <c r="E3434" s="1" t="s">
        <v>65</v>
      </c>
      <c r="F3434" s="1" t="s">
        <v>66</v>
      </c>
      <c r="G3434" s="1" t="str">
        <f>IFERROR(__xludf.DUMMYFUNCTION("GOOGLETRANSLATE(D3434,""fr"",""en"")"),"#VALUE!")</f>
        <v>#VALUE!</v>
      </c>
    </row>
    <row r="3435" ht="15.75" customHeight="1">
      <c r="A3435" s="1" t="s">
        <v>1358</v>
      </c>
      <c r="B3435" s="1">
        <v>5.0</v>
      </c>
      <c r="C3435" s="1" t="s">
        <v>8168</v>
      </c>
      <c r="D3435" s="1" t="s">
        <v>8169</v>
      </c>
      <c r="E3435" s="1" t="s">
        <v>614</v>
      </c>
      <c r="F3435" s="1" t="s">
        <v>30</v>
      </c>
      <c r="G3435" s="1" t="str">
        <f>IFERROR(__xludf.DUMMYFUNCTION("GOOGLETRANSLATE(D3435,""fr"",""en"")"),"#VALUE!")</f>
        <v>#VALUE!</v>
      </c>
    </row>
    <row r="3436" ht="15.75" customHeight="1">
      <c r="A3436" s="1" t="s">
        <v>1023</v>
      </c>
      <c r="B3436" s="1">
        <v>5.0</v>
      </c>
      <c r="C3436" s="1" t="s">
        <v>8170</v>
      </c>
      <c r="D3436" s="1" t="s">
        <v>8171</v>
      </c>
      <c r="E3436" s="1" t="s">
        <v>65</v>
      </c>
      <c r="F3436" s="1" t="s">
        <v>66</v>
      </c>
      <c r="G3436" s="1" t="str">
        <f>IFERROR(__xludf.DUMMYFUNCTION("GOOGLETRANSLATE(D3436,""fr"",""en"")"),"#VALUE!")</f>
        <v>#VALUE!</v>
      </c>
    </row>
    <row r="3437" ht="15.75" customHeight="1">
      <c r="A3437" s="1" t="s">
        <v>1476</v>
      </c>
      <c r="B3437" s="1">
        <v>5.0</v>
      </c>
      <c r="C3437" s="1" t="s">
        <v>8172</v>
      </c>
      <c r="D3437" s="1" t="s">
        <v>8173</v>
      </c>
      <c r="E3437" s="1" t="s">
        <v>10</v>
      </c>
      <c r="F3437" s="1" t="s">
        <v>11</v>
      </c>
      <c r="G3437" s="1" t="str">
        <f>IFERROR(__xludf.DUMMYFUNCTION("GOOGLETRANSLATE(D3437,""fr"",""en"")"),"#VALUE!")</f>
        <v>#VALUE!</v>
      </c>
    </row>
    <row r="3438" ht="15.75" customHeight="1">
      <c r="A3438" s="1" t="s">
        <v>258</v>
      </c>
      <c r="B3438" s="1">
        <v>4.0</v>
      </c>
      <c r="C3438" s="1" t="s">
        <v>8174</v>
      </c>
      <c r="D3438" s="1" t="s">
        <v>8175</v>
      </c>
      <c r="E3438" s="1" t="s">
        <v>10</v>
      </c>
      <c r="F3438" s="1" t="s">
        <v>11</v>
      </c>
      <c r="G3438" s="1" t="str">
        <f>IFERROR(__xludf.DUMMYFUNCTION("GOOGLETRANSLATE(D3438,""fr"",""en"")"),"#VALUE!")</f>
        <v>#VALUE!</v>
      </c>
    </row>
    <row r="3439" ht="15.75" customHeight="1">
      <c r="A3439" s="1" t="s">
        <v>132</v>
      </c>
      <c r="B3439" s="1">
        <v>4.0</v>
      </c>
      <c r="C3439" s="1" t="s">
        <v>8176</v>
      </c>
      <c r="D3439" s="1" t="s">
        <v>8177</v>
      </c>
      <c r="E3439" s="1" t="s">
        <v>65</v>
      </c>
      <c r="F3439" s="1" t="s">
        <v>66</v>
      </c>
      <c r="G3439" s="1" t="str">
        <f>IFERROR(__xludf.DUMMYFUNCTION("GOOGLETRANSLATE(D3439,""fr"",""en"")"),"#VALUE!")</f>
        <v>#VALUE!</v>
      </c>
    </row>
    <row r="3440" ht="15.75" customHeight="1">
      <c r="A3440" s="1" t="s">
        <v>758</v>
      </c>
      <c r="B3440" s="1">
        <v>1.0</v>
      </c>
      <c r="C3440" s="1" t="s">
        <v>8178</v>
      </c>
      <c r="D3440" s="1" t="s">
        <v>8179</v>
      </c>
      <c r="E3440" s="1" t="s">
        <v>292</v>
      </c>
      <c r="F3440" s="1" t="s">
        <v>11</v>
      </c>
      <c r="G3440" s="1" t="str">
        <f>IFERROR(__xludf.DUMMYFUNCTION("GOOGLETRANSLATE(D3440,""fr"",""en"")"),"#VALUE!")</f>
        <v>#VALUE!</v>
      </c>
    </row>
    <row r="3441" ht="15.75" customHeight="1">
      <c r="A3441" s="1" t="s">
        <v>653</v>
      </c>
      <c r="B3441" s="1">
        <v>1.0</v>
      </c>
      <c r="C3441" s="1" t="s">
        <v>8180</v>
      </c>
      <c r="D3441" s="1" t="s">
        <v>8181</v>
      </c>
      <c r="E3441" s="1" t="s">
        <v>52</v>
      </c>
      <c r="F3441" s="1" t="s">
        <v>118</v>
      </c>
      <c r="G3441" s="1" t="str">
        <f>IFERROR(__xludf.DUMMYFUNCTION("GOOGLETRANSLATE(D3441,""fr"",""en"")"),"#VALUE!")</f>
        <v>#VALUE!</v>
      </c>
    </row>
    <row r="3442" ht="15.75" customHeight="1">
      <c r="A3442" s="1" t="s">
        <v>615</v>
      </c>
      <c r="B3442" s="1">
        <v>1.0</v>
      </c>
      <c r="C3442" s="1" t="s">
        <v>8182</v>
      </c>
      <c r="D3442" s="1" t="s">
        <v>8183</v>
      </c>
      <c r="E3442" s="1" t="s">
        <v>43</v>
      </c>
      <c r="F3442" s="1" t="s">
        <v>30</v>
      </c>
      <c r="G3442" s="1" t="str">
        <f>IFERROR(__xludf.DUMMYFUNCTION("GOOGLETRANSLATE(D3442,""fr"",""en"")"),"#VALUE!")</f>
        <v>#VALUE!</v>
      </c>
    </row>
    <row r="3443" ht="15.75" customHeight="1">
      <c r="A3443" s="1" t="s">
        <v>3540</v>
      </c>
      <c r="B3443" s="1">
        <v>4.0</v>
      </c>
      <c r="C3443" s="1" t="s">
        <v>8184</v>
      </c>
      <c r="D3443" s="1" t="s">
        <v>8185</v>
      </c>
      <c r="E3443" s="1" t="s">
        <v>21</v>
      </c>
      <c r="F3443" s="1" t="s">
        <v>11</v>
      </c>
      <c r="G3443" s="1" t="str">
        <f>IFERROR(__xludf.DUMMYFUNCTION("GOOGLETRANSLATE(D3443,""fr"",""en"")"),"#VALUE!")</f>
        <v>#VALUE!</v>
      </c>
    </row>
    <row r="3444" ht="15.75" customHeight="1">
      <c r="A3444" s="1" t="s">
        <v>88</v>
      </c>
      <c r="B3444" s="1">
        <v>1.0</v>
      </c>
      <c r="C3444" s="1" t="s">
        <v>8186</v>
      </c>
      <c r="D3444" s="1" t="s">
        <v>8187</v>
      </c>
      <c r="E3444" s="1" t="s">
        <v>73</v>
      </c>
      <c r="F3444" s="1" t="s">
        <v>30</v>
      </c>
      <c r="G3444" s="1" t="str">
        <f>IFERROR(__xludf.DUMMYFUNCTION("GOOGLETRANSLATE(D3444,""fr"",""en"")"),"#VALUE!")</f>
        <v>#VALUE!</v>
      </c>
    </row>
    <row r="3445" ht="15.75" customHeight="1">
      <c r="A3445" s="1" t="s">
        <v>8188</v>
      </c>
      <c r="B3445" s="1">
        <v>2.0</v>
      </c>
      <c r="C3445" s="1" t="s">
        <v>8189</v>
      </c>
      <c r="D3445" s="1" t="s">
        <v>8190</v>
      </c>
      <c r="E3445" s="1" t="s">
        <v>21</v>
      </c>
      <c r="F3445" s="1" t="s">
        <v>11</v>
      </c>
      <c r="G3445" s="1" t="str">
        <f>IFERROR(__xludf.DUMMYFUNCTION("GOOGLETRANSLATE(D3445,""fr"",""en"")"),"#VALUE!")</f>
        <v>#VALUE!</v>
      </c>
    </row>
    <row r="3446" ht="15.75" customHeight="1">
      <c r="A3446" s="1" t="s">
        <v>8191</v>
      </c>
      <c r="B3446" s="1">
        <v>1.0</v>
      </c>
      <c r="C3446" s="1" t="s">
        <v>8192</v>
      </c>
      <c r="D3446" s="1" t="s">
        <v>8193</v>
      </c>
      <c r="E3446" s="1" t="s">
        <v>296</v>
      </c>
      <c r="F3446" s="1" t="s">
        <v>110</v>
      </c>
      <c r="G3446" s="1" t="str">
        <f>IFERROR(__xludf.DUMMYFUNCTION("GOOGLETRANSLATE(D3446,""fr"",""en"")"),"#VALUE!")</f>
        <v>#VALUE!</v>
      </c>
    </row>
    <row r="3447" ht="15.75" customHeight="1">
      <c r="A3447" s="1" t="s">
        <v>2058</v>
      </c>
      <c r="B3447" s="1">
        <v>1.0</v>
      </c>
      <c r="C3447" s="1" t="s">
        <v>8194</v>
      </c>
      <c r="D3447" s="1" t="s">
        <v>8195</v>
      </c>
      <c r="E3447" s="1" t="s">
        <v>226</v>
      </c>
      <c r="F3447" s="1" t="s">
        <v>110</v>
      </c>
      <c r="G3447" s="1" t="str">
        <f>IFERROR(__xludf.DUMMYFUNCTION("GOOGLETRANSLATE(D3447,""fr"",""en"")"),"#VALUE!")</f>
        <v>#VALUE!</v>
      </c>
    </row>
    <row r="3448" ht="15.75" customHeight="1">
      <c r="A3448" s="1" t="s">
        <v>4225</v>
      </c>
      <c r="B3448" s="1">
        <v>4.0</v>
      </c>
      <c r="C3448" s="1" t="s">
        <v>8196</v>
      </c>
      <c r="D3448" s="1" t="s">
        <v>8197</v>
      </c>
      <c r="E3448" s="1" t="s">
        <v>10</v>
      </c>
      <c r="F3448" s="1" t="s">
        <v>11</v>
      </c>
      <c r="G3448" s="1" t="str">
        <f>IFERROR(__xludf.DUMMYFUNCTION("GOOGLETRANSLATE(D3448,""fr"",""en"")"),"#VALUE!")</f>
        <v>#VALUE!</v>
      </c>
    </row>
    <row r="3449" ht="15.75" customHeight="1">
      <c r="A3449" s="1" t="s">
        <v>367</v>
      </c>
      <c r="B3449" s="1">
        <v>5.0</v>
      </c>
      <c r="C3449" s="1" t="s">
        <v>8198</v>
      </c>
      <c r="D3449" s="1" t="s">
        <v>8199</v>
      </c>
      <c r="E3449" s="1" t="s">
        <v>10</v>
      </c>
      <c r="F3449" s="1" t="s">
        <v>11</v>
      </c>
      <c r="G3449" s="1" t="str">
        <f>IFERROR(__xludf.DUMMYFUNCTION("GOOGLETRANSLATE(D3449,""fr"",""en"")"),"#VALUE!")</f>
        <v>#VALUE!</v>
      </c>
    </row>
    <row r="3450" ht="15.75" customHeight="1">
      <c r="A3450" s="1" t="s">
        <v>3312</v>
      </c>
      <c r="B3450" s="1">
        <v>4.0</v>
      </c>
      <c r="C3450" s="1" t="s">
        <v>8200</v>
      </c>
      <c r="D3450" s="1" t="s">
        <v>8201</v>
      </c>
      <c r="E3450" s="1" t="s">
        <v>10</v>
      </c>
      <c r="F3450" s="1" t="s">
        <v>11</v>
      </c>
      <c r="G3450" s="1" t="str">
        <f>IFERROR(__xludf.DUMMYFUNCTION("GOOGLETRANSLATE(D3450,""fr"",""en"")"),"#VALUE!")</f>
        <v>#VALUE!</v>
      </c>
    </row>
    <row r="3451" ht="15.75" customHeight="1">
      <c r="A3451" s="1" t="s">
        <v>4866</v>
      </c>
      <c r="B3451" s="1">
        <v>2.0</v>
      </c>
      <c r="C3451" s="1" t="s">
        <v>8202</v>
      </c>
      <c r="D3451" s="1" t="s">
        <v>8203</v>
      </c>
      <c r="E3451" s="1" t="s">
        <v>10</v>
      </c>
      <c r="F3451" s="1" t="s">
        <v>11</v>
      </c>
      <c r="G3451" s="1" t="str">
        <f>IFERROR(__xludf.DUMMYFUNCTION("GOOGLETRANSLATE(D3451,""fr"",""en"")"),"#VALUE!")</f>
        <v>#VALUE!</v>
      </c>
    </row>
    <row r="3452" ht="15.75" customHeight="1">
      <c r="A3452" s="1" t="s">
        <v>2368</v>
      </c>
      <c r="B3452" s="1">
        <v>1.0</v>
      </c>
      <c r="C3452" s="1" t="s">
        <v>8204</v>
      </c>
      <c r="D3452" s="1" t="s">
        <v>8205</v>
      </c>
      <c r="E3452" s="1" t="s">
        <v>292</v>
      </c>
      <c r="F3452" s="1" t="s">
        <v>11</v>
      </c>
      <c r="G3452" s="1" t="str">
        <f>IFERROR(__xludf.DUMMYFUNCTION("GOOGLETRANSLATE(D3452,""fr"",""en"")"),"I am of the same opinion as the previous comments, to date I am still waiting for the compensation related to my accident on 09/12/20 .... registered letter sent since without return from them but they will soon have my news Because I will not stay there!"&amp;" Justice really has to fall on them is more than shameful !!!!!!!!!!!!!!!!!!!!!!!!")</f>
        <v>I am of the same opinion as the previous comments, to date I am still waiting for the compensation related to my accident on 09/12/20 .... registered letter sent since without return from them but they will soon have my news Because I will not stay there! Justice really has to fall on them is more than shameful !!!!!!!!!!!!!!!!!!!!!!!!</v>
      </c>
    </row>
    <row r="3453" ht="15.75" customHeight="1">
      <c r="A3453" s="1" t="s">
        <v>414</v>
      </c>
      <c r="B3453" s="1">
        <v>5.0</v>
      </c>
      <c r="C3453" s="1" t="s">
        <v>8206</v>
      </c>
      <c r="D3453" s="1" t="s">
        <v>8207</v>
      </c>
      <c r="E3453" s="1" t="s">
        <v>21</v>
      </c>
      <c r="F3453" s="1" t="s">
        <v>11</v>
      </c>
      <c r="G3453" s="1" t="str">
        <f>IFERROR(__xludf.DUMMYFUNCTION("GOOGLETRANSLATE(D3453,""fr"",""en"")"),"#VALUE!")</f>
        <v>#VALUE!</v>
      </c>
    </row>
    <row r="3454" ht="15.75" customHeight="1">
      <c r="A3454" s="1" t="s">
        <v>888</v>
      </c>
      <c r="B3454" s="1">
        <v>2.0</v>
      </c>
      <c r="C3454" s="1" t="s">
        <v>8208</v>
      </c>
      <c r="D3454" s="1" t="s">
        <v>8209</v>
      </c>
      <c r="E3454" s="1" t="s">
        <v>25</v>
      </c>
      <c r="F3454" s="1" t="s">
        <v>11</v>
      </c>
      <c r="G3454" s="1" t="str">
        <f>IFERROR(__xludf.DUMMYFUNCTION("GOOGLETRANSLATE(D3454,""fr"",""en"")"),"#VALUE!")</f>
        <v>#VALUE!</v>
      </c>
    </row>
    <row r="3455" ht="15.75" customHeight="1">
      <c r="A3455" s="1" t="s">
        <v>2325</v>
      </c>
      <c r="B3455" s="1">
        <v>2.0</v>
      </c>
      <c r="C3455" s="1" t="s">
        <v>8210</v>
      </c>
      <c r="D3455" s="1" t="s">
        <v>8211</v>
      </c>
      <c r="E3455" s="1" t="s">
        <v>43</v>
      </c>
      <c r="F3455" s="1" t="s">
        <v>30</v>
      </c>
      <c r="G3455" s="1" t="str">
        <f>IFERROR(__xludf.DUMMYFUNCTION("GOOGLETRANSLATE(D3455,""fr"",""en"")"),"#VALUE!")</f>
        <v>#VALUE!</v>
      </c>
    </row>
    <row r="3456" ht="15.75" customHeight="1">
      <c r="A3456" s="1" t="s">
        <v>8212</v>
      </c>
      <c r="B3456" s="1">
        <v>2.0</v>
      </c>
      <c r="C3456" s="1" t="s">
        <v>8213</v>
      </c>
      <c r="D3456" s="1" t="s">
        <v>8214</v>
      </c>
      <c r="E3456" s="1" t="s">
        <v>273</v>
      </c>
      <c r="F3456" s="1" t="s">
        <v>110</v>
      </c>
      <c r="G3456" s="1" t="str">
        <f>IFERROR(__xludf.DUMMYFUNCTION("GOOGLETRANSLATE(D3456,""fr"",""en"")"),"#VALUE!")</f>
        <v>#VALUE!</v>
      </c>
    </row>
    <row r="3457" ht="15.75" customHeight="1">
      <c r="A3457" s="1" t="s">
        <v>615</v>
      </c>
      <c r="B3457" s="1">
        <v>4.0</v>
      </c>
      <c r="C3457" s="1" t="s">
        <v>8215</v>
      </c>
      <c r="D3457" s="1" t="s">
        <v>8216</v>
      </c>
      <c r="E3457" s="1" t="s">
        <v>10</v>
      </c>
      <c r="F3457" s="1" t="s">
        <v>11</v>
      </c>
      <c r="G3457" s="1" t="str">
        <f>IFERROR(__xludf.DUMMYFUNCTION("GOOGLETRANSLATE(D3457,""fr"",""en"")"),"#VALUE!")</f>
        <v>#VALUE!</v>
      </c>
    </row>
    <row r="3458" ht="15.75" customHeight="1">
      <c r="A3458" s="1" t="s">
        <v>1972</v>
      </c>
      <c r="B3458" s="1">
        <v>4.0</v>
      </c>
      <c r="C3458" s="1" t="s">
        <v>8217</v>
      </c>
      <c r="D3458" s="1" t="s">
        <v>8218</v>
      </c>
      <c r="E3458" s="1" t="s">
        <v>21</v>
      </c>
      <c r="F3458" s="1" t="s">
        <v>11</v>
      </c>
      <c r="G3458" s="1" t="str">
        <f>IFERROR(__xludf.DUMMYFUNCTION("GOOGLETRANSLATE(D3458,""fr"",""en"")"),"#VALUE!")</f>
        <v>#VALUE!</v>
      </c>
    </row>
    <row r="3459" ht="15.75" customHeight="1">
      <c r="A3459" s="1" t="s">
        <v>1886</v>
      </c>
      <c r="B3459" s="1">
        <v>3.0</v>
      </c>
      <c r="C3459" s="1" t="s">
        <v>8219</v>
      </c>
      <c r="D3459" s="1" t="s">
        <v>8220</v>
      </c>
      <c r="E3459" s="1" t="s">
        <v>109</v>
      </c>
      <c r="F3459" s="1" t="s">
        <v>110</v>
      </c>
      <c r="G3459" s="1" t="str">
        <f>IFERROR(__xludf.DUMMYFUNCTION("GOOGLETRANSLATE(D3459,""fr"",""en"")"),"#VALUE!")</f>
        <v>#VALUE!</v>
      </c>
    </row>
    <row r="3460" ht="15.75" customHeight="1">
      <c r="A3460" s="1" t="s">
        <v>1344</v>
      </c>
      <c r="B3460" s="1">
        <v>5.0</v>
      </c>
      <c r="C3460" s="1" t="s">
        <v>8221</v>
      </c>
      <c r="D3460" s="1" t="s">
        <v>8222</v>
      </c>
      <c r="E3460" s="1" t="s">
        <v>176</v>
      </c>
      <c r="F3460" s="1" t="s">
        <v>66</v>
      </c>
      <c r="G3460" s="1" t="str">
        <f>IFERROR(__xludf.DUMMYFUNCTION("GOOGLETRANSLATE(D3460,""fr"",""en"")"),"#VALUE!")</f>
        <v>#VALUE!</v>
      </c>
    </row>
    <row r="3461" ht="15.75" customHeight="1">
      <c r="A3461" s="1" t="s">
        <v>377</v>
      </c>
      <c r="B3461" s="1">
        <v>3.0</v>
      </c>
      <c r="C3461" s="1" t="s">
        <v>8223</v>
      </c>
      <c r="D3461" s="1" t="s">
        <v>8224</v>
      </c>
      <c r="E3461" s="1" t="s">
        <v>10</v>
      </c>
      <c r="F3461" s="1" t="s">
        <v>11</v>
      </c>
      <c r="G3461" s="1" t="str">
        <f>IFERROR(__xludf.DUMMYFUNCTION("GOOGLETRANSLATE(D3461,""fr"",""en"")"),"#VALUE!")</f>
        <v>#VALUE!</v>
      </c>
    </row>
    <row r="3462" ht="15.75" customHeight="1">
      <c r="A3462" s="1" t="s">
        <v>8225</v>
      </c>
      <c r="B3462" s="1">
        <v>1.0</v>
      </c>
      <c r="C3462" s="1" t="s">
        <v>8226</v>
      </c>
      <c r="D3462" s="1" t="s">
        <v>8227</v>
      </c>
      <c r="E3462" s="1" t="s">
        <v>125</v>
      </c>
      <c r="F3462" s="1" t="s">
        <v>11</v>
      </c>
      <c r="G3462" s="1" t="str">
        <f>IFERROR(__xludf.DUMMYFUNCTION("GOOGLETRANSLATE(D3462,""fr"",""en"")"),"#VALUE!")</f>
        <v>#VALUE!</v>
      </c>
    </row>
    <row r="3463" ht="15.75" customHeight="1">
      <c r="A3463" s="1" t="s">
        <v>810</v>
      </c>
      <c r="B3463" s="1">
        <v>1.0</v>
      </c>
      <c r="C3463" s="1" t="s">
        <v>8228</v>
      </c>
      <c r="D3463" s="1" t="s">
        <v>8229</v>
      </c>
      <c r="E3463" s="1" t="s">
        <v>280</v>
      </c>
      <c r="F3463" s="1" t="s">
        <v>11</v>
      </c>
      <c r="G3463" s="1" t="str">
        <f>IFERROR(__xludf.DUMMYFUNCTION("GOOGLETRANSLATE(D3463,""fr"",""en"")"),"#VALUE!")</f>
        <v>#VALUE!</v>
      </c>
    </row>
    <row r="3464" ht="15.75" customHeight="1">
      <c r="A3464" s="1" t="s">
        <v>664</v>
      </c>
      <c r="B3464" s="1">
        <v>1.0</v>
      </c>
      <c r="C3464" s="1" t="s">
        <v>8230</v>
      </c>
      <c r="D3464" s="1" t="s">
        <v>8231</v>
      </c>
      <c r="E3464" s="1" t="s">
        <v>52</v>
      </c>
      <c r="F3464" s="1" t="s">
        <v>11</v>
      </c>
      <c r="G3464" s="1" t="str">
        <f>IFERROR(__xludf.DUMMYFUNCTION("GOOGLETRANSLATE(D3464,""fr"",""en"")"),"#VALUE!")</f>
        <v>#VALUE!</v>
      </c>
    </row>
    <row r="3465" ht="15.75" customHeight="1">
      <c r="A3465" s="1" t="s">
        <v>8232</v>
      </c>
      <c r="B3465" s="1">
        <v>3.0</v>
      </c>
      <c r="C3465" s="1" t="s">
        <v>8233</v>
      </c>
      <c r="D3465" s="1" t="s">
        <v>8234</v>
      </c>
      <c r="E3465" s="1" t="s">
        <v>109</v>
      </c>
      <c r="F3465" s="1" t="s">
        <v>11</v>
      </c>
      <c r="G3465" s="1" t="str">
        <f>IFERROR(__xludf.DUMMYFUNCTION("GOOGLETRANSLATE(D3465,""fr"",""en"")"),"#VALUE!")</f>
        <v>#VALUE!</v>
      </c>
    </row>
    <row r="3466" ht="15.75" customHeight="1">
      <c r="A3466" s="1" t="s">
        <v>4007</v>
      </c>
      <c r="B3466" s="1">
        <v>4.0</v>
      </c>
      <c r="C3466" s="1" t="s">
        <v>8235</v>
      </c>
      <c r="D3466" s="1" t="s">
        <v>8236</v>
      </c>
      <c r="E3466" s="1" t="s">
        <v>3492</v>
      </c>
      <c r="F3466" s="1" t="s">
        <v>3493</v>
      </c>
      <c r="G3466" s="1" t="str">
        <f>IFERROR(__xludf.DUMMYFUNCTION("GOOGLETRANSLATE(D3466,""fr"",""en"")"),"#VALUE!")</f>
        <v>#VALUE!</v>
      </c>
    </row>
    <row r="3467" ht="15.75" customHeight="1">
      <c r="A3467" s="1" t="s">
        <v>758</v>
      </c>
      <c r="B3467" s="1">
        <v>4.0</v>
      </c>
      <c r="C3467" s="1" t="s">
        <v>8237</v>
      </c>
      <c r="D3467" s="1" t="s">
        <v>8238</v>
      </c>
      <c r="E3467" s="1" t="s">
        <v>10</v>
      </c>
      <c r="F3467" s="1" t="s">
        <v>11</v>
      </c>
      <c r="G3467" s="1" t="str">
        <f>IFERROR(__xludf.DUMMYFUNCTION("GOOGLETRANSLATE(D3467,""fr"",""en"")"),"#VALUE!")</f>
        <v>#VALUE!</v>
      </c>
    </row>
    <row r="3468" ht="15.75" customHeight="1">
      <c r="A3468" s="1" t="s">
        <v>424</v>
      </c>
      <c r="B3468" s="1">
        <v>4.0</v>
      </c>
      <c r="C3468" s="1" t="s">
        <v>8239</v>
      </c>
      <c r="D3468" s="1" t="s">
        <v>8240</v>
      </c>
      <c r="E3468" s="1" t="s">
        <v>21</v>
      </c>
      <c r="F3468" s="1" t="s">
        <v>11</v>
      </c>
      <c r="G3468" s="1" t="str">
        <f>IFERROR(__xludf.DUMMYFUNCTION("GOOGLETRANSLATE(D3468,""fr"",""en"")"),"#VALUE!")</f>
        <v>#VALUE!</v>
      </c>
    </row>
    <row r="3469" ht="15.75" customHeight="1">
      <c r="A3469" s="1" t="s">
        <v>6708</v>
      </c>
      <c r="B3469" s="1">
        <v>3.0</v>
      </c>
      <c r="C3469" s="1" t="s">
        <v>8241</v>
      </c>
      <c r="D3469" s="1" t="s">
        <v>8242</v>
      </c>
      <c r="E3469" s="1" t="s">
        <v>52</v>
      </c>
      <c r="F3469" s="1" t="s">
        <v>11</v>
      </c>
      <c r="G3469" s="1" t="str">
        <f>IFERROR(__xludf.DUMMYFUNCTION("GOOGLETRANSLATE(D3469,""fr"",""en"")"),"#VALUE!")</f>
        <v>#VALUE!</v>
      </c>
    </row>
    <row r="3470" ht="15.75" customHeight="1">
      <c r="A3470" s="1" t="s">
        <v>1816</v>
      </c>
      <c r="B3470" s="1">
        <v>3.0</v>
      </c>
      <c r="C3470" s="1" t="s">
        <v>8243</v>
      </c>
      <c r="D3470" s="1" t="s">
        <v>8244</v>
      </c>
      <c r="E3470" s="1" t="s">
        <v>65</v>
      </c>
      <c r="F3470" s="1" t="s">
        <v>66</v>
      </c>
      <c r="G3470" s="1" t="str">
        <f>IFERROR(__xludf.DUMMYFUNCTION("GOOGLETRANSLATE(D3470,""fr"",""en"")"),"#VALUE!")</f>
        <v>#VALUE!</v>
      </c>
    </row>
    <row r="3471" ht="15.75" customHeight="1">
      <c r="A3471" s="1" t="s">
        <v>2848</v>
      </c>
      <c r="B3471" s="1">
        <v>1.0</v>
      </c>
      <c r="C3471" s="1" t="s">
        <v>8245</v>
      </c>
      <c r="D3471" s="1" t="s">
        <v>8246</v>
      </c>
      <c r="E3471" s="1" t="s">
        <v>250</v>
      </c>
      <c r="F3471" s="1" t="s">
        <v>30</v>
      </c>
      <c r="G3471" s="1" t="str">
        <f>IFERROR(__xludf.DUMMYFUNCTION("GOOGLETRANSLATE(D3471,""fr"",""en"")"),"#VALUE!")</f>
        <v>#VALUE!</v>
      </c>
    </row>
    <row r="3472" ht="15.75" customHeight="1">
      <c r="A3472" s="1" t="s">
        <v>2272</v>
      </c>
      <c r="B3472" s="1">
        <v>5.0</v>
      </c>
      <c r="C3472" s="1" t="s">
        <v>8247</v>
      </c>
      <c r="D3472" s="1" t="s">
        <v>8248</v>
      </c>
      <c r="E3472" s="1" t="s">
        <v>10</v>
      </c>
      <c r="F3472" s="1" t="s">
        <v>11</v>
      </c>
      <c r="G3472" s="1" t="str">
        <f>IFERROR(__xludf.DUMMYFUNCTION("GOOGLETRANSLATE(D3472,""fr"",""en"")"),"#VALUE!")</f>
        <v>#VALUE!</v>
      </c>
    </row>
    <row r="3473" ht="15.75" customHeight="1">
      <c r="A3473" s="1" t="s">
        <v>59</v>
      </c>
      <c r="B3473" s="1">
        <v>1.0</v>
      </c>
      <c r="C3473" s="1" t="s">
        <v>8249</v>
      </c>
      <c r="D3473" s="1" t="s">
        <v>8250</v>
      </c>
      <c r="E3473" s="1" t="s">
        <v>47</v>
      </c>
      <c r="F3473" s="1" t="s">
        <v>118</v>
      </c>
      <c r="G3473" s="1" t="str">
        <f>IFERROR(__xludf.DUMMYFUNCTION("GOOGLETRANSLATE(D3473,""fr"",""en"")"),"#VALUE!")</f>
        <v>#VALUE!</v>
      </c>
    </row>
    <row r="3474" ht="15.75" customHeight="1">
      <c r="A3474" s="1" t="s">
        <v>8251</v>
      </c>
      <c r="B3474" s="1">
        <v>4.0</v>
      </c>
      <c r="C3474" s="1" t="s">
        <v>8252</v>
      </c>
      <c r="D3474" s="1" t="s">
        <v>8253</v>
      </c>
      <c r="E3474" s="1" t="s">
        <v>109</v>
      </c>
      <c r="F3474" s="1" t="s">
        <v>110</v>
      </c>
      <c r="G3474" s="1" t="str">
        <f>IFERROR(__xludf.DUMMYFUNCTION("GOOGLETRANSLATE(D3474,""fr"",""en"")"),"#VALUE!")</f>
        <v>#VALUE!</v>
      </c>
    </row>
    <row r="3475" ht="15.75" customHeight="1">
      <c r="A3475" s="1" t="s">
        <v>245</v>
      </c>
      <c r="B3475" s="1">
        <v>3.0</v>
      </c>
      <c r="C3475" s="1" t="s">
        <v>8254</v>
      </c>
      <c r="D3475" s="1" t="s">
        <v>8255</v>
      </c>
      <c r="E3475" s="1" t="s">
        <v>10</v>
      </c>
      <c r="F3475" s="1" t="s">
        <v>11</v>
      </c>
      <c r="G3475" s="1" t="str">
        <f>IFERROR(__xludf.DUMMYFUNCTION("GOOGLETRANSLATE(D3475,""fr"",""en"")"),"#VALUE!")</f>
        <v>#VALUE!</v>
      </c>
    </row>
    <row r="3476" ht="15.75" customHeight="1">
      <c r="A3476" s="1" t="s">
        <v>2363</v>
      </c>
      <c r="B3476" s="1">
        <v>5.0</v>
      </c>
      <c r="C3476" s="1" t="s">
        <v>8256</v>
      </c>
      <c r="D3476" s="1" t="s">
        <v>8257</v>
      </c>
      <c r="E3476" s="1" t="s">
        <v>65</v>
      </c>
      <c r="F3476" s="1" t="s">
        <v>66</v>
      </c>
      <c r="G3476" s="1" t="str">
        <f>IFERROR(__xludf.DUMMYFUNCTION("GOOGLETRANSLATE(D3476,""fr"",""en"")"),"#VALUE!")</f>
        <v>#VALUE!</v>
      </c>
    </row>
    <row r="3477" ht="15.75" customHeight="1">
      <c r="A3477" s="1" t="s">
        <v>7381</v>
      </c>
      <c r="B3477" s="1">
        <v>1.0</v>
      </c>
      <c r="C3477" s="1" t="s">
        <v>8258</v>
      </c>
      <c r="D3477" s="1" t="s">
        <v>8259</v>
      </c>
      <c r="E3477" s="1" t="s">
        <v>169</v>
      </c>
      <c r="F3477" s="1" t="s">
        <v>11</v>
      </c>
      <c r="G3477" s="1" t="str">
        <f>IFERROR(__xludf.DUMMYFUNCTION("GOOGLETRANSLATE(D3477,""fr"",""en"")"),"#VALUE!")</f>
        <v>#VALUE!</v>
      </c>
    </row>
    <row r="3478" ht="15.75" customHeight="1">
      <c r="A3478" s="1" t="s">
        <v>701</v>
      </c>
      <c r="B3478" s="1">
        <v>4.0</v>
      </c>
      <c r="C3478" s="1" t="s">
        <v>8260</v>
      </c>
      <c r="D3478" s="1" t="s">
        <v>8261</v>
      </c>
      <c r="E3478" s="1" t="s">
        <v>21</v>
      </c>
      <c r="F3478" s="1" t="s">
        <v>11</v>
      </c>
      <c r="G3478" s="1" t="str">
        <f>IFERROR(__xludf.DUMMYFUNCTION("GOOGLETRANSLATE(D3478,""fr"",""en"")"),"#VALUE!")</f>
        <v>#VALUE!</v>
      </c>
    </row>
    <row r="3479" ht="15.75" customHeight="1">
      <c r="A3479" s="1" t="s">
        <v>85</v>
      </c>
      <c r="B3479" s="1">
        <v>5.0</v>
      </c>
      <c r="C3479" s="1" t="s">
        <v>8262</v>
      </c>
      <c r="D3479" s="1" t="s">
        <v>8263</v>
      </c>
      <c r="E3479" s="1" t="s">
        <v>21</v>
      </c>
      <c r="F3479" s="1" t="s">
        <v>11</v>
      </c>
      <c r="G3479" s="1" t="str">
        <f>IFERROR(__xludf.DUMMYFUNCTION("GOOGLETRANSLATE(D3479,""fr"",""en"")"),"#VALUE!")</f>
        <v>#VALUE!</v>
      </c>
    </row>
    <row r="3480" ht="15.75" customHeight="1">
      <c r="A3480" s="1" t="s">
        <v>664</v>
      </c>
      <c r="B3480" s="1">
        <v>1.0</v>
      </c>
      <c r="C3480" s="1" t="s">
        <v>8264</v>
      </c>
      <c r="D3480" s="1" t="s">
        <v>8265</v>
      </c>
      <c r="E3480" s="1" t="s">
        <v>10</v>
      </c>
      <c r="F3480" s="1" t="s">
        <v>11</v>
      </c>
      <c r="G3480" s="1" t="str">
        <f>IFERROR(__xludf.DUMMYFUNCTION("GOOGLETRANSLATE(D3480,""fr"",""en"")"),"#VALUE!")</f>
        <v>#VALUE!</v>
      </c>
    </row>
    <row r="3481" ht="15.75" customHeight="1">
      <c r="A3481" s="1" t="s">
        <v>3129</v>
      </c>
      <c r="B3481" s="1">
        <v>3.0</v>
      </c>
      <c r="C3481" s="1" t="s">
        <v>8266</v>
      </c>
      <c r="D3481" s="1" t="s">
        <v>8267</v>
      </c>
      <c r="E3481" s="1" t="s">
        <v>65</v>
      </c>
      <c r="F3481" s="1" t="s">
        <v>66</v>
      </c>
      <c r="G3481" s="1" t="str">
        <f>IFERROR(__xludf.DUMMYFUNCTION("GOOGLETRANSLATE(D3481,""fr"",""en"")"),"#VALUE!")</f>
        <v>#VALUE!</v>
      </c>
    </row>
    <row r="3482" ht="15.75" customHeight="1">
      <c r="A3482" s="1" t="s">
        <v>3309</v>
      </c>
      <c r="B3482" s="1">
        <v>3.0</v>
      </c>
      <c r="C3482" s="1" t="s">
        <v>8268</v>
      </c>
      <c r="D3482" s="1" t="s">
        <v>8269</v>
      </c>
      <c r="E3482" s="1" t="s">
        <v>2727</v>
      </c>
      <c r="F3482" s="1" t="s">
        <v>66</v>
      </c>
      <c r="G3482" s="1" t="str">
        <f>IFERROR(__xludf.DUMMYFUNCTION("GOOGLETRANSLATE(D3482,""fr"",""en"")"),"#VALUE!")</f>
        <v>#VALUE!</v>
      </c>
    </row>
    <row r="3483" ht="15.75" customHeight="1">
      <c r="A3483" s="1" t="s">
        <v>1259</v>
      </c>
      <c r="B3483" s="1">
        <v>2.0</v>
      </c>
      <c r="C3483" s="1" t="s">
        <v>8270</v>
      </c>
      <c r="D3483" s="1" t="s">
        <v>8271</v>
      </c>
      <c r="E3483" s="1" t="s">
        <v>125</v>
      </c>
      <c r="F3483" s="1" t="s">
        <v>11</v>
      </c>
      <c r="G3483" s="1" t="str">
        <f>IFERROR(__xludf.DUMMYFUNCTION("GOOGLETRANSLATE(D3483,""fr"",""en"")"),"#VALUE!")</f>
        <v>#VALUE!</v>
      </c>
    </row>
    <row r="3484" ht="15.75" customHeight="1">
      <c r="A3484" s="1" t="s">
        <v>8272</v>
      </c>
      <c r="B3484" s="1">
        <v>1.0</v>
      </c>
      <c r="C3484" s="1" t="s">
        <v>8273</v>
      </c>
      <c r="D3484" s="1" t="s">
        <v>8274</v>
      </c>
      <c r="E3484" s="1" t="s">
        <v>21</v>
      </c>
      <c r="F3484" s="1" t="s">
        <v>11</v>
      </c>
      <c r="G3484" s="1" t="str">
        <f>IFERROR(__xludf.DUMMYFUNCTION("GOOGLETRANSLATE(D3484,""fr"",""en"")"),"#VALUE!")</f>
        <v>#VALUE!</v>
      </c>
    </row>
    <row r="3485" ht="15.75" customHeight="1">
      <c r="A3485" s="1" t="s">
        <v>564</v>
      </c>
      <c r="B3485" s="1">
        <v>1.0</v>
      </c>
      <c r="C3485" s="1" t="s">
        <v>8275</v>
      </c>
      <c r="D3485" s="1" t="s">
        <v>8276</v>
      </c>
      <c r="E3485" s="1" t="s">
        <v>21</v>
      </c>
      <c r="F3485" s="1" t="s">
        <v>11</v>
      </c>
      <c r="G3485" s="1" t="str">
        <f>IFERROR(__xludf.DUMMYFUNCTION("GOOGLETRANSLATE(D3485,""fr"",""en"")"),"#VALUE!")</f>
        <v>#VALUE!</v>
      </c>
    </row>
    <row r="3486" ht="15.75" customHeight="1">
      <c r="A3486" s="1" t="s">
        <v>1135</v>
      </c>
      <c r="B3486" s="1">
        <v>5.0</v>
      </c>
      <c r="C3486" s="1" t="s">
        <v>8277</v>
      </c>
      <c r="D3486" s="1" t="s">
        <v>8278</v>
      </c>
      <c r="E3486" s="1" t="s">
        <v>21</v>
      </c>
      <c r="F3486" s="1" t="s">
        <v>11</v>
      </c>
      <c r="G3486" s="1" t="str">
        <f>IFERROR(__xludf.DUMMYFUNCTION("GOOGLETRANSLATE(D3486,""fr"",""en"")"),"#VALUE!")</f>
        <v>#VALUE!</v>
      </c>
    </row>
    <row r="3487" ht="15.75" customHeight="1">
      <c r="A3487" s="1" t="s">
        <v>8279</v>
      </c>
      <c r="B3487" s="1">
        <v>2.0</v>
      </c>
      <c r="C3487" s="1" t="s">
        <v>8280</v>
      </c>
      <c r="D3487" s="1" t="s">
        <v>8281</v>
      </c>
      <c r="E3487" s="1" t="s">
        <v>226</v>
      </c>
      <c r="F3487" s="1" t="s">
        <v>11</v>
      </c>
      <c r="G3487" s="1" t="str">
        <f>IFERROR(__xludf.DUMMYFUNCTION("GOOGLETRANSLATE(D3487,""fr"",""en"")"),"#VALUE!")</f>
        <v>#VALUE!</v>
      </c>
    </row>
    <row r="3488" ht="15.75" customHeight="1">
      <c r="A3488" s="1" t="s">
        <v>3264</v>
      </c>
      <c r="B3488" s="1">
        <v>2.0</v>
      </c>
      <c r="C3488" s="1" t="s">
        <v>8282</v>
      </c>
      <c r="D3488" s="1" t="s">
        <v>8283</v>
      </c>
      <c r="E3488" s="1" t="s">
        <v>226</v>
      </c>
      <c r="F3488" s="1" t="s">
        <v>11</v>
      </c>
      <c r="G3488" s="1" t="str">
        <f>IFERROR(__xludf.DUMMYFUNCTION("GOOGLETRANSLATE(D3488,""fr"",""en"")"),"#VALUE!")</f>
        <v>#VALUE!</v>
      </c>
    </row>
    <row r="3489" ht="15.75" customHeight="1">
      <c r="A3489" s="1" t="s">
        <v>8284</v>
      </c>
      <c r="B3489" s="1">
        <v>2.0</v>
      </c>
      <c r="C3489" s="1" t="s">
        <v>8285</v>
      </c>
      <c r="D3489" s="1" t="s">
        <v>8286</v>
      </c>
      <c r="E3489" s="1" t="s">
        <v>614</v>
      </c>
      <c r="F3489" s="1" t="s">
        <v>30</v>
      </c>
      <c r="G3489" s="1" t="str">
        <f>IFERROR(__xludf.DUMMYFUNCTION("GOOGLETRANSLATE(D3489,""fr"",""en"")"),"#VALUE!")</f>
        <v>#VALUE!</v>
      </c>
    </row>
    <row r="3490" ht="15.75" customHeight="1">
      <c r="A3490" s="1" t="s">
        <v>2954</v>
      </c>
      <c r="B3490" s="1">
        <v>1.0</v>
      </c>
      <c r="C3490" s="1" t="s">
        <v>8287</v>
      </c>
      <c r="D3490" s="1" t="s">
        <v>8288</v>
      </c>
      <c r="E3490" s="1" t="s">
        <v>25</v>
      </c>
      <c r="F3490" s="1" t="s">
        <v>11</v>
      </c>
      <c r="G3490" s="1" t="str">
        <f>IFERROR(__xludf.DUMMYFUNCTION("GOOGLETRANSLATE(D3490,""fr"",""en"")"),"#VALUE!")</f>
        <v>#VALUE!</v>
      </c>
    </row>
    <row r="3491" ht="15.75" customHeight="1">
      <c r="A3491" s="1" t="s">
        <v>104</v>
      </c>
      <c r="B3491" s="1">
        <v>4.0</v>
      </c>
      <c r="C3491" s="1" t="s">
        <v>8289</v>
      </c>
      <c r="D3491" s="1" t="s">
        <v>8290</v>
      </c>
      <c r="E3491" s="1" t="s">
        <v>750</v>
      </c>
      <c r="F3491" s="1" t="s">
        <v>110</v>
      </c>
      <c r="G3491" s="1" t="str">
        <f>IFERROR(__xludf.DUMMYFUNCTION("GOOGLETRANSLATE(D3491,""fr"",""en"")"),"#VALUE!")</f>
        <v>#VALUE!</v>
      </c>
    </row>
    <row r="3492" ht="15.75" customHeight="1">
      <c r="A3492" s="1" t="s">
        <v>8291</v>
      </c>
      <c r="B3492" s="1">
        <v>2.0</v>
      </c>
      <c r="C3492" s="1" t="s">
        <v>8292</v>
      </c>
      <c r="D3492" s="1" t="s">
        <v>8293</v>
      </c>
      <c r="E3492" s="1" t="s">
        <v>423</v>
      </c>
      <c r="F3492" s="1" t="s">
        <v>30</v>
      </c>
      <c r="G3492" s="1" t="str">
        <f>IFERROR(__xludf.DUMMYFUNCTION("GOOGLETRANSLATE(D3492,""fr"",""en"")"),"#VALUE!")</f>
        <v>#VALUE!</v>
      </c>
    </row>
    <row r="3493" ht="15.75" customHeight="1">
      <c r="A3493" s="1" t="s">
        <v>4622</v>
      </c>
      <c r="B3493" s="1">
        <v>3.0</v>
      </c>
      <c r="C3493" s="1" t="s">
        <v>8294</v>
      </c>
      <c r="D3493" s="1" t="s">
        <v>8295</v>
      </c>
      <c r="E3493" s="1" t="s">
        <v>614</v>
      </c>
      <c r="F3493" s="1" t="s">
        <v>30</v>
      </c>
      <c r="G3493" s="1" t="str">
        <f>IFERROR(__xludf.DUMMYFUNCTION("GOOGLETRANSLATE(D3493,""fr"",""en"")"),"#VALUE!")</f>
        <v>#VALUE!</v>
      </c>
    </row>
    <row r="3494" ht="15.75" customHeight="1">
      <c r="A3494" s="1" t="s">
        <v>284</v>
      </c>
      <c r="B3494" s="1">
        <v>5.0</v>
      </c>
      <c r="C3494" s="1" t="s">
        <v>8296</v>
      </c>
      <c r="D3494" s="1" t="s">
        <v>8297</v>
      </c>
      <c r="E3494" s="1" t="s">
        <v>10</v>
      </c>
      <c r="F3494" s="1" t="s">
        <v>11</v>
      </c>
      <c r="G3494" s="1" t="str">
        <f>IFERROR(__xludf.DUMMYFUNCTION("GOOGLETRANSLATE(D3494,""fr"",""en"")"),"#VALUE!")</f>
        <v>#VALUE!</v>
      </c>
    </row>
    <row r="3495" ht="15.75" customHeight="1">
      <c r="A3495" s="1" t="s">
        <v>724</v>
      </c>
      <c r="B3495" s="1">
        <v>4.0</v>
      </c>
      <c r="C3495" s="1" t="s">
        <v>8298</v>
      </c>
      <c r="D3495" s="1" t="s">
        <v>8299</v>
      </c>
      <c r="E3495" s="1" t="s">
        <v>65</v>
      </c>
      <c r="F3495" s="1" t="s">
        <v>66</v>
      </c>
      <c r="G3495" s="1" t="str">
        <f>IFERROR(__xludf.DUMMYFUNCTION("GOOGLETRANSLATE(D3495,""fr"",""en"")"),"#VALUE!")</f>
        <v>#VALUE!</v>
      </c>
    </row>
    <row r="3496" ht="15.75" customHeight="1">
      <c r="A3496" s="1" t="s">
        <v>18</v>
      </c>
      <c r="B3496" s="1">
        <v>5.0</v>
      </c>
      <c r="C3496" s="1" t="s">
        <v>8300</v>
      </c>
      <c r="D3496" s="1" t="s">
        <v>8301</v>
      </c>
      <c r="E3496" s="1" t="s">
        <v>21</v>
      </c>
      <c r="F3496" s="1" t="s">
        <v>11</v>
      </c>
      <c r="G3496" s="1" t="str">
        <f>IFERROR(__xludf.DUMMYFUNCTION("GOOGLETRANSLATE(D3496,""fr"",""en"")"),"#VALUE!")</f>
        <v>#VALUE!</v>
      </c>
    </row>
    <row r="3497" ht="15.75" customHeight="1">
      <c r="A3497" s="1" t="s">
        <v>2358</v>
      </c>
      <c r="B3497" s="1">
        <v>1.0</v>
      </c>
      <c r="C3497" s="1" t="s">
        <v>8302</v>
      </c>
      <c r="D3497" s="1" t="s">
        <v>8303</v>
      </c>
      <c r="E3497" s="1" t="s">
        <v>254</v>
      </c>
      <c r="F3497" s="1" t="s">
        <v>66</v>
      </c>
      <c r="G3497" s="1" t="str">
        <f>IFERROR(__xludf.DUMMYFUNCTION("GOOGLETRANSLATE(D3497,""fr"",""en"")"),"#VALUE!")</f>
        <v>#VALUE!</v>
      </c>
    </row>
    <row r="3498" ht="15.75" customHeight="1">
      <c r="A3498" s="1" t="s">
        <v>8304</v>
      </c>
      <c r="B3498" s="1">
        <v>3.0</v>
      </c>
      <c r="C3498" s="1" t="s">
        <v>8305</v>
      </c>
      <c r="D3498" s="1" t="s">
        <v>8306</v>
      </c>
      <c r="E3498" s="1" t="s">
        <v>296</v>
      </c>
      <c r="F3498" s="1" t="s">
        <v>11</v>
      </c>
      <c r="G3498" s="1" t="str">
        <f>IFERROR(__xludf.DUMMYFUNCTION("GOOGLETRANSLATE(D3498,""fr"",""en"")"),"#VALUE!")</f>
        <v>#VALUE!</v>
      </c>
    </row>
    <row r="3499" ht="15.75" customHeight="1">
      <c r="A3499" s="1" t="s">
        <v>2237</v>
      </c>
      <c r="B3499" s="1">
        <v>3.0</v>
      </c>
      <c r="C3499" s="1" t="s">
        <v>8307</v>
      </c>
      <c r="D3499" s="1" t="s">
        <v>8308</v>
      </c>
      <c r="E3499" s="1" t="s">
        <v>10</v>
      </c>
      <c r="F3499" s="1" t="s">
        <v>11</v>
      </c>
      <c r="G3499" s="1" t="str">
        <f>IFERROR(__xludf.DUMMYFUNCTION("GOOGLETRANSLATE(D3499,""fr"",""en"")"),"#VALUE!")</f>
        <v>#VALUE!</v>
      </c>
    </row>
    <row r="3500" ht="15.75" customHeight="1">
      <c r="A3500" s="1" t="s">
        <v>2610</v>
      </c>
      <c r="B3500" s="1">
        <v>1.0</v>
      </c>
      <c r="C3500" s="1" t="s">
        <v>8309</v>
      </c>
      <c r="D3500" s="1" t="s">
        <v>8310</v>
      </c>
      <c r="E3500" s="1" t="s">
        <v>109</v>
      </c>
      <c r="F3500" s="1" t="s">
        <v>11</v>
      </c>
      <c r="G3500" s="1" t="str">
        <f>IFERROR(__xludf.DUMMYFUNCTION("GOOGLETRANSLATE(D3500,""fr"",""en"")"),"#VALUE!")</f>
        <v>#VALUE!</v>
      </c>
    </row>
    <row r="3501" ht="15.75" customHeight="1">
      <c r="A3501" s="1" t="s">
        <v>277</v>
      </c>
      <c r="B3501" s="1">
        <v>3.0</v>
      </c>
      <c r="C3501" s="1" t="s">
        <v>8311</v>
      </c>
      <c r="D3501" s="1" t="s">
        <v>8312</v>
      </c>
      <c r="E3501" s="1" t="s">
        <v>25</v>
      </c>
      <c r="F3501" s="1" t="s">
        <v>11</v>
      </c>
      <c r="G3501" s="1" t="str">
        <f>IFERROR(__xludf.DUMMYFUNCTION("GOOGLETRANSLATE(D3501,""fr"",""en"")"),"#VALUE!")</f>
        <v>#VALUE!</v>
      </c>
    </row>
    <row r="3502" ht="15.75" customHeight="1">
      <c r="A3502" s="1" t="s">
        <v>1366</v>
      </c>
      <c r="B3502" s="1">
        <v>4.0</v>
      </c>
      <c r="C3502" s="1" t="s">
        <v>8313</v>
      </c>
      <c r="D3502" s="1" t="s">
        <v>8314</v>
      </c>
      <c r="E3502" s="1" t="s">
        <v>614</v>
      </c>
      <c r="F3502" s="1" t="s">
        <v>30</v>
      </c>
      <c r="G3502" s="1" t="str">
        <f>IFERROR(__xludf.DUMMYFUNCTION("GOOGLETRANSLATE(D3502,""fr"",""en"")"),"#VALUE!")</f>
        <v>#VALUE!</v>
      </c>
    </row>
    <row r="3503" ht="15.75" customHeight="1">
      <c r="A3503" s="1" t="s">
        <v>3496</v>
      </c>
      <c r="B3503" s="1">
        <v>5.0</v>
      </c>
      <c r="C3503" s="1" t="s">
        <v>8315</v>
      </c>
      <c r="D3503" s="1" t="s">
        <v>8316</v>
      </c>
      <c r="E3503" s="1" t="s">
        <v>21</v>
      </c>
      <c r="F3503" s="1" t="s">
        <v>11</v>
      </c>
      <c r="G3503" s="1" t="str">
        <f>IFERROR(__xludf.DUMMYFUNCTION("GOOGLETRANSLATE(D3503,""fr"",""en"")"),"#VALUE!")</f>
        <v>#VALUE!</v>
      </c>
    </row>
    <row r="3504" ht="15.75" customHeight="1">
      <c r="A3504" s="1" t="s">
        <v>1317</v>
      </c>
      <c r="B3504" s="1">
        <v>4.0</v>
      </c>
      <c r="C3504" s="1" t="s">
        <v>8317</v>
      </c>
      <c r="D3504" s="1" t="s">
        <v>8318</v>
      </c>
      <c r="E3504" s="1" t="s">
        <v>65</v>
      </c>
      <c r="F3504" s="1" t="s">
        <v>66</v>
      </c>
      <c r="G3504" s="1" t="str">
        <f>IFERROR(__xludf.DUMMYFUNCTION("GOOGLETRANSLATE(D3504,""fr"",""en"")"),"#VALUE!")</f>
        <v>#VALUE!</v>
      </c>
    </row>
    <row r="3505" ht="15.75" customHeight="1">
      <c r="A3505" s="1" t="s">
        <v>100</v>
      </c>
      <c r="B3505" s="1">
        <v>4.0</v>
      </c>
      <c r="C3505" s="1" t="s">
        <v>8319</v>
      </c>
      <c r="D3505" s="1" t="s">
        <v>8320</v>
      </c>
      <c r="E3505" s="1" t="s">
        <v>10</v>
      </c>
      <c r="F3505" s="1" t="s">
        <v>11</v>
      </c>
      <c r="G3505" s="1" t="str">
        <f>IFERROR(__xludf.DUMMYFUNCTION("GOOGLETRANSLATE(D3505,""fr"",""en"")"),"#VALUE!")</f>
        <v>#VALUE!</v>
      </c>
    </row>
    <row r="3506" ht="15.75" customHeight="1">
      <c r="A3506" s="1" t="s">
        <v>966</v>
      </c>
      <c r="B3506" s="1">
        <v>4.0</v>
      </c>
      <c r="C3506" s="1" t="s">
        <v>8321</v>
      </c>
      <c r="D3506" s="1" t="s">
        <v>8322</v>
      </c>
      <c r="E3506" s="1" t="s">
        <v>65</v>
      </c>
      <c r="F3506" s="1" t="s">
        <v>66</v>
      </c>
      <c r="G3506" s="1" t="str">
        <f>IFERROR(__xludf.DUMMYFUNCTION("GOOGLETRANSLATE(D3506,""fr"",""en"")"),"#VALUE!")</f>
        <v>#VALUE!</v>
      </c>
    </row>
    <row r="3507" ht="15.75" customHeight="1">
      <c r="A3507" s="1" t="s">
        <v>1113</v>
      </c>
      <c r="B3507" s="1">
        <v>4.0</v>
      </c>
      <c r="C3507" s="1" t="s">
        <v>8323</v>
      </c>
      <c r="D3507" s="1" t="s">
        <v>8324</v>
      </c>
      <c r="E3507" s="1" t="s">
        <v>21</v>
      </c>
      <c r="F3507" s="1" t="s">
        <v>11</v>
      </c>
      <c r="G3507" s="1" t="str">
        <f>IFERROR(__xludf.DUMMYFUNCTION("GOOGLETRANSLATE(D3507,""fr"",""en"")"),"#VALUE!")</f>
        <v>#VALUE!</v>
      </c>
    </row>
    <row r="3508" ht="15.75" customHeight="1">
      <c r="A3508" s="1" t="s">
        <v>170</v>
      </c>
      <c r="B3508" s="1">
        <v>3.0</v>
      </c>
      <c r="C3508" s="1" t="s">
        <v>8325</v>
      </c>
      <c r="D3508" s="1" t="s">
        <v>8326</v>
      </c>
      <c r="E3508" s="1" t="s">
        <v>52</v>
      </c>
      <c r="F3508" s="1" t="s">
        <v>11</v>
      </c>
      <c r="G3508" s="1" t="str">
        <f>IFERROR(__xludf.DUMMYFUNCTION("GOOGLETRANSLATE(D3508,""fr"",""en"")"),"#VALUE!")</f>
        <v>#VALUE!</v>
      </c>
    </row>
    <row r="3509" ht="15.75" customHeight="1">
      <c r="A3509" s="1" t="s">
        <v>8327</v>
      </c>
      <c r="B3509" s="1">
        <v>1.0</v>
      </c>
      <c r="C3509" s="1" t="s">
        <v>8328</v>
      </c>
      <c r="D3509" s="1" t="s">
        <v>8329</v>
      </c>
      <c r="E3509" s="1" t="s">
        <v>29</v>
      </c>
      <c r="F3509" s="1" t="s">
        <v>30</v>
      </c>
      <c r="G3509" s="1" t="str">
        <f>IFERROR(__xludf.DUMMYFUNCTION("GOOGLETRANSLATE(D3509,""fr"",""en"")"),"#VALUE!")</f>
        <v>#VALUE!</v>
      </c>
    </row>
    <row r="3510" ht="15.75" customHeight="1">
      <c r="A3510" s="1" t="s">
        <v>710</v>
      </c>
      <c r="B3510" s="1">
        <v>4.0</v>
      </c>
      <c r="C3510" s="1" t="s">
        <v>8330</v>
      </c>
      <c r="D3510" s="1" t="s">
        <v>8331</v>
      </c>
      <c r="E3510" s="1" t="s">
        <v>21</v>
      </c>
      <c r="F3510" s="1" t="s">
        <v>11</v>
      </c>
      <c r="G3510" s="1" t="str">
        <f>IFERROR(__xludf.DUMMYFUNCTION("GOOGLETRANSLATE(D3510,""fr"",""en"")"),"#VALUE!")</f>
        <v>#VALUE!</v>
      </c>
    </row>
    <row r="3511" ht="15.75" customHeight="1">
      <c r="A3511" s="1" t="s">
        <v>1429</v>
      </c>
      <c r="B3511" s="1">
        <v>4.0</v>
      </c>
      <c r="C3511" s="1" t="s">
        <v>8332</v>
      </c>
      <c r="D3511" s="1" t="s">
        <v>8333</v>
      </c>
      <c r="E3511" s="1" t="s">
        <v>21</v>
      </c>
      <c r="F3511" s="1" t="s">
        <v>11</v>
      </c>
      <c r="G3511" s="1" t="str">
        <f>IFERROR(__xludf.DUMMYFUNCTION("GOOGLETRANSLATE(D3511,""fr"",""en"")"),"#VALUE!")</f>
        <v>#VALUE!</v>
      </c>
    </row>
    <row r="3512" ht="15.75" customHeight="1">
      <c r="A3512" s="1" t="s">
        <v>8334</v>
      </c>
      <c r="B3512" s="1">
        <v>2.0</v>
      </c>
      <c r="C3512" s="1" t="s">
        <v>8335</v>
      </c>
      <c r="D3512" s="1" t="s">
        <v>8336</v>
      </c>
      <c r="E3512" s="1" t="s">
        <v>273</v>
      </c>
      <c r="F3512" s="1" t="s">
        <v>11</v>
      </c>
      <c r="G3512" s="1" t="str">
        <f>IFERROR(__xludf.DUMMYFUNCTION("GOOGLETRANSLATE(D3512,""fr"",""en"")"),"#VALUE!")</f>
        <v>#VALUE!</v>
      </c>
    </row>
    <row r="3513" ht="15.75" customHeight="1">
      <c r="A3513" s="1" t="s">
        <v>3060</v>
      </c>
      <c r="B3513" s="1">
        <v>4.0</v>
      </c>
      <c r="C3513" s="1" t="s">
        <v>8337</v>
      </c>
      <c r="D3513" s="1" t="s">
        <v>8338</v>
      </c>
      <c r="E3513" s="1" t="s">
        <v>10</v>
      </c>
      <c r="F3513" s="1" t="s">
        <v>11</v>
      </c>
      <c r="G3513" s="1" t="str">
        <f>IFERROR(__xludf.DUMMYFUNCTION("GOOGLETRANSLATE(D3513,""fr"",""en"")"),"#VALUE!")</f>
        <v>#VALUE!</v>
      </c>
    </row>
    <row r="3514" ht="15.75" customHeight="1">
      <c r="A3514" s="1" t="s">
        <v>4961</v>
      </c>
      <c r="B3514" s="1">
        <v>1.0</v>
      </c>
      <c r="C3514" s="1" t="s">
        <v>8339</v>
      </c>
      <c r="D3514" s="1" t="s">
        <v>8340</v>
      </c>
      <c r="E3514" s="1" t="s">
        <v>1192</v>
      </c>
      <c r="F3514" s="1" t="s">
        <v>110</v>
      </c>
      <c r="G3514" s="1" t="str">
        <f>IFERROR(__xludf.DUMMYFUNCTION("GOOGLETRANSLATE(D3514,""fr"",""en"")"),"#VALUE!")</f>
        <v>#VALUE!</v>
      </c>
    </row>
    <row r="3515" ht="15.75" customHeight="1">
      <c r="A3515" s="1" t="s">
        <v>2162</v>
      </c>
      <c r="B3515" s="1">
        <v>3.0</v>
      </c>
      <c r="C3515" s="1" t="s">
        <v>8341</v>
      </c>
      <c r="D3515" s="1" t="s">
        <v>8342</v>
      </c>
      <c r="E3515" s="1" t="s">
        <v>29</v>
      </c>
      <c r="F3515" s="1" t="s">
        <v>30</v>
      </c>
      <c r="G3515" s="1" t="str">
        <f>IFERROR(__xludf.DUMMYFUNCTION("GOOGLETRANSLATE(D3515,""fr"",""en"")"),"#VALUE!")</f>
        <v>#VALUE!</v>
      </c>
    </row>
    <row r="3516" ht="15.75" customHeight="1">
      <c r="A3516" s="1" t="s">
        <v>866</v>
      </c>
      <c r="B3516" s="1">
        <v>5.0</v>
      </c>
      <c r="C3516" s="1" t="s">
        <v>8343</v>
      </c>
      <c r="D3516" s="1" t="s">
        <v>8344</v>
      </c>
      <c r="E3516" s="1" t="s">
        <v>176</v>
      </c>
      <c r="F3516" s="1" t="s">
        <v>66</v>
      </c>
      <c r="G3516" s="1" t="str">
        <f>IFERROR(__xludf.DUMMYFUNCTION("GOOGLETRANSLATE(D3516,""fr"",""en"")"),"#VALUE!")</f>
        <v>#VALUE!</v>
      </c>
    </row>
    <row r="3517" ht="15.75" customHeight="1">
      <c r="A3517" s="1" t="s">
        <v>8345</v>
      </c>
      <c r="B3517" s="1">
        <v>2.0</v>
      </c>
      <c r="C3517" s="1" t="s">
        <v>8346</v>
      </c>
      <c r="D3517" s="1" t="s">
        <v>8347</v>
      </c>
      <c r="E3517" s="1" t="s">
        <v>65</v>
      </c>
      <c r="F3517" s="1" t="s">
        <v>66</v>
      </c>
      <c r="G3517" s="1" t="str">
        <f>IFERROR(__xludf.DUMMYFUNCTION("GOOGLETRANSLATE(D3517,""fr"",""en"")"),"#VALUE!")</f>
        <v>#VALUE!</v>
      </c>
    </row>
    <row r="3518" ht="15.75" customHeight="1">
      <c r="A3518" s="1" t="s">
        <v>724</v>
      </c>
      <c r="B3518" s="1">
        <v>4.0</v>
      </c>
      <c r="C3518" s="1" t="s">
        <v>8348</v>
      </c>
      <c r="D3518" s="1" t="s">
        <v>8349</v>
      </c>
      <c r="E3518" s="1" t="s">
        <v>169</v>
      </c>
      <c r="F3518" s="1" t="s">
        <v>11</v>
      </c>
      <c r="G3518" s="1" t="str">
        <f>IFERROR(__xludf.DUMMYFUNCTION("GOOGLETRANSLATE(D3518,""fr"",""en"")"),"#VALUE!")</f>
        <v>#VALUE!</v>
      </c>
    </row>
    <row r="3519" ht="15.75" customHeight="1">
      <c r="A3519" s="1" t="s">
        <v>190</v>
      </c>
      <c r="B3519" s="1">
        <v>3.0</v>
      </c>
      <c r="C3519" s="1" t="s">
        <v>8350</v>
      </c>
      <c r="D3519" s="1" t="s">
        <v>8351</v>
      </c>
      <c r="E3519" s="1" t="s">
        <v>292</v>
      </c>
      <c r="F3519" s="1" t="s">
        <v>11</v>
      </c>
      <c r="G3519" s="1" t="str">
        <f>IFERROR(__xludf.DUMMYFUNCTION("GOOGLETRANSLATE(D3519,""fr"",""en"")"),"#VALUE!")</f>
        <v>#VALUE!</v>
      </c>
    </row>
    <row r="3520" ht="15.75" customHeight="1">
      <c r="A3520" s="1" t="s">
        <v>8352</v>
      </c>
      <c r="B3520" s="1">
        <v>3.0</v>
      </c>
      <c r="C3520" s="1" t="s">
        <v>8353</v>
      </c>
      <c r="D3520" s="1" t="s">
        <v>8354</v>
      </c>
      <c r="E3520" s="1" t="s">
        <v>169</v>
      </c>
      <c r="F3520" s="1" t="s">
        <v>110</v>
      </c>
      <c r="G3520" s="1" t="str">
        <f>IFERROR(__xludf.DUMMYFUNCTION("GOOGLETRANSLATE(D3520,""fr"",""en"")"),"#VALUE!")</f>
        <v>#VALUE!</v>
      </c>
    </row>
    <row r="3521" ht="15.75" customHeight="1">
      <c r="A3521" s="1" t="s">
        <v>8355</v>
      </c>
      <c r="B3521" s="1">
        <v>4.0</v>
      </c>
      <c r="C3521" s="1" t="s">
        <v>8356</v>
      </c>
      <c r="D3521" s="1" t="s">
        <v>8357</v>
      </c>
      <c r="E3521" s="1" t="s">
        <v>29</v>
      </c>
      <c r="F3521" s="1" t="s">
        <v>30</v>
      </c>
      <c r="G3521" s="1" t="str">
        <f>IFERROR(__xludf.DUMMYFUNCTION("GOOGLETRANSLATE(D3521,""fr"",""en"")"),"#VALUE!")</f>
        <v>#VALUE!</v>
      </c>
    </row>
    <row r="3522" ht="15.75" customHeight="1">
      <c r="A3522" s="1" t="s">
        <v>3264</v>
      </c>
      <c r="B3522" s="1">
        <v>4.0</v>
      </c>
      <c r="C3522" s="1" t="s">
        <v>8358</v>
      </c>
      <c r="D3522" s="1" t="s">
        <v>8359</v>
      </c>
      <c r="E3522" s="1" t="s">
        <v>614</v>
      </c>
      <c r="F3522" s="1" t="s">
        <v>30</v>
      </c>
      <c r="G3522" s="1" t="str">
        <f>IFERROR(__xludf.DUMMYFUNCTION("GOOGLETRANSLATE(D3522,""fr"",""en"")"),"#VALUE!")</f>
        <v>#VALUE!</v>
      </c>
    </row>
    <row r="3523" ht="15.75" customHeight="1">
      <c r="A3523" s="1" t="s">
        <v>1248</v>
      </c>
      <c r="B3523" s="1">
        <v>1.0</v>
      </c>
      <c r="C3523" s="1" t="s">
        <v>8360</v>
      </c>
      <c r="D3523" s="1" t="s">
        <v>8361</v>
      </c>
      <c r="E3523" s="1" t="s">
        <v>10</v>
      </c>
      <c r="F3523" s="1" t="s">
        <v>11</v>
      </c>
      <c r="G3523" s="1" t="str">
        <f>IFERROR(__xludf.DUMMYFUNCTION("GOOGLETRANSLATE(D3523,""fr"",""en"")"),"#VALUE!")</f>
        <v>#VALUE!</v>
      </c>
    </row>
    <row r="3524" ht="15.75" customHeight="1">
      <c r="A3524" s="1" t="s">
        <v>1604</v>
      </c>
      <c r="B3524" s="1">
        <v>2.0</v>
      </c>
      <c r="C3524" s="1" t="s">
        <v>8362</v>
      </c>
      <c r="D3524" s="1" t="s">
        <v>8363</v>
      </c>
      <c r="E3524" s="1" t="s">
        <v>273</v>
      </c>
      <c r="F3524" s="1" t="s">
        <v>11</v>
      </c>
      <c r="G3524" s="1" t="str">
        <f>IFERROR(__xludf.DUMMYFUNCTION("GOOGLETRANSLATE(D3524,""fr"",""en"")"),"#VALUE!")</f>
        <v>#VALUE!</v>
      </c>
    </row>
    <row r="3525" ht="15.75" customHeight="1">
      <c r="A3525" s="1" t="s">
        <v>8364</v>
      </c>
      <c r="B3525" s="1">
        <v>1.0</v>
      </c>
      <c r="C3525" s="1" t="s">
        <v>8365</v>
      </c>
      <c r="D3525" s="1" t="s">
        <v>8366</v>
      </c>
      <c r="E3525" s="1" t="s">
        <v>25</v>
      </c>
      <c r="F3525" s="1" t="s">
        <v>110</v>
      </c>
      <c r="G3525" s="1" t="str">
        <f>IFERROR(__xludf.DUMMYFUNCTION("GOOGLETRANSLATE(D3525,""fr"",""en"")"),"#VALUE!")</f>
        <v>#VALUE!</v>
      </c>
    </row>
    <row r="3526" ht="15.75" customHeight="1">
      <c r="A3526" s="1" t="s">
        <v>8367</v>
      </c>
      <c r="B3526" s="1">
        <v>3.0</v>
      </c>
      <c r="C3526" s="1" t="s">
        <v>8368</v>
      </c>
      <c r="D3526" s="1" t="s">
        <v>8369</v>
      </c>
      <c r="E3526" s="1" t="s">
        <v>169</v>
      </c>
      <c r="F3526" s="1" t="s">
        <v>11</v>
      </c>
      <c r="G3526" s="1" t="str">
        <f>IFERROR(__xludf.DUMMYFUNCTION("GOOGLETRANSLATE(D3526,""fr"",""en"")"),"#VALUE!")</f>
        <v>#VALUE!</v>
      </c>
    </row>
    <row r="3527" ht="15.75" customHeight="1">
      <c r="A3527" s="1" t="s">
        <v>741</v>
      </c>
      <c r="B3527" s="1">
        <v>3.0</v>
      </c>
      <c r="C3527" s="1" t="s">
        <v>8370</v>
      </c>
      <c r="D3527" s="1" t="s">
        <v>8371</v>
      </c>
      <c r="E3527" s="1" t="s">
        <v>10</v>
      </c>
      <c r="F3527" s="1" t="s">
        <v>11</v>
      </c>
      <c r="G3527" s="1" t="str">
        <f>IFERROR(__xludf.DUMMYFUNCTION("GOOGLETRANSLATE(D3527,""fr"",""en"")"),"#VALUE!")</f>
        <v>#VALUE!</v>
      </c>
    </row>
    <row r="3528" ht="15.75" customHeight="1">
      <c r="A3528" s="1" t="s">
        <v>12</v>
      </c>
      <c r="B3528" s="1">
        <v>1.0</v>
      </c>
      <c r="C3528" s="1" t="s">
        <v>8372</v>
      </c>
      <c r="D3528" s="1" t="s">
        <v>8373</v>
      </c>
      <c r="E3528" s="1" t="s">
        <v>280</v>
      </c>
      <c r="F3528" s="1" t="s">
        <v>11</v>
      </c>
      <c r="G3528" s="1" t="str">
        <f>IFERROR(__xludf.DUMMYFUNCTION("GOOGLETRANSLATE(D3528,""fr"",""en"")"),"#VALUE!")</f>
        <v>#VALUE!</v>
      </c>
    </row>
    <row r="3529" ht="15.75" customHeight="1">
      <c r="A3529" s="1" t="s">
        <v>3925</v>
      </c>
      <c r="B3529" s="1">
        <v>1.0</v>
      </c>
      <c r="C3529" s="1" t="s">
        <v>8374</v>
      </c>
      <c r="D3529" s="1" t="s">
        <v>8375</v>
      </c>
      <c r="E3529" s="1" t="s">
        <v>47</v>
      </c>
      <c r="F3529" s="1" t="s">
        <v>118</v>
      </c>
      <c r="G3529" s="1" t="str">
        <f>IFERROR(__xludf.DUMMYFUNCTION("GOOGLETRANSLATE(D3529,""fr"",""en"")"),"#VALUE!")</f>
        <v>#VALUE!</v>
      </c>
    </row>
    <row r="3530" ht="15.75" customHeight="1">
      <c r="A3530" s="1" t="s">
        <v>6187</v>
      </c>
      <c r="B3530" s="1">
        <v>1.0</v>
      </c>
      <c r="C3530" s="1" t="s">
        <v>8376</v>
      </c>
      <c r="D3530" s="1" t="s">
        <v>8377</v>
      </c>
      <c r="E3530" s="1" t="s">
        <v>230</v>
      </c>
      <c r="F3530" s="1" t="s">
        <v>48</v>
      </c>
      <c r="G3530" s="1" t="str">
        <f>IFERROR(__xludf.DUMMYFUNCTION("GOOGLETRANSLATE(D3530,""fr"",""en"")"),"#VALUE!")</f>
        <v>#VALUE!</v>
      </c>
    </row>
    <row r="3531" ht="15.75" customHeight="1">
      <c r="A3531" s="1" t="s">
        <v>5672</v>
      </c>
      <c r="B3531" s="1">
        <v>2.0</v>
      </c>
      <c r="C3531" s="1" t="s">
        <v>8378</v>
      </c>
      <c r="D3531" s="1" t="s">
        <v>8379</v>
      </c>
      <c r="E3531" s="1" t="s">
        <v>65</v>
      </c>
      <c r="F3531" s="1" t="s">
        <v>66</v>
      </c>
      <c r="G3531" s="1" t="str">
        <f>IFERROR(__xludf.DUMMYFUNCTION("GOOGLETRANSLATE(D3531,""fr"",""en"")"),"#VALUE!")</f>
        <v>#VALUE!</v>
      </c>
    </row>
    <row r="3532" ht="15.75" customHeight="1">
      <c r="A3532" s="1" t="s">
        <v>673</v>
      </c>
      <c r="B3532" s="1">
        <v>5.0</v>
      </c>
      <c r="C3532" s="1" t="s">
        <v>8380</v>
      </c>
      <c r="D3532" s="1" t="s">
        <v>8381</v>
      </c>
      <c r="E3532" s="1" t="s">
        <v>21</v>
      </c>
      <c r="F3532" s="1" t="s">
        <v>11</v>
      </c>
      <c r="G3532" s="1" t="str">
        <f>IFERROR(__xludf.DUMMYFUNCTION("GOOGLETRANSLATE(D3532,""fr"",""en"")"),"#VALUE!")</f>
        <v>#VALUE!</v>
      </c>
    </row>
    <row r="3533" ht="15.75" customHeight="1">
      <c r="A3533" s="1" t="s">
        <v>774</v>
      </c>
      <c r="B3533" s="1">
        <v>1.0</v>
      </c>
      <c r="C3533" s="1" t="s">
        <v>8382</v>
      </c>
      <c r="D3533" s="1" t="s">
        <v>8383</v>
      </c>
      <c r="E3533" s="1" t="s">
        <v>21</v>
      </c>
      <c r="F3533" s="1" t="s">
        <v>11</v>
      </c>
      <c r="G3533" s="1" t="str">
        <f>IFERROR(__xludf.DUMMYFUNCTION("GOOGLETRANSLATE(D3533,""fr"",""en"")"),"#VALUE!")</f>
        <v>#VALUE!</v>
      </c>
    </row>
    <row r="3534" ht="15.75" customHeight="1">
      <c r="A3534" s="1" t="s">
        <v>1638</v>
      </c>
      <c r="B3534" s="1">
        <v>2.0</v>
      </c>
      <c r="C3534" s="1" t="s">
        <v>8384</v>
      </c>
      <c r="D3534" s="1" t="s">
        <v>8385</v>
      </c>
      <c r="E3534" s="1" t="s">
        <v>280</v>
      </c>
      <c r="F3534" s="1" t="s">
        <v>11</v>
      </c>
      <c r="G3534" s="1" t="str">
        <f>IFERROR(__xludf.DUMMYFUNCTION("GOOGLETRANSLATE(D3534,""fr"",""en"")"),"#VALUE!")</f>
        <v>#VALUE!</v>
      </c>
    </row>
    <row r="3535" ht="15.75" customHeight="1">
      <c r="A3535" s="1" t="s">
        <v>1375</v>
      </c>
      <c r="B3535" s="1">
        <v>2.0</v>
      </c>
      <c r="C3535" s="1" t="s">
        <v>8386</v>
      </c>
      <c r="D3535" s="1" t="s">
        <v>8387</v>
      </c>
      <c r="E3535" s="1" t="s">
        <v>10</v>
      </c>
      <c r="F3535" s="1" t="s">
        <v>11</v>
      </c>
      <c r="G3535" s="1" t="str">
        <f>IFERROR(__xludf.DUMMYFUNCTION("GOOGLETRANSLATE(D3535,""fr"",""en"")"),"#VALUE!")</f>
        <v>#VALUE!</v>
      </c>
    </row>
    <row r="3536" ht="15.75" customHeight="1">
      <c r="A3536" s="1" t="s">
        <v>603</v>
      </c>
      <c r="B3536" s="1">
        <v>5.0</v>
      </c>
      <c r="C3536" s="1" t="s">
        <v>8388</v>
      </c>
      <c r="D3536" s="1" t="s">
        <v>8389</v>
      </c>
      <c r="E3536" s="1" t="s">
        <v>21</v>
      </c>
      <c r="F3536" s="1" t="s">
        <v>11</v>
      </c>
      <c r="G3536" s="1" t="str">
        <f>IFERROR(__xludf.DUMMYFUNCTION("GOOGLETRANSLATE(D3536,""fr"",""en"")"),"#VALUE!")</f>
        <v>#VALUE!</v>
      </c>
    </row>
    <row r="3537" ht="15.75" customHeight="1">
      <c r="A3537" s="1" t="s">
        <v>91</v>
      </c>
      <c r="B3537" s="1">
        <v>4.0</v>
      </c>
      <c r="C3537" s="1" t="s">
        <v>8390</v>
      </c>
      <c r="D3537" s="1" t="s">
        <v>8391</v>
      </c>
      <c r="E3537" s="1" t="s">
        <v>10</v>
      </c>
      <c r="F3537" s="1" t="s">
        <v>11</v>
      </c>
      <c r="G3537" s="1" t="str">
        <f>IFERROR(__xludf.DUMMYFUNCTION("GOOGLETRANSLATE(D3537,""fr"",""en"")"),"#VALUE!")</f>
        <v>#VALUE!</v>
      </c>
    </row>
    <row r="3538" ht="15.75" customHeight="1">
      <c r="A3538" s="1" t="s">
        <v>227</v>
      </c>
      <c r="B3538" s="1">
        <v>5.0</v>
      </c>
      <c r="C3538" s="1" t="s">
        <v>8392</v>
      </c>
      <c r="D3538" s="1" t="s">
        <v>8393</v>
      </c>
      <c r="E3538" s="1" t="s">
        <v>65</v>
      </c>
      <c r="F3538" s="1" t="s">
        <v>66</v>
      </c>
      <c r="G3538" s="1" t="str">
        <f>IFERROR(__xludf.DUMMYFUNCTION("GOOGLETRANSLATE(D3538,""fr"",""en"")"),"#VALUE!")</f>
        <v>#VALUE!</v>
      </c>
    </row>
    <row r="3539" ht="15.75" customHeight="1">
      <c r="A3539" s="1" t="s">
        <v>8394</v>
      </c>
      <c r="B3539" s="1">
        <v>3.0</v>
      </c>
      <c r="C3539" s="1" t="s">
        <v>8395</v>
      </c>
      <c r="D3539" s="1" t="s">
        <v>8396</v>
      </c>
      <c r="E3539" s="1" t="s">
        <v>169</v>
      </c>
      <c r="F3539" s="1" t="s">
        <v>11</v>
      </c>
      <c r="G3539" s="1" t="str">
        <f>IFERROR(__xludf.DUMMYFUNCTION("GOOGLETRANSLATE(D3539,""fr"",""en"")"),"#VALUE!")</f>
        <v>#VALUE!</v>
      </c>
    </row>
    <row r="3540" ht="15.75" customHeight="1">
      <c r="A3540" s="1" t="s">
        <v>1879</v>
      </c>
      <c r="B3540" s="1">
        <v>5.0</v>
      </c>
      <c r="C3540" s="1" t="s">
        <v>8397</v>
      </c>
      <c r="D3540" s="1" t="s">
        <v>8398</v>
      </c>
      <c r="E3540" s="1" t="s">
        <v>21</v>
      </c>
      <c r="F3540" s="1" t="s">
        <v>11</v>
      </c>
      <c r="G3540" s="1" t="str">
        <f>IFERROR(__xludf.DUMMYFUNCTION("GOOGLETRANSLATE(D3540,""fr"",""en"")"),"#VALUE!")</f>
        <v>#VALUE!</v>
      </c>
    </row>
    <row r="3541" ht="15.75" customHeight="1">
      <c r="A3541" s="1" t="s">
        <v>741</v>
      </c>
      <c r="B3541" s="1">
        <v>1.0</v>
      </c>
      <c r="C3541" s="1" t="s">
        <v>8399</v>
      </c>
      <c r="D3541" s="1" t="s">
        <v>8400</v>
      </c>
      <c r="E3541" s="1" t="s">
        <v>10</v>
      </c>
      <c r="F3541" s="1" t="s">
        <v>11</v>
      </c>
      <c r="G3541" s="1" t="str">
        <f>IFERROR(__xludf.DUMMYFUNCTION("GOOGLETRANSLATE(D3541,""fr"",""en"")"),"#VALUE!")</f>
        <v>#VALUE!</v>
      </c>
    </row>
    <row r="3542" ht="15.75" customHeight="1">
      <c r="A3542" s="1" t="s">
        <v>3477</v>
      </c>
      <c r="B3542" s="1">
        <v>4.0</v>
      </c>
      <c r="C3542" s="1" t="s">
        <v>8401</v>
      </c>
      <c r="D3542" s="1" t="s">
        <v>8402</v>
      </c>
      <c r="E3542" s="1" t="s">
        <v>273</v>
      </c>
      <c r="F3542" s="1" t="s">
        <v>11</v>
      </c>
      <c r="G3542" s="1" t="str">
        <f>IFERROR(__xludf.DUMMYFUNCTION("GOOGLETRANSLATE(D3542,""fr"",""en"")"),"#VALUE!")</f>
        <v>#VALUE!</v>
      </c>
    </row>
    <row r="3543" ht="15.75" customHeight="1">
      <c r="A3543" s="1" t="s">
        <v>8403</v>
      </c>
      <c r="B3543" s="1">
        <v>1.0</v>
      </c>
      <c r="C3543" s="1" t="s">
        <v>8404</v>
      </c>
      <c r="D3543" s="1" t="s">
        <v>8405</v>
      </c>
      <c r="E3543" s="1" t="s">
        <v>125</v>
      </c>
      <c r="F3543" s="1" t="s">
        <v>11</v>
      </c>
      <c r="G3543" s="1" t="str">
        <f>IFERROR(__xludf.DUMMYFUNCTION("GOOGLETRANSLATE(D3543,""fr"",""en"")"),"#VALUE!")</f>
        <v>#VALUE!</v>
      </c>
    </row>
    <row r="3544" ht="15.75" customHeight="1">
      <c r="A3544" s="1" t="s">
        <v>8406</v>
      </c>
      <c r="B3544" s="1">
        <v>2.0</v>
      </c>
      <c r="C3544" s="1" t="s">
        <v>8407</v>
      </c>
      <c r="D3544" s="1" t="s">
        <v>8408</v>
      </c>
      <c r="E3544" s="1" t="s">
        <v>273</v>
      </c>
      <c r="F3544" s="1" t="s">
        <v>110</v>
      </c>
      <c r="G3544" s="1" t="str">
        <f>IFERROR(__xludf.DUMMYFUNCTION("GOOGLETRANSLATE(D3544,""fr"",""en"")"),"#VALUE!")</f>
        <v>#VALUE!</v>
      </c>
    </row>
    <row r="3545" ht="15.75" customHeight="1">
      <c r="A3545" s="1" t="s">
        <v>7487</v>
      </c>
      <c r="B3545" s="1">
        <v>4.0</v>
      </c>
      <c r="C3545" s="1" t="s">
        <v>8409</v>
      </c>
      <c r="D3545" s="1" t="s">
        <v>8410</v>
      </c>
      <c r="E3545" s="1" t="s">
        <v>176</v>
      </c>
      <c r="F3545" s="1" t="s">
        <v>66</v>
      </c>
      <c r="G3545" s="1" t="str">
        <f>IFERROR(__xludf.DUMMYFUNCTION("GOOGLETRANSLATE(D3545,""fr"",""en"")"),"#VALUE!")</f>
        <v>#VALUE!</v>
      </c>
    </row>
    <row r="3546" ht="15.75" customHeight="1">
      <c r="A3546" s="1" t="s">
        <v>217</v>
      </c>
      <c r="B3546" s="1">
        <v>2.0</v>
      </c>
      <c r="C3546" s="1" t="s">
        <v>8411</v>
      </c>
      <c r="D3546" s="1" t="s">
        <v>8412</v>
      </c>
      <c r="E3546" s="1" t="s">
        <v>230</v>
      </c>
      <c r="F3546" s="1" t="s">
        <v>48</v>
      </c>
      <c r="G3546" s="1" t="str">
        <f>IFERROR(__xludf.DUMMYFUNCTION("GOOGLETRANSLATE(D3546,""fr"",""en"")"),"#VALUE!")</f>
        <v>#VALUE!</v>
      </c>
    </row>
    <row r="3547" ht="15.75" customHeight="1">
      <c r="A3547" s="1" t="s">
        <v>532</v>
      </c>
      <c r="B3547" s="1">
        <v>5.0</v>
      </c>
      <c r="C3547" s="1" t="s">
        <v>8413</v>
      </c>
      <c r="D3547" s="1" t="s">
        <v>8414</v>
      </c>
      <c r="E3547" s="1" t="s">
        <v>176</v>
      </c>
      <c r="F3547" s="1" t="s">
        <v>66</v>
      </c>
      <c r="G3547" s="1" t="str">
        <f>IFERROR(__xludf.DUMMYFUNCTION("GOOGLETRANSLATE(D3547,""fr"",""en"")"),"#VALUE!")</f>
        <v>#VALUE!</v>
      </c>
    </row>
    <row r="3548" ht="15.75" customHeight="1">
      <c r="A3548" s="1" t="s">
        <v>1303</v>
      </c>
      <c r="B3548" s="1">
        <v>5.0</v>
      </c>
      <c r="C3548" s="1" t="s">
        <v>8415</v>
      </c>
      <c r="D3548" s="1" t="s">
        <v>8416</v>
      </c>
      <c r="E3548" s="1" t="s">
        <v>21</v>
      </c>
      <c r="F3548" s="1" t="s">
        <v>11</v>
      </c>
      <c r="G3548" s="1" t="str">
        <f>IFERROR(__xludf.DUMMYFUNCTION("GOOGLETRANSLATE(D3548,""fr"",""en"")"),"#VALUE!")</f>
        <v>#VALUE!</v>
      </c>
    </row>
    <row r="3549" ht="15.75" customHeight="1">
      <c r="A3549" s="1" t="s">
        <v>769</v>
      </c>
      <c r="B3549" s="1">
        <v>3.0</v>
      </c>
      <c r="C3549" s="1" t="s">
        <v>8417</v>
      </c>
      <c r="D3549" s="1" t="s">
        <v>8418</v>
      </c>
      <c r="E3549" s="1" t="s">
        <v>10</v>
      </c>
      <c r="F3549" s="1" t="s">
        <v>11</v>
      </c>
      <c r="G3549" s="1" t="str">
        <f>IFERROR(__xludf.DUMMYFUNCTION("GOOGLETRANSLATE(D3549,""fr"",""en"")"),"#VALUE!")</f>
        <v>#VALUE!</v>
      </c>
    </row>
    <row r="3550" ht="15.75" customHeight="1">
      <c r="A3550" s="1" t="s">
        <v>2358</v>
      </c>
      <c r="B3550" s="1">
        <v>1.0</v>
      </c>
      <c r="C3550" s="1" t="s">
        <v>8419</v>
      </c>
      <c r="D3550" s="1" t="s">
        <v>8420</v>
      </c>
      <c r="E3550" s="1" t="s">
        <v>109</v>
      </c>
      <c r="F3550" s="1" t="s">
        <v>11</v>
      </c>
      <c r="G3550" s="1" t="str">
        <f>IFERROR(__xludf.DUMMYFUNCTION("GOOGLETRANSLATE(D3550,""fr"",""en"")"),"#VALUE!")</f>
        <v>#VALUE!</v>
      </c>
    </row>
    <row r="3551" ht="15.75" customHeight="1">
      <c r="A3551" s="1" t="s">
        <v>8421</v>
      </c>
      <c r="B3551" s="1">
        <v>1.0</v>
      </c>
      <c r="C3551" s="1" t="s">
        <v>8422</v>
      </c>
      <c r="D3551" s="1" t="s">
        <v>8423</v>
      </c>
      <c r="E3551" s="1" t="s">
        <v>159</v>
      </c>
      <c r="F3551" s="1" t="s">
        <v>39</v>
      </c>
      <c r="G3551" s="1" t="str">
        <f>IFERROR(__xludf.DUMMYFUNCTION("GOOGLETRANSLATE(D3551,""fr"",""en"")"),"#VALUE!")</f>
        <v>#VALUE!</v>
      </c>
    </row>
    <row r="3552" ht="15.75" customHeight="1">
      <c r="A3552" s="1" t="s">
        <v>2261</v>
      </c>
      <c r="B3552" s="1">
        <v>1.0</v>
      </c>
      <c r="C3552" s="1" t="s">
        <v>8424</v>
      </c>
      <c r="D3552" s="1" t="s">
        <v>8425</v>
      </c>
      <c r="E3552" s="1" t="s">
        <v>10</v>
      </c>
      <c r="F3552" s="1" t="s">
        <v>11</v>
      </c>
      <c r="G3552" s="1" t="str">
        <f>IFERROR(__xludf.DUMMYFUNCTION("GOOGLETRANSLATE(D3552,""fr"",""en"")"),"#VALUE!")</f>
        <v>#VALUE!</v>
      </c>
    </row>
    <row r="3553" ht="15.75" customHeight="1">
      <c r="A3553" s="1" t="s">
        <v>1218</v>
      </c>
      <c r="B3553" s="1">
        <v>2.0</v>
      </c>
      <c r="C3553" s="1" t="s">
        <v>8426</v>
      </c>
      <c r="D3553" s="1" t="s">
        <v>8427</v>
      </c>
      <c r="E3553" s="1" t="s">
        <v>65</v>
      </c>
      <c r="F3553" s="1" t="s">
        <v>66</v>
      </c>
      <c r="G3553" s="1" t="str">
        <f>IFERROR(__xludf.DUMMYFUNCTION("GOOGLETRANSLATE(D3553,""fr"",""en"")"),"#VALUE!")</f>
        <v>#VALUE!</v>
      </c>
    </row>
    <row r="3554" ht="15.75" customHeight="1">
      <c r="A3554" s="1" t="s">
        <v>77</v>
      </c>
      <c r="B3554" s="1">
        <v>2.0</v>
      </c>
      <c r="C3554" s="1" t="s">
        <v>8428</v>
      </c>
      <c r="D3554" s="1" t="s">
        <v>8429</v>
      </c>
      <c r="E3554" s="1" t="s">
        <v>73</v>
      </c>
      <c r="F3554" s="1" t="s">
        <v>30</v>
      </c>
      <c r="G3554" s="1" t="str">
        <f>IFERROR(__xludf.DUMMYFUNCTION("GOOGLETRANSLATE(D3554,""fr"",""en"")"),"#VALUE!")</f>
        <v>#VALUE!</v>
      </c>
    </row>
    <row r="3555" ht="15.75" customHeight="1">
      <c r="A3555" s="1" t="s">
        <v>994</v>
      </c>
      <c r="B3555" s="1">
        <v>3.0</v>
      </c>
      <c r="C3555" s="1" t="s">
        <v>8430</v>
      </c>
      <c r="D3555" s="1" t="s">
        <v>8431</v>
      </c>
      <c r="E3555" s="1" t="s">
        <v>10</v>
      </c>
      <c r="F3555" s="1" t="s">
        <v>11</v>
      </c>
      <c r="G3555" s="1" t="str">
        <f>IFERROR(__xludf.DUMMYFUNCTION("GOOGLETRANSLATE(D3555,""fr"",""en"")"),"#VALUE!")</f>
        <v>#VALUE!</v>
      </c>
    </row>
    <row r="3556" ht="15.75" customHeight="1">
      <c r="A3556" s="1" t="s">
        <v>551</v>
      </c>
      <c r="B3556" s="1">
        <v>5.0</v>
      </c>
      <c r="C3556" s="1" t="s">
        <v>8432</v>
      </c>
      <c r="D3556" s="1" t="s">
        <v>8433</v>
      </c>
      <c r="E3556" s="1" t="s">
        <v>21</v>
      </c>
      <c r="F3556" s="1" t="s">
        <v>11</v>
      </c>
      <c r="G3556" s="1" t="str">
        <f>IFERROR(__xludf.DUMMYFUNCTION("GOOGLETRANSLATE(D3556,""fr"",""en"")"),"#VALUE!")</f>
        <v>#VALUE!</v>
      </c>
    </row>
    <row r="3557" ht="15.75" customHeight="1">
      <c r="A3557" s="1" t="s">
        <v>4007</v>
      </c>
      <c r="B3557" s="1">
        <v>4.0</v>
      </c>
      <c r="C3557" s="1" t="s">
        <v>8434</v>
      </c>
      <c r="D3557" s="1" t="s">
        <v>8435</v>
      </c>
      <c r="E3557" s="1" t="s">
        <v>65</v>
      </c>
      <c r="F3557" s="1" t="s">
        <v>66</v>
      </c>
      <c r="G3557" s="1" t="str">
        <f>IFERROR(__xludf.DUMMYFUNCTION("GOOGLETRANSLATE(D3557,""fr"",""en"")"),"#VALUE!")</f>
        <v>#VALUE!</v>
      </c>
    </row>
    <row r="3558" ht="15.75" customHeight="1">
      <c r="A3558" s="1" t="s">
        <v>7283</v>
      </c>
      <c r="B3558" s="1">
        <v>1.0</v>
      </c>
      <c r="C3558" s="1" t="s">
        <v>8436</v>
      </c>
      <c r="D3558" s="1" t="s">
        <v>8437</v>
      </c>
      <c r="E3558" s="1" t="s">
        <v>554</v>
      </c>
      <c r="F3558" s="1" t="s">
        <v>30</v>
      </c>
      <c r="G3558" s="1" t="str">
        <f>IFERROR(__xludf.DUMMYFUNCTION("GOOGLETRANSLATE(D3558,""fr"",""en"")"),"#VALUE!")</f>
        <v>#VALUE!</v>
      </c>
    </row>
    <row r="3559" ht="15.75" customHeight="1">
      <c r="A3559" s="1" t="s">
        <v>2117</v>
      </c>
      <c r="B3559" s="1">
        <v>1.0</v>
      </c>
      <c r="C3559" s="1" t="s">
        <v>8438</v>
      </c>
      <c r="D3559" s="1" t="s">
        <v>8439</v>
      </c>
      <c r="E3559" s="1" t="s">
        <v>10</v>
      </c>
      <c r="F3559" s="1" t="s">
        <v>11</v>
      </c>
      <c r="G3559" s="1" t="str">
        <f>IFERROR(__xludf.DUMMYFUNCTION("GOOGLETRANSLATE(D3559,""fr"",""en"")"),"#VALUE!")</f>
        <v>#VALUE!</v>
      </c>
    </row>
    <row r="3560" ht="15.75" customHeight="1">
      <c r="A3560" s="1" t="s">
        <v>505</v>
      </c>
      <c r="B3560" s="1">
        <v>3.0</v>
      </c>
      <c r="C3560" s="1" t="s">
        <v>8440</v>
      </c>
      <c r="D3560" s="1" t="s">
        <v>8441</v>
      </c>
      <c r="E3560" s="1" t="s">
        <v>10</v>
      </c>
      <c r="F3560" s="1" t="s">
        <v>11</v>
      </c>
      <c r="G3560" s="1" t="str">
        <f>IFERROR(__xludf.DUMMYFUNCTION("GOOGLETRANSLATE(D3560,""fr"",""en"")"),"#VALUE!")</f>
        <v>#VALUE!</v>
      </c>
    </row>
    <row r="3561" ht="15.75" customHeight="1">
      <c r="A3561" s="1" t="s">
        <v>5094</v>
      </c>
      <c r="B3561" s="1">
        <v>2.0</v>
      </c>
      <c r="C3561" s="1" t="s">
        <v>8442</v>
      </c>
      <c r="D3561" s="1" t="s">
        <v>8443</v>
      </c>
      <c r="E3561" s="1" t="s">
        <v>2102</v>
      </c>
      <c r="F3561" s="1" t="s">
        <v>66</v>
      </c>
      <c r="G3561" s="1" t="str">
        <f>IFERROR(__xludf.DUMMYFUNCTION("GOOGLETRANSLATE(D3561,""fr"",""en"")"),"#VALUE!")</f>
        <v>#VALUE!</v>
      </c>
    </row>
    <row r="3562" ht="15.75" customHeight="1">
      <c r="A3562" s="1" t="s">
        <v>8105</v>
      </c>
      <c r="B3562" s="1">
        <v>2.0</v>
      </c>
      <c r="C3562" s="1" t="s">
        <v>8444</v>
      </c>
      <c r="D3562" s="1" t="s">
        <v>8445</v>
      </c>
      <c r="E3562" s="1" t="s">
        <v>52</v>
      </c>
      <c r="F3562" s="1" t="s">
        <v>11</v>
      </c>
      <c r="G3562" s="1" t="str">
        <f>IFERROR(__xludf.DUMMYFUNCTION("GOOGLETRANSLATE(D3562,""fr"",""en"")"),"Insurance to flee. I take out a contract on 30/01 on Eallianz. 01 day on 31 day I realize that I made a mistake on the number of disaster (keyboard error, fast manipulation). I call them the same days to warn. I am told: ""No worries"" the next day, i.e. "&amp;"01/02 I provide the statement, specifying to take into account the error which was made and specify on my call of 31 and therefore to recalculate the price. Allianz collects 01 € 231 231 € (several months of insurance). On 13/02 recommended to tell me tha"&amp;"t the information provided is wrong and therefore no contract extension. I ask for the reimbursement corresponding to the balance because I think I have been good times and I am told that my request is refused ... Allianz collects money on the back of the"&amp;"se customers is undeniable")</f>
        <v>Insurance to flee. I take out a contract on 30/01 on Eallianz. 01 day on 31 day I realize that I made a mistake on the number of disaster (keyboard error, fast manipulation). I call them the same days to warn. I am told: "No worries" the next day, i.e. 01/02 I provide the statement, specifying to take into account the error which was made and specify on my call of 31 and therefore to recalculate the price. Allianz collects 01 € 231 231 € (several months of insurance). On 13/02 recommended to tell me that the information provided is wrong and therefore no contract extension. I ask for the reimbursement corresponding to the balance because I think I have been good times and I am told that my request is refused ... Allianz collects money on the back of these customers is undeniable</v>
      </c>
    </row>
    <row r="3563" ht="15.75" customHeight="1">
      <c r="A3563" s="1" t="s">
        <v>1778</v>
      </c>
      <c r="B3563" s="1">
        <v>4.0</v>
      </c>
      <c r="C3563" s="1" t="s">
        <v>8446</v>
      </c>
      <c r="D3563" s="1" t="s">
        <v>8447</v>
      </c>
      <c r="E3563" s="1" t="s">
        <v>10</v>
      </c>
      <c r="F3563" s="1" t="s">
        <v>11</v>
      </c>
      <c r="G3563" s="1" t="str">
        <f>IFERROR(__xludf.DUMMYFUNCTION("GOOGLETRANSLATE(D3563,""fr"",""en"")"),"#VALUE!")</f>
        <v>#VALUE!</v>
      </c>
    </row>
    <row r="3564" ht="15.75" customHeight="1">
      <c r="A3564" s="1" t="s">
        <v>1660</v>
      </c>
      <c r="B3564" s="1">
        <v>2.0</v>
      </c>
      <c r="C3564" s="1" t="s">
        <v>8448</v>
      </c>
      <c r="D3564" s="1" t="s">
        <v>8449</v>
      </c>
      <c r="E3564" s="1" t="s">
        <v>292</v>
      </c>
      <c r="F3564" s="1" t="s">
        <v>11</v>
      </c>
      <c r="G3564" s="1" t="str">
        <f>IFERROR(__xludf.DUMMYFUNCTION("GOOGLETRANSLATE(D3564,""fr"",""en"")"),"#VALUE!")</f>
        <v>#VALUE!</v>
      </c>
    </row>
    <row r="3565" ht="15.75" customHeight="1">
      <c r="A3565" s="1" t="s">
        <v>255</v>
      </c>
      <c r="B3565" s="1">
        <v>1.0</v>
      </c>
      <c r="C3565" s="1" t="s">
        <v>8450</v>
      </c>
      <c r="D3565" s="1" t="s">
        <v>8451</v>
      </c>
      <c r="E3565" s="1" t="s">
        <v>34</v>
      </c>
      <c r="F3565" s="1" t="s">
        <v>30</v>
      </c>
      <c r="G3565" s="1" t="str">
        <f>IFERROR(__xludf.DUMMYFUNCTION("GOOGLETRANSLATE(D3565,""fr"",""en"")"),"#VALUE!")</f>
        <v>#VALUE!</v>
      </c>
    </row>
    <row r="3566" ht="15.75" customHeight="1">
      <c r="A3566" s="1" t="s">
        <v>2162</v>
      </c>
      <c r="B3566" s="1">
        <v>4.0</v>
      </c>
      <c r="C3566" s="1" t="s">
        <v>8452</v>
      </c>
      <c r="D3566" s="1" t="s">
        <v>8453</v>
      </c>
      <c r="E3566" s="1" t="s">
        <v>484</v>
      </c>
      <c r="F3566" s="1" t="s">
        <v>30</v>
      </c>
      <c r="G3566" s="1" t="str">
        <f>IFERROR(__xludf.DUMMYFUNCTION("GOOGLETRANSLATE(D3566,""fr"",""en"")"),"#VALUE!")</f>
        <v>#VALUE!</v>
      </c>
    </row>
    <row r="3567" ht="15.75" customHeight="1">
      <c r="A3567" s="1" t="s">
        <v>1870</v>
      </c>
      <c r="B3567" s="1">
        <v>5.0</v>
      </c>
      <c r="C3567" s="1" t="s">
        <v>8454</v>
      </c>
      <c r="D3567" s="1" t="s">
        <v>8455</v>
      </c>
      <c r="E3567" s="1" t="s">
        <v>10</v>
      </c>
      <c r="F3567" s="1" t="s">
        <v>11</v>
      </c>
      <c r="G3567" s="1" t="str">
        <f>IFERROR(__xludf.DUMMYFUNCTION("GOOGLETRANSLATE(D3567,""fr"",""en"")"),"#VALUE!")</f>
        <v>#VALUE!</v>
      </c>
    </row>
    <row r="3568" ht="15.75" customHeight="1">
      <c r="A3568" s="1" t="s">
        <v>2728</v>
      </c>
      <c r="B3568" s="1">
        <v>5.0</v>
      </c>
      <c r="C3568" s="1" t="s">
        <v>8456</v>
      </c>
      <c r="D3568" s="1" t="s">
        <v>8457</v>
      </c>
      <c r="E3568" s="1" t="s">
        <v>10</v>
      </c>
      <c r="F3568" s="1" t="s">
        <v>11</v>
      </c>
      <c r="G3568" s="1" t="str">
        <f>IFERROR(__xludf.DUMMYFUNCTION("GOOGLETRANSLATE(D3568,""fr"",""en"")"),"#VALUE!")</f>
        <v>#VALUE!</v>
      </c>
    </row>
    <row r="3569" ht="15.75" customHeight="1">
      <c r="A3569" s="1" t="s">
        <v>77</v>
      </c>
      <c r="B3569" s="1">
        <v>2.0</v>
      </c>
      <c r="C3569" s="1" t="s">
        <v>8458</v>
      </c>
      <c r="D3569" s="1" t="s">
        <v>8459</v>
      </c>
      <c r="E3569" s="1" t="s">
        <v>10</v>
      </c>
      <c r="F3569" s="1" t="s">
        <v>11</v>
      </c>
      <c r="G3569" s="1" t="str">
        <f>IFERROR(__xludf.DUMMYFUNCTION("GOOGLETRANSLATE(D3569,""fr"",""en"")"),"#VALUE!")</f>
        <v>#VALUE!</v>
      </c>
    </row>
    <row r="3570" ht="15.75" customHeight="1">
      <c r="A3570" s="1" t="s">
        <v>8460</v>
      </c>
      <c r="B3570" s="1">
        <v>2.0</v>
      </c>
      <c r="C3570" s="1" t="s">
        <v>8461</v>
      </c>
      <c r="D3570" s="1" t="s">
        <v>8462</v>
      </c>
      <c r="E3570" s="1" t="s">
        <v>169</v>
      </c>
      <c r="F3570" s="1" t="s">
        <v>11</v>
      </c>
      <c r="G3570" s="1" t="str">
        <f>IFERROR(__xludf.DUMMYFUNCTION("GOOGLETRANSLATE(D3570,""fr"",""en"")"),"#VALUE!")</f>
        <v>#VALUE!</v>
      </c>
    </row>
    <row r="3571" ht="15.75" customHeight="1">
      <c r="A3571" s="1" t="s">
        <v>8463</v>
      </c>
      <c r="B3571" s="1">
        <v>1.0</v>
      </c>
      <c r="C3571" s="1" t="s">
        <v>8464</v>
      </c>
      <c r="D3571" s="1" t="s">
        <v>8465</v>
      </c>
      <c r="E3571" s="1" t="s">
        <v>226</v>
      </c>
      <c r="F3571" s="1" t="s">
        <v>11</v>
      </c>
      <c r="G3571" s="1" t="str">
        <f>IFERROR(__xludf.DUMMYFUNCTION("GOOGLETRANSLATE(D3571,""fr"",""en"")"),"#VALUE!")</f>
        <v>#VALUE!</v>
      </c>
    </row>
    <row r="3572" ht="15.75" customHeight="1">
      <c r="A3572" s="1" t="s">
        <v>8466</v>
      </c>
      <c r="B3572" s="1">
        <v>1.0</v>
      </c>
      <c r="C3572" s="1" t="s">
        <v>8467</v>
      </c>
      <c r="D3572" s="1" t="s">
        <v>8468</v>
      </c>
      <c r="E3572" s="1" t="s">
        <v>196</v>
      </c>
      <c r="F3572" s="1" t="s">
        <v>118</v>
      </c>
      <c r="G3572" s="1" t="str">
        <f>IFERROR(__xludf.DUMMYFUNCTION("GOOGLETRANSLATE(D3572,""fr"",""en"")"),"#VALUE!")</f>
        <v>#VALUE!</v>
      </c>
    </row>
    <row r="3573" ht="15.75" customHeight="1">
      <c r="A3573" s="1" t="s">
        <v>8469</v>
      </c>
      <c r="B3573" s="1">
        <v>1.0</v>
      </c>
      <c r="C3573" s="1" t="s">
        <v>8470</v>
      </c>
      <c r="D3573" s="1" t="s">
        <v>8471</v>
      </c>
      <c r="E3573" s="1" t="s">
        <v>29</v>
      </c>
      <c r="F3573" s="1" t="s">
        <v>30</v>
      </c>
      <c r="G3573" s="1" t="str">
        <f>IFERROR(__xludf.DUMMYFUNCTION("GOOGLETRANSLATE(D3573,""fr"",""en"")"),"#VALUE!")</f>
        <v>#VALUE!</v>
      </c>
    </row>
    <row r="3574" ht="15.75" customHeight="1">
      <c r="A3574" s="1" t="s">
        <v>8472</v>
      </c>
      <c r="B3574" s="1">
        <v>1.0</v>
      </c>
      <c r="C3574" s="1" t="s">
        <v>8473</v>
      </c>
      <c r="D3574" s="1" t="s">
        <v>8474</v>
      </c>
      <c r="E3574" s="1" t="s">
        <v>34</v>
      </c>
      <c r="F3574" s="1" t="s">
        <v>84</v>
      </c>
      <c r="G3574" s="1" t="str">
        <f>IFERROR(__xludf.DUMMYFUNCTION("GOOGLETRANSLATE(D3574,""fr"",""en"")"),"#VALUE!")</f>
        <v>#VALUE!</v>
      </c>
    </row>
    <row r="3575" ht="15.75" customHeight="1">
      <c r="A3575" s="1" t="s">
        <v>2812</v>
      </c>
      <c r="B3575" s="1">
        <v>1.0</v>
      </c>
      <c r="C3575" s="1" t="s">
        <v>8475</v>
      </c>
      <c r="D3575" s="1" t="s">
        <v>8476</v>
      </c>
      <c r="E3575" s="1" t="s">
        <v>280</v>
      </c>
      <c r="F3575" s="1" t="s">
        <v>11</v>
      </c>
      <c r="G3575" s="1" t="str">
        <f>IFERROR(__xludf.DUMMYFUNCTION("GOOGLETRANSLATE(D3575,""fr"",""en"")"),"#VALUE!")</f>
        <v>#VALUE!</v>
      </c>
    </row>
    <row r="3576" ht="15.75" customHeight="1">
      <c r="A3576" s="1" t="s">
        <v>3565</v>
      </c>
      <c r="B3576" s="1">
        <v>1.0</v>
      </c>
      <c r="C3576" s="1" t="s">
        <v>8477</v>
      </c>
      <c r="D3576" s="1" t="s">
        <v>8478</v>
      </c>
      <c r="E3576" s="1" t="s">
        <v>52</v>
      </c>
      <c r="F3576" s="1" t="s">
        <v>110</v>
      </c>
      <c r="G3576" s="1" t="str">
        <f>IFERROR(__xludf.DUMMYFUNCTION("GOOGLETRANSLATE(D3576,""fr"",""en"")"),"#VALUE!")</f>
        <v>#VALUE!</v>
      </c>
    </row>
    <row r="3577" ht="15.75" customHeight="1">
      <c r="A3577" s="1" t="s">
        <v>7330</v>
      </c>
      <c r="B3577" s="1">
        <v>2.0</v>
      </c>
      <c r="C3577" s="1" t="s">
        <v>8479</v>
      </c>
      <c r="D3577" s="1" t="s">
        <v>8480</v>
      </c>
      <c r="E3577" s="1" t="s">
        <v>355</v>
      </c>
      <c r="F3577" s="1" t="s">
        <v>110</v>
      </c>
      <c r="G3577" s="1" t="str">
        <f>IFERROR(__xludf.DUMMYFUNCTION("GOOGLETRANSLATE(D3577,""fr"",""en"")"),"#VALUE!")</f>
        <v>#VALUE!</v>
      </c>
    </row>
    <row r="3578" ht="15.75" customHeight="1">
      <c r="A3578" s="1" t="s">
        <v>8481</v>
      </c>
      <c r="B3578" s="1">
        <v>1.0</v>
      </c>
      <c r="C3578" s="1" t="s">
        <v>8482</v>
      </c>
      <c r="D3578" s="1" t="s">
        <v>8483</v>
      </c>
      <c r="E3578" s="1" t="s">
        <v>373</v>
      </c>
      <c r="F3578" s="1" t="s">
        <v>118</v>
      </c>
      <c r="G3578" s="1" t="str">
        <f>IFERROR(__xludf.DUMMYFUNCTION("GOOGLETRANSLATE(D3578,""fr"",""en"")"),"Following a sick leave at the end of the CDD contract ... I ask for portability ... Since sending my papers by post of October 13 that they are not saying not received ... and after many calls in Their services, the list of documents to be supplied ... is"&amp;" still missing something. And maybe nothing at the end ... to run away absolutely")</f>
        <v>Following a sick leave at the end of the CDD contract ... I ask for portability ... Since sending my papers by post of October 13 that they are not saying not received ... and after many calls in Their services, the list of documents to be supplied ... is still missing something. And maybe nothing at the end ... to run away absolutely</v>
      </c>
    </row>
    <row r="3579" ht="15.75" customHeight="1">
      <c r="A3579" s="1" t="s">
        <v>1434</v>
      </c>
      <c r="B3579" s="1">
        <v>1.0</v>
      </c>
      <c r="C3579" s="1" t="s">
        <v>8484</v>
      </c>
      <c r="D3579" s="1" t="s">
        <v>8485</v>
      </c>
      <c r="E3579" s="1" t="s">
        <v>176</v>
      </c>
      <c r="F3579" s="1" t="s">
        <v>66</v>
      </c>
      <c r="G3579" s="1" t="str">
        <f>IFERROR(__xludf.DUMMYFUNCTION("GOOGLETRANSLATE(D3579,""fr"",""en"")"),"#VALUE!")</f>
        <v>#VALUE!</v>
      </c>
    </row>
    <row r="3580" ht="15.75" customHeight="1">
      <c r="A3580" s="1" t="s">
        <v>2371</v>
      </c>
      <c r="B3580" s="1">
        <v>2.0</v>
      </c>
      <c r="C3580" s="1" t="s">
        <v>8486</v>
      </c>
      <c r="D3580" s="1" t="s">
        <v>8487</v>
      </c>
      <c r="E3580" s="1" t="s">
        <v>21</v>
      </c>
      <c r="F3580" s="1" t="s">
        <v>11</v>
      </c>
      <c r="G3580" s="1" t="str">
        <f>IFERROR(__xludf.DUMMYFUNCTION("GOOGLETRANSLATE(D3580,""fr"",""en"")"),"#VALUE!")</f>
        <v>#VALUE!</v>
      </c>
    </row>
    <row r="3581" ht="15.75" customHeight="1">
      <c r="A3581" s="1" t="s">
        <v>2198</v>
      </c>
      <c r="B3581" s="1">
        <v>1.0</v>
      </c>
      <c r="C3581" s="1" t="s">
        <v>8488</v>
      </c>
      <c r="D3581" s="1" t="s">
        <v>8489</v>
      </c>
      <c r="E3581" s="1" t="s">
        <v>52</v>
      </c>
      <c r="F3581" s="1" t="s">
        <v>11</v>
      </c>
      <c r="G3581" s="1" t="str">
        <f>IFERROR(__xludf.DUMMYFUNCTION("GOOGLETRANSLATE(D3581,""fr"",""en"")"),"#VALUE!")</f>
        <v>#VALUE!</v>
      </c>
    </row>
    <row r="3582" ht="15.75" customHeight="1">
      <c r="A3582" s="1" t="s">
        <v>62</v>
      </c>
      <c r="B3582" s="1">
        <v>3.0</v>
      </c>
      <c r="C3582" s="1" t="s">
        <v>8490</v>
      </c>
      <c r="D3582" s="1" t="s">
        <v>8491</v>
      </c>
      <c r="E3582" s="1" t="s">
        <v>575</v>
      </c>
      <c r="F3582" s="1" t="s">
        <v>84</v>
      </c>
      <c r="G3582" s="1" t="str">
        <f>IFERROR(__xludf.DUMMYFUNCTION("GOOGLETRANSLATE(D3582,""fr"",""en"")"),"#VALUE!")</f>
        <v>#VALUE!</v>
      </c>
    </row>
    <row r="3583" ht="15.75" customHeight="1">
      <c r="A3583" s="1" t="s">
        <v>5338</v>
      </c>
      <c r="B3583" s="1">
        <v>3.0</v>
      </c>
      <c r="C3583" s="1" t="s">
        <v>8492</v>
      </c>
      <c r="D3583" s="1" t="s">
        <v>8493</v>
      </c>
      <c r="E3583" s="1" t="s">
        <v>29</v>
      </c>
      <c r="F3583" s="1" t="s">
        <v>30</v>
      </c>
      <c r="G3583" s="1" t="str">
        <f>IFERROR(__xludf.DUMMYFUNCTION("GOOGLETRANSLATE(D3583,""fr"",""en"")"),"#VALUE!")</f>
        <v>#VALUE!</v>
      </c>
    </row>
    <row r="3584" ht="15.75" customHeight="1">
      <c r="A3584" s="1" t="s">
        <v>424</v>
      </c>
      <c r="B3584" s="1">
        <v>4.0</v>
      </c>
      <c r="C3584" s="1" t="s">
        <v>8494</v>
      </c>
      <c r="D3584" s="1" t="s">
        <v>8495</v>
      </c>
      <c r="E3584" s="1" t="s">
        <v>21</v>
      </c>
      <c r="F3584" s="1" t="s">
        <v>11</v>
      </c>
      <c r="G3584" s="1" t="str">
        <f>IFERROR(__xludf.DUMMYFUNCTION("GOOGLETRANSLATE(D3584,""fr"",""en"")"),"#VALUE!")</f>
        <v>#VALUE!</v>
      </c>
    </row>
    <row r="3585" ht="15.75" customHeight="1">
      <c r="A3585" s="1" t="s">
        <v>388</v>
      </c>
      <c r="B3585" s="1">
        <v>5.0</v>
      </c>
      <c r="C3585" s="1" t="s">
        <v>8496</v>
      </c>
      <c r="D3585" s="1" t="s">
        <v>8497</v>
      </c>
      <c r="E3585" s="1" t="s">
        <v>614</v>
      </c>
      <c r="F3585" s="1" t="s">
        <v>30</v>
      </c>
      <c r="G3585" s="1" t="str">
        <f>IFERROR(__xludf.DUMMYFUNCTION("GOOGLETRANSLATE(D3585,""fr"",""en"")"),"#VALUE!")</f>
        <v>#VALUE!</v>
      </c>
    </row>
    <row r="3586" ht="15.75" customHeight="1">
      <c r="A3586" s="1" t="s">
        <v>352</v>
      </c>
      <c r="B3586" s="1">
        <v>5.0</v>
      </c>
      <c r="C3586" s="1" t="s">
        <v>8498</v>
      </c>
      <c r="D3586" s="1" t="s">
        <v>8499</v>
      </c>
      <c r="E3586" s="1" t="s">
        <v>21</v>
      </c>
      <c r="F3586" s="1" t="s">
        <v>11</v>
      </c>
      <c r="G3586" s="1" t="str">
        <f>IFERROR(__xludf.DUMMYFUNCTION("GOOGLETRANSLATE(D3586,""fr"",""en"")"),"#VALUE!")</f>
        <v>#VALUE!</v>
      </c>
    </row>
    <row r="3587" ht="15.75" customHeight="1">
      <c r="A3587" s="1" t="s">
        <v>667</v>
      </c>
      <c r="B3587" s="1">
        <v>1.0</v>
      </c>
      <c r="C3587" s="1" t="s">
        <v>8500</v>
      </c>
      <c r="D3587" s="1" t="s">
        <v>8501</v>
      </c>
      <c r="E3587" s="1" t="s">
        <v>47</v>
      </c>
      <c r="F3587" s="1" t="s">
        <v>118</v>
      </c>
      <c r="G3587" s="1" t="str">
        <f>IFERROR(__xludf.DUMMYFUNCTION("GOOGLETRANSLATE(D3587,""fr"",""en"")"),"#VALUE!")</f>
        <v>#VALUE!</v>
      </c>
    </row>
    <row r="3588" ht="15.75" customHeight="1">
      <c r="A3588" s="1" t="s">
        <v>1626</v>
      </c>
      <c r="B3588" s="1">
        <v>1.0</v>
      </c>
      <c r="C3588" s="1" t="s">
        <v>8502</v>
      </c>
      <c r="D3588" s="1" t="s">
        <v>8503</v>
      </c>
      <c r="E3588" s="1" t="s">
        <v>250</v>
      </c>
      <c r="F3588" s="1" t="s">
        <v>30</v>
      </c>
      <c r="G3588" s="1" t="str">
        <f>IFERROR(__xludf.DUMMYFUNCTION("GOOGLETRANSLATE(D3588,""fr"",""en"")"),"#VALUE!")</f>
        <v>#VALUE!</v>
      </c>
    </row>
    <row r="3589" ht="15.75" customHeight="1">
      <c r="A3589" s="1" t="s">
        <v>1879</v>
      </c>
      <c r="B3589" s="1">
        <v>5.0</v>
      </c>
      <c r="C3589" s="1" t="s">
        <v>8504</v>
      </c>
      <c r="D3589" s="1" t="s">
        <v>8505</v>
      </c>
      <c r="E3589" s="1" t="s">
        <v>21</v>
      </c>
      <c r="F3589" s="1" t="s">
        <v>11</v>
      </c>
      <c r="G3589" s="1" t="str">
        <f>IFERROR(__xludf.DUMMYFUNCTION("GOOGLETRANSLATE(D3589,""fr"",""en"")"),"#VALUE!")</f>
        <v>#VALUE!</v>
      </c>
    </row>
    <row r="3590" ht="15.75" customHeight="1">
      <c r="A3590" s="1" t="s">
        <v>3017</v>
      </c>
      <c r="B3590" s="1">
        <v>1.0</v>
      </c>
      <c r="C3590" s="1" t="s">
        <v>8506</v>
      </c>
      <c r="D3590" s="1" t="s">
        <v>8507</v>
      </c>
      <c r="E3590" s="1" t="s">
        <v>52</v>
      </c>
      <c r="F3590" s="1" t="s">
        <v>860</v>
      </c>
      <c r="G3590" s="1" t="str">
        <f>IFERROR(__xludf.DUMMYFUNCTION("GOOGLETRANSLATE(D3590,""fr"",""en"")"),"#VALUE!")</f>
        <v>#VALUE!</v>
      </c>
    </row>
    <row r="3591" ht="15.75" customHeight="1">
      <c r="A3591" s="1" t="s">
        <v>8508</v>
      </c>
      <c r="B3591" s="1">
        <v>1.0</v>
      </c>
      <c r="C3591" s="1" t="s">
        <v>8509</v>
      </c>
      <c r="D3591" s="1" t="s">
        <v>8510</v>
      </c>
      <c r="E3591" s="1" t="s">
        <v>117</v>
      </c>
      <c r="F3591" s="1" t="s">
        <v>118</v>
      </c>
      <c r="G3591" s="1" t="str">
        <f>IFERROR(__xludf.DUMMYFUNCTION("GOOGLETRANSLATE(D3591,""fr"",""en"")"),"#VALUE!")</f>
        <v>#VALUE!</v>
      </c>
    </row>
    <row r="3592" ht="15.75" customHeight="1">
      <c r="A3592" s="1" t="s">
        <v>2237</v>
      </c>
      <c r="B3592" s="1">
        <v>4.0</v>
      </c>
      <c r="C3592" s="1" t="s">
        <v>8511</v>
      </c>
      <c r="D3592" s="1" t="s">
        <v>8512</v>
      </c>
      <c r="E3592" s="1" t="s">
        <v>21</v>
      </c>
      <c r="F3592" s="1" t="s">
        <v>11</v>
      </c>
      <c r="G3592" s="1" t="str">
        <f>IFERROR(__xludf.DUMMYFUNCTION("GOOGLETRANSLATE(D3592,""fr"",""en"")"),"#VALUE!")</f>
        <v>#VALUE!</v>
      </c>
    </row>
    <row r="3593" ht="15.75" customHeight="1">
      <c r="A3593" s="1" t="s">
        <v>4432</v>
      </c>
      <c r="B3593" s="1">
        <v>1.0</v>
      </c>
      <c r="C3593" s="1" t="s">
        <v>8513</v>
      </c>
      <c r="D3593" s="1" t="s">
        <v>8514</v>
      </c>
      <c r="E3593" s="1" t="s">
        <v>10</v>
      </c>
      <c r="F3593" s="1" t="s">
        <v>11</v>
      </c>
      <c r="G3593" s="1" t="str">
        <f>IFERROR(__xludf.DUMMYFUNCTION("GOOGLETRANSLATE(D3593,""fr"",""en"")"),"#VALUE!")</f>
        <v>#VALUE!</v>
      </c>
    </row>
    <row r="3594" ht="15.75" customHeight="1">
      <c r="A3594" s="1" t="s">
        <v>485</v>
      </c>
      <c r="B3594" s="1">
        <v>2.0</v>
      </c>
      <c r="C3594" s="1" t="s">
        <v>8515</v>
      </c>
      <c r="D3594" s="1" t="s">
        <v>8516</v>
      </c>
      <c r="E3594" s="1" t="s">
        <v>280</v>
      </c>
      <c r="F3594" s="1" t="s">
        <v>11</v>
      </c>
      <c r="G3594" s="1" t="str">
        <f>IFERROR(__xludf.DUMMYFUNCTION("GOOGLETRANSLATE(D3594,""fr"",""en"")"),"#VALUE!")</f>
        <v>#VALUE!</v>
      </c>
    </row>
    <row r="3595" ht="15.75" customHeight="1">
      <c r="A3595" s="1" t="s">
        <v>1062</v>
      </c>
      <c r="B3595" s="1">
        <v>4.0</v>
      </c>
      <c r="C3595" s="1" t="s">
        <v>8517</v>
      </c>
      <c r="D3595" s="1" t="s">
        <v>8518</v>
      </c>
      <c r="E3595" s="1" t="s">
        <v>10</v>
      </c>
      <c r="F3595" s="1" t="s">
        <v>11</v>
      </c>
      <c r="G3595" s="1" t="str">
        <f>IFERROR(__xludf.DUMMYFUNCTION("GOOGLETRANSLATE(D3595,""fr"",""en"")"),"#VALUE!")</f>
        <v>#VALUE!</v>
      </c>
    </row>
    <row r="3596" ht="15.75" customHeight="1">
      <c r="A3596" s="1" t="s">
        <v>1138</v>
      </c>
      <c r="B3596" s="1">
        <v>1.0</v>
      </c>
      <c r="C3596" s="1" t="s">
        <v>8519</v>
      </c>
      <c r="D3596" s="1" t="s">
        <v>8520</v>
      </c>
      <c r="E3596" s="1" t="s">
        <v>29</v>
      </c>
      <c r="F3596" s="1" t="s">
        <v>30</v>
      </c>
      <c r="G3596" s="1" t="str">
        <f>IFERROR(__xludf.DUMMYFUNCTION("GOOGLETRANSLATE(D3596,""fr"",""en"")"),"#VALUE!")</f>
        <v>#VALUE!</v>
      </c>
    </row>
    <row r="3597" ht="15.75" customHeight="1">
      <c r="A3597" s="1" t="s">
        <v>166</v>
      </c>
      <c r="B3597" s="1">
        <v>1.0</v>
      </c>
      <c r="C3597" s="1" t="s">
        <v>8521</v>
      </c>
      <c r="D3597" s="1" t="s">
        <v>8522</v>
      </c>
      <c r="E3597" s="1" t="s">
        <v>52</v>
      </c>
      <c r="F3597" s="1" t="s">
        <v>110</v>
      </c>
      <c r="G3597" s="1" t="str">
        <f>IFERROR(__xludf.DUMMYFUNCTION("GOOGLETRANSLATE(D3597,""fr"",""en"")"),"#VALUE!")</f>
        <v>#VALUE!</v>
      </c>
    </row>
    <row r="3598" ht="15.75" customHeight="1">
      <c r="A3598" s="1" t="s">
        <v>2255</v>
      </c>
      <c r="B3598" s="1">
        <v>1.0</v>
      </c>
      <c r="C3598" s="1" t="s">
        <v>8523</v>
      </c>
      <c r="D3598" s="1" t="s">
        <v>8524</v>
      </c>
      <c r="E3598" s="1" t="s">
        <v>250</v>
      </c>
      <c r="F3598" s="1" t="s">
        <v>30</v>
      </c>
      <c r="G3598" s="1" t="str">
        <f>IFERROR(__xludf.DUMMYFUNCTION("GOOGLETRANSLATE(D3598,""fr"",""en"")"),"#VALUE!")</f>
        <v>#VALUE!</v>
      </c>
    </row>
    <row r="3599" ht="15.75" customHeight="1">
      <c r="A3599" s="1" t="s">
        <v>1901</v>
      </c>
      <c r="B3599" s="1">
        <v>4.0</v>
      </c>
      <c r="C3599" s="1" t="s">
        <v>8525</v>
      </c>
      <c r="D3599" s="1" t="s">
        <v>8526</v>
      </c>
      <c r="E3599" s="1" t="s">
        <v>21</v>
      </c>
      <c r="F3599" s="1" t="s">
        <v>11</v>
      </c>
      <c r="G3599" s="1" t="str">
        <f>IFERROR(__xludf.DUMMYFUNCTION("GOOGLETRANSLATE(D3599,""fr"",""en"")"),"#VALUE!")</f>
        <v>#VALUE!</v>
      </c>
    </row>
    <row r="3600" ht="15.75" customHeight="1">
      <c r="A3600" s="1" t="s">
        <v>3129</v>
      </c>
      <c r="B3600" s="1">
        <v>4.0</v>
      </c>
      <c r="C3600" s="1" t="s">
        <v>8527</v>
      </c>
      <c r="D3600" s="1" t="s">
        <v>8528</v>
      </c>
      <c r="E3600" s="1" t="s">
        <v>21</v>
      </c>
      <c r="F3600" s="1" t="s">
        <v>11</v>
      </c>
      <c r="G3600" s="1" t="str">
        <f>IFERROR(__xludf.DUMMYFUNCTION("GOOGLETRANSLATE(D3600,""fr"",""en"")"),"#VALUE!")</f>
        <v>#VALUE!</v>
      </c>
    </row>
    <row r="3601" ht="15.75" customHeight="1">
      <c r="A3601" s="1" t="s">
        <v>338</v>
      </c>
      <c r="B3601" s="1">
        <v>2.0</v>
      </c>
      <c r="C3601" s="1" t="s">
        <v>8529</v>
      </c>
      <c r="D3601" s="1" t="s">
        <v>8530</v>
      </c>
      <c r="E3601" s="1" t="s">
        <v>10</v>
      </c>
      <c r="F3601" s="1" t="s">
        <v>11</v>
      </c>
      <c r="G3601" s="1" t="str">
        <f>IFERROR(__xludf.DUMMYFUNCTION("GOOGLETRANSLATE(D3601,""fr"",""en"")"),"#VALUE!")</f>
        <v>#VALUE!</v>
      </c>
    </row>
    <row r="3602" ht="15.75" customHeight="1">
      <c r="A3602" s="1" t="s">
        <v>1429</v>
      </c>
      <c r="B3602" s="1">
        <v>3.0</v>
      </c>
      <c r="C3602" s="1" t="s">
        <v>8531</v>
      </c>
      <c r="D3602" s="1" t="s">
        <v>8532</v>
      </c>
      <c r="E3602" s="1" t="s">
        <v>65</v>
      </c>
      <c r="F3602" s="1" t="s">
        <v>66</v>
      </c>
      <c r="G3602" s="1" t="str">
        <f>IFERROR(__xludf.DUMMYFUNCTION("GOOGLETRANSLATE(D3602,""fr"",""en"")"),"#VALUE!")</f>
        <v>#VALUE!</v>
      </c>
    </row>
    <row r="3603" ht="15.75" customHeight="1">
      <c r="A3603" s="1" t="s">
        <v>5925</v>
      </c>
      <c r="B3603" s="1">
        <v>1.0</v>
      </c>
      <c r="C3603" s="1" t="s">
        <v>8533</v>
      </c>
      <c r="D3603" s="1" t="s">
        <v>8534</v>
      </c>
      <c r="E3603" s="1" t="s">
        <v>43</v>
      </c>
      <c r="F3603" s="1" t="s">
        <v>30</v>
      </c>
      <c r="G3603" s="1" t="str">
        <f>IFERROR(__xludf.DUMMYFUNCTION("GOOGLETRANSLATE(D3603,""fr"",""en"")"),"#VALUE!")</f>
        <v>#VALUE!</v>
      </c>
    </row>
    <row r="3604" ht="15.75" customHeight="1">
      <c r="A3604" s="1" t="s">
        <v>3180</v>
      </c>
      <c r="B3604" s="1">
        <v>1.0</v>
      </c>
      <c r="C3604" s="1" t="s">
        <v>8535</v>
      </c>
      <c r="D3604" s="1" t="s">
        <v>8536</v>
      </c>
      <c r="E3604" s="1" t="s">
        <v>43</v>
      </c>
      <c r="F3604" s="1" t="s">
        <v>30</v>
      </c>
      <c r="G3604" s="1" t="str">
        <f>IFERROR(__xludf.DUMMYFUNCTION("GOOGLETRANSLATE(D3604,""fr"",""en"")"),"#VALUE!")</f>
        <v>#VALUE!</v>
      </c>
    </row>
    <row r="3605" ht="15.75" customHeight="1">
      <c r="A3605" s="1" t="s">
        <v>1094</v>
      </c>
      <c r="B3605" s="1">
        <v>1.0</v>
      </c>
      <c r="C3605" s="1" t="s">
        <v>8537</v>
      </c>
      <c r="D3605" s="1" t="s">
        <v>8538</v>
      </c>
      <c r="E3605" s="1" t="s">
        <v>109</v>
      </c>
      <c r="F3605" s="1" t="s">
        <v>11</v>
      </c>
      <c r="G3605" s="1" t="str">
        <f>IFERROR(__xludf.DUMMYFUNCTION("GOOGLETRANSLATE(D3605,""fr"",""en"")"),"#VALUE!")</f>
        <v>#VALUE!</v>
      </c>
    </row>
    <row r="3606" ht="15.75" customHeight="1">
      <c r="A3606" s="1" t="s">
        <v>4248</v>
      </c>
      <c r="B3606" s="1">
        <v>1.0</v>
      </c>
      <c r="C3606" s="1" t="s">
        <v>8539</v>
      </c>
      <c r="D3606" s="1" t="s">
        <v>8540</v>
      </c>
      <c r="E3606" s="1" t="s">
        <v>355</v>
      </c>
      <c r="F3606" s="1" t="s">
        <v>110</v>
      </c>
      <c r="G3606" s="1" t="str">
        <f>IFERROR(__xludf.DUMMYFUNCTION("GOOGLETRANSLATE(D3606,""fr"",""en"")"),"#VALUE!")</f>
        <v>#VALUE!</v>
      </c>
    </row>
    <row r="3607" ht="15.75" customHeight="1">
      <c r="A3607" s="1" t="s">
        <v>220</v>
      </c>
      <c r="B3607" s="1">
        <v>5.0</v>
      </c>
      <c r="C3607" s="1" t="s">
        <v>8541</v>
      </c>
      <c r="D3607" s="1" t="s">
        <v>8542</v>
      </c>
      <c r="E3607" s="1" t="s">
        <v>21</v>
      </c>
      <c r="F3607" s="1" t="s">
        <v>11</v>
      </c>
      <c r="G3607" s="1" t="str">
        <f>IFERROR(__xludf.DUMMYFUNCTION("GOOGLETRANSLATE(D3607,""fr"",""en"")"),"#VALUE!")</f>
        <v>#VALUE!</v>
      </c>
    </row>
    <row r="3608" ht="15.75" customHeight="1">
      <c r="A3608" s="1" t="s">
        <v>707</v>
      </c>
      <c r="B3608" s="1">
        <v>1.0</v>
      </c>
      <c r="C3608" s="1" t="s">
        <v>8543</v>
      </c>
      <c r="D3608" s="1" t="s">
        <v>8544</v>
      </c>
      <c r="E3608" s="1" t="s">
        <v>65</v>
      </c>
      <c r="F3608" s="1" t="s">
        <v>66</v>
      </c>
      <c r="G3608" s="1" t="str">
        <f>IFERROR(__xludf.DUMMYFUNCTION("GOOGLETRANSLATE(D3608,""fr"",""en"")"),"#VALUE!")</f>
        <v>#VALUE!</v>
      </c>
    </row>
    <row r="3609" ht="15.75" customHeight="1">
      <c r="A3609" s="1" t="s">
        <v>3886</v>
      </c>
      <c r="B3609" s="1">
        <v>1.0</v>
      </c>
      <c r="C3609" s="1" t="s">
        <v>8545</v>
      </c>
      <c r="D3609" s="1" t="s">
        <v>8546</v>
      </c>
      <c r="E3609" s="1" t="s">
        <v>169</v>
      </c>
      <c r="F3609" s="1" t="s">
        <v>11</v>
      </c>
      <c r="G3609" s="1" t="str">
        <f>IFERROR(__xludf.DUMMYFUNCTION("GOOGLETRANSLATE(D3609,""fr"",""en"")"),"#VALUE!")</f>
        <v>#VALUE!</v>
      </c>
    </row>
    <row r="3610" ht="15.75" customHeight="1">
      <c r="A3610" s="1" t="s">
        <v>1135</v>
      </c>
      <c r="B3610" s="1">
        <v>3.0</v>
      </c>
      <c r="C3610" s="1" t="s">
        <v>8547</v>
      </c>
      <c r="D3610" s="1" t="s">
        <v>8548</v>
      </c>
      <c r="E3610" s="1" t="s">
        <v>10</v>
      </c>
      <c r="F3610" s="1" t="s">
        <v>11</v>
      </c>
      <c r="G3610" s="1" t="str">
        <f>IFERROR(__xludf.DUMMYFUNCTION("GOOGLETRANSLATE(D3610,""fr"",""en"")"),"#VALUE!")</f>
        <v>#VALUE!</v>
      </c>
    </row>
    <row r="3611" ht="15.75" customHeight="1">
      <c r="A3611" s="1" t="s">
        <v>4544</v>
      </c>
      <c r="B3611" s="1">
        <v>1.0</v>
      </c>
      <c r="C3611" s="1" t="s">
        <v>8549</v>
      </c>
      <c r="D3611" s="1" t="s">
        <v>8550</v>
      </c>
      <c r="E3611" s="1" t="s">
        <v>21</v>
      </c>
      <c r="F3611" s="1" t="s">
        <v>11</v>
      </c>
      <c r="G3611" s="1" t="str">
        <f>IFERROR(__xludf.DUMMYFUNCTION("GOOGLETRANSLATE(D3611,""fr"",""en"")"),"#VALUE!")</f>
        <v>#VALUE!</v>
      </c>
    </row>
    <row r="3612" ht="15.75" customHeight="1">
      <c r="A3612" s="1" t="s">
        <v>380</v>
      </c>
      <c r="B3612" s="1">
        <v>5.0</v>
      </c>
      <c r="C3612" s="1" t="s">
        <v>8551</v>
      </c>
      <c r="D3612" s="1" t="s">
        <v>8552</v>
      </c>
      <c r="E3612" s="1" t="s">
        <v>21</v>
      </c>
      <c r="F3612" s="1" t="s">
        <v>11</v>
      </c>
      <c r="G3612" s="1" t="str">
        <f>IFERROR(__xludf.DUMMYFUNCTION("GOOGLETRANSLATE(D3612,""fr"",""en"")"),"#VALUE!")</f>
        <v>#VALUE!</v>
      </c>
    </row>
    <row r="3613" ht="15.75" customHeight="1">
      <c r="A3613" s="1" t="s">
        <v>615</v>
      </c>
      <c r="B3613" s="1">
        <v>4.0</v>
      </c>
      <c r="C3613" s="1" t="s">
        <v>8553</v>
      </c>
      <c r="D3613" s="1" t="s">
        <v>8554</v>
      </c>
      <c r="E3613" s="1" t="s">
        <v>10</v>
      </c>
      <c r="F3613" s="1" t="s">
        <v>11</v>
      </c>
      <c r="G3613" s="1" t="str">
        <f>IFERROR(__xludf.DUMMYFUNCTION("GOOGLETRANSLATE(D3613,""fr"",""en"")"),"#VALUE!")</f>
        <v>#VALUE!</v>
      </c>
    </row>
    <row r="3614" ht="15.75" customHeight="1">
      <c r="A3614" s="1" t="s">
        <v>695</v>
      </c>
      <c r="B3614" s="1">
        <v>2.0</v>
      </c>
      <c r="C3614" s="1" t="s">
        <v>8555</v>
      </c>
      <c r="D3614" s="1" t="s">
        <v>8556</v>
      </c>
      <c r="E3614" s="1" t="s">
        <v>10</v>
      </c>
      <c r="F3614" s="1" t="s">
        <v>11</v>
      </c>
      <c r="G3614" s="1" t="str">
        <f>IFERROR(__xludf.DUMMYFUNCTION("GOOGLETRANSLATE(D3614,""fr"",""en"")"),"#VALUE!")</f>
        <v>#VALUE!</v>
      </c>
    </row>
    <row r="3615" ht="15.75" customHeight="1">
      <c r="A3615" s="1" t="s">
        <v>5149</v>
      </c>
      <c r="B3615" s="1">
        <v>3.0</v>
      </c>
      <c r="C3615" s="1" t="s">
        <v>8557</v>
      </c>
      <c r="D3615" s="1" t="s">
        <v>8558</v>
      </c>
      <c r="E3615" s="1" t="s">
        <v>10</v>
      </c>
      <c r="F3615" s="1" t="s">
        <v>11</v>
      </c>
      <c r="G3615" s="1" t="str">
        <f>IFERROR(__xludf.DUMMYFUNCTION("GOOGLETRANSLATE(D3615,""fr"",""en"")"),"#VALUE!")</f>
        <v>#VALUE!</v>
      </c>
    </row>
    <row r="3616" ht="15.75" customHeight="1">
      <c r="A3616" s="1" t="s">
        <v>8559</v>
      </c>
      <c r="B3616" s="1">
        <v>4.0</v>
      </c>
      <c r="C3616" s="1" t="s">
        <v>8560</v>
      </c>
      <c r="D3616" s="1" t="s">
        <v>8561</v>
      </c>
      <c r="E3616" s="1" t="s">
        <v>614</v>
      </c>
      <c r="F3616" s="1" t="s">
        <v>30</v>
      </c>
      <c r="G3616" s="1" t="str">
        <f>IFERROR(__xludf.DUMMYFUNCTION("GOOGLETRANSLATE(D3616,""fr"",""en"")"),"#VALUE!")</f>
        <v>#VALUE!</v>
      </c>
    </row>
    <row r="3617" ht="15.75" customHeight="1">
      <c r="A3617" s="1" t="s">
        <v>8562</v>
      </c>
      <c r="B3617" s="1">
        <v>1.0</v>
      </c>
      <c r="C3617" s="1" t="s">
        <v>8563</v>
      </c>
      <c r="D3617" s="1" t="s">
        <v>8564</v>
      </c>
      <c r="E3617" s="1" t="s">
        <v>355</v>
      </c>
      <c r="F3617" s="1" t="s">
        <v>110</v>
      </c>
      <c r="G3617" s="1" t="str">
        <f>IFERROR(__xludf.DUMMYFUNCTION("GOOGLETRANSLATE(D3617,""fr"",""en"")"),"#VALUE!")</f>
        <v>#VALUE!</v>
      </c>
    </row>
    <row r="3618" ht="15.75" customHeight="1">
      <c r="A3618" s="1" t="s">
        <v>3523</v>
      </c>
      <c r="B3618" s="1">
        <v>2.0</v>
      </c>
      <c r="C3618" s="1" t="s">
        <v>8565</v>
      </c>
      <c r="D3618" s="1" t="s">
        <v>8566</v>
      </c>
      <c r="E3618" s="1" t="s">
        <v>52</v>
      </c>
      <c r="F3618" s="1" t="s">
        <v>11</v>
      </c>
      <c r="G3618" s="1" t="str">
        <f>IFERROR(__xludf.DUMMYFUNCTION("GOOGLETRANSLATE(D3618,""fr"",""en"")"),"#VALUE!")</f>
        <v>#VALUE!</v>
      </c>
    </row>
    <row r="3619" ht="15.75" customHeight="1">
      <c r="A3619" s="1" t="s">
        <v>67</v>
      </c>
      <c r="B3619" s="1">
        <v>5.0</v>
      </c>
      <c r="C3619" s="1" t="s">
        <v>8567</v>
      </c>
      <c r="D3619" s="1" t="s">
        <v>8568</v>
      </c>
      <c r="E3619" s="1" t="s">
        <v>21</v>
      </c>
      <c r="F3619" s="1" t="s">
        <v>11</v>
      </c>
      <c r="G3619" s="1" t="str">
        <f>IFERROR(__xludf.DUMMYFUNCTION("GOOGLETRANSLATE(D3619,""fr"",""en"")"),"#VALUE!")</f>
        <v>#VALUE!</v>
      </c>
    </row>
    <row r="3620" ht="15.75" customHeight="1">
      <c r="A3620" s="1" t="s">
        <v>187</v>
      </c>
      <c r="B3620" s="1">
        <v>5.0</v>
      </c>
      <c r="C3620" s="1" t="s">
        <v>8569</v>
      </c>
      <c r="D3620" s="1" t="s">
        <v>8570</v>
      </c>
      <c r="E3620" s="1" t="s">
        <v>21</v>
      </c>
      <c r="F3620" s="1" t="s">
        <v>11</v>
      </c>
      <c r="G3620" s="1" t="str">
        <f>IFERROR(__xludf.DUMMYFUNCTION("GOOGLETRANSLATE(D3620,""fr"",""en"")"),"#VALUE!")</f>
        <v>#VALUE!</v>
      </c>
    </row>
    <row r="3621" ht="15.75" customHeight="1">
      <c r="A3621" s="1" t="s">
        <v>150</v>
      </c>
      <c r="B3621" s="1">
        <v>1.0</v>
      </c>
      <c r="C3621" s="1" t="s">
        <v>8571</v>
      </c>
      <c r="D3621" s="1" t="s">
        <v>8572</v>
      </c>
      <c r="E3621" s="1" t="s">
        <v>10</v>
      </c>
      <c r="F3621" s="1" t="s">
        <v>11</v>
      </c>
      <c r="G3621" s="1" t="str">
        <f>IFERROR(__xludf.DUMMYFUNCTION("GOOGLETRANSLATE(D3621,""fr"",""en"")"),"#VALUE!")</f>
        <v>#VALUE!</v>
      </c>
    </row>
    <row r="3622" ht="15.75" customHeight="1">
      <c r="A3622" s="1" t="s">
        <v>2117</v>
      </c>
      <c r="B3622" s="1">
        <v>1.0</v>
      </c>
      <c r="C3622" s="1" t="s">
        <v>8573</v>
      </c>
      <c r="D3622" s="1" t="s">
        <v>8574</v>
      </c>
      <c r="E3622" s="1" t="s">
        <v>21</v>
      </c>
      <c r="F3622" s="1" t="s">
        <v>11</v>
      </c>
      <c r="G3622" s="1" t="str">
        <f>IFERROR(__xludf.DUMMYFUNCTION("GOOGLETRANSLATE(D3622,""fr"",""en"")"),"#VALUE!")</f>
        <v>#VALUE!</v>
      </c>
    </row>
    <row r="3623" ht="15.75" customHeight="1">
      <c r="A3623" s="1" t="s">
        <v>643</v>
      </c>
      <c r="B3623" s="1">
        <v>5.0</v>
      </c>
      <c r="C3623" s="1" t="s">
        <v>8575</v>
      </c>
      <c r="D3623" s="1" t="s">
        <v>8576</v>
      </c>
      <c r="E3623" s="1" t="s">
        <v>10</v>
      </c>
      <c r="F3623" s="1" t="s">
        <v>11</v>
      </c>
      <c r="G3623" s="1" t="str">
        <f>IFERROR(__xludf.DUMMYFUNCTION("GOOGLETRANSLATE(D3623,""fr"",""en"")"),"#VALUE!")</f>
        <v>#VALUE!</v>
      </c>
    </row>
    <row r="3624" ht="15.75" customHeight="1">
      <c r="A3624" s="1" t="s">
        <v>217</v>
      </c>
      <c r="B3624" s="1">
        <v>1.0</v>
      </c>
      <c r="C3624" s="1" t="s">
        <v>8577</v>
      </c>
      <c r="D3624" s="1" t="s">
        <v>8578</v>
      </c>
      <c r="E3624" s="1" t="s">
        <v>109</v>
      </c>
      <c r="F3624" s="1" t="s">
        <v>11</v>
      </c>
      <c r="G3624" s="1" t="str">
        <f>IFERROR(__xludf.DUMMYFUNCTION("GOOGLETRANSLATE(D3624,""fr"",""en"")"),"#VALUE!")</f>
        <v>#VALUE!</v>
      </c>
    </row>
    <row r="3625" ht="15.75" customHeight="1">
      <c r="A3625" s="1" t="s">
        <v>1473</v>
      </c>
      <c r="B3625" s="1">
        <v>1.0</v>
      </c>
      <c r="C3625" s="1" t="s">
        <v>8579</v>
      </c>
      <c r="D3625" s="1" t="s">
        <v>8580</v>
      </c>
      <c r="E3625" s="1" t="s">
        <v>21</v>
      </c>
      <c r="F3625" s="1" t="s">
        <v>11</v>
      </c>
      <c r="G3625" s="1" t="str">
        <f>IFERROR(__xludf.DUMMYFUNCTION("GOOGLETRANSLATE(D3625,""fr"",""en"")"),"#VALUE!")</f>
        <v>#VALUE!</v>
      </c>
    </row>
    <row r="3626" ht="15.75" customHeight="1">
      <c r="A3626" s="1" t="s">
        <v>3711</v>
      </c>
      <c r="B3626" s="1">
        <v>5.0</v>
      </c>
      <c r="C3626" s="1" t="s">
        <v>8581</v>
      </c>
      <c r="D3626" s="1" t="s">
        <v>8582</v>
      </c>
      <c r="E3626" s="1" t="s">
        <v>614</v>
      </c>
      <c r="F3626" s="1" t="s">
        <v>30</v>
      </c>
      <c r="G3626" s="1" t="str">
        <f>IFERROR(__xludf.DUMMYFUNCTION("GOOGLETRANSLATE(D3626,""fr"",""en"")"),"#VALUE!")</f>
        <v>#VALUE!</v>
      </c>
    </row>
    <row r="3627" ht="15.75" customHeight="1">
      <c r="A3627" s="1" t="s">
        <v>8583</v>
      </c>
      <c r="B3627" s="1">
        <v>3.0</v>
      </c>
      <c r="C3627" s="1" t="s">
        <v>8584</v>
      </c>
      <c r="D3627" s="1" t="s">
        <v>8585</v>
      </c>
      <c r="E3627" s="1" t="s">
        <v>292</v>
      </c>
      <c r="F3627" s="1" t="s">
        <v>11</v>
      </c>
      <c r="G3627" s="1" t="str">
        <f>IFERROR(__xludf.DUMMYFUNCTION("GOOGLETRANSLATE(D3627,""fr"",""en"")"),"#VALUE!")</f>
        <v>#VALUE!</v>
      </c>
    </row>
    <row r="3628" ht="15.75" customHeight="1">
      <c r="A3628" s="1" t="s">
        <v>8586</v>
      </c>
      <c r="B3628" s="1">
        <v>2.0</v>
      </c>
      <c r="C3628" s="1" t="s">
        <v>8587</v>
      </c>
      <c r="D3628" s="1" t="s">
        <v>8588</v>
      </c>
      <c r="E3628" s="1" t="s">
        <v>280</v>
      </c>
      <c r="F3628" s="1" t="s">
        <v>11</v>
      </c>
      <c r="G3628" s="1" t="str">
        <f>IFERROR(__xludf.DUMMYFUNCTION("GOOGLETRANSLATE(D3628,""fr"",""en"")"),"#VALUE!")</f>
        <v>#VALUE!</v>
      </c>
    </row>
    <row r="3629" ht="15.75" customHeight="1">
      <c r="A3629" s="1" t="s">
        <v>4315</v>
      </c>
      <c r="B3629" s="1">
        <v>1.0</v>
      </c>
      <c r="C3629" s="1" t="s">
        <v>8589</v>
      </c>
      <c r="D3629" s="1" t="s">
        <v>8590</v>
      </c>
      <c r="E3629" s="1" t="s">
        <v>296</v>
      </c>
      <c r="F3629" s="1" t="s">
        <v>11</v>
      </c>
      <c r="G3629" s="1" t="str">
        <f>IFERROR(__xludf.DUMMYFUNCTION("GOOGLETRANSLATE(D3629,""fr"",""en"")"),"#VALUE!")</f>
        <v>#VALUE!</v>
      </c>
    </row>
    <row r="3630" ht="15.75" customHeight="1">
      <c r="A3630" s="1" t="s">
        <v>3330</v>
      </c>
      <c r="B3630" s="1">
        <v>5.0</v>
      </c>
      <c r="C3630" s="1" t="s">
        <v>8591</v>
      </c>
      <c r="D3630" s="1" t="s">
        <v>8592</v>
      </c>
      <c r="E3630" s="1" t="s">
        <v>65</v>
      </c>
      <c r="F3630" s="1" t="s">
        <v>66</v>
      </c>
      <c r="G3630" s="1" t="str">
        <f>IFERROR(__xludf.DUMMYFUNCTION("GOOGLETRANSLATE(D3630,""fr"",""en"")"),"#VALUE!")</f>
        <v>#VALUE!</v>
      </c>
    </row>
    <row r="3631" ht="15.75" customHeight="1">
      <c r="A3631" s="1" t="s">
        <v>615</v>
      </c>
      <c r="B3631" s="1">
        <v>5.0</v>
      </c>
      <c r="C3631" s="1" t="s">
        <v>8593</v>
      </c>
      <c r="D3631" s="1" t="s">
        <v>8594</v>
      </c>
      <c r="E3631" s="1" t="s">
        <v>10</v>
      </c>
      <c r="F3631" s="1" t="s">
        <v>11</v>
      </c>
      <c r="G3631" s="1" t="str">
        <f>IFERROR(__xludf.DUMMYFUNCTION("GOOGLETRANSLATE(D3631,""fr"",""en"")"),"#VALUE!")</f>
        <v>#VALUE!</v>
      </c>
    </row>
    <row r="3632" ht="15.75" customHeight="1">
      <c r="A3632" s="1" t="s">
        <v>2117</v>
      </c>
      <c r="B3632" s="1">
        <v>5.0</v>
      </c>
      <c r="C3632" s="1" t="s">
        <v>8595</v>
      </c>
      <c r="D3632" s="1" t="s">
        <v>8596</v>
      </c>
      <c r="E3632" s="1" t="s">
        <v>448</v>
      </c>
      <c r="F3632" s="1" t="s">
        <v>84</v>
      </c>
      <c r="G3632" s="1" t="str">
        <f>IFERROR(__xludf.DUMMYFUNCTION("GOOGLETRANSLATE(D3632,""fr"",""en"")"),"#VALUE!")</f>
        <v>#VALUE!</v>
      </c>
    </row>
    <row r="3633" ht="15.75" customHeight="1">
      <c r="A3633" s="1" t="s">
        <v>2237</v>
      </c>
      <c r="B3633" s="1">
        <v>2.0</v>
      </c>
      <c r="C3633" s="1" t="s">
        <v>8597</v>
      </c>
      <c r="D3633" s="1" t="s">
        <v>8598</v>
      </c>
      <c r="E3633" s="1" t="s">
        <v>10</v>
      </c>
      <c r="F3633" s="1" t="s">
        <v>11</v>
      </c>
      <c r="G3633" s="1" t="str">
        <f>IFERROR(__xludf.DUMMYFUNCTION("GOOGLETRANSLATE(D3633,""fr"",""en"")"),"#VALUE!")</f>
        <v>#VALUE!</v>
      </c>
    </row>
    <row r="3634" ht="15.75" customHeight="1">
      <c r="A3634" s="1" t="s">
        <v>670</v>
      </c>
      <c r="B3634" s="1">
        <v>1.0</v>
      </c>
      <c r="C3634" s="1" t="s">
        <v>8599</v>
      </c>
      <c r="D3634" s="1" t="s">
        <v>8600</v>
      </c>
      <c r="E3634" s="1" t="s">
        <v>10</v>
      </c>
      <c r="F3634" s="1" t="s">
        <v>11</v>
      </c>
      <c r="G3634" s="1" t="str">
        <f>IFERROR(__xludf.DUMMYFUNCTION("GOOGLETRANSLATE(D3634,""fr"",""en"")"),"#VALUE!")</f>
        <v>#VALUE!</v>
      </c>
    </row>
    <row r="3635" ht="15.75" customHeight="1">
      <c r="A3635" s="1" t="s">
        <v>8601</v>
      </c>
      <c r="B3635" s="1">
        <v>2.0</v>
      </c>
      <c r="C3635" s="1" t="s">
        <v>8602</v>
      </c>
      <c r="D3635" s="1" t="s">
        <v>8603</v>
      </c>
      <c r="E3635" s="1" t="s">
        <v>273</v>
      </c>
      <c r="F3635" s="1" t="s">
        <v>110</v>
      </c>
      <c r="G3635" s="1" t="str">
        <f>IFERROR(__xludf.DUMMYFUNCTION("GOOGLETRANSLATE(D3635,""fr"",""en"")"),"#VALUE!")</f>
        <v>#VALUE!</v>
      </c>
    </row>
    <row r="3636" ht="15.75" customHeight="1">
      <c r="A3636" s="1" t="s">
        <v>4658</v>
      </c>
      <c r="B3636" s="1">
        <v>3.0</v>
      </c>
      <c r="C3636" s="1" t="s">
        <v>8604</v>
      </c>
      <c r="D3636" s="1" t="s">
        <v>8605</v>
      </c>
      <c r="E3636" s="1" t="s">
        <v>65</v>
      </c>
      <c r="F3636" s="1" t="s">
        <v>66</v>
      </c>
      <c r="G3636" s="1" t="str">
        <f>IFERROR(__xludf.DUMMYFUNCTION("GOOGLETRANSLATE(D3636,""fr"",""en"")"),"#VALUE!")</f>
        <v>#VALUE!</v>
      </c>
    </row>
    <row r="3637" ht="15.75" customHeight="1">
      <c r="A3637" s="1" t="s">
        <v>888</v>
      </c>
      <c r="B3637" s="1">
        <v>2.0</v>
      </c>
      <c r="C3637" s="1" t="s">
        <v>8606</v>
      </c>
      <c r="D3637" s="1" t="s">
        <v>8607</v>
      </c>
      <c r="E3637" s="1" t="s">
        <v>169</v>
      </c>
      <c r="F3637" s="1" t="s">
        <v>11</v>
      </c>
      <c r="G3637" s="1" t="str">
        <f>IFERROR(__xludf.DUMMYFUNCTION("GOOGLETRANSLATE(D3637,""fr"",""en"")"),"#VALUE!")</f>
        <v>#VALUE!</v>
      </c>
    </row>
    <row r="3638" ht="15.75" customHeight="1">
      <c r="A3638" s="1" t="s">
        <v>1741</v>
      </c>
      <c r="B3638" s="1">
        <v>4.0</v>
      </c>
      <c r="C3638" s="1" t="s">
        <v>8608</v>
      </c>
      <c r="D3638" s="1" t="s">
        <v>8609</v>
      </c>
      <c r="E3638" s="1" t="s">
        <v>176</v>
      </c>
      <c r="F3638" s="1" t="s">
        <v>66</v>
      </c>
      <c r="G3638" s="1" t="str">
        <f>IFERROR(__xludf.DUMMYFUNCTION("GOOGLETRANSLATE(D3638,""fr"",""en"")"),"#VALUE!")</f>
        <v>#VALUE!</v>
      </c>
    </row>
    <row r="3639" ht="15.75" customHeight="1">
      <c r="A3639" s="1" t="s">
        <v>4532</v>
      </c>
      <c r="B3639" s="1">
        <v>1.0</v>
      </c>
      <c r="C3639" s="1" t="s">
        <v>8610</v>
      </c>
      <c r="D3639" s="1" t="s">
        <v>8611</v>
      </c>
      <c r="E3639" s="1" t="s">
        <v>125</v>
      </c>
      <c r="F3639" s="1" t="s">
        <v>11</v>
      </c>
      <c r="G3639" s="1" t="str">
        <f>IFERROR(__xludf.DUMMYFUNCTION("GOOGLETRANSLATE(D3639,""fr"",""en"")"),"#VALUE!")</f>
        <v>#VALUE!</v>
      </c>
    </row>
    <row r="3640" ht="15.75" customHeight="1">
      <c r="A3640" s="1" t="s">
        <v>8612</v>
      </c>
      <c r="B3640" s="1">
        <v>4.0</v>
      </c>
      <c r="C3640" s="1" t="s">
        <v>8613</v>
      </c>
      <c r="D3640" s="1" t="s">
        <v>8614</v>
      </c>
      <c r="E3640" s="1" t="s">
        <v>423</v>
      </c>
      <c r="F3640" s="1" t="s">
        <v>30</v>
      </c>
      <c r="G3640" s="1" t="str">
        <f>IFERROR(__xludf.DUMMYFUNCTION("GOOGLETRANSLATE(D3640,""fr"",""en"")"),"#VALUE!")</f>
        <v>#VALUE!</v>
      </c>
    </row>
    <row r="3641" ht="15.75" customHeight="1">
      <c r="A3641" s="1" t="s">
        <v>1375</v>
      </c>
      <c r="B3641" s="1">
        <v>3.0</v>
      </c>
      <c r="C3641" s="1" t="s">
        <v>8615</v>
      </c>
      <c r="D3641" s="1" t="s">
        <v>8616</v>
      </c>
      <c r="E3641" s="1" t="s">
        <v>169</v>
      </c>
      <c r="F3641" s="1" t="s">
        <v>11</v>
      </c>
      <c r="G3641" s="1" t="str">
        <f>IFERROR(__xludf.DUMMYFUNCTION("GOOGLETRANSLATE(D3641,""fr"",""en"")"),"#VALUE!")</f>
        <v>#VALUE!</v>
      </c>
    </row>
    <row r="3642" ht="15.75" customHeight="1">
      <c r="A3642" s="1" t="s">
        <v>3606</v>
      </c>
      <c r="B3642" s="1">
        <v>2.0</v>
      </c>
      <c r="C3642" s="1" t="s">
        <v>8617</v>
      </c>
      <c r="D3642" s="1" t="s">
        <v>8618</v>
      </c>
      <c r="E3642" s="1" t="s">
        <v>125</v>
      </c>
      <c r="F3642" s="1" t="s">
        <v>110</v>
      </c>
      <c r="G3642" s="1" t="str">
        <f>IFERROR(__xludf.DUMMYFUNCTION("GOOGLETRANSLATE(D3642,""fr"",""en"")"),"#VALUE!")</f>
        <v>#VALUE!</v>
      </c>
    </row>
    <row r="3643" ht="15.75" customHeight="1">
      <c r="A3643" s="1" t="s">
        <v>85</v>
      </c>
      <c r="B3643" s="1">
        <v>1.0</v>
      </c>
      <c r="C3643" s="1" t="s">
        <v>8619</v>
      </c>
      <c r="D3643" s="1" t="s">
        <v>8620</v>
      </c>
      <c r="E3643" s="1" t="s">
        <v>10</v>
      </c>
      <c r="F3643" s="1" t="s">
        <v>11</v>
      </c>
      <c r="G3643" s="1" t="str">
        <f>IFERROR(__xludf.DUMMYFUNCTION("GOOGLETRANSLATE(D3643,""fr"",""en"")"),"#VALUE!")</f>
        <v>#VALUE!</v>
      </c>
    </row>
    <row r="3644" ht="15.75" customHeight="1">
      <c r="A3644" s="1" t="s">
        <v>1476</v>
      </c>
      <c r="B3644" s="1">
        <v>4.0</v>
      </c>
      <c r="C3644" s="1" t="s">
        <v>8621</v>
      </c>
      <c r="D3644" s="1" t="s">
        <v>8622</v>
      </c>
      <c r="E3644" s="1" t="s">
        <v>614</v>
      </c>
      <c r="F3644" s="1" t="s">
        <v>30</v>
      </c>
      <c r="G3644" s="1" t="str">
        <f>IFERROR(__xludf.DUMMYFUNCTION("GOOGLETRANSLATE(D3644,""fr"",""en"")"),"#VALUE!")</f>
        <v>#VALUE!</v>
      </c>
    </row>
    <row r="3645" ht="15.75" customHeight="1">
      <c r="A3645" s="1" t="s">
        <v>2929</v>
      </c>
      <c r="B3645" s="1">
        <v>5.0</v>
      </c>
      <c r="C3645" s="1" t="s">
        <v>8623</v>
      </c>
      <c r="D3645" s="1" t="s">
        <v>8624</v>
      </c>
      <c r="E3645" s="1" t="s">
        <v>21</v>
      </c>
      <c r="F3645" s="1" t="s">
        <v>11</v>
      </c>
      <c r="G3645" s="1" t="str">
        <f>IFERROR(__xludf.DUMMYFUNCTION("GOOGLETRANSLATE(D3645,""fr"",""en"")"),"#VALUE!")</f>
        <v>#VALUE!</v>
      </c>
    </row>
    <row r="3646" ht="15.75" customHeight="1">
      <c r="A3646" s="1" t="s">
        <v>647</v>
      </c>
      <c r="B3646" s="1">
        <v>5.0</v>
      </c>
      <c r="C3646" s="1" t="s">
        <v>8625</v>
      </c>
      <c r="D3646" s="1" t="s">
        <v>8626</v>
      </c>
      <c r="E3646" s="1" t="s">
        <v>10</v>
      </c>
      <c r="F3646" s="1" t="s">
        <v>11</v>
      </c>
      <c r="G3646" s="1" t="str">
        <f>IFERROR(__xludf.DUMMYFUNCTION("GOOGLETRANSLATE(D3646,""fr"",""en"")"),"#VALUE!")</f>
        <v>#VALUE!</v>
      </c>
    </row>
    <row r="3647" ht="15.75" customHeight="1">
      <c r="A3647" s="1" t="s">
        <v>664</v>
      </c>
      <c r="B3647" s="1">
        <v>1.0</v>
      </c>
      <c r="C3647" s="1" t="s">
        <v>8627</v>
      </c>
      <c r="D3647" s="1" t="s">
        <v>8628</v>
      </c>
      <c r="E3647" s="1" t="s">
        <v>10</v>
      </c>
      <c r="F3647" s="1" t="s">
        <v>11</v>
      </c>
      <c r="G3647" s="1" t="str">
        <f>IFERROR(__xludf.DUMMYFUNCTION("GOOGLETRANSLATE(D3647,""fr"",""en"")"),"#VALUE!")</f>
        <v>#VALUE!</v>
      </c>
    </row>
    <row r="3648" ht="15.75" customHeight="1">
      <c r="A3648" s="1" t="s">
        <v>520</v>
      </c>
      <c r="B3648" s="1">
        <v>2.0</v>
      </c>
      <c r="C3648" s="1" t="s">
        <v>8629</v>
      </c>
      <c r="D3648" s="1" t="s">
        <v>8630</v>
      </c>
      <c r="E3648" s="1" t="s">
        <v>292</v>
      </c>
      <c r="F3648" s="1" t="s">
        <v>11</v>
      </c>
      <c r="G3648" s="1" t="str">
        <f>IFERROR(__xludf.DUMMYFUNCTION("GOOGLETRANSLATE(D3648,""fr"",""en"")"),"#VALUE!")</f>
        <v>#VALUE!</v>
      </c>
    </row>
    <row r="3649" ht="15.75" customHeight="1">
      <c r="A3649" s="1" t="s">
        <v>284</v>
      </c>
      <c r="B3649" s="1">
        <v>4.0</v>
      </c>
      <c r="C3649" s="1" t="s">
        <v>8631</v>
      </c>
      <c r="D3649" s="1" t="s">
        <v>8632</v>
      </c>
      <c r="E3649" s="1" t="s">
        <v>484</v>
      </c>
      <c r="F3649" s="1" t="s">
        <v>118</v>
      </c>
      <c r="G3649" s="1" t="str">
        <f>IFERROR(__xludf.DUMMYFUNCTION("GOOGLETRANSLATE(D3649,""fr"",""en"")"),"#VALUE!")</f>
        <v>#VALUE!</v>
      </c>
    </row>
    <row r="3650" ht="15.75" customHeight="1">
      <c r="A3650" s="1" t="s">
        <v>1017</v>
      </c>
      <c r="B3650" s="1">
        <v>1.0</v>
      </c>
      <c r="C3650" s="1" t="s">
        <v>8633</v>
      </c>
      <c r="D3650" s="1" t="s">
        <v>8634</v>
      </c>
      <c r="E3650" s="1" t="s">
        <v>47</v>
      </c>
      <c r="F3650" s="1" t="s">
        <v>48</v>
      </c>
      <c r="G3650" s="1" t="str">
        <f>IFERROR(__xludf.DUMMYFUNCTION("GOOGLETRANSLATE(D3650,""fr"",""en"")"),"#VALUE!")</f>
        <v>#VALUE!</v>
      </c>
    </row>
    <row r="3651" ht="15.75" customHeight="1">
      <c r="A3651" s="1" t="s">
        <v>6827</v>
      </c>
      <c r="B3651" s="1">
        <v>1.0</v>
      </c>
      <c r="C3651" s="1" t="s">
        <v>8635</v>
      </c>
      <c r="D3651" s="1" t="s">
        <v>8636</v>
      </c>
      <c r="E3651" s="1" t="s">
        <v>109</v>
      </c>
      <c r="F3651" s="1" t="s">
        <v>110</v>
      </c>
      <c r="G3651" s="1" t="str">
        <f>IFERROR(__xludf.DUMMYFUNCTION("GOOGLETRANSLATE(D3651,""fr"",""en"")"),"#VALUE!")</f>
        <v>#VALUE!</v>
      </c>
    </row>
    <row r="3652" ht="15.75" customHeight="1">
      <c r="A3652" s="1" t="s">
        <v>1830</v>
      </c>
      <c r="B3652" s="1">
        <v>5.0</v>
      </c>
      <c r="C3652" s="1" t="s">
        <v>8637</v>
      </c>
      <c r="D3652" s="1" t="s">
        <v>8638</v>
      </c>
      <c r="E3652" s="1" t="s">
        <v>34</v>
      </c>
      <c r="F3652" s="1" t="s">
        <v>30</v>
      </c>
      <c r="G3652" s="1" t="str">
        <f>IFERROR(__xludf.DUMMYFUNCTION("GOOGLETRANSLATE(D3652,""fr"",""en"")"),"#VALUE!")</f>
        <v>#VALUE!</v>
      </c>
    </row>
    <row r="3653" ht="15.75" customHeight="1">
      <c r="A3653" s="1" t="s">
        <v>3582</v>
      </c>
      <c r="B3653" s="1">
        <v>1.0</v>
      </c>
      <c r="C3653" s="1" t="s">
        <v>8639</v>
      </c>
      <c r="D3653" s="1" t="s">
        <v>8640</v>
      </c>
      <c r="E3653" s="1" t="s">
        <v>25</v>
      </c>
      <c r="F3653" s="1" t="s">
        <v>11</v>
      </c>
      <c r="G3653" s="1" t="str">
        <f>IFERROR(__xludf.DUMMYFUNCTION("GOOGLETRANSLATE(D3653,""fr"",""en"")"),"#VALUE!")</f>
        <v>#VALUE!</v>
      </c>
    </row>
    <row r="3654" ht="15.75" customHeight="1">
      <c r="A3654" s="1" t="s">
        <v>2222</v>
      </c>
      <c r="B3654" s="1">
        <v>1.0</v>
      </c>
      <c r="C3654" s="1" t="s">
        <v>8641</v>
      </c>
      <c r="D3654" s="1" t="s">
        <v>8642</v>
      </c>
      <c r="E3654" s="1" t="s">
        <v>52</v>
      </c>
      <c r="F3654" s="1" t="s">
        <v>48</v>
      </c>
      <c r="G3654" s="1" t="str">
        <f>IFERROR(__xludf.DUMMYFUNCTION("GOOGLETRANSLATE(D3654,""fr"",""en"")"),"#VALUE!")</f>
        <v>#VALUE!</v>
      </c>
    </row>
    <row r="3655" ht="15.75" customHeight="1">
      <c r="A3655" s="1" t="s">
        <v>8643</v>
      </c>
      <c r="B3655" s="1">
        <v>2.0</v>
      </c>
      <c r="C3655" s="1" t="s">
        <v>8644</v>
      </c>
      <c r="D3655" s="1" t="s">
        <v>8645</v>
      </c>
      <c r="E3655" s="1" t="s">
        <v>10</v>
      </c>
      <c r="F3655" s="1" t="s">
        <v>11</v>
      </c>
      <c r="G3655" s="1" t="str">
        <f>IFERROR(__xludf.DUMMYFUNCTION("GOOGLETRANSLATE(D3655,""fr"",""en"")"),"#VALUE!")</f>
        <v>#VALUE!</v>
      </c>
    </row>
    <row r="3656" ht="15.75" customHeight="1">
      <c r="A3656" s="1" t="s">
        <v>2135</v>
      </c>
      <c r="B3656" s="1">
        <v>5.0</v>
      </c>
      <c r="C3656" s="1" t="s">
        <v>8646</v>
      </c>
      <c r="D3656" s="1" t="s">
        <v>8647</v>
      </c>
      <c r="E3656" s="1" t="s">
        <v>10</v>
      </c>
      <c r="F3656" s="1" t="s">
        <v>11</v>
      </c>
      <c r="G3656" s="1" t="str">
        <f>IFERROR(__xludf.DUMMYFUNCTION("GOOGLETRANSLATE(D3656,""fr"",""en"")"),"#VALUE!")</f>
        <v>#VALUE!</v>
      </c>
    </row>
    <row r="3657" ht="15.75" customHeight="1">
      <c r="A3657" s="1" t="s">
        <v>40</v>
      </c>
      <c r="B3657" s="1">
        <v>4.0</v>
      </c>
      <c r="C3657" s="1" t="s">
        <v>8648</v>
      </c>
      <c r="D3657" s="1" t="s">
        <v>8649</v>
      </c>
      <c r="E3657" s="1" t="s">
        <v>176</v>
      </c>
      <c r="F3657" s="1" t="s">
        <v>66</v>
      </c>
      <c r="G3657" s="1" t="str">
        <f>IFERROR(__xludf.DUMMYFUNCTION("GOOGLETRANSLATE(D3657,""fr"",""en"")"),"#VALUE!")</f>
        <v>#VALUE!</v>
      </c>
    </row>
    <row r="3658" ht="15.75" customHeight="1">
      <c r="A3658" s="1" t="s">
        <v>8650</v>
      </c>
      <c r="B3658" s="1">
        <v>4.0</v>
      </c>
      <c r="C3658" s="1" t="s">
        <v>8651</v>
      </c>
      <c r="D3658" s="1" t="s">
        <v>8652</v>
      </c>
      <c r="E3658" s="1" t="s">
        <v>614</v>
      </c>
      <c r="F3658" s="1" t="s">
        <v>30</v>
      </c>
      <c r="G3658" s="1" t="str">
        <f>IFERROR(__xludf.DUMMYFUNCTION("GOOGLETRANSLATE(D3658,""fr"",""en"")"),"#VALUE!")</f>
        <v>#VALUE!</v>
      </c>
    </row>
    <row r="3659" ht="15.75" customHeight="1">
      <c r="A3659" s="1" t="s">
        <v>8653</v>
      </c>
      <c r="B3659" s="1">
        <v>1.0</v>
      </c>
      <c r="C3659" s="1" t="s">
        <v>8654</v>
      </c>
      <c r="D3659" s="1" t="s">
        <v>8655</v>
      </c>
      <c r="E3659" s="1" t="s">
        <v>10</v>
      </c>
      <c r="F3659" s="1" t="s">
        <v>11</v>
      </c>
      <c r="G3659" s="1" t="str">
        <f>IFERROR(__xludf.DUMMYFUNCTION("GOOGLETRANSLATE(D3659,""fr"",""en"")"),"#VALUE!")</f>
        <v>#VALUE!</v>
      </c>
    </row>
    <row r="3660" ht="15.75" customHeight="1">
      <c r="A3660" s="1" t="s">
        <v>1830</v>
      </c>
      <c r="B3660" s="1">
        <v>5.0</v>
      </c>
      <c r="C3660" s="1" t="s">
        <v>8656</v>
      </c>
      <c r="D3660" s="1" t="s">
        <v>8657</v>
      </c>
      <c r="E3660" s="1" t="s">
        <v>10</v>
      </c>
      <c r="F3660" s="1" t="s">
        <v>11</v>
      </c>
      <c r="G3660" s="1" t="str">
        <f>IFERROR(__xludf.DUMMYFUNCTION("GOOGLETRANSLATE(D3660,""fr"",""en"")"),"#VALUE!")</f>
        <v>#VALUE!</v>
      </c>
    </row>
    <row r="3661" ht="15.75" customHeight="1">
      <c r="A3661" s="1" t="s">
        <v>681</v>
      </c>
      <c r="B3661" s="1">
        <v>3.0</v>
      </c>
      <c r="C3661" s="1" t="s">
        <v>8658</v>
      </c>
      <c r="D3661" s="1" t="s">
        <v>8659</v>
      </c>
      <c r="E3661" s="1" t="s">
        <v>21</v>
      </c>
      <c r="F3661" s="1" t="s">
        <v>11</v>
      </c>
      <c r="G3661" s="1" t="str">
        <f>IFERROR(__xludf.DUMMYFUNCTION("GOOGLETRANSLATE(D3661,""fr"",""en"")"),"#VALUE!")</f>
        <v>#VALUE!</v>
      </c>
    </row>
    <row r="3662" ht="15.75" customHeight="1">
      <c r="A3662" s="1" t="s">
        <v>439</v>
      </c>
      <c r="B3662" s="1">
        <v>4.0</v>
      </c>
      <c r="C3662" s="1" t="s">
        <v>8660</v>
      </c>
      <c r="D3662" s="1" t="s">
        <v>8661</v>
      </c>
      <c r="E3662" s="1" t="s">
        <v>21</v>
      </c>
      <c r="F3662" s="1" t="s">
        <v>11</v>
      </c>
      <c r="G3662" s="1" t="str">
        <f>IFERROR(__xludf.DUMMYFUNCTION("GOOGLETRANSLATE(D3662,""fr"",""en"")"),"#VALUE!")</f>
        <v>#VALUE!</v>
      </c>
    </row>
    <row r="3663" ht="15.75" customHeight="1">
      <c r="A3663" s="1" t="s">
        <v>8662</v>
      </c>
      <c r="B3663" s="1">
        <v>1.0</v>
      </c>
      <c r="C3663" s="1" t="s">
        <v>8663</v>
      </c>
      <c r="D3663" s="1" t="s">
        <v>8664</v>
      </c>
      <c r="E3663" s="1" t="s">
        <v>169</v>
      </c>
      <c r="F3663" s="1" t="s">
        <v>11</v>
      </c>
      <c r="G3663" s="1" t="str">
        <f>IFERROR(__xludf.DUMMYFUNCTION("GOOGLETRANSLATE(D3663,""fr"",""en"")"),"#VALUE!")</f>
        <v>#VALUE!</v>
      </c>
    </row>
    <row r="3664" ht="15.75" customHeight="1">
      <c r="A3664" s="1" t="s">
        <v>8665</v>
      </c>
      <c r="B3664" s="1">
        <v>5.0</v>
      </c>
      <c r="C3664" s="1" t="s">
        <v>8666</v>
      </c>
      <c r="D3664" s="1" t="s">
        <v>8667</v>
      </c>
      <c r="E3664" s="1" t="s">
        <v>21</v>
      </c>
      <c r="F3664" s="1" t="s">
        <v>11</v>
      </c>
      <c r="G3664" s="1" t="str">
        <f>IFERROR(__xludf.DUMMYFUNCTION("GOOGLETRANSLATE(D3664,""fr"",""en"")"),"#VALUE!")</f>
        <v>#VALUE!</v>
      </c>
    </row>
    <row r="3665" ht="15.75" customHeight="1">
      <c r="A3665" s="1" t="s">
        <v>8668</v>
      </c>
      <c r="B3665" s="1">
        <v>5.0</v>
      </c>
      <c r="C3665" s="1" t="s">
        <v>8669</v>
      </c>
      <c r="D3665" s="1" t="s">
        <v>8670</v>
      </c>
      <c r="E3665" s="1" t="s">
        <v>176</v>
      </c>
      <c r="F3665" s="1" t="s">
        <v>66</v>
      </c>
      <c r="G3665" s="1" t="str">
        <f>IFERROR(__xludf.DUMMYFUNCTION("GOOGLETRANSLATE(D3665,""fr"",""en"")"),"#VALUE!")</f>
        <v>#VALUE!</v>
      </c>
    </row>
    <row r="3666" ht="15.75" customHeight="1">
      <c r="A3666" s="1" t="s">
        <v>8671</v>
      </c>
      <c r="B3666" s="1">
        <v>2.0</v>
      </c>
      <c r="C3666" s="1" t="s">
        <v>8672</v>
      </c>
      <c r="D3666" s="1" t="s">
        <v>8673</v>
      </c>
      <c r="E3666" s="1" t="s">
        <v>614</v>
      </c>
      <c r="F3666" s="1" t="s">
        <v>30</v>
      </c>
      <c r="G3666" s="1" t="str">
        <f>IFERROR(__xludf.DUMMYFUNCTION("GOOGLETRANSLATE(D3666,""fr"",""en"")"),"#VALUE!")</f>
        <v>#VALUE!</v>
      </c>
    </row>
    <row r="3667" ht="15.75" customHeight="1">
      <c r="A3667" s="1" t="s">
        <v>3606</v>
      </c>
      <c r="B3667" s="1">
        <v>2.0</v>
      </c>
      <c r="C3667" s="1" t="s">
        <v>8674</v>
      </c>
      <c r="D3667" s="1" t="s">
        <v>8675</v>
      </c>
      <c r="E3667" s="1" t="s">
        <v>10</v>
      </c>
      <c r="F3667" s="1" t="s">
        <v>11</v>
      </c>
      <c r="G3667" s="1" t="str">
        <f>IFERROR(__xludf.DUMMYFUNCTION("GOOGLETRANSLATE(D3667,""fr"",""en"")"),"#VALUE!")</f>
        <v>#VALUE!</v>
      </c>
    </row>
    <row r="3668" ht="15.75" customHeight="1">
      <c r="A3668" s="1" t="s">
        <v>132</v>
      </c>
      <c r="B3668" s="1">
        <v>1.0</v>
      </c>
      <c r="C3668" s="1" t="s">
        <v>8676</v>
      </c>
      <c r="D3668" s="1" t="s">
        <v>8677</v>
      </c>
      <c r="E3668" s="1" t="s">
        <v>52</v>
      </c>
      <c r="F3668" s="1" t="s">
        <v>11</v>
      </c>
      <c r="G3668" s="1" t="str">
        <f>IFERROR(__xludf.DUMMYFUNCTION("GOOGLETRANSLATE(D3668,""fr"",""en"")"),"#VALUE!")</f>
        <v>#VALUE!</v>
      </c>
    </row>
    <row r="3669" ht="15.75" customHeight="1">
      <c r="A3669" s="1" t="s">
        <v>264</v>
      </c>
      <c r="B3669" s="1">
        <v>5.0</v>
      </c>
      <c r="C3669" s="1" t="s">
        <v>8678</v>
      </c>
      <c r="D3669" s="1" t="s">
        <v>8679</v>
      </c>
      <c r="E3669" s="1" t="s">
        <v>65</v>
      </c>
      <c r="F3669" s="1" t="s">
        <v>66</v>
      </c>
      <c r="G3669" s="1" t="str">
        <f>IFERROR(__xludf.DUMMYFUNCTION("GOOGLETRANSLATE(D3669,""fr"",""en"")"),"#VALUE!")</f>
        <v>#VALUE!</v>
      </c>
    </row>
    <row r="3670" ht="15.75" customHeight="1">
      <c r="A3670" s="1" t="s">
        <v>8680</v>
      </c>
      <c r="B3670" s="1">
        <v>1.0</v>
      </c>
      <c r="C3670" s="1" t="s">
        <v>8681</v>
      </c>
      <c r="D3670" s="1" t="s">
        <v>8682</v>
      </c>
      <c r="E3670" s="1" t="s">
        <v>292</v>
      </c>
      <c r="F3670" s="1" t="s">
        <v>11</v>
      </c>
      <c r="G3670" s="1" t="str">
        <f>IFERROR(__xludf.DUMMYFUNCTION("GOOGLETRANSLATE(D3670,""fr"",""en"")"),"#VALUE!")</f>
        <v>#VALUE!</v>
      </c>
    </row>
    <row r="3671" ht="15.75" customHeight="1">
      <c r="A3671" s="1" t="s">
        <v>8683</v>
      </c>
      <c r="B3671" s="1">
        <v>5.0</v>
      </c>
      <c r="C3671" s="1" t="s">
        <v>8684</v>
      </c>
      <c r="D3671" s="1" t="s">
        <v>8685</v>
      </c>
      <c r="E3671" s="1" t="s">
        <v>176</v>
      </c>
      <c r="F3671" s="1" t="s">
        <v>66</v>
      </c>
      <c r="G3671" s="1" t="str">
        <f>IFERROR(__xludf.DUMMYFUNCTION("GOOGLETRANSLATE(D3671,""fr"",""en"")"),"#VALUE!")</f>
        <v>#VALUE!</v>
      </c>
    </row>
    <row r="3672" ht="15.75" customHeight="1">
      <c r="A3672" s="1" t="s">
        <v>664</v>
      </c>
      <c r="B3672" s="1">
        <v>4.0</v>
      </c>
      <c r="C3672" s="1" t="s">
        <v>8686</v>
      </c>
      <c r="D3672" s="1" t="s">
        <v>8687</v>
      </c>
      <c r="E3672" s="1" t="s">
        <v>21</v>
      </c>
      <c r="F3672" s="1" t="s">
        <v>11</v>
      </c>
      <c r="G3672" s="1" t="str">
        <f>IFERROR(__xludf.DUMMYFUNCTION("GOOGLETRANSLATE(D3672,""fr"",""en"")"),"#VALUE!")</f>
        <v>#VALUE!</v>
      </c>
    </row>
    <row r="3673" ht="15.75" customHeight="1">
      <c r="A3673" s="1" t="s">
        <v>7370</v>
      </c>
      <c r="B3673" s="1">
        <v>1.0</v>
      </c>
      <c r="C3673" s="1" t="s">
        <v>8688</v>
      </c>
      <c r="D3673" s="1" t="s">
        <v>8689</v>
      </c>
      <c r="E3673" s="1" t="s">
        <v>575</v>
      </c>
      <c r="F3673" s="1" t="s">
        <v>84</v>
      </c>
      <c r="G3673" s="1" t="str">
        <f>IFERROR(__xludf.DUMMYFUNCTION("GOOGLETRANSLATE(D3673,""fr"",""en"")"),"#VALUE!")</f>
        <v>#VALUE!</v>
      </c>
    </row>
    <row r="3674" ht="15.75" customHeight="1">
      <c r="A3674" s="1" t="s">
        <v>896</v>
      </c>
      <c r="B3674" s="1">
        <v>1.0</v>
      </c>
      <c r="C3674" s="1" t="s">
        <v>8690</v>
      </c>
      <c r="D3674" s="1" t="s">
        <v>8691</v>
      </c>
      <c r="E3674" s="1" t="s">
        <v>296</v>
      </c>
      <c r="F3674" s="1" t="s">
        <v>110</v>
      </c>
      <c r="G3674" s="1" t="str">
        <f>IFERROR(__xludf.DUMMYFUNCTION("GOOGLETRANSLATE(D3674,""fr"",""en"")"),"#VALUE!")</f>
        <v>#VALUE!</v>
      </c>
    </row>
    <row r="3675" ht="15.75" customHeight="1">
      <c r="A3675" s="1" t="s">
        <v>1113</v>
      </c>
      <c r="B3675" s="1">
        <v>1.0</v>
      </c>
      <c r="C3675" s="1" t="s">
        <v>8692</v>
      </c>
      <c r="D3675" s="1" t="s">
        <v>8693</v>
      </c>
      <c r="E3675" s="1" t="s">
        <v>292</v>
      </c>
      <c r="F3675" s="1" t="s">
        <v>11</v>
      </c>
      <c r="G3675" s="1" t="str">
        <f>IFERROR(__xludf.DUMMYFUNCTION("GOOGLETRANSLATE(D3675,""fr"",""en"")"),"#VALUE!")</f>
        <v>#VALUE!</v>
      </c>
    </row>
    <row r="3676" ht="15.75" customHeight="1">
      <c r="A3676" s="1" t="s">
        <v>8694</v>
      </c>
      <c r="B3676" s="1">
        <v>1.0</v>
      </c>
      <c r="C3676" s="1" t="s">
        <v>8695</v>
      </c>
      <c r="D3676" s="1" t="s">
        <v>8696</v>
      </c>
      <c r="E3676" s="1" t="s">
        <v>3642</v>
      </c>
      <c r="F3676" s="1" t="s">
        <v>118</v>
      </c>
      <c r="G3676" s="1" t="str">
        <f>IFERROR(__xludf.DUMMYFUNCTION("GOOGLETRANSLATE(D3676,""fr"",""en"")"),"#VALUE!")</f>
        <v>#VALUE!</v>
      </c>
    </row>
    <row r="3677" ht="15.75" customHeight="1">
      <c r="A3677" s="1" t="s">
        <v>2809</v>
      </c>
      <c r="B3677" s="1">
        <v>2.0</v>
      </c>
      <c r="C3677" s="1" t="s">
        <v>8697</v>
      </c>
      <c r="D3677" s="1" t="s">
        <v>8698</v>
      </c>
      <c r="E3677" s="1" t="s">
        <v>280</v>
      </c>
      <c r="F3677" s="1" t="s">
        <v>11</v>
      </c>
      <c r="G3677" s="1" t="str">
        <f>IFERROR(__xludf.DUMMYFUNCTION("GOOGLETRANSLATE(D3677,""fr"",""en"")"),"#VALUE!")</f>
        <v>#VALUE!</v>
      </c>
    </row>
    <row r="3678" ht="15.75" customHeight="1">
      <c r="A3678" s="1" t="s">
        <v>1473</v>
      </c>
      <c r="B3678" s="1">
        <v>4.0</v>
      </c>
      <c r="C3678" s="1" t="s">
        <v>8699</v>
      </c>
      <c r="D3678" s="1" t="s">
        <v>8700</v>
      </c>
      <c r="E3678" s="1" t="s">
        <v>10</v>
      </c>
      <c r="F3678" s="1" t="s">
        <v>11</v>
      </c>
      <c r="G3678" s="1" t="str">
        <f>IFERROR(__xludf.DUMMYFUNCTION("GOOGLETRANSLATE(D3678,""fr"",""en"")"),"#VALUE!")</f>
        <v>#VALUE!</v>
      </c>
    </row>
    <row r="3679" ht="15.75" customHeight="1">
      <c r="A3679" s="1" t="s">
        <v>1870</v>
      </c>
      <c r="B3679" s="1">
        <v>1.0</v>
      </c>
      <c r="C3679" s="1" t="s">
        <v>8701</v>
      </c>
      <c r="D3679" s="1" t="s">
        <v>8702</v>
      </c>
      <c r="E3679" s="1" t="s">
        <v>169</v>
      </c>
      <c r="F3679" s="1" t="s">
        <v>11</v>
      </c>
      <c r="G3679" s="1" t="str">
        <f>IFERROR(__xludf.DUMMYFUNCTION("GOOGLETRANSLATE(D3679,""fr"",""en"")"),"#VALUE!")</f>
        <v>#VALUE!</v>
      </c>
    </row>
    <row r="3680" ht="15.75" customHeight="1">
      <c r="A3680" s="1" t="s">
        <v>5488</v>
      </c>
      <c r="B3680" s="1">
        <v>5.0</v>
      </c>
      <c r="C3680" s="1" t="s">
        <v>8703</v>
      </c>
      <c r="D3680" s="1" t="s">
        <v>8704</v>
      </c>
      <c r="E3680" s="1" t="s">
        <v>65</v>
      </c>
      <c r="F3680" s="1" t="s">
        <v>66</v>
      </c>
      <c r="G3680" s="1" t="str">
        <f>IFERROR(__xludf.DUMMYFUNCTION("GOOGLETRANSLATE(D3680,""fr"",""en"")"),"#VALUE!")</f>
        <v>#VALUE!</v>
      </c>
    </row>
    <row r="3681" ht="15.75" customHeight="1">
      <c r="A3681" s="1" t="s">
        <v>921</v>
      </c>
      <c r="B3681" s="1">
        <v>5.0</v>
      </c>
      <c r="C3681" s="1" t="s">
        <v>8705</v>
      </c>
      <c r="D3681" s="1" t="s">
        <v>8706</v>
      </c>
      <c r="E3681" s="1" t="s">
        <v>65</v>
      </c>
      <c r="F3681" s="1" t="s">
        <v>66</v>
      </c>
      <c r="G3681" s="1" t="str">
        <f>IFERROR(__xludf.DUMMYFUNCTION("GOOGLETRANSLATE(D3681,""fr"",""en"")"),"#VALUE!")</f>
        <v>#VALUE!</v>
      </c>
    </row>
    <row r="3682" ht="15.75" customHeight="1">
      <c r="A3682" s="1" t="s">
        <v>3124</v>
      </c>
      <c r="B3682" s="1">
        <v>3.0</v>
      </c>
      <c r="C3682" s="1" t="s">
        <v>8707</v>
      </c>
      <c r="D3682" s="1" t="s">
        <v>8708</v>
      </c>
      <c r="E3682" s="1" t="s">
        <v>296</v>
      </c>
      <c r="F3682" s="1" t="s">
        <v>110</v>
      </c>
      <c r="G3682" s="1" t="str">
        <f>IFERROR(__xludf.DUMMYFUNCTION("GOOGLETRANSLATE(D3682,""fr"",""en"")"),"#VALUE!")</f>
        <v>#VALUE!</v>
      </c>
    </row>
    <row r="3683" ht="15.75" customHeight="1">
      <c r="A3683" s="1" t="s">
        <v>569</v>
      </c>
      <c r="B3683" s="1">
        <v>5.0</v>
      </c>
      <c r="C3683" s="1" t="s">
        <v>8709</v>
      </c>
      <c r="D3683" s="1" t="s">
        <v>8710</v>
      </c>
      <c r="E3683" s="1" t="s">
        <v>10</v>
      </c>
      <c r="F3683" s="1" t="s">
        <v>11</v>
      </c>
      <c r="G3683" s="1" t="str">
        <f>IFERROR(__xludf.DUMMYFUNCTION("GOOGLETRANSLATE(D3683,""fr"",""en"")"),"#VALUE!")</f>
        <v>#VALUE!</v>
      </c>
    </row>
    <row r="3684" ht="15.75" customHeight="1">
      <c r="A3684" s="1" t="s">
        <v>150</v>
      </c>
      <c r="B3684" s="1">
        <v>5.0</v>
      </c>
      <c r="C3684" s="1" t="s">
        <v>8711</v>
      </c>
      <c r="D3684" s="1" t="s">
        <v>8712</v>
      </c>
      <c r="E3684" s="1" t="s">
        <v>10</v>
      </c>
      <c r="F3684" s="1" t="s">
        <v>11</v>
      </c>
      <c r="G3684" s="1" t="str">
        <f>IFERROR(__xludf.DUMMYFUNCTION("GOOGLETRANSLATE(D3684,""fr"",""en"")"),"#VALUE!")</f>
        <v>#VALUE!</v>
      </c>
    </row>
    <row r="3685" ht="15.75" customHeight="1">
      <c r="A3685" s="1" t="s">
        <v>1581</v>
      </c>
      <c r="B3685" s="1">
        <v>3.0</v>
      </c>
      <c r="C3685" s="1" t="s">
        <v>8713</v>
      </c>
      <c r="D3685" s="1" t="s">
        <v>8714</v>
      </c>
      <c r="E3685" s="1" t="s">
        <v>65</v>
      </c>
      <c r="F3685" s="1" t="s">
        <v>66</v>
      </c>
      <c r="G3685" s="1" t="str">
        <f>IFERROR(__xludf.DUMMYFUNCTION("GOOGLETRANSLATE(D3685,""fr"",""en"")"),"#VALUE!")</f>
        <v>#VALUE!</v>
      </c>
    </row>
    <row r="3686" ht="15.75" customHeight="1">
      <c r="A3686" s="1" t="s">
        <v>2854</v>
      </c>
      <c r="B3686" s="1">
        <v>4.0</v>
      </c>
      <c r="C3686" s="1" t="s">
        <v>8715</v>
      </c>
      <c r="D3686" s="1" t="s">
        <v>8716</v>
      </c>
      <c r="E3686" s="1" t="s">
        <v>65</v>
      </c>
      <c r="F3686" s="1" t="s">
        <v>66</v>
      </c>
      <c r="G3686" s="1" t="str">
        <f>IFERROR(__xludf.DUMMYFUNCTION("GOOGLETRANSLATE(D3686,""fr"",""en"")"),"#VALUE!")</f>
        <v>#VALUE!</v>
      </c>
    </row>
    <row r="3687" ht="15.75" customHeight="1">
      <c r="A3687" s="1" t="s">
        <v>4926</v>
      </c>
      <c r="B3687" s="1">
        <v>4.0</v>
      </c>
      <c r="C3687" s="1" t="s">
        <v>8717</v>
      </c>
      <c r="D3687" s="1" t="s">
        <v>8718</v>
      </c>
      <c r="E3687" s="1" t="s">
        <v>25</v>
      </c>
      <c r="F3687" s="1" t="s">
        <v>11</v>
      </c>
      <c r="G3687" s="1" t="str">
        <f>IFERROR(__xludf.DUMMYFUNCTION("GOOGLETRANSLATE(D3687,""fr"",""en"")"),"#VALUE!")</f>
        <v>#VALUE!</v>
      </c>
    </row>
    <row r="3688" ht="15.75" customHeight="1">
      <c r="A3688" s="1" t="s">
        <v>53</v>
      </c>
      <c r="B3688" s="1">
        <v>1.0</v>
      </c>
      <c r="C3688" s="1" t="s">
        <v>8719</v>
      </c>
      <c r="D3688" s="1" t="s">
        <v>8720</v>
      </c>
      <c r="E3688" s="1" t="s">
        <v>43</v>
      </c>
      <c r="F3688" s="1" t="s">
        <v>30</v>
      </c>
      <c r="G3688" s="1" t="str">
        <f>IFERROR(__xludf.DUMMYFUNCTION("GOOGLETRANSLATE(D3688,""fr"",""en"")"),"#VALUE!")</f>
        <v>#VALUE!</v>
      </c>
    </row>
    <row r="3689" ht="15.75" customHeight="1">
      <c r="A3689" s="1" t="s">
        <v>2076</v>
      </c>
      <c r="B3689" s="1">
        <v>5.0</v>
      </c>
      <c r="C3689" s="1" t="s">
        <v>8721</v>
      </c>
      <c r="D3689" s="1" t="s">
        <v>8722</v>
      </c>
      <c r="E3689" s="1" t="s">
        <v>65</v>
      </c>
      <c r="F3689" s="1" t="s">
        <v>66</v>
      </c>
      <c r="G3689" s="1" t="str">
        <f>IFERROR(__xludf.DUMMYFUNCTION("GOOGLETRANSLATE(D3689,""fr"",""en"")"),"#VALUE!")</f>
        <v>#VALUE!</v>
      </c>
    </row>
    <row r="3690" ht="15.75" customHeight="1">
      <c r="A3690" s="1" t="s">
        <v>2747</v>
      </c>
      <c r="B3690" s="1">
        <v>1.0</v>
      </c>
      <c r="C3690" s="1" t="s">
        <v>8723</v>
      </c>
      <c r="D3690" s="1" t="s">
        <v>8724</v>
      </c>
      <c r="E3690" s="1" t="s">
        <v>43</v>
      </c>
      <c r="F3690" s="1" t="s">
        <v>30</v>
      </c>
      <c r="G3690" s="1" t="str">
        <f>IFERROR(__xludf.DUMMYFUNCTION("GOOGLETRANSLATE(D3690,""fr"",""en"")"),"#VALUE!")</f>
        <v>#VALUE!</v>
      </c>
    </row>
    <row r="3691" ht="15.75" customHeight="1">
      <c r="A3691" s="1" t="s">
        <v>8725</v>
      </c>
      <c r="B3691" s="1">
        <v>2.0</v>
      </c>
      <c r="C3691" s="1" t="s">
        <v>8726</v>
      </c>
      <c r="D3691" s="1" t="s">
        <v>8727</v>
      </c>
      <c r="E3691" s="1" t="s">
        <v>280</v>
      </c>
      <c r="F3691" s="1" t="s">
        <v>11</v>
      </c>
      <c r="G3691" s="1" t="str">
        <f>IFERROR(__xludf.DUMMYFUNCTION("GOOGLETRANSLATE(D3691,""fr"",""en"")"),"#VALUE!")</f>
        <v>#VALUE!</v>
      </c>
    </row>
    <row r="3692" ht="15.75" customHeight="1">
      <c r="A3692" s="1" t="s">
        <v>7</v>
      </c>
      <c r="B3692" s="1">
        <v>1.0</v>
      </c>
      <c r="C3692" s="1" t="s">
        <v>8728</v>
      </c>
      <c r="D3692" s="1" t="s">
        <v>8729</v>
      </c>
      <c r="E3692" s="1" t="s">
        <v>52</v>
      </c>
      <c r="F3692" s="1" t="s">
        <v>11</v>
      </c>
      <c r="G3692" s="1" t="str">
        <f>IFERROR(__xludf.DUMMYFUNCTION("GOOGLETRANSLATE(D3692,""fr"",""en"")"),"#VALUE!")</f>
        <v>#VALUE!</v>
      </c>
    </row>
    <row r="3693" ht="15.75" customHeight="1">
      <c r="A3693" s="1" t="s">
        <v>2497</v>
      </c>
      <c r="B3693" s="1">
        <v>2.0</v>
      </c>
      <c r="C3693" s="1" t="s">
        <v>8730</v>
      </c>
      <c r="D3693" s="1" t="s">
        <v>8731</v>
      </c>
      <c r="E3693" s="1" t="s">
        <v>21</v>
      </c>
      <c r="F3693" s="1" t="s">
        <v>11</v>
      </c>
      <c r="G3693" s="1" t="str">
        <f>IFERROR(__xludf.DUMMYFUNCTION("GOOGLETRANSLATE(D3693,""fr"",""en"")"),"#VALUE!")</f>
        <v>#VALUE!</v>
      </c>
    </row>
    <row r="3694" ht="15.75" customHeight="1">
      <c r="A3694" s="1" t="s">
        <v>1065</v>
      </c>
      <c r="B3694" s="1">
        <v>5.0</v>
      </c>
      <c r="C3694" s="1" t="s">
        <v>8732</v>
      </c>
      <c r="D3694" s="1" t="s">
        <v>8733</v>
      </c>
      <c r="E3694" s="1" t="s">
        <v>21</v>
      </c>
      <c r="F3694" s="1" t="s">
        <v>11</v>
      </c>
      <c r="G3694" s="1" t="str">
        <f>IFERROR(__xludf.DUMMYFUNCTION("GOOGLETRANSLATE(D3694,""fr"",""en"")"),"#VALUE!")</f>
        <v>#VALUE!</v>
      </c>
    </row>
    <row r="3695" ht="15.75" customHeight="1">
      <c r="A3695" s="1" t="s">
        <v>1816</v>
      </c>
      <c r="B3695" s="1">
        <v>4.0</v>
      </c>
      <c r="C3695" s="1" t="s">
        <v>8734</v>
      </c>
      <c r="D3695" s="1" t="s">
        <v>8735</v>
      </c>
      <c r="E3695" s="1" t="s">
        <v>10</v>
      </c>
      <c r="F3695" s="1" t="s">
        <v>11</v>
      </c>
      <c r="G3695" s="1" t="str">
        <f>IFERROR(__xludf.DUMMYFUNCTION("GOOGLETRANSLATE(D3695,""fr"",""en"")"),"#VALUE!")</f>
        <v>#VALUE!</v>
      </c>
    </row>
    <row r="3696" ht="15.75" customHeight="1">
      <c r="A3696" s="1" t="s">
        <v>606</v>
      </c>
      <c r="B3696" s="1">
        <v>5.0</v>
      </c>
      <c r="C3696" s="1" t="s">
        <v>8736</v>
      </c>
      <c r="D3696" s="1" t="s">
        <v>8737</v>
      </c>
      <c r="E3696" s="1" t="s">
        <v>448</v>
      </c>
      <c r="F3696" s="1" t="s">
        <v>84</v>
      </c>
      <c r="G3696" s="1" t="str">
        <f>IFERROR(__xludf.DUMMYFUNCTION("GOOGLETRANSLATE(D3696,""fr"",""en"")"),"#VALUE!")</f>
        <v>#VALUE!</v>
      </c>
    </row>
    <row r="3697" ht="15.75" customHeight="1">
      <c r="A3697" s="1" t="s">
        <v>1324</v>
      </c>
      <c r="B3697" s="1">
        <v>4.0</v>
      </c>
      <c r="C3697" s="1" t="s">
        <v>8738</v>
      </c>
      <c r="D3697" s="1" t="s">
        <v>8739</v>
      </c>
      <c r="E3697" s="1" t="s">
        <v>10</v>
      </c>
      <c r="F3697" s="1" t="s">
        <v>11</v>
      </c>
      <c r="G3697" s="1" t="str">
        <f>IFERROR(__xludf.DUMMYFUNCTION("GOOGLETRANSLATE(D3697,""fr"",""en"")"),"#VALUE!")</f>
        <v>#VALUE!</v>
      </c>
    </row>
    <row r="3698" ht="15.75" customHeight="1">
      <c r="A3698" s="1" t="s">
        <v>1282</v>
      </c>
      <c r="B3698" s="1">
        <v>1.0</v>
      </c>
      <c r="C3698" s="1" t="s">
        <v>8740</v>
      </c>
      <c r="D3698" s="1" t="s">
        <v>8741</v>
      </c>
      <c r="E3698" s="1" t="s">
        <v>554</v>
      </c>
      <c r="F3698" s="1" t="s">
        <v>30</v>
      </c>
      <c r="G3698" s="1" t="str">
        <f>IFERROR(__xludf.DUMMYFUNCTION("GOOGLETRANSLATE(D3698,""fr"",""en"")"),"#VALUE!")</f>
        <v>#VALUE!</v>
      </c>
    </row>
    <row r="3699" ht="15.75" customHeight="1">
      <c r="A3699" s="1" t="s">
        <v>166</v>
      </c>
      <c r="B3699" s="1">
        <v>5.0</v>
      </c>
      <c r="C3699" s="1" t="s">
        <v>8742</v>
      </c>
      <c r="D3699" s="1" t="s">
        <v>8743</v>
      </c>
      <c r="E3699" s="1" t="s">
        <v>176</v>
      </c>
      <c r="F3699" s="1" t="s">
        <v>66</v>
      </c>
      <c r="G3699" s="1" t="str">
        <f>IFERROR(__xludf.DUMMYFUNCTION("GOOGLETRANSLATE(D3699,""fr"",""en"")"),"#VALUE!")</f>
        <v>#VALUE!</v>
      </c>
    </row>
    <row r="3700" ht="15.75" customHeight="1">
      <c r="A3700" s="1" t="s">
        <v>1282</v>
      </c>
      <c r="B3700" s="1">
        <v>1.0</v>
      </c>
      <c r="C3700" s="1" t="s">
        <v>8744</v>
      </c>
      <c r="D3700" s="1" t="s">
        <v>8745</v>
      </c>
      <c r="E3700" s="1" t="s">
        <v>226</v>
      </c>
      <c r="F3700" s="1" t="s">
        <v>110</v>
      </c>
      <c r="G3700" s="1" t="str">
        <f>IFERROR(__xludf.DUMMYFUNCTION("GOOGLETRANSLATE(D3700,""fr"",""en"")"),"#VALUE!")</f>
        <v>#VALUE!</v>
      </c>
    </row>
    <row r="3701" ht="15.75" customHeight="1">
      <c r="A3701" s="1" t="s">
        <v>1303</v>
      </c>
      <c r="B3701" s="1">
        <v>3.0</v>
      </c>
      <c r="C3701" s="1" t="s">
        <v>8746</v>
      </c>
      <c r="D3701" s="1" t="s">
        <v>8747</v>
      </c>
      <c r="E3701" s="1" t="s">
        <v>10</v>
      </c>
      <c r="F3701" s="1" t="s">
        <v>11</v>
      </c>
      <c r="G3701" s="1" t="str">
        <f>IFERROR(__xludf.DUMMYFUNCTION("GOOGLETRANSLATE(D3701,""fr"",""en"")"),"#VALUE!")</f>
        <v>#VALUE!</v>
      </c>
    </row>
    <row r="3702" ht="15.75" customHeight="1">
      <c r="A3702" s="1" t="s">
        <v>8748</v>
      </c>
      <c r="B3702" s="1">
        <v>3.0</v>
      </c>
      <c r="C3702" s="1" t="s">
        <v>8749</v>
      </c>
      <c r="D3702" s="1" t="s">
        <v>8750</v>
      </c>
      <c r="E3702" s="1" t="s">
        <v>273</v>
      </c>
      <c r="F3702" s="1" t="s">
        <v>110</v>
      </c>
      <c r="G3702" s="1" t="str">
        <f>IFERROR(__xludf.DUMMYFUNCTION("GOOGLETRANSLATE(D3702,""fr"",""en"")"),"#VALUE!")</f>
        <v>#VALUE!</v>
      </c>
    </row>
    <row r="3703" ht="15.75" customHeight="1">
      <c r="A3703" s="1" t="s">
        <v>8751</v>
      </c>
      <c r="B3703" s="1">
        <v>2.0</v>
      </c>
      <c r="C3703" s="1" t="s">
        <v>8752</v>
      </c>
      <c r="D3703" s="1" t="s">
        <v>8753</v>
      </c>
      <c r="E3703" s="1" t="s">
        <v>125</v>
      </c>
      <c r="F3703" s="1" t="s">
        <v>110</v>
      </c>
      <c r="G3703" s="1" t="str">
        <f>IFERROR(__xludf.DUMMYFUNCTION("GOOGLETRANSLATE(D3703,""fr"",""en"")"),"#VALUE!")</f>
        <v>#VALUE!</v>
      </c>
    </row>
    <row r="3704" ht="15.75" customHeight="1">
      <c r="A3704" s="1" t="s">
        <v>8754</v>
      </c>
      <c r="B3704" s="1">
        <v>2.0</v>
      </c>
      <c r="C3704" s="1" t="s">
        <v>8755</v>
      </c>
      <c r="D3704" s="1" t="s">
        <v>8756</v>
      </c>
      <c r="E3704" s="1" t="s">
        <v>296</v>
      </c>
      <c r="F3704" s="1" t="s">
        <v>11</v>
      </c>
      <c r="G3704" s="1" t="str">
        <f>IFERROR(__xludf.DUMMYFUNCTION("GOOGLETRANSLATE(D3704,""fr"",""en"")"),"#VALUE!")</f>
        <v>#VALUE!</v>
      </c>
    </row>
    <row r="3705" ht="15.75" customHeight="1">
      <c r="A3705" s="1" t="s">
        <v>2363</v>
      </c>
      <c r="B3705" s="1">
        <v>2.0</v>
      </c>
      <c r="C3705" s="1" t="s">
        <v>8757</v>
      </c>
      <c r="D3705" s="1" t="s">
        <v>8758</v>
      </c>
      <c r="E3705" s="1" t="s">
        <v>125</v>
      </c>
      <c r="F3705" s="1" t="s">
        <v>11</v>
      </c>
      <c r="G3705" s="1" t="str">
        <f>IFERROR(__xludf.DUMMYFUNCTION("GOOGLETRANSLATE(D3705,""fr"",""en"")"),"#VALUE!")</f>
        <v>#VALUE!</v>
      </c>
    </row>
    <row r="3706" ht="15.75" customHeight="1">
      <c r="A3706" s="1" t="s">
        <v>7468</v>
      </c>
      <c r="B3706" s="1">
        <v>1.0</v>
      </c>
      <c r="C3706" s="1" t="s">
        <v>8759</v>
      </c>
      <c r="D3706" s="1" t="s">
        <v>8760</v>
      </c>
      <c r="E3706" s="1" t="s">
        <v>21</v>
      </c>
      <c r="F3706" s="1" t="s">
        <v>11</v>
      </c>
      <c r="G3706" s="1" t="str">
        <f>IFERROR(__xludf.DUMMYFUNCTION("GOOGLETRANSLATE(D3706,""fr"",""en"")"),"#VALUE!")</f>
        <v>#VALUE!</v>
      </c>
    </row>
    <row r="3707" ht="15.75" customHeight="1">
      <c r="A3707" s="1" t="s">
        <v>1327</v>
      </c>
      <c r="B3707" s="1">
        <v>1.0</v>
      </c>
      <c r="C3707" s="1" t="s">
        <v>8761</v>
      </c>
      <c r="D3707" s="1" t="s">
        <v>8762</v>
      </c>
      <c r="E3707" s="1" t="s">
        <v>43</v>
      </c>
      <c r="F3707" s="1" t="s">
        <v>30</v>
      </c>
      <c r="G3707" s="1" t="str">
        <f>IFERROR(__xludf.DUMMYFUNCTION("GOOGLETRANSLATE(D3707,""fr"",""en"")"),"#VALUE!")</f>
        <v>#VALUE!</v>
      </c>
    </row>
    <row r="3708" ht="15.75" customHeight="1">
      <c r="A3708" s="1" t="s">
        <v>1110</v>
      </c>
      <c r="B3708" s="1">
        <v>5.0</v>
      </c>
      <c r="C3708" s="1" t="s">
        <v>8763</v>
      </c>
      <c r="D3708" s="1" t="s">
        <v>8764</v>
      </c>
      <c r="E3708" s="1" t="s">
        <v>21</v>
      </c>
      <c r="F3708" s="1" t="s">
        <v>11</v>
      </c>
      <c r="G3708" s="1" t="str">
        <f>IFERROR(__xludf.DUMMYFUNCTION("GOOGLETRANSLATE(D3708,""fr"",""en"")"),"#VALUE!")</f>
        <v>#VALUE!</v>
      </c>
    </row>
    <row r="3709" ht="15.75" customHeight="1">
      <c r="A3709" s="1" t="s">
        <v>1741</v>
      </c>
      <c r="B3709" s="1">
        <v>4.0</v>
      </c>
      <c r="C3709" s="1" t="s">
        <v>8765</v>
      </c>
      <c r="D3709" s="1" t="s">
        <v>8766</v>
      </c>
      <c r="E3709" s="1" t="s">
        <v>21</v>
      </c>
      <c r="F3709" s="1" t="s">
        <v>11</v>
      </c>
      <c r="G3709" s="1" t="str">
        <f>IFERROR(__xludf.DUMMYFUNCTION("GOOGLETRANSLATE(D3709,""fr"",""en"")"),"#VALUE!")</f>
        <v>#VALUE!</v>
      </c>
    </row>
    <row r="3710" ht="15.75" customHeight="1">
      <c r="A3710" s="1" t="s">
        <v>6115</v>
      </c>
      <c r="B3710" s="1">
        <v>2.0</v>
      </c>
      <c r="C3710" s="1" t="s">
        <v>8767</v>
      </c>
      <c r="D3710" s="1" t="s">
        <v>8768</v>
      </c>
      <c r="E3710" s="1" t="s">
        <v>125</v>
      </c>
      <c r="F3710" s="1" t="s">
        <v>11</v>
      </c>
      <c r="G3710" s="1" t="str">
        <f>IFERROR(__xludf.DUMMYFUNCTION("GOOGLETRANSLATE(D3710,""fr"",""en"")"),"#VALUE!")</f>
        <v>#VALUE!</v>
      </c>
    </row>
    <row r="3711" ht="15.75" customHeight="1">
      <c r="A3711" s="1" t="s">
        <v>2533</v>
      </c>
      <c r="B3711" s="1">
        <v>4.0</v>
      </c>
      <c r="C3711" s="1" t="s">
        <v>8769</v>
      </c>
      <c r="D3711" s="1" t="s">
        <v>8770</v>
      </c>
      <c r="E3711" s="1" t="s">
        <v>21</v>
      </c>
      <c r="F3711" s="1" t="s">
        <v>11</v>
      </c>
      <c r="G3711" s="1" t="str">
        <f>IFERROR(__xludf.DUMMYFUNCTION("GOOGLETRANSLATE(D3711,""fr"",""en"")"),"#VALUE!")</f>
        <v>#VALUE!</v>
      </c>
    </row>
    <row r="3712" ht="15.75" customHeight="1">
      <c r="A3712" s="1" t="s">
        <v>615</v>
      </c>
      <c r="B3712" s="1">
        <v>5.0</v>
      </c>
      <c r="C3712" s="1" t="s">
        <v>8771</v>
      </c>
      <c r="D3712" s="1" t="s">
        <v>8772</v>
      </c>
      <c r="E3712" s="1" t="s">
        <v>10</v>
      </c>
      <c r="F3712" s="1" t="s">
        <v>11</v>
      </c>
      <c r="G3712" s="1" t="str">
        <f>IFERROR(__xludf.DUMMYFUNCTION("GOOGLETRANSLATE(D3712,""fr"",""en"")"),"#VALUE!")</f>
        <v>#VALUE!</v>
      </c>
    </row>
    <row r="3713" ht="15.75" customHeight="1">
      <c r="A3713" s="1" t="s">
        <v>166</v>
      </c>
      <c r="B3713" s="1">
        <v>3.0</v>
      </c>
      <c r="C3713" s="1" t="s">
        <v>8773</v>
      </c>
      <c r="D3713" s="1" t="s">
        <v>8774</v>
      </c>
      <c r="E3713" s="1" t="s">
        <v>10</v>
      </c>
      <c r="F3713" s="1" t="s">
        <v>11</v>
      </c>
      <c r="G3713" s="1" t="str">
        <f>IFERROR(__xludf.DUMMYFUNCTION("GOOGLETRANSLATE(D3713,""fr"",""en"")"),"#VALUE!")</f>
        <v>#VALUE!</v>
      </c>
    </row>
    <row r="3714" ht="15.75" customHeight="1">
      <c r="A3714" s="1" t="s">
        <v>2120</v>
      </c>
      <c r="B3714" s="1">
        <v>1.0</v>
      </c>
      <c r="C3714" s="1" t="s">
        <v>8775</v>
      </c>
      <c r="D3714" s="1" t="s">
        <v>8776</v>
      </c>
      <c r="E3714" s="1" t="s">
        <v>21</v>
      </c>
      <c r="F3714" s="1" t="s">
        <v>11</v>
      </c>
      <c r="G3714" s="1" t="str">
        <f>IFERROR(__xludf.DUMMYFUNCTION("GOOGLETRANSLATE(D3714,""fr"",""en"")"),"#VALUE!")</f>
        <v>#VALUE!</v>
      </c>
    </row>
    <row r="3715" ht="15.75" customHeight="1">
      <c r="A3715" s="1" t="s">
        <v>670</v>
      </c>
      <c r="B3715" s="1">
        <v>1.0</v>
      </c>
      <c r="C3715" s="1" t="s">
        <v>8777</v>
      </c>
      <c r="D3715" s="1" t="s">
        <v>8778</v>
      </c>
      <c r="E3715" s="1" t="s">
        <v>250</v>
      </c>
      <c r="F3715" s="1" t="s">
        <v>30</v>
      </c>
      <c r="G3715" s="1" t="str">
        <f>IFERROR(__xludf.DUMMYFUNCTION("GOOGLETRANSLATE(D3715,""fr"",""en"")"),"#VALUE!")</f>
        <v>#VALUE!</v>
      </c>
    </row>
    <row r="3716" ht="15.75" customHeight="1">
      <c r="A3716" s="1" t="s">
        <v>141</v>
      </c>
      <c r="B3716" s="1">
        <v>1.0</v>
      </c>
      <c r="C3716" s="1" t="s">
        <v>8779</v>
      </c>
      <c r="D3716" s="1" t="s">
        <v>8780</v>
      </c>
      <c r="E3716" s="1" t="s">
        <v>176</v>
      </c>
      <c r="F3716" s="1" t="s">
        <v>66</v>
      </c>
      <c r="G3716" s="1" t="str">
        <f>IFERROR(__xludf.DUMMYFUNCTION("GOOGLETRANSLATE(D3716,""fr"",""en"")"),"#VALUE!")</f>
        <v>#VALUE!</v>
      </c>
    </row>
    <row r="3717" ht="15.75" customHeight="1">
      <c r="A3717" s="1" t="s">
        <v>3060</v>
      </c>
      <c r="B3717" s="1">
        <v>4.0</v>
      </c>
      <c r="C3717" s="1" t="s">
        <v>8781</v>
      </c>
      <c r="D3717" s="1" t="s">
        <v>8782</v>
      </c>
      <c r="E3717" s="1" t="s">
        <v>10</v>
      </c>
      <c r="F3717" s="1" t="s">
        <v>11</v>
      </c>
      <c r="G3717" s="1" t="str">
        <f>IFERROR(__xludf.DUMMYFUNCTION("GOOGLETRANSLATE(D3717,""fr"",""en"")"),"#VALUE!")</f>
        <v>#VALUE!</v>
      </c>
    </row>
    <row r="3718" ht="15.75" customHeight="1">
      <c r="A3718" s="1" t="s">
        <v>7386</v>
      </c>
      <c r="B3718" s="1">
        <v>4.0</v>
      </c>
      <c r="C3718" s="1" t="s">
        <v>8783</v>
      </c>
      <c r="D3718" s="1" t="s">
        <v>8784</v>
      </c>
      <c r="E3718" s="1" t="s">
        <v>10</v>
      </c>
      <c r="F3718" s="1" t="s">
        <v>11</v>
      </c>
      <c r="G3718" s="1" t="str">
        <f>IFERROR(__xludf.DUMMYFUNCTION("GOOGLETRANSLATE(D3718,""fr"",""en"")"),"#VALUE!")</f>
        <v>#VALUE!</v>
      </c>
    </row>
    <row r="3719" ht="15.75" customHeight="1">
      <c r="A3719" s="1" t="s">
        <v>716</v>
      </c>
      <c r="B3719" s="1">
        <v>1.0</v>
      </c>
      <c r="C3719" s="1" t="s">
        <v>8785</v>
      </c>
      <c r="D3719" s="1" t="s">
        <v>8786</v>
      </c>
      <c r="E3719" s="1" t="s">
        <v>250</v>
      </c>
      <c r="F3719" s="1" t="s">
        <v>30</v>
      </c>
      <c r="G3719" s="1" t="str">
        <f>IFERROR(__xludf.DUMMYFUNCTION("GOOGLETRANSLATE(D3719,""fr"",""en"")"),"#VALUE!")</f>
        <v>#VALUE!</v>
      </c>
    </row>
    <row r="3720" ht="15.75" customHeight="1">
      <c r="A3720" s="1" t="s">
        <v>638</v>
      </c>
      <c r="B3720" s="1">
        <v>5.0</v>
      </c>
      <c r="C3720" s="1" t="s">
        <v>8787</v>
      </c>
      <c r="D3720" s="1" t="s">
        <v>8788</v>
      </c>
      <c r="E3720" s="1" t="s">
        <v>21</v>
      </c>
      <c r="F3720" s="1" t="s">
        <v>11</v>
      </c>
      <c r="G3720" s="1" t="str">
        <f>IFERROR(__xludf.DUMMYFUNCTION("GOOGLETRANSLATE(D3720,""fr"",""en"")"),"#VALUE!")</f>
        <v>#VALUE!</v>
      </c>
    </row>
    <row r="3721" ht="15.75" customHeight="1">
      <c r="A3721" s="1" t="s">
        <v>2261</v>
      </c>
      <c r="B3721" s="1">
        <v>1.0</v>
      </c>
      <c r="C3721" s="1" t="s">
        <v>8789</v>
      </c>
      <c r="D3721" s="1" t="s">
        <v>8790</v>
      </c>
      <c r="E3721" s="1" t="s">
        <v>109</v>
      </c>
      <c r="F3721" s="1" t="s">
        <v>11</v>
      </c>
      <c r="G3721" s="1" t="str">
        <f>IFERROR(__xludf.DUMMYFUNCTION("GOOGLETRANSLATE(D3721,""fr"",""en"")"),"#VALUE!")</f>
        <v>#VALUE!</v>
      </c>
    </row>
    <row r="3722" ht="15.75" customHeight="1">
      <c r="A3722" s="1" t="s">
        <v>2106</v>
      </c>
      <c r="B3722" s="1">
        <v>4.0</v>
      </c>
      <c r="C3722" s="1" t="s">
        <v>8791</v>
      </c>
      <c r="D3722" s="1" t="s">
        <v>8792</v>
      </c>
      <c r="E3722" s="1" t="s">
        <v>10</v>
      </c>
      <c r="F3722" s="1" t="s">
        <v>11</v>
      </c>
      <c r="G3722" s="1" t="str">
        <f>IFERROR(__xludf.DUMMYFUNCTION("GOOGLETRANSLATE(D3722,""fr"",""en"")"),"#VALUE!")</f>
        <v>#VALUE!</v>
      </c>
    </row>
    <row r="3723" ht="15.75" customHeight="1">
      <c r="A3723" s="1" t="s">
        <v>8793</v>
      </c>
      <c r="B3723" s="1">
        <v>2.0</v>
      </c>
      <c r="C3723" s="1" t="s">
        <v>8794</v>
      </c>
      <c r="D3723" s="1" t="s">
        <v>8795</v>
      </c>
      <c r="E3723" s="1" t="s">
        <v>273</v>
      </c>
      <c r="F3723" s="1" t="s">
        <v>66</v>
      </c>
      <c r="G3723" s="1" t="str">
        <f>IFERROR(__xludf.DUMMYFUNCTION("GOOGLETRANSLATE(D3723,""fr"",""en"")"),"#VALUE!")</f>
        <v>#VALUE!</v>
      </c>
    </row>
    <row r="3724" ht="15.75" customHeight="1">
      <c r="A3724" s="1" t="s">
        <v>3627</v>
      </c>
      <c r="B3724" s="1">
        <v>2.0</v>
      </c>
      <c r="C3724" s="1" t="s">
        <v>8796</v>
      </c>
      <c r="D3724" s="1" t="s">
        <v>8797</v>
      </c>
      <c r="E3724" s="1" t="s">
        <v>25</v>
      </c>
      <c r="F3724" s="1" t="s">
        <v>110</v>
      </c>
      <c r="G3724" s="1" t="str">
        <f>IFERROR(__xludf.DUMMYFUNCTION("GOOGLETRANSLATE(D3724,""fr"",""en"")"),"#VALUE!")</f>
        <v>#VALUE!</v>
      </c>
    </row>
    <row r="3725" ht="15.75" customHeight="1">
      <c r="A3725" s="1" t="s">
        <v>1400</v>
      </c>
      <c r="B3725" s="1">
        <v>2.0</v>
      </c>
      <c r="C3725" s="1" t="s">
        <v>8798</v>
      </c>
      <c r="D3725" s="1" t="s">
        <v>8799</v>
      </c>
      <c r="E3725" s="1" t="s">
        <v>52</v>
      </c>
      <c r="F3725" s="1" t="s">
        <v>11</v>
      </c>
      <c r="G3725" s="1" t="str">
        <f>IFERROR(__xludf.DUMMYFUNCTION("GOOGLETRANSLATE(D3725,""fr"",""en"")"),"#VALUE!")</f>
        <v>#VALUE!</v>
      </c>
    </row>
    <row r="3726" ht="15.75" customHeight="1">
      <c r="A3726" s="1" t="s">
        <v>377</v>
      </c>
      <c r="B3726" s="1">
        <v>2.0</v>
      </c>
      <c r="C3726" s="1" t="s">
        <v>8800</v>
      </c>
      <c r="D3726" s="1" t="s">
        <v>8801</v>
      </c>
      <c r="E3726" s="1" t="s">
        <v>10</v>
      </c>
      <c r="F3726" s="1" t="s">
        <v>11</v>
      </c>
      <c r="G3726" s="1" t="str">
        <f>IFERROR(__xludf.DUMMYFUNCTION("GOOGLETRANSLATE(D3726,""fr"",""en"")"),"#VALUE!")</f>
        <v>#VALUE!</v>
      </c>
    </row>
    <row r="3727" ht="15.75" customHeight="1">
      <c r="A3727" s="1" t="s">
        <v>1434</v>
      </c>
      <c r="B3727" s="1">
        <v>4.0</v>
      </c>
      <c r="C3727" s="1" t="s">
        <v>8802</v>
      </c>
      <c r="D3727" s="1" t="s">
        <v>8803</v>
      </c>
      <c r="E3727" s="1" t="s">
        <v>103</v>
      </c>
      <c r="F3727" s="1" t="s">
        <v>48</v>
      </c>
      <c r="G3727" s="1" t="str">
        <f>IFERROR(__xludf.DUMMYFUNCTION("GOOGLETRANSLATE(D3727,""fr"",""en"")"),"#VALUE!")</f>
        <v>#VALUE!</v>
      </c>
    </row>
    <row r="3728" ht="15.75" customHeight="1">
      <c r="A3728" s="1" t="s">
        <v>5270</v>
      </c>
      <c r="B3728" s="1">
        <v>1.0</v>
      </c>
      <c r="C3728" s="1" t="s">
        <v>8804</v>
      </c>
      <c r="D3728" s="1" t="s">
        <v>8805</v>
      </c>
      <c r="E3728" s="1" t="s">
        <v>575</v>
      </c>
      <c r="F3728" s="1" t="s">
        <v>84</v>
      </c>
      <c r="G3728" s="1" t="str">
        <f>IFERROR(__xludf.DUMMYFUNCTION("GOOGLETRANSLATE(D3728,""fr"",""en"")"),"#VALUE!")</f>
        <v>#VALUE!</v>
      </c>
    </row>
    <row r="3729" ht="15.75" customHeight="1">
      <c r="A3729" s="1" t="s">
        <v>1065</v>
      </c>
      <c r="B3729" s="1">
        <v>3.0</v>
      </c>
      <c r="C3729" s="1" t="s">
        <v>8806</v>
      </c>
      <c r="D3729" s="1" t="s">
        <v>8807</v>
      </c>
      <c r="E3729" s="1" t="s">
        <v>10</v>
      </c>
      <c r="F3729" s="1" t="s">
        <v>11</v>
      </c>
      <c r="G3729" s="1" t="str">
        <f>IFERROR(__xludf.DUMMYFUNCTION("GOOGLETRANSLATE(D3729,""fr"",""en"")"),"#VALUE!")</f>
        <v>#VALUE!</v>
      </c>
    </row>
    <row r="3730" ht="15.75" customHeight="1">
      <c r="A3730" s="1" t="s">
        <v>132</v>
      </c>
      <c r="B3730" s="1">
        <v>1.0</v>
      </c>
      <c r="C3730" s="1" t="s">
        <v>8808</v>
      </c>
      <c r="D3730" s="1" t="s">
        <v>8809</v>
      </c>
      <c r="E3730" s="1" t="s">
        <v>73</v>
      </c>
      <c r="F3730" s="1" t="s">
        <v>30</v>
      </c>
      <c r="G3730" s="1" t="str">
        <f>IFERROR(__xludf.DUMMYFUNCTION("GOOGLETRANSLATE(D3730,""fr"",""en"")"),"#VALUE!")</f>
        <v>#VALUE!</v>
      </c>
    </row>
    <row r="3731" ht="15.75" customHeight="1">
      <c r="A3731" s="1" t="s">
        <v>786</v>
      </c>
      <c r="B3731" s="1">
        <v>1.0</v>
      </c>
      <c r="C3731" s="1" t="s">
        <v>8810</v>
      </c>
      <c r="D3731" s="1" t="s">
        <v>8811</v>
      </c>
      <c r="E3731" s="1" t="s">
        <v>25</v>
      </c>
      <c r="F3731" s="1" t="s">
        <v>110</v>
      </c>
      <c r="G3731" s="1" t="str">
        <f>IFERROR(__xludf.DUMMYFUNCTION("GOOGLETRANSLATE(D3731,""fr"",""en"")"),"#VALUE!")</f>
        <v>#VALUE!</v>
      </c>
    </row>
    <row r="3732" ht="15.75" customHeight="1">
      <c r="A3732" s="1" t="s">
        <v>2264</v>
      </c>
      <c r="B3732" s="1">
        <v>3.0</v>
      </c>
      <c r="C3732" s="1" t="s">
        <v>8812</v>
      </c>
      <c r="D3732" s="1" t="s">
        <v>8813</v>
      </c>
      <c r="E3732" s="1" t="s">
        <v>827</v>
      </c>
      <c r="F3732" s="1" t="s">
        <v>39</v>
      </c>
      <c r="G3732" s="1" t="str">
        <f>IFERROR(__xludf.DUMMYFUNCTION("GOOGLETRANSLATE(D3732,""fr"",""en"")"),"#VALUE!")</f>
        <v>#VALUE!</v>
      </c>
    </row>
    <row r="3733" ht="15.75" customHeight="1">
      <c r="A3733" s="1" t="s">
        <v>2812</v>
      </c>
      <c r="B3733" s="1">
        <v>3.0</v>
      </c>
      <c r="C3733" s="1" t="s">
        <v>8814</v>
      </c>
      <c r="D3733" s="1" t="s">
        <v>8815</v>
      </c>
      <c r="E3733" s="1" t="s">
        <v>484</v>
      </c>
      <c r="F3733" s="1" t="s">
        <v>30</v>
      </c>
      <c r="G3733" s="1" t="str">
        <f>IFERROR(__xludf.DUMMYFUNCTION("GOOGLETRANSLATE(D3733,""fr"",""en"")"),"#VALUE!")</f>
        <v>#VALUE!</v>
      </c>
    </row>
    <row r="3734" ht="15.75" customHeight="1">
      <c r="A3734" s="1" t="s">
        <v>8816</v>
      </c>
      <c r="B3734" s="1">
        <v>1.0</v>
      </c>
      <c r="C3734" s="1" t="s">
        <v>8817</v>
      </c>
      <c r="D3734" s="1" t="s">
        <v>8818</v>
      </c>
      <c r="E3734" s="1" t="s">
        <v>29</v>
      </c>
      <c r="F3734" s="1" t="s">
        <v>30</v>
      </c>
      <c r="G3734" s="1" t="str">
        <f>IFERROR(__xludf.DUMMYFUNCTION("GOOGLETRANSLATE(D3734,""fr"",""en"")"),"#VALUE!")</f>
        <v>#VALUE!</v>
      </c>
    </row>
    <row r="3735" ht="15.75" customHeight="1">
      <c r="A3735" s="1" t="s">
        <v>3312</v>
      </c>
      <c r="B3735" s="1">
        <v>5.0</v>
      </c>
      <c r="C3735" s="1" t="s">
        <v>8819</v>
      </c>
      <c r="D3735" s="1" t="s">
        <v>8820</v>
      </c>
      <c r="E3735" s="1" t="s">
        <v>10</v>
      </c>
      <c r="F3735" s="1" t="s">
        <v>11</v>
      </c>
      <c r="G3735" s="1" t="str">
        <f>IFERROR(__xludf.DUMMYFUNCTION("GOOGLETRANSLATE(D3735,""fr"",""en"")"),"#VALUE!")</f>
        <v>#VALUE!</v>
      </c>
    </row>
    <row r="3736" ht="15.75" customHeight="1">
      <c r="A3736" s="1" t="s">
        <v>6192</v>
      </c>
      <c r="B3736" s="1">
        <v>1.0</v>
      </c>
      <c r="C3736" s="1" t="s">
        <v>8821</v>
      </c>
      <c r="D3736" s="1" t="s">
        <v>8822</v>
      </c>
      <c r="E3736" s="1" t="s">
        <v>250</v>
      </c>
      <c r="F3736" s="1" t="s">
        <v>30</v>
      </c>
      <c r="G3736" s="1" t="str">
        <f>IFERROR(__xludf.DUMMYFUNCTION("GOOGLETRANSLATE(D3736,""fr"",""en"")"),"#VALUE!")</f>
        <v>#VALUE!</v>
      </c>
    </row>
    <row r="3737" ht="15.75" customHeight="1">
      <c r="A3737" s="1" t="s">
        <v>166</v>
      </c>
      <c r="B3737" s="1">
        <v>4.0</v>
      </c>
      <c r="C3737" s="1" t="s">
        <v>8823</v>
      </c>
      <c r="D3737" s="1" t="s">
        <v>8824</v>
      </c>
      <c r="E3737" s="1" t="s">
        <v>65</v>
      </c>
      <c r="F3737" s="1" t="s">
        <v>66</v>
      </c>
      <c r="G3737" s="1" t="str">
        <f>IFERROR(__xludf.DUMMYFUNCTION("GOOGLETRANSLATE(D3737,""fr"",""en"")"),"#VALUE!")</f>
        <v>#VALUE!</v>
      </c>
    </row>
    <row r="3738" ht="15.75" customHeight="1">
      <c r="A3738" s="1" t="s">
        <v>8825</v>
      </c>
      <c r="B3738" s="1">
        <v>2.0</v>
      </c>
      <c r="C3738" s="1" t="s">
        <v>8826</v>
      </c>
      <c r="D3738" s="1" t="s">
        <v>8827</v>
      </c>
      <c r="E3738" s="1" t="s">
        <v>176</v>
      </c>
      <c r="F3738" s="1" t="s">
        <v>66</v>
      </c>
      <c r="G3738" s="1" t="str">
        <f>IFERROR(__xludf.DUMMYFUNCTION("GOOGLETRANSLATE(D3738,""fr"",""en"")"),"#VALUE!")</f>
        <v>#VALUE!</v>
      </c>
    </row>
    <row r="3739" ht="15.75" customHeight="1">
      <c r="A3739" s="1" t="s">
        <v>367</v>
      </c>
      <c r="B3739" s="1">
        <v>5.0</v>
      </c>
      <c r="C3739" s="1" t="s">
        <v>8828</v>
      </c>
      <c r="D3739" s="1" t="s">
        <v>8829</v>
      </c>
      <c r="E3739" s="1" t="s">
        <v>10</v>
      </c>
      <c r="F3739" s="1" t="s">
        <v>11</v>
      </c>
      <c r="G3739" s="1" t="str">
        <f>IFERROR(__xludf.DUMMYFUNCTION("GOOGLETRANSLATE(D3739,""fr"",""en"")"),"#VALUE!")</f>
        <v>#VALUE!</v>
      </c>
    </row>
    <row r="3740" ht="15.75" customHeight="1">
      <c r="A3740" s="1" t="s">
        <v>2977</v>
      </c>
      <c r="B3740" s="1">
        <v>1.0</v>
      </c>
      <c r="C3740" s="1" t="s">
        <v>8830</v>
      </c>
      <c r="D3740" s="1" t="s">
        <v>8831</v>
      </c>
      <c r="E3740" s="1" t="s">
        <v>117</v>
      </c>
      <c r="F3740" s="1" t="s">
        <v>48</v>
      </c>
      <c r="G3740" s="1" t="str">
        <f>IFERROR(__xludf.DUMMYFUNCTION("GOOGLETRANSLATE(D3740,""fr"",""en"")"),"#VALUE!")</f>
        <v>#VALUE!</v>
      </c>
    </row>
    <row r="3741" ht="15.75" customHeight="1">
      <c r="A3741" s="1" t="s">
        <v>8832</v>
      </c>
      <c r="B3741" s="1">
        <v>1.0</v>
      </c>
      <c r="C3741" s="1" t="s">
        <v>8833</v>
      </c>
      <c r="D3741" s="1" t="s">
        <v>8834</v>
      </c>
      <c r="E3741" s="1" t="s">
        <v>169</v>
      </c>
      <c r="F3741" s="1" t="s">
        <v>110</v>
      </c>
      <c r="G3741" s="1" t="str">
        <f>IFERROR(__xludf.DUMMYFUNCTION("GOOGLETRANSLATE(D3741,""fr"",""en"")"),"#VALUE!")</f>
        <v>#VALUE!</v>
      </c>
    </row>
    <row r="3742" ht="15.75" customHeight="1">
      <c r="A3742" s="1" t="s">
        <v>1303</v>
      </c>
      <c r="B3742" s="1">
        <v>5.0</v>
      </c>
      <c r="C3742" s="1" t="s">
        <v>8835</v>
      </c>
      <c r="D3742" s="1" t="s">
        <v>8836</v>
      </c>
      <c r="E3742" s="1" t="s">
        <v>21</v>
      </c>
      <c r="F3742" s="1" t="s">
        <v>11</v>
      </c>
      <c r="G3742" s="1" t="str">
        <f>IFERROR(__xludf.DUMMYFUNCTION("GOOGLETRANSLATE(D3742,""fr"",""en"")"),"#VALUE!")</f>
        <v>#VALUE!</v>
      </c>
    </row>
    <row r="3743" ht="15.75" customHeight="1">
      <c r="A3743" s="1" t="s">
        <v>8665</v>
      </c>
      <c r="B3743" s="1">
        <v>3.0</v>
      </c>
      <c r="C3743" s="1" t="s">
        <v>8837</v>
      </c>
      <c r="D3743" s="1" t="s">
        <v>8838</v>
      </c>
      <c r="E3743" s="1" t="s">
        <v>614</v>
      </c>
      <c r="F3743" s="1" t="s">
        <v>30</v>
      </c>
      <c r="G3743" s="1" t="str">
        <f>IFERROR(__xludf.DUMMYFUNCTION("GOOGLETRANSLATE(D3743,""fr"",""en"")"),"#VALUE!")</f>
        <v>#VALUE!</v>
      </c>
    </row>
    <row r="3744" ht="15.75" customHeight="1">
      <c r="A3744" s="1" t="s">
        <v>6154</v>
      </c>
      <c r="B3744" s="1">
        <v>1.0</v>
      </c>
      <c r="C3744" s="1" t="s">
        <v>8839</v>
      </c>
      <c r="D3744" s="1" t="s">
        <v>8840</v>
      </c>
      <c r="E3744" s="1" t="s">
        <v>176</v>
      </c>
      <c r="F3744" s="1" t="s">
        <v>66</v>
      </c>
      <c r="G3744" s="1" t="str">
        <f>IFERROR(__xludf.DUMMYFUNCTION("GOOGLETRANSLATE(D3744,""fr"",""en"")"),"#VALUE!")</f>
        <v>#VALUE!</v>
      </c>
    </row>
    <row r="3745" ht="15.75" customHeight="1">
      <c r="A3745" s="1" t="s">
        <v>3747</v>
      </c>
      <c r="B3745" s="1">
        <v>2.0</v>
      </c>
      <c r="C3745" s="1" t="s">
        <v>8841</v>
      </c>
      <c r="D3745" s="1" t="s">
        <v>8842</v>
      </c>
      <c r="E3745" s="1" t="s">
        <v>125</v>
      </c>
      <c r="F3745" s="1" t="s">
        <v>11</v>
      </c>
      <c r="G3745" s="1" t="str">
        <f>IFERROR(__xludf.DUMMYFUNCTION("GOOGLETRANSLATE(D3745,""fr"",""en"")"),"#VALUE!")</f>
        <v>#VALUE!</v>
      </c>
    </row>
    <row r="3746" ht="15.75" customHeight="1">
      <c r="A3746" s="1" t="s">
        <v>391</v>
      </c>
      <c r="B3746" s="1">
        <v>4.0</v>
      </c>
      <c r="C3746" s="1" t="s">
        <v>8843</v>
      </c>
      <c r="D3746" s="1" t="s">
        <v>8844</v>
      </c>
      <c r="E3746" s="1" t="s">
        <v>10</v>
      </c>
      <c r="F3746" s="1" t="s">
        <v>11</v>
      </c>
      <c r="G3746" s="1" t="str">
        <f>IFERROR(__xludf.DUMMYFUNCTION("GOOGLETRANSLATE(D3746,""fr"",""en"")"),"#VALUE!")</f>
        <v>#VALUE!</v>
      </c>
    </row>
    <row r="3747" ht="15.75" customHeight="1">
      <c r="A3747" s="1" t="s">
        <v>255</v>
      </c>
      <c r="B3747" s="1">
        <v>5.0</v>
      </c>
      <c r="C3747" s="1" t="s">
        <v>8845</v>
      </c>
      <c r="D3747" s="1" t="s">
        <v>8846</v>
      </c>
      <c r="E3747" s="1" t="s">
        <v>10</v>
      </c>
      <c r="F3747" s="1" t="s">
        <v>11</v>
      </c>
      <c r="G3747" s="1" t="str">
        <f>IFERROR(__xludf.DUMMYFUNCTION("GOOGLETRANSLATE(D3747,""fr"",""en"")"),"#VALUE!")</f>
        <v>#VALUE!</v>
      </c>
    </row>
    <row r="3748" ht="15.75" customHeight="1">
      <c r="A3748" s="1" t="s">
        <v>866</v>
      </c>
      <c r="B3748" s="1">
        <v>4.0</v>
      </c>
      <c r="C3748" s="1" t="s">
        <v>8847</v>
      </c>
      <c r="D3748" s="1" t="s">
        <v>8848</v>
      </c>
      <c r="E3748" s="1" t="s">
        <v>21</v>
      </c>
      <c r="F3748" s="1" t="s">
        <v>11</v>
      </c>
      <c r="G3748" s="1" t="str">
        <f>IFERROR(__xludf.DUMMYFUNCTION("GOOGLETRANSLATE(D3748,""fr"",""en"")"),"#VALUE!")</f>
        <v>#VALUE!</v>
      </c>
    </row>
    <row r="3749" ht="15.75" customHeight="1">
      <c r="A3749" s="1" t="s">
        <v>3528</v>
      </c>
      <c r="B3749" s="1">
        <v>2.0</v>
      </c>
      <c r="C3749" s="1" t="s">
        <v>8849</v>
      </c>
      <c r="D3749" s="1" t="s">
        <v>8850</v>
      </c>
      <c r="E3749" s="1" t="s">
        <v>10</v>
      </c>
      <c r="F3749" s="1" t="s">
        <v>11</v>
      </c>
      <c r="G3749" s="1" t="str">
        <f>IFERROR(__xludf.DUMMYFUNCTION("GOOGLETRANSLATE(D3749,""fr"",""en"")"),"#VALUE!")</f>
        <v>#VALUE!</v>
      </c>
    </row>
    <row r="3750" ht="15.75" customHeight="1">
      <c r="A3750" s="1" t="s">
        <v>3132</v>
      </c>
      <c r="B3750" s="1">
        <v>2.0</v>
      </c>
      <c r="C3750" s="1" t="s">
        <v>8851</v>
      </c>
      <c r="D3750" s="1" t="s">
        <v>8852</v>
      </c>
      <c r="E3750" s="1" t="s">
        <v>10</v>
      </c>
      <c r="F3750" s="1" t="s">
        <v>11</v>
      </c>
      <c r="G3750" s="1" t="str">
        <f>IFERROR(__xludf.DUMMYFUNCTION("GOOGLETRANSLATE(D3750,""fr"",""en"")"),"#VALUE!")</f>
        <v>#VALUE!</v>
      </c>
    </row>
    <row r="3751" ht="15.75" customHeight="1">
      <c r="A3751" s="1" t="s">
        <v>3850</v>
      </c>
      <c r="B3751" s="1">
        <v>2.0</v>
      </c>
      <c r="C3751" s="1" t="s">
        <v>8853</v>
      </c>
      <c r="D3751" s="1" t="s">
        <v>8854</v>
      </c>
      <c r="E3751" s="1" t="s">
        <v>10</v>
      </c>
      <c r="F3751" s="1" t="s">
        <v>11</v>
      </c>
      <c r="G3751" s="1" t="str">
        <f>IFERROR(__xludf.DUMMYFUNCTION("GOOGLETRANSLATE(D3751,""fr"",""en"")"),"#VALUE!")</f>
        <v>#VALUE!</v>
      </c>
    </row>
    <row r="3752" ht="15.75" customHeight="1">
      <c r="A3752" s="1" t="s">
        <v>5290</v>
      </c>
      <c r="B3752" s="1">
        <v>3.0</v>
      </c>
      <c r="C3752" s="1" t="s">
        <v>8855</v>
      </c>
      <c r="D3752" s="1" t="s">
        <v>8856</v>
      </c>
      <c r="E3752" s="1" t="s">
        <v>10</v>
      </c>
      <c r="F3752" s="1" t="s">
        <v>11</v>
      </c>
      <c r="G3752" s="1" t="str">
        <f>IFERROR(__xludf.DUMMYFUNCTION("GOOGLETRANSLATE(D3752,""fr"",""en"")"),"#VALUE!")</f>
        <v>#VALUE!</v>
      </c>
    </row>
    <row r="3753" ht="15.75" customHeight="1">
      <c r="A3753" s="1" t="s">
        <v>8857</v>
      </c>
      <c r="B3753" s="1">
        <v>1.0</v>
      </c>
      <c r="C3753" s="1" t="s">
        <v>8858</v>
      </c>
      <c r="D3753" s="1" t="s">
        <v>8859</v>
      </c>
      <c r="E3753" s="1" t="s">
        <v>423</v>
      </c>
      <c r="F3753" s="1" t="s">
        <v>30</v>
      </c>
      <c r="G3753" s="1" t="str">
        <f>IFERROR(__xludf.DUMMYFUNCTION("GOOGLETRANSLATE(D3753,""fr"",""en"")"),"#VALUE!")</f>
        <v>#VALUE!</v>
      </c>
    </row>
    <row r="3754" ht="15.75" customHeight="1">
      <c r="A3754" s="1" t="s">
        <v>1062</v>
      </c>
      <c r="B3754" s="1">
        <v>5.0</v>
      </c>
      <c r="C3754" s="1" t="s">
        <v>8860</v>
      </c>
      <c r="D3754" s="1" t="s">
        <v>8861</v>
      </c>
      <c r="E3754" s="1" t="s">
        <v>21</v>
      </c>
      <c r="F3754" s="1" t="s">
        <v>11</v>
      </c>
      <c r="G3754" s="1" t="str">
        <f>IFERROR(__xludf.DUMMYFUNCTION("GOOGLETRANSLATE(D3754,""fr"",""en"")"),"#VALUE!")</f>
        <v>#VALUE!</v>
      </c>
    </row>
    <row r="3755" ht="15.75" customHeight="1">
      <c r="A3755" s="1" t="s">
        <v>320</v>
      </c>
      <c r="B3755" s="1">
        <v>2.0</v>
      </c>
      <c r="C3755" s="1" t="s">
        <v>8862</v>
      </c>
      <c r="D3755" s="1" t="s">
        <v>8863</v>
      </c>
      <c r="E3755" s="1" t="s">
        <v>10</v>
      </c>
      <c r="F3755" s="1" t="s">
        <v>11</v>
      </c>
      <c r="G3755" s="1" t="str">
        <f>IFERROR(__xludf.DUMMYFUNCTION("GOOGLETRANSLATE(D3755,""fr"",""en"")"),"#VALUE!")</f>
        <v>#VALUE!</v>
      </c>
    </row>
    <row r="3756" ht="15.75" customHeight="1">
      <c r="A3756" s="1" t="s">
        <v>352</v>
      </c>
      <c r="B3756" s="1">
        <v>3.0</v>
      </c>
      <c r="C3756" s="1" t="s">
        <v>8864</v>
      </c>
      <c r="D3756" s="1" t="s">
        <v>8865</v>
      </c>
      <c r="E3756" s="1" t="s">
        <v>484</v>
      </c>
      <c r="F3756" s="1" t="s">
        <v>30</v>
      </c>
      <c r="G3756" s="1" t="str">
        <f>IFERROR(__xludf.DUMMYFUNCTION("GOOGLETRANSLATE(D3756,""fr"",""en"")"),"#VALUE!")</f>
        <v>#VALUE!</v>
      </c>
    </row>
    <row r="3757" ht="15.75" customHeight="1">
      <c r="A3757" s="1" t="s">
        <v>8866</v>
      </c>
      <c r="B3757" s="1">
        <v>1.0</v>
      </c>
      <c r="C3757" s="1" t="s">
        <v>8867</v>
      </c>
      <c r="D3757" s="1" t="s">
        <v>8868</v>
      </c>
      <c r="E3757" s="1" t="s">
        <v>43</v>
      </c>
      <c r="F3757" s="1" t="s">
        <v>30</v>
      </c>
      <c r="G3757" s="1" t="str">
        <f>IFERROR(__xludf.DUMMYFUNCTION("GOOGLETRANSLATE(D3757,""fr"",""en"")"),"#VALUE!")</f>
        <v>#VALUE!</v>
      </c>
    </row>
    <row r="3758" ht="15.75" customHeight="1">
      <c r="A3758" s="1" t="s">
        <v>100</v>
      </c>
      <c r="B3758" s="1">
        <v>5.0</v>
      </c>
      <c r="C3758" s="1" t="s">
        <v>8869</v>
      </c>
      <c r="D3758" s="1" t="s">
        <v>8870</v>
      </c>
      <c r="E3758" s="1" t="s">
        <v>21</v>
      </c>
      <c r="F3758" s="1" t="s">
        <v>11</v>
      </c>
      <c r="G3758" s="1" t="str">
        <f>IFERROR(__xludf.DUMMYFUNCTION("GOOGLETRANSLATE(D3758,""fr"",""en"")"),"#VALUE!")</f>
        <v>#VALUE!</v>
      </c>
    </row>
    <row r="3759" ht="15.75" customHeight="1">
      <c r="A3759" s="1" t="s">
        <v>2162</v>
      </c>
      <c r="B3759" s="1">
        <v>2.0</v>
      </c>
      <c r="C3759" s="1" t="s">
        <v>8871</v>
      </c>
      <c r="D3759" s="1" t="s">
        <v>8872</v>
      </c>
      <c r="E3759" s="1" t="s">
        <v>25</v>
      </c>
      <c r="F3759" s="1" t="s">
        <v>11</v>
      </c>
      <c r="G3759" s="1" t="str">
        <f>IFERROR(__xludf.DUMMYFUNCTION("GOOGLETRANSLATE(D3759,""fr"",""en"")"),"#VALUE!")</f>
        <v>#VALUE!</v>
      </c>
    </row>
    <row r="3760" ht="15.75" customHeight="1">
      <c r="A3760" s="1" t="s">
        <v>12</v>
      </c>
      <c r="B3760" s="1">
        <v>5.0</v>
      </c>
      <c r="C3760" s="1" t="s">
        <v>8873</v>
      </c>
      <c r="D3760" s="1" t="s">
        <v>8874</v>
      </c>
      <c r="E3760" s="1" t="s">
        <v>21</v>
      </c>
      <c r="F3760" s="1" t="s">
        <v>11</v>
      </c>
      <c r="G3760" s="1" t="str">
        <f>IFERROR(__xludf.DUMMYFUNCTION("GOOGLETRANSLATE(D3760,""fr"",""en"")"),"#VALUE!")</f>
        <v>#VALUE!</v>
      </c>
    </row>
    <row r="3761" ht="15.75" customHeight="1">
      <c r="A3761" s="1" t="s">
        <v>2048</v>
      </c>
      <c r="B3761" s="1">
        <v>4.0</v>
      </c>
      <c r="C3761" s="1" t="s">
        <v>8875</v>
      </c>
      <c r="D3761" s="1" t="s">
        <v>8876</v>
      </c>
      <c r="E3761" s="1" t="s">
        <v>10</v>
      </c>
      <c r="F3761" s="1" t="s">
        <v>11</v>
      </c>
      <c r="G3761" s="1" t="str">
        <f>IFERROR(__xludf.DUMMYFUNCTION("GOOGLETRANSLATE(D3761,""fr"",""en"")"),"#VALUE!")</f>
        <v>#VALUE!</v>
      </c>
    </row>
    <row r="3762" ht="15.75" customHeight="1">
      <c r="A3762" s="1" t="s">
        <v>8877</v>
      </c>
      <c r="B3762" s="1">
        <v>1.0</v>
      </c>
      <c r="C3762" s="1" t="s">
        <v>8878</v>
      </c>
      <c r="D3762" s="1" t="s">
        <v>8879</v>
      </c>
      <c r="E3762" s="1" t="s">
        <v>21</v>
      </c>
      <c r="F3762" s="1" t="s">
        <v>11</v>
      </c>
      <c r="G3762" s="1" t="str">
        <f>IFERROR(__xludf.DUMMYFUNCTION("GOOGLETRANSLATE(D3762,""fr"",""en"")"),"#VALUE!")</f>
        <v>#VALUE!</v>
      </c>
    </row>
    <row r="3763" ht="15.75" customHeight="1">
      <c r="A3763" s="1" t="s">
        <v>2097</v>
      </c>
      <c r="B3763" s="1">
        <v>4.0</v>
      </c>
      <c r="C3763" s="1" t="s">
        <v>8880</v>
      </c>
      <c r="D3763" s="1" t="s">
        <v>8881</v>
      </c>
      <c r="E3763" s="1" t="s">
        <v>29</v>
      </c>
      <c r="F3763" s="1" t="s">
        <v>30</v>
      </c>
      <c r="G3763" s="1" t="str">
        <f>IFERROR(__xludf.DUMMYFUNCTION("GOOGLETRANSLATE(D3763,""fr"",""en"")"),"#VALUE!")</f>
        <v>#VALUE!</v>
      </c>
    </row>
    <row r="3764" ht="15.75" customHeight="1">
      <c r="A3764" s="1" t="s">
        <v>3523</v>
      </c>
      <c r="B3764" s="1">
        <v>4.0</v>
      </c>
      <c r="C3764" s="1" t="s">
        <v>8882</v>
      </c>
      <c r="D3764" s="1" t="s">
        <v>8883</v>
      </c>
      <c r="E3764" s="1" t="s">
        <v>21</v>
      </c>
      <c r="F3764" s="1" t="s">
        <v>11</v>
      </c>
      <c r="G3764" s="1" t="str">
        <f>IFERROR(__xludf.DUMMYFUNCTION("GOOGLETRANSLATE(D3764,""fr"",""en"")"),"#VALUE!")</f>
        <v>#VALUE!</v>
      </c>
    </row>
    <row r="3765" ht="15.75" customHeight="1">
      <c r="A3765" s="1" t="s">
        <v>7386</v>
      </c>
      <c r="B3765" s="1">
        <v>3.0</v>
      </c>
      <c r="C3765" s="1" t="s">
        <v>8884</v>
      </c>
      <c r="D3765" s="1" t="s">
        <v>8885</v>
      </c>
      <c r="E3765" s="1" t="s">
        <v>10</v>
      </c>
      <c r="F3765" s="1" t="s">
        <v>11</v>
      </c>
      <c r="G3765" s="1" t="str">
        <f>IFERROR(__xludf.DUMMYFUNCTION("GOOGLETRANSLATE(D3765,""fr"",""en"")"),"#VALUE!")</f>
        <v>#VALUE!</v>
      </c>
    </row>
    <row r="3766" ht="15.75" customHeight="1">
      <c r="A3766" s="1" t="s">
        <v>1135</v>
      </c>
      <c r="B3766" s="1">
        <v>2.0</v>
      </c>
      <c r="C3766" s="1" t="s">
        <v>8886</v>
      </c>
      <c r="D3766" s="1" t="s">
        <v>8887</v>
      </c>
      <c r="E3766" s="1" t="s">
        <v>10</v>
      </c>
      <c r="F3766" s="1" t="s">
        <v>11</v>
      </c>
      <c r="G3766" s="1" t="str">
        <f>IFERROR(__xludf.DUMMYFUNCTION("GOOGLETRANSLATE(D3766,""fr"",""en"")"),"#VALUE!")</f>
        <v>#VALUE!</v>
      </c>
    </row>
    <row r="3767" ht="15.75" customHeight="1">
      <c r="A3767" s="1" t="s">
        <v>77</v>
      </c>
      <c r="B3767" s="1">
        <v>1.0</v>
      </c>
      <c r="C3767" s="1" t="s">
        <v>8888</v>
      </c>
      <c r="D3767" s="1" t="s">
        <v>8889</v>
      </c>
      <c r="E3767" s="1" t="s">
        <v>52</v>
      </c>
      <c r="F3767" s="1" t="s">
        <v>11</v>
      </c>
      <c r="G3767" s="1" t="str">
        <f>IFERROR(__xludf.DUMMYFUNCTION("GOOGLETRANSLATE(D3767,""fr"",""en"")"),"#VALUE!")</f>
        <v>#VALUE!</v>
      </c>
    </row>
    <row r="3768" ht="15.75" customHeight="1">
      <c r="A3768" s="1" t="s">
        <v>7125</v>
      </c>
      <c r="B3768" s="1">
        <v>1.0</v>
      </c>
      <c r="C3768" s="1" t="s">
        <v>8890</v>
      </c>
      <c r="D3768" s="1" t="s">
        <v>8891</v>
      </c>
      <c r="E3768" s="1" t="s">
        <v>196</v>
      </c>
      <c r="F3768" s="1" t="s">
        <v>118</v>
      </c>
      <c r="G3768" s="1" t="str">
        <f>IFERROR(__xludf.DUMMYFUNCTION("GOOGLETRANSLATE(D3768,""fr"",""en"")"),"#VALUE!")</f>
        <v>#VALUE!</v>
      </c>
    </row>
    <row r="3769" ht="15.75" customHeight="1">
      <c r="A3769" s="1" t="s">
        <v>132</v>
      </c>
      <c r="B3769" s="1">
        <v>3.0</v>
      </c>
      <c r="C3769" s="1" t="s">
        <v>8892</v>
      </c>
      <c r="D3769" s="1" t="s">
        <v>8893</v>
      </c>
      <c r="E3769" s="1" t="s">
        <v>21</v>
      </c>
      <c r="F3769" s="1" t="s">
        <v>11</v>
      </c>
      <c r="G3769" s="1" t="str">
        <f>IFERROR(__xludf.DUMMYFUNCTION("GOOGLETRANSLATE(D3769,""fr"",""en"")"),"#VALUE!")</f>
        <v>#VALUE!</v>
      </c>
    </row>
    <row r="3770" ht="15.75" customHeight="1">
      <c r="A3770" s="1" t="s">
        <v>3859</v>
      </c>
      <c r="B3770" s="1">
        <v>1.0</v>
      </c>
      <c r="C3770" s="1" t="s">
        <v>8894</v>
      </c>
      <c r="D3770" s="1" t="s">
        <v>8895</v>
      </c>
      <c r="E3770" s="1" t="s">
        <v>575</v>
      </c>
      <c r="F3770" s="1" t="s">
        <v>84</v>
      </c>
      <c r="G3770" s="1" t="str">
        <f>IFERROR(__xludf.DUMMYFUNCTION("GOOGLETRANSLATE(D3770,""fr"",""en"")"),"#VALUE!")</f>
        <v>#VALUE!</v>
      </c>
    </row>
    <row r="3771" ht="15.75" customHeight="1">
      <c r="A3771" s="1" t="s">
        <v>647</v>
      </c>
      <c r="B3771" s="1">
        <v>4.0</v>
      </c>
      <c r="C3771" s="1" t="s">
        <v>8896</v>
      </c>
      <c r="D3771" s="1" t="s">
        <v>8897</v>
      </c>
      <c r="E3771" s="1" t="s">
        <v>10</v>
      </c>
      <c r="F3771" s="1" t="s">
        <v>11</v>
      </c>
      <c r="G3771" s="1" t="str">
        <f>IFERROR(__xludf.DUMMYFUNCTION("GOOGLETRANSLATE(D3771,""fr"",""en"")"),"#VALUE!")</f>
        <v>#VALUE!</v>
      </c>
    </row>
    <row r="3772" ht="15.75" customHeight="1">
      <c r="A3772" s="1" t="s">
        <v>1036</v>
      </c>
      <c r="B3772" s="1">
        <v>3.0</v>
      </c>
      <c r="C3772" s="1" t="s">
        <v>8898</v>
      </c>
      <c r="D3772" s="1" t="s">
        <v>8899</v>
      </c>
      <c r="E3772" s="1" t="s">
        <v>614</v>
      </c>
      <c r="F3772" s="1" t="s">
        <v>30</v>
      </c>
      <c r="G3772" s="1" t="str">
        <f>IFERROR(__xludf.DUMMYFUNCTION("GOOGLETRANSLATE(D3772,""fr"",""en"")"),"#VALUE!")</f>
        <v>#VALUE!</v>
      </c>
    </row>
    <row r="3773" ht="15.75" customHeight="1">
      <c r="A3773" s="1" t="s">
        <v>245</v>
      </c>
      <c r="B3773" s="1">
        <v>5.0</v>
      </c>
      <c r="C3773" s="1" t="s">
        <v>8900</v>
      </c>
      <c r="D3773" s="1" t="s">
        <v>8901</v>
      </c>
      <c r="E3773" s="1" t="s">
        <v>21</v>
      </c>
      <c r="F3773" s="1" t="s">
        <v>11</v>
      </c>
      <c r="G3773" s="1" t="str">
        <f>IFERROR(__xludf.DUMMYFUNCTION("GOOGLETRANSLATE(D3773,""fr"",""en"")"),"#VALUE!")</f>
        <v>#VALUE!</v>
      </c>
    </row>
    <row r="3774" ht="15.75" customHeight="1">
      <c r="A3774" s="1" t="s">
        <v>236</v>
      </c>
      <c r="B3774" s="1">
        <v>3.0</v>
      </c>
      <c r="C3774" s="1" t="s">
        <v>8902</v>
      </c>
      <c r="D3774" s="1" t="s">
        <v>8903</v>
      </c>
      <c r="E3774" s="1" t="s">
        <v>169</v>
      </c>
      <c r="F3774" s="1" t="s">
        <v>11</v>
      </c>
      <c r="G3774" s="1" t="str">
        <f>IFERROR(__xludf.DUMMYFUNCTION("GOOGLETRANSLATE(D3774,""fr"",""en"")"),"#VALUE!")</f>
        <v>#VALUE!</v>
      </c>
    </row>
    <row r="3775" ht="15.75" customHeight="1">
      <c r="A3775" s="1" t="s">
        <v>4007</v>
      </c>
      <c r="B3775" s="1">
        <v>5.0</v>
      </c>
      <c r="C3775" s="1" t="s">
        <v>8904</v>
      </c>
      <c r="D3775" s="1" t="s">
        <v>8905</v>
      </c>
      <c r="E3775" s="1" t="s">
        <v>10</v>
      </c>
      <c r="F3775" s="1" t="s">
        <v>11</v>
      </c>
      <c r="G3775" s="1" t="str">
        <f>IFERROR(__xludf.DUMMYFUNCTION("GOOGLETRANSLATE(D3775,""fr"",""en"")"),"#VALUE!")</f>
        <v>#VALUE!</v>
      </c>
    </row>
    <row r="3776" ht="15.75" customHeight="1">
      <c r="A3776" s="1" t="s">
        <v>520</v>
      </c>
      <c r="B3776" s="1">
        <v>1.0</v>
      </c>
      <c r="C3776" s="1" t="s">
        <v>8906</v>
      </c>
      <c r="D3776" s="1" t="s">
        <v>8907</v>
      </c>
      <c r="E3776" s="1" t="s">
        <v>125</v>
      </c>
      <c r="F3776" s="1" t="s">
        <v>11</v>
      </c>
      <c r="G3776" s="1" t="str">
        <f>IFERROR(__xludf.DUMMYFUNCTION("GOOGLETRANSLATE(D3776,""fr"",""en"")"),"#VALUE!")</f>
        <v>#VALUE!</v>
      </c>
    </row>
    <row r="3777" ht="15.75" customHeight="1">
      <c r="A3777" s="1" t="s">
        <v>3775</v>
      </c>
      <c r="B3777" s="1">
        <v>1.0</v>
      </c>
      <c r="C3777" s="1" t="s">
        <v>8908</v>
      </c>
      <c r="D3777" s="1" t="s">
        <v>8909</v>
      </c>
      <c r="E3777" s="1" t="s">
        <v>292</v>
      </c>
      <c r="F3777" s="1" t="s">
        <v>11</v>
      </c>
      <c r="G3777" s="1" t="str">
        <f>IFERROR(__xludf.DUMMYFUNCTION("GOOGLETRANSLATE(D3777,""fr"",""en"")"),"#VALUE!")</f>
        <v>#VALUE!</v>
      </c>
    </row>
    <row r="3778" ht="15.75" customHeight="1">
      <c r="A3778" s="1" t="s">
        <v>6256</v>
      </c>
      <c r="B3778" s="1">
        <v>3.0</v>
      </c>
      <c r="C3778" s="1" t="s">
        <v>8910</v>
      </c>
      <c r="D3778" s="1" t="s">
        <v>8911</v>
      </c>
      <c r="E3778" s="1" t="s">
        <v>614</v>
      </c>
      <c r="F3778" s="1" t="s">
        <v>30</v>
      </c>
      <c r="G3778" s="1" t="str">
        <f>IFERROR(__xludf.DUMMYFUNCTION("GOOGLETRANSLATE(D3778,""fr"",""en"")"),"#VALUE!")</f>
        <v>#VALUE!</v>
      </c>
    </row>
    <row r="3779" ht="15.75" customHeight="1">
      <c r="A3779" s="1" t="s">
        <v>91</v>
      </c>
      <c r="B3779" s="1">
        <v>5.0</v>
      </c>
      <c r="C3779" s="1" t="s">
        <v>8912</v>
      </c>
      <c r="D3779" s="1" t="s">
        <v>8913</v>
      </c>
      <c r="E3779" s="1" t="s">
        <v>10</v>
      </c>
      <c r="F3779" s="1" t="s">
        <v>11</v>
      </c>
      <c r="G3779" s="1" t="str">
        <f>IFERROR(__xludf.DUMMYFUNCTION("GOOGLETRANSLATE(D3779,""fr"",""en"")"),"#VALUE!")</f>
        <v>#VALUE!</v>
      </c>
    </row>
    <row r="3780" ht="15.75" customHeight="1">
      <c r="A3780" s="1" t="s">
        <v>1879</v>
      </c>
      <c r="B3780" s="1">
        <v>1.0</v>
      </c>
      <c r="C3780" s="1" t="s">
        <v>8914</v>
      </c>
      <c r="D3780" s="1" t="s">
        <v>8915</v>
      </c>
      <c r="E3780" s="1" t="s">
        <v>52</v>
      </c>
      <c r="F3780" s="1" t="s">
        <v>11</v>
      </c>
      <c r="G3780" s="1" t="str">
        <f>IFERROR(__xludf.DUMMYFUNCTION("GOOGLETRANSLATE(D3780,""fr"",""en"")"),"#VALUE!")</f>
        <v>#VALUE!</v>
      </c>
    </row>
    <row r="3781" ht="15.75" customHeight="1">
      <c r="A3781" s="1" t="s">
        <v>673</v>
      </c>
      <c r="B3781" s="1">
        <v>2.0</v>
      </c>
      <c r="C3781" s="1" t="s">
        <v>8916</v>
      </c>
      <c r="D3781" s="1" t="s">
        <v>8917</v>
      </c>
      <c r="E3781" s="1" t="s">
        <v>73</v>
      </c>
      <c r="F3781" s="1" t="s">
        <v>30</v>
      </c>
      <c r="G3781" s="1" t="str">
        <f>IFERROR(__xludf.DUMMYFUNCTION("GOOGLETRANSLATE(D3781,""fr"",""en"")"),"#VALUE!")</f>
        <v>#VALUE!</v>
      </c>
    </row>
    <row r="3782" ht="15.75" customHeight="1">
      <c r="A3782" s="1" t="s">
        <v>673</v>
      </c>
      <c r="B3782" s="1">
        <v>5.0</v>
      </c>
      <c r="C3782" s="1" t="s">
        <v>8918</v>
      </c>
      <c r="D3782" s="1" t="s">
        <v>8919</v>
      </c>
      <c r="E3782" s="1" t="s">
        <v>21</v>
      </c>
      <c r="F3782" s="1" t="s">
        <v>11</v>
      </c>
      <c r="G3782" s="1" t="str">
        <f>IFERROR(__xludf.DUMMYFUNCTION("GOOGLETRANSLATE(D3782,""fr"",""en"")"),"#VALUE!")</f>
        <v>#VALUE!</v>
      </c>
    </row>
    <row r="3783" ht="15.75" customHeight="1">
      <c r="A3783" s="1" t="s">
        <v>4945</v>
      </c>
      <c r="B3783" s="1">
        <v>3.0</v>
      </c>
      <c r="C3783" s="1" t="s">
        <v>8920</v>
      </c>
      <c r="D3783" s="1" t="s">
        <v>8921</v>
      </c>
      <c r="E3783" s="1" t="s">
        <v>34</v>
      </c>
      <c r="F3783" s="1" t="s">
        <v>30</v>
      </c>
      <c r="G3783" s="1" t="str">
        <f>IFERROR(__xludf.DUMMYFUNCTION("GOOGLETRANSLATE(D3783,""fr"",""en"")"),"#VALUE!")</f>
        <v>#VALUE!</v>
      </c>
    </row>
    <row r="3784" ht="15.75" customHeight="1">
      <c r="A3784" s="1" t="s">
        <v>461</v>
      </c>
      <c r="B3784" s="1">
        <v>4.0</v>
      </c>
      <c r="C3784" s="1" t="s">
        <v>8922</v>
      </c>
      <c r="D3784" s="1" t="s">
        <v>8923</v>
      </c>
      <c r="E3784" s="1" t="s">
        <v>10</v>
      </c>
      <c r="F3784" s="1" t="s">
        <v>11</v>
      </c>
      <c r="G3784" s="1" t="str">
        <f>IFERROR(__xludf.DUMMYFUNCTION("GOOGLETRANSLATE(D3784,""fr"",""en"")"),"#VALUE!")</f>
        <v>#VALUE!</v>
      </c>
    </row>
    <row r="3785" ht="15.75" customHeight="1">
      <c r="A3785" s="1" t="s">
        <v>3840</v>
      </c>
      <c r="B3785" s="1">
        <v>2.0</v>
      </c>
      <c r="C3785" s="1" t="s">
        <v>8924</v>
      </c>
      <c r="D3785" s="1" t="s">
        <v>8925</v>
      </c>
      <c r="E3785" s="1" t="s">
        <v>10</v>
      </c>
      <c r="F3785" s="1" t="s">
        <v>11</v>
      </c>
      <c r="G3785" s="1" t="str">
        <f>IFERROR(__xludf.DUMMYFUNCTION("GOOGLETRANSLATE(D3785,""fr"",""en"")"),"#VALUE!")</f>
        <v>#VALUE!</v>
      </c>
    </row>
    <row r="3786" ht="15.75" customHeight="1">
      <c r="A3786" s="1" t="s">
        <v>1110</v>
      </c>
      <c r="B3786" s="1">
        <v>5.0</v>
      </c>
      <c r="C3786" s="1" t="s">
        <v>8926</v>
      </c>
      <c r="D3786" s="1" t="s">
        <v>8927</v>
      </c>
      <c r="E3786" s="1" t="s">
        <v>21</v>
      </c>
      <c r="F3786" s="1" t="s">
        <v>11</v>
      </c>
      <c r="G3786" s="1" t="str">
        <f>IFERROR(__xludf.DUMMYFUNCTION("GOOGLETRANSLATE(D3786,""fr"",""en"")"),"#VALUE!")</f>
        <v>#VALUE!</v>
      </c>
    </row>
    <row r="3787" ht="15.75" customHeight="1">
      <c r="A3787" s="1" t="s">
        <v>710</v>
      </c>
      <c r="B3787" s="1">
        <v>4.0</v>
      </c>
      <c r="C3787" s="1" t="s">
        <v>8928</v>
      </c>
      <c r="D3787" s="1" t="s">
        <v>8929</v>
      </c>
      <c r="E3787" s="1" t="s">
        <v>10</v>
      </c>
      <c r="F3787" s="1" t="s">
        <v>11</v>
      </c>
      <c r="G3787" s="1" t="str">
        <f>IFERROR(__xludf.DUMMYFUNCTION("GOOGLETRANSLATE(D3787,""fr"",""en"")"),"#VALUE!")</f>
        <v>#VALUE!</v>
      </c>
    </row>
    <row r="3788" ht="15.75" customHeight="1">
      <c r="A3788" s="1" t="s">
        <v>597</v>
      </c>
      <c r="B3788" s="1">
        <v>1.0</v>
      </c>
      <c r="C3788" s="1" t="s">
        <v>8930</v>
      </c>
      <c r="D3788" s="1" t="s">
        <v>8931</v>
      </c>
      <c r="E3788" s="1" t="s">
        <v>292</v>
      </c>
      <c r="F3788" s="1" t="s">
        <v>11</v>
      </c>
      <c r="G3788" s="1" t="str">
        <f>IFERROR(__xludf.DUMMYFUNCTION("GOOGLETRANSLATE(D3788,""fr"",""en"")"),"#VALUE!")</f>
        <v>#VALUE!</v>
      </c>
    </row>
    <row r="3789" ht="15.75" customHeight="1">
      <c r="A3789" s="1" t="s">
        <v>264</v>
      </c>
      <c r="B3789" s="1">
        <v>5.0</v>
      </c>
      <c r="C3789" s="1" t="s">
        <v>8932</v>
      </c>
      <c r="D3789" s="1" t="s">
        <v>8933</v>
      </c>
      <c r="E3789" s="1" t="s">
        <v>10</v>
      </c>
      <c r="F3789" s="1" t="s">
        <v>11</v>
      </c>
      <c r="G3789" s="1" t="str">
        <f>IFERROR(__xludf.DUMMYFUNCTION("GOOGLETRANSLATE(D3789,""fr"",""en"")"),"#VALUE!")</f>
        <v>#VALUE!</v>
      </c>
    </row>
    <row r="3790" ht="15.75" customHeight="1">
      <c r="A3790" s="1" t="s">
        <v>2826</v>
      </c>
      <c r="B3790" s="1">
        <v>3.0</v>
      </c>
      <c r="C3790" s="1" t="s">
        <v>8934</v>
      </c>
      <c r="D3790" s="1" t="s">
        <v>8935</v>
      </c>
      <c r="E3790" s="1" t="s">
        <v>21</v>
      </c>
      <c r="F3790" s="1" t="s">
        <v>11</v>
      </c>
      <c r="G3790" s="1" t="str">
        <f>IFERROR(__xludf.DUMMYFUNCTION("GOOGLETRANSLATE(D3790,""fr"",""en"")"),"The price is a little high monthly but I still remain satisfied with your services.
The service is simple and effective.
The online signature is really appreciable.")</f>
        <v>The price is a little high monthly but I still remain satisfied with your services.
The service is simple and effective.
The online signature is really appreciable.</v>
      </c>
    </row>
    <row r="3791" ht="15.75" customHeight="1">
      <c r="A3791" s="1" t="s">
        <v>905</v>
      </c>
      <c r="B3791" s="1">
        <v>1.0</v>
      </c>
      <c r="C3791" s="1" t="s">
        <v>8936</v>
      </c>
      <c r="D3791" s="1" t="s">
        <v>8937</v>
      </c>
      <c r="E3791" s="1" t="s">
        <v>52</v>
      </c>
      <c r="F3791" s="1" t="s">
        <v>11</v>
      </c>
      <c r="G3791" s="1" t="str">
        <f>IFERROR(__xludf.DUMMYFUNCTION("GOOGLETRANSLATE(D3791,""fr"",""en"")"),"#VALUE!")</f>
        <v>#VALUE!</v>
      </c>
    </row>
    <row r="3792" ht="15.75" customHeight="1">
      <c r="A3792" s="1" t="s">
        <v>8938</v>
      </c>
      <c r="B3792" s="1">
        <v>3.0</v>
      </c>
      <c r="C3792" s="1" t="s">
        <v>8939</v>
      </c>
      <c r="D3792" s="1" t="s">
        <v>8940</v>
      </c>
      <c r="E3792" s="1" t="s">
        <v>125</v>
      </c>
      <c r="F3792" s="1" t="s">
        <v>11</v>
      </c>
      <c r="G3792" s="1" t="str">
        <f>IFERROR(__xludf.DUMMYFUNCTION("GOOGLETRANSLATE(D3792,""fr"",""en"")"),"#VALUE!")</f>
        <v>#VALUE!</v>
      </c>
    </row>
    <row r="3793" ht="15.75" customHeight="1">
      <c r="A3793" s="1" t="s">
        <v>1485</v>
      </c>
      <c r="B3793" s="1">
        <v>2.0</v>
      </c>
      <c r="C3793" s="1" t="s">
        <v>8941</v>
      </c>
      <c r="D3793" s="1" t="s">
        <v>8942</v>
      </c>
      <c r="E3793" s="1" t="s">
        <v>614</v>
      </c>
      <c r="F3793" s="1" t="s">
        <v>30</v>
      </c>
      <c r="G3793" s="1" t="str">
        <f>IFERROR(__xludf.DUMMYFUNCTION("GOOGLETRANSLATE(D3793,""fr"",""en"")"),"#VALUE!")</f>
        <v>#VALUE!</v>
      </c>
    </row>
    <row r="3794" ht="15.75" customHeight="1">
      <c r="A3794" s="1" t="s">
        <v>8943</v>
      </c>
      <c r="B3794" s="1">
        <v>2.0</v>
      </c>
      <c r="C3794" s="1" t="s">
        <v>8944</v>
      </c>
      <c r="D3794" s="1" t="s">
        <v>8945</v>
      </c>
      <c r="E3794" s="1" t="s">
        <v>109</v>
      </c>
      <c r="F3794" s="1" t="s">
        <v>110</v>
      </c>
      <c r="G3794" s="1" t="str">
        <f>IFERROR(__xludf.DUMMYFUNCTION("GOOGLETRANSLATE(D3794,""fr"",""en"")"),"#VALUE!")</f>
        <v>#VALUE!</v>
      </c>
    </row>
    <row r="3795" ht="15.75" customHeight="1">
      <c r="A3795" s="1" t="s">
        <v>8946</v>
      </c>
      <c r="B3795" s="1">
        <v>2.0</v>
      </c>
      <c r="C3795" s="1" t="s">
        <v>8947</v>
      </c>
      <c r="D3795" s="1" t="s">
        <v>8948</v>
      </c>
      <c r="E3795" s="1" t="s">
        <v>109</v>
      </c>
      <c r="F3795" s="1" t="s">
        <v>11</v>
      </c>
      <c r="G3795" s="1" t="str">
        <f>IFERROR(__xludf.DUMMYFUNCTION("GOOGLETRANSLATE(D3795,""fr"",""en"")"),"#VALUE!")</f>
        <v>#VALUE!</v>
      </c>
    </row>
    <row r="3796" ht="15.75" customHeight="1">
      <c r="A3796" s="1" t="s">
        <v>320</v>
      </c>
      <c r="B3796" s="1">
        <v>1.0</v>
      </c>
      <c r="C3796" s="1" t="s">
        <v>8949</v>
      </c>
      <c r="D3796" s="1" t="s">
        <v>8950</v>
      </c>
      <c r="E3796" s="1" t="s">
        <v>250</v>
      </c>
      <c r="F3796" s="1" t="s">
        <v>30</v>
      </c>
      <c r="G3796" s="1" t="str">
        <f>IFERROR(__xludf.DUMMYFUNCTION("GOOGLETRANSLATE(D3796,""fr"",""en"")"),"#VALUE!")</f>
        <v>#VALUE!</v>
      </c>
    </row>
    <row r="3797" ht="15.75" customHeight="1">
      <c r="A3797" s="1" t="s">
        <v>356</v>
      </c>
      <c r="B3797" s="1">
        <v>1.0</v>
      </c>
      <c r="C3797" s="1" t="s">
        <v>8951</v>
      </c>
      <c r="D3797" s="1" t="s">
        <v>8952</v>
      </c>
      <c r="E3797" s="1" t="s">
        <v>2102</v>
      </c>
      <c r="F3797" s="1" t="s">
        <v>66</v>
      </c>
      <c r="G3797" s="1" t="str">
        <f>IFERROR(__xludf.DUMMYFUNCTION("GOOGLETRANSLATE(D3797,""fr"",""en"")"),"#VALUE!")</f>
        <v>#VALUE!</v>
      </c>
    </row>
    <row r="3798" ht="15.75" customHeight="1">
      <c r="A3798" s="1" t="s">
        <v>1198</v>
      </c>
      <c r="B3798" s="1">
        <v>4.0</v>
      </c>
      <c r="C3798" s="1" t="s">
        <v>8953</v>
      </c>
      <c r="D3798" s="1" t="s">
        <v>8954</v>
      </c>
      <c r="E3798" s="1" t="s">
        <v>21</v>
      </c>
      <c r="F3798" s="1" t="s">
        <v>11</v>
      </c>
      <c r="G3798" s="1" t="str">
        <f>IFERROR(__xludf.DUMMYFUNCTION("GOOGLETRANSLATE(D3798,""fr"",""en"")"),"#VALUE!")</f>
        <v>#VALUE!</v>
      </c>
    </row>
    <row r="3799" ht="15.75" customHeight="1">
      <c r="A3799" s="1" t="s">
        <v>2138</v>
      </c>
      <c r="B3799" s="1">
        <v>1.0</v>
      </c>
      <c r="C3799" s="1" t="s">
        <v>8955</v>
      </c>
      <c r="D3799" s="1" t="s">
        <v>8956</v>
      </c>
      <c r="E3799" s="1" t="s">
        <v>47</v>
      </c>
      <c r="F3799" s="1" t="s">
        <v>48</v>
      </c>
      <c r="G3799" s="1" t="str">
        <f>IFERROR(__xludf.DUMMYFUNCTION("GOOGLETRANSLATE(D3799,""fr"",""en"")"),"#VALUE!")</f>
        <v>#VALUE!</v>
      </c>
    </row>
    <row r="3800" ht="15.75" customHeight="1">
      <c r="A3800" s="1" t="s">
        <v>6991</v>
      </c>
      <c r="B3800" s="1">
        <v>5.0</v>
      </c>
      <c r="C3800" s="1" t="s">
        <v>8957</v>
      </c>
      <c r="D3800" s="1" t="s">
        <v>8958</v>
      </c>
      <c r="E3800" s="1" t="s">
        <v>273</v>
      </c>
      <c r="F3800" s="1" t="s">
        <v>118</v>
      </c>
      <c r="G3800" s="1" t="str">
        <f>IFERROR(__xludf.DUMMYFUNCTION("GOOGLETRANSLATE(D3800,""fr"",""en"")"),"#VALUE!")</f>
        <v>#VALUE!</v>
      </c>
    </row>
    <row r="3801" ht="15.75" customHeight="1">
      <c r="A3801" s="1" t="s">
        <v>267</v>
      </c>
      <c r="B3801" s="1">
        <v>2.0</v>
      </c>
      <c r="C3801" s="1" t="s">
        <v>8959</v>
      </c>
      <c r="D3801" s="1" t="s">
        <v>8960</v>
      </c>
      <c r="E3801" s="1" t="s">
        <v>169</v>
      </c>
      <c r="F3801" s="1" t="s">
        <v>11</v>
      </c>
      <c r="G3801" s="1" t="str">
        <f>IFERROR(__xludf.DUMMYFUNCTION("GOOGLETRANSLATE(D3801,""fr"",""en"")"),"#VALUE!")</f>
        <v>#VALUE!</v>
      </c>
    </row>
    <row r="3802" ht="15.75" customHeight="1">
      <c r="A3802" s="1" t="s">
        <v>2747</v>
      </c>
      <c r="B3802" s="1">
        <v>4.0</v>
      </c>
      <c r="C3802" s="1" t="s">
        <v>8961</v>
      </c>
      <c r="D3802" s="1" t="s">
        <v>8962</v>
      </c>
      <c r="E3802" s="1" t="s">
        <v>10</v>
      </c>
      <c r="F3802" s="1" t="s">
        <v>11</v>
      </c>
      <c r="G3802" s="1" t="str">
        <f>IFERROR(__xludf.DUMMYFUNCTION("GOOGLETRANSLATE(D3802,""fr"",""en"")"),"#VALUE!")</f>
        <v>#VALUE!</v>
      </c>
    </row>
    <row r="3803" ht="15.75" customHeight="1">
      <c r="A3803" s="1" t="s">
        <v>2184</v>
      </c>
      <c r="B3803" s="1">
        <v>1.0</v>
      </c>
      <c r="C3803" s="1" t="s">
        <v>8963</v>
      </c>
      <c r="D3803" s="1" t="s">
        <v>8964</v>
      </c>
      <c r="E3803" s="1" t="s">
        <v>52</v>
      </c>
      <c r="F3803" s="1" t="s">
        <v>110</v>
      </c>
      <c r="G3803" s="1" t="str">
        <f>IFERROR(__xludf.DUMMYFUNCTION("GOOGLETRANSLATE(D3803,""fr"",""en"")"),"#VALUE!")</f>
        <v>#VALUE!</v>
      </c>
    </row>
    <row r="3804" ht="15.75" customHeight="1">
      <c r="A3804" s="1" t="s">
        <v>7</v>
      </c>
      <c r="B3804" s="1">
        <v>4.0</v>
      </c>
      <c r="C3804" s="1" t="s">
        <v>8965</v>
      </c>
      <c r="D3804" s="1" t="s">
        <v>8966</v>
      </c>
      <c r="E3804" s="1" t="s">
        <v>169</v>
      </c>
      <c r="F3804" s="1" t="s">
        <v>11</v>
      </c>
      <c r="G3804" s="1" t="str">
        <f>IFERROR(__xludf.DUMMYFUNCTION("GOOGLETRANSLATE(D3804,""fr"",""en"")"),"#VALUE!")</f>
        <v>#VALUE!</v>
      </c>
    </row>
    <row r="3805" ht="15.75" customHeight="1">
      <c r="A3805" s="1" t="s">
        <v>119</v>
      </c>
      <c r="B3805" s="1">
        <v>3.0</v>
      </c>
      <c r="C3805" s="1" t="s">
        <v>8967</v>
      </c>
      <c r="D3805" s="1" t="s">
        <v>8968</v>
      </c>
      <c r="E3805" s="1" t="s">
        <v>65</v>
      </c>
      <c r="F3805" s="1" t="s">
        <v>66</v>
      </c>
      <c r="G3805" s="1" t="str">
        <f>IFERROR(__xludf.DUMMYFUNCTION("GOOGLETRANSLATE(D3805,""fr"",""en"")"),"#VALUE!")</f>
        <v>#VALUE!</v>
      </c>
    </row>
    <row r="3806" ht="15.75" customHeight="1">
      <c r="A3806" s="1" t="s">
        <v>4437</v>
      </c>
      <c r="B3806" s="1">
        <v>5.0</v>
      </c>
      <c r="C3806" s="1" t="s">
        <v>8969</v>
      </c>
      <c r="D3806" s="1" t="s">
        <v>8970</v>
      </c>
      <c r="E3806" s="1" t="s">
        <v>21</v>
      </c>
      <c r="F3806" s="1" t="s">
        <v>11</v>
      </c>
      <c r="G3806" s="1" t="str">
        <f>IFERROR(__xludf.DUMMYFUNCTION("GOOGLETRANSLATE(D3806,""fr"",""en"")"),"#VALUE!")</f>
        <v>#VALUE!</v>
      </c>
    </row>
    <row r="3807" ht="15.75" customHeight="1">
      <c r="A3807" s="1" t="s">
        <v>417</v>
      </c>
      <c r="B3807" s="1">
        <v>1.0</v>
      </c>
      <c r="C3807" s="1" t="s">
        <v>8971</v>
      </c>
      <c r="D3807" s="1" t="s">
        <v>8972</v>
      </c>
      <c r="E3807" s="1" t="s">
        <v>176</v>
      </c>
      <c r="F3807" s="1" t="s">
        <v>66</v>
      </c>
      <c r="G3807" s="1" t="str">
        <f>IFERROR(__xludf.DUMMYFUNCTION("GOOGLETRANSLATE(D3807,""fr"",""en"")"),"#VALUE!")</f>
        <v>#VALUE!</v>
      </c>
    </row>
    <row r="3808" ht="15.75" customHeight="1">
      <c r="A3808" s="1" t="s">
        <v>8973</v>
      </c>
      <c r="B3808" s="1">
        <v>2.0</v>
      </c>
      <c r="C3808" s="1" t="s">
        <v>8974</v>
      </c>
      <c r="D3808" s="1" t="s">
        <v>8975</v>
      </c>
      <c r="E3808" s="1" t="s">
        <v>273</v>
      </c>
      <c r="F3808" s="1" t="s">
        <v>11</v>
      </c>
      <c r="G3808" s="1" t="str">
        <f>IFERROR(__xludf.DUMMYFUNCTION("GOOGLETRANSLATE(D3808,""fr"",""en"")"),"#VALUE!")</f>
        <v>#VALUE!</v>
      </c>
    </row>
    <row r="3809" ht="15.75" customHeight="1">
      <c r="A3809" s="1" t="s">
        <v>1791</v>
      </c>
      <c r="B3809" s="1">
        <v>2.0</v>
      </c>
      <c r="C3809" s="1" t="s">
        <v>8976</v>
      </c>
      <c r="D3809" s="1" t="s">
        <v>8977</v>
      </c>
      <c r="E3809" s="1" t="s">
        <v>52</v>
      </c>
      <c r="F3809" s="1" t="s">
        <v>48</v>
      </c>
      <c r="G3809" s="1" t="str">
        <f>IFERROR(__xludf.DUMMYFUNCTION("GOOGLETRANSLATE(D3809,""fr"",""en"")"),"#VALUE!")</f>
        <v>#VALUE!</v>
      </c>
    </row>
    <row r="3810" ht="15.75" customHeight="1">
      <c r="A3810" s="1" t="s">
        <v>899</v>
      </c>
      <c r="B3810" s="1">
        <v>3.0</v>
      </c>
      <c r="C3810" s="1" t="s">
        <v>8978</v>
      </c>
      <c r="D3810" s="1" t="s">
        <v>8979</v>
      </c>
      <c r="E3810" s="1" t="s">
        <v>226</v>
      </c>
      <c r="F3810" s="1" t="s">
        <v>110</v>
      </c>
      <c r="G3810" s="1" t="str">
        <f>IFERROR(__xludf.DUMMYFUNCTION("GOOGLETRANSLATE(D3810,""fr"",""en"")"),"#VALUE!")</f>
        <v>#VALUE!</v>
      </c>
    </row>
    <row r="3811" ht="15.75" customHeight="1">
      <c r="A3811" s="1" t="s">
        <v>594</v>
      </c>
      <c r="B3811" s="1">
        <v>4.0</v>
      </c>
      <c r="C3811" s="1" t="s">
        <v>8980</v>
      </c>
      <c r="D3811" s="1" t="s">
        <v>8981</v>
      </c>
      <c r="E3811" s="1" t="s">
        <v>10</v>
      </c>
      <c r="F3811" s="1" t="s">
        <v>11</v>
      </c>
      <c r="G3811" s="1" t="str">
        <f>IFERROR(__xludf.DUMMYFUNCTION("GOOGLETRANSLATE(D3811,""fr"",""en"")"),"#VALUE!")</f>
        <v>#VALUE!</v>
      </c>
    </row>
    <row r="3812" ht="15.75" customHeight="1">
      <c r="A3812" s="1" t="s">
        <v>491</v>
      </c>
      <c r="B3812" s="1">
        <v>5.0</v>
      </c>
      <c r="C3812" s="1" t="s">
        <v>8982</v>
      </c>
      <c r="D3812" s="1" t="s">
        <v>8983</v>
      </c>
      <c r="E3812" s="1" t="s">
        <v>10</v>
      </c>
      <c r="F3812" s="1" t="s">
        <v>11</v>
      </c>
      <c r="G3812" s="1" t="str">
        <f>IFERROR(__xludf.DUMMYFUNCTION("GOOGLETRANSLATE(D3812,""fr"",""en"")"),"#VALUE!")</f>
        <v>#VALUE!</v>
      </c>
    </row>
    <row r="3813" ht="15.75" customHeight="1">
      <c r="A3813" s="1" t="s">
        <v>1434</v>
      </c>
      <c r="B3813" s="1">
        <v>3.0</v>
      </c>
      <c r="C3813" s="1" t="s">
        <v>8984</v>
      </c>
      <c r="D3813" s="1" t="s">
        <v>8985</v>
      </c>
      <c r="E3813" s="1" t="s">
        <v>484</v>
      </c>
      <c r="F3813" s="1" t="s">
        <v>30</v>
      </c>
      <c r="G3813" s="1" t="str">
        <f>IFERROR(__xludf.DUMMYFUNCTION("GOOGLETRANSLATE(D3813,""fr"",""en"")"),"#VALUE!")</f>
        <v>#VALUE!</v>
      </c>
    </row>
    <row r="3814" ht="15.75" customHeight="1">
      <c r="A3814" s="1" t="s">
        <v>170</v>
      </c>
      <c r="B3814" s="1">
        <v>4.0</v>
      </c>
      <c r="C3814" s="1" t="s">
        <v>8986</v>
      </c>
      <c r="D3814" s="1" t="s">
        <v>8987</v>
      </c>
      <c r="E3814" s="1" t="s">
        <v>21</v>
      </c>
      <c r="F3814" s="1" t="s">
        <v>11</v>
      </c>
      <c r="G3814" s="1" t="str">
        <f>IFERROR(__xludf.DUMMYFUNCTION("GOOGLETRANSLATE(D3814,""fr"",""en"")"),"#VALUE!")</f>
        <v>#VALUE!</v>
      </c>
    </row>
    <row r="3815" ht="15.75" customHeight="1">
      <c r="A3815" s="1" t="s">
        <v>686</v>
      </c>
      <c r="B3815" s="1">
        <v>4.0</v>
      </c>
      <c r="C3815" s="1" t="s">
        <v>8988</v>
      </c>
      <c r="D3815" s="1" t="s">
        <v>8989</v>
      </c>
      <c r="E3815" s="1" t="s">
        <v>21</v>
      </c>
      <c r="F3815" s="1" t="s">
        <v>11</v>
      </c>
      <c r="G3815" s="1" t="str">
        <f>IFERROR(__xludf.DUMMYFUNCTION("GOOGLETRANSLATE(D3815,""fr"",""en"")"),"#VALUE!")</f>
        <v>#VALUE!</v>
      </c>
    </row>
    <row r="3816" ht="15.75" customHeight="1">
      <c r="A3816" s="1" t="s">
        <v>8990</v>
      </c>
      <c r="B3816" s="1">
        <v>3.0</v>
      </c>
      <c r="C3816" s="1" t="s">
        <v>8991</v>
      </c>
      <c r="D3816" s="1" t="s">
        <v>8992</v>
      </c>
      <c r="E3816" s="1" t="s">
        <v>169</v>
      </c>
      <c r="F3816" s="1" t="s">
        <v>11</v>
      </c>
      <c r="G3816" s="1" t="str">
        <f>IFERROR(__xludf.DUMMYFUNCTION("GOOGLETRANSLATE(D3816,""fr"",""en"")"),"#VALUE!")</f>
        <v>#VALUE!</v>
      </c>
    </row>
    <row r="3817" ht="15.75" customHeight="1">
      <c r="A3817" s="1" t="s">
        <v>621</v>
      </c>
      <c r="B3817" s="1">
        <v>5.0</v>
      </c>
      <c r="C3817" s="1" t="s">
        <v>8993</v>
      </c>
      <c r="D3817" s="1" t="s">
        <v>8994</v>
      </c>
      <c r="E3817" s="1" t="s">
        <v>169</v>
      </c>
      <c r="F3817" s="1" t="s">
        <v>11</v>
      </c>
      <c r="G3817" s="1" t="str">
        <f>IFERROR(__xludf.DUMMYFUNCTION("GOOGLETRANSLATE(D3817,""fr"",""en"")"),"#VALUE!")</f>
        <v>#VALUE!</v>
      </c>
    </row>
    <row r="3818" ht="15.75" customHeight="1">
      <c r="A3818" s="1" t="s">
        <v>1663</v>
      </c>
      <c r="B3818" s="1">
        <v>5.0</v>
      </c>
      <c r="C3818" s="1" t="s">
        <v>8995</v>
      </c>
      <c r="D3818" s="1" t="s">
        <v>8996</v>
      </c>
      <c r="E3818" s="1" t="s">
        <v>21</v>
      </c>
      <c r="F3818" s="1" t="s">
        <v>11</v>
      </c>
      <c r="G3818" s="1" t="str">
        <f>IFERROR(__xludf.DUMMYFUNCTION("GOOGLETRANSLATE(D3818,""fr"",""en"")"),"#VALUE!")</f>
        <v>#VALUE!</v>
      </c>
    </row>
    <row r="3819" ht="15.75" customHeight="1">
      <c r="A3819" s="1" t="s">
        <v>1767</v>
      </c>
      <c r="B3819" s="1">
        <v>5.0</v>
      </c>
      <c r="C3819" s="1" t="s">
        <v>8997</v>
      </c>
      <c r="D3819" s="1" t="s">
        <v>8998</v>
      </c>
      <c r="E3819" s="1" t="s">
        <v>73</v>
      </c>
      <c r="F3819" s="1" t="s">
        <v>30</v>
      </c>
      <c r="G3819" s="1" t="str">
        <f>IFERROR(__xludf.DUMMYFUNCTION("GOOGLETRANSLATE(D3819,""fr"",""en"")"),"#VALUE!")</f>
        <v>#VALUE!</v>
      </c>
    </row>
    <row r="3820" ht="15.75" customHeight="1">
      <c r="A3820" s="1" t="s">
        <v>4496</v>
      </c>
      <c r="B3820" s="1">
        <v>2.0</v>
      </c>
      <c r="C3820" s="1" t="s">
        <v>8999</v>
      </c>
      <c r="D3820" s="1" t="s">
        <v>9000</v>
      </c>
      <c r="E3820" s="1" t="s">
        <v>103</v>
      </c>
      <c r="F3820" s="1" t="s">
        <v>48</v>
      </c>
      <c r="G3820" s="1" t="str">
        <f>IFERROR(__xludf.DUMMYFUNCTION("GOOGLETRANSLATE(D3820,""fr"",""en"")"),"#VALUE!")</f>
        <v>#VALUE!</v>
      </c>
    </row>
    <row r="3821" ht="15.75" customHeight="1">
      <c r="A3821" s="1" t="s">
        <v>9001</v>
      </c>
      <c r="B3821" s="1">
        <v>1.0</v>
      </c>
      <c r="C3821" s="1" t="s">
        <v>9002</v>
      </c>
      <c r="D3821" s="1" t="s">
        <v>9003</v>
      </c>
      <c r="E3821" s="1" t="s">
        <v>273</v>
      </c>
      <c r="F3821" s="1" t="s">
        <v>110</v>
      </c>
      <c r="G3821" s="1" t="str">
        <f>IFERROR(__xludf.DUMMYFUNCTION("GOOGLETRANSLATE(D3821,""fr"",""en"")"),"#VALUE!")</f>
        <v>#VALUE!</v>
      </c>
    </row>
    <row r="3822" ht="15.75" customHeight="1">
      <c r="A3822" s="1" t="s">
        <v>1666</v>
      </c>
      <c r="B3822" s="1">
        <v>1.0</v>
      </c>
      <c r="C3822" s="1" t="s">
        <v>9004</v>
      </c>
      <c r="D3822" s="1" t="s">
        <v>9005</v>
      </c>
      <c r="E3822" s="1" t="s">
        <v>373</v>
      </c>
      <c r="F3822" s="1" t="s">
        <v>118</v>
      </c>
      <c r="G3822" s="1" t="str">
        <f>IFERROR(__xludf.DUMMYFUNCTION("GOOGLETRANSLATE(D3822,""fr"",""en"")"),"#VALUE!")</f>
        <v>#VALUE!</v>
      </c>
    </row>
    <row r="3823" ht="15.75" customHeight="1">
      <c r="A3823" s="1" t="s">
        <v>9006</v>
      </c>
      <c r="B3823" s="1">
        <v>1.0</v>
      </c>
      <c r="C3823" s="1" t="s">
        <v>9007</v>
      </c>
      <c r="D3823" s="1" t="s">
        <v>9008</v>
      </c>
      <c r="E3823" s="1" t="s">
        <v>29</v>
      </c>
      <c r="F3823" s="1" t="s">
        <v>30</v>
      </c>
      <c r="G3823" s="1" t="str">
        <f>IFERROR(__xludf.DUMMYFUNCTION("GOOGLETRANSLATE(D3823,""fr"",""en"")"),"#VALUE!")</f>
        <v>#VALUE!</v>
      </c>
    </row>
    <row r="3824" ht="15.75" customHeight="1">
      <c r="A3824" s="1" t="s">
        <v>1023</v>
      </c>
      <c r="B3824" s="1">
        <v>3.0</v>
      </c>
      <c r="C3824" s="1" t="s">
        <v>9009</v>
      </c>
      <c r="D3824" s="1" t="s">
        <v>9010</v>
      </c>
      <c r="E3824" s="1" t="s">
        <v>10</v>
      </c>
      <c r="F3824" s="1" t="s">
        <v>11</v>
      </c>
      <c r="G3824" s="1" t="str">
        <f>IFERROR(__xludf.DUMMYFUNCTION("GOOGLETRANSLATE(D3824,""fr"",""en"")"),"#VALUE!")</f>
        <v>#VALUE!</v>
      </c>
    </row>
    <row r="3825" ht="15.75" customHeight="1">
      <c r="A3825" s="1" t="s">
        <v>926</v>
      </c>
      <c r="B3825" s="1">
        <v>1.0</v>
      </c>
      <c r="C3825" s="1" t="s">
        <v>9011</v>
      </c>
      <c r="D3825" s="1" t="s">
        <v>9012</v>
      </c>
      <c r="E3825" s="1" t="s">
        <v>169</v>
      </c>
      <c r="F3825" s="1" t="s">
        <v>11</v>
      </c>
      <c r="G3825" s="1" t="str">
        <f>IFERROR(__xludf.DUMMYFUNCTION("GOOGLETRANSLATE(D3825,""fr"",""en"")"),"#VALUE!")</f>
        <v>#VALUE!</v>
      </c>
    </row>
    <row r="3826" ht="15.75" customHeight="1">
      <c r="A3826" s="1" t="s">
        <v>1879</v>
      </c>
      <c r="B3826" s="1">
        <v>4.0</v>
      </c>
      <c r="C3826" s="1" t="s">
        <v>9013</v>
      </c>
      <c r="D3826" s="1" t="s">
        <v>9014</v>
      </c>
      <c r="E3826" s="1" t="s">
        <v>10</v>
      </c>
      <c r="F3826" s="1" t="s">
        <v>11</v>
      </c>
      <c r="G3826" s="1" t="str">
        <f>IFERROR(__xludf.DUMMYFUNCTION("GOOGLETRANSLATE(D3826,""fr"",""en"")"),"#VALUE!")</f>
        <v>#VALUE!</v>
      </c>
    </row>
    <row r="3827" ht="15.75" customHeight="1">
      <c r="A3827" s="1" t="s">
        <v>329</v>
      </c>
      <c r="B3827" s="1">
        <v>4.0</v>
      </c>
      <c r="C3827" s="1" t="s">
        <v>9015</v>
      </c>
      <c r="D3827" s="1" t="s">
        <v>9016</v>
      </c>
      <c r="E3827" s="1" t="s">
        <v>10</v>
      </c>
      <c r="F3827" s="1" t="s">
        <v>11</v>
      </c>
      <c r="G3827" s="1" t="str">
        <f>IFERROR(__xludf.DUMMYFUNCTION("GOOGLETRANSLATE(D3827,""fr"",""en"")"),"#VALUE!")</f>
        <v>#VALUE!</v>
      </c>
    </row>
    <row r="3828" ht="15.75" customHeight="1">
      <c r="A3828" s="1" t="s">
        <v>1324</v>
      </c>
      <c r="B3828" s="1">
        <v>4.0</v>
      </c>
      <c r="C3828" s="1" t="s">
        <v>9017</v>
      </c>
      <c r="D3828" s="1" t="s">
        <v>9018</v>
      </c>
      <c r="E3828" s="1" t="s">
        <v>448</v>
      </c>
      <c r="F3828" s="1" t="s">
        <v>84</v>
      </c>
      <c r="G3828" s="1" t="str">
        <f>IFERROR(__xludf.DUMMYFUNCTION("GOOGLETRANSLATE(D3828,""fr"",""en"")"),"#VALUE!")</f>
        <v>#VALUE!</v>
      </c>
    </row>
    <row r="3829" ht="15.75" customHeight="1">
      <c r="A3829" s="1" t="s">
        <v>1562</v>
      </c>
      <c r="B3829" s="1">
        <v>5.0</v>
      </c>
      <c r="C3829" s="1" t="s">
        <v>9019</v>
      </c>
      <c r="D3829" s="1" t="s">
        <v>9020</v>
      </c>
      <c r="E3829" s="1" t="s">
        <v>21</v>
      </c>
      <c r="F3829" s="1" t="s">
        <v>11</v>
      </c>
      <c r="G3829" s="1" t="str">
        <f>IFERROR(__xludf.DUMMYFUNCTION("GOOGLETRANSLATE(D3829,""fr"",""en"")"),"#VALUE!")</f>
        <v>#VALUE!</v>
      </c>
    </row>
    <row r="3830" ht="15.75" customHeight="1">
      <c r="A3830" s="1" t="s">
        <v>485</v>
      </c>
      <c r="B3830" s="1">
        <v>3.0</v>
      </c>
      <c r="C3830" s="1" t="s">
        <v>9021</v>
      </c>
      <c r="D3830" s="1" t="s">
        <v>9022</v>
      </c>
      <c r="E3830" s="1" t="s">
        <v>614</v>
      </c>
      <c r="F3830" s="1" t="s">
        <v>30</v>
      </c>
      <c r="G3830" s="1" t="str">
        <f>IFERROR(__xludf.DUMMYFUNCTION("GOOGLETRANSLATE(D3830,""fr"",""en"")"),"#VALUE!")</f>
        <v>#VALUE!</v>
      </c>
    </row>
    <row r="3831" ht="15.75" customHeight="1">
      <c r="A3831" s="1" t="s">
        <v>798</v>
      </c>
      <c r="B3831" s="1">
        <v>1.0</v>
      </c>
      <c r="C3831" s="1" t="s">
        <v>9023</v>
      </c>
      <c r="D3831" s="1" t="s">
        <v>9024</v>
      </c>
      <c r="E3831" s="1" t="s">
        <v>10</v>
      </c>
      <c r="F3831" s="1" t="s">
        <v>11</v>
      </c>
      <c r="G3831" s="1" t="str">
        <f>IFERROR(__xludf.DUMMYFUNCTION("GOOGLETRANSLATE(D3831,""fr"",""en"")"),"#VALUE!")</f>
        <v>#VALUE!</v>
      </c>
    </row>
    <row r="3832" ht="15.75" customHeight="1">
      <c r="A3832" s="1" t="s">
        <v>100</v>
      </c>
      <c r="B3832" s="1">
        <v>4.0</v>
      </c>
      <c r="C3832" s="1" t="s">
        <v>9025</v>
      </c>
      <c r="D3832" s="1" t="s">
        <v>9026</v>
      </c>
      <c r="E3832" s="1" t="s">
        <v>21</v>
      </c>
      <c r="F3832" s="1" t="s">
        <v>11</v>
      </c>
      <c r="G3832" s="1" t="str">
        <f>IFERROR(__xludf.DUMMYFUNCTION("GOOGLETRANSLATE(D3832,""fr"",""en"")"),"#VALUE!")</f>
        <v>#VALUE!</v>
      </c>
    </row>
    <row r="3833" ht="15.75" customHeight="1">
      <c r="A3833" s="1" t="s">
        <v>9027</v>
      </c>
      <c r="B3833" s="1">
        <v>4.0</v>
      </c>
      <c r="C3833" s="1" t="s">
        <v>9028</v>
      </c>
      <c r="D3833" s="1" t="s">
        <v>9029</v>
      </c>
      <c r="E3833" s="1" t="s">
        <v>21</v>
      </c>
      <c r="F3833" s="1" t="s">
        <v>11</v>
      </c>
      <c r="G3833" s="1" t="str">
        <f>IFERROR(__xludf.DUMMYFUNCTION("GOOGLETRANSLATE(D3833,""fr"",""en"")"),"#VALUE!")</f>
        <v>#VALUE!</v>
      </c>
    </row>
    <row r="3834" ht="15.75" customHeight="1">
      <c r="A3834" s="1" t="s">
        <v>9006</v>
      </c>
      <c r="B3834" s="1">
        <v>3.0</v>
      </c>
      <c r="C3834" s="1" t="s">
        <v>9030</v>
      </c>
      <c r="D3834" s="1" t="s">
        <v>9031</v>
      </c>
      <c r="E3834" s="1" t="s">
        <v>29</v>
      </c>
      <c r="F3834" s="1" t="s">
        <v>30</v>
      </c>
      <c r="G3834" s="1" t="str">
        <f>IFERROR(__xludf.DUMMYFUNCTION("GOOGLETRANSLATE(D3834,""fr"",""en"")"),"#VALUE!")</f>
        <v>#VALUE!</v>
      </c>
    </row>
    <row r="3835" ht="15.75" customHeight="1">
      <c r="A3835" s="1" t="s">
        <v>4610</v>
      </c>
      <c r="B3835" s="1">
        <v>4.0</v>
      </c>
      <c r="C3835" s="1" t="s">
        <v>9032</v>
      </c>
      <c r="D3835" s="1" t="s">
        <v>9033</v>
      </c>
      <c r="E3835" s="1" t="s">
        <v>29</v>
      </c>
      <c r="F3835" s="1" t="s">
        <v>30</v>
      </c>
      <c r="G3835" s="1" t="str">
        <f>IFERROR(__xludf.DUMMYFUNCTION("GOOGLETRANSLATE(D3835,""fr"",""en"")"),"Nisrine person who understands the customers each question his precise sometimes awaits him and a little long but otherwise the information was precise I had information that I wanted")</f>
        <v>Nisrine person who understands the customers each question his precise sometimes awaits him and a little long but otherwise the information was precise I had information that I wanted</v>
      </c>
    </row>
    <row r="3836" ht="15.75" customHeight="1">
      <c r="A3836" s="1" t="s">
        <v>9034</v>
      </c>
      <c r="B3836" s="1">
        <v>1.0</v>
      </c>
      <c r="C3836" s="1" t="s">
        <v>9035</v>
      </c>
      <c r="D3836" s="1" t="s">
        <v>9036</v>
      </c>
      <c r="E3836" s="1" t="s">
        <v>423</v>
      </c>
      <c r="F3836" s="1" t="s">
        <v>30</v>
      </c>
      <c r="G3836" s="1" t="str">
        <f>IFERROR(__xludf.DUMMYFUNCTION("GOOGLETRANSLATE(D3836,""fr"",""en"")"),"#VALUE!")</f>
        <v>#VALUE!</v>
      </c>
    </row>
    <row r="3837" ht="15.75" customHeight="1">
      <c r="A3837" s="1" t="s">
        <v>314</v>
      </c>
      <c r="B3837" s="1">
        <v>5.0</v>
      </c>
      <c r="C3837" s="1" t="s">
        <v>9037</v>
      </c>
      <c r="D3837" s="1" t="s">
        <v>9038</v>
      </c>
      <c r="E3837" s="1" t="s">
        <v>176</v>
      </c>
      <c r="F3837" s="1" t="s">
        <v>66</v>
      </c>
      <c r="G3837" s="1" t="str">
        <f>IFERROR(__xludf.DUMMYFUNCTION("GOOGLETRANSLATE(D3837,""fr"",""en"")"),"#VALUE!")</f>
        <v>#VALUE!</v>
      </c>
    </row>
    <row r="3838" ht="15.75" customHeight="1">
      <c r="A3838" s="1" t="s">
        <v>8225</v>
      </c>
      <c r="B3838" s="1">
        <v>1.0</v>
      </c>
      <c r="C3838" s="1" t="s">
        <v>9039</v>
      </c>
      <c r="D3838" s="1" t="s">
        <v>9040</v>
      </c>
      <c r="E3838" s="1" t="s">
        <v>21</v>
      </c>
      <c r="F3838" s="1" t="s">
        <v>11</v>
      </c>
      <c r="G3838" s="1" t="str">
        <f>IFERROR(__xludf.DUMMYFUNCTION("GOOGLETRANSLATE(D3838,""fr"",""en"")"),"#VALUE!")</f>
        <v>#VALUE!</v>
      </c>
    </row>
    <row r="3839" ht="15.75" customHeight="1">
      <c r="A3839" s="1" t="s">
        <v>4225</v>
      </c>
      <c r="B3839" s="1">
        <v>1.0</v>
      </c>
      <c r="C3839" s="1" t="s">
        <v>9041</v>
      </c>
      <c r="D3839" s="1" t="s">
        <v>9042</v>
      </c>
      <c r="E3839" s="1" t="s">
        <v>614</v>
      </c>
      <c r="F3839" s="1" t="s">
        <v>30</v>
      </c>
      <c r="G3839" s="1" t="str">
        <f>IFERROR(__xludf.DUMMYFUNCTION("GOOGLETRANSLATE(D3839,""fr"",""en"")"),"#VALUE!")</f>
        <v>#VALUE!</v>
      </c>
    </row>
    <row r="3840" ht="15.75" customHeight="1">
      <c r="A3840" s="1" t="s">
        <v>1476</v>
      </c>
      <c r="B3840" s="1">
        <v>5.0</v>
      </c>
      <c r="C3840" s="1" t="s">
        <v>9043</v>
      </c>
      <c r="D3840" s="1" t="s">
        <v>9044</v>
      </c>
      <c r="E3840" s="1" t="s">
        <v>65</v>
      </c>
      <c r="F3840" s="1" t="s">
        <v>66</v>
      </c>
      <c r="G3840" s="1" t="str">
        <f>IFERROR(__xludf.DUMMYFUNCTION("GOOGLETRANSLATE(D3840,""fr"",""en"")"),"#VALUE!")</f>
        <v>#VALUE!</v>
      </c>
    </row>
    <row r="3841" ht="15.75" customHeight="1">
      <c r="A3841" s="1" t="s">
        <v>338</v>
      </c>
      <c r="B3841" s="1">
        <v>4.0</v>
      </c>
      <c r="C3841" s="1" t="s">
        <v>9045</v>
      </c>
      <c r="D3841" s="1" t="s">
        <v>9046</v>
      </c>
      <c r="E3841" s="1" t="s">
        <v>169</v>
      </c>
      <c r="F3841" s="1" t="s">
        <v>11</v>
      </c>
      <c r="G3841" s="1" t="str">
        <f>IFERROR(__xludf.DUMMYFUNCTION("GOOGLETRANSLATE(D3841,""fr"",""en"")"),"#VALUE!")</f>
        <v>#VALUE!</v>
      </c>
    </row>
    <row r="3842" ht="15.75" customHeight="1">
      <c r="A3842" s="1" t="s">
        <v>1057</v>
      </c>
      <c r="B3842" s="1">
        <v>3.0</v>
      </c>
      <c r="C3842" s="1" t="s">
        <v>9047</v>
      </c>
      <c r="D3842" s="1" t="s">
        <v>9048</v>
      </c>
      <c r="E3842" s="1" t="s">
        <v>21</v>
      </c>
      <c r="F3842" s="1" t="s">
        <v>11</v>
      </c>
      <c r="G3842" s="1" t="str">
        <f>IFERROR(__xludf.DUMMYFUNCTION("GOOGLETRANSLATE(D3842,""fr"",""en"")"),"#VALUE!")</f>
        <v>#VALUE!</v>
      </c>
    </row>
    <row r="3843" ht="15.75" customHeight="1">
      <c r="A3843" s="1" t="s">
        <v>1207</v>
      </c>
      <c r="B3843" s="1">
        <v>5.0</v>
      </c>
      <c r="C3843" s="1" t="s">
        <v>9049</v>
      </c>
      <c r="D3843" s="1" t="s">
        <v>9050</v>
      </c>
      <c r="E3843" s="1" t="s">
        <v>484</v>
      </c>
      <c r="F3843" s="1" t="s">
        <v>30</v>
      </c>
      <c r="G3843" s="1" t="str">
        <f>IFERROR(__xludf.DUMMYFUNCTION("GOOGLETRANSLATE(D3843,""fr"",""en"")"),"#VALUE!")</f>
        <v>#VALUE!</v>
      </c>
    </row>
    <row r="3844" ht="15.75" customHeight="1">
      <c r="A3844" s="1" t="s">
        <v>2911</v>
      </c>
      <c r="B3844" s="1">
        <v>5.0</v>
      </c>
      <c r="C3844" s="1" t="s">
        <v>9051</v>
      </c>
      <c r="D3844" s="1" t="s">
        <v>9052</v>
      </c>
      <c r="E3844" s="1" t="s">
        <v>10</v>
      </c>
      <c r="F3844" s="1" t="s">
        <v>11</v>
      </c>
      <c r="G3844" s="1" t="str">
        <f>IFERROR(__xludf.DUMMYFUNCTION("GOOGLETRANSLATE(D3844,""fr"",""en"")"),"#VALUE!")</f>
        <v>#VALUE!</v>
      </c>
    </row>
    <row r="3845" ht="15.75" customHeight="1">
      <c r="A3845" s="1" t="s">
        <v>1129</v>
      </c>
      <c r="B3845" s="1">
        <v>2.0</v>
      </c>
      <c r="C3845" s="1" t="s">
        <v>9053</v>
      </c>
      <c r="D3845" s="1" t="s">
        <v>9054</v>
      </c>
      <c r="E3845" s="1" t="s">
        <v>125</v>
      </c>
      <c r="F3845" s="1" t="s">
        <v>110</v>
      </c>
      <c r="G3845" s="1" t="str">
        <f>IFERROR(__xludf.DUMMYFUNCTION("GOOGLETRANSLATE(D3845,""fr"",""en"")"),"#VALUE!")</f>
        <v>#VALUE!</v>
      </c>
    </row>
    <row r="3846" ht="15.75" customHeight="1">
      <c r="A3846" s="1" t="s">
        <v>2058</v>
      </c>
      <c r="B3846" s="1">
        <v>2.0</v>
      </c>
      <c r="C3846" s="1" t="s">
        <v>9055</v>
      </c>
      <c r="D3846" s="1" t="s">
        <v>9056</v>
      </c>
      <c r="E3846" s="1" t="s">
        <v>273</v>
      </c>
      <c r="F3846" s="1" t="s">
        <v>118</v>
      </c>
      <c r="G3846" s="1" t="str">
        <f>IFERROR(__xludf.DUMMYFUNCTION("GOOGLETRANSLATE(D3846,""fr"",""en"")"),"#VALUE!")</f>
        <v>#VALUE!</v>
      </c>
    </row>
    <row r="3847" ht="15.75" customHeight="1">
      <c r="A3847" s="1" t="s">
        <v>281</v>
      </c>
      <c r="B3847" s="1">
        <v>3.0</v>
      </c>
      <c r="C3847" s="1" t="s">
        <v>9057</v>
      </c>
      <c r="D3847" s="1" t="s">
        <v>9058</v>
      </c>
      <c r="E3847" s="1" t="s">
        <v>176</v>
      </c>
      <c r="F3847" s="1" t="s">
        <v>66</v>
      </c>
      <c r="G3847" s="1" t="str">
        <f>IFERROR(__xludf.DUMMYFUNCTION("GOOGLETRANSLATE(D3847,""fr"",""en"")"),"#VALUE!")</f>
        <v>#VALUE!</v>
      </c>
    </row>
    <row r="3848" ht="15.75" customHeight="1">
      <c r="A3848" s="1" t="s">
        <v>2368</v>
      </c>
      <c r="B3848" s="1">
        <v>1.0</v>
      </c>
      <c r="C3848" s="1" t="s">
        <v>9059</v>
      </c>
      <c r="D3848" s="1" t="s">
        <v>9060</v>
      </c>
      <c r="E3848" s="1" t="s">
        <v>646</v>
      </c>
      <c r="F3848" s="1" t="s">
        <v>39</v>
      </c>
      <c r="G3848" s="1" t="str">
        <f>IFERROR(__xludf.DUMMYFUNCTION("GOOGLETRANSLATE(D3848,""fr"",""en"")"),"#VALUE!")</f>
        <v>#VALUE!</v>
      </c>
    </row>
    <row r="3849" ht="15.75" customHeight="1">
      <c r="A3849" s="1" t="s">
        <v>3889</v>
      </c>
      <c r="B3849" s="1">
        <v>4.0</v>
      </c>
      <c r="C3849" s="1" t="s">
        <v>9061</v>
      </c>
      <c r="D3849" s="1" t="s">
        <v>9062</v>
      </c>
      <c r="E3849" s="1" t="s">
        <v>554</v>
      </c>
      <c r="F3849" s="1" t="s">
        <v>30</v>
      </c>
      <c r="G3849" s="1" t="str">
        <f>IFERROR(__xludf.DUMMYFUNCTION("GOOGLETRANSLATE(D3849,""fr"",""en"")"),"#VALUE!")</f>
        <v>#VALUE!</v>
      </c>
    </row>
    <row r="3850" ht="15.75" customHeight="1">
      <c r="A3850" s="1" t="s">
        <v>3727</v>
      </c>
      <c r="B3850" s="1">
        <v>4.0</v>
      </c>
      <c r="C3850" s="1" t="s">
        <v>9063</v>
      </c>
      <c r="D3850" s="1" t="s">
        <v>9064</v>
      </c>
      <c r="E3850" s="1" t="s">
        <v>10</v>
      </c>
      <c r="F3850" s="1" t="s">
        <v>11</v>
      </c>
      <c r="G3850" s="1" t="str">
        <f>IFERROR(__xludf.DUMMYFUNCTION("GOOGLETRANSLATE(D3850,""fr"",""en"")"),"#VALUE!")</f>
        <v>#VALUE!</v>
      </c>
    </row>
    <row r="3851" ht="15.75" customHeight="1">
      <c r="A3851" s="1" t="s">
        <v>4630</v>
      </c>
      <c r="B3851" s="1">
        <v>2.0</v>
      </c>
      <c r="C3851" s="1" t="s">
        <v>9065</v>
      </c>
      <c r="D3851" s="1" t="s">
        <v>9066</v>
      </c>
      <c r="E3851" s="1" t="s">
        <v>646</v>
      </c>
      <c r="F3851" s="1" t="s">
        <v>39</v>
      </c>
      <c r="G3851" s="1" t="str">
        <f>IFERROR(__xludf.DUMMYFUNCTION("GOOGLETRANSLATE(D3851,""fr"",""en"")"),"#VALUE!")</f>
        <v>#VALUE!</v>
      </c>
    </row>
    <row r="3852" ht="15.75" customHeight="1">
      <c r="A3852" s="1" t="s">
        <v>1264</v>
      </c>
      <c r="B3852" s="1">
        <v>1.0</v>
      </c>
      <c r="C3852" s="1" t="s">
        <v>9067</v>
      </c>
      <c r="D3852" s="1" t="s">
        <v>9068</v>
      </c>
      <c r="E3852" s="1" t="s">
        <v>52</v>
      </c>
      <c r="F3852" s="1" t="s">
        <v>118</v>
      </c>
      <c r="G3852" s="1" t="str">
        <f>IFERROR(__xludf.DUMMYFUNCTION("GOOGLETRANSLATE(D3852,""fr"",""en"")"),"#VALUE!")</f>
        <v>#VALUE!</v>
      </c>
    </row>
    <row r="3853" ht="15.75" customHeight="1">
      <c r="A3853" s="1" t="s">
        <v>9069</v>
      </c>
      <c r="B3853" s="1">
        <v>2.0</v>
      </c>
      <c r="C3853" s="1" t="s">
        <v>9070</v>
      </c>
      <c r="D3853" s="1" t="s">
        <v>9071</v>
      </c>
      <c r="E3853" s="1" t="s">
        <v>29</v>
      </c>
      <c r="F3853" s="1" t="s">
        <v>30</v>
      </c>
      <c r="G3853" s="1" t="str">
        <f>IFERROR(__xludf.DUMMYFUNCTION("GOOGLETRANSLATE(D3853,""fr"",""en"")"),"#VALUE!")</f>
        <v>#VALUE!</v>
      </c>
    </row>
    <row r="3854" ht="15.75" customHeight="1">
      <c r="A3854" s="1" t="s">
        <v>5925</v>
      </c>
      <c r="B3854" s="1">
        <v>3.0</v>
      </c>
      <c r="C3854" s="1" t="s">
        <v>9072</v>
      </c>
      <c r="D3854" s="1" t="s">
        <v>9073</v>
      </c>
      <c r="E3854" s="1" t="s">
        <v>43</v>
      </c>
      <c r="F3854" s="1" t="s">
        <v>30</v>
      </c>
      <c r="G3854" s="1" t="str">
        <f>IFERROR(__xludf.DUMMYFUNCTION("GOOGLETRANSLATE(D3854,""fr"",""en"")"),"#VALUE!")</f>
        <v>#VALUE!</v>
      </c>
    </row>
    <row r="3855" ht="15.75" customHeight="1">
      <c r="A3855" s="1" t="s">
        <v>3840</v>
      </c>
      <c r="B3855" s="1">
        <v>1.0</v>
      </c>
      <c r="C3855" s="1" t="s">
        <v>9074</v>
      </c>
      <c r="D3855" s="1" t="s">
        <v>9075</v>
      </c>
      <c r="E3855" s="1" t="s">
        <v>575</v>
      </c>
      <c r="F3855" s="1" t="s">
        <v>48</v>
      </c>
      <c r="G3855" s="1" t="str">
        <f>IFERROR(__xludf.DUMMYFUNCTION("GOOGLETRANSLATE(D3855,""fr"",""en"")"),"I did not believe by reading the comments that Cardif was as bad, but it is clear that this insurance is a disaster. It's been almost 1 month since I am still waiting for my file despite many telephone reminders.
I opened a complaint file, but I find it s"&amp;"candalous to have to get there.
You are not ashamed to take advantage of the situation.")</f>
        <v>I did not believe by reading the comments that Cardif was as bad, but it is clear that this insurance is a disaster. It's been almost 1 month since I am still waiting for my file despite many telephone reminders.
I opened a complaint file, but I find it scandalous to have to get there.
You are not ashamed to take advantage of the situation.</v>
      </c>
    </row>
    <row r="3856" ht="15.75" customHeight="1">
      <c r="A3856" s="1" t="s">
        <v>9076</v>
      </c>
      <c r="B3856" s="1">
        <v>1.0</v>
      </c>
      <c r="C3856" s="1" t="s">
        <v>9077</v>
      </c>
      <c r="D3856" s="1" t="s">
        <v>9078</v>
      </c>
      <c r="E3856" s="1" t="s">
        <v>103</v>
      </c>
      <c r="F3856" s="1" t="s">
        <v>48</v>
      </c>
      <c r="G3856" s="1" t="str">
        <f>IFERROR(__xludf.DUMMYFUNCTION("GOOGLETRANSLATE(D3856,""fr"",""en"")"),"#VALUE!")</f>
        <v>#VALUE!</v>
      </c>
    </row>
    <row r="3857" ht="15.75" customHeight="1">
      <c r="A3857" s="1" t="s">
        <v>678</v>
      </c>
      <c r="B3857" s="1">
        <v>5.0</v>
      </c>
      <c r="C3857" s="1" t="s">
        <v>9079</v>
      </c>
      <c r="D3857" s="1" t="s">
        <v>9080</v>
      </c>
      <c r="E3857" s="1" t="s">
        <v>10</v>
      </c>
      <c r="F3857" s="1" t="s">
        <v>11</v>
      </c>
      <c r="G3857" s="1" t="str">
        <f>IFERROR(__xludf.DUMMYFUNCTION("GOOGLETRANSLATE(D3857,""fr"",""en"")"),"#VALUE!")</f>
        <v>#VALUE!</v>
      </c>
    </row>
    <row r="3858" ht="15.75" customHeight="1">
      <c r="A3858" s="1" t="s">
        <v>9081</v>
      </c>
      <c r="B3858" s="1">
        <v>2.0</v>
      </c>
      <c r="C3858" s="1" t="s">
        <v>9082</v>
      </c>
      <c r="D3858" s="1" t="s">
        <v>9083</v>
      </c>
      <c r="E3858" s="1" t="s">
        <v>296</v>
      </c>
      <c r="F3858" s="1" t="s">
        <v>11</v>
      </c>
      <c r="G3858" s="1" t="str">
        <f>IFERROR(__xludf.DUMMYFUNCTION("GOOGLETRANSLATE(D3858,""fr"",""en"")"),"#VALUE!")</f>
        <v>#VALUE!</v>
      </c>
    </row>
    <row r="3859" ht="15.75" customHeight="1">
      <c r="A3859" s="1" t="s">
        <v>4852</v>
      </c>
      <c r="B3859" s="1">
        <v>1.0</v>
      </c>
      <c r="C3859" s="1" t="s">
        <v>9084</v>
      </c>
      <c r="D3859" s="1" t="s">
        <v>9085</v>
      </c>
      <c r="E3859" s="1" t="s">
        <v>554</v>
      </c>
      <c r="F3859" s="1" t="s">
        <v>30</v>
      </c>
      <c r="G3859" s="1" t="str">
        <f>IFERROR(__xludf.DUMMYFUNCTION("GOOGLETRANSLATE(D3859,""fr"",""en"")"),"Very complicated mutual that is struggling to update the files (is the staff too overloaded ????). The different services do not speak to each other ... suddenly we spend days and days (enormous waste of time) by exchange of emails. The phone advisers are"&amp;" only based on what they/they see on the screen and there is no effort. I do not recommend this mutual: it is really poor.")</f>
        <v>Very complicated mutual that is struggling to update the files (is the staff too overloaded ????). The different services do not speak to each other ... suddenly we spend days and days (enormous waste of time) by exchange of emails. The phone advisers are only based on what they/they see on the screen and there is no effort. I do not recommend this mutual: it is really poor.</v>
      </c>
    </row>
    <row r="3860" ht="15.75" customHeight="1">
      <c r="A3860" s="1" t="s">
        <v>9086</v>
      </c>
      <c r="B3860" s="1">
        <v>1.0</v>
      </c>
      <c r="C3860" s="1" t="s">
        <v>9087</v>
      </c>
      <c r="D3860" s="1" t="s">
        <v>9088</v>
      </c>
      <c r="E3860" s="1" t="s">
        <v>254</v>
      </c>
      <c r="F3860" s="1" t="s">
        <v>66</v>
      </c>
      <c r="G3860" s="1" t="str">
        <f>IFERROR(__xludf.DUMMYFUNCTION("GOOGLETRANSLATE(D3860,""fr"",""en"")"),"#VALUE!")</f>
        <v>#VALUE!</v>
      </c>
    </row>
    <row r="3861" ht="15.75" customHeight="1">
      <c r="A3861" s="1" t="s">
        <v>1180</v>
      </c>
      <c r="B3861" s="1">
        <v>3.0</v>
      </c>
      <c r="C3861" s="1" t="s">
        <v>9089</v>
      </c>
      <c r="D3861" s="1" t="s">
        <v>9090</v>
      </c>
      <c r="E3861" s="1" t="s">
        <v>169</v>
      </c>
      <c r="F3861" s="1" t="s">
        <v>11</v>
      </c>
      <c r="G3861" s="1" t="str">
        <f>IFERROR(__xludf.DUMMYFUNCTION("GOOGLETRANSLATE(D3861,""fr"",""en"")"),"#VALUE!")</f>
        <v>#VALUE!</v>
      </c>
    </row>
    <row r="3862" ht="15.75" customHeight="1">
      <c r="A3862" s="1" t="s">
        <v>2854</v>
      </c>
      <c r="B3862" s="1">
        <v>3.0</v>
      </c>
      <c r="C3862" s="1" t="s">
        <v>9091</v>
      </c>
      <c r="D3862" s="1" t="s">
        <v>9092</v>
      </c>
      <c r="E3862" s="1" t="s">
        <v>10</v>
      </c>
      <c r="F3862" s="1" t="s">
        <v>11</v>
      </c>
      <c r="G3862" s="1" t="str">
        <f>IFERROR(__xludf.DUMMYFUNCTION("GOOGLETRANSLATE(D3862,""fr"",""en"")"),"#VALUE!")</f>
        <v>#VALUE!</v>
      </c>
    </row>
    <row r="3863" ht="15.75" customHeight="1">
      <c r="A3863" s="1" t="s">
        <v>713</v>
      </c>
      <c r="B3863" s="1">
        <v>1.0</v>
      </c>
      <c r="C3863" s="1" t="s">
        <v>9093</v>
      </c>
      <c r="D3863" s="1" t="s">
        <v>9094</v>
      </c>
      <c r="E3863" s="1" t="s">
        <v>109</v>
      </c>
      <c r="F3863" s="1" t="s">
        <v>110</v>
      </c>
      <c r="G3863" s="1" t="str">
        <f>IFERROR(__xludf.DUMMYFUNCTION("GOOGLETRANSLATE(D3863,""fr"",""en"")"),"#VALUE!")</f>
        <v>#VALUE!</v>
      </c>
    </row>
    <row r="3864" ht="15.75" customHeight="1">
      <c r="A3864" s="1" t="s">
        <v>341</v>
      </c>
      <c r="B3864" s="1">
        <v>1.0</v>
      </c>
      <c r="C3864" s="1" t="s">
        <v>9095</v>
      </c>
      <c r="D3864" s="1" t="s">
        <v>9096</v>
      </c>
      <c r="E3864" s="1" t="s">
        <v>292</v>
      </c>
      <c r="F3864" s="1" t="s">
        <v>11</v>
      </c>
      <c r="G3864" s="1" t="str">
        <f>IFERROR(__xludf.DUMMYFUNCTION("GOOGLETRANSLATE(D3864,""fr"",""en"")"),"#VALUE!")</f>
        <v>#VALUE!</v>
      </c>
    </row>
    <row r="3865" ht="15.75" customHeight="1">
      <c r="A3865" s="1" t="s">
        <v>6408</v>
      </c>
      <c r="B3865" s="1">
        <v>2.0</v>
      </c>
      <c r="C3865" s="1" t="s">
        <v>9097</v>
      </c>
      <c r="D3865" s="1" t="s">
        <v>9098</v>
      </c>
      <c r="E3865" s="1" t="s">
        <v>21</v>
      </c>
      <c r="F3865" s="1" t="s">
        <v>11</v>
      </c>
      <c r="G3865" s="1" t="str">
        <f>IFERROR(__xludf.DUMMYFUNCTION("GOOGLETRANSLATE(D3865,""fr"",""en"")"),"#VALUE!")</f>
        <v>#VALUE!</v>
      </c>
    </row>
    <row r="3866" ht="15.75" customHeight="1">
      <c r="A3866" s="1" t="s">
        <v>9099</v>
      </c>
      <c r="B3866" s="1">
        <v>3.0</v>
      </c>
      <c r="C3866" s="1" t="s">
        <v>9100</v>
      </c>
      <c r="D3866" s="1" t="s">
        <v>9101</v>
      </c>
      <c r="E3866" s="1" t="s">
        <v>10</v>
      </c>
      <c r="F3866" s="1" t="s">
        <v>11</v>
      </c>
      <c r="G3866" s="1" t="str">
        <f>IFERROR(__xludf.DUMMYFUNCTION("GOOGLETRANSLATE(D3866,""fr"",""en"")"),"Satisfied with the presentation of the insurance estimate, the application is well established, I think to see other proposals, thank you ...........")</f>
        <v>Satisfied with the presentation of the insurance estimate, the application is well established, I think to see other proposals, thank you ...........</v>
      </c>
    </row>
    <row r="3867" ht="15.75" customHeight="1">
      <c r="A3867" s="1" t="s">
        <v>9102</v>
      </c>
      <c r="B3867" s="1">
        <v>1.0</v>
      </c>
      <c r="C3867" s="1" t="s">
        <v>9103</v>
      </c>
      <c r="D3867" s="1" t="s">
        <v>9104</v>
      </c>
      <c r="E3867" s="1" t="s">
        <v>117</v>
      </c>
      <c r="F3867" s="1" t="s">
        <v>118</v>
      </c>
      <c r="G3867" s="1" t="str">
        <f>IFERROR(__xludf.DUMMYFUNCTION("GOOGLETRANSLATE(D3867,""fr"",""en"")"),"#VALUE!")</f>
        <v>#VALUE!</v>
      </c>
    </row>
    <row r="3868" ht="15.75" customHeight="1">
      <c r="A3868" s="1" t="s">
        <v>713</v>
      </c>
      <c r="B3868" s="1">
        <v>1.0</v>
      </c>
      <c r="C3868" s="1" t="s">
        <v>9105</v>
      </c>
      <c r="D3868" s="1" t="s">
        <v>9106</v>
      </c>
      <c r="E3868" s="1" t="s">
        <v>296</v>
      </c>
      <c r="F3868" s="1" t="s">
        <v>11</v>
      </c>
      <c r="G3868" s="1" t="str">
        <f>IFERROR(__xludf.DUMMYFUNCTION("GOOGLETRANSLATE(D3868,""fr"",""en"")"),"#VALUE!")</f>
        <v>#VALUE!</v>
      </c>
    </row>
    <row r="3869" ht="15.75" customHeight="1">
      <c r="A3869" s="1" t="s">
        <v>147</v>
      </c>
      <c r="B3869" s="1">
        <v>3.0</v>
      </c>
      <c r="C3869" s="1" t="s">
        <v>9107</v>
      </c>
      <c r="D3869" s="1" t="s">
        <v>9108</v>
      </c>
      <c r="E3869" s="1" t="s">
        <v>21</v>
      </c>
      <c r="F3869" s="1" t="s">
        <v>11</v>
      </c>
      <c r="G3869" s="1" t="str">
        <f>IFERROR(__xludf.DUMMYFUNCTION("GOOGLETRANSLATE(D3869,""fr"",""en"")"),"#VALUE!")</f>
        <v>#VALUE!</v>
      </c>
    </row>
    <row r="3870" ht="15.75" customHeight="1">
      <c r="A3870" s="1" t="s">
        <v>2117</v>
      </c>
      <c r="B3870" s="1">
        <v>3.0</v>
      </c>
      <c r="C3870" s="1" t="s">
        <v>9109</v>
      </c>
      <c r="D3870" s="1" t="s">
        <v>9110</v>
      </c>
      <c r="E3870" s="1" t="s">
        <v>21</v>
      </c>
      <c r="F3870" s="1" t="s">
        <v>11</v>
      </c>
      <c r="G3870" s="1" t="str">
        <f>IFERROR(__xludf.DUMMYFUNCTION("GOOGLETRANSLATE(D3870,""fr"",""en"")"),"#VALUE!")</f>
        <v>#VALUE!</v>
      </c>
    </row>
    <row r="3871" ht="15.75" customHeight="1">
      <c r="A3871" s="1" t="s">
        <v>3017</v>
      </c>
      <c r="B3871" s="1">
        <v>5.0</v>
      </c>
      <c r="C3871" s="1" t="s">
        <v>9111</v>
      </c>
      <c r="D3871" s="1" t="s">
        <v>9112</v>
      </c>
      <c r="E3871" s="1" t="s">
        <v>484</v>
      </c>
      <c r="F3871" s="1" t="s">
        <v>30</v>
      </c>
      <c r="G3871" s="1" t="str">
        <f>IFERROR(__xludf.DUMMYFUNCTION("GOOGLETRANSLATE(D3871,""fr"",""en"")"),"#VALUE!")</f>
        <v>#VALUE!</v>
      </c>
    </row>
    <row r="3872" ht="15.75" customHeight="1">
      <c r="A3872" s="1" t="s">
        <v>100</v>
      </c>
      <c r="B3872" s="1">
        <v>5.0</v>
      </c>
      <c r="C3872" s="1" t="s">
        <v>9113</v>
      </c>
      <c r="D3872" s="1" t="s">
        <v>9114</v>
      </c>
      <c r="E3872" s="1" t="s">
        <v>65</v>
      </c>
      <c r="F3872" s="1" t="s">
        <v>66</v>
      </c>
      <c r="G3872" s="1" t="str">
        <f>IFERROR(__xludf.DUMMYFUNCTION("GOOGLETRANSLATE(D3872,""fr"",""en"")"),"#VALUE!")</f>
        <v>#VALUE!</v>
      </c>
    </row>
    <row r="3873" ht="15.75" customHeight="1">
      <c r="A3873" s="1" t="s">
        <v>62</v>
      </c>
      <c r="B3873" s="1">
        <v>5.0</v>
      </c>
      <c r="C3873" s="1" t="s">
        <v>9115</v>
      </c>
      <c r="D3873" s="1" t="s">
        <v>9116</v>
      </c>
      <c r="E3873" s="1" t="s">
        <v>38</v>
      </c>
      <c r="F3873" s="1" t="s">
        <v>39</v>
      </c>
      <c r="G3873" s="1" t="str">
        <f>IFERROR(__xludf.DUMMYFUNCTION("GOOGLETRANSLATE(D3873,""fr"",""en"")"),"#VALUE!")</f>
        <v>#VALUE!</v>
      </c>
    </row>
    <row r="3874" ht="15.75" customHeight="1">
      <c r="A3874" s="1" t="s">
        <v>1940</v>
      </c>
      <c r="B3874" s="1">
        <v>5.0</v>
      </c>
      <c r="C3874" s="1" t="s">
        <v>9117</v>
      </c>
      <c r="D3874" s="1" t="s">
        <v>9118</v>
      </c>
      <c r="E3874" s="1" t="s">
        <v>176</v>
      </c>
      <c r="F3874" s="1" t="s">
        <v>66</v>
      </c>
      <c r="G3874" s="1" t="str">
        <f>IFERROR(__xludf.DUMMYFUNCTION("GOOGLETRANSLATE(D3874,""fr"",""en"")"),"#VALUE!")</f>
        <v>#VALUE!</v>
      </c>
    </row>
    <row r="3875" ht="15.75" customHeight="1">
      <c r="A3875" s="1" t="s">
        <v>899</v>
      </c>
      <c r="B3875" s="1">
        <v>5.0</v>
      </c>
      <c r="C3875" s="1" t="s">
        <v>9119</v>
      </c>
      <c r="D3875" s="1" t="s">
        <v>9120</v>
      </c>
      <c r="E3875" s="1" t="s">
        <v>10</v>
      </c>
      <c r="F3875" s="1" t="s">
        <v>11</v>
      </c>
      <c r="G3875" s="1" t="str">
        <f>IFERROR(__xludf.DUMMYFUNCTION("GOOGLETRANSLATE(D3875,""fr"",""en"")"),"#VALUE!")</f>
        <v>#VALUE!</v>
      </c>
    </row>
    <row r="3876" ht="15.75" customHeight="1">
      <c r="A3876" s="1" t="s">
        <v>9121</v>
      </c>
      <c r="B3876" s="1">
        <v>2.0</v>
      </c>
      <c r="C3876" s="1" t="s">
        <v>9122</v>
      </c>
      <c r="D3876" s="1" t="s">
        <v>9123</v>
      </c>
      <c r="E3876" s="1" t="s">
        <v>47</v>
      </c>
      <c r="F3876" s="1" t="s">
        <v>84</v>
      </c>
      <c r="G3876" s="1" t="str">
        <f>IFERROR(__xludf.DUMMYFUNCTION("GOOGLETRANSLATE(D3876,""fr"",""en"")"),"#VALUE!")</f>
        <v>#VALUE!</v>
      </c>
    </row>
    <row r="3877" ht="15.75" customHeight="1">
      <c r="A3877" s="1" t="s">
        <v>8114</v>
      </c>
      <c r="B3877" s="1">
        <v>4.0</v>
      </c>
      <c r="C3877" s="1" t="s">
        <v>9124</v>
      </c>
      <c r="D3877" s="1" t="s">
        <v>9125</v>
      </c>
      <c r="E3877" s="1" t="s">
        <v>614</v>
      </c>
      <c r="F3877" s="1" t="s">
        <v>30</v>
      </c>
      <c r="G3877" s="1" t="str">
        <f>IFERROR(__xludf.DUMMYFUNCTION("GOOGLETRANSLATE(D3877,""fr"",""en"")"),"#VALUE!")</f>
        <v>#VALUE!</v>
      </c>
    </row>
    <row r="3878" ht="15.75" customHeight="1">
      <c r="A3878" s="1" t="s">
        <v>1218</v>
      </c>
      <c r="B3878" s="1">
        <v>4.0</v>
      </c>
      <c r="C3878" s="1" t="s">
        <v>9126</v>
      </c>
      <c r="D3878" s="1" t="s">
        <v>9127</v>
      </c>
      <c r="E3878" s="1" t="s">
        <v>21</v>
      </c>
      <c r="F3878" s="1" t="s">
        <v>11</v>
      </c>
      <c r="G3878" s="1" t="str">
        <f>IFERROR(__xludf.DUMMYFUNCTION("GOOGLETRANSLATE(D3878,""fr"",""en"")"),"#VALUE!")</f>
        <v>#VALUE!</v>
      </c>
    </row>
    <row r="3879" ht="15.75" customHeight="1">
      <c r="A3879" s="1" t="s">
        <v>332</v>
      </c>
      <c r="B3879" s="1">
        <v>1.0</v>
      </c>
      <c r="C3879" s="1" t="s">
        <v>9128</v>
      </c>
      <c r="D3879" s="1" t="s">
        <v>9129</v>
      </c>
      <c r="E3879" s="1" t="s">
        <v>21</v>
      </c>
      <c r="F3879" s="1" t="s">
        <v>11</v>
      </c>
      <c r="G3879" s="1" t="str">
        <f>IFERROR(__xludf.DUMMYFUNCTION("GOOGLETRANSLATE(D3879,""fr"",""en"")"),"#VALUE!")</f>
        <v>#VALUE!</v>
      </c>
    </row>
    <row r="3880" ht="15.75" customHeight="1">
      <c r="A3880" s="1" t="s">
        <v>9130</v>
      </c>
      <c r="B3880" s="1">
        <v>1.0</v>
      </c>
      <c r="C3880" s="1" t="s">
        <v>9131</v>
      </c>
      <c r="D3880" s="1" t="s">
        <v>9132</v>
      </c>
      <c r="E3880" s="1" t="s">
        <v>125</v>
      </c>
      <c r="F3880" s="1" t="s">
        <v>11</v>
      </c>
      <c r="G3880" s="1" t="str">
        <f>IFERROR(__xludf.DUMMYFUNCTION("GOOGLETRANSLATE(D3880,""fr"",""en"")"),"#VALUE!")</f>
        <v>#VALUE!</v>
      </c>
    </row>
    <row r="3881" ht="15.75" customHeight="1">
      <c r="A3881" s="1" t="s">
        <v>5149</v>
      </c>
      <c r="B3881" s="1">
        <v>5.0</v>
      </c>
      <c r="C3881" s="1" t="s">
        <v>9133</v>
      </c>
      <c r="D3881" s="1" t="s">
        <v>9134</v>
      </c>
      <c r="E3881" s="1" t="s">
        <v>292</v>
      </c>
      <c r="F3881" s="1" t="s">
        <v>11</v>
      </c>
      <c r="G3881" s="1" t="str">
        <f>IFERROR(__xludf.DUMMYFUNCTION("GOOGLETRANSLATE(D3881,""fr"",""en"")"),"#VALUE!")</f>
        <v>#VALUE!</v>
      </c>
    </row>
    <row r="3882" ht="15.75" customHeight="1">
      <c r="A3882" s="1" t="s">
        <v>1020</v>
      </c>
      <c r="B3882" s="1">
        <v>5.0</v>
      </c>
      <c r="C3882" s="1" t="s">
        <v>9135</v>
      </c>
      <c r="D3882" s="1" t="s">
        <v>9136</v>
      </c>
      <c r="E3882" s="1" t="s">
        <v>65</v>
      </c>
      <c r="F3882" s="1" t="s">
        <v>66</v>
      </c>
      <c r="G3882" s="1" t="str">
        <f>IFERROR(__xludf.DUMMYFUNCTION("GOOGLETRANSLATE(D3882,""fr"",""en"")"),"#VALUE!")</f>
        <v>#VALUE!</v>
      </c>
    </row>
    <row r="3883" ht="15.75" customHeight="1">
      <c r="A3883" s="1" t="s">
        <v>1135</v>
      </c>
      <c r="B3883" s="1">
        <v>3.0</v>
      </c>
      <c r="C3883" s="1" t="s">
        <v>9137</v>
      </c>
      <c r="D3883" s="1" t="s">
        <v>9138</v>
      </c>
      <c r="E3883" s="1" t="s">
        <v>10</v>
      </c>
      <c r="F3883" s="1" t="s">
        <v>11</v>
      </c>
      <c r="G3883" s="1" t="str">
        <f>IFERROR(__xludf.DUMMYFUNCTION("GOOGLETRANSLATE(D3883,""fr"",""en"")"),"#VALUE!")</f>
        <v>#VALUE!</v>
      </c>
    </row>
    <row r="3884" ht="15.75" customHeight="1">
      <c r="A3884" s="1" t="s">
        <v>777</v>
      </c>
      <c r="B3884" s="1">
        <v>4.0</v>
      </c>
      <c r="C3884" s="1" t="s">
        <v>9139</v>
      </c>
      <c r="D3884" s="1" t="s">
        <v>9140</v>
      </c>
      <c r="E3884" s="1" t="s">
        <v>10</v>
      </c>
      <c r="F3884" s="1" t="s">
        <v>11</v>
      </c>
      <c r="G3884" s="1" t="str">
        <f>IFERROR(__xludf.DUMMYFUNCTION("GOOGLETRANSLATE(D3884,""fr"",""en"")"),"#VALUE!")</f>
        <v>#VALUE!</v>
      </c>
    </row>
    <row r="3885" ht="15.75" customHeight="1">
      <c r="A3885" s="1" t="s">
        <v>2003</v>
      </c>
      <c r="B3885" s="1">
        <v>3.0</v>
      </c>
      <c r="C3885" s="1" t="s">
        <v>9141</v>
      </c>
      <c r="D3885" s="1" t="s">
        <v>9142</v>
      </c>
      <c r="E3885" s="1" t="s">
        <v>484</v>
      </c>
      <c r="F3885" s="1" t="s">
        <v>30</v>
      </c>
      <c r="G3885" s="1" t="str">
        <f>IFERROR(__xludf.DUMMYFUNCTION("GOOGLETRANSLATE(D3885,""fr"",""en"")"),"#VALUE!")</f>
        <v>#VALUE!</v>
      </c>
    </row>
    <row r="3886" ht="15.75" customHeight="1">
      <c r="A3886" s="1" t="s">
        <v>1426</v>
      </c>
      <c r="B3886" s="1">
        <v>5.0</v>
      </c>
      <c r="C3886" s="1" t="s">
        <v>9143</v>
      </c>
      <c r="D3886" s="1" t="s">
        <v>9144</v>
      </c>
      <c r="E3886" s="1" t="s">
        <v>21</v>
      </c>
      <c r="F3886" s="1" t="s">
        <v>11</v>
      </c>
      <c r="G3886" s="1" t="str">
        <f>IFERROR(__xludf.DUMMYFUNCTION("GOOGLETRANSLATE(D3886,""fr"",""en"")"),"#VALUE!")</f>
        <v>#VALUE!</v>
      </c>
    </row>
    <row r="3887" ht="15.75" customHeight="1">
      <c r="A3887" s="1" t="s">
        <v>1950</v>
      </c>
      <c r="B3887" s="1">
        <v>2.0</v>
      </c>
      <c r="C3887" s="1" t="s">
        <v>9145</v>
      </c>
      <c r="D3887" s="1" t="s">
        <v>9146</v>
      </c>
      <c r="E3887" s="1" t="s">
        <v>250</v>
      </c>
      <c r="F3887" s="1" t="s">
        <v>30</v>
      </c>
      <c r="G3887" s="1" t="str">
        <f>IFERROR(__xludf.DUMMYFUNCTION("GOOGLETRANSLATE(D3887,""fr"",""en"")"),"#VALUE!")</f>
        <v>#VALUE!</v>
      </c>
    </row>
    <row r="3888" ht="15.75" customHeight="1">
      <c r="A3888" s="1" t="s">
        <v>936</v>
      </c>
      <c r="B3888" s="1">
        <v>4.0</v>
      </c>
      <c r="C3888" s="1" t="s">
        <v>9147</v>
      </c>
      <c r="D3888" s="1" t="s">
        <v>9148</v>
      </c>
      <c r="E3888" s="1" t="s">
        <v>10</v>
      </c>
      <c r="F3888" s="1" t="s">
        <v>11</v>
      </c>
      <c r="G3888" s="1" t="str">
        <f>IFERROR(__xludf.DUMMYFUNCTION("GOOGLETRANSLATE(D3888,""fr"",""en"")"),"#VALUE!")</f>
        <v>#VALUE!</v>
      </c>
    </row>
    <row r="3889" ht="15.75" customHeight="1">
      <c r="A3889" s="1" t="s">
        <v>3528</v>
      </c>
      <c r="B3889" s="1">
        <v>1.0</v>
      </c>
      <c r="C3889" s="1" t="s">
        <v>9149</v>
      </c>
      <c r="D3889" s="1" t="s">
        <v>9150</v>
      </c>
      <c r="E3889" s="1" t="s">
        <v>21</v>
      </c>
      <c r="F3889" s="1" t="s">
        <v>11</v>
      </c>
      <c r="G3889" s="1" t="str">
        <f>IFERROR(__xludf.DUMMYFUNCTION("GOOGLETRANSLATE(D3889,""fr"",""en"")"),"#VALUE!")</f>
        <v>#VALUE!</v>
      </c>
    </row>
    <row r="3890" ht="15.75" customHeight="1">
      <c r="A3890" s="1" t="s">
        <v>551</v>
      </c>
      <c r="B3890" s="1">
        <v>2.0</v>
      </c>
      <c r="C3890" s="1" t="s">
        <v>9151</v>
      </c>
      <c r="D3890" s="1" t="s">
        <v>9152</v>
      </c>
      <c r="E3890" s="1" t="s">
        <v>2727</v>
      </c>
      <c r="F3890" s="1" t="s">
        <v>66</v>
      </c>
      <c r="G3890" s="1" t="str">
        <f>IFERROR(__xludf.DUMMYFUNCTION("GOOGLETRANSLATE(D3890,""fr"",""en"")"),"#VALUE!")</f>
        <v>#VALUE!</v>
      </c>
    </row>
    <row r="3891" ht="15.75" customHeight="1">
      <c r="A3891" s="1" t="s">
        <v>1816</v>
      </c>
      <c r="B3891" s="1">
        <v>1.0</v>
      </c>
      <c r="C3891" s="1" t="s">
        <v>9153</v>
      </c>
      <c r="D3891" s="1" t="s">
        <v>9154</v>
      </c>
      <c r="E3891" s="1" t="s">
        <v>3148</v>
      </c>
      <c r="F3891" s="1" t="s">
        <v>118</v>
      </c>
      <c r="G3891" s="1" t="str">
        <f>IFERROR(__xludf.DUMMYFUNCTION("GOOGLETRANSLATE(D3891,""fr"",""en"")"),"#VALUE!")</f>
        <v>#VALUE!</v>
      </c>
    </row>
    <row r="3892" ht="15.75" customHeight="1">
      <c r="A3892" s="1" t="s">
        <v>4007</v>
      </c>
      <c r="B3892" s="1">
        <v>4.0</v>
      </c>
      <c r="C3892" s="1" t="s">
        <v>9155</v>
      </c>
      <c r="D3892" s="1" t="s">
        <v>9156</v>
      </c>
      <c r="E3892" s="1" t="s">
        <v>21</v>
      </c>
      <c r="F3892" s="1" t="s">
        <v>11</v>
      </c>
      <c r="G3892" s="1" t="str">
        <f>IFERROR(__xludf.DUMMYFUNCTION("GOOGLETRANSLATE(D3892,""fr"",""en"")"),"#VALUE!")</f>
        <v>#VALUE!</v>
      </c>
    </row>
    <row r="3893" ht="15.75" customHeight="1">
      <c r="A3893" s="1" t="s">
        <v>5863</v>
      </c>
      <c r="B3893" s="1">
        <v>1.0</v>
      </c>
      <c r="C3893" s="1" t="s">
        <v>9157</v>
      </c>
      <c r="D3893" s="1" t="s">
        <v>9158</v>
      </c>
      <c r="E3893" s="1" t="s">
        <v>273</v>
      </c>
      <c r="F3893" s="1" t="s">
        <v>110</v>
      </c>
      <c r="G3893" s="1" t="str">
        <f>IFERROR(__xludf.DUMMYFUNCTION("GOOGLETRANSLATE(D3893,""fr"",""en"")"),"#VALUE!")</f>
        <v>#VALUE!</v>
      </c>
    </row>
    <row r="3894" ht="15.75" customHeight="1">
      <c r="A3894" s="1" t="s">
        <v>1248</v>
      </c>
      <c r="B3894" s="1">
        <v>4.0</v>
      </c>
      <c r="C3894" s="1" t="s">
        <v>9159</v>
      </c>
      <c r="D3894" s="1" t="s">
        <v>9160</v>
      </c>
      <c r="E3894" s="1" t="s">
        <v>21</v>
      </c>
      <c r="F3894" s="1" t="s">
        <v>11</v>
      </c>
      <c r="G3894" s="1" t="str">
        <f>IFERROR(__xludf.DUMMYFUNCTION("GOOGLETRANSLATE(D3894,""fr"",""en"")"),"#VALUE!")</f>
        <v>#VALUE!</v>
      </c>
    </row>
    <row r="3895" ht="15.75" customHeight="1">
      <c r="A3895" s="1" t="s">
        <v>5326</v>
      </c>
      <c r="B3895" s="1">
        <v>1.0</v>
      </c>
      <c r="C3895" s="1" t="s">
        <v>9161</v>
      </c>
      <c r="D3895" s="1" t="s">
        <v>9162</v>
      </c>
      <c r="E3895" s="1" t="s">
        <v>273</v>
      </c>
      <c r="F3895" s="1" t="s">
        <v>110</v>
      </c>
      <c r="G3895" s="1" t="str">
        <f>IFERROR(__xludf.DUMMYFUNCTION("GOOGLETRANSLATE(D3895,""fr"",""en"")"),"#VALUE!")</f>
        <v>#VALUE!</v>
      </c>
    </row>
    <row r="3896" ht="15.75" customHeight="1">
      <c r="A3896" s="1" t="s">
        <v>1189</v>
      </c>
      <c r="B3896" s="1">
        <v>1.0</v>
      </c>
      <c r="C3896" s="1" t="s">
        <v>9163</v>
      </c>
      <c r="D3896" s="1" t="s">
        <v>9164</v>
      </c>
      <c r="E3896" s="1" t="s">
        <v>355</v>
      </c>
      <c r="F3896" s="1" t="s">
        <v>110</v>
      </c>
      <c r="G3896" s="1" t="str">
        <f>IFERROR(__xludf.DUMMYFUNCTION("GOOGLETRANSLATE(D3896,""fr"",""en"")"),"#VALUE!")</f>
        <v>#VALUE!</v>
      </c>
    </row>
    <row r="3897" ht="15.75" customHeight="1">
      <c r="A3897" s="1" t="s">
        <v>1476</v>
      </c>
      <c r="B3897" s="1">
        <v>4.0</v>
      </c>
      <c r="C3897" s="1" t="s">
        <v>9165</v>
      </c>
      <c r="D3897" s="1" t="s">
        <v>9166</v>
      </c>
      <c r="E3897" s="1" t="s">
        <v>10</v>
      </c>
      <c r="F3897" s="1" t="s">
        <v>11</v>
      </c>
      <c r="G3897" s="1" t="str">
        <f>IFERROR(__xludf.DUMMYFUNCTION("GOOGLETRANSLATE(D3897,""fr"",""en"")"),"#VALUE!")</f>
        <v>#VALUE!</v>
      </c>
    </row>
    <row r="3898" ht="15.75" customHeight="1">
      <c r="A3898" s="1" t="s">
        <v>31</v>
      </c>
      <c r="B3898" s="1">
        <v>4.0</v>
      </c>
      <c r="C3898" s="1" t="s">
        <v>1575</v>
      </c>
      <c r="D3898" s="1" t="s">
        <v>9167</v>
      </c>
      <c r="E3898" s="1" t="s">
        <v>21</v>
      </c>
      <c r="F3898" s="1" t="s">
        <v>11</v>
      </c>
      <c r="G3898" s="1" t="str">
        <f>IFERROR(__xludf.DUMMYFUNCTION("GOOGLETRANSLATE(D3898,""fr"",""en"")"),"#VALUE!")</f>
        <v>#VALUE!</v>
      </c>
    </row>
    <row r="3899" ht="15.75" customHeight="1">
      <c r="A3899" s="1" t="s">
        <v>1248</v>
      </c>
      <c r="B3899" s="1">
        <v>5.0</v>
      </c>
      <c r="C3899" s="1" t="s">
        <v>9168</v>
      </c>
      <c r="D3899" s="1" t="s">
        <v>9169</v>
      </c>
      <c r="E3899" s="1" t="s">
        <v>10</v>
      </c>
      <c r="F3899" s="1" t="s">
        <v>11</v>
      </c>
      <c r="G3899" s="1" t="str">
        <f>IFERROR(__xludf.DUMMYFUNCTION("GOOGLETRANSLATE(D3899,""fr"",""en"")"),"#VALUE!")</f>
        <v>#VALUE!</v>
      </c>
    </row>
    <row r="3900" ht="15.75" customHeight="1">
      <c r="A3900" s="1" t="s">
        <v>1699</v>
      </c>
      <c r="B3900" s="1">
        <v>5.0</v>
      </c>
      <c r="C3900" s="1" t="s">
        <v>9170</v>
      </c>
      <c r="D3900" s="1" t="s">
        <v>9171</v>
      </c>
      <c r="E3900" s="1" t="s">
        <v>176</v>
      </c>
      <c r="F3900" s="1" t="s">
        <v>66</v>
      </c>
      <c r="G3900" s="1" t="str">
        <f>IFERROR(__xludf.DUMMYFUNCTION("GOOGLETRANSLATE(D3900,""fr"",""en"")"),"#VALUE!")</f>
        <v>#VALUE!</v>
      </c>
    </row>
    <row r="3901" ht="15.75" customHeight="1">
      <c r="A3901" s="1" t="s">
        <v>3637</v>
      </c>
      <c r="B3901" s="1">
        <v>2.0</v>
      </c>
      <c r="C3901" s="1" t="s">
        <v>9172</v>
      </c>
      <c r="D3901" s="1" t="s">
        <v>9173</v>
      </c>
      <c r="E3901" s="1" t="s">
        <v>273</v>
      </c>
      <c r="F3901" s="1" t="s">
        <v>11</v>
      </c>
      <c r="G3901" s="1" t="str">
        <f>IFERROR(__xludf.DUMMYFUNCTION("GOOGLETRANSLATE(D3901,""fr"",""en"")"),"#VALUE!")</f>
        <v>#VALUE!</v>
      </c>
    </row>
    <row r="3902" ht="15.75" customHeight="1">
      <c r="A3902" s="1" t="s">
        <v>3448</v>
      </c>
      <c r="B3902" s="1">
        <v>4.0</v>
      </c>
      <c r="C3902" s="1" t="s">
        <v>9174</v>
      </c>
      <c r="D3902" s="1" t="s">
        <v>9175</v>
      </c>
      <c r="E3902" s="1" t="s">
        <v>10</v>
      </c>
      <c r="F3902" s="1" t="s">
        <v>11</v>
      </c>
      <c r="G3902" s="1" t="str">
        <f>IFERROR(__xludf.DUMMYFUNCTION("GOOGLETRANSLATE(D3902,""fr"",""en"")"),"#VALUE!")</f>
        <v>#VALUE!</v>
      </c>
    </row>
    <row r="3903" ht="15.75" customHeight="1">
      <c r="A3903" s="1" t="s">
        <v>7086</v>
      </c>
      <c r="B3903" s="1">
        <v>1.0</v>
      </c>
      <c r="C3903" s="1" t="s">
        <v>9176</v>
      </c>
      <c r="D3903" s="1" t="s">
        <v>9177</v>
      </c>
      <c r="E3903" s="1" t="s">
        <v>52</v>
      </c>
      <c r="F3903" s="1" t="s">
        <v>118</v>
      </c>
      <c r="G3903" s="1" t="str">
        <f>IFERROR(__xludf.DUMMYFUNCTION("GOOGLETRANSLATE(D3903,""fr"",""en"")"),"#VALUE!")</f>
        <v>#VALUE!</v>
      </c>
    </row>
    <row r="3904" ht="15.75" customHeight="1">
      <c r="A3904" s="1" t="s">
        <v>1062</v>
      </c>
      <c r="B3904" s="1">
        <v>4.0</v>
      </c>
      <c r="C3904" s="1" t="s">
        <v>9178</v>
      </c>
      <c r="D3904" s="1" t="s">
        <v>9179</v>
      </c>
      <c r="E3904" s="1" t="s">
        <v>10</v>
      </c>
      <c r="F3904" s="1" t="s">
        <v>11</v>
      </c>
      <c r="G3904" s="1" t="str">
        <f>IFERROR(__xludf.DUMMYFUNCTION("GOOGLETRANSLATE(D3904,""fr"",""en"")"),"#VALUE!")</f>
        <v>#VALUE!</v>
      </c>
    </row>
    <row r="3905" ht="15.75" customHeight="1">
      <c r="A3905" s="1" t="s">
        <v>866</v>
      </c>
      <c r="B3905" s="1">
        <v>4.0</v>
      </c>
      <c r="C3905" s="1" t="s">
        <v>9180</v>
      </c>
      <c r="D3905" s="1" t="s">
        <v>9181</v>
      </c>
      <c r="E3905" s="1" t="s">
        <v>176</v>
      </c>
      <c r="F3905" s="1" t="s">
        <v>66</v>
      </c>
      <c r="G3905" s="1" t="str">
        <f>IFERROR(__xludf.DUMMYFUNCTION("GOOGLETRANSLATE(D3905,""fr"",""en"")"),"#VALUE!")</f>
        <v>#VALUE!</v>
      </c>
    </row>
    <row r="3906" ht="15.75" customHeight="1">
      <c r="A3906" s="1" t="s">
        <v>1741</v>
      </c>
      <c r="B3906" s="1">
        <v>5.0</v>
      </c>
      <c r="C3906" s="1" t="s">
        <v>9182</v>
      </c>
      <c r="D3906" s="1" t="s">
        <v>9183</v>
      </c>
      <c r="E3906" s="1" t="s">
        <v>176</v>
      </c>
      <c r="F3906" s="1" t="s">
        <v>66</v>
      </c>
      <c r="G3906" s="1" t="str">
        <f>IFERROR(__xludf.DUMMYFUNCTION("GOOGLETRANSLATE(D3906,""fr"",""en"")"),"#VALUE!")</f>
        <v>#VALUE!</v>
      </c>
    </row>
    <row r="3907" ht="15.75" customHeight="1">
      <c r="A3907" s="1" t="s">
        <v>558</v>
      </c>
      <c r="B3907" s="1">
        <v>2.0</v>
      </c>
      <c r="C3907" s="1" t="s">
        <v>9184</v>
      </c>
      <c r="D3907" s="1" t="s">
        <v>9185</v>
      </c>
      <c r="E3907" s="1" t="s">
        <v>10</v>
      </c>
      <c r="F3907" s="1" t="s">
        <v>11</v>
      </c>
      <c r="G3907" s="1" t="str">
        <f>IFERROR(__xludf.DUMMYFUNCTION("GOOGLETRANSLATE(D3907,""fr"",""en"")"),"#VALUE!")</f>
        <v>#VALUE!</v>
      </c>
    </row>
    <row r="3908" ht="15.75" customHeight="1">
      <c r="A3908" s="1" t="s">
        <v>2848</v>
      </c>
      <c r="B3908" s="1">
        <v>1.0</v>
      </c>
      <c r="C3908" s="1" t="s">
        <v>9186</v>
      </c>
      <c r="D3908" s="1" t="s">
        <v>9187</v>
      </c>
      <c r="E3908" s="1" t="s">
        <v>250</v>
      </c>
      <c r="F3908" s="1" t="s">
        <v>30</v>
      </c>
      <c r="G3908" s="1" t="str">
        <f>IFERROR(__xludf.DUMMYFUNCTION("GOOGLETRANSLATE(D3908,""fr"",""en"")"),"#VALUE!")</f>
        <v>#VALUE!</v>
      </c>
    </row>
    <row r="3909" ht="15.75" customHeight="1">
      <c r="A3909" s="1" t="s">
        <v>91</v>
      </c>
      <c r="B3909" s="1">
        <v>3.0</v>
      </c>
      <c r="C3909" s="1" t="s">
        <v>9188</v>
      </c>
      <c r="D3909" s="1" t="s">
        <v>9189</v>
      </c>
      <c r="E3909" s="1" t="s">
        <v>10</v>
      </c>
      <c r="F3909" s="1" t="s">
        <v>11</v>
      </c>
      <c r="G3909" s="1" t="str">
        <f>IFERROR(__xludf.DUMMYFUNCTION("GOOGLETRANSLATE(D3909,""fr"",""en"")"),"#VALUE!")</f>
        <v>#VALUE!</v>
      </c>
    </row>
    <row r="3910" ht="15.75" customHeight="1">
      <c r="A3910" s="1" t="s">
        <v>558</v>
      </c>
      <c r="B3910" s="1">
        <v>4.0</v>
      </c>
      <c r="C3910" s="1" t="s">
        <v>9190</v>
      </c>
      <c r="D3910" s="1" t="s">
        <v>9191</v>
      </c>
      <c r="E3910" s="1" t="s">
        <v>10</v>
      </c>
      <c r="F3910" s="1" t="s">
        <v>11</v>
      </c>
      <c r="G3910" s="1" t="str">
        <f>IFERROR(__xludf.DUMMYFUNCTION("GOOGLETRANSLATE(D3910,""fr"",""en"")"),"#VALUE!")</f>
        <v>#VALUE!</v>
      </c>
    </row>
    <row r="3911" ht="15.75" customHeight="1">
      <c r="A3911" s="1" t="s">
        <v>9192</v>
      </c>
      <c r="B3911" s="1">
        <v>1.0</v>
      </c>
      <c r="C3911" s="1" t="s">
        <v>9193</v>
      </c>
      <c r="D3911" s="1" t="s">
        <v>9194</v>
      </c>
      <c r="E3911" s="1" t="s">
        <v>52</v>
      </c>
      <c r="F3911" s="1" t="s">
        <v>11</v>
      </c>
      <c r="G3911" s="1" t="str">
        <f>IFERROR(__xludf.DUMMYFUNCTION("GOOGLETRANSLATE(D3911,""fr"",""en"")"),"#VALUE!")</f>
        <v>#VALUE!</v>
      </c>
    </row>
    <row r="3912" ht="15.75" customHeight="1">
      <c r="A3912" s="1" t="s">
        <v>844</v>
      </c>
      <c r="B3912" s="1">
        <v>3.0</v>
      </c>
      <c r="C3912" s="1" t="s">
        <v>9195</v>
      </c>
      <c r="D3912" s="1" t="s">
        <v>9196</v>
      </c>
      <c r="E3912" s="1" t="s">
        <v>65</v>
      </c>
      <c r="F3912" s="1" t="s">
        <v>66</v>
      </c>
      <c r="G3912" s="1" t="str">
        <f>IFERROR(__xludf.DUMMYFUNCTION("GOOGLETRANSLATE(D3912,""fr"",""en"")"),"#VALUE!")</f>
        <v>#VALUE!</v>
      </c>
    </row>
    <row r="3913" ht="15.75" customHeight="1">
      <c r="A3913" s="1" t="s">
        <v>558</v>
      </c>
      <c r="B3913" s="1">
        <v>3.0</v>
      </c>
      <c r="C3913" s="1" t="s">
        <v>9197</v>
      </c>
      <c r="D3913" s="1" t="s">
        <v>9198</v>
      </c>
      <c r="E3913" s="1" t="s">
        <v>273</v>
      </c>
      <c r="F3913" s="1" t="s">
        <v>110</v>
      </c>
      <c r="G3913" s="1" t="str">
        <f>IFERROR(__xludf.DUMMYFUNCTION("GOOGLETRANSLATE(D3913,""fr"",""en"")"),"#VALUE!")</f>
        <v>#VALUE!</v>
      </c>
    </row>
    <row r="3914" ht="15.75" customHeight="1">
      <c r="A3914" s="1" t="s">
        <v>4866</v>
      </c>
      <c r="B3914" s="1">
        <v>2.0</v>
      </c>
      <c r="C3914" s="1" t="s">
        <v>9199</v>
      </c>
      <c r="D3914" s="1" t="s">
        <v>9200</v>
      </c>
      <c r="E3914" s="1" t="s">
        <v>29</v>
      </c>
      <c r="F3914" s="1" t="s">
        <v>30</v>
      </c>
      <c r="G3914" s="1" t="str">
        <f>IFERROR(__xludf.DUMMYFUNCTION("GOOGLETRANSLATE(D3914,""fr"",""en"")"),"#VALUE!")</f>
        <v>#VALUE!</v>
      </c>
    </row>
    <row r="3915" ht="15.75" customHeight="1">
      <c r="A3915" s="1" t="s">
        <v>2330</v>
      </c>
      <c r="B3915" s="1">
        <v>1.0</v>
      </c>
      <c r="C3915" s="1" t="s">
        <v>9201</v>
      </c>
      <c r="D3915" s="1" t="s">
        <v>9202</v>
      </c>
      <c r="E3915" s="1" t="s">
        <v>109</v>
      </c>
      <c r="F3915" s="1" t="s">
        <v>11</v>
      </c>
      <c r="G3915" s="1" t="str">
        <f>IFERROR(__xludf.DUMMYFUNCTION("GOOGLETRANSLATE(D3915,""fr"",""en"")"),"#VALUE!")</f>
        <v>#VALUE!</v>
      </c>
    </row>
    <row r="3916" ht="15.75" customHeight="1">
      <c r="A3916" s="1" t="s">
        <v>4649</v>
      </c>
      <c r="B3916" s="1">
        <v>1.0</v>
      </c>
      <c r="C3916" s="1" t="s">
        <v>9203</v>
      </c>
      <c r="D3916" s="1" t="s">
        <v>9204</v>
      </c>
      <c r="E3916" s="1" t="s">
        <v>43</v>
      </c>
      <c r="F3916" s="1" t="s">
        <v>30</v>
      </c>
      <c r="G3916" s="1" t="str">
        <f>IFERROR(__xludf.DUMMYFUNCTION("GOOGLETRANSLATE(D3916,""fr"",""en"")"),"#VALUE!")</f>
        <v>#VALUE!</v>
      </c>
    </row>
    <row r="3917" ht="15.75" customHeight="1">
      <c r="A3917" s="1" t="s">
        <v>9205</v>
      </c>
      <c r="B3917" s="1">
        <v>1.0</v>
      </c>
      <c r="C3917" s="1" t="s">
        <v>9206</v>
      </c>
      <c r="D3917" s="1" t="s">
        <v>9207</v>
      </c>
      <c r="E3917" s="1" t="s">
        <v>169</v>
      </c>
      <c r="F3917" s="1" t="s">
        <v>110</v>
      </c>
      <c r="G3917" s="1" t="str">
        <f>IFERROR(__xludf.DUMMYFUNCTION("GOOGLETRANSLATE(D3917,""fr"",""en"")"),"#VALUE!")</f>
        <v>#VALUE!</v>
      </c>
    </row>
    <row r="3918" ht="15.75" customHeight="1">
      <c r="A3918" s="1" t="s">
        <v>1110</v>
      </c>
      <c r="B3918" s="1">
        <v>5.0</v>
      </c>
      <c r="C3918" s="1" t="s">
        <v>9208</v>
      </c>
      <c r="D3918" s="1" t="s">
        <v>9209</v>
      </c>
      <c r="E3918" s="1" t="s">
        <v>21</v>
      </c>
      <c r="F3918" s="1" t="s">
        <v>11</v>
      </c>
      <c r="G3918" s="1" t="str">
        <f>IFERROR(__xludf.DUMMYFUNCTION("GOOGLETRANSLATE(D3918,""fr"",""en"")"),"#VALUE!")</f>
        <v>#VALUE!</v>
      </c>
    </row>
    <row r="3919" ht="15.75" customHeight="1">
      <c r="A3919" s="1" t="s">
        <v>9210</v>
      </c>
      <c r="B3919" s="1">
        <v>1.0</v>
      </c>
      <c r="C3919" s="1" t="s">
        <v>9211</v>
      </c>
      <c r="D3919" s="1" t="s">
        <v>9212</v>
      </c>
      <c r="E3919" s="1" t="s">
        <v>296</v>
      </c>
      <c r="F3919" s="1" t="s">
        <v>110</v>
      </c>
      <c r="G3919" s="1" t="str">
        <f>IFERROR(__xludf.DUMMYFUNCTION("GOOGLETRANSLATE(D3919,""fr"",""en"")"),"#VALUE!")</f>
        <v>#VALUE!</v>
      </c>
    </row>
    <row r="3920" ht="15.75" customHeight="1">
      <c r="A3920" s="1" t="s">
        <v>7356</v>
      </c>
      <c r="B3920" s="1">
        <v>5.0</v>
      </c>
      <c r="C3920" s="1" t="s">
        <v>9213</v>
      </c>
      <c r="D3920" s="1" t="s">
        <v>9214</v>
      </c>
      <c r="E3920" s="1" t="s">
        <v>65</v>
      </c>
      <c r="F3920" s="1" t="s">
        <v>66</v>
      </c>
      <c r="G3920" s="1" t="str">
        <f>IFERROR(__xludf.DUMMYFUNCTION("GOOGLETRANSLATE(D3920,""fr"",""en"")"),"#VALUE!")</f>
        <v>#VALUE!</v>
      </c>
    </row>
    <row r="3921" ht="15.75" customHeight="1">
      <c r="A3921" s="1" t="s">
        <v>2673</v>
      </c>
      <c r="B3921" s="1">
        <v>5.0</v>
      </c>
      <c r="C3921" s="1" t="s">
        <v>9215</v>
      </c>
      <c r="D3921" s="1" t="s">
        <v>9216</v>
      </c>
      <c r="E3921" s="1" t="s">
        <v>10</v>
      </c>
      <c r="F3921" s="1" t="s">
        <v>11</v>
      </c>
      <c r="G3921" s="1" t="str">
        <f>IFERROR(__xludf.DUMMYFUNCTION("GOOGLETRANSLATE(D3921,""fr"",""en"")"),"#VALUE!")</f>
        <v>#VALUE!</v>
      </c>
    </row>
    <row r="3922" ht="15.75" customHeight="1">
      <c r="A3922" s="1" t="s">
        <v>12</v>
      </c>
      <c r="B3922" s="1">
        <v>2.0</v>
      </c>
      <c r="C3922" s="1" t="s">
        <v>9217</v>
      </c>
      <c r="D3922" s="1" t="s">
        <v>9218</v>
      </c>
      <c r="E3922" s="1" t="s">
        <v>10</v>
      </c>
      <c r="F3922" s="1" t="s">
        <v>11</v>
      </c>
      <c r="G3922" s="1" t="str">
        <f>IFERROR(__xludf.DUMMYFUNCTION("GOOGLETRANSLATE(D3922,""fr"",""en"")"),"#VALUE!")</f>
        <v>#VALUE!</v>
      </c>
    </row>
    <row r="3923" ht="15.75" customHeight="1">
      <c r="A3923" s="1" t="s">
        <v>1796</v>
      </c>
      <c r="B3923" s="1">
        <v>4.0</v>
      </c>
      <c r="C3923" s="1" t="s">
        <v>9219</v>
      </c>
      <c r="D3923" s="1" t="s">
        <v>9220</v>
      </c>
      <c r="E3923" s="1" t="s">
        <v>21</v>
      </c>
      <c r="F3923" s="1" t="s">
        <v>11</v>
      </c>
      <c r="G3923" s="1" t="str">
        <f>IFERROR(__xludf.DUMMYFUNCTION("GOOGLETRANSLATE(D3923,""fr"",""en"")"),"#VALUE!")</f>
        <v>#VALUE!</v>
      </c>
    </row>
    <row r="3924" ht="15.75" customHeight="1">
      <c r="A3924" s="1" t="s">
        <v>585</v>
      </c>
      <c r="B3924" s="1">
        <v>4.0</v>
      </c>
      <c r="C3924" s="1" t="s">
        <v>9221</v>
      </c>
      <c r="D3924" s="1" t="s">
        <v>9222</v>
      </c>
      <c r="E3924" s="1" t="s">
        <v>10</v>
      </c>
      <c r="F3924" s="1" t="s">
        <v>11</v>
      </c>
      <c r="G3924" s="1" t="str">
        <f>IFERROR(__xludf.DUMMYFUNCTION("GOOGLETRANSLATE(D3924,""fr"",""en"")"),"#VALUE!")</f>
        <v>#VALUE!</v>
      </c>
    </row>
    <row r="3925" ht="15.75" customHeight="1">
      <c r="A3925" s="1" t="s">
        <v>558</v>
      </c>
      <c r="B3925" s="1">
        <v>4.0</v>
      </c>
      <c r="C3925" s="1" t="s">
        <v>9223</v>
      </c>
      <c r="D3925" s="1" t="s">
        <v>9224</v>
      </c>
      <c r="E3925" s="1" t="s">
        <v>21</v>
      </c>
      <c r="F3925" s="1" t="s">
        <v>11</v>
      </c>
      <c r="G3925" s="1" t="str">
        <f>IFERROR(__xludf.DUMMYFUNCTION("GOOGLETRANSLATE(D3925,""fr"",""en"")"),"#VALUE!")</f>
        <v>#VALUE!</v>
      </c>
    </row>
    <row r="3926" ht="15.75" customHeight="1">
      <c r="A3926" s="1" t="s">
        <v>1861</v>
      </c>
      <c r="B3926" s="1">
        <v>1.0</v>
      </c>
      <c r="C3926" s="1" t="s">
        <v>9225</v>
      </c>
      <c r="D3926" s="1" t="s">
        <v>9226</v>
      </c>
      <c r="E3926" s="1" t="s">
        <v>25</v>
      </c>
      <c r="F3926" s="1" t="s">
        <v>11</v>
      </c>
      <c r="G3926" s="1" t="str">
        <f>IFERROR(__xludf.DUMMYFUNCTION("GOOGLETRANSLATE(D3926,""fr"",""en"")"),"#VALUE!")</f>
        <v>#VALUE!</v>
      </c>
    </row>
    <row r="3927" ht="15.75" customHeight="1">
      <c r="A3927" s="1" t="s">
        <v>7037</v>
      </c>
      <c r="B3927" s="1">
        <v>3.0</v>
      </c>
      <c r="C3927" s="1" t="s">
        <v>9227</v>
      </c>
      <c r="D3927" s="1" t="s">
        <v>9228</v>
      </c>
      <c r="E3927" s="1" t="s">
        <v>29</v>
      </c>
      <c r="F3927" s="1" t="s">
        <v>30</v>
      </c>
      <c r="G3927" s="1" t="str">
        <f>IFERROR(__xludf.DUMMYFUNCTION("GOOGLETRANSLATE(D3927,""fr"",""en"")"),"#VALUE!")</f>
        <v>#VALUE!</v>
      </c>
    </row>
    <row r="3928" ht="15.75" customHeight="1">
      <c r="A3928" s="1" t="s">
        <v>1741</v>
      </c>
      <c r="B3928" s="1">
        <v>2.0</v>
      </c>
      <c r="C3928" s="1" t="s">
        <v>9229</v>
      </c>
      <c r="D3928" s="1" t="s">
        <v>9230</v>
      </c>
      <c r="E3928" s="1" t="s">
        <v>125</v>
      </c>
      <c r="F3928" s="1" t="s">
        <v>11</v>
      </c>
      <c r="G3928" s="1" t="str">
        <f>IFERROR(__xludf.DUMMYFUNCTION("GOOGLETRANSLATE(D3928,""fr"",""en"")"),"#VALUE!")</f>
        <v>#VALUE!</v>
      </c>
    </row>
    <row r="3929" ht="15.75" customHeight="1">
      <c r="A3929" s="1" t="s">
        <v>1901</v>
      </c>
      <c r="B3929" s="1">
        <v>5.0</v>
      </c>
      <c r="C3929" s="1" t="s">
        <v>9231</v>
      </c>
      <c r="D3929" s="1" t="s">
        <v>9232</v>
      </c>
      <c r="E3929" s="1" t="s">
        <v>10</v>
      </c>
      <c r="F3929" s="1" t="s">
        <v>11</v>
      </c>
      <c r="G3929" s="1" t="str">
        <f>IFERROR(__xludf.DUMMYFUNCTION("GOOGLETRANSLATE(D3929,""fr"",""en"")"),"#VALUE!")</f>
        <v>#VALUE!</v>
      </c>
    </row>
    <row r="3930" ht="15.75" customHeight="1">
      <c r="A3930" s="1" t="s">
        <v>2854</v>
      </c>
      <c r="B3930" s="1">
        <v>5.0</v>
      </c>
      <c r="C3930" s="1" t="s">
        <v>9233</v>
      </c>
      <c r="D3930" s="1" t="s">
        <v>9234</v>
      </c>
      <c r="E3930" s="1" t="s">
        <v>10</v>
      </c>
      <c r="F3930" s="1" t="s">
        <v>11</v>
      </c>
      <c r="G3930" s="1" t="str">
        <f>IFERROR(__xludf.DUMMYFUNCTION("GOOGLETRANSLATE(D3930,""fr"",""en"")"),"#VALUE!")</f>
        <v>#VALUE!</v>
      </c>
    </row>
    <row r="3931" ht="15.75" customHeight="1">
      <c r="A3931" s="1" t="s">
        <v>1293</v>
      </c>
      <c r="B3931" s="1">
        <v>1.0</v>
      </c>
      <c r="C3931" s="1" t="s">
        <v>9235</v>
      </c>
      <c r="D3931" s="1" t="s">
        <v>9236</v>
      </c>
      <c r="E3931" s="1" t="s">
        <v>750</v>
      </c>
      <c r="F3931" s="1" t="s">
        <v>110</v>
      </c>
      <c r="G3931" s="1" t="str">
        <f>IFERROR(__xludf.DUMMYFUNCTION("GOOGLETRANSLATE(D3931,""fr"",""en"")"),"#VALUE!")</f>
        <v>#VALUE!</v>
      </c>
    </row>
    <row r="3932" ht="15.75" customHeight="1">
      <c r="A3932" s="1" t="s">
        <v>4695</v>
      </c>
      <c r="B3932" s="1">
        <v>1.0</v>
      </c>
      <c r="C3932" s="1" t="s">
        <v>9237</v>
      </c>
      <c r="D3932" s="1" t="s">
        <v>9238</v>
      </c>
      <c r="E3932" s="1" t="s">
        <v>575</v>
      </c>
      <c r="F3932" s="1" t="s">
        <v>48</v>
      </c>
      <c r="G3932" s="1" t="str">
        <f>IFERROR(__xludf.DUMMYFUNCTION("GOOGLETRANSLATE(D3932,""fr"",""en"")"),"#VALUE!")</f>
        <v>#VALUE!</v>
      </c>
    </row>
    <row r="3933" ht="15.75" customHeight="1">
      <c r="A3933" s="1" t="s">
        <v>1434</v>
      </c>
      <c r="B3933" s="1">
        <v>5.0</v>
      </c>
      <c r="C3933" s="1" t="s">
        <v>9239</v>
      </c>
      <c r="D3933" s="1" t="s">
        <v>9240</v>
      </c>
      <c r="E3933" s="1" t="s">
        <v>10</v>
      </c>
      <c r="F3933" s="1" t="s">
        <v>11</v>
      </c>
      <c r="G3933" s="1" t="str">
        <f>IFERROR(__xludf.DUMMYFUNCTION("GOOGLETRANSLATE(D3933,""fr"",""en"")"),"#VALUE!")</f>
        <v>#VALUE!</v>
      </c>
    </row>
    <row r="3934" ht="15.75" customHeight="1">
      <c r="A3934" s="1" t="s">
        <v>915</v>
      </c>
      <c r="B3934" s="1">
        <v>5.0</v>
      </c>
      <c r="C3934" s="1" t="s">
        <v>9241</v>
      </c>
      <c r="D3934" s="1" t="s">
        <v>9242</v>
      </c>
      <c r="E3934" s="1" t="s">
        <v>614</v>
      </c>
      <c r="F3934" s="1" t="s">
        <v>30</v>
      </c>
      <c r="G3934" s="1" t="str">
        <f>IFERROR(__xludf.DUMMYFUNCTION("GOOGLETRANSLATE(D3934,""fr"",""en"")"),"#VALUE!")</f>
        <v>#VALUE!</v>
      </c>
    </row>
    <row r="3935" ht="15.75" customHeight="1">
      <c r="A3935" s="1" t="s">
        <v>4480</v>
      </c>
      <c r="B3935" s="1">
        <v>1.0</v>
      </c>
      <c r="C3935" s="1" t="s">
        <v>9243</v>
      </c>
      <c r="D3935" s="1" t="s">
        <v>9244</v>
      </c>
      <c r="E3935" s="1" t="s">
        <v>960</v>
      </c>
      <c r="F3935" s="1" t="s">
        <v>84</v>
      </c>
      <c r="G3935" s="1" t="str">
        <f>IFERROR(__xludf.DUMMYFUNCTION("GOOGLETRANSLATE(D3935,""fr"",""en"")"),"#VALUE!")</f>
        <v>#VALUE!</v>
      </c>
    </row>
    <row r="3936" ht="15.75" customHeight="1">
      <c r="A3936" s="1" t="s">
        <v>716</v>
      </c>
      <c r="B3936" s="1">
        <v>5.0</v>
      </c>
      <c r="C3936" s="1" t="s">
        <v>9245</v>
      </c>
      <c r="D3936" s="1" t="s">
        <v>9246</v>
      </c>
      <c r="E3936" s="1" t="s">
        <v>176</v>
      </c>
      <c r="F3936" s="1" t="s">
        <v>66</v>
      </c>
      <c r="G3936" s="1" t="str">
        <f>IFERROR(__xludf.DUMMYFUNCTION("GOOGLETRANSLATE(D3936,""fr"",""en"")"),"#VALUE!")</f>
        <v>#VALUE!</v>
      </c>
    </row>
    <row r="3937" ht="15.75" customHeight="1">
      <c r="A3937" s="1" t="s">
        <v>710</v>
      </c>
      <c r="B3937" s="1">
        <v>1.0</v>
      </c>
      <c r="C3937" s="1" t="s">
        <v>9247</v>
      </c>
      <c r="D3937" s="1" t="s">
        <v>9248</v>
      </c>
      <c r="E3937" s="1" t="s">
        <v>226</v>
      </c>
      <c r="F3937" s="1" t="s">
        <v>11</v>
      </c>
      <c r="G3937" s="1" t="str">
        <f>IFERROR(__xludf.DUMMYFUNCTION("GOOGLETRANSLATE(D3937,""fr"",""en"")"),"#VALUE!")</f>
        <v>#VALUE!</v>
      </c>
    </row>
    <row r="3938" ht="15.75" customHeight="1">
      <c r="A3938" s="1" t="s">
        <v>1764</v>
      </c>
      <c r="B3938" s="1">
        <v>5.0</v>
      </c>
      <c r="C3938" s="1" t="s">
        <v>9249</v>
      </c>
      <c r="D3938" s="1" t="s">
        <v>9250</v>
      </c>
      <c r="E3938" s="1" t="s">
        <v>21</v>
      </c>
      <c r="F3938" s="1" t="s">
        <v>11</v>
      </c>
      <c r="G3938" s="1" t="str">
        <f>IFERROR(__xludf.DUMMYFUNCTION("GOOGLETRANSLATE(D3938,""fr"",""en"")"),"#VALUE!")</f>
        <v>#VALUE!</v>
      </c>
    </row>
    <row r="3939" ht="15.75" customHeight="1">
      <c r="A3939" s="1" t="s">
        <v>1721</v>
      </c>
      <c r="B3939" s="1">
        <v>1.0</v>
      </c>
      <c r="C3939" s="1" t="s">
        <v>9251</v>
      </c>
      <c r="D3939" s="1" t="s">
        <v>9252</v>
      </c>
      <c r="E3939" s="1" t="s">
        <v>292</v>
      </c>
      <c r="F3939" s="1" t="s">
        <v>11</v>
      </c>
      <c r="G3939" s="1" t="str">
        <f>IFERROR(__xludf.DUMMYFUNCTION("GOOGLETRANSLATE(D3939,""fr"",""en"")"),"#VALUE!")</f>
        <v>#VALUE!</v>
      </c>
    </row>
    <row r="3940" ht="15.75" customHeight="1">
      <c r="A3940" s="1" t="s">
        <v>9253</v>
      </c>
      <c r="B3940" s="1">
        <v>1.0</v>
      </c>
      <c r="C3940" s="1" t="s">
        <v>9254</v>
      </c>
      <c r="D3940" s="1" t="s">
        <v>9255</v>
      </c>
      <c r="E3940" s="1" t="s">
        <v>10</v>
      </c>
      <c r="F3940" s="1" t="s">
        <v>11</v>
      </c>
      <c r="G3940" s="1" t="str">
        <f>IFERROR(__xludf.DUMMYFUNCTION("GOOGLETRANSLATE(D3940,""fr"",""en"")"),"#VALUE!")</f>
        <v>#VALUE!</v>
      </c>
    </row>
    <row r="3941" ht="15.75" customHeight="1">
      <c r="A3941" s="1" t="s">
        <v>7945</v>
      </c>
      <c r="B3941" s="1">
        <v>1.0</v>
      </c>
      <c r="C3941" s="1" t="s">
        <v>9256</v>
      </c>
      <c r="D3941" s="1" t="s">
        <v>9257</v>
      </c>
      <c r="E3941" s="1" t="s">
        <v>373</v>
      </c>
      <c r="F3941" s="1" t="s">
        <v>118</v>
      </c>
      <c r="G3941" s="1" t="str">
        <f>IFERROR(__xludf.DUMMYFUNCTION("GOOGLETRANSLATE(D3941,""fr"",""en"")"),"#VALUE!")</f>
        <v>#VALUE!</v>
      </c>
    </row>
    <row r="3942" ht="15.75" customHeight="1">
      <c r="A3942" s="1" t="s">
        <v>2542</v>
      </c>
      <c r="B3942" s="1">
        <v>2.0</v>
      </c>
      <c r="C3942" s="1" t="s">
        <v>1862</v>
      </c>
      <c r="D3942" s="1" t="s">
        <v>9258</v>
      </c>
      <c r="E3942" s="1" t="s">
        <v>296</v>
      </c>
      <c r="F3942" s="1" t="s">
        <v>11</v>
      </c>
      <c r="G3942" s="1" t="str">
        <f>IFERROR(__xludf.DUMMYFUNCTION("GOOGLETRANSLATE(D3942,""fr"",""en"")"),"#VALUE!")</f>
        <v>#VALUE!</v>
      </c>
    </row>
    <row r="3943" ht="15.75" customHeight="1">
      <c r="A3943" s="1" t="s">
        <v>163</v>
      </c>
      <c r="B3943" s="1">
        <v>4.0</v>
      </c>
      <c r="C3943" s="1" t="s">
        <v>9259</v>
      </c>
      <c r="D3943" s="1" t="s">
        <v>9260</v>
      </c>
      <c r="E3943" s="1" t="s">
        <v>10</v>
      </c>
      <c r="F3943" s="1" t="s">
        <v>11</v>
      </c>
      <c r="G3943" s="1" t="str">
        <f>IFERROR(__xludf.DUMMYFUNCTION("GOOGLETRANSLATE(D3943,""fr"",""en"")"),"#VALUE!")</f>
        <v>#VALUE!</v>
      </c>
    </row>
    <row r="3944" ht="15.75" customHeight="1">
      <c r="A3944" s="1" t="s">
        <v>9261</v>
      </c>
      <c r="B3944" s="1">
        <v>2.0</v>
      </c>
      <c r="C3944" s="1" t="s">
        <v>9262</v>
      </c>
      <c r="D3944" s="1" t="s">
        <v>9263</v>
      </c>
      <c r="E3944" s="1" t="s">
        <v>65</v>
      </c>
      <c r="F3944" s="1" t="s">
        <v>66</v>
      </c>
      <c r="G3944" s="1" t="str">
        <f>IFERROR(__xludf.DUMMYFUNCTION("GOOGLETRANSLATE(D3944,""fr"",""en"")"),"#VALUE!")</f>
        <v>#VALUE!</v>
      </c>
    </row>
    <row r="3945" ht="15.75" customHeight="1">
      <c r="A3945" s="1" t="s">
        <v>3097</v>
      </c>
      <c r="B3945" s="1">
        <v>1.0</v>
      </c>
      <c r="C3945" s="1" t="s">
        <v>9264</v>
      </c>
      <c r="D3945" s="1" t="s">
        <v>9265</v>
      </c>
      <c r="E3945" s="1" t="s">
        <v>226</v>
      </c>
      <c r="F3945" s="1" t="s">
        <v>11</v>
      </c>
      <c r="G3945" s="1" t="str">
        <f>IFERROR(__xludf.DUMMYFUNCTION("GOOGLETRANSLATE(D3945,""fr"",""en"")"),"#VALUE!")</f>
        <v>#VALUE!</v>
      </c>
    </row>
    <row r="3946" ht="15.75" customHeight="1">
      <c r="A3946" s="1" t="s">
        <v>5672</v>
      </c>
      <c r="B3946" s="1">
        <v>4.0</v>
      </c>
      <c r="C3946" s="1" t="s">
        <v>9266</v>
      </c>
      <c r="D3946" s="1" t="s">
        <v>9267</v>
      </c>
      <c r="E3946" s="1" t="s">
        <v>21</v>
      </c>
      <c r="F3946" s="1" t="s">
        <v>11</v>
      </c>
      <c r="G3946" s="1" t="str">
        <f>IFERROR(__xludf.DUMMYFUNCTION("GOOGLETRANSLATE(D3946,""fr"",""en"")"),"#VALUE!")</f>
        <v>#VALUE!</v>
      </c>
    </row>
    <row r="3947" ht="15.75" customHeight="1">
      <c r="A3947" s="1" t="s">
        <v>1358</v>
      </c>
      <c r="B3947" s="1">
        <v>3.0</v>
      </c>
      <c r="C3947" s="1" t="s">
        <v>9268</v>
      </c>
      <c r="D3947" s="1" t="s">
        <v>9269</v>
      </c>
      <c r="E3947" s="1" t="s">
        <v>10</v>
      </c>
      <c r="F3947" s="1" t="s">
        <v>11</v>
      </c>
      <c r="G3947" s="1" t="str">
        <f>IFERROR(__xludf.DUMMYFUNCTION("GOOGLETRANSLATE(D3947,""fr"",""en"")"),"#VALUE!")</f>
        <v>#VALUE!</v>
      </c>
    </row>
    <row r="3948" ht="15.75" customHeight="1">
      <c r="A3948" s="1" t="s">
        <v>2702</v>
      </c>
      <c r="B3948" s="1">
        <v>4.0</v>
      </c>
      <c r="C3948" s="1" t="s">
        <v>9270</v>
      </c>
      <c r="D3948" s="1" t="s">
        <v>9271</v>
      </c>
      <c r="E3948" s="1" t="s">
        <v>21</v>
      </c>
      <c r="F3948" s="1" t="s">
        <v>11</v>
      </c>
      <c r="G3948" s="1" t="str">
        <f>IFERROR(__xludf.DUMMYFUNCTION("GOOGLETRANSLATE(D3948,""fr"",""en"")"),"#VALUE!")</f>
        <v>#VALUE!</v>
      </c>
    </row>
    <row r="3949" ht="15.75" customHeight="1">
      <c r="A3949" s="1" t="s">
        <v>9272</v>
      </c>
      <c r="B3949" s="1">
        <v>2.0</v>
      </c>
      <c r="C3949" s="1" t="s">
        <v>9273</v>
      </c>
      <c r="D3949" s="1" t="s">
        <v>9274</v>
      </c>
      <c r="E3949" s="1" t="s">
        <v>109</v>
      </c>
      <c r="F3949" s="1" t="s">
        <v>110</v>
      </c>
      <c r="G3949" s="1" t="str">
        <f>IFERROR(__xludf.DUMMYFUNCTION("GOOGLETRANSLATE(D3949,""fr"",""en"")"),"#VALUE!")</f>
        <v>#VALUE!</v>
      </c>
    </row>
    <row r="3950" ht="15.75" customHeight="1">
      <c r="A3950" s="1" t="s">
        <v>1327</v>
      </c>
      <c r="B3950" s="1">
        <v>1.0</v>
      </c>
      <c r="C3950" s="1" t="s">
        <v>9275</v>
      </c>
      <c r="D3950" s="1" t="s">
        <v>9276</v>
      </c>
      <c r="E3950" s="1" t="s">
        <v>103</v>
      </c>
      <c r="F3950" s="1" t="s">
        <v>48</v>
      </c>
      <c r="G3950" s="1" t="str">
        <f>IFERROR(__xludf.DUMMYFUNCTION("GOOGLETRANSLATE(D3950,""fr"",""en"")"),"#VALUE!")</f>
        <v>#VALUE!</v>
      </c>
    </row>
    <row r="3951" ht="15.75" customHeight="1">
      <c r="A3951" s="1" t="s">
        <v>9277</v>
      </c>
      <c r="B3951" s="1">
        <v>1.0</v>
      </c>
      <c r="C3951" s="1" t="s">
        <v>9278</v>
      </c>
      <c r="D3951" s="1" t="s">
        <v>9279</v>
      </c>
      <c r="E3951" s="1" t="s">
        <v>3148</v>
      </c>
      <c r="F3951" s="1" t="s">
        <v>118</v>
      </c>
      <c r="G3951" s="1" t="str">
        <f>IFERROR(__xludf.DUMMYFUNCTION("GOOGLETRANSLATE(D3951,""fr"",""en"")"),"#VALUE!")</f>
        <v>#VALUE!</v>
      </c>
    </row>
    <row r="3952" ht="15.75" customHeight="1">
      <c r="A3952" s="1" t="s">
        <v>994</v>
      </c>
      <c r="B3952" s="1">
        <v>5.0</v>
      </c>
      <c r="C3952" s="1" t="s">
        <v>9280</v>
      </c>
      <c r="D3952" s="1" t="s">
        <v>9281</v>
      </c>
      <c r="E3952" s="1" t="s">
        <v>10</v>
      </c>
      <c r="F3952" s="1" t="s">
        <v>11</v>
      </c>
      <c r="G3952" s="1" t="str">
        <f>IFERROR(__xludf.DUMMYFUNCTION("GOOGLETRANSLATE(D3952,""fr"",""en"")"),"#VALUE!")</f>
        <v>#VALUE!</v>
      </c>
    </row>
    <row r="3953" ht="15.75" customHeight="1">
      <c r="A3953" s="1" t="s">
        <v>374</v>
      </c>
      <c r="B3953" s="1">
        <v>4.0</v>
      </c>
      <c r="C3953" s="1" t="s">
        <v>9282</v>
      </c>
      <c r="D3953" s="1" t="s">
        <v>9283</v>
      </c>
      <c r="E3953" s="1" t="s">
        <v>21</v>
      </c>
      <c r="F3953" s="1" t="s">
        <v>11</v>
      </c>
      <c r="G3953" s="1" t="str">
        <f>IFERROR(__xludf.DUMMYFUNCTION("GOOGLETRANSLATE(D3953,""fr"",""en"")"),"#VALUE!")</f>
        <v>#VALUE!</v>
      </c>
    </row>
    <row r="3954" ht="15.75" customHeight="1">
      <c r="A3954" s="1" t="s">
        <v>362</v>
      </c>
      <c r="B3954" s="1">
        <v>5.0</v>
      </c>
      <c r="C3954" s="1" t="s">
        <v>9284</v>
      </c>
      <c r="D3954" s="1" t="s">
        <v>9285</v>
      </c>
      <c r="E3954" s="1" t="s">
        <v>169</v>
      </c>
      <c r="F3954" s="1" t="s">
        <v>11</v>
      </c>
      <c r="G3954" s="1" t="str">
        <f>IFERROR(__xludf.DUMMYFUNCTION("GOOGLETRANSLATE(D3954,""fr"",""en"")"),"#VALUE!")</f>
        <v>#VALUE!</v>
      </c>
    </row>
    <row r="3955" ht="15.75" customHeight="1">
      <c r="A3955" s="1" t="s">
        <v>2533</v>
      </c>
      <c r="B3955" s="1">
        <v>4.0</v>
      </c>
      <c r="C3955" s="1" t="s">
        <v>9286</v>
      </c>
      <c r="D3955" s="1" t="s">
        <v>9287</v>
      </c>
      <c r="E3955" s="1" t="s">
        <v>169</v>
      </c>
      <c r="F3955" s="1" t="s">
        <v>11</v>
      </c>
      <c r="G3955" s="1" t="str">
        <f>IFERROR(__xludf.DUMMYFUNCTION("GOOGLETRANSLATE(D3955,""fr"",""en"")"),"#VALUE!")</f>
        <v>#VALUE!</v>
      </c>
    </row>
    <row r="3956" ht="15.75" customHeight="1">
      <c r="A3956" s="1" t="s">
        <v>1152</v>
      </c>
      <c r="B3956" s="1">
        <v>1.0</v>
      </c>
      <c r="C3956" s="1" t="s">
        <v>9288</v>
      </c>
      <c r="D3956" s="1" t="s">
        <v>9289</v>
      </c>
      <c r="E3956" s="1" t="s">
        <v>273</v>
      </c>
      <c r="F3956" s="1" t="s">
        <v>118</v>
      </c>
      <c r="G3956" s="1" t="str">
        <f>IFERROR(__xludf.DUMMYFUNCTION("GOOGLETRANSLATE(D3956,""fr"",""en"")"),"#VALUE!")</f>
        <v>#VALUE!</v>
      </c>
    </row>
    <row r="3957" ht="15.75" customHeight="1">
      <c r="A3957" s="1" t="s">
        <v>774</v>
      </c>
      <c r="B3957" s="1">
        <v>4.0</v>
      </c>
      <c r="C3957" s="1" t="s">
        <v>9290</v>
      </c>
      <c r="D3957" s="1" t="s">
        <v>9291</v>
      </c>
      <c r="E3957" s="1" t="s">
        <v>10</v>
      </c>
      <c r="F3957" s="1" t="s">
        <v>11</v>
      </c>
      <c r="G3957" s="1" t="str">
        <f>IFERROR(__xludf.DUMMYFUNCTION("GOOGLETRANSLATE(D3957,""fr"",""en"")"),"#VALUE!")</f>
        <v>#VALUE!</v>
      </c>
    </row>
    <row r="3958" ht="15.75" customHeight="1">
      <c r="A3958" s="1" t="s">
        <v>9292</v>
      </c>
      <c r="B3958" s="1">
        <v>1.0</v>
      </c>
      <c r="C3958" s="1" t="s">
        <v>9293</v>
      </c>
      <c r="D3958" s="1" t="s">
        <v>9294</v>
      </c>
      <c r="E3958" s="1" t="s">
        <v>52</v>
      </c>
      <c r="F3958" s="1" t="s">
        <v>11</v>
      </c>
      <c r="G3958" s="1" t="str">
        <f>IFERROR(__xludf.DUMMYFUNCTION("GOOGLETRANSLATE(D3958,""fr"",""en"")"),"#VALUE!")</f>
        <v>#VALUE!</v>
      </c>
    </row>
    <row r="3959" ht="15.75" customHeight="1">
      <c r="A3959" s="1" t="s">
        <v>170</v>
      </c>
      <c r="B3959" s="1">
        <v>5.0</v>
      </c>
      <c r="C3959" s="1" t="s">
        <v>9295</v>
      </c>
      <c r="D3959" s="1" t="s">
        <v>9296</v>
      </c>
      <c r="E3959" s="1" t="s">
        <v>296</v>
      </c>
      <c r="F3959" s="1" t="s">
        <v>11</v>
      </c>
      <c r="G3959" s="1" t="str">
        <f>IFERROR(__xludf.DUMMYFUNCTION("GOOGLETRANSLATE(D3959,""fr"",""en"")"),"#VALUE!")</f>
        <v>#VALUE!</v>
      </c>
    </row>
    <row r="3960" ht="15.75" customHeight="1">
      <c r="A3960" s="1" t="s">
        <v>1663</v>
      </c>
      <c r="B3960" s="1">
        <v>3.0</v>
      </c>
      <c r="C3960" s="1" t="s">
        <v>9297</v>
      </c>
      <c r="D3960" s="1" t="s">
        <v>9298</v>
      </c>
      <c r="E3960" s="1" t="s">
        <v>10</v>
      </c>
      <c r="F3960" s="1" t="s">
        <v>11</v>
      </c>
      <c r="G3960" s="1" t="str">
        <f>IFERROR(__xludf.DUMMYFUNCTION("GOOGLETRANSLATE(D3960,""fr"",""en"")"),"#VALUE!")</f>
        <v>#VALUE!</v>
      </c>
    </row>
    <row r="3961" ht="15.75" customHeight="1">
      <c r="A3961" s="1" t="s">
        <v>1816</v>
      </c>
      <c r="B3961" s="1">
        <v>5.0</v>
      </c>
      <c r="C3961" s="1" t="s">
        <v>9299</v>
      </c>
      <c r="D3961" s="1" t="s">
        <v>9300</v>
      </c>
      <c r="E3961" s="1" t="s">
        <v>21</v>
      </c>
      <c r="F3961" s="1" t="s">
        <v>11</v>
      </c>
      <c r="G3961" s="1" t="str">
        <f>IFERROR(__xludf.DUMMYFUNCTION("GOOGLETRANSLATE(D3961,""fr"",""en"")"),"#VALUE!")</f>
        <v>#VALUE!</v>
      </c>
    </row>
    <row r="3962" ht="15.75" customHeight="1">
      <c r="A3962" s="1" t="s">
        <v>2343</v>
      </c>
      <c r="B3962" s="1">
        <v>3.0</v>
      </c>
      <c r="C3962" s="1" t="s">
        <v>9301</v>
      </c>
      <c r="D3962" s="1" t="s">
        <v>9302</v>
      </c>
      <c r="E3962" s="1" t="s">
        <v>21</v>
      </c>
      <c r="F3962" s="1" t="s">
        <v>11</v>
      </c>
      <c r="G3962" s="1" t="str">
        <f>IFERROR(__xludf.DUMMYFUNCTION("GOOGLETRANSLATE(D3962,""fr"",""en"")"),"#VALUE!")</f>
        <v>#VALUE!</v>
      </c>
    </row>
    <row r="3963" ht="15.75" customHeight="1">
      <c r="A3963" s="1" t="s">
        <v>606</v>
      </c>
      <c r="B3963" s="1">
        <v>5.0</v>
      </c>
      <c r="C3963" s="1" t="s">
        <v>9303</v>
      </c>
      <c r="D3963" s="1" t="s">
        <v>9304</v>
      </c>
      <c r="E3963" s="1" t="s">
        <v>21</v>
      </c>
      <c r="F3963" s="1" t="s">
        <v>11</v>
      </c>
      <c r="G3963" s="1" t="str">
        <f>IFERROR(__xludf.DUMMYFUNCTION("GOOGLETRANSLATE(D3963,""fr"",""en"")"),"#VALUE!")</f>
        <v>#VALUE!</v>
      </c>
    </row>
    <row r="3964" ht="15.75" customHeight="1">
      <c r="A3964" s="1" t="s">
        <v>678</v>
      </c>
      <c r="B3964" s="1">
        <v>4.0</v>
      </c>
      <c r="C3964" s="1" t="s">
        <v>9305</v>
      </c>
      <c r="D3964" s="1" t="s">
        <v>9306</v>
      </c>
      <c r="E3964" s="1" t="s">
        <v>10</v>
      </c>
      <c r="F3964" s="1" t="s">
        <v>11</v>
      </c>
      <c r="G3964" s="1" t="str">
        <f>IFERROR(__xludf.DUMMYFUNCTION("GOOGLETRANSLATE(D3964,""fr"",""en"")"),"#VALUE!")</f>
        <v>#VALUE!</v>
      </c>
    </row>
    <row r="3965" ht="15.75" customHeight="1">
      <c r="A3965" s="1" t="s">
        <v>9307</v>
      </c>
      <c r="B3965" s="1">
        <v>4.0</v>
      </c>
      <c r="C3965" s="1" t="s">
        <v>9308</v>
      </c>
      <c r="D3965" s="1" t="s">
        <v>9309</v>
      </c>
      <c r="E3965" s="1" t="s">
        <v>38</v>
      </c>
      <c r="F3965" s="1" t="s">
        <v>39</v>
      </c>
      <c r="G3965" s="1" t="str">
        <f>IFERROR(__xludf.DUMMYFUNCTION("GOOGLETRANSLATE(D3965,""fr"",""en"")"),"#VALUE!")</f>
        <v>#VALUE!</v>
      </c>
    </row>
    <row r="3966" ht="15.75" customHeight="1">
      <c r="A3966" s="1" t="s">
        <v>673</v>
      </c>
      <c r="B3966" s="1">
        <v>1.0</v>
      </c>
      <c r="C3966" s="1" t="s">
        <v>9310</v>
      </c>
      <c r="D3966" s="1" t="s">
        <v>9311</v>
      </c>
      <c r="E3966" s="1" t="s">
        <v>10</v>
      </c>
      <c r="F3966" s="1" t="s">
        <v>11</v>
      </c>
      <c r="G3966" s="1" t="str">
        <f>IFERROR(__xludf.DUMMYFUNCTION("GOOGLETRANSLATE(D3966,""fr"",""en"")"),"#VALUE!")</f>
        <v>#VALUE!</v>
      </c>
    </row>
    <row r="3967" ht="15.75" customHeight="1">
      <c r="A3967" s="1" t="s">
        <v>85</v>
      </c>
      <c r="B3967" s="1">
        <v>3.0</v>
      </c>
      <c r="C3967" s="1" t="s">
        <v>9312</v>
      </c>
      <c r="D3967" s="1" t="s">
        <v>9313</v>
      </c>
      <c r="E3967" s="1" t="s">
        <v>10</v>
      </c>
      <c r="F3967" s="1" t="s">
        <v>11</v>
      </c>
      <c r="G3967" s="1" t="str">
        <f>IFERROR(__xludf.DUMMYFUNCTION("GOOGLETRANSLATE(D3967,""fr"",""en"")"),"#VALUE!")</f>
        <v>#VALUE!</v>
      </c>
    </row>
    <row r="3968" ht="15.75" customHeight="1">
      <c r="A3968" s="1" t="s">
        <v>729</v>
      </c>
      <c r="B3968" s="1">
        <v>4.0</v>
      </c>
      <c r="C3968" s="1" t="s">
        <v>9314</v>
      </c>
      <c r="D3968" s="1" t="s">
        <v>9315</v>
      </c>
      <c r="E3968" s="1" t="s">
        <v>21</v>
      </c>
      <c r="F3968" s="1" t="s">
        <v>11</v>
      </c>
      <c r="G3968" s="1" t="str">
        <f>IFERROR(__xludf.DUMMYFUNCTION("GOOGLETRANSLATE(D3968,""fr"",""en"")"),"#VALUE!")</f>
        <v>#VALUE!</v>
      </c>
    </row>
    <row r="3969" ht="15.75" customHeight="1">
      <c r="A3969" s="1" t="s">
        <v>921</v>
      </c>
      <c r="B3969" s="1">
        <v>3.0</v>
      </c>
      <c r="C3969" s="1" t="s">
        <v>9316</v>
      </c>
      <c r="D3969" s="1" t="s">
        <v>9317</v>
      </c>
      <c r="E3969" s="1" t="s">
        <v>10</v>
      </c>
      <c r="F3969" s="1" t="s">
        <v>11</v>
      </c>
      <c r="G3969" s="1" t="str">
        <f>IFERROR(__xludf.DUMMYFUNCTION("GOOGLETRANSLATE(D3969,""fr"",""en"")"),"#VALUE!")</f>
        <v>#VALUE!</v>
      </c>
    </row>
    <row r="3970" ht="15.75" customHeight="1">
      <c r="A3970" s="1" t="s">
        <v>135</v>
      </c>
      <c r="B3970" s="1">
        <v>5.0</v>
      </c>
      <c r="C3970" s="1" t="s">
        <v>9318</v>
      </c>
      <c r="D3970" s="1" t="s">
        <v>9319</v>
      </c>
      <c r="E3970" s="1" t="s">
        <v>21</v>
      </c>
      <c r="F3970" s="1" t="s">
        <v>11</v>
      </c>
      <c r="G3970" s="1" t="str">
        <f>IFERROR(__xludf.DUMMYFUNCTION("GOOGLETRANSLATE(D3970,""fr"",""en"")"),"#VALUE!")</f>
        <v>#VALUE!</v>
      </c>
    </row>
    <row r="3971" ht="15.75" customHeight="1">
      <c r="A3971" s="1" t="s">
        <v>2231</v>
      </c>
      <c r="B3971" s="1">
        <v>1.0</v>
      </c>
      <c r="C3971" s="1" t="s">
        <v>7497</v>
      </c>
      <c r="D3971" s="1" t="s">
        <v>9320</v>
      </c>
      <c r="E3971" s="1" t="s">
        <v>29</v>
      </c>
      <c r="F3971" s="1" t="s">
        <v>30</v>
      </c>
      <c r="G3971" s="1" t="str">
        <f>IFERROR(__xludf.DUMMYFUNCTION("GOOGLETRANSLATE(D3971,""fr"",""en"")"),"#VALUE!")</f>
        <v>#VALUE!</v>
      </c>
    </row>
    <row r="3972" ht="15.75" customHeight="1">
      <c r="A3972" s="1" t="s">
        <v>100</v>
      </c>
      <c r="B3972" s="1">
        <v>5.0</v>
      </c>
      <c r="C3972" s="1" t="s">
        <v>9321</v>
      </c>
      <c r="D3972" s="1" t="s">
        <v>9322</v>
      </c>
      <c r="E3972" s="1" t="s">
        <v>21</v>
      </c>
      <c r="F3972" s="1" t="s">
        <v>11</v>
      </c>
      <c r="G3972" s="1" t="str">
        <f>IFERROR(__xludf.DUMMYFUNCTION("GOOGLETRANSLATE(D3972,""fr"",""en"")"),"#VALUE!")</f>
        <v>#VALUE!</v>
      </c>
    </row>
    <row r="3973" ht="15.75" customHeight="1">
      <c r="A3973" s="1" t="s">
        <v>1094</v>
      </c>
      <c r="B3973" s="1">
        <v>1.0</v>
      </c>
      <c r="C3973" s="1" t="s">
        <v>9323</v>
      </c>
      <c r="D3973" s="1" t="s">
        <v>9324</v>
      </c>
      <c r="E3973" s="1" t="s">
        <v>109</v>
      </c>
      <c r="F3973" s="1" t="s">
        <v>11</v>
      </c>
      <c r="G3973" s="1" t="str">
        <f>IFERROR(__xludf.DUMMYFUNCTION("GOOGLETRANSLATE(D3973,""fr"",""en"")"),"#VALUE!")</f>
        <v>#VALUE!</v>
      </c>
    </row>
    <row r="3974" ht="15.75" customHeight="1">
      <c r="A3974" s="1" t="s">
        <v>26</v>
      </c>
      <c r="B3974" s="1">
        <v>2.0</v>
      </c>
      <c r="C3974" s="1" t="s">
        <v>9325</v>
      </c>
      <c r="D3974" s="1" t="s">
        <v>9326</v>
      </c>
      <c r="E3974" s="1" t="s">
        <v>21</v>
      </c>
      <c r="F3974" s="1" t="s">
        <v>11</v>
      </c>
      <c r="G3974" s="1" t="str">
        <f>IFERROR(__xludf.DUMMYFUNCTION("GOOGLETRANSLATE(D3974,""fr"",""en"")"),"#VALUE!")</f>
        <v>#VALUE!</v>
      </c>
    </row>
    <row r="3975" ht="15.75" customHeight="1">
      <c r="A3975" s="1" t="s">
        <v>284</v>
      </c>
      <c r="B3975" s="1">
        <v>4.0</v>
      </c>
      <c r="C3975" s="1" t="s">
        <v>9327</v>
      </c>
      <c r="D3975" s="1" t="s">
        <v>9328</v>
      </c>
      <c r="E3975" s="1" t="s">
        <v>29</v>
      </c>
      <c r="F3975" s="1" t="s">
        <v>30</v>
      </c>
      <c r="G3975" s="1" t="str">
        <f>IFERROR(__xludf.DUMMYFUNCTION("GOOGLETRANSLATE(D3975,""fr"",""en"")"),"#VALUE!")</f>
        <v>#VALUE!</v>
      </c>
    </row>
    <row r="3976" ht="15.75" customHeight="1">
      <c r="A3976" s="1" t="s">
        <v>7505</v>
      </c>
      <c r="B3976" s="1">
        <v>1.0</v>
      </c>
      <c r="C3976" s="1" t="s">
        <v>9329</v>
      </c>
      <c r="D3976" s="1" t="s">
        <v>9330</v>
      </c>
      <c r="E3976" s="1" t="s">
        <v>280</v>
      </c>
      <c r="F3976" s="1" t="s">
        <v>11</v>
      </c>
      <c r="G3976" s="1" t="str">
        <f>IFERROR(__xludf.DUMMYFUNCTION("GOOGLETRANSLATE(D3976,""fr"",""en"")"),"#VALUE!")</f>
        <v>#VALUE!</v>
      </c>
    </row>
    <row r="3977" ht="15.75" customHeight="1">
      <c r="A3977" s="1" t="s">
        <v>3508</v>
      </c>
      <c r="B3977" s="1">
        <v>4.0</v>
      </c>
      <c r="C3977" s="1" t="s">
        <v>9331</v>
      </c>
      <c r="D3977" s="1" t="s">
        <v>9332</v>
      </c>
      <c r="E3977" s="1" t="s">
        <v>29</v>
      </c>
      <c r="F3977" s="1" t="s">
        <v>30</v>
      </c>
      <c r="G3977" s="1" t="str">
        <f>IFERROR(__xludf.DUMMYFUNCTION("GOOGLETRANSLATE(D3977,""fr"",""en"")"),"#VALUE!")</f>
        <v>#VALUE!</v>
      </c>
    </row>
    <row r="3978" ht="15.75" customHeight="1">
      <c r="A3978" s="1" t="s">
        <v>417</v>
      </c>
      <c r="B3978" s="1">
        <v>1.0</v>
      </c>
      <c r="C3978" s="1" t="s">
        <v>9333</v>
      </c>
      <c r="D3978" s="1" t="s">
        <v>9334</v>
      </c>
      <c r="E3978" s="1" t="s">
        <v>10</v>
      </c>
      <c r="F3978" s="1" t="s">
        <v>11</v>
      </c>
      <c r="G3978" s="1" t="str">
        <f>IFERROR(__xludf.DUMMYFUNCTION("GOOGLETRANSLATE(D3978,""fr"",""en"")"),"#VALUE!")</f>
        <v>#VALUE!</v>
      </c>
    </row>
    <row r="3979" ht="15.75" customHeight="1">
      <c r="A3979" s="1" t="s">
        <v>569</v>
      </c>
      <c r="B3979" s="1">
        <v>3.0</v>
      </c>
      <c r="C3979" s="1" t="s">
        <v>9335</v>
      </c>
      <c r="D3979" s="1" t="s">
        <v>9336</v>
      </c>
      <c r="E3979" s="1" t="s">
        <v>169</v>
      </c>
      <c r="F3979" s="1" t="s">
        <v>11</v>
      </c>
      <c r="G3979" s="1" t="str">
        <f>IFERROR(__xludf.DUMMYFUNCTION("GOOGLETRANSLATE(D3979,""fr"",""en"")"),"#VALUE!")</f>
        <v>#VALUE!</v>
      </c>
    </row>
    <row r="3980" ht="15.75" customHeight="1">
      <c r="A3980" s="1" t="s">
        <v>491</v>
      </c>
      <c r="B3980" s="1">
        <v>4.0</v>
      </c>
      <c r="C3980" s="1" t="s">
        <v>9337</v>
      </c>
      <c r="D3980" s="1" t="s">
        <v>9338</v>
      </c>
      <c r="E3980" s="1" t="s">
        <v>10</v>
      </c>
      <c r="F3980" s="1" t="s">
        <v>11</v>
      </c>
      <c r="G3980" s="1" t="str">
        <f>IFERROR(__xludf.DUMMYFUNCTION("GOOGLETRANSLATE(D3980,""fr"",""en"")"),"#VALUE!")</f>
        <v>#VALUE!</v>
      </c>
    </row>
    <row r="3981" ht="15.75" customHeight="1">
      <c r="A3981" s="1" t="s">
        <v>724</v>
      </c>
      <c r="B3981" s="1">
        <v>4.0</v>
      </c>
      <c r="C3981" s="1" t="s">
        <v>9339</v>
      </c>
      <c r="D3981" s="1" t="s">
        <v>9340</v>
      </c>
      <c r="E3981" s="1" t="s">
        <v>65</v>
      </c>
      <c r="F3981" s="1" t="s">
        <v>66</v>
      </c>
      <c r="G3981" s="1" t="str">
        <f>IFERROR(__xludf.DUMMYFUNCTION("GOOGLETRANSLATE(D3981,""fr"",""en"")"),"#VALUE!")</f>
        <v>#VALUE!</v>
      </c>
    </row>
    <row r="3982" ht="15.75" customHeight="1">
      <c r="A3982" s="1" t="s">
        <v>2285</v>
      </c>
      <c r="B3982" s="1">
        <v>1.0</v>
      </c>
      <c r="C3982" s="1" t="s">
        <v>9341</v>
      </c>
      <c r="D3982" s="1" t="s">
        <v>9342</v>
      </c>
      <c r="E3982" s="1" t="s">
        <v>254</v>
      </c>
      <c r="F3982" s="1" t="s">
        <v>66</v>
      </c>
      <c r="G3982" s="1" t="str">
        <f>IFERROR(__xludf.DUMMYFUNCTION("GOOGLETRANSLATE(D3982,""fr"",""en"")"),"#VALUE!")</f>
        <v>#VALUE!</v>
      </c>
    </row>
    <row r="3983" ht="15.75" customHeight="1">
      <c r="A3983" s="1" t="s">
        <v>173</v>
      </c>
      <c r="B3983" s="1">
        <v>5.0</v>
      </c>
      <c r="C3983" s="1" t="s">
        <v>9343</v>
      </c>
      <c r="D3983" s="1" t="s">
        <v>9344</v>
      </c>
      <c r="E3983" s="1" t="s">
        <v>176</v>
      </c>
      <c r="F3983" s="1" t="s">
        <v>66</v>
      </c>
      <c r="G3983" s="1" t="str">
        <f>IFERROR(__xludf.DUMMYFUNCTION("GOOGLETRANSLATE(D3983,""fr"",""en"")"),"#VALUE!")</f>
        <v>#VALUE!</v>
      </c>
    </row>
    <row r="3984" ht="15.75" customHeight="1">
      <c r="A3984" s="1" t="s">
        <v>707</v>
      </c>
      <c r="B3984" s="1">
        <v>1.0</v>
      </c>
      <c r="C3984" s="1" t="s">
        <v>9345</v>
      </c>
      <c r="D3984" s="1" t="s">
        <v>9346</v>
      </c>
      <c r="E3984" s="1" t="s">
        <v>750</v>
      </c>
      <c r="F3984" s="1" t="s">
        <v>110</v>
      </c>
      <c r="G3984" s="1" t="str">
        <f>IFERROR(__xludf.DUMMYFUNCTION("GOOGLETRANSLATE(D3984,""fr"",""en"")"),"#VALUE!")</f>
        <v>#VALUE!</v>
      </c>
    </row>
    <row r="3985" ht="15.75" customHeight="1">
      <c r="A3985" s="1" t="s">
        <v>8472</v>
      </c>
      <c r="B3985" s="1">
        <v>1.0</v>
      </c>
      <c r="C3985" s="1" t="s">
        <v>9347</v>
      </c>
      <c r="D3985" s="1" t="s">
        <v>9348</v>
      </c>
      <c r="E3985" s="1" t="s">
        <v>10</v>
      </c>
      <c r="F3985" s="1" t="s">
        <v>11</v>
      </c>
      <c r="G3985" s="1" t="str">
        <f>IFERROR(__xludf.DUMMYFUNCTION("GOOGLETRANSLATE(D3985,""fr"",""en"")"),"#VALUE!")</f>
        <v>#VALUE!</v>
      </c>
    </row>
    <row r="3986" ht="15.75" customHeight="1">
      <c r="A3986" s="1" t="s">
        <v>673</v>
      </c>
      <c r="B3986" s="1">
        <v>5.0</v>
      </c>
      <c r="C3986" s="1" t="s">
        <v>9349</v>
      </c>
      <c r="D3986" s="1" t="s">
        <v>9350</v>
      </c>
      <c r="E3986" s="1" t="s">
        <v>10</v>
      </c>
      <c r="F3986" s="1" t="s">
        <v>11</v>
      </c>
      <c r="G3986" s="1" t="str">
        <f>IFERROR(__xludf.DUMMYFUNCTION("GOOGLETRANSLATE(D3986,""fr"",""en"")"),"#VALUE!")</f>
        <v>#VALUE!</v>
      </c>
    </row>
    <row r="3987" ht="15.75" customHeight="1">
      <c r="A3987" s="1" t="s">
        <v>3183</v>
      </c>
      <c r="B3987" s="1">
        <v>2.0</v>
      </c>
      <c r="C3987" s="1" t="s">
        <v>9351</v>
      </c>
      <c r="D3987" s="1" t="s">
        <v>9352</v>
      </c>
      <c r="E3987" s="1" t="s">
        <v>226</v>
      </c>
      <c r="F3987" s="1" t="s">
        <v>110</v>
      </c>
      <c r="G3987" s="1" t="str">
        <f>IFERROR(__xludf.DUMMYFUNCTION("GOOGLETRANSLATE(D3987,""fr"",""en"")"),"#VALUE!")</f>
        <v>#VALUE!</v>
      </c>
    </row>
    <row r="3988" ht="15.75" customHeight="1">
      <c r="A3988" s="1" t="s">
        <v>270</v>
      </c>
      <c r="B3988" s="1">
        <v>3.0</v>
      </c>
      <c r="C3988" s="1" t="s">
        <v>9353</v>
      </c>
      <c r="D3988" s="1" t="s">
        <v>9354</v>
      </c>
      <c r="E3988" s="1" t="s">
        <v>125</v>
      </c>
      <c r="F3988" s="1" t="s">
        <v>110</v>
      </c>
      <c r="G3988" s="1" t="str">
        <f>IFERROR(__xludf.DUMMYFUNCTION("GOOGLETRANSLATE(D3988,""fr"",""en"")"),"#VALUE!")</f>
        <v>#VALUE!</v>
      </c>
    </row>
    <row r="3989" ht="15.75" customHeight="1">
      <c r="A3989" s="1" t="s">
        <v>6661</v>
      </c>
      <c r="B3989" s="1">
        <v>2.0</v>
      </c>
      <c r="C3989" s="1" t="s">
        <v>9355</v>
      </c>
      <c r="D3989" s="1" t="s">
        <v>9356</v>
      </c>
      <c r="E3989" s="1" t="s">
        <v>226</v>
      </c>
      <c r="F3989" s="1" t="s">
        <v>11</v>
      </c>
      <c r="G3989" s="1" t="str">
        <f>IFERROR(__xludf.DUMMYFUNCTION("GOOGLETRANSLATE(D3989,""fr"",""en"")"),"#VALUE!")</f>
        <v>#VALUE!</v>
      </c>
    </row>
    <row r="3990" ht="15.75" customHeight="1">
      <c r="A3990" s="1" t="s">
        <v>741</v>
      </c>
      <c r="B3990" s="1">
        <v>3.0</v>
      </c>
      <c r="C3990" s="1" t="s">
        <v>9357</v>
      </c>
      <c r="D3990" s="1" t="s">
        <v>9358</v>
      </c>
      <c r="E3990" s="1" t="s">
        <v>10</v>
      </c>
      <c r="F3990" s="1" t="s">
        <v>11</v>
      </c>
      <c r="G3990" s="1" t="str">
        <f>IFERROR(__xludf.DUMMYFUNCTION("GOOGLETRANSLATE(D3990,""fr"",""en"")"),"#VALUE!")</f>
        <v>#VALUE!</v>
      </c>
    </row>
    <row r="3991" ht="15.75" customHeight="1">
      <c r="A3991" s="1" t="s">
        <v>2702</v>
      </c>
      <c r="B3991" s="1">
        <v>4.0</v>
      </c>
      <c r="C3991" s="1" t="s">
        <v>9359</v>
      </c>
      <c r="D3991" s="1" t="s">
        <v>9360</v>
      </c>
      <c r="E3991" s="1" t="s">
        <v>10</v>
      </c>
      <c r="F3991" s="1" t="s">
        <v>11</v>
      </c>
      <c r="G3991" s="1" t="str">
        <f>IFERROR(__xludf.DUMMYFUNCTION("GOOGLETRANSLATE(D3991,""fr"",""en"")"),"#VALUE!")</f>
        <v>#VALUE!</v>
      </c>
    </row>
    <row r="3992" ht="15.75" customHeight="1">
      <c r="A3992" s="1" t="s">
        <v>445</v>
      </c>
      <c r="B3992" s="1">
        <v>2.0</v>
      </c>
      <c r="C3992" s="1" t="s">
        <v>9361</v>
      </c>
      <c r="D3992" s="1" t="s">
        <v>9362</v>
      </c>
      <c r="E3992" s="1" t="s">
        <v>10</v>
      </c>
      <c r="F3992" s="1" t="s">
        <v>11</v>
      </c>
      <c r="G3992" s="1" t="str">
        <f>IFERROR(__xludf.DUMMYFUNCTION("GOOGLETRANSLATE(D3992,""fr"",""en"")"),"#VALUE!")</f>
        <v>#VALUE!</v>
      </c>
    </row>
    <row r="3993" ht="15.75" customHeight="1">
      <c r="A3993" s="1" t="s">
        <v>430</v>
      </c>
      <c r="B3993" s="1">
        <v>3.0</v>
      </c>
      <c r="C3993" s="1" t="s">
        <v>9363</v>
      </c>
      <c r="D3993" s="1" t="s">
        <v>9364</v>
      </c>
      <c r="E3993" s="1" t="s">
        <v>484</v>
      </c>
      <c r="F3993" s="1" t="s">
        <v>30</v>
      </c>
      <c r="G3993" s="1" t="str">
        <f>IFERROR(__xludf.DUMMYFUNCTION("GOOGLETRANSLATE(D3993,""fr"",""en"")"),"#VALUE!")</f>
        <v>#VALUE!</v>
      </c>
    </row>
    <row r="3994" ht="15.75" customHeight="1">
      <c r="A3994" s="1" t="s">
        <v>2961</v>
      </c>
      <c r="B3994" s="1">
        <v>1.0</v>
      </c>
      <c r="C3994" s="1" t="s">
        <v>9365</v>
      </c>
      <c r="D3994" s="1" t="s">
        <v>9366</v>
      </c>
      <c r="E3994" s="1" t="s">
        <v>52</v>
      </c>
      <c r="F3994" s="1" t="s">
        <v>118</v>
      </c>
      <c r="G3994" s="1" t="str">
        <f>IFERROR(__xludf.DUMMYFUNCTION("GOOGLETRANSLATE(D3994,""fr"",""en"")"),"#VALUE!")</f>
        <v>#VALUE!</v>
      </c>
    </row>
    <row r="3995" ht="15.75" customHeight="1">
      <c r="A3995" s="1" t="s">
        <v>774</v>
      </c>
      <c r="B3995" s="1">
        <v>5.0</v>
      </c>
      <c r="C3995" s="1" t="s">
        <v>9367</v>
      </c>
      <c r="D3995" s="1" t="s">
        <v>9368</v>
      </c>
      <c r="E3995" s="1" t="s">
        <v>65</v>
      </c>
      <c r="F3995" s="1" t="s">
        <v>66</v>
      </c>
      <c r="G3995" s="1" t="str">
        <f>IFERROR(__xludf.DUMMYFUNCTION("GOOGLETRANSLATE(D3995,""fr"",""en"")"),"#VALUE!")</f>
        <v>#VALUE!</v>
      </c>
    </row>
    <row r="3996" ht="15.75" customHeight="1">
      <c r="A3996" s="1" t="s">
        <v>1327</v>
      </c>
      <c r="B3996" s="1">
        <v>1.0</v>
      </c>
      <c r="C3996" s="1" t="s">
        <v>9369</v>
      </c>
      <c r="D3996" s="1" t="s">
        <v>9370</v>
      </c>
      <c r="E3996" s="1" t="s">
        <v>125</v>
      </c>
      <c r="F3996" s="1" t="s">
        <v>11</v>
      </c>
      <c r="G3996" s="1" t="str">
        <f>IFERROR(__xludf.DUMMYFUNCTION("GOOGLETRANSLATE(D3996,""fr"",""en"")"),"#VALUE!")</f>
        <v>#VALUE!</v>
      </c>
    </row>
    <row r="3997" ht="15.75" customHeight="1">
      <c r="A3997" s="1" t="s">
        <v>1518</v>
      </c>
      <c r="B3997" s="1">
        <v>2.0</v>
      </c>
      <c r="C3997" s="1" t="s">
        <v>9371</v>
      </c>
      <c r="D3997" s="1" t="s">
        <v>9372</v>
      </c>
      <c r="E3997" s="1" t="s">
        <v>614</v>
      </c>
      <c r="F3997" s="1" t="s">
        <v>30</v>
      </c>
      <c r="G3997" s="1" t="str">
        <f>IFERROR(__xludf.DUMMYFUNCTION("GOOGLETRANSLATE(D3997,""fr"",""en"")"),"#VALUE!")</f>
        <v>#VALUE!</v>
      </c>
    </row>
    <row r="3998" ht="15.75" customHeight="1">
      <c r="A3998" s="1" t="s">
        <v>4177</v>
      </c>
      <c r="B3998" s="1">
        <v>1.0</v>
      </c>
      <c r="C3998" s="1" t="s">
        <v>9373</v>
      </c>
      <c r="D3998" s="1" t="s">
        <v>9374</v>
      </c>
      <c r="E3998" s="1" t="s">
        <v>575</v>
      </c>
      <c r="F3998" s="1" t="s">
        <v>48</v>
      </c>
      <c r="G3998" s="1" t="str">
        <f>IFERROR(__xludf.DUMMYFUNCTION("GOOGLETRANSLATE(D3998,""fr"",""en"")"),"#VALUE!")</f>
        <v>#VALUE!</v>
      </c>
    </row>
    <row r="3999" ht="15.75" customHeight="1">
      <c r="A3999" s="1" t="s">
        <v>314</v>
      </c>
      <c r="B3999" s="1">
        <v>1.0</v>
      </c>
      <c r="C3999" s="1" t="s">
        <v>9375</v>
      </c>
      <c r="D3999" s="1" t="s">
        <v>9376</v>
      </c>
      <c r="E3999" s="1" t="s">
        <v>296</v>
      </c>
      <c r="F3999" s="1" t="s">
        <v>118</v>
      </c>
      <c r="G3999" s="1" t="str">
        <f>IFERROR(__xludf.DUMMYFUNCTION("GOOGLETRANSLATE(D3999,""fr"",""en"")"),"#VALUE!")</f>
        <v>#VALUE!</v>
      </c>
    </row>
    <row r="4000" ht="15.75" customHeight="1">
      <c r="A4000" s="1" t="s">
        <v>1324</v>
      </c>
      <c r="B4000" s="1">
        <v>3.0</v>
      </c>
      <c r="C4000" s="1" t="s">
        <v>9377</v>
      </c>
      <c r="D4000" s="1" t="s">
        <v>9378</v>
      </c>
      <c r="E4000" s="1" t="s">
        <v>169</v>
      </c>
      <c r="F4000" s="1" t="s">
        <v>11</v>
      </c>
      <c r="G4000" s="1" t="str">
        <f>IFERROR(__xludf.DUMMYFUNCTION("GOOGLETRANSLATE(D4000,""fr"",""en"")"),"#VALUE!")</f>
        <v>#VALUE!</v>
      </c>
    </row>
    <row r="4001" ht="15.75" customHeight="1">
      <c r="A4001" s="1" t="s">
        <v>670</v>
      </c>
      <c r="B4001" s="1">
        <v>4.0</v>
      </c>
      <c r="C4001" s="1" t="s">
        <v>9379</v>
      </c>
      <c r="D4001" s="1" t="s">
        <v>9380</v>
      </c>
      <c r="E4001" s="1" t="s">
        <v>21</v>
      </c>
      <c r="F4001" s="1" t="s">
        <v>11</v>
      </c>
      <c r="G4001" s="1" t="str">
        <f>IFERROR(__xludf.DUMMYFUNCTION("GOOGLETRANSLATE(D4001,""fr"",""en"")"),"#VALUE!")</f>
        <v>#VALUE!</v>
      </c>
    </row>
    <row r="4002" ht="15.75" customHeight="1">
      <c r="A4002" s="1" t="s">
        <v>2637</v>
      </c>
      <c r="B4002" s="1">
        <v>5.0</v>
      </c>
      <c r="C4002" s="1" t="s">
        <v>9381</v>
      </c>
      <c r="D4002" s="1" t="s">
        <v>9382</v>
      </c>
      <c r="E4002" s="1" t="s">
        <v>29</v>
      </c>
      <c r="F4002" s="1" t="s">
        <v>30</v>
      </c>
      <c r="G4002" s="1" t="str">
        <f>IFERROR(__xludf.DUMMYFUNCTION("GOOGLETRANSLATE(D4002,""fr"",""en"")"),"#VALUE!")</f>
        <v>#VALUE!</v>
      </c>
    </row>
    <row r="4003" ht="15.75" customHeight="1">
      <c r="A4003" s="1" t="s">
        <v>2793</v>
      </c>
      <c r="B4003" s="1">
        <v>3.0</v>
      </c>
      <c r="C4003" s="1" t="s">
        <v>9383</v>
      </c>
      <c r="D4003" s="1" t="s">
        <v>9384</v>
      </c>
      <c r="E4003" s="1" t="s">
        <v>273</v>
      </c>
      <c r="F4003" s="1" t="s">
        <v>11</v>
      </c>
      <c r="G4003" s="1" t="str">
        <f>IFERROR(__xludf.DUMMYFUNCTION("GOOGLETRANSLATE(D4003,""fr"",""en"")"),"#VALUE!")</f>
        <v>#VALUE!</v>
      </c>
    </row>
    <row r="4004" ht="15.75" customHeight="1">
      <c r="A4004" s="1" t="s">
        <v>7138</v>
      </c>
      <c r="B4004" s="1">
        <v>1.0</v>
      </c>
      <c r="C4004" s="1" t="s">
        <v>9385</v>
      </c>
      <c r="D4004" s="1" t="s">
        <v>9386</v>
      </c>
      <c r="E4004" s="1" t="s">
        <v>750</v>
      </c>
      <c r="F4004" s="1" t="s">
        <v>110</v>
      </c>
      <c r="G4004" s="1" t="str">
        <f>IFERROR(__xludf.DUMMYFUNCTION("GOOGLETRANSLATE(D4004,""fr"",""en"")"),"#VALUE!")</f>
        <v>#VALUE!</v>
      </c>
    </row>
    <row r="4005" ht="15.75" customHeight="1">
      <c r="A4005" s="1" t="s">
        <v>255</v>
      </c>
      <c r="B4005" s="1">
        <v>3.0</v>
      </c>
      <c r="C4005" s="1" t="s">
        <v>9387</v>
      </c>
      <c r="D4005" s="1" t="s">
        <v>9388</v>
      </c>
      <c r="E4005" s="1" t="s">
        <v>296</v>
      </c>
      <c r="F4005" s="1" t="s">
        <v>11</v>
      </c>
      <c r="G4005" s="1" t="str">
        <f>IFERROR(__xludf.DUMMYFUNCTION("GOOGLETRANSLATE(D4005,""fr"",""en"")"),"#VALUE!")</f>
        <v>#VALUE!</v>
      </c>
    </row>
    <row r="4006" ht="15.75" customHeight="1">
      <c r="A4006" s="1" t="s">
        <v>3222</v>
      </c>
      <c r="B4006" s="1">
        <v>5.0</v>
      </c>
      <c r="C4006" s="1" t="s">
        <v>9389</v>
      </c>
      <c r="D4006" s="1" t="s">
        <v>9390</v>
      </c>
      <c r="E4006" s="1" t="s">
        <v>484</v>
      </c>
      <c r="F4006" s="1" t="s">
        <v>30</v>
      </c>
      <c r="G4006" s="1" t="str">
        <f>IFERROR(__xludf.DUMMYFUNCTION("GOOGLETRANSLATE(D4006,""fr"",""en"")"),"#VALUE!")</f>
        <v>#VALUE!</v>
      </c>
    </row>
    <row r="4007" ht="15.75" customHeight="1">
      <c r="A4007" s="1" t="s">
        <v>724</v>
      </c>
      <c r="B4007" s="1">
        <v>4.0</v>
      </c>
      <c r="C4007" s="1" t="s">
        <v>9391</v>
      </c>
      <c r="D4007" s="1" t="s">
        <v>9392</v>
      </c>
      <c r="E4007" s="1" t="s">
        <v>21</v>
      </c>
      <c r="F4007" s="1" t="s">
        <v>11</v>
      </c>
      <c r="G4007" s="1" t="str">
        <f>IFERROR(__xludf.DUMMYFUNCTION("GOOGLETRANSLATE(D4007,""fr"",""en"")"),"#VALUE!")</f>
        <v>#VALUE!</v>
      </c>
    </row>
    <row r="4008" ht="15.75" customHeight="1">
      <c r="A4008" s="1" t="s">
        <v>320</v>
      </c>
      <c r="B4008" s="1">
        <v>3.0</v>
      </c>
      <c r="C4008" s="1" t="s">
        <v>9393</v>
      </c>
      <c r="D4008" s="1" t="s">
        <v>9394</v>
      </c>
      <c r="E4008" s="1" t="s">
        <v>423</v>
      </c>
      <c r="F4008" s="1" t="s">
        <v>30</v>
      </c>
      <c r="G4008" s="1" t="str">
        <f>IFERROR(__xludf.DUMMYFUNCTION("GOOGLETRANSLATE(D4008,""fr"",""en"")"),"#VALUE!")</f>
        <v>#VALUE!</v>
      </c>
    </row>
    <row r="4009" ht="15.75" customHeight="1">
      <c r="A4009" s="1" t="s">
        <v>5012</v>
      </c>
      <c r="B4009" s="1">
        <v>2.0</v>
      </c>
      <c r="C4009" s="1" t="s">
        <v>9395</v>
      </c>
      <c r="D4009" s="1" t="s">
        <v>9396</v>
      </c>
      <c r="E4009" s="1" t="s">
        <v>21</v>
      </c>
      <c r="F4009" s="1" t="s">
        <v>11</v>
      </c>
      <c r="G4009" s="1" t="str">
        <f>IFERROR(__xludf.DUMMYFUNCTION("GOOGLETRANSLATE(D4009,""fr"",""en"")"),"#VALUE!")</f>
        <v>#VALUE!</v>
      </c>
    </row>
    <row r="4010" ht="15.75" customHeight="1">
      <c r="A4010" s="1" t="s">
        <v>4260</v>
      </c>
      <c r="B4010" s="1">
        <v>1.0</v>
      </c>
      <c r="C4010" s="1" t="s">
        <v>9397</v>
      </c>
      <c r="D4010" s="1" t="s">
        <v>9398</v>
      </c>
      <c r="E4010" s="1" t="s">
        <v>21</v>
      </c>
      <c r="F4010" s="1" t="s">
        <v>11</v>
      </c>
      <c r="G4010" s="1" t="str">
        <f>IFERROR(__xludf.DUMMYFUNCTION("GOOGLETRANSLATE(D4010,""fr"",""en"")"),"#VALUE!")</f>
        <v>#VALUE!</v>
      </c>
    </row>
    <row r="4011" ht="15.75" customHeight="1">
      <c r="A4011" s="1" t="s">
        <v>4775</v>
      </c>
      <c r="B4011" s="1">
        <v>2.0</v>
      </c>
      <c r="C4011" s="1" t="s">
        <v>9399</v>
      </c>
      <c r="D4011" s="1" t="s">
        <v>9400</v>
      </c>
      <c r="E4011" s="1" t="s">
        <v>125</v>
      </c>
      <c r="F4011" s="1" t="s">
        <v>11</v>
      </c>
      <c r="G4011" s="1" t="str">
        <f>IFERROR(__xludf.DUMMYFUNCTION("GOOGLETRANSLATE(D4011,""fr"",""en"")"),"#VALUE!")</f>
        <v>#VALUE!</v>
      </c>
    </row>
    <row r="4012" ht="15.75" customHeight="1">
      <c r="A4012" s="1" t="s">
        <v>5046</v>
      </c>
      <c r="B4012" s="1">
        <v>1.0</v>
      </c>
      <c r="C4012" s="1" t="s">
        <v>9401</v>
      </c>
      <c r="D4012" s="1" t="s">
        <v>9402</v>
      </c>
      <c r="E4012" s="1" t="s">
        <v>484</v>
      </c>
      <c r="F4012" s="1" t="s">
        <v>30</v>
      </c>
      <c r="G4012" s="1" t="str">
        <f>IFERROR(__xludf.DUMMYFUNCTION("GOOGLETRANSLATE(D4012,""fr"",""en"")"),"#VALUE!")</f>
        <v>#VALUE!</v>
      </c>
    </row>
    <row r="4013" ht="15.75" customHeight="1">
      <c r="A4013" s="1" t="s">
        <v>729</v>
      </c>
      <c r="B4013" s="1">
        <v>1.0</v>
      </c>
      <c r="C4013" s="1" t="s">
        <v>9403</v>
      </c>
      <c r="D4013" s="1" t="s">
        <v>9404</v>
      </c>
      <c r="E4013" s="1" t="s">
        <v>103</v>
      </c>
      <c r="F4013" s="1" t="s">
        <v>48</v>
      </c>
      <c r="G4013" s="1" t="str">
        <f>IFERROR(__xludf.DUMMYFUNCTION("GOOGLETRANSLATE(D4013,""fr"",""en"")"),"#VALUE!")</f>
        <v>#VALUE!</v>
      </c>
    </row>
    <row r="4014" ht="15.75" customHeight="1">
      <c r="A4014" s="1" t="s">
        <v>3693</v>
      </c>
      <c r="B4014" s="1">
        <v>2.0</v>
      </c>
      <c r="C4014" s="1" t="s">
        <v>9405</v>
      </c>
      <c r="D4014" s="1" t="s">
        <v>9406</v>
      </c>
      <c r="E4014" s="1" t="s">
        <v>169</v>
      </c>
      <c r="F4014" s="1" t="s">
        <v>11</v>
      </c>
      <c r="G4014" s="1" t="str">
        <f>IFERROR(__xludf.DUMMYFUNCTION("GOOGLETRANSLATE(D4014,""fr"",""en"")"),"#VALUE!")</f>
        <v>#VALUE!</v>
      </c>
    </row>
    <row r="4015" ht="15.75" customHeight="1">
      <c r="A4015" s="1" t="s">
        <v>3041</v>
      </c>
      <c r="B4015" s="1">
        <v>2.0</v>
      </c>
      <c r="C4015" s="1" t="s">
        <v>9407</v>
      </c>
      <c r="D4015" s="1" t="s">
        <v>9408</v>
      </c>
      <c r="E4015" s="1" t="s">
        <v>10</v>
      </c>
      <c r="F4015" s="1" t="s">
        <v>11</v>
      </c>
      <c r="G4015" s="1" t="str">
        <f>IFERROR(__xludf.DUMMYFUNCTION("GOOGLETRANSLATE(D4015,""fr"",""en"")"),"#VALUE!")</f>
        <v>#VALUE!</v>
      </c>
    </row>
    <row r="4016" ht="15.75" customHeight="1">
      <c r="A4016" s="1" t="s">
        <v>9409</v>
      </c>
      <c r="B4016" s="1">
        <v>2.0</v>
      </c>
      <c r="C4016" s="1" t="s">
        <v>9410</v>
      </c>
      <c r="D4016" s="1" t="s">
        <v>9411</v>
      </c>
      <c r="E4016" s="1" t="s">
        <v>373</v>
      </c>
      <c r="F4016" s="1" t="s">
        <v>118</v>
      </c>
      <c r="G4016" s="1" t="str">
        <f>IFERROR(__xludf.DUMMYFUNCTION("GOOGLETRANSLATE(D4016,""fr"",""en"")"),"#VALUE!")</f>
        <v>#VALUE!</v>
      </c>
    </row>
    <row r="4017" ht="15.75" customHeight="1">
      <c r="A4017" s="1" t="s">
        <v>91</v>
      </c>
      <c r="B4017" s="1">
        <v>4.0</v>
      </c>
      <c r="C4017" s="1" t="s">
        <v>9412</v>
      </c>
      <c r="D4017" s="1" t="s">
        <v>9413</v>
      </c>
      <c r="E4017" s="1" t="s">
        <v>169</v>
      </c>
      <c r="F4017" s="1" t="s">
        <v>11</v>
      </c>
      <c r="G4017" s="1" t="str">
        <f>IFERROR(__xludf.DUMMYFUNCTION("GOOGLETRANSLATE(D4017,""fr"",""en"")"),"#VALUE!")</f>
        <v>#VALUE!</v>
      </c>
    </row>
    <row r="4018" ht="15.75" customHeight="1">
      <c r="A4018" s="1" t="s">
        <v>9414</v>
      </c>
      <c r="B4018" s="1">
        <v>2.0</v>
      </c>
      <c r="C4018" s="1" t="s">
        <v>9415</v>
      </c>
      <c r="D4018" s="1" t="s">
        <v>9416</v>
      </c>
      <c r="E4018" s="1" t="s">
        <v>38</v>
      </c>
      <c r="F4018" s="1" t="s">
        <v>39</v>
      </c>
      <c r="G4018" s="1" t="str">
        <f>IFERROR(__xludf.DUMMYFUNCTION("GOOGLETRANSLATE(D4018,""fr"",""en"")"),"#VALUE!")</f>
        <v>#VALUE!</v>
      </c>
    </row>
    <row r="4019" ht="15.75" customHeight="1">
      <c r="A4019" s="1" t="s">
        <v>2250</v>
      </c>
      <c r="B4019" s="1">
        <v>4.0</v>
      </c>
      <c r="C4019" s="1" t="s">
        <v>9417</v>
      </c>
      <c r="D4019" s="1" t="s">
        <v>9418</v>
      </c>
      <c r="E4019" s="1" t="s">
        <v>65</v>
      </c>
      <c r="F4019" s="1" t="s">
        <v>66</v>
      </c>
      <c r="G4019" s="1" t="str">
        <f>IFERROR(__xludf.DUMMYFUNCTION("GOOGLETRANSLATE(D4019,""fr"",""en"")"),"#VALUE!")</f>
        <v>#VALUE!</v>
      </c>
    </row>
    <row r="4020" ht="15.75" customHeight="1">
      <c r="A4020" s="1" t="s">
        <v>5752</v>
      </c>
      <c r="B4020" s="1">
        <v>1.0</v>
      </c>
      <c r="C4020" s="1" t="s">
        <v>9419</v>
      </c>
      <c r="D4020" s="1" t="s">
        <v>9420</v>
      </c>
      <c r="E4020" s="1" t="s">
        <v>52</v>
      </c>
      <c r="F4020" s="1" t="s">
        <v>11</v>
      </c>
      <c r="G4020" s="1" t="str">
        <f>IFERROR(__xludf.DUMMYFUNCTION("GOOGLETRANSLATE(D4020,""fr"",""en"")"),"#VALUE!")</f>
        <v>#VALUE!</v>
      </c>
    </row>
    <row r="4021" ht="15.75" customHeight="1">
      <c r="A4021" s="1" t="s">
        <v>2097</v>
      </c>
      <c r="B4021" s="1">
        <v>5.0</v>
      </c>
      <c r="C4021" s="1" t="s">
        <v>9421</v>
      </c>
      <c r="D4021" s="1" t="s">
        <v>9422</v>
      </c>
      <c r="E4021" s="1" t="s">
        <v>21</v>
      </c>
      <c r="F4021" s="1" t="s">
        <v>11</v>
      </c>
      <c r="G4021" s="1" t="str">
        <f>IFERROR(__xludf.DUMMYFUNCTION("GOOGLETRANSLATE(D4021,""fr"",""en"")"),"#VALUE!")</f>
        <v>#VALUE!</v>
      </c>
    </row>
    <row r="4022" ht="15.75" customHeight="1">
      <c r="A4022" s="1" t="s">
        <v>1753</v>
      </c>
      <c r="B4022" s="1">
        <v>5.0</v>
      </c>
      <c r="C4022" s="1" t="s">
        <v>9423</v>
      </c>
      <c r="D4022" s="1" t="s">
        <v>9424</v>
      </c>
      <c r="E4022" s="1" t="s">
        <v>21</v>
      </c>
      <c r="F4022" s="1" t="s">
        <v>11</v>
      </c>
      <c r="G4022" s="1" t="str">
        <f>IFERROR(__xludf.DUMMYFUNCTION("GOOGLETRANSLATE(D4022,""fr"",""en"")"),"#VALUE!")</f>
        <v>#VALUE!</v>
      </c>
    </row>
    <row r="4023" ht="15.75" customHeight="1">
      <c r="A4023" s="1" t="s">
        <v>1629</v>
      </c>
      <c r="B4023" s="1">
        <v>2.0</v>
      </c>
      <c r="C4023" s="1" t="s">
        <v>9425</v>
      </c>
      <c r="D4023" s="1" t="s">
        <v>9426</v>
      </c>
      <c r="E4023" s="1" t="s">
        <v>273</v>
      </c>
      <c r="F4023" s="1" t="s">
        <v>11</v>
      </c>
      <c r="G4023" s="1" t="str">
        <f>IFERROR(__xludf.DUMMYFUNCTION("GOOGLETRANSLATE(D4023,""fr"",""en"")"),"#VALUE!")</f>
        <v>#VALUE!</v>
      </c>
    </row>
    <row r="4024" ht="15.75" customHeight="1">
      <c r="A4024" s="1" t="s">
        <v>738</v>
      </c>
      <c r="B4024" s="1">
        <v>5.0</v>
      </c>
      <c r="C4024" s="1" t="s">
        <v>9427</v>
      </c>
      <c r="D4024" s="1" t="s">
        <v>9428</v>
      </c>
      <c r="E4024" s="1" t="s">
        <v>21</v>
      </c>
      <c r="F4024" s="1" t="s">
        <v>11</v>
      </c>
      <c r="G4024" s="1" t="str">
        <f>IFERROR(__xludf.DUMMYFUNCTION("GOOGLETRANSLATE(D4024,""fr"",""en"")"),"#VALUE!")</f>
        <v>#VALUE!</v>
      </c>
    </row>
    <row r="4025" ht="15.75" customHeight="1">
      <c r="A4025" s="1" t="s">
        <v>2676</v>
      </c>
      <c r="B4025" s="1">
        <v>1.0</v>
      </c>
      <c r="C4025" s="1" t="s">
        <v>9429</v>
      </c>
      <c r="D4025" s="1" t="s">
        <v>9430</v>
      </c>
      <c r="E4025" s="1" t="s">
        <v>10</v>
      </c>
      <c r="F4025" s="1" t="s">
        <v>11</v>
      </c>
      <c r="G4025" s="1" t="str">
        <f>IFERROR(__xludf.DUMMYFUNCTION("GOOGLETRANSLATE(D4025,""fr"",""en"")"),"#VALUE!")</f>
        <v>#VALUE!</v>
      </c>
    </row>
    <row r="4026" ht="15.75" customHeight="1">
      <c r="A4026" s="1" t="s">
        <v>1784</v>
      </c>
      <c r="B4026" s="1">
        <v>2.0</v>
      </c>
      <c r="C4026" s="1" t="s">
        <v>9431</v>
      </c>
      <c r="D4026" s="1" t="s">
        <v>9432</v>
      </c>
      <c r="E4026" s="1" t="s">
        <v>21</v>
      </c>
      <c r="F4026" s="1" t="s">
        <v>11</v>
      </c>
      <c r="G4026" s="1" t="str">
        <f>IFERROR(__xludf.DUMMYFUNCTION("GOOGLETRANSLATE(D4026,""fr"",""en"")"),"#VALUE!")</f>
        <v>#VALUE!</v>
      </c>
    </row>
    <row r="4027" ht="15.75" customHeight="1">
      <c r="A4027" s="1" t="s">
        <v>9277</v>
      </c>
      <c r="B4027" s="1">
        <v>1.0</v>
      </c>
      <c r="C4027" s="1" t="s">
        <v>9433</v>
      </c>
      <c r="D4027" s="1" t="s">
        <v>9434</v>
      </c>
      <c r="E4027" s="1" t="s">
        <v>10</v>
      </c>
      <c r="F4027" s="1" t="s">
        <v>11</v>
      </c>
      <c r="G4027" s="1" t="str">
        <f>IFERROR(__xludf.DUMMYFUNCTION("GOOGLETRANSLATE(D4027,""fr"",""en"")"),"#VALUE!")</f>
        <v>#VALUE!</v>
      </c>
    </row>
    <row r="4028" ht="15.75" customHeight="1">
      <c r="A4028" s="1" t="s">
        <v>6152</v>
      </c>
      <c r="B4028" s="1">
        <v>4.0</v>
      </c>
      <c r="C4028" s="1" t="s">
        <v>9435</v>
      </c>
      <c r="D4028" s="1" t="s">
        <v>9436</v>
      </c>
      <c r="E4028" s="1" t="s">
        <v>125</v>
      </c>
      <c r="F4028" s="1" t="s">
        <v>11</v>
      </c>
      <c r="G4028" s="1" t="str">
        <f>IFERROR(__xludf.DUMMYFUNCTION("GOOGLETRANSLATE(D4028,""fr"",""en"")"),"#VALUE!")</f>
        <v>#VALUE!</v>
      </c>
    </row>
    <row r="4029" ht="15.75" customHeight="1">
      <c r="A4029" s="1" t="s">
        <v>1544</v>
      </c>
      <c r="B4029" s="1">
        <v>2.0</v>
      </c>
      <c r="C4029" s="1" t="s">
        <v>9437</v>
      </c>
      <c r="D4029" s="1" t="s">
        <v>9438</v>
      </c>
      <c r="E4029" s="1" t="s">
        <v>21</v>
      </c>
      <c r="F4029" s="1" t="s">
        <v>11</v>
      </c>
      <c r="G4029" s="1" t="str">
        <f>IFERROR(__xludf.DUMMYFUNCTION("GOOGLETRANSLATE(D4029,""fr"",""en"")"),"#VALUE!")</f>
        <v>#VALUE!</v>
      </c>
    </row>
    <row r="4030" ht="15.75" customHeight="1">
      <c r="A4030" s="1" t="s">
        <v>647</v>
      </c>
      <c r="B4030" s="1">
        <v>5.0</v>
      </c>
      <c r="C4030" s="1" t="s">
        <v>9439</v>
      </c>
      <c r="D4030" s="1" t="s">
        <v>9440</v>
      </c>
      <c r="E4030" s="1" t="s">
        <v>169</v>
      </c>
      <c r="F4030" s="1" t="s">
        <v>11</v>
      </c>
      <c r="G4030" s="1" t="str">
        <f>IFERROR(__xludf.DUMMYFUNCTION("GOOGLETRANSLATE(D4030,""fr"",""en"")"),"#VALUE!")</f>
        <v>#VALUE!</v>
      </c>
    </row>
    <row r="4031" ht="15.75" customHeight="1">
      <c r="A4031" s="1" t="s">
        <v>9441</v>
      </c>
      <c r="B4031" s="1">
        <v>2.0</v>
      </c>
      <c r="C4031" s="1" t="s">
        <v>9442</v>
      </c>
      <c r="D4031" s="1" t="s">
        <v>9443</v>
      </c>
      <c r="E4031" s="1" t="s">
        <v>373</v>
      </c>
      <c r="F4031" s="1" t="s">
        <v>30</v>
      </c>
      <c r="G4031" s="1" t="str">
        <f>IFERROR(__xludf.DUMMYFUNCTION("GOOGLETRANSLATE(D4031,""fr"",""en"")"),"#VALUE!")</f>
        <v>#VALUE!</v>
      </c>
    </row>
    <row r="4032" ht="15.75" customHeight="1">
      <c r="A4032" s="1" t="s">
        <v>9444</v>
      </c>
      <c r="B4032" s="1">
        <v>1.0</v>
      </c>
      <c r="C4032" s="1" t="s">
        <v>9445</v>
      </c>
      <c r="D4032" s="1" t="s">
        <v>9446</v>
      </c>
      <c r="E4032" s="1" t="s">
        <v>373</v>
      </c>
      <c r="F4032" s="1" t="s">
        <v>118</v>
      </c>
      <c r="G4032" s="1" t="str">
        <f>IFERROR(__xludf.DUMMYFUNCTION("GOOGLETRANSLATE(D4032,""fr"",""en"")"),"#VALUE!")</f>
        <v>#VALUE!</v>
      </c>
    </row>
    <row r="4033" ht="15.75" customHeight="1">
      <c r="A4033" s="1" t="s">
        <v>558</v>
      </c>
      <c r="B4033" s="1">
        <v>1.0</v>
      </c>
      <c r="C4033" s="1" t="s">
        <v>9447</v>
      </c>
      <c r="D4033" s="1" t="s">
        <v>9448</v>
      </c>
      <c r="E4033" s="1" t="s">
        <v>296</v>
      </c>
      <c r="F4033" s="1" t="s">
        <v>48</v>
      </c>
      <c r="G4033" s="1" t="str">
        <f>IFERROR(__xludf.DUMMYFUNCTION("GOOGLETRANSLATE(D4033,""fr"",""en"")"),"#VALUE!")</f>
        <v>#VALUE!</v>
      </c>
    </row>
    <row r="4034" ht="15.75" customHeight="1">
      <c r="A4034" s="1" t="s">
        <v>3214</v>
      </c>
      <c r="B4034" s="1">
        <v>1.0</v>
      </c>
      <c r="C4034" s="1" t="s">
        <v>9449</v>
      </c>
      <c r="D4034" s="1" t="s">
        <v>480</v>
      </c>
      <c r="E4034" s="1" t="s">
        <v>575</v>
      </c>
      <c r="F4034" s="1" t="s">
        <v>84</v>
      </c>
      <c r="G4034" s="1" t="str">
        <f>IFERROR(__xludf.DUMMYFUNCTION("GOOGLETRANSLATE(D4034,""fr"",""en"")"),"#VALUE!")</f>
        <v>#VALUE!</v>
      </c>
    </row>
    <row r="4035" ht="15.75" customHeight="1">
      <c r="A4035" s="1" t="s">
        <v>695</v>
      </c>
      <c r="B4035" s="1">
        <v>1.0</v>
      </c>
      <c r="C4035" s="1" t="s">
        <v>9450</v>
      </c>
      <c r="D4035" s="1" t="s">
        <v>9451</v>
      </c>
      <c r="E4035" s="1" t="s">
        <v>226</v>
      </c>
      <c r="F4035" s="1" t="s">
        <v>11</v>
      </c>
      <c r="G4035" s="1" t="str">
        <f>IFERROR(__xludf.DUMMYFUNCTION("GOOGLETRANSLATE(D4035,""fr"",""en"")"),"#VALUE!")</f>
        <v>#VALUE!</v>
      </c>
    </row>
    <row r="4036" ht="15.75" customHeight="1">
      <c r="A4036" s="1" t="s">
        <v>741</v>
      </c>
      <c r="B4036" s="1">
        <v>3.0</v>
      </c>
      <c r="C4036" s="1" t="s">
        <v>9452</v>
      </c>
      <c r="D4036" s="1" t="s">
        <v>9453</v>
      </c>
      <c r="E4036" s="1" t="s">
        <v>10</v>
      </c>
      <c r="F4036" s="1" t="s">
        <v>11</v>
      </c>
      <c r="G4036" s="1" t="str">
        <f>IFERROR(__xludf.DUMMYFUNCTION("GOOGLETRANSLATE(D4036,""fr"",""en"")"),"#VALUE!")</f>
        <v>#VALUE!</v>
      </c>
    </row>
    <row r="4037" ht="15.75" customHeight="1">
      <c r="A4037" s="1" t="s">
        <v>4658</v>
      </c>
      <c r="B4037" s="1">
        <v>1.0</v>
      </c>
      <c r="C4037" s="1" t="s">
        <v>9454</v>
      </c>
      <c r="D4037" s="1" t="s">
        <v>9455</v>
      </c>
      <c r="E4037" s="1" t="s">
        <v>10</v>
      </c>
      <c r="F4037" s="1" t="s">
        <v>11</v>
      </c>
      <c r="G4037" s="1" t="str">
        <f>IFERROR(__xludf.DUMMYFUNCTION("GOOGLETRANSLATE(D4037,""fr"",""en"")"),"#VALUE!")</f>
        <v>#VALUE!</v>
      </c>
    </row>
    <row r="4038" ht="15.75" customHeight="1">
      <c r="A4038" s="1" t="s">
        <v>2694</v>
      </c>
      <c r="B4038" s="1">
        <v>5.0</v>
      </c>
      <c r="C4038" s="1" t="s">
        <v>9456</v>
      </c>
      <c r="D4038" s="1" t="s">
        <v>9457</v>
      </c>
      <c r="E4038" s="1" t="s">
        <v>21</v>
      </c>
      <c r="F4038" s="1" t="s">
        <v>11</v>
      </c>
      <c r="G4038" s="1" t="str">
        <f>IFERROR(__xludf.DUMMYFUNCTION("GOOGLETRANSLATE(D4038,""fr"",""en"")"),"#VALUE!")</f>
        <v>#VALUE!</v>
      </c>
    </row>
    <row r="4039" ht="15.75" customHeight="1">
      <c r="A4039" s="1" t="s">
        <v>9458</v>
      </c>
      <c r="B4039" s="1">
        <v>2.0</v>
      </c>
      <c r="C4039" s="1" t="s">
        <v>9459</v>
      </c>
      <c r="D4039" s="1" t="s">
        <v>9460</v>
      </c>
      <c r="E4039" s="1" t="s">
        <v>226</v>
      </c>
      <c r="F4039" s="1" t="s">
        <v>110</v>
      </c>
      <c r="G4039" s="1" t="str">
        <f>IFERROR(__xludf.DUMMYFUNCTION("GOOGLETRANSLATE(D4039,""fr"",""en"")"),"#VALUE!")</f>
        <v>#VALUE!</v>
      </c>
    </row>
    <row r="4040" ht="15.75" customHeight="1">
      <c r="A4040" s="1" t="s">
        <v>9461</v>
      </c>
      <c r="B4040" s="1">
        <v>4.0</v>
      </c>
      <c r="C4040" s="1" t="s">
        <v>9462</v>
      </c>
      <c r="D4040" s="1" t="s">
        <v>9463</v>
      </c>
      <c r="E4040" s="1" t="s">
        <v>614</v>
      </c>
      <c r="F4040" s="1" t="s">
        <v>30</v>
      </c>
      <c r="G4040" s="1" t="str">
        <f>IFERROR(__xludf.DUMMYFUNCTION("GOOGLETRANSLATE(D4040,""fr"",""en"")"),"#VALUE!")</f>
        <v>#VALUE!</v>
      </c>
    </row>
    <row r="4041" ht="15.75" customHeight="1">
      <c r="A4041" s="1" t="s">
        <v>9464</v>
      </c>
      <c r="B4041" s="1">
        <v>4.0</v>
      </c>
      <c r="C4041" s="1" t="s">
        <v>9465</v>
      </c>
      <c r="D4041" s="1" t="s">
        <v>9466</v>
      </c>
      <c r="E4041" s="1" t="s">
        <v>21</v>
      </c>
      <c r="F4041" s="1" t="s">
        <v>11</v>
      </c>
      <c r="G4041" s="1" t="str">
        <f>IFERROR(__xludf.DUMMYFUNCTION("GOOGLETRANSLATE(D4041,""fr"",""en"")"),"#VALUE!")</f>
        <v>#VALUE!</v>
      </c>
    </row>
    <row r="4042" ht="15.75" customHeight="1">
      <c r="A4042" s="1" t="s">
        <v>4896</v>
      </c>
      <c r="B4042" s="1">
        <v>5.0</v>
      </c>
      <c r="C4042" s="1" t="s">
        <v>9467</v>
      </c>
      <c r="D4042" s="1" t="s">
        <v>9468</v>
      </c>
      <c r="E4042" s="1" t="s">
        <v>614</v>
      </c>
      <c r="F4042" s="1" t="s">
        <v>30</v>
      </c>
      <c r="G4042" s="1" t="str">
        <f>IFERROR(__xludf.DUMMYFUNCTION("GOOGLETRANSLATE(D4042,""fr"",""en"")"),"#VALUE!")</f>
        <v>#VALUE!</v>
      </c>
    </row>
    <row r="4043" ht="15.75" customHeight="1">
      <c r="A4043" s="1" t="s">
        <v>4695</v>
      </c>
      <c r="B4043" s="1">
        <v>1.0</v>
      </c>
      <c r="C4043" s="1" t="s">
        <v>9469</v>
      </c>
      <c r="D4043" s="1" t="s">
        <v>9470</v>
      </c>
      <c r="E4043" s="1" t="s">
        <v>254</v>
      </c>
      <c r="F4043" s="1" t="s">
        <v>66</v>
      </c>
      <c r="G4043" s="1" t="str">
        <f>IFERROR(__xludf.DUMMYFUNCTION("GOOGLETRANSLATE(D4043,""fr"",""en"")"),"#VALUE!")</f>
        <v>#VALUE!</v>
      </c>
    </row>
    <row r="4044" ht="15.75" customHeight="1">
      <c r="A4044" s="1" t="s">
        <v>4510</v>
      </c>
      <c r="B4044" s="1">
        <v>1.0</v>
      </c>
      <c r="C4044" s="1" t="s">
        <v>9471</v>
      </c>
      <c r="D4044" s="1" t="s">
        <v>9472</v>
      </c>
      <c r="E4044" s="1" t="s">
        <v>226</v>
      </c>
      <c r="F4044" s="1" t="s">
        <v>11</v>
      </c>
      <c r="G4044" s="1" t="str">
        <f>IFERROR(__xludf.DUMMYFUNCTION("GOOGLETRANSLATE(D4044,""fr"",""en"")"),"#VALUE!")</f>
        <v>#VALUE!</v>
      </c>
    </row>
    <row r="4045" ht="15.75" customHeight="1">
      <c r="A4045" s="1" t="s">
        <v>564</v>
      </c>
      <c r="B4045" s="1">
        <v>3.0</v>
      </c>
      <c r="C4045" s="1" t="s">
        <v>9473</v>
      </c>
      <c r="D4045" s="1" t="s">
        <v>9474</v>
      </c>
      <c r="E4045" s="1" t="s">
        <v>10</v>
      </c>
      <c r="F4045" s="1" t="s">
        <v>11</v>
      </c>
      <c r="G4045" s="1" t="str">
        <f>IFERROR(__xludf.DUMMYFUNCTION("GOOGLETRANSLATE(D4045,""fr"",""en"")"),"#VALUE!")</f>
        <v>#VALUE!</v>
      </c>
    </row>
    <row r="4046" ht="15.75" customHeight="1">
      <c r="A4046" s="1" t="s">
        <v>179</v>
      </c>
      <c r="B4046" s="1">
        <v>1.0</v>
      </c>
      <c r="C4046" s="1" t="s">
        <v>9475</v>
      </c>
      <c r="D4046" s="1" t="s">
        <v>9476</v>
      </c>
      <c r="E4046" s="1" t="s">
        <v>10</v>
      </c>
      <c r="F4046" s="1" t="s">
        <v>11</v>
      </c>
      <c r="G4046" s="1" t="str">
        <f>IFERROR(__xludf.DUMMYFUNCTION("GOOGLETRANSLATE(D4046,""fr"",""en"")"),"#VALUE!")</f>
        <v>#VALUE!</v>
      </c>
    </row>
    <row r="4047" ht="15.75" customHeight="1">
      <c r="A4047" s="1" t="s">
        <v>9477</v>
      </c>
      <c r="B4047" s="1">
        <v>1.0</v>
      </c>
      <c r="C4047" s="1" t="s">
        <v>9478</v>
      </c>
      <c r="D4047" s="1" t="s">
        <v>9479</v>
      </c>
      <c r="E4047" s="1" t="s">
        <v>73</v>
      </c>
      <c r="F4047" s="1" t="s">
        <v>30</v>
      </c>
      <c r="G4047" s="1" t="str">
        <f>IFERROR(__xludf.DUMMYFUNCTION("GOOGLETRANSLATE(D4047,""fr"",""en"")"),"#VALUE!")</f>
        <v>#VALUE!</v>
      </c>
    </row>
    <row r="4048" ht="15.75" customHeight="1">
      <c r="A4048" s="1" t="s">
        <v>7381</v>
      </c>
      <c r="B4048" s="1">
        <v>1.0</v>
      </c>
      <c r="C4048" s="1" t="s">
        <v>9480</v>
      </c>
      <c r="D4048" s="1" t="s">
        <v>9481</v>
      </c>
      <c r="E4048" s="1" t="s">
        <v>519</v>
      </c>
      <c r="F4048" s="1" t="s">
        <v>118</v>
      </c>
      <c r="G4048" s="1" t="str">
        <f>IFERROR(__xludf.DUMMYFUNCTION("GOOGLETRANSLATE(D4048,""fr"",""en"")"),"#VALUE!")</f>
        <v>#VALUE!</v>
      </c>
    </row>
    <row r="4049" ht="15.75" customHeight="1">
      <c r="A4049" s="1" t="s">
        <v>9482</v>
      </c>
      <c r="B4049" s="1">
        <v>1.0</v>
      </c>
      <c r="C4049" s="1" t="s">
        <v>9483</v>
      </c>
      <c r="D4049" s="1" t="s">
        <v>9484</v>
      </c>
      <c r="E4049" s="1" t="s">
        <v>423</v>
      </c>
      <c r="F4049" s="1" t="s">
        <v>30</v>
      </c>
      <c r="G4049" s="1" t="str">
        <f>IFERROR(__xludf.DUMMYFUNCTION("GOOGLETRANSLATE(D4049,""fr"",""en"")"),"#VALUE!")</f>
        <v>#VALUE!</v>
      </c>
    </row>
    <row r="4050" ht="15.75" customHeight="1">
      <c r="A4050" s="1" t="s">
        <v>7037</v>
      </c>
      <c r="B4050" s="1">
        <v>2.0</v>
      </c>
      <c r="C4050" s="1" t="s">
        <v>9485</v>
      </c>
      <c r="D4050" s="1" t="s">
        <v>9486</v>
      </c>
      <c r="E4050" s="1" t="s">
        <v>169</v>
      </c>
      <c r="F4050" s="1" t="s">
        <v>11</v>
      </c>
      <c r="G4050" s="1" t="str">
        <f>IFERROR(__xludf.DUMMYFUNCTION("GOOGLETRANSLATE(D4050,""fr"",""en"")"),"#VALUE!")</f>
        <v>#VALUE!</v>
      </c>
    </row>
    <row r="4051" ht="15.75" customHeight="1">
      <c r="A4051" s="1" t="s">
        <v>678</v>
      </c>
      <c r="B4051" s="1">
        <v>3.0</v>
      </c>
      <c r="C4051" s="1" t="s">
        <v>9487</v>
      </c>
      <c r="D4051" s="1" t="s">
        <v>9488</v>
      </c>
      <c r="E4051" s="1" t="s">
        <v>21</v>
      </c>
      <c r="F4051" s="1" t="s">
        <v>11</v>
      </c>
      <c r="G4051" s="1" t="str">
        <f>IFERROR(__xludf.DUMMYFUNCTION("GOOGLETRANSLATE(D4051,""fr"",""en"")"),"#VALUE!")</f>
        <v>#VALUE!</v>
      </c>
    </row>
    <row r="4052" ht="15.75" customHeight="1">
      <c r="A4052" s="1" t="s">
        <v>710</v>
      </c>
      <c r="B4052" s="1">
        <v>4.0</v>
      </c>
      <c r="C4052" s="1" t="s">
        <v>9489</v>
      </c>
      <c r="D4052" s="1" t="s">
        <v>9490</v>
      </c>
      <c r="E4052" s="1" t="s">
        <v>10</v>
      </c>
      <c r="F4052" s="1" t="s">
        <v>11</v>
      </c>
      <c r="G4052" s="1" t="str">
        <f>IFERROR(__xludf.DUMMYFUNCTION("GOOGLETRANSLATE(D4052,""fr"",""en"")"),"#VALUE!")</f>
        <v>#VALUE!</v>
      </c>
    </row>
    <row r="4053" ht="15.75" customHeight="1">
      <c r="A4053" s="1" t="s">
        <v>1593</v>
      </c>
      <c r="B4053" s="1">
        <v>1.0</v>
      </c>
      <c r="C4053" s="1" t="s">
        <v>9491</v>
      </c>
      <c r="D4053" s="1" t="s">
        <v>9492</v>
      </c>
      <c r="E4053" s="1" t="s">
        <v>109</v>
      </c>
      <c r="F4053" s="1" t="s">
        <v>110</v>
      </c>
      <c r="G4053" s="1" t="str">
        <f>IFERROR(__xludf.DUMMYFUNCTION("GOOGLETRANSLATE(D4053,""fr"",""en"")"),"#VALUE!")</f>
        <v>#VALUE!</v>
      </c>
    </row>
    <row r="4054" ht="15.75" customHeight="1">
      <c r="A4054" s="1" t="s">
        <v>439</v>
      </c>
      <c r="B4054" s="1">
        <v>5.0</v>
      </c>
      <c r="C4054" s="1" t="s">
        <v>9493</v>
      </c>
      <c r="D4054" s="1" t="s">
        <v>9494</v>
      </c>
      <c r="E4054" s="1" t="s">
        <v>21</v>
      </c>
      <c r="F4054" s="1" t="s">
        <v>11</v>
      </c>
      <c r="G4054" s="1" t="str">
        <f>IFERROR(__xludf.DUMMYFUNCTION("GOOGLETRANSLATE(D4054,""fr"",""en"")"),"#VALUE!")</f>
        <v>#VALUE!</v>
      </c>
    </row>
    <row r="4055" ht="15.75" customHeight="1">
      <c r="A4055" s="1" t="s">
        <v>1709</v>
      </c>
      <c r="B4055" s="1">
        <v>5.0</v>
      </c>
      <c r="C4055" s="1" t="s">
        <v>9495</v>
      </c>
      <c r="D4055" s="1" t="s">
        <v>9496</v>
      </c>
      <c r="E4055" s="1" t="s">
        <v>176</v>
      </c>
      <c r="F4055" s="1" t="s">
        <v>66</v>
      </c>
      <c r="G4055" s="1" t="str">
        <f>IFERROR(__xludf.DUMMYFUNCTION("GOOGLETRANSLATE(D4055,""fr"",""en"")"),"#VALUE!")</f>
        <v>#VALUE!</v>
      </c>
    </row>
    <row r="4056" ht="15.75" customHeight="1">
      <c r="A4056" s="1" t="s">
        <v>2222</v>
      </c>
      <c r="B4056" s="1">
        <v>1.0</v>
      </c>
      <c r="C4056" s="1" t="s">
        <v>9497</v>
      </c>
      <c r="D4056" s="1" t="s">
        <v>9498</v>
      </c>
      <c r="E4056" s="1" t="s">
        <v>554</v>
      </c>
      <c r="F4056" s="1" t="s">
        <v>30</v>
      </c>
      <c r="G4056" s="1" t="str">
        <f>IFERROR(__xludf.DUMMYFUNCTION("GOOGLETRANSLATE(D4056,""fr"",""en"")"),"#VALUE!")</f>
        <v>#VALUE!</v>
      </c>
    </row>
    <row r="4057" ht="15.75" customHeight="1">
      <c r="A4057" s="1" t="s">
        <v>187</v>
      </c>
      <c r="B4057" s="1">
        <v>5.0</v>
      </c>
      <c r="C4057" s="1" t="s">
        <v>9499</v>
      </c>
      <c r="D4057" s="1" t="s">
        <v>9500</v>
      </c>
      <c r="E4057" s="1" t="s">
        <v>10</v>
      </c>
      <c r="F4057" s="1" t="s">
        <v>11</v>
      </c>
      <c r="G4057" s="1" t="str">
        <f>IFERROR(__xludf.DUMMYFUNCTION("GOOGLETRANSLATE(D4057,""fr"",""en"")"),"#VALUE!")</f>
        <v>#VALUE!</v>
      </c>
    </row>
    <row r="4058" ht="15.75" customHeight="1">
      <c r="A4058" s="1" t="s">
        <v>7386</v>
      </c>
      <c r="B4058" s="1">
        <v>5.0</v>
      </c>
      <c r="C4058" s="1" t="s">
        <v>9501</v>
      </c>
      <c r="D4058" s="1" t="s">
        <v>9502</v>
      </c>
      <c r="E4058" s="1" t="s">
        <v>10</v>
      </c>
      <c r="F4058" s="1" t="s">
        <v>11</v>
      </c>
      <c r="G4058" s="1" t="str">
        <f>IFERROR(__xludf.DUMMYFUNCTION("GOOGLETRANSLATE(D4058,""fr"",""en"")"),"#VALUE!")</f>
        <v>#VALUE!</v>
      </c>
    </row>
    <row r="4059" ht="15.75" customHeight="1">
      <c r="A4059" s="1" t="s">
        <v>2031</v>
      </c>
      <c r="B4059" s="1">
        <v>1.0</v>
      </c>
      <c r="C4059" s="1" t="s">
        <v>9503</v>
      </c>
      <c r="D4059" s="1" t="s">
        <v>9504</v>
      </c>
      <c r="E4059" s="1" t="s">
        <v>292</v>
      </c>
      <c r="F4059" s="1" t="s">
        <v>11</v>
      </c>
      <c r="G4059" s="1" t="str">
        <f>IFERROR(__xludf.DUMMYFUNCTION("GOOGLETRANSLATE(D4059,""fr"",""en"")"),"#VALUE!")</f>
        <v>#VALUE!</v>
      </c>
    </row>
    <row r="4060" ht="15.75" customHeight="1">
      <c r="A4060" s="1" t="s">
        <v>3017</v>
      </c>
      <c r="B4060" s="1">
        <v>1.0</v>
      </c>
      <c r="C4060" s="1" t="s">
        <v>9505</v>
      </c>
      <c r="D4060" s="1" t="s">
        <v>9506</v>
      </c>
      <c r="E4060" s="1" t="s">
        <v>250</v>
      </c>
      <c r="F4060" s="1" t="s">
        <v>30</v>
      </c>
      <c r="G4060" s="1" t="str">
        <f>IFERROR(__xludf.DUMMYFUNCTION("GOOGLETRANSLATE(D4060,""fr"",""en"")"),"#VALUE!")</f>
        <v>#VALUE!</v>
      </c>
    </row>
    <row r="4061" ht="15.75" customHeight="1">
      <c r="A4061" s="1" t="s">
        <v>3459</v>
      </c>
      <c r="B4061" s="1">
        <v>4.0</v>
      </c>
      <c r="C4061" s="1" t="s">
        <v>9507</v>
      </c>
      <c r="D4061" s="1" t="s">
        <v>9508</v>
      </c>
      <c r="E4061" s="1" t="s">
        <v>21</v>
      </c>
      <c r="F4061" s="1" t="s">
        <v>11</v>
      </c>
      <c r="G4061" s="1" t="str">
        <f>IFERROR(__xludf.DUMMYFUNCTION("GOOGLETRANSLATE(D4061,""fr"",""en"")"),"#VALUE!")</f>
        <v>#VALUE!</v>
      </c>
    </row>
    <row r="4062" ht="15.75" customHeight="1">
      <c r="A4062" s="1" t="s">
        <v>2063</v>
      </c>
      <c r="B4062" s="1">
        <v>1.0</v>
      </c>
      <c r="C4062" s="1" t="s">
        <v>9509</v>
      </c>
      <c r="D4062" s="1" t="s">
        <v>9510</v>
      </c>
      <c r="E4062" s="1" t="s">
        <v>10</v>
      </c>
      <c r="F4062" s="1" t="s">
        <v>11</v>
      </c>
      <c r="G4062" s="1" t="str">
        <f>IFERROR(__xludf.DUMMYFUNCTION("GOOGLETRANSLATE(D4062,""fr"",""en"")"),"#VALUE!")</f>
        <v>#VALUE!</v>
      </c>
    </row>
    <row r="4063" ht="15.75" customHeight="1">
      <c r="A4063" s="1" t="s">
        <v>921</v>
      </c>
      <c r="B4063" s="1">
        <v>4.0</v>
      </c>
      <c r="C4063" s="1" t="s">
        <v>9511</v>
      </c>
      <c r="D4063" s="1" t="s">
        <v>9512</v>
      </c>
      <c r="E4063" s="1" t="s">
        <v>21</v>
      </c>
      <c r="F4063" s="1" t="s">
        <v>11</v>
      </c>
      <c r="G4063" s="1" t="str">
        <f>IFERROR(__xludf.DUMMYFUNCTION("GOOGLETRANSLATE(D4063,""fr"",""en"")"),"#VALUE!")</f>
        <v>#VALUE!</v>
      </c>
    </row>
    <row r="4064" ht="15.75" customHeight="1">
      <c r="A4064" s="1" t="s">
        <v>380</v>
      </c>
      <c r="B4064" s="1">
        <v>5.0</v>
      </c>
      <c r="C4064" s="1" t="s">
        <v>9513</v>
      </c>
      <c r="D4064" s="1" t="s">
        <v>9514</v>
      </c>
      <c r="E4064" s="1" t="s">
        <v>21</v>
      </c>
      <c r="F4064" s="1" t="s">
        <v>11</v>
      </c>
      <c r="G4064" s="1" t="str">
        <f>IFERROR(__xludf.DUMMYFUNCTION("GOOGLETRANSLATE(D4064,""fr"",""en"")"),"#VALUE!")</f>
        <v>#VALUE!</v>
      </c>
    </row>
    <row r="4065" ht="15.75" customHeight="1">
      <c r="A4065" s="1" t="s">
        <v>8355</v>
      </c>
      <c r="B4065" s="1">
        <v>2.0</v>
      </c>
      <c r="C4065" s="1" t="s">
        <v>9515</v>
      </c>
      <c r="D4065" s="1" t="s">
        <v>9516</v>
      </c>
      <c r="E4065" s="1" t="s">
        <v>10</v>
      </c>
      <c r="F4065" s="1" t="s">
        <v>11</v>
      </c>
      <c r="G4065" s="1" t="str">
        <f>IFERROR(__xludf.DUMMYFUNCTION("GOOGLETRANSLATE(D4065,""fr"",""en"")"),"#VALUE!")</f>
        <v>#VALUE!</v>
      </c>
    </row>
    <row r="4066" ht="15.75" customHeight="1">
      <c r="A4066" s="1" t="s">
        <v>214</v>
      </c>
      <c r="B4066" s="1">
        <v>3.0</v>
      </c>
      <c r="C4066" s="1" t="s">
        <v>9517</v>
      </c>
      <c r="D4066" s="1" t="s">
        <v>9518</v>
      </c>
      <c r="E4066" s="1" t="s">
        <v>21</v>
      </c>
      <c r="F4066" s="1" t="s">
        <v>11</v>
      </c>
      <c r="G4066" s="1" t="str">
        <f>IFERROR(__xludf.DUMMYFUNCTION("GOOGLETRANSLATE(D4066,""fr"",""en"")"),"#VALUE!")</f>
        <v>#VALUE!</v>
      </c>
    </row>
    <row r="4067" ht="15.75" customHeight="1">
      <c r="A4067" s="1" t="s">
        <v>6859</v>
      </c>
      <c r="B4067" s="1">
        <v>1.0</v>
      </c>
      <c r="C4067" s="1" t="s">
        <v>9519</v>
      </c>
      <c r="D4067" s="1" t="s">
        <v>9520</v>
      </c>
      <c r="E4067" s="1" t="s">
        <v>423</v>
      </c>
      <c r="F4067" s="1" t="s">
        <v>30</v>
      </c>
      <c r="G4067" s="1" t="str">
        <f>IFERROR(__xludf.DUMMYFUNCTION("GOOGLETRANSLATE(D4067,""fr"",""en"")"),"#VALUE!")</f>
        <v>#VALUE!</v>
      </c>
    </row>
    <row r="4068" ht="15.75" customHeight="1">
      <c r="A4068" s="1" t="s">
        <v>9521</v>
      </c>
      <c r="B4068" s="1">
        <v>3.0</v>
      </c>
      <c r="C4068" s="1" t="s">
        <v>9522</v>
      </c>
      <c r="D4068" s="1" t="s">
        <v>9523</v>
      </c>
      <c r="E4068" s="1" t="s">
        <v>960</v>
      </c>
      <c r="F4068" s="1" t="s">
        <v>84</v>
      </c>
      <c r="G4068" s="1" t="str">
        <f>IFERROR(__xludf.DUMMYFUNCTION("GOOGLETRANSLATE(D4068,""fr"",""en"")"),"#VALUE!")</f>
        <v>#VALUE!</v>
      </c>
    </row>
    <row r="4069" ht="15.75" customHeight="1">
      <c r="A4069" s="1" t="s">
        <v>138</v>
      </c>
      <c r="B4069" s="1">
        <v>4.0</v>
      </c>
      <c r="C4069" s="1" t="s">
        <v>9524</v>
      </c>
      <c r="D4069" s="1" t="s">
        <v>9525</v>
      </c>
      <c r="E4069" s="1" t="s">
        <v>21</v>
      </c>
      <c r="F4069" s="1" t="s">
        <v>11</v>
      </c>
      <c r="G4069" s="1" t="str">
        <f>IFERROR(__xludf.DUMMYFUNCTION("GOOGLETRANSLATE(D4069,""fr"",""en"")"),"#VALUE!")</f>
        <v>#VALUE!</v>
      </c>
    </row>
    <row r="4070" ht="15.75" customHeight="1">
      <c r="A4070" s="1" t="s">
        <v>4045</v>
      </c>
      <c r="B4070" s="1">
        <v>1.0</v>
      </c>
      <c r="C4070" s="1" t="s">
        <v>9526</v>
      </c>
      <c r="D4070" s="1" t="s">
        <v>9527</v>
      </c>
      <c r="E4070" s="1" t="s">
        <v>273</v>
      </c>
      <c r="F4070" s="1" t="s">
        <v>110</v>
      </c>
      <c r="G4070" s="1" t="str">
        <f>IFERROR(__xludf.DUMMYFUNCTION("GOOGLETRANSLATE(D4070,""fr"",""en"")"),"#VALUE!")</f>
        <v>#VALUE!</v>
      </c>
    </row>
    <row r="4071" ht="15.75" customHeight="1">
      <c r="A4071" s="1" t="s">
        <v>3124</v>
      </c>
      <c r="B4071" s="1">
        <v>1.0</v>
      </c>
      <c r="C4071" s="1" t="s">
        <v>9528</v>
      </c>
      <c r="D4071" s="1" t="s">
        <v>9529</v>
      </c>
      <c r="E4071" s="1" t="s">
        <v>10</v>
      </c>
      <c r="F4071" s="1" t="s">
        <v>11</v>
      </c>
      <c r="G4071" s="1" t="str">
        <f>IFERROR(__xludf.DUMMYFUNCTION("GOOGLETRANSLATE(D4071,""fr"",""en"")"),"#VALUE!")</f>
        <v>#VALUE!</v>
      </c>
    </row>
    <row r="4072" ht="15.75" customHeight="1">
      <c r="A4072" s="1" t="s">
        <v>3031</v>
      </c>
      <c r="B4072" s="1">
        <v>5.0</v>
      </c>
      <c r="C4072" s="1" t="s">
        <v>9530</v>
      </c>
      <c r="D4072" s="1" t="s">
        <v>9531</v>
      </c>
      <c r="E4072" s="1" t="s">
        <v>21</v>
      </c>
      <c r="F4072" s="1" t="s">
        <v>11</v>
      </c>
      <c r="G4072" s="1" t="str">
        <f>IFERROR(__xludf.DUMMYFUNCTION("GOOGLETRANSLATE(D4072,""fr"",""en"")"),"#VALUE!")</f>
        <v>#VALUE!</v>
      </c>
    </row>
    <row r="4073" ht="15.75" customHeight="1">
      <c r="A4073" s="1" t="s">
        <v>1358</v>
      </c>
      <c r="B4073" s="1">
        <v>5.0</v>
      </c>
      <c r="C4073" s="1" t="s">
        <v>9532</v>
      </c>
      <c r="D4073" s="1" t="s">
        <v>9533</v>
      </c>
      <c r="E4073" s="1" t="s">
        <v>10</v>
      </c>
      <c r="F4073" s="1" t="s">
        <v>11</v>
      </c>
      <c r="G4073" s="1" t="str">
        <f>IFERROR(__xludf.DUMMYFUNCTION("GOOGLETRANSLATE(D4073,""fr"",""en"")"),"#VALUE!")</f>
        <v>#VALUE!</v>
      </c>
    </row>
    <row r="4074" ht="15.75" customHeight="1">
      <c r="A4074" s="1" t="s">
        <v>1065</v>
      </c>
      <c r="B4074" s="1">
        <v>4.0</v>
      </c>
      <c r="C4074" s="1" t="s">
        <v>9534</v>
      </c>
      <c r="D4074" s="1" t="s">
        <v>9535</v>
      </c>
      <c r="E4074" s="1" t="s">
        <v>65</v>
      </c>
      <c r="F4074" s="1" t="s">
        <v>66</v>
      </c>
      <c r="G4074" s="1" t="str">
        <f>IFERROR(__xludf.DUMMYFUNCTION("GOOGLETRANSLATE(D4074,""fr"",""en"")"),"#VALUE!")</f>
        <v>#VALUE!</v>
      </c>
    </row>
    <row r="4075" ht="15.75" customHeight="1">
      <c r="A4075" s="1" t="s">
        <v>485</v>
      </c>
      <c r="B4075" s="1">
        <v>2.0</v>
      </c>
      <c r="C4075" s="1" t="s">
        <v>9536</v>
      </c>
      <c r="D4075" s="1" t="s">
        <v>9537</v>
      </c>
      <c r="E4075" s="1" t="s">
        <v>10</v>
      </c>
      <c r="F4075" s="1" t="s">
        <v>11</v>
      </c>
      <c r="G4075" s="1" t="str">
        <f>IFERROR(__xludf.DUMMYFUNCTION("GOOGLETRANSLATE(D4075,""fr"",""en"")"),"#VALUE!")</f>
        <v>#VALUE!</v>
      </c>
    </row>
    <row r="4076" ht="15.75" customHeight="1">
      <c r="A4076" s="1" t="s">
        <v>414</v>
      </c>
      <c r="B4076" s="1">
        <v>2.0</v>
      </c>
      <c r="C4076" s="1" t="s">
        <v>9538</v>
      </c>
      <c r="D4076" s="1" t="s">
        <v>9539</v>
      </c>
      <c r="E4076" s="1" t="s">
        <v>10</v>
      </c>
      <c r="F4076" s="1" t="s">
        <v>11</v>
      </c>
      <c r="G4076" s="1" t="str">
        <f>IFERROR(__xludf.DUMMYFUNCTION("GOOGLETRANSLATE(D4076,""fr"",""en"")"),"#VALUE!")</f>
        <v>#VALUE!</v>
      </c>
    </row>
    <row r="4077" ht="15.75" customHeight="1">
      <c r="A4077" s="1" t="s">
        <v>9540</v>
      </c>
      <c r="B4077" s="1">
        <v>1.0</v>
      </c>
      <c r="C4077" s="1" t="s">
        <v>9541</v>
      </c>
      <c r="D4077" s="1" t="s">
        <v>9542</v>
      </c>
      <c r="E4077" s="1" t="s">
        <v>575</v>
      </c>
      <c r="F4077" s="1" t="s">
        <v>84</v>
      </c>
      <c r="G4077" s="1" t="str">
        <f>IFERROR(__xludf.DUMMYFUNCTION("GOOGLETRANSLATE(D4077,""fr"",""en"")"),"#VALUE!")</f>
        <v>#VALUE!</v>
      </c>
    </row>
    <row r="4078" ht="15.75" customHeight="1">
      <c r="A4078" s="1" t="s">
        <v>741</v>
      </c>
      <c r="B4078" s="1">
        <v>4.0</v>
      </c>
      <c r="C4078" s="1" t="s">
        <v>9543</v>
      </c>
      <c r="D4078" s="1" t="s">
        <v>9544</v>
      </c>
      <c r="E4078" s="1" t="s">
        <v>65</v>
      </c>
      <c r="F4078" s="1" t="s">
        <v>66</v>
      </c>
      <c r="G4078" s="1" t="str">
        <f>IFERROR(__xludf.DUMMYFUNCTION("GOOGLETRANSLATE(D4078,""fr"",""en"")"),"Very satisfactory service with a simple and practical interface. An advisor quickly contacted me for the procedures. Hoping that the rest will be identical")</f>
        <v>Very satisfactory service with a simple and practical interface. An advisor quickly contacted me for the procedures. Hoping that the rest will be identical</v>
      </c>
    </row>
    <row r="4079" ht="15.75" customHeight="1">
      <c r="A4079" s="1" t="s">
        <v>918</v>
      </c>
      <c r="B4079" s="1">
        <v>1.0</v>
      </c>
      <c r="C4079" s="1" t="s">
        <v>9545</v>
      </c>
      <c r="D4079" s="1" t="s">
        <v>9546</v>
      </c>
      <c r="E4079" s="1" t="s">
        <v>3642</v>
      </c>
      <c r="F4079" s="1" t="s">
        <v>118</v>
      </c>
      <c r="G4079" s="1" t="str">
        <f>IFERROR(__xludf.DUMMYFUNCTION("GOOGLETRANSLATE(D4079,""fr"",""en"")"),"#VALUE!")</f>
        <v>#VALUE!</v>
      </c>
    </row>
    <row r="4080" ht="15.75" customHeight="1">
      <c r="A4080" s="1" t="s">
        <v>4237</v>
      </c>
      <c r="B4080" s="1">
        <v>1.0</v>
      </c>
      <c r="C4080" s="1" t="s">
        <v>9547</v>
      </c>
      <c r="D4080" s="1" t="s">
        <v>9548</v>
      </c>
      <c r="E4080" s="1" t="s">
        <v>646</v>
      </c>
      <c r="F4080" s="1" t="s">
        <v>39</v>
      </c>
      <c r="G4080" s="1" t="str">
        <f>IFERROR(__xludf.DUMMYFUNCTION("GOOGLETRANSLATE(D4080,""fr"",""en"")"),"#VALUE!")</f>
        <v>#VALUE!</v>
      </c>
    </row>
    <row r="4081" ht="15.75" customHeight="1">
      <c r="A4081" s="1" t="s">
        <v>62</v>
      </c>
      <c r="B4081" s="1">
        <v>4.0</v>
      </c>
      <c r="C4081" s="1" t="s">
        <v>9549</v>
      </c>
      <c r="D4081" s="1" t="s">
        <v>9550</v>
      </c>
      <c r="E4081" s="1" t="s">
        <v>10</v>
      </c>
      <c r="F4081" s="1" t="s">
        <v>11</v>
      </c>
      <c r="G4081" s="1" t="str">
        <f>IFERROR(__xludf.DUMMYFUNCTION("GOOGLETRANSLATE(D4081,""fr"",""en"")"),"#VALUE!")</f>
        <v>#VALUE!</v>
      </c>
    </row>
    <row r="4082" ht="15.75" customHeight="1">
      <c r="A4082" s="1" t="s">
        <v>9551</v>
      </c>
      <c r="B4082" s="1">
        <v>2.0</v>
      </c>
      <c r="C4082" s="1" t="s">
        <v>9552</v>
      </c>
      <c r="D4082" s="1" t="s">
        <v>9553</v>
      </c>
      <c r="E4082" s="1" t="s">
        <v>10</v>
      </c>
      <c r="F4082" s="1" t="s">
        <v>11</v>
      </c>
      <c r="G4082" s="1" t="str">
        <f>IFERROR(__xludf.DUMMYFUNCTION("GOOGLETRANSLATE(D4082,""fr"",""en"")"),"#VALUE!")</f>
        <v>#VALUE!</v>
      </c>
    </row>
    <row r="4083" ht="15.75" customHeight="1">
      <c r="A4083" s="1" t="s">
        <v>5181</v>
      </c>
      <c r="B4083" s="1">
        <v>1.0</v>
      </c>
      <c r="C4083" s="1" t="s">
        <v>9554</v>
      </c>
      <c r="D4083" s="1" t="s">
        <v>9555</v>
      </c>
      <c r="E4083" s="1" t="s">
        <v>196</v>
      </c>
      <c r="F4083" s="1" t="s">
        <v>118</v>
      </c>
      <c r="G4083" s="1" t="str">
        <f>IFERROR(__xludf.DUMMYFUNCTION("GOOGLETRANSLATE(D4083,""fr"",""en"")"),"#VALUE!")</f>
        <v>#VALUE!</v>
      </c>
    </row>
    <row r="4084" ht="15.75" customHeight="1">
      <c r="A4084" s="1" t="s">
        <v>2076</v>
      </c>
      <c r="B4084" s="1">
        <v>4.0</v>
      </c>
      <c r="C4084" s="1" t="s">
        <v>9556</v>
      </c>
      <c r="D4084" s="1" t="s">
        <v>9557</v>
      </c>
      <c r="E4084" s="1" t="s">
        <v>21</v>
      </c>
      <c r="F4084" s="1" t="s">
        <v>11</v>
      </c>
      <c r="G4084" s="1" t="str">
        <f>IFERROR(__xludf.DUMMYFUNCTION("GOOGLETRANSLATE(D4084,""fr"",""en"")"),"#VALUE!")</f>
        <v>#VALUE!</v>
      </c>
    </row>
    <row r="4085" ht="15.75" customHeight="1">
      <c r="A4085" s="1" t="s">
        <v>7125</v>
      </c>
      <c r="B4085" s="1">
        <v>1.0</v>
      </c>
      <c r="C4085" s="1" t="s">
        <v>9558</v>
      </c>
      <c r="D4085" s="1" t="s">
        <v>9559</v>
      </c>
      <c r="E4085" s="1" t="s">
        <v>176</v>
      </c>
      <c r="F4085" s="1" t="s">
        <v>66</v>
      </c>
      <c r="G4085" s="1" t="str">
        <f>IFERROR(__xludf.DUMMYFUNCTION("GOOGLETRANSLATE(D4085,""fr"",""en"")"),"#VALUE!")</f>
        <v>#VALUE!</v>
      </c>
    </row>
    <row r="4086" ht="15.75" customHeight="1">
      <c r="A4086" s="1" t="s">
        <v>9560</v>
      </c>
      <c r="B4086" s="1">
        <v>5.0</v>
      </c>
      <c r="C4086" s="1" t="s">
        <v>9561</v>
      </c>
      <c r="D4086" s="1" t="s">
        <v>9562</v>
      </c>
      <c r="E4086" s="1" t="s">
        <v>226</v>
      </c>
      <c r="F4086" s="1" t="s">
        <v>11</v>
      </c>
      <c r="G4086" s="1" t="str">
        <f>IFERROR(__xludf.DUMMYFUNCTION("GOOGLETRANSLATE(D4086,""fr"",""en"")"),"#VALUE!")</f>
        <v>#VALUE!</v>
      </c>
    </row>
    <row r="4087" ht="15.75" customHeight="1">
      <c r="A4087" s="1" t="s">
        <v>2063</v>
      </c>
      <c r="B4087" s="1">
        <v>1.0</v>
      </c>
      <c r="C4087" s="1" t="s">
        <v>9563</v>
      </c>
      <c r="D4087" s="1" t="s">
        <v>9564</v>
      </c>
      <c r="E4087" s="1" t="s">
        <v>10</v>
      </c>
      <c r="F4087" s="1" t="s">
        <v>11</v>
      </c>
      <c r="G4087" s="1" t="str">
        <f>IFERROR(__xludf.DUMMYFUNCTION("GOOGLETRANSLATE(D4087,""fr"",""en"")"),"#VALUE!")</f>
        <v>#VALUE!</v>
      </c>
    </row>
    <row r="4088" ht="15.75" customHeight="1">
      <c r="A4088" s="1" t="s">
        <v>4812</v>
      </c>
      <c r="B4088" s="1">
        <v>1.0</v>
      </c>
      <c r="C4088" s="1" t="s">
        <v>9565</v>
      </c>
      <c r="D4088" s="1" t="s">
        <v>9566</v>
      </c>
      <c r="E4088" s="1" t="s">
        <v>52</v>
      </c>
      <c r="F4088" s="1" t="s">
        <v>48</v>
      </c>
      <c r="G4088" s="1" t="str">
        <f>IFERROR(__xludf.DUMMYFUNCTION("GOOGLETRANSLATE(D4088,""fr"",""en"")"),"#VALUE!")</f>
        <v>#VALUE!</v>
      </c>
    </row>
    <row r="4089" ht="15.75" customHeight="1">
      <c r="A4089" s="1" t="s">
        <v>239</v>
      </c>
      <c r="B4089" s="1">
        <v>5.0</v>
      </c>
      <c r="C4089" s="1" t="s">
        <v>9567</v>
      </c>
      <c r="D4089" s="1" t="s">
        <v>9568</v>
      </c>
      <c r="E4089" s="1" t="s">
        <v>21</v>
      </c>
      <c r="F4089" s="1" t="s">
        <v>11</v>
      </c>
      <c r="G4089" s="1" t="str">
        <f>IFERROR(__xludf.DUMMYFUNCTION("GOOGLETRANSLATE(D4089,""fr"",""en"")"),"#VALUE!")</f>
        <v>#VALUE!</v>
      </c>
    </row>
    <row r="4090" ht="15.75" customHeight="1">
      <c r="A4090" s="1" t="s">
        <v>1062</v>
      </c>
      <c r="B4090" s="1">
        <v>4.0</v>
      </c>
      <c r="C4090" s="1" t="s">
        <v>9569</v>
      </c>
      <c r="D4090" s="1" t="s">
        <v>9570</v>
      </c>
      <c r="E4090" s="1" t="s">
        <v>21</v>
      </c>
      <c r="F4090" s="1" t="s">
        <v>11</v>
      </c>
      <c r="G4090" s="1" t="str">
        <f>IFERROR(__xludf.DUMMYFUNCTION("GOOGLETRANSLATE(D4090,""fr"",""en"")"),"#VALUE!")</f>
        <v>#VALUE!</v>
      </c>
    </row>
    <row r="4091" ht="15.75" customHeight="1">
      <c r="A4091" s="1" t="s">
        <v>3374</v>
      </c>
      <c r="B4091" s="1">
        <v>1.0</v>
      </c>
      <c r="C4091" s="1" t="s">
        <v>9571</v>
      </c>
      <c r="D4091" s="1" t="s">
        <v>9572</v>
      </c>
      <c r="E4091" s="1" t="s">
        <v>254</v>
      </c>
      <c r="F4091" s="1" t="s">
        <v>66</v>
      </c>
      <c r="G4091" s="1" t="str">
        <f>IFERROR(__xludf.DUMMYFUNCTION("GOOGLETRANSLATE(D4091,""fr"",""en"")"),"#VALUE!")</f>
        <v>#VALUE!</v>
      </c>
    </row>
    <row r="4092" ht="15.75" customHeight="1">
      <c r="A4092" s="1" t="s">
        <v>277</v>
      </c>
      <c r="B4092" s="1">
        <v>5.0</v>
      </c>
      <c r="C4092" s="1" t="s">
        <v>9573</v>
      </c>
      <c r="D4092" s="1" t="s">
        <v>9574</v>
      </c>
      <c r="E4092" s="1" t="s">
        <v>554</v>
      </c>
      <c r="F4092" s="1" t="s">
        <v>30</v>
      </c>
      <c r="G4092" s="1" t="str">
        <f>IFERROR(__xludf.DUMMYFUNCTION("GOOGLETRANSLATE(D4092,""fr"",""en"")"),"#VALUE!")</f>
        <v>#VALUE!</v>
      </c>
    </row>
    <row r="4093" ht="15.75" customHeight="1">
      <c r="A4093" s="1" t="s">
        <v>7822</v>
      </c>
      <c r="B4093" s="1">
        <v>1.0</v>
      </c>
      <c r="C4093" s="1" t="s">
        <v>9575</v>
      </c>
      <c r="D4093" s="1" t="s">
        <v>9576</v>
      </c>
      <c r="E4093" s="1" t="s">
        <v>292</v>
      </c>
      <c r="F4093" s="1" t="s">
        <v>11</v>
      </c>
      <c r="G4093" s="1" t="str">
        <f>IFERROR(__xludf.DUMMYFUNCTION("GOOGLETRANSLATE(D4093,""fr"",""en"")"),"#VALUE!")</f>
        <v>#VALUE!</v>
      </c>
    </row>
    <row r="4094" ht="15.75" customHeight="1">
      <c r="A4094" s="1" t="s">
        <v>9577</v>
      </c>
      <c r="B4094" s="1">
        <v>3.0</v>
      </c>
      <c r="C4094" s="1" t="s">
        <v>9578</v>
      </c>
      <c r="D4094" s="1" t="s">
        <v>9579</v>
      </c>
      <c r="E4094" s="1" t="s">
        <v>273</v>
      </c>
      <c r="F4094" s="1" t="s">
        <v>11</v>
      </c>
      <c r="G4094" s="1" t="str">
        <f>IFERROR(__xludf.DUMMYFUNCTION("GOOGLETRANSLATE(D4094,""fr"",""en"")"),"#VALUE!")</f>
        <v>#VALUE!</v>
      </c>
    </row>
    <row r="4095" ht="15.75" customHeight="1">
      <c r="A4095" s="1" t="s">
        <v>624</v>
      </c>
      <c r="B4095" s="1">
        <v>4.0</v>
      </c>
      <c r="C4095" s="1" t="s">
        <v>9580</v>
      </c>
      <c r="D4095" s="1" t="s">
        <v>9581</v>
      </c>
      <c r="E4095" s="1" t="s">
        <v>169</v>
      </c>
      <c r="F4095" s="1" t="s">
        <v>11</v>
      </c>
      <c r="G4095" s="1" t="str">
        <f>IFERROR(__xludf.DUMMYFUNCTION("GOOGLETRANSLATE(D4095,""fr"",""en"")"),"#VALUE!")</f>
        <v>#VALUE!</v>
      </c>
    </row>
    <row r="4096" ht="15.75" customHeight="1">
      <c r="A4096" s="1" t="s">
        <v>377</v>
      </c>
      <c r="B4096" s="1">
        <v>4.0</v>
      </c>
      <c r="C4096" s="1" t="s">
        <v>9582</v>
      </c>
      <c r="D4096" s="1" t="s">
        <v>9583</v>
      </c>
      <c r="E4096" s="1" t="s">
        <v>10</v>
      </c>
      <c r="F4096" s="1" t="s">
        <v>11</v>
      </c>
      <c r="G4096" s="1" t="str">
        <f>IFERROR(__xludf.DUMMYFUNCTION("GOOGLETRANSLATE(D4096,""fr"",""en"")"),"#VALUE!")</f>
        <v>#VALUE!</v>
      </c>
    </row>
    <row r="4097" ht="15.75" customHeight="1">
      <c r="A4097" s="1" t="s">
        <v>974</v>
      </c>
      <c r="B4097" s="1">
        <v>5.0</v>
      </c>
      <c r="C4097" s="1" t="s">
        <v>9584</v>
      </c>
      <c r="D4097" s="1" t="s">
        <v>9585</v>
      </c>
      <c r="E4097" s="1" t="s">
        <v>10</v>
      </c>
      <c r="F4097" s="1" t="s">
        <v>11</v>
      </c>
      <c r="G4097" s="1" t="str">
        <f>IFERROR(__xludf.DUMMYFUNCTION("GOOGLETRANSLATE(D4097,""fr"",""en"")"),"#VALUE!")</f>
        <v>#VALUE!</v>
      </c>
    </row>
    <row r="4098" ht="15.75" customHeight="1">
      <c r="A4098" s="1" t="s">
        <v>8355</v>
      </c>
      <c r="B4098" s="1">
        <v>1.0</v>
      </c>
      <c r="C4098" s="1" t="s">
        <v>9586</v>
      </c>
      <c r="D4098" s="1" t="s">
        <v>9587</v>
      </c>
      <c r="E4098" s="1" t="s">
        <v>254</v>
      </c>
      <c r="F4098" s="1" t="s">
        <v>66</v>
      </c>
      <c r="G4098" s="1" t="str">
        <f>IFERROR(__xludf.DUMMYFUNCTION("GOOGLETRANSLATE(D4098,""fr"",""en"")"),"#VALUE!")</f>
        <v>#VALUE!</v>
      </c>
    </row>
    <row r="4099" ht="15.75" customHeight="1">
      <c r="A4099" s="1" t="s">
        <v>1350</v>
      </c>
      <c r="B4099" s="1">
        <v>3.0</v>
      </c>
      <c r="C4099" s="1" t="s">
        <v>9588</v>
      </c>
      <c r="D4099" s="1" t="s">
        <v>9589</v>
      </c>
      <c r="E4099" s="1" t="s">
        <v>52</v>
      </c>
      <c r="F4099" s="1" t="s">
        <v>110</v>
      </c>
      <c r="G4099" s="1" t="str">
        <f>IFERROR(__xludf.DUMMYFUNCTION("GOOGLETRANSLATE(D4099,""fr"",""en"")"),"#VALUE!")</f>
        <v>#VALUE!</v>
      </c>
    </row>
    <row r="4100" ht="15.75" customHeight="1">
      <c r="A4100" s="1" t="s">
        <v>1094</v>
      </c>
      <c r="B4100" s="1">
        <v>2.0</v>
      </c>
      <c r="C4100" s="1" t="s">
        <v>9590</v>
      </c>
      <c r="D4100" s="1" t="s">
        <v>9591</v>
      </c>
      <c r="E4100" s="1" t="s">
        <v>21</v>
      </c>
      <c r="F4100" s="1" t="s">
        <v>11</v>
      </c>
      <c r="G4100" s="1" t="str">
        <f>IFERROR(__xludf.DUMMYFUNCTION("GOOGLETRANSLATE(D4100,""fr"",""en"")"),"#VALUE!")</f>
        <v>#VALUE!</v>
      </c>
    </row>
    <row r="4101" ht="15.75" customHeight="1">
      <c r="A4101" s="1" t="s">
        <v>606</v>
      </c>
      <c r="B4101" s="1">
        <v>4.0</v>
      </c>
      <c r="C4101" s="1" t="s">
        <v>9592</v>
      </c>
      <c r="D4101" s="1" t="s">
        <v>9593</v>
      </c>
      <c r="E4101" s="1" t="s">
        <v>21</v>
      </c>
      <c r="F4101" s="1" t="s">
        <v>11</v>
      </c>
      <c r="G4101" s="1" t="str">
        <f>IFERROR(__xludf.DUMMYFUNCTION("GOOGLETRANSLATE(D4101,""fr"",""en"")"),"#VALUE!")</f>
        <v>#VALUE!</v>
      </c>
    </row>
    <row r="4102" ht="15.75" customHeight="1">
      <c r="A4102" s="1" t="s">
        <v>1498</v>
      </c>
      <c r="B4102" s="1">
        <v>5.0</v>
      </c>
      <c r="C4102" s="1" t="s">
        <v>9594</v>
      </c>
      <c r="D4102" s="1" t="s">
        <v>9595</v>
      </c>
      <c r="E4102" s="1" t="s">
        <v>21</v>
      </c>
      <c r="F4102" s="1" t="s">
        <v>11</v>
      </c>
      <c r="G4102" s="1" t="str">
        <f>IFERROR(__xludf.DUMMYFUNCTION("GOOGLETRANSLATE(D4102,""fr"",""en"")"),"#VALUE!")</f>
        <v>#VALUE!</v>
      </c>
    </row>
    <row r="4103" ht="15.75" customHeight="1">
      <c r="A4103" s="1" t="s">
        <v>77</v>
      </c>
      <c r="B4103" s="1">
        <v>5.0</v>
      </c>
      <c r="C4103" s="1" t="s">
        <v>9596</v>
      </c>
      <c r="D4103" s="1" t="s">
        <v>9597</v>
      </c>
      <c r="E4103" s="1" t="s">
        <v>21</v>
      </c>
      <c r="F4103" s="1" t="s">
        <v>11</v>
      </c>
      <c r="G4103" s="1" t="str">
        <f>IFERROR(__xludf.DUMMYFUNCTION("GOOGLETRANSLATE(D4103,""fr"",""en"")"),"#VALUE!")</f>
        <v>#VALUE!</v>
      </c>
    </row>
    <row r="4104" ht="15.75" customHeight="1">
      <c r="A4104" s="1" t="s">
        <v>729</v>
      </c>
      <c r="B4104" s="1">
        <v>3.0</v>
      </c>
      <c r="C4104" s="1" t="s">
        <v>9598</v>
      </c>
      <c r="D4104" s="1" t="s">
        <v>9599</v>
      </c>
      <c r="E4104" s="1" t="s">
        <v>21</v>
      </c>
      <c r="F4104" s="1" t="s">
        <v>11</v>
      </c>
      <c r="G4104" s="1" t="str">
        <f>IFERROR(__xludf.DUMMYFUNCTION("GOOGLETRANSLATE(D4104,""fr"",""en"")"),"#VALUE!")</f>
        <v>#VALUE!</v>
      </c>
    </row>
    <row r="4105" ht="15.75" customHeight="1">
      <c r="A4105" s="1" t="s">
        <v>6154</v>
      </c>
      <c r="B4105" s="1">
        <v>1.0</v>
      </c>
      <c r="C4105" s="1" t="s">
        <v>9600</v>
      </c>
      <c r="D4105" s="1" t="s">
        <v>9601</v>
      </c>
      <c r="E4105" s="1" t="s">
        <v>10</v>
      </c>
      <c r="F4105" s="1" t="s">
        <v>11</v>
      </c>
      <c r="G4105" s="1" t="str">
        <f>IFERROR(__xludf.DUMMYFUNCTION("GOOGLETRANSLATE(D4105,""fr"",""en"")"),"#VALUE!")</f>
        <v>#VALUE!</v>
      </c>
    </row>
    <row r="4106" ht="15.75" customHeight="1">
      <c r="A4106" s="1" t="s">
        <v>9602</v>
      </c>
      <c r="B4106" s="1">
        <v>4.0</v>
      </c>
      <c r="C4106" s="1" t="s">
        <v>9603</v>
      </c>
      <c r="D4106" s="1" t="s">
        <v>9604</v>
      </c>
      <c r="E4106" s="1" t="s">
        <v>29</v>
      </c>
      <c r="F4106" s="1" t="s">
        <v>30</v>
      </c>
      <c r="G4106" s="1" t="str">
        <f>IFERROR(__xludf.DUMMYFUNCTION("GOOGLETRANSLATE(D4106,""fr"",""en"")"),"#VALUE!")</f>
        <v>#VALUE!</v>
      </c>
    </row>
    <row r="4107" ht="15.75" customHeight="1">
      <c r="A4107" s="1" t="s">
        <v>9605</v>
      </c>
      <c r="B4107" s="1">
        <v>1.0</v>
      </c>
      <c r="C4107" s="1" t="s">
        <v>9606</v>
      </c>
      <c r="D4107" s="1" t="s">
        <v>9607</v>
      </c>
      <c r="E4107" s="1" t="s">
        <v>52</v>
      </c>
      <c r="F4107" s="1" t="s">
        <v>110</v>
      </c>
      <c r="G4107" s="1" t="str">
        <f>IFERROR(__xludf.DUMMYFUNCTION("GOOGLETRANSLATE(D4107,""fr"",""en"")"),"#VALUE!")</f>
        <v>#VALUE!</v>
      </c>
    </row>
    <row r="4108" ht="15.75" customHeight="1">
      <c r="A4108" s="1" t="s">
        <v>6215</v>
      </c>
      <c r="B4108" s="1">
        <v>1.0</v>
      </c>
      <c r="C4108" s="1" t="s">
        <v>9608</v>
      </c>
      <c r="D4108" s="1" t="s">
        <v>9609</v>
      </c>
      <c r="E4108" s="1" t="s">
        <v>109</v>
      </c>
      <c r="F4108" s="1" t="s">
        <v>110</v>
      </c>
      <c r="G4108" s="1" t="str">
        <f>IFERROR(__xludf.DUMMYFUNCTION("GOOGLETRANSLATE(D4108,""fr"",""en"")"),"#VALUE!")</f>
        <v>#VALUE!</v>
      </c>
    </row>
    <row r="4109" ht="15.75" customHeight="1">
      <c r="A4109" s="1" t="s">
        <v>9610</v>
      </c>
      <c r="B4109" s="1">
        <v>2.0</v>
      </c>
      <c r="C4109" s="1" t="s">
        <v>9611</v>
      </c>
      <c r="D4109" s="1" t="s">
        <v>9612</v>
      </c>
      <c r="E4109" s="1" t="s">
        <v>176</v>
      </c>
      <c r="F4109" s="1" t="s">
        <v>66</v>
      </c>
      <c r="G4109" s="1" t="str">
        <f>IFERROR(__xludf.DUMMYFUNCTION("GOOGLETRANSLATE(D4109,""fr"",""en"")"),"#VALUE!")</f>
        <v>#VALUE!</v>
      </c>
    </row>
    <row r="4110" ht="15.75" customHeight="1">
      <c r="A4110" s="1" t="s">
        <v>615</v>
      </c>
      <c r="B4110" s="1">
        <v>5.0</v>
      </c>
      <c r="C4110" s="1" t="s">
        <v>9613</v>
      </c>
      <c r="D4110" s="1" t="s">
        <v>9614</v>
      </c>
      <c r="E4110" s="1" t="s">
        <v>10</v>
      </c>
      <c r="F4110" s="1" t="s">
        <v>11</v>
      </c>
      <c r="G4110" s="1" t="str">
        <f>IFERROR(__xludf.DUMMYFUNCTION("GOOGLETRANSLATE(D4110,""fr"",""en"")"),"#VALUE!")</f>
        <v>#VALUE!</v>
      </c>
    </row>
    <row r="4111" ht="15.75" customHeight="1">
      <c r="A4111" s="1" t="s">
        <v>741</v>
      </c>
      <c r="B4111" s="1">
        <v>3.0</v>
      </c>
      <c r="C4111" s="1" t="s">
        <v>9615</v>
      </c>
      <c r="D4111" s="1" t="s">
        <v>9616</v>
      </c>
      <c r="E4111" s="1" t="s">
        <v>21</v>
      </c>
      <c r="F4111" s="1" t="s">
        <v>11</v>
      </c>
      <c r="G4111" s="1" t="str">
        <f>IFERROR(__xludf.DUMMYFUNCTION("GOOGLETRANSLATE(D4111,""fr"",""en"")"),"#VALUE!")</f>
        <v>#VALUE!</v>
      </c>
    </row>
    <row r="4112" ht="15.75" customHeight="1">
      <c r="A4112" s="1" t="s">
        <v>1648</v>
      </c>
      <c r="B4112" s="1">
        <v>3.0</v>
      </c>
      <c r="C4112" s="1" t="s">
        <v>9617</v>
      </c>
      <c r="D4112" s="1" t="s">
        <v>9618</v>
      </c>
      <c r="E4112" s="1" t="s">
        <v>226</v>
      </c>
      <c r="F4112" s="1" t="s">
        <v>11</v>
      </c>
      <c r="G4112" s="1" t="str">
        <f>IFERROR(__xludf.DUMMYFUNCTION("GOOGLETRANSLATE(D4112,""fr"",""en"")"),"#VALUE!")</f>
        <v>#VALUE!</v>
      </c>
    </row>
    <row r="4113" ht="15.75" customHeight="1">
      <c r="A4113" s="1" t="s">
        <v>3653</v>
      </c>
      <c r="B4113" s="1">
        <v>4.0</v>
      </c>
      <c r="C4113" s="1" t="s">
        <v>9619</v>
      </c>
      <c r="D4113" s="1" t="s">
        <v>9620</v>
      </c>
      <c r="E4113" s="1" t="s">
        <v>273</v>
      </c>
      <c r="F4113" s="1" t="s">
        <v>11</v>
      </c>
      <c r="G4113" s="1" t="str">
        <f>IFERROR(__xludf.DUMMYFUNCTION("GOOGLETRANSLATE(D4113,""fr"",""en"")"),"#VALUE!")</f>
        <v>#VALUE!</v>
      </c>
    </row>
    <row r="4114" ht="15.75" customHeight="1">
      <c r="A4114" s="1" t="s">
        <v>374</v>
      </c>
      <c r="B4114" s="1">
        <v>4.0</v>
      </c>
      <c r="C4114" s="1" t="s">
        <v>9621</v>
      </c>
      <c r="D4114" s="1" t="s">
        <v>9622</v>
      </c>
      <c r="E4114" s="1" t="s">
        <v>21</v>
      </c>
      <c r="F4114" s="1" t="s">
        <v>11</v>
      </c>
      <c r="G4114" s="1" t="str">
        <f>IFERROR(__xludf.DUMMYFUNCTION("GOOGLETRANSLATE(D4114,""fr"",""en"")"),"#VALUE!")</f>
        <v>#VALUE!</v>
      </c>
    </row>
    <row r="4115" ht="15.75" customHeight="1">
      <c r="A4115" s="1" t="s">
        <v>947</v>
      </c>
      <c r="B4115" s="1">
        <v>5.0</v>
      </c>
      <c r="C4115" s="1" t="s">
        <v>9623</v>
      </c>
      <c r="D4115" s="1" t="s">
        <v>9624</v>
      </c>
      <c r="E4115" s="1" t="s">
        <v>21</v>
      </c>
      <c r="F4115" s="1" t="s">
        <v>11</v>
      </c>
      <c r="G4115" s="1" t="str">
        <f>IFERROR(__xludf.DUMMYFUNCTION("GOOGLETRANSLATE(D4115,""fr"",""en"")"),"#VALUE!")</f>
        <v>#VALUE!</v>
      </c>
    </row>
    <row r="4116" ht="15.75" customHeight="1">
      <c r="A4116" s="1" t="s">
        <v>2076</v>
      </c>
      <c r="B4116" s="1">
        <v>4.0</v>
      </c>
      <c r="C4116" s="1" t="s">
        <v>9625</v>
      </c>
      <c r="D4116" s="1" t="s">
        <v>9626</v>
      </c>
      <c r="E4116" s="1" t="s">
        <v>21</v>
      </c>
      <c r="F4116" s="1" t="s">
        <v>11</v>
      </c>
      <c r="G4116" s="1" t="str">
        <f>IFERROR(__xludf.DUMMYFUNCTION("GOOGLETRANSLATE(D4116,""fr"",""en"")"),"#VALUE!")</f>
        <v>#VALUE!</v>
      </c>
    </row>
    <row r="4117" ht="15.75" customHeight="1">
      <c r="A4117" s="1" t="s">
        <v>9627</v>
      </c>
      <c r="B4117" s="1">
        <v>2.0</v>
      </c>
      <c r="C4117" s="1" t="s">
        <v>9628</v>
      </c>
      <c r="D4117" s="1" t="s">
        <v>9629</v>
      </c>
      <c r="E4117" s="1" t="s">
        <v>21</v>
      </c>
      <c r="F4117" s="1" t="s">
        <v>11</v>
      </c>
      <c r="G4117" s="1" t="str">
        <f>IFERROR(__xludf.DUMMYFUNCTION("GOOGLETRANSLATE(D4117,""fr"",""en"")"),"The olive assurance invoice at a high price for the slightest forgetfulness in your registration! 15 euros per addendum for modification of the contract! You do not have the right to make mistakes (even in good faith)")</f>
        <v>The olive assurance invoice at a high price for the slightest forgetfulness in your registration! 15 euros per addendum for modification of the contract! You do not have the right to make mistakes (even in good faith)</v>
      </c>
    </row>
    <row r="4118" ht="15.75" customHeight="1">
      <c r="A4118" s="1" t="s">
        <v>621</v>
      </c>
      <c r="B4118" s="1">
        <v>4.0</v>
      </c>
      <c r="C4118" s="1" t="s">
        <v>9630</v>
      </c>
      <c r="D4118" s="1" t="s">
        <v>9631</v>
      </c>
      <c r="E4118" s="1" t="s">
        <v>169</v>
      </c>
      <c r="F4118" s="1" t="s">
        <v>11</v>
      </c>
      <c r="G4118" s="1" t="str">
        <f>IFERROR(__xludf.DUMMYFUNCTION("GOOGLETRANSLATE(D4118,""fr"",""en"")"),"#VALUE!")</f>
        <v>#VALUE!</v>
      </c>
    </row>
    <row r="4119" ht="15.75" customHeight="1">
      <c r="A4119" s="1" t="s">
        <v>3312</v>
      </c>
      <c r="B4119" s="1">
        <v>2.0</v>
      </c>
      <c r="C4119" s="1" t="s">
        <v>9632</v>
      </c>
      <c r="D4119" s="1" t="s">
        <v>9633</v>
      </c>
      <c r="E4119" s="1" t="s">
        <v>65</v>
      </c>
      <c r="F4119" s="1" t="s">
        <v>66</v>
      </c>
      <c r="G4119" s="1" t="str">
        <f>IFERROR(__xludf.DUMMYFUNCTION("GOOGLETRANSLATE(D4119,""fr"",""en"")"),"#VALUE!")</f>
        <v>#VALUE!</v>
      </c>
    </row>
    <row r="4120" ht="15.75" customHeight="1">
      <c r="A4120" s="1" t="s">
        <v>1113</v>
      </c>
      <c r="B4120" s="1">
        <v>5.0</v>
      </c>
      <c r="C4120" s="1" t="s">
        <v>9634</v>
      </c>
      <c r="D4120" s="1" t="s">
        <v>9635</v>
      </c>
      <c r="E4120" s="1" t="s">
        <v>10</v>
      </c>
      <c r="F4120" s="1" t="s">
        <v>11</v>
      </c>
      <c r="G4120" s="1" t="str">
        <f>IFERROR(__xludf.DUMMYFUNCTION("GOOGLETRANSLATE(D4120,""fr"",""en"")"),"#VALUE!")</f>
        <v>#VALUE!</v>
      </c>
    </row>
    <row r="4121" ht="15.75" customHeight="1">
      <c r="A4121" s="1" t="s">
        <v>929</v>
      </c>
      <c r="B4121" s="1">
        <v>5.0</v>
      </c>
      <c r="C4121" s="1" t="s">
        <v>9636</v>
      </c>
      <c r="D4121" s="1" t="s">
        <v>9637</v>
      </c>
      <c r="E4121" s="1" t="s">
        <v>176</v>
      </c>
      <c r="F4121" s="1" t="s">
        <v>66</v>
      </c>
      <c r="G4121" s="1" t="str">
        <f>IFERROR(__xludf.DUMMYFUNCTION("GOOGLETRANSLATE(D4121,""fr"",""en"")"),"#VALUE!")</f>
        <v>#VALUE!</v>
      </c>
    </row>
    <row r="4122" ht="15.75" customHeight="1">
      <c r="A4122" s="1" t="s">
        <v>417</v>
      </c>
      <c r="B4122" s="1">
        <v>3.0</v>
      </c>
      <c r="C4122" s="1" t="s">
        <v>9638</v>
      </c>
      <c r="D4122" s="1" t="s">
        <v>9639</v>
      </c>
      <c r="E4122" s="1" t="s">
        <v>10</v>
      </c>
      <c r="F4122" s="1" t="s">
        <v>11</v>
      </c>
      <c r="G4122" s="1" t="str">
        <f>IFERROR(__xludf.DUMMYFUNCTION("GOOGLETRANSLATE(D4122,""fr"",""en"")"),"#VALUE!")</f>
        <v>#VALUE!</v>
      </c>
    </row>
    <row r="4123" ht="15.75" customHeight="1">
      <c r="A4123" s="1" t="s">
        <v>5964</v>
      </c>
      <c r="B4123" s="1">
        <v>1.0</v>
      </c>
      <c r="C4123" s="1" t="s">
        <v>9640</v>
      </c>
      <c r="D4123" s="1" t="s">
        <v>9641</v>
      </c>
      <c r="E4123" s="1" t="s">
        <v>125</v>
      </c>
      <c r="F4123" s="1" t="s">
        <v>11</v>
      </c>
      <c r="G4123" s="1" t="str">
        <f>IFERROR(__xludf.DUMMYFUNCTION("GOOGLETRANSLATE(D4123,""fr"",""en"")"),"#VALUE!")</f>
        <v>#VALUE!</v>
      </c>
    </row>
    <row r="4124" ht="15.75" customHeight="1">
      <c r="A4124" s="1" t="s">
        <v>701</v>
      </c>
      <c r="B4124" s="1">
        <v>5.0</v>
      </c>
      <c r="C4124" s="1" t="s">
        <v>9642</v>
      </c>
      <c r="D4124" s="1" t="s">
        <v>9643</v>
      </c>
      <c r="E4124" s="1" t="s">
        <v>65</v>
      </c>
      <c r="F4124" s="1" t="s">
        <v>66</v>
      </c>
      <c r="G4124" s="1" t="str">
        <f>IFERROR(__xludf.DUMMYFUNCTION("GOOGLETRANSLATE(D4124,""fr"",""en"")"),"#VALUE!")</f>
        <v>#VALUE!</v>
      </c>
    </row>
    <row r="4125" ht="15.75" customHeight="1">
      <c r="A4125" s="1" t="s">
        <v>1135</v>
      </c>
      <c r="B4125" s="1">
        <v>3.0</v>
      </c>
      <c r="C4125" s="1" t="s">
        <v>9644</v>
      </c>
      <c r="D4125" s="1" t="s">
        <v>9645</v>
      </c>
      <c r="E4125" s="1" t="s">
        <v>65</v>
      </c>
      <c r="F4125" s="1" t="s">
        <v>66</v>
      </c>
      <c r="G4125" s="1" t="str">
        <f>IFERROR(__xludf.DUMMYFUNCTION("GOOGLETRANSLATE(D4125,""fr"",""en"")"),"#VALUE!")</f>
        <v>#VALUE!</v>
      </c>
    </row>
    <row r="4126" ht="15.75" customHeight="1">
      <c r="A4126" s="1" t="s">
        <v>707</v>
      </c>
      <c r="B4126" s="1">
        <v>4.0</v>
      </c>
      <c r="C4126" s="1" t="s">
        <v>9646</v>
      </c>
      <c r="D4126" s="1" t="s">
        <v>9647</v>
      </c>
      <c r="E4126" s="1" t="s">
        <v>21</v>
      </c>
      <c r="F4126" s="1" t="s">
        <v>11</v>
      </c>
      <c r="G4126" s="1" t="str">
        <f>IFERROR(__xludf.DUMMYFUNCTION("GOOGLETRANSLATE(D4126,""fr"",""en"")"),"#VALUE!")</f>
        <v>#VALUE!</v>
      </c>
    </row>
    <row r="4127" ht="15.75" customHeight="1">
      <c r="A4127" s="1" t="s">
        <v>77</v>
      </c>
      <c r="B4127" s="1">
        <v>5.0</v>
      </c>
      <c r="C4127" s="1" t="s">
        <v>9648</v>
      </c>
      <c r="D4127" s="1" t="s">
        <v>9649</v>
      </c>
      <c r="E4127" s="1" t="s">
        <v>21</v>
      </c>
      <c r="F4127" s="1" t="s">
        <v>11</v>
      </c>
      <c r="G4127" s="1" t="str">
        <f>IFERROR(__xludf.DUMMYFUNCTION("GOOGLETRANSLATE(D4127,""fr"",""en"")"),"#VALUE!")</f>
        <v>#VALUE!</v>
      </c>
    </row>
    <row r="4128" ht="15.75" customHeight="1">
      <c r="A4128" s="1" t="s">
        <v>3330</v>
      </c>
      <c r="B4128" s="1">
        <v>1.0</v>
      </c>
      <c r="C4128" s="1" t="s">
        <v>9650</v>
      </c>
      <c r="D4128" s="1" t="s">
        <v>9651</v>
      </c>
      <c r="E4128" s="1" t="s">
        <v>423</v>
      </c>
      <c r="F4128" s="1" t="s">
        <v>30</v>
      </c>
      <c r="G4128" s="1" t="str">
        <f>IFERROR(__xludf.DUMMYFUNCTION("GOOGLETRANSLATE(D4128,""fr"",""en"")"),"#VALUE!")</f>
        <v>#VALUE!</v>
      </c>
    </row>
    <row r="4129" ht="15.75" customHeight="1">
      <c r="A4129" s="1" t="s">
        <v>2325</v>
      </c>
      <c r="B4129" s="1">
        <v>3.0</v>
      </c>
      <c r="C4129" s="1" t="s">
        <v>9652</v>
      </c>
      <c r="D4129" s="1" t="s">
        <v>9653</v>
      </c>
      <c r="E4129" s="1" t="s">
        <v>169</v>
      </c>
      <c r="F4129" s="1" t="s">
        <v>11</v>
      </c>
      <c r="G4129" s="1" t="str">
        <f>IFERROR(__xludf.DUMMYFUNCTION("GOOGLETRANSLATE(D4129,""fr"",""en"")"),"#VALUE!")</f>
        <v>#VALUE!</v>
      </c>
    </row>
    <row r="4130" ht="15.75" customHeight="1">
      <c r="A4130" s="1" t="s">
        <v>478</v>
      </c>
      <c r="B4130" s="1">
        <v>1.0</v>
      </c>
      <c r="C4130" s="1" t="s">
        <v>9654</v>
      </c>
      <c r="D4130" s="1" t="s">
        <v>9655</v>
      </c>
      <c r="E4130" s="1" t="s">
        <v>614</v>
      </c>
      <c r="F4130" s="1" t="s">
        <v>30</v>
      </c>
      <c r="G4130" s="1" t="str">
        <f>IFERROR(__xludf.DUMMYFUNCTION("GOOGLETRANSLATE(D4130,""fr"",""en"")"),"#VALUE!")</f>
        <v>#VALUE!</v>
      </c>
    </row>
    <row r="4131" ht="15.75" customHeight="1">
      <c r="A4131" s="1" t="s">
        <v>1429</v>
      </c>
      <c r="B4131" s="1">
        <v>4.0</v>
      </c>
      <c r="C4131" s="1" t="s">
        <v>9656</v>
      </c>
      <c r="D4131" s="1" t="s">
        <v>9657</v>
      </c>
      <c r="E4131" s="1" t="s">
        <v>65</v>
      </c>
      <c r="F4131" s="1" t="s">
        <v>66</v>
      </c>
      <c r="G4131" s="1" t="str">
        <f>IFERROR(__xludf.DUMMYFUNCTION("GOOGLETRANSLATE(D4131,""fr"",""en"")"),"#VALUE!")</f>
        <v>#VALUE!</v>
      </c>
    </row>
    <row r="4132" ht="15.75" customHeight="1">
      <c r="A4132" s="1" t="s">
        <v>445</v>
      </c>
      <c r="B4132" s="1">
        <v>2.0</v>
      </c>
      <c r="C4132" s="1" t="s">
        <v>9658</v>
      </c>
      <c r="D4132" s="1" t="s">
        <v>9659</v>
      </c>
      <c r="E4132" s="1" t="s">
        <v>10</v>
      </c>
      <c r="F4132" s="1" t="s">
        <v>11</v>
      </c>
      <c r="G4132" s="1" t="str">
        <f>IFERROR(__xludf.DUMMYFUNCTION("GOOGLETRANSLATE(D4132,""fr"",""en"")"),"#VALUE!")</f>
        <v>#VALUE!</v>
      </c>
    </row>
    <row r="4133" ht="15.75" customHeight="1">
      <c r="A4133" s="1" t="s">
        <v>338</v>
      </c>
      <c r="B4133" s="1">
        <v>2.0</v>
      </c>
      <c r="C4133" s="1" t="s">
        <v>9660</v>
      </c>
      <c r="D4133" s="1" t="s">
        <v>9661</v>
      </c>
      <c r="E4133" s="1" t="s">
        <v>21</v>
      </c>
      <c r="F4133" s="1" t="s">
        <v>11</v>
      </c>
      <c r="G4133" s="1" t="str">
        <f>IFERROR(__xludf.DUMMYFUNCTION("GOOGLETRANSLATE(D4133,""fr"",""en"")"),"#VALUE!")</f>
        <v>#VALUE!</v>
      </c>
    </row>
    <row r="4134" ht="15.75" customHeight="1">
      <c r="A4134" s="1" t="s">
        <v>707</v>
      </c>
      <c r="B4134" s="1">
        <v>5.0</v>
      </c>
      <c r="C4134" s="1" t="s">
        <v>9662</v>
      </c>
      <c r="D4134" s="1" t="s">
        <v>9663</v>
      </c>
      <c r="E4134" s="1" t="s">
        <v>10</v>
      </c>
      <c r="F4134" s="1" t="s">
        <v>11</v>
      </c>
      <c r="G4134" s="1" t="str">
        <f>IFERROR(__xludf.DUMMYFUNCTION("GOOGLETRANSLATE(D4134,""fr"",""en"")"),"#VALUE!")</f>
        <v>#VALUE!</v>
      </c>
    </row>
    <row r="4135" ht="15.75" customHeight="1">
      <c r="A4135" s="1" t="s">
        <v>936</v>
      </c>
      <c r="B4135" s="1">
        <v>4.0</v>
      </c>
      <c r="C4135" s="1" t="s">
        <v>9664</v>
      </c>
      <c r="D4135" s="1" t="s">
        <v>9665</v>
      </c>
      <c r="E4135" s="1" t="s">
        <v>10</v>
      </c>
      <c r="F4135" s="1" t="s">
        <v>11</v>
      </c>
      <c r="G4135" s="1" t="str">
        <f>IFERROR(__xludf.DUMMYFUNCTION("GOOGLETRANSLATE(D4135,""fr"",""en"")"),"#VALUE!")</f>
        <v>#VALUE!</v>
      </c>
    </row>
    <row r="4136" ht="15.75" customHeight="1">
      <c r="A4136" s="1" t="s">
        <v>3337</v>
      </c>
      <c r="B4136" s="1">
        <v>1.0</v>
      </c>
      <c r="C4136" s="1" t="s">
        <v>9666</v>
      </c>
      <c r="D4136" s="1" t="s">
        <v>9667</v>
      </c>
      <c r="E4136" s="1" t="s">
        <v>250</v>
      </c>
      <c r="F4136" s="1" t="s">
        <v>30</v>
      </c>
      <c r="G4136" s="1" t="str">
        <f>IFERROR(__xludf.DUMMYFUNCTION("GOOGLETRANSLATE(D4136,""fr"",""en"")"),"#VALUE!")</f>
        <v>#VALUE!</v>
      </c>
    </row>
    <row r="4137" ht="15.75" customHeight="1">
      <c r="A4137" s="1" t="s">
        <v>1699</v>
      </c>
      <c r="B4137" s="1">
        <v>1.0</v>
      </c>
      <c r="C4137" s="1" t="s">
        <v>9668</v>
      </c>
      <c r="D4137" s="1" t="s">
        <v>9669</v>
      </c>
      <c r="E4137" s="1" t="s">
        <v>117</v>
      </c>
      <c r="F4137" s="1" t="s">
        <v>48</v>
      </c>
      <c r="G4137" s="1" t="str">
        <f>IFERROR(__xludf.DUMMYFUNCTION("GOOGLETRANSLATE(D4137,""fr"",""en"")"),"#VALUE!")</f>
        <v>#VALUE!</v>
      </c>
    </row>
    <row r="4138" ht="15.75" customHeight="1">
      <c r="A4138" s="1" t="s">
        <v>2141</v>
      </c>
      <c r="B4138" s="1">
        <v>2.0</v>
      </c>
      <c r="C4138" s="1" t="s">
        <v>7060</v>
      </c>
      <c r="D4138" s="1" t="s">
        <v>9670</v>
      </c>
      <c r="E4138" s="1" t="s">
        <v>169</v>
      </c>
      <c r="F4138" s="1" t="s">
        <v>11</v>
      </c>
      <c r="G4138" s="1" t="str">
        <f>IFERROR(__xludf.DUMMYFUNCTION("GOOGLETRANSLATE(D4138,""fr"",""en"")"),"#VALUE!")</f>
        <v>#VALUE!</v>
      </c>
    </row>
    <row r="4139" ht="15.75" customHeight="1">
      <c r="A4139" s="1" t="s">
        <v>3597</v>
      </c>
      <c r="B4139" s="1">
        <v>2.0</v>
      </c>
      <c r="C4139" s="1" t="s">
        <v>9671</v>
      </c>
      <c r="D4139" s="1" t="s">
        <v>9672</v>
      </c>
      <c r="E4139" s="1" t="s">
        <v>21</v>
      </c>
      <c r="F4139" s="1" t="s">
        <v>11</v>
      </c>
      <c r="G4139" s="1" t="str">
        <f>IFERROR(__xludf.DUMMYFUNCTION("GOOGLETRANSLATE(D4139,""fr"",""en"")"),"#VALUE!")</f>
        <v>#VALUE!</v>
      </c>
    </row>
    <row r="4140" ht="15.75" customHeight="1">
      <c r="A4140" s="1" t="s">
        <v>991</v>
      </c>
      <c r="B4140" s="1">
        <v>1.0</v>
      </c>
      <c r="C4140" s="1" t="s">
        <v>9673</v>
      </c>
      <c r="D4140" s="1" t="s">
        <v>9674</v>
      </c>
      <c r="E4140" s="1" t="s">
        <v>296</v>
      </c>
      <c r="F4140" s="1" t="s">
        <v>110</v>
      </c>
      <c r="G4140" s="1" t="str">
        <f>IFERROR(__xludf.DUMMYFUNCTION("GOOGLETRANSLATE(D4140,""fr"",""en"")"),"#VALUE!")</f>
        <v>#VALUE!</v>
      </c>
    </row>
    <row r="4141" ht="15.75" customHeight="1">
      <c r="A4141" s="1" t="s">
        <v>2234</v>
      </c>
      <c r="B4141" s="1">
        <v>2.0</v>
      </c>
      <c r="C4141" s="1" t="s">
        <v>9675</v>
      </c>
      <c r="D4141" s="1" t="s">
        <v>9676</v>
      </c>
      <c r="E4141" s="1" t="s">
        <v>273</v>
      </c>
      <c r="F4141" s="1" t="s">
        <v>11</v>
      </c>
      <c r="G4141" s="1" t="str">
        <f>IFERROR(__xludf.DUMMYFUNCTION("GOOGLETRANSLATE(D4141,""fr"",""en"")"),"#VALUE!")</f>
        <v>#VALUE!</v>
      </c>
    </row>
    <row r="4142" ht="15.75" customHeight="1">
      <c r="A4142" s="1" t="s">
        <v>141</v>
      </c>
      <c r="B4142" s="1">
        <v>3.0</v>
      </c>
      <c r="C4142" s="1" t="s">
        <v>9677</v>
      </c>
      <c r="D4142" s="1" t="s">
        <v>9678</v>
      </c>
      <c r="E4142" s="1" t="s">
        <v>21</v>
      </c>
      <c r="F4142" s="1" t="s">
        <v>11</v>
      </c>
      <c r="G4142" s="1" t="str">
        <f>IFERROR(__xludf.DUMMYFUNCTION("GOOGLETRANSLATE(D4142,""fr"",""en"")"),"#VALUE!")</f>
        <v>#VALUE!</v>
      </c>
    </row>
    <row r="4143" ht="15.75" customHeight="1">
      <c r="A4143" s="1" t="s">
        <v>9679</v>
      </c>
      <c r="B4143" s="1">
        <v>1.0</v>
      </c>
      <c r="C4143" s="1" t="s">
        <v>9680</v>
      </c>
      <c r="D4143" s="1" t="s">
        <v>9681</v>
      </c>
      <c r="E4143" s="1" t="s">
        <v>10</v>
      </c>
      <c r="F4143" s="1" t="s">
        <v>11</v>
      </c>
      <c r="G4143" s="1" t="str">
        <f>IFERROR(__xludf.DUMMYFUNCTION("GOOGLETRANSLATE(D4143,""fr"",""en"")"),"#VALUE!")</f>
        <v>#VALUE!</v>
      </c>
    </row>
    <row r="4144" ht="15.75" customHeight="1">
      <c r="A4144" s="1" t="s">
        <v>801</v>
      </c>
      <c r="B4144" s="1">
        <v>3.0</v>
      </c>
      <c r="C4144" s="1" t="s">
        <v>9682</v>
      </c>
      <c r="D4144" s="1" t="s">
        <v>9683</v>
      </c>
      <c r="E4144" s="1" t="s">
        <v>10</v>
      </c>
      <c r="F4144" s="1" t="s">
        <v>11</v>
      </c>
      <c r="G4144" s="1" t="str">
        <f>IFERROR(__xludf.DUMMYFUNCTION("GOOGLETRANSLATE(D4144,""fr"",""en"")"),"#VALUE!")</f>
        <v>#VALUE!</v>
      </c>
    </row>
    <row r="4145" ht="15.75" customHeight="1">
      <c r="A4145" s="1" t="s">
        <v>236</v>
      </c>
      <c r="B4145" s="1">
        <v>5.0</v>
      </c>
      <c r="C4145" s="1" t="s">
        <v>9684</v>
      </c>
      <c r="D4145" s="1" t="s">
        <v>9685</v>
      </c>
      <c r="E4145" s="1" t="s">
        <v>10</v>
      </c>
      <c r="F4145" s="1" t="s">
        <v>11</v>
      </c>
      <c r="G4145" s="1" t="str">
        <f>IFERROR(__xludf.DUMMYFUNCTION("GOOGLETRANSLATE(D4145,""fr"",""en"")"),"#VALUE!")</f>
        <v>#VALUE!</v>
      </c>
    </row>
    <row r="4146" ht="15.75" customHeight="1">
      <c r="A4146" s="1" t="s">
        <v>7037</v>
      </c>
      <c r="B4146" s="1">
        <v>2.0</v>
      </c>
      <c r="C4146" s="1" t="s">
        <v>9686</v>
      </c>
      <c r="D4146" s="1" t="s">
        <v>9687</v>
      </c>
      <c r="E4146" s="1" t="s">
        <v>109</v>
      </c>
      <c r="F4146" s="1" t="s">
        <v>110</v>
      </c>
      <c r="G4146" s="1" t="str">
        <f>IFERROR(__xludf.DUMMYFUNCTION("GOOGLETRANSLATE(D4146,""fr"",""en"")"),"#VALUE!")</f>
        <v>#VALUE!</v>
      </c>
    </row>
    <row r="4147" ht="15.75" customHeight="1">
      <c r="A4147" s="1" t="s">
        <v>4658</v>
      </c>
      <c r="B4147" s="1">
        <v>3.0</v>
      </c>
      <c r="C4147" s="1" t="s">
        <v>9688</v>
      </c>
      <c r="D4147" s="1" t="s">
        <v>9689</v>
      </c>
      <c r="E4147" s="1" t="s">
        <v>169</v>
      </c>
      <c r="F4147" s="1" t="s">
        <v>11</v>
      </c>
      <c r="G4147" s="1" t="str">
        <f>IFERROR(__xludf.DUMMYFUNCTION("GOOGLETRANSLATE(D4147,""fr"",""en"")"),"#VALUE!")</f>
        <v>#VALUE!</v>
      </c>
    </row>
    <row r="4148" ht="15.75" customHeight="1">
      <c r="A4148" s="1" t="s">
        <v>5333</v>
      </c>
      <c r="B4148" s="1">
        <v>2.0</v>
      </c>
      <c r="C4148" s="1" t="s">
        <v>9690</v>
      </c>
      <c r="D4148" s="1" t="s">
        <v>9691</v>
      </c>
      <c r="E4148" s="1" t="s">
        <v>10</v>
      </c>
      <c r="F4148" s="1" t="s">
        <v>11</v>
      </c>
      <c r="G4148" s="1" t="str">
        <f>IFERROR(__xludf.DUMMYFUNCTION("GOOGLETRANSLATE(D4148,""fr"",""en"")"),"#VALUE!")</f>
        <v>#VALUE!</v>
      </c>
    </row>
    <row r="4149" ht="15.75" customHeight="1">
      <c r="A4149" s="1" t="s">
        <v>1248</v>
      </c>
      <c r="B4149" s="1">
        <v>3.0</v>
      </c>
      <c r="C4149" s="1" t="s">
        <v>9692</v>
      </c>
      <c r="D4149" s="1" t="s">
        <v>9693</v>
      </c>
      <c r="E4149" s="1" t="s">
        <v>21</v>
      </c>
      <c r="F4149" s="1" t="s">
        <v>11</v>
      </c>
      <c r="G4149" s="1" t="str">
        <f>IFERROR(__xludf.DUMMYFUNCTION("GOOGLETRANSLATE(D4149,""fr"",""en"")"),"#VALUE!")</f>
        <v>#VALUE!</v>
      </c>
    </row>
    <row r="4150" ht="15.75" customHeight="1">
      <c r="A4150" s="1" t="s">
        <v>3845</v>
      </c>
      <c r="B4150" s="1">
        <v>3.0</v>
      </c>
      <c r="C4150" s="1" t="s">
        <v>9694</v>
      </c>
      <c r="D4150" s="1" t="s">
        <v>9695</v>
      </c>
      <c r="E4150" s="1" t="s">
        <v>254</v>
      </c>
      <c r="F4150" s="1" t="s">
        <v>66</v>
      </c>
      <c r="G4150" s="1" t="str">
        <f>IFERROR(__xludf.DUMMYFUNCTION("GOOGLETRANSLATE(D4150,""fr"",""en"")"),"#VALUE!")</f>
        <v>#VALUE!</v>
      </c>
    </row>
    <row r="4151" ht="15.75" customHeight="1">
      <c r="A4151" s="1" t="s">
        <v>1775</v>
      </c>
      <c r="B4151" s="1">
        <v>3.0</v>
      </c>
      <c r="C4151" s="1" t="s">
        <v>9696</v>
      </c>
      <c r="D4151" s="1" t="s">
        <v>9697</v>
      </c>
      <c r="E4151" s="1" t="s">
        <v>176</v>
      </c>
      <c r="F4151" s="1" t="s">
        <v>66</v>
      </c>
      <c r="G4151" s="1" t="str">
        <f>IFERROR(__xludf.DUMMYFUNCTION("GOOGLETRANSLATE(D4151,""fr"",""en"")"),"#VALUE!")</f>
        <v>#VALUE!</v>
      </c>
    </row>
    <row r="4152" ht="15.75" customHeight="1">
      <c r="A4152" s="1" t="s">
        <v>558</v>
      </c>
      <c r="B4152" s="1">
        <v>5.0</v>
      </c>
      <c r="C4152" s="1" t="s">
        <v>9698</v>
      </c>
      <c r="D4152" s="1" t="s">
        <v>9699</v>
      </c>
      <c r="E4152" s="1" t="s">
        <v>21</v>
      </c>
      <c r="F4152" s="1" t="s">
        <v>11</v>
      </c>
      <c r="G4152" s="1" t="str">
        <f>IFERROR(__xludf.DUMMYFUNCTION("GOOGLETRANSLATE(D4152,""fr"",""en"")"),"#VALUE!")</f>
        <v>#VALUE!</v>
      </c>
    </row>
    <row r="4153" ht="15.75" customHeight="1">
      <c r="A4153" s="1" t="s">
        <v>564</v>
      </c>
      <c r="B4153" s="1">
        <v>4.0</v>
      </c>
      <c r="C4153" s="1" t="s">
        <v>9700</v>
      </c>
      <c r="D4153" s="1" t="s">
        <v>9701</v>
      </c>
      <c r="E4153" s="1" t="s">
        <v>10</v>
      </c>
      <c r="F4153" s="1" t="s">
        <v>11</v>
      </c>
      <c r="G4153" s="1" t="str">
        <f>IFERROR(__xludf.DUMMYFUNCTION("GOOGLETRANSLATE(D4153,""fr"",""en"")"),"#VALUE!")</f>
        <v>#VALUE!</v>
      </c>
    </row>
    <row r="4154" ht="15.75" customHeight="1">
      <c r="A4154" s="1" t="s">
        <v>3312</v>
      </c>
      <c r="B4154" s="1">
        <v>5.0</v>
      </c>
      <c r="C4154" s="1" t="s">
        <v>9702</v>
      </c>
      <c r="D4154" s="1" t="s">
        <v>9703</v>
      </c>
      <c r="E4154" s="1" t="s">
        <v>10</v>
      </c>
      <c r="F4154" s="1" t="s">
        <v>11</v>
      </c>
      <c r="G4154" s="1" t="str">
        <f>IFERROR(__xludf.DUMMYFUNCTION("GOOGLETRANSLATE(D4154,""fr"",""en"")"),"#VALUE!")</f>
        <v>#VALUE!</v>
      </c>
    </row>
    <row r="4155" ht="15.75" customHeight="1">
      <c r="A4155" s="1" t="s">
        <v>284</v>
      </c>
      <c r="B4155" s="1">
        <v>1.0</v>
      </c>
      <c r="C4155" s="1" t="s">
        <v>9704</v>
      </c>
      <c r="D4155" s="1" t="s">
        <v>9705</v>
      </c>
      <c r="E4155" s="1" t="s">
        <v>646</v>
      </c>
      <c r="F4155" s="1" t="s">
        <v>39</v>
      </c>
      <c r="G4155" s="1" t="str">
        <f>IFERROR(__xludf.DUMMYFUNCTION("GOOGLETRANSLATE(D4155,""fr"",""en"")"),"#VALUE!")</f>
        <v>#VALUE!</v>
      </c>
    </row>
    <row r="4156" ht="15.75" customHeight="1">
      <c r="A4156" s="1" t="s">
        <v>245</v>
      </c>
      <c r="B4156" s="1">
        <v>5.0</v>
      </c>
      <c r="C4156" s="1" t="s">
        <v>9706</v>
      </c>
      <c r="D4156" s="1" t="s">
        <v>9707</v>
      </c>
      <c r="E4156" s="1" t="s">
        <v>65</v>
      </c>
      <c r="F4156" s="1" t="s">
        <v>66</v>
      </c>
      <c r="G4156" s="1" t="str">
        <f>IFERROR(__xludf.DUMMYFUNCTION("GOOGLETRANSLATE(D4156,""fr"",""en"")"),"#VALUE!")</f>
        <v>#VALUE!</v>
      </c>
    </row>
    <row r="4157" ht="15.75" customHeight="1">
      <c r="A4157" s="1" t="s">
        <v>67</v>
      </c>
      <c r="B4157" s="1">
        <v>4.0</v>
      </c>
      <c r="C4157" s="1" t="s">
        <v>9708</v>
      </c>
      <c r="D4157" s="1" t="s">
        <v>9709</v>
      </c>
      <c r="E4157" s="1" t="s">
        <v>21</v>
      </c>
      <c r="F4157" s="1" t="s">
        <v>11</v>
      </c>
      <c r="G4157" s="1" t="str">
        <f>IFERROR(__xludf.DUMMYFUNCTION("GOOGLETRANSLATE(D4157,""fr"",""en"")"),"#VALUE!")</f>
        <v>#VALUE!</v>
      </c>
    </row>
    <row r="4158" ht="15.75" customHeight="1">
      <c r="A4158" s="1" t="s">
        <v>1439</v>
      </c>
      <c r="B4158" s="1">
        <v>4.0</v>
      </c>
      <c r="C4158" s="1" t="s">
        <v>9710</v>
      </c>
      <c r="D4158" s="1" t="s">
        <v>9711</v>
      </c>
      <c r="E4158" s="1" t="s">
        <v>10</v>
      </c>
      <c r="F4158" s="1" t="s">
        <v>11</v>
      </c>
      <c r="G4158" s="1" t="str">
        <f>IFERROR(__xludf.DUMMYFUNCTION("GOOGLETRANSLATE(D4158,""fr"",""en"")"),"#VALUE!")</f>
        <v>#VALUE!</v>
      </c>
    </row>
    <row r="4159" ht="15.75" customHeight="1">
      <c r="A4159" s="1" t="s">
        <v>4483</v>
      </c>
      <c r="B4159" s="1">
        <v>4.0</v>
      </c>
      <c r="C4159" s="1" t="s">
        <v>9712</v>
      </c>
      <c r="D4159" s="1" t="s">
        <v>9713</v>
      </c>
      <c r="E4159" s="1" t="s">
        <v>226</v>
      </c>
      <c r="F4159" s="1" t="s">
        <v>11</v>
      </c>
      <c r="G4159" s="1" t="str">
        <f>IFERROR(__xludf.DUMMYFUNCTION("GOOGLETRANSLATE(D4159,""fr"",""en"")"),"#VALUE!")</f>
        <v>#VALUE!</v>
      </c>
    </row>
    <row r="4160" ht="15.75" customHeight="1">
      <c r="A4160" s="1" t="s">
        <v>1135</v>
      </c>
      <c r="B4160" s="1">
        <v>5.0</v>
      </c>
      <c r="C4160" s="1" t="s">
        <v>9714</v>
      </c>
      <c r="D4160" s="1" t="s">
        <v>9715</v>
      </c>
      <c r="E4160" s="1" t="s">
        <v>10</v>
      </c>
      <c r="F4160" s="1" t="s">
        <v>11</v>
      </c>
      <c r="G4160" s="1" t="str">
        <f>IFERROR(__xludf.DUMMYFUNCTION("GOOGLETRANSLATE(D4160,""fr"",""en"")"),"#VALUE!")</f>
        <v>#VALUE!</v>
      </c>
    </row>
    <row r="4161" ht="15.75" customHeight="1">
      <c r="A4161" s="1" t="s">
        <v>2728</v>
      </c>
      <c r="B4161" s="1">
        <v>3.0</v>
      </c>
      <c r="C4161" s="1" t="s">
        <v>9716</v>
      </c>
      <c r="D4161" s="1" t="s">
        <v>9717</v>
      </c>
      <c r="E4161" s="1" t="s">
        <v>65</v>
      </c>
      <c r="F4161" s="1" t="s">
        <v>66</v>
      </c>
      <c r="G4161" s="1" t="str">
        <f>IFERROR(__xludf.DUMMYFUNCTION("GOOGLETRANSLATE(D4161,""fr"",""en"")"),"#VALUE!")</f>
        <v>#VALUE!</v>
      </c>
    </row>
    <row r="4162" ht="15.75" customHeight="1">
      <c r="A4162" s="1" t="s">
        <v>1735</v>
      </c>
      <c r="B4162" s="1">
        <v>1.0</v>
      </c>
      <c r="C4162" s="1" t="s">
        <v>9718</v>
      </c>
      <c r="D4162" s="1" t="s">
        <v>9719</v>
      </c>
      <c r="E4162" s="1" t="s">
        <v>43</v>
      </c>
      <c r="F4162" s="1" t="s">
        <v>30</v>
      </c>
      <c r="G4162" s="1" t="str">
        <f>IFERROR(__xludf.DUMMYFUNCTION("GOOGLETRANSLATE(D4162,""fr"",""en"")"),"#VALUE!")</f>
        <v>#VALUE!</v>
      </c>
    </row>
    <row r="4163" ht="15.75" customHeight="1">
      <c r="A4163" s="1" t="s">
        <v>9720</v>
      </c>
      <c r="B4163" s="1">
        <v>1.0</v>
      </c>
      <c r="C4163" s="1" t="s">
        <v>9721</v>
      </c>
      <c r="D4163" s="1" t="s">
        <v>9722</v>
      </c>
      <c r="E4163" s="1" t="s">
        <v>226</v>
      </c>
      <c r="F4163" s="1" t="s">
        <v>110</v>
      </c>
      <c r="G4163" s="1" t="str">
        <f>IFERROR(__xludf.DUMMYFUNCTION("GOOGLETRANSLATE(D4163,""fr"",""en"")"),"#VALUE!")</f>
        <v>#VALUE!</v>
      </c>
    </row>
    <row r="4164" ht="15.75" customHeight="1">
      <c r="A4164" s="1" t="s">
        <v>707</v>
      </c>
      <c r="B4164" s="1">
        <v>5.0</v>
      </c>
      <c r="C4164" s="1" t="s">
        <v>9723</v>
      </c>
      <c r="D4164" s="1" t="s">
        <v>9724</v>
      </c>
      <c r="E4164" s="1" t="s">
        <v>21</v>
      </c>
      <c r="F4164" s="1" t="s">
        <v>11</v>
      </c>
      <c r="G4164" s="1" t="str">
        <f>IFERROR(__xludf.DUMMYFUNCTION("GOOGLETRANSLATE(D4164,""fr"",""en"")"),"#VALUE!")</f>
        <v>#VALUE!</v>
      </c>
    </row>
    <row r="4165" ht="15.75" customHeight="1">
      <c r="A4165" s="1" t="s">
        <v>144</v>
      </c>
      <c r="B4165" s="1">
        <v>5.0</v>
      </c>
      <c r="C4165" s="1" t="s">
        <v>9725</v>
      </c>
      <c r="D4165" s="1" t="s">
        <v>9726</v>
      </c>
      <c r="E4165" s="1" t="s">
        <v>21</v>
      </c>
      <c r="F4165" s="1" t="s">
        <v>11</v>
      </c>
      <c r="G4165" s="1" t="str">
        <f>IFERROR(__xludf.DUMMYFUNCTION("GOOGLETRANSLATE(D4165,""fr"",""en"")"),"#VALUE!")</f>
        <v>#VALUE!</v>
      </c>
    </row>
    <row r="4166" ht="15.75" customHeight="1">
      <c r="A4166" s="1" t="s">
        <v>9727</v>
      </c>
      <c r="B4166" s="1">
        <v>3.0</v>
      </c>
      <c r="C4166" s="1" t="s">
        <v>9728</v>
      </c>
      <c r="D4166" s="1" t="s">
        <v>9729</v>
      </c>
      <c r="E4166" s="1" t="s">
        <v>296</v>
      </c>
      <c r="F4166" s="1" t="s">
        <v>118</v>
      </c>
      <c r="G4166" s="1" t="str">
        <f>IFERROR(__xludf.DUMMYFUNCTION("GOOGLETRANSLATE(D4166,""fr"",""en"")"),"#VALUE!")</f>
        <v>#VALUE!</v>
      </c>
    </row>
    <row r="4167" ht="15.75" customHeight="1">
      <c r="A4167" s="1" t="s">
        <v>6440</v>
      </c>
      <c r="B4167" s="1">
        <v>4.0</v>
      </c>
      <c r="C4167" s="1" t="s">
        <v>9730</v>
      </c>
      <c r="D4167" s="1" t="s">
        <v>9731</v>
      </c>
      <c r="E4167" s="1" t="s">
        <v>169</v>
      </c>
      <c r="F4167" s="1" t="s">
        <v>11</v>
      </c>
      <c r="G4167" s="1" t="str">
        <f>IFERROR(__xludf.DUMMYFUNCTION("GOOGLETRANSLATE(D4167,""fr"",""en"")"),"#VALUE!")</f>
        <v>#VALUE!</v>
      </c>
    </row>
    <row r="4168" ht="15.75" customHeight="1">
      <c r="A4168" s="1" t="s">
        <v>9732</v>
      </c>
      <c r="B4168" s="1">
        <v>3.0</v>
      </c>
      <c r="C4168" s="1" t="s">
        <v>9733</v>
      </c>
      <c r="D4168" s="1" t="s">
        <v>9734</v>
      </c>
      <c r="E4168" s="1" t="s">
        <v>280</v>
      </c>
      <c r="F4168" s="1" t="s">
        <v>11</v>
      </c>
      <c r="G4168" s="1" t="str">
        <f>IFERROR(__xludf.DUMMYFUNCTION("GOOGLETRANSLATE(D4168,""fr"",""en"")"),"#VALUE!")</f>
        <v>#VALUE!</v>
      </c>
    </row>
    <row r="4169" ht="15.75" customHeight="1">
      <c r="A4169" s="1" t="s">
        <v>801</v>
      </c>
      <c r="B4169" s="1">
        <v>5.0</v>
      </c>
      <c r="C4169" s="1" t="s">
        <v>9735</v>
      </c>
      <c r="D4169" s="1" t="s">
        <v>9736</v>
      </c>
      <c r="E4169" s="1" t="s">
        <v>10</v>
      </c>
      <c r="F4169" s="1" t="s">
        <v>11</v>
      </c>
      <c r="G4169" s="1" t="str">
        <f>IFERROR(__xludf.DUMMYFUNCTION("GOOGLETRANSLATE(D4169,""fr"",""en"")"),"#VALUE!")</f>
        <v>#VALUE!</v>
      </c>
    </row>
    <row r="4170" ht="15.75" customHeight="1">
      <c r="A4170" s="1" t="s">
        <v>1036</v>
      </c>
      <c r="B4170" s="1">
        <v>2.0</v>
      </c>
      <c r="C4170" s="1" t="s">
        <v>9737</v>
      </c>
      <c r="D4170" s="1" t="s">
        <v>9738</v>
      </c>
      <c r="E4170" s="1" t="s">
        <v>169</v>
      </c>
      <c r="F4170" s="1" t="s">
        <v>110</v>
      </c>
      <c r="G4170" s="1" t="str">
        <f>IFERROR(__xludf.DUMMYFUNCTION("GOOGLETRANSLATE(D4170,""fr"",""en"")"),"#VALUE!")</f>
        <v>#VALUE!</v>
      </c>
    </row>
    <row r="4171" ht="15.75" customHeight="1">
      <c r="A4171" s="1" t="s">
        <v>9739</v>
      </c>
      <c r="B4171" s="1">
        <v>1.0</v>
      </c>
      <c r="C4171" s="1" t="s">
        <v>9740</v>
      </c>
      <c r="D4171" s="1" t="s">
        <v>9741</v>
      </c>
      <c r="E4171" s="1" t="s">
        <v>125</v>
      </c>
      <c r="F4171" s="1" t="s">
        <v>110</v>
      </c>
      <c r="G4171" s="1" t="str">
        <f>IFERROR(__xludf.DUMMYFUNCTION("GOOGLETRANSLATE(D4171,""fr"",""en"")"),"#VALUE!")</f>
        <v>#VALUE!</v>
      </c>
    </row>
    <row r="4172" ht="15.75" customHeight="1">
      <c r="A4172" s="1" t="s">
        <v>2343</v>
      </c>
      <c r="B4172" s="1">
        <v>5.0</v>
      </c>
      <c r="C4172" s="1" t="s">
        <v>9742</v>
      </c>
      <c r="D4172" s="1" t="s">
        <v>9743</v>
      </c>
      <c r="E4172" s="1" t="s">
        <v>21</v>
      </c>
      <c r="F4172" s="1" t="s">
        <v>11</v>
      </c>
      <c r="G4172" s="1" t="str">
        <f>IFERROR(__xludf.DUMMYFUNCTION("GOOGLETRANSLATE(D4172,""fr"",""en"")"),"#VALUE!")</f>
        <v>#VALUE!</v>
      </c>
    </row>
    <row r="4173" ht="15.75" customHeight="1">
      <c r="A4173" s="1" t="s">
        <v>801</v>
      </c>
      <c r="B4173" s="1">
        <v>3.0</v>
      </c>
      <c r="C4173" s="1" t="s">
        <v>9744</v>
      </c>
      <c r="D4173" s="1" t="s">
        <v>9745</v>
      </c>
      <c r="E4173" s="1" t="s">
        <v>10</v>
      </c>
      <c r="F4173" s="1" t="s">
        <v>11</v>
      </c>
      <c r="G4173" s="1" t="str">
        <f>IFERROR(__xludf.DUMMYFUNCTION("GOOGLETRANSLATE(D4173,""fr"",""en"")"),"#VALUE!")</f>
        <v>#VALUE!</v>
      </c>
    </row>
    <row r="4174" ht="15.75" customHeight="1">
      <c r="A4174" s="1" t="s">
        <v>1843</v>
      </c>
      <c r="B4174" s="1">
        <v>1.0</v>
      </c>
      <c r="C4174" s="1" t="s">
        <v>9746</v>
      </c>
      <c r="D4174" s="1" t="s">
        <v>9747</v>
      </c>
      <c r="E4174" s="1" t="s">
        <v>125</v>
      </c>
      <c r="F4174" s="1" t="s">
        <v>11</v>
      </c>
      <c r="G4174" s="1" t="str">
        <f>IFERROR(__xludf.DUMMYFUNCTION("GOOGLETRANSLATE(D4174,""fr"",""en"")"),"#VALUE!")</f>
        <v>#VALUE!</v>
      </c>
    </row>
    <row r="4175" ht="15.75" customHeight="1">
      <c r="A4175" s="1" t="s">
        <v>780</v>
      </c>
      <c r="B4175" s="1">
        <v>4.0</v>
      </c>
      <c r="C4175" s="1" t="s">
        <v>9748</v>
      </c>
      <c r="D4175" s="1" t="s">
        <v>9749</v>
      </c>
      <c r="E4175" s="1" t="s">
        <v>254</v>
      </c>
      <c r="F4175" s="1" t="s">
        <v>66</v>
      </c>
      <c r="G4175" s="1" t="str">
        <f>IFERROR(__xludf.DUMMYFUNCTION("GOOGLETRANSLATE(D4175,""fr"",""en"")"),"#VALUE!")</f>
        <v>#VALUE!</v>
      </c>
    </row>
    <row r="4176" ht="15.75" customHeight="1">
      <c r="A4176" s="1" t="s">
        <v>1775</v>
      </c>
      <c r="B4176" s="1">
        <v>4.0</v>
      </c>
      <c r="C4176" s="1" t="s">
        <v>9750</v>
      </c>
      <c r="D4176" s="1" t="s">
        <v>9751</v>
      </c>
      <c r="E4176" s="1" t="s">
        <v>10</v>
      </c>
      <c r="F4176" s="1" t="s">
        <v>11</v>
      </c>
      <c r="G4176" s="1" t="str">
        <f>IFERROR(__xludf.DUMMYFUNCTION("GOOGLETRANSLATE(D4176,""fr"",""en"")"),"#VALUE!")</f>
        <v>#VALUE!</v>
      </c>
    </row>
    <row r="4177" ht="15.75" customHeight="1">
      <c r="A4177" s="1" t="s">
        <v>6350</v>
      </c>
      <c r="B4177" s="1">
        <v>1.0</v>
      </c>
      <c r="C4177" s="1" t="s">
        <v>9752</v>
      </c>
      <c r="D4177" s="1" t="s">
        <v>9753</v>
      </c>
      <c r="E4177" s="1" t="s">
        <v>373</v>
      </c>
      <c r="F4177" s="1" t="s">
        <v>30</v>
      </c>
      <c r="G4177" s="1" t="str">
        <f>IFERROR(__xludf.DUMMYFUNCTION("GOOGLETRANSLATE(D4177,""fr"",""en"")"),"#VALUE!")</f>
        <v>#VALUE!</v>
      </c>
    </row>
    <row r="4178" ht="15.75" customHeight="1">
      <c r="A4178" s="1" t="s">
        <v>1699</v>
      </c>
      <c r="B4178" s="1">
        <v>4.0</v>
      </c>
      <c r="C4178" s="1" t="s">
        <v>9754</v>
      </c>
      <c r="D4178" s="1" t="s">
        <v>9755</v>
      </c>
      <c r="E4178" s="1" t="s">
        <v>21</v>
      </c>
      <c r="F4178" s="1" t="s">
        <v>11</v>
      </c>
      <c r="G4178" s="1" t="str">
        <f>IFERROR(__xludf.DUMMYFUNCTION("GOOGLETRANSLATE(D4178,""fr"",""en"")"),"#VALUE!")</f>
        <v>#VALUE!</v>
      </c>
    </row>
    <row r="4179" ht="15.75" customHeight="1">
      <c r="A4179" s="1" t="s">
        <v>1102</v>
      </c>
      <c r="B4179" s="1">
        <v>1.0</v>
      </c>
      <c r="C4179" s="1" t="s">
        <v>9756</v>
      </c>
      <c r="D4179" s="1" t="s">
        <v>9757</v>
      </c>
      <c r="E4179" s="1" t="s">
        <v>554</v>
      </c>
      <c r="F4179" s="1" t="s">
        <v>30</v>
      </c>
      <c r="G4179" s="1" t="str">
        <f>IFERROR(__xludf.DUMMYFUNCTION("GOOGLETRANSLATE(D4179,""fr"",""en"")"),"#VALUE!")</f>
        <v>#VALUE!</v>
      </c>
    </row>
    <row r="4180" ht="15.75" customHeight="1">
      <c r="A4180" s="1" t="s">
        <v>77</v>
      </c>
      <c r="B4180" s="1">
        <v>4.0</v>
      </c>
      <c r="C4180" s="1" t="s">
        <v>9758</v>
      </c>
      <c r="D4180" s="1" t="s">
        <v>9759</v>
      </c>
      <c r="E4180" s="1" t="s">
        <v>10</v>
      </c>
      <c r="F4180" s="1" t="s">
        <v>11</v>
      </c>
      <c r="G4180" s="1" t="str">
        <f>IFERROR(__xludf.DUMMYFUNCTION("GOOGLETRANSLATE(D4180,""fr"",""en"")"),"#VALUE!")</f>
        <v>#VALUE!</v>
      </c>
    </row>
    <row r="4181" ht="15.75" customHeight="1">
      <c r="A4181" s="1" t="s">
        <v>5607</v>
      </c>
      <c r="B4181" s="1">
        <v>2.0</v>
      </c>
      <c r="C4181" s="1" t="s">
        <v>9760</v>
      </c>
      <c r="D4181" s="1" t="s">
        <v>9761</v>
      </c>
      <c r="E4181" s="1" t="s">
        <v>10</v>
      </c>
      <c r="F4181" s="1" t="s">
        <v>11</v>
      </c>
      <c r="G4181" s="1" t="str">
        <f>IFERROR(__xludf.DUMMYFUNCTION("GOOGLETRANSLATE(D4181,""fr"",""en"")"),"#VALUE!")</f>
        <v>#VALUE!</v>
      </c>
    </row>
    <row r="4182" ht="15.75" customHeight="1">
      <c r="A4182" s="1" t="s">
        <v>9762</v>
      </c>
      <c r="B4182" s="1">
        <v>1.0</v>
      </c>
      <c r="C4182" s="1" t="s">
        <v>9763</v>
      </c>
      <c r="D4182" s="1" t="s">
        <v>9764</v>
      </c>
      <c r="E4182" s="1" t="s">
        <v>250</v>
      </c>
      <c r="F4182" s="1" t="s">
        <v>30</v>
      </c>
      <c r="G4182" s="1" t="str">
        <f>IFERROR(__xludf.DUMMYFUNCTION("GOOGLETRANSLATE(D4182,""fr"",""en"")"),"#VALUE!")</f>
        <v>#VALUE!</v>
      </c>
    </row>
    <row r="4183" ht="15.75" customHeight="1">
      <c r="A4183" s="1" t="s">
        <v>1057</v>
      </c>
      <c r="B4183" s="1">
        <v>1.0</v>
      </c>
      <c r="C4183" s="1" t="s">
        <v>9765</v>
      </c>
      <c r="D4183" s="1" t="s">
        <v>9766</v>
      </c>
      <c r="E4183" s="1" t="s">
        <v>73</v>
      </c>
      <c r="F4183" s="1" t="s">
        <v>30</v>
      </c>
      <c r="G4183" s="1" t="str">
        <f>IFERROR(__xludf.DUMMYFUNCTION("GOOGLETRANSLATE(D4183,""fr"",""en"")"),"#VALUE!")</f>
        <v>#VALUE!</v>
      </c>
    </row>
    <row r="4184" ht="15.75" customHeight="1">
      <c r="A4184" s="1" t="s">
        <v>9767</v>
      </c>
      <c r="B4184" s="1">
        <v>2.0</v>
      </c>
      <c r="C4184" s="1" t="s">
        <v>9768</v>
      </c>
      <c r="D4184" s="1" t="s">
        <v>9769</v>
      </c>
      <c r="E4184" s="1" t="s">
        <v>614</v>
      </c>
      <c r="F4184" s="1" t="s">
        <v>30</v>
      </c>
      <c r="G4184" s="1" t="str">
        <f>IFERROR(__xludf.DUMMYFUNCTION("GOOGLETRANSLATE(D4184,""fr"",""en"")"),"#VALUE!")</f>
        <v>#VALUE!</v>
      </c>
    </row>
    <row r="4185" ht="15.75" customHeight="1">
      <c r="A4185" s="1" t="s">
        <v>1126</v>
      </c>
      <c r="B4185" s="1">
        <v>1.0</v>
      </c>
      <c r="C4185" s="1" t="s">
        <v>9770</v>
      </c>
      <c r="D4185" s="1" t="s">
        <v>9771</v>
      </c>
      <c r="E4185" s="1" t="s">
        <v>254</v>
      </c>
      <c r="F4185" s="1" t="s">
        <v>66</v>
      </c>
      <c r="G4185" s="1" t="str">
        <f>IFERROR(__xludf.DUMMYFUNCTION("GOOGLETRANSLATE(D4185,""fr"",""en"")"),"#VALUE!")</f>
        <v>#VALUE!</v>
      </c>
    </row>
    <row r="4186" ht="15.75" customHeight="1">
      <c r="A4186" s="1" t="s">
        <v>2184</v>
      </c>
      <c r="B4186" s="1">
        <v>2.0</v>
      </c>
      <c r="C4186" s="1" t="s">
        <v>9772</v>
      </c>
      <c r="D4186" s="1" t="s">
        <v>9773</v>
      </c>
      <c r="E4186" s="1" t="s">
        <v>273</v>
      </c>
      <c r="F4186" s="1" t="s">
        <v>11</v>
      </c>
      <c r="G4186" s="1" t="str">
        <f>IFERROR(__xludf.DUMMYFUNCTION("GOOGLETRANSLATE(D4186,""fr"",""en"")"),"#VALUE!")</f>
        <v>#VALUE!</v>
      </c>
    </row>
    <row r="4187" ht="15.75" customHeight="1">
      <c r="A4187" s="1" t="s">
        <v>7320</v>
      </c>
      <c r="B4187" s="1">
        <v>1.0</v>
      </c>
      <c r="C4187" s="1" t="s">
        <v>9774</v>
      </c>
      <c r="D4187" s="1" t="s">
        <v>9775</v>
      </c>
      <c r="E4187" s="1" t="s">
        <v>21</v>
      </c>
      <c r="F4187" s="1" t="s">
        <v>11</v>
      </c>
      <c r="G4187" s="1" t="str">
        <f>IFERROR(__xludf.DUMMYFUNCTION("GOOGLETRANSLATE(D4187,""fr"",""en"")"),"#VALUE!")</f>
        <v>#VALUE!</v>
      </c>
    </row>
    <row r="4188" ht="15.75" customHeight="1">
      <c r="A4188" s="1" t="s">
        <v>3597</v>
      </c>
      <c r="B4188" s="1">
        <v>3.0</v>
      </c>
      <c r="C4188" s="1" t="s">
        <v>9776</v>
      </c>
      <c r="D4188" s="1" t="s">
        <v>9777</v>
      </c>
      <c r="E4188" s="1" t="s">
        <v>29</v>
      </c>
      <c r="F4188" s="1" t="s">
        <v>30</v>
      </c>
      <c r="G4188" s="1" t="str">
        <f>IFERROR(__xludf.DUMMYFUNCTION("GOOGLETRANSLATE(D4188,""fr"",""en"")"),"#VALUE!")</f>
        <v>#VALUE!</v>
      </c>
    </row>
    <row r="4189" ht="15.75" customHeight="1">
      <c r="A4189" s="1" t="s">
        <v>4610</v>
      </c>
      <c r="B4189" s="1">
        <v>4.0</v>
      </c>
      <c r="C4189" s="1" t="s">
        <v>9778</v>
      </c>
      <c r="D4189" s="1" t="s">
        <v>9779</v>
      </c>
      <c r="E4189" s="1" t="s">
        <v>52</v>
      </c>
      <c r="F4189" s="1" t="s">
        <v>110</v>
      </c>
      <c r="G4189" s="1" t="str">
        <f>IFERROR(__xludf.DUMMYFUNCTION("GOOGLETRANSLATE(D4189,""fr"",""en"")"),"#VALUE!")</f>
        <v>#VALUE!</v>
      </c>
    </row>
    <row r="4190" ht="15.75" customHeight="1">
      <c r="A4190" s="1" t="s">
        <v>9780</v>
      </c>
      <c r="B4190" s="1">
        <v>3.0</v>
      </c>
      <c r="C4190" s="1" t="s">
        <v>9781</v>
      </c>
      <c r="D4190" s="1" t="s">
        <v>9782</v>
      </c>
      <c r="E4190" s="1" t="s">
        <v>827</v>
      </c>
      <c r="F4190" s="1" t="s">
        <v>39</v>
      </c>
      <c r="G4190" s="1" t="str">
        <f>IFERROR(__xludf.DUMMYFUNCTION("GOOGLETRANSLATE(D4190,""fr"",""en"")"),"#VALUE!")</f>
        <v>#VALUE!</v>
      </c>
    </row>
    <row r="4191" ht="15.75" customHeight="1">
      <c r="A4191" s="1" t="s">
        <v>615</v>
      </c>
      <c r="B4191" s="1">
        <v>3.0</v>
      </c>
      <c r="C4191" s="1" t="s">
        <v>9783</v>
      </c>
      <c r="D4191" s="1" t="s">
        <v>9784</v>
      </c>
      <c r="E4191" s="1" t="s">
        <v>10</v>
      </c>
      <c r="F4191" s="1" t="s">
        <v>11</v>
      </c>
      <c r="G4191" s="1" t="str">
        <f>IFERROR(__xludf.DUMMYFUNCTION("GOOGLETRANSLATE(D4191,""fr"",""en"")"),"#VALUE!")</f>
        <v>#VALUE!</v>
      </c>
    </row>
    <row r="4192" ht="15.75" customHeight="1">
      <c r="A4192" s="1" t="s">
        <v>2109</v>
      </c>
      <c r="B4192" s="1">
        <v>4.0</v>
      </c>
      <c r="C4192" s="1" t="s">
        <v>9785</v>
      </c>
      <c r="D4192" s="1" t="s">
        <v>9786</v>
      </c>
      <c r="E4192" s="1" t="s">
        <v>10</v>
      </c>
      <c r="F4192" s="1" t="s">
        <v>11</v>
      </c>
      <c r="G4192" s="1" t="str">
        <f>IFERROR(__xludf.DUMMYFUNCTION("GOOGLETRANSLATE(D4192,""fr"",""en"")"),"#VALUE!")</f>
        <v>#VALUE!</v>
      </c>
    </row>
    <row r="4193" ht="15.75" customHeight="1">
      <c r="A4193" s="1" t="s">
        <v>929</v>
      </c>
      <c r="B4193" s="1">
        <v>4.0</v>
      </c>
      <c r="C4193" s="1" t="s">
        <v>9787</v>
      </c>
      <c r="D4193" s="1" t="s">
        <v>9788</v>
      </c>
      <c r="E4193" s="1" t="s">
        <v>10</v>
      </c>
      <c r="F4193" s="1" t="s">
        <v>11</v>
      </c>
      <c r="G4193" s="1" t="str">
        <f>IFERROR(__xludf.DUMMYFUNCTION("GOOGLETRANSLATE(D4193,""fr"",""en"")"),"#VALUE!")</f>
        <v>#VALUE!</v>
      </c>
    </row>
    <row r="4194" ht="15.75" customHeight="1">
      <c r="A4194" s="1" t="s">
        <v>1293</v>
      </c>
      <c r="B4194" s="1">
        <v>2.0</v>
      </c>
      <c r="C4194" s="1" t="s">
        <v>9789</v>
      </c>
      <c r="D4194" s="1" t="s">
        <v>9790</v>
      </c>
      <c r="E4194" s="1" t="s">
        <v>169</v>
      </c>
      <c r="F4194" s="1" t="s">
        <v>11</v>
      </c>
      <c r="G4194" s="1" t="str">
        <f>IFERROR(__xludf.DUMMYFUNCTION("GOOGLETRANSLATE(D4194,""fr"",""en"")"),"#VALUE!")</f>
        <v>#VALUE!</v>
      </c>
    </row>
    <row r="4195" ht="15.75" customHeight="1">
      <c r="A4195" s="1" t="s">
        <v>866</v>
      </c>
      <c r="B4195" s="1">
        <v>4.0</v>
      </c>
      <c r="C4195" s="1" t="s">
        <v>9791</v>
      </c>
      <c r="D4195" s="1" t="s">
        <v>9792</v>
      </c>
      <c r="E4195" s="1" t="s">
        <v>10</v>
      </c>
      <c r="F4195" s="1" t="s">
        <v>11</v>
      </c>
      <c r="G4195" s="1" t="str">
        <f>IFERROR(__xludf.DUMMYFUNCTION("GOOGLETRANSLATE(D4195,""fr"",""en"")"),"#VALUE!")</f>
        <v>#VALUE!</v>
      </c>
    </row>
    <row r="4196" ht="15.75" customHeight="1">
      <c r="A4196" s="1" t="s">
        <v>439</v>
      </c>
      <c r="B4196" s="1">
        <v>3.0</v>
      </c>
      <c r="C4196" s="1" t="s">
        <v>9793</v>
      </c>
      <c r="D4196" s="1" t="s">
        <v>9794</v>
      </c>
      <c r="E4196" s="1" t="s">
        <v>169</v>
      </c>
      <c r="F4196" s="1" t="s">
        <v>11</v>
      </c>
      <c r="G4196" s="1" t="str">
        <f>IFERROR(__xludf.DUMMYFUNCTION("GOOGLETRANSLATE(D4196,""fr"",""en"")"),"#VALUE!")</f>
        <v>#VALUE!</v>
      </c>
    </row>
    <row r="4197" ht="15.75" customHeight="1">
      <c r="A4197" s="1" t="s">
        <v>606</v>
      </c>
      <c r="B4197" s="1">
        <v>1.0</v>
      </c>
      <c r="C4197" s="1" t="s">
        <v>9795</v>
      </c>
      <c r="D4197" s="1" t="s">
        <v>9796</v>
      </c>
      <c r="E4197" s="1" t="s">
        <v>10</v>
      </c>
      <c r="F4197" s="1" t="s">
        <v>11</v>
      </c>
      <c r="G4197" s="1" t="str">
        <f>IFERROR(__xludf.DUMMYFUNCTION("GOOGLETRANSLATE(D4197,""fr"",""en"")"),"#VALUE!")</f>
        <v>#VALUE!</v>
      </c>
    </row>
    <row r="4198" ht="15.75" customHeight="1">
      <c r="A4198" s="1" t="s">
        <v>1146</v>
      </c>
      <c r="B4198" s="1">
        <v>4.0</v>
      </c>
      <c r="C4198" s="1" t="s">
        <v>9797</v>
      </c>
      <c r="D4198" s="1" t="s">
        <v>9798</v>
      </c>
      <c r="E4198" s="1" t="s">
        <v>52</v>
      </c>
      <c r="F4198" s="1" t="s">
        <v>11</v>
      </c>
      <c r="G4198" s="1" t="str">
        <f>IFERROR(__xludf.DUMMYFUNCTION("GOOGLETRANSLATE(D4198,""fr"",""en"")"),"#VALUE!")</f>
        <v>#VALUE!</v>
      </c>
    </row>
    <row r="4199" ht="15.75" customHeight="1">
      <c r="A4199" s="1" t="s">
        <v>1581</v>
      </c>
      <c r="B4199" s="1">
        <v>4.0</v>
      </c>
      <c r="C4199" s="1" t="s">
        <v>9799</v>
      </c>
      <c r="D4199" s="1" t="s">
        <v>9800</v>
      </c>
      <c r="E4199" s="1" t="s">
        <v>21</v>
      </c>
      <c r="F4199" s="1" t="s">
        <v>11</v>
      </c>
      <c r="G4199" s="1" t="str">
        <f>IFERROR(__xludf.DUMMYFUNCTION("GOOGLETRANSLATE(D4199,""fr"",""en"")"),"#VALUE!")</f>
        <v>#VALUE!</v>
      </c>
    </row>
    <row r="4200" ht="15.75" customHeight="1">
      <c r="A4200" s="1" t="s">
        <v>1047</v>
      </c>
      <c r="B4200" s="1">
        <v>4.0</v>
      </c>
      <c r="C4200" s="1" t="s">
        <v>9801</v>
      </c>
      <c r="D4200" s="1" t="s">
        <v>9802</v>
      </c>
      <c r="E4200" s="1" t="s">
        <v>29</v>
      </c>
      <c r="F4200" s="1" t="s">
        <v>30</v>
      </c>
      <c r="G4200" s="1" t="str">
        <f>IFERROR(__xludf.DUMMYFUNCTION("GOOGLETRANSLATE(D4200,""fr"",""en"")"),"#VALUE!")</f>
        <v>#VALUE!</v>
      </c>
    </row>
    <row r="4201" ht="15.75" customHeight="1">
      <c r="A4201" s="1" t="s">
        <v>62</v>
      </c>
      <c r="B4201" s="1">
        <v>1.0</v>
      </c>
      <c r="C4201" s="1" t="s">
        <v>9803</v>
      </c>
      <c r="D4201" s="1" t="s">
        <v>9804</v>
      </c>
      <c r="E4201" s="1" t="s">
        <v>21</v>
      </c>
      <c r="F4201" s="1" t="s">
        <v>11</v>
      </c>
      <c r="G4201" s="1" t="str">
        <f>IFERROR(__xludf.DUMMYFUNCTION("GOOGLETRANSLATE(D4201,""fr"",""en"")"),"#VALUE!")</f>
        <v>#VALUE!</v>
      </c>
    </row>
    <row r="4202" ht="15.75" customHeight="1">
      <c r="A4202" s="1" t="s">
        <v>18</v>
      </c>
      <c r="B4202" s="1">
        <v>5.0</v>
      </c>
      <c r="C4202" s="1" t="s">
        <v>9805</v>
      </c>
      <c r="D4202" s="1" t="s">
        <v>9806</v>
      </c>
      <c r="E4202" s="1" t="s">
        <v>21</v>
      </c>
      <c r="F4202" s="1" t="s">
        <v>11</v>
      </c>
      <c r="G4202" s="1" t="str">
        <f>IFERROR(__xludf.DUMMYFUNCTION("GOOGLETRANSLATE(D4202,""fr"",""en"")"),"#VALUE!")</f>
        <v>#VALUE!</v>
      </c>
    </row>
    <row r="4203" ht="15.75" customHeight="1">
      <c r="A4203" s="1" t="s">
        <v>3222</v>
      </c>
      <c r="B4203" s="1">
        <v>5.0</v>
      </c>
      <c r="C4203" s="1" t="s">
        <v>9807</v>
      </c>
      <c r="D4203" s="1" t="s">
        <v>9808</v>
      </c>
      <c r="E4203" s="1" t="s">
        <v>484</v>
      </c>
      <c r="F4203" s="1" t="s">
        <v>30</v>
      </c>
      <c r="G4203" s="1" t="str">
        <f>IFERROR(__xludf.DUMMYFUNCTION("GOOGLETRANSLATE(D4203,""fr"",""en"")"),"A mutual insurance company, with evolutionary contracts according to needs, a network of well -supplied professionals and fast reimbursements ...
I am more than satisfied and I recommend!")</f>
        <v>A mutual insurance company, with evolutionary contracts according to needs, a network of well -supplied professionals and fast reimbursements ...
I am more than satisfied and I recommend!</v>
      </c>
    </row>
    <row r="4204" ht="15.75" customHeight="1">
      <c r="A4204" s="1" t="s">
        <v>1596</v>
      </c>
      <c r="B4204" s="1">
        <v>2.0</v>
      </c>
      <c r="C4204" s="1" t="s">
        <v>9809</v>
      </c>
      <c r="D4204" s="1" t="s">
        <v>9810</v>
      </c>
      <c r="E4204" s="1" t="s">
        <v>65</v>
      </c>
      <c r="F4204" s="1" t="s">
        <v>66</v>
      </c>
      <c r="G4204" s="1" t="str">
        <f>IFERROR(__xludf.DUMMYFUNCTION("GOOGLETRANSLATE(D4204,""fr"",""en"")"),"#VALUE!")</f>
        <v>#VALUE!</v>
      </c>
    </row>
    <row r="4205" ht="15.75" customHeight="1">
      <c r="A4205" s="1" t="s">
        <v>2215</v>
      </c>
      <c r="B4205" s="1">
        <v>1.0</v>
      </c>
      <c r="C4205" s="1" t="s">
        <v>9811</v>
      </c>
      <c r="D4205" s="1" t="s">
        <v>9812</v>
      </c>
      <c r="E4205" s="1" t="s">
        <v>1472</v>
      </c>
      <c r="F4205" s="1" t="s">
        <v>84</v>
      </c>
      <c r="G4205" s="1" t="str">
        <f>IFERROR(__xludf.DUMMYFUNCTION("GOOGLETRANSLATE(D4205,""fr"",""en"")"),"#VALUE!")</f>
        <v>#VALUE!</v>
      </c>
    </row>
    <row r="4206" ht="15.75" customHeight="1">
      <c r="A4206" s="1" t="s">
        <v>4812</v>
      </c>
      <c r="B4206" s="1">
        <v>1.0</v>
      </c>
      <c r="C4206" s="1" t="s">
        <v>9813</v>
      </c>
      <c r="D4206" s="1" t="s">
        <v>9814</v>
      </c>
      <c r="E4206" s="1" t="s">
        <v>29</v>
      </c>
      <c r="F4206" s="1" t="s">
        <v>30</v>
      </c>
      <c r="G4206" s="1" t="str">
        <f>IFERROR(__xludf.DUMMYFUNCTION("GOOGLETRANSLATE(D4206,""fr"",""en"")"),"#VALUE!")</f>
        <v>#VALUE!</v>
      </c>
    </row>
    <row r="4207" ht="15.75" customHeight="1">
      <c r="A4207" s="1" t="s">
        <v>813</v>
      </c>
      <c r="B4207" s="1">
        <v>3.0</v>
      </c>
      <c r="C4207" s="1" t="s">
        <v>9815</v>
      </c>
      <c r="D4207" s="1" t="s">
        <v>9816</v>
      </c>
      <c r="E4207" s="1" t="s">
        <v>10</v>
      </c>
      <c r="F4207" s="1" t="s">
        <v>11</v>
      </c>
      <c r="G4207" s="1" t="str">
        <f>IFERROR(__xludf.DUMMYFUNCTION("GOOGLETRANSLATE(D4207,""fr"",""en"")"),"#VALUE!")</f>
        <v>#VALUE!</v>
      </c>
    </row>
    <row r="4208" ht="15.75" customHeight="1">
      <c r="A4208" s="1" t="s">
        <v>209</v>
      </c>
      <c r="B4208" s="1">
        <v>3.0</v>
      </c>
      <c r="C4208" s="1" t="s">
        <v>9817</v>
      </c>
      <c r="D4208" s="1" t="s">
        <v>9818</v>
      </c>
      <c r="E4208" s="1" t="s">
        <v>296</v>
      </c>
      <c r="F4208" s="1" t="s">
        <v>11</v>
      </c>
      <c r="G4208" s="1" t="str">
        <f>IFERROR(__xludf.DUMMYFUNCTION("GOOGLETRANSLATE(D4208,""fr"",""en"")"),"#VALUE!")</f>
        <v>#VALUE!</v>
      </c>
    </row>
    <row r="4209" ht="15.75" customHeight="1">
      <c r="A4209" s="1" t="s">
        <v>9819</v>
      </c>
      <c r="B4209" s="1">
        <v>2.0</v>
      </c>
      <c r="C4209" s="1" t="s">
        <v>9820</v>
      </c>
      <c r="D4209" s="1" t="s">
        <v>9821</v>
      </c>
      <c r="E4209" s="1" t="s">
        <v>25</v>
      </c>
      <c r="F4209" s="1" t="s">
        <v>11</v>
      </c>
      <c r="G4209" s="1" t="str">
        <f>IFERROR(__xludf.DUMMYFUNCTION("GOOGLETRANSLATE(D4209,""fr"",""en"")"),"#VALUE!")</f>
        <v>#VALUE!</v>
      </c>
    </row>
    <row r="4210" ht="15.75" customHeight="1">
      <c r="A4210" s="1" t="s">
        <v>3129</v>
      </c>
      <c r="B4210" s="1">
        <v>1.0</v>
      </c>
      <c r="C4210" s="1" t="s">
        <v>9822</v>
      </c>
      <c r="D4210" s="1" t="s">
        <v>9823</v>
      </c>
      <c r="E4210" s="1" t="s">
        <v>554</v>
      </c>
      <c r="F4210" s="1" t="s">
        <v>30</v>
      </c>
      <c r="G4210" s="1" t="str">
        <f>IFERROR(__xludf.DUMMYFUNCTION("GOOGLETRANSLATE(D4210,""fr"",""en"")"),"#VALUE!")</f>
        <v>#VALUE!</v>
      </c>
    </row>
    <row r="4211" ht="15.75" customHeight="1">
      <c r="A4211" s="1" t="s">
        <v>939</v>
      </c>
      <c r="B4211" s="1">
        <v>1.0</v>
      </c>
      <c r="C4211" s="1" t="s">
        <v>9824</v>
      </c>
      <c r="D4211" s="1" t="s">
        <v>9825</v>
      </c>
      <c r="E4211" s="1" t="s">
        <v>273</v>
      </c>
      <c r="F4211" s="1" t="s">
        <v>66</v>
      </c>
      <c r="G4211" s="1" t="str">
        <f>IFERROR(__xludf.DUMMYFUNCTION("GOOGLETRANSLATE(D4211,""fr"",""en"")"),"#VALUE!")</f>
        <v>#VALUE!</v>
      </c>
    </row>
    <row r="4212" ht="15.75" customHeight="1">
      <c r="A4212" s="1" t="s">
        <v>643</v>
      </c>
      <c r="B4212" s="1">
        <v>5.0</v>
      </c>
      <c r="C4212" s="1" t="s">
        <v>9826</v>
      </c>
      <c r="D4212" s="1" t="s">
        <v>9827</v>
      </c>
      <c r="E4212" s="1" t="s">
        <v>10</v>
      </c>
      <c r="F4212" s="1" t="s">
        <v>11</v>
      </c>
      <c r="G4212" s="1" t="str">
        <f>IFERROR(__xludf.DUMMYFUNCTION("GOOGLETRANSLATE(D4212,""fr"",""en"")"),"#VALUE!")</f>
        <v>#VALUE!</v>
      </c>
    </row>
    <row r="4213" ht="15.75" customHeight="1">
      <c r="A4213" s="1" t="s">
        <v>179</v>
      </c>
      <c r="B4213" s="1">
        <v>3.0</v>
      </c>
      <c r="C4213" s="1" t="s">
        <v>9828</v>
      </c>
      <c r="D4213" s="1" t="s">
        <v>9829</v>
      </c>
      <c r="E4213" s="1" t="s">
        <v>10</v>
      </c>
      <c r="F4213" s="1" t="s">
        <v>11</v>
      </c>
      <c r="G4213" s="1" t="str">
        <f>IFERROR(__xludf.DUMMYFUNCTION("GOOGLETRANSLATE(D4213,""fr"",""en"")"),"#VALUE!")</f>
        <v>#VALUE!</v>
      </c>
    </row>
    <row r="4214" ht="15.75" customHeight="1">
      <c r="A4214" s="1" t="s">
        <v>6576</v>
      </c>
      <c r="B4214" s="1">
        <v>1.0</v>
      </c>
      <c r="C4214" s="1" t="s">
        <v>9830</v>
      </c>
      <c r="D4214" s="1" t="s">
        <v>9831</v>
      </c>
      <c r="E4214" s="1" t="s">
        <v>21</v>
      </c>
      <c r="F4214" s="1" t="s">
        <v>11</v>
      </c>
      <c r="G4214" s="1" t="str">
        <f>IFERROR(__xludf.DUMMYFUNCTION("GOOGLETRANSLATE(D4214,""fr"",""en"")"),"#VALUE!")</f>
        <v>#VALUE!</v>
      </c>
    </row>
    <row r="4215" ht="15.75" customHeight="1">
      <c r="A4215" s="1" t="s">
        <v>1065</v>
      </c>
      <c r="B4215" s="1">
        <v>4.0</v>
      </c>
      <c r="C4215" s="1" t="s">
        <v>9832</v>
      </c>
      <c r="D4215" s="1" t="s">
        <v>9833</v>
      </c>
      <c r="E4215" s="1" t="s">
        <v>10</v>
      </c>
      <c r="F4215" s="1" t="s">
        <v>11</v>
      </c>
      <c r="G4215" s="1" t="str">
        <f>IFERROR(__xludf.DUMMYFUNCTION("GOOGLETRANSLATE(D4215,""fr"",""en"")"),"#VALUE!")</f>
        <v>#VALUE!</v>
      </c>
    </row>
    <row r="4216" ht="15.75" customHeight="1">
      <c r="A4216" s="1" t="s">
        <v>5747</v>
      </c>
      <c r="B4216" s="1">
        <v>3.0</v>
      </c>
      <c r="C4216" s="1" t="s">
        <v>9834</v>
      </c>
      <c r="D4216" s="1" t="s">
        <v>9835</v>
      </c>
      <c r="E4216" s="1" t="s">
        <v>29</v>
      </c>
      <c r="F4216" s="1" t="s">
        <v>30</v>
      </c>
      <c r="G4216" s="1" t="str">
        <f>IFERROR(__xludf.DUMMYFUNCTION("GOOGLETRANSLATE(D4216,""fr"",""en"")"),"#VALUE!")</f>
        <v>#VALUE!</v>
      </c>
    </row>
    <row r="4217" ht="15.75" customHeight="1">
      <c r="A4217" s="1" t="s">
        <v>1870</v>
      </c>
      <c r="B4217" s="1">
        <v>1.0</v>
      </c>
      <c r="C4217" s="1" t="s">
        <v>9836</v>
      </c>
      <c r="D4217" s="1" t="s">
        <v>9837</v>
      </c>
      <c r="E4217" s="1" t="s">
        <v>65</v>
      </c>
      <c r="F4217" s="1" t="s">
        <v>66</v>
      </c>
      <c r="G4217" s="1" t="str">
        <f>IFERROR(__xludf.DUMMYFUNCTION("GOOGLETRANSLATE(D4217,""fr"",""en"")"),"#VALUE!")</f>
        <v>#VALUE!</v>
      </c>
    </row>
    <row r="4218" ht="15.75" customHeight="1">
      <c r="A4218" s="1" t="s">
        <v>2343</v>
      </c>
      <c r="B4218" s="1">
        <v>4.0</v>
      </c>
      <c r="C4218" s="1" t="s">
        <v>9838</v>
      </c>
      <c r="D4218" s="1" t="s">
        <v>9839</v>
      </c>
      <c r="E4218" s="1" t="s">
        <v>21</v>
      </c>
      <c r="F4218" s="1" t="s">
        <v>11</v>
      </c>
      <c r="G4218" s="1" t="str">
        <f>IFERROR(__xludf.DUMMYFUNCTION("GOOGLETRANSLATE(D4218,""fr"",""en"")"),"#VALUE!")</f>
        <v>#VALUE!</v>
      </c>
    </row>
    <row r="4219" ht="15.75" customHeight="1">
      <c r="A4219" s="1" t="s">
        <v>179</v>
      </c>
      <c r="B4219" s="1">
        <v>3.0</v>
      </c>
      <c r="C4219" s="1" t="s">
        <v>9840</v>
      </c>
      <c r="D4219" s="1" t="s">
        <v>9841</v>
      </c>
      <c r="E4219" s="1" t="s">
        <v>21</v>
      </c>
      <c r="F4219" s="1" t="s">
        <v>11</v>
      </c>
      <c r="G4219" s="1" t="str">
        <f>IFERROR(__xludf.DUMMYFUNCTION("GOOGLETRANSLATE(D4219,""fr"",""en"")"),"#VALUE!")</f>
        <v>#VALUE!</v>
      </c>
    </row>
    <row r="4220" ht="15.75" customHeight="1">
      <c r="A4220" s="1" t="s">
        <v>1429</v>
      </c>
      <c r="B4220" s="1">
        <v>3.0</v>
      </c>
      <c r="C4220" s="1" t="s">
        <v>9842</v>
      </c>
      <c r="D4220" s="1" t="s">
        <v>9843</v>
      </c>
      <c r="E4220" s="1" t="s">
        <v>21</v>
      </c>
      <c r="F4220" s="1" t="s">
        <v>11</v>
      </c>
      <c r="G4220" s="1" t="str">
        <f>IFERROR(__xludf.DUMMYFUNCTION("GOOGLETRANSLATE(D4220,""fr"",""en"")"),"#VALUE!")</f>
        <v>#VALUE!</v>
      </c>
    </row>
    <row r="4221" ht="15.75" customHeight="1">
      <c r="A4221" s="1" t="s">
        <v>1344</v>
      </c>
      <c r="B4221" s="1">
        <v>5.0</v>
      </c>
      <c r="C4221" s="1" t="s">
        <v>9844</v>
      </c>
      <c r="D4221" s="1" t="s">
        <v>9845</v>
      </c>
      <c r="E4221" s="1" t="s">
        <v>10</v>
      </c>
      <c r="F4221" s="1" t="s">
        <v>11</v>
      </c>
      <c r="G4221" s="1" t="str">
        <f>IFERROR(__xludf.DUMMYFUNCTION("GOOGLETRANSLATE(D4221,""fr"",""en"")"),"#VALUE!")</f>
        <v>#VALUE!</v>
      </c>
    </row>
    <row r="4222" ht="15.75" customHeight="1">
      <c r="A4222" s="1" t="s">
        <v>4883</v>
      </c>
      <c r="B4222" s="1">
        <v>2.0</v>
      </c>
      <c r="C4222" s="1" t="s">
        <v>9846</v>
      </c>
      <c r="D4222" s="1" t="s">
        <v>9847</v>
      </c>
      <c r="E4222" s="1" t="s">
        <v>109</v>
      </c>
      <c r="F4222" s="1" t="s">
        <v>11</v>
      </c>
      <c r="G4222" s="1" t="str">
        <f>IFERROR(__xludf.DUMMYFUNCTION("GOOGLETRANSLATE(D4222,""fr"",""en"")"),"#VALUE!")</f>
        <v>#VALUE!</v>
      </c>
    </row>
    <row r="4223" ht="15.75" customHeight="1">
      <c r="A4223" s="1" t="s">
        <v>2747</v>
      </c>
      <c r="B4223" s="1">
        <v>4.0</v>
      </c>
      <c r="C4223" s="1" t="s">
        <v>9848</v>
      </c>
      <c r="D4223" s="1" t="s">
        <v>9849</v>
      </c>
      <c r="E4223" s="1" t="s">
        <v>21</v>
      </c>
      <c r="F4223" s="1" t="s">
        <v>11</v>
      </c>
      <c r="G4223" s="1" t="str">
        <f>IFERROR(__xludf.DUMMYFUNCTION("GOOGLETRANSLATE(D4223,""fr"",""en"")"),"#VALUE!")</f>
        <v>#VALUE!</v>
      </c>
    </row>
    <row r="4224" ht="15.75" customHeight="1">
      <c r="A4224" s="1" t="s">
        <v>9850</v>
      </c>
      <c r="B4224" s="1">
        <v>5.0</v>
      </c>
      <c r="C4224" s="1" t="s">
        <v>9851</v>
      </c>
      <c r="D4224" s="1" t="s">
        <v>9852</v>
      </c>
      <c r="E4224" s="1" t="s">
        <v>109</v>
      </c>
      <c r="F4224" s="1" t="s">
        <v>11</v>
      </c>
      <c r="G4224" s="1" t="str">
        <f>IFERROR(__xludf.DUMMYFUNCTION("GOOGLETRANSLATE(D4224,""fr"",""en"")"),"#VALUE!")</f>
        <v>#VALUE!</v>
      </c>
    </row>
    <row r="4225" ht="15.75" customHeight="1">
      <c r="A4225" s="1" t="s">
        <v>3733</v>
      </c>
      <c r="B4225" s="1">
        <v>2.0</v>
      </c>
      <c r="C4225" s="1" t="s">
        <v>9853</v>
      </c>
      <c r="D4225" s="1" t="s">
        <v>9854</v>
      </c>
      <c r="E4225" s="1" t="s">
        <v>614</v>
      </c>
      <c r="F4225" s="1" t="s">
        <v>30</v>
      </c>
      <c r="G4225" s="1" t="str">
        <f>IFERROR(__xludf.DUMMYFUNCTION("GOOGLETRANSLATE(D4225,""fr"",""en"")"),"#VALUE!")</f>
        <v>#VALUE!</v>
      </c>
    </row>
    <row r="4226" ht="15.75" customHeight="1">
      <c r="A4226" s="1" t="s">
        <v>2343</v>
      </c>
      <c r="B4226" s="1">
        <v>3.0</v>
      </c>
      <c r="C4226" s="1" t="s">
        <v>9855</v>
      </c>
      <c r="D4226" s="1" t="s">
        <v>9856</v>
      </c>
      <c r="E4226" s="1" t="s">
        <v>21</v>
      </c>
      <c r="F4226" s="1" t="s">
        <v>11</v>
      </c>
      <c r="G4226" s="1" t="str">
        <f>IFERROR(__xludf.DUMMYFUNCTION("GOOGLETRANSLATE(D4226,""fr"",""en"")"),"#VALUE!")</f>
        <v>#VALUE!</v>
      </c>
    </row>
    <row r="4227" ht="15.75" customHeight="1">
      <c r="A4227" s="1" t="s">
        <v>1141</v>
      </c>
      <c r="B4227" s="1">
        <v>5.0</v>
      </c>
      <c r="C4227" s="1" t="s">
        <v>9857</v>
      </c>
      <c r="D4227" s="1" t="s">
        <v>9858</v>
      </c>
      <c r="E4227" s="1" t="s">
        <v>554</v>
      </c>
      <c r="F4227" s="1" t="s">
        <v>30</v>
      </c>
      <c r="G4227" s="1" t="str">
        <f>IFERROR(__xludf.DUMMYFUNCTION("GOOGLETRANSLATE(D4227,""fr"",""en"")"),"#VALUE!")</f>
        <v>#VALUE!</v>
      </c>
    </row>
    <row r="4228" ht="15.75" customHeight="1">
      <c r="A4228" s="1" t="s">
        <v>7750</v>
      </c>
      <c r="B4228" s="1">
        <v>1.0</v>
      </c>
      <c r="C4228" s="1" t="s">
        <v>9859</v>
      </c>
      <c r="D4228" s="1" t="s">
        <v>9860</v>
      </c>
      <c r="E4228" s="1" t="s">
        <v>117</v>
      </c>
      <c r="F4228" s="1" t="s">
        <v>118</v>
      </c>
      <c r="G4228" s="1" t="str">
        <f>IFERROR(__xludf.DUMMYFUNCTION("GOOGLETRANSLATE(D4228,""fr"",""en"")"),"#VALUE!")</f>
        <v>#VALUE!</v>
      </c>
    </row>
    <row r="4229" ht="15.75" customHeight="1">
      <c r="A4229" s="1" t="s">
        <v>3022</v>
      </c>
      <c r="B4229" s="1">
        <v>5.0</v>
      </c>
      <c r="C4229" s="1" t="s">
        <v>9861</v>
      </c>
      <c r="D4229" s="1" t="s">
        <v>9862</v>
      </c>
      <c r="E4229" s="1" t="s">
        <v>10</v>
      </c>
      <c r="F4229" s="1" t="s">
        <v>11</v>
      </c>
      <c r="G4229" s="1" t="str">
        <f>IFERROR(__xludf.DUMMYFUNCTION("GOOGLETRANSLATE(D4229,""fr"",""en"")"),"#VALUE!")</f>
        <v>#VALUE!</v>
      </c>
    </row>
    <row r="4230" ht="15.75" customHeight="1">
      <c r="A4230" s="1" t="s">
        <v>2297</v>
      </c>
      <c r="B4230" s="1">
        <v>1.0</v>
      </c>
      <c r="C4230" s="1" t="s">
        <v>9863</v>
      </c>
      <c r="D4230" s="1" t="s">
        <v>9864</v>
      </c>
      <c r="E4230" s="1" t="s">
        <v>169</v>
      </c>
      <c r="F4230" s="1" t="s">
        <v>110</v>
      </c>
      <c r="G4230" s="1" t="str">
        <f>IFERROR(__xludf.DUMMYFUNCTION("GOOGLETRANSLATE(D4230,""fr"",""en"")"),"#VALUE!")</f>
        <v>#VALUE!</v>
      </c>
    </row>
    <row r="4231" ht="15.75" customHeight="1">
      <c r="A4231" s="1" t="s">
        <v>227</v>
      </c>
      <c r="B4231" s="1">
        <v>1.0</v>
      </c>
      <c r="C4231" s="1" t="s">
        <v>9865</v>
      </c>
      <c r="D4231" s="1" t="s">
        <v>9866</v>
      </c>
      <c r="E4231" s="1" t="s">
        <v>646</v>
      </c>
      <c r="F4231" s="1" t="s">
        <v>39</v>
      </c>
      <c r="G4231" s="1" t="str">
        <f>IFERROR(__xludf.DUMMYFUNCTION("GOOGLETRANSLATE(D4231,""fr"",""en"")"),"#VALUE!")</f>
        <v>#VALUE!</v>
      </c>
    </row>
    <row r="4232" ht="15.75" customHeight="1">
      <c r="A4232" s="1" t="s">
        <v>1076</v>
      </c>
      <c r="B4232" s="1">
        <v>1.0</v>
      </c>
      <c r="C4232" s="1" t="s">
        <v>9867</v>
      </c>
      <c r="D4232" s="1" t="s">
        <v>9868</v>
      </c>
      <c r="E4232" s="1" t="s">
        <v>10</v>
      </c>
      <c r="F4232" s="1" t="s">
        <v>11</v>
      </c>
      <c r="G4232" s="1" t="str">
        <f>IFERROR(__xludf.DUMMYFUNCTION("GOOGLETRANSLATE(D4232,""fr"",""en"")"),"#VALUE!")</f>
        <v>#VALUE!</v>
      </c>
    </row>
    <row r="4233" ht="15.75" customHeight="1">
      <c r="A4233" s="1" t="s">
        <v>6073</v>
      </c>
      <c r="B4233" s="1">
        <v>3.0</v>
      </c>
      <c r="C4233" s="1" t="s">
        <v>9869</v>
      </c>
      <c r="D4233" s="1" t="s">
        <v>9870</v>
      </c>
      <c r="E4233" s="1" t="s">
        <v>125</v>
      </c>
      <c r="F4233" s="1" t="s">
        <v>110</v>
      </c>
      <c r="G4233" s="1" t="str">
        <f>IFERROR(__xludf.DUMMYFUNCTION("GOOGLETRANSLATE(D4233,""fr"",""en"")"),"#VALUE!")</f>
        <v>#VALUE!</v>
      </c>
    </row>
    <row r="4234" ht="15.75" customHeight="1">
      <c r="A4234" s="1" t="s">
        <v>156</v>
      </c>
      <c r="B4234" s="1">
        <v>1.0</v>
      </c>
      <c r="C4234" s="1" t="s">
        <v>9871</v>
      </c>
      <c r="D4234" s="1" t="s">
        <v>9872</v>
      </c>
      <c r="E4234" s="1" t="s">
        <v>575</v>
      </c>
      <c r="F4234" s="1" t="s">
        <v>48</v>
      </c>
      <c r="G4234" s="1" t="str">
        <f>IFERROR(__xludf.DUMMYFUNCTION("GOOGLETRANSLATE(D4234,""fr"",""en"")"),"#VALUE!")</f>
        <v>#VALUE!</v>
      </c>
    </row>
    <row r="4235" ht="15.75" customHeight="1">
      <c r="A4235" s="1" t="s">
        <v>1581</v>
      </c>
      <c r="B4235" s="1">
        <v>1.0</v>
      </c>
      <c r="C4235" s="1" t="s">
        <v>9873</v>
      </c>
      <c r="D4235" s="1" t="s">
        <v>9874</v>
      </c>
      <c r="E4235" s="1" t="s">
        <v>103</v>
      </c>
      <c r="F4235" s="1" t="s">
        <v>48</v>
      </c>
      <c r="G4235" s="1" t="str">
        <f>IFERROR(__xludf.DUMMYFUNCTION("GOOGLETRANSLATE(D4235,""fr"",""en"")"),"#VALUE!")</f>
        <v>#VALUE!</v>
      </c>
    </row>
    <row r="4236" ht="15.75" customHeight="1">
      <c r="A4236" s="1" t="s">
        <v>2048</v>
      </c>
      <c r="B4236" s="1">
        <v>3.0</v>
      </c>
      <c r="C4236" s="1" t="s">
        <v>9875</v>
      </c>
      <c r="D4236" s="1" t="s">
        <v>9876</v>
      </c>
      <c r="E4236" s="1" t="s">
        <v>10</v>
      </c>
      <c r="F4236" s="1" t="s">
        <v>11</v>
      </c>
      <c r="G4236" s="1" t="str">
        <f>IFERROR(__xludf.DUMMYFUNCTION("GOOGLETRANSLATE(D4236,""fr"",""en"")"),"#VALUE!")</f>
        <v>#VALUE!</v>
      </c>
    </row>
    <row r="4237" ht="15.75" customHeight="1">
      <c r="A4237" s="1" t="s">
        <v>1303</v>
      </c>
      <c r="B4237" s="1">
        <v>1.0</v>
      </c>
      <c r="C4237" s="1" t="s">
        <v>9877</v>
      </c>
      <c r="D4237" s="1" t="s">
        <v>9878</v>
      </c>
      <c r="E4237" s="1" t="s">
        <v>73</v>
      </c>
      <c r="F4237" s="1" t="s">
        <v>30</v>
      </c>
      <c r="G4237" s="1" t="str">
        <f>IFERROR(__xludf.DUMMYFUNCTION("GOOGLETRANSLATE(D4237,""fr"",""en"")"),"#VALUE!")</f>
        <v>#VALUE!</v>
      </c>
    </row>
    <row r="4238" ht="15.75" customHeight="1">
      <c r="A4238" s="1" t="s">
        <v>8105</v>
      </c>
      <c r="B4238" s="1">
        <v>3.0</v>
      </c>
      <c r="C4238" s="1" t="s">
        <v>9879</v>
      </c>
      <c r="D4238" s="1" t="s">
        <v>9880</v>
      </c>
      <c r="E4238" s="1" t="s">
        <v>10</v>
      </c>
      <c r="F4238" s="1" t="s">
        <v>11</v>
      </c>
      <c r="G4238" s="1" t="str">
        <f>IFERROR(__xludf.DUMMYFUNCTION("GOOGLETRANSLATE(D4238,""fr"",""en"")"),"#VALUE!")</f>
        <v>#VALUE!</v>
      </c>
    </row>
    <row r="4239" ht="15.75" customHeight="1">
      <c r="A4239" s="1" t="s">
        <v>97</v>
      </c>
      <c r="B4239" s="1">
        <v>5.0</v>
      </c>
      <c r="C4239" s="1" t="s">
        <v>9881</v>
      </c>
      <c r="D4239" s="1" t="s">
        <v>9882</v>
      </c>
      <c r="E4239" s="1" t="s">
        <v>21</v>
      </c>
      <c r="F4239" s="1" t="s">
        <v>11</v>
      </c>
      <c r="G4239" s="1" t="str">
        <f>IFERROR(__xludf.DUMMYFUNCTION("GOOGLETRANSLATE(D4239,""fr"",""en"")"),"#VALUE!")</f>
        <v>#VALUE!</v>
      </c>
    </row>
    <row r="4240" ht="15.75" customHeight="1">
      <c r="A4240" s="1" t="s">
        <v>2521</v>
      </c>
      <c r="B4240" s="1">
        <v>2.0</v>
      </c>
      <c r="C4240" s="1" t="s">
        <v>9883</v>
      </c>
      <c r="D4240" s="1" t="s">
        <v>9884</v>
      </c>
      <c r="E4240" s="1" t="s">
        <v>25</v>
      </c>
      <c r="F4240" s="1" t="s">
        <v>110</v>
      </c>
      <c r="G4240" s="1" t="str">
        <f>IFERROR(__xludf.DUMMYFUNCTION("GOOGLETRANSLATE(D4240,""fr"",""en"")"),"#VALUE!")</f>
        <v>#VALUE!</v>
      </c>
    </row>
    <row r="4241" ht="15.75" customHeight="1">
      <c r="A4241" s="1" t="s">
        <v>9885</v>
      </c>
      <c r="B4241" s="1">
        <v>1.0</v>
      </c>
      <c r="C4241" s="1" t="s">
        <v>9886</v>
      </c>
      <c r="D4241" s="1" t="s">
        <v>9887</v>
      </c>
      <c r="E4241" s="1" t="s">
        <v>250</v>
      </c>
      <c r="F4241" s="1" t="s">
        <v>30</v>
      </c>
      <c r="G4241" s="1" t="str">
        <f>IFERROR(__xludf.DUMMYFUNCTION("GOOGLETRANSLATE(D4241,""fr"",""en"")"),"#VALUE!")</f>
        <v>#VALUE!</v>
      </c>
    </row>
    <row r="4242" ht="15.75" customHeight="1">
      <c r="A4242" s="1" t="s">
        <v>9888</v>
      </c>
      <c r="B4242" s="1">
        <v>1.0</v>
      </c>
      <c r="C4242" s="1" t="s">
        <v>9889</v>
      </c>
      <c r="D4242" s="1" t="s">
        <v>9890</v>
      </c>
      <c r="E4242" s="1" t="s">
        <v>296</v>
      </c>
      <c r="F4242" s="1" t="s">
        <v>11</v>
      </c>
      <c r="G4242" s="1" t="str">
        <f>IFERROR(__xludf.DUMMYFUNCTION("GOOGLETRANSLATE(D4242,""fr"",""en"")"),"#VALUE!")</f>
        <v>#VALUE!</v>
      </c>
    </row>
    <row r="4243" ht="15.75" customHeight="1">
      <c r="A4243" s="1" t="s">
        <v>445</v>
      </c>
      <c r="B4243" s="1">
        <v>4.0</v>
      </c>
      <c r="C4243" s="1" t="s">
        <v>9891</v>
      </c>
      <c r="D4243" s="1" t="s">
        <v>9892</v>
      </c>
      <c r="E4243" s="1" t="s">
        <v>65</v>
      </c>
      <c r="F4243" s="1" t="s">
        <v>66</v>
      </c>
      <c r="G4243" s="1" t="str">
        <f>IFERROR(__xludf.DUMMYFUNCTION("GOOGLETRANSLATE(D4243,""fr"",""en"")"),"#VALUE!")</f>
        <v>#VALUE!</v>
      </c>
    </row>
    <row r="4244" ht="15.75" customHeight="1">
      <c r="A4244" s="1" t="s">
        <v>239</v>
      </c>
      <c r="B4244" s="1">
        <v>5.0</v>
      </c>
      <c r="C4244" s="1" t="s">
        <v>9893</v>
      </c>
      <c r="D4244" s="1" t="s">
        <v>9894</v>
      </c>
      <c r="E4244" s="1" t="s">
        <v>21</v>
      </c>
      <c r="F4244" s="1" t="s">
        <v>11</v>
      </c>
      <c r="G4244" s="1" t="str">
        <f>IFERROR(__xludf.DUMMYFUNCTION("GOOGLETRANSLATE(D4244,""fr"",""en"")"),"#VALUE!")</f>
        <v>#VALUE!</v>
      </c>
    </row>
    <row r="4245" ht="15.75" customHeight="1">
      <c r="A4245" s="1" t="s">
        <v>3183</v>
      </c>
      <c r="B4245" s="1">
        <v>4.0</v>
      </c>
      <c r="C4245" s="1" t="s">
        <v>9895</v>
      </c>
      <c r="D4245" s="1" t="s">
        <v>9896</v>
      </c>
      <c r="E4245" s="1" t="s">
        <v>21</v>
      </c>
      <c r="F4245" s="1" t="s">
        <v>11</v>
      </c>
      <c r="G4245" s="1" t="str">
        <f>IFERROR(__xludf.DUMMYFUNCTION("GOOGLETRANSLATE(D4245,""fr"",""en"")"),"#VALUE!")</f>
        <v>#VALUE!</v>
      </c>
    </row>
    <row r="4246" ht="15.75" customHeight="1">
      <c r="A4246" s="1" t="s">
        <v>9897</v>
      </c>
      <c r="B4246" s="1">
        <v>3.0</v>
      </c>
      <c r="C4246" s="1" t="s">
        <v>9898</v>
      </c>
      <c r="D4246" s="1" t="s">
        <v>9899</v>
      </c>
      <c r="E4246" s="1" t="s">
        <v>25</v>
      </c>
      <c r="F4246" s="1" t="s">
        <v>11</v>
      </c>
      <c r="G4246" s="1" t="str">
        <f>IFERROR(__xludf.DUMMYFUNCTION("GOOGLETRANSLATE(D4246,""fr"",""en"")"),"#VALUE!")</f>
        <v>#VALUE!</v>
      </c>
    </row>
    <row r="4247" ht="15.75" customHeight="1">
      <c r="A4247" s="1" t="s">
        <v>847</v>
      </c>
      <c r="B4247" s="1">
        <v>1.0</v>
      </c>
      <c r="C4247" s="1" t="s">
        <v>9900</v>
      </c>
      <c r="D4247" s="1" t="s">
        <v>9901</v>
      </c>
      <c r="E4247" s="1" t="s">
        <v>52</v>
      </c>
      <c r="F4247" s="1" t="s">
        <v>11</v>
      </c>
      <c r="G4247" s="1" t="str">
        <f>IFERROR(__xludf.DUMMYFUNCTION("GOOGLETRANSLATE(D4247,""fr"",""en"")"),"#VALUE!")</f>
        <v>#VALUE!</v>
      </c>
    </row>
    <row r="4248" ht="15.75" customHeight="1">
      <c r="A4248" s="1" t="s">
        <v>9902</v>
      </c>
      <c r="B4248" s="1">
        <v>3.0</v>
      </c>
      <c r="C4248" s="1" t="s">
        <v>9903</v>
      </c>
      <c r="D4248" s="1" t="s">
        <v>9904</v>
      </c>
      <c r="E4248" s="1" t="s">
        <v>296</v>
      </c>
      <c r="F4248" s="1" t="s">
        <v>110</v>
      </c>
      <c r="G4248" s="1" t="str">
        <f>IFERROR(__xludf.DUMMYFUNCTION("GOOGLETRANSLATE(D4248,""fr"",""en"")"),"#VALUE!")</f>
        <v>#VALUE!</v>
      </c>
    </row>
    <row r="4249" ht="15.75" customHeight="1">
      <c r="A4249" s="1" t="s">
        <v>5456</v>
      </c>
      <c r="B4249" s="1">
        <v>4.0</v>
      </c>
      <c r="C4249" s="1" t="s">
        <v>9905</v>
      </c>
      <c r="D4249" s="1" t="s">
        <v>9906</v>
      </c>
      <c r="E4249" s="1" t="s">
        <v>21</v>
      </c>
      <c r="F4249" s="1" t="s">
        <v>11</v>
      </c>
      <c r="G4249" s="1" t="str">
        <f>IFERROR(__xludf.DUMMYFUNCTION("GOOGLETRANSLATE(D4249,""fr"",""en"")"),"#VALUE!")</f>
        <v>#VALUE!</v>
      </c>
    </row>
    <row r="4250" ht="15.75" customHeight="1">
      <c r="A4250" s="1" t="s">
        <v>1901</v>
      </c>
      <c r="B4250" s="1">
        <v>5.0</v>
      </c>
      <c r="C4250" s="1" t="s">
        <v>9907</v>
      </c>
      <c r="D4250" s="1" t="s">
        <v>9908</v>
      </c>
      <c r="E4250" s="1" t="s">
        <v>10</v>
      </c>
      <c r="F4250" s="1" t="s">
        <v>11</v>
      </c>
      <c r="G4250" s="1" t="str">
        <f>IFERROR(__xludf.DUMMYFUNCTION("GOOGLETRANSLATE(D4250,""fr"",""en"")"),"#VALUE!")</f>
        <v>#VALUE!</v>
      </c>
    </row>
    <row r="4251" ht="15.75" customHeight="1">
      <c r="A4251" s="1" t="s">
        <v>2003</v>
      </c>
      <c r="B4251" s="1">
        <v>2.0</v>
      </c>
      <c r="C4251" s="1" t="s">
        <v>9909</v>
      </c>
      <c r="D4251" s="1" t="s">
        <v>9910</v>
      </c>
      <c r="E4251" s="1" t="s">
        <v>169</v>
      </c>
      <c r="F4251" s="1" t="s">
        <v>11</v>
      </c>
      <c r="G4251" s="1" t="str">
        <f>IFERROR(__xludf.DUMMYFUNCTION("GOOGLETRANSLATE(D4251,""fr"",""en"")"),"#VALUE!")</f>
        <v>#VALUE!</v>
      </c>
    </row>
    <row r="4252" ht="15.75" customHeight="1">
      <c r="A4252" s="1" t="s">
        <v>153</v>
      </c>
      <c r="B4252" s="1">
        <v>5.0</v>
      </c>
      <c r="C4252" s="1" t="s">
        <v>9911</v>
      </c>
      <c r="D4252" s="1" t="s">
        <v>9912</v>
      </c>
      <c r="E4252" s="1" t="s">
        <v>25</v>
      </c>
      <c r="F4252" s="1" t="s">
        <v>11</v>
      </c>
      <c r="G4252" s="1" t="str">
        <f>IFERROR(__xludf.DUMMYFUNCTION("GOOGLETRANSLATE(D4252,""fr"",""en"")"),"#VALUE!")</f>
        <v>#VALUE!</v>
      </c>
    </row>
    <row r="4253" ht="15.75" customHeight="1">
      <c r="A4253" s="1" t="s">
        <v>255</v>
      </c>
      <c r="B4253" s="1">
        <v>4.0</v>
      </c>
      <c r="C4253" s="1" t="s">
        <v>9913</v>
      </c>
      <c r="D4253" s="1" t="s">
        <v>9914</v>
      </c>
      <c r="E4253" s="1" t="s">
        <v>21</v>
      </c>
      <c r="F4253" s="1" t="s">
        <v>11</v>
      </c>
      <c r="G4253" s="1" t="str">
        <f>IFERROR(__xludf.DUMMYFUNCTION("GOOGLETRANSLATE(D4253,""fr"",""en"")"),"#VALUE!")</f>
        <v>#VALUE!</v>
      </c>
    </row>
    <row r="4254" ht="15.75" customHeight="1">
      <c r="A4254" s="1" t="s">
        <v>2702</v>
      </c>
      <c r="B4254" s="1">
        <v>5.0</v>
      </c>
      <c r="C4254" s="1" t="s">
        <v>9915</v>
      </c>
      <c r="D4254" s="1" t="s">
        <v>9916</v>
      </c>
      <c r="E4254" s="1" t="s">
        <v>10</v>
      </c>
      <c r="F4254" s="1" t="s">
        <v>11</v>
      </c>
      <c r="G4254" s="1" t="str">
        <f>IFERROR(__xludf.DUMMYFUNCTION("GOOGLETRANSLATE(D4254,""fr"",""en"")"),"#VALUE!")</f>
        <v>#VALUE!</v>
      </c>
    </row>
    <row r="4255" ht="15.75" customHeight="1">
      <c r="A4255" s="1" t="s">
        <v>2676</v>
      </c>
      <c r="B4255" s="1">
        <v>1.0</v>
      </c>
      <c r="C4255" s="1" t="s">
        <v>9917</v>
      </c>
      <c r="D4255" s="1" t="s">
        <v>9918</v>
      </c>
      <c r="E4255" s="1" t="s">
        <v>29</v>
      </c>
      <c r="F4255" s="1" t="s">
        <v>30</v>
      </c>
      <c r="G4255" s="1" t="str">
        <f>IFERROR(__xludf.DUMMYFUNCTION("GOOGLETRANSLATE(D4255,""fr"",""en"")"),"#VALUE!")</f>
        <v>#VALUE!</v>
      </c>
    </row>
    <row r="4256" ht="15.75" customHeight="1">
      <c r="A4256" s="1" t="s">
        <v>564</v>
      </c>
      <c r="B4256" s="1">
        <v>3.0</v>
      </c>
      <c r="C4256" s="1" t="s">
        <v>9919</v>
      </c>
      <c r="D4256" s="1" t="s">
        <v>9920</v>
      </c>
      <c r="E4256" s="1" t="s">
        <v>10</v>
      </c>
      <c r="F4256" s="1" t="s">
        <v>11</v>
      </c>
      <c r="G4256" s="1" t="str">
        <f>IFERROR(__xludf.DUMMYFUNCTION("GOOGLETRANSLATE(D4256,""fr"",""en"")"),"#VALUE!")</f>
        <v>#VALUE!</v>
      </c>
    </row>
    <row r="4257" ht="15.75" customHeight="1">
      <c r="A4257" s="1" t="s">
        <v>813</v>
      </c>
      <c r="B4257" s="1">
        <v>3.0</v>
      </c>
      <c r="C4257" s="1" t="s">
        <v>9921</v>
      </c>
      <c r="D4257" s="1" t="s">
        <v>9922</v>
      </c>
      <c r="E4257" s="1" t="s">
        <v>10</v>
      </c>
      <c r="F4257" s="1" t="s">
        <v>11</v>
      </c>
      <c r="G4257" s="1" t="str">
        <f>IFERROR(__xludf.DUMMYFUNCTION("GOOGLETRANSLATE(D4257,""fr"",""en"")"),"#VALUE!")</f>
        <v>#VALUE!</v>
      </c>
    </row>
    <row r="4258" ht="15.75" customHeight="1">
      <c r="A4258" s="1" t="s">
        <v>7330</v>
      </c>
      <c r="B4258" s="1">
        <v>4.0</v>
      </c>
      <c r="C4258" s="1" t="s">
        <v>9923</v>
      </c>
      <c r="D4258" s="1" t="s">
        <v>9924</v>
      </c>
      <c r="E4258" s="1" t="s">
        <v>34</v>
      </c>
      <c r="F4258" s="1" t="s">
        <v>30</v>
      </c>
      <c r="G4258" s="1" t="str">
        <f>IFERROR(__xludf.DUMMYFUNCTION("GOOGLETRANSLATE(D4258,""fr"",""en"")"),"#VALUE!")</f>
        <v>#VALUE!</v>
      </c>
    </row>
    <row r="4259" ht="15.75" customHeight="1">
      <c r="A4259" s="1" t="s">
        <v>3823</v>
      </c>
      <c r="B4259" s="1">
        <v>4.0</v>
      </c>
      <c r="C4259" s="1" t="s">
        <v>9925</v>
      </c>
      <c r="D4259" s="1" t="s">
        <v>9926</v>
      </c>
      <c r="E4259" s="1" t="s">
        <v>614</v>
      </c>
      <c r="F4259" s="1" t="s">
        <v>30</v>
      </c>
      <c r="G4259" s="1" t="str">
        <f>IFERROR(__xludf.DUMMYFUNCTION("GOOGLETRANSLATE(D4259,""fr"",""en"")"),"#VALUE!")</f>
        <v>#VALUE!</v>
      </c>
    </row>
    <row r="4260" ht="15.75" customHeight="1">
      <c r="A4260" s="1" t="s">
        <v>1473</v>
      </c>
      <c r="B4260" s="1">
        <v>1.0</v>
      </c>
      <c r="C4260" s="1" t="s">
        <v>9927</v>
      </c>
      <c r="D4260" s="1" t="s">
        <v>9928</v>
      </c>
      <c r="E4260" s="1" t="s">
        <v>10</v>
      </c>
      <c r="F4260" s="1" t="s">
        <v>11</v>
      </c>
      <c r="G4260" s="1" t="str">
        <f>IFERROR(__xludf.DUMMYFUNCTION("GOOGLETRANSLATE(D4260,""fr"",""en"")"),"#VALUE!")</f>
        <v>#VALUE!</v>
      </c>
    </row>
    <row r="4261" ht="15.75" customHeight="1">
      <c r="A4261" s="1" t="s">
        <v>656</v>
      </c>
      <c r="B4261" s="1">
        <v>1.0</v>
      </c>
      <c r="C4261" s="1" t="s">
        <v>9929</v>
      </c>
      <c r="D4261" s="1" t="s">
        <v>9930</v>
      </c>
      <c r="E4261" s="1" t="s">
        <v>614</v>
      </c>
      <c r="F4261" s="1" t="s">
        <v>30</v>
      </c>
      <c r="G4261" s="1" t="str">
        <f>IFERROR(__xludf.DUMMYFUNCTION("GOOGLETRANSLATE(D4261,""fr"",""en"")"),"#VALUE!")</f>
        <v>#VALUE!</v>
      </c>
    </row>
    <row r="4262" ht="15.75" customHeight="1">
      <c r="A4262" s="1" t="s">
        <v>6377</v>
      </c>
      <c r="B4262" s="1">
        <v>2.0</v>
      </c>
      <c r="C4262" s="1" t="s">
        <v>9931</v>
      </c>
      <c r="D4262" s="1" t="s">
        <v>9932</v>
      </c>
      <c r="E4262" s="1" t="s">
        <v>10</v>
      </c>
      <c r="F4262" s="1" t="s">
        <v>110</v>
      </c>
      <c r="G4262" s="1" t="str">
        <f>IFERROR(__xludf.DUMMYFUNCTION("GOOGLETRANSLATE(D4262,""fr"",""en"")"),"#VALUE!")</f>
        <v>#VALUE!</v>
      </c>
    </row>
    <row r="4263" ht="15.75" customHeight="1">
      <c r="A4263" s="1" t="s">
        <v>707</v>
      </c>
      <c r="B4263" s="1">
        <v>4.0</v>
      </c>
      <c r="C4263" s="1" t="s">
        <v>9933</v>
      </c>
      <c r="D4263" s="1" t="s">
        <v>9934</v>
      </c>
      <c r="E4263" s="1" t="s">
        <v>448</v>
      </c>
      <c r="F4263" s="1" t="s">
        <v>84</v>
      </c>
      <c r="G4263" s="1" t="str">
        <f>IFERROR(__xludf.DUMMYFUNCTION("GOOGLETRANSLATE(D4263,""fr"",""en"")"),"#VALUE!")</f>
        <v>#VALUE!</v>
      </c>
    </row>
    <row r="4264" ht="15.75" customHeight="1">
      <c r="A4264" s="1" t="s">
        <v>135</v>
      </c>
      <c r="B4264" s="1">
        <v>4.0</v>
      </c>
      <c r="C4264" s="1" t="s">
        <v>9935</v>
      </c>
      <c r="D4264" s="1" t="s">
        <v>9936</v>
      </c>
      <c r="E4264" s="1" t="s">
        <v>21</v>
      </c>
      <c r="F4264" s="1" t="s">
        <v>11</v>
      </c>
      <c r="G4264" s="1" t="str">
        <f>IFERROR(__xludf.DUMMYFUNCTION("GOOGLETRANSLATE(D4264,""fr"",""en"")"),"#VALUE!")</f>
        <v>#VALUE!</v>
      </c>
    </row>
    <row r="4265" ht="15.75" customHeight="1">
      <c r="A4265" s="1" t="s">
        <v>801</v>
      </c>
      <c r="B4265" s="1">
        <v>5.0</v>
      </c>
      <c r="C4265" s="1" t="s">
        <v>9937</v>
      </c>
      <c r="D4265" s="1" t="s">
        <v>9938</v>
      </c>
      <c r="E4265" s="1" t="s">
        <v>448</v>
      </c>
      <c r="F4265" s="1" t="s">
        <v>84</v>
      </c>
      <c r="G4265" s="1" t="str">
        <f>IFERROR(__xludf.DUMMYFUNCTION("GOOGLETRANSLATE(D4265,""fr"",""en"")"),"#VALUE!")</f>
        <v>#VALUE!</v>
      </c>
    </row>
    <row r="4266" ht="15.75" customHeight="1">
      <c r="A4266" s="1" t="s">
        <v>1666</v>
      </c>
      <c r="B4266" s="1">
        <v>1.0</v>
      </c>
      <c r="C4266" s="1" t="s">
        <v>9939</v>
      </c>
      <c r="D4266" s="1" t="s">
        <v>9940</v>
      </c>
      <c r="E4266" s="1" t="s">
        <v>125</v>
      </c>
      <c r="F4266" s="1" t="s">
        <v>110</v>
      </c>
      <c r="G4266" s="1" t="str">
        <f>IFERROR(__xludf.DUMMYFUNCTION("GOOGLETRANSLATE(D4266,""fr"",""en"")"),"#VALUE!")</f>
        <v>#VALUE!</v>
      </c>
    </row>
    <row r="4267" ht="15.75" customHeight="1">
      <c r="A4267" s="1" t="s">
        <v>6215</v>
      </c>
      <c r="B4267" s="1">
        <v>2.0</v>
      </c>
      <c r="C4267" s="1" t="s">
        <v>9941</v>
      </c>
      <c r="D4267" s="1" t="s">
        <v>9942</v>
      </c>
      <c r="E4267" s="1" t="s">
        <v>273</v>
      </c>
      <c r="F4267" s="1" t="s">
        <v>48</v>
      </c>
      <c r="G4267" s="1" t="str">
        <f>IFERROR(__xludf.DUMMYFUNCTION("GOOGLETRANSLATE(D4267,""fr"",""en"")"),"#VALUE!")</f>
        <v>#VALUE!</v>
      </c>
    </row>
    <row r="4268" ht="15.75" customHeight="1">
      <c r="A4268" s="1" t="s">
        <v>126</v>
      </c>
      <c r="B4268" s="1">
        <v>4.0</v>
      </c>
      <c r="C4268" s="1" t="s">
        <v>9943</v>
      </c>
      <c r="D4268" s="1" t="s">
        <v>9944</v>
      </c>
      <c r="E4268" s="1" t="s">
        <v>29</v>
      </c>
      <c r="F4268" s="1" t="s">
        <v>30</v>
      </c>
      <c r="G4268" s="1" t="str">
        <f>IFERROR(__xludf.DUMMYFUNCTION("GOOGLETRANSLATE(D4268,""fr"",""en"")"),"#VALUE!")</f>
        <v>#VALUE!</v>
      </c>
    </row>
    <row r="4269" ht="15.75" customHeight="1">
      <c r="A4269" s="1" t="s">
        <v>9945</v>
      </c>
      <c r="B4269" s="1">
        <v>1.0</v>
      </c>
      <c r="C4269" s="1" t="s">
        <v>9946</v>
      </c>
      <c r="D4269" s="1" t="s">
        <v>9947</v>
      </c>
      <c r="E4269" s="1" t="s">
        <v>292</v>
      </c>
      <c r="F4269" s="1" t="s">
        <v>11</v>
      </c>
      <c r="G4269" s="1" t="str">
        <f>IFERROR(__xludf.DUMMYFUNCTION("GOOGLETRANSLATE(D4269,""fr"",""en"")"),"#VALUE!")</f>
        <v>#VALUE!</v>
      </c>
    </row>
    <row r="4270" ht="15.75" customHeight="1">
      <c r="A4270" s="1" t="s">
        <v>2343</v>
      </c>
      <c r="B4270" s="1">
        <v>4.0</v>
      </c>
      <c r="C4270" s="1" t="s">
        <v>9948</v>
      </c>
      <c r="D4270" s="1" t="s">
        <v>9949</v>
      </c>
      <c r="E4270" s="1" t="s">
        <v>65</v>
      </c>
      <c r="F4270" s="1" t="s">
        <v>66</v>
      </c>
      <c r="G4270" s="1" t="str">
        <f>IFERROR(__xludf.DUMMYFUNCTION("GOOGLETRANSLATE(D4270,""fr"",""en"")"),"#VALUE!")</f>
        <v>#VALUE!</v>
      </c>
    </row>
    <row r="4271" ht="15.75" customHeight="1">
      <c r="A4271" s="1" t="s">
        <v>1180</v>
      </c>
      <c r="B4271" s="1">
        <v>3.0</v>
      </c>
      <c r="C4271" s="1" t="s">
        <v>9950</v>
      </c>
      <c r="D4271" s="1" t="s">
        <v>9951</v>
      </c>
      <c r="E4271" s="1" t="s">
        <v>21</v>
      </c>
      <c r="F4271" s="1" t="s">
        <v>11</v>
      </c>
      <c r="G4271" s="1" t="str">
        <f>IFERROR(__xludf.DUMMYFUNCTION("GOOGLETRANSLATE(D4271,""fr"",""en"")"),"It's good for the moment, but I have only signed a contract. We will see in the coming months if I need the services offered by the coverage of this insurance")</f>
        <v>It's good for the moment, but I have only signed a contract. We will see in the coming months if I need the services offered by the coverage of this insurance</v>
      </c>
    </row>
    <row r="4272" ht="15.75" customHeight="1">
      <c r="A4272" s="1" t="s">
        <v>647</v>
      </c>
      <c r="B4272" s="1">
        <v>1.0</v>
      </c>
      <c r="C4272" s="1" t="s">
        <v>9952</v>
      </c>
      <c r="D4272" s="1" t="s">
        <v>9953</v>
      </c>
      <c r="E4272" s="1" t="s">
        <v>109</v>
      </c>
      <c r="F4272" s="1" t="s">
        <v>11</v>
      </c>
      <c r="G4272" s="1" t="str">
        <f>IFERROR(__xludf.DUMMYFUNCTION("GOOGLETRANSLATE(D4272,""fr"",""en"")"),"#VALUE!")</f>
        <v>#VALUE!</v>
      </c>
    </row>
    <row r="4273" ht="15.75" customHeight="1">
      <c r="A4273" s="1" t="s">
        <v>9954</v>
      </c>
      <c r="B4273" s="1">
        <v>2.0</v>
      </c>
      <c r="C4273" s="1" t="s">
        <v>9955</v>
      </c>
      <c r="D4273" s="1" t="s">
        <v>9956</v>
      </c>
      <c r="E4273" s="1" t="s">
        <v>52</v>
      </c>
      <c r="F4273" s="1" t="s">
        <v>11</v>
      </c>
      <c r="G4273" s="1" t="str">
        <f>IFERROR(__xludf.DUMMYFUNCTION("GOOGLETRANSLATE(D4273,""fr"",""en"")"),"#VALUE!")</f>
        <v>#VALUE!</v>
      </c>
    </row>
    <row r="4274" ht="15.75" customHeight="1">
      <c r="A4274" s="1" t="s">
        <v>7022</v>
      </c>
      <c r="B4274" s="1">
        <v>1.0</v>
      </c>
      <c r="C4274" s="1" t="s">
        <v>9957</v>
      </c>
      <c r="D4274" s="1" t="s">
        <v>9958</v>
      </c>
      <c r="E4274" s="1" t="s">
        <v>52</v>
      </c>
      <c r="F4274" s="1" t="s">
        <v>11</v>
      </c>
      <c r="G4274" s="1" t="str">
        <f>IFERROR(__xludf.DUMMYFUNCTION("GOOGLETRANSLATE(D4274,""fr"",""en"")"),"#VALUE!")</f>
        <v>#VALUE!</v>
      </c>
    </row>
    <row r="4275" ht="15.75" customHeight="1">
      <c r="A4275" s="1" t="s">
        <v>9959</v>
      </c>
      <c r="B4275" s="1">
        <v>2.0</v>
      </c>
      <c r="C4275" s="1" t="s">
        <v>9960</v>
      </c>
      <c r="D4275" s="1" t="s">
        <v>9961</v>
      </c>
      <c r="E4275" s="1" t="s">
        <v>109</v>
      </c>
      <c r="F4275" s="1" t="s">
        <v>110</v>
      </c>
      <c r="G4275" s="1" t="str">
        <f>IFERROR(__xludf.DUMMYFUNCTION("GOOGLETRANSLATE(D4275,""fr"",""en"")"),"#VALUE!")</f>
        <v>#VALUE!</v>
      </c>
    </row>
    <row r="4276" ht="15.75" customHeight="1">
      <c r="A4276" s="1" t="s">
        <v>508</v>
      </c>
      <c r="B4276" s="1">
        <v>2.0</v>
      </c>
      <c r="C4276" s="1" t="s">
        <v>9962</v>
      </c>
      <c r="D4276" s="1" t="s">
        <v>9963</v>
      </c>
      <c r="E4276" s="1" t="s">
        <v>10</v>
      </c>
      <c r="F4276" s="1" t="s">
        <v>11</v>
      </c>
      <c r="G4276" s="1" t="str">
        <f>IFERROR(__xludf.DUMMYFUNCTION("GOOGLETRANSLATE(D4276,""fr"",""en"")"),"#VALUE!")</f>
        <v>#VALUE!</v>
      </c>
    </row>
    <row r="4277" ht="15.75" customHeight="1">
      <c r="A4277" s="1" t="s">
        <v>3448</v>
      </c>
      <c r="B4277" s="1">
        <v>4.0</v>
      </c>
      <c r="C4277" s="1" t="s">
        <v>9964</v>
      </c>
      <c r="D4277" s="1" t="s">
        <v>9965</v>
      </c>
      <c r="E4277" s="1" t="s">
        <v>21</v>
      </c>
      <c r="F4277" s="1" t="s">
        <v>11</v>
      </c>
      <c r="G4277" s="1" t="str">
        <f>IFERROR(__xludf.DUMMYFUNCTION("GOOGLETRANSLATE(D4277,""fr"",""en"")"),"#VALUE!")</f>
        <v>#VALUE!</v>
      </c>
    </row>
    <row r="4278" ht="15.75" customHeight="1">
      <c r="A4278" s="1" t="s">
        <v>2929</v>
      </c>
      <c r="B4278" s="1">
        <v>2.0</v>
      </c>
      <c r="C4278" s="1" t="s">
        <v>9966</v>
      </c>
      <c r="D4278" s="1" t="s">
        <v>9967</v>
      </c>
      <c r="E4278" s="1" t="s">
        <v>10</v>
      </c>
      <c r="F4278" s="1" t="s">
        <v>11</v>
      </c>
      <c r="G4278" s="1" t="str">
        <f>IFERROR(__xludf.DUMMYFUNCTION("GOOGLETRANSLATE(D4278,""fr"",""en"")"),"#VALUE!")</f>
        <v>#VALUE!</v>
      </c>
    </row>
    <row r="4279" ht="15.75" customHeight="1">
      <c r="A4279" s="1" t="s">
        <v>1421</v>
      </c>
      <c r="B4279" s="1">
        <v>2.0</v>
      </c>
      <c r="C4279" s="1" t="s">
        <v>9968</v>
      </c>
      <c r="D4279" s="1" t="s">
        <v>9969</v>
      </c>
      <c r="E4279" s="1" t="s">
        <v>10</v>
      </c>
      <c r="F4279" s="1" t="s">
        <v>11</v>
      </c>
      <c r="G4279" s="1" t="str">
        <f>IFERROR(__xludf.DUMMYFUNCTION("GOOGLETRANSLATE(D4279,""fr"",""en"")"),"#VALUE!")</f>
        <v>#VALUE!</v>
      </c>
    </row>
    <row r="4280" ht="15.75" customHeight="1">
      <c r="A4280" s="1" t="s">
        <v>2358</v>
      </c>
      <c r="B4280" s="1">
        <v>4.0</v>
      </c>
      <c r="C4280" s="1" t="s">
        <v>9970</v>
      </c>
      <c r="D4280" s="1" t="s">
        <v>9971</v>
      </c>
      <c r="E4280" s="1" t="s">
        <v>10</v>
      </c>
      <c r="F4280" s="1" t="s">
        <v>11</v>
      </c>
      <c r="G4280" s="1" t="str">
        <f>IFERROR(__xludf.DUMMYFUNCTION("GOOGLETRANSLATE(D4280,""fr"",""en"")"),"#VALUE!")</f>
        <v>#VALUE!</v>
      </c>
    </row>
    <row r="4281" ht="15.75" customHeight="1">
      <c r="A4281" s="1" t="s">
        <v>656</v>
      </c>
      <c r="B4281" s="1">
        <v>1.0</v>
      </c>
      <c r="C4281" s="1" t="s">
        <v>9972</v>
      </c>
      <c r="D4281" s="1" t="s">
        <v>9973</v>
      </c>
      <c r="E4281" s="1" t="s">
        <v>273</v>
      </c>
      <c r="F4281" s="1" t="s">
        <v>11</v>
      </c>
      <c r="G4281" s="1" t="str">
        <f>IFERROR(__xludf.DUMMYFUNCTION("GOOGLETRANSLATE(D4281,""fr"",""en"")"),"Very arbitrary decisions on the responsibility following an accident with a shock to the arierre of my vehicle and that despite photos that have been refused")</f>
        <v>Very arbitrary decisions on the responsibility following an accident with a shock to the arierre of my vehicle and that despite photos that have been refused</v>
      </c>
    </row>
    <row r="4282" ht="15.75" customHeight="1">
      <c r="A4282" s="1" t="s">
        <v>5075</v>
      </c>
      <c r="B4282" s="1">
        <v>1.0</v>
      </c>
      <c r="C4282" s="1" t="s">
        <v>9974</v>
      </c>
      <c r="D4282" s="1" t="s">
        <v>9975</v>
      </c>
      <c r="E4282" s="1" t="s">
        <v>25</v>
      </c>
      <c r="F4282" s="1" t="s">
        <v>11</v>
      </c>
      <c r="G4282" s="1" t="str">
        <f>IFERROR(__xludf.DUMMYFUNCTION("GOOGLETRANSLATE(D4282,""fr"",""en"")"),"#VALUE!")</f>
        <v>#VALUE!</v>
      </c>
    </row>
    <row r="4283" ht="15.75" customHeight="1">
      <c r="A4283" s="1" t="s">
        <v>6145</v>
      </c>
      <c r="B4283" s="1">
        <v>1.0</v>
      </c>
      <c r="C4283" s="1" t="s">
        <v>9976</v>
      </c>
      <c r="D4283" s="1" t="s">
        <v>9977</v>
      </c>
      <c r="E4283" s="1" t="s">
        <v>226</v>
      </c>
      <c r="F4283" s="1" t="s">
        <v>110</v>
      </c>
      <c r="G4283" s="1" t="str">
        <f>IFERROR(__xludf.DUMMYFUNCTION("GOOGLETRANSLATE(D4283,""fr"",""en"")"),"#VALUE!")</f>
        <v>#VALUE!</v>
      </c>
    </row>
    <row r="4284" ht="15.75" customHeight="1">
      <c r="A4284" s="1" t="s">
        <v>8142</v>
      </c>
      <c r="B4284" s="1">
        <v>2.0</v>
      </c>
      <c r="C4284" s="1" t="s">
        <v>9978</v>
      </c>
      <c r="D4284" s="1" t="s">
        <v>9979</v>
      </c>
      <c r="E4284" s="1" t="s">
        <v>29</v>
      </c>
      <c r="F4284" s="1" t="s">
        <v>30</v>
      </c>
      <c r="G4284" s="1" t="str">
        <f>IFERROR(__xludf.DUMMYFUNCTION("GOOGLETRANSLATE(D4284,""fr"",""en"")"),"#VALUE!")</f>
        <v>#VALUE!</v>
      </c>
    </row>
    <row r="4285" ht="15.75" customHeight="1">
      <c r="A4285" s="1" t="s">
        <v>170</v>
      </c>
      <c r="B4285" s="1">
        <v>5.0</v>
      </c>
      <c r="C4285" s="1" t="s">
        <v>9980</v>
      </c>
      <c r="D4285" s="1" t="s">
        <v>9981</v>
      </c>
      <c r="E4285" s="1" t="s">
        <v>21</v>
      </c>
      <c r="F4285" s="1" t="s">
        <v>11</v>
      </c>
      <c r="G4285" s="1" t="str">
        <f>IFERROR(__xludf.DUMMYFUNCTION("GOOGLETRANSLATE(D4285,""fr"",""en"")"),"#VALUE!")</f>
        <v>#VALUE!</v>
      </c>
    </row>
    <row r="4286" ht="15.75" customHeight="1">
      <c r="A4286" s="1" t="s">
        <v>347</v>
      </c>
      <c r="B4286" s="1">
        <v>2.0</v>
      </c>
      <c r="C4286" s="1" t="s">
        <v>9982</v>
      </c>
      <c r="D4286" s="1" t="s">
        <v>9983</v>
      </c>
      <c r="E4286" s="1" t="s">
        <v>21</v>
      </c>
      <c r="F4286" s="1" t="s">
        <v>11</v>
      </c>
      <c r="G4286" s="1" t="str">
        <f>IFERROR(__xludf.DUMMYFUNCTION("GOOGLETRANSLATE(D4286,""fr"",""en"")"),"#VALUE!")</f>
        <v>#VALUE!</v>
      </c>
    </row>
    <row r="4287" ht="15.75" customHeight="1">
      <c r="A4287" s="1" t="s">
        <v>1426</v>
      </c>
      <c r="B4287" s="1">
        <v>4.0</v>
      </c>
      <c r="C4287" s="1" t="s">
        <v>9984</v>
      </c>
      <c r="D4287" s="1" t="s">
        <v>9985</v>
      </c>
      <c r="E4287" s="1" t="s">
        <v>21</v>
      </c>
      <c r="F4287" s="1" t="s">
        <v>11</v>
      </c>
      <c r="G4287" s="1" t="str">
        <f>IFERROR(__xludf.DUMMYFUNCTION("GOOGLETRANSLATE(D4287,""fr"",""en"")"),"#VALUE!")</f>
        <v>#VALUE!</v>
      </c>
    </row>
    <row r="4288" ht="15.75" customHeight="1">
      <c r="A4288" s="1" t="s">
        <v>866</v>
      </c>
      <c r="B4288" s="1">
        <v>3.0</v>
      </c>
      <c r="C4288" s="1" t="s">
        <v>9986</v>
      </c>
      <c r="D4288" s="1" t="s">
        <v>9987</v>
      </c>
      <c r="E4288" s="1" t="s">
        <v>10</v>
      </c>
      <c r="F4288" s="1" t="s">
        <v>11</v>
      </c>
      <c r="G4288" s="1" t="str">
        <f>IFERROR(__xludf.DUMMYFUNCTION("GOOGLETRANSLATE(D4288,""fr"",""en"")"),"#VALUE!")</f>
        <v>#VALUE!</v>
      </c>
    </row>
    <row r="4289" ht="15.75" customHeight="1">
      <c r="A4289" s="1" t="s">
        <v>643</v>
      </c>
      <c r="B4289" s="1">
        <v>1.0</v>
      </c>
      <c r="C4289" s="1" t="s">
        <v>9988</v>
      </c>
      <c r="D4289" s="1" t="s">
        <v>9989</v>
      </c>
      <c r="E4289" s="1" t="s">
        <v>109</v>
      </c>
      <c r="F4289" s="1" t="s">
        <v>11</v>
      </c>
      <c r="G4289" s="1" t="str">
        <f>IFERROR(__xludf.DUMMYFUNCTION("GOOGLETRANSLATE(D4289,""fr"",""en"")"),"#VALUE!")</f>
        <v>#VALUE!</v>
      </c>
    </row>
    <row r="4290" ht="15.75" customHeight="1">
      <c r="A4290" s="1" t="s">
        <v>882</v>
      </c>
      <c r="B4290" s="1">
        <v>1.0</v>
      </c>
      <c r="C4290" s="1" t="s">
        <v>9990</v>
      </c>
      <c r="D4290" s="1" t="s">
        <v>9991</v>
      </c>
      <c r="E4290" s="1" t="s">
        <v>230</v>
      </c>
      <c r="F4290" s="1" t="s">
        <v>48</v>
      </c>
      <c r="G4290" s="1" t="str">
        <f>IFERROR(__xludf.DUMMYFUNCTION("GOOGLETRANSLATE(D4290,""fr"",""en"")"),"#VALUE!")</f>
        <v>#VALUE!</v>
      </c>
    </row>
    <row r="4291" ht="15.75" customHeight="1">
      <c r="A4291" s="1" t="s">
        <v>9992</v>
      </c>
      <c r="B4291" s="1">
        <v>5.0</v>
      </c>
      <c r="C4291" s="1" t="s">
        <v>9993</v>
      </c>
      <c r="D4291" s="1" t="s">
        <v>9994</v>
      </c>
      <c r="E4291" s="1" t="s">
        <v>230</v>
      </c>
      <c r="F4291" s="1" t="s">
        <v>84</v>
      </c>
      <c r="G4291" s="1" t="str">
        <f>IFERROR(__xludf.DUMMYFUNCTION("GOOGLETRANSLATE(D4291,""fr"",""en"")"),"#VALUE!")</f>
        <v>#VALUE!</v>
      </c>
    </row>
    <row r="4292" ht="15.75" customHeight="1">
      <c r="A4292" s="1" t="s">
        <v>667</v>
      </c>
      <c r="B4292" s="1">
        <v>5.0</v>
      </c>
      <c r="C4292" s="1" t="s">
        <v>9995</v>
      </c>
      <c r="D4292" s="1" t="s">
        <v>9996</v>
      </c>
      <c r="E4292" s="1" t="s">
        <v>21</v>
      </c>
      <c r="F4292" s="1" t="s">
        <v>11</v>
      </c>
      <c r="G4292" s="1" t="str">
        <f>IFERROR(__xludf.DUMMYFUNCTION("GOOGLETRANSLATE(D4292,""fr"",""en"")"),"#VALUE!")</f>
        <v>#VALUE!</v>
      </c>
    </row>
    <row r="4293" ht="15.75" customHeight="1">
      <c r="A4293" s="1" t="s">
        <v>8142</v>
      </c>
      <c r="B4293" s="1">
        <v>1.0</v>
      </c>
      <c r="C4293" s="1" t="s">
        <v>9997</v>
      </c>
      <c r="D4293" s="1" t="s">
        <v>9998</v>
      </c>
      <c r="E4293" s="1" t="s">
        <v>226</v>
      </c>
      <c r="F4293" s="1" t="s">
        <v>11</v>
      </c>
      <c r="G4293" s="1" t="str">
        <f>IFERROR(__xludf.DUMMYFUNCTION("GOOGLETRANSLATE(D4293,""fr"",""en"")"),"#VALUE!")</f>
        <v>#VALUE!</v>
      </c>
    </row>
    <row r="4294" ht="15.75" customHeight="1">
      <c r="A4294" s="1" t="s">
        <v>2358</v>
      </c>
      <c r="B4294" s="1">
        <v>5.0</v>
      </c>
      <c r="C4294" s="1" t="s">
        <v>9999</v>
      </c>
      <c r="D4294" s="1" t="s">
        <v>10000</v>
      </c>
      <c r="E4294" s="1" t="s">
        <v>21</v>
      </c>
      <c r="F4294" s="1" t="s">
        <v>11</v>
      </c>
      <c r="G4294" s="1" t="str">
        <f>IFERROR(__xludf.DUMMYFUNCTION("GOOGLETRANSLATE(D4294,""fr"",""en"")"),"#VALUE!")</f>
        <v>#VALUE!</v>
      </c>
    </row>
    <row r="4295" ht="15.75" customHeight="1">
      <c r="A4295" s="1" t="s">
        <v>1830</v>
      </c>
      <c r="B4295" s="1">
        <v>3.0</v>
      </c>
      <c r="C4295" s="1" t="s">
        <v>10001</v>
      </c>
      <c r="D4295" s="1" t="s">
        <v>10002</v>
      </c>
      <c r="E4295" s="1" t="s">
        <v>21</v>
      </c>
      <c r="F4295" s="1" t="s">
        <v>11</v>
      </c>
      <c r="G4295" s="1" t="str">
        <f>IFERROR(__xludf.DUMMYFUNCTION("GOOGLETRANSLATE(D4295,""fr"",""en"")"),"#VALUE!")</f>
        <v>#VALUE!</v>
      </c>
    </row>
    <row r="4296" ht="15.75" customHeight="1">
      <c r="A4296" s="1" t="s">
        <v>833</v>
      </c>
      <c r="B4296" s="1">
        <v>2.0</v>
      </c>
      <c r="C4296" s="1" t="s">
        <v>10003</v>
      </c>
      <c r="D4296" s="1" t="s">
        <v>10004</v>
      </c>
      <c r="E4296" s="1" t="s">
        <v>254</v>
      </c>
      <c r="F4296" s="1" t="s">
        <v>66</v>
      </c>
      <c r="G4296" s="1" t="str">
        <f>IFERROR(__xludf.DUMMYFUNCTION("GOOGLETRANSLATE(D4296,""fr"",""en"")"),"#VALUE!")</f>
        <v>#VALUE!</v>
      </c>
    </row>
    <row r="4297" ht="15.75" customHeight="1">
      <c r="A4297" s="1" t="s">
        <v>6579</v>
      </c>
      <c r="B4297" s="1">
        <v>1.0</v>
      </c>
      <c r="C4297" s="1" t="s">
        <v>10005</v>
      </c>
      <c r="D4297" s="1" t="s">
        <v>10006</v>
      </c>
      <c r="E4297" s="1" t="s">
        <v>296</v>
      </c>
      <c r="F4297" s="1" t="s">
        <v>11</v>
      </c>
      <c r="G4297" s="1" t="str">
        <f>IFERROR(__xludf.DUMMYFUNCTION("GOOGLETRANSLATE(D4297,""fr"",""en"")"),"#VALUE!")</f>
        <v>#VALUE!</v>
      </c>
    </row>
    <row r="4298" ht="15.75" customHeight="1">
      <c r="A4298" s="1" t="s">
        <v>10007</v>
      </c>
      <c r="B4298" s="1">
        <v>1.0</v>
      </c>
      <c r="C4298" s="1" t="s">
        <v>10008</v>
      </c>
      <c r="D4298" s="1" t="s">
        <v>10009</v>
      </c>
      <c r="E4298" s="1" t="s">
        <v>52</v>
      </c>
      <c r="F4298" s="1" t="s">
        <v>11</v>
      </c>
      <c r="G4298" s="1" t="str">
        <f>IFERROR(__xludf.DUMMYFUNCTION("GOOGLETRANSLATE(D4298,""fr"",""en"")"),"#VALUE!")</f>
        <v>#VALUE!</v>
      </c>
    </row>
    <row r="4299" ht="15.75" customHeight="1">
      <c r="A4299" s="1" t="s">
        <v>1393</v>
      </c>
      <c r="B4299" s="1">
        <v>2.0</v>
      </c>
      <c r="C4299" s="1" t="s">
        <v>10010</v>
      </c>
      <c r="D4299" s="1" t="s">
        <v>10011</v>
      </c>
      <c r="E4299" s="1" t="s">
        <v>25</v>
      </c>
      <c r="F4299" s="1" t="s">
        <v>11</v>
      </c>
      <c r="G4299" s="1" t="str">
        <f>IFERROR(__xludf.DUMMYFUNCTION("GOOGLETRANSLATE(D4299,""fr"",""en"")"),"#VALUE!")</f>
        <v>#VALUE!</v>
      </c>
    </row>
    <row r="4300" ht="15.75" customHeight="1">
      <c r="A4300" s="1" t="s">
        <v>2961</v>
      </c>
      <c r="B4300" s="1">
        <v>4.0</v>
      </c>
      <c r="C4300" s="1" t="s">
        <v>10012</v>
      </c>
      <c r="D4300" s="1" t="s">
        <v>10013</v>
      </c>
      <c r="E4300" s="1" t="s">
        <v>273</v>
      </c>
      <c r="F4300" s="1" t="s">
        <v>11</v>
      </c>
      <c r="G4300" s="1" t="str">
        <f>IFERROR(__xludf.DUMMYFUNCTION("GOOGLETRANSLATE(D4300,""fr"",""en"")"),"#VALUE!")</f>
        <v>#VALUE!</v>
      </c>
    </row>
    <row r="4301" ht="15.75" customHeight="1">
      <c r="A4301" s="1" t="s">
        <v>2097</v>
      </c>
      <c r="B4301" s="1">
        <v>4.0</v>
      </c>
      <c r="C4301" s="1" t="s">
        <v>10014</v>
      </c>
      <c r="D4301" s="1" t="s">
        <v>10015</v>
      </c>
      <c r="E4301" s="1" t="s">
        <v>10</v>
      </c>
      <c r="F4301" s="1" t="s">
        <v>11</v>
      </c>
      <c r="G4301" s="1" t="str">
        <f>IFERROR(__xludf.DUMMYFUNCTION("GOOGLETRANSLATE(D4301,""fr"",""en"")"),"#VALUE!")</f>
        <v>#VALUE!</v>
      </c>
    </row>
    <row r="4302" ht="15.75" customHeight="1">
      <c r="A4302" s="1" t="s">
        <v>738</v>
      </c>
      <c r="B4302" s="1">
        <v>3.0</v>
      </c>
      <c r="C4302" s="1" t="s">
        <v>10016</v>
      </c>
      <c r="D4302" s="1" t="s">
        <v>10017</v>
      </c>
      <c r="E4302" s="1" t="s">
        <v>10</v>
      </c>
      <c r="F4302" s="1" t="s">
        <v>11</v>
      </c>
      <c r="G4302" s="1" t="str">
        <f>IFERROR(__xludf.DUMMYFUNCTION("GOOGLETRANSLATE(D4302,""fr"",""en"")"),"#VALUE!")</f>
        <v>#VALUE!</v>
      </c>
    </row>
    <row r="4303" ht="15.75" customHeight="1">
      <c r="A4303" s="1" t="s">
        <v>3330</v>
      </c>
      <c r="B4303" s="1">
        <v>4.0</v>
      </c>
      <c r="C4303" s="1" t="s">
        <v>10018</v>
      </c>
      <c r="D4303" s="1" t="s">
        <v>10019</v>
      </c>
      <c r="E4303" s="1" t="s">
        <v>21</v>
      </c>
      <c r="F4303" s="1" t="s">
        <v>11</v>
      </c>
      <c r="G4303" s="1" t="str">
        <f>IFERROR(__xludf.DUMMYFUNCTION("GOOGLETRANSLATE(D4303,""fr"",""en"")"),"#VALUE!")</f>
        <v>#VALUE!</v>
      </c>
    </row>
    <row r="4304" ht="15.75" customHeight="1">
      <c r="A4304" s="1" t="s">
        <v>10020</v>
      </c>
      <c r="B4304" s="1">
        <v>3.0</v>
      </c>
      <c r="C4304" s="1" t="s">
        <v>10021</v>
      </c>
      <c r="D4304" s="1" t="s">
        <v>10022</v>
      </c>
      <c r="E4304" s="1" t="s">
        <v>614</v>
      </c>
      <c r="F4304" s="1" t="s">
        <v>30</v>
      </c>
      <c r="G4304" s="1" t="str">
        <f>IFERROR(__xludf.DUMMYFUNCTION("GOOGLETRANSLATE(D4304,""fr"",""en"")"),"#VALUE!")</f>
        <v>#VALUE!</v>
      </c>
    </row>
    <row r="4305" ht="15.75" customHeight="1">
      <c r="A4305" s="1" t="s">
        <v>1327</v>
      </c>
      <c r="B4305" s="1">
        <v>5.0</v>
      </c>
      <c r="C4305" s="1" t="s">
        <v>10023</v>
      </c>
      <c r="D4305" s="1" t="s">
        <v>10024</v>
      </c>
      <c r="E4305" s="1" t="s">
        <v>176</v>
      </c>
      <c r="F4305" s="1" t="s">
        <v>66</v>
      </c>
      <c r="G4305" s="1" t="str">
        <f>IFERROR(__xludf.DUMMYFUNCTION("GOOGLETRANSLATE(D4305,""fr"",""en"")"),"#VALUE!")</f>
        <v>#VALUE!</v>
      </c>
    </row>
    <row r="4306" ht="15.75" customHeight="1">
      <c r="A4306" s="1" t="s">
        <v>9027</v>
      </c>
      <c r="B4306" s="1">
        <v>3.0</v>
      </c>
      <c r="C4306" s="1" t="s">
        <v>10025</v>
      </c>
      <c r="D4306" s="1" t="s">
        <v>10026</v>
      </c>
      <c r="E4306" s="1" t="s">
        <v>10</v>
      </c>
      <c r="F4306" s="1" t="s">
        <v>11</v>
      </c>
      <c r="G4306" s="1" t="str">
        <f>IFERROR(__xludf.DUMMYFUNCTION("GOOGLETRANSLATE(D4306,""fr"",""en"")"),"#VALUE!")</f>
        <v>#VALUE!</v>
      </c>
    </row>
    <row r="4307" ht="15.75" customHeight="1">
      <c r="A4307" s="1" t="s">
        <v>7940</v>
      </c>
      <c r="B4307" s="1">
        <v>2.0</v>
      </c>
      <c r="C4307" s="1" t="s">
        <v>10027</v>
      </c>
      <c r="D4307" s="1" t="s">
        <v>10028</v>
      </c>
      <c r="E4307" s="1" t="s">
        <v>292</v>
      </c>
      <c r="F4307" s="1" t="s">
        <v>11</v>
      </c>
      <c r="G4307" s="1" t="str">
        <f>IFERROR(__xludf.DUMMYFUNCTION("GOOGLETRANSLATE(D4307,""fr"",""en"")"),"#VALUE!")</f>
        <v>#VALUE!</v>
      </c>
    </row>
    <row r="4308" ht="15.75" customHeight="1">
      <c r="A4308" s="1" t="s">
        <v>10029</v>
      </c>
      <c r="B4308" s="1">
        <v>2.0</v>
      </c>
      <c r="C4308" s="1" t="s">
        <v>10030</v>
      </c>
      <c r="D4308" s="1" t="s">
        <v>10031</v>
      </c>
      <c r="E4308" s="1" t="s">
        <v>125</v>
      </c>
      <c r="F4308" s="1" t="s">
        <v>66</v>
      </c>
      <c r="G4308" s="1" t="str">
        <f>IFERROR(__xludf.DUMMYFUNCTION("GOOGLETRANSLATE(D4308,""fr"",""en"")"),"#VALUE!")</f>
        <v>#VALUE!</v>
      </c>
    </row>
    <row r="4309" ht="15.75" customHeight="1">
      <c r="A4309" s="1" t="s">
        <v>2117</v>
      </c>
      <c r="B4309" s="1">
        <v>5.0</v>
      </c>
      <c r="C4309" s="1" t="s">
        <v>10032</v>
      </c>
      <c r="D4309" s="1" t="s">
        <v>10033</v>
      </c>
      <c r="E4309" s="1" t="s">
        <v>21</v>
      </c>
      <c r="F4309" s="1" t="s">
        <v>11</v>
      </c>
      <c r="G4309" s="1" t="str">
        <f>IFERROR(__xludf.DUMMYFUNCTION("GOOGLETRANSLATE(D4309,""fr"",""en"")"),"#VALUE!")</f>
        <v>#VALUE!</v>
      </c>
    </row>
    <row r="4310" ht="15.75" customHeight="1">
      <c r="A4310" s="1" t="s">
        <v>10034</v>
      </c>
      <c r="B4310" s="1">
        <v>1.0</v>
      </c>
      <c r="C4310" s="1" t="s">
        <v>10035</v>
      </c>
      <c r="D4310" s="1" t="s">
        <v>10036</v>
      </c>
      <c r="E4310" s="1" t="s">
        <v>250</v>
      </c>
      <c r="F4310" s="1" t="s">
        <v>30</v>
      </c>
      <c r="G4310" s="1" t="str">
        <f>IFERROR(__xludf.DUMMYFUNCTION("GOOGLETRANSLATE(D4310,""fr"",""en"")"),"#VALUE!")</f>
        <v>#VALUE!</v>
      </c>
    </row>
    <row r="4311" ht="15.75" customHeight="1">
      <c r="A4311" s="1" t="s">
        <v>1152</v>
      </c>
      <c r="B4311" s="1">
        <v>3.0</v>
      </c>
      <c r="C4311" s="1" t="s">
        <v>10037</v>
      </c>
      <c r="D4311" s="1" t="s">
        <v>10038</v>
      </c>
      <c r="E4311" s="1" t="s">
        <v>1192</v>
      </c>
      <c r="F4311" s="1" t="s">
        <v>110</v>
      </c>
      <c r="G4311" s="1" t="str">
        <f>IFERROR(__xludf.DUMMYFUNCTION("GOOGLETRANSLATE(D4311,""fr"",""en"")"),"#VALUE!")</f>
        <v>#VALUE!</v>
      </c>
    </row>
    <row r="4312" ht="15.75" customHeight="1">
      <c r="A4312" s="1" t="s">
        <v>77</v>
      </c>
      <c r="B4312" s="1">
        <v>1.0</v>
      </c>
      <c r="C4312" s="1" t="s">
        <v>10039</v>
      </c>
      <c r="D4312" s="1" t="s">
        <v>10040</v>
      </c>
      <c r="E4312" s="1" t="s">
        <v>34</v>
      </c>
      <c r="F4312" s="1" t="s">
        <v>30</v>
      </c>
      <c r="G4312" s="1" t="str">
        <f>IFERROR(__xludf.DUMMYFUNCTION("GOOGLETRANSLATE(D4312,""fr"",""en"")"),"#VALUE!")</f>
        <v>#VALUE!</v>
      </c>
    </row>
    <row r="4313" ht="15.75" customHeight="1">
      <c r="A4313" s="1" t="s">
        <v>724</v>
      </c>
      <c r="B4313" s="1">
        <v>4.0</v>
      </c>
      <c r="C4313" s="1" t="s">
        <v>10041</v>
      </c>
      <c r="D4313" s="1" t="s">
        <v>10042</v>
      </c>
      <c r="E4313" s="1" t="s">
        <v>21</v>
      </c>
      <c r="F4313" s="1" t="s">
        <v>11</v>
      </c>
      <c r="G4313" s="1" t="str">
        <f>IFERROR(__xludf.DUMMYFUNCTION("GOOGLETRANSLATE(D4313,""fr"",""en"")"),"#VALUE!")</f>
        <v>#VALUE!</v>
      </c>
    </row>
    <row r="4314" ht="15.75" customHeight="1">
      <c r="A4314" s="1" t="s">
        <v>338</v>
      </c>
      <c r="B4314" s="1">
        <v>4.0</v>
      </c>
      <c r="C4314" s="1" t="s">
        <v>10043</v>
      </c>
      <c r="D4314" s="1" t="s">
        <v>10044</v>
      </c>
      <c r="E4314" s="1" t="s">
        <v>21</v>
      </c>
      <c r="F4314" s="1" t="s">
        <v>11</v>
      </c>
      <c r="G4314" s="1" t="str">
        <f>IFERROR(__xludf.DUMMYFUNCTION("GOOGLETRANSLATE(D4314,""fr"",""en"")"),"#VALUE!")</f>
        <v>#VALUE!</v>
      </c>
    </row>
    <row r="4315" ht="15.75" customHeight="1">
      <c r="A4315" s="1" t="s">
        <v>7200</v>
      </c>
      <c r="B4315" s="1">
        <v>1.0</v>
      </c>
      <c r="C4315" s="1" t="s">
        <v>10045</v>
      </c>
      <c r="D4315" s="1" t="s">
        <v>10046</v>
      </c>
      <c r="E4315" s="1" t="s">
        <v>373</v>
      </c>
      <c r="F4315" s="1" t="s">
        <v>118</v>
      </c>
      <c r="G4315" s="1" t="str">
        <f>IFERROR(__xludf.DUMMYFUNCTION("GOOGLETRANSLATE(D4315,""fr"",""en"")"),"#VALUE!")</f>
        <v>#VALUE!</v>
      </c>
    </row>
    <row r="4316" ht="15.75" customHeight="1">
      <c r="A4316" s="1" t="s">
        <v>707</v>
      </c>
      <c r="B4316" s="1">
        <v>4.0</v>
      </c>
      <c r="C4316" s="1" t="s">
        <v>10047</v>
      </c>
      <c r="D4316" s="1" t="s">
        <v>10048</v>
      </c>
      <c r="E4316" s="1" t="s">
        <v>10</v>
      </c>
      <c r="F4316" s="1" t="s">
        <v>11</v>
      </c>
      <c r="G4316" s="1" t="str">
        <f>IFERROR(__xludf.DUMMYFUNCTION("GOOGLETRANSLATE(D4316,""fr"",""en"")"),"#VALUE!")</f>
        <v>#VALUE!</v>
      </c>
    </row>
    <row r="4317" ht="15.75" customHeight="1">
      <c r="A4317" s="1" t="s">
        <v>2138</v>
      </c>
      <c r="B4317" s="1">
        <v>1.0</v>
      </c>
      <c r="C4317" s="1" t="s">
        <v>10049</v>
      </c>
      <c r="D4317" s="1" t="s">
        <v>10050</v>
      </c>
      <c r="E4317" s="1" t="s">
        <v>575</v>
      </c>
      <c r="F4317" s="1" t="s">
        <v>48</v>
      </c>
      <c r="G4317" s="1" t="str">
        <f>IFERROR(__xludf.DUMMYFUNCTION("GOOGLETRANSLATE(D4317,""fr"",""en"")"),"#VALUE!")</f>
        <v>#VALUE!</v>
      </c>
    </row>
    <row r="4318" ht="15.75" customHeight="1">
      <c r="A4318" s="1" t="s">
        <v>710</v>
      </c>
      <c r="B4318" s="1">
        <v>3.0</v>
      </c>
      <c r="C4318" s="1" t="s">
        <v>10051</v>
      </c>
      <c r="D4318" s="1" t="s">
        <v>10052</v>
      </c>
      <c r="E4318" s="1" t="s">
        <v>169</v>
      </c>
      <c r="F4318" s="1" t="s">
        <v>11</v>
      </c>
      <c r="G4318" s="1" t="str">
        <f>IFERROR(__xludf.DUMMYFUNCTION("GOOGLETRANSLATE(D4318,""fr"",""en"")"),"#VALUE!")</f>
        <v>#VALUE!</v>
      </c>
    </row>
    <row r="4319" ht="15.75" customHeight="1">
      <c r="A4319" s="1" t="s">
        <v>629</v>
      </c>
      <c r="B4319" s="1">
        <v>4.0</v>
      </c>
      <c r="C4319" s="1" t="s">
        <v>10053</v>
      </c>
      <c r="D4319" s="1" t="s">
        <v>10054</v>
      </c>
      <c r="E4319" s="1" t="s">
        <v>109</v>
      </c>
      <c r="F4319" s="1" t="s">
        <v>110</v>
      </c>
      <c r="G4319" s="1" t="str">
        <f>IFERROR(__xludf.DUMMYFUNCTION("GOOGLETRANSLATE(D4319,""fr"",""en"")"),"#VALUE!")</f>
        <v>#VALUE!</v>
      </c>
    </row>
    <row r="4320" ht="15.75" customHeight="1">
      <c r="A4320" s="1" t="s">
        <v>2325</v>
      </c>
      <c r="B4320" s="1">
        <v>4.0</v>
      </c>
      <c r="C4320" s="1" t="s">
        <v>10055</v>
      </c>
      <c r="D4320" s="1" t="s">
        <v>10056</v>
      </c>
      <c r="E4320" s="1" t="s">
        <v>10</v>
      </c>
      <c r="F4320" s="1" t="s">
        <v>11</v>
      </c>
      <c r="G4320" s="1" t="str">
        <f>IFERROR(__xludf.DUMMYFUNCTION("GOOGLETRANSLATE(D4320,""fr"",""en"")"),"#VALUE!")</f>
        <v>#VALUE!</v>
      </c>
    </row>
    <row r="4321" ht="15.75" customHeight="1">
      <c r="A4321" s="1" t="s">
        <v>173</v>
      </c>
      <c r="B4321" s="1">
        <v>5.0</v>
      </c>
      <c r="C4321" s="1" t="s">
        <v>10057</v>
      </c>
      <c r="D4321" s="1" t="s">
        <v>10058</v>
      </c>
      <c r="E4321" s="1" t="s">
        <v>10</v>
      </c>
      <c r="F4321" s="1" t="s">
        <v>11</v>
      </c>
      <c r="G4321" s="1" t="str">
        <f>IFERROR(__xludf.DUMMYFUNCTION("GOOGLETRANSLATE(D4321,""fr"",""en"")"),"#VALUE!")</f>
        <v>#VALUE!</v>
      </c>
    </row>
    <row r="4322" ht="15.75" customHeight="1">
      <c r="A4322" s="1" t="s">
        <v>1293</v>
      </c>
      <c r="B4322" s="1">
        <v>2.0</v>
      </c>
      <c r="C4322" s="1" t="s">
        <v>10059</v>
      </c>
      <c r="D4322" s="1" t="s">
        <v>10060</v>
      </c>
      <c r="E4322" s="1" t="s">
        <v>296</v>
      </c>
      <c r="F4322" s="1" t="s">
        <v>11</v>
      </c>
      <c r="G4322" s="1" t="str">
        <f>IFERROR(__xludf.DUMMYFUNCTION("GOOGLETRANSLATE(D4322,""fr"",""en"")"),"#VALUE!")</f>
        <v>#VALUE!</v>
      </c>
    </row>
    <row r="4323" ht="15.75" customHeight="1">
      <c r="A4323" s="1" t="s">
        <v>7524</v>
      </c>
      <c r="B4323" s="1">
        <v>1.0</v>
      </c>
      <c r="C4323" s="1" t="s">
        <v>10061</v>
      </c>
      <c r="D4323" s="1" t="s">
        <v>10062</v>
      </c>
      <c r="E4323" s="1" t="s">
        <v>296</v>
      </c>
      <c r="F4323" s="1" t="s">
        <v>66</v>
      </c>
      <c r="G4323" s="1" t="str">
        <f>IFERROR(__xludf.DUMMYFUNCTION("GOOGLETRANSLATE(D4323,""fr"",""en"")"),"#VALUE!")</f>
        <v>#VALUE!</v>
      </c>
    </row>
    <row r="4324" ht="15.75" customHeight="1">
      <c r="A4324" s="1" t="s">
        <v>1248</v>
      </c>
      <c r="B4324" s="1">
        <v>4.0</v>
      </c>
      <c r="C4324" s="1" t="s">
        <v>10063</v>
      </c>
      <c r="D4324" s="1" t="s">
        <v>10064</v>
      </c>
      <c r="E4324" s="1" t="s">
        <v>10</v>
      </c>
      <c r="F4324" s="1" t="s">
        <v>11</v>
      </c>
      <c r="G4324" s="1" t="str">
        <f>IFERROR(__xludf.DUMMYFUNCTION("GOOGLETRANSLATE(D4324,""fr"",""en"")"),"#VALUE!")</f>
        <v>#VALUE!</v>
      </c>
    </row>
    <row r="4325" ht="15.75" customHeight="1">
      <c r="A4325" s="1" t="s">
        <v>439</v>
      </c>
      <c r="B4325" s="1">
        <v>4.0</v>
      </c>
      <c r="C4325" s="1" t="s">
        <v>10065</v>
      </c>
      <c r="D4325" s="1" t="s">
        <v>10066</v>
      </c>
      <c r="E4325" s="1" t="s">
        <v>21</v>
      </c>
      <c r="F4325" s="1" t="s">
        <v>11</v>
      </c>
      <c r="G4325" s="1" t="str">
        <f>IFERROR(__xludf.DUMMYFUNCTION("GOOGLETRANSLATE(D4325,""fr"",""en"")"),"#VALUE!")</f>
        <v>#VALUE!</v>
      </c>
    </row>
    <row r="4326" ht="15.75" customHeight="1">
      <c r="A4326" s="1" t="s">
        <v>187</v>
      </c>
      <c r="B4326" s="1">
        <v>3.0</v>
      </c>
      <c r="C4326" s="1" t="s">
        <v>10067</v>
      </c>
      <c r="D4326" s="1" t="s">
        <v>10068</v>
      </c>
      <c r="E4326" s="1" t="s">
        <v>21</v>
      </c>
      <c r="F4326" s="1" t="s">
        <v>11</v>
      </c>
      <c r="G4326" s="1" t="str">
        <f>IFERROR(__xludf.DUMMYFUNCTION("GOOGLETRANSLATE(D4326,""fr"",""en"")"),"#VALUE!")</f>
        <v>#VALUE!</v>
      </c>
    </row>
    <row r="4327" ht="15.75" customHeight="1">
      <c r="A4327" s="1" t="s">
        <v>2109</v>
      </c>
      <c r="B4327" s="1">
        <v>1.0</v>
      </c>
      <c r="C4327" s="1" t="s">
        <v>10069</v>
      </c>
      <c r="D4327" s="1" t="s">
        <v>10070</v>
      </c>
      <c r="E4327" s="1" t="s">
        <v>226</v>
      </c>
      <c r="F4327" s="1" t="s">
        <v>11</v>
      </c>
      <c r="G4327" s="1" t="str">
        <f>IFERROR(__xludf.DUMMYFUNCTION("GOOGLETRANSLATE(D4327,""fr"",""en"")"),"#VALUE!")</f>
        <v>#VALUE!</v>
      </c>
    </row>
    <row r="4328" ht="15.75" customHeight="1">
      <c r="A4328" s="1" t="s">
        <v>10071</v>
      </c>
      <c r="B4328" s="1">
        <v>2.0</v>
      </c>
      <c r="C4328" s="1" t="s">
        <v>10072</v>
      </c>
      <c r="D4328" s="1" t="s">
        <v>10073</v>
      </c>
      <c r="E4328" s="1" t="s">
        <v>21</v>
      </c>
      <c r="F4328" s="1" t="s">
        <v>11</v>
      </c>
      <c r="G4328" s="1" t="str">
        <f>IFERROR(__xludf.DUMMYFUNCTION("GOOGLETRANSLATE(D4328,""fr"",""en"")"),"#VALUE!")</f>
        <v>#VALUE!</v>
      </c>
    </row>
    <row r="4329" ht="15.75" customHeight="1">
      <c r="A4329" s="1" t="s">
        <v>2801</v>
      </c>
      <c r="B4329" s="1">
        <v>1.0</v>
      </c>
      <c r="C4329" s="1" t="s">
        <v>10074</v>
      </c>
      <c r="D4329" s="1" t="s">
        <v>10075</v>
      </c>
      <c r="E4329" s="1" t="s">
        <v>52</v>
      </c>
      <c r="F4329" s="1" t="s">
        <v>11</v>
      </c>
      <c r="G4329" s="1" t="str">
        <f>IFERROR(__xludf.DUMMYFUNCTION("GOOGLETRANSLATE(D4329,""fr"",""en"")"),"#VALUE!")</f>
        <v>#VALUE!</v>
      </c>
    </row>
    <row r="4330" ht="15.75" customHeight="1">
      <c r="A4330" s="1" t="s">
        <v>1121</v>
      </c>
      <c r="B4330" s="1">
        <v>2.0</v>
      </c>
      <c r="C4330" s="1" t="s">
        <v>10076</v>
      </c>
      <c r="D4330" s="1" t="s">
        <v>10077</v>
      </c>
      <c r="E4330" s="1" t="s">
        <v>29</v>
      </c>
      <c r="F4330" s="1" t="s">
        <v>30</v>
      </c>
      <c r="G4330" s="1" t="str">
        <f>IFERROR(__xludf.DUMMYFUNCTION("GOOGLETRANSLATE(D4330,""fr"",""en"")"),"#VALUE!")</f>
        <v>#VALUE!</v>
      </c>
    </row>
    <row r="4331" ht="15.75" customHeight="1">
      <c r="A4331" s="1" t="s">
        <v>227</v>
      </c>
      <c r="B4331" s="1">
        <v>5.0</v>
      </c>
      <c r="C4331" s="1" t="s">
        <v>10078</v>
      </c>
      <c r="D4331" s="1" t="s">
        <v>10079</v>
      </c>
      <c r="E4331" s="1" t="s">
        <v>29</v>
      </c>
      <c r="F4331" s="1" t="s">
        <v>30</v>
      </c>
      <c r="G4331" s="1" t="str">
        <f>IFERROR(__xludf.DUMMYFUNCTION("GOOGLETRANSLATE(D4331,""fr"",""en"")"),"#VALUE!")</f>
        <v>#VALUE!</v>
      </c>
    </row>
    <row r="4332" ht="15.75" customHeight="1">
      <c r="A4332" s="1" t="s">
        <v>1026</v>
      </c>
      <c r="B4332" s="1">
        <v>1.0</v>
      </c>
      <c r="C4332" s="1" t="s">
        <v>10080</v>
      </c>
      <c r="D4332" s="1" t="s">
        <v>10081</v>
      </c>
      <c r="E4332" s="1" t="s">
        <v>196</v>
      </c>
      <c r="F4332" s="1" t="s">
        <v>118</v>
      </c>
      <c r="G4332" s="1" t="str">
        <f>IFERROR(__xludf.DUMMYFUNCTION("GOOGLETRANSLATE(D4332,""fr"",""en"")"),"#VALUE!")</f>
        <v>#VALUE!</v>
      </c>
    </row>
    <row r="4333" ht="15.75" customHeight="1">
      <c r="A4333" s="1" t="s">
        <v>10082</v>
      </c>
      <c r="B4333" s="1">
        <v>1.0</v>
      </c>
      <c r="C4333" s="1" t="s">
        <v>10083</v>
      </c>
      <c r="D4333" s="1" t="s">
        <v>10084</v>
      </c>
      <c r="E4333" s="1" t="s">
        <v>25</v>
      </c>
      <c r="F4333" s="1" t="s">
        <v>11</v>
      </c>
      <c r="G4333" s="1" t="str">
        <f>IFERROR(__xludf.DUMMYFUNCTION("GOOGLETRANSLATE(D4333,""fr"",""en"")"),"#VALUE!")</f>
        <v>#VALUE!</v>
      </c>
    </row>
    <row r="4334" ht="15.75" customHeight="1">
      <c r="A4334" s="1" t="s">
        <v>374</v>
      </c>
      <c r="B4334" s="1">
        <v>5.0</v>
      </c>
      <c r="C4334" s="1" t="s">
        <v>10085</v>
      </c>
      <c r="D4334" s="1" t="s">
        <v>10086</v>
      </c>
      <c r="E4334" s="1" t="s">
        <v>10</v>
      </c>
      <c r="F4334" s="1" t="s">
        <v>11</v>
      </c>
      <c r="G4334" s="1" t="str">
        <f>IFERROR(__xludf.DUMMYFUNCTION("GOOGLETRANSLATE(D4334,""fr"",""en"")"),"#VALUE!")</f>
        <v>#VALUE!</v>
      </c>
    </row>
    <row r="4335" ht="15.75" customHeight="1">
      <c r="A4335" s="1" t="s">
        <v>1245</v>
      </c>
      <c r="B4335" s="1">
        <v>1.0</v>
      </c>
      <c r="C4335" s="1" t="s">
        <v>10087</v>
      </c>
      <c r="D4335" s="1" t="s">
        <v>10088</v>
      </c>
      <c r="E4335" s="1" t="s">
        <v>423</v>
      </c>
      <c r="F4335" s="1" t="s">
        <v>30</v>
      </c>
      <c r="G4335" s="1" t="str">
        <f>IFERROR(__xludf.DUMMYFUNCTION("GOOGLETRANSLATE(D4335,""fr"",""en"")"),"#VALUE!")</f>
        <v>#VALUE!</v>
      </c>
    </row>
    <row r="4336" ht="15.75" customHeight="1">
      <c r="A4336" s="1" t="s">
        <v>2599</v>
      </c>
      <c r="B4336" s="1">
        <v>1.0</v>
      </c>
      <c r="C4336" s="1" t="s">
        <v>10089</v>
      </c>
      <c r="D4336" s="1" t="s">
        <v>10090</v>
      </c>
      <c r="E4336" s="1" t="s">
        <v>109</v>
      </c>
      <c r="F4336" s="1" t="s">
        <v>110</v>
      </c>
      <c r="G4336" s="1" t="str">
        <f>IFERROR(__xludf.DUMMYFUNCTION("GOOGLETRANSLATE(D4336,""fr"",""en"")"),"#VALUE!")</f>
        <v>#VALUE!</v>
      </c>
    </row>
    <row r="4337" ht="15.75" customHeight="1">
      <c r="A4337" s="1" t="s">
        <v>579</v>
      </c>
      <c r="B4337" s="1">
        <v>5.0</v>
      </c>
      <c r="C4337" s="1" t="s">
        <v>10091</v>
      </c>
      <c r="D4337" s="1" t="s">
        <v>10092</v>
      </c>
      <c r="E4337" s="1" t="s">
        <v>21</v>
      </c>
      <c r="F4337" s="1" t="s">
        <v>11</v>
      </c>
      <c r="G4337" s="1" t="str">
        <f>IFERROR(__xludf.DUMMYFUNCTION("GOOGLETRANSLATE(D4337,""fr"",""en"")"),"#VALUE!")</f>
        <v>#VALUE!</v>
      </c>
    </row>
    <row r="4338" ht="15.75" customHeight="1">
      <c r="A4338" s="1" t="s">
        <v>3186</v>
      </c>
      <c r="B4338" s="1">
        <v>1.0</v>
      </c>
      <c r="C4338" s="1" t="s">
        <v>10093</v>
      </c>
      <c r="D4338" s="1" t="s">
        <v>10094</v>
      </c>
      <c r="E4338" s="1" t="s">
        <v>273</v>
      </c>
      <c r="F4338" s="1" t="s">
        <v>11</v>
      </c>
      <c r="G4338" s="1" t="str">
        <f>IFERROR(__xludf.DUMMYFUNCTION("GOOGLETRANSLATE(D4338,""fr"",""en"")"),"#VALUE!")</f>
        <v>#VALUE!</v>
      </c>
    </row>
    <row r="4339" ht="15.75" customHeight="1">
      <c r="A4339" s="1" t="s">
        <v>10095</v>
      </c>
      <c r="B4339" s="1">
        <v>1.0</v>
      </c>
      <c r="C4339" s="1" t="s">
        <v>10096</v>
      </c>
      <c r="D4339" s="1" t="s">
        <v>10097</v>
      </c>
      <c r="E4339" s="1" t="s">
        <v>34</v>
      </c>
      <c r="F4339" s="1" t="s">
        <v>30</v>
      </c>
      <c r="G4339" s="1" t="str">
        <f>IFERROR(__xludf.DUMMYFUNCTION("GOOGLETRANSLATE(D4339,""fr"",""en"")"),"#VALUE!")</f>
        <v>#VALUE!</v>
      </c>
    </row>
    <row r="4340" ht="15.75" customHeight="1">
      <c r="A4340" s="1" t="s">
        <v>1969</v>
      </c>
      <c r="B4340" s="1">
        <v>4.0</v>
      </c>
      <c r="C4340" s="1" t="s">
        <v>10098</v>
      </c>
      <c r="D4340" s="1" t="s">
        <v>10099</v>
      </c>
      <c r="E4340" s="1" t="s">
        <v>21</v>
      </c>
      <c r="F4340" s="1" t="s">
        <v>11</v>
      </c>
      <c r="G4340" s="1" t="str">
        <f>IFERROR(__xludf.DUMMYFUNCTION("GOOGLETRANSLATE(D4340,""fr"",""en"")"),"#VALUE!")</f>
        <v>#VALUE!</v>
      </c>
    </row>
    <row r="4341" ht="15.75" customHeight="1">
      <c r="A4341" s="1" t="s">
        <v>62</v>
      </c>
      <c r="B4341" s="1">
        <v>4.0</v>
      </c>
      <c r="C4341" s="1" t="s">
        <v>10100</v>
      </c>
      <c r="D4341" s="1" t="s">
        <v>10101</v>
      </c>
      <c r="E4341" s="1" t="s">
        <v>21</v>
      </c>
      <c r="F4341" s="1" t="s">
        <v>11</v>
      </c>
      <c r="G4341" s="1" t="str">
        <f>IFERROR(__xludf.DUMMYFUNCTION("GOOGLETRANSLATE(D4341,""fr"",""en"")"),"#VALUE!")</f>
        <v>#VALUE!</v>
      </c>
    </row>
    <row r="4342" ht="15.75" customHeight="1">
      <c r="A4342" s="1" t="s">
        <v>673</v>
      </c>
      <c r="B4342" s="1">
        <v>5.0</v>
      </c>
      <c r="C4342" s="1" t="s">
        <v>10102</v>
      </c>
      <c r="D4342" s="1" t="s">
        <v>10103</v>
      </c>
      <c r="E4342" s="1" t="s">
        <v>21</v>
      </c>
      <c r="F4342" s="1" t="s">
        <v>11</v>
      </c>
      <c r="G4342" s="1" t="str">
        <f>IFERROR(__xludf.DUMMYFUNCTION("GOOGLETRANSLATE(D4342,""fr"",""en"")"),"Registration for this insurance is fast, it is effective. And compared to other insurances (much cheaper) I paid double with a competitor for a former contract.")</f>
        <v>Registration for this insurance is fast, it is effective. And compared to other insurances (much cheaper) I paid double with a competitor for a former contract.</v>
      </c>
    </row>
    <row r="4343" ht="15.75" customHeight="1">
      <c r="A4343" s="1" t="s">
        <v>62</v>
      </c>
      <c r="B4343" s="1">
        <v>2.0</v>
      </c>
      <c r="C4343" s="1" t="s">
        <v>10104</v>
      </c>
      <c r="D4343" s="1" t="s">
        <v>10105</v>
      </c>
      <c r="E4343" s="1" t="s">
        <v>21</v>
      </c>
      <c r="F4343" s="1" t="s">
        <v>11</v>
      </c>
      <c r="G4343" s="1" t="str">
        <f>IFERROR(__xludf.DUMMYFUNCTION("GOOGLETRANSLATE(D4343,""fr"",""en"")"),"#VALUE!")</f>
        <v>#VALUE!</v>
      </c>
    </row>
    <row r="4344" ht="15.75" customHeight="1">
      <c r="A4344" s="1" t="s">
        <v>9720</v>
      </c>
      <c r="B4344" s="1">
        <v>1.0</v>
      </c>
      <c r="C4344" s="1" t="s">
        <v>10106</v>
      </c>
      <c r="D4344" s="1" t="s">
        <v>10107</v>
      </c>
      <c r="E4344" s="1" t="s">
        <v>226</v>
      </c>
      <c r="F4344" s="1" t="s">
        <v>11</v>
      </c>
      <c r="G4344" s="1" t="str">
        <f>IFERROR(__xludf.DUMMYFUNCTION("GOOGLETRANSLATE(D4344,""fr"",""en"")"),"#VALUE!")</f>
        <v>#VALUE!</v>
      </c>
    </row>
    <row r="4345" ht="15.75" customHeight="1">
      <c r="A4345" s="1" t="s">
        <v>4123</v>
      </c>
      <c r="B4345" s="1">
        <v>2.0</v>
      </c>
      <c r="C4345" s="1" t="s">
        <v>10108</v>
      </c>
      <c r="D4345" s="1" t="s">
        <v>10109</v>
      </c>
      <c r="E4345" s="1" t="s">
        <v>169</v>
      </c>
      <c r="F4345" s="1" t="s">
        <v>11</v>
      </c>
      <c r="G4345" s="1" t="str">
        <f>IFERROR(__xludf.DUMMYFUNCTION("GOOGLETRANSLATE(D4345,""fr"",""en"")"),"#VALUE!")</f>
        <v>#VALUE!</v>
      </c>
    </row>
    <row r="4346" ht="15.75" customHeight="1">
      <c r="A4346" s="1" t="s">
        <v>119</v>
      </c>
      <c r="B4346" s="1">
        <v>5.0</v>
      </c>
      <c r="C4346" s="1" t="s">
        <v>10110</v>
      </c>
      <c r="D4346" s="1" t="s">
        <v>10111</v>
      </c>
      <c r="E4346" s="1" t="s">
        <v>65</v>
      </c>
      <c r="F4346" s="1" t="s">
        <v>66</v>
      </c>
      <c r="G4346" s="1" t="str">
        <f>IFERROR(__xludf.DUMMYFUNCTION("GOOGLETRANSLATE(D4346,""fr"",""en"")"),"#VALUE!")</f>
        <v>#VALUE!</v>
      </c>
    </row>
    <row r="4347" ht="15.75" customHeight="1">
      <c r="A4347" s="1" t="s">
        <v>647</v>
      </c>
      <c r="B4347" s="1">
        <v>5.0</v>
      </c>
      <c r="C4347" s="1" t="s">
        <v>10112</v>
      </c>
      <c r="D4347" s="1" t="s">
        <v>10113</v>
      </c>
      <c r="E4347" s="1" t="s">
        <v>10</v>
      </c>
      <c r="F4347" s="1" t="s">
        <v>11</v>
      </c>
      <c r="G4347" s="1" t="str">
        <f>IFERROR(__xludf.DUMMYFUNCTION("GOOGLETRANSLATE(D4347,""fr"",""en"")"),"#VALUE!")</f>
        <v>#VALUE!</v>
      </c>
    </row>
    <row r="4348" ht="15.75" customHeight="1">
      <c r="A4348" s="1" t="s">
        <v>10114</v>
      </c>
      <c r="B4348" s="1">
        <v>5.0</v>
      </c>
      <c r="C4348" s="1" t="s">
        <v>10115</v>
      </c>
      <c r="D4348" s="1" t="s">
        <v>10116</v>
      </c>
      <c r="E4348" s="1" t="s">
        <v>34</v>
      </c>
      <c r="F4348" s="1" t="s">
        <v>30</v>
      </c>
      <c r="G4348" s="1" t="str">
        <f>IFERROR(__xludf.DUMMYFUNCTION("GOOGLETRANSLATE(D4348,""fr"",""en"")"),"#VALUE!")</f>
        <v>#VALUE!</v>
      </c>
    </row>
    <row r="4349" ht="15.75" customHeight="1">
      <c r="A4349" s="1" t="s">
        <v>166</v>
      </c>
      <c r="B4349" s="1">
        <v>1.0</v>
      </c>
      <c r="C4349" s="1" t="s">
        <v>10117</v>
      </c>
      <c r="D4349" s="1" t="s">
        <v>10118</v>
      </c>
      <c r="E4349" s="1" t="s">
        <v>614</v>
      </c>
      <c r="F4349" s="1" t="s">
        <v>30</v>
      </c>
      <c r="G4349" s="1" t="str">
        <f>IFERROR(__xludf.DUMMYFUNCTION("GOOGLETRANSLATE(D4349,""fr"",""en"")"),"#VALUE!")</f>
        <v>#VALUE!</v>
      </c>
    </row>
    <row r="4350" ht="15.75" customHeight="1">
      <c r="A4350" s="1" t="s">
        <v>3017</v>
      </c>
      <c r="B4350" s="1">
        <v>4.0</v>
      </c>
      <c r="C4350" s="1" t="s">
        <v>10119</v>
      </c>
      <c r="D4350" s="1" t="s">
        <v>10120</v>
      </c>
      <c r="E4350" s="1" t="s">
        <v>554</v>
      </c>
      <c r="F4350" s="1" t="s">
        <v>30</v>
      </c>
      <c r="G4350" s="1" t="str">
        <f>IFERROR(__xludf.DUMMYFUNCTION("GOOGLETRANSLATE(D4350,""fr"",""en"")"),"#VALUE!")</f>
        <v>#VALUE!</v>
      </c>
    </row>
    <row r="4351" ht="15.75" customHeight="1">
      <c r="A4351" s="1" t="s">
        <v>150</v>
      </c>
      <c r="B4351" s="1">
        <v>3.0</v>
      </c>
      <c r="C4351" s="1" t="s">
        <v>10121</v>
      </c>
      <c r="D4351" s="1" t="s">
        <v>10122</v>
      </c>
      <c r="E4351" s="1" t="s">
        <v>21</v>
      </c>
      <c r="F4351" s="1" t="s">
        <v>11</v>
      </c>
      <c r="G4351" s="1" t="str">
        <f>IFERROR(__xludf.DUMMYFUNCTION("GOOGLETRANSLATE(D4351,""fr"",""en"")"),"#VALUE!")</f>
        <v>#VALUE!</v>
      </c>
    </row>
    <row r="4352" ht="15.75" customHeight="1">
      <c r="A4352" s="1" t="s">
        <v>2694</v>
      </c>
      <c r="B4352" s="1">
        <v>4.0</v>
      </c>
      <c r="C4352" s="1" t="s">
        <v>10123</v>
      </c>
      <c r="D4352" s="1" t="s">
        <v>10124</v>
      </c>
      <c r="E4352" s="1" t="s">
        <v>21</v>
      </c>
      <c r="F4352" s="1" t="s">
        <v>11</v>
      </c>
      <c r="G4352" s="1" t="str">
        <f>IFERROR(__xludf.DUMMYFUNCTION("GOOGLETRANSLATE(D4352,""fr"",""en"")"),"#VALUE!")</f>
        <v>#VALUE!</v>
      </c>
    </row>
    <row r="4353" ht="15.75" customHeight="1">
      <c r="A4353" s="1" t="s">
        <v>62</v>
      </c>
      <c r="B4353" s="1">
        <v>3.0</v>
      </c>
      <c r="C4353" s="1" t="s">
        <v>10125</v>
      </c>
      <c r="D4353" s="1" t="s">
        <v>10126</v>
      </c>
      <c r="E4353" s="1" t="s">
        <v>10</v>
      </c>
      <c r="F4353" s="1" t="s">
        <v>11</v>
      </c>
      <c r="G4353" s="1" t="str">
        <f>IFERROR(__xludf.DUMMYFUNCTION("GOOGLETRANSLATE(D4353,""fr"",""en"")"),"#VALUE!")</f>
        <v>#VALUE!</v>
      </c>
    </row>
    <row r="4354" ht="15.75" customHeight="1">
      <c r="A4354" s="1" t="s">
        <v>114</v>
      </c>
      <c r="B4354" s="1">
        <v>1.0</v>
      </c>
      <c r="C4354" s="1" t="s">
        <v>10127</v>
      </c>
      <c r="D4354" s="1" t="s">
        <v>10128</v>
      </c>
      <c r="E4354" s="1" t="s">
        <v>52</v>
      </c>
      <c r="F4354" s="1" t="s">
        <v>110</v>
      </c>
      <c r="G4354" s="1" t="str">
        <f>IFERROR(__xludf.DUMMYFUNCTION("GOOGLETRANSLATE(D4354,""fr"",""en"")"),"#VALUE!")</f>
        <v>#VALUE!</v>
      </c>
    </row>
    <row r="4355" ht="15.75" customHeight="1">
      <c r="A4355" s="1" t="s">
        <v>7484</v>
      </c>
      <c r="B4355" s="1">
        <v>2.0</v>
      </c>
      <c r="C4355" s="1" t="s">
        <v>10129</v>
      </c>
      <c r="D4355" s="1" t="s">
        <v>10130</v>
      </c>
      <c r="E4355" s="1" t="s">
        <v>484</v>
      </c>
      <c r="F4355" s="1" t="s">
        <v>30</v>
      </c>
      <c r="G4355" s="1" t="str">
        <f>IFERROR(__xludf.DUMMYFUNCTION("GOOGLETRANSLATE(D4355,""fr"",""en"")"),"#VALUE!")</f>
        <v>#VALUE!</v>
      </c>
    </row>
    <row r="4356" ht="15.75" customHeight="1">
      <c r="A4356" s="1" t="s">
        <v>10131</v>
      </c>
      <c r="B4356" s="1">
        <v>1.0</v>
      </c>
      <c r="C4356" s="1" t="s">
        <v>10132</v>
      </c>
      <c r="D4356" s="1" t="s">
        <v>10133</v>
      </c>
      <c r="E4356" s="1" t="s">
        <v>296</v>
      </c>
      <c r="F4356" s="1" t="s">
        <v>118</v>
      </c>
      <c r="G4356" s="1" t="str">
        <f>IFERROR(__xludf.DUMMYFUNCTION("GOOGLETRANSLATE(D4356,""fr"",""en"")"),"#VALUE!")</f>
        <v>#VALUE!</v>
      </c>
    </row>
    <row r="4357" ht="15.75" customHeight="1">
      <c r="A4357" s="1" t="s">
        <v>2613</v>
      </c>
      <c r="B4357" s="1">
        <v>5.0</v>
      </c>
      <c r="C4357" s="1" t="s">
        <v>10134</v>
      </c>
      <c r="D4357" s="1" t="s">
        <v>10135</v>
      </c>
      <c r="E4357" s="1" t="s">
        <v>10</v>
      </c>
      <c r="F4357" s="1" t="s">
        <v>11</v>
      </c>
      <c r="G4357" s="1" t="str">
        <f>IFERROR(__xludf.DUMMYFUNCTION("GOOGLETRANSLATE(D4357,""fr"",""en"")"),"#VALUE!")</f>
        <v>#VALUE!</v>
      </c>
    </row>
    <row r="4358" ht="15.75" customHeight="1">
      <c r="A4358" s="1" t="s">
        <v>2801</v>
      </c>
      <c r="B4358" s="1">
        <v>4.0</v>
      </c>
      <c r="C4358" s="1" t="s">
        <v>10136</v>
      </c>
      <c r="D4358" s="1" t="s">
        <v>10137</v>
      </c>
      <c r="E4358" s="1" t="s">
        <v>21</v>
      </c>
      <c r="F4358" s="1" t="s">
        <v>11</v>
      </c>
      <c r="G4358" s="1" t="str">
        <f>IFERROR(__xludf.DUMMYFUNCTION("GOOGLETRANSLATE(D4358,""fr"",""en"")"),"#VALUE!")</f>
        <v>#VALUE!</v>
      </c>
    </row>
    <row r="4359" ht="15.75" customHeight="1">
      <c r="A4359" s="1" t="s">
        <v>1062</v>
      </c>
      <c r="B4359" s="1">
        <v>1.0</v>
      </c>
      <c r="C4359" s="1" t="s">
        <v>10138</v>
      </c>
      <c r="D4359" s="1" t="s">
        <v>10139</v>
      </c>
      <c r="E4359" s="1" t="s">
        <v>125</v>
      </c>
      <c r="F4359" s="1" t="s">
        <v>110</v>
      </c>
      <c r="G4359" s="1" t="str">
        <f>IFERROR(__xludf.DUMMYFUNCTION("GOOGLETRANSLATE(D4359,""fr"",""en"")"),"#VALUE!")</f>
        <v>#VALUE!</v>
      </c>
    </row>
    <row r="4360" ht="15.75" customHeight="1">
      <c r="A4360" s="1" t="s">
        <v>7894</v>
      </c>
      <c r="B4360" s="1">
        <v>1.0</v>
      </c>
      <c r="C4360" s="1" t="s">
        <v>10140</v>
      </c>
      <c r="D4360" s="1" t="s">
        <v>10141</v>
      </c>
      <c r="E4360" s="1" t="s">
        <v>125</v>
      </c>
      <c r="F4360" s="1" t="s">
        <v>11</v>
      </c>
      <c r="G4360" s="1" t="str">
        <f>IFERROR(__xludf.DUMMYFUNCTION("GOOGLETRANSLATE(D4360,""fr"",""en"")"),"#VALUE!")</f>
        <v>#VALUE!</v>
      </c>
    </row>
    <row r="4361" ht="15.75" customHeight="1">
      <c r="A4361" s="1" t="s">
        <v>8345</v>
      </c>
      <c r="B4361" s="1">
        <v>1.0</v>
      </c>
      <c r="C4361" s="1" t="s">
        <v>10142</v>
      </c>
      <c r="D4361" s="1" t="s">
        <v>10143</v>
      </c>
      <c r="E4361" s="1" t="s">
        <v>296</v>
      </c>
      <c r="F4361" s="1" t="s">
        <v>110</v>
      </c>
      <c r="G4361" s="1" t="str">
        <f>IFERROR(__xludf.DUMMYFUNCTION("GOOGLETRANSLATE(D4361,""fr"",""en"")"),"#VALUE!")</f>
        <v>#VALUE!</v>
      </c>
    </row>
    <row r="4362" ht="15.75" customHeight="1">
      <c r="A4362" s="1" t="s">
        <v>2325</v>
      </c>
      <c r="B4362" s="1">
        <v>4.0</v>
      </c>
      <c r="C4362" s="1" t="s">
        <v>10144</v>
      </c>
      <c r="D4362" s="1" t="s">
        <v>10145</v>
      </c>
      <c r="E4362" s="1" t="s">
        <v>21</v>
      </c>
      <c r="F4362" s="1" t="s">
        <v>11</v>
      </c>
      <c r="G4362" s="1" t="str">
        <f>IFERROR(__xludf.DUMMYFUNCTION("GOOGLETRANSLATE(D4362,""fr"",""en"")"),"#VALUE!")</f>
        <v>#VALUE!</v>
      </c>
    </row>
    <row r="4363" ht="15.75" customHeight="1">
      <c r="A4363" s="1" t="s">
        <v>1663</v>
      </c>
      <c r="B4363" s="1">
        <v>3.0</v>
      </c>
      <c r="C4363" s="1" t="s">
        <v>10146</v>
      </c>
      <c r="D4363" s="1" t="s">
        <v>10147</v>
      </c>
      <c r="E4363" s="1" t="s">
        <v>65</v>
      </c>
      <c r="F4363" s="1" t="s">
        <v>66</v>
      </c>
      <c r="G4363" s="1" t="str">
        <f>IFERROR(__xludf.DUMMYFUNCTION("GOOGLETRANSLATE(D4363,""fr"",""en"")"),"#VALUE!")</f>
        <v>#VALUE!</v>
      </c>
    </row>
    <row r="4364" ht="15.75" customHeight="1">
      <c r="A4364" s="1" t="s">
        <v>635</v>
      </c>
      <c r="B4364" s="1">
        <v>4.0</v>
      </c>
      <c r="C4364" s="1" t="s">
        <v>10148</v>
      </c>
      <c r="D4364" s="1" t="s">
        <v>10149</v>
      </c>
      <c r="E4364" s="1" t="s">
        <v>21</v>
      </c>
      <c r="F4364" s="1" t="s">
        <v>11</v>
      </c>
      <c r="G4364" s="1" t="str">
        <f>IFERROR(__xludf.DUMMYFUNCTION("GOOGLETRANSLATE(D4364,""fr"",""en"")"),"#VALUE!")</f>
        <v>#VALUE!</v>
      </c>
    </row>
    <row r="4365" ht="15.75" customHeight="1">
      <c r="A4365" s="1" t="s">
        <v>59</v>
      </c>
      <c r="B4365" s="1">
        <v>5.0</v>
      </c>
      <c r="C4365" s="1" t="s">
        <v>10150</v>
      </c>
      <c r="D4365" s="1" t="s">
        <v>10151</v>
      </c>
      <c r="E4365" s="1" t="s">
        <v>10</v>
      </c>
      <c r="F4365" s="1" t="s">
        <v>11</v>
      </c>
      <c r="G4365" s="1" t="str">
        <f>IFERROR(__xludf.DUMMYFUNCTION("GOOGLETRANSLATE(D4365,""fr"",""en"")"),"#VALUE!")</f>
        <v>#VALUE!</v>
      </c>
    </row>
    <row r="4366" ht="15.75" customHeight="1">
      <c r="A4366" s="1" t="s">
        <v>1969</v>
      </c>
      <c r="B4366" s="1">
        <v>3.0</v>
      </c>
      <c r="C4366" s="1" t="s">
        <v>10152</v>
      </c>
      <c r="D4366" s="1" t="s">
        <v>10153</v>
      </c>
      <c r="E4366" s="1" t="s">
        <v>21</v>
      </c>
      <c r="F4366" s="1" t="s">
        <v>11</v>
      </c>
      <c r="G4366" s="1" t="str">
        <f>IFERROR(__xludf.DUMMYFUNCTION("GOOGLETRANSLATE(D4366,""fr"",""en"")"),"#VALUE!")</f>
        <v>#VALUE!</v>
      </c>
    </row>
    <row r="4367" ht="15.75" customHeight="1">
      <c r="A4367" s="1" t="s">
        <v>10154</v>
      </c>
      <c r="B4367" s="1">
        <v>5.0</v>
      </c>
      <c r="C4367" s="1" t="s">
        <v>10155</v>
      </c>
      <c r="D4367" s="1" t="s">
        <v>10156</v>
      </c>
      <c r="E4367" s="1" t="s">
        <v>176</v>
      </c>
      <c r="F4367" s="1" t="s">
        <v>66</v>
      </c>
      <c r="G4367" s="1" t="str">
        <f>IFERROR(__xludf.DUMMYFUNCTION("GOOGLETRANSLATE(D4367,""fr"",""en"")"),"#VALUE!")</f>
        <v>#VALUE!</v>
      </c>
    </row>
    <row r="4368" ht="15.75" customHeight="1">
      <c r="A4368" s="1" t="s">
        <v>921</v>
      </c>
      <c r="B4368" s="1">
        <v>5.0</v>
      </c>
      <c r="C4368" s="1" t="s">
        <v>10157</v>
      </c>
      <c r="D4368" s="1" t="s">
        <v>10158</v>
      </c>
      <c r="E4368" s="1" t="s">
        <v>65</v>
      </c>
      <c r="F4368" s="1" t="s">
        <v>66</v>
      </c>
      <c r="G4368" s="1" t="str">
        <f>IFERROR(__xludf.DUMMYFUNCTION("GOOGLETRANSLATE(D4368,""fr"",""en"")"),"#VALUE!")</f>
        <v>#VALUE!</v>
      </c>
    </row>
    <row r="4369" ht="15.75" customHeight="1">
      <c r="A4369" s="1" t="s">
        <v>4420</v>
      </c>
      <c r="B4369" s="1">
        <v>1.0</v>
      </c>
      <c r="C4369" s="1" t="s">
        <v>10159</v>
      </c>
      <c r="D4369" s="1" t="s">
        <v>10160</v>
      </c>
      <c r="E4369" s="1" t="s">
        <v>109</v>
      </c>
      <c r="F4369" s="1" t="s">
        <v>11</v>
      </c>
      <c r="G4369" s="1" t="str">
        <f>IFERROR(__xludf.DUMMYFUNCTION("GOOGLETRANSLATE(D4369,""fr"",""en"")"),"#VALUE!")</f>
        <v>#VALUE!</v>
      </c>
    </row>
    <row r="4370" ht="15.75" customHeight="1">
      <c r="A4370" s="1" t="s">
        <v>603</v>
      </c>
      <c r="B4370" s="1">
        <v>5.0</v>
      </c>
      <c r="C4370" s="1" t="s">
        <v>10161</v>
      </c>
      <c r="D4370" s="1" t="s">
        <v>10162</v>
      </c>
      <c r="E4370" s="1" t="s">
        <v>21</v>
      </c>
      <c r="F4370" s="1" t="s">
        <v>11</v>
      </c>
      <c r="G4370" s="1" t="str">
        <f>IFERROR(__xludf.DUMMYFUNCTION("GOOGLETRANSLATE(D4370,""fr"",""en"")"),"#VALUE!")</f>
        <v>#VALUE!</v>
      </c>
    </row>
    <row r="4371" ht="15.75" customHeight="1">
      <c r="A4371" s="1" t="s">
        <v>10163</v>
      </c>
      <c r="B4371" s="1">
        <v>2.0</v>
      </c>
      <c r="C4371" s="1" t="s">
        <v>10164</v>
      </c>
      <c r="D4371" s="1" t="s">
        <v>10165</v>
      </c>
      <c r="E4371" s="1" t="s">
        <v>10</v>
      </c>
      <c r="F4371" s="1" t="s">
        <v>11</v>
      </c>
      <c r="G4371" s="1" t="str">
        <f>IFERROR(__xludf.DUMMYFUNCTION("GOOGLETRANSLATE(D4371,""fr"",""en"")"),"#VALUE!")</f>
        <v>#VALUE!</v>
      </c>
    </row>
    <row r="4372" ht="15.75" customHeight="1">
      <c r="A4372" s="1" t="s">
        <v>10166</v>
      </c>
      <c r="B4372" s="1">
        <v>3.0</v>
      </c>
      <c r="C4372" s="1" t="s">
        <v>10167</v>
      </c>
      <c r="D4372" s="1" t="s">
        <v>10168</v>
      </c>
      <c r="E4372" s="1" t="s">
        <v>25</v>
      </c>
      <c r="F4372" s="1" t="s">
        <v>110</v>
      </c>
      <c r="G4372" s="1" t="str">
        <f>IFERROR(__xludf.DUMMYFUNCTION("GOOGLETRANSLATE(D4372,""fr"",""en"")"),"#VALUE!")</f>
        <v>#VALUE!</v>
      </c>
    </row>
    <row r="4373" ht="15.75" customHeight="1">
      <c r="A4373" s="1" t="s">
        <v>2363</v>
      </c>
      <c r="B4373" s="1">
        <v>5.0</v>
      </c>
      <c r="C4373" s="1" t="s">
        <v>10169</v>
      </c>
      <c r="D4373" s="1" t="s">
        <v>10170</v>
      </c>
      <c r="E4373" s="1" t="s">
        <v>176</v>
      </c>
      <c r="F4373" s="1" t="s">
        <v>66</v>
      </c>
      <c r="G4373" s="1" t="str">
        <f>IFERROR(__xludf.DUMMYFUNCTION("GOOGLETRANSLATE(D4373,""fr"",""en"")"),"#VALUE!")</f>
        <v>#VALUE!</v>
      </c>
    </row>
    <row r="4374" ht="15.75" customHeight="1">
      <c r="A4374" s="1" t="s">
        <v>974</v>
      </c>
      <c r="B4374" s="1">
        <v>5.0</v>
      </c>
      <c r="C4374" s="1" t="s">
        <v>10171</v>
      </c>
      <c r="D4374" s="1" t="s">
        <v>10172</v>
      </c>
      <c r="E4374" s="1" t="s">
        <v>10</v>
      </c>
      <c r="F4374" s="1" t="s">
        <v>11</v>
      </c>
      <c r="G4374" s="1" t="str">
        <f>IFERROR(__xludf.DUMMYFUNCTION("GOOGLETRANSLATE(D4374,""fr"",""en"")"),"#VALUE!")</f>
        <v>#VALUE!</v>
      </c>
    </row>
    <row r="4375" ht="15.75" customHeight="1">
      <c r="A4375" s="1" t="s">
        <v>5652</v>
      </c>
      <c r="B4375" s="1">
        <v>2.0</v>
      </c>
      <c r="C4375" s="1" t="s">
        <v>10173</v>
      </c>
      <c r="D4375" s="1" t="s">
        <v>10174</v>
      </c>
      <c r="E4375" s="1" t="s">
        <v>52</v>
      </c>
      <c r="F4375" s="1" t="s">
        <v>11</v>
      </c>
      <c r="G4375" s="1" t="str">
        <f>IFERROR(__xludf.DUMMYFUNCTION("GOOGLETRANSLATE(D4375,""fr"",""en"")"),"#VALUE!")</f>
        <v>#VALUE!</v>
      </c>
    </row>
    <row r="4376" ht="15.75" customHeight="1">
      <c r="A4376" s="1" t="s">
        <v>277</v>
      </c>
      <c r="B4376" s="1">
        <v>1.0</v>
      </c>
      <c r="C4376" s="1" t="s">
        <v>10175</v>
      </c>
      <c r="D4376" s="1" t="s">
        <v>10176</v>
      </c>
      <c r="E4376" s="1" t="s">
        <v>25</v>
      </c>
      <c r="F4376" s="1" t="s">
        <v>110</v>
      </c>
      <c r="G4376" s="1" t="str">
        <f>IFERROR(__xludf.DUMMYFUNCTION("GOOGLETRANSLATE(D4376,""fr"",""en"")"),"#VALUE!")</f>
        <v>#VALUE!</v>
      </c>
    </row>
    <row r="4377" ht="15.75" customHeight="1">
      <c r="A4377" s="1" t="s">
        <v>10177</v>
      </c>
      <c r="B4377" s="1">
        <v>1.0</v>
      </c>
      <c r="C4377" s="1" t="s">
        <v>10178</v>
      </c>
      <c r="D4377" s="1" t="s">
        <v>10179</v>
      </c>
      <c r="E4377" s="1" t="s">
        <v>103</v>
      </c>
      <c r="F4377" s="1" t="s">
        <v>48</v>
      </c>
      <c r="G4377" s="1" t="str">
        <f>IFERROR(__xludf.DUMMYFUNCTION("GOOGLETRANSLATE(D4377,""fr"",""en"")"),"#VALUE!")</f>
        <v>#VALUE!</v>
      </c>
    </row>
    <row r="4378" ht="15.75" customHeight="1">
      <c r="A4378" s="1" t="s">
        <v>4661</v>
      </c>
      <c r="B4378" s="1">
        <v>1.0</v>
      </c>
      <c r="C4378" s="1" t="s">
        <v>10180</v>
      </c>
      <c r="D4378" s="1" t="s">
        <v>10181</v>
      </c>
      <c r="E4378" s="1" t="s">
        <v>296</v>
      </c>
      <c r="F4378" s="1" t="s">
        <v>11</v>
      </c>
      <c r="G4378" s="1" t="str">
        <f>IFERROR(__xludf.DUMMYFUNCTION("GOOGLETRANSLATE(D4378,""fr"",""en"")"),"#VALUE!")</f>
        <v>#VALUE!</v>
      </c>
    </row>
    <row r="4379" ht="15.75" customHeight="1">
      <c r="A4379" s="1" t="s">
        <v>2702</v>
      </c>
      <c r="B4379" s="1">
        <v>5.0</v>
      </c>
      <c r="C4379" s="1" t="s">
        <v>10182</v>
      </c>
      <c r="D4379" s="1" t="s">
        <v>10183</v>
      </c>
      <c r="E4379" s="1" t="s">
        <v>21</v>
      </c>
      <c r="F4379" s="1" t="s">
        <v>11</v>
      </c>
      <c r="G4379" s="1" t="str">
        <f>IFERROR(__xludf.DUMMYFUNCTION("GOOGLETRANSLATE(D4379,""fr"",""en"")"),"Very very satisfied, your unbeatable prices, listening to advisers and their kindness, given explanations and the clarity of offers.")</f>
        <v>Very very satisfied, your unbeatable prices, listening to advisers and their kindness, given explanations and the clarity of offers.</v>
      </c>
    </row>
    <row r="4380" ht="15.75" customHeight="1">
      <c r="A4380" s="1" t="s">
        <v>170</v>
      </c>
      <c r="B4380" s="1">
        <v>4.0</v>
      </c>
      <c r="C4380" s="1" t="s">
        <v>10184</v>
      </c>
      <c r="D4380" s="1" t="s">
        <v>10185</v>
      </c>
      <c r="E4380" s="1" t="s">
        <v>21</v>
      </c>
      <c r="F4380" s="1" t="s">
        <v>11</v>
      </c>
      <c r="G4380" s="1" t="str">
        <f>IFERROR(__xludf.DUMMYFUNCTION("GOOGLETRANSLATE(D4380,""fr"",""en"")"),"#VALUE!")</f>
        <v>#VALUE!</v>
      </c>
    </row>
    <row r="4381" ht="15.75" customHeight="1">
      <c r="A4381" s="1" t="s">
        <v>7468</v>
      </c>
      <c r="B4381" s="1">
        <v>1.0</v>
      </c>
      <c r="C4381" s="1" t="s">
        <v>10186</v>
      </c>
      <c r="D4381" s="1" t="s">
        <v>10187</v>
      </c>
      <c r="E4381" s="1" t="s">
        <v>10</v>
      </c>
      <c r="F4381" s="1" t="s">
        <v>11</v>
      </c>
      <c r="G4381" s="1" t="str">
        <f>IFERROR(__xludf.DUMMYFUNCTION("GOOGLETRANSLATE(D4381,""fr"",""en"")"),"#VALUE!")</f>
        <v>#VALUE!</v>
      </c>
    </row>
    <row r="4382" ht="15.75" customHeight="1">
      <c r="A4382" s="1" t="s">
        <v>1966</v>
      </c>
      <c r="B4382" s="1">
        <v>3.0</v>
      </c>
      <c r="C4382" s="1" t="s">
        <v>10188</v>
      </c>
      <c r="D4382" s="1" t="s">
        <v>10189</v>
      </c>
      <c r="E4382" s="1" t="s">
        <v>292</v>
      </c>
      <c r="F4382" s="1" t="s">
        <v>11</v>
      </c>
      <c r="G4382" s="1" t="str">
        <f>IFERROR(__xludf.DUMMYFUNCTION("GOOGLETRANSLATE(D4382,""fr"",""en"")"),"#VALUE!")</f>
        <v>#VALUE!</v>
      </c>
    </row>
    <row r="4383" ht="15.75" customHeight="1">
      <c r="A4383" s="1" t="s">
        <v>1201</v>
      </c>
      <c r="B4383" s="1">
        <v>1.0</v>
      </c>
      <c r="C4383" s="1" t="s">
        <v>10190</v>
      </c>
      <c r="D4383" s="1" t="s">
        <v>480</v>
      </c>
      <c r="E4383" s="1" t="s">
        <v>10</v>
      </c>
      <c r="F4383" s="1" t="s">
        <v>11</v>
      </c>
      <c r="G4383" s="1" t="str">
        <f>IFERROR(__xludf.DUMMYFUNCTION("GOOGLETRANSLATE(D4383,""fr"",""en"")"),"#VALUE!")</f>
        <v>#VALUE!</v>
      </c>
    </row>
    <row r="4384" ht="15.75" customHeight="1">
      <c r="A4384" s="1" t="s">
        <v>1248</v>
      </c>
      <c r="B4384" s="1">
        <v>5.0</v>
      </c>
      <c r="C4384" s="1" t="s">
        <v>10191</v>
      </c>
      <c r="D4384" s="1" t="s">
        <v>10192</v>
      </c>
      <c r="E4384" s="1" t="s">
        <v>65</v>
      </c>
      <c r="F4384" s="1" t="s">
        <v>66</v>
      </c>
      <c r="G4384" s="1" t="str">
        <f>IFERROR(__xludf.DUMMYFUNCTION("GOOGLETRANSLATE(D4384,""fr"",""en"")"),"#VALUE!")</f>
        <v>#VALUE!</v>
      </c>
    </row>
    <row r="4385" ht="15.75" customHeight="1">
      <c r="A4385" s="1" t="s">
        <v>532</v>
      </c>
      <c r="B4385" s="1">
        <v>3.0</v>
      </c>
      <c r="C4385" s="1" t="s">
        <v>10193</v>
      </c>
      <c r="D4385" s="1" t="s">
        <v>10194</v>
      </c>
      <c r="E4385" s="1" t="s">
        <v>169</v>
      </c>
      <c r="F4385" s="1" t="s">
        <v>11</v>
      </c>
      <c r="G4385" s="1" t="str">
        <f>IFERROR(__xludf.DUMMYFUNCTION("GOOGLETRANSLATE(D4385,""fr"",""en"")"),"#VALUE!")</f>
        <v>#VALUE!</v>
      </c>
    </row>
    <row r="4386" ht="15.75" customHeight="1">
      <c r="A4386" s="1" t="s">
        <v>635</v>
      </c>
      <c r="B4386" s="1">
        <v>5.0</v>
      </c>
      <c r="C4386" s="1" t="s">
        <v>10195</v>
      </c>
      <c r="D4386" s="1" t="s">
        <v>10196</v>
      </c>
      <c r="E4386" s="1" t="s">
        <v>21</v>
      </c>
      <c r="F4386" s="1" t="s">
        <v>11</v>
      </c>
      <c r="G4386" s="1" t="str">
        <f>IFERROR(__xludf.DUMMYFUNCTION("GOOGLETRANSLATE(D4386,""fr"",""en"")"),"#VALUE!")</f>
        <v>#VALUE!</v>
      </c>
    </row>
    <row r="4387" ht="15.75" customHeight="1">
      <c r="A4387" s="1" t="s">
        <v>7</v>
      </c>
      <c r="B4387" s="1">
        <v>4.0</v>
      </c>
      <c r="C4387" s="1" t="s">
        <v>10197</v>
      </c>
      <c r="D4387" s="1" t="s">
        <v>10198</v>
      </c>
      <c r="E4387" s="1" t="s">
        <v>21</v>
      </c>
      <c r="F4387" s="1" t="s">
        <v>11</v>
      </c>
      <c r="G4387" s="1" t="str">
        <f>IFERROR(__xludf.DUMMYFUNCTION("GOOGLETRANSLATE(D4387,""fr"",""en"")"),"#VALUE!")</f>
        <v>#VALUE!</v>
      </c>
    </row>
    <row r="4388" ht="15.75" customHeight="1">
      <c r="A4388" s="1" t="s">
        <v>8057</v>
      </c>
      <c r="B4388" s="1">
        <v>2.0</v>
      </c>
      <c r="C4388" s="1" t="s">
        <v>10199</v>
      </c>
      <c r="D4388" s="1" t="s">
        <v>10200</v>
      </c>
      <c r="E4388" s="1" t="s">
        <v>109</v>
      </c>
      <c r="F4388" s="1" t="s">
        <v>11</v>
      </c>
      <c r="G4388" s="1" t="str">
        <f>IFERROR(__xludf.DUMMYFUNCTION("GOOGLETRANSLATE(D4388,""fr"",""en"")"),"#VALUE!")</f>
        <v>#VALUE!</v>
      </c>
    </row>
    <row r="4389" ht="15.75" customHeight="1">
      <c r="A4389" s="1" t="s">
        <v>1696</v>
      </c>
      <c r="B4389" s="1">
        <v>5.0</v>
      </c>
      <c r="C4389" s="1" t="s">
        <v>10201</v>
      </c>
      <c r="D4389" s="1" t="s">
        <v>10202</v>
      </c>
      <c r="E4389" s="1" t="s">
        <v>10</v>
      </c>
      <c r="F4389" s="1" t="s">
        <v>11</v>
      </c>
      <c r="G4389" s="1" t="str">
        <f>IFERROR(__xludf.DUMMYFUNCTION("GOOGLETRANSLATE(D4389,""fr"",""en"")"),"#VALUE!")</f>
        <v>#VALUE!</v>
      </c>
    </row>
    <row r="4390" ht="15.75" customHeight="1">
      <c r="A4390" s="1" t="s">
        <v>603</v>
      </c>
      <c r="B4390" s="1">
        <v>4.0</v>
      </c>
      <c r="C4390" s="1" t="s">
        <v>10203</v>
      </c>
      <c r="D4390" s="1" t="s">
        <v>10204</v>
      </c>
      <c r="E4390" s="1" t="s">
        <v>21</v>
      </c>
      <c r="F4390" s="1" t="s">
        <v>11</v>
      </c>
      <c r="G4390" s="1" t="str">
        <f>IFERROR(__xludf.DUMMYFUNCTION("GOOGLETRANSLATE(D4390,""fr"",""en"")"),"#VALUE!")</f>
        <v>#VALUE!</v>
      </c>
    </row>
    <row r="4391" ht="15.75" customHeight="1">
      <c r="A4391" s="1" t="s">
        <v>5144</v>
      </c>
      <c r="B4391" s="1">
        <v>2.0</v>
      </c>
      <c r="C4391" s="1" t="s">
        <v>10205</v>
      </c>
      <c r="D4391" s="1" t="s">
        <v>10206</v>
      </c>
      <c r="E4391" s="1" t="s">
        <v>273</v>
      </c>
      <c r="F4391" s="1" t="s">
        <v>110</v>
      </c>
      <c r="G4391" s="1" t="str">
        <f>IFERROR(__xludf.DUMMYFUNCTION("GOOGLETRANSLATE(D4391,""fr"",""en"")"),"#VALUE!")</f>
        <v>#VALUE!</v>
      </c>
    </row>
    <row r="4392" ht="15.75" customHeight="1">
      <c r="A4392" s="1" t="s">
        <v>439</v>
      </c>
      <c r="B4392" s="1">
        <v>4.0</v>
      </c>
      <c r="C4392" s="1" t="s">
        <v>10207</v>
      </c>
      <c r="D4392" s="1" t="s">
        <v>10208</v>
      </c>
      <c r="E4392" s="1" t="s">
        <v>10</v>
      </c>
      <c r="F4392" s="1" t="s">
        <v>11</v>
      </c>
      <c r="G4392" s="1" t="str">
        <f>IFERROR(__xludf.DUMMYFUNCTION("GOOGLETRANSLATE(D4392,""fr"",""en"")"),"#VALUE!")</f>
        <v>#VALUE!</v>
      </c>
    </row>
    <row r="4393" ht="15.75" customHeight="1">
      <c r="A4393" s="1" t="s">
        <v>8367</v>
      </c>
      <c r="B4393" s="1">
        <v>2.0</v>
      </c>
      <c r="C4393" s="1" t="s">
        <v>10209</v>
      </c>
      <c r="D4393" s="1" t="s">
        <v>10210</v>
      </c>
      <c r="E4393" s="1" t="s">
        <v>25</v>
      </c>
      <c r="F4393" s="1" t="s">
        <v>110</v>
      </c>
      <c r="G4393" s="1" t="str">
        <f>IFERROR(__xludf.DUMMYFUNCTION("GOOGLETRANSLATE(D4393,""fr"",""en"")"),"#VALUE!")</f>
        <v>#VALUE!</v>
      </c>
    </row>
    <row r="4394" ht="15.75" customHeight="1">
      <c r="A4394" s="1" t="s">
        <v>150</v>
      </c>
      <c r="B4394" s="1">
        <v>5.0</v>
      </c>
      <c r="C4394" s="1" t="s">
        <v>10211</v>
      </c>
      <c r="D4394" s="1" t="s">
        <v>10212</v>
      </c>
      <c r="E4394" s="1" t="s">
        <v>21</v>
      </c>
      <c r="F4394" s="1" t="s">
        <v>11</v>
      </c>
      <c r="G4394" s="1" t="str">
        <f>IFERROR(__xludf.DUMMYFUNCTION("GOOGLETRANSLATE(D4394,""fr"",""en"")"),"#VALUE!")</f>
        <v>#VALUE!</v>
      </c>
    </row>
    <row r="4395" ht="15.75" customHeight="1">
      <c r="A4395" s="1" t="s">
        <v>3060</v>
      </c>
      <c r="B4395" s="1">
        <v>3.0</v>
      </c>
      <c r="C4395" s="1" t="s">
        <v>10213</v>
      </c>
      <c r="D4395" s="1" t="s">
        <v>10214</v>
      </c>
      <c r="E4395" s="1" t="s">
        <v>10</v>
      </c>
      <c r="F4395" s="1" t="s">
        <v>11</v>
      </c>
      <c r="G4395" s="1" t="str">
        <f>IFERROR(__xludf.DUMMYFUNCTION("GOOGLETRANSLATE(D4395,""fr"",""en"")"),"#VALUE!")</f>
        <v>#VALUE!</v>
      </c>
    </row>
    <row r="4396" ht="15.75" customHeight="1">
      <c r="A4396" s="1" t="s">
        <v>10215</v>
      </c>
      <c r="B4396" s="1">
        <v>2.0</v>
      </c>
      <c r="C4396" s="1" t="s">
        <v>10216</v>
      </c>
      <c r="D4396" s="1" t="s">
        <v>10217</v>
      </c>
      <c r="E4396" s="1" t="s">
        <v>109</v>
      </c>
      <c r="F4396" s="1" t="s">
        <v>110</v>
      </c>
      <c r="G4396" s="1" t="str">
        <f>IFERROR(__xludf.DUMMYFUNCTION("GOOGLETRANSLATE(D4396,""fr"",""en"")"),"#VALUE!")</f>
        <v>#VALUE!</v>
      </c>
    </row>
    <row r="4397" ht="15.75" customHeight="1">
      <c r="A4397" s="1" t="s">
        <v>3186</v>
      </c>
      <c r="B4397" s="1">
        <v>3.0</v>
      </c>
      <c r="C4397" s="1" t="s">
        <v>10218</v>
      </c>
      <c r="D4397" s="1" t="s">
        <v>10219</v>
      </c>
      <c r="E4397" s="1" t="s">
        <v>10</v>
      </c>
      <c r="F4397" s="1" t="s">
        <v>11</v>
      </c>
      <c r="G4397" s="1" t="str">
        <f>IFERROR(__xludf.DUMMYFUNCTION("GOOGLETRANSLATE(D4397,""fr"",""en"")"),"#VALUE!")</f>
        <v>#VALUE!</v>
      </c>
    </row>
    <row r="4398" ht="15.75" customHeight="1">
      <c r="A4398" s="1" t="s">
        <v>3920</v>
      </c>
      <c r="B4398" s="1">
        <v>2.0</v>
      </c>
      <c r="C4398" s="1" t="s">
        <v>10220</v>
      </c>
      <c r="D4398" s="1" t="s">
        <v>10221</v>
      </c>
      <c r="E4398" s="1" t="s">
        <v>273</v>
      </c>
      <c r="F4398" s="1" t="s">
        <v>110</v>
      </c>
      <c r="G4398" s="1" t="str">
        <f>IFERROR(__xludf.DUMMYFUNCTION("GOOGLETRANSLATE(D4398,""fr"",""en"")"),"#VALUE!")</f>
        <v>#VALUE!</v>
      </c>
    </row>
    <row r="4399" ht="15.75" customHeight="1">
      <c r="A4399" s="1" t="s">
        <v>738</v>
      </c>
      <c r="B4399" s="1">
        <v>5.0</v>
      </c>
      <c r="C4399" s="1" t="s">
        <v>10222</v>
      </c>
      <c r="D4399" s="1" t="s">
        <v>10223</v>
      </c>
      <c r="E4399" s="1" t="s">
        <v>21</v>
      </c>
      <c r="F4399" s="1" t="s">
        <v>11</v>
      </c>
      <c r="G4399" s="1" t="str">
        <f>IFERROR(__xludf.DUMMYFUNCTION("GOOGLETRANSLATE(D4399,""fr"",""en"")"),"#VALUE!")</f>
        <v>#VALUE!</v>
      </c>
    </row>
    <row r="4400" ht="15.75" customHeight="1">
      <c r="A4400" s="1" t="s">
        <v>308</v>
      </c>
      <c r="B4400" s="1">
        <v>5.0</v>
      </c>
      <c r="C4400" s="1" t="s">
        <v>10224</v>
      </c>
      <c r="D4400" s="1" t="s">
        <v>10225</v>
      </c>
      <c r="E4400" s="1" t="s">
        <v>21</v>
      </c>
      <c r="F4400" s="1" t="s">
        <v>11</v>
      </c>
      <c r="G4400" s="1" t="str">
        <f>IFERROR(__xludf.DUMMYFUNCTION("GOOGLETRANSLATE(D4400,""fr"",""en"")"),"#VALUE!")</f>
        <v>#VALUE!</v>
      </c>
    </row>
    <row r="4401" ht="15.75" customHeight="1">
      <c r="A4401" s="1" t="s">
        <v>5897</v>
      </c>
      <c r="B4401" s="1">
        <v>3.0</v>
      </c>
      <c r="C4401" s="1" t="s">
        <v>10226</v>
      </c>
      <c r="D4401" s="1" t="s">
        <v>10227</v>
      </c>
      <c r="E4401" s="1" t="s">
        <v>21</v>
      </c>
      <c r="F4401" s="1" t="s">
        <v>11</v>
      </c>
      <c r="G4401" s="1" t="str">
        <f>IFERROR(__xludf.DUMMYFUNCTION("GOOGLETRANSLATE(D4401,""fr"",""en"")"),"#VALUE!")</f>
        <v>#VALUE!</v>
      </c>
    </row>
    <row r="4402" ht="15.75" customHeight="1">
      <c r="A4402" s="1" t="s">
        <v>3622</v>
      </c>
      <c r="B4402" s="1">
        <v>5.0</v>
      </c>
      <c r="C4402" s="1" t="s">
        <v>10228</v>
      </c>
      <c r="D4402" s="1" t="s">
        <v>10229</v>
      </c>
      <c r="E4402" s="1" t="s">
        <v>176</v>
      </c>
      <c r="F4402" s="1" t="s">
        <v>66</v>
      </c>
      <c r="G4402" s="1" t="str">
        <f>IFERROR(__xludf.DUMMYFUNCTION("GOOGLETRANSLATE(D4402,""fr"",""en"")"),"#VALUE!")</f>
        <v>#VALUE!</v>
      </c>
    </row>
    <row r="4403" ht="15.75" customHeight="1">
      <c r="A4403" s="1" t="s">
        <v>1057</v>
      </c>
      <c r="B4403" s="1">
        <v>3.0</v>
      </c>
      <c r="C4403" s="1" t="s">
        <v>10230</v>
      </c>
      <c r="D4403" s="1" t="s">
        <v>10231</v>
      </c>
      <c r="E4403" s="1" t="s">
        <v>21</v>
      </c>
      <c r="F4403" s="1" t="s">
        <v>11</v>
      </c>
      <c r="G4403" s="1" t="str">
        <f>IFERROR(__xludf.DUMMYFUNCTION("GOOGLETRANSLATE(D4403,""fr"",""en"")"),"#VALUE!")</f>
        <v>#VALUE!</v>
      </c>
    </row>
    <row r="4404" ht="15.75" customHeight="1">
      <c r="A4404" s="1" t="s">
        <v>214</v>
      </c>
      <c r="B4404" s="1">
        <v>5.0</v>
      </c>
      <c r="C4404" s="1" t="s">
        <v>10232</v>
      </c>
      <c r="D4404" s="1" t="s">
        <v>10233</v>
      </c>
      <c r="E4404" s="1" t="s">
        <v>10</v>
      </c>
      <c r="F4404" s="1" t="s">
        <v>11</v>
      </c>
      <c r="G4404" s="1" t="str">
        <f>IFERROR(__xludf.DUMMYFUNCTION("GOOGLETRANSLATE(D4404,""fr"",""en"")"),"#VALUE!")</f>
        <v>#VALUE!</v>
      </c>
    </row>
    <row r="4405" ht="15.75" customHeight="1">
      <c r="A4405" s="1" t="s">
        <v>1387</v>
      </c>
      <c r="B4405" s="1">
        <v>1.0</v>
      </c>
      <c r="C4405" s="1" t="s">
        <v>10234</v>
      </c>
      <c r="D4405" s="1" t="s">
        <v>10235</v>
      </c>
      <c r="E4405" s="1" t="s">
        <v>109</v>
      </c>
      <c r="F4405" s="1" t="s">
        <v>11</v>
      </c>
      <c r="G4405" s="1" t="str">
        <f>IFERROR(__xludf.DUMMYFUNCTION("GOOGLETRANSLATE(D4405,""fr"",""en"")"),"#VALUE!")</f>
        <v>#VALUE!</v>
      </c>
    </row>
    <row r="4406" ht="15.75" customHeight="1">
      <c r="A4406" s="1" t="s">
        <v>179</v>
      </c>
      <c r="B4406" s="1">
        <v>1.0</v>
      </c>
      <c r="C4406" s="1" t="s">
        <v>10236</v>
      </c>
      <c r="D4406" s="1" t="s">
        <v>10237</v>
      </c>
      <c r="E4406" s="1" t="s">
        <v>10</v>
      </c>
      <c r="F4406" s="1" t="s">
        <v>11</v>
      </c>
      <c r="G4406" s="1" t="str">
        <f>IFERROR(__xludf.DUMMYFUNCTION("GOOGLETRANSLATE(D4406,""fr"",""en"")"),"#VALUE!")</f>
        <v>#VALUE!</v>
      </c>
    </row>
    <row r="4407" ht="15.75" customHeight="1">
      <c r="A4407" s="1" t="s">
        <v>1303</v>
      </c>
      <c r="B4407" s="1">
        <v>3.0</v>
      </c>
      <c r="C4407" s="1" t="s">
        <v>10238</v>
      </c>
      <c r="D4407" s="1" t="s">
        <v>10239</v>
      </c>
      <c r="E4407" s="1" t="s">
        <v>65</v>
      </c>
      <c r="F4407" s="1" t="s">
        <v>66</v>
      </c>
      <c r="G4407" s="1" t="str">
        <f>IFERROR(__xludf.DUMMYFUNCTION("GOOGLETRANSLATE(D4407,""fr"",""en"")"),"#VALUE!")</f>
        <v>#VALUE!</v>
      </c>
    </row>
    <row r="4408" ht="15.75" customHeight="1">
      <c r="A4408" s="1" t="s">
        <v>424</v>
      </c>
      <c r="B4408" s="1">
        <v>4.0</v>
      </c>
      <c r="C4408" s="1" t="s">
        <v>10240</v>
      </c>
      <c r="D4408" s="1" t="s">
        <v>10241</v>
      </c>
      <c r="E4408" s="1" t="s">
        <v>21</v>
      </c>
      <c r="F4408" s="1" t="s">
        <v>11</v>
      </c>
      <c r="G4408" s="1" t="str">
        <f>IFERROR(__xludf.DUMMYFUNCTION("GOOGLETRANSLATE(D4408,""fr"",""en"")"),"#VALUE!")</f>
        <v>#VALUE!</v>
      </c>
    </row>
    <row r="4409" ht="15.75" customHeight="1">
      <c r="A4409" s="1" t="s">
        <v>2343</v>
      </c>
      <c r="B4409" s="1">
        <v>1.0</v>
      </c>
      <c r="C4409" s="1" t="s">
        <v>10242</v>
      </c>
      <c r="D4409" s="1" t="s">
        <v>10243</v>
      </c>
      <c r="E4409" s="1" t="s">
        <v>10</v>
      </c>
      <c r="F4409" s="1" t="s">
        <v>11</v>
      </c>
      <c r="G4409" s="1" t="str">
        <f>IFERROR(__xludf.DUMMYFUNCTION("GOOGLETRANSLATE(D4409,""fr"",""en"")"),"#VALUE!")</f>
        <v>#VALUE!</v>
      </c>
    </row>
    <row r="4410" ht="15.75" customHeight="1">
      <c r="A4410" s="1" t="s">
        <v>10244</v>
      </c>
      <c r="B4410" s="1">
        <v>1.0</v>
      </c>
      <c r="C4410" s="1" t="s">
        <v>10245</v>
      </c>
      <c r="D4410" s="1" t="s">
        <v>10246</v>
      </c>
      <c r="E4410" s="1" t="s">
        <v>103</v>
      </c>
      <c r="F4410" s="1" t="s">
        <v>48</v>
      </c>
      <c r="G4410" s="1" t="str">
        <f>IFERROR(__xludf.DUMMYFUNCTION("GOOGLETRANSLATE(D4410,""fr"",""en"")"),"#VALUE!")</f>
        <v>#VALUE!</v>
      </c>
    </row>
    <row r="4411" ht="15.75" customHeight="1">
      <c r="A4411" s="1" t="s">
        <v>1135</v>
      </c>
      <c r="B4411" s="1">
        <v>4.0</v>
      </c>
      <c r="C4411" s="1" t="s">
        <v>10247</v>
      </c>
      <c r="D4411" s="1" t="s">
        <v>10248</v>
      </c>
      <c r="E4411" s="1" t="s">
        <v>10</v>
      </c>
      <c r="F4411" s="1" t="s">
        <v>11</v>
      </c>
      <c r="G4411" s="1" t="str">
        <f>IFERROR(__xludf.DUMMYFUNCTION("GOOGLETRANSLATE(D4411,""fr"",""en"")"),"#VALUE!")</f>
        <v>#VALUE!</v>
      </c>
    </row>
    <row r="4412" ht="15.75" customHeight="1">
      <c r="A4412" s="1" t="s">
        <v>4211</v>
      </c>
      <c r="B4412" s="1">
        <v>1.0</v>
      </c>
      <c r="C4412" s="1" t="s">
        <v>10249</v>
      </c>
      <c r="D4412" s="1" t="s">
        <v>10250</v>
      </c>
      <c r="E4412" s="1" t="s">
        <v>646</v>
      </c>
      <c r="F4412" s="1" t="s">
        <v>39</v>
      </c>
      <c r="G4412" s="1" t="str">
        <f>IFERROR(__xludf.DUMMYFUNCTION("GOOGLETRANSLATE(D4412,""fr"",""en"")"),"#VALUE!")</f>
        <v>#VALUE!</v>
      </c>
    </row>
    <row r="4413" ht="15.75" customHeight="1">
      <c r="A4413" s="1" t="s">
        <v>4355</v>
      </c>
      <c r="B4413" s="1">
        <v>5.0</v>
      </c>
      <c r="C4413" s="1" t="s">
        <v>10251</v>
      </c>
      <c r="D4413" s="1" t="s">
        <v>10252</v>
      </c>
      <c r="E4413" s="1" t="s">
        <v>10</v>
      </c>
      <c r="F4413" s="1" t="s">
        <v>11</v>
      </c>
      <c r="G4413" s="1" t="str">
        <f>IFERROR(__xludf.DUMMYFUNCTION("GOOGLETRANSLATE(D4413,""fr"",""en"")"),"#VALUE!")</f>
        <v>#VALUE!</v>
      </c>
    </row>
    <row r="4414" ht="15.75" customHeight="1">
      <c r="A4414" s="1" t="s">
        <v>2801</v>
      </c>
      <c r="B4414" s="1">
        <v>5.0</v>
      </c>
      <c r="C4414" s="1" t="s">
        <v>10253</v>
      </c>
      <c r="D4414" s="1" t="s">
        <v>10254</v>
      </c>
      <c r="E4414" s="1" t="s">
        <v>21</v>
      </c>
      <c r="F4414" s="1" t="s">
        <v>11</v>
      </c>
      <c r="G4414" s="1" t="str">
        <f>IFERROR(__xludf.DUMMYFUNCTION("GOOGLETRANSLATE(D4414,""fr"",""en"")"),"#VALUE!")</f>
        <v>#VALUE!</v>
      </c>
    </row>
    <row r="4415" ht="15.75" customHeight="1">
      <c r="A4415" s="1" t="s">
        <v>1741</v>
      </c>
      <c r="B4415" s="1">
        <v>5.0</v>
      </c>
      <c r="C4415" s="1" t="s">
        <v>10255</v>
      </c>
      <c r="D4415" s="1" t="s">
        <v>10256</v>
      </c>
      <c r="E4415" s="1" t="s">
        <v>21</v>
      </c>
      <c r="F4415" s="1" t="s">
        <v>11</v>
      </c>
      <c r="G4415" s="1" t="str">
        <f>IFERROR(__xludf.DUMMYFUNCTION("GOOGLETRANSLATE(D4415,""fr"",""en"")"),"#VALUE!")</f>
        <v>#VALUE!</v>
      </c>
    </row>
    <row r="4416" ht="15.75" customHeight="1">
      <c r="A4416" s="1" t="s">
        <v>10257</v>
      </c>
      <c r="B4416" s="1">
        <v>3.0</v>
      </c>
      <c r="C4416" s="1" t="s">
        <v>10258</v>
      </c>
      <c r="D4416" s="1" t="s">
        <v>10259</v>
      </c>
      <c r="E4416" s="1" t="s">
        <v>109</v>
      </c>
      <c r="F4416" s="1" t="s">
        <v>11</v>
      </c>
      <c r="G4416" s="1" t="str">
        <f>IFERROR(__xludf.DUMMYFUNCTION("GOOGLETRANSLATE(D4416,""fr"",""en"")"),"#VALUE!")</f>
        <v>#VALUE!</v>
      </c>
    </row>
    <row r="4417" ht="15.75" customHeight="1">
      <c r="A4417" s="1" t="s">
        <v>3132</v>
      </c>
      <c r="B4417" s="1">
        <v>4.0</v>
      </c>
      <c r="C4417" s="1" t="s">
        <v>10260</v>
      </c>
      <c r="D4417" s="1" t="s">
        <v>10261</v>
      </c>
      <c r="E4417" s="1" t="s">
        <v>21</v>
      </c>
      <c r="F4417" s="1" t="s">
        <v>11</v>
      </c>
      <c r="G4417" s="1" t="str">
        <f>IFERROR(__xludf.DUMMYFUNCTION("GOOGLETRANSLATE(D4417,""fr"",""en"")"),"I am satisfied with speed and price. After we will see if one day I have a breakdown how it is managed. I would see later. In the meantime this suits me")</f>
        <v>I am satisfied with speed and price. After we will see if one day I have a breakdown how it is managed. I would see later. In the meantime this suits me</v>
      </c>
    </row>
    <row r="4418" ht="15.75" customHeight="1">
      <c r="A4418" s="1" t="s">
        <v>638</v>
      </c>
      <c r="B4418" s="1">
        <v>1.0</v>
      </c>
      <c r="C4418" s="1" t="s">
        <v>10262</v>
      </c>
      <c r="D4418" s="1" t="s">
        <v>10263</v>
      </c>
      <c r="E4418" s="1" t="s">
        <v>1192</v>
      </c>
      <c r="F4418" s="1" t="s">
        <v>110</v>
      </c>
      <c r="G4418" s="1" t="str">
        <f>IFERROR(__xludf.DUMMYFUNCTION("GOOGLETRANSLATE(D4418,""fr"",""en"")"),"#VALUE!")</f>
        <v>#VALUE!</v>
      </c>
    </row>
    <row r="4419" ht="15.75" customHeight="1">
      <c r="A4419" s="1" t="s">
        <v>4467</v>
      </c>
      <c r="B4419" s="1">
        <v>3.0</v>
      </c>
      <c r="C4419" s="1" t="s">
        <v>10264</v>
      </c>
      <c r="D4419" s="1" t="s">
        <v>10265</v>
      </c>
      <c r="E4419" s="1" t="s">
        <v>614</v>
      </c>
      <c r="F4419" s="1" t="s">
        <v>30</v>
      </c>
      <c r="G4419" s="1" t="str">
        <f>IFERROR(__xludf.DUMMYFUNCTION("GOOGLETRANSLATE(D4419,""fr"",""en"")"),"#VALUE!")</f>
        <v>#VALUE!</v>
      </c>
    </row>
    <row r="4420" ht="15.75" customHeight="1">
      <c r="A4420" s="1" t="s">
        <v>1482</v>
      </c>
      <c r="B4420" s="1">
        <v>4.0</v>
      </c>
      <c r="C4420" s="1" t="s">
        <v>10266</v>
      </c>
      <c r="D4420" s="1" t="s">
        <v>10267</v>
      </c>
      <c r="E4420" s="1" t="s">
        <v>176</v>
      </c>
      <c r="F4420" s="1" t="s">
        <v>66</v>
      </c>
      <c r="G4420" s="1" t="str">
        <f>IFERROR(__xludf.DUMMYFUNCTION("GOOGLETRANSLATE(D4420,""fr"",""en"")"),"Prices are satisfactory compared to other competitors.
The website is easy to use and the information available is clear.")</f>
        <v>Prices are satisfactory compared to other competitors.
The website is easy to use and the information available is clear.</v>
      </c>
    </row>
    <row r="4421" ht="15.75" customHeight="1">
      <c r="A4421" s="1" t="s">
        <v>4610</v>
      </c>
      <c r="B4421" s="1">
        <v>4.0</v>
      </c>
      <c r="C4421" s="1" t="s">
        <v>10268</v>
      </c>
      <c r="D4421" s="1" t="s">
        <v>10269</v>
      </c>
      <c r="E4421" s="1" t="s">
        <v>169</v>
      </c>
      <c r="F4421" s="1" t="s">
        <v>11</v>
      </c>
      <c r="G4421" s="1" t="str">
        <f>IFERROR(__xludf.DUMMYFUNCTION("GOOGLETRANSLATE(D4421,""fr"",""en"")"),"#VALUE!")</f>
        <v>#VALUE!</v>
      </c>
    </row>
    <row r="4422" ht="15.75" customHeight="1">
      <c r="A4422" s="1" t="s">
        <v>2661</v>
      </c>
      <c r="B4422" s="1">
        <v>2.0</v>
      </c>
      <c r="C4422" s="1" t="s">
        <v>10270</v>
      </c>
      <c r="D4422" s="1" t="s">
        <v>10271</v>
      </c>
      <c r="E4422" s="1" t="s">
        <v>125</v>
      </c>
      <c r="F4422" s="1" t="s">
        <v>11</v>
      </c>
      <c r="G4422" s="1" t="str">
        <f>IFERROR(__xludf.DUMMYFUNCTION("GOOGLETRANSLATE(D4422,""fr"",""en"")"),"#VALUE!")</f>
        <v>#VALUE!</v>
      </c>
    </row>
    <row r="4423" ht="15.75" customHeight="1">
      <c r="A4423" s="1" t="s">
        <v>12</v>
      </c>
      <c r="B4423" s="1">
        <v>4.0</v>
      </c>
      <c r="C4423" s="1" t="s">
        <v>10272</v>
      </c>
      <c r="D4423" s="1" t="s">
        <v>10273</v>
      </c>
      <c r="E4423" s="1" t="s">
        <v>21</v>
      </c>
      <c r="F4423" s="1" t="s">
        <v>11</v>
      </c>
      <c r="G4423" s="1" t="str">
        <f>IFERROR(__xludf.DUMMYFUNCTION("GOOGLETRANSLATE(D4423,""fr"",""en"")"),"#VALUE!")</f>
        <v>#VALUE!</v>
      </c>
    </row>
    <row r="4424" ht="15.75" customHeight="1">
      <c r="A4424" s="1" t="s">
        <v>10274</v>
      </c>
      <c r="B4424" s="1">
        <v>3.0</v>
      </c>
      <c r="C4424" s="1" t="s">
        <v>10275</v>
      </c>
      <c r="D4424" s="1" t="s">
        <v>10276</v>
      </c>
      <c r="E4424" s="1" t="s">
        <v>226</v>
      </c>
      <c r="F4424" s="1" t="s">
        <v>11</v>
      </c>
      <c r="G4424" s="1" t="str">
        <f>IFERROR(__xludf.DUMMYFUNCTION("GOOGLETRANSLATE(D4424,""fr"",""en"")"),"#VALUE!")</f>
        <v>#VALUE!</v>
      </c>
    </row>
    <row r="4425" ht="15.75" customHeight="1">
      <c r="A4425" s="1" t="s">
        <v>1421</v>
      </c>
      <c r="B4425" s="1">
        <v>4.0</v>
      </c>
      <c r="C4425" s="1" t="s">
        <v>10277</v>
      </c>
      <c r="D4425" s="1" t="s">
        <v>10278</v>
      </c>
      <c r="E4425" s="1" t="s">
        <v>29</v>
      </c>
      <c r="F4425" s="1" t="s">
        <v>30</v>
      </c>
      <c r="G4425" s="1" t="str">
        <f>IFERROR(__xludf.DUMMYFUNCTION("GOOGLETRANSLATE(D4425,""fr"",""en"")"),"#VALUE!")</f>
        <v>#VALUE!</v>
      </c>
    </row>
    <row r="4426" ht="15.75" customHeight="1">
      <c r="A4426" s="1" t="s">
        <v>5369</v>
      </c>
      <c r="B4426" s="1">
        <v>1.0</v>
      </c>
      <c r="C4426" s="1" t="s">
        <v>10279</v>
      </c>
      <c r="D4426" s="1" t="s">
        <v>10280</v>
      </c>
      <c r="E4426" s="1" t="s">
        <v>575</v>
      </c>
      <c r="F4426" s="1" t="s">
        <v>84</v>
      </c>
      <c r="G4426" s="1" t="str">
        <f>IFERROR(__xludf.DUMMYFUNCTION("GOOGLETRANSLATE(D4426,""fr"",""en"")"),"#VALUE!")</f>
        <v>#VALUE!</v>
      </c>
    </row>
    <row r="4427" ht="15.75" customHeight="1">
      <c r="A4427" s="1" t="s">
        <v>2854</v>
      </c>
      <c r="B4427" s="1">
        <v>1.0</v>
      </c>
      <c r="C4427" s="1" t="s">
        <v>10281</v>
      </c>
      <c r="D4427" s="1" t="s">
        <v>10282</v>
      </c>
      <c r="E4427" s="1" t="s">
        <v>296</v>
      </c>
      <c r="F4427" s="1" t="s">
        <v>110</v>
      </c>
      <c r="G4427" s="1" t="str">
        <f>IFERROR(__xludf.DUMMYFUNCTION("GOOGLETRANSLATE(D4427,""fr"",""en"")"),"#VALUE!")</f>
        <v>#VALUE!</v>
      </c>
    </row>
    <row r="4428" ht="15.75" customHeight="1">
      <c r="A4428" s="1" t="s">
        <v>988</v>
      </c>
      <c r="B4428" s="1">
        <v>5.0</v>
      </c>
      <c r="C4428" s="1" t="s">
        <v>10283</v>
      </c>
      <c r="D4428" s="1" t="s">
        <v>10284</v>
      </c>
      <c r="E4428" s="1" t="s">
        <v>21</v>
      </c>
      <c r="F4428" s="1" t="s">
        <v>11</v>
      </c>
      <c r="G4428" s="1" t="str">
        <f>IFERROR(__xludf.DUMMYFUNCTION("GOOGLETRANSLATE(D4428,""fr"",""en"")"),"#VALUE!")</f>
        <v>#VALUE!</v>
      </c>
    </row>
    <row r="4429" ht="15.75" customHeight="1">
      <c r="A4429" s="1" t="s">
        <v>10285</v>
      </c>
      <c r="B4429" s="1">
        <v>5.0</v>
      </c>
      <c r="C4429" s="1" t="s">
        <v>10286</v>
      </c>
      <c r="D4429" s="1" t="s">
        <v>10287</v>
      </c>
      <c r="E4429" s="1" t="s">
        <v>614</v>
      </c>
      <c r="F4429" s="1" t="s">
        <v>30</v>
      </c>
      <c r="G4429" s="1" t="str">
        <f>IFERROR(__xludf.DUMMYFUNCTION("GOOGLETRANSLATE(D4429,""fr"",""en"")"),"#VALUE!")</f>
        <v>#VALUE!</v>
      </c>
    </row>
    <row r="4430" ht="15.75" customHeight="1">
      <c r="A4430" s="1" t="s">
        <v>391</v>
      </c>
      <c r="B4430" s="1">
        <v>4.0</v>
      </c>
      <c r="C4430" s="1" t="s">
        <v>10288</v>
      </c>
      <c r="D4430" s="1" t="s">
        <v>10289</v>
      </c>
      <c r="E4430" s="1" t="s">
        <v>21</v>
      </c>
      <c r="F4430" s="1" t="s">
        <v>11</v>
      </c>
      <c r="G4430" s="1" t="str">
        <f>IFERROR(__xludf.DUMMYFUNCTION("GOOGLETRANSLATE(D4430,""fr"",""en"")"),"#VALUE!")</f>
        <v>#VALUE!</v>
      </c>
    </row>
    <row r="4431" ht="15.75" customHeight="1">
      <c r="A4431" s="1" t="s">
        <v>10290</v>
      </c>
      <c r="B4431" s="1">
        <v>1.0</v>
      </c>
      <c r="C4431" s="1" t="s">
        <v>10291</v>
      </c>
      <c r="D4431" s="1" t="s">
        <v>10292</v>
      </c>
      <c r="E4431" s="1" t="s">
        <v>292</v>
      </c>
      <c r="F4431" s="1" t="s">
        <v>11</v>
      </c>
      <c r="G4431" s="1" t="str">
        <f>IFERROR(__xludf.DUMMYFUNCTION("GOOGLETRANSLATE(D4431,""fr"",""en"")"),"#VALUE!")</f>
        <v>#VALUE!</v>
      </c>
    </row>
    <row r="4432" ht="15.75" customHeight="1">
      <c r="A4432" s="1" t="s">
        <v>264</v>
      </c>
      <c r="B4432" s="1">
        <v>5.0</v>
      </c>
      <c r="C4432" s="1" t="s">
        <v>10293</v>
      </c>
      <c r="D4432" s="1" t="s">
        <v>10294</v>
      </c>
      <c r="E4432" s="1" t="s">
        <v>10</v>
      </c>
      <c r="F4432" s="1" t="s">
        <v>11</v>
      </c>
      <c r="G4432" s="1" t="str">
        <f>IFERROR(__xludf.DUMMYFUNCTION("GOOGLETRANSLATE(D4432,""fr"",""en"")"),"#VALUE!")</f>
        <v>#VALUE!</v>
      </c>
    </row>
    <row r="4433" ht="15.75" customHeight="1">
      <c r="A4433" s="1" t="s">
        <v>10295</v>
      </c>
      <c r="B4433" s="1">
        <v>1.0</v>
      </c>
      <c r="C4433" s="1" t="s">
        <v>10296</v>
      </c>
      <c r="D4433" s="1" t="s">
        <v>10297</v>
      </c>
      <c r="E4433" s="1" t="s">
        <v>273</v>
      </c>
      <c r="F4433" s="1" t="s">
        <v>110</v>
      </c>
      <c r="G4433" s="1" t="str">
        <f>IFERROR(__xludf.DUMMYFUNCTION("GOOGLETRANSLATE(D4433,""fr"",""en"")"),"#VALUE!")</f>
        <v>#VALUE!</v>
      </c>
    </row>
    <row r="4434" ht="15.75" customHeight="1">
      <c r="A4434" s="1" t="s">
        <v>7381</v>
      </c>
      <c r="B4434" s="1">
        <v>2.0</v>
      </c>
      <c r="C4434" s="1" t="s">
        <v>10298</v>
      </c>
      <c r="D4434" s="1" t="s">
        <v>10299</v>
      </c>
      <c r="E4434" s="1" t="s">
        <v>448</v>
      </c>
      <c r="F4434" s="1" t="s">
        <v>84</v>
      </c>
      <c r="G4434" s="1" t="str">
        <f>IFERROR(__xludf.DUMMYFUNCTION("GOOGLETRANSLATE(D4434,""fr"",""en"")"),"#VALUE!")</f>
        <v>#VALUE!</v>
      </c>
    </row>
    <row r="4435" ht="15.75" customHeight="1">
      <c r="A4435" s="1" t="s">
        <v>801</v>
      </c>
      <c r="B4435" s="1">
        <v>2.0</v>
      </c>
      <c r="C4435" s="1" t="s">
        <v>10300</v>
      </c>
      <c r="D4435" s="1" t="s">
        <v>10301</v>
      </c>
      <c r="E4435" s="1" t="s">
        <v>484</v>
      </c>
      <c r="F4435" s="1" t="s">
        <v>30</v>
      </c>
      <c r="G4435" s="1" t="str">
        <f>IFERROR(__xludf.DUMMYFUNCTION("GOOGLETRANSLATE(D4435,""fr"",""en"")"),"#VALUE!")</f>
        <v>#VALUE!</v>
      </c>
    </row>
    <row r="4436" ht="15.75" customHeight="1">
      <c r="A4436" s="1" t="s">
        <v>847</v>
      </c>
      <c r="B4436" s="1">
        <v>1.0</v>
      </c>
      <c r="C4436" s="1" t="s">
        <v>10302</v>
      </c>
      <c r="D4436" s="1" t="s">
        <v>10303</v>
      </c>
      <c r="E4436" s="1" t="s">
        <v>226</v>
      </c>
      <c r="F4436" s="1" t="s">
        <v>11</v>
      </c>
      <c r="G4436" s="1" t="str">
        <f>IFERROR(__xludf.DUMMYFUNCTION("GOOGLETRANSLATE(D4436,""fr"",""en"")"),"#VALUE!")</f>
        <v>#VALUE!</v>
      </c>
    </row>
    <row r="4437" ht="15.75" customHeight="1">
      <c r="A4437" s="1" t="s">
        <v>10304</v>
      </c>
      <c r="B4437" s="1">
        <v>1.0</v>
      </c>
      <c r="C4437" s="1" t="s">
        <v>10305</v>
      </c>
      <c r="D4437" s="1" t="s">
        <v>10306</v>
      </c>
      <c r="E4437" s="1" t="s">
        <v>21</v>
      </c>
      <c r="F4437" s="1" t="s">
        <v>11</v>
      </c>
      <c r="G4437" s="1" t="str">
        <f>IFERROR(__xludf.DUMMYFUNCTION("GOOGLETRANSLATE(D4437,""fr"",""en"")"),"#VALUE!")</f>
        <v>#VALUE!</v>
      </c>
    </row>
    <row r="4438" ht="15.75" customHeight="1">
      <c r="A4438" s="1" t="s">
        <v>8973</v>
      </c>
      <c r="B4438" s="1">
        <v>4.0</v>
      </c>
      <c r="C4438" s="1" t="s">
        <v>10307</v>
      </c>
      <c r="D4438" s="1" t="s">
        <v>10308</v>
      </c>
      <c r="E4438" s="1" t="s">
        <v>125</v>
      </c>
      <c r="F4438" s="1" t="s">
        <v>11</v>
      </c>
      <c r="G4438" s="1" t="str">
        <f>IFERROR(__xludf.DUMMYFUNCTION("GOOGLETRANSLATE(D4438,""fr"",""en"")"),"#VALUE!")</f>
        <v>#VALUE!</v>
      </c>
    </row>
    <row r="4439" ht="15.75" customHeight="1">
      <c r="A4439" s="1" t="s">
        <v>1279</v>
      </c>
      <c r="B4439" s="1">
        <v>1.0</v>
      </c>
      <c r="C4439" s="1" t="s">
        <v>10309</v>
      </c>
      <c r="D4439" s="1" t="s">
        <v>10310</v>
      </c>
      <c r="E4439" s="1" t="s">
        <v>575</v>
      </c>
      <c r="F4439" s="1" t="s">
        <v>48</v>
      </c>
      <c r="G4439" s="1" t="str">
        <f>IFERROR(__xludf.DUMMYFUNCTION("GOOGLETRANSLATE(D4439,""fr"",""en"")"),"#VALUE!")</f>
        <v>#VALUE!</v>
      </c>
    </row>
    <row r="4440" ht="15.75" customHeight="1">
      <c r="A4440" s="1" t="s">
        <v>1901</v>
      </c>
      <c r="B4440" s="1">
        <v>5.0</v>
      </c>
      <c r="C4440" s="1" t="s">
        <v>10311</v>
      </c>
      <c r="D4440" s="1" t="s">
        <v>10312</v>
      </c>
      <c r="E4440" s="1" t="s">
        <v>10</v>
      </c>
      <c r="F4440" s="1" t="s">
        <v>11</v>
      </c>
      <c r="G4440" s="1" t="str">
        <f>IFERROR(__xludf.DUMMYFUNCTION("GOOGLETRANSLATE(D4440,""fr"",""en"")"),"#VALUE!")</f>
        <v>#VALUE!</v>
      </c>
    </row>
    <row r="4441" ht="15.75" customHeight="1">
      <c r="A4441" s="1" t="s">
        <v>10313</v>
      </c>
      <c r="B4441" s="1">
        <v>1.0</v>
      </c>
      <c r="C4441" s="1" t="s">
        <v>10314</v>
      </c>
      <c r="D4441" s="1" t="s">
        <v>10315</v>
      </c>
      <c r="E4441" s="1" t="s">
        <v>250</v>
      </c>
      <c r="F4441" s="1" t="s">
        <v>30</v>
      </c>
      <c r="G4441" s="1" t="str">
        <f>IFERROR(__xludf.DUMMYFUNCTION("GOOGLETRANSLATE(D4441,""fr"",""en"")"),"#VALUE!")</f>
        <v>#VALUE!</v>
      </c>
    </row>
    <row r="4442" ht="15.75" customHeight="1">
      <c r="A4442" s="1" t="s">
        <v>10316</v>
      </c>
      <c r="B4442" s="1">
        <v>1.0</v>
      </c>
      <c r="C4442" s="1" t="s">
        <v>10317</v>
      </c>
      <c r="D4442" s="1" t="s">
        <v>10318</v>
      </c>
      <c r="E4442" s="1" t="s">
        <v>2102</v>
      </c>
      <c r="F4442" s="1" t="s">
        <v>66</v>
      </c>
      <c r="G4442" s="1" t="str">
        <f>IFERROR(__xludf.DUMMYFUNCTION("GOOGLETRANSLATE(D4442,""fr"",""en"")"),"#VALUE!")</f>
        <v>#VALUE!</v>
      </c>
    </row>
    <row r="4443" ht="15.75" customHeight="1">
      <c r="A4443" s="1" t="s">
        <v>850</v>
      </c>
      <c r="B4443" s="1">
        <v>2.0</v>
      </c>
      <c r="C4443" s="1" t="s">
        <v>10319</v>
      </c>
      <c r="D4443" s="1" t="s">
        <v>10320</v>
      </c>
      <c r="E4443" s="1" t="s">
        <v>250</v>
      </c>
      <c r="F4443" s="1" t="s">
        <v>30</v>
      </c>
      <c r="G4443" s="1" t="str">
        <f>IFERROR(__xludf.DUMMYFUNCTION("GOOGLETRANSLATE(D4443,""fr"",""en"")"),"#VALUE!")</f>
        <v>#VALUE!</v>
      </c>
    </row>
    <row r="4444" ht="15.75" customHeight="1">
      <c r="A4444" s="1" t="s">
        <v>558</v>
      </c>
      <c r="B4444" s="1">
        <v>5.0</v>
      </c>
      <c r="C4444" s="1" t="s">
        <v>10321</v>
      </c>
      <c r="D4444" s="1" t="s">
        <v>10322</v>
      </c>
      <c r="E4444" s="1" t="s">
        <v>176</v>
      </c>
      <c r="F4444" s="1" t="s">
        <v>66</v>
      </c>
      <c r="G4444" s="1" t="str">
        <f>IFERROR(__xludf.DUMMYFUNCTION("GOOGLETRANSLATE(D4444,""fr"",""en"")"),"#VALUE!")</f>
        <v>#VALUE!</v>
      </c>
    </row>
    <row r="4445" ht="15.75" customHeight="1">
      <c r="A4445" s="1" t="s">
        <v>3653</v>
      </c>
      <c r="B4445" s="1">
        <v>1.0</v>
      </c>
      <c r="C4445" s="1" t="s">
        <v>10323</v>
      </c>
      <c r="D4445" s="1" t="s">
        <v>10324</v>
      </c>
      <c r="E4445" s="1" t="s">
        <v>292</v>
      </c>
      <c r="F4445" s="1" t="s">
        <v>11</v>
      </c>
      <c r="G4445" s="1" t="str">
        <f>IFERROR(__xludf.DUMMYFUNCTION("GOOGLETRANSLATE(D4445,""fr"",""en"")"),"#VALUE!")</f>
        <v>#VALUE!</v>
      </c>
    </row>
    <row r="4446" ht="15.75" customHeight="1">
      <c r="A4446" s="1" t="s">
        <v>4447</v>
      </c>
      <c r="B4446" s="1">
        <v>1.0</v>
      </c>
      <c r="C4446" s="1" t="s">
        <v>10325</v>
      </c>
      <c r="D4446" s="1" t="s">
        <v>10326</v>
      </c>
      <c r="E4446" s="1" t="s">
        <v>21</v>
      </c>
      <c r="F4446" s="1" t="s">
        <v>11</v>
      </c>
      <c r="G4446" s="1" t="str">
        <f>IFERROR(__xludf.DUMMYFUNCTION("GOOGLETRANSLATE(D4446,""fr"",""en"")"),"#VALUE!")</f>
        <v>#VALUE!</v>
      </c>
    </row>
    <row r="4447" ht="15.75" customHeight="1">
      <c r="A4447" s="1" t="s">
        <v>6703</v>
      </c>
      <c r="B4447" s="1">
        <v>1.0</v>
      </c>
      <c r="C4447" s="1" t="s">
        <v>10327</v>
      </c>
      <c r="D4447" s="1" t="s">
        <v>10328</v>
      </c>
      <c r="E4447" s="1" t="s">
        <v>34</v>
      </c>
      <c r="F4447" s="1" t="s">
        <v>84</v>
      </c>
      <c r="G4447" s="1" t="str">
        <f>IFERROR(__xludf.DUMMYFUNCTION("GOOGLETRANSLATE(D4447,""fr"",""en"")"),"#VALUE!")</f>
        <v>#VALUE!</v>
      </c>
    </row>
    <row r="4448" ht="15.75" customHeight="1">
      <c r="A4448" s="1" t="s">
        <v>3985</v>
      </c>
      <c r="B4448" s="1">
        <v>2.0</v>
      </c>
      <c r="C4448" s="1" t="s">
        <v>10329</v>
      </c>
      <c r="D4448" s="1" t="s">
        <v>10330</v>
      </c>
      <c r="E4448" s="1" t="s">
        <v>109</v>
      </c>
      <c r="F4448" s="1" t="s">
        <v>110</v>
      </c>
      <c r="G4448" s="1" t="str">
        <f>IFERROR(__xludf.DUMMYFUNCTION("GOOGLETRANSLATE(D4448,""fr"",""en"")"),"#VALUE!")</f>
        <v>#VALUE!</v>
      </c>
    </row>
    <row r="4449" ht="15.75" customHeight="1">
      <c r="A4449" s="1" t="s">
        <v>695</v>
      </c>
      <c r="B4449" s="1">
        <v>2.0</v>
      </c>
      <c r="C4449" s="1" t="s">
        <v>10331</v>
      </c>
      <c r="D4449" s="1" t="s">
        <v>10332</v>
      </c>
      <c r="E4449" s="1" t="s">
        <v>10</v>
      </c>
      <c r="F4449" s="1" t="s">
        <v>11</v>
      </c>
      <c r="G4449" s="1" t="str">
        <f>IFERROR(__xludf.DUMMYFUNCTION("GOOGLETRANSLATE(D4449,""fr"",""en"")"),"#VALUE!")</f>
        <v>#VALUE!</v>
      </c>
    </row>
    <row r="4450" ht="15.75" customHeight="1">
      <c r="A4450" s="1" t="s">
        <v>10333</v>
      </c>
      <c r="B4450" s="1">
        <v>3.0</v>
      </c>
      <c r="C4450" s="1" t="s">
        <v>10334</v>
      </c>
      <c r="D4450" s="1" t="s">
        <v>10335</v>
      </c>
      <c r="E4450" s="1" t="s">
        <v>273</v>
      </c>
      <c r="F4450" s="1" t="s">
        <v>110</v>
      </c>
      <c r="G4450" s="1" t="str">
        <f>IFERROR(__xludf.DUMMYFUNCTION("GOOGLETRANSLATE(D4450,""fr"",""en"")"),"#VALUE!")</f>
        <v>#VALUE!</v>
      </c>
    </row>
    <row r="4451" ht="15.75" customHeight="1">
      <c r="A4451" s="1" t="s">
        <v>2222</v>
      </c>
      <c r="B4451" s="1">
        <v>3.0</v>
      </c>
      <c r="C4451" s="1" t="s">
        <v>10336</v>
      </c>
      <c r="D4451" s="1" t="s">
        <v>10337</v>
      </c>
      <c r="E4451" s="1" t="s">
        <v>117</v>
      </c>
      <c r="F4451" s="1" t="s">
        <v>48</v>
      </c>
      <c r="G4451" s="1" t="str">
        <f>IFERROR(__xludf.DUMMYFUNCTION("GOOGLETRANSLATE(D4451,""fr"",""en"")"),"#VALUE!")</f>
        <v>#VALUE!</v>
      </c>
    </row>
    <row r="4452" ht="15.75" customHeight="1">
      <c r="A4452" s="1" t="s">
        <v>801</v>
      </c>
      <c r="B4452" s="1">
        <v>5.0</v>
      </c>
      <c r="C4452" s="1" t="s">
        <v>10338</v>
      </c>
      <c r="D4452" s="1" t="s">
        <v>10339</v>
      </c>
      <c r="E4452" s="1" t="s">
        <v>448</v>
      </c>
      <c r="F4452" s="1" t="s">
        <v>84</v>
      </c>
      <c r="G4452" s="1" t="str">
        <f>IFERROR(__xludf.DUMMYFUNCTION("GOOGLETRANSLATE(D4452,""fr"",""en"")"),"#VALUE!")</f>
        <v>#VALUE!</v>
      </c>
    </row>
    <row r="4453" ht="15.75" customHeight="1">
      <c r="A4453" s="1" t="s">
        <v>2285</v>
      </c>
      <c r="B4453" s="1">
        <v>2.0</v>
      </c>
      <c r="C4453" s="1" t="s">
        <v>10340</v>
      </c>
      <c r="D4453" s="1" t="s">
        <v>10341</v>
      </c>
      <c r="E4453" s="1" t="s">
        <v>125</v>
      </c>
      <c r="F4453" s="1" t="s">
        <v>11</v>
      </c>
      <c r="G4453" s="1" t="str">
        <f>IFERROR(__xludf.DUMMYFUNCTION("GOOGLETRANSLATE(D4453,""fr"",""en"")"),"#VALUE!")</f>
        <v>#VALUE!</v>
      </c>
    </row>
    <row r="4454" ht="15.75" customHeight="1">
      <c r="A4454" s="1" t="s">
        <v>2569</v>
      </c>
      <c r="B4454" s="1">
        <v>3.0</v>
      </c>
      <c r="C4454" s="1" t="s">
        <v>10342</v>
      </c>
      <c r="D4454" s="1" t="s">
        <v>10343</v>
      </c>
      <c r="E4454" s="1" t="s">
        <v>21</v>
      </c>
      <c r="F4454" s="1" t="s">
        <v>11</v>
      </c>
      <c r="G4454" s="1" t="str">
        <f>IFERROR(__xludf.DUMMYFUNCTION("GOOGLETRANSLATE(D4454,""fr"",""en"")"),"#VALUE!")</f>
        <v>#VALUE!</v>
      </c>
    </row>
    <row r="4455" ht="15.75" customHeight="1">
      <c r="A4455" s="1" t="s">
        <v>801</v>
      </c>
      <c r="B4455" s="1">
        <v>4.0</v>
      </c>
      <c r="C4455" s="1" t="s">
        <v>10344</v>
      </c>
      <c r="D4455" s="1" t="s">
        <v>10345</v>
      </c>
      <c r="E4455" s="1" t="s">
        <v>484</v>
      </c>
      <c r="F4455" s="1" t="s">
        <v>30</v>
      </c>
      <c r="G4455" s="1" t="str">
        <f>IFERROR(__xludf.DUMMYFUNCTION("GOOGLETRANSLATE(D4455,""fr"",""en"")"),"#VALUE!")</f>
        <v>#VALUE!</v>
      </c>
    </row>
    <row r="4456" ht="15.75" customHeight="1">
      <c r="A4456" s="1" t="s">
        <v>3063</v>
      </c>
      <c r="B4456" s="1">
        <v>1.0</v>
      </c>
      <c r="C4456" s="1" t="s">
        <v>10346</v>
      </c>
      <c r="D4456" s="1" t="s">
        <v>10347</v>
      </c>
      <c r="E4456" s="1" t="s">
        <v>109</v>
      </c>
      <c r="F4456" s="1" t="s">
        <v>110</v>
      </c>
      <c r="G4456" s="1" t="str">
        <f>IFERROR(__xludf.DUMMYFUNCTION("GOOGLETRANSLATE(D4456,""fr"",""en"")"),"#VALUE!")</f>
        <v>#VALUE!</v>
      </c>
    </row>
    <row r="4457" ht="15.75" customHeight="1">
      <c r="A4457" s="1" t="s">
        <v>2363</v>
      </c>
      <c r="B4457" s="1">
        <v>1.0</v>
      </c>
      <c r="C4457" s="1" t="s">
        <v>10348</v>
      </c>
      <c r="D4457" s="1" t="s">
        <v>10349</v>
      </c>
      <c r="E4457" s="1" t="s">
        <v>73</v>
      </c>
      <c r="F4457" s="1" t="s">
        <v>30</v>
      </c>
      <c r="G4457" s="1" t="str">
        <f>IFERROR(__xludf.DUMMYFUNCTION("GOOGLETRANSLATE(D4457,""fr"",""en"")"),"#VALUE!")</f>
        <v>#VALUE!</v>
      </c>
    </row>
    <row r="4458" ht="15.75" customHeight="1">
      <c r="A4458" s="1" t="s">
        <v>5842</v>
      </c>
      <c r="B4458" s="1">
        <v>1.0</v>
      </c>
      <c r="C4458" s="1" t="s">
        <v>10350</v>
      </c>
      <c r="D4458" s="1" t="s">
        <v>10351</v>
      </c>
      <c r="E4458" s="1" t="s">
        <v>575</v>
      </c>
      <c r="F4458" s="1" t="s">
        <v>84</v>
      </c>
      <c r="G4458" s="1" t="str">
        <f>IFERROR(__xludf.DUMMYFUNCTION("GOOGLETRANSLATE(D4458,""fr"",""en"")"),"#VALUE!")</f>
        <v>#VALUE!</v>
      </c>
    </row>
    <row r="4459" ht="15.75" customHeight="1">
      <c r="A4459" s="1" t="s">
        <v>588</v>
      </c>
      <c r="B4459" s="1">
        <v>3.0</v>
      </c>
      <c r="C4459" s="1" t="s">
        <v>10352</v>
      </c>
      <c r="D4459" s="1" t="s">
        <v>10353</v>
      </c>
      <c r="E4459" s="1" t="s">
        <v>614</v>
      </c>
      <c r="F4459" s="1" t="s">
        <v>30</v>
      </c>
      <c r="G4459" s="1" t="str">
        <f>IFERROR(__xludf.DUMMYFUNCTION("GOOGLETRANSLATE(D4459,""fr"",""en"")"),"#VALUE!")</f>
        <v>#VALUE!</v>
      </c>
    </row>
    <row r="4460" ht="15.75" customHeight="1">
      <c r="A4460" s="1" t="s">
        <v>1344</v>
      </c>
      <c r="B4460" s="1">
        <v>4.0</v>
      </c>
      <c r="C4460" s="1" t="s">
        <v>10354</v>
      </c>
      <c r="D4460" s="1" t="s">
        <v>10355</v>
      </c>
      <c r="E4460" s="1" t="s">
        <v>10</v>
      </c>
      <c r="F4460" s="1" t="s">
        <v>11</v>
      </c>
      <c r="G4460" s="1" t="str">
        <f>IFERROR(__xludf.DUMMYFUNCTION("GOOGLETRANSLATE(D4460,""fr"",""en"")"),"#VALUE!")</f>
        <v>#VALUE!</v>
      </c>
    </row>
    <row r="4461" ht="15.75" customHeight="1">
      <c r="A4461" s="1" t="s">
        <v>738</v>
      </c>
      <c r="B4461" s="1">
        <v>4.0</v>
      </c>
      <c r="C4461" s="1" t="s">
        <v>10356</v>
      </c>
      <c r="D4461" s="1" t="s">
        <v>10357</v>
      </c>
      <c r="E4461" s="1" t="s">
        <v>21</v>
      </c>
      <c r="F4461" s="1" t="s">
        <v>11</v>
      </c>
      <c r="G4461" s="1" t="str">
        <f>IFERROR(__xludf.DUMMYFUNCTION("GOOGLETRANSLATE(D4461,""fr"",""en"")"),"#VALUE!")</f>
        <v>#VALUE!</v>
      </c>
    </row>
    <row r="4462" ht="15.75" customHeight="1">
      <c r="A4462" s="1" t="s">
        <v>1781</v>
      </c>
      <c r="B4462" s="1">
        <v>2.0</v>
      </c>
      <c r="C4462" s="1" t="s">
        <v>10358</v>
      </c>
      <c r="D4462" s="1" t="s">
        <v>10359</v>
      </c>
      <c r="E4462" s="1" t="s">
        <v>5251</v>
      </c>
      <c r="F4462" s="1" t="s">
        <v>66</v>
      </c>
      <c r="G4462" s="1" t="str">
        <f>IFERROR(__xludf.DUMMYFUNCTION("GOOGLETRANSLATE(D4462,""fr"",""en"")"),"#VALUE!")</f>
        <v>#VALUE!</v>
      </c>
    </row>
    <row r="4463" ht="15.75" customHeight="1">
      <c r="A4463" s="1" t="s">
        <v>10360</v>
      </c>
      <c r="B4463" s="1">
        <v>1.0</v>
      </c>
      <c r="C4463" s="1" t="s">
        <v>10361</v>
      </c>
      <c r="D4463" s="1" t="s">
        <v>10362</v>
      </c>
      <c r="E4463" s="1" t="s">
        <v>10</v>
      </c>
      <c r="F4463" s="1" t="s">
        <v>11</v>
      </c>
      <c r="G4463" s="1" t="str">
        <f>IFERROR(__xludf.DUMMYFUNCTION("GOOGLETRANSLATE(D4463,""fr"",""en"")"),"#VALUE!")</f>
        <v>#VALUE!</v>
      </c>
    </row>
    <row r="4464" ht="15.75" customHeight="1">
      <c r="A4464" s="1" t="s">
        <v>606</v>
      </c>
      <c r="B4464" s="1">
        <v>2.0</v>
      </c>
      <c r="C4464" s="1" t="s">
        <v>10363</v>
      </c>
      <c r="D4464" s="1" t="s">
        <v>10364</v>
      </c>
      <c r="E4464" s="1" t="s">
        <v>21</v>
      </c>
      <c r="F4464" s="1" t="s">
        <v>11</v>
      </c>
      <c r="G4464" s="1" t="str">
        <f>IFERROR(__xludf.DUMMYFUNCTION("GOOGLETRANSLATE(D4464,""fr"",""en"")"),"#VALUE!")</f>
        <v>#VALUE!</v>
      </c>
    </row>
    <row r="4465" ht="15.75" customHeight="1">
      <c r="A4465" s="1" t="s">
        <v>9780</v>
      </c>
      <c r="B4465" s="1">
        <v>2.0</v>
      </c>
      <c r="C4465" s="1" t="s">
        <v>10365</v>
      </c>
      <c r="D4465" s="1" t="s">
        <v>10366</v>
      </c>
      <c r="E4465" s="1" t="s">
        <v>296</v>
      </c>
      <c r="F4465" s="1" t="s">
        <v>110</v>
      </c>
      <c r="G4465" s="1" t="str">
        <f>IFERROR(__xludf.DUMMYFUNCTION("GOOGLETRANSLATE(D4465,""fr"",""en"")"),"#VALUE!")</f>
        <v>#VALUE!</v>
      </c>
    </row>
    <row r="4466" ht="15.75" customHeight="1">
      <c r="A4466" s="1" t="s">
        <v>10367</v>
      </c>
      <c r="B4466" s="1">
        <v>1.0</v>
      </c>
      <c r="C4466" s="1" t="s">
        <v>10368</v>
      </c>
      <c r="D4466" s="1" t="s">
        <v>10369</v>
      </c>
      <c r="E4466" s="1" t="s">
        <v>196</v>
      </c>
      <c r="F4466" s="1" t="s">
        <v>118</v>
      </c>
      <c r="G4466" s="1" t="str">
        <f>IFERROR(__xludf.DUMMYFUNCTION("GOOGLETRANSLATE(D4466,""fr"",""en"")"),"#VALUE!")</f>
        <v>#VALUE!</v>
      </c>
    </row>
    <row r="4467" ht="15.75" customHeight="1">
      <c r="A4467" s="1" t="s">
        <v>10370</v>
      </c>
      <c r="B4467" s="1">
        <v>1.0</v>
      </c>
      <c r="C4467" s="1" t="s">
        <v>10371</v>
      </c>
      <c r="D4467" s="1" t="s">
        <v>10372</v>
      </c>
      <c r="E4467" s="1" t="s">
        <v>250</v>
      </c>
      <c r="F4467" s="1" t="s">
        <v>30</v>
      </c>
      <c r="G4467" s="1" t="str">
        <f>IFERROR(__xludf.DUMMYFUNCTION("GOOGLETRANSLATE(D4467,""fr"",""en"")"),"#VALUE!")</f>
        <v>#VALUE!</v>
      </c>
    </row>
    <row r="4468" ht="15.75" customHeight="1">
      <c r="A4468" s="1" t="s">
        <v>1940</v>
      </c>
      <c r="B4468" s="1">
        <v>5.0</v>
      </c>
      <c r="C4468" s="1" t="s">
        <v>10373</v>
      </c>
      <c r="D4468" s="1" t="s">
        <v>10374</v>
      </c>
      <c r="E4468" s="1" t="s">
        <v>21</v>
      </c>
      <c r="F4468" s="1" t="s">
        <v>11</v>
      </c>
      <c r="G4468" s="1" t="str">
        <f>IFERROR(__xludf.DUMMYFUNCTION("GOOGLETRANSLATE(D4468,""fr"",""en"")"),"#VALUE!")</f>
        <v>#VALUE!</v>
      </c>
    </row>
    <row r="4469" ht="15.75" customHeight="1">
      <c r="A4469" s="1" t="s">
        <v>10375</v>
      </c>
      <c r="B4469" s="1">
        <v>1.0</v>
      </c>
      <c r="C4469" s="1" t="s">
        <v>10376</v>
      </c>
      <c r="D4469" s="1" t="s">
        <v>10377</v>
      </c>
      <c r="E4469" s="1" t="s">
        <v>960</v>
      </c>
      <c r="F4469" s="1" t="s">
        <v>84</v>
      </c>
      <c r="G4469" s="1" t="str">
        <f>IFERROR(__xludf.DUMMYFUNCTION("GOOGLETRANSLATE(D4469,""fr"",""en"")"),"#VALUE!")</f>
        <v>#VALUE!</v>
      </c>
    </row>
    <row r="4470" ht="15.75" customHeight="1">
      <c r="A4470" s="1" t="s">
        <v>10378</v>
      </c>
      <c r="B4470" s="1">
        <v>1.0</v>
      </c>
      <c r="C4470" s="1" t="s">
        <v>10379</v>
      </c>
      <c r="D4470" s="1" t="s">
        <v>10380</v>
      </c>
      <c r="E4470" s="1" t="s">
        <v>292</v>
      </c>
      <c r="F4470" s="1" t="s">
        <v>11</v>
      </c>
      <c r="G4470" s="1" t="str">
        <f>IFERROR(__xludf.DUMMYFUNCTION("GOOGLETRANSLATE(D4470,""fr"",""en"")"),"#VALUE!")</f>
        <v>#VALUE!</v>
      </c>
    </row>
    <row r="4471" ht="15.75" customHeight="1">
      <c r="A4471" s="1" t="s">
        <v>5488</v>
      </c>
      <c r="B4471" s="1">
        <v>1.0</v>
      </c>
      <c r="C4471" s="1" t="s">
        <v>10381</v>
      </c>
      <c r="D4471" s="1" t="s">
        <v>10382</v>
      </c>
      <c r="E4471" s="1" t="s">
        <v>169</v>
      </c>
      <c r="F4471" s="1" t="s">
        <v>11</v>
      </c>
      <c r="G4471" s="1" t="str">
        <f>IFERROR(__xludf.DUMMYFUNCTION("GOOGLETRANSLATE(D4471,""fr"",""en"")"),"#VALUE!")</f>
        <v>#VALUE!</v>
      </c>
    </row>
    <row r="4472" ht="15.75" customHeight="1">
      <c r="A4472" s="1" t="s">
        <v>1778</v>
      </c>
      <c r="B4472" s="1">
        <v>5.0</v>
      </c>
      <c r="C4472" s="1" t="s">
        <v>10383</v>
      </c>
      <c r="D4472" s="1" t="s">
        <v>10384</v>
      </c>
      <c r="E4472" s="1" t="s">
        <v>21</v>
      </c>
      <c r="F4472" s="1" t="s">
        <v>11</v>
      </c>
      <c r="G4472" s="1" t="str">
        <f>IFERROR(__xludf.DUMMYFUNCTION("GOOGLETRANSLATE(D4472,""fr"",""en"")"),"#VALUE!")</f>
        <v>#VALUE!</v>
      </c>
    </row>
    <row r="4473" ht="15.75" customHeight="1">
      <c r="A4473" s="1" t="s">
        <v>961</v>
      </c>
      <c r="B4473" s="1">
        <v>3.0</v>
      </c>
      <c r="C4473" s="1" t="s">
        <v>10385</v>
      </c>
      <c r="D4473" s="1" t="s">
        <v>10386</v>
      </c>
      <c r="E4473" s="1" t="s">
        <v>10</v>
      </c>
      <c r="F4473" s="1" t="s">
        <v>11</v>
      </c>
      <c r="G4473" s="1" t="str">
        <f>IFERROR(__xludf.DUMMYFUNCTION("GOOGLETRANSLATE(D4473,""fr"",""en"")"),"#VALUE!")</f>
        <v>#VALUE!</v>
      </c>
    </row>
    <row r="4474" ht="15.75" customHeight="1">
      <c r="A4474" s="1" t="s">
        <v>12</v>
      </c>
      <c r="B4474" s="1">
        <v>5.0</v>
      </c>
      <c r="C4474" s="1" t="s">
        <v>10387</v>
      </c>
      <c r="D4474" s="1" t="s">
        <v>10388</v>
      </c>
      <c r="E4474" s="1" t="s">
        <v>10</v>
      </c>
      <c r="F4474" s="1" t="s">
        <v>11</v>
      </c>
      <c r="G4474" s="1" t="str">
        <f>IFERROR(__xludf.DUMMYFUNCTION("GOOGLETRANSLATE(D4474,""fr"",""en"")"),"#VALUE!")</f>
        <v>#VALUE!</v>
      </c>
    </row>
    <row r="4475" ht="15.75" customHeight="1">
      <c r="A4475" s="1" t="s">
        <v>3466</v>
      </c>
      <c r="B4475" s="1">
        <v>1.0</v>
      </c>
      <c r="C4475" s="1" t="s">
        <v>10389</v>
      </c>
      <c r="D4475" s="1" t="s">
        <v>10390</v>
      </c>
      <c r="E4475" s="1" t="s">
        <v>10</v>
      </c>
      <c r="F4475" s="1" t="s">
        <v>11</v>
      </c>
      <c r="G4475" s="1" t="str">
        <f>IFERROR(__xludf.DUMMYFUNCTION("GOOGLETRANSLATE(D4475,""fr"",""en"")"),"#VALUE!")</f>
        <v>#VALUE!</v>
      </c>
    </row>
    <row r="4476" ht="15.75" customHeight="1">
      <c r="A4476" s="1" t="s">
        <v>1180</v>
      </c>
      <c r="B4476" s="1">
        <v>5.0</v>
      </c>
      <c r="C4476" s="1" t="s">
        <v>10391</v>
      </c>
      <c r="D4476" s="1" t="s">
        <v>10392</v>
      </c>
      <c r="E4476" s="1" t="s">
        <v>21</v>
      </c>
      <c r="F4476" s="1" t="s">
        <v>11</v>
      </c>
      <c r="G4476" s="1" t="str">
        <f>IFERROR(__xludf.DUMMYFUNCTION("GOOGLETRANSLATE(D4476,""fr"",""en"")"),"#VALUE!")</f>
        <v>#VALUE!</v>
      </c>
    </row>
    <row r="4477" ht="15.75" customHeight="1">
      <c r="A4477" s="1" t="s">
        <v>6703</v>
      </c>
      <c r="B4477" s="1">
        <v>1.0</v>
      </c>
      <c r="C4477" s="1" t="s">
        <v>10393</v>
      </c>
      <c r="D4477" s="1" t="s">
        <v>10394</v>
      </c>
      <c r="E4477" s="1" t="s">
        <v>423</v>
      </c>
      <c r="F4477" s="1" t="s">
        <v>30</v>
      </c>
      <c r="G4477" s="1" t="str">
        <f>IFERROR(__xludf.DUMMYFUNCTION("GOOGLETRANSLATE(D4477,""fr"",""en"")"),"#VALUE!")</f>
        <v>#VALUE!</v>
      </c>
    </row>
    <row r="4478" ht="15.75" customHeight="1">
      <c r="A4478" s="1" t="s">
        <v>3344</v>
      </c>
      <c r="B4478" s="1">
        <v>1.0</v>
      </c>
      <c r="C4478" s="1" t="s">
        <v>10395</v>
      </c>
      <c r="D4478" s="1" t="s">
        <v>10396</v>
      </c>
      <c r="E4478" s="1" t="s">
        <v>52</v>
      </c>
      <c r="F4478" s="1" t="s">
        <v>11</v>
      </c>
      <c r="G4478" s="1" t="str">
        <f>IFERROR(__xludf.DUMMYFUNCTION("GOOGLETRANSLATE(D4478,""fr"",""en"")"),"#VALUE!")</f>
        <v>#VALUE!</v>
      </c>
    </row>
    <row r="4479" ht="15.75" customHeight="1">
      <c r="A4479" s="1" t="s">
        <v>1901</v>
      </c>
      <c r="B4479" s="1">
        <v>4.0</v>
      </c>
      <c r="C4479" s="1" t="s">
        <v>10397</v>
      </c>
      <c r="D4479" s="1" t="s">
        <v>10398</v>
      </c>
      <c r="E4479" s="1" t="s">
        <v>484</v>
      </c>
      <c r="F4479" s="1" t="s">
        <v>30</v>
      </c>
      <c r="G4479" s="1" t="str">
        <f>IFERROR(__xludf.DUMMYFUNCTION("GOOGLETRANSLATE(D4479,""fr"",""en"")"),"#VALUE!")</f>
        <v>#VALUE!</v>
      </c>
    </row>
    <row r="4480" ht="15.75" customHeight="1">
      <c r="A4480" s="1" t="s">
        <v>10399</v>
      </c>
      <c r="B4480" s="1">
        <v>1.0</v>
      </c>
      <c r="C4480" s="1" t="s">
        <v>10400</v>
      </c>
      <c r="D4480" s="1" t="s">
        <v>10401</v>
      </c>
      <c r="E4480" s="1" t="s">
        <v>117</v>
      </c>
      <c r="F4480" s="1" t="s">
        <v>48</v>
      </c>
      <c r="G4480" s="1" t="str">
        <f>IFERROR(__xludf.DUMMYFUNCTION("GOOGLETRANSLATE(D4480,""fr"",""en"")"),"#VALUE!")</f>
        <v>#VALUE!</v>
      </c>
    </row>
    <row r="4481" ht="15.75" customHeight="1">
      <c r="A4481" s="1" t="s">
        <v>4625</v>
      </c>
      <c r="B4481" s="1">
        <v>4.0</v>
      </c>
      <c r="C4481" s="1" t="s">
        <v>10402</v>
      </c>
      <c r="D4481" s="1" t="s">
        <v>10403</v>
      </c>
      <c r="E4481" s="1" t="s">
        <v>65</v>
      </c>
      <c r="F4481" s="1" t="s">
        <v>66</v>
      </c>
      <c r="G4481" s="1" t="str">
        <f>IFERROR(__xludf.DUMMYFUNCTION("GOOGLETRANSLATE(D4481,""fr"",""en"")"),"#VALUE!")</f>
        <v>#VALUE!</v>
      </c>
    </row>
    <row r="4482" ht="15.75" customHeight="1">
      <c r="A4482" s="1" t="s">
        <v>380</v>
      </c>
      <c r="B4482" s="1">
        <v>5.0</v>
      </c>
      <c r="C4482" s="1" t="s">
        <v>10404</v>
      </c>
      <c r="D4482" s="1" t="s">
        <v>10405</v>
      </c>
      <c r="E4482" s="1" t="s">
        <v>21</v>
      </c>
      <c r="F4482" s="1" t="s">
        <v>11</v>
      </c>
      <c r="G4482" s="1" t="str">
        <f>IFERROR(__xludf.DUMMYFUNCTION("GOOGLETRANSLATE(D4482,""fr"",""en"")"),"#VALUE!")</f>
        <v>#VALUE!</v>
      </c>
    </row>
    <row r="4483" ht="15.75" customHeight="1">
      <c r="A4483" s="1" t="s">
        <v>10406</v>
      </c>
      <c r="B4483" s="1">
        <v>3.0</v>
      </c>
      <c r="C4483" s="1" t="s">
        <v>10407</v>
      </c>
      <c r="D4483" s="1" t="s">
        <v>10408</v>
      </c>
      <c r="E4483" s="1" t="s">
        <v>614</v>
      </c>
      <c r="F4483" s="1" t="s">
        <v>30</v>
      </c>
      <c r="G4483" s="1" t="str">
        <f>IFERROR(__xludf.DUMMYFUNCTION("GOOGLETRANSLATE(D4483,""fr"",""en"")"),"#VALUE!")</f>
        <v>#VALUE!</v>
      </c>
    </row>
    <row r="4484" ht="15.75" customHeight="1">
      <c r="A4484" s="1" t="s">
        <v>704</v>
      </c>
      <c r="B4484" s="1">
        <v>3.0</v>
      </c>
      <c r="C4484" s="1" t="s">
        <v>10409</v>
      </c>
      <c r="D4484" s="1" t="s">
        <v>10410</v>
      </c>
      <c r="E4484" s="1" t="s">
        <v>10</v>
      </c>
      <c r="F4484" s="1" t="s">
        <v>11</v>
      </c>
      <c r="G4484" s="1" t="str">
        <f>IFERROR(__xludf.DUMMYFUNCTION("GOOGLETRANSLATE(D4484,""fr"",""en"")"),"#VALUE!")</f>
        <v>#VALUE!</v>
      </c>
    </row>
    <row r="4485" ht="15.75" customHeight="1">
      <c r="A4485" s="1" t="s">
        <v>4594</v>
      </c>
      <c r="B4485" s="1">
        <v>2.0</v>
      </c>
      <c r="C4485" s="1" t="s">
        <v>10411</v>
      </c>
      <c r="D4485" s="1" t="s">
        <v>10412</v>
      </c>
      <c r="E4485" s="1" t="s">
        <v>34</v>
      </c>
      <c r="F4485" s="1" t="s">
        <v>84</v>
      </c>
      <c r="G4485" s="1" t="str">
        <f>IFERROR(__xludf.DUMMYFUNCTION("GOOGLETRANSLATE(D4485,""fr"",""en"")"),"#VALUE!")</f>
        <v>#VALUE!</v>
      </c>
    </row>
    <row r="4486" ht="15.75" customHeight="1">
      <c r="A4486" s="1" t="s">
        <v>1699</v>
      </c>
      <c r="B4486" s="1">
        <v>5.0</v>
      </c>
      <c r="C4486" s="1" t="s">
        <v>10413</v>
      </c>
      <c r="D4486" s="1" t="s">
        <v>10414</v>
      </c>
      <c r="E4486" s="1" t="s">
        <v>10</v>
      </c>
      <c r="F4486" s="1" t="s">
        <v>11</v>
      </c>
      <c r="G4486" s="1" t="str">
        <f>IFERROR(__xludf.DUMMYFUNCTION("GOOGLETRANSLATE(D4486,""fr"",""en"")"),"#VALUE!")</f>
        <v>#VALUE!</v>
      </c>
    </row>
    <row r="4487" ht="15.75" customHeight="1">
      <c r="A4487" s="1" t="s">
        <v>2702</v>
      </c>
      <c r="B4487" s="1">
        <v>5.0</v>
      </c>
      <c r="C4487" s="1" t="s">
        <v>10415</v>
      </c>
      <c r="D4487" s="1" t="s">
        <v>10416</v>
      </c>
      <c r="E4487" s="1" t="s">
        <v>65</v>
      </c>
      <c r="F4487" s="1" t="s">
        <v>66</v>
      </c>
      <c r="G4487" s="1" t="str">
        <f>IFERROR(__xludf.DUMMYFUNCTION("GOOGLETRANSLATE(D4487,""fr"",""en"")"),"#VALUE!")</f>
        <v>#VALUE!</v>
      </c>
    </row>
    <row r="4488" ht="15.75" customHeight="1">
      <c r="A4488" s="1" t="s">
        <v>1482</v>
      </c>
      <c r="B4488" s="1">
        <v>4.0</v>
      </c>
      <c r="C4488" s="1" t="s">
        <v>10417</v>
      </c>
      <c r="D4488" s="1" t="s">
        <v>10418</v>
      </c>
      <c r="E4488" s="1" t="s">
        <v>21</v>
      </c>
      <c r="F4488" s="1" t="s">
        <v>11</v>
      </c>
      <c r="G4488" s="1" t="str">
        <f>IFERROR(__xludf.DUMMYFUNCTION("GOOGLETRANSLATE(D4488,""fr"",""en"")"),"#VALUE!")</f>
        <v>#VALUE!</v>
      </c>
    </row>
    <row r="4489" ht="15.75" customHeight="1">
      <c r="A4489" s="1" t="s">
        <v>2854</v>
      </c>
      <c r="B4489" s="1">
        <v>3.0</v>
      </c>
      <c r="C4489" s="1" t="s">
        <v>10419</v>
      </c>
      <c r="D4489" s="1" t="s">
        <v>10420</v>
      </c>
      <c r="E4489" s="1" t="s">
        <v>10</v>
      </c>
      <c r="F4489" s="1" t="s">
        <v>11</v>
      </c>
      <c r="G4489" s="1" t="str">
        <f>IFERROR(__xludf.DUMMYFUNCTION("GOOGLETRANSLATE(D4489,""fr"",""en"")"),"#VALUE!")</f>
        <v>#VALUE!</v>
      </c>
    </row>
    <row r="4490" ht="15.75" customHeight="1">
      <c r="A4490" s="1" t="s">
        <v>585</v>
      </c>
      <c r="B4490" s="1">
        <v>2.0</v>
      </c>
      <c r="C4490" s="1" t="s">
        <v>10421</v>
      </c>
      <c r="D4490" s="1" t="s">
        <v>10422</v>
      </c>
      <c r="E4490" s="1" t="s">
        <v>296</v>
      </c>
      <c r="F4490" s="1" t="s">
        <v>110</v>
      </c>
      <c r="G4490" s="1" t="str">
        <f>IFERROR(__xludf.DUMMYFUNCTION("GOOGLETRANSLATE(D4490,""fr"",""en"")"),"#VALUE!")</f>
        <v>#VALUE!</v>
      </c>
    </row>
    <row r="4491" ht="15.75" customHeight="1">
      <c r="A4491" s="1" t="s">
        <v>3312</v>
      </c>
      <c r="B4491" s="1">
        <v>5.0</v>
      </c>
      <c r="C4491" s="1" t="s">
        <v>10423</v>
      </c>
      <c r="D4491" s="1" t="s">
        <v>10424</v>
      </c>
      <c r="E4491" s="1" t="s">
        <v>21</v>
      </c>
      <c r="F4491" s="1" t="s">
        <v>11</v>
      </c>
      <c r="G4491" s="1" t="str">
        <f>IFERROR(__xludf.DUMMYFUNCTION("GOOGLETRANSLATE(D4491,""fr"",""en"")"),"#VALUE!")</f>
        <v>#VALUE!</v>
      </c>
    </row>
    <row r="4492" ht="15.75" customHeight="1">
      <c r="A4492" s="1" t="s">
        <v>5672</v>
      </c>
      <c r="B4492" s="1">
        <v>4.0</v>
      </c>
      <c r="C4492" s="1" t="s">
        <v>10425</v>
      </c>
      <c r="D4492" s="1" t="s">
        <v>10426</v>
      </c>
      <c r="E4492" s="1" t="s">
        <v>169</v>
      </c>
      <c r="F4492" s="1" t="s">
        <v>11</v>
      </c>
      <c r="G4492" s="1" t="str">
        <f>IFERROR(__xludf.DUMMYFUNCTION("GOOGLETRANSLATE(D4492,""fr"",""en"")"),"#VALUE!")</f>
        <v>#VALUE!</v>
      </c>
    </row>
    <row r="4493" ht="15.75" customHeight="1">
      <c r="A4493" s="1" t="s">
        <v>10427</v>
      </c>
      <c r="B4493" s="1">
        <v>2.0</v>
      </c>
      <c r="C4493" s="1" t="s">
        <v>10428</v>
      </c>
      <c r="D4493" s="1" t="s">
        <v>10429</v>
      </c>
      <c r="E4493" s="1" t="s">
        <v>10</v>
      </c>
      <c r="F4493" s="1" t="s">
        <v>11</v>
      </c>
      <c r="G4493" s="1" t="str">
        <f>IFERROR(__xludf.DUMMYFUNCTION("GOOGLETRANSLATE(D4493,""fr"",""en"")"),"#VALUE!")</f>
        <v>#VALUE!</v>
      </c>
    </row>
    <row r="4494" ht="15.75" customHeight="1">
      <c r="A4494" s="1" t="s">
        <v>119</v>
      </c>
      <c r="B4494" s="1">
        <v>1.0</v>
      </c>
      <c r="C4494" s="1" t="s">
        <v>10430</v>
      </c>
      <c r="D4494" s="1" t="s">
        <v>10431</v>
      </c>
      <c r="E4494" s="1" t="s">
        <v>280</v>
      </c>
      <c r="F4494" s="1" t="s">
        <v>11</v>
      </c>
      <c r="G4494" s="1" t="str">
        <f>IFERROR(__xludf.DUMMYFUNCTION("GOOGLETRANSLATE(D4494,""fr"",""en"")"),"#VALUE!")</f>
        <v>#VALUE!</v>
      </c>
    </row>
    <row r="4495" ht="15.75" customHeight="1">
      <c r="A4495" s="1" t="s">
        <v>707</v>
      </c>
      <c r="B4495" s="1">
        <v>5.0</v>
      </c>
      <c r="C4495" s="1" t="s">
        <v>10432</v>
      </c>
      <c r="D4495" s="1" t="s">
        <v>10433</v>
      </c>
      <c r="E4495" s="1" t="s">
        <v>10</v>
      </c>
      <c r="F4495" s="1" t="s">
        <v>11</v>
      </c>
      <c r="G4495" s="1" t="str">
        <f>IFERROR(__xludf.DUMMYFUNCTION("GOOGLETRANSLATE(D4495,""fr"",""en"")"),"#VALUE!")</f>
        <v>#VALUE!</v>
      </c>
    </row>
    <row r="4496" ht="15.75" customHeight="1">
      <c r="A4496" s="1" t="s">
        <v>1338</v>
      </c>
      <c r="B4496" s="1">
        <v>2.0</v>
      </c>
      <c r="C4496" s="1" t="s">
        <v>10434</v>
      </c>
      <c r="D4496" s="1" t="s">
        <v>10435</v>
      </c>
      <c r="E4496" s="1" t="s">
        <v>296</v>
      </c>
      <c r="F4496" s="1" t="s">
        <v>11</v>
      </c>
      <c r="G4496" s="1" t="str">
        <f>IFERROR(__xludf.DUMMYFUNCTION("GOOGLETRANSLATE(D4496,""fr"",""en"")"),"#VALUE!")</f>
        <v>#VALUE!</v>
      </c>
    </row>
    <row r="4497" ht="15.75" customHeight="1">
      <c r="A4497" s="1" t="s">
        <v>5230</v>
      </c>
      <c r="B4497" s="1">
        <v>2.0</v>
      </c>
      <c r="C4497" s="1" t="s">
        <v>10436</v>
      </c>
      <c r="D4497" s="1" t="s">
        <v>10437</v>
      </c>
      <c r="E4497" s="1" t="s">
        <v>10</v>
      </c>
      <c r="F4497" s="1" t="s">
        <v>11</v>
      </c>
      <c r="G4497" s="1" t="str">
        <f>IFERROR(__xludf.DUMMYFUNCTION("GOOGLETRANSLATE(D4497,""fr"",""en"")"),"#VALUE!")</f>
        <v>#VALUE!</v>
      </c>
    </row>
    <row r="4498" ht="15.75" customHeight="1">
      <c r="A4498" s="1" t="s">
        <v>220</v>
      </c>
      <c r="B4498" s="1">
        <v>3.0</v>
      </c>
      <c r="C4498" s="1" t="s">
        <v>10438</v>
      </c>
      <c r="D4498" s="1" t="s">
        <v>10439</v>
      </c>
      <c r="E4498" s="1" t="s">
        <v>554</v>
      </c>
      <c r="F4498" s="1" t="s">
        <v>30</v>
      </c>
      <c r="G4498" s="1" t="str">
        <f>IFERROR(__xludf.DUMMYFUNCTION("GOOGLETRANSLATE(D4498,""fr"",""en"")"),"#VALUE!")</f>
        <v>#VALUE!</v>
      </c>
    </row>
    <row r="4499" ht="15.75" customHeight="1">
      <c r="A4499" s="1" t="s">
        <v>200</v>
      </c>
      <c r="B4499" s="1">
        <v>1.0</v>
      </c>
      <c r="C4499" s="1" t="s">
        <v>10440</v>
      </c>
      <c r="D4499" s="1" t="s">
        <v>10441</v>
      </c>
      <c r="E4499" s="1" t="s">
        <v>575</v>
      </c>
      <c r="F4499" s="1" t="s">
        <v>84</v>
      </c>
      <c r="G4499" s="1" t="str">
        <f>IFERROR(__xludf.DUMMYFUNCTION("GOOGLETRANSLATE(D4499,""fr"",""en"")"),"#VALUE!")</f>
        <v>#VALUE!</v>
      </c>
    </row>
    <row r="4500" ht="15.75" customHeight="1">
      <c r="A4500" s="1" t="s">
        <v>2396</v>
      </c>
      <c r="B4500" s="1">
        <v>1.0</v>
      </c>
      <c r="C4500" s="1" t="s">
        <v>10442</v>
      </c>
      <c r="D4500" s="1" t="s">
        <v>10443</v>
      </c>
      <c r="E4500" s="1" t="s">
        <v>29</v>
      </c>
      <c r="F4500" s="1" t="s">
        <v>30</v>
      </c>
      <c r="G4500" s="1" t="str">
        <f>IFERROR(__xludf.DUMMYFUNCTION("GOOGLETRANSLATE(D4500,""fr"",""en"")"),"#VALUE!")</f>
        <v>#VALUE!</v>
      </c>
    </row>
    <row r="4501" ht="15.75" customHeight="1">
      <c r="A4501" s="1" t="s">
        <v>5366</v>
      </c>
      <c r="B4501" s="1">
        <v>1.0</v>
      </c>
      <c r="C4501" s="1" t="s">
        <v>10444</v>
      </c>
      <c r="D4501" s="1" t="s">
        <v>10445</v>
      </c>
      <c r="E4501" s="1" t="s">
        <v>109</v>
      </c>
      <c r="F4501" s="1" t="s">
        <v>11</v>
      </c>
      <c r="G4501" s="1" t="str">
        <f>IFERROR(__xludf.DUMMYFUNCTION("GOOGLETRANSLATE(D4501,""fr"",""en"")"),"#VALUE!")</f>
        <v>#VALUE!</v>
      </c>
    </row>
    <row r="4502" ht="15.75" customHeight="1">
      <c r="A4502" s="1" t="s">
        <v>1057</v>
      </c>
      <c r="B4502" s="1">
        <v>5.0</v>
      </c>
      <c r="C4502" s="1" t="s">
        <v>10446</v>
      </c>
      <c r="D4502" s="1" t="s">
        <v>10447</v>
      </c>
      <c r="E4502" s="1" t="s">
        <v>21</v>
      </c>
      <c r="F4502" s="1" t="s">
        <v>11</v>
      </c>
      <c r="G4502" s="1" t="str">
        <f>IFERROR(__xludf.DUMMYFUNCTION("GOOGLETRANSLATE(D4502,""fr"",""en"")"),"#VALUE!")</f>
        <v>#VALUE!</v>
      </c>
    </row>
    <row r="4503" ht="15.75" customHeight="1">
      <c r="A4503" s="1" t="s">
        <v>3900</v>
      </c>
      <c r="B4503" s="1">
        <v>4.0</v>
      </c>
      <c r="C4503" s="1" t="s">
        <v>10448</v>
      </c>
      <c r="D4503" s="1" t="s">
        <v>10449</v>
      </c>
      <c r="E4503" s="1" t="s">
        <v>29</v>
      </c>
      <c r="F4503" s="1" t="s">
        <v>30</v>
      </c>
      <c r="G4503" s="1" t="str">
        <f>IFERROR(__xludf.DUMMYFUNCTION("GOOGLETRANSLATE(D4503,""fr"",""en"")"),"#VALUE!")</f>
        <v>#VALUE!</v>
      </c>
    </row>
    <row r="4504" ht="15.75" customHeight="1">
      <c r="A4504" s="1" t="s">
        <v>6154</v>
      </c>
      <c r="B4504" s="1">
        <v>4.0</v>
      </c>
      <c r="C4504" s="1" t="s">
        <v>10450</v>
      </c>
      <c r="D4504" s="1" t="s">
        <v>10451</v>
      </c>
      <c r="E4504" s="1" t="s">
        <v>484</v>
      </c>
      <c r="F4504" s="1" t="s">
        <v>30</v>
      </c>
      <c r="G4504" s="1" t="str">
        <f>IFERROR(__xludf.DUMMYFUNCTION("GOOGLETRANSLATE(D4504,""fr"",""en"")"),"#VALUE!")</f>
        <v>#VALUE!</v>
      </c>
    </row>
    <row r="4505" ht="15.75" customHeight="1">
      <c r="A4505" s="1" t="s">
        <v>991</v>
      </c>
      <c r="B4505" s="1">
        <v>1.0</v>
      </c>
      <c r="C4505" s="1" t="s">
        <v>10452</v>
      </c>
      <c r="D4505" s="1" t="s">
        <v>10453</v>
      </c>
      <c r="E4505" s="1" t="s">
        <v>43</v>
      </c>
      <c r="F4505" s="1" t="s">
        <v>30</v>
      </c>
      <c r="G4505" s="1" t="str">
        <f>IFERROR(__xludf.DUMMYFUNCTION("GOOGLETRANSLATE(D4505,""fr"",""en"")"),"#VALUE!")</f>
        <v>#VALUE!</v>
      </c>
    </row>
    <row r="4506" ht="15.75" customHeight="1">
      <c r="A4506" s="1" t="s">
        <v>173</v>
      </c>
      <c r="B4506" s="1">
        <v>4.0</v>
      </c>
      <c r="C4506" s="1" t="s">
        <v>10454</v>
      </c>
      <c r="D4506" s="1" t="s">
        <v>10455</v>
      </c>
      <c r="E4506" s="1" t="s">
        <v>3148</v>
      </c>
      <c r="F4506" s="1" t="s">
        <v>118</v>
      </c>
      <c r="G4506" s="1" t="str">
        <f>IFERROR(__xludf.DUMMYFUNCTION("GOOGLETRANSLATE(D4506,""fr"",""en"")"),"#VALUE!")</f>
        <v>#VALUE!</v>
      </c>
    </row>
    <row r="4507" ht="15.75" customHeight="1">
      <c r="A4507" s="1" t="s">
        <v>94</v>
      </c>
      <c r="B4507" s="1">
        <v>4.0</v>
      </c>
      <c r="C4507" s="1" t="s">
        <v>10456</v>
      </c>
      <c r="D4507" s="1" t="s">
        <v>10457</v>
      </c>
      <c r="E4507" s="1" t="s">
        <v>21</v>
      </c>
      <c r="F4507" s="1" t="s">
        <v>11</v>
      </c>
      <c r="G4507" s="1" t="str">
        <f>IFERROR(__xludf.DUMMYFUNCTION("GOOGLETRANSLATE(D4507,""fr"",""en"")"),"#VALUE!")</f>
        <v>#VALUE!</v>
      </c>
    </row>
    <row r="4508" ht="15.75" customHeight="1">
      <c r="A4508" s="1" t="s">
        <v>10458</v>
      </c>
      <c r="B4508" s="1">
        <v>1.0</v>
      </c>
      <c r="C4508" s="1" t="s">
        <v>10459</v>
      </c>
      <c r="D4508" s="1" t="s">
        <v>10460</v>
      </c>
      <c r="E4508" s="1" t="s">
        <v>21</v>
      </c>
      <c r="F4508" s="1" t="s">
        <v>11</v>
      </c>
      <c r="G4508" s="1" t="str">
        <f>IFERROR(__xludf.DUMMYFUNCTION("GOOGLETRANSLATE(D4508,""fr"",""en"")"),"#VALUE!")</f>
        <v>#VALUE!</v>
      </c>
    </row>
    <row r="4509" ht="15.75" customHeight="1">
      <c r="A4509" s="1" t="s">
        <v>4455</v>
      </c>
      <c r="B4509" s="1">
        <v>3.0</v>
      </c>
      <c r="C4509" s="1" t="s">
        <v>10461</v>
      </c>
      <c r="D4509" s="1" t="s">
        <v>10462</v>
      </c>
      <c r="E4509" s="1" t="s">
        <v>10</v>
      </c>
      <c r="F4509" s="1" t="s">
        <v>11</v>
      </c>
      <c r="G4509" s="1" t="str">
        <f>IFERROR(__xludf.DUMMYFUNCTION("GOOGLETRANSLATE(D4509,""fr"",""en"")"),"#VALUE!")</f>
        <v>#VALUE!</v>
      </c>
    </row>
    <row r="4510" ht="15.75" customHeight="1">
      <c r="A4510" s="1" t="s">
        <v>1748</v>
      </c>
      <c r="B4510" s="1">
        <v>2.0</v>
      </c>
      <c r="C4510" s="1" t="s">
        <v>10463</v>
      </c>
      <c r="D4510" s="1" t="s">
        <v>10464</v>
      </c>
      <c r="E4510" s="1" t="s">
        <v>21</v>
      </c>
      <c r="F4510" s="1" t="s">
        <v>11</v>
      </c>
      <c r="G4510" s="1" t="str">
        <f>IFERROR(__xludf.DUMMYFUNCTION("GOOGLETRANSLATE(D4510,""fr"",""en"")"),"#VALUE!")</f>
        <v>#VALUE!</v>
      </c>
    </row>
    <row r="4511" ht="15.75" customHeight="1">
      <c r="A4511" s="1" t="s">
        <v>274</v>
      </c>
      <c r="B4511" s="1">
        <v>4.0</v>
      </c>
      <c r="C4511" s="1" t="s">
        <v>10465</v>
      </c>
      <c r="D4511" s="1" t="s">
        <v>10466</v>
      </c>
      <c r="E4511" s="1" t="s">
        <v>65</v>
      </c>
      <c r="F4511" s="1" t="s">
        <v>66</v>
      </c>
      <c r="G4511" s="1" t="str">
        <f>IFERROR(__xludf.DUMMYFUNCTION("GOOGLETRANSLATE(D4511,""fr"",""en"")"),"#VALUE!")</f>
        <v>#VALUE!</v>
      </c>
    </row>
    <row r="4512" ht="15.75" customHeight="1">
      <c r="A4512" s="1" t="s">
        <v>53</v>
      </c>
      <c r="B4512" s="1">
        <v>5.0</v>
      </c>
      <c r="C4512" s="1" t="s">
        <v>10467</v>
      </c>
      <c r="D4512" s="1" t="s">
        <v>10468</v>
      </c>
      <c r="E4512" s="1" t="s">
        <v>10</v>
      </c>
      <c r="F4512" s="1" t="s">
        <v>11</v>
      </c>
      <c r="G4512" s="1" t="str">
        <f>IFERROR(__xludf.DUMMYFUNCTION("GOOGLETRANSLATE(D4512,""fr"",""en"")"),"#VALUE!")</f>
        <v>#VALUE!</v>
      </c>
    </row>
    <row r="4513" ht="15.75" customHeight="1">
      <c r="A4513" s="1" t="s">
        <v>1870</v>
      </c>
      <c r="B4513" s="1">
        <v>1.0</v>
      </c>
      <c r="C4513" s="1" t="s">
        <v>10469</v>
      </c>
      <c r="D4513" s="1" t="s">
        <v>10470</v>
      </c>
      <c r="E4513" s="1" t="s">
        <v>10</v>
      </c>
      <c r="F4513" s="1" t="s">
        <v>11</v>
      </c>
      <c r="G4513" s="1" t="str">
        <f>IFERROR(__xludf.DUMMYFUNCTION("GOOGLETRANSLATE(D4513,""fr"",""en"")"),"#VALUE!")</f>
        <v>#VALUE!</v>
      </c>
    </row>
    <row r="4514" ht="15.75" customHeight="1">
      <c r="A4514" s="1" t="s">
        <v>828</v>
      </c>
      <c r="B4514" s="1">
        <v>1.0</v>
      </c>
      <c r="C4514" s="1" t="s">
        <v>10471</v>
      </c>
      <c r="D4514" s="1" t="s">
        <v>10472</v>
      </c>
      <c r="E4514" s="1" t="s">
        <v>21</v>
      </c>
      <c r="F4514" s="1" t="s">
        <v>11</v>
      </c>
      <c r="G4514" s="1" t="str">
        <f>IFERROR(__xludf.DUMMYFUNCTION("GOOGLETRANSLATE(D4514,""fr"",""en"")"),"#VALUE!")</f>
        <v>#VALUE!</v>
      </c>
    </row>
    <row r="4515" ht="15.75" customHeight="1">
      <c r="A4515" s="1" t="s">
        <v>15</v>
      </c>
      <c r="B4515" s="1">
        <v>4.0</v>
      </c>
      <c r="C4515" s="1" t="s">
        <v>10473</v>
      </c>
      <c r="D4515" s="1" t="s">
        <v>10474</v>
      </c>
      <c r="E4515" s="1" t="s">
        <v>21</v>
      </c>
      <c r="F4515" s="1" t="s">
        <v>11</v>
      </c>
      <c r="G4515" s="1" t="str">
        <f>IFERROR(__xludf.DUMMYFUNCTION("GOOGLETRANSLATE(D4515,""fr"",""en"")"),"#VALUE!")</f>
        <v>#VALUE!</v>
      </c>
    </row>
    <row r="4516" ht="15.75" customHeight="1">
      <c r="A4516" s="1" t="s">
        <v>582</v>
      </c>
      <c r="B4516" s="1">
        <v>2.0</v>
      </c>
      <c r="C4516" s="1" t="s">
        <v>10475</v>
      </c>
      <c r="D4516" s="1" t="s">
        <v>10476</v>
      </c>
      <c r="E4516" s="1" t="s">
        <v>280</v>
      </c>
      <c r="F4516" s="1" t="s">
        <v>11</v>
      </c>
      <c r="G4516" s="1" t="str">
        <f>IFERROR(__xludf.DUMMYFUNCTION("GOOGLETRANSLATE(D4516,""fr"",""en"")"),"Deplorable, refuses SEPA withdrawals from an account in euros from months of fights on the phone! I entrusted the dossier to the DGCCRF is frankly inmissible!")</f>
        <v>Deplorable, refuses SEPA withdrawals from an account in euros from months of fights on the phone! I entrusted the dossier to the DGCCRF is frankly inmissible!</v>
      </c>
    </row>
    <row r="4517" ht="15.75" customHeight="1">
      <c r="A4517" s="1" t="s">
        <v>10477</v>
      </c>
      <c r="B4517" s="1">
        <v>2.0</v>
      </c>
      <c r="C4517" s="1" t="s">
        <v>10478</v>
      </c>
      <c r="D4517" s="1" t="s">
        <v>10479</v>
      </c>
      <c r="E4517" s="1" t="s">
        <v>52</v>
      </c>
      <c r="F4517" s="1" t="s">
        <v>11</v>
      </c>
      <c r="G4517" s="1" t="str">
        <f>IFERROR(__xludf.DUMMYFUNCTION("GOOGLETRANSLATE(D4517,""fr"",""en"")"),"#VALUE!")</f>
        <v>#VALUE!</v>
      </c>
    </row>
    <row r="4518" ht="15.75" customHeight="1">
      <c r="A4518" s="1" t="s">
        <v>3330</v>
      </c>
      <c r="B4518" s="1">
        <v>5.0</v>
      </c>
      <c r="C4518" s="1" t="s">
        <v>10480</v>
      </c>
      <c r="D4518" s="1" t="s">
        <v>10481</v>
      </c>
      <c r="E4518" s="1" t="s">
        <v>21</v>
      </c>
      <c r="F4518" s="1" t="s">
        <v>11</v>
      </c>
      <c r="G4518" s="1" t="str">
        <f>IFERROR(__xludf.DUMMYFUNCTION("GOOGLETRANSLATE(D4518,""fr"",""en"")"),"#VALUE!")</f>
        <v>#VALUE!</v>
      </c>
    </row>
    <row r="4519" ht="15.75" customHeight="1">
      <c r="A4519" s="1" t="s">
        <v>5375</v>
      </c>
      <c r="B4519" s="1">
        <v>1.0</v>
      </c>
      <c r="C4519" s="1" t="s">
        <v>10482</v>
      </c>
      <c r="D4519" s="1" t="s">
        <v>10483</v>
      </c>
      <c r="E4519" s="1" t="s">
        <v>750</v>
      </c>
      <c r="F4519" s="1" t="s">
        <v>110</v>
      </c>
      <c r="G4519" s="1" t="str">
        <f>IFERROR(__xludf.DUMMYFUNCTION("GOOGLETRANSLATE(D4519,""fr"",""en"")"),"#VALUE!")</f>
        <v>#VALUE!</v>
      </c>
    </row>
    <row r="4520" ht="15.75" customHeight="1">
      <c r="A4520" s="1" t="s">
        <v>100</v>
      </c>
      <c r="B4520" s="1">
        <v>3.0</v>
      </c>
      <c r="C4520" s="1" t="s">
        <v>10484</v>
      </c>
      <c r="D4520" s="1" t="s">
        <v>10485</v>
      </c>
      <c r="E4520" s="1" t="s">
        <v>10</v>
      </c>
      <c r="F4520" s="1" t="s">
        <v>11</v>
      </c>
      <c r="G4520" s="1" t="str">
        <f>IFERROR(__xludf.DUMMYFUNCTION("GOOGLETRANSLATE(D4520,""fr"",""en"")"),"#VALUE!")</f>
        <v>#VALUE!</v>
      </c>
    </row>
    <row r="4521" ht="15.75" customHeight="1">
      <c r="A4521" s="1" t="s">
        <v>5947</v>
      </c>
      <c r="B4521" s="1">
        <v>2.0</v>
      </c>
      <c r="C4521" s="1" t="s">
        <v>10486</v>
      </c>
      <c r="D4521" s="1" t="s">
        <v>10487</v>
      </c>
      <c r="E4521" s="1" t="s">
        <v>10</v>
      </c>
      <c r="F4521" s="1" t="s">
        <v>11</v>
      </c>
      <c r="G4521" s="1" t="str">
        <f>IFERROR(__xludf.DUMMYFUNCTION("GOOGLETRANSLATE(D4521,""fr"",""en"")"),"#VALUE!")</f>
        <v>#VALUE!</v>
      </c>
    </row>
    <row r="4522" ht="15.75" customHeight="1">
      <c r="A4522" s="1" t="s">
        <v>305</v>
      </c>
      <c r="B4522" s="1">
        <v>2.0</v>
      </c>
      <c r="C4522" s="1" t="s">
        <v>10488</v>
      </c>
      <c r="D4522" s="1" t="s">
        <v>10489</v>
      </c>
      <c r="E4522" s="1" t="s">
        <v>52</v>
      </c>
      <c r="F4522" s="1" t="s">
        <v>11</v>
      </c>
      <c r="G4522" s="1" t="str">
        <f>IFERROR(__xludf.DUMMYFUNCTION("GOOGLETRANSLATE(D4522,""fr"",""en"")"),"#VALUE!")</f>
        <v>#VALUE!</v>
      </c>
    </row>
    <row r="4523" ht="15.75" customHeight="1">
      <c r="A4523" s="1" t="s">
        <v>1593</v>
      </c>
      <c r="B4523" s="1">
        <v>2.0</v>
      </c>
      <c r="C4523" s="1" t="s">
        <v>10490</v>
      </c>
      <c r="D4523" s="1" t="s">
        <v>10491</v>
      </c>
      <c r="E4523" s="1" t="s">
        <v>169</v>
      </c>
      <c r="F4523" s="1" t="s">
        <v>11</v>
      </c>
      <c r="G4523" s="1" t="str">
        <f>IFERROR(__xludf.DUMMYFUNCTION("GOOGLETRANSLATE(D4523,""fr"",""en"")"),"#VALUE!")</f>
        <v>#VALUE!</v>
      </c>
    </row>
    <row r="4524" ht="15.75" customHeight="1">
      <c r="A4524" s="1" t="s">
        <v>988</v>
      </c>
      <c r="B4524" s="1">
        <v>5.0</v>
      </c>
      <c r="C4524" s="1" t="s">
        <v>10492</v>
      </c>
      <c r="D4524" s="1" t="s">
        <v>10493</v>
      </c>
      <c r="E4524" s="1" t="s">
        <v>21</v>
      </c>
      <c r="F4524" s="1" t="s">
        <v>11</v>
      </c>
      <c r="G4524" s="1" t="str">
        <f>IFERROR(__xludf.DUMMYFUNCTION("GOOGLETRANSLATE(D4524,""fr"",""en"")"),"#VALUE!")</f>
        <v>#VALUE!</v>
      </c>
    </row>
    <row r="4525" ht="15.75" customHeight="1">
      <c r="A4525" s="1" t="s">
        <v>664</v>
      </c>
      <c r="B4525" s="1">
        <v>5.0</v>
      </c>
      <c r="C4525" s="1" t="s">
        <v>10494</v>
      </c>
      <c r="D4525" s="1" t="s">
        <v>10495</v>
      </c>
      <c r="E4525" s="1" t="s">
        <v>614</v>
      </c>
      <c r="F4525" s="1" t="s">
        <v>30</v>
      </c>
      <c r="G4525" s="1" t="str">
        <f>IFERROR(__xludf.DUMMYFUNCTION("GOOGLETRANSLATE(D4525,""fr"",""en"")"),"#VALUE!")</f>
        <v>#VALUE!</v>
      </c>
    </row>
    <row r="4526" ht="15.75" customHeight="1">
      <c r="A4526" s="1" t="s">
        <v>4395</v>
      </c>
      <c r="B4526" s="1">
        <v>1.0</v>
      </c>
      <c r="C4526" s="1" t="s">
        <v>10496</v>
      </c>
      <c r="D4526" s="1" t="s">
        <v>10497</v>
      </c>
      <c r="E4526" s="1" t="s">
        <v>29</v>
      </c>
      <c r="F4526" s="1" t="s">
        <v>30</v>
      </c>
      <c r="G4526" s="1" t="str">
        <f>IFERROR(__xludf.DUMMYFUNCTION("GOOGLETRANSLATE(D4526,""fr"",""en"")"),"#VALUE!")</f>
        <v>#VALUE!</v>
      </c>
    </row>
    <row r="4527" ht="15.75" customHeight="1">
      <c r="A4527" s="1" t="s">
        <v>10498</v>
      </c>
      <c r="B4527" s="1">
        <v>2.0</v>
      </c>
      <c r="C4527" s="1" t="s">
        <v>10499</v>
      </c>
      <c r="D4527" s="1" t="s">
        <v>10500</v>
      </c>
      <c r="E4527" s="1" t="s">
        <v>52</v>
      </c>
      <c r="F4527" s="1" t="s">
        <v>118</v>
      </c>
      <c r="G4527" s="1" t="str">
        <f>IFERROR(__xludf.DUMMYFUNCTION("GOOGLETRANSLATE(D4527,""fr"",""en"")"),"#VALUE!")</f>
        <v>#VALUE!</v>
      </c>
    </row>
    <row r="4528" ht="15.75" customHeight="1">
      <c r="A4528" s="1" t="s">
        <v>1065</v>
      </c>
      <c r="B4528" s="1">
        <v>1.0</v>
      </c>
      <c r="C4528" s="1" t="s">
        <v>10501</v>
      </c>
      <c r="D4528" s="1" t="s">
        <v>10502</v>
      </c>
      <c r="E4528" s="1" t="s">
        <v>614</v>
      </c>
      <c r="F4528" s="1" t="s">
        <v>30</v>
      </c>
      <c r="G4528" s="1" t="str">
        <f>IFERROR(__xludf.DUMMYFUNCTION("GOOGLETRANSLATE(D4528,""fr"",""en"")"),"#VALUE!")</f>
        <v>#VALUE!</v>
      </c>
    </row>
    <row r="4529" ht="15.75" customHeight="1">
      <c r="A4529" s="1" t="s">
        <v>1657</v>
      </c>
      <c r="B4529" s="1">
        <v>1.0</v>
      </c>
      <c r="C4529" s="1" t="s">
        <v>10503</v>
      </c>
      <c r="D4529" s="1" t="s">
        <v>10504</v>
      </c>
      <c r="E4529" s="1" t="s">
        <v>575</v>
      </c>
      <c r="F4529" s="1" t="s">
        <v>48</v>
      </c>
      <c r="G4529" s="1" t="str">
        <f>IFERROR(__xludf.DUMMYFUNCTION("GOOGLETRANSLATE(D4529,""fr"",""en"")"),"#VALUE!")</f>
        <v>#VALUE!</v>
      </c>
    </row>
    <row r="4530" ht="15.75" customHeight="1">
      <c r="A4530" s="1" t="s">
        <v>670</v>
      </c>
      <c r="B4530" s="1">
        <v>4.0</v>
      </c>
      <c r="C4530" s="1" t="s">
        <v>10505</v>
      </c>
      <c r="D4530" s="1" t="s">
        <v>10506</v>
      </c>
      <c r="E4530" s="1" t="s">
        <v>65</v>
      </c>
      <c r="F4530" s="1" t="s">
        <v>66</v>
      </c>
      <c r="G4530" s="1" t="str">
        <f>IFERROR(__xludf.DUMMYFUNCTION("GOOGLETRANSLATE(D4530,""fr"",""en"")"),"#VALUE!")</f>
        <v>#VALUE!</v>
      </c>
    </row>
    <row r="4531" ht="15.75" customHeight="1">
      <c r="A4531" s="1" t="s">
        <v>227</v>
      </c>
      <c r="B4531" s="1">
        <v>1.0</v>
      </c>
      <c r="C4531" s="1" t="s">
        <v>10507</v>
      </c>
      <c r="D4531" s="1" t="s">
        <v>10508</v>
      </c>
      <c r="E4531" s="1" t="s">
        <v>250</v>
      </c>
      <c r="F4531" s="1" t="s">
        <v>30</v>
      </c>
      <c r="G4531" s="1" t="str">
        <f>IFERROR(__xludf.DUMMYFUNCTION("GOOGLETRANSLATE(D4531,""fr"",""en"")"),"#VALUE!")</f>
        <v>#VALUE!</v>
      </c>
    </row>
    <row r="4532" ht="15.75" customHeight="1">
      <c r="A4532" s="1" t="s">
        <v>7193</v>
      </c>
      <c r="B4532" s="1">
        <v>2.0</v>
      </c>
      <c r="C4532" s="1" t="s">
        <v>10509</v>
      </c>
      <c r="D4532" s="1" t="s">
        <v>10510</v>
      </c>
      <c r="E4532" s="1" t="s">
        <v>103</v>
      </c>
      <c r="F4532" s="1" t="s">
        <v>48</v>
      </c>
      <c r="G4532" s="1" t="str">
        <f>IFERROR(__xludf.DUMMYFUNCTION("GOOGLETRANSLATE(D4532,""fr"",""en"")"),"#VALUE!")</f>
        <v>#VALUE!</v>
      </c>
    </row>
    <row r="4533" ht="15.75" customHeight="1">
      <c r="A4533" s="1" t="s">
        <v>1816</v>
      </c>
      <c r="B4533" s="1">
        <v>3.0</v>
      </c>
      <c r="C4533" s="1" t="s">
        <v>10511</v>
      </c>
      <c r="D4533" s="1" t="s">
        <v>10512</v>
      </c>
      <c r="E4533" s="1" t="s">
        <v>176</v>
      </c>
      <c r="F4533" s="1" t="s">
        <v>66</v>
      </c>
      <c r="G4533" s="1" t="str">
        <f>IFERROR(__xludf.DUMMYFUNCTION("GOOGLETRANSLATE(D4533,""fr"",""en"")"),"#VALUE!")</f>
        <v>#VALUE!</v>
      </c>
    </row>
    <row r="4534" ht="15.75" customHeight="1">
      <c r="A4534" s="1" t="s">
        <v>10406</v>
      </c>
      <c r="B4534" s="1">
        <v>1.0</v>
      </c>
      <c r="C4534" s="1" t="s">
        <v>10513</v>
      </c>
      <c r="D4534" s="1" t="s">
        <v>10514</v>
      </c>
      <c r="E4534" s="1" t="s">
        <v>250</v>
      </c>
      <c r="F4534" s="1" t="s">
        <v>30</v>
      </c>
      <c r="G4534" s="1" t="str">
        <f>IFERROR(__xludf.DUMMYFUNCTION("GOOGLETRANSLATE(D4534,""fr"",""en"")"),"#VALUE!")</f>
        <v>#VALUE!</v>
      </c>
    </row>
    <row r="4535" ht="15.75" customHeight="1">
      <c r="A4535" s="1" t="s">
        <v>10515</v>
      </c>
      <c r="B4535" s="1">
        <v>3.0</v>
      </c>
      <c r="C4535" s="1" t="s">
        <v>10516</v>
      </c>
      <c r="D4535" s="1" t="s">
        <v>10517</v>
      </c>
      <c r="E4535" s="1" t="s">
        <v>614</v>
      </c>
      <c r="F4535" s="1" t="s">
        <v>30</v>
      </c>
      <c r="G4535" s="1" t="str">
        <f>IFERROR(__xludf.DUMMYFUNCTION("GOOGLETRANSLATE(D4535,""fr"",""en"")"),"#VALUE!")</f>
        <v>#VALUE!</v>
      </c>
    </row>
    <row r="4536" ht="15.75" customHeight="1">
      <c r="A4536" s="1" t="s">
        <v>227</v>
      </c>
      <c r="B4536" s="1">
        <v>5.0</v>
      </c>
      <c r="C4536" s="1" t="s">
        <v>10518</v>
      </c>
      <c r="D4536" s="1" t="s">
        <v>10519</v>
      </c>
      <c r="E4536" s="1" t="s">
        <v>10</v>
      </c>
      <c r="F4536" s="1" t="s">
        <v>11</v>
      </c>
      <c r="G4536" s="1" t="str">
        <f>IFERROR(__xludf.DUMMYFUNCTION("GOOGLETRANSLATE(D4536,""fr"",""en"")"),"#VALUE!")</f>
        <v>#VALUE!</v>
      </c>
    </row>
    <row r="4537" ht="15.75" customHeight="1">
      <c r="A4537" s="1" t="s">
        <v>3627</v>
      </c>
      <c r="B4537" s="1">
        <v>1.0</v>
      </c>
      <c r="C4537" s="1" t="s">
        <v>10520</v>
      </c>
      <c r="D4537" s="1" t="s">
        <v>10521</v>
      </c>
      <c r="E4537" s="1" t="s">
        <v>52</v>
      </c>
      <c r="F4537" s="1" t="s">
        <v>11</v>
      </c>
      <c r="G4537" s="1" t="str">
        <f>IFERROR(__xludf.DUMMYFUNCTION("GOOGLETRANSLATE(D4537,""fr"",""en"")"),"#VALUE!")</f>
        <v>#VALUE!</v>
      </c>
    </row>
    <row r="4538" ht="15.75" customHeight="1">
      <c r="A4538" s="1" t="s">
        <v>274</v>
      </c>
      <c r="B4538" s="1">
        <v>1.0</v>
      </c>
      <c r="C4538" s="1" t="s">
        <v>10522</v>
      </c>
      <c r="D4538" s="1" t="s">
        <v>10523</v>
      </c>
      <c r="E4538" s="1" t="s">
        <v>47</v>
      </c>
      <c r="F4538" s="1" t="s">
        <v>118</v>
      </c>
      <c r="G4538" s="1" t="str">
        <f>IFERROR(__xludf.DUMMYFUNCTION("GOOGLETRANSLATE(D4538,""fr"",""en"")"),"#VALUE!")</f>
        <v>#VALUE!</v>
      </c>
    </row>
    <row r="4539" ht="15.75" customHeight="1">
      <c r="A4539" s="1" t="s">
        <v>1693</v>
      </c>
      <c r="B4539" s="1">
        <v>4.0</v>
      </c>
      <c r="C4539" s="1" t="s">
        <v>10524</v>
      </c>
      <c r="D4539" s="1" t="s">
        <v>10525</v>
      </c>
      <c r="E4539" s="1" t="s">
        <v>10</v>
      </c>
      <c r="F4539" s="1" t="s">
        <v>11</v>
      </c>
      <c r="G4539" s="1" t="str">
        <f>IFERROR(__xludf.DUMMYFUNCTION("GOOGLETRANSLATE(D4539,""fr"",""en"")"),"#VALUE!")</f>
        <v>#VALUE!</v>
      </c>
    </row>
    <row r="4540" ht="15.75" customHeight="1">
      <c r="A4540" s="1" t="s">
        <v>4474</v>
      </c>
      <c r="B4540" s="1">
        <v>2.0</v>
      </c>
      <c r="C4540" s="1" t="s">
        <v>10526</v>
      </c>
      <c r="D4540" s="1" t="s">
        <v>10527</v>
      </c>
      <c r="E4540" s="1" t="s">
        <v>373</v>
      </c>
      <c r="F4540" s="1" t="s">
        <v>30</v>
      </c>
      <c r="G4540" s="1" t="str">
        <f>IFERROR(__xludf.DUMMYFUNCTION("GOOGLETRANSLATE(D4540,""fr"",""en"")"),"#VALUE!")</f>
        <v>#VALUE!</v>
      </c>
    </row>
    <row r="4541" ht="15.75" customHeight="1">
      <c r="A4541" s="1" t="s">
        <v>10528</v>
      </c>
      <c r="B4541" s="1">
        <v>1.0</v>
      </c>
      <c r="C4541" s="1" t="s">
        <v>10529</v>
      </c>
      <c r="D4541" s="1" t="s">
        <v>10530</v>
      </c>
      <c r="E4541" s="1" t="s">
        <v>73</v>
      </c>
      <c r="F4541" s="1" t="s">
        <v>30</v>
      </c>
      <c r="G4541" s="1" t="str">
        <f>IFERROR(__xludf.DUMMYFUNCTION("GOOGLETRANSLATE(D4541,""fr"",""en"")"),"#VALUE!")</f>
        <v>#VALUE!</v>
      </c>
    </row>
    <row r="4542" ht="15.75" customHeight="1">
      <c r="A4542" s="1" t="s">
        <v>3627</v>
      </c>
      <c r="B4542" s="1">
        <v>2.0</v>
      </c>
      <c r="C4542" s="1" t="s">
        <v>10531</v>
      </c>
      <c r="D4542" s="1" t="s">
        <v>10532</v>
      </c>
      <c r="E4542" s="1" t="s">
        <v>423</v>
      </c>
      <c r="F4542" s="1" t="s">
        <v>30</v>
      </c>
      <c r="G4542" s="1" t="str">
        <f>IFERROR(__xludf.DUMMYFUNCTION("GOOGLETRANSLATE(D4542,""fr"",""en"")"),"#VALUE!")</f>
        <v>#VALUE!</v>
      </c>
    </row>
    <row r="4543" ht="15.75" customHeight="1">
      <c r="A4543" s="1" t="s">
        <v>10533</v>
      </c>
      <c r="B4543" s="1">
        <v>1.0</v>
      </c>
      <c r="C4543" s="1" t="s">
        <v>10534</v>
      </c>
      <c r="D4543" s="1" t="s">
        <v>10535</v>
      </c>
      <c r="E4543" s="1" t="s">
        <v>296</v>
      </c>
      <c r="F4543" s="1" t="s">
        <v>110</v>
      </c>
      <c r="G4543" s="1" t="str">
        <f>IFERROR(__xludf.DUMMYFUNCTION("GOOGLETRANSLATE(D4543,""fr"",""en"")"),"They paid 1 year insurance for an empty and vacant accommodation at the descendant when the occupant was deceased for 1 year, without having preoccupied anything.")</f>
        <v>They paid 1 year insurance for an empty and vacant accommodation at the descendant when the occupant was deceased for 1 year, without having preoccupied anything.</v>
      </c>
    </row>
    <row r="4544" ht="15.75" customHeight="1">
      <c r="A4544" s="1" t="s">
        <v>417</v>
      </c>
      <c r="B4544" s="1">
        <v>5.0</v>
      </c>
      <c r="C4544" s="1" t="s">
        <v>10536</v>
      </c>
      <c r="D4544" s="1" t="s">
        <v>10537</v>
      </c>
      <c r="E4544" s="1" t="s">
        <v>10</v>
      </c>
      <c r="F4544" s="1" t="s">
        <v>11</v>
      </c>
      <c r="G4544" s="1" t="str">
        <f>IFERROR(__xludf.DUMMYFUNCTION("GOOGLETRANSLATE(D4544,""fr"",""en"")"),"#VALUE!")</f>
        <v>#VALUE!</v>
      </c>
    </row>
    <row r="4545" ht="15.75" customHeight="1">
      <c r="A4545" s="1" t="s">
        <v>4413</v>
      </c>
      <c r="B4545" s="1">
        <v>1.0</v>
      </c>
      <c r="C4545" s="1" t="s">
        <v>10538</v>
      </c>
      <c r="D4545" s="1" t="s">
        <v>10539</v>
      </c>
      <c r="E4545" s="1" t="s">
        <v>226</v>
      </c>
      <c r="F4545" s="1" t="s">
        <v>11</v>
      </c>
      <c r="G4545" s="1" t="str">
        <f>IFERROR(__xludf.DUMMYFUNCTION("GOOGLETRANSLATE(D4545,""fr"",""en"")"),"#VALUE!")</f>
        <v>#VALUE!</v>
      </c>
    </row>
    <row r="4546" ht="15.75" customHeight="1">
      <c r="A4546" s="1" t="s">
        <v>4045</v>
      </c>
      <c r="B4546" s="1">
        <v>1.0</v>
      </c>
      <c r="C4546" s="1" t="s">
        <v>10540</v>
      </c>
      <c r="D4546" s="1" t="s">
        <v>10541</v>
      </c>
      <c r="E4546" s="1" t="s">
        <v>296</v>
      </c>
      <c r="F4546" s="1" t="s">
        <v>110</v>
      </c>
      <c r="G4546" s="1" t="str">
        <f>IFERROR(__xludf.DUMMYFUNCTION("GOOGLETRANSLATE(D4546,""fr"",""en"")"),"#VALUE!")</f>
        <v>#VALUE!</v>
      </c>
    </row>
    <row r="4547" ht="15.75" customHeight="1">
      <c r="A4547" s="1" t="s">
        <v>4937</v>
      </c>
      <c r="B4547" s="1">
        <v>1.0</v>
      </c>
      <c r="C4547" s="1" t="s">
        <v>10542</v>
      </c>
      <c r="D4547" s="1" t="s">
        <v>10543</v>
      </c>
      <c r="E4547" s="1" t="s">
        <v>29</v>
      </c>
      <c r="F4547" s="1" t="s">
        <v>30</v>
      </c>
      <c r="G4547" s="1" t="str">
        <f>IFERROR(__xludf.DUMMYFUNCTION("GOOGLETRANSLATE(D4547,""fr"",""en"")"),"#VALUE!")</f>
        <v>#VALUE!</v>
      </c>
    </row>
    <row r="4548" ht="15.75" customHeight="1">
      <c r="A4548" s="1" t="s">
        <v>10544</v>
      </c>
      <c r="B4548" s="1">
        <v>5.0</v>
      </c>
      <c r="C4548" s="1" t="s">
        <v>10545</v>
      </c>
      <c r="D4548" s="1" t="s">
        <v>10546</v>
      </c>
      <c r="E4548" s="1" t="s">
        <v>226</v>
      </c>
      <c r="F4548" s="1" t="s">
        <v>11</v>
      </c>
      <c r="G4548" s="1" t="str">
        <f>IFERROR(__xludf.DUMMYFUNCTION("GOOGLETRANSLATE(D4548,""fr"",""en"")"),"#VALUE!")</f>
        <v>#VALUE!</v>
      </c>
    </row>
    <row r="4549" ht="15.75" customHeight="1">
      <c r="A4549" s="1" t="s">
        <v>6427</v>
      </c>
      <c r="B4549" s="1">
        <v>1.0</v>
      </c>
      <c r="C4549" s="1" t="s">
        <v>10547</v>
      </c>
      <c r="D4549" s="1" t="s">
        <v>10548</v>
      </c>
      <c r="E4549" s="1" t="s">
        <v>169</v>
      </c>
      <c r="F4549" s="1" t="s">
        <v>110</v>
      </c>
      <c r="G4549" s="1" t="str">
        <f>IFERROR(__xludf.DUMMYFUNCTION("GOOGLETRANSLATE(D4549,""fr"",""en"")"),"#VALUE!")</f>
        <v>#VALUE!</v>
      </c>
    </row>
    <row r="4550" ht="15.75" customHeight="1">
      <c r="A4550" s="1" t="s">
        <v>10549</v>
      </c>
      <c r="B4550" s="1">
        <v>1.0</v>
      </c>
      <c r="C4550" s="1" t="s">
        <v>10550</v>
      </c>
      <c r="D4550" s="1" t="s">
        <v>10551</v>
      </c>
      <c r="E4550" s="1" t="s">
        <v>484</v>
      </c>
      <c r="F4550" s="1" t="s">
        <v>118</v>
      </c>
      <c r="G4550" s="1" t="str">
        <f>IFERROR(__xludf.DUMMYFUNCTION("GOOGLETRANSLATE(D4550,""fr"",""en"")"),"#VALUE!")</f>
        <v>#VALUE!</v>
      </c>
    </row>
    <row r="4551" ht="15.75" customHeight="1">
      <c r="A4551" s="1" t="s">
        <v>7</v>
      </c>
      <c r="B4551" s="1">
        <v>4.0</v>
      </c>
      <c r="C4551" s="1" t="s">
        <v>10552</v>
      </c>
      <c r="D4551" s="1" t="s">
        <v>10553</v>
      </c>
      <c r="E4551" s="1" t="s">
        <v>109</v>
      </c>
      <c r="F4551" s="1" t="s">
        <v>11</v>
      </c>
      <c r="G4551" s="1" t="str">
        <f>IFERROR(__xludf.DUMMYFUNCTION("GOOGLETRANSLATE(D4551,""fr"",""en"")"),"#VALUE!")</f>
        <v>#VALUE!</v>
      </c>
    </row>
    <row r="4552" ht="15.75" customHeight="1">
      <c r="A4552" s="1" t="s">
        <v>455</v>
      </c>
      <c r="B4552" s="1">
        <v>5.0</v>
      </c>
      <c r="C4552" s="1" t="s">
        <v>10554</v>
      </c>
      <c r="D4552" s="1" t="s">
        <v>10555</v>
      </c>
      <c r="E4552" s="1" t="s">
        <v>65</v>
      </c>
      <c r="F4552" s="1" t="s">
        <v>66</v>
      </c>
      <c r="G4552" s="1" t="str">
        <f>IFERROR(__xludf.DUMMYFUNCTION("GOOGLETRANSLATE(D4552,""fr"",""en"")"),"#VALUE!")</f>
        <v>#VALUE!</v>
      </c>
    </row>
    <row r="4553" ht="15.75" customHeight="1">
      <c r="A4553" s="1" t="s">
        <v>2854</v>
      </c>
      <c r="B4553" s="1">
        <v>5.0</v>
      </c>
      <c r="C4553" s="1" t="s">
        <v>10556</v>
      </c>
      <c r="D4553" s="1" t="s">
        <v>10557</v>
      </c>
      <c r="E4553" s="1" t="s">
        <v>29</v>
      </c>
      <c r="F4553" s="1" t="s">
        <v>30</v>
      </c>
      <c r="G4553" s="1" t="str">
        <f>IFERROR(__xludf.DUMMYFUNCTION("GOOGLETRANSLATE(D4553,""fr"",""en"")"),"#VALUE!")</f>
        <v>#VALUE!</v>
      </c>
    </row>
    <row r="4554" ht="15.75" customHeight="1">
      <c r="A4554" s="1" t="s">
        <v>1908</v>
      </c>
      <c r="B4554" s="1">
        <v>2.0</v>
      </c>
      <c r="C4554" s="1" t="s">
        <v>10558</v>
      </c>
      <c r="D4554" s="1" t="s">
        <v>10559</v>
      </c>
      <c r="E4554" s="1" t="s">
        <v>176</v>
      </c>
      <c r="F4554" s="1" t="s">
        <v>66</v>
      </c>
      <c r="G4554" s="1" t="str">
        <f>IFERROR(__xludf.DUMMYFUNCTION("GOOGLETRANSLATE(D4554,""fr"",""en"")"),"#VALUE!")</f>
        <v>#VALUE!</v>
      </c>
    </row>
    <row r="4555" ht="15.75" customHeight="1">
      <c r="A4555" s="1" t="s">
        <v>3132</v>
      </c>
      <c r="B4555" s="1">
        <v>5.0</v>
      </c>
      <c r="C4555" s="1" t="s">
        <v>10560</v>
      </c>
      <c r="D4555" s="1" t="s">
        <v>10561</v>
      </c>
      <c r="E4555" s="1" t="s">
        <v>10</v>
      </c>
      <c r="F4555" s="1" t="s">
        <v>11</v>
      </c>
      <c r="G4555" s="1" t="str">
        <f>IFERROR(__xludf.DUMMYFUNCTION("GOOGLETRANSLATE(D4555,""fr"",""en"")"),"#VALUE!")</f>
        <v>#VALUE!</v>
      </c>
    </row>
    <row r="4556" ht="15.75" customHeight="1">
      <c r="A4556" s="1" t="s">
        <v>439</v>
      </c>
      <c r="B4556" s="1">
        <v>1.0</v>
      </c>
      <c r="C4556" s="1" t="s">
        <v>10562</v>
      </c>
      <c r="D4556" s="1" t="s">
        <v>10563</v>
      </c>
      <c r="E4556" s="1" t="s">
        <v>169</v>
      </c>
      <c r="F4556" s="1" t="s">
        <v>11</v>
      </c>
      <c r="G4556" s="1" t="str">
        <f>IFERROR(__xludf.DUMMYFUNCTION("GOOGLETRANSLATE(D4556,""fr"",""en"")"),"#VALUE!")</f>
        <v>#VALUE!</v>
      </c>
    </row>
    <row r="4557" ht="15.75" customHeight="1">
      <c r="A4557" s="1" t="s">
        <v>10564</v>
      </c>
      <c r="B4557" s="1">
        <v>1.0</v>
      </c>
      <c r="C4557" s="1" t="s">
        <v>10565</v>
      </c>
      <c r="D4557" s="1" t="s">
        <v>10566</v>
      </c>
      <c r="E4557" s="1" t="s">
        <v>292</v>
      </c>
      <c r="F4557" s="1" t="s">
        <v>11</v>
      </c>
      <c r="G4557" s="1" t="str">
        <f>IFERROR(__xludf.DUMMYFUNCTION("GOOGLETRANSLATE(D4557,""fr"",""en"")"),"#VALUE!")</f>
        <v>#VALUE!</v>
      </c>
    </row>
    <row r="4558" ht="15.75" customHeight="1">
      <c r="A4558" s="1" t="s">
        <v>10567</v>
      </c>
      <c r="B4558" s="1">
        <v>5.0</v>
      </c>
      <c r="C4558" s="1" t="s">
        <v>10568</v>
      </c>
      <c r="D4558" s="1" t="s">
        <v>10569</v>
      </c>
      <c r="E4558" s="1" t="s">
        <v>21</v>
      </c>
      <c r="F4558" s="1" t="s">
        <v>11</v>
      </c>
      <c r="G4558" s="1" t="str">
        <f>IFERROR(__xludf.DUMMYFUNCTION("GOOGLETRANSLATE(D4558,""fr"",""en"")"),"#VALUE!")</f>
        <v>#VALUE!</v>
      </c>
    </row>
    <row r="4559" ht="15.75" customHeight="1">
      <c r="A4559" s="1" t="s">
        <v>1864</v>
      </c>
      <c r="B4559" s="1">
        <v>2.0</v>
      </c>
      <c r="C4559" s="1" t="s">
        <v>10570</v>
      </c>
      <c r="D4559" s="1" t="s">
        <v>10571</v>
      </c>
      <c r="E4559" s="1" t="s">
        <v>273</v>
      </c>
      <c r="F4559" s="1" t="s">
        <v>11</v>
      </c>
      <c r="G4559" s="1" t="str">
        <f>IFERROR(__xludf.DUMMYFUNCTION("GOOGLETRANSLATE(D4559,""fr"",""en"")"),"#VALUE!")</f>
        <v>#VALUE!</v>
      </c>
    </row>
    <row r="4560" ht="15.75" customHeight="1">
      <c r="A4560" s="1" t="s">
        <v>1439</v>
      </c>
      <c r="B4560" s="1">
        <v>2.0</v>
      </c>
      <c r="C4560" s="1" t="s">
        <v>10572</v>
      </c>
      <c r="D4560" s="1" t="s">
        <v>10573</v>
      </c>
      <c r="E4560" s="1" t="s">
        <v>10</v>
      </c>
      <c r="F4560" s="1" t="s">
        <v>11</v>
      </c>
      <c r="G4560" s="1" t="str">
        <f>IFERROR(__xludf.DUMMYFUNCTION("GOOGLETRANSLATE(D4560,""fr"",""en"")"),"#VALUE!")</f>
        <v>#VALUE!</v>
      </c>
    </row>
    <row r="4561" ht="15.75" customHeight="1">
      <c r="A4561" s="1" t="s">
        <v>2350</v>
      </c>
      <c r="B4561" s="1">
        <v>1.0</v>
      </c>
      <c r="C4561" s="1" t="s">
        <v>10574</v>
      </c>
      <c r="D4561" s="1" t="s">
        <v>10575</v>
      </c>
      <c r="E4561" s="1" t="s">
        <v>646</v>
      </c>
      <c r="F4561" s="1" t="s">
        <v>39</v>
      </c>
      <c r="G4561" s="1" t="str">
        <f>IFERROR(__xludf.DUMMYFUNCTION("GOOGLETRANSLATE(D4561,""fr"",""en"")"),"#VALUE!")</f>
        <v>#VALUE!</v>
      </c>
    </row>
    <row r="4562" ht="15.75" customHeight="1">
      <c r="A4562" s="1" t="s">
        <v>656</v>
      </c>
      <c r="B4562" s="1">
        <v>4.0</v>
      </c>
      <c r="C4562" s="1" t="s">
        <v>10576</v>
      </c>
      <c r="D4562" s="1" t="s">
        <v>10577</v>
      </c>
      <c r="E4562" s="1" t="s">
        <v>484</v>
      </c>
      <c r="F4562" s="1" t="s">
        <v>30</v>
      </c>
      <c r="G4562" s="1" t="str">
        <f>IFERROR(__xludf.DUMMYFUNCTION("GOOGLETRANSLATE(D4562,""fr"",""en"")"),"#VALUE!")</f>
        <v>#VALUE!</v>
      </c>
    </row>
    <row r="4563" ht="15.75" customHeight="1">
      <c r="A4563" s="1" t="s">
        <v>621</v>
      </c>
      <c r="B4563" s="1">
        <v>3.0</v>
      </c>
      <c r="C4563" s="1" t="s">
        <v>10578</v>
      </c>
      <c r="D4563" s="1" t="s">
        <v>10579</v>
      </c>
      <c r="E4563" s="1" t="s">
        <v>21</v>
      </c>
      <c r="F4563" s="1" t="s">
        <v>11</v>
      </c>
      <c r="G4563" s="1" t="str">
        <f>IFERROR(__xludf.DUMMYFUNCTION("GOOGLETRANSLATE(D4563,""fr"",""en"")"),"#VALUE!")</f>
        <v>#VALUE!</v>
      </c>
    </row>
    <row r="4564" ht="15.75" customHeight="1">
      <c r="A4564" s="1" t="s">
        <v>1160</v>
      </c>
      <c r="B4564" s="1">
        <v>2.0</v>
      </c>
      <c r="C4564" s="1" t="s">
        <v>10580</v>
      </c>
      <c r="D4564" s="1" t="s">
        <v>10581</v>
      </c>
      <c r="E4564" s="1" t="s">
        <v>169</v>
      </c>
      <c r="F4564" s="1" t="s">
        <v>110</v>
      </c>
      <c r="G4564" s="1" t="str">
        <f>IFERROR(__xludf.DUMMYFUNCTION("GOOGLETRANSLATE(D4564,""fr"",""en"")"),"#VALUE!")</f>
        <v>#VALUE!</v>
      </c>
    </row>
    <row r="4565" ht="15.75" customHeight="1">
      <c r="A4565" s="1" t="s">
        <v>1094</v>
      </c>
      <c r="B4565" s="1">
        <v>5.0</v>
      </c>
      <c r="C4565" s="1" t="s">
        <v>10582</v>
      </c>
      <c r="D4565" s="1" t="s">
        <v>10583</v>
      </c>
      <c r="E4565" s="1" t="s">
        <v>21</v>
      </c>
      <c r="F4565" s="1" t="s">
        <v>11</v>
      </c>
      <c r="G4565" s="1" t="str">
        <f>IFERROR(__xludf.DUMMYFUNCTION("GOOGLETRANSLATE(D4565,""fr"",""en"")"),"#VALUE!")</f>
        <v>#VALUE!</v>
      </c>
    </row>
    <row r="4566" ht="15.75" customHeight="1">
      <c r="A4566" s="1" t="s">
        <v>53</v>
      </c>
      <c r="B4566" s="1">
        <v>4.0</v>
      </c>
      <c r="C4566" s="1" t="s">
        <v>10584</v>
      </c>
      <c r="D4566" s="1" t="s">
        <v>10585</v>
      </c>
      <c r="E4566" s="1" t="s">
        <v>554</v>
      </c>
      <c r="F4566" s="1" t="s">
        <v>30</v>
      </c>
      <c r="G4566" s="1" t="str">
        <f>IFERROR(__xludf.DUMMYFUNCTION("GOOGLETRANSLATE(D4566,""fr"",""en"")"),"#VALUE!")</f>
        <v>#VALUE!</v>
      </c>
    </row>
    <row r="4567" ht="15.75" customHeight="1">
      <c r="A4567" s="1" t="s">
        <v>187</v>
      </c>
      <c r="B4567" s="1">
        <v>5.0</v>
      </c>
      <c r="C4567" s="1" t="s">
        <v>10586</v>
      </c>
      <c r="D4567" s="1" t="s">
        <v>10587</v>
      </c>
      <c r="E4567" s="1" t="s">
        <v>10</v>
      </c>
      <c r="F4567" s="1" t="s">
        <v>11</v>
      </c>
      <c r="G4567" s="1" t="str">
        <f>IFERROR(__xludf.DUMMYFUNCTION("GOOGLETRANSLATE(D4567,""fr"",""en"")"),"#VALUE!")</f>
        <v>#VALUE!</v>
      </c>
    </row>
    <row r="4568" ht="15.75" customHeight="1">
      <c r="A4568" s="1" t="s">
        <v>77</v>
      </c>
      <c r="B4568" s="1">
        <v>5.0</v>
      </c>
      <c r="C4568" s="1" t="s">
        <v>10588</v>
      </c>
      <c r="D4568" s="1" t="s">
        <v>10589</v>
      </c>
      <c r="E4568" s="1" t="s">
        <v>10</v>
      </c>
      <c r="F4568" s="1" t="s">
        <v>11</v>
      </c>
      <c r="G4568" s="1" t="str">
        <f>IFERROR(__xludf.DUMMYFUNCTION("GOOGLETRANSLATE(D4568,""fr"",""en"")"),"#VALUE!")</f>
        <v>#VALUE!</v>
      </c>
    </row>
    <row r="4569" ht="15.75" customHeight="1">
      <c r="A4569" s="1" t="s">
        <v>10590</v>
      </c>
      <c r="B4569" s="1">
        <v>1.0</v>
      </c>
      <c r="C4569" s="1" t="s">
        <v>10591</v>
      </c>
      <c r="D4569" s="1" t="s">
        <v>10592</v>
      </c>
      <c r="E4569" s="1" t="s">
        <v>296</v>
      </c>
      <c r="F4569" s="1" t="s">
        <v>11</v>
      </c>
      <c r="G4569" s="1" t="str">
        <f>IFERROR(__xludf.DUMMYFUNCTION("GOOGLETRANSLATE(D4569,""fr"",""en"")"),"#VALUE!")</f>
        <v>#VALUE!</v>
      </c>
    </row>
    <row r="4570" ht="15.75" customHeight="1">
      <c r="A4570" s="1" t="s">
        <v>1198</v>
      </c>
      <c r="B4570" s="1">
        <v>5.0</v>
      </c>
      <c r="C4570" s="1" t="s">
        <v>10593</v>
      </c>
      <c r="D4570" s="1" t="s">
        <v>10594</v>
      </c>
      <c r="E4570" s="1" t="s">
        <v>10</v>
      </c>
      <c r="F4570" s="1" t="s">
        <v>11</v>
      </c>
      <c r="G4570" s="1" t="str">
        <f>IFERROR(__xludf.DUMMYFUNCTION("GOOGLETRANSLATE(D4570,""fr"",""en"")"),"#VALUE!")</f>
        <v>#VALUE!</v>
      </c>
    </row>
    <row r="4571" ht="15.75" customHeight="1">
      <c r="A4571" s="1" t="s">
        <v>4171</v>
      </c>
      <c r="B4571" s="1">
        <v>1.0</v>
      </c>
      <c r="C4571" s="1" t="s">
        <v>10595</v>
      </c>
      <c r="D4571" s="1" t="s">
        <v>10596</v>
      </c>
      <c r="E4571" s="1" t="s">
        <v>5109</v>
      </c>
      <c r="F4571" s="1" t="s">
        <v>66</v>
      </c>
      <c r="G4571" s="1" t="str">
        <f>IFERROR(__xludf.DUMMYFUNCTION("GOOGLETRANSLATE(D4571,""fr"",""en"")"),"#VALUE!")</f>
        <v>#VALUE!</v>
      </c>
    </row>
    <row r="4572" ht="15.75" customHeight="1">
      <c r="A4572" s="1" t="s">
        <v>3132</v>
      </c>
      <c r="B4572" s="1">
        <v>5.0</v>
      </c>
      <c r="C4572" s="1" t="s">
        <v>10597</v>
      </c>
      <c r="D4572" s="1" t="s">
        <v>10598</v>
      </c>
      <c r="E4572" s="1" t="s">
        <v>176</v>
      </c>
      <c r="F4572" s="1" t="s">
        <v>66</v>
      </c>
      <c r="G4572" s="1" t="str">
        <f>IFERROR(__xludf.DUMMYFUNCTION("GOOGLETRANSLATE(D4572,""fr"",""en"")"),"#VALUE!")</f>
        <v>#VALUE!</v>
      </c>
    </row>
    <row r="4573" ht="15.75" customHeight="1">
      <c r="A4573" s="1" t="s">
        <v>104</v>
      </c>
      <c r="B4573" s="1">
        <v>1.0</v>
      </c>
      <c r="C4573" s="1" t="s">
        <v>10599</v>
      </c>
      <c r="D4573" s="1" t="s">
        <v>10600</v>
      </c>
      <c r="E4573" s="1" t="s">
        <v>21</v>
      </c>
      <c r="F4573" s="1" t="s">
        <v>11</v>
      </c>
      <c r="G4573" s="1" t="str">
        <f>IFERROR(__xludf.DUMMYFUNCTION("GOOGLETRANSLATE(D4573,""fr"",""en"")"),"#VALUE!")</f>
        <v>#VALUE!</v>
      </c>
    </row>
    <row r="4574" ht="15.75" customHeight="1">
      <c r="A4574" s="1" t="s">
        <v>10601</v>
      </c>
      <c r="B4574" s="1">
        <v>1.0</v>
      </c>
      <c r="C4574" s="1" t="s">
        <v>10602</v>
      </c>
      <c r="D4574" s="1" t="s">
        <v>10603</v>
      </c>
      <c r="E4574" s="1" t="s">
        <v>250</v>
      </c>
      <c r="F4574" s="1" t="s">
        <v>30</v>
      </c>
      <c r="G4574" s="1" t="str">
        <f>IFERROR(__xludf.DUMMYFUNCTION("GOOGLETRANSLATE(D4574,""fr"",""en"")"),"#VALUE!")</f>
        <v>#VALUE!</v>
      </c>
    </row>
    <row r="4575" ht="15.75" customHeight="1">
      <c r="A4575" s="1" t="s">
        <v>670</v>
      </c>
      <c r="B4575" s="1">
        <v>5.0</v>
      </c>
      <c r="C4575" s="1" t="s">
        <v>10604</v>
      </c>
      <c r="D4575" s="1" t="s">
        <v>10605</v>
      </c>
      <c r="E4575" s="1" t="s">
        <v>65</v>
      </c>
      <c r="F4575" s="1" t="s">
        <v>66</v>
      </c>
      <c r="G4575" s="1" t="str">
        <f>IFERROR(__xludf.DUMMYFUNCTION("GOOGLETRANSLATE(D4575,""fr"",""en"")"),"#VALUE!")</f>
        <v>#VALUE!</v>
      </c>
    </row>
    <row r="4576" ht="15.75" customHeight="1">
      <c r="A4576" s="1" t="s">
        <v>10606</v>
      </c>
      <c r="B4576" s="1">
        <v>2.0</v>
      </c>
      <c r="C4576" s="1" t="s">
        <v>10607</v>
      </c>
      <c r="D4576" s="1" t="s">
        <v>10608</v>
      </c>
      <c r="E4576" s="1" t="s">
        <v>273</v>
      </c>
      <c r="F4576" s="1" t="s">
        <v>110</v>
      </c>
      <c r="G4576" s="1" t="str">
        <f>IFERROR(__xludf.DUMMYFUNCTION("GOOGLETRANSLATE(D4576,""fr"",""en"")"),"#VALUE!")</f>
        <v>#VALUE!</v>
      </c>
    </row>
    <row r="4577" ht="15.75" customHeight="1">
      <c r="A4577" s="1" t="s">
        <v>10609</v>
      </c>
      <c r="B4577" s="1">
        <v>1.0</v>
      </c>
      <c r="C4577" s="1" t="s">
        <v>10610</v>
      </c>
      <c r="D4577" s="1" t="s">
        <v>10611</v>
      </c>
      <c r="E4577" s="1" t="s">
        <v>52</v>
      </c>
      <c r="F4577" s="1" t="s">
        <v>11</v>
      </c>
      <c r="G4577" s="1" t="str">
        <f>IFERROR(__xludf.DUMMYFUNCTION("GOOGLETRANSLATE(D4577,""fr"",""en"")"),"#VALUE!")</f>
        <v>#VALUE!</v>
      </c>
    </row>
    <row r="4578" ht="15.75" customHeight="1">
      <c r="A4578" s="1" t="s">
        <v>738</v>
      </c>
      <c r="B4578" s="1">
        <v>5.0</v>
      </c>
      <c r="C4578" s="1" t="s">
        <v>10612</v>
      </c>
      <c r="D4578" s="1" t="s">
        <v>10613</v>
      </c>
      <c r="E4578" s="1" t="s">
        <v>21</v>
      </c>
      <c r="F4578" s="1" t="s">
        <v>11</v>
      </c>
      <c r="G4578" s="1" t="str">
        <f>IFERROR(__xludf.DUMMYFUNCTION("GOOGLETRANSLATE(D4578,""fr"",""en"")"),"#VALUE!")</f>
        <v>#VALUE!</v>
      </c>
    </row>
    <row r="4579" ht="15.75" customHeight="1">
      <c r="A4579" s="1" t="s">
        <v>391</v>
      </c>
      <c r="B4579" s="1">
        <v>3.0</v>
      </c>
      <c r="C4579" s="1" t="s">
        <v>10614</v>
      </c>
      <c r="D4579" s="1" t="s">
        <v>10615</v>
      </c>
      <c r="E4579" s="1" t="s">
        <v>554</v>
      </c>
      <c r="F4579" s="1" t="s">
        <v>30</v>
      </c>
      <c r="G4579" s="1" t="str">
        <f>IFERROR(__xludf.DUMMYFUNCTION("GOOGLETRANSLATE(D4579,""fr"",""en"")"),"#VALUE!")</f>
        <v>#VALUE!</v>
      </c>
    </row>
    <row r="4580" ht="15.75" customHeight="1">
      <c r="A4580" s="1" t="s">
        <v>2117</v>
      </c>
      <c r="B4580" s="1">
        <v>1.0</v>
      </c>
      <c r="C4580" s="1" t="s">
        <v>10616</v>
      </c>
      <c r="D4580" s="1" t="s">
        <v>10617</v>
      </c>
      <c r="E4580" s="1" t="s">
        <v>373</v>
      </c>
      <c r="F4580" s="1" t="s">
        <v>118</v>
      </c>
      <c r="G4580" s="1" t="str">
        <f>IFERROR(__xludf.DUMMYFUNCTION("GOOGLETRANSLATE(D4580,""fr"",""en"")"),"#VALUE!")</f>
        <v>#VALUE!</v>
      </c>
    </row>
    <row r="4581" ht="15.75" customHeight="1">
      <c r="A4581" s="1" t="s">
        <v>1235</v>
      </c>
      <c r="B4581" s="1">
        <v>1.0</v>
      </c>
      <c r="C4581" s="1" t="s">
        <v>10618</v>
      </c>
      <c r="D4581" s="1" t="s">
        <v>10619</v>
      </c>
      <c r="E4581" s="1" t="s">
        <v>29</v>
      </c>
      <c r="F4581" s="1" t="s">
        <v>30</v>
      </c>
      <c r="G4581" s="1" t="str">
        <f>IFERROR(__xludf.DUMMYFUNCTION("GOOGLETRANSLATE(D4581,""fr"",""en"")"),"#VALUE!")</f>
        <v>#VALUE!</v>
      </c>
    </row>
    <row r="4582" ht="15.75" customHeight="1">
      <c r="A4582" s="1" t="s">
        <v>264</v>
      </c>
      <c r="B4582" s="1">
        <v>5.0</v>
      </c>
      <c r="C4582" s="1" t="s">
        <v>10620</v>
      </c>
      <c r="D4582" s="1" t="s">
        <v>10621</v>
      </c>
      <c r="E4582" s="1" t="s">
        <v>10</v>
      </c>
      <c r="F4582" s="1" t="s">
        <v>11</v>
      </c>
      <c r="G4582" s="1" t="str">
        <f>IFERROR(__xludf.DUMMYFUNCTION("GOOGLETRANSLATE(D4582,""fr"",""en"")"),"#VALUE!")</f>
        <v>#VALUE!</v>
      </c>
    </row>
    <row r="4583" ht="15.75" customHeight="1">
      <c r="A4583" s="1" t="s">
        <v>1495</v>
      </c>
      <c r="B4583" s="1">
        <v>1.0</v>
      </c>
      <c r="C4583" s="1" t="s">
        <v>10622</v>
      </c>
      <c r="D4583" s="1" t="s">
        <v>10623</v>
      </c>
      <c r="E4583" s="1" t="s">
        <v>21</v>
      </c>
      <c r="F4583" s="1" t="s">
        <v>11</v>
      </c>
      <c r="G4583" s="1" t="str">
        <f>IFERROR(__xludf.DUMMYFUNCTION("GOOGLETRANSLATE(D4583,""fr"",""en"")"),"#VALUE!")</f>
        <v>#VALUE!</v>
      </c>
    </row>
    <row r="4584" ht="15.75" customHeight="1">
      <c r="A4584" s="1" t="s">
        <v>701</v>
      </c>
      <c r="B4584" s="1">
        <v>4.0</v>
      </c>
      <c r="C4584" s="1" t="s">
        <v>10624</v>
      </c>
      <c r="D4584" s="1" t="s">
        <v>10625</v>
      </c>
      <c r="E4584" s="1" t="s">
        <v>10</v>
      </c>
      <c r="F4584" s="1" t="s">
        <v>11</v>
      </c>
      <c r="G4584" s="1" t="str">
        <f>IFERROR(__xludf.DUMMYFUNCTION("GOOGLETRANSLATE(D4584,""fr"",""en"")"),"#VALUE!")</f>
        <v>#VALUE!</v>
      </c>
    </row>
    <row r="4585" ht="15.75" customHeight="1">
      <c r="A4585" s="1" t="s">
        <v>166</v>
      </c>
      <c r="B4585" s="1">
        <v>5.0</v>
      </c>
      <c r="C4585" s="1" t="s">
        <v>10626</v>
      </c>
      <c r="D4585" s="1" t="s">
        <v>10627</v>
      </c>
      <c r="E4585" s="1" t="s">
        <v>10</v>
      </c>
      <c r="F4585" s="1" t="s">
        <v>11</v>
      </c>
      <c r="G4585" s="1" t="str">
        <f>IFERROR(__xludf.DUMMYFUNCTION("GOOGLETRANSLATE(D4585,""fr"",""en"")"),"#VALUE!")</f>
        <v>#VALUE!</v>
      </c>
    </row>
    <row r="4586" ht="15.75" customHeight="1">
      <c r="A4586" s="1" t="s">
        <v>704</v>
      </c>
      <c r="B4586" s="1">
        <v>5.0</v>
      </c>
      <c r="C4586" s="1" t="s">
        <v>10628</v>
      </c>
      <c r="D4586" s="1" t="s">
        <v>10629</v>
      </c>
      <c r="E4586" s="1" t="s">
        <v>614</v>
      </c>
      <c r="F4586" s="1" t="s">
        <v>30</v>
      </c>
      <c r="G4586" s="1" t="str">
        <f>IFERROR(__xludf.DUMMYFUNCTION("GOOGLETRANSLATE(D4586,""fr"",""en"")"),"#VALUE!")</f>
        <v>#VALUE!</v>
      </c>
    </row>
    <row r="4587" ht="15.75" customHeight="1">
      <c r="A4587" s="1" t="s">
        <v>1248</v>
      </c>
      <c r="B4587" s="1">
        <v>3.0</v>
      </c>
      <c r="C4587" s="1" t="s">
        <v>10630</v>
      </c>
      <c r="D4587" s="1" t="s">
        <v>10631</v>
      </c>
      <c r="E4587" s="1" t="s">
        <v>10</v>
      </c>
      <c r="F4587" s="1" t="s">
        <v>11</v>
      </c>
      <c r="G4587" s="1" t="str">
        <f>IFERROR(__xludf.DUMMYFUNCTION("GOOGLETRANSLATE(D4587,""fr"",""en"")"),"#VALUE!")</f>
        <v>#VALUE!</v>
      </c>
    </row>
    <row r="4588" ht="15.75" customHeight="1">
      <c r="A4588" s="1" t="s">
        <v>10313</v>
      </c>
      <c r="B4588" s="1">
        <v>2.0</v>
      </c>
      <c r="C4588" s="1" t="s">
        <v>10632</v>
      </c>
      <c r="D4588" s="1" t="s">
        <v>10633</v>
      </c>
      <c r="E4588" s="1" t="s">
        <v>5109</v>
      </c>
      <c r="F4588" s="1" t="s">
        <v>66</v>
      </c>
      <c r="G4588" s="1" t="str">
        <f>IFERROR(__xludf.DUMMYFUNCTION("GOOGLETRANSLATE(D4588,""fr"",""en"")"),"#VALUE!")</f>
        <v>#VALUE!</v>
      </c>
    </row>
    <row r="4589" ht="15.75" customHeight="1">
      <c r="A4589" s="1" t="s">
        <v>10634</v>
      </c>
      <c r="B4589" s="1">
        <v>1.0</v>
      </c>
      <c r="C4589" s="1" t="s">
        <v>10635</v>
      </c>
      <c r="D4589" s="1" t="s">
        <v>10636</v>
      </c>
      <c r="E4589" s="1" t="s">
        <v>21</v>
      </c>
      <c r="F4589" s="1" t="s">
        <v>11</v>
      </c>
      <c r="G4589" s="1" t="str">
        <f>IFERROR(__xludf.DUMMYFUNCTION("GOOGLETRANSLATE(D4589,""fr"",""en"")"),"#VALUE!")</f>
        <v>#VALUE!</v>
      </c>
    </row>
    <row r="4590" ht="15.75" customHeight="1">
      <c r="A4590" s="1" t="s">
        <v>3398</v>
      </c>
      <c r="B4590" s="1">
        <v>2.0</v>
      </c>
      <c r="C4590" s="1" t="s">
        <v>10637</v>
      </c>
      <c r="D4590" s="1" t="s">
        <v>10638</v>
      </c>
      <c r="E4590" s="1" t="s">
        <v>273</v>
      </c>
      <c r="F4590" s="1" t="s">
        <v>11</v>
      </c>
      <c r="G4590" s="1" t="str">
        <f>IFERROR(__xludf.DUMMYFUNCTION("GOOGLETRANSLATE(D4590,""fr"",""en"")"),"#VALUE!")</f>
        <v>#VALUE!</v>
      </c>
    </row>
    <row r="4591" ht="15.75" customHeight="1">
      <c r="A4591" s="1" t="s">
        <v>10639</v>
      </c>
      <c r="B4591" s="1">
        <v>1.0</v>
      </c>
      <c r="C4591" s="1" t="s">
        <v>10640</v>
      </c>
      <c r="D4591" s="1" t="s">
        <v>10641</v>
      </c>
      <c r="E4591" s="1" t="s">
        <v>519</v>
      </c>
      <c r="F4591" s="1" t="s">
        <v>118</v>
      </c>
      <c r="G4591" s="1" t="str">
        <f>IFERROR(__xludf.DUMMYFUNCTION("GOOGLETRANSLATE(D4591,""fr"",""en"")"),"#VALUE!")</f>
        <v>#VALUE!</v>
      </c>
    </row>
    <row r="4592" ht="15.75" customHeight="1">
      <c r="A4592" s="1" t="s">
        <v>1498</v>
      </c>
      <c r="B4592" s="1">
        <v>1.0</v>
      </c>
      <c r="C4592" s="1" t="s">
        <v>10642</v>
      </c>
      <c r="D4592" s="1" t="s">
        <v>10643</v>
      </c>
      <c r="E4592" s="1" t="s">
        <v>52</v>
      </c>
      <c r="F4592" s="1" t="s">
        <v>11</v>
      </c>
      <c r="G4592" s="1" t="str">
        <f>IFERROR(__xludf.DUMMYFUNCTION("GOOGLETRANSLATE(D4592,""fr"",""en"")"),"#VALUE!")</f>
        <v>#VALUE!</v>
      </c>
    </row>
    <row r="4593" ht="15.75" customHeight="1">
      <c r="A4593" s="1" t="s">
        <v>2076</v>
      </c>
      <c r="B4593" s="1">
        <v>4.0</v>
      </c>
      <c r="C4593" s="1" t="s">
        <v>10644</v>
      </c>
      <c r="D4593" s="1" t="s">
        <v>10645</v>
      </c>
      <c r="E4593" s="1" t="s">
        <v>21</v>
      </c>
      <c r="F4593" s="1" t="s">
        <v>11</v>
      </c>
      <c r="G4593" s="1" t="str">
        <f>IFERROR(__xludf.DUMMYFUNCTION("GOOGLETRANSLATE(D4593,""fr"",""en"")"),"#VALUE!")</f>
        <v>#VALUE!</v>
      </c>
    </row>
    <row r="4594" ht="15.75" customHeight="1">
      <c r="A4594" s="1" t="s">
        <v>2117</v>
      </c>
      <c r="B4594" s="1">
        <v>4.0</v>
      </c>
      <c r="C4594" s="1" t="s">
        <v>10646</v>
      </c>
      <c r="D4594" s="1" t="s">
        <v>10647</v>
      </c>
      <c r="E4594" s="1" t="s">
        <v>10</v>
      </c>
      <c r="F4594" s="1" t="s">
        <v>11</v>
      </c>
      <c r="G4594" s="1" t="str">
        <f>IFERROR(__xludf.DUMMYFUNCTION("GOOGLETRANSLATE(D4594,""fr"",""en"")"),"#VALUE!")</f>
        <v>#VALUE!</v>
      </c>
    </row>
    <row r="4595" ht="15.75" customHeight="1">
      <c r="A4595" s="1" t="s">
        <v>564</v>
      </c>
      <c r="B4595" s="1">
        <v>1.0</v>
      </c>
      <c r="C4595" s="1" t="s">
        <v>10648</v>
      </c>
      <c r="D4595" s="1" t="s">
        <v>10649</v>
      </c>
      <c r="E4595" s="1" t="s">
        <v>10</v>
      </c>
      <c r="F4595" s="1" t="s">
        <v>11</v>
      </c>
      <c r="G4595" s="1" t="str">
        <f>IFERROR(__xludf.DUMMYFUNCTION("GOOGLETRANSLATE(D4595,""fr"",""en"")"),"#VALUE!")</f>
        <v>#VALUE!</v>
      </c>
    </row>
    <row r="4596" ht="15.75" customHeight="1">
      <c r="A4596" s="1" t="s">
        <v>8015</v>
      </c>
      <c r="B4596" s="1">
        <v>2.0</v>
      </c>
      <c r="C4596" s="1" t="s">
        <v>10650</v>
      </c>
      <c r="D4596" s="1" t="s">
        <v>10651</v>
      </c>
      <c r="E4596" s="1" t="s">
        <v>52</v>
      </c>
      <c r="F4596" s="1" t="s">
        <v>110</v>
      </c>
      <c r="G4596" s="1" t="str">
        <f>IFERROR(__xludf.DUMMYFUNCTION("GOOGLETRANSLATE(D4596,""fr"",""en"")"),"#VALUE!")</f>
        <v>#VALUE!</v>
      </c>
    </row>
    <row r="4597" ht="15.75" customHeight="1">
      <c r="A4597" s="1" t="s">
        <v>126</v>
      </c>
      <c r="B4597" s="1">
        <v>5.0</v>
      </c>
      <c r="C4597" s="1" t="s">
        <v>10652</v>
      </c>
      <c r="D4597" s="1" t="s">
        <v>10653</v>
      </c>
      <c r="E4597" s="1" t="s">
        <v>10</v>
      </c>
      <c r="F4597" s="1" t="s">
        <v>11</v>
      </c>
      <c r="G4597" s="1" t="str">
        <f>IFERROR(__xludf.DUMMYFUNCTION("GOOGLETRANSLATE(D4597,""fr"",""en"")"),"#VALUE!")</f>
        <v>#VALUE!</v>
      </c>
    </row>
    <row r="4598" ht="15.75" customHeight="1">
      <c r="A4598" s="1" t="s">
        <v>1353</v>
      </c>
      <c r="B4598" s="1">
        <v>4.0</v>
      </c>
      <c r="C4598" s="1" t="s">
        <v>10654</v>
      </c>
      <c r="D4598" s="1" t="s">
        <v>10655</v>
      </c>
      <c r="E4598" s="1" t="s">
        <v>10</v>
      </c>
      <c r="F4598" s="1" t="s">
        <v>11</v>
      </c>
      <c r="G4598" s="1" t="str">
        <f>IFERROR(__xludf.DUMMYFUNCTION("GOOGLETRANSLATE(D4598,""fr"",""en"")"),"#VALUE!")</f>
        <v>#VALUE!</v>
      </c>
    </row>
    <row r="4599" ht="15.75" customHeight="1">
      <c r="A4599" s="1" t="s">
        <v>1180</v>
      </c>
      <c r="B4599" s="1">
        <v>5.0</v>
      </c>
      <c r="C4599" s="1" t="s">
        <v>10656</v>
      </c>
      <c r="D4599" s="1" t="s">
        <v>10657</v>
      </c>
      <c r="E4599" s="1" t="s">
        <v>21</v>
      </c>
      <c r="F4599" s="1" t="s">
        <v>11</v>
      </c>
      <c r="G4599" s="1" t="str">
        <f>IFERROR(__xludf.DUMMYFUNCTION("GOOGLETRANSLATE(D4599,""fr"",""en"")"),"#VALUE!")</f>
        <v>#VALUE!</v>
      </c>
    </row>
    <row r="4600" ht="15.75" customHeight="1">
      <c r="A4600" s="1" t="s">
        <v>4440</v>
      </c>
      <c r="B4600" s="1">
        <v>2.0</v>
      </c>
      <c r="C4600" s="1" t="s">
        <v>10658</v>
      </c>
      <c r="D4600" s="1" t="s">
        <v>10659</v>
      </c>
      <c r="E4600" s="1" t="s">
        <v>21</v>
      </c>
      <c r="F4600" s="1" t="s">
        <v>11</v>
      </c>
      <c r="G4600" s="1" t="str">
        <f>IFERROR(__xludf.DUMMYFUNCTION("GOOGLETRANSLATE(D4600,""fr"",""en"")"),"#VALUE!")</f>
        <v>#VALUE!</v>
      </c>
    </row>
    <row r="4601" ht="15.75" customHeight="1">
      <c r="A4601" s="1" t="s">
        <v>1341</v>
      </c>
      <c r="B4601" s="1">
        <v>1.0</v>
      </c>
      <c r="C4601" s="1" t="s">
        <v>10660</v>
      </c>
      <c r="D4601" s="1" t="s">
        <v>10661</v>
      </c>
      <c r="E4601" s="1" t="s">
        <v>52</v>
      </c>
      <c r="F4601" s="1" t="s">
        <v>118</v>
      </c>
      <c r="G4601" s="1" t="str">
        <f>IFERROR(__xludf.DUMMYFUNCTION("GOOGLETRANSLATE(D4601,""fr"",""en"")"),"#VALUE!")</f>
        <v>#VALUE!</v>
      </c>
    </row>
    <row r="4602" ht="15.75" customHeight="1">
      <c r="A4602" s="1" t="s">
        <v>10662</v>
      </c>
      <c r="B4602" s="1">
        <v>3.0</v>
      </c>
      <c r="C4602" s="1" t="s">
        <v>10663</v>
      </c>
      <c r="D4602" s="1" t="s">
        <v>10664</v>
      </c>
      <c r="E4602" s="1" t="s">
        <v>519</v>
      </c>
      <c r="F4602" s="1" t="s">
        <v>118</v>
      </c>
      <c r="G4602" s="1" t="str">
        <f>IFERROR(__xludf.DUMMYFUNCTION("GOOGLETRANSLATE(D4602,""fr"",""en"")"),"#VALUE!")</f>
        <v>#VALUE!</v>
      </c>
    </row>
    <row r="4603" ht="15.75" customHeight="1">
      <c r="A4603" s="1" t="s">
        <v>367</v>
      </c>
      <c r="B4603" s="1">
        <v>5.0</v>
      </c>
      <c r="C4603" s="1" t="s">
        <v>10665</v>
      </c>
      <c r="D4603" s="1" t="s">
        <v>10666</v>
      </c>
      <c r="E4603" s="1" t="s">
        <v>10</v>
      </c>
      <c r="F4603" s="1" t="s">
        <v>11</v>
      </c>
      <c r="G4603" s="1" t="str">
        <f>IFERROR(__xludf.DUMMYFUNCTION("GOOGLETRANSLATE(D4603,""fr"",""en"")"),"#VALUE!")</f>
        <v>#VALUE!</v>
      </c>
    </row>
    <row r="4604" ht="15.75" customHeight="1">
      <c r="A4604" s="1" t="s">
        <v>1303</v>
      </c>
      <c r="B4604" s="1">
        <v>5.0</v>
      </c>
      <c r="C4604" s="1" t="s">
        <v>10667</v>
      </c>
      <c r="D4604" s="1" t="s">
        <v>10668</v>
      </c>
      <c r="E4604" s="1" t="s">
        <v>21</v>
      </c>
      <c r="F4604" s="1" t="s">
        <v>11</v>
      </c>
      <c r="G4604" s="1" t="str">
        <f>IFERROR(__xludf.DUMMYFUNCTION("GOOGLETRANSLATE(D4604,""fr"",""en"")"),"#VALUE!")</f>
        <v>#VALUE!</v>
      </c>
    </row>
    <row r="4605" ht="15.75" customHeight="1">
      <c r="A4605" s="1" t="s">
        <v>2081</v>
      </c>
      <c r="B4605" s="1">
        <v>3.0</v>
      </c>
      <c r="C4605" s="1" t="s">
        <v>10669</v>
      </c>
      <c r="D4605" s="1" t="s">
        <v>10670</v>
      </c>
      <c r="E4605" s="1" t="s">
        <v>10</v>
      </c>
      <c r="F4605" s="1" t="s">
        <v>11</v>
      </c>
      <c r="G4605" s="1" t="str">
        <f>IFERROR(__xludf.DUMMYFUNCTION("GOOGLETRANSLATE(D4605,""fr"",""en"")"),"#VALUE!")</f>
        <v>#VALUE!</v>
      </c>
    </row>
    <row r="4606" ht="15.75" customHeight="1">
      <c r="A4606" s="1" t="s">
        <v>4007</v>
      </c>
      <c r="B4606" s="1">
        <v>3.0</v>
      </c>
      <c r="C4606" s="1" t="s">
        <v>10671</v>
      </c>
      <c r="D4606" s="1" t="s">
        <v>10672</v>
      </c>
      <c r="E4606" s="1" t="s">
        <v>169</v>
      </c>
      <c r="F4606" s="1" t="s">
        <v>11</v>
      </c>
      <c r="G4606" s="1" t="str">
        <f>IFERROR(__xludf.DUMMYFUNCTION("GOOGLETRANSLATE(D4606,""fr"",""en"")"),"#VALUE!")</f>
        <v>#VALUE!</v>
      </c>
    </row>
    <row r="4607" ht="15.75" customHeight="1">
      <c r="A4607" s="1" t="s">
        <v>866</v>
      </c>
      <c r="B4607" s="1">
        <v>5.0</v>
      </c>
      <c r="C4607" s="1" t="s">
        <v>10673</v>
      </c>
      <c r="D4607" s="1" t="s">
        <v>10674</v>
      </c>
      <c r="E4607" s="1" t="s">
        <v>10</v>
      </c>
      <c r="F4607" s="1" t="s">
        <v>11</v>
      </c>
      <c r="G4607" s="1" t="str">
        <f>IFERROR(__xludf.DUMMYFUNCTION("GOOGLETRANSLATE(D4607,""fr"",""en"")"),"#VALUE!")</f>
        <v>#VALUE!</v>
      </c>
    </row>
    <row r="4608" ht="15.75" customHeight="1">
      <c r="A4608" s="1" t="s">
        <v>5886</v>
      </c>
      <c r="B4608" s="1">
        <v>1.0</v>
      </c>
      <c r="C4608" s="1" t="s">
        <v>10675</v>
      </c>
      <c r="D4608" s="1" t="s">
        <v>10676</v>
      </c>
      <c r="E4608" s="1" t="s">
        <v>169</v>
      </c>
      <c r="F4608" s="1" t="s">
        <v>110</v>
      </c>
      <c r="G4608" s="1" t="str">
        <f>IFERROR(__xludf.DUMMYFUNCTION("GOOGLETRANSLATE(D4608,""fr"",""en"")"),"#VALUE!")</f>
        <v>#VALUE!</v>
      </c>
    </row>
    <row r="4609" ht="15.75" customHeight="1">
      <c r="A4609" s="1" t="s">
        <v>7359</v>
      </c>
      <c r="B4609" s="1">
        <v>5.0</v>
      </c>
      <c r="C4609" s="1" t="s">
        <v>10677</v>
      </c>
      <c r="D4609" s="1" t="s">
        <v>10678</v>
      </c>
      <c r="E4609" s="1" t="s">
        <v>73</v>
      </c>
      <c r="F4609" s="1" t="s">
        <v>30</v>
      </c>
      <c r="G4609" s="1" t="str">
        <f>IFERROR(__xludf.DUMMYFUNCTION("GOOGLETRANSLATE(D4609,""fr"",""en"")"),"#VALUE!")</f>
        <v>#VALUE!</v>
      </c>
    </row>
    <row r="4610" ht="15.75" customHeight="1">
      <c r="A4610" s="1" t="s">
        <v>6078</v>
      </c>
      <c r="B4610" s="1">
        <v>2.0</v>
      </c>
      <c r="C4610" s="1" t="s">
        <v>10679</v>
      </c>
      <c r="D4610" s="1" t="s">
        <v>10680</v>
      </c>
      <c r="E4610" s="1" t="s">
        <v>292</v>
      </c>
      <c r="F4610" s="1" t="s">
        <v>11</v>
      </c>
      <c r="G4610" s="1" t="str">
        <f>IFERROR(__xludf.DUMMYFUNCTION("GOOGLETRANSLATE(D4610,""fr"",""en"")"),"#VALUE!")</f>
        <v>#VALUE!</v>
      </c>
    </row>
    <row r="4611" ht="15.75" customHeight="1">
      <c r="A4611" s="1" t="s">
        <v>2843</v>
      </c>
      <c r="B4611" s="1">
        <v>5.0</v>
      </c>
      <c r="C4611" s="1" t="s">
        <v>10681</v>
      </c>
      <c r="D4611" s="1" t="s">
        <v>10682</v>
      </c>
      <c r="E4611" s="1" t="s">
        <v>21</v>
      </c>
      <c r="F4611" s="1" t="s">
        <v>11</v>
      </c>
      <c r="G4611" s="1" t="str">
        <f>IFERROR(__xludf.DUMMYFUNCTION("GOOGLETRANSLATE(D4611,""fr"",""en"")"),"#VALUE!")</f>
        <v>#VALUE!</v>
      </c>
    </row>
    <row r="4612" ht="15.75" customHeight="1">
      <c r="A4612" s="1" t="s">
        <v>100</v>
      </c>
      <c r="B4612" s="1">
        <v>5.0</v>
      </c>
      <c r="C4612" s="1" t="s">
        <v>10683</v>
      </c>
      <c r="D4612" s="1" t="s">
        <v>10684</v>
      </c>
      <c r="E4612" s="1" t="s">
        <v>21</v>
      </c>
      <c r="F4612" s="1" t="s">
        <v>11</v>
      </c>
      <c r="G4612" s="1" t="str">
        <f>IFERROR(__xludf.DUMMYFUNCTION("GOOGLETRANSLATE(D4612,""fr"",""en"")"),"#VALUE!")</f>
        <v>#VALUE!</v>
      </c>
    </row>
    <row r="4613" ht="15.75" customHeight="1">
      <c r="A4613" s="1" t="s">
        <v>3972</v>
      </c>
      <c r="B4613" s="1">
        <v>1.0</v>
      </c>
      <c r="C4613" s="1" t="s">
        <v>10685</v>
      </c>
      <c r="D4613" s="1" t="s">
        <v>10686</v>
      </c>
      <c r="E4613" s="1" t="s">
        <v>21</v>
      </c>
      <c r="F4613" s="1" t="s">
        <v>11</v>
      </c>
      <c r="G4613" s="1" t="str">
        <f>IFERROR(__xludf.DUMMYFUNCTION("GOOGLETRANSLATE(D4613,""fr"",""en"")"),"#VALUE!")</f>
        <v>#VALUE!</v>
      </c>
    </row>
    <row r="4614" ht="15.75" customHeight="1">
      <c r="A4614" s="1" t="s">
        <v>6049</v>
      </c>
      <c r="B4614" s="1">
        <v>3.0</v>
      </c>
      <c r="C4614" s="1" t="s">
        <v>10687</v>
      </c>
      <c r="D4614" s="1" t="s">
        <v>10688</v>
      </c>
      <c r="E4614" s="1" t="s">
        <v>250</v>
      </c>
      <c r="F4614" s="1" t="s">
        <v>30</v>
      </c>
      <c r="G4614" s="1" t="str">
        <f>IFERROR(__xludf.DUMMYFUNCTION("GOOGLETRANSLATE(D4614,""fr"",""en"")"),"#VALUE!")</f>
        <v>#VALUE!</v>
      </c>
    </row>
    <row r="4615" ht="15.75" customHeight="1">
      <c r="A4615" s="1" t="s">
        <v>1879</v>
      </c>
      <c r="B4615" s="1">
        <v>3.0</v>
      </c>
      <c r="C4615" s="1" t="s">
        <v>10689</v>
      </c>
      <c r="D4615" s="1" t="s">
        <v>10690</v>
      </c>
      <c r="E4615" s="1" t="s">
        <v>250</v>
      </c>
      <c r="F4615" s="1" t="s">
        <v>30</v>
      </c>
      <c r="G4615" s="1" t="str">
        <f>IFERROR(__xludf.DUMMYFUNCTION("GOOGLETRANSLATE(D4615,""fr"",""en"")"),"#VALUE!")</f>
        <v>#VALUE!</v>
      </c>
    </row>
    <row r="4616" ht="15.75" customHeight="1">
      <c r="A4616" s="1" t="s">
        <v>88</v>
      </c>
      <c r="B4616" s="1">
        <v>5.0</v>
      </c>
      <c r="C4616" s="1" t="s">
        <v>10691</v>
      </c>
      <c r="D4616" s="1" t="s">
        <v>10692</v>
      </c>
      <c r="E4616" s="1" t="s">
        <v>448</v>
      </c>
      <c r="F4616" s="1" t="s">
        <v>84</v>
      </c>
      <c r="G4616" s="1" t="str">
        <f>IFERROR(__xludf.DUMMYFUNCTION("GOOGLETRANSLATE(D4616,""fr"",""en"")"),"#VALUE!")</f>
        <v>#VALUE!</v>
      </c>
    </row>
    <row r="4617" ht="15.75" customHeight="1">
      <c r="A4617" s="1" t="s">
        <v>2006</v>
      </c>
      <c r="B4617" s="1">
        <v>5.0</v>
      </c>
      <c r="C4617" s="1" t="s">
        <v>10693</v>
      </c>
      <c r="D4617" s="1" t="s">
        <v>10694</v>
      </c>
      <c r="E4617" s="1" t="s">
        <v>750</v>
      </c>
      <c r="F4617" s="1" t="s">
        <v>110</v>
      </c>
      <c r="G4617" s="1" t="str">
        <f>IFERROR(__xludf.DUMMYFUNCTION("GOOGLETRANSLATE(D4617,""fr"",""en"")"),"#VALUE!")</f>
        <v>#VALUE!</v>
      </c>
    </row>
    <row r="4618" ht="15.75" customHeight="1">
      <c r="A4618" s="1" t="s">
        <v>209</v>
      </c>
      <c r="B4618" s="1">
        <v>1.0</v>
      </c>
      <c r="C4618" s="1" t="s">
        <v>10695</v>
      </c>
      <c r="D4618" s="1" t="s">
        <v>10696</v>
      </c>
      <c r="E4618" s="1" t="s">
        <v>226</v>
      </c>
      <c r="F4618" s="1" t="s">
        <v>110</v>
      </c>
      <c r="G4618" s="1" t="str">
        <f>IFERROR(__xludf.DUMMYFUNCTION("GOOGLETRANSLATE(D4618,""fr"",""en"")"),"#VALUE!")</f>
        <v>#VALUE!</v>
      </c>
    </row>
    <row r="4619" ht="15.75" customHeight="1">
      <c r="A4619" s="1" t="s">
        <v>982</v>
      </c>
      <c r="B4619" s="1">
        <v>1.0</v>
      </c>
      <c r="C4619" s="1" t="s">
        <v>10697</v>
      </c>
      <c r="D4619" s="1" t="s">
        <v>10698</v>
      </c>
      <c r="E4619" s="1" t="s">
        <v>25</v>
      </c>
      <c r="F4619" s="1" t="s">
        <v>11</v>
      </c>
      <c r="G4619" s="1" t="str">
        <f>IFERROR(__xludf.DUMMYFUNCTION("GOOGLETRANSLATE(D4619,""fr"",""en"")"),"#VALUE!")</f>
        <v>#VALUE!</v>
      </c>
    </row>
    <row r="4620" ht="15.75" customHeight="1">
      <c r="A4620" s="1" t="s">
        <v>1400</v>
      </c>
      <c r="B4620" s="1">
        <v>2.0</v>
      </c>
      <c r="C4620" s="1" t="s">
        <v>10699</v>
      </c>
      <c r="D4620" s="1" t="s">
        <v>10700</v>
      </c>
      <c r="E4620" s="1" t="s">
        <v>29</v>
      </c>
      <c r="F4620" s="1" t="s">
        <v>30</v>
      </c>
      <c r="G4620" s="1" t="str">
        <f>IFERROR(__xludf.DUMMYFUNCTION("GOOGLETRANSLATE(D4620,""fr"",""en"")"),"#VALUE!")</f>
        <v>#VALUE!</v>
      </c>
    </row>
    <row r="4621" ht="15.75" customHeight="1">
      <c r="A4621" s="1" t="s">
        <v>10701</v>
      </c>
      <c r="B4621" s="1">
        <v>1.0</v>
      </c>
      <c r="C4621" s="1" t="s">
        <v>10702</v>
      </c>
      <c r="D4621" s="1" t="s">
        <v>10703</v>
      </c>
      <c r="E4621" s="1" t="s">
        <v>10</v>
      </c>
      <c r="F4621" s="1" t="s">
        <v>11</v>
      </c>
      <c r="G4621" s="1" t="str">
        <f>IFERROR(__xludf.DUMMYFUNCTION("GOOGLETRANSLATE(D4621,""fr"",""en"")"),"#VALUE!")</f>
        <v>#VALUE!</v>
      </c>
    </row>
    <row r="4622" ht="15.75" customHeight="1">
      <c r="A4622" s="1" t="s">
        <v>551</v>
      </c>
      <c r="B4622" s="1">
        <v>5.0</v>
      </c>
      <c r="C4622" s="1" t="s">
        <v>10704</v>
      </c>
      <c r="D4622" s="1" t="s">
        <v>10705</v>
      </c>
      <c r="E4622" s="1" t="s">
        <v>65</v>
      </c>
      <c r="F4622" s="1" t="s">
        <v>66</v>
      </c>
      <c r="G4622" s="1" t="str">
        <f>IFERROR(__xludf.DUMMYFUNCTION("GOOGLETRANSLATE(D4622,""fr"",""en"")"),"#VALUE!")</f>
        <v>#VALUE!</v>
      </c>
    </row>
    <row r="4623" ht="15.75" customHeight="1">
      <c r="A4623" s="1" t="s">
        <v>1663</v>
      </c>
      <c r="B4623" s="1">
        <v>5.0</v>
      </c>
      <c r="C4623" s="1" t="s">
        <v>10706</v>
      </c>
      <c r="D4623" s="1" t="s">
        <v>10707</v>
      </c>
      <c r="E4623" s="1" t="s">
        <v>21</v>
      </c>
      <c r="F4623" s="1" t="s">
        <v>11</v>
      </c>
      <c r="G4623" s="1" t="str">
        <f>IFERROR(__xludf.DUMMYFUNCTION("GOOGLETRANSLATE(D4623,""fr"",""en"")"),"#VALUE!")</f>
        <v>#VALUE!</v>
      </c>
    </row>
    <row r="4624" ht="15.75" customHeight="1">
      <c r="A4624" s="1" t="s">
        <v>5015</v>
      </c>
      <c r="B4624" s="1">
        <v>4.0</v>
      </c>
      <c r="C4624" s="1" t="s">
        <v>10708</v>
      </c>
      <c r="D4624" s="1" t="s">
        <v>10709</v>
      </c>
      <c r="E4624" s="1" t="s">
        <v>226</v>
      </c>
      <c r="F4624" s="1" t="s">
        <v>11</v>
      </c>
      <c r="G4624" s="1" t="str">
        <f>IFERROR(__xludf.DUMMYFUNCTION("GOOGLETRANSLATE(D4624,""fr"",""en"")"),"#VALUE!")</f>
        <v>#VALUE!</v>
      </c>
    </row>
    <row r="4625" ht="15.75" customHeight="1">
      <c r="A4625" s="1" t="s">
        <v>2135</v>
      </c>
      <c r="B4625" s="1">
        <v>3.0</v>
      </c>
      <c r="C4625" s="1" t="s">
        <v>10710</v>
      </c>
      <c r="D4625" s="1" t="s">
        <v>10711</v>
      </c>
      <c r="E4625" s="1" t="s">
        <v>646</v>
      </c>
      <c r="F4625" s="1" t="s">
        <v>39</v>
      </c>
      <c r="G4625" s="1" t="str">
        <f>IFERROR(__xludf.DUMMYFUNCTION("GOOGLETRANSLATE(D4625,""fr"",""en"")"),"#VALUE!")</f>
        <v>#VALUE!</v>
      </c>
    </row>
    <row r="4626" ht="15.75" customHeight="1">
      <c r="A4626" s="1" t="s">
        <v>85</v>
      </c>
      <c r="B4626" s="1">
        <v>5.0</v>
      </c>
      <c r="C4626" s="1" t="s">
        <v>10712</v>
      </c>
      <c r="D4626" s="1" t="s">
        <v>10713</v>
      </c>
      <c r="E4626" s="1" t="s">
        <v>448</v>
      </c>
      <c r="F4626" s="1" t="s">
        <v>84</v>
      </c>
      <c r="G4626" s="1" t="str">
        <f>IFERROR(__xludf.DUMMYFUNCTION("GOOGLETRANSLATE(D4626,""fr"",""en"")"),"#VALUE!")</f>
        <v>#VALUE!</v>
      </c>
    </row>
    <row r="4627" ht="15.75" customHeight="1">
      <c r="A4627" s="1" t="s">
        <v>564</v>
      </c>
      <c r="B4627" s="1">
        <v>3.0</v>
      </c>
      <c r="C4627" s="1" t="s">
        <v>10714</v>
      </c>
      <c r="D4627" s="1" t="s">
        <v>10715</v>
      </c>
      <c r="E4627" s="1" t="s">
        <v>10</v>
      </c>
      <c r="F4627" s="1" t="s">
        <v>11</v>
      </c>
      <c r="G4627" s="1" t="str">
        <f>IFERROR(__xludf.DUMMYFUNCTION("GOOGLETRANSLATE(D4627,""fr"",""en"")"),"#VALUE!")</f>
        <v>#VALUE!</v>
      </c>
    </row>
    <row r="4628" ht="15.75" customHeight="1">
      <c r="A4628" s="1" t="s">
        <v>1218</v>
      </c>
      <c r="B4628" s="1">
        <v>5.0</v>
      </c>
      <c r="C4628" s="1" t="s">
        <v>10716</v>
      </c>
      <c r="D4628" s="1" t="s">
        <v>10717</v>
      </c>
      <c r="E4628" s="1" t="s">
        <v>10</v>
      </c>
      <c r="F4628" s="1" t="s">
        <v>11</v>
      </c>
      <c r="G4628" s="1" t="str">
        <f>IFERROR(__xludf.DUMMYFUNCTION("GOOGLETRANSLATE(D4628,""fr"",""en"")"),"#VALUE!")</f>
        <v>#VALUE!</v>
      </c>
    </row>
    <row r="4629" ht="15.75" customHeight="1">
      <c r="A4629" s="1" t="s">
        <v>974</v>
      </c>
      <c r="B4629" s="1">
        <v>5.0</v>
      </c>
      <c r="C4629" s="1" t="s">
        <v>10718</v>
      </c>
      <c r="D4629" s="1" t="s">
        <v>10719</v>
      </c>
      <c r="E4629" s="1" t="s">
        <v>10</v>
      </c>
      <c r="F4629" s="1" t="s">
        <v>11</v>
      </c>
      <c r="G4629" s="1" t="str">
        <f>IFERROR(__xludf.DUMMYFUNCTION("GOOGLETRANSLATE(D4629,""fr"",""en"")"),"#VALUE!")</f>
        <v>#VALUE!</v>
      </c>
    </row>
    <row r="4630" ht="15.75" customHeight="1">
      <c r="A4630" s="1" t="s">
        <v>2193</v>
      </c>
      <c r="B4630" s="1">
        <v>2.0</v>
      </c>
      <c r="C4630" s="1" t="s">
        <v>10720</v>
      </c>
      <c r="D4630" s="1" t="s">
        <v>10721</v>
      </c>
      <c r="E4630" s="1" t="s">
        <v>646</v>
      </c>
      <c r="F4630" s="1" t="s">
        <v>39</v>
      </c>
      <c r="G4630" s="1" t="str">
        <f>IFERROR(__xludf.DUMMYFUNCTION("GOOGLETRANSLATE(D4630,""fr"",""en"")"),"#VALUE!")</f>
        <v>#VALUE!</v>
      </c>
    </row>
    <row r="4631" ht="15.75" customHeight="1">
      <c r="A4631" s="1" t="s">
        <v>10722</v>
      </c>
      <c r="B4631" s="1">
        <v>3.0</v>
      </c>
      <c r="C4631" s="1" t="s">
        <v>10723</v>
      </c>
      <c r="D4631" s="1" t="s">
        <v>10724</v>
      </c>
      <c r="E4631" s="1" t="s">
        <v>10</v>
      </c>
      <c r="F4631" s="1" t="s">
        <v>11</v>
      </c>
      <c r="G4631" s="1" t="str">
        <f>IFERROR(__xludf.DUMMYFUNCTION("GOOGLETRANSLATE(D4631,""fr"",""en"")"),"#VALUE!")</f>
        <v>#VALUE!</v>
      </c>
    </row>
    <row r="4632" ht="15.75" customHeight="1">
      <c r="A4632" s="1" t="s">
        <v>91</v>
      </c>
      <c r="B4632" s="1">
        <v>5.0</v>
      </c>
      <c r="C4632" s="1" t="s">
        <v>10725</v>
      </c>
      <c r="D4632" s="1" t="s">
        <v>10726</v>
      </c>
      <c r="E4632" s="1" t="s">
        <v>10</v>
      </c>
      <c r="F4632" s="1" t="s">
        <v>11</v>
      </c>
      <c r="G4632" s="1" t="str">
        <f>IFERROR(__xludf.DUMMYFUNCTION("GOOGLETRANSLATE(D4632,""fr"",""en"")"),"#VALUE!")</f>
        <v>#VALUE!</v>
      </c>
    </row>
    <row r="4633" ht="15.75" customHeight="1">
      <c r="A4633" s="1" t="s">
        <v>1341</v>
      </c>
      <c r="B4633" s="1">
        <v>2.0</v>
      </c>
      <c r="C4633" s="1" t="s">
        <v>10727</v>
      </c>
      <c r="D4633" s="1" t="s">
        <v>10728</v>
      </c>
      <c r="E4633" s="1" t="s">
        <v>614</v>
      </c>
      <c r="F4633" s="1" t="s">
        <v>30</v>
      </c>
      <c r="G4633" s="1" t="str">
        <f>IFERROR(__xludf.DUMMYFUNCTION("GOOGLETRANSLATE(D4633,""fr"",""en"")"),"#VALUE!")</f>
        <v>#VALUE!</v>
      </c>
    </row>
    <row r="4634" ht="15.75" customHeight="1">
      <c r="A4634" s="1" t="s">
        <v>197</v>
      </c>
      <c r="B4634" s="1">
        <v>1.0</v>
      </c>
      <c r="C4634" s="1" t="s">
        <v>10729</v>
      </c>
      <c r="D4634" s="1" t="s">
        <v>10730</v>
      </c>
      <c r="E4634" s="1" t="s">
        <v>10</v>
      </c>
      <c r="F4634" s="1" t="s">
        <v>11</v>
      </c>
      <c r="G4634" s="1" t="str">
        <f>IFERROR(__xludf.DUMMYFUNCTION("GOOGLETRANSLATE(D4634,""fr"",""en"")"),"#VALUE!")</f>
        <v>#VALUE!</v>
      </c>
    </row>
    <row r="4635" ht="15.75" customHeight="1">
      <c r="A4635" s="1" t="s">
        <v>485</v>
      </c>
      <c r="B4635" s="1">
        <v>5.0</v>
      </c>
      <c r="C4635" s="1" t="s">
        <v>10731</v>
      </c>
      <c r="D4635" s="1" t="s">
        <v>10732</v>
      </c>
      <c r="E4635" s="1" t="s">
        <v>21</v>
      </c>
      <c r="F4635" s="1" t="s">
        <v>11</v>
      </c>
      <c r="G4635" s="1" t="str">
        <f>IFERROR(__xludf.DUMMYFUNCTION("GOOGLETRANSLATE(D4635,""fr"",""en"")"),"#VALUE!")</f>
        <v>#VALUE!</v>
      </c>
    </row>
    <row r="4636" ht="15.75" customHeight="1">
      <c r="A4636" s="1" t="s">
        <v>10733</v>
      </c>
      <c r="B4636" s="1">
        <v>2.0</v>
      </c>
      <c r="C4636" s="1" t="s">
        <v>10734</v>
      </c>
      <c r="D4636" s="1" t="s">
        <v>10735</v>
      </c>
      <c r="E4636" s="1" t="s">
        <v>109</v>
      </c>
      <c r="F4636" s="1" t="s">
        <v>110</v>
      </c>
      <c r="G4636" s="1" t="str">
        <f>IFERROR(__xludf.DUMMYFUNCTION("GOOGLETRANSLATE(D4636,""fr"",""en"")"),"#VALUE!")</f>
        <v>#VALUE!</v>
      </c>
    </row>
    <row r="4637" ht="15.75" customHeight="1">
      <c r="A4637" s="1" t="s">
        <v>899</v>
      </c>
      <c r="B4637" s="1">
        <v>5.0</v>
      </c>
      <c r="C4637" s="1" t="s">
        <v>10736</v>
      </c>
      <c r="D4637" s="1" t="s">
        <v>10737</v>
      </c>
      <c r="E4637" s="1" t="s">
        <v>10</v>
      </c>
      <c r="F4637" s="1" t="s">
        <v>11</v>
      </c>
      <c r="G4637" s="1" t="str">
        <f>IFERROR(__xludf.DUMMYFUNCTION("GOOGLETRANSLATE(D4637,""fr"",""en"")"),"#VALUE!")</f>
        <v>#VALUE!</v>
      </c>
    </row>
    <row r="4638" ht="15.75" customHeight="1">
      <c r="A4638" s="1" t="s">
        <v>53</v>
      </c>
      <c r="B4638" s="1">
        <v>5.0</v>
      </c>
      <c r="C4638" s="1" t="s">
        <v>10738</v>
      </c>
      <c r="D4638" s="1" t="s">
        <v>10739</v>
      </c>
      <c r="E4638" s="1" t="s">
        <v>10</v>
      </c>
      <c r="F4638" s="1" t="s">
        <v>11</v>
      </c>
      <c r="G4638" s="1" t="str">
        <f>IFERROR(__xludf.DUMMYFUNCTION("GOOGLETRANSLATE(D4638,""fr"",""en"")"),"#VALUE!")</f>
        <v>#VALUE!</v>
      </c>
    </row>
    <row r="4639" ht="15.75" customHeight="1">
      <c r="A4639" s="1" t="s">
        <v>1065</v>
      </c>
      <c r="B4639" s="1">
        <v>5.0</v>
      </c>
      <c r="C4639" s="1" t="s">
        <v>10740</v>
      </c>
      <c r="D4639" s="1" t="s">
        <v>10741</v>
      </c>
      <c r="E4639" s="1" t="s">
        <v>21</v>
      </c>
      <c r="F4639" s="1" t="s">
        <v>11</v>
      </c>
      <c r="G4639" s="1" t="str">
        <f>IFERROR(__xludf.DUMMYFUNCTION("GOOGLETRANSLATE(D4639,""fr"",""en"")"),"#VALUE!")</f>
        <v>#VALUE!</v>
      </c>
    </row>
    <row r="4640" ht="15.75" customHeight="1">
      <c r="A4640" s="1" t="s">
        <v>179</v>
      </c>
      <c r="B4640" s="1">
        <v>5.0</v>
      </c>
      <c r="C4640" s="1" t="s">
        <v>10742</v>
      </c>
      <c r="D4640" s="1" t="s">
        <v>10743</v>
      </c>
      <c r="E4640" s="1" t="s">
        <v>65</v>
      </c>
      <c r="F4640" s="1" t="s">
        <v>66</v>
      </c>
      <c r="G4640" s="1" t="str">
        <f>IFERROR(__xludf.DUMMYFUNCTION("GOOGLETRANSLATE(D4640,""fr"",""en"")"),"#VALUE!")</f>
        <v>#VALUE!</v>
      </c>
    </row>
    <row r="4641" ht="15.75" customHeight="1">
      <c r="A4641" s="1" t="s">
        <v>4395</v>
      </c>
      <c r="B4641" s="1">
        <v>1.0</v>
      </c>
      <c r="C4641" s="1" t="s">
        <v>10744</v>
      </c>
      <c r="D4641" s="1" t="s">
        <v>10745</v>
      </c>
      <c r="E4641" s="1" t="s">
        <v>575</v>
      </c>
      <c r="F4641" s="1" t="s">
        <v>84</v>
      </c>
      <c r="G4641" s="1" t="str">
        <f>IFERROR(__xludf.DUMMYFUNCTION("GOOGLETRANSLATE(D4641,""fr"",""en"")"),"#VALUE!")</f>
        <v>#VALUE!</v>
      </c>
    </row>
    <row r="4642" ht="15.75" customHeight="1">
      <c r="A4642" s="1" t="s">
        <v>367</v>
      </c>
      <c r="B4642" s="1">
        <v>1.0</v>
      </c>
      <c r="C4642" s="1" t="s">
        <v>10746</v>
      </c>
      <c r="D4642" s="1" t="s">
        <v>10747</v>
      </c>
      <c r="E4642" s="1" t="s">
        <v>196</v>
      </c>
      <c r="F4642" s="1" t="s">
        <v>118</v>
      </c>
      <c r="G4642" s="1" t="str">
        <f>IFERROR(__xludf.DUMMYFUNCTION("GOOGLETRANSLATE(D4642,""fr"",""en"")"),"#VALUE!")</f>
        <v>#VALUE!</v>
      </c>
    </row>
    <row r="4643" ht="15.75" customHeight="1">
      <c r="A4643" s="1" t="s">
        <v>1913</v>
      </c>
      <c r="B4643" s="1">
        <v>1.0</v>
      </c>
      <c r="C4643" s="1" t="s">
        <v>10748</v>
      </c>
      <c r="D4643" s="1" t="s">
        <v>10749</v>
      </c>
      <c r="E4643" s="1" t="s">
        <v>29</v>
      </c>
      <c r="F4643" s="1" t="s">
        <v>30</v>
      </c>
      <c r="G4643" s="1" t="str">
        <f>IFERROR(__xludf.DUMMYFUNCTION("GOOGLETRANSLATE(D4643,""fr"",""en"")"),"#VALUE!")</f>
        <v>#VALUE!</v>
      </c>
    </row>
    <row r="4644" ht="15.75" customHeight="1">
      <c r="A4644" s="1" t="s">
        <v>5149</v>
      </c>
      <c r="B4644" s="1">
        <v>3.0</v>
      </c>
      <c r="C4644" s="1" t="s">
        <v>10750</v>
      </c>
      <c r="D4644" s="1" t="s">
        <v>10751</v>
      </c>
      <c r="E4644" s="1" t="s">
        <v>10</v>
      </c>
      <c r="F4644" s="1" t="s">
        <v>11</v>
      </c>
      <c r="G4644" s="1" t="str">
        <f>IFERROR(__xludf.DUMMYFUNCTION("GOOGLETRANSLATE(D4644,""fr"",""en"")"),"#VALUE!")</f>
        <v>#VALUE!</v>
      </c>
    </row>
    <row r="4645" ht="15.75" customHeight="1">
      <c r="A4645" s="1" t="s">
        <v>67</v>
      </c>
      <c r="B4645" s="1">
        <v>4.0</v>
      </c>
      <c r="C4645" s="1" t="s">
        <v>10752</v>
      </c>
      <c r="D4645" s="1" t="s">
        <v>10753</v>
      </c>
      <c r="E4645" s="1" t="s">
        <v>21</v>
      </c>
      <c r="F4645" s="1" t="s">
        <v>11</v>
      </c>
      <c r="G4645" s="1" t="str">
        <f>IFERROR(__xludf.DUMMYFUNCTION("GOOGLETRANSLATE(D4645,""fr"",""en"")"),"#VALUE!")</f>
        <v>#VALUE!</v>
      </c>
    </row>
    <row r="4646" ht="15.75" customHeight="1">
      <c r="A4646" s="1" t="s">
        <v>1709</v>
      </c>
      <c r="B4646" s="1">
        <v>2.0</v>
      </c>
      <c r="C4646" s="1" t="s">
        <v>10754</v>
      </c>
      <c r="D4646" s="1" t="s">
        <v>10755</v>
      </c>
      <c r="E4646" s="1" t="s">
        <v>65</v>
      </c>
      <c r="F4646" s="1" t="s">
        <v>66</v>
      </c>
      <c r="G4646" s="1" t="str">
        <f>IFERROR(__xludf.DUMMYFUNCTION("GOOGLETRANSLATE(D4646,""fr"",""en"")"),"#VALUE!")</f>
        <v>#VALUE!</v>
      </c>
    </row>
    <row r="4647" ht="15.75" customHeight="1">
      <c r="A4647" s="1" t="s">
        <v>929</v>
      </c>
      <c r="B4647" s="1">
        <v>5.0</v>
      </c>
      <c r="C4647" s="1" t="s">
        <v>10756</v>
      </c>
      <c r="D4647" s="1" t="s">
        <v>10757</v>
      </c>
      <c r="E4647" s="1" t="s">
        <v>10</v>
      </c>
      <c r="F4647" s="1" t="s">
        <v>11</v>
      </c>
      <c r="G4647" s="1" t="str">
        <f>IFERROR(__xludf.DUMMYFUNCTION("GOOGLETRANSLATE(D4647,""fr"",""en"")"),"#VALUE!")</f>
        <v>#VALUE!</v>
      </c>
    </row>
    <row r="4648" ht="15.75" customHeight="1">
      <c r="A4648" s="1" t="s">
        <v>629</v>
      </c>
      <c r="B4648" s="1">
        <v>1.0</v>
      </c>
      <c r="C4648" s="1" t="s">
        <v>10758</v>
      </c>
      <c r="D4648" s="1" t="s">
        <v>10759</v>
      </c>
      <c r="E4648" s="1" t="s">
        <v>52</v>
      </c>
      <c r="F4648" s="1" t="s">
        <v>11</v>
      </c>
      <c r="G4648" s="1" t="str">
        <f>IFERROR(__xludf.DUMMYFUNCTION("GOOGLETRANSLATE(D4648,""fr"",""en"")"),"#VALUE!")</f>
        <v>#VALUE!</v>
      </c>
    </row>
    <row r="4649" ht="15.75" customHeight="1">
      <c r="A4649" s="1" t="s">
        <v>8481</v>
      </c>
      <c r="B4649" s="1">
        <v>1.0</v>
      </c>
      <c r="C4649" s="1" t="s">
        <v>10760</v>
      </c>
      <c r="D4649" s="1" t="s">
        <v>10761</v>
      </c>
      <c r="E4649" s="1" t="s">
        <v>575</v>
      </c>
      <c r="F4649" s="1" t="s">
        <v>48</v>
      </c>
      <c r="G4649" s="1" t="str">
        <f>IFERROR(__xludf.DUMMYFUNCTION("GOOGLETRANSLATE(D4649,""fr"",""en"")"),"#VALUE!")</f>
        <v>#VALUE!</v>
      </c>
    </row>
    <row r="4650" ht="15.75" customHeight="1">
      <c r="A4650" s="1" t="s">
        <v>338</v>
      </c>
      <c r="B4650" s="1">
        <v>5.0</v>
      </c>
      <c r="C4650" s="1" t="s">
        <v>10762</v>
      </c>
      <c r="D4650" s="1" t="s">
        <v>10763</v>
      </c>
      <c r="E4650" s="1" t="s">
        <v>169</v>
      </c>
      <c r="F4650" s="1" t="s">
        <v>11</v>
      </c>
      <c r="G4650" s="1" t="str">
        <f>IFERROR(__xludf.DUMMYFUNCTION("GOOGLETRANSLATE(D4650,""fr"",""en"")"),"#VALUE!")</f>
        <v>#VALUE!</v>
      </c>
    </row>
    <row r="4651" ht="15.75" customHeight="1">
      <c r="A4651" s="1" t="s">
        <v>7546</v>
      </c>
      <c r="B4651" s="1">
        <v>2.0</v>
      </c>
      <c r="C4651" s="1" t="s">
        <v>10764</v>
      </c>
      <c r="D4651" s="1" t="s">
        <v>10765</v>
      </c>
      <c r="E4651" s="1" t="s">
        <v>169</v>
      </c>
      <c r="F4651" s="1" t="s">
        <v>11</v>
      </c>
      <c r="G4651" s="1" t="str">
        <f>IFERROR(__xludf.DUMMYFUNCTION("GOOGLETRANSLATE(D4651,""fr"",""en"")"),"#VALUE!")</f>
        <v>#VALUE!</v>
      </c>
    </row>
    <row r="4652" ht="15.75" customHeight="1">
      <c r="A4652" s="1" t="s">
        <v>3041</v>
      </c>
      <c r="B4652" s="1">
        <v>5.0</v>
      </c>
      <c r="C4652" s="1" t="s">
        <v>10766</v>
      </c>
      <c r="D4652" s="1" t="s">
        <v>10767</v>
      </c>
      <c r="E4652" s="1" t="s">
        <v>65</v>
      </c>
      <c r="F4652" s="1" t="s">
        <v>66</v>
      </c>
      <c r="G4652" s="1" t="str">
        <f>IFERROR(__xludf.DUMMYFUNCTION("GOOGLETRANSLATE(D4652,""fr"",""en"")"),"#VALUE!")</f>
        <v>#VALUE!</v>
      </c>
    </row>
    <row r="4653" ht="15.75" customHeight="1">
      <c r="A4653" s="1" t="s">
        <v>126</v>
      </c>
      <c r="B4653" s="1">
        <v>5.0</v>
      </c>
      <c r="C4653" s="1" t="s">
        <v>10768</v>
      </c>
      <c r="D4653" s="1" t="s">
        <v>10769</v>
      </c>
      <c r="E4653" s="1" t="s">
        <v>10</v>
      </c>
      <c r="F4653" s="1" t="s">
        <v>11</v>
      </c>
      <c r="G4653" s="1" t="str">
        <f>IFERROR(__xludf.DUMMYFUNCTION("GOOGLETRANSLATE(D4653,""fr"",""en"")"),"#VALUE!")</f>
        <v>#VALUE!</v>
      </c>
    </row>
    <row r="4654" ht="15.75" customHeight="1">
      <c r="A4654" s="1" t="s">
        <v>4945</v>
      </c>
      <c r="B4654" s="1">
        <v>5.0</v>
      </c>
      <c r="C4654" s="1" t="s">
        <v>10770</v>
      </c>
      <c r="D4654" s="1" t="s">
        <v>10771</v>
      </c>
      <c r="E4654" s="1" t="s">
        <v>21</v>
      </c>
      <c r="F4654" s="1" t="s">
        <v>11</v>
      </c>
      <c r="G4654" s="1" t="str">
        <f>IFERROR(__xludf.DUMMYFUNCTION("GOOGLETRANSLATE(D4654,""fr"",""en"")"),"#VALUE!")</f>
        <v>#VALUE!</v>
      </c>
    </row>
    <row r="4655" ht="15.75" customHeight="1">
      <c r="A4655" s="1" t="s">
        <v>5383</v>
      </c>
      <c r="B4655" s="1">
        <v>2.0</v>
      </c>
      <c r="C4655" s="1" t="s">
        <v>10772</v>
      </c>
      <c r="D4655" s="1" t="s">
        <v>10773</v>
      </c>
      <c r="E4655" s="1" t="s">
        <v>125</v>
      </c>
      <c r="F4655" s="1" t="s">
        <v>11</v>
      </c>
      <c r="G4655" s="1" t="str">
        <f>IFERROR(__xludf.DUMMYFUNCTION("GOOGLETRANSLATE(D4655,""fr"",""en"")"),"#VALUE!")</f>
        <v>#VALUE!</v>
      </c>
    </row>
    <row r="4656" ht="15.75" customHeight="1">
      <c r="A4656" s="1" t="s">
        <v>1135</v>
      </c>
      <c r="B4656" s="1">
        <v>1.0</v>
      </c>
      <c r="C4656" s="1" t="s">
        <v>10774</v>
      </c>
      <c r="D4656" s="1" t="s">
        <v>10775</v>
      </c>
      <c r="E4656" s="1" t="s">
        <v>273</v>
      </c>
      <c r="F4656" s="1" t="s">
        <v>110</v>
      </c>
      <c r="G4656" s="1" t="str">
        <f>IFERROR(__xludf.DUMMYFUNCTION("GOOGLETRANSLATE(D4656,""fr"",""en"")"),"#VALUE!")</f>
        <v>#VALUE!</v>
      </c>
    </row>
    <row r="4657" ht="15.75" customHeight="1">
      <c r="A4657" s="1" t="s">
        <v>4395</v>
      </c>
      <c r="B4657" s="1">
        <v>1.0</v>
      </c>
      <c r="C4657" s="1" t="s">
        <v>10776</v>
      </c>
      <c r="D4657" s="1" t="s">
        <v>10777</v>
      </c>
      <c r="E4657" s="1" t="s">
        <v>554</v>
      </c>
      <c r="F4657" s="1" t="s">
        <v>30</v>
      </c>
      <c r="G4657" s="1" t="str">
        <f>IFERROR(__xludf.DUMMYFUNCTION("GOOGLETRANSLATE(D4657,""fr"",""en"")"),"#VALUE!")</f>
        <v>#VALUE!</v>
      </c>
    </row>
    <row r="4658" ht="15.75" customHeight="1">
      <c r="A4658" s="1" t="s">
        <v>367</v>
      </c>
      <c r="B4658" s="1">
        <v>3.0</v>
      </c>
      <c r="C4658" s="1" t="s">
        <v>10778</v>
      </c>
      <c r="D4658" s="1" t="s">
        <v>10779</v>
      </c>
      <c r="E4658" s="1" t="s">
        <v>296</v>
      </c>
      <c r="F4658" s="1" t="s">
        <v>11</v>
      </c>
      <c r="G4658" s="1" t="str">
        <f>IFERROR(__xludf.DUMMYFUNCTION("GOOGLETRANSLATE(D4658,""fr"",""en"")"),"#VALUE!")</f>
        <v>#VALUE!</v>
      </c>
    </row>
    <row r="4659" ht="15.75" customHeight="1">
      <c r="A4659" s="1" t="s">
        <v>1641</v>
      </c>
      <c r="B4659" s="1">
        <v>1.0</v>
      </c>
      <c r="C4659" s="1" t="s">
        <v>10780</v>
      </c>
      <c r="D4659" s="1" t="s">
        <v>10781</v>
      </c>
      <c r="E4659" s="1" t="s">
        <v>52</v>
      </c>
      <c r="F4659" s="1" t="s">
        <v>11</v>
      </c>
      <c r="G4659" s="1" t="str">
        <f>IFERROR(__xludf.DUMMYFUNCTION("GOOGLETRANSLATE(D4659,""fr"",""en"")"),"#VALUE!")</f>
        <v>#VALUE!</v>
      </c>
    </row>
    <row r="4660" ht="15.75" customHeight="1">
      <c r="A4660" s="1" t="s">
        <v>2141</v>
      </c>
      <c r="B4660" s="1">
        <v>4.0</v>
      </c>
      <c r="C4660" s="1" t="s">
        <v>10782</v>
      </c>
      <c r="D4660" s="1" t="s">
        <v>10783</v>
      </c>
      <c r="E4660" s="1" t="s">
        <v>21</v>
      </c>
      <c r="F4660" s="1" t="s">
        <v>11</v>
      </c>
      <c r="G4660" s="1" t="str">
        <f>IFERROR(__xludf.DUMMYFUNCTION("GOOGLETRANSLATE(D4660,""fr"",""en"")"),"#VALUE!")</f>
        <v>#VALUE!</v>
      </c>
    </row>
    <row r="4661" ht="15.75" customHeight="1">
      <c r="A4661" s="1" t="s">
        <v>1068</v>
      </c>
      <c r="B4661" s="1">
        <v>3.0</v>
      </c>
      <c r="C4661" s="1" t="s">
        <v>10784</v>
      </c>
      <c r="D4661" s="1" t="s">
        <v>10785</v>
      </c>
      <c r="E4661" s="1" t="s">
        <v>169</v>
      </c>
      <c r="F4661" s="1" t="s">
        <v>11</v>
      </c>
      <c r="G4661" s="1" t="str">
        <f>IFERROR(__xludf.DUMMYFUNCTION("GOOGLETRANSLATE(D4661,""fr"",""en"")"),"#VALUE!")</f>
        <v>#VALUE!</v>
      </c>
    </row>
    <row r="4662" ht="15.75" customHeight="1">
      <c r="A4662" s="1" t="s">
        <v>10786</v>
      </c>
      <c r="B4662" s="1">
        <v>2.0</v>
      </c>
      <c r="C4662" s="1" t="s">
        <v>10787</v>
      </c>
      <c r="D4662" s="1" t="s">
        <v>10788</v>
      </c>
      <c r="E4662" s="1" t="s">
        <v>25</v>
      </c>
      <c r="F4662" s="1" t="s">
        <v>11</v>
      </c>
      <c r="G4662" s="1" t="str">
        <f>IFERROR(__xludf.DUMMYFUNCTION("GOOGLETRANSLATE(D4662,""fr"",""en"")"),"#VALUE!")</f>
        <v>#VALUE!</v>
      </c>
    </row>
    <row r="4663" ht="15.75" customHeight="1">
      <c r="A4663" s="1" t="s">
        <v>166</v>
      </c>
      <c r="B4663" s="1">
        <v>4.0</v>
      </c>
      <c r="C4663" s="1" t="s">
        <v>10789</v>
      </c>
      <c r="D4663" s="1" t="s">
        <v>10790</v>
      </c>
      <c r="E4663" s="1" t="s">
        <v>21</v>
      </c>
      <c r="F4663" s="1" t="s">
        <v>11</v>
      </c>
      <c r="G4663" s="1" t="str">
        <f>IFERROR(__xludf.DUMMYFUNCTION("GOOGLETRANSLATE(D4663,""fr"",""en"")"),"#VALUE!")</f>
        <v>#VALUE!</v>
      </c>
    </row>
    <row r="4664" ht="15.75" customHeight="1">
      <c r="A4664" s="1" t="s">
        <v>338</v>
      </c>
      <c r="B4664" s="1">
        <v>3.0</v>
      </c>
      <c r="C4664" s="1" t="s">
        <v>10791</v>
      </c>
      <c r="D4664" s="1" t="s">
        <v>10792</v>
      </c>
      <c r="E4664" s="1" t="s">
        <v>21</v>
      </c>
      <c r="F4664" s="1" t="s">
        <v>11</v>
      </c>
      <c r="G4664" s="1" t="str">
        <f>IFERROR(__xludf.DUMMYFUNCTION("GOOGLETRANSLATE(D4664,""fr"",""en"")"),"#VALUE!")</f>
        <v>#VALUE!</v>
      </c>
    </row>
    <row r="4665" ht="15.75" customHeight="1">
      <c r="A4665" s="1" t="s">
        <v>899</v>
      </c>
      <c r="B4665" s="1">
        <v>4.0</v>
      </c>
      <c r="C4665" s="1" t="s">
        <v>10793</v>
      </c>
      <c r="D4665" s="1" t="s">
        <v>10794</v>
      </c>
      <c r="E4665" s="1" t="s">
        <v>448</v>
      </c>
      <c r="F4665" s="1" t="s">
        <v>84</v>
      </c>
      <c r="G4665" s="1" t="str">
        <f>IFERROR(__xludf.DUMMYFUNCTION("GOOGLETRANSLATE(D4665,""fr"",""en"")"),"#VALUE!")</f>
        <v>#VALUE!</v>
      </c>
    </row>
    <row r="4666" ht="15.75" customHeight="1">
      <c r="A4666" s="1" t="s">
        <v>738</v>
      </c>
      <c r="B4666" s="1">
        <v>4.0</v>
      </c>
      <c r="C4666" s="1" t="s">
        <v>10795</v>
      </c>
      <c r="D4666" s="1" t="s">
        <v>10796</v>
      </c>
      <c r="E4666" s="1" t="s">
        <v>21</v>
      </c>
      <c r="F4666" s="1" t="s">
        <v>11</v>
      </c>
      <c r="G4666" s="1" t="str">
        <f>IFERROR(__xludf.DUMMYFUNCTION("GOOGLETRANSLATE(D4666,""fr"",""en"")"),"#VALUE!")</f>
        <v>#VALUE!</v>
      </c>
    </row>
    <row r="4667" ht="15.75" customHeight="1">
      <c r="A4667" s="1" t="s">
        <v>284</v>
      </c>
      <c r="B4667" s="1">
        <v>5.0</v>
      </c>
      <c r="C4667" s="1" t="s">
        <v>10797</v>
      </c>
      <c r="D4667" s="1" t="s">
        <v>10798</v>
      </c>
      <c r="E4667" s="1" t="s">
        <v>21</v>
      </c>
      <c r="F4667" s="1" t="s">
        <v>11</v>
      </c>
      <c r="G4667" s="1" t="str">
        <f>IFERROR(__xludf.DUMMYFUNCTION("GOOGLETRANSLATE(D4667,""fr"",""en"")"),"#VALUE!")</f>
        <v>#VALUE!</v>
      </c>
    </row>
    <row r="4668" ht="15.75" customHeight="1">
      <c r="A4668" s="1" t="s">
        <v>1110</v>
      </c>
      <c r="B4668" s="1">
        <v>4.0</v>
      </c>
      <c r="C4668" s="1" t="s">
        <v>10799</v>
      </c>
      <c r="D4668" s="1" t="s">
        <v>10800</v>
      </c>
      <c r="E4668" s="1" t="s">
        <v>10</v>
      </c>
      <c r="F4668" s="1" t="s">
        <v>11</v>
      </c>
      <c r="G4668" s="1" t="str">
        <f>IFERROR(__xludf.DUMMYFUNCTION("GOOGLETRANSLATE(D4668,""fr"",""en"")"),"#VALUE!")</f>
        <v>#VALUE!</v>
      </c>
    </row>
    <row r="4669" ht="15.75" customHeight="1">
      <c r="A4669" s="1" t="s">
        <v>10606</v>
      </c>
      <c r="B4669" s="1">
        <v>1.0</v>
      </c>
      <c r="C4669" s="1" t="s">
        <v>10801</v>
      </c>
      <c r="D4669" s="1" t="s">
        <v>10802</v>
      </c>
      <c r="E4669" s="1" t="s">
        <v>169</v>
      </c>
      <c r="F4669" s="1" t="s">
        <v>11</v>
      </c>
      <c r="G4669" s="1" t="str">
        <f>IFERROR(__xludf.DUMMYFUNCTION("GOOGLETRANSLATE(D4669,""fr"",""en"")"),"#VALUE!")</f>
        <v>#VALUE!</v>
      </c>
    </row>
    <row r="4670" ht="15.75" customHeight="1">
      <c r="A4670" s="1" t="s">
        <v>588</v>
      </c>
      <c r="B4670" s="1">
        <v>5.0</v>
      </c>
      <c r="C4670" s="1" t="s">
        <v>10803</v>
      </c>
      <c r="D4670" s="1" t="s">
        <v>10804</v>
      </c>
      <c r="E4670" s="1" t="s">
        <v>614</v>
      </c>
      <c r="F4670" s="1" t="s">
        <v>30</v>
      </c>
      <c r="G4670" s="1" t="str">
        <f>IFERROR(__xludf.DUMMYFUNCTION("GOOGLETRANSLATE(D4670,""fr"",""en"")"),"#VALUE!")</f>
        <v>#VALUE!</v>
      </c>
    </row>
    <row r="4671" ht="15.75" customHeight="1">
      <c r="A4671" s="1" t="s">
        <v>2521</v>
      </c>
      <c r="B4671" s="1">
        <v>1.0</v>
      </c>
      <c r="C4671" s="1" t="s">
        <v>10805</v>
      </c>
      <c r="D4671" s="1" t="s">
        <v>10806</v>
      </c>
      <c r="E4671" s="1" t="s">
        <v>273</v>
      </c>
      <c r="F4671" s="1" t="s">
        <v>11</v>
      </c>
      <c r="G4671" s="1" t="str">
        <f>IFERROR(__xludf.DUMMYFUNCTION("GOOGLETRANSLATE(D4671,""fr"",""en"")"),"#VALUE!")</f>
        <v>#VALUE!</v>
      </c>
    </row>
    <row r="4672" ht="15.75" customHeight="1">
      <c r="A4672" s="1" t="s">
        <v>10807</v>
      </c>
      <c r="B4672" s="1">
        <v>1.0</v>
      </c>
      <c r="C4672" s="1" t="s">
        <v>10808</v>
      </c>
      <c r="D4672" s="1" t="s">
        <v>10809</v>
      </c>
      <c r="E4672" s="1" t="s">
        <v>10</v>
      </c>
      <c r="F4672" s="1" t="s">
        <v>110</v>
      </c>
      <c r="G4672" s="1" t="str">
        <f>IFERROR(__xludf.DUMMYFUNCTION("GOOGLETRANSLATE(D4672,""fr"",""en"")"),"#VALUE!")</f>
        <v>#VALUE!</v>
      </c>
    </row>
    <row r="4673" ht="15.75" customHeight="1">
      <c r="A4673" s="1" t="s">
        <v>10810</v>
      </c>
      <c r="B4673" s="1">
        <v>1.0</v>
      </c>
      <c r="C4673" s="1" t="s">
        <v>10811</v>
      </c>
      <c r="D4673" s="1" t="s">
        <v>10812</v>
      </c>
      <c r="E4673" s="1" t="s">
        <v>296</v>
      </c>
      <c r="F4673" s="1" t="s">
        <v>48</v>
      </c>
      <c r="G4673" s="1" t="str">
        <f>IFERROR(__xludf.DUMMYFUNCTION("GOOGLETRANSLATE(D4673,""fr"",""en"")"),"#VALUE!")</f>
        <v>#VALUE!</v>
      </c>
    </row>
    <row r="4674" ht="15.75" customHeight="1">
      <c r="A4674" s="1" t="s">
        <v>8825</v>
      </c>
      <c r="B4674" s="1">
        <v>2.0</v>
      </c>
      <c r="C4674" s="1" t="s">
        <v>10813</v>
      </c>
      <c r="D4674" s="1" t="s">
        <v>10814</v>
      </c>
      <c r="E4674" s="1" t="s">
        <v>423</v>
      </c>
      <c r="F4674" s="1" t="s">
        <v>30</v>
      </c>
      <c r="G4674" s="1" t="str">
        <f>IFERROR(__xludf.DUMMYFUNCTION("GOOGLETRANSLATE(D4674,""fr"",""en"")"),"#VALUE!")</f>
        <v>#VALUE!</v>
      </c>
    </row>
    <row r="4675" ht="15.75" customHeight="1">
      <c r="A4675" s="1" t="s">
        <v>8352</v>
      </c>
      <c r="B4675" s="1">
        <v>4.0</v>
      </c>
      <c r="C4675" s="1" t="s">
        <v>10815</v>
      </c>
      <c r="D4675" s="1" t="s">
        <v>10816</v>
      </c>
      <c r="E4675" s="1" t="s">
        <v>169</v>
      </c>
      <c r="F4675" s="1" t="s">
        <v>11</v>
      </c>
      <c r="G4675" s="1" t="str">
        <f>IFERROR(__xludf.DUMMYFUNCTION("GOOGLETRANSLATE(D4675,""fr"",""en"")"),"#VALUE!")</f>
        <v>#VALUE!</v>
      </c>
    </row>
    <row r="4676" ht="15.75" customHeight="1">
      <c r="A4676" s="1" t="s">
        <v>10817</v>
      </c>
      <c r="B4676" s="1">
        <v>1.0</v>
      </c>
      <c r="C4676" s="1" t="s">
        <v>10818</v>
      </c>
      <c r="D4676" s="1" t="s">
        <v>10819</v>
      </c>
      <c r="E4676" s="1" t="s">
        <v>29</v>
      </c>
      <c r="F4676" s="1" t="s">
        <v>30</v>
      </c>
      <c r="G4676" s="1" t="str">
        <f>IFERROR(__xludf.DUMMYFUNCTION("GOOGLETRANSLATE(D4676,""fr"",""en"")"),"#VALUE!")</f>
        <v>#VALUE!</v>
      </c>
    </row>
    <row r="4677" ht="15.75" customHeight="1">
      <c r="A4677" s="1" t="s">
        <v>10820</v>
      </c>
      <c r="B4677" s="1">
        <v>5.0</v>
      </c>
      <c r="C4677" s="1" t="s">
        <v>10821</v>
      </c>
      <c r="D4677" s="1" t="s">
        <v>10822</v>
      </c>
      <c r="E4677" s="1" t="s">
        <v>159</v>
      </c>
      <c r="F4677" s="1" t="s">
        <v>39</v>
      </c>
      <c r="G4677" s="1" t="str">
        <f>IFERROR(__xludf.DUMMYFUNCTION("GOOGLETRANSLATE(D4677,""fr"",""en"")"),"#VALUE!")</f>
        <v>#VALUE!</v>
      </c>
    </row>
    <row r="4678" ht="15.75" customHeight="1">
      <c r="A4678" s="1" t="s">
        <v>896</v>
      </c>
      <c r="B4678" s="1">
        <v>1.0</v>
      </c>
      <c r="C4678" s="1" t="s">
        <v>10823</v>
      </c>
      <c r="D4678" s="1" t="s">
        <v>10824</v>
      </c>
      <c r="E4678" s="1" t="s">
        <v>73</v>
      </c>
      <c r="F4678" s="1" t="s">
        <v>30</v>
      </c>
      <c r="G4678" s="1" t="str">
        <f>IFERROR(__xludf.DUMMYFUNCTION("GOOGLETRANSLATE(D4678,""fr"",""en"")"),"#VALUE!")</f>
        <v>#VALUE!</v>
      </c>
    </row>
    <row r="4679" ht="15.75" customHeight="1">
      <c r="A4679" s="1" t="s">
        <v>1473</v>
      </c>
      <c r="B4679" s="1">
        <v>5.0</v>
      </c>
      <c r="C4679" s="1" t="s">
        <v>10825</v>
      </c>
      <c r="D4679" s="1" t="s">
        <v>10826</v>
      </c>
      <c r="E4679" s="1" t="s">
        <v>21</v>
      </c>
      <c r="F4679" s="1" t="s">
        <v>11</v>
      </c>
      <c r="G4679" s="1" t="str">
        <f>IFERROR(__xludf.DUMMYFUNCTION("GOOGLETRANSLATE(D4679,""fr"",""en"")"),"#VALUE!")</f>
        <v>#VALUE!</v>
      </c>
    </row>
    <row r="4680" ht="15.75" customHeight="1">
      <c r="A4680" s="1" t="s">
        <v>1552</v>
      </c>
      <c r="B4680" s="1">
        <v>1.0</v>
      </c>
      <c r="C4680" s="1" t="s">
        <v>10827</v>
      </c>
      <c r="D4680" s="1" t="s">
        <v>10828</v>
      </c>
      <c r="E4680" s="1" t="s">
        <v>73</v>
      </c>
      <c r="F4680" s="1" t="s">
        <v>30</v>
      </c>
      <c r="G4680" s="1" t="str">
        <f>IFERROR(__xludf.DUMMYFUNCTION("GOOGLETRANSLATE(D4680,""fr"",""en"")"),"#VALUE!")</f>
        <v>#VALUE!</v>
      </c>
    </row>
    <row r="4681" ht="15.75" customHeight="1">
      <c r="A4681" s="1" t="s">
        <v>1673</v>
      </c>
      <c r="B4681" s="1">
        <v>5.0</v>
      </c>
      <c r="C4681" s="1" t="s">
        <v>10829</v>
      </c>
      <c r="D4681" s="1" t="s">
        <v>10830</v>
      </c>
      <c r="E4681" s="1" t="s">
        <v>176</v>
      </c>
      <c r="F4681" s="1" t="s">
        <v>66</v>
      </c>
      <c r="G4681" s="1" t="str">
        <f>IFERROR(__xludf.DUMMYFUNCTION("GOOGLETRANSLATE(D4681,""fr"",""en"")"),"#VALUE!")</f>
        <v>#VALUE!</v>
      </c>
    </row>
    <row r="4682" ht="15.75" customHeight="1">
      <c r="A4682" s="1" t="s">
        <v>3727</v>
      </c>
      <c r="B4682" s="1">
        <v>1.0</v>
      </c>
      <c r="C4682" s="1" t="s">
        <v>10831</v>
      </c>
      <c r="D4682" s="1" t="s">
        <v>10832</v>
      </c>
      <c r="E4682" s="1" t="s">
        <v>280</v>
      </c>
      <c r="F4682" s="1" t="s">
        <v>11</v>
      </c>
      <c r="G4682" s="1" t="str">
        <f>IFERROR(__xludf.DUMMYFUNCTION("GOOGLETRANSLATE(D4682,""fr"",""en"")"),"#VALUE!")</f>
        <v>#VALUE!</v>
      </c>
    </row>
    <row r="4683" ht="15.75" customHeight="1">
      <c r="A4683" s="1" t="s">
        <v>5523</v>
      </c>
      <c r="B4683" s="1">
        <v>1.0</v>
      </c>
      <c r="C4683" s="1" t="s">
        <v>10833</v>
      </c>
      <c r="D4683" s="1" t="s">
        <v>10834</v>
      </c>
      <c r="E4683" s="1" t="s">
        <v>423</v>
      </c>
      <c r="F4683" s="1" t="s">
        <v>30</v>
      </c>
      <c r="G4683" s="1" t="str">
        <f>IFERROR(__xludf.DUMMYFUNCTION("GOOGLETRANSLATE(D4683,""fr"",""en"")"),"#VALUE!")</f>
        <v>#VALUE!</v>
      </c>
    </row>
    <row r="4684" ht="15.75" customHeight="1">
      <c r="A4684" s="1" t="s">
        <v>1138</v>
      </c>
      <c r="B4684" s="1">
        <v>5.0</v>
      </c>
      <c r="C4684" s="1" t="s">
        <v>10835</v>
      </c>
      <c r="D4684" s="1" t="s">
        <v>10836</v>
      </c>
      <c r="E4684" s="1" t="s">
        <v>21</v>
      </c>
      <c r="F4684" s="1" t="s">
        <v>11</v>
      </c>
      <c r="G4684" s="1" t="str">
        <f>IFERROR(__xludf.DUMMYFUNCTION("GOOGLETRANSLATE(D4684,""fr"",""en"")"),"#VALUE!")</f>
        <v>#VALUE!</v>
      </c>
    </row>
    <row r="4685" ht="15.75" customHeight="1">
      <c r="A4685" s="1" t="s">
        <v>214</v>
      </c>
      <c r="B4685" s="1">
        <v>5.0</v>
      </c>
      <c r="C4685" s="1" t="s">
        <v>10837</v>
      </c>
      <c r="D4685" s="1" t="s">
        <v>10838</v>
      </c>
      <c r="E4685" s="1" t="s">
        <v>21</v>
      </c>
      <c r="F4685" s="1" t="s">
        <v>11</v>
      </c>
      <c r="G4685" s="1" t="str">
        <f>IFERROR(__xludf.DUMMYFUNCTION("GOOGLETRANSLATE(D4685,""fr"",""en"")"),"#VALUE!")</f>
        <v>#VALUE!</v>
      </c>
    </row>
    <row r="4686" ht="15.75" customHeight="1">
      <c r="A4686" s="1" t="s">
        <v>1764</v>
      </c>
      <c r="B4686" s="1">
        <v>3.0</v>
      </c>
      <c r="C4686" s="1" t="s">
        <v>10839</v>
      </c>
      <c r="D4686" s="1" t="s">
        <v>10840</v>
      </c>
      <c r="E4686" s="1" t="s">
        <v>10</v>
      </c>
      <c r="F4686" s="1" t="s">
        <v>11</v>
      </c>
      <c r="G4686" s="1" t="str">
        <f>IFERROR(__xludf.DUMMYFUNCTION("GOOGLETRANSLATE(D4686,""fr"",""en"")"),"#VALUE!")</f>
        <v>#VALUE!</v>
      </c>
    </row>
    <row r="4687" ht="15.75" customHeight="1">
      <c r="A4687" s="1" t="s">
        <v>1581</v>
      </c>
      <c r="B4687" s="1">
        <v>1.0</v>
      </c>
      <c r="C4687" s="1" t="s">
        <v>10841</v>
      </c>
      <c r="D4687" s="1" t="s">
        <v>10842</v>
      </c>
      <c r="E4687" s="1" t="s">
        <v>296</v>
      </c>
      <c r="F4687" s="1" t="s">
        <v>11</v>
      </c>
      <c r="G4687" s="1" t="str">
        <f>IFERROR(__xludf.DUMMYFUNCTION("GOOGLETRANSLATE(D4687,""fr"",""en"")"),"#VALUE!")</f>
        <v>#VALUE!</v>
      </c>
    </row>
    <row r="4688" ht="15.75" customHeight="1">
      <c r="A4688" s="1" t="s">
        <v>6560</v>
      </c>
      <c r="B4688" s="1">
        <v>2.0</v>
      </c>
      <c r="C4688" s="1" t="s">
        <v>10843</v>
      </c>
      <c r="D4688" s="1" t="s">
        <v>10844</v>
      </c>
      <c r="E4688" s="1" t="s">
        <v>73</v>
      </c>
      <c r="F4688" s="1" t="s">
        <v>30</v>
      </c>
      <c r="G4688" s="1" t="str">
        <f>IFERROR(__xludf.DUMMYFUNCTION("GOOGLETRANSLATE(D4688,""fr"",""en"")"),"#VALUE!")</f>
        <v>#VALUE!</v>
      </c>
    </row>
    <row r="4689" ht="15.75" customHeight="1">
      <c r="A4689" s="1" t="s">
        <v>2048</v>
      </c>
      <c r="B4689" s="1">
        <v>4.0</v>
      </c>
      <c r="C4689" s="1" t="s">
        <v>10845</v>
      </c>
      <c r="D4689" s="1" t="s">
        <v>10846</v>
      </c>
      <c r="E4689" s="1" t="s">
        <v>10</v>
      </c>
      <c r="F4689" s="1" t="s">
        <v>11</v>
      </c>
      <c r="G4689" s="1" t="str">
        <f>IFERROR(__xludf.DUMMYFUNCTION("GOOGLETRANSLATE(D4689,""fr"",""en"")"),"#VALUE!")</f>
        <v>#VALUE!</v>
      </c>
    </row>
    <row r="4690" ht="15.75" customHeight="1">
      <c r="A4690" s="1" t="s">
        <v>7386</v>
      </c>
      <c r="B4690" s="1">
        <v>5.0</v>
      </c>
      <c r="C4690" s="1" t="s">
        <v>10847</v>
      </c>
      <c r="D4690" s="1" t="s">
        <v>10848</v>
      </c>
      <c r="E4690" s="1" t="s">
        <v>21</v>
      </c>
      <c r="F4690" s="1" t="s">
        <v>11</v>
      </c>
      <c r="G4690" s="1" t="str">
        <f>IFERROR(__xludf.DUMMYFUNCTION("GOOGLETRANSLATE(D4690,""fr"",""en"")"),"#VALUE!")</f>
        <v>#VALUE!</v>
      </c>
    </row>
    <row r="4691" ht="15.75" customHeight="1">
      <c r="A4691" s="1" t="s">
        <v>6192</v>
      </c>
      <c r="B4691" s="1">
        <v>1.0</v>
      </c>
      <c r="C4691" s="1" t="s">
        <v>10849</v>
      </c>
      <c r="D4691" s="1" t="s">
        <v>10850</v>
      </c>
      <c r="E4691" s="1" t="s">
        <v>575</v>
      </c>
      <c r="F4691" s="1" t="s">
        <v>84</v>
      </c>
      <c r="G4691" s="1" t="str">
        <f>IFERROR(__xludf.DUMMYFUNCTION("GOOGLETRANSLATE(D4691,""fr"",""en"")"),"#VALUE!")</f>
        <v>#VALUE!</v>
      </c>
    </row>
    <row r="4692" ht="15.75" customHeight="1">
      <c r="A4692" s="1" t="s">
        <v>5562</v>
      </c>
      <c r="B4692" s="1">
        <v>4.0</v>
      </c>
      <c r="C4692" s="1" t="s">
        <v>10851</v>
      </c>
      <c r="D4692" s="1" t="s">
        <v>10852</v>
      </c>
      <c r="E4692" s="1" t="s">
        <v>169</v>
      </c>
      <c r="F4692" s="1" t="s">
        <v>11</v>
      </c>
      <c r="G4692" s="1" t="str">
        <f>IFERROR(__xludf.DUMMYFUNCTION("GOOGLETRANSLATE(D4692,""fr"",""en"")"),"#VALUE!")</f>
        <v>#VALUE!</v>
      </c>
    </row>
    <row r="4693" ht="15.75" customHeight="1">
      <c r="A4693" s="1" t="s">
        <v>695</v>
      </c>
      <c r="B4693" s="1">
        <v>2.0</v>
      </c>
      <c r="C4693" s="1" t="s">
        <v>10853</v>
      </c>
      <c r="D4693" s="1" t="s">
        <v>10854</v>
      </c>
      <c r="E4693" s="1" t="s">
        <v>10</v>
      </c>
      <c r="F4693" s="1" t="s">
        <v>11</v>
      </c>
      <c r="G4693" s="1" t="str">
        <f>IFERROR(__xludf.DUMMYFUNCTION("GOOGLETRANSLATE(D4693,""fr"",""en"")"),"#VALUE!")</f>
        <v>#VALUE!</v>
      </c>
    </row>
    <row r="4694" ht="15.75" customHeight="1">
      <c r="A4694" s="1" t="s">
        <v>10855</v>
      </c>
      <c r="B4694" s="1">
        <v>1.0</v>
      </c>
      <c r="C4694" s="1" t="s">
        <v>10856</v>
      </c>
      <c r="D4694" s="1" t="s">
        <v>10857</v>
      </c>
      <c r="E4694" s="1" t="s">
        <v>280</v>
      </c>
      <c r="F4694" s="1" t="s">
        <v>11</v>
      </c>
      <c r="G4694" s="1" t="str">
        <f>IFERROR(__xludf.DUMMYFUNCTION("GOOGLETRANSLATE(D4694,""fr"",""en"")"),"#VALUE!")</f>
        <v>#VALUE!</v>
      </c>
    </row>
    <row r="4695" ht="15.75" customHeight="1">
      <c r="A4695" s="1" t="s">
        <v>417</v>
      </c>
      <c r="B4695" s="1">
        <v>1.0</v>
      </c>
      <c r="C4695" s="1" t="s">
        <v>10858</v>
      </c>
      <c r="D4695" s="1" t="s">
        <v>10859</v>
      </c>
      <c r="E4695" s="1" t="s">
        <v>25</v>
      </c>
      <c r="F4695" s="1" t="s">
        <v>11</v>
      </c>
      <c r="G4695" s="1" t="str">
        <f>IFERROR(__xludf.DUMMYFUNCTION("GOOGLETRANSLATE(D4695,""fr"",""en"")"),"#VALUE!")</f>
        <v>#VALUE!</v>
      </c>
    </row>
    <row r="4696" ht="15.75" customHeight="1">
      <c r="A4696" s="1" t="s">
        <v>4735</v>
      </c>
      <c r="B4696" s="1">
        <v>5.0</v>
      </c>
      <c r="C4696" s="1" t="s">
        <v>10860</v>
      </c>
      <c r="D4696" s="1" t="s">
        <v>10861</v>
      </c>
      <c r="E4696" s="1" t="s">
        <v>21</v>
      </c>
      <c r="F4696" s="1" t="s">
        <v>11</v>
      </c>
      <c r="G4696" s="1" t="str">
        <f>IFERROR(__xludf.DUMMYFUNCTION("GOOGLETRANSLATE(D4696,""fr"",""en"")"),"#VALUE!")</f>
        <v>#VALUE!</v>
      </c>
    </row>
    <row r="4697" ht="15.75" customHeight="1">
      <c r="A4697" s="1" t="s">
        <v>10862</v>
      </c>
      <c r="B4697" s="1">
        <v>2.0</v>
      </c>
      <c r="C4697" s="1" t="s">
        <v>10863</v>
      </c>
      <c r="D4697" s="1" t="s">
        <v>10864</v>
      </c>
      <c r="E4697" s="1" t="s">
        <v>103</v>
      </c>
      <c r="F4697" s="1" t="s">
        <v>48</v>
      </c>
      <c r="G4697" s="1" t="str">
        <f>IFERROR(__xludf.DUMMYFUNCTION("GOOGLETRANSLATE(D4697,""fr"",""en"")"),"#VALUE!")</f>
        <v>#VALUE!</v>
      </c>
    </row>
    <row r="4698" ht="15.75" customHeight="1">
      <c r="A4698" s="1" t="s">
        <v>2826</v>
      </c>
      <c r="B4698" s="1">
        <v>2.0</v>
      </c>
      <c r="C4698" s="1" t="s">
        <v>10865</v>
      </c>
      <c r="D4698" s="1" t="s">
        <v>10866</v>
      </c>
      <c r="E4698" s="1" t="s">
        <v>65</v>
      </c>
      <c r="F4698" s="1" t="s">
        <v>66</v>
      </c>
      <c r="G4698" s="1" t="str">
        <f>IFERROR(__xludf.DUMMYFUNCTION("GOOGLETRANSLATE(D4698,""fr"",""en"")"),"#VALUE!")</f>
        <v>#VALUE!</v>
      </c>
    </row>
    <row r="4699" ht="15.75" customHeight="1">
      <c r="A4699" s="1" t="s">
        <v>1673</v>
      </c>
      <c r="B4699" s="1">
        <v>2.0</v>
      </c>
      <c r="C4699" s="1" t="s">
        <v>10867</v>
      </c>
      <c r="D4699" s="1" t="s">
        <v>10868</v>
      </c>
      <c r="E4699" s="1" t="s">
        <v>280</v>
      </c>
      <c r="F4699" s="1" t="s">
        <v>11</v>
      </c>
      <c r="G4699" s="1" t="str">
        <f>IFERROR(__xludf.DUMMYFUNCTION("GOOGLETRANSLATE(D4699,""fr"",""en"")"),"#VALUE!")</f>
        <v>#VALUE!</v>
      </c>
    </row>
    <row r="4700" ht="15.75" customHeight="1">
      <c r="A4700" s="1" t="s">
        <v>8463</v>
      </c>
      <c r="B4700" s="1">
        <v>1.0</v>
      </c>
      <c r="C4700" s="1" t="s">
        <v>10869</v>
      </c>
      <c r="D4700" s="1" t="s">
        <v>10870</v>
      </c>
      <c r="E4700" s="1" t="s">
        <v>1192</v>
      </c>
      <c r="F4700" s="1" t="s">
        <v>110</v>
      </c>
      <c r="G4700" s="1" t="str">
        <f>IFERROR(__xludf.DUMMYFUNCTION("GOOGLETRANSLATE(D4700,""fr"",""en"")"),"#VALUE!")</f>
        <v>#VALUE!</v>
      </c>
    </row>
    <row r="4701" ht="15.75" customHeight="1">
      <c r="A4701" s="1" t="s">
        <v>10871</v>
      </c>
      <c r="B4701" s="1">
        <v>2.0</v>
      </c>
      <c r="C4701" s="1" t="s">
        <v>10872</v>
      </c>
      <c r="D4701" s="1" t="s">
        <v>10873</v>
      </c>
      <c r="E4701" s="1" t="s">
        <v>25</v>
      </c>
      <c r="F4701" s="1" t="s">
        <v>11</v>
      </c>
      <c r="G4701" s="1" t="str">
        <f>IFERROR(__xludf.DUMMYFUNCTION("GOOGLETRANSLATE(D4701,""fr"",""en"")"),"#VALUE!")</f>
        <v>#VALUE!</v>
      </c>
    </row>
    <row r="4702" ht="15.75" customHeight="1">
      <c r="A4702" s="1" t="s">
        <v>899</v>
      </c>
      <c r="B4702" s="1">
        <v>3.0</v>
      </c>
      <c r="C4702" s="1" t="s">
        <v>10874</v>
      </c>
      <c r="D4702" s="1" t="s">
        <v>10875</v>
      </c>
      <c r="E4702" s="1" t="s">
        <v>21</v>
      </c>
      <c r="F4702" s="1" t="s">
        <v>11</v>
      </c>
      <c r="G4702" s="1" t="str">
        <f>IFERROR(__xludf.DUMMYFUNCTION("GOOGLETRANSLATE(D4702,""fr"",""en"")"),"#VALUE!")</f>
        <v>#VALUE!</v>
      </c>
    </row>
    <row r="4703" ht="15.75" customHeight="1">
      <c r="A4703" s="1" t="s">
        <v>1972</v>
      </c>
      <c r="B4703" s="1">
        <v>4.0</v>
      </c>
      <c r="C4703" s="1" t="s">
        <v>10876</v>
      </c>
      <c r="D4703" s="1" t="s">
        <v>10877</v>
      </c>
      <c r="E4703" s="1" t="s">
        <v>65</v>
      </c>
      <c r="F4703" s="1" t="s">
        <v>66</v>
      </c>
      <c r="G4703" s="1" t="str">
        <f>IFERROR(__xludf.DUMMYFUNCTION("GOOGLETRANSLATE(D4703,""fr"",""en"")"),"#VALUE!")</f>
        <v>#VALUE!</v>
      </c>
    </row>
    <row r="4704" ht="15.75" customHeight="1">
      <c r="A4704" s="1" t="s">
        <v>621</v>
      </c>
      <c r="B4704" s="1">
        <v>5.0</v>
      </c>
      <c r="C4704" s="1" t="s">
        <v>10878</v>
      </c>
      <c r="D4704" s="1" t="s">
        <v>10879</v>
      </c>
      <c r="E4704" s="1" t="s">
        <v>10</v>
      </c>
      <c r="F4704" s="1" t="s">
        <v>11</v>
      </c>
      <c r="G4704" s="1" t="str">
        <f>IFERROR(__xludf.DUMMYFUNCTION("GOOGLETRANSLATE(D4704,""fr"",""en"")"),"#VALUE!")</f>
        <v>#VALUE!</v>
      </c>
    </row>
    <row r="4705" ht="15.75" customHeight="1">
      <c r="A4705" s="1" t="s">
        <v>332</v>
      </c>
      <c r="B4705" s="1">
        <v>5.0</v>
      </c>
      <c r="C4705" s="1" t="s">
        <v>10880</v>
      </c>
      <c r="D4705" s="1" t="s">
        <v>10881</v>
      </c>
      <c r="E4705" s="1" t="s">
        <v>21</v>
      </c>
      <c r="F4705" s="1" t="s">
        <v>11</v>
      </c>
      <c r="G4705" s="1" t="str">
        <f>IFERROR(__xludf.DUMMYFUNCTION("GOOGLETRANSLATE(D4705,""fr"",""en"")"),"#VALUE!")</f>
        <v>#VALUE!</v>
      </c>
    </row>
    <row r="4706" ht="15.75" customHeight="1">
      <c r="A4706" s="1" t="s">
        <v>7386</v>
      </c>
      <c r="B4706" s="1">
        <v>1.0</v>
      </c>
      <c r="C4706" s="1" t="s">
        <v>10882</v>
      </c>
      <c r="D4706" s="1" t="s">
        <v>10883</v>
      </c>
      <c r="E4706" s="1" t="s">
        <v>10</v>
      </c>
      <c r="F4706" s="1" t="s">
        <v>11</v>
      </c>
      <c r="G4706" s="1" t="str">
        <f>IFERROR(__xludf.DUMMYFUNCTION("GOOGLETRANSLATE(D4706,""fr"",""en"")"),"#VALUE!")</f>
        <v>#VALUE!</v>
      </c>
    </row>
    <row r="4707" ht="15.75" customHeight="1">
      <c r="A4707" s="1" t="s">
        <v>424</v>
      </c>
      <c r="B4707" s="1">
        <v>4.0</v>
      </c>
      <c r="C4707" s="1" t="s">
        <v>10884</v>
      </c>
      <c r="D4707" s="1" t="s">
        <v>10885</v>
      </c>
      <c r="E4707" s="1" t="s">
        <v>10</v>
      </c>
      <c r="F4707" s="1" t="s">
        <v>11</v>
      </c>
      <c r="G4707" s="1" t="str">
        <f>IFERROR(__xludf.DUMMYFUNCTION("GOOGLETRANSLATE(D4707,""fr"",""en"")"),"#VALUE!")</f>
        <v>#VALUE!</v>
      </c>
    </row>
    <row r="4708" ht="15.75" customHeight="1">
      <c r="A4708" s="1" t="s">
        <v>2245</v>
      </c>
      <c r="B4708" s="1">
        <v>1.0</v>
      </c>
      <c r="C4708" s="1" t="s">
        <v>10886</v>
      </c>
      <c r="D4708" s="1" t="s">
        <v>10887</v>
      </c>
      <c r="E4708" s="1" t="s">
        <v>296</v>
      </c>
      <c r="F4708" s="1" t="s">
        <v>48</v>
      </c>
      <c r="G4708" s="1" t="str">
        <f>IFERROR(__xludf.DUMMYFUNCTION("GOOGLETRANSLATE(D4708,""fr"",""en"")"),"#VALUE!")</f>
        <v>#VALUE!</v>
      </c>
    </row>
    <row r="4709" ht="15.75" customHeight="1">
      <c r="A4709" s="1" t="s">
        <v>3060</v>
      </c>
      <c r="B4709" s="1">
        <v>2.0</v>
      </c>
      <c r="C4709" s="1" t="s">
        <v>10888</v>
      </c>
      <c r="D4709" s="1" t="s">
        <v>10889</v>
      </c>
      <c r="E4709" s="1" t="s">
        <v>646</v>
      </c>
      <c r="F4709" s="1" t="s">
        <v>39</v>
      </c>
      <c r="G4709" s="1" t="str">
        <f>IFERROR(__xludf.DUMMYFUNCTION("GOOGLETRANSLATE(D4709,""fr"",""en"")"),"#VALUE!")</f>
        <v>#VALUE!</v>
      </c>
    </row>
    <row r="4710" ht="15.75" customHeight="1">
      <c r="A4710" s="1" t="s">
        <v>3466</v>
      </c>
      <c r="B4710" s="1">
        <v>3.0</v>
      </c>
      <c r="C4710" s="1" t="s">
        <v>10890</v>
      </c>
      <c r="D4710" s="1" t="s">
        <v>10891</v>
      </c>
      <c r="E4710" s="1" t="s">
        <v>273</v>
      </c>
      <c r="F4710" s="1" t="s">
        <v>11</v>
      </c>
      <c r="G4710" s="1" t="str">
        <f>IFERROR(__xludf.DUMMYFUNCTION("GOOGLETRANSLATE(D4710,""fr"",""en"")"),"#VALUE!")</f>
        <v>#VALUE!</v>
      </c>
    </row>
    <row r="4711" ht="15.75" customHeight="1">
      <c r="A4711" s="1" t="s">
        <v>4211</v>
      </c>
      <c r="B4711" s="1">
        <v>1.0</v>
      </c>
      <c r="C4711" s="1" t="s">
        <v>10892</v>
      </c>
      <c r="D4711" s="1" t="s">
        <v>10893</v>
      </c>
      <c r="E4711" s="1" t="s">
        <v>125</v>
      </c>
      <c r="F4711" s="1" t="s">
        <v>11</v>
      </c>
      <c r="G4711" s="1" t="str">
        <f>IFERROR(__xludf.DUMMYFUNCTION("GOOGLETRANSLATE(D4711,""fr"",""en"")"),"#VALUE!")</f>
        <v>#VALUE!</v>
      </c>
    </row>
    <row r="4712" ht="15.75" customHeight="1">
      <c r="A4712" s="1" t="s">
        <v>4432</v>
      </c>
      <c r="B4712" s="1">
        <v>3.0</v>
      </c>
      <c r="C4712" s="1" t="s">
        <v>10894</v>
      </c>
      <c r="D4712" s="1" t="s">
        <v>10895</v>
      </c>
      <c r="E4712" s="1" t="s">
        <v>10</v>
      </c>
      <c r="F4712" s="1" t="s">
        <v>11</v>
      </c>
      <c r="G4712" s="1" t="str">
        <f>IFERROR(__xludf.DUMMYFUNCTION("GOOGLETRANSLATE(D4712,""fr"",""en"")"),"#VALUE!")</f>
        <v>#VALUE!</v>
      </c>
    </row>
    <row r="4713" ht="15.75" customHeight="1">
      <c r="A4713" s="1" t="s">
        <v>798</v>
      </c>
      <c r="B4713" s="1">
        <v>2.0</v>
      </c>
      <c r="C4713" s="1" t="s">
        <v>10896</v>
      </c>
      <c r="D4713" s="1" t="s">
        <v>10897</v>
      </c>
      <c r="E4713" s="1" t="s">
        <v>25</v>
      </c>
      <c r="F4713" s="1" t="s">
        <v>11</v>
      </c>
      <c r="G4713" s="1" t="str">
        <f>IFERROR(__xludf.DUMMYFUNCTION("GOOGLETRANSLATE(D4713,""fr"",""en"")"),"#VALUE!")</f>
        <v>#VALUE!</v>
      </c>
    </row>
    <row r="4714" ht="15.75" customHeight="1">
      <c r="A4714" s="1" t="s">
        <v>2376</v>
      </c>
      <c r="B4714" s="1">
        <v>4.0</v>
      </c>
      <c r="C4714" s="1" t="s">
        <v>10898</v>
      </c>
      <c r="D4714" s="1" t="s">
        <v>10899</v>
      </c>
      <c r="E4714" s="1" t="s">
        <v>125</v>
      </c>
      <c r="F4714" s="1" t="s">
        <v>11</v>
      </c>
      <c r="G4714" s="1" t="str">
        <f>IFERROR(__xludf.DUMMYFUNCTION("GOOGLETRANSLATE(D4714,""fr"",""en"")"),"#VALUE!")</f>
        <v>#VALUE!</v>
      </c>
    </row>
    <row r="4715" ht="15.75" customHeight="1">
      <c r="A4715" s="1" t="s">
        <v>1327</v>
      </c>
      <c r="B4715" s="1">
        <v>5.0</v>
      </c>
      <c r="C4715" s="1" t="s">
        <v>10900</v>
      </c>
      <c r="D4715" s="1" t="s">
        <v>10901</v>
      </c>
      <c r="E4715" s="1" t="s">
        <v>484</v>
      </c>
      <c r="F4715" s="1" t="s">
        <v>30</v>
      </c>
      <c r="G4715" s="1" t="str">
        <f>IFERROR(__xludf.DUMMYFUNCTION("GOOGLETRANSLATE(D4715,""fr"",""en"")"),"#VALUE!")</f>
        <v>#VALUE!</v>
      </c>
    </row>
    <row r="4716" ht="15.75" customHeight="1">
      <c r="A4716" s="1" t="s">
        <v>6388</v>
      </c>
      <c r="B4716" s="1">
        <v>2.0</v>
      </c>
      <c r="C4716" s="1" t="s">
        <v>10902</v>
      </c>
      <c r="D4716" s="1" t="s">
        <v>10903</v>
      </c>
      <c r="E4716" s="1" t="s">
        <v>484</v>
      </c>
      <c r="F4716" s="1" t="s">
        <v>30</v>
      </c>
      <c r="G4716" s="1" t="str">
        <f>IFERROR(__xludf.DUMMYFUNCTION("GOOGLETRANSLATE(D4716,""fr"",""en"")"),"#VALUE!")</f>
        <v>#VALUE!</v>
      </c>
    </row>
    <row r="4717" ht="15.75" customHeight="1">
      <c r="A4717" s="1" t="s">
        <v>2368</v>
      </c>
      <c r="B4717" s="1">
        <v>4.0</v>
      </c>
      <c r="C4717" s="1" t="s">
        <v>10904</v>
      </c>
      <c r="D4717" s="1" t="s">
        <v>10905</v>
      </c>
      <c r="E4717" s="1" t="s">
        <v>484</v>
      </c>
      <c r="F4717" s="1" t="s">
        <v>30</v>
      </c>
      <c r="G4717" s="1" t="str">
        <f>IFERROR(__xludf.DUMMYFUNCTION("GOOGLETRANSLATE(D4717,""fr"",""en"")"),"#VALUE!")</f>
        <v>#VALUE!</v>
      </c>
    </row>
    <row r="4718" ht="15.75" customHeight="1">
      <c r="A4718" s="1" t="s">
        <v>3022</v>
      </c>
      <c r="B4718" s="1">
        <v>5.0</v>
      </c>
      <c r="C4718" s="1" t="s">
        <v>10906</v>
      </c>
      <c r="D4718" s="1" t="s">
        <v>10907</v>
      </c>
      <c r="E4718" s="1" t="s">
        <v>65</v>
      </c>
      <c r="F4718" s="1" t="s">
        <v>66</v>
      </c>
      <c r="G4718" s="1" t="str">
        <f>IFERROR(__xludf.DUMMYFUNCTION("GOOGLETRANSLATE(D4718,""fr"",""en"")"),"#VALUE!")</f>
        <v>#VALUE!</v>
      </c>
    </row>
    <row r="4719" ht="15.75" customHeight="1">
      <c r="A4719" s="1" t="s">
        <v>163</v>
      </c>
      <c r="B4719" s="1">
        <v>4.0</v>
      </c>
      <c r="C4719" s="1" t="s">
        <v>10908</v>
      </c>
      <c r="D4719" s="1" t="s">
        <v>10909</v>
      </c>
      <c r="E4719" s="1" t="s">
        <v>34</v>
      </c>
      <c r="F4719" s="1" t="s">
        <v>30</v>
      </c>
      <c r="G4719" s="1" t="str">
        <f>IFERROR(__xludf.DUMMYFUNCTION("GOOGLETRANSLATE(D4719,""fr"",""en"")"),"#VALUE!")</f>
        <v>#VALUE!</v>
      </c>
    </row>
    <row r="4720" ht="15.75" customHeight="1">
      <c r="A4720" s="1" t="s">
        <v>635</v>
      </c>
      <c r="B4720" s="1">
        <v>5.0</v>
      </c>
      <c r="C4720" s="1" t="s">
        <v>10910</v>
      </c>
      <c r="D4720" s="1" t="s">
        <v>10911</v>
      </c>
      <c r="E4720" s="1" t="s">
        <v>21</v>
      </c>
      <c r="F4720" s="1" t="s">
        <v>11</v>
      </c>
      <c r="G4720" s="1" t="str">
        <f>IFERROR(__xludf.DUMMYFUNCTION("GOOGLETRANSLATE(D4720,""fr"",""en"")"),"#VALUE!")</f>
        <v>#VALUE!</v>
      </c>
    </row>
    <row r="4721" ht="15.75" customHeight="1">
      <c r="A4721" s="1" t="s">
        <v>4455</v>
      </c>
      <c r="B4721" s="1">
        <v>1.0</v>
      </c>
      <c r="C4721" s="1" t="s">
        <v>10912</v>
      </c>
      <c r="D4721" s="1" t="s">
        <v>10913</v>
      </c>
      <c r="E4721" s="1" t="s">
        <v>10</v>
      </c>
      <c r="F4721" s="1" t="s">
        <v>11</v>
      </c>
      <c r="G4721" s="1" t="str">
        <f>IFERROR(__xludf.DUMMYFUNCTION("GOOGLETRANSLATE(D4721,""fr"",""en"")"),"#VALUE!")</f>
        <v>#VALUE!</v>
      </c>
    </row>
    <row r="4722" ht="15.75" customHeight="1">
      <c r="A4722" s="1" t="s">
        <v>367</v>
      </c>
      <c r="B4722" s="1">
        <v>5.0</v>
      </c>
      <c r="C4722" s="1" t="s">
        <v>10914</v>
      </c>
      <c r="D4722" s="1" t="s">
        <v>10915</v>
      </c>
      <c r="E4722" s="1" t="s">
        <v>10</v>
      </c>
      <c r="F4722" s="1" t="s">
        <v>11</v>
      </c>
      <c r="G4722" s="1" t="str">
        <f>IFERROR(__xludf.DUMMYFUNCTION("GOOGLETRANSLATE(D4722,""fr"",""en"")"),"#VALUE!")</f>
        <v>#VALUE!</v>
      </c>
    </row>
    <row r="4723" ht="15.75" customHeight="1">
      <c r="A4723" s="1" t="s">
        <v>7969</v>
      </c>
      <c r="B4723" s="1">
        <v>1.0</v>
      </c>
      <c r="C4723" s="1" t="s">
        <v>10916</v>
      </c>
      <c r="D4723" s="1" t="s">
        <v>10917</v>
      </c>
      <c r="E4723" s="1" t="s">
        <v>827</v>
      </c>
      <c r="F4723" s="1" t="s">
        <v>39</v>
      </c>
      <c r="G4723" s="1" t="str">
        <f>IFERROR(__xludf.DUMMYFUNCTION("GOOGLETRANSLATE(D4723,""fr"",""en"")"),"#VALUE!")</f>
        <v>#VALUE!</v>
      </c>
    </row>
    <row r="4724" ht="15.75" customHeight="1">
      <c r="A4724" s="1" t="s">
        <v>838</v>
      </c>
      <c r="B4724" s="1">
        <v>4.0</v>
      </c>
      <c r="C4724" s="1" t="s">
        <v>10918</v>
      </c>
      <c r="D4724" s="1" t="s">
        <v>10919</v>
      </c>
      <c r="E4724" s="1" t="s">
        <v>614</v>
      </c>
      <c r="F4724" s="1" t="s">
        <v>30</v>
      </c>
      <c r="G4724" s="1" t="str">
        <f>IFERROR(__xludf.DUMMYFUNCTION("GOOGLETRANSLATE(D4724,""fr"",""en"")"),"#VALUE!")</f>
        <v>#VALUE!</v>
      </c>
    </row>
    <row r="4725" ht="15.75" customHeight="1">
      <c r="A4725" s="1" t="s">
        <v>2857</v>
      </c>
      <c r="B4725" s="1">
        <v>3.0</v>
      </c>
      <c r="C4725" s="1" t="s">
        <v>10920</v>
      </c>
      <c r="D4725" s="1" t="s">
        <v>10921</v>
      </c>
      <c r="E4725" s="1" t="s">
        <v>47</v>
      </c>
      <c r="F4725" s="1" t="s">
        <v>118</v>
      </c>
      <c r="G4725" s="1" t="str">
        <f>IFERROR(__xludf.DUMMYFUNCTION("GOOGLETRANSLATE(D4725,""fr"",""en"")"),"#VALUE!")</f>
        <v>#VALUE!</v>
      </c>
    </row>
    <row r="4726" ht="15.75" customHeight="1">
      <c r="A4726" s="1" t="s">
        <v>6256</v>
      </c>
      <c r="B4726" s="1">
        <v>2.0</v>
      </c>
      <c r="C4726" s="1" t="s">
        <v>10922</v>
      </c>
      <c r="D4726" s="1" t="s">
        <v>10923</v>
      </c>
      <c r="E4726" s="1" t="s">
        <v>273</v>
      </c>
      <c r="F4726" s="1" t="s">
        <v>110</v>
      </c>
      <c r="G4726" s="1" t="str">
        <f>IFERROR(__xludf.DUMMYFUNCTION("GOOGLETRANSLATE(D4726,""fr"",""en"")"),"#VALUE!")</f>
        <v>#VALUE!</v>
      </c>
    </row>
    <row r="4727" ht="15.75" customHeight="1">
      <c r="A4727" s="1" t="s">
        <v>126</v>
      </c>
      <c r="B4727" s="1">
        <v>4.0</v>
      </c>
      <c r="C4727" s="1" t="s">
        <v>10924</v>
      </c>
      <c r="D4727" s="1" t="s">
        <v>10925</v>
      </c>
      <c r="E4727" s="1" t="s">
        <v>65</v>
      </c>
      <c r="F4727" s="1" t="s">
        <v>66</v>
      </c>
      <c r="G4727" s="1" t="str">
        <f>IFERROR(__xludf.DUMMYFUNCTION("GOOGLETRANSLATE(D4727,""fr"",""en"")"),"#VALUE!")</f>
        <v>#VALUE!</v>
      </c>
    </row>
    <row r="4728" ht="15.75" customHeight="1">
      <c r="A4728" s="1" t="s">
        <v>1819</v>
      </c>
      <c r="B4728" s="1">
        <v>3.0</v>
      </c>
      <c r="C4728" s="1" t="s">
        <v>10926</v>
      </c>
      <c r="D4728" s="1" t="s">
        <v>10927</v>
      </c>
      <c r="E4728" s="1" t="s">
        <v>296</v>
      </c>
      <c r="F4728" s="1" t="s">
        <v>110</v>
      </c>
      <c r="G4728" s="1" t="str">
        <f>IFERROR(__xludf.DUMMYFUNCTION("GOOGLETRANSLATE(D4728,""fr"",""en"")"),"#VALUE!")</f>
        <v>#VALUE!</v>
      </c>
    </row>
    <row r="4729" ht="15.75" customHeight="1">
      <c r="A4729" s="1" t="s">
        <v>936</v>
      </c>
      <c r="B4729" s="1">
        <v>4.0</v>
      </c>
      <c r="C4729" s="1" t="s">
        <v>10928</v>
      </c>
      <c r="D4729" s="1" t="s">
        <v>10929</v>
      </c>
      <c r="E4729" s="1" t="s">
        <v>10</v>
      </c>
      <c r="F4729" s="1" t="s">
        <v>11</v>
      </c>
      <c r="G4729" s="1" t="str">
        <f>IFERROR(__xludf.DUMMYFUNCTION("GOOGLETRANSLATE(D4729,""fr"",""en"")"),"#VALUE!")</f>
        <v>#VALUE!</v>
      </c>
    </row>
    <row r="4730" ht="15.75" customHeight="1">
      <c r="A4730" s="1" t="s">
        <v>10930</v>
      </c>
      <c r="B4730" s="1">
        <v>1.0</v>
      </c>
      <c r="C4730" s="1" t="s">
        <v>10931</v>
      </c>
      <c r="D4730" s="1" t="s">
        <v>10932</v>
      </c>
      <c r="E4730" s="1" t="s">
        <v>554</v>
      </c>
      <c r="F4730" s="1" t="s">
        <v>30</v>
      </c>
      <c r="G4730" s="1" t="str">
        <f>IFERROR(__xludf.DUMMYFUNCTION("GOOGLETRANSLATE(D4730,""fr"",""en"")"),"#VALUE!")</f>
        <v>#VALUE!</v>
      </c>
    </row>
    <row r="4731" ht="15.75" customHeight="1">
      <c r="A4731" s="1" t="s">
        <v>1180</v>
      </c>
      <c r="B4731" s="1">
        <v>3.0</v>
      </c>
      <c r="C4731" s="1" t="s">
        <v>10933</v>
      </c>
      <c r="D4731" s="1" t="s">
        <v>10934</v>
      </c>
      <c r="E4731" s="1" t="s">
        <v>176</v>
      </c>
      <c r="F4731" s="1" t="s">
        <v>66</v>
      </c>
      <c r="G4731" s="1" t="str">
        <f>IFERROR(__xludf.DUMMYFUNCTION("GOOGLETRANSLATE(D4731,""fr"",""en"")"),"#VALUE!")</f>
        <v>#VALUE!</v>
      </c>
    </row>
    <row r="4732" ht="15.75" customHeight="1">
      <c r="A4732" s="1" t="s">
        <v>236</v>
      </c>
      <c r="B4732" s="1">
        <v>5.0</v>
      </c>
      <c r="C4732" s="1" t="s">
        <v>10935</v>
      </c>
      <c r="D4732" s="1" t="s">
        <v>10936</v>
      </c>
      <c r="E4732" s="1" t="s">
        <v>65</v>
      </c>
      <c r="F4732" s="1" t="s">
        <v>66</v>
      </c>
      <c r="G4732" s="1" t="str">
        <f>IFERROR(__xludf.DUMMYFUNCTION("GOOGLETRANSLATE(D4732,""fr"",""en"")"),"#VALUE!")</f>
        <v>#VALUE!</v>
      </c>
    </row>
    <row r="4733" ht="15.75" customHeight="1">
      <c r="A4733" s="1" t="s">
        <v>10820</v>
      </c>
      <c r="B4733" s="1">
        <v>3.0</v>
      </c>
      <c r="C4733" s="1" t="s">
        <v>10937</v>
      </c>
      <c r="D4733" s="1" t="s">
        <v>10938</v>
      </c>
      <c r="E4733" s="1" t="s">
        <v>273</v>
      </c>
      <c r="F4733" s="1" t="s">
        <v>118</v>
      </c>
      <c r="G4733" s="1" t="str">
        <f>IFERROR(__xludf.DUMMYFUNCTION("GOOGLETRANSLATE(D4733,""fr"",""en"")"),"#VALUE!")</f>
        <v>#VALUE!</v>
      </c>
    </row>
    <row r="4734" ht="15.75" customHeight="1">
      <c r="A4734" s="1" t="s">
        <v>91</v>
      </c>
      <c r="B4734" s="1">
        <v>2.0</v>
      </c>
      <c r="C4734" s="1" t="s">
        <v>10939</v>
      </c>
      <c r="D4734" s="1" t="s">
        <v>10940</v>
      </c>
      <c r="E4734" s="1" t="s">
        <v>10</v>
      </c>
      <c r="F4734" s="1" t="s">
        <v>11</v>
      </c>
      <c r="G4734" s="1" t="str">
        <f>IFERROR(__xludf.DUMMYFUNCTION("GOOGLETRANSLATE(D4734,""fr"",""en"")"),"#VALUE!")</f>
        <v>#VALUE!</v>
      </c>
    </row>
    <row r="4735" ht="15.75" customHeight="1">
      <c r="A4735" s="1" t="s">
        <v>1775</v>
      </c>
      <c r="B4735" s="1">
        <v>4.0</v>
      </c>
      <c r="C4735" s="1" t="s">
        <v>10941</v>
      </c>
      <c r="D4735" s="1" t="s">
        <v>10942</v>
      </c>
      <c r="E4735" s="1" t="s">
        <v>10</v>
      </c>
      <c r="F4735" s="1" t="s">
        <v>11</v>
      </c>
      <c r="G4735" s="1" t="str">
        <f>IFERROR(__xludf.DUMMYFUNCTION("GOOGLETRANSLATE(D4735,""fr"",""en"")"),"#VALUE!")</f>
        <v>#VALUE!</v>
      </c>
    </row>
    <row r="4736" ht="15.75" customHeight="1">
      <c r="A4736" s="1" t="s">
        <v>4322</v>
      </c>
      <c r="B4736" s="1">
        <v>1.0</v>
      </c>
      <c r="C4736" s="1" t="s">
        <v>10943</v>
      </c>
      <c r="D4736" s="1" t="s">
        <v>10944</v>
      </c>
      <c r="E4736" s="1" t="s">
        <v>373</v>
      </c>
      <c r="F4736" s="1" t="s">
        <v>30</v>
      </c>
      <c r="G4736" s="1" t="str">
        <f>IFERROR(__xludf.DUMMYFUNCTION("GOOGLETRANSLATE(D4736,""fr"",""en"")"),"#VALUE!")</f>
        <v>#VALUE!</v>
      </c>
    </row>
    <row r="4737" ht="15.75" customHeight="1">
      <c r="A4737" s="1" t="s">
        <v>3225</v>
      </c>
      <c r="B4737" s="1">
        <v>4.0</v>
      </c>
      <c r="C4737" s="1" t="s">
        <v>10945</v>
      </c>
      <c r="D4737" s="1" t="s">
        <v>10946</v>
      </c>
      <c r="E4737" s="1" t="s">
        <v>21</v>
      </c>
      <c r="F4737" s="1" t="s">
        <v>11</v>
      </c>
      <c r="G4737" s="1" t="str">
        <f>IFERROR(__xludf.DUMMYFUNCTION("GOOGLETRANSLATE(D4737,""fr"",""en"")"),"#VALUE!")</f>
        <v>#VALUE!</v>
      </c>
    </row>
    <row r="4738" ht="15.75" customHeight="1">
      <c r="A4738" s="1" t="s">
        <v>53</v>
      </c>
      <c r="B4738" s="1">
        <v>5.0</v>
      </c>
      <c r="C4738" s="1" t="s">
        <v>10947</v>
      </c>
      <c r="D4738" s="1" t="s">
        <v>10948</v>
      </c>
      <c r="E4738" s="1" t="s">
        <v>21</v>
      </c>
      <c r="F4738" s="1" t="s">
        <v>11</v>
      </c>
      <c r="G4738" s="1" t="str">
        <f>IFERROR(__xludf.DUMMYFUNCTION("GOOGLETRANSLATE(D4738,""fr"",""en"")"),"#VALUE!")</f>
        <v>#VALUE!</v>
      </c>
    </row>
    <row r="4739" ht="15.75" customHeight="1">
      <c r="A4739" s="1" t="s">
        <v>564</v>
      </c>
      <c r="B4739" s="1">
        <v>4.0</v>
      </c>
      <c r="C4739" s="1" t="s">
        <v>10949</v>
      </c>
      <c r="D4739" s="1" t="s">
        <v>10950</v>
      </c>
      <c r="E4739" s="1" t="s">
        <v>10</v>
      </c>
      <c r="F4739" s="1" t="s">
        <v>11</v>
      </c>
      <c r="G4739" s="1" t="str">
        <f>IFERROR(__xludf.DUMMYFUNCTION("GOOGLETRANSLATE(D4739,""fr"",""en"")"),"#VALUE!")</f>
        <v>#VALUE!</v>
      </c>
    </row>
    <row r="4740" ht="15.75" customHeight="1">
      <c r="A4740" s="1" t="s">
        <v>2549</v>
      </c>
      <c r="B4740" s="1">
        <v>1.0</v>
      </c>
      <c r="C4740" s="1" t="s">
        <v>10951</v>
      </c>
      <c r="D4740" s="1" t="s">
        <v>10952</v>
      </c>
      <c r="E4740" s="1" t="s">
        <v>226</v>
      </c>
      <c r="F4740" s="1" t="s">
        <v>110</v>
      </c>
      <c r="G4740" s="1" t="str">
        <f>IFERROR(__xludf.DUMMYFUNCTION("GOOGLETRANSLATE(D4740,""fr"",""en"")"),"#VALUE!")</f>
        <v>#VALUE!</v>
      </c>
    </row>
    <row r="4741" ht="15.75" customHeight="1">
      <c r="A4741" s="1" t="s">
        <v>3653</v>
      </c>
      <c r="B4741" s="1">
        <v>2.0</v>
      </c>
      <c r="C4741" s="1" t="s">
        <v>10953</v>
      </c>
      <c r="D4741" s="1" t="s">
        <v>10954</v>
      </c>
      <c r="E4741" s="1" t="s">
        <v>109</v>
      </c>
      <c r="F4741" s="1" t="s">
        <v>110</v>
      </c>
      <c r="G4741" s="1" t="str">
        <f>IFERROR(__xludf.DUMMYFUNCTION("GOOGLETRANSLATE(D4741,""fr"",""en"")"),"#VALUE!")</f>
        <v>#VALUE!</v>
      </c>
    </row>
    <row r="4742" ht="15.75" customHeight="1">
      <c r="A4742" s="1" t="s">
        <v>430</v>
      </c>
      <c r="B4742" s="1">
        <v>4.0</v>
      </c>
      <c r="C4742" s="1" t="s">
        <v>10955</v>
      </c>
      <c r="D4742" s="1" t="s">
        <v>10956</v>
      </c>
      <c r="E4742" s="1" t="s">
        <v>21</v>
      </c>
      <c r="F4742" s="1" t="s">
        <v>11</v>
      </c>
      <c r="G4742" s="1" t="str">
        <f>IFERROR(__xludf.DUMMYFUNCTION("GOOGLETRANSLATE(D4742,""fr"",""en"")"),"#VALUE!")</f>
        <v>#VALUE!</v>
      </c>
    </row>
    <row r="4743" ht="15.75" customHeight="1">
      <c r="A4743" s="1" t="s">
        <v>4315</v>
      </c>
      <c r="B4743" s="1">
        <v>4.0</v>
      </c>
      <c r="C4743" s="1" t="s">
        <v>10957</v>
      </c>
      <c r="D4743" s="1" t="s">
        <v>10958</v>
      </c>
      <c r="E4743" s="1" t="s">
        <v>448</v>
      </c>
      <c r="F4743" s="1" t="s">
        <v>84</v>
      </c>
      <c r="G4743" s="1" t="str">
        <f>IFERROR(__xludf.DUMMYFUNCTION("GOOGLETRANSLATE(D4743,""fr"",""en"")"),"#VALUE!")</f>
        <v>#VALUE!</v>
      </c>
    </row>
    <row r="4744" ht="15.75" customHeight="1">
      <c r="A4744" s="1" t="s">
        <v>1298</v>
      </c>
      <c r="B4744" s="1">
        <v>2.0</v>
      </c>
      <c r="C4744" s="1" t="s">
        <v>10959</v>
      </c>
      <c r="D4744" s="1" t="s">
        <v>10960</v>
      </c>
      <c r="E4744" s="1" t="s">
        <v>29</v>
      </c>
      <c r="F4744" s="1" t="s">
        <v>30</v>
      </c>
      <c r="G4744" s="1" t="str">
        <f>IFERROR(__xludf.DUMMYFUNCTION("GOOGLETRANSLATE(D4744,""fr"",""en"")"),"#VALUE!")</f>
        <v>#VALUE!</v>
      </c>
    </row>
    <row r="4745" ht="15.75" customHeight="1">
      <c r="A4745" s="1" t="s">
        <v>8015</v>
      </c>
      <c r="B4745" s="1">
        <v>1.0</v>
      </c>
      <c r="C4745" s="1" t="s">
        <v>450</v>
      </c>
      <c r="D4745" s="1" t="s">
        <v>10961</v>
      </c>
      <c r="E4745" s="1" t="s">
        <v>169</v>
      </c>
      <c r="F4745" s="1" t="s">
        <v>110</v>
      </c>
      <c r="G4745" s="1" t="str">
        <f>IFERROR(__xludf.DUMMYFUNCTION("GOOGLETRANSLATE(D4745,""fr"",""en"")"),"#VALUE!")</f>
        <v>#VALUE!</v>
      </c>
    </row>
    <row r="4746" ht="15.75" customHeight="1">
      <c r="A4746" s="1" t="s">
        <v>579</v>
      </c>
      <c r="B4746" s="1">
        <v>3.0</v>
      </c>
      <c r="C4746" s="1" t="s">
        <v>10962</v>
      </c>
      <c r="D4746" s="1" t="s">
        <v>10963</v>
      </c>
      <c r="E4746" s="1" t="s">
        <v>10</v>
      </c>
      <c r="F4746" s="1" t="s">
        <v>11</v>
      </c>
      <c r="G4746" s="1" t="str">
        <f>IFERROR(__xludf.DUMMYFUNCTION("GOOGLETRANSLATE(D4746,""fr"",""en"")"),"#VALUE!")</f>
        <v>#VALUE!</v>
      </c>
    </row>
    <row r="4747" ht="15.75" customHeight="1">
      <c r="A4747" s="1" t="s">
        <v>3398</v>
      </c>
      <c r="B4747" s="1">
        <v>2.0</v>
      </c>
      <c r="C4747" s="1" t="s">
        <v>10964</v>
      </c>
      <c r="D4747" s="1" t="s">
        <v>10965</v>
      </c>
      <c r="E4747" s="1" t="s">
        <v>273</v>
      </c>
      <c r="F4747" s="1" t="s">
        <v>110</v>
      </c>
      <c r="G4747" s="1" t="str">
        <f>IFERROR(__xludf.DUMMYFUNCTION("GOOGLETRANSLATE(D4747,""fr"",""en"")"),"#VALUE!")</f>
        <v>#VALUE!</v>
      </c>
    </row>
    <row r="4748" ht="15.75" customHeight="1">
      <c r="A4748" s="1" t="s">
        <v>8559</v>
      </c>
      <c r="B4748" s="1">
        <v>2.0</v>
      </c>
      <c r="C4748" s="1" t="s">
        <v>10966</v>
      </c>
      <c r="D4748" s="1" t="s">
        <v>10967</v>
      </c>
      <c r="E4748" s="1" t="s">
        <v>176</v>
      </c>
      <c r="F4748" s="1" t="s">
        <v>66</v>
      </c>
      <c r="G4748" s="1" t="str">
        <f>IFERROR(__xludf.DUMMYFUNCTION("GOOGLETRANSLATE(D4748,""fr"",""en"")"),"#VALUE!")</f>
        <v>#VALUE!</v>
      </c>
    </row>
    <row r="4749" ht="15.75" customHeight="1">
      <c r="A4749" s="1" t="s">
        <v>67</v>
      </c>
      <c r="B4749" s="1">
        <v>1.0</v>
      </c>
      <c r="C4749" s="1" t="s">
        <v>10968</v>
      </c>
      <c r="D4749" s="1" t="s">
        <v>10969</v>
      </c>
      <c r="E4749" s="1" t="s">
        <v>10</v>
      </c>
      <c r="F4749" s="1" t="s">
        <v>11</v>
      </c>
      <c r="G4749" s="1" t="str">
        <f>IFERROR(__xludf.DUMMYFUNCTION("GOOGLETRANSLATE(D4749,""fr"",""en"")"),"#VALUE!")</f>
        <v>#VALUE!</v>
      </c>
    </row>
    <row r="4750" ht="15.75" customHeight="1">
      <c r="A4750" s="1" t="s">
        <v>455</v>
      </c>
      <c r="B4750" s="1">
        <v>4.0</v>
      </c>
      <c r="C4750" s="1" t="s">
        <v>10970</v>
      </c>
      <c r="D4750" s="1" t="s">
        <v>10971</v>
      </c>
      <c r="E4750" s="1" t="s">
        <v>484</v>
      </c>
      <c r="F4750" s="1" t="s">
        <v>118</v>
      </c>
      <c r="G4750" s="1" t="str">
        <f>IFERROR(__xludf.DUMMYFUNCTION("GOOGLETRANSLATE(D4750,""fr"",""en"")"),"#VALUE!")</f>
        <v>#VALUE!</v>
      </c>
    </row>
    <row r="4751" ht="15.75" customHeight="1">
      <c r="A4751" s="1" t="s">
        <v>1699</v>
      </c>
      <c r="B4751" s="1">
        <v>2.0</v>
      </c>
      <c r="C4751" s="1" t="s">
        <v>10972</v>
      </c>
      <c r="D4751" s="1" t="s">
        <v>10973</v>
      </c>
      <c r="E4751" s="1" t="s">
        <v>273</v>
      </c>
      <c r="F4751" s="1" t="s">
        <v>110</v>
      </c>
      <c r="G4751" s="1" t="str">
        <f>IFERROR(__xludf.DUMMYFUNCTION("GOOGLETRANSLATE(D4751,""fr"",""en"")"),"#VALUE!")</f>
        <v>#VALUE!</v>
      </c>
    </row>
    <row r="4752" ht="15.75" customHeight="1">
      <c r="A4752" s="1" t="s">
        <v>10974</v>
      </c>
      <c r="B4752" s="1">
        <v>1.0</v>
      </c>
      <c r="C4752" s="1" t="s">
        <v>10975</v>
      </c>
      <c r="D4752" s="1" t="s">
        <v>10976</v>
      </c>
      <c r="E4752" s="1" t="s">
        <v>125</v>
      </c>
      <c r="F4752" s="1" t="s">
        <v>66</v>
      </c>
      <c r="G4752" s="1" t="str">
        <f>IFERROR(__xludf.DUMMYFUNCTION("GOOGLETRANSLATE(D4752,""fr"",""en"")"),"#VALUE!")</f>
        <v>#VALUE!</v>
      </c>
    </row>
    <row r="4753" ht="15.75" customHeight="1">
      <c r="A4753" s="1" t="s">
        <v>10977</v>
      </c>
      <c r="B4753" s="1">
        <v>1.0</v>
      </c>
      <c r="C4753" s="1" t="s">
        <v>10978</v>
      </c>
      <c r="D4753" s="1" t="s">
        <v>10979</v>
      </c>
      <c r="E4753" s="1" t="s">
        <v>10</v>
      </c>
      <c r="F4753" s="1" t="s">
        <v>11</v>
      </c>
      <c r="G4753" s="1" t="str">
        <f>IFERROR(__xludf.DUMMYFUNCTION("GOOGLETRANSLATE(D4753,""fr"",""en"")"),"#VALUE!")</f>
        <v>#VALUE!</v>
      </c>
    </row>
    <row r="4754" ht="15.75" customHeight="1">
      <c r="A4754" s="1" t="s">
        <v>1955</v>
      </c>
      <c r="B4754" s="1">
        <v>5.0</v>
      </c>
      <c r="C4754" s="1" t="s">
        <v>10980</v>
      </c>
      <c r="D4754" s="1" t="s">
        <v>10981</v>
      </c>
      <c r="E4754" s="1" t="s">
        <v>21</v>
      </c>
      <c r="F4754" s="1" t="s">
        <v>11</v>
      </c>
      <c r="G4754" s="1" t="str">
        <f>IFERROR(__xludf.DUMMYFUNCTION("GOOGLETRANSLATE(D4754,""fr"",""en"")"),"I am very pleasantly surprised by the professionalism and the responsiveness of the commercial service, 1st experience for me of the dematerialized insurance service and I find that top.")</f>
        <v>I am very pleasantly surprised by the professionalism and the responsiveness of the commercial service, 1st experience for me of the dematerialized insurance service and I find that top.</v>
      </c>
    </row>
    <row r="4755" ht="15.75" customHeight="1">
      <c r="A4755" s="1" t="s">
        <v>9414</v>
      </c>
      <c r="B4755" s="1">
        <v>1.0</v>
      </c>
      <c r="C4755" s="1" t="s">
        <v>10982</v>
      </c>
      <c r="D4755" s="1" t="s">
        <v>10983</v>
      </c>
      <c r="E4755" s="1" t="s">
        <v>423</v>
      </c>
      <c r="F4755" s="1" t="s">
        <v>30</v>
      </c>
      <c r="G4755" s="1" t="str">
        <f>IFERROR(__xludf.DUMMYFUNCTION("GOOGLETRANSLATE(D4755,""fr"",""en"")"),"#VALUE!")</f>
        <v>#VALUE!</v>
      </c>
    </row>
    <row r="4756" ht="15.75" customHeight="1">
      <c r="A4756" s="1" t="s">
        <v>1635</v>
      </c>
      <c r="B4756" s="1">
        <v>3.0</v>
      </c>
      <c r="C4756" s="1" t="s">
        <v>10984</v>
      </c>
      <c r="D4756" s="1" t="s">
        <v>10985</v>
      </c>
      <c r="E4756" s="1" t="s">
        <v>10</v>
      </c>
      <c r="F4756" s="1" t="s">
        <v>11</v>
      </c>
      <c r="G4756" s="1" t="str">
        <f>IFERROR(__xludf.DUMMYFUNCTION("GOOGLETRANSLATE(D4756,""fr"",""en"")"),"#VALUE!")</f>
        <v>#VALUE!</v>
      </c>
    </row>
    <row r="4757" ht="15.75" customHeight="1">
      <c r="A4757" s="1" t="s">
        <v>738</v>
      </c>
      <c r="B4757" s="1">
        <v>5.0</v>
      </c>
      <c r="C4757" s="1" t="s">
        <v>10986</v>
      </c>
      <c r="D4757" s="1" t="s">
        <v>10987</v>
      </c>
      <c r="E4757" s="1" t="s">
        <v>21</v>
      </c>
      <c r="F4757" s="1" t="s">
        <v>11</v>
      </c>
      <c r="G4757" s="1" t="str">
        <f>IFERROR(__xludf.DUMMYFUNCTION("GOOGLETRANSLATE(D4757,""fr"",""en"")"),"#VALUE!")</f>
        <v>#VALUE!</v>
      </c>
    </row>
    <row r="4758" ht="15.75" customHeight="1">
      <c r="A4758" s="1" t="s">
        <v>3312</v>
      </c>
      <c r="B4758" s="1">
        <v>4.0</v>
      </c>
      <c r="C4758" s="1" t="s">
        <v>10988</v>
      </c>
      <c r="D4758" s="1" t="s">
        <v>10989</v>
      </c>
      <c r="E4758" s="1" t="s">
        <v>10</v>
      </c>
      <c r="F4758" s="1" t="s">
        <v>11</v>
      </c>
      <c r="G4758" s="1" t="str">
        <f>IFERROR(__xludf.DUMMYFUNCTION("GOOGLETRANSLATE(D4758,""fr"",""en"")"),"#VALUE!")</f>
        <v>#VALUE!</v>
      </c>
    </row>
    <row r="4759" ht="15.75" customHeight="1">
      <c r="A4759" s="1" t="s">
        <v>326</v>
      </c>
      <c r="B4759" s="1">
        <v>2.0</v>
      </c>
      <c r="C4759" s="1" t="s">
        <v>10990</v>
      </c>
      <c r="D4759" s="1" t="s">
        <v>10991</v>
      </c>
      <c r="E4759" s="1" t="s">
        <v>10</v>
      </c>
      <c r="F4759" s="1" t="s">
        <v>11</v>
      </c>
      <c r="G4759" s="1" t="str">
        <f>IFERROR(__xludf.DUMMYFUNCTION("GOOGLETRANSLATE(D4759,""fr"",""en"")"),"#VALUE!")</f>
        <v>#VALUE!</v>
      </c>
    </row>
    <row r="4760" ht="15.75" customHeight="1">
      <c r="A4760" s="1" t="s">
        <v>1870</v>
      </c>
      <c r="B4760" s="1">
        <v>5.0</v>
      </c>
      <c r="C4760" s="1" t="s">
        <v>10992</v>
      </c>
      <c r="D4760" s="1" t="s">
        <v>10993</v>
      </c>
      <c r="E4760" s="1" t="s">
        <v>21</v>
      </c>
      <c r="F4760" s="1" t="s">
        <v>11</v>
      </c>
      <c r="G4760" s="1" t="str">
        <f>IFERROR(__xludf.DUMMYFUNCTION("GOOGLETRANSLATE(D4760,""fr"",""en"")"),"#VALUE!")</f>
        <v>#VALUE!</v>
      </c>
    </row>
    <row r="4761" ht="15.75" customHeight="1">
      <c r="A4761" s="1" t="s">
        <v>2325</v>
      </c>
      <c r="B4761" s="1">
        <v>5.0</v>
      </c>
      <c r="C4761" s="1" t="s">
        <v>10994</v>
      </c>
      <c r="D4761" s="1" t="s">
        <v>10995</v>
      </c>
      <c r="E4761" s="1" t="s">
        <v>10</v>
      </c>
      <c r="F4761" s="1" t="s">
        <v>11</v>
      </c>
      <c r="G4761" s="1" t="str">
        <f>IFERROR(__xludf.DUMMYFUNCTION("GOOGLETRANSLATE(D4761,""fr"",""en"")"),"#VALUE!")</f>
        <v>#VALUE!</v>
      </c>
    </row>
    <row r="4762" ht="15.75" customHeight="1">
      <c r="A4762" s="1" t="s">
        <v>5181</v>
      </c>
      <c r="B4762" s="1">
        <v>5.0</v>
      </c>
      <c r="C4762" s="1" t="s">
        <v>10996</v>
      </c>
      <c r="D4762" s="1" t="s">
        <v>10997</v>
      </c>
      <c r="E4762" s="1" t="s">
        <v>484</v>
      </c>
      <c r="F4762" s="1" t="s">
        <v>30</v>
      </c>
      <c r="G4762" s="1" t="str">
        <f>IFERROR(__xludf.DUMMYFUNCTION("GOOGLETRANSLATE(D4762,""fr"",""en"")"),"#VALUE!")</f>
        <v>#VALUE!</v>
      </c>
    </row>
    <row r="4763" ht="15.75" customHeight="1">
      <c r="A4763" s="1" t="s">
        <v>4866</v>
      </c>
      <c r="B4763" s="1">
        <v>1.0</v>
      </c>
      <c r="C4763" s="1" t="s">
        <v>10998</v>
      </c>
      <c r="D4763" s="1" t="s">
        <v>10999</v>
      </c>
      <c r="E4763" s="1" t="s">
        <v>373</v>
      </c>
      <c r="F4763" s="1" t="s">
        <v>118</v>
      </c>
      <c r="G4763" s="1" t="str">
        <f>IFERROR(__xludf.DUMMYFUNCTION("GOOGLETRANSLATE(D4763,""fr"",""en"")"),"#VALUE!")</f>
        <v>#VALUE!</v>
      </c>
    </row>
    <row r="4764" ht="15.75" customHeight="1">
      <c r="A4764" s="1" t="s">
        <v>929</v>
      </c>
      <c r="B4764" s="1">
        <v>5.0</v>
      </c>
      <c r="C4764" s="1" t="s">
        <v>11000</v>
      </c>
      <c r="D4764" s="1" t="s">
        <v>11001</v>
      </c>
      <c r="E4764" s="1" t="s">
        <v>169</v>
      </c>
      <c r="F4764" s="1" t="s">
        <v>11</v>
      </c>
      <c r="G4764" s="1" t="str">
        <f>IFERROR(__xludf.DUMMYFUNCTION("GOOGLETRANSLATE(D4764,""fr"",""en"")"),"#VALUE!")</f>
        <v>#VALUE!</v>
      </c>
    </row>
    <row r="4765" ht="15.75" customHeight="1">
      <c r="A4765" s="1" t="s">
        <v>801</v>
      </c>
      <c r="B4765" s="1">
        <v>1.0</v>
      </c>
      <c r="C4765" s="1" t="s">
        <v>11002</v>
      </c>
      <c r="D4765" s="1" t="s">
        <v>11003</v>
      </c>
      <c r="E4765" s="1" t="s">
        <v>226</v>
      </c>
      <c r="F4765" s="1" t="s">
        <v>11</v>
      </c>
      <c r="G4765" s="1" t="str">
        <f>IFERROR(__xludf.DUMMYFUNCTION("GOOGLETRANSLATE(D4765,""fr"",""en"")"),"#VALUE!")</f>
        <v>#VALUE!</v>
      </c>
    </row>
    <row r="4766" ht="15.75" customHeight="1">
      <c r="A4766" s="1" t="s">
        <v>11004</v>
      </c>
      <c r="B4766" s="1">
        <v>1.0</v>
      </c>
      <c r="C4766" s="1" t="s">
        <v>11005</v>
      </c>
      <c r="D4766" s="1" t="s">
        <v>11006</v>
      </c>
      <c r="E4766" s="1" t="s">
        <v>21</v>
      </c>
      <c r="F4766" s="1" t="s">
        <v>11</v>
      </c>
      <c r="G4766" s="1" t="str">
        <f>IFERROR(__xludf.DUMMYFUNCTION("GOOGLETRANSLATE(D4766,""fr"",""en"")"),"#VALUE!")</f>
        <v>#VALUE!</v>
      </c>
    </row>
    <row r="4767" ht="15.75" customHeight="1">
      <c r="A4767" s="1" t="s">
        <v>1886</v>
      </c>
      <c r="B4767" s="1">
        <v>3.0</v>
      </c>
      <c r="C4767" s="1" t="s">
        <v>11007</v>
      </c>
      <c r="D4767" s="1" t="s">
        <v>11008</v>
      </c>
      <c r="E4767" s="1" t="s">
        <v>614</v>
      </c>
      <c r="F4767" s="1" t="s">
        <v>30</v>
      </c>
      <c r="G4767" s="1" t="str">
        <f>IFERROR(__xludf.DUMMYFUNCTION("GOOGLETRANSLATE(D4767,""fr"",""en"")"),"#VALUE!")</f>
        <v>#VALUE!</v>
      </c>
    </row>
    <row r="4768" ht="15.75" customHeight="1">
      <c r="A4768" s="1" t="s">
        <v>214</v>
      </c>
      <c r="B4768" s="1">
        <v>5.0</v>
      </c>
      <c r="C4768" s="1" t="s">
        <v>11009</v>
      </c>
      <c r="D4768" s="1" t="s">
        <v>11010</v>
      </c>
      <c r="E4768" s="1" t="s">
        <v>10</v>
      </c>
      <c r="F4768" s="1" t="s">
        <v>11</v>
      </c>
      <c r="G4768" s="1" t="str">
        <f>IFERROR(__xludf.DUMMYFUNCTION("GOOGLETRANSLATE(D4768,""fr"",""en"")"),"#VALUE!")</f>
        <v>#VALUE!</v>
      </c>
    </row>
    <row r="4769" ht="15.75" customHeight="1">
      <c r="A4769" s="1" t="s">
        <v>1259</v>
      </c>
      <c r="B4769" s="1">
        <v>2.0</v>
      </c>
      <c r="C4769" s="1" t="s">
        <v>11011</v>
      </c>
      <c r="D4769" s="1" t="s">
        <v>11012</v>
      </c>
      <c r="E4769" s="1" t="s">
        <v>250</v>
      </c>
      <c r="F4769" s="1" t="s">
        <v>30</v>
      </c>
      <c r="G4769" s="1" t="str">
        <f>IFERROR(__xludf.DUMMYFUNCTION("GOOGLETRANSLATE(D4769,""fr"",""en"")"),"#VALUE!")</f>
        <v>#VALUE!</v>
      </c>
    </row>
    <row r="4770" ht="15.75" customHeight="1">
      <c r="A4770" s="1" t="s">
        <v>11013</v>
      </c>
      <c r="B4770" s="1">
        <v>2.0</v>
      </c>
      <c r="C4770" s="1" t="s">
        <v>11014</v>
      </c>
      <c r="D4770" s="1" t="s">
        <v>11015</v>
      </c>
      <c r="E4770" s="1" t="s">
        <v>292</v>
      </c>
      <c r="F4770" s="1" t="s">
        <v>11</v>
      </c>
      <c r="G4770" s="1" t="str">
        <f>IFERROR(__xludf.DUMMYFUNCTION("GOOGLETRANSLATE(D4770,""fr"",""en"")"),"#VALUE!")</f>
        <v>#VALUE!</v>
      </c>
    </row>
    <row r="4771" ht="15.75" customHeight="1">
      <c r="A4771" s="1" t="s">
        <v>2533</v>
      </c>
      <c r="B4771" s="1">
        <v>5.0</v>
      </c>
      <c r="C4771" s="1" t="s">
        <v>11016</v>
      </c>
      <c r="D4771" s="1" t="s">
        <v>11017</v>
      </c>
      <c r="E4771" s="1" t="s">
        <v>21</v>
      </c>
      <c r="F4771" s="1" t="s">
        <v>11</v>
      </c>
      <c r="G4771" s="1" t="str">
        <f>IFERROR(__xludf.DUMMYFUNCTION("GOOGLETRANSLATE(D4771,""fr"",""en"")"),"#VALUE!")</f>
        <v>#VALUE!</v>
      </c>
    </row>
    <row r="4772" ht="15.75" customHeight="1">
      <c r="A4772" s="1" t="s">
        <v>2753</v>
      </c>
      <c r="B4772" s="1">
        <v>4.0</v>
      </c>
      <c r="C4772" s="1" t="s">
        <v>11018</v>
      </c>
      <c r="D4772" s="1" t="s">
        <v>11019</v>
      </c>
      <c r="E4772" s="1" t="s">
        <v>73</v>
      </c>
      <c r="F4772" s="1" t="s">
        <v>30</v>
      </c>
      <c r="G4772" s="1" t="str">
        <f>IFERROR(__xludf.DUMMYFUNCTION("GOOGLETRANSLATE(D4772,""fr"",""en"")"),"#VALUE!")</f>
        <v>#VALUE!</v>
      </c>
    </row>
    <row r="4773" ht="15.75" customHeight="1">
      <c r="A4773" s="1" t="s">
        <v>11020</v>
      </c>
      <c r="B4773" s="1">
        <v>1.0</v>
      </c>
      <c r="C4773" s="1" t="s">
        <v>11021</v>
      </c>
      <c r="D4773" s="1" t="s">
        <v>11022</v>
      </c>
      <c r="E4773" s="1" t="s">
        <v>10</v>
      </c>
      <c r="F4773" s="1" t="s">
        <v>11</v>
      </c>
      <c r="G4773" s="1" t="str">
        <f>IFERROR(__xludf.DUMMYFUNCTION("GOOGLETRANSLATE(D4773,""fr"",""en"")"),"#VALUE!")</f>
        <v>#VALUE!</v>
      </c>
    </row>
    <row r="4774" ht="15.75" customHeight="1">
      <c r="A4774" s="1" t="s">
        <v>1864</v>
      </c>
      <c r="B4774" s="1">
        <v>3.0</v>
      </c>
      <c r="C4774" s="1" t="s">
        <v>11023</v>
      </c>
      <c r="D4774" s="1" t="s">
        <v>11024</v>
      </c>
      <c r="E4774" s="1" t="s">
        <v>280</v>
      </c>
      <c r="F4774" s="1" t="s">
        <v>11</v>
      </c>
      <c r="G4774" s="1" t="str">
        <f>IFERROR(__xludf.DUMMYFUNCTION("GOOGLETRANSLATE(D4774,""fr"",""en"")"),"#VALUE!")</f>
        <v>#VALUE!</v>
      </c>
    </row>
    <row r="4775" ht="15.75" customHeight="1">
      <c r="A4775" s="1" t="s">
        <v>801</v>
      </c>
      <c r="B4775" s="1">
        <v>1.0</v>
      </c>
      <c r="C4775" s="1" t="s">
        <v>11025</v>
      </c>
      <c r="D4775" s="1" t="s">
        <v>11026</v>
      </c>
      <c r="E4775" s="1" t="s">
        <v>10</v>
      </c>
      <c r="F4775" s="1" t="s">
        <v>11</v>
      </c>
      <c r="G4775" s="1" t="str">
        <f>IFERROR(__xludf.DUMMYFUNCTION("GOOGLETRANSLATE(D4775,""fr"",""en"")"),"#VALUE!")</f>
        <v>#VALUE!</v>
      </c>
    </row>
    <row r="4776" ht="15.75" customHeight="1">
      <c r="A4776" s="1" t="s">
        <v>2193</v>
      </c>
      <c r="B4776" s="1">
        <v>1.0</v>
      </c>
      <c r="C4776" s="1" t="s">
        <v>11027</v>
      </c>
      <c r="D4776" s="1" t="s">
        <v>11028</v>
      </c>
      <c r="E4776" s="1" t="s">
        <v>10</v>
      </c>
      <c r="F4776" s="1" t="s">
        <v>11</v>
      </c>
      <c r="G4776" s="1" t="str">
        <f>IFERROR(__xludf.DUMMYFUNCTION("GOOGLETRANSLATE(D4776,""fr"",""en"")"),"#VALUE!")</f>
        <v>#VALUE!</v>
      </c>
    </row>
    <row r="4777" ht="15.75" customHeight="1">
      <c r="A4777" s="1" t="s">
        <v>85</v>
      </c>
      <c r="B4777" s="1">
        <v>5.0</v>
      </c>
      <c r="C4777" s="1" t="s">
        <v>11029</v>
      </c>
      <c r="D4777" s="1" t="s">
        <v>11030</v>
      </c>
      <c r="E4777" s="1" t="s">
        <v>21</v>
      </c>
      <c r="F4777" s="1" t="s">
        <v>11</v>
      </c>
      <c r="G4777" s="1" t="str">
        <f>IFERROR(__xludf.DUMMYFUNCTION("GOOGLETRANSLATE(D4777,""fr"",""en"")"),"#VALUE!")</f>
        <v>#VALUE!</v>
      </c>
    </row>
    <row r="4778" ht="15.75" customHeight="1">
      <c r="A4778" s="1" t="s">
        <v>11031</v>
      </c>
      <c r="B4778" s="1">
        <v>1.0</v>
      </c>
      <c r="C4778" s="1" t="s">
        <v>11032</v>
      </c>
      <c r="D4778" s="1" t="s">
        <v>11033</v>
      </c>
      <c r="E4778" s="1" t="s">
        <v>29</v>
      </c>
      <c r="F4778" s="1" t="s">
        <v>30</v>
      </c>
      <c r="G4778" s="1" t="str">
        <f>IFERROR(__xludf.DUMMYFUNCTION("GOOGLETRANSLATE(D4778,""fr"",""en"")"),"#VALUE!")</f>
        <v>#VALUE!</v>
      </c>
    </row>
    <row r="4779" ht="15.75" customHeight="1">
      <c r="A4779" s="1" t="s">
        <v>2144</v>
      </c>
      <c r="B4779" s="1">
        <v>3.0</v>
      </c>
      <c r="C4779" s="1" t="s">
        <v>11034</v>
      </c>
      <c r="D4779" s="1" t="s">
        <v>11035</v>
      </c>
      <c r="E4779" s="1" t="s">
        <v>484</v>
      </c>
      <c r="F4779" s="1" t="s">
        <v>30</v>
      </c>
      <c r="G4779" s="1" t="str">
        <f>IFERROR(__xludf.DUMMYFUNCTION("GOOGLETRANSLATE(D4779,""fr"",""en"")"),"#VALUE!")</f>
        <v>#VALUE!</v>
      </c>
    </row>
    <row r="4780" ht="15.75" customHeight="1">
      <c r="A4780" s="1" t="s">
        <v>2610</v>
      </c>
      <c r="B4780" s="1">
        <v>4.0</v>
      </c>
      <c r="C4780" s="1" t="s">
        <v>11036</v>
      </c>
      <c r="D4780" s="1" t="s">
        <v>11037</v>
      </c>
      <c r="E4780" s="1" t="s">
        <v>29</v>
      </c>
      <c r="F4780" s="1" t="s">
        <v>30</v>
      </c>
      <c r="G4780" s="1" t="str">
        <f>IFERROR(__xludf.DUMMYFUNCTION("GOOGLETRANSLATE(D4780,""fr"",""en"")"),"#VALUE!")</f>
        <v>#VALUE!</v>
      </c>
    </row>
    <row r="4781" ht="15.75" customHeight="1">
      <c r="A4781" s="1" t="s">
        <v>6215</v>
      </c>
      <c r="B4781" s="1">
        <v>1.0</v>
      </c>
      <c r="C4781" s="1" t="s">
        <v>11038</v>
      </c>
      <c r="D4781" s="1" t="s">
        <v>11039</v>
      </c>
      <c r="E4781" s="1" t="s">
        <v>273</v>
      </c>
      <c r="F4781" s="1" t="s">
        <v>118</v>
      </c>
      <c r="G4781" s="1" t="str">
        <f>IFERROR(__xludf.DUMMYFUNCTION("GOOGLETRANSLATE(D4781,""fr"",""en"")"),"#VALUE!")</f>
        <v>#VALUE!</v>
      </c>
    </row>
    <row r="4782" ht="15.75" customHeight="1">
      <c r="A4782" s="1" t="s">
        <v>8015</v>
      </c>
      <c r="B4782" s="1">
        <v>1.0</v>
      </c>
      <c r="C4782" s="1" t="s">
        <v>11040</v>
      </c>
      <c r="D4782" s="1" t="s">
        <v>11041</v>
      </c>
      <c r="E4782" s="1" t="s">
        <v>273</v>
      </c>
      <c r="F4782" s="1" t="s">
        <v>48</v>
      </c>
      <c r="G4782" s="1" t="str">
        <f>IFERROR(__xludf.DUMMYFUNCTION("GOOGLETRANSLATE(D4782,""fr"",""en"")"),"#VALUE!")</f>
        <v>#VALUE!</v>
      </c>
    </row>
    <row r="4783" ht="15.75" customHeight="1">
      <c r="A4783" s="1" t="s">
        <v>7280</v>
      </c>
      <c r="B4783" s="1">
        <v>3.0</v>
      </c>
      <c r="C4783" s="1" t="s">
        <v>11042</v>
      </c>
      <c r="D4783" s="1" t="s">
        <v>11043</v>
      </c>
      <c r="E4783" s="1" t="s">
        <v>29</v>
      </c>
      <c r="F4783" s="1" t="s">
        <v>30</v>
      </c>
      <c r="G4783" s="1" t="str">
        <f>IFERROR(__xludf.DUMMYFUNCTION("GOOGLETRANSLATE(D4783,""fr"",""en"")"),"#VALUE!")</f>
        <v>#VALUE!</v>
      </c>
    </row>
    <row r="4784" ht="15.75" customHeight="1">
      <c r="A4784" s="1" t="s">
        <v>643</v>
      </c>
      <c r="B4784" s="1">
        <v>3.0</v>
      </c>
      <c r="C4784" s="1" t="s">
        <v>11044</v>
      </c>
      <c r="D4784" s="1" t="s">
        <v>11045</v>
      </c>
      <c r="E4784" s="1" t="s">
        <v>176</v>
      </c>
      <c r="F4784" s="1" t="s">
        <v>66</v>
      </c>
      <c r="G4784" s="1" t="str">
        <f>IFERROR(__xludf.DUMMYFUNCTION("GOOGLETRANSLATE(D4784,""fr"",""en"")"),"#VALUE!")</f>
        <v>#VALUE!</v>
      </c>
    </row>
    <row r="4785" ht="15.75" customHeight="1">
      <c r="A4785" s="1" t="s">
        <v>1629</v>
      </c>
      <c r="B4785" s="1">
        <v>2.0</v>
      </c>
      <c r="C4785" s="1" t="s">
        <v>11046</v>
      </c>
      <c r="D4785" s="1" t="s">
        <v>11047</v>
      </c>
      <c r="E4785" s="1" t="s">
        <v>226</v>
      </c>
      <c r="F4785" s="1" t="s">
        <v>11</v>
      </c>
      <c r="G4785" s="1" t="str">
        <f>IFERROR(__xludf.DUMMYFUNCTION("GOOGLETRANSLATE(D4785,""fr"",""en"")"),"#VALUE!")</f>
        <v>#VALUE!</v>
      </c>
    </row>
    <row r="4786" ht="15.75" customHeight="1">
      <c r="A4786" s="1" t="s">
        <v>11048</v>
      </c>
      <c r="B4786" s="1">
        <v>1.0</v>
      </c>
      <c r="C4786" s="1" t="s">
        <v>11049</v>
      </c>
      <c r="D4786" s="1" t="s">
        <v>11050</v>
      </c>
      <c r="E4786" s="1" t="s">
        <v>125</v>
      </c>
      <c r="F4786" s="1" t="s">
        <v>11</v>
      </c>
      <c r="G4786" s="1" t="str">
        <f>IFERROR(__xludf.DUMMYFUNCTION("GOOGLETRANSLATE(D4786,""fr"",""en"")"),"#VALUE!")</f>
        <v>#VALUE!</v>
      </c>
    </row>
    <row r="4787" ht="15.75" customHeight="1">
      <c r="A4787" s="1" t="s">
        <v>11051</v>
      </c>
      <c r="B4787" s="1">
        <v>1.0</v>
      </c>
      <c r="C4787" s="1" t="s">
        <v>11052</v>
      </c>
      <c r="D4787" s="1" t="s">
        <v>11053</v>
      </c>
      <c r="E4787" s="1" t="s">
        <v>292</v>
      </c>
      <c r="F4787" s="1" t="s">
        <v>11</v>
      </c>
      <c r="G4787" s="1" t="str">
        <f>IFERROR(__xludf.DUMMYFUNCTION("GOOGLETRANSLATE(D4787,""fr"",""en"")"),"#VALUE!")</f>
        <v>#VALUE!</v>
      </c>
    </row>
    <row r="4788" ht="15.75" customHeight="1">
      <c r="A4788" s="1" t="s">
        <v>9959</v>
      </c>
      <c r="B4788" s="1">
        <v>4.0</v>
      </c>
      <c r="C4788" s="1" t="s">
        <v>11054</v>
      </c>
      <c r="D4788" s="1" t="s">
        <v>11055</v>
      </c>
      <c r="E4788" s="1" t="s">
        <v>614</v>
      </c>
      <c r="F4788" s="1" t="s">
        <v>30</v>
      </c>
      <c r="G4788" s="1" t="str">
        <f>IFERROR(__xludf.DUMMYFUNCTION("GOOGLETRANSLATE(D4788,""fr"",""en"")"),"#VALUE!")</f>
        <v>#VALUE!</v>
      </c>
    </row>
    <row r="4789" ht="15.75" customHeight="1">
      <c r="A4789" s="1" t="s">
        <v>4118</v>
      </c>
      <c r="B4789" s="1">
        <v>4.0</v>
      </c>
      <c r="C4789" s="1" t="s">
        <v>11056</v>
      </c>
      <c r="D4789" s="1" t="s">
        <v>11057</v>
      </c>
      <c r="E4789" s="1" t="s">
        <v>1543</v>
      </c>
      <c r="F4789" s="1" t="s">
        <v>118</v>
      </c>
      <c r="G4789" s="1" t="str">
        <f>IFERROR(__xludf.DUMMYFUNCTION("GOOGLETRANSLATE(D4789,""fr"",""en"")"),"#VALUE!")</f>
        <v>#VALUE!</v>
      </c>
    </row>
    <row r="4790" ht="15.75" customHeight="1">
      <c r="A4790" s="1" t="s">
        <v>3528</v>
      </c>
      <c r="B4790" s="1">
        <v>5.0</v>
      </c>
      <c r="C4790" s="1" t="s">
        <v>11058</v>
      </c>
      <c r="D4790" s="1" t="s">
        <v>11059</v>
      </c>
      <c r="E4790" s="1" t="s">
        <v>10</v>
      </c>
      <c r="F4790" s="1" t="s">
        <v>11</v>
      </c>
      <c r="G4790" s="1" t="str">
        <f>IFERROR(__xludf.DUMMYFUNCTION("GOOGLETRANSLATE(D4790,""fr"",""en"")"),"#VALUE!")</f>
        <v>#VALUE!</v>
      </c>
    </row>
    <row r="4791" ht="15.75" customHeight="1">
      <c r="A4791" s="1" t="s">
        <v>1113</v>
      </c>
      <c r="B4791" s="1">
        <v>5.0</v>
      </c>
      <c r="C4791" s="1" t="s">
        <v>11060</v>
      </c>
      <c r="D4791" s="1" t="s">
        <v>11061</v>
      </c>
      <c r="E4791" s="1" t="s">
        <v>21</v>
      </c>
      <c r="F4791" s="1" t="s">
        <v>11</v>
      </c>
      <c r="G4791" s="1" t="str">
        <f>IFERROR(__xludf.DUMMYFUNCTION("GOOGLETRANSLATE(D4791,""fr"",""en"")"),"#VALUE!")</f>
        <v>#VALUE!</v>
      </c>
    </row>
    <row r="4792" ht="15.75" customHeight="1">
      <c r="A4792" s="1" t="s">
        <v>5089</v>
      </c>
      <c r="B4792" s="1">
        <v>5.0</v>
      </c>
      <c r="C4792" s="1" t="s">
        <v>11062</v>
      </c>
      <c r="D4792" s="1" t="s">
        <v>11063</v>
      </c>
      <c r="E4792" s="1" t="s">
        <v>29</v>
      </c>
      <c r="F4792" s="1" t="s">
        <v>30</v>
      </c>
      <c r="G4792" s="1" t="str">
        <f>IFERROR(__xludf.DUMMYFUNCTION("GOOGLETRANSLATE(D4792,""fr"",""en"")"),"#VALUE!")</f>
        <v>#VALUE!</v>
      </c>
    </row>
    <row r="4793" ht="15.75" customHeight="1">
      <c r="A4793" s="1" t="s">
        <v>8866</v>
      </c>
      <c r="B4793" s="1">
        <v>2.0</v>
      </c>
      <c r="C4793" s="1" t="s">
        <v>11064</v>
      </c>
      <c r="D4793" s="1" t="s">
        <v>11065</v>
      </c>
      <c r="E4793" s="1" t="s">
        <v>10</v>
      </c>
      <c r="F4793" s="1" t="s">
        <v>11</v>
      </c>
      <c r="G4793" s="1" t="str">
        <f>IFERROR(__xludf.DUMMYFUNCTION("GOOGLETRANSLATE(D4793,""fr"",""en"")"),"hello I have a claim on my car which and arrived at the ego August all risk and since the passage of the expert more new disaster service imposed to join and still not reimbursement I do not recommend this insurance no communication despite everything ema"&amp;"il and call without return")</f>
        <v>hello I have a claim on my car which and arrived at the ego August all risk and since the passage of the expert more new disaster service imposed to join and still not reimbursement I do not recommend this insurance no communication despite everything email and call without return</v>
      </c>
    </row>
    <row r="4794" ht="15.75" customHeight="1">
      <c r="A4794" s="1" t="s">
        <v>1934</v>
      </c>
      <c r="B4794" s="1">
        <v>5.0</v>
      </c>
      <c r="C4794" s="1" t="s">
        <v>11066</v>
      </c>
      <c r="D4794" s="1" t="s">
        <v>11067</v>
      </c>
      <c r="E4794" s="1" t="s">
        <v>10</v>
      </c>
      <c r="F4794" s="1" t="s">
        <v>11</v>
      </c>
      <c r="G4794" s="1" t="str">
        <f>IFERROR(__xludf.DUMMYFUNCTION("GOOGLETRANSLATE(D4794,""fr"",""en"")"),"#VALUE!")</f>
        <v>#VALUE!</v>
      </c>
    </row>
    <row r="4795" ht="15.75" customHeight="1">
      <c r="A4795" s="1" t="s">
        <v>6582</v>
      </c>
      <c r="B4795" s="1">
        <v>1.0</v>
      </c>
      <c r="C4795" s="1" t="s">
        <v>11068</v>
      </c>
      <c r="D4795" s="1" t="s">
        <v>11069</v>
      </c>
      <c r="E4795" s="1" t="s">
        <v>117</v>
      </c>
      <c r="F4795" s="1" t="s">
        <v>118</v>
      </c>
      <c r="G4795" s="1" t="str">
        <f>IFERROR(__xludf.DUMMYFUNCTION("GOOGLETRANSLATE(D4795,""fr"",""en"")"),"#VALUE!")</f>
        <v>#VALUE!</v>
      </c>
    </row>
    <row r="4796" ht="15.75" customHeight="1">
      <c r="A4796" s="1" t="s">
        <v>231</v>
      </c>
      <c r="B4796" s="1">
        <v>5.0</v>
      </c>
      <c r="C4796" s="1" t="s">
        <v>11070</v>
      </c>
      <c r="D4796" s="1" t="s">
        <v>11071</v>
      </c>
      <c r="E4796" s="1" t="s">
        <v>21</v>
      </c>
      <c r="F4796" s="1" t="s">
        <v>11</v>
      </c>
      <c r="G4796" s="1" t="str">
        <f>IFERROR(__xludf.DUMMYFUNCTION("GOOGLETRANSLATE(D4796,""fr"",""en"")"),"#VALUE!")</f>
        <v>#VALUE!</v>
      </c>
    </row>
    <row r="4797" ht="15.75" customHeight="1">
      <c r="A4797" s="1" t="s">
        <v>144</v>
      </c>
      <c r="B4797" s="1">
        <v>4.0</v>
      </c>
      <c r="C4797" s="1" t="s">
        <v>11072</v>
      </c>
      <c r="D4797" s="1" t="s">
        <v>11073</v>
      </c>
      <c r="E4797" s="1" t="s">
        <v>10</v>
      </c>
      <c r="F4797" s="1" t="s">
        <v>11</v>
      </c>
      <c r="G4797" s="1" t="str">
        <f>IFERROR(__xludf.DUMMYFUNCTION("GOOGLETRANSLATE(D4797,""fr"",""en"")"),"#VALUE!")</f>
        <v>#VALUE!</v>
      </c>
    </row>
    <row r="4798" ht="15.75" customHeight="1">
      <c r="A4798" s="1" t="s">
        <v>621</v>
      </c>
      <c r="B4798" s="1">
        <v>5.0</v>
      </c>
      <c r="C4798" s="1" t="s">
        <v>11074</v>
      </c>
      <c r="D4798" s="1" t="s">
        <v>11075</v>
      </c>
      <c r="E4798" s="1" t="s">
        <v>10</v>
      </c>
      <c r="F4798" s="1" t="s">
        <v>11</v>
      </c>
      <c r="G4798" s="1" t="str">
        <f>IFERROR(__xludf.DUMMYFUNCTION("GOOGLETRANSLATE(D4798,""fr"",""en"")"),"#VALUE!")</f>
        <v>#VALUE!</v>
      </c>
    </row>
    <row r="4799" ht="15.75" customHeight="1">
      <c r="A4799" s="1" t="s">
        <v>615</v>
      </c>
      <c r="B4799" s="1">
        <v>4.0</v>
      </c>
      <c r="C4799" s="1" t="s">
        <v>11076</v>
      </c>
      <c r="D4799" s="1" t="s">
        <v>11077</v>
      </c>
      <c r="E4799" s="1" t="s">
        <v>10</v>
      </c>
      <c r="F4799" s="1" t="s">
        <v>11</v>
      </c>
      <c r="G4799" s="1" t="str">
        <f>IFERROR(__xludf.DUMMYFUNCTION("GOOGLETRANSLATE(D4799,""fr"",""en"")"),"#VALUE!")</f>
        <v>#VALUE!</v>
      </c>
    </row>
    <row r="4800" ht="15.75" customHeight="1">
      <c r="A4800" s="1" t="s">
        <v>2228</v>
      </c>
      <c r="B4800" s="1">
        <v>4.0</v>
      </c>
      <c r="C4800" s="1" t="s">
        <v>11078</v>
      </c>
      <c r="D4800" s="1" t="s">
        <v>11079</v>
      </c>
      <c r="E4800" s="1" t="s">
        <v>575</v>
      </c>
      <c r="F4800" s="1" t="s">
        <v>84</v>
      </c>
      <c r="G4800" s="1" t="str">
        <f>IFERROR(__xludf.DUMMYFUNCTION("GOOGLETRANSLATE(D4800,""fr"",""en"")"),"#VALUE!")</f>
        <v>#VALUE!</v>
      </c>
    </row>
    <row r="4801" ht="15.75" customHeight="1">
      <c r="A4801" s="1" t="s">
        <v>597</v>
      </c>
      <c r="B4801" s="1">
        <v>1.0</v>
      </c>
      <c r="C4801" s="1" t="s">
        <v>11080</v>
      </c>
      <c r="D4801" s="1" t="s">
        <v>11081</v>
      </c>
      <c r="E4801" s="1" t="s">
        <v>25</v>
      </c>
      <c r="F4801" s="1" t="s">
        <v>110</v>
      </c>
      <c r="G4801" s="1" t="str">
        <f>IFERROR(__xludf.DUMMYFUNCTION("GOOGLETRANSLATE(D4801,""fr"",""en"")"),"#VALUE!")</f>
        <v>#VALUE!</v>
      </c>
    </row>
    <row r="4802" ht="15.75" customHeight="1">
      <c r="A4802" s="1" t="s">
        <v>5227</v>
      </c>
      <c r="B4802" s="1">
        <v>3.0</v>
      </c>
      <c r="C4802" s="1" t="s">
        <v>11082</v>
      </c>
      <c r="D4802" s="1" t="s">
        <v>11083</v>
      </c>
      <c r="E4802" s="1" t="s">
        <v>254</v>
      </c>
      <c r="F4802" s="1" t="s">
        <v>66</v>
      </c>
      <c r="G4802" s="1" t="str">
        <f>IFERROR(__xludf.DUMMYFUNCTION("GOOGLETRANSLATE(D4802,""fr"",""en"")"),"#VALUE!")</f>
        <v>#VALUE!</v>
      </c>
    </row>
    <row r="4803" ht="15.75" customHeight="1">
      <c r="A4803" s="1" t="s">
        <v>4162</v>
      </c>
      <c r="B4803" s="1">
        <v>5.0</v>
      </c>
      <c r="C4803" s="1" t="s">
        <v>11084</v>
      </c>
      <c r="D4803" s="1" t="s">
        <v>11085</v>
      </c>
      <c r="E4803" s="1" t="s">
        <v>21</v>
      </c>
      <c r="F4803" s="1" t="s">
        <v>11</v>
      </c>
      <c r="G4803" s="1" t="str">
        <f>IFERROR(__xludf.DUMMYFUNCTION("GOOGLETRANSLATE(D4803,""fr"",""en"")"),"#VALUE!")</f>
        <v>#VALUE!</v>
      </c>
    </row>
    <row r="4804" ht="15.75" customHeight="1">
      <c r="A4804" s="1" t="s">
        <v>2630</v>
      </c>
      <c r="B4804" s="1">
        <v>5.0</v>
      </c>
      <c r="C4804" s="1" t="s">
        <v>11086</v>
      </c>
      <c r="D4804" s="1" t="s">
        <v>11087</v>
      </c>
      <c r="E4804" s="1" t="s">
        <v>34</v>
      </c>
      <c r="F4804" s="1" t="s">
        <v>30</v>
      </c>
      <c r="G4804" s="1" t="str">
        <f>IFERROR(__xludf.DUMMYFUNCTION("GOOGLETRANSLATE(D4804,""fr"",""en"")"),"#VALUE!")</f>
        <v>#VALUE!</v>
      </c>
    </row>
    <row r="4805" ht="15.75" customHeight="1">
      <c r="A4805" s="1" t="s">
        <v>11088</v>
      </c>
      <c r="B4805" s="1">
        <v>1.0</v>
      </c>
      <c r="C4805" s="1" t="s">
        <v>11089</v>
      </c>
      <c r="D4805" s="1" t="s">
        <v>11090</v>
      </c>
      <c r="E4805" s="1" t="s">
        <v>292</v>
      </c>
      <c r="F4805" s="1" t="s">
        <v>11</v>
      </c>
      <c r="G4805" s="1" t="str">
        <f>IFERROR(__xludf.DUMMYFUNCTION("GOOGLETRANSLATE(D4805,""fr"",""en"")"),"#VALUE!")</f>
        <v>#VALUE!</v>
      </c>
    </row>
    <row r="4806" ht="15.75" customHeight="1">
      <c r="A4806" s="1" t="s">
        <v>11091</v>
      </c>
      <c r="B4806" s="1">
        <v>3.0</v>
      </c>
      <c r="C4806" s="1" t="s">
        <v>11092</v>
      </c>
      <c r="D4806" s="1" t="s">
        <v>11093</v>
      </c>
      <c r="E4806" s="1" t="s">
        <v>21</v>
      </c>
      <c r="F4806" s="1" t="s">
        <v>11</v>
      </c>
      <c r="G4806" s="1" t="str">
        <f>IFERROR(__xludf.DUMMYFUNCTION("GOOGLETRANSLATE(D4806,""fr"",""en"")"),"#VALUE!")</f>
        <v>#VALUE!</v>
      </c>
    </row>
    <row r="4807" ht="15.75" customHeight="1">
      <c r="A4807" s="1" t="s">
        <v>961</v>
      </c>
      <c r="B4807" s="1">
        <v>1.0</v>
      </c>
      <c r="C4807" s="1" t="s">
        <v>11094</v>
      </c>
      <c r="D4807" s="1" t="s">
        <v>11095</v>
      </c>
      <c r="E4807" s="1" t="s">
        <v>109</v>
      </c>
      <c r="F4807" s="1" t="s">
        <v>110</v>
      </c>
      <c r="G4807" s="1" t="str">
        <f>IFERROR(__xludf.DUMMYFUNCTION("GOOGLETRANSLATE(D4807,""fr"",""en"")"),"#VALUE!")</f>
        <v>#VALUE!</v>
      </c>
    </row>
    <row r="4808" ht="15.75" customHeight="1">
      <c r="A4808" s="1" t="s">
        <v>8394</v>
      </c>
      <c r="B4808" s="1">
        <v>2.0</v>
      </c>
      <c r="C4808" s="1" t="s">
        <v>11096</v>
      </c>
      <c r="D4808" s="1" t="s">
        <v>11097</v>
      </c>
      <c r="E4808" s="1" t="s">
        <v>292</v>
      </c>
      <c r="F4808" s="1" t="s">
        <v>11</v>
      </c>
      <c r="G4808" s="1" t="str">
        <f>IFERROR(__xludf.DUMMYFUNCTION("GOOGLETRANSLATE(D4808,""fr"",""en"")"),"#VALUE!")</f>
        <v>#VALUE!</v>
      </c>
    </row>
    <row r="4809" ht="15.75" customHeight="1">
      <c r="A4809" s="1" t="s">
        <v>11098</v>
      </c>
      <c r="B4809" s="1">
        <v>1.0</v>
      </c>
      <c r="C4809" s="1" t="s">
        <v>11099</v>
      </c>
      <c r="D4809" s="1" t="s">
        <v>11100</v>
      </c>
      <c r="E4809" s="1" t="s">
        <v>29</v>
      </c>
      <c r="F4809" s="1" t="s">
        <v>30</v>
      </c>
      <c r="G4809" s="1" t="str">
        <f>IFERROR(__xludf.DUMMYFUNCTION("GOOGLETRANSLATE(D4809,""fr"",""en"")"),"#VALUE!")</f>
        <v>#VALUE!</v>
      </c>
    </row>
    <row r="4810" ht="15.75" customHeight="1">
      <c r="A4810" s="1" t="s">
        <v>8327</v>
      </c>
      <c r="B4810" s="1">
        <v>5.0</v>
      </c>
      <c r="C4810" s="1" t="s">
        <v>11101</v>
      </c>
      <c r="D4810" s="1" t="s">
        <v>11102</v>
      </c>
      <c r="E4810" s="1" t="s">
        <v>614</v>
      </c>
      <c r="F4810" s="1" t="s">
        <v>30</v>
      </c>
      <c r="G4810" s="1" t="str">
        <f>IFERROR(__xludf.DUMMYFUNCTION("GOOGLETRANSLATE(D4810,""fr"",""en"")"),"#VALUE!")</f>
        <v>#VALUE!</v>
      </c>
    </row>
    <row r="4811" ht="15.75" customHeight="1">
      <c r="A4811" s="1" t="s">
        <v>4174</v>
      </c>
      <c r="B4811" s="1">
        <v>2.0</v>
      </c>
      <c r="C4811" s="1" t="s">
        <v>11103</v>
      </c>
      <c r="D4811" s="1" t="s">
        <v>11104</v>
      </c>
      <c r="E4811" s="1" t="s">
        <v>125</v>
      </c>
      <c r="F4811" s="1" t="s">
        <v>11</v>
      </c>
      <c r="G4811" s="1" t="str">
        <f>IFERROR(__xludf.DUMMYFUNCTION("GOOGLETRANSLATE(D4811,""fr"",""en"")"),"#VALUE!")</f>
        <v>#VALUE!</v>
      </c>
    </row>
    <row r="4812" ht="15.75" customHeight="1">
      <c r="A4812" s="1" t="s">
        <v>166</v>
      </c>
      <c r="B4812" s="1">
        <v>4.0</v>
      </c>
      <c r="C4812" s="1" t="s">
        <v>11105</v>
      </c>
      <c r="D4812" s="1" t="s">
        <v>11106</v>
      </c>
      <c r="E4812" s="1" t="s">
        <v>21</v>
      </c>
      <c r="F4812" s="1" t="s">
        <v>11</v>
      </c>
      <c r="G4812" s="1" t="str">
        <f>IFERROR(__xludf.DUMMYFUNCTION("GOOGLETRANSLATE(D4812,""fr"",""en"")"),"#VALUE!")</f>
        <v>#VALUE!</v>
      </c>
    </row>
    <row r="4813" ht="15.75" customHeight="1">
      <c r="A4813" s="1" t="s">
        <v>585</v>
      </c>
      <c r="B4813" s="1">
        <v>5.0</v>
      </c>
      <c r="C4813" s="1" t="s">
        <v>11107</v>
      </c>
      <c r="D4813" s="1" t="s">
        <v>11108</v>
      </c>
      <c r="E4813" s="1" t="s">
        <v>10</v>
      </c>
      <c r="F4813" s="1" t="s">
        <v>11</v>
      </c>
      <c r="G4813" s="1" t="str">
        <f>IFERROR(__xludf.DUMMYFUNCTION("GOOGLETRANSLATE(D4813,""fr"",""en"")"),"#VALUE!")</f>
        <v>#VALUE!</v>
      </c>
    </row>
    <row r="4814" ht="15.75" customHeight="1">
      <c r="A4814" s="1" t="s">
        <v>3637</v>
      </c>
      <c r="B4814" s="1">
        <v>1.0</v>
      </c>
      <c r="C4814" s="1" t="s">
        <v>11109</v>
      </c>
      <c r="D4814" s="1" t="s">
        <v>11110</v>
      </c>
      <c r="E4814" s="1" t="s">
        <v>273</v>
      </c>
      <c r="F4814" s="1" t="s">
        <v>66</v>
      </c>
      <c r="G4814" s="1" t="str">
        <f>IFERROR(__xludf.DUMMYFUNCTION("GOOGLETRANSLATE(D4814,""fr"",""en"")"),"#VALUE!")</f>
        <v>#VALUE!</v>
      </c>
    </row>
    <row r="4815" ht="15.75" customHeight="1">
      <c r="A4815" s="1" t="s">
        <v>2097</v>
      </c>
      <c r="B4815" s="1">
        <v>3.0</v>
      </c>
      <c r="C4815" s="1" t="s">
        <v>11111</v>
      </c>
      <c r="D4815" s="1" t="s">
        <v>11112</v>
      </c>
      <c r="E4815" s="1" t="s">
        <v>21</v>
      </c>
      <c r="F4815" s="1" t="s">
        <v>11</v>
      </c>
      <c r="G4815" s="1" t="str">
        <f>IFERROR(__xludf.DUMMYFUNCTION("GOOGLETRANSLATE(D4815,""fr"",""en"")"),"#VALUE!")</f>
        <v>#VALUE!</v>
      </c>
    </row>
    <row r="4816" ht="15.75" customHeight="1">
      <c r="A4816" s="1" t="s">
        <v>11113</v>
      </c>
      <c r="B4816" s="1">
        <v>1.0</v>
      </c>
      <c r="C4816" s="1" t="s">
        <v>11114</v>
      </c>
      <c r="D4816" s="1" t="s">
        <v>11115</v>
      </c>
      <c r="E4816" s="1" t="s">
        <v>554</v>
      </c>
      <c r="F4816" s="1" t="s">
        <v>30</v>
      </c>
      <c r="G4816" s="1" t="str">
        <f>IFERROR(__xludf.DUMMYFUNCTION("GOOGLETRANSLATE(D4816,""fr"",""en"")"),"#VALUE!")</f>
        <v>#VALUE!</v>
      </c>
    </row>
    <row r="4817" ht="15.75" customHeight="1">
      <c r="A4817" s="1" t="s">
        <v>11116</v>
      </c>
      <c r="B4817" s="1">
        <v>2.0</v>
      </c>
      <c r="C4817" s="1" t="s">
        <v>11117</v>
      </c>
      <c r="D4817" s="1" t="s">
        <v>11118</v>
      </c>
      <c r="E4817" s="1" t="s">
        <v>169</v>
      </c>
      <c r="F4817" s="1" t="s">
        <v>110</v>
      </c>
      <c r="G4817" s="1" t="str">
        <f>IFERROR(__xludf.DUMMYFUNCTION("GOOGLETRANSLATE(D4817,""fr"",""en"")"),"#VALUE!")</f>
        <v>#VALUE!</v>
      </c>
    </row>
    <row r="4818" ht="15.75" customHeight="1">
      <c r="A4818" s="1" t="s">
        <v>804</v>
      </c>
      <c r="B4818" s="1">
        <v>3.0</v>
      </c>
      <c r="C4818" s="1" t="s">
        <v>11119</v>
      </c>
      <c r="D4818" s="1" t="s">
        <v>11120</v>
      </c>
      <c r="E4818" s="1" t="s">
        <v>226</v>
      </c>
      <c r="F4818" s="1" t="s">
        <v>110</v>
      </c>
      <c r="G4818" s="1" t="str">
        <f>IFERROR(__xludf.DUMMYFUNCTION("GOOGLETRANSLATE(D4818,""fr"",""en"")"),"#VALUE!")</f>
        <v>#VALUE!</v>
      </c>
    </row>
    <row r="4819" ht="15.75" customHeight="1">
      <c r="A4819" s="1" t="s">
        <v>53</v>
      </c>
      <c r="B4819" s="1">
        <v>3.0</v>
      </c>
      <c r="C4819" s="1" t="s">
        <v>11121</v>
      </c>
      <c r="D4819" s="1" t="s">
        <v>11122</v>
      </c>
      <c r="E4819" s="1" t="s">
        <v>484</v>
      </c>
      <c r="F4819" s="1" t="s">
        <v>30</v>
      </c>
      <c r="G4819" s="1" t="str">
        <f>IFERROR(__xludf.DUMMYFUNCTION("GOOGLETRANSLATE(D4819,""fr"",""en"")"),"#VALUE!")</f>
        <v>#VALUE!</v>
      </c>
    </row>
    <row r="4820" ht="15.75" customHeight="1">
      <c r="A4820" s="1" t="s">
        <v>1439</v>
      </c>
      <c r="B4820" s="1">
        <v>5.0</v>
      </c>
      <c r="C4820" s="1" t="s">
        <v>11123</v>
      </c>
      <c r="D4820" s="1" t="s">
        <v>11124</v>
      </c>
      <c r="E4820" s="1" t="s">
        <v>21</v>
      </c>
      <c r="F4820" s="1" t="s">
        <v>11</v>
      </c>
      <c r="G4820" s="1" t="str">
        <f>IFERROR(__xludf.DUMMYFUNCTION("GOOGLETRANSLATE(D4820,""fr"",""en"")"),"#VALUE!")</f>
        <v>#VALUE!</v>
      </c>
    </row>
    <row r="4821" ht="15.75" customHeight="1">
      <c r="A4821" s="1" t="s">
        <v>692</v>
      </c>
      <c r="B4821" s="1">
        <v>1.0</v>
      </c>
      <c r="C4821" s="1" t="s">
        <v>11125</v>
      </c>
      <c r="D4821" s="1" t="s">
        <v>11126</v>
      </c>
      <c r="E4821" s="1" t="s">
        <v>109</v>
      </c>
      <c r="F4821" s="1" t="s">
        <v>11</v>
      </c>
      <c r="G4821" s="1" t="str">
        <f>IFERROR(__xludf.DUMMYFUNCTION("GOOGLETRANSLATE(D4821,""fr"",""en"")"),"#VALUE!")</f>
        <v>#VALUE!</v>
      </c>
    </row>
    <row r="4822" ht="15.75" customHeight="1">
      <c r="A4822" s="1" t="s">
        <v>673</v>
      </c>
      <c r="B4822" s="1">
        <v>1.0</v>
      </c>
      <c r="C4822" s="1" t="s">
        <v>10685</v>
      </c>
      <c r="D4822" s="1" t="s">
        <v>11127</v>
      </c>
      <c r="E4822" s="1" t="s">
        <v>25</v>
      </c>
      <c r="F4822" s="1" t="s">
        <v>110</v>
      </c>
      <c r="G4822" s="1" t="str">
        <f>IFERROR(__xludf.DUMMYFUNCTION("GOOGLETRANSLATE(D4822,""fr"",""en"")"),"#VALUE!")</f>
        <v>#VALUE!</v>
      </c>
    </row>
    <row r="4823" ht="15.75" customHeight="1">
      <c r="A4823" s="1" t="s">
        <v>741</v>
      </c>
      <c r="B4823" s="1">
        <v>1.0</v>
      </c>
      <c r="C4823" s="1" t="s">
        <v>11128</v>
      </c>
      <c r="D4823" s="1" t="s">
        <v>11129</v>
      </c>
      <c r="E4823" s="1" t="s">
        <v>117</v>
      </c>
      <c r="F4823" s="1" t="s">
        <v>118</v>
      </c>
      <c r="G4823" s="1" t="str">
        <f>IFERROR(__xludf.DUMMYFUNCTION("GOOGLETRANSLATE(D4823,""fr"",""en"")"),"#VALUE!")</f>
        <v>#VALUE!</v>
      </c>
    </row>
    <row r="4824" ht="15.75" customHeight="1">
      <c r="A4824" s="1" t="s">
        <v>1778</v>
      </c>
      <c r="B4824" s="1">
        <v>3.0</v>
      </c>
      <c r="C4824" s="1" t="s">
        <v>11130</v>
      </c>
      <c r="D4824" s="1" t="s">
        <v>11131</v>
      </c>
      <c r="E4824" s="1" t="s">
        <v>65</v>
      </c>
      <c r="F4824" s="1" t="s">
        <v>66</v>
      </c>
      <c r="G4824" s="1" t="str">
        <f>IFERROR(__xludf.DUMMYFUNCTION("GOOGLETRANSLATE(D4824,""fr"",""en"")"),"#VALUE!")</f>
        <v>#VALUE!</v>
      </c>
    </row>
    <row r="4825" ht="15.75" customHeight="1">
      <c r="A4825" s="1" t="s">
        <v>166</v>
      </c>
      <c r="B4825" s="1">
        <v>1.0</v>
      </c>
      <c r="C4825" s="1" t="s">
        <v>11132</v>
      </c>
      <c r="D4825" s="1" t="s">
        <v>11133</v>
      </c>
      <c r="E4825" s="1" t="s">
        <v>109</v>
      </c>
      <c r="F4825" s="1" t="s">
        <v>11</v>
      </c>
      <c r="G4825" s="1" t="str">
        <f>IFERROR(__xludf.DUMMYFUNCTION("GOOGLETRANSLATE(D4825,""fr"",""en"")"),"#VALUE!")</f>
        <v>#VALUE!</v>
      </c>
    </row>
    <row r="4826" ht="15.75" customHeight="1">
      <c r="A4826" s="1" t="s">
        <v>4625</v>
      </c>
      <c r="B4826" s="1">
        <v>5.0</v>
      </c>
      <c r="C4826" s="1" t="s">
        <v>11134</v>
      </c>
      <c r="D4826" s="1" t="s">
        <v>11135</v>
      </c>
      <c r="E4826" s="1" t="s">
        <v>280</v>
      </c>
      <c r="F4826" s="1" t="s">
        <v>11</v>
      </c>
      <c r="G4826" s="1" t="str">
        <f>IFERROR(__xludf.DUMMYFUNCTION("GOOGLETRANSLATE(D4826,""fr"",""en"")"),"#VALUE!")</f>
        <v>#VALUE!</v>
      </c>
    </row>
    <row r="4827" ht="15.75" customHeight="1">
      <c r="A4827" s="1" t="s">
        <v>150</v>
      </c>
      <c r="B4827" s="1">
        <v>5.0</v>
      </c>
      <c r="C4827" s="1" t="s">
        <v>11136</v>
      </c>
      <c r="D4827" s="1" t="s">
        <v>11137</v>
      </c>
      <c r="E4827" s="1" t="s">
        <v>21</v>
      </c>
      <c r="F4827" s="1" t="s">
        <v>11</v>
      </c>
      <c r="G4827" s="1" t="str">
        <f>IFERROR(__xludf.DUMMYFUNCTION("GOOGLETRANSLATE(D4827,""fr"",""en"")"),"#VALUE!")</f>
        <v>#VALUE!</v>
      </c>
    </row>
    <row r="4828" ht="15.75" customHeight="1">
      <c r="A4828" s="1" t="s">
        <v>3111</v>
      </c>
      <c r="B4828" s="1">
        <v>4.0</v>
      </c>
      <c r="C4828" s="1" t="s">
        <v>11138</v>
      </c>
      <c r="D4828" s="1" t="s">
        <v>11139</v>
      </c>
      <c r="E4828" s="1" t="s">
        <v>21</v>
      </c>
      <c r="F4828" s="1" t="s">
        <v>11</v>
      </c>
      <c r="G4828" s="1" t="str">
        <f>IFERROR(__xludf.DUMMYFUNCTION("GOOGLETRANSLATE(D4828,""fr"",""en"")"),"#VALUE!")</f>
        <v>#VALUE!</v>
      </c>
    </row>
    <row r="4829" ht="15.75" customHeight="1">
      <c r="A4829" s="1" t="s">
        <v>11140</v>
      </c>
      <c r="B4829" s="1">
        <v>4.0</v>
      </c>
      <c r="C4829" s="1" t="s">
        <v>11141</v>
      </c>
      <c r="D4829" s="1" t="s">
        <v>11142</v>
      </c>
      <c r="E4829" s="1" t="s">
        <v>280</v>
      </c>
      <c r="F4829" s="1" t="s">
        <v>11</v>
      </c>
      <c r="G4829" s="1" t="str">
        <f>IFERROR(__xludf.DUMMYFUNCTION("GOOGLETRANSLATE(D4829,""fr"",""en"")"),"#VALUE!")</f>
        <v>#VALUE!</v>
      </c>
    </row>
    <row r="4830" ht="15.75" customHeight="1">
      <c r="A4830" s="1" t="s">
        <v>4427</v>
      </c>
      <c r="B4830" s="1">
        <v>1.0</v>
      </c>
      <c r="C4830" s="1" t="s">
        <v>11143</v>
      </c>
      <c r="D4830" s="1" t="s">
        <v>11144</v>
      </c>
      <c r="E4830" s="1" t="s">
        <v>10</v>
      </c>
      <c r="F4830" s="1" t="s">
        <v>11</v>
      </c>
      <c r="G4830" s="1" t="str">
        <f>IFERROR(__xludf.DUMMYFUNCTION("GOOGLETRANSLATE(D4830,""fr"",""en"")"),"#VALUE!")</f>
        <v>#VALUE!</v>
      </c>
    </row>
    <row r="4831" ht="15.75" customHeight="1">
      <c r="A4831" s="1" t="s">
        <v>223</v>
      </c>
      <c r="B4831" s="1">
        <v>1.0</v>
      </c>
      <c r="C4831" s="1" t="s">
        <v>11145</v>
      </c>
      <c r="D4831" s="1" t="s">
        <v>11146</v>
      </c>
      <c r="E4831" s="1" t="s">
        <v>827</v>
      </c>
      <c r="F4831" s="1" t="s">
        <v>39</v>
      </c>
      <c r="G4831" s="1" t="str">
        <f>IFERROR(__xludf.DUMMYFUNCTION("GOOGLETRANSLATE(D4831,""fr"",""en"")"),"#VALUE!")</f>
        <v>#VALUE!</v>
      </c>
    </row>
    <row r="4832" ht="15.75" customHeight="1">
      <c r="A4832" s="1" t="s">
        <v>3285</v>
      </c>
      <c r="B4832" s="1">
        <v>1.0</v>
      </c>
      <c r="C4832" s="1" t="s">
        <v>11147</v>
      </c>
      <c r="D4832" s="1" t="s">
        <v>11148</v>
      </c>
      <c r="E4832" s="1" t="s">
        <v>169</v>
      </c>
      <c r="F4832" s="1" t="s">
        <v>11</v>
      </c>
      <c r="G4832" s="1" t="str">
        <f>IFERROR(__xludf.DUMMYFUNCTION("GOOGLETRANSLATE(D4832,""fr"",""en"")"),"#VALUE!")</f>
        <v>#VALUE!</v>
      </c>
    </row>
    <row r="4833" ht="15.75" customHeight="1">
      <c r="A4833" s="1" t="s">
        <v>11116</v>
      </c>
      <c r="B4833" s="1">
        <v>3.0</v>
      </c>
      <c r="C4833" s="1" t="s">
        <v>11149</v>
      </c>
      <c r="D4833" s="1" t="s">
        <v>11150</v>
      </c>
      <c r="E4833" s="1" t="s">
        <v>614</v>
      </c>
      <c r="F4833" s="1" t="s">
        <v>30</v>
      </c>
      <c r="G4833" s="1" t="str">
        <f>IFERROR(__xludf.DUMMYFUNCTION("GOOGLETRANSLATE(D4833,""fr"",""en"")"),"#VALUE!")</f>
        <v>#VALUE!</v>
      </c>
    </row>
    <row r="4834" ht="15.75" customHeight="1">
      <c r="A4834" s="1" t="s">
        <v>1439</v>
      </c>
      <c r="B4834" s="1">
        <v>3.0</v>
      </c>
      <c r="C4834" s="1" t="s">
        <v>11151</v>
      </c>
      <c r="D4834" s="1" t="s">
        <v>11152</v>
      </c>
      <c r="E4834" s="1" t="s">
        <v>21</v>
      </c>
      <c r="F4834" s="1" t="s">
        <v>11</v>
      </c>
      <c r="G4834" s="1" t="str">
        <f>IFERROR(__xludf.DUMMYFUNCTION("GOOGLETRANSLATE(D4834,""fr"",""en"")"),"#VALUE!")</f>
        <v>#VALUE!</v>
      </c>
    </row>
    <row r="4835" ht="15.75" customHeight="1">
      <c r="A4835" s="1" t="s">
        <v>374</v>
      </c>
      <c r="B4835" s="1">
        <v>5.0</v>
      </c>
      <c r="C4835" s="1" t="s">
        <v>11153</v>
      </c>
      <c r="D4835" s="1" t="s">
        <v>11154</v>
      </c>
      <c r="E4835" s="1" t="s">
        <v>21</v>
      </c>
      <c r="F4835" s="1" t="s">
        <v>11</v>
      </c>
      <c r="G4835" s="1" t="str">
        <f>IFERROR(__xludf.DUMMYFUNCTION("GOOGLETRANSLATE(D4835,""fr"",""en"")"),"#VALUE!")</f>
        <v>#VALUE!</v>
      </c>
    </row>
    <row r="4836" ht="15.75" customHeight="1">
      <c r="A4836" s="1" t="s">
        <v>6443</v>
      </c>
      <c r="B4836" s="1">
        <v>4.0</v>
      </c>
      <c r="C4836" s="1" t="s">
        <v>11155</v>
      </c>
      <c r="D4836" s="1" t="s">
        <v>11156</v>
      </c>
      <c r="E4836" s="1" t="s">
        <v>73</v>
      </c>
      <c r="F4836" s="1" t="s">
        <v>30</v>
      </c>
      <c r="G4836" s="1" t="str">
        <f>IFERROR(__xludf.DUMMYFUNCTION("GOOGLETRANSLATE(D4836,""fr"",""en"")"),"#VALUE!")</f>
        <v>#VALUE!</v>
      </c>
    </row>
    <row r="4837" ht="15.75" customHeight="1">
      <c r="A4837" s="1" t="s">
        <v>643</v>
      </c>
      <c r="B4837" s="1">
        <v>4.0</v>
      </c>
      <c r="C4837" s="1" t="s">
        <v>11157</v>
      </c>
      <c r="D4837" s="1" t="s">
        <v>11158</v>
      </c>
      <c r="E4837" s="1" t="s">
        <v>10</v>
      </c>
      <c r="F4837" s="1" t="s">
        <v>11</v>
      </c>
      <c r="G4837" s="1" t="str">
        <f>IFERROR(__xludf.DUMMYFUNCTION("GOOGLETRANSLATE(D4837,""fr"",""en"")"),"#VALUE!")</f>
        <v>#VALUE!</v>
      </c>
    </row>
    <row r="4838" ht="15.75" customHeight="1">
      <c r="A4838" s="1" t="s">
        <v>1366</v>
      </c>
      <c r="B4838" s="1">
        <v>1.0</v>
      </c>
      <c r="C4838" s="1" t="s">
        <v>11159</v>
      </c>
      <c r="D4838" s="1" t="s">
        <v>11160</v>
      </c>
      <c r="E4838" s="1" t="s">
        <v>5109</v>
      </c>
      <c r="F4838" s="1" t="s">
        <v>66</v>
      </c>
      <c r="G4838" s="1" t="str">
        <f>IFERROR(__xludf.DUMMYFUNCTION("GOOGLETRANSLATE(D4838,""fr"",""en"")"),"#VALUE!")</f>
        <v>#VALUE!</v>
      </c>
    </row>
    <row r="4839" ht="15.75" customHeight="1">
      <c r="A4839" s="1" t="s">
        <v>926</v>
      </c>
      <c r="B4839" s="1">
        <v>2.0</v>
      </c>
      <c r="C4839" s="1" t="s">
        <v>11161</v>
      </c>
      <c r="D4839" s="1" t="s">
        <v>11162</v>
      </c>
      <c r="E4839" s="1" t="s">
        <v>296</v>
      </c>
      <c r="F4839" s="1" t="s">
        <v>11</v>
      </c>
      <c r="G4839" s="1" t="str">
        <f>IFERROR(__xludf.DUMMYFUNCTION("GOOGLETRANSLATE(D4839,""fr"",""en"")"),"#VALUE!")</f>
        <v>#VALUE!</v>
      </c>
    </row>
    <row r="4840" ht="15.75" customHeight="1">
      <c r="A4840" s="1" t="s">
        <v>2325</v>
      </c>
      <c r="B4840" s="1">
        <v>5.0</v>
      </c>
      <c r="C4840" s="1" t="s">
        <v>11163</v>
      </c>
      <c r="D4840" s="1" t="s">
        <v>11164</v>
      </c>
      <c r="E4840" s="1" t="s">
        <v>169</v>
      </c>
      <c r="F4840" s="1" t="s">
        <v>11</v>
      </c>
      <c r="G4840" s="1" t="str">
        <f>IFERROR(__xludf.DUMMYFUNCTION("GOOGLETRANSLATE(D4840,""fr"",""en"")"),"#VALUE!")</f>
        <v>#VALUE!</v>
      </c>
    </row>
    <row r="4841" ht="15.75" customHeight="1">
      <c r="A4841" s="1" t="s">
        <v>3528</v>
      </c>
      <c r="B4841" s="1">
        <v>3.0</v>
      </c>
      <c r="C4841" s="1" t="s">
        <v>11165</v>
      </c>
      <c r="D4841" s="1" t="s">
        <v>11166</v>
      </c>
      <c r="E4841" s="1" t="s">
        <v>10</v>
      </c>
      <c r="F4841" s="1" t="s">
        <v>11</v>
      </c>
      <c r="G4841" s="1" t="str">
        <f>IFERROR(__xludf.DUMMYFUNCTION("GOOGLETRANSLATE(D4841,""fr"",""en"")"),"#VALUE!")</f>
        <v>#VALUE!</v>
      </c>
    </row>
    <row r="4842" ht="15.75" customHeight="1">
      <c r="A4842" s="1" t="s">
        <v>4437</v>
      </c>
      <c r="B4842" s="1">
        <v>5.0</v>
      </c>
      <c r="C4842" s="1" t="s">
        <v>11167</v>
      </c>
      <c r="D4842" s="1" t="s">
        <v>11168</v>
      </c>
      <c r="E4842" s="1" t="s">
        <v>21</v>
      </c>
      <c r="F4842" s="1" t="s">
        <v>11</v>
      </c>
      <c r="G4842" s="1" t="str">
        <f>IFERROR(__xludf.DUMMYFUNCTION("GOOGLETRANSLATE(D4842,""fr"",""en"")"),"#VALUE!")</f>
        <v>#VALUE!</v>
      </c>
    </row>
    <row r="4843" ht="15.75" customHeight="1">
      <c r="A4843" s="1" t="s">
        <v>670</v>
      </c>
      <c r="B4843" s="1">
        <v>4.0</v>
      </c>
      <c r="C4843" s="1" t="s">
        <v>11169</v>
      </c>
      <c r="D4843" s="1" t="s">
        <v>11170</v>
      </c>
      <c r="E4843" s="1" t="s">
        <v>21</v>
      </c>
      <c r="F4843" s="1" t="s">
        <v>11</v>
      </c>
      <c r="G4843" s="1" t="str">
        <f>IFERROR(__xludf.DUMMYFUNCTION("GOOGLETRANSLATE(D4843,""fr"",""en"")"),"#VALUE!")</f>
        <v>#VALUE!</v>
      </c>
    </row>
    <row r="4844" ht="15.75" customHeight="1">
      <c r="A4844" s="1" t="s">
        <v>138</v>
      </c>
      <c r="B4844" s="1">
        <v>4.0</v>
      </c>
      <c r="C4844" s="1" t="s">
        <v>11171</v>
      </c>
      <c r="D4844" s="1" t="s">
        <v>11172</v>
      </c>
      <c r="E4844" s="1" t="s">
        <v>52</v>
      </c>
      <c r="F4844" s="1" t="s">
        <v>11</v>
      </c>
      <c r="G4844" s="1" t="str">
        <f>IFERROR(__xludf.DUMMYFUNCTION("GOOGLETRANSLATE(D4844,""fr"",""en"")"),"#VALUE!")</f>
        <v>#VALUE!</v>
      </c>
    </row>
    <row r="4845" ht="15.75" customHeight="1">
      <c r="A4845" s="1" t="s">
        <v>77</v>
      </c>
      <c r="B4845" s="1">
        <v>1.0</v>
      </c>
      <c r="C4845" s="1" t="s">
        <v>11173</v>
      </c>
      <c r="D4845" s="1" t="s">
        <v>11174</v>
      </c>
      <c r="E4845" s="1" t="s">
        <v>10</v>
      </c>
      <c r="F4845" s="1" t="s">
        <v>11</v>
      </c>
      <c r="G4845" s="1" t="str">
        <f>IFERROR(__xludf.DUMMYFUNCTION("GOOGLETRANSLATE(D4845,""fr"",""en"")"),"#VALUE!")</f>
        <v>#VALUE!</v>
      </c>
    </row>
    <row r="4846" ht="15.75" customHeight="1">
      <c r="A4846" s="1" t="s">
        <v>424</v>
      </c>
      <c r="B4846" s="1">
        <v>4.0</v>
      </c>
      <c r="C4846" s="1" t="s">
        <v>11175</v>
      </c>
      <c r="D4846" s="1" t="s">
        <v>11176</v>
      </c>
      <c r="E4846" s="1" t="s">
        <v>65</v>
      </c>
      <c r="F4846" s="1" t="s">
        <v>66</v>
      </c>
      <c r="G4846" s="1" t="str">
        <f>IFERROR(__xludf.DUMMYFUNCTION("GOOGLETRANSLATE(D4846,""fr"",""en"")"),"#VALUE!")</f>
        <v>#VALUE!</v>
      </c>
    </row>
    <row r="4847" ht="15.75" customHeight="1">
      <c r="A4847" s="1" t="s">
        <v>1324</v>
      </c>
      <c r="B4847" s="1">
        <v>5.0</v>
      </c>
      <c r="C4847" s="1" t="s">
        <v>11177</v>
      </c>
      <c r="D4847" s="1" t="s">
        <v>11178</v>
      </c>
      <c r="E4847" s="1" t="s">
        <v>21</v>
      </c>
      <c r="F4847" s="1" t="s">
        <v>11</v>
      </c>
      <c r="G4847" s="1" t="str">
        <f>IFERROR(__xludf.DUMMYFUNCTION("GOOGLETRANSLATE(D4847,""fr"",""en"")"),"#VALUE!")</f>
        <v>#VALUE!</v>
      </c>
    </row>
    <row r="4848" ht="15.75" customHeight="1">
      <c r="A4848" s="1" t="s">
        <v>6073</v>
      </c>
      <c r="B4848" s="1">
        <v>1.0</v>
      </c>
      <c r="C4848" s="1" t="s">
        <v>11179</v>
      </c>
      <c r="D4848" s="1" t="s">
        <v>11180</v>
      </c>
      <c r="E4848" s="1" t="s">
        <v>554</v>
      </c>
      <c r="F4848" s="1" t="s">
        <v>30</v>
      </c>
      <c r="G4848" s="1" t="str">
        <f>IFERROR(__xludf.DUMMYFUNCTION("GOOGLETRANSLATE(D4848,""fr"",""en"")"),"#VALUE!")</f>
        <v>#VALUE!</v>
      </c>
    </row>
    <row r="4849" ht="15.75" customHeight="1">
      <c r="A4849" s="1" t="s">
        <v>3528</v>
      </c>
      <c r="B4849" s="1">
        <v>4.0</v>
      </c>
      <c r="C4849" s="1" t="s">
        <v>11181</v>
      </c>
      <c r="D4849" s="1" t="s">
        <v>11182</v>
      </c>
      <c r="E4849" s="1" t="s">
        <v>10</v>
      </c>
      <c r="F4849" s="1" t="s">
        <v>11</v>
      </c>
      <c r="G4849" s="1" t="str">
        <f>IFERROR(__xludf.DUMMYFUNCTION("GOOGLETRANSLATE(D4849,""fr"",""en"")"),"#VALUE!")</f>
        <v>#VALUE!</v>
      </c>
    </row>
    <row r="4850" ht="15.75" customHeight="1">
      <c r="A4850" s="1" t="s">
        <v>182</v>
      </c>
      <c r="B4850" s="1">
        <v>2.0</v>
      </c>
      <c r="C4850" s="1" t="s">
        <v>11183</v>
      </c>
      <c r="D4850" s="1" t="s">
        <v>11184</v>
      </c>
      <c r="E4850" s="1" t="s">
        <v>125</v>
      </c>
      <c r="F4850" s="1" t="s">
        <v>11</v>
      </c>
      <c r="G4850" s="1" t="str">
        <f>IFERROR(__xludf.DUMMYFUNCTION("GOOGLETRANSLATE(D4850,""fr"",""en"")"),"#VALUE!")</f>
        <v>#VALUE!</v>
      </c>
    </row>
    <row r="4851" ht="15.75" customHeight="1">
      <c r="A4851" s="1" t="s">
        <v>1135</v>
      </c>
      <c r="B4851" s="1">
        <v>3.0</v>
      </c>
      <c r="C4851" s="1" t="s">
        <v>11185</v>
      </c>
      <c r="D4851" s="1" t="s">
        <v>11186</v>
      </c>
      <c r="E4851" s="1" t="s">
        <v>10</v>
      </c>
      <c r="F4851" s="1" t="s">
        <v>11</v>
      </c>
      <c r="G4851" s="1" t="str">
        <f>IFERROR(__xludf.DUMMYFUNCTION("GOOGLETRANSLATE(D4851,""fr"",""en"")"),"#VALUE!")</f>
        <v>#VALUE!</v>
      </c>
    </row>
    <row r="4852" ht="15.75" customHeight="1">
      <c r="A4852" s="1" t="s">
        <v>2854</v>
      </c>
      <c r="B4852" s="1">
        <v>4.0</v>
      </c>
      <c r="C4852" s="1" t="s">
        <v>11187</v>
      </c>
      <c r="D4852" s="1" t="s">
        <v>11188</v>
      </c>
      <c r="E4852" s="1" t="s">
        <v>21</v>
      </c>
      <c r="F4852" s="1" t="s">
        <v>11</v>
      </c>
      <c r="G4852" s="1" t="str">
        <f>IFERROR(__xludf.DUMMYFUNCTION("GOOGLETRANSLATE(D4852,""fr"",""en"")"),"#VALUE!")</f>
        <v>#VALUE!</v>
      </c>
    </row>
    <row r="4853" ht="15.75" customHeight="1">
      <c r="A4853" s="1" t="s">
        <v>2656</v>
      </c>
      <c r="B4853" s="1">
        <v>2.0</v>
      </c>
      <c r="C4853" s="1" t="s">
        <v>11189</v>
      </c>
      <c r="D4853" s="1" t="s">
        <v>11190</v>
      </c>
      <c r="E4853" s="1" t="s">
        <v>296</v>
      </c>
      <c r="F4853" s="1" t="s">
        <v>110</v>
      </c>
      <c r="G4853" s="1" t="str">
        <f>IFERROR(__xludf.DUMMYFUNCTION("GOOGLETRANSLATE(D4853,""fr"",""en"")"),"#VALUE!")</f>
        <v>#VALUE!</v>
      </c>
    </row>
    <row r="4854" ht="15.75" customHeight="1">
      <c r="A4854" s="1" t="s">
        <v>11191</v>
      </c>
      <c r="B4854" s="1">
        <v>2.0</v>
      </c>
      <c r="C4854" s="1" t="s">
        <v>11192</v>
      </c>
      <c r="D4854" s="1" t="s">
        <v>11193</v>
      </c>
      <c r="E4854" s="1" t="s">
        <v>176</v>
      </c>
      <c r="F4854" s="1" t="s">
        <v>66</v>
      </c>
      <c r="G4854" s="1" t="str">
        <f>IFERROR(__xludf.DUMMYFUNCTION("GOOGLETRANSLATE(D4854,""fr"",""en"")"),"#VALUE!")</f>
        <v>#VALUE!</v>
      </c>
    </row>
    <row r="4855" ht="15.75" customHeight="1">
      <c r="A4855" s="1" t="s">
        <v>1663</v>
      </c>
      <c r="B4855" s="1">
        <v>1.0</v>
      </c>
      <c r="C4855" s="1" t="s">
        <v>11194</v>
      </c>
      <c r="D4855" s="1" t="s">
        <v>11195</v>
      </c>
      <c r="E4855" s="1" t="s">
        <v>73</v>
      </c>
      <c r="F4855" s="1" t="s">
        <v>30</v>
      </c>
      <c r="G4855" s="1" t="str">
        <f>IFERROR(__xludf.DUMMYFUNCTION("GOOGLETRANSLATE(D4855,""fr"",""en"")"),"#VALUE!")</f>
        <v>#VALUE!</v>
      </c>
    </row>
    <row r="4856" ht="15.75" customHeight="1">
      <c r="A4856" s="1" t="s">
        <v>11196</v>
      </c>
      <c r="B4856" s="1">
        <v>1.0</v>
      </c>
      <c r="C4856" s="1" t="s">
        <v>11197</v>
      </c>
      <c r="D4856" s="1" t="s">
        <v>11198</v>
      </c>
      <c r="E4856" s="1" t="s">
        <v>25</v>
      </c>
      <c r="F4856" s="1" t="s">
        <v>110</v>
      </c>
      <c r="G4856" s="1" t="str">
        <f>IFERROR(__xludf.DUMMYFUNCTION("GOOGLETRANSLATE(D4856,""fr"",""en"")"),"#VALUE!")</f>
        <v>#VALUE!</v>
      </c>
    </row>
    <row r="4857" ht="15.75" customHeight="1">
      <c r="A4857" s="1" t="s">
        <v>11199</v>
      </c>
      <c r="B4857" s="1">
        <v>2.0</v>
      </c>
      <c r="C4857" s="1" t="s">
        <v>11200</v>
      </c>
      <c r="D4857" s="1" t="s">
        <v>11201</v>
      </c>
      <c r="E4857" s="1" t="s">
        <v>960</v>
      </c>
      <c r="F4857" s="1" t="s">
        <v>84</v>
      </c>
      <c r="G4857" s="1" t="str">
        <f>IFERROR(__xludf.DUMMYFUNCTION("GOOGLETRANSLATE(D4857,""fr"",""en"")"),"completely absent customer service, to avoid")</f>
        <v>completely absent customer service, to avoid</v>
      </c>
    </row>
    <row r="4858" ht="15.75" customHeight="1">
      <c r="A4858" s="1" t="s">
        <v>4993</v>
      </c>
      <c r="B4858" s="1">
        <v>1.0</v>
      </c>
      <c r="C4858" s="1" t="s">
        <v>11202</v>
      </c>
      <c r="D4858" s="1" t="s">
        <v>11203</v>
      </c>
      <c r="E4858" s="1" t="s">
        <v>273</v>
      </c>
      <c r="F4858" s="1" t="s">
        <v>11</v>
      </c>
      <c r="G4858" s="1" t="str">
        <f>IFERROR(__xludf.DUMMYFUNCTION("GOOGLETRANSLATE(D4858,""fr"",""en"")"),"#VALUE!")</f>
        <v>#VALUE!</v>
      </c>
    </row>
    <row r="4859" ht="15.75" customHeight="1">
      <c r="A4859" s="1" t="s">
        <v>367</v>
      </c>
      <c r="B4859" s="1">
        <v>4.0</v>
      </c>
      <c r="C4859" s="1" t="s">
        <v>11204</v>
      </c>
      <c r="D4859" s="1" t="s">
        <v>11205</v>
      </c>
      <c r="E4859" s="1" t="s">
        <v>10</v>
      </c>
      <c r="F4859" s="1" t="s">
        <v>11</v>
      </c>
      <c r="G4859" s="1" t="str">
        <f>IFERROR(__xludf.DUMMYFUNCTION("GOOGLETRANSLATE(D4859,""fr"",""en"")"),"#VALUE!")</f>
        <v>#VALUE!</v>
      </c>
    </row>
    <row r="4860" ht="15.75" customHeight="1">
      <c r="A4860" s="1" t="s">
        <v>1732</v>
      </c>
      <c r="B4860" s="1">
        <v>1.0</v>
      </c>
      <c r="C4860" s="1" t="s">
        <v>11206</v>
      </c>
      <c r="D4860" s="1" t="s">
        <v>11207</v>
      </c>
      <c r="E4860" s="1" t="s">
        <v>519</v>
      </c>
      <c r="F4860" s="1" t="s">
        <v>118</v>
      </c>
      <c r="G4860" s="1" t="str">
        <f>IFERROR(__xludf.DUMMYFUNCTION("GOOGLETRANSLATE(D4860,""fr"",""en"")"),"#VALUE!")</f>
        <v>#VALUE!</v>
      </c>
    </row>
    <row r="4861" ht="15.75" customHeight="1">
      <c r="A4861" s="1" t="s">
        <v>2656</v>
      </c>
      <c r="B4861" s="1">
        <v>2.0</v>
      </c>
      <c r="C4861" s="1" t="s">
        <v>11208</v>
      </c>
      <c r="D4861" s="1" t="s">
        <v>11209</v>
      </c>
      <c r="E4861" s="1" t="s">
        <v>273</v>
      </c>
      <c r="F4861" s="1" t="s">
        <v>110</v>
      </c>
      <c r="G4861" s="1" t="str">
        <f>IFERROR(__xludf.DUMMYFUNCTION("GOOGLETRANSLATE(D4861,""fr"",""en"")"),"#VALUE!")</f>
        <v>#VALUE!</v>
      </c>
    </row>
    <row r="4862" ht="15.75" customHeight="1">
      <c r="A4862" s="1" t="s">
        <v>8583</v>
      </c>
      <c r="B4862" s="1">
        <v>3.0</v>
      </c>
      <c r="C4862" s="1" t="s">
        <v>11210</v>
      </c>
      <c r="D4862" s="1" t="s">
        <v>11211</v>
      </c>
      <c r="E4862" s="1" t="s">
        <v>10</v>
      </c>
      <c r="F4862" s="1" t="s">
        <v>11</v>
      </c>
      <c r="G4862" s="1" t="str">
        <f>IFERROR(__xludf.DUMMYFUNCTION("GOOGLETRANSLATE(D4862,""fr"",""en"")"),"#VALUE!")</f>
        <v>#VALUE!</v>
      </c>
    </row>
    <row r="4863" ht="15.75" customHeight="1">
      <c r="A4863" s="1" t="s">
        <v>603</v>
      </c>
      <c r="B4863" s="1">
        <v>1.0</v>
      </c>
      <c r="C4863" s="1" t="s">
        <v>11212</v>
      </c>
      <c r="D4863" s="1" t="s">
        <v>11213</v>
      </c>
      <c r="E4863" s="1" t="s">
        <v>10</v>
      </c>
      <c r="F4863" s="1" t="s">
        <v>11</v>
      </c>
      <c r="G4863" s="1" t="str">
        <f>IFERROR(__xludf.DUMMYFUNCTION("GOOGLETRANSLATE(D4863,""fr"",""en"")"),"#VALUE!")</f>
        <v>#VALUE!</v>
      </c>
    </row>
    <row r="4864" ht="15.75" customHeight="1">
      <c r="A4864" s="1" t="s">
        <v>966</v>
      </c>
      <c r="B4864" s="1">
        <v>5.0</v>
      </c>
      <c r="C4864" s="1" t="s">
        <v>11214</v>
      </c>
      <c r="D4864" s="1" t="s">
        <v>11215</v>
      </c>
      <c r="E4864" s="1" t="s">
        <v>10</v>
      </c>
      <c r="F4864" s="1" t="s">
        <v>11</v>
      </c>
      <c r="G4864" s="1" t="str">
        <f>IFERROR(__xludf.DUMMYFUNCTION("GOOGLETRANSLATE(D4864,""fr"",""en"")"),"#VALUE!")</f>
        <v>#VALUE!</v>
      </c>
    </row>
    <row r="4865" ht="15.75" customHeight="1">
      <c r="A4865" s="1" t="s">
        <v>810</v>
      </c>
      <c r="B4865" s="1">
        <v>1.0</v>
      </c>
      <c r="C4865" s="1" t="s">
        <v>11216</v>
      </c>
      <c r="D4865" s="1" t="s">
        <v>11217</v>
      </c>
      <c r="E4865" s="1" t="s">
        <v>273</v>
      </c>
      <c r="F4865" s="1" t="s">
        <v>110</v>
      </c>
      <c r="G4865" s="1" t="str">
        <f>IFERROR(__xludf.DUMMYFUNCTION("GOOGLETRANSLATE(D4865,""fr"",""en"")"),"#VALUE!")</f>
        <v>#VALUE!</v>
      </c>
    </row>
    <row r="4866" ht="15.75" customHeight="1">
      <c r="A4866" s="1" t="s">
        <v>921</v>
      </c>
      <c r="B4866" s="1">
        <v>4.0</v>
      </c>
      <c r="C4866" s="1" t="s">
        <v>11218</v>
      </c>
      <c r="D4866" s="1" t="s">
        <v>11219</v>
      </c>
      <c r="E4866" s="1" t="s">
        <v>21</v>
      </c>
      <c r="F4866" s="1" t="s">
        <v>11</v>
      </c>
      <c r="G4866" s="1" t="str">
        <f>IFERROR(__xludf.DUMMYFUNCTION("GOOGLETRANSLATE(D4866,""fr"",""en"")"),"#VALUE!")</f>
        <v>#VALUE!</v>
      </c>
    </row>
    <row r="4867" ht="15.75" customHeight="1">
      <c r="A4867" s="1" t="s">
        <v>1696</v>
      </c>
      <c r="B4867" s="1">
        <v>1.0</v>
      </c>
      <c r="C4867" s="1" t="s">
        <v>11220</v>
      </c>
      <c r="D4867" s="1" t="s">
        <v>11221</v>
      </c>
      <c r="E4867" s="1" t="s">
        <v>273</v>
      </c>
      <c r="F4867" s="1" t="s">
        <v>11</v>
      </c>
      <c r="G4867" s="1" t="str">
        <f>IFERROR(__xludf.DUMMYFUNCTION("GOOGLETRANSLATE(D4867,""fr"",""en"")"),"#VALUE!")</f>
        <v>#VALUE!</v>
      </c>
    </row>
    <row r="4868" ht="15.75" customHeight="1">
      <c r="A4868" s="1" t="s">
        <v>1366</v>
      </c>
      <c r="B4868" s="1">
        <v>5.0</v>
      </c>
      <c r="C4868" s="1" t="s">
        <v>11222</v>
      </c>
      <c r="D4868" s="1" t="s">
        <v>11223</v>
      </c>
      <c r="E4868" s="1" t="s">
        <v>21</v>
      </c>
      <c r="F4868" s="1" t="s">
        <v>11</v>
      </c>
      <c r="G4868" s="1" t="str">
        <f>IFERROR(__xludf.DUMMYFUNCTION("GOOGLETRANSLATE(D4868,""fr"",""en"")"),"#VALUE!")</f>
        <v>#VALUE!</v>
      </c>
    </row>
    <row r="4869" ht="15.75" customHeight="1">
      <c r="A4869" s="1" t="s">
        <v>899</v>
      </c>
      <c r="B4869" s="1">
        <v>1.0</v>
      </c>
      <c r="C4869" s="1" t="s">
        <v>11224</v>
      </c>
      <c r="D4869" s="1" t="s">
        <v>11225</v>
      </c>
      <c r="E4869" s="1" t="s">
        <v>355</v>
      </c>
      <c r="F4869" s="1" t="s">
        <v>110</v>
      </c>
      <c r="G4869" s="1" t="str">
        <f>IFERROR(__xludf.DUMMYFUNCTION("GOOGLETRANSLATE(D4869,""fr"",""en"")"),"#VALUE!")</f>
        <v>#VALUE!</v>
      </c>
    </row>
    <row r="4870" ht="15.75" customHeight="1">
      <c r="A4870" s="1" t="s">
        <v>701</v>
      </c>
      <c r="B4870" s="1">
        <v>5.0</v>
      </c>
      <c r="C4870" s="1" t="s">
        <v>11226</v>
      </c>
      <c r="D4870" s="1" t="s">
        <v>11227</v>
      </c>
      <c r="E4870" s="1" t="s">
        <v>21</v>
      </c>
      <c r="F4870" s="1" t="s">
        <v>11</v>
      </c>
      <c r="G4870" s="1" t="str">
        <f>IFERROR(__xludf.DUMMYFUNCTION("GOOGLETRANSLATE(D4870,""fr"",""en"")"),"#VALUE!")</f>
        <v>#VALUE!</v>
      </c>
    </row>
    <row r="4871" ht="15.75" customHeight="1">
      <c r="A4871" s="1" t="s">
        <v>564</v>
      </c>
      <c r="B4871" s="1">
        <v>3.0</v>
      </c>
      <c r="C4871" s="1" t="s">
        <v>11228</v>
      </c>
      <c r="D4871" s="1" t="s">
        <v>11229</v>
      </c>
      <c r="E4871" s="1" t="s">
        <v>296</v>
      </c>
      <c r="F4871" s="1" t="s">
        <v>11</v>
      </c>
      <c r="G4871" s="1" t="str">
        <f>IFERROR(__xludf.DUMMYFUNCTION("GOOGLETRANSLATE(D4871,""fr"",""en"")"),"#VALUE!")</f>
        <v>#VALUE!</v>
      </c>
    </row>
    <row r="4872" ht="15.75" customHeight="1">
      <c r="A4872" s="1" t="s">
        <v>4658</v>
      </c>
      <c r="B4872" s="1">
        <v>3.0</v>
      </c>
      <c r="C4872" s="1" t="s">
        <v>11230</v>
      </c>
      <c r="D4872" s="1" t="s">
        <v>11231</v>
      </c>
      <c r="E4872" s="1" t="s">
        <v>21</v>
      </c>
      <c r="F4872" s="1" t="s">
        <v>11</v>
      </c>
      <c r="G4872" s="1" t="str">
        <f>IFERROR(__xludf.DUMMYFUNCTION("GOOGLETRANSLATE(D4872,""fr"",""en"")"),"#VALUE!")</f>
        <v>#VALUE!</v>
      </c>
    </row>
    <row r="4873" ht="15.75" customHeight="1">
      <c r="A4873" s="1" t="s">
        <v>4578</v>
      </c>
      <c r="B4873" s="1">
        <v>3.0</v>
      </c>
      <c r="C4873" s="1" t="s">
        <v>11232</v>
      </c>
      <c r="D4873" s="1" t="s">
        <v>11233</v>
      </c>
      <c r="E4873" s="1" t="s">
        <v>280</v>
      </c>
      <c r="F4873" s="1" t="s">
        <v>11</v>
      </c>
      <c r="G4873" s="1" t="str">
        <f>IFERROR(__xludf.DUMMYFUNCTION("GOOGLETRANSLATE(D4873,""fr"",""en"")"),"#VALUE!")</f>
        <v>#VALUE!</v>
      </c>
    </row>
    <row r="4874" ht="15.75" customHeight="1">
      <c r="A4874" s="1" t="s">
        <v>758</v>
      </c>
      <c r="B4874" s="1">
        <v>1.0</v>
      </c>
      <c r="C4874" s="1" t="s">
        <v>11234</v>
      </c>
      <c r="D4874" s="1" t="s">
        <v>11235</v>
      </c>
      <c r="E4874" s="1" t="s">
        <v>21</v>
      </c>
      <c r="F4874" s="1" t="s">
        <v>11</v>
      </c>
      <c r="G4874" s="1" t="str">
        <f>IFERROR(__xludf.DUMMYFUNCTION("GOOGLETRANSLATE(D4874,""fr"",""en"")"),"#VALUE!")</f>
        <v>#VALUE!</v>
      </c>
    </row>
    <row r="4875" ht="15.75" customHeight="1">
      <c r="A4875" s="1" t="s">
        <v>9954</v>
      </c>
      <c r="B4875" s="1">
        <v>2.0</v>
      </c>
      <c r="C4875" s="1" t="s">
        <v>9955</v>
      </c>
      <c r="D4875" s="1" t="s">
        <v>11236</v>
      </c>
      <c r="E4875" s="1" t="s">
        <v>169</v>
      </c>
      <c r="F4875" s="1" t="s">
        <v>11</v>
      </c>
      <c r="G4875" s="1" t="str">
        <f>IFERROR(__xludf.DUMMYFUNCTION("GOOGLETRANSLATE(D4875,""fr"",""en"")"),"#VALUE!")</f>
        <v>#VALUE!</v>
      </c>
    </row>
    <row r="4876" ht="15.75" customHeight="1">
      <c r="A4876" s="1" t="s">
        <v>5323</v>
      </c>
      <c r="B4876" s="1">
        <v>2.0</v>
      </c>
      <c r="C4876" s="1" t="s">
        <v>11237</v>
      </c>
      <c r="D4876" s="1" t="s">
        <v>11238</v>
      </c>
      <c r="E4876" s="1" t="s">
        <v>554</v>
      </c>
      <c r="F4876" s="1" t="s">
        <v>30</v>
      </c>
      <c r="G4876" s="1" t="str">
        <f>IFERROR(__xludf.DUMMYFUNCTION("GOOGLETRANSLATE(D4876,""fr"",""en"")"),"#VALUE!")</f>
        <v>#VALUE!</v>
      </c>
    </row>
    <row r="4877" ht="15.75" customHeight="1">
      <c r="A4877" s="1" t="s">
        <v>7</v>
      </c>
      <c r="B4877" s="1">
        <v>2.0</v>
      </c>
      <c r="C4877" s="1" t="s">
        <v>11239</v>
      </c>
      <c r="D4877" s="1" t="s">
        <v>11240</v>
      </c>
      <c r="E4877" s="1" t="s">
        <v>10</v>
      </c>
      <c r="F4877" s="1" t="s">
        <v>11</v>
      </c>
      <c r="G4877" s="1" t="str">
        <f>IFERROR(__xludf.DUMMYFUNCTION("GOOGLETRANSLATE(D4877,""fr"",""en"")"),"#VALUE!")</f>
        <v>#VALUE!</v>
      </c>
    </row>
    <row r="4878" ht="15.75" customHeight="1">
      <c r="A4878" s="1" t="s">
        <v>10166</v>
      </c>
      <c r="B4878" s="1">
        <v>5.0</v>
      </c>
      <c r="C4878" s="1" t="s">
        <v>11241</v>
      </c>
      <c r="D4878" s="1" t="s">
        <v>11242</v>
      </c>
      <c r="E4878" s="1" t="s">
        <v>614</v>
      </c>
      <c r="F4878" s="1" t="s">
        <v>30</v>
      </c>
      <c r="G4878" s="1" t="str">
        <f>IFERROR(__xludf.DUMMYFUNCTION("GOOGLETRANSLATE(D4878,""fr"",""en"")"),"Caroline was pleasant and very effective. She answered all my questions with great kindness. I am very containing and I am extremely satisfied with the service provided. We discussed everything and it was very useful to answer all my questions, including "&amp;"the verification of all my reimbursements for the month of September and October.")</f>
        <v>Caroline was pleasant and very effective. She answered all my questions with great kindness. I am very containing and I am extremely satisfied with the service provided. We discussed everything and it was very useful to answer all my questions, including the verification of all my reimbursements for the month of September and October.</v>
      </c>
    </row>
    <row r="4879" ht="15.75" customHeight="1">
      <c r="A4879" s="1" t="s">
        <v>2637</v>
      </c>
      <c r="B4879" s="1">
        <v>5.0</v>
      </c>
      <c r="C4879" s="1" t="s">
        <v>11243</v>
      </c>
      <c r="D4879" s="1" t="s">
        <v>11244</v>
      </c>
      <c r="E4879" s="1" t="s">
        <v>34</v>
      </c>
      <c r="F4879" s="1" t="s">
        <v>30</v>
      </c>
      <c r="G4879" s="1" t="str">
        <f>IFERROR(__xludf.DUMMYFUNCTION("GOOGLETRANSLATE(D4879,""fr"",""en"")"),"#VALUE!")</f>
        <v>#VALUE!</v>
      </c>
    </row>
    <row r="4880" ht="15.75" customHeight="1">
      <c r="A4880" s="1" t="s">
        <v>214</v>
      </c>
      <c r="B4880" s="1">
        <v>4.0</v>
      </c>
      <c r="C4880" s="1" t="s">
        <v>11245</v>
      </c>
      <c r="D4880" s="1" t="s">
        <v>11246</v>
      </c>
      <c r="E4880" s="1" t="s">
        <v>21</v>
      </c>
      <c r="F4880" s="1" t="s">
        <v>11</v>
      </c>
      <c r="G4880" s="1" t="str">
        <f>IFERROR(__xludf.DUMMYFUNCTION("GOOGLETRANSLATE(D4880,""fr"",""en"")"),"#VALUE!")</f>
        <v>#VALUE!</v>
      </c>
    </row>
    <row r="4881" ht="15.75" customHeight="1">
      <c r="A4881" s="1" t="s">
        <v>1940</v>
      </c>
      <c r="B4881" s="1">
        <v>5.0</v>
      </c>
      <c r="C4881" s="1" t="s">
        <v>11247</v>
      </c>
      <c r="D4881" s="1" t="s">
        <v>11248</v>
      </c>
      <c r="E4881" s="1" t="s">
        <v>10</v>
      </c>
      <c r="F4881" s="1" t="s">
        <v>11</v>
      </c>
      <c r="G4881" s="1" t="str">
        <f>IFERROR(__xludf.DUMMYFUNCTION("GOOGLETRANSLATE(D4881,""fr"",""en"")"),"#VALUE!")</f>
        <v>#VALUE!</v>
      </c>
    </row>
    <row r="4882" ht="15.75" customHeight="1">
      <c r="A4882" s="1" t="s">
        <v>2288</v>
      </c>
      <c r="B4882" s="1">
        <v>1.0</v>
      </c>
      <c r="C4882" s="1" t="s">
        <v>11249</v>
      </c>
      <c r="D4882" s="1" t="s">
        <v>11250</v>
      </c>
      <c r="E4882" s="1" t="s">
        <v>109</v>
      </c>
      <c r="F4882" s="1" t="s">
        <v>11</v>
      </c>
      <c r="G4882" s="1" t="str">
        <f>IFERROR(__xludf.DUMMYFUNCTION("GOOGLETRANSLATE(D4882,""fr"",""en"")"),"#VALUE!")</f>
        <v>#VALUE!</v>
      </c>
    </row>
    <row r="4883" ht="15.75" customHeight="1">
      <c r="A4883" s="1" t="s">
        <v>1741</v>
      </c>
      <c r="B4883" s="1">
        <v>5.0</v>
      </c>
      <c r="C4883" s="1" t="s">
        <v>11251</v>
      </c>
      <c r="D4883" s="1" t="s">
        <v>11252</v>
      </c>
      <c r="E4883" s="1" t="s">
        <v>21</v>
      </c>
      <c r="F4883" s="1" t="s">
        <v>11</v>
      </c>
      <c r="G4883" s="1" t="str">
        <f>IFERROR(__xludf.DUMMYFUNCTION("GOOGLETRANSLATE(D4883,""fr"",""en"")"),"#VALUE!")</f>
        <v>#VALUE!</v>
      </c>
    </row>
    <row r="4884" ht="15.75" customHeight="1">
      <c r="A4884" s="1" t="s">
        <v>947</v>
      </c>
      <c r="B4884" s="1">
        <v>1.0</v>
      </c>
      <c r="C4884" s="1" t="s">
        <v>11253</v>
      </c>
      <c r="D4884" s="1" t="s">
        <v>11254</v>
      </c>
      <c r="E4884" s="1" t="s">
        <v>125</v>
      </c>
      <c r="F4884" s="1" t="s">
        <v>11</v>
      </c>
      <c r="G4884" s="1" t="str">
        <f>IFERROR(__xludf.DUMMYFUNCTION("GOOGLETRANSLATE(D4884,""fr"",""en"")"),"#VALUE!")</f>
        <v>#VALUE!</v>
      </c>
    </row>
    <row r="4885" ht="15.75" customHeight="1">
      <c r="A4885" s="1" t="s">
        <v>4007</v>
      </c>
      <c r="B4885" s="1">
        <v>1.0</v>
      </c>
      <c r="C4885" s="1" t="s">
        <v>11255</v>
      </c>
      <c r="D4885" s="1" t="s">
        <v>11256</v>
      </c>
      <c r="E4885" s="1" t="s">
        <v>10</v>
      </c>
      <c r="F4885" s="1" t="s">
        <v>11</v>
      </c>
      <c r="G4885" s="1" t="str">
        <f>IFERROR(__xludf.DUMMYFUNCTION("GOOGLETRANSLATE(D4885,""fr"",""en"")"),"#VALUE!")</f>
        <v>#VALUE!</v>
      </c>
    </row>
    <row r="4886" ht="15.75" customHeight="1">
      <c r="A4886" s="1" t="s">
        <v>11257</v>
      </c>
      <c r="B4886" s="1">
        <v>1.0</v>
      </c>
      <c r="C4886" s="1" t="s">
        <v>11258</v>
      </c>
      <c r="D4886" s="1" t="s">
        <v>11259</v>
      </c>
      <c r="E4886" s="1" t="s">
        <v>355</v>
      </c>
      <c r="F4886" s="1" t="s">
        <v>110</v>
      </c>
      <c r="G4886" s="1" t="str">
        <f>IFERROR(__xludf.DUMMYFUNCTION("GOOGLETRANSLATE(D4886,""fr"",""en"")"),"#VALUE!")</f>
        <v>#VALUE!</v>
      </c>
    </row>
    <row r="4887" ht="15.75" customHeight="1">
      <c r="A4887" s="1" t="s">
        <v>8334</v>
      </c>
      <c r="B4887" s="1">
        <v>1.0</v>
      </c>
      <c r="C4887" s="1" t="s">
        <v>11260</v>
      </c>
      <c r="D4887" s="1" t="s">
        <v>11261</v>
      </c>
      <c r="E4887" s="1" t="s">
        <v>273</v>
      </c>
      <c r="F4887" s="1" t="s">
        <v>110</v>
      </c>
      <c r="G4887" s="1" t="str">
        <f>IFERROR(__xludf.DUMMYFUNCTION("GOOGLETRANSLATE(D4887,""fr"",""en"")"),"#VALUE!")</f>
        <v>#VALUE!</v>
      </c>
    </row>
    <row r="4888" ht="15.75" customHeight="1">
      <c r="A4888" s="1" t="s">
        <v>8334</v>
      </c>
      <c r="B4888" s="1">
        <v>2.0</v>
      </c>
      <c r="C4888" s="1" t="s">
        <v>11262</v>
      </c>
      <c r="D4888" s="1" t="s">
        <v>11263</v>
      </c>
      <c r="E4888" s="1" t="s">
        <v>34</v>
      </c>
      <c r="F4888" s="1" t="s">
        <v>30</v>
      </c>
      <c r="G4888" s="1" t="str">
        <f>IFERROR(__xludf.DUMMYFUNCTION("GOOGLETRANSLATE(D4888,""fr"",""en"")"),"#VALUE!")</f>
        <v>#VALUE!</v>
      </c>
    </row>
    <row r="4889" ht="15.75" customHeight="1">
      <c r="A4889" s="1" t="s">
        <v>239</v>
      </c>
      <c r="B4889" s="1">
        <v>3.0</v>
      </c>
      <c r="C4889" s="1" t="s">
        <v>11264</v>
      </c>
      <c r="D4889" s="1" t="s">
        <v>11265</v>
      </c>
      <c r="E4889" s="1" t="s">
        <v>21</v>
      </c>
      <c r="F4889" s="1" t="s">
        <v>11</v>
      </c>
      <c r="G4889" s="1" t="str">
        <f>IFERROR(__xludf.DUMMYFUNCTION("GOOGLETRANSLATE(D4889,""fr"",""en"")"),"#VALUE!")</f>
        <v>#VALUE!</v>
      </c>
    </row>
    <row r="4890" ht="15.75" customHeight="1">
      <c r="A4890" s="1" t="s">
        <v>1767</v>
      </c>
      <c r="B4890" s="1">
        <v>2.0</v>
      </c>
      <c r="C4890" s="1" t="s">
        <v>11266</v>
      </c>
      <c r="D4890" s="1" t="s">
        <v>11267</v>
      </c>
      <c r="E4890" s="1" t="s">
        <v>448</v>
      </c>
      <c r="F4890" s="1" t="s">
        <v>84</v>
      </c>
      <c r="G4890" s="1" t="str">
        <f>IFERROR(__xludf.DUMMYFUNCTION("GOOGLETRANSLATE(D4890,""fr"",""en"")"),"#VALUE!")</f>
        <v>#VALUE!</v>
      </c>
    </row>
    <row r="4891" ht="15.75" customHeight="1">
      <c r="A4891" s="1" t="s">
        <v>3312</v>
      </c>
      <c r="B4891" s="1">
        <v>5.0</v>
      </c>
      <c r="C4891" s="1" t="s">
        <v>11268</v>
      </c>
      <c r="D4891" s="1" t="s">
        <v>11269</v>
      </c>
      <c r="E4891" s="1" t="s">
        <v>10</v>
      </c>
      <c r="F4891" s="1" t="s">
        <v>11</v>
      </c>
      <c r="G4891" s="1" t="str">
        <f>IFERROR(__xludf.DUMMYFUNCTION("GOOGLETRANSLATE(D4891,""fr"",""en"")"),"#VALUE!")</f>
        <v>#VALUE!</v>
      </c>
    </row>
    <row r="4892" ht="15.75" customHeight="1">
      <c r="A4892" s="1" t="s">
        <v>74</v>
      </c>
      <c r="B4892" s="1">
        <v>2.0</v>
      </c>
      <c r="C4892" s="1" t="s">
        <v>11270</v>
      </c>
      <c r="D4892" s="1" t="s">
        <v>11271</v>
      </c>
      <c r="E4892" s="1" t="s">
        <v>103</v>
      </c>
      <c r="F4892" s="1" t="s">
        <v>48</v>
      </c>
      <c r="G4892" s="1" t="str">
        <f>IFERROR(__xludf.DUMMYFUNCTION("GOOGLETRANSLATE(D4892,""fr"",""en"")"),"#VALUE!")</f>
        <v>#VALUE!</v>
      </c>
    </row>
    <row r="4893" ht="15.75" customHeight="1">
      <c r="A4893" s="1" t="s">
        <v>166</v>
      </c>
      <c r="B4893" s="1">
        <v>4.0</v>
      </c>
      <c r="C4893" s="1" t="s">
        <v>11272</v>
      </c>
      <c r="D4893" s="1" t="s">
        <v>11273</v>
      </c>
      <c r="E4893" s="1" t="s">
        <v>10</v>
      </c>
      <c r="F4893" s="1" t="s">
        <v>11</v>
      </c>
      <c r="G4893" s="1" t="str">
        <f>IFERROR(__xludf.DUMMYFUNCTION("GOOGLETRANSLATE(D4893,""fr"",""en"")"),"#VALUE!")</f>
        <v>#VALUE!</v>
      </c>
    </row>
    <row r="4894" ht="15.75" customHeight="1">
      <c r="A4894" s="1" t="s">
        <v>5208</v>
      </c>
      <c r="B4894" s="1">
        <v>2.0</v>
      </c>
      <c r="C4894" s="1" t="s">
        <v>11274</v>
      </c>
      <c r="D4894" s="1" t="s">
        <v>11275</v>
      </c>
      <c r="E4894" s="1" t="s">
        <v>296</v>
      </c>
      <c r="F4894" s="1" t="s">
        <v>11</v>
      </c>
      <c r="G4894" s="1" t="str">
        <f>IFERROR(__xludf.DUMMYFUNCTION("GOOGLETRANSLATE(D4894,""fr"",""en"")"),"#VALUE!")</f>
        <v>#VALUE!</v>
      </c>
    </row>
    <row r="4895" ht="15.75" customHeight="1">
      <c r="A4895" s="1" t="s">
        <v>4560</v>
      </c>
      <c r="B4895" s="1">
        <v>1.0</v>
      </c>
      <c r="C4895" s="1" t="s">
        <v>11276</v>
      </c>
      <c r="D4895" s="1" t="s">
        <v>11277</v>
      </c>
      <c r="E4895" s="1" t="s">
        <v>10</v>
      </c>
      <c r="F4895" s="1" t="s">
        <v>110</v>
      </c>
      <c r="G4895" s="1" t="str">
        <f>IFERROR(__xludf.DUMMYFUNCTION("GOOGLETRANSLATE(D4895,""fr"",""en"")"),"#VALUE!")</f>
        <v>#VALUE!</v>
      </c>
    </row>
    <row r="4896" ht="15.75" customHeight="1">
      <c r="A4896" s="1" t="s">
        <v>1344</v>
      </c>
      <c r="B4896" s="1">
        <v>4.0</v>
      </c>
      <c r="C4896" s="1" t="s">
        <v>11278</v>
      </c>
      <c r="D4896" s="1" t="s">
        <v>11279</v>
      </c>
      <c r="E4896" s="1" t="s">
        <v>10</v>
      </c>
      <c r="F4896" s="1" t="s">
        <v>11</v>
      </c>
      <c r="G4896" s="1" t="str">
        <f>IFERROR(__xludf.DUMMYFUNCTION("GOOGLETRANSLATE(D4896,""fr"",""en"")"),"#VALUE!")</f>
        <v>#VALUE!</v>
      </c>
    </row>
    <row r="4897" ht="15.75" customHeight="1">
      <c r="A4897" s="1" t="s">
        <v>9720</v>
      </c>
      <c r="B4897" s="1">
        <v>3.0</v>
      </c>
      <c r="C4897" s="1" t="s">
        <v>11280</v>
      </c>
      <c r="D4897" s="1" t="s">
        <v>11281</v>
      </c>
      <c r="E4897" s="1" t="s">
        <v>614</v>
      </c>
      <c r="F4897" s="1" t="s">
        <v>30</v>
      </c>
      <c r="G4897" s="1" t="str">
        <f>IFERROR(__xludf.DUMMYFUNCTION("GOOGLETRANSLATE(D4897,""fr"",""en"")"),"#VALUE!")</f>
        <v>#VALUE!</v>
      </c>
    </row>
    <row r="4898" ht="15.75" customHeight="1">
      <c r="A4898" s="1" t="s">
        <v>3041</v>
      </c>
      <c r="B4898" s="1">
        <v>2.0</v>
      </c>
      <c r="C4898" s="1" t="s">
        <v>11282</v>
      </c>
      <c r="D4898" s="1" t="s">
        <v>11283</v>
      </c>
      <c r="E4898" s="1" t="s">
        <v>10</v>
      </c>
      <c r="F4898" s="1" t="s">
        <v>11</v>
      </c>
      <c r="G4898" s="1" t="str">
        <f>IFERROR(__xludf.DUMMYFUNCTION("GOOGLETRANSLATE(D4898,""fr"",""en"")"),"#VALUE!")</f>
        <v>#VALUE!</v>
      </c>
    </row>
    <row r="4899" ht="15.75" customHeight="1">
      <c r="A4899" s="1" t="s">
        <v>40</v>
      </c>
      <c r="B4899" s="1">
        <v>1.0</v>
      </c>
      <c r="C4899" s="1" t="s">
        <v>11284</v>
      </c>
      <c r="D4899" s="1" t="s">
        <v>11285</v>
      </c>
      <c r="E4899" s="1" t="s">
        <v>109</v>
      </c>
      <c r="F4899" s="1" t="s">
        <v>110</v>
      </c>
      <c r="G4899" s="1" t="str">
        <f>IFERROR(__xludf.DUMMYFUNCTION("GOOGLETRANSLATE(D4899,""fr"",""en"")"),"#VALUE!")</f>
        <v>#VALUE!</v>
      </c>
    </row>
    <row r="4900" ht="15.75" customHeight="1">
      <c r="A4900" s="1" t="s">
        <v>411</v>
      </c>
      <c r="B4900" s="1">
        <v>5.0</v>
      </c>
      <c r="C4900" s="1" t="s">
        <v>11286</v>
      </c>
      <c r="D4900" s="1" t="s">
        <v>11287</v>
      </c>
      <c r="E4900" s="1" t="s">
        <v>21</v>
      </c>
      <c r="F4900" s="1" t="s">
        <v>11</v>
      </c>
      <c r="G4900" s="1" t="str">
        <f>IFERROR(__xludf.DUMMYFUNCTION("GOOGLETRANSLATE(D4900,""fr"",""en"")"),"#VALUE!")</f>
        <v>#VALUE!</v>
      </c>
    </row>
    <row r="4901" ht="15.75" customHeight="1">
      <c r="A4901" s="1" t="s">
        <v>284</v>
      </c>
      <c r="B4901" s="1">
        <v>4.0</v>
      </c>
      <c r="C4901" s="1" t="s">
        <v>11288</v>
      </c>
      <c r="D4901" s="1" t="s">
        <v>11289</v>
      </c>
      <c r="E4901" s="1" t="s">
        <v>10</v>
      </c>
      <c r="F4901" s="1" t="s">
        <v>11</v>
      </c>
      <c r="G4901" s="1" t="str">
        <f>IFERROR(__xludf.DUMMYFUNCTION("GOOGLETRANSLATE(D4901,""fr"",""en"")"),"#VALUE!")</f>
        <v>#VALUE!</v>
      </c>
    </row>
    <row r="4902" ht="15.75" customHeight="1">
      <c r="A4902" s="1" t="s">
        <v>3132</v>
      </c>
      <c r="B4902" s="1">
        <v>4.0</v>
      </c>
      <c r="C4902" s="1" t="s">
        <v>11290</v>
      </c>
      <c r="D4902" s="1" t="s">
        <v>11291</v>
      </c>
      <c r="E4902" s="1" t="s">
        <v>10</v>
      </c>
      <c r="F4902" s="1" t="s">
        <v>11</v>
      </c>
      <c r="G4902" s="1" t="str">
        <f>IFERROR(__xludf.DUMMYFUNCTION("GOOGLETRANSLATE(D4902,""fr"",""en"")"),"#VALUE!")</f>
        <v>#VALUE!</v>
      </c>
    </row>
    <row r="4903" ht="15.75" customHeight="1">
      <c r="A4903" s="1" t="s">
        <v>3158</v>
      </c>
      <c r="B4903" s="1">
        <v>2.0</v>
      </c>
      <c r="C4903" s="1" t="s">
        <v>11292</v>
      </c>
      <c r="D4903" s="1" t="s">
        <v>11293</v>
      </c>
      <c r="E4903" s="1" t="s">
        <v>373</v>
      </c>
      <c r="F4903" s="1" t="s">
        <v>30</v>
      </c>
      <c r="G4903" s="1" t="str">
        <f>IFERROR(__xludf.DUMMYFUNCTION("GOOGLETRANSLATE(D4903,""fr"",""en"")"),"#VALUE!")</f>
        <v>#VALUE!</v>
      </c>
    </row>
    <row r="4904" ht="15.75" customHeight="1">
      <c r="A4904" s="1" t="s">
        <v>11294</v>
      </c>
      <c r="B4904" s="1">
        <v>2.0</v>
      </c>
      <c r="C4904" s="1" t="s">
        <v>11295</v>
      </c>
      <c r="D4904" s="1" t="s">
        <v>11296</v>
      </c>
      <c r="E4904" s="1" t="s">
        <v>2053</v>
      </c>
      <c r="F4904" s="1" t="s">
        <v>84</v>
      </c>
      <c r="G4904" s="1" t="str">
        <f>IFERROR(__xludf.DUMMYFUNCTION("GOOGLETRANSLATE(D4904,""fr"",""en"")"),"#VALUE!")</f>
        <v>#VALUE!</v>
      </c>
    </row>
    <row r="4905" ht="15.75" customHeight="1">
      <c r="A4905" s="1" t="s">
        <v>53</v>
      </c>
      <c r="B4905" s="1">
        <v>1.0</v>
      </c>
      <c r="C4905" s="1" t="s">
        <v>11297</v>
      </c>
      <c r="D4905" s="1" t="s">
        <v>11298</v>
      </c>
      <c r="E4905" s="1" t="s">
        <v>10</v>
      </c>
      <c r="F4905" s="1" t="s">
        <v>11</v>
      </c>
      <c r="G4905" s="1" t="str">
        <f>IFERROR(__xludf.DUMMYFUNCTION("GOOGLETRANSLATE(D4905,""fr"",""en"")"),"#VALUE!")</f>
        <v>#VALUE!</v>
      </c>
    </row>
    <row r="4906" ht="15.75" customHeight="1">
      <c r="A4906" s="1" t="s">
        <v>2006</v>
      </c>
      <c r="B4906" s="1">
        <v>1.0</v>
      </c>
      <c r="C4906" s="1" t="s">
        <v>11299</v>
      </c>
      <c r="D4906" s="1" t="s">
        <v>11300</v>
      </c>
      <c r="E4906" s="1" t="s">
        <v>21</v>
      </c>
      <c r="F4906" s="1" t="s">
        <v>11</v>
      </c>
      <c r="G4906" s="1" t="str">
        <f>IFERROR(__xludf.DUMMYFUNCTION("GOOGLETRANSLATE(D4906,""fr"",""en"")"),"#VALUE!")</f>
        <v>#VALUE!</v>
      </c>
    </row>
    <row r="4907" ht="15.75" customHeight="1">
      <c r="A4907" s="1" t="s">
        <v>3886</v>
      </c>
      <c r="B4907" s="1">
        <v>1.0</v>
      </c>
      <c r="C4907" s="1" t="s">
        <v>11301</v>
      </c>
      <c r="D4907" s="1" t="s">
        <v>11302</v>
      </c>
      <c r="E4907" s="1" t="s">
        <v>296</v>
      </c>
      <c r="F4907" s="1" t="s">
        <v>110</v>
      </c>
      <c r="G4907" s="1" t="str">
        <f>IFERROR(__xludf.DUMMYFUNCTION("GOOGLETRANSLATE(D4907,""fr"",""en"")"),"#VALUE!")</f>
        <v>#VALUE!</v>
      </c>
    </row>
    <row r="4908" ht="15.75" customHeight="1">
      <c r="A4908" s="1" t="s">
        <v>11303</v>
      </c>
      <c r="B4908" s="1">
        <v>3.0</v>
      </c>
      <c r="C4908" s="1" t="s">
        <v>11304</v>
      </c>
      <c r="D4908" s="1" t="s">
        <v>11305</v>
      </c>
      <c r="E4908" s="1" t="s">
        <v>34</v>
      </c>
      <c r="F4908" s="1" t="s">
        <v>84</v>
      </c>
      <c r="G4908" s="1" t="str">
        <f>IFERROR(__xludf.DUMMYFUNCTION("GOOGLETRANSLATE(D4908,""fr"",""en"")"),"#VALUE!")</f>
        <v>#VALUE!</v>
      </c>
    </row>
    <row r="4909" ht="15.75" customHeight="1">
      <c r="A4909" s="1" t="s">
        <v>624</v>
      </c>
      <c r="B4909" s="1">
        <v>4.0</v>
      </c>
      <c r="C4909" s="1" t="s">
        <v>11306</v>
      </c>
      <c r="D4909" s="1" t="s">
        <v>11307</v>
      </c>
      <c r="E4909" s="1" t="s">
        <v>21</v>
      </c>
      <c r="F4909" s="1" t="s">
        <v>11</v>
      </c>
      <c r="G4909" s="1" t="str">
        <f>IFERROR(__xludf.DUMMYFUNCTION("GOOGLETRANSLATE(D4909,""fr"",""en"")"),"#VALUE!")</f>
        <v>#VALUE!</v>
      </c>
    </row>
    <row r="4910" ht="15.75" customHeight="1">
      <c r="A4910" s="1" t="s">
        <v>3528</v>
      </c>
      <c r="B4910" s="1">
        <v>4.0</v>
      </c>
      <c r="C4910" s="1" t="s">
        <v>11308</v>
      </c>
      <c r="D4910" s="1" t="s">
        <v>11309</v>
      </c>
      <c r="E4910" s="1" t="s">
        <v>10</v>
      </c>
      <c r="F4910" s="1" t="s">
        <v>11</v>
      </c>
      <c r="G4910" s="1" t="str">
        <f>IFERROR(__xludf.DUMMYFUNCTION("GOOGLETRANSLATE(D4910,""fr"",""en"")"),"#VALUE!")</f>
        <v>#VALUE!</v>
      </c>
    </row>
    <row r="4911" ht="15.75" customHeight="1">
      <c r="A4911" s="1" t="s">
        <v>187</v>
      </c>
      <c r="B4911" s="1">
        <v>5.0</v>
      </c>
      <c r="C4911" s="1" t="s">
        <v>11310</v>
      </c>
      <c r="D4911" s="1" t="s">
        <v>11311</v>
      </c>
      <c r="E4911" s="1" t="s">
        <v>169</v>
      </c>
      <c r="F4911" s="1" t="s">
        <v>11</v>
      </c>
      <c r="G4911" s="1" t="str">
        <f>IFERROR(__xludf.DUMMYFUNCTION("GOOGLETRANSLATE(D4911,""fr"",""en"")"),"#VALUE!")</f>
        <v>#VALUE!</v>
      </c>
    </row>
    <row r="4912" ht="15.75" customHeight="1">
      <c r="A4912" s="1" t="s">
        <v>284</v>
      </c>
      <c r="B4912" s="1">
        <v>1.0</v>
      </c>
      <c r="C4912" s="1" t="s">
        <v>11312</v>
      </c>
      <c r="D4912" s="1" t="s">
        <v>11313</v>
      </c>
      <c r="E4912" s="1" t="s">
        <v>196</v>
      </c>
      <c r="F4912" s="1" t="s">
        <v>118</v>
      </c>
      <c r="G4912" s="1" t="str">
        <f>IFERROR(__xludf.DUMMYFUNCTION("GOOGLETRANSLATE(D4912,""fr"",""en"")"),"#VALUE!")</f>
        <v>#VALUE!</v>
      </c>
    </row>
    <row r="4913" ht="15.75" customHeight="1">
      <c r="A4913" s="1" t="s">
        <v>2848</v>
      </c>
      <c r="B4913" s="1">
        <v>2.0</v>
      </c>
      <c r="C4913" s="1" t="s">
        <v>11314</v>
      </c>
      <c r="D4913" s="1" t="s">
        <v>11315</v>
      </c>
      <c r="E4913" s="1" t="s">
        <v>25</v>
      </c>
      <c r="F4913" s="1" t="s">
        <v>11</v>
      </c>
      <c r="G4913" s="1" t="str">
        <f>IFERROR(__xludf.DUMMYFUNCTION("GOOGLETRANSLATE(D4913,""fr"",""en"")"),"#VALUE!")</f>
        <v>#VALUE!</v>
      </c>
    </row>
    <row r="4914" ht="15.75" customHeight="1">
      <c r="A4914" s="1" t="s">
        <v>2135</v>
      </c>
      <c r="B4914" s="1">
        <v>5.0</v>
      </c>
      <c r="C4914" s="1" t="s">
        <v>11316</v>
      </c>
      <c r="D4914" s="1" t="s">
        <v>11317</v>
      </c>
      <c r="E4914" s="1" t="s">
        <v>10</v>
      </c>
      <c r="F4914" s="1" t="s">
        <v>11</v>
      </c>
      <c r="G4914" s="1" t="str">
        <f>IFERROR(__xludf.DUMMYFUNCTION("GOOGLETRANSLATE(D4914,""fr"",""en"")"),"#VALUE!")</f>
        <v>#VALUE!</v>
      </c>
    </row>
    <row r="4915" ht="15.75" customHeight="1">
      <c r="A4915" s="1" t="s">
        <v>3886</v>
      </c>
      <c r="B4915" s="1">
        <v>5.0</v>
      </c>
      <c r="C4915" s="1" t="s">
        <v>11318</v>
      </c>
      <c r="D4915" s="1" t="s">
        <v>11319</v>
      </c>
      <c r="E4915" s="1" t="s">
        <v>226</v>
      </c>
      <c r="F4915" s="1" t="s">
        <v>11</v>
      </c>
      <c r="G4915" s="1" t="str">
        <f>IFERROR(__xludf.DUMMYFUNCTION("GOOGLETRANSLATE(D4915,""fr"",""en"")"),"#VALUE!")</f>
        <v>#VALUE!</v>
      </c>
    </row>
    <row r="4916" ht="15.75" customHeight="1">
      <c r="A4916" s="1" t="s">
        <v>5969</v>
      </c>
      <c r="B4916" s="1">
        <v>2.0</v>
      </c>
      <c r="C4916" s="1" t="s">
        <v>11320</v>
      </c>
      <c r="D4916" s="1" t="s">
        <v>11321</v>
      </c>
      <c r="E4916" s="1" t="s">
        <v>117</v>
      </c>
      <c r="F4916" s="1" t="s">
        <v>118</v>
      </c>
      <c r="G4916" s="1" t="str">
        <f>IFERROR(__xludf.DUMMYFUNCTION("GOOGLETRANSLATE(D4916,""fr"",""en"")"),"#VALUE!")</f>
        <v>#VALUE!</v>
      </c>
    </row>
    <row r="4917" ht="15.75" customHeight="1">
      <c r="A4917" s="1" t="s">
        <v>918</v>
      </c>
      <c r="B4917" s="1">
        <v>4.0</v>
      </c>
      <c r="C4917" s="1" t="s">
        <v>11322</v>
      </c>
      <c r="D4917" s="1" t="s">
        <v>11323</v>
      </c>
      <c r="E4917" s="1" t="s">
        <v>21</v>
      </c>
      <c r="F4917" s="1" t="s">
        <v>11</v>
      </c>
      <c r="G4917" s="1" t="str">
        <f>IFERROR(__xludf.DUMMYFUNCTION("GOOGLETRANSLATE(D4917,""fr"",""en"")"),"#VALUE!")</f>
        <v>#VALUE!</v>
      </c>
    </row>
    <row r="4918" ht="15.75" customHeight="1">
      <c r="A4918" s="1" t="s">
        <v>1940</v>
      </c>
      <c r="B4918" s="1">
        <v>5.0</v>
      </c>
      <c r="C4918" s="1" t="s">
        <v>11324</v>
      </c>
      <c r="D4918" s="1" t="s">
        <v>11325</v>
      </c>
      <c r="E4918" s="1" t="s">
        <v>10</v>
      </c>
      <c r="F4918" s="1" t="s">
        <v>11</v>
      </c>
      <c r="G4918" s="1" t="str">
        <f>IFERROR(__xludf.DUMMYFUNCTION("GOOGLETRANSLATE(D4918,""fr"",""en"")"),"#VALUE!")</f>
        <v>#VALUE!</v>
      </c>
    </row>
    <row r="4919" ht="15.75" customHeight="1">
      <c r="A4919" s="1" t="s">
        <v>4440</v>
      </c>
      <c r="B4919" s="1">
        <v>1.0</v>
      </c>
      <c r="C4919" s="1" t="s">
        <v>11326</v>
      </c>
      <c r="D4919" s="1" t="s">
        <v>11327</v>
      </c>
      <c r="E4919" s="1" t="s">
        <v>10</v>
      </c>
      <c r="F4919" s="1" t="s">
        <v>11</v>
      </c>
      <c r="G4919" s="1" t="str">
        <f>IFERROR(__xludf.DUMMYFUNCTION("GOOGLETRANSLATE(D4919,""fr"",""en"")"),"#VALUE!")</f>
        <v>#VALUE!</v>
      </c>
    </row>
    <row r="4920" ht="15.75" customHeight="1">
      <c r="A4920" s="1" t="s">
        <v>701</v>
      </c>
      <c r="B4920" s="1">
        <v>3.0</v>
      </c>
      <c r="C4920" s="1" t="s">
        <v>11328</v>
      </c>
      <c r="D4920" s="1" t="s">
        <v>11329</v>
      </c>
      <c r="E4920" s="1" t="s">
        <v>169</v>
      </c>
      <c r="F4920" s="1" t="s">
        <v>11</v>
      </c>
      <c r="G4920" s="1" t="str">
        <f>IFERROR(__xludf.DUMMYFUNCTION("GOOGLETRANSLATE(D4920,""fr"",""en"")"),"#VALUE!")</f>
        <v>#VALUE!</v>
      </c>
    </row>
    <row r="4921" ht="15.75" customHeight="1">
      <c r="A4921" s="1" t="s">
        <v>284</v>
      </c>
      <c r="B4921" s="1">
        <v>2.0</v>
      </c>
      <c r="C4921" s="1" t="s">
        <v>11330</v>
      </c>
      <c r="D4921" s="1" t="s">
        <v>11331</v>
      </c>
      <c r="E4921" s="1" t="s">
        <v>10</v>
      </c>
      <c r="F4921" s="1" t="s">
        <v>11</v>
      </c>
      <c r="G4921" s="1" t="str">
        <f>IFERROR(__xludf.DUMMYFUNCTION("GOOGLETRANSLATE(D4921,""fr"",""en"")"),"#VALUE!")</f>
        <v>#VALUE!</v>
      </c>
    </row>
    <row r="4922" ht="15.75" customHeight="1">
      <c r="A4922" s="1" t="s">
        <v>1434</v>
      </c>
      <c r="B4922" s="1">
        <v>1.0</v>
      </c>
      <c r="C4922" s="1" t="s">
        <v>11332</v>
      </c>
      <c r="D4922" s="1" t="s">
        <v>11333</v>
      </c>
      <c r="E4922" s="1" t="s">
        <v>230</v>
      </c>
      <c r="F4922" s="1" t="s">
        <v>48</v>
      </c>
      <c r="G4922" s="1" t="str">
        <f>IFERROR(__xludf.DUMMYFUNCTION("GOOGLETRANSLATE(D4922,""fr"",""en"")"),"#VALUE!")</f>
        <v>#VALUE!</v>
      </c>
    </row>
    <row r="4923" ht="15.75" customHeight="1">
      <c r="A4923" s="1" t="s">
        <v>551</v>
      </c>
      <c r="B4923" s="1">
        <v>3.0</v>
      </c>
      <c r="C4923" s="1" t="s">
        <v>11334</v>
      </c>
      <c r="D4923" s="1" t="s">
        <v>11335</v>
      </c>
      <c r="E4923" s="1" t="s">
        <v>21</v>
      </c>
      <c r="F4923" s="1" t="s">
        <v>11</v>
      </c>
      <c r="G4923" s="1" t="str">
        <f>IFERROR(__xludf.DUMMYFUNCTION("GOOGLETRANSLATE(D4923,""fr"",""en"")"),"#VALUE!")</f>
        <v>#VALUE!</v>
      </c>
    </row>
    <row r="4924" ht="15.75" customHeight="1">
      <c r="A4924" s="1" t="s">
        <v>4560</v>
      </c>
      <c r="B4924" s="1">
        <v>1.0</v>
      </c>
      <c r="C4924" s="1" t="s">
        <v>11336</v>
      </c>
      <c r="D4924" s="1" t="s">
        <v>11337</v>
      </c>
      <c r="E4924" s="1" t="s">
        <v>25</v>
      </c>
      <c r="F4924" s="1" t="s">
        <v>11</v>
      </c>
      <c r="G4924" s="1" t="str">
        <f>IFERROR(__xludf.DUMMYFUNCTION("GOOGLETRANSLATE(D4924,""fr"",""en"")"),"#VALUE!")</f>
        <v>#VALUE!</v>
      </c>
    </row>
    <row r="4925" ht="15.75" customHeight="1">
      <c r="A4925" s="1" t="s">
        <v>7167</v>
      </c>
      <c r="B4925" s="1">
        <v>2.0</v>
      </c>
      <c r="C4925" s="1" t="s">
        <v>11338</v>
      </c>
      <c r="D4925" s="1" t="s">
        <v>11339</v>
      </c>
      <c r="E4925" s="1" t="s">
        <v>10</v>
      </c>
      <c r="F4925" s="1" t="s">
        <v>11</v>
      </c>
      <c r="G4925" s="1" t="str">
        <f>IFERROR(__xludf.DUMMYFUNCTION("GOOGLETRANSLATE(D4925,""fr"",""en"")"),"#VALUE!")</f>
        <v>#VALUE!</v>
      </c>
    </row>
    <row r="4926" ht="15.75" customHeight="1">
      <c r="A4926" s="1" t="s">
        <v>11340</v>
      </c>
      <c r="B4926" s="1">
        <v>1.0</v>
      </c>
      <c r="C4926" s="1" t="s">
        <v>11341</v>
      </c>
      <c r="D4926" s="1" t="s">
        <v>11342</v>
      </c>
      <c r="E4926" s="1" t="s">
        <v>176</v>
      </c>
      <c r="F4926" s="1" t="s">
        <v>66</v>
      </c>
      <c r="G4926" s="1" t="str">
        <f>IFERROR(__xludf.DUMMYFUNCTION("GOOGLETRANSLATE(D4926,""fr"",""en"")"),"#VALUE!")</f>
        <v>#VALUE!</v>
      </c>
    </row>
    <row r="4927" ht="15.75" customHeight="1">
      <c r="A4927" s="1" t="s">
        <v>144</v>
      </c>
      <c r="B4927" s="1">
        <v>3.0</v>
      </c>
      <c r="C4927" s="1" t="s">
        <v>11343</v>
      </c>
      <c r="D4927" s="1" t="s">
        <v>11344</v>
      </c>
      <c r="E4927" s="1" t="s">
        <v>21</v>
      </c>
      <c r="F4927" s="1" t="s">
        <v>11</v>
      </c>
      <c r="G4927" s="1" t="str">
        <f>IFERROR(__xludf.DUMMYFUNCTION("GOOGLETRANSLATE(D4927,""fr"",""en"")"),"#VALUE!")</f>
        <v>#VALUE!</v>
      </c>
    </row>
    <row r="4928" ht="15.75" customHeight="1">
      <c r="A4928" s="1" t="s">
        <v>11345</v>
      </c>
      <c r="B4928" s="1">
        <v>1.0</v>
      </c>
      <c r="C4928" s="1" t="s">
        <v>11346</v>
      </c>
      <c r="D4928" s="1" t="s">
        <v>11347</v>
      </c>
      <c r="E4928" s="1" t="s">
        <v>169</v>
      </c>
      <c r="F4928" s="1" t="s">
        <v>110</v>
      </c>
      <c r="G4928" s="1" t="str">
        <f>IFERROR(__xludf.DUMMYFUNCTION("GOOGLETRANSLATE(D4928,""fr"",""en"")"),"#VALUE!")</f>
        <v>#VALUE!</v>
      </c>
    </row>
    <row r="4929" ht="15.75" customHeight="1">
      <c r="A4929" s="1" t="s">
        <v>11345</v>
      </c>
      <c r="B4929" s="1">
        <v>3.0</v>
      </c>
      <c r="C4929" s="1" t="s">
        <v>11348</v>
      </c>
      <c r="D4929" s="1" t="s">
        <v>11349</v>
      </c>
      <c r="E4929" s="1" t="s">
        <v>10</v>
      </c>
      <c r="F4929" s="1" t="s">
        <v>11</v>
      </c>
      <c r="G4929" s="1" t="str">
        <f>IFERROR(__xludf.DUMMYFUNCTION("GOOGLETRANSLATE(D4929,""fr"",""en"")"),"#VALUE!")</f>
        <v>#VALUE!</v>
      </c>
    </row>
    <row r="4930" ht="15.75" customHeight="1">
      <c r="A4930" s="1" t="s">
        <v>2117</v>
      </c>
      <c r="B4930" s="1">
        <v>3.0</v>
      </c>
      <c r="C4930" s="1" t="s">
        <v>11350</v>
      </c>
      <c r="D4930" s="1" t="s">
        <v>11351</v>
      </c>
      <c r="E4930" s="1" t="s">
        <v>10</v>
      </c>
      <c r="F4930" s="1" t="s">
        <v>11</v>
      </c>
      <c r="G4930" s="1" t="str">
        <f>IFERROR(__xludf.DUMMYFUNCTION("GOOGLETRANSLATE(D4930,""fr"",""en"")"),"#VALUE!")</f>
        <v>#VALUE!</v>
      </c>
    </row>
    <row r="4931" ht="15.75" customHeight="1">
      <c r="A4931" s="1" t="s">
        <v>2288</v>
      </c>
      <c r="B4931" s="1">
        <v>2.0</v>
      </c>
      <c r="C4931" s="1" t="s">
        <v>11352</v>
      </c>
      <c r="D4931" s="1" t="s">
        <v>11353</v>
      </c>
      <c r="E4931" s="1" t="s">
        <v>196</v>
      </c>
      <c r="F4931" s="1" t="s">
        <v>118</v>
      </c>
      <c r="G4931" s="1" t="str">
        <f>IFERROR(__xludf.DUMMYFUNCTION("GOOGLETRANSLATE(D4931,""fr"",""en"")"),"#VALUE!")</f>
        <v>#VALUE!</v>
      </c>
    </row>
    <row r="4932" ht="15.75" customHeight="1">
      <c r="A4932" s="1" t="s">
        <v>1324</v>
      </c>
      <c r="B4932" s="1">
        <v>4.0</v>
      </c>
      <c r="C4932" s="1" t="s">
        <v>11354</v>
      </c>
      <c r="D4932" s="1" t="s">
        <v>11355</v>
      </c>
      <c r="E4932" s="1" t="s">
        <v>10</v>
      </c>
      <c r="F4932" s="1" t="s">
        <v>11</v>
      </c>
      <c r="G4932" s="1" t="str">
        <f>IFERROR(__xludf.DUMMYFUNCTION("GOOGLETRANSLATE(D4932,""fr"",""en"")"),"#VALUE!")</f>
        <v>#VALUE!</v>
      </c>
    </row>
    <row r="4933" ht="15.75" customHeight="1">
      <c r="A4933" s="1" t="s">
        <v>11356</v>
      </c>
      <c r="B4933" s="1">
        <v>2.0</v>
      </c>
      <c r="C4933" s="1" t="s">
        <v>11357</v>
      </c>
      <c r="D4933" s="1" t="s">
        <v>11358</v>
      </c>
      <c r="E4933" s="1" t="s">
        <v>273</v>
      </c>
      <c r="F4933" s="1" t="s">
        <v>11</v>
      </c>
      <c r="G4933" s="1" t="str">
        <f>IFERROR(__xludf.DUMMYFUNCTION("GOOGLETRANSLATE(D4933,""fr"",""en"")"),"#VALUE!")</f>
        <v>#VALUE!</v>
      </c>
    </row>
    <row r="4934" ht="15.75" customHeight="1">
      <c r="A4934" s="1" t="s">
        <v>1507</v>
      </c>
      <c r="B4934" s="1">
        <v>1.0</v>
      </c>
      <c r="C4934" s="1" t="s">
        <v>11359</v>
      </c>
      <c r="D4934" s="1" t="s">
        <v>11360</v>
      </c>
      <c r="E4934" s="1" t="s">
        <v>10</v>
      </c>
      <c r="F4934" s="1" t="s">
        <v>11</v>
      </c>
      <c r="G4934" s="1" t="str">
        <f>IFERROR(__xludf.DUMMYFUNCTION("GOOGLETRANSLATE(D4934,""fr"",""en"")"),"#VALUE!")</f>
        <v>#VALUE!</v>
      </c>
    </row>
    <row r="4935" ht="15.75" customHeight="1">
      <c r="A4935" s="1" t="s">
        <v>3243</v>
      </c>
      <c r="B4935" s="1">
        <v>1.0</v>
      </c>
      <c r="C4935" s="1" t="s">
        <v>11361</v>
      </c>
      <c r="D4935" s="1" t="s">
        <v>11362</v>
      </c>
      <c r="E4935" s="1" t="s">
        <v>250</v>
      </c>
      <c r="F4935" s="1" t="s">
        <v>30</v>
      </c>
      <c r="G4935" s="1" t="str">
        <f>IFERROR(__xludf.DUMMYFUNCTION("GOOGLETRANSLATE(D4935,""fr"",""en"")"),"#VALUE!")</f>
        <v>#VALUE!</v>
      </c>
    </row>
    <row r="4936" ht="15.75" customHeight="1">
      <c r="A4936" s="1" t="s">
        <v>391</v>
      </c>
      <c r="B4936" s="1">
        <v>5.0</v>
      </c>
      <c r="C4936" s="1" t="s">
        <v>11363</v>
      </c>
      <c r="D4936" s="1" t="s">
        <v>11364</v>
      </c>
      <c r="E4936" s="1" t="s">
        <v>10</v>
      </c>
      <c r="F4936" s="1" t="s">
        <v>11</v>
      </c>
      <c r="G4936" s="1" t="str">
        <f>IFERROR(__xludf.DUMMYFUNCTION("GOOGLETRANSLATE(D4936,""fr"",""en"")"),"#VALUE!")</f>
        <v>#VALUE!</v>
      </c>
    </row>
    <row r="4937" ht="15.75" customHeight="1">
      <c r="A4937" s="1" t="s">
        <v>5075</v>
      </c>
      <c r="B4937" s="1">
        <v>1.0</v>
      </c>
      <c r="C4937" s="1" t="s">
        <v>11365</v>
      </c>
      <c r="D4937" s="1" t="s">
        <v>11366</v>
      </c>
      <c r="E4937" s="1" t="s">
        <v>423</v>
      </c>
      <c r="F4937" s="1" t="s">
        <v>30</v>
      </c>
      <c r="G4937" s="1" t="str">
        <f>IFERROR(__xludf.DUMMYFUNCTION("GOOGLETRANSLATE(D4937,""fr"",""en"")"),"#VALUE!")</f>
        <v>#VALUE!</v>
      </c>
    </row>
    <row r="4938" ht="15.75" customHeight="1">
      <c r="A4938" s="1" t="s">
        <v>1778</v>
      </c>
      <c r="B4938" s="1">
        <v>4.0</v>
      </c>
      <c r="C4938" s="1" t="s">
        <v>11367</v>
      </c>
      <c r="D4938" s="1" t="s">
        <v>11368</v>
      </c>
      <c r="E4938" s="1" t="s">
        <v>21</v>
      </c>
      <c r="F4938" s="1" t="s">
        <v>11</v>
      </c>
      <c r="G4938" s="1" t="str">
        <f>IFERROR(__xludf.DUMMYFUNCTION("GOOGLETRANSLATE(D4938,""fr"",""en"")"),"#VALUE!")</f>
        <v>#VALUE!</v>
      </c>
    </row>
    <row r="4939" ht="15.75" customHeight="1">
      <c r="A4939" s="1" t="s">
        <v>11369</v>
      </c>
      <c r="B4939" s="1">
        <v>4.0</v>
      </c>
      <c r="C4939" s="1" t="s">
        <v>11370</v>
      </c>
      <c r="D4939" s="1" t="s">
        <v>11371</v>
      </c>
      <c r="E4939" s="1" t="s">
        <v>296</v>
      </c>
      <c r="F4939" s="1" t="s">
        <v>66</v>
      </c>
      <c r="G4939" s="1" t="str">
        <f>IFERROR(__xludf.DUMMYFUNCTION("GOOGLETRANSLATE(D4939,""fr"",""en"")"),"#VALUE!")</f>
        <v>#VALUE!</v>
      </c>
    </row>
    <row r="4940" ht="15.75" customHeight="1">
      <c r="A4940" s="1" t="s">
        <v>2694</v>
      </c>
      <c r="B4940" s="1">
        <v>3.0</v>
      </c>
      <c r="C4940" s="1" t="s">
        <v>11372</v>
      </c>
      <c r="D4940" s="1" t="s">
        <v>11373</v>
      </c>
      <c r="E4940" s="1" t="s">
        <v>21</v>
      </c>
      <c r="F4940" s="1" t="s">
        <v>11</v>
      </c>
      <c r="G4940" s="1" t="str">
        <f>IFERROR(__xludf.DUMMYFUNCTION("GOOGLETRANSLATE(D4940,""fr"",""en"")"),"#VALUE!")</f>
        <v>#VALUE!</v>
      </c>
    </row>
    <row r="4941" ht="15.75" customHeight="1">
      <c r="A4941" s="1" t="s">
        <v>921</v>
      </c>
      <c r="B4941" s="1">
        <v>3.0</v>
      </c>
      <c r="C4941" s="1" t="s">
        <v>11374</v>
      </c>
      <c r="D4941" s="1" t="s">
        <v>11375</v>
      </c>
      <c r="E4941" s="1" t="s">
        <v>21</v>
      </c>
      <c r="F4941" s="1" t="s">
        <v>11</v>
      </c>
      <c r="G4941" s="1" t="str">
        <f>IFERROR(__xludf.DUMMYFUNCTION("GOOGLETRANSLATE(D4941,""fr"",""en"")"),"#VALUE!")</f>
        <v>#VALUE!</v>
      </c>
    </row>
    <row r="4942" ht="15.75" customHeight="1">
      <c r="A4942" s="1" t="s">
        <v>11376</v>
      </c>
      <c r="B4942" s="1">
        <v>5.0</v>
      </c>
      <c r="C4942" s="1" t="s">
        <v>11377</v>
      </c>
      <c r="D4942" s="1" t="s">
        <v>11378</v>
      </c>
      <c r="E4942" s="1" t="s">
        <v>10</v>
      </c>
      <c r="F4942" s="1" t="s">
        <v>11</v>
      </c>
      <c r="G4942" s="1" t="str">
        <f>IFERROR(__xludf.DUMMYFUNCTION("GOOGLETRANSLATE(D4942,""fr"",""en"")"),"#VALUE!")</f>
        <v>#VALUE!</v>
      </c>
    </row>
    <row r="4943" ht="15.75" customHeight="1">
      <c r="A4943" s="1" t="s">
        <v>8469</v>
      </c>
      <c r="B4943" s="1">
        <v>1.0</v>
      </c>
      <c r="C4943" s="1" t="s">
        <v>11379</v>
      </c>
      <c r="D4943" s="1" t="s">
        <v>11380</v>
      </c>
      <c r="E4943" s="1" t="s">
        <v>29</v>
      </c>
      <c r="F4943" s="1" t="s">
        <v>30</v>
      </c>
      <c r="G4943" s="1" t="str">
        <f>IFERROR(__xludf.DUMMYFUNCTION("GOOGLETRANSLATE(D4943,""fr"",""en"")"),"#VALUE!")</f>
        <v>#VALUE!</v>
      </c>
    </row>
    <row r="4944" ht="15.75" customHeight="1">
      <c r="A4944" s="1" t="s">
        <v>2854</v>
      </c>
      <c r="B4944" s="1">
        <v>1.0</v>
      </c>
      <c r="C4944" s="1" t="s">
        <v>11381</v>
      </c>
      <c r="D4944" s="1" t="s">
        <v>11382</v>
      </c>
      <c r="E4944" s="1" t="s">
        <v>10</v>
      </c>
      <c r="F4944" s="1" t="s">
        <v>11</v>
      </c>
      <c r="G4944" s="1" t="str">
        <f>IFERROR(__xludf.DUMMYFUNCTION("GOOGLETRANSLATE(D4944,""fr"",""en"")"),"#VALUE!")</f>
        <v>#VALUE!</v>
      </c>
    </row>
    <row r="4945" ht="15.75" customHeight="1">
      <c r="A4945" s="1" t="s">
        <v>1453</v>
      </c>
      <c r="B4945" s="1">
        <v>1.0</v>
      </c>
      <c r="C4945" s="1" t="s">
        <v>11383</v>
      </c>
      <c r="D4945" s="1" t="s">
        <v>11384</v>
      </c>
      <c r="E4945" s="1" t="s">
        <v>1192</v>
      </c>
      <c r="F4945" s="1" t="s">
        <v>110</v>
      </c>
      <c r="G4945" s="1" t="str">
        <f>IFERROR(__xludf.DUMMYFUNCTION("GOOGLETRANSLATE(D4945,""fr"",""en"")"),"#VALUE!")</f>
        <v>#VALUE!</v>
      </c>
    </row>
    <row r="4946" ht="15.75" customHeight="1">
      <c r="A4946" s="1" t="s">
        <v>11257</v>
      </c>
      <c r="B4946" s="1">
        <v>1.0</v>
      </c>
      <c r="C4946" s="1" t="s">
        <v>11385</v>
      </c>
      <c r="D4946" s="1" t="s">
        <v>11386</v>
      </c>
      <c r="E4946" s="1" t="s">
        <v>103</v>
      </c>
      <c r="F4946" s="1" t="s">
        <v>48</v>
      </c>
      <c r="G4946" s="1" t="str">
        <f>IFERROR(__xludf.DUMMYFUNCTION("GOOGLETRANSLATE(D4946,""fr"",""en"")"),"#VALUE!")</f>
        <v>#VALUE!</v>
      </c>
    </row>
    <row r="4947" ht="15.75" customHeight="1">
      <c r="A4947" s="1" t="s">
        <v>1721</v>
      </c>
      <c r="B4947" s="1">
        <v>1.0</v>
      </c>
      <c r="C4947" s="1" t="s">
        <v>11387</v>
      </c>
      <c r="D4947" s="1" t="s">
        <v>11388</v>
      </c>
      <c r="E4947" s="1" t="s">
        <v>484</v>
      </c>
      <c r="F4947" s="1" t="s">
        <v>118</v>
      </c>
      <c r="G4947" s="1" t="str">
        <f>IFERROR(__xludf.DUMMYFUNCTION("GOOGLETRANSLATE(D4947,""fr"",""en"")"),"#VALUE!")</f>
        <v>#VALUE!</v>
      </c>
    </row>
    <row r="4948" ht="15.75" customHeight="1">
      <c r="A4948" s="1" t="s">
        <v>1344</v>
      </c>
      <c r="B4948" s="1">
        <v>5.0</v>
      </c>
      <c r="C4948" s="1" t="s">
        <v>11389</v>
      </c>
      <c r="D4948" s="1" t="s">
        <v>11390</v>
      </c>
      <c r="E4948" s="1" t="s">
        <v>21</v>
      </c>
      <c r="F4948" s="1" t="s">
        <v>11</v>
      </c>
      <c r="G4948" s="1" t="str">
        <f>IFERROR(__xludf.DUMMYFUNCTION("GOOGLETRANSLATE(D4948,""fr"",""en"")"),"#VALUE!")</f>
        <v>#VALUE!</v>
      </c>
    </row>
    <row r="4949" ht="15.75" customHeight="1">
      <c r="A4949" s="1" t="s">
        <v>1434</v>
      </c>
      <c r="B4949" s="1">
        <v>2.0</v>
      </c>
      <c r="C4949" s="1" t="s">
        <v>11391</v>
      </c>
      <c r="D4949" s="1" t="s">
        <v>11392</v>
      </c>
      <c r="E4949" s="1" t="s">
        <v>10</v>
      </c>
      <c r="F4949" s="1" t="s">
        <v>11</v>
      </c>
      <c r="G4949" s="1" t="str">
        <f>IFERROR(__xludf.DUMMYFUNCTION("GOOGLETRANSLATE(D4949,""fr"",""en"")"),"#VALUE!")</f>
        <v>#VALUE!</v>
      </c>
    </row>
    <row r="4950" ht="15.75" customHeight="1">
      <c r="A4950" s="1" t="s">
        <v>1972</v>
      </c>
      <c r="B4950" s="1">
        <v>1.0</v>
      </c>
      <c r="C4950" s="1" t="s">
        <v>11393</v>
      </c>
      <c r="D4950" s="1" t="s">
        <v>11394</v>
      </c>
      <c r="E4950" s="1" t="s">
        <v>10</v>
      </c>
      <c r="F4950" s="1" t="s">
        <v>11</v>
      </c>
      <c r="G4950" s="1" t="str">
        <f>IFERROR(__xludf.DUMMYFUNCTION("GOOGLETRANSLATE(D4950,""fr"",""en"")"),"#VALUE!")</f>
        <v>#VALUE!</v>
      </c>
    </row>
    <row r="4951" ht="15.75" customHeight="1">
      <c r="A4951" s="1" t="s">
        <v>11395</v>
      </c>
      <c r="B4951" s="1">
        <v>3.0</v>
      </c>
      <c r="C4951" s="1" t="s">
        <v>11396</v>
      </c>
      <c r="D4951" s="1" t="s">
        <v>11397</v>
      </c>
      <c r="E4951" s="1" t="s">
        <v>169</v>
      </c>
      <c r="F4951" s="1" t="s">
        <v>110</v>
      </c>
      <c r="G4951" s="1" t="str">
        <f>IFERROR(__xludf.DUMMYFUNCTION("GOOGLETRANSLATE(D4951,""fr"",""en"")"),"#VALUE!")</f>
        <v>#VALUE!</v>
      </c>
    </row>
    <row r="4952" ht="15.75" customHeight="1">
      <c r="A4952" s="1" t="s">
        <v>10367</v>
      </c>
      <c r="B4952" s="1">
        <v>1.0</v>
      </c>
      <c r="C4952" s="1" t="s">
        <v>11398</v>
      </c>
      <c r="D4952" s="1" t="s">
        <v>11399</v>
      </c>
      <c r="E4952" s="1" t="s">
        <v>169</v>
      </c>
      <c r="F4952" s="1" t="s">
        <v>11</v>
      </c>
      <c r="G4952" s="1" t="str">
        <f>IFERROR(__xludf.DUMMYFUNCTION("GOOGLETRANSLATE(D4952,""fr"",""en"")"),"#VALUE!")</f>
        <v>#VALUE!</v>
      </c>
    </row>
    <row r="4953" ht="15.75" customHeight="1">
      <c r="A4953" s="1" t="s">
        <v>2753</v>
      </c>
      <c r="B4953" s="1">
        <v>5.0</v>
      </c>
      <c r="C4953" s="1" t="s">
        <v>11400</v>
      </c>
      <c r="D4953" s="1" t="s">
        <v>11401</v>
      </c>
      <c r="E4953" s="1" t="s">
        <v>176</v>
      </c>
      <c r="F4953" s="1" t="s">
        <v>66</v>
      </c>
      <c r="G4953" s="1" t="str">
        <f>IFERROR(__xludf.DUMMYFUNCTION("GOOGLETRANSLATE(D4953,""fr"",""en"")"),"#VALUE!")</f>
        <v>#VALUE!</v>
      </c>
    </row>
    <row r="4954" ht="15.75" customHeight="1">
      <c r="A4954" s="1" t="s">
        <v>3022</v>
      </c>
      <c r="B4954" s="1">
        <v>5.0</v>
      </c>
      <c r="C4954" s="1" t="s">
        <v>11402</v>
      </c>
      <c r="D4954" s="1" t="s">
        <v>11403</v>
      </c>
      <c r="E4954" s="1" t="s">
        <v>21</v>
      </c>
      <c r="F4954" s="1" t="s">
        <v>11</v>
      </c>
      <c r="G4954" s="1" t="str">
        <f>IFERROR(__xludf.DUMMYFUNCTION("GOOGLETRANSLATE(D4954,""fr"",""en"")"),"#VALUE!")</f>
        <v>#VALUE!</v>
      </c>
    </row>
    <row r="4955" ht="15.75" customHeight="1">
      <c r="A4955" s="1" t="s">
        <v>10034</v>
      </c>
      <c r="B4955" s="1">
        <v>3.0</v>
      </c>
      <c r="C4955" s="1" t="s">
        <v>11404</v>
      </c>
      <c r="D4955" s="1" t="s">
        <v>11405</v>
      </c>
      <c r="E4955" s="1" t="s">
        <v>273</v>
      </c>
      <c r="F4955" s="1" t="s">
        <v>11</v>
      </c>
      <c r="G4955" s="1" t="str">
        <f>IFERROR(__xludf.DUMMYFUNCTION("GOOGLETRANSLATE(D4955,""fr"",""en"")"),"#VALUE!")</f>
        <v>#VALUE!</v>
      </c>
    </row>
    <row r="4956" ht="15.75" customHeight="1">
      <c r="A4956" s="1" t="s">
        <v>11406</v>
      </c>
      <c r="B4956" s="1">
        <v>1.0</v>
      </c>
      <c r="C4956" s="1" t="s">
        <v>11407</v>
      </c>
      <c r="D4956" s="1" t="s">
        <v>11408</v>
      </c>
      <c r="E4956" s="1" t="s">
        <v>484</v>
      </c>
      <c r="F4956" s="1" t="s">
        <v>30</v>
      </c>
      <c r="G4956" s="1" t="str">
        <f>IFERROR(__xludf.DUMMYFUNCTION("GOOGLETRANSLATE(D4956,""fr"",""en"")"),"#VALUE!")</f>
        <v>#VALUE!</v>
      </c>
    </row>
    <row r="4957" ht="15.75" customHeight="1">
      <c r="A4957" s="1" t="s">
        <v>4625</v>
      </c>
      <c r="B4957" s="1">
        <v>4.0</v>
      </c>
      <c r="C4957" s="1" t="s">
        <v>11409</v>
      </c>
      <c r="D4957" s="1" t="s">
        <v>11410</v>
      </c>
      <c r="E4957" s="1" t="s">
        <v>10</v>
      </c>
      <c r="F4957" s="1" t="s">
        <v>11</v>
      </c>
      <c r="G4957" s="1" t="str">
        <f>IFERROR(__xludf.DUMMYFUNCTION("GOOGLETRANSLATE(D4957,""fr"",""en"")"),"#VALUE!")</f>
        <v>#VALUE!</v>
      </c>
    </row>
    <row r="4958" ht="15.75" customHeight="1">
      <c r="A4958" s="1" t="s">
        <v>3711</v>
      </c>
      <c r="B4958" s="1">
        <v>1.0</v>
      </c>
      <c r="C4958" s="1" t="s">
        <v>11411</v>
      </c>
      <c r="D4958" s="1" t="s">
        <v>11412</v>
      </c>
      <c r="E4958" s="1" t="s">
        <v>21</v>
      </c>
      <c r="F4958" s="1" t="s">
        <v>11</v>
      </c>
      <c r="G4958" s="1" t="str">
        <f>IFERROR(__xludf.DUMMYFUNCTION("GOOGLETRANSLATE(D4958,""fr"",""en"")"),"#VALUE!")</f>
        <v>#VALUE!</v>
      </c>
    </row>
    <row r="4959" ht="15.75" customHeight="1">
      <c r="A4959" s="1" t="s">
        <v>67</v>
      </c>
      <c r="B4959" s="1">
        <v>3.0</v>
      </c>
      <c r="C4959" s="1" t="s">
        <v>11413</v>
      </c>
      <c r="D4959" s="1" t="s">
        <v>11414</v>
      </c>
      <c r="E4959" s="1" t="s">
        <v>21</v>
      </c>
      <c r="F4959" s="1" t="s">
        <v>11</v>
      </c>
      <c r="G4959" s="1" t="str">
        <f>IFERROR(__xludf.DUMMYFUNCTION("GOOGLETRANSLATE(D4959,""fr"",""en"")"),"#VALUE!")</f>
        <v>#VALUE!</v>
      </c>
    </row>
    <row r="4960" ht="15.75" customHeight="1">
      <c r="A4960" s="1" t="s">
        <v>3041</v>
      </c>
      <c r="B4960" s="1">
        <v>3.0</v>
      </c>
      <c r="C4960" s="1" t="s">
        <v>11415</v>
      </c>
      <c r="D4960" s="1" t="s">
        <v>11416</v>
      </c>
      <c r="E4960" s="1" t="s">
        <v>21</v>
      </c>
      <c r="F4960" s="1" t="s">
        <v>11</v>
      </c>
      <c r="G4960" s="1" t="str">
        <f>IFERROR(__xludf.DUMMYFUNCTION("GOOGLETRANSLATE(D4960,""fr"",""en"")"),"#VALUE!")</f>
        <v>#VALUE!</v>
      </c>
    </row>
    <row r="4961" ht="15.75" customHeight="1">
      <c r="A4961" s="1" t="s">
        <v>8191</v>
      </c>
      <c r="B4961" s="1">
        <v>1.0</v>
      </c>
      <c r="C4961" s="1" t="s">
        <v>11417</v>
      </c>
      <c r="D4961" s="1" t="s">
        <v>11418</v>
      </c>
      <c r="E4961" s="1" t="s">
        <v>273</v>
      </c>
      <c r="F4961" s="1" t="s">
        <v>11</v>
      </c>
      <c r="G4961" s="1" t="str">
        <f>IFERROR(__xludf.DUMMYFUNCTION("GOOGLETRANSLATE(D4961,""fr"",""en"")"),"#VALUE!")</f>
        <v>#VALUE!</v>
      </c>
    </row>
    <row r="4962" ht="15.75" customHeight="1">
      <c r="A4962" s="1" t="s">
        <v>701</v>
      </c>
      <c r="B4962" s="1">
        <v>4.0</v>
      </c>
      <c r="C4962" s="1" t="s">
        <v>11419</v>
      </c>
      <c r="D4962" s="1" t="s">
        <v>11420</v>
      </c>
      <c r="E4962" s="1" t="s">
        <v>65</v>
      </c>
      <c r="F4962" s="1" t="s">
        <v>66</v>
      </c>
      <c r="G4962" s="1" t="str">
        <f>IFERROR(__xludf.DUMMYFUNCTION("GOOGLETRANSLATE(D4962,""fr"",""en"")"),"#VALUE!")</f>
        <v>#VALUE!</v>
      </c>
    </row>
    <row r="4963" ht="15.75" customHeight="1">
      <c r="A4963" s="1" t="s">
        <v>11421</v>
      </c>
      <c r="B4963" s="1">
        <v>3.0</v>
      </c>
      <c r="C4963" s="1" t="s">
        <v>11422</v>
      </c>
      <c r="D4963" s="1" t="s">
        <v>11423</v>
      </c>
      <c r="E4963" s="1" t="s">
        <v>296</v>
      </c>
      <c r="F4963" s="1" t="s">
        <v>110</v>
      </c>
      <c r="G4963" s="1" t="str">
        <f>IFERROR(__xludf.DUMMYFUNCTION("GOOGLETRANSLATE(D4963,""fr"",""en"")"),"#VALUE!")</f>
        <v>#VALUE!</v>
      </c>
    </row>
    <row r="4964" ht="15.75" customHeight="1">
      <c r="A4964" s="1" t="s">
        <v>635</v>
      </c>
      <c r="B4964" s="1">
        <v>3.0</v>
      </c>
      <c r="C4964" s="1" t="s">
        <v>11424</v>
      </c>
      <c r="D4964" s="1" t="s">
        <v>11425</v>
      </c>
      <c r="E4964" s="1" t="s">
        <v>65</v>
      </c>
      <c r="F4964" s="1" t="s">
        <v>66</v>
      </c>
      <c r="G4964" s="1" t="str">
        <f>IFERROR(__xludf.DUMMYFUNCTION("GOOGLETRANSLATE(D4964,""fr"",""en"")"),"Very fast is simple
Site safety I think to insure properly for my scooter at an advantageous price I hope to receive my green card quickly")</f>
        <v>Very fast is simple
Site safety I think to insure properly for my scooter at an advantageous price I hope to receive my green card quickly</v>
      </c>
    </row>
    <row r="4965" ht="15.75" customHeight="1">
      <c r="A4965" s="1" t="s">
        <v>3448</v>
      </c>
      <c r="B4965" s="1">
        <v>5.0</v>
      </c>
      <c r="C4965" s="1" t="s">
        <v>11426</v>
      </c>
      <c r="D4965" s="1" t="s">
        <v>11427</v>
      </c>
      <c r="E4965" s="1" t="s">
        <v>10</v>
      </c>
      <c r="F4965" s="1" t="s">
        <v>11</v>
      </c>
      <c r="G4965" s="1" t="str">
        <f>IFERROR(__xludf.DUMMYFUNCTION("GOOGLETRANSLATE(D4965,""fr"",""en"")"),"#VALUE!")</f>
        <v>#VALUE!</v>
      </c>
    </row>
    <row r="4966" ht="15.75" customHeight="1">
      <c r="A4966" s="1" t="s">
        <v>2715</v>
      </c>
      <c r="B4966" s="1">
        <v>5.0</v>
      </c>
      <c r="C4966" s="1" t="s">
        <v>11428</v>
      </c>
      <c r="D4966" s="1" t="s">
        <v>11429</v>
      </c>
      <c r="E4966" s="1" t="s">
        <v>226</v>
      </c>
      <c r="F4966" s="1" t="s">
        <v>11</v>
      </c>
      <c r="G4966" s="1" t="str">
        <f>IFERROR(__xludf.DUMMYFUNCTION("GOOGLETRANSLATE(D4966,""fr"",""en"")"),"#VALUE!")</f>
        <v>#VALUE!</v>
      </c>
    </row>
    <row r="4967" ht="15.75" customHeight="1">
      <c r="A4967" s="1" t="s">
        <v>341</v>
      </c>
      <c r="B4967" s="1">
        <v>1.0</v>
      </c>
      <c r="C4967" s="1" t="s">
        <v>11430</v>
      </c>
      <c r="D4967" s="1" t="s">
        <v>11431</v>
      </c>
      <c r="E4967" s="1" t="s">
        <v>43</v>
      </c>
      <c r="F4967" s="1" t="s">
        <v>30</v>
      </c>
      <c r="G4967" s="1" t="str">
        <f>IFERROR(__xludf.DUMMYFUNCTION("GOOGLETRANSLATE(D4967,""fr"",""en"")"),"#VALUE!")</f>
        <v>#VALUE!</v>
      </c>
    </row>
    <row r="4968" ht="15.75" customHeight="1">
      <c r="A4968" s="1" t="s">
        <v>187</v>
      </c>
      <c r="B4968" s="1">
        <v>5.0</v>
      </c>
      <c r="C4968" s="1" t="s">
        <v>11432</v>
      </c>
      <c r="D4968" s="1" t="s">
        <v>11433</v>
      </c>
      <c r="E4968" s="1" t="s">
        <v>21</v>
      </c>
      <c r="F4968" s="1" t="s">
        <v>11</v>
      </c>
      <c r="G4968" s="1" t="str">
        <f>IFERROR(__xludf.DUMMYFUNCTION("GOOGLETRANSLATE(D4968,""fr"",""en"")"),"#VALUE!")</f>
        <v>#VALUE!</v>
      </c>
    </row>
    <row r="4969" ht="15.75" customHeight="1">
      <c r="A4969" s="1" t="s">
        <v>74</v>
      </c>
      <c r="B4969" s="1">
        <v>5.0</v>
      </c>
      <c r="C4969" s="1" t="s">
        <v>11434</v>
      </c>
      <c r="D4969" s="1" t="s">
        <v>11435</v>
      </c>
      <c r="E4969" s="1" t="s">
        <v>21</v>
      </c>
      <c r="F4969" s="1" t="s">
        <v>11</v>
      </c>
      <c r="G4969" s="1" t="str">
        <f>IFERROR(__xludf.DUMMYFUNCTION("GOOGLETRANSLATE(D4969,""fr"",""en"")"),"#VALUE!")</f>
        <v>#VALUE!</v>
      </c>
    </row>
    <row r="4970" ht="15.75" customHeight="1">
      <c r="A4970" s="1" t="s">
        <v>558</v>
      </c>
      <c r="B4970" s="1">
        <v>4.0</v>
      </c>
      <c r="C4970" s="1" t="s">
        <v>11436</v>
      </c>
      <c r="D4970" s="1" t="s">
        <v>11437</v>
      </c>
      <c r="E4970" s="1" t="s">
        <v>10</v>
      </c>
      <c r="F4970" s="1" t="s">
        <v>11</v>
      </c>
      <c r="G4970" s="1" t="str">
        <f>IFERROR(__xludf.DUMMYFUNCTION("GOOGLETRANSLATE(D4970,""fr"",""en"")"),"#VALUE!")</f>
        <v>#VALUE!</v>
      </c>
    </row>
    <row r="4971" ht="15.75" customHeight="1">
      <c r="A4971" s="1" t="s">
        <v>5208</v>
      </c>
      <c r="B4971" s="1">
        <v>2.0</v>
      </c>
      <c r="C4971" s="1" t="s">
        <v>11438</v>
      </c>
      <c r="D4971" s="1" t="s">
        <v>11439</v>
      </c>
      <c r="E4971" s="1" t="s">
        <v>296</v>
      </c>
      <c r="F4971" s="1" t="s">
        <v>48</v>
      </c>
      <c r="G4971" s="1" t="str">
        <f>IFERROR(__xludf.DUMMYFUNCTION("GOOGLETRANSLATE(D4971,""fr"",""en"")"),"#VALUE!")</f>
        <v>#VALUE!</v>
      </c>
    </row>
    <row r="4972" ht="15.75" customHeight="1">
      <c r="A4972" s="1" t="s">
        <v>603</v>
      </c>
      <c r="B4972" s="1">
        <v>1.0</v>
      </c>
      <c r="C4972" s="1" t="s">
        <v>11440</v>
      </c>
      <c r="D4972" s="1" t="s">
        <v>11441</v>
      </c>
      <c r="E4972" s="1" t="s">
        <v>10</v>
      </c>
      <c r="F4972" s="1" t="s">
        <v>11</v>
      </c>
      <c r="G4972" s="1" t="str">
        <f>IFERROR(__xludf.DUMMYFUNCTION("GOOGLETRANSLATE(D4972,""fr"",""en"")"),"#VALUE!")</f>
        <v>#VALUE!</v>
      </c>
    </row>
    <row r="4973" ht="15.75" customHeight="1">
      <c r="A4973" s="1" t="s">
        <v>11442</v>
      </c>
      <c r="B4973" s="1">
        <v>3.0</v>
      </c>
      <c r="C4973" s="1" t="s">
        <v>11443</v>
      </c>
      <c r="D4973" s="1" t="s">
        <v>11444</v>
      </c>
      <c r="E4973" s="1" t="s">
        <v>83</v>
      </c>
      <c r="F4973" s="1" t="s">
        <v>84</v>
      </c>
      <c r="G4973" s="1" t="str">
        <f>IFERROR(__xludf.DUMMYFUNCTION("GOOGLETRANSLATE(D4973,""fr"",""en"")"),"#VALUE!")</f>
        <v>#VALUE!</v>
      </c>
    </row>
    <row r="4974" ht="15.75" customHeight="1">
      <c r="A4974" s="1" t="s">
        <v>3428</v>
      </c>
      <c r="B4974" s="1">
        <v>1.0</v>
      </c>
      <c r="C4974" s="1" t="s">
        <v>11445</v>
      </c>
      <c r="D4974" s="1" t="s">
        <v>11446</v>
      </c>
      <c r="E4974" s="1" t="s">
        <v>292</v>
      </c>
      <c r="F4974" s="1" t="s">
        <v>11</v>
      </c>
      <c r="G4974" s="1" t="str">
        <f>IFERROR(__xludf.DUMMYFUNCTION("GOOGLETRANSLATE(D4974,""fr"",""en"")"),"#VALUE!")</f>
        <v>#VALUE!</v>
      </c>
    </row>
    <row r="4975" ht="15.75" customHeight="1">
      <c r="A4975" s="1" t="s">
        <v>11004</v>
      </c>
      <c r="B4975" s="1">
        <v>1.0</v>
      </c>
      <c r="C4975" s="1" t="s">
        <v>11447</v>
      </c>
      <c r="D4975" s="1" t="s">
        <v>11448</v>
      </c>
      <c r="E4975" s="1" t="s">
        <v>109</v>
      </c>
      <c r="F4975" s="1" t="s">
        <v>11</v>
      </c>
      <c r="G4975" s="1" t="str">
        <f>IFERROR(__xludf.DUMMYFUNCTION("GOOGLETRANSLATE(D4975,""fr"",""en"")"),"#VALUE!")</f>
        <v>#VALUE!</v>
      </c>
    </row>
    <row r="4976" ht="15.75" customHeight="1">
      <c r="A4976" s="1" t="s">
        <v>5495</v>
      </c>
      <c r="B4976" s="1">
        <v>2.0</v>
      </c>
      <c r="C4976" s="1" t="s">
        <v>11449</v>
      </c>
      <c r="D4976" s="1" t="s">
        <v>11450</v>
      </c>
      <c r="E4976" s="1" t="s">
        <v>125</v>
      </c>
      <c r="F4976" s="1" t="s">
        <v>11</v>
      </c>
      <c r="G4976" s="1" t="str">
        <f>IFERROR(__xludf.DUMMYFUNCTION("GOOGLETRANSLATE(D4976,""fr"",""en"")"),"#VALUE!")</f>
        <v>#VALUE!</v>
      </c>
    </row>
    <row r="4977" ht="15.75" customHeight="1">
      <c r="A4977" s="1" t="s">
        <v>3496</v>
      </c>
      <c r="B4977" s="1">
        <v>1.0</v>
      </c>
      <c r="C4977" s="1" t="s">
        <v>11451</v>
      </c>
      <c r="D4977" s="1" t="s">
        <v>11452</v>
      </c>
      <c r="E4977" s="1" t="s">
        <v>827</v>
      </c>
      <c r="F4977" s="1" t="s">
        <v>39</v>
      </c>
      <c r="G4977" s="1" t="str">
        <f>IFERROR(__xludf.DUMMYFUNCTION("GOOGLETRANSLATE(D4977,""fr"",""en"")"),"#VALUE!")</f>
        <v>#VALUE!</v>
      </c>
    </row>
    <row r="4978" ht="15.75" customHeight="1">
      <c r="A4978" s="1" t="s">
        <v>3459</v>
      </c>
      <c r="B4978" s="1">
        <v>1.0</v>
      </c>
      <c r="C4978" s="1" t="s">
        <v>11453</v>
      </c>
      <c r="D4978" s="1" t="s">
        <v>11454</v>
      </c>
      <c r="E4978" s="1" t="s">
        <v>292</v>
      </c>
      <c r="F4978" s="1" t="s">
        <v>11</v>
      </c>
      <c r="G4978" s="1" t="str">
        <f>IFERROR(__xludf.DUMMYFUNCTION("GOOGLETRANSLATE(D4978,""fr"",""en"")"),"#VALUE!")</f>
        <v>#VALUE!</v>
      </c>
    </row>
    <row r="4979" ht="15.75" customHeight="1">
      <c r="A4979" s="1" t="s">
        <v>2120</v>
      </c>
      <c r="B4979" s="1">
        <v>1.0</v>
      </c>
      <c r="C4979" s="1" t="s">
        <v>11455</v>
      </c>
      <c r="D4979" s="1" t="s">
        <v>11456</v>
      </c>
      <c r="E4979" s="1" t="s">
        <v>614</v>
      </c>
      <c r="F4979" s="1" t="s">
        <v>30</v>
      </c>
      <c r="G4979" s="1" t="str">
        <f>IFERROR(__xludf.DUMMYFUNCTION("GOOGLETRANSLATE(D4979,""fr"",""en"")"),"#VALUE!")</f>
        <v>#VALUE!</v>
      </c>
    </row>
    <row r="4980" ht="15.75" customHeight="1">
      <c r="A4980" s="1" t="s">
        <v>1146</v>
      </c>
      <c r="B4980" s="1">
        <v>1.0</v>
      </c>
      <c r="C4980" s="1" t="s">
        <v>11457</v>
      </c>
      <c r="D4980" s="1" t="s">
        <v>480</v>
      </c>
      <c r="E4980" s="1" t="s">
        <v>273</v>
      </c>
      <c r="F4980" s="1" t="s">
        <v>11</v>
      </c>
      <c r="G4980" s="1" t="str">
        <f>IFERROR(__xludf.DUMMYFUNCTION("GOOGLETRANSLATE(D4980,""fr"",""en"")"),"#VALUE!")</f>
        <v>#VALUE!</v>
      </c>
    </row>
    <row r="4981" ht="15.75" customHeight="1">
      <c r="A4981" s="1" t="s">
        <v>374</v>
      </c>
      <c r="B4981" s="1">
        <v>4.0</v>
      </c>
      <c r="C4981" s="1" t="s">
        <v>11458</v>
      </c>
      <c r="D4981" s="1" t="s">
        <v>11459</v>
      </c>
      <c r="E4981" s="1" t="s">
        <v>273</v>
      </c>
      <c r="F4981" s="1" t="s">
        <v>11</v>
      </c>
      <c r="G4981" s="1" t="str">
        <f>IFERROR(__xludf.DUMMYFUNCTION("GOOGLETRANSLATE(D4981,""fr"",""en"")"),"#VALUE!")</f>
        <v>#VALUE!</v>
      </c>
    </row>
    <row r="4982" ht="15.75" customHeight="1">
      <c r="A4982" s="1" t="s">
        <v>850</v>
      </c>
      <c r="B4982" s="1">
        <v>2.0</v>
      </c>
      <c r="C4982" s="1" t="s">
        <v>11460</v>
      </c>
      <c r="D4982" s="1" t="s">
        <v>11461</v>
      </c>
      <c r="E4982" s="1" t="s">
        <v>21</v>
      </c>
      <c r="F4982" s="1" t="s">
        <v>11</v>
      </c>
      <c r="G4982" s="1" t="str">
        <f>IFERROR(__xludf.DUMMYFUNCTION("GOOGLETRANSLATE(D4982,""fr"",""en"")"),"#VALUE!")</f>
        <v>#VALUE!</v>
      </c>
    </row>
    <row r="4983" ht="15.75" customHeight="1">
      <c r="A4983" s="1" t="s">
        <v>11462</v>
      </c>
      <c r="B4983" s="1">
        <v>3.0</v>
      </c>
      <c r="C4983" s="1" t="s">
        <v>3607</v>
      </c>
      <c r="D4983" s="1" t="s">
        <v>11463</v>
      </c>
      <c r="E4983" s="1" t="s">
        <v>280</v>
      </c>
      <c r="F4983" s="1" t="s">
        <v>11</v>
      </c>
      <c r="G4983" s="1" t="str">
        <f>IFERROR(__xludf.DUMMYFUNCTION("GOOGLETRANSLATE(D4983,""fr"",""en"")"),"#VALUE!")</f>
        <v>#VALUE!</v>
      </c>
    </row>
    <row r="4984" ht="15.75" customHeight="1">
      <c r="A4984" s="1" t="s">
        <v>11464</v>
      </c>
      <c r="B4984" s="1">
        <v>5.0</v>
      </c>
      <c r="C4984" s="1" t="s">
        <v>11465</v>
      </c>
      <c r="D4984" s="1" t="s">
        <v>11466</v>
      </c>
      <c r="E4984" s="1" t="s">
        <v>960</v>
      </c>
      <c r="F4984" s="1" t="s">
        <v>84</v>
      </c>
      <c r="G4984" s="1" t="str">
        <f>IFERROR(__xludf.DUMMYFUNCTION("GOOGLETRANSLATE(D4984,""fr"",""en"")"),"#VALUE!")</f>
        <v>#VALUE!</v>
      </c>
    </row>
    <row r="4985" ht="15.75" customHeight="1">
      <c r="A4985" s="1" t="s">
        <v>1375</v>
      </c>
      <c r="B4985" s="1">
        <v>4.0</v>
      </c>
      <c r="C4985" s="1" t="s">
        <v>11467</v>
      </c>
      <c r="D4985" s="1" t="s">
        <v>11468</v>
      </c>
      <c r="E4985" s="1" t="s">
        <v>10</v>
      </c>
      <c r="F4985" s="1" t="s">
        <v>11</v>
      </c>
      <c r="G4985" s="1" t="str">
        <f>IFERROR(__xludf.DUMMYFUNCTION("GOOGLETRANSLATE(D4985,""fr"",""en"")"),"#VALUE!")</f>
        <v>#VALUE!</v>
      </c>
    </row>
    <row r="4986" ht="15.75" customHeight="1">
      <c r="A4986" s="1" t="s">
        <v>6618</v>
      </c>
      <c r="B4986" s="1">
        <v>1.0</v>
      </c>
      <c r="C4986" s="1" t="s">
        <v>11469</v>
      </c>
      <c r="D4986" s="1" t="s">
        <v>11470</v>
      </c>
      <c r="E4986" s="1" t="s">
        <v>226</v>
      </c>
      <c r="F4986" s="1" t="s">
        <v>11</v>
      </c>
      <c r="G4986" s="1" t="str">
        <f>IFERROR(__xludf.DUMMYFUNCTION("GOOGLETRANSLATE(D4986,""fr"",""en"")"),"#VALUE!")</f>
        <v>#VALUE!</v>
      </c>
    </row>
    <row r="4987" ht="15.75" customHeight="1">
      <c r="A4987" s="1" t="s">
        <v>738</v>
      </c>
      <c r="B4987" s="1">
        <v>1.0</v>
      </c>
      <c r="C4987" s="1" t="s">
        <v>11471</v>
      </c>
      <c r="D4987" s="1" t="s">
        <v>11472</v>
      </c>
      <c r="E4987" s="1" t="s">
        <v>423</v>
      </c>
      <c r="F4987" s="1" t="s">
        <v>30</v>
      </c>
      <c r="G4987" s="1" t="str">
        <f>IFERROR(__xludf.DUMMYFUNCTION("GOOGLETRANSLATE(D4987,""fr"",""en"")"),"#VALUE!")</f>
        <v>#VALUE!</v>
      </c>
    </row>
    <row r="4988" ht="15.75" customHeight="1">
      <c r="A4988" s="1" t="s">
        <v>8015</v>
      </c>
      <c r="B4988" s="1">
        <v>2.0</v>
      </c>
      <c r="C4988" s="1" t="s">
        <v>11473</v>
      </c>
      <c r="D4988" s="1" t="s">
        <v>11474</v>
      </c>
      <c r="E4988" s="1" t="s">
        <v>750</v>
      </c>
      <c r="F4988" s="1" t="s">
        <v>110</v>
      </c>
      <c r="G4988" s="1" t="str">
        <f>IFERROR(__xludf.DUMMYFUNCTION("GOOGLETRANSLATE(D4988,""fr"",""en"")"),"#VALUE!")</f>
        <v>#VALUE!</v>
      </c>
    </row>
    <row r="4989" ht="15.75" customHeight="1">
      <c r="A4989" s="1" t="s">
        <v>1741</v>
      </c>
      <c r="B4989" s="1">
        <v>3.0</v>
      </c>
      <c r="C4989" s="1" t="s">
        <v>11475</v>
      </c>
      <c r="D4989" s="1" t="s">
        <v>11476</v>
      </c>
      <c r="E4989" s="1" t="s">
        <v>10</v>
      </c>
      <c r="F4989" s="1" t="s">
        <v>11</v>
      </c>
      <c r="G4989" s="1" t="str">
        <f>IFERROR(__xludf.DUMMYFUNCTION("GOOGLETRANSLATE(D4989,""fr"",""en"")"),"#VALUE!")</f>
        <v>#VALUE!</v>
      </c>
    </row>
    <row r="4990" ht="15.75" customHeight="1">
      <c r="A4990" s="1" t="s">
        <v>936</v>
      </c>
      <c r="B4990" s="1">
        <v>5.0</v>
      </c>
      <c r="C4990" s="1" t="s">
        <v>11477</v>
      </c>
      <c r="D4990" s="1" t="s">
        <v>11478</v>
      </c>
      <c r="E4990" s="1" t="s">
        <v>21</v>
      </c>
      <c r="F4990" s="1" t="s">
        <v>11</v>
      </c>
      <c r="G4990" s="1" t="str">
        <f>IFERROR(__xludf.DUMMYFUNCTION("GOOGLETRANSLATE(D4990,""fr"",""en"")"),"#VALUE!")</f>
        <v>#VALUE!</v>
      </c>
    </row>
    <row r="4991" ht="15.75" customHeight="1">
      <c r="A4991" s="1" t="s">
        <v>11479</v>
      </c>
      <c r="B4991" s="1">
        <v>2.0</v>
      </c>
      <c r="C4991" s="1" t="s">
        <v>11480</v>
      </c>
      <c r="D4991" s="1" t="s">
        <v>11481</v>
      </c>
      <c r="E4991" s="1" t="s">
        <v>2727</v>
      </c>
      <c r="F4991" s="1" t="s">
        <v>66</v>
      </c>
      <c r="G4991" s="1" t="str">
        <f>IFERROR(__xludf.DUMMYFUNCTION("GOOGLETRANSLATE(D4991,""fr"",""en"")"),"#VALUE!")</f>
        <v>#VALUE!</v>
      </c>
    </row>
    <row r="4992" ht="15.75" customHeight="1">
      <c r="A4992" s="1" t="s">
        <v>1102</v>
      </c>
      <c r="B4992" s="1">
        <v>1.0</v>
      </c>
      <c r="C4992" s="1" t="s">
        <v>11482</v>
      </c>
      <c r="D4992" s="1" t="s">
        <v>11483</v>
      </c>
      <c r="E4992" s="1" t="s">
        <v>646</v>
      </c>
      <c r="F4992" s="1" t="s">
        <v>39</v>
      </c>
      <c r="G4992" s="1" t="str">
        <f>IFERROR(__xludf.DUMMYFUNCTION("GOOGLETRANSLATE(D4992,""fr"",""en"")"),"#VALUE!")</f>
        <v>#VALUE!</v>
      </c>
    </row>
    <row r="4993" ht="15.75" customHeight="1">
      <c r="A4993" s="1" t="s">
        <v>2371</v>
      </c>
      <c r="B4993" s="1">
        <v>1.0</v>
      </c>
      <c r="C4993" s="1" t="s">
        <v>11484</v>
      </c>
      <c r="D4993" s="1" t="s">
        <v>11485</v>
      </c>
      <c r="E4993" s="1" t="s">
        <v>827</v>
      </c>
      <c r="F4993" s="1" t="s">
        <v>39</v>
      </c>
      <c r="G4993" s="1" t="str">
        <f>IFERROR(__xludf.DUMMYFUNCTION("GOOGLETRANSLATE(D4993,""fr"",""en"")"),"#VALUE!")</f>
        <v>#VALUE!</v>
      </c>
    </row>
    <row r="4994" ht="15.75" customHeight="1">
      <c r="A4994" s="1" t="s">
        <v>807</v>
      </c>
      <c r="B4994" s="1">
        <v>1.0</v>
      </c>
      <c r="C4994" s="1" t="s">
        <v>11486</v>
      </c>
      <c r="D4994" s="1" t="s">
        <v>11487</v>
      </c>
      <c r="E4994" s="1" t="s">
        <v>125</v>
      </c>
      <c r="F4994" s="1" t="s">
        <v>11</v>
      </c>
      <c r="G4994" s="1" t="str">
        <f>IFERROR(__xludf.DUMMYFUNCTION("GOOGLETRANSLATE(D4994,""fr"",""en"")"),"#VALUE!")</f>
        <v>#VALUE!</v>
      </c>
    </row>
    <row r="4995" ht="15.75" customHeight="1">
      <c r="A4995" s="1" t="s">
        <v>5582</v>
      </c>
      <c r="B4995" s="1">
        <v>5.0</v>
      </c>
      <c r="C4995" s="1" t="s">
        <v>11488</v>
      </c>
      <c r="D4995" s="1" t="s">
        <v>11489</v>
      </c>
      <c r="E4995" s="1" t="s">
        <v>614</v>
      </c>
      <c r="F4995" s="1" t="s">
        <v>30</v>
      </c>
      <c r="G4995" s="1" t="str">
        <f>IFERROR(__xludf.DUMMYFUNCTION("GOOGLETRANSLATE(D4995,""fr"",""en"")"),"#VALUE!")</f>
        <v>#VALUE!</v>
      </c>
    </row>
    <row r="4996" ht="15.75" customHeight="1">
      <c r="A4996" s="1" t="s">
        <v>97</v>
      </c>
      <c r="B4996" s="1">
        <v>5.0</v>
      </c>
      <c r="C4996" s="1" t="s">
        <v>11490</v>
      </c>
      <c r="D4996" s="1" t="s">
        <v>11491</v>
      </c>
      <c r="E4996" s="1" t="s">
        <v>21</v>
      </c>
      <c r="F4996" s="1" t="s">
        <v>11</v>
      </c>
      <c r="G4996" s="1" t="str">
        <f>IFERROR(__xludf.DUMMYFUNCTION("GOOGLETRANSLATE(D4996,""fr"",""en"")"),"#VALUE!")</f>
        <v>#VALUE!</v>
      </c>
    </row>
    <row r="4997" ht="15.75" customHeight="1">
      <c r="A4997" s="1" t="s">
        <v>1248</v>
      </c>
      <c r="B4997" s="1">
        <v>1.0</v>
      </c>
      <c r="C4997" s="1" t="s">
        <v>11492</v>
      </c>
      <c r="D4997" s="1" t="s">
        <v>11493</v>
      </c>
      <c r="E4997" s="1" t="s">
        <v>10</v>
      </c>
      <c r="F4997" s="1" t="s">
        <v>11</v>
      </c>
      <c r="G4997" s="1" t="str">
        <f>IFERROR(__xludf.DUMMYFUNCTION("GOOGLETRANSLATE(D4997,""fr"",""en"")"),"#VALUE!")</f>
        <v>#VALUE!</v>
      </c>
    </row>
    <row r="4998" ht="15.75" customHeight="1">
      <c r="A4998" s="1" t="s">
        <v>132</v>
      </c>
      <c r="B4998" s="1">
        <v>4.0</v>
      </c>
      <c r="C4998" s="1" t="s">
        <v>11494</v>
      </c>
      <c r="D4998" s="1" t="s">
        <v>11495</v>
      </c>
      <c r="E4998" s="1" t="s">
        <v>10</v>
      </c>
      <c r="F4998" s="1" t="s">
        <v>11</v>
      </c>
      <c r="G4998" s="1" t="str">
        <f>IFERROR(__xludf.DUMMYFUNCTION("GOOGLETRANSLATE(D4998,""fr"",""en"")"),"#VALUE!")</f>
        <v>#VALUE!</v>
      </c>
    </row>
    <row r="4999" ht="15.75" customHeight="1">
      <c r="A4999" s="1" t="s">
        <v>801</v>
      </c>
      <c r="B4999" s="1">
        <v>2.0</v>
      </c>
      <c r="C4999" s="1" t="s">
        <v>11496</v>
      </c>
      <c r="D4999" s="1" t="s">
        <v>11497</v>
      </c>
      <c r="E4999" s="1" t="s">
        <v>10</v>
      </c>
      <c r="F4999" s="1" t="s">
        <v>11</v>
      </c>
      <c r="G4999" s="1" t="str">
        <f>IFERROR(__xludf.DUMMYFUNCTION("GOOGLETRANSLATE(D4999,""fr"",""en"")"),"#VALUE!")</f>
        <v>#VALUE!</v>
      </c>
    </row>
    <row r="5000" ht="15.75" customHeight="1">
      <c r="A5000" s="1" t="s">
        <v>6355</v>
      </c>
      <c r="B5000" s="1">
        <v>2.0</v>
      </c>
      <c r="C5000" s="1" t="s">
        <v>11498</v>
      </c>
      <c r="D5000" s="1" t="s">
        <v>11499</v>
      </c>
      <c r="E5000" s="1" t="s">
        <v>29</v>
      </c>
      <c r="F5000" s="1" t="s">
        <v>30</v>
      </c>
      <c r="G5000" s="1" t="str">
        <f>IFERROR(__xludf.DUMMYFUNCTION("GOOGLETRANSLATE(D5000,""fr"",""en"")"),"#VALUE!")</f>
        <v>#VALUE!</v>
      </c>
    </row>
    <row r="5001" ht="15.75" customHeight="1">
      <c r="A5001" s="1" t="s">
        <v>1770</v>
      </c>
      <c r="B5001" s="1">
        <v>4.0</v>
      </c>
      <c r="C5001" s="1" t="s">
        <v>11500</v>
      </c>
      <c r="D5001" s="1" t="s">
        <v>11501</v>
      </c>
      <c r="E5001" s="1" t="s">
        <v>21</v>
      </c>
      <c r="F5001" s="1" t="s">
        <v>11</v>
      </c>
      <c r="G5001" s="1" t="str">
        <f>IFERROR(__xludf.DUMMYFUNCTION("GOOGLETRANSLATE(D5001,""fr"",""en"")"),"#VALUE!")</f>
        <v>#VALUE!</v>
      </c>
    </row>
    <row r="5002" ht="15.75" customHeight="1">
      <c r="A5002" s="1" t="s">
        <v>624</v>
      </c>
      <c r="B5002" s="1">
        <v>4.0</v>
      </c>
      <c r="C5002" s="1" t="s">
        <v>11502</v>
      </c>
      <c r="D5002" s="1" t="s">
        <v>11503</v>
      </c>
      <c r="E5002" s="1" t="s">
        <v>10</v>
      </c>
      <c r="F5002" s="1" t="s">
        <v>11</v>
      </c>
      <c r="G5002" s="1" t="str">
        <f>IFERROR(__xludf.DUMMYFUNCTION("GOOGLETRANSLATE(D5002,""fr"",""en"")"),"#VALUE!")</f>
        <v>#VALUE!</v>
      </c>
    </row>
    <row r="5003" ht="15.75" customHeight="1">
      <c r="A5003" s="1" t="s">
        <v>1741</v>
      </c>
      <c r="B5003" s="1">
        <v>3.0</v>
      </c>
      <c r="C5003" s="1" t="s">
        <v>11504</v>
      </c>
      <c r="D5003" s="1" t="s">
        <v>11505</v>
      </c>
      <c r="E5003" s="1" t="s">
        <v>109</v>
      </c>
      <c r="F5003" s="1" t="s">
        <v>11</v>
      </c>
      <c r="G5003" s="1" t="str">
        <f>IFERROR(__xludf.DUMMYFUNCTION("GOOGLETRANSLATE(D5003,""fr"",""en"")"),"#VALUE!")</f>
        <v>#VALUE!</v>
      </c>
    </row>
    <row r="5004" ht="15.75" customHeight="1">
      <c r="A5004" s="1" t="s">
        <v>11506</v>
      </c>
      <c r="B5004" s="1">
        <v>2.0</v>
      </c>
      <c r="C5004" s="1" t="s">
        <v>11507</v>
      </c>
      <c r="D5004" s="1" t="s">
        <v>11508</v>
      </c>
      <c r="E5004" s="1" t="s">
        <v>125</v>
      </c>
      <c r="F5004" s="1" t="s">
        <v>11</v>
      </c>
      <c r="G5004" s="1" t="str">
        <f>IFERROR(__xludf.DUMMYFUNCTION("GOOGLETRANSLATE(D5004,""fr"",""en"")"),"#VALUE!")</f>
        <v>#VALUE!</v>
      </c>
    </row>
    <row r="5005" ht="15.75" customHeight="1">
      <c r="A5005" s="1" t="s">
        <v>2854</v>
      </c>
      <c r="B5005" s="1">
        <v>5.0</v>
      </c>
      <c r="C5005" s="1" t="s">
        <v>11509</v>
      </c>
      <c r="D5005" s="1" t="s">
        <v>11510</v>
      </c>
      <c r="E5005" s="1" t="s">
        <v>21</v>
      </c>
      <c r="F5005" s="1" t="s">
        <v>11</v>
      </c>
      <c r="G5005" s="1" t="str">
        <f>IFERROR(__xludf.DUMMYFUNCTION("GOOGLETRANSLATE(D5005,""fr"",""en"")"),"#VALUE!")</f>
        <v>#VALUE!</v>
      </c>
    </row>
    <row r="5006" ht="15.75" customHeight="1">
      <c r="A5006" s="1" t="s">
        <v>1473</v>
      </c>
      <c r="B5006" s="1">
        <v>5.0</v>
      </c>
      <c r="C5006" s="1" t="s">
        <v>11511</v>
      </c>
      <c r="D5006" s="1" t="s">
        <v>11512</v>
      </c>
      <c r="E5006" s="1" t="s">
        <v>65</v>
      </c>
      <c r="F5006" s="1" t="s">
        <v>66</v>
      </c>
      <c r="G5006" s="1" t="str">
        <f>IFERROR(__xludf.DUMMYFUNCTION("GOOGLETRANSLATE(D5006,""fr"",""en"")"),"#VALUE!")</f>
        <v>#VALUE!</v>
      </c>
    </row>
    <row r="5007" ht="15.75" customHeight="1">
      <c r="A5007" s="1" t="s">
        <v>411</v>
      </c>
      <c r="B5007" s="1">
        <v>5.0</v>
      </c>
      <c r="C5007" s="1" t="s">
        <v>11513</v>
      </c>
      <c r="D5007" s="1" t="s">
        <v>11514</v>
      </c>
      <c r="E5007" s="1" t="s">
        <v>176</v>
      </c>
      <c r="F5007" s="1" t="s">
        <v>66</v>
      </c>
      <c r="G5007" s="1" t="str">
        <f>IFERROR(__xludf.DUMMYFUNCTION("GOOGLETRANSLATE(D5007,""fr"",""en"")"),"#VALUE!")</f>
        <v>#VALUE!</v>
      </c>
    </row>
    <row r="5008" ht="15.75" customHeight="1">
      <c r="A5008" s="1" t="s">
        <v>1193</v>
      </c>
      <c r="B5008" s="1">
        <v>1.0</v>
      </c>
      <c r="C5008" s="1" t="s">
        <v>11515</v>
      </c>
      <c r="D5008" s="1" t="s">
        <v>11516</v>
      </c>
      <c r="E5008" s="1" t="s">
        <v>10</v>
      </c>
      <c r="F5008" s="1" t="s">
        <v>11</v>
      </c>
      <c r="G5008" s="1" t="str">
        <f>IFERROR(__xludf.DUMMYFUNCTION("GOOGLETRANSLATE(D5008,""fr"",""en"")"),"#VALUE!")</f>
        <v>#VALUE!</v>
      </c>
    </row>
    <row r="5009" ht="15.75" customHeight="1">
      <c r="A5009" s="1" t="s">
        <v>1076</v>
      </c>
      <c r="B5009" s="1">
        <v>2.0</v>
      </c>
      <c r="C5009" s="1" t="s">
        <v>11517</v>
      </c>
      <c r="D5009" s="1" t="s">
        <v>11518</v>
      </c>
      <c r="E5009" s="1" t="s">
        <v>73</v>
      </c>
      <c r="F5009" s="1" t="s">
        <v>30</v>
      </c>
      <c r="G5009" s="1" t="str">
        <f>IFERROR(__xludf.DUMMYFUNCTION("GOOGLETRANSLATE(D5009,""fr"",""en"")"),"#VALUE!")</f>
        <v>#VALUE!</v>
      </c>
    </row>
    <row r="5010" ht="15.75" customHeight="1">
      <c r="A5010" s="1" t="s">
        <v>2165</v>
      </c>
      <c r="B5010" s="1">
        <v>2.0</v>
      </c>
      <c r="C5010" s="1" t="s">
        <v>11519</v>
      </c>
      <c r="D5010" s="1" t="s">
        <v>11520</v>
      </c>
      <c r="E5010" s="1" t="s">
        <v>52</v>
      </c>
      <c r="F5010" s="1" t="s">
        <v>110</v>
      </c>
      <c r="G5010" s="1" t="str">
        <f>IFERROR(__xludf.DUMMYFUNCTION("GOOGLETRANSLATE(D5010,""fr"",""en"")"),"#VALUE!")</f>
        <v>#VALUE!</v>
      </c>
    </row>
    <row r="5011" ht="15.75" customHeight="1">
      <c r="A5011" s="1" t="s">
        <v>4382</v>
      </c>
      <c r="B5011" s="1">
        <v>2.0</v>
      </c>
      <c r="C5011" s="1" t="s">
        <v>11521</v>
      </c>
      <c r="D5011" s="1" t="s">
        <v>11522</v>
      </c>
      <c r="E5011" s="1" t="s">
        <v>280</v>
      </c>
      <c r="F5011" s="1" t="s">
        <v>11</v>
      </c>
      <c r="G5011" s="1" t="str">
        <f>IFERROR(__xludf.DUMMYFUNCTION("GOOGLETRANSLATE(D5011,""fr"",""en"")"),"#VALUE!")</f>
        <v>#VALUE!</v>
      </c>
    </row>
    <row r="5012" ht="15.75" customHeight="1">
      <c r="A5012" s="1" t="s">
        <v>621</v>
      </c>
      <c r="B5012" s="1">
        <v>4.0</v>
      </c>
      <c r="C5012" s="1" t="s">
        <v>11523</v>
      </c>
      <c r="D5012" s="1" t="s">
        <v>11524</v>
      </c>
      <c r="E5012" s="1" t="s">
        <v>21</v>
      </c>
      <c r="F5012" s="1" t="s">
        <v>11</v>
      </c>
      <c r="G5012" s="1" t="str">
        <f>IFERROR(__xludf.DUMMYFUNCTION("GOOGLETRANSLATE(D5012,""fr"",""en"")"),"#VALUE!")</f>
        <v>#VALUE!</v>
      </c>
    </row>
    <row r="5013" ht="15.75" customHeight="1">
      <c r="A5013" s="1" t="s">
        <v>2610</v>
      </c>
      <c r="B5013" s="1">
        <v>5.0</v>
      </c>
      <c r="C5013" s="1" t="s">
        <v>11525</v>
      </c>
      <c r="D5013" s="1" t="s">
        <v>11526</v>
      </c>
      <c r="E5013" s="1" t="s">
        <v>21</v>
      </c>
      <c r="F5013" s="1" t="s">
        <v>11</v>
      </c>
      <c r="G5013" s="1" t="str">
        <f>IFERROR(__xludf.DUMMYFUNCTION("GOOGLETRANSLATE(D5013,""fr"",""en"")"),"#VALUE!")</f>
        <v>#VALUE!</v>
      </c>
    </row>
    <row r="5014" ht="15.75" customHeight="1">
      <c r="A5014" s="1" t="s">
        <v>7762</v>
      </c>
      <c r="B5014" s="1">
        <v>1.0</v>
      </c>
      <c r="C5014" s="1" t="s">
        <v>11527</v>
      </c>
      <c r="D5014" s="1" t="s">
        <v>11528</v>
      </c>
      <c r="E5014" s="1" t="s">
        <v>169</v>
      </c>
      <c r="F5014" s="1" t="s">
        <v>11</v>
      </c>
      <c r="G5014" s="1" t="str">
        <f>IFERROR(__xludf.DUMMYFUNCTION("GOOGLETRANSLATE(D5014,""fr"",""en"")"),"#VALUE!")</f>
        <v>#VALUE!</v>
      </c>
    </row>
    <row r="5015" ht="15.75" customHeight="1">
      <c r="A5015" s="1" t="s">
        <v>994</v>
      </c>
      <c r="B5015" s="1">
        <v>3.0</v>
      </c>
      <c r="C5015" s="1" t="s">
        <v>11529</v>
      </c>
      <c r="D5015" s="1" t="s">
        <v>11530</v>
      </c>
      <c r="E5015" s="1" t="s">
        <v>10</v>
      </c>
      <c r="F5015" s="1" t="s">
        <v>11</v>
      </c>
      <c r="G5015" s="1" t="str">
        <f>IFERROR(__xludf.DUMMYFUNCTION("GOOGLETRANSLATE(D5015,""fr"",""en"")"),"#VALUE!")</f>
        <v>#VALUE!</v>
      </c>
    </row>
    <row r="5016" ht="15.75" customHeight="1">
      <c r="A5016" s="1" t="s">
        <v>255</v>
      </c>
      <c r="B5016" s="1">
        <v>5.0</v>
      </c>
      <c r="C5016" s="1" t="s">
        <v>11531</v>
      </c>
      <c r="D5016" s="1" t="s">
        <v>11532</v>
      </c>
      <c r="E5016" s="1" t="s">
        <v>21</v>
      </c>
      <c r="F5016" s="1" t="s">
        <v>11</v>
      </c>
      <c r="G5016" s="1" t="str">
        <f>IFERROR(__xludf.DUMMYFUNCTION("GOOGLETRANSLATE(D5016,""fr"",""en"")"),"#VALUE!")</f>
        <v>#VALUE!</v>
      </c>
    </row>
    <row r="5017" ht="15.75" customHeight="1">
      <c r="A5017" s="1" t="s">
        <v>624</v>
      </c>
      <c r="B5017" s="1">
        <v>1.0</v>
      </c>
      <c r="C5017" s="1" t="s">
        <v>11533</v>
      </c>
      <c r="D5017" s="1" t="s">
        <v>11534</v>
      </c>
      <c r="E5017" s="1" t="s">
        <v>176</v>
      </c>
      <c r="F5017" s="1" t="s">
        <v>66</v>
      </c>
      <c r="G5017" s="1" t="str">
        <f>IFERROR(__xludf.DUMMYFUNCTION("GOOGLETRANSLATE(D5017,""fr"",""en"")"),"#VALUE!")</f>
        <v>#VALUE!</v>
      </c>
    </row>
    <row r="5018" ht="15.75" customHeight="1">
      <c r="A5018" s="1" t="s">
        <v>11535</v>
      </c>
      <c r="B5018" s="1">
        <v>1.0</v>
      </c>
      <c r="C5018" s="1" t="s">
        <v>11536</v>
      </c>
      <c r="D5018" s="1" t="s">
        <v>11537</v>
      </c>
      <c r="E5018" s="1" t="s">
        <v>10</v>
      </c>
      <c r="F5018" s="1" t="s">
        <v>11</v>
      </c>
      <c r="G5018" s="1" t="str">
        <f>IFERROR(__xludf.DUMMYFUNCTION("GOOGLETRANSLATE(D5018,""fr"",""en"")"),"#VALUE!")</f>
        <v>#VALUE!</v>
      </c>
    </row>
    <row r="5019" ht="15.75" customHeight="1">
      <c r="A5019" s="1" t="s">
        <v>11538</v>
      </c>
      <c r="B5019" s="1">
        <v>2.0</v>
      </c>
      <c r="C5019" s="1" t="s">
        <v>11539</v>
      </c>
      <c r="D5019" s="1" t="s">
        <v>11540</v>
      </c>
      <c r="E5019" s="1" t="s">
        <v>292</v>
      </c>
      <c r="F5019" s="1" t="s">
        <v>11</v>
      </c>
      <c r="G5019" s="1" t="str">
        <f>IFERROR(__xludf.DUMMYFUNCTION("GOOGLETRANSLATE(D5019,""fr"",""en"")"),"#VALUE!")</f>
        <v>#VALUE!</v>
      </c>
    </row>
    <row r="5020" ht="15.75" customHeight="1">
      <c r="A5020" s="1" t="s">
        <v>1453</v>
      </c>
      <c r="B5020" s="1">
        <v>1.0</v>
      </c>
      <c r="C5020" s="1" t="s">
        <v>11541</v>
      </c>
      <c r="D5020" s="1" t="s">
        <v>11542</v>
      </c>
      <c r="E5020" s="1" t="s">
        <v>125</v>
      </c>
      <c r="F5020" s="1" t="s">
        <v>11</v>
      </c>
      <c r="G5020" s="1" t="str">
        <f>IFERROR(__xludf.DUMMYFUNCTION("GOOGLETRANSLATE(D5020,""fr"",""en"")"),"#VALUE!")</f>
        <v>#VALUE!</v>
      </c>
    </row>
    <row r="5021" ht="15.75" customHeight="1">
      <c r="A5021" s="1" t="s">
        <v>11543</v>
      </c>
      <c r="B5021" s="1">
        <v>1.0</v>
      </c>
      <c r="C5021" s="1" t="s">
        <v>11544</v>
      </c>
      <c r="D5021" s="1" t="s">
        <v>11545</v>
      </c>
      <c r="E5021" s="1" t="s">
        <v>117</v>
      </c>
      <c r="F5021" s="1" t="s">
        <v>48</v>
      </c>
      <c r="G5021" s="1" t="str">
        <f>IFERROR(__xludf.DUMMYFUNCTION("GOOGLETRANSLATE(D5021,""fr"",""en"")"),"#VALUE!")</f>
        <v>#VALUE!</v>
      </c>
    </row>
    <row r="5022" ht="15.75" customHeight="1">
      <c r="A5022" s="1" t="s">
        <v>1177</v>
      </c>
      <c r="B5022" s="1">
        <v>1.0</v>
      </c>
      <c r="C5022" s="1" t="s">
        <v>11546</v>
      </c>
      <c r="D5022" s="1" t="s">
        <v>11547</v>
      </c>
      <c r="E5022" s="1" t="s">
        <v>52</v>
      </c>
      <c r="F5022" s="1" t="s">
        <v>110</v>
      </c>
      <c r="G5022" s="1" t="str">
        <f>IFERROR(__xludf.DUMMYFUNCTION("GOOGLETRANSLATE(D5022,""fr"",""en"")"),"#VALUE!")</f>
        <v>#VALUE!</v>
      </c>
    </row>
    <row r="5023" ht="15.75" customHeight="1">
      <c r="A5023" s="1" t="s">
        <v>338</v>
      </c>
      <c r="B5023" s="1">
        <v>4.0</v>
      </c>
      <c r="C5023" s="1" t="s">
        <v>11548</v>
      </c>
      <c r="D5023" s="1" t="s">
        <v>11549</v>
      </c>
      <c r="E5023" s="1" t="s">
        <v>169</v>
      </c>
      <c r="F5023" s="1" t="s">
        <v>11</v>
      </c>
      <c r="G5023" s="1" t="str">
        <f>IFERROR(__xludf.DUMMYFUNCTION("GOOGLETRANSLATE(D5023,""fr"",""en"")"),"#VALUE!")</f>
        <v>#VALUE!</v>
      </c>
    </row>
    <row r="5024" ht="15.75" customHeight="1">
      <c r="A5024" s="1" t="s">
        <v>564</v>
      </c>
      <c r="B5024" s="1">
        <v>1.0</v>
      </c>
      <c r="C5024" s="1" t="s">
        <v>11550</v>
      </c>
      <c r="D5024" s="1" t="s">
        <v>11551</v>
      </c>
      <c r="E5024" s="1" t="s">
        <v>29</v>
      </c>
      <c r="F5024" s="1" t="s">
        <v>30</v>
      </c>
      <c r="G5024" s="1" t="str">
        <f>IFERROR(__xludf.DUMMYFUNCTION("GOOGLETRANSLATE(D5024,""fr"",""en"")"),"#VALUE!")</f>
        <v>#VALUE!</v>
      </c>
    </row>
    <row r="5025" ht="15.75" customHeight="1">
      <c r="A5025" s="1" t="s">
        <v>445</v>
      </c>
      <c r="B5025" s="1">
        <v>3.0</v>
      </c>
      <c r="C5025" s="1" t="s">
        <v>11552</v>
      </c>
      <c r="D5025" s="1" t="s">
        <v>11553</v>
      </c>
      <c r="E5025" s="1" t="s">
        <v>21</v>
      </c>
      <c r="F5025" s="1" t="s">
        <v>11</v>
      </c>
      <c r="G5025" s="1" t="str">
        <f>IFERROR(__xludf.DUMMYFUNCTION("GOOGLETRANSLATE(D5025,""fr"",""en"")"),"#VALUE!")</f>
        <v>#VALUE!</v>
      </c>
    </row>
    <row r="5026" ht="15.75" customHeight="1">
      <c r="A5026" s="1" t="s">
        <v>2237</v>
      </c>
      <c r="B5026" s="1">
        <v>4.0</v>
      </c>
      <c r="C5026" s="1" t="s">
        <v>11554</v>
      </c>
      <c r="D5026" s="1" t="s">
        <v>11555</v>
      </c>
      <c r="E5026" s="1" t="s">
        <v>10</v>
      </c>
      <c r="F5026" s="1" t="s">
        <v>11</v>
      </c>
      <c r="G5026" s="1" t="str">
        <f>IFERROR(__xludf.DUMMYFUNCTION("GOOGLETRANSLATE(D5026,""fr"",""en"")"),"#VALUE!")</f>
        <v>#VALUE!</v>
      </c>
    </row>
    <row r="5027" ht="15.75" customHeight="1">
      <c r="A5027" s="1" t="s">
        <v>3385</v>
      </c>
      <c r="B5027" s="1">
        <v>4.0</v>
      </c>
      <c r="C5027" s="1" t="s">
        <v>11556</v>
      </c>
      <c r="D5027" s="1" t="s">
        <v>11557</v>
      </c>
      <c r="E5027" s="1" t="s">
        <v>21</v>
      </c>
      <c r="F5027" s="1" t="s">
        <v>11</v>
      </c>
      <c r="G5027" s="1" t="str">
        <f>IFERROR(__xludf.DUMMYFUNCTION("GOOGLETRANSLATE(D5027,""fr"",""en"")"),"#VALUE!")</f>
        <v>#VALUE!</v>
      </c>
    </row>
    <row r="5028" ht="15.75" customHeight="1">
      <c r="A5028" s="1" t="s">
        <v>2905</v>
      </c>
      <c r="B5028" s="1">
        <v>1.0</v>
      </c>
      <c r="C5028" s="1" t="s">
        <v>11558</v>
      </c>
      <c r="D5028" s="1" t="s">
        <v>11559</v>
      </c>
      <c r="E5028" s="1" t="s">
        <v>373</v>
      </c>
      <c r="F5028" s="1" t="s">
        <v>30</v>
      </c>
      <c r="G5028" s="1" t="str">
        <f>IFERROR(__xludf.DUMMYFUNCTION("GOOGLETRANSLATE(D5028,""fr"",""en"")"),"#VALUE!")</f>
        <v>#VALUE!</v>
      </c>
    </row>
    <row r="5029" ht="15.75" customHeight="1">
      <c r="A5029" s="1" t="s">
        <v>264</v>
      </c>
      <c r="B5029" s="1">
        <v>3.0</v>
      </c>
      <c r="C5029" s="1" t="s">
        <v>11560</v>
      </c>
      <c r="D5029" s="1" t="s">
        <v>11561</v>
      </c>
      <c r="E5029" s="1" t="s">
        <v>10</v>
      </c>
      <c r="F5029" s="1" t="s">
        <v>11</v>
      </c>
      <c r="G5029" s="1" t="str">
        <f>IFERROR(__xludf.DUMMYFUNCTION("GOOGLETRANSLATE(D5029,""fr"",""en"")"),"#VALUE!")</f>
        <v>#VALUE!</v>
      </c>
    </row>
    <row r="5030" ht="15.75" customHeight="1">
      <c r="A5030" s="1" t="s">
        <v>2066</v>
      </c>
      <c r="B5030" s="1">
        <v>4.0</v>
      </c>
      <c r="C5030" s="1" t="s">
        <v>11562</v>
      </c>
      <c r="D5030" s="1" t="s">
        <v>11563</v>
      </c>
      <c r="E5030" s="1" t="s">
        <v>21</v>
      </c>
      <c r="F5030" s="1" t="s">
        <v>11</v>
      </c>
      <c r="G5030" s="1" t="str">
        <f>IFERROR(__xludf.DUMMYFUNCTION("GOOGLETRANSLATE(D5030,""fr"",""en"")"),"#VALUE!")</f>
        <v>#VALUE!</v>
      </c>
    </row>
    <row r="5031" ht="15.75" customHeight="1">
      <c r="A5031" s="1" t="s">
        <v>1699</v>
      </c>
      <c r="B5031" s="1">
        <v>5.0</v>
      </c>
      <c r="C5031" s="1" t="s">
        <v>11564</v>
      </c>
      <c r="D5031" s="1" t="s">
        <v>11565</v>
      </c>
      <c r="E5031" s="1" t="s">
        <v>65</v>
      </c>
      <c r="F5031" s="1" t="s">
        <v>66</v>
      </c>
      <c r="G5031" s="1" t="str">
        <f>IFERROR(__xludf.DUMMYFUNCTION("GOOGLETRANSLATE(D5031,""fr"",""en"")"),"#VALUE!")</f>
        <v>#VALUE!</v>
      </c>
    </row>
    <row r="5032" ht="15.75" customHeight="1">
      <c r="A5032" s="1" t="s">
        <v>729</v>
      </c>
      <c r="B5032" s="1">
        <v>3.0</v>
      </c>
      <c r="C5032" s="1" t="s">
        <v>11566</v>
      </c>
      <c r="D5032" s="1" t="s">
        <v>11567</v>
      </c>
      <c r="E5032" s="1" t="s">
        <v>34</v>
      </c>
      <c r="F5032" s="1" t="s">
        <v>30</v>
      </c>
      <c r="G5032" s="1" t="str">
        <f>IFERROR(__xludf.DUMMYFUNCTION("GOOGLETRANSLATE(D5032,""fr"",""en"")"),"#VALUE!")</f>
        <v>#VALUE!</v>
      </c>
    </row>
    <row r="5033" ht="15.75" customHeight="1">
      <c r="A5033" s="1" t="s">
        <v>144</v>
      </c>
      <c r="B5033" s="1">
        <v>5.0</v>
      </c>
      <c r="C5033" s="1" t="s">
        <v>11568</v>
      </c>
      <c r="D5033" s="1" t="s">
        <v>11569</v>
      </c>
      <c r="E5033" s="1" t="s">
        <v>10</v>
      </c>
      <c r="F5033" s="1" t="s">
        <v>11</v>
      </c>
      <c r="G5033" s="1" t="str">
        <f>IFERROR(__xludf.DUMMYFUNCTION("GOOGLETRANSLATE(D5033,""fr"",""en"")"),"#VALUE!")</f>
        <v>#VALUE!</v>
      </c>
    </row>
    <row r="5034" ht="15.75" customHeight="1">
      <c r="A5034" s="1" t="s">
        <v>603</v>
      </c>
      <c r="B5034" s="1">
        <v>5.0</v>
      </c>
      <c r="C5034" s="1" t="s">
        <v>11570</v>
      </c>
      <c r="D5034" s="1" t="s">
        <v>11571</v>
      </c>
      <c r="E5034" s="1" t="s">
        <v>65</v>
      </c>
      <c r="F5034" s="1" t="s">
        <v>66</v>
      </c>
      <c r="G5034" s="1" t="str">
        <f>IFERROR(__xludf.DUMMYFUNCTION("GOOGLETRANSLATE(D5034,""fr"",""en"")"),"#VALUE!")</f>
        <v>#VALUE!</v>
      </c>
    </row>
    <row r="5035" ht="15.75" customHeight="1">
      <c r="A5035" s="1" t="s">
        <v>1473</v>
      </c>
      <c r="B5035" s="1">
        <v>4.0</v>
      </c>
      <c r="C5035" s="1" t="s">
        <v>11572</v>
      </c>
      <c r="D5035" s="1" t="s">
        <v>11573</v>
      </c>
      <c r="E5035" s="1" t="s">
        <v>21</v>
      </c>
      <c r="F5035" s="1" t="s">
        <v>11</v>
      </c>
      <c r="G5035" s="1" t="str">
        <f>IFERROR(__xludf.DUMMYFUNCTION("GOOGLETRANSLATE(D5035,""fr"",""en"")"),"#VALUE!")</f>
        <v>#VALUE!</v>
      </c>
    </row>
    <row r="5036" ht="15.75" customHeight="1">
      <c r="A5036" s="1" t="s">
        <v>2022</v>
      </c>
      <c r="B5036" s="1">
        <v>5.0</v>
      </c>
      <c r="C5036" s="1" t="s">
        <v>11574</v>
      </c>
      <c r="D5036" s="1" t="s">
        <v>11575</v>
      </c>
      <c r="E5036" s="1" t="s">
        <v>10</v>
      </c>
      <c r="F5036" s="1" t="s">
        <v>11</v>
      </c>
      <c r="G5036" s="1" t="str">
        <f>IFERROR(__xludf.DUMMYFUNCTION("GOOGLETRANSLATE(D5036,""fr"",""en"")"),"#VALUE!")</f>
        <v>#VALUE!</v>
      </c>
    </row>
    <row r="5037" ht="15.75" customHeight="1">
      <c r="A5037" s="1" t="s">
        <v>2630</v>
      </c>
      <c r="B5037" s="1">
        <v>4.0</v>
      </c>
      <c r="C5037" s="1" t="s">
        <v>11576</v>
      </c>
      <c r="D5037" s="1" t="s">
        <v>11577</v>
      </c>
      <c r="E5037" s="1" t="s">
        <v>21</v>
      </c>
      <c r="F5037" s="1" t="s">
        <v>11</v>
      </c>
      <c r="G5037" s="1" t="str">
        <f>IFERROR(__xludf.DUMMYFUNCTION("GOOGLETRANSLATE(D5037,""fr"",""en"")"),"#VALUE!")</f>
        <v>#VALUE!</v>
      </c>
    </row>
    <row r="5038" ht="15.75" customHeight="1">
      <c r="A5038" s="1" t="s">
        <v>1833</v>
      </c>
      <c r="B5038" s="1">
        <v>5.0</v>
      </c>
      <c r="C5038" s="1" t="s">
        <v>11578</v>
      </c>
      <c r="D5038" s="1" t="s">
        <v>11579</v>
      </c>
      <c r="E5038" s="1" t="s">
        <v>21</v>
      </c>
      <c r="F5038" s="1" t="s">
        <v>11</v>
      </c>
      <c r="G5038" s="1" t="str">
        <f>IFERROR(__xludf.DUMMYFUNCTION("GOOGLETRANSLATE(D5038,""fr"",""en"")"),"#VALUE!")</f>
        <v>#VALUE!</v>
      </c>
    </row>
    <row r="5039" ht="15.75" customHeight="1">
      <c r="A5039" s="1" t="s">
        <v>11580</v>
      </c>
      <c r="B5039" s="1">
        <v>1.0</v>
      </c>
      <c r="C5039" s="1" t="s">
        <v>11581</v>
      </c>
      <c r="D5039" s="1" t="s">
        <v>11582</v>
      </c>
      <c r="E5039" s="1" t="s">
        <v>34</v>
      </c>
      <c r="F5039" s="1" t="s">
        <v>30</v>
      </c>
      <c r="G5039" s="1" t="str">
        <f>IFERROR(__xludf.DUMMYFUNCTION("GOOGLETRANSLATE(D5039,""fr"",""en"")"),"#VALUE!")</f>
        <v>#VALUE!</v>
      </c>
    </row>
    <row r="5040" ht="15.75" customHeight="1">
      <c r="A5040" s="1" t="s">
        <v>2376</v>
      </c>
      <c r="B5040" s="1">
        <v>4.0</v>
      </c>
      <c r="C5040" s="1" t="s">
        <v>11583</v>
      </c>
      <c r="D5040" s="1" t="s">
        <v>11584</v>
      </c>
      <c r="E5040" s="1" t="s">
        <v>614</v>
      </c>
      <c r="F5040" s="1" t="s">
        <v>30</v>
      </c>
      <c r="G5040" s="1" t="str">
        <f>IFERROR(__xludf.DUMMYFUNCTION("GOOGLETRANSLATE(D5040,""fr"",""en"")"),"#VALUE!")</f>
        <v>#VALUE!</v>
      </c>
    </row>
    <row r="5041" ht="15.75" customHeight="1">
      <c r="A5041" s="1" t="s">
        <v>2258</v>
      </c>
      <c r="B5041" s="1">
        <v>4.0</v>
      </c>
      <c r="C5041" s="1" t="s">
        <v>11585</v>
      </c>
      <c r="D5041" s="1" t="s">
        <v>11586</v>
      </c>
      <c r="E5041" s="1" t="s">
        <v>21</v>
      </c>
      <c r="F5041" s="1" t="s">
        <v>11</v>
      </c>
      <c r="G5041" s="1" t="str">
        <f>IFERROR(__xludf.DUMMYFUNCTION("GOOGLETRANSLATE(D5041,""fr"",""en"")"),"#VALUE!")</f>
        <v>#VALUE!</v>
      </c>
    </row>
    <row r="5042" ht="15.75" customHeight="1">
      <c r="A5042" s="1" t="s">
        <v>15</v>
      </c>
      <c r="B5042" s="1">
        <v>1.0</v>
      </c>
      <c r="C5042" s="1" t="s">
        <v>11587</v>
      </c>
      <c r="D5042" s="1" t="s">
        <v>11588</v>
      </c>
      <c r="E5042" s="1" t="s">
        <v>10</v>
      </c>
      <c r="F5042" s="1" t="s">
        <v>11</v>
      </c>
      <c r="G5042" s="1" t="str">
        <f>IFERROR(__xludf.DUMMYFUNCTION("GOOGLETRANSLATE(D5042,""fr"",""en"")"),"#VALUE!")</f>
        <v>#VALUE!</v>
      </c>
    </row>
    <row r="5043" ht="15.75" customHeight="1">
      <c r="A5043" s="1" t="s">
        <v>1094</v>
      </c>
      <c r="B5043" s="1">
        <v>5.0</v>
      </c>
      <c r="C5043" s="1" t="s">
        <v>11589</v>
      </c>
      <c r="D5043" s="1" t="s">
        <v>11590</v>
      </c>
      <c r="E5043" s="1" t="s">
        <v>21</v>
      </c>
      <c r="F5043" s="1" t="s">
        <v>11</v>
      </c>
      <c r="G5043" s="1" t="str">
        <f>IFERROR(__xludf.DUMMYFUNCTION("GOOGLETRANSLATE(D5043,""fr"",""en"")"),"#VALUE!")</f>
        <v>#VALUE!</v>
      </c>
    </row>
    <row r="5044" ht="15.75" customHeight="1">
      <c r="A5044" s="1" t="s">
        <v>5752</v>
      </c>
      <c r="B5044" s="1">
        <v>4.0</v>
      </c>
      <c r="C5044" s="1" t="s">
        <v>11591</v>
      </c>
      <c r="D5044" s="1" t="s">
        <v>11592</v>
      </c>
      <c r="E5044" s="1" t="s">
        <v>103</v>
      </c>
      <c r="F5044" s="1" t="s">
        <v>48</v>
      </c>
      <c r="G5044" s="1" t="str">
        <f>IFERROR(__xludf.DUMMYFUNCTION("GOOGLETRANSLATE(D5044,""fr"",""en"")"),"#VALUE!")</f>
        <v>#VALUE!</v>
      </c>
    </row>
    <row r="5045" ht="15.75" customHeight="1">
      <c r="A5045" s="1" t="s">
        <v>499</v>
      </c>
      <c r="B5045" s="1">
        <v>5.0</v>
      </c>
      <c r="C5045" s="1" t="s">
        <v>11593</v>
      </c>
      <c r="D5045" s="1" t="s">
        <v>11594</v>
      </c>
      <c r="E5045" s="1" t="s">
        <v>10</v>
      </c>
      <c r="F5045" s="1" t="s">
        <v>11</v>
      </c>
      <c r="G5045" s="1" t="str">
        <f>IFERROR(__xludf.DUMMYFUNCTION("GOOGLETRANSLATE(D5045,""fr"",""en"")"),"#VALUE!")</f>
        <v>#VALUE!</v>
      </c>
    </row>
    <row r="5046" ht="15.75" customHeight="1">
      <c r="A5046" s="1" t="s">
        <v>6697</v>
      </c>
      <c r="B5046" s="1">
        <v>5.0</v>
      </c>
      <c r="C5046" s="1" t="s">
        <v>11595</v>
      </c>
      <c r="D5046" s="1" t="s">
        <v>11596</v>
      </c>
      <c r="E5046" s="1" t="s">
        <v>21</v>
      </c>
      <c r="F5046" s="1" t="s">
        <v>11</v>
      </c>
      <c r="G5046" s="1" t="str">
        <f>IFERROR(__xludf.DUMMYFUNCTION("GOOGLETRANSLATE(D5046,""fr"",""en"")"),"#VALUE!")</f>
        <v>#VALUE!</v>
      </c>
    </row>
    <row r="5047" ht="15.75" customHeight="1">
      <c r="A5047" s="1" t="s">
        <v>2343</v>
      </c>
      <c r="B5047" s="1">
        <v>5.0</v>
      </c>
      <c r="C5047" s="1" t="s">
        <v>11597</v>
      </c>
      <c r="D5047" s="1" t="s">
        <v>11598</v>
      </c>
      <c r="E5047" s="1" t="s">
        <v>10</v>
      </c>
      <c r="F5047" s="1" t="s">
        <v>11</v>
      </c>
      <c r="G5047" s="1" t="str">
        <f>IFERROR(__xludf.DUMMYFUNCTION("GOOGLETRANSLATE(D5047,""fr"",""en"")"),"#VALUE!")</f>
        <v>#VALUE!</v>
      </c>
    </row>
    <row r="5048" ht="15.75" customHeight="1">
      <c r="A5048" s="1" t="s">
        <v>921</v>
      </c>
      <c r="B5048" s="1">
        <v>4.0</v>
      </c>
      <c r="C5048" s="1" t="s">
        <v>11599</v>
      </c>
      <c r="D5048" s="1" t="s">
        <v>11600</v>
      </c>
      <c r="E5048" s="1" t="s">
        <v>21</v>
      </c>
      <c r="F5048" s="1" t="s">
        <v>11</v>
      </c>
      <c r="G5048" s="1" t="str">
        <f>IFERROR(__xludf.DUMMYFUNCTION("GOOGLETRANSLATE(D5048,""fr"",""en"")"),"#VALUE!")</f>
        <v>#VALUE!</v>
      </c>
    </row>
    <row r="5049" ht="15.75" customHeight="1">
      <c r="A5049" s="1" t="s">
        <v>18</v>
      </c>
      <c r="B5049" s="1">
        <v>3.0</v>
      </c>
      <c r="C5049" s="1" t="s">
        <v>11601</v>
      </c>
      <c r="D5049" s="1" t="s">
        <v>11602</v>
      </c>
      <c r="E5049" s="1" t="s">
        <v>10</v>
      </c>
      <c r="F5049" s="1" t="s">
        <v>11</v>
      </c>
      <c r="G5049" s="1" t="str">
        <f>IFERROR(__xludf.DUMMYFUNCTION("GOOGLETRANSLATE(D5049,""fr"",""en"")"),"#VALUE!")</f>
        <v>#VALUE!</v>
      </c>
    </row>
    <row r="5050" ht="15.75" customHeight="1">
      <c r="A5050" s="1" t="s">
        <v>3868</v>
      </c>
      <c r="B5050" s="1">
        <v>5.0</v>
      </c>
      <c r="C5050" s="1" t="s">
        <v>11603</v>
      </c>
      <c r="D5050" s="1" t="s">
        <v>11604</v>
      </c>
      <c r="E5050" s="1" t="s">
        <v>21</v>
      </c>
      <c r="F5050" s="1" t="s">
        <v>11</v>
      </c>
      <c r="G5050" s="1" t="str">
        <f>IFERROR(__xludf.DUMMYFUNCTION("GOOGLETRANSLATE(D5050,""fr"",""en"")"),"#VALUE!")</f>
        <v>#VALUE!</v>
      </c>
    </row>
    <row r="5051" ht="15.75" customHeight="1">
      <c r="A5051" s="1" t="s">
        <v>579</v>
      </c>
      <c r="B5051" s="1">
        <v>4.0</v>
      </c>
      <c r="C5051" s="1" t="s">
        <v>11605</v>
      </c>
      <c r="D5051" s="1" t="s">
        <v>11606</v>
      </c>
      <c r="E5051" s="1" t="s">
        <v>10</v>
      </c>
      <c r="F5051" s="1" t="s">
        <v>11</v>
      </c>
      <c r="G5051" s="1" t="str">
        <f>IFERROR(__xludf.DUMMYFUNCTION("GOOGLETRANSLATE(D5051,""fr"",""en"")"),"#VALUE!")</f>
        <v>#VALUE!</v>
      </c>
    </row>
    <row r="5052" ht="15.75" customHeight="1">
      <c r="A5052" s="1" t="s">
        <v>1113</v>
      </c>
      <c r="B5052" s="1">
        <v>5.0</v>
      </c>
      <c r="C5052" s="1" t="s">
        <v>11607</v>
      </c>
      <c r="D5052" s="1" t="s">
        <v>11608</v>
      </c>
      <c r="E5052" s="1" t="s">
        <v>21</v>
      </c>
      <c r="F5052" s="1" t="s">
        <v>11</v>
      </c>
      <c r="G5052" s="1" t="str">
        <f>IFERROR(__xludf.DUMMYFUNCTION("GOOGLETRANSLATE(D5052,""fr"",""en"")"),"#VALUE!")</f>
        <v>#VALUE!</v>
      </c>
    </row>
    <row r="5053" ht="15.75" customHeight="1">
      <c r="A5053" s="1" t="s">
        <v>91</v>
      </c>
      <c r="B5053" s="1">
        <v>2.0</v>
      </c>
      <c r="C5053" s="1" t="s">
        <v>11609</v>
      </c>
      <c r="D5053" s="1" t="s">
        <v>11610</v>
      </c>
      <c r="E5053" s="1" t="s">
        <v>25</v>
      </c>
      <c r="F5053" s="1" t="s">
        <v>11</v>
      </c>
      <c r="G5053" s="1" t="str">
        <f>IFERROR(__xludf.DUMMYFUNCTION("GOOGLETRANSLATE(D5053,""fr"",""en"")"),"#VALUE!")</f>
        <v>#VALUE!</v>
      </c>
    </row>
    <row r="5054" ht="15.75" customHeight="1">
      <c r="A5054" s="1" t="s">
        <v>2566</v>
      </c>
      <c r="B5054" s="1">
        <v>4.0</v>
      </c>
      <c r="C5054" s="1" t="s">
        <v>11611</v>
      </c>
      <c r="D5054" s="1" t="s">
        <v>11612</v>
      </c>
      <c r="E5054" s="1" t="s">
        <v>614</v>
      </c>
      <c r="F5054" s="1" t="s">
        <v>30</v>
      </c>
      <c r="G5054" s="1" t="str">
        <f>IFERROR(__xludf.DUMMYFUNCTION("GOOGLETRANSLATE(D5054,""fr"",""en"")"),"#VALUE!")</f>
        <v>#VALUE!</v>
      </c>
    </row>
    <row r="5055" ht="15.75" customHeight="1">
      <c r="A5055" s="1" t="s">
        <v>11613</v>
      </c>
      <c r="B5055" s="1">
        <v>2.0</v>
      </c>
      <c r="C5055" s="1" t="s">
        <v>11614</v>
      </c>
      <c r="D5055" s="1" t="s">
        <v>11615</v>
      </c>
      <c r="E5055" s="1" t="s">
        <v>10</v>
      </c>
      <c r="F5055" s="1" t="s">
        <v>11</v>
      </c>
      <c r="G5055" s="1" t="str">
        <f>IFERROR(__xludf.DUMMYFUNCTION("GOOGLETRANSLATE(D5055,""fr"",""en"")"),"#VALUE!")</f>
        <v>#VALUE!</v>
      </c>
    </row>
    <row r="5056" ht="15.75" customHeight="1">
      <c r="A5056" s="1" t="s">
        <v>2744</v>
      </c>
      <c r="B5056" s="1">
        <v>1.0</v>
      </c>
      <c r="C5056" s="1" t="s">
        <v>11616</v>
      </c>
      <c r="D5056" s="1" t="s">
        <v>11617</v>
      </c>
      <c r="E5056" s="1" t="s">
        <v>296</v>
      </c>
      <c r="F5056" s="1" t="s">
        <v>11</v>
      </c>
      <c r="G5056" s="1" t="str">
        <f>IFERROR(__xludf.DUMMYFUNCTION("GOOGLETRANSLATE(D5056,""fr"",""en"")"),"#VALUE!")</f>
        <v>#VALUE!</v>
      </c>
    </row>
    <row r="5057" ht="15.75" customHeight="1">
      <c r="A5057" s="1" t="s">
        <v>11395</v>
      </c>
      <c r="B5057" s="1">
        <v>5.0</v>
      </c>
      <c r="C5057" s="1" t="s">
        <v>11618</v>
      </c>
      <c r="D5057" s="1" t="s">
        <v>11619</v>
      </c>
      <c r="E5057" s="1" t="s">
        <v>21</v>
      </c>
      <c r="F5057" s="1" t="s">
        <v>11</v>
      </c>
      <c r="G5057" s="1" t="str">
        <f>IFERROR(__xludf.DUMMYFUNCTION("GOOGLETRANSLATE(D5057,""fr"",""en"")"),"#VALUE!")</f>
        <v>#VALUE!</v>
      </c>
    </row>
    <row r="5058" ht="15.75" customHeight="1">
      <c r="A5058" s="1" t="s">
        <v>1426</v>
      </c>
      <c r="B5058" s="1">
        <v>5.0</v>
      </c>
      <c r="C5058" s="1" t="s">
        <v>11620</v>
      </c>
      <c r="D5058" s="1" t="s">
        <v>11621</v>
      </c>
      <c r="E5058" s="1" t="s">
        <v>29</v>
      </c>
      <c r="F5058" s="1" t="s">
        <v>30</v>
      </c>
      <c r="G5058" s="1" t="str">
        <f>IFERROR(__xludf.DUMMYFUNCTION("GOOGLETRANSLATE(D5058,""fr"",""en"")"),"#VALUE!")</f>
        <v>#VALUE!</v>
      </c>
    </row>
    <row r="5059" ht="15.75" customHeight="1">
      <c r="A5059" s="1" t="s">
        <v>673</v>
      </c>
      <c r="B5059" s="1">
        <v>3.0</v>
      </c>
      <c r="C5059" s="1" t="s">
        <v>11622</v>
      </c>
      <c r="D5059" s="1" t="s">
        <v>11623</v>
      </c>
      <c r="E5059" s="1" t="s">
        <v>10</v>
      </c>
      <c r="F5059" s="1" t="s">
        <v>11</v>
      </c>
      <c r="G5059" s="1" t="str">
        <f>IFERROR(__xludf.DUMMYFUNCTION("GOOGLETRANSLATE(D5059,""fr"",""en"")"),"#VALUE!")</f>
        <v>#VALUE!</v>
      </c>
    </row>
    <row r="5060" ht="15.75" customHeight="1">
      <c r="A5060" s="1" t="s">
        <v>3459</v>
      </c>
      <c r="B5060" s="1">
        <v>1.0</v>
      </c>
      <c r="C5060" s="1" t="s">
        <v>11624</v>
      </c>
      <c r="D5060" s="1" t="s">
        <v>11625</v>
      </c>
      <c r="E5060" s="1" t="s">
        <v>296</v>
      </c>
      <c r="F5060" s="1" t="s">
        <v>118</v>
      </c>
      <c r="G5060" s="1" t="str">
        <f>IFERROR(__xludf.DUMMYFUNCTION("GOOGLETRANSLATE(D5060,""fr"",""en"")"),"#VALUE!")</f>
        <v>#VALUE!</v>
      </c>
    </row>
    <row r="5061" ht="15.75" customHeight="1">
      <c r="A5061" s="1" t="s">
        <v>3667</v>
      </c>
      <c r="B5061" s="1">
        <v>5.0</v>
      </c>
      <c r="C5061" s="1" t="s">
        <v>11626</v>
      </c>
      <c r="D5061" s="1" t="s">
        <v>11627</v>
      </c>
      <c r="E5061" s="1" t="s">
        <v>10</v>
      </c>
      <c r="F5061" s="1" t="s">
        <v>110</v>
      </c>
      <c r="G5061" s="1" t="str">
        <f>IFERROR(__xludf.DUMMYFUNCTION("GOOGLETRANSLATE(D5061,""fr"",""en"")"),"#VALUE!")</f>
        <v>#VALUE!</v>
      </c>
    </row>
    <row r="5062" ht="15.75" customHeight="1">
      <c r="A5062" s="1" t="s">
        <v>961</v>
      </c>
      <c r="B5062" s="1">
        <v>1.0</v>
      </c>
      <c r="C5062" s="1" t="s">
        <v>11628</v>
      </c>
      <c r="D5062" s="1" t="s">
        <v>11629</v>
      </c>
      <c r="E5062" s="1" t="s">
        <v>484</v>
      </c>
      <c r="F5062" s="1" t="s">
        <v>118</v>
      </c>
      <c r="G5062" s="1" t="str">
        <f>IFERROR(__xludf.DUMMYFUNCTION("GOOGLETRANSLATE(D5062,""fr"",""en"")"),"#VALUE!")</f>
        <v>#VALUE!</v>
      </c>
    </row>
    <row r="5063" ht="15.75" customHeight="1">
      <c r="A5063" s="1" t="s">
        <v>2776</v>
      </c>
      <c r="B5063" s="1">
        <v>5.0</v>
      </c>
      <c r="C5063" s="1" t="s">
        <v>11630</v>
      </c>
      <c r="D5063" s="1" t="s">
        <v>11631</v>
      </c>
      <c r="E5063" s="1" t="s">
        <v>21</v>
      </c>
      <c r="F5063" s="1" t="s">
        <v>11</v>
      </c>
      <c r="G5063" s="1" t="str">
        <f>IFERROR(__xludf.DUMMYFUNCTION("GOOGLETRANSLATE(D5063,""fr"",""en"")"),"#VALUE!")</f>
        <v>#VALUE!</v>
      </c>
    </row>
    <row r="5064" ht="15.75" customHeight="1">
      <c r="A5064" s="1" t="s">
        <v>10930</v>
      </c>
      <c r="B5064" s="1">
        <v>1.0</v>
      </c>
      <c r="C5064" s="1" t="s">
        <v>11632</v>
      </c>
      <c r="D5064" s="1" t="s">
        <v>11633</v>
      </c>
      <c r="E5064" s="1" t="s">
        <v>280</v>
      </c>
      <c r="F5064" s="1" t="s">
        <v>11</v>
      </c>
      <c r="G5064" s="1" t="str">
        <f>IFERROR(__xludf.DUMMYFUNCTION("GOOGLETRANSLATE(D5064,""fr"",""en"")"),"#VALUE!")</f>
        <v>#VALUE!</v>
      </c>
    </row>
    <row r="5065" ht="15.75" customHeight="1">
      <c r="A5065" s="1" t="s">
        <v>10290</v>
      </c>
      <c r="B5065" s="1">
        <v>1.0</v>
      </c>
      <c r="C5065" s="1" t="s">
        <v>11634</v>
      </c>
      <c r="D5065" s="1" t="s">
        <v>11635</v>
      </c>
      <c r="E5065" s="1" t="s">
        <v>109</v>
      </c>
      <c r="F5065" s="1" t="s">
        <v>11</v>
      </c>
      <c r="G5065" s="1" t="str">
        <f>IFERROR(__xludf.DUMMYFUNCTION("GOOGLETRANSLATE(D5065,""fr"",""en"")"),"#VALUE!")</f>
        <v>#VALUE!</v>
      </c>
    </row>
    <row r="5066" ht="15.75" customHeight="1">
      <c r="A5066" s="1" t="s">
        <v>11636</v>
      </c>
      <c r="B5066" s="1">
        <v>5.0</v>
      </c>
      <c r="C5066" s="1" t="s">
        <v>11637</v>
      </c>
      <c r="D5066" s="1" t="s">
        <v>11638</v>
      </c>
      <c r="E5066" s="1" t="s">
        <v>109</v>
      </c>
      <c r="F5066" s="1" t="s">
        <v>110</v>
      </c>
      <c r="G5066" s="1" t="str">
        <f>IFERROR(__xludf.DUMMYFUNCTION("GOOGLETRANSLATE(D5066,""fr"",""en"")"),"#VALUE!")</f>
        <v>#VALUE!</v>
      </c>
    </row>
    <row r="5067" ht="15.75" customHeight="1">
      <c r="A5067" s="1" t="s">
        <v>11639</v>
      </c>
      <c r="B5067" s="1">
        <v>1.0</v>
      </c>
      <c r="C5067" s="1" t="s">
        <v>11640</v>
      </c>
      <c r="D5067" s="1" t="s">
        <v>11641</v>
      </c>
      <c r="E5067" s="1" t="s">
        <v>273</v>
      </c>
      <c r="F5067" s="1" t="s">
        <v>110</v>
      </c>
      <c r="G5067" s="1" t="str">
        <f>IFERROR(__xludf.DUMMYFUNCTION("GOOGLETRANSLATE(D5067,""fr"",""en"")"),"#VALUE!")</f>
        <v>#VALUE!</v>
      </c>
    </row>
    <row r="5068" ht="15.75" customHeight="1">
      <c r="A5068" s="1" t="s">
        <v>138</v>
      </c>
      <c r="B5068" s="1">
        <v>1.0</v>
      </c>
      <c r="C5068" s="1" t="s">
        <v>11642</v>
      </c>
      <c r="D5068" s="1" t="s">
        <v>11643</v>
      </c>
      <c r="E5068" s="1" t="s">
        <v>21</v>
      </c>
      <c r="F5068" s="1" t="s">
        <v>11</v>
      </c>
      <c r="G5068" s="1" t="str">
        <f>IFERROR(__xludf.DUMMYFUNCTION("GOOGLETRANSLATE(D5068,""fr"",""en"")"),"#VALUE!")</f>
        <v>#VALUE!</v>
      </c>
    </row>
    <row r="5069" ht="15.75" customHeight="1">
      <c r="A5069" s="1" t="s">
        <v>558</v>
      </c>
      <c r="B5069" s="1">
        <v>4.0</v>
      </c>
      <c r="C5069" s="1" t="s">
        <v>11644</v>
      </c>
      <c r="D5069" s="1" t="s">
        <v>11645</v>
      </c>
      <c r="E5069" s="1" t="s">
        <v>21</v>
      </c>
      <c r="F5069" s="1" t="s">
        <v>11</v>
      </c>
      <c r="G5069" s="1" t="str">
        <f>IFERROR(__xludf.DUMMYFUNCTION("GOOGLETRANSLATE(D5069,""fr"",""en"")"),"#VALUE!")</f>
        <v>#VALUE!</v>
      </c>
    </row>
    <row r="5070" ht="15.75" customHeight="1">
      <c r="A5070" s="1" t="s">
        <v>961</v>
      </c>
      <c r="B5070" s="1">
        <v>3.0</v>
      </c>
      <c r="C5070" s="1" t="s">
        <v>11646</v>
      </c>
      <c r="D5070" s="1" t="s">
        <v>11647</v>
      </c>
      <c r="E5070" s="1" t="s">
        <v>10</v>
      </c>
      <c r="F5070" s="1" t="s">
        <v>11</v>
      </c>
      <c r="G5070" s="1" t="str">
        <f>IFERROR(__xludf.DUMMYFUNCTION("GOOGLETRANSLATE(D5070,""fr"",""en"")"),"#VALUE!")</f>
        <v>#VALUE!</v>
      </c>
    </row>
    <row r="5071" ht="15.75" customHeight="1">
      <c r="A5071" s="1" t="s">
        <v>1699</v>
      </c>
      <c r="B5071" s="1">
        <v>4.0</v>
      </c>
      <c r="C5071" s="1" t="s">
        <v>11648</v>
      </c>
      <c r="D5071" s="1" t="s">
        <v>11649</v>
      </c>
      <c r="E5071" s="1" t="s">
        <v>21</v>
      </c>
      <c r="F5071" s="1" t="s">
        <v>11</v>
      </c>
      <c r="G5071" s="1" t="str">
        <f>IFERROR(__xludf.DUMMYFUNCTION("GOOGLETRANSLATE(D5071,""fr"",""en"")"),"#VALUE!")</f>
        <v>#VALUE!</v>
      </c>
    </row>
    <row r="5072" ht="15.75" customHeight="1">
      <c r="A5072" s="1" t="s">
        <v>338</v>
      </c>
      <c r="B5072" s="1">
        <v>1.0</v>
      </c>
      <c r="C5072" s="1" t="s">
        <v>11650</v>
      </c>
      <c r="D5072" s="1" t="s">
        <v>11651</v>
      </c>
      <c r="E5072" s="1" t="s">
        <v>10</v>
      </c>
      <c r="F5072" s="1" t="s">
        <v>11</v>
      </c>
      <c r="G5072" s="1" t="str">
        <f>IFERROR(__xludf.DUMMYFUNCTION("GOOGLETRANSLATE(D5072,""fr"",""en"")"),"#VALUE!")</f>
        <v>#VALUE!</v>
      </c>
    </row>
    <row r="5073" ht="15.75" customHeight="1">
      <c r="A5073" s="1" t="s">
        <v>5562</v>
      </c>
      <c r="B5073" s="1">
        <v>3.0</v>
      </c>
      <c r="C5073" s="1" t="s">
        <v>11652</v>
      </c>
      <c r="D5073" s="1" t="s">
        <v>11653</v>
      </c>
      <c r="E5073" s="1" t="s">
        <v>10</v>
      </c>
      <c r="F5073" s="1" t="s">
        <v>11</v>
      </c>
      <c r="G5073" s="1" t="str">
        <f>IFERROR(__xludf.DUMMYFUNCTION("GOOGLETRANSLATE(D5073,""fr"",""en"")"),"#VALUE!")</f>
        <v>#VALUE!</v>
      </c>
    </row>
    <row r="5074" ht="15.75" customHeight="1">
      <c r="A5074" s="1" t="s">
        <v>2097</v>
      </c>
      <c r="B5074" s="1">
        <v>4.0</v>
      </c>
      <c r="C5074" s="1" t="s">
        <v>11654</v>
      </c>
      <c r="D5074" s="1" t="s">
        <v>11655</v>
      </c>
      <c r="E5074" s="1" t="s">
        <v>10</v>
      </c>
      <c r="F5074" s="1" t="s">
        <v>11</v>
      </c>
      <c r="G5074" s="1" t="str">
        <f>IFERROR(__xludf.DUMMYFUNCTION("GOOGLETRANSLATE(D5074,""fr"",""en"")"),"#VALUE!")</f>
        <v>#VALUE!</v>
      </c>
    </row>
    <row r="5075" ht="15.75" customHeight="1">
      <c r="A5075" s="1" t="s">
        <v>11580</v>
      </c>
      <c r="B5075" s="1">
        <v>2.0</v>
      </c>
      <c r="C5075" s="1" t="s">
        <v>11656</v>
      </c>
      <c r="D5075" s="1" t="s">
        <v>11657</v>
      </c>
      <c r="E5075" s="1" t="s">
        <v>21</v>
      </c>
      <c r="F5075" s="1" t="s">
        <v>11</v>
      </c>
      <c r="G5075" s="1" t="str">
        <f>IFERROR(__xludf.DUMMYFUNCTION("GOOGLETRANSLATE(D5075,""fr"",""en"")"),"#VALUE!")</f>
        <v>#VALUE!</v>
      </c>
    </row>
    <row r="5076" ht="15.75" customHeight="1">
      <c r="A5076" s="1" t="s">
        <v>119</v>
      </c>
      <c r="B5076" s="1">
        <v>4.0</v>
      </c>
      <c r="C5076" s="1" t="s">
        <v>11658</v>
      </c>
      <c r="D5076" s="1" t="s">
        <v>11659</v>
      </c>
      <c r="E5076" s="1" t="s">
        <v>176</v>
      </c>
      <c r="F5076" s="1" t="s">
        <v>66</v>
      </c>
      <c r="G5076" s="1" t="str">
        <f>IFERROR(__xludf.DUMMYFUNCTION("GOOGLETRANSLATE(D5076,""fr"",""en"")"),"#VALUE!")</f>
        <v>#VALUE!</v>
      </c>
    </row>
    <row r="5077" ht="15.75" customHeight="1">
      <c r="A5077" s="1" t="s">
        <v>67</v>
      </c>
      <c r="B5077" s="1">
        <v>4.0</v>
      </c>
      <c r="C5077" s="1" t="s">
        <v>11660</v>
      </c>
      <c r="D5077" s="1" t="s">
        <v>11661</v>
      </c>
      <c r="E5077" s="1" t="s">
        <v>21</v>
      </c>
      <c r="F5077" s="1" t="s">
        <v>11</v>
      </c>
      <c r="G5077" s="1" t="str">
        <f>IFERROR(__xludf.DUMMYFUNCTION("GOOGLETRANSLATE(D5077,""fr"",""en"")"),"#VALUE!")</f>
        <v>#VALUE!</v>
      </c>
    </row>
    <row r="5078" ht="15.75" customHeight="1">
      <c r="A5078" s="1" t="s">
        <v>5366</v>
      </c>
      <c r="B5078" s="1">
        <v>1.0</v>
      </c>
      <c r="C5078" s="1" t="s">
        <v>11662</v>
      </c>
      <c r="D5078" s="1" t="s">
        <v>11663</v>
      </c>
      <c r="E5078" s="1" t="s">
        <v>169</v>
      </c>
      <c r="F5078" s="1" t="s">
        <v>11</v>
      </c>
      <c r="G5078" s="1" t="str">
        <f>IFERROR(__xludf.DUMMYFUNCTION("GOOGLETRANSLATE(D5078,""fr"",""en"")"),"#VALUE!")</f>
        <v>#VALUE!</v>
      </c>
    </row>
    <row r="5079" ht="15.75" customHeight="1">
      <c r="A5079" s="1" t="s">
        <v>6988</v>
      </c>
      <c r="B5079" s="1">
        <v>1.0</v>
      </c>
      <c r="C5079" s="1" t="s">
        <v>11664</v>
      </c>
      <c r="D5079" s="1" t="s">
        <v>11665</v>
      </c>
      <c r="E5079" s="1" t="s">
        <v>554</v>
      </c>
      <c r="F5079" s="1" t="s">
        <v>30</v>
      </c>
      <c r="G5079" s="1" t="str">
        <f>IFERROR(__xludf.DUMMYFUNCTION("GOOGLETRANSLATE(D5079,""fr"",""en"")"),"#VALUE!")</f>
        <v>#VALUE!</v>
      </c>
    </row>
    <row r="5080" ht="15.75" customHeight="1">
      <c r="A5080" s="1" t="s">
        <v>18</v>
      </c>
      <c r="B5080" s="1">
        <v>5.0</v>
      </c>
      <c r="C5080" s="1" t="s">
        <v>11666</v>
      </c>
      <c r="D5080" s="1" t="s">
        <v>11667</v>
      </c>
      <c r="E5080" s="1" t="s">
        <v>21</v>
      </c>
      <c r="F5080" s="1" t="s">
        <v>11</v>
      </c>
      <c r="G5080" s="1" t="str">
        <f>IFERROR(__xludf.DUMMYFUNCTION("GOOGLETRANSLATE(D5080,""fr"",""en"")"),"#VALUE!")</f>
        <v>#VALUE!</v>
      </c>
    </row>
    <row r="5081" ht="15.75" customHeight="1">
      <c r="A5081" s="1" t="s">
        <v>2022</v>
      </c>
      <c r="B5081" s="1">
        <v>3.0</v>
      </c>
      <c r="C5081" s="1" t="s">
        <v>11668</v>
      </c>
      <c r="D5081" s="1" t="s">
        <v>11669</v>
      </c>
      <c r="E5081" s="1" t="s">
        <v>484</v>
      </c>
      <c r="F5081" s="1" t="s">
        <v>118</v>
      </c>
      <c r="G5081" s="1" t="str">
        <f>IFERROR(__xludf.DUMMYFUNCTION("GOOGLETRANSLATE(D5081,""fr"",""en"")"),"#VALUE!")</f>
        <v>#VALUE!</v>
      </c>
    </row>
    <row r="5082" ht="15.75" customHeight="1">
      <c r="A5082" s="1" t="s">
        <v>77</v>
      </c>
      <c r="B5082" s="1">
        <v>3.0</v>
      </c>
      <c r="C5082" s="1" t="s">
        <v>11670</v>
      </c>
      <c r="D5082" s="1" t="s">
        <v>11671</v>
      </c>
      <c r="E5082" s="1" t="s">
        <v>21</v>
      </c>
      <c r="F5082" s="1" t="s">
        <v>11</v>
      </c>
      <c r="G5082" s="1" t="str">
        <f>IFERROR(__xludf.DUMMYFUNCTION("GOOGLETRANSLATE(D5082,""fr"",""en"")"),"#VALUE!")</f>
        <v>#VALUE!</v>
      </c>
    </row>
    <row r="5083" ht="15.75" customHeight="1">
      <c r="A5083" s="1" t="s">
        <v>3132</v>
      </c>
      <c r="B5083" s="1">
        <v>5.0</v>
      </c>
      <c r="C5083" s="1" t="s">
        <v>11672</v>
      </c>
      <c r="D5083" s="1" t="s">
        <v>11673</v>
      </c>
      <c r="E5083" s="1" t="s">
        <v>65</v>
      </c>
      <c r="F5083" s="1" t="s">
        <v>66</v>
      </c>
      <c r="G5083" s="1" t="str">
        <f>IFERROR(__xludf.DUMMYFUNCTION("GOOGLETRANSLATE(D5083,""fr"",""en"")"),"#VALUE!")</f>
        <v>#VALUE!</v>
      </c>
    </row>
    <row r="5084" ht="15.75" customHeight="1">
      <c r="A5084" s="1" t="s">
        <v>11674</v>
      </c>
      <c r="B5084" s="1">
        <v>2.0</v>
      </c>
      <c r="C5084" s="1" t="s">
        <v>5510</v>
      </c>
      <c r="D5084" s="1" t="s">
        <v>11675</v>
      </c>
      <c r="E5084" s="1" t="s">
        <v>10</v>
      </c>
      <c r="F5084" s="1" t="s">
        <v>11</v>
      </c>
      <c r="G5084" s="1" t="str">
        <f>IFERROR(__xludf.DUMMYFUNCTION("GOOGLETRANSLATE(D5084,""fr"",""en"")"),"#VALUE!")</f>
        <v>#VALUE!</v>
      </c>
    </row>
    <row r="5085" ht="15.75" customHeight="1">
      <c r="A5085" s="1" t="s">
        <v>1218</v>
      </c>
      <c r="B5085" s="1">
        <v>5.0</v>
      </c>
      <c r="C5085" s="1" t="s">
        <v>11676</v>
      </c>
      <c r="D5085" s="1" t="s">
        <v>11677</v>
      </c>
      <c r="E5085" s="1" t="s">
        <v>10</v>
      </c>
      <c r="F5085" s="1" t="s">
        <v>11</v>
      </c>
      <c r="G5085" s="1" t="str">
        <f>IFERROR(__xludf.DUMMYFUNCTION("GOOGLETRANSLATE(D5085,""fr"",""en"")"),"#VALUE!")</f>
        <v>#VALUE!</v>
      </c>
    </row>
    <row r="5086" ht="15.75" customHeight="1">
      <c r="A5086" s="1" t="s">
        <v>3793</v>
      </c>
      <c r="B5086" s="1">
        <v>2.0</v>
      </c>
      <c r="C5086" s="1" t="s">
        <v>11678</v>
      </c>
      <c r="D5086" s="1" t="s">
        <v>11679</v>
      </c>
      <c r="E5086" s="1" t="s">
        <v>1192</v>
      </c>
      <c r="F5086" s="1" t="s">
        <v>110</v>
      </c>
      <c r="G5086" s="1" t="str">
        <f>IFERROR(__xludf.DUMMYFUNCTION("GOOGLETRANSLATE(D5086,""fr"",""en"")"),"#VALUE!")</f>
        <v>#VALUE!</v>
      </c>
    </row>
    <row r="5087" ht="15.75" customHeight="1">
      <c r="A5087" s="1" t="s">
        <v>227</v>
      </c>
      <c r="B5087" s="1">
        <v>3.0</v>
      </c>
      <c r="C5087" s="1" t="s">
        <v>11680</v>
      </c>
      <c r="D5087" s="1" t="s">
        <v>11681</v>
      </c>
      <c r="E5087" s="1" t="s">
        <v>10</v>
      </c>
      <c r="F5087" s="1" t="s">
        <v>11</v>
      </c>
      <c r="G5087" s="1" t="str">
        <f>IFERROR(__xludf.DUMMYFUNCTION("GOOGLETRANSLATE(D5087,""fr"",""en"")"),"#VALUE!")</f>
        <v>#VALUE!</v>
      </c>
    </row>
    <row r="5088" ht="15.75" customHeight="1">
      <c r="A5088" s="1" t="s">
        <v>4615</v>
      </c>
      <c r="B5088" s="1">
        <v>2.0</v>
      </c>
      <c r="C5088" s="1" t="s">
        <v>11682</v>
      </c>
      <c r="D5088" s="1" t="s">
        <v>11683</v>
      </c>
      <c r="E5088" s="1" t="s">
        <v>423</v>
      </c>
      <c r="F5088" s="1" t="s">
        <v>30</v>
      </c>
      <c r="G5088" s="1" t="str">
        <f>IFERROR(__xludf.DUMMYFUNCTION("GOOGLETRANSLATE(D5088,""fr"",""en"")"),"#VALUE!")</f>
        <v>#VALUE!</v>
      </c>
    </row>
    <row r="5089" ht="15.75" customHeight="1">
      <c r="A5089" s="1" t="s">
        <v>3225</v>
      </c>
      <c r="B5089" s="1">
        <v>1.0</v>
      </c>
      <c r="C5089" s="1" t="s">
        <v>11684</v>
      </c>
      <c r="D5089" s="1" t="s">
        <v>11685</v>
      </c>
      <c r="E5089" s="1" t="s">
        <v>575</v>
      </c>
      <c r="F5089" s="1" t="s">
        <v>48</v>
      </c>
      <c r="G5089" s="1" t="str">
        <f>IFERROR(__xludf.DUMMYFUNCTION("GOOGLETRANSLATE(D5089,""fr"",""en"")"),"#VALUE!")</f>
        <v>#VALUE!</v>
      </c>
    </row>
    <row r="5090" ht="15.75" customHeight="1">
      <c r="A5090" s="1" t="s">
        <v>4437</v>
      </c>
      <c r="B5090" s="1">
        <v>5.0</v>
      </c>
      <c r="C5090" s="1" t="s">
        <v>11686</v>
      </c>
      <c r="D5090" s="1" t="s">
        <v>11687</v>
      </c>
      <c r="E5090" s="1" t="s">
        <v>21</v>
      </c>
      <c r="F5090" s="1" t="s">
        <v>11</v>
      </c>
      <c r="G5090" s="1" t="str">
        <f>IFERROR(__xludf.DUMMYFUNCTION("GOOGLETRANSLATE(D5090,""fr"",""en"")"),"#VALUE!")</f>
        <v>#VALUE!</v>
      </c>
    </row>
    <row r="5091" ht="15.75" customHeight="1">
      <c r="A5091" s="1" t="s">
        <v>2128</v>
      </c>
      <c r="B5091" s="1">
        <v>2.0</v>
      </c>
      <c r="C5091" s="1" t="s">
        <v>11688</v>
      </c>
      <c r="D5091" s="1" t="s">
        <v>11689</v>
      </c>
      <c r="E5091" s="1" t="s">
        <v>29</v>
      </c>
      <c r="F5091" s="1" t="s">
        <v>30</v>
      </c>
      <c r="G5091" s="1" t="str">
        <f>IFERROR(__xludf.DUMMYFUNCTION("GOOGLETRANSLATE(D5091,""fr"",""en"")"),"#VALUE!")</f>
        <v>#VALUE!</v>
      </c>
    </row>
    <row r="5092" ht="15.75" customHeight="1">
      <c r="A5092" s="1" t="s">
        <v>1023</v>
      </c>
      <c r="B5092" s="1">
        <v>1.0</v>
      </c>
      <c r="C5092" s="1" t="s">
        <v>11690</v>
      </c>
      <c r="D5092" s="1" t="s">
        <v>11691</v>
      </c>
      <c r="E5092" s="1" t="s">
        <v>43</v>
      </c>
      <c r="F5092" s="1" t="s">
        <v>30</v>
      </c>
      <c r="G5092" s="1" t="str">
        <f>IFERROR(__xludf.DUMMYFUNCTION("GOOGLETRANSLATE(D5092,""fr"",""en"")"),"#VALUE!")</f>
        <v>#VALUE!</v>
      </c>
    </row>
    <row r="5093" ht="15.75" customHeight="1">
      <c r="A5093" s="1" t="s">
        <v>11692</v>
      </c>
      <c r="B5093" s="1">
        <v>4.0</v>
      </c>
      <c r="C5093" s="1" t="s">
        <v>11693</v>
      </c>
      <c r="D5093" s="1" t="s">
        <v>11694</v>
      </c>
      <c r="E5093" s="1" t="s">
        <v>484</v>
      </c>
      <c r="F5093" s="1" t="s">
        <v>118</v>
      </c>
      <c r="G5093" s="1" t="str">
        <f>IFERROR(__xludf.DUMMYFUNCTION("GOOGLETRANSLATE(D5093,""fr"",""en"")"),"#VALUE!")</f>
        <v>#VALUE!</v>
      </c>
    </row>
    <row r="5094" ht="15.75" customHeight="1">
      <c r="A5094" s="1" t="s">
        <v>187</v>
      </c>
      <c r="B5094" s="1">
        <v>1.0</v>
      </c>
      <c r="C5094" s="1" t="s">
        <v>11695</v>
      </c>
      <c r="D5094" s="1" t="s">
        <v>11696</v>
      </c>
      <c r="E5094" s="1" t="s">
        <v>38</v>
      </c>
      <c r="F5094" s="1" t="s">
        <v>39</v>
      </c>
      <c r="G5094" s="1" t="str">
        <f>IFERROR(__xludf.DUMMYFUNCTION("GOOGLETRANSLATE(D5094,""fr"",""en"")"),"#VALUE!")</f>
        <v>#VALUE!</v>
      </c>
    </row>
    <row r="5095" ht="15.75" customHeight="1">
      <c r="A5095" s="1" t="s">
        <v>231</v>
      </c>
      <c r="B5095" s="1">
        <v>5.0</v>
      </c>
      <c r="C5095" s="1" t="s">
        <v>11697</v>
      </c>
      <c r="D5095" s="1" t="s">
        <v>11698</v>
      </c>
      <c r="E5095" s="1" t="s">
        <v>21</v>
      </c>
      <c r="F5095" s="1" t="s">
        <v>11</v>
      </c>
      <c r="G5095" s="1" t="str">
        <f>IFERROR(__xludf.DUMMYFUNCTION("GOOGLETRANSLATE(D5095,""fr"",""en"")"),"#VALUE!")</f>
        <v>#VALUE!</v>
      </c>
    </row>
    <row r="5096" ht="15.75" customHeight="1">
      <c r="A5096" s="1" t="s">
        <v>424</v>
      </c>
      <c r="B5096" s="1">
        <v>4.0</v>
      </c>
      <c r="C5096" s="1" t="s">
        <v>11699</v>
      </c>
      <c r="D5096" s="1" t="s">
        <v>11700</v>
      </c>
      <c r="E5096" s="1" t="s">
        <v>21</v>
      </c>
      <c r="F5096" s="1" t="s">
        <v>11</v>
      </c>
      <c r="G5096" s="1" t="str">
        <f>IFERROR(__xludf.DUMMYFUNCTION("GOOGLETRANSLATE(D5096,""fr"",""en"")"),"#VALUE!")</f>
        <v>#VALUE!</v>
      </c>
    </row>
    <row r="5097" ht="15.75" customHeight="1">
      <c r="A5097" s="1" t="s">
        <v>2343</v>
      </c>
      <c r="B5097" s="1">
        <v>2.0</v>
      </c>
      <c r="C5097" s="1" t="s">
        <v>11701</v>
      </c>
      <c r="D5097" s="1" t="s">
        <v>11702</v>
      </c>
      <c r="E5097" s="1" t="s">
        <v>10</v>
      </c>
      <c r="F5097" s="1" t="s">
        <v>11</v>
      </c>
      <c r="G5097" s="1" t="str">
        <f>IFERROR(__xludf.DUMMYFUNCTION("GOOGLETRANSLATE(D5097,""fr"",""en"")"),"#VALUE!")</f>
        <v>#VALUE!</v>
      </c>
    </row>
    <row r="5098" ht="15.75" customHeight="1">
      <c r="A5098" s="1" t="s">
        <v>1177</v>
      </c>
      <c r="B5098" s="1">
        <v>3.0</v>
      </c>
      <c r="C5098" s="1" t="s">
        <v>11703</v>
      </c>
      <c r="D5098" s="1" t="s">
        <v>11704</v>
      </c>
      <c r="E5098" s="1" t="s">
        <v>21</v>
      </c>
      <c r="F5098" s="1" t="s">
        <v>11</v>
      </c>
      <c r="G5098" s="1" t="str">
        <f>IFERROR(__xludf.DUMMYFUNCTION("GOOGLETRANSLATE(D5098,""fr"",""en"")"),"#VALUE!")</f>
        <v>#VALUE!</v>
      </c>
    </row>
    <row r="5099" ht="15.75" customHeight="1">
      <c r="A5099" s="1" t="s">
        <v>11705</v>
      </c>
      <c r="B5099" s="1">
        <v>1.0</v>
      </c>
      <c r="C5099" s="1" t="s">
        <v>11706</v>
      </c>
      <c r="D5099" s="1" t="s">
        <v>11707</v>
      </c>
      <c r="E5099" s="1" t="s">
        <v>226</v>
      </c>
      <c r="F5099" s="1" t="s">
        <v>11</v>
      </c>
      <c r="G5099" s="1" t="str">
        <f>IFERROR(__xludf.DUMMYFUNCTION("GOOGLETRANSLATE(D5099,""fr"",""en"")"),"#VALUE!")</f>
        <v>#VALUE!</v>
      </c>
    </row>
    <row r="5100" ht="15.75" customHeight="1">
      <c r="A5100" s="1" t="s">
        <v>4045</v>
      </c>
      <c r="B5100" s="1">
        <v>3.0</v>
      </c>
      <c r="C5100" s="1" t="s">
        <v>11708</v>
      </c>
      <c r="D5100" s="1" t="s">
        <v>11709</v>
      </c>
      <c r="E5100" s="1" t="s">
        <v>29</v>
      </c>
      <c r="F5100" s="1" t="s">
        <v>30</v>
      </c>
      <c r="G5100" s="1" t="str">
        <f>IFERROR(__xludf.DUMMYFUNCTION("GOOGLETRANSLATE(D5100,""fr"",""en"")"),"#VALUE!")</f>
        <v>#VALUE!</v>
      </c>
    </row>
    <row r="5101" ht="15.75" customHeight="1">
      <c r="A5101" s="1" t="s">
        <v>187</v>
      </c>
      <c r="B5101" s="1">
        <v>2.0</v>
      </c>
      <c r="C5101" s="1" t="s">
        <v>11710</v>
      </c>
      <c r="D5101" s="1" t="s">
        <v>11711</v>
      </c>
      <c r="E5101" s="1" t="s">
        <v>373</v>
      </c>
      <c r="F5101" s="1" t="s">
        <v>30</v>
      </c>
      <c r="G5101" s="1" t="str">
        <f>IFERROR(__xludf.DUMMYFUNCTION("GOOGLETRANSLATE(D5101,""fr"",""en"")"),"#VALUE!")</f>
        <v>#VALUE!</v>
      </c>
    </row>
    <row r="5102" ht="15.75" customHeight="1">
      <c r="A5102" s="1" t="s">
        <v>6890</v>
      </c>
      <c r="B5102" s="1">
        <v>2.0</v>
      </c>
      <c r="C5102" s="1" t="s">
        <v>11712</v>
      </c>
      <c r="D5102" s="1" t="s">
        <v>11713</v>
      </c>
      <c r="E5102" s="1" t="s">
        <v>21</v>
      </c>
      <c r="F5102" s="1" t="s">
        <v>11</v>
      </c>
      <c r="G5102" s="1" t="str">
        <f>IFERROR(__xludf.DUMMYFUNCTION("GOOGLETRANSLATE(D5102,""fr"",""en"")"),"#VALUE!")</f>
        <v>#VALUE!</v>
      </c>
    </row>
    <row r="5103" ht="15.75" customHeight="1">
      <c r="A5103" s="1" t="s">
        <v>3615</v>
      </c>
      <c r="B5103" s="1">
        <v>3.0</v>
      </c>
      <c r="C5103" s="1" t="s">
        <v>11714</v>
      </c>
      <c r="D5103" s="1" t="s">
        <v>11715</v>
      </c>
      <c r="E5103" s="1" t="s">
        <v>614</v>
      </c>
      <c r="F5103" s="1" t="s">
        <v>30</v>
      </c>
      <c r="G5103" s="1" t="str">
        <f>IFERROR(__xludf.DUMMYFUNCTION("GOOGLETRANSLATE(D5103,""fr"",""en"")"),"#VALUE!")</f>
        <v>#VALUE!</v>
      </c>
    </row>
    <row r="5104" ht="15.75" customHeight="1">
      <c r="A5104" s="1" t="s">
        <v>3186</v>
      </c>
      <c r="B5104" s="1">
        <v>5.0</v>
      </c>
      <c r="C5104" s="1" t="s">
        <v>11716</v>
      </c>
      <c r="D5104" s="1" t="s">
        <v>11717</v>
      </c>
      <c r="E5104" s="1" t="s">
        <v>10</v>
      </c>
      <c r="F5104" s="1" t="s">
        <v>11</v>
      </c>
      <c r="G5104" s="1" t="str">
        <f>IFERROR(__xludf.DUMMYFUNCTION("GOOGLETRANSLATE(D5104,""fr"",""en"")"),"#VALUE!")</f>
        <v>#VALUE!</v>
      </c>
    </row>
    <row r="5105" ht="15.75" customHeight="1">
      <c r="A5105" s="1" t="s">
        <v>1901</v>
      </c>
      <c r="B5105" s="1">
        <v>4.0</v>
      </c>
      <c r="C5105" s="1" t="s">
        <v>11718</v>
      </c>
      <c r="D5105" s="1" t="s">
        <v>11719</v>
      </c>
      <c r="E5105" s="1" t="s">
        <v>29</v>
      </c>
      <c r="F5105" s="1" t="s">
        <v>30</v>
      </c>
      <c r="G5105" s="1" t="str">
        <f>IFERROR(__xludf.DUMMYFUNCTION("GOOGLETRANSLATE(D5105,""fr"",""en"")"),"#VALUE!")</f>
        <v>#VALUE!</v>
      </c>
    </row>
    <row r="5106" ht="15.75" customHeight="1">
      <c r="A5106" s="1" t="s">
        <v>6557</v>
      </c>
      <c r="B5106" s="1">
        <v>1.0</v>
      </c>
      <c r="C5106" s="1" t="s">
        <v>11720</v>
      </c>
      <c r="D5106" s="1" t="s">
        <v>11721</v>
      </c>
      <c r="E5106" s="1" t="s">
        <v>10</v>
      </c>
      <c r="F5106" s="1" t="s">
        <v>11</v>
      </c>
      <c r="G5106" s="1" t="str">
        <f>IFERROR(__xludf.DUMMYFUNCTION("GOOGLETRANSLATE(D5106,""fr"",""en"")"),"#VALUE!")</f>
        <v>#VALUE!</v>
      </c>
    </row>
    <row r="5107" ht="15.75" customHeight="1">
      <c r="A5107" s="1" t="s">
        <v>6703</v>
      </c>
      <c r="B5107" s="1">
        <v>4.0</v>
      </c>
      <c r="C5107" s="1" t="s">
        <v>11722</v>
      </c>
      <c r="D5107" s="1" t="s">
        <v>11723</v>
      </c>
      <c r="E5107" s="1" t="s">
        <v>125</v>
      </c>
      <c r="F5107" s="1" t="s">
        <v>11</v>
      </c>
      <c r="G5107" s="1" t="str">
        <f>IFERROR(__xludf.DUMMYFUNCTION("GOOGLETRANSLATE(D5107,""fr"",""en"")"),"#VALUE!")</f>
        <v>#VALUE!</v>
      </c>
    </row>
    <row r="5108" ht="15.75" customHeight="1">
      <c r="A5108" s="1" t="s">
        <v>11724</v>
      </c>
      <c r="B5108" s="1">
        <v>2.0</v>
      </c>
      <c r="C5108" s="1" t="s">
        <v>11725</v>
      </c>
      <c r="D5108" s="1" t="s">
        <v>11726</v>
      </c>
      <c r="E5108" s="1" t="s">
        <v>827</v>
      </c>
      <c r="F5108" s="1" t="s">
        <v>39</v>
      </c>
      <c r="G5108" s="1" t="str">
        <f>IFERROR(__xludf.DUMMYFUNCTION("GOOGLETRANSLATE(D5108,""fr"",""en"")"),"#VALUE!")</f>
        <v>#VALUE!</v>
      </c>
    </row>
    <row r="5109" ht="15.75" customHeight="1">
      <c r="A5109" s="1" t="s">
        <v>2549</v>
      </c>
      <c r="B5109" s="1">
        <v>2.0</v>
      </c>
      <c r="C5109" s="1" t="s">
        <v>11727</v>
      </c>
      <c r="D5109" s="1" t="s">
        <v>11728</v>
      </c>
      <c r="E5109" s="1" t="s">
        <v>10</v>
      </c>
      <c r="F5109" s="1" t="s">
        <v>11</v>
      </c>
      <c r="G5109" s="1" t="str">
        <f>IFERROR(__xludf.DUMMYFUNCTION("GOOGLETRANSLATE(D5109,""fr"",""en"")"),"#VALUE!")</f>
        <v>#VALUE!</v>
      </c>
    </row>
    <row r="5110" ht="15.75" customHeight="1">
      <c r="A5110" s="1" t="s">
        <v>129</v>
      </c>
      <c r="B5110" s="1">
        <v>1.0</v>
      </c>
      <c r="C5110" s="1" t="s">
        <v>11729</v>
      </c>
      <c r="D5110" s="1" t="s">
        <v>11730</v>
      </c>
      <c r="E5110" s="1" t="s">
        <v>250</v>
      </c>
      <c r="F5110" s="1" t="s">
        <v>30</v>
      </c>
      <c r="G5110" s="1" t="str">
        <f>IFERROR(__xludf.DUMMYFUNCTION("GOOGLETRANSLATE(D5110,""fr"",""en"")"),"#VALUE!")</f>
        <v>#VALUE!</v>
      </c>
    </row>
    <row r="5111" ht="15.75" customHeight="1">
      <c r="A5111" s="1" t="s">
        <v>53</v>
      </c>
      <c r="B5111" s="1">
        <v>2.0</v>
      </c>
      <c r="C5111" s="1" t="s">
        <v>11731</v>
      </c>
      <c r="D5111" s="1" t="s">
        <v>11732</v>
      </c>
      <c r="E5111" s="1" t="s">
        <v>73</v>
      </c>
      <c r="F5111" s="1" t="s">
        <v>30</v>
      </c>
      <c r="G5111" s="1" t="str">
        <f>IFERROR(__xludf.DUMMYFUNCTION("GOOGLETRANSLATE(D5111,""fr"",""en"")"),"#VALUE!")</f>
        <v>#VALUE!</v>
      </c>
    </row>
    <row r="5112" ht="15.75" customHeight="1">
      <c r="A5112" s="1" t="s">
        <v>2694</v>
      </c>
      <c r="B5112" s="1">
        <v>4.0</v>
      </c>
      <c r="C5112" s="1" t="s">
        <v>11733</v>
      </c>
      <c r="D5112" s="1" t="s">
        <v>11734</v>
      </c>
      <c r="E5112" s="1" t="s">
        <v>65</v>
      </c>
      <c r="F5112" s="1" t="s">
        <v>66</v>
      </c>
      <c r="G5112" s="1" t="str">
        <f>IFERROR(__xludf.DUMMYFUNCTION("GOOGLETRANSLATE(D5112,""fr"",""en"")"),"#VALUE!")</f>
        <v>#VALUE!</v>
      </c>
    </row>
    <row r="5113" ht="15.75" customHeight="1">
      <c r="A5113" s="1" t="s">
        <v>329</v>
      </c>
      <c r="B5113" s="1">
        <v>3.0</v>
      </c>
      <c r="C5113" s="1" t="s">
        <v>11735</v>
      </c>
      <c r="D5113" s="1" t="s">
        <v>11736</v>
      </c>
      <c r="E5113" s="1" t="s">
        <v>10</v>
      </c>
      <c r="F5113" s="1" t="s">
        <v>11</v>
      </c>
      <c r="G5113" s="1" t="str">
        <f>IFERROR(__xludf.DUMMYFUNCTION("GOOGLETRANSLATE(D5113,""fr"",""en"")"),"#VALUE!")</f>
        <v>#VALUE!</v>
      </c>
    </row>
    <row r="5114" ht="15.75" customHeight="1">
      <c r="A5114" s="1" t="s">
        <v>12</v>
      </c>
      <c r="B5114" s="1">
        <v>4.0</v>
      </c>
      <c r="C5114" s="1" t="s">
        <v>11737</v>
      </c>
      <c r="D5114" s="1" t="s">
        <v>11738</v>
      </c>
      <c r="E5114" s="1" t="s">
        <v>21</v>
      </c>
      <c r="F5114" s="1" t="s">
        <v>11</v>
      </c>
      <c r="G5114" s="1" t="str">
        <f>IFERROR(__xludf.DUMMYFUNCTION("GOOGLETRANSLATE(D5114,""fr"",""en"")"),"#VALUE!")</f>
        <v>#VALUE!</v>
      </c>
    </row>
    <row r="5115" ht="15.75" customHeight="1">
      <c r="A5115" s="1" t="s">
        <v>5227</v>
      </c>
      <c r="B5115" s="1">
        <v>1.0</v>
      </c>
      <c r="C5115" s="1" t="s">
        <v>11739</v>
      </c>
      <c r="D5115" s="1" t="s">
        <v>11740</v>
      </c>
      <c r="E5115" s="1" t="s">
        <v>10</v>
      </c>
      <c r="F5115" s="1" t="s">
        <v>11</v>
      </c>
      <c r="G5115" s="1" t="str">
        <f>IFERROR(__xludf.DUMMYFUNCTION("GOOGLETRANSLATE(D5115,""fr"",""en"")"),"#VALUE!")</f>
        <v>#VALUE!</v>
      </c>
    </row>
    <row r="5116" ht="15.75" customHeight="1">
      <c r="A5116" s="1" t="s">
        <v>724</v>
      </c>
      <c r="B5116" s="1">
        <v>1.0</v>
      </c>
      <c r="C5116" s="1" t="s">
        <v>11741</v>
      </c>
      <c r="D5116" s="1" t="s">
        <v>11742</v>
      </c>
      <c r="E5116" s="1" t="s">
        <v>73</v>
      </c>
      <c r="F5116" s="1" t="s">
        <v>30</v>
      </c>
      <c r="G5116" s="1" t="str">
        <f>IFERROR(__xludf.DUMMYFUNCTION("GOOGLETRANSLATE(D5116,""fr"",""en"")"),"#VALUE!")</f>
        <v>#VALUE!</v>
      </c>
    </row>
    <row r="5117" ht="15.75" customHeight="1">
      <c r="A5117" s="1" t="s">
        <v>5672</v>
      </c>
      <c r="B5117" s="1">
        <v>5.0</v>
      </c>
      <c r="C5117" s="1" t="s">
        <v>11743</v>
      </c>
      <c r="D5117" s="1" t="s">
        <v>11744</v>
      </c>
      <c r="E5117" s="1" t="s">
        <v>10</v>
      </c>
      <c r="F5117" s="1" t="s">
        <v>11</v>
      </c>
      <c r="G5117" s="1" t="str">
        <f>IFERROR(__xludf.DUMMYFUNCTION("GOOGLETRANSLATE(D5117,""fr"",""en"")"),"#VALUE!")</f>
        <v>#VALUE!</v>
      </c>
    </row>
    <row r="5118" ht="15.75" customHeight="1">
      <c r="A5118" s="1" t="s">
        <v>455</v>
      </c>
      <c r="B5118" s="1">
        <v>2.0</v>
      </c>
      <c r="C5118" s="1" t="s">
        <v>11745</v>
      </c>
      <c r="D5118" s="1" t="s">
        <v>11746</v>
      </c>
      <c r="E5118" s="1" t="s">
        <v>21</v>
      </c>
      <c r="F5118" s="1" t="s">
        <v>11</v>
      </c>
      <c r="G5118" s="1" t="str">
        <f>IFERROR(__xludf.DUMMYFUNCTION("GOOGLETRANSLATE(D5118,""fr"",""en"")"),"#VALUE!")</f>
        <v>#VALUE!</v>
      </c>
    </row>
    <row r="5119" ht="15.75" customHeight="1">
      <c r="A5119" s="1" t="s">
        <v>77</v>
      </c>
      <c r="B5119" s="1">
        <v>4.0</v>
      </c>
      <c r="C5119" s="1" t="s">
        <v>11747</v>
      </c>
      <c r="D5119" s="1" t="s">
        <v>11748</v>
      </c>
      <c r="E5119" s="1" t="s">
        <v>21</v>
      </c>
      <c r="F5119" s="1" t="s">
        <v>11</v>
      </c>
      <c r="G5119" s="1" t="str">
        <f>IFERROR(__xludf.DUMMYFUNCTION("GOOGLETRANSLATE(D5119,""fr"",""en"")"),"#VALUE!")</f>
        <v>#VALUE!</v>
      </c>
    </row>
    <row r="5120" ht="15.75" customHeight="1">
      <c r="A5120" s="1" t="s">
        <v>2585</v>
      </c>
      <c r="B5120" s="1">
        <v>1.0</v>
      </c>
      <c r="C5120" s="1" t="s">
        <v>11749</v>
      </c>
      <c r="D5120" s="1" t="s">
        <v>11750</v>
      </c>
      <c r="E5120" s="1" t="s">
        <v>1192</v>
      </c>
      <c r="F5120" s="1" t="s">
        <v>84</v>
      </c>
      <c r="G5120" s="1" t="str">
        <f>IFERROR(__xludf.DUMMYFUNCTION("GOOGLETRANSLATE(D5120,""fr"",""en"")"),"#VALUE!")</f>
        <v>#VALUE!</v>
      </c>
    </row>
    <row r="5121" ht="15.75" customHeight="1">
      <c r="A5121" s="1" t="s">
        <v>8015</v>
      </c>
      <c r="B5121" s="1">
        <v>2.0</v>
      </c>
      <c r="C5121" s="1" t="s">
        <v>11751</v>
      </c>
      <c r="D5121" s="1" t="s">
        <v>11752</v>
      </c>
      <c r="E5121" s="1" t="s">
        <v>3642</v>
      </c>
      <c r="F5121" s="1" t="s">
        <v>118</v>
      </c>
      <c r="G5121" s="1" t="str">
        <f>IFERROR(__xludf.DUMMYFUNCTION("GOOGLETRANSLATE(D5121,""fr"",""en"")"),"#VALUE!")</f>
        <v>#VALUE!</v>
      </c>
    </row>
    <row r="5122" ht="15.75" customHeight="1">
      <c r="A5122" s="1" t="s">
        <v>1293</v>
      </c>
      <c r="B5122" s="1">
        <v>2.0</v>
      </c>
      <c r="C5122" s="1" t="s">
        <v>11753</v>
      </c>
      <c r="D5122" s="1" t="s">
        <v>11754</v>
      </c>
      <c r="E5122" s="1" t="s">
        <v>125</v>
      </c>
      <c r="F5122" s="1" t="s">
        <v>11</v>
      </c>
      <c r="G5122" s="1" t="str">
        <f>IFERROR(__xludf.DUMMYFUNCTION("GOOGLETRANSLATE(D5122,""fr"",""en"")"),"#VALUE!")</f>
        <v>#VALUE!</v>
      </c>
    </row>
    <row r="5123" ht="15.75" customHeight="1">
      <c r="A5123" s="1" t="s">
        <v>2694</v>
      </c>
      <c r="B5123" s="1">
        <v>2.0</v>
      </c>
      <c r="C5123" s="1" t="s">
        <v>11755</v>
      </c>
      <c r="D5123" s="1" t="s">
        <v>11756</v>
      </c>
      <c r="E5123" s="1" t="s">
        <v>52</v>
      </c>
      <c r="F5123" s="1" t="s">
        <v>11</v>
      </c>
      <c r="G5123" s="1" t="str">
        <f>IFERROR(__xludf.DUMMYFUNCTION("GOOGLETRANSLATE(D5123,""fr"",""en"")"),"#VALUE!")</f>
        <v>#VALUE!</v>
      </c>
    </row>
    <row r="5124" ht="15.75" customHeight="1">
      <c r="A5124" s="1" t="s">
        <v>274</v>
      </c>
      <c r="B5124" s="1">
        <v>4.0</v>
      </c>
      <c r="C5124" s="1" t="s">
        <v>11757</v>
      </c>
      <c r="D5124" s="1" t="s">
        <v>11758</v>
      </c>
      <c r="E5124" s="1" t="s">
        <v>10</v>
      </c>
      <c r="F5124" s="1" t="s">
        <v>11</v>
      </c>
      <c r="G5124" s="1" t="str">
        <f>IFERROR(__xludf.DUMMYFUNCTION("GOOGLETRANSLATE(D5124,""fr"",""en"")"),"#VALUE!")</f>
        <v>#VALUE!</v>
      </c>
    </row>
    <row r="5125" ht="15.75" customHeight="1">
      <c r="A5125" s="1" t="s">
        <v>1094</v>
      </c>
      <c r="B5125" s="1">
        <v>5.0</v>
      </c>
      <c r="C5125" s="1" t="s">
        <v>11759</v>
      </c>
      <c r="D5125" s="1" t="s">
        <v>11760</v>
      </c>
      <c r="E5125" s="1" t="s">
        <v>21</v>
      </c>
      <c r="F5125" s="1" t="s">
        <v>11</v>
      </c>
      <c r="G5125" s="1" t="str">
        <f>IFERROR(__xludf.DUMMYFUNCTION("GOOGLETRANSLATE(D5125,""fr"",""en"")"),"#VALUE!")</f>
        <v>#VALUE!</v>
      </c>
    </row>
    <row r="5126" ht="15.75" customHeight="1">
      <c r="A5126" s="1" t="s">
        <v>11761</v>
      </c>
      <c r="B5126" s="1">
        <v>2.0</v>
      </c>
      <c r="C5126" s="1" t="s">
        <v>10982</v>
      </c>
      <c r="D5126" s="1" t="s">
        <v>11762</v>
      </c>
      <c r="E5126" s="1" t="s">
        <v>125</v>
      </c>
      <c r="F5126" s="1" t="s">
        <v>11</v>
      </c>
      <c r="G5126" s="1" t="str">
        <f>IFERROR(__xludf.DUMMYFUNCTION("GOOGLETRANSLATE(D5126,""fr"",""en"")"),"#VALUE!")</f>
        <v>#VALUE!</v>
      </c>
    </row>
    <row r="5127" ht="15.75" customHeight="1">
      <c r="A5127" s="1" t="s">
        <v>1076</v>
      </c>
      <c r="B5127" s="1">
        <v>2.0</v>
      </c>
      <c r="C5127" s="1" t="s">
        <v>11763</v>
      </c>
      <c r="D5127" s="1" t="s">
        <v>11764</v>
      </c>
      <c r="E5127" s="1" t="s">
        <v>65</v>
      </c>
      <c r="F5127" s="1" t="s">
        <v>66</v>
      </c>
      <c r="G5127" s="1" t="str">
        <f>IFERROR(__xludf.DUMMYFUNCTION("GOOGLETRANSLATE(D5127,""fr"",""en"")"),"#VALUE!")</f>
        <v>#VALUE!</v>
      </c>
    </row>
    <row r="5128" ht="15.75" customHeight="1">
      <c r="A5128" s="1" t="s">
        <v>936</v>
      </c>
      <c r="B5128" s="1">
        <v>5.0</v>
      </c>
      <c r="C5128" s="1" t="s">
        <v>11765</v>
      </c>
      <c r="D5128" s="1" t="s">
        <v>11766</v>
      </c>
      <c r="E5128" s="1" t="s">
        <v>65</v>
      </c>
      <c r="F5128" s="1" t="s">
        <v>66</v>
      </c>
      <c r="G5128" s="1" t="str">
        <f>IFERROR(__xludf.DUMMYFUNCTION("GOOGLETRANSLATE(D5128,""fr"",""en"")"),"#VALUE!")</f>
        <v>#VALUE!</v>
      </c>
    </row>
    <row r="5129" ht="15.75" customHeight="1">
      <c r="A5129" s="1" t="s">
        <v>220</v>
      </c>
      <c r="B5129" s="1">
        <v>5.0</v>
      </c>
      <c r="C5129" s="1" t="s">
        <v>11767</v>
      </c>
      <c r="D5129" s="1" t="s">
        <v>11768</v>
      </c>
      <c r="E5129" s="1" t="s">
        <v>65</v>
      </c>
      <c r="F5129" s="1" t="s">
        <v>66</v>
      </c>
      <c r="G5129" s="1" t="str">
        <f>IFERROR(__xludf.DUMMYFUNCTION("GOOGLETRANSLATE(D5129,""fr"",""en"")"),"#VALUE!")</f>
        <v>#VALUE!</v>
      </c>
    </row>
    <row r="5130" ht="15.75" customHeight="1">
      <c r="A5130" s="1" t="s">
        <v>187</v>
      </c>
      <c r="B5130" s="1">
        <v>1.0</v>
      </c>
      <c r="C5130" s="1" t="s">
        <v>11769</v>
      </c>
      <c r="D5130" s="1" t="s">
        <v>11770</v>
      </c>
      <c r="E5130" s="1" t="s">
        <v>73</v>
      </c>
      <c r="F5130" s="1" t="s">
        <v>30</v>
      </c>
      <c r="G5130" s="1" t="str">
        <f>IFERROR(__xludf.DUMMYFUNCTION("GOOGLETRANSLATE(D5130,""fr"",""en"")"),"#VALUE!")</f>
        <v>#VALUE!</v>
      </c>
    </row>
    <row r="5131" ht="15.75" customHeight="1">
      <c r="A5131" s="1" t="s">
        <v>724</v>
      </c>
      <c r="B5131" s="1">
        <v>4.0</v>
      </c>
      <c r="C5131" s="1" t="s">
        <v>11771</v>
      </c>
      <c r="D5131" s="1" t="s">
        <v>11772</v>
      </c>
      <c r="E5131" s="1" t="s">
        <v>10</v>
      </c>
      <c r="F5131" s="1" t="s">
        <v>11</v>
      </c>
      <c r="G5131" s="1" t="str">
        <f>IFERROR(__xludf.DUMMYFUNCTION("GOOGLETRANSLATE(D5131,""fr"",""en"")"),"#VALUE!")</f>
        <v>#VALUE!</v>
      </c>
    </row>
    <row r="5132" ht="15.75" customHeight="1">
      <c r="A5132" s="1" t="s">
        <v>3264</v>
      </c>
      <c r="B5132" s="1">
        <v>1.0</v>
      </c>
      <c r="C5132" s="1" t="s">
        <v>11773</v>
      </c>
      <c r="D5132" s="1" t="s">
        <v>11774</v>
      </c>
      <c r="E5132" s="1" t="s">
        <v>226</v>
      </c>
      <c r="F5132" s="1" t="s">
        <v>11</v>
      </c>
      <c r="G5132" s="1" t="str">
        <f>IFERROR(__xludf.DUMMYFUNCTION("GOOGLETRANSLATE(D5132,""fr"",""en"")"),"#VALUE!")</f>
        <v>#VALUE!</v>
      </c>
    </row>
    <row r="5133" ht="15.75" customHeight="1">
      <c r="A5133" s="1" t="s">
        <v>893</v>
      </c>
      <c r="B5133" s="1">
        <v>3.0</v>
      </c>
      <c r="C5133" s="1" t="s">
        <v>11775</v>
      </c>
      <c r="D5133" s="1" t="s">
        <v>11776</v>
      </c>
      <c r="E5133" s="1" t="s">
        <v>230</v>
      </c>
      <c r="F5133" s="1" t="s">
        <v>48</v>
      </c>
      <c r="G5133" s="1" t="str">
        <f>IFERROR(__xludf.DUMMYFUNCTION("GOOGLETRANSLATE(D5133,""fr"",""en"")"),"#VALUE!")</f>
        <v>#VALUE!</v>
      </c>
    </row>
    <row r="5134" ht="15.75" customHeight="1">
      <c r="A5134" s="1" t="s">
        <v>936</v>
      </c>
      <c r="B5134" s="1">
        <v>5.0</v>
      </c>
      <c r="C5134" s="1" t="s">
        <v>11777</v>
      </c>
      <c r="D5134" s="1" t="s">
        <v>11778</v>
      </c>
      <c r="E5134" s="1" t="s">
        <v>21</v>
      </c>
      <c r="F5134" s="1" t="s">
        <v>11</v>
      </c>
      <c r="G5134" s="1" t="str">
        <f>IFERROR(__xludf.DUMMYFUNCTION("GOOGLETRANSLATE(D5134,""fr"",""en"")"),"#VALUE!")</f>
        <v>#VALUE!</v>
      </c>
    </row>
    <row r="5135" ht="15.75" customHeight="1">
      <c r="A5135" s="1" t="s">
        <v>10477</v>
      </c>
      <c r="B5135" s="1">
        <v>1.0</v>
      </c>
      <c r="C5135" s="1" t="s">
        <v>11779</v>
      </c>
      <c r="D5135" s="1" t="s">
        <v>11780</v>
      </c>
      <c r="E5135" s="1" t="s">
        <v>43</v>
      </c>
      <c r="F5135" s="1" t="s">
        <v>30</v>
      </c>
      <c r="G5135" s="1" t="str">
        <f>IFERROR(__xludf.DUMMYFUNCTION("GOOGLETRANSLATE(D5135,""fr"",""en"")"),"#VALUE!")</f>
        <v>#VALUE!</v>
      </c>
    </row>
    <row r="5136" ht="15.75" customHeight="1">
      <c r="A5136" s="1" t="s">
        <v>4260</v>
      </c>
      <c r="B5136" s="1">
        <v>1.0</v>
      </c>
      <c r="C5136" s="1" t="s">
        <v>11781</v>
      </c>
      <c r="D5136" s="1" t="s">
        <v>11782</v>
      </c>
      <c r="E5136" s="1" t="s">
        <v>34</v>
      </c>
      <c r="F5136" s="1" t="s">
        <v>30</v>
      </c>
      <c r="G5136" s="1" t="str">
        <f>IFERROR(__xludf.DUMMYFUNCTION("GOOGLETRANSLATE(D5136,""fr"",""en"")"),"#VALUE!")</f>
        <v>#VALUE!</v>
      </c>
    </row>
    <row r="5137" ht="15.75" customHeight="1">
      <c r="A5137" s="1" t="s">
        <v>1434</v>
      </c>
      <c r="B5137" s="1">
        <v>3.0</v>
      </c>
      <c r="C5137" s="1" t="s">
        <v>11783</v>
      </c>
      <c r="D5137" s="1" t="s">
        <v>11784</v>
      </c>
      <c r="E5137" s="1" t="s">
        <v>10</v>
      </c>
      <c r="F5137" s="1" t="s">
        <v>11</v>
      </c>
      <c r="G5137" s="1" t="str">
        <f>IFERROR(__xludf.DUMMYFUNCTION("GOOGLETRANSLATE(D5137,""fr"",""en"")"),"#VALUE!")</f>
        <v>#VALUE!</v>
      </c>
    </row>
    <row r="5138" ht="15.75" customHeight="1">
      <c r="A5138" s="1" t="s">
        <v>11785</v>
      </c>
      <c r="B5138" s="1">
        <v>1.0</v>
      </c>
      <c r="C5138" s="1" t="s">
        <v>11786</v>
      </c>
      <c r="D5138" s="1" t="s">
        <v>11787</v>
      </c>
      <c r="E5138" s="1" t="s">
        <v>1192</v>
      </c>
      <c r="F5138" s="1" t="s">
        <v>110</v>
      </c>
      <c r="G5138" s="1" t="str">
        <f>IFERROR(__xludf.DUMMYFUNCTION("GOOGLETRANSLATE(D5138,""fr"",""en"")"),"#VALUE!")</f>
        <v>#VALUE!</v>
      </c>
    </row>
    <row r="5139" ht="15.75" customHeight="1">
      <c r="A5139" s="1" t="s">
        <v>1135</v>
      </c>
      <c r="B5139" s="1">
        <v>5.0</v>
      </c>
      <c r="C5139" s="1" t="s">
        <v>11788</v>
      </c>
      <c r="D5139" s="1" t="s">
        <v>11789</v>
      </c>
      <c r="E5139" s="1" t="s">
        <v>10</v>
      </c>
      <c r="F5139" s="1" t="s">
        <v>11</v>
      </c>
      <c r="G5139" s="1" t="str">
        <f>IFERROR(__xludf.DUMMYFUNCTION("GOOGLETRANSLATE(D5139,""fr"",""en"")"),"#VALUE!")</f>
        <v>#VALUE!</v>
      </c>
    </row>
    <row r="5140" ht="15.75" customHeight="1">
      <c r="A5140" s="1" t="s">
        <v>414</v>
      </c>
      <c r="B5140" s="1">
        <v>4.0</v>
      </c>
      <c r="C5140" s="1" t="s">
        <v>11790</v>
      </c>
      <c r="D5140" s="1" t="s">
        <v>11791</v>
      </c>
      <c r="E5140" s="1" t="s">
        <v>10</v>
      </c>
      <c r="F5140" s="1" t="s">
        <v>11</v>
      </c>
      <c r="G5140" s="1" t="str">
        <f>IFERROR(__xludf.DUMMYFUNCTION("GOOGLETRANSLATE(D5140,""fr"",""en"")"),"#VALUE!")</f>
        <v>#VALUE!</v>
      </c>
    </row>
    <row r="5141" ht="15.75" customHeight="1">
      <c r="A5141" s="1" t="s">
        <v>11792</v>
      </c>
      <c r="B5141" s="1">
        <v>3.0</v>
      </c>
      <c r="C5141" s="1" t="s">
        <v>11793</v>
      </c>
      <c r="D5141" s="1" t="s">
        <v>11794</v>
      </c>
      <c r="E5141" s="1" t="s">
        <v>250</v>
      </c>
      <c r="F5141" s="1" t="s">
        <v>30</v>
      </c>
      <c r="G5141" s="1" t="str">
        <f>IFERROR(__xludf.DUMMYFUNCTION("GOOGLETRANSLATE(D5141,""fr"",""en"")"),"#VALUE!")</f>
        <v>#VALUE!</v>
      </c>
    </row>
    <row r="5142" ht="15.75" customHeight="1">
      <c r="A5142" s="1" t="s">
        <v>2637</v>
      </c>
      <c r="B5142" s="1">
        <v>3.0</v>
      </c>
      <c r="C5142" s="1" t="s">
        <v>11795</v>
      </c>
      <c r="D5142" s="1" t="s">
        <v>11796</v>
      </c>
      <c r="E5142" s="1" t="s">
        <v>21</v>
      </c>
      <c r="F5142" s="1" t="s">
        <v>11</v>
      </c>
      <c r="G5142" s="1" t="str">
        <f>IFERROR(__xludf.DUMMYFUNCTION("GOOGLETRANSLATE(D5142,""fr"",""en"")"),"#VALUE!")</f>
        <v>#VALUE!</v>
      </c>
    </row>
    <row r="5143" ht="15.75" customHeight="1">
      <c r="A5143" s="1" t="s">
        <v>551</v>
      </c>
      <c r="B5143" s="1">
        <v>1.0</v>
      </c>
      <c r="C5143" s="1" t="s">
        <v>11797</v>
      </c>
      <c r="D5143" s="1" t="s">
        <v>11798</v>
      </c>
      <c r="E5143" s="1" t="s">
        <v>423</v>
      </c>
      <c r="F5143" s="1" t="s">
        <v>30</v>
      </c>
      <c r="G5143" s="1" t="str">
        <f>IFERROR(__xludf.DUMMYFUNCTION("GOOGLETRANSLATE(D5143,""fr"",""en"")"),"#VALUE!")</f>
        <v>#VALUE!</v>
      </c>
    </row>
    <row r="5144" ht="15.75" customHeight="1">
      <c r="A5144" s="1" t="s">
        <v>9006</v>
      </c>
      <c r="B5144" s="1">
        <v>1.0</v>
      </c>
      <c r="C5144" s="1" t="s">
        <v>11799</v>
      </c>
      <c r="D5144" s="1" t="s">
        <v>11800</v>
      </c>
      <c r="E5144" s="1" t="s">
        <v>614</v>
      </c>
      <c r="F5144" s="1" t="s">
        <v>30</v>
      </c>
      <c r="G5144" s="1" t="str">
        <f>IFERROR(__xludf.DUMMYFUNCTION("GOOGLETRANSLATE(D5144,""fr"",""en"")"),"#VALUE!")</f>
        <v>#VALUE!</v>
      </c>
    </row>
    <row r="5145" ht="15.75" customHeight="1">
      <c r="A5145" s="1" t="s">
        <v>5326</v>
      </c>
      <c r="B5145" s="1">
        <v>2.0</v>
      </c>
      <c r="C5145" s="1" t="s">
        <v>11801</v>
      </c>
      <c r="D5145" s="1" t="s">
        <v>11802</v>
      </c>
      <c r="E5145" s="1" t="s">
        <v>10</v>
      </c>
      <c r="F5145" s="1" t="s">
        <v>11</v>
      </c>
      <c r="G5145" s="1" t="str">
        <f>IFERROR(__xludf.DUMMYFUNCTION("GOOGLETRANSLATE(D5145,""fr"",""en"")"),"#VALUE!")</f>
        <v>#VALUE!</v>
      </c>
    </row>
    <row r="5146" ht="15.75" customHeight="1">
      <c r="A5146" s="1" t="s">
        <v>1248</v>
      </c>
      <c r="B5146" s="1">
        <v>5.0</v>
      </c>
      <c r="C5146" s="1" t="s">
        <v>11803</v>
      </c>
      <c r="D5146" s="1" t="s">
        <v>11804</v>
      </c>
      <c r="E5146" s="1" t="s">
        <v>10</v>
      </c>
      <c r="F5146" s="1" t="s">
        <v>11</v>
      </c>
      <c r="G5146" s="1" t="str">
        <f>IFERROR(__xludf.DUMMYFUNCTION("GOOGLETRANSLATE(D5146,""fr"",""en"")"),"#VALUE!")</f>
        <v>#VALUE!</v>
      </c>
    </row>
    <row r="5147" ht="15.75" customHeight="1">
      <c r="A5147" s="1" t="s">
        <v>758</v>
      </c>
      <c r="B5147" s="1">
        <v>5.0</v>
      </c>
      <c r="C5147" s="1" t="s">
        <v>11805</v>
      </c>
      <c r="D5147" s="1" t="s">
        <v>11806</v>
      </c>
      <c r="E5147" s="1" t="s">
        <v>21</v>
      </c>
      <c r="F5147" s="1" t="s">
        <v>11</v>
      </c>
      <c r="G5147" s="1" t="str">
        <f>IFERROR(__xludf.DUMMYFUNCTION("GOOGLETRANSLATE(D5147,""fr"",""en"")"),"#VALUE!")</f>
        <v>#VALUE!</v>
      </c>
    </row>
    <row r="5148" ht="15.75" customHeight="1">
      <c r="A5148" s="1" t="s">
        <v>801</v>
      </c>
      <c r="B5148" s="1">
        <v>4.0</v>
      </c>
      <c r="C5148" s="1" t="s">
        <v>11807</v>
      </c>
      <c r="D5148" s="1" t="s">
        <v>11808</v>
      </c>
      <c r="E5148" s="1" t="s">
        <v>484</v>
      </c>
      <c r="F5148" s="1" t="s">
        <v>30</v>
      </c>
      <c r="G5148" s="1" t="str">
        <f>IFERROR(__xludf.DUMMYFUNCTION("GOOGLETRANSLATE(D5148,""fr"",""en"")"),"#VALUE!")</f>
        <v>#VALUE!</v>
      </c>
    </row>
    <row r="5149" ht="15.75" customHeight="1">
      <c r="A5149" s="1" t="s">
        <v>7386</v>
      </c>
      <c r="B5149" s="1">
        <v>4.0</v>
      </c>
      <c r="C5149" s="1" t="s">
        <v>11809</v>
      </c>
      <c r="D5149" s="1" t="s">
        <v>11810</v>
      </c>
      <c r="E5149" s="1" t="s">
        <v>10</v>
      </c>
      <c r="F5149" s="1" t="s">
        <v>11</v>
      </c>
      <c r="G5149" s="1" t="str">
        <f>IFERROR(__xludf.DUMMYFUNCTION("GOOGLETRANSLATE(D5149,""fr"",""en"")"),"#VALUE!")</f>
        <v>#VALUE!</v>
      </c>
    </row>
    <row r="5150" ht="15.75" customHeight="1">
      <c r="A5150" s="1" t="s">
        <v>2097</v>
      </c>
      <c r="B5150" s="1">
        <v>1.0</v>
      </c>
      <c r="C5150" s="1" t="s">
        <v>11811</v>
      </c>
      <c r="D5150" s="1" t="s">
        <v>11812</v>
      </c>
      <c r="E5150" s="1" t="s">
        <v>10</v>
      </c>
      <c r="F5150" s="1" t="s">
        <v>11</v>
      </c>
      <c r="G5150" s="1" t="str">
        <f>IFERROR(__xludf.DUMMYFUNCTION("GOOGLETRANSLATE(D5150,""fr"",""en"")"),"#VALUE!")</f>
        <v>#VALUE!</v>
      </c>
    </row>
    <row r="5151" ht="15.75" customHeight="1">
      <c r="A5151" s="1" t="s">
        <v>1429</v>
      </c>
      <c r="B5151" s="1">
        <v>5.0</v>
      </c>
      <c r="C5151" s="1" t="s">
        <v>11813</v>
      </c>
      <c r="D5151" s="1" t="s">
        <v>11814</v>
      </c>
      <c r="E5151" s="1" t="s">
        <v>21</v>
      </c>
      <c r="F5151" s="1" t="s">
        <v>11</v>
      </c>
      <c r="G5151" s="1" t="str">
        <f>IFERROR(__xludf.DUMMYFUNCTION("GOOGLETRANSLATE(D5151,""fr"",""en"")"),"#VALUE!")</f>
        <v>#VALUE!</v>
      </c>
    </row>
    <row r="5152" ht="15.75" customHeight="1">
      <c r="A5152" s="1" t="s">
        <v>3496</v>
      </c>
      <c r="B5152" s="1">
        <v>4.0</v>
      </c>
      <c r="C5152" s="1" t="s">
        <v>11815</v>
      </c>
      <c r="D5152" s="1" t="s">
        <v>11816</v>
      </c>
      <c r="E5152" s="1" t="s">
        <v>10</v>
      </c>
      <c r="F5152" s="1" t="s">
        <v>11</v>
      </c>
      <c r="G5152" s="1" t="str">
        <f>IFERROR(__xludf.DUMMYFUNCTION("GOOGLETRANSLATE(D5152,""fr"",""en"")"),"#VALUE!")</f>
        <v>#VALUE!</v>
      </c>
    </row>
    <row r="5153" ht="15.75" customHeight="1">
      <c r="A5153" s="1" t="s">
        <v>2363</v>
      </c>
      <c r="B5153" s="1">
        <v>5.0</v>
      </c>
      <c r="C5153" s="1" t="s">
        <v>11817</v>
      </c>
      <c r="D5153" s="1" t="s">
        <v>11818</v>
      </c>
      <c r="E5153" s="1" t="s">
        <v>21</v>
      </c>
      <c r="F5153" s="1" t="s">
        <v>11</v>
      </c>
      <c r="G5153" s="1" t="str">
        <f>IFERROR(__xludf.DUMMYFUNCTION("GOOGLETRANSLATE(D5153,""fr"",""en"")"),"#VALUE!")</f>
        <v>#VALUE!</v>
      </c>
    </row>
    <row r="5154" ht="15.75" customHeight="1">
      <c r="A5154" s="1" t="s">
        <v>4883</v>
      </c>
      <c r="B5154" s="1">
        <v>4.0</v>
      </c>
      <c r="C5154" s="1" t="s">
        <v>11819</v>
      </c>
      <c r="D5154" s="1" t="s">
        <v>11820</v>
      </c>
      <c r="E5154" s="1" t="s">
        <v>21</v>
      </c>
      <c r="F5154" s="1" t="s">
        <v>11</v>
      </c>
      <c r="G5154" s="1" t="str">
        <f>IFERROR(__xludf.DUMMYFUNCTION("GOOGLETRANSLATE(D5154,""fr"",""en"")"),"#VALUE!")</f>
        <v>#VALUE!</v>
      </c>
    </row>
    <row r="5155" ht="15.75" customHeight="1">
      <c r="A5155" s="1" t="s">
        <v>1955</v>
      </c>
      <c r="B5155" s="1">
        <v>5.0</v>
      </c>
      <c r="C5155" s="1" t="s">
        <v>11821</v>
      </c>
      <c r="D5155" s="1" t="s">
        <v>11822</v>
      </c>
      <c r="E5155" s="1" t="s">
        <v>21</v>
      </c>
      <c r="F5155" s="1" t="s">
        <v>11</v>
      </c>
      <c r="G5155" s="1" t="str">
        <f>IFERROR(__xludf.DUMMYFUNCTION("GOOGLETRANSLATE(D5155,""fr"",""en"")"),"#VALUE!")</f>
        <v>#VALUE!</v>
      </c>
    </row>
    <row r="5156" ht="15.75" customHeight="1">
      <c r="A5156" s="1" t="s">
        <v>5407</v>
      </c>
      <c r="B5156" s="1">
        <v>5.0</v>
      </c>
      <c r="C5156" s="1" t="s">
        <v>11823</v>
      </c>
      <c r="D5156" s="1" t="s">
        <v>11824</v>
      </c>
      <c r="E5156" s="1" t="s">
        <v>21</v>
      </c>
      <c r="F5156" s="1" t="s">
        <v>11</v>
      </c>
      <c r="G5156" s="1" t="str">
        <f>IFERROR(__xludf.DUMMYFUNCTION("GOOGLETRANSLATE(D5156,""fr"",""en"")"),"#VALUE!")</f>
        <v>#VALUE!</v>
      </c>
    </row>
    <row r="5157" ht="15.75" customHeight="1">
      <c r="A5157" s="1" t="s">
        <v>11825</v>
      </c>
      <c r="B5157" s="1">
        <v>1.0</v>
      </c>
      <c r="C5157" s="1" t="s">
        <v>11826</v>
      </c>
      <c r="D5157" s="1" t="s">
        <v>11827</v>
      </c>
      <c r="E5157" s="1" t="s">
        <v>373</v>
      </c>
      <c r="F5157" s="1" t="s">
        <v>30</v>
      </c>
      <c r="G5157" s="1" t="str">
        <f>IFERROR(__xludf.DUMMYFUNCTION("GOOGLETRANSLATE(D5157,""fr"",""en"")"),"#VALUE!")</f>
        <v>#VALUE!</v>
      </c>
    </row>
    <row r="5158" ht="15.75" customHeight="1">
      <c r="A5158" s="1" t="s">
        <v>11828</v>
      </c>
      <c r="B5158" s="1">
        <v>1.0</v>
      </c>
      <c r="C5158" s="1" t="s">
        <v>11829</v>
      </c>
      <c r="D5158" s="1" t="s">
        <v>11830</v>
      </c>
      <c r="E5158" s="1" t="s">
        <v>484</v>
      </c>
      <c r="F5158" s="1" t="s">
        <v>30</v>
      </c>
      <c r="G5158" s="1" t="str">
        <f>IFERROR(__xludf.DUMMYFUNCTION("GOOGLETRANSLATE(D5158,""fr"",""en"")"),"#VALUE!")</f>
        <v>#VALUE!</v>
      </c>
    </row>
    <row r="5159" ht="15.75" customHeight="1">
      <c r="A5159" s="1" t="s">
        <v>643</v>
      </c>
      <c r="B5159" s="1">
        <v>5.0</v>
      </c>
      <c r="C5159" s="1" t="s">
        <v>11831</v>
      </c>
      <c r="D5159" s="1" t="s">
        <v>11832</v>
      </c>
      <c r="E5159" s="1" t="s">
        <v>21</v>
      </c>
      <c r="F5159" s="1" t="s">
        <v>11</v>
      </c>
      <c r="G5159" s="1" t="str">
        <f>IFERROR(__xludf.DUMMYFUNCTION("GOOGLETRANSLATE(D5159,""fr"",""en"")"),"#VALUE!")</f>
        <v>#VALUE!</v>
      </c>
    </row>
    <row r="5160" ht="15.75" customHeight="1">
      <c r="A5160" s="1" t="s">
        <v>11833</v>
      </c>
      <c r="B5160" s="1">
        <v>1.0</v>
      </c>
      <c r="C5160" s="1" t="s">
        <v>11834</v>
      </c>
      <c r="D5160" s="1" t="s">
        <v>11835</v>
      </c>
      <c r="E5160" s="1" t="s">
        <v>292</v>
      </c>
      <c r="F5160" s="1" t="s">
        <v>11</v>
      </c>
      <c r="G5160" s="1" t="str">
        <f>IFERROR(__xludf.DUMMYFUNCTION("GOOGLETRANSLATE(D5160,""fr"",""en"")"),"#VALUE!")</f>
        <v>#VALUE!</v>
      </c>
    </row>
    <row r="5161" ht="15.75" customHeight="1">
      <c r="A5161" s="1" t="s">
        <v>100</v>
      </c>
      <c r="B5161" s="1">
        <v>3.0</v>
      </c>
      <c r="C5161" s="1" t="s">
        <v>11836</v>
      </c>
      <c r="D5161" s="1" t="s">
        <v>11837</v>
      </c>
      <c r="E5161" s="1" t="s">
        <v>65</v>
      </c>
      <c r="F5161" s="1" t="s">
        <v>66</v>
      </c>
      <c r="G5161" s="1" t="str">
        <f>IFERROR(__xludf.DUMMYFUNCTION("GOOGLETRANSLATE(D5161,""fr"",""en"")"),"#VALUE!")</f>
        <v>#VALUE!</v>
      </c>
    </row>
    <row r="5162" ht="15.75" customHeight="1">
      <c r="A5162" s="1" t="s">
        <v>367</v>
      </c>
      <c r="B5162" s="1">
        <v>2.0</v>
      </c>
      <c r="C5162" s="1" t="s">
        <v>11838</v>
      </c>
      <c r="D5162" s="1" t="s">
        <v>11839</v>
      </c>
      <c r="E5162" s="1" t="s">
        <v>10</v>
      </c>
      <c r="F5162" s="1" t="s">
        <v>11</v>
      </c>
      <c r="G5162" s="1" t="str">
        <f>IFERROR(__xludf.DUMMYFUNCTION("GOOGLETRANSLATE(D5162,""fr"",""en"")"),"#VALUE!")</f>
        <v>#VALUE!</v>
      </c>
    </row>
    <row r="5163" ht="15.75" customHeight="1">
      <c r="A5163" s="1" t="s">
        <v>267</v>
      </c>
      <c r="B5163" s="1">
        <v>2.0</v>
      </c>
      <c r="C5163" s="1" t="s">
        <v>11840</v>
      </c>
      <c r="D5163" s="1" t="s">
        <v>11841</v>
      </c>
      <c r="E5163" s="1" t="s">
        <v>10</v>
      </c>
      <c r="F5163" s="1" t="s">
        <v>11</v>
      </c>
      <c r="G5163" s="1" t="str">
        <f>IFERROR(__xludf.DUMMYFUNCTION("GOOGLETRANSLATE(D5163,""fr"",""en"")"),"#VALUE!")</f>
        <v>#VALUE!</v>
      </c>
    </row>
    <row r="5164" ht="15.75" customHeight="1">
      <c r="A5164" s="1" t="s">
        <v>3606</v>
      </c>
      <c r="B5164" s="1">
        <v>1.0</v>
      </c>
      <c r="C5164" s="1" t="s">
        <v>11842</v>
      </c>
      <c r="D5164" s="1" t="s">
        <v>11843</v>
      </c>
      <c r="E5164" s="1" t="s">
        <v>10</v>
      </c>
      <c r="F5164" s="1" t="s">
        <v>11</v>
      </c>
      <c r="G5164" s="1" t="str">
        <f>IFERROR(__xludf.DUMMYFUNCTION("GOOGLETRANSLATE(D5164,""fr"",""en"")"),"#VALUE!")</f>
        <v>#VALUE!</v>
      </c>
    </row>
    <row r="5165" ht="15.75" customHeight="1">
      <c r="A5165" s="1" t="s">
        <v>2022</v>
      </c>
      <c r="B5165" s="1">
        <v>1.0</v>
      </c>
      <c r="C5165" s="1" t="s">
        <v>11844</v>
      </c>
      <c r="D5165" s="1" t="s">
        <v>11845</v>
      </c>
      <c r="E5165" s="1" t="s">
        <v>10</v>
      </c>
      <c r="F5165" s="1" t="s">
        <v>11</v>
      </c>
      <c r="G5165" s="1" t="str">
        <f>IFERROR(__xludf.DUMMYFUNCTION("GOOGLETRANSLATE(D5165,""fr"",""en"")"),"#VALUE!")</f>
        <v>#VALUE!</v>
      </c>
    </row>
    <row r="5166" ht="15.75" customHeight="1">
      <c r="A5166" s="1" t="s">
        <v>179</v>
      </c>
      <c r="B5166" s="1">
        <v>1.0</v>
      </c>
      <c r="C5166" s="1" t="s">
        <v>11846</v>
      </c>
      <c r="D5166" s="1" t="s">
        <v>11847</v>
      </c>
      <c r="E5166" s="1" t="s">
        <v>273</v>
      </c>
      <c r="F5166" s="1" t="s">
        <v>110</v>
      </c>
      <c r="G5166" s="1" t="str">
        <f>IFERROR(__xludf.DUMMYFUNCTION("GOOGLETRANSLATE(D5166,""fr"",""en"")"),"#VALUE!")</f>
        <v>#VALUE!</v>
      </c>
    </row>
    <row r="5167" ht="15.75" customHeight="1">
      <c r="A5167" s="1" t="s">
        <v>1473</v>
      </c>
      <c r="B5167" s="1">
        <v>3.0</v>
      </c>
      <c r="C5167" s="1" t="s">
        <v>11848</v>
      </c>
      <c r="D5167" s="1" t="s">
        <v>11849</v>
      </c>
      <c r="E5167" s="1" t="s">
        <v>21</v>
      </c>
      <c r="F5167" s="1" t="s">
        <v>11</v>
      </c>
      <c r="G5167" s="1" t="str">
        <f>IFERROR(__xludf.DUMMYFUNCTION("GOOGLETRANSLATE(D5167,""fr"",""en"")"),"#VALUE!")</f>
        <v>#VALUE!</v>
      </c>
    </row>
    <row r="5168" ht="15.75" customHeight="1">
      <c r="A5168" s="1" t="s">
        <v>603</v>
      </c>
      <c r="B5168" s="1">
        <v>5.0</v>
      </c>
      <c r="C5168" s="1" t="s">
        <v>11850</v>
      </c>
      <c r="D5168" s="1" t="s">
        <v>11851</v>
      </c>
      <c r="E5168" s="1" t="s">
        <v>65</v>
      </c>
      <c r="F5168" s="1" t="s">
        <v>66</v>
      </c>
      <c r="G5168" s="1" t="str">
        <f>IFERROR(__xludf.DUMMYFUNCTION("GOOGLETRANSLATE(D5168,""fr"",""en"")"),"#VALUE!")</f>
        <v>#VALUE!</v>
      </c>
    </row>
    <row r="5169" ht="15.75" customHeight="1">
      <c r="A5169" s="1" t="s">
        <v>255</v>
      </c>
      <c r="B5169" s="1">
        <v>5.0</v>
      </c>
      <c r="C5169" s="1" t="s">
        <v>11852</v>
      </c>
      <c r="D5169" s="1" t="s">
        <v>11853</v>
      </c>
      <c r="E5169" s="1" t="s">
        <v>21</v>
      </c>
      <c r="F5169" s="1" t="s">
        <v>11</v>
      </c>
      <c r="G5169" s="1" t="str">
        <f>IFERROR(__xludf.DUMMYFUNCTION("GOOGLETRANSLATE(D5169,""fr"",""en"")"),"#VALUE!")</f>
        <v>#VALUE!</v>
      </c>
    </row>
    <row r="5170" ht="15.75" customHeight="1">
      <c r="A5170" s="1" t="s">
        <v>1020</v>
      </c>
      <c r="B5170" s="1">
        <v>2.0</v>
      </c>
      <c r="C5170" s="1" t="s">
        <v>11854</v>
      </c>
      <c r="D5170" s="1" t="s">
        <v>11855</v>
      </c>
      <c r="E5170" s="1" t="s">
        <v>10</v>
      </c>
      <c r="F5170" s="1" t="s">
        <v>11</v>
      </c>
      <c r="G5170" s="1" t="str">
        <f>IFERROR(__xludf.DUMMYFUNCTION("GOOGLETRANSLATE(D5170,""fr"",""en"")"),"#VALUE!")</f>
        <v>#VALUE!</v>
      </c>
    </row>
    <row r="5171" ht="15.75" customHeight="1">
      <c r="A5171" s="1" t="s">
        <v>2097</v>
      </c>
      <c r="B5171" s="1">
        <v>3.0</v>
      </c>
      <c r="C5171" s="1" t="s">
        <v>11856</v>
      </c>
      <c r="D5171" s="1" t="s">
        <v>11857</v>
      </c>
      <c r="E5171" s="1" t="s">
        <v>10</v>
      </c>
      <c r="F5171" s="1" t="s">
        <v>11</v>
      </c>
      <c r="G5171" s="1" t="str">
        <f>IFERROR(__xludf.DUMMYFUNCTION("GOOGLETRANSLATE(D5171,""fr"",""en"")"),"#VALUE!")</f>
        <v>#VALUE!</v>
      </c>
    </row>
    <row r="5172" ht="15.75" customHeight="1">
      <c r="A5172" s="1" t="s">
        <v>624</v>
      </c>
      <c r="B5172" s="1">
        <v>5.0</v>
      </c>
      <c r="C5172" s="1" t="s">
        <v>11858</v>
      </c>
      <c r="D5172" s="1" t="s">
        <v>11859</v>
      </c>
      <c r="E5172" s="1" t="s">
        <v>10</v>
      </c>
      <c r="F5172" s="1" t="s">
        <v>11</v>
      </c>
      <c r="G5172" s="1" t="str">
        <f>IFERROR(__xludf.DUMMYFUNCTION("GOOGLETRANSLATE(D5172,""fr"",""en"")"),"#VALUE!")</f>
        <v>#VALUE!</v>
      </c>
    </row>
    <row r="5173" ht="15.75" customHeight="1">
      <c r="A5173" s="1" t="s">
        <v>3232</v>
      </c>
      <c r="B5173" s="1">
        <v>1.0</v>
      </c>
      <c r="C5173" s="1" t="s">
        <v>11860</v>
      </c>
      <c r="D5173" s="1" t="s">
        <v>11861</v>
      </c>
      <c r="E5173" s="1" t="s">
        <v>21</v>
      </c>
      <c r="F5173" s="1" t="s">
        <v>11</v>
      </c>
      <c r="G5173" s="1" t="str">
        <f>IFERROR(__xludf.DUMMYFUNCTION("GOOGLETRANSLATE(D5173,""fr"",""en"")"),"#VALUE!")</f>
        <v>#VALUE!</v>
      </c>
    </row>
    <row r="5174" ht="15.75" customHeight="1">
      <c r="A5174" s="1" t="s">
        <v>801</v>
      </c>
      <c r="B5174" s="1">
        <v>4.0</v>
      </c>
      <c r="C5174" s="1" t="s">
        <v>11862</v>
      </c>
      <c r="D5174" s="1" t="s">
        <v>11863</v>
      </c>
      <c r="E5174" s="1" t="s">
        <v>484</v>
      </c>
      <c r="F5174" s="1" t="s">
        <v>30</v>
      </c>
      <c r="G5174" s="1" t="str">
        <f>IFERROR(__xludf.DUMMYFUNCTION("GOOGLETRANSLATE(D5174,""fr"",""en"")"),"#VALUE!")</f>
        <v>#VALUE!</v>
      </c>
    </row>
    <row r="5175" ht="15.75" customHeight="1">
      <c r="A5175" s="1" t="s">
        <v>1741</v>
      </c>
      <c r="B5175" s="1">
        <v>4.0</v>
      </c>
      <c r="C5175" s="1" t="s">
        <v>11864</v>
      </c>
      <c r="D5175" s="1" t="s">
        <v>11865</v>
      </c>
      <c r="E5175" s="1" t="s">
        <v>21</v>
      </c>
      <c r="F5175" s="1" t="s">
        <v>11</v>
      </c>
      <c r="G5175" s="1" t="str">
        <f>IFERROR(__xludf.DUMMYFUNCTION("GOOGLETRANSLATE(D5175,""fr"",""en"")"),"#VALUE!")</f>
        <v>#VALUE!</v>
      </c>
    </row>
    <row r="5176" ht="15.75" customHeight="1">
      <c r="A5176" s="1" t="s">
        <v>1581</v>
      </c>
      <c r="B5176" s="1">
        <v>5.0</v>
      </c>
      <c r="C5176" s="1" t="s">
        <v>11866</v>
      </c>
      <c r="D5176" s="1" t="s">
        <v>11867</v>
      </c>
      <c r="E5176" s="1" t="s">
        <v>65</v>
      </c>
      <c r="F5176" s="1" t="s">
        <v>66</v>
      </c>
      <c r="G5176" s="1" t="str">
        <f>IFERROR(__xludf.DUMMYFUNCTION("GOOGLETRANSLATE(D5176,""fr"",""en"")"),"#VALUE!")</f>
        <v>#VALUE!</v>
      </c>
    </row>
    <row r="5177" ht="15.75" customHeight="1">
      <c r="A5177" s="1" t="s">
        <v>11868</v>
      </c>
      <c r="B5177" s="1">
        <v>3.0</v>
      </c>
      <c r="C5177" s="1" t="s">
        <v>11869</v>
      </c>
      <c r="D5177" s="1" t="s">
        <v>11870</v>
      </c>
      <c r="E5177" s="1" t="s">
        <v>29</v>
      </c>
      <c r="F5177" s="1" t="s">
        <v>30</v>
      </c>
      <c r="G5177" s="1" t="str">
        <f>IFERROR(__xludf.DUMMYFUNCTION("GOOGLETRANSLATE(D5177,""fr"",""en"")"),"#VALUE!")</f>
        <v>#VALUE!</v>
      </c>
    </row>
    <row r="5178" ht="15.75" customHeight="1">
      <c r="A5178" s="1" t="s">
        <v>841</v>
      </c>
      <c r="B5178" s="1">
        <v>4.0</v>
      </c>
      <c r="C5178" s="1" t="s">
        <v>11871</v>
      </c>
      <c r="D5178" s="1" t="s">
        <v>11872</v>
      </c>
      <c r="E5178" s="1" t="s">
        <v>21</v>
      </c>
      <c r="F5178" s="1" t="s">
        <v>11</v>
      </c>
      <c r="G5178" s="1" t="str">
        <f>IFERROR(__xludf.DUMMYFUNCTION("GOOGLETRANSLATE(D5178,""fr"",""en"")"),"#VALUE!")</f>
        <v>#VALUE!</v>
      </c>
    </row>
    <row r="5179" ht="15.75" customHeight="1">
      <c r="A5179" s="1" t="s">
        <v>11873</v>
      </c>
      <c r="B5179" s="1">
        <v>4.0</v>
      </c>
      <c r="C5179" s="1" t="s">
        <v>11874</v>
      </c>
      <c r="D5179" s="1" t="s">
        <v>11875</v>
      </c>
      <c r="E5179" s="1" t="s">
        <v>21</v>
      </c>
      <c r="F5179" s="1" t="s">
        <v>11</v>
      </c>
      <c r="G5179" s="1" t="str">
        <f>IFERROR(__xludf.DUMMYFUNCTION("GOOGLETRANSLATE(D5179,""fr"",""en"")"),"#VALUE!")</f>
        <v>#VALUE!</v>
      </c>
    </row>
    <row r="5180" ht="15.75" customHeight="1">
      <c r="A5180" s="1" t="s">
        <v>1748</v>
      </c>
      <c r="B5180" s="1">
        <v>3.0</v>
      </c>
      <c r="C5180" s="1" t="s">
        <v>11876</v>
      </c>
      <c r="D5180" s="1" t="s">
        <v>11877</v>
      </c>
      <c r="E5180" s="1" t="s">
        <v>65</v>
      </c>
      <c r="F5180" s="1" t="s">
        <v>66</v>
      </c>
      <c r="G5180" s="1" t="str">
        <f>IFERROR(__xludf.DUMMYFUNCTION("GOOGLETRANSLATE(D5180,""fr"",""en"")"),"#VALUE!")</f>
        <v>#VALUE!</v>
      </c>
    </row>
    <row r="5181" ht="15.75" customHeight="1">
      <c r="A5181" s="1" t="s">
        <v>420</v>
      </c>
      <c r="B5181" s="1">
        <v>1.0</v>
      </c>
      <c r="C5181" s="1" t="s">
        <v>11878</v>
      </c>
      <c r="D5181" s="1" t="s">
        <v>11879</v>
      </c>
      <c r="E5181" s="1" t="s">
        <v>292</v>
      </c>
      <c r="F5181" s="1" t="s">
        <v>11</v>
      </c>
      <c r="G5181" s="1" t="str">
        <f>IFERROR(__xludf.DUMMYFUNCTION("GOOGLETRANSLATE(D5181,""fr"",""en"")"),"#VALUE!")</f>
        <v>#VALUE!</v>
      </c>
    </row>
    <row r="5182" ht="15.75" customHeight="1">
      <c r="A5182" s="1" t="s">
        <v>505</v>
      </c>
      <c r="B5182" s="1">
        <v>2.0</v>
      </c>
      <c r="C5182" s="1" t="s">
        <v>11880</v>
      </c>
      <c r="D5182" s="1" t="s">
        <v>11881</v>
      </c>
      <c r="E5182" s="1" t="s">
        <v>827</v>
      </c>
      <c r="F5182" s="1" t="s">
        <v>39</v>
      </c>
      <c r="G5182" s="1" t="str">
        <f>IFERROR(__xludf.DUMMYFUNCTION("GOOGLETRANSLATE(D5182,""fr"",""en"")"),"#VALUE!")</f>
        <v>#VALUE!</v>
      </c>
    </row>
    <row r="5183" ht="15.75" customHeight="1">
      <c r="A5183" s="1" t="s">
        <v>3312</v>
      </c>
      <c r="B5183" s="1">
        <v>5.0</v>
      </c>
      <c r="C5183" s="1" t="s">
        <v>11882</v>
      </c>
      <c r="D5183" s="1" t="s">
        <v>11883</v>
      </c>
      <c r="E5183" s="1" t="s">
        <v>21</v>
      </c>
      <c r="F5183" s="1" t="s">
        <v>11</v>
      </c>
      <c r="G5183" s="1" t="str">
        <f>IFERROR(__xludf.DUMMYFUNCTION("GOOGLETRANSLATE(D5183,""fr"",""en"")"),"#VALUE!")</f>
        <v>#VALUE!</v>
      </c>
    </row>
    <row r="5184" ht="15.75" customHeight="1">
      <c r="A5184" s="1" t="s">
        <v>5181</v>
      </c>
      <c r="B5184" s="1">
        <v>1.0</v>
      </c>
      <c r="C5184" s="1" t="s">
        <v>11884</v>
      </c>
      <c r="D5184" s="1" t="s">
        <v>11885</v>
      </c>
      <c r="E5184" s="1" t="s">
        <v>10</v>
      </c>
      <c r="F5184" s="1" t="s">
        <v>11</v>
      </c>
      <c r="G5184" s="1" t="str">
        <f>IFERROR(__xludf.DUMMYFUNCTION("GOOGLETRANSLATE(D5184,""fr"",""en"")"),"#VALUE!")</f>
        <v>#VALUE!</v>
      </c>
    </row>
    <row r="5185" ht="15.75" customHeight="1">
      <c r="A5185" s="1" t="s">
        <v>4625</v>
      </c>
      <c r="B5185" s="1">
        <v>4.0</v>
      </c>
      <c r="C5185" s="1" t="s">
        <v>11886</v>
      </c>
      <c r="D5185" s="1" t="s">
        <v>11887</v>
      </c>
      <c r="E5185" s="1" t="s">
        <v>21</v>
      </c>
      <c r="F5185" s="1" t="s">
        <v>11</v>
      </c>
      <c r="G5185" s="1" t="str">
        <f>IFERROR(__xludf.DUMMYFUNCTION("GOOGLETRANSLATE(D5185,""fr"",""en"")"),"#VALUE!")</f>
        <v>#VALUE!</v>
      </c>
    </row>
    <row r="5186" ht="15.75" customHeight="1">
      <c r="A5186" s="1" t="s">
        <v>9959</v>
      </c>
      <c r="B5186" s="1">
        <v>1.0</v>
      </c>
      <c r="C5186" s="1" t="s">
        <v>11888</v>
      </c>
      <c r="D5186" s="1" t="s">
        <v>11889</v>
      </c>
      <c r="E5186" s="1" t="s">
        <v>273</v>
      </c>
      <c r="F5186" s="1" t="s">
        <v>11</v>
      </c>
      <c r="G5186" s="1" t="str">
        <f>IFERROR(__xludf.DUMMYFUNCTION("GOOGLETRANSLATE(D5186,""fr"",""en"")"),"#VALUE!")</f>
        <v>#VALUE!</v>
      </c>
    </row>
    <row r="5187" ht="15.75" customHeight="1">
      <c r="A5187" s="1" t="s">
        <v>11890</v>
      </c>
      <c r="B5187" s="1">
        <v>5.0</v>
      </c>
      <c r="C5187" s="1" t="s">
        <v>11891</v>
      </c>
      <c r="D5187" s="1" t="s">
        <v>11892</v>
      </c>
      <c r="E5187" s="1" t="s">
        <v>29</v>
      </c>
      <c r="F5187" s="1" t="s">
        <v>30</v>
      </c>
      <c r="G5187" s="1" t="str">
        <f>IFERROR(__xludf.DUMMYFUNCTION("GOOGLETRANSLATE(D5187,""fr"",""en"")"),"#VALUE!")</f>
        <v>#VALUE!</v>
      </c>
    </row>
    <row r="5188" ht="15.75" customHeight="1">
      <c r="A5188" s="1" t="s">
        <v>670</v>
      </c>
      <c r="B5188" s="1">
        <v>5.0</v>
      </c>
      <c r="C5188" s="1" t="s">
        <v>11893</v>
      </c>
      <c r="D5188" s="1" t="s">
        <v>11894</v>
      </c>
      <c r="E5188" s="1" t="s">
        <v>21</v>
      </c>
      <c r="F5188" s="1" t="s">
        <v>11</v>
      </c>
      <c r="G5188" s="1" t="str">
        <f>IFERROR(__xludf.DUMMYFUNCTION("GOOGLETRANSLATE(D5188,""fr"",""en"")"),"#VALUE!")</f>
        <v>#VALUE!</v>
      </c>
    </row>
    <row r="5189" ht="15.75" customHeight="1">
      <c r="A5189" s="1" t="s">
        <v>8114</v>
      </c>
      <c r="B5189" s="1">
        <v>1.0</v>
      </c>
      <c r="C5189" s="1" t="s">
        <v>11895</v>
      </c>
      <c r="D5189" s="1" t="s">
        <v>11896</v>
      </c>
      <c r="E5189" s="1" t="s">
        <v>21</v>
      </c>
      <c r="F5189" s="1" t="s">
        <v>11</v>
      </c>
      <c r="G5189" s="1" t="str">
        <f>IFERROR(__xludf.DUMMYFUNCTION("GOOGLETRANSLATE(D5189,""fr"",""en"")"),"#VALUE!")</f>
        <v>#VALUE!</v>
      </c>
    </row>
    <row r="5190" ht="15.75" customHeight="1">
      <c r="A5190" s="1" t="s">
        <v>2542</v>
      </c>
      <c r="B5190" s="1">
        <v>2.0</v>
      </c>
      <c r="C5190" s="1" t="s">
        <v>11897</v>
      </c>
      <c r="D5190" s="1" t="s">
        <v>11898</v>
      </c>
      <c r="E5190" s="1" t="s">
        <v>280</v>
      </c>
      <c r="F5190" s="1" t="s">
        <v>11</v>
      </c>
      <c r="G5190" s="1" t="str">
        <f>IFERROR(__xludf.DUMMYFUNCTION("GOOGLETRANSLATE(D5190,""fr"",""en"")"),"#VALUE!")</f>
        <v>#VALUE!</v>
      </c>
    </row>
    <row r="5191" ht="15.75" customHeight="1">
      <c r="A5191" s="1" t="s">
        <v>2676</v>
      </c>
      <c r="B5191" s="1">
        <v>1.0</v>
      </c>
      <c r="C5191" s="1" t="s">
        <v>11899</v>
      </c>
      <c r="D5191" s="1" t="s">
        <v>11900</v>
      </c>
      <c r="E5191" s="1" t="s">
        <v>43</v>
      </c>
      <c r="F5191" s="1" t="s">
        <v>30</v>
      </c>
      <c r="G5191" s="1" t="str">
        <f>IFERROR(__xludf.DUMMYFUNCTION("GOOGLETRANSLATE(D5191,""fr"",""en"")"),"#VALUE!")</f>
        <v>#VALUE!</v>
      </c>
    </row>
    <row r="5192" ht="15.75" customHeight="1">
      <c r="A5192" s="1" t="s">
        <v>100</v>
      </c>
      <c r="B5192" s="1">
        <v>3.0</v>
      </c>
      <c r="C5192" s="1" t="s">
        <v>11901</v>
      </c>
      <c r="D5192" s="1" t="s">
        <v>11902</v>
      </c>
      <c r="E5192" s="1" t="s">
        <v>21</v>
      </c>
      <c r="F5192" s="1" t="s">
        <v>11</v>
      </c>
      <c r="G5192" s="1" t="str">
        <f>IFERROR(__xludf.DUMMYFUNCTION("GOOGLETRANSLATE(D5192,""fr"",""en"")"),"#VALUE!")</f>
        <v>#VALUE!</v>
      </c>
    </row>
    <row r="5193" ht="15.75" customHeight="1">
      <c r="A5193" s="1" t="s">
        <v>1172</v>
      </c>
      <c r="B5193" s="1">
        <v>5.0</v>
      </c>
      <c r="C5193" s="1" t="s">
        <v>11903</v>
      </c>
      <c r="D5193" s="1" t="s">
        <v>11904</v>
      </c>
      <c r="E5193" s="1" t="s">
        <v>10</v>
      </c>
      <c r="F5193" s="1" t="s">
        <v>11</v>
      </c>
      <c r="G5193" s="1" t="str">
        <f>IFERROR(__xludf.DUMMYFUNCTION("GOOGLETRANSLATE(D5193,""fr"",""en"")"),"#VALUE!")</f>
        <v>#VALUE!</v>
      </c>
    </row>
    <row r="5194" ht="15.75" customHeight="1">
      <c r="A5194" s="1" t="s">
        <v>77</v>
      </c>
      <c r="B5194" s="1">
        <v>4.0</v>
      </c>
      <c r="C5194" s="1" t="s">
        <v>11905</v>
      </c>
      <c r="D5194" s="1" t="s">
        <v>11906</v>
      </c>
      <c r="E5194" s="1" t="s">
        <v>21</v>
      </c>
      <c r="F5194" s="1" t="s">
        <v>11</v>
      </c>
      <c r="G5194" s="1" t="str">
        <f>IFERROR(__xludf.DUMMYFUNCTION("GOOGLETRANSLATE(D5194,""fr"",""en"")"),"#VALUE!")</f>
        <v>#VALUE!</v>
      </c>
    </row>
    <row r="5195" ht="15.75" customHeight="1">
      <c r="A5195" s="1" t="s">
        <v>11116</v>
      </c>
      <c r="B5195" s="1">
        <v>1.0</v>
      </c>
      <c r="C5195" s="1" t="s">
        <v>11907</v>
      </c>
      <c r="D5195" s="1" t="s">
        <v>11908</v>
      </c>
      <c r="E5195" s="1" t="s">
        <v>10</v>
      </c>
      <c r="F5195" s="1" t="s">
        <v>11</v>
      </c>
      <c r="G5195" s="1" t="str">
        <f>IFERROR(__xludf.DUMMYFUNCTION("GOOGLETRANSLATE(D5195,""fr"",""en"")"),"#VALUE!")</f>
        <v>#VALUE!</v>
      </c>
    </row>
    <row r="5196" ht="15.75" customHeight="1">
      <c r="A5196" s="1" t="s">
        <v>10215</v>
      </c>
      <c r="B5196" s="1">
        <v>2.0</v>
      </c>
      <c r="C5196" s="1" t="s">
        <v>11909</v>
      </c>
      <c r="D5196" s="1" t="s">
        <v>11910</v>
      </c>
      <c r="E5196" s="1" t="s">
        <v>10</v>
      </c>
      <c r="F5196" s="1" t="s">
        <v>11</v>
      </c>
      <c r="G5196" s="1" t="str">
        <f>IFERROR(__xludf.DUMMYFUNCTION("GOOGLETRANSLATE(D5196,""fr"",""en"")"),"#VALUE!")</f>
        <v>#VALUE!</v>
      </c>
    </row>
    <row r="5197" ht="15.75" customHeight="1">
      <c r="A5197" s="1" t="s">
        <v>11911</v>
      </c>
      <c r="B5197" s="1">
        <v>1.0</v>
      </c>
      <c r="C5197" s="1" t="s">
        <v>11912</v>
      </c>
      <c r="D5197" s="1" t="s">
        <v>11913</v>
      </c>
      <c r="E5197" s="1" t="s">
        <v>29</v>
      </c>
      <c r="F5197" s="1" t="s">
        <v>30</v>
      </c>
      <c r="G5197" s="1" t="str">
        <f>IFERROR(__xludf.DUMMYFUNCTION("GOOGLETRANSLATE(D5197,""fr"",""en"")"),"#VALUE!")</f>
        <v>#VALUE!</v>
      </c>
    </row>
    <row r="5198" ht="15.75" customHeight="1">
      <c r="A5198" s="1" t="s">
        <v>4427</v>
      </c>
      <c r="B5198" s="1">
        <v>1.0</v>
      </c>
      <c r="C5198" s="1" t="s">
        <v>6828</v>
      </c>
      <c r="D5198" s="1" t="s">
        <v>11914</v>
      </c>
      <c r="E5198" s="1" t="s">
        <v>296</v>
      </c>
      <c r="F5198" s="1" t="s">
        <v>66</v>
      </c>
      <c r="G5198" s="1" t="str">
        <f>IFERROR(__xludf.DUMMYFUNCTION("GOOGLETRANSLATE(D5198,""fr"",""en"")"),"#VALUE!")</f>
        <v>#VALUE!</v>
      </c>
    </row>
    <row r="5199" ht="15.75" customHeight="1">
      <c r="A5199" s="1" t="s">
        <v>424</v>
      </c>
      <c r="B5199" s="1">
        <v>4.0</v>
      </c>
      <c r="C5199" s="1" t="s">
        <v>11915</v>
      </c>
      <c r="D5199" s="1" t="s">
        <v>11916</v>
      </c>
      <c r="E5199" s="1" t="s">
        <v>169</v>
      </c>
      <c r="F5199" s="1" t="s">
        <v>11</v>
      </c>
      <c r="G5199" s="1" t="str">
        <f>IFERROR(__xludf.DUMMYFUNCTION("GOOGLETRANSLATE(D5199,""fr"",""en"")"),"#VALUE!")</f>
        <v>#VALUE!</v>
      </c>
    </row>
    <row r="5200" ht="15.75" customHeight="1">
      <c r="A5200" s="1" t="s">
        <v>1972</v>
      </c>
      <c r="B5200" s="1">
        <v>5.0</v>
      </c>
      <c r="C5200" s="1" t="s">
        <v>11917</v>
      </c>
      <c r="D5200" s="1" t="s">
        <v>11918</v>
      </c>
      <c r="E5200" s="1" t="s">
        <v>21</v>
      </c>
      <c r="F5200" s="1" t="s">
        <v>11</v>
      </c>
      <c r="G5200" s="1" t="str">
        <f>IFERROR(__xludf.DUMMYFUNCTION("GOOGLETRANSLATE(D5200,""fr"",""en"")"),"#VALUE!")</f>
        <v>#VALUE!</v>
      </c>
    </row>
    <row r="5201" ht="15.75" customHeight="1">
      <c r="A5201" s="1" t="s">
        <v>4007</v>
      </c>
      <c r="B5201" s="1">
        <v>2.0</v>
      </c>
      <c r="C5201" s="1" t="s">
        <v>11919</v>
      </c>
      <c r="D5201" s="1" t="s">
        <v>11920</v>
      </c>
      <c r="E5201" s="1" t="s">
        <v>10</v>
      </c>
      <c r="F5201" s="1" t="s">
        <v>11</v>
      </c>
      <c r="G5201" s="1" t="str">
        <f>IFERROR(__xludf.DUMMYFUNCTION("GOOGLETRANSLATE(D5201,""fr"",""en"")"),"#VALUE!")</f>
        <v>#VALUE!</v>
      </c>
    </row>
    <row r="5202" ht="15.75" customHeight="1">
      <c r="A5202" s="1" t="s">
        <v>1218</v>
      </c>
      <c r="B5202" s="1">
        <v>3.0</v>
      </c>
      <c r="C5202" s="1" t="s">
        <v>11921</v>
      </c>
      <c r="D5202" s="1" t="s">
        <v>11922</v>
      </c>
      <c r="E5202" s="1" t="s">
        <v>10</v>
      </c>
      <c r="F5202" s="1" t="s">
        <v>11</v>
      </c>
      <c r="G5202" s="1" t="str">
        <f>IFERROR(__xludf.DUMMYFUNCTION("GOOGLETRANSLATE(D5202,""fr"",""en"")"),"#VALUE!")</f>
        <v>#VALUE!</v>
      </c>
    </row>
    <row r="5203" ht="15.75" customHeight="1">
      <c r="A5203" s="1" t="s">
        <v>5456</v>
      </c>
      <c r="B5203" s="1">
        <v>1.0</v>
      </c>
      <c r="C5203" s="1" t="s">
        <v>11923</v>
      </c>
      <c r="D5203" s="1" t="s">
        <v>11924</v>
      </c>
      <c r="E5203" s="1" t="s">
        <v>10</v>
      </c>
      <c r="F5203" s="1" t="s">
        <v>11</v>
      </c>
      <c r="G5203" s="1" t="str">
        <f>IFERROR(__xludf.DUMMYFUNCTION("GOOGLETRANSLATE(D5203,""fr"",""en"")"),"#VALUE!")</f>
        <v>#VALUE!</v>
      </c>
    </row>
    <row r="5204" ht="15.75" customHeight="1">
      <c r="A5204" s="1" t="s">
        <v>11925</v>
      </c>
      <c r="B5204" s="1">
        <v>1.0</v>
      </c>
      <c r="C5204" s="1" t="s">
        <v>11926</v>
      </c>
      <c r="D5204" s="1" t="s">
        <v>11927</v>
      </c>
      <c r="E5204" s="1" t="s">
        <v>117</v>
      </c>
      <c r="F5204" s="1" t="s">
        <v>118</v>
      </c>
      <c r="G5204" s="1" t="str">
        <f>IFERROR(__xludf.DUMMYFUNCTION("GOOGLETRANSLATE(D5204,""fr"",""en"")"),"#VALUE!")</f>
        <v>#VALUE!</v>
      </c>
    </row>
    <row r="5205" ht="15.75" customHeight="1">
      <c r="A5205" s="1" t="s">
        <v>8973</v>
      </c>
      <c r="B5205" s="1">
        <v>4.0</v>
      </c>
      <c r="C5205" s="1" t="s">
        <v>11928</v>
      </c>
      <c r="D5205" s="1" t="s">
        <v>11929</v>
      </c>
      <c r="E5205" s="1" t="s">
        <v>29</v>
      </c>
      <c r="F5205" s="1" t="s">
        <v>30</v>
      </c>
      <c r="G5205" s="1" t="str">
        <f>IFERROR(__xludf.DUMMYFUNCTION("GOOGLETRANSLATE(D5205,""fr"",""en"")"),"#VALUE!")</f>
        <v>#VALUE!</v>
      </c>
    </row>
    <row r="5206" ht="15.75" customHeight="1">
      <c r="A5206" s="1" t="s">
        <v>1648</v>
      </c>
      <c r="B5206" s="1">
        <v>1.0</v>
      </c>
      <c r="C5206" s="1" t="s">
        <v>11930</v>
      </c>
      <c r="D5206" s="1" t="s">
        <v>11931</v>
      </c>
      <c r="E5206" s="1" t="s">
        <v>280</v>
      </c>
      <c r="F5206" s="1" t="s">
        <v>11</v>
      </c>
      <c r="G5206" s="1" t="str">
        <f>IFERROR(__xludf.DUMMYFUNCTION("GOOGLETRANSLATE(D5206,""fr"",""en"")"),"#VALUE!")</f>
        <v>#VALUE!</v>
      </c>
    </row>
    <row r="5207" ht="15.75" customHeight="1">
      <c r="A5207" s="1" t="s">
        <v>491</v>
      </c>
      <c r="B5207" s="1">
        <v>5.0</v>
      </c>
      <c r="C5207" s="1" t="s">
        <v>11932</v>
      </c>
      <c r="D5207" s="1" t="s">
        <v>11933</v>
      </c>
      <c r="E5207" s="1" t="s">
        <v>10</v>
      </c>
      <c r="F5207" s="1" t="s">
        <v>11</v>
      </c>
      <c r="G5207" s="1" t="str">
        <f>IFERROR(__xludf.DUMMYFUNCTION("GOOGLETRANSLATE(D5207,""fr"",""en"")"),"#VALUE!")</f>
        <v>#VALUE!</v>
      </c>
    </row>
    <row r="5208" ht="15.75" customHeight="1">
      <c r="A5208" s="1" t="s">
        <v>40</v>
      </c>
      <c r="B5208" s="1">
        <v>5.0</v>
      </c>
      <c r="C5208" s="1" t="s">
        <v>11934</v>
      </c>
      <c r="D5208" s="1" t="s">
        <v>11935</v>
      </c>
      <c r="E5208" s="1" t="s">
        <v>176</v>
      </c>
      <c r="F5208" s="1" t="s">
        <v>66</v>
      </c>
      <c r="G5208" s="1" t="str">
        <f>IFERROR(__xludf.DUMMYFUNCTION("GOOGLETRANSLATE(D5208,""fr"",""en"")"),"#VALUE!")</f>
        <v>#VALUE!</v>
      </c>
    </row>
    <row r="5209" ht="15.75" customHeight="1">
      <c r="A5209" s="1" t="s">
        <v>5248</v>
      </c>
      <c r="B5209" s="1">
        <v>3.0</v>
      </c>
      <c r="C5209" s="1" t="s">
        <v>11936</v>
      </c>
      <c r="D5209" s="1" t="s">
        <v>11937</v>
      </c>
      <c r="E5209" s="1" t="s">
        <v>226</v>
      </c>
      <c r="F5209" s="1" t="s">
        <v>11</v>
      </c>
      <c r="G5209" s="1" t="str">
        <f>IFERROR(__xludf.DUMMYFUNCTION("GOOGLETRANSLATE(D5209,""fr"",""en"")"),"#VALUE!")</f>
        <v>#VALUE!</v>
      </c>
    </row>
    <row r="5210" ht="15.75" customHeight="1">
      <c r="A5210" s="1" t="s">
        <v>977</v>
      </c>
      <c r="B5210" s="1">
        <v>3.0</v>
      </c>
      <c r="C5210" s="1" t="s">
        <v>11938</v>
      </c>
      <c r="D5210" s="1" t="s">
        <v>11939</v>
      </c>
      <c r="E5210" s="1" t="s">
        <v>21</v>
      </c>
      <c r="F5210" s="1" t="s">
        <v>11</v>
      </c>
      <c r="G5210" s="1" t="str">
        <f>IFERROR(__xludf.DUMMYFUNCTION("GOOGLETRANSLATE(D5210,""fr"",""en"")"),"#VALUE!")</f>
        <v>#VALUE!</v>
      </c>
    </row>
    <row r="5211" ht="15.75" customHeight="1">
      <c r="A5211" s="1" t="s">
        <v>18</v>
      </c>
      <c r="B5211" s="1">
        <v>5.0</v>
      </c>
      <c r="C5211" s="1" t="s">
        <v>11940</v>
      </c>
      <c r="D5211" s="1" t="s">
        <v>11941</v>
      </c>
      <c r="E5211" s="1" t="s">
        <v>21</v>
      </c>
      <c r="F5211" s="1" t="s">
        <v>11</v>
      </c>
      <c r="G5211" s="1" t="str">
        <f>IFERROR(__xludf.DUMMYFUNCTION("GOOGLETRANSLATE(D5211,""fr"",""en"")"),"#VALUE!")</f>
        <v>#VALUE!</v>
      </c>
    </row>
    <row r="5212" ht="15.75" customHeight="1">
      <c r="A5212" s="1" t="s">
        <v>391</v>
      </c>
      <c r="B5212" s="1">
        <v>1.0</v>
      </c>
      <c r="C5212" s="1" t="s">
        <v>11942</v>
      </c>
      <c r="D5212" s="1" t="s">
        <v>11943</v>
      </c>
      <c r="E5212" s="1" t="s">
        <v>273</v>
      </c>
      <c r="F5212" s="1" t="s">
        <v>11</v>
      </c>
      <c r="G5212" s="1" t="str">
        <f>IFERROR(__xludf.DUMMYFUNCTION("GOOGLETRANSLATE(D5212,""fr"",""en"")"),"#VALUE!")</f>
        <v>#VALUE!</v>
      </c>
    </row>
    <row r="5213" ht="15.75" customHeight="1">
      <c r="A5213" s="1" t="s">
        <v>667</v>
      </c>
      <c r="B5213" s="1">
        <v>5.0</v>
      </c>
      <c r="C5213" s="1" t="s">
        <v>11944</v>
      </c>
      <c r="D5213" s="1" t="s">
        <v>11945</v>
      </c>
      <c r="E5213" s="1" t="s">
        <v>10</v>
      </c>
      <c r="F5213" s="1" t="s">
        <v>11</v>
      </c>
      <c r="G5213" s="1" t="str">
        <f>IFERROR(__xludf.DUMMYFUNCTION("GOOGLETRANSLATE(D5213,""fr"",""en"")"),"#VALUE!")</f>
        <v>#VALUE!</v>
      </c>
    </row>
    <row r="5214" ht="15.75" customHeight="1">
      <c r="A5214" s="1" t="s">
        <v>1218</v>
      </c>
      <c r="B5214" s="1">
        <v>4.0</v>
      </c>
      <c r="C5214" s="1" t="s">
        <v>11946</v>
      </c>
      <c r="D5214" s="1" t="s">
        <v>11947</v>
      </c>
      <c r="E5214" s="1" t="s">
        <v>21</v>
      </c>
      <c r="F5214" s="1" t="s">
        <v>11</v>
      </c>
      <c r="G5214" s="1" t="str">
        <f>IFERROR(__xludf.DUMMYFUNCTION("GOOGLETRANSLATE(D5214,""fr"",""en"")"),"#VALUE!")</f>
        <v>#VALUE!</v>
      </c>
    </row>
    <row r="5215" ht="15.75" customHeight="1">
      <c r="A5215" s="1" t="s">
        <v>9121</v>
      </c>
      <c r="B5215" s="1">
        <v>2.0</v>
      </c>
      <c r="C5215" s="1" t="s">
        <v>11948</v>
      </c>
      <c r="D5215" s="1" t="s">
        <v>11949</v>
      </c>
      <c r="E5215" s="1" t="s">
        <v>176</v>
      </c>
      <c r="F5215" s="1" t="s">
        <v>66</v>
      </c>
      <c r="G5215" s="1" t="str">
        <f>IFERROR(__xludf.DUMMYFUNCTION("GOOGLETRANSLATE(D5215,""fr"",""en"")"),"#VALUE!")</f>
        <v>#VALUE!</v>
      </c>
    </row>
    <row r="5216" ht="15.75" customHeight="1">
      <c r="A5216" s="1" t="s">
        <v>126</v>
      </c>
      <c r="B5216" s="1">
        <v>5.0</v>
      </c>
      <c r="C5216" s="1" t="s">
        <v>11950</v>
      </c>
      <c r="D5216" s="1" t="s">
        <v>11951</v>
      </c>
      <c r="E5216" s="1" t="s">
        <v>10</v>
      </c>
      <c r="F5216" s="1" t="s">
        <v>11</v>
      </c>
      <c r="G5216" s="1" t="str">
        <f>IFERROR(__xludf.DUMMYFUNCTION("GOOGLETRANSLATE(D5216,""fr"",""en"")"),"#VALUE!")</f>
        <v>#VALUE!</v>
      </c>
    </row>
    <row r="5217" ht="15.75" customHeight="1">
      <c r="A5217" s="1" t="s">
        <v>122</v>
      </c>
      <c r="B5217" s="1">
        <v>1.0</v>
      </c>
      <c r="C5217" s="1" t="s">
        <v>11952</v>
      </c>
      <c r="D5217" s="1" t="s">
        <v>11953</v>
      </c>
      <c r="E5217" s="1" t="s">
        <v>423</v>
      </c>
      <c r="F5217" s="1" t="s">
        <v>30</v>
      </c>
      <c r="G5217" s="1" t="str">
        <f>IFERROR(__xludf.DUMMYFUNCTION("GOOGLETRANSLATE(D5217,""fr"",""en"")"),"#VALUE!")</f>
        <v>#VALUE!</v>
      </c>
    </row>
    <row r="5218" ht="15.75" customHeight="1">
      <c r="A5218" s="1" t="s">
        <v>267</v>
      </c>
      <c r="B5218" s="1">
        <v>4.0</v>
      </c>
      <c r="C5218" s="1" t="s">
        <v>11954</v>
      </c>
      <c r="D5218" s="1" t="s">
        <v>11955</v>
      </c>
      <c r="E5218" s="1" t="s">
        <v>10</v>
      </c>
      <c r="F5218" s="1" t="s">
        <v>11</v>
      </c>
      <c r="G5218" s="1" t="str">
        <f>IFERROR(__xludf.DUMMYFUNCTION("GOOGLETRANSLATE(D5218,""fr"",""en"")"),"#VALUE!")</f>
        <v>#VALUE!</v>
      </c>
    </row>
    <row r="5219" ht="15.75" customHeight="1">
      <c r="A5219" s="1" t="s">
        <v>1324</v>
      </c>
      <c r="B5219" s="1">
        <v>5.0</v>
      </c>
      <c r="C5219" s="1" t="s">
        <v>11956</v>
      </c>
      <c r="D5219" s="1" t="s">
        <v>11957</v>
      </c>
      <c r="E5219" s="1" t="s">
        <v>65</v>
      </c>
      <c r="F5219" s="1" t="s">
        <v>66</v>
      </c>
      <c r="G5219" s="1" t="str">
        <f>IFERROR(__xludf.DUMMYFUNCTION("GOOGLETRANSLATE(D5219,""fr"",""en"")"),"#VALUE!")</f>
        <v>#VALUE!</v>
      </c>
    </row>
    <row r="5220" ht="15.75" customHeight="1">
      <c r="A5220" s="1" t="s">
        <v>1940</v>
      </c>
      <c r="B5220" s="1">
        <v>4.0</v>
      </c>
      <c r="C5220" s="1" t="s">
        <v>11958</v>
      </c>
      <c r="D5220" s="1" t="s">
        <v>11959</v>
      </c>
      <c r="E5220" s="1" t="s">
        <v>176</v>
      </c>
      <c r="F5220" s="1" t="s">
        <v>66</v>
      </c>
      <c r="G5220" s="1" t="str">
        <f>IFERROR(__xludf.DUMMYFUNCTION("GOOGLETRANSLATE(D5220,""fr"",""en"")"),"#VALUE!")</f>
        <v>#VALUE!</v>
      </c>
    </row>
    <row r="5221" ht="15.75" customHeight="1">
      <c r="A5221" s="1" t="s">
        <v>2776</v>
      </c>
      <c r="B5221" s="1">
        <v>2.0</v>
      </c>
      <c r="C5221" s="1" t="s">
        <v>11960</v>
      </c>
      <c r="D5221" s="1" t="s">
        <v>11961</v>
      </c>
      <c r="E5221" s="1" t="s">
        <v>169</v>
      </c>
      <c r="F5221" s="1" t="s">
        <v>11</v>
      </c>
      <c r="G5221" s="1" t="str">
        <f>IFERROR(__xludf.DUMMYFUNCTION("GOOGLETRANSLATE(D5221,""fr"",""en"")"),"#VALUE!")</f>
        <v>#VALUE!</v>
      </c>
    </row>
    <row r="5222" ht="15.75" customHeight="1">
      <c r="A5222" s="1" t="s">
        <v>5573</v>
      </c>
      <c r="B5222" s="1">
        <v>2.0</v>
      </c>
      <c r="C5222" s="1" t="s">
        <v>11962</v>
      </c>
      <c r="D5222" s="1" t="s">
        <v>11963</v>
      </c>
      <c r="E5222" s="1" t="s">
        <v>29</v>
      </c>
      <c r="F5222" s="1" t="s">
        <v>30</v>
      </c>
      <c r="G5222" s="1" t="str">
        <f>IFERROR(__xludf.DUMMYFUNCTION("GOOGLETRANSLATE(D5222,""fr"",""en"")"),"#VALUE!")</f>
        <v>#VALUE!</v>
      </c>
    </row>
    <row r="5223" ht="15.75" customHeight="1">
      <c r="A5223" s="1" t="s">
        <v>936</v>
      </c>
      <c r="B5223" s="1">
        <v>5.0</v>
      </c>
      <c r="C5223" s="1" t="s">
        <v>11964</v>
      </c>
      <c r="D5223" s="1" t="s">
        <v>11965</v>
      </c>
      <c r="E5223" s="1" t="s">
        <v>10</v>
      </c>
      <c r="F5223" s="1" t="s">
        <v>11</v>
      </c>
      <c r="G5223" s="1" t="str">
        <f>IFERROR(__xludf.DUMMYFUNCTION("GOOGLETRANSLATE(D5223,""fr"",""en"")"),"#VALUE!")</f>
        <v>#VALUE!</v>
      </c>
    </row>
    <row r="5224" ht="15.75" customHeight="1">
      <c r="A5224" s="1" t="s">
        <v>738</v>
      </c>
      <c r="B5224" s="1">
        <v>5.0</v>
      </c>
      <c r="C5224" s="1" t="s">
        <v>11966</v>
      </c>
      <c r="D5224" s="1" t="s">
        <v>11967</v>
      </c>
      <c r="E5224" s="1" t="s">
        <v>21</v>
      </c>
      <c r="F5224" s="1" t="s">
        <v>11</v>
      </c>
      <c r="G5224" s="1" t="str">
        <f>IFERROR(__xludf.DUMMYFUNCTION("GOOGLETRANSLATE(D5224,""fr"",""en"")"),"#VALUE!")</f>
        <v>#VALUE!</v>
      </c>
    </row>
    <row r="5225" ht="15.75" customHeight="1">
      <c r="A5225" s="1" t="s">
        <v>4162</v>
      </c>
      <c r="B5225" s="1">
        <v>1.0</v>
      </c>
      <c r="C5225" s="1" t="s">
        <v>11968</v>
      </c>
      <c r="D5225" s="1" t="s">
        <v>11969</v>
      </c>
      <c r="E5225" s="1" t="s">
        <v>196</v>
      </c>
      <c r="F5225" s="1" t="s">
        <v>118</v>
      </c>
      <c r="G5225" s="1" t="str">
        <f>IFERROR(__xludf.DUMMYFUNCTION("GOOGLETRANSLATE(D5225,""fr"",""en"")"),"#VALUE!")</f>
        <v>#VALUE!</v>
      </c>
    </row>
    <row r="5226" ht="15.75" customHeight="1">
      <c r="A5226" s="1" t="s">
        <v>4572</v>
      </c>
      <c r="B5226" s="1">
        <v>5.0</v>
      </c>
      <c r="C5226" s="1" t="s">
        <v>11970</v>
      </c>
      <c r="D5226" s="1" t="s">
        <v>11971</v>
      </c>
      <c r="E5226" s="1" t="s">
        <v>2102</v>
      </c>
      <c r="F5226" s="1" t="s">
        <v>66</v>
      </c>
      <c r="G5226" s="1" t="str">
        <f>IFERROR(__xludf.DUMMYFUNCTION("GOOGLETRANSLATE(D5226,""fr"",""en"")"),"#VALUE!")</f>
        <v>#VALUE!</v>
      </c>
    </row>
    <row r="5227" ht="15.75" customHeight="1">
      <c r="A5227" s="1" t="s">
        <v>4896</v>
      </c>
      <c r="B5227" s="1">
        <v>1.0</v>
      </c>
      <c r="C5227" s="1" t="s">
        <v>11972</v>
      </c>
      <c r="D5227" s="1" t="s">
        <v>11973</v>
      </c>
      <c r="E5227" s="1" t="s">
        <v>103</v>
      </c>
      <c r="F5227" s="1" t="s">
        <v>48</v>
      </c>
      <c r="G5227" s="1" t="str">
        <f>IFERROR(__xludf.DUMMYFUNCTION("GOOGLETRANSLATE(D5227,""fr"",""en"")"),"#VALUE!")</f>
        <v>#VALUE!</v>
      </c>
    </row>
    <row r="5228" ht="15.75" customHeight="1">
      <c r="A5228" s="1" t="s">
        <v>3874</v>
      </c>
      <c r="B5228" s="1">
        <v>1.0</v>
      </c>
      <c r="C5228" s="1" t="s">
        <v>11974</v>
      </c>
      <c r="D5228" s="1" t="s">
        <v>11975</v>
      </c>
      <c r="E5228" s="1" t="s">
        <v>43</v>
      </c>
      <c r="F5228" s="1" t="s">
        <v>30</v>
      </c>
      <c r="G5228" s="1" t="str">
        <f>IFERROR(__xludf.DUMMYFUNCTION("GOOGLETRANSLATE(D5228,""fr"",""en"")"),"#VALUE!")</f>
        <v>#VALUE!</v>
      </c>
    </row>
    <row r="5229" ht="15.75" customHeight="1">
      <c r="A5229" s="1" t="s">
        <v>1833</v>
      </c>
      <c r="B5229" s="1">
        <v>3.0</v>
      </c>
      <c r="C5229" s="1" t="s">
        <v>11976</v>
      </c>
      <c r="D5229" s="1" t="s">
        <v>11977</v>
      </c>
      <c r="E5229" s="1" t="s">
        <v>10</v>
      </c>
      <c r="F5229" s="1" t="s">
        <v>11</v>
      </c>
      <c r="G5229" s="1" t="str">
        <f>IFERROR(__xludf.DUMMYFUNCTION("GOOGLETRANSLATE(D5229,""fr"",""en"")"),"#VALUE!")</f>
        <v>#VALUE!</v>
      </c>
    </row>
    <row r="5230" ht="15.75" customHeight="1">
      <c r="A5230" s="1" t="s">
        <v>1327</v>
      </c>
      <c r="B5230" s="1">
        <v>2.0</v>
      </c>
      <c r="C5230" s="1" t="s">
        <v>11978</v>
      </c>
      <c r="D5230" s="1" t="s">
        <v>11979</v>
      </c>
      <c r="E5230" s="1" t="s">
        <v>273</v>
      </c>
      <c r="F5230" s="1" t="s">
        <v>110</v>
      </c>
      <c r="G5230" s="1" t="str">
        <f>IFERROR(__xludf.DUMMYFUNCTION("GOOGLETRANSLATE(D5230,""fr"",""en"")"),"#VALUE!")</f>
        <v>#VALUE!</v>
      </c>
    </row>
    <row r="5231" ht="15.75" customHeight="1">
      <c r="A5231" s="1" t="s">
        <v>974</v>
      </c>
      <c r="B5231" s="1">
        <v>4.0</v>
      </c>
      <c r="C5231" s="1" t="s">
        <v>11980</v>
      </c>
      <c r="D5231" s="1" t="s">
        <v>11981</v>
      </c>
      <c r="E5231" s="1" t="s">
        <v>10</v>
      </c>
      <c r="F5231" s="1" t="s">
        <v>11</v>
      </c>
      <c r="G5231" s="1" t="str">
        <f>IFERROR(__xludf.DUMMYFUNCTION("GOOGLETRANSLATE(D5231,""fr"",""en"")"),"#VALUE!")</f>
        <v>#VALUE!</v>
      </c>
    </row>
    <row r="5232" ht="15.75" customHeight="1">
      <c r="A5232" s="1" t="s">
        <v>1861</v>
      </c>
      <c r="B5232" s="1">
        <v>3.0</v>
      </c>
      <c r="C5232" s="1" t="s">
        <v>11982</v>
      </c>
      <c r="D5232" s="1" t="s">
        <v>11983</v>
      </c>
      <c r="E5232" s="1" t="s">
        <v>117</v>
      </c>
      <c r="F5232" s="1" t="s">
        <v>48</v>
      </c>
      <c r="G5232" s="1" t="str">
        <f>IFERROR(__xludf.DUMMYFUNCTION("GOOGLETRANSLATE(D5232,""fr"",""en"")"),"#VALUE!")</f>
        <v>#VALUE!</v>
      </c>
    </row>
    <row r="5233" ht="15.75" customHeight="1">
      <c r="A5233" s="1" t="s">
        <v>11984</v>
      </c>
      <c r="B5233" s="1">
        <v>1.0</v>
      </c>
      <c r="C5233" s="1" t="s">
        <v>11985</v>
      </c>
      <c r="D5233" s="1" t="s">
        <v>11986</v>
      </c>
      <c r="E5233" s="1" t="s">
        <v>21</v>
      </c>
      <c r="F5233" s="1" t="s">
        <v>11</v>
      </c>
      <c r="G5233" s="1" t="str">
        <f>IFERROR(__xludf.DUMMYFUNCTION("GOOGLETRANSLATE(D5233,""fr"",""en"")"),"#VALUE!")</f>
        <v>#VALUE!</v>
      </c>
    </row>
    <row r="5234" ht="15.75" customHeight="1">
      <c r="A5234" s="1" t="s">
        <v>11984</v>
      </c>
      <c r="B5234" s="1">
        <v>1.0</v>
      </c>
      <c r="C5234" s="1" t="s">
        <v>11987</v>
      </c>
      <c r="D5234" s="1" t="s">
        <v>11988</v>
      </c>
      <c r="E5234" s="1" t="s">
        <v>25</v>
      </c>
      <c r="F5234" s="1" t="s">
        <v>11</v>
      </c>
      <c r="G5234" s="1" t="str">
        <f>IFERROR(__xludf.DUMMYFUNCTION("GOOGLETRANSLATE(D5234,""fr"",""en"")"),"#VALUE!")</f>
        <v>#VALUE!</v>
      </c>
    </row>
    <row r="5235" ht="15.75" customHeight="1">
      <c r="A5235" s="1" t="s">
        <v>173</v>
      </c>
      <c r="B5235" s="1">
        <v>5.0</v>
      </c>
      <c r="C5235" s="1" t="s">
        <v>11989</v>
      </c>
      <c r="D5235" s="1" t="s">
        <v>11990</v>
      </c>
      <c r="E5235" s="1" t="s">
        <v>10</v>
      </c>
      <c r="F5235" s="1" t="s">
        <v>11</v>
      </c>
      <c r="G5235" s="1" t="str">
        <f>IFERROR(__xludf.DUMMYFUNCTION("GOOGLETRANSLATE(D5235,""fr"",""en"")"),"Very happy
Very good insurance not too expensive
I am very happy with your price thank you very much is one of the cheapest insurance thank you
")</f>
        <v>Very happy
Very good insurance not too expensive
I am very happy with your price thank you very much is one of the cheapest insurance thank you
</v>
      </c>
    </row>
    <row r="5236" ht="15.75" customHeight="1">
      <c r="A5236" s="1" t="s">
        <v>3060</v>
      </c>
      <c r="B5236" s="1">
        <v>4.0</v>
      </c>
      <c r="C5236" s="1" t="s">
        <v>11991</v>
      </c>
      <c r="D5236" s="1" t="s">
        <v>11992</v>
      </c>
      <c r="E5236" s="1" t="s">
        <v>21</v>
      </c>
      <c r="F5236" s="1" t="s">
        <v>11</v>
      </c>
      <c r="G5236" s="1" t="str">
        <f>IFERROR(__xludf.DUMMYFUNCTION("GOOGLETRANSLATE(D5236,""fr"",""en"")"),"#VALUE!")</f>
        <v>#VALUE!</v>
      </c>
    </row>
    <row r="5237" ht="15.75" customHeight="1">
      <c r="A5237" s="1" t="s">
        <v>59</v>
      </c>
      <c r="B5237" s="1">
        <v>5.0</v>
      </c>
      <c r="C5237" s="1" t="s">
        <v>11993</v>
      </c>
      <c r="D5237" s="1" t="s">
        <v>11994</v>
      </c>
      <c r="E5237" s="1" t="s">
        <v>21</v>
      </c>
      <c r="F5237" s="1" t="s">
        <v>11</v>
      </c>
      <c r="G5237" s="1" t="str">
        <f>IFERROR(__xludf.DUMMYFUNCTION("GOOGLETRANSLATE(D5237,""fr"",""en"")"),"#VALUE!")</f>
        <v>#VALUE!</v>
      </c>
    </row>
    <row r="5238" ht="15.75" customHeight="1">
      <c r="A5238" s="1" t="s">
        <v>11995</v>
      </c>
      <c r="B5238" s="1">
        <v>2.0</v>
      </c>
      <c r="C5238" s="1" t="s">
        <v>11996</v>
      </c>
      <c r="D5238" s="1" t="s">
        <v>11997</v>
      </c>
      <c r="E5238" s="1" t="s">
        <v>47</v>
      </c>
      <c r="F5238" s="1" t="s">
        <v>48</v>
      </c>
      <c r="G5238" s="1" t="str">
        <f>IFERROR(__xludf.DUMMYFUNCTION("GOOGLETRANSLATE(D5238,""fr"",""en"")"),"#VALUE!")</f>
        <v>#VALUE!</v>
      </c>
    </row>
    <row r="5239" ht="15.75" customHeight="1">
      <c r="A5239" s="1" t="s">
        <v>1482</v>
      </c>
      <c r="B5239" s="1">
        <v>4.0</v>
      </c>
      <c r="C5239" s="1" t="s">
        <v>11998</v>
      </c>
      <c r="D5239" s="1" t="s">
        <v>11999</v>
      </c>
      <c r="E5239" s="1" t="s">
        <v>21</v>
      </c>
      <c r="F5239" s="1" t="s">
        <v>11</v>
      </c>
      <c r="G5239" s="1" t="str">
        <f>IFERROR(__xludf.DUMMYFUNCTION("GOOGLETRANSLATE(D5239,""fr"",""en"")"),"#VALUE!")</f>
        <v>#VALUE!</v>
      </c>
    </row>
    <row r="5240" ht="15.75" customHeight="1">
      <c r="A5240" s="1" t="s">
        <v>1972</v>
      </c>
      <c r="B5240" s="1">
        <v>4.0</v>
      </c>
      <c r="C5240" s="1" t="s">
        <v>12000</v>
      </c>
      <c r="D5240" s="1" t="s">
        <v>12001</v>
      </c>
      <c r="E5240" s="1" t="s">
        <v>176</v>
      </c>
      <c r="F5240" s="1" t="s">
        <v>66</v>
      </c>
      <c r="G5240" s="1" t="str">
        <f>IFERROR(__xludf.DUMMYFUNCTION("GOOGLETRANSLATE(D5240,""fr"",""en"")"),"#VALUE!")</f>
        <v>#VALUE!</v>
      </c>
    </row>
    <row r="5241" ht="15.75" customHeight="1">
      <c r="A5241" s="1" t="s">
        <v>1476</v>
      </c>
      <c r="B5241" s="1">
        <v>5.0</v>
      </c>
      <c r="C5241" s="1" t="s">
        <v>12002</v>
      </c>
      <c r="D5241" s="1" t="s">
        <v>12003</v>
      </c>
      <c r="E5241" s="1" t="s">
        <v>176</v>
      </c>
      <c r="F5241" s="1" t="s">
        <v>66</v>
      </c>
      <c r="G5241" s="1" t="str">
        <f>IFERROR(__xludf.DUMMYFUNCTION("GOOGLETRANSLATE(D5241,""fr"",""en"")"),"#VALUE!")</f>
        <v>#VALUE!</v>
      </c>
    </row>
    <row r="5242" ht="15.75" customHeight="1">
      <c r="A5242" s="1" t="s">
        <v>551</v>
      </c>
      <c r="B5242" s="1">
        <v>5.0</v>
      </c>
      <c r="C5242" s="1" t="s">
        <v>12004</v>
      </c>
      <c r="D5242" s="1" t="s">
        <v>12005</v>
      </c>
      <c r="E5242" s="1" t="s">
        <v>10</v>
      </c>
      <c r="F5242" s="1" t="s">
        <v>11</v>
      </c>
      <c r="G5242" s="1" t="str">
        <f>IFERROR(__xludf.DUMMYFUNCTION("GOOGLETRANSLATE(D5242,""fr"",""en"")"),"#VALUE!")</f>
        <v>#VALUE!</v>
      </c>
    </row>
    <row r="5243" ht="15.75" customHeight="1">
      <c r="A5243" s="1" t="s">
        <v>850</v>
      </c>
      <c r="B5243" s="1">
        <v>1.0</v>
      </c>
      <c r="C5243" s="1" t="s">
        <v>12006</v>
      </c>
      <c r="D5243" s="1" t="s">
        <v>12007</v>
      </c>
      <c r="E5243" s="1" t="s">
        <v>575</v>
      </c>
      <c r="F5243" s="1" t="s">
        <v>48</v>
      </c>
      <c r="G5243" s="1" t="str">
        <f>IFERROR(__xludf.DUMMYFUNCTION("GOOGLETRANSLATE(D5243,""fr"",""en"")"),"#VALUE!")</f>
        <v>#VALUE!</v>
      </c>
    </row>
    <row r="5244" ht="15.75" customHeight="1">
      <c r="A5244" s="1" t="s">
        <v>3057</v>
      </c>
      <c r="B5244" s="1">
        <v>3.0</v>
      </c>
      <c r="C5244" s="1" t="s">
        <v>12008</v>
      </c>
      <c r="D5244" s="1" t="s">
        <v>12009</v>
      </c>
      <c r="E5244" s="1" t="s">
        <v>10</v>
      </c>
      <c r="F5244" s="1" t="s">
        <v>11</v>
      </c>
      <c r="G5244" s="1" t="str">
        <f>IFERROR(__xludf.DUMMYFUNCTION("GOOGLETRANSLATE(D5244,""fr"",""en"")"),"#VALUE!")</f>
        <v>#VALUE!</v>
      </c>
    </row>
    <row r="5245" ht="15.75" customHeight="1">
      <c r="A5245" s="1" t="s">
        <v>2753</v>
      </c>
      <c r="B5245" s="1">
        <v>1.0</v>
      </c>
      <c r="C5245" s="1" t="s">
        <v>12010</v>
      </c>
      <c r="D5245" s="1" t="s">
        <v>12011</v>
      </c>
      <c r="E5245" s="1" t="s">
        <v>34</v>
      </c>
      <c r="F5245" s="1" t="s">
        <v>30</v>
      </c>
      <c r="G5245" s="1" t="str">
        <f>IFERROR(__xludf.DUMMYFUNCTION("GOOGLETRANSLATE(D5245,""fr"",""en"")"),"#VALUE!")</f>
        <v>#VALUE!</v>
      </c>
    </row>
    <row r="5246" ht="15.75" customHeight="1">
      <c r="A5246" s="1" t="s">
        <v>1552</v>
      </c>
      <c r="B5246" s="1">
        <v>1.0</v>
      </c>
      <c r="C5246" s="1" t="s">
        <v>12012</v>
      </c>
      <c r="D5246" s="1" t="s">
        <v>12013</v>
      </c>
      <c r="E5246" s="1" t="s">
        <v>254</v>
      </c>
      <c r="F5246" s="1" t="s">
        <v>66</v>
      </c>
      <c r="G5246" s="1" t="str">
        <f>IFERROR(__xludf.DUMMYFUNCTION("GOOGLETRANSLATE(D5246,""fr"",""en"")"),"#VALUE!")</f>
        <v>#VALUE!</v>
      </c>
    </row>
    <row r="5247" ht="15.75" customHeight="1">
      <c r="A5247" s="1" t="s">
        <v>15</v>
      </c>
      <c r="B5247" s="1">
        <v>1.0</v>
      </c>
      <c r="C5247" s="1" t="s">
        <v>12014</v>
      </c>
      <c r="D5247" s="1" t="s">
        <v>12015</v>
      </c>
      <c r="E5247" s="1" t="s">
        <v>21</v>
      </c>
      <c r="F5247" s="1" t="s">
        <v>11</v>
      </c>
      <c r="G5247" s="1" t="str">
        <f>IFERROR(__xludf.DUMMYFUNCTION("GOOGLETRANSLATE(D5247,""fr"",""en"")"),"#VALUE!")</f>
        <v>#VALUE!</v>
      </c>
    </row>
    <row r="5248" ht="15.75" customHeight="1">
      <c r="A5248" s="1" t="s">
        <v>1110</v>
      </c>
      <c r="B5248" s="1">
        <v>4.0</v>
      </c>
      <c r="C5248" s="1" t="s">
        <v>12016</v>
      </c>
      <c r="D5248" s="1" t="s">
        <v>12017</v>
      </c>
      <c r="E5248" s="1" t="s">
        <v>29</v>
      </c>
      <c r="F5248" s="1" t="s">
        <v>30</v>
      </c>
      <c r="G5248" s="1" t="str">
        <f>IFERROR(__xludf.DUMMYFUNCTION("GOOGLETRANSLATE(D5248,""fr"",""en"")"),"#VALUE!")</f>
        <v>#VALUE!</v>
      </c>
    </row>
    <row r="5249" ht="15.75" customHeight="1">
      <c r="A5249" s="1" t="s">
        <v>411</v>
      </c>
      <c r="B5249" s="1">
        <v>3.0</v>
      </c>
      <c r="C5249" s="1" t="s">
        <v>12018</v>
      </c>
      <c r="D5249" s="1" t="s">
        <v>12019</v>
      </c>
      <c r="E5249" s="1" t="s">
        <v>10</v>
      </c>
      <c r="F5249" s="1" t="s">
        <v>11</v>
      </c>
      <c r="G5249" s="1" t="str">
        <f>IFERROR(__xludf.DUMMYFUNCTION("GOOGLETRANSLATE(D5249,""fr"",""en"")"),"#VALUE!")</f>
        <v>#VALUE!</v>
      </c>
    </row>
    <row r="5250" ht="15.75" customHeight="1">
      <c r="A5250" s="1" t="s">
        <v>621</v>
      </c>
      <c r="B5250" s="1">
        <v>4.0</v>
      </c>
      <c r="C5250" s="1" t="s">
        <v>12020</v>
      </c>
      <c r="D5250" s="1" t="s">
        <v>12021</v>
      </c>
      <c r="E5250" s="1" t="s">
        <v>21</v>
      </c>
      <c r="F5250" s="1" t="s">
        <v>11</v>
      </c>
      <c r="G5250" s="1" t="str">
        <f>IFERROR(__xludf.DUMMYFUNCTION("GOOGLETRANSLATE(D5250,""fr"",""en"")"),"#VALUE!")</f>
        <v>#VALUE!</v>
      </c>
    </row>
    <row r="5251" ht="15.75" customHeight="1">
      <c r="A5251" s="1" t="s">
        <v>1791</v>
      </c>
      <c r="B5251" s="1">
        <v>1.0</v>
      </c>
      <c r="C5251" s="1" t="s">
        <v>12022</v>
      </c>
      <c r="D5251" s="1" t="s">
        <v>12023</v>
      </c>
      <c r="E5251" s="1" t="s">
        <v>250</v>
      </c>
      <c r="F5251" s="1" t="s">
        <v>30</v>
      </c>
      <c r="G5251" s="1" t="str">
        <f>IFERROR(__xludf.DUMMYFUNCTION("GOOGLETRANSLATE(D5251,""fr"",""en"")"),"#VALUE!")</f>
        <v>#VALUE!</v>
      </c>
    </row>
    <row r="5252" ht="15.75" customHeight="1">
      <c r="A5252" s="1" t="s">
        <v>1338</v>
      </c>
      <c r="B5252" s="1">
        <v>3.0</v>
      </c>
      <c r="C5252" s="1" t="s">
        <v>12024</v>
      </c>
      <c r="D5252" s="1" t="s">
        <v>12025</v>
      </c>
      <c r="E5252" s="1" t="s">
        <v>614</v>
      </c>
      <c r="F5252" s="1" t="s">
        <v>30</v>
      </c>
      <c r="G5252" s="1" t="str">
        <f>IFERROR(__xludf.DUMMYFUNCTION("GOOGLETRANSLATE(D5252,""fr"",""en"")"),"#VALUE!")</f>
        <v>#VALUE!</v>
      </c>
    </row>
    <row r="5253" ht="15.75" customHeight="1">
      <c r="A5253" s="1" t="s">
        <v>4658</v>
      </c>
      <c r="B5253" s="1">
        <v>1.0</v>
      </c>
      <c r="C5253" s="1" t="s">
        <v>12026</v>
      </c>
      <c r="D5253" s="1" t="s">
        <v>12027</v>
      </c>
      <c r="E5253" s="1" t="s">
        <v>169</v>
      </c>
      <c r="F5253" s="1" t="s">
        <v>110</v>
      </c>
      <c r="G5253" s="1" t="str">
        <f>IFERROR(__xludf.DUMMYFUNCTION("GOOGLETRANSLATE(D5253,""fr"",""en"")"),"#VALUE!")</f>
        <v>#VALUE!</v>
      </c>
    </row>
    <row r="5254" ht="15.75" customHeight="1">
      <c r="A5254" s="1" t="s">
        <v>985</v>
      </c>
      <c r="B5254" s="1">
        <v>3.0</v>
      </c>
      <c r="C5254" s="1" t="s">
        <v>12028</v>
      </c>
      <c r="D5254" s="1" t="s">
        <v>12029</v>
      </c>
      <c r="E5254" s="1" t="s">
        <v>373</v>
      </c>
      <c r="F5254" s="1" t="s">
        <v>118</v>
      </c>
      <c r="G5254" s="1" t="str">
        <f>IFERROR(__xludf.DUMMYFUNCTION("GOOGLETRANSLATE(D5254,""fr"",""en"")"),"#VALUE!")</f>
        <v>#VALUE!</v>
      </c>
    </row>
    <row r="5255" ht="15.75" customHeight="1">
      <c r="A5255" s="1" t="s">
        <v>1426</v>
      </c>
      <c r="B5255" s="1">
        <v>5.0</v>
      </c>
      <c r="C5255" s="1" t="s">
        <v>12030</v>
      </c>
      <c r="D5255" s="1" t="s">
        <v>12031</v>
      </c>
      <c r="E5255" s="1" t="s">
        <v>34</v>
      </c>
      <c r="F5255" s="1" t="s">
        <v>30</v>
      </c>
      <c r="G5255" s="1" t="str">
        <f>IFERROR(__xludf.DUMMYFUNCTION("GOOGLETRANSLATE(D5255,""fr"",""en"")"),"#VALUE!")</f>
        <v>#VALUE!</v>
      </c>
    </row>
    <row r="5256" ht="15.75" customHeight="1">
      <c r="A5256" s="1" t="s">
        <v>3850</v>
      </c>
      <c r="B5256" s="1">
        <v>1.0</v>
      </c>
      <c r="C5256" s="1" t="s">
        <v>12032</v>
      </c>
      <c r="D5256" s="1" t="s">
        <v>12033</v>
      </c>
      <c r="E5256" s="1" t="s">
        <v>254</v>
      </c>
      <c r="F5256" s="1" t="s">
        <v>66</v>
      </c>
      <c r="G5256" s="1" t="str">
        <f>IFERROR(__xludf.DUMMYFUNCTION("GOOGLETRANSLATE(D5256,""fr"",""en"")"),"#VALUE!")</f>
        <v>#VALUE!</v>
      </c>
    </row>
    <row r="5257" ht="15.75" customHeight="1">
      <c r="A5257" s="1" t="s">
        <v>408</v>
      </c>
      <c r="B5257" s="1">
        <v>4.0</v>
      </c>
      <c r="C5257" s="1" t="s">
        <v>12034</v>
      </c>
      <c r="D5257" s="1" t="s">
        <v>12035</v>
      </c>
      <c r="E5257" s="1" t="s">
        <v>21</v>
      </c>
      <c r="F5257" s="1" t="s">
        <v>11</v>
      </c>
      <c r="G5257" s="1" t="str">
        <f>IFERROR(__xludf.DUMMYFUNCTION("GOOGLETRANSLATE(D5257,""fr"",""en"")"),"insurance given for the cheapest by comparators ...... See the use
Only regret having to pay in addition for the 0 km assistance and the limitation of the towable weight")</f>
        <v>insurance given for the cheapest by comparators ...... See the use
Only regret having to pay in addition for the 0 km assistance and the limitation of the towable weight</v>
      </c>
    </row>
    <row r="5258" ht="15.75" customHeight="1">
      <c r="A5258" s="1" t="s">
        <v>1201</v>
      </c>
      <c r="B5258" s="1">
        <v>1.0</v>
      </c>
      <c r="C5258" s="1" t="s">
        <v>12036</v>
      </c>
      <c r="D5258" s="1" t="s">
        <v>12037</v>
      </c>
      <c r="E5258" s="1" t="s">
        <v>250</v>
      </c>
      <c r="F5258" s="1" t="s">
        <v>30</v>
      </c>
      <c r="G5258" s="1" t="str">
        <f>IFERROR(__xludf.DUMMYFUNCTION("GOOGLETRANSLATE(D5258,""fr"",""en"")"),"#VALUE!")</f>
        <v>#VALUE!</v>
      </c>
    </row>
    <row r="5259" ht="15.75" customHeight="1">
      <c r="A5259" s="1" t="s">
        <v>455</v>
      </c>
      <c r="B5259" s="1">
        <v>2.0</v>
      </c>
      <c r="C5259" s="1" t="s">
        <v>12038</v>
      </c>
      <c r="D5259" s="1" t="s">
        <v>12039</v>
      </c>
      <c r="E5259" s="1" t="s">
        <v>230</v>
      </c>
      <c r="F5259" s="1" t="s">
        <v>48</v>
      </c>
      <c r="G5259" s="1" t="str">
        <f>IFERROR(__xludf.DUMMYFUNCTION("GOOGLETRANSLATE(D5259,""fr"",""en"")"),"To flee!! More than 3 weeks to process a file, it is always necessary to ask them for a refund. Strongly the end of my contract. I advise against .")</f>
        <v>To flee!! More than 3 weeks to process a file, it is always necessary to ask them for a refund. Strongly the end of my contract. I advise against .</v>
      </c>
    </row>
    <row r="5260" ht="15.75" customHeight="1">
      <c r="A5260" s="1" t="s">
        <v>223</v>
      </c>
      <c r="B5260" s="1">
        <v>1.0</v>
      </c>
      <c r="C5260" s="1" t="s">
        <v>12040</v>
      </c>
      <c r="D5260" s="1" t="s">
        <v>12041</v>
      </c>
      <c r="E5260" s="1" t="s">
        <v>827</v>
      </c>
      <c r="F5260" s="1" t="s">
        <v>39</v>
      </c>
      <c r="G5260" s="1" t="str">
        <f>IFERROR(__xludf.DUMMYFUNCTION("GOOGLETRANSLATE(D5260,""fr"",""en"")"),"#VALUE!")</f>
        <v>#VALUE!</v>
      </c>
    </row>
    <row r="5261" ht="15.75" customHeight="1">
      <c r="A5261" s="1" t="s">
        <v>187</v>
      </c>
      <c r="B5261" s="1">
        <v>4.0</v>
      </c>
      <c r="C5261" s="1" t="s">
        <v>12042</v>
      </c>
      <c r="D5261" s="1" t="s">
        <v>12043</v>
      </c>
      <c r="E5261" s="1" t="s">
        <v>21</v>
      </c>
      <c r="F5261" s="1" t="s">
        <v>11</v>
      </c>
      <c r="G5261" s="1" t="str">
        <f>IFERROR(__xludf.DUMMYFUNCTION("GOOGLETRANSLATE(D5261,""fr"",""en"")"),"#VALUE!")</f>
        <v>#VALUE!</v>
      </c>
    </row>
    <row r="5262" ht="15.75" customHeight="1">
      <c r="A5262" s="1" t="s">
        <v>866</v>
      </c>
      <c r="B5262" s="1">
        <v>3.0</v>
      </c>
      <c r="C5262" s="1" t="s">
        <v>12044</v>
      </c>
      <c r="D5262" s="1" t="s">
        <v>12045</v>
      </c>
      <c r="E5262" s="1" t="s">
        <v>10</v>
      </c>
      <c r="F5262" s="1" t="s">
        <v>11</v>
      </c>
      <c r="G5262" s="1" t="str">
        <f>IFERROR(__xludf.DUMMYFUNCTION("GOOGLETRANSLATE(D5262,""fr"",""en"")"),"#VALUE!")</f>
        <v>#VALUE!</v>
      </c>
    </row>
    <row r="5263" ht="15.75" customHeight="1">
      <c r="A5263" s="1" t="s">
        <v>12046</v>
      </c>
      <c r="B5263" s="1">
        <v>1.0</v>
      </c>
      <c r="C5263" s="1" t="s">
        <v>12047</v>
      </c>
      <c r="D5263" s="1" t="s">
        <v>12048</v>
      </c>
      <c r="E5263" s="1" t="s">
        <v>10</v>
      </c>
      <c r="F5263" s="1" t="s">
        <v>11</v>
      </c>
      <c r="G5263" s="1" t="str">
        <f>IFERROR(__xludf.DUMMYFUNCTION("GOOGLETRANSLATE(D5263,""fr"",""en"")"),"#VALUE!")</f>
        <v>#VALUE!</v>
      </c>
    </row>
    <row r="5264" ht="15.75" customHeight="1">
      <c r="A5264" s="1" t="s">
        <v>473</v>
      </c>
      <c r="B5264" s="1">
        <v>2.0</v>
      </c>
      <c r="C5264" s="1" t="s">
        <v>12049</v>
      </c>
      <c r="D5264" s="1" t="s">
        <v>12050</v>
      </c>
      <c r="E5264" s="1" t="s">
        <v>73</v>
      </c>
      <c r="F5264" s="1" t="s">
        <v>30</v>
      </c>
      <c r="G5264" s="1" t="str">
        <f>IFERROR(__xludf.DUMMYFUNCTION("GOOGLETRANSLATE(D5264,""fr"",""en"")"),"#VALUE!")</f>
        <v>#VALUE!</v>
      </c>
    </row>
    <row r="5265" ht="15.75" customHeight="1">
      <c r="A5265" s="1" t="s">
        <v>10427</v>
      </c>
      <c r="B5265" s="1">
        <v>3.0</v>
      </c>
      <c r="C5265" s="1" t="s">
        <v>12051</v>
      </c>
      <c r="D5265" s="1" t="s">
        <v>12052</v>
      </c>
      <c r="E5265" s="1" t="s">
        <v>196</v>
      </c>
      <c r="F5265" s="1" t="s">
        <v>118</v>
      </c>
      <c r="G5265" s="1" t="str">
        <f>IFERROR(__xludf.DUMMYFUNCTION("GOOGLETRANSLATE(D5265,""fr"",""en"")"),"#VALUE!")</f>
        <v>#VALUE!</v>
      </c>
    </row>
    <row r="5266" ht="15.75" customHeight="1">
      <c r="A5266" s="1" t="s">
        <v>97</v>
      </c>
      <c r="B5266" s="1">
        <v>5.0</v>
      </c>
      <c r="C5266" s="1" t="s">
        <v>12053</v>
      </c>
      <c r="D5266" s="1" t="s">
        <v>12054</v>
      </c>
      <c r="E5266" s="1" t="s">
        <v>21</v>
      </c>
      <c r="F5266" s="1" t="s">
        <v>11</v>
      </c>
      <c r="G5266" s="1" t="str">
        <f>IFERROR(__xludf.DUMMYFUNCTION("GOOGLETRANSLATE(D5266,""fr"",""en"")"),"#VALUE!")</f>
        <v>#VALUE!</v>
      </c>
    </row>
    <row r="5267" ht="15.75" customHeight="1">
      <c r="A5267" s="1" t="s">
        <v>439</v>
      </c>
      <c r="B5267" s="1">
        <v>2.0</v>
      </c>
      <c r="C5267" s="1" t="s">
        <v>12055</v>
      </c>
      <c r="D5267" s="1" t="s">
        <v>12056</v>
      </c>
      <c r="E5267" s="1" t="s">
        <v>21</v>
      </c>
      <c r="F5267" s="1" t="s">
        <v>11</v>
      </c>
      <c r="G5267" s="1" t="str">
        <f>IFERROR(__xludf.DUMMYFUNCTION("GOOGLETRANSLATE(D5267,""fr"",""en"")"),"#VALUE!")</f>
        <v>#VALUE!</v>
      </c>
    </row>
    <row r="5268" ht="15.75" customHeight="1">
      <c r="A5268" s="1" t="s">
        <v>692</v>
      </c>
      <c r="B5268" s="1">
        <v>5.0</v>
      </c>
      <c r="C5268" s="1" t="s">
        <v>12057</v>
      </c>
      <c r="D5268" s="1" t="s">
        <v>12058</v>
      </c>
      <c r="E5268" s="1" t="s">
        <v>292</v>
      </c>
      <c r="F5268" s="1" t="s">
        <v>11</v>
      </c>
      <c r="G5268" s="1" t="str">
        <f>IFERROR(__xludf.DUMMYFUNCTION("GOOGLETRANSLATE(D5268,""fr"",""en"")"),"#VALUE!")</f>
        <v>#VALUE!</v>
      </c>
    </row>
    <row r="5269" ht="15.75" customHeight="1">
      <c r="A5269" s="1" t="s">
        <v>4260</v>
      </c>
      <c r="B5269" s="1">
        <v>2.0</v>
      </c>
      <c r="C5269" s="1" t="s">
        <v>12059</v>
      </c>
      <c r="D5269" s="1" t="s">
        <v>12060</v>
      </c>
      <c r="E5269" s="1" t="s">
        <v>10</v>
      </c>
      <c r="F5269" s="1" t="s">
        <v>11</v>
      </c>
      <c r="G5269" s="1" t="str">
        <f>IFERROR(__xludf.DUMMYFUNCTION("GOOGLETRANSLATE(D5269,""fr"",""en"")"),"#VALUE!")</f>
        <v>#VALUE!</v>
      </c>
    </row>
    <row r="5270" ht="15.75" customHeight="1">
      <c r="A5270" s="1" t="s">
        <v>8683</v>
      </c>
      <c r="B5270" s="1">
        <v>2.0</v>
      </c>
      <c r="C5270" s="1" t="s">
        <v>12061</v>
      </c>
      <c r="D5270" s="1" t="s">
        <v>12062</v>
      </c>
      <c r="E5270" s="1" t="s">
        <v>109</v>
      </c>
      <c r="F5270" s="1" t="s">
        <v>110</v>
      </c>
      <c r="G5270" s="1" t="str">
        <f>IFERROR(__xludf.DUMMYFUNCTION("GOOGLETRANSLATE(D5270,""fr"",""en"")"),"#VALUE!")</f>
        <v>#VALUE!</v>
      </c>
    </row>
    <row r="5271" ht="15.75" customHeight="1">
      <c r="A5271" s="1" t="s">
        <v>12063</v>
      </c>
      <c r="B5271" s="1">
        <v>3.0</v>
      </c>
      <c r="C5271" s="1" t="s">
        <v>12064</v>
      </c>
      <c r="D5271" s="1" t="s">
        <v>12065</v>
      </c>
      <c r="E5271" s="1" t="s">
        <v>21</v>
      </c>
      <c r="F5271" s="1" t="s">
        <v>11</v>
      </c>
      <c r="G5271" s="1" t="str">
        <f>IFERROR(__xludf.DUMMYFUNCTION("GOOGLETRANSLATE(D5271,""fr"",""en"")"),"#VALUE!")</f>
        <v>#VALUE!</v>
      </c>
    </row>
    <row r="5272" ht="15.75" customHeight="1">
      <c r="A5272" s="1" t="s">
        <v>955</v>
      </c>
      <c r="B5272" s="1">
        <v>5.0</v>
      </c>
      <c r="C5272" s="1" t="s">
        <v>12066</v>
      </c>
      <c r="D5272" s="1" t="s">
        <v>12067</v>
      </c>
      <c r="E5272" s="1" t="s">
        <v>169</v>
      </c>
      <c r="F5272" s="1" t="s">
        <v>11</v>
      </c>
      <c r="G5272" s="1" t="str">
        <f>IFERROR(__xludf.DUMMYFUNCTION("GOOGLETRANSLATE(D5272,""fr"",""en"")"),"#VALUE!")</f>
        <v>#VALUE!</v>
      </c>
    </row>
    <row r="5273" ht="15.75" customHeight="1">
      <c r="A5273" s="1" t="s">
        <v>4625</v>
      </c>
      <c r="B5273" s="1">
        <v>1.0</v>
      </c>
      <c r="C5273" s="1" t="s">
        <v>12068</v>
      </c>
      <c r="D5273" s="1" t="s">
        <v>12069</v>
      </c>
      <c r="E5273" s="1" t="s">
        <v>10</v>
      </c>
      <c r="F5273" s="1" t="s">
        <v>11</v>
      </c>
      <c r="G5273" s="1" t="str">
        <f>IFERROR(__xludf.DUMMYFUNCTION("GOOGLETRANSLATE(D5273,""fr"",""en"")"),"#VALUE!")</f>
        <v>#VALUE!</v>
      </c>
    </row>
    <row r="5274" ht="15.75" customHeight="1">
      <c r="A5274" s="1" t="s">
        <v>5149</v>
      </c>
      <c r="B5274" s="1">
        <v>2.0</v>
      </c>
      <c r="C5274" s="1" t="s">
        <v>12070</v>
      </c>
      <c r="D5274" s="1" t="s">
        <v>12071</v>
      </c>
      <c r="E5274" s="1" t="s">
        <v>373</v>
      </c>
      <c r="F5274" s="1" t="s">
        <v>30</v>
      </c>
      <c r="G5274" s="1" t="str">
        <f>IFERROR(__xludf.DUMMYFUNCTION("GOOGLETRANSLATE(D5274,""fr"",""en"")"),"#VALUE!")</f>
        <v>#VALUE!</v>
      </c>
    </row>
    <row r="5275" ht="15.75" customHeight="1">
      <c r="A5275" s="1" t="s">
        <v>1482</v>
      </c>
      <c r="B5275" s="1">
        <v>5.0</v>
      </c>
      <c r="C5275" s="1" t="s">
        <v>12072</v>
      </c>
      <c r="D5275" s="1" t="s">
        <v>12073</v>
      </c>
      <c r="E5275" s="1" t="s">
        <v>176</v>
      </c>
      <c r="F5275" s="1" t="s">
        <v>66</v>
      </c>
      <c r="G5275" s="1" t="str">
        <f>IFERROR(__xludf.DUMMYFUNCTION("GOOGLETRANSLATE(D5275,""fr"",""en"")"),"#VALUE!")</f>
        <v>#VALUE!</v>
      </c>
    </row>
    <row r="5276" ht="15.75" customHeight="1">
      <c r="A5276" s="1" t="s">
        <v>624</v>
      </c>
      <c r="B5276" s="1">
        <v>5.0</v>
      </c>
      <c r="C5276" s="1" t="s">
        <v>12074</v>
      </c>
      <c r="D5276" s="1" t="s">
        <v>12075</v>
      </c>
      <c r="E5276" s="1" t="s">
        <v>176</v>
      </c>
      <c r="F5276" s="1" t="s">
        <v>66</v>
      </c>
      <c r="G5276" s="1" t="str">
        <f>IFERROR(__xludf.DUMMYFUNCTION("GOOGLETRANSLATE(D5276,""fr"",""en"")"),"#VALUE!")</f>
        <v>#VALUE!</v>
      </c>
    </row>
    <row r="5277" ht="15.75" customHeight="1">
      <c r="A5277" s="1" t="s">
        <v>1344</v>
      </c>
      <c r="B5277" s="1">
        <v>5.0</v>
      </c>
      <c r="C5277" s="1" t="s">
        <v>12076</v>
      </c>
      <c r="D5277" s="1" t="s">
        <v>12077</v>
      </c>
      <c r="E5277" s="1" t="s">
        <v>21</v>
      </c>
      <c r="F5277" s="1" t="s">
        <v>11</v>
      </c>
      <c r="G5277" s="1" t="str">
        <f>IFERROR(__xludf.DUMMYFUNCTION("GOOGLETRANSLATE(D5277,""fr"",""en"")"),"#VALUE!")</f>
        <v>#VALUE!</v>
      </c>
    </row>
    <row r="5278" ht="15.75" customHeight="1">
      <c r="A5278" s="1" t="s">
        <v>1901</v>
      </c>
      <c r="B5278" s="1">
        <v>5.0</v>
      </c>
      <c r="C5278" s="1" t="s">
        <v>12078</v>
      </c>
      <c r="D5278" s="1" t="s">
        <v>12079</v>
      </c>
      <c r="E5278" s="1" t="s">
        <v>176</v>
      </c>
      <c r="F5278" s="1" t="s">
        <v>66</v>
      </c>
      <c r="G5278" s="1" t="str">
        <f>IFERROR(__xludf.DUMMYFUNCTION("GOOGLETRANSLATE(D5278,""fr"",""en"")"),"#VALUE!")</f>
        <v>#VALUE!</v>
      </c>
    </row>
    <row r="5279" ht="15.75" customHeight="1">
      <c r="A5279" s="1" t="s">
        <v>974</v>
      </c>
      <c r="B5279" s="1">
        <v>4.0</v>
      </c>
      <c r="C5279" s="1" t="s">
        <v>12080</v>
      </c>
      <c r="D5279" s="1" t="s">
        <v>12081</v>
      </c>
      <c r="E5279" s="1" t="s">
        <v>21</v>
      </c>
      <c r="F5279" s="1" t="s">
        <v>11</v>
      </c>
      <c r="G5279" s="1" t="str">
        <f>IFERROR(__xludf.DUMMYFUNCTION("GOOGLETRANSLATE(D5279,""fr"",""en"")"),"#VALUE!")</f>
        <v>#VALUE!</v>
      </c>
    </row>
    <row r="5280" ht="15.75" customHeight="1">
      <c r="A5280" s="1" t="s">
        <v>2363</v>
      </c>
      <c r="B5280" s="1">
        <v>3.0</v>
      </c>
      <c r="C5280" s="1" t="s">
        <v>12082</v>
      </c>
      <c r="D5280" s="1" t="s">
        <v>12083</v>
      </c>
      <c r="E5280" s="1" t="s">
        <v>169</v>
      </c>
      <c r="F5280" s="1" t="s">
        <v>11</v>
      </c>
      <c r="G5280" s="1" t="str">
        <f>IFERROR(__xludf.DUMMYFUNCTION("GOOGLETRANSLATE(D5280,""fr"",""en"")"),"#VALUE!")</f>
        <v>#VALUE!</v>
      </c>
    </row>
    <row r="5281" ht="15.75" customHeight="1">
      <c r="A5281" s="1" t="s">
        <v>7750</v>
      </c>
      <c r="B5281" s="1">
        <v>1.0</v>
      </c>
      <c r="C5281" s="1" t="s">
        <v>12084</v>
      </c>
      <c r="D5281" s="1" t="s">
        <v>12085</v>
      </c>
      <c r="E5281" s="1" t="s">
        <v>1192</v>
      </c>
      <c r="F5281" s="1" t="s">
        <v>110</v>
      </c>
      <c r="G5281" s="1" t="str">
        <f>IFERROR(__xludf.DUMMYFUNCTION("GOOGLETRANSLATE(D5281,""fr"",""en"")"),"#VALUE!")</f>
        <v>#VALUE!</v>
      </c>
    </row>
    <row r="5282" ht="15.75" customHeight="1">
      <c r="A5282" s="1" t="s">
        <v>3823</v>
      </c>
      <c r="B5282" s="1">
        <v>1.0</v>
      </c>
      <c r="C5282" s="1" t="s">
        <v>12086</v>
      </c>
      <c r="D5282" s="1" t="s">
        <v>12087</v>
      </c>
      <c r="E5282" s="1" t="s">
        <v>196</v>
      </c>
      <c r="F5282" s="1" t="s">
        <v>118</v>
      </c>
      <c r="G5282" s="1" t="str">
        <f>IFERROR(__xludf.DUMMYFUNCTION("GOOGLETRANSLATE(D5282,""fr"",""en"")"),"#VALUE!")</f>
        <v>#VALUE!</v>
      </c>
    </row>
    <row r="5283" ht="15.75" customHeight="1">
      <c r="A5283" s="1" t="s">
        <v>430</v>
      </c>
      <c r="B5283" s="1">
        <v>5.0</v>
      </c>
      <c r="C5283" s="1" t="s">
        <v>12088</v>
      </c>
      <c r="D5283" s="1" t="s">
        <v>12089</v>
      </c>
      <c r="E5283" s="1" t="s">
        <v>21</v>
      </c>
      <c r="F5283" s="1" t="s">
        <v>11</v>
      </c>
      <c r="G5283" s="1" t="str">
        <f>IFERROR(__xludf.DUMMYFUNCTION("GOOGLETRANSLATE(D5283,""fr"",""en"")"),"#VALUE!")</f>
        <v>#VALUE!</v>
      </c>
    </row>
    <row r="5284" ht="15.75" customHeight="1">
      <c r="A5284" s="1" t="s">
        <v>2937</v>
      </c>
      <c r="B5284" s="1">
        <v>5.0</v>
      </c>
      <c r="C5284" s="1" t="s">
        <v>12090</v>
      </c>
      <c r="D5284" s="1" t="s">
        <v>12091</v>
      </c>
      <c r="E5284" s="1" t="s">
        <v>10</v>
      </c>
      <c r="F5284" s="1" t="s">
        <v>11</v>
      </c>
      <c r="G5284" s="1" t="str">
        <f>IFERROR(__xludf.DUMMYFUNCTION("GOOGLETRANSLATE(D5284,""fr"",""en"")"),"#VALUE!")</f>
        <v>#VALUE!</v>
      </c>
    </row>
    <row r="5285" ht="15.75" customHeight="1">
      <c r="A5285" s="1" t="s">
        <v>1426</v>
      </c>
      <c r="B5285" s="1">
        <v>1.0</v>
      </c>
      <c r="C5285" s="1" t="s">
        <v>12092</v>
      </c>
      <c r="D5285" s="1" t="s">
        <v>12093</v>
      </c>
      <c r="E5285" s="1" t="s">
        <v>575</v>
      </c>
      <c r="F5285" s="1" t="s">
        <v>84</v>
      </c>
      <c r="G5285" s="1" t="str">
        <f>IFERROR(__xludf.DUMMYFUNCTION("GOOGLETRANSLATE(D5285,""fr"",""en"")"),"#VALUE!")</f>
        <v>#VALUE!</v>
      </c>
    </row>
    <row r="5286" ht="15.75" customHeight="1">
      <c r="A5286" s="1" t="s">
        <v>3496</v>
      </c>
      <c r="B5286" s="1">
        <v>5.0</v>
      </c>
      <c r="C5286" s="1" t="s">
        <v>12094</v>
      </c>
      <c r="D5286" s="1" t="s">
        <v>12095</v>
      </c>
      <c r="E5286" s="1" t="s">
        <v>10</v>
      </c>
      <c r="F5286" s="1" t="s">
        <v>11</v>
      </c>
      <c r="G5286" s="1" t="str">
        <f>IFERROR(__xludf.DUMMYFUNCTION("GOOGLETRANSLATE(D5286,""fr"",""en"")"),"#VALUE!")</f>
        <v>#VALUE!</v>
      </c>
    </row>
    <row r="5287" ht="15.75" customHeight="1">
      <c r="A5287" s="1" t="s">
        <v>3972</v>
      </c>
      <c r="B5287" s="1">
        <v>1.0</v>
      </c>
      <c r="C5287" s="1" t="s">
        <v>12096</v>
      </c>
      <c r="D5287" s="1" t="s">
        <v>12097</v>
      </c>
      <c r="E5287" s="1" t="s">
        <v>196</v>
      </c>
      <c r="F5287" s="1" t="s">
        <v>118</v>
      </c>
      <c r="G5287" s="1" t="str">
        <f>IFERROR(__xludf.DUMMYFUNCTION("GOOGLETRANSLATE(D5287,""fr"",""en"")"),"#VALUE!")</f>
        <v>#VALUE!</v>
      </c>
    </row>
    <row r="5288" ht="15.75" customHeight="1">
      <c r="A5288" s="1" t="s">
        <v>2135</v>
      </c>
      <c r="B5288" s="1">
        <v>3.0</v>
      </c>
      <c r="C5288" s="1" t="s">
        <v>12098</v>
      </c>
      <c r="D5288" s="1" t="s">
        <v>12099</v>
      </c>
      <c r="E5288" s="1" t="s">
        <v>554</v>
      </c>
      <c r="F5288" s="1" t="s">
        <v>30</v>
      </c>
      <c r="G5288" s="1" t="str">
        <f>IFERROR(__xludf.DUMMYFUNCTION("GOOGLETRANSLATE(D5288,""fr"",""en"")"),"#VALUE!")</f>
        <v>#VALUE!</v>
      </c>
    </row>
    <row r="5289" ht="15.75" customHeight="1">
      <c r="A5289" s="1" t="s">
        <v>2368</v>
      </c>
      <c r="B5289" s="1">
        <v>1.0</v>
      </c>
      <c r="C5289" s="1" t="s">
        <v>12100</v>
      </c>
      <c r="D5289" s="1" t="s">
        <v>12101</v>
      </c>
      <c r="E5289" s="1" t="s">
        <v>273</v>
      </c>
      <c r="F5289" s="1" t="s">
        <v>11</v>
      </c>
      <c r="G5289" s="1" t="str">
        <f>IFERROR(__xludf.DUMMYFUNCTION("GOOGLETRANSLATE(D5289,""fr"",""en"")"),"#VALUE!")</f>
        <v>#VALUE!</v>
      </c>
    </row>
    <row r="5290" ht="15.75" customHeight="1">
      <c r="A5290" s="1" t="s">
        <v>3050</v>
      </c>
      <c r="B5290" s="1">
        <v>2.0</v>
      </c>
      <c r="C5290" s="1" t="s">
        <v>12102</v>
      </c>
      <c r="D5290" s="1" t="s">
        <v>12103</v>
      </c>
      <c r="E5290" s="1" t="s">
        <v>750</v>
      </c>
      <c r="F5290" s="1" t="s">
        <v>110</v>
      </c>
      <c r="G5290" s="1" t="str">
        <f>IFERROR(__xludf.DUMMYFUNCTION("GOOGLETRANSLATE(D5290,""fr"",""en"")"),"#VALUE!")</f>
        <v>#VALUE!</v>
      </c>
    </row>
    <row r="5291" ht="15.75" customHeight="1">
      <c r="A5291" s="1" t="s">
        <v>988</v>
      </c>
      <c r="B5291" s="1">
        <v>5.0</v>
      </c>
      <c r="C5291" s="1" t="s">
        <v>12104</v>
      </c>
      <c r="D5291" s="1" t="s">
        <v>12105</v>
      </c>
      <c r="E5291" s="1" t="s">
        <v>10</v>
      </c>
      <c r="F5291" s="1" t="s">
        <v>11</v>
      </c>
      <c r="G5291" s="1" t="str">
        <f>IFERROR(__xludf.DUMMYFUNCTION("GOOGLETRANSLATE(D5291,""fr"",""en"")"),"#VALUE!")</f>
        <v>#VALUE!</v>
      </c>
    </row>
    <row r="5292" ht="15.75" customHeight="1">
      <c r="A5292" s="1" t="s">
        <v>1673</v>
      </c>
      <c r="B5292" s="1">
        <v>1.0</v>
      </c>
      <c r="C5292" s="1" t="s">
        <v>12106</v>
      </c>
      <c r="D5292" s="1" t="s">
        <v>12107</v>
      </c>
      <c r="E5292" s="1" t="s">
        <v>373</v>
      </c>
      <c r="F5292" s="1" t="s">
        <v>30</v>
      </c>
      <c r="G5292" s="1" t="str">
        <f>IFERROR(__xludf.DUMMYFUNCTION("GOOGLETRANSLATE(D5292,""fr"",""en"")"),"#VALUE!")</f>
        <v>#VALUE!</v>
      </c>
    </row>
    <row r="5293" ht="15.75" customHeight="1">
      <c r="A5293" s="1" t="s">
        <v>245</v>
      </c>
      <c r="B5293" s="1">
        <v>4.0</v>
      </c>
      <c r="C5293" s="1" t="s">
        <v>12108</v>
      </c>
      <c r="D5293" s="1" t="s">
        <v>12109</v>
      </c>
      <c r="E5293" s="1" t="s">
        <v>10</v>
      </c>
      <c r="F5293" s="1" t="s">
        <v>11</v>
      </c>
      <c r="G5293" s="1" t="str">
        <f>IFERROR(__xludf.DUMMYFUNCTION("GOOGLETRANSLATE(D5293,""fr"",""en"")"),"#VALUE!")</f>
        <v>#VALUE!</v>
      </c>
    </row>
    <row r="5294" ht="15.75" customHeight="1">
      <c r="A5294" s="1" t="s">
        <v>1741</v>
      </c>
      <c r="B5294" s="1">
        <v>4.0</v>
      </c>
      <c r="C5294" s="1" t="s">
        <v>12110</v>
      </c>
      <c r="D5294" s="1" t="s">
        <v>12111</v>
      </c>
      <c r="E5294" s="1" t="s">
        <v>21</v>
      </c>
      <c r="F5294" s="1" t="s">
        <v>11</v>
      </c>
      <c r="G5294" s="1" t="str">
        <f>IFERROR(__xludf.DUMMYFUNCTION("GOOGLETRANSLATE(D5294,""fr"",""en"")"),"#VALUE!")</f>
        <v>#VALUE!</v>
      </c>
    </row>
    <row r="5295" ht="15.75" customHeight="1">
      <c r="A5295" s="1" t="s">
        <v>12112</v>
      </c>
      <c r="B5295" s="1">
        <v>1.0</v>
      </c>
      <c r="C5295" s="1" t="s">
        <v>12113</v>
      </c>
      <c r="D5295" s="1" t="s">
        <v>12114</v>
      </c>
      <c r="E5295" s="1" t="s">
        <v>250</v>
      </c>
      <c r="F5295" s="1" t="s">
        <v>30</v>
      </c>
      <c r="G5295" s="1" t="str">
        <f>IFERROR(__xludf.DUMMYFUNCTION("GOOGLETRANSLATE(D5295,""fr"",""en"")"),"#VALUE!")</f>
        <v>#VALUE!</v>
      </c>
    </row>
    <row r="5296" ht="15.75" customHeight="1">
      <c r="A5296" s="1" t="s">
        <v>9560</v>
      </c>
      <c r="B5296" s="1">
        <v>1.0</v>
      </c>
      <c r="C5296" s="1" t="s">
        <v>12115</v>
      </c>
      <c r="D5296" s="1" t="s">
        <v>12116</v>
      </c>
      <c r="E5296" s="1" t="s">
        <v>10</v>
      </c>
      <c r="F5296" s="1" t="s">
        <v>11</v>
      </c>
      <c r="G5296" s="1" t="str">
        <f>IFERROR(__xludf.DUMMYFUNCTION("GOOGLETRANSLATE(D5296,""fr"",""en"")"),"#VALUE!")</f>
        <v>#VALUE!</v>
      </c>
    </row>
    <row r="5297" ht="15.75" customHeight="1">
      <c r="A5297" s="1" t="s">
        <v>1309</v>
      </c>
      <c r="B5297" s="1">
        <v>2.0</v>
      </c>
      <c r="C5297" s="1" t="s">
        <v>12117</v>
      </c>
      <c r="D5297" s="1" t="s">
        <v>12118</v>
      </c>
      <c r="E5297" s="1" t="s">
        <v>292</v>
      </c>
      <c r="F5297" s="1" t="s">
        <v>11</v>
      </c>
      <c r="G5297" s="1" t="str">
        <f>IFERROR(__xludf.DUMMYFUNCTION("GOOGLETRANSLATE(D5297,""fr"",""en"")"),"#VALUE!")</f>
        <v>#VALUE!</v>
      </c>
    </row>
    <row r="5298" ht="15.75" customHeight="1">
      <c r="A5298" s="1" t="s">
        <v>1207</v>
      </c>
      <c r="B5298" s="1">
        <v>5.0</v>
      </c>
      <c r="C5298" s="1" t="s">
        <v>12119</v>
      </c>
      <c r="D5298" s="1" t="s">
        <v>12120</v>
      </c>
      <c r="E5298" s="1" t="s">
        <v>21</v>
      </c>
      <c r="F5298" s="1" t="s">
        <v>11</v>
      </c>
      <c r="G5298" s="1" t="str">
        <f>IFERROR(__xludf.DUMMYFUNCTION("GOOGLETRANSLATE(D5298,""fr"",""en"")"),"#VALUE!")</f>
        <v>#VALUE!</v>
      </c>
    </row>
    <row r="5299" ht="15.75" customHeight="1">
      <c r="A5299" s="1" t="s">
        <v>12121</v>
      </c>
      <c r="B5299" s="1">
        <v>1.0</v>
      </c>
      <c r="C5299" s="1" t="s">
        <v>12122</v>
      </c>
      <c r="D5299" s="1" t="s">
        <v>12123</v>
      </c>
      <c r="E5299" s="1" t="s">
        <v>750</v>
      </c>
      <c r="F5299" s="1" t="s">
        <v>110</v>
      </c>
      <c r="G5299" s="1" t="str">
        <f>IFERROR(__xludf.DUMMYFUNCTION("GOOGLETRANSLATE(D5299,""fr"",""en"")"),"#VALUE!")</f>
        <v>#VALUE!</v>
      </c>
    </row>
    <row r="5300" ht="15.75" customHeight="1">
      <c r="A5300" s="1" t="s">
        <v>801</v>
      </c>
      <c r="B5300" s="1">
        <v>4.0</v>
      </c>
      <c r="C5300" s="1" t="s">
        <v>12124</v>
      </c>
      <c r="D5300" s="1" t="s">
        <v>12125</v>
      </c>
      <c r="E5300" s="1" t="s">
        <v>10</v>
      </c>
      <c r="F5300" s="1" t="s">
        <v>11</v>
      </c>
      <c r="G5300" s="1" t="str">
        <f>IFERROR(__xludf.DUMMYFUNCTION("GOOGLETRANSLATE(D5300,""fr"",""en"")"),"#VALUE!")</f>
        <v>#VALUE!</v>
      </c>
    </row>
    <row r="5301" ht="15.75" customHeight="1">
      <c r="A5301" s="1" t="s">
        <v>1775</v>
      </c>
      <c r="B5301" s="1">
        <v>5.0</v>
      </c>
      <c r="C5301" s="1" t="s">
        <v>12126</v>
      </c>
      <c r="D5301" s="1" t="s">
        <v>12127</v>
      </c>
      <c r="E5301" s="1" t="s">
        <v>10</v>
      </c>
      <c r="F5301" s="1" t="s">
        <v>11</v>
      </c>
      <c r="G5301" s="1" t="str">
        <f>IFERROR(__xludf.DUMMYFUNCTION("GOOGLETRANSLATE(D5301,""fr"",""en"")"),"#VALUE!")</f>
        <v>#VALUE!</v>
      </c>
    </row>
    <row r="5302" ht="15.75" customHeight="1">
      <c r="A5302" s="1" t="s">
        <v>3630</v>
      </c>
      <c r="B5302" s="1">
        <v>3.0</v>
      </c>
      <c r="C5302" s="1" t="s">
        <v>12128</v>
      </c>
      <c r="D5302" s="1" t="s">
        <v>12129</v>
      </c>
      <c r="E5302" s="1" t="s">
        <v>226</v>
      </c>
      <c r="F5302" s="1" t="s">
        <v>11</v>
      </c>
      <c r="G5302" s="1" t="str">
        <f>IFERROR(__xludf.DUMMYFUNCTION("GOOGLETRANSLATE(D5302,""fr"",""en"")"),"#VALUE!")</f>
        <v>#VALUE!</v>
      </c>
    </row>
    <row r="5303" ht="15.75" customHeight="1">
      <c r="A5303" s="1" t="s">
        <v>1473</v>
      </c>
      <c r="B5303" s="1">
        <v>1.0</v>
      </c>
      <c r="C5303" s="1" t="s">
        <v>12130</v>
      </c>
      <c r="D5303" s="1" t="s">
        <v>12131</v>
      </c>
      <c r="E5303" s="1" t="s">
        <v>250</v>
      </c>
      <c r="F5303" s="1" t="s">
        <v>30</v>
      </c>
      <c r="G5303" s="1" t="str">
        <f>IFERROR(__xludf.DUMMYFUNCTION("GOOGLETRANSLATE(D5303,""fr"",""en"")"),"#VALUE!")</f>
        <v>#VALUE!</v>
      </c>
    </row>
    <row r="5304" ht="15.75" customHeight="1">
      <c r="A5304" s="1" t="s">
        <v>5795</v>
      </c>
      <c r="B5304" s="1">
        <v>3.0</v>
      </c>
      <c r="C5304" s="1" t="s">
        <v>12132</v>
      </c>
      <c r="D5304" s="1" t="s">
        <v>12133</v>
      </c>
      <c r="E5304" s="1" t="s">
        <v>125</v>
      </c>
      <c r="F5304" s="1" t="s">
        <v>11</v>
      </c>
      <c r="G5304" s="1" t="str">
        <f>IFERROR(__xludf.DUMMYFUNCTION("GOOGLETRANSLATE(D5304,""fr"",""en"")"),"#VALUE!")</f>
        <v>#VALUE!</v>
      </c>
    </row>
    <row r="5305" ht="15.75" customHeight="1">
      <c r="A5305" s="1" t="s">
        <v>505</v>
      </c>
      <c r="B5305" s="1">
        <v>3.0</v>
      </c>
      <c r="C5305" s="1" t="s">
        <v>12134</v>
      </c>
      <c r="D5305" s="1" t="s">
        <v>12135</v>
      </c>
      <c r="E5305" s="1" t="s">
        <v>10</v>
      </c>
      <c r="F5305" s="1" t="s">
        <v>11</v>
      </c>
      <c r="G5305" s="1" t="str">
        <f>IFERROR(__xludf.DUMMYFUNCTION("GOOGLETRANSLATE(D5305,""fr"",""en"")"),"#VALUE!")</f>
        <v>#VALUE!</v>
      </c>
    </row>
    <row r="5306" ht="15.75" customHeight="1">
      <c r="A5306" s="1" t="s">
        <v>461</v>
      </c>
      <c r="B5306" s="1">
        <v>5.0</v>
      </c>
      <c r="C5306" s="1" t="s">
        <v>12136</v>
      </c>
      <c r="D5306" s="1" t="s">
        <v>12137</v>
      </c>
      <c r="E5306" s="1" t="s">
        <v>554</v>
      </c>
      <c r="F5306" s="1" t="s">
        <v>30</v>
      </c>
      <c r="G5306" s="1" t="str">
        <f>IFERROR(__xludf.DUMMYFUNCTION("GOOGLETRANSLATE(D5306,""fr"",""en"")"),"#VALUE!")</f>
        <v>#VALUE!</v>
      </c>
    </row>
    <row r="5307" ht="15.75" customHeight="1">
      <c r="A5307" s="1" t="s">
        <v>2728</v>
      </c>
      <c r="B5307" s="1">
        <v>3.0</v>
      </c>
      <c r="C5307" s="1" t="s">
        <v>12138</v>
      </c>
      <c r="D5307" s="1" t="s">
        <v>12139</v>
      </c>
      <c r="E5307" s="1" t="s">
        <v>10</v>
      </c>
      <c r="F5307" s="1" t="s">
        <v>11</v>
      </c>
      <c r="G5307" s="1" t="str">
        <f>IFERROR(__xludf.DUMMYFUNCTION("GOOGLETRANSLATE(D5307,""fr"",""en"")"),"#VALUE!")</f>
        <v>#VALUE!</v>
      </c>
    </row>
    <row r="5308" ht="15.75" customHeight="1">
      <c r="A5308" s="1" t="s">
        <v>1020</v>
      </c>
      <c r="B5308" s="1">
        <v>5.0</v>
      </c>
      <c r="C5308" s="1" t="s">
        <v>12140</v>
      </c>
      <c r="D5308" s="1" t="s">
        <v>12141</v>
      </c>
      <c r="E5308" s="1" t="s">
        <v>10</v>
      </c>
      <c r="F5308" s="1" t="s">
        <v>11</v>
      </c>
      <c r="G5308" s="1" t="str">
        <f>IFERROR(__xludf.DUMMYFUNCTION("GOOGLETRANSLATE(D5308,""fr"",""en"")"),"#VALUE!")</f>
        <v>#VALUE!</v>
      </c>
    </row>
    <row r="5309" ht="15.75" customHeight="1">
      <c r="A5309" s="1" t="s">
        <v>1429</v>
      </c>
      <c r="B5309" s="1">
        <v>1.0</v>
      </c>
      <c r="C5309" s="1" t="s">
        <v>12142</v>
      </c>
      <c r="D5309" s="1" t="s">
        <v>12143</v>
      </c>
      <c r="E5309" s="1" t="s">
        <v>169</v>
      </c>
      <c r="F5309" s="1" t="s">
        <v>11</v>
      </c>
      <c r="G5309" s="1" t="str">
        <f>IFERROR(__xludf.DUMMYFUNCTION("GOOGLETRANSLATE(D5309,""fr"",""en"")"),"#VALUE!")</f>
        <v>#VALUE!</v>
      </c>
    </row>
    <row r="5310" ht="15.75" customHeight="1">
      <c r="A5310" s="1" t="s">
        <v>12144</v>
      </c>
      <c r="B5310" s="1">
        <v>2.0</v>
      </c>
      <c r="C5310" s="1" t="s">
        <v>12145</v>
      </c>
      <c r="D5310" s="1" t="s">
        <v>12146</v>
      </c>
      <c r="E5310" s="1" t="s">
        <v>21</v>
      </c>
      <c r="F5310" s="1" t="s">
        <v>11</v>
      </c>
      <c r="G5310" s="1" t="str">
        <f>IFERROR(__xludf.DUMMYFUNCTION("GOOGLETRANSLATE(D5310,""fr"",""en"")"),"#VALUE!")</f>
        <v>#VALUE!</v>
      </c>
    </row>
    <row r="5311" ht="15.75" customHeight="1">
      <c r="A5311" s="1" t="s">
        <v>4658</v>
      </c>
      <c r="B5311" s="1">
        <v>5.0</v>
      </c>
      <c r="C5311" s="1" t="s">
        <v>12147</v>
      </c>
      <c r="D5311" s="1" t="s">
        <v>12148</v>
      </c>
      <c r="E5311" s="1" t="s">
        <v>21</v>
      </c>
      <c r="F5311" s="1" t="s">
        <v>11</v>
      </c>
      <c r="G5311" s="1" t="str">
        <f>IFERROR(__xludf.DUMMYFUNCTION("GOOGLETRANSLATE(D5311,""fr"",""en"")"),"#VALUE!")</f>
        <v>#VALUE!</v>
      </c>
    </row>
    <row r="5312" ht="15.75" customHeight="1">
      <c r="A5312" s="1" t="s">
        <v>5727</v>
      </c>
      <c r="B5312" s="1">
        <v>1.0</v>
      </c>
      <c r="C5312" s="1" t="s">
        <v>12149</v>
      </c>
      <c r="D5312" s="1" t="s">
        <v>12150</v>
      </c>
      <c r="E5312" s="1" t="s">
        <v>52</v>
      </c>
      <c r="F5312" s="1" t="s">
        <v>48</v>
      </c>
      <c r="G5312" s="1" t="str">
        <f>IFERROR(__xludf.DUMMYFUNCTION("GOOGLETRANSLATE(D5312,""fr"",""en"")"),"#VALUE!")</f>
        <v>#VALUE!</v>
      </c>
    </row>
    <row r="5313" ht="15.75" customHeight="1">
      <c r="A5313" s="1" t="s">
        <v>12151</v>
      </c>
      <c r="B5313" s="1">
        <v>1.0</v>
      </c>
      <c r="C5313" s="1" t="s">
        <v>12152</v>
      </c>
      <c r="D5313" s="1" t="s">
        <v>12153</v>
      </c>
      <c r="E5313" s="1" t="s">
        <v>519</v>
      </c>
      <c r="F5313" s="1" t="s">
        <v>118</v>
      </c>
      <c r="G5313" s="1" t="str">
        <f>IFERROR(__xludf.DUMMYFUNCTION("GOOGLETRANSLATE(D5313,""fr"",""en"")"),"#VALUE!")</f>
        <v>#VALUE!</v>
      </c>
    </row>
    <row r="5314" ht="15.75" customHeight="1">
      <c r="A5314" s="1" t="s">
        <v>231</v>
      </c>
      <c r="B5314" s="1">
        <v>5.0</v>
      </c>
      <c r="C5314" s="1" t="s">
        <v>12154</v>
      </c>
      <c r="D5314" s="1" t="s">
        <v>12155</v>
      </c>
      <c r="E5314" s="1" t="s">
        <v>21</v>
      </c>
      <c r="F5314" s="1" t="s">
        <v>11</v>
      </c>
      <c r="G5314" s="1" t="str">
        <f>IFERROR(__xludf.DUMMYFUNCTION("GOOGLETRANSLATE(D5314,""fr"",""en"")"),"#VALUE!")</f>
        <v>#VALUE!</v>
      </c>
    </row>
    <row r="5315" ht="15.75" customHeight="1">
      <c r="A5315" s="1" t="s">
        <v>4688</v>
      </c>
      <c r="B5315" s="1">
        <v>1.0</v>
      </c>
      <c r="C5315" s="1" t="s">
        <v>12156</v>
      </c>
      <c r="D5315" s="1" t="s">
        <v>12157</v>
      </c>
      <c r="E5315" s="1" t="s">
        <v>29</v>
      </c>
      <c r="F5315" s="1" t="s">
        <v>30</v>
      </c>
      <c r="G5315" s="1" t="str">
        <f>IFERROR(__xludf.DUMMYFUNCTION("GOOGLETRANSLATE(D5315,""fr"",""en"")"),"#VALUE!")</f>
        <v>#VALUE!</v>
      </c>
    </row>
    <row r="5316" ht="15.75" customHeight="1">
      <c r="A5316" s="1" t="s">
        <v>7631</v>
      </c>
      <c r="B5316" s="1">
        <v>1.0</v>
      </c>
      <c r="C5316" s="1" t="s">
        <v>12158</v>
      </c>
      <c r="D5316" s="1" t="s">
        <v>12159</v>
      </c>
      <c r="E5316" s="1" t="s">
        <v>230</v>
      </c>
      <c r="F5316" s="1" t="s">
        <v>48</v>
      </c>
      <c r="G5316" s="1" t="str">
        <f>IFERROR(__xludf.DUMMYFUNCTION("GOOGLETRANSLATE(D5316,""fr"",""en"")"),"#VALUE!")</f>
        <v>#VALUE!</v>
      </c>
    </row>
    <row r="5317" ht="15.75" customHeight="1">
      <c r="A5317" s="1" t="s">
        <v>1473</v>
      </c>
      <c r="B5317" s="1">
        <v>1.0</v>
      </c>
      <c r="C5317" s="1" t="s">
        <v>12160</v>
      </c>
      <c r="D5317" s="1" t="s">
        <v>12161</v>
      </c>
      <c r="E5317" s="1" t="s">
        <v>43</v>
      </c>
      <c r="F5317" s="1" t="s">
        <v>30</v>
      </c>
      <c r="G5317" s="1" t="str">
        <f>IFERROR(__xludf.DUMMYFUNCTION("GOOGLETRANSLATE(D5317,""fr"",""en"")"),"#VALUE!")</f>
        <v>#VALUE!</v>
      </c>
    </row>
    <row r="5318" ht="15.75" customHeight="1">
      <c r="A5318" s="1" t="s">
        <v>635</v>
      </c>
      <c r="B5318" s="1">
        <v>1.0</v>
      </c>
      <c r="C5318" s="1" t="s">
        <v>12162</v>
      </c>
      <c r="D5318" s="1" t="s">
        <v>12163</v>
      </c>
      <c r="E5318" s="1" t="s">
        <v>125</v>
      </c>
      <c r="F5318" s="1" t="s">
        <v>110</v>
      </c>
      <c r="G5318" s="1" t="str">
        <f>IFERROR(__xludf.DUMMYFUNCTION("GOOGLETRANSLATE(D5318,""fr"",""en"")"),"#VALUE!")</f>
        <v>#VALUE!</v>
      </c>
    </row>
    <row r="5319" ht="15.75" customHeight="1">
      <c r="A5319" s="1" t="s">
        <v>7945</v>
      </c>
      <c r="B5319" s="1">
        <v>1.0</v>
      </c>
      <c r="C5319" s="1" t="s">
        <v>12164</v>
      </c>
      <c r="D5319" s="1" t="s">
        <v>12165</v>
      </c>
      <c r="E5319" s="1" t="s">
        <v>250</v>
      </c>
      <c r="F5319" s="1" t="s">
        <v>30</v>
      </c>
      <c r="G5319" s="1" t="str">
        <f>IFERROR(__xludf.DUMMYFUNCTION("GOOGLETRANSLATE(D5319,""fr"",""en"")"),"#VALUE!")</f>
        <v>#VALUE!</v>
      </c>
    </row>
    <row r="5320" ht="15.75" customHeight="1">
      <c r="A5320" s="1" t="s">
        <v>670</v>
      </c>
      <c r="B5320" s="1">
        <v>5.0</v>
      </c>
      <c r="C5320" s="1" t="s">
        <v>12166</v>
      </c>
      <c r="D5320" s="1" t="s">
        <v>12167</v>
      </c>
      <c r="E5320" s="1" t="s">
        <v>65</v>
      </c>
      <c r="F5320" s="1" t="s">
        <v>66</v>
      </c>
      <c r="G5320" s="1" t="str">
        <f>IFERROR(__xludf.DUMMYFUNCTION("GOOGLETRANSLATE(D5320,""fr"",""en"")"),"#VALUE!")</f>
        <v>#VALUE!</v>
      </c>
    </row>
    <row r="5321" ht="15.75" customHeight="1">
      <c r="A5321" s="1" t="s">
        <v>12168</v>
      </c>
      <c r="B5321" s="1">
        <v>2.0</v>
      </c>
      <c r="C5321" s="1" t="s">
        <v>12169</v>
      </c>
      <c r="D5321" s="1" t="s">
        <v>12170</v>
      </c>
      <c r="E5321" s="1" t="s">
        <v>373</v>
      </c>
      <c r="F5321" s="1" t="s">
        <v>118</v>
      </c>
      <c r="G5321" s="1" t="str">
        <f>IFERROR(__xludf.DUMMYFUNCTION("GOOGLETRANSLATE(D5321,""fr"",""en"")"),"#VALUE!")</f>
        <v>#VALUE!</v>
      </c>
    </row>
    <row r="5322" ht="15.75" customHeight="1">
      <c r="A5322" s="1" t="s">
        <v>8086</v>
      </c>
      <c r="B5322" s="1">
        <v>3.0</v>
      </c>
      <c r="C5322" s="1" t="s">
        <v>12171</v>
      </c>
      <c r="D5322" s="1" t="s">
        <v>12172</v>
      </c>
      <c r="E5322" s="1" t="s">
        <v>614</v>
      </c>
      <c r="F5322" s="1" t="s">
        <v>30</v>
      </c>
      <c r="G5322" s="1" t="str">
        <f>IFERROR(__xludf.DUMMYFUNCTION("GOOGLETRANSLATE(D5322,""fr"",""en"")"),"#VALUE!")</f>
        <v>#VALUE!</v>
      </c>
    </row>
    <row r="5323" ht="15.75" customHeight="1">
      <c r="A5323" s="1" t="s">
        <v>9006</v>
      </c>
      <c r="B5323" s="1">
        <v>1.0</v>
      </c>
      <c r="C5323" s="1" t="s">
        <v>12173</v>
      </c>
      <c r="D5323" s="1" t="s">
        <v>12174</v>
      </c>
      <c r="E5323" s="1" t="s">
        <v>29</v>
      </c>
      <c r="F5323" s="1" t="s">
        <v>30</v>
      </c>
      <c r="G5323" s="1" t="str">
        <f>IFERROR(__xludf.DUMMYFUNCTION("GOOGLETRANSLATE(D5323,""fr"",""en"")"),"#VALUE!")</f>
        <v>#VALUE!</v>
      </c>
    </row>
    <row r="5324" ht="15.75" customHeight="1">
      <c r="A5324" s="1" t="s">
        <v>129</v>
      </c>
      <c r="B5324" s="1">
        <v>4.0</v>
      </c>
      <c r="C5324" s="1" t="s">
        <v>12175</v>
      </c>
      <c r="D5324" s="1" t="s">
        <v>12176</v>
      </c>
      <c r="E5324" s="1" t="s">
        <v>21</v>
      </c>
      <c r="F5324" s="1" t="s">
        <v>11</v>
      </c>
      <c r="G5324" s="1" t="str">
        <f>IFERROR(__xludf.DUMMYFUNCTION("GOOGLETRANSLATE(D5324,""fr"",""en"")"),"#VALUE!")</f>
        <v>#VALUE!</v>
      </c>
    </row>
    <row r="5325" ht="15.75" customHeight="1">
      <c r="A5325" s="1" t="s">
        <v>741</v>
      </c>
      <c r="B5325" s="1">
        <v>5.0</v>
      </c>
      <c r="C5325" s="1" t="s">
        <v>12177</v>
      </c>
      <c r="D5325" s="1" t="s">
        <v>12178</v>
      </c>
      <c r="E5325" s="1" t="s">
        <v>21</v>
      </c>
      <c r="F5325" s="1" t="s">
        <v>11</v>
      </c>
      <c r="G5325" s="1" t="str">
        <f>IFERROR(__xludf.DUMMYFUNCTION("GOOGLETRANSLATE(D5325,""fr"",""en"")"),"#VALUE!")</f>
        <v>#VALUE!</v>
      </c>
    </row>
    <row r="5326" ht="15.75" customHeight="1">
      <c r="A5326" s="1" t="s">
        <v>606</v>
      </c>
      <c r="B5326" s="1">
        <v>3.0</v>
      </c>
      <c r="C5326" s="1" t="s">
        <v>12179</v>
      </c>
      <c r="D5326" s="1" t="s">
        <v>12180</v>
      </c>
      <c r="E5326" s="1" t="s">
        <v>21</v>
      </c>
      <c r="F5326" s="1" t="s">
        <v>11</v>
      </c>
      <c r="G5326" s="1" t="str">
        <f>IFERROR(__xludf.DUMMYFUNCTION("GOOGLETRANSLATE(D5326,""fr"",""en"")"),"#VALUE!")</f>
        <v>#VALUE!</v>
      </c>
    </row>
    <row r="5327" ht="15.75" customHeight="1">
      <c r="A5327" s="1" t="s">
        <v>2542</v>
      </c>
      <c r="B5327" s="1">
        <v>1.0</v>
      </c>
      <c r="C5327" s="1" t="s">
        <v>12181</v>
      </c>
      <c r="D5327" s="1" t="s">
        <v>12182</v>
      </c>
      <c r="E5327" s="1" t="s">
        <v>47</v>
      </c>
      <c r="F5327" s="1" t="s">
        <v>48</v>
      </c>
      <c r="G5327" s="1" t="str">
        <f>IFERROR(__xludf.DUMMYFUNCTION("GOOGLETRANSLATE(D5327,""fr"",""en"")"),"#VALUE!")</f>
        <v>#VALUE!</v>
      </c>
    </row>
    <row r="5328" ht="15.75" customHeight="1">
      <c r="A5328" s="1" t="s">
        <v>1248</v>
      </c>
      <c r="B5328" s="1">
        <v>5.0</v>
      </c>
      <c r="C5328" s="1" t="s">
        <v>12183</v>
      </c>
      <c r="D5328" s="1" t="s">
        <v>12184</v>
      </c>
      <c r="E5328" s="1" t="s">
        <v>10</v>
      </c>
      <c r="F5328" s="1" t="s">
        <v>11</v>
      </c>
      <c r="G5328" s="1" t="str">
        <f>IFERROR(__xludf.DUMMYFUNCTION("GOOGLETRANSLATE(D5328,""fr"",""en"")"),"#VALUE!")</f>
        <v>#VALUE!</v>
      </c>
    </row>
    <row r="5329" ht="15.75" customHeight="1">
      <c r="A5329" s="1" t="s">
        <v>741</v>
      </c>
      <c r="B5329" s="1">
        <v>4.0</v>
      </c>
      <c r="C5329" s="1" t="s">
        <v>12185</v>
      </c>
      <c r="D5329" s="1" t="s">
        <v>12186</v>
      </c>
      <c r="E5329" s="1" t="s">
        <v>21</v>
      </c>
      <c r="F5329" s="1" t="s">
        <v>11</v>
      </c>
      <c r="G5329" s="1" t="str">
        <f>IFERROR(__xludf.DUMMYFUNCTION("GOOGLETRANSLATE(D5329,""fr"",""en"")"),"#VALUE!")</f>
        <v>#VALUE!</v>
      </c>
    </row>
    <row r="5330" ht="15.75" customHeight="1">
      <c r="A5330" s="1" t="s">
        <v>532</v>
      </c>
      <c r="B5330" s="1">
        <v>4.0</v>
      </c>
      <c r="C5330" s="1" t="s">
        <v>12187</v>
      </c>
      <c r="D5330" s="1" t="s">
        <v>12188</v>
      </c>
      <c r="E5330" s="1" t="s">
        <v>176</v>
      </c>
      <c r="F5330" s="1" t="s">
        <v>66</v>
      </c>
      <c r="G5330" s="1" t="str">
        <f>IFERROR(__xludf.DUMMYFUNCTION("GOOGLETRANSLATE(D5330,""fr"",""en"")"),"#VALUE!")</f>
        <v>#VALUE!</v>
      </c>
    </row>
    <row r="5331" ht="15.75" customHeight="1">
      <c r="A5331" s="1" t="s">
        <v>866</v>
      </c>
      <c r="B5331" s="1">
        <v>3.0</v>
      </c>
      <c r="C5331" s="1" t="s">
        <v>12189</v>
      </c>
      <c r="D5331" s="1" t="s">
        <v>12190</v>
      </c>
      <c r="E5331" s="1" t="s">
        <v>176</v>
      </c>
      <c r="F5331" s="1" t="s">
        <v>66</v>
      </c>
      <c r="G5331" s="1" t="str">
        <f>IFERROR(__xludf.DUMMYFUNCTION("GOOGLETRANSLATE(D5331,""fr"",""en"")"),"#VALUE!")</f>
        <v>#VALUE!</v>
      </c>
    </row>
    <row r="5332" ht="15.75" customHeight="1">
      <c r="A5332" s="1" t="s">
        <v>2417</v>
      </c>
      <c r="B5332" s="1">
        <v>3.0</v>
      </c>
      <c r="C5332" s="1" t="s">
        <v>12191</v>
      </c>
      <c r="D5332" s="1" t="s">
        <v>12192</v>
      </c>
      <c r="E5332" s="1" t="s">
        <v>10</v>
      </c>
      <c r="F5332" s="1" t="s">
        <v>11</v>
      </c>
      <c r="G5332" s="1" t="str">
        <f>IFERROR(__xludf.DUMMYFUNCTION("GOOGLETRANSLATE(D5332,""fr"",""en"")"),"#VALUE!")</f>
        <v>#VALUE!</v>
      </c>
    </row>
    <row r="5333" ht="15.75" customHeight="1">
      <c r="A5333" s="1" t="s">
        <v>1565</v>
      </c>
      <c r="B5333" s="1">
        <v>1.0</v>
      </c>
      <c r="C5333" s="1" t="s">
        <v>12193</v>
      </c>
      <c r="D5333" s="1" t="s">
        <v>12194</v>
      </c>
      <c r="E5333" s="1" t="s">
        <v>109</v>
      </c>
      <c r="F5333" s="1" t="s">
        <v>11</v>
      </c>
      <c r="G5333" s="1" t="str">
        <f>IFERROR(__xludf.DUMMYFUNCTION("GOOGLETRANSLATE(D5333,""fr"",""en"")"),"#VALUE!")</f>
        <v>#VALUE!</v>
      </c>
    </row>
    <row r="5334" ht="15.75" customHeight="1">
      <c r="A5334" s="1" t="s">
        <v>491</v>
      </c>
      <c r="B5334" s="1">
        <v>5.0</v>
      </c>
      <c r="C5334" s="1" t="s">
        <v>12195</v>
      </c>
      <c r="D5334" s="1" t="s">
        <v>12196</v>
      </c>
      <c r="E5334" s="1" t="s">
        <v>10</v>
      </c>
      <c r="F5334" s="1" t="s">
        <v>11</v>
      </c>
      <c r="G5334" s="1" t="str">
        <f>IFERROR(__xludf.DUMMYFUNCTION("GOOGLETRANSLATE(D5334,""fr"",""en"")"),"#VALUE!")</f>
        <v>#VALUE!</v>
      </c>
    </row>
    <row r="5335" ht="15.75" customHeight="1">
      <c r="A5335" s="1" t="s">
        <v>12197</v>
      </c>
      <c r="B5335" s="1">
        <v>1.0</v>
      </c>
      <c r="C5335" s="1" t="s">
        <v>12198</v>
      </c>
      <c r="D5335" s="1" t="s">
        <v>12199</v>
      </c>
      <c r="E5335" s="1" t="s">
        <v>273</v>
      </c>
      <c r="F5335" s="1" t="s">
        <v>11</v>
      </c>
      <c r="G5335" s="1" t="str">
        <f>IFERROR(__xludf.DUMMYFUNCTION("GOOGLETRANSLATE(D5335,""fr"",""en"")"),"#VALUE!")</f>
        <v>#VALUE!</v>
      </c>
    </row>
    <row r="5336" ht="15.75" customHeight="1">
      <c r="A5336" s="1" t="s">
        <v>4174</v>
      </c>
      <c r="B5336" s="1">
        <v>2.0</v>
      </c>
      <c r="C5336" s="1" t="s">
        <v>12200</v>
      </c>
      <c r="D5336" s="1" t="s">
        <v>12201</v>
      </c>
      <c r="E5336" s="1" t="s">
        <v>34</v>
      </c>
      <c r="F5336" s="1" t="s">
        <v>84</v>
      </c>
      <c r="G5336" s="1" t="str">
        <f>IFERROR(__xludf.DUMMYFUNCTION("GOOGLETRANSLATE(D5336,""fr"",""en"")"),"#VALUE!")</f>
        <v>#VALUE!</v>
      </c>
    </row>
    <row r="5337" ht="15.75" customHeight="1">
      <c r="A5337" s="1" t="s">
        <v>966</v>
      </c>
      <c r="B5337" s="1">
        <v>3.0</v>
      </c>
      <c r="C5337" s="1" t="s">
        <v>12202</v>
      </c>
      <c r="D5337" s="1" t="s">
        <v>12203</v>
      </c>
      <c r="E5337" s="1" t="s">
        <v>10</v>
      </c>
      <c r="F5337" s="1" t="s">
        <v>11</v>
      </c>
      <c r="G5337" s="1" t="str">
        <f>IFERROR(__xludf.DUMMYFUNCTION("GOOGLETRANSLATE(D5337,""fr"",""en"")"),"#VALUE!")</f>
        <v>#VALUE!</v>
      </c>
    </row>
    <row r="5338" ht="15.75" customHeight="1">
      <c r="A5338" s="1" t="s">
        <v>3041</v>
      </c>
      <c r="B5338" s="1">
        <v>3.0</v>
      </c>
      <c r="C5338" s="1" t="s">
        <v>12204</v>
      </c>
      <c r="D5338" s="1" t="s">
        <v>12205</v>
      </c>
      <c r="E5338" s="1" t="s">
        <v>65</v>
      </c>
      <c r="F5338" s="1" t="s">
        <v>66</v>
      </c>
      <c r="G5338" s="1" t="str">
        <f>IFERROR(__xludf.DUMMYFUNCTION("GOOGLETRANSLATE(D5338,""fr"",""en"")"),"#VALUE!")</f>
        <v>#VALUE!</v>
      </c>
    </row>
    <row r="5339" ht="15.75" customHeight="1">
      <c r="A5339" s="1" t="s">
        <v>738</v>
      </c>
      <c r="B5339" s="1">
        <v>5.0</v>
      </c>
      <c r="C5339" s="1" t="s">
        <v>12206</v>
      </c>
      <c r="D5339" s="1" t="s">
        <v>12207</v>
      </c>
      <c r="E5339" s="1" t="s">
        <v>10</v>
      </c>
      <c r="F5339" s="1" t="s">
        <v>11</v>
      </c>
      <c r="G5339" s="1" t="str">
        <f>IFERROR(__xludf.DUMMYFUNCTION("GOOGLETRANSLATE(D5339,""fr"",""en"")"),"#VALUE!")</f>
        <v>#VALUE!</v>
      </c>
    </row>
    <row r="5340" ht="15.75" customHeight="1">
      <c r="A5340" s="1" t="s">
        <v>1972</v>
      </c>
      <c r="B5340" s="1">
        <v>4.0</v>
      </c>
      <c r="C5340" s="1" t="s">
        <v>12208</v>
      </c>
      <c r="D5340" s="1" t="s">
        <v>12209</v>
      </c>
      <c r="E5340" s="1" t="s">
        <v>10</v>
      </c>
      <c r="F5340" s="1" t="s">
        <v>11</v>
      </c>
      <c r="G5340" s="1" t="str">
        <f>IFERROR(__xludf.DUMMYFUNCTION("GOOGLETRANSLATE(D5340,""fr"",""en"")"),"#VALUE!")</f>
        <v>#VALUE!</v>
      </c>
    </row>
    <row r="5341" ht="15.75" customHeight="1">
      <c r="A5341" s="1" t="s">
        <v>3044</v>
      </c>
      <c r="B5341" s="1">
        <v>3.0</v>
      </c>
      <c r="C5341" s="1" t="s">
        <v>12210</v>
      </c>
      <c r="D5341" s="1" t="s">
        <v>12211</v>
      </c>
      <c r="E5341" s="1" t="s">
        <v>292</v>
      </c>
      <c r="F5341" s="1" t="s">
        <v>11</v>
      </c>
      <c r="G5341" s="1" t="str">
        <f>IFERROR(__xludf.DUMMYFUNCTION("GOOGLETRANSLATE(D5341,""fr"",""en"")"),"#VALUE!")</f>
        <v>#VALUE!</v>
      </c>
    </row>
    <row r="5342" ht="15.75" customHeight="1">
      <c r="A5342" s="1" t="s">
        <v>150</v>
      </c>
      <c r="B5342" s="1">
        <v>4.0</v>
      </c>
      <c r="C5342" s="1" t="s">
        <v>12212</v>
      </c>
      <c r="D5342" s="1" t="s">
        <v>12213</v>
      </c>
      <c r="E5342" s="1" t="s">
        <v>21</v>
      </c>
      <c r="F5342" s="1" t="s">
        <v>11</v>
      </c>
      <c r="G5342" s="1" t="str">
        <f>IFERROR(__xludf.DUMMYFUNCTION("GOOGLETRANSLATE(D5342,""fr"",""en"")"),"#VALUE!")</f>
        <v>#VALUE!</v>
      </c>
    </row>
    <row r="5343" ht="15.75" customHeight="1">
      <c r="A5343" s="1" t="s">
        <v>10733</v>
      </c>
      <c r="B5343" s="1">
        <v>5.0</v>
      </c>
      <c r="C5343" s="1" t="s">
        <v>12214</v>
      </c>
      <c r="D5343" s="1" t="s">
        <v>12215</v>
      </c>
      <c r="E5343" s="1" t="s">
        <v>646</v>
      </c>
      <c r="F5343" s="1" t="s">
        <v>39</v>
      </c>
      <c r="G5343" s="1" t="str">
        <f>IFERROR(__xludf.DUMMYFUNCTION("GOOGLETRANSLATE(D5343,""fr"",""en"")"),"#VALUE!")</f>
        <v>#VALUE!</v>
      </c>
    </row>
    <row r="5344" ht="15.75" customHeight="1">
      <c r="A5344" s="1" t="s">
        <v>624</v>
      </c>
      <c r="B5344" s="1">
        <v>5.0</v>
      </c>
      <c r="C5344" s="1" t="s">
        <v>12216</v>
      </c>
      <c r="D5344" s="1" t="s">
        <v>12217</v>
      </c>
      <c r="E5344" s="1" t="s">
        <v>176</v>
      </c>
      <c r="F5344" s="1" t="s">
        <v>66</v>
      </c>
      <c r="G5344" s="1" t="str">
        <f>IFERROR(__xludf.DUMMYFUNCTION("GOOGLETRANSLATE(D5344,""fr"",""en"")"),"#VALUE!")</f>
        <v>#VALUE!</v>
      </c>
    </row>
    <row r="5345" ht="15.75" customHeight="1">
      <c r="A5345" s="1" t="s">
        <v>4661</v>
      </c>
      <c r="B5345" s="1">
        <v>5.0</v>
      </c>
      <c r="C5345" s="1" t="s">
        <v>12218</v>
      </c>
      <c r="D5345" s="1" t="s">
        <v>12219</v>
      </c>
      <c r="E5345" s="1" t="s">
        <v>292</v>
      </c>
      <c r="F5345" s="1" t="s">
        <v>11</v>
      </c>
      <c r="G5345" s="1" t="str">
        <f>IFERROR(__xludf.DUMMYFUNCTION("GOOGLETRANSLATE(D5345,""fr"",""en"")"),"#VALUE!")</f>
        <v>#VALUE!</v>
      </c>
    </row>
    <row r="5346" ht="15.75" customHeight="1">
      <c r="A5346" s="1" t="s">
        <v>564</v>
      </c>
      <c r="B5346" s="1">
        <v>5.0</v>
      </c>
      <c r="C5346" s="1" t="s">
        <v>12220</v>
      </c>
      <c r="D5346" s="1" t="s">
        <v>12221</v>
      </c>
      <c r="E5346" s="1" t="s">
        <v>10</v>
      </c>
      <c r="F5346" s="1" t="s">
        <v>11</v>
      </c>
      <c r="G5346" s="1" t="str">
        <f>IFERROR(__xludf.DUMMYFUNCTION("GOOGLETRANSLATE(D5346,""fr"",""en"")"),"#VALUE!")</f>
        <v>#VALUE!</v>
      </c>
    </row>
    <row r="5347" ht="15.75" customHeight="1">
      <c r="A5347" s="1" t="s">
        <v>11116</v>
      </c>
      <c r="B5347" s="1">
        <v>1.0</v>
      </c>
      <c r="C5347" s="1" t="s">
        <v>12222</v>
      </c>
      <c r="D5347" s="1" t="s">
        <v>12223</v>
      </c>
      <c r="E5347" s="1" t="s">
        <v>25</v>
      </c>
      <c r="F5347" s="1" t="s">
        <v>11</v>
      </c>
      <c r="G5347" s="1" t="str">
        <f>IFERROR(__xludf.DUMMYFUNCTION("GOOGLETRANSLATE(D5347,""fr"",""en"")"),"#VALUE!")</f>
        <v>#VALUE!</v>
      </c>
    </row>
    <row r="5348" ht="15.75" customHeight="1">
      <c r="A5348" s="1" t="s">
        <v>12224</v>
      </c>
      <c r="B5348" s="1">
        <v>2.0</v>
      </c>
      <c r="C5348" s="1" t="s">
        <v>12225</v>
      </c>
      <c r="D5348" s="1" t="s">
        <v>12226</v>
      </c>
      <c r="E5348" s="1" t="s">
        <v>10</v>
      </c>
      <c r="F5348" s="1" t="s">
        <v>110</v>
      </c>
      <c r="G5348" s="1" t="str">
        <f>IFERROR(__xludf.DUMMYFUNCTION("GOOGLETRANSLATE(D5348,""fr"",""en"")"),"#VALUE!")</f>
        <v>#VALUE!</v>
      </c>
    </row>
    <row r="5349" ht="15.75" customHeight="1">
      <c r="A5349" s="1" t="s">
        <v>741</v>
      </c>
      <c r="B5349" s="1">
        <v>5.0</v>
      </c>
      <c r="C5349" s="1" t="s">
        <v>12227</v>
      </c>
      <c r="D5349" s="1" t="s">
        <v>12228</v>
      </c>
      <c r="E5349" s="1" t="s">
        <v>21</v>
      </c>
      <c r="F5349" s="1" t="s">
        <v>11</v>
      </c>
      <c r="G5349" s="1" t="str">
        <f>IFERROR(__xludf.DUMMYFUNCTION("GOOGLETRANSLATE(D5349,""fr"",""en"")"),"#VALUE!")</f>
        <v>#VALUE!</v>
      </c>
    </row>
    <row r="5350" ht="15.75" customHeight="1">
      <c r="A5350" s="1" t="s">
        <v>6615</v>
      </c>
      <c r="B5350" s="1">
        <v>1.0</v>
      </c>
      <c r="C5350" s="1" t="s">
        <v>12229</v>
      </c>
      <c r="D5350" s="1" t="s">
        <v>12230</v>
      </c>
      <c r="E5350" s="1" t="s">
        <v>273</v>
      </c>
      <c r="F5350" s="1" t="s">
        <v>118</v>
      </c>
      <c r="G5350" s="1" t="str">
        <f>IFERROR(__xludf.DUMMYFUNCTION("GOOGLETRANSLATE(D5350,""fr"",""en"")"),"#VALUE!")</f>
        <v>#VALUE!</v>
      </c>
    </row>
    <row r="5351" ht="15.75" customHeight="1">
      <c r="A5351" s="1" t="s">
        <v>12231</v>
      </c>
      <c r="B5351" s="1">
        <v>2.0</v>
      </c>
      <c r="C5351" s="1" t="s">
        <v>12232</v>
      </c>
      <c r="D5351" s="1" t="s">
        <v>12233</v>
      </c>
      <c r="E5351" s="1" t="s">
        <v>10</v>
      </c>
      <c r="F5351" s="1" t="s">
        <v>11</v>
      </c>
      <c r="G5351" s="1" t="str">
        <f>IFERROR(__xludf.DUMMYFUNCTION("GOOGLETRANSLATE(D5351,""fr"",""en"")"),"#VALUE!")</f>
        <v>#VALUE!</v>
      </c>
    </row>
    <row r="5352" ht="15.75" customHeight="1">
      <c r="A5352" s="1" t="s">
        <v>5431</v>
      </c>
      <c r="B5352" s="1">
        <v>2.0</v>
      </c>
      <c r="C5352" s="1" t="s">
        <v>12234</v>
      </c>
      <c r="D5352" s="1" t="s">
        <v>12235</v>
      </c>
      <c r="E5352" s="1" t="s">
        <v>254</v>
      </c>
      <c r="F5352" s="1" t="s">
        <v>66</v>
      </c>
      <c r="G5352" s="1" t="str">
        <f>IFERROR(__xludf.DUMMYFUNCTION("GOOGLETRANSLATE(D5352,""fr"",""en"")"),"#VALUE!")</f>
        <v>#VALUE!</v>
      </c>
    </row>
    <row r="5353" ht="15.75" customHeight="1">
      <c r="A5353" s="1" t="s">
        <v>8060</v>
      </c>
      <c r="B5353" s="1">
        <v>1.0</v>
      </c>
      <c r="C5353" s="1" t="s">
        <v>12236</v>
      </c>
      <c r="D5353" s="1" t="s">
        <v>12237</v>
      </c>
      <c r="E5353" s="1" t="s">
        <v>176</v>
      </c>
      <c r="F5353" s="1" t="s">
        <v>66</v>
      </c>
      <c r="G5353" s="1" t="str">
        <f>IFERROR(__xludf.DUMMYFUNCTION("GOOGLETRANSLATE(D5353,""fr"",""en"")"),"#VALUE!")</f>
        <v>#VALUE!</v>
      </c>
    </row>
    <row r="5354" ht="15.75" customHeight="1">
      <c r="A5354" s="1" t="s">
        <v>1057</v>
      </c>
      <c r="B5354" s="1">
        <v>4.0</v>
      </c>
      <c r="C5354" s="1" t="s">
        <v>12238</v>
      </c>
      <c r="D5354" s="1" t="s">
        <v>12239</v>
      </c>
      <c r="E5354" s="1" t="s">
        <v>176</v>
      </c>
      <c r="F5354" s="1" t="s">
        <v>66</v>
      </c>
      <c r="G5354" s="1" t="str">
        <f>IFERROR(__xludf.DUMMYFUNCTION("GOOGLETRANSLATE(D5354,""fr"",""en"")"),"#VALUE!")</f>
        <v>#VALUE!</v>
      </c>
    </row>
    <row r="5355" ht="15.75" customHeight="1">
      <c r="A5355" s="1" t="s">
        <v>414</v>
      </c>
      <c r="B5355" s="1">
        <v>4.0</v>
      </c>
      <c r="C5355" s="1" t="s">
        <v>12240</v>
      </c>
      <c r="D5355" s="1" t="s">
        <v>12241</v>
      </c>
      <c r="E5355" s="1" t="s">
        <v>10</v>
      </c>
      <c r="F5355" s="1" t="s">
        <v>11</v>
      </c>
      <c r="G5355" s="1" t="str">
        <f>IFERROR(__xludf.DUMMYFUNCTION("GOOGLETRANSLATE(D5355,""fr"",""en"")"),"#VALUE!")</f>
        <v>#VALUE!</v>
      </c>
    </row>
    <row r="5356" ht="15.75" customHeight="1">
      <c r="A5356" s="1" t="s">
        <v>9540</v>
      </c>
      <c r="B5356" s="1">
        <v>2.0</v>
      </c>
      <c r="C5356" s="1" t="s">
        <v>12242</v>
      </c>
      <c r="D5356" s="1" t="s">
        <v>12243</v>
      </c>
      <c r="E5356" s="1" t="s">
        <v>254</v>
      </c>
      <c r="F5356" s="1" t="s">
        <v>66</v>
      </c>
      <c r="G5356" s="1" t="str">
        <f>IFERROR(__xludf.DUMMYFUNCTION("GOOGLETRANSLATE(D5356,""fr"",""en"")"),"#VALUE!")</f>
        <v>#VALUE!</v>
      </c>
    </row>
    <row r="5357" ht="15.75" customHeight="1">
      <c r="A5357" s="1" t="s">
        <v>138</v>
      </c>
      <c r="B5357" s="1">
        <v>5.0</v>
      </c>
      <c r="C5357" s="1" t="s">
        <v>12244</v>
      </c>
      <c r="D5357" s="1" t="s">
        <v>12245</v>
      </c>
      <c r="E5357" s="1" t="s">
        <v>21</v>
      </c>
      <c r="F5357" s="1" t="s">
        <v>11</v>
      </c>
      <c r="G5357" s="1" t="str">
        <f>IFERROR(__xludf.DUMMYFUNCTION("GOOGLETRANSLATE(D5357,""fr"",""en"")"),"#VALUE!")</f>
        <v>#VALUE!</v>
      </c>
    </row>
    <row r="5358" ht="15.75" customHeight="1">
      <c r="A5358" s="1" t="s">
        <v>214</v>
      </c>
      <c r="B5358" s="1">
        <v>5.0</v>
      </c>
      <c r="C5358" s="1" t="s">
        <v>12246</v>
      </c>
      <c r="D5358" s="1" t="s">
        <v>12247</v>
      </c>
      <c r="E5358" s="1" t="s">
        <v>21</v>
      </c>
      <c r="F5358" s="1" t="s">
        <v>11</v>
      </c>
      <c r="G5358" s="1" t="str">
        <f>IFERROR(__xludf.DUMMYFUNCTION("GOOGLETRANSLATE(D5358,""fr"",""en"")"),"#VALUE!")</f>
        <v>#VALUE!</v>
      </c>
    </row>
    <row r="5359" ht="15.75" customHeight="1">
      <c r="A5359" s="1" t="s">
        <v>8212</v>
      </c>
      <c r="B5359" s="1">
        <v>2.0</v>
      </c>
      <c r="C5359" s="1" t="s">
        <v>12248</v>
      </c>
      <c r="D5359" s="1" t="s">
        <v>12249</v>
      </c>
      <c r="E5359" s="1" t="s">
        <v>25</v>
      </c>
      <c r="F5359" s="1" t="s">
        <v>110</v>
      </c>
      <c r="G5359" s="1" t="str">
        <f>IFERROR(__xludf.DUMMYFUNCTION("GOOGLETRANSLATE(D5359,""fr"",""en"")"),"#VALUE!")</f>
        <v>#VALUE!</v>
      </c>
    </row>
    <row r="5360" ht="15.75" customHeight="1">
      <c r="A5360" s="1" t="s">
        <v>3528</v>
      </c>
      <c r="B5360" s="1">
        <v>2.0</v>
      </c>
      <c r="C5360" s="1" t="s">
        <v>12250</v>
      </c>
      <c r="D5360" s="1" t="s">
        <v>12251</v>
      </c>
      <c r="E5360" s="1" t="s">
        <v>73</v>
      </c>
      <c r="F5360" s="1" t="s">
        <v>30</v>
      </c>
      <c r="G5360" s="1" t="str">
        <f>IFERROR(__xludf.DUMMYFUNCTION("GOOGLETRANSLATE(D5360,""fr"",""en"")"),"#VALUE!")</f>
        <v>#VALUE!</v>
      </c>
    </row>
    <row r="5361" ht="15.75" customHeight="1">
      <c r="A5361" s="1" t="s">
        <v>1434</v>
      </c>
      <c r="B5361" s="1">
        <v>3.0</v>
      </c>
      <c r="C5361" s="1" t="s">
        <v>12252</v>
      </c>
      <c r="D5361" s="1" t="s">
        <v>12253</v>
      </c>
      <c r="E5361" s="1" t="s">
        <v>169</v>
      </c>
      <c r="F5361" s="1" t="s">
        <v>11</v>
      </c>
      <c r="G5361" s="1" t="str">
        <f>IFERROR(__xludf.DUMMYFUNCTION("GOOGLETRANSLATE(D5361,""fr"",""en"")"),"#VALUE!")</f>
        <v>#VALUE!</v>
      </c>
    </row>
    <row r="5362" ht="15.75" customHeight="1">
      <c r="A5362" s="1" t="s">
        <v>1057</v>
      </c>
      <c r="B5362" s="1">
        <v>1.0</v>
      </c>
      <c r="C5362" s="1" t="s">
        <v>12254</v>
      </c>
      <c r="D5362" s="1" t="s">
        <v>12255</v>
      </c>
      <c r="E5362" s="1" t="s">
        <v>52</v>
      </c>
      <c r="F5362" s="1" t="s">
        <v>11</v>
      </c>
      <c r="G5362" s="1" t="str">
        <f>IFERROR(__xludf.DUMMYFUNCTION("GOOGLETRANSLATE(D5362,""fr"",""en"")"),"#VALUE!")</f>
        <v>#VALUE!</v>
      </c>
    </row>
    <row r="5363" ht="15.75" customHeight="1">
      <c r="A5363" s="1" t="s">
        <v>1439</v>
      </c>
      <c r="B5363" s="1">
        <v>4.0</v>
      </c>
      <c r="C5363" s="1" t="s">
        <v>12256</v>
      </c>
      <c r="D5363" s="1" t="s">
        <v>12257</v>
      </c>
      <c r="E5363" s="1" t="s">
        <v>21</v>
      </c>
      <c r="F5363" s="1" t="s">
        <v>11</v>
      </c>
      <c r="G5363" s="1" t="str">
        <f>IFERROR(__xludf.DUMMYFUNCTION("GOOGLETRANSLATE(D5363,""fr"",""en"")"),"#VALUE!")</f>
        <v>#VALUE!</v>
      </c>
    </row>
    <row r="5364" ht="15.75" customHeight="1">
      <c r="A5364" s="1" t="s">
        <v>603</v>
      </c>
      <c r="B5364" s="1">
        <v>5.0</v>
      </c>
      <c r="C5364" s="1" t="s">
        <v>12258</v>
      </c>
      <c r="D5364" s="1" t="s">
        <v>12259</v>
      </c>
      <c r="E5364" s="1" t="s">
        <v>176</v>
      </c>
      <c r="F5364" s="1" t="s">
        <v>66</v>
      </c>
      <c r="G5364" s="1" t="str">
        <f>IFERROR(__xludf.DUMMYFUNCTION("GOOGLETRANSLATE(D5364,""fr"",""en"")"),"#VALUE!")</f>
        <v>#VALUE!</v>
      </c>
    </row>
    <row r="5365" ht="15.75" customHeight="1">
      <c r="A5365" s="1" t="s">
        <v>1248</v>
      </c>
      <c r="B5365" s="1">
        <v>1.0</v>
      </c>
      <c r="C5365" s="1" t="s">
        <v>12260</v>
      </c>
      <c r="D5365" s="1" t="s">
        <v>12261</v>
      </c>
      <c r="E5365" s="1" t="s">
        <v>109</v>
      </c>
      <c r="F5365" s="1" t="s">
        <v>11</v>
      </c>
      <c r="G5365" s="1" t="str">
        <f>IFERROR(__xludf.DUMMYFUNCTION("GOOGLETRANSLATE(D5365,""fr"",""en"")"),"#VALUE!")</f>
        <v>#VALUE!</v>
      </c>
    </row>
    <row r="5366" ht="15.75" customHeight="1">
      <c r="A5366" s="1" t="s">
        <v>5672</v>
      </c>
      <c r="B5366" s="1">
        <v>5.0</v>
      </c>
      <c r="C5366" s="1" t="s">
        <v>12262</v>
      </c>
      <c r="D5366" s="1" t="s">
        <v>12263</v>
      </c>
      <c r="E5366" s="1" t="s">
        <v>10</v>
      </c>
      <c r="F5366" s="1" t="s">
        <v>11</v>
      </c>
      <c r="G5366" s="1" t="str">
        <f>IFERROR(__xludf.DUMMYFUNCTION("GOOGLETRANSLATE(D5366,""fr"",""en"")"),"#VALUE!")</f>
        <v>#VALUE!</v>
      </c>
    </row>
    <row r="5367" ht="15.75" customHeight="1">
      <c r="A5367" s="1" t="s">
        <v>193</v>
      </c>
      <c r="B5367" s="1">
        <v>1.0</v>
      </c>
      <c r="C5367" s="1" t="s">
        <v>12264</v>
      </c>
      <c r="D5367" s="1" t="s">
        <v>12265</v>
      </c>
      <c r="E5367" s="1" t="s">
        <v>423</v>
      </c>
      <c r="F5367" s="1" t="s">
        <v>30</v>
      </c>
      <c r="G5367" s="1" t="str">
        <f>IFERROR(__xludf.DUMMYFUNCTION("GOOGLETRANSLATE(D5367,""fr"",""en"")"),"#VALUE!")</f>
        <v>#VALUE!</v>
      </c>
    </row>
    <row r="5368" ht="15.75" customHeight="1">
      <c r="A5368" s="1" t="s">
        <v>2325</v>
      </c>
      <c r="B5368" s="1">
        <v>4.0</v>
      </c>
      <c r="C5368" s="1" t="s">
        <v>12266</v>
      </c>
      <c r="D5368" s="1" t="s">
        <v>12267</v>
      </c>
      <c r="E5368" s="1" t="s">
        <v>169</v>
      </c>
      <c r="F5368" s="1" t="s">
        <v>11</v>
      </c>
      <c r="G5368" s="1" t="str">
        <f>IFERROR(__xludf.DUMMYFUNCTION("GOOGLETRANSLATE(D5368,""fr"",""en"")"),"#VALUE!")</f>
        <v>#VALUE!</v>
      </c>
    </row>
    <row r="5369" ht="15.75" customHeight="1">
      <c r="A5369" s="1" t="s">
        <v>1344</v>
      </c>
      <c r="B5369" s="1">
        <v>3.0</v>
      </c>
      <c r="C5369" s="1" t="s">
        <v>12268</v>
      </c>
      <c r="D5369" s="1" t="s">
        <v>12269</v>
      </c>
      <c r="E5369" s="1" t="s">
        <v>65</v>
      </c>
      <c r="F5369" s="1" t="s">
        <v>66</v>
      </c>
      <c r="G5369" s="1" t="str">
        <f>IFERROR(__xludf.DUMMYFUNCTION("GOOGLETRANSLATE(D5369,""fr"",""en"")"),"#VALUE!")</f>
        <v>#VALUE!</v>
      </c>
    </row>
    <row r="5370" ht="15.75" customHeight="1">
      <c r="A5370" s="1" t="s">
        <v>62</v>
      </c>
      <c r="B5370" s="1">
        <v>5.0</v>
      </c>
      <c r="C5370" s="1" t="s">
        <v>12270</v>
      </c>
      <c r="D5370" s="1" t="s">
        <v>12271</v>
      </c>
      <c r="E5370" s="1" t="s">
        <v>448</v>
      </c>
      <c r="F5370" s="1" t="s">
        <v>84</v>
      </c>
      <c r="G5370" s="1" t="str">
        <f>IFERROR(__xludf.DUMMYFUNCTION("GOOGLETRANSLATE(D5370,""fr"",""en"")"),"#VALUE!")</f>
        <v>#VALUE!</v>
      </c>
    </row>
    <row r="5371" ht="15.75" customHeight="1">
      <c r="A5371" s="1" t="s">
        <v>2817</v>
      </c>
      <c r="B5371" s="1">
        <v>2.0</v>
      </c>
      <c r="C5371" s="1" t="s">
        <v>12272</v>
      </c>
      <c r="D5371" s="1" t="s">
        <v>12273</v>
      </c>
      <c r="E5371" s="1" t="s">
        <v>296</v>
      </c>
      <c r="F5371" s="1" t="s">
        <v>11</v>
      </c>
      <c r="G5371" s="1" t="str">
        <f>IFERROR(__xludf.DUMMYFUNCTION("GOOGLETRANSLATE(D5371,""fr"",""en"")"),"#VALUE!")</f>
        <v>#VALUE!</v>
      </c>
    </row>
    <row r="5372" ht="15.75" customHeight="1">
      <c r="A5372" s="1" t="s">
        <v>664</v>
      </c>
      <c r="B5372" s="1">
        <v>3.0</v>
      </c>
      <c r="C5372" s="1" t="s">
        <v>12274</v>
      </c>
      <c r="D5372" s="1" t="s">
        <v>12275</v>
      </c>
      <c r="E5372" s="1" t="s">
        <v>484</v>
      </c>
      <c r="F5372" s="1" t="s">
        <v>118</v>
      </c>
      <c r="G5372" s="1" t="str">
        <f>IFERROR(__xludf.DUMMYFUNCTION("GOOGLETRANSLATE(D5372,""fr"",""en"")"),"#VALUE!")</f>
        <v>#VALUE!</v>
      </c>
    </row>
    <row r="5373" ht="15.75" customHeight="1">
      <c r="A5373" s="1" t="s">
        <v>138</v>
      </c>
      <c r="B5373" s="1">
        <v>3.0</v>
      </c>
      <c r="C5373" s="1" t="s">
        <v>12276</v>
      </c>
      <c r="D5373" s="1" t="s">
        <v>12277</v>
      </c>
      <c r="E5373" s="1" t="s">
        <v>10</v>
      </c>
      <c r="F5373" s="1" t="s">
        <v>11</v>
      </c>
      <c r="G5373" s="1" t="str">
        <f>IFERROR(__xludf.DUMMYFUNCTION("GOOGLETRANSLATE(D5373,""fr"",""en"")"),"#VALUE!")</f>
        <v>#VALUE!</v>
      </c>
    </row>
    <row r="5374" ht="15.75" customHeight="1">
      <c r="A5374" s="1" t="s">
        <v>738</v>
      </c>
      <c r="B5374" s="1">
        <v>5.0</v>
      </c>
      <c r="C5374" s="1" t="s">
        <v>12278</v>
      </c>
      <c r="D5374" s="1" t="s">
        <v>12279</v>
      </c>
      <c r="E5374" s="1" t="s">
        <v>614</v>
      </c>
      <c r="F5374" s="1" t="s">
        <v>30</v>
      </c>
      <c r="G5374" s="1" t="str">
        <f>IFERROR(__xludf.DUMMYFUNCTION("GOOGLETRANSLATE(D5374,""fr"",""en"")"),"#VALUE!")</f>
        <v>#VALUE!</v>
      </c>
    </row>
    <row r="5375" ht="15.75" customHeight="1">
      <c r="A5375" s="1" t="s">
        <v>4625</v>
      </c>
      <c r="B5375" s="1">
        <v>3.0</v>
      </c>
      <c r="C5375" s="1" t="s">
        <v>12280</v>
      </c>
      <c r="D5375" s="1" t="s">
        <v>12281</v>
      </c>
      <c r="E5375" s="1" t="s">
        <v>52</v>
      </c>
      <c r="F5375" s="1" t="s">
        <v>11</v>
      </c>
      <c r="G5375" s="1" t="str">
        <f>IFERROR(__xludf.DUMMYFUNCTION("GOOGLETRANSLATE(D5375,""fr"",""en"")"),"#VALUE!")</f>
        <v>#VALUE!</v>
      </c>
    </row>
    <row r="5376" ht="15.75" customHeight="1">
      <c r="A5376" s="1" t="s">
        <v>701</v>
      </c>
      <c r="B5376" s="1">
        <v>5.0</v>
      </c>
      <c r="C5376" s="1" t="s">
        <v>12282</v>
      </c>
      <c r="D5376" s="1" t="s">
        <v>12283</v>
      </c>
      <c r="E5376" s="1" t="s">
        <v>65</v>
      </c>
      <c r="F5376" s="1" t="s">
        <v>66</v>
      </c>
      <c r="G5376" s="1" t="str">
        <f>IFERROR(__xludf.DUMMYFUNCTION("GOOGLETRANSLATE(D5376,""fr"",""en"")"),"#VALUE!")</f>
        <v>#VALUE!</v>
      </c>
    </row>
    <row r="5377" ht="15.75" customHeight="1">
      <c r="A5377" s="1" t="s">
        <v>1088</v>
      </c>
      <c r="B5377" s="1">
        <v>1.0</v>
      </c>
      <c r="C5377" s="1" t="s">
        <v>12284</v>
      </c>
      <c r="D5377" s="1" t="s">
        <v>12285</v>
      </c>
      <c r="E5377" s="1" t="s">
        <v>373</v>
      </c>
      <c r="F5377" s="1" t="s">
        <v>118</v>
      </c>
      <c r="G5377" s="1" t="str">
        <f>IFERROR(__xludf.DUMMYFUNCTION("GOOGLETRANSLATE(D5377,""fr"",""en"")"),"#VALUE!")</f>
        <v>#VALUE!</v>
      </c>
    </row>
    <row r="5378" ht="15.75" customHeight="1">
      <c r="A5378" s="1" t="s">
        <v>2896</v>
      </c>
      <c r="B5378" s="1">
        <v>5.0</v>
      </c>
      <c r="C5378" s="1" t="s">
        <v>12286</v>
      </c>
      <c r="D5378" s="1" t="s">
        <v>12287</v>
      </c>
      <c r="E5378" s="1" t="s">
        <v>21</v>
      </c>
      <c r="F5378" s="1" t="s">
        <v>11</v>
      </c>
      <c r="G5378" s="1" t="str">
        <f>IFERROR(__xludf.DUMMYFUNCTION("GOOGLETRANSLATE(D5378,""fr"",""en"")"),"#VALUE!")</f>
        <v>#VALUE!</v>
      </c>
    </row>
    <row r="5379" ht="15.75" customHeight="1">
      <c r="A5379" s="1" t="s">
        <v>236</v>
      </c>
      <c r="B5379" s="1">
        <v>5.0</v>
      </c>
      <c r="C5379" s="1" t="s">
        <v>12288</v>
      </c>
      <c r="D5379" s="1" t="s">
        <v>12289</v>
      </c>
      <c r="E5379" s="1" t="s">
        <v>448</v>
      </c>
      <c r="F5379" s="1" t="s">
        <v>84</v>
      </c>
      <c r="G5379" s="1" t="str">
        <f>IFERROR(__xludf.DUMMYFUNCTION("GOOGLETRANSLATE(D5379,""fr"",""en"")"),"#VALUE!")</f>
        <v>#VALUE!</v>
      </c>
    </row>
    <row r="5380" ht="15.75" customHeight="1">
      <c r="A5380" s="1" t="s">
        <v>467</v>
      </c>
      <c r="B5380" s="1">
        <v>1.0</v>
      </c>
      <c r="C5380" s="1" t="s">
        <v>12290</v>
      </c>
      <c r="D5380" s="1" t="s">
        <v>12291</v>
      </c>
      <c r="E5380" s="1" t="s">
        <v>614</v>
      </c>
      <c r="F5380" s="1" t="s">
        <v>30</v>
      </c>
      <c r="G5380" s="1" t="str">
        <f>IFERROR(__xludf.DUMMYFUNCTION("GOOGLETRANSLATE(D5380,""fr"",""en"")"),"#VALUE!")</f>
        <v>#VALUE!</v>
      </c>
    </row>
    <row r="5381" ht="15.75" customHeight="1">
      <c r="A5381" s="1" t="s">
        <v>424</v>
      </c>
      <c r="B5381" s="1">
        <v>4.0</v>
      </c>
      <c r="C5381" s="1" t="s">
        <v>12292</v>
      </c>
      <c r="D5381" s="1" t="s">
        <v>12293</v>
      </c>
      <c r="E5381" s="1" t="s">
        <v>646</v>
      </c>
      <c r="F5381" s="1" t="s">
        <v>39</v>
      </c>
      <c r="G5381" s="1" t="str">
        <f>IFERROR(__xludf.DUMMYFUNCTION("GOOGLETRANSLATE(D5381,""fr"",""en"")"),"#VALUE!")</f>
        <v>#VALUE!</v>
      </c>
    </row>
    <row r="5382" ht="15.75" customHeight="1">
      <c r="A5382" s="1" t="s">
        <v>417</v>
      </c>
      <c r="B5382" s="1">
        <v>4.0</v>
      </c>
      <c r="C5382" s="1" t="s">
        <v>12294</v>
      </c>
      <c r="D5382" s="1" t="s">
        <v>12295</v>
      </c>
      <c r="E5382" s="1" t="s">
        <v>109</v>
      </c>
      <c r="F5382" s="1" t="s">
        <v>110</v>
      </c>
      <c r="G5382" s="1" t="str">
        <f>IFERROR(__xludf.DUMMYFUNCTION("GOOGLETRANSLATE(D5382,""fr"",""en"")"),"#VALUE!")</f>
        <v>#VALUE!</v>
      </c>
    </row>
    <row r="5383" ht="15.75" customHeight="1">
      <c r="A5383" s="1" t="s">
        <v>3496</v>
      </c>
      <c r="B5383" s="1">
        <v>5.0</v>
      </c>
      <c r="C5383" s="1" t="s">
        <v>12296</v>
      </c>
      <c r="D5383" s="1" t="s">
        <v>12297</v>
      </c>
      <c r="E5383" s="1" t="s">
        <v>10</v>
      </c>
      <c r="F5383" s="1" t="s">
        <v>11</v>
      </c>
      <c r="G5383" s="1" t="str">
        <f>IFERROR(__xludf.DUMMYFUNCTION("GOOGLETRANSLATE(D5383,""fr"",""en"")"),"#VALUE!")</f>
        <v>#VALUE!</v>
      </c>
    </row>
    <row r="5384" ht="15.75" customHeight="1">
      <c r="A5384" s="1" t="s">
        <v>7086</v>
      </c>
      <c r="B5384" s="1">
        <v>1.0</v>
      </c>
      <c r="C5384" s="1" t="s">
        <v>12298</v>
      </c>
      <c r="D5384" s="1" t="s">
        <v>12299</v>
      </c>
      <c r="E5384" s="1" t="s">
        <v>226</v>
      </c>
      <c r="F5384" s="1" t="s">
        <v>110</v>
      </c>
      <c r="G5384" s="1" t="str">
        <f>IFERROR(__xludf.DUMMYFUNCTION("GOOGLETRANSLATE(D5384,""fr"",""en"")"),"#VALUE!")</f>
        <v>#VALUE!</v>
      </c>
    </row>
    <row r="5385" ht="15.75" customHeight="1">
      <c r="A5385" s="1" t="s">
        <v>1324</v>
      </c>
      <c r="B5385" s="1">
        <v>4.0</v>
      </c>
      <c r="C5385" s="1" t="s">
        <v>12300</v>
      </c>
      <c r="D5385" s="1" t="s">
        <v>12301</v>
      </c>
      <c r="E5385" s="1" t="s">
        <v>21</v>
      </c>
      <c r="F5385" s="1" t="s">
        <v>11</v>
      </c>
      <c r="G5385" s="1" t="str">
        <f>IFERROR(__xludf.DUMMYFUNCTION("GOOGLETRANSLATE(D5385,""fr"",""en"")"),"#VALUE!")</f>
        <v>#VALUE!</v>
      </c>
    </row>
    <row r="5386" ht="15.75" customHeight="1">
      <c r="A5386" s="1" t="s">
        <v>3733</v>
      </c>
      <c r="B5386" s="1">
        <v>4.0</v>
      </c>
      <c r="C5386" s="1" t="s">
        <v>12302</v>
      </c>
      <c r="D5386" s="1" t="s">
        <v>12303</v>
      </c>
      <c r="E5386" s="1" t="s">
        <v>614</v>
      </c>
      <c r="F5386" s="1" t="s">
        <v>30</v>
      </c>
      <c r="G5386" s="1" t="str">
        <f>IFERROR(__xludf.DUMMYFUNCTION("GOOGLETRANSLATE(D5386,""fr"",""en"")"),"#VALUE!")</f>
        <v>#VALUE!</v>
      </c>
    </row>
    <row r="5387" ht="15.75" customHeight="1">
      <c r="A5387" s="1" t="s">
        <v>635</v>
      </c>
      <c r="B5387" s="1">
        <v>4.0</v>
      </c>
      <c r="C5387" s="1" t="s">
        <v>12304</v>
      </c>
      <c r="D5387" s="1" t="s">
        <v>12305</v>
      </c>
      <c r="E5387" s="1" t="s">
        <v>169</v>
      </c>
      <c r="F5387" s="1" t="s">
        <v>11</v>
      </c>
      <c r="G5387" s="1" t="str">
        <f>IFERROR(__xludf.DUMMYFUNCTION("GOOGLETRANSLATE(D5387,""fr"",""en"")"),"#VALUE!")</f>
        <v>#VALUE!</v>
      </c>
    </row>
    <row r="5388" ht="15.75" customHeight="1">
      <c r="A5388" s="1" t="s">
        <v>1870</v>
      </c>
      <c r="B5388" s="1">
        <v>2.0</v>
      </c>
      <c r="C5388" s="1" t="s">
        <v>12306</v>
      </c>
      <c r="D5388" s="1" t="s">
        <v>12307</v>
      </c>
      <c r="E5388" s="1" t="s">
        <v>10</v>
      </c>
      <c r="F5388" s="1" t="s">
        <v>11</v>
      </c>
      <c r="G5388" s="1" t="str">
        <f>IFERROR(__xludf.DUMMYFUNCTION("GOOGLETRANSLATE(D5388,""fr"",""en"")"),"#VALUE!")</f>
        <v>#VALUE!</v>
      </c>
    </row>
    <row r="5389" ht="15.75" customHeight="1">
      <c r="A5389" s="1" t="s">
        <v>2812</v>
      </c>
      <c r="B5389" s="1">
        <v>4.0</v>
      </c>
      <c r="C5389" s="1" t="s">
        <v>12308</v>
      </c>
      <c r="D5389" s="1" t="s">
        <v>12309</v>
      </c>
      <c r="E5389" s="1" t="s">
        <v>484</v>
      </c>
      <c r="F5389" s="1" t="s">
        <v>30</v>
      </c>
      <c r="G5389" s="1" t="str">
        <f>IFERROR(__xludf.DUMMYFUNCTION("GOOGLETRANSLATE(D5389,""fr"",""en"")"),"#VALUE!")</f>
        <v>#VALUE!</v>
      </c>
    </row>
    <row r="5390" ht="15.75" customHeight="1">
      <c r="A5390" s="1" t="s">
        <v>795</v>
      </c>
      <c r="B5390" s="1">
        <v>1.0</v>
      </c>
      <c r="C5390" s="1" t="s">
        <v>12310</v>
      </c>
      <c r="D5390" s="1" t="s">
        <v>12311</v>
      </c>
      <c r="E5390" s="1" t="s">
        <v>125</v>
      </c>
      <c r="F5390" s="1" t="s">
        <v>11</v>
      </c>
      <c r="G5390" s="1" t="str">
        <f>IFERROR(__xludf.DUMMYFUNCTION("GOOGLETRANSLATE(D5390,""fr"",""en"")"),"#VALUE!")</f>
        <v>#VALUE!</v>
      </c>
    </row>
    <row r="5391" ht="15.75" customHeight="1">
      <c r="A5391" s="1" t="s">
        <v>10930</v>
      </c>
      <c r="B5391" s="1">
        <v>1.0</v>
      </c>
      <c r="C5391" s="1" t="s">
        <v>12312</v>
      </c>
      <c r="D5391" s="1" t="s">
        <v>12313</v>
      </c>
      <c r="E5391" s="1" t="s">
        <v>10</v>
      </c>
      <c r="F5391" s="1" t="s">
        <v>11</v>
      </c>
      <c r="G5391" s="1" t="str">
        <f>IFERROR(__xludf.DUMMYFUNCTION("GOOGLETRANSLATE(D5391,""fr"",""en"")"),"#VALUE!")</f>
        <v>#VALUE!</v>
      </c>
    </row>
    <row r="5392" ht="15.75" customHeight="1">
      <c r="A5392" s="1" t="s">
        <v>12197</v>
      </c>
      <c r="B5392" s="1">
        <v>3.0</v>
      </c>
      <c r="C5392" s="1" t="s">
        <v>12314</v>
      </c>
      <c r="D5392" s="1" t="s">
        <v>12315</v>
      </c>
      <c r="E5392" s="1" t="s">
        <v>109</v>
      </c>
      <c r="F5392" s="1" t="s">
        <v>11</v>
      </c>
      <c r="G5392" s="1" t="str">
        <f>IFERROR(__xludf.DUMMYFUNCTION("GOOGLETRANSLATE(D5392,""fr"",""en"")"),"#VALUE!")</f>
        <v>#VALUE!</v>
      </c>
    </row>
    <row r="5393" ht="15.75" customHeight="1">
      <c r="A5393" s="1" t="s">
        <v>3031</v>
      </c>
      <c r="B5393" s="1">
        <v>5.0</v>
      </c>
      <c r="C5393" s="1" t="s">
        <v>12316</v>
      </c>
      <c r="D5393" s="1" t="s">
        <v>12317</v>
      </c>
      <c r="E5393" s="1" t="s">
        <v>448</v>
      </c>
      <c r="F5393" s="1" t="s">
        <v>84</v>
      </c>
      <c r="G5393" s="1" t="str">
        <f>IFERROR(__xludf.DUMMYFUNCTION("GOOGLETRANSLATE(D5393,""fr"",""en"")"),"#VALUE!")</f>
        <v>#VALUE!</v>
      </c>
    </row>
    <row r="5394" ht="15.75" customHeight="1">
      <c r="A5394" s="1" t="s">
        <v>896</v>
      </c>
      <c r="B5394" s="1">
        <v>5.0</v>
      </c>
      <c r="C5394" s="1" t="s">
        <v>12318</v>
      </c>
      <c r="D5394" s="1" t="s">
        <v>12319</v>
      </c>
      <c r="E5394" s="1" t="s">
        <v>21</v>
      </c>
      <c r="F5394" s="1" t="s">
        <v>11</v>
      </c>
      <c r="G5394" s="1" t="str">
        <f>IFERROR(__xludf.DUMMYFUNCTION("GOOGLETRANSLATE(D5394,""fr"",""en"")"),"#VALUE!")</f>
        <v>#VALUE!</v>
      </c>
    </row>
    <row r="5395" ht="15.75" customHeight="1">
      <c r="A5395" s="1" t="s">
        <v>1913</v>
      </c>
      <c r="B5395" s="1">
        <v>5.0</v>
      </c>
      <c r="C5395" s="1" t="s">
        <v>12320</v>
      </c>
      <c r="D5395" s="1" t="s">
        <v>12321</v>
      </c>
      <c r="E5395" s="1" t="s">
        <v>176</v>
      </c>
      <c r="F5395" s="1" t="s">
        <v>66</v>
      </c>
      <c r="G5395" s="1" t="str">
        <f>IFERROR(__xludf.DUMMYFUNCTION("GOOGLETRANSLATE(D5395,""fr"",""en"")"),"#VALUE!")</f>
        <v>#VALUE!</v>
      </c>
    </row>
    <row r="5396" ht="15.75" customHeight="1">
      <c r="A5396" s="1" t="s">
        <v>2702</v>
      </c>
      <c r="B5396" s="1">
        <v>5.0</v>
      </c>
      <c r="C5396" s="1" t="s">
        <v>12322</v>
      </c>
      <c r="D5396" s="1" t="s">
        <v>12323</v>
      </c>
      <c r="E5396" s="1" t="s">
        <v>21</v>
      </c>
      <c r="F5396" s="1" t="s">
        <v>11</v>
      </c>
      <c r="G5396" s="1" t="str">
        <f>IFERROR(__xludf.DUMMYFUNCTION("GOOGLETRANSLATE(D5396,""fr"",""en"")"),"#VALUE!")</f>
        <v>#VALUE!</v>
      </c>
    </row>
    <row r="5397" ht="15.75" customHeight="1">
      <c r="A5397" s="1" t="s">
        <v>1113</v>
      </c>
      <c r="B5397" s="1">
        <v>2.0</v>
      </c>
      <c r="C5397" s="1" t="s">
        <v>12324</v>
      </c>
      <c r="D5397" s="1" t="s">
        <v>12325</v>
      </c>
      <c r="E5397" s="1" t="s">
        <v>10</v>
      </c>
      <c r="F5397" s="1" t="s">
        <v>11</v>
      </c>
      <c r="G5397" s="1" t="str">
        <f>IFERROR(__xludf.DUMMYFUNCTION("GOOGLETRANSLATE(D5397,""fr"",""en"")"),"#VALUE!")</f>
        <v>#VALUE!</v>
      </c>
    </row>
    <row r="5398" ht="15.75" customHeight="1">
      <c r="A5398" s="1" t="s">
        <v>681</v>
      </c>
      <c r="B5398" s="1">
        <v>1.0</v>
      </c>
      <c r="C5398" s="1" t="s">
        <v>12326</v>
      </c>
      <c r="D5398" s="1" t="s">
        <v>12327</v>
      </c>
      <c r="E5398" s="1" t="s">
        <v>10</v>
      </c>
      <c r="F5398" s="1" t="s">
        <v>110</v>
      </c>
      <c r="G5398" s="1" t="str">
        <f>IFERROR(__xludf.DUMMYFUNCTION("GOOGLETRANSLATE(D5398,""fr"",""en"")"),"#VALUE!")</f>
        <v>#VALUE!</v>
      </c>
    </row>
    <row r="5399" ht="15.75" customHeight="1">
      <c r="A5399" s="1" t="s">
        <v>1699</v>
      </c>
      <c r="B5399" s="1">
        <v>3.0</v>
      </c>
      <c r="C5399" s="1" t="s">
        <v>12328</v>
      </c>
      <c r="D5399" s="1" t="s">
        <v>12329</v>
      </c>
      <c r="E5399" s="1" t="s">
        <v>10</v>
      </c>
      <c r="F5399" s="1" t="s">
        <v>11</v>
      </c>
      <c r="G5399" s="1" t="str">
        <f>IFERROR(__xludf.DUMMYFUNCTION("GOOGLETRANSLATE(D5399,""fr"",""en"")"),"#VALUE!")</f>
        <v>#VALUE!</v>
      </c>
    </row>
    <row r="5400" ht="15.75" customHeight="1">
      <c r="A5400" s="1" t="s">
        <v>442</v>
      </c>
      <c r="B5400" s="1">
        <v>3.0</v>
      </c>
      <c r="C5400" s="1" t="s">
        <v>12330</v>
      </c>
      <c r="D5400" s="1" t="s">
        <v>12331</v>
      </c>
      <c r="E5400" s="1" t="s">
        <v>230</v>
      </c>
      <c r="F5400" s="1" t="s">
        <v>84</v>
      </c>
      <c r="G5400" s="1" t="str">
        <f>IFERROR(__xludf.DUMMYFUNCTION("GOOGLETRANSLATE(D5400,""fr"",""en"")"),"#VALUE!")</f>
        <v>#VALUE!</v>
      </c>
    </row>
    <row r="5401" ht="15.75" customHeight="1">
      <c r="A5401" s="1" t="s">
        <v>11674</v>
      </c>
      <c r="B5401" s="1">
        <v>1.0</v>
      </c>
      <c r="C5401" s="1" t="s">
        <v>12332</v>
      </c>
      <c r="D5401" s="1" t="s">
        <v>12333</v>
      </c>
      <c r="E5401" s="1" t="s">
        <v>196</v>
      </c>
      <c r="F5401" s="1" t="s">
        <v>118</v>
      </c>
      <c r="G5401" s="1" t="str">
        <f>IFERROR(__xludf.DUMMYFUNCTION("GOOGLETRANSLATE(D5401,""fr"",""en"")"),"#VALUE!")</f>
        <v>#VALUE!</v>
      </c>
    </row>
    <row r="5402" ht="15.75" customHeight="1">
      <c r="A5402" s="1" t="s">
        <v>947</v>
      </c>
      <c r="B5402" s="1">
        <v>1.0</v>
      </c>
      <c r="C5402" s="1" t="s">
        <v>12334</v>
      </c>
      <c r="D5402" s="1" t="s">
        <v>12335</v>
      </c>
      <c r="E5402" s="1" t="s">
        <v>423</v>
      </c>
      <c r="F5402" s="1" t="s">
        <v>30</v>
      </c>
      <c r="G5402" s="1" t="str">
        <f>IFERROR(__xludf.DUMMYFUNCTION("GOOGLETRANSLATE(D5402,""fr"",""en"")"),"#VALUE!")</f>
        <v>#VALUE!</v>
      </c>
    </row>
    <row r="5403" ht="15.75" customHeight="1">
      <c r="A5403" s="1" t="s">
        <v>603</v>
      </c>
      <c r="B5403" s="1">
        <v>5.0</v>
      </c>
      <c r="C5403" s="1" t="s">
        <v>12336</v>
      </c>
      <c r="D5403" s="1" t="s">
        <v>12337</v>
      </c>
      <c r="E5403" s="1" t="s">
        <v>10</v>
      </c>
      <c r="F5403" s="1" t="s">
        <v>11</v>
      </c>
      <c r="G5403" s="1" t="str">
        <f>IFERROR(__xludf.DUMMYFUNCTION("GOOGLETRANSLATE(D5403,""fr"",""en"")"),"#VALUE!")</f>
        <v>#VALUE!</v>
      </c>
    </row>
    <row r="5404" ht="15.75" customHeight="1">
      <c r="A5404" s="1" t="s">
        <v>3158</v>
      </c>
      <c r="B5404" s="1">
        <v>2.0</v>
      </c>
      <c r="C5404" s="1" t="s">
        <v>12338</v>
      </c>
      <c r="D5404" s="1" t="s">
        <v>12339</v>
      </c>
      <c r="E5404" s="1" t="s">
        <v>273</v>
      </c>
      <c r="F5404" s="1" t="s">
        <v>11</v>
      </c>
      <c r="G5404" s="1" t="str">
        <f>IFERROR(__xludf.DUMMYFUNCTION("GOOGLETRANSLATE(D5404,""fr"",""en"")"),"#VALUE!")</f>
        <v>#VALUE!</v>
      </c>
    </row>
    <row r="5405" ht="15.75" customHeight="1">
      <c r="A5405" s="1" t="s">
        <v>12340</v>
      </c>
      <c r="B5405" s="1">
        <v>4.0</v>
      </c>
      <c r="C5405" s="1" t="s">
        <v>12341</v>
      </c>
      <c r="D5405" s="1" t="s">
        <v>12342</v>
      </c>
      <c r="E5405" s="1" t="s">
        <v>614</v>
      </c>
      <c r="F5405" s="1" t="s">
        <v>30</v>
      </c>
      <c r="G5405" s="1" t="str">
        <f>IFERROR(__xludf.DUMMYFUNCTION("GOOGLETRANSLATE(D5405,""fr"",""en"")"),"#VALUE!")</f>
        <v>#VALUE!</v>
      </c>
    </row>
    <row r="5406" ht="15.75" customHeight="1">
      <c r="A5406" s="1" t="s">
        <v>1479</v>
      </c>
      <c r="B5406" s="1">
        <v>1.0</v>
      </c>
      <c r="C5406" s="1" t="s">
        <v>12343</v>
      </c>
      <c r="D5406" s="1" t="s">
        <v>12344</v>
      </c>
      <c r="E5406" s="1" t="s">
        <v>10</v>
      </c>
      <c r="F5406" s="1" t="s">
        <v>11</v>
      </c>
      <c r="G5406" s="1" t="str">
        <f>IFERROR(__xludf.DUMMYFUNCTION("GOOGLETRANSLATE(D5406,""fr"",""en"")"),"#VALUE!")</f>
        <v>#VALUE!</v>
      </c>
    </row>
    <row r="5407" ht="15.75" customHeight="1">
      <c r="A5407" s="1" t="s">
        <v>1830</v>
      </c>
      <c r="B5407" s="1">
        <v>4.0</v>
      </c>
      <c r="C5407" s="1" t="s">
        <v>12345</v>
      </c>
      <c r="D5407" s="1" t="s">
        <v>12346</v>
      </c>
      <c r="E5407" s="1" t="s">
        <v>21</v>
      </c>
      <c r="F5407" s="1" t="s">
        <v>11</v>
      </c>
      <c r="G5407" s="1" t="str">
        <f>IFERROR(__xludf.DUMMYFUNCTION("GOOGLETRANSLATE(D5407,""fr"",""en"")"),"#VALUE!")</f>
        <v>#VALUE!</v>
      </c>
    </row>
    <row r="5408" ht="15.75" customHeight="1">
      <c r="A5408" s="1" t="s">
        <v>774</v>
      </c>
      <c r="B5408" s="1">
        <v>2.0</v>
      </c>
      <c r="C5408" s="1" t="s">
        <v>12347</v>
      </c>
      <c r="D5408" s="1" t="s">
        <v>12348</v>
      </c>
      <c r="E5408" s="1" t="s">
        <v>10</v>
      </c>
      <c r="F5408" s="1" t="s">
        <v>11</v>
      </c>
      <c r="G5408" s="1" t="str">
        <f>IFERROR(__xludf.DUMMYFUNCTION("GOOGLETRANSLATE(D5408,""fr"",""en"")"),"#VALUE!")</f>
        <v>#VALUE!</v>
      </c>
    </row>
    <row r="5409" ht="15.75" customHeight="1">
      <c r="A5409" s="1" t="s">
        <v>1198</v>
      </c>
      <c r="B5409" s="1">
        <v>5.0</v>
      </c>
      <c r="C5409" s="1" t="s">
        <v>12349</v>
      </c>
      <c r="D5409" s="1" t="s">
        <v>12350</v>
      </c>
      <c r="E5409" s="1" t="s">
        <v>21</v>
      </c>
      <c r="F5409" s="1" t="s">
        <v>11</v>
      </c>
      <c r="G5409" s="1" t="str">
        <f>IFERROR(__xludf.DUMMYFUNCTION("GOOGLETRANSLATE(D5409,""fr"",""en"")"),"#VALUE!")</f>
        <v>#VALUE!</v>
      </c>
    </row>
    <row r="5410" ht="15.75" customHeight="1">
      <c r="A5410" s="1" t="s">
        <v>2977</v>
      </c>
      <c r="B5410" s="1">
        <v>3.0</v>
      </c>
      <c r="C5410" s="1" t="s">
        <v>12351</v>
      </c>
      <c r="D5410" s="1" t="s">
        <v>12352</v>
      </c>
      <c r="E5410" s="1" t="s">
        <v>169</v>
      </c>
      <c r="F5410" s="1" t="s">
        <v>11</v>
      </c>
      <c r="G5410" s="1" t="str">
        <f>IFERROR(__xludf.DUMMYFUNCTION("GOOGLETRANSLATE(D5410,""fr"",""en"")"),"#VALUE!")</f>
        <v>#VALUE!</v>
      </c>
    </row>
    <row r="5411" ht="15.75" customHeight="1">
      <c r="A5411" s="1" t="s">
        <v>1408</v>
      </c>
      <c r="B5411" s="1">
        <v>1.0</v>
      </c>
      <c r="C5411" s="1" t="s">
        <v>12353</v>
      </c>
      <c r="D5411" s="1" t="s">
        <v>12354</v>
      </c>
      <c r="E5411" s="1" t="s">
        <v>125</v>
      </c>
      <c r="F5411" s="1" t="s">
        <v>110</v>
      </c>
      <c r="G5411" s="1" t="str">
        <f>IFERROR(__xludf.DUMMYFUNCTION("GOOGLETRANSLATE(D5411,""fr"",""en"")"),"#VALUE!")</f>
        <v>#VALUE!</v>
      </c>
    </row>
    <row r="5412" ht="15.75" customHeight="1">
      <c r="A5412" s="1" t="s">
        <v>326</v>
      </c>
      <c r="B5412" s="1">
        <v>1.0</v>
      </c>
      <c r="C5412" s="1" t="s">
        <v>12355</v>
      </c>
      <c r="D5412" s="1" t="s">
        <v>12356</v>
      </c>
      <c r="E5412" s="1" t="s">
        <v>43</v>
      </c>
      <c r="F5412" s="1" t="s">
        <v>30</v>
      </c>
      <c r="G5412" s="1" t="str">
        <f>IFERROR(__xludf.DUMMYFUNCTION("GOOGLETRANSLATE(D5412,""fr"",""en"")"),"#VALUE!")</f>
        <v>#VALUE!</v>
      </c>
    </row>
    <row r="5413" ht="15.75" customHeight="1">
      <c r="A5413" s="1" t="s">
        <v>1482</v>
      </c>
      <c r="B5413" s="1">
        <v>1.0</v>
      </c>
      <c r="C5413" s="1" t="s">
        <v>12357</v>
      </c>
      <c r="D5413" s="1" t="s">
        <v>12358</v>
      </c>
      <c r="E5413" s="1" t="s">
        <v>614</v>
      </c>
      <c r="F5413" s="1" t="s">
        <v>30</v>
      </c>
      <c r="G5413" s="1" t="str">
        <f>IFERROR(__xludf.DUMMYFUNCTION("GOOGLETRANSLATE(D5413,""fr"",""en"")"),"#VALUE!")</f>
        <v>#VALUE!</v>
      </c>
    </row>
    <row r="5414" ht="15.75" customHeight="1">
      <c r="A5414" s="1" t="s">
        <v>1138</v>
      </c>
      <c r="B5414" s="1">
        <v>5.0</v>
      </c>
      <c r="C5414" s="1" t="s">
        <v>12359</v>
      </c>
      <c r="D5414" s="1" t="s">
        <v>12360</v>
      </c>
      <c r="E5414" s="1" t="s">
        <v>21</v>
      </c>
      <c r="F5414" s="1" t="s">
        <v>11</v>
      </c>
      <c r="G5414" s="1" t="str">
        <f>IFERROR(__xludf.DUMMYFUNCTION("GOOGLETRANSLATE(D5414,""fr"",""en"")"),"#VALUE!")</f>
        <v>#VALUE!</v>
      </c>
    </row>
    <row r="5415" ht="15.75" customHeight="1">
      <c r="A5415" s="1" t="s">
        <v>2015</v>
      </c>
      <c r="B5415" s="1">
        <v>1.0</v>
      </c>
      <c r="C5415" s="1" t="s">
        <v>12361</v>
      </c>
      <c r="D5415" s="1" t="s">
        <v>12362</v>
      </c>
      <c r="E5415" s="1" t="s">
        <v>52</v>
      </c>
      <c r="F5415" s="1" t="s">
        <v>48</v>
      </c>
      <c r="G5415" s="1" t="str">
        <f>IFERROR(__xludf.DUMMYFUNCTION("GOOGLETRANSLATE(D5415,""fr"",""en"")"),"#VALUE!")</f>
        <v>#VALUE!</v>
      </c>
    </row>
    <row r="5416" ht="15.75" customHeight="1">
      <c r="A5416" s="1" t="s">
        <v>899</v>
      </c>
      <c r="B5416" s="1">
        <v>4.0</v>
      </c>
      <c r="C5416" s="1" t="s">
        <v>12363</v>
      </c>
      <c r="D5416" s="1" t="s">
        <v>12364</v>
      </c>
      <c r="E5416" s="1" t="s">
        <v>29</v>
      </c>
      <c r="F5416" s="1" t="s">
        <v>30</v>
      </c>
      <c r="G5416" s="1" t="str">
        <f>IFERROR(__xludf.DUMMYFUNCTION("GOOGLETRANSLATE(D5416,""fr"",""en"")"),"#VALUE!")</f>
        <v>#VALUE!</v>
      </c>
    </row>
    <row r="5417" ht="15.75" customHeight="1">
      <c r="A5417" s="1" t="s">
        <v>12365</v>
      </c>
      <c r="B5417" s="1">
        <v>3.0</v>
      </c>
      <c r="C5417" s="1" t="s">
        <v>12366</v>
      </c>
      <c r="D5417" s="1" t="s">
        <v>12367</v>
      </c>
      <c r="E5417" s="1" t="s">
        <v>125</v>
      </c>
      <c r="F5417" s="1" t="s">
        <v>11</v>
      </c>
      <c r="G5417" s="1" t="str">
        <f>IFERROR(__xludf.DUMMYFUNCTION("GOOGLETRANSLATE(D5417,""fr"",""en"")"),"#VALUE!")</f>
        <v>#VALUE!</v>
      </c>
    </row>
    <row r="5418" ht="15.75" customHeight="1">
      <c r="A5418" s="1" t="s">
        <v>12368</v>
      </c>
      <c r="B5418" s="1">
        <v>1.0</v>
      </c>
      <c r="C5418" s="1" t="s">
        <v>12369</v>
      </c>
      <c r="D5418" s="1" t="s">
        <v>12370</v>
      </c>
      <c r="E5418" s="1" t="s">
        <v>38</v>
      </c>
      <c r="F5418" s="1" t="s">
        <v>39</v>
      </c>
      <c r="G5418" s="1" t="str">
        <f>IFERROR(__xludf.DUMMYFUNCTION("GOOGLETRANSLATE(D5418,""fr"",""en"")"),"#VALUE!")</f>
        <v>#VALUE!</v>
      </c>
    </row>
    <row r="5419" ht="15.75" customHeight="1">
      <c r="A5419" s="1" t="s">
        <v>3496</v>
      </c>
      <c r="B5419" s="1">
        <v>4.0</v>
      </c>
      <c r="C5419" s="1" t="s">
        <v>12371</v>
      </c>
      <c r="D5419" s="1" t="s">
        <v>12372</v>
      </c>
      <c r="E5419" s="1" t="s">
        <v>169</v>
      </c>
      <c r="F5419" s="1" t="s">
        <v>11</v>
      </c>
      <c r="G5419" s="1" t="str">
        <f>IFERROR(__xludf.DUMMYFUNCTION("GOOGLETRANSLATE(D5419,""fr"",""en"")"),"#VALUE!")</f>
        <v>#VALUE!</v>
      </c>
    </row>
    <row r="5420" ht="15.75" customHeight="1">
      <c r="A5420" s="1" t="s">
        <v>4658</v>
      </c>
      <c r="B5420" s="1">
        <v>4.0</v>
      </c>
      <c r="C5420" s="1" t="s">
        <v>12373</v>
      </c>
      <c r="D5420" s="1" t="s">
        <v>12374</v>
      </c>
      <c r="E5420" s="1" t="s">
        <v>65</v>
      </c>
      <c r="F5420" s="1" t="s">
        <v>66</v>
      </c>
      <c r="G5420" s="1" t="str">
        <f>IFERROR(__xludf.DUMMYFUNCTION("GOOGLETRANSLATE(D5420,""fr"",""en"")"),"#VALUE!")</f>
        <v>#VALUE!</v>
      </c>
    </row>
    <row r="5421" ht="15.75" customHeight="1">
      <c r="A5421" s="1" t="s">
        <v>132</v>
      </c>
      <c r="B5421" s="1">
        <v>1.0</v>
      </c>
      <c r="C5421" s="1" t="s">
        <v>12375</v>
      </c>
      <c r="D5421" s="1" t="s">
        <v>12376</v>
      </c>
      <c r="E5421" s="1" t="s">
        <v>554</v>
      </c>
      <c r="F5421" s="1" t="s">
        <v>30</v>
      </c>
      <c r="G5421" s="1" t="str">
        <f>IFERROR(__xludf.DUMMYFUNCTION("GOOGLETRANSLATE(D5421,""fr"",""en"")"),"#VALUE!")</f>
        <v>#VALUE!</v>
      </c>
    </row>
    <row r="5422" ht="15.75" customHeight="1">
      <c r="A5422" s="1" t="s">
        <v>597</v>
      </c>
      <c r="B5422" s="1">
        <v>4.0</v>
      </c>
      <c r="C5422" s="1" t="s">
        <v>12377</v>
      </c>
      <c r="D5422" s="1" t="s">
        <v>12378</v>
      </c>
      <c r="E5422" s="1" t="s">
        <v>169</v>
      </c>
      <c r="F5422" s="1" t="s">
        <v>11</v>
      </c>
      <c r="G5422" s="1" t="str">
        <f>IFERROR(__xludf.DUMMYFUNCTION("GOOGLETRANSLATE(D5422,""fr"",""en"")"),"#VALUE!")</f>
        <v>#VALUE!</v>
      </c>
    </row>
    <row r="5423" ht="15.75" customHeight="1">
      <c r="A5423" s="1" t="s">
        <v>7083</v>
      </c>
      <c r="B5423" s="1">
        <v>2.0</v>
      </c>
      <c r="C5423" s="1" t="s">
        <v>12379</v>
      </c>
      <c r="D5423" s="1" t="s">
        <v>12380</v>
      </c>
      <c r="E5423" s="1" t="s">
        <v>52</v>
      </c>
      <c r="F5423" s="1" t="s">
        <v>110</v>
      </c>
      <c r="G5423" s="1" t="str">
        <f>IFERROR(__xludf.DUMMYFUNCTION("GOOGLETRANSLATE(D5423,""fr"",""en"")"),"#VALUE!")</f>
        <v>#VALUE!</v>
      </c>
    </row>
    <row r="5424" ht="15.75" customHeight="1">
      <c r="A5424" s="1" t="s">
        <v>12381</v>
      </c>
      <c r="B5424" s="1">
        <v>1.0</v>
      </c>
      <c r="C5424" s="1" t="s">
        <v>12382</v>
      </c>
      <c r="D5424" s="1" t="s">
        <v>12383</v>
      </c>
      <c r="E5424" s="1" t="s">
        <v>52</v>
      </c>
      <c r="F5424" s="1" t="s">
        <v>11</v>
      </c>
      <c r="G5424" s="1" t="str">
        <f>IFERROR(__xludf.DUMMYFUNCTION("GOOGLETRANSLATE(D5424,""fr"",""en"")"),"#VALUE!")</f>
        <v>#VALUE!</v>
      </c>
    </row>
    <row r="5425" ht="15.75" customHeight="1">
      <c r="A5425" s="1" t="s">
        <v>1706</v>
      </c>
      <c r="B5425" s="1">
        <v>2.0</v>
      </c>
      <c r="C5425" s="1" t="s">
        <v>12384</v>
      </c>
      <c r="D5425" s="1" t="s">
        <v>12385</v>
      </c>
      <c r="E5425" s="1" t="s">
        <v>280</v>
      </c>
      <c r="F5425" s="1" t="s">
        <v>11</v>
      </c>
      <c r="G5425" s="1" t="str">
        <f>IFERROR(__xludf.DUMMYFUNCTION("GOOGLETRANSLATE(D5425,""fr"",""en"")"),"#VALUE!")</f>
        <v>#VALUE!</v>
      </c>
    </row>
    <row r="5426" ht="15.75" customHeight="1">
      <c r="A5426" s="1" t="s">
        <v>5488</v>
      </c>
      <c r="B5426" s="1">
        <v>5.0</v>
      </c>
      <c r="C5426" s="1" t="s">
        <v>12386</v>
      </c>
      <c r="D5426" s="1" t="s">
        <v>12387</v>
      </c>
      <c r="E5426" s="1" t="s">
        <v>21</v>
      </c>
      <c r="F5426" s="1" t="s">
        <v>11</v>
      </c>
      <c r="G5426" s="1" t="str">
        <f>IFERROR(__xludf.DUMMYFUNCTION("GOOGLETRANSLATE(D5426,""fr"",""en"")"),"#VALUE!")</f>
        <v>#VALUE!</v>
      </c>
    </row>
    <row r="5427" ht="15.75" customHeight="1">
      <c r="A5427" s="1" t="s">
        <v>744</v>
      </c>
      <c r="B5427" s="1">
        <v>1.0</v>
      </c>
      <c r="C5427" s="1" t="s">
        <v>12388</v>
      </c>
      <c r="D5427" s="1" t="s">
        <v>12389</v>
      </c>
      <c r="E5427" s="1" t="s">
        <v>109</v>
      </c>
      <c r="F5427" s="1" t="s">
        <v>11</v>
      </c>
      <c r="G5427" s="1" t="str">
        <f>IFERROR(__xludf.DUMMYFUNCTION("GOOGLETRANSLATE(D5427,""fr"",""en"")"),"#VALUE!")</f>
        <v>#VALUE!</v>
      </c>
    </row>
    <row r="5428" ht="15.75" customHeight="1">
      <c r="A5428" s="1" t="s">
        <v>67</v>
      </c>
      <c r="B5428" s="1">
        <v>4.0</v>
      </c>
      <c r="C5428" s="1" t="s">
        <v>12390</v>
      </c>
      <c r="D5428" s="1" t="s">
        <v>12391</v>
      </c>
      <c r="E5428" s="1" t="s">
        <v>10</v>
      </c>
      <c r="F5428" s="1" t="s">
        <v>11</v>
      </c>
      <c r="G5428" s="1" t="str">
        <f>IFERROR(__xludf.DUMMYFUNCTION("GOOGLETRANSLATE(D5428,""fr"",""en"")"),"#VALUE!")</f>
        <v>#VALUE!</v>
      </c>
    </row>
    <row r="5429" ht="15.75" customHeight="1">
      <c r="A5429" s="1" t="s">
        <v>18</v>
      </c>
      <c r="B5429" s="1">
        <v>5.0</v>
      </c>
      <c r="C5429" s="1" t="s">
        <v>12392</v>
      </c>
      <c r="D5429" s="1" t="s">
        <v>12393</v>
      </c>
      <c r="E5429" s="1" t="s">
        <v>10</v>
      </c>
      <c r="F5429" s="1" t="s">
        <v>11</v>
      </c>
      <c r="G5429" s="1" t="str">
        <f>IFERROR(__xludf.DUMMYFUNCTION("GOOGLETRANSLATE(D5429,""fr"",""en"")"),"#VALUE!")</f>
        <v>#VALUE!</v>
      </c>
    </row>
    <row r="5430" ht="15.75" customHeight="1">
      <c r="A5430" s="1" t="s">
        <v>338</v>
      </c>
      <c r="B5430" s="1">
        <v>3.0</v>
      </c>
      <c r="C5430" s="1" t="s">
        <v>12394</v>
      </c>
      <c r="D5430" s="1" t="s">
        <v>12395</v>
      </c>
      <c r="E5430" s="1" t="s">
        <v>169</v>
      </c>
      <c r="F5430" s="1" t="s">
        <v>11</v>
      </c>
      <c r="G5430" s="1" t="str">
        <f>IFERROR(__xludf.DUMMYFUNCTION("GOOGLETRANSLATE(D5430,""fr"",""en"")"),"#VALUE!")</f>
        <v>#VALUE!</v>
      </c>
    </row>
    <row r="5431" ht="15.75" customHeight="1">
      <c r="A5431" s="1" t="s">
        <v>4607</v>
      </c>
      <c r="B5431" s="1">
        <v>1.0</v>
      </c>
      <c r="C5431" s="1" t="s">
        <v>12396</v>
      </c>
      <c r="D5431" s="1" t="s">
        <v>12397</v>
      </c>
      <c r="E5431" s="1" t="s">
        <v>373</v>
      </c>
      <c r="F5431" s="1" t="s">
        <v>30</v>
      </c>
      <c r="G5431" s="1" t="str">
        <f>IFERROR(__xludf.DUMMYFUNCTION("GOOGLETRANSLATE(D5431,""fr"",""en"")"),"#VALUE!")</f>
        <v>#VALUE!</v>
      </c>
    </row>
    <row r="5432" ht="15.75" customHeight="1">
      <c r="A5432" s="1" t="s">
        <v>2272</v>
      </c>
      <c r="B5432" s="1">
        <v>4.0</v>
      </c>
      <c r="C5432" s="1" t="s">
        <v>12398</v>
      </c>
      <c r="D5432" s="1" t="s">
        <v>12399</v>
      </c>
      <c r="E5432" s="1" t="s">
        <v>10</v>
      </c>
      <c r="F5432" s="1" t="s">
        <v>11</v>
      </c>
      <c r="G5432" s="1" t="str">
        <f>IFERROR(__xludf.DUMMYFUNCTION("GOOGLETRANSLATE(D5432,""fr"",""en"")"),"#VALUE!")</f>
        <v>#VALUE!</v>
      </c>
    </row>
    <row r="5433" ht="15.75" customHeight="1">
      <c r="A5433" s="1" t="s">
        <v>5759</v>
      </c>
      <c r="B5433" s="1">
        <v>2.0</v>
      </c>
      <c r="C5433" s="1" t="s">
        <v>12400</v>
      </c>
      <c r="D5433" s="1" t="s">
        <v>12401</v>
      </c>
      <c r="E5433" s="1" t="s">
        <v>43</v>
      </c>
      <c r="F5433" s="1" t="s">
        <v>30</v>
      </c>
      <c r="G5433" s="1" t="str">
        <f>IFERROR(__xludf.DUMMYFUNCTION("GOOGLETRANSLATE(D5433,""fr"",""en"")"),"#VALUE!")</f>
        <v>#VALUE!</v>
      </c>
    </row>
    <row r="5434" ht="15.75" customHeight="1">
      <c r="A5434" s="1" t="s">
        <v>551</v>
      </c>
      <c r="B5434" s="1">
        <v>1.0</v>
      </c>
      <c r="C5434" s="1" t="s">
        <v>12402</v>
      </c>
      <c r="D5434" s="1" t="s">
        <v>12403</v>
      </c>
      <c r="E5434" s="1" t="s">
        <v>73</v>
      </c>
      <c r="F5434" s="1" t="s">
        <v>30</v>
      </c>
      <c r="G5434" s="1" t="str">
        <f>IFERROR(__xludf.DUMMYFUNCTION("GOOGLETRANSLATE(D5434,""fr"",""en"")"),"#VALUE!")</f>
        <v>#VALUE!</v>
      </c>
    </row>
    <row r="5435" ht="15.75" customHeight="1">
      <c r="A5435" s="1" t="s">
        <v>12404</v>
      </c>
      <c r="B5435" s="1">
        <v>1.0</v>
      </c>
      <c r="C5435" s="1" t="s">
        <v>12405</v>
      </c>
      <c r="D5435" s="1" t="s">
        <v>12406</v>
      </c>
      <c r="E5435" s="1" t="s">
        <v>296</v>
      </c>
      <c r="F5435" s="1" t="s">
        <v>110</v>
      </c>
      <c r="G5435" s="1" t="str">
        <f>IFERROR(__xludf.DUMMYFUNCTION("GOOGLETRANSLATE(D5435,""fr"",""en"")"),"#VALUE!")</f>
        <v>#VALUE!</v>
      </c>
    </row>
    <row r="5436" ht="15.75" customHeight="1">
      <c r="A5436" s="1" t="s">
        <v>1833</v>
      </c>
      <c r="B5436" s="1">
        <v>5.0</v>
      </c>
      <c r="C5436" s="1" t="s">
        <v>12407</v>
      </c>
      <c r="D5436" s="1" t="s">
        <v>12408</v>
      </c>
      <c r="E5436" s="1" t="s">
        <v>10</v>
      </c>
      <c r="F5436" s="1" t="s">
        <v>11</v>
      </c>
      <c r="G5436" s="1" t="str">
        <f>IFERROR(__xludf.DUMMYFUNCTION("GOOGLETRANSLATE(D5436,""fr"",""en"")"),"#VALUE!")</f>
        <v>#VALUE!</v>
      </c>
    </row>
    <row r="5437" ht="15.75" customHeight="1">
      <c r="A5437" s="1" t="s">
        <v>1207</v>
      </c>
      <c r="B5437" s="1">
        <v>5.0</v>
      </c>
      <c r="C5437" s="1" t="s">
        <v>12409</v>
      </c>
      <c r="D5437" s="1" t="s">
        <v>12410</v>
      </c>
      <c r="E5437" s="1" t="s">
        <v>65</v>
      </c>
      <c r="F5437" s="1" t="s">
        <v>66</v>
      </c>
      <c r="G5437" s="1" t="str">
        <f>IFERROR(__xludf.DUMMYFUNCTION("GOOGLETRANSLATE(D5437,""fr"",""en"")"),"#VALUE!")</f>
        <v>#VALUE!</v>
      </c>
    </row>
    <row r="5438" ht="15.75" customHeight="1">
      <c r="A5438" s="1" t="s">
        <v>3398</v>
      </c>
      <c r="B5438" s="1">
        <v>3.0</v>
      </c>
      <c r="C5438" s="1" t="s">
        <v>12411</v>
      </c>
      <c r="D5438" s="1" t="s">
        <v>12412</v>
      </c>
      <c r="E5438" s="1" t="s">
        <v>373</v>
      </c>
      <c r="F5438" s="1" t="s">
        <v>30</v>
      </c>
      <c r="G5438" s="1" t="str">
        <f>IFERROR(__xludf.DUMMYFUNCTION("GOOGLETRANSLATE(D5438,""fr"",""en"")"),"#VALUE!")</f>
        <v>#VALUE!</v>
      </c>
    </row>
    <row r="5439" ht="15.75" customHeight="1">
      <c r="A5439" s="1" t="s">
        <v>12413</v>
      </c>
      <c r="B5439" s="1">
        <v>2.0</v>
      </c>
      <c r="C5439" s="1" t="s">
        <v>12414</v>
      </c>
      <c r="D5439" s="1" t="s">
        <v>12415</v>
      </c>
      <c r="E5439" s="1" t="s">
        <v>25</v>
      </c>
      <c r="F5439" s="1" t="s">
        <v>11</v>
      </c>
      <c r="G5439" s="1" t="str">
        <f>IFERROR(__xludf.DUMMYFUNCTION("GOOGLETRANSLATE(D5439,""fr"",""en"")"),"#VALUE!")</f>
        <v>#VALUE!</v>
      </c>
    </row>
    <row r="5440" ht="15.75" customHeight="1">
      <c r="A5440" s="1" t="s">
        <v>1138</v>
      </c>
      <c r="B5440" s="1">
        <v>4.0</v>
      </c>
      <c r="C5440" s="1" t="s">
        <v>12416</v>
      </c>
      <c r="D5440" s="1" t="s">
        <v>12417</v>
      </c>
      <c r="E5440" s="1" t="s">
        <v>10</v>
      </c>
      <c r="F5440" s="1" t="s">
        <v>11</v>
      </c>
      <c r="G5440" s="1" t="str">
        <f>IFERROR(__xludf.DUMMYFUNCTION("GOOGLETRANSLATE(D5440,""fr"",""en"")"),"#VALUE!")</f>
        <v>#VALUE!</v>
      </c>
    </row>
    <row r="5441" ht="15.75" customHeight="1">
      <c r="A5441" s="1" t="s">
        <v>377</v>
      </c>
      <c r="B5441" s="1">
        <v>4.0</v>
      </c>
      <c r="C5441" s="1" t="s">
        <v>12418</v>
      </c>
      <c r="D5441" s="1" t="s">
        <v>12419</v>
      </c>
      <c r="E5441" s="1" t="s">
        <v>65</v>
      </c>
      <c r="F5441" s="1" t="s">
        <v>66</v>
      </c>
      <c r="G5441" s="1" t="str">
        <f>IFERROR(__xludf.DUMMYFUNCTION("GOOGLETRANSLATE(D5441,""fr"",""en"")"),"#VALUE!")</f>
        <v>#VALUE!</v>
      </c>
    </row>
    <row r="5442" ht="15.75" customHeight="1">
      <c r="A5442" s="1" t="s">
        <v>1490</v>
      </c>
      <c r="B5442" s="1">
        <v>2.0</v>
      </c>
      <c r="C5442" s="1" t="s">
        <v>12420</v>
      </c>
      <c r="D5442" s="1" t="s">
        <v>12421</v>
      </c>
      <c r="E5442" s="1" t="s">
        <v>169</v>
      </c>
      <c r="F5442" s="1" t="s">
        <v>110</v>
      </c>
      <c r="G5442" s="1" t="str">
        <f>IFERROR(__xludf.DUMMYFUNCTION("GOOGLETRANSLATE(D5442,""fr"",""en"")"),"#VALUE!")</f>
        <v>#VALUE!</v>
      </c>
    </row>
    <row r="5443" ht="15.75" customHeight="1">
      <c r="A5443" s="1" t="s">
        <v>4387</v>
      </c>
      <c r="B5443" s="1">
        <v>1.0</v>
      </c>
      <c r="C5443" s="1" t="s">
        <v>12422</v>
      </c>
      <c r="D5443" s="1" t="s">
        <v>12423</v>
      </c>
      <c r="E5443" s="1" t="s">
        <v>103</v>
      </c>
      <c r="F5443" s="1" t="s">
        <v>48</v>
      </c>
      <c r="G5443" s="1" t="str">
        <f>IFERROR(__xludf.DUMMYFUNCTION("GOOGLETRANSLATE(D5443,""fr"",""en"")"),"#VALUE!")</f>
        <v>#VALUE!</v>
      </c>
    </row>
    <row r="5444" ht="15.75" customHeight="1">
      <c r="A5444" s="1" t="s">
        <v>2237</v>
      </c>
      <c r="B5444" s="1">
        <v>3.0</v>
      </c>
      <c r="C5444" s="1" t="s">
        <v>12424</v>
      </c>
      <c r="D5444" s="1" t="s">
        <v>12425</v>
      </c>
      <c r="E5444" s="1" t="s">
        <v>10</v>
      </c>
      <c r="F5444" s="1" t="s">
        <v>11</v>
      </c>
      <c r="G5444" s="1" t="str">
        <f>IFERROR(__xludf.DUMMYFUNCTION("GOOGLETRANSLATE(D5444,""fr"",""en"")"),"#VALUE!")</f>
        <v>#VALUE!</v>
      </c>
    </row>
    <row r="5445" ht="15.75" customHeight="1">
      <c r="A5445" s="1" t="s">
        <v>411</v>
      </c>
      <c r="B5445" s="1">
        <v>4.0</v>
      </c>
      <c r="C5445" s="1" t="s">
        <v>12426</v>
      </c>
      <c r="D5445" s="1" t="s">
        <v>12427</v>
      </c>
      <c r="E5445" s="1" t="s">
        <v>10</v>
      </c>
      <c r="F5445" s="1" t="s">
        <v>11</v>
      </c>
      <c r="G5445" s="1" t="str">
        <f>IFERROR(__xludf.DUMMYFUNCTION("GOOGLETRANSLATE(D5445,""fr"",""en"")"),"#VALUE!")</f>
        <v>#VALUE!</v>
      </c>
    </row>
    <row r="5446" ht="15.75" customHeight="1">
      <c r="A5446" s="1" t="s">
        <v>7044</v>
      </c>
      <c r="B5446" s="1">
        <v>1.0</v>
      </c>
      <c r="C5446" s="1" t="s">
        <v>12428</v>
      </c>
      <c r="D5446" s="1" t="s">
        <v>12429</v>
      </c>
      <c r="E5446" s="1" t="s">
        <v>519</v>
      </c>
      <c r="F5446" s="1" t="s">
        <v>118</v>
      </c>
      <c r="G5446" s="1" t="str">
        <f>IFERROR(__xludf.DUMMYFUNCTION("GOOGLETRANSLATE(D5446,""fr"",""en"")"),"#VALUE!")</f>
        <v>#VALUE!</v>
      </c>
    </row>
    <row r="5447" ht="15.75" customHeight="1">
      <c r="A5447" s="1" t="s">
        <v>9034</v>
      </c>
      <c r="B5447" s="1">
        <v>3.0</v>
      </c>
      <c r="C5447" s="1" t="s">
        <v>12430</v>
      </c>
      <c r="D5447" s="1" t="s">
        <v>12431</v>
      </c>
      <c r="E5447" s="1" t="s">
        <v>423</v>
      </c>
      <c r="F5447" s="1" t="s">
        <v>30</v>
      </c>
      <c r="G5447" s="1" t="str">
        <f>IFERROR(__xludf.DUMMYFUNCTION("GOOGLETRANSLATE(D5447,""fr"",""en"")"),"#VALUE!")</f>
        <v>#VALUE!</v>
      </c>
    </row>
    <row r="5448" ht="15.75" customHeight="1">
      <c r="A5448" s="1" t="s">
        <v>374</v>
      </c>
      <c r="B5448" s="1">
        <v>5.0</v>
      </c>
      <c r="C5448" s="1" t="s">
        <v>12432</v>
      </c>
      <c r="D5448" s="1" t="s">
        <v>12433</v>
      </c>
      <c r="E5448" s="1" t="s">
        <v>10</v>
      </c>
      <c r="F5448" s="1" t="s">
        <v>11</v>
      </c>
      <c r="G5448" s="1" t="str">
        <f>IFERROR(__xludf.DUMMYFUNCTION("GOOGLETRANSLATE(D5448,""fr"",""en"")"),"#VALUE!")</f>
        <v>#VALUE!</v>
      </c>
    </row>
    <row r="5449" ht="15.75" customHeight="1">
      <c r="A5449" s="1" t="s">
        <v>966</v>
      </c>
      <c r="B5449" s="1">
        <v>4.0</v>
      </c>
      <c r="C5449" s="1" t="s">
        <v>12434</v>
      </c>
      <c r="D5449" s="1" t="s">
        <v>12435</v>
      </c>
      <c r="E5449" s="1" t="s">
        <v>65</v>
      </c>
      <c r="F5449" s="1" t="s">
        <v>66</v>
      </c>
      <c r="G5449" s="1" t="str">
        <f>IFERROR(__xludf.DUMMYFUNCTION("GOOGLETRANSLATE(D5449,""fr"",""en"")"),"#VALUE!")</f>
        <v>#VALUE!</v>
      </c>
    </row>
    <row r="5450" ht="15.75" customHeight="1">
      <c r="A5450" s="1" t="s">
        <v>7750</v>
      </c>
      <c r="B5450" s="1">
        <v>3.0</v>
      </c>
      <c r="C5450" s="1" t="s">
        <v>12436</v>
      </c>
      <c r="D5450" s="1" t="s">
        <v>12437</v>
      </c>
      <c r="E5450" s="1" t="s">
        <v>614</v>
      </c>
      <c r="F5450" s="1" t="s">
        <v>30</v>
      </c>
      <c r="G5450" s="1" t="str">
        <f>IFERROR(__xludf.DUMMYFUNCTION("GOOGLETRANSLATE(D5450,""fr"",""en"")"),"#VALUE!")</f>
        <v>#VALUE!</v>
      </c>
    </row>
    <row r="5451" ht="15.75" customHeight="1">
      <c r="A5451" s="1" t="s">
        <v>138</v>
      </c>
      <c r="B5451" s="1">
        <v>5.0</v>
      </c>
      <c r="C5451" s="1" t="s">
        <v>12438</v>
      </c>
      <c r="D5451" s="1" t="s">
        <v>12439</v>
      </c>
      <c r="E5451" s="1" t="s">
        <v>10</v>
      </c>
      <c r="F5451" s="1" t="s">
        <v>11</v>
      </c>
      <c r="G5451" s="1" t="str">
        <f>IFERROR(__xludf.DUMMYFUNCTION("GOOGLETRANSLATE(D5451,""fr"",""en"")"),"#VALUE!")</f>
        <v>#VALUE!</v>
      </c>
    </row>
    <row r="5452" ht="15.75" customHeight="1">
      <c r="A5452" s="1" t="s">
        <v>3868</v>
      </c>
      <c r="B5452" s="1">
        <v>4.0</v>
      </c>
      <c r="C5452" s="1" t="s">
        <v>12440</v>
      </c>
      <c r="D5452" s="1" t="s">
        <v>12441</v>
      </c>
      <c r="E5452" s="1" t="s">
        <v>226</v>
      </c>
      <c r="F5452" s="1" t="s">
        <v>11</v>
      </c>
      <c r="G5452" s="1" t="str">
        <f>IFERROR(__xludf.DUMMYFUNCTION("GOOGLETRANSLATE(D5452,""fr"",""en"")"),"#VALUE!")</f>
        <v>#VALUE!</v>
      </c>
    </row>
    <row r="5453" ht="15.75" customHeight="1">
      <c r="A5453" s="1" t="s">
        <v>1065</v>
      </c>
      <c r="B5453" s="1">
        <v>1.0</v>
      </c>
      <c r="C5453" s="1" t="s">
        <v>12442</v>
      </c>
      <c r="D5453" s="1" t="s">
        <v>12443</v>
      </c>
      <c r="E5453" s="1" t="s">
        <v>10</v>
      </c>
      <c r="F5453" s="1" t="s">
        <v>11</v>
      </c>
      <c r="G5453" s="1" t="str">
        <f>IFERROR(__xludf.DUMMYFUNCTION("GOOGLETRANSLATE(D5453,""fr"",""en"")"),"#VALUE!")</f>
        <v>#VALUE!</v>
      </c>
    </row>
    <row r="5454" ht="15.75" customHeight="1">
      <c r="A5454" s="1" t="s">
        <v>499</v>
      </c>
      <c r="B5454" s="1">
        <v>4.0</v>
      </c>
      <c r="C5454" s="1" t="s">
        <v>12444</v>
      </c>
      <c r="D5454" s="1" t="s">
        <v>12445</v>
      </c>
      <c r="E5454" s="1" t="s">
        <v>10</v>
      </c>
      <c r="F5454" s="1" t="s">
        <v>11</v>
      </c>
      <c r="G5454" s="1" t="str">
        <f>IFERROR(__xludf.DUMMYFUNCTION("GOOGLETRANSLATE(D5454,""fr"",""en"")"),"#VALUE!")</f>
        <v>#VALUE!</v>
      </c>
    </row>
    <row r="5455" ht="15.75" customHeight="1">
      <c r="A5455" s="1" t="s">
        <v>132</v>
      </c>
      <c r="B5455" s="1">
        <v>5.0</v>
      </c>
      <c r="C5455" s="1" t="s">
        <v>12446</v>
      </c>
      <c r="D5455" s="1" t="s">
        <v>12447</v>
      </c>
      <c r="E5455" s="1" t="s">
        <v>21</v>
      </c>
      <c r="F5455" s="1" t="s">
        <v>11</v>
      </c>
      <c r="G5455" s="1" t="str">
        <f>IFERROR(__xludf.DUMMYFUNCTION("GOOGLETRANSLATE(D5455,""fr"",""en"")"),"#VALUE!")</f>
        <v>#VALUE!</v>
      </c>
    </row>
    <row r="5456" ht="15.75" customHeight="1">
      <c r="A5456" s="1" t="s">
        <v>91</v>
      </c>
      <c r="B5456" s="1">
        <v>5.0</v>
      </c>
      <c r="C5456" s="1" t="s">
        <v>12448</v>
      </c>
      <c r="D5456" s="1" t="s">
        <v>12449</v>
      </c>
      <c r="E5456" s="1" t="s">
        <v>10</v>
      </c>
      <c r="F5456" s="1" t="s">
        <v>11</v>
      </c>
      <c r="G5456" s="1" t="str">
        <f>IFERROR(__xludf.DUMMYFUNCTION("GOOGLETRANSLATE(D5456,""fr"",""en"")"),"#VALUE!")</f>
        <v>#VALUE!</v>
      </c>
    </row>
    <row r="5457" ht="15.75" customHeight="1">
      <c r="A5457" s="1" t="s">
        <v>1741</v>
      </c>
      <c r="B5457" s="1">
        <v>5.0</v>
      </c>
      <c r="C5457" s="1" t="s">
        <v>12450</v>
      </c>
      <c r="D5457" s="1" t="s">
        <v>12451</v>
      </c>
      <c r="E5457" s="1" t="s">
        <v>65</v>
      </c>
      <c r="F5457" s="1" t="s">
        <v>66</v>
      </c>
      <c r="G5457" s="1" t="str">
        <f>IFERROR(__xludf.DUMMYFUNCTION("GOOGLETRANSLATE(D5457,""fr"",""en"")"),"#VALUE!")</f>
        <v>#VALUE!</v>
      </c>
    </row>
    <row r="5458" ht="15.75" customHeight="1">
      <c r="A5458" s="1" t="s">
        <v>1473</v>
      </c>
      <c r="B5458" s="1">
        <v>4.0</v>
      </c>
      <c r="C5458" s="1" t="s">
        <v>12452</v>
      </c>
      <c r="D5458" s="1" t="s">
        <v>12453</v>
      </c>
      <c r="E5458" s="1" t="s">
        <v>65</v>
      </c>
      <c r="F5458" s="1" t="s">
        <v>66</v>
      </c>
      <c r="G5458" s="1" t="str">
        <f>IFERROR(__xludf.DUMMYFUNCTION("GOOGLETRANSLATE(D5458,""fr"",""en"")"),"#VALUE!")</f>
        <v>#VALUE!</v>
      </c>
    </row>
    <row r="5459" ht="15.75" customHeight="1">
      <c r="A5459" s="1" t="s">
        <v>1076</v>
      </c>
      <c r="B5459" s="1">
        <v>2.0</v>
      </c>
      <c r="C5459" s="1" t="s">
        <v>12454</v>
      </c>
      <c r="D5459" s="1" t="s">
        <v>12455</v>
      </c>
      <c r="E5459" s="1" t="s">
        <v>280</v>
      </c>
      <c r="F5459" s="1" t="s">
        <v>11</v>
      </c>
      <c r="G5459" s="1" t="str">
        <f>IFERROR(__xludf.DUMMYFUNCTION("GOOGLETRANSLATE(D5459,""fr"",""en"")"),"#VALUE!")</f>
        <v>#VALUE!</v>
      </c>
    </row>
    <row r="5460" ht="15.75" customHeight="1">
      <c r="A5460" s="1" t="s">
        <v>866</v>
      </c>
      <c r="B5460" s="1">
        <v>5.0</v>
      </c>
      <c r="C5460" s="1" t="s">
        <v>12456</v>
      </c>
      <c r="D5460" s="1" t="s">
        <v>12457</v>
      </c>
      <c r="E5460" s="1" t="s">
        <v>10</v>
      </c>
      <c r="F5460" s="1" t="s">
        <v>11</v>
      </c>
      <c r="G5460" s="1" t="str">
        <f>IFERROR(__xludf.DUMMYFUNCTION("GOOGLETRANSLATE(D5460,""fr"",""en"")"),"#VALUE!")</f>
        <v>#VALUE!</v>
      </c>
    </row>
    <row r="5461" ht="15.75" customHeight="1">
      <c r="A5461" s="1" t="s">
        <v>6408</v>
      </c>
      <c r="B5461" s="1">
        <v>1.0</v>
      </c>
      <c r="C5461" s="1" t="s">
        <v>12458</v>
      </c>
      <c r="D5461" s="1" t="s">
        <v>12459</v>
      </c>
      <c r="E5461" s="1" t="s">
        <v>292</v>
      </c>
      <c r="F5461" s="1" t="s">
        <v>11</v>
      </c>
      <c r="G5461" s="1" t="str">
        <f>IFERROR(__xludf.DUMMYFUNCTION("GOOGLETRANSLATE(D5461,""fr"",""en"")"),"#VALUE!")</f>
        <v>#VALUE!</v>
      </c>
    </row>
    <row r="5462" ht="15.75" customHeight="1">
      <c r="A5462" s="1" t="s">
        <v>664</v>
      </c>
      <c r="B5462" s="1">
        <v>5.0</v>
      </c>
      <c r="C5462" s="1" t="s">
        <v>12460</v>
      </c>
      <c r="D5462" s="1" t="s">
        <v>12461</v>
      </c>
      <c r="E5462" s="1" t="s">
        <v>484</v>
      </c>
      <c r="F5462" s="1" t="s">
        <v>118</v>
      </c>
      <c r="G5462" s="1" t="str">
        <f>IFERROR(__xludf.DUMMYFUNCTION("GOOGLETRANSLATE(D5462,""fr"",""en"")"),"#VALUE!")</f>
        <v>#VALUE!</v>
      </c>
    </row>
    <row r="5463" ht="15.75" customHeight="1">
      <c r="A5463" s="1" t="s">
        <v>4350</v>
      </c>
      <c r="B5463" s="1">
        <v>3.0</v>
      </c>
      <c r="C5463" s="1" t="s">
        <v>12462</v>
      </c>
      <c r="D5463" s="1" t="s">
        <v>12463</v>
      </c>
      <c r="E5463" s="1" t="s">
        <v>614</v>
      </c>
      <c r="F5463" s="1" t="s">
        <v>30</v>
      </c>
      <c r="G5463" s="1" t="str">
        <f>IFERROR(__xludf.DUMMYFUNCTION("GOOGLETRANSLATE(D5463,""fr"",""en"")"),"#VALUE!")</f>
        <v>#VALUE!</v>
      </c>
    </row>
    <row r="5464" ht="15.75" customHeight="1">
      <c r="A5464" s="1" t="s">
        <v>2272</v>
      </c>
      <c r="B5464" s="1">
        <v>5.0</v>
      </c>
      <c r="C5464" s="1" t="s">
        <v>12464</v>
      </c>
      <c r="D5464" s="1" t="s">
        <v>12465</v>
      </c>
      <c r="E5464" s="1" t="s">
        <v>21</v>
      </c>
      <c r="F5464" s="1" t="s">
        <v>11</v>
      </c>
      <c r="G5464" s="1" t="str">
        <f>IFERROR(__xludf.DUMMYFUNCTION("GOOGLETRANSLATE(D5464,""fr"",""en"")"),"#VALUE!")</f>
        <v>#VALUE!</v>
      </c>
    </row>
    <row r="5465" ht="15.75" customHeight="1">
      <c r="A5465" s="1" t="s">
        <v>2117</v>
      </c>
      <c r="B5465" s="1">
        <v>4.0</v>
      </c>
      <c r="C5465" s="1" t="s">
        <v>12466</v>
      </c>
      <c r="D5465" s="1" t="s">
        <v>12467</v>
      </c>
      <c r="E5465" s="1" t="s">
        <v>65</v>
      </c>
      <c r="F5465" s="1" t="s">
        <v>66</v>
      </c>
      <c r="G5465" s="1" t="str">
        <f>IFERROR(__xludf.DUMMYFUNCTION("GOOGLETRANSLATE(D5465,""fr"",""en"")"),"#VALUE!")</f>
        <v>#VALUE!</v>
      </c>
    </row>
    <row r="5466" ht="15.75" customHeight="1">
      <c r="A5466" s="1" t="s">
        <v>8272</v>
      </c>
      <c r="B5466" s="1">
        <v>3.0</v>
      </c>
      <c r="C5466" s="1" t="s">
        <v>12468</v>
      </c>
      <c r="D5466" s="1" t="s">
        <v>12469</v>
      </c>
      <c r="E5466" s="1" t="s">
        <v>273</v>
      </c>
      <c r="F5466" s="1" t="s">
        <v>110</v>
      </c>
      <c r="G5466" s="1" t="str">
        <f>IFERROR(__xludf.DUMMYFUNCTION("GOOGLETRANSLATE(D5466,""fr"",""en"")"),"#VALUE!")</f>
        <v>#VALUE!</v>
      </c>
    </row>
    <row r="5467" ht="15.75" customHeight="1">
      <c r="A5467" s="1" t="s">
        <v>126</v>
      </c>
      <c r="B5467" s="1">
        <v>5.0</v>
      </c>
      <c r="C5467" s="1" t="s">
        <v>12470</v>
      </c>
      <c r="D5467" s="1" t="s">
        <v>12471</v>
      </c>
      <c r="E5467" s="1" t="s">
        <v>169</v>
      </c>
      <c r="F5467" s="1" t="s">
        <v>11</v>
      </c>
      <c r="G5467" s="1" t="str">
        <f>IFERROR(__xludf.DUMMYFUNCTION("GOOGLETRANSLATE(D5467,""fr"",""en"")"),"#VALUE!")</f>
        <v>#VALUE!</v>
      </c>
    </row>
    <row r="5468" ht="15.75" customHeight="1">
      <c r="A5468" s="1" t="s">
        <v>8291</v>
      </c>
      <c r="B5468" s="1">
        <v>1.0</v>
      </c>
      <c r="C5468" s="1" t="s">
        <v>12472</v>
      </c>
      <c r="D5468" s="1" t="s">
        <v>12473</v>
      </c>
      <c r="E5468" s="1" t="s">
        <v>34</v>
      </c>
      <c r="F5468" s="1" t="s">
        <v>84</v>
      </c>
      <c r="G5468" s="1" t="str">
        <f>IFERROR(__xludf.DUMMYFUNCTION("GOOGLETRANSLATE(D5468,""fr"",""en"")"),"#VALUE!")</f>
        <v>#VALUE!</v>
      </c>
    </row>
    <row r="5469" ht="15.75" customHeight="1">
      <c r="A5469" s="1" t="s">
        <v>2272</v>
      </c>
      <c r="B5469" s="1">
        <v>3.0</v>
      </c>
      <c r="C5469" s="1" t="s">
        <v>12474</v>
      </c>
      <c r="D5469" s="1" t="s">
        <v>12475</v>
      </c>
      <c r="E5469" s="1" t="s">
        <v>21</v>
      </c>
      <c r="F5469" s="1" t="s">
        <v>11</v>
      </c>
      <c r="G5469" s="1" t="str">
        <f>IFERROR(__xludf.DUMMYFUNCTION("GOOGLETRANSLATE(D5469,""fr"",""en"")"),"#VALUE!")</f>
        <v>#VALUE!</v>
      </c>
    </row>
    <row r="5470" ht="15.75" customHeight="1">
      <c r="A5470" s="1" t="s">
        <v>12476</v>
      </c>
      <c r="B5470" s="1">
        <v>3.0</v>
      </c>
      <c r="C5470" s="1" t="s">
        <v>12477</v>
      </c>
      <c r="D5470" s="1" t="s">
        <v>12478</v>
      </c>
      <c r="E5470" s="1" t="s">
        <v>125</v>
      </c>
      <c r="F5470" s="1" t="s">
        <v>66</v>
      </c>
      <c r="G5470" s="1" t="str">
        <f>IFERROR(__xludf.DUMMYFUNCTION("GOOGLETRANSLATE(D5470,""fr"",""en"")"),"#VALUE!")</f>
        <v>#VALUE!</v>
      </c>
    </row>
    <row r="5471" ht="15.75" customHeight="1">
      <c r="A5471" s="1" t="s">
        <v>564</v>
      </c>
      <c r="B5471" s="1">
        <v>2.0</v>
      </c>
      <c r="C5471" s="1" t="s">
        <v>12479</v>
      </c>
      <c r="D5471" s="1" t="s">
        <v>12480</v>
      </c>
      <c r="E5471" s="1" t="s">
        <v>10</v>
      </c>
      <c r="F5471" s="1" t="s">
        <v>11</v>
      </c>
      <c r="G5471" s="1" t="str">
        <f>IFERROR(__xludf.DUMMYFUNCTION("GOOGLETRANSLATE(D5471,""fr"",""en"")"),"#VALUE!")</f>
        <v>#VALUE!</v>
      </c>
    </row>
    <row r="5472" ht="15.75" customHeight="1">
      <c r="A5472" s="1" t="s">
        <v>8586</v>
      </c>
      <c r="B5472" s="1">
        <v>2.0</v>
      </c>
      <c r="C5472" s="1" t="s">
        <v>12481</v>
      </c>
      <c r="D5472" s="1" t="s">
        <v>12482</v>
      </c>
      <c r="E5472" s="1" t="s">
        <v>169</v>
      </c>
      <c r="F5472" s="1" t="s">
        <v>11</v>
      </c>
      <c r="G5472" s="1" t="str">
        <f>IFERROR(__xludf.DUMMYFUNCTION("GOOGLETRANSLATE(D5472,""fr"",""en"")"),"#VALUE!")</f>
        <v>#VALUE!</v>
      </c>
    </row>
    <row r="5473" ht="15.75" customHeight="1">
      <c r="A5473" s="1" t="s">
        <v>1696</v>
      </c>
      <c r="B5473" s="1">
        <v>2.0</v>
      </c>
      <c r="C5473" s="1" t="s">
        <v>12483</v>
      </c>
      <c r="D5473" s="1" t="s">
        <v>12484</v>
      </c>
      <c r="E5473" s="1" t="s">
        <v>10</v>
      </c>
      <c r="F5473" s="1" t="s">
        <v>11</v>
      </c>
      <c r="G5473" s="1" t="str">
        <f>IFERROR(__xludf.DUMMYFUNCTION("GOOGLETRANSLATE(D5473,""fr"",""en"")"),"#VALUE!")</f>
        <v>#VALUE!</v>
      </c>
    </row>
    <row r="5474" ht="15.75" customHeight="1">
      <c r="A5474" s="1" t="s">
        <v>801</v>
      </c>
      <c r="B5474" s="1">
        <v>2.0</v>
      </c>
      <c r="C5474" s="1" t="s">
        <v>12485</v>
      </c>
      <c r="D5474" s="1" t="s">
        <v>12486</v>
      </c>
      <c r="E5474" s="1" t="s">
        <v>614</v>
      </c>
      <c r="F5474" s="1" t="s">
        <v>30</v>
      </c>
      <c r="G5474" s="1" t="str">
        <f>IFERROR(__xludf.DUMMYFUNCTION("GOOGLETRANSLATE(D5474,""fr"",""en"")"),"#VALUE!")</f>
        <v>#VALUE!</v>
      </c>
    </row>
    <row r="5475" ht="15.75" customHeight="1">
      <c r="A5475" s="1" t="s">
        <v>12487</v>
      </c>
      <c r="B5475" s="1">
        <v>2.0</v>
      </c>
      <c r="C5475" s="1" t="s">
        <v>12488</v>
      </c>
      <c r="D5475" s="1" t="s">
        <v>12489</v>
      </c>
      <c r="E5475" s="1" t="s">
        <v>169</v>
      </c>
      <c r="F5475" s="1" t="s">
        <v>110</v>
      </c>
      <c r="G5475" s="1" t="str">
        <f>IFERROR(__xludf.DUMMYFUNCTION("GOOGLETRANSLATE(D5475,""fr"",""en"")"),"#VALUE!")</f>
        <v>#VALUE!</v>
      </c>
    </row>
    <row r="5476" ht="15.75" customHeight="1">
      <c r="A5476" s="1" t="s">
        <v>4866</v>
      </c>
      <c r="B5476" s="1">
        <v>3.0</v>
      </c>
      <c r="C5476" s="1" t="s">
        <v>12490</v>
      </c>
      <c r="D5476" s="1" t="s">
        <v>12491</v>
      </c>
      <c r="E5476" s="1" t="s">
        <v>614</v>
      </c>
      <c r="F5476" s="1" t="s">
        <v>30</v>
      </c>
      <c r="G5476" s="1" t="str">
        <f>IFERROR(__xludf.DUMMYFUNCTION("GOOGLETRANSLATE(D5476,""fr"",""en"")"),"#VALUE!")</f>
        <v>#VALUE!</v>
      </c>
    </row>
    <row r="5477" ht="15.75" customHeight="1">
      <c r="A5477" s="1" t="s">
        <v>1350</v>
      </c>
      <c r="B5477" s="1">
        <v>1.0</v>
      </c>
      <c r="C5477" s="1" t="s">
        <v>12492</v>
      </c>
      <c r="D5477" s="1" t="s">
        <v>12493</v>
      </c>
      <c r="E5477" s="1" t="s">
        <v>554</v>
      </c>
      <c r="F5477" s="1" t="s">
        <v>30</v>
      </c>
      <c r="G5477" s="1" t="str">
        <f>IFERROR(__xludf.DUMMYFUNCTION("GOOGLETRANSLATE(D5477,""fr"",""en"")"),"#VALUE!")</f>
        <v>#VALUE!</v>
      </c>
    </row>
    <row r="5478" ht="15.75" customHeight="1">
      <c r="A5478" s="1" t="s">
        <v>5559</v>
      </c>
      <c r="B5478" s="1">
        <v>4.0</v>
      </c>
      <c r="C5478" s="1" t="s">
        <v>12494</v>
      </c>
      <c r="D5478" s="1" t="s">
        <v>12495</v>
      </c>
      <c r="E5478" s="1" t="s">
        <v>21</v>
      </c>
      <c r="F5478" s="1" t="s">
        <v>11</v>
      </c>
      <c r="G5478" s="1" t="str">
        <f>IFERROR(__xludf.DUMMYFUNCTION("GOOGLETRANSLATE(D5478,""fr"",""en"")"),"#VALUE!")</f>
        <v>#VALUE!</v>
      </c>
    </row>
    <row r="5479" ht="15.75" customHeight="1">
      <c r="A5479" s="1" t="s">
        <v>738</v>
      </c>
      <c r="B5479" s="1">
        <v>3.0</v>
      </c>
      <c r="C5479" s="1" t="s">
        <v>12496</v>
      </c>
      <c r="D5479" s="1" t="s">
        <v>12497</v>
      </c>
      <c r="E5479" s="1" t="s">
        <v>169</v>
      </c>
      <c r="F5479" s="1" t="s">
        <v>11</v>
      </c>
      <c r="G5479" s="1" t="str">
        <f>IFERROR(__xludf.DUMMYFUNCTION("GOOGLETRANSLATE(D5479,""fr"",""en"")"),"#VALUE!")</f>
        <v>#VALUE!</v>
      </c>
    </row>
    <row r="5480" ht="15.75" customHeight="1">
      <c r="A5480" s="1" t="s">
        <v>1198</v>
      </c>
      <c r="B5480" s="1">
        <v>4.0</v>
      </c>
      <c r="C5480" s="1" t="s">
        <v>12498</v>
      </c>
      <c r="D5480" s="1" t="s">
        <v>12499</v>
      </c>
      <c r="E5480" s="1" t="s">
        <v>21</v>
      </c>
      <c r="F5480" s="1" t="s">
        <v>11</v>
      </c>
      <c r="G5480" s="1" t="str">
        <f>IFERROR(__xludf.DUMMYFUNCTION("GOOGLETRANSLATE(D5480,""fr"",""en"")"),"#VALUE!")</f>
        <v>#VALUE!</v>
      </c>
    </row>
    <row r="5481" ht="15.75" customHeight="1">
      <c r="A5481" s="1" t="s">
        <v>9610</v>
      </c>
      <c r="B5481" s="1">
        <v>1.0</v>
      </c>
      <c r="C5481" s="1" t="s">
        <v>12500</v>
      </c>
      <c r="D5481" s="1" t="s">
        <v>12501</v>
      </c>
      <c r="E5481" s="1" t="s">
        <v>273</v>
      </c>
      <c r="F5481" s="1" t="s">
        <v>11</v>
      </c>
      <c r="G5481" s="1" t="str">
        <f>IFERROR(__xludf.DUMMYFUNCTION("GOOGLETRANSLATE(D5481,""fr"",""en"")"),"#VALUE!")</f>
        <v>#VALUE!</v>
      </c>
    </row>
    <row r="5482" ht="15.75" customHeight="1">
      <c r="A5482" s="1" t="s">
        <v>576</v>
      </c>
      <c r="B5482" s="1">
        <v>2.0</v>
      </c>
      <c r="C5482" s="1" t="s">
        <v>12502</v>
      </c>
      <c r="D5482" s="1" t="s">
        <v>12503</v>
      </c>
      <c r="E5482" s="1" t="s">
        <v>10</v>
      </c>
      <c r="F5482" s="1" t="s">
        <v>110</v>
      </c>
      <c r="G5482" s="1" t="str">
        <f>IFERROR(__xludf.DUMMYFUNCTION("GOOGLETRANSLATE(D5482,""fr"",""en"")"),"#VALUE!")</f>
        <v>#VALUE!</v>
      </c>
    </row>
    <row r="5483" ht="15.75" customHeight="1">
      <c r="A5483" s="1" t="s">
        <v>704</v>
      </c>
      <c r="B5483" s="1">
        <v>4.0</v>
      </c>
      <c r="C5483" s="1" t="s">
        <v>12504</v>
      </c>
      <c r="D5483" s="1" t="s">
        <v>12505</v>
      </c>
      <c r="E5483" s="1" t="s">
        <v>65</v>
      </c>
      <c r="F5483" s="1" t="s">
        <v>66</v>
      </c>
      <c r="G5483" s="1" t="str">
        <f>IFERROR(__xludf.DUMMYFUNCTION("GOOGLETRANSLATE(D5483,""fr"",""en"")"),"For a young license, in any risk + additional guarantees, from a pricing point of view it is quite high. However, the proposed guarantees are worth a look, simply because it is difficult to find them elsewhere and/or also complete. It is very simple I hav"&amp;"e not seen at any insurer so many choices and modulation of guarantee options, for solutions however essential in my eyes (0km assistance with towing, loan vehicle in the event of an accident, reimbursement accessories + equipment, etc.).")</f>
        <v>For a young license, in any risk + additional guarantees, from a pricing point of view it is quite high. However, the proposed guarantees are worth a look, simply because it is difficult to find them elsewhere and/or also complete. It is very simple I have not seen at any insurer so many choices and modulation of guarantee options, for solutions however essential in my eyes (0km assistance with towing, loan vehicle in the event of an accident, reimbursement accessories + equipment, etc.).</v>
      </c>
    </row>
    <row r="5484" ht="15.75" customHeight="1">
      <c r="A5484" s="1" t="s">
        <v>3798</v>
      </c>
      <c r="B5484" s="1">
        <v>1.0</v>
      </c>
      <c r="C5484" s="1" t="s">
        <v>12506</v>
      </c>
      <c r="D5484" s="1" t="s">
        <v>12507</v>
      </c>
      <c r="E5484" s="1" t="s">
        <v>373</v>
      </c>
      <c r="F5484" s="1" t="s">
        <v>30</v>
      </c>
      <c r="G5484" s="1" t="str">
        <f>IFERROR(__xludf.DUMMYFUNCTION("GOOGLETRANSLATE(D5484,""fr"",""en"")"),"#VALUE!")</f>
        <v>#VALUE!</v>
      </c>
    </row>
    <row r="5485" ht="15.75" customHeight="1">
      <c r="A5485" s="1" t="s">
        <v>2561</v>
      </c>
      <c r="B5485" s="1">
        <v>1.0</v>
      </c>
      <c r="C5485" s="1" t="s">
        <v>12508</v>
      </c>
      <c r="D5485" s="1" t="s">
        <v>12509</v>
      </c>
      <c r="E5485" s="1" t="s">
        <v>296</v>
      </c>
      <c r="F5485" s="1" t="s">
        <v>11</v>
      </c>
      <c r="G5485" s="1" t="str">
        <f>IFERROR(__xludf.DUMMYFUNCTION("GOOGLETRANSLATE(D5485,""fr"",""en"")"),"#VALUE!")</f>
        <v>#VALUE!</v>
      </c>
    </row>
    <row r="5486" ht="15.75" customHeight="1">
      <c r="A5486" s="1" t="s">
        <v>738</v>
      </c>
      <c r="B5486" s="1">
        <v>5.0</v>
      </c>
      <c r="C5486" s="1" t="s">
        <v>12510</v>
      </c>
      <c r="D5486" s="1" t="s">
        <v>12511</v>
      </c>
      <c r="E5486" s="1" t="s">
        <v>65</v>
      </c>
      <c r="F5486" s="1" t="s">
        <v>66</v>
      </c>
      <c r="G5486" s="1" t="str">
        <f>IFERROR(__xludf.DUMMYFUNCTION("GOOGLETRANSLATE(D5486,""fr"",""en"")"),"#VALUE!")</f>
        <v>#VALUE!</v>
      </c>
    </row>
    <row r="5487" ht="15.75" customHeight="1">
      <c r="A5487" s="1" t="s">
        <v>6145</v>
      </c>
      <c r="B5487" s="1">
        <v>2.0</v>
      </c>
      <c r="C5487" s="1" t="s">
        <v>12512</v>
      </c>
      <c r="D5487" s="1" t="s">
        <v>12513</v>
      </c>
      <c r="E5487" s="1" t="s">
        <v>296</v>
      </c>
      <c r="F5487" s="1" t="s">
        <v>11</v>
      </c>
      <c r="G5487" s="1" t="str">
        <f>IFERROR(__xludf.DUMMYFUNCTION("GOOGLETRANSLATE(D5487,""fr"",""en"")"),"Hello,
I had an accident not responsible and it's been almost 5 months since the troubles started.
The accident vehicle was repatriated to a garage of my choice. AXA forced me to have it moved to an approved garage for expertise.
The expert must have move"&amp;"d 3 times because they failed to agree from the start.
The new mechanic refused to lend me a vehicle as long as the repairs were not officially launched when Ixa had certified me that it was possible.
Then the mechanic made things drag, I had to call to f"&amp;"ind out where it was and there surprised he can't find the pieces ... In short, I try to manage for myself it takes a Shortly and when finally finds at the end of a month ... I am told that it is not possible because they are not VHU certified pieces. All"&amp;" this time lost. So I hold the case, I ask for the sale of the vehicle because it's been 4 months since I fight to save my car! And there I am refused to sell. I am in all my states because I learned that the guard costs were still running and that anxa i"&amp;"s supposed to take care of it but with their decision, I do not know what to think ... we arrive on the 5th month of worries . I have been under relaxing for a few days because the situation becomes unlivable. I am waiting for the sale of the sale to buy "&amp;"me a vehicle, but after this refusal: what to think? I have been on foot for all this time so I have my family and colleagues conveyed. Imagine my life and that of those around me because no one has been able to be reactive. I am disappointed. I cry with "&amp;"every phone call. I do not know what to do.")</f>
        <v>Hello,
I had an accident not responsible and it's been almost 5 months since the troubles started.
The accident vehicle was repatriated to a garage of my choice. AXA forced me to have it moved to an approved garage for expertise.
The expert must have moved 3 times because they failed to agree from the start.
The new mechanic refused to lend me a vehicle as long as the repairs were not officially launched when Ixa had certified me that it was possible.
Then the mechanic made things drag, I had to call to find out where it was and there surprised he can't find the pieces ... In short, I try to manage for myself it takes a Shortly and when finally finds at the end of a month ... I am told that it is not possible because they are not VHU certified pieces. All this time lost. So I hold the case, I ask for the sale of the vehicle because it's been 4 months since I fight to save my car! And there I am refused to sell. I am in all my states because I learned that the guard costs were still running and that anxa is supposed to take care of it but with their decision, I do not know what to think ... we arrive on the 5th month of worries . I have been under relaxing for a few days because the situation becomes unlivable. I am waiting for the sale of the sale to buy me a vehicle, but after this refusal: what to think? I have been on foot for all this time so I have my family and colleagues conveyed. Imagine my life and that of those around me because no one has been able to be reactive. I am disappointed. I cry with every phone call. I do not know what to do.</v>
      </c>
    </row>
    <row r="5488" ht="15.75" customHeight="1">
      <c r="A5488" s="1" t="s">
        <v>12514</v>
      </c>
      <c r="B5488" s="1">
        <v>2.0</v>
      </c>
      <c r="C5488" s="1" t="s">
        <v>12515</v>
      </c>
      <c r="D5488" s="1" t="s">
        <v>12516</v>
      </c>
      <c r="E5488" s="1" t="s">
        <v>10</v>
      </c>
      <c r="F5488" s="1" t="s">
        <v>11</v>
      </c>
      <c r="G5488" s="1" t="str">
        <f>IFERROR(__xludf.DUMMYFUNCTION("GOOGLETRANSLATE(D5488,""fr"",""en"")"),"#VALUE!")</f>
        <v>#VALUE!</v>
      </c>
    </row>
    <row r="5489" ht="15.75" customHeight="1">
      <c r="A5489" s="1" t="s">
        <v>2801</v>
      </c>
      <c r="B5489" s="1">
        <v>4.0</v>
      </c>
      <c r="C5489" s="1" t="s">
        <v>12517</v>
      </c>
      <c r="D5489" s="1" t="s">
        <v>12518</v>
      </c>
      <c r="E5489" s="1" t="s">
        <v>10</v>
      </c>
      <c r="F5489" s="1" t="s">
        <v>11</v>
      </c>
      <c r="G5489" s="1" t="str">
        <f>IFERROR(__xludf.DUMMYFUNCTION("GOOGLETRANSLATE(D5489,""fr"",""en"")"),"#VALUE!")</f>
        <v>#VALUE!</v>
      </c>
    </row>
    <row r="5490" ht="15.75" customHeight="1">
      <c r="A5490" s="1" t="s">
        <v>801</v>
      </c>
      <c r="B5490" s="1">
        <v>1.0</v>
      </c>
      <c r="C5490" s="1" t="s">
        <v>12519</v>
      </c>
      <c r="D5490" s="1" t="s">
        <v>12520</v>
      </c>
      <c r="E5490" s="1" t="s">
        <v>10</v>
      </c>
      <c r="F5490" s="1" t="s">
        <v>11</v>
      </c>
      <c r="G5490" s="1" t="str">
        <f>IFERROR(__xludf.DUMMYFUNCTION("GOOGLETRANSLATE(D5490,""fr"",""en"")"),"#VALUE!")</f>
        <v>#VALUE!</v>
      </c>
    </row>
    <row r="5491" ht="15.75" customHeight="1">
      <c r="A5491" s="1" t="s">
        <v>1518</v>
      </c>
      <c r="B5491" s="1">
        <v>1.0</v>
      </c>
      <c r="C5491" s="1" t="s">
        <v>12521</v>
      </c>
      <c r="D5491" s="1" t="s">
        <v>12522</v>
      </c>
      <c r="E5491" s="1" t="s">
        <v>10</v>
      </c>
      <c r="F5491" s="1" t="s">
        <v>11</v>
      </c>
      <c r="G5491" s="1" t="str">
        <f>IFERROR(__xludf.DUMMYFUNCTION("GOOGLETRANSLATE(D5491,""fr"",""en"")"),"#VALUE!")</f>
        <v>#VALUE!</v>
      </c>
    </row>
    <row r="5492" ht="15.75" customHeight="1">
      <c r="A5492" s="1" t="s">
        <v>8345</v>
      </c>
      <c r="B5492" s="1">
        <v>1.0</v>
      </c>
      <c r="C5492" s="1" t="s">
        <v>12523</v>
      </c>
      <c r="D5492" s="1" t="s">
        <v>12524</v>
      </c>
      <c r="E5492" s="1" t="s">
        <v>125</v>
      </c>
      <c r="F5492" s="1" t="s">
        <v>11</v>
      </c>
      <c r="G5492" s="1" t="str">
        <f>IFERROR(__xludf.DUMMYFUNCTION("GOOGLETRANSLATE(D5492,""fr"",""en"")"),"#VALUE!")</f>
        <v>#VALUE!</v>
      </c>
    </row>
    <row r="5493" ht="15.75" customHeight="1">
      <c r="A5493" s="1" t="s">
        <v>417</v>
      </c>
      <c r="B5493" s="1">
        <v>3.0</v>
      </c>
      <c r="C5493" s="1" t="s">
        <v>12525</v>
      </c>
      <c r="D5493" s="1" t="s">
        <v>12526</v>
      </c>
      <c r="E5493" s="1" t="s">
        <v>10</v>
      </c>
      <c r="F5493" s="1" t="s">
        <v>11</v>
      </c>
      <c r="G5493" s="1" t="str">
        <f>IFERROR(__xludf.DUMMYFUNCTION("GOOGLETRANSLATE(D5493,""fr"",""en"")"),"#VALUE!")</f>
        <v>#VALUE!</v>
      </c>
    </row>
    <row r="5494" ht="15.75" customHeight="1">
      <c r="A5494" s="1" t="s">
        <v>866</v>
      </c>
      <c r="B5494" s="1">
        <v>4.0</v>
      </c>
      <c r="C5494" s="1" t="s">
        <v>12527</v>
      </c>
      <c r="D5494" s="1" t="s">
        <v>12528</v>
      </c>
      <c r="E5494" s="1" t="s">
        <v>10</v>
      </c>
      <c r="F5494" s="1" t="s">
        <v>11</v>
      </c>
      <c r="G5494" s="1" t="str">
        <f>IFERROR(__xludf.DUMMYFUNCTION("GOOGLETRANSLATE(D5494,""fr"",""en"")"),"#VALUE!")</f>
        <v>#VALUE!</v>
      </c>
    </row>
    <row r="5495" ht="15.75" customHeight="1">
      <c r="A5495" s="1" t="s">
        <v>85</v>
      </c>
      <c r="B5495" s="1">
        <v>4.0</v>
      </c>
      <c r="C5495" s="1" t="s">
        <v>12529</v>
      </c>
      <c r="D5495" s="1" t="s">
        <v>12530</v>
      </c>
      <c r="E5495" s="1" t="s">
        <v>21</v>
      </c>
      <c r="F5495" s="1" t="s">
        <v>11</v>
      </c>
      <c r="G5495" s="1" t="str">
        <f>IFERROR(__xludf.DUMMYFUNCTION("GOOGLETRANSLATE(D5495,""fr"",""en"")"),"#VALUE!")</f>
        <v>#VALUE!</v>
      </c>
    </row>
    <row r="5496" ht="15.75" customHeight="1">
      <c r="A5496" s="1" t="s">
        <v>11442</v>
      </c>
      <c r="B5496" s="1">
        <v>2.0</v>
      </c>
      <c r="C5496" s="1" t="s">
        <v>12531</v>
      </c>
      <c r="D5496" s="1" t="s">
        <v>12532</v>
      </c>
      <c r="E5496" s="1" t="s">
        <v>614</v>
      </c>
      <c r="F5496" s="1" t="s">
        <v>30</v>
      </c>
      <c r="G5496" s="1" t="str">
        <f>IFERROR(__xludf.DUMMYFUNCTION("GOOGLETRANSLATE(D5496,""fr"",""en"")"),"#VALUE!")</f>
        <v>#VALUE!</v>
      </c>
    </row>
    <row r="5497" ht="15.75" customHeight="1">
      <c r="A5497" s="1" t="s">
        <v>12533</v>
      </c>
      <c r="B5497" s="1">
        <v>3.0</v>
      </c>
      <c r="C5497" s="1" t="s">
        <v>12534</v>
      </c>
      <c r="D5497" s="1" t="s">
        <v>12535</v>
      </c>
      <c r="E5497" s="1" t="s">
        <v>52</v>
      </c>
      <c r="F5497" s="1" t="s">
        <v>11</v>
      </c>
      <c r="G5497" s="1" t="str">
        <f>IFERROR(__xludf.DUMMYFUNCTION("GOOGLETRANSLATE(D5497,""fr"",""en"")"),"#VALUE!")</f>
        <v>#VALUE!</v>
      </c>
    </row>
    <row r="5498" ht="15.75" customHeight="1">
      <c r="A5498" s="1" t="s">
        <v>242</v>
      </c>
      <c r="B5498" s="1">
        <v>1.0</v>
      </c>
      <c r="C5498" s="1" t="s">
        <v>12536</v>
      </c>
      <c r="D5498" s="1" t="s">
        <v>12537</v>
      </c>
      <c r="E5498" s="1" t="s">
        <v>21</v>
      </c>
      <c r="F5498" s="1" t="s">
        <v>11</v>
      </c>
      <c r="G5498" s="1" t="str">
        <f>IFERROR(__xludf.DUMMYFUNCTION("GOOGLETRANSLATE(D5498,""fr"",""en"")"),"#VALUE!")</f>
        <v>#VALUE!</v>
      </c>
    </row>
    <row r="5499" ht="15.75" customHeight="1">
      <c r="A5499" s="1" t="s">
        <v>1180</v>
      </c>
      <c r="B5499" s="1">
        <v>4.0</v>
      </c>
      <c r="C5499" s="1" t="s">
        <v>12538</v>
      </c>
      <c r="D5499" s="1" t="s">
        <v>12539</v>
      </c>
      <c r="E5499" s="1" t="s">
        <v>176</v>
      </c>
      <c r="F5499" s="1" t="s">
        <v>66</v>
      </c>
      <c r="G5499" s="1" t="str">
        <f>IFERROR(__xludf.DUMMYFUNCTION("GOOGLETRANSLATE(D5499,""fr"",""en"")"),"#VALUE!")</f>
        <v>#VALUE!</v>
      </c>
    </row>
    <row r="5500" ht="15.75" customHeight="1">
      <c r="A5500" s="1" t="s">
        <v>6078</v>
      </c>
      <c r="B5500" s="1">
        <v>2.0</v>
      </c>
      <c r="C5500" s="1" t="s">
        <v>12540</v>
      </c>
      <c r="D5500" s="1" t="s">
        <v>12541</v>
      </c>
      <c r="E5500" s="1" t="s">
        <v>109</v>
      </c>
      <c r="F5500" s="1" t="s">
        <v>110</v>
      </c>
      <c r="G5500" s="1" t="str">
        <f>IFERROR(__xludf.DUMMYFUNCTION("GOOGLETRANSLATE(D5500,""fr"",""en"")"),"#VALUE!")</f>
        <v>#VALUE!</v>
      </c>
    </row>
    <row r="5501" ht="15.75" customHeight="1">
      <c r="A5501" s="1" t="s">
        <v>1473</v>
      </c>
      <c r="B5501" s="1">
        <v>1.0</v>
      </c>
      <c r="C5501" s="1" t="s">
        <v>12542</v>
      </c>
      <c r="D5501" s="1" t="s">
        <v>12543</v>
      </c>
      <c r="E5501" s="1" t="s">
        <v>10</v>
      </c>
      <c r="F5501" s="1" t="s">
        <v>11</v>
      </c>
      <c r="G5501" s="1" t="str">
        <f>IFERROR(__xludf.DUMMYFUNCTION("GOOGLETRANSLATE(D5501,""fr"",""en"")"),"#VALUE!")</f>
        <v>#VALUE!</v>
      </c>
    </row>
    <row r="5502" ht="15.75" customHeight="1">
      <c r="A5502" s="1" t="s">
        <v>85</v>
      </c>
      <c r="B5502" s="1">
        <v>5.0</v>
      </c>
      <c r="C5502" s="1" t="s">
        <v>12544</v>
      </c>
      <c r="D5502" s="1" t="s">
        <v>12545</v>
      </c>
      <c r="E5502" s="1" t="s">
        <v>65</v>
      </c>
      <c r="F5502" s="1" t="s">
        <v>66</v>
      </c>
      <c r="G5502" s="1" t="str">
        <f>IFERROR(__xludf.DUMMYFUNCTION("GOOGLETRANSLATE(D5502,""fr"",""en"")"),"#VALUE!")</f>
        <v>#VALUE!</v>
      </c>
    </row>
    <row r="5503" ht="15.75" customHeight="1">
      <c r="A5503" s="1" t="s">
        <v>1317</v>
      </c>
      <c r="B5503" s="1">
        <v>5.0</v>
      </c>
      <c r="C5503" s="1" t="s">
        <v>12546</v>
      </c>
      <c r="D5503" s="1" t="s">
        <v>12547</v>
      </c>
      <c r="E5503" s="1" t="s">
        <v>21</v>
      </c>
      <c r="F5503" s="1" t="s">
        <v>11</v>
      </c>
      <c r="G5503" s="1" t="str">
        <f>IFERROR(__xludf.DUMMYFUNCTION("GOOGLETRANSLATE(D5503,""fr"",""en"")"),"#VALUE!")</f>
        <v>#VALUE!</v>
      </c>
    </row>
    <row r="5504" ht="15.75" customHeight="1">
      <c r="A5504" s="1" t="s">
        <v>6006</v>
      </c>
      <c r="B5504" s="1">
        <v>1.0</v>
      </c>
      <c r="C5504" s="1" t="s">
        <v>12548</v>
      </c>
      <c r="D5504" s="1" t="s">
        <v>12549</v>
      </c>
      <c r="E5504" s="1" t="s">
        <v>10</v>
      </c>
      <c r="F5504" s="1" t="s">
        <v>11</v>
      </c>
      <c r="G5504" s="1" t="str">
        <f>IFERROR(__xludf.DUMMYFUNCTION("GOOGLETRANSLATE(D5504,""fr"",""en"")"),"#VALUE!")</f>
        <v>#VALUE!</v>
      </c>
    </row>
    <row r="5505" ht="15.75" customHeight="1">
      <c r="A5505" s="1" t="s">
        <v>4315</v>
      </c>
      <c r="B5505" s="1">
        <v>4.0</v>
      </c>
      <c r="C5505" s="1" t="s">
        <v>12550</v>
      </c>
      <c r="D5505" s="1" t="s">
        <v>12551</v>
      </c>
      <c r="E5505" s="1" t="s">
        <v>554</v>
      </c>
      <c r="F5505" s="1" t="s">
        <v>30</v>
      </c>
      <c r="G5505" s="1" t="str">
        <f>IFERROR(__xludf.DUMMYFUNCTION("GOOGLETRANSLATE(D5505,""fr"",""en"")"),"#VALUE!")</f>
        <v>#VALUE!</v>
      </c>
    </row>
    <row r="5506" ht="15.75" customHeight="1">
      <c r="A5506" s="1" t="s">
        <v>10375</v>
      </c>
      <c r="B5506" s="1">
        <v>1.0</v>
      </c>
      <c r="C5506" s="1" t="s">
        <v>12552</v>
      </c>
      <c r="D5506" s="1" t="s">
        <v>12553</v>
      </c>
      <c r="E5506" s="1" t="s">
        <v>52</v>
      </c>
      <c r="F5506" s="1" t="s">
        <v>48</v>
      </c>
      <c r="G5506" s="1" t="str">
        <f>IFERROR(__xludf.DUMMYFUNCTION("GOOGLETRANSLATE(D5506,""fr"",""en"")"),"#VALUE!")</f>
        <v>#VALUE!</v>
      </c>
    </row>
    <row r="5507" ht="15.75" customHeight="1">
      <c r="A5507" s="1" t="s">
        <v>2272</v>
      </c>
      <c r="B5507" s="1">
        <v>4.0</v>
      </c>
      <c r="C5507" s="1" t="s">
        <v>12554</v>
      </c>
      <c r="D5507" s="1" t="s">
        <v>12555</v>
      </c>
      <c r="E5507" s="1" t="s">
        <v>614</v>
      </c>
      <c r="F5507" s="1" t="s">
        <v>30</v>
      </c>
      <c r="G5507" s="1" t="str">
        <f>IFERROR(__xludf.DUMMYFUNCTION("GOOGLETRANSLATE(D5507,""fr"",""en"")"),"#VALUE!")</f>
        <v>#VALUE!</v>
      </c>
    </row>
    <row r="5508" ht="15.75" customHeight="1">
      <c r="A5508" s="1" t="s">
        <v>774</v>
      </c>
      <c r="B5508" s="1">
        <v>2.0</v>
      </c>
      <c r="C5508" s="1" t="s">
        <v>12556</v>
      </c>
      <c r="D5508" s="1" t="s">
        <v>12557</v>
      </c>
      <c r="E5508" s="1" t="s">
        <v>21</v>
      </c>
      <c r="F5508" s="1" t="s">
        <v>11</v>
      </c>
      <c r="G5508" s="1" t="str">
        <f>IFERROR(__xludf.DUMMYFUNCTION("GOOGLETRANSLATE(D5508,""fr"",""en"")"),"#VALUE!")</f>
        <v>#VALUE!</v>
      </c>
    </row>
    <row r="5509" ht="15.75" customHeight="1">
      <c r="A5509" s="1" t="s">
        <v>5241</v>
      </c>
      <c r="B5509" s="1">
        <v>1.0</v>
      </c>
      <c r="C5509" s="1" t="s">
        <v>12558</v>
      </c>
      <c r="D5509" s="1" t="s">
        <v>12559</v>
      </c>
      <c r="E5509" s="1" t="s">
        <v>575</v>
      </c>
      <c r="F5509" s="1" t="s">
        <v>84</v>
      </c>
      <c r="G5509" s="1" t="str">
        <f>IFERROR(__xludf.DUMMYFUNCTION("GOOGLETRANSLATE(D5509,""fr"",""en"")"),"#VALUE!")</f>
        <v>#VALUE!</v>
      </c>
    </row>
    <row r="5510" ht="15.75" customHeight="1">
      <c r="A5510" s="1" t="s">
        <v>1180</v>
      </c>
      <c r="B5510" s="1">
        <v>1.0</v>
      </c>
      <c r="C5510" s="1" t="s">
        <v>12560</v>
      </c>
      <c r="D5510" s="1" t="s">
        <v>12561</v>
      </c>
      <c r="E5510" s="1" t="s">
        <v>296</v>
      </c>
      <c r="F5510" s="1" t="s">
        <v>11</v>
      </c>
      <c r="G5510" s="1" t="str">
        <f>IFERROR(__xludf.DUMMYFUNCTION("GOOGLETRANSLATE(D5510,""fr"",""en"")"),"#VALUE!")</f>
        <v>#VALUE!</v>
      </c>
    </row>
    <row r="5511" ht="15.75" customHeight="1">
      <c r="A5511" s="1" t="s">
        <v>3813</v>
      </c>
      <c r="B5511" s="1">
        <v>3.0</v>
      </c>
      <c r="C5511" s="1" t="s">
        <v>12562</v>
      </c>
      <c r="D5511" s="1" t="s">
        <v>12563</v>
      </c>
      <c r="E5511" s="1" t="s">
        <v>34</v>
      </c>
      <c r="F5511" s="1" t="s">
        <v>30</v>
      </c>
      <c r="G5511" s="1" t="str">
        <f>IFERROR(__xludf.DUMMYFUNCTION("GOOGLETRANSLATE(D5511,""fr"",""en"")"),"#VALUE!")</f>
        <v>#VALUE!</v>
      </c>
    </row>
    <row r="5512" ht="15.75" customHeight="1">
      <c r="A5512" s="1" t="s">
        <v>3543</v>
      </c>
      <c r="B5512" s="1">
        <v>1.0</v>
      </c>
      <c r="C5512" s="1" t="s">
        <v>12564</v>
      </c>
      <c r="D5512" s="1" t="s">
        <v>12565</v>
      </c>
      <c r="E5512" s="1" t="s">
        <v>646</v>
      </c>
      <c r="F5512" s="1" t="s">
        <v>39</v>
      </c>
      <c r="G5512" s="1" t="str">
        <f>IFERROR(__xludf.DUMMYFUNCTION("GOOGLETRANSLATE(D5512,""fr"",""en"")"),"#VALUE!")</f>
        <v>#VALUE!</v>
      </c>
    </row>
    <row r="5513" ht="15.75" customHeight="1">
      <c r="A5513" s="1" t="s">
        <v>3705</v>
      </c>
      <c r="B5513" s="1">
        <v>2.0</v>
      </c>
      <c r="C5513" s="1" t="s">
        <v>12566</v>
      </c>
      <c r="D5513" s="1" t="s">
        <v>12567</v>
      </c>
      <c r="E5513" s="1" t="s">
        <v>827</v>
      </c>
      <c r="F5513" s="1" t="s">
        <v>39</v>
      </c>
      <c r="G5513" s="1" t="str">
        <f>IFERROR(__xludf.DUMMYFUNCTION("GOOGLETRANSLATE(D5513,""fr"",""en"")"),"#VALUE!")</f>
        <v>#VALUE!</v>
      </c>
    </row>
    <row r="5514" ht="15.75" customHeight="1">
      <c r="A5514" s="1" t="s">
        <v>12568</v>
      </c>
      <c r="B5514" s="1">
        <v>1.0</v>
      </c>
      <c r="C5514" s="1" t="s">
        <v>12569</v>
      </c>
      <c r="D5514" s="1" t="s">
        <v>12570</v>
      </c>
      <c r="E5514" s="1" t="s">
        <v>29</v>
      </c>
      <c r="F5514" s="1" t="s">
        <v>30</v>
      </c>
      <c r="G5514" s="1" t="str">
        <f>IFERROR(__xludf.DUMMYFUNCTION("GOOGLETRANSLATE(D5514,""fr"",""en"")"),"#VALUE!")</f>
        <v>#VALUE!</v>
      </c>
    </row>
    <row r="5515" ht="15.75" customHeight="1">
      <c r="A5515" s="1" t="s">
        <v>10316</v>
      </c>
      <c r="B5515" s="1">
        <v>5.0</v>
      </c>
      <c r="C5515" s="1" t="s">
        <v>12571</v>
      </c>
      <c r="D5515" s="1" t="s">
        <v>12572</v>
      </c>
      <c r="E5515" s="1" t="s">
        <v>176</v>
      </c>
      <c r="F5515" s="1" t="s">
        <v>66</v>
      </c>
      <c r="G5515" s="1" t="str">
        <f>IFERROR(__xludf.DUMMYFUNCTION("GOOGLETRANSLATE(D5515,""fr"",""en"")"),"Hello, after several research in my city insurance firms I contacted AMV for a quote. Finally I insured myself at home without regret because they were able to listen to my expectations, the price is very interesting compared to the insurer contact in my "&amp;"city which offers overpriced prices because they do not want two wheels With them it is too much concern and offers you something more interesting for them that do not need.")</f>
        <v>Hello, after several research in my city insurance firms I contacted AMV for a quote. Finally I insured myself at home without regret because they were able to listen to my expectations, the price is very interesting compared to the insurer contact in my city which offers overpriced prices because they do not want two wheels With them it is too much concern and offers you something more interesting for them that do not need.</v>
      </c>
    </row>
    <row r="5516" ht="15.75" customHeight="1">
      <c r="A5516" s="1" t="s">
        <v>7283</v>
      </c>
      <c r="B5516" s="1">
        <v>5.0</v>
      </c>
      <c r="C5516" s="1" t="s">
        <v>12573</v>
      </c>
      <c r="D5516" s="1" t="s">
        <v>12574</v>
      </c>
      <c r="E5516" s="1" t="s">
        <v>21</v>
      </c>
      <c r="F5516" s="1" t="s">
        <v>11</v>
      </c>
      <c r="G5516" s="1" t="str">
        <f>IFERROR(__xludf.DUMMYFUNCTION("GOOGLETRANSLATE(D5516,""fr"",""en"")"),"#VALUE!")</f>
        <v>#VALUE!</v>
      </c>
    </row>
    <row r="5517" ht="15.75" customHeight="1">
      <c r="A5517" s="1" t="s">
        <v>12575</v>
      </c>
      <c r="B5517" s="1">
        <v>2.0</v>
      </c>
      <c r="C5517" s="1" t="s">
        <v>12576</v>
      </c>
      <c r="D5517" s="1" t="s">
        <v>12577</v>
      </c>
      <c r="E5517" s="1" t="s">
        <v>176</v>
      </c>
      <c r="F5517" s="1" t="s">
        <v>66</v>
      </c>
      <c r="G5517" s="1" t="str">
        <f>IFERROR(__xludf.DUMMYFUNCTION("GOOGLETRANSLATE(D5517,""fr"",""en"")"),"#VALUE!")</f>
        <v>#VALUE!</v>
      </c>
    </row>
    <row r="5518" ht="15.75" customHeight="1">
      <c r="A5518" s="1" t="s">
        <v>147</v>
      </c>
      <c r="B5518" s="1">
        <v>5.0</v>
      </c>
      <c r="C5518" s="1" t="s">
        <v>12578</v>
      </c>
      <c r="D5518" s="1" t="s">
        <v>12579</v>
      </c>
      <c r="E5518" s="1" t="s">
        <v>21</v>
      </c>
      <c r="F5518" s="1" t="s">
        <v>11</v>
      </c>
      <c r="G5518" s="1" t="str">
        <f>IFERROR(__xludf.DUMMYFUNCTION("GOOGLETRANSLATE(D5518,""fr"",""en"")"),"#VALUE!")</f>
        <v>#VALUE!</v>
      </c>
    </row>
    <row r="5519" ht="15.75" customHeight="1">
      <c r="A5519" s="1" t="s">
        <v>2533</v>
      </c>
      <c r="B5519" s="1">
        <v>5.0</v>
      </c>
      <c r="C5519" s="1" t="s">
        <v>12580</v>
      </c>
      <c r="D5519" s="1" t="s">
        <v>12581</v>
      </c>
      <c r="E5519" s="1" t="s">
        <v>21</v>
      </c>
      <c r="F5519" s="1" t="s">
        <v>11</v>
      </c>
      <c r="G5519" s="1" t="str">
        <f>IFERROR(__xludf.DUMMYFUNCTION("GOOGLETRANSLATE(D5519,""fr"",""en"")"),"#VALUE!")</f>
        <v>#VALUE!</v>
      </c>
    </row>
    <row r="5520" ht="15.75" customHeight="1">
      <c r="A5520" s="1" t="s">
        <v>2866</v>
      </c>
      <c r="B5520" s="1">
        <v>2.0</v>
      </c>
      <c r="C5520" s="1" t="s">
        <v>12582</v>
      </c>
      <c r="D5520" s="1" t="s">
        <v>12583</v>
      </c>
      <c r="E5520" s="1" t="s">
        <v>646</v>
      </c>
      <c r="F5520" s="1" t="s">
        <v>39</v>
      </c>
      <c r="G5520" s="1" t="str">
        <f>IFERROR(__xludf.DUMMYFUNCTION("GOOGLETRANSLATE(D5520,""fr"",""en"")"),"#VALUE!")</f>
        <v>#VALUE!</v>
      </c>
    </row>
    <row r="5521" ht="15.75" customHeight="1">
      <c r="A5521" s="1" t="s">
        <v>686</v>
      </c>
      <c r="B5521" s="1">
        <v>5.0</v>
      </c>
      <c r="C5521" s="1" t="s">
        <v>12584</v>
      </c>
      <c r="D5521" s="1" t="s">
        <v>12585</v>
      </c>
      <c r="E5521" s="1" t="s">
        <v>21</v>
      </c>
      <c r="F5521" s="1" t="s">
        <v>11</v>
      </c>
      <c r="G5521" s="1" t="str">
        <f>IFERROR(__xludf.DUMMYFUNCTION("GOOGLETRANSLATE(D5521,""fr"",""en"")"),"#VALUE!")</f>
        <v>#VALUE!</v>
      </c>
    </row>
    <row r="5522" ht="15.75" customHeight="1">
      <c r="A5522" s="1" t="s">
        <v>585</v>
      </c>
      <c r="B5522" s="1">
        <v>4.0</v>
      </c>
      <c r="C5522" s="1" t="s">
        <v>12586</v>
      </c>
      <c r="D5522" s="1" t="s">
        <v>12587</v>
      </c>
      <c r="E5522" s="1" t="s">
        <v>21</v>
      </c>
      <c r="F5522" s="1" t="s">
        <v>11</v>
      </c>
      <c r="G5522" s="1" t="str">
        <f>IFERROR(__xludf.DUMMYFUNCTION("GOOGLETRANSLATE(D5522,""fr"",""en"")"),"#VALUE!")</f>
        <v>#VALUE!</v>
      </c>
    </row>
    <row r="5523" ht="15.75" customHeight="1">
      <c r="A5523" s="1" t="s">
        <v>2533</v>
      </c>
      <c r="B5523" s="1">
        <v>5.0</v>
      </c>
      <c r="C5523" s="1" t="s">
        <v>12588</v>
      </c>
      <c r="D5523" s="1" t="s">
        <v>12589</v>
      </c>
      <c r="E5523" s="1" t="s">
        <v>10</v>
      </c>
      <c r="F5523" s="1" t="s">
        <v>11</v>
      </c>
      <c r="G5523" s="1" t="str">
        <f>IFERROR(__xludf.DUMMYFUNCTION("GOOGLETRANSLATE(D5523,""fr"",""en"")"),"#VALUE!")</f>
        <v>#VALUE!</v>
      </c>
    </row>
    <row r="5524" ht="15.75" customHeight="1">
      <c r="A5524" s="1" t="s">
        <v>3330</v>
      </c>
      <c r="B5524" s="1">
        <v>2.0</v>
      </c>
      <c r="C5524" s="1" t="s">
        <v>12590</v>
      </c>
      <c r="D5524" s="1" t="s">
        <v>12591</v>
      </c>
      <c r="E5524" s="1" t="s">
        <v>10</v>
      </c>
      <c r="F5524" s="1" t="s">
        <v>11</v>
      </c>
      <c r="G5524" s="1" t="str">
        <f>IFERROR(__xludf.DUMMYFUNCTION("GOOGLETRANSLATE(D5524,""fr"",""en"")"),"#VALUE!")</f>
        <v>#VALUE!</v>
      </c>
    </row>
    <row r="5525" ht="15.75" customHeight="1">
      <c r="A5525" s="1" t="s">
        <v>126</v>
      </c>
      <c r="B5525" s="1">
        <v>4.0</v>
      </c>
      <c r="C5525" s="1" t="s">
        <v>12592</v>
      </c>
      <c r="D5525" s="1" t="s">
        <v>12593</v>
      </c>
      <c r="E5525" s="1" t="s">
        <v>10</v>
      </c>
      <c r="F5525" s="1" t="s">
        <v>11</v>
      </c>
      <c r="G5525" s="1" t="str">
        <f>IFERROR(__xludf.DUMMYFUNCTION("GOOGLETRANSLATE(D5525,""fr"",""en"")"),"#VALUE!")</f>
        <v>#VALUE!</v>
      </c>
    </row>
    <row r="5526" ht="15.75" customHeight="1">
      <c r="A5526" s="1" t="s">
        <v>144</v>
      </c>
      <c r="B5526" s="1">
        <v>5.0</v>
      </c>
      <c r="C5526" s="1" t="s">
        <v>12594</v>
      </c>
      <c r="D5526" s="1" t="s">
        <v>12595</v>
      </c>
      <c r="E5526" s="1" t="s">
        <v>10</v>
      </c>
      <c r="F5526" s="1" t="s">
        <v>11</v>
      </c>
      <c r="G5526" s="1" t="str">
        <f>IFERROR(__xludf.DUMMYFUNCTION("GOOGLETRANSLATE(D5526,""fr"",""en"")"),"#VALUE!")</f>
        <v>#VALUE!</v>
      </c>
    </row>
    <row r="5527" ht="15.75" customHeight="1">
      <c r="A5527" s="1" t="s">
        <v>2184</v>
      </c>
      <c r="B5527" s="1">
        <v>1.0</v>
      </c>
      <c r="C5527" s="1" t="s">
        <v>12596</v>
      </c>
      <c r="D5527" s="1" t="s">
        <v>12597</v>
      </c>
      <c r="E5527" s="1" t="s">
        <v>226</v>
      </c>
      <c r="F5527" s="1" t="s">
        <v>110</v>
      </c>
      <c r="G5527" s="1" t="str">
        <f>IFERROR(__xludf.DUMMYFUNCTION("GOOGLETRANSLATE(D5527,""fr"",""en"")"),"#VALUE!")</f>
        <v>#VALUE!</v>
      </c>
    </row>
    <row r="5528" ht="15.75" customHeight="1">
      <c r="A5528" s="1" t="s">
        <v>597</v>
      </c>
      <c r="B5528" s="1">
        <v>5.0</v>
      </c>
      <c r="C5528" s="1" t="s">
        <v>12598</v>
      </c>
      <c r="D5528" s="1" t="s">
        <v>12599</v>
      </c>
      <c r="E5528" s="1" t="s">
        <v>21</v>
      </c>
      <c r="F5528" s="1" t="s">
        <v>11</v>
      </c>
      <c r="G5528" s="1" t="str">
        <f>IFERROR(__xludf.DUMMYFUNCTION("GOOGLETRANSLATE(D5528,""fr"",""en"")"),"#VALUE!")</f>
        <v>#VALUE!</v>
      </c>
    </row>
    <row r="5529" ht="15.75" customHeight="1">
      <c r="A5529" s="1" t="s">
        <v>91</v>
      </c>
      <c r="B5529" s="1">
        <v>4.0</v>
      </c>
      <c r="C5529" s="1" t="s">
        <v>12600</v>
      </c>
      <c r="D5529" s="1" t="s">
        <v>12601</v>
      </c>
      <c r="E5529" s="1" t="s">
        <v>10</v>
      </c>
      <c r="F5529" s="1" t="s">
        <v>11</v>
      </c>
      <c r="G5529" s="1" t="str">
        <f>IFERROR(__xludf.DUMMYFUNCTION("GOOGLETRANSLATE(D5529,""fr"",""en"")"),"#VALUE!")</f>
        <v>#VALUE!</v>
      </c>
    </row>
    <row r="5530" ht="15.75" customHeight="1">
      <c r="A5530" s="1" t="s">
        <v>281</v>
      </c>
      <c r="B5530" s="1">
        <v>4.0</v>
      </c>
      <c r="C5530" s="1" t="s">
        <v>12602</v>
      </c>
      <c r="D5530" s="1" t="s">
        <v>12603</v>
      </c>
      <c r="E5530" s="1" t="s">
        <v>10</v>
      </c>
      <c r="F5530" s="1" t="s">
        <v>11</v>
      </c>
      <c r="G5530" s="1" t="str">
        <f>IFERROR(__xludf.DUMMYFUNCTION("GOOGLETRANSLATE(D5530,""fr"",""en"")"),"#VALUE!")</f>
        <v>#VALUE!</v>
      </c>
    </row>
    <row r="5531" ht="15.75" customHeight="1">
      <c r="A5531" s="1" t="s">
        <v>1113</v>
      </c>
      <c r="B5531" s="1">
        <v>4.0</v>
      </c>
      <c r="C5531" s="1" t="s">
        <v>12604</v>
      </c>
      <c r="D5531" s="1" t="s">
        <v>12605</v>
      </c>
      <c r="E5531" s="1" t="s">
        <v>10</v>
      </c>
      <c r="F5531" s="1" t="s">
        <v>11</v>
      </c>
      <c r="G5531" s="1" t="str">
        <f>IFERROR(__xludf.DUMMYFUNCTION("GOOGLETRANSLATE(D5531,""fr"",""en"")"),"#VALUE!")</f>
        <v>#VALUE!</v>
      </c>
    </row>
    <row r="5532" ht="15.75" customHeight="1">
      <c r="A5532" s="1" t="s">
        <v>1172</v>
      </c>
      <c r="B5532" s="1">
        <v>1.0</v>
      </c>
      <c r="C5532" s="1" t="s">
        <v>12606</v>
      </c>
      <c r="D5532" s="1" t="s">
        <v>12607</v>
      </c>
      <c r="E5532" s="1" t="s">
        <v>226</v>
      </c>
      <c r="F5532" s="1" t="s">
        <v>110</v>
      </c>
      <c r="G5532" s="1" t="str">
        <f>IFERROR(__xludf.DUMMYFUNCTION("GOOGLETRANSLATE(D5532,""fr"",""en"")"),"#VALUE!")</f>
        <v>#VALUE!</v>
      </c>
    </row>
    <row r="5533" ht="15.75" customHeight="1">
      <c r="A5533" s="1" t="s">
        <v>5780</v>
      </c>
      <c r="B5533" s="1">
        <v>1.0</v>
      </c>
      <c r="C5533" s="1" t="s">
        <v>12608</v>
      </c>
      <c r="D5533" s="1" t="s">
        <v>12609</v>
      </c>
      <c r="E5533" s="1" t="s">
        <v>280</v>
      </c>
      <c r="F5533" s="1" t="s">
        <v>11</v>
      </c>
      <c r="G5533" s="1" t="str">
        <f>IFERROR(__xludf.DUMMYFUNCTION("GOOGLETRANSLATE(D5533,""fr"",""en"")"),"#VALUE!")</f>
        <v>#VALUE!</v>
      </c>
    </row>
    <row r="5534" ht="15.75" customHeight="1">
      <c r="A5534" s="1" t="s">
        <v>5369</v>
      </c>
      <c r="B5534" s="1">
        <v>1.0</v>
      </c>
      <c r="C5534" s="1" t="s">
        <v>12610</v>
      </c>
      <c r="D5534" s="1" t="s">
        <v>12611</v>
      </c>
      <c r="E5534" s="1" t="s">
        <v>10</v>
      </c>
      <c r="F5534" s="1" t="s">
        <v>11</v>
      </c>
      <c r="G5534" s="1" t="str">
        <f>IFERROR(__xludf.DUMMYFUNCTION("GOOGLETRANSLATE(D5534,""fr"",""en"")"),"#VALUE!")</f>
        <v>#VALUE!</v>
      </c>
    </row>
    <row r="5535" ht="15.75" customHeight="1">
      <c r="A5535" s="1" t="s">
        <v>1799</v>
      </c>
      <c r="B5535" s="1">
        <v>4.0</v>
      </c>
      <c r="C5535" s="1" t="s">
        <v>12612</v>
      </c>
      <c r="D5535" s="1" t="s">
        <v>12613</v>
      </c>
      <c r="E5535" s="1" t="s">
        <v>484</v>
      </c>
      <c r="F5535" s="1" t="s">
        <v>30</v>
      </c>
      <c r="G5535" s="1" t="str">
        <f>IFERROR(__xludf.DUMMYFUNCTION("GOOGLETRANSLATE(D5535,""fr"",""en"")"),"#VALUE!")</f>
        <v>#VALUE!</v>
      </c>
    </row>
    <row r="5536" ht="15.75" customHeight="1">
      <c r="A5536" s="1" t="s">
        <v>12614</v>
      </c>
      <c r="B5536" s="1">
        <v>3.0</v>
      </c>
      <c r="C5536" s="1" t="s">
        <v>12615</v>
      </c>
      <c r="D5536" s="1" t="s">
        <v>12616</v>
      </c>
      <c r="E5536" s="1" t="s">
        <v>109</v>
      </c>
      <c r="F5536" s="1" t="s">
        <v>11</v>
      </c>
      <c r="G5536" s="1" t="str">
        <f>IFERROR(__xludf.DUMMYFUNCTION("GOOGLETRANSLATE(D5536,""fr"",""en"")"),"#VALUE!")</f>
        <v>#VALUE!</v>
      </c>
    </row>
    <row r="5537" ht="15.75" customHeight="1">
      <c r="A5537" s="1" t="s">
        <v>7173</v>
      </c>
      <c r="B5537" s="1">
        <v>2.0</v>
      </c>
      <c r="C5537" s="1" t="s">
        <v>12617</v>
      </c>
      <c r="D5537" s="1" t="s">
        <v>12618</v>
      </c>
      <c r="E5537" s="1" t="s">
        <v>169</v>
      </c>
      <c r="F5537" s="1" t="s">
        <v>11</v>
      </c>
      <c r="G5537" s="1" t="str">
        <f>IFERROR(__xludf.DUMMYFUNCTION("GOOGLETRANSLATE(D5537,""fr"",""en"")"),"#VALUE!")</f>
        <v>#VALUE!</v>
      </c>
    </row>
    <row r="5538" ht="15.75" customHeight="1">
      <c r="A5538" s="1" t="s">
        <v>338</v>
      </c>
      <c r="B5538" s="1">
        <v>4.0</v>
      </c>
      <c r="C5538" s="1" t="s">
        <v>12619</v>
      </c>
      <c r="D5538" s="1" t="s">
        <v>12620</v>
      </c>
      <c r="E5538" s="1" t="s">
        <v>10</v>
      </c>
      <c r="F5538" s="1" t="s">
        <v>11</v>
      </c>
      <c r="G5538" s="1" t="str">
        <f>IFERROR(__xludf.DUMMYFUNCTION("GOOGLETRANSLATE(D5538,""fr"",""en"")"),"#VALUE!")</f>
        <v>#VALUE!</v>
      </c>
    </row>
    <row r="5539" ht="15.75" customHeight="1">
      <c r="A5539" s="1" t="s">
        <v>4237</v>
      </c>
      <c r="B5539" s="1">
        <v>1.0</v>
      </c>
      <c r="C5539" s="1" t="s">
        <v>12621</v>
      </c>
      <c r="D5539" s="1" t="s">
        <v>12622</v>
      </c>
      <c r="E5539" s="1" t="s">
        <v>646</v>
      </c>
      <c r="F5539" s="1" t="s">
        <v>39</v>
      </c>
      <c r="G5539" s="1" t="str">
        <f>IFERROR(__xludf.DUMMYFUNCTION("GOOGLETRANSLATE(D5539,""fr"",""en"")"),"#VALUE!")</f>
        <v>#VALUE!</v>
      </c>
    </row>
    <row r="5540" ht="15.75" customHeight="1">
      <c r="A5540" s="1" t="s">
        <v>12623</v>
      </c>
      <c r="B5540" s="1">
        <v>1.0</v>
      </c>
      <c r="C5540" s="1" t="s">
        <v>12624</v>
      </c>
      <c r="D5540" s="1" t="s">
        <v>12625</v>
      </c>
      <c r="E5540" s="1" t="s">
        <v>38</v>
      </c>
      <c r="F5540" s="1" t="s">
        <v>39</v>
      </c>
      <c r="G5540" s="1" t="str">
        <f>IFERROR(__xludf.DUMMYFUNCTION("GOOGLETRANSLATE(D5540,""fr"",""en"")"),"#VALUE!")</f>
        <v>#VALUE!</v>
      </c>
    </row>
    <row r="5541" ht="15.75" customHeight="1">
      <c r="A5541" s="1" t="s">
        <v>414</v>
      </c>
      <c r="B5541" s="1">
        <v>2.0</v>
      </c>
      <c r="C5541" s="1" t="s">
        <v>12626</v>
      </c>
      <c r="D5541" s="1" t="s">
        <v>12627</v>
      </c>
      <c r="E5541" s="1" t="s">
        <v>10</v>
      </c>
      <c r="F5541" s="1" t="s">
        <v>11</v>
      </c>
      <c r="G5541" s="1" t="str">
        <f>IFERROR(__xludf.DUMMYFUNCTION("GOOGLETRANSLATE(D5541,""fr"",""en"")"),"#VALUE!")</f>
        <v>#VALUE!</v>
      </c>
    </row>
    <row r="5542" ht="15.75" customHeight="1">
      <c r="A5542" s="1" t="s">
        <v>305</v>
      </c>
      <c r="B5542" s="1">
        <v>2.0</v>
      </c>
      <c r="C5542" s="1" t="s">
        <v>12628</v>
      </c>
      <c r="D5542" s="1" t="s">
        <v>12629</v>
      </c>
      <c r="E5542" s="1" t="s">
        <v>125</v>
      </c>
      <c r="F5542" s="1" t="s">
        <v>66</v>
      </c>
      <c r="G5542" s="1" t="str">
        <f>IFERROR(__xludf.DUMMYFUNCTION("GOOGLETRANSLATE(D5542,""fr"",""en"")"),"#VALUE!")</f>
        <v>#VALUE!</v>
      </c>
    </row>
    <row r="5543" ht="15.75" customHeight="1">
      <c r="A5543" s="1" t="s">
        <v>1177</v>
      </c>
      <c r="B5543" s="1">
        <v>5.0</v>
      </c>
      <c r="C5543" s="1" t="s">
        <v>12630</v>
      </c>
      <c r="D5543" s="1" t="s">
        <v>12631</v>
      </c>
      <c r="E5543" s="1" t="s">
        <v>21</v>
      </c>
      <c r="F5543" s="1" t="s">
        <v>11</v>
      </c>
      <c r="G5543" s="1" t="str">
        <f>IFERROR(__xludf.DUMMYFUNCTION("GOOGLETRANSLATE(D5543,""fr"",""en"")"),"#VALUE!")</f>
        <v>#VALUE!</v>
      </c>
    </row>
    <row r="5544" ht="15.75" customHeight="1">
      <c r="A5544" s="1" t="s">
        <v>1726</v>
      </c>
      <c r="B5544" s="1">
        <v>1.0</v>
      </c>
      <c r="C5544" s="1" t="s">
        <v>12632</v>
      </c>
      <c r="D5544" s="1" t="s">
        <v>12633</v>
      </c>
      <c r="E5544" s="1" t="s">
        <v>292</v>
      </c>
      <c r="F5544" s="1" t="s">
        <v>11</v>
      </c>
      <c r="G5544" s="1" t="str">
        <f>IFERROR(__xludf.DUMMYFUNCTION("GOOGLETRANSLATE(D5544,""fr"",""en"")"),"#VALUE!")</f>
        <v>#VALUE!</v>
      </c>
    </row>
    <row r="5545" ht="15.75" customHeight="1">
      <c r="A5545" s="1" t="s">
        <v>11464</v>
      </c>
      <c r="B5545" s="1">
        <v>2.0</v>
      </c>
      <c r="C5545" s="1" t="s">
        <v>12634</v>
      </c>
      <c r="D5545" s="1" t="s">
        <v>12635</v>
      </c>
      <c r="E5545" s="1" t="s">
        <v>296</v>
      </c>
      <c r="F5545" s="1" t="s">
        <v>48</v>
      </c>
      <c r="G5545" s="1" t="str">
        <f>IFERROR(__xludf.DUMMYFUNCTION("GOOGLETRANSLATE(D5545,""fr"",""en"")"),"#VALUE!")</f>
        <v>#VALUE!</v>
      </c>
    </row>
    <row r="5546" ht="15.75" customHeight="1">
      <c r="A5546" s="1" t="s">
        <v>424</v>
      </c>
      <c r="B5546" s="1">
        <v>2.0</v>
      </c>
      <c r="C5546" s="1" t="s">
        <v>12636</v>
      </c>
      <c r="D5546" s="1" t="s">
        <v>12637</v>
      </c>
      <c r="E5546" s="1" t="s">
        <v>196</v>
      </c>
      <c r="F5546" s="1" t="s">
        <v>118</v>
      </c>
      <c r="G5546" s="1" t="str">
        <f>IFERROR(__xludf.DUMMYFUNCTION("GOOGLETRANSLATE(D5546,""fr"",""en"")"),"#VALUE!")</f>
        <v>#VALUE!</v>
      </c>
    </row>
    <row r="5547" ht="15.75" customHeight="1">
      <c r="A5547" s="1" t="s">
        <v>12638</v>
      </c>
      <c r="B5547" s="1">
        <v>1.0</v>
      </c>
      <c r="C5547" s="1" t="s">
        <v>12639</v>
      </c>
      <c r="D5547" s="1" t="s">
        <v>12640</v>
      </c>
      <c r="E5547" s="1" t="s">
        <v>159</v>
      </c>
      <c r="F5547" s="1" t="s">
        <v>39</v>
      </c>
      <c r="G5547" s="1" t="str">
        <f>IFERROR(__xludf.DUMMYFUNCTION("GOOGLETRANSLATE(D5547,""fr"",""en"")"),"#VALUE!")</f>
        <v>#VALUE!</v>
      </c>
    </row>
    <row r="5548" ht="15.75" customHeight="1">
      <c r="A5548" s="1" t="s">
        <v>1408</v>
      </c>
      <c r="B5548" s="1">
        <v>2.0</v>
      </c>
      <c r="C5548" s="1" t="s">
        <v>12641</v>
      </c>
      <c r="D5548" s="1" t="s">
        <v>12642</v>
      </c>
      <c r="E5548" s="1" t="s">
        <v>292</v>
      </c>
      <c r="F5548" s="1" t="s">
        <v>11</v>
      </c>
      <c r="G5548" s="1" t="str">
        <f>IFERROR(__xludf.DUMMYFUNCTION("GOOGLETRANSLATE(D5548,""fr"",""en"")"),"#VALUE!")</f>
        <v>#VALUE!</v>
      </c>
    </row>
    <row r="5549" ht="15.75" customHeight="1">
      <c r="A5549" s="1" t="s">
        <v>4162</v>
      </c>
      <c r="B5549" s="1">
        <v>1.0</v>
      </c>
      <c r="C5549" s="1" t="s">
        <v>12643</v>
      </c>
      <c r="D5549" s="1" t="s">
        <v>12644</v>
      </c>
      <c r="E5549" s="1" t="s">
        <v>827</v>
      </c>
      <c r="F5549" s="1" t="s">
        <v>39</v>
      </c>
      <c r="G5549" s="1" t="str">
        <f>IFERROR(__xludf.DUMMYFUNCTION("GOOGLETRANSLATE(D5549,""fr"",""en"")"),"#VALUE!")</f>
        <v>#VALUE!</v>
      </c>
    </row>
    <row r="5550" ht="15.75" customHeight="1">
      <c r="A5550" s="1" t="s">
        <v>3232</v>
      </c>
      <c r="B5550" s="1">
        <v>1.0</v>
      </c>
      <c r="C5550" s="1" t="s">
        <v>12645</v>
      </c>
      <c r="D5550" s="1" t="s">
        <v>12646</v>
      </c>
      <c r="E5550" s="1" t="s">
        <v>250</v>
      </c>
      <c r="F5550" s="1" t="s">
        <v>30</v>
      </c>
      <c r="G5550" s="1" t="str">
        <f>IFERROR(__xludf.DUMMYFUNCTION("GOOGLETRANSLATE(D5550,""fr"",""en"")"),"#VALUE!")</f>
        <v>#VALUE!</v>
      </c>
    </row>
    <row r="5551" ht="15.75" customHeight="1">
      <c r="A5551" s="1" t="s">
        <v>1218</v>
      </c>
      <c r="B5551" s="1">
        <v>5.0</v>
      </c>
      <c r="C5551" s="1" t="s">
        <v>12647</v>
      </c>
      <c r="D5551" s="1" t="s">
        <v>12648</v>
      </c>
      <c r="E5551" s="1" t="s">
        <v>21</v>
      </c>
      <c r="F5551" s="1" t="s">
        <v>11</v>
      </c>
      <c r="G5551" s="1" t="str">
        <f>IFERROR(__xludf.DUMMYFUNCTION("GOOGLETRANSLATE(D5551,""fr"",""en"")"),"#VALUE!")</f>
        <v>#VALUE!</v>
      </c>
    </row>
    <row r="5552" ht="15.75" customHeight="1">
      <c r="A5552" s="1" t="s">
        <v>4350</v>
      </c>
      <c r="B5552" s="1">
        <v>1.0</v>
      </c>
      <c r="C5552" s="1" t="s">
        <v>12649</v>
      </c>
      <c r="D5552" s="1" t="s">
        <v>12650</v>
      </c>
      <c r="E5552" s="1" t="s">
        <v>226</v>
      </c>
      <c r="F5552" s="1" t="s">
        <v>110</v>
      </c>
      <c r="G5552" s="1" t="str">
        <f>IFERROR(__xludf.DUMMYFUNCTION("GOOGLETRANSLATE(D5552,""fr"",""en"")"),"#VALUE!")</f>
        <v>#VALUE!</v>
      </c>
    </row>
    <row r="5553" ht="15.75" customHeight="1">
      <c r="A5553" s="1" t="s">
        <v>10567</v>
      </c>
      <c r="B5553" s="1">
        <v>1.0</v>
      </c>
      <c r="C5553" s="1" t="s">
        <v>12651</v>
      </c>
      <c r="D5553" s="1" t="s">
        <v>12652</v>
      </c>
      <c r="E5553" s="1" t="s">
        <v>280</v>
      </c>
      <c r="F5553" s="1" t="s">
        <v>11</v>
      </c>
      <c r="G5553" s="1" t="str">
        <f>IFERROR(__xludf.DUMMYFUNCTION("GOOGLETRANSLATE(D5553,""fr"",""en"")"),"#VALUE!")</f>
        <v>#VALUE!</v>
      </c>
    </row>
    <row r="5554" ht="15.75" customHeight="1">
      <c r="A5554" s="1" t="s">
        <v>12653</v>
      </c>
      <c r="B5554" s="1">
        <v>1.0</v>
      </c>
      <c r="C5554" s="1" t="s">
        <v>12654</v>
      </c>
      <c r="D5554" s="1" t="s">
        <v>12655</v>
      </c>
      <c r="E5554" s="1" t="s">
        <v>226</v>
      </c>
      <c r="F5554" s="1" t="s">
        <v>11</v>
      </c>
      <c r="G5554" s="1" t="str">
        <f>IFERROR(__xludf.DUMMYFUNCTION("GOOGLETRANSLATE(D5554,""fr"",""en"")"),"#VALUE!")</f>
        <v>#VALUE!</v>
      </c>
    </row>
    <row r="5555" ht="15.75" customHeight="1">
      <c r="A5555" s="1" t="s">
        <v>8683</v>
      </c>
      <c r="B5555" s="1">
        <v>1.0</v>
      </c>
      <c r="C5555" s="1" t="s">
        <v>12656</v>
      </c>
      <c r="D5555" s="1" t="s">
        <v>12657</v>
      </c>
      <c r="E5555" s="1" t="s">
        <v>109</v>
      </c>
      <c r="F5555" s="1" t="s">
        <v>11</v>
      </c>
      <c r="G5555" s="1" t="str">
        <f>IFERROR(__xludf.DUMMYFUNCTION("GOOGLETRANSLATE(D5555,""fr"",""en"")"),"#VALUE!")</f>
        <v>#VALUE!</v>
      </c>
    </row>
    <row r="5556" ht="15.75" customHeight="1">
      <c r="A5556" s="1" t="s">
        <v>408</v>
      </c>
      <c r="B5556" s="1">
        <v>3.0</v>
      </c>
      <c r="C5556" s="1" t="s">
        <v>12658</v>
      </c>
      <c r="D5556" s="1" t="s">
        <v>12659</v>
      </c>
      <c r="E5556" s="1" t="s">
        <v>65</v>
      </c>
      <c r="F5556" s="1" t="s">
        <v>66</v>
      </c>
      <c r="G5556" s="1" t="str">
        <f>IFERROR(__xludf.DUMMYFUNCTION("GOOGLETRANSLATE(D5556,""fr"",""en"")"),"#VALUE!")</f>
        <v>#VALUE!</v>
      </c>
    </row>
    <row r="5557" ht="15.75" customHeight="1">
      <c r="A5557" s="1" t="s">
        <v>661</v>
      </c>
      <c r="B5557" s="1">
        <v>4.0</v>
      </c>
      <c r="C5557" s="1" t="s">
        <v>12660</v>
      </c>
      <c r="D5557" s="1" t="s">
        <v>12661</v>
      </c>
      <c r="E5557" s="1" t="s">
        <v>10</v>
      </c>
      <c r="F5557" s="1" t="s">
        <v>11</v>
      </c>
      <c r="G5557" s="1" t="str">
        <f>IFERROR(__xludf.DUMMYFUNCTION("GOOGLETRANSLATE(D5557,""fr"",""en"")"),"#VALUE!")</f>
        <v>#VALUE!</v>
      </c>
    </row>
    <row r="5558" ht="15.75" customHeight="1">
      <c r="A5558" s="1" t="s">
        <v>12662</v>
      </c>
      <c r="B5558" s="1">
        <v>5.0</v>
      </c>
      <c r="C5558" s="1" t="s">
        <v>12663</v>
      </c>
      <c r="D5558" s="1" t="s">
        <v>12664</v>
      </c>
      <c r="E5558" s="1" t="s">
        <v>21</v>
      </c>
      <c r="F5558" s="1" t="s">
        <v>11</v>
      </c>
      <c r="G5558" s="1" t="str">
        <f>IFERROR(__xludf.DUMMYFUNCTION("GOOGLETRANSLATE(D5558,""fr"",""en"")"),"#VALUE!")</f>
        <v>#VALUE!</v>
      </c>
    </row>
    <row r="5559" ht="15.75" customHeight="1">
      <c r="A5559" s="1" t="s">
        <v>2325</v>
      </c>
      <c r="B5559" s="1">
        <v>5.0</v>
      </c>
      <c r="C5559" s="1" t="s">
        <v>12665</v>
      </c>
      <c r="D5559" s="1" t="s">
        <v>12666</v>
      </c>
      <c r="E5559" s="1" t="s">
        <v>65</v>
      </c>
      <c r="F5559" s="1" t="s">
        <v>66</v>
      </c>
      <c r="G5559" s="1" t="str">
        <f>IFERROR(__xludf.DUMMYFUNCTION("GOOGLETRANSLATE(D5559,""fr"",""en"")"),"#VALUE!")</f>
        <v>#VALUE!</v>
      </c>
    </row>
    <row r="5560" ht="15.75" customHeight="1">
      <c r="A5560" s="1" t="s">
        <v>231</v>
      </c>
      <c r="B5560" s="1">
        <v>4.0</v>
      </c>
      <c r="C5560" s="1" t="s">
        <v>12667</v>
      </c>
      <c r="D5560" s="1" t="s">
        <v>12668</v>
      </c>
      <c r="E5560" s="1" t="s">
        <v>614</v>
      </c>
      <c r="F5560" s="1" t="s">
        <v>30</v>
      </c>
      <c r="G5560" s="1" t="str">
        <f>IFERROR(__xludf.DUMMYFUNCTION("GOOGLETRANSLATE(D5560,""fr"",""en"")"),"#VALUE!")</f>
        <v>#VALUE!</v>
      </c>
    </row>
    <row r="5561" ht="15.75" customHeight="1">
      <c r="A5561" s="1" t="s">
        <v>2225</v>
      </c>
      <c r="B5561" s="1">
        <v>5.0</v>
      </c>
      <c r="C5561" s="1" t="s">
        <v>12669</v>
      </c>
      <c r="D5561" s="1" t="s">
        <v>12670</v>
      </c>
      <c r="E5561" s="1" t="s">
        <v>65</v>
      </c>
      <c r="F5561" s="1" t="s">
        <v>66</v>
      </c>
      <c r="G5561" s="1" t="str">
        <f>IFERROR(__xludf.DUMMYFUNCTION("GOOGLETRANSLATE(D5561,""fr"",""en"")"),"#VALUE!")</f>
        <v>#VALUE!</v>
      </c>
    </row>
    <row r="5562" ht="15.75" customHeight="1">
      <c r="A5562" s="1" t="s">
        <v>603</v>
      </c>
      <c r="B5562" s="1">
        <v>2.0</v>
      </c>
      <c r="C5562" s="1" t="s">
        <v>12671</v>
      </c>
      <c r="D5562" s="1" t="s">
        <v>12672</v>
      </c>
      <c r="E5562" s="1" t="s">
        <v>21</v>
      </c>
      <c r="F5562" s="1" t="s">
        <v>11</v>
      </c>
      <c r="G5562" s="1" t="str">
        <f>IFERROR(__xludf.DUMMYFUNCTION("GOOGLETRANSLATE(D5562,""fr"",""en"")"),"#VALUE!")</f>
        <v>#VALUE!</v>
      </c>
    </row>
    <row r="5563" ht="15.75" customHeight="1">
      <c r="A5563" s="1" t="s">
        <v>488</v>
      </c>
      <c r="B5563" s="1">
        <v>2.0</v>
      </c>
      <c r="C5563" s="1" t="s">
        <v>12673</v>
      </c>
      <c r="D5563" s="1" t="s">
        <v>12674</v>
      </c>
      <c r="E5563" s="1" t="s">
        <v>10</v>
      </c>
      <c r="F5563" s="1" t="s">
        <v>11</v>
      </c>
      <c r="G5563" s="1" t="str">
        <f>IFERROR(__xludf.DUMMYFUNCTION("GOOGLETRANSLATE(D5563,""fr"",""en"")"),"#VALUE!")</f>
        <v>#VALUE!</v>
      </c>
    </row>
    <row r="5564" ht="15.75" customHeight="1">
      <c r="A5564" s="1" t="s">
        <v>424</v>
      </c>
      <c r="B5564" s="1">
        <v>2.0</v>
      </c>
      <c r="C5564" s="1" t="s">
        <v>12675</v>
      </c>
      <c r="D5564" s="1" t="s">
        <v>12676</v>
      </c>
      <c r="E5564" s="1" t="s">
        <v>25</v>
      </c>
      <c r="F5564" s="1" t="s">
        <v>11</v>
      </c>
      <c r="G5564" s="1" t="str">
        <f>IFERROR(__xludf.DUMMYFUNCTION("GOOGLETRANSLATE(D5564,""fr"",""en"")"),"#VALUE!")</f>
        <v>#VALUE!</v>
      </c>
    </row>
    <row r="5565" ht="15.75" customHeight="1">
      <c r="A5565" s="1" t="s">
        <v>97</v>
      </c>
      <c r="B5565" s="1">
        <v>5.0</v>
      </c>
      <c r="C5565" s="1" t="s">
        <v>12677</v>
      </c>
      <c r="D5565" s="1" t="s">
        <v>12678</v>
      </c>
      <c r="E5565" s="1" t="s">
        <v>21</v>
      </c>
      <c r="F5565" s="1" t="s">
        <v>11</v>
      </c>
      <c r="G5565" s="1" t="str">
        <f>IFERROR(__xludf.DUMMYFUNCTION("GOOGLETRANSLATE(D5565,""fr"",""en"")"),"#VALUE!")</f>
        <v>#VALUE!</v>
      </c>
    </row>
    <row r="5566" ht="15.75" customHeight="1">
      <c r="A5566" s="1" t="s">
        <v>144</v>
      </c>
      <c r="B5566" s="1">
        <v>4.0</v>
      </c>
      <c r="C5566" s="1" t="s">
        <v>12679</v>
      </c>
      <c r="D5566" s="1" t="s">
        <v>12680</v>
      </c>
      <c r="E5566" s="1" t="s">
        <v>10</v>
      </c>
      <c r="F5566" s="1" t="s">
        <v>11</v>
      </c>
      <c r="G5566" s="1" t="str">
        <f>IFERROR(__xludf.DUMMYFUNCTION("GOOGLETRANSLATE(D5566,""fr"",""en"")"),"#VALUE!")</f>
        <v>#VALUE!</v>
      </c>
    </row>
    <row r="5567" ht="15.75" customHeight="1">
      <c r="A5567" s="1" t="s">
        <v>2970</v>
      </c>
      <c r="B5567" s="1">
        <v>2.0</v>
      </c>
      <c r="C5567" s="1" t="s">
        <v>12681</v>
      </c>
      <c r="D5567" s="1" t="s">
        <v>12682</v>
      </c>
      <c r="E5567" s="1" t="s">
        <v>250</v>
      </c>
      <c r="F5567" s="1" t="s">
        <v>30</v>
      </c>
      <c r="G5567" s="1" t="str">
        <f>IFERROR(__xludf.DUMMYFUNCTION("GOOGLETRANSLATE(D5567,""fr"",""en"")"),"#VALUE!")</f>
        <v>#VALUE!</v>
      </c>
    </row>
    <row r="5568" ht="15.75" customHeight="1">
      <c r="A5568" s="1" t="s">
        <v>974</v>
      </c>
      <c r="B5568" s="1">
        <v>4.0</v>
      </c>
      <c r="C5568" s="1" t="s">
        <v>12683</v>
      </c>
      <c r="D5568" s="1" t="s">
        <v>12684</v>
      </c>
      <c r="E5568" s="1" t="s">
        <v>10</v>
      </c>
      <c r="F5568" s="1" t="s">
        <v>11</v>
      </c>
      <c r="G5568" s="1" t="str">
        <f>IFERROR(__xludf.DUMMYFUNCTION("GOOGLETRANSLATE(D5568,""fr"",""en"")"),"#VALUE!")</f>
        <v>#VALUE!</v>
      </c>
    </row>
    <row r="5569" ht="15.75" customHeight="1">
      <c r="A5569" s="1" t="s">
        <v>12685</v>
      </c>
      <c r="B5569" s="1">
        <v>1.0</v>
      </c>
      <c r="C5569" s="1" t="s">
        <v>12686</v>
      </c>
      <c r="D5569" s="1" t="s">
        <v>12687</v>
      </c>
      <c r="E5569" s="1" t="s">
        <v>47</v>
      </c>
      <c r="F5569" s="1" t="s">
        <v>118</v>
      </c>
      <c r="G5569" s="1" t="str">
        <f>IFERROR(__xludf.DUMMYFUNCTION("GOOGLETRANSLATE(D5569,""fr"",""en"")"),"#VALUE!")</f>
        <v>#VALUE!</v>
      </c>
    </row>
    <row r="5570" ht="15.75" customHeight="1">
      <c r="A5570" s="1" t="s">
        <v>1764</v>
      </c>
      <c r="B5570" s="1">
        <v>4.0</v>
      </c>
      <c r="C5570" s="1" t="s">
        <v>12688</v>
      </c>
      <c r="D5570" s="1" t="s">
        <v>12689</v>
      </c>
      <c r="E5570" s="1" t="s">
        <v>109</v>
      </c>
      <c r="F5570" s="1" t="s">
        <v>11</v>
      </c>
      <c r="G5570" s="1" t="str">
        <f>IFERROR(__xludf.DUMMYFUNCTION("GOOGLETRANSLATE(D5570,""fr"",""en"")"),"#VALUE!")</f>
        <v>#VALUE!</v>
      </c>
    </row>
    <row r="5571" ht="15.75" customHeight="1">
      <c r="A5571" s="1" t="s">
        <v>455</v>
      </c>
      <c r="B5571" s="1">
        <v>3.0</v>
      </c>
      <c r="C5571" s="1" t="s">
        <v>12690</v>
      </c>
      <c r="D5571" s="1" t="s">
        <v>12691</v>
      </c>
      <c r="E5571" s="1" t="s">
        <v>373</v>
      </c>
      <c r="F5571" s="1" t="s">
        <v>30</v>
      </c>
      <c r="G5571" s="1" t="str">
        <f>IFERROR(__xludf.DUMMYFUNCTION("GOOGLETRANSLATE(D5571,""fr"",""en"")"),"#VALUE!")</f>
        <v>#VALUE!</v>
      </c>
    </row>
    <row r="5572" ht="15.75" customHeight="1">
      <c r="A5572" s="1" t="s">
        <v>936</v>
      </c>
      <c r="B5572" s="1">
        <v>4.0</v>
      </c>
      <c r="C5572" s="1" t="s">
        <v>12692</v>
      </c>
      <c r="D5572" s="1" t="s">
        <v>12693</v>
      </c>
      <c r="E5572" s="1" t="s">
        <v>10</v>
      </c>
      <c r="F5572" s="1" t="s">
        <v>11</v>
      </c>
      <c r="G5572" s="1" t="str">
        <f>IFERROR(__xludf.DUMMYFUNCTION("GOOGLETRANSLATE(D5572,""fr"",""en"")"),"#VALUE!")</f>
        <v>#VALUE!</v>
      </c>
    </row>
    <row r="5573" ht="15.75" customHeight="1">
      <c r="A5573" s="1" t="s">
        <v>220</v>
      </c>
      <c r="B5573" s="1">
        <v>5.0</v>
      </c>
      <c r="C5573" s="1" t="s">
        <v>12694</v>
      </c>
      <c r="D5573" s="1" t="s">
        <v>12695</v>
      </c>
      <c r="E5573" s="1" t="s">
        <v>176</v>
      </c>
      <c r="F5573" s="1" t="s">
        <v>66</v>
      </c>
      <c r="G5573" s="1" t="str">
        <f>IFERROR(__xludf.DUMMYFUNCTION("GOOGLETRANSLATE(D5573,""fr"",""en"")"),"#VALUE!")</f>
        <v>#VALUE!</v>
      </c>
    </row>
    <row r="5574" ht="15.75" customHeight="1">
      <c r="A5574" s="1" t="s">
        <v>1218</v>
      </c>
      <c r="B5574" s="1">
        <v>4.0</v>
      </c>
      <c r="C5574" s="1" t="s">
        <v>12696</v>
      </c>
      <c r="D5574" s="1" t="s">
        <v>12697</v>
      </c>
      <c r="E5574" s="1" t="s">
        <v>10</v>
      </c>
      <c r="F5574" s="1" t="s">
        <v>11</v>
      </c>
      <c r="G5574" s="1" t="str">
        <f>IFERROR(__xludf.DUMMYFUNCTION("GOOGLETRANSLATE(D5574,""fr"",""en"")"),"#VALUE!")</f>
        <v>#VALUE!</v>
      </c>
    </row>
    <row r="5575" ht="15.75" customHeight="1">
      <c r="A5575" s="1" t="s">
        <v>1562</v>
      </c>
      <c r="B5575" s="1">
        <v>4.0</v>
      </c>
      <c r="C5575" s="1" t="s">
        <v>12698</v>
      </c>
      <c r="D5575" s="1" t="s">
        <v>12699</v>
      </c>
      <c r="E5575" s="1" t="s">
        <v>65</v>
      </c>
      <c r="F5575" s="1" t="s">
        <v>66</v>
      </c>
      <c r="G5575" s="1" t="str">
        <f>IFERROR(__xludf.DUMMYFUNCTION("GOOGLETRANSLATE(D5575,""fr"",""en"")"),"#VALUE!")</f>
        <v>#VALUE!</v>
      </c>
    </row>
    <row r="5576" ht="15.75" customHeight="1">
      <c r="A5576" s="1" t="s">
        <v>12700</v>
      </c>
      <c r="B5576" s="1">
        <v>5.0</v>
      </c>
      <c r="C5576" s="1" t="s">
        <v>12701</v>
      </c>
      <c r="D5576" s="1" t="s">
        <v>12702</v>
      </c>
      <c r="E5576" s="1" t="s">
        <v>21</v>
      </c>
      <c r="F5576" s="1" t="s">
        <v>11</v>
      </c>
      <c r="G5576" s="1" t="str">
        <f>IFERROR(__xludf.DUMMYFUNCTION("GOOGLETRANSLATE(D5576,""fr"",""en"")"),"#VALUE!")</f>
        <v>#VALUE!</v>
      </c>
    </row>
    <row r="5577" ht="15.75" customHeight="1">
      <c r="A5577" s="1" t="s">
        <v>2702</v>
      </c>
      <c r="B5577" s="1">
        <v>5.0</v>
      </c>
      <c r="C5577" s="1" t="s">
        <v>12703</v>
      </c>
      <c r="D5577" s="1" t="s">
        <v>12704</v>
      </c>
      <c r="E5577" s="1" t="s">
        <v>21</v>
      </c>
      <c r="F5577" s="1" t="s">
        <v>11</v>
      </c>
      <c r="G5577" s="1" t="str">
        <f>IFERROR(__xludf.DUMMYFUNCTION("GOOGLETRANSLATE(D5577,""fr"",""en"")"),"Quick subscription, interesting price, nice contact whether by phone or via messenger ... Hoping that when you encounter a problem everything takes place in the same way")</f>
        <v>Quick subscription, interesting price, nice contact whether by phone or via messenger ... Hoping that when you encounter a problem everything takes place in the same way</v>
      </c>
    </row>
    <row r="5578" ht="15.75" customHeight="1">
      <c r="A5578" s="1" t="s">
        <v>2801</v>
      </c>
      <c r="B5578" s="1">
        <v>5.0</v>
      </c>
      <c r="C5578" s="1" t="s">
        <v>12705</v>
      </c>
      <c r="D5578" s="1" t="s">
        <v>12706</v>
      </c>
      <c r="E5578" s="1" t="s">
        <v>176</v>
      </c>
      <c r="F5578" s="1" t="s">
        <v>66</v>
      </c>
      <c r="G5578" s="1" t="str">
        <f>IFERROR(__xludf.DUMMYFUNCTION("GOOGLETRANSLATE(D5578,""fr"",""en"")"),"#VALUE!")</f>
        <v>#VALUE!</v>
      </c>
    </row>
    <row r="5579" ht="15.75" customHeight="1">
      <c r="A5579" s="1" t="s">
        <v>1110</v>
      </c>
      <c r="B5579" s="1">
        <v>3.0</v>
      </c>
      <c r="C5579" s="1" t="s">
        <v>12707</v>
      </c>
      <c r="D5579" s="1" t="s">
        <v>12708</v>
      </c>
      <c r="E5579" s="1" t="s">
        <v>21</v>
      </c>
      <c r="F5579" s="1" t="s">
        <v>11</v>
      </c>
      <c r="G5579" s="1" t="str">
        <f>IFERROR(__xludf.DUMMYFUNCTION("GOOGLETRANSLATE(D5579,""fr"",""en"")"),"#VALUE!")</f>
        <v>#VALUE!</v>
      </c>
    </row>
    <row r="5580" ht="15.75" customHeight="1">
      <c r="A5580" s="1" t="s">
        <v>8015</v>
      </c>
      <c r="B5580" s="1">
        <v>1.0</v>
      </c>
      <c r="C5580" s="1" t="s">
        <v>12709</v>
      </c>
      <c r="D5580" s="1" t="s">
        <v>12710</v>
      </c>
      <c r="E5580" s="1" t="s">
        <v>25</v>
      </c>
      <c r="F5580" s="1" t="s">
        <v>110</v>
      </c>
      <c r="G5580" s="1" t="str">
        <f>IFERROR(__xludf.DUMMYFUNCTION("GOOGLETRANSLATE(D5580,""fr"",""en"")"),"#VALUE!")</f>
        <v>#VALUE!</v>
      </c>
    </row>
    <row r="5581" ht="15.75" customHeight="1">
      <c r="A5581" s="1" t="s">
        <v>8683</v>
      </c>
      <c r="B5581" s="1">
        <v>4.0</v>
      </c>
      <c r="C5581" s="1" t="s">
        <v>12711</v>
      </c>
      <c r="D5581" s="1" t="s">
        <v>12712</v>
      </c>
      <c r="E5581" s="1" t="s">
        <v>176</v>
      </c>
      <c r="F5581" s="1" t="s">
        <v>66</v>
      </c>
      <c r="G5581" s="1" t="str">
        <f>IFERROR(__xludf.DUMMYFUNCTION("GOOGLETRANSLATE(D5581,""fr"",""en"")"),"#VALUE!")</f>
        <v>#VALUE!</v>
      </c>
    </row>
    <row r="5582" ht="15.75" customHeight="1">
      <c r="A5582" s="1" t="s">
        <v>12713</v>
      </c>
      <c r="B5582" s="1">
        <v>1.0</v>
      </c>
      <c r="C5582" s="1" t="s">
        <v>12714</v>
      </c>
      <c r="D5582" s="1" t="s">
        <v>12715</v>
      </c>
      <c r="E5582" s="1" t="s">
        <v>176</v>
      </c>
      <c r="F5582" s="1" t="s">
        <v>66</v>
      </c>
      <c r="G5582" s="1" t="str">
        <f>IFERROR(__xludf.DUMMYFUNCTION("GOOGLETRANSLATE(D5582,""fr"",""en"")"),"#VALUE!")</f>
        <v>#VALUE!</v>
      </c>
    </row>
    <row r="5583" ht="15.75" customHeight="1">
      <c r="A5583" s="1" t="s">
        <v>955</v>
      </c>
      <c r="B5583" s="1">
        <v>1.0</v>
      </c>
      <c r="C5583" s="1" t="s">
        <v>12716</v>
      </c>
      <c r="D5583" s="1" t="s">
        <v>12717</v>
      </c>
      <c r="E5583" s="1" t="s">
        <v>109</v>
      </c>
      <c r="F5583" s="1" t="s">
        <v>110</v>
      </c>
      <c r="G5583" s="1" t="str">
        <f>IFERROR(__xludf.DUMMYFUNCTION("GOOGLETRANSLATE(D5583,""fr"",""en"")"),"#VALUE!")</f>
        <v>#VALUE!</v>
      </c>
    </row>
    <row r="5584" ht="15.75" customHeight="1">
      <c r="A5584" s="1" t="s">
        <v>2358</v>
      </c>
      <c r="B5584" s="1">
        <v>4.0</v>
      </c>
      <c r="C5584" s="1" t="s">
        <v>12718</v>
      </c>
      <c r="D5584" s="1" t="s">
        <v>12719</v>
      </c>
      <c r="E5584" s="1" t="s">
        <v>10</v>
      </c>
      <c r="F5584" s="1" t="s">
        <v>11</v>
      </c>
      <c r="G5584" s="1" t="str">
        <f>IFERROR(__xludf.DUMMYFUNCTION("GOOGLETRANSLATE(D5584,""fr"",""en"")"),"#VALUE!")</f>
        <v>#VALUE!</v>
      </c>
    </row>
    <row r="5585" ht="15.75" customHeight="1">
      <c r="A5585" s="1" t="s">
        <v>724</v>
      </c>
      <c r="B5585" s="1">
        <v>4.0</v>
      </c>
      <c r="C5585" s="1" t="s">
        <v>12720</v>
      </c>
      <c r="D5585" s="1" t="s">
        <v>12721</v>
      </c>
      <c r="E5585" s="1" t="s">
        <v>21</v>
      </c>
      <c r="F5585" s="1" t="s">
        <v>11</v>
      </c>
      <c r="G5585" s="1" t="str">
        <f>IFERROR(__xludf.DUMMYFUNCTION("GOOGLETRANSLATE(D5585,""fr"",""en"")"),"#VALUE!")</f>
        <v>#VALUE!</v>
      </c>
    </row>
    <row r="5586" ht="15.75" customHeight="1">
      <c r="A5586" s="1" t="s">
        <v>1439</v>
      </c>
      <c r="B5586" s="1">
        <v>4.0</v>
      </c>
      <c r="C5586" s="1" t="s">
        <v>12722</v>
      </c>
      <c r="D5586" s="1" t="s">
        <v>12723</v>
      </c>
      <c r="E5586" s="1" t="s">
        <v>29</v>
      </c>
      <c r="F5586" s="1" t="s">
        <v>30</v>
      </c>
      <c r="G5586" s="1" t="str">
        <f>IFERROR(__xludf.DUMMYFUNCTION("GOOGLETRANSLATE(D5586,""fr"",""en"")"),"#VALUE!")</f>
        <v>#VALUE!</v>
      </c>
    </row>
    <row r="5587" ht="15.75" customHeight="1">
      <c r="A5587" s="1" t="s">
        <v>494</v>
      </c>
      <c r="B5587" s="1">
        <v>4.0</v>
      </c>
      <c r="C5587" s="1" t="s">
        <v>12724</v>
      </c>
      <c r="D5587" s="1" t="s">
        <v>12725</v>
      </c>
      <c r="E5587" s="1" t="s">
        <v>65</v>
      </c>
      <c r="F5587" s="1" t="s">
        <v>66</v>
      </c>
      <c r="G5587" s="1" t="str">
        <f>IFERROR(__xludf.DUMMYFUNCTION("GOOGLETRANSLATE(D5587,""fr"",""en"")"),"#VALUE!")</f>
        <v>#VALUE!</v>
      </c>
    </row>
    <row r="5588" ht="15.75" customHeight="1">
      <c r="A5588" s="1" t="s">
        <v>661</v>
      </c>
      <c r="B5588" s="1">
        <v>2.0</v>
      </c>
      <c r="C5588" s="1" t="s">
        <v>12726</v>
      </c>
      <c r="D5588" s="1" t="s">
        <v>12727</v>
      </c>
      <c r="E5588" s="1" t="s">
        <v>10</v>
      </c>
      <c r="F5588" s="1" t="s">
        <v>11</v>
      </c>
      <c r="G5588" s="1" t="str">
        <f>IFERROR(__xludf.DUMMYFUNCTION("GOOGLETRANSLATE(D5588,""fr"",""en"")"),"#VALUE!")</f>
        <v>#VALUE!</v>
      </c>
    </row>
    <row r="5589" ht="15.75" customHeight="1">
      <c r="A5589" s="1" t="s">
        <v>1303</v>
      </c>
      <c r="B5589" s="1">
        <v>4.0</v>
      </c>
      <c r="C5589" s="1" t="s">
        <v>12728</v>
      </c>
      <c r="D5589" s="1" t="s">
        <v>12729</v>
      </c>
      <c r="E5589" s="1" t="s">
        <v>10</v>
      </c>
      <c r="F5589" s="1" t="s">
        <v>11</v>
      </c>
      <c r="G5589" s="1" t="str">
        <f>IFERROR(__xludf.DUMMYFUNCTION("GOOGLETRANSLATE(D5589,""fr"",""en"")"),"#VALUE!")</f>
        <v>#VALUE!</v>
      </c>
    </row>
    <row r="5590" ht="15.75" customHeight="1">
      <c r="A5590" s="1" t="s">
        <v>3727</v>
      </c>
      <c r="B5590" s="1">
        <v>5.0</v>
      </c>
      <c r="C5590" s="1" t="s">
        <v>12730</v>
      </c>
      <c r="D5590" s="1" t="s">
        <v>12731</v>
      </c>
      <c r="E5590" s="1" t="s">
        <v>29</v>
      </c>
      <c r="F5590" s="1" t="s">
        <v>30</v>
      </c>
      <c r="G5590" s="1" t="str">
        <f>IFERROR(__xludf.DUMMYFUNCTION("GOOGLETRANSLATE(D5590,""fr"",""en"")"),"#VALUE!")</f>
        <v>#VALUE!</v>
      </c>
    </row>
    <row r="5591" ht="15.75" customHeight="1">
      <c r="A5591" s="1" t="s">
        <v>569</v>
      </c>
      <c r="B5591" s="1">
        <v>2.0</v>
      </c>
      <c r="C5591" s="1" t="s">
        <v>12732</v>
      </c>
      <c r="D5591" s="1" t="s">
        <v>12733</v>
      </c>
      <c r="E5591" s="1" t="s">
        <v>65</v>
      </c>
      <c r="F5591" s="1" t="s">
        <v>66</v>
      </c>
      <c r="G5591" s="1" t="str">
        <f>IFERROR(__xludf.DUMMYFUNCTION("GOOGLETRANSLATE(D5591,""fr"",""en"")"),"#VALUE!")</f>
        <v>#VALUE!</v>
      </c>
    </row>
    <row r="5592" ht="15.75" customHeight="1">
      <c r="A5592" s="1" t="s">
        <v>3312</v>
      </c>
      <c r="B5592" s="1">
        <v>4.0</v>
      </c>
      <c r="C5592" s="1" t="s">
        <v>12734</v>
      </c>
      <c r="D5592" s="1" t="s">
        <v>12735</v>
      </c>
      <c r="E5592" s="1" t="s">
        <v>10</v>
      </c>
      <c r="F5592" s="1" t="s">
        <v>11</v>
      </c>
      <c r="G5592" s="1" t="str">
        <f>IFERROR(__xludf.DUMMYFUNCTION("GOOGLETRANSLATE(D5592,""fr"",""en"")"),"#VALUE!")</f>
        <v>#VALUE!</v>
      </c>
    </row>
    <row r="5593" ht="15.75" customHeight="1">
      <c r="A5593" s="1" t="s">
        <v>53</v>
      </c>
      <c r="B5593" s="1">
        <v>4.0</v>
      </c>
      <c r="C5593" s="1" t="s">
        <v>12736</v>
      </c>
      <c r="D5593" s="1" t="s">
        <v>12737</v>
      </c>
      <c r="E5593" s="1" t="s">
        <v>10</v>
      </c>
      <c r="F5593" s="1" t="s">
        <v>11</v>
      </c>
      <c r="G5593" s="1" t="str">
        <f>IFERROR(__xludf.DUMMYFUNCTION("GOOGLETRANSLATE(D5593,""fr"",""en"")"),"#VALUE!")</f>
        <v>#VALUE!</v>
      </c>
    </row>
    <row r="5594" ht="15.75" customHeight="1">
      <c r="A5594" s="1" t="s">
        <v>1434</v>
      </c>
      <c r="B5594" s="1">
        <v>1.0</v>
      </c>
      <c r="C5594" s="1" t="s">
        <v>12738</v>
      </c>
      <c r="D5594" s="1" t="s">
        <v>12739</v>
      </c>
      <c r="E5594" s="1" t="s">
        <v>10</v>
      </c>
      <c r="F5594" s="1" t="s">
        <v>11</v>
      </c>
      <c r="G5594" s="1" t="str">
        <f>IFERROR(__xludf.DUMMYFUNCTION("GOOGLETRANSLATE(D5594,""fr"",""en"")"),"#VALUE!")</f>
        <v>#VALUE!</v>
      </c>
    </row>
    <row r="5595" ht="15.75" customHeight="1">
      <c r="A5595" s="1" t="s">
        <v>564</v>
      </c>
      <c r="B5595" s="1">
        <v>4.0</v>
      </c>
      <c r="C5595" s="1" t="s">
        <v>12740</v>
      </c>
      <c r="D5595" s="1" t="s">
        <v>12741</v>
      </c>
      <c r="E5595" s="1" t="s">
        <v>10</v>
      </c>
      <c r="F5595" s="1" t="s">
        <v>11</v>
      </c>
      <c r="G5595" s="1" t="str">
        <f>IFERROR(__xludf.DUMMYFUNCTION("GOOGLETRANSLATE(D5595,""fr"",""en"")"),"#VALUE!")</f>
        <v>#VALUE!</v>
      </c>
    </row>
    <row r="5596" ht="15.75" customHeight="1">
      <c r="A5596" s="1" t="s">
        <v>2533</v>
      </c>
      <c r="B5596" s="1">
        <v>4.0</v>
      </c>
      <c r="C5596" s="1" t="s">
        <v>12742</v>
      </c>
      <c r="D5596" s="1" t="s">
        <v>12743</v>
      </c>
      <c r="E5596" s="1" t="s">
        <v>10</v>
      </c>
      <c r="F5596" s="1" t="s">
        <v>11</v>
      </c>
      <c r="G5596" s="1" t="str">
        <f>IFERROR(__xludf.DUMMYFUNCTION("GOOGLETRANSLATE(D5596,""fr"",""en"")"),"#VALUE!")</f>
        <v>#VALUE!</v>
      </c>
    </row>
    <row r="5597" ht="15.75" customHeight="1">
      <c r="A5597" s="1" t="s">
        <v>414</v>
      </c>
      <c r="B5597" s="1">
        <v>1.0</v>
      </c>
      <c r="C5597" s="1" t="s">
        <v>12744</v>
      </c>
      <c r="D5597" s="1" t="s">
        <v>12745</v>
      </c>
      <c r="E5597" s="1" t="s">
        <v>73</v>
      </c>
      <c r="F5597" s="1" t="s">
        <v>30</v>
      </c>
      <c r="G5597" s="1" t="str">
        <f>IFERROR(__xludf.DUMMYFUNCTION("GOOGLETRANSLATE(D5597,""fr"",""en"")"),"#VALUE!")</f>
        <v>#VALUE!</v>
      </c>
    </row>
    <row r="5598" ht="15.75" customHeight="1">
      <c r="A5598" s="1" t="s">
        <v>12746</v>
      </c>
      <c r="B5598" s="1">
        <v>1.0</v>
      </c>
      <c r="C5598" s="1" t="s">
        <v>12747</v>
      </c>
      <c r="D5598" s="1" t="s">
        <v>12748</v>
      </c>
      <c r="E5598" s="1" t="s">
        <v>10</v>
      </c>
      <c r="F5598" s="1" t="s">
        <v>11</v>
      </c>
      <c r="G5598" s="1" t="str">
        <f>IFERROR(__xludf.DUMMYFUNCTION("GOOGLETRANSLATE(D5598,""fr"",""en"")"),"#VALUE!")</f>
        <v>#VALUE!</v>
      </c>
    </row>
    <row r="5599" ht="15.75" customHeight="1">
      <c r="A5599" s="1" t="s">
        <v>1940</v>
      </c>
      <c r="B5599" s="1">
        <v>4.0</v>
      </c>
      <c r="C5599" s="1" t="s">
        <v>12749</v>
      </c>
      <c r="D5599" s="1" t="s">
        <v>12750</v>
      </c>
      <c r="E5599" s="1" t="s">
        <v>10</v>
      </c>
      <c r="F5599" s="1" t="s">
        <v>11</v>
      </c>
      <c r="G5599" s="1" t="str">
        <f>IFERROR(__xludf.DUMMYFUNCTION("GOOGLETRANSLATE(D5599,""fr"",""en"")"),"#VALUE!")</f>
        <v>#VALUE!</v>
      </c>
    </row>
    <row r="5600" ht="15.75" customHeight="1">
      <c r="A5600" s="1" t="s">
        <v>1450</v>
      </c>
      <c r="B5600" s="1">
        <v>2.0</v>
      </c>
      <c r="C5600" s="1" t="s">
        <v>12751</v>
      </c>
      <c r="D5600" s="1" t="s">
        <v>12752</v>
      </c>
      <c r="E5600" s="1" t="s">
        <v>109</v>
      </c>
      <c r="F5600" s="1" t="s">
        <v>11</v>
      </c>
      <c r="G5600" s="1" t="str">
        <f>IFERROR(__xludf.DUMMYFUNCTION("GOOGLETRANSLATE(D5600,""fr"",""en"")"),"#VALUE!")</f>
        <v>#VALUE!</v>
      </c>
    </row>
    <row r="5601" ht="15.75" customHeight="1">
      <c r="A5601" s="1" t="s">
        <v>929</v>
      </c>
      <c r="B5601" s="1">
        <v>5.0</v>
      </c>
      <c r="C5601" s="1" t="s">
        <v>12753</v>
      </c>
      <c r="D5601" s="1" t="s">
        <v>12754</v>
      </c>
      <c r="E5601" s="1" t="s">
        <v>10</v>
      </c>
      <c r="F5601" s="1" t="s">
        <v>11</v>
      </c>
      <c r="G5601" s="1" t="str">
        <f>IFERROR(__xludf.DUMMYFUNCTION("GOOGLETRANSLATE(D5601,""fr"",""en"")"),"#VALUE!")</f>
        <v>#VALUE!</v>
      </c>
    </row>
    <row r="5602" ht="15.75" customHeight="1">
      <c r="A5602" s="1" t="s">
        <v>664</v>
      </c>
      <c r="B5602" s="1">
        <v>5.0</v>
      </c>
      <c r="C5602" s="1" t="s">
        <v>12755</v>
      </c>
      <c r="D5602" s="1" t="s">
        <v>12756</v>
      </c>
      <c r="E5602" s="1" t="s">
        <v>10</v>
      </c>
      <c r="F5602" s="1" t="s">
        <v>11</v>
      </c>
      <c r="G5602" s="1" t="str">
        <f>IFERROR(__xludf.DUMMYFUNCTION("GOOGLETRANSLATE(D5602,""fr"",""en"")"),"#VALUE!")</f>
        <v>#VALUE!</v>
      </c>
    </row>
    <row r="5603" ht="15.75" customHeight="1">
      <c r="A5603" s="1" t="s">
        <v>3456</v>
      </c>
      <c r="B5603" s="1">
        <v>1.0</v>
      </c>
      <c r="C5603" s="1" t="s">
        <v>12757</v>
      </c>
      <c r="D5603" s="1" t="s">
        <v>12758</v>
      </c>
      <c r="E5603" s="1" t="s">
        <v>117</v>
      </c>
      <c r="F5603" s="1" t="s">
        <v>48</v>
      </c>
      <c r="G5603" s="1" t="str">
        <f>IFERROR(__xludf.DUMMYFUNCTION("GOOGLETRANSLATE(D5603,""fr"",""en"")"),"#VALUE!")</f>
        <v>#VALUE!</v>
      </c>
    </row>
    <row r="5604" ht="15.75" customHeight="1">
      <c r="A5604" s="1" t="s">
        <v>3312</v>
      </c>
      <c r="B5604" s="1">
        <v>4.0</v>
      </c>
      <c r="C5604" s="1" t="s">
        <v>12759</v>
      </c>
      <c r="D5604" s="1" t="s">
        <v>12760</v>
      </c>
      <c r="E5604" s="1" t="s">
        <v>21</v>
      </c>
      <c r="F5604" s="1" t="s">
        <v>11</v>
      </c>
      <c r="G5604" s="1" t="str">
        <f>IFERROR(__xludf.DUMMYFUNCTION("GOOGLETRANSLATE(D5604,""fr"",""en"")"),"#VALUE!")</f>
        <v>#VALUE!</v>
      </c>
    </row>
    <row r="5605" ht="15.75" customHeight="1">
      <c r="A5605" s="1" t="s">
        <v>1366</v>
      </c>
      <c r="B5605" s="1">
        <v>1.0</v>
      </c>
      <c r="C5605" s="1" t="s">
        <v>12761</v>
      </c>
      <c r="D5605" s="1" t="s">
        <v>12762</v>
      </c>
      <c r="E5605" s="1" t="s">
        <v>273</v>
      </c>
      <c r="F5605" s="1" t="s">
        <v>118</v>
      </c>
      <c r="G5605" s="1" t="str">
        <f>IFERROR(__xludf.DUMMYFUNCTION("GOOGLETRANSLATE(D5605,""fr"",""en"")"),"#VALUE!")</f>
        <v>#VALUE!</v>
      </c>
    </row>
    <row r="5606" ht="15.75" customHeight="1">
      <c r="A5606" s="1" t="s">
        <v>701</v>
      </c>
      <c r="B5606" s="1">
        <v>2.0</v>
      </c>
      <c r="C5606" s="1" t="s">
        <v>12763</v>
      </c>
      <c r="D5606" s="1" t="s">
        <v>12764</v>
      </c>
      <c r="E5606" s="1" t="s">
        <v>169</v>
      </c>
      <c r="F5606" s="1" t="s">
        <v>11</v>
      </c>
      <c r="G5606" s="1" t="str">
        <f>IFERROR(__xludf.DUMMYFUNCTION("GOOGLETRANSLATE(D5606,""fr"",""en"")"),"#VALUE!")</f>
        <v>#VALUE!</v>
      </c>
    </row>
    <row r="5607" ht="15.75" customHeight="1">
      <c r="A5607" s="1" t="s">
        <v>144</v>
      </c>
      <c r="B5607" s="1">
        <v>1.0</v>
      </c>
      <c r="C5607" s="1" t="s">
        <v>12765</v>
      </c>
      <c r="D5607" s="1" t="s">
        <v>12766</v>
      </c>
      <c r="E5607" s="1" t="s">
        <v>1192</v>
      </c>
      <c r="F5607" s="1" t="s">
        <v>84</v>
      </c>
      <c r="G5607" s="1" t="str">
        <f>IFERROR(__xludf.DUMMYFUNCTION("GOOGLETRANSLATE(D5607,""fr"",""en"")"),"#VALUE!")</f>
        <v>#VALUE!</v>
      </c>
    </row>
    <row r="5608" ht="15.75" customHeight="1">
      <c r="A5608" s="1" t="s">
        <v>1940</v>
      </c>
      <c r="B5608" s="1">
        <v>5.0</v>
      </c>
      <c r="C5608" s="1" t="s">
        <v>12767</v>
      </c>
      <c r="D5608" s="1" t="s">
        <v>12768</v>
      </c>
      <c r="E5608" s="1" t="s">
        <v>10</v>
      </c>
      <c r="F5608" s="1" t="s">
        <v>11</v>
      </c>
      <c r="G5608" s="1" t="str">
        <f>IFERROR(__xludf.DUMMYFUNCTION("GOOGLETRANSLATE(D5608,""fr"",""en"")"),"#VALUE!")</f>
        <v>#VALUE!</v>
      </c>
    </row>
    <row r="5609" ht="15.75" customHeight="1">
      <c r="A5609" s="1" t="s">
        <v>1778</v>
      </c>
      <c r="B5609" s="1">
        <v>5.0</v>
      </c>
      <c r="C5609" s="1" t="s">
        <v>12769</v>
      </c>
      <c r="D5609" s="1" t="s">
        <v>12770</v>
      </c>
      <c r="E5609" s="1" t="s">
        <v>10</v>
      </c>
      <c r="F5609" s="1" t="s">
        <v>11</v>
      </c>
      <c r="G5609" s="1" t="str">
        <f>IFERROR(__xludf.DUMMYFUNCTION("GOOGLETRANSLATE(D5609,""fr"",""en"")"),"#VALUE!")</f>
        <v>#VALUE!</v>
      </c>
    </row>
    <row r="5610" ht="15.75" customHeight="1">
      <c r="A5610" s="1" t="s">
        <v>1375</v>
      </c>
      <c r="B5610" s="1">
        <v>3.0</v>
      </c>
      <c r="C5610" s="1" t="s">
        <v>12771</v>
      </c>
      <c r="D5610" s="1" t="s">
        <v>12772</v>
      </c>
      <c r="E5610" s="1" t="s">
        <v>21</v>
      </c>
      <c r="F5610" s="1" t="s">
        <v>11</v>
      </c>
      <c r="G5610" s="1" t="str">
        <f>IFERROR(__xludf.DUMMYFUNCTION("GOOGLETRANSLATE(D5610,""fr"",""en"")"),"#VALUE!")</f>
        <v>#VALUE!</v>
      </c>
    </row>
    <row r="5611" ht="15.75" customHeight="1">
      <c r="A5611" s="1" t="s">
        <v>8142</v>
      </c>
      <c r="B5611" s="1">
        <v>2.0</v>
      </c>
      <c r="C5611" s="1" t="s">
        <v>12773</v>
      </c>
      <c r="D5611" s="1" t="s">
        <v>12774</v>
      </c>
      <c r="E5611" s="1" t="s">
        <v>750</v>
      </c>
      <c r="F5611" s="1" t="s">
        <v>110</v>
      </c>
      <c r="G5611" s="1" t="str">
        <f>IFERROR(__xludf.DUMMYFUNCTION("GOOGLETRANSLATE(D5611,""fr"",""en"")"),"#VALUE!")</f>
        <v>#VALUE!</v>
      </c>
    </row>
    <row r="5612" ht="15.75" customHeight="1">
      <c r="A5612" s="1" t="s">
        <v>1198</v>
      </c>
      <c r="B5612" s="1">
        <v>3.0</v>
      </c>
      <c r="C5612" s="1" t="s">
        <v>12775</v>
      </c>
      <c r="D5612" s="1" t="s">
        <v>12776</v>
      </c>
      <c r="E5612" s="1" t="s">
        <v>169</v>
      </c>
      <c r="F5612" s="1" t="s">
        <v>11</v>
      </c>
      <c r="G5612" s="1" t="str">
        <f>IFERROR(__xludf.DUMMYFUNCTION("GOOGLETRANSLATE(D5612,""fr"",""en"")"),"It would be wise to lower vehicle insurance costs because for my part, my car stayed in the garage during confinements. Thank you for taking my remark into account.")</f>
        <v>It would be wise to lower vehicle insurance costs because for my part, my car stayed in the garage during confinements. Thank you for taking my remark into account.</v>
      </c>
    </row>
    <row r="5613" ht="15.75" customHeight="1">
      <c r="A5613" s="1" t="s">
        <v>1434</v>
      </c>
      <c r="B5613" s="1">
        <v>1.0</v>
      </c>
      <c r="C5613" s="1" t="s">
        <v>12777</v>
      </c>
      <c r="D5613" s="1" t="s">
        <v>12778</v>
      </c>
      <c r="E5613" s="1" t="s">
        <v>47</v>
      </c>
      <c r="F5613" s="1" t="s">
        <v>118</v>
      </c>
      <c r="G5613" s="1" t="str">
        <f>IFERROR(__xludf.DUMMYFUNCTION("GOOGLETRANSLATE(D5613,""fr"",""en"")"),"#VALUE!")</f>
        <v>#VALUE!</v>
      </c>
    </row>
    <row r="5614" ht="15.75" customHeight="1">
      <c r="A5614" s="1" t="s">
        <v>921</v>
      </c>
      <c r="B5614" s="1">
        <v>2.0</v>
      </c>
      <c r="C5614" s="1" t="s">
        <v>12779</v>
      </c>
      <c r="D5614" s="1" t="s">
        <v>12780</v>
      </c>
      <c r="E5614" s="1" t="s">
        <v>21</v>
      </c>
      <c r="F5614" s="1" t="s">
        <v>11</v>
      </c>
      <c r="G5614" s="1" t="str">
        <f>IFERROR(__xludf.DUMMYFUNCTION("GOOGLETRANSLATE(D5614,""fr"",""en"")"),"#VALUE!")</f>
        <v>#VALUE!</v>
      </c>
    </row>
    <row r="5615" ht="15.75" customHeight="1">
      <c r="A5615" s="1" t="s">
        <v>59</v>
      </c>
      <c r="B5615" s="1">
        <v>4.0</v>
      </c>
      <c r="C5615" s="1" t="s">
        <v>12781</v>
      </c>
      <c r="D5615" s="1" t="s">
        <v>12782</v>
      </c>
      <c r="E5615" s="1" t="s">
        <v>614</v>
      </c>
      <c r="F5615" s="1" t="s">
        <v>30</v>
      </c>
      <c r="G5615" s="1" t="str">
        <f>IFERROR(__xludf.DUMMYFUNCTION("GOOGLETRANSLATE(D5615,""fr"",""en"")"),"#VALUE!")</f>
        <v>#VALUE!</v>
      </c>
    </row>
    <row r="5616" ht="15.75" customHeight="1">
      <c r="A5616" s="1" t="s">
        <v>11724</v>
      </c>
      <c r="B5616" s="1">
        <v>1.0</v>
      </c>
      <c r="C5616" s="1" t="s">
        <v>12783</v>
      </c>
      <c r="D5616" s="1" t="s">
        <v>12784</v>
      </c>
      <c r="E5616" s="1" t="s">
        <v>273</v>
      </c>
      <c r="F5616" s="1" t="s">
        <v>11</v>
      </c>
      <c r="G5616" s="1" t="str">
        <f>IFERROR(__xludf.DUMMYFUNCTION("GOOGLETRANSLATE(D5616,""fr"",""en"")"),"#VALUE!")</f>
        <v>#VALUE!</v>
      </c>
    </row>
    <row r="5617" ht="15.75" customHeight="1">
      <c r="A5617" s="1" t="s">
        <v>1375</v>
      </c>
      <c r="B5617" s="1">
        <v>5.0</v>
      </c>
      <c r="C5617" s="1" t="s">
        <v>12785</v>
      </c>
      <c r="D5617" s="1" t="s">
        <v>12786</v>
      </c>
      <c r="E5617" s="1" t="s">
        <v>21</v>
      </c>
      <c r="F5617" s="1" t="s">
        <v>11</v>
      </c>
      <c r="G5617" s="1" t="str">
        <f>IFERROR(__xludf.DUMMYFUNCTION("GOOGLETRANSLATE(D5617,""fr"",""en"")"),"#VALUE!")</f>
        <v>#VALUE!</v>
      </c>
    </row>
    <row r="5618" ht="15.75" customHeight="1">
      <c r="A5618" s="1" t="s">
        <v>2656</v>
      </c>
      <c r="B5618" s="1">
        <v>1.0</v>
      </c>
      <c r="C5618" s="1" t="s">
        <v>12787</v>
      </c>
      <c r="D5618" s="1" t="s">
        <v>12788</v>
      </c>
      <c r="E5618" s="1" t="s">
        <v>273</v>
      </c>
      <c r="F5618" s="1" t="s">
        <v>11</v>
      </c>
      <c r="G5618" s="1" t="str">
        <f>IFERROR(__xludf.DUMMYFUNCTION("GOOGLETRANSLATE(D5618,""fr"",""en"")"),"#VALUE!")</f>
        <v>#VALUE!</v>
      </c>
    </row>
    <row r="5619" ht="15.75" customHeight="1">
      <c r="A5619" s="1" t="s">
        <v>4477</v>
      </c>
      <c r="B5619" s="1">
        <v>3.0</v>
      </c>
      <c r="C5619" s="1" t="s">
        <v>12789</v>
      </c>
      <c r="D5619" s="1" t="s">
        <v>12790</v>
      </c>
      <c r="E5619" s="1" t="s">
        <v>292</v>
      </c>
      <c r="F5619" s="1" t="s">
        <v>11</v>
      </c>
      <c r="G5619" s="1" t="str">
        <f>IFERROR(__xludf.DUMMYFUNCTION("GOOGLETRANSLATE(D5619,""fr"",""en"")"),"#VALUE!")</f>
        <v>#VALUE!</v>
      </c>
    </row>
    <row r="5620" ht="15.75" customHeight="1">
      <c r="A5620" s="1" t="s">
        <v>12791</v>
      </c>
      <c r="B5620" s="1">
        <v>2.0</v>
      </c>
      <c r="C5620" s="1" t="s">
        <v>12792</v>
      </c>
      <c r="D5620" s="1" t="s">
        <v>12793</v>
      </c>
      <c r="E5620" s="1" t="s">
        <v>169</v>
      </c>
      <c r="F5620" s="1" t="s">
        <v>110</v>
      </c>
      <c r="G5620" s="1" t="str">
        <f>IFERROR(__xludf.DUMMYFUNCTION("GOOGLETRANSLATE(D5620,""fr"",""en"")"),"#VALUE!")</f>
        <v>#VALUE!</v>
      </c>
    </row>
    <row r="5621" ht="15.75" customHeight="1">
      <c r="A5621" s="1" t="s">
        <v>6145</v>
      </c>
      <c r="B5621" s="1">
        <v>1.0</v>
      </c>
      <c r="C5621" s="1" t="s">
        <v>12794</v>
      </c>
      <c r="D5621" s="1" t="s">
        <v>12795</v>
      </c>
      <c r="E5621" s="1" t="s">
        <v>29</v>
      </c>
      <c r="F5621" s="1" t="s">
        <v>30</v>
      </c>
      <c r="G5621" s="1" t="str">
        <f>IFERROR(__xludf.DUMMYFUNCTION("GOOGLETRANSLATE(D5621,""fr"",""en"")"),"#VALUE!")</f>
        <v>#VALUE!</v>
      </c>
    </row>
    <row r="5622" ht="15.75" customHeight="1">
      <c r="A5622" s="1" t="s">
        <v>1833</v>
      </c>
      <c r="B5622" s="1">
        <v>5.0</v>
      </c>
      <c r="C5622" s="1" t="s">
        <v>12796</v>
      </c>
      <c r="D5622" s="1" t="s">
        <v>12797</v>
      </c>
      <c r="E5622" s="1" t="s">
        <v>21</v>
      </c>
      <c r="F5622" s="1" t="s">
        <v>11</v>
      </c>
      <c r="G5622" s="1" t="str">
        <f>IFERROR(__xludf.DUMMYFUNCTION("GOOGLETRANSLATE(D5622,""fr"",""en"")"),"#VALUE!")</f>
        <v>#VALUE!</v>
      </c>
    </row>
    <row r="5623" ht="15.75" customHeight="1">
      <c r="A5623" s="1" t="s">
        <v>944</v>
      </c>
      <c r="B5623" s="1">
        <v>5.0</v>
      </c>
      <c r="C5623" s="1" t="s">
        <v>12798</v>
      </c>
      <c r="D5623" s="1" t="s">
        <v>12799</v>
      </c>
      <c r="E5623" s="1" t="s">
        <v>614</v>
      </c>
      <c r="F5623" s="1" t="s">
        <v>30</v>
      </c>
      <c r="G5623" s="1" t="str">
        <f>IFERROR(__xludf.DUMMYFUNCTION("GOOGLETRANSLATE(D5623,""fr"",""en"")"),"#VALUE!")</f>
        <v>#VALUE!</v>
      </c>
    </row>
    <row r="5624" ht="15.75" customHeight="1">
      <c r="A5624" s="1" t="s">
        <v>1870</v>
      </c>
      <c r="B5624" s="1">
        <v>1.0</v>
      </c>
      <c r="C5624" s="1" t="s">
        <v>12800</v>
      </c>
      <c r="D5624" s="1" t="s">
        <v>12801</v>
      </c>
      <c r="E5624" s="1" t="s">
        <v>10</v>
      </c>
      <c r="F5624" s="1" t="s">
        <v>11</v>
      </c>
      <c r="G5624" s="1" t="str">
        <f>IFERROR(__xludf.DUMMYFUNCTION("GOOGLETRANSLATE(D5624,""fr"",""en"")"),"#VALUE!")</f>
        <v>#VALUE!</v>
      </c>
    </row>
    <row r="5625" ht="15.75" customHeight="1">
      <c r="A5625" s="1" t="s">
        <v>12802</v>
      </c>
      <c r="B5625" s="1">
        <v>1.0</v>
      </c>
      <c r="C5625" s="1" t="s">
        <v>12803</v>
      </c>
      <c r="D5625" s="1" t="s">
        <v>12804</v>
      </c>
      <c r="E5625" s="1" t="s">
        <v>21</v>
      </c>
      <c r="F5625" s="1" t="s">
        <v>11</v>
      </c>
      <c r="G5625" s="1" t="str">
        <f>IFERROR(__xludf.DUMMYFUNCTION("GOOGLETRANSLATE(D5625,""fr"",""en"")"),"#VALUE!")</f>
        <v>#VALUE!</v>
      </c>
    </row>
    <row r="5626" ht="15.75" customHeight="1">
      <c r="A5626" s="1" t="s">
        <v>5488</v>
      </c>
      <c r="B5626" s="1">
        <v>2.0</v>
      </c>
      <c r="C5626" s="1" t="s">
        <v>12805</v>
      </c>
      <c r="D5626" s="1" t="s">
        <v>12806</v>
      </c>
      <c r="E5626" s="1" t="s">
        <v>10</v>
      </c>
      <c r="F5626" s="1" t="s">
        <v>11</v>
      </c>
      <c r="G5626" s="1" t="str">
        <f>IFERROR(__xludf.DUMMYFUNCTION("GOOGLETRANSLATE(D5626,""fr"",""en"")"),"#VALUE!")</f>
        <v>#VALUE!</v>
      </c>
    </row>
    <row r="5627" ht="15.75" customHeight="1">
      <c r="A5627" s="1" t="s">
        <v>988</v>
      </c>
      <c r="B5627" s="1">
        <v>5.0</v>
      </c>
      <c r="C5627" s="1" t="s">
        <v>12807</v>
      </c>
      <c r="D5627" s="1" t="s">
        <v>12808</v>
      </c>
      <c r="E5627" s="1" t="s">
        <v>10</v>
      </c>
      <c r="F5627" s="1" t="s">
        <v>11</v>
      </c>
      <c r="G5627" s="1" t="str">
        <f>IFERROR(__xludf.DUMMYFUNCTION("GOOGLETRANSLATE(D5627,""fr"",""en"")"),"#VALUE!")</f>
        <v>#VALUE!</v>
      </c>
    </row>
    <row r="5628" ht="15.75" customHeight="1">
      <c r="A5628" s="1" t="s">
        <v>2765</v>
      </c>
      <c r="B5628" s="1">
        <v>3.0</v>
      </c>
      <c r="C5628" s="1" t="s">
        <v>12809</v>
      </c>
      <c r="D5628" s="1" t="s">
        <v>12810</v>
      </c>
      <c r="E5628" s="1" t="s">
        <v>226</v>
      </c>
      <c r="F5628" s="1" t="s">
        <v>110</v>
      </c>
      <c r="G5628" s="1" t="str">
        <f>IFERROR(__xludf.DUMMYFUNCTION("GOOGLETRANSLATE(D5628,""fr"",""en"")"),"#VALUE!")</f>
        <v>#VALUE!</v>
      </c>
    </row>
    <row r="5629" ht="15.75" customHeight="1">
      <c r="A5629" s="1" t="s">
        <v>7496</v>
      </c>
      <c r="B5629" s="1">
        <v>1.0</v>
      </c>
      <c r="C5629" s="1" t="s">
        <v>12811</v>
      </c>
      <c r="D5629" s="1" t="s">
        <v>12812</v>
      </c>
      <c r="E5629" s="1" t="s">
        <v>34</v>
      </c>
      <c r="F5629" s="1" t="s">
        <v>30</v>
      </c>
      <c r="G5629" s="1" t="str">
        <f>IFERROR(__xludf.DUMMYFUNCTION("GOOGLETRANSLATE(D5629,""fr"",""en"")"),"#VALUE!")</f>
        <v>#VALUE!</v>
      </c>
    </row>
    <row r="5630" ht="15.75" customHeight="1">
      <c r="A5630" s="1" t="s">
        <v>227</v>
      </c>
      <c r="B5630" s="1">
        <v>5.0</v>
      </c>
      <c r="C5630" s="1" t="s">
        <v>12813</v>
      </c>
      <c r="D5630" s="1" t="s">
        <v>12814</v>
      </c>
      <c r="E5630" s="1" t="s">
        <v>21</v>
      </c>
      <c r="F5630" s="1" t="s">
        <v>11</v>
      </c>
      <c r="G5630" s="1" t="str">
        <f>IFERROR(__xludf.DUMMYFUNCTION("GOOGLETRANSLATE(D5630,""fr"",""en"")"),"#VALUE!")</f>
        <v>#VALUE!</v>
      </c>
    </row>
    <row r="5631" ht="15.75" customHeight="1">
      <c r="A5631" s="1" t="s">
        <v>417</v>
      </c>
      <c r="B5631" s="1">
        <v>3.0</v>
      </c>
      <c r="C5631" s="1" t="s">
        <v>12815</v>
      </c>
      <c r="D5631" s="1" t="s">
        <v>12816</v>
      </c>
      <c r="E5631" s="1" t="s">
        <v>10</v>
      </c>
      <c r="F5631" s="1" t="s">
        <v>11</v>
      </c>
      <c r="G5631" s="1" t="str">
        <f>IFERROR(__xludf.DUMMYFUNCTION("GOOGLETRANSLATE(D5631,""fr"",""en"")"),"#VALUE!")</f>
        <v>#VALUE!</v>
      </c>
    </row>
    <row r="5632" ht="15.75" customHeight="1">
      <c r="A5632" s="1" t="s">
        <v>3942</v>
      </c>
      <c r="B5632" s="1">
        <v>4.0</v>
      </c>
      <c r="C5632" s="1" t="s">
        <v>12817</v>
      </c>
      <c r="D5632" s="1" t="s">
        <v>12818</v>
      </c>
      <c r="E5632" s="1" t="s">
        <v>484</v>
      </c>
      <c r="F5632" s="1" t="s">
        <v>118</v>
      </c>
      <c r="G5632" s="1" t="str">
        <f>IFERROR(__xludf.DUMMYFUNCTION("GOOGLETRANSLATE(D5632,""fr"",""en"")"),"#VALUE!")</f>
        <v>#VALUE!</v>
      </c>
    </row>
    <row r="5633" ht="15.75" customHeight="1">
      <c r="A5633" s="1" t="s">
        <v>1429</v>
      </c>
      <c r="B5633" s="1">
        <v>4.0</v>
      </c>
      <c r="C5633" s="1" t="s">
        <v>12819</v>
      </c>
      <c r="D5633" s="1" t="s">
        <v>12820</v>
      </c>
      <c r="E5633" s="1" t="s">
        <v>21</v>
      </c>
      <c r="F5633" s="1" t="s">
        <v>11</v>
      </c>
      <c r="G5633" s="1" t="str">
        <f>IFERROR(__xludf.DUMMYFUNCTION("GOOGLETRANSLATE(D5633,""fr"",""en"")"),"#VALUE!")</f>
        <v>#VALUE!</v>
      </c>
    </row>
    <row r="5634" ht="15.75" customHeight="1">
      <c r="A5634" s="1" t="s">
        <v>686</v>
      </c>
      <c r="B5634" s="1">
        <v>4.0</v>
      </c>
      <c r="C5634" s="1" t="s">
        <v>12821</v>
      </c>
      <c r="D5634" s="1" t="s">
        <v>12822</v>
      </c>
      <c r="E5634" s="1" t="s">
        <v>29</v>
      </c>
      <c r="F5634" s="1" t="s">
        <v>30</v>
      </c>
      <c r="G5634" s="1" t="str">
        <f>IFERROR(__xludf.DUMMYFUNCTION("GOOGLETRANSLATE(D5634,""fr"",""en"")"),"#VALUE!")</f>
        <v>#VALUE!</v>
      </c>
    </row>
    <row r="5635" ht="15.75" customHeight="1">
      <c r="A5635" s="1" t="s">
        <v>5863</v>
      </c>
      <c r="B5635" s="1">
        <v>3.0</v>
      </c>
      <c r="C5635" s="1" t="s">
        <v>12823</v>
      </c>
      <c r="D5635" s="1" t="s">
        <v>12824</v>
      </c>
      <c r="E5635" s="1" t="s">
        <v>176</v>
      </c>
      <c r="F5635" s="1" t="s">
        <v>66</v>
      </c>
      <c r="G5635" s="1" t="str">
        <f>IFERROR(__xludf.DUMMYFUNCTION("GOOGLETRANSLATE(D5635,""fr"",""en"")"),"#VALUE!")</f>
        <v>#VALUE!</v>
      </c>
    </row>
    <row r="5636" ht="15.75" customHeight="1">
      <c r="A5636" s="1" t="s">
        <v>430</v>
      </c>
      <c r="B5636" s="1">
        <v>2.0</v>
      </c>
      <c r="C5636" s="1" t="s">
        <v>12825</v>
      </c>
      <c r="D5636" s="1" t="s">
        <v>12826</v>
      </c>
      <c r="E5636" s="1" t="s">
        <v>226</v>
      </c>
      <c r="F5636" s="1" t="s">
        <v>11</v>
      </c>
      <c r="G5636" s="1" t="str">
        <f>IFERROR(__xludf.DUMMYFUNCTION("GOOGLETRANSLATE(D5636,""fr"",""en"")"),"#VALUE!")</f>
        <v>#VALUE!</v>
      </c>
    </row>
    <row r="5637" ht="15.75" customHeight="1">
      <c r="A5637" s="1" t="s">
        <v>6006</v>
      </c>
      <c r="B5637" s="1">
        <v>5.0</v>
      </c>
      <c r="C5637" s="1" t="s">
        <v>12827</v>
      </c>
      <c r="D5637" s="1" t="s">
        <v>12828</v>
      </c>
      <c r="E5637" s="1" t="s">
        <v>355</v>
      </c>
      <c r="F5637" s="1" t="s">
        <v>110</v>
      </c>
      <c r="G5637" s="1" t="str">
        <f>IFERROR(__xludf.DUMMYFUNCTION("GOOGLETRANSLATE(D5637,""fr"",""en"")"),"#VALUE!")</f>
        <v>#VALUE!</v>
      </c>
    </row>
    <row r="5638" ht="15.75" customHeight="1">
      <c r="A5638" s="1" t="s">
        <v>8946</v>
      </c>
      <c r="B5638" s="1">
        <v>5.0</v>
      </c>
      <c r="C5638" s="1" t="s">
        <v>8717</v>
      </c>
      <c r="D5638" s="1" t="s">
        <v>12829</v>
      </c>
      <c r="E5638" s="1" t="s">
        <v>25</v>
      </c>
      <c r="F5638" s="1" t="s">
        <v>11</v>
      </c>
      <c r="G5638" s="1" t="str">
        <f>IFERROR(__xludf.DUMMYFUNCTION("GOOGLETRANSLATE(D5638,""fr"",""en"")"),"#VALUE!")</f>
        <v>#VALUE!</v>
      </c>
    </row>
    <row r="5639" ht="15.75" customHeight="1">
      <c r="A5639" s="1" t="s">
        <v>936</v>
      </c>
      <c r="B5639" s="1">
        <v>2.0</v>
      </c>
      <c r="C5639" s="1" t="s">
        <v>12830</v>
      </c>
      <c r="D5639" s="1" t="s">
        <v>12831</v>
      </c>
      <c r="E5639" s="1" t="s">
        <v>2053</v>
      </c>
      <c r="F5639" s="1" t="s">
        <v>84</v>
      </c>
      <c r="G5639" s="1" t="str">
        <f>IFERROR(__xludf.DUMMYFUNCTION("GOOGLETRANSLATE(D5639,""fr"",""en"")"),"#VALUE!")</f>
        <v>#VALUE!</v>
      </c>
    </row>
    <row r="5640" ht="15.75" customHeight="1">
      <c r="A5640" s="1" t="s">
        <v>12832</v>
      </c>
      <c r="B5640" s="1">
        <v>2.0</v>
      </c>
      <c r="C5640" s="1" t="s">
        <v>12833</v>
      </c>
      <c r="D5640" s="1" t="s">
        <v>12834</v>
      </c>
      <c r="E5640" s="1" t="s">
        <v>117</v>
      </c>
      <c r="F5640" s="1" t="s">
        <v>118</v>
      </c>
      <c r="G5640" s="1" t="str">
        <f>IFERROR(__xludf.DUMMYFUNCTION("GOOGLETRANSLATE(D5640,""fr"",""en"")"),"#VALUE!")</f>
        <v>#VALUE!</v>
      </c>
    </row>
    <row r="5641" ht="15.75" customHeight="1">
      <c r="A5641" s="1" t="s">
        <v>417</v>
      </c>
      <c r="B5641" s="1">
        <v>1.0</v>
      </c>
      <c r="C5641" s="1" t="s">
        <v>12835</v>
      </c>
      <c r="D5641" s="1" t="s">
        <v>12836</v>
      </c>
      <c r="E5641" s="1" t="s">
        <v>10</v>
      </c>
      <c r="F5641" s="1" t="s">
        <v>11</v>
      </c>
      <c r="G5641" s="1" t="str">
        <f>IFERROR(__xludf.DUMMYFUNCTION("GOOGLETRANSLATE(D5641,""fr"",""en"")"),"#VALUE!")</f>
        <v>#VALUE!</v>
      </c>
    </row>
    <row r="5642" ht="15.75" customHeight="1">
      <c r="A5642" s="1" t="s">
        <v>138</v>
      </c>
      <c r="B5642" s="1">
        <v>3.0</v>
      </c>
      <c r="C5642" s="1" t="s">
        <v>12837</v>
      </c>
      <c r="D5642" s="1" t="s">
        <v>12838</v>
      </c>
      <c r="E5642" s="1" t="s">
        <v>10</v>
      </c>
      <c r="F5642" s="1" t="s">
        <v>11</v>
      </c>
      <c r="G5642" s="1" t="str">
        <f>IFERROR(__xludf.DUMMYFUNCTION("GOOGLETRANSLATE(D5642,""fr"",""en"")"),"#VALUE!")</f>
        <v>#VALUE!</v>
      </c>
    </row>
    <row r="5643" ht="15.75" customHeight="1">
      <c r="A5643" s="1" t="s">
        <v>445</v>
      </c>
      <c r="B5643" s="1">
        <v>2.0</v>
      </c>
      <c r="C5643" s="1" t="s">
        <v>12839</v>
      </c>
      <c r="D5643" s="1" t="s">
        <v>12840</v>
      </c>
      <c r="E5643" s="1" t="s">
        <v>21</v>
      </c>
      <c r="F5643" s="1" t="s">
        <v>11</v>
      </c>
      <c r="G5643" s="1" t="str">
        <f>IFERROR(__xludf.DUMMYFUNCTION("GOOGLETRANSLATE(D5643,""fr"",""en"")"),"#VALUE!")</f>
        <v>#VALUE!</v>
      </c>
    </row>
    <row r="5644" ht="15.75" customHeight="1">
      <c r="A5644" s="1" t="s">
        <v>6507</v>
      </c>
      <c r="B5644" s="1">
        <v>3.0</v>
      </c>
      <c r="C5644" s="1" t="s">
        <v>12841</v>
      </c>
      <c r="D5644" s="1" t="s">
        <v>12842</v>
      </c>
      <c r="E5644" s="1" t="s">
        <v>273</v>
      </c>
      <c r="F5644" s="1" t="s">
        <v>11</v>
      </c>
      <c r="G5644" s="1" t="str">
        <f>IFERROR(__xludf.DUMMYFUNCTION("GOOGLETRANSLATE(D5644,""fr"",""en"")"),"#VALUE!")</f>
        <v>#VALUE!</v>
      </c>
    </row>
    <row r="5645" ht="15.75" customHeight="1">
      <c r="A5645" s="1" t="s">
        <v>1387</v>
      </c>
      <c r="B5645" s="1">
        <v>5.0</v>
      </c>
      <c r="C5645" s="1" t="s">
        <v>12843</v>
      </c>
      <c r="D5645" s="1" t="s">
        <v>12844</v>
      </c>
      <c r="E5645" s="1" t="s">
        <v>25</v>
      </c>
      <c r="F5645" s="1" t="s">
        <v>11</v>
      </c>
      <c r="G5645" s="1" t="str">
        <f>IFERROR(__xludf.DUMMYFUNCTION("GOOGLETRANSLATE(D5645,""fr"",""en"")"),"#VALUE!")</f>
        <v>#VALUE!</v>
      </c>
    </row>
    <row r="5646" ht="15.75" customHeight="1">
      <c r="A5646" s="1" t="s">
        <v>2141</v>
      </c>
      <c r="B5646" s="1">
        <v>5.0</v>
      </c>
      <c r="C5646" s="1" t="s">
        <v>12845</v>
      </c>
      <c r="D5646" s="1" t="s">
        <v>12846</v>
      </c>
      <c r="E5646" s="1" t="s">
        <v>10</v>
      </c>
      <c r="F5646" s="1" t="s">
        <v>11</v>
      </c>
      <c r="G5646" s="1" t="str">
        <f>IFERROR(__xludf.DUMMYFUNCTION("GOOGLETRANSLATE(D5646,""fr"",""en"")"),"#VALUE!")</f>
        <v>#VALUE!</v>
      </c>
    </row>
    <row r="5647" ht="15.75" customHeight="1">
      <c r="A5647" s="1" t="s">
        <v>311</v>
      </c>
      <c r="B5647" s="1">
        <v>1.0</v>
      </c>
      <c r="C5647" s="1" t="s">
        <v>12847</v>
      </c>
      <c r="D5647" s="1" t="s">
        <v>12848</v>
      </c>
      <c r="E5647" s="1" t="s">
        <v>109</v>
      </c>
      <c r="F5647" s="1" t="s">
        <v>11</v>
      </c>
      <c r="G5647" s="1" t="str">
        <f>IFERROR(__xludf.DUMMYFUNCTION("GOOGLETRANSLATE(D5647,""fr"",""en"")"),"#VALUE!")</f>
        <v>#VALUE!</v>
      </c>
    </row>
    <row r="5648" ht="15.75" customHeight="1">
      <c r="A5648" s="1" t="s">
        <v>2076</v>
      </c>
      <c r="B5648" s="1">
        <v>4.0</v>
      </c>
      <c r="C5648" s="1" t="s">
        <v>12849</v>
      </c>
      <c r="D5648" s="1" t="s">
        <v>12850</v>
      </c>
      <c r="E5648" s="1" t="s">
        <v>21</v>
      </c>
      <c r="F5648" s="1" t="s">
        <v>11</v>
      </c>
      <c r="G5648" s="1" t="str">
        <f>IFERROR(__xludf.DUMMYFUNCTION("GOOGLETRANSLATE(D5648,""fr"",""en"")"),"#VALUE!")</f>
        <v>#VALUE!</v>
      </c>
    </row>
    <row r="5649" ht="15.75" customHeight="1">
      <c r="A5649" s="1" t="s">
        <v>729</v>
      </c>
      <c r="B5649" s="1">
        <v>5.0</v>
      </c>
      <c r="C5649" s="1" t="s">
        <v>12851</v>
      </c>
      <c r="D5649" s="1" t="s">
        <v>12852</v>
      </c>
      <c r="E5649" s="1" t="s">
        <v>21</v>
      </c>
      <c r="F5649" s="1" t="s">
        <v>11</v>
      </c>
      <c r="G5649" s="1" t="str">
        <f>IFERROR(__xludf.DUMMYFUNCTION("GOOGLETRANSLATE(D5649,""fr"",""en"")"),"#VALUE!")</f>
        <v>#VALUE!</v>
      </c>
    </row>
    <row r="5650" ht="15.75" customHeight="1">
      <c r="A5650" s="1" t="s">
        <v>2240</v>
      </c>
      <c r="B5650" s="1">
        <v>1.0</v>
      </c>
      <c r="C5650" s="1" t="s">
        <v>12853</v>
      </c>
      <c r="D5650" s="1" t="s">
        <v>12854</v>
      </c>
      <c r="E5650" s="1" t="s">
        <v>1192</v>
      </c>
      <c r="F5650" s="1" t="s">
        <v>110</v>
      </c>
      <c r="G5650" s="1" t="str">
        <f>IFERROR(__xludf.DUMMYFUNCTION("GOOGLETRANSLATE(D5650,""fr"",""en"")"),"#VALUE!")</f>
        <v>#VALUE!</v>
      </c>
    </row>
    <row r="5651" ht="15.75" customHeight="1">
      <c r="A5651" s="1" t="s">
        <v>274</v>
      </c>
      <c r="B5651" s="1">
        <v>3.0</v>
      </c>
      <c r="C5651" s="1" t="s">
        <v>12855</v>
      </c>
      <c r="D5651" s="1" t="s">
        <v>12856</v>
      </c>
      <c r="E5651" s="1" t="s">
        <v>10</v>
      </c>
      <c r="F5651" s="1" t="s">
        <v>11</v>
      </c>
      <c r="G5651" s="1" t="str">
        <f>IFERROR(__xludf.DUMMYFUNCTION("GOOGLETRANSLATE(D5651,""fr"",""en"")"),"#VALUE!")</f>
        <v>#VALUE!</v>
      </c>
    </row>
    <row r="5652" ht="15.75" customHeight="1">
      <c r="A5652" s="1" t="s">
        <v>12857</v>
      </c>
      <c r="B5652" s="1">
        <v>1.0</v>
      </c>
      <c r="C5652" s="1" t="s">
        <v>12858</v>
      </c>
      <c r="D5652" s="1" t="s">
        <v>12859</v>
      </c>
      <c r="E5652" s="1" t="s">
        <v>575</v>
      </c>
      <c r="F5652" s="1" t="s">
        <v>84</v>
      </c>
      <c r="G5652" s="1" t="str">
        <f>IFERROR(__xludf.DUMMYFUNCTION("GOOGLETRANSLATE(D5652,""fr"",""en"")"),"#VALUE!")</f>
        <v>#VALUE!</v>
      </c>
    </row>
    <row r="5653" ht="15.75" customHeight="1">
      <c r="A5653" s="1" t="s">
        <v>569</v>
      </c>
      <c r="B5653" s="1">
        <v>4.0</v>
      </c>
      <c r="C5653" s="1" t="s">
        <v>12860</v>
      </c>
      <c r="D5653" s="1" t="s">
        <v>12861</v>
      </c>
      <c r="E5653" s="1" t="s">
        <v>169</v>
      </c>
      <c r="F5653" s="1" t="s">
        <v>11</v>
      </c>
      <c r="G5653" s="1" t="str">
        <f>IFERROR(__xludf.DUMMYFUNCTION("GOOGLETRANSLATE(D5653,""fr"",""en"")"),"#VALUE!")</f>
        <v>#VALUE!</v>
      </c>
    </row>
    <row r="5654" ht="15.75" customHeight="1">
      <c r="A5654" s="1" t="s">
        <v>11113</v>
      </c>
      <c r="B5654" s="1">
        <v>1.0</v>
      </c>
      <c r="C5654" s="1" t="s">
        <v>12862</v>
      </c>
      <c r="D5654" s="1" t="s">
        <v>12863</v>
      </c>
      <c r="E5654" s="1" t="s">
        <v>250</v>
      </c>
      <c r="F5654" s="1" t="s">
        <v>30</v>
      </c>
      <c r="G5654" s="1" t="str">
        <f>IFERROR(__xludf.DUMMYFUNCTION("GOOGLETRANSLATE(D5654,""fr"",""en"")"),"#VALUE!")</f>
        <v>#VALUE!</v>
      </c>
    </row>
    <row r="5655" ht="15.75" customHeight="1">
      <c r="A5655" s="1" t="s">
        <v>12864</v>
      </c>
      <c r="B5655" s="1">
        <v>3.0</v>
      </c>
      <c r="C5655" s="1" t="s">
        <v>12865</v>
      </c>
      <c r="D5655" s="1" t="s">
        <v>12866</v>
      </c>
      <c r="E5655" s="1" t="s">
        <v>646</v>
      </c>
      <c r="F5655" s="1" t="s">
        <v>39</v>
      </c>
      <c r="G5655" s="1" t="str">
        <f>IFERROR(__xludf.DUMMYFUNCTION("GOOGLETRANSLATE(D5655,""fr"",""en"")"),"#VALUE!")</f>
        <v>#VALUE!</v>
      </c>
    </row>
    <row r="5656" ht="15.75" customHeight="1">
      <c r="A5656" s="1" t="s">
        <v>1138</v>
      </c>
      <c r="B5656" s="1">
        <v>4.0</v>
      </c>
      <c r="C5656" s="1" t="s">
        <v>12867</v>
      </c>
      <c r="D5656" s="1" t="s">
        <v>12868</v>
      </c>
      <c r="E5656" s="1" t="s">
        <v>169</v>
      </c>
      <c r="F5656" s="1" t="s">
        <v>11</v>
      </c>
      <c r="G5656" s="1" t="str">
        <f>IFERROR(__xludf.DUMMYFUNCTION("GOOGLETRANSLATE(D5656,""fr"",""en"")"),"#VALUE!")</f>
        <v>#VALUE!</v>
      </c>
    </row>
    <row r="5657" ht="15.75" customHeight="1">
      <c r="A5657" s="1" t="s">
        <v>1753</v>
      </c>
      <c r="B5657" s="1">
        <v>5.0</v>
      </c>
      <c r="C5657" s="1" t="s">
        <v>12869</v>
      </c>
      <c r="D5657" s="1" t="s">
        <v>12870</v>
      </c>
      <c r="E5657" s="1" t="s">
        <v>21</v>
      </c>
      <c r="F5657" s="1" t="s">
        <v>11</v>
      </c>
      <c r="G5657" s="1" t="str">
        <f>IFERROR(__xludf.DUMMYFUNCTION("GOOGLETRANSLATE(D5657,""fr"",""en"")"),"#VALUE!")</f>
        <v>#VALUE!</v>
      </c>
    </row>
    <row r="5658" ht="15.75" customHeight="1">
      <c r="A5658" s="1" t="s">
        <v>3324</v>
      </c>
      <c r="B5658" s="1">
        <v>2.0</v>
      </c>
      <c r="C5658" s="1" t="s">
        <v>12871</v>
      </c>
      <c r="D5658" s="1" t="s">
        <v>480</v>
      </c>
      <c r="E5658" s="1" t="s">
        <v>21</v>
      </c>
      <c r="F5658" s="1" t="s">
        <v>11</v>
      </c>
      <c r="G5658" s="1" t="str">
        <f>IFERROR(__xludf.DUMMYFUNCTION("GOOGLETRANSLATE(D5658,""fr"",""en"")"),"#VALUE!")</f>
        <v>#VALUE!</v>
      </c>
    </row>
    <row r="5659" ht="15.75" customHeight="1">
      <c r="A5659" s="1" t="s">
        <v>1495</v>
      </c>
      <c r="B5659" s="1">
        <v>1.0</v>
      </c>
      <c r="C5659" s="1" t="s">
        <v>12872</v>
      </c>
      <c r="D5659" s="1" t="s">
        <v>12873</v>
      </c>
      <c r="E5659" s="1" t="s">
        <v>21</v>
      </c>
      <c r="F5659" s="1" t="s">
        <v>11</v>
      </c>
      <c r="G5659" s="1" t="str">
        <f>IFERROR(__xludf.DUMMYFUNCTION("GOOGLETRANSLATE(D5659,""fr"",""en"")"),"#VALUE!")</f>
        <v>#VALUE!</v>
      </c>
    </row>
    <row r="5660" ht="15.75" customHeight="1">
      <c r="A5660" s="1" t="s">
        <v>3556</v>
      </c>
      <c r="B5660" s="1">
        <v>1.0</v>
      </c>
      <c r="C5660" s="1" t="s">
        <v>12874</v>
      </c>
      <c r="D5660" s="1" t="s">
        <v>12875</v>
      </c>
      <c r="E5660" s="1" t="s">
        <v>250</v>
      </c>
      <c r="F5660" s="1" t="s">
        <v>30</v>
      </c>
      <c r="G5660" s="1" t="str">
        <f>IFERROR(__xludf.DUMMYFUNCTION("GOOGLETRANSLATE(D5660,""fr"",""en"")"),"I am told that the inscription is immediate. More than a month !
3 months to receive my card.
However, the samples are retroactive.
At the agency, I am advised to go through the app.
I download the app. It is molding. It always grinds. However, I uninsta"&amp;"lled and reinstalled the app.
I go through the site. I click on ""Attach a document"". Message: ""Mhmeditaccount is not available at the moment"".
I let you judge ...
The monthly payments are high and if it is to have such a lamentable service. I'm wonde"&amp;"ring !?
")</f>
        <v>I am told that the inscription is immediate. More than a month !
3 months to receive my card.
However, the samples are retroactive.
At the agency, I am advised to go through the app.
I download the app. It is molding. It always grinds. However, I uninstalled and reinstalled the app.
I go through the site. I click on "Attach a document". Message: "Mhmeditaccount is not available at the moment".
I let you judge ...
The monthly payments are high and if it is to have such a lamentable service. I'm wondering !?
</v>
      </c>
    </row>
    <row r="5661" ht="15.75" customHeight="1">
      <c r="A5661" s="1" t="s">
        <v>258</v>
      </c>
      <c r="B5661" s="1">
        <v>5.0</v>
      </c>
      <c r="C5661" s="1" t="s">
        <v>12876</v>
      </c>
      <c r="D5661" s="1" t="s">
        <v>12877</v>
      </c>
      <c r="E5661" s="1" t="s">
        <v>169</v>
      </c>
      <c r="F5661" s="1" t="s">
        <v>11</v>
      </c>
      <c r="G5661" s="1" t="str">
        <f>IFERROR(__xludf.DUMMYFUNCTION("GOOGLETRANSLATE(D5661,""fr"",""en"")"),"#VALUE!")</f>
        <v>#VALUE!</v>
      </c>
    </row>
    <row r="5662" ht="15.75" customHeight="1">
      <c r="A5662" s="1" t="s">
        <v>12878</v>
      </c>
      <c r="B5662" s="1">
        <v>4.0</v>
      </c>
      <c r="C5662" s="1" t="s">
        <v>12879</v>
      </c>
      <c r="D5662" s="1" t="s">
        <v>12880</v>
      </c>
      <c r="E5662" s="1" t="s">
        <v>176</v>
      </c>
      <c r="F5662" s="1" t="s">
        <v>66</v>
      </c>
      <c r="G5662" s="1" t="str">
        <f>IFERROR(__xludf.DUMMYFUNCTION("GOOGLETRANSLATE(D5662,""fr"",""en"")"),"#VALUE!")</f>
        <v>#VALUE!</v>
      </c>
    </row>
    <row r="5663" ht="15.75" customHeight="1">
      <c r="A5663" s="1" t="s">
        <v>678</v>
      </c>
      <c r="B5663" s="1">
        <v>4.0</v>
      </c>
      <c r="C5663" s="1" t="s">
        <v>12881</v>
      </c>
      <c r="D5663" s="1" t="s">
        <v>12882</v>
      </c>
      <c r="E5663" s="1" t="s">
        <v>10</v>
      </c>
      <c r="F5663" s="1" t="s">
        <v>11</v>
      </c>
      <c r="G5663" s="1" t="str">
        <f>IFERROR(__xludf.DUMMYFUNCTION("GOOGLETRANSLATE(D5663,""fr"",""en"")"),"#VALUE!")</f>
        <v>#VALUE!</v>
      </c>
    </row>
    <row r="5664" ht="15.75" customHeight="1">
      <c r="A5664" s="1" t="s">
        <v>3312</v>
      </c>
      <c r="B5664" s="1">
        <v>5.0</v>
      </c>
      <c r="C5664" s="1" t="s">
        <v>12883</v>
      </c>
      <c r="D5664" s="1" t="s">
        <v>12884</v>
      </c>
      <c r="E5664" s="1" t="s">
        <v>176</v>
      </c>
      <c r="F5664" s="1" t="s">
        <v>66</v>
      </c>
      <c r="G5664" s="1" t="str">
        <f>IFERROR(__xludf.DUMMYFUNCTION("GOOGLETRANSLATE(D5664,""fr"",""en"")"),"#VALUE!")</f>
        <v>#VALUE!</v>
      </c>
    </row>
    <row r="5665" ht="15.75" customHeight="1">
      <c r="A5665" s="1" t="s">
        <v>132</v>
      </c>
      <c r="B5665" s="1">
        <v>5.0</v>
      </c>
      <c r="C5665" s="1" t="s">
        <v>12885</v>
      </c>
      <c r="D5665" s="1" t="s">
        <v>12886</v>
      </c>
      <c r="E5665" s="1" t="s">
        <v>21</v>
      </c>
      <c r="F5665" s="1" t="s">
        <v>11</v>
      </c>
      <c r="G5665" s="1" t="str">
        <f>IFERROR(__xludf.DUMMYFUNCTION("GOOGLETRANSLATE(D5665,""fr"",""en"")"),"#VALUE!")</f>
        <v>#VALUE!</v>
      </c>
    </row>
    <row r="5666" ht="15.75" customHeight="1">
      <c r="A5666" s="1" t="s">
        <v>2184</v>
      </c>
      <c r="B5666" s="1">
        <v>3.0</v>
      </c>
      <c r="C5666" s="1" t="s">
        <v>12887</v>
      </c>
      <c r="D5666" s="1" t="s">
        <v>12888</v>
      </c>
      <c r="E5666" s="1" t="s">
        <v>29</v>
      </c>
      <c r="F5666" s="1" t="s">
        <v>30</v>
      </c>
      <c r="G5666" s="1" t="str">
        <f>IFERROR(__xludf.DUMMYFUNCTION("GOOGLETRANSLATE(D5666,""fr"",""en"")"),"#VALUE!")</f>
        <v>#VALUE!</v>
      </c>
    </row>
    <row r="5667" ht="15.75" customHeight="1">
      <c r="A5667" s="1" t="s">
        <v>9441</v>
      </c>
      <c r="B5667" s="1">
        <v>1.0</v>
      </c>
      <c r="C5667" s="1" t="s">
        <v>12889</v>
      </c>
      <c r="D5667" s="1" t="s">
        <v>12890</v>
      </c>
      <c r="E5667" s="1" t="s">
        <v>29</v>
      </c>
      <c r="F5667" s="1" t="s">
        <v>30</v>
      </c>
      <c r="G5667" s="1" t="str">
        <f>IFERROR(__xludf.DUMMYFUNCTION("GOOGLETRANSLATE(D5667,""fr"",""en"")"),"#VALUE!")</f>
        <v>#VALUE!</v>
      </c>
    </row>
    <row r="5668" ht="15.75" customHeight="1">
      <c r="A5668" s="1" t="s">
        <v>236</v>
      </c>
      <c r="B5668" s="1">
        <v>1.0</v>
      </c>
      <c r="C5668" s="1" t="s">
        <v>12891</v>
      </c>
      <c r="D5668" s="1" t="s">
        <v>12892</v>
      </c>
      <c r="E5668" s="1" t="s">
        <v>125</v>
      </c>
      <c r="F5668" s="1" t="s">
        <v>110</v>
      </c>
      <c r="G5668" s="1" t="str">
        <f>IFERROR(__xludf.DUMMYFUNCTION("GOOGLETRANSLATE(D5668,""fr"",""en"")"),"#VALUE!")</f>
        <v>#VALUE!</v>
      </c>
    </row>
    <row r="5669" ht="15.75" customHeight="1">
      <c r="A5669" s="1" t="s">
        <v>5456</v>
      </c>
      <c r="B5669" s="1">
        <v>5.0</v>
      </c>
      <c r="C5669" s="1" t="s">
        <v>12893</v>
      </c>
      <c r="D5669" s="1" t="s">
        <v>12894</v>
      </c>
      <c r="E5669" s="1" t="s">
        <v>65</v>
      </c>
      <c r="F5669" s="1" t="s">
        <v>66</v>
      </c>
      <c r="G5669" s="1" t="str">
        <f>IFERROR(__xludf.DUMMYFUNCTION("GOOGLETRANSLATE(D5669,""fr"",""en"")"),"#VALUE!")</f>
        <v>#VALUE!</v>
      </c>
    </row>
    <row r="5670" ht="15.75" customHeight="1">
      <c r="A5670" s="1" t="s">
        <v>2728</v>
      </c>
      <c r="B5670" s="1">
        <v>4.0</v>
      </c>
      <c r="C5670" s="1" t="s">
        <v>12895</v>
      </c>
      <c r="D5670" s="1" t="s">
        <v>12896</v>
      </c>
      <c r="E5670" s="1" t="s">
        <v>21</v>
      </c>
      <c r="F5670" s="1" t="s">
        <v>11</v>
      </c>
      <c r="G5670" s="1" t="str">
        <f>IFERROR(__xludf.DUMMYFUNCTION("GOOGLETRANSLATE(D5670,""fr"",""en"")"),"#VALUE!")</f>
        <v>#VALUE!</v>
      </c>
    </row>
    <row r="5671" ht="15.75" customHeight="1">
      <c r="A5671" s="1" t="s">
        <v>3693</v>
      </c>
      <c r="B5671" s="1">
        <v>3.0</v>
      </c>
      <c r="C5671" s="1" t="s">
        <v>12897</v>
      </c>
      <c r="D5671" s="1" t="s">
        <v>12898</v>
      </c>
      <c r="E5671" s="1" t="s">
        <v>25</v>
      </c>
      <c r="F5671" s="1" t="s">
        <v>110</v>
      </c>
      <c r="G5671" s="1" t="str">
        <f>IFERROR(__xludf.DUMMYFUNCTION("GOOGLETRANSLATE(D5671,""fr"",""en"")"),"#VALUE!")</f>
        <v>#VALUE!</v>
      </c>
    </row>
    <row r="5672" ht="15.75" customHeight="1">
      <c r="A5672" s="1" t="s">
        <v>12899</v>
      </c>
      <c r="B5672" s="1">
        <v>5.0</v>
      </c>
      <c r="C5672" s="1" t="s">
        <v>12900</v>
      </c>
      <c r="D5672" s="1" t="s">
        <v>12901</v>
      </c>
      <c r="E5672" s="1" t="s">
        <v>10</v>
      </c>
      <c r="F5672" s="1" t="s">
        <v>11</v>
      </c>
      <c r="G5672" s="1" t="str">
        <f>IFERROR(__xludf.DUMMYFUNCTION("GOOGLETRANSLATE(D5672,""fr"",""en"")"),"#VALUE!")</f>
        <v>#VALUE!</v>
      </c>
    </row>
    <row r="5673" ht="15.75" customHeight="1">
      <c r="A5673" s="1" t="s">
        <v>944</v>
      </c>
      <c r="B5673" s="1">
        <v>1.0</v>
      </c>
      <c r="C5673" s="1" t="s">
        <v>12902</v>
      </c>
      <c r="D5673" s="1" t="s">
        <v>12903</v>
      </c>
      <c r="E5673" s="1" t="s">
        <v>73</v>
      </c>
      <c r="F5673" s="1" t="s">
        <v>30</v>
      </c>
      <c r="G5673" s="1" t="str">
        <f>IFERROR(__xludf.DUMMYFUNCTION("GOOGLETRANSLATE(D5673,""fr"",""en"")"),"#VALUE!")</f>
        <v>#VALUE!</v>
      </c>
    </row>
    <row r="5674" ht="15.75" customHeight="1">
      <c r="A5674" s="1" t="s">
        <v>624</v>
      </c>
      <c r="B5674" s="1">
        <v>4.0</v>
      </c>
      <c r="C5674" s="1" t="s">
        <v>12904</v>
      </c>
      <c r="D5674" s="1" t="s">
        <v>12905</v>
      </c>
      <c r="E5674" s="1" t="s">
        <v>176</v>
      </c>
      <c r="F5674" s="1" t="s">
        <v>66</v>
      </c>
      <c r="G5674" s="1" t="str">
        <f>IFERROR(__xludf.DUMMYFUNCTION("GOOGLETRANSLATE(D5674,""fr"",""en"")"),"#VALUE!")</f>
        <v>#VALUE!</v>
      </c>
    </row>
    <row r="5675" ht="15.75" customHeight="1">
      <c r="A5675" s="1" t="s">
        <v>2181</v>
      </c>
      <c r="B5675" s="1">
        <v>2.0</v>
      </c>
      <c r="C5675" s="1" t="s">
        <v>12906</v>
      </c>
      <c r="D5675" s="1" t="s">
        <v>12907</v>
      </c>
      <c r="E5675" s="1" t="s">
        <v>960</v>
      </c>
      <c r="F5675" s="1" t="s">
        <v>84</v>
      </c>
      <c r="G5675" s="1" t="str">
        <f>IFERROR(__xludf.DUMMYFUNCTION("GOOGLETRANSLATE(D5675,""fr"",""en"")"),"#VALUE!")</f>
        <v>#VALUE!</v>
      </c>
    </row>
    <row r="5676" ht="15.75" customHeight="1">
      <c r="A5676" s="1" t="s">
        <v>1607</v>
      </c>
      <c r="B5676" s="1">
        <v>1.0</v>
      </c>
      <c r="C5676" s="1" t="s">
        <v>12908</v>
      </c>
      <c r="D5676" s="1" t="s">
        <v>12909</v>
      </c>
      <c r="E5676" s="1" t="s">
        <v>73</v>
      </c>
      <c r="F5676" s="1" t="s">
        <v>30</v>
      </c>
      <c r="G5676" s="1" t="str">
        <f>IFERROR(__xludf.DUMMYFUNCTION("GOOGLETRANSLATE(D5676,""fr"",""en"")"),"Impossible to have information on reimbursements, the various requests are always unanswered. I can't wait to leave this mutual that absolutely does not suit me.")</f>
        <v>Impossible to have information on reimbursements, the various requests are always unanswered. I can't wait to leave this mutual that absolutely does not suit me.</v>
      </c>
    </row>
    <row r="5677" ht="15.75" customHeight="1">
      <c r="A5677" s="1" t="s">
        <v>12910</v>
      </c>
      <c r="B5677" s="1">
        <v>1.0</v>
      </c>
      <c r="C5677" s="1" t="s">
        <v>12911</v>
      </c>
      <c r="D5677" s="1" t="s">
        <v>12912</v>
      </c>
      <c r="E5677" s="1" t="s">
        <v>10</v>
      </c>
      <c r="F5677" s="1" t="s">
        <v>11</v>
      </c>
      <c r="G5677" s="1" t="str">
        <f>IFERROR(__xludf.DUMMYFUNCTION("GOOGLETRANSLATE(D5677,""fr"",""en"")"),"#VALUE!")</f>
        <v>#VALUE!</v>
      </c>
    </row>
    <row r="5678" ht="15.75" customHeight="1">
      <c r="A5678" s="1" t="s">
        <v>876</v>
      </c>
      <c r="B5678" s="1">
        <v>5.0</v>
      </c>
      <c r="C5678" s="1" t="s">
        <v>12913</v>
      </c>
      <c r="D5678" s="1" t="s">
        <v>12914</v>
      </c>
      <c r="E5678" s="1" t="s">
        <v>21</v>
      </c>
      <c r="F5678" s="1" t="s">
        <v>11</v>
      </c>
      <c r="G5678" s="1" t="str">
        <f>IFERROR(__xludf.DUMMYFUNCTION("GOOGLETRANSLATE(D5678,""fr"",""en"")"),"#VALUE!")</f>
        <v>#VALUE!</v>
      </c>
    </row>
    <row r="5679" ht="15.75" customHeight="1">
      <c r="A5679" s="1" t="s">
        <v>1485</v>
      </c>
      <c r="B5679" s="1">
        <v>3.0</v>
      </c>
      <c r="C5679" s="1" t="s">
        <v>12915</v>
      </c>
      <c r="D5679" s="1" t="s">
        <v>12916</v>
      </c>
      <c r="E5679" s="1" t="s">
        <v>827</v>
      </c>
      <c r="F5679" s="1" t="s">
        <v>39</v>
      </c>
      <c r="G5679" s="1" t="str">
        <f>IFERROR(__xludf.DUMMYFUNCTION("GOOGLETRANSLATE(D5679,""fr"",""en"")"),"#VALUE!")</f>
        <v>#VALUE!</v>
      </c>
    </row>
    <row r="5680" ht="15.75" customHeight="1">
      <c r="A5680" s="1" t="s">
        <v>179</v>
      </c>
      <c r="B5680" s="1">
        <v>3.0</v>
      </c>
      <c r="C5680" s="1" t="s">
        <v>12917</v>
      </c>
      <c r="D5680" s="1" t="s">
        <v>12918</v>
      </c>
      <c r="E5680" s="1" t="s">
        <v>21</v>
      </c>
      <c r="F5680" s="1" t="s">
        <v>11</v>
      </c>
      <c r="G5680" s="1" t="str">
        <f>IFERROR(__xludf.DUMMYFUNCTION("GOOGLETRANSLATE(D5680,""fr"",""en"")"),"#VALUE!")</f>
        <v>#VALUE!</v>
      </c>
    </row>
    <row r="5681" ht="15.75" customHeight="1">
      <c r="A5681" s="1" t="s">
        <v>4228</v>
      </c>
      <c r="B5681" s="1">
        <v>1.0</v>
      </c>
      <c r="C5681" s="1" t="s">
        <v>12919</v>
      </c>
      <c r="D5681" s="1" t="s">
        <v>12920</v>
      </c>
      <c r="E5681" s="1" t="s">
        <v>34</v>
      </c>
      <c r="F5681" s="1" t="s">
        <v>30</v>
      </c>
      <c r="G5681" s="1" t="str">
        <f>IFERROR(__xludf.DUMMYFUNCTION("GOOGLETRANSLATE(D5681,""fr"",""en"")"),"#VALUE!")</f>
        <v>#VALUE!</v>
      </c>
    </row>
    <row r="5682" ht="15.75" customHeight="1">
      <c r="A5682" s="1" t="s">
        <v>1138</v>
      </c>
      <c r="B5682" s="1">
        <v>1.0</v>
      </c>
      <c r="C5682" s="1" t="s">
        <v>12921</v>
      </c>
      <c r="D5682" s="1" t="s">
        <v>12922</v>
      </c>
      <c r="E5682" s="1" t="s">
        <v>43</v>
      </c>
      <c r="F5682" s="1" t="s">
        <v>30</v>
      </c>
      <c r="G5682" s="1" t="str">
        <f>IFERROR(__xludf.DUMMYFUNCTION("GOOGLETRANSLATE(D5682,""fr"",""en"")"),"#VALUE!")</f>
        <v>#VALUE!</v>
      </c>
    </row>
    <row r="5683" ht="15.75" customHeight="1">
      <c r="A5683" s="1" t="s">
        <v>3330</v>
      </c>
      <c r="B5683" s="1">
        <v>4.0</v>
      </c>
      <c r="C5683" s="1" t="s">
        <v>12923</v>
      </c>
      <c r="D5683" s="1" t="s">
        <v>12924</v>
      </c>
      <c r="E5683" s="1" t="s">
        <v>169</v>
      </c>
      <c r="F5683" s="1" t="s">
        <v>11</v>
      </c>
      <c r="G5683" s="1" t="str">
        <f>IFERROR(__xludf.DUMMYFUNCTION("GOOGLETRANSLATE(D5683,""fr"",""en"")"),"#VALUE!")</f>
        <v>#VALUE!</v>
      </c>
    </row>
    <row r="5684" ht="15.75" customHeight="1">
      <c r="A5684" s="1" t="s">
        <v>2109</v>
      </c>
      <c r="B5684" s="1">
        <v>2.0</v>
      </c>
      <c r="C5684" s="1" t="s">
        <v>12925</v>
      </c>
      <c r="D5684" s="1" t="s">
        <v>12926</v>
      </c>
      <c r="E5684" s="1" t="s">
        <v>10</v>
      </c>
      <c r="F5684" s="1" t="s">
        <v>11</v>
      </c>
      <c r="G5684" s="1" t="str">
        <f>IFERROR(__xludf.DUMMYFUNCTION("GOOGLETRANSLATE(D5684,""fr"",""en"")"),"#VALUE!")</f>
        <v>#VALUE!</v>
      </c>
    </row>
    <row r="5685" ht="15.75" customHeight="1">
      <c r="A5685" s="1" t="s">
        <v>2964</v>
      </c>
      <c r="B5685" s="1">
        <v>1.0</v>
      </c>
      <c r="C5685" s="1" t="s">
        <v>12927</v>
      </c>
      <c r="D5685" s="1" t="s">
        <v>12928</v>
      </c>
      <c r="E5685" s="1" t="s">
        <v>52</v>
      </c>
      <c r="F5685" s="1" t="s">
        <v>11</v>
      </c>
      <c r="G5685" s="1" t="str">
        <f>IFERROR(__xludf.DUMMYFUNCTION("GOOGLETRANSLATE(D5685,""fr"",""en"")"),"#VALUE!")</f>
        <v>#VALUE!</v>
      </c>
    </row>
    <row r="5686" ht="15.75" customHeight="1">
      <c r="A5686" s="1" t="s">
        <v>1940</v>
      </c>
      <c r="B5686" s="1">
        <v>4.0</v>
      </c>
      <c r="C5686" s="1" t="s">
        <v>12929</v>
      </c>
      <c r="D5686" s="1" t="s">
        <v>12930</v>
      </c>
      <c r="E5686" s="1" t="s">
        <v>169</v>
      </c>
      <c r="F5686" s="1" t="s">
        <v>11</v>
      </c>
      <c r="G5686" s="1" t="str">
        <f>IFERROR(__xludf.DUMMYFUNCTION("GOOGLETRANSLATE(D5686,""fr"",""en"")"),"#VALUE!")</f>
        <v>#VALUE!</v>
      </c>
    </row>
    <row r="5687" ht="15.75" customHeight="1">
      <c r="A5687" s="1" t="s">
        <v>569</v>
      </c>
      <c r="B5687" s="1">
        <v>4.0</v>
      </c>
      <c r="C5687" s="1" t="s">
        <v>12931</v>
      </c>
      <c r="D5687" s="1" t="s">
        <v>12932</v>
      </c>
      <c r="E5687" s="1" t="s">
        <v>21</v>
      </c>
      <c r="F5687" s="1" t="s">
        <v>11</v>
      </c>
      <c r="G5687" s="1" t="str">
        <f>IFERROR(__xludf.DUMMYFUNCTION("GOOGLETRANSLATE(D5687,""fr"",""en"")"),"#VALUE!")</f>
        <v>#VALUE!</v>
      </c>
    </row>
    <row r="5688" ht="15.75" customHeight="1">
      <c r="A5688" s="1" t="s">
        <v>603</v>
      </c>
      <c r="B5688" s="1">
        <v>4.0</v>
      </c>
      <c r="C5688" s="1" t="s">
        <v>12933</v>
      </c>
      <c r="D5688" s="1" t="s">
        <v>12934</v>
      </c>
      <c r="E5688" s="1" t="s">
        <v>21</v>
      </c>
      <c r="F5688" s="1" t="s">
        <v>11</v>
      </c>
      <c r="G5688" s="1" t="str">
        <f>IFERROR(__xludf.DUMMYFUNCTION("GOOGLETRANSLATE(D5688,""fr"",""en"")"),"#VALUE!")</f>
        <v>#VALUE!</v>
      </c>
    </row>
    <row r="5689" ht="15.75" customHeight="1">
      <c r="A5689" s="1" t="s">
        <v>899</v>
      </c>
      <c r="B5689" s="1">
        <v>4.0</v>
      </c>
      <c r="C5689" s="1" t="s">
        <v>12935</v>
      </c>
      <c r="D5689" s="1" t="s">
        <v>12936</v>
      </c>
      <c r="E5689" s="1" t="s">
        <v>29</v>
      </c>
      <c r="F5689" s="1" t="s">
        <v>30</v>
      </c>
      <c r="G5689" s="1" t="str">
        <f>IFERROR(__xludf.DUMMYFUNCTION("GOOGLETRANSLATE(D5689,""fr"",""en"")"),"#VALUE!")</f>
        <v>#VALUE!</v>
      </c>
    </row>
    <row r="5690" ht="15.75" customHeight="1">
      <c r="A5690" s="1" t="s">
        <v>1901</v>
      </c>
      <c r="B5690" s="1">
        <v>1.0</v>
      </c>
      <c r="C5690" s="1" t="s">
        <v>12937</v>
      </c>
      <c r="D5690" s="1" t="s">
        <v>12938</v>
      </c>
      <c r="E5690" s="1" t="s">
        <v>10</v>
      </c>
      <c r="F5690" s="1" t="s">
        <v>11</v>
      </c>
      <c r="G5690" s="1" t="str">
        <f>IFERROR(__xludf.DUMMYFUNCTION("GOOGLETRANSLATE(D5690,""fr"",""en"")"),"#VALUE!")</f>
        <v>#VALUE!</v>
      </c>
    </row>
    <row r="5691" ht="15.75" customHeight="1">
      <c r="A5691" s="1" t="s">
        <v>289</v>
      </c>
      <c r="B5691" s="1">
        <v>2.0</v>
      </c>
      <c r="C5691" s="1" t="s">
        <v>12939</v>
      </c>
      <c r="D5691" s="1" t="s">
        <v>12940</v>
      </c>
      <c r="E5691" s="1" t="s">
        <v>10</v>
      </c>
      <c r="F5691" s="1" t="s">
        <v>11</v>
      </c>
      <c r="G5691" s="1" t="str">
        <f>IFERROR(__xludf.DUMMYFUNCTION("GOOGLETRANSLATE(D5691,""fr"",""en"")"),"#VALUE!")</f>
        <v>#VALUE!</v>
      </c>
    </row>
    <row r="5692" ht="15.75" customHeight="1">
      <c r="A5692" s="1" t="s">
        <v>2048</v>
      </c>
      <c r="B5692" s="1">
        <v>5.0</v>
      </c>
      <c r="C5692" s="1" t="s">
        <v>12941</v>
      </c>
      <c r="D5692" s="1" t="s">
        <v>12942</v>
      </c>
      <c r="E5692" s="1" t="s">
        <v>10</v>
      </c>
      <c r="F5692" s="1" t="s">
        <v>11</v>
      </c>
      <c r="G5692" s="1" t="str">
        <f>IFERROR(__xludf.DUMMYFUNCTION("GOOGLETRANSLATE(D5692,""fr"",""en"")"),"#VALUE!")</f>
        <v>#VALUE!</v>
      </c>
    </row>
    <row r="5693" ht="15.75" customHeight="1">
      <c r="A5693" s="1" t="s">
        <v>12943</v>
      </c>
      <c r="B5693" s="1">
        <v>5.0</v>
      </c>
      <c r="C5693" s="1" t="s">
        <v>12944</v>
      </c>
      <c r="D5693" s="1" t="s">
        <v>12945</v>
      </c>
      <c r="E5693" s="1" t="s">
        <v>614</v>
      </c>
      <c r="F5693" s="1" t="s">
        <v>30</v>
      </c>
      <c r="G5693" s="1" t="str">
        <f>IFERROR(__xludf.DUMMYFUNCTION("GOOGLETRANSLATE(D5693,""fr"",""en"")"),"#VALUE!")</f>
        <v>#VALUE!</v>
      </c>
    </row>
    <row r="5694" ht="15.75" customHeight="1">
      <c r="A5694" s="1" t="s">
        <v>338</v>
      </c>
      <c r="B5694" s="1">
        <v>4.0</v>
      </c>
      <c r="C5694" s="1" t="s">
        <v>12946</v>
      </c>
      <c r="D5694" s="1" t="s">
        <v>12947</v>
      </c>
      <c r="E5694" s="1" t="s">
        <v>10</v>
      </c>
      <c r="F5694" s="1" t="s">
        <v>11</v>
      </c>
      <c r="G5694" s="1" t="str">
        <f>IFERROR(__xludf.DUMMYFUNCTION("GOOGLETRANSLATE(D5694,""fr"",""en"")"),"#VALUE!")</f>
        <v>#VALUE!</v>
      </c>
    </row>
    <row r="5695" ht="15.75" customHeight="1">
      <c r="A5695" s="1" t="s">
        <v>11925</v>
      </c>
      <c r="B5695" s="1">
        <v>5.0</v>
      </c>
      <c r="C5695" s="1" t="s">
        <v>12948</v>
      </c>
      <c r="D5695" s="1" t="s">
        <v>12949</v>
      </c>
      <c r="E5695" s="1" t="s">
        <v>10</v>
      </c>
      <c r="F5695" s="1" t="s">
        <v>11</v>
      </c>
      <c r="G5695" s="1" t="str">
        <f>IFERROR(__xludf.DUMMYFUNCTION("GOOGLETRANSLATE(D5695,""fr"",""en"")"),"#VALUE!")</f>
        <v>#VALUE!</v>
      </c>
    </row>
    <row r="5696" ht="15.75" customHeight="1">
      <c r="A5696" s="1" t="s">
        <v>1375</v>
      </c>
      <c r="B5696" s="1">
        <v>2.0</v>
      </c>
      <c r="C5696" s="1" t="s">
        <v>12950</v>
      </c>
      <c r="D5696" s="1" t="s">
        <v>12951</v>
      </c>
      <c r="E5696" s="1" t="s">
        <v>10</v>
      </c>
      <c r="F5696" s="1" t="s">
        <v>11</v>
      </c>
      <c r="G5696" s="1" t="str">
        <f>IFERROR(__xludf.DUMMYFUNCTION("GOOGLETRANSLATE(D5696,""fr"",""en"")"),"#VALUE!")</f>
        <v>#VALUE!</v>
      </c>
    </row>
    <row r="5697" ht="15.75" customHeight="1">
      <c r="A5697" s="1" t="s">
        <v>5366</v>
      </c>
      <c r="B5697" s="1">
        <v>1.0</v>
      </c>
      <c r="C5697" s="1" t="s">
        <v>12952</v>
      </c>
      <c r="D5697" s="1" t="s">
        <v>12953</v>
      </c>
      <c r="E5697" s="1" t="s">
        <v>373</v>
      </c>
      <c r="F5697" s="1" t="s">
        <v>118</v>
      </c>
      <c r="G5697" s="1" t="str">
        <f>IFERROR(__xludf.DUMMYFUNCTION("GOOGLETRANSLATE(D5697,""fr"",""en"")"),"#VALUE!")</f>
        <v>#VALUE!</v>
      </c>
    </row>
    <row r="5698" ht="15.75" customHeight="1">
      <c r="A5698" s="1" t="s">
        <v>2768</v>
      </c>
      <c r="B5698" s="1">
        <v>2.0</v>
      </c>
      <c r="C5698" s="1" t="s">
        <v>12954</v>
      </c>
      <c r="D5698" s="1" t="s">
        <v>12955</v>
      </c>
      <c r="E5698" s="1" t="s">
        <v>169</v>
      </c>
      <c r="F5698" s="1" t="s">
        <v>110</v>
      </c>
      <c r="G5698" s="1" t="str">
        <f>IFERROR(__xludf.DUMMYFUNCTION("GOOGLETRANSLATE(D5698,""fr"",""en"")"),"#VALUE!")</f>
        <v>#VALUE!</v>
      </c>
    </row>
    <row r="5699" ht="15.75" customHeight="1">
      <c r="A5699" s="1" t="s">
        <v>1778</v>
      </c>
      <c r="B5699" s="1">
        <v>1.0</v>
      </c>
      <c r="C5699" s="1" t="s">
        <v>12956</v>
      </c>
      <c r="D5699" s="1" t="s">
        <v>12957</v>
      </c>
      <c r="E5699" s="1" t="s">
        <v>10</v>
      </c>
      <c r="F5699" s="1" t="s">
        <v>11</v>
      </c>
      <c r="G5699" s="1" t="str">
        <f>IFERROR(__xludf.DUMMYFUNCTION("GOOGLETRANSLATE(D5699,""fr"",""en"")"),"#VALUE!")</f>
        <v>#VALUE!</v>
      </c>
    </row>
    <row r="5700" ht="15.75" customHeight="1">
      <c r="A5700" s="1" t="s">
        <v>8946</v>
      </c>
      <c r="B5700" s="1">
        <v>2.0</v>
      </c>
      <c r="C5700" s="1" t="s">
        <v>12958</v>
      </c>
      <c r="D5700" s="1" t="s">
        <v>12959</v>
      </c>
      <c r="E5700" s="1" t="s">
        <v>230</v>
      </c>
      <c r="F5700" s="1" t="s">
        <v>84</v>
      </c>
      <c r="G5700" s="1" t="str">
        <f>IFERROR(__xludf.DUMMYFUNCTION("GOOGLETRANSLATE(D5700,""fr"",""en"")"),"#VALUE!")</f>
        <v>#VALUE!</v>
      </c>
    </row>
    <row r="5701" ht="15.75" customHeight="1">
      <c r="A5701" s="1" t="s">
        <v>2702</v>
      </c>
      <c r="B5701" s="1">
        <v>2.0</v>
      </c>
      <c r="C5701" s="1" t="s">
        <v>12960</v>
      </c>
      <c r="D5701" s="1" t="s">
        <v>12961</v>
      </c>
      <c r="E5701" s="1" t="s">
        <v>10</v>
      </c>
      <c r="F5701" s="1" t="s">
        <v>11</v>
      </c>
      <c r="G5701" s="1" t="str">
        <f>IFERROR(__xludf.DUMMYFUNCTION("GOOGLETRANSLATE(D5701,""fr"",""en"")"),"#VALUE!")</f>
        <v>#VALUE!</v>
      </c>
    </row>
    <row r="5702" ht="15.75" customHeight="1">
      <c r="A5702" s="1" t="s">
        <v>267</v>
      </c>
      <c r="B5702" s="1">
        <v>4.0</v>
      </c>
      <c r="C5702" s="1" t="s">
        <v>12962</v>
      </c>
      <c r="D5702" s="1" t="s">
        <v>12963</v>
      </c>
      <c r="E5702" s="1" t="s">
        <v>10</v>
      </c>
      <c r="F5702" s="1" t="s">
        <v>11</v>
      </c>
      <c r="G5702" s="1" t="str">
        <f>IFERROR(__xludf.DUMMYFUNCTION("GOOGLETRANSLATE(D5702,""fr"",""en"")"),"#VALUE!")</f>
        <v>#VALUE!</v>
      </c>
    </row>
    <row r="5703" ht="15.75" customHeight="1">
      <c r="A5703" s="1" t="s">
        <v>673</v>
      </c>
      <c r="B5703" s="1">
        <v>4.0</v>
      </c>
      <c r="C5703" s="1" t="s">
        <v>12964</v>
      </c>
      <c r="D5703" s="1" t="s">
        <v>12965</v>
      </c>
      <c r="E5703" s="1" t="s">
        <v>21</v>
      </c>
      <c r="F5703" s="1" t="s">
        <v>11</v>
      </c>
      <c r="G5703" s="1" t="str">
        <f>IFERROR(__xludf.DUMMYFUNCTION("GOOGLETRANSLATE(D5703,""fr"",""en"")"),"#VALUE!")</f>
        <v>#VALUE!</v>
      </c>
    </row>
    <row r="5704" ht="15.75" customHeight="1">
      <c r="A5704" s="1" t="s">
        <v>3047</v>
      </c>
      <c r="B5704" s="1">
        <v>1.0</v>
      </c>
      <c r="C5704" s="1" t="s">
        <v>12966</v>
      </c>
      <c r="D5704" s="1" t="s">
        <v>12967</v>
      </c>
      <c r="E5704" s="1" t="s">
        <v>117</v>
      </c>
      <c r="F5704" s="1" t="s">
        <v>118</v>
      </c>
      <c r="G5704" s="1" t="str">
        <f>IFERROR(__xludf.DUMMYFUNCTION("GOOGLETRANSLATE(D5704,""fr"",""en"")"),"#VALUE!")</f>
        <v>#VALUE!</v>
      </c>
    </row>
    <row r="5705" ht="15.75" customHeight="1">
      <c r="A5705" s="1" t="s">
        <v>12968</v>
      </c>
      <c r="B5705" s="1">
        <v>2.0</v>
      </c>
      <c r="C5705" s="1" t="s">
        <v>12969</v>
      </c>
      <c r="D5705" s="1" t="s">
        <v>12970</v>
      </c>
      <c r="E5705" s="1" t="s">
        <v>125</v>
      </c>
      <c r="F5705" s="1" t="s">
        <v>66</v>
      </c>
      <c r="G5705" s="1" t="str">
        <f>IFERROR(__xludf.DUMMYFUNCTION("GOOGLETRANSLATE(D5705,""fr"",""en"")"),"#VALUE!")</f>
        <v>#VALUE!</v>
      </c>
    </row>
    <row r="5706" ht="15.75" customHeight="1">
      <c r="A5706" s="1" t="s">
        <v>597</v>
      </c>
      <c r="B5706" s="1">
        <v>5.0</v>
      </c>
      <c r="C5706" s="1" t="s">
        <v>12971</v>
      </c>
      <c r="D5706" s="1" t="s">
        <v>12972</v>
      </c>
      <c r="E5706" s="1" t="s">
        <v>176</v>
      </c>
      <c r="F5706" s="1" t="s">
        <v>66</v>
      </c>
      <c r="G5706" s="1" t="str">
        <f>IFERROR(__xludf.DUMMYFUNCTION("GOOGLETRANSLATE(D5706,""fr"",""en"")"),"#VALUE!")</f>
        <v>#VALUE!</v>
      </c>
    </row>
    <row r="5707" ht="15.75" customHeight="1">
      <c r="A5707" s="1" t="s">
        <v>2776</v>
      </c>
      <c r="B5707" s="1">
        <v>3.0</v>
      </c>
      <c r="C5707" s="1" t="s">
        <v>12973</v>
      </c>
      <c r="D5707" s="1" t="s">
        <v>12974</v>
      </c>
      <c r="E5707" s="1" t="s">
        <v>169</v>
      </c>
      <c r="F5707" s="1" t="s">
        <v>11</v>
      </c>
      <c r="G5707" s="1" t="str">
        <f>IFERROR(__xludf.DUMMYFUNCTION("GOOGLETRANSLATE(D5707,""fr"",""en"")"),"#VALUE!")</f>
        <v>#VALUE!</v>
      </c>
    </row>
    <row r="5708" ht="15.75" customHeight="1">
      <c r="A5708" s="1" t="s">
        <v>7002</v>
      </c>
      <c r="B5708" s="1">
        <v>1.0</v>
      </c>
      <c r="C5708" s="1" t="s">
        <v>12975</v>
      </c>
      <c r="D5708" s="1" t="s">
        <v>12976</v>
      </c>
      <c r="E5708" s="1" t="s">
        <v>125</v>
      </c>
      <c r="F5708" s="1" t="s">
        <v>11</v>
      </c>
      <c r="G5708" s="1" t="str">
        <f>IFERROR(__xludf.DUMMYFUNCTION("GOOGLETRANSLATE(D5708,""fr"",""en"")"),"#VALUE!")</f>
        <v>#VALUE!</v>
      </c>
    </row>
    <row r="5709" ht="15.75" customHeight="1">
      <c r="A5709" s="1" t="s">
        <v>12168</v>
      </c>
      <c r="B5709" s="1">
        <v>2.0</v>
      </c>
      <c r="C5709" s="1" t="s">
        <v>12977</v>
      </c>
      <c r="D5709" s="1" t="s">
        <v>12978</v>
      </c>
      <c r="E5709" s="1" t="s">
        <v>10</v>
      </c>
      <c r="F5709" s="1" t="s">
        <v>11</v>
      </c>
      <c r="G5709" s="1" t="str">
        <f>IFERROR(__xludf.DUMMYFUNCTION("GOOGLETRANSLATE(D5709,""fr"",""en"")"),"#VALUE!")</f>
        <v>#VALUE!</v>
      </c>
    </row>
    <row r="5710" ht="15.75" customHeight="1">
      <c r="A5710" s="1" t="s">
        <v>338</v>
      </c>
      <c r="B5710" s="1">
        <v>5.0</v>
      </c>
      <c r="C5710" s="1" t="s">
        <v>12979</v>
      </c>
      <c r="D5710" s="1" t="s">
        <v>12980</v>
      </c>
      <c r="E5710" s="1" t="s">
        <v>169</v>
      </c>
      <c r="F5710" s="1" t="s">
        <v>11</v>
      </c>
      <c r="G5710" s="1" t="str">
        <f>IFERROR(__xludf.DUMMYFUNCTION("GOOGLETRANSLATE(D5710,""fr"",""en"")"),"#VALUE!")</f>
        <v>#VALUE!</v>
      </c>
    </row>
    <row r="5711" ht="15.75" customHeight="1">
      <c r="A5711" s="1" t="s">
        <v>2694</v>
      </c>
      <c r="B5711" s="1">
        <v>1.0</v>
      </c>
      <c r="C5711" s="1" t="s">
        <v>12981</v>
      </c>
      <c r="D5711" s="1" t="s">
        <v>12982</v>
      </c>
      <c r="E5711" s="1" t="s">
        <v>10</v>
      </c>
      <c r="F5711" s="1" t="s">
        <v>11</v>
      </c>
      <c r="G5711" s="1" t="str">
        <f>IFERROR(__xludf.DUMMYFUNCTION("GOOGLETRANSLATE(D5711,""fr"",""en"")"),"#VALUE!")</f>
        <v>#VALUE!</v>
      </c>
    </row>
    <row r="5712" ht="15.75" customHeight="1">
      <c r="A5712" s="1" t="s">
        <v>12983</v>
      </c>
      <c r="B5712" s="1">
        <v>3.0</v>
      </c>
      <c r="C5712" s="1" t="s">
        <v>12984</v>
      </c>
      <c r="D5712" s="1" t="s">
        <v>12985</v>
      </c>
      <c r="E5712" s="1" t="s">
        <v>21</v>
      </c>
      <c r="F5712" s="1" t="s">
        <v>11</v>
      </c>
      <c r="G5712" s="1" t="str">
        <f>IFERROR(__xludf.DUMMYFUNCTION("GOOGLETRANSLATE(D5712,""fr"",""en"")"),"#VALUE!")</f>
        <v>#VALUE!</v>
      </c>
    </row>
    <row r="5713" ht="15.75" customHeight="1">
      <c r="A5713" s="1" t="s">
        <v>281</v>
      </c>
      <c r="B5713" s="1">
        <v>5.0</v>
      </c>
      <c r="C5713" s="1" t="s">
        <v>12986</v>
      </c>
      <c r="D5713" s="1" t="s">
        <v>12987</v>
      </c>
      <c r="E5713" s="1" t="s">
        <v>169</v>
      </c>
      <c r="F5713" s="1" t="s">
        <v>11</v>
      </c>
      <c r="G5713" s="1" t="str">
        <f>IFERROR(__xludf.DUMMYFUNCTION("GOOGLETRANSLATE(D5713,""fr"",""en"")"),"#VALUE!")</f>
        <v>#VALUE!</v>
      </c>
    </row>
    <row r="5714" ht="15.75" customHeight="1">
      <c r="A5714" s="1" t="s">
        <v>4832</v>
      </c>
      <c r="B5714" s="1">
        <v>1.0</v>
      </c>
      <c r="C5714" s="1" t="s">
        <v>12988</v>
      </c>
      <c r="D5714" s="1" t="s">
        <v>12989</v>
      </c>
      <c r="E5714" s="1" t="s">
        <v>10</v>
      </c>
      <c r="F5714" s="1" t="s">
        <v>11</v>
      </c>
      <c r="G5714" s="1" t="str">
        <f>IFERROR(__xludf.DUMMYFUNCTION("GOOGLETRANSLATE(D5714,""fr"",""en"")"),"#VALUE!")</f>
        <v>#VALUE!</v>
      </c>
    </row>
    <row r="5715" ht="15.75" customHeight="1">
      <c r="A5715" s="1" t="s">
        <v>569</v>
      </c>
      <c r="B5715" s="1">
        <v>4.0</v>
      </c>
      <c r="C5715" s="1" t="s">
        <v>12990</v>
      </c>
      <c r="D5715" s="1" t="s">
        <v>12991</v>
      </c>
      <c r="E5715" s="1" t="s">
        <v>10</v>
      </c>
      <c r="F5715" s="1" t="s">
        <v>11</v>
      </c>
      <c r="G5715" s="1" t="str">
        <f>IFERROR(__xludf.DUMMYFUNCTION("GOOGLETRANSLATE(D5715,""fr"",""en"")"),"#VALUE!")</f>
        <v>#VALUE!</v>
      </c>
    </row>
    <row r="5716" ht="15.75" customHeight="1">
      <c r="A5716" s="1" t="s">
        <v>1934</v>
      </c>
      <c r="B5716" s="1">
        <v>5.0</v>
      </c>
      <c r="C5716" s="1" t="s">
        <v>12992</v>
      </c>
      <c r="D5716" s="1" t="s">
        <v>12993</v>
      </c>
      <c r="E5716" s="1" t="s">
        <v>10</v>
      </c>
      <c r="F5716" s="1" t="s">
        <v>11</v>
      </c>
      <c r="G5716" s="1" t="str">
        <f>IFERROR(__xludf.DUMMYFUNCTION("GOOGLETRANSLATE(D5716,""fr"",""en"")"),"#VALUE!")</f>
        <v>#VALUE!</v>
      </c>
    </row>
    <row r="5717" ht="15.75" customHeight="1">
      <c r="A5717" s="1" t="s">
        <v>2231</v>
      </c>
      <c r="B5717" s="1">
        <v>2.0</v>
      </c>
      <c r="C5717" s="1" t="s">
        <v>12994</v>
      </c>
      <c r="D5717" s="1" t="s">
        <v>12995</v>
      </c>
      <c r="E5717" s="1" t="s">
        <v>296</v>
      </c>
      <c r="F5717" s="1" t="s">
        <v>66</v>
      </c>
      <c r="G5717" s="1" t="str">
        <f>IFERROR(__xludf.DUMMYFUNCTION("GOOGLETRANSLATE(D5717,""fr"",""en"")"),"#VALUE!")</f>
        <v>#VALUE!</v>
      </c>
    </row>
    <row r="5718" ht="15.75" customHeight="1">
      <c r="A5718" s="1" t="s">
        <v>12996</v>
      </c>
      <c r="B5718" s="1">
        <v>1.0</v>
      </c>
      <c r="C5718" s="1" t="s">
        <v>12997</v>
      </c>
      <c r="D5718" s="1" t="s">
        <v>12998</v>
      </c>
      <c r="E5718" s="1" t="s">
        <v>52</v>
      </c>
      <c r="F5718" s="1" t="s">
        <v>11</v>
      </c>
      <c r="G5718" s="1" t="str">
        <f>IFERROR(__xludf.DUMMYFUNCTION("GOOGLETRANSLATE(D5718,""fr"",""en"")"),"#VALUE!")</f>
        <v>#VALUE!</v>
      </c>
    </row>
    <row r="5719" ht="15.75" customHeight="1">
      <c r="A5719" s="1" t="s">
        <v>8946</v>
      </c>
      <c r="B5719" s="1">
        <v>1.0</v>
      </c>
      <c r="C5719" s="1" t="s">
        <v>12999</v>
      </c>
      <c r="D5719" s="1" t="s">
        <v>13000</v>
      </c>
      <c r="E5719" s="1" t="s">
        <v>575</v>
      </c>
      <c r="F5719" s="1" t="s">
        <v>48</v>
      </c>
      <c r="G5719" s="1" t="str">
        <f>IFERROR(__xludf.DUMMYFUNCTION("GOOGLETRANSLATE(D5719,""fr"",""en"")"),"#VALUE!")</f>
        <v>#VALUE!</v>
      </c>
    </row>
    <row r="5720" ht="15.75" customHeight="1">
      <c r="A5720" s="1" t="s">
        <v>643</v>
      </c>
      <c r="B5720" s="1">
        <v>5.0</v>
      </c>
      <c r="C5720" s="1" t="s">
        <v>13001</v>
      </c>
      <c r="D5720" s="1" t="s">
        <v>13002</v>
      </c>
      <c r="E5720" s="1" t="s">
        <v>10</v>
      </c>
      <c r="F5720" s="1" t="s">
        <v>11</v>
      </c>
      <c r="G5720" s="1" t="str">
        <f>IFERROR(__xludf.DUMMYFUNCTION("GOOGLETRANSLATE(D5720,""fr"",""en"")"),"#VALUE!")</f>
        <v>#VALUE!</v>
      </c>
    </row>
    <row r="5721" ht="15.75" customHeight="1">
      <c r="A5721" s="1" t="s">
        <v>163</v>
      </c>
      <c r="B5721" s="1">
        <v>4.0</v>
      </c>
      <c r="C5721" s="1" t="s">
        <v>13003</v>
      </c>
      <c r="D5721" s="1" t="s">
        <v>13004</v>
      </c>
      <c r="E5721" s="1" t="s">
        <v>10</v>
      </c>
      <c r="F5721" s="1" t="s">
        <v>11</v>
      </c>
      <c r="G5721" s="1" t="str">
        <f>IFERROR(__xludf.DUMMYFUNCTION("GOOGLETRANSLATE(D5721,""fr"",""en"")"),"#VALUE!")</f>
        <v>#VALUE!</v>
      </c>
    </row>
    <row r="5722" ht="15.75" customHeight="1">
      <c r="A5722" s="1" t="s">
        <v>3546</v>
      </c>
      <c r="B5722" s="1">
        <v>2.0</v>
      </c>
      <c r="C5722" s="1" t="s">
        <v>13005</v>
      </c>
      <c r="D5722" s="1" t="s">
        <v>13006</v>
      </c>
      <c r="E5722" s="1" t="s">
        <v>10</v>
      </c>
      <c r="F5722" s="1" t="s">
        <v>11</v>
      </c>
      <c r="G5722" s="1" t="str">
        <f>IFERROR(__xludf.DUMMYFUNCTION("GOOGLETRANSLATE(D5722,""fr"",""en"")"),"#VALUE!")</f>
        <v>#VALUE!</v>
      </c>
    </row>
    <row r="5723" ht="15.75" customHeight="1">
      <c r="A5723" s="1" t="s">
        <v>13007</v>
      </c>
      <c r="B5723" s="1">
        <v>2.0</v>
      </c>
      <c r="C5723" s="1" t="s">
        <v>13008</v>
      </c>
      <c r="D5723" s="1" t="s">
        <v>13009</v>
      </c>
      <c r="E5723" s="1" t="s">
        <v>34</v>
      </c>
      <c r="F5723" s="1" t="s">
        <v>84</v>
      </c>
      <c r="G5723" s="1" t="str">
        <f>IFERROR(__xludf.DUMMYFUNCTION("GOOGLETRANSLATE(D5723,""fr"",""en"")"),"#VALUE!")</f>
        <v>#VALUE!</v>
      </c>
    </row>
    <row r="5724" ht="15.75" customHeight="1">
      <c r="A5724" s="1" t="s">
        <v>621</v>
      </c>
      <c r="B5724" s="1">
        <v>3.0</v>
      </c>
      <c r="C5724" s="1" t="s">
        <v>13010</v>
      </c>
      <c r="D5724" s="1" t="s">
        <v>13011</v>
      </c>
      <c r="E5724" s="1" t="s">
        <v>65</v>
      </c>
      <c r="F5724" s="1" t="s">
        <v>66</v>
      </c>
      <c r="G5724" s="1" t="str">
        <f>IFERROR(__xludf.DUMMYFUNCTION("GOOGLETRANSLATE(D5724,""fr"",""en"")"),"#VALUE!")</f>
        <v>#VALUE!</v>
      </c>
    </row>
    <row r="5725" ht="15.75" customHeight="1">
      <c r="A5725" s="1" t="s">
        <v>1879</v>
      </c>
      <c r="B5725" s="1">
        <v>5.0</v>
      </c>
      <c r="C5725" s="1" t="s">
        <v>13012</v>
      </c>
      <c r="D5725" s="1" t="s">
        <v>13013</v>
      </c>
      <c r="E5725" s="1" t="s">
        <v>21</v>
      </c>
      <c r="F5725" s="1" t="s">
        <v>11</v>
      </c>
      <c r="G5725" s="1" t="str">
        <f>IFERROR(__xludf.DUMMYFUNCTION("GOOGLETRANSLATE(D5725,""fr"",""en"")"),"#VALUE!")</f>
        <v>#VALUE!</v>
      </c>
    </row>
    <row r="5726" ht="15.75" customHeight="1">
      <c r="A5726" s="1" t="s">
        <v>532</v>
      </c>
      <c r="B5726" s="1">
        <v>4.0</v>
      </c>
      <c r="C5726" s="1" t="s">
        <v>13014</v>
      </c>
      <c r="D5726" s="1" t="s">
        <v>13015</v>
      </c>
      <c r="E5726" s="1" t="s">
        <v>176</v>
      </c>
      <c r="F5726" s="1" t="s">
        <v>66</v>
      </c>
      <c r="G5726" s="1" t="str">
        <f>IFERROR(__xludf.DUMMYFUNCTION("GOOGLETRANSLATE(D5726,""fr"",""en"")"),"#VALUE!")</f>
        <v>#VALUE!</v>
      </c>
    </row>
    <row r="5727" ht="15.75" customHeight="1">
      <c r="A5727" s="1" t="s">
        <v>12</v>
      </c>
      <c r="B5727" s="1">
        <v>2.0</v>
      </c>
      <c r="C5727" s="1" t="s">
        <v>13016</v>
      </c>
      <c r="D5727" s="1" t="s">
        <v>13017</v>
      </c>
      <c r="E5727" s="1" t="s">
        <v>10</v>
      </c>
      <c r="F5727" s="1" t="s">
        <v>11</v>
      </c>
      <c r="G5727" s="1" t="str">
        <f>IFERROR(__xludf.DUMMYFUNCTION("GOOGLETRANSLATE(D5727,""fr"",""en"")"),"#VALUE!")</f>
        <v>#VALUE!</v>
      </c>
    </row>
    <row r="5728" ht="15.75" customHeight="1">
      <c r="A5728" s="1" t="s">
        <v>417</v>
      </c>
      <c r="B5728" s="1">
        <v>4.0</v>
      </c>
      <c r="C5728" s="1" t="s">
        <v>13018</v>
      </c>
      <c r="D5728" s="1" t="s">
        <v>13019</v>
      </c>
      <c r="E5728" s="1" t="s">
        <v>484</v>
      </c>
      <c r="F5728" s="1" t="s">
        <v>30</v>
      </c>
      <c r="G5728" s="1" t="str">
        <f>IFERROR(__xludf.DUMMYFUNCTION("GOOGLETRANSLATE(D5728,""fr"",""en"")"),"#VALUE!")</f>
        <v>#VALUE!</v>
      </c>
    </row>
    <row r="5729" ht="15.75" customHeight="1">
      <c r="A5729" s="1" t="s">
        <v>1490</v>
      </c>
      <c r="B5729" s="1">
        <v>2.0</v>
      </c>
      <c r="C5729" s="1" t="s">
        <v>13020</v>
      </c>
      <c r="D5729" s="1" t="s">
        <v>13021</v>
      </c>
      <c r="E5729" s="1" t="s">
        <v>5251</v>
      </c>
      <c r="F5729" s="1" t="s">
        <v>66</v>
      </c>
      <c r="G5729" s="1" t="str">
        <f>IFERROR(__xludf.DUMMYFUNCTION("GOOGLETRANSLATE(D5729,""fr"",""en"")"),"#VALUE!")</f>
        <v>#VALUE!</v>
      </c>
    </row>
    <row r="5730" ht="15.75" customHeight="1">
      <c r="A5730" s="1" t="s">
        <v>414</v>
      </c>
      <c r="B5730" s="1">
        <v>4.0</v>
      </c>
      <c r="C5730" s="1" t="s">
        <v>13022</v>
      </c>
      <c r="D5730" s="1" t="s">
        <v>13023</v>
      </c>
      <c r="E5730" s="1" t="s">
        <v>21</v>
      </c>
      <c r="F5730" s="1" t="s">
        <v>11</v>
      </c>
      <c r="G5730" s="1" t="str">
        <f>IFERROR(__xludf.DUMMYFUNCTION("GOOGLETRANSLATE(D5730,""fr"",""en"")"),"#VALUE!")</f>
        <v>#VALUE!</v>
      </c>
    </row>
    <row r="5731" ht="15.75" customHeight="1">
      <c r="A5731" s="1" t="s">
        <v>13024</v>
      </c>
      <c r="B5731" s="1">
        <v>1.0</v>
      </c>
      <c r="C5731" s="1" t="s">
        <v>13025</v>
      </c>
      <c r="D5731" s="1" t="s">
        <v>13026</v>
      </c>
      <c r="E5731" s="1" t="s">
        <v>52</v>
      </c>
      <c r="F5731" s="1" t="s">
        <v>11</v>
      </c>
      <c r="G5731" s="1" t="str">
        <f>IFERROR(__xludf.DUMMYFUNCTION("GOOGLETRANSLATE(D5731,""fr"",""en"")"),"#VALUE!")</f>
        <v>#VALUE!</v>
      </c>
    </row>
    <row r="5732" ht="15.75" customHeight="1">
      <c r="A5732" s="1" t="s">
        <v>13027</v>
      </c>
      <c r="B5732" s="1">
        <v>5.0</v>
      </c>
      <c r="C5732" s="1" t="s">
        <v>13028</v>
      </c>
      <c r="D5732" s="1" t="s">
        <v>13029</v>
      </c>
      <c r="E5732" s="1" t="s">
        <v>2102</v>
      </c>
      <c r="F5732" s="1" t="s">
        <v>66</v>
      </c>
      <c r="G5732" s="1" t="str">
        <f>IFERROR(__xludf.DUMMYFUNCTION("GOOGLETRANSLATE(D5732,""fr"",""en"")"),"#VALUE!")</f>
        <v>#VALUE!</v>
      </c>
    </row>
    <row r="5733" ht="15.75" customHeight="1">
      <c r="A5733" s="1" t="s">
        <v>1248</v>
      </c>
      <c r="B5733" s="1">
        <v>4.0</v>
      </c>
      <c r="C5733" s="1" t="s">
        <v>13030</v>
      </c>
      <c r="D5733" s="1" t="s">
        <v>13031</v>
      </c>
      <c r="E5733" s="1" t="s">
        <v>21</v>
      </c>
      <c r="F5733" s="1" t="s">
        <v>11</v>
      </c>
      <c r="G5733" s="1" t="str">
        <f>IFERROR(__xludf.DUMMYFUNCTION("GOOGLETRANSLATE(D5733,""fr"",""en"")"),"#VALUE!")</f>
        <v>#VALUE!</v>
      </c>
    </row>
    <row r="5734" ht="15.75" customHeight="1">
      <c r="A5734" s="1" t="s">
        <v>710</v>
      </c>
      <c r="B5734" s="1">
        <v>1.0</v>
      </c>
      <c r="C5734" s="1" t="s">
        <v>13032</v>
      </c>
      <c r="D5734" s="1" t="s">
        <v>13033</v>
      </c>
      <c r="E5734" s="1" t="s">
        <v>10</v>
      </c>
      <c r="F5734" s="1" t="s">
        <v>11</v>
      </c>
      <c r="G5734" s="1" t="str">
        <f>IFERROR(__xludf.DUMMYFUNCTION("GOOGLETRANSLATE(D5734,""fr"",""en"")"),"#VALUE!")</f>
        <v>#VALUE!</v>
      </c>
    </row>
    <row r="5735" ht="15.75" customHeight="1">
      <c r="A5735" s="1" t="s">
        <v>352</v>
      </c>
      <c r="B5735" s="1">
        <v>1.0</v>
      </c>
      <c r="C5735" s="1" t="s">
        <v>13034</v>
      </c>
      <c r="D5735" s="1" t="s">
        <v>13035</v>
      </c>
      <c r="E5735" s="1" t="s">
        <v>25</v>
      </c>
      <c r="F5735" s="1" t="s">
        <v>11</v>
      </c>
      <c r="G5735" s="1" t="str">
        <f>IFERROR(__xludf.DUMMYFUNCTION("GOOGLETRANSLATE(D5735,""fr"",""en"")"),"#VALUE!")</f>
        <v>#VALUE!</v>
      </c>
    </row>
    <row r="5736" ht="15.75" customHeight="1">
      <c r="A5736" s="1" t="s">
        <v>3209</v>
      </c>
      <c r="B5736" s="1">
        <v>1.0</v>
      </c>
      <c r="C5736" s="1" t="s">
        <v>10669</v>
      </c>
      <c r="D5736" s="1" t="s">
        <v>13036</v>
      </c>
      <c r="E5736" s="1" t="s">
        <v>10</v>
      </c>
      <c r="F5736" s="1" t="s">
        <v>11</v>
      </c>
      <c r="G5736" s="1" t="str">
        <f>IFERROR(__xludf.DUMMYFUNCTION("GOOGLETRANSLATE(D5736,""fr"",""en"")"),"#VALUE!")</f>
        <v>#VALUE!</v>
      </c>
    </row>
    <row r="5737" ht="15.75" customHeight="1">
      <c r="A5737" s="1" t="s">
        <v>9945</v>
      </c>
      <c r="B5737" s="1">
        <v>1.0</v>
      </c>
      <c r="C5737" s="1" t="s">
        <v>13037</v>
      </c>
      <c r="D5737" s="1" t="s">
        <v>13038</v>
      </c>
      <c r="E5737" s="1" t="s">
        <v>21</v>
      </c>
      <c r="F5737" s="1" t="s">
        <v>11</v>
      </c>
      <c r="G5737" s="1" t="str">
        <f>IFERROR(__xludf.DUMMYFUNCTION("GOOGLETRANSLATE(D5737,""fr"",""en"")"),"#VALUE!")</f>
        <v>#VALUE!</v>
      </c>
    </row>
    <row r="5738" ht="15.75" customHeight="1">
      <c r="A5738" s="1" t="s">
        <v>236</v>
      </c>
      <c r="B5738" s="1">
        <v>5.0</v>
      </c>
      <c r="C5738" s="1" t="s">
        <v>13039</v>
      </c>
      <c r="D5738" s="1" t="s">
        <v>13040</v>
      </c>
      <c r="E5738" s="1" t="s">
        <v>10</v>
      </c>
      <c r="F5738" s="1" t="s">
        <v>11</v>
      </c>
      <c r="G5738" s="1" t="str">
        <f>IFERROR(__xludf.DUMMYFUNCTION("GOOGLETRANSLATE(D5738,""fr"",""en"")"),"#VALUE!")</f>
        <v>#VALUE!</v>
      </c>
    </row>
    <row r="5739" ht="15.75" customHeight="1">
      <c r="A5739" s="1" t="s">
        <v>606</v>
      </c>
      <c r="B5739" s="1">
        <v>5.0</v>
      </c>
      <c r="C5739" s="1" t="s">
        <v>13041</v>
      </c>
      <c r="D5739" s="1" t="s">
        <v>13042</v>
      </c>
      <c r="E5739" s="1" t="s">
        <v>21</v>
      </c>
      <c r="F5739" s="1" t="s">
        <v>11</v>
      </c>
      <c r="G5739" s="1" t="str">
        <f>IFERROR(__xludf.DUMMYFUNCTION("GOOGLETRANSLATE(D5739,""fr"",""en"")"),"#VALUE!")</f>
        <v>#VALUE!</v>
      </c>
    </row>
    <row r="5740" ht="15.75" customHeight="1">
      <c r="A5740" s="1" t="s">
        <v>1023</v>
      </c>
      <c r="B5740" s="1">
        <v>5.0</v>
      </c>
      <c r="C5740" s="1" t="s">
        <v>13043</v>
      </c>
      <c r="D5740" s="1" t="s">
        <v>13044</v>
      </c>
      <c r="E5740" s="1" t="s">
        <v>21</v>
      </c>
      <c r="F5740" s="1" t="s">
        <v>11</v>
      </c>
      <c r="G5740" s="1" t="str">
        <f>IFERROR(__xludf.DUMMYFUNCTION("GOOGLETRANSLATE(D5740,""fr"",""en"")"),"#VALUE!")</f>
        <v>#VALUE!</v>
      </c>
    </row>
    <row r="5741" ht="15.75" customHeight="1">
      <c r="A5741" s="1" t="s">
        <v>5863</v>
      </c>
      <c r="B5741" s="1">
        <v>2.0</v>
      </c>
      <c r="C5741" s="1" t="s">
        <v>13045</v>
      </c>
      <c r="D5741" s="1" t="s">
        <v>13046</v>
      </c>
      <c r="E5741" s="1" t="s">
        <v>21</v>
      </c>
      <c r="F5741" s="1" t="s">
        <v>11</v>
      </c>
      <c r="G5741" s="1" t="str">
        <f>IFERROR(__xludf.DUMMYFUNCTION("GOOGLETRANSLATE(D5741,""fr"",""en"")"),"#VALUE!")</f>
        <v>#VALUE!</v>
      </c>
    </row>
    <row r="5742" ht="15.75" customHeight="1">
      <c r="A5742" s="1" t="s">
        <v>4355</v>
      </c>
      <c r="B5742" s="1">
        <v>3.0</v>
      </c>
      <c r="C5742" s="1" t="s">
        <v>13047</v>
      </c>
      <c r="D5742" s="1" t="s">
        <v>13048</v>
      </c>
      <c r="E5742" s="1" t="s">
        <v>10</v>
      </c>
      <c r="F5742" s="1" t="s">
        <v>11</v>
      </c>
      <c r="G5742" s="1" t="str">
        <f>IFERROR(__xludf.DUMMYFUNCTION("GOOGLETRANSLATE(D5742,""fr"",""en"")"),"#VALUE!")</f>
        <v>#VALUE!</v>
      </c>
    </row>
    <row r="5743" ht="15.75" customHeight="1">
      <c r="A5743" s="1" t="s">
        <v>3031</v>
      </c>
      <c r="B5743" s="1">
        <v>2.0</v>
      </c>
      <c r="C5743" s="1" t="s">
        <v>13049</v>
      </c>
      <c r="D5743" s="1" t="s">
        <v>13050</v>
      </c>
      <c r="E5743" s="1" t="s">
        <v>10</v>
      </c>
      <c r="F5743" s="1" t="s">
        <v>11</v>
      </c>
      <c r="G5743" s="1" t="str">
        <f>IFERROR(__xludf.DUMMYFUNCTION("GOOGLETRANSLATE(D5743,""fr"",""en"")"),"#VALUE!")</f>
        <v>#VALUE!</v>
      </c>
    </row>
    <row r="5744" ht="15.75" customHeight="1">
      <c r="A5744" s="1" t="s">
        <v>3889</v>
      </c>
      <c r="B5744" s="1">
        <v>1.0</v>
      </c>
      <c r="C5744" s="1" t="s">
        <v>13051</v>
      </c>
      <c r="D5744" s="1" t="s">
        <v>13052</v>
      </c>
      <c r="E5744" s="1" t="s">
        <v>292</v>
      </c>
      <c r="F5744" s="1" t="s">
        <v>11</v>
      </c>
      <c r="G5744" s="1" t="str">
        <f>IFERROR(__xludf.DUMMYFUNCTION("GOOGLETRANSLATE(D5744,""fr"",""en"")"),"#VALUE!")</f>
        <v>#VALUE!</v>
      </c>
    </row>
    <row r="5745" ht="15.75" customHeight="1">
      <c r="A5745" s="1" t="s">
        <v>2187</v>
      </c>
      <c r="B5745" s="1">
        <v>2.0</v>
      </c>
      <c r="C5745" s="1" t="s">
        <v>13053</v>
      </c>
      <c r="D5745" s="1" t="s">
        <v>13054</v>
      </c>
      <c r="E5745" s="1" t="s">
        <v>373</v>
      </c>
      <c r="F5745" s="1" t="s">
        <v>118</v>
      </c>
      <c r="G5745" s="1" t="str">
        <f>IFERROR(__xludf.DUMMYFUNCTION("GOOGLETRANSLATE(D5745,""fr"",""en"")"),"#VALUE!")</f>
        <v>#VALUE!</v>
      </c>
    </row>
    <row r="5746" ht="15.75" customHeight="1">
      <c r="A5746" s="1" t="s">
        <v>13055</v>
      </c>
      <c r="B5746" s="1">
        <v>1.0</v>
      </c>
      <c r="C5746" s="1" t="s">
        <v>13056</v>
      </c>
      <c r="D5746" s="1" t="s">
        <v>13057</v>
      </c>
      <c r="E5746" s="1" t="s">
        <v>169</v>
      </c>
      <c r="F5746" s="1" t="s">
        <v>110</v>
      </c>
      <c r="G5746" s="1" t="str">
        <f>IFERROR(__xludf.DUMMYFUNCTION("GOOGLETRANSLATE(D5746,""fr"",""en"")"),"#VALUE!")</f>
        <v>#VALUE!</v>
      </c>
    </row>
    <row r="5747" ht="15.75" customHeight="1">
      <c r="A5747" s="1" t="s">
        <v>3041</v>
      </c>
      <c r="B5747" s="1">
        <v>4.0</v>
      </c>
      <c r="C5747" s="1" t="s">
        <v>13058</v>
      </c>
      <c r="D5747" s="1" t="s">
        <v>13059</v>
      </c>
      <c r="E5747" s="1" t="s">
        <v>21</v>
      </c>
      <c r="F5747" s="1" t="s">
        <v>11</v>
      </c>
      <c r="G5747" s="1" t="str">
        <f>IFERROR(__xludf.DUMMYFUNCTION("GOOGLETRANSLATE(D5747,""fr"",""en"")"),"#VALUE!")</f>
        <v>#VALUE!</v>
      </c>
    </row>
    <row r="5748" ht="15.75" customHeight="1">
      <c r="A5748" s="1" t="s">
        <v>18</v>
      </c>
      <c r="B5748" s="1">
        <v>5.0</v>
      </c>
      <c r="C5748" s="1" t="s">
        <v>13060</v>
      </c>
      <c r="D5748" s="1" t="s">
        <v>13061</v>
      </c>
      <c r="E5748" s="1" t="s">
        <v>21</v>
      </c>
      <c r="F5748" s="1" t="s">
        <v>11</v>
      </c>
      <c r="G5748" s="1" t="str">
        <f>IFERROR(__xludf.DUMMYFUNCTION("GOOGLETRANSLATE(D5748,""fr"",""en"")"),"#VALUE!")</f>
        <v>#VALUE!</v>
      </c>
    </row>
    <row r="5749" ht="15.75" customHeight="1">
      <c r="A5749" s="1" t="s">
        <v>166</v>
      </c>
      <c r="B5749" s="1">
        <v>5.0</v>
      </c>
      <c r="C5749" s="1" t="s">
        <v>13062</v>
      </c>
      <c r="D5749" s="1" t="s">
        <v>13063</v>
      </c>
      <c r="E5749" s="1" t="s">
        <v>10</v>
      </c>
      <c r="F5749" s="1" t="s">
        <v>11</v>
      </c>
      <c r="G5749" s="1" t="str">
        <f>IFERROR(__xludf.DUMMYFUNCTION("GOOGLETRANSLATE(D5749,""fr"",""en"")"),"#VALUE!")</f>
        <v>#VALUE!</v>
      </c>
    </row>
    <row r="5750" ht="15.75" customHeight="1">
      <c r="A5750" s="1" t="s">
        <v>3330</v>
      </c>
      <c r="B5750" s="1">
        <v>3.0</v>
      </c>
      <c r="C5750" s="1" t="s">
        <v>13064</v>
      </c>
      <c r="D5750" s="1" t="s">
        <v>13065</v>
      </c>
      <c r="E5750" s="1" t="s">
        <v>65</v>
      </c>
      <c r="F5750" s="1" t="s">
        <v>66</v>
      </c>
      <c r="G5750" s="1" t="str">
        <f>IFERROR(__xludf.DUMMYFUNCTION("GOOGLETRANSLATE(D5750,""fr"",""en"")"),"#VALUE!")</f>
        <v>#VALUE!</v>
      </c>
    </row>
    <row r="5751" ht="15.75" customHeight="1">
      <c r="A5751" s="1" t="s">
        <v>2937</v>
      </c>
      <c r="B5751" s="1">
        <v>4.0</v>
      </c>
      <c r="C5751" s="1" t="s">
        <v>13066</v>
      </c>
      <c r="D5751" s="1" t="s">
        <v>13067</v>
      </c>
      <c r="E5751" s="1" t="s">
        <v>169</v>
      </c>
      <c r="F5751" s="1" t="s">
        <v>11</v>
      </c>
      <c r="G5751" s="1" t="str">
        <f>IFERROR(__xludf.DUMMYFUNCTION("GOOGLETRANSLATE(D5751,""fr"",""en"")"),"#VALUE!")</f>
        <v>#VALUE!</v>
      </c>
    </row>
    <row r="5752" ht="15.75" customHeight="1">
      <c r="A5752" s="1" t="s">
        <v>841</v>
      </c>
      <c r="B5752" s="1">
        <v>3.0</v>
      </c>
      <c r="C5752" s="1" t="s">
        <v>13068</v>
      </c>
      <c r="D5752" s="1" t="s">
        <v>13069</v>
      </c>
      <c r="E5752" s="1" t="s">
        <v>827</v>
      </c>
      <c r="F5752" s="1" t="s">
        <v>39</v>
      </c>
      <c r="G5752" s="1" t="str">
        <f>IFERROR(__xludf.DUMMYFUNCTION("GOOGLETRANSLATE(D5752,""fr"",""en"")"),"#VALUE!")</f>
        <v>#VALUE!</v>
      </c>
    </row>
    <row r="5753" ht="15.75" customHeight="1">
      <c r="A5753" s="1" t="s">
        <v>4447</v>
      </c>
      <c r="B5753" s="1">
        <v>3.0</v>
      </c>
      <c r="C5753" s="1" t="s">
        <v>13070</v>
      </c>
      <c r="D5753" s="1" t="s">
        <v>13071</v>
      </c>
      <c r="E5753" s="1" t="s">
        <v>21</v>
      </c>
      <c r="F5753" s="1" t="s">
        <v>11</v>
      </c>
      <c r="G5753" s="1" t="str">
        <f>IFERROR(__xludf.DUMMYFUNCTION("GOOGLETRANSLATE(D5753,""fr"",""en"")"),"#VALUE!")</f>
        <v>#VALUE!</v>
      </c>
    </row>
    <row r="5754" ht="15.75" customHeight="1">
      <c r="A5754" s="1" t="s">
        <v>597</v>
      </c>
      <c r="B5754" s="1">
        <v>4.0</v>
      </c>
      <c r="C5754" s="1" t="s">
        <v>13072</v>
      </c>
      <c r="D5754" s="1" t="s">
        <v>13073</v>
      </c>
      <c r="E5754" s="1" t="s">
        <v>65</v>
      </c>
      <c r="F5754" s="1" t="s">
        <v>66</v>
      </c>
      <c r="G5754" s="1" t="str">
        <f>IFERROR(__xludf.DUMMYFUNCTION("GOOGLETRANSLATE(D5754,""fr"",""en"")"),"#VALUE!")</f>
        <v>#VALUE!</v>
      </c>
    </row>
    <row r="5755" ht="15.75" customHeight="1">
      <c r="A5755" s="1" t="s">
        <v>2590</v>
      </c>
      <c r="B5755" s="1">
        <v>2.0</v>
      </c>
      <c r="C5755" s="1" t="s">
        <v>13074</v>
      </c>
      <c r="D5755" s="1" t="s">
        <v>13075</v>
      </c>
      <c r="E5755" s="1" t="s">
        <v>125</v>
      </c>
      <c r="F5755" s="1" t="s">
        <v>11</v>
      </c>
      <c r="G5755" s="1" t="str">
        <f>IFERROR(__xludf.DUMMYFUNCTION("GOOGLETRANSLATE(D5755,""fr"",""en"")"),"#VALUE!")</f>
        <v>#VALUE!</v>
      </c>
    </row>
    <row r="5756" ht="15.75" customHeight="1">
      <c r="A5756" s="1" t="s">
        <v>2715</v>
      </c>
      <c r="B5756" s="1">
        <v>4.0</v>
      </c>
      <c r="C5756" s="1" t="s">
        <v>13076</v>
      </c>
      <c r="D5756" s="1" t="s">
        <v>13077</v>
      </c>
      <c r="E5756" s="1" t="s">
        <v>614</v>
      </c>
      <c r="F5756" s="1" t="s">
        <v>30</v>
      </c>
      <c r="G5756" s="1" t="str">
        <f>IFERROR(__xludf.DUMMYFUNCTION("GOOGLETRANSLATE(D5756,""fr"",""en"")"),"#VALUE!")</f>
        <v>#VALUE!</v>
      </c>
    </row>
    <row r="5757" ht="15.75" customHeight="1">
      <c r="A5757" s="1" t="s">
        <v>2157</v>
      </c>
      <c r="B5757" s="1">
        <v>1.0</v>
      </c>
      <c r="C5757" s="1" t="s">
        <v>13078</v>
      </c>
      <c r="D5757" s="1" t="s">
        <v>13079</v>
      </c>
      <c r="E5757" s="1" t="s">
        <v>43</v>
      </c>
      <c r="F5757" s="1" t="s">
        <v>30</v>
      </c>
      <c r="G5757" s="1" t="str">
        <f>IFERROR(__xludf.DUMMYFUNCTION("GOOGLETRANSLATE(D5757,""fr"",""en"")"),"#VALUE!")</f>
        <v>#VALUE!</v>
      </c>
    </row>
    <row r="5758" ht="15.75" customHeight="1">
      <c r="A5758" s="1" t="s">
        <v>2184</v>
      </c>
      <c r="B5758" s="1">
        <v>5.0</v>
      </c>
      <c r="C5758" s="1" t="s">
        <v>13080</v>
      </c>
      <c r="D5758" s="1" t="s">
        <v>13081</v>
      </c>
      <c r="E5758" s="1" t="s">
        <v>29</v>
      </c>
      <c r="F5758" s="1" t="s">
        <v>30</v>
      </c>
      <c r="G5758" s="1" t="str">
        <f>IFERROR(__xludf.DUMMYFUNCTION("GOOGLETRANSLATE(D5758,""fr"",""en"")"),"#VALUE!")</f>
        <v>#VALUE!</v>
      </c>
    </row>
    <row r="5759" ht="15.75" customHeight="1">
      <c r="A5759" s="1" t="s">
        <v>5366</v>
      </c>
      <c r="B5759" s="1">
        <v>3.0</v>
      </c>
      <c r="C5759" s="1" t="s">
        <v>13082</v>
      </c>
      <c r="D5759" s="1" t="s">
        <v>13083</v>
      </c>
      <c r="E5759" s="1" t="s">
        <v>273</v>
      </c>
      <c r="F5759" s="1" t="s">
        <v>11</v>
      </c>
      <c r="G5759" s="1" t="str">
        <f>IFERROR(__xludf.DUMMYFUNCTION("GOOGLETRANSLATE(D5759,""fr"",""en"")"),"#VALUE!")</f>
        <v>#VALUE!</v>
      </c>
    </row>
    <row r="5760" ht="15.75" customHeight="1">
      <c r="A5760" s="1" t="s">
        <v>3041</v>
      </c>
      <c r="B5760" s="1">
        <v>4.0</v>
      </c>
      <c r="C5760" s="1" t="s">
        <v>13084</v>
      </c>
      <c r="D5760" s="1" t="s">
        <v>13085</v>
      </c>
      <c r="E5760" s="1" t="s">
        <v>10</v>
      </c>
      <c r="F5760" s="1" t="s">
        <v>11</v>
      </c>
      <c r="G5760" s="1" t="str">
        <f>IFERROR(__xludf.DUMMYFUNCTION("GOOGLETRANSLATE(D5760,""fr"",""en"")"),"#VALUE!")</f>
        <v>#VALUE!</v>
      </c>
    </row>
    <row r="5761" ht="15.75" customHeight="1">
      <c r="A5761" s="1" t="s">
        <v>132</v>
      </c>
      <c r="B5761" s="1">
        <v>3.0</v>
      </c>
      <c r="C5761" s="1" t="s">
        <v>13086</v>
      </c>
      <c r="D5761" s="1" t="s">
        <v>13087</v>
      </c>
      <c r="E5761" s="1" t="s">
        <v>21</v>
      </c>
      <c r="F5761" s="1" t="s">
        <v>11</v>
      </c>
      <c r="G5761" s="1" t="str">
        <f>IFERROR(__xludf.DUMMYFUNCTION("GOOGLETRANSLATE(D5761,""fr"",""en"")"),"#VALUE!")</f>
        <v>#VALUE!</v>
      </c>
    </row>
    <row r="5762" ht="15.75" customHeight="1">
      <c r="A5762" s="1" t="s">
        <v>4817</v>
      </c>
      <c r="B5762" s="1">
        <v>5.0</v>
      </c>
      <c r="C5762" s="1" t="s">
        <v>13088</v>
      </c>
      <c r="D5762" s="1" t="s">
        <v>13089</v>
      </c>
      <c r="E5762" s="1" t="s">
        <v>21</v>
      </c>
      <c r="F5762" s="1" t="s">
        <v>11</v>
      </c>
      <c r="G5762" s="1" t="str">
        <f>IFERROR(__xludf.DUMMYFUNCTION("GOOGLETRANSLATE(D5762,""fr"",""en"")"),"#VALUE!")</f>
        <v>#VALUE!</v>
      </c>
    </row>
    <row r="5763" ht="15.75" customHeight="1">
      <c r="A5763" s="1" t="s">
        <v>1699</v>
      </c>
      <c r="B5763" s="1">
        <v>4.0</v>
      </c>
      <c r="C5763" s="1" t="s">
        <v>13090</v>
      </c>
      <c r="D5763" s="1" t="s">
        <v>13091</v>
      </c>
      <c r="E5763" s="1" t="s">
        <v>21</v>
      </c>
      <c r="F5763" s="1" t="s">
        <v>11</v>
      </c>
      <c r="G5763" s="1" t="str">
        <f>IFERROR(__xludf.DUMMYFUNCTION("GOOGLETRANSLATE(D5763,""fr"",""en"")"),"#VALUE!")</f>
        <v>#VALUE!</v>
      </c>
    </row>
    <row r="5764" ht="15.75" customHeight="1">
      <c r="A5764" s="1" t="s">
        <v>1434</v>
      </c>
      <c r="B5764" s="1">
        <v>1.0</v>
      </c>
      <c r="C5764" s="1" t="s">
        <v>13092</v>
      </c>
      <c r="D5764" s="1" t="s">
        <v>13093</v>
      </c>
      <c r="E5764" s="1" t="s">
        <v>10</v>
      </c>
      <c r="F5764" s="1" t="s">
        <v>11</v>
      </c>
      <c r="G5764" s="1" t="str">
        <f>IFERROR(__xludf.DUMMYFUNCTION("GOOGLETRANSLATE(D5764,""fr"",""en"")"),"#VALUE!")</f>
        <v>#VALUE!</v>
      </c>
    </row>
    <row r="5765" ht="15.75" customHeight="1">
      <c r="A5765" s="1" t="s">
        <v>1879</v>
      </c>
      <c r="B5765" s="1">
        <v>5.0</v>
      </c>
      <c r="C5765" s="1" t="s">
        <v>13094</v>
      </c>
      <c r="D5765" s="1" t="s">
        <v>13095</v>
      </c>
      <c r="E5765" s="1" t="s">
        <v>21</v>
      </c>
      <c r="F5765" s="1" t="s">
        <v>11</v>
      </c>
      <c r="G5765" s="1" t="str">
        <f>IFERROR(__xludf.DUMMYFUNCTION("GOOGLETRANSLATE(D5765,""fr"",""en"")"),"#VALUE!")</f>
        <v>#VALUE!</v>
      </c>
    </row>
    <row r="5766" ht="15.75" customHeight="1">
      <c r="A5766" s="1" t="s">
        <v>643</v>
      </c>
      <c r="B5766" s="1">
        <v>4.0</v>
      </c>
      <c r="C5766" s="1" t="s">
        <v>13096</v>
      </c>
      <c r="D5766" s="1" t="s">
        <v>13097</v>
      </c>
      <c r="E5766" s="1" t="s">
        <v>65</v>
      </c>
      <c r="F5766" s="1" t="s">
        <v>66</v>
      </c>
      <c r="G5766" s="1" t="str">
        <f>IFERROR(__xludf.DUMMYFUNCTION("GOOGLETRANSLATE(D5766,""fr"",""en"")"),"#VALUE!")</f>
        <v>#VALUE!</v>
      </c>
    </row>
    <row r="5767" ht="15.75" customHeight="1">
      <c r="A5767" s="1" t="s">
        <v>6013</v>
      </c>
      <c r="B5767" s="1">
        <v>1.0</v>
      </c>
      <c r="C5767" s="1" t="s">
        <v>13098</v>
      </c>
      <c r="D5767" s="1" t="s">
        <v>13099</v>
      </c>
      <c r="E5767" s="1" t="s">
        <v>273</v>
      </c>
      <c r="F5767" s="1" t="s">
        <v>110</v>
      </c>
      <c r="G5767" s="1" t="str">
        <f>IFERROR(__xludf.DUMMYFUNCTION("GOOGLETRANSLATE(D5767,""fr"",""en"")"),"#VALUE!")</f>
        <v>#VALUE!</v>
      </c>
    </row>
    <row r="5768" ht="15.75" customHeight="1">
      <c r="A5768" s="1" t="s">
        <v>1180</v>
      </c>
      <c r="B5768" s="1">
        <v>5.0</v>
      </c>
      <c r="C5768" s="1" t="s">
        <v>13100</v>
      </c>
      <c r="D5768" s="1" t="s">
        <v>13101</v>
      </c>
      <c r="E5768" s="1" t="s">
        <v>614</v>
      </c>
      <c r="F5768" s="1" t="s">
        <v>30</v>
      </c>
      <c r="G5768" s="1" t="str">
        <f>IFERROR(__xludf.DUMMYFUNCTION("GOOGLETRANSLATE(D5768,""fr"",""en"")"),"#VALUE!")</f>
        <v>#VALUE!</v>
      </c>
    </row>
    <row r="5769" ht="15.75" customHeight="1">
      <c r="A5769" s="1" t="s">
        <v>918</v>
      </c>
      <c r="B5769" s="1">
        <v>2.0</v>
      </c>
      <c r="C5769" s="1" t="s">
        <v>13102</v>
      </c>
      <c r="D5769" s="1" t="s">
        <v>13103</v>
      </c>
      <c r="E5769" s="1" t="s">
        <v>25</v>
      </c>
      <c r="F5769" s="1" t="s">
        <v>11</v>
      </c>
      <c r="G5769" s="1" t="str">
        <f>IFERROR(__xludf.DUMMYFUNCTION("GOOGLETRANSLATE(D5769,""fr"",""en"")"),"#VALUE!")</f>
        <v>#VALUE!</v>
      </c>
    </row>
    <row r="5770" ht="15.75" customHeight="1">
      <c r="A5770" s="1" t="s">
        <v>2750</v>
      </c>
      <c r="B5770" s="1">
        <v>4.0</v>
      </c>
      <c r="C5770" s="1" t="s">
        <v>13104</v>
      </c>
      <c r="D5770" s="1" t="s">
        <v>13105</v>
      </c>
      <c r="E5770" s="1" t="s">
        <v>52</v>
      </c>
      <c r="F5770" s="1" t="s">
        <v>48</v>
      </c>
      <c r="G5770" s="1" t="str">
        <f>IFERROR(__xludf.DUMMYFUNCTION("GOOGLETRANSLATE(D5770,""fr"",""en"")"),"#VALUE!")</f>
        <v>#VALUE!</v>
      </c>
    </row>
    <row r="5771" ht="15.75" customHeight="1">
      <c r="A5771" s="1" t="s">
        <v>1353</v>
      </c>
      <c r="B5771" s="1">
        <v>3.0</v>
      </c>
      <c r="C5771" s="1" t="s">
        <v>13106</v>
      </c>
      <c r="D5771" s="1" t="s">
        <v>13107</v>
      </c>
      <c r="E5771" s="1" t="s">
        <v>169</v>
      </c>
      <c r="F5771" s="1" t="s">
        <v>11</v>
      </c>
      <c r="G5771" s="1" t="str">
        <f>IFERROR(__xludf.DUMMYFUNCTION("GOOGLETRANSLATE(D5771,""fr"",""en"")"),"#VALUE!")</f>
        <v>#VALUE!</v>
      </c>
    </row>
    <row r="5772" ht="15.75" customHeight="1">
      <c r="A5772" s="1" t="s">
        <v>182</v>
      </c>
      <c r="B5772" s="1">
        <v>1.0</v>
      </c>
      <c r="C5772" s="1" t="s">
        <v>13108</v>
      </c>
      <c r="D5772" s="1" t="s">
        <v>13109</v>
      </c>
      <c r="E5772" s="1" t="s">
        <v>226</v>
      </c>
      <c r="F5772" s="1" t="s">
        <v>11</v>
      </c>
      <c r="G5772" s="1" t="str">
        <f>IFERROR(__xludf.DUMMYFUNCTION("GOOGLETRANSLATE(D5772,""fr"",""en"")"),"#VALUE!")</f>
        <v>#VALUE!</v>
      </c>
    </row>
    <row r="5773" ht="15.75" customHeight="1">
      <c r="A5773" s="1" t="s">
        <v>4483</v>
      </c>
      <c r="B5773" s="1">
        <v>2.0</v>
      </c>
      <c r="C5773" s="1" t="s">
        <v>13110</v>
      </c>
      <c r="D5773" s="1" t="s">
        <v>13111</v>
      </c>
      <c r="E5773" s="1" t="s">
        <v>10</v>
      </c>
      <c r="F5773" s="1" t="s">
        <v>11</v>
      </c>
      <c r="G5773" s="1" t="str">
        <f>IFERROR(__xludf.DUMMYFUNCTION("GOOGLETRANSLATE(D5773,""fr"",""en"")"),"#VALUE!")</f>
        <v>#VALUE!</v>
      </c>
    </row>
    <row r="5774" ht="15.75" customHeight="1">
      <c r="A5774" s="1" t="s">
        <v>439</v>
      </c>
      <c r="B5774" s="1">
        <v>3.0</v>
      </c>
      <c r="C5774" s="1" t="s">
        <v>13112</v>
      </c>
      <c r="D5774" s="1" t="s">
        <v>13113</v>
      </c>
      <c r="E5774" s="1" t="s">
        <v>21</v>
      </c>
      <c r="F5774" s="1" t="s">
        <v>11</v>
      </c>
      <c r="G5774" s="1" t="str">
        <f>IFERROR(__xludf.DUMMYFUNCTION("GOOGLETRANSLATE(D5774,""fr"",""en"")"),"#VALUE!")</f>
        <v>#VALUE!</v>
      </c>
    </row>
    <row r="5775" ht="15.75" customHeight="1">
      <c r="A5775" s="1" t="s">
        <v>274</v>
      </c>
      <c r="B5775" s="1">
        <v>5.0</v>
      </c>
      <c r="C5775" s="1" t="s">
        <v>13114</v>
      </c>
      <c r="D5775" s="1" t="s">
        <v>13115</v>
      </c>
      <c r="E5775" s="1" t="s">
        <v>21</v>
      </c>
      <c r="F5775" s="1" t="s">
        <v>11</v>
      </c>
      <c r="G5775" s="1" t="str">
        <f>IFERROR(__xludf.DUMMYFUNCTION("GOOGLETRANSLATE(D5775,""fr"",""en"")"),"#VALUE!")</f>
        <v>#VALUE!</v>
      </c>
    </row>
    <row r="5776" ht="15.75" customHeight="1">
      <c r="A5776" s="1" t="s">
        <v>6518</v>
      </c>
      <c r="B5776" s="1">
        <v>1.0</v>
      </c>
      <c r="C5776" s="1" t="s">
        <v>13116</v>
      </c>
      <c r="D5776" s="1" t="s">
        <v>13117</v>
      </c>
      <c r="E5776" s="1" t="s">
        <v>109</v>
      </c>
      <c r="F5776" s="1" t="s">
        <v>11</v>
      </c>
      <c r="G5776" s="1" t="str">
        <f>IFERROR(__xludf.DUMMYFUNCTION("GOOGLETRANSLATE(D5776,""fr"",""en"")"),"#VALUE!")</f>
        <v>#VALUE!</v>
      </c>
    </row>
    <row r="5777" ht="15.75" customHeight="1">
      <c r="A5777" s="1" t="s">
        <v>810</v>
      </c>
      <c r="B5777" s="1">
        <v>2.0</v>
      </c>
      <c r="C5777" s="1" t="s">
        <v>13118</v>
      </c>
      <c r="D5777" s="1" t="s">
        <v>13119</v>
      </c>
      <c r="E5777" s="1" t="s">
        <v>117</v>
      </c>
      <c r="F5777" s="1" t="s">
        <v>118</v>
      </c>
      <c r="G5777" s="1" t="str">
        <f>IFERROR(__xludf.DUMMYFUNCTION("GOOGLETRANSLATE(D5777,""fr"",""en"")"),"#VALUE!")</f>
        <v>#VALUE!</v>
      </c>
    </row>
    <row r="5778" ht="15.75" customHeight="1">
      <c r="A5778" s="1" t="s">
        <v>187</v>
      </c>
      <c r="B5778" s="1">
        <v>2.0</v>
      </c>
      <c r="C5778" s="1" t="s">
        <v>13120</v>
      </c>
      <c r="D5778" s="1" t="s">
        <v>13121</v>
      </c>
      <c r="E5778" s="1" t="s">
        <v>554</v>
      </c>
      <c r="F5778" s="1" t="s">
        <v>30</v>
      </c>
      <c r="G5778" s="1" t="str">
        <f>IFERROR(__xludf.DUMMYFUNCTION("GOOGLETRANSLATE(D5778,""fr"",""en"")"),"#VALUE!")</f>
        <v>#VALUE!</v>
      </c>
    </row>
    <row r="5779" ht="15.75" customHeight="1">
      <c r="A5779" s="1" t="s">
        <v>2109</v>
      </c>
      <c r="B5779" s="1">
        <v>5.0</v>
      </c>
      <c r="C5779" s="1" t="s">
        <v>13122</v>
      </c>
      <c r="D5779" s="1" t="s">
        <v>13123</v>
      </c>
      <c r="E5779" s="1" t="s">
        <v>10</v>
      </c>
      <c r="F5779" s="1" t="s">
        <v>11</v>
      </c>
      <c r="G5779" s="1" t="str">
        <f>IFERROR(__xludf.DUMMYFUNCTION("GOOGLETRANSLATE(D5779,""fr"",""en"")"),"#VALUE!")</f>
        <v>#VALUE!</v>
      </c>
    </row>
    <row r="5780" ht="15.75" customHeight="1">
      <c r="A5780" s="1" t="s">
        <v>2417</v>
      </c>
      <c r="B5780" s="1">
        <v>1.0</v>
      </c>
      <c r="C5780" s="1" t="s">
        <v>13124</v>
      </c>
      <c r="D5780" s="1" t="s">
        <v>13125</v>
      </c>
      <c r="E5780" s="1" t="s">
        <v>373</v>
      </c>
      <c r="F5780" s="1" t="s">
        <v>118</v>
      </c>
      <c r="G5780" s="1" t="str">
        <f>IFERROR(__xludf.DUMMYFUNCTION("GOOGLETRANSLATE(D5780,""fr"",""en"")"),"#VALUE!")</f>
        <v>#VALUE!</v>
      </c>
    </row>
    <row r="5781" ht="15.75" customHeight="1">
      <c r="A5781" s="1" t="s">
        <v>227</v>
      </c>
      <c r="B5781" s="1">
        <v>5.0</v>
      </c>
      <c r="C5781" s="1" t="s">
        <v>13126</v>
      </c>
      <c r="D5781" s="1" t="s">
        <v>13127</v>
      </c>
      <c r="E5781" s="1" t="s">
        <v>10</v>
      </c>
      <c r="F5781" s="1" t="s">
        <v>11</v>
      </c>
      <c r="G5781" s="1" t="str">
        <f>IFERROR(__xludf.DUMMYFUNCTION("GOOGLETRANSLATE(D5781,""fr"",""en"")"),"#VALUE!")</f>
        <v>#VALUE!</v>
      </c>
    </row>
    <row r="5782" ht="15.75" customHeight="1">
      <c r="A5782" s="1" t="s">
        <v>5372</v>
      </c>
      <c r="B5782" s="1">
        <v>3.0</v>
      </c>
      <c r="C5782" s="1" t="s">
        <v>13128</v>
      </c>
      <c r="D5782" s="1" t="s">
        <v>13129</v>
      </c>
      <c r="E5782" s="1" t="s">
        <v>273</v>
      </c>
      <c r="F5782" s="1" t="s">
        <v>11</v>
      </c>
      <c r="G5782" s="1" t="str">
        <f>IFERROR(__xludf.DUMMYFUNCTION("GOOGLETRANSLATE(D5782,""fr"",""en"")"),"#VALUE!")</f>
        <v>#VALUE!</v>
      </c>
    </row>
    <row r="5783" ht="15.75" customHeight="1">
      <c r="A5783" s="1" t="s">
        <v>971</v>
      </c>
      <c r="B5783" s="1">
        <v>1.0</v>
      </c>
      <c r="C5783" s="1" t="s">
        <v>13130</v>
      </c>
      <c r="D5783" s="1" t="s">
        <v>13131</v>
      </c>
      <c r="E5783" s="1" t="s">
        <v>10</v>
      </c>
      <c r="F5783" s="1" t="s">
        <v>11</v>
      </c>
      <c r="G5783" s="1" t="str">
        <f>IFERROR(__xludf.DUMMYFUNCTION("GOOGLETRANSLATE(D5783,""fr"",""en"")"),"#VALUE!")</f>
        <v>#VALUE!</v>
      </c>
    </row>
    <row r="5784" ht="15.75" customHeight="1">
      <c r="A5784" s="1" t="s">
        <v>9102</v>
      </c>
      <c r="B5784" s="1">
        <v>1.0</v>
      </c>
      <c r="C5784" s="1" t="s">
        <v>13132</v>
      </c>
      <c r="D5784" s="1" t="s">
        <v>13133</v>
      </c>
      <c r="E5784" s="1" t="s">
        <v>226</v>
      </c>
      <c r="F5784" s="1" t="s">
        <v>11</v>
      </c>
      <c r="G5784" s="1" t="str">
        <f>IFERROR(__xludf.DUMMYFUNCTION("GOOGLETRANSLATE(D5784,""fr"",""en"")"),"#VALUE!")</f>
        <v>#VALUE!</v>
      </c>
    </row>
    <row r="5785" ht="15.75" customHeight="1">
      <c r="A5785" s="1" t="s">
        <v>1047</v>
      </c>
      <c r="B5785" s="1">
        <v>1.0</v>
      </c>
      <c r="C5785" s="1" t="s">
        <v>13134</v>
      </c>
      <c r="D5785" s="1" t="s">
        <v>13135</v>
      </c>
      <c r="E5785" s="1" t="s">
        <v>109</v>
      </c>
      <c r="F5785" s="1" t="s">
        <v>110</v>
      </c>
      <c r="G5785" s="1" t="str">
        <f>IFERROR(__xludf.DUMMYFUNCTION("GOOGLETRANSLATE(D5785,""fr"",""en"")"),"#VALUE!")</f>
        <v>#VALUE!</v>
      </c>
    </row>
    <row r="5786" ht="15.75" customHeight="1">
      <c r="A5786" s="1" t="s">
        <v>7386</v>
      </c>
      <c r="B5786" s="1">
        <v>2.0</v>
      </c>
      <c r="C5786" s="1" t="s">
        <v>13136</v>
      </c>
      <c r="D5786" s="1" t="s">
        <v>13137</v>
      </c>
      <c r="E5786" s="1" t="s">
        <v>10</v>
      </c>
      <c r="F5786" s="1" t="s">
        <v>11</v>
      </c>
      <c r="G5786" s="1" t="str">
        <f>IFERROR(__xludf.DUMMYFUNCTION("GOOGLETRANSLATE(D5786,""fr"",""en"")"),"#VALUE!")</f>
        <v>#VALUE!</v>
      </c>
    </row>
    <row r="5787" ht="15.75" customHeight="1">
      <c r="A5787" s="1" t="s">
        <v>1816</v>
      </c>
      <c r="B5787" s="1">
        <v>5.0</v>
      </c>
      <c r="C5787" s="1" t="s">
        <v>13138</v>
      </c>
      <c r="D5787" s="1" t="s">
        <v>13139</v>
      </c>
      <c r="E5787" s="1" t="s">
        <v>10</v>
      </c>
      <c r="F5787" s="1" t="s">
        <v>11</v>
      </c>
      <c r="G5787" s="1" t="str">
        <f>IFERROR(__xludf.DUMMYFUNCTION("GOOGLETRANSLATE(D5787,""fr"",""en"")"),"#VALUE!")</f>
        <v>#VALUE!</v>
      </c>
    </row>
    <row r="5788" ht="15.75" customHeight="1">
      <c r="A5788" s="1" t="s">
        <v>13140</v>
      </c>
      <c r="B5788" s="1">
        <v>1.0</v>
      </c>
      <c r="C5788" s="1" t="s">
        <v>13141</v>
      </c>
      <c r="D5788" s="1" t="s">
        <v>13142</v>
      </c>
      <c r="E5788" s="1" t="s">
        <v>10</v>
      </c>
      <c r="F5788" s="1" t="s">
        <v>11</v>
      </c>
      <c r="G5788" s="1" t="str">
        <f>IFERROR(__xludf.DUMMYFUNCTION("GOOGLETRANSLATE(D5788,""fr"",""en"")"),"#VALUE!")</f>
        <v>#VALUE!</v>
      </c>
    </row>
    <row r="5789" ht="15.75" customHeight="1">
      <c r="A5789" s="1" t="s">
        <v>1581</v>
      </c>
      <c r="B5789" s="1">
        <v>3.0</v>
      </c>
      <c r="C5789" s="1" t="s">
        <v>13143</v>
      </c>
      <c r="D5789" s="1" t="s">
        <v>13144</v>
      </c>
      <c r="E5789" s="1" t="s">
        <v>65</v>
      </c>
      <c r="F5789" s="1" t="s">
        <v>66</v>
      </c>
      <c r="G5789" s="1" t="str">
        <f>IFERROR(__xludf.DUMMYFUNCTION("GOOGLETRANSLATE(D5789,""fr"",""en"")"),"#VALUE!")</f>
        <v>#VALUE!</v>
      </c>
    </row>
    <row r="5790" ht="15.75" customHeight="1">
      <c r="A5790" s="1" t="s">
        <v>267</v>
      </c>
      <c r="B5790" s="1">
        <v>5.0</v>
      </c>
      <c r="C5790" s="1" t="s">
        <v>13145</v>
      </c>
      <c r="D5790" s="1" t="s">
        <v>13146</v>
      </c>
      <c r="E5790" s="1" t="s">
        <v>21</v>
      </c>
      <c r="F5790" s="1" t="s">
        <v>11</v>
      </c>
      <c r="G5790" s="1" t="str">
        <f>IFERROR(__xludf.DUMMYFUNCTION("GOOGLETRANSLATE(D5790,""fr"",""en"")"),"#VALUE!")</f>
        <v>#VALUE!</v>
      </c>
    </row>
    <row r="5791" ht="15.75" customHeight="1">
      <c r="A5791" s="1" t="s">
        <v>10244</v>
      </c>
      <c r="B5791" s="1">
        <v>2.0</v>
      </c>
      <c r="C5791" s="1" t="s">
        <v>13147</v>
      </c>
      <c r="D5791" s="1" t="s">
        <v>13148</v>
      </c>
      <c r="E5791" s="1" t="s">
        <v>960</v>
      </c>
      <c r="F5791" s="1" t="s">
        <v>84</v>
      </c>
      <c r="G5791" s="1" t="str">
        <f>IFERROR(__xludf.DUMMYFUNCTION("GOOGLETRANSLATE(D5791,""fr"",""en"")"),"#VALUE!")</f>
        <v>#VALUE!</v>
      </c>
    </row>
    <row r="5792" ht="15.75" customHeight="1">
      <c r="A5792" s="1" t="s">
        <v>8816</v>
      </c>
      <c r="B5792" s="1">
        <v>1.0</v>
      </c>
      <c r="C5792" s="1" t="s">
        <v>13149</v>
      </c>
      <c r="D5792" s="1" t="s">
        <v>13150</v>
      </c>
      <c r="E5792" s="1" t="s">
        <v>296</v>
      </c>
      <c r="F5792" s="1" t="s">
        <v>11</v>
      </c>
      <c r="G5792" s="1" t="str">
        <f>IFERROR(__xludf.DUMMYFUNCTION("GOOGLETRANSLATE(D5792,""fr"",""en"")"),"#VALUE!")</f>
        <v>#VALUE!</v>
      </c>
    </row>
    <row r="5793" ht="15.75" customHeight="1">
      <c r="A5793" s="1" t="s">
        <v>1094</v>
      </c>
      <c r="B5793" s="1">
        <v>5.0</v>
      </c>
      <c r="C5793" s="1" t="s">
        <v>13151</v>
      </c>
      <c r="D5793" s="1" t="s">
        <v>13152</v>
      </c>
      <c r="E5793" s="1" t="s">
        <v>21</v>
      </c>
      <c r="F5793" s="1" t="s">
        <v>11</v>
      </c>
      <c r="G5793" s="1" t="str">
        <f>IFERROR(__xludf.DUMMYFUNCTION("GOOGLETRANSLATE(D5793,""fr"",""en"")"),"#VALUE!")</f>
        <v>#VALUE!</v>
      </c>
    </row>
    <row r="5794" ht="15.75" customHeight="1">
      <c r="A5794" s="1" t="s">
        <v>724</v>
      </c>
      <c r="B5794" s="1">
        <v>4.0</v>
      </c>
      <c r="C5794" s="1" t="s">
        <v>13153</v>
      </c>
      <c r="D5794" s="1" t="s">
        <v>13154</v>
      </c>
      <c r="E5794" s="1" t="s">
        <v>29</v>
      </c>
      <c r="F5794" s="1" t="s">
        <v>30</v>
      </c>
      <c r="G5794" s="1" t="str">
        <f>IFERROR(__xludf.DUMMYFUNCTION("GOOGLETRANSLATE(D5794,""fr"",""en"")"),"#VALUE!")</f>
        <v>#VALUE!</v>
      </c>
    </row>
    <row r="5795" ht="15.75" customHeight="1">
      <c r="A5795" s="1" t="s">
        <v>6988</v>
      </c>
      <c r="B5795" s="1">
        <v>1.0</v>
      </c>
      <c r="C5795" s="1" t="s">
        <v>13155</v>
      </c>
      <c r="D5795" s="1" t="s">
        <v>13156</v>
      </c>
      <c r="E5795" s="1" t="s">
        <v>196</v>
      </c>
      <c r="F5795" s="1" t="s">
        <v>118</v>
      </c>
      <c r="G5795" s="1" t="str">
        <f>IFERROR(__xludf.DUMMYFUNCTION("GOOGLETRANSLATE(D5795,""fr"",""en"")"),"#VALUE!")</f>
        <v>#VALUE!</v>
      </c>
    </row>
    <row r="5796" ht="15.75" customHeight="1">
      <c r="A5796" s="1" t="s">
        <v>439</v>
      </c>
      <c r="B5796" s="1">
        <v>5.0</v>
      </c>
      <c r="C5796" s="1" t="s">
        <v>13157</v>
      </c>
      <c r="D5796" s="1" t="s">
        <v>13158</v>
      </c>
      <c r="E5796" s="1" t="s">
        <v>21</v>
      </c>
      <c r="F5796" s="1" t="s">
        <v>11</v>
      </c>
      <c r="G5796" s="1" t="str">
        <f>IFERROR(__xludf.DUMMYFUNCTION("GOOGLETRANSLATE(D5796,""fr"",""en"")"),"#VALUE!")</f>
        <v>#VALUE!</v>
      </c>
    </row>
    <row r="5797" ht="15.75" customHeight="1">
      <c r="A5797" s="1" t="s">
        <v>844</v>
      </c>
      <c r="B5797" s="1">
        <v>4.0</v>
      </c>
      <c r="C5797" s="1" t="s">
        <v>13159</v>
      </c>
      <c r="D5797" s="1" t="s">
        <v>13160</v>
      </c>
      <c r="E5797" s="1" t="s">
        <v>65</v>
      </c>
      <c r="F5797" s="1" t="s">
        <v>66</v>
      </c>
      <c r="G5797" s="1" t="str">
        <f>IFERROR(__xludf.DUMMYFUNCTION("GOOGLETRANSLATE(D5797,""fr"",""en"")"),"#VALUE!")</f>
        <v>#VALUE!</v>
      </c>
    </row>
    <row r="5798" ht="15.75" customHeight="1">
      <c r="A5798" s="1" t="s">
        <v>12063</v>
      </c>
      <c r="B5798" s="1">
        <v>2.0</v>
      </c>
      <c r="C5798" s="1" t="s">
        <v>13161</v>
      </c>
      <c r="D5798" s="1" t="s">
        <v>13162</v>
      </c>
      <c r="E5798" s="1" t="s">
        <v>292</v>
      </c>
      <c r="F5798" s="1" t="s">
        <v>11</v>
      </c>
      <c r="G5798" s="1" t="str">
        <f>IFERROR(__xludf.DUMMYFUNCTION("GOOGLETRANSLATE(D5798,""fr"",""en"")"),"#VALUE!")</f>
        <v>#VALUE!</v>
      </c>
    </row>
    <row r="5799" ht="15.75" customHeight="1">
      <c r="A5799" s="1" t="s">
        <v>267</v>
      </c>
      <c r="B5799" s="1">
        <v>4.0</v>
      </c>
      <c r="C5799" s="1" t="s">
        <v>13163</v>
      </c>
      <c r="D5799" s="1" t="s">
        <v>13164</v>
      </c>
      <c r="E5799" s="1" t="s">
        <v>169</v>
      </c>
      <c r="F5799" s="1" t="s">
        <v>11</v>
      </c>
      <c r="G5799" s="1" t="str">
        <f>IFERROR(__xludf.DUMMYFUNCTION("GOOGLETRANSLATE(D5799,""fr"",""en"")"),"#VALUE!")</f>
        <v>#VALUE!</v>
      </c>
    </row>
    <row r="5800" ht="15.75" customHeight="1">
      <c r="A5800" s="1" t="s">
        <v>5652</v>
      </c>
      <c r="B5800" s="1">
        <v>2.0</v>
      </c>
      <c r="C5800" s="1" t="s">
        <v>13165</v>
      </c>
      <c r="D5800" s="1" t="s">
        <v>13166</v>
      </c>
      <c r="E5800" s="1" t="s">
        <v>10</v>
      </c>
      <c r="F5800" s="1" t="s">
        <v>11</v>
      </c>
      <c r="G5800" s="1" t="str">
        <f>IFERROR(__xludf.DUMMYFUNCTION("GOOGLETRANSLATE(D5800,""fr"",""en"")"),"#VALUE!")</f>
        <v>#VALUE!</v>
      </c>
    </row>
    <row r="5801" ht="15.75" customHeight="1">
      <c r="A5801" s="1" t="s">
        <v>1135</v>
      </c>
      <c r="B5801" s="1">
        <v>5.0</v>
      </c>
      <c r="C5801" s="1" t="s">
        <v>13167</v>
      </c>
      <c r="D5801" s="1" t="s">
        <v>13168</v>
      </c>
      <c r="E5801" s="1" t="s">
        <v>10</v>
      </c>
      <c r="F5801" s="1" t="s">
        <v>11</v>
      </c>
      <c r="G5801" s="1" t="str">
        <f>IFERROR(__xludf.DUMMYFUNCTION("GOOGLETRANSLATE(D5801,""fr"",""en"")"),"#VALUE!")</f>
        <v>#VALUE!</v>
      </c>
    </row>
    <row r="5802" ht="15.75" customHeight="1">
      <c r="A5802" s="1" t="s">
        <v>1207</v>
      </c>
      <c r="B5802" s="1">
        <v>4.0</v>
      </c>
      <c r="C5802" s="1" t="s">
        <v>13169</v>
      </c>
      <c r="D5802" s="1" t="s">
        <v>13170</v>
      </c>
      <c r="E5802" s="1" t="s">
        <v>34</v>
      </c>
      <c r="F5802" s="1" t="s">
        <v>30</v>
      </c>
      <c r="G5802" s="1" t="str">
        <f>IFERROR(__xludf.DUMMYFUNCTION("GOOGLETRANSLATE(D5802,""fr"",""en"")"),"#VALUE!")</f>
        <v>#VALUE!</v>
      </c>
    </row>
    <row r="5803" ht="15.75" customHeight="1">
      <c r="A5803" s="1" t="s">
        <v>505</v>
      </c>
      <c r="B5803" s="1">
        <v>3.0</v>
      </c>
      <c r="C5803" s="1" t="s">
        <v>13171</v>
      </c>
      <c r="D5803" s="1" t="s">
        <v>13172</v>
      </c>
      <c r="E5803" s="1" t="s">
        <v>10</v>
      </c>
      <c r="F5803" s="1" t="s">
        <v>11</v>
      </c>
      <c r="G5803" s="1" t="str">
        <f>IFERROR(__xludf.DUMMYFUNCTION("GOOGLETRANSLATE(D5803,""fr"",""en"")"),"#VALUE!")</f>
        <v>#VALUE!</v>
      </c>
    </row>
    <row r="5804" ht="15.75" customHeight="1">
      <c r="A5804" s="1" t="s">
        <v>9081</v>
      </c>
      <c r="B5804" s="1">
        <v>3.0</v>
      </c>
      <c r="C5804" s="1" t="s">
        <v>13173</v>
      </c>
      <c r="D5804" s="1" t="s">
        <v>13174</v>
      </c>
      <c r="E5804" s="1" t="s">
        <v>519</v>
      </c>
      <c r="F5804" s="1" t="s">
        <v>118</v>
      </c>
      <c r="G5804" s="1" t="str">
        <f>IFERROR(__xludf.DUMMYFUNCTION("GOOGLETRANSLATE(D5804,""fr"",""en"")"),"#VALUE!")</f>
        <v>#VALUE!</v>
      </c>
    </row>
    <row r="5805" ht="15.75" customHeight="1">
      <c r="A5805" s="1" t="s">
        <v>569</v>
      </c>
      <c r="B5805" s="1">
        <v>4.0</v>
      </c>
      <c r="C5805" s="1" t="s">
        <v>13175</v>
      </c>
      <c r="D5805" s="1" t="s">
        <v>13176</v>
      </c>
      <c r="E5805" s="1" t="s">
        <v>65</v>
      </c>
      <c r="F5805" s="1" t="s">
        <v>66</v>
      </c>
      <c r="G5805" s="1" t="str">
        <f>IFERROR(__xludf.DUMMYFUNCTION("GOOGLETRANSLATE(D5805,""fr"",""en"")"),"#VALUE!")</f>
        <v>#VALUE!</v>
      </c>
    </row>
    <row r="5806" ht="15.75" customHeight="1">
      <c r="A5806" s="1" t="s">
        <v>9261</v>
      </c>
      <c r="B5806" s="1">
        <v>3.0</v>
      </c>
      <c r="C5806" s="1" t="s">
        <v>13177</v>
      </c>
      <c r="D5806" s="1" t="s">
        <v>13178</v>
      </c>
      <c r="E5806" s="1" t="s">
        <v>614</v>
      </c>
      <c r="F5806" s="1" t="s">
        <v>30</v>
      </c>
      <c r="G5806" s="1" t="str">
        <f>IFERROR(__xludf.DUMMYFUNCTION("GOOGLETRANSLATE(D5806,""fr"",""en"")"),"#VALUE!")</f>
        <v>#VALUE!</v>
      </c>
    </row>
    <row r="5807" ht="15.75" customHeight="1">
      <c r="A5807" s="1" t="s">
        <v>1350</v>
      </c>
      <c r="B5807" s="1">
        <v>1.0</v>
      </c>
      <c r="C5807" s="1" t="s">
        <v>13179</v>
      </c>
      <c r="D5807" s="1" t="s">
        <v>13180</v>
      </c>
      <c r="E5807" s="1" t="s">
        <v>226</v>
      </c>
      <c r="F5807" s="1" t="s">
        <v>110</v>
      </c>
      <c r="G5807" s="1" t="str">
        <f>IFERROR(__xludf.DUMMYFUNCTION("GOOGLETRANSLATE(D5807,""fr"",""en"")"),"#VALUE!")</f>
        <v>#VALUE!</v>
      </c>
    </row>
    <row r="5808" ht="15.75" customHeight="1">
      <c r="A5808" s="1" t="s">
        <v>281</v>
      </c>
      <c r="B5808" s="1">
        <v>5.0</v>
      </c>
      <c r="C5808" s="1" t="s">
        <v>13181</v>
      </c>
      <c r="D5808" s="1" t="s">
        <v>13182</v>
      </c>
      <c r="E5808" s="1" t="s">
        <v>21</v>
      </c>
      <c r="F5808" s="1" t="s">
        <v>11</v>
      </c>
      <c r="G5808" s="1" t="str">
        <f>IFERROR(__xludf.DUMMYFUNCTION("GOOGLETRANSLATE(D5808,""fr"",""en"")"),"#VALUE!")</f>
        <v>#VALUE!</v>
      </c>
    </row>
    <row r="5809" ht="15.75" customHeight="1">
      <c r="A5809" s="1" t="s">
        <v>13183</v>
      </c>
      <c r="B5809" s="1">
        <v>1.0</v>
      </c>
      <c r="C5809" s="1" t="s">
        <v>13184</v>
      </c>
      <c r="D5809" s="1" t="s">
        <v>13185</v>
      </c>
      <c r="E5809" s="1" t="s">
        <v>226</v>
      </c>
      <c r="F5809" s="1" t="s">
        <v>110</v>
      </c>
      <c r="G5809" s="1" t="str">
        <f>IFERROR(__xludf.DUMMYFUNCTION("GOOGLETRANSLATE(D5809,""fr"",""en"")"),"#VALUE!")</f>
        <v>#VALUE!</v>
      </c>
    </row>
    <row r="5810" ht="15.75" customHeight="1">
      <c r="A5810" s="1" t="s">
        <v>1429</v>
      </c>
      <c r="B5810" s="1">
        <v>3.0</v>
      </c>
      <c r="C5810" s="1" t="s">
        <v>13186</v>
      </c>
      <c r="D5810" s="1" t="s">
        <v>13187</v>
      </c>
      <c r="E5810" s="1" t="s">
        <v>21</v>
      </c>
      <c r="F5810" s="1" t="s">
        <v>11</v>
      </c>
      <c r="G5810" s="1" t="str">
        <f>IFERROR(__xludf.DUMMYFUNCTION("GOOGLETRANSLATE(D5810,""fr"",""en"")"),"#VALUE!")</f>
        <v>#VALUE!</v>
      </c>
    </row>
    <row r="5811" ht="15.75" customHeight="1">
      <c r="A5811" s="1" t="s">
        <v>585</v>
      </c>
      <c r="B5811" s="1">
        <v>3.0</v>
      </c>
      <c r="C5811" s="1" t="s">
        <v>13188</v>
      </c>
      <c r="D5811" s="1" t="s">
        <v>13189</v>
      </c>
      <c r="E5811" s="1" t="s">
        <v>21</v>
      </c>
      <c r="F5811" s="1" t="s">
        <v>11</v>
      </c>
      <c r="G5811" s="1" t="str">
        <f>IFERROR(__xludf.DUMMYFUNCTION("GOOGLETRANSLATE(D5811,""fr"",""en"")"),"#VALUE!")</f>
        <v>#VALUE!</v>
      </c>
    </row>
    <row r="5812" ht="15.75" customHeight="1">
      <c r="A5812" s="1" t="s">
        <v>5195</v>
      </c>
      <c r="B5812" s="1">
        <v>5.0</v>
      </c>
      <c r="C5812" s="1" t="s">
        <v>13190</v>
      </c>
      <c r="D5812" s="1" t="s">
        <v>13191</v>
      </c>
      <c r="E5812" s="1" t="s">
        <v>484</v>
      </c>
      <c r="F5812" s="1" t="s">
        <v>30</v>
      </c>
      <c r="G5812" s="1" t="str">
        <f>IFERROR(__xludf.DUMMYFUNCTION("GOOGLETRANSLATE(D5812,""fr"",""en"")"),"#VALUE!")</f>
        <v>#VALUE!</v>
      </c>
    </row>
    <row r="5813" ht="15.75" customHeight="1">
      <c r="A5813" s="1" t="s">
        <v>91</v>
      </c>
      <c r="B5813" s="1">
        <v>4.0</v>
      </c>
      <c r="C5813" s="1" t="s">
        <v>13192</v>
      </c>
      <c r="D5813" s="1" t="s">
        <v>13193</v>
      </c>
      <c r="E5813" s="1" t="s">
        <v>10</v>
      </c>
      <c r="F5813" s="1" t="s">
        <v>11</v>
      </c>
      <c r="G5813" s="1" t="str">
        <f>IFERROR(__xludf.DUMMYFUNCTION("GOOGLETRANSLATE(D5813,""fr"",""en"")"),"#VALUE!")</f>
        <v>#VALUE!</v>
      </c>
    </row>
    <row r="5814" ht="15.75" customHeight="1">
      <c r="A5814" s="1" t="s">
        <v>1901</v>
      </c>
      <c r="B5814" s="1">
        <v>5.0</v>
      </c>
      <c r="C5814" s="1" t="s">
        <v>13194</v>
      </c>
      <c r="D5814" s="1" t="s">
        <v>13195</v>
      </c>
      <c r="E5814" s="1" t="s">
        <v>10</v>
      </c>
      <c r="F5814" s="1" t="s">
        <v>11</v>
      </c>
      <c r="G5814" s="1" t="str">
        <f>IFERROR(__xludf.DUMMYFUNCTION("GOOGLETRANSLATE(D5814,""fr"",""en"")"),"#VALUE!")</f>
        <v>#VALUE!</v>
      </c>
    </row>
    <row r="5815" ht="15.75" customHeight="1">
      <c r="A5815" s="1" t="s">
        <v>1955</v>
      </c>
      <c r="B5815" s="1">
        <v>5.0</v>
      </c>
      <c r="C5815" s="1" t="s">
        <v>13196</v>
      </c>
      <c r="D5815" s="1" t="s">
        <v>13197</v>
      </c>
      <c r="E5815" s="1" t="s">
        <v>21</v>
      </c>
      <c r="F5815" s="1" t="s">
        <v>11</v>
      </c>
      <c r="G5815" s="1" t="str">
        <f>IFERROR(__xludf.DUMMYFUNCTION("GOOGLETRANSLATE(D5815,""fr"",""en"")"),"#VALUE!")</f>
        <v>#VALUE!</v>
      </c>
    </row>
    <row r="5816" ht="15.75" customHeight="1">
      <c r="A5816" s="1" t="s">
        <v>245</v>
      </c>
      <c r="B5816" s="1">
        <v>5.0</v>
      </c>
      <c r="C5816" s="1" t="s">
        <v>13198</v>
      </c>
      <c r="D5816" s="1" t="s">
        <v>13199</v>
      </c>
      <c r="E5816" s="1" t="s">
        <v>65</v>
      </c>
      <c r="F5816" s="1" t="s">
        <v>66</v>
      </c>
      <c r="G5816" s="1" t="str">
        <f>IFERROR(__xludf.DUMMYFUNCTION("GOOGLETRANSLATE(D5816,""fr"",""en"")"),"#VALUE!")</f>
        <v>#VALUE!</v>
      </c>
    </row>
    <row r="5817" ht="15.75" customHeight="1">
      <c r="A5817" s="1" t="s">
        <v>1819</v>
      </c>
      <c r="B5817" s="1">
        <v>5.0</v>
      </c>
      <c r="C5817" s="1" t="s">
        <v>13200</v>
      </c>
      <c r="D5817" s="1" t="s">
        <v>13201</v>
      </c>
      <c r="E5817" s="1" t="s">
        <v>614</v>
      </c>
      <c r="F5817" s="1" t="s">
        <v>30</v>
      </c>
      <c r="G5817" s="1" t="str">
        <f>IFERROR(__xludf.DUMMYFUNCTION("GOOGLETRANSLATE(D5817,""fr"",""en"")"),"#VALUE!")</f>
        <v>#VALUE!</v>
      </c>
    </row>
    <row r="5818" ht="15.75" customHeight="1">
      <c r="A5818" s="1" t="s">
        <v>10862</v>
      </c>
      <c r="B5818" s="1">
        <v>4.0</v>
      </c>
      <c r="C5818" s="1" t="s">
        <v>13202</v>
      </c>
      <c r="D5818" s="1" t="s">
        <v>13203</v>
      </c>
      <c r="E5818" s="1" t="s">
        <v>296</v>
      </c>
      <c r="F5818" s="1" t="s">
        <v>110</v>
      </c>
      <c r="G5818" s="1" t="str">
        <f>IFERROR(__xludf.DUMMYFUNCTION("GOOGLETRANSLATE(D5818,""fr"",""en"")"),"#VALUE!")</f>
        <v>#VALUE!</v>
      </c>
    </row>
    <row r="5819" ht="15.75" customHeight="1">
      <c r="A5819" s="1" t="s">
        <v>11925</v>
      </c>
      <c r="B5819" s="1">
        <v>1.0</v>
      </c>
      <c r="C5819" s="1" t="s">
        <v>13204</v>
      </c>
      <c r="D5819" s="1" t="s">
        <v>13205</v>
      </c>
      <c r="E5819" s="1" t="s">
        <v>646</v>
      </c>
      <c r="F5819" s="1" t="s">
        <v>39</v>
      </c>
      <c r="G5819" s="1" t="str">
        <f>IFERROR(__xludf.DUMMYFUNCTION("GOOGLETRANSLATE(D5819,""fr"",""en"")"),"#VALUE!")</f>
        <v>#VALUE!</v>
      </c>
    </row>
    <row r="5820" ht="15.75" customHeight="1">
      <c r="A5820" s="1" t="s">
        <v>11890</v>
      </c>
      <c r="B5820" s="1">
        <v>2.0</v>
      </c>
      <c r="C5820" s="1" t="s">
        <v>13206</v>
      </c>
      <c r="D5820" s="1" t="s">
        <v>13207</v>
      </c>
      <c r="E5820" s="1" t="s">
        <v>169</v>
      </c>
      <c r="F5820" s="1" t="s">
        <v>11</v>
      </c>
      <c r="G5820" s="1" t="str">
        <f>IFERROR(__xludf.DUMMYFUNCTION("GOOGLETRANSLATE(D5820,""fr"",""en"")"),"#VALUE!")</f>
        <v>#VALUE!</v>
      </c>
    </row>
    <row r="5821" ht="15.75" customHeight="1">
      <c r="A5821" s="1" t="s">
        <v>988</v>
      </c>
      <c r="B5821" s="1">
        <v>5.0</v>
      </c>
      <c r="C5821" s="1" t="s">
        <v>13208</v>
      </c>
      <c r="D5821" s="1" t="s">
        <v>13209</v>
      </c>
      <c r="E5821" s="1" t="s">
        <v>65</v>
      </c>
      <c r="F5821" s="1" t="s">
        <v>66</v>
      </c>
      <c r="G5821" s="1" t="str">
        <f>IFERROR(__xludf.DUMMYFUNCTION("GOOGLETRANSLATE(D5821,""fr"",""en"")"),"#VALUE!")</f>
        <v>#VALUE!</v>
      </c>
    </row>
    <row r="5822" ht="15.75" customHeight="1">
      <c r="A5822" s="1" t="s">
        <v>4569</v>
      </c>
      <c r="B5822" s="1">
        <v>1.0</v>
      </c>
      <c r="C5822" s="1" t="s">
        <v>13210</v>
      </c>
      <c r="D5822" s="1" t="s">
        <v>13211</v>
      </c>
      <c r="E5822" s="1" t="s">
        <v>250</v>
      </c>
      <c r="F5822" s="1" t="s">
        <v>30</v>
      </c>
      <c r="G5822" s="1" t="str">
        <f>IFERROR(__xludf.DUMMYFUNCTION("GOOGLETRANSLATE(D5822,""fr"",""en"")"),"#VALUE!")</f>
        <v>#VALUE!</v>
      </c>
    </row>
    <row r="5823" ht="15.75" customHeight="1">
      <c r="A5823" s="1" t="s">
        <v>3730</v>
      </c>
      <c r="B5823" s="1">
        <v>1.0</v>
      </c>
      <c r="C5823" s="1" t="s">
        <v>13212</v>
      </c>
      <c r="D5823" s="1" t="s">
        <v>13213</v>
      </c>
      <c r="E5823" s="1" t="s">
        <v>38</v>
      </c>
      <c r="F5823" s="1" t="s">
        <v>39</v>
      </c>
      <c r="G5823" s="1" t="str">
        <f>IFERROR(__xludf.DUMMYFUNCTION("GOOGLETRANSLATE(D5823,""fr"",""en"")"),"#VALUE!")</f>
        <v>#VALUE!</v>
      </c>
    </row>
    <row r="5824" ht="15.75" customHeight="1">
      <c r="A5824" s="1" t="s">
        <v>329</v>
      </c>
      <c r="B5824" s="1">
        <v>3.0</v>
      </c>
      <c r="C5824" s="1" t="s">
        <v>13214</v>
      </c>
      <c r="D5824" s="1" t="s">
        <v>13215</v>
      </c>
      <c r="E5824" s="1" t="s">
        <v>10</v>
      </c>
      <c r="F5824" s="1" t="s">
        <v>11</v>
      </c>
      <c r="G5824" s="1" t="str">
        <f>IFERROR(__xludf.DUMMYFUNCTION("GOOGLETRANSLATE(D5824,""fr"",""en"")"),"#VALUE!")</f>
        <v>#VALUE!</v>
      </c>
    </row>
    <row r="5825" ht="15.75" customHeight="1">
      <c r="A5825" s="1" t="s">
        <v>267</v>
      </c>
      <c r="B5825" s="1">
        <v>4.0</v>
      </c>
      <c r="C5825" s="1" t="s">
        <v>13216</v>
      </c>
      <c r="D5825" s="1" t="s">
        <v>13217</v>
      </c>
      <c r="E5825" s="1" t="s">
        <v>21</v>
      </c>
      <c r="F5825" s="1" t="s">
        <v>11</v>
      </c>
      <c r="G5825" s="1" t="str">
        <f>IFERROR(__xludf.DUMMYFUNCTION("GOOGLETRANSLATE(D5825,""fr"",""en"")"),"#VALUE!")</f>
        <v>#VALUE!</v>
      </c>
    </row>
    <row r="5826" ht="15.75" customHeight="1">
      <c r="A5826" s="1" t="s">
        <v>6427</v>
      </c>
      <c r="B5826" s="1">
        <v>1.0</v>
      </c>
      <c r="C5826" s="1" t="s">
        <v>13218</v>
      </c>
      <c r="D5826" s="1" t="s">
        <v>13219</v>
      </c>
      <c r="E5826" s="1" t="s">
        <v>52</v>
      </c>
      <c r="F5826" s="1" t="s">
        <v>118</v>
      </c>
      <c r="G5826" s="1" t="str">
        <f>IFERROR(__xludf.DUMMYFUNCTION("GOOGLETRANSLATE(D5826,""fr"",""en"")"),"#VALUE!")</f>
        <v>#VALUE!</v>
      </c>
    </row>
    <row r="5827" ht="15.75" customHeight="1">
      <c r="A5827" s="1" t="s">
        <v>4087</v>
      </c>
      <c r="B5827" s="1">
        <v>1.0</v>
      </c>
      <c r="C5827" s="1" t="s">
        <v>13220</v>
      </c>
      <c r="D5827" s="1" t="s">
        <v>13221</v>
      </c>
      <c r="E5827" s="1" t="s">
        <v>273</v>
      </c>
      <c r="F5827" s="1" t="s">
        <v>11</v>
      </c>
      <c r="G5827" s="1" t="str">
        <f>IFERROR(__xludf.DUMMYFUNCTION("GOOGLETRANSLATE(D5827,""fr"",""en"")"),"#VALUE!")</f>
        <v>#VALUE!</v>
      </c>
    </row>
    <row r="5828" ht="15.75" customHeight="1">
      <c r="A5828" s="1" t="s">
        <v>8973</v>
      </c>
      <c r="B5828" s="1">
        <v>1.0</v>
      </c>
      <c r="C5828" s="1" t="s">
        <v>13222</v>
      </c>
      <c r="D5828" s="1" t="s">
        <v>13223</v>
      </c>
      <c r="E5828" s="1" t="s">
        <v>575</v>
      </c>
      <c r="F5828" s="1" t="s">
        <v>48</v>
      </c>
      <c r="G5828" s="1" t="str">
        <f>IFERROR(__xludf.DUMMYFUNCTION("GOOGLETRANSLATE(D5828,""fr"",""en"")"),"#VALUE!")</f>
        <v>#VALUE!</v>
      </c>
    </row>
    <row r="5829" ht="15.75" customHeight="1">
      <c r="A5829" s="1" t="s">
        <v>6192</v>
      </c>
      <c r="B5829" s="1">
        <v>3.0</v>
      </c>
      <c r="C5829" s="1" t="s">
        <v>13224</v>
      </c>
      <c r="D5829" s="1" t="s">
        <v>13225</v>
      </c>
      <c r="E5829" s="1" t="s">
        <v>10</v>
      </c>
      <c r="F5829" s="1" t="s">
        <v>11</v>
      </c>
      <c r="G5829" s="1" t="str">
        <f>IFERROR(__xludf.DUMMYFUNCTION("GOOGLETRANSLATE(D5829,""fr"",""en"")"),"#VALUE!")</f>
        <v>#VALUE!</v>
      </c>
    </row>
    <row r="5830" ht="15.75" customHeight="1">
      <c r="A5830" s="1" t="s">
        <v>6534</v>
      </c>
      <c r="B5830" s="1">
        <v>4.0</v>
      </c>
      <c r="C5830" s="1" t="s">
        <v>13226</v>
      </c>
      <c r="D5830" s="1" t="s">
        <v>13227</v>
      </c>
      <c r="E5830" s="1" t="s">
        <v>10</v>
      </c>
      <c r="F5830" s="1" t="s">
        <v>110</v>
      </c>
      <c r="G5830" s="1" t="str">
        <f>IFERROR(__xludf.DUMMYFUNCTION("GOOGLETRANSLATE(D5830,""fr"",""en"")"),"#VALUE!")</f>
        <v>#VALUE!</v>
      </c>
    </row>
    <row r="5831" ht="15.75" customHeight="1">
      <c r="A5831" s="1" t="s">
        <v>417</v>
      </c>
      <c r="B5831" s="1">
        <v>4.0</v>
      </c>
      <c r="C5831" s="1" t="s">
        <v>13228</v>
      </c>
      <c r="D5831" s="1" t="s">
        <v>13229</v>
      </c>
      <c r="E5831" s="1" t="s">
        <v>10</v>
      </c>
      <c r="F5831" s="1" t="s">
        <v>11</v>
      </c>
      <c r="G5831" s="1" t="str">
        <f>IFERROR(__xludf.DUMMYFUNCTION("GOOGLETRANSLATE(D5831,""fr"",""en"")"),"#VALUE!")</f>
        <v>#VALUE!</v>
      </c>
    </row>
    <row r="5832" ht="15.75" customHeight="1">
      <c r="A5832" s="1" t="s">
        <v>2854</v>
      </c>
      <c r="B5832" s="1">
        <v>1.0</v>
      </c>
      <c r="C5832" s="1" t="s">
        <v>13230</v>
      </c>
      <c r="D5832" s="1" t="s">
        <v>13231</v>
      </c>
      <c r="E5832" s="1" t="s">
        <v>254</v>
      </c>
      <c r="F5832" s="1" t="s">
        <v>66</v>
      </c>
      <c r="G5832" s="1" t="str">
        <f>IFERROR(__xludf.DUMMYFUNCTION("GOOGLETRANSLATE(D5832,""fr"",""en"")"),"#VALUE!")</f>
        <v>#VALUE!</v>
      </c>
    </row>
    <row r="5833" ht="15.75" customHeight="1">
      <c r="A5833" s="1" t="s">
        <v>264</v>
      </c>
      <c r="B5833" s="1">
        <v>5.0</v>
      </c>
      <c r="C5833" s="1" t="s">
        <v>13232</v>
      </c>
      <c r="D5833" s="1" t="s">
        <v>13233</v>
      </c>
      <c r="E5833" s="1" t="s">
        <v>10</v>
      </c>
      <c r="F5833" s="1" t="s">
        <v>11</v>
      </c>
      <c r="G5833" s="1" t="str">
        <f>IFERROR(__xludf.DUMMYFUNCTION("GOOGLETRANSLATE(D5833,""fr"",""en"")"),"#VALUE!")</f>
        <v>#VALUE!</v>
      </c>
    </row>
    <row r="5834" ht="15.75" customHeight="1">
      <c r="A5834" s="1" t="s">
        <v>2237</v>
      </c>
      <c r="B5834" s="1">
        <v>4.0</v>
      </c>
      <c r="C5834" s="1" t="s">
        <v>13234</v>
      </c>
      <c r="D5834" s="1" t="s">
        <v>13235</v>
      </c>
      <c r="E5834" s="1" t="s">
        <v>21</v>
      </c>
      <c r="F5834" s="1" t="s">
        <v>11</v>
      </c>
      <c r="G5834" s="1" t="str">
        <f>IFERROR(__xludf.DUMMYFUNCTION("GOOGLETRANSLATE(D5834,""fr"",""en"")"),"#VALUE!")</f>
        <v>#VALUE!</v>
      </c>
    </row>
    <row r="5835" ht="15.75" customHeight="1">
      <c r="A5835" s="1" t="s">
        <v>2363</v>
      </c>
      <c r="B5835" s="1">
        <v>3.0</v>
      </c>
      <c r="C5835" s="1" t="s">
        <v>13236</v>
      </c>
      <c r="D5835" s="1" t="s">
        <v>13237</v>
      </c>
      <c r="E5835" s="1" t="s">
        <v>65</v>
      </c>
      <c r="F5835" s="1" t="s">
        <v>66</v>
      </c>
      <c r="G5835" s="1" t="str">
        <f>IFERROR(__xludf.DUMMYFUNCTION("GOOGLETRANSLATE(D5835,""fr"",""en"")"),"#VALUE!")</f>
        <v>#VALUE!</v>
      </c>
    </row>
    <row r="5836" ht="15.75" customHeight="1">
      <c r="A5836" s="1" t="s">
        <v>13238</v>
      </c>
      <c r="B5836" s="1">
        <v>2.0</v>
      </c>
      <c r="C5836" s="1" t="s">
        <v>13239</v>
      </c>
      <c r="D5836" s="1" t="s">
        <v>13240</v>
      </c>
      <c r="E5836" s="1" t="s">
        <v>52</v>
      </c>
      <c r="F5836" s="1" t="s">
        <v>11</v>
      </c>
      <c r="G5836" s="1" t="str">
        <f>IFERROR(__xludf.DUMMYFUNCTION("GOOGLETRANSLATE(D5836,""fr"",""en"")"),"#VALUE!")</f>
        <v>#VALUE!</v>
      </c>
    </row>
    <row r="5837" ht="15.75" customHeight="1">
      <c r="A5837" s="1" t="s">
        <v>704</v>
      </c>
      <c r="B5837" s="1">
        <v>4.0</v>
      </c>
      <c r="C5837" s="1" t="s">
        <v>13241</v>
      </c>
      <c r="D5837" s="1" t="s">
        <v>13242</v>
      </c>
      <c r="E5837" s="1" t="s">
        <v>21</v>
      </c>
      <c r="F5837" s="1" t="s">
        <v>11</v>
      </c>
      <c r="G5837" s="1" t="str">
        <f>IFERROR(__xludf.DUMMYFUNCTION("GOOGLETRANSLATE(D5837,""fr"",""en"")"),"#VALUE!")</f>
        <v>#VALUE!</v>
      </c>
    </row>
    <row r="5838" ht="15.75" customHeight="1">
      <c r="A5838" s="1" t="s">
        <v>1593</v>
      </c>
      <c r="B5838" s="1">
        <v>3.0</v>
      </c>
      <c r="C5838" s="1" t="s">
        <v>13243</v>
      </c>
      <c r="D5838" s="1" t="s">
        <v>13244</v>
      </c>
      <c r="E5838" s="1" t="s">
        <v>21</v>
      </c>
      <c r="F5838" s="1" t="s">
        <v>11</v>
      </c>
      <c r="G5838" s="1" t="str">
        <f>IFERROR(__xludf.DUMMYFUNCTION("GOOGLETRANSLATE(D5838,""fr"",""en"")"),"#VALUE!")</f>
        <v>#VALUE!</v>
      </c>
    </row>
    <row r="5839" ht="15.75" customHeight="1">
      <c r="A5839" s="1" t="s">
        <v>9099</v>
      </c>
      <c r="B5839" s="1">
        <v>5.0</v>
      </c>
      <c r="C5839" s="1" t="s">
        <v>13245</v>
      </c>
      <c r="D5839" s="1" t="s">
        <v>13246</v>
      </c>
      <c r="E5839" s="1" t="s">
        <v>273</v>
      </c>
      <c r="F5839" s="1" t="s">
        <v>11</v>
      </c>
      <c r="G5839" s="1" t="str">
        <f>IFERROR(__xludf.DUMMYFUNCTION("GOOGLETRANSLATE(D5839,""fr"",""en"")"),"#VALUE!")</f>
        <v>#VALUE!</v>
      </c>
    </row>
    <row r="5840" ht="15.75" customHeight="1">
      <c r="A5840" s="1" t="s">
        <v>994</v>
      </c>
      <c r="B5840" s="1">
        <v>1.0</v>
      </c>
      <c r="C5840" s="1" t="s">
        <v>13247</v>
      </c>
      <c r="D5840" s="1" t="s">
        <v>13248</v>
      </c>
      <c r="E5840" s="1" t="s">
        <v>103</v>
      </c>
      <c r="F5840" s="1" t="s">
        <v>48</v>
      </c>
      <c r="G5840" s="1" t="str">
        <f>IFERROR(__xludf.DUMMYFUNCTION("GOOGLETRANSLATE(D5840,""fr"",""en"")"),"#VALUE!")</f>
        <v>#VALUE!</v>
      </c>
    </row>
    <row r="5841" ht="15.75" customHeight="1">
      <c r="A5841" s="1" t="s">
        <v>635</v>
      </c>
      <c r="B5841" s="1">
        <v>5.0</v>
      </c>
      <c r="C5841" s="1" t="s">
        <v>13249</v>
      </c>
      <c r="D5841" s="1" t="s">
        <v>13250</v>
      </c>
      <c r="E5841" s="1" t="s">
        <v>21</v>
      </c>
      <c r="F5841" s="1" t="s">
        <v>11</v>
      </c>
      <c r="G5841" s="1" t="str">
        <f>IFERROR(__xludf.DUMMYFUNCTION("GOOGLETRANSLATE(D5841,""fr"",""en"")"),"#VALUE!")</f>
        <v>#VALUE!</v>
      </c>
    </row>
    <row r="5842" ht="15.75" customHeight="1">
      <c r="A5842" s="1" t="s">
        <v>6279</v>
      </c>
      <c r="B5842" s="1">
        <v>3.0</v>
      </c>
      <c r="C5842" s="1" t="s">
        <v>13251</v>
      </c>
      <c r="D5842" s="1" t="s">
        <v>13252</v>
      </c>
      <c r="E5842" s="1" t="s">
        <v>423</v>
      </c>
      <c r="F5842" s="1" t="s">
        <v>30</v>
      </c>
      <c r="G5842" s="1" t="str">
        <f>IFERROR(__xludf.DUMMYFUNCTION("GOOGLETRANSLATE(D5842,""fr"",""en"")"),"#VALUE!")</f>
        <v>#VALUE!</v>
      </c>
    </row>
    <row r="5843" ht="15.75" customHeight="1">
      <c r="A5843" s="1" t="s">
        <v>461</v>
      </c>
      <c r="B5843" s="1">
        <v>1.0</v>
      </c>
      <c r="C5843" s="1" t="s">
        <v>13253</v>
      </c>
      <c r="D5843" s="1" t="s">
        <v>13254</v>
      </c>
      <c r="E5843" s="1" t="s">
        <v>273</v>
      </c>
      <c r="F5843" s="1" t="s">
        <v>11</v>
      </c>
      <c r="G5843" s="1" t="str">
        <f>IFERROR(__xludf.DUMMYFUNCTION("GOOGLETRANSLATE(D5843,""fr"",""en"")"),"#VALUE!")</f>
        <v>#VALUE!</v>
      </c>
    </row>
    <row r="5844" ht="15.75" customHeight="1">
      <c r="A5844" s="1" t="s">
        <v>12713</v>
      </c>
      <c r="B5844" s="1">
        <v>4.0</v>
      </c>
      <c r="C5844" s="1" t="s">
        <v>13255</v>
      </c>
      <c r="D5844" s="1" t="s">
        <v>13256</v>
      </c>
      <c r="E5844" s="1" t="s">
        <v>109</v>
      </c>
      <c r="F5844" s="1" t="s">
        <v>110</v>
      </c>
      <c r="G5844" s="1" t="str">
        <f>IFERROR(__xludf.DUMMYFUNCTION("GOOGLETRANSLATE(D5844,""fr"",""en"")"),"#VALUE!")</f>
        <v>#VALUE!</v>
      </c>
    </row>
    <row r="5845" ht="15.75" customHeight="1">
      <c r="A5845" s="1" t="s">
        <v>1218</v>
      </c>
      <c r="B5845" s="1">
        <v>1.0</v>
      </c>
      <c r="C5845" s="1" t="s">
        <v>13257</v>
      </c>
      <c r="D5845" s="1" t="s">
        <v>13258</v>
      </c>
      <c r="E5845" s="1" t="s">
        <v>34</v>
      </c>
      <c r="F5845" s="1" t="s">
        <v>5982</v>
      </c>
      <c r="G5845" s="1" t="str">
        <f>IFERROR(__xludf.DUMMYFUNCTION("GOOGLETRANSLATE(D5845,""fr"",""en"")"),"#VALUE!")</f>
        <v>#VALUE!</v>
      </c>
    </row>
    <row r="5846" ht="15.75" customHeight="1">
      <c r="A5846" s="1" t="s">
        <v>939</v>
      </c>
      <c r="B5846" s="1">
        <v>2.0</v>
      </c>
      <c r="C5846" s="1" t="s">
        <v>13259</v>
      </c>
      <c r="D5846" s="1" t="s">
        <v>13260</v>
      </c>
      <c r="E5846" s="1" t="s">
        <v>10</v>
      </c>
      <c r="F5846" s="1" t="s">
        <v>11</v>
      </c>
      <c r="G5846" s="1" t="str">
        <f>IFERROR(__xludf.DUMMYFUNCTION("GOOGLETRANSLATE(D5846,""fr"",""en"")"),"#VALUE!")</f>
        <v>#VALUE!</v>
      </c>
    </row>
    <row r="5847" ht="15.75" customHeight="1">
      <c r="A5847" s="1" t="s">
        <v>2048</v>
      </c>
      <c r="B5847" s="1">
        <v>3.0</v>
      </c>
      <c r="C5847" s="1" t="s">
        <v>13261</v>
      </c>
      <c r="D5847" s="1" t="s">
        <v>13262</v>
      </c>
      <c r="E5847" s="1" t="s">
        <v>10</v>
      </c>
      <c r="F5847" s="1" t="s">
        <v>11</v>
      </c>
      <c r="G5847" s="1" t="str">
        <f>IFERROR(__xludf.DUMMYFUNCTION("GOOGLETRANSLATE(D5847,""fr"",""en"")"),"#VALUE!")</f>
        <v>#VALUE!</v>
      </c>
    </row>
    <row r="5848" ht="15.75" customHeight="1">
      <c r="A5848" s="1" t="s">
        <v>1955</v>
      </c>
      <c r="B5848" s="1">
        <v>4.0</v>
      </c>
      <c r="C5848" s="1" t="s">
        <v>13263</v>
      </c>
      <c r="D5848" s="1" t="s">
        <v>13264</v>
      </c>
      <c r="E5848" s="1" t="s">
        <v>21</v>
      </c>
      <c r="F5848" s="1" t="s">
        <v>11</v>
      </c>
      <c r="G5848" s="1" t="str">
        <f>IFERROR(__xludf.DUMMYFUNCTION("GOOGLETRANSLATE(D5848,""fr"",""en"")"),"#VALUE!")</f>
        <v>#VALUE!</v>
      </c>
    </row>
    <row r="5849" ht="15.75" customHeight="1">
      <c r="A5849" s="1" t="s">
        <v>1838</v>
      </c>
      <c r="B5849" s="1">
        <v>3.0</v>
      </c>
      <c r="C5849" s="1" t="s">
        <v>13265</v>
      </c>
      <c r="D5849" s="1" t="s">
        <v>13266</v>
      </c>
      <c r="E5849" s="1" t="s">
        <v>109</v>
      </c>
      <c r="F5849" s="1" t="s">
        <v>11</v>
      </c>
      <c r="G5849" s="1" t="str">
        <f>IFERROR(__xludf.DUMMYFUNCTION("GOOGLETRANSLATE(D5849,""fr"",""en"")"),"#VALUE!")</f>
        <v>#VALUE!</v>
      </c>
    </row>
    <row r="5850" ht="15.75" customHeight="1">
      <c r="A5850" s="1" t="s">
        <v>1830</v>
      </c>
      <c r="B5850" s="1">
        <v>5.0</v>
      </c>
      <c r="C5850" s="1" t="s">
        <v>13267</v>
      </c>
      <c r="D5850" s="1" t="s">
        <v>13268</v>
      </c>
      <c r="E5850" s="1" t="s">
        <v>10</v>
      </c>
      <c r="F5850" s="1" t="s">
        <v>11</v>
      </c>
      <c r="G5850" s="1" t="str">
        <f>IFERROR(__xludf.DUMMYFUNCTION("GOOGLETRANSLATE(D5850,""fr"",""en"")"),"#VALUE!")</f>
        <v>#VALUE!</v>
      </c>
    </row>
    <row r="5851" ht="15.75" customHeight="1">
      <c r="A5851" s="1" t="s">
        <v>1648</v>
      </c>
      <c r="B5851" s="1">
        <v>2.0</v>
      </c>
      <c r="C5851" s="1" t="s">
        <v>13269</v>
      </c>
      <c r="D5851" s="1" t="s">
        <v>13270</v>
      </c>
      <c r="E5851" s="1" t="s">
        <v>10</v>
      </c>
      <c r="F5851" s="1" t="s">
        <v>11</v>
      </c>
      <c r="G5851" s="1" t="str">
        <f>IFERROR(__xludf.DUMMYFUNCTION("GOOGLETRANSLATE(D5851,""fr"",""en"")"),"#VALUE!")</f>
        <v>#VALUE!</v>
      </c>
    </row>
    <row r="5852" ht="15.75" customHeight="1">
      <c r="A5852" s="1" t="s">
        <v>8163</v>
      </c>
      <c r="B5852" s="1">
        <v>4.0</v>
      </c>
      <c r="C5852" s="1" t="s">
        <v>13271</v>
      </c>
      <c r="D5852" s="1" t="s">
        <v>13272</v>
      </c>
      <c r="E5852" s="1" t="s">
        <v>10</v>
      </c>
      <c r="F5852" s="1" t="s">
        <v>11</v>
      </c>
      <c r="G5852" s="1" t="str">
        <f>IFERROR(__xludf.DUMMYFUNCTION("GOOGLETRANSLATE(D5852,""fr"",""en"")"),"#VALUE!")</f>
        <v>#VALUE!</v>
      </c>
    </row>
    <row r="5853" ht="15.75" customHeight="1">
      <c r="A5853" s="1" t="s">
        <v>670</v>
      </c>
      <c r="B5853" s="1">
        <v>4.0</v>
      </c>
      <c r="C5853" s="1" t="s">
        <v>13273</v>
      </c>
      <c r="D5853" s="1" t="s">
        <v>13274</v>
      </c>
      <c r="E5853" s="1" t="s">
        <v>21</v>
      </c>
      <c r="F5853" s="1" t="s">
        <v>11</v>
      </c>
      <c r="G5853" s="1" t="str">
        <f>IFERROR(__xludf.DUMMYFUNCTION("GOOGLETRANSLATE(D5853,""fr"",""en"")"),"#VALUE!")</f>
        <v>#VALUE!</v>
      </c>
    </row>
    <row r="5854" ht="15.75" customHeight="1">
      <c r="A5854" s="1" t="s">
        <v>9902</v>
      </c>
      <c r="B5854" s="1">
        <v>1.0</v>
      </c>
      <c r="C5854" s="1" t="s">
        <v>13275</v>
      </c>
      <c r="D5854" s="1" t="s">
        <v>13276</v>
      </c>
      <c r="E5854" s="1" t="s">
        <v>43</v>
      </c>
      <c r="F5854" s="1" t="s">
        <v>30</v>
      </c>
      <c r="G5854" s="1" t="str">
        <f>IFERROR(__xludf.DUMMYFUNCTION("GOOGLETRANSLATE(D5854,""fr"",""en"")"),"#VALUE!")</f>
        <v>#VALUE!</v>
      </c>
    </row>
    <row r="5855" ht="15.75" customHeight="1">
      <c r="A5855" s="1" t="s">
        <v>4695</v>
      </c>
      <c r="B5855" s="1">
        <v>1.0</v>
      </c>
      <c r="C5855" s="1" t="s">
        <v>13277</v>
      </c>
      <c r="D5855" s="1" t="s">
        <v>13278</v>
      </c>
      <c r="E5855" s="1" t="s">
        <v>10</v>
      </c>
      <c r="F5855" s="1" t="s">
        <v>11</v>
      </c>
      <c r="G5855" s="1" t="str">
        <f>IFERROR(__xludf.DUMMYFUNCTION("GOOGLETRANSLATE(D5855,""fr"",""en"")"),"#VALUE!")</f>
        <v>#VALUE!</v>
      </c>
    </row>
    <row r="5856" ht="15.75" customHeight="1">
      <c r="A5856" s="1" t="s">
        <v>2063</v>
      </c>
      <c r="B5856" s="1">
        <v>2.0</v>
      </c>
      <c r="C5856" s="1" t="s">
        <v>13279</v>
      </c>
      <c r="D5856" s="1" t="s">
        <v>13280</v>
      </c>
      <c r="E5856" s="1" t="s">
        <v>10</v>
      </c>
      <c r="F5856" s="1" t="s">
        <v>11</v>
      </c>
      <c r="G5856" s="1" t="str">
        <f>IFERROR(__xludf.DUMMYFUNCTION("GOOGLETRANSLATE(D5856,""fr"",""en"")"),"#VALUE!")</f>
        <v>#VALUE!</v>
      </c>
    </row>
    <row r="5857" ht="15.75" customHeight="1">
      <c r="A5857" s="1" t="s">
        <v>2076</v>
      </c>
      <c r="B5857" s="1">
        <v>2.0</v>
      </c>
      <c r="C5857" s="1" t="s">
        <v>13281</v>
      </c>
      <c r="D5857" s="1" t="s">
        <v>13282</v>
      </c>
      <c r="E5857" s="1" t="s">
        <v>125</v>
      </c>
      <c r="F5857" s="1" t="s">
        <v>110</v>
      </c>
      <c r="G5857" s="1" t="str">
        <f>IFERROR(__xludf.DUMMYFUNCTION("GOOGLETRANSLATE(D5857,""fr"",""en"")"),"#VALUE!")</f>
        <v>#VALUE!</v>
      </c>
    </row>
    <row r="5858" ht="15.75" customHeight="1">
      <c r="A5858" s="1" t="s">
        <v>6083</v>
      </c>
      <c r="B5858" s="1">
        <v>1.0</v>
      </c>
      <c r="C5858" s="1" t="s">
        <v>13283</v>
      </c>
      <c r="D5858" s="1" t="s">
        <v>13284</v>
      </c>
      <c r="E5858" s="1" t="s">
        <v>750</v>
      </c>
      <c r="F5858" s="1" t="s">
        <v>110</v>
      </c>
      <c r="G5858" s="1" t="str">
        <f>IFERROR(__xludf.DUMMYFUNCTION("GOOGLETRANSLATE(D5858,""fr"",""en"")"),"#VALUE!")</f>
        <v>#VALUE!</v>
      </c>
    </row>
    <row r="5859" ht="15.75" customHeight="1">
      <c r="A5859" s="1" t="s">
        <v>918</v>
      </c>
      <c r="B5859" s="1">
        <v>5.0</v>
      </c>
      <c r="C5859" s="1" t="s">
        <v>13285</v>
      </c>
      <c r="D5859" s="1" t="s">
        <v>13286</v>
      </c>
      <c r="E5859" s="1" t="s">
        <v>65</v>
      </c>
      <c r="F5859" s="1" t="s">
        <v>66</v>
      </c>
      <c r="G5859" s="1" t="str">
        <f>IFERROR(__xludf.DUMMYFUNCTION("GOOGLETRANSLATE(D5859,""fr"",""en"")"),"#VALUE!")</f>
        <v>#VALUE!</v>
      </c>
    </row>
    <row r="5860" ht="15.75" customHeight="1">
      <c r="A5860" s="1" t="s">
        <v>664</v>
      </c>
      <c r="B5860" s="1">
        <v>2.0</v>
      </c>
      <c r="C5860" s="1" t="s">
        <v>13287</v>
      </c>
      <c r="D5860" s="1" t="s">
        <v>13288</v>
      </c>
      <c r="E5860" s="1" t="s">
        <v>29</v>
      </c>
      <c r="F5860" s="1" t="s">
        <v>30</v>
      </c>
      <c r="G5860" s="1" t="str">
        <f>IFERROR(__xludf.DUMMYFUNCTION("GOOGLETRANSLATE(D5860,""fr"",""en"")"),"#VALUE!")</f>
        <v>#VALUE!</v>
      </c>
    </row>
    <row r="5861" ht="15.75" customHeight="1">
      <c r="A5861" s="1" t="s">
        <v>7513</v>
      </c>
      <c r="B5861" s="1">
        <v>3.0</v>
      </c>
      <c r="C5861" s="1" t="s">
        <v>13289</v>
      </c>
      <c r="D5861" s="1" t="s">
        <v>13290</v>
      </c>
      <c r="E5861" s="1" t="s">
        <v>10</v>
      </c>
      <c r="F5861" s="1" t="s">
        <v>11</v>
      </c>
      <c r="G5861" s="1" t="str">
        <f>IFERROR(__xludf.DUMMYFUNCTION("GOOGLETRANSLATE(D5861,""fr"",""en"")"),"#VALUE!")</f>
        <v>#VALUE!</v>
      </c>
    </row>
    <row r="5862" ht="15.75" customHeight="1">
      <c r="A5862" s="1" t="s">
        <v>2135</v>
      </c>
      <c r="B5862" s="1">
        <v>3.0</v>
      </c>
      <c r="C5862" s="1" t="s">
        <v>13291</v>
      </c>
      <c r="D5862" s="1" t="s">
        <v>13292</v>
      </c>
      <c r="E5862" s="1" t="s">
        <v>10</v>
      </c>
      <c r="F5862" s="1" t="s">
        <v>11</v>
      </c>
      <c r="G5862" s="1" t="str">
        <f>IFERROR(__xludf.DUMMYFUNCTION("GOOGLETRANSLATE(D5862,""fr"",""en"")"),"#VALUE!")</f>
        <v>#VALUE!</v>
      </c>
    </row>
    <row r="5863" ht="15.75" customHeight="1">
      <c r="A5863" s="1" t="s">
        <v>1138</v>
      </c>
      <c r="B5863" s="1">
        <v>3.0</v>
      </c>
      <c r="C5863" s="1" t="s">
        <v>13293</v>
      </c>
      <c r="D5863" s="1" t="s">
        <v>13294</v>
      </c>
      <c r="E5863" s="1" t="s">
        <v>21</v>
      </c>
      <c r="F5863" s="1" t="s">
        <v>11</v>
      </c>
      <c r="G5863" s="1" t="str">
        <f>IFERROR(__xludf.DUMMYFUNCTION("GOOGLETRANSLATE(D5863,""fr"",""en"")"),"#VALUE!")</f>
        <v>#VALUE!</v>
      </c>
    </row>
    <row r="5864" ht="15.75" customHeight="1">
      <c r="A5864" s="1" t="s">
        <v>88</v>
      </c>
      <c r="B5864" s="1">
        <v>1.0</v>
      </c>
      <c r="C5864" s="1" t="s">
        <v>13295</v>
      </c>
      <c r="D5864" s="1" t="s">
        <v>13296</v>
      </c>
      <c r="E5864" s="1" t="s">
        <v>10</v>
      </c>
      <c r="F5864" s="1" t="s">
        <v>11</v>
      </c>
      <c r="G5864" s="1" t="str">
        <f>IFERROR(__xludf.DUMMYFUNCTION("GOOGLETRANSLATE(D5864,""fr"",""en"")"),"#VALUE!")</f>
        <v>#VALUE!</v>
      </c>
    </row>
    <row r="5865" ht="15.75" customHeight="1">
      <c r="A5865" s="1" t="s">
        <v>1248</v>
      </c>
      <c r="B5865" s="1">
        <v>1.0</v>
      </c>
      <c r="C5865" s="1" t="s">
        <v>13297</v>
      </c>
      <c r="D5865" s="1" t="s">
        <v>13298</v>
      </c>
      <c r="E5865" s="1" t="s">
        <v>960</v>
      </c>
      <c r="F5865" s="1" t="s">
        <v>84</v>
      </c>
      <c r="G5865" s="1" t="str">
        <f>IFERROR(__xludf.DUMMYFUNCTION("GOOGLETRANSLATE(D5865,""fr"",""en"")"),"#VALUE!")</f>
        <v>#VALUE!</v>
      </c>
    </row>
    <row r="5866" ht="15.75" customHeight="1">
      <c r="A5866" s="1" t="s">
        <v>833</v>
      </c>
      <c r="B5866" s="1">
        <v>1.0</v>
      </c>
      <c r="C5866" s="1" t="s">
        <v>13299</v>
      </c>
      <c r="D5866" s="1" t="s">
        <v>13300</v>
      </c>
      <c r="E5866" s="1" t="s">
        <v>25</v>
      </c>
      <c r="F5866" s="1" t="s">
        <v>11</v>
      </c>
      <c r="G5866" s="1" t="str">
        <f>IFERROR(__xludf.DUMMYFUNCTION("GOOGLETRANSLATE(D5866,""fr"",""en"")"),"#VALUE!")</f>
        <v>#VALUE!</v>
      </c>
    </row>
    <row r="5867" ht="15.75" customHeight="1">
      <c r="A5867" s="1" t="s">
        <v>3264</v>
      </c>
      <c r="B5867" s="1">
        <v>5.0</v>
      </c>
      <c r="C5867" s="1" t="s">
        <v>13301</v>
      </c>
      <c r="D5867" s="1" t="s">
        <v>13302</v>
      </c>
      <c r="E5867" s="1" t="s">
        <v>29</v>
      </c>
      <c r="F5867" s="1" t="s">
        <v>30</v>
      </c>
      <c r="G5867" s="1" t="str">
        <f>IFERROR(__xludf.DUMMYFUNCTION("GOOGLETRANSLATE(D5867,""fr"",""en"")"),"#VALUE!")</f>
        <v>#VALUE!</v>
      </c>
    </row>
    <row r="5868" ht="15.75" customHeight="1">
      <c r="A5868" s="1" t="s">
        <v>6440</v>
      </c>
      <c r="B5868" s="1">
        <v>4.0</v>
      </c>
      <c r="C5868" s="1" t="s">
        <v>13303</v>
      </c>
      <c r="D5868" s="1" t="s">
        <v>13304</v>
      </c>
      <c r="E5868" s="1" t="s">
        <v>73</v>
      </c>
      <c r="F5868" s="1" t="s">
        <v>30</v>
      </c>
      <c r="G5868" s="1" t="str">
        <f>IFERROR(__xludf.DUMMYFUNCTION("GOOGLETRANSLATE(D5868,""fr"",""en"")"),"#VALUE!")</f>
        <v>#VALUE!</v>
      </c>
    </row>
    <row r="5869" ht="15.75" customHeight="1">
      <c r="A5869" s="1" t="s">
        <v>7170</v>
      </c>
      <c r="B5869" s="1">
        <v>1.0</v>
      </c>
      <c r="C5869" s="1" t="s">
        <v>13305</v>
      </c>
      <c r="D5869" s="1" t="s">
        <v>13306</v>
      </c>
      <c r="E5869" s="1" t="s">
        <v>1543</v>
      </c>
      <c r="F5869" s="1" t="s">
        <v>118</v>
      </c>
      <c r="G5869" s="1" t="str">
        <f>IFERROR(__xludf.DUMMYFUNCTION("GOOGLETRANSLATE(D5869,""fr"",""en"")"),"#VALUE!")</f>
        <v>#VALUE!</v>
      </c>
    </row>
    <row r="5870" ht="15.75" customHeight="1">
      <c r="A5870" s="1" t="s">
        <v>5747</v>
      </c>
      <c r="B5870" s="1">
        <v>2.0</v>
      </c>
      <c r="C5870" s="1" t="s">
        <v>13307</v>
      </c>
      <c r="D5870" s="1" t="s">
        <v>13308</v>
      </c>
      <c r="E5870" s="1" t="s">
        <v>10</v>
      </c>
      <c r="F5870" s="1" t="s">
        <v>11</v>
      </c>
      <c r="G5870" s="1" t="str">
        <f>IFERROR(__xludf.DUMMYFUNCTION("GOOGLETRANSLATE(D5870,""fr"",""en"")"),"#VALUE!")</f>
        <v>#VALUE!</v>
      </c>
    </row>
    <row r="5871" ht="15.75" customHeight="1">
      <c r="A5871" s="1" t="s">
        <v>2809</v>
      </c>
      <c r="B5871" s="1">
        <v>1.0</v>
      </c>
      <c r="C5871" s="1" t="s">
        <v>13309</v>
      </c>
      <c r="D5871" s="1" t="s">
        <v>13310</v>
      </c>
      <c r="E5871" s="1" t="s">
        <v>21</v>
      </c>
      <c r="F5871" s="1" t="s">
        <v>11</v>
      </c>
      <c r="G5871" s="1" t="str">
        <f>IFERROR(__xludf.DUMMYFUNCTION("GOOGLETRANSLATE(D5871,""fr"",""en"")"),"#VALUE!")</f>
        <v>#VALUE!</v>
      </c>
    </row>
    <row r="5872" ht="15.75" customHeight="1">
      <c r="A5872" s="1" t="s">
        <v>2694</v>
      </c>
      <c r="B5872" s="1">
        <v>1.0</v>
      </c>
      <c r="C5872" s="1" t="s">
        <v>13311</v>
      </c>
      <c r="D5872" s="1" t="s">
        <v>13312</v>
      </c>
      <c r="E5872" s="1" t="s">
        <v>10</v>
      </c>
      <c r="F5872" s="1" t="s">
        <v>11</v>
      </c>
      <c r="G5872" s="1" t="str">
        <f>IFERROR(__xludf.DUMMYFUNCTION("GOOGLETRANSLATE(D5872,""fr"",""en"")"),"#VALUE!")</f>
        <v>#VALUE!</v>
      </c>
    </row>
    <row r="5873" ht="15.75" customHeight="1">
      <c r="A5873" s="1" t="s">
        <v>13313</v>
      </c>
      <c r="B5873" s="1">
        <v>1.0</v>
      </c>
      <c r="C5873" s="1" t="s">
        <v>13314</v>
      </c>
      <c r="D5873" s="1" t="s">
        <v>13315</v>
      </c>
      <c r="E5873" s="1" t="s">
        <v>273</v>
      </c>
      <c r="F5873" s="1" t="s">
        <v>48</v>
      </c>
      <c r="G5873" s="1" t="str">
        <f>IFERROR(__xludf.DUMMYFUNCTION("GOOGLETRANSLATE(D5873,""fr"",""en"")"),"#VALUE!")</f>
        <v>#VALUE!</v>
      </c>
    </row>
    <row r="5874" ht="15.75" customHeight="1">
      <c r="A5874" s="1" t="s">
        <v>4007</v>
      </c>
      <c r="B5874" s="1">
        <v>5.0</v>
      </c>
      <c r="C5874" s="1" t="s">
        <v>13316</v>
      </c>
      <c r="D5874" s="1" t="s">
        <v>13317</v>
      </c>
      <c r="E5874" s="1" t="s">
        <v>21</v>
      </c>
      <c r="F5874" s="1" t="s">
        <v>11</v>
      </c>
      <c r="G5874" s="1" t="str">
        <f>IFERROR(__xludf.DUMMYFUNCTION("GOOGLETRANSLATE(D5874,""fr"",""en"")"),"#VALUE!")</f>
        <v>#VALUE!</v>
      </c>
    </row>
    <row r="5875" ht="15.75" customHeight="1">
      <c r="A5875" s="1" t="s">
        <v>2015</v>
      </c>
      <c r="B5875" s="1">
        <v>5.0</v>
      </c>
      <c r="C5875" s="1" t="s">
        <v>13318</v>
      </c>
      <c r="D5875" s="1" t="s">
        <v>13319</v>
      </c>
      <c r="E5875" s="1" t="s">
        <v>10</v>
      </c>
      <c r="F5875" s="1" t="s">
        <v>11</v>
      </c>
      <c r="G5875" s="1" t="str">
        <f>IFERROR(__xludf.DUMMYFUNCTION("GOOGLETRANSLATE(D5875,""fr"",""en"")"),"#VALUE!")</f>
        <v>#VALUE!</v>
      </c>
    </row>
    <row r="5876" ht="15.75" customHeight="1">
      <c r="A5876" s="1" t="s">
        <v>2911</v>
      </c>
      <c r="B5876" s="1">
        <v>4.0</v>
      </c>
      <c r="C5876" s="1" t="s">
        <v>13320</v>
      </c>
      <c r="D5876" s="1" t="s">
        <v>13321</v>
      </c>
      <c r="E5876" s="1" t="s">
        <v>10</v>
      </c>
      <c r="F5876" s="1" t="s">
        <v>11</v>
      </c>
      <c r="G5876" s="1" t="str">
        <f>IFERROR(__xludf.DUMMYFUNCTION("GOOGLETRANSLATE(D5876,""fr"",""en"")"),"#VALUE!")</f>
        <v>#VALUE!</v>
      </c>
    </row>
    <row r="5877" ht="15.75" customHeight="1">
      <c r="A5877" s="1" t="s">
        <v>3180</v>
      </c>
      <c r="B5877" s="1">
        <v>2.0</v>
      </c>
      <c r="C5877" s="1" t="s">
        <v>13322</v>
      </c>
      <c r="D5877" s="1" t="s">
        <v>13323</v>
      </c>
      <c r="E5877" s="1" t="s">
        <v>65</v>
      </c>
      <c r="F5877" s="1" t="s">
        <v>66</v>
      </c>
      <c r="G5877" s="1" t="str">
        <f>IFERROR(__xludf.DUMMYFUNCTION("GOOGLETRANSLATE(D5877,""fr"",""en"")"),"#VALUE!")</f>
        <v>#VALUE!</v>
      </c>
    </row>
    <row r="5878" ht="15.75" customHeight="1">
      <c r="A5878" s="1" t="s">
        <v>678</v>
      </c>
      <c r="B5878" s="1">
        <v>4.0</v>
      </c>
      <c r="C5878" s="1" t="s">
        <v>13324</v>
      </c>
      <c r="D5878" s="1" t="s">
        <v>13325</v>
      </c>
      <c r="E5878" s="1" t="s">
        <v>176</v>
      </c>
      <c r="F5878" s="1" t="s">
        <v>66</v>
      </c>
      <c r="G5878" s="1" t="str">
        <f>IFERROR(__xludf.DUMMYFUNCTION("GOOGLETRANSLATE(D5878,""fr"",""en"")"),"#VALUE!")</f>
        <v>#VALUE!</v>
      </c>
    </row>
    <row r="5879" ht="15.75" customHeight="1">
      <c r="A5879" s="1" t="s">
        <v>274</v>
      </c>
      <c r="B5879" s="1">
        <v>1.0</v>
      </c>
      <c r="C5879" s="1" t="s">
        <v>13326</v>
      </c>
      <c r="D5879" s="1" t="s">
        <v>13327</v>
      </c>
      <c r="E5879" s="1" t="s">
        <v>554</v>
      </c>
      <c r="F5879" s="1" t="s">
        <v>30</v>
      </c>
      <c r="G5879" s="1" t="str">
        <f>IFERROR(__xludf.DUMMYFUNCTION("GOOGLETRANSLATE(D5879,""fr"",""en"")"),"#VALUE!")</f>
        <v>#VALUE!</v>
      </c>
    </row>
    <row r="5880" ht="15.75" customHeight="1">
      <c r="A5880" s="1" t="s">
        <v>6192</v>
      </c>
      <c r="B5880" s="1">
        <v>5.0</v>
      </c>
      <c r="C5880" s="1" t="s">
        <v>13328</v>
      </c>
      <c r="D5880" s="1" t="s">
        <v>13329</v>
      </c>
      <c r="E5880" s="1" t="s">
        <v>292</v>
      </c>
      <c r="F5880" s="1" t="s">
        <v>11</v>
      </c>
      <c r="G5880" s="1" t="str">
        <f>IFERROR(__xludf.DUMMYFUNCTION("GOOGLETRANSLATE(D5880,""fr"",""en"")"),"#VALUE!")</f>
        <v>#VALUE!</v>
      </c>
    </row>
    <row r="5881" ht="15.75" customHeight="1">
      <c r="A5881" s="1" t="s">
        <v>10722</v>
      </c>
      <c r="B5881" s="1">
        <v>1.0</v>
      </c>
      <c r="C5881" s="1" t="s">
        <v>13330</v>
      </c>
      <c r="D5881" s="1" t="s">
        <v>13331</v>
      </c>
      <c r="E5881" s="1" t="s">
        <v>2053</v>
      </c>
      <c r="F5881" s="1" t="s">
        <v>84</v>
      </c>
      <c r="G5881" s="1" t="str">
        <f>IFERROR(__xludf.DUMMYFUNCTION("GOOGLETRANSLATE(D5881,""fr"",""en"")"),"#VALUE!")</f>
        <v>#VALUE!</v>
      </c>
    </row>
    <row r="5882" ht="15.75" customHeight="1">
      <c r="A5882" s="1" t="s">
        <v>558</v>
      </c>
      <c r="B5882" s="1">
        <v>4.0</v>
      </c>
      <c r="C5882" s="1" t="s">
        <v>13332</v>
      </c>
      <c r="D5882" s="1" t="s">
        <v>13333</v>
      </c>
      <c r="E5882" s="1" t="s">
        <v>21</v>
      </c>
      <c r="F5882" s="1" t="s">
        <v>11</v>
      </c>
      <c r="G5882" s="1" t="str">
        <f>IFERROR(__xludf.DUMMYFUNCTION("GOOGLETRANSLATE(D5882,""fr"",""en"")"),"For the moment has the subscription, that's good. I would give more my opinion to use when I need my insurance and not just when I sign and I pay.")</f>
        <v>For the moment has the subscription, that's good. I would give more my opinion to use when I need my insurance and not just when I sign and I pay.</v>
      </c>
    </row>
    <row r="5883" ht="15.75" customHeight="1">
      <c r="A5883" s="1" t="s">
        <v>13334</v>
      </c>
      <c r="B5883" s="1">
        <v>1.0</v>
      </c>
      <c r="C5883" s="1" t="s">
        <v>13335</v>
      </c>
      <c r="D5883" s="1" t="s">
        <v>13336</v>
      </c>
      <c r="E5883" s="1" t="s">
        <v>273</v>
      </c>
      <c r="F5883" s="1" t="s">
        <v>110</v>
      </c>
      <c r="G5883" s="1" t="str">
        <f>IFERROR(__xludf.DUMMYFUNCTION("GOOGLETRANSLATE(D5883,""fr"",""en"")"),"#VALUE!")</f>
        <v>#VALUE!</v>
      </c>
    </row>
    <row r="5884" ht="15.75" customHeight="1">
      <c r="A5884" s="1" t="s">
        <v>678</v>
      </c>
      <c r="B5884" s="1">
        <v>5.0</v>
      </c>
      <c r="C5884" s="1" t="s">
        <v>13337</v>
      </c>
      <c r="D5884" s="1" t="s">
        <v>13338</v>
      </c>
      <c r="E5884" s="1" t="s">
        <v>21</v>
      </c>
      <c r="F5884" s="1" t="s">
        <v>11</v>
      </c>
      <c r="G5884" s="1" t="str">
        <f>IFERROR(__xludf.DUMMYFUNCTION("GOOGLETRANSLATE(D5884,""fr"",""en"")"),"#VALUE!")</f>
        <v>#VALUE!</v>
      </c>
    </row>
    <row r="5885" ht="15.75" customHeight="1">
      <c r="A5885" s="1" t="s">
        <v>2066</v>
      </c>
      <c r="B5885" s="1">
        <v>2.0</v>
      </c>
      <c r="C5885" s="1" t="s">
        <v>13339</v>
      </c>
      <c r="D5885" s="1" t="s">
        <v>13340</v>
      </c>
      <c r="E5885" s="1" t="s">
        <v>169</v>
      </c>
      <c r="F5885" s="1" t="s">
        <v>11</v>
      </c>
      <c r="G5885" s="1" t="str">
        <f>IFERROR(__xludf.DUMMYFUNCTION("GOOGLETRANSLATE(D5885,""fr"",""en"")"),"#VALUE!")</f>
        <v>#VALUE!</v>
      </c>
    </row>
    <row r="5886" ht="15.75" customHeight="1">
      <c r="A5886" s="1" t="s">
        <v>5248</v>
      </c>
      <c r="B5886" s="1">
        <v>5.0</v>
      </c>
      <c r="C5886" s="1" t="s">
        <v>13341</v>
      </c>
      <c r="D5886" s="1" t="s">
        <v>13342</v>
      </c>
      <c r="E5886" s="1" t="s">
        <v>614</v>
      </c>
      <c r="F5886" s="1" t="s">
        <v>30</v>
      </c>
      <c r="G5886" s="1" t="str">
        <f>IFERROR(__xludf.DUMMYFUNCTION("GOOGLETRANSLATE(D5886,""fr"",""en"")"),"#VALUE!")</f>
        <v>#VALUE!</v>
      </c>
    </row>
    <row r="5887" ht="15.75" customHeight="1">
      <c r="A5887" s="1" t="s">
        <v>11925</v>
      </c>
      <c r="B5887" s="1">
        <v>2.0</v>
      </c>
      <c r="C5887" s="1" t="s">
        <v>13343</v>
      </c>
      <c r="D5887" s="1" t="s">
        <v>13344</v>
      </c>
      <c r="E5887" s="1" t="s">
        <v>484</v>
      </c>
      <c r="F5887" s="1" t="s">
        <v>30</v>
      </c>
      <c r="G5887" s="1" t="str">
        <f>IFERROR(__xludf.DUMMYFUNCTION("GOOGLETRANSLATE(D5887,""fr"",""en"")"),"#VALUE!")</f>
        <v>#VALUE!</v>
      </c>
    </row>
    <row r="5888" ht="15.75" customHeight="1">
      <c r="A5888" s="1" t="s">
        <v>1023</v>
      </c>
      <c r="B5888" s="1">
        <v>3.0</v>
      </c>
      <c r="C5888" s="1" t="s">
        <v>13345</v>
      </c>
      <c r="D5888" s="1" t="s">
        <v>13346</v>
      </c>
      <c r="E5888" s="1" t="s">
        <v>10</v>
      </c>
      <c r="F5888" s="1" t="s">
        <v>11</v>
      </c>
      <c r="G5888" s="1" t="str">
        <f>IFERROR(__xludf.DUMMYFUNCTION("GOOGLETRANSLATE(D5888,""fr"",""en"")"),"#VALUE!")</f>
        <v>#VALUE!</v>
      </c>
    </row>
    <row r="5889" ht="15.75" customHeight="1">
      <c r="A5889" s="1" t="s">
        <v>7716</v>
      </c>
      <c r="B5889" s="1">
        <v>2.0</v>
      </c>
      <c r="C5889" s="1" t="s">
        <v>13347</v>
      </c>
      <c r="D5889" s="1" t="s">
        <v>13348</v>
      </c>
      <c r="E5889" s="1" t="s">
        <v>10</v>
      </c>
      <c r="F5889" s="1" t="s">
        <v>11</v>
      </c>
      <c r="G5889" s="1" t="str">
        <f>IFERROR(__xludf.DUMMYFUNCTION("GOOGLETRANSLATE(D5889,""fr"",""en"")"),"#VALUE!")</f>
        <v>#VALUE!</v>
      </c>
    </row>
    <row r="5890" ht="15.75" customHeight="1">
      <c r="A5890" s="1" t="s">
        <v>417</v>
      </c>
      <c r="B5890" s="1">
        <v>1.0</v>
      </c>
      <c r="C5890" s="1" t="s">
        <v>13349</v>
      </c>
      <c r="D5890" s="1" t="s">
        <v>13350</v>
      </c>
      <c r="E5890" s="1" t="s">
        <v>10</v>
      </c>
      <c r="F5890" s="1" t="s">
        <v>11</v>
      </c>
      <c r="G5890" s="1" t="str">
        <f>IFERROR(__xludf.DUMMYFUNCTION("GOOGLETRANSLATE(D5890,""fr"",""en"")"),"#VALUE!")</f>
        <v>#VALUE!</v>
      </c>
    </row>
    <row r="5891" ht="15.75" customHeight="1">
      <c r="A5891" s="1" t="s">
        <v>179</v>
      </c>
      <c r="B5891" s="1">
        <v>1.0</v>
      </c>
      <c r="C5891" s="1" t="s">
        <v>13351</v>
      </c>
      <c r="D5891" s="1" t="s">
        <v>13352</v>
      </c>
      <c r="E5891" s="1" t="s">
        <v>52</v>
      </c>
      <c r="F5891" s="1" t="s">
        <v>11</v>
      </c>
      <c r="G5891" s="1" t="str">
        <f>IFERROR(__xludf.DUMMYFUNCTION("GOOGLETRANSLATE(D5891,""fr"",""en"")"),"#VALUE!")</f>
        <v>#VALUE!</v>
      </c>
    </row>
    <row r="5892" ht="15.75" customHeight="1">
      <c r="A5892" s="1" t="s">
        <v>13353</v>
      </c>
      <c r="B5892" s="1">
        <v>1.0</v>
      </c>
      <c r="C5892" s="1" t="s">
        <v>13354</v>
      </c>
      <c r="D5892" s="1" t="s">
        <v>13355</v>
      </c>
      <c r="E5892" s="1" t="s">
        <v>125</v>
      </c>
      <c r="F5892" s="1" t="s">
        <v>11</v>
      </c>
      <c r="G5892" s="1" t="str">
        <f>IFERROR(__xludf.DUMMYFUNCTION("GOOGLETRANSLATE(D5892,""fr"",""en"")"),"#VALUE!")</f>
        <v>#VALUE!</v>
      </c>
    </row>
    <row r="5893" ht="15.75" customHeight="1">
      <c r="A5893" s="1" t="s">
        <v>1940</v>
      </c>
      <c r="B5893" s="1">
        <v>4.0</v>
      </c>
      <c r="C5893" s="1" t="s">
        <v>13356</v>
      </c>
      <c r="D5893" s="1" t="s">
        <v>13357</v>
      </c>
      <c r="E5893" s="1" t="s">
        <v>10</v>
      </c>
      <c r="F5893" s="1" t="s">
        <v>11</v>
      </c>
      <c r="G5893" s="1" t="str">
        <f>IFERROR(__xludf.DUMMYFUNCTION("GOOGLETRANSLATE(D5893,""fr"",""en"")"),"#VALUE!")</f>
        <v>#VALUE!</v>
      </c>
    </row>
    <row r="5894" ht="15.75" customHeight="1">
      <c r="A5894" s="1" t="s">
        <v>1709</v>
      </c>
      <c r="B5894" s="1">
        <v>5.0</v>
      </c>
      <c r="C5894" s="1" t="s">
        <v>13358</v>
      </c>
      <c r="D5894" s="1" t="s">
        <v>13359</v>
      </c>
      <c r="E5894" s="1" t="s">
        <v>21</v>
      </c>
      <c r="F5894" s="1" t="s">
        <v>11</v>
      </c>
      <c r="G5894" s="1" t="str">
        <f>IFERROR(__xludf.DUMMYFUNCTION("GOOGLETRANSLATE(D5894,""fr"",""en"")"),"#VALUE!")</f>
        <v>#VALUE!</v>
      </c>
    </row>
    <row r="5895" ht="15.75" customHeight="1">
      <c r="A5895" s="1" t="s">
        <v>274</v>
      </c>
      <c r="B5895" s="1">
        <v>1.0</v>
      </c>
      <c r="C5895" s="1" t="s">
        <v>13360</v>
      </c>
      <c r="D5895" s="1" t="s">
        <v>13361</v>
      </c>
      <c r="E5895" s="1" t="s">
        <v>10</v>
      </c>
      <c r="F5895" s="1" t="s">
        <v>11</v>
      </c>
      <c r="G5895" s="1" t="str">
        <f>IFERROR(__xludf.DUMMYFUNCTION("GOOGLETRANSLATE(D5895,""fr"",""en"")"),"#VALUE!")</f>
        <v>#VALUE!</v>
      </c>
    </row>
    <row r="5896" ht="15.75" customHeight="1">
      <c r="A5896" s="1" t="s">
        <v>3445</v>
      </c>
      <c r="B5896" s="1">
        <v>1.0</v>
      </c>
      <c r="C5896" s="1" t="s">
        <v>13362</v>
      </c>
      <c r="D5896" s="1" t="s">
        <v>13363</v>
      </c>
      <c r="E5896" s="1" t="s">
        <v>554</v>
      </c>
      <c r="F5896" s="1" t="s">
        <v>30</v>
      </c>
      <c r="G5896" s="1" t="str">
        <f>IFERROR(__xludf.DUMMYFUNCTION("GOOGLETRANSLATE(D5896,""fr"",""en"")"),"#VALUE!")</f>
        <v>#VALUE!</v>
      </c>
    </row>
    <row r="5897" ht="15.75" customHeight="1">
      <c r="A5897" s="1" t="s">
        <v>1770</v>
      </c>
      <c r="B5897" s="1">
        <v>5.0</v>
      </c>
      <c r="C5897" s="1" t="s">
        <v>13364</v>
      </c>
      <c r="D5897" s="1" t="s">
        <v>13365</v>
      </c>
      <c r="E5897" s="1" t="s">
        <v>21</v>
      </c>
      <c r="F5897" s="1" t="s">
        <v>11</v>
      </c>
      <c r="G5897" s="1" t="str">
        <f>IFERROR(__xludf.DUMMYFUNCTION("GOOGLETRANSLATE(D5897,""fr"",""en"")"),"#VALUE!")</f>
        <v>#VALUE!</v>
      </c>
    </row>
    <row r="5898" ht="15.75" customHeight="1">
      <c r="A5898" s="1" t="s">
        <v>921</v>
      </c>
      <c r="B5898" s="1">
        <v>3.0</v>
      </c>
      <c r="C5898" s="1" t="s">
        <v>13366</v>
      </c>
      <c r="D5898" s="1" t="s">
        <v>13367</v>
      </c>
      <c r="E5898" s="1" t="s">
        <v>21</v>
      </c>
      <c r="F5898" s="1" t="s">
        <v>11</v>
      </c>
      <c r="G5898" s="1" t="str">
        <f>IFERROR(__xludf.DUMMYFUNCTION("GOOGLETRANSLATE(D5898,""fr"",""en"")"),"#VALUE!")</f>
        <v>#VALUE!</v>
      </c>
    </row>
    <row r="5899" ht="15.75" customHeight="1">
      <c r="A5899" s="1" t="s">
        <v>2048</v>
      </c>
      <c r="B5899" s="1">
        <v>5.0</v>
      </c>
      <c r="C5899" s="1" t="s">
        <v>13368</v>
      </c>
      <c r="D5899" s="1" t="s">
        <v>13369</v>
      </c>
      <c r="E5899" s="1" t="s">
        <v>21</v>
      </c>
      <c r="F5899" s="1" t="s">
        <v>11</v>
      </c>
      <c r="G5899" s="1" t="str">
        <f>IFERROR(__xludf.DUMMYFUNCTION("GOOGLETRANSLATE(D5899,""fr"",""en"")"),"#VALUE!")</f>
        <v>#VALUE!</v>
      </c>
    </row>
    <row r="5900" ht="15.75" customHeight="1">
      <c r="A5900" s="1" t="s">
        <v>615</v>
      </c>
      <c r="B5900" s="1">
        <v>2.0</v>
      </c>
      <c r="C5900" s="1" t="s">
        <v>13370</v>
      </c>
      <c r="D5900" s="1" t="s">
        <v>13371</v>
      </c>
      <c r="E5900" s="1" t="s">
        <v>169</v>
      </c>
      <c r="F5900" s="1" t="s">
        <v>11</v>
      </c>
      <c r="G5900" s="1" t="str">
        <f>IFERROR(__xludf.DUMMYFUNCTION("GOOGLETRANSLATE(D5900,""fr"",""en"")"),"#VALUE!")</f>
        <v>#VALUE!</v>
      </c>
    </row>
    <row r="5901" ht="15.75" customHeight="1">
      <c r="A5901" s="1" t="s">
        <v>13372</v>
      </c>
      <c r="B5901" s="1">
        <v>2.0</v>
      </c>
      <c r="C5901" s="1" t="s">
        <v>13373</v>
      </c>
      <c r="D5901" s="1" t="s">
        <v>13374</v>
      </c>
      <c r="E5901" s="1" t="s">
        <v>10</v>
      </c>
      <c r="F5901" s="1" t="s">
        <v>11</v>
      </c>
      <c r="G5901" s="1" t="str">
        <f>IFERROR(__xludf.DUMMYFUNCTION("GOOGLETRANSLATE(D5901,""fr"",""en"")"),"#VALUE!")</f>
        <v>#VALUE!</v>
      </c>
    </row>
    <row r="5902" ht="15.75" customHeight="1">
      <c r="A5902" s="1" t="s">
        <v>2173</v>
      </c>
      <c r="B5902" s="1">
        <v>3.0</v>
      </c>
      <c r="C5902" s="1" t="s">
        <v>13375</v>
      </c>
      <c r="D5902" s="1" t="s">
        <v>13376</v>
      </c>
      <c r="E5902" s="1" t="s">
        <v>519</v>
      </c>
      <c r="F5902" s="1" t="s">
        <v>118</v>
      </c>
      <c r="G5902" s="1" t="str">
        <f>IFERROR(__xludf.DUMMYFUNCTION("GOOGLETRANSLATE(D5902,""fr"",""en"")"),"#VALUE!")</f>
        <v>#VALUE!</v>
      </c>
    </row>
    <row r="5903" ht="15.75" customHeight="1">
      <c r="A5903" s="1" t="s">
        <v>1303</v>
      </c>
      <c r="B5903" s="1">
        <v>5.0</v>
      </c>
      <c r="C5903" s="1" t="s">
        <v>13377</v>
      </c>
      <c r="D5903" s="1" t="s">
        <v>13378</v>
      </c>
      <c r="E5903" s="1" t="s">
        <v>10</v>
      </c>
      <c r="F5903" s="1" t="s">
        <v>11</v>
      </c>
      <c r="G5903" s="1" t="str">
        <f>IFERROR(__xludf.DUMMYFUNCTION("GOOGLETRANSLATE(D5903,""fr"",""en"")"),"#VALUE!")</f>
        <v>#VALUE!</v>
      </c>
    </row>
    <row r="5904" ht="15.75" customHeight="1">
      <c r="A5904" s="1" t="s">
        <v>3385</v>
      </c>
      <c r="B5904" s="1">
        <v>5.0</v>
      </c>
      <c r="C5904" s="1" t="s">
        <v>13379</v>
      </c>
      <c r="D5904" s="1" t="s">
        <v>13380</v>
      </c>
      <c r="E5904" s="1" t="s">
        <v>21</v>
      </c>
      <c r="F5904" s="1" t="s">
        <v>11</v>
      </c>
      <c r="G5904" s="1" t="str">
        <f>IFERROR(__xludf.DUMMYFUNCTION("GOOGLETRANSLATE(D5904,""fr"",""en"")"),"#VALUE!")</f>
        <v>#VALUE!</v>
      </c>
    </row>
    <row r="5905" ht="15.75" customHeight="1">
      <c r="A5905" s="1" t="s">
        <v>10313</v>
      </c>
      <c r="B5905" s="1">
        <v>1.0</v>
      </c>
      <c r="C5905" s="1" t="s">
        <v>13381</v>
      </c>
      <c r="D5905" s="1" t="s">
        <v>13382</v>
      </c>
      <c r="E5905" s="1" t="s">
        <v>646</v>
      </c>
      <c r="F5905" s="1" t="s">
        <v>39</v>
      </c>
      <c r="G5905" s="1" t="str">
        <f>IFERROR(__xludf.DUMMYFUNCTION("GOOGLETRANSLATE(D5905,""fr"",""en"")"),"#VALUE!")</f>
        <v>#VALUE!</v>
      </c>
    </row>
    <row r="5906" ht="15.75" customHeight="1">
      <c r="A5906" s="1" t="s">
        <v>1110</v>
      </c>
      <c r="B5906" s="1">
        <v>4.0</v>
      </c>
      <c r="C5906" s="1" t="s">
        <v>13383</v>
      </c>
      <c r="D5906" s="1" t="s">
        <v>13384</v>
      </c>
      <c r="E5906" s="1" t="s">
        <v>10</v>
      </c>
      <c r="F5906" s="1" t="s">
        <v>11</v>
      </c>
      <c r="G5906" s="1" t="str">
        <f>IFERROR(__xludf.DUMMYFUNCTION("GOOGLETRANSLATE(D5906,""fr"",""en"")"),"#VALUE!")</f>
        <v>#VALUE!</v>
      </c>
    </row>
    <row r="5907" ht="15.75" customHeight="1">
      <c r="A5907" s="1" t="s">
        <v>3309</v>
      </c>
      <c r="B5907" s="1">
        <v>1.0</v>
      </c>
      <c r="C5907" s="1" t="s">
        <v>13385</v>
      </c>
      <c r="D5907" s="1" t="s">
        <v>13386</v>
      </c>
      <c r="E5907" s="1" t="s">
        <v>10</v>
      </c>
      <c r="F5907" s="1" t="s">
        <v>11</v>
      </c>
      <c r="G5907" s="1" t="str">
        <f>IFERROR(__xludf.DUMMYFUNCTION("GOOGLETRANSLATE(D5907,""fr"",""en"")"),"#VALUE!")</f>
        <v>#VALUE!</v>
      </c>
    </row>
    <row r="5908" ht="15.75" customHeight="1">
      <c r="A5908" s="1" t="s">
        <v>7510</v>
      </c>
      <c r="B5908" s="1">
        <v>3.0</v>
      </c>
      <c r="C5908" s="1" t="s">
        <v>13387</v>
      </c>
      <c r="D5908" s="1" t="s">
        <v>13388</v>
      </c>
      <c r="E5908" s="1" t="s">
        <v>614</v>
      </c>
      <c r="F5908" s="1" t="s">
        <v>30</v>
      </c>
      <c r="G5908" s="1" t="str">
        <f>IFERROR(__xludf.DUMMYFUNCTION("GOOGLETRANSLATE(D5908,""fr"",""en"")"),"#VALUE!")</f>
        <v>#VALUE!</v>
      </c>
    </row>
    <row r="5909" ht="15.75" customHeight="1">
      <c r="A5909" s="1" t="s">
        <v>179</v>
      </c>
      <c r="B5909" s="1">
        <v>5.0</v>
      </c>
      <c r="C5909" s="1" t="s">
        <v>13389</v>
      </c>
      <c r="D5909" s="1" t="s">
        <v>13390</v>
      </c>
      <c r="E5909" s="1" t="s">
        <v>10</v>
      </c>
      <c r="F5909" s="1" t="s">
        <v>11</v>
      </c>
      <c r="G5909" s="1" t="str">
        <f>IFERROR(__xludf.DUMMYFUNCTION("GOOGLETRANSLATE(D5909,""fr"",""en"")"),"#VALUE!")</f>
        <v>#VALUE!</v>
      </c>
    </row>
    <row r="5910" ht="15.75" customHeight="1">
      <c r="A5910" s="1" t="s">
        <v>4228</v>
      </c>
      <c r="B5910" s="1">
        <v>4.0</v>
      </c>
      <c r="C5910" s="1" t="s">
        <v>13391</v>
      </c>
      <c r="D5910" s="1" t="s">
        <v>13392</v>
      </c>
      <c r="E5910" s="1" t="s">
        <v>554</v>
      </c>
      <c r="F5910" s="1" t="s">
        <v>30</v>
      </c>
      <c r="G5910" s="1" t="str">
        <f>IFERROR(__xludf.DUMMYFUNCTION("GOOGLETRANSLATE(D5910,""fr"",""en"")"),"#VALUE!")</f>
        <v>#VALUE!</v>
      </c>
    </row>
    <row r="5911" ht="15.75" customHeight="1">
      <c r="A5911" s="1" t="s">
        <v>899</v>
      </c>
      <c r="B5911" s="1">
        <v>3.0</v>
      </c>
      <c r="C5911" s="1" t="s">
        <v>13393</v>
      </c>
      <c r="D5911" s="1" t="s">
        <v>13394</v>
      </c>
      <c r="E5911" s="1" t="s">
        <v>10</v>
      </c>
      <c r="F5911" s="1" t="s">
        <v>11</v>
      </c>
      <c r="G5911" s="1" t="str">
        <f>IFERROR(__xludf.DUMMYFUNCTION("GOOGLETRANSLATE(D5911,""fr"",""en"")"),"#VALUE!")</f>
        <v>#VALUE!</v>
      </c>
    </row>
    <row r="5912" ht="15.75" customHeight="1">
      <c r="A5912" s="1" t="s">
        <v>10817</v>
      </c>
      <c r="B5912" s="1">
        <v>3.0</v>
      </c>
      <c r="C5912" s="1" t="s">
        <v>13395</v>
      </c>
      <c r="D5912" s="1" t="s">
        <v>13396</v>
      </c>
      <c r="E5912" s="1" t="s">
        <v>176</v>
      </c>
      <c r="F5912" s="1" t="s">
        <v>66</v>
      </c>
      <c r="G5912" s="1" t="str">
        <f>IFERROR(__xludf.DUMMYFUNCTION("GOOGLETRANSLATE(D5912,""fr"",""en"")"),"#VALUE!")</f>
        <v>#VALUE!</v>
      </c>
    </row>
    <row r="5913" ht="15.75" customHeight="1">
      <c r="A5913" s="1" t="s">
        <v>6534</v>
      </c>
      <c r="B5913" s="1">
        <v>2.0</v>
      </c>
      <c r="C5913" s="1" t="s">
        <v>13397</v>
      </c>
      <c r="D5913" s="1" t="s">
        <v>13398</v>
      </c>
      <c r="E5913" s="1" t="s">
        <v>373</v>
      </c>
      <c r="F5913" s="1" t="s">
        <v>118</v>
      </c>
      <c r="G5913" s="1" t="str">
        <f>IFERROR(__xludf.DUMMYFUNCTION("GOOGLETRANSLATE(D5913,""fr"",""en"")"),"#VALUE!")</f>
        <v>#VALUE!</v>
      </c>
    </row>
    <row r="5914" ht="15.75" customHeight="1">
      <c r="A5914" s="1" t="s">
        <v>974</v>
      </c>
      <c r="B5914" s="1">
        <v>4.0</v>
      </c>
      <c r="C5914" s="1" t="s">
        <v>13399</v>
      </c>
      <c r="D5914" s="1" t="s">
        <v>13400</v>
      </c>
      <c r="E5914" s="1" t="s">
        <v>10</v>
      </c>
      <c r="F5914" s="1" t="s">
        <v>11</v>
      </c>
      <c r="G5914" s="1" t="str">
        <f>IFERROR(__xludf.DUMMYFUNCTION("GOOGLETRANSLATE(D5914,""fr"",""en"")"),"#VALUE!")</f>
        <v>#VALUE!</v>
      </c>
    </row>
    <row r="5915" ht="15.75" customHeight="1">
      <c r="A5915" s="1" t="s">
        <v>929</v>
      </c>
      <c r="B5915" s="1">
        <v>4.0</v>
      </c>
      <c r="C5915" s="1" t="s">
        <v>13401</v>
      </c>
      <c r="D5915" s="1" t="s">
        <v>13402</v>
      </c>
      <c r="E5915" s="1" t="s">
        <v>10</v>
      </c>
      <c r="F5915" s="1" t="s">
        <v>11</v>
      </c>
      <c r="G5915" s="1" t="str">
        <f>IFERROR(__xludf.DUMMYFUNCTION("GOOGLETRANSLATE(D5915,""fr"",""en"")"),"#VALUE!")</f>
        <v>#VALUE!</v>
      </c>
    </row>
    <row r="5916" ht="15.75" customHeight="1">
      <c r="A5916" s="1" t="s">
        <v>2533</v>
      </c>
      <c r="B5916" s="1">
        <v>3.0</v>
      </c>
      <c r="C5916" s="1" t="s">
        <v>13403</v>
      </c>
      <c r="D5916" s="1" t="s">
        <v>13404</v>
      </c>
      <c r="E5916" s="1" t="s">
        <v>21</v>
      </c>
      <c r="F5916" s="1" t="s">
        <v>11</v>
      </c>
      <c r="G5916" s="1" t="str">
        <f>IFERROR(__xludf.DUMMYFUNCTION("GOOGLETRANSLATE(D5916,""fr"",""en"")"),"#VALUE!")</f>
        <v>#VALUE!</v>
      </c>
    </row>
    <row r="5917" ht="15.75" customHeight="1">
      <c r="A5917" s="1" t="s">
        <v>664</v>
      </c>
      <c r="B5917" s="1">
        <v>3.0</v>
      </c>
      <c r="C5917" s="1" t="s">
        <v>13405</v>
      </c>
      <c r="D5917" s="1" t="s">
        <v>13406</v>
      </c>
      <c r="E5917" s="1" t="s">
        <v>29</v>
      </c>
      <c r="F5917" s="1" t="s">
        <v>30</v>
      </c>
      <c r="G5917" s="1" t="str">
        <f>IFERROR(__xludf.DUMMYFUNCTION("GOOGLETRANSLATE(D5917,""fr"",""en"")"),"#VALUE!")</f>
        <v>#VALUE!</v>
      </c>
    </row>
    <row r="5918" ht="15.75" customHeight="1">
      <c r="A5918" s="1" t="s">
        <v>411</v>
      </c>
      <c r="B5918" s="1">
        <v>3.0</v>
      </c>
      <c r="C5918" s="1" t="s">
        <v>13407</v>
      </c>
      <c r="D5918" s="1" t="s">
        <v>13408</v>
      </c>
      <c r="E5918" s="1" t="s">
        <v>10</v>
      </c>
      <c r="F5918" s="1" t="s">
        <v>11</v>
      </c>
      <c r="G5918" s="1" t="str">
        <f>IFERROR(__xludf.DUMMYFUNCTION("GOOGLETRANSLATE(D5918,""fr"",""en"")"),"#VALUE!")</f>
        <v>#VALUE!</v>
      </c>
    </row>
    <row r="5919" ht="15.75" customHeight="1">
      <c r="A5919" s="1" t="s">
        <v>505</v>
      </c>
      <c r="B5919" s="1">
        <v>2.0</v>
      </c>
      <c r="C5919" s="1" t="s">
        <v>13409</v>
      </c>
      <c r="D5919" s="1" t="s">
        <v>13410</v>
      </c>
      <c r="E5919" s="1" t="s">
        <v>280</v>
      </c>
      <c r="F5919" s="1" t="s">
        <v>11</v>
      </c>
      <c r="G5919" s="1" t="str">
        <f>IFERROR(__xludf.DUMMYFUNCTION("GOOGLETRANSLATE(D5919,""fr"",""en"")"),"#VALUE!")</f>
        <v>#VALUE!</v>
      </c>
    </row>
    <row r="5920" ht="15.75" customHeight="1">
      <c r="A5920" s="1" t="s">
        <v>18</v>
      </c>
      <c r="B5920" s="1">
        <v>3.0</v>
      </c>
      <c r="C5920" s="1" t="s">
        <v>13411</v>
      </c>
      <c r="D5920" s="1" t="s">
        <v>13412</v>
      </c>
      <c r="E5920" s="1" t="s">
        <v>21</v>
      </c>
      <c r="F5920" s="1" t="s">
        <v>11</v>
      </c>
      <c r="G5920" s="1" t="str">
        <f>IFERROR(__xludf.DUMMYFUNCTION("GOOGLETRANSLATE(D5920,""fr"",""en"")"),"#VALUE!")</f>
        <v>#VALUE!</v>
      </c>
    </row>
    <row r="5921" ht="15.75" customHeight="1">
      <c r="A5921" s="1" t="s">
        <v>1693</v>
      </c>
      <c r="B5921" s="1">
        <v>5.0</v>
      </c>
      <c r="C5921" s="1" t="s">
        <v>13413</v>
      </c>
      <c r="D5921" s="1" t="s">
        <v>13414</v>
      </c>
      <c r="E5921" s="1" t="s">
        <v>21</v>
      </c>
      <c r="F5921" s="1" t="s">
        <v>11</v>
      </c>
      <c r="G5921" s="1" t="str">
        <f>IFERROR(__xludf.DUMMYFUNCTION("GOOGLETRANSLATE(D5921,""fr"",""en"")"),"#VALUE!")</f>
        <v>#VALUE!</v>
      </c>
    </row>
    <row r="5922" ht="15.75" customHeight="1">
      <c r="A5922" s="1" t="s">
        <v>6440</v>
      </c>
      <c r="B5922" s="1">
        <v>1.0</v>
      </c>
      <c r="C5922" s="1" t="s">
        <v>13415</v>
      </c>
      <c r="D5922" s="1" t="s">
        <v>13416</v>
      </c>
      <c r="E5922" s="1" t="s">
        <v>226</v>
      </c>
      <c r="F5922" s="1" t="s">
        <v>110</v>
      </c>
      <c r="G5922" s="1" t="str">
        <f>IFERROR(__xludf.DUMMYFUNCTION("GOOGLETRANSLATE(D5922,""fr"",""en"")"),"#VALUE!")</f>
        <v>#VALUE!</v>
      </c>
    </row>
    <row r="5923" ht="15.75" customHeight="1">
      <c r="A5923" s="1" t="s">
        <v>1259</v>
      </c>
      <c r="B5923" s="1">
        <v>1.0</v>
      </c>
      <c r="C5923" s="1" t="s">
        <v>13417</v>
      </c>
      <c r="D5923" s="1" t="s">
        <v>13418</v>
      </c>
      <c r="E5923" s="1" t="s">
        <v>25</v>
      </c>
      <c r="F5923" s="1" t="s">
        <v>11</v>
      </c>
      <c r="G5923" s="1" t="str">
        <f>IFERROR(__xludf.DUMMYFUNCTION("GOOGLETRANSLATE(D5923,""fr"",""en"")"),"#VALUE!")</f>
        <v>#VALUE!</v>
      </c>
    </row>
    <row r="5924" ht="15.75" customHeight="1">
      <c r="A5924" s="1" t="s">
        <v>236</v>
      </c>
      <c r="B5924" s="1">
        <v>5.0</v>
      </c>
      <c r="C5924" s="1" t="s">
        <v>13419</v>
      </c>
      <c r="D5924" s="1" t="s">
        <v>13420</v>
      </c>
      <c r="E5924" s="1" t="s">
        <v>65</v>
      </c>
      <c r="F5924" s="1" t="s">
        <v>66</v>
      </c>
      <c r="G5924" s="1" t="str">
        <f>IFERROR(__xludf.DUMMYFUNCTION("GOOGLETRANSLATE(D5924,""fr"",""en"")"),"#VALUE!")</f>
        <v>#VALUE!</v>
      </c>
    </row>
    <row r="5925" ht="15.75" customHeight="1">
      <c r="A5925" s="1" t="s">
        <v>4467</v>
      </c>
      <c r="B5925" s="1">
        <v>4.0</v>
      </c>
      <c r="C5925" s="1" t="s">
        <v>13421</v>
      </c>
      <c r="D5925" s="1" t="s">
        <v>13422</v>
      </c>
      <c r="E5925" s="1" t="s">
        <v>614</v>
      </c>
      <c r="F5925" s="1" t="s">
        <v>30</v>
      </c>
      <c r="G5925" s="1" t="str">
        <f>IFERROR(__xludf.DUMMYFUNCTION("GOOGLETRANSLATE(D5925,""fr"",""en"")"),"#VALUE!")</f>
        <v>#VALUE!</v>
      </c>
    </row>
    <row r="5926" ht="15.75" customHeight="1">
      <c r="A5926" s="1" t="s">
        <v>12112</v>
      </c>
      <c r="B5926" s="1">
        <v>1.0</v>
      </c>
      <c r="C5926" s="1" t="s">
        <v>13423</v>
      </c>
      <c r="D5926" s="1" t="s">
        <v>13424</v>
      </c>
      <c r="E5926" s="1" t="s">
        <v>169</v>
      </c>
      <c r="F5926" s="1" t="s">
        <v>11</v>
      </c>
      <c r="G5926" s="1" t="str">
        <f>IFERROR(__xludf.DUMMYFUNCTION("GOOGLETRANSLATE(D5926,""fr"",""en"")"),"#VALUE!")</f>
        <v>#VALUE!</v>
      </c>
    </row>
    <row r="5927" ht="15.75" customHeight="1">
      <c r="A5927" s="1" t="s">
        <v>2371</v>
      </c>
      <c r="B5927" s="1">
        <v>1.0</v>
      </c>
      <c r="C5927" s="1" t="s">
        <v>13425</v>
      </c>
      <c r="D5927" s="1" t="s">
        <v>13426</v>
      </c>
      <c r="E5927" s="1" t="s">
        <v>196</v>
      </c>
      <c r="F5927" s="1" t="s">
        <v>118</v>
      </c>
      <c r="G5927" s="1" t="str">
        <f>IFERROR(__xludf.DUMMYFUNCTION("GOOGLETRANSLATE(D5927,""fr"",""en"")"),"#VALUE!")</f>
        <v>#VALUE!</v>
      </c>
    </row>
    <row r="5928" ht="15.75" customHeight="1">
      <c r="A5928" s="1" t="s">
        <v>4709</v>
      </c>
      <c r="B5928" s="1">
        <v>1.0</v>
      </c>
      <c r="C5928" s="1" t="s">
        <v>13427</v>
      </c>
      <c r="D5928" s="1" t="s">
        <v>13428</v>
      </c>
      <c r="E5928" s="1" t="s">
        <v>423</v>
      </c>
      <c r="F5928" s="1" t="s">
        <v>30</v>
      </c>
      <c r="G5928" s="1" t="str">
        <f>IFERROR(__xludf.DUMMYFUNCTION("GOOGLETRANSLATE(D5928,""fr"",""en"")"),"#VALUE!")</f>
        <v>#VALUE!</v>
      </c>
    </row>
    <row r="5929" ht="15.75" customHeight="1">
      <c r="A5929" s="1" t="s">
        <v>3889</v>
      </c>
      <c r="B5929" s="1">
        <v>1.0</v>
      </c>
      <c r="C5929" s="1" t="s">
        <v>13429</v>
      </c>
      <c r="D5929" s="1" t="s">
        <v>13430</v>
      </c>
      <c r="E5929" s="1" t="s">
        <v>10</v>
      </c>
      <c r="F5929" s="1" t="s">
        <v>11</v>
      </c>
      <c r="G5929" s="1" t="str">
        <f>IFERROR(__xludf.DUMMYFUNCTION("GOOGLETRANSLATE(D5929,""fr"",""en"")"),"#VALUE!")</f>
        <v>#VALUE!</v>
      </c>
    </row>
    <row r="5930" ht="15.75" customHeight="1">
      <c r="A5930" s="1" t="s">
        <v>439</v>
      </c>
      <c r="B5930" s="1">
        <v>4.0</v>
      </c>
      <c r="C5930" s="1" t="s">
        <v>13431</v>
      </c>
      <c r="D5930" s="1" t="s">
        <v>13432</v>
      </c>
      <c r="E5930" s="1" t="s">
        <v>21</v>
      </c>
      <c r="F5930" s="1" t="s">
        <v>11</v>
      </c>
      <c r="G5930" s="1" t="str">
        <f>IFERROR(__xludf.DUMMYFUNCTION("GOOGLETRANSLATE(D5930,""fr"",""en"")"),"#VALUE!")</f>
        <v>#VALUE!</v>
      </c>
    </row>
    <row r="5931" ht="15.75" customHeight="1">
      <c r="A5931" s="1" t="s">
        <v>135</v>
      </c>
      <c r="B5931" s="1">
        <v>4.0</v>
      </c>
      <c r="C5931" s="1" t="s">
        <v>13433</v>
      </c>
      <c r="D5931" s="1" t="s">
        <v>13434</v>
      </c>
      <c r="E5931" s="1" t="s">
        <v>21</v>
      </c>
      <c r="F5931" s="1" t="s">
        <v>11</v>
      </c>
      <c r="G5931" s="1" t="str">
        <f>IFERROR(__xludf.DUMMYFUNCTION("GOOGLETRANSLATE(D5931,""fr"",""en"")"),"#VALUE!")</f>
        <v>#VALUE!</v>
      </c>
    </row>
    <row r="5932" ht="15.75" customHeight="1">
      <c r="A5932" s="1" t="s">
        <v>7317</v>
      </c>
      <c r="B5932" s="1">
        <v>2.0</v>
      </c>
      <c r="C5932" s="1" t="s">
        <v>13435</v>
      </c>
      <c r="D5932" s="1" t="s">
        <v>13436</v>
      </c>
      <c r="E5932" s="1" t="s">
        <v>273</v>
      </c>
      <c r="F5932" s="1" t="s">
        <v>11</v>
      </c>
      <c r="G5932" s="1" t="str">
        <f>IFERROR(__xludf.DUMMYFUNCTION("GOOGLETRANSLATE(D5932,""fr"",""en"")"),"#VALUE!")</f>
        <v>#VALUE!</v>
      </c>
    </row>
    <row r="5933" ht="15.75" customHeight="1">
      <c r="A5933" s="1" t="s">
        <v>4907</v>
      </c>
      <c r="B5933" s="1">
        <v>1.0</v>
      </c>
      <c r="C5933" s="1" t="s">
        <v>13437</v>
      </c>
      <c r="D5933" s="1" t="s">
        <v>13438</v>
      </c>
      <c r="E5933" s="1" t="s">
        <v>273</v>
      </c>
      <c r="F5933" s="1" t="s">
        <v>110</v>
      </c>
      <c r="G5933" s="1" t="str">
        <f>IFERROR(__xludf.DUMMYFUNCTION("GOOGLETRANSLATE(D5933,""fr"",""en"")"),"#VALUE!")</f>
        <v>#VALUE!</v>
      </c>
    </row>
    <row r="5934" ht="15.75" customHeight="1">
      <c r="A5934" s="1" t="s">
        <v>3859</v>
      </c>
      <c r="B5934" s="1">
        <v>1.0</v>
      </c>
      <c r="C5934" s="1" t="s">
        <v>13439</v>
      </c>
      <c r="D5934" s="1" t="s">
        <v>13440</v>
      </c>
      <c r="E5934" s="1" t="s">
        <v>169</v>
      </c>
      <c r="F5934" s="1" t="s">
        <v>110</v>
      </c>
      <c r="G5934" s="1" t="str">
        <f>IFERROR(__xludf.DUMMYFUNCTION("GOOGLETRANSLATE(D5934,""fr"",""en"")"),"#VALUE!")</f>
        <v>#VALUE!</v>
      </c>
    </row>
    <row r="5935" ht="15.75" customHeight="1">
      <c r="A5935" s="1" t="s">
        <v>4452</v>
      </c>
      <c r="B5935" s="1">
        <v>4.0</v>
      </c>
      <c r="C5935" s="1" t="s">
        <v>13441</v>
      </c>
      <c r="D5935" s="1" t="s">
        <v>13442</v>
      </c>
      <c r="E5935" s="1" t="s">
        <v>21</v>
      </c>
      <c r="F5935" s="1" t="s">
        <v>11</v>
      </c>
      <c r="G5935" s="1" t="str">
        <f>IFERROR(__xludf.DUMMYFUNCTION("GOOGLETRANSLATE(D5935,""fr"",""en"")"),"#VALUE!")</f>
        <v>#VALUE!</v>
      </c>
    </row>
    <row r="5936" ht="15.75" customHeight="1">
      <c r="A5936" s="1" t="s">
        <v>12713</v>
      </c>
      <c r="B5936" s="1">
        <v>3.0</v>
      </c>
      <c r="C5936" s="1" t="s">
        <v>13443</v>
      </c>
      <c r="D5936" s="1" t="s">
        <v>13444</v>
      </c>
      <c r="E5936" s="1" t="s">
        <v>52</v>
      </c>
      <c r="F5936" s="1" t="s">
        <v>11</v>
      </c>
      <c r="G5936" s="1" t="str">
        <f>IFERROR(__xludf.DUMMYFUNCTION("GOOGLETRANSLATE(D5936,""fr"",""en"")"),"#VALUE!")</f>
        <v>#VALUE!</v>
      </c>
    </row>
    <row r="5937" ht="15.75" customHeight="1">
      <c r="A5937" s="1" t="s">
        <v>824</v>
      </c>
      <c r="B5937" s="1">
        <v>1.0</v>
      </c>
      <c r="C5937" s="1" t="s">
        <v>13445</v>
      </c>
      <c r="D5937" s="1" t="s">
        <v>13446</v>
      </c>
      <c r="E5937" s="1" t="s">
        <v>296</v>
      </c>
      <c r="F5937" s="1" t="s">
        <v>11</v>
      </c>
      <c r="G5937" s="1" t="str">
        <f>IFERROR(__xludf.DUMMYFUNCTION("GOOGLETRANSLATE(D5937,""fr"",""en"")"),"#VALUE!")</f>
        <v>#VALUE!</v>
      </c>
    </row>
    <row r="5938" ht="15.75" customHeight="1">
      <c r="A5938" s="1" t="s">
        <v>698</v>
      </c>
      <c r="B5938" s="1">
        <v>1.0</v>
      </c>
      <c r="C5938" s="1" t="s">
        <v>13447</v>
      </c>
      <c r="D5938" s="1" t="s">
        <v>13448</v>
      </c>
      <c r="E5938" s="1" t="s">
        <v>10</v>
      </c>
      <c r="F5938" s="1" t="s">
        <v>11</v>
      </c>
      <c r="G5938" s="1" t="str">
        <f>IFERROR(__xludf.DUMMYFUNCTION("GOOGLETRANSLATE(D5938,""fr"",""en"")"),"#VALUE!")</f>
        <v>#VALUE!</v>
      </c>
    </row>
    <row r="5939" ht="15.75" customHeight="1">
      <c r="A5939" s="1" t="s">
        <v>1482</v>
      </c>
      <c r="B5939" s="1">
        <v>2.0</v>
      </c>
      <c r="C5939" s="1" t="s">
        <v>13449</v>
      </c>
      <c r="D5939" s="1" t="s">
        <v>13450</v>
      </c>
      <c r="E5939" s="1" t="s">
        <v>10</v>
      </c>
      <c r="F5939" s="1" t="s">
        <v>11</v>
      </c>
      <c r="G5939" s="1" t="str">
        <f>IFERROR(__xludf.DUMMYFUNCTION("GOOGLETRANSLATE(D5939,""fr"",""en"")"),"#VALUE!")</f>
        <v>#VALUE!</v>
      </c>
    </row>
    <row r="5940" ht="15.75" customHeight="1">
      <c r="A5940" s="1" t="s">
        <v>729</v>
      </c>
      <c r="B5940" s="1">
        <v>4.0</v>
      </c>
      <c r="C5940" s="1" t="s">
        <v>13451</v>
      </c>
      <c r="D5940" s="1" t="s">
        <v>13452</v>
      </c>
      <c r="E5940" s="1" t="s">
        <v>21</v>
      </c>
      <c r="F5940" s="1" t="s">
        <v>11</v>
      </c>
      <c r="G5940" s="1" t="str">
        <f>IFERROR(__xludf.DUMMYFUNCTION("GOOGLETRANSLATE(D5940,""fr"",""en"")"),"#VALUE!")</f>
        <v>#VALUE!</v>
      </c>
    </row>
    <row r="5941" ht="15.75" customHeight="1">
      <c r="A5941" s="1" t="s">
        <v>5775</v>
      </c>
      <c r="B5941" s="1">
        <v>4.0</v>
      </c>
      <c r="C5941" s="1" t="s">
        <v>13453</v>
      </c>
      <c r="D5941" s="1" t="s">
        <v>13454</v>
      </c>
      <c r="E5941" s="1" t="s">
        <v>21</v>
      </c>
      <c r="F5941" s="1" t="s">
        <v>11</v>
      </c>
      <c r="G5941" s="1" t="str">
        <f>IFERROR(__xludf.DUMMYFUNCTION("GOOGLETRANSLATE(D5941,""fr"",""en"")"),"#VALUE!")</f>
        <v>#VALUE!</v>
      </c>
    </row>
    <row r="5942" ht="15.75" customHeight="1">
      <c r="A5942" s="1" t="s">
        <v>624</v>
      </c>
      <c r="B5942" s="1">
        <v>3.0</v>
      </c>
      <c r="C5942" s="1" t="s">
        <v>13455</v>
      </c>
      <c r="D5942" s="1" t="s">
        <v>13456</v>
      </c>
      <c r="E5942" s="1" t="s">
        <v>10</v>
      </c>
      <c r="F5942" s="1" t="s">
        <v>11</v>
      </c>
      <c r="G5942" s="1" t="str">
        <f>IFERROR(__xludf.DUMMYFUNCTION("GOOGLETRANSLATE(D5942,""fr"",""en"")"),"#VALUE!")</f>
        <v>#VALUE!</v>
      </c>
    </row>
    <row r="5943" ht="15.75" customHeight="1">
      <c r="A5943" s="1" t="s">
        <v>163</v>
      </c>
      <c r="B5943" s="1">
        <v>5.0</v>
      </c>
      <c r="C5943" s="1" t="s">
        <v>13457</v>
      </c>
      <c r="D5943" s="1" t="s">
        <v>13458</v>
      </c>
      <c r="E5943" s="1" t="s">
        <v>10</v>
      </c>
      <c r="F5943" s="1" t="s">
        <v>11</v>
      </c>
      <c r="G5943" s="1" t="str">
        <f>IFERROR(__xludf.DUMMYFUNCTION("GOOGLETRANSLATE(D5943,""fr"",""en"")"),"#VALUE!")</f>
        <v>#VALUE!</v>
      </c>
    </row>
    <row r="5944" ht="15.75" customHeight="1">
      <c r="A5944" s="1" t="s">
        <v>3445</v>
      </c>
      <c r="B5944" s="1">
        <v>3.0</v>
      </c>
      <c r="C5944" s="1" t="s">
        <v>13459</v>
      </c>
      <c r="D5944" s="1" t="s">
        <v>13460</v>
      </c>
      <c r="E5944" s="1" t="s">
        <v>125</v>
      </c>
      <c r="F5944" s="1" t="s">
        <v>11</v>
      </c>
      <c r="G5944" s="1" t="str">
        <f>IFERROR(__xludf.DUMMYFUNCTION("GOOGLETRANSLATE(D5944,""fr"",""en"")"),"#VALUE!")</f>
        <v>#VALUE!</v>
      </c>
    </row>
    <row r="5945" ht="15.75" customHeight="1">
      <c r="A5945" s="1" t="s">
        <v>670</v>
      </c>
      <c r="B5945" s="1">
        <v>5.0</v>
      </c>
      <c r="C5945" s="1" t="s">
        <v>13461</v>
      </c>
      <c r="D5945" s="1" t="s">
        <v>13462</v>
      </c>
      <c r="E5945" s="1" t="s">
        <v>484</v>
      </c>
      <c r="F5945" s="1" t="s">
        <v>30</v>
      </c>
      <c r="G5945" s="1" t="str">
        <f>IFERROR(__xludf.DUMMYFUNCTION("GOOGLETRANSLATE(D5945,""fr"",""en"")"),"#VALUE!")</f>
        <v>#VALUE!</v>
      </c>
    </row>
    <row r="5946" ht="15.75" customHeight="1">
      <c r="A5946" s="1" t="s">
        <v>2776</v>
      </c>
      <c r="B5946" s="1">
        <v>4.0</v>
      </c>
      <c r="C5946" s="1" t="s">
        <v>13463</v>
      </c>
      <c r="D5946" s="1" t="s">
        <v>13464</v>
      </c>
      <c r="E5946" s="1" t="s">
        <v>21</v>
      </c>
      <c r="F5946" s="1" t="s">
        <v>11</v>
      </c>
      <c r="G5946" s="1" t="str">
        <f>IFERROR(__xludf.DUMMYFUNCTION("GOOGLETRANSLATE(D5946,""fr"",""en"")"),"#VALUE!")</f>
        <v>#VALUE!</v>
      </c>
    </row>
    <row r="5947" ht="15.75" customHeight="1">
      <c r="A5947" s="1" t="s">
        <v>5969</v>
      </c>
      <c r="B5947" s="1">
        <v>2.0</v>
      </c>
      <c r="C5947" s="1" t="s">
        <v>13465</v>
      </c>
      <c r="D5947" s="1" t="s">
        <v>13466</v>
      </c>
      <c r="E5947" s="1" t="s">
        <v>103</v>
      </c>
      <c r="F5947" s="1" t="s">
        <v>48</v>
      </c>
      <c r="G5947" s="1" t="str">
        <f>IFERROR(__xludf.DUMMYFUNCTION("GOOGLETRANSLATE(D5947,""fr"",""en"")"),"#VALUE!")</f>
        <v>#VALUE!</v>
      </c>
    </row>
    <row r="5948" ht="15.75" customHeight="1">
      <c r="A5948" s="1" t="s">
        <v>6700</v>
      </c>
      <c r="B5948" s="1">
        <v>3.0</v>
      </c>
      <c r="C5948" s="1" t="s">
        <v>13467</v>
      </c>
      <c r="D5948" s="1" t="s">
        <v>13468</v>
      </c>
      <c r="E5948" s="1" t="s">
        <v>125</v>
      </c>
      <c r="F5948" s="1" t="s">
        <v>11</v>
      </c>
      <c r="G5948" s="1" t="str">
        <f>IFERROR(__xludf.DUMMYFUNCTION("GOOGLETRANSLATE(D5948,""fr"",""en"")"),"#VALUE!")</f>
        <v>#VALUE!</v>
      </c>
    </row>
    <row r="5949" ht="15.75" customHeight="1">
      <c r="A5949" s="1" t="s">
        <v>2776</v>
      </c>
      <c r="B5949" s="1">
        <v>3.0</v>
      </c>
      <c r="C5949" s="1" t="s">
        <v>13469</v>
      </c>
      <c r="D5949" s="1" t="s">
        <v>13470</v>
      </c>
      <c r="E5949" s="1" t="s">
        <v>10</v>
      </c>
      <c r="F5949" s="1" t="s">
        <v>11</v>
      </c>
      <c r="G5949" s="1" t="str">
        <f>IFERROR(__xludf.DUMMYFUNCTION("GOOGLETRANSLATE(D5949,""fr"",""en"")"),"#VALUE!")</f>
        <v>#VALUE!</v>
      </c>
    </row>
    <row r="5950" ht="15.75" customHeight="1">
      <c r="A5950" s="1" t="s">
        <v>2340</v>
      </c>
      <c r="B5950" s="1">
        <v>1.0</v>
      </c>
      <c r="C5950" s="1" t="s">
        <v>13471</v>
      </c>
      <c r="D5950" s="1" t="s">
        <v>13472</v>
      </c>
      <c r="E5950" s="1" t="s">
        <v>21</v>
      </c>
      <c r="F5950" s="1" t="s">
        <v>11</v>
      </c>
      <c r="G5950" s="1" t="str">
        <f>IFERROR(__xludf.DUMMYFUNCTION("GOOGLETRANSLATE(D5950,""fr"",""en"")"),"#VALUE!")</f>
        <v>#VALUE!</v>
      </c>
    </row>
    <row r="5951" ht="15.75" customHeight="1">
      <c r="A5951" s="1" t="s">
        <v>1429</v>
      </c>
      <c r="B5951" s="1">
        <v>4.0</v>
      </c>
      <c r="C5951" s="1" t="s">
        <v>13473</v>
      </c>
      <c r="D5951" s="1" t="s">
        <v>13474</v>
      </c>
      <c r="E5951" s="1" t="s">
        <v>10</v>
      </c>
      <c r="F5951" s="1" t="s">
        <v>11</v>
      </c>
      <c r="G5951" s="1" t="str">
        <f>IFERROR(__xludf.DUMMYFUNCTION("GOOGLETRANSLATE(D5951,""fr"",""en"")"),"* Speed
* Professionalism
* Cheaper than an agency, best prices and reception
* The best of digital with the quality of advice of a physical agency")</f>
        <v>* Speed
* Professionalism
* Cheaper than an agency, best prices and reception
* The best of digital with the quality of advice of a physical agency</v>
      </c>
    </row>
    <row r="5952" ht="15.75" customHeight="1">
      <c r="A5952" s="1" t="s">
        <v>4347</v>
      </c>
      <c r="B5952" s="1">
        <v>1.0</v>
      </c>
      <c r="C5952" s="1" t="s">
        <v>13475</v>
      </c>
      <c r="D5952" s="1" t="s">
        <v>13476</v>
      </c>
      <c r="E5952" s="1" t="s">
        <v>226</v>
      </c>
      <c r="F5952" s="1" t="s">
        <v>11</v>
      </c>
      <c r="G5952" s="1" t="str">
        <f>IFERROR(__xludf.DUMMYFUNCTION("GOOGLETRANSLATE(D5952,""fr"",""en"")"),"#VALUE!")</f>
        <v>#VALUE!</v>
      </c>
    </row>
    <row r="5953" ht="15.75" customHeight="1">
      <c r="A5953" s="1" t="s">
        <v>367</v>
      </c>
      <c r="B5953" s="1">
        <v>4.0</v>
      </c>
      <c r="C5953" s="1" t="s">
        <v>13477</v>
      </c>
      <c r="D5953" s="1" t="s">
        <v>13478</v>
      </c>
      <c r="E5953" s="1" t="s">
        <v>10</v>
      </c>
      <c r="F5953" s="1" t="s">
        <v>11</v>
      </c>
      <c r="G5953" s="1" t="str">
        <f>IFERROR(__xludf.DUMMYFUNCTION("GOOGLETRANSLATE(D5953,""fr"",""en"")"),"#VALUE!")</f>
        <v>#VALUE!</v>
      </c>
    </row>
    <row r="5954" ht="15.75" customHeight="1">
      <c r="A5954" s="1" t="s">
        <v>7386</v>
      </c>
      <c r="B5954" s="1">
        <v>2.0</v>
      </c>
      <c r="C5954" s="1" t="s">
        <v>13479</v>
      </c>
      <c r="D5954" s="1" t="s">
        <v>13480</v>
      </c>
      <c r="E5954" s="1" t="s">
        <v>575</v>
      </c>
      <c r="F5954" s="1" t="s">
        <v>48</v>
      </c>
      <c r="G5954" s="1" t="str">
        <f>IFERROR(__xludf.DUMMYFUNCTION("GOOGLETRANSLATE(D5954,""fr"",""en"")"),"#VALUE!")</f>
        <v>#VALUE!</v>
      </c>
    </row>
    <row r="5955" ht="15.75" customHeight="1">
      <c r="A5955" s="1" t="s">
        <v>91</v>
      </c>
      <c r="B5955" s="1">
        <v>5.0</v>
      </c>
      <c r="C5955" s="1" t="s">
        <v>13481</v>
      </c>
      <c r="D5955" s="1" t="s">
        <v>13482</v>
      </c>
      <c r="E5955" s="1" t="s">
        <v>10</v>
      </c>
      <c r="F5955" s="1" t="s">
        <v>11</v>
      </c>
      <c r="G5955" s="1" t="str">
        <f>IFERROR(__xludf.DUMMYFUNCTION("GOOGLETRANSLATE(D5955,""fr"",""en"")"),"#VALUE!")</f>
        <v>#VALUE!</v>
      </c>
    </row>
    <row r="5956" ht="15.75" customHeight="1">
      <c r="A5956" s="1" t="s">
        <v>4945</v>
      </c>
      <c r="B5956" s="1">
        <v>3.0</v>
      </c>
      <c r="C5956" s="1" t="s">
        <v>13483</v>
      </c>
      <c r="D5956" s="1" t="s">
        <v>13484</v>
      </c>
      <c r="E5956" s="1" t="s">
        <v>21</v>
      </c>
      <c r="F5956" s="1" t="s">
        <v>11</v>
      </c>
      <c r="G5956" s="1" t="str">
        <f>IFERROR(__xludf.DUMMYFUNCTION("GOOGLETRANSLATE(D5956,""fr"",""en"")"),"#VALUE!")</f>
        <v>#VALUE!</v>
      </c>
    </row>
    <row r="5957" ht="15.75" customHeight="1">
      <c r="A5957" s="1" t="s">
        <v>10029</v>
      </c>
      <c r="B5957" s="1">
        <v>1.0</v>
      </c>
      <c r="C5957" s="1" t="s">
        <v>13485</v>
      </c>
      <c r="D5957" s="1" t="s">
        <v>13486</v>
      </c>
      <c r="E5957" s="1" t="s">
        <v>250</v>
      </c>
      <c r="F5957" s="1" t="s">
        <v>30</v>
      </c>
      <c r="G5957" s="1" t="str">
        <f>IFERROR(__xludf.DUMMYFUNCTION("GOOGLETRANSLATE(D5957,""fr"",""en"")"),"#VALUE!")</f>
        <v>#VALUE!</v>
      </c>
    </row>
    <row r="5958" ht="15.75" customHeight="1">
      <c r="A5958" s="1" t="s">
        <v>10601</v>
      </c>
      <c r="B5958" s="1">
        <v>1.0</v>
      </c>
      <c r="C5958" s="1" t="s">
        <v>13487</v>
      </c>
      <c r="D5958" s="1" t="s">
        <v>13488</v>
      </c>
      <c r="E5958" s="1" t="s">
        <v>21</v>
      </c>
      <c r="F5958" s="1" t="s">
        <v>11</v>
      </c>
      <c r="G5958" s="1" t="str">
        <f>IFERROR(__xludf.DUMMYFUNCTION("GOOGLETRANSLATE(D5958,""fr"",""en"")"),"#VALUE!")</f>
        <v>#VALUE!</v>
      </c>
    </row>
    <row r="5959" ht="15.75" customHeight="1">
      <c r="A5959" s="1" t="s">
        <v>13489</v>
      </c>
      <c r="B5959" s="1">
        <v>1.0</v>
      </c>
      <c r="C5959" s="1" t="s">
        <v>13490</v>
      </c>
      <c r="D5959" s="1" t="s">
        <v>13491</v>
      </c>
      <c r="E5959" s="1" t="s">
        <v>169</v>
      </c>
      <c r="F5959" s="1" t="s">
        <v>110</v>
      </c>
      <c r="G5959" s="1" t="str">
        <f>IFERROR(__xludf.DUMMYFUNCTION("GOOGLETRANSLATE(D5959,""fr"",""en"")"),"#VALUE!")</f>
        <v>#VALUE!</v>
      </c>
    </row>
    <row r="5960" ht="15.75" customHeight="1">
      <c r="A5960" s="1" t="s">
        <v>8279</v>
      </c>
      <c r="B5960" s="1">
        <v>1.0</v>
      </c>
      <c r="C5960" s="1" t="s">
        <v>13492</v>
      </c>
      <c r="D5960" s="1" t="s">
        <v>13493</v>
      </c>
      <c r="E5960" s="1" t="s">
        <v>1472</v>
      </c>
      <c r="F5960" s="1" t="s">
        <v>84</v>
      </c>
      <c r="G5960" s="1" t="str">
        <f>IFERROR(__xludf.DUMMYFUNCTION("GOOGLETRANSLATE(D5960,""fr"",""en"")"),"#VALUE!")</f>
        <v>#VALUE!</v>
      </c>
    </row>
    <row r="5961" ht="15.75" customHeight="1">
      <c r="A5961" s="1" t="s">
        <v>695</v>
      </c>
      <c r="B5961" s="1">
        <v>1.0</v>
      </c>
      <c r="C5961" s="1" t="s">
        <v>13494</v>
      </c>
      <c r="D5961" s="1" t="s">
        <v>13495</v>
      </c>
      <c r="E5961" s="1" t="s">
        <v>10</v>
      </c>
      <c r="F5961" s="1" t="s">
        <v>11</v>
      </c>
      <c r="G5961" s="1" t="str">
        <f>IFERROR(__xludf.DUMMYFUNCTION("GOOGLETRANSLATE(D5961,""fr"",""en"")"),"#VALUE!")</f>
        <v>#VALUE!</v>
      </c>
    </row>
    <row r="5962" ht="15.75" customHeight="1">
      <c r="A5962" s="1" t="s">
        <v>8046</v>
      </c>
      <c r="B5962" s="1">
        <v>3.0</v>
      </c>
      <c r="C5962" s="1" t="s">
        <v>13496</v>
      </c>
      <c r="D5962" s="1" t="s">
        <v>13497</v>
      </c>
      <c r="E5962" s="1" t="s">
        <v>10</v>
      </c>
      <c r="F5962" s="1" t="s">
        <v>11</v>
      </c>
      <c r="G5962" s="1" t="str">
        <f>IFERROR(__xludf.DUMMYFUNCTION("GOOGLETRANSLATE(D5962,""fr"",""en"")"),"#VALUE!")</f>
        <v>#VALUE!</v>
      </c>
    </row>
    <row r="5963" ht="15.75" customHeight="1">
      <c r="A5963" s="1" t="s">
        <v>13498</v>
      </c>
      <c r="B5963" s="1">
        <v>1.0</v>
      </c>
      <c r="C5963" s="1" t="s">
        <v>13499</v>
      </c>
      <c r="D5963" s="1" t="s">
        <v>13500</v>
      </c>
      <c r="E5963" s="1" t="s">
        <v>29</v>
      </c>
      <c r="F5963" s="1" t="s">
        <v>30</v>
      </c>
      <c r="G5963" s="1" t="str">
        <f>IFERROR(__xludf.DUMMYFUNCTION("GOOGLETRANSLATE(D5963,""fr"",""en"")"),"#VALUE!")</f>
        <v>#VALUE!</v>
      </c>
    </row>
    <row r="5964" ht="15.75" customHeight="1">
      <c r="A5964" s="1" t="s">
        <v>97</v>
      </c>
      <c r="B5964" s="1">
        <v>3.0</v>
      </c>
      <c r="C5964" s="1" t="s">
        <v>13501</v>
      </c>
      <c r="D5964" s="1" t="s">
        <v>13502</v>
      </c>
      <c r="E5964" s="1" t="s">
        <v>29</v>
      </c>
      <c r="F5964" s="1" t="s">
        <v>30</v>
      </c>
      <c r="G5964" s="1" t="str">
        <f>IFERROR(__xludf.DUMMYFUNCTION("GOOGLETRANSLATE(D5964,""fr"",""en"")"),"#VALUE!")</f>
        <v>#VALUE!</v>
      </c>
    </row>
    <row r="5965" ht="15.75" customHeight="1">
      <c r="A5965" s="1" t="s">
        <v>135</v>
      </c>
      <c r="B5965" s="1">
        <v>4.0</v>
      </c>
      <c r="C5965" s="1" t="s">
        <v>13503</v>
      </c>
      <c r="D5965" s="1" t="s">
        <v>13504</v>
      </c>
      <c r="E5965" s="1" t="s">
        <v>614</v>
      </c>
      <c r="F5965" s="1" t="s">
        <v>30</v>
      </c>
      <c r="G5965" s="1" t="str">
        <f>IFERROR(__xludf.DUMMYFUNCTION("GOOGLETRANSLATE(D5965,""fr"",""en"")"),"#VALUE!")</f>
        <v>#VALUE!</v>
      </c>
    </row>
    <row r="5966" ht="15.75" customHeight="1">
      <c r="A5966" s="1" t="s">
        <v>100</v>
      </c>
      <c r="B5966" s="1">
        <v>2.0</v>
      </c>
      <c r="C5966" s="1" t="s">
        <v>13505</v>
      </c>
      <c r="D5966" s="1" t="s">
        <v>13506</v>
      </c>
      <c r="E5966" s="1" t="s">
        <v>10</v>
      </c>
      <c r="F5966" s="1" t="s">
        <v>11</v>
      </c>
      <c r="G5966" s="1" t="str">
        <f>IFERROR(__xludf.DUMMYFUNCTION("GOOGLETRANSLATE(D5966,""fr"",""en"")"),"#VALUE!")</f>
        <v>#VALUE!</v>
      </c>
    </row>
    <row r="5967" ht="15.75" customHeight="1">
      <c r="A5967" s="1" t="s">
        <v>281</v>
      </c>
      <c r="B5967" s="1">
        <v>5.0</v>
      </c>
      <c r="C5967" s="1" t="s">
        <v>13507</v>
      </c>
      <c r="D5967" s="1" t="s">
        <v>13508</v>
      </c>
      <c r="E5967" s="1" t="s">
        <v>10</v>
      </c>
      <c r="F5967" s="1" t="s">
        <v>11</v>
      </c>
      <c r="G5967" s="1" t="str">
        <f>IFERROR(__xludf.DUMMYFUNCTION("GOOGLETRANSLATE(D5967,""fr"",""en"")"),"#VALUE!")</f>
        <v>#VALUE!</v>
      </c>
    </row>
    <row r="5968" ht="15.75" customHeight="1">
      <c r="A5968" s="1" t="s">
        <v>352</v>
      </c>
      <c r="B5968" s="1">
        <v>3.0</v>
      </c>
      <c r="C5968" s="1" t="s">
        <v>13509</v>
      </c>
      <c r="D5968" s="1" t="s">
        <v>13510</v>
      </c>
      <c r="E5968" s="1" t="s">
        <v>226</v>
      </c>
      <c r="F5968" s="1" t="s">
        <v>11</v>
      </c>
      <c r="G5968" s="1" t="str">
        <f>IFERROR(__xludf.DUMMYFUNCTION("GOOGLETRANSLATE(D5968,""fr"",""en"")"),"#VALUE!")</f>
        <v>#VALUE!</v>
      </c>
    </row>
    <row r="5969" ht="15.75" customHeight="1">
      <c r="A5969" s="1" t="s">
        <v>1057</v>
      </c>
      <c r="B5969" s="1">
        <v>4.0</v>
      </c>
      <c r="C5969" s="1" t="s">
        <v>13511</v>
      </c>
      <c r="D5969" s="1" t="s">
        <v>13512</v>
      </c>
      <c r="E5969" s="1" t="s">
        <v>21</v>
      </c>
      <c r="F5969" s="1" t="s">
        <v>11</v>
      </c>
      <c r="G5969" s="1" t="str">
        <f>IFERROR(__xludf.DUMMYFUNCTION("GOOGLETRANSLATE(D5969,""fr"",""en"")"),"#VALUE!")</f>
        <v>#VALUE!</v>
      </c>
    </row>
    <row r="5970" ht="15.75" customHeight="1">
      <c r="A5970" s="1" t="s">
        <v>270</v>
      </c>
      <c r="B5970" s="1">
        <v>4.0</v>
      </c>
      <c r="C5970" s="1" t="s">
        <v>13513</v>
      </c>
      <c r="D5970" s="1" t="s">
        <v>13514</v>
      </c>
      <c r="E5970" s="1" t="s">
        <v>176</v>
      </c>
      <c r="F5970" s="1" t="s">
        <v>66</v>
      </c>
      <c r="G5970" s="1" t="str">
        <f>IFERROR(__xludf.DUMMYFUNCTION("GOOGLETRANSLATE(D5970,""fr"",""en"")"),"#VALUE!")</f>
        <v>#VALUE!</v>
      </c>
    </row>
    <row r="5971" ht="15.75" customHeight="1">
      <c r="A5971" s="1" t="s">
        <v>7894</v>
      </c>
      <c r="B5971" s="1">
        <v>2.0</v>
      </c>
      <c r="C5971" s="1" t="s">
        <v>13515</v>
      </c>
      <c r="D5971" s="1" t="s">
        <v>13516</v>
      </c>
      <c r="E5971" s="1" t="s">
        <v>250</v>
      </c>
      <c r="F5971" s="1" t="s">
        <v>30</v>
      </c>
      <c r="G5971" s="1" t="str">
        <f>IFERROR(__xludf.DUMMYFUNCTION("GOOGLETRANSLATE(D5971,""fr"",""en"")"),"#VALUE!")</f>
        <v>#VALUE!</v>
      </c>
    </row>
    <row r="5972" ht="15.75" customHeight="1">
      <c r="A5972" s="1" t="s">
        <v>1473</v>
      </c>
      <c r="B5972" s="1">
        <v>2.0</v>
      </c>
      <c r="C5972" s="1" t="s">
        <v>13517</v>
      </c>
      <c r="D5972" s="1" t="s">
        <v>13518</v>
      </c>
      <c r="E5972" s="1" t="s">
        <v>10</v>
      </c>
      <c r="F5972" s="1" t="s">
        <v>11</v>
      </c>
      <c r="G5972" s="1" t="str">
        <f>IFERROR(__xludf.DUMMYFUNCTION("GOOGLETRANSLATE(D5972,""fr"",""en"")"),"#VALUE!")</f>
        <v>#VALUE!</v>
      </c>
    </row>
    <row r="5973" ht="15.75" customHeight="1">
      <c r="A5973" s="1" t="s">
        <v>166</v>
      </c>
      <c r="B5973" s="1">
        <v>3.0</v>
      </c>
      <c r="C5973" s="1" t="s">
        <v>13519</v>
      </c>
      <c r="D5973" s="1" t="s">
        <v>13520</v>
      </c>
      <c r="E5973" s="1" t="s">
        <v>169</v>
      </c>
      <c r="F5973" s="1" t="s">
        <v>11</v>
      </c>
      <c r="G5973" s="1" t="str">
        <f>IFERROR(__xludf.DUMMYFUNCTION("GOOGLETRANSLATE(D5973,""fr"",""en"")"),"#VALUE!")</f>
        <v>#VALUE!</v>
      </c>
    </row>
    <row r="5974" ht="15.75" customHeight="1">
      <c r="A5974" s="1" t="s">
        <v>10399</v>
      </c>
      <c r="B5974" s="1">
        <v>1.0</v>
      </c>
      <c r="C5974" s="1" t="s">
        <v>13521</v>
      </c>
      <c r="D5974" s="1" t="s">
        <v>13522</v>
      </c>
      <c r="E5974" s="1" t="s">
        <v>226</v>
      </c>
      <c r="F5974" s="1" t="s">
        <v>110</v>
      </c>
      <c r="G5974" s="1" t="str">
        <f>IFERROR(__xludf.DUMMYFUNCTION("GOOGLETRANSLATE(D5974,""fr"",""en"")"),"#VALUE!")</f>
        <v>#VALUE!</v>
      </c>
    </row>
    <row r="5975" ht="15.75" customHeight="1">
      <c r="A5975" s="1" t="s">
        <v>7386</v>
      </c>
      <c r="B5975" s="1">
        <v>4.0</v>
      </c>
      <c r="C5975" s="1" t="s">
        <v>13523</v>
      </c>
      <c r="D5975" s="1" t="s">
        <v>13524</v>
      </c>
      <c r="E5975" s="1" t="s">
        <v>10</v>
      </c>
      <c r="F5975" s="1" t="s">
        <v>11</v>
      </c>
      <c r="G5975" s="1" t="str">
        <f>IFERROR(__xludf.DUMMYFUNCTION("GOOGLETRANSLATE(D5975,""fr"",""en"")"),"#VALUE!")</f>
        <v>#VALUE!</v>
      </c>
    </row>
    <row r="5976" ht="15.75" customHeight="1">
      <c r="A5976" s="1" t="s">
        <v>13525</v>
      </c>
      <c r="B5976" s="1">
        <v>4.0</v>
      </c>
      <c r="C5976" s="1" t="s">
        <v>13526</v>
      </c>
      <c r="D5976" s="1" t="s">
        <v>13527</v>
      </c>
      <c r="E5976" s="1" t="s">
        <v>176</v>
      </c>
      <c r="F5976" s="1" t="s">
        <v>66</v>
      </c>
      <c r="G5976" s="1" t="str">
        <f>IFERROR(__xludf.DUMMYFUNCTION("GOOGLETRANSLATE(D5976,""fr"",""en"")"),"#VALUE!")</f>
        <v>#VALUE!</v>
      </c>
    </row>
    <row r="5977" ht="15.75" customHeight="1">
      <c r="A5977" s="1" t="s">
        <v>977</v>
      </c>
      <c r="B5977" s="1">
        <v>3.0</v>
      </c>
      <c r="C5977" s="1" t="s">
        <v>13528</v>
      </c>
      <c r="D5977" s="1" t="s">
        <v>13529</v>
      </c>
      <c r="E5977" s="1" t="s">
        <v>47</v>
      </c>
      <c r="F5977" s="1" t="s">
        <v>48</v>
      </c>
      <c r="G5977" s="1" t="str">
        <f>IFERROR(__xludf.DUMMYFUNCTION("GOOGLETRANSLATE(D5977,""fr"",""en"")"),"#VALUE!")</f>
        <v>#VALUE!</v>
      </c>
    </row>
    <row r="5978" ht="15.75" customHeight="1">
      <c r="A5978" s="1" t="s">
        <v>1778</v>
      </c>
      <c r="B5978" s="1">
        <v>3.0</v>
      </c>
      <c r="C5978" s="1" t="s">
        <v>13530</v>
      </c>
      <c r="D5978" s="1" t="s">
        <v>13531</v>
      </c>
      <c r="E5978" s="1" t="s">
        <v>250</v>
      </c>
      <c r="F5978" s="1" t="s">
        <v>30</v>
      </c>
      <c r="G5978" s="1" t="str">
        <f>IFERROR(__xludf.DUMMYFUNCTION("GOOGLETRANSLATE(D5978,""fr"",""en"")"),"#VALUE!")</f>
        <v>#VALUE!</v>
      </c>
    </row>
    <row r="5979" ht="15.75" customHeight="1">
      <c r="A5979" s="1" t="s">
        <v>789</v>
      </c>
      <c r="B5979" s="1">
        <v>1.0</v>
      </c>
      <c r="C5979" s="1" t="s">
        <v>13532</v>
      </c>
      <c r="D5979" s="1" t="s">
        <v>13533</v>
      </c>
      <c r="E5979" s="1" t="s">
        <v>10</v>
      </c>
      <c r="F5979" s="1" t="s">
        <v>11</v>
      </c>
      <c r="G5979" s="1" t="str">
        <f>IFERROR(__xludf.DUMMYFUNCTION("GOOGLETRANSLATE(D5979,""fr"",""en"")"),"#VALUE!")</f>
        <v>#VALUE!</v>
      </c>
    </row>
    <row r="5980" ht="15.75" customHeight="1">
      <c r="A5980" s="1" t="s">
        <v>6083</v>
      </c>
      <c r="B5980" s="1">
        <v>1.0</v>
      </c>
      <c r="C5980" s="1" t="s">
        <v>13534</v>
      </c>
      <c r="D5980" s="1" t="s">
        <v>13535</v>
      </c>
      <c r="E5980" s="1" t="s">
        <v>169</v>
      </c>
      <c r="F5980" s="1" t="s">
        <v>110</v>
      </c>
      <c r="G5980" s="1" t="str">
        <f>IFERROR(__xludf.DUMMYFUNCTION("GOOGLETRANSLATE(D5980,""fr"",""en"")"),"#VALUE!")</f>
        <v>#VALUE!</v>
      </c>
    </row>
    <row r="5981" ht="15.75" customHeight="1">
      <c r="A5981" s="1" t="s">
        <v>2533</v>
      </c>
      <c r="B5981" s="1">
        <v>5.0</v>
      </c>
      <c r="C5981" s="1" t="s">
        <v>13536</v>
      </c>
      <c r="D5981" s="1" t="s">
        <v>13537</v>
      </c>
      <c r="E5981" s="1" t="s">
        <v>10</v>
      </c>
      <c r="F5981" s="1" t="s">
        <v>11</v>
      </c>
      <c r="G5981" s="1" t="str">
        <f>IFERROR(__xludf.DUMMYFUNCTION("GOOGLETRANSLATE(D5981,""fr"",""en"")"),"#VALUE!")</f>
        <v>#VALUE!</v>
      </c>
    </row>
    <row r="5982" ht="15.75" customHeight="1">
      <c r="A5982" s="1" t="s">
        <v>3597</v>
      </c>
      <c r="B5982" s="1">
        <v>5.0</v>
      </c>
      <c r="C5982" s="1" t="s">
        <v>13538</v>
      </c>
      <c r="D5982" s="1" t="s">
        <v>13539</v>
      </c>
      <c r="E5982" s="1" t="s">
        <v>29</v>
      </c>
      <c r="F5982" s="1" t="s">
        <v>30</v>
      </c>
      <c r="G5982" s="1" t="str">
        <f>IFERROR(__xludf.DUMMYFUNCTION("GOOGLETRANSLATE(D5982,""fr"",""en"")"),"#VALUE!")</f>
        <v>#VALUE!</v>
      </c>
    </row>
    <row r="5983" ht="15.75" customHeight="1">
      <c r="A5983" s="1" t="s">
        <v>2261</v>
      </c>
      <c r="B5983" s="1">
        <v>5.0</v>
      </c>
      <c r="C5983" s="1" t="s">
        <v>13540</v>
      </c>
      <c r="D5983" s="1" t="s">
        <v>13541</v>
      </c>
      <c r="E5983" s="1" t="s">
        <v>554</v>
      </c>
      <c r="F5983" s="1" t="s">
        <v>30</v>
      </c>
      <c r="G5983" s="1" t="str">
        <f>IFERROR(__xludf.DUMMYFUNCTION("GOOGLETRANSLATE(D5983,""fr"",""en"")"),"#VALUE!")</f>
        <v>#VALUE!</v>
      </c>
    </row>
    <row r="5984" ht="15.75" customHeight="1">
      <c r="A5984" s="1" t="s">
        <v>12857</v>
      </c>
      <c r="B5984" s="1">
        <v>1.0</v>
      </c>
      <c r="C5984" s="1" t="s">
        <v>13542</v>
      </c>
      <c r="D5984" s="1" t="s">
        <v>13543</v>
      </c>
      <c r="E5984" s="1" t="s">
        <v>273</v>
      </c>
      <c r="F5984" s="1" t="s">
        <v>118</v>
      </c>
      <c r="G5984" s="1" t="str">
        <f>IFERROR(__xludf.DUMMYFUNCTION("GOOGLETRANSLATE(D5984,""fr"",""en"")"),"#VALUE!")</f>
        <v>#VALUE!</v>
      </c>
    </row>
    <row r="5985" ht="15.75" customHeight="1">
      <c r="A5985" s="1" t="s">
        <v>281</v>
      </c>
      <c r="B5985" s="1">
        <v>4.0</v>
      </c>
      <c r="C5985" s="1" t="s">
        <v>13544</v>
      </c>
      <c r="D5985" s="1" t="s">
        <v>13545</v>
      </c>
      <c r="E5985" s="1" t="s">
        <v>10</v>
      </c>
      <c r="F5985" s="1" t="s">
        <v>11</v>
      </c>
      <c r="G5985" s="1" t="str">
        <f>IFERROR(__xludf.DUMMYFUNCTION("GOOGLETRANSLATE(D5985,""fr"",""en"")"),"#VALUE!")</f>
        <v>#VALUE!</v>
      </c>
    </row>
    <row r="5986" ht="15.75" customHeight="1">
      <c r="A5986" s="1" t="s">
        <v>9739</v>
      </c>
      <c r="B5986" s="1">
        <v>2.0</v>
      </c>
      <c r="C5986" s="1" t="s">
        <v>13546</v>
      </c>
      <c r="D5986" s="1" t="s">
        <v>13547</v>
      </c>
      <c r="E5986" s="1" t="s">
        <v>280</v>
      </c>
      <c r="F5986" s="1" t="s">
        <v>11</v>
      </c>
      <c r="G5986" s="1" t="str">
        <f>IFERROR(__xludf.DUMMYFUNCTION("GOOGLETRANSLATE(D5986,""fr"",""en"")"),"#VALUE!")</f>
        <v>#VALUE!</v>
      </c>
    </row>
    <row r="5987" ht="15.75" customHeight="1">
      <c r="A5987" s="1" t="s">
        <v>1107</v>
      </c>
      <c r="B5987" s="1">
        <v>1.0</v>
      </c>
      <c r="C5987" s="1" t="s">
        <v>13548</v>
      </c>
      <c r="D5987" s="1" t="s">
        <v>13549</v>
      </c>
      <c r="E5987" s="1" t="s">
        <v>273</v>
      </c>
      <c r="F5987" s="1" t="s">
        <v>11</v>
      </c>
      <c r="G5987" s="1" t="str">
        <f>IFERROR(__xludf.DUMMYFUNCTION("GOOGLETRANSLATE(D5987,""fr"",""en"")"),"#VALUE!")</f>
        <v>#VALUE!</v>
      </c>
    </row>
    <row r="5988" ht="15.75" customHeight="1">
      <c r="A5988" s="1" t="s">
        <v>9414</v>
      </c>
      <c r="B5988" s="1">
        <v>1.0</v>
      </c>
      <c r="C5988" s="1" t="s">
        <v>13550</v>
      </c>
      <c r="D5988" s="1" t="s">
        <v>13551</v>
      </c>
      <c r="E5988" s="1" t="s">
        <v>519</v>
      </c>
      <c r="F5988" s="1" t="s">
        <v>118</v>
      </c>
      <c r="G5988" s="1" t="str">
        <f>IFERROR(__xludf.DUMMYFUNCTION("GOOGLETRANSLATE(D5988,""fr"",""en"")"),"#VALUE!")</f>
        <v>#VALUE!</v>
      </c>
    </row>
    <row r="5989" ht="15.75" customHeight="1">
      <c r="A5989" s="1" t="s">
        <v>1110</v>
      </c>
      <c r="B5989" s="1">
        <v>4.0</v>
      </c>
      <c r="C5989" s="1" t="s">
        <v>13552</v>
      </c>
      <c r="D5989" s="1" t="s">
        <v>13553</v>
      </c>
      <c r="E5989" s="1" t="s">
        <v>169</v>
      </c>
      <c r="F5989" s="1" t="s">
        <v>11</v>
      </c>
      <c r="G5989" s="1" t="str">
        <f>IFERROR(__xludf.DUMMYFUNCTION("GOOGLETRANSLATE(D5989,""fr"",""en"")"),"#VALUE!")</f>
        <v>#VALUE!</v>
      </c>
    </row>
    <row r="5990" ht="15.75" customHeight="1">
      <c r="A5990" s="1" t="s">
        <v>1764</v>
      </c>
      <c r="B5990" s="1">
        <v>5.0</v>
      </c>
      <c r="C5990" s="1" t="s">
        <v>13554</v>
      </c>
      <c r="D5990" s="1" t="s">
        <v>13555</v>
      </c>
      <c r="E5990" s="1" t="s">
        <v>65</v>
      </c>
      <c r="F5990" s="1" t="s">
        <v>66</v>
      </c>
      <c r="G5990" s="1" t="str">
        <f>IFERROR(__xludf.DUMMYFUNCTION("GOOGLETRANSLATE(D5990,""fr"",""en"")"),"#VALUE!")</f>
        <v>#VALUE!</v>
      </c>
    </row>
    <row r="5991" ht="15.75" customHeight="1">
      <c r="A5991" s="1" t="s">
        <v>1065</v>
      </c>
      <c r="B5991" s="1">
        <v>3.0</v>
      </c>
      <c r="C5991" s="1" t="s">
        <v>13556</v>
      </c>
      <c r="D5991" s="1" t="s">
        <v>13557</v>
      </c>
      <c r="E5991" s="1" t="s">
        <v>65</v>
      </c>
      <c r="F5991" s="1" t="s">
        <v>66</v>
      </c>
      <c r="G5991" s="1" t="str">
        <f>IFERROR(__xludf.DUMMYFUNCTION("GOOGLETRANSLATE(D5991,""fr"",""en"")"),"#VALUE!")</f>
        <v>#VALUE!</v>
      </c>
    </row>
    <row r="5992" ht="15.75" customHeight="1">
      <c r="A5992" s="1" t="s">
        <v>3385</v>
      </c>
      <c r="B5992" s="1">
        <v>4.0</v>
      </c>
      <c r="C5992" s="1" t="s">
        <v>13558</v>
      </c>
      <c r="D5992" s="1" t="s">
        <v>13559</v>
      </c>
      <c r="E5992" s="1" t="s">
        <v>29</v>
      </c>
      <c r="F5992" s="1" t="s">
        <v>30</v>
      </c>
      <c r="G5992" s="1" t="str">
        <f>IFERROR(__xludf.DUMMYFUNCTION("GOOGLETRANSLATE(D5992,""fr"",""en"")"),"#VALUE!")</f>
        <v>#VALUE!</v>
      </c>
    </row>
    <row r="5993" ht="15.75" customHeight="1">
      <c r="A5993" s="1" t="s">
        <v>5230</v>
      </c>
      <c r="B5993" s="1">
        <v>3.0</v>
      </c>
      <c r="C5993" s="1" t="s">
        <v>13560</v>
      </c>
      <c r="D5993" s="1" t="s">
        <v>13561</v>
      </c>
      <c r="E5993" s="1" t="s">
        <v>10</v>
      </c>
      <c r="F5993" s="1" t="s">
        <v>11</v>
      </c>
      <c r="G5993" s="1" t="str">
        <f>IFERROR(__xludf.DUMMYFUNCTION("GOOGLETRANSLATE(D5993,""fr"",""en"")"),"#VALUE!")</f>
        <v>#VALUE!</v>
      </c>
    </row>
    <row r="5994" ht="15.75" customHeight="1">
      <c r="A5994" s="1" t="s">
        <v>2396</v>
      </c>
      <c r="B5994" s="1">
        <v>1.0</v>
      </c>
      <c r="C5994" s="1" t="s">
        <v>13562</v>
      </c>
      <c r="D5994" s="1" t="s">
        <v>13563</v>
      </c>
      <c r="E5994" s="1" t="s">
        <v>292</v>
      </c>
      <c r="F5994" s="1" t="s">
        <v>11</v>
      </c>
      <c r="G5994" s="1" t="str">
        <f>IFERROR(__xludf.DUMMYFUNCTION("GOOGLETRANSLATE(D5994,""fr"",""en"")"),"#VALUE!")</f>
        <v>#VALUE!</v>
      </c>
    </row>
    <row r="5995" ht="15.75" customHeight="1">
      <c r="A5995" s="1" t="s">
        <v>100</v>
      </c>
      <c r="B5995" s="1">
        <v>1.0</v>
      </c>
      <c r="C5995" s="1" t="s">
        <v>13564</v>
      </c>
      <c r="D5995" s="1" t="s">
        <v>13565</v>
      </c>
      <c r="E5995" s="1" t="s">
        <v>109</v>
      </c>
      <c r="F5995" s="1" t="s">
        <v>110</v>
      </c>
      <c r="G5995" s="1" t="str">
        <f>IFERROR(__xludf.DUMMYFUNCTION("GOOGLETRANSLATE(D5995,""fr"",""en"")"),"#VALUE!")</f>
        <v>#VALUE!</v>
      </c>
    </row>
    <row r="5996" ht="15.75" customHeight="1">
      <c r="A5996" s="1" t="s">
        <v>6615</v>
      </c>
      <c r="B5996" s="1">
        <v>1.0</v>
      </c>
      <c r="C5996" s="1" t="s">
        <v>13566</v>
      </c>
      <c r="D5996" s="1" t="s">
        <v>13567</v>
      </c>
      <c r="E5996" s="1" t="s">
        <v>575</v>
      </c>
      <c r="F5996" s="1" t="s">
        <v>48</v>
      </c>
      <c r="G5996" s="1" t="str">
        <f>IFERROR(__xludf.DUMMYFUNCTION("GOOGLETRANSLATE(D5996,""fr"",""en"")"),"#VALUE!")</f>
        <v>#VALUE!</v>
      </c>
    </row>
    <row r="5997" ht="15.75" customHeight="1">
      <c r="A5997" s="1" t="s">
        <v>798</v>
      </c>
      <c r="B5997" s="1">
        <v>3.0</v>
      </c>
      <c r="C5997" s="1" t="s">
        <v>13568</v>
      </c>
      <c r="D5997" s="1" t="s">
        <v>13569</v>
      </c>
      <c r="E5997" s="1" t="s">
        <v>21</v>
      </c>
      <c r="F5997" s="1" t="s">
        <v>11</v>
      </c>
      <c r="G5997" s="1" t="str">
        <f>IFERROR(__xludf.DUMMYFUNCTION("GOOGLETRANSLATE(D5997,""fr"",""en"")"),"#VALUE!")</f>
        <v>#VALUE!</v>
      </c>
    </row>
    <row r="5998" ht="15.75" customHeight="1">
      <c r="A5998" s="1" t="s">
        <v>4829</v>
      </c>
      <c r="B5998" s="1">
        <v>4.0</v>
      </c>
      <c r="C5998" s="1" t="s">
        <v>13570</v>
      </c>
      <c r="D5998" s="1" t="s">
        <v>13571</v>
      </c>
      <c r="E5998" s="1" t="s">
        <v>176</v>
      </c>
      <c r="F5998" s="1" t="s">
        <v>66</v>
      </c>
      <c r="G5998" s="1" t="str">
        <f>IFERROR(__xludf.DUMMYFUNCTION("GOOGLETRANSLATE(D5998,""fr"",""en"")"),"#VALUE!")</f>
        <v>#VALUE!</v>
      </c>
    </row>
    <row r="5999" ht="15.75" customHeight="1">
      <c r="A5999" s="1" t="s">
        <v>3696</v>
      </c>
      <c r="B5999" s="1">
        <v>2.0</v>
      </c>
      <c r="C5999" s="1" t="s">
        <v>13572</v>
      </c>
      <c r="D5999" s="1" t="s">
        <v>13573</v>
      </c>
      <c r="E5999" s="1" t="s">
        <v>21</v>
      </c>
      <c r="F5999" s="1" t="s">
        <v>11</v>
      </c>
      <c r="G5999" s="1" t="str">
        <f>IFERROR(__xludf.DUMMYFUNCTION("GOOGLETRANSLATE(D5999,""fr"",""en"")"),"#VALUE!")</f>
        <v>#VALUE!</v>
      </c>
    </row>
    <row r="6000" ht="15.75" customHeight="1">
      <c r="A6000" s="1" t="s">
        <v>1879</v>
      </c>
      <c r="B6000" s="1">
        <v>1.0</v>
      </c>
      <c r="C6000" s="1" t="s">
        <v>13574</v>
      </c>
      <c r="D6000" s="1" t="s">
        <v>13575</v>
      </c>
      <c r="E6000" s="1" t="s">
        <v>10</v>
      </c>
      <c r="F6000" s="1" t="s">
        <v>11</v>
      </c>
      <c r="G6000" s="1" t="str">
        <f>IFERROR(__xludf.DUMMYFUNCTION("GOOGLETRANSLATE(D6000,""fr"",""en"")"),"#VALUE!")</f>
        <v>#VALUE!</v>
      </c>
    </row>
    <row r="6001" ht="15.75" customHeight="1">
      <c r="A6001" s="1" t="s">
        <v>11098</v>
      </c>
      <c r="B6001" s="1">
        <v>1.0</v>
      </c>
      <c r="C6001" s="1" t="s">
        <v>13576</v>
      </c>
      <c r="D6001" s="1" t="s">
        <v>13577</v>
      </c>
      <c r="E6001" s="1" t="s">
        <v>125</v>
      </c>
      <c r="F6001" s="1" t="s">
        <v>11</v>
      </c>
      <c r="G6001" s="1" t="str">
        <f>IFERROR(__xludf.DUMMYFUNCTION("GOOGLETRANSLATE(D6001,""fr"",""en"")"),"#VALUE!")</f>
        <v>#VALUE!</v>
      </c>
    </row>
    <row r="6002" ht="15.75" customHeight="1">
      <c r="A6002" s="1" t="s">
        <v>11088</v>
      </c>
      <c r="B6002" s="1">
        <v>1.0</v>
      </c>
      <c r="C6002" s="1" t="s">
        <v>13578</v>
      </c>
      <c r="D6002" s="1" t="s">
        <v>13579</v>
      </c>
      <c r="E6002" s="1" t="s">
        <v>273</v>
      </c>
      <c r="F6002" s="1" t="s">
        <v>11</v>
      </c>
      <c r="G6002" s="1" t="str">
        <f>IFERROR(__xludf.DUMMYFUNCTION("GOOGLETRANSLATE(D6002,""fr"",""en"")"),"#VALUE!")</f>
        <v>#VALUE!</v>
      </c>
    </row>
    <row r="6003" ht="15.75" customHeight="1">
      <c r="A6003" s="1" t="s">
        <v>9605</v>
      </c>
      <c r="B6003" s="1">
        <v>2.0</v>
      </c>
      <c r="C6003" s="1" t="s">
        <v>7606</v>
      </c>
      <c r="D6003" s="1" t="s">
        <v>13580</v>
      </c>
      <c r="E6003" s="1" t="s">
        <v>423</v>
      </c>
      <c r="F6003" s="1" t="s">
        <v>30</v>
      </c>
      <c r="G6003" s="1" t="str">
        <f>IFERROR(__xludf.DUMMYFUNCTION("GOOGLETRANSLATE(D6003,""fr"",""en"")"),"#VALUE!")</f>
        <v>#VALUE!</v>
      </c>
    </row>
    <row r="6004" ht="15.75" customHeight="1">
      <c r="A6004" s="1" t="s">
        <v>220</v>
      </c>
      <c r="B6004" s="1">
        <v>1.0</v>
      </c>
      <c r="C6004" s="1" t="s">
        <v>13581</v>
      </c>
      <c r="D6004" s="1" t="s">
        <v>13582</v>
      </c>
      <c r="E6004" s="1" t="s">
        <v>2053</v>
      </c>
      <c r="F6004" s="1" t="s">
        <v>84</v>
      </c>
      <c r="G6004" s="1" t="str">
        <f>IFERROR(__xludf.DUMMYFUNCTION("GOOGLETRANSLATE(D6004,""fr"",""en"")"),"#VALUE!")</f>
        <v>#VALUE!</v>
      </c>
    </row>
    <row r="6005" ht="15.75" customHeight="1">
      <c r="A6005" s="1" t="s">
        <v>1344</v>
      </c>
      <c r="B6005" s="1">
        <v>4.0</v>
      </c>
      <c r="C6005" s="1" t="s">
        <v>13583</v>
      </c>
      <c r="D6005" s="1" t="s">
        <v>13584</v>
      </c>
      <c r="E6005" s="1" t="s">
        <v>21</v>
      </c>
      <c r="F6005" s="1" t="s">
        <v>11</v>
      </c>
      <c r="G6005" s="1" t="str">
        <f>IFERROR(__xludf.DUMMYFUNCTION("GOOGLETRANSLATE(D6005,""fr"",""en"")"),"#VALUE!")</f>
        <v>#VALUE!</v>
      </c>
    </row>
    <row r="6006" ht="15.75" customHeight="1">
      <c r="A6006" s="1" t="s">
        <v>558</v>
      </c>
      <c r="B6006" s="1">
        <v>1.0</v>
      </c>
      <c r="C6006" s="1" t="s">
        <v>13585</v>
      </c>
      <c r="D6006" s="1" t="s">
        <v>13586</v>
      </c>
      <c r="E6006" s="1" t="s">
        <v>273</v>
      </c>
      <c r="F6006" s="1" t="s">
        <v>110</v>
      </c>
      <c r="G6006" s="1" t="str">
        <f>IFERROR(__xludf.DUMMYFUNCTION("GOOGLETRANSLATE(D6006,""fr"",""en"")"),"#VALUE!")</f>
        <v>#VALUE!</v>
      </c>
    </row>
    <row r="6007" ht="15.75" customHeight="1">
      <c r="A6007" s="1" t="s">
        <v>494</v>
      </c>
      <c r="B6007" s="1">
        <v>4.0</v>
      </c>
      <c r="C6007" s="1" t="s">
        <v>13587</v>
      </c>
      <c r="D6007" s="1" t="s">
        <v>13588</v>
      </c>
      <c r="E6007" s="1" t="s">
        <v>65</v>
      </c>
      <c r="F6007" s="1" t="s">
        <v>66</v>
      </c>
      <c r="G6007" s="1" t="str">
        <f>IFERROR(__xludf.DUMMYFUNCTION("GOOGLETRANSLATE(D6007,""fr"",""en"")"),"#VALUE!")</f>
        <v>#VALUE!</v>
      </c>
    </row>
    <row r="6008" ht="15.75" customHeight="1">
      <c r="A6008" s="1" t="s">
        <v>377</v>
      </c>
      <c r="B6008" s="1">
        <v>4.0</v>
      </c>
      <c r="C6008" s="1" t="s">
        <v>13589</v>
      </c>
      <c r="D6008" s="1" t="s">
        <v>13590</v>
      </c>
      <c r="E6008" s="1" t="s">
        <v>10</v>
      </c>
      <c r="F6008" s="1" t="s">
        <v>11</v>
      </c>
      <c r="G6008" s="1" t="str">
        <f>IFERROR(__xludf.DUMMYFUNCTION("GOOGLETRANSLATE(D6008,""fr"",""en"")"),"#VALUE!")</f>
        <v>#VALUE!</v>
      </c>
    </row>
    <row r="6009" ht="15.75" customHeight="1">
      <c r="A6009" s="1" t="s">
        <v>1110</v>
      </c>
      <c r="B6009" s="1">
        <v>3.0</v>
      </c>
      <c r="C6009" s="1" t="s">
        <v>13591</v>
      </c>
      <c r="D6009" s="1" t="s">
        <v>13592</v>
      </c>
      <c r="E6009" s="1" t="s">
        <v>10</v>
      </c>
      <c r="F6009" s="1" t="s">
        <v>11</v>
      </c>
      <c r="G6009" s="1" t="str">
        <f>IFERROR(__xludf.DUMMYFUNCTION("GOOGLETRANSLATE(D6009,""fr"",""en"")"),"#VALUE!")</f>
        <v>#VALUE!</v>
      </c>
    </row>
    <row r="6010" ht="15.75" customHeight="1">
      <c r="A6010" s="1" t="s">
        <v>1699</v>
      </c>
      <c r="B6010" s="1">
        <v>2.0</v>
      </c>
      <c r="C6010" s="1" t="s">
        <v>13593</v>
      </c>
      <c r="D6010" s="1" t="s">
        <v>13594</v>
      </c>
      <c r="E6010" s="1" t="s">
        <v>21</v>
      </c>
      <c r="F6010" s="1" t="s">
        <v>11</v>
      </c>
      <c r="G6010" s="1" t="str">
        <f>IFERROR(__xludf.DUMMYFUNCTION("GOOGLETRANSLATE(D6010,""fr"",""en"")"),"#VALUE!")</f>
        <v>#VALUE!</v>
      </c>
    </row>
    <row r="6011" ht="15.75" customHeight="1">
      <c r="A6011" s="1" t="s">
        <v>77</v>
      </c>
      <c r="B6011" s="1">
        <v>2.0</v>
      </c>
      <c r="C6011" s="1" t="s">
        <v>13595</v>
      </c>
      <c r="D6011" s="1" t="s">
        <v>13596</v>
      </c>
      <c r="E6011" s="1" t="s">
        <v>29</v>
      </c>
      <c r="F6011" s="1" t="s">
        <v>30</v>
      </c>
      <c r="G6011" s="1" t="str">
        <f>IFERROR(__xludf.DUMMYFUNCTION("GOOGLETRANSLATE(D6011,""fr"",""en"")"),"#VALUE!")</f>
        <v>#VALUE!</v>
      </c>
    </row>
    <row r="6012" ht="15.75" customHeight="1">
      <c r="A6012" s="1" t="s">
        <v>2076</v>
      </c>
      <c r="B6012" s="1">
        <v>4.0</v>
      </c>
      <c r="C6012" s="1" t="s">
        <v>13597</v>
      </c>
      <c r="D6012" s="1" t="s">
        <v>13598</v>
      </c>
      <c r="E6012" s="1" t="s">
        <v>614</v>
      </c>
      <c r="F6012" s="1" t="s">
        <v>30</v>
      </c>
      <c r="G6012" s="1" t="str">
        <f>IFERROR(__xludf.DUMMYFUNCTION("GOOGLETRANSLATE(D6012,""fr"",""en"")"),"#VALUE!")</f>
        <v>#VALUE!</v>
      </c>
    </row>
    <row r="6013" ht="15.75" customHeight="1">
      <c r="A6013" s="1" t="s">
        <v>114</v>
      </c>
      <c r="B6013" s="1">
        <v>1.0</v>
      </c>
      <c r="C6013" s="1" t="s">
        <v>13599</v>
      </c>
      <c r="D6013" s="1" t="s">
        <v>13600</v>
      </c>
      <c r="E6013" s="1" t="s">
        <v>2727</v>
      </c>
      <c r="F6013" s="1" t="s">
        <v>66</v>
      </c>
      <c r="G6013" s="1" t="str">
        <f>IFERROR(__xludf.DUMMYFUNCTION("GOOGLETRANSLATE(D6013,""fr"",""en"")"),"#VALUE!")</f>
        <v>#VALUE!</v>
      </c>
    </row>
    <row r="6014" ht="15.75" customHeight="1">
      <c r="A6014" s="1" t="s">
        <v>792</v>
      </c>
      <c r="B6014" s="1">
        <v>1.0</v>
      </c>
      <c r="C6014" s="1" t="s">
        <v>13601</v>
      </c>
      <c r="D6014" s="1" t="s">
        <v>13602</v>
      </c>
      <c r="E6014" s="1" t="s">
        <v>250</v>
      </c>
      <c r="F6014" s="1" t="s">
        <v>30</v>
      </c>
      <c r="G6014" s="1" t="str">
        <f>IFERROR(__xludf.DUMMYFUNCTION("GOOGLETRANSLATE(D6014,""fr"",""en"")"),"#VALUE!")</f>
        <v>#VALUE!</v>
      </c>
    </row>
    <row r="6015" ht="15.75" customHeight="1">
      <c r="A6015" s="1" t="s">
        <v>10177</v>
      </c>
      <c r="B6015" s="1">
        <v>3.0</v>
      </c>
      <c r="C6015" s="1" t="s">
        <v>13603</v>
      </c>
      <c r="D6015" s="1" t="s">
        <v>13604</v>
      </c>
      <c r="E6015" s="1" t="s">
        <v>196</v>
      </c>
      <c r="F6015" s="1" t="s">
        <v>118</v>
      </c>
      <c r="G6015" s="1" t="str">
        <f>IFERROR(__xludf.DUMMYFUNCTION("GOOGLETRANSLATE(D6015,""fr"",""en"")"),"#VALUE!")</f>
        <v>#VALUE!</v>
      </c>
    </row>
    <row r="6016" ht="15.75" customHeight="1">
      <c r="A6016" s="1" t="s">
        <v>707</v>
      </c>
      <c r="B6016" s="1">
        <v>1.0</v>
      </c>
      <c r="C6016" s="1" t="s">
        <v>13605</v>
      </c>
      <c r="D6016" s="1" t="s">
        <v>13606</v>
      </c>
      <c r="E6016" s="1" t="s">
        <v>21</v>
      </c>
      <c r="F6016" s="1" t="s">
        <v>11</v>
      </c>
      <c r="G6016" s="1" t="str">
        <f>IFERROR(__xludf.DUMMYFUNCTION("GOOGLETRANSLATE(D6016,""fr"",""en"")"),"#VALUE!")</f>
        <v>#VALUE!</v>
      </c>
    </row>
    <row r="6017" ht="15.75" customHeight="1">
      <c r="A6017" s="1" t="s">
        <v>2590</v>
      </c>
      <c r="B6017" s="1">
        <v>1.0</v>
      </c>
      <c r="C6017" s="1" t="s">
        <v>13607</v>
      </c>
      <c r="D6017" s="1" t="s">
        <v>13608</v>
      </c>
      <c r="E6017" s="1" t="s">
        <v>296</v>
      </c>
      <c r="F6017" s="1" t="s">
        <v>11</v>
      </c>
      <c r="G6017" s="1" t="str">
        <f>IFERROR(__xludf.DUMMYFUNCTION("GOOGLETRANSLATE(D6017,""fr"",""en"")"),"#VALUE!")</f>
        <v>#VALUE!</v>
      </c>
    </row>
    <row r="6018" ht="15.75" customHeight="1">
      <c r="A6018" s="1" t="s">
        <v>4575</v>
      </c>
      <c r="B6018" s="1">
        <v>3.0</v>
      </c>
      <c r="C6018" s="1" t="s">
        <v>13609</v>
      </c>
      <c r="D6018" s="1" t="s">
        <v>13610</v>
      </c>
      <c r="E6018" s="1" t="s">
        <v>614</v>
      </c>
      <c r="F6018" s="1" t="s">
        <v>30</v>
      </c>
      <c r="G6018" s="1" t="str">
        <f>IFERROR(__xludf.DUMMYFUNCTION("GOOGLETRANSLATE(D6018,""fr"",""en"")"),"#VALUE!")</f>
        <v>#VALUE!</v>
      </c>
    </row>
    <row r="6019" ht="15.75" customHeight="1">
      <c r="A6019" s="1" t="s">
        <v>13611</v>
      </c>
      <c r="B6019" s="1">
        <v>1.0</v>
      </c>
      <c r="C6019" s="1" t="s">
        <v>5796</v>
      </c>
      <c r="D6019" s="1" t="s">
        <v>13612</v>
      </c>
      <c r="E6019" s="1" t="s">
        <v>29</v>
      </c>
      <c r="F6019" s="1" t="s">
        <v>30</v>
      </c>
      <c r="G6019" s="1" t="str">
        <f>IFERROR(__xludf.DUMMYFUNCTION("GOOGLETRANSLATE(D6019,""fr"",""en"")"),"#VALUE!")</f>
        <v>#VALUE!</v>
      </c>
    </row>
    <row r="6020" ht="15.75" customHeight="1">
      <c r="A6020" s="1" t="s">
        <v>936</v>
      </c>
      <c r="B6020" s="1">
        <v>3.0</v>
      </c>
      <c r="C6020" s="1" t="s">
        <v>13613</v>
      </c>
      <c r="D6020" s="1" t="s">
        <v>13614</v>
      </c>
      <c r="E6020" s="1" t="s">
        <v>10</v>
      </c>
      <c r="F6020" s="1" t="s">
        <v>11</v>
      </c>
      <c r="G6020" s="1" t="str">
        <f>IFERROR(__xludf.DUMMYFUNCTION("GOOGLETRANSLATE(D6020,""fr"",""en"")"),"#VALUE!")</f>
        <v>#VALUE!</v>
      </c>
    </row>
    <row r="6021" ht="15.75" customHeight="1">
      <c r="A6021" s="1" t="s">
        <v>8990</v>
      </c>
      <c r="B6021" s="1">
        <v>3.0</v>
      </c>
      <c r="C6021" s="1" t="s">
        <v>13615</v>
      </c>
      <c r="D6021" s="1" t="s">
        <v>13616</v>
      </c>
      <c r="E6021" s="1" t="s">
        <v>373</v>
      </c>
      <c r="F6021" s="1" t="s">
        <v>118</v>
      </c>
      <c r="G6021" s="1" t="str">
        <f>IFERROR(__xludf.DUMMYFUNCTION("GOOGLETRANSLATE(D6021,""fr"",""en"")"),"#VALUE!")</f>
        <v>#VALUE!</v>
      </c>
    </row>
    <row r="6022" ht="15.75" customHeight="1">
      <c r="A6022" s="1" t="s">
        <v>1816</v>
      </c>
      <c r="B6022" s="1">
        <v>5.0</v>
      </c>
      <c r="C6022" s="1" t="s">
        <v>13617</v>
      </c>
      <c r="D6022" s="1" t="s">
        <v>13618</v>
      </c>
      <c r="E6022" s="1" t="s">
        <v>176</v>
      </c>
      <c r="F6022" s="1" t="s">
        <v>66</v>
      </c>
      <c r="G6022" s="1" t="str">
        <f>IFERROR(__xludf.DUMMYFUNCTION("GOOGLETRANSLATE(D6022,""fr"",""en"")"),"#VALUE!")</f>
        <v>#VALUE!</v>
      </c>
    </row>
    <row r="6023" ht="15.75" customHeight="1">
      <c r="A6023" s="1" t="s">
        <v>5523</v>
      </c>
      <c r="B6023" s="1">
        <v>1.0</v>
      </c>
      <c r="C6023" s="1" t="s">
        <v>13619</v>
      </c>
      <c r="D6023" s="1" t="s">
        <v>13620</v>
      </c>
      <c r="E6023" s="1" t="s">
        <v>25</v>
      </c>
      <c r="F6023" s="1" t="s">
        <v>11</v>
      </c>
      <c r="G6023" s="1" t="str">
        <f>IFERROR(__xludf.DUMMYFUNCTION("GOOGLETRANSLATE(D6023,""fr"",""en"")"),"#VALUE!")</f>
        <v>#VALUE!</v>
      </c>
    </row>
    <row r="6024" ht="15.75" customHeight="1">
      <c r="A6024" s="1" t="s">
        <v>1741</v>
      </c>
      <c r="B6024" s="1">
        <v>2.0</v>
      </c>
      <c r="C6024" s="1" t="s">
        <v>13621</v>
      </c>
      <c r="D6024" s="1" t="s">
        <v>13622</v>
      </c>
      <c r="E6024" s="1" t="s">
        <v>273</v>
      </c>
      <c r="F6024" s="1" t="s">
        <v>11</v>
      </c>
      <c r="G6024" s="1" t="str">
        <f>IFERROR(__xludf.DUMMYFUNCTION("GOOGLETRANSLATE(D6024,""fr"",""en"")"),"#VALUE!")</f>
        <v>#VALUE!</v>
      </c>
    </row>
    <row r="6025" ht="15.75" customHeight="1">
      <c r="A6025" s="1" t="s">
        <v>13623</v>
      </c>
      <c r="B6025" s="1">
        <v>1.0</v>
      </c>
      <c r="C6025" s="1" t="s">
        <v>13624</v>
      </c>
      <c r="D6025" s="1" t="s">
        <v>13625</v>
      </c>
      <c r="E6025" s="1" t="s">
        <v>109</v>
      </c>
      <c r="F6025" s="1" t="s">
        <v>110</v>
      </c>
      <c r="G6025" s="1" t="str">
        <f>IFERROR(__xludf.DUMMYFUNCTION("GOOGLETRANSLATE(D6025,""fr"",""en"")"),"#VALUE!")</f>
        <v>#VALUE!</v>
      </c>
    </row>
    <row r="6026" ht="15.75" customHeight="1">
      <c r="A6026" s="1" t="s">
        <v>585</v>
      </c>
      <c r="B6026" s="1">
        <v>5.0</v>
      </c>
      <c r="C6026" s="1" t="s">
        <v>13626</v>
      </c>
      <c r="D6026" s="1" t="s">
        <v>13627</v>
      </c>
      <c r="E6026" s="1" t="s">
        <v>10</v>
      </c>
      <c r="F6026" s="1" t="s">
        <v>11</v>
      </c>
      <c r="G6026" s="1" t="str">
        <f>IFERROR(__xludf.DUMMYFUNCTION("GOOGLETRANSLATE(D6026,""fr"",""en"")"),"#VALUE!")</f>
        <v>#VALUE!</v>
      </c>
    </row>
    <row r="6027" ht="15.75" customHeight="1">
      <c r="A6027" s="1" t="s">
        <v>284</v>
      </c>
      <c r="B6027" s="1">
        <v>1.0</v>
      </c>
      <c r="C6027" s="1" t="s">
        <v>13628</v>
      </c>
      <c r="D6027" s="1" t="s">
        <v>13629</v>
      </c>
      <c r="E6027" s="1" t="s">
        <v>73</v>
      </c>
      <c r="F6027" s="1" t="s">
        <v>30</v>
      </c>
      <c r="G6027" s="1" t="str">
        <f>IFERROR(__xludf.DUMMYFUNCTION("GOOGLETRANSLATE(D6027,""fr"",""en"")"),"#VALUE!")</f>
        <v>#VALUE!</v>
      </c>
    </row>
    <row r="6028" ht="15.75" customHeight="1">
      <c r="A6028" s="1" t="s">
        <v>7112</v>
      </c>
      <c r="B6028" s="1">
        <v>1.0</v>
      </c>
      <c r="C6028" s="1" t="s">
        <v>13630</v>
      </c>
      <c r="D6028" s="1" t="s">
        <v>13631</v>
      </c>
      <c r="E6028" s="1" t="s">
        <v>292</v>
      </c>
      <c r="F6028" s="1" t="s">
        <v>11</v>
      </c>
      <c r="G6028" s="1" t="str">
        <f>IFERROR(__xludf.DUMMYFUNCTION("GOOGLETRANSLATE(D6028,""fr"",""en"")"),"#VALUE!")</f>
        <v>#VALUE!</v>
      </c>
    </row>
    <row r="6029" ht="15.75" customHeight="1">
      <c r="A6029" s="1" t="s">
        <v>2747</v>
      </c>
      <c r="B6029" s="1">
        <v>3.0</v>
      </c>
      <c r="C6029" s="1" t="s">
        <v>13632</v>
      </c>
      <c r="D6029" s="1" t="s">
        <v>13633</v>
      </c>
      <c r="E6029" s="1" t="s">
        <v>169</v>
      </c>
      <c r="F6029" s="1" t="s">
        <v>11</v>
      </c>
      <c r="G6029" s="1" t="str">
        <f>IFERROR(__xludf.DUMMYFUNCTION("GOOGLETRANSLATE(D6029,""fr"",""en"")"),"#VALUE!")</f>
        <v>#VALUE!</v>
      </c>
    </row>
    <row r="6030" ht="15.75" customHeight="1">
      <c r="A6030" s="1" t="s">
        <v>144</v>
      </c>
      <c r="B6030" s="1">
        <v>4.0</v>
      </c>
      <c r="C6030" s="1" t="s">
        <v>13634</v>
      </c>
      <c r="D6030" s="1" t="s">
        <v>13635</v>
      </c>
      <c r="E6030" s="1" t="s">
        <v>176</v>
      </c>
      <c r="F6030" s="1" t="s">
        <v>66</v>
      </c>
      <c r="G6030" s="1" t="str">
        <f>IFERROR(__xludf.DUMMYFUNCTION("GOOGLETRANSLATE(D6030,""fr"",""en"")"),"#VALUE!")</f>
        <v>#VALUE!</v>
      </c>
    </row>
    <row r="6031" ht="15.75" customHeight="1">
      <c r="A6031" s="1" t="s">
        <v>4907</v>
      </c>
      <c r="B6031" s="1">
        <v>3.0</v>
      </c>
      <c r="C6031" s="1" t="s">
        <v>13636</v>
      </c>
      <c r="D6031" s="1" t="s">
        <v>13637</v>
      </c>
      <c r="E6031" s="1" t="s">
        <v>125</v>
      </c>
      <c r="F6031" s="1" t="s">
        <v>110</v>
      </c>
      <c r="G6031" s="1" t="str">
        <f>IFERROR(__xludf.DUMMYFUNCTION("GOOGLETRANSLATE(D6031,""fr"",""en"")"),"#VALUE!")</f>
        <v>#VALUE!</v>
      </c>
    </row>
    <row r="6032" ht="15.75" customHeight="1">
      <c r="A6032" s="1" t="s">
        <v>594</v>
      </c>
      <c r="B6032" s="1">
        <v>3.0</v>
      </c>
      <c r="C6032" s="1" t="s">
        <v>13638</v>
      </c>
      <c r="D6032" s="1" t="s">
        <v>13639</v>
      </c>
      <c r="E6032" s="1" t="s">
        <v>10</v>
      </c>
      <c r="F6032" s="1" t="s">
        <v>11</v>
      </c>
      <c r="G6032" s="1" t="str">
        <f>IFERROR(__xludf.DUMMYFUNCTION("GOOGLETRANSLATE(D6032,""fr"",""en"")"),"#VALUE!")</f>
        <v>#VALUE!</v>
      </c>
    </row>
    <row r="6033" ht="15.75" customHeight="1">
      <c r="A6033" s="1" t="s">
        <v>4832</v>
      </c>
      <c r="B6033" s="1">
        <v>1.0</v>
      </c>
      <c r="C6033" s="1" t="s">
        <v>13640</v>
      </c>
      <c r="D6033" s="1" t="s">
        <v>13641</v>
      </c>
      <c r="E6033" s="1" t="s">
        <v>226</v>
      </c>
      <c r="F6033" s="1" t="s">
        <v>11</v>
      </c>
      <c r="G6033" s="1" t="str">
        <f>IFERROR(__xludf.DUMMYFUNCTION("GOOGLETRANSLATE(D6033,""fr"",""en"")"),"#VALUE!")</f>
        <v>#VALUE!</v>
      </c>
    </row>
    <row r="6034" ht="15.75" customHeight="1">
      <c r="A6034" s="1" t="s">
        <v>1113</v>
      </c>
      <c r="B6034" s="1">
        <v>1.0</v>
      </c>
      <c r="C6034" s="1" t="s">
        <v>13642</v>
      </c>
      <c r="D6034" s="1" t="s">
        <v>13643</v>
      </c>
      <c r="E6034" s="1" t="s">
        <v>73</v>
      </c>
      <c r="F6034" s="1" t="s">
        <v>30</v>
      </c>
      <c r="G6034" s="1" t="str">
        <f>IFERROR(__xludf.DUMMYFUNCTION("GOOGLETRANSLATE(D6034,""fr"",""en"")"),"#VALUE!")</f>
        <v>#VALUE!</v>
      </c>
    </row>
    <row r="6035" ht="15.75" customHeight="1">
      <c r="A6035" s="1" t="s">
        <v>126</v>
      </c>
      <c r="B6035" s="1">
        <v>3.0</v>
      </c>
      <c r="C6035" s="1" t="s">
        <v>13644</v>
      </c>
      <c r="D6035" s="1" t="s">
        <v>13645</v>
      </c>
      <c r="E6035" s="1" t="s">
        <v>21</v>
      </c>
      <c r="F6035" s="1" t="s">
        <v>11</v>
      </c>
      <c r="G6035" s="1" t="str">
        <f>IFERROR(__xludf.DUMMYFUNCTION("GOOGLETRANSLATE(D6035,""fr"",""en"")"),"#VALUE!")</f>
        <v>#VALUE!</v>
      </c>
    </row>
    <row r="6036" ht="15.75" customHeight="1">
      <c r="A6036" s="1" t="s">
        <v>966</v>
      </c>
      <c r="B6036" s="1">
        <v>4.0</v>
      </c>
      <c r="C6036" s="1" t="s">
        <v>13646</v>
      </c>
      <c r="D6036" s="1" t="s">
        <v>13647</v>
      </c>
      <c r="E6036" s="1" t="s">
        <v>21</v>
      </c>
      <c r="F6036" s="1" t="s">
        <v>11</v>
      </c>
      <c r="G6036" s="1" t="str">
        <f>IFERROR(__xludf.DUMMYFUNCTION("GOOGLETRANSLATE(D6036,""fr"",""en"")"),"#VALUE!")</f>
        <v>#VALUE!</v>
      </c>
    </row>
    <row r="6037" ht="15.75" customHeight="1">
      <c r="A6037" s="1" t="s">
        <v>391</v>
      </c>
      <c r="B6037" s="1">
        <v>5.0</v>
      </c>
      <c r="C6037" s="1" t="s">
        <v>13648</v>
      </c>
      <c r="D6037" s="1" t="s">
        <v>13649</v>
      </c>
      <c r="E6037" s="1" t="s">
        <v>10</v>
      </c>
      <c r="F6037" s="1" t="s">
        <v>11</v>
      </c>
      <c r="G6037" s="1" t="str">
        <f>IFERROR(__xludf.DUMMYFUNCTION("GOOGLETRANSLATE(D6037,""fr"",""en"")"),"#VALUE!")</f>
        <v>#VALUE!</v>
      </c>
    </row>
    <row r="6038" ht="15.75" customHeight="1">
      <c r="A6038" s="1" t="s">
        <v>11356</v>
      </c>
      <c r="B6038" s="1">
        <v>1.0</v>
      </c>
      <c r="C6038" s="1" t="s">
        <v>13650</v>
      </c>
      <c r="D6038" s="1" t="s">
        <v>13651</v>
      </c>
      <c r="E6038" s="1" t="s">
        <v>280</v>
      </c>
      <c r="F6038" s="1" t="s">
        <v>11</v>
      </c>
      <c r="G6038" s="1" t="str">
        <f>IFERROR(__xludf.DUMMYFUNCTION("GOOGLETRANSLATE(D6038,""fr"",""en"")"),"#VALUE!")</f>
        <v>#VALUE!</v>
      </c>
    </row>
    <row r="6039" ht="15.75" customHeight="1">
      <c r="A6039" s="1" t="s">
        <v>798</v>
      </c>
      <c r="B6039" s="1">
        <v>5.0</v>
      </c>
      <c r="C6039" s="1" t="s">
        <v>13652</v>
      </c>
      <c r="D6039" s="1" t="s">
        <v>13653</v>
      </c>
      <c r="E6039" s="1" t="s">
        <v>10</v>
      </c>
      <c r="F6039" s="1" t="s">
        <v>11</v>
      </c>
      <c r="G6039" s="1" t="str">
        <f>IFERROR(__xludf.DUMMYFUNCTION("GOOGLETRANSLATE(D6039,""fr"",""en"")"),"#VALUE!")</f>
        <v>#VALUE!</v>
      </c>
    </row>
    <row r="6040" ht="15.75" customHeight="1">
      <c r="A6040" s="1" t="s">
        <v>13654</v>
      </c>
      <c r="B6040" s="1">
        <v>3.0</v>
      </c>
      <c r="C6040" s="1" t="s">
        <v>13655</v>
      </c>
      <c r="D6040" s="1" t="s">
        <v>13656</v>
      </c>
      <c r="E6040" s="1" t="s">
        <v>280</v>
      </c>
      <c r="F6040" s="1" t="s">
        <v>11</v>
      </c>
      <c r="G6040" s="1" t="str">
        <f>IFERROR(__xludf.DUMMYFUNCTION("GOOGLETRANSLATE(D6040,""fr"",""en"")"),"#VALUE!")</f>
        <v>#VALUE!</v>
      </c>
    </row>
    <row r="6041" ht="15.75" customHeight="1">
      <c r="A6041" s="1" t="s">
        <v>7425</v>
      </c>
      <c r="B6041" s="1">
        <v>2.0</v>
      </c>
      <c r="C6041" s="1" t="s">
        <v>13657</v>
      </c>
      <c r="D6041" s="1" t="s">
        <v>13658</v>
      </c>
      <c r="E6041" s="1" t="s">
        <v>169</v>
      </c>
      <c r="F6041" s="1" t="s">
        <v>110</v>
      </c>
      <c r="G6041" s="1" t="str">
        <f>IFERROR(__xludf.DUMMYFUNCTION("GOOGLETRANSLATE(D6041,""fr"",""en"")"),"#VALUE!")</f>
        <v>#VALUE!</v>
      </c>
    </row>
    <row r="6042" ht="15.75" customHeight="1">
      <c r="A6042" s="1" t="s">
        <v>1361</v>
      </c>
      <c r="B6042" s="1">
        <v>4.0</v>
      </c>
      <c r="C6042" s="1" t="s">
        <v>13659</v>
      </c>
      <c r="D6042" s="1" t="s">
        <v>13660</v>
      </c>
      <c r="E6042" s="1" t="s">
        <v>65</v>
      </c>
      <c r="F6042" s="1" t="s">
        <v>66</v>
      </c>
      <c r="G6042" s="1" t="str">
        <f>IFERROR(__xludf.DUMMYFUNCTION("GOOGLETRANSLATE(D6042,""fr"",""en"")"),"#VALUE!")</f>
        <v>#VALUE!</v>
      </c>
    </row>
    <row r="6043" ht="15.75" customHeight="1">
      <c r="A6043" s="1" t="s">
        <v>3540</v>
      </c>
      <c r="B6043" s="1">
        <v>5.0</v>
      </c>
      <c r="C6043" s="1" t="s">
        <v>13661</v>
      </c>
      <c r="D6043" s="1" t="s">
        <v>13662</v>
      </c>
      <c r="E6043" s="1" t="s">
        <v>21</v>
      </c>
      <c r="F6043" s="1" t="s">
        <v>11</v>
      </c>
      <c r="G6043" s="1" t="str">
        <f>IFERROR(__xludf.DUMMYFUNCTION("GOOGLETRANSLATE(D6043,""fr"",""en"")"),"#VALUE!")</f>
        <v>#VALUE!</v>
      </c>
    </row>
    <row r="6044" ht="15.75" customHeight="1">
      <c r="A6044" s="1" t="s">
        <v>1375</v>
      </c>
      <c r="B6044" s="1">
        <v>3.0</v>
      </c>
      <c r="C6044" s="1" t="s">
        <v>13663</v>
      </c>
      <c r="D6044" s="1" t="s">
        <v>13664</v>
      </c>
      <c r="E6044" s="1" t="s">
        <v>65</v>
      </c>
      <c r="F6044" s="1" t="s">
        <v>66</v>
      </c>
      <c r="G6044" s="1" t="str">
        <f>IFERROR(__xludf.DUMMYFUNCTION("GOOGLETRANSLATE(D6044,""fr"",""en"")"),"#VALUE!")</f>
        <v>#VALUE!</v>
      </c>
    </row>
    <row r="6045" ht="15.75" customHeight="1">
      <c r="A6045" s="1" t="s">
        <v>12857</v>
      </c>
      <c r="B6045" s="1">
        <v>4.0</v>
      </c>
      <c r="C6045" s="1" t="s">
        <v>13665</v>
      </c>
      <c r="D6045" s="1" t="s">
        <v>13666</v>
      </c>
      <c r="E6045" s="1" t="s">
        <v>1472</v>
      </c>
      <c r="F6045" s="1" t="s">
        <v>84</v>
      </c>
      <c r="G6045" s="1" t="str">
        <f>IFERROR(__xludf.DUMMYFUNCTION("GOOGLETRANSLATE(D6045,""fr"",""en"")"),"#VALUE!")</f>
        <v>#VALUE!</v>
      </c>
    </row>
    <row r="6046" ht="15.75" customHeight="1">
      <c r="A6046" s="1" t="s">
        <v>713</v>
      </c>
      <c r="B6046" s="1">
        <v>1.0</v>
      </c>
      <c r="C6046" s="1" t="s">
        <v>13667</v>
      </c>
      <c r="D6046" s="1" t="s">
        <v>13668</v>
      </c>
      <c r="E6046" s="1" t="s">
        <v>373</v>
      </c>
      <c r="F6046" s="1" t="s">
        <v>30</v>
      </c>
      <c r="G6046" s="1" t="str">
        <f>IFERROR(__xludf.DUMMYFUNCTION("GOOGLETRANSLATE(D6046,""fr"",""en"")"),"#VALUE!")</f>
        <v>#VALUE!</v>
      </c>
    </row>
    <row r="6047" ht="15.75" customHeight="1">
      <c r="A6047" s="1" t="s">
        <v>624</v>
      </c>
      <c r="B6047" s="1">
        <v>5.0</v>
      </c>
      <c r="C6047" s="1" t="s">
        <v>13669</v>
      </c>
      <c r="D6047" s="1" t="s">
        <v>13670</v>
      </c>
      <c r="E6047" s="1" t="s">
        <v>10</v>
      </c>
      <c r="F6047" s="1" t="s">
        <v>11</v>
      </c>
      <c r="G6047" s="1" t="str">
        <f>IFERROR(__xludf.DUMMYFUNCTION("GOOGLETRANSLATE(D6047,""fr"",""en"")"),"#VALUE!")</f>
        <v>#VALUE!</v>
      </c>
    </row>
    <row r="6048" ht="15.75" customHeight="1">
      <c r="A6048" s="1" t="s">
        <v>3528</v>
      </c>
      <c r="B6048" s="1">
        <v>2.0</v>
      </c>
      <c r="C6048" s="1" t="s">
        <v>13671</v>
      </c>
      <c r="D6048" s="1" t="s">
        <v>13672</v>
      </c>
      <c r="E6048" s="1" t="s">
        <v>273</v>
      </c>
      <c r="F6048" s="1" t="s">
        <v>110</v>
      </c>
      <c r="G6048" s="1" t="str">
        <f>IFERROR(__xludf.DUMMYFUNCTION("GOOGLETRANSLATE(D6048,""fr"",""en"")"),"#VALUE!")</f>
        <v>#VALUE!</v>
      </c>
    </row>
    <row r="6049" ht="15.75" customHeight="1">
      <c r="A6049" s="1" t="s">
        <v>1298</v>
      </c>
      <c r="B6049" s="1">
        <v>2.0</v>
      </c>
      <c r="C6049" s="1" t="s">
        <v>13673</v>
      </c>
      <c r="D6049" s="1" t="s">
        <v>13674</v>
      </c>
      <c r="E6049" s="1" t="s">
        <v>52</v>
      </c>
      <c r="F6049" s="1" t="s">
        <v>11</v>
      </c>
      <c r="G6049" s="1" t="str">
        <f>IFERROR(__xludf.DUMMYFUNCTION("GOOGLETRANSLATE(D6049,""fr"",""en"")"),"#VALUE!")</f>
        <v>#VALUE!</v>
      </c>
    </row>
    <row r="6050" ht="15.75" customHeight="1">
      <c r="A6050" s="1" t="s">
        <v>5350</v>
      </c>
      <c r="B6050" s="1">
        <v>5.0</v>
      </c>
      <c r="C6050" s="1" t="s">
        <v>13675</v>
      </c>
      <c r="D6050" s="1" t="s">
        <v>13676</v>
      </c>
      <c r="E6050" s="1" t="s">
        <v>21</v>
      </c>
      <c r="F6050" s="1" t="s">
        <v>11</v>
      </c>
      <c r="G6050" s="1" t="str">
        <f>IFERROR(__xludf.DUMMYFUNCTION("GOOGLETRANSLATE(D6050,""fr"",""en"")"),"#VALUE!")</f>
        <v>#VALUE!</v>
      </c>
    </row>
    <row r="6051" ht="15.75" customHeight="1">
      <c r="A6051" s="1" t="s">
        <v>4544</v>
      </c>
      <c r="B6051" s="1">
        <v>2.0</v>
      </c>
      <c r="C6051" s="1" t="s">
        <v>13677</v>
      </c>
      <c r="D6051" s="1" t="s">
        <v>13678</v>
      </c>
      <c r="E6051" s="1" t="s">
        <v>176</v>
      </c>
      <c r="F6051" s="1" t="s">
        <v>66</v>
      </c>
      <c r="G6051" s="1" t="str">
        <f>IFERROR(__xludf.DUMMYFUNCTION("GOOGLETRANSLATE(D6051,""fr"",""en"")"),"#VALUE!")</f>
        <v>#VALUE!</v>
      </c>
    </row>
    <row r="6052" ht="15.75" customHeight="1">
      <c r="A6052" s="1" t="s">
        <v>3186</v>
      </c>
      <c r="B6052" s="1">
        <v>2.0</v>
      </c>
      <c r="C6052" s="1" t="s">
        <v>13679</v>
      </c>
      <c r="D6052" s="1" t="s">
        <v>13680</v>
      </c>
      <c r="E6052" s="1" t="s">
        <v>10</v>
      </c>
      <c r="F6052" s="1" t="s">
        <v>11</v>
      </c>
      <c r="G6052" s="1" t="str">
        <f>IFERROR(__xludf.DUMMYFUNCTION("GOOGLETRANSLATE(D6052,""fr"",""en"")"),"#VALUE!")</f>
        <v>#VALUE!</v>
      </c>
    </row>
    <row r="6053" ht="15.75" customHeight="1">
      <c r="A6053" s="1" t="s">
        <v>13681</v>
      </c>
      <c r="B6053" s="1">
        <v>2.0</v>
      </c>
      <c r="C6053" s="1" t="s">
        <v>13682</v>
      </c>
      <c r="D6053" s="1" t="s">
        <v>13683</v>
      </c>
      <c r="E6053" s="1" t="s">
        <v>10</v>
      </c>
      <c r="F6053" s="1" t="s">
        <v>11</v>
      </c>
      <c r="G6053" s="1" t="str">
        <f>IFERROR(__xludf.DUMMYFUNCTION("GOOGLETRANSLATE(D6053,""fr"",""en"")"),"#VALUE!")</f>
        <v>#VALUE!</v>
      </c>
    </row>
    <row r="6054" ht="15.75" customHeight="1">
      <c r="A6054" s="1" t="s">
        <v>461</v>
      </c>
      <c r="B6054" s="1">
        <v>1.0</v>
      </c>
      <c r="C6054" s="1" t="s">
        <v>13684</v>
      </c>
      <c r="D6054" s="1" t="s">
        <v>13685</v>
      </c>
      <c r="E6054" s="1" t="s">
        <v>10</v>
      </c>
      <c r="F6054" s="1" t="s">
        <v>11</v>
      </c>
      <c r="G6054" s="1" t="str">
        <f>IFERROR(__xludf.DUMMYFUNCTION("GOOGLETRANSLATE(D6054,""fr"",""en"")"),"#VALUE!")</f>
        <v>#VALUE!</v>
      </c>
    </row>
    <row r="6055" ht="15.75" customHeight="1">
      <c r="A6055" s="1" t="s">
        <v>774</v>
      </c>
      <c r="B6055" s="1">
        <v>4.0</v>
      </c>
      <c r="C6055" s="1" t="s">
        <v>13686</v>
      </c>
      <c r="D6055" s="1" t="s">
        <v>13687</v>
      </c>
      <c r="E6055" s="1" t="s">
        <v>169</v>
      </c>
      <c r="F6055" s="1" t="s">
        <v>11</v>
      </c>
      <c r="G6055" s="1" t="str">
        <f>IFERROR(__xludf.DUMMYFUNCTION("GOOGLETRANSLATE(D6055,""fr"",""en"")"),"#VALUE!")</f>
        <v>#VALUE!</v>
      </c>
    </row>
    <row r="6056" ht="15.75" customHeight="1">
      <c r="A6056" s="1" t="s">
        <v>8327</v>
      </c>
      <c r="B6056" s="1">
        <v>1.0</v>
      </c>
      <c r="C6056" s="1" t="s">
        <v>13688</v>
      </c>
      <c r="D6056" s="1" t="s">
        <v>13689</v>
      </c>
      <c r="E6056" s="1" t="s">
        <v>10</v>
      </c>
      <c r="F6056" s="1" t="s">
        <v>11</v>
      </c>
      <c r="G6056" s="1" t="str">
        <f>IFERROR(__xludf.DUMMYFUNCTION("GOOGLETRANSLATE(D6056,""fr"",""en"")"),"#VALUE!")</f>
        <v>#VALUE!</v>
      </c>
    </row>
    <row r="6057" ht="15.75" customHeight="1">
      <c r="A6057" s="1" t="s">
        <v>13690</v>
      </c>
      <c r="B6057" s="1">
        <v>2.0</v>
      </c>
      <c r="C6057" s="1" t="s">
        <v>13691</v>
      </c>
      <c r="D6057" s="1" t="s">
        <v>13692</v>
      </c>
      <c r="E6057" s="1" t="s">
        <v>125</v>
      </c>
      <c r="F6057" s="1" t="s">
        <v>110</v>
      </c>
      <c r="G6057" s="1" t="str">
        <f>IFERROR(__xludf.DUMMYFUNCTION("GOOGLETRANSLATE(D6057,""fr"",""en"")"),"#VALUE!")</f>
        <v>#VALUE!</v>
      </c>
    </row>
    <row r="6058" ht="15.75" customHeight="1">
      <c r="A6058" s="1" t="s">
        <v>274</v>
      </c>
      <c r="B6058" s="1">
        <v>1.0</v>
      </c>
      <c r="C6058" s="1" t="s">
        <v>13693</v>
      </c>
      <c r="D6058" s="1" t="s">
        <v>13694</v>
      </c>
      <c r="E6058" s="1" t="s">
        <v>43</v>
      </c>
      <c r="F6058" s="1" t="s">
        <v>30</v>
      </c>
      <c r="G6058" s="1" t="str">
        <f>IFERROR(__xludf.DUMMYFUNCTION("GOOGLETRANSLATE(D6058,""fr"",""en"")"),"#VALUE!")</f>
        <v>#VALUE!</v>
      </c>
    </row>
    <row r="6059" ht="15.75" customHeight="1">
      <c r="A6059" s="1" t="s">
        <v>1879</v>
      </c>
      <c r="B6059" s="1">
        <v>5.0</v>
      </c>
      <c r="C6059" s="1" t="s">
        <v>13695</v>
      </c>
      <c r="D6059" s="1" t="s">
        <v>13696</v>
      </c>
      <c r="E6059" s="1" t="s">
        <v>10</v>
      </c>
      <c r="F6059" s="1" t="s">
        <v>11</v>
      </c>
      <c r="G6059" s="1" t="str">
        <f>IFERROR(__xludf.DUMMYFUNCTION("GOOGLETRANSLATE(D6059,""fr"",""en"")"),"#VALUE!")</f>
        <v>#VALUE!</v>
      </c>
    </row>
    <row r="6060" ht="15.75" customHeight="1">
      <c r="A6060" s="1" t="s">
        <v>1023</v>
      </c>
      <c r="B6060" s="1">
        <v>5.0</v>
      </c>
      <c r="C6060" s="1" t="s">
        <v>13697</v>
      </c>
      <c r="D6060" s="1" t="s">
        <v>13698</v>
      </c>
      <c r="E6060" s="1" t="s">
        <v>10</v>
      </c>
      <c r="F6060" s="1" t="s">
        <v>11</v>
      </c>
      <c r="G6060" s="1" t="str">
        <f>IFERROR(__xludf.DUMMYFUNCTION("GOOGLETRANSLATE(D6060,""fr"",""en"")"),"#VALUE!")</f>
        <v>#VALUE!</v>
      </c>
    </row>
    <row r="6061" ht="15.75" customHeight="1">
      <c r="A6061" s="1" t="s">
        <v>13699</v>
      </c>
      <c r="B6061" s="1">
        <v>3.0</v>
      </c>
      <c r="C6061" s="1" t="s">
        <v>13700</v>
      </c>
      <c r="D6061" s="1" t="s">
        <v>13701</v>
      </c>
      <c r="E6061" s="1" t="s">
        <v>52</v>
      </c>
      <c r="F6061" s="1" t="s">
        <v>110</v>
      </c>
      <c r="G6061" s="1" t="str">
        <f>IFERROR(__xludf.DUMMYFUNCTION("GOOGLETRANSLATE(D6061,""fr"",""en"")"),"#VALUE!")</f>
        <v>#VALUE!</v>
      </c>
    </row>
    <row r="6062" ht="15.75" customHeight="1">
      <c r="A6062" s="1" t="s">
        <v>707</v>
      </c>
      <c r="B6062" s="1">
        <v>2.0</v>
      </c>
      <c r="C6062" s="1" t="s">
        <v>13702</v>
      </c>
      <c r="D6062" s="1" t="s">
        <v>13703</v>
      </c>
      <c r="E6062" s="1" t="s">
        <v>10</v>
      </c>
      <c r="F6062" s="1" t="s">
        <v>11</v>
      </c>
      <c r="G6062" s="1" t="str">
        <f>IFERROR(__xludf.DUMMYFUNCTION("GOOGLETRANSLATE(D6062,""fr"",""en"")"),"#VALUE!")</f>
        <v>#VALUE!</v>
      </c>
    </row>
    <row r="6063" ht="15.75" customHeight="1">
      <c r="A6063" s="1" t="s">
        <v>3466</v>
      </c>
      <c r="B6063" s="1">
        <v>1.0</v>
      </c>
      <c r="C6063" s="1" t="s">
        <v>13704</v>
      </c>
      <c r="D6063" s="1" t="s">
        <v>13705</v>
      </c>
      <c r="E6063" s="1" t="s">
        <v>34</v>
      </c>
      <c r="F6063" s="1" t="s">
        <v>30</v>
      </c>
      <c r="G6063" s="1" t="str">
        <f>IFERROR(__xludf.DUMMYFUNCTION("GOOGLETRANSLATE(D6063,""fr"",""en"")"),"#VALUE!")</f>
        <v>#VALUE!</v>
      </c>
    </row>
    <row r="6064" ht="15.75" customHeight="1">
      <c r="A6064" s="1" t="s">
        <v>12983</v>
      </c>
      <c r="B6064" s="1">
        <v>1.0</v>
      </c>
      <c r="C6064" s="1" t="s">
        <v>13706</v>
      </c>
      <c r="D6064" s="1" t="s">
        <v>13707</v>
      </c>
      <c r="E6064" s="1" t="s">
        <v>169</v>
      </c>
      <c r="F6064" s="1" t="s">
        <v>11</v>
      </c>
      <c r="G6064" s="1" t="str">
        <f>IFERROR(__xludf.DUMMYFUNCTION("GOOGLETRANSLATE(D6064,""fr"",""en"")"),"#VALUE!")</f>
        <v>#VALUE!</v>
      </c>
    </row>
    <row r="6065" ht="15.75" customHeight="1">
      <c r="A6065" s="1" t="s">
        <v>284</v>
      </c>
      <c r="B6065" s="1">
        <v>2.0</v>
      </c>
      <c r="C6065" s="1" t="s">
        <v>13708</v>
      </c>
      <c r="D6065" s="1" t="s">
        <v>13709</v>
      </c>
      <c r="E6065" s="1" t="s">
        <v>10</v>
      </c>
      <c r="F6065" s="1" t="s">
        <v>11</v>
      </c>
      <c r="G6065" s="1" t="str">
        <f>IFERROR(__xludf.DUMMYFUNCTION("GOOGLETRANSLATE(D6065,""fr"",""en"")"),"#VALUE!")</f>
        <v>#VALUE!</v>
      </c>
    </row>
    <row r="6066" ht="15.75" customHeight="1">
      <c r="A6066" s="1" t="s">
        <v>18</v>
      </c>
      <c r="B6066" s="1">
        <v>5.0</v>
      </c>
      <c r="C6066" s="1" t="s">
        <v>13710</v>
      </c>
      <c r="D6066" s="1" t="s">
        <v>13711</v>
      </c>
      <c r="E6066" s="1" t="s">
        <v>21</v>
      </c>
      <c r="F6066" s="1" t="s">
        <v>11</v>
      </c>
      <c r="G6066" s="1" t="str">
        <f>IFERROR(__xludf.DUMMYFUNCTION("GOOGLETRANSLATE(D6066,""fr"",""en"")"),"#VALUE!")</f>
        <v>#VALUE!</v>
      </c>
    </row>
    <row r="6067" ht="15.75" customHeight="1">
      <c r="A6067" s="1" t="s">
        <v>1775</v>
      </c>
      <c r="B6067" s="1">
        <v>4.0</v>
      </c>
      <c r="C6067" s="1" t="s">
        <v>13712</v>
      </c>
      <c r="D6067" s="1" t="s">
        <v>13713</v>
      </c>
      <c r="E6067" s="1" t="s">
        <v>10</v>
      </c>
      <c r="F6067" s="1" t="s">
        <v>11</v>
      </c>
      <c r="G6067" s="1" t="str">
        <f>IFERROR(__xludf.DUMMYFUNCTION("GOOGLETRANSLATE(D6067,""fr"",""en"")"),"#VALUE!")</f>
        <v>#VALUE!</v>
      </c>
    </row>
    <row r="6068" ht="15.75" customHeight="1">
      <c r="A6068" s="1" t="s">
        <v>5338</v>
      </c>
      <c r="B6068" s="1">
        <v>1.0</v>
      </c>
      <c r="C6068" s="1" t="s">
        <v>13714</v>
      </c>
      <c r="D6068" s="1" t="s">
        <v>13715</v>
      </c>
      <c r="E6068" s="1" t="s">
        <v>292</v>
      </c>
      <c r="F6068" s="1" t="s">
        <v>11</v>
      </c>
      <c r="G6068" s="1" t="str">
        <f>IFERROR(__xludf.DUMMYFUNCTION("GOOGLETRANSLATE(D6068,""fr"",""en"")"),"#VALUE!")</f>
        <v>#VALUE!</v>
      </c>
    </row>
    <row r="6069" ht="15.75" customHeight="1">
      <c r="A6069" s="1" t="s">
        <v>494</v>
      </c>
      <c r="B6069" s="1">
        <v>2.0</v>
      </c>
      <c r="C6069" s="1" t="s">
        <v>13716</v>
      </c>
      <c r="D6069" s="1" t="s">
        <v>13717</v>
      </c>
      <c r="E6069" s="1" t="s">
        <v>10</v>
      </c>
      <c r="F6069" s="1" t="s">
        <v>11</v>
      </c>
      <c r="G6069" s="1" t="str">
        <f>IFERROR(__xludf.DUMMYFUNCTION("GOOGLETRANSLATE(D6069,""fr"",""en"")"),"#VALUE!")</f>
        <v>#VALUE!</v>
      </c>
    </row>
    <row r="6070" ht="15.75" customHeight="1">
      <c r="A6070" s="1" t="s">
        <v>2117</v>
      </c>
      <c r="B6070" s="1">
        <v>1.0</v>
      </c>
      <c r="C6070" s="1" t="s">
        <v>13718</v>
      </c>
      <c r="D6070" s="1" t="s">
        <v>13719</v>
      </c>
      <c r="E6070" s="1" t="s">
        <v>750</v>
      </c>
      <c r="F6070" s="1" t="s">
        <v>110</v>
      </c>
      <c r="G6070" s="1" t="str">
        <f>IFERROR(__xludf.DUMMYFUNCTION("GOOGLETRANSLATE(D6070,""fr"",""en"")"),"#VALUE!")</f>
        <v>#VALUE!</v>
      </c>
    </row>
    <row r="6071" ht="15.75" customHeight="1">
      <c r="A6071" s="1" t="s">
        <v>2737</v>
      </c>
      <c r="B6071" s="1">
        <v>1.0</v>
      </c>
      <c r="C6071" s="1" t="s">
        <v>13720</v>
      </c>
      <c r="D6071" s="1" t="s">
        <v>13721</v>
      </c>
      <c r="E6071" s="1" t="s">
        <v>226</v>
      </c>
      <c r="F6071" s="1" t="s">
        <v>11</v>
      </c>
      <c r="G6071" s="1" t="str">
        <f>IFERROR(__xludf.DUMMYFUNCTION("GOOGLETRANSLATE(D6071,""fr"",""en"")"),"#VALUE!")</f>
        <v>#VALUE!</v>
      </c>
    </row>
    <row r="6072" ht="15.75" customHeight="1">
      <c r="A6072" s="1" t="s">
        <v>445</v>
      </c>
      <c r="B6072" s="1">
        <v>4.0</v>
      </c>
      <c r="C6072" s="1" t="s">
        <v>13722</v>
      </c>
      <c r="D6072" s="1" t="s">
        <v>13723</v>
      </c>
      <c r="E6072" s="1" t="s">
        <v>21</v>
      </c>
      <c r="F6072" s="1" t="s">
        <v>11</v>
      </c>
      <c r="G6072" s="1" t="str">
        <f>IFERROR(__xludf.DUMMYFUNCTION("GOOGLETRANSLATE(D6072,""fr"",""en"")"),"#VALUE!")</f>
        <v>#VALUE!</v>
      </c>
    </row>
    <row r="6073" ht="15.75" customHeight="1">
      <c r="A6073" s="1" t="s">
        <v>991</v>
      </c>
      <c r="B6073" s="1">
        <v>1.0</v>
      </c>
      <c r="C6073" s="1" t="s">
        <v>13724</v>
      </c>
      <c r="D6073" s="1" t="s">
        <v>13725</v>
      </c>
      <c r="E6073" s="1" t="s">
        <v>373</v>
      </c>
      <c r="F6073" s="1" t="s">
        <v>118</v>
      </c>
      <c r="G6073" s="1" t="str">
        <f>IFERROR(__xludf.DUMMYFUNCTION("GOOGLETRANSLATE(D6073,""fr"",""en"")"),"#VALUE!")</f>
        <v>#VALUE!</v>
      </c>
    </row>
    <row r="6074" ht="15.75" customHeight="1">
      <c r="A6074" s="1" t="s">
        <v>724</v>
      </c>
      <c r="B6074" s="1">
        <v>4.0</v>
      </c>
      <c r="C6074" s="1" t="s">
        <v>13726</v>
      </c>
      <c r="D6074" s="1" t="s">
        <v>13727</v>
      </c>
      <c r="E6074" s="1" t="s">
        <v>21</v>
      </c>
      <c r="F6074" s="1" t="s">
        <v>11</v>
      </c>
      <c r="G6074" s="1" t="str">
        <f>IFERROR(__xludf.DUMMYFUNCTION("GOOGLETRANSLATE(D6074,""fr"",""en"")"),"#VALUE!")</f>
        <v>#VALUE!</v>
      </c>
    </row>
    <row r="6075" ht="15.75" customHeight="1">
      <c r="A6075" s="1" t="s">
        <v>701</v>
      </c>
      <c r="B6075" s="1">
        <v>4.0</v>
      </c>
      <c r="C6075" s="1" t="s">
        <v>13728</v>
      </c>
      <c r="D6075" s="1" t="s">
        <v>13729</v>
      </c>
      <c r="E6075" s="1" t="s">
        <v>614</v>
      </c>
      <c r="F6075" s="1" t="s">
        <v>30</v>
      </c>
      <c r="G6075" s="1" t="str">
        <f>IFERROR(__xludf.DUMMYFUNCTION("GOOGLETRANSLATE(D6075,""fr"",""en"")"),"#VALUE!")</f>
        <v>#VALUE!</v>
      </c>
    </row>
    <row r="6076" ht="15.75" customHeight="1">
      <c r="A6076" s="1" t="s">
        <v>9762</v>
      </c>
      <c r="B6076" s="1">
        <v>1.0</v>
      </c>
      <c r="C6076" s="1" t="s">
        <v>13730</v>
      </c>
      <c r="D6076" s="1" t="s">
        <v>13731</v>
      </c>
      <c r="E6076" s="1" t="s">
        <v>29</v>
      </c>
      <c r="F6076" s="1" t="s">
        <v>30</v>
      </c>
      <c r="G6076" s="1" t="str">
        <f>IFERROR(__xludf.DUMMYFUNCTION("GOOGLETRANSLATE(D6076,""fr"",""en"")"),"#VALUE!")</f>
        <v>#VALUE!</v>
      </c>
    </row>
    <row r="6077" ht="15.75" customHeight="1">
      <c r="A6077" s="1" t="s">
        <v>1180</v>
      </c>
      <c r="B6077" s="1">
        <v>4.0</v>
      </c>
      <c r="C6077" s="1" t="s">
        <v>13732</v>
      </c>
      <c r="D6077" s="1" t="s">
        <v>13733</v>
      </c>
      <c r="E6077" s="1" t="s">
        <v>10</v>
      </c>
      <c r="F6077" s="1" t="s">
        <v>11</v>
      </c>
      <c r="G6077" s="1" t="str">
        <f>IFERROR(__xludf.DUMMYFUNCTION("GOOGLETRANSLATE(D6077,""fr"",""en"")"),"#VALUE!")</f>
        <v>#VALUE!</v>
      </c>
    </row>
    <row r="6078" ht="15.75" customHeight="1">
      <c r="A6078" s="1" t="s">
        <v>13734</v>
      </c>
      <c r="B6078" s="1">
        <v>1.0</v>
      </c>
      <c r="C6078" s="1" t="s">
        <v>13735</v>
      </c>
      <c r="D6078" s="1" t="s">
        <v>13736</v>
      </c>
      <c r="E6078" s="1" t="s">
        <v>226</v>
      </c>
      <c r="F6078" s="1" t="s">
        <v>110</v>
      </c>
      <c r="G6078" s="1" t="str">
        <f>IFERROR(__xludf.DUMMYFUNCTION("GOOGLETRANSLATE(D6078,""fr"",""en"")"),"#VALUE!")</f>
        <v>#VALUE!</v>
      </c>
    </row>
    <row r="6079" ht="15.75" customHeight="1">
      <c r="A6079" s="1" t="s">
        <v>1264</v>
      </c>
      <c r="B6079" s="1">
        <v>1.0</v>
      </c>
      <c r="C6079" s="1" t="s">
        <v>13737</v>
      </c>
      <c r="D6079" s="1" t="s">
        <v>13738</v>
      </c>
      <c r="E6079" s="1" t="s">
        <v>25</v>
      </c>
      <c r="F6079" s="1" t="s">
        <v>11</v>
      </c>
      <c r="G6079" s="1" t="str">
        <f>IFERROR(__xludf.DUMMYFUNCTION("GOOGLETRANSLATE(D6079,""fr"",""en"")"),"#VALUE!")</f>
        <v>#VALUE!</v>
      </c>
    </row>
    <row r="6080" ht="15.75" customHeight="1">
      <c r="A6080" s="1" t="s">
        <v>13623</v>
      </c>
      <c r="B6080" s="1">
        <v>3.0</v>
      </c>
      <c r="C6080" s="1" t="s">
        <v>13739</v>
      </c>
      <c r="D6080" s="1" t="s">
        <v>13740</v>
      </c>
      <c r="E6080" s="1" t="s">
        <v>29</v>
      </c>
      <c r="F6080" s="1" t="s">
        <v>30</v>
      </c>
      <c r="G6080" s="1" t="str">
        <f>IFERROR(__xludf.DUMMYFUNCTION("GOOGLETRANSLATE(D6080,""fr"",""en"")"),"#VALUE!")</f>
        <v>#VALUE!</v>
      </c>
    </row>
    <row r="6081" ht="15.75" customHeight="1">
      <c r="A6081" s="1" t="s">
        <v>214</v>
      </c>
      <c r="B6081" s="1">
        <v>5.0</v>
      </c>
      <c r="C6081" s="1" t="s">
        <v>13741</v>
      </c>
      <c r="D6081" s="1" t="s">
        <v>13742</v>
      </c>
      <c r="E6081" s="1" t="s">
        <v>21</v>
      </c>
      <c r="F6081" s="1" t="s">
        <v>11</v>
      </c>
      <c r="G6081" s="1" t="str">
        <f>IFERROR(__xludf.DUMMYFUNCTION("GOOGLETRANSLATE(D6081,""fr"",""en"")"),"#VALUE!")</f>
        <v>#VALUE!</v>
      </c>
    </row>
    <row r="6082" ht="15.75" customHeight="1">
      <c r="A6082" s="1" t="s">
        <v>2801</v>
      </c>
      <c r="B6082" s="1">
        <v>5.0</v>
      </c>
      <c r="C6082" s="1" t="s">
        <v>13743</v>
      </c>
      <c r="D6082" s="1" t="s">
        <v>13744</v>
      </c>
      <c r="E6082" s="1" t="s">
        <v>21</v>
      </c>
      <c r="F6082" s="1" t="s">
        <v>11</v>
      </c>
      <c r="G6082" s="1" t="str">
        <f>IFERROR(__xludf.DUMMYFUNCTION("GOOGLETRANSLATE(D6082,""fr"",""en"")"),"#VALUE!")</f>
        <v>#VALUE!</v>
      </c>
    </row>
    <row r="6083" ht="15.75" customHeight="1">
      <c r="A6083" s="1" t="s">
        <v>4118</v>
      </c>
      <c r="B6083" s="1">
        <v>3.0</v>
      </c>
      <c r="C6083" s="1" t="s">
        <v>13745</v>
      </c>
      <c r="D6083" s="1" t="s">
        <v>13746</v>
      </c>
      <c r="E6083" s="1" t="s">
        <v>230</v>
      </c>
      <c r="F6083" s="1" t="s">
        <v>84</v>
      </c>
      <c r="G6083" s="1" t="str">
        <f>IFERROR(__xludf.DUMMYFUNCTION("GOOGLETRANSLATE(D6083,""fr"",""en"")"),"#VALUE!")</f>
        <v>#VALUE!</v>
      </c>
    </row>
    <row r="6084" ht="15.75" customHeight="1">
      <c r="A6084" s="1" t="s">
        <v>3472</v>
      </c>
      <c r="B6084" s="1">
        <v>1.0</v>
      </c>
      <c r="C6084" s="1" t="s">
        <v>13747</v>
      </c>
      <c r="D6084" s="1" t="s">
        <v>13748</v>
      </c>
      <c r="E6084" s="1" t="s">
        <v>52</v>
      </c>
      <c r="F6084" s="1" t="s">
        <v>11</v>
      </c>
      <c r="G6084" s="1" t="str">
        <f>IFERROR(__xludf.DUMMYFUNCTION("GOOGLETRANSLATE(D6084,""fr"",""en"")"),"#VALUE!")</f>
        <v>#VALUE!</v>
      </c>
    </row>
    <row r="6085" ht="15.75" customHeight="1">
      <c r="A6085" s="1" t="s">
        <v>4661</v>
      </c>
      <c r="B6085" s="1">
        <v>2.0</v>
      </c>
      <c r="C6085" s="1" t="s">
        <v>13749</v>
      </c>
      <c r="D6085" s="1" t="s">
        <v>13750</v>
      </c>
      <c r="E6085" s="1" t="s">
        <v>10</v>
      </c>
      <c r="F6085" s="1" t="s">
        <v>11</v>
      </c>
      <c r="G6085" s="1" t="str">
        <f>IFERROR(__xludf.DUMMYFUNCTION("GOOGLETRANSLATE(D6085,""fr"",""en"")"),"#VALUE!")</f>
        <v>#VALUE!</v>
      </c>
    </row>
    <row r="6086" ht="15.75" customHeight="1">
      <c r="A6086" s="1" t="s">
        <v>274</v>
      </c>
      <c r="B6086" s="1">
        <v>4.0</v>
      </c>
      <c r="C6086" s="1" t="s">
        <v>13751</v>
      </c>
      <c r="D6086" s="1" t="s">
        <v>13752</v>
      </c>
      <c r="E6086" s="1" t="s">
        <v>10</v>
      </c>
      <c r="F6086" s="1" t="s">
        <v>11</v>
      </c>
      <c r="G6086" s="1" t="str">
        <f>IFERROR(__xludf.DUMMYFUNCTION("GOOGLETRANSLATE(D6086,""fr"",""en"")"),"#VALUE!")</f>
        <v>#VALUE!</v>
      </c>
    </row>
    <row r="6087" ht="15.75" customHeight="1">
      <c r="A6087" s="1" t="s">
        <v>4237</v>
      </c>
      <c r="B6087" s="1">
        <v>2.0</v>
      </c>
      <c r="C6087" s="1" t="s">
        <v>13753</v>
      </c>
      <c r="D6087" s="1" t="s">
        <v>13754</v>
      </c>
      <c r="E6087" s="1" t="s">
        <v>750</v>
      </c>
      <c r="F6087" s="1" t="s">
        <v>110</v>
      </c>
      <c r="G6087" s="1" t="str">
        <f>IFERROR(__xludf.DUMMYFUNCTION("GOOGLETRANSLATE(D6087,""fr"",""en"")"),"#VALUE!")</f>
        <v>#VALUE!</v>
      </c>
    </row>
    <row r="6088" ht="15.75" customHeight="1">
      <c r="A6088" s="1" t="s">
        <v>284</v>
      </c>
      <c r="B6088" s="1">
        <v>1.0</v>
      </c>
      <c r="C6088" s="1" t="s">
        <v>13755</v>
      </c>
      <c r="D6088" s="1" t="s">
        <v>13756</v>
      </c>
      <c r="E6088" s="1" t="s">
        <v>448</v>
      </c>
      <c r="F6088" s="1" t="s">
        <v>84</v>
      </c>
      <c r="G6088" s="1" t="str">
        <f>IFERROR(__xludf.DUMMYFUNCTION("GOOGLETRANSLATE(D6088,""fr"",""en"")"),"#VALUE!")</f>
        <v>#VALUE!</v>
      </c>
    </row>
    <row r="6089" ht="15.75" customHeight="1">
      <c r="A6089" s="1" t="s">
        <v>147</v>
      </c>
      <c r="B6089" s="1">
        <v>4.0</v>
      </c>
      <c r="C6089" s="1" t="s">
        <v>13757</v>
      </c>
      <c r="D6089" s="1" t="s">
        <v>13758</v>
      </c>
      <c r="E6089" s="1" t="s">
        <v>10</v>
      </c>
      <c r="F6089" s="1" t="s">
        <v>11</v>
      </c>
      <c r="G6089" s="1" t="str">
        <f>IFERROR(__xludf.DUMMYFUNCTION("GOOGLETRANSLATE(D6089,""fr"",""en"")"),"#VALUE!")</f>
        <v>#VALUE!</v>
      </c>
    </row>
    <row r="6090" ht="15.75" customHeight="1">
      <c r="A6090" s="1" t="s">
        <v>1987</v>
      </c>
      <c r="B6090" s="1">
        <v>5.0</v>
      </c>
      <c r="C6090" s="1" t="s">
        <v>13759</v>
      </c>
      <c r="D6090" s="1" t="s">
        <v>13760</v>
      </c>
      <c r="E6090" s="1" t="s">
        <v>29</v>
      </c>
      <c r="F6090" s="1" t="s">
        <v>30</v>
      </c>
      <c r="G6090" s="1" t="str">
        <f>IFERROR(__xludf.DUMMYFUNCTION("GOOGLETRANSLATE(D6090,""fr"",""en"")"),"#VALUE!")</f>
        <v>#VALUE!</v>
      </c>
    </row>
    <row r="6091" ht="15.75" customHeight="1">
      <c r="A6091" s="1" t="s">
        <v>10034</v>
      </c>
      <c r="B6091" s="1">
        <v>1.0</v>
      </c>
      <c r="C6091" s="1" t="s">
        <v>13761</v>
      </c>
      <c r="D6091" s="1" t="s">
        <v>13762</v>
      </c>
      <c r="E6091" s="1" t="s">
        <v>52</v>
      </c>
      <c r="F6091" s="1" t="s">
        <v>11</v>
      </c>
      <c r="G6091" s="1" t="str">
        <f>IFERROR(__xludf.DUMMYFUNCTION("GOOGLETRANSLATE(D6091,""fr"",""en"")"),"#VALUE!")</f>
        <v>#VALUE!</v>
      </c>
    </row>
    <row r="6092" ht="15.75" customHeight="1">
      <c r="A6092" s="1" t="s">
        <v>13763</v>
      </c>
      <c r="B6092" s="1">
        <v>5.0</v>
      </c>
      <c r="C6092" s="1" t="s">
        <v>13764</v>
      </c>
      <c r="D6092" s="1" t="s">
        <v>13765</v>
      </c>
      <c r="E6092" s="1" t="s">
        <v>29</v>
      </c>
      <c r="F6092" s="1" t="s">
        <v>30</v>
      </c>
      <c r="G6092" s="1" t="str">
        <f>IFERROR(__xludf.DUMMYFUNCTION("GOOGLETRANSLATE(D6092,""fr"",""en"")"),"#VALUE!")</f>
        <v>#VALUE!</v>
      </c>
    </row>
    <row r="6093" ht="15.75" customHeight="1">
      <c r="A6093" s="1" t="s">
        <v>624</v>
      </c>
      <c r="B6093" s="1">
        <v>4.0</v>
      </c>
      <c r="C6093" s="1" t="s">
        <v>13766</v>
      </c>
      <c r="D6093" s="1" t="s">
        <v>13767</v>
      </c>
      <c r="E6093" s="1" t="s">
        <v>21</v>
      </c>
      <c r="F6093" s="1" t="s">
        <v>11</v>
      </c>
      <c r="G6093" s="1" t="str">
        <f>IFERROR(__xludf.DUMMYFUNCTION("GOOGLETRANSLATE(D6093,""fr"",""en"")"),"#VALUE!")</f>
        <v>#VALUE!</v>
      </c>
    </row>
    <row r="6094" ht="15.75" customHeight="1">
      <c r="A6094" s="1" t="s">
        <v>7381</v>
      </c>
      <c r="B6094" s="1">
        <v>2.0</v>
      </c>
      <c r="C6094" s="1" t="s">
        <v>13768</v>
      </c>
      <c r="D6094" s="1" t="s">
        <v>13769</v>
      </c>
      <c r="E6094" s="1" t="s">
        <v>292</v>
      </c>
      <c r="F6094" s="1" t="s">
        <v>11</v>
      </c>
      <c r="G6094" s="1" t="str">
        <f>IFERROR(__xludf.DUMMYFUNCTION("GOOGLETRANSLATE(D6094,""fr"",""en"")"),"#VALUE!")</f>
        <v>#VALUE!</v>
      </c>
    </row>
    <row r="6095" ht="15.75" customHeight="1">
      <c r="A6095" s="1" t="s">
        <v>597</v>
      </c>
      <c r="B6095" s="1">
        <v>5.0</v>
      </c>
      <c r="C6095" s="1" t="s">
        <v>13770</v>
      </c>
      <c r="D6095" s="1" t="s">
        <v>13771</v>
      </c>
      <c r="E6095" s="1" t="s">
        <v>10</v>
      </c>
      <c r="F6095" s="1" t="s">
        <v>11</v>
      </c>
      <c r="G6095" s="1" t="str">
        <f>IFERROR(__xludf.DUMMYFUNCTION("GOOGLETRANSLATE(D6095,""fr"",""en"")"),"#VALUE!")</f>
        <v>#VALUE!</v>
      </c>
    </row>
    <row r="6096" ht="15.75" customHeight="1">
      <c r="A6096" s="1" t="s">
        <v>144</v>
      </c>
      <c r="B6096" s="1">
        <v>3.0</v>
      </c>
      <c r="C6096" s="1" t="s">
        <v>13772</v>
      </c>
      <c r="D6096" s="1" t="s">
        <v>13773</v>
      </c>
      <c r="E6096" s="1" t="s">
        <v>21</v>
      </c>
      <c r="F6096" s="1" t="s">
        <v>11</v>
      </c>
      <c r="G6096" s="1" t="str">
        <f>IFERROR(__xludf.DUMMYFUNCTION("GOOGLETRANSLATE(D6096,""fr"",""en"")"),"#VALUE!")</f>
        <v>#VALUE!</v>
      </c>
    </row>
    <row r="6097" ht="15.75" customHeight="1">
      <c r="A6097" s="1" t="s">
        <v>650</v>
      </c>
      <c r="B6097" s="1">
        <v>4.0</v>
      </c>
      <c r="C6097" s="1" t="s">
        <v>13774</v>
      </c>
      <c r="D6097" s="1" t="s">
        <v>13775</v>
      </c>
      <c r="E6097" s="1" t="s">
        <v>10</v>
      </c>
      <c r="F6097" s="1" t="s">
        <v>11</v>
      </c>
      <c r="G6097" s="1" t="str">
        <f>IFERROR(__xludf.DUMMYFUNCTION("GOOGLETRANSLATE(D6097,""fr"",""en"")"),"#VALUE!")</f>
        <v>#VALUE!</v>
      </c>
    </row>
    <row r="6098" ht="15.75" customHeight="1">
      <c r="A6098" s="1" t="s">
        <v>681</v>
      </c>
      <c r="B6098" s="1">
        <v>2.0</v>
      </c>
      <c r="C6098" s="1" t="s">
        <v>13776</v>
      </c>
      <c r="D6098" s="1" t="s">
        <v>13777</v>
      </c>
      <c r="E6098" s="1" t="s">
        <v>750</v>
      </c>
      <c r="F6098" s="1" t="s">
        <v>110</v>
      </c>
      <c r="G6098" s="1" t="str">
        <f>IFERROR(__xludf.DUMMYFUNCTION("GOOGLETRANSLATE(D6098,""fr"",""en"")"),"#VALUE!")</f>
        <v>#VALUE!</v>
      </c>
    </row>
    <row r="6099" ht="15.75" customHeight="1">
      <c r="A6099" s="1" t="s">
        <v>1490</v>
      </c>
      <c r="B6099" s="1">
        <v>1.0</v>
      </c>
      <c r="C6099" s="1" t="s">
        <v>13778</v>
      </c>
      <c r="D6099" s="1" t="s">
        <v>13779</v>
      </c>
      <c r="E6099" s="1" t="s">
        <v>25</v>
      </c>
      <c r="F6099" s="1" t="s">
        <v>11</v>
      </c>
      <c r="G6099" s="1" t="str">
        <f>IFERROR(__xludf.DUMMYFUNCTION("GOOGLETRANSLATE(D6099,""fr"",""en"")"),"#VALUE!")</f>
        <v>#VALUE!</v>
      </c>
    </row>
    <row r="6100" ht="15.75" customHeight="1">
      <c r="A6100" s="1" t="s">
        <v>8355</v>
      </c>
      <c r="B6100" s="1">
        <v>2.0</v>
      </c>
      <c r="C6100" s="1" t="s">
        <v>13780</v>
      </c>
      <c r="D6100" s="1" t="s">
        <v>13781</v>
      </c>
      <c r="E6100" s="1" t="s">
        <v>296</v>
      </c>
      <c r="F6100" s="1" t="s">
        <v>110</v>
      </c>
      <c r="G6100" s="1" t="str">
        <f>IFERROR(__xludf.DUMMYFUNCTION("GOOGLETRANSLATE(D6100,""fr"",""en"")"),"#VALUE!")</f>
        <v>#VALUE!</v>
      </c>
    </row>
    <row r="6101" ht="15.75" customHeight="1">
      <c r="A6101" s="1" t="s">
        <v>13782</v>
      </c>
      <c r="B6101" s="1">
        <v>3.0</v>
      </c>
      <c r="C6101" s="1" t="s">
        <v>13783</v>
      </c>
      <c r="D6101" s="1" t="s">
        <v>13784</v>
      </c>
      <c r="E6101" s="1" t="s">
        <v>10</v>
      </c>
      <c r="F6101" s="1" t="s">
        <v>11</v>
      </c>
      <c r="G6101" s="1" t="str">
        <f>IFERROR(__xludf.DUMMYFUNCTION("GOOGLETRANSLATE(D6101,""fr"",""en"")"),"#VALUE!")</f>
        <v>#VALUE!</v>
      </c>
    </row>
    <row r="6102" ht="15.75" customHeight="1">
      <c r="A6102" s="1" t="s">
        <v>1047</v>
      </c>
      <c r="B6102" s="1">
        <v>1.0</v>
      </c>
      <c r="C6102" s="1" t="s">
        <v>13785</v>
      </c>
      <c r="D6102" s="1" t="s">
        <v>13786</v>
      </c>
      <c r="E6102" s="1" t="s">
        <v>109</v>
      </c>
      <c r="F6102" s="1" t="s">
        <v>110</v>
      </c>
      <c r="G6102" s="1" t="str">
        <f>IFERROR(__xludf.DUMMYFUNCTION("GOOGLETRANSLATE(D6102,""fr"",""en"")"),"#VALUE!")</f>
        <v>#VALUE!</v>
      </c>
    </row>
    <row r="6103" ht="15.75" customHeight="1">
      <c r="A6103" s="1" t="s">
        <v>433</v>
      </c>
      <c r="B6103" s="1">
        <v>5.0</v>
      </c>
      <c r="C6103" s="1" t="s">
        <v>13787</v>
      </c>
      <c r="D6103" s="1" t="s">
        <v>13788</v>
      </c>
      <c r="E6103" s="1" t="s">
        <v>65</v>
      </c>
      <c r="F6103" s="1" t="s">
        <v>66</v>
      </c>
      <c r="G6103" s="1" t="str">
        <f>IFERROR(__xludf.DUMMYFUNCTION("GOOGLETRANSLATE(D6103,""fr"",""en"")"),"#VALUE!")</f>
        <v>#VALUE!</v>
      </c>
    </row>
    <row r="6104" ht="15.75" customHeight="1">
      <c r="A6104" s="1" t="s">
        <v>3047</v>
      </c>
      <c r="B6104" s="1">
        <v>4.0</v>
      </c>
      <c r="C6104" s="1" t="s">
        <v>13789</v>
      </c>
      <c r="D6104" s="1" t="s">
        <v>13790</v>
      </c>
      <c r="E6104" s="1" t="s">
        <v>614</v>
      </c>
      <c r="F6104" s="1" t="s">
        <v>30</v>
      </c>
      <c r="G6104" s="1" t="str">
        <f>IFERROR(__xludf.DUMMYFUNCTION("GOOGLETRANSLATE(D6104,""fr"",""en"")"),"#VALUE!")</f>
        <v>#VALUE!</v>
      </c>
    </row>
    <row r="6105" ht="15.75" customHeight="1">
      <c r="A6105" s="1" t="s">
        <v>741</v>
      </c>
      <c r="B6105" s="1">
        <v>5.0</v>
      </c>
      <c r="C6105" s="1" t="s">
        <v>13791</v>
      </c>
      <c r="D6105" s="1" t="s">
        <v>13792</v>
      </c>
      <c r="E6105" s="1" t="s">
        <v>614</v>
      </c>
      <c r="F6105" s="1" t="s">
        <v>30</v>
      </c>
      <c r="G6105" s="1" t="str">
        <f>IFERROR(__xludf.DUMMYFUNCTION("GOOGLETRANSLATE(D6105,""fr"",""en"")"),"#VALUE!")</f>
        <v>#VALUE!</v>
      </c>
    </row>
    <row r="6106" ht="15.75" customHeight="1">
      <c r="A6106" s="1" t="s">
        <v>4331</v>
      </c>
      <c r="B6106" s="1">
        <v>2.0</v>
      </c>
      <c r="C6106" s="1" t="s">
        <v>13793</v>
      </c>
      <c r="D6106" s="1" t="s">
        <v>13794</v>
      </c>
      <c r="E6106" s="1" t="s">
        <v>10</v>
      </c>
      <c r="F6106" s="1" t="s">
        <v>11</v>
      </c>
      <c r="G6106" s="1" t="str">
        <f>IFERROR(__xludf.DUMMYFUNCTION("GOOGLETRANSLATE(D6106,""fr"",""en"")"),"#VALUE!")</f>
        <v>#VALUE!</v>
      </c>
    </row>
    <row r="6107" ht="15.75" customHeight="1">
      <c r="A6107" s="1" t="s">
        <v>150</v>
      </c>
      <c r="B6107" s="1">
        <v>3.0</v>
      </c>
      <c r="C6107" s="1" t="s">
        <v>13795</v>
      </c>
      <c r="D6107" s="1" t="s">
        <v>13796</v>
      </c>
      <c r="E6107" s="1" t="s">
        <v>65</v>
      </c>
      <c r="F6107" s="1" t="s">
        <v>66</v>
      </c>
      <c r="G6107" s="1" t="str">
        <f>IFERROR(__xludf.DUMMYFUNCTION("GOOGLETRANSLATE(D6107,""fr"",""en"")"),"#VALUE!")</f>
        <v>#VALUE!</v>
      </c>
    </row>
    <row r="6108" ht="15.75" customHeight="1">
      <c r="A6108" s="1" t="s">
        <v>3528</v>
      </c>
      <c r="B6108" s="1">
        <v>4.0</v>
      </c>
      <c r="C6108" s="1" t="s">
        <v>13797</v>
      </c>
      <c r="D6108" s="1" t="s">
        <v>13798</v>
      </c>
      <c r="E6108" s="1" t="s">
        <v>10</v>
      </c>
      <c r="F6108" s="1" t="s">
        <v>11</v>
      </c>
      <c r="G6108" s="1" t="str">
        <f>IFERROR(__xludf.DUMMYFUNCTION("GOOGLETRANSLATE(D6108,""fr"",""en"")"),"#VALUE!")</f>
        <v>#VALUE!</v>
      </c>
    </row>
    <row r="6109" ht="15.75" customHeight="1">
      <c r="A6109" s="1" t="s">
        <v>1135</v>
      </c>
      <c r="B6109" s="1">
        <v>1.0</v>
      </c>
      <c r="C6109" s="1" t="s">
        <v>13799</v>
      </c>
      <c r="D6109" s="1" t="s">
        <v>13800</v>
      </c>
      <c r="E6109" s="1" t="s">
        <v>21</v>
      </c>
      <c r="F6109" s="1" t="s">
        <v>11</v>
      </c>
      <c r="G6109" s="1" t="str">
        <f>IFERROR(__xludf.DUMMYFUNCTION("GOOGLETRANSLATE(D6109,""fr"",""en"")"),"#VALUE!")</f>
        <v>#VALUE!</v>
      </c>
    </row>
    <row r="6110" ht="15.75" customHeight="1">
      <c r="A6110" s="1" t="s">
        <v>138</v>
      </c>
      <c r="B6110" s="1">
        <v>3.0</v>
      </c>
      <c r="C6110" s="1" t="s">
        <v>13801</v>
      </c>
      <c r="D6110" s="1" t="s">
        <v>13802</v>
      </c>
      <c r="E6110" s="1" t="s">
        <v>10</v>
      </c>
      <c r="F6110" s="1" t="s">
        <v>11</v>
      </c>
      <c r="G6110" s="1" t="str">
        <f>IFERROR(__xludf.DUMMYFUNCTION("GOOGLETRANSLATE(D6110,""fr"",""en"")"),"#VALUE!")</f>
        <v>#VALUE!</v>
      </c>
    </row>
    <row r="6111" ht="15.75" customHeight="1">
      <c r="A6111" s="1" t="s">
        <v>2063</v>
      </c>
      <c r="B6111" s="1">
        <v>1.0</v>
      </c>
      <c r="C6111" s="1" t="s">
        <v>9509</v>
      </c>
      <c r="D6111" s="1" t="s">
        <v>13803</v>
      </c>
      <c r="E6111" s="1" t="s">
        <v>280</v>
      </c>
      <c r="F6111" s="1" t="s">
        <v>11</v>
      </c>
      <c r="G6111" s="1" t="str">
        <f>IFERROR(__xludf.DUMMYFUNCTION("GOOGLETRANSLATE(D6111,""fr"",""en"")"),"#VALUE!")</f>
        <v>#VALUE!</v>
      </c>
    </row>
    <row r="6112" ht="15.75" customHeight="1">
      <c r="A6112" s="1" t="s">
        <v>1341</v>
      </c>
      <c r="B6112" s="1">
        <v>3.0</v>
      </c>
      <c r="C6112" s="1" t="s">
        <v>13804</v>
      </c>
      <c r="D6112" s="1" t="s">
        <v>13805</v>
      </c>
      <c r="E6112" s="1" t="s">
        <v>226</v>
      </c>
      <c r="F6112" s="1" t="s">
        <v>110</v>
      </c>
      <c r="G6112" s="1" t="str">
        <f>IFERROR(__xludf.DUMMYFUNCTION("GOOGLETRANSLATE(D6112,""fr"",""en"")"),"#VALUE!")</f>
        <v>#VALUE!</v>
      </c>
    </row>
    <row r="6113" ht="15.75" customHeight="1">
      <c r="A6113" s="1" t="s">
        <v>716</v>
      </c>
      <c r="B6113" s="1">
        <v>1.0</v>
      </c>
      <c r="C6113" s="1" t="s">
        <v>13806</v>
      </c>
      <c r="D6113" s="1" t="s">
        <v>13807</v>
      </c>
      <c r="E6113" s="1" t="s">
        <v>280</v>
      </c>
      <c r="F6113" s="1" t="s">
        <v>11</v>
      </c>
      <c r="G6113" s="1" t="str">
        <f>IFERROR(__xludf.DUMMYFUNCTION("GOOGLETRANSLATE(D6113,""fr"",""en"")"),"#VALUE!")</f>
        <v>#VALUE!</v>
      </c>
    </row>
    <row r="6114" ht="15.75" customHeight="1">
      <c r="A6114" s="1" t="s">
        <v>267</v>
      </c>
      <c r="B6114" s="1">
        <v>1.0</v>
      </c>
      <c r="C6114" s="1" t="s">
        <v>13808</v>
      </c>
      <c r="D6114" s="1" t="s">
        <v>13809</v>
      </c>
      <c r="E6114" s="1" t="s">
        <v>296</v>
      </c>
      <c r="F6114" s="1" t="s">
        <v>11</v>
      </c>
      <c r="G6114" s="1" t="str">
        <f>IFERROR(__xludf.DUMMYFUNCTION("GOOGLETRANSLATE(D6114,""fr"",""en"")"),"#VALUE!")</f>
        <v>#VALUE!</v>
      </c>
    </row>
    <row r="6115" ht="15.75" customHeight="1">
      <c r="A6115" s="1" t="s">
        <v>701</v>
      </c>
      <c r="B6115" s="1">
        <v>1.0</v>
      </c>
      <c r="C6115" s="1" t="s">
        <v>13810</v>
      </c>
      <c r="D6115" s="1" t="s">
        <v>13811</v>
      </c>
      <c r="E6115" s="1" t="s">
        <v>52</v>
      </c>
      <c r="F6115" s="1" t="s">
        <v>110</v>
      </c>
      <c r="G6115" s="1" t="str">
        <f>IFERROR(__xludf.DUMMYFUNCTION("GOOGLETRANSLATE(D6115,""fr"",""en"")"),"#VALUE!")</f>
        <v>#VALUE!</v>
      </c>
    </row>
    <row r="6116" ht="15.75" customHeight="1">
      <c r="A6116" s="1" t="s">
        <v>3129</v>
      </c>
      <c r="B6116" s="1">
        <v>1.0</v>
      </c>
      <c r="C6116" s="1" t="s">
        <v>13812</v>
      </c>
      <c r="D6116" s="1" t="s">
        <v>13813</v>
      </c>
      <c r="E6116" s="1" t="s">
        <v>25</v>
      </c>
      <c r="F6116" s="1" t="s">
        <v>11</v>
      </c>
      <c r="G6116" s="1" t="str">
        <f>IFERROR(__xludf.DUMMYFUNCTION("GOOGLETRANSLATE(D6116,""fr"",""en"")"),"#VALUE!")</f>
        <v>#VALUE!</v>
      </c>
    </row>
    <row r="6117" ht="15.75" customHeight="1">
      <c r="A6117" s="1" t="s">
        <v>1293</v>
      </c>
      <c r="B6117" s="1">
        <v>1.0</v>
      </c>
      <c r="C6117" s="1" t="s">
        <v>13814</v>
      </c>
      <c r="D6117" s="1" t="s">
        <v>13815</v>
      </c>
      <c r="E6117" s="1" t="s">
        <v>373</v>
      </c>
      <c r="F6117" s="1" t="s">
        <v>30</v>
      </c>
      <c r="G6117" s="1" t="str">
        <f>IFERROR(__xludf.DUMMYFUNCTION("GOOGLETRANSLATE(D6117,""fr"",""en"")"),"#VALUE!")</f>
        <v>#VALUE!</v>
      </c>
    </row>
    <row r="6118" ht="15.75" customHeight="1">
      <c r="A6118" s="1" t="s">
        <v>4225</v>
      </c>
      <c r="B6118" s="1">
        <v>4.0</v>
      </c>
      <c r="C6118" s="1" t="s">
        <v>13816</v>
      </c>
      <c r="D6118" s="1" t="s">
        <v>13817</v>
      </c>
      <c r="E6118" s="1" t="s">
        <v>21</v>
      </c>
      <c r="F6118" s="1" t="s">
        <v>11</v>
      </c>
      <c r="G6118" s="1" t="str">
        <f>IFERROR(__xludf.DUMMYFUNCTION("GOOGLETRANSLATE(D6118,""fr"",""en"")"),"#VALUE!")</f>
        <v>#VALUE!</v>
      </c>
    </row>
    <row r="6119" ht="15.75" customHeight="1">
      <c r="A6119" s="1" t="s">
        <v>13818</v>
      </c>
      <c r="B6119" s="1">
        <v>1.0</v>
      </c>
      <c r="C6119" s="1" t="s">
        <v>6146</v>
      </c>
      <c r="D6119" s="1" t="s">
        <v>13819</v>
      </c>
      <c r="E6119" s="1" t="s">
        <v>226</v>
      </c>
      <c r="F6119" s="1" t="s">
        <v>11</v>
      </c>
      <c r="G6119" s="1" t="str">
        <f>IFERROR(__xludf.DUMMYFUNCTION("GOOGLETRANSLATE(D6119,""fr"",""en"")"),"#VALUE!")</f>
        <v>#VALUE!</v>
      </c>
    </row>
    <row r="6120" ht="15.75" customHeight="1">
      <c r="A6120" s="1" t="s">
        <v>13820</v>
      </c>
      <c r="B6120" s="1">
        <v>3.0</v>
      </c>
      <c r="C6120" s="1" t="s">
        <v>13821</v>
      </c>
      <c r="D6120" s="1" t="s">
        <v>13822</v>
      </c>
      <c r="E6120" s="1" t="s">
        <v>614</v>
      </c>
      <c r="F6120" s="1" t="s">
        <v>30</v>
      </c>
      <c r="G6120" s="1" t="str">
        <f>IFERROR(__xludf.DUMMYFUNCTION("GOOGLETRANSLATE(D6120,""fr"",""en"")"),"#VALUE!")</f>
        <v>#VALUE!</v>
      </c>
    </row>
    <row r="6121" ht="15.75" customHeight="1">
      <c r="A6121" s="1" t="s">
        <v>1116</v>
      </c>
      <c r="B6121" s="1">
        <v>2.0</v>
      </c>
      <c r="C6121" s="1" t="s">
        <v>13823</v>
      </c>
      <c r="D6121" s="1" t="s">
        <v>13824</v>
      </c>
      <c r="E6121" s="1" t="s">
        <v>292</v>
      </c>
      <c r="F6121" s="1" t="s">
        <v>11</v>
      </c>
      <c r="G6121" s="1" t="str">
        <f>IFERROR(__xludf.DUMMYFUNCTION("GOOGLETRANSLATE(D6121,""fr"",""en"")"),"#VALUE!")</f>
        <v>#VALUE!</v>
      </c>
    </row>
    <row r="6122" ht="15.75" customHeight="1">
      <c r="A6122" s="1" t="s">
        <v>8367</v>
      </c>
      <c r="B6122" s="1">
        <v>2.0</v>
      </c>
      <c r="C6122" s="1" t="s">
        <v>13825</v>
      </c>
      <c r="D6122" s="1" t="s">
        <v>13826</v>
      </c>
      <c r="E6122" s="1" t="s">
        <v>169</v>
      </c>
      <c r="F6122" s="1" t="s">
        <v>110</v>
      </c>
      <c r="G6122" s="1" t="str">
        <f>IFERROR(__xludf.DUMMYFUNCTION("GOOGLETRANSLATE(D6122,""fr"",""en"")"),"#VALUE!")</f>
        <v>#VALUE!</v>
      </c>
    </row>
    <row r="6123" ht="15.75" customHeight="1">
      <c r="A6123" s="1" t="s">
        <v>417</v>
      </c>
      <c r="B6123" s="1">
        <v>1.0</v>
      </c>
      <c r="C6123" s="1" t="s">
        <v>13827</v>
      </c>
      <c r="D6123" s="1" t="s">
        <v>13828</v>
      </c>
      <c r="E6123" s="1" t="s">
        <v>73</v>
      </c>
      <c r="F6123" s="1" t="s">
        <v>30</v>
      </c>
      <c r="G6123" s="1" t="str">
        <f>IFERROR(__xludf.DUMMYFUNCTION("GOOGLETRANSLATE(D6123,""fr"",""en"")"),"#VALUE!")</f>
        <v>#VALUE!</v>
      </c>
    </row>
    <row r="6124" ht="15.75" customHeight="1">
      <c r="A6124" s="1" t="s">
        <v>955</v>
      </c>
      <c r="B6124" s="1">
        <v>5.0</v>
      </c>
      <c r="C6124" s="1" t="s">
        <v>13829</v>
      </c>
      <c r="D6124" s="1" t="s">
        <v>13830</v>
      </c>
      <c r="E6124" s="1" t="s">
        <v>21</v>
      </c>
      <c r="F6124" s="1" t="s">
        <v>11</v>
      </c>
      <c r="G6124" s="1" t="str">
        <f>IFERROR(__xludf.DUMMYFUNCTION("GOOGLETRANSLATE(D6124,""fr"",""en"")"),"#VALUE!")</f>
        <v>#VALUE!</v>
      </c>
    </row>
    <row r="6125" ht="15.75" customHeight="1">
      <c r="A6125" s="1" t="s">
        <v>732</v>
      </c>
      <c r="B6125" s="1">
        <v>2.0</v>
      </c>
      <c r="C6125" s="1" t="s">
        <v>13831</v>
      </c>
      <c r="D6125" s="1" t="s">
        <v>13832</v>
      </c>
      <c r="E6125" s="1" t="s">
        <v>10</v>
      </c>
      <c r="F6125" s="1" t="s">
        <v>11</v>
      </c>
      <c r="G6125" s="1" t="str">
        <f>IFERROR(__xludf.DUMMYFUNCTION("GOOGLETRANSLATE(D6125,""fr"",""en"")"),"#VALUE!")</f>
        <v>#VALUE!</v>
      </c>
    </row>
    <row r="6126" ht="15.75" customHeight="1">
      <c r="A6126" s="1" t="s">
        <v>1635</v>
      </c>
      <c r="B6126" s="1">
        <v>1.0</v>
      </c>
      <c r="C6126" s="1" t="s">
        <v>13833</v>
      </c>
      <c r="D6126" s="1" t="s">
        <v>13834</v>
      </c>
      <c r="E6126" s="1" t="s">
        <v>250</v>
      </c>
      <c r="F6126" s="1" t="s">
        <v>30</v>
      </c>
      <c r="G6126" s="1" t="str">
        <f>IFERROR(__xludf.DUMMYFUNCTION("GOOGLETRANSLATE(D6126,""fr"",""en"")"),"#VALUE!")</f>
        <v>#VALUE!</v>
      </c>
    </row>
    <row r="6127" ht="15.75" customHeight="1">
      <c r="A6127" s="1" t="s">
        <v>209</v>
      </c>
      <c r="B6127" s="1">
        <v>2.0</v>
      </c>
      <c r="C6127" s="1" t="s">
        <v>13835</v>
      </c>
      <c r="D6127" s="1" t="s">
        <v>13836</v>
      </c>
      <c r="E6127" s="1" t="s">
        <v>3642</v>
      </c>
      <c r="F6127" s="1" t="s">
        <v>118</v>
      </c>
      <c r="G6127" s="1" t="str">
        <f>IFERROR(__xludf.DUMMYFUNCTION("GOOGLETRANSLATE(D6127,""fr"",""en"")"),"#VALUE!")</f>
        <v>#VALUE!</v>
      </c>
    </row>
    <row r="6128" ht="15.75" customHeight="1">
      <c r="A6128" s="1" t="s">
        <v>2876</v>
      </c>
      <c r="B6128" s="1">
        <v>1.0</v>
      </c>
      <c r="C6128" s="1" t="s">
        <v>13837</v>
      </c>
      <c r="D6128" s="1" t="s">
        <v>13838</v>
      </c>
      <c r="E6128" s="1" t="s">
        <v>575</v>
      </c>
      <c r="F6128" s="1" t="s">
        <v>48</v>
      </c>
      <c r="G6128" s="1" t="str">
        <f>IFERROR(__xludf.DUMMYFUNCTION("GOOGLETRANSLATE(D6128,""fr"",""en"")"),"#VALUE!")</f>
        <v>#VALUE!</v>
      </c>
    </row>
    <row r="6129" ht="15.75" customHeight="1">
      <c r="A6129" s="1" t="s">
        <v>1071</v>
      </c>
      <c r="B6129" s="1">
        <v>1.0</v>
      </c>
      <c r="C6129" s="1" t="s">
        <v>13839</v>
      </c>
      <c r="D6129" s="1" t="s">
        <v>13840</v>
      </c>
      <c r="E6129" s="1" t="s">
        <v>10</v>
      </c>
      <c r="F6129" s="1" t="s">
        <v>11</v>
      </c>
      <c r="G6129" s="1" t="str">
        <f>IFERROR(__xludf.DUMMYFUNCTION("GOOGLETRANSLATE(D6129,""fr"",""en"")"),"#VALUE!")</f>
        <v>#VALUE!</v>
      </c>
    </row>
    <row r="6130" ht="15.75" customHeight="1">
      <c r="A6130" s="1" t="s">
        <v>896</v>
      </c>
      <c r="B6130" s="1">
        <v>4.0</v>
      </c>
      <c r="C6130" s="1" t="s">
        <v>13841</v>
      </c>
      <c r="D6130" s="1" t="s">
        <v>13842</v>
      </c>
      <c r="E6130" s="1" t="s">
        <v>29</v>
      </c>
      <c r="F6130" s="1" t="s">
        <v>30</v>
      </c>
      <c r="G6130" s="1" t="str">
        <f>IFERROR(__xludf.DUMMYFUNCTION("GOOGLETRANSLATE(D6130,""fr"",""en"")"),"#VALUE!")</f>
        <v>#VALUE!</v>
      </c>
    </row>
    <row r="6131" ht="15.75" customHeight="1">
      <c r="A6131" s="1" t="s">
        <v>414</v>
      </c>
      <c r="B6131" s="1">
        <v>5.0</v>
      </c>
      <c r="C6131" s="1" t="s">
        <v>13843</v>
      </c>
      <c r="D6131" s="1" t="s">
        <v>13844</v>
      </c>
      <c r="E6131" s="1" t="s">
        <v>21</v>
      </c>
      <c r="F6131" s="1" t="s">
        <v>11</v>
      </c>
      <c r="G6131" s="1" t="str">
        <f>IFERROR(__xludf.DUMMYFUNCTION("GOOGLETRANSLATE(D6131,""fr"",""en"")"),"#VALUE!")</f>
        <v>#VALUE!</v>
      </c>
    </row>
    <row r="6132" ht="15.75" customHeight="1">
      <c r="A6132" s="1" t="s">
        <v>3711</v>
      </c>
      <c r="B6132" s="1">
        <v>1.0</v>
      </c>
      <c r="C6132" s="1" t="s">
        <v>13845</v>
      </c>
      <c r="D6132" s="1" t="s">
        <v>13846</v>
      </c>
      <c r="E6132" s="1" t="s">
        <v>34</v>
      </c>
      <c r="F6132" s="1" t="s">
        <v>84</v>
      </c>
      <c r="G6132" s="1" t="str">
        <f>IFERROR(__xludf.DUMMYFUNCTION("GOOGLETRANSLATE(D6132,""fr"",""en"")"),"#VALUE!")</f>
        <v>#VALUE!</v>
      </c>
    </row>
    <row r="6133" ht="15.75" customHeight="1">
      <c r="A6133" s="1" t="s">
        <v>1421</v>
      </c>
      <c r="B6133" s="1">
        <v>5.0</v>
      </c>
      <c r="C6133" s="1" t="s">
        <v>13847</v>
      </c>
      <c r="D6133" s="1" t="s">
        <v>13848</v>
      </c>
      <c r="E6133" s="1" t="s">
        <v>10</v>
      </c>
      <c r="F6133" s="1" t="s">
        <v>11</v>
      </c>
      <c r="G6133" s="1" t="str">
        <f>IFERROR(__xludf.DUMMYFUNCTION("GOOGLETRANSLATE(D6133,""fr"",""en"")"),"#VALUE!")</f>
        <v>#VALUE!</v>
      </c>
    </row>
    <row r="6134" ht="15.75" customHeight="1">
      <c r="A6134" s="1" t="s">
        <v>5886</v>
      </c>
      <c r="B6134" s="1">
        <v>5.0</v>
      </c>
      <c r="C6134" s="1" t="s">
        <v>13849</v>
      </c>
      <c r="D6134" s="1" t="s">
        <v>13850</v>
      </c>
      <c r="E6134" s="1" t="s">
        <v>29</v>
      </c>
      <c r="F6134" s="1" t="s">
        <v>30</v>
      </c>
      <c r="G6134" s="1" t="str">
        <f>IFERROR(__xludf.DUMMYFUNCTION("GOOGLETRANSLATE(D6134,""fr"",""en"")"),"#VALUE!")</f>
        <v>#VALUE!</v>
      </c>
    </row>
    <row r="6135" ht="15.75" customHeight="1">
      <c r="A6135" s="1" t="s">
        <v>13851</v>
      </c>
      <c r="B6135" s="1">
        <v>1.0</v>
      </c>
      <c r="C6135" s="1" t="s">
        <v>13852</v>
      </c>
      <c r="D6135" s="1" t="s">
        <v>13853</v>
      </c>
      <c r="E6135" s="1" t="s">
        <v>296</v>
      </c>
      <c r="F6135" s="1" t="s">
        <v>48</v>
      </c>
      <c r="G6135" s="1" t="str">
        <f>IFERROR(__xludf.DUMMYFUNCTION("GOOGLETRANSLATE(D6135,""fr"",""en"")"),"#VALUE!")</f>
        <v>#VALUE!</v>
      </c>
    </row>
    <row r="6136" ht="15.75" customHeight="1">
      <c r="A6136" s="1" t="s">
        <v>144</v>
      </c>
      <c r="B6136" s="1">
        <v>2.0</v>
      </c>
      <c r="C6136" s="1" t="s">
        <v>13854</v>
      </c>
      <c r="D6136" s="1" t="s">
        <v>13855</v>
      </c>
      <c r="E6136" s="1" t="s">
        <v>10</v>
      </c>
      <c r="F6136" s="1" t="s">
        <v>11</v>
      </c>
      <c r="G6136" s="1" t="str">
        <f>IFERROR(__xludf.DUMMYFUNCTION("GOOGLETRANSLATE(D6136,""fr"",""en"")"),"#VALUE!")</f>
        <v>#VALUE!</v>
      </c>
    </row>
    <row r="6137" ht="15.75" customHeight="1">
      <c r="A6137" s="1" t="s">
        <v>664</v>
      </c>
      <c r="B6137" s="1">
        <v>2.0</v>
      </c>
      <c r="C6137" s="1" t="s">
        <v>13856</v>
      </c>
      <c r="D6137" s="1" t="s">
        <v>13857</v>
      </c>
      <c r="E6137" s="1" t="s">
        <v>25</v>
      </c>
      <c r="F6137" s="1" t="s">
        <v>110</v>
      </c>
      <c r="G6137" s="1" t="str">
        <f>IFERROR(__xludf.DUMMYFUNCTION("GOOGLETRANSLATE(D6137,""fr"",""en"")"),"#VALUE!")</f>
        <v>#VALUE!</v>
      </c>
    </row>
    <row r="6138" ht="15.75" customHeight="1">
      <c r="A6138" s="1" t="s">
        <v>579</v>
      </c>
      <c r="B6138" s="1">
        <v>5.0</v>
      </c>
      <c r="C6138" s="1" t="s">
        <v>13858</v>
      </c>
      <c r="D6138" s="1" t="s">
        <v>13859</v>
      </c>
      <c r="E6138" s="1" t="s">
        <v>21</v>
      </c>
      <c r="F6138" s="1" t="s">
        <v>11</v>
      </c>
      <c r="G6138" s="1" t="str">
        <f>IFERROR(__xludf.DUMMYFUNCTION("GOOGLETRANSLATE(D6138,""fr"",""en"")"),"#VALUE!")</f>
        <v>#VALUE!</v>
      </c>
    </row>
    <row r="6139" ht="15.75" customHeight="1">
      <c r="A6139" s="1" t="s">
        <v>710</v>
      </c>
      <c r="B6139" s="1">
        <v>4.0</v>
      </c>
      <c r="C6139" s="1" t="s">
        <v>13860</v>
      </c>
      <c r="D6139" s="1" t="s">
        <v>13861</v>
      </c>
      <c r="E6139" s="1" t="s">
        <v>21</v>
      </c>
      <c r="F6139" s="1" t="s">
        <v>11</v>
      </c>
      <c r="G6139" s="1" t="str">
        <f>IFERROR(__xludf.DUMMYFUNCTION("GOOGLETRANSLATE(D6139,""fr"",""en"")"),"#VALUE!")</f>
        <v>#VALUE!</v>
      </c>
    </row>
    <row r="6140" ht="15.75" customHeight="1">
      <c r="A6140" s="1" t="s">
        <v>6618</v>
      </c>
      <c r="B6140" s="1">
        <v>2.0</v>
      </c>
      <c r="C6140" s="1" t="s">
        <v>13862</v>
      </c>
      <c r="D6140" s="1" t="s">
        <v>13863</v>
      </c>
      <c r="E6140" s="1" t="s">
        <v>3642</v>
      </c>
      <c r="F6140" s="1" t="s">
        <v>118</v>
      </c>
      <c r="G6140" s="1" t="str">
        <f>IFERROR(__xludf.DUMMYFUNCTION("GOOGLETRANSLATE(D6140,""fr"",""en"")"),"#VALUE!")</f>
        <v>#VALUE!</v>
      </c>
    </row>
    <row r="6141" ht="15.75" customHeight="1">
      <c r="A6141" s="1" t="s">
        <v>267</v>
      </c>
      <c r="B6141" s="1">
        <v>3.0</v>
      </c>
      <c r="C6141" s="1" t="s">
        <v>13864</v>
      </c>
      <c r="D6141" s="1" t="s">
        <v>13865</v>
      </c>
      <c r="E6141" s="1" t="s">
        <v>169</v>
      </c>
      <c r="F6141" s="1" t="s">
        <v>11</v>
      </c>
      <c r="G6141" s="1" t="str">
        <f>IFERROR(__xludf.DUMMYFUNCTION("GOOGLETRANSLATE(D6141,""fr"",""en"")"),"#VALUE!")</f>
        <v>#VALUE!</v>
      </c>
    </row>
    <row r="6142" ht="15.75" customHeight="1">
      <c r="A6142" s="1" t="s">
        <v>1867</v>
      </c>
      <c r="B6142" s="1">
        <v>4.0</v>
      </c>
      <c r="C6142" s="1" t="s">
        <v>13866</v>
      </c>
      <c r="D6142" s="1" t="s">
        <v>13867</v>
      </c>
      <c r="E6142" s="1" t="s">
        <v>169</v>
      </c>
      <c r="F6142" s="1" t="s">
        <v>11</v>
      </c>
      <c r="G6142" s="1" t="str">
        <f>IFERROR(__xludf.DUMMYFUNCTION("GOOGLETRANSLATE(D6142,""fr"",""en"")"),"#VALUE!")</f>
        <v>#VALUE!</v>
      </c>
    </row>
    <row r="6143" ht="15.75" customHeight="1">
      <c r="A6143" s="1" t="s">
        <v>1177</v>
      </c>
      <c r="B6143" s="1">
        <v>4.0</v>
      </c>
      <c r="C6143" s="1" t="s">
        <v>13868</v>
      </c>
      <c r="D6143" s="1" t="s">
        <v>13869</v>
      </c>
      <c r="E6143" s="1" t="s">
        <v>10</v>
      </c>
      <c r="F6143" s="1" t="s">
        <v>11</v>
      </c>
      <c r="G6143" s="1" t="str">
        <f>IFERROR(__xludf.DUMMYFUNCTION("GOOGLETRANSLATE(D6143,""fr"",""en"")"),"#VALUE!")</f>
        <v>#VALUE!</v>
      </c>
    </row>
    <row r="6144" ht="15.75" customHeight="1">
      <c r="A6144" s="1" t="s">
        <v>606</v>
      </c>
      <c r="B6144" s="1">
        <v>4.0</v>
      </c>
      <c r="C6144" s="1" t="s">
        <v>13870</v>
      </c>
      <c r="D6144" s="1" t="s">
        <v>13871</v>
      </c>
      <c r="E6144" s="1" t="s">
        <v>21</v>
      </c>
      <c r="F6144" s="1" t="s">
        <v>11</v>
      </c>
      <c r="G6144" s="1" t="str">
        <f>IFERROR(__xludf.DUMMYFUNCTION("GOOGLETRANSLATE(D6144,""fr"",""en"")"),"#VALUE!")</f>
        <v>#VALUE!</v>
      </c>
    </row>
    <row r="6145" ht="15.75" customHeight="1">
      <c r="A6145" s="1" t="s">
        <v>10634</v>
      </c>
      <c r="B6145" s="1">
        <v>2.0</v>
      </c>
      <c r="C6145" s="1" t="s">
        <v>13872</v>
      </c>
      <c r="D6145" s="1" t="s">
        <v>13873</v>
      </c>
      <c r="E6145" s="1" t="s">
        <v>29</v>
      </c>
      <c r="F6145" s="1" t="s">
        <v>30</v>
      </c>
      <c r="G6145" s="1" t="str">
        <f>IFERROR(__xludf.DUMMYFUNCTION("GOOGLETRANSLATE(D6145,""fr"",""en"")"),"#VALUE!")</f>
        <v>#VALUE!</v>
      </c>
    </row>
    <row r="6146" ht="15.75" customHeight="1">
      <c r="A6146" s="1" t="s">
        <v>377</v>
      </c>
      <c r="B6146" s="1">
        <v>4.0</v>
      </c>
      <c r="C6146" s="1" t="s">
        <v>13874</v>
      </c>
      <c r="D6146" s="1" t="s">
        <v>13875</v>
      </c>
      <c r="E6146" s="1" t="s">
        <v>21</v>
      </c>
      <c r="F6146" s="1" t="s">
        <v>11</v>
      </c>
      <c r="G6146" s="1" t="str">
        <f>IFERROR(__xludf.DUMMYFUNCTION("GOOGLETRANSLATE(D6146,""fr"",""en"")"),"#VALUE!")</f>
        <v>#VALUE!</v>
      </c>
    </row>
    <row r="6147" ht="15.75" customHeight="1">
      <c r="A6147" s="1" t="s">
        <v>2637</v>
      </c>
      <c r="B6147" s="1">
        <v>1.0</v>
      </c>
      <c r="C6147" s="1" t="s">
        <v>13876</v>
      </c>
      <c r="D6147" s="1" t="s">
        <v>13877</v>
      </c>
      <c r="E6147" s="1" t="s">
        <v>292</v>
      </c>
      <c r="F6147" s="1" t="s">
        <v>11</v>
      </c>
      <c r="G6147" s="1" t="str">
        <f>IFERROR(__xludf.DUMMYFUNCTION("GOOGLETRANSLATE(D6147,""fr"",""en"")"),"#VALUE!")</f>
        <v>#VALUE!</v>
      </c>
    </row>
    <row r="6148" ht="15.75" customHeight="1">
      <c r="A6148" s="1" t="s">
        <v>2193</v>
      </c>
      <c r="B6148" s="1">
        <v>4.0</v>
      </c>
      <c r="C6148" s="1" t="s">
        <v>13878</v>
      </c>
      <c r="D6148" s="1" t="s">
        <v>13879</v>
      </c>
      <c r="E6148" s="1" t="s">
        <v>519</v>
      </c>
      <c r="F6148" s="1" t="s">
        <v>118</v>
      </c>
      <c r="G6148" s="1" t="str">
        <f>IFERROR(__xludf.DUMMYFUNCTION("GOOGLETRANSLATE(D6148,""fr"",""en"")"),"#VALUE!")</f>
        <v>#VALUE!</v>
      </c>
    </row>
    <row r="6149" ht="15.75" customHeight="1">
      <c r="A6149" s="1" t="s">
        <v>2549</v>
      </c>
      <c r="B6149" s="1">
        <v>2.0</v>
      </c>
      <c r="C6149" s="1" t="s">
        <v>13880</v>
      </c>
      <c r="D6149" s="1" t="s">
        <v>13881</v>
      </c>
      <c r="E6149" s="1" t="s">
        <v>176</v>
      </c>
      <c r="F6149" s="1" t="s">
        <v>66</v>
      </c>
      <c r="G6149" s="1" t="str">
        <f>IFERROR(__xludf.DUMMYFUNCTION("GOOGLETRANSLATE(D6149,""fr"",""en"")"),"#VALUE!")</f>
        <v>#VALUE!</v>
      </c>
    </row>
    <row r="6150" ht="15.75" customHeight="1">
      <c r="A6150" s="1" t="s">
        <v>9954</v>
      </c>
      <c r="B6150" s="1">
        <v>2.0</v>
      </c>
      <c r="C6150" s="1" t="s">
        <v>13882</v>
      </c>
      <c r="D6150" s="1" t="s">
        <v>13883</v>
      </c>
      <c r="E6150" s="1" t="s">
        <v>10</v>
      </c>
      <c r="F6150" s="1" t="s">
        <v>11</v>
      </c>
      <c r="G6150" s="1" t="str">
        <f>IFERROR(__xludf.DUMMYFUNCTION("GOOGLETRANSLATE(D6150,""fr"",""en"")"),"#VALUE!")</f>
        <v>#VALUE!</v>
      </c>
    </row>
    <row r="6151" ht="15.75" customHeight="1">
      <c r="A6151" s="1" t="s">
        <v>341</v>
      </c>
      <c r="B6151" s="1">
        <v>1.0</v>
      </c>
      <c r="C6151" s="1" t="s">
        <v>13884</v>
      </c>
      <c r="D6151" s="1" t="s">
        <v>13885</v>
      </c>
      <c r="E6151" s="1" t="s">
        <v>273</v>
      </c>
      <c r="F6151" s="1" t="s">
        <v>110</v>
      </c>
      <c r="G6151" s="1" t="str">
        <f>IFERROR(__xludf.DUMMYFUNCTION("GOOGLETRANSLATE(D6151,""fr"",""en"")"),"#VALUE!")</f>
        <v>#VALUE!</v>
      </c>
    </row>
    <row r="6152" ht="15.75" customHeight="1">
      <c r="A6152" s="1" t="s">
        <v>3448</v>
      </c>
      <c r="B6152" s="1">
        <v>4.0</v>
      </c>
      <c r="C6152" s="1" t="s">
        <v>13886</v>
      </c>
      <c r="D6152" s="1" t="s">
        <v>13887</v>
      </c>
      <c r="E6152" s="1" t="s">
        <v>65</v>
      </c>
      <c r="F6152" s="1" t="s">
        <v>66</v>
      </c>
      <c r="G6152" s="1" t="str">
        <f>IFERROR(__xludf.DUMMYFUNCTION("GOOGLETRANSLATE(D6152,""fr"",""en"")"),"#VALUE!")</f>
        <v>#VALUE!</v>
      </c>
    </row>
    <row r="6153" ht="15.75" customHeight="1">
      <c r="A6153" s="1" t="s">
        <v>274</v>
      </c>
      <c r="B6153" s="1">
        <v>1.0</v>
      </c>
      <c r="C6153" s="1" t="s">
        <v>13888</v>
      </c>
      <c r="D6153" s="1" t="s">
        <v>13889</v>
      </c>
      <c r="E6153" s="1" t="s">
        <v>250</v>
      </c>
      <c r="F6153" s="1" t="s">
        <v>30</v>
      </c>
      <c r="G6153" s="1" t="str">
        <f>IFERROR(__xludf.DUMMYFUNCTION("GOOGLETRANSLATE(D6153,""fr"",""en"")"),"#VALUE!")</f>
        <v>#VALUE!</v>
      </c>
    </row>
    <row r="6154" ht="15.75" customHeight="1">
      <c r="A6154" s="1" t="s">
        <v>1434</v>
      </c>
      <c r="B6154" s="1">
        <v>3.0</v>
      </c>
      <c r="C6154" s="1" t="s">
        <v>13890</v>
      </c>
      <c r="D6154" s="1" t="s">
        <v>13891</v>
      </c>
      <c r="E6154" s="1" t="s">
        <v>10</v>
      </c>
      <c r="F6154" s="1" t="s">
        <v>11</v>
      </c>
      <c r="G6154" s="1" t="str">
        <f>IFERROR(__xludf.DUMMYFUNCTION("GOOGLETRANSLATE(D6154,""fr"",""en"")"),"#VALUE!")</f>
        <v>#VALUE!</v>
      </c>
    </row>
    <row r="6155" ht="15.75" customHeight="1">
      <c r="A6155" s="1" t="s">
        <v>126</v>
      </c>
      <c r="B6155" s="1">
        <v>4.0</v>
      </c>
      <c r="C6155" s="1" t="s">
        <v>13892</v>
      </c>
      <c r="D6155" s="1" t="s">
        <v>13893</v>
      </c>
      <c r="E6155" s="1" t="s">
        <v>484</v>
      </c>
      <c r="F6155" s="1" t="s">
        <v>30</v>
      </c>
      <c r="G6155" s="1" t="str">
        <f>IFERROR(__xludf.DUMMYFUNCTION("GOOGLETRANSLATE(D6155,""fr"",""en"")"),"#VALUE!")</f>
        <v>#VALUE!</v>
      </c>
    </row>
    <row r="6156" ht="15.75" customHeight="1">
      <c r="A6156" s="1" t="s">
        <v>1039</v>
      </c>
      <c r="B6156" s="1">
        <v>1.0</v>
      </c>
      <c r="C6156" s="1" t="s">
        <v>13894</v>
      </c>
      <c r="D6156" s="1" t="s">
        <v>13895</v>
      </c>
      <c r="E6156" s="1" t="s">
        <v>34</v>
      </c>
      <c r="F6156" s="1" t="s">
        <v>30</v>
      </c>
      <c r="G6156" s="1" t="str">
        <f>IFERROR(__xludf.DUMMYFUNCTION("GOOGLETRANSLATE(D6156,""fr"",""en"")"),"#VALUE!")</f>
        <v>#VALUE!</v>
      </c>
    </row>
    <row r="6157" ht="15.75" customHeight="1">
      <c r="A6157" s="1" t="s">
        <v>7125</v>
      </c>
      <c r="B6157" s="1">
        <v>1.0</v>
      </c>
      <c r="C6157" s="1" t="s">
        <v>13896</v>
      </c>
      <c r="D6157" s="1" t="s">
        <v>13897</v>
      </c>
      <c r="E6157" s="1" t="s">
        <v>296</v>
      </c>
      <c r="F6157" s="1" t="s">
        <v>66</v>
      </c>
      <c r="G6157" s="1" t="str">
        <f>IFERROR(__xludf.DUMMYFUNCTION("GOOGLETRANSLATE(D6157,""fr"",""en"")"),"#VALUE!")</f>
        <v>#VALUE!</v>
      </c>
    </row>
    <row r="6158" ht="15.75" customHeight="1">
      <c r="A6158" s="1" t="s">
        <v>1303</v>
      </c>
      <c r="B6158" s="1">
        <v>1.0</v>
      </c>
      <c r="C6158" s="1" t="s">
        <v>13898</v>
      </c>
      <c r="D6158" s="1" t="s">
        <v>13899</v>
      </c>
      <c r="E6158" s="1" t="s">
        <v>43</v>
      </c>
      <c r="F6158" s="1" t="s">
        <v>30</v>
      </c>
      <c r="G6158" s="1" t="str">
        <f>IFERROR(__xludf.DUMMYFUNCTION("GOOGLETRANSLATE(D6158,""fr"",""en"")"),"#VALUE!")</f>
        <v>#VALUE!</v>
      </c>
    </row>
    <row r="6159" ht="15.75" customHeight="1">
      <c r="A6159" s="1" t="s">
        <v>2750</v>
      </c>
      <c r="B6159" s="1">
        <v>4.0</v>
      </c>
      <c r="C6159" s="1" t="s">
        <v>13900</v>
      </c>
      <c r="D6159" s="1" t="s">
        <v>13901</v>
      </c>
      <c r="E6159" s="1" t="s">
        <v>614</v>
      </c>
      <c r="F6159" s="1" t="s">
        <v>30</v>
      </c>
      <c r="G6159" s="1" t="str">
        <f>IFERROR(__xludf.DUMMYFUNCTION("GOOGLETRANSLATE(D6159,""fr"",""en"")"),"#VALUE!")</f>
        <v>#VALUE!</v>
      </c>
    </row>
    <row r="6160" ht="15.75" customHeight="1">
      <c r="A6160" s="1" t="s">
        <v>6377</v>
      </c>
      <c r="B6160" s="1">
        <v>1.0</v>
      </c>
      <c r="C6160" s="1" t="s">
        <v>13902</v>
      </c>
      <c r="D6160" s="1" t="s">
        <v>13903</v>
      </c>
      <c r="E6160" s="1" t="s">
        <v>176</v>
      </c>
      <c r="F6160" s="1" t="s">
        <v>66</v>
      </c>
      <c r="G6160" s="1" t="str">
        <f>IFERROR(__xludf.DUMMYFUNCTION("GOOGLETRANSLATE(D6160,""fr"",""en"")"),"#VALUE!")</f>
        <v>#VALUE!</v>
      </c>
    </row>
    <row r="6161" ht="15.75" customHeight="1">
      <c r="A6161" s="1" t="s">
        <v>449</v>
      </c>
      <c r="B6161" s="1">
        <v>1.0</v>
      </c>
      <c r="C6161" s="1" t="s">
        <v>13904</v>
      </c>
      <c r="D6161" s="1" t="s">
        <v>13905</v>
      </c>
      <c r="E6161" s="1" t="s">
        <v>646</v>
      </c>
      <c r="F6161" s="1" t="s">
        <v>39</v>
      </c>
      <c r="G6161" s="1" t="str">
        <f>IFERROR(__xludf.DUMMYFUNCTION("GOOGLETRANSLATE(D6161,""fr"",""en"")"),"#VALUE!")</f>
        <v>#VALUE!</v>
      </c>
    </row>
    <row r="6162" ht="15.75" customHeight="1">
      <c r="A6162" s="1" t="s">
        <v>3874</v>
      </c>
      <c r="B6162" s="1">
        <v>2.0</v>
      </c>
      <c r="C6162" s="1" t="s">
        <v>13906</v>
      </c>
      <c r="D6162" s="1" t="s">
        <v>13907</v>
      </c>
      <c r="E6162" s="1" t="s">
        <v>73</v>
      </c>
      <c r="F6162" s="1" t="s">
        <v>30</v>
      </c>
      <c r="G6162" s="1" t="str">
        <f>IFERROR(__xludf.DUMMYFUNCTION("GOOGLETRANSLATE(D6162,""fr"",""en"")"),"#VALUE!")</f>
        <v>#VALUE!</v>
      </c>
    </row>
    <row r="6163" ht="15.75" customHeight="1">
      <c r="A6163" s="1" t="s">
        <v>417</v>
      </c>
      <c r="B6163" s="1">
        <v>5.0</v>
      </c>
      <c r="C6163" s="1" t="s">
        <v>13908</v>
      </c>
      <c r="D6163" s="1" t="s">
        <v>13909</v>
      </c>
      <c r="E6163" s="1" t="s">
        <v>10</v>
      </c>
      <c r="F6163" s="1" t="s">
        <v>11</v>
      </c>
      <c r="G6163" s="1" t="str">
        <f>IFERROR(__xludf.DUMMYFUNCTION("GOOGLETRANSLATE(D6163,""fr"",""en"")"),"I am satisfied I thank the whole team hoping that my file is finally complete as I have no more voice impossible to call you, cordially yours")</f>
        <v>I am satisfied I thank the whole team hoping that my file is finally complete as I have no more voice impossible to call you, cordially yours</v>
      </c>
    </row>
    <row r="6164" ht="15.75" customHeight="1">
      <c r="A6164" s="1" t="s">
        <v>10285</v>
      </c>
      <c r="B6164" s="1">
        <v>1.0</v>
      </c>
      <c r="C6164" s="1" t="s">
        <v>13910</v>
      </c>
      <c r="D6164" s="1" t="s">
        <v>13911</v>
      </c>
      <c r="E6164" s="1" t="s">
        <v>10</v>
      </c>
      <c r="F6164" s="1" t="s">
        <v>11</v>
      </c>
      <c r="G6164" s="1" t="str">
        <f>IFERROR(__xludf.DUMMYFUNCTION("GOOGLETRANSLATE(D6164,""fr"",""en"")"),"#VALUE!")</f>
        <v>#VALUE!</v>
      </c>
    </row>
    <row r="6165" ht="15.75" customHeight="1">
      <c r="A6165" s="1" t="s">
        <v>6540</v>
      </c>
      <c r="B6165" s="1">
        <v>2.0</v>
      </c>
      <c r="C6165" s="1" t="s">
        <v>13912</v>
      </c>
      <c r="D6165" s="1" t="s">
        <v>13913</v>
      </c>
      <c r="E6165" s="1" t="s">
        <v>43</v>
      </c>
      <c r="F6165" s="1" t="s">
        <v>30</v>
      </c>
      <c r="G6165" s="1" t="str">
        <f>IFERROR(__xludf.DUMMYFUNCTION("GOOGLETRANSLATE(D6165,""fr"",""en"")"),"#VALUE!")</f>
        <v>#VALUE!</v>
      </c>
    </row>
    <row r="6166" ht="15.75" customHeight="1">
      <c r="A6166" s="1" t="s">
        <v>597</v>
      </c>
      <c r="B6166" s="1">
        <v>4.0</v>
      </c>
      <c r="C6166" s="1" t="s">
        <v>13914</v>
      </c>
      <c r="D6166" s="1" t="s">
        <v>13915</v>
      </c>
      <c r="E6166" s="1" t="s">
        <v>10</v>
      </c>
      <c r="F6166" s="1" t="s">
        <v>11</v>
      </c>
      <c r="G6166" s="1" t="str">
        <f>IFERROR(__xludf.DUMMYFUNCTION("GOOGLETRANSLATE(D6166,""fr"",""en"")"),"#VALUE!")</f>
        <v>#VALUE!</v>
      </c>
    </row>
    <row r="6167" ht="15.75" customHeight="1">
      <c r="A6167" s="1" t="s">
        <v>3312</v>
      </c>
      <c r="B6167" s="1">
        <v>3.0</v>
      </c>
      <c r="C6167" s="1" t="s">
        <v>13916</v>
      </c>
      <c r="D6167" s="1" t="s">
        <v>13917</v>
      </c>
      <c r="E6167" s="1" t="s">
        <v>169</v>
      </c>
      <c r="F6167" s="1" t="s">
        <v>11</v>
      </c>
      <c r="G6167" s="1" t="str">
        <f>IFERROR(__xludf.DUMMYFUNCTION("GOOGLETRANSLATE(D6167,""fr"",""en"")"),"#VALUE!")</f>
        <v>#VALUE!</v>
      </c>
    </row>
    <row r="6168" ht="15.75" customHeight="1">
      <c r="A6168" s="1" t="s">
        <v>5582</v>
      </c>
      <c r="B6168" s="1">
        <v>1.0</v>
      </c>
      <c r="C6168" s="1" t="s">
        <v>13918</v>
      </c>
      <c r="D6168" s="1" t="s">
        <v>13919</v>
      </c>
      <c r="E6168" s="1" t="s">
        <v>484</v>
      </c>
      <c r="F6168" s="1" t="s">
        <v>30</v>
      </c>
      <c r="G6168" s="1" t="str">
        <f>IFERROR(__xludf.DUMMYFUNCTION("GOOGLETRANSLATE(D6168,""fr"",""en"")"),"#VALUE!")</f>
        <v>#VALUE!</v>
      </c>
    </row>
    <row r="6169" ht="15.75" customHeight="1">
      <c r="A6169" s="1" t="s">
        <v>1256</v>
      </c>
      <c r="B6169" s="1">
        <v>1.0</v>
      </c>
      <c r="C6169" s="1" t="s">
        <v>13920</v>
      </c>
      <c r="D6169" s="1" t="s">
        <v>13921</v>
      </c>
      <c r="E6169" s="1" t="s">
        <v>646</v>
      </c>
      <c r="F6169" s="1" t="s">
        <v>39</v>
      </c>
      <c r="G6169" s="1" t="str">
        <f>IFERROR(__xludf.DUMMYFUNCTION("GOOGLETRANSLATE(D6169,""fr"",""en"")"),"#VALUE!")</f>
        <v>#VALUE!</v>
      </c>
    </row>
    <row r="6170" ht="15.75" customHeight="1">
      <c r="A6170" s="1" t="s">
        <v>94</v>
      </c>
      <c r="B6170" s="1">
        <v>1.0</v>
      </c>
      <c r="C6170" s="1" t="s">
        <v>13922</v>
      </c>
      <c r="D6170" s="1" t="s">
        <v>13923</v>
      </c>
      <c r="E6170" s="1" t="s">
        <v>169</v>
      </c>
      <c r="F6170" s="1" t="s">
        <v>11</v>
      </c>
      <c r="G6170" s="1" t="str">
        <f>IFERROR(__xludf.DUMMYFUNCTION("GOOGLETRANSLATE(D6170,""fr"",""en"")"),"#VALUE!")</f>
        <v>#VALUE!</v>
      </c>
    </row>
    <row r="6171" ht="15.75" customHeight="1">
      <c r="A6171" s="1" t="s">
        <v>1485</v>
      </c>
      <c r="B6171" s="1">
        <v>1.0</v>
      </c>
      <c r="C6171" s="1" t="s">
        <v>13924</v>
      </c>
      <c r="D6171" s="1" t="s">
        <v>13925</v>
      </c>
      <c r="E6171" s="1" t="s">
        <v>10</v>
      </c>
      <c r="F6171" s="1" t="s">
        <v>11</v>
      </c>
      <c r="G6171" s="1" t="str">
        <f>IFERROR(__xludf.DUMMYFUNCTION("GOOGLETRANSLATE(D6171,""fr"",""en"")"),"#VALUE!")</f>
        <v>#VALUE!</v>
      </c>
    </row>
    <row r="6172" ht="15.75" customHeight="1">
      <c r="A6172" s="1" t="s">
        <v>988</v>
      </c>
      <c r="B6172" s="1">
        <v>1.0</v>
      </c>
      <c r="C6172" s="1" t="s">
        <v>13926</v>
      </c>
      <c r="D6172" s="1" t="s">
        <v>13927</v>
      </c>
      <c r="E6172" s="1" t="s">
        <v>196</v>
      </c>
      <c r="F6172" s="1" t="s">
        <v>118</v>
      </c>
      <c r="G6172" s="1" t="str">
        <f>IFERROR(__xludf.DUMMYFUNCTION("GOOGLETRANSLATE(D6172,""fr"",""en"")"),"#VALUE!")</f>
        <v>#VALUE!</v>
      </c>
    </row>
    <row r="6173" ht="15.75" customHeight="1">
      <c r="A6173" s="1" t="s">
        <v>3180</v>
      </c>
      <c r="B6173" s="1">
        <v>1.0</v>
      </c>
      <c r="C6173" s="1" t="s">
        <v>13928</v>
      </c>
      <c r="D6173" s="1" t="s">
        <v>13929</v>
      </c>
      <c r="E6173" s="1" t="s">
        <v>47</v>
      </c>
      <c r="F6173" s="1" t="s">
        <v>118</v>
      </c>
      <c r="G6173" s="1" t="str">
        <f>IFERROR(__xludf.DUMMYFUNCTION("GOOGLETRANSLATE(D6173,""fr"",""en"")"),"#VALUE!")</f>
        <v>#VALUE!</v>
      </c>
    </row>
    <row r="6174" ht="15.75" customHeight="1">
      <c r="A6174" s="1" t="s">
        <v>7459</v>
      </c>
      <c r="B6174" s="1">
        <v>4.0</v>
      </c>
      <c r="C6174" s="1" t="s">
        <v>13930</v>
      </c>
      <c r="D6174" s="1" t="s">
        <v>13931</v>
      </c>
      <c r="E6174" s="1" t="s">
        <v>169</v>
      </c>
      <c r="F6174" s="1" t="s">
        <v>11</v>
      </c>
      <c r="G6174" s="1" t="str">
        <f>IFERROR(__xludf.DUMMYFUNCTION("GOOGLETRANSLATE(D6174,""fr"",""en"")"),"#VALUE!")</f>
        <v>#VALUE!</v>
      </c>
    </row>
    <row r="6175" ht="15.75" customHeight="1">
      <c r="A6175" s="1" t="s">
        <v>3499</v>
      </c>
      <c r="B6175" s="1">
        <v>1.0</v>
      </c>
      <c r="C6175" s="1" t="s">
        <v>13932</v>
      </c>
      <c r="D6175" s="1" t="s">
        <v>13933</v>
      </c>
      <c r="E6175" s="1" t="s">
        <v>29</v>
      </c>
      <c r="F6175" s="1" t="s">
        <v>30</v>
      </c>
      <c r="G6175" s="1" t="str">
        <f>IFERROR(__xludf.DUMMYFUNCTION("GOOGLETRANSLATE(D6175,""fr"",""en"")"),"#VALUE!")</f>
        <v>#VALUE!</v>
      </c>
    </row>
    <row r="6176" ht="15.75" customHeight="1">
      <c r="A6176" s="1" t="s">
        <v>11464</v>
      </c>
      <c r="B6176" s="1">
        <v>1.0</v>
      </c>
      <c r="C6176" s="1" t="s">
        <v>13934</v>
      </c>
      <c r="D6176" s="1" t="s">
        <v>13935</v>
      </c>
      <c r="E6176" s="1" t="s">
        <v>25</v>
      </c>
      <c r="F6176" s="1" t="s">
        <v>11</v>
      </c>
      <c r="G6176" s="1" t="str">
        <f>IFERROR(__xludf.DUMMYFUNCTION("GOOGLETRANSLATE(D6176,""fr"",""en"")"),"#VALUE!")</f>
        <v>#VALUE!</v>
      </c>
    </row>
    <row r="6177" ht="15.75" customHeight="1">
      <c r="A6177" s="1" t="s">
        <v>1429</v>
      </c>
      <c r="B6177" s="1">
        <v>1.0</v>
      </c>
      <c r="C6177" s="1" t="s">
        <v>13936</v>
      </c>
      <c r="D6177" s="1" t="s">
        <v>13937</v>
      </c>
      <c r="E6177" s="1" t="s">
        <v>827</v>
      </c>
      <c r="F6177" s="1" t="s">
        <v>39</v>
      </c>
      <c r="G6177" s="1" t="str">
        <f>IFERROR(__xludf.DUMMYFUNCTION("GOOGLETRANSLATE(D6177,""fr"",""en"")"),"#VALUE!")</f>
        <v>#VALUE!</v>
      </c>
    </row>
    <row r="6178" ht="15.75" customHeight="1">
      <c r="A6178" s="1" t="s">
        <v>7425</v>
      </c>
      <c r="B6178" s="1">
        <v>1.0</v>
      </c>
      <c r="C6178" s="1" t="s">
        <v>13938</v>
      </c>
      <c r="D6178" s="1" t="s">
        <v>13939</v>
      </c>
      <c r="E6178" s="1" t="s">
        <v>554</v>
      </c>
      <c r="F6178" s="1" t="s">
        <v>30</v>
      </c>
      <c r="G6178" s="1" t="str">
        <f>IFERROR(__xludf.DUMMYFUNCTION("GOOGLETRANSLATE(D6178,""fr"",""en"")"),"#VALUE!")</f>
        <v>#VALUE!</v>
      </c>
    </row>
    <row r="6179" ht="15.75" customHeight="1">
      <c r="A6179" s="1" t="s">
        <v>1132</v>
      </c>
      <c r="B6179" s="1">
        <v>2.0</v>
      </c>
      <c r="C6179" s="1" t="s">
        <v>13940</v>
      </c>
      <c r="D6179" s="1" t="s">
        <v>13941</v>
      </c>
      <c r="E6179" s="1" t="s">
        <v>52</v>
      </c>
      <c r="F6179" s="1" t="s">
        <v>11</v>
      </c>
      <c r="G6179" s="1" t="str">
        <f>IFERROR(__xludf.DUMMYFUNCTION("GOOGLETRANSLATE(D6179,""fr"",""en"")"),"#VALUE!")</f>
        <v>#VALUE!</v>
      </c>
    </row>
    <row r="6180" ht="15.75" customHeight="1">
      <c r="A6180" s="1" t="s">
        <v>10930</v>
      </c>
      <c r="B6180" s="1">
        <v>1.0</v>
      </c>
      <c r="C6180" s="1" t="s">
        <v>13942</v>
      </c>
      <c r="D6180" s="1" t="s">
        <v>13943</v>
      </c>
      <c r="E6180" s="1" t="s">
        <v>373</v>
      </c>
      <c r="F6180" s="1" t="s">
        <v>118</v>
      </c>
      <c r="G6180" s="1" t="str">
        <f>IFERROR(__xludf.DUMMYFUNCTION("GOOGLETRANSLATE(D6180,""fr"",""en"")"),"#VALUE!")</f>
        <v>#VALUE!</v>
      </c>
    </row>
    <row r="6181" ht="15.75" customHeight="1">
      <c r="A6181" s="1" t="s">
        <v>67</v>
      </c>
      <c r="B6181" s="1">
        <v>4.0</v>
      </c>
      <c r="C6181" s="1" t="s">
        <v>13944</v>
      </c>
      <c r="D6181" s="1" t="s">
        <v>13945</v>
      </c>
      <c r="E6181" s="1" t="s">
        <v>10</v>
      </c>
      <c r="F6181" s="1" t="s">
        <v>11</v>
      </c>
      <c r="G6181" s="1" t="str">
        <f>IFERROR(__xludf.DUMMYFUNCTION("GOOGLETRANSLATE(D6181,""fr"",""en"")"),"#VALUE!")</f>
        <v>#VALUE!</v>
      </c>
    </row>
    <row r="6182" ht="15.75" customHeight="1">
      <c r="A6182" s="1" t="s">
        <v>624</v>
      </c>
      <c r="B6182" s="1">
        <v>4.0</v>
      </c>
      <c r="C6182" s="1" t="s">
        <v>13946</v>
      </c>
      <c r="D6182" s="1" t="s">
        <v>13947</v>
      </c>
      <c r="E6182" s="1" t="s">
        <v>21</v>
      </c>
      <c r="F6182" s="1" t="s">
        <v>11</v>
      </c>
      <c r="G6182" s="1" t="str">
        <f>IFERROR(__xludf.DUMMYFUNCTION("GOOGLETRANSLATE(D6182,""fr"",""en"")"),"#VALUE!")</f>
        <v>#VALUE!</v>
      </c>
    </row>
    <row r="6183" ht="15.75" customHeight="1">
      <c r="A6183" s="1" t="s">
        <v>3312</v>
      </c>
      <c r="B6183" s="1">
        <v>5.0</v>
      </c>
      <c r="C6183" s="1" t="s">
        <v>13948</v>
      </c>
      <c r="D6183" s="1" t="s">
        <v>13949</v>
      </c>
      <c r="E6183" s="1" t="s">
        <v>21</v>
      </c>
      <c r="F6183" s="1" t="s">
        <v>11</v>
      </c>
      <c r="G6183" s="1" t="str">
        <f>IFERROR(__xludf.DUMMYFUNCTION("GOOGLETRANSLATE(D6183,""fr"",""en"")"),"#VALUE!")</f>
        <v>#VALUE!</v>
      </c>
    </row>
    <row r="6184" ht="15.75" customHeight="1">
      <c r="A6184" s="1" t="s">
        <v>1290</v>
      </c>
      <c r="B6184" s="1">
        <v>1.0</v>
      </c>
      <c r="C6184" s="1" t="s">
        <v>13950</v>
      </c>
      <c r="D6184" s="1" t="s">
        <v>13951</v>
      </c>
      <c r="E6184" s="1" t="s">
        <v>273</v>
      </c>
      <c r="F6184" s="1" t="s">
        <v>11</v>
      </c>
      <c r="G6184" s="1" t="str">
        <f>IFERROR(__xludf.DUMMYFUNCTION("GOOGLETRANSLATE(D6184,""fr"",""en"")"),"#VALUE!")</f>
        <v>#VALUE!</v>
      </c>
    </row>
    <row r="6185" ht="15.75" customHeight="1">
      <c r="A6185" s="1" t="s">
        <v>681</v>
      </c>
      <c r="B6185" s="1">
        <v>2.0</v>
      </c>
      <c r="C6185" s="1" t="s">
        <v>13952</v>
      </c>
      <c r="D6185" s="1" t="s">
        <v>13953</v>
      </c>
      <c r="E6185" s="1" t="s">
        <v>10</v>
      </c>
      <c r="F6185" s="1" t="s">
        <v>11</v>
      </c>
      <c r="G6185" s="1" t="str">
        <f>IFERROR(__xludf.DUMMYFUNCTION("GOOGLETRANSLATE(D6185,""fr"",""en"")"),"#VALUE!")</f>
        <v>#VALUE!</v>
      </c>
    </row>
    <row r="6186" ht="15.75" customHeight="1">
      <c r="A6186" s="1" t="s">
        <v>1581</v>
      </c>
      <c r="B6186" s="1">
        <v>5.0</v>
      </c>
      <c r="C6186" s="1" t="s">
        <v>13954</v>
      </c>
      <c r="D6186" s="1" t="s">
        <v>13955</v>
      </c>
      <c r="E6186" s="1" t="s">
        <v>21</v>
      </c>
      <c r="F6186" s="1" t="s">
        <v>11</v>
      </c>
      <c r="G6186" s="1" t="str">
        <f>IFERROR(__xludf.DUMMYFUNCTION("GOOGLETRANSLATE(D6186,""fr"",""en"")"),"I am satisfied with the customer service which is attentive and which takes into account our requests, whether in vehicle or home insurance prices are very competitive. I recommend.")</f>
        <v>I am satisfied with the customer service which is attentive and which takes into account our requests, whether in vehicle or home insurance prices are very competitive. I recommend.</v>
      </c>
    </row>
    <row r="6187" ht="15.75" customHeight="1">
      <c r="A6187" s="1" t="s">
        <v>3022</v>
      </c>
      <c r="B6187" s="1">
        <v>5.0</v>
      </c>
      <c r="C6187" s="1" t="s">
        <v>13956</v>
      </c>
      <c r="D6187" s="1" t="s">
        <v>13957</v>
      </c>
      <c r="E6187" s="1" t="s">
        <v>21</v>
      </c>
      <c r="F6187" s="1" t="s">
        <v>11</v>
      </c>
      <c r="G6187" s="1" t="str">
        <f>IFERROR(__xludf.DUMMYFUNCTION("GOOGLETRANSLATE(D6187,""fr"",""en"")"),"#VALUE!")</f>
        <v>#VALUE!</v>
      </c>
    </row>
    <row r="6188" ht="15.75" customHeight="1">
      <c r="A6188" s="1" t="s">
        <v>6677</v>
      </c>
      <c r="B6188" s="1">
        <v>5.0</v>
      </c>
      <c r="C6188" s="1" t="s">
        <v>13958</v>
      </c>
      <c r="D6188" s="1" t="s">
        <v>13959</v>
      </c>
      <c r="E6188" s="1" t="s">
        <v>292</v>
      </c>
      <c r="F6188" s="1" t="s">
        <v>11</v>
      </c>
      <c r="G6188" s="1" t="str">
        <f>IFERROR(__xludf.DUMMYFUNCTION("GOOGLETRANSLATE(D6188,""fr"",""en"")"),"#VALUE!")</f>
        <v>#VALUE!</v>
      </c>
    </row>
    <row r="6189" ht="15.75" customHeight="1">
      <c r="A6189" s="1" t="s">
        <v>18</v>
      </c>
      <c r="B6189" s="1">
        <v>3.0</v>
      </c>
      <c r="C6189" s="1" t="s">
        <v>13960</v>
      </c>
      <c r="D6189" s="1" t="s">
        <v>13961</v>
      </c>
      <c r="E6189" s="1" t="s">
        <v>169</v>
      </c>
      <c r="F6189" s="1" t="s">
        <v>11</v>
      </c>
      <c r="G6189" s="1" t="str">
        <f>IFERROR(__xludf.DUMMYFUNCTION("GOOGLETRANSLATE(D6189,""fr"",""en"")"),"#VALUE!")</f>
        <v>#VALUE!</v>
      </c>
    </row>
    <row r="6190" ht="15.75" customHeight="1">
      <c r="A6190" s="1" t="s">
        <v>1253</v>
      </c>
      <c r="B6190" s="1">
        <v>2.0</v>
      </c>
      <c r="C6190" s="1" t="s">
        <v>13962</v>
      </c>
      <c r="D6190" s="1" t="s">
        <v>13963</v>
      </c>
      <c r="E6190" s="1" t="s">
        <v>109</v>
      </c>
      <c r="F6190" s="1" t="s">
        <v>11</v>
      </c>
      <c r="G6190" s="1" t="str">
        <f>IFERROR(__xludf.DUMMYFUNCTION("GOOGLETRANSLATE(D6190,""fr"",""en"")"),"#VALUE!")</f>
        <v>#VALUE!</v>
      </c>
    </row>
    <row r="6191" ht="15.75" customHeight="1">
      <c r="A6191" s="1" t="s">
        <v>11376</v>
      </c>
      <c r="B6191" s="1">
        <v>1.0</v>
      </c>
      <c r="C6191" s="1" t="s">
        <v>13964</v>
      </c>
      <c r="D6191" s="1" t="s">
        <v>13965</v>
      </c>
      <c r="E6191" s="1" t="s">
        <v>10</v>
      </c>
      <c r="F6191" s="1" t="s">
        <v>11</v>
      </c>
      <c r="G6191" s="1" t="str">
        <f>IFERROR(__xludf.DUMMYFUNCTION("GOOGLETRANSLATE(D6191,""fr"",""en"")"),"#VALUE!")</f>
        <v>#VALUE!</v>
      </c>
    </row>
    <row r="6192" ht="15.75" customHeight="1">
      <c r="A6192" s="1" t="s">
        <v>5886</v>
      </c>
      <c r="B6192" s="1">
        <v>2.0</v>
      </c>
      <c r="C6192" s="1" t="s">
        <v>13966</v>
      </c>
      <c r="D6192" s="1" t="s">
        <v>13967</v>
      </c>
      <c r="E6192" s="1" t="s">
        <v>10</v>
      </c>
      <c r="F6192" s="1" t="s">
        <v>11</v>
      </c>
      <c r="G6192" s="1" t="str">
        <f>IFERROR(__xludf.DUMMYFUNCTION("GOOGLETRANSLATE(D6192,""fr"",""en"")"),"#VALUE!")</f>
        <v>#VALUE!</v>
      </c>
    </row>
    <row r="6193" ht="15.75" customHeight="1">
      <c r="A6193" s="1" t="s">
        <v>738</v>
      </c>
      <c r="B6193" s="1">
        <v>4.0</v>
      </c>
      <c r="C6193" s="1" t="s">
        <v>13968</v>
      </c>
      <c r="D6193" s="1" t="s">
        <v>13969</v>
      </c>
      <c r="E6193" s="1" t="s">
        <v>21</v>
      </c>
      <c r="F6193" s="1" t="s">
        <v>11</v>
      </c>
      <c r="G6193" s="1" t="str">
        <f>IFERROR(__xludf.DUMMYFUNCTION("GOOGLETRANSLATE(D6193,""fr"",""en"")"),"#VALUE!")</f>
        <v>#VALUE!</v>
      </c>
    </row>
    <row r="6194" ht="15.75" customHeight="1">
      <c r="A6194" s="1" t="s">
        <v>10564</v>
      </c>
      <c r="B6194" s="1">
        <v>5.0</v>
      </c>
      <c r="C6194" s="1" t="s">
        <v>13970</v>
      </c>
      <c r="D6194" s="1" t="s">
        <v>13971</v>
      </c>
      <c r="E6194" s="1" t="s">
        <v>614</v>
      </c>
      <c r="F6194" s="1" t="s">
        <v>30</v>
      </c>
      <c r="G6194" s="1" t="str">
        <f>IFERROR(__xludf.DUMMYFUNCTION("GOOGLETRANSLATE(D6194,""fr"",""en"")"),"#VALUE!")</f>
        <v>#VALUE!</v>
      </c>
    </row>
    <row r="6195" ht="15.75" customHeight="1">
      <c r="A6195" s="1" t="s">
        <v>2237</v>
      </c>
      <c r="B6195" s="1">
        <v>4.0</v>
      </c>
      <c r="C6195" s="1" t="s">
        <v>13972</v>
      </c>
      <c r="D6195" s="1" t="s">
        <v>13973</v>
      </c>
      <c r="E6195" s="1" t="s">
        <v>21</v>
      </c>
      <c r="F6195" s="1" t="s">
        <v>11</v>
      </c>
      <c r="G6195" s="1" t="str">
        <f>IFERROR(__xludf.DUMMYFUNCTION("GOOGLETRANSLATE(D6195,""fr"",""en"")"),"#VALUE!")</f>
        <v>#VALUE!</v>
      </c>
    </row>
    <row r="6196" ht="15.75" customHeight="1">
      <c r="A6196" s="1" t="s">
        <v>2076</v>
      </c>
      <c r="B6196" s="1">
        <v>4.0</v>
      </c>
      <c r="C6196" s="1" t="s">
        <v>13974</v>
      </c>
      <c r="D6196" s="1" t="s">
        <v>13975</v>
      </c>
      <c r="E6196" s="1" t="s">
        <v>614</v>
      </c>
      <c r="F6196" s="1" t="s">
        <v>30</v>
      </c>
      <c r="G6196" s="1" t="str">
        <f>IFERROR(__xludf.DUMMYFUNCTION("GOOGLETRANSLATE(D6196,""fr"",""en"")"),"#VALUE!")</f>
        <v>#VALUE!</v>
      </c>
    </row>
    <row r="6197" ht="15.75" customHeight="1">
      <c r="A6197" s="1" t="s">
        <v>2272</v>
      </c>
      <c r="B6197" s="1">
        <v>4.0</v>
      </c>
      <c r="C6197" s="1" t="s">
        <v>13976</v>
      </c>
      <c r="D6197" s="1" t="s">
        <v>13977</v>
      </c>
      <c r="E6197" s="1" t="s">
        <v>10</v>
      </c>
      <c r="F6197" s="1" t="s">
        <v>11</v>
      </c>
      <c r="G6197" s="1" t="str">
        <f>IFERROR(__xludf.DUMMYFUNCTION("GOOGLETRANSLATE(D6197,""fr"",""en"")"),"#VALUE!")</f>
        <v>#VALUE!</v>
      </c>
    </row>
    <row r="6198" ht="15.75" customHeight="1">
      <c r="A6198" s="1" t="s">
        <v>1987</v>
      </c>
      <c r="B6198" s="1">
        <v>3.0</v>
      </c>
      <c r="C6198" s="1" t="s">
        <v>13978</v>
      </c>
      <c r="D6198" s="1" t="s">
        <v>13979</v>
      </c>
      <c r="E6198" s="1" t="s">
        <v>29</v>
      </c>
      <c r="F6198" s="1" t="s">
        <v>30</v>
      </c>
      <c r="G6198" s="1" t="str">
        <f>IFERROR(__xludf.DUMMYFUNCTION("GOOGLETRANSLATE(D6198,""fr"",""en"")"),"#VALUE!")</f>
        <v>#VALUE!</v>
      </c>
    </row>
    <row r="6199" ht="15.75" customHeight="1">
      <c r="A6199" s="1" t="s">
        <v>1138</v>
      </c>
      <c r="B6199" s="1">
        <v>3.0</v>
      </c>
      <c r="C6199" s="1" t="s">
        <v>13980</v>
      </c>
      <c r="D6199" s="1" t="s">
        <v>13981</v>
      </c>
      <c r="E6199" s="1" t="s">
        <v>21</v>
      </c>
      <c r="F6199" s="1" t="s">
        <v>11</v>
      </c>
      <c r="G6199" s="1" t="str">
        <f>IFERROR(__xludf.DUMMYFUNCTION("GOOGLETRANSLATE(D6199,""fr"",""en"")"),"#VALUE!")</f>
        <v>#VALUE!</v>
      </c>
    </row>
    <row r="6200" ht="15.75" customHeight="1">
      <c r="A6200" s="1" t="s">
        <v>710</v>
      </c>
      <c r="B6200" s="1">
        <v>4.0</v>
      </c>
      <c r="C6200" s="1" t="s">
        <v>13982</v>
      </c>
      <c r="D6200" s="1" t="s">
        <v>13983</v>
      </c>
      <c r="E6200" s="1" t="s">
        <v>10</v>
      </c>
      <c r="F6200" s="1" t="s">
        <v>11</v>
      </c>
      <c r="G6200" s="1" t="str">
        <f>IFERROR(__xludf.DUMMYFUNCTION("GOOGLETRANSLATE(D6200,""fr"",""en"")"),"#VALUE!")</f>
        <v>#VALUE!</v>
      </c>
    </row>
    <row r="6201" ht="15.75" customHeight="1">
      <c r="A6201" s="1" t="s">
        <v>97</v>
      </c>
      <c r="B6201" s="1">
        <v>4.0</v>
      </c>
      <c r="C6201" s="1" t="s">
        <v>13984</v>
      </c>
      <c r="D6201" s="1" t="s">
        <v>13985</v>
      </c>
      <c r="E6201" s="1" t="s">
        <v>10</v>
      </c>
      <c r="F6201" s="1" t="s">
        <v>11</v>
      </c>
      <c r="G6201" s="1" t="str">
        <f>IFERROR(__xludf.DUMMYFUNCTION("GOOGLETRANSLATE(D6201,""fr"",""en"")"),"#VALUE!")</f>
        <v>#VALUE!</v>
      </c>
    </row>
    <row r="6202" ht="15.75" customHeight="1">
      <c r="A6202" s="1" t="s">
        <v>11833</v>
      </c>
      <c r="B6202" s="1">
        <v>2.0</v>
      </c>
      <c r="C6202" s="1" t="s">
        <v>13986</v>
      </c>
      <c r="D6202" s="1" t="s">
        <v>13987</v>
      </c>
      <c r="E6202" s="1" t="s">
        <v>169</v>
      </c>
      <c r="F6202" s="1" t="s">
        <v>110</v>
      </c>
      <c r="G6202" s="1" t="str">
        <f>IFERROR(__xludf.DUMMYFUNCTION("GOOGLETRANSLATE(D6202,""fr"",""en"")"),"#VALUE!")</f>
        <v>#VALUE!</v>
      </c>
    </row>
    <row r="6203" ht="15.75" customHeight="1">
      <c r="A6203" s="1" t="s">
        <v>1461</v>
      </c>
      <c r="B6203" s="1">
        <v>2.0</v>
      </c>
      <c r="C6203" s="1" t="s">
        <v>13988</v>
      </c>
      <c r="D6203" s="1" t="s">
        <v>13989</v>
      </c>
      <c r="E6203" s="1" t="s">
        <v>254</v>
      </c>
      <c r="F6203" s="1" t="s">
        <v>66</v>
      </c>
      <c r="G6203" s="1" t="str">
        <f>IFERROR(__xludf.DUMMYFUNCTION("GOOGLETRANSLATE(D6203,""fr"",""en"")"),"#VALUE!")</f>
        <v>#VALUE!</v>
      </c>
    </row>
    <row r="6204" ht="15.75" customHeight="1">
      <c r="A6204" s="1" t="s">
        <v>4200</v>
      </c>
      <c r="B6204" s="1">
        <v>4.0</v>
      </c>
      <c r="C6204" s="1" t="s">
        <v>13990</v>
      </c>
      <c r="D6204" s="1" t="s">
        <v>13991</v>
      </c>
      <c r="E6204" s="1" t="s">
        <v>169</v>
      </c>
      <c r="F6204" s="1" t="s">
        <v>11</v>
      </c>
      <c r="G6204" s="1" t="str">
        <f>IFERROR(__xludf.DUMMYFUNCTION("GOOGLETRANSLATE(D6204,""fr"",""en"")"),"#VALUE!")</f>
        <v>#VALUE!</v>
      </c>
    </row>
    <row r="6205" ht="15.75" customHeight="1">
      <c r="A6205" s="1" t="s">
        <v>1596</v>
      </c>
      <c r="B6205" s="1">
        <v>3.0</v>
      </c>
      <c r="C6205" s="1" t="s">
        <v>13992</v>
      </c>
      <c r="D6205" s="1" t="s">
        <v>13993</v>
      </c>
      <c r="E6205" s="1" t="s">
        <v>614</v>
      </c>
      <c r="F6205" s="1" t="s">
        <v>30</v>
      </c>
      <c r="G6205" s="1" t="str">
        <f>IFERROR(__xludf.DUMMYFUNCTION("GOOGLETRANSLATE(D6205,""fr"",""en"")"),"#VALUE!")</f>
        <v>#VALUE!</v>
      </c>
    </row>
    <row r="6206" ht="15.75" customHeight="1">
      <c r="A6206" s="1" t="s">
        <v>9464</v>
      </c>
      <c r="B6206" s="1">
        <v>5.0</v>
      </c>
      <c r="C6206" s="1" t="s">
        <v>13994</v>
      </c>
      <c r="D6206" s="1" t="s">
        <v>13995</v>
      </c>
      <c r="E6206" s="1" t="s">
        <v>21</v>
      </c>
      <c r="F6206" s="1" t="s">
        <v>11</v>
      </c>
      <c r="G6206" s="1" t="str">
        <f>IFERROR(__xludf.DUMMYFUNCTION("GOOGLETRANSLATE(D6206,""fr"",""en"")"),"#VALUE!")</f>
        <v>#VALUE!</v>
      </c>
    </row>
    <row r="6207" ht="15.75" customHeight="1">
      <c r="A6207" s="1" t="s">
        <v>929</v>
      </c>
      <c r="B6207" s="1">
        <v>3.0</v>
      </c>
      <c r="C6207" s="1" t="s">
        <v>13996</v>
      </c>
      <c r="D6207" s="1" t="s">
        <v>13997</v>
      </c>
      <c r="E6207" s="1" t="s">
        <v>176</v>
      </c>
      <c r="F6207" s="1" t="s">
        <v>66</v>
      </c>
      <c r="G6207" s="1" t="str">
        <f>IFERROR(__xludf.DUMMYFUNCTION("GOOGLETRANSLATE(D6207,""fr"",""en"")"),"#VALUE!")</f>
        <v>#VALUE!</v>
      </c>
    </row>
    <row r="6208" ht="15.75" customHeight="1">
      <c r="A6208" s="1" t="s">
        <v>647</v>
      </c>
      <c r="B6208" s="1">
        <v>5.0</v>
      </c>
      <c r="C6208" s="1" t="s">
        <v>13998</v>
      </c>
      <c r="D6208" s="1" t="s">
        <v>13999</v>
      </c>
      <c r="E6208" s="1" t="s">
        <v>21</v>
      </c>
      <c r="F6208" s="1" t="s">
        <v>11</v>
      </c>
      <c r="G6208" s="1" t="str">
        <f>IFERROR(__xludf.DUMMYFUNCTION("GOOGLETRANSLATE(D6208,""fr"",""en"")"),"#VALUE!")</f>
        <v>#VALUE!</v>
      </c>
    </row>
    <row r="6209" ht="15.75" customHeight="1">
      <c r="A6209" s="1" t="s">
        <v>461</v>
      </c>
      <c r="B6209" s="1">
        <v>4.0</v>
      </c>
      <c r="C6209" s="1" t="s">
        <v>14000</v>
      </c>
      <c r="D6209" s="1" t="s">
        <v>14001</v>
      </c>
      <c r="E6209" s="1" t="s">
        <v>10</v>
      </c>
      <c r="F6209" s="1" t="s">
        <v>11</v>
      </c>
      <c r="G6209" s="1" t="str">
        <f>IFERROR(__xludf.DUMMYFUNCTION("GOOGLETRANSLATE(D6209,""fr"",""en"")"),"#VALUE!")</f>
        <v>#VALUE!</v>
      </c>
    </row>
    <row r="6210" ht="15.75" customHeight="1">
      <c r="A6210" s="1" t="s">
        <v>2135</v>
      </c>
      <c r="B6210" s="1">
        <v>4.0</v>
      </c>
      <c r="C6210" s="1" t="s">
        <v>14002</v>
      </c>
      <c r="D6210" s="1" t="s">
        <v>14003</v>
      </c>
      <c r="E6210" s="1" t="s">
        <v>10</v>
      </c>
      <c r="F6210" s="1" t="s">
        <v>11</v>
      </c>
      <c r="G6210" s="1" t="str">
        <f>IFERROR(__xludf.DUMMYFUNCTION("GOOGLETRANSLATE(D6210,""fr"",""en"")"),"#VALUE!")</f>
        <v>#VALUE!</v>
      </c>
    </row>
    <row r="6211" ht="15.75" customHeight="1">
      <c r="A6211" s="1" t="s">
        <v>2141</v>
      </c>
      <c r="B6211" s="1">
        <v>1.0</v>
      </c>
      <c r="C6211" s="1" t="s">
        <v>14004</v>
      </c>
      <c r="D6211" s="1" t="s">
        <v>14005</v>
      </c>
      <c r="E6211" s="1" t="s">
        <v>273</v>
      </c>
      <c r="F6211" s="1" t="s">
        <v>110</v>
      </c>
      <c r="G6211" s="1" t="str">
        <f>IFERROR(__xludf.DUMMYFUNCTION("GOOGLETRANSLATE(D6211,""fr"",""en"")"),"#VALUE!")</f>
        <v>#VALUE!</v>
      </c>
    </row>
    <row r="6212" ht="15.75" customHeight="1">
      <c r="A6212" s="1" t="s">
        <v>7320</v>
      </c>
      <c r="B6212" s="1">
        <v>1.0</v>
      </c>
      <c r="C6212" s="1" t="s">
        <v>14006</v>
      </c>
      <c r="D6212" s="1" t="s">
        <v>14007</v>
      </c>
      <c r="E6212" s="1" t="s">
        <v>10</v>
      </c>
      <c r="F6212" s="1" t="s">
        <v>11</v>
      </c>
      <c r="G6212" s="1" t="str">
        <f>IFERROR(__xludf.DUMMYFUNCTION("GOOGLETRANSLATE(D6212,""fr"",""en"")"),"#VALUE!")</f>
        <v>#VALUE!</v>
      </c>
    </row>
    <row r="6213" ht="15.75" customHeight="1">
      <c r="A6213" s="1" t="s">
        <v>5094</v>
      </c>
      <c r="B6213" s="1">
        <v>2.0</v>
      </c>
      <c r="C6213" s="1" t="s">
        <v>14008</v>
      </c>
      <c r="D6213" s="1" t="s">
        <v>14009</v>
      </c>
      <c r="E6213" s="1" t="s">
        <v>296</v>
      </c>
      <c r="F6213" s="1" t="s">
        <v>110</v>
      </c>
      <c r="G6213" s="1" t="str">
        <f>IFERROR(__xludf.DUMMYFUNCTION("GOOGLETRANSLATE(D6213,""fr"",""en"")"),"#VALUE!")</f>
        <v>#VALUE!</v>
      </c>
    </row>
    <row r="6214" ht="15.75" customHeight="1">
      <c r="A6214" s="1" t="s">
        <v>603</v>
      </c>
      <c r="B6214" s="1">
        <v>5.0</v>
      </c>
      <c r="C6214" s="1" t="s">
        <v>14010</v>
      </c>
      <c r="D6214" s="1" t="s">
        <v>14011</v>
      </c>
      <c r="E6214" s="1" t="s">
        <v>21</v>
      </c>
      <c r="F6214" s="1" t="s">
        <v>11</v>
      </c>
      <c r="G6214" s="1" t="str">
        <f>IFERROR(__xludf.DUMMYFUNCTION("GOOGLETRANSLATE(D6214,""fr"",""en"")"),"#VALUE!")</f>
        <v>#VALUE!</v>
      </c>
    </row>
    <row r="6215" ht="15.75" customHeight="1">
      <c r="A6215" s="1" t="s">
        <v>695</v>
      </c>
      <c r="B6215" s="1">
        <v>5.0</v>
      </c>
      <c r="C6215" s="1" t="s">
        <v>14012</v>
      </c>
      <c r="D6215" s="1" t="s">
        <v>14013</v>
      </c>
      <c r="E6215" s="1" t="s">
        <v>10</v>
      </c>
      <c r="F6215" s="1" t="s">
        <v>11</v>
      </c>
      <c r="G6215" s="1" t="str">
        <f>IFERROR(__xludf.DUMMYFUNCTION("GOOGLETRANSLATE(D6215,""fr"",""en"")"),"#VALUE!")</f>
        <v>#VALUE!</v>
      </c>
    </row>
    <row r="6216" ht="15.75" customHeight="1">
      <c r="A6216" s="1" t="s">
        <v>4993</v>
      </c>
      <c r="B6216" s="1">
        <v>2.0</v>
      </c>
      <c r="C6216" s="1" t="s">
        <v>14014</v>
      </c>
      <c r="D6216" s="1" t="s">
        <v>14015</v>
      </c>
      <c r="E6216" s="1" t="s">
        <v>196</v>
      </c>
      <c r="F6216" s="1" t="s">
        <v>118</v>
      </c>
      <c r="G6216" s="1" t="str">
        <f>IFERROR(__xludf.DUMMYFUNCTION("GOOGLETRANSLATE(D6216,""fr"",""en"")"),"#VALUE!")</f>
        <v>#VALUE!</v>
      </c>
    </row>
    <row r="6217" ht="15.75" customHeight="1">
      <c r="A6217" s="1" t="s">
        <v>138</v>
      </c>
      <c r="B6217" s="1">
        <v>5.0</v>
      </c>
      <c r="C6217" s="1" t="s">
        <v>14016</v>
      </c>
      <c r="D6217" s="1" t="s">
        <v>14017</v>
      </c>
      <c r="E6217" s="1" t="s">
        <v>10</v>
      </c>
      <c r="F6217" s="1" t="s">
        <v>11</v>
      </c>
      <c r="G6217" s="1" t="str">
        <f>IFERROR(__xludf.DUMMYFUNCTION("GOOGLETRANSLATE(D6217,""fr"",""en"")"),"#VALUE!")</f>
        <v>#VALUE!</v>
      </c>
    </row>
    <row r="6218" ht="15.75" customHeight="1">
      <c r="A6218" s="1" t="s">
        <v>1867</v>
      </c>
      <c r="B6218" s="1">
        <v>3.0</v>
      </c>
      <c r="C6218" s="1" t="s">
        <v>14018</v>
      </c>
      <c r="D6218" s="1" t="s">
        <v>14019</v>
      </c>
      <c r="E6218" s="1" t="s">
        <v>554</v>
      </c>
      <c r="F6218" s="1" t="s">
        <v>30</v>
      </c>
      <c r="G6218" s="1" t="str">
        <f>IFERROR(__xludf.DUMMYFUNCTION("GOOGLETRANSLATE(D6218,""fr"",""en"")"),"#VALUE!")</f>
        <v>#VALUE!</v>
      </c>
    </row>
    <row r="6219" ht="15.75" customHeight="1">
      <c r="A6219" s="1" t="s">
        <v>5649</v>
      </c>
      <c r="B6219" s="1">
        <v>4.0</v>
      </c>
      <c r="C6219" s="1" t="s">
        <v>14020</v>
      </c>
      <c r="D6219" s="1" t="s">
        <v>14021</v>
      </c>
      <c r="E6219" s="1" t="s">
        <v>65</v>
      </c>
      <c r="F6219" s="1" t="s">
        <v>66</v>
      </c>
      <c r="G6219" s="1" t="str">
        <f>IFERROR(__xludf.DUMMYFUNCTION("GOOGLETRANSLATE(D6219,""fr"",""en"")"),"#VALUE!")</f>
        <v>#VALUE!</v>
      </c>
    </row>
    <row r="6220" ht="15.75" customHeight="1">
      <c r="A6220" s="1" t="s">
        <v>2117</v>
      </c>
      <c r="B6220" s="1">
        <v>5.0</v>
      </c>
      <c r="C6220" s="1" t="s">
        <v>14022</v>
      </c>
      <c r="D6220" s="1" t="s">
        <v>14023</v>
      </c>
      <c r="E6220" s="1" t="s">
        <v>21</v>
      </c>
      <c r="F6220" s="1" t="s">
        <v>11</v>
      </c>
      <c r="G6220" s="1" t="str">
        <f>IFERROR(__xludf.DUMMYFUNCTION("GOOGLETRANSLATE(D6220,""fr"",""en"")"),"#VALUE!")</f>
        <v>#VALUE!</v>
      </c>
    </row>
    <row r="6221" ht="15.75" customHeight="1">
      <c r="A6221" s="1" t="s">
        <v>724</v>
      </c>
      <c r="B6221" s="1">
        <v>5.0</v>
      </c>
      <c r="C6221" s="1" t="s">
        <v>14024</v>
      </c>
      <c r="D6221" s="1" t="s">
        <v>14025</v>
      </c>
      <c r="E6221" s="1" t="s">
        <v>273</v>
      </c>
      <c r="F6221" s="1" t="s">
        <v>11</v>
      </c>
      <c r="G6221" s="1" t="str">
        <f>IFERROR(__xludf.DUMMYFUNCTION("GOOGLETRANSLATE(D6221,""fr"",""en"")"),"#VALUE!")</f>
        <v>#VALUE!</v>
      </c>
    </row>
    <row r="6222" ht="15.75" customHeight="1">
      <c r="A6222" s="1" t="s">
        <v>424</v>
      </c>
      <c r="B6222" s="1">
        <v>3.0</v>
      </c>
      <c r="C6222" s="1" t="s">
        <v>14026</v>
      </c>
      <c r="D6222" s="1" t="s">
        <v>14027</v>
      </c>
      <c r="E6222" s="1" t="s">
        <v>125</v>
      </c>
      <c r="F6222" s="1" t="s">
        <v>11</v>
      </c>
      <c r="G6222" s="1" t="str">
        <f>IFERROR(__xludf.DUMMYFUNCTION("GOOGLETRANSLATE(D6222,""fr"",""en"")"),"#VALUE!")</f>
        <v>#VALUE!</v>
      </c>
    </row>
    <row r="6223" ht="15.75" customHeight="1">
      <c r="A6223" s="1" t="s">
        <v>70</v>
      </c>
      <c r="B6223" s="1">
        <v>3.0</v>
      </c>
      <c r="C6223" s="1" t="s">
        <v>14028</v>
      </c>
      <c r="D6223" s="1" t="s">
        <v>14029</v>
      </c>
      <c r="E6223" s="1" t="s">
        <v>125</v>
      </c>
      <c r="F6223" s="1" t="s">
        <v>110</v>
      </c>
      <c r="G6223" s="1" t="str">
        <f>IFERROR(__xludf.DUMMYFUNCTION("GOOGLETRANSLATE(D6223,""fr"",""en"")"),"#VALUE!")</f>
        <v>#VALUE!</v>
      </c>
    </row>
    <row r="6224" ht="15.75" customHeight="1">
      <c r="A6224" s="1" t="s">
        <v>220</v>
      </c>
      <c r="B6224" s="1">
        <v>5.0</v>
      </c>
      <c r="C6224" s="1" t="s">
        <v>14030</v>
      </c>
      <c r="D6224" s="1" t="s">
        <v>14031</v>
      </c>
      <c r="E6224" s="1" t="s">
        <v>21</v>
      </c>
      <c r="F6224" s="1" t="s">
        <v>11</v>
      </c>
      <c r="G6224" s="1" t="str">
        <f>IFERROR(__xludf.DUMMYFUNCTION("GOOGLETRANSLATE(D6224,""fr"",""en"")"),"#VALUE!")</f>
        <v>#VALUE!</v>
      </c>
    </row>
    <row r="6225" ht="15.75" customHeight="1">
      <c r="A6225" s="1" t="s">
        <v>3330</v>
      </c>
      <c r="B6225" s="1">
        <v>5.0</v>
      </c>
      <c r="C6225" s="1" t="s">
        <v>14032</v>
      </c>
      <c r="D6225" s="1" t="s">
        <v>14033</v>
      </c>
      <c r="E6225" s="1" t="s">
        <v>65</v>
      </c>
      <c r="F6225" s="1" t="s">
        <v>66</v>
      </c>
      <c r="G6225" s="1" t="str">
        <f>IFERROR(__xludf.DUMMYFUNCTION("GOOGLETRANSLATE(D6225,""fr"",""en"")"),"#VALUE!")</f>
        <v>#VALUE!</v>
      </c>
    </row>
    <row r="6226" ht="15.75" customHeight="1">
      <c r="A6226" s="1" t="s">
        <v>374</v>
      </c>
      <c r="B6226" s="1">
        <v>4.0</v>
      </c>
      <c r="C6226" s="1" t="s">
        <v>14034</v>
      </c>
      <c r="D6226" s="1" t="s">
        <v>14035</v>
      </c>
      <c r="E6226" s="1" t="s">
        <v>614</v>
      </c>
      <c r="F6226" s="1" t="s">
        <v>30</v>
      </c>
      <c r="G6226" s="1" t="str">
        <f>IFERROR(__xludf.DUMMYFUNCTION("GOOGLETRANSLATE(D6226,""fr"",""en"")"),"#VALUE!")</f>
        <v>#VALUE!</v>
      </c>
    </row>
    <row r="6227" ht="15.75" customHeight="1">
      <c r="A6227" s="1" t="s">
        <v>494</v>
      </c>
      <c r="B6227" s="1">
        <v>5.0</v>
      </c>
      <c r="C6227" s="1" t="s">
        <v>14036</v>
      </c>
      <c r="D6227" s="1" t="s">
        <v>14037</v>
      </c>
      <c r="E6227" s="1" t="s">
        <v>10</v>
      </c>
      <c r="F6227" s="1" t="s">
        <v>11</v>
      </c>
      <c r="G6227" s="1" t="str">
        <f>IFERROR(__xludf.DUMMYFUNCTION("GOOGLETRANSLATE(D6227,""fr"",""en"")"),"#VALUE!")</f>
        <v>#VALUE!</v>
      </c>
    </row>
    <row r="6228" ht="15.75" customHeight="1">
      <c r="A6228" s="1" t="s">
        <v>2871</v>
      </c>
      <c r="B6228" s="1">
        <v>1.0</v>
      </c>
      <c r="C6228" s="1" t="s">
        <v>14038</v>
      </c>
      <c r="D6228" s="1" t="s">
        <v>14039</v>
      </c>
      <c r="E6228" s="1" t="s">
        <v>29</v>
      </c>
      <c r="F6228" s="1" t="s">
        <v>30</v>
      </c>
      <c r="G6228" s="1" t="str">
        <f>IFERROR(__xludf.DUMMYFUNCTION("GOOGLETRANSLATE(D6228,""fr"",""en"")"),"#VALUE!")</f>
        <v>#VALUE!</v>
      </c>
    </row>
    <row r="6229" ht="15.75" customHeight="1">
      <c r="A6229" s="1" t="s">
        <v>352</v>
      </c>
      <c r="B6229" s="1">
        <v>5.0</v>
      </c>
      <c r="C6229" s="1" t="s">
        <v>14040</v>
      </c>
      <c r="D6229" s="1" t="s">
        <v>14041</v>
      </c>
      <c r="E6229" s="1" t="s">
        <v>21</v>
      </c>
      <c r="F6229" s="1" t="s">
        <v>11</v>
      </c>
      <c r="G6229" s="1" t="str">
        <f>IFERROR(__xludf.DUMMYFUNCTION("GOOGLETRANSLATE(D6229,""fr"",""en"")"),"#VALUE!")</f>
        <v>#VALUE!</v>
      </c>
    </row>
    <row r="6230" ht="15.75" customHeight="1">
      <c r="A6230" s="1" t="s">
        <v>2793</v>
      </c>
      <c r="B6230" s="1">
        <v>1.0</v>
      </c>
      <c r="C6230" s="1" t="s">
        <v>14042</v>
      </c>
      <c r="D6230" s="1" t="s">
        <v>14043</v>
      </c>
      <c r="E6230" s="1" t="s">
        <v>226</v>
      </c>
      <c r="F6230" s="1" t="s">
        <v>11</v>
      </c>
      <c r="G6230" s="1" t="str">
        <f>IFERROR(__xludf.DUMMYFUNCTION("GOOGLETRANSLATE(D6230,""fr"",""en"")"),"#VALUE!")</f>
        <v>#VALUE!</v>
      </c>
    </row>
    <row r="6231" ht="15.75" customHeight="1">
      <c r="A6231" s="1" t="s">
        <v>1867</v>
      </c>
      <c r="B6231" s="1">
        <v>1.0</v>
      </c>
      <c r="C6231" s="1" t="s">
        <v>14044</v>
      </c>
      <c r="D6231" s="1" t="s">
        <v>14045</v>
      </c>
      <c r="E6231" s="1" t="s">
        <v>10</v>
      </c>
      <c r="F6231" s="1" t="s">
        <v>11</v>
      </c>
      <c r="G6231" s="1" t="str">
        <f>IFERROR(__xludf.DUMMYFUNCTION("GOOGLETRANSLATE(D6231,""fr"",""en"")"),"#VALUE!")</f>
        <v>#VALUE!</v>
      </c>
    </row>
    <row r="6232" ht="15.75" customHeight="1">
      <c r="A6232" s="1" t="s">
        <v>716</v>
      </c>
      <c r="B6232" s="1">
        <v>2.0</v>
      </c>
      <c r="C6232" s="1" t="s">
        <v>14046</v>
      </c>
      <c r="D6232" s="1" t="s">
        <v>14047</v>
      </c>
      <c r="E6232" s="1" t="s">
        <v>29</v>
      </c>
      <c r="F6232" s="1" t="s">
        <v>30</v>
      </c>
      <c r="G6232" s="1" t="str">
        <f>IFERROR(__xludf.DUMMYFUNCTION("GOOGLETRANSLATE(D6232,""fr"",""en"")"),"#VALUE!")</f>
        <v>#VALUE!</v>
      </c>
    </row>
    <row r="6233" ht="15.75" customHeight="1">
      <c r="A6233" s="1" t="s">
        <v>11031</v>
      </c>
      <c r="B6233" s="1">
        <v>1.0</v>
      </c>
      <c r="C6233" s="1" t="s">
        <v>14048</v>
      </c>
      <c r="D6233" s="1" t="s">
        <v>14049</v>
      </c>
      <c r="E6233" s="1" t="s">
        <v>273</v>
      </c>
      <c r="F6233" s="1" t="s">
        <v>110</v>
      </c>
      <c r="G6233" s="1" t="str">
        <f>IFERROR(__xludf.DUMMYFUNCTION("GOOGLETRANSLATE(D6233,""fr"",""en"")"),"#VALUE!")</f>
        <v>#VALUE!</v>
      </c>
    </row>
    <row r="6234" ht="15.75" customHeight="1">
      <c r="A6234" s="1" t="s">
        <v>1189</v>
      </c>
      <c r="B6234" s="1">
        <v>1.0</v>
      </c>
      <c r="C6234" s="1" t="s">
        <v>14050</v>
      </c>
      <c r="D6234" s="1" t="s">
        <v>14051</v>
      </c>
      <c r="E6234" s="1" t="s">
        <v>10</v>
      </c>
      <c r="F6234" s="1" t="s">
        <v>11</v>
      </c>
      <c r="G6234" s="1" t="str">
        <f>IFERROR(__xludf.DUMMYFUNCTION("GOOGLETRANSLATE(D6234,""fr"",""en"")"),"#VALUE!")</f>
        <v>#VALUE!</v>
      </c>
    </row>
    <row r="6235" ht="15.75" customHeight="1">
      <c r="A6235" s="1" t="s">
        <v>314</v>
      </c>
      <c r="B6235" s="1">
        <v>4.0</v>
      </c>
      <c r="C6235" s="1" t="s">
        <v>14052</v>
      </c>
      <c r="D6235" s="1" t="s">
        <v>14053</v>
      </c>
      <c r="E6235" s="1" t="s">
        <v>21</v>
      </c>
      <c r="F6235" s="1" t="s">
        <v>11</v>
      </c>
      <c r="G6235" s="1" t="str">
        <f>IFERROR(__xludf.DUMMYFUNCTION("GOOGLETRANSLATE(D6235,""fr"",""en"")"),"#VALUE!")</f>
        <v>#VALUE!</v>
      </c>
    </row>
    <row r="6236" ht="15.75" customHeight="1">
      <c r="A6236" s="1" t="s">
        <v>70</v>
      </c>
      <c r="B6236" s="1">
        <v>5.0</v>
      </c>
      <c r="C6236" s="1" t="s">
        <v>14054</v>
      </c>
      <c r="D6236" s="1" t="s">
        <v>14055</v>
      </c>
      <c r="E6236" s="1" t="s">
        <v>614</v>
      </c>
      <c r="F6236" s="1" t="s">
        <v>30</v>
      </c>
      <c r="G6236" s="1" t="str">
        <f>IFERROR(__xludf.DUMMYFUNCTION("GOOGLETRANSLATE(D6236,""fr"",""en"")"),"#VALUE!")</f>
        <v>#VALUE!</v>
      </c>
    </row>
    <row r="6237" ht="15.75" customHeight="1">
      <c r="A6237" s="1" t="s">
        <v>14056</v>
      </c>
      <c r="B6237" s="1">
        <v>1.0</v>
      </c>
      <c r="C6237" s="1" t="s">
        <v>14057</v>
      </c>
      <c r="D6237" s="1" t="s">
        <v>14058</v>
      </c>
      <c r="E6237" s="1" t="s">
        <v>10</v>
      </c>
      <c r="F6237" s="1" t="s">
        <v>11</v>
      </c>
      <c r="G6237" s="1" t="str">
        <f>IFERROR(__xludf.DUMMYFUNCTION("GOOGLETRANSLATE(D6237,""fr"",""en"")"),"#VALUE!")</f>
        <v>#VALUE!</v>
      </c>
    </row>
    <row r="6238" ht="15.75" customHeight="1">
      <c r="A6238" s="1" t="s">
        <v>8832</v>
      </c>
      <c r="B6238" s="1">
        <v>5.0</v>
      </c>
      <c r="C6238" s="1" t="s">
        <v>14059</v>
      </c>
      <c r="D6238" s="1" t="s">
        <v>14060</v>
      </c>
      <c r="E6238" s="1" t="s">
        <v>109</v>
      </c>
      <c r="F6238" s="1" t="s">
        <v>11</v>
      </c>
      <c r="G6238" s="1" t="str">
        <f>IFERROR(__xludf.DUMMYFUNCTION("GOOGLETRANSLATE(D6238,""fr"",""en"")"),"#VALUE!")</f>
        <v>#VALUE!</v>
      </c>
    </row>
    <row r="6239" ht="15.75" customHeight="1">
      <c r="A6239" s="1" t="s">
        <v>838</v>
      </c>
      <c r="B6239" s="1">
        <v>2.0</v>
      </c>
      <c r="C6239" s="1" t="s">
        <v>14061</v>
      </c>
      <c r="D6239" s="1" t="s">
        <v>14062</v>
      </c>
      <c r="E6239" s="1" t="s">
        <v>273</v>
      </c>
      <c r="F6239" s="1" t="s">
        <v>110</v>
      </c>
      <c r="G6239" s="1" t="str">
        <f>IFERROR(__xludf.DUMMYFUNCTION("GOOGLETRANSLATE(D6239,""fr"",""en"")"),"#VALUE!")</f>
        <v>#VALUE!</v>
      </c>
    </row>
    <row r="6240" ht="15.75" customHeight="1">
      <c r="A6240" s="1" t="s">
        <v>4610</v>
      </c>
      <c r="B6240" s="1">
        <v>2.0</v>
      </c>
      <c r="C6240" s="1" t="s">
        <v>14063</v>
      </c>
      <c r="D6240" s="1" t="s">
        <v>14064</v>
      </c>
      <c r="E6240" s="1" t="s">
        <v>21</v>
      </c>
      <c r="F6240" s="1" t="s">
        <v>11</v>
      </c>
      <c r="G6240" s="1" t="str">
        <f>IFERROR(__xludf.DUMMYFUNCTION("GOOGLETRANSLATE(D6240,""fr"",""en"")"),"I am satisfied but I find that the prices are high for the services offered but good after I have a big penalty so it is normal. Everything is complete and simple")</f>
        <v>I am satisfied but I find that the prices are high for the services offered but good after I have a big penalty so it is normal. Everything is complete and simple</v>
      </c>
    </row>
    <row r="6241" ht="15.75" customHeight="1">
      <c r="A6241" s="1" t="s">
        <v>1218</v>
      </c>
      <c r="B6241" s="1">
        <v>2.0</v>
      </c>
      <c r="C6241" s="1" t="s">
        <v>14065</v>
      </c>
      <c r="D6241" s="1" t="s">
        <v>14066</v>
      </c>
      <c r="E6241" s="1" t="s">
        <v>10</v>
      </c>
      <c r="F6241" s="1" t="s">
        <v>11</v>
      </c>
      <c r="G6241" s="1" t="str">
        <f>IFERROR(__xludf.DUMMYFUNCTION("GOOGLETRANSLATE(D6241,""fr"",""en"")"),"Impossible to speak to a customer manager, that operators without powers assisted by robots
For identical apartments the price is not the same on old contracts and on new quotes")</f>
        <v>Impossible to speak to a customer manager, that operators without powers assisted by robots
For identical apartments the price is not the same on old contracts and on new quotes</v>
      </c>
    </row>
    <row r="6242" ht="15.75" customHeight="1">
      <c r="A6242" s="1" t="s">
        <v>4717</v>
      </c>
      <c r="B6242" s="1">
        <v>1.0</v>
      </c>
      <c r="C6242" s="1" t="s">
        <v>14067</v>
      </c>
      <c r="D6242" s="1" t="s">
        <v>14068</v>
      </c>
      <c r="E6242" s="1" t="s">
        <v>10</v>
      </c>
      <c r="F6242" s="1" t="s">
        <v>11</v>
      </c>
      <c r="G6242" s="1" t="str">
        <f>IFERROR(__xludf.DUMMYFUNCTION("GOOGLETRANSLATE(D6242,""fr"",""en"")"),"#VALUE!")</f>
        <v>#VALUE!</v>
      </c>
    </row>
    <row r="6243" ht="15.75" customHeight="1">
      <c r="A6243" s="1" t="s">
        <v>1193</v>
      </c>
      <c r="B6243" s="1">
        <v>4.0</v>
      </c>
      <c r="C6243" s="1" t="s">
        <v>14069</v>
      </c>
      <c r="D6243" s="1" t="s">
        <v>14070</v>
      </c>
      <c r="E6243" s="1" t="s">
        <v>614</v>
      </c>
      <c r="F6243" s="1" t="s">
        <v>30</v>
      </c>
      <c r="G6243" s="1" t="str">
        <f>IFERROR(__xludf.DUMMYFUNCTION("GOOGLETRANSLATE(D6243,""fr"",""en"")"),"#VALUE!")</f>
        <v>#VALUE!</v>
      </c>
    </row>
    <row r="6244" ht="15.75" customHeight="1">
      <c r="A6244" s="1" t="s">
        <v>281</v>
      </c>
      <c r="B6244" s="1">
        <v>3.0</v>
      </c>
      <c r="C6244" s="1" t="s">
        <v>14071</v>
      </c>
      <c r="D6244" s="1" t="s">
        <v>14072</v>
      </c>
      <c r="E6244" s="1" t="s">
        <v>10</v>
      </c>
      <c r="F6244" s="1" t="s">
        <v>11</v>
      </c>
      <c r="G6244" s="1" t="str">
        <f>IFERROR(__xludf.DUMMYFUNCTION("GOOGLETRANSLATE(D6244,""fr"",""en"")"),"#VALUE!")</f>
        <v>#VALUE!</v>
      </c>
    </row>
    <row r="6245" ht="15.75" customHeight="1">
      <c r="A6245" s="1" t="s">
        <v>1572</v>
      </c>
      <c r="B6245" s="1">
        <v>4.0</v>
      </c>
      <c r="C6245" s="1" t="s">
        <v>14073</v>
      </c>
      <c r="D6245" s="1" t="s">
        <v>14074</v>
      </c>
      <c r="E6245" s="1" t="s">
        <v>21</v>
      </c>
      <c r="F6245" s="1" t="s">
        <v>11</v>
      </c>
      <c r="G6245" s="1" t="str">
        <f>IFERROR(__xludf.DUMMYFUNCTION("GOOGLETRANSLATE(D6245,""fr"",""en"")"),"#VALUE!")</f>
        <v>#VALUE!</v>
      </c>
    </row>
    <row r="6246" ht="15.75" customHeight="1">
      <c r="A6246" s="1" t="s">
        <v>2343</v>
      </c>
      <c r="B6246" s="1">
        <v>5.0</v>
      </c>
      <c r="C6246" s="1" t="s">
        <v>14075</v>
      </c>
      <c r="D6246" s="1" t="s">
        <v>14076</v>
      </c>
      <c r="E6246" s="1" t="s">
        <v>10</v>
      </c>
      <c r="F6246" s="1" t="s">
        <v>11</v>
      </c>
      <c r="G6246" s="1" t="str">
        <f>IFERROR(__xludf.DUMMYFUNCTION("GOOGLETRANSLATE(D6246,""fr"",""en"")"),"#VALUE!")</f>
        <v>#VALUE!</v>
      </c>
    </row>
    <row r="6247" ht="15.75" customHeight="1">
      <c r="A6247" s="1" t="s">
        <v>673</v>
      </c>
      <c r="B6247" s="1">
        <v>3.0</v>
      </c>
      <c r="C6247" s="1" t="s">
        <v>14077</v>
      </c>
      <c r="D6247" s="1" t="s">
        <v>14078</v>
      </c>
      <c r="E6247" s="1" t="s">
        <v>10</v>
      </c>
      <c r="F6247" s="1" t="s">
        <v>11</v>
      </c>
      <c r="G6247" s="1" t="str">
        <f>IFERROR(__xludf.DUMMYFUNCTION("GOOGLETRANSLATE(D6247,""fr"",""en"")"),"#VALUE!")</f>
        <v>#VALUE!</v>
      </c>
    </row>
    <row r="6248" ht="15.75" customHeight="1">
      <c r="A6248" s="1" t="s">
        <v>3793</v>
      </c>
      <c r="B6248" s="1">
        <v>3.0</v>
      </c>
      <c r="C6248" s="1" t="s">
        <v>14079</v>
      </c>
      <c r="D6248" s="1" t="s">
        <v>14080</v>
      </c>
      <c r="E6248" s="1" t="s">
        <v>25</v>
      </c>
      <c r="F6248" s="1" t="s">
        <v>11</v>
      </c>
      <c r="G6248" s="1" t="str">
        <f>IFERROR(__xludf.DUMMYFUNCTION("GOOGLETRANSLATE(D6248,""fr"",""en"")"),"#VALUE!")</f>
        <v>#VALUE!</v>
      </c>
    </row>
    <row r="6249" ht="15.75" customHeight="1">
      <c r="A6249" s="1" t="s">
        <v>14081</v>
      </c>
      <c r="B6249" s="1">
        <v>1.0</v>
      </c>
      <c r="C6249" s="1" t="s">
        <v>14082</v>
      </c>
      <c r="D6249" s="1" t="s">
        <v>14083</v>
      </c>
      <c r="E6249" s="1" t="s">
        <v>273</v>
      </c>
      <c r="F6249" s="1" t="s">
        <v>11</v>
      </c>
      <c r="G6249" s="1" t="str">
        <f>IFERROR(__xludf.DUMMYFUNCTION("GOOGLETRANSLATE(D6249,""fr"",""en"")"),"#VALUE!")</f>
        <v>#VALUE!</v>
      </c>
    </row>
    <row r="6250" ht="15.75" customHeight="1">
      <c r="A6250" s="1" t="s">
        <v>284</v>
      </c>
      <c r="B6250" s="1">
        <v>4.0</v>
      </c>
      <c r="C6250" s="1" t="s">
        <v>14084</v>
      </c>
      <c r="D6250" s="1" t="s">
        <v>14085</v>
      </c>
      <c r="E6250" s="1" t="s">
        <v>21</v>
      </c>
      <c r="F6250" s="1" t="s">
        <v>11</v>
      </c>
      <c r="G6250" s="1" t="str">
        <f>IFERROR(__xludf.DUMMYFUNCTION("GOOGLETRANSLATE(D6250,""fr"",""en"")"),"#VALUE!")</f>
        <v>#VALUE!</v>
      </c>
    </row>
    <row r="6251" ht="15.75" customHeight="1">
      <c r="A6251" s="1" t="s">
        <v>621</v>
      </c>
      <c r="B6251" s="1">
        <v>3.0</v>
      </c>
      <c r="C6251" s="1" t="s">
        <v>14086</v>
      </c>
      <c r="D6251" s="1" t="s">
        <v>14087</v>
      </c>
      <c r="E6251" s="1" t="s">
        <v>21</v>
      </c>
      <c r="F6251" s="1" t="s">
        <v>11</v>
      </c>
      <c r="G6251" s="1" t="str">
        <f>IFERROR(__xludf.DUMMYFUNCTION("GOOGLETRANSLATE(D6251,""fr"",""en"")"),"#VALUE!")</f>
        <v>#VALUE!</v>
      </c>
    </row>
    <row r="6252" ht="15.75" customHeight="1">
      <c r="A6252" s="1" t="s">
        <v>7280</v>
      </c>
      <c r="B6252" s="1">
        <v>1.0</v>
      </c>
      <c r="C6252" s="1" t="s">
        <v>14088</v>
      </c>
      <c r="D6252" s="1" t="s">
        <v>14089</v>
      </c>
      <c r="E6252" s="1" t="s">
        <v>176</v>
      </c>
      <c r="F6252" s="1" t="s">
        <v>66</v>
      </c>
      <c r="G6252" s="1" t="str">
        <f>IFERROR(__xludf.DUMMYFUNCTION("GOOGLETRANSLATE(D6252,""fr"",""en"")"),"#VALUE!")</f>
        <v>#VALUE!</v>
      </c>
    </row>
    <row r="6253" ht="15.75" customHeight="1">
      <c r="A6253" s="1" t="s">
        <v>436</v>
      </c>
      <c r="B6253" s="1">
        <v>2.0</v>
      </c>
      <c r="C6253" s="1" t="s">
        <v>14090</v>
      </c>
      <c r="D6253" s="1" t="s">
        <v>14091</v>
      </c>
      <c r="E6253" s="1" t="s">
        <v>250</v>
      </c>
      <c r="F6253" s="1" t="s">
        <v>30</v>
      </c>
      <c r="G6253" s="1" t="str">
        <f>IFERROR(__xludf.DUMMYFUNCTION("GOOGLETRANSLATE(D6253,""fr"",""en"")"),"#VALUE!")</f>
        <v>#VALUE!</v>
      </c>
    </row>
    <row r="6254" ht="15.75" customHeight="1">
      <c r="A6254" s="1" t="s">
        <v>14092</v>
      </c>
      <c r="B6254" s="1">
        <v>1.0</v>
      </c>
      <c r="C6254" s="1" t="s">
        <v>14093</v>
      </c>
      <c r="D6254" s="1" t="s">
        <v>14094</v>
      </c>
      <c r="E6254" s="1" t="s">
        <v>47</v>
      </c>
      <c r="F6254" s="1" t="s">
        <v>118</v>
      </c>
      <c r="G6254" s="1" t="str">
        <f>IFERROR(__xludf.DUMMYFUNCTION("GOOGLETRANSLATE(D6254,""fr"",""en"")"),"#VALUE!")</f>
        <v>#VALUE!</v>
      </c>
    </row>
    <row r="6255" ht="15.75" customHeight="1">
      <c r="A6255" s="1" t="s">
        <v>1972</v>
      </c>
      <c r="B6255" s="1">
        <v>5.0</v>
      </c>
      <c r="C6255" s="1" t="s">
        <v>14095</v>
      </c>
      <c r="D6255" s="1" t="s">
        <v>14096</v>
      </c>
      <c r="E6255" s="1" t="s">
        <v>10</v>
      </c>
      <c r="F6255" s="1" t="s">
        <v>11</v>
      </c>
      <c r="G6255" s="1" t="str">
        <f>IFERROR(__xludf.DUMMYFUNCTION("GOOGLETRANSLATE(D6255,""fr"",""en"")"),"#VALUE!")</f>
        <v>#VALUE!</v>
      </c>
    </row>
    <row r="6256" ht="15.75" customHeight="1">
      <c r="A6256" s="1" t="s">
        <v>670</v>
      </c>
      <c r="B6256" s="1">
        <v>3.0</v>
      </c>
      <c r="C6256" s="1" t="s">
        <v>14097</v>
      </c>
      <c r="D6256" s="1" t="s">
        <v>14098</v>
      </c>
      <c r="E6256" s="1" t="s">
        <v>21</v>
      </c>
      <c r="F6256" s="1" t="s">
        <v>11</v>
      </c>
      <c r="G6256" s="1" t="str">
        <f>IFERROR(__xludf.DUMMYFUNCTION("GOOGLETRANSLATE(D6256,""fr"",""en"")"),"#VALUE!")</f>
        <v>#VALUE!</v>
      </c>
    </row>
    <row r="6257" ht="15.75" customHeight="1">
      <c r="A6257" s="1" t="s">
        <v>929</v>
      </c>
      <c r="B6257" s="1">
        <v>5.0</v>
      </c>
      <c r="C6257" s="1" t="s">
        <v>14099</v>
      </c>
      <c r="D6257" s="1" t="s">
        <v>14100</v>
      </c>
      <c r="E6257" s="1" t="s">
        <v>10</v>
      </c>
      <c r="F6257" s="1" t="s">
        <v>11</v>
      </c>
      <c r="G6257" s="1" t="str">
        <f>IFERROR(__xludf.DUMMYFUNCTION("GOOGLETRANSLATE(D6257,""fr"",""en"")"),"#VALUE!")</f>
        <v>#VALUE!</v>
      </c>
    </row>
    <row r="6258" ht="15.75" customHeight="1">
      <c r="A6258" s="1" t="s">
        <v>558</v>
      </c>
      <c r="B6258" s="1">
        <v>4.0</v>
      </c>
      <c r="C6258" s="1" t="s">
        <v>14101</v>
      </c>
      <c r="D6258" s="1" t="s">
        <v>14102</v>
      </c>
      <c r="E6258" s="1" t="s">
        <v>10</v>
      </c>
      <c r="F6258" s="1" t="s">
        <v>11</v>
      </c>
      <c r="G6258" s="1" t="str">
        <f>IFERROR(__xludf.DUMMYFUNCTION("GOOGLETRANSLATE(D6258,""fr"",""en"")"),"#VALUE!")</f>
        <v>#VALUE!</v>
      </c>
    </row>
    <row r="6259" ht="15.75" customHeight="1">
      <c r="A6259" s="1" t="s">
        <v>695</v>
      </c>
      <c r="B6259" s="1">
        <v>4.0</v>
      </c>
      <c r="C6259" s="1" t="s">
        <v>14103</v>
      </c>
      <c r="D6259" s="1" t="s">
        <v>14104</v>
      </c>
      <c r="E6259" s="1" t="s">
        <v>65</v>
      </c>
      <c r="F6259" s="1" t="s">
        <v>66</v>
      </c>
      <c r="G6259" s="1" t="str">
        <f>IFERROR(__xludf.DUMMYFUNCTION("GOOGLETRANSLATE(D6259,""fr"",""en"")"),"#VALUE!")</f>
        <v>#VALUE!</v>
      </c>
    </row>
    <row r="6260" ht="15.75" customHeight="1">
      <c r="A6260" s="1" t="s">
        <v>9888</v>
      </c>
      <c r="B6260" s="1">
        <v>1.0</v>
      </c>
      <c r="C6260" s="1" t="s">
        <v>14105</v>
      </c>
      <c r="D6260" s="1" t="s">
        <v>14106</v>
      </c>
      <c r="E6260" s="1" t="s">
        <v>109</v>
      </c>
      <c r="F6260" s="1" t="s">
        <v>110</v>
      </c>
      <c r="G6260" s="1" t="str">
        <f>IFERROR(__xludf.DUMMYFUNCTION("GOOGLETRANSLATE(D6260,""fr"",""en"")"),"#VALUE!")</f>
        <v>#VALUE!</v>
      </c>
    </row>
    <row r="6261" ht="15.75" customHeight="1">
      <c r="A6261" s="1" t="s">
        <v>643</v>
      </c>
      <c r="B6261" s="1">
        <v>5.0</v>
      </c>
      <c r="C6261" s="1" t="s">
        <v>2427</v>
      </c>
      <c r="D6261" s="1" t="s">
        <v>14107</v>
      </c>
      <c r="E6261" s="1" t="s">
        <v>484</v>
      </c>
      <c r="F6261" s="1" t="s">
        <v>118</v>
      </c>
      <c r="G6261" s="1" t="str">
        <f>IFERROR(__xludf.DUMMYFUNCTION("GOOGLETRANSLATE(D6261,""fr"",""en"")"),"#VALUE!")</f>
        <v>#VALUE!</v>
      </c>
    </row>
    <row r="6262" ht="15.75" customHeight="1">
      <c r="A6262" s="1" t="s">
        <v>905</v>
      </c>
      <c r="B6262" s="1">
        <v>5.0</v>
      </c>
      <c r="C6262" s="1" t="s">
        <v>14108</v>
      </c>
      <c r="D6262" s="1" t="s">
        <v>14109</v>
      </c>
      <c r="E6262" s="1" t="s">
        <v>448</v>
      </c>
      <c r="F6262" s="1" t="s">
        <v>84</v>
      </c>
      <c r="G6262" s="1" t="str">
        <f>IFERROR(__xludf.DUMMYFUNCTION("GOOGLETRANSLATE(D6262,""fr"",""en"")"),"#VALUE!")</f>
        <v>#VALUE!</v>
      </c>
    </row>
    <row r="6263" ht="15.75" customHeight="1">
      <c r="A6263" s="1" t="s">
        <v>2363</v>
      </c>
      <c r="B6263" s="1">
        <v>4.0</v>
      </c>
      <c r="C6263" s="1" t="s">
        <v>14110</v>
      </c>
      <c r="D6263" s="1" t="s">
        <v>14111</v>
      </c>
      <c r="E6263" s="1" t="s">
        <v>21</v>
      </c>
      <c r="F6263" s="1" t="s">
        <v>11</v>
      </c>
      <c r="G6263" s="1" t="str">
        <f>IFERROR(__xludf.DUMMYFUNCTION("GOOGLETRANSLATE(D6263,""fr"",""en"")"),"#VALUE!")</f>
        <v>#VALUE!</v>
      </c>
    </row>
    <row r="6264" ht="15.75" customHeight="1">
      <c r="A6264" s="1" t="s">
        <v>4432</v>
      </c>
      <c r="B6264" s="1">
        <v>4.0</v>
      </c>
      <c r="C6264" s="1" t="s">
        <v>14112</v>
      </c>
      <c r="D6264" s="1" t="s">
        <v>14113</v>
      </c>
      <c r="E6264" s="1" t="s">
        <v>10</v>
      </c>
      <c r="F6264" s="1" t="s">
        <v>11</v>
      </c>
      <c r="G6264" s="1" t="str">
        <f>IFERROR(__xludf.DUMMYFUNCTION("GOOGLETRANSLATE(D6264,""fr"",""en"")"),"#VALUE!")</f>
        <v>#VALUE!</v>
      </c>
    </row>
    <row r="6265" ht="15.75" customHeight="1">
      <c r="A6265" s="1" t="s">
        <v>6370</v>
      </c>
      <c r="B6265" s="1">
        <v>2.0</v>
      </c>
      <c r="C6265" s="1" t="s">
        <v>14114</v>
      </c>
      <c r="D6265" s="1" t="s">
        <v>14115</v>
      </c>
      <c r="E6265" s="1" t="s">
        <v>2053</v>
      </c>
      <c r="F6265" s="1" t="s">
        <v>84</v>
      </c>
      <c r="G6265" s="1" t="str">
        <f>IFERROR(__xludf.DUMMYFUNCTION("GOOGLETRANSLATE(D6265,""fr"",""en"")"),"#VALUE!")</f>
        <v>#VALUE!</v>
      </c>
    </row>
    <row r="6266" ht="15.75" customHeight="1">
      <c r="A6266" s="1" t="s">
        <v>7966</v>
      </c>
      <c r="B6266" s="1">
        <v>1.0</v>
      </c>
      <c r="C6266" s="1" t="s">
        <v>14116</v>
      </c>
      <c r="D6266" s="1" t="s">
        <v>14117</v>
      </c>
      <c r="E6266" s="1" t="s">
        <v>2102</v>
      </c>
      <c r="F6266" s="1" t="s">
        <v>66</v>
      </c>
      <c r="G6266" s="1" t="str">
        <f>IFERROR(__xludf.DUMMYFUNCTION("GOOGLETRANSLATE(D6266,""fr"",""en"")"),"#VALUE!")</f>
        <v>#VALUE!</v>
      </c>
    </row>
    <row r="6267" ht="15.75" customHeight="1">
      <c r="A6267" s="1" t="s">
        <v>1699</v>
      </c>
      <c r="B6267" s="1">
        <v>4.0</v>
      </c>
      <c r="C6267" s="1" t="s">
        <v>14118</v>
      </c>
      <c r="D6267" s="1" t="s">
        <v>14119</v>
      </c>
      <c r="E6267" s="1" t="s">
        <v>10</v>
      </c>
      <c r="F6267" s="1" t="s">
        <v>11</v>
      </c>
      <c r="G6267" s="1" t="str">
        <f>IFERROR(__xludf.DUMMYFUNCTION("GOOGLETRANSLATE(D6267,""fr"",""en"")"),"#VALUE!")</f>
        <v>#VALUE!</v>
      </c>
    </row>
    <row r="6268" ht="15.75" customHeight="1">
      <c r="A6268" s="1" t="s">
        <v>558</v>
      </c>
      <c r="B6268" s="1">
        <v>4.0</v>
      </c>
      <c r="C6268" s="1" t="s">
        <v>14120</v>
      </c>
      <c r="D6268" s="1" t="s">
        <v>14121</v>
      </c>
      <c r="E6268" s="1" t="s">
        <v>65</v>
      </c>
      <c r="F6268" s="1" t="s">
        <v>66</v>
      </c>
      <c r="G6268" s="1" t="str">
        <f>IFERROR(__xludf.DUMMYFUNCTION("GOOGLETRANSLATE(D6268,""fr"",""en"")"),"#VALUE!")</f>
        <v>#VALUE!</v>
      </c>
    </row>
    <row r="6269" ht="15.75" customHeight="1">
      <c r="A6269" s="1" t="s">
        <v>3615</v>
      </c>
      <c r="B6269" s="1">
        <v>2.0</v>
      </c>
      <c r="C6269" s="1" t="s">
        <v>14122</v>
      </c>
      <c r="D6269" s="1" t="s">
        <v>14123</v>
      </c>
      <c r="E6269" s="1" t="s">
        <v>10</v>
      </c>
      <c r="F6269" s="1" t="s">
        <v>11</v>
      </c>
      <c r="G6269" s="1" t="str">
        <f>IFERROR(__xludf.DUMMYFUNCTION("GOOGLETRANSLATE(D6269,""fr"",""en"")"),"#VALUE!")</f>
        <v>#VALUE!</v>
      </c>
    </row>
    <row r="6270" ht="15.75" customHeight="1">
      <c r="A6270" s="1" t="s">
        <v>9521</v>
      </c>
      <c r="B6270" s="1">
        <v>1.0</v>
      </c>
      <c r="C6270" s="1" t="s">
        <v>14124</v>
      </c>
      <c r="D6270" s="1" t="s">
        <v>14125</v>
      </c>
      <c r="E6270" s="1" t="s">
        <v>373</v>
      </c>
      <c r="F6270" s="1" t="s">
        <v>118</v>
      </c>
      <c r="G6270" s="1" t="str">
        <f>IFERROR(__xludf.DUMMYFUNCTION("GOOGLETRANSLATE(D6270,""fr"",""en"")"),"#VALUE!")</f>
        <v>#VALUE!</v>
      </c>
    </row>
    <row r="6271" ht="15.75" customHeight="1">
      <c r="A6271" s="1" t="s">
        <v>14126</v>
      </c>
      <c r="B6271" s="1">
        <v>1.0</v>
      </c>
      <c r="C6271" s="1" t="s">
        <v>14127</v>
      </c>
      <c r="D6271" s="1" t="s">
        <v>14128</v>
      </c>
      <c r="E6271" s="1" t="s">
        <v>273</v>
      </c>
      <c r="F6271" s="1" t="s">
        <v>48</v>
      </c>
      <c r="G6271" s="1" t="str">
        <f>IFERROR(__xludf.DUMMYFUNCTION("GOOGLETRANSLATE(D6271,""fr"",""en"")"),"#VALUE!")</f>
        <v>#VALUE!</v>
      </c>
    </row>
    <row r="6272" ht="15.75" customHeight="1">
      <c r="A6272" s="1" t="s">
        <v>4440</v>
      </c>
      <c r="B6272" s="1">
        <v>1.0</v>
      </c>
      <c r="C6272" s="1" t="s">
        <v>14129</v>
      </c>
      <c r="D6272" s="1" t="s">
        <v>14130</v>
      </c>
      <c r="E6272" s="1" t="s">
        <v>109</v>
      </c>
      <c r="F6272" s="1" t="s">
        <v>110</v>
      </c>
      <c r="G6272" s="1" t="str">
        <f>IFERROR(__xludf.DUMMYFUNCTION("GOOGLETRANSLATE(D6272,""fr"",""en"")"),"#VALUE!")</f>
        <v>#VALUE!</v>
      </c>
    </row>
    <row r="6273" ht="15.75" customHeight="1">
      <c r="A6273" s="1" t="s">
        <v>2747</v>
      </c>
      <c r="B6273" s="1">
        <v>5.0</v>
      </c>
      <c r="C6273" s="1" t="s">
        <v>14131</v>
      </c>
      <c r="D6273" s="1" t="s">
        <v>14132</v>
      </c>
      <c r="E6273" s="1" t="s">
        <v>10</v>
      </c>
      <c r="F6273" s="1" t="s">
        <v>11</v>
      </c>
      <c r="G6273" s="1" t="str">
        <f>IFERROR(__xludf.DUMMYFUNCTION("GOOGLETRANSLATE(D6273,""fr"",""en"")"),"#VALUE!")</f>
        <v>#VALUE!</v>
      </c>
    </row>
    <row r="6274" ht="15.75" customHeight="1">
      <c r="A6274" s="1" t="s">
        <v>255</v>
      </c>
      <c r="B6274" s="1">
        <v>2.0</v>
      </c>
      <c r="C6274" s="1" t="s">
        <v>14133</v>
      </c>
      <c r="D6274" s="1" t="s">
        <v>14134</v>
      </c>
      <c r="E6274" s="1" t="s">
        <v>373</v>
      </c>
      <c r="F6274" s="1" t="s">
        <v>30</v>
      </c>
      <c r="G6274" s="1" t="str">
        <f>IFERROR(__xludf.DUMMYFUNCTION("GOOGLETRANSLATE(D6274,""fr"",""en"")"),"#VALUE!")</f>
        <v>#VALUE!</v>
      </c>
    </row>
    <row r="6275" ht="15.75" customHeight="1">
      <c r="A6275" s="1" t="s">
        <v>8015</v>
      </c>
      <c r="B6275" s="1">
        <v>2.0</v>
      </c>
      <c r="C6275" s="1" t="s">
        <v>14135</v>
      </c>
      <c r="D6275" s="1" t="s">
        <v>14136</v>
      </c>
      <c r="E6275" s="1" t="s">
        <v>43</v>
      </c>
      <c r="F6275" s="1" t="s">
        <v>30</v>
      </c>
      <c r="G6275" s="1" t="str">
        <f>IFERROR(__xludf.DUMMYFUNCTION("GOOGLETRANSLATE(D6275,""fr"",""en"")"),"#VALUE!")</f>
        <v>#VALUE!</v>
      </c>
    </row>
    <row r="6276" ht="15.75" customHeight="1">
      <c r="A6276" s="1" t="s">
        <v>3292</v>
      </c>
      <c r="B6276" s="1">
        <v>2.0</v>
      </c>
      <c r="C6276" s="1" t="s">
        <v>14137</v>
      </c>
      <c r="D6276" s="1" t="s">
        <v>14138</v>
      </c>
      <c r="E6276" s="1" t="s">
        <v>169</v>
      </c>
      <c r="F6276" s="1" t="s">
        <v>11</v>
      </c>
      <c r="G6276" s="1" t="str">
        <f>IFERROR(__xludf.DUMMYFUNCTION("GOOGLETRANSLATE(D6276,""fr"",""en"")"),"#VALUE!")</f>
        <v>#VALUE!</v>
      </c>
    </row>
    <row r="6277" ht="15.75" customHeight="1">
      <c r="A6277" s="1" t="s">
        <v>11724</v>
      </c>
      <c r="B6277" s="1">
        <v>1.0</v>
      </c>
      <c r="C6277" s="1" t="s">
        <v>14139</v>
      </c>
      <c r="D6277" s="1" t="s">
        <v>14140</v>
      </c>
      <c r="E6277" s="1" t="s">
        <v>125</v>
      </c>
      <c r="F6277" s="1" t="s">
        <v>11</v>
      </c>
      <c r="G6277" s="1" t="str">
        <f>IFERROR(__xludf.DUMMYFUNCTION("GOOGLETRANSLATE(D6277,""fr"",""en"")"),"#VALUE!")</f>
        <v>#VALUE!</v>
      </c>
    </row>
    <row r="6278" ht="15.75" customHeight="1">
      <c r="A6278" s="1" t="s">
        <v>813</v>
      </c>
      <c r="B6278" s="1">
        <v>1.0</v>
      </c>
      <c r="C6278" s="1" t="s">
        <v>23</v>
      </c>
      <c r="D6278" s="1" t="s">
        <v>14141</v>
      </c>
      <c r="E6278" s="1" t="s">
        <v>25</v>
      </c>
      <c r="F6278" s="1" t="s">
        <v>11</v>
      </c>
      <c r="G6278" s="1" t="str">
        <f>IFERROR(__xludf.DUMMYFUNCTION("GOOGLETRANSLATE(D6278,""fr"",""en"")"),"#VALUE!")</f>
        <v>#VALUE!</v>
      </c>
    </row>
    <row r="6279" ht="15.75" customHeight="1">
      <c r="A6279" s="1" t="s">
        <v>284</v>
      </c>
      <c r="B6279" s="1">
        <v>2.0</v>
      </c>
      <c r="C6279" s="1" t="s">
        <v>14142</v>
      </c>
      <c r="D6279" s="1" t="s">
        <v>14143</v>
      </c>
      <c r="E6279" s="1" t="s">
        <v>3642</v>
      </c>
      <c r="F6279" s="1" t="s">
        <v>118</v>
      </c>
      <c r="G6279" s="1" t="str">
        <f>IFERROR(__xludf.DUMMYFUNCTION("GOOGLETRANSLATE(D6279,""fr"",""en"")"),"#VALUE!")</f>
        <v>#VALUE!</v>
      </c>
    </row>
    <row r="6280" ht="15.75" customHeight="1">
      <c r="A6280" s="1" t="s">
        <v>707</v>
      </c>
      <c r="B6280" s="1">
        <v>4.0</v>
      </c>
      <c r="C6280" s="1" t="s">
        <v>14144</v>
      </c>
      <c r="D6280" s="1" t="s">
        <v>14145</v>
      </c>
      <c r="E6280" s="1" t="s">
        <v>10</v>
      </c>
      <c r="F6280" s="1" t="s">
        <v>11</v>
      </c>
      <c r="G6280" s="1" t="str">
        <f>IFERROR(__xludf.DUMMYFUNCTION("GOOGLETRANSLATE(D6280,""fr"",""en"")"),"#VALUE!")</f>
        <v>#VALUE!</v>
      </c>
    </row>
    <row r="6281" ht="15.75" customHeight="1">
      <c r="A6281" s="1" t="s">
        <v>220</v>
      </c>
      <c r="B6281" s="1">
        <v>5.0</v>
      </c>
      <c r="C6281" s="1" t="s">
        <v>14146</v>
      </c>
      <c r="D6281" s="1" t="s">
        <v>14147</v>
      </c>
      <c r="E6281" s="1" t="s">
        <v>21</v>
      </c>
      <c r="F6281" s="1" t="s">
        <v>11</v>
      </c>
      <c r="G6281" s="1" t="str">
        <f>IFERROR(__xludf.DUMMYFUNCTION("GOOGLETRANSLATE(D6281,""fr"",""en"")"),"#VALUE!")</f>
        <v>#VALUE!</v>
      </c>
    </row>
    <row r="6282" ht="15.75" customHeight="1">
      <c r="A6282" s="1" t="s">
        <v>5481</v>
      </c>
      <c r="B6282" s="1">
        <v>2.0</v>
      </c>
      <c r="C6282" s="1" t="s">
        <v>14148</v>
      </c>
      <c r="D6282" s="1" t="s">
        <v>14149</v>
      </c>
      <c r="E6282" s="1" t="s">
        <v>21</v>
      </c>
      <c r="F6282" s="1" t="s">
        <v>11</v>
      </c>
      <c r="G6282" s="1" t="str">
        <f>IFERROR(__xludf.DUMMYFUNCTION("GOOGLETRANSLATE(D6282,""fr"",""en"")"),"#VALUE!")</f>
        <v>#VALUE!</v>
      </c>
    </row>
    <row r="6283" ht="15.75" customHeight="1">
      <c r="A6283" s="1" t="s">
        <v>3568</v>
      </c>
      <c r="B6283" s="1">
        <v>2.0</v>
      </c>
      <c r="C6283" s="1" t="s">
        <v>14150</v>
      </c>
      <c r="D6283" s="1" t="s">
        <v>14151</v>
      </c>
      <c r="E6283" s="1" t="s">
        <v>125</v>
      </c>
      <c r="F6283" s="1" t="s">
        <v>11</v>
      </c>
      <c r="G6283" s="1" t="str">
        <f>IFERROR(__xludf.DUMMYFUNCTION("GOOGLETRANSLATE(D6283,""fr"",""en"")"),"#VALUE!")</f>
        <v>#VALUE!</v>
      </c>
    </row>
    <row r="6284" ht="15.75" customHeight="1">
      <c r="A6284" s="1" t="s">
        <v>2848</v>
      </c>
      <c r="B6284" s="1">
        <v>2.0</v>
      </c>
      <c r="C6284" s="1" t="s">
        <v>14152</v>
      </c>
      <c r="D6284" s="1" t="s">
        <v>14153</v>
      </c>
      <c r="E6284" s="1" t="s">
        <v>226</v>
      </c>
      <c r="F6284" s="1" t="s">
        <v>11</v>
      </c>
      <c r="G6284" s="1" t="str">
        <f>IFERROR(__xludf.DUMMYFUNCTION("GOOGLETRANSLATE(D6284,""fr"",""en"")"),"#VALUE!")</f>
        <v>#VALUE!</v>
      </c>
    </row>
    <row r="6285" ht="15.75" customHeight="1">
      <c r="A6285" s="1" t="s">
        <v>11257</v>
      </c>
      <c r="B6285" s="1">
        <v>1.0</v>
      </c>
      <c r="C6285" s="1" t="s">
        <v>14154</v>
      </c>
      <c r="D6285" s="1" t="s">
        <v>14155</v>
      </c>
      <c r="E6285" s="1" t="s">
        <v>43</v>
      </c>
      <c r="F6285" s="1" t="s">
        <v>30</v>
      </c>
      <c r="G6285" s="1" t="str">
        <f>IFERROR(__xludf.DUMMYFUNCTION("GOOGLETRANSLATE(D6285,""fr"",""en"")"),"#VALUE!")</f>
        <v>#VALUE!</v>
      </c>
    </row>
    <row r="6286" ht="15.75" customHeight="1">
      <c r="A6286" s="1" t="s">
        <v>2135</v>
      </c>
      <c r="B6286" s="1">
        <v>1.0</v>
      </c>
      <c r="C6286" s="1" t="s">
        <v>14156</v>
      </c>
      <c r="D6286" s="1" t="s">
        <v>14157</v>
      </c>
      <c r="E6286" s="1" t="s">
        <v>373</v>
      </c>
      <c r="F6286" s="1" t="s">
        <v>30</v>
      </c>
      <c r="G6286" s="1" t="str">
        <f>IFERROR(__xludf.DUMMYFUNCTION("GOOGLETRANSLATE(D6286,""fr"",""en"")"),"#VALUE!")</f>
        <v>#VALUE!</v>
      </c>
    </row>
    <row r="6287" ht="15.75" customHeight="1">
      <c r="A6287" s="1" t="s">
        <v>408</v>
      </c>
      <c r="B6287" s="1">
        <v>5.0</v>
      </c>
      <c r="C6287" s="1" t="s">
        <v>14158</v>
      </c>
      <c r="D6287" s="1" t="s">
        <v>14159</v>
      </c>
      <c r="E6287" s="1" t="s">
        <v>34</v>
      </c>
      <c r="F6287" s="1" t="s">
        <v>30</v>
      </c>
      <c r="G6287" s="1" t="str">
        <f>IFERROR(__xludf.DUMMYFUNCTION("GOOGLETRANSLATE(D6287,""fr"",""en"")"),"#VALUE!")</f>
        <v>#VALUE!</v>
      </c>
    </row>
    <row r="6288" ht="15.75" customHeight="1">
      <c r="A6288" s="1" t="s">
        <v>398</v>
      </c>
      <c r="B6288" s="1">
        <v>4.0</v>
      </c>
      <c r="C6288" s="1" t="s">
        <v>14160</v>
      </c>
      <c r="D6288" s="1" t="s">
        <v>14161</v>
      </c>
      <c r="E6288" s="1" t="s">
        <v>21</v>
      </c>
      <c r="F6288" s="1" t="s">
        <v>11</v>
      </c>
      <c r="G6288" s="1" t="str">
        <f>IFERROR(__xludf.DUMMYFUNCTION("GOOGLETRANSLATE(D6288,""fr"",""en"")"),"#VALUE!")</f>
        <v>#VALUE!</v>
      </c>
    </row>
    <row r="6289" ht="15.75" customHeight="1">
      <c r="A6289" s="1" t="s">
        <v>569</v>
      </c>
      <c r="B6289" s="1">
        <v>1.0</v>
      </c>
      <c r="C6289" s="1" t="s">
        <v>14162</v>
      </c>
      <c r="D6289" s="1" t="s">
        <v>14163</v>
      </c>
      <c r="E6289" s="1" t="s">
        <v>10</v>
      </c>
      <c r="F6289" s="1" t="s">
        <v>11</v>
      </c>
      <c r="G6289" s="1" t="str">
        <f>IFERROR(__xludf.DUMMYFUNCTION("GOOGLETRANSLATE(D6289,""fr"",""en"")"),"#VALUE!")</f>
        <v>#VALUE!</v>
      </c>
    </row>
    <row r="6290" ht="15.75" customHeight="1">
      <c r="A6290" s="1" t="s">
        <v>223</v>
      </c>
      <c r="B6290" s="1">
        <v>5.0</v>
      </c>
      <c r="C6290" s="1" t="s">
        <v>14164</v>
      </c>
      <c r="D6290" s="1" t="s">
        <v>14165</v>
      </c>
      <c r="E6290" s="1" t="s">
        <v>614</v>
      </c>
      <c r="F6290" s="1" t="s">
        <v>30</v>
      </c>
      <c r="G6290" s="1" t="str">
        <f>IFERROR(__xludf.DUMMYFUNCTION("GOOGLETRANSLATE(D6290,""fr"",""en"")"),"#VALUE!")</f>
        <v>#VALUE!</v>
      </c>
    </row>
    <row r="6291" ht="15.75" customHeight="1">
      <c r="A6291" s="1" t="s">
        <v>929</v>
      </c>
      <c r="B6291" s="1">
        <v>4.0</v>
      </c>
      <c r="C6291" s="1" t="s">
        <v>14166</v>
      </c>
      <c r="D6291" s="1" t="s">
        <v>14167</v>
      </c>
      <c r="E6291" s="1" t="s">
        <v>10</v>
      </c>
      <c r="F6291" s="1" t="s">
        <v>11</v>
      </c>
      <c r="G6291" s="1" t="str">
        <f>IFERROR(__xludf.DUMMYFUNCTION("GOOGLETRANSLATE(D6291,""fr"",""en"")"),"#VALUE!")</f>
        <v>#VALUE!</v>
      </c>
    </row>
    <row r="6292" ht="15.75" customHeight="1">
      <c r="A6292" s="1" t="s">
        <v>3985</v>
      </c>
      <c r="B6292" s="1">
        <v>1.0</v>
      </c>
      <c r="C6292" s="1" t="s">
        <v>14168</v>
      </c>
      <c r="D6292" s="1" t="s">
        <v>14169</v>
      </c>
      <c r="E6292" s="1" t="s">
        <v>575</v>
      </c>
      <c r="F6292" s="1" t="s">
        <v>48</v>
      </c>
      <c r="G6292" s="1" t="str">
        <f>IFERROR(__xludf.DUMMYFUNCTION("GOOGLETRANSLATE(D6292,""fr"",""en"")"),"#VALUE!")</f>
        <v>#VALUE!</v>
      </c>
    </row>
    <row r="6293" ht="15.75" customHeight="1">
      <c r="A6293" s="1" t="s">
        <v>5677</v>
      </c>
      <c r="B6293" s="1">
        <v>1.0</v>
      </c>
      <c r="C6293" s="1" t="s">
        <v>14170</v>
      </c>
      <c r="D6293" s="1" t="s">
        <v>14171</v>
      </c>
      <c r="E6293" s="1" t="s">
        <v>47</v>
      </c>
      <c r="F6293" s="1" t="s">
        <v>84</v>
      </c>
      <c r="G6293" s="1" t="str">
        <f>IFERROR(__xludf.DUMMYFUNCTION("GOOGLETRANSLATE(D6293,""fr"",""en"")"),"#VALUE!")</f>
        <v>#VALUE!</v>
      </c>
    </row>
    <row r="6294" ht="15.75" customHeight="1">
      <c r="A6294" s="1" t="s">
        <v>2637</v>
      </c>
      <c r="B6294" s="1">
        <v>4.0</v>
      </c>
      <c r="C6294" s="1" t="s">
        <v>14172</v>
      </c>
      <c r="D6294" s="1" t="s">
        <v>14173</v>
      </c>
      <c r="E6294" s="1" t="s">
        <v>21</v>
      </c>
      <c r="F6294" s="1" t="s">
        <v>11</v>
      </c>
      <c r="G6294" s="1" t="str">
        <f>IFERROR(__xludf.DUMMYFUNCTION("GOOGLETRANSLATE(D6294,""fr"",""en"")"),"#VALUE!")</f>
        <v>#VALUE!</v>
      </c>
    </row>
    <row r="6295" ht="15.75" customHeight="1">
      <c r="A6295" s="1" t="s">
        <v>4023</v>
      </c>
      <c r="B6295" s="1">
        <v>1.0</v>
      </c>
      <c r="C6295" s="1" t="s">
        <v>14174</v>
      </c>
      <c r="D6295" s="1" t="s">
        <v>14175</v>
      </c>
      <c r="E6295" s="1" t="s">
        <v>125</v>
      </c>
      <c r="F6295" s="1" t="s">
        <v>110</v>
      </c>
      <c r="G6295" s="1" t="str">
        <f>IFERROR(__xludf.DUMMYFUNCTION("GOOGLETRANSLATE(D6295,""fr"",""en"")"),"#VALUE!")</f>
        <v>#VALUE!</v>
      </c>
    </row>
    <row r="6296" ht="15.75" customHeight="1">
      <c r="A6296" s="1" t="s">
        <v>1593</v>
      </c>
      <c r="B6296" s="1">
        <v>1.0</v>
      </c>
      <c r="C6296" s="1" t="s">
        <v>14176</v>
      </c>
      <c r="D6296" s="1" t="s">
        <v>14177</v>
      </c>
      <c r="E6296" s="1" t="s">
        <v>575</v>
      </c>
      <c r="F6296" s="1" t="s">
        <v>48</v>
      </c>
      <c r="G6296" s="1" t="str">
        <f>IFERROR(__xludf.DUMMYFUNCTION("GOOGLETRANSLATE(D6296,""fr"",""en"")"),"#VALUE!")</f>
        <v>#VALUE!</v>
      </c>
    </row>
    <row r="6297" ht="15.75" customHeight="1">
      <c r="A6297" s="1" t="s">
        <v>5241</v>
      </c>
      <c r="B6297" s="1">
        <v>2.0</v>
      </c>
      <c r="C6297" s="1" t="s">
        <v>2684</v>
      </c>
      <c r="D6297" s="1" t="s">
        <v>14178</v>
      </c>
      <c r="E6297" s="1" t="s">
        <v>73</v>
      </c>
      <c r="F6297" s="1" t="s">
        <v>30</v>
      </c>
      <c r="G6297" s="1" t="str">
        <f>IFERROR(__xludf.DUMMYFUNCTION("GOOGLETRANSLATE(D6297,""fr"",""en"")"),"#VALUE!")</f>
        <v>#VALUE!</v>
      </c>
    </row>
    <row r="6298" ht="15.75" customHeight="1">
      <c r="A6298" s="1" t="s">
        <v>1562</v>
      </c>
      <c r="B6298" s="1">
        <v>4.0</v>
      </c>
      <c r="C6298" s="1" t="s">
        <v>14179</v>
      </c>
      <c r="D6298" s="1" t="s">
        <v>14180</v>
      </c>
      <c r="E6298" s="1" t="s">
        <v>10</v>
      </c>
      <c r="F6298" s="1" t="s">
        <v>11</v>
      </c>
      <c r="G6298" s="1" t="str">
        <f>IFERROR(__xludf.DUMMYFUNCTION("GOOGLETRANSLATE(D6298,""fr"",""en"")"),"#VALUE!")</f>
        <v>#VALUE!</v>
      </c>
    </row>
    <row r="6299" ht="15.75" customHeight="1">
      <c r="A6299" s="1" t="s">
        <v>988</v>
      </c>
      <c r="B6299" s="1">
        <v>5.0</v>
      </c>
      <c r="C6299" s="1" t="s">
        <v>14181</v>
      </c>
      <c r="D6299" s="1" t="s">
        <v>14182</v>
      </c>
      <c r="E6299" s="1" t="s">
        <v>169</v>
      </c>
      <c r="F6299" s="1" t="s">
        <v>11</v>
      </c>
      <c r="G6299" s="1" t="str">
        <f>IFERROR(__xludf.DUMMYFUNCTION("GOOGLETRANSLATE(D6299,""fr"",""en"")"),"#VALUE!")</f>
        <v>#VALUE!</v>
      </c>
    </row>
    <row r="6300" ht="15.75" customHeight="1">
      <c r="A6300" s="1" t="s">
        <v>391</v>
      </c>
      <c r="B6300" s="1">
        <v>4.0</v>
      </c>
      <c r="C6300" s="1" t="s">
        <v>14183</v>
      </c>
      <c r="D6300" s="1" t="s">
        <v>14184</v>
      </c>
      <c r="E6300" s="1" t="s">
        <v>65</v>
      </c>
      <c r="F6300" s="1" t="s">
        <v>66</v>
      </c>
      <c r="G6300" s="1" t="str">
        <f>IFERROR(__xludf.DUMMYFUNCTION("GOOGLETRANSLATE(D6300,""fr"",""en"")"),"#VALUE!")</f>
        <v>#VALUE!</v>
      </c>
    </row>
    <row r="6301" ht="15.75" customHeight="1">
      <c r="A6301" s="1" t="s">
        <v>1753</v>
      </c>
      <c r="B6301" s="1">
        <v>1.0</v>
      </c>
      <c r="C6301" s="1" t="s">
        <v>14185</v>
      </c>
      <c r="D6301" s="1" t="s">
        <v>14186</v>
      </c>
      <c r="E6301" s="1" t="s">
        <v>646</v>
      </c>
      <c r="F6301" s="1" t="s">
        <v>39</v>
      </c>
      <c r="G6301" s="1" t="str">
        <f>IFERROR(__xludf.DUMMYFUNCTION("GOOGLETRANSLATE(D6301,""fr"",""en"")"),"#VALUE!")</f>
        <v>#VALUE!</v>
      </c>
    </row>
    <row r="6302" ht="15.75" customHeight="1">
      <c r="A6302" s="1" t="s">
        <v>1403</v>
      </c>
      <c r="B6302" s="1">
        <v>2.0</v>
      </c>
      <c r="C6302" s="1" t="s">
        <v>14187</v>
      </c>
      <c r="D6302" s="1" t="s">
        <v>14188</v>
      </c>
      <c r="E6302" s="1" t="s">
        <v>125</v>
      </c>
      <c r="F6302" s="1" t="s">
        <v>11</v>
      </c>
      <c r="G6302" s="1" t="str">
        <f>IFERROR(__xludf.DUMMYFUNCTION("GOOGLETRANSLATE(D6302,""fr"",""en"")"),"#VALUE!")</f>
        <v>#VALUE!</v>
      </c>
    </row>
    <row r="6303" ht="15.75" customHeight="1">
      <c r="A6303" s="1" t="s">
        <v>8668</v>
      </c>
      <c r="B6303" s="1">
        <v>2.0</v>
      </c>
      <c r="C6303" s="1" t="s">
        <v>14189</v>
      </c>
      <c r="D6303" s="1" t="s">
        <v>14190</v>
      </c>
      <c r="E6303" s="1" t="s">
        <v>176</v>
      </c>
      <c r="F6303" s="1" t="s">
        <v>66</v>
      </c>
      <c r="G6303" s="1" t="str">
        <f>IFERROR(__xludf.DUMMYFUNCTION("GOOGLETRANSLATE(D6303,""fr"",""en"")"),"#VALUE!")</f>
        <v>#VALUE!</v>
      </c>
    </row>
    <row r="6304" ht="15.75" customHeight="1">
      <c r="A6304" s="1" t="s">
        <v>26</v>
      </c>
      <c r="B6304" s="1">
        <v>4.0</v>
      </c>
      <c r="C6304" s="1" t="s">
        <v>14191</v>
      </c>
      <c r="D6304" s="1" t="s">
        <v>14192</v>
      </c>
      <c r="E6304" s="1" t="s">
        <v>614</v>
      </c>
      <c r="F6304" s="1" t="s">
        <v>30</v>
      </c>
      <c r="G6304" s="1" t="str">
        <f>IFERROR(__xludf.DUMMYFUNCTION("GOOGLETRANSLATE(D6304,""fr"",""en"")"),"#VALUE!")</f>
        <v>#VALUE!</v>
      </c>
    </row>
    <row r="6305" ht="15.75" customHeight="1">
      <c r="A6305" s="1" t="s">
        <v>5559</v>
      </c>
      <c r="B6305" s="1">
        <v>1.0</v>
      </c>
      <c r="C6305" s="1" t="s">
        <v>14193</v>
      </c>
      <c r="D6305" s="1" t="s">
        <v>14194</v>
      </c>
      <c r="E6305" s="1" t="s">
        <v>273</v>
      </c>
      <c r="F6305" s="1" t="s">
        <v>110</v>
      </c>
      <c r="G6305" s="1" t="str">
        <f>IFERROR(__xludf.DUMMYFUNCTION("GOOGLETRANSLATE(D6305,""fr"",""en"")"),"#VALUE!")</f>
        <v>#VALUE!</v>
      </c>
    </row>
    <row r="6306" ht="15.75" customHeight="1">
      <c r="A6306" s="1" t="s">
        <v>13525</v>
      </c>
      <c r="B6306" s="1">
        <v>1.0</v>
      </c>
      <c r="C6306" s="1" t="s">
        <v>14195</v>
      </c>
      <c r="D6306" s="1" t="s">
        <v>14196</v>
      </c>
      <c r="E6306" s="1" t="s">
        <v>226</v>
      </c>
      <c r="F6306" s="1" t="s">
        <v>110</v>
      </c>
      <c r="G6306" s="1" t="str">
        <f>IFERROR(__xludf.DUMMYFUNCTION("GOOGLETRANSLATE(D6306,""fr"",""en"")"),"#VALUE!")</f>
        <v>#VALUE!</v>
      </c>
    </row>
    <row r="6307" ht="15.75" customHeight="1">
      <c r="A6307" s="1" t="s">
        <v>747</v>
      </c>
      <c r="B6307" s="1">
        <v>2.0</v>
      </c>
      <c r="C6307" s="1" t="s">
        <v>14197</v>
      </c>
      <c r="D6307" s="1" t="s">
        <v>14198</v>
      </c>
      <c r="E6307" s="1" t="s">
        <v>29</v>
      </c>
      <c r="F6307" s="1" t="s">
        <v>30</v>
      </c>
      <c r="G6307" s="1" t="str">
        <f>IFERROR(__xludf.DUMMYFUNCTION("GOOGLETRANSLATE(D6307,""fr"",""en"")"),"#VALUE!")</f>
        <v>#VALUE!</v>
      </c>
    </row>
    <row r="6308" ht="15.75" customHeight="1">
      <c r="A6308" s="1" t="s">
        <v>2106</v>
      </c>
      <c r="B6308" s="1">
        <v>4.0</v>
      </c>
      <c r="C6308" s="1" t="s">
        <v>14199</v>
      </c>
      <c r="D6308" s="1" t="s">
        <v>14200</v>
      </c>
      <c r="E6308" s="1" t="s">
        <v>10</v>
      </c>
      <c r="F6308" s="1" t="s">
        <v>11</v>
      </c>
      <c r="G6308" s="1" t="str">
        <f>IFERROR(__xludf.DUMMYFUNCTION("GOOGLETRANSLATE(D6308,""fr"",""en"")"),"#VALUE!")</f>
        <v>#VALUE!</v>
      </c>
    </row>
    <row r="6309" ht="15.75" customHeight="1">
      <c r="A6309" s="1" t="s">
        <v>5456</v>
      </c>
      <c r="B6309" s="1">
        <v>1.0</v>
      </c>
      <c r="C6309" s="1" t="s">
        <v>14201</v>
      </c>
      <c r="D6309" s="1" t="s">
        <v>14202</v>
      </c>
      <c r="E6309" s="1" t="s">
        <v>10</v>
      </c>
      <c r="F6309" s="1" t="s">
        <v>11</v>
      </c>
      <c r="G6309" s="1" t="str">
        <f>IFERROR(__xludf.DUMMYFUNCTION("GOOGLETRANSLATE(D6309,""fr"",""en"")"),"#VALUE!")</f>
        <v>#VALUE!</v>
      </c>
    </row>
    <row r="6310" ht="15.75" customHeight="1">
      <c r="A6310" s="1" t="s">
        <v>2363</v>
      </c>
      <c r="B6310" s="1">
        <v>1.0</v>
      </c>
      <c r="C6310" s="1" t="s">
        <v>14203</v>
      </c>
      <c r="D6310" s="1" t="s">
        <v>14204</v>
      </c>
      <c r="E6310" s="1" t="s">
        <v>646</v>
      </c>
      <c r="F6310" s="1" t="s">
        <v>39</v>
      </c>
      <c r="G6310" s="1" t="str">
        <f>IFERROR(__xludf.DUMMYFUNCTION("GOOGLETRANSLATE(D6310,""fr"",""en"")"),"#VALUE!")</f>
        <v>#VALUE!</v>
      </c>
    </row>
    <row r="6311" ht="15.75" customHeight="1">
      <c r="A6311" s="1" t="s">
        <v>1908</v>
      </c>
      <c r="B6311" s="1">
        <v>1.0</v>
      </c>
      <c r="C6311" s="1" t="s">
        <v>14205</v>
      </c>
      <c r="D6311" s="1" t="s">
        <v>14206</v>
      </c>
      <c r="E6311" s="1" t="s">
        <v>575</v>
      </c>
      <c r="F6311" s="1" t="s">
        <v>48</v>
      </c>
      <c r="G6311" s="1" t="str">
        <f>IFERROR(__xludf.DUMMYFUNCTION("GOOGLETRANSLATE(D6311,""fr"",""en"")"),"#VALUE!")</f>
        <v>#VALUE!</v>
      </c>
    </row>
    <row r="6312" ht="15.75" customHeight="1">
      <c r="A6312" s="1" t="s">
        <v>4452</v>
      </c>
      <c r="B6312" s="1">
        <v>2.0</v>
      </c>
      <c r="C6312" s="1" t="s">
        <v>14207</v>
      </c>
      <c r="D6312" s="1" t="s">
        <v>14208</v>
      </c>
      <c r="E6312" s="1" t="s">
        <v>273</v>
      </c>
      <c r="F6312" s="1" t="s">
        <v>11</v>
      </c>
      <c r="G6312" s="1" t="str">
        <f>IFERROR(__xludf.DUMMYFUNCTION("GOOGLETRANSLATE(D6312,""fr"",""en"")"),"#VALUE!")</f>
        <v>#VALUE!</v>
      </c>
    </row>
    <row r="6313" ht="15.75" customHeight="1">
      <c r="A6313" s="1" t="s">
        <v>664</v>
      </c>
      <c r="B6313" s="1">
        <v>1.0</v>
      </c>
      <c r="C6313" s="1" t="s">
        <v>14209</v>
      </c>
      <c r="D6313" s="1" t="s">
        <v>14210</v>
      </c>
      <c r="E6313" s="1" t="s">
        <v>125</v>
      </c>
      <c r="F6313" s="1" t="s">
        <v>11</v>
      </c>
      <c r="G6313" s="1" t="str">
        <f>IFERROR(__xludf.DUMMYFUNCTION("GOOGLETRANSLATE(D6313,""fr"",""en"")"),"#VALUE!")</f>
        <v>#VALUE!</v>
      </c>
    </row>
    <row r="6314" ht="15.75" customHeight="1">
      <c r="A6314" s="1" t="s">
        <v>5089</v>
      </c>
      <c r="B6314" s="1">
        <v>2.0</v>
      </c>
      <c r="C6314" s="1" t="s">
        <v>14211</v>
      </c>
      <c r="D6314" s="1" t="s">
        <v>14212</v>
      </c>
      <c r="E6314" s="1" t="s">
        <v>109</v>
      </c>
      <c r="F6314" s="1" t="s">
        <v>110</v>
      </c>
      <c r="G6314" s="1" t="str">
        <f>IFERROR(__xludf.DUMMYFUNCTION("GOOGLETRANSLATE(D6314,""fr"",""en"")"),"#VALUE!")</f>
        <v>#VALUE!</v>
      </c>
    </row>
    <row r="6315" ht="15.75" customHeight="1">
      <c r="A6315" s="1" t="s">
        <v>1198</v>
      </c>
      <c r="B6315" s="1">
        <v>4.0</v>
      </c>
      <c r="C6315" s="1" t="s">
        <v>14213</v>
      </c>
      <c r="D6315" s="1" t="s">
        <v>14214</v>
      </c>
      <c r="E6315" s="1" t="s">
        <v>21</v>
      </c>
      <c r="F6315" s="1" t="s">
        <v>11</v>
      </c>
      <c r="G6315" s="1" t="str">
        <f>IFERROR(__xludf.DUMMYFUNCTION("GOOGLETRANSLATE(D6315,""fr"",""en"")"),"#VALUE!")</f>
        <v>#VALUE!</v>
      </c>
    </row>
    <row r="6316" ht="15.75" customHeight="1">
      <c r="A6316" s="1" t="s">
        <v>6192</v>
      </c>
      <c r="B6316" s="1">
        <v>2.0</v>
      </c>
      <c r="C6316" s="1" t="s">
        <v>14215</v>
      </c>
      <c r="D6316" s="1" t="s">
        <v>14216</v>
      </c>
      <c r="E6316" s="1" t="s">
        <v>296</v>
      </c>
      <c r="F6316" s="1" t="s">
        <v>110</v>
      </c>
      <c r="G6316" s="1" t="str">
        <f>IFERROR(__xludf.DUMMYFUNCTION("GOOGLETRANSLATE(D6316,""fr"",""en"")"),"#VALUE!")</f>
        <v>#VALUE!</v>
      </c>
    </row>
    <row r="6317" ht="15.75" customHeight="1">
      <c r="A6317" s="1" t="s">
        <v>485</v>
      </c>
      <c r="B6317" s="1">
        <v>4.0</v>
      </c>
      <c r="C6317" s="1" t="s">
        <v>14217</v>
      </c>
      <c r="D6317" s="1" t="s">
        <v>14218</v>
      </c>
      <c r="E6317" s="1" t="s">
        <v>21</v>
      </c>
      <c r="F6317" s="1" t="s">
        <v>11</v>
      </c>
      <c r="G6317" s="1" t="str">
        <f>IFERROR(__xludf.DUMMYFUNCTION("GOOGLETRANSLATE(D6317,""fr"",""en"")"),"#VALUE!")</f>
        <v>#VALUE!</v>
      </c>
    </row>
    <row r="6318" ht="15.75" customHeight="1">
      <c r="A6318" s="1" t="s">
        <v>647</v>
      </c>
      <c r="B6318" s="1">
        <v>5.0</v>
      </c>
      <c r="C6318" s="1" t="s">
        <v>14219</v>
      </c>
      <c r="D6318" s="1" t="s">
        <v>14220</v>
      </c>
      <c r="E6318" s="1" t="s">
        <v>21</v>
      </c>
      <c r="F6318" s="1" t="s">
        <v>11</v>
      </c>
      <c r="G6318" s="1" t="str">
        <f>IFERROR(__xludf.DUMMYFUNCTION("GOOGLETRANSLATE(D6318,""fr"",""en"")"),"#VALUE!")</f>
        <v>#VALUE!</v>
      </c>
    </row>
    <row r="6319" ht="15.75" customHeight="1">
      <c r="A6319" s="1" t="s">
        <v>2737</v>
      </c>
      <c r="B6319" s="1">
        <v>2.0</v>
      </c>
      <c r="C6319" s="1" t="s">
        <v>4933</v>
      </c>
      <c r="D6319" s="1" t="s">
        <v>14221</v>
      </c>
      <c r="E6319" s="1" t="s">
        <v>25</v>
      </c>
      <c r="F6319" s="1" t="s">
        <v>110</v>
      </c>
      <c r="G6319" s="1" t="str">
        <f>IFERROR(__xludf.DUMMYFUNCTION("GOOGLETRANSLATE(D6319,""fr"",""en"")"),"#VALUE!")</f>
        <v>#VALUE!</v>
      </c>
    </row>
    <row r="6320" ht="15.75" customHeight="1">
      <c r="A6320" s="1" t="s">
        <v>758</v>
      </c>
      <c r="B6320" s="1">
        <v>3.0</v>
      </c>
      <c r="C6320" s="1" t="s">
        <v>14222</v>
      </c>
      <c r="D6320" s="1" t="s">
        <v>14223</v>
      </c>
      <c r="E6320" s="1" t="s">
        <v>29</v>
      </c>
      <c r="F6320" s="1" t="s">
        <v>30</v>
      </c>
      <c r="G6320" s="1" t="str">
        <f>IFERROR(__xludf.DUMMYFUNCTION("GOOGLETRANSLATE(D6320,""fr"",""en"")"),"#VALUE!")</f>
        <v>#VALUE!</v>
      </c>
    </row>
    <row r="6321" ht="15.75" customHeight="1">
      <c r="A6321" s="1" t="s">
        <v>4350</v>
      </c>
      <c r="B6321" s="1">
        <v>1.0</v>
      </c>
      <c r="C6321" s="1" t="s">
        <v>14224</v>
      </c>
      <c r="D6321" s="1" t="s">
        <v>14225</v>
      </c>
      <c r="E6321" s="1" t="s">
        <v>196</v>
      </c>
      <c r="F6321" s="1" t="s">
        <v>118</v>
      </c>
      <c r="G6321" s="1" t="str">
        <f>IFERROR(__xludf.DUMMYFUNCTION("GOOGLETRANSLATE(D6321,""fr"",""en"")"),"#VALUE!")</f>
        <v>#VALUE!</v>
      </c>
    </row>
    <row r="6322" ht="15.75" customHeight="1">
      <c r="A6322" s="1" t="s">
        <v>141</v>
      </c>
      <c r="B6322" s="1">
        <v>5.0</v>
      </c>
      <c r="C6322" s="1" t="s">
        <v>14226</v>
      </c>
      <c r="D6322" s="1" t="s">
        <v>14227</v>
      </c>
      <c r="E6322" s="1" t="s">
        <v>10</v>
      </c>
      <c r="F6322" s="1" t="s">
        <v>11</v>
      </c>
      <c r="G6322" s="1" t="str">
        <f>IFERROR(__xludf.DUMMYFUNCTION("GOOGLETRANSLATE(D6322,""fr"",""en"")"),"#VALUE!")</f>
        <v>#VALUE!</v>
      </c>
    </row>
    <row r="6323" ht="15.75" customHeight="1">
      <c r="A6323" s="1" t="s">
        <v>1057</v>
      </c>
      <c r="B6323" s="1">
        <v>5.0</v>
      </c>
      <c r="C6323" s="1" t="s">
        <v>14228</v>
      </c>
      <c r="D6323" s="1" t="s">
        <v>14229</v>
      </c>
      <c r="E6323" s="1" t="s">
        <v>65</v>
      </c>
      <c r="F6323" s="1" t="s">
        <v>66</v>
      </c>
      <c r="G6323" s="1" t="str">
        <f>IFERROR(__xludf.DUMMYFUNCTION("GOOGLETRANSLATE(D6323,""fr"",""en"")"),"#VALUE!")</f>
        <v>#VALUE!</v>
      </c>
    </row>
    <row r="6324" ht="15.75" customHeight="1">
      <c r="A6324" s="1" t="s">
        <v>1110</v>
      </c>
      <c r="B6324" s="1">
        <v>2.0</v>
      </c>
      <c r="C6324" s="1" t="s">
        <v>14230</v>
      </c>
      <c r="D6324" s="1" t="s">
        <v>14231</v>
      </c>
      <c r="E6324" s="1" t="s">
        <v>10</v>
      </c>
      <c r="F6324" s="1" t="s">
        <v>11</v>
      </c>
      <c r="G6324" s="1" t="str">
        <f>IFERROR(__xludf.DUMMYFUNCTION("GOOGLETRANSLATE(D6324,""fr"",""en"")"),"#VALUE!")</f>
        <v>#VALUE!</v>
      </c>
    </row>
    <row r="6325" ht="15.75" customHeight="1">
      <c r="A6325" s="1" t="s">
        <v>439</v>
      </c>
      <c r="B6325" s="1">
        <v>5.0</v>
      </c>
      <c r="C6325" s="1" t="s">
        <v>14232</v>
      </c>
      <c r="D6325" s="1" t="s">
        <v>14233</v>
      </c>
      <c r="E6325" s="1" t="s">
        <v>21</v>
      </c>
      <c r="F6325" s="1" t="s">
        <v>11</v>
      </c>
      <c r="G6325" s="1" t="str">
        <f>IFERROR(__xludf.DUMMYFUNCTION("GOOGLETRANSLATE(D6325,""fr"",""en"")"),"#VALUE!")</f>
        <v>#VALUE!</v>
      </c>
    </row>
    <row r="6326" ht="15.75" customHeight="1">
      <c r="A6326" s="1" t="s">
        <v>414</v>
      </c>
      <c r="B6326" s="1">
        <v>5.0</v>
      </c>
      <c r="C6326" s="1" t="s">
        <v>14234</v>
      </c>
      <c r="D6326" s="1" t="s">
        <v>14235</v>
      </c>
      <c r="E6326" s="1" t="s">
        <v>10</v>
      </c>
      <c r="F6326" s="1" t="s">
        <v>11</v>
      </c>
      <c r="G6326" s="1" t="str">
        <f>IFERROR(__xludf.DUMMYFUNCTION("GOOGLETRANSLATE(D6326,""fr"",""en"")"),"#VALUE!")</f>
        <v>#VALUE!</v>
      </c>
    </row>
    <row r="6327" ht="15.75" customHeight="1">
      <c r="A6327" s="1" t="s">
        <v>2048</v>
      </c>
      <c r="B6327" s="1">
        <v>3.0</v>
      </c>
      <c r="C6327" s="1" t="s">
        <v>14236</v>
      </c>
      <c r="D6327" s="1" t="s">
        <v>14237</v>
      </c>
      <c r="E6327" s="1" t="s">
        <v>21</v>
      </c>
      <c r="F6327" s="1" t="s">
        <v>11</v>
      </c>
      <c r="G6327" s="1" t="str">
        <f>IFERROR(__xludf.DUMMYFUNCTION("GOOGLETRANSLATE(D6327,""fr"",""en"")"),"#VALUE!")</f>
        <v>#VALUE!</v>
      </c>
    </row>
    <row r="6328" ht="15.75" customHeight="1">
      <c r="A6328" s="1" t="s">
        <v>6126</v>
      </c>
      <c r="B6328" s="1">
        <v>1.0</v>
      </c>
      <c r="C6328" s="1" t="s">
        <v>14238</v>
      </c>
      <c r="D6328" s="1" t="s">
        <v>14239</v>
      </c>
      <c r="E6328" s="1" t="s">
        <v>52</v>
      </c>
      <c r="F6328" s="1" t="s">
        <v>48</v>
      </c>
      <c r="G6328" s="1" t="str">
        <f>IFERROR(__xludf.DUMMYFUNCTION("GOOGLETRANSLATE(D6328,""fr"",""en"")"),"#VALUE!")</f>
        <v>#VALUE!</v>
      </c>
    </row>
    <row r="6329" ht="15.75" customHeight="1">
      <c r="A6329" s="1" t="s">
        <v>1864</v>
      </c>
      <c r="B6329" s="1">
        <v>1.0</v>
      </c>
      <c r="C6329" s="1" t="s">
        <v>14240</v>
      </c>
      <c r="D6329" s="1" t="s">
        <v>14241</v>
      </c>
      <c r="E6329" s="1" t="s">
        <v>280</v>
      </c>
      <c r="F6329" s="1" t="s">
        <v>11</v>
      </c>
      <c r="G6329" s="1" t="str">
        <f>IFERROR(__xludf.DUMMYFUNCTION("GOOGLETRANSLATE(D6329,""fr"",""en"")"),"#VALUE!")</f>
        <v>#VALUE!</v>
      </c>
    </row>
    <row r="6330" ht="15.75" customHeight="1">
      <c r="A6330" s="1" t="s">
        <v>3818</v>
      </c>
      <c r="B6330" s="1">
        <v>2.0</v>
      </c>
      <c r="C6330" s="1" t="s">
        <v>14242</v>
      </c>
      <c r="D6330" s="1" t="s">
        <v>14243</v>
      </c>
      <c r="E6330" s="1" t="s">
        <v>3642</v>
      </c>
      <c r="F6330" s="1" t="s">
        <v>118</v>
      </c>
      <c r="G6330" s="1" t="str">
        <f>IFERROR(__xludf.DUMMYFUNCTION("GOOGLETRANSLATE(D6330,""fr"",""en"")"),"#VALUE!")</f>
        <v>#VALUE!</v>
      </c>
    </row>
    <row r="6331" ht="15.75" customHeight="1">
      <c r="A6331" s="1" t="s">
        <v>2117</v>
      </c>
      <c r="B6331" s="1">
        <v>3.0</v>
      </c>
      <c r="C6331" s="1" t="s">
        <v>14244</v>
      </c>
      <c r="D6331" s="1" t="s">
        <v>14245</v>
      </c>
      <c r="E6331" s="1" t="s">
        <v>125</v>
      </c>
      <c r="F6331" s="1" t="s">
        <v>11</v>
      </c>
      <c r="G6331" s="1" t="str">
        <f>IFERROR(__xludf.DUMMYFUNCTION("GOOGLETRANSLATE(D6331,""fr"",""en"")"),"#VALUE!")</f>
        <v>#VALUE!</v>
      </c>
    </row>
    <row r="6332" ht="15.75" customHeight="1">
      <c r="A6332" s="1" t="s">
        <v>374</v>
      </c>
      <c r="B6332" s="1">
        <v>5.0</v>
      </c>
      <c r="C6332" s="1" t="s">
        <v>14246</v>
      </c>
      <c r="D6332" s="1" t="s">
        <v>14247</v>
      </c>
      <c r="E6332" s="1" t="s">
        <v>10</v>
      </c>
      <c r="F6332" s="1" t="s">
        <v>11</v>
      </c>
      <c r="G6332" s="1" t="str">
        <f>IFERROR(__xludf.DUMMYFUNCTION("GOOGLETRANSLATE(D6332,""fr"",""en"")"),"#VALUE!")</f>
        <v>#VALUE!</v>
      </c>
    </row>
    <row r="6333" ht="15.75" customHeight="1">
      <c r="A6333" s="1" t="s">
        <v>579</v>
      </c>
      <c r="B6333" s="1">
        <v>5.0</v>
      </c>
      <c r="C6333" s="1" t="s">
        <v>14248</v>
      </c>
      <c r="D6333" s="1" t="s">
        <v>14249</v>
      </c>
      <c r="E6333" s="1" t="s">
        <v>21</v>
      </c>
      <c r="F6333" s="1" t="s">
        <v>11</v>
      </c>
      <c r="G6333" s="1" t="str">
        <f>IFERROR(__xludf.DUMMYFUNCTION("GOOGLETRANSLATE(D6333,""fr"",""en"")"),"#VALUE!")</f>
        <v>#VALUE!</v>
      </c>
    </row>
    <row r="6334" ht="15.75" customHeight="1">
      <c r="A6334" s="1" t="s">
        <v>1663</v>
      </c>
      <c r="B6334" s="1">
        <v>4.0</v>
      </c>
      <c r="C6334" s="1" t="s">
        <v>14250</v>
      </c>
      <c r="D6334" s="1" t="s">
        <v>14251</v>
      </c>
      <c r="E6334" s="1" t="s">
        <v>65</v>
      </c>
      <c r="F6334" s="1" t="s">
        <v>66</v>
      </c>
      <c r="G6334" s="1" t="str">
        <f>IFERROR(__xludf.DUMMYFUNCTION("GOOGLETRANSLATE(D6334,""fr"",""en"")"),"#VALUE!")</f>
        <v>#VALUE!</v>
      </c>
    </row>
    <row r="6335" ht="15.75" customHeight="1">
      <c r="A6335" s="1" t="s">
        <v>10810</v>
      </c>
      <c r="B6335" s="1">
        <v>1.0</v>
      </c>
      <c r="C6335" s="1" t="s">
        <v>14252</v>
      </c>
      <c r="D6335" s="1" t="s">
        <v>14253</v>
      </c>
      <c r="E6335" s="1" t="s">
        <v>292</v>
      </c>
      <c r="F6335" s="1" t="s">
        <v>11</v>
      </c>
      <c r="G6335" s="1" t="str">
        <f>IFERROR(__xludf.DUMMYFUNCTION("GOOGLETRANSLATE(D6335,""fr"",""en"")"),"#VALUE!")</f>
        <v>#VALUE!</v>
      </c>
    </row>
    <row r="6336" ht="15.75" customHeight="1">
      <c r="A6336" s="1" t="s">
        <v>707</v>
      </c>
      <c r="B6336" s="1">
        <v>4.0</v>
      </c>
      <c r="C6336" s="1" t="s">
        <v>14254</v>
      </c>
      <c r="D6336" s="1" t="s">
        <v>14255</v>
      </c>
      <c r="E6336" s="1" t="s">
        <v>10</v>
      </c>
      <c r="F6336" s="1" t="s">
        <v>11</v>
      </c>
      <c r="G6336" s="1" t="str">
        <f>IFERROR(__xludf.DUMMYFUNCTION("GOOGLETRANSLATE(D6336,""fr"",""en"")"),"#VALUE!")</f>
        <v>#VALUE!</v>
      </c>
    </row>
    <row r="6337" ht="15.75" customHeight="1">
      <c r="A6337" s="1" t="s">
        <v>1121</v>
      </c>
      <c r="B6337" s="1">
        <v>2.0</v>
      </c>
      <c r="C6337" s="1" t="s">
        <v>14256</v>
      </c>
      <c r="D6337" s="1" t="s">
        <v>14257</v>
      </c>
      <c r="E6337" s="1" t="s">
        <v>25</v>
      </c>
      <c r="F6337" s="1" t="s">
        <v>110</v>
      </c>
      <c r="G6337" s="1" t="str">
        <f>IFERROR(__xludf.DUMMYFUNCTION("GOOGLETRANSLATE(D6337,""fr"",""en"")"),"#VALUE!")</f>
        <v>#VALUE!</v>
      </c>
    </row>
    <row r="6338" ht="15.75" customHeight="1">
      <c r="A6338" s="1" t="s">
        <v>585</v>
      </c>
      <c r="B6338" s="1">
        <v>1.0</v>
      </c>
      <c r="C6338" s="1" t="s">
        <v>14258</v>
      </c>
      <c r="D6338" s="1" t="s">
        <v>14259</v>
      </c>
      <c r="E6338" s="1" t="s">
        <v>226</v>
      </c>
      <c r="F6338" s="1" t="s">
        <v>110</v>
      </c>
      <c r="G6338" s="1" t="str">
        <f>IFERROR(__xludf.DUMMYFUNCTION("GOOGLETRANSLATE(D6338,""fr"",""en"")"),"#VALUE!")</f>
        <v>#VALUE!</v>
      </c>
    </row>
    <row r="6339" ht="15.75" customHeight="1">
      <c r="A6339" s="1" t="s">
        <v>1403</v>
      </c>
      <c r="B6339" s="1">
        <v>1.0</v>
      </c>
      <c r="C6339" s="1" t="s">
        <v>14260</v>
      </c>
      <c r="D6339" s="1" t="s">
        <v>14261</v>
      </c>
      <c r="E6339" s="1" t="s">
        <v>250</v>
      </c>
      <c r="F6339" s="1" t="s">
        <v>30</v>
      </c>
      <c r="G6339" s="1" t="str">
        <f>IFERROR(__xludf.DUMMYFUNCTION("GOOGLETRANSLATE(D6339,""fr"",""en"")"),"#VALUE!")</f>
        <v>#VALUE!</v>
      </c>
    </row>
    <row r="6340" ht="15.75" customHeight="1">
      <c r="A6340" s="1" t="s">
        <v>491</v>
      </c>
      <c r="B6340" s="1">
        <v>2.0</v>
      </c>
      <c r="C6340" s="1" t="s">
        <v>14262</v>
      </c>
      <c r="D6340" s="1" t="s">
        <v>14263</v>
      </c>
      <c r="E6340" s="1" t="s">
        <v>196</v>
      </c>
      <c r="F6340" s="1" t="s">
        <v>118</v>
      </c>
      <c r="G6340" s="1" t="str">
        <f>IFERROR(__xludf.DUMMYFUNCTION("GOOGLETRANSLATE(D6340,""fr"",""en"")"),"#VALUE!")</f>
        <v>#VALUE!</v>
      </c>
    </row>
    <row r="6341" ht="15.75" customHeight="1">
      <c r="A6341" s="1" t="s">
        <v>1036</v>
      </c>
      <c r="B6341" s="1">
        <v>1.0</v>
      </c>
      <c r="C6341" s="1" t="s">
        <v>14264</v>
      </c>
      <c r="D6341" s="1" t="s">
        <v>14265</v>
      </c>
      <c r="E6341" s="1" t="s">
        <v>52</v>
      </c>
      <c r="F6341" s="1" t="s">
        <v>11</v>
      </c>
      <c r="G6341" s="1" t="str">
        <f>IFERROR(__xludf.DUMMYFUNCTION("GOOGLETRANSLATE(D6341,""fr"",""en"")"),"#VALUE!")</f>
        <v>#VALUE!</v>
      </c>
    </row>
    <row r="6342" ht="15.75" customHeight="1">
      <c r="A6342" s="1" t="s">
        <v>14266</v>
      </c>
      <c r="B6342" s="1">
        <v>2.0</v>
      </c>
      <c r="C6342" s="1" t="s">
        <v>14267</v>
      </c>
      <c r="D6342" s="1" t="s">
        <v>14268</v>
      </c>
      <c r="E6342" s="1" t="s">
        <v>109</v>
      </c>
      <c r="F6342" s="1" t="s">
        <v>110</v>
      </c>
      <c r="G6342" s="1" t="str">
        <f>IFERROR(__xludf.DUMMYFUNCTION("GOOGLETRANSLATE(D6342,""fr"",""en"")"),"#VALUE!")</f>
        <v>#VALUE!</v>
      </c>
    </row>
    <row r="6343" ht="15.75" customHeight="1">
      <c r="A6343" s="1" t="s">
        <v>3705</v>
      </c>
      <c r="B6343" s="1">
        <v>4.0</v>
      </c>
      <c r="C6343" s="1" t="s">
        <v>14269</v>
      </c>
      <c r="D6343" s="1" t="s">
        <v>14270</v>
      </c>
      <c r="E6343" s="1" t="s">
        <v>65</v>
      </c>
      <c r="F6343" s="1" t="s">
        <v>66</v>
      </c>
      <c r="G6343" s="1" t="str">
        <f>IFERROR(__xludf.DUMMYFUNCTION("GOOGLETRANSLATE(D6343,""fr"",""en"")"),"#VALUE!")</f>
        <v>#VALUE!</v>
      </c>
    </row>
    <row r="6344" ht="15.75" customHeight="1">
      <c r="A6344" s="1" t="s">
        <v>1482</v>
      </c>
      <c r="B6344" s="1">
        <v>5.0</v>
      </c>
      <c r="C6344" s="1" t="s">
        <v>14271</v>
      </c>
      <c r="D6344" s="1" t="s">
        <v>14272</v>
      </c>
      <c r="E6344" s="1" t="s">
        <v>176</v>
      </c>
      <c r="F6344" s="1" t="s">
        <v>66</v>
      </c>
      <c r="G6344" s="1" t="str">
        <f>IFERROR(__xludf.DUMMYFUNCTION("GOOGLETRANSLATE(D6344,""fr"",""en"")"),"#VALUE!")</f>
        <v>#VALUE!</v>
      </c>
    </row>
    <row r="6345" ht="15.75" customHeight="1">
      <c r="A6345" s="1" t="s">
        <v>1180</v>
      </c>
      <c r="B6345" s="1">
        <v>5.0</v>
      </c>
      <c r="C6345" s="1" t="s">
        <v>14273</v>
      </c>
      <c r="D6345" s="1" t="s">
        <v>14274</v>
      </c>
      <c r="E6345" s="1" t="s">
        <v>176</v>
      </c>
      <c r="F6345" s="1" t="s">
        <v>66</v>
      </c>
      <c r="G6345" s="1" t="str">
        <f>IFERROR(__xludf.DUMMYFUNCTION("GOOGLETRANSLATE(D6345,""fr"",""en"")"),"#VALUE!")</f>
        <v>#VALUE!</v>
      </c>
    </row>
    <row r="6346" ht="15.75" customHeight="1">
      <c r="A6346" s="1" t="s">
        <v>335</v>
      </c>
      <c r="B6346" s="1">
        <v>5.0</v>
      </c>
      <c r="C6346" s="1" t="s">
        <v>14275</v>
      </c>
      <c r="D6346" s="1" t="s">
        <v>14276</v>
      </c>
      <c r="E6346" s="1" t="s">
        <v>159</v>
      </c>
      <c r="F6346" s="1" t="s">
        <v>39</v>
      </c>
      <c r="G6346" s="1" t="str">
        <f>IFERROR(__xludf.DUMMYFUNCTION("GOOGLETRANSLATE(D6346,""fr"",""en"")"),"#VALUE!")</f>
        <v>#VALUE!</v>
      </c>
    </row>
    <row r="6347" ht="15.75" customHeight="1">
      <c r="A6347" s="1" t="s">
        <v>6507</v>
      </c>
      <c r="B6347" s="1">
        <v>5.0</v>
      </c>
      <c r="C6347" s="1" t="s">
        <v>14277</v>
      </c>
      <c r="D6347" s="1" t="s">
        <v>14278</v>
      </c>
      <c r="E6347" s="1" t="s">
        <v>1543</v>
      </c>
      <c r="F6347" s="1" t="s">
        <v>118</v>
      </c>
      <c r="G6347" s="1" t="str">
        <f>IFERROR(__xludf.DUMMYFUNCTION("GOOGLETRANSLATE(D6347,""fr"",""en"")"),"#VALUE!")</f>
        <v>#VALUE!</v>
      </c>
    </row>
    <row r="6348" ht="15.75" customHeight="1">
      <c r="A6348" s="1" t="s">
        <v>1324</v>
      </c>
      <c r="B6348" s="1">
        <v>2.0</v>
      </c>
      <c r="C6348" s="1" t="s">
        <v>14279</v>
      </c>
      <c r="D6348" s="1" t="s">
        <v>14280</v>
      </c>
      <c r="E6348" s="1" t="s">
        <v>176</v>
      </c>
      <c r="F6348" s="1" t="s">
        <v>66</v>
      </c>
      <c r="G6348" s="1" t="str">
        <f>IFERROR(__xludf.DUMMYFUNCTION("GOOGLETRANSLATE(D6348,""fr"",""en"")"),"#VALUE!")</f>
        <v>#VALUE!</v>
      </c>
    </row>
    <row r="6349" ht="15.75" customHeight="1">
      <c r="A6349" s="1" t="s">
        <v>11020</v>
      </c>
      <c r="B6349" s="1">
        <v>4.0</v>
      </c>
      <c r="C6349" s="1" t="s">
        <v>14281</v>
      </c>
      <c r="D6349" s="1" t="s">
        <v>14282</v>
      </c>
      <c r="E6349" s="1" t="s">
        <v>29</v>
      </c>
      <c r="F6349" s="1" t="s">
        <v>30</v>
      </c>
      <c r="G6349" s="1" t="str">
        <f>IFERROR(__xludf.DUMMYFUNCTION("GOOGLETRANSLATE(D6349,""fr"",""en"")"),"#VALUE!")</f>
        <v>#VALUE!</v>
      </c>
    </row>
    <row r="6350" ht="15.75" customHeight="1">
      <c r="A6350" s="1" t="s">
        <v>10567</v>
      </c>
      <c r="B6350" s="1">
        <v>2.0</v>
      </c>
      <c r="C6350" s="1" t="s">
        <v>14283</v>
      </c>
      <c r="D6350" s="1" t="s">
        <v>14284</v>
      </c>
      <c r="E6350" s="1" t="s">
        <v>273</v>
      </c>
      <c r="F6350" s="1" t="s">
        <v>11</v>
      </c>
      <c r="G6350" s="1" t="str">
        <f>IFERROR(__xludf.DUMMYFUNCTION("GOOGLETRANSLATE(D6350,""fr"",""en"")"),"#VALUE!")</f>
        <v>#VALUE!</v>
      </c>
    </row>
    <row r="6351" ht="15.75" customHeight="1">
      <c r="A6351" s="1" t="s">
        <v>4355</v>
      </c>
      <c r="B6351" s="1">
        <v>3.0</v>
      </c>
      <c r="C6351" s="1" t="s">
        <v>14285</v>
      </c>
      <c r="D6351" s="1" t="s">
        <v>14286</v>
      </c>
      <c r="E6351" s="1" t="s">
        <v>10</v>
      </c>
      <c r="F6351" s="1" t="s">
        <v>11</v>
      </c>
      <c r="G6351" s="1" t="str">
        <f>IFERROR(__xludf.DUMMYFUNCTION("GOOGLETRANSLATE(D6351,""fr"",""en"")"),"#VALUE!")</f>
        <v>#VALUE!</v>
      </c>
    </row>
    <row r="6352" ht="15.75" customHeight="1">
      <c r="A6352" s="1" t="s">
        <v>14287</v>
      </c>
      <c r="B6352" s="1">
        <v>1.0</v>
      </c>
      <c r="C6352" s="1" t="s">
        <v>14288</v>
      </c>
      <c r="D6352" s="1" t="s">
        <v>14289</v>
      </c>
      <c r="E6352" s="1" t="s">
        <v>1543</v>
      </c>
      <c r="F6352" s="1" t="s">
        <v>118</v>
      </c>
      <c r="G6352" s="1" t="str">
        <f>IFERROR(__xludf.DUMMYFUNCTION("GOOGLETRANSLATE(D6352,""fr"",""en"")"),"#VALUE!")</f>
        <v>#VALUE!</v>
      </c>
    </row>
    <row r="6353" ht="15.75" customHeight="1">
      <c r="A6353" s="1" t="s">
        <v>3813</v>
      </c>
      <c r="B6353" s="1">
        <v>3.0</v>
      </c>
      <c r="C6353" s="1" t="s">
        <v>14290</v>
      </c>
      <c r="D6353" s="1" t="s">
        <v>14291</v>
      </c>
      <c r="E6353" s="1" t="s">
        <v>614</v>
      </c>
      <c r="F6353" s="1" t="s">
        <v>30</v>
      </c>
      <c r="G6353" s="1" t="str">
        <f>IFERROR(__xludf.DUMMYFUNCTION("GOOGLETRANSLATE(D6353,""fr"",""en"")"),"#VALUE!")</f>
        <v>#VALUE!</v>
      </c>
    </row>
    <row r="6354" ht="15.75" customHeight="1">
      <c r="A6354" s="1" t="s">
        <v>104</v>
      </c>
      <c r="B6354" s="1">
        <v>2.0</v>
      </c>
      <c r="C6354" s="1" t="s">
        <v>14292</v>
      </c>
      <c r="D6354" s="1" t="s">
        <v>14293</v>
      </c>
      <c r="E6354" s="1" t="s">
        <v>827</v>
      </c>
      <c r="F6354" s="1" t="s">
        <v>39</v>
      </c>
      <c r="G6354" s="1" t="str">
        <f>IFERROR(__xludf.DUMMYFUNCTION("GOOGLETRANSLATE(D6354,""fr"",""en"")"),"#VALUE!")</f>
        <v>#VALUE!</v>
      </c>
    </row>
    <row r="6355" ht="15.75" customHeight="1">
      <c r="A6355" s="1" t="s">
        <v>1943</v>
      </c>
      <c r="B6355" s="1">
        <v>1.0</v>
      </c>
      <c r="C6355" s="1" t="s">
        <v>14294</v>
      </c>
      <c r="D6355" s="1" t="s">
        <v>14295</v>
      </c>
      <c r="E6355" s="1" t="s">
        <v>423</v>
      </c>
      <c r="F6355" s="1" t="s">
        <v>30</v>
      </c>
      <c r="G6355" s="1" t="str">
        <f>IFERROR(__xludf.DUMMYFUNCTION("GOOGLETRANSLATE(D6355,""fr"",""en"")"),"#VALUE!")</f>
        <v>#VALUE!</v>
      </c>
    </row>
    <row r="6356" ht="15.75" customHeight="1">
      <c r="A6356" s="1" t="s">
        <v>3180</v>
      </c>
      <c r="B6356" s="1">
        <v>1.0</v>
      </c>
      <c r="C6356" s="1" t="s">
        <v>14296</v>
      </c>
      <c r="D6356" s="1" t="s">
        <v>14297</v>
      </c>
      <c r="E6356" s="1" t="s">
        <v>109</v>
      </c>
      <c r="F6356" s="1" t="s">
        <v>110</v>
      </c>
      <c r="G6356" s="1" t="str">
        <f>IFERROR(__xludf.DUMMYFUNCTION("GOOGLETRANSLATE(D6356,""fr"",""en"")"),"#VALUE!")</f>
        <v>#VALUE!</v>
      </c>
    </row>
    <row r="6357" ht="15.75" customHeight="1">
      <c r="A6357" s="1" t="s">
        <v>4007</v>
      </c>
      <c r="B6357" s="1">
        <v>5.0</v>
      </c>
      <c r="C6357" s="1" t="s">
        <v>14298</v>
      </c>
      <c r="D6357" s="1" t="s">
        <v>14299</v>
      </c>
      <c r="E6357" s="1" t="s">
        <v>21</v>
      </c>
      <c r="F6357" s="1" t="s">
        <v>11</v>
      </c>
      <c r="G6357" s="1" t="str">
        <f>IFERROR(__xludf.DUMMYFUNCTION("GOOGLETRANSLATE(D6357,""fr"",""en"")"),"#VALUE!")</f>
        <v>#VALUE!</v>
      </c>
    </row>
    <row r="6358" ht="15.75" customHeight="1">
      <c r="A6358" s="1" t="s">
        <v>1706</v>
      </c>
      <c r="B6358" s="1">
        <v>5.0</v>
      </c>
      <c r="C6358" s="1" t="s">
        <v>14300</v>
      </c>
      <c r="D6358" s="1" t="s">
        <v>14301</v>
      </c>
      <c r="E6358" s="1" t="s">
        <v>614</v>
      </c>
      <c r="F6358" s="1" t="s">
        <v>30</v>
      </c>
      <c r="G6358" s="1" t="str">
        <f>IFERROR(__xludf.DUMMYFUNCTION("GOOGLETRANSLATE(D6358,""fr"",""en"")"),"#VALUE!")</f>
        <v>#VALUE!</v>
      </c>
    </row>
    <row r="6359" ht="15.75" customHeight="1">
      <c r="A6359" s="1" t="s">
        <v>284</v>
      </c>
      <c r="B6359" s="1">
        <v>1.0</v>
      </c>
      <c r="C6359" s="1" t="s">
        <v>14302</v>
      </c>
      <c r="D6359" s="1" t="s">
        <v>14303</v>
      </c>
      <c r="E6359" s="1" t="s">
        <v>10</v>
      </c>
      <c r="F6359" s="1" t="s">
        <v>11</v>
      </c>
      <c r="G6359" s="1" t="str">
        <f>IFERROR(__xludf.DUMMYFUNCTION("GOOGLETRANSLATE(D6359,""fr"",""en"")"),"#VALUE!")</f>
        <v>#VALUE!</v>
      </c>
    </row>
    <row r="6360" ht="15.75" customHeight="1">
      <c r="A6360" s="1" t="s">
        <v>1972</v>
      </c>
      <c r="B6360" s="1">
        <v>2.0</v>
      </c>
      <c r="C6360" s="1" t="s">
        <v>14304</v>
      </c>
      <c r="D6360" s="1" t="s">
        <v>14305</v>
      </c>
      <c r="E6360" s="1" t="s">
        <v>373</v>
      </c>
      <c r="F6360" s="1" t="s">
        <v>30</v>
      </c>
      <c r="G6360" s="1" t="str">
        <f>IFERROR(__xludf.DUMMYFUNCTION("GOOGLETRANSLATE(D6360,""fr"",""en"")"),"#VALUE!")</f>
        <v>#VALUE!</v>
      </c>
    </row>
    <row r="6361" ht="15.75" customHeight="1">
      <c r="A6361" s="1" t="s">
        <v>505</v>
      </c>
      <c r="B6361" s="1">
        <v>5.0</v>
      </c>
      <c r="C6361" s="1" t="s">
        <v>14306</v>
      </c>
      <c r="D6361" s="1" t="s">
        <v>14307</v>
      </c>
      <c r="E6361" s="1" t="s">
        <v>10</v>
      </c>
      <c r="F6361" s="1" t="s">
        <v>11</v>
      </c>
      <c r="G6361" s="1" t="str">
        <f>IFERROR(__xludf.DUMMYFUNCTION("GOOGLETRANSLATE(D6361,""fr"",""en"")"),"#VALUE!")</f>
        <v>#VALUE!</v>
      </c>
    </row>
    <row r="6362" ht="15.75" customHeight="1">
      <c r="A6362" s="1" t="s">
        <v>12</v>
      </c>
      <c r="B6362" s="1">
        <v>4.0</v>
      </c>
      <c r="C6362" s="1" t="s">
        <v>14308</v>
      </c>
      <c r="D6362" s="1" t="s">
        <v>14309</v>
      </c>
      <c r="E6362" s="1" t="s">
        <v>21</v>
      </c>
      <c r="F6362" s="1" t="s">
        <v>11</v>
      </c>
      <c r="G6362" s="1" t="str">
        <f>IFERROR(__xludf.DUMMYFUNCTION("GOOGLETRANSLATE(D6362,""fr"",""en"")"),"#VALUE!")</f>
        <v>#VALUE!</v>
      </c>
    </row>
    <row r="6363" ht="15.75" customHeight="1">
      <c r="A6363" s="1" t="s">
        <v>3528</v>
      </c>
      <c r="B6363" s="1">
        <v>1.0</v>
      </c>
      <c r="C6363" s="1" t="s">
        <v>14310</v>
      </c>
      <c r="D6363" s="1" t="s">
        <v>14311</v>
      </c>
      <c r="E6363" s="1" t="s">
        <v>3642</v>
      </c>
      <c r="F6363" s="1" t="s">
        <v>118</v>
      </c>
      <c r="G6363" s="1" t="str">
        <f>IFERROR(__xludf.DUMMYFUNCTION("GOOGLETRANSLATE(D6363,""fr"",""en"")"),"#VALUE!")</f>
        <v>#VALUE!</v>
      </c>
    </row>
    <row r="6364" ht="15.75" customHeight="1">
      <c r="A6364" s="1" t="s">
        <v>2258</v>
      </c>
      <c r="B6364" s="1">
        <v>1.0</v>
      </c>
      <c r="C6364" s="1" t="s">
        <v>14312</v>
      </c>
      <c r="D6364" s="1" t="s">
        <v>14313</v>
      </c>
      <c r="E6364" s="1" t="s">
        <v>614</v>
      </c>
      <c r="F6364" s="1" t="s">
        <v>30</v>
      </c>
      <c r="G6364" s="1" t="str">
        <f>IFERROR(__xludf.DUMMYFUNCTION("GOOGLETRANSLATE(D6364,""fr"",""en"")"),"#VALUE!")</f>
        <v>#VALUE!</v>
      </c>
    </row>
    <row r="6365" ht="15.75" customHeight="1">
      <c r="A6365" s="1" t="s">
        <v>667</v>
      </c>
      <c r="B6365" s="1">
        <v>1.0</v>
      </c>
      <c r="C6365" s="1" t="s">
        <v>14314</v>
      </c>
      <c r="D6365" s="1" t="s">
        <v>14315</v>
      </c>
      <c r="E6365" s="1" t="s">
        <v>43</v>
      </c>
      <c r="F6365" s="1" t="s">
        <v>30</v>
      </c>
      <c r="G6365" s="1" t="str">
        <f>IFERROR(__xludf.DUMMYFUNCTION("GOOGLETRANSLATE(D6365,""fr"",""en"")"),"#VALUE!")</f>
        <v>#VALUE!</v>
      </c>
    </row>
    <row r="6366" ht="15.75" customHeight="1">
      <c r="A6366" s="1" t="s">
        <v>4355</v>
      </c>
      <c r="B6366" s="1">
        <v>3.0</v>
      </c>
      <c r="C6366" s="1" t="s">
        <v>14316</v>
      </c>
      <c r="D6366" s="1" t="s">
        <v>14317</v>
      </c>
      <c r="E6366" s="1" t="s">
        <v>10</v>
      </c>
      <c r="F6366" s="1" t="s">
        <v>11</v>
      </c>
      <c r="G6366" s="1" t="str">
        <f>IFERROR(__xludf.DUMMYFUNCTION("GOOGLETRANSLATE(D6366,""fr"",""en"")"),"#VALUE!")</f>
        <v>#VALUE!</v>
      </c>
    </row>
    <row r="6367" ht="15.75" customHeight="1">
      <c r="A6367" s="1" t="s">
        <v>3496</v>
      </c>
      <c r="B6367" s="1">
        <v>2.0</v>
      </c>
      <c r="C6367" s="1" t="s">
        <v>14318</v>
      </c>
      <c r="D6367" s="1" t="s">
        <v>14319</v>
      </c>
      <c r="E6367" s="1" t="s">
        <v>10</v>
      </c>
      <c r="F6367" s="1" t="s">
        <v>11</v>
      </c>
      <c r="G6367" s="1" t="str">
        <f>IFERROR(__xludf.DUMMYFUNCTION("GOOGLETRANSLATE(D6367,""fr"",""en"")"),"#VALUE!")</f>
        <v>#VALUE!</v>
      </c>
    </row>
    <row r="6368" ht="15.75" customHeight="1">
      <c r="A6368" s="1" t="s">
        <v>3925</v>
      </c>
      <c r="B6368" s="1">
        <v>2.0</v>
      </c>
      <c r="C6368" s="1" t="s">
        <v>14320</v>
      </c>
      <c r="D6368" s="1" t="s">
        <v>14321</v>
      </c>
      <c r="E6368" s="1" t="s">
        <v>292</v>
      </c>
      <c r="F6368" s="1" t="s">
        <v>11</v>
      </c>
      <c r="G6368" s="1" t="str">
        <f>IFERROR(__xludf.DUMMYFUNCTION("GOOGLETRANSLATE(D6368,""fr"",""en"")"),"#VALUE!")</f>
        <v>#VALUE!</v>
      </c>
    </row>
    <row r="6369" ht="15.75" customHeight="1">
      <c r="A6369" s="1" t="s">
        <v>187</v>
      </c>
      <c r="B6369" s="1">
        <v>4.0</v>
      </c>
      <c r="C6369" s="1" t="s">
        <v>14322</v>
      </c>
      <c r="D6369" s="1" t="s">
        <v>14323</v>
      </c>
      <c r="E6369" s="1" t="s">
        <v>21</v>
      </c>
      <c r="F6369" s="1" t="s">
        <v>11</v>
      </c>
      <c r="G6369" s="1" t="str">
        <f>IFERROR(__xludf.DUMMYFUNCTION("GOOGLETRANSLATE(D6369,""fr"",""en"")"),"#VALUE!")</f>
        <v>#VALUE!</v>
      </c>
    </row>
    <row r="6370" ht="15.75" customHeight="1">
      <c r="A6370" s="1" t="s">
        <v>9482</v>
      </c>
      <c r="B6370" s="1">
        <v>1.0</v>
      </c>
      <c r="C6370" s="1" t="s">
        <v>14324</v>
      </c>
      <c r="D6370" s="1" t="s">
        <v>14325</v>
      </c>
      <c r="E6370" s="1" t="s">
        <v>83</v>
      </c>
      <c r="F6370" s="1" t="s">
        <v>84</v>
      </c>
      <c r="G6370" s="1" t="str">
        <f>IFERROR(__xludf.DUMMYFUNCTION("GOOGLETRANSLATE(D6370,""fr"",""en"")"),"#VALUE!")</f>
        <v>#VALUE!</v>
      </c>
    </row>
    <row r="6371" ht="15.75" customHeight="1">
      <c r="A6371" s="1" t="s">
        <v>11833</v>
      </c>
      <c r="B6371" s="1">
        <v>1.0</v>
      </c>
      <c r="C6371" s="1" t="s">
        <v>14326</v>
      </c>
      <c r="D6371" s="1" t="s">
        <v>14327</v>
      </c>
      <c r="E6371" s="1" t="s">
        <v>226</v>
      </c>
      <c r="F6371" s="1" t="s">
        <v>11</v>
      </c>
      <c r="G6371" s="1" t="str">
        <f>IFERROR(__xludf.DUMMYFUNCTION("GOOGLETRANSLATE(D6371,""fr"",""en"")"),"#VALUE!")</f>
        <v>#VALUE!</v>
      </c>
    </row>
    <row r="6372" ht="15.75" customHeight="1">
      <c r="A6372" s="1" t="s">
        <v>14328</v>
      </c>
      <c r="B6372" s="1">
        <v>4.0</v>
      </c>
      <c r="C6372" s="1" t="s">
        <v>14329</v>
      </c>
      <c r="D6372" s="1" t="s">
        <v>14330</v>
      </c>
      <c r="E6372" s="1" t="s">
        <v>273</v>
      </c>
      <c r="F6372" s="1" t="s">
        <v>11</v>
      </c>
      <c r="G6372" s="1" t="str">
        <f>IFERROR(__xludf.DUMMYFUNCTION("GOOGLETRANSLATE(D6372,""fr"",""en"")"),"#VALUE!")</f>
        <v>#VALUE!</v>
      </c>
    </row>
    <row r="6373" ht="15.75" customHeight="1">
      <c r="A6373" s="1" t="s">
        <v>10034</v>
      </c>
      <c r="B6373" s="1">
        <v>5.0</v>
      </c>
      <c r="C6373" s="1" t="s">
        <v>14331</v>
      </c>
      <c r="D6373" s="1" t="s">
        <v>14332</v>
      </c>
      <c r="E6373" s="1" t="s">
        <v>21</v>
      </c>
      <c r="F6373" s="1" t="s">
        <v>11</v>
      </c>
      <c r="G6373" s="1" t="str">
        <f>IFERROR(__xludf.DUMMYFUNCTION("GOOGLETRANSLATE(D6373,""fr"",""en"")"),"#VALUE!")</f>
        <v>#VALUE!</v>
      </c>
    </row>
    <row r="6374" ht="15.75" customHeight="1">
      <c r="A6374" s="1" t="s">
        <v>1864</v>
      </c>
      <c r="B6374" s="1">
        <v>1.0</v>
      </c>
      <c r="C6374" s="1" t="s">
        <v>14333</v>
      </c>
      <c r="D6374" s="1" t="s">
        <v>14334</v>
      </c>
      <c r="E6374" s="1" t="s">
        <v>226</v>
      </c>
      <c r="F6374" s="1" t="s">
        <v>110</v>
      </c>
      <c r="G6374" s="1" t="str">
        <f>IFERROR(__xludf.DUMMYFUNCTION("GOOGLETRANSLATE(D6374,""fr"",""en"")"),"#VALUE!")</f>
        <v>#VALUE!</v>
      </c>
    </row>
    <row r="6375" ht="15.75" customHeight="1">
      <c r="A6375" s="1" t="s">
        <v>2022</v>
      </c>
      <c r="B6375" s="1">
        <v>3.0</v>
      </c>
      <c r="C6375" s="1" t="s">
        <v>14335</v>
      </c>
      <c r="D6375" s="1" t="s">
        <v>14336</v>
      </c>
      <c r="E6375" s="1" t="s">
        <v>21</v>
      </c>
      <c r="F6375" s="1" t="s">
        <v>11</v>
      </c>
      <c r="G6375" s="1" t="str">
        <f>IFERROR(__xludf.DUMMYFUNCTION("GOOGLETRANSLATE(D6375,""fr"",""en"")"),"#VALUE!")</f>
        <v>#VALUE!</v>
      </c>
    </row>
    <row r="6376" ht="15.75" customHeight="1">
      <c r="A6376" s="1" t="s">
        <v>100</v>
      </c>
      <c r="B6376" s="1">
        <v>4.0</v>
      </c>
      <c r="C6376" s="1" t="s">
        <v>14337</v>
      </c>
      <c r="D6376" s="1" t="s">
        <v>14338</v>
      </c>
      <c r="E6376" s="1" t="s">
        <v>21</v>
      </c>
      <c r="F6376" s="1" t="s">
        <v>11</v>
      </c>
      <c r="G6376" s="1" t="str">
        <f>IFERROR(__xludf.DUMMYFUNCTION("GOOGLETRANSLATE(D6376,""fr"",""en"")"),"#VALUE!")</f>
        <v>#VALUE!</v>
      </c>
    </row>
    <row r="6377" ht="15.75" customHeight="1">
      <c r="A6377" s="1" t="s">
        <v>1065</v>
      </c>
      <c r="B6377" s="1">
        <v>4.0</v>
      </c>
      <c r="C6377" s="1" t="s">
        <v>14339</v>
      </c>
      <c r="D6377" s="1" t="s">
        <v>14340</v>
      </c>
      <c r="E6377" s="1" t="s">
        <v>21</v>
      </c>
      <c r="F6377" s="1" t="s">
        <v>11</v>
      </c>
      <c r="G6377" s="1" t="str">
        <f>IFERROR(__xludf.DUMMYFUNCTION("GOOGLETRANSLATE(D6377,""fr"",""en"")"),"#VALUE!")</f>
        <v>#VALUE!</v>
      </c>
    </row>
    <row r="6378" ht="15.75" customHeight="1">
      <c r="A6378" s="1" t="s">
        <v>828</v>
      </c>
      <c r="B6378" s="1">
        <v>4.0</v>
      </c>
      <c r="C6378" s="1" t="s">
        <v>14341</v>
      </c>
      <c r="D6378" s="1" t="s">
        <v>14342</v>
      </c>
      <c r="E6378" s="1" t="s">
        <v>10</v>
      </c>
      <c r="F6378" s="1" t="s">
        <v>11</v>
      </c>
      <c r="G6378" s="1" t="str">
        <f>IFERROR(__xludf.DUMMYFUNCTION("GOOGLETRANSLATE(D6378,""fr"",""en"")"),"#VALUE!")</f>
        <v>#VALUE!</v>
      </c>
    </row>
    <row r="6379" ht="15.75" customHeight="1">
      <c r="A6379" s="1" t="s">
        <v>485</v>
      </c>
      <c r="B6379" s="1">
        <v>4.0</v>
      </c>
      <c r="C6379" s="1" t="s">
        <v>14343</v>
      </c>
      <c r="D6379" s="1" t="s">
        <v>14344</v>
      </c>
      <c r="E6379" s="1" t="s">
        <v>10</v>
      </c>
      <c r="F6379" s="1" t="s">
        <v>11</v>
      </c>
      <c r="G6379" s="1" t="str">
        <f>IFERROR(__xludf.DUMMYFUNCTION("GOOGLETRANSLATE(D6379,""fr"",""en"")"),"#VALUE!")</f>
        <v>#VALUE!</v>
      </c>
    </row>
    <row r="6380" ht="15.75" customHeight="1">
      <c r="A6380" s="1" t="s">
        <v>5089</v>
      </c>
      <c r="B6380" s="1">
        <v>5.0</v>
      </c>
      <c r="C6380" s="1" t="s">
        <v>14345</v>
      </c>
      <c r="D6380" s="1" t="s">
        <v>14346</v>
      </c>
      <c r="E6380" s="1" t="s">
        <v>29</v>
      </c>
      <c r="F6380" s="1" t="s">
        <v>30</v>
      </c>
      <c r="G6380" s="1" t="str">
        <f>IFERROR(__xludf.DUMMYFUNCTION("GOOGLETRANSLATE(D6380,""fr"",""en"")"),"#VALUE!")</f>
        <v>#VALUE!</v>
      </c>
    </row>
    <row r="6381" ht="15.75" customHeight="1">
      <c r="A6381" s="1" t="s">
        <v>485</v>
      </c>
      <c r="B6381" s="1">
        <v>4.0</v>
      </c>
      <c r="C6381" s="1" t="s">
        <v>14347</v>
      </c>
      <c r="D6381" s="1" t="s">
        <v>14348</v>
      </c>
      <c r="E6381" s="1" t="s">
        <v>484</v>
      </c>
      <c r="F6381" s="1" t="s">
        <v>30</v>
      </c>
      <c r="G6381" s="1" t="str">
        <f>IFERROR(__xludf.DUMMYFUNCTION("GOOGLETRANSLATE(D6381,""fr"",""en"")"),"#VALUE!")</f>
        <v>#VALUE!</v>
      </c>
    </row>
    <row r="6382" ht="15.75" customHeight="1">
      <c r="A6382" s="1" t="s">
        <v>1107</v>
      </c>
      <c r="B6382" s="1">
        <v>4.0</v>
      </c>
      <c r="C6382" s="1" t="s">
        <v>14349</v>
      </c>
      <c r="D6382" s="1" t="s">
        <v>14350</v>
      </c>
      <c r="E6382" s="1" t="s">
        <v>484</v>
      </c>
      <c r="F6382" s="1" t="s">
        <v>30</v>
      </c>
      <c r="G6382" s="1" t="str">
        <f>IFERROR(__xludf.DUMMYFUNCTION("GOOGLETRANSLATE(D6382,""fr"",""en"")"),"#VALUE!")</f>
        <v>#VALUE!</v>
      </c>
    </row>
    <row r="6383" ht="15.75" customHeight="1">
      <c r="A6383" s="1" t="s">
        <v>2826</v>
      </c>
      <c r="B6383" s="1">
        <v>5.0</v>
      </c>
      <c r="C6383" s="1" t="s">
        <v>14351</v>
      </c>
      <c r="D6383" s="1" t="s">
        <v>14352</v>
      </c>
      <c r="E6383" s="1" t="s">
        <v>29</v>
      </c>
      <c r="F6383" s="1" t="s">
        <v>30</v>
      </c>
      <c r="G6383" s="1" t="str">
        <f>IFERROR(__xludf.DUMMYFUNCTION("GOOGLETRANSLATE(D6383,""fr"",""en"")"),"#VALUE!")</f>
        <v>#VALUE!</v>
      </c>
    </row>
    <row r="6384" ht="15.75" customHeight="1">
      <c r="A6384" s="1" t="s">
        <v>532</v>
      </c>
      <c r="B6384" s="1">
        <v>4.0</v>
      </c>
      <c r="C6384" s="1" t="s">
        <v>14353</v>
      </c>
      <c r="D6384" s="1" t="s">
        <v>14354</v>
      </c>
      <c r="E6384" s="1" t="s">
        <v>10</v>
      </c>
      <c r="F6384" s="1" t="s">
        <v>11</v>
      </c>
      <c r="G6384" s="1" t="str">
        <f>IFERROR(__xludf.DUMMYFUNCTION("GOOGLETRANSLATE(D6384,""fr"",""en"")"),"#VALUE!")</f>
        <v>#VALUE!</v>
      </c>
    </row>
    <row r="6385" ht="15.75" customHeight="1">
      <c r="A6385" s="1" t="s">
        <v>3565</v>
      </c>
      <c r="B6385" s="1">
        <v>1.0</v>
      </c>
      <c r="C6385" s="1" t="s">
        <v>14355</v>
      </c>
      <c r="D6385" s="1" t="s">
        <v>14356</v>
      </c>
      <c r="E6385" s="1" t="s">
        <v>21</v>
      </c>
      <c r="F6385" s="1" t="s">
        <v>11</v>
      </c>
      <c r="G6385" s="1" t="str">
        <f>IFERROR(__xludf.DUMMYFUNCTION("GOOGLETRANSLATE(D6385,""fr"",""en"")"),"#VALUE!")</f>
        <v>#VALUE!</v>
      </c>
    </row>
    <row r="6386" ht="15.75" customHeight="1">
      <c r="A6386" s="1" t="s">
        <v>7603</v>
      </c>
      <c r="B6386" s="1">
        <v>3.0</v>
      </c>
      <c r="C6386" s="1" t="s">
        <v>14357</v>
      </c>
      <c r="D6386" s="1" t="s">
        <v>14358</v>
      </c>
      <c r="E6386" s="1" t="s">
        <v>10</v>
      </c>
      <c r="F6386" s="1" t="s">
        <v>11</v>
      </c>
      <c r="G6386" s="1" t="str">
        <f>IFERROR(__xludf.DUMMYFUNCTION("GOOGLETRANSLATE(D6386,""fr"",""en"")"),"#VALUE!")</f>
        <v>#VALUE!</v>
      </c>
    </row>
    <row r="6387" ht="15.75" customHeight="1">
      <c r="A6387" s="1" t="s">
        <v>2630</v>
      </c>
      <c r="B6387" s="1">
        <v>4.0</v>
      </c>
      <c r="C6387" s="1" t="s">
        <v>14359</v>
      </c>
      <c r="D6387" s="1" t="s">
        <v>14360</v>
      </c>
      <c r="E6387" s="1" t="s">
        <v>614</v>
      </c>
      <c r="F6387" s="1" t="s">
        <v>30</v>
      </c>
      <c r="G6387" s="1" t="str">
        <f>IFERROR(__xludf.DUMMYFUNCTION("GOOGLETRANSLATE(D6387,""fr"",""en"")"),"#VALUE!")</f>
        <v>#VALUE!</v>
      </c>
    </row>
    <row r="6388" ht="15.75" customHeight="1">
      <c r="A6388" s="1" t="s">
        <v>774</v>
      </c>
      <c r="B6388" s="1">
        <v>5.0</v>
      </c>
      <c r="C6388" s="1" t="s">
        <v>14361</v>
      </c>
      <c r="D6388" s="1" t="s">
        <v>14362</v>
      </c>
      <c r="E6388" s="1" t="s">
        <v>65</v>
      </c>
      <c r="F6388" s="1" t="s">
        <v>66</v>
      </c>
      <c r="G6388" s="1" t="str">
        <f>IFERROR(__xludf.DUMMYFUNCTION("GOOGLETRANSLATE(D6388,""fr"",""en"")"),"#VALUE!")</f>
        <v>#VALUE!</v>
      </c>
    </row>
    <row r="6389" ht="15.75" customHeight="1">
      <c r="A6389" s="1" t="s">
        <v>485</v>
      </c>
      <c r="B6389" s="1">
        <v>4.0</v>
      </c>
      <c r="C6389" s="1" t="s">
        <v>14363</v>
      </c>
      <c r="D6389" s="1" t="s">
        <v>14364</v>
      </c>
      <c r="E6389" s="1" t="s">
        <v>484</v>
      </c>
      <c r="F6389" s="1" t="s">
        <v>30</v>
      </c>
      <c r="G6389" s="1" t="str">
        <f>IFERROR(__xludf.DUMMYFUNCTION("GOOGLETRANSLATE(D6389,""fr"",""en"")"),"#VALUE!")</f>
        <v>#VALUE!</v>
      </c>
    </row>
    <row r="6390" ht="15.75" customHeight="1">
      <c r="A6390" s="1" t="s">
        <v>2135</v>
      </c>
      <c r="B6390" s="1">
        <v>4.0</v>
      </c>
      <c r="C6390" s="1" t="s">
        <v>14365</v>
      </c>
      <c r="D6390" s="1" t="s">
        <v>14366</v>
      </c>
      <c r="E6390" s="1" t="s">
        <v>169</v>
      </c>
      <c r="F6390" s="1" t="s">
        <v>11</v>
      </c>
      <c r="G6390" s="1" t="str">
        <f>IFERROR(__xludf.DUMMYFUNCTION("GOOGLETRANSLATE(D6390,""fr"",""en"")"),"#VALUE!")</f>
        <v>#VALUE!</v>
      </c>
    </row>
    <row r="6391" ht="15.75" customHeight="1">
      <c r="A6391" s="1" t="s">
        <v>14367</v>
      </c>
      <c r="B6391" s="1">
        <v>3.0</v>
      </c>
      <c r="C6391" s="1" t="s">
        <v>14368</v>
      </c>
      <c r="D6391" s="1" t="s">
        <v>14369</v>
      </c>
      <c r="E6391" s="1" t="s">
        <v>373</v>
      </c>
      <c r="F6391" s="1" t="s">
        <v>30</v>
      </c>
      <c r="G6391" s="1" t="str">
        <f>IFERROR(__xludf.DUMMYFUNCTION("GOOGLETRANSLATE(D6391,""fr"",""en"")"),"#VALUE!")</f>
        <v>#VALUE!</v>
      </c>
    </row>
    <row r="6392" ht="15.75" customHeight="1">
      <c r="A6392" s="1" t="s">
        <v>4658</v>
      </c>
      <c r="B6392" s="1">
        <v>4.0</v>
      </c>
      <c r="C6392" s="1" t="s">
        <v>14370</v>
      </c>
      <c r="D6392" s="1" t="s">
        <v>14371</v>
      </c>
      <c r="E6392" s="1" t="s">
        <v>10</v>
      </c>
      <c r="F6392" s="1" t="s">
        <v>11</v>
      </c>
      <c r="G6392" s="1" t="str">
        <f>IFERROR(__xludf.DUMMYFUNCTION("GOOGLETRANSLATE(D6392,""fr"",""en"")"),"#VALUE!")</f>
        <v>#VALUE!</v>
      </c>
    </row>
    <row r="6393" ht="15.75" customHeight="1">
      <c r="A6393" s="1" t="s">
        <v>289</v>
      </c>
      <c r="B6393" s="1">
        <v>1.0</v>
      </c>
      <c r="C6393" s="1" t="s">
        <v>14372</v>
      </c>
      <c r="D6393" s="1" t="s">
        <v>14373</v>
      </c>
      <c r="E6393" s="1" t="s">
        <v>10</v>
      </c>
      <c r="F6393" s="1" t="s">
        <v>11</v>
      </c>
      <c r="G6393" s="1" t="str">
        <f>IFERROR(__xludf.DUMMYFUNCTION("GOOGLETRANSLATE(D6393,""fr"",""en"")"),"#VALUE!")</f>
        <v>#VALUE!</v>
      </c>
    </row>
    <row r="6394" ht="15.75" customHeight="1">
      <c r="A6394" s="1" t="s">
        <v>100</v>
      </c>
      <c r="B6394" s="1">
        <v>5.0</v>
      </c>
      <c r="C6394" s="1" t="s">
        <v>14374</v>
      </c>
      <c r="D6394" s="1" t="s">
        <v>14375</v>
      </c>
      <c r="E6394" s="1" t="s">
        <v>10</v>
      </c>
      <c r="F6394" s="1" t="s">
        <v>11</v>
      </c>
      <c r="G6394" s="1" t="str">
        <f>IFERROR(__xludf.DUMMYFUNCTION("GOOGLETRANSLATE(D6394,""fr"",""en"")"),"#VALUE!")</f>
        <v>#VALUE!</v>
      </c>
    </row>
    <row r="6395" ht="15.75" customHeight="1">
      <c r="A6395" s="1" t="s">
        <v>2250</v>
      </c>
      <c r="B6395" s="1">
        <v>4.0</v>
      </c>
      <c r="C6395" s="1" t="s">
        <v>14376</v>
      </c>
      <c r="D6395" s="1" t="s">
        <v>14377</v>
      </c>
      <c r="E6395" s="1" t="s">
        <v>21</v>
      </c>
      <c r="F6395" s="1" t="s">
        <v>11</v>
      </c>
      <c r="G6395" s="1" t="str">
        <f>IFERROR(__xludf.DUMMYFUNCTION("GOOGLETRANSLATE(D6395,""fr"",""en"")"),"#VALUE!")</f>
        <v>#VALUE!</v>
      </c>
    </row>
    <row r="6396" ht="15.75" customHeight="1">
      <c r="A6396" s="1" t="s">
        <v>1696</v>
      </c>
      <c r="B6396" s="1">
        <v>3.0</v>
      </c>
      <c r="C6396" s="1" t="s">
        <v>14378</v>
      </c>
      <c r="D6396" s="1" t="s">
        <v>14379</v>
      </c>
      <c r="E6396" s="1" t="s">
        <v>21</v>
      </c>
      <c r="F6396" s="1" t="s">
        <v>11</v>
      </c>
      <c r="G6396" s="1" t="str">
        <f>IFERROR(__xludf.DUMMYFUNCTION("GOOGLETRANSLATE(D6396,""fr"",""en"")"),"#VALUE!")</f>
        <v>#VALUE!</v>
      </c>
    </row>
    <row r="6397" ht="15.75" customHeight="1">
      <c r="A6397" s="1" t="s">
        <v>255</v>
      </c>
      <c r="B6397" s="1">
        <v>4.0</v>
      </c>
      <c r="C6397" s="1" t="s">
        <v>14380</v>
      </c>
      <c r="D6397" s="1" t="s">
        <v>14381</v>
      </c>
      <c r="E6397" s="1" t="s">
        <v>21</v>
      </c>
      <c r="F6397" s="1" t="s">
        <v>11</v>
      </c>
      <c r="G6397" s="1" t="str">
        <f>IFERROR(__xludf.DUMMYFUNCTION("GOOGLETRANSLATE(D6397,""fr"",""en"")"),"#VALUE!")</f>
        <v>#VALUE!</v>
      </c>
    </row>
    <row r="6398" ht="15.75" customHeight="1">
      <c r="A6398" s="1" t="s">
        <v>1775</v>
      </c>
      <c r="B6398" s="1">
        <v>5.0</v>
      </c>
      <c r="C6398" s="1" t="s">
        <v>14382</v>
      </c>
      <c r="D6398" s="1" t="s">
        <v>14383</v>
      </c>
      <c r="E6398" s="1" t="s">
        <v>10</v>
      </c>
      <c r="F6398" s="1" t="s">
        <v>11</v>
      </c>
      <c r="G6398" s="1" t="str">
        <f>IFERROR(__xludf.DUMMYFUNCTION("GOOGLETRANSLATE(D6398,""fr"",""en"")"),"#VALUE!")</f>
        <v>#VALUE!</v>
      </c>
    </row>
    <row r="6399" ht="15.75" customHeight="1">
      <c r="A6399" s="1" t="s">
        <v>5350</v>
      </c>
      <c r="B6399" s="1">
        <v>1.0</v>
      </c>
      <c r="C6399" s="1" t="s">
        <v>14384</v>
      </c>
      <c r="D6399" s="1" t="s">
        <v>14385</v>
      </c>
      <c r="E6399" s="1" t="s">
        <v>646</v>
      </c>
      <c r="F6399" s="1" t="s">
        <v>39</v>
      </c>
      <c r="G6399" s="1" t="str">
        <f>IFERROR(__xludf.DUMMYFUNCTION("GOOGLETRANSLATE(D6399,""fr"",""en"")"),"#VALUE!")</f>
        <v>#VALUE!</v>
      </c>
    </row>
    <row r="6400" ht="15.75" customHeight="1">
      <c r="A6400" s="1" t="s">
        <v>1113</v>
      </c>
      <c r="B6400" s="1">
        <v>5.0</v>
      </c>
      <c r="C6400" s="1" t="s">
        <v>14386</v>
      </c>
      <c r="D6400" s="1" t="s">
        <v>14387</v>
      </c>
      <c r="E6400" s="1" t="s">
        <v>21</v>
      </c>
      <c r="F6400" s="1" t="s">
        <v>11</v>
      </c>
      <c r="G6400" s="1" t="str">
        <f>IFERROR(__xludf.DUMMYFUNCTION("GOOGLETRANSLATE(D6400,""fr"",""en"")"),"#VALUE!")</f>
        <v>#VALUE!</v>
      </c>
    </row>
    <row r="6401" ht="15.75" customHeight="1">
      <c r="A6401" s="1" t="s">
        <v>1338</v>
      </c>
      <c r="B6401" s="1">
        <v>5.0</v>
      </c>
      <c r="C6401" s="1" t="s">
        <v>14388</v>
      </c>
      <c r="D6401" s="1" t="s">
        <v>14389</v>
      </c>
      <c r="E6401" s="1" t="s">
        <v>25</v>
      </c>
      <c r="F6401" s="1" t="s">
        <v>11</v>
      </c>
      <c r="G6401" s="1" t="str">
        <f>IFERROR(__xludf.DUMMYFUNCTION("GOOGLETRANSLATE(D6401,""fr"",""en"")"),"#VALUE!")</f>
        <v>#VALUE!</v>
      </c>
    </row>
    <row r="6402" ht="15.75" customHeight="1">
      <c r="A6402" s="1" t="s">
        <v>2826</v>
      </c>
      <c r="B6402" s="1">
        <v>3.0</v>
      </c>
      <c r="C6402" s="1" t="s">
        <v>14390</v>
      </c>
      <c r="D6402" s="1" t="s">
        <v>14391</v>
      </c>
      <c r="E6402" s="1" t="s">
        <v>65</v>
      </c>
      <c r="F6402" s="1" t="s">
        <v>66</v>
      </c>
      <c r="G6402" s="1" t="str">
        <f>IFERROR(__xludf.DUMMYFUNCTION("GOOGLETRANSLATE(D6402,""fr"",""en"")"),"#VALUE!")</f>
        <v>#VALUE!</v>
      </c>
    </row>
    <row r="6403" ht="15.75" customHeight="1">
      <c r="A6403" s="1" t="s">
        <v>6859</v>
      </c>
      <c r="B6403" s="1">
        <v>1.0</v>
      </c>
      <c r="C6403" s="1" t="s">
        <v>14392</v>
      </c>
      <c r="D6403" s="1" t="s">
        <v>14393</v>
      </c>
      <c r="E6403" s="1" t="s">
        <v>21</v>
      </c>
      <c r="F6403" s="1" t="s">
        <v>11</v>
      </c>
      <c r="G6403" s="1" t="str">
        <f>IFERROR(__xludf.DUMMYFUNCTION("GOOGLETRANSLATE(D6403,""fr"",""en"")"),"#VALUE!")</f>
        <v>#VALUE!</v>
      </c>
    </row>
    <row r="6404" ht="15.75" customHeight="1">
      <c r="A6404" s="1" t="s">
        <v>1940</v>
      </c>
      <c r="B6404" s="1">
        <v>3.0</v>
      </c>
      <c r="C6404" s="1" t="s">
        <v>14394</v>
      </c>
      <c r="D6404" s="1" t="s">
        <v>14395</v>
      </c>
      <c r="E6404" s="1" t="s">
        <v>65</v>
      </c>
      <c r="F6404" s="1" t="s">
        <v>66</v>
      </c>
      <c r="G6404" s="1" t="str">
        <f>IFERROR(__xludf.DUMMYFUNCTION("GOOGLETRANSLATE(D6404,""fr"",""en"")"),"#VALUE!")</f>
        <v>#VALUE!</v>
      </c>
    </row>
    <row r="6405" ht="15.75" customHeight="1">
      <c r="A6405" s="1" t="s">
        <v>3219</v>
      </c>
      <c r="B6405" s="1">
        <v>3.0</v>
      </c>
      <c r="C6405" s="1" t="s">
        <v>14396</v>
      </c>
      <c r="D6405" s="1" t="s">
        <v>14397</v>
      </c>
      <c r="E6405" s="1" t="s">
        <v>2053</v>
      </c>
      <c r="F6405" s="1" t="s">
        <v>84</v>
      </c>
      <c r="G6405" s="1" t="str">
        <f>IFERROR(__xludf.DUMMYFUNCTION("GOOGLETRANSLATE(D6405,""fr"",""en"")"),"#VALUE!")</f>
        <v>#VALUE!</v>
      </c>
    </row>
    <row r="6406" ht="15.75" customHeight="1">
      <c r="A6406" s="1" t="s">
        <v>1482</v>
      </c>
      <c r="B6406" s="1">
        <v>5.0</v>
      </c>
      <c r="C6406" s="1" t="s">
        <v>14398</v>
      </c>
      <c r="D6406" s="1" t="s">
        <v>14399</v>
      </c>
      <c r="E6406" s="1" t="s">
        <v>21</v>
      </c>
      <c r="F6406" s="1" t="s">
        <v>11</v>
      </c>
      <c r="G6406" s="1" t="str">
        <f>IFERROR(__xludf.DUMMYFUNCTION("GOOGLETRANSLATE(D6406,""fr"",""en"")"),"#VALUE!")</f>
        <v>#VALUE!</v>
      </c>
    </row>
    <row r="6407" ht="15.75" customHeight="1">
      <c r="A6407" s="1" t="s">
        <v>4625</v>
      </c>
      <c r="B6407" s="1">
        <v>4.0</v>
      </c>
      <c r="C6407" s="1" t="s">
        <v>14400</v>
      </c>
      <c r="D6407" s="1" t="s">
        <v>14401</v>
      </c>
      <c r="E6407" s="1" t="s">
        <v>169</v>
      </c>
      <c r="F6407" s="1" t="s">
        <v>11</v>
      </c>
      <c r="G6407" s="1" t="str">
        <f>IFERROR(__xludf.DUMMYFUNCTION("GOOGLETRANSLATE(D6407,""fr"",""en"")"),"#VALUE!")</f>
        <v>#VALUE!</v>
      </c>
    </row>
    <row r="6408" ht="15.75" customHeight="1">
      <c r="A6408" s="1" t="s">
        <v>1833</v>
      </c>
      <c r="B6408" s="1">
        <v>5.0</v>
      </c>
      <c r="C6408" s="1" t="s">
        <v>14402</v>
      </c>
      <c r="D6408" s="1" t="s">
        <v>14403</v>
      </c>
      <c r="E6408" s="1" t="s">
        <v>65</v>
      </c>
      <c r="F6408" s="1" t="s">
        <v>66</v>
      </c>
      <c r="G6408" s="1" t="str">
        <f>IFERROR(__xludf.DUMMYFUNCTION("GOOGLETRANSLATE(D6408,""fr"",""en"")"),"#VALUE!")</f>
        <v>#VALUE!</v>
      </c>
    </row>
    <row r="6409" ht="15.75" customHeight="1">
      <c r="A6409" s="1" t="s">
        <v>1198</v>
      </c>
      <c r="B6409" s="1">
        <v>4.0</v>
      </c>
      <c r="C6409" s="1" t="s">
        <v>14404</v>
      </c>
      <c r="D6409" s="1" t="s">
        <v>14405</v>
      </c>
      <c r="E6409" s="1" t="s">
        <v>10</v>
      </c>
      <c r="F6409" s="1" t="s">
        <v>11</v>
      </c>
      <c r="G6409" s="1" t="str">
        <f>IFERROR(__xludf.DUMMYFUNCTION("GOOGLETRANSLATE(D6409,""fr"",""en"")"),"#VALUE!")</f>
        <v>#VALUE!</v>
      </c>
    </row>
    <row r="6410" ht="15.75" customHeight="1">
      <c r="A6410" s="1" t="s">
        <v>1830</v>
      </c>
      <c r="B6410" s="1">
        <v>5.0</v>
      </c>
      <c r="C6410" s="1" t="s">
        <v>14406</v>
      </c>
      <c r="D6410" s="1" t="s">
        <v>14407</v>
      </c>
      <c r="E6410" s="1" t="s">
        <v>34</v>
      </c>
      <c r="F6410" s="1" t="s">
        <v>30</v>
      </c>
      <c r="G6410" s="1" t="str">
        <f>IFERROR(__xludf.DUMMYFUNCTION("GOOGLETRANSLATE(D6410,""fr"",""en"")"),"#VALUE!")</f>
        <v>#VALUE!</v>
      </c>
    </row>
    <row r="6411" ht="15.75" customHeight="1">
      <c r="A6411" s="1" t="s">
        <v>2625</v>
      </c>
      <c r="B6411" s="1">
        <v>2.0</v>
      </c>
      <c r="C6411" s="1" t="s">
        <v>14408</v>
      </c>
      <c r="D6411" s="1" t="s">
        <v>14409</v>
      </c>
      <c r="E6411" s="1" t="s">
        <v>280</v>
      </c>
      <c r="F6411" s="1" t="s">
        <v>11</v>
      </c>
      <c r="G6411" s="1" t="str">
        <f>IFERROR(__xludf.DUMMYFUNCTION("GOOGLETRANSLATE(D6411,""fr"",""en"")"),"#VALUE!")</f>
        <v>#VALUE!</v>
      </c>
    </row>
    <row r="6412" ht="15.75" customHeight="1">
      <c r="A6412" s="1" t="s">
        <v>681</v>
      </c>
      <c r="B6412" s="1">
        <v>4.0</v>
      </c>
      <c r="C6412" s="1" t="s">
        <v>14410</v>
      </c>
      <c r="D6412" s="1" t="s">
        <v>14411</v>
      </c>
      <c r="E6412" s="1" t="s">
        <v>10</v>
      </c>
      <c r="F6412" s="1" t="s">
        <v>11</v>
      </c>
      <c r="G6412" s="1" t="str">
        <f>IFERROR(__xludf.DUMMYFUNCTION("GOOGLETRANSLATE(D6412,""fr"",""en"")"),"#VALUE!")</f>
        <v>#VALUE!</v>
      </c>
    </row>
    <row r="6413" ht="15.75" customHeight="1">
      <c r="A6413" s="1" t="s">
        <v>1833</v>
      </c>
      <c r="B6413" s="1">
        <v>4.0</v>
      </c>
      <c r="C6413" s="1" t="s">
        <v>14412</v>
      </c>
      <c r="D6413" s="1" t="s">
        <v>14413</v>
      </c>
      <c r="E6413" s="1" t="s">
        <v>169</v>
      </c>
      <c r="F6413" s="1" t="s">
        <v>11</v>
      </c>
      <c r="G6413" s="1" t="str">
        <f>IFERROR(__xludf.DUMMYFUNCTION("GOOGLETRANSLATE(D6413,""fr"",""en"")"),"#VALUE!")</f>
        <v>#VALUE!</v>
      </c>
    </row>
    <row r="6414" ht="15.75" customHeight="1">
      <c r="A6414" s="1" t="s">
        <v>326</v>
      </c>
      <c r="B6414" s="1">
        <v>4.0</v>
      </c>
      <c r="C6414" s="1" t="s">
        <v>14414</v>
      </c>
      <c r="D6414" s="1" t="s">
        <v>14415</v>
      </c>
      <c r="E6414" s="1" t="s">
        <v>21</v>
      </c>
      <c r="F6414" s="1" t="s">
        <v>11</v>
      </c>
      <c r="G6414" s="1" t="str">
        <f>IFERROR(__xludf.DUMMYFUNCTION("GOOGLETRANSLATE(D6414,""fr"",""en"")"),"#VALUE!")</f>
        <v>#VALUE!</v>
      </c>
    </row>
    <row r="6415" ht="15.75" customHeight="1">
      <c r="A6415" s="1" t="s">
        <v>391</v>
      </c>
      <c r="B6415" s="1">
        <v>4.0</v>
      </c>
      <c r="C6415" s="1" t="s">
        <v>14416</v>
      </c>
      <c r="D6415" s="1" t="s">
        <v>14417</v>
      </c>
      <c r="E6415" s="1" t="s">
        <v>21</v>
      </c>
      <c r="F6415" s="1" t="s">
        <v>11</v>
      </c>
      <c r="G6415" s="1" t="str">
        <f>IFERROR(__xludf.DUMMYFUNCTION("GOOGLETRANSLATE(D6415,""fr"",""en"")"),"#VALUE!")</f>
        <v>#VALUE!</v>
      </c>
    </row>
    <row r="6416" ht="15.75" customHeight="1">
      <c r="A6416" s="1" t="s">
        <v>707</v>
      </c>
      <c r="B6416" s="1">
        <v>4.0</v>
      </c>
      <c r="C6416" s="1" t="s">
        <v>14418</v>
      </c>
      <c r="D6416" s="1" t="s">
        <v>14419</v>
      </c>
      <c r="E6416" s="1" t="s">
        <v>10</v>
      </c>
      <c r="F6416" s="1" t="s">
        <v>11</v>
      </c>
      <c r="G6416" s="1" t="str">
        <f>IFERROR(__xludf.DUMMYFUNCTION("GOOGLETRANSLATE(D6416,""fr"",""en"")"),"#VALUE!")</f>
        <v>#VALUE!</v>
      </c>
    </row>
    <row r="6417" ht="15.75" customHeight="1">
      <c r="A6417" s="1" t="s">
        <v>284</v>
      </c>
      <c r="B6417" s="1">
        <v>5.0</v>
      </c>
      <c r="C6417" s="1" t="s">
        <v>14420</v>
      </c>
      <c r="D6417" s="1" t="s">
        <v>14421</v>
      </c>
      <c r="E6417" s="1" t="s">
        <v>21</v>
      </c>
      <c r="F6417" s="1" t="s">
        <v>11</v>
      </c>
      <c r="G6417" s="1" t="str">
        <f>IFERROR(__xludf.DUMMYFUNCTION("GOOGLETRANSLATE(D6417,""fr"",""en"")"),"#VALUE!")</f>
        <v>#VALUE!</v>
      </c>
    </row>
    <row r="6418" ht="15.75" customHeight="1">
      <c r="A6418" s="1" t="s">
        <v>3312</v>
      </c>
      <c r="B6418" s="1">
        <v>4.0</v>
      </c>
      <c r="C6418" s="1" t="s">
        <v>14422</v>
      </c>
      <c r="D6418" s="1" t="s">
        <v>14423</v>
      </c>
      <c r="E6418" s="1" t="s">
        <v>21</v>
      </c>
      <c r="F6418" s="1" t="s">
        <v>11</v>
      </c>
      <c r="G6418" s="1" t="str">
        <f>IFERROR(__xludf.DUMMYFUNCTION("GOOGLETRANSLATE(D6418,""fr"",""en"")"),"#VALUE!")</f>
        <v>#VALUE!</v>
      </c>
    </row>
    <row r="6419" ht="15.75" customHeight="1">
      <c r="A6419" s="1" t="s">
        <v>994</v>
      </c>
      <c r="B6419" s="1">
        <v>3.0</v>
      </c>
      <c r="C6419" s="1" t="s">
        <v>14424</v>
      </c>
      <c r="D6419" s="1" t="s">
        <v>14425</v>
      </c>
      <c r="E6419" s="1" t="s">
        <v>10</v>
      </c>
      <c r="F6419" s="1" t="s">
        <v>11</v>
      </c>
      <c r="G6419" s="1" t="str">
        <f>IFERROR(__xludf.DUMMYFUNCTION("GOOGLETRANSLATE(D6419,""fr"",""en"")"),"#VALUE!")</f>
        <v>#VALUE!</v>
      </c>
    </row>
    <row r="6420" ht="15.75" customHeight="1">
      <c r="A6420" s="1" t="s">
        <v>8466</v>
      </c>
      <c r="B6420" s="1">
        <v>1.0</v>
      </c>
      <c r="C6420" s="1" t="s">
        <v>14426</v>
      </c>
      <c r="D6420" s="1" t="s">
        <v>14427</v>
      </c>
      <c r="E6420" s="1" t="s">
        <v>117</v>
      </c>
      <c r="F6420" s="1" t="s">
        <v>118</v>
      </c>
      <c r="G6420" s="1" t="str">
        <f>IFERROR(__xludf.DUMMYFUNCTION("GOOGLETRANSLATE(D6420,""fr"",""en"")"),"#VALUE!")</f>
        <v>#VALUE!</v>
      </c>
    </row>
    <row r="6421" ht="15.75" customHeight="1">
      <c r="A6421" s="1" t="s">
        <v>326</v>
      </c>
      <c r="B6421" s="1">
        <v>1.0</v>
      </c>
      <c r="C6421" s="1" t="s">
        <v>14428</v>
      </c>
      <c r="D6421" s="1" t="s">
        <v>14429</v>
      </c>
      <c r="E6421" s="1" t="s">
        <v>10</v>
      </c>
      <c r="F6421" s="1" t="s">
        <v>11</v>
      </c>
      <c r="G6421" s="1" t="str">
        <f>IFERROR(__xludf.DUMMYFUNCTION("GOOGLETRANSLATE(D6421,""fr"",""en"")"),"#VALUE!")</f>
        <v>#VALUE!</v>
      </c>
    </row>
    <row r="6422" ht="15.75" customHeight="1">
      <c r="A6422" s="1" t="s">
        <v>5732</v>
      </c>
      <c r="B6422" s="1">
        <v>5.0</v>
      </c>
      <c r="C6422" s="1" t="s">
        <v>14430</v>
      </c>
      <c r="D6422" s="1" t="s">
        <v>14431</v>
      </c>
      <c r="E6422" s="1" t="s">
        <v>21</v>
      </c>
      <c r="F6422" s="1" t="s">
        <v>11</v>
      </c>
      <c r="G6422" s="1" t="str">
        <f>IFERROR(__xludf.DUMMYFUNCTION("GOOGLETRANSLATE(D6422,""fr"",""en"")"),"#VALUE!")</f>
        <v>#VALUE!</v>
      </c>
    </row>
    <row r="6423" ht="15.75" customHeight="1">
      <c r="A6423" s="1" t="s">
        <v>2848</v>
      </c>
      <c r="B6423" s="1">
        <v>1.0</v>
      </c>
      <c r="C6423" s="1" t="s">
        <v>14432</v>
      </c>
      <c r="D6423" s="1" t="s">
        <v>14433</v>
      </c>
      <c r="E6423" s="1" t="s">
        <v>21</v>
      </c>
      <c r="F6423" s="1" t="s">
        <v>11</v>
      </c>
      <c r="G6423" s="1" t="str">
        <f>IFERROR(__xludf.DUMMYFUNCTION("GOOGLETRANSLATE(D6423,""fr"",""en"")"),"#VALUE!")</f>
        <v>#VALUE!</v>
      </c>
    </row>
    <row r="6424" ht="15.75" customHeight="1">
      <c r="A6424" s="1" t="s">
        <v>126</v>
      </c>
      <c r="B6424" s="1">
        <v>3.0</v>
      </c>
      <c r="C6424" s="1" t="s">
        <v>14434</v>
      </c>
      <c r="D6424" s="1" t="s">
        <v>14435</v>
      </c>
      <c r="E6424" s="1" t="s">
        <v>10</v>
      </c>
      <c r="F6424" s="1" t="s">
        <v>11</v>
      </c>
      <c r="G6424" s="1" t="str">
        <f>IFERROR(__xludf.DUMMYFUNCTION("GOOGLETRANSLATE(D6424,""fr"",""en"")"),"#VALUE!")</f>
        <v>#VALUE!</v>
      </c>
    </row>
    <row r="6425" ht="15.75" customHeight="1">
      <c r="A6425" s="1" t="s">
        <v>5897</v>
      </c>
      <c r="B6425" s="1">
        <v>1.0</v>
      </c>
      <c r="C6425" s="1" t="s">
        <v>14436</v>
      </c>
      <c r="D6425" s="1" t="s">
        <v>14437</v>
      </c>
      <c r="E6425" s="1" t="s">
        <v>34</v>
      </c>
      <c r="F6425" s="1" t="s">
        <v>30</v>
      </c>
      <c r="G6425" s="1" t="str">
        <f>IFERROR(__xludf.DUMMYFUNCTION("GOOGLETRANSLATE(D6425,""fr"",""en"")"),"#VALUE!")</f>
        <v>#VALUE!</v>
      </c>
    </row>
    <row r="6426" ht="15.75" customHeight="1">
      <c r="A6426" s="1" t="s">
        <v>847</v>
      </c>
      <c r="B6426" s="1">
        <v>2.0</v>
      </c>
      <c r="C6426" s="1" t="s">
        <v>6566</v>
      </c>
      <c r="D6426" s="1" t="s">
        <v>14438</v>
      </c>
      <c r="E6426" s="1" t="s">
        <v>169</v>
      </c>
      <c r="F6426" s="1" t="s">
        <v>11</v>
      </c>
      <c r="G6426" s="1" t="str">
        <f>IFERROR(__xludf.DUMMYFUNCTION("GOOGLETRANSLATE(D6426,""fr"",""en"")"),"#VALUE!")</f>
        <v>#VALUE!</v>
      </c>
    </row>
    <row r="6427" ht="15.75" customHeight="1">
      <c r="A6427" s="1" t="s">
        <v>1849</v>
      </c>
      <c r="B6427" s="1">
        <v>1.0</v>
      </c>
      <c r="C6427" s="1" t="s">
        <v>14439</v>
      </c>
      <c r="D6427" s="1" t="s">
        <v>14440</v>
      </c>
      <c r="E6427" s="1" t="s">
        <v>21</v>
      </c>
      <c r="F6427" s="1" t="s">
        <v>11</v>
      </c>
      <c r="G6427" s="1" t="str">
        <f>IFERROR(__xludf.DUMMYFUNCTION("GOOGLETRANSLATE(D6427,""fr"",""en"")"),"#VALUE!")</f>
        <v>#VALUE!</v>
      </c>
    </row>
    <row r="6428" ht="15.75" customHeight="1">
      <c r="A6428" s="1" t="s">
        <v>461</v>
      </c>
      <c r="B6428" s="1">
        <v>4.0</v>
      </c>
      <c r="C6428" s="1" t="s">
        <v>14441</v>
      </c>
      <c r="D6428" s="1" t="s">
        <v>14442</v>
      </c>
      <c r="E6428" s="1" t="s">
        <v>10</v>
      </c>
      <c r="F6428" s="1" t="s">
        <v>11</v>
      </c>
      <c r="G6428" s="1" t="str">
        <f>IFERROR(__xludf.DUMMYFUNCTION("GOOGLETRANSLATE(D6428,""fr"",""en"")"),"I am satisfied with the contact that I had with a very pleasant person, who took his time to explain the walk to me to create my insurance at home, the only regret that I could have made a Commercial gesture since I came back to you to insure my car, I ha"&amp;"d stopped my insurance because I have a company vehicle, not for another insurance.
")</f>
        <v>I am satisfied with the contact that I had with a very pleasant person, who took his time to explain the walk to me to create my insurance at home, the only regret that I could have made a Commercial gesture since I came back to you to insure my car, I had stopped my insurance because I have a company vehicle, not for another insurance.
</v>
      </c>
    </row>
    <row r="6429" ht="15.75" customHeight="1">
      <c r="A6429" s="1" t="s">
        <v>1224</v>
      </c>
      <c r="B6429" s="1">
        <v>1.0</v>
      </c>
      <c r="C6429" s="1" t="s">
        <v>14443</v>
      </c>
      <c r="D6429" s="1" t="s">
        <v>14444</v>
      </c>
      <c r="E6429" s="1" t="s">
        <v>25</v>
      </c>
      <c r="F6429" s="1" t="s">
        <v>110</v>
      </c>
      <c r="G6429" s="1" t="str">
        <f>IFERROR(__xludf.DUMMYFUNCTION("GOOGLETRANSLATE(D6429,""fr"",""en"")"),"#VALUE!")</f>
        <v>#VALUE!</v>
      </c>
    </row>
    <row r="6430" ht="15.75" customHeight="1">
      <c r="A6430" s="1" t="s">
        <v>4007</v>
      </c>
      <c r="B6430" s="1">
        <v>4.0</v>
      </c>
      <c r="C6430" s="1" t="s">
        <v>14445</v>
      </c>
      <c r="D6430" s="1" t="s">
        <v>14446</v>
      </c>
      <c r="E6430" s="1" t="s">
        <v>10</v>
      </c>
      <c r="F6430" s="1" t="s">
        <v>11</v>
      </c>
      <c r="G6430" s="1" t="str">
        <f>IFERROR(__xludf.DUMMYFUNCTION("GOOGLETRANSLATE(D6430,""fr"",""en"")"),"#VALUE!")</f>
        <v>#VALUE!</v>
      </c>
    </row>
    <row r="6431" ht="15.75" customHeight="1">
      <c r="A6431" s="1" t="s">
        <v>305</v>
      </c>
      <c r="B6431" s="1">
        <v>2.0</v>
      </c>
      <c r="C6431" s="1" t="s">
        <v>14447</v>
      </c>
      <c r="D6431" s="1" t="s">
        <v>14448</v>
      </c>
      <c r="E6431" s="1" t="s">
        <v>169</v>
      </c>
      <c r="F6431" s="1" t="s">
        <v>11</v>
      </c>
      <c r="G6431" s="1" t="str">
        <f>IFERROR(__xludf.DUMMYFUNCTION("GOOGLETRANSLATE(D6431,""fr"",""en"")"),"#VALUE!")</f>
        <v>#VALUE!</v>
      </c>
    </row>
    <row r="6432" ht="15.75" customHeight="1">
      <c r="A6432" s="1" t="s">
        <v>2566</v>
      </c>
      <c r="B6432" s="1">
        <v>3.0</v>
      </c>
      <c r="C6432" s="1" t="s">
        <v>14449</v>
      </c>
      <c r="D6432" s="1" t="s">
        <v>14450</v>
      </c>
      <c r="E6432" s="1" t="s">
        <v>34</v>
      </c>
      <c r="F6432" s="1" t="s">
        <v>30</v>
      </c>
      <c r="G6432" s="1" t="str">
        <f>IFERROR(__xludf.DUMMYFUNCTION("GOOGLETRANSLATE(D6432,""fr"",""en"")"),"#VALUE!")</f>
        <v>#VALUE!</v>
      </c>
    </row>
    <row r="6433" ht="15.75" customHeight="1">
      <c r="A6433" s="1" t="s">
        <v>430</v>
      </c>
      <c r="B6433" s="1">
        <v>1.0</v>
      </c>
      <c r="C6433" s="1" t="s">
        <v>14451</v>
      </c>
      <c r="D6433" s="1" t="s">
        <v>14452</v>
      </c>
      <c r="E6433" s="1" t="s">
        <v>169</v>
      </c>
      <c r="F6433" s="1" t="s">
        <v>11</v>
      </c>
      <c r="G6433" s="1" t="str">
        <f>IFERROR(__xludf.DUMMYFUNCTION("GOOGLETRANSLATE(D6433,""fr"",""en"")"),"#VALUE!")</f>
        <v>#VALUE!</v>
      </c>
    </row>
    <row r="6434" ht="15.75" customHeight="1">
      <c r="A6434" s="1" t="s">
        <v>710</v>
      </c>
      <c r="B6434" s="1">
        <v>4.0</v>
      </c>
      <c r="C6434" s="1" t="s">
        <v>14453</v>
      </c>
      <c r="D6434" s="1" t="s">
        <v>14454</v>
      </c>
      <c r="E6434" s="1" t="s">
        <v>21</v>
      </c>
      <c r="F6434" s="1" t="s">
        <v>11</v>
      </c>
      <c r="G6434" s="1" t="str">
        <f>IFERROR(__xludf.DUMMYFUNCTION("GOOGLETRANSLATE(D6434,""fr"",""en"")"),"#VALUE!")</f>
        <v>#VALUE!</v>
      </c>
    </row>
    <row r="6435" ht="15.75" customHeight="1">
      <c r="A6435" s="1" t="s">
        <v>227</v>
      </c>
      <c r="B6435" s="1">
        <v>5.0</v>
      </c>
      <c r="C6435" s="1" t="s">
        <v>14455</v>
      </c>
      <c r="D6435" s="1" t="s">
        <v>14456</v>
      </c>
      <c r="E6435" s="1" t="s">
        <v>10</v>
      </c>
      <c r="F6435" s="1" t="s">
        <v>11</v>
      </c>
      <c r="G6435" s="1" t="str">
        <f>IFERROR(__xludf.DUMMYFUNCTION("GOOGLETRANSLATE(D6435,""fr"",""en"")"),"#VALUE!")</f>
        <v>#VALUE!</v>
      </c>
    </row>
    <row r="6436" ht="15.75" customHeight="1">
      <c r="A6436" s="1" t="s">
        <v>1324</v>
      </c>
      <c r="B6436" s="1">
        <v>4.0</v>
      </c>
      <c r="C6436" s="1" t="s">
        <v>14457</v>
      </c>
      <c r="D6436" s="1" t="s">
        <v>14458</v>
      </c>
      <c r="E6436" s="1" t="s">
        <v>10</v>
      </c>
      <c r="F6436" s="1" t="s">
        <v>11</v>
      </c>
      <c r="G6436" s="1" t="str">
        <f>IFERROR(__xludf.DUMMYFUNCTION("GOOGLETRANSLATE(D6436,""fr"",""en"")"),"#VALUE!")</f>
        <v>#VALUE!</v>
      </c>
    </row>
    <row r="6437" ht="15.75" customHeight="1">
      <c r="A6437" s="1" t="s">
        <v>11785</v>
      </c>
      <c r="B6437" s="1">
        <v>2.0</v>
      </c>
      <c r="C6437" s="1" t="s">
        <v>14459</v>
      </c>
      <c r="D6437" s="1" t="s">
        <v>14460</v>
      </c>
      <c r="E6437" s="1" t="s">
        <v>21</v>
      </c>
      <c r="F6437" s="1" t="s">
        <v>11</v>
      </c>
      <c r="G6437" s="1" t="str">
        <f>IFERROR(__xludf.DUMMYFUNCTION("GOOGLETRANSLATE(D6437,""fr"",""en"")"),"#VALUE!")</f>
        <v>#VALUE!</v>
      </c>
    </row>
    <row r="6438" ht="15.75" customHeight="1">
      <c r="A6438" s="1" t="s">
        <v>9414</v>
      </c>
      <c r="B6438" s="1">
        <v>1.0</v>
      </c>
      <c r="C6438" s="1" t="s">
        <v>14461</v>
      </c>
      <c r="D6438" s="1" t="s">
        <v>14462</v>
      </c>
      <c r="E6438" s="1" t="s">
        <v>169</v>
      </c>
      <c r="F6438" s="1" t="s">
        <v>110</v>
      </c>
      <c r="G6438" s="1" t="str">
        <f>IFERROR(__xludf.DUMMYFUNCTION("GOOGLETRANSLATE(D6438,""fr"",""en"")"),"#VALUE!")</f>
        <v>#VALUE!</v>
      </c>
    </row>
    <row r="6439" ht="15.75" customHeight="1">
      <c r="A6439" s="1" t="s">
        <v>4775</v>
      </c>
      <c r="B6439" s="1">
        <v>2.0</v>
      </c>
      <c r="C6439" s="1" t="s">
        <v>14463</v>
      </c>
      <c r="D6439" s="1" t="s">
        <v>14464</v>
      </c>
      <c r="E6439" s="1" t="s">
        <v>423</v>
      </c>
      <c r="F6439" s="1" t="s">
        <v>30</v>
      </c>
      <c r="G6439" s="1" t="str">
        <f>IFERROR(__xludf.DUMMYFUNCTION("GOOGLETRANSLATE(D6439,""fr"",""en"")"),"#VALUE!")</f>
        <v>#VALUE!</v>
      </c>
    </row>
    <row r="6440" ht="15.75" customHeight="1">
      <c r="A6440" s="1" t="s">
        <v>3204</v>
      </c>
      <c r="B6440" s="1">
        <v>3.0</v>
      </c>
      <c r="C6440" s="1" t="s">
        <v>14465</v>
      </c>
      <c r="D6440" s="1" t="s">
        <v>14466</v>
      </c>
      <c r="E6440" s="1" t="s">
        <v>125</v>
      </c>
      <c r="F6440" s="1" t="s">
        <v>11</v>
      </c>
      <c r="G6440" s="1" t="str">
        <f>IFERROR(__xludf.DUMMYFUNCTION("GOOGLETRANSLATE(D6440,""fr"",""en"")"),"#VALUE!")</f>
        <v>#VALUE!</v>
      </c>
    </row>
    <row r="6441" ht="15.75" customHeight="1">
      <c r="A6441" s="1" t="s">
        <v>2048</v>
      </c>
      <c r="B6441" s="1">
        <v>5.0</v>
      </c>
      <c r="C6441" s="1" t="s">
        <v>14467</v>
      </c>
      <c r="D6441" s="1" t="s">
        <v>14468</v>
      </c>
      <c r="E6441" s="1" t="s">
        <v>65</v>
      </c>
      <c r="F6441" s="1" t="s">
        <v>66</v>
      </c>
      <c r="G6441" s="1" t="str">
        <f>IFERROR(__xludf.DUMMYFUNCTION("GOOGLETRANSLATE(D6441,""fr"",""en"")"),"#VALUE!")</f>
        <v>#VALUE!</v>
      </c>
    </row>
    <row r="6442" ht="15.75" customHeight="1">
      <c r="A6442" s="1" t="s">
        <v>14469</v>
      </c>
      <c r="B6442" s="1">
        <v>2.0</v>
      </c>
      <c r="C6442" s="1" t="s">
        <v>14470</v>
      </c>
      <c r="D6442" s="1" t="s">
        <v>14471</v>
      </c>
      <c r="E6442" s="1" t="s">
        <v>10</v>
      </c>
      <c r="F6442" s="1" t="s">
        <v>11</v>
      </c>
      <c r="G6442" s="1" t="str">
        <f>IFERROR(__xludf.DUMMYFUNCTION("GOOGLETRANSLATE(D6442,""fr"",""en"")"),"#VALUE!")</f>
        <v>#VALUE!</v>
      </c>
    </row>
    <row r="6443" ht="15.75" customHeight="1">
      <c r="A6443" s="1" t="s">
        <v>991</v>
      </c>
      <c r="B6443" s="1">
        <v>4.0</v>
      </c>
      <c r="C6443" s="1" t="s">
        <v>14472</v>
      </c>
      <c r="D6443" s="1" t="s">
        <v>14473</v>
      </c>
      <c r="E6443" s="1" t="s">
        <v>109</v>
      </c>
      <c r="F6443" s="1" t="s">
        <v>110</v>
      </c>
      <c r="G6443" s="1" t="str">
        <f>IFERROR(__xludf.DUMMYFUNCTION("GOOGLETRANSLATE(D6443,""fr"",""en"")"),"#VALUE!")</f>
        <v>#VALUE!</v>
      </c>
    </row>
    <row r="6444" ht="15.75" customHeight="1">
      <c r="A6444" s="1" t="s">
        <v>6203</v>
      </c>
      <c r="B6444" s="1">
        <v>1.0</v>
      </c>
      <c r="C6444" s="1" t="s">
        <v>14474</v>
      </c>
      <c r="D6444" s="1" t="s">
        <v>14475</v>
      </c>
      <c r="E6444" s="1" t="s">
        <v>169</v>
      </c>
      <c r="F6444" s="1" t="s">
        <v>11</v>
      </c>
      <c r="G6444" s="1" t="str">
        <f>IFERROR(__xludf.DUMMYFUNCTION("GOOGLETRANSLATE(D6444,""fr"",""en"")"),"#VALUE!")</f>
        <v>#VALUE!</v>
      </c>
    </row>
    <row r="6445" ht="15.75" customHeight="1">
      <c r="A6445" s="1" t="s">
        <v>14476</v>
      </c>
      <c r="B6445" s="1">
        <v>1.0</v>
      </c>
      <c r="C6445" s="1" t="s">
        <v>14477</v>
      </c>
      <c r="D6445" s="1" t="s">
        <v>14478</v>
      </c>
      <c r="E6445" s="1" t="s">
        <v>1543</v>
      </c>
      <c r="F6445" s="1" t="s">
        <v>118</v>
      </c>
      <c r="G6445" s="1" t="str">
        <f>IFERROR(__xludf.DUMMYFUNCTION("GOOGLETRANSLATE(D6445,""fr"",""en"")"),"#VALUE!")</f>
        <v>#VALUE!</v>
      </c>
    </row>
    <row r="6446" ht="15.75" customHeight="1">
      <c r="A6446" s="1" t="s">
        <v>918</v>
      </c>
      <c r="B6446" s="1">
        <v>3.0</v>
      </c>
      <c r="C6446" s="1" t="s">
        <v>14479</v>
      </c>
      <c r="D6446" s="1" t="s">
        <v>14480</v>
      </c>
      <c r="E6446" s="1" t="s">
        <v>34</v>
      </c>
      <c r="F6446" s="1" t="s">
        <v>30</v>
      </c>
      <c r="G6446" s="1" t="str">
        <f>IFERROR(__xludf.DUMMYFUNCTION("GOOGLETRANSLATE(D6446,""fr"",""en"")"),"#VALUE!")</f>
        <v>#VALUE!</v>
      </c>
    </row>
    <row r="6447" ht="15.75" customHeight="1">
      <c r="A6447" s="1" t="s">
        <v>3543</v>
      </c>
      <c r="B6447" s="1">
        <v>3.0</v>
      </c>
      <c r="C6447" s="1" t="s">
        <v>14481</v>
      </c>
      <c r="D6447" s="1" t="s">
        <v>14482</v>
      </c>
      <c r="E6447" s="1" t="s">
        <v>484</v>
      </c>
      <c r="F6447" s="1" t="s">
        <v>118</v>
      </c>
      <c r="G6447" s="1" t="str">
        <f>IFERROR(__xludf.DUMMYFUNCTION("GOOGLETRANSLATE(D6447,""fr"",""en"")"),"#VALUE!")</f>
        <v>#VALUE!</v>
      </c>
    </row>
    <row r="6448" ht="15.75" customHeight="1">
      <c r="A6448" s="1" t="s">
        <v>961</v>
      </c>
      <c r="B6448" s="1">
        <v>3.0</v>
      </c>
      <c r="C6448" s="1" t="s">
        <v>14483</v>
      </c>
      <c r="D6448" s="1" t="s">
        <v>14484</v>
      </c>
      <c r="E6448" s="1" t="s">
        <v>10</v>
      </c>
      <c r="F6448" s="1" t="s">
        <v>11</v>
      </c>
      <c r="G6448" s="1" t="str">
        <f>IFERROR(__xludf.DUMMYFUNCTION("GOOGLETRANSLATE(D6448,""fr"",""en"")"),"#VALUE!")</f>
        <v>#VALUE!</v>
      </c>
    </row>
    <row r="6449" ht="15.75" customHeight="1">
      <c r="A6449" s="1" t="s">
        <v>10498</v>
      </c>
      <c r="B6449" s="1">
        <v>2.0</v>
      </c>
      <c r="C6449" s="1" t="s">
        <v>14485</v>
      </c>
      <c r="D6449" s="1" t="s">
        <v>14486</v>
      </c>
      <c r="E6449" s="1" t="s">
        <v>25</v>
      </c>
      <c r="F6449" s="1" t="s">
        <v>11</v>
      </c>
      <c r="G6449" s="1" t="str">
        <f>IFERROR(__xludf.DUMMYFUNCTION("GOOGLETRANSLATE(D6449,""fr"",""en"")"),"#VALUE!")</f>
        <v>#VALUE!</v>
      </c>
    </row>
    <row r="6450" ht="15.75" customHeight="1">
      <c r="A6450" s="1" t="s">
        <v>398</v>
      </c>
      <c r="B6450" s="1">
        <v>1.0</v>
      </c>
      <c r="C6450" s="1" t="s">
        <v>14487</v>
      </c>
      <c r="D6450" s="1" t="s">
        <v>14488</v>
      </c>
      <c r="E6450" s="1" t="s">
        <v>103</v>
      </c>
      <c r="F6450" s="1" t="s">
        <v>48</v>
      </c>
      <c r="G6450" s="1" t="str">
        <f>IFERROR(__xludf.DUMMYFUNCTION("GOOGLETRANSLATE(D6450,""fr"",""en"")"),"#VALUE!")</f>
        <v>#VALUE!</v>
      </c>
    </row>
    <row r="6451" ht="15.75" customHeight="1">
      <c r="A6451" s="1" t="s">
        <v>1466</v>
      </c>
      <c r="B6451" s="1">
        <v>4.0</v>
      </c>
      <c r="C6451" s="1" t="s">
        <v>14489</v>
      </c>
      <c r="D6451" s="1" t="s">
        <v>14490</v>
      </c>
      <c r="E6451" s="1" t="s">
        <v>29</v>
      </c>
      <c r="F6451" s="1" t="s">
        <v>30</v>
      </c>
      <c r="G6451" s="1" t="str">
        <f>IFERROR(__xludf.DUMMYFUNCTION("GOOGLETRANSLATE(D6451,""fr"",""en"")"),"#VALUE!")</f>
        <v>#VALUE!</v>
      </c>
    </row>
    <row r="6452" ht="15.75" customHeight="1">
      <c r="A6452" s="1" t="s">
        <v>1180</v>
      </c>
      <c r="B6452" s="1">
        <v>3.0</v>
      </c>
      <c r="C6452" s="1" t="s">
        <v>14491</v>
      </c>
      <c r="D6452" s="1" t="s">
        <v>14492</v>
      </c>
      <c r="E6452" s="1" t="s">
        <v>10</v>
      </c>
      <c r="F6452" s="1" t="s">
        <v>11</v>
      </c>
      <c r="G6452" s="1" t="str">
        <f>IFERROR(__xludf.DUMMYFUNCTION("GOOGLETRANSLATE(D6452,""fr"",""en"")"),"#VALUE!")</f>
        <v>#VALUE!</v>
      </c>
    </row>
    <row r="6453" ht="15.75" customHeight="1">
      <c r="A6453" s="1" t="s">
        <v>2896</v>
      </c>
      <c r="B6453" s="1">
        <v>2.0</v>
      </c>
      <c r="C6453" s="1" t="s">
        <v>14493</v>
      </c>
      <c r="D6453" s="1" t="s">
        <v>14494</v>
      </c>
      <c r="E6453" s="1" t="s">
        <v>10</v>
      </c>
      <c r="F6453" s="1" t="s">
        <v>11</v>
      </c>
      <c r="G6453" s="1" t="str">
        <f>IFERROR(__xludf.DUMMYFUNCTION("GOOGLETRANSLATE(D6453,""fr"",""en"")"),"#VALUE!")</f>
        <v>#VALUE!</v>
      </c>
    </row>
    <row r="6454" ht="15.75" customHeight="1">
      <c r="A6454" s="1" t="s">
        <v>77</v>
      </c>
      <c r="B6454" s="1">
        <v>5.0</v>
      </c>
      <c r="C6454" s="1" t="s">
        <v>14495</v>
      </c>
      <c r="D6454" s="1" t="s">
        <v>14496</v>
      </c>
      <c r="E6454" s="1" t="s">
        <v>21</v>
      </c>
      <c r="F6454" s="1" t="s">
        <v>11</v>
      </c>
      <c r="G6454" s="1" t="str">
        <f>IFERROR(__xludf.DUMMYFUNCTION("GOOGLETRANSLATE(D6454,""fr"",""en"")"),"#VALUE!")</f>
        <v>#VALUE!</v>
      </c>
    </row>
    <row r="6455" ht="15.75" customHeight="1">
      <c r="A6455" s="1" t="s">
        <v>40</v>
      </c>
      <c r="B6455" s="1">
        <v>4.0</v>
      </c>
      <c r="C6455" s="1" t="s">
        <v>14497</v>
      </c>
      <c r="D6455" s="1" t="s">
        <v>14498</v>
      </c>
      <c r="E6455" s="1" t="s">
        <v>484</v>
      </c>
      <c r="F6455" s="1" t="s">
        <v>30</v>
      </c>
      <c r="G6455" s="1" t="str">
        <f>IFERROR(__xludf.DUMMYFUNCTION("GOOGLETRANSLATE(D6455,""fr"",""en"")"),"#VALUE!")</f>
        <v>#VALUE!</v>
      </c>
    </row>
    <row r="6456" ht="15.75" customHeight="1">
      <c r="A6456" s="1" t="s">
        <v>2048</v>
      </c>
      <c r="B6456" s="1">
        <v>5.0</v>
      </c>
      <c r="C6456" s="1" t="s">
        <v>14499</v>
      </c>
      <c r="D6456" s="1" t="s">
        <v>14500</v>
      </c>
      <c r="E6456" s="1" t="s">
        <v>448</v>
      </c>
      <c r="F6456" s="1" t="s">
        <v>84</v>
      </c>
      <c r="G6456" s="1" t="str">
        <f>IFERROR(__xludf.DUMMYFUNCTION("GOOGLETRANSLATE(D6456,""fr"",""en"")"),"#VALUE!")</f>
        <v>#VALUE!</v>
      </c>
    </row>
    <row r="6457" ht="15.75" customHeight="1">
      <c r="A6457" s="1" t="s">
        <v>1995</v>
      </c>
      <c r="B6457" s="1">
        <v>5.0</v>
      </c>
      <c r="C6457" s="1" t="s">
        <v>14501</v>
      </c>
      <c r="D6457" s="1" t="s">
        <v>14502</v>
      </c>
      <c r="E6457" s="1" t="s">
        <v>614</v>
      </c>
      <c r="F6457" s="1" t="s">
        <v>30</v>
      </c>
      <c r="G6457" s="1" t="str">
        <f>IFERROR(__xludf.DUMMYFUNCTION("GOOGLETRANSLATE(D6457,""fr"",""en"")"),"#VALUE!")</f>
        <v>#VALUE!</v>
      </c>
    </row>
    <row r="6458" ht="15.75" customHeight="1">
      <c r="A6458" s="1" t="s">
        <v>14503</v>
      </c>
      <c r="B6458" s="1">
        <v>1.0</v>
      </c>
      <c r="C6458" s="1" t="s">
        <v>14504</v>
      </c>
      <c r="D6458" s="1" t="s">
        <v>14505</v>
      </c>
      <c r="E6458" s="1" t="s">
        <v>750</v>
      </c>
      <c r="F6458" s="1" t="s">
        <v>110</v>
      </c>
      <c r="G6458" s="1" t="str">
        <f>IFERROR(__xludf.DUMMYFUNCTION("GOOGLETRANSLATE(D6458,""fr"",""en"")"),"#VALUE!")</f>
        <v>#VALUE!</v>
      </c>
    </row>
    <row r="6459" ht="15.75" customHeight="1">
      <c r="A6459" s="1" t="s">
        <v>144</v>
      </c>
      <c r="B6459" s="1">
        <v>1.0</v>
      </c>
      <c r="C6459" s="1" t="s">
        <v>14506</v>
      </c>
      <c r="D6459" s="1" t="s">
        <v>14507</v>
      </c>
      <c r="E6459" s="1" t="s">
        <v>10</v>
      </c>
      <c r="F6459" s="1" t="s">
        <v>11</v>
      </c>
      <c r="G6459" s="1" t="str">
        <f>IFERROR(__xludf.DUMMYFUNCTION("GOOGLETRANSLATE(D6459,""fr"",""en"")"),"#VALUE!")</f>
        <v>#VALUE!</v>
      </c>
    </row>
    <row r="6460" ht="15.75" customHeight="1">
      <c r="A6460" s="1" t="s">
        <v>5372</v>
      </c>
      <c r="B6460" s="1">
        <v>2.0</v>
      </c>
      <c r="C6460" s="1" t="s">
        <v>14508</v>
      </c>
      <c r="D6460" s="1" t="s">
        <v>14509</v>
      </c>
      <c r="E6460" s="1" t="s">
        <v>250</v>
      </c>
      <c r="F6460" s="1" t="s">
        <v>30</v>
      </c>
      <c r="G6460" s="1" t="str">
        <f>IFERROR(__xludf.DUMMYFUNCTION("GOOGLETRANSLATE(D6460,""fr"",""en"")"),"#VALUE!")</f>
        <v>#VALUE!</v>
      </c>
    </row>
    <row r="6461" ht="15.75" customHeight="1">
      <c r="A6461" s="1" t="s">
        <v>1068</v>
      </c>
      <c r="B6461" s="1">
        <v>1.0</v>
      </c>
      <c r="C6461" s="1" t="s">
        <v>14510</v>
      </c>
      <c r="D6461" s="1" t="s">
        <v>14511</v>
      </c>
      <c r="E6461" s="1" t="s">
        <v>109</v>
      </c>
      <c r="F6461" s="1" t="s">
        <v>110</v>
      </c>
      <c r="G6461" s="1" t="str">
        <f>IFERROR(__xludf.DUMMYFUNCTION("GOOGLETRANSLATE(D6461,""fr"",""en"")"),"#VALUE!")</f>
        <v>#VALUE!</v>
      </c>
    </row>
    <row r="6462" ht="15.75" customHeight="1">
      <c r="A6462" s="1" t="s">
        <v>594</v>
      </c>
      <c r="B6462" s="1">
        <v>1.0</v>
      </c>
      <c r="C6462" s="1" t="s">
        <v>14512</v>
      </c>
      <c r="D6462" s="1" t="s">
        <v>14513</v>
      </c>
      <c r="E6462" s="1" t="s">
        <v>43</v>
      </c>
      <c r="F6462" s="1" t="s">
        <v>30</v>
      </c>
      <c r="G6462" s="1" t="str">
        <f>IFERROR(__xludf.DUMMYFUNCTION("GOOGLETRANSLATE(D6462,""fr"",""en"")"),"#VALUE!")</f>
        <v>#VALUE!</v>
      </c>
    </row>
    <row r="6463" ht="15.75" customHeight="1">
      <c r="A6463" s="1" t="s">
        <v>1177</v>
      </c>
      <c r="B6463" s="1">
        <v>3.0</v>
      </c>
      <c r="C6463" s="1" t="s">
        <v>14514</v>
      </c>
      <c r="D6463" s="1" t="s">
        <v>14515</v>
      </c>
      <c r="E6463" s="1" t="s">
        <v>10</v>
      </c>
      <c r="F6463" s="1" t="s">
        <v>11</v>
      </c>
      <c r="G6463" s="1" t="str">
        <f>IFERROR(__xludf.DUMMYFUNCTION("GOOGLETRANSLATE(D6463,""fr"",""en"")"),"#VALUE!")</f>
        <v>#VALUE!</v>
      </c>
    </row>
    <row r="6464" ht="15.75" customHeight="1">
      <c r="A6464" s="1" t="s">
        <v>6615</v>
      </c>
      <c r="B6464" s="1">
        <v>2.0</v>
      </c>
      <c r="C6464" s="1" t="s">
        <v>14516</v>
      </c>
      <c r="D6464" s="1" t="s">
        <v>14517</v>
      </c>
      <c r="E6464" s="1" t="s">
        <v>273</v>
      </c>
      <c r="F6464" s="1" t="s">
        <v>11</v>
      </c>
      <c r="G6464" s="1" t="str">
        <f>IFERROR(__xludf.DUMMYFUNCTION("GOOGLETRANSLATE(D6464,""fr"",""en"")"),"#VALUE!")</f>
        <v>#VALUE!</v>
      </c>
    </row>
    <row r="6465" ht="15.75" customHeight="1">
      <c r="A6465" s="1" t="s">
        <v>14518</v>
      </c>
      <c r="B6465" s="1">
        <v>1.0</v>
      </c>
      <c r="C6465" s="1" t="s">
        <v>14519</v>
      </c>
      <c r="D6465" s="1" t="s">
        <v>14520</v>
      </c>
      <c r="E6465" s="1" t="s">
        <v>10</v>
      </c>
      <c r="F6465" s="1" t="s">
        <v>11</v>
      </c>
      <c r="G6465" s="1" t="str">
        <f>IFERROR(__xludf.DUMMYFUNCTION("GOOGLETRANSLATE(D6465,""fr"",""en"")"),"If I could put 0 star I would have done it because really an insurance such that it should not even exist it really makes fun of people.
I go on vacation 300 km from my house a burst tire I am lucky I did not hit any other vehicle I am alone with my three"&amp;" children I must put them in safety I call the insurance that kindly tells me That a burst tire is not taken care of that the tow truck is not supported either and the repatriation is not supported either and that a car rental will not be supported no Mor"&amp;"e therefore, in fact I pay insurance for nothing at all nothing and supported I don't even explain the salty note to you that I really had to flee more people are very malpoli is badly high in this service to be fleeing absolutely
The advisor I have on th"&amp;"e phone that day during our accident tells me to call the gendarmes and you hang up on me by telling me you have to read the little lines sorry I have the insurance most dear to you")</f>
        <v>If I could put 0 star I would have done it because really an insurance such that it should not even exist it really makes fun of people.
I go on vacation 300 km from my house a burst tire I am lucky I did not hit any other vehicle I am alone with my three children I must put them in safety I call the insurance that kindly tells me That a burst tire is not taken care of that the tow truck is not supported either and the repatriation is not supported either and that a car rental will not be supported no More therefore, in fact I pay insurance for nothing at all nothing and supported I don't even explain the salty note to you that I really had to flee more people are very malpoli is badly high in this service to be fleeing absolutely
The advisor I have on the phone that day during our accident tells me to call the gendarmes and you hang up on me by telling me you have to read the little lines sorry I have the insurance most dear to you</v>
      </c>
    </row>
    <row r="6466" ht="15.75" customHeight="1">
      <c r="A6466" s="1" t="s">
        <v>1482</v>
      </c>
      <c r="B6466" s="1">
        <v>5.0</v>
      </c>
      <c r="C6466" s="1" t="s">
        <v>14521</v>
      </c>
      <c r="D6466" s="1" t="s">
        <v>14522</v>
      </c>
      <c r="E6466" s="1" t="s">
        <v>65</v>
      </c>
      <c r="F6466" s="1" t="s">
        <v>66</v>
      </c>
      <c r="G6466" s="1" t="str">
        <f>IFERROR(__xludf.DUMMYFUNCTION("GOOGLETRANSLATE(D6466,""fr"",""en"")"),"#VALUE!")</f>
        <v>#VALUE!</v>
      </c>
    </row>
    <row r="6467" ht="15.75" customHeight="1">
      <c r="A6467" s="1" t="s">
        <v>1141</v>
      </c>
      <c r="B6467" s="1">
        <v>2.0</v>
      </c>
      <c r="C6467" s="1" t="s">
        <v>14523</v>
      </c>
      <c r="D6467" s="1" t="s">
        <v>14524</v>
      </c>
      <c r="E6467" s="1" t="s">
        <v>169</v>
      </c>
      <c r="F6467" s="1" t="s">
        <v>11</v>
      </c>
      <c r="G6467" s="1" t="str">
        <f>IFERROR(__xludf.DUMMYFUNCTION("GOOGLETRANSLATE(D6467,""fr"",""en"")"),"#VALUE!")</f>
        <v>#VALUE!</v>
      </c>
    </row>
    <row r="6468" ht="15.75" customHeight="1">
      <c r="A6468" s="1" t="s">
        <v>6734</v>
      </c>
      <c r="B6468" s="1">
        <v>5.0</v>
      </c>
      <c r="C6468" s="1" t="s">
        <v>6735</v>
      </c>
      <c r="D6468" s="1" t="s">
        <v>14525</v>
      </c>
      <c r="E6468" s="1" t="s">
        <v>21</v>
      </c>
      <c r="F6468" s="1" t="s">
        <v>11</v>
      </c>
      <c r="G6468" s="1" t="str">
        <f>IFERROR(__xludf.DUMMYFUNCTION("GOOGLETRANSLATE(D6468,""fr"",""en"")"),"#VALUE!")</f>
        <v>#VALUE!</v>
      </c>
    </row>
    <row r="6469" ht="15.75" customHeight="1">
      <c r="A6469" s="1" t="s">
        <v>11833</v>
      </c>
      <c r="B6469" s="1">
        <v>1.0</v>
      </c>
      <c r="C6469" s="1" t="s">
        <v>14526</v>
      </c>
      <c r="D6469" s="1" t="s">
        <v>14527</v>
      </c>
      <c r="E6469" s="1" t="s">
        <v>280</v>
      </c>
      <c r="F6469" s="1" t="s">
        <v>11</v>
      </c>
      <c r="G6469" s="1" t="str">
        <f>IFERROR(__xludf.DUMMYFUNCTION("GOOGLETRANSLATE(D6469,""fr"",""en"")"),"#VALUE!")</f>
        <v>#VALUE!</v>
      </c>
    </row>
    <row r="6470" ht="15.75" customHeight="1">
      <c r="A6470" s="1" t="s">
        <v>2610</v>
      </c>
      <c r="B6470" s="1">
        <v>4.0</v>
      </c>
      <c r="C6470" s="1" t="s">
        <v>14528</v>
      </c>
      <c r="D6470" s="1" t="s">
        <v>14529</v>
      </c>
      <c r="E6470" s="1" t="s">
        <v>21</v>
      </c>
      <c r="F6470" s="1" t="s">
        <v>11</v>
      </c>
      <c r="G6470" s="1" t="str">
        <f>IFERROR(__xludf.DUMMYFUNCTION("GOOGLETRANSLATE(D6470,""fr"",""en"")"),"#VALUE!")</f>
        <v>#VALUE!</v>
      </c>
    </row>
    <row r="6471" ht="15.75" customHeight="1">
      <c r="A6471" s="1" t="s">
        <v>267</v>
      </c>
      <c r="B6471" s="1">
        <v>5.0</v>
      </c>
      <c r="C6471" s="1" t="s">
        <v>14530</v>
      </c>
      <c r="D6471" s="1" t="s">
        <v>14531</v>
      </c>
      <c r="E6471" s="1" t="s">
        <v>10</v>
      </c>
      <c r="F6471" s="1" t="s">
        <v>11</v>
      </c>
      <c r="G6471" s="1" t="str">
        <f>IFERROR(__xludf.DUMMYFUNCTION("GOOGLETRANSLATE(D6471,""fr"",""en"")"),"#VALUE!")</f>
        <v>#VALUE!</v>
      </c>
    </row>
    <row r="6472" ht="15.75" customHeight="1">
      <c r="A6472" s="1" t="s">
        <v>1775</v>
      </c>
      <c r="B6472" s="1">
        <v>5.0</v>
      </c>
      <c r="C6472" s="1" t="s">
        <v>14532</v>
      </c>
      <c r="D6472" s="1" t="s">
        <v>14533</v>
      </c>
      <c r="E6472" s="1" t="s">
        <v>10</v>
      </c>
      <c r="F6472" s="1" t="s">
        <v>11</v>
      </c>
      <c r="G6472" s="1" t="str">
        <f>IFERROR(__xludf.DUMMYFUNCTION("GOOGLETRANSLATE(D6472,""fr"",""en"")"),"#VALUE!")</f>
        <v>#VALUE!</v>
      </c>
    </row>
    <row r="6473" ht="15.75" customHeight="1">
      <c r="A6473" s="1" t="s">
        <v>2610</v>
      </c>
      <c r="B6473" s="1">
        <v>5.0</v>
      </c>
      <c r="C6473" s="1" t="s">
        <v>14534</v>
      </c>
      <c r="D6473" s="1" t="s">
        <v>14535</v>
      </c>
      <c r="E6473" s="1" t="s">
        <v>21</v>
      </c>
      <c r="F6473" s="1" t="s">
        <v>11</v>
      </c>
      <c r="G6473" s="1" t="str">
        <f>IFERROR(__xludf.DUMMYFUNCTION("GOOGLETRANSLATE(D6473,""fr"",""en"")"),"#VALUE!")</f>
        <v>#VALUE!</v>
      </c>
    </row>
    <row r="6474" ht="15.75" customHeight="1">
      <c r="A6474" s="1" t="s">
        <v>14536</v>
      </c>
      <c r="B6474" s="1">
        <v>2.0</v>
      </c>
      <c r="C6474" s="1" t="s">
        <v>14537</v>
      </c>
      <c r="D6474" s="1" t="s">
        <v>14538</v>
      </c>
      <c r="E6474" s="1" t="s">
        <v>226</v>
      </c>
      <c r="F6474" s="1" t="s">
        <v>110</v>
      </c>
      <c r="G6474" s="1" t="str">
        <f>IFERROR(__xludf.DUMMYFUNCTION("GOOGLETRANSLATE(D6474,""fr"",""en"")"),"#VALUE!")</f>
        <v>#VALUE!</v>
      </c>
    </row>
    <row r="6475" ht="15.75" customHeight="1">
      <c r="A6475" s="1" t="s">
        <v>7017</v>
      </c>
      <c r="B6475" s="1">
        <v>4.0</v>
      </c>
      <c r="C6475" s="1" t="s">
        <v>14539</v>
      </c>
      <c r="D6475" s="1" t="s">
        <v>14540</v>
      </c>
      <c r="E6475" s="1" t="s">
        <v>29</v>
      </c>
      <c r="F6475" s="1" t="s">
        <v>30</v>
      </c>
      <c r="G6475" s="1" t="str">
        <f>IFERROR(__xludf.DUMMYFUNCTION("GOOGLETRANSLATE(D6475,""fr"",""en"")"),"#VALUE!")</f>
        <v>#VALUE!</v>
      </c>
    </row>
    <row r="6476" ht="15.75" customHeight="1">
      <c r="A6476" s="1" t="s">
        <v>701</v>
      </c>
      <c r="B6476" s="1">
        <v>3.0</v>
      </c>
      <c r="C6476" s="1" t="s">
        <v>14541</v>
      </c>
      <c r="D6476" s="1" t="s">
        <v>14542</v>
      </c>
      <c r="E6476" s="1" t="s">
        <v>21</v>
      </c>
      <c r="F6476" s="1" t="s">
        <v>11</v>
      </c>
      <c r="G6476" s="1" t="str">
        <f>IFERROR(__xludf.DUMMYFUNCTION("GOOGLETRANSLATE(D6476,""fr"",""en"")"),"#VALUE!")</f>
        <v>#VALUE!</v>
      </c>
    </row>
    <row r="6477" ht="15.75" customHeight="1">
      <c r="A6477" s="1" t="s">
        <v>1819</v>
      </c>
      <c r="B6477" s="1">
        <v>1.0</v>
      </c>
      <c r="C6477" s="1" t="s">
        <v>14543</v>
      </c>
      <c r="D6477" s="1" t="s">
        <v>14544</v>
      </c>
      <c r="E6477" s="1" t="s">
        <v>250</v>
      </c>
      <c r="F6477" s="1" t="s">
        <v>30</v>
      </c>
      <c r="G6477" s="1" t="str">
        <f>IFERROR(__xludf.DUMMYFUNCTION("GOOGLETRANSLATE(D6477,""fr"",""en"")"),"#VALUE!")</f>
        <v>#VALUE!</v>
      </c>
    </row>
    <row r="6478" ht="15.75" customHeight="1">
      <c r="A6478" s="1" t="s">
        <v>2048</v>
      </c>
      <c r="B6478" s="1">
        <v>5.0</v>
      </c>
      <c r="C6478" s="1" t="s">
        <v>14545</v>
      </c>
      <c r="D6478" s="1" t="s">
        <v>14546</v>
      </c>
      <c r="E6478" s="1" t="s">
        <v>448</v>
      </c>
      <c r="F6478" s="1" t="s">
        <v>84</v>
      </c>
      <c r="G6478" s="1" t="str">
        <f>IFERROR(__xludf.DUMMYFUNCTION("GOOGLETRANSLATE(D6478,""fr"",""en"")"),"#VALUE!")</f>
        <v>#VALUE!</v>
      </c>
    </row>
    <row r="6479" ht="15.75" customHeight="1">
      <c r="A6479" s="1" t="s">
        <v>2694</v>
      </c>
      <c r="B6479" s="1">
        <v>5.0</v>
      </c>
      <c r="C6479" s="1" t="s">
        <v>14547</v>
      </c>
      <c r="D6479" s="1" t="s">
        <v>14548</v>
      </c>
      <c r="E6479" s="1" t="s">
        <v>448</v>
      </c>
      <c r="F6479" s="1" t="s">
        <v>84</v>
      </c>
      <c r="G6479" s="1" t="str">
        <f>IFERROR(__xludf.DUMMYFUNCTION("GOOGLETRANSLATE(D6479,""fr"",""en"")"),"#VALUE!")</f>
        <v>#VALUE!</v>
      </c>
    </row>
    <row r="6480" ht="15.75" customHeight="1">
      <c r="A6480" s="1" t="s">
        <v>982</v>
      </c>
      <c r="B6480" s="1">
        <v>1.0</v>
      </c>
      <c r="C6480" s="1" t="s">
        <v>14549</v>
      </c>
      <c r="D6480" s="1" t="s">
        <v>14550</v>
      </c>
      <c r="E6480" s="1" t="s">
        <v>296</v>
      </c>
      <c r="F6480" s="1" t="s">
        <v>11</v>
      </c>
      <c r="G6480" s="1" t="str">
        <f>IFERROR(__xludf.DUMMYFUNCTION("GOOGLETRANSLATE(D6480,""fr"",""en"")"),"#VALUE!")</f>
        <v>#VALUE!</v>
      </c>
    </row>
    <row r="6481" ht="15.75" customHeight="1">
      <c r="A6481" s="1" t="s">
        <v>4832</v>
      </c>
      <c r="B6481" s="1">
        <v>4.0</v>
      </c>
      <c r="C6481" s="1" t="s">
        <v>14551</v>
      </c>
      <c r="D6481" s="1" t="s">
        <v>14552</v>
      </c>
      <c r="E6481" s="1" t="s">
        <v>21</v>
      </c>
      <c r="F6481" s="1" t="s">
        <v>11</v>
      </c>
      <c r="G6481" s="1" t="str">
        <f>IFERROR(__xludf.DUMMYFUNCTION("GOOGLETRANSLATE(D6481,""fr"",""en"")"),"#VALUE!")</f>
        <v>#VALUE!</v>
      </c>
    </row>
    <row r="6482" ht="15.75" customHeight="1">
      <c r="A6482" s="1" t="s">
        <v>1870</v>
      </c>
      <c r="B6482" s="1">
        <v>1.0</v>
      </c>
      <c r="C6482" s="1" t="s">
        <v>14553</v>
      </c>
      <c r="D6482" s="1" t="s">
        <v>14554</v>
      </c>
      <c r="E6482" s="1" t="s">
        <v>73</v>
      </c>
      <c r="F6482" s="1" t="s">
        <v>30</v>
      </c>
      <c r="G6482" s="1" t="str">
        <f>IFERROR(__xludf.DUMMYFUNCTION("GOOGLETRANSLATE(D6482,""fr"",""en"")"),"#VALUE!")</f>
        <v>#VALUE!</v>
      </c>
    </row>
    <row r="6483" ht="15.75" customHeight="1">
      <c r="A6483" s="1" t="s">
        <v>4937</v>
      </c>
      <c r="B6483" s="1">
        <v>1.0</v>
      </c>
      <c r="C6483" s="1" t="s">
        <v>14555</v>
      </c>
      <c r="D6483" s="1" t="s">
        <v>14556</v>
      </c>
      <c r="E6483" s="1" t="s">
        <v>226</v>
      </c>
      <c r="F6483" s="1" t="s">
        <v>11</v>
      </c>
      <c r="G6483" s="1" t="str">
        <f>IFERROR(__xludf.DUMMYFUNCTION("GOOGLETRANSLATE(D6483,""fr"",""en"")"),"#VALUE!")</f>
        <v>#VALUE!</v>
      </c>
    </row>
    <row r="6484" ht="15.75" customHeight="1">
      <c r="A6484" s="1" t="s">
        <v>3540</v>
      </c>
      <c r="B6484" s="1">
        <v>5.0</v>
      </c>
      <c r="C6484" s="1" t="s">
        <v>14557</v>
      </c>
      <c r="D6484" s="1" t="s">
        <v>14558</v>
      </c>
      <c r="E6484" s="1" t="s">
        <v>21</v>
      </c>
      <c r="F6484" s="1" t="s">
        <v>11</v>
      </c>
      <c r="G6484" s="1" t="str">
        <f>IFERROR(__xludf.DUMMYFUNCTION("GOOGLETRANSLATE(D6484,""fr"",""en"")"),"#VALUE!")</f>
        <v>#VALUE!</v>
      </c>
    </row>
    <row r="6485" ht="15.75" customHeight="1">
      <c r="A6485" s="1" t="s">
        <v>4945</v>
      </c>
      <c r="B6485" s="1">
        <v>3.0</v>
      </c>
      <c r="C6485" s="1" t="s">
        <v>14559</v>
      </c>
      <c r="D6485" s="1" t="s">
        <v>14560</v>
      </c>
      <c r="E6485" s="1" t="s">
        <v>29</v>
      </c>
      <c r="F6485" s="1" t="s">
        <v>30</v>
      </c>
      <c r="G6485" s="1" t="str">
        <f>IFERROR(__xludf.DUMMYFUNCTION("GOOGLETRANSLATE(D6485,""fr"",""en"")"),"#VALUE!")</f>
        <v>#VALUE!</v>
      </c>
    </row>
    <row r="6486" ht="15.75" customHeight="1">
      <c r="A6486" s="1" t="s">
        <v>4242</v>
      </c>
      <c r="B6486" s="1">
        <v>2.0</v>
      </c>
      <c r="C6486" s="1" t="s">
        <v>14561</v>
      </c>
      <c r="D6486" s="1" t="s">
        <v>14562</v>
      </c>
      <c r="E6486" s="1" t="s">
        <v>423</v>
      </c>
      <c r="F6486" s="1" t="s">
        <v>30</v>
      </c>
      <c r="G6486" s="1" t="str">
        <f>IFERROR(__xludf.DUMMYFUNCTION("GOOGLETRANSLATE(D6486,""fr"",""en"")"),"#VALUE!")</f>
        <v>#VALUE!</v>
      </c>
    </row>
    <row r="6487" ht="15.75" customHeight="1">
      <c r="A6487" s="1" t="s">
        <v>236</v>
      </c>
      <c r="B6487" s="1">
        <v>4.0</v>
      </c>
      <c r="C6487" s="1" t="s">
        <v>14563</v>
      </c>
      <c r="D6487" s="1" t="s">
        <v>14564</v>
      </c>
      <c r="E6487" s="1" t="s">
        <v>21</v>
      </c>
      <c r="F6487" s="1" t="s">
        <v>11</v>
      </c>
      <c r="G6487" s="1" t="str">
        <f>IFERROR(__xludf.DUMMYFUNCTION("GOOGLETRANSLATE(D6487,""fr"",""en"")"),"#VALUE!")</f>
        <v>#VALUE!</v>
      </c>
    </row>
    <row r="6488" ht="15.75" customHeight="1">
      <c r="A6488" s="1" t="s">
        <v>600</v>
      </c>
      <c r="B6488" s="1">
        <v>1.0</v>
      </c>
      <c r="C6488" s="1" t="s">
        <v>14565</v>
      </c>
      <c r="D6488" s="1" t="s">
        <v>14566</v>
      </c>
      <c r="E6488" s="1" t="s">
        <v>65</v>
      </c>
      <c r="F6488" s="1" t="s">
        <v>66</v>
      </c>
      <c r="G6488" s="1" t="str">
        <f>IFERROR(__xludf.DUMMYFUNCTION("GOOGLETRANSLATE(D6488,""fr"",""en"")"),"#VALUE!")</f>
        <v>#VALUE!</v>
      </c>
    </row>
    <row r="6489" ht="15.75" customHeight="1">
      <c r="A6489" s="1" t="s">
        <v>214</v>
      </c>
      <c r="B6489" s="1">
        <v>1.0</v>
      </c>
      <c r="C6489" s="1" t="s">
        <v>14567</v>
      </c>
      <c r="D6489" s="1" t="s">
        <v>14568</v>
      </c>
      <c r="E6489" s="1" t="s">
        <v>3148</v>
      </c>
      <c r="F6489" s="1" t="s">
        <v>118</v>
      </c>
      <c r="G6489" s="1" t="str">
        <f>IFERROR(__xludf.DUMMYFUNCTION("GOOGLETRANSLATE(D6489,""fr"",""en"")"),"#VALUE!")</f>
        <v>#VALUE!</v>
      </c>
    </row>
    <row r="6490" ht="15.75" customHeight="1">
      <c r="A6490" s="1" t="s">
        <v>2330</v>
      </c>
      <c r="B6490" s="1">
        <v>4.0</v>
      </c>
      <c r="C6490" s="1" t="s">
        <v>14569</v>
      </c>
      <c r="D6490" s="1" t="s">
        <v>14570</v>
      </c>
      <c r="E6490" s="1" t="s">
        <v>21</v>
      </c>
      <c r="F6490" s="1" t="s">
        <v>11</v>
      </c>
      <c r="G6490" s="1" t="str">
        <f>IFERROR(__xludf.DUMMYFUNCTION("GOOGLETRANSLATE(D6490,""fr"",""en"")"),"#VALUE!")</f>
        <v>#VALUE!</v>
      </c>
    </row>
    <row r="6491" ht="15.75" customHeight="1">
      <c r="A6491" s="1" t="s">
        <v>1764</v>
      </c>
      <c r="B6491" s="1">
        <v>3.0</v>
      </c>
      <c r="C6491" s="1" t="s">
        <v>14571</v>
      </c>
      <c r="D6491" s="1" t="s">
        <v>14572</v>
      </c>
      <c r="E6491" s="1" t="s">
        <v>65</v>
      </c>
      <c r="F6491" s="1" t="s">
        <v>66</v>
      </c>
      <c r="G6491" s="1" t="str">
        <f>IFERROR(__xludf.DUMMYFUNCTION("GOOGLETRANSLATE(D6491,""fr"",""en"")"),"#VALUE!")</f>
        <v>#VALUE!</v>
      </c>
    </row>
    <row r="6492" ht="15.75" customHeight="1">
      <c r="A6492" s="1" t="s">
        <v>738</v>
      </c>
      <c r="B6492" s="1">
        <v>4.0</v>
      </c>
      <c r="C6492" s="1" t="s">
        <v>14573</v>
      </c>
      <c r="D6492" s="1" t="s">
        <v>14574</v>
      </c>
      <c r="E6492" s="1" t="s">
        <v>10</v>
      </c>
      <c r="F6492" s="1" t="s">
        <v>11</v>
      </c>
      <c r="G6492" s="1" t="str">
        <f>IFERROR(__xludf.DUMMYFUNCTION("GOOGLETRANSLATE(D6492,""fr"",""en"")"),"#VALUE!")</f>
        <v>#VALUE!</v>
      </c>
    </row>
    <row r="6493" ht="15.75" customHeight="1">
      <c r="A6493" s="1" t="s">
        <v>14575</v>
      </c>
      <c r="B6493" s="1">
        <v>4.0</v>
      </c>
      <c r="C6493" s="1" t="s">
        <v>14576</v>
      </c>
      <c r="D6493" s="1" t="s">
        <v>14577</v>
      </c>
      <c r="E6493" s="1" t="s">
        <v>21</v>
      </c>
      <c r="F6493" s="1" t="s">
        <v>11</v>
      </c>
      <c r="G6493" s="1" t="str">
        <f>IFERROR(__xludf.DUMMYFUNCTION("GOOGLETRANSLATE(D6493,""fr"",""en"")"),"#VALUE!")</f>
        <v>#VALUE!</v>
      </c>
    </row>
    <row r="6494" ht="15.75" customHeight="1">
      <c r="A6494" s="1" t="s">
        <v>144</v>
      </c>
      <c r="B6494" s="1">
        <v>4.0</v>
      </c>
      <c r="C6494" s="1" t="s">
        <v>14578</v>
      </c>
      <c r="D6494" s="1" t="s">
        <v>14579</v>
      </c>
      <c r="E6494" s="1" t="s">
        <v>10</v>
      </c>
      <c r="F6494" s="1" t="s">
        <v>11</v>
      </c>
      <c r="G6494" s="1" t="str">
        <f>IFERROR(__xludf.DUMMYFUNCTION("GOOGLETRANSLATE(D6494,""fr"",""en"")"),"#VALUE!")</f>
        <v>#VALUE!</v>
      </c>
    </row>
    <row r="6495" ht="15.75" customHeight="1">
      <c r="A6495" s="1" t="s">
        <v>2393</v>
      </c>
      <c r="B6495" s="1">
        <v>1.0</v>
      </c>
      <c r="C6495" s="1" t="s">
        <v>14580</v>
      </c>
      <c r="D6495" s="1" t="s">
        <v>14581</v>
      </c>
      <c r="E6495" s="1" t="s">
        <v>1192</v>
      </c>
      <c r="F6495" s="1" t="s">
        <v>110</v>
      </c>
      <c r="G6495" s="1" t="str">
        <f>IFERROR(__xludf.DUMMYFUNCTION("GOOGLETRANSLATE(D6495,""fr"",""en"")"),"#VALUE!")</f>
        <v>#VALUE!</v>
      </c>
    </row>
    <row r="6496" ht="15.75" customHeight="1">
      <c r="A6496" s="1" t="s">
        <v>603</v>
      </c>
      <c r="B6496" s="1">
        <v>3.0</v>
      </c>
      <c r="C6496" s="1" t="s">
        <v>14582</v>
      </c>
      <c r="D6496" s="1" t="s">
        <v>14583</v>
      </c>
      <c r="E6496" s="1" t="s">
        <v>29</v>
      </c>
      <c r="F6496" s="1" t="s">
        <v>30</v>
      </c>
      <c r="G6496" s="1" t="str">
        <f>IFERROR(__xludf.DUMMYFUNCTION("GOOGLETRANSLATE(D6496,""fr"",""en"")"),"#VALUE!")</f>
        <v>#VALUE!</v>
      </c>
    </row>
    <row r="6497" ht="15.75" customHeight="1">
      <c r="A6497" s="1" t="s">
        <v>4625</v>
      </c>
      <c r="B6497" s="1">
        <v>4.0</v>
      </c>
      <c r="C6497" s="1" t="s">
        <v>14584</v>
      </c>
      <c r="D6497" s="1" t="s">
        <v>14585</v>
      </c>
      <c r="E6497" s="1" t="s">
        <v>65</v>
      </c>
      <c r="F6497" s="1" t="s">
        <v>66</v>
      </c>
      <c r="G6497" s="1" t="str">
        <f>IFERROR(__xludf.DUMMYFUNCTION("GOOGLETRANSLATE(D6497,""fr"",""en"")"),"#VALUE!")</f>
        <v>#VALUE!</v>
      </c>
    </row>
    <row r="6498" ht="15.75" customHeight="1">
      <c r="A6498" s="1" t="s">
        <v>430</v>
      </c>
      <c r="B6498" s="1">
        <v>4.0</v>
      </c>
      <c r="C6498" s="1" t="s">
        <v>14586</v>
      </c>
      <c r="D6498" s="1" t="s">
        <v>14587</v>
      </c>
      <c r="E6498" s="1" t="s">
        <v>21</v>
      </c>
      <c r="F6498" s="1" t="s">
        <v>11</v>
      </c>
      <c r="G6498" s="1" t="str">
        <f>IFERROR(__xludf.DUMMYFUNCTION("GOOGLETRANSLATE(D6498,""fr"",""en"")"),"#VALUE!")</f>
        <v>#VALUE!</v>
      </c>
    </row>
    <row r="6499" ht="15.75" customHeight="1">
      <c r="A6499" s="1" t="s">
        <v>255</v>
      </c>
      <c r="B6499" s="1">
        <v>4.0</v>
      </c>
      <c r="C6499" s="1" t="s">
        <v>14588</v>
      </c>
      <c r="D6499" s="1" t="s">
        <v>14589</v>
      </c>
      <c r="E6499" s="1" t="s">
        <v>21</v>
      </c>
      <c r="F6499" s="1" t="s">
        <v>11</v>
      </c>
      <c r="G6499" s="1" t="str">
        <f>IFERROR(__xludf.DUMMYFUNCTION("GOOGLETRANSLATE(D6499,""fr"",""en"")"),"#VALUE!")</f>
        <v>#VALUE!</v>
      </c>
    </row>
    <row r="6500" ht="15.75" customHeight="1">
      <c r="A6500" s="1" t="s">
        <v>4569</v>
      </c>
      <c r="B6500" s="1">
        <v>1.0</v>
      </c>
      <c r="C6500" s="1" t="s">
        <v>14590</v>
      </c>
      <c r="D6500" s="1" t="s">
        <v>14591</v>
      </c>
      <c r="E6500" s="1" t="s">
        <v>169</v>
      </c>
      <c r="F6500" s="1" t="s">
        <v>11</v>
      </c>
      <c r="G6500" s="1" t="str">
        <f>IFERROR(__xludf.DUMMYFUNCTION("GOOGLETRANSLATE(D6500,""fr"",""en"")"),"#VALUE!")</f>
        <v>#VALUE!</v>
      </c>
    </row>
    <row r="6501" ht="15.75" customHeight="1">
      <c r="A6501" s="1" t="s">
        <v>5241</v>
      </c>
      <c r="B6501" s="1">
        <v>4.0</v>
      </c>
      <c r="C6501" s="1" t="s">
        <v>14592</v>
      </c>
      <c r="D6501" s="1" t="s">
        <v>14593</v>
      </c>
      <c r="E6501" s="1" t="s">
        <v>169</v>
      </c>
      <c r="F6501" s="1" t="s">
        <v>11</v>
      </c>
      <c r="G6501" s="1" t="str">
        <f>IFERROR(__xludf.DUMMYFUNCTION("GOOGLETRANSLATE(D6501,""fr"",""en"")"),"#VALUE!")</f>
        <v>#VALUE!</v>
      </c>
    </row>
    <row r="6502" ht="15.75" customHeight="1">
      <c r="A6502" s="1" t="s">
        <v>10163</v>
      </c>
      <c r="B6502" s="1">
        <v>3.0</v>
      </c>
      <c r="C6502" s="1" t="s">
        <v>14594</v>
      </c>
      <c r="D6502" s="1" t="s">
        <v>14595</v>
      </c>
      <c r="E6502" s="1" t="s">
        <v>10</v>
      </c>
      <c r="F6502" s="1" t="s">
        <v>11</v>
      </c>
      <c r="G6502" s="1" t="str">
        <f>IFERROR(__xludf.DUMMYFUNCTION("GOOGLETRANSLATE(D6502,""fr"",""en"")"),"#VALUE!")</f>
        <v>#VALUE!</v>
      </c>
    </row>
    <row r="6503" ht="15.75" customHeight="1">
      <c r="A6503" s="1" t="s">
        <v>4483</v>
      </c>
      <c r="B6503" s="1">
        <v>2.0</v>
      </c>
      <c r="C6503" s="1" t="s">
        <v>14596</v>
      </c>
      <c r="D6503" s="1" t="s">
        <v>14597</v>
      </c>
      <c r="E6503" s="1" t="s">
        <v>10</v>
      </c>
      <c r="F6503" s="1" t="s">
        <v>11</v>
      </c>
      <c r="G6503" s="1" t="str">
        <f>IFERROR(__xludf.DUMMYFUNCTION("GOOGLETRANSLATE(D6503,""fr"",""en"")"),"#VALUE!")</f>
        <v>#VALUE!</v>
      </c>
    </row>
    <row r="6504" ht="15.75" customHeight="1">
      <c r="A6504" s="1" t="s">
        <v>2231</v>
      </c>
      <c r="B6504" s="1">
        <v>2.0</v>
      </c>
      <c r="C6504" s="1" t="s">
        <v>14598</v>
      </c>
      <c r="D6504" s="1" t="s">
        <v>14599</v>
      </c>
      <c r="E6504" s="1" t="s">
        <v>52</v>
      </c>
      <c r="F6504" s="1" t="s">
        <v>48</v>
      </c>
      <c r="G6504" s="1" t="str">
        <f>IFERROR(__xludf.DUMMYFUNCTION("GOOGLETRANSLATE(D6504,""fr"",""en"")"),"#VALUE!")</f>
        <v>#VALUE!</v>
      </c>
    </row>
    <row r="6505" ht="15.75" customHeight="1">
      <c r="A6505" s="1" t="s">
        <v>7</v>
      </c>
      <c r="B6505" s="1">
        <v>3.0</v>
      </c>
      <c r="C6505" s="1" t="s">
        <v>14600</v>
      </c>
      <c r="D6505" s="1" t="s">
        <v>14601</v>
      </c>
      <c r="E6505" s="1" t="s">
        <v>10</v>
      </c>
      <c r="F6505" s="1" t="s">
        <v>11</v>
      </c>
      <c r="G6505" s="1" t="str">
        <f>IFERROR(__xludf.DUMMYFUNCTION("GOOGLETRANSLATE(D6505,""fr"",""en"")"),"#VALUE!")</f>
        <v>#VALUE!</v>
      </c>
    </row>
    <row r="6506" ht="15.75" customHeight="1">
      <c r="A6506" s="1" t="s">
        <v>1062</v>
      </c>
      <c r="B6506" s="1">
        <v>3.0</v>
      </c>
      <c r="C6506" s="1" t="s">
        <v>14602</v>
      </c>
      <c r="D6506" s="1" t="s">
        <v>14603</v>
      </c>
      <c r="E6506" s="1" t="s">
        <v>10</v>
      </c>
      <c r="F6506" s="1" t="s">
        <v>11</v>
      </c>
      <c r="G6506" s="1" t="str">
        <f>IFERROR(__xludf.DUMMYFUNCTION("GOOGLETRANSLATE(D6506,""fr"",""en"")"),"#VALUE!")</f>
        <v>#VALUE!</v>
      </c>
    </row>
    <row r="6507" ht="15.75" customHeight="1">
      <c r="A6507" s="1" t="s">
        <v>689</v>
      </c>
      <c r="B6507" s="1">
        <v>3.0</v>
      </c>
      <c r="C6507" s="1" t="s">
        <v>14604</v>
      </c>
      <c r="D6507" s="1" t="s">
        <v>14605</v>
      </c>
      <c r="E6507" s="1" t="s">
        <v>226</v>
      </c>
      <c r="F6507" s="1" t="s">
        <v>11</v>
      </c>
      <c r="G6507" s="1" t="str">
        <f>IFERROR(__xludf.DUMMYFUNCTION("GOOGLETRANSLATE(D6507,""fr"",""en"")"),"#VALUE!")</f>
        <v>#VALUE!</v>
      </c>
    </row>
    <row r="6508" ht="15.75" customHeight="1">
      <c r="A6508" s="1" t="s">
        <v>8352</v>
      </c>
      <c r="B6508" s="1">
        <v>2.0</v>
      </c>
      <c r="C6508" s="1" t="s">
        <v>14606</v>
      </c>
      <c r="D6508" s="1" t="s">
        <v>14607</v>
      </c>
      <c r="E6508" s="1" t="s">
        <v>169</v>
      </c>
      <c r="F6508" s="1" t="s">
        <v>11</v>
      </c>
      <c r="G6508" s="1" t="str">
        <f>IFERROR(__xludf.DUMMYFUNCTION("GOOGLETRANSLATE(D6508,""fr"",""en"")"),"#VALUE!")</f>
        <v>#VALUE!</v>
      </c>
    </row>
    <row r="6509" ht="15.75" customHeight="1">
      <c r="A6509" s="1" t="s">
        <v>12487</v>
      </c>
      <c r="B6509" s="1">
        <v>2.0</v>
      </c>
      <c r="C6509" s="1" t="s">
        <v>14608</v>
      </c>
      <c r="D6509" s="1" t="s">
        <v>14609</v>
      </c>
      <c r="E6509" s="1" t="s">
        <v>373</v>
      </c>
      <c r="F6509" s="1" t="s">
        <v>118</v>
      </c>
      <c r="G6509" s="1" t="str">
        <f>IFERROR(__xludf.DUMMYFUNCTION("GOOGLETRANSLATE(D6509,""fr"",""en"")"),"#VALUE!")</f>
        <v>#VALUE!</v>
      </c>
    </row>
    <row r="6510" ht="15.75" customHeight="1">
      <c r="A6510" s="1" t="s">
        <v>239</v>
      </c>
      <c r="B6510" s="1">
        <v>3.0</v>
      </c>
      <c r="C6510" s="1" t="s">
        <v>14610</v>
      </c>
      <c r="D6510" s="1" t="s">
        <v>14611</v>
      </c>
      <c r="E6510" s="1" t="s">
        <v>10</v>
      </c>
      <c r="F6510" s="1" t="s">
        <v>11</v>
      </c>
      <c r="G6510" s="1" t="str">
        <f>IFERROR(__xludf.DUMMYFUNCTION("GOOGLETRANSLATE(D6510,""fr"",""en"")"),"#VALUE!")</f>
        <v>#VALUE!</v>
      </c>
    </row>
    <row r="6511" ht="15.75" customHeight="1">
      <c r="A6511" s="1" t="s">
        <v>5775</v>
      </c>
      <c r="B6511" s="1">
        <v>4.0</v>
      </c>
      <c r="C6511" s="1" t="s">
        <v>14612</v>
      </c>
      <c r="D6511" s="1" t="s">
        <v>14613</v>
      </c>
      <c r="E6511" s="1" t="s">
        <v>65</v>
      </c>
      <c r="F6511" s="1" t="s">
        <v>66</v>
      </c>
      <c r="G6511" s="1" t="str">
        <f>IFERROR(__xludf.DUMMYFUNCTION("GOOGLETRANSLATE(D6511,""fr"",""en"")"),"#VALUE!")</f>
        <v>#VALUE!</v>
      </c>
    </row>
    <row r="6512" ht="15.75" customHeight="1">
      <c r="A6512" s="1" t="s">
        <v>411</v>
      </c>
      <c r="B6512" s="1">
        <v>4.0</v>
      </c>
      <c r="C6512" s="1" t="s">
        <v>14614</v>
      </c>
      <c r="D6512" s="1" t="s">
        <v>14615</v>
      </c>
      <c r="E6512" s="1" t="s">
        <v>10</v>
      </c>
      <c r="F6512" s="1" t="s">
        <v>11</v>
      </c>
      <c r="G6512" s="1" t="str">
        <f>IFERROR(__xludf.DUMMYFUNCTION("GOOGLETRANSLATE(D6512,""fr"",""en"")"),"#VALUE!")</f>
        <v>#VALUE!</v>
      </c>
    </row>
    <row r="6513" ht="15.75" customHeight="1">
      <c r="A6513" s="1" t="s">
        <v>1303</v>
      </c>
      <c r="B6513" s="1">
        <v>1.0</v>
      </c>
      <c r="C6513" s="1" t="s">
        <v>14616</v>
      </c>
      <c r="D6513" s="1" t="s">
        <v>14617</v>
      </c>
      <c r="E6513" s="1" t="s">
        <v>646</v>
      </c>
      <c r="F6513" s="1" t="s">
        <v>39</v>
      </c>
      <c r="G6513" s="1" t="str">
        <f>IFERROR(__xludf.DUMMYFUNCTION("GOOGLETRANSLATE(D6513,""fr"",""en"")"),"#VALUE!")</f>
        <v>#VALUE!</v>
      </c>
    </row>
    <row r="6514" ht="15.75" customHeight="1">
      <c r="A6514" s="1" t="s">
        <v>8643</v>
      </c>
      <c r="B6514" s="1">
        <v>1.0</v>
      </c>
      <c r="C6514" s="1" t="s">
        <v>14618</v>
      </c>
      <c r="D6514" s="1" t="s">
        <v>14619</v>
      </c>
      <c r="E6514" s="1" t="s">
        <v>3492</v>
      </c>
      <c r="F6514" s="1" t="s">
        <v>3493</v>
      </c>
      <c r="G6514" s="1" t="str">
        <f>IFERROR(__xludf.DUMMYFUNCTION("GOOGLETRANSLATE(D6514,""fr"",""en"")"),"#VALUE!")</f>
        <v>#VALUE!</v>
      </c>
    </row>
    <row r="6515" ht="15.75" customHeight="1">
      <c r="A6515" s="1" t="s">
        <v>670</v>
      </c>
      <c r="B6515" s="1">
        <v>4.0</v>
      </c>
      <c r="C6515" s="1" t="s">
        <v>14620</v>
      </c>
      <c r="D6515" s="1" t="s">
        <v>14621</v>
      </c>
      <c r="E6515" s="1" t="s">
        <v>65</v>
      </c>
      <c r="F6515" s="1" t="s">
        <v>66</v>
      </c>
      <c r="G6515" s="1" t="str">
        <f>IFERROR(__xludf.DUMMYFUNCTION("GOOGLETRANSLATE(D6515,""fr"",""en"")"),"#VALUE!")</f>
        <v>#VALUE!</v>
      </c>
    </row>
    <row r="6516" ht="15.75" customHeight="1">
      <c r="A6516" s="1" t="s">
        <v>1934</v>
      </c>
      <c r="B6516" s="1">
        <v>4.0</v>
      </c>
      <c r="C6516" s="1" t="s">
        <v>14622</v>
      </c>
      <c r="D6516" s="1" t="s">
        <v>14623</v>
      </c>
      <c r="E6516" s="1" t="s">
        <v>10</v>
      </c>
      <c r="F6516" s="1" t="s">
        <v>11</v>
      </c>
      <c r="G6516" s="1" t="str">
        <f>IFERROR(__xludf.DUMMYFUNCTION("GOOGLETRANSLATE(D6516,""fr"",""en"")"),"#VALUE!")</f>
        <v>#VALUE!</v>
      </c>
    </row>
    <row r="6517" ht="15.75" customHeight="1">
      <c r="A6517" s="1" t="s">
        <v>7386</v>
      </c>
      <c r="B6517" s="1">
        <v>1.0</v>
      </c>
      <c r="C6517" s="1" t="s">
        <v>14624</v>
      </c>
      <c r="D6517" s="1" t="s">
        <v>14625</v>
      </c>
      <c r="E6517" s="1" t="s">
        <v>73</v>
      </c>
      <c r="F6517" s="1" t="s">
        <v>30</v>
      </c>
      <c r="G6517" s="1" t="str">
        <f>IFERROR(__xludf.DUMMYFUNCTION("GOOGLETRANSLATE(D6517,""fr"",""en"")"),"#VALUE!")</f>
        <v>#VALUE!</v>
      </c>
    </row>
    <row r="6518" ht="15.75" customHeight="1">
      <c r="A6518" s="1" t="s">
        <v>1870</v>
      </c>
      <c r="B6518" s="1">
        <v>1.0</v>
      </c>
      <c r="C6518" s="1" t="s">
        <v>14626</v>
      </c>
      <c r="D6518" s="1" t="s">
        <v>14627</v>
      </c>
      <c r="E6518" s="1" t="s">
        <v>226</v>
      </c>
      <c r="F6518" s="1" t="s">
        <v>110</v>
      </c>
      <c r="G6518" s="1" t="str">
        <f>IFERROR(__xludf.DUMMYFUNCTION("GOOGLETRANSLATE(D6518,""fr"",""en"")"),"#VALUE!")</f>
        <v>#VALUE!</v>
      </c>
    </row>
    <row r="6519" ht="15.75" customHeight="1">
      <c r="A6519" s="1" t="s">
        <v>1544</v>
      </c>
      <c r="B6519" s="1">
        <v>2.0</v>
      </c>
      <c r="C6519" s="1" t="s">
        <v>14628</v>
      </c>
      <c r="D6519" s="1" t="s">
        <v>14629</v>
      </c>
      <c r="E6519" s="1" t="s">
        <v>117</v>
      </c>
      <c r="F6519" s="1" t="s">
        <v>48</v>
      </c>
      <c r="G6519" s="1" t="str">
        <f>IFERROR(__xludf.DUMMYFUNCTION("GOOGLETRANSLATE(D6519,""fr"",""en"")"),"#VALUE!")</f>
        <v>#VALUE!</v>
      </c>
    </row>
    <row r="6520" ht="15.75" customHeight="1">
      <c r="A6520" s="1" t="s">
        <v>8367</v>
      </c>
      <c r="B6520" s="1">
        <v>4.0</v>
      </c>
      <c r="C6520" s="1" t="s">
        <v>14630</v>
      </c>
      <c r="D6520" s="1" t="s">
        <v>14631</v>
      </c>
      <c r="E6520" s="1" t="s">
        <v>29</v>
      </c>
      <c r="F6520" s="1" t="s">
        <v>30</v>
      </c>
      <c r="G6520" s="1" t="str">
        <f>IFERROR(__xludf.DUMMYFUNCTION("GOOGLETRANSLATE(D6520,""fr"",""en"")"),"#VALUE!")</f>
        <v>#VALUE!</v>
      </c>
    </row>
    <row r="6521" ht="15.75" customHeight="1">
      <c r="A6521" s="1" t="s">
        <v>4625</v>
      </c>
      <c r="B6521" s="1">
        <v>1.0</v>
      </c>
      <c r="C6521" s="1" t="s">
        <v>14632</v>
      </c>
      <c r="D6521" s="1" t="s">
        <v>14633</v>
      </c>
      <c r="E6521" s="1" t="s">
        <v>1543</v>
      </c>
      <c r="F6521" s="1" t="s">
        <v>118</v>
      </c>
      <c r="G6521" s="1" t="str">
        <f>IFERROR(__xludf.DUMMYFUNCTION("GOOGLETRANSLATE(D6521,""fr"",""en"")"),"#VALUE!")</f>
        <v>#VALUE!</v>
      </c>
    </row>
    <row r="6522" ht="15.75" customHeight="1">
      <c r="A6522" s="1" t="s">
        <v>11674</v>
      </c>
      <c r="B6522" s="1">
        <v>2.0</v>
      </c>
      <c r="C6522" s="1" t="s">
        <v>14634</v>
      </c>
      <c r="D6522" s="1" t="s">
        <v>14635</v>
      </c>
      <c r="E6522" s="1" t="s">
        <v>10</v>
      </c>
      <c r="F6522" s="1" t="s">
        <v>11</v>
      </c>
      <c r="G6522" s="1" t="str">
        <f>IFERROR(__xludf.DUMMYFUNCTION("GOOGLETRANSLATE(D6522,""fr"",""en"")"),"#VALUE!")</f>
        <v>#VALUE!</v>
      </c>
    </row>
    <row r="6523" ht="15.75" customHeight="1">
      <c r="A6523" s="1" t="s">
        <v>635</v>
      </c>
      <c r="B6523" s="1">
        <v>4.0</v>
      </c>
      <c r="C6523" s="1" t="s">
        <v>14636</v>
      </c>
      <c r="D6523" s="1" t="s">
        <v>14637</v>
      </c>
      <c r="E6523" s="1" t="s">
        <v>169</v>
      </c>
      <c r="F6523" s="1" t="s">
        <v>11</v>
      </c>
      <c r="G6523" s="1" t="str">
        <f>IFERROR(__xludf.DUMMYFUNCTION("GOOGLETRANSLATE(D6523,""fr"",""en"")"),"#VALUE!")</f>
        <v>#VALUE!</v>
      </c>
    </row>
    <row r="6524" ht="15.75" customHeight="1">
      <c r="A6524" s="1" t="s">
        <v>7386</v>
      </c>
      <c r="B6524" s="1">
        <v>3.0</v>
      </c>
      <c r="C6524" s="1" t="s">
        <v>14638</v>
      </c>
      <c r="D6524" s="1" t="s">
        <v>14639</v>
      </c>
      <c r="E6524" s="1" t="s">
        <v>10</v>
      </c>
      <c r="F6524" s="1" t="s">
        <v>11</v>
      </c>
      <c r="G6524" s="1" t="str">
        <f>IFERROR(__xludf.DUMMYFUNCTION("GOOGLETRANSLATE(D6524,""fr"",""en"")"),"#VALUE!")</f>
        <v>#VALUE!</v>
      </c>
    </row>
    <row r="6525" ht="15.75" customHeight="1">
      <c r="A6525" s="1" t="s">
        <v>4447</v>
      </c>
      <c r="B6525" s="1">
        <v>2.0</v>
      </c>
      <c r="C6525" s="1" t="s">
        <v>14640</v>
      </c>
      <c r="D6525" s="1" t="s">
        <v>14641</v>
      </c>
      <c r="E6525" s="1" t="s">
        <v>273</v>
      </c>
      <c r="F6525" s="1" t="s">
        <v>11</v>
      </c>
      <c r="G6525" s="1" t="str">
        <f>IFERROR(__xludf.DUMMYFUNCTION("GOOGLETRANSLATE(D6525,""fr"",""en"")"),"#VALUE!")</f>
        <v>#VALUE!</v>
      </c>
    </row>
    <row r="6526" ht="15.75" customHeight="1">
      <c r="A6526" s="1" t="s">
        <v>129</v>
      </c>
      <c r="B6526" s="1">
        <v>2.0</v>
      </c>
      <c r="C6526" s="1" t="s">
        <v>14642</v>
      </c>
      <c r="D6526" s="1" t="s">
        <v>14643</v>
      </c>
      <c r="E6526" s="1" t="s">
        <v>296</v>
      </c>
      <c r="F6526" s="1" t="s">
        <v>66</v>
      </c>
      <c r="G6526" s="1" t="str">
        <f>IFERROR(__xludf.DUMMYFUNCTION("GOOGLETRANSLATE(D6526,""fr"",""en"")"),"#VALUE!")</f>
        <v>#VALUE!</v>
      </c>
    </row>
    <row r="6527" ht="15.75" customHeight="1">
      <c r="A6527" s="1" t="s">
        <v>6083</v>
      </c>
      <c r="B6527" s="1">
        <v>1.0</v>
      </c>
      <c r="C6527" s="1" t="s">
        <v>14644</v>
      </c>
      <c r="D6527" s="1" t="s">
        <v>14645</v>
      </c>
      <c r="E6527" s="1" t="s">
        <v>273</v>
      </c>
      <c r="F6527" s="1" t="s">
        <v>11</v>
      </c>
      <c r="G6527" s="1" t="str">
        <f>IFERROR(__xludf.DUMMYFUNCTION("GOOGLETRANSLATE(D6527,""fr"",""en"")"),"#VALUE!")</f>
        <v>#VALUE!</v>
      </c>
    </row>
    <row r="6528" ht="15.75" customHeight="1">
      <c r="A6528" s="1" t="s">
        <v>929</v>
      </c>
      <c r="B6528" s="1">
        <v>1.0</v>
      </c>
      <c r="C6528" s="1" t="s">
        <v>14646</v>
      </c>
      <c r="D6528" s="1" t="s">
        <v>14647</v>
      </c>
      <c r="E6528" s="1" t="s">
        <v>373</v>
      </c>
      <c r="F6528" s="1" t="s">
        <v>118</v>
      </c>
      <c r="G6528" s="1" t="str">
        <f>IFERROR(__xludf.DUMMYFUNCTION("GOOGLETRANSLATE(D6528,""fr"",""en"")"),"#VALUE!")</f>
        <v>#VALUE!</v>
      </c>
    </row>
    <row r="6529" ht="15.75" customHeight="1">
      <c r="A6529" s="1" t="s">
        <v>7037</v>
      </c>
      <c r="B6529" s="1">
        <v>2.0</v>
      </c>
      <c r="C6529" s="1" t="s">
        <v>14648</v>
      </c>
      <c r="D6529" s="1" t="s">
        <v>14649</v>
      </c>
      <c r="E6529" s="1" t="s">
        <v>125</v>
      </c>
      <c r="F6529" s="1" t="s">
        <v>11</v>
      </c>
      <c r="G6529" s="1" t="str">
        <f>IFERROR(__xludf.DUMMYFUNCTION("GOOGLETRANSLATE(D6529,""fr"",""en"")"),"#VALUE!")</f>
        <v>#VALUE!</v>
      </c>
    </row>
    <row r="6530" ht="15.75" customHeight="1">
      <c r="A6530" s="1" t="s">
        <v>10285</v>
      </c>
      <c r="B6530" s="1">
        <v>1.0</v>
      </c>
      <c r="C6530" s="1" t="s">
        <v>3654</v>
      </c>
      <c r="D6530" s="1" t="s">
        <v>14650</v>
      </c>
      <c r="E6530" s="1" t="s">
        <v>373</v>
      </c>
      <c r="F6530" s="1" t="s">
        <v>118</v>
      </c>
      <c r="G6530" s="1" t="str">
        <f>IFERROR(__xludf.DUMMYFUNCTION("GOOGLETRANSLATE(D6530,""fr"",""en"")"),"#VALUE!")</f>
        <v>#VALUE!</v>
      </c>
    </row>
    <row r="6531" ht="15.75" customHeight="1">
      <c r="A6531" s="1" t="s">
        <v>3330</v>
      </c>
      <c r="B6531" s="1">
        <v>5.0</v>
      </c>
      <c r="C6531" s="1" t="s">
        <v>14651</v>
      </c>
      <c r="D6531" s="1" t="s">
        <v>14652</v>
      </c>
      <c r="E6531" s="1" t="s">
        <v>169</v>
      </c>
      <c r="F6531" s="1" t="s">
        <v>11</v>
      </c>
      <c r="G6531" s="1" t="str">
        <f>IFERROR(__xludf.DUMMYFUNCTION("GOOGLETRANSLATE(D6531,""fr"",""en"")"),"#VALUE!")</f>
        <v>#VALUE!</v>
      </c>
    </row>
    <row r="6532" ht="15.75" customHeight="1">
      <c r="A6532" s="1" t="s">
        <v>1020</v>
      </c>
      <c r="B6532" s="1">
        <v>4.0</v>
      </c>
      <c r="C6532" s="1" t="s">
        <v>14653</v>
      </c>
      <c r="D6532" s="1" t="s">
        <v>14654</v>
      </c>
      <c r="E6532" s="1" t="s">
        <v>10</v>
      </c>
      <c r="F6532" s="1" t="s">
        <v>11</v>
      </c>
      <c r="G6532" s="1" t="str">
        <f>IFERROR(__xludf.DUMMYFUNCTION("GOOGLETRANSLATE(D6532,""fr"",""en"")"),"#VALUE!")</f>
        <v>#VALUE!</v>
      </c>
    </row>
    <row r="6533" ht="15.75" customHeight="1">
      <c r="A6533" s="1" t="s">
        <v>14655</v>
      </c>
      <c r="B6533" s="1">
        <v>1.0</v>
      </c>
      <c r="C6533" s="1" t="s">
        <v>14656</v>
      </c>
      <c r="D6533" s="1" t="s">
        <v>14657</v>
      </c>
      <c r="E6533" s="1" t="s">
        <v>47</v>
      </c>
      <c r="F6533" s="1" t="s">
        <v>48</v>
      </c>
      <c r="G6533" s="1" t="str">
        <f>IFERROR(__xludf.DUMMYFUNCTION("GOOGLETRANSLATE(D6533,""fr"",""en"")"),"#VALUE!")</f>
        <v>#VALUE!</v>
      </c>
    </row>
    <row r="6534" ht="15.75" customHeight="1">
      <c r="A6534" s="1" t="s">
        <v>10639</v>
      </c>
      <c r="B6534" s="1">
        <v>3.0</v>
      </c>
      <c r="C6534" s="1" t="s">
        <v>14658</v>
      </c>
      <c r="D6534" s="1" t="s">
        <v>14659</v>
      </c>
      <c r="E6534" s="1" t="s">
        <v>34</v>
      </c>
      <c r="F6534" s="1" t="s">
        <v>30</v>
      </c>
      <c r="G6534" s="1" t="str">
        <f>IFERROR(__xludf.DUMMYFUNCTION("GOOGLETRANSLATE(D6534,""fr"",""en"")"),"#VALUE!")</f>
        <v>#VALUE!</v>
      </c>
    </row>
    <row r="6535" ht="15.75" customHeight="1">
      <c r="A6535" s="1" t="s">
        <v>1023</v>
      </c>
      <c r="B6535" s="1">
        <v>5.0</v>
      </c>
      <c r="C6535" s="1" t="s">
        <v>14660</v>
      </c>
      <c r="D6535" s="1" t="s">
        <v>14661</v>
      </c>
      <c r="E6535" s="1" t="s">
        <v>65</v>
      </c>
      <c r="F6535" s="1" t="s">
        <v>66</v>
      </c>
      <c r="G6535" s="1" t="str">
        <f>IFERROR(__xludf.DUMMYFUNCTION("GOOGLETRANSLATE(D6535,""fr"",""en"")"),"#VALUE!")</f>
        <v>#VALUE!</v>
      </c>
    </row>
    <row r="6536" ht="15.75" customHeight="1">
      <c r="A6536" s="1" t="s">
        <v>8725</v>
      </c>
      <c r="B6536" s="1">
        <v>1.0</v>
      </c>
      <c r="C6536" s="1" t="s">
        <v>14662</v>
      </c>
      <c r="D6536" s="1" t="s">
        <v>14663</v>
      </c>
      <c r="E6536" s="1" t="s">
        <v>1192</v>
      </c>
      <c r="F6536" s="1" t="s">
        <v>110</v>
      </c>
      <c r="G6536" s="1" t="str">
        <f>IFERROR(__xludf.DUMMYFUNCTION("GOOGLETRANSLATE(D6536,""fr"",""en"")"),"#VALUE!")</f>
        <v>#VALUE!</v>
      </c>
    </row>
    <row r="6537" ht="15.75" customHeight="1">
      <c r="A6537" s="1" t="s">
        <v>876</v>
      </c>
      <c r="B6537" s="1">
        <v>5.0</v>
      </c>
      <c r="C6537" s="1" t="s">
        <v>14664</v>
      </c>
      <c r="D6537" s="1" t="s">
        <v>14665</v>
      </c>
      <c r="E6537" s="1" t="s">
        <v>29</v>
      </c>
      <c r="F6537" s="1" t="s">
        <v>30</v>
      </c>
      <c r="G6537" s="1" t="str">
        <f>IFERROR(__xludf.DUMMYFUNCTION("GOOGLETRANSLATE(D6537,""fr"",""en"")"),"#VALUE!")</f>
        <v>#VALUE!</v>
      </c>
    </row>
    <row r="6538" ht="15.75" customHeight="1">
      <c r="A6538" s="1" t="s">
        <v>9006</v>
      </c>
      <c r="B6538" s="1">
        <v>2.0</v>
      </c>
      <c r="C6538" s="1" t="s">
        <v>14666</v>
      </c>
      <c r="D6538" s="1" t="s">
        <v>14667</v>
      </c>
      <c r="E6538" s="1" t="s">
        <v>250</v>
      </c>
      <c r="F6538" s="1" t="s">
        <v>30</v>
      </c>
      <c r="G6538" s="1" t="str">
        <f>IFERROR(__xludf.DUMMYFUNCTION("GOOGLETRANSLATE(D6538,""fr"",""en"")"),"#VALUE!")</f>
        <v>#VALUE!</v>
      </c>
    </row>
    <row r="6539" ht="15.75" customHeight="1">
      <c r="A6539" s="1" t="s">
        <v>14668</v>
      </c>
      <c r="B6539" s="1">
        <v>3.0</v>
      </c>
      <c r="C6539" s="1" t="s">
        <v>14669</v>
      </c>
      <c r="D6539" s="1" t="s">
        <v>14670</v>
      </c>
      <c r="E6539" s="1" t="s">
        <v>29</v>
      </c>
      <c r="F6539" s="1" t="s">
        <v>30</v>
      </c>
      <c r="G6539" s="1" t="str">
        <f>IFERROR(__xludf.DUMMYFUNCTION("GOOGLETRANSLATE(D6539,""fr"",""en"")"),"#VALUE!")</f>
        <v>#VALUE!</v>
      </c>
    </row>
    <row r="6540" ht="15.75" customHeight="1">
      <c r="A6540" s="1" t="s">
        <v>14671</v>
      </c>
      <c r="B6540" s="1">
        <v>1.0</v>
      </c>
      <c r="C6540" s="1" t="s">
        <v>14672</v>
      </c>
      <c r="D6540" s="1" t="s">
        <v>14673</v>
      </c>
      <c r="E6540" s="1" t="s">
        <v>226</v>
      </c>
      <c r="F6540" s="1" t="s">
        <v>11</v>
      </c>
      <c r="G6540" s="1" t="str">
        <f>IFERROR(__xludf.DUMMYFUNCTION("GOOGLETRANSLATE(D6540,""fr"",""en"")"),"#VALUE!")</f>
        <v>#VALUE!</v>
      </c>
    </row>
    <row r="6541" ht="15.75" customHeight="1">
      <c r="A6541" s="1" t="s">
        <v>4437</v>
      </c>
      <c r="B6541" s="1">
        <v>4.0</v>
      </c>
      <c r="C6541" s="1" t="s">
        <v>14674</v>
      </c>
      <c r="D6541" s="1" t="s">
        <v>14675</v>
      </c>
      <c r="E6541" s="1" t="s">
        <v>34</v>
      </c>
      <c r="F6541" s="1" t="s">
        <v>30</v>
      </c>
      <c r="G6541" s="1" t="str">
        <f>IFERROR(__xludf.DUMMYFUNCTION("GOOGLETRANSLATE(D6541,""fr"",""en"")"),"#VALUE!")</f>
        <v>#VALUE!</v>
      </c>
    </row>
    <row r="6542" ht="15.75" customHeight="1">
      <c r="A6542" s="1" t="s">
        <v>1955</v>
      </c>
      <c r="B6542" s="1">
        <v>5.0</v>
      </c>
      <c r="C6542" s="1" t="s">
        <v>14676</v>
      </c>
      <c r="D6542" s="1" t="s">
        <v>14677</v>
      </c>
      <c r="E6542" s="1" t="s">
        <v>614</v>
      </c>
      <c r="F6542" s="1" t="s">
        <v>30</v>
      </c>
      <c r="G6542" s="1" t="str">
        <f>IFERROR(__xludf.DUMMYFUNCTION("GOOGLETRANSLATE(D6542,""fr"",""en"")"),"#VALUE!")</f>
        <v>#VALUE!</v>
      </c>
    </row>
    <row r="6543" ht="15.75" customHeight="1">
      <c r="A6543" s="1" t="s">
        <v>678</v>
      </c>
      <c r="B6543" s="1">
        <v>3.0</v>
      </c>
      <c r="C6543" s="1" t="s">
        <v>14678</v>
      </c>
      <c r="D6543" s="1" t="s">
        <v>14679</v>
      </c>
      <c r="E6543" s="1" t="s">
        <v>10</v>
      </c>
      <c r="F6543" s="1" t="s">
        <v>11</v>
      </c>
      <c r="G6543" s="1" t="str">
        <f>IFERROR(__xludf.DUMMYFUNCTION("GOOGLETRANSLATE(D6543,""fr"",""en"")"),"#VALUE!")</f>
        <v>#VALUE!</v>
      </c>
    </row>
    <row r="6544" ht="15.75" customHeight="1">
      <c r="A6544" s="1" t="s">
        <v>5573</v>
      </c>
      <c r="B6544" s="1">
        <v>4.0</v>
      </c>
      <c r="C6544" s="1" t="s">
        <v>14680</v>
      </c>
      <c r="D6544" s="1" t="s">
        <v>14681</v>
      </c>
      <c r="E6544" s="1" t="s">
        <v>21</v>
      </c>
      <c r="F6544" s="1" t="s">
        <v>11</v>
      </c>
      <c r="G6544" s="1" t="str">
        <f>IFERROR(__xludf.DUMMYFUNCTION("GOOGLETRANSLATE(D6544,""fr"",""en"")"),"#VALUE!")</f>
        <v>#VALUE!</v>
      </c>
    </row>
    <row r="6545" ht="15.75" customHeight="1">
      <c r="A6545" s="1" t="s">
        <v>433</v>
      </c>
      <c r="B6545" s="1">
        <v>4.0</v>
      </c>
      <c r="C6545" s="1" t="s">
        <v>14682</v>
      </c>
      <c r="D6545" s="1" t="s">
        <v>14683</v>
      </c>
      <c r="E6545" s="1" t="s">
        <v>21</v>
      </c>
      <c r="F6545" s="1" t="s">
        <v>11</v>
      </c>
      <c r="G6545" s="1" t="str">
        <f>IFERROR(__xludf.DUMMYFUNCTION("GOOGLETRANSLATE(D6545,""fr"",""en"")"),"#VALUE!")</f>
        <v>#VALUE!</v>
      </c>
    </row>
    <row r="6546" ht="15.75" customHeight="1">
      <c r="A6546" s="1" t="s">
        <v>3169</v>
      </c>
      <c r="B6546" s="1">
        <v>3.0</v>
      </c>
      <c r="C6546" s="1" t="s">
        <v>14684</v>
      </c>
      <c r="D6546" s="1" t="s">
        <v>14685</v>
      </c>
      <c r="E6546" s="1" t="s">
        <v>10</v>
      </c>
      <c r="F6546" s="1" t="s">
        <v>11</v>
      </c>
      <c r="G6546" s="1" t="str">
        <f>IFERROR(__xludf.DUMMYFUNCTION("GOOGLETRANSLATE(D6546,""fr"",""en"")"),"#VALUE!")</f>
        <v>#VALUE!</v>
      </c>
    </row>
    <row r="6547" ht="15.75" customHeight="1">
      <c r="A6547" s="1" t="s">
        <v>14686</v>
      </c>
      <c r="B6547" s="1">
        <v>2.0</v>
      </c>
      <c r="C6547" s="1" t="s">
        <v>14687</v>
      </c>
      <c r="D6547" s="1" t="s">
        <v>14688</v>
      </c>
      <c r="E6547" s="1" t="s">
        <v>21</v>
      </c>
      <c r="F6547" s="1" t="s">
        <v>11</v>
      </c>
      <c r="G6547" s="1" t="str">
        <f>IFERROR(__xludf.DUMMYFUNCTION("GOOGLETRANSLATE(D6547,""fr"",""en"")"),"#VALUE!")</f>
        <v>#VALUE!</v>
      </c>
    </row>
    <row r="6548" ht="15.75" customHeight="1">
      <c r="A6548" s="1" t="s">
        <v>1764</v>
      </c>
      <c r="B6548" s="1">
        <v>4.0</v>
      </c>
      <c r="C6548" s="1" t="s">
        <v>14689</v>
      </c>
      <c r="D6548" s="1" t="s">
        <v>14690</v>
      </c>
      <c r="E6548" s="1" t="s">
        <v>176</v>
      </c>
      <c r="F6548" s="1" t="s">
        <v>66</v>
      </c>
      <c r="G6548" s="1" t="str">
        <f>IFERROR(__xludf.DUMMYFUNCTION("GOOGLETRANSLATE(D6548,""fr"",""en"")"),"#VALUE!")</f>
        <v>#VALUE!</v>
      </c>
    </row>
    <row r="6549" ht="15.75" customHeight="1">
      <c r="A6549" s="1" t="s">
        <v>14691</v>
      </c>
      <c r="B6549" s="1">
        <v>5.0</v>
      </c>
      <c r="C6549" s="1" t="s">
        <v>14692</v>
      </c>
      <c r="D6549" s="1" t="s">
        <v>14693</v>
      </c>
      <c r="E6549" s="1" t="s">
        <v>21</v>
      </c>
      <c r="F6549" s="1" t="s">
        <v>11</v>
      </c>
      <c r="G6549" s="1" t="str">
        <f>IFERROR(__xludf.DUMMYFUNCTION("GOOGLETRANSLATE(D6549,""fr"",""en"")"),"#VALUE!")</f>
        <v>#VALUE!</v>
      </c>
    </row>
    <row r="6550" ht="15.75" customHeight="1">
      <c r="A6550" s="1" t="s">
        <v>14694</v>
      </c>
      <c r="B6550" s="1">
        <v>1.0</v>
      </c>
      <c r="C6550" s="1" t="s">
        <v>14695</v>
      </c>
      <c r="D6550" s="1" t="s">
        <v>14696</v>
      </c>
      <c r="E6550" s="1" t="s">
        <v>10</v>
      </c>
      <c r="F6550" s="1" t="s">
        <v>11</v>
      </c>
      <c r="G6550" s="1" t="str">
        <f>IFERROR(__xludf.DUMMYFUNCTION("GOOGLETRANSLATE(D6550,""fr"",""en"")"),"#VALUE!")</f>
        <v>#VALUE!</v>
      </c>
    </row>
    <row r="6551" ht="15.75" customHeight="1">
      <c r="A6551" s="1" t="s">
        <v>5593</v>
      </c>
      <c r="B6551" s="1">
        <v>1.0</v>
      </c>
      <c r="C6551" s="1" t="s">
        <v>14697</v>
      </c>
      <c r="D6551" s="1" t="s">
        <v>14698</v>
      </c>
      <c r="E6551" s="1" t="s">
        <v>38</v>
      </c>
      <c r="F6551" s="1" t="s">
        <v>39</v>
      </c>
      <c r="G6551" s="1" t="str">
        <f>IFERROR(__xludf.DUMMYFUNCTION("GOOGLETRANSLATE(D6551,""fr"",""en"")"),"#VALUE!")</f>
        <v>#VALUE!</v>
      </c>
    </row>
    <row r="6552" ht="15.75" customHeight="1">
      <c r="A6552" s="1" t="s">
        <v>14699</v>
      </c>
      <c r="B6552" s="1">
        <v>1.0</v>
      </c>
      <c r="C6552" s="1" t="s">
        <v>14700</v>
      </c>
      <c r="D6552" s="1" t="s">
        <v>14701</v>
      </c>
      <c r="E6552" s="1" t="s">
        <v>169</v>
      </c>
      <c r="F6552" s="1" t="s">
        <v>110</v>
      </c>
      <c r="G6552" s="1" t="str">
        <f>IFERROR(__xludf.DUMMYFUNCTION("GOOGLETRANSLATE(D6552,""fr"",""en"")"),"#VALUE!")</f>
        <v>#VALUE!</v>
      </c>
    </row>
    <row r="6553" ht="15.75" customHeight="1">
      <c r="A6553" s="1" t="s">
        <v>2034</v>
      </c>
      <c r="B6553" s="1">
        <v>1.0</v>
      </c>
      <c r="C6553" s="1" t="s">
        <v>14702</v>
      </c>
      <c r="D6553" s="1" t="s">
        <v>14703</v>
      </c>
      <c r="E6553" s="1" t="s">
        <v>2102</v>
      </c>
      <c r="F6553" s="1" t="s">
        <v>66</v>
      </c>
      <c r="G6553" s="1" t="str">
        <f>IFERROR(__xludf.DUMMYFUNCTION("GOOGLETRANSLATE(D6553,""fr"",""en"")"),"#VALUE!")</f>
        <v>#VALUE!</v>
      </c>
    </row>
    <row r="6554" ht="15.75" customHeight="1">
      <c r="A6554" s="1" t="s">
        <v>14704</v>
      </c>
      <c r="B6554" s="1">
        <v>2.0</v>
      </c>
      <c r="C6554" s="1" t="s">
        <v>14705</v>
      </c>
      <c r="D6554" s="1" t="s">
        <v>14706</v>
      </c>
      <c r="E6554" s="1" t="s">
        <v>125</v>
      </c>
      <c r="F6554" s="1" t="s">
        <v>11</v>
      </c>
      <c r="G6554" s="1" t="str">
        <f>IFERROR(__xludf.DUMMYFUNCTION("GOOGLETRANSLATE(D6554,""fr"",""en"")"),"#VALUE!")</f>
        <v>#VALUE!</v>
      </c>
    </row>
    <row r="6555" ht="15.75" customHeight="1">
      <c r="A6555" s="1" t="s">
        <v>2533</v>
      </c>
      <c r="B6555" s="1">
        <v>5.0</v>
      </c>
      <c r="C6555" s="1" t="s">
        <v>14707</v>
      </c>
      <c r="D6555" s="1" t="s">
        <v>14708</v>
      </c>
      <c r="E6555" s="1" t="s">
        <v>10</v>
      </c>
      <c r="F6555" s="1" t="s">
        <v>11</v>
      </c>
      <c r="G6555" s="1" t="str">
        <f>IFERROR(__xludf.DUMMYFUNCTION("GOOGLETRANSLATE(D6555,""fr"",""en"")"),"#VALUE!")</f>
        <v>#VALUE!</v>
      </c>
    </row>
    <row r="6556" ht="15.75" customHeight="1">
      <c r="A6556" s="1" t="s">
        <v>14709</v>
      </c>
      <c r="B6556" s="1">
        <v>2.0</v>
      </c>
      <c r="C6556" s="1" t="s">
        <v>14710</v>
      </c>
      <c r="D6556" s="1" t="s">
        <v>480</v>
      </c>
      <c r="E6556" s="1" t="s">
        <v>21</v>
      </c>
      <c r="F6556" s="1" t="s">
        <v>11</v>
      </c>
      <c r="G6556" s="1" t="str">
        <f>IFERROR(__xludf.DUMMYFUNCTION("GOOGLETRANSLATE(D6556,""fr"",""en"")"),"#VALUE!")</f>
        <v>#VALUE!</v>
      </c>
    </row>
    <row r="6557" ht="15.75" customHeight="1">
      <c r="A6557" s="1" t="s">
        <v>2801</v>
      </c>
      <c r="B6557" s="1">
        <v>4.0</v>
      </c>
      <c r="C6557" s="1" t="s">
        <v>14711</v>
      </c>
      <c r="D6557" s="1" t="s">
        <v>14712</v>
      </c>
      <c r="E6557" s="1" t="s">
        <v>21</v>
      </c>
      <c r="F6557" s="1" t="s">
        <v>11</v>
      </c>
      <c r="G6557" s="1" t="str">
        <f>IFERROR(__xludf.DUMMYFUNCTION("GOOGLETRANSLATE(D6557,""fr"",""en"")"),"#VALUE!")</f>
        <v>#VALUE!</v>
      </c>
    </row>
    <row r="6558" ht="15.75" customHeight="1">
      <c r="A6558" s="1" t="s">
        <v>335</v>
      </c>
      <c r="B6558" s="1">
        <v>1.0</v>
      </c>
      <c r="C6558" s="1" t="s">
        <v>14713</v>
      </c>
      <c r="D6558" s="1" t="s">
        <v>14714</v>
      </c>
      <c r="E6558" s="1" t="s">
        <v>117</v>
      </c>
      <c r="F6558" s="1" t="s">
        <v>118</v>
      </c>
      <c r="G6558" s="1" t="str">
        <f>IFERROR(__xludf.DUMMYFUNCTION("GOOGLETRANSLATE(D6558,""fr"",""en"")"),"#VALUE!")</f>
        <v>#VALUE!</v>
      </c>
    </row>
    <row r="6559" ht="15.75" customHeight="1">
      <c r="A6559" s="1" t="s">
        <v>1062</v>
      </c>
      <c r="B6559" s="1">
        <v>5.0</v>
      </c>
      <c r="C6559" s="1" t="s">
        <v>14715</v>
      </c>
      <c r="D6559" s="1" t="s">
        <v>14716</v>
      </c>
      <c r="E6559" s="1" t="s">
        <v>21</v>
      </c>
      <c r="F6559" s="1" t="s">
        <v>11</v>
      </c>
      <c r="G6559" s="1" t="str">
        <f>IFERROR(__xludf.DUMMYFUNCTION("GOOGLETRANSLATE(D6559,""fr"",""en"")"),"#VALUE!")</f>
        <v>#VALUE!</v>
      </c>
    </row>
    <row r="6560" ht="15.75" customHeight="1">
      <c r="A6560" s="1" t="s">
        <v>1434</v>
      </c>
      <c r="B6560" s="1">
        <v>3.0</v>
      </c>
      <c r="C6560" s="1" t="s">
        <v>14717</v>
      </c>
      <c r="D6560" s="1" t="s">
        <v>14718</v>
      </c>
      <c r="E6560" s="1" t="s">
        <v>10</v>
      </c>
      <c r="F6560" s="1" t="s">
        <v>11</v>
      </c>
      <c r="G6560" s="1" t="str">
        <f>IFERROR(__xludf.DUMMYFUNCTION("GOOGLETRANSLATE(D6560,""fr"",""en"")"),"#VALUE!")</f>
        <v>#VALUE!</v>
      </c>
    </row>
    <row r="6561" ht="15.75" customHeight="1">
      <c r="A6561" s="1" t="s">
        <v>2533</v>
      </c>
      <c r="B6561" s="1">
        <v>4.0</v>
      </c>
      <c r="C6561" s="1" t="s">
        <v>14719</v>
      </c>
      <c r="D6561" s="1" t="s">
        <v>14720</v>
      </c>
      <c r="E6561" s="1" t="s">
        <v>10</v>
      </c>
      <c r="F6561" s="1" t="s">
        <v>11</v>
      </c>
      <c r="G6561" s="1" t="str">
        <f>IFERROR(__xludf.DUMMYFUNCTION("GOOGLETRANSLATE(D6561,""fr"",""en"")"),"#VALUE!")</f>
        <v>#VALUE!</v>
      </c>
    </row>
    <row r="6562" ht="15.75" customHeight="1">
      <c r="A6562" s="1" t="s">
        <v>2843</v>
      </c>
      <c r="B6562" s="1">
        <v>3.0</v>
      </c>
      <c r="C6562" s="1" t="s">
        <v>14721</v>
      </c>
      <c r="D6562" s="1" t="s">
        <v>14722</v>
      </c>
      <c r="E6562" s="1" t="s">
        <v>34</v>
      </c>
      <c r="F6562" s="1" t="s">
        <v>30</v>
      </c>
      <c r="G6562" s="1" t="str">
        <f>IFERROR(__xludf.DUMMYFUNCTION("GOOGLETRANSLATE(D6562,""fr"",""en"")"),"#VALUE!")</f>
        <v>#VALUE!</v>
      </c>
    </row>
    <row r="6563" ht="15.75" customHeight="1">
      <c r="A6563" s="1" t="s">
        <v>8832</v>
      </c>
      <c r="B6563" s="1">
        <v>1.0</v>
      </c>
      <c r="C6563" s="1" t="s">
        <v>14723</v>
      </c>
      <c r="D6563" s="1" t="s">
        <v>14724</v>
      </c>
      <c r="E6563" s="1" t="s">
        <v>292</v>
      </c>
      <c r="F6563" s="1" t="s">
        <v>11</v>
      </c>
      <c r="G6563" s="1" t="str">
        <f>IFERROR(__xludf.DUMMYFUNCTION("GOOGLETRANSLATE(D6563,""fr"",""en"")"),"#VALUE!")</f>
        <v>#VALUE!</v>
      </c>
    </row>
    <row r="6564" ht="15.75" customHeight="1">
      <c r="A6564" s="1" t="s">
        <v>14725</v>
      </c>
      <c r="B6564" s="1">
        <v>1.0</v>
      </c>
      <c r="C6564" s="1" t="s">
        <v>5852</v>
      </c>
      <c r="D6564" s="1" t="s">
        <v>14726</v>
      </c>
      <c r="E6564" s="1" t="s">
        <v>296</v>
      </c>
      <c r="F6564" s="1" t="s">
        <v>110</v>
      </c>
      <c r="G6564" s="1" t="str">
        <f>IFERROR(__xludf.DUMMYFUNCTION("GOOGLETRANSLATE(D6564,""fr"",""en"")"),"#VALUE!")</f>
        <v>#VALUE!</v>
      </c>
    </row>
    <row r="6565" ht="15.75" customHeight="1">
      <c r="A6565" s="1" t="s">
        <v>1132</v>
      </c>
      <c r="B6565" s="1">
        <v>5.0</v>
      </c>
      <c r="C6565" s="1" t="s">
        <v>14727</v>
      </c>
      <c r="D6565" s="1" t="s">
        <v>14728</v>
      </c>
      <c r="E6565" s="1" t="s">
        <v>21</v>
      </c>
      <c r="F6565" s="1" t="s">
        <v>11</v>
      </c>
      <c r="G6565" s="1" t="str">
        <f>IFERROR(__xludf.DUMMYFUNCTION("GOOGLETRANSLATE(D6565,""fr"",""en"")"),"#VALUE!")</f>
        <v>#VALUE!</v>
      </c>
    </row>
    <row r="6566" ht="15.75" customHeight="1">
      <c r="A6566" s="1" t="s">
        <v>10095</v>
      </c>
      <c r="B6566" s="1">
        <v>2.0</v>
      </c>
      <c r="C6566" s="1" t="s">
        <v>14729</v>
      </c>
      <c r="D6566" s="1" t="s">
        <v>14730</v>
      </c>
      <c r="E6566" s="1" t="s">
        <v>125</v>
      </c>
      <c r="F6566" s="1" t="s">
        <v>11</v>
      </c>
      <c r="G6566" s="1" t="str">
        <f>IFERROR(__xludf.DUMMYFUNCTION("GOOGLETRANSLATE(D6566,""fr"",""en"")"),"#VALUE!")</f>
        <v>#VALUE!</v>
      </c>
    </row>
    <row r="6567" ht="15.75" customHeight="1">
      <c r="A6567" s="1" t="s">
        <v>7694</v>
      </c>
      <c r="B6567" s="1">
        <v>2.0</v>
      </c>
      <c r="C6567" s="1" t="s">
        <v>14481</v>
      </c>
      <c r="D6567" s="1" t="s">
        <v>14731</v>
      </c>
      <c r="E6567" s="1" t="s">
        <v>273</v>
      </c>
      <c r="F6567" s="1" t="s">
        <v>118</v>
      </c>
      <c r="G6567" s="1" t="str">
        <f>IFERROR(__xludf.DUMMYFUNCTION("GOOGLETRANSLATE(D6567,""fr"",""en"")"),"#VALUE!")</f>
        <v>#VALUE!</v>
      </c>
    </row>
    <row r="6568" ht="15.75" customHeight="1">
      <c r="A6568" s="1" t="s">
        <v>9605</v>
      </c>
      <c r="B6568" s="1">
        <v>2.0</v>
      </c>
      <c r="C6568" s="1" t="s">
        <v>14732</v>
      </c>
      <c r="D6568" s="1" t="s">
        <v>14733</v>
      </c>
      <c r="E6568" s="1" t="s">
        <v>169</v>
      </c>
      <c r="F6568" s="1" t="s">
        <v>110</v>
      </c>
      <c r="G6568" s="1" t="str">
        <f>IFERROR(__xludf.DUMMYFUNCTION("GOOGLETRANSLATE(D6568,""fr"",""en"")"),"#VALUE!")</f>
        <v>#VALUE!</v>
      </c>
    </row>
    <row r="6569" ht="15.75" customHeight="1">
      <c r="A6569" s="1" t="s">
        <v>14734</v>
      </c>
      <c r="B6569" s="1">
        <v>4.0</v>
      </c>
      <c r="C6569" s="1" t="s">
        <v>14735</v>
      </c>
      <c r="D6569" s="1" t="s">
        <v>14736</v>
      </c>
      <c r="E6569" s="1" t="s">
        <v>29</v>
      </c>
      <c r="F6569" s="1" t="s">
        <v>30</v>
      </c>
      <c r="G6569" s="1" t="str">
        <f>IFERROR(__xludf.DUMMYFUNCTION("GOOGLETRANSLATE(D6569,""fr"",""en"")"),"#VALUE!")</f>
        <v>#VALUE!</v>
      </c>
    </row>
    <row r="6570" ht="15.75" customHeight="1">
      <c r="A6570" s="1" t="s">
        <v>585</v>
      </c>
      <c r="B6570" s="1">
        <v>4.0</v>
      </c>
      <c r="C6570" s="1" t="s">
        <v>14737</v>
      </c>
      <c r="D6570" s="1" t="s">
        <v>14738</v>
      </c>
      <c r="E6570" s="1" t="s">
        <v>10</v>
      </c>
      <c r="F6570" s="1" t="s">
        <v>11</v>
      </c>
      <c r="G6570" s="1" t="str">
        <f>IFERROR(__xludf.DUMMYFUNCTION("GOOGLETRANSLATE(D6570,""fr"",""en"")"),"#VALUE!")</f>
        <v>#VALUE!</v>
      </c>
    </row>
    <row r="6571" ht="15.75" customHeight="1">
      <c r="A6571" s="1" t="s">
        <v>4355</v>
      </c>
      <c r="B6571" s="1">
        <v>1.0</v>
      </c>
      <c r="C6571" s="1" t="s">
        <v>14739</v>
      </c>
      <c r="D6571" s="1" t="s">
        <v>14740</v>
      </c>
      <c r="E6571" s="1" t="s">
        <v>960</v>
      </c>
      <c r="F6571" s="1" t="s">
        <v>84</v>
      </c>
      <c r="G6571" s="1" t="str">
        <f>IFERROR(__xludf.DUMMYFUNCTION("GOOGLETRANSLATE(D6571,""fr"",""en"")"),"#VALUE!")</f>
        <v>#VALUE!</v>
      </c>
    </row>
    <row r="6572" ht="15.75" customHeight="1">
      <c r="A6572" s="1" t="s">
        <v>502</v>
      </c>
      <c r="B6572" s="1">
        <v>1.0</v>
      </c>
      <c r="C6572" s="1" t="s">
        <v>14741</v>
      </c>
      <c r="D6572" s="1" t="s">
        <v>14742</v>
      </c>
      <c r="E6572" s="1" t="s">
        <v>169</v>
      </c>
      <c r="F6572" s="1" t="s">
        <v>110</v>
      </c>
      <c r="G6572" s="1" t="str">
        <f>IFERROR(__xludf.DUMMYFUNCTION("GOOGLETRANSLATE(D6572,""fr"",""en"")"),"#VALUE!")</f>
        <v>#VALUE!</v>
      </c>
    </row>
    <row r="6573" ht="15.75" customHeight="1">
      <c r="A6573" s="1" t="s">
        <v>1721</v>
      </c>
      <c r="B6573" s="1">
        <v>5.0</v>
      </c>
      <c r="C6573" s="1" t="s">
        <v>14743</v>
      </c>
      <c r="D6573" s="1" t="s">
        <v>14744</v>
      </c>
      <c r="E6573" s="1" t="s">
        <v>484</v>
      </c>
      <c r="F6573" s="1" t="s">
        <v>118</v>
      </c>
      <c r="G6573" s="1" t="str">
        <f>IFERROR(__xludf.DUMMYFUNCTION("GOOGLETRANSLATE(D6573,""fr"",""en"")"),"#VALUE!")</f>
        <v>#VALUE!</v>
      </c>
    </row>
    <row r="6574" ht="15.75" customHeight="1">
      <c r="A6574" s="1" t="s">
        <v>5472</v>
      </c>
      <c r="B6574" s="1">
        <v>1.0</v>
      </c>
      <c r="C6574" s="1" t="s">
        <v>14745</v>
      </c>
      <c r="D6574" s="1" t="s">
        <v>14746</v>
      </c>
      <c r="E6574" s="1" t="s">
        <v>230</v>
      </c>
      <c r="F6574" s="1" t="s">
        <v>84</v>
      </c>
      <c r="G6574" s="1" t="str">
        <f>IFERROR(__xludf.DUMMYFUNCTION("GOOGLETRANSLATE(D6574,""fr"",""en"")"),"#VALUE!")</f>
        <v>#VALUE!</v>
      </c>
    </row>
    <row r="6575" ht="15.75" customHeight="1">
      <c r="A6575" s="1" t="s">
        <v>411</v>
      </c>
      <c r="B6575" s="1">
        <v>3.0</v>
      </c>
      <c r="C6575" s="1" t="s">
        <v>14747</v>
      </c>
      <c r="D6575" s="1" t="s">
        <v>14748</v>
      </c>
      <c r="E6575" s="1" t="s">
        <v>10</v>
      </c>
      <c r="F6575" s="1" t="s">
        <v>11</v>
      </c>
      <c r="G6575" s="1" t="str">
        <f>IFERROR(__xludf.DUMMYFUNCTION("GOOGLETRANSLATE(D6575,""fr"",""en"")"),"#VALUE!")</f>
        <v>#VALUE!</v>
      </c>
    </row>
    <row r="6576" ht="15.75" customHeight="1">
      <c r="A6576" s="1" t="s">
        <v>1256</v>
      </c>
      <c r="B6576" s="1">
        <v>5.0</v>
      </c>
      <c r="C6576" s="1" t="s">
        <v>14749</v>
      </c>
      <c r="D6576" s="1" t="s">
        <v>14750</v>
      </c>
      <c r="E6576" s="1" t="s">
        <v>21</v>
      </c>
      <c r="F6576" s="1" t="s">
        <v>11</v>
      </c>
      <c r="G6576" s="1" t="str">
        <f>IFERROR(__xludf.DUMMYFUNCTION("GOOGLETRANSLATE(D6576,""fr"",""en"")"),"Very good value for money. Very fast to subscribe, you can send all the documents on the personal space, ask for papers, make changes of situation very easily.
I contacted customer service once and very well too.
It's rare but I recommend")</f>
        <v>Very good value for money. Very fast to subscribe, you can send all the documents on the personal space, ask for papers, make changes of situation very easily.
I contacted customer service once and very well too.
It's rare but I recommend</v>
      </c>
    </row>
    <row r="6577" ht="15.75" customHeight="1">
      <c r="A6577" s="1" t="s">
        <v>7327</v>
      </c>
      <c r="B6577" s="1">
        <v>1.0</v>
      </c>
      <c r="C6577" s="1" t="s">
        <v>14751</v>
      </c>
      <c r="D6577" s="1" t="s">
        <v>14752</v>
      </c>
      <c r="E6577" s="1" t="s">
        <v>29</v>
      </c>
      <c r="F6577" s="1" t="s">
        <v>30</v>
      </c>
      <c r="G6577" s="1" t="str">
        <f>IFERROR(__xludf.DUMMYFUNCTION("GOOGLETRANSLATE(D6577,""fr"",""en"")"),"#VALUE!")</f>
        <v>#VALUE!</v>
      </c>
    </row>
    <row r="6578" ht="15.75" customHeight="1">
      <c r="A6578" s="1" t="s">
        <v>650</v>
      </c>
      <c r="B6578" s="1">
        <v>1.0</v>
      </c>
      <c r="C6578" s="1" t="s">
        <v>14753</v>
      </c>
      <c r="D6578" s="1" t="s">
        <v>14754</v>
      </c>
      <c r="E6578" s="1" t="s">
        <v>273</v>
      </c>
      <c r="F6578" s="1" t="s">
        <v>11</v>
      </c>
      <c r="G6578" s="1" t="str">
        <f>IFERROR(__xludf.DUMMYFUNCTION("GOOGLETRANSLATE(D6578,""fr"",""en"")"),"#VALUE!")</f>
        <v>#VALUE!</v>
      </c>
    </row>
    <row r="6579" ht="15.75" customHeight="1">
      <c r="A6579" s="1" t="s">
        <v>2694</v>
      </c>
      <c r="B6579" s="1">
        <v>4.0</v>
      </c>
      <c r="C6579" s="1" t="s">
        <v>14755</v>
      </c>
      <c r="D6579" s="1" t="s">
        <v>14756</v>
      </c>
      <c r="E6579" s="1" t="s">
        <v>10</v>
      </c>
      <c r="F6579" s="1" t="s">
        <v>11</v>
      </c>
      <c r="G6579" s="1" t="str">
        <f>IFERROR(__xludf.DUMMYFUNCTION("GOOGLETRANSLATE(D6579,""fr"",""en"")"),"#VALUE!")</f>
        <v>#VALUE!</v>
      </c>
    </row>
    <row r="6580" ht="15.75" customHeight="1">
      <c r="A6580" s="1" t="s">
        <v>14757</v>
      </c>
      <c r="B6580" s="1">
        <v>1.0</v>
      </c>
      <c r="C6580" s="1" t="s">
        <v>14758</v>
      </c>
      <c r="D6580" s="1" t="s">
        <v>14759</v>
      </c>
      <c r="E6580" s="1" t="s">
        <v>250</v>
      </c>
      <c r="F6580" s="1" t="s">
        <v>30</v>
      </c>
      <c r="G6580" s="1" t="str">
        <f>IFERROR(__xludf.DUMMYFUNCTION("GOOGLETRANSLATE(D6580,""fr"",""en"")"),"#VALUE!")</f>
        <v>#VALUE!</v>
      </c>
    </row>
    <row r="6581" ht="15.75" customHeight="1">
      <c r="A6581" s="1" t="s">
        <v>2187</v>
      </c>
      <c r="B6581" s="1">
        <v>3.0</v>
      </c>
      <c r="C6581" s="1" t="s">
        <v>14760</v>
      </c>
      <c r="D6581" s="1" t="s">
        <v>14761</v>
      </c>
      <c r="E6581" s="1" t="s">
        <v>125</v>
      </c>
      <c r="F6581" s="1" t="s">
        <v>11</v>
      </c>
      <c r="G6581" s="1" t="str">
        <f>IFERROR(__xludf.DUMMYFUNCTION("GOOGLETRANSLATE(D6581,""fr"",""en"")"),"#VALUE!")</f>
        <v>#VALUE!</v>
      </c>
    </row>
    <row r="6582" ht="15.75" customHeight="1">
      <c r="A6582" s="1" t="s">
        <v>14762</v>
      </c>
      <c r="B6582" s="1">
        <v>1.0</v>
      </c>
      <c r="C6582" s="1" t="s">
        <v>14763</v>
      </c>
      <c r="D6582" s="1" t="s">
        <v>14764</v>
      </c>
      <c r="E6582" s="1" t="s">
        <v>280</v>
      </c>
      <c r="F6582" s="1" t="s">
        <v>11</v>
      </c>
      <c r="G6582" s="1" t="str">
        <f>IFERROR(__xludf.DUMMYFUNCTION("GOOGLETRANSLATE(D6582,""fr"",""en"")"),"#VALUE!")</f>
        <v>#VALUE!</v>
      </c>
    </row>
    <row r="6583" ht="15.75" customHeight="1">
      <c r="A6583" s="1" t="s">
        <v>2857</v>
      </c>
      <c r="B6583" s="1">
        <v>1.0</v>
      </c>
      <c r="C6583" s="1" t="s">
        <v>14765</v>
      </c>
      <c r="D6583" s="1" t="s">
        <v>14766</v>
      </c>
      <c r="E6583" s="1" t="s">
        <v>296</v>
      </c>
      <c r="F6583" s="1" t="s">
        <v>48</v>
      </c>
      <c r="G6583" s="1" t="str">
        <f>IFERROR(__xludf.DUMMYFUNCTION("GOOGLETRANSLATE(D6583,""fr"",""en"")"),"#VALUE!")</f>
        <v>#VALUE!</v>
      </c>
    </row>
    <row r="6584" ht="15.75" customHeight="1">
      <c r="A6584" s="1" t="s">
        <v>7603</v>
      </c>
      <c r="B6584" s="1">
        <v>3.0</v>
      </c>
      <c r="C6584" s="1" t="s">
        <v>14767</v>
      </c>
      <c r="D6584" s="1" t="s">
        <v>14768</v>
      </c>
      <c r="E6584" s="1" t="s">
        <v>21</v>
      </c>
      <c r="F6584" s="1" t="s">
        <v>11</v>
      </c>
      <c r="G6584" s="1" t="str">
        <f>IFERROR(__xludf.DUMMYFUNCTION("GOOGLETRANSLATE(D6584,""fr"",""en"")"),"#VALUE!")</f>
        <v>#VALUE!</v>
      </c>
    </row>
    <row r="6585" ht="15.75" customHeight="1">
      <c r="A6585" s="1" t="s">
        <v>14686</v>
      </c>
      <c r="B6585" s="1">
        <v>1.0</v>
      </c>
      <c r="C6585" s="1" t="s">
        <v>14769</v>
      </c>
      <c r="D6585" s="1" t="s">
        <v>14770</v>
      </c>
      <c r="E6585" s="1" t="s">
        <v>296</v>
      </c>
      <c r="F6585" s="1" t="s">
        <v>110</v>
      </c>
      <c r="G6585" s="1" t="str">
        <f>IFERROR(__xludf.DUMMYFUNCTION("GOOGLETRANSLATE(D6585,""fr"",""en"")"),"#VALUE!")</f>
        <v>#VALUE!</v>
      </c>
    </row>
    <row r="6586" ht="15.75" customHeight="1">
      <c r="A6586" s="1" t="s">
        <v>11098</v>
      </c>
      <c r="B6586" s="1">
        <v>1.0</v>
      </c>
      <c r="C6586" s="1" t="s">
        <v>14771</v>
      </c>
      <c r="D6586" s="1" t="s">
        <v>14772</v>
      </c>
      <c r="E6586" s="1" t="s">
        <v>29</v>
      </c>
      <c r="F6586" s="1" t="s">
        <v>30</v>
      </c>
      <c r="G6586" s="1" t="str">
        <f>IFERROR(__xludf.DUMMYFUNCTION("GOOGLETRANSLATE(D6586,""fr"",""en"")"),"#VALUE!")</f>
        <v>#VALUE!</v>
      </c>
    </row>
    <row r="6587" ht="15.75" customHeight="1">
      <c r="A6587" s="1" t="s">
        <v>5562</v>
      </c>
      <c r="B6587" s="1">
        <v>1.0</v>
      </c>
      <c r="C6587" s="1" t="s">
        <v>14773</v>
      </c>
      <c r="D6587" s="1" t="s">
        <v>14774</v>
      </c>
      <c r="E6587" s="1" t="s">
        <v>10</v>
      </c>
      <c r="F6587" s="1" t="s">
        <v>11</v>
      </c>
      <c r="G6587" s="1" t="str">
        <f>IFERROR(__xludf.DUMMYFUNCTION("GOOGLETRANSLATE(D6587,""fr"",""en"")"),"#VALUE!")</f>
        <v>#VALUE!</v>
      </c>
    </row>
    <row r="6588" ht="15.75" customHeight="1">
      <c r="A6588" s="1" t="s">
        <v>1816</v>
      </c>
      <c r="B6588" s="1">
        <v>4.0</v>
      </c>
      <c r="C6588" s="1" t="s">
        <v>14775</v>
      </c>
      <c r="D6588" s="1" t="s">
        <v>14776</v>
      </c>
      <c r="E6588" s="1" t="s">
        <v>21</v>
      </c>
      <c r="F6588" s="1" t="s">
        <v>11</v>
      </c>
      <c r="G6588" s="1" t="str">
        <f>IFERROR(__xludf.DUMMYFUNCTION("GOOGLETRANSLATE(D6588,""fr"",""en"")"),"#VALUE!")</f>
        <v>#VALUE!</v>
      </c>
    </row>
    <row r="6589" ht="15.75" customHeight="1">
      <c r="A6589" s="1" t="s">
        <v>1062</v>
      </c>
      <c r="B6589" s="1">
        <v>5.0</v>
      </c>
      <c r="C6589" s="1" t="s">
        <v>14777</v>
      </c>
      <c r="D6589" s="1" t="s">
        <v>14778</v>
      </c>
      <c r="E6589" s="1" t="s">
        <v>21</v>
      </c>
      <c r="F6589" s="1" t="s">
        <v>11</v>
      </c>
      <c r="G6589" s="1" t="str">
        <f>IFERROR(__xludf.DUMMYFUNCTION("GOOGLETRANSLATE(D6589,""fr"",""en"")"),"#VALUE!")</f>
        <v>#VALUE!</v>
      </c>
    </row>
    <row r="6590" ht="15.75" customHeight="1">
      <c r="A6590" s="1" t="s">
        <v>3874</v>
      </c>
      <c r="B6590" s="1">
        <v>2.0</v>
      </c>
      <c r="C6590" s="1" t="s">
        <v>14779</v>
      </c>
      <c r="D6590" s="1" t="s">
        <v>14780</v>
      </c>
      <c r="E6590" s="1" t="s">
        <v>73</v>
      </c>
      <c r="F6590" s="1" t="s">
        <v>30</v>
      </c>
      <c r="G6590" s="1" t="str">
        <f>IFERROR(__xludf.DUMMYFUNCTION("GOOGLETRANSLATE(D6590,""fr"",""en"")"),"#VALUE!")</f>
        <v>#VALUE!</v>
      </c>
    </row>
    <row r="6591" ht="15.75" customHeight="1">
      <c r="A6591" s="1" t="s">
        <v>6338</v>
      </c>
      <c r="B6591" s="1">
        <v>1.0</v>
      </c>
      <c r="C6591" s="1" t="s">
        <v>4160</v>
      </c>
      <c r="D6591" s="1" t="s">
        <v>14781</v>
      </c>
      <c r="E6591" s="1" t="s">
        <v>273</v>
      </c>
      <c r="F6591" s="1" t="s">
        <v>110</v>
      </c>
      <c r="G6591" s="1" t="str">
        <f>IFERROR(__xludf.DUMMYFUNCTION("GOOGLETRANSLATE(D6591,""fr"",""en"")"),"#VALUE!")</f>
        <v>#VALUE!</v>
      </c>
    </row>
    <row r="6592" ht="15.75" customHeight="1">
      <c r="A6592" s="1" t="s">
        <v>424</v>
      </c>
      <c r="B6592" s="1">
        <v>4.0</v>
      </c>
      <c r="C6592" s="1" t="s">
        <v>14782</v>
      </c>
      <c r="D6592" s="1" t="s">
        <v>14783</v>
      </c>
      <c r="E6592" s="1" t="s">
        <v>169</v>
      </c>
      <c r="F6592" s="1" t="s">
        <v>11</v>
      </c>
      <c r="G6592" s="1" t="str">
        <f>IFERROR(__xludf.DUMMYFUNCTION("GOOGLETRANSLATE(D6592,""fr"",""en"")"),"#VALUE!")</f>
        <v>#VALUE!</v>
      </c>
    </row>
    <row r="6593" ht="15.75" customHeight="1">
      <c r="A6593" s="1" t="s">
        <v>13623</v>
      </c>
      <c r="B6593" s="1">
        <v>1.0</v>
      </c>
      <c r="C6593" s="1" t="s">
        <v>14784</v>
      </c>
      <c r="D6593" s="1" t="s">
        <v>14785</v>
      </c>
      <c r="E6593" s="1" t="s">
        <v>575</v>
      </c>
      <c r="F6593" s="1" t="s">
        <v>84</v>
      </c>
      <c r="G6593" s="1" t="str">
        <f>IFERROR(__xludf.DUMMYFUNCTION("GOOGLETRANSLATE(D6593,""fr"",""en"")"),"#VALUE!")</f>
        <v>#VALUE!</v>
      </c>
    </row>
    <row r="6594" ht="15.75" customHeight="1">
      <c r="A6594" s="1" t="s">
        <v>187</v>
      </c>
      <c r="B6594" s="1">
        <v>2.0</v>
      </c>
      <c r="C6594" s="1" t="s">
        <v>14786</v>
      </c>
      <c r="D6594" s="1" t="s">
        <v>14787</v>
      </c>
      <c r="E6594" s="1" t="s">
        <v>10</v>
      </c>
      <c r="F6594" s="1" t="s">
        <v>11</v>
      </c>
      <c r="G6594" s="1" t="str">
        <f>IFERROR(__xludf.DUMMYFUNCTION("GOOGLETRANSLATE(D6594,""fr"",""en"")"),"#VALUE!")</f>
        <v>#VALUE!</v>
      </c>
    </row>
    <row r="6595" ht="15.75" customHeight="1">
      <c r="A6595" s="1" t="s">
        <v>569</v>
      </c>
      <c r="B6595" s="1">
        <v>3.0</v>
      </c>
      <c r="C6595" s="1" t="s">
        <v>14788</v>
      </c>
      <c r="D6595" s="1" t="s">
        <v>14789</v>
      </c>
      <c r="E6595" s="1" t="s">
        <v>10</v>
      </c>
      <c r="F6595" s="1" t="s">
        <v>11</v>
      </c>
      <c r="G6595" s="1" t="str">
        <f>IFERROR(__xludf.DUMMYFUNCTION("GOOGLETRANSLATE(D6595,""fr"",""en"")"),"#VALUE!")</f>
        <v>#VALUE!</v>
      </c>
    </row>
    <row r="6596" ht="15.75" customHeight="1">
      <c r="A6596" s="1" t="s">
        <v>10370</v>
      </c>
      <c r="B6596" s="1">
        <v>2.0</v>
      </c>
      <c r="C6596" s="1" t="s">
        <v>14790</v>
      </c>
      <c r="D6596" s="1" t="s">
        <v>14791</v>
      </c>
      <c r="E6596" s="1" t="s">
        <v>169</v>
      </c>
      <c r="F6596" s="1" t="s">
        <v>110</v>
      </c>
      <c r="G6596" s="1" t="str">
        <f>IFERROR(__xludf.DUMMYFUNCTION("GOOGLETRANSLATE(D6596,""fr"",""en"")"),"#VALUE!")</f>
        <v>#VALUE!</v>
      </c>
    </row>
    <row r="6597" ht="15.75" customHeight="1">
      <c r="A6597" s="1" t="s">
        <v>929</v>
      </c>
      <c r="B6597" s="1">
        <v>4.0</v>
      </c>
      <c r="C6597" s="1" t="s">
        <v>14792</v>
      </c>
      <c r="D6597" s="1" t="s">
        <v>14793</v>
      </c>
      <c r="E6597" s="1" t="s">
        <v>614</v>
      </c>
      <c r="F6597" s="1" t="s">
        <v>30</v>
      </c>
      <c r="G6597" s="1" t="str">
        <f>IFERROR(__xludf.DUMMYFUNCTION("GOOGLETRANSLATE(D6597,""fr"",""en"")"),"#VALUE!")</f>
        <v>#VALUE!</v>
      </c>
    </row>
    <row r="6598" ht="15.75" customHeight="1">
      <c r="A6598" s="1" t="s">
        <v>391</v>
      </c>
      <c r="B6598" s="1">
        <v>5.0</v>
      </c>
      <c r="C6598" s="1" t="s">
        <v>14794</v>
      </c>
      <c r="D6598" s="1" t="s">
        <v>14795</v>
      </c>
      <c r="E6598" s="1" t="s">
        <v>21</v>
      </c>
      <c r="F6598" s="1" t="s">
        <v>11</v>
      </c>
      <c r="G6598" s="1" t="str">
        <f>IFERROR(__xludf.DUMMYFUNCTION("GOOGLETRANSLATE(D6598,""fr"",""en"")"),"I am satisfied with the product and attractive prices. The phone advisor perfectly informed me and guided me to what I needed. Great")</f>
        <v>I am satisfied with the product and attractive prices. The phone advisor perfectly informed me and guided me to what I needed. Great</v>
      </c>
    </row>
    <row r="6599" ht="15.75" customHeight="1">
      <c r="A6599" s="1" t="s">
        <v>2165</v>
      </c>
      <c r="B6599" s="1">
        <v>2.0</v>
      </c>
      <c r="C6599" s="1" t="s">
        <v>14796</v>
      </c>
      <c r="D6599" s="1" t="s">
        <v>14797</v>
      </c>
      <c r="E6599" s="1" t="s">
        <v>273</v>
      </c>
      <c r="F6599" s="1" t="s">
        <v>11</v>
      </c>
      <c r="G6599" s="1" t="str">
        <f>IFERROR(__xludf.DUMMYFUNCTION("GOOGLETRANSLATE(D6599,""fr"",""en"")"),"#VALUE!")</f>
        <v>#VALUE!</v>
      </c>
    </row>
    <row r="6600" ht="15.75" customHeight="1">
      <c r="A6600" s="1" t="s">
        <v>3881</v>
      </c>
      <c r="B6600" s="1">
        <v>1.0</v>
      </c>
      <c r="C6600" s="1" t="s">
        <v>14798</v>
      </c>
      <c r="D6600" s="1" t="s">
        <v>14799</v>
      </c>
      <c r="E6600" s="1" t="s">
        <v>226</v>
      </c>
      <c r="F6600" s="1" t="s">
        <v>110</v>
      </c>
      <c r="G6600" s="1" t="str">
        <f>IFERROR(__xludf.DUMMYFUNCTION("GOOGLETRANSLATE(D6600,""fr"",""en"")"),"#VALUE!")</f>
        <v>#VALUE!</v>
      </c>
    </row>
    <row r="6601" ht="15.75" customHeight="1">
      <c r="A6601" s="1" t="s">
        <v>77</v>
      </c>
      <c r="B6601" s="1">
        <v>5.0</v>
      </c>
      <c r="C6601" s="1" t="s">
        <v>14800</v>
      </c>
      <c r="D6601" s="1" t="s">
        <v>14801</v>
      </c>
      <c r="E6601" s="1" t="s">
        <v>21</v>
      </c>
      <c r="F6601" s="1" t="s">
        <v>11</v>
      </c>
      <c r="G6601" s="1" t="str">
        <f>IFERROR(__xludf.DUMMYFUNCTION("GOOGLETRANSLATE(D6601,""fr"",""en"")"),"#VALUE!")</f>
        <v>#VALUE!</v>
      </c>
    </row>
    <row r="6602" ht="15.75" customHeight="1">
      <c r="A6602" s="1" t="s">
        <v>2103</v>
      </c>
      <c r="B6602" s="1">
        <v>1.0</v>
      </c>
      <c r="C6602" s="1" t="s">
        <v>14802</v>
      </c>
      <c r="D6602" s="1" t="s">
        <v>14803</v>
      </c>
      <c r="E6602" s="1" t="s">
        <v>10</v>
      </c>
      <c r="F6602" s="1" t="s">
        <v>11</v>
      </c>
      <c r="G6602" s="1" t="str">
        <f>IFERROR(__xludf.DUMMYFUNCTION("GOOGLETRANSLATE(D6602,""fr"",""en"")"),"#VALUE!")</f>
        <v>#VALUE!</v>
      </c>
    </row>
    <row r="6603" ht="15.75" customHeight="1">
      <c r="A6603" s="1" t="s">
        <v>236</v>
      </c>
      <c r="B6603" s="1">
        <v>5.0</v>
      </c>
      <c r="C6603" s="1" t="s">
        <v>14804</v>
      </c>
      <c r="D6603" s="1" t="s">
        <v>14805</v>
      </c>
      <c r="E6603" s="1" t="s">
        <v>10</v>
      </c>
      <c r="F6603" s="1" t="s">
        <v>11</v>
      </c>
      <c r="G6603" s="1" t="str">
        <f>IFERROR(__xludf.DUMMYFUNCTION("GOOGLETRANSLATE(D6603,""fr"",""en"")"),"#VALUE!")</f>
        <v>#VALUE!</v>
      </c>
    </row>
    <row r="6604" ht="15.75" customHeight="1">
      <c r="A6604" s="1" t="s">
        <v>724</v>
      </c>
      <c r="B6604" s="1">
        <v>4.0</v>
      </c>
      <c r="C6604" s="1" t="s">
        <v>14806</v>
      </c>
      <c r="D6604" s="1" t="s">
        <v>14807</v>
      </c>
      <c r="E6604" s="1" t="s">
        <v>65</v>
      </c>
      <c r="F6604" s="1" t="s">
        <v>66</v>
      </c>
      <c r="G6604" s="1" t="str">
        <f>IFERROR(__xludf.DUMMYFUNCTION("GOOGLETRANSLATE(D6604,""fr"",""en"")"),"#VALUE!")</f>
        <v>#VALUE!</v>
      </c>
    </row>
    <row r="6605" ht="15.75" customHeight="1">
      <c r="A6605" s="1" t="s">
        <v>10722</v>
      </c>
      <c r="B6605" s="1">
        <v>1.0</v>
      </c>
      <c r="C6605" s="1" t="s">
        <v>14808</v>
      </c>
      <c r="D6605" s="1" t="s">
        <v>14809</v>
      </c>
      <c r="E6605" s="1" t="s">
        <v>10</v>
      </c>
      <c r="F6605" s="1" t="s">
        <v>110</v>
      </c>
      <c r="G6605" s="1" t="str">
        <f>IFERROR(__xludf.DUMMYFUNCTION("GOOGLETRANSLATE(D6605,""fr"",""en"")"),"#VALUE!")</f>
        <v>#VALUE!</v>
      </c>
    </row>
    <row r="6606" ht="15.75" customHeight="1">
      <c r="A6606" s="1" t="s">
        <v>2590</v>
      </c>
      <c r="B6606" s="1">
        <v>1.0</v>
      </c>
      <c r="C6606" s="1" t="s">
        <v>14810</v>
      </c>
      <c r="D6606" s="1" t="s">
        <v>14811</v>
      </c>
      <c r="E6606" s="1" t="s">
        <v>29</v>
      </c>
      <c r="F6606" s="1" t="s">
        <v>30</v>
      </c>
      <c r="G6606" s="1" t="str">
        <f>IFERROR(__xludf.DUMMYFUNCTION("GOOGLETRANSLATE(D6606,""fr"",""en"")"),"#VALUE!")</f>
        <v>#VALUE!</v>
      </c>
    </row>
    <row r="6607" ht="15.75" customHeight="1">
      <c r="A6607" s="1" t="s">
        <v>2683</v>
      </c>
      <c r="B6607" s="1">
        <v>3.0</v>
      </c>
      <c r="C6607" s="1" t="s">
        <v>14812</v>
      </c>
      <c r="D6607" s="1" t="s">
        <v>14813</v>
      </c>
      <c r="E6607" s="1" t="s">
        <v>250</v>
      </c>
      <c r="F6607" s="1" t="s">
        <v>30</v>
      </c>
      <c r="G6607" s="1" t="str">
        <f>IFERROR(__xludf.DUMMYFUNCTION("GOOGLETRANSLATE(D6607,""fr"",""en"")"),"#VALUE!")</f>
        <v>#VALUE!</v>
      </c>
    </row>
    <row r="6608" ht="15.75" customHeight="1">
      <c r="A6608" s="1" t="s">
        <v>2114</v>
      </c>
      <c r="B6608" s="1">
        <v>1.0</v>
      </c>
      <c r="C6608" s="1" t="s">
        <v>14814</v>
      </c>
      <c r="D6608" s="1" t="s">
        <v>14815</v>
      </c>
      <c r="E6608" s="1" t="s">
        <v>29</v>
      </c>
      <c r="F6608" s="1" t="s">
        <v>30</v>
      </c>
      <c r="G6608" s="1" t="str">
        <f>IFERROR(__xludf.DUMMYFUNCTION("GOOGLETRANSLATE(D6608,""fr"",""en"")"),"#VALUE!")</f>
        <v>#VALUE!</v>
      </c>
    </row>
    <row r="6609" ht="15.75" customHeight="1">
      <c r="A6609" s="1" t="s">
        <v>1071</v>
      </c>
      <c r="B6609" s="1">
        <v>1.0</v>
      </c>
      <c r="C6609" s="1" t="s">
        <v>14816</v>
      </c>
      <c r="D6609" s="1" t="s">
        <v>14817</v>
      </c>
      <c r="E6609" s="1" t="s">
        <v>1192</v>
      </c>
      <c r="F6609" s="1" t="s">
        <v>110</v>
      </c>
      <c r="G6609" s="1" t="str">
        <f>IFERROR(__xludf.DUMMYFUNCTION("GOOGLETRANSLATE(D6609,""fr"",""en"")"),"#VALUE!")</f>
        <v>#VALUE!</v>
      </c>
    </row>
    <row r="6610" ht="15.75" customHeight="1">
      <c r="A6610" s="1" t="s">
        <v>3496</v>
      </c>
      <c r="B6610" s="1">
        <v>2.0</v>
      </c>
      <c r="C6610" s="1" t="s">
        <v>14818</v>
      </c>
      <c r="D6610" s="1" t="s">
        <v>14819</v>
      </c>
      <c r="E6610" s="1" t="s">
        <v>21</v>
      </c>
      <c r="F6610" s="1" t="s">
        <v>11</v>
      </c>
      <c r="G6610" s="1" t="str">
        <f>IFERROR(__xludf.DUMMYFUNCTION("GOOGLETRANSLATE(D6610,""fr"",""en"")"),"#VALUE!")</f>
        <v>#VALUE!</v>
      </c>
    </row>
    <row r="6611" ht="15.75" customHeight="1">
      <c r="A6611" s="1" t="s">
        <v>3442</v>
      </c>
      <c r="B6611" s="1">
        <v>1.0</v>
      </c>
      <c r="C6611" s="1" t="s">
        <v>14820</v>
      </c>
      <c r="D6611" s="1" t="s">
        <v>14821</v>
      </c>
      <c r="E6611" s="1" t="s">
        <v>250</v>
      </c>
      <c r="F6611" s="1" t="s">
        <v>30</v>
      </c>
      <c r="G6611" s="1" t="str">
        <f>IFERROR(__xludf.DUMMYFUNCTION("GOOGLETRANSLATE(D6611,""fr"",""en"")"),"#VALUE!")</f>
        <v>#VALUE!</v>
      </c>
    </row>
    <row r="6612" ht="15.75" customHeight="1">
      <c r="A6612" s="1" t="s">
        <v>2135</v>
      </c>
      <c r="B6612" s="1">
        <v>3.0</v>
      </c>
      <c r="C6612" s="1" t="s">
        <v>14822</v>
      </c>
      <c r="D6612" s="1" t="s">
        <v>14823</v>
      </c>
      <c r="E6612" s="1" t="s">
        <v>65</v>
      </c>
      <c r="F6612" s="1" t="s">
        <v>66</v>
      </c>
      <c r="G6612" s="1" t="str">
        <f>IFERROR(__xludf.DUMMYFUNCTION("GOOGLETRANSLATE(D6612,""fr"",""en"")"),"#VALUE!")</f>
        <v>#VALUE!</v>
      </c>
    </row>
    <row r="6613" ht="15.75" customHeight="1">
      <c r="A6613" s="1" t="s">
        <v>929</v>
      </c>
      <c r="B6613" s="1">
        <v>3.0</v>
      </c>
      <c r="C6613" s="1" t="s">
        <v>14824</v>
      </c>
      <c r="D6613" s="1" t="s">
        <v>14825</v>
      </c>
      <c r="E6613" s="1" t="s">
        <v>10</v>
      </c>
      <c r="F6613" s="1" t="s">
        <v>11</v>
      </c>
      <c r="G6613" s="1" t="str">
        <f>IFERROR(__xludf.DUMMYFUNCTION("GOOGLETRANSLATE(D6613,""fr"",""en"")"),"#VALUE!")</f>
        <v>#VALUE!</v>
      </c>
    </row>
    <row r="6614" ht="15.75" customHeight="1">
      <c r="A6614" s="1" t="s">
        <v>14826</v>
      </c>
      <c r="B6614" s="1">
        <v>3.0</v>
      </c>
      <c r="C6614" s="1" t="s">
        <v>14827</v>
      </c>
      <c r="D6614" s="1" t="s">
        <v>14828</v>
      </c>
      <c r="E6614" s="1" t="s">
        <v>21</v>
      </c>
      <c r="F6614" s="1" t="s">
        <v>11</v>
      </c>
      <c r="G6614" s="1" t="str">
        <f>IFERROR(__xludf.DUMMYFUNCTION("GOOGLETRANSLATE(D6614,""fr"",""en"")"),"#VALUE!")</f>
        <v>#VALUE!</v>
      </c>
    </row>
    <row r="6615" ht="15.75" customHeight="1">
      <c r="A6615" s="1" t="s">
        <v>8046</v>
      </c>
      <c r="B6615" s="1">
        <v>1.0</v>
      </c>
      <c r="C6615" s="1" t="s">
        <v>14829</v>
      </c>
      <c r="D6615" s="1" t="s">
        <v>14830</v>
      </c>
      <c r="E6615" s="1" t="s">
        <v>117</v>
      </c>
      <c r="F6615" s="1" t="s">
        <v>48</v>
      </c>
      <c r="G6615" s="1" t="str">
        <f>IFERROR(__xludf.DUMMYFUNCTION("GOOGLETRANSLATE(D6615,""fr"",""en"")"),"#VALUE!")</f>
        <v>#VALUE!</v>
      </c>
    </row>
    <row r="6616" ht="15.75" customHeight="1">
      <c r="A6616" s="1" t="s">
        <v>2917</v>
      </c>
      <c r="B6616" s="1">
        <v>3.0</v>
      </c>
      <c r="C6616" s="1" t="s">
        <v>14831</v>
      </c>
      <c r="D6616" s="1" t="s">
        <v>14832</v>
      </c>
      <c r="E6616" s="1" t="s">
        <v>29</v>
      </c>
      <c r="F6616" s="1" t="s">
        <v>30</v>
      </c>
      <c r="G6616" s="1" t="str">
        <f>IFERROR(__xludf.DUMMYFUNCTION("GOOGLETRANSLATE(D6616,""fr"",""en"")"),"#VALUE!")</f>
        <v>#VALUE!</v>
      </c>
    </row>
    <row r="6617" ht="15.75" customHeight="1">
      <c r="A6617" s="1" t="s">
        <v>5562</v>
      </c>
      <c r="B6617" s="1">
        <v>4.0</v>
      </c>
      <c r="C6617" s="1" t="s">
        <v>14833</v>
      </c>
      <c r="D6617" s="1" t="s">
        <v>14834</v>
      </c>
      <c r="E6617" s="1" t="s">
        <v>10</v>
      </c>
      <c r="F6617" s="1" t="s">
        <v>11</v>
      </c>
      <c r="G6617" s="1" t="str">
        <f>IFERROR(__xludf.DUMMYFUNCTION("GOOGLETRANSLATE(D6617,""fr"",""en"")"),"#VALUE!")</f>
        <v>#VALUE!</v>
      </c>
    </row>
    <row r="6618" ht="15.75" customHeight="1">
      <c r="A6618" s="1" t="s">
        <v>955</v>
      </c>
      <c r="B6618" s="1">
        <v>2.0</v>
      </c>
      <c r="C6618" s="1" t="s">
        <v>14835</v>
      </c>
      <c r="D6618" s="1" t="s">
        <v>14836</v>
      </c>
      <c r="E6618" s="1" t="s">
        <v>10</v>
      </c>
      <c r="F6618" s="1" t="s">
        <v>110</v>
      </c>
      <c r="G6618" s="1" t="str">
        <f>IFERROR(__xludf.DUMMYFUNCTION("GOOGLETRANSLATE(D6618,""fr"",""en"")"),"#VALUE!")</f>
        <v>#VALUE!</v>
      </c>
    </row>
    <row r="6619" ht="15.75" customHeight="1">
      <c r="A6619" s="1" t="s">
        <v>2228</v>
      </c>
      <c r="B6619" s="1">
        <v>1.0</v>
      </c>
      <c r="C6619" s="1" t="s">
        <v>14837</v>
      </c>
      <c r="D6619" s="1" t="s">
        <v>14838</v>
      </c>
      <c r="E6619" s="1" t="s">
        <v>125</v>
      </c>
      <c r="F6619" s="1" t="s">
        <v>110</v>
      </c>
      <c r="G6619" s="1" t="str">
        <f>IFERROR(__xludf.DUMMYFUNCTION("GOOGLETRANSLATE(D6619,""fr"",""en"")"),"#VALUE!")</f>
        <v>#VALUE!</v>
      </c>
    </row>
    <row r="6620" ht="15.75" customHeight="1">
      <c r="A6620" s="1" t="s">
        <v>14839</v>
      </c>
      <c r="B6620" s="1">
        <v>3.0</v>
      </c>
      <c r="C6620" s="1" t="s">
        <v>14840</v>
      </c>
      <c r="D6620" s="1" t="s">
        <v>14841</v>
      </c>
      <c r="E6620" s="1" t="s">
        <v>103</v>
      </c>
      <c r="F6620" s="1" t="s">
        <v>48</v>
      </c>
      <c r="G6620" s="1" t="str">
        <f>IFERROR(__xludf.DUMMYFUNCTION("GOOGLETRANSLATE(D6620,""fr"",""en"")"),"#VALUE!")</f>
        <v>#VALUE!</v>
      </c>
    </row>
    <row r="6621" ht="15.75" customHeight="1">
      <c r="A6621" s="1" t="s">
        <v>104</v>
      </c>
      <c r="B6621" s="1">
        <v>5.0</v>
      </c>
      <c r="C6621" s="1" t="s">
        <v>14842</v>
      </c>
      <c r="D6621" s="1" t="s">
        <v>14843</v>
      </c>
      <c r="E6621" s="1" t="s">
        <v>827</v>
      </c>
      <c r="F6621" s="1" t="s">
        <v>39</v>
      </c>
      <c r="G6621" s="1" t="str">
        <f>IFERROR(__xludf.DUMMYFUNCTION("GOOGLETRANSLATE(D6621,""fr"",""en"")"),"#VALUE!")</f>
        <v>#VALUE!</v>
      </c>
    </row>
    <row r="6622" ht="15.75" customHeight="1">
      <c r="A6622" s="1" t="s">
        <v>2048</v>
      </c>
      <c r="B6622" s="1">
        <v>4.0</v>
      </c>
      <c r="C6622" s="1" t="s">
        <v>14844</v>
      </c>
      <c r="D6622" s="1" t="s">
        <v>14845</v>
      </c>
      <c r="E6622" s="1" t="s">
        <v>10</v>
      </c>
      <c r="F6622" s="1" t="s">
        <v>11</v>
      </c>
      <c r="G6622" s="1" t="str">
        <f>IFERROR(__xludf.DUMMYFUNCTION("GOOGLETRANSLATE(D6622,""fr"",""en"")"),"#VALUE!")</f>
        <v>#VALUE!</v>
      </c>
    </row>
    <row r="6623" ht="15.75" customHeight="1">
      <c r="A6623" s="1" t="s">
        <v>1972</v>
      </c>
      <c r="B6623" s="1">
        <v>4.0</v>
      </c>
      <c r="C6623" s="1" t="s">
        <v>14846</v>
      </c>
      <c r="D6623" s="1" t="s">
        <v>14847</v>
      </c>
      <c r="E6623" s="1" t="s">
        <v>176</v>
      </c>
      <c r="F6623" s="1" t="s">
        <v>66</v>
      </c>
      <c r="G6623" s="1" t="str">
        <f>IFERROR(__xludf.DUMMYFUNCTION("GOOGLETRANSLATE(D6623,""fr"",""en"")"),"#VALUE!")</f>
        <v>#VALUE!</v>
      </c>
    </row>
    <row r="6624" ht="15.75" customHeight="1">
      <c r="A6624" s="1" t="s">
        <v>1995</v>
      </c>
      <c r="B6624" s="1">
        <v>2.0</v>
      </c>
      <c r="C6624" s="1" t="s">
        <v>14848</v>
      </c>
      <c r="D6624" s="1" t="s">
        <v>14849</v>
      </c>
      <c r="E6624" s="1" t="s">
        <v>10</v>
      </c>
      <c r="F6624" s="1" t="s">
        <v>11</v>
      </c>
      <c r="G6624" s="1" t="str">
        <f>IFERROR(__xludf.DUMMYFUNCTION("GOOGLETRANSLATE(D6624,""fr"",""en"")"),"#VALUE!")</f>
        <v>#VALUE!</v>
      </c>
    </row>
    <row r="6625" ht="15.75" customHeight="1">
      <c r="A6625" s="1" t="s">
        <v>5431</v>
      </c>
      <c r="B6625" s="1">
        <v>1.0</v>
      </c>
      <c r="C6625" s="1" t="s">
        <v>14850</v>
      </c>
      <c r="D6625" s="1" t="s">
        <v>14851</v>
      </c>
      <c r="E6625" s="1" t="s">
        <v>65</v>
      </c>
      <c r="F6625" s="1" t="s">
        <v>66</v>
      </c>
      <c r="G6625" s="1" t="str">
        <f>IFERROR(__xludf.DUMMYFUNCTION("GOOGLETRANSLATE(D6625,""fr"",""en"")"),"#VALUE!")</f>
        <v>#VALUE!</v>
      </c>
    </row>
    <row r="6626" ht="15.75" customHeight="1">
      <c r="A6626" s="1" t="s">
        <v>1901</v>
      </c>
      <c r="B6626" s="1">
        <v>5.0</v>
      </c>
      <c r="C6626" s="1" t="s">
        <v>14852</v>
      </c>
      <c r="D6626" s="1" t="s">
        <v>14853</v>
      </c>
      <c r="E6626" s="1" t="s">
        <v>21</v>
      </c>
      <c r="F6626" s="1" t="s">
        <v>11</v>
      </c>
      <c r="G6626" s="1" t="str">
        <f>IFERROR(__xludf.DUMMYFUNCTION("GOOGLETRANSLATE(D6626,""fr"",""en"")"),"Very good and fast to have a quote * very pleasant, efficient and kind advisor * Pannel of very interesting and attractive pricing choice")</f>
        <v>Very good and fast to have a quote * very pleasant, efficient and kind advisor * Pannel of very interesting and attractive pricing choice</v>
      </c>
    </row>
    <row r="6627" ht="15.75" customHeight="1">
      <c r="A6627" s="1" t="s">
        <v>1784</v>
      </c>
      <c r="B6627" s="1">
        <v>1.0</v>
      </c>
      <c r="C6627" s="1" t="s">
        <v>14854</v>
      </c>
      <c r="D6627" s="1" t="s">
        <v>14855</v>
      </c>
      <c r="E6627" s="1" t="s">
        <v>47</v>
      </c>
      <c r="F6627" s="1" t="s">
        <v>48</v>
      </c>
      <c r="G6627" s="1" t="str">
        <f>IFERROR(__xludf.DUMMYFUNCTION("GOOGLETRANSLATE(D6627,""fr"",""en"")"),"#VALUE!")</f>
        <v>#VALUE!</v>
      </c>
    </row>
    <row r="6628" ht="15.75" customHeight="1">
      <c r="A6628" s="1" t="s">
        <v>35</v>
      </c>
      <c r="B6628" s="1">
        <v>1.0</v>
      </c>
      <c r="C6628" s="1" t="s">
        <v>14856</v>
      </c>
      <c r="D6628" s="1" t="s">
        <v>14857</v>
      </c>
      <c r="E6628" s="1" t="s">
        <v>226</v>
      </c>
      <c r="F6628" s="1" t="s">
        <v>110</v>
      </c>
      <c r="G6628" s="1" t="str">
        <f>IFERROR(__xludf.DUMMYFUNCTION("GOOGLETRANSLATE(D6628,""fr"",""en"")"),"#VALUE!")</f>
        <v>#VALUE!</v>
      </c>
    </row>
    <row r="6629" ht="15.75" customHeight="1">
      <c r="A6629" s="1" t="s">
        <v>338</v>
      </c>
      <c r="B6629" s="1">
        <v>4.0</v>
      </c>
      <c r="C6629" s="1" t="s">
        <v>14858</v>
      </c>
      <c r="D6629" s="1" t="s">
        <v>14859</v>
      </c>
      <c r="E6629" s="1" t="s">
        <v>10</v>
      </c>
      <c r="F6629" s="1" t="s">
        <v>11</v>
      </c>
      <c r="G6629" s="1" t="str">
        <f>IFERROR(__xludf.DUMMYFUNCTION("GOOGLETRANSLATE(D6629,""fr"",""en"")"),"#VALUE!")</f>
        <v>#VALUE!</v>
      </c>
    </row>
    <row r="6630" ht="15.75" customHeight="1">
      <c r="A6630" s="1" t="s">
        <v>377</v>
      </c>
      <c r="B6630" s="1">
        <v>4.0</v>
      </c>
      <c r="C6630" s="1" t="s">
        <v>14860</v>
      </c>
      <c r="D6630" s="1" t="s">
        <v>14861</v>
      </c>
      <c r="E6630" s="1" t="s">
        <v>176</v>
      </c>
      <c r="F6630" s="1" t="s">
        <v>66</v>
      </c>
      <c r="G6630" s="1" t="str">
        <f>IFERROR(__xludf.DUMMYFUNCTION("GOOGLETRANSLATE(D6630,""fr"",""en"")"),"#VALUE!")</f>
        <v>#VALUE!</v>
      </c>
    </row>
    <row r="6631" ht="15.75" customHeight="1">
      <c r="A6631" s="1" t="s">
        <v>1023</v>
      </c>
      <c r="B6631" s="1">
        <v>5.0</v>
      </c>
      <c r="C6631" s="1" t="s">
        <v>14862</v>
      </c>
      <c r="D6631" s="1" t="s">
        <v>14863</v>
      </c>
      <c r="E6631" s="1" t="s">
        <v>65</v>
      </c>
      <c r="F6631" s="1" t="s">
        <v>66</v>
      </c>
      <c r="G6631" s="1" t="str">
        <f>IFERROR(__xludf.DUMMYFUNCTION("GOOGLETRANSLATE(D6631,""fr"",""en"")"),"#VALUE!")</f>
        <v>#VALUE!</v>
      </c>
    </row>
    <row r="6632" ht="15.75" customHeight="1">
      <c r="A6632" s="1" t="s">
        <v>7487</v>
      </c>
      <c r="B6632" s="1">
        <v>1.0</v>
      </c>
      <c r="C6632" s="1" t="s">
        <v>14864</v>
      </c>
      <c r="D6632" s="1" t="s">
        <v>14865</v>
      </c>
      <c r="E6632" s="1" t="s">
        <v>296</v>
      </c>
      <c r="F6632" s="1" t="s">
        <v>110</v>
      </c>
      <c r="G6632" s="1" t="str">
        <f>IFERROR(__xludf.DUMMYFUNCTION("GOOGLETRANSLATE(D6632,""fr"",""en"")"),"#VALUE!")</f>
        <v>#VALUE!</v>
      </c>
    </row>
    <row r="6633" ht="15.75" customHeight="1">
      <c r="A6633" s="1" t="s">
        <v>14866</v>
      </c>
      <c r="B6633" s="1">
        <v>1.0</v>
      </c>
      <c r="C6633" s="1" t="s">
        <v>14867</v>
      </c>
      <c r="D6633" s="1" t="s">
        <v>14868</v>
      </c>
      <c r="E6633" s="1" t="s">
        <v>3642</v>
      </c>
      <c r="F6633" s="1" t="s">
        <v>118</v>
      </c>
      <c r="G6633" s="1" t="str">
        <f>IFERROR(__xludf.DUMMYFUNCTION("GOOGLETRANSLATE(D6633,""fr"",""en"")"),"#VALUE!")</f>
        <v>#VALUE!</v>
      </c>
    </row>
    <row r="6634" ht="15.75" customHeight="1">
      <c r="A6634" s="1" t="s">
        <v>8279</v>
      </c>
      <c r="B6634" s="1">
        <v>3.0</v>
      </c>
      <c r="C6634" s="1" t="s">
        <v>14869</v>
      </c>
      <c r="D6634" s="1" t="s">
        <v>14870</v>
      </c>
      <c r="E6634" s="1" t="s">
        <v>169</v>
      </c>
      <c r="F6634" s="1" t="s">
        <v>11</v>
      </c>
      <c r="G6634" s="1" t="str">
        <f>IFERROR(__xludf.DUMMYFUNCTION("GOOGLETRANSLATE(D6634,""fr"",""en"")"),"#VALUE!")</f>
        <v>#VALUE!</v>
      </c>
    </row>
    <row r="6635" ht="15.75" customHeight="1">
      <c r="A6635" s="1" t="s">
        <v>3312</v>
      </c>
      <c r="B6635" s="1">
        <v>3.0</v>
      </c>
      <c r="C6635" s="1" t="s">
        <v>14871</v>
      </c>
      <c r="D6635" s="1" t="s">
        <v>14872</v>
      </c>
      <c r="E6635" s="1" t="s">
        <v>10</v>
      </c>
      <c r="F6635" s="1" t="s">
        <v>11</v>
      </c>
      <c r="G6635" s="1" t="str">
        <f>IFERROR(__xludf.DUMMYFUNCTION("GOOGLETRANSLATE(D6635,""fr"",""en"")"),"#VALUE!")</f>
        <v>#VALUE!</v>
      </c>
    </row>
    <row r="6636" ht="15.75" customHeight="1">
      <c r="A6636" s="1" t="s">
        <v>398</v>
      </c>
      <c r="B6636" s="1">
        <v>3.0</v>
      </c>
      <c r="C6636" s="1" t="s">
        <v>14873</v>
      </c>
      <c r="D6636" s="1" t="s">
        <v>14874</v>
      </c>
      <c r="E6636" s="1" t="s">
        <v>10</v>
      </c>
      <c r="F6636" s="1" t="s">
        <v>11</v>
      </c>
      <c r="G6636" s="1" t="str">
        <f>IFERROR(__xludf.DUMMYFUNCTION("GOOGLETRANSLATE(D6636,""fr"",""en"")"),"#VALUE!")</f>
        <v>#VALUE!</v>
      </c>
    </row>
    <row r="6637" ht="15.75" customHeight="1">
      <c r="A6637" s="1" t="s">
        <v>267</v>
      </c>
      <c r="B6637" s="1">
        <v>4.0</v>
      </c>
      <c r="C6637" s="1" t="s">
        <v>14875</v>
      </c>
      <c r="D6637" s="1" t="s">
        <v>14876</v>
      </c>
      <c r="E6637" s="1" t="s">
        <v>169</v>
      </c>
      <c r="F6637" s="1" t="s">
        <v>11</v>
      </c>
      <c r="G6637" s="1" t="str">
        <f>IFERROR(__xludf.DUMMYFUNCTION("GOOGLETRANSLATE(D6637,""fr"",""en"")"),"#VALUE!")</f>
        <v>#VALUE!</v>
      </c>
    </row>
    <row r="6638" ht="15.75" customHeight="1">
      <c r="A6638" s="1" t="s">
        <v>6890</v>
      </c>
      <c r="B6638" s="1">
        <v>2.0</v>
      </c>
      <c r="C6638" s="1" t="s">
        <v>14877</v>
      </c>
      <c r="D6638" s="1" t="s">
        <v>14878</v>
      </c>
      <c r="E6638" s="1" t="s">
        <v>34</v>
      </c>
      <c r="F6638" s="1" t="s">
        <v>84</v>
      </c>
      <c r="G6638" s="1" t="str">
        <f>IFERROR(__xludf.DUMMYFUNCTION("GOOGLETRANSLATE(D6638,""fr"",""en"")"),"#VALUE!")</f>
        <v>#VALUE!</v>
      </c>
    </row>
    <row r="6639" ht="15.75" customHeight="1">
      <c r="A6639" s="1" t="s">
        <v>1057</v>
      </c>
      <c r="B6639" s="1">
        <v>2.0</v>
      </c>
      <c r="C6639" s="1" t="s">
        <v>14879</v>
      </c>
      <c r="D6639" s="1" t="s">
        <v>14880</v>
      </c>
      <c r="E6639" s="1" t="s">
        <v>10</v>
      </c>
      <c r="F6639" s="1" t="s">
        <v>11</v>
      </c>
      <c r="G6639" s="1" t="str">
        <f>IFERROR(__xludf.DUMMYFUNCTION("GOOGLETRANSLATE(D6639,""fr"",""en"")"),"#VALUE!")</f>
        <v>#VALUE!</v>
      </c>
    </row>
    <row r="6640" ht="15.75" customHeight="1">
      <c r="A6640" s="1" t="s">
        <v>166</v>
      </c>
      <c r="B6640" s="1">
        <v>5.0</v>
      </c>
      <c r="C6640" s="1" t="s">
        <v>14881</v>
      </c>
      <c r="D6640" s="1" t="s">
        <v>14882</v>
      </c>
      <c r="E6640" s="1" t="s">
        <v>21</v>
      </c>
      <c r="F6640" s="1" t="s">
        <v>11</v>
      </c>
      <c r="G6640" s="1" t="str">
        <f>IFERROR(__xludf.DUMMYFUNCTION("GOOGLETRANSLATE(D6640,""fr"",""en"")"),"#VALUE!")</f>
        <v>#VALUE!</v>
      </c>
    </row>
    <row r="6641" ht="15.75" customHeight="1">
      <c r="A6641" s="1" t="s">
        <v>5747</v>
      </c>
      <c r="B6641" s="1">
        <v>3.0</v>
      </c>
      <c r="C6641" s="1" t="s">
        <v>14883</v>
      </c>
      <c r="D6641" s="1" t="s">
        <v>14884</v>
      </c>
      <c r="E6641" s="1" t="s">
        <v>117</v>
      </c>
      <c r="F6641" s="1" t="s">
        <v>48</v>
      </c>
      <c r="G6641" s="1" t="str">
        <f>IFERROR(__xludf.DUMMYFUNCTION("GOOGLETRANSLATE(D6641,""fr"",""en"")"),"#VALUE!")</f>
        <v>#VALUE!</v>
      </c>
    </row>
    <row r="6642" ht="15.75" customHeight="1">
      <c r="A6642" s="1" t="s">
        <v>4355</v>
      </c>
      <c r="B6642" s="1">
        <v>2.0</v>
      </c>
      <c r="C6642" s="1" t="s">
        <v>14885</v>
      </c>
      <c r="D6642" s="1" t="s">
        <v>14886</v>
      </c>
      <c r="E6642" s="1" t="s">
        <v>10</v>
      </c>
      <c r="F6642" s="1" t="s">
        <v>11</v>
      </c>
      <c r="G6642" s="1" t="str">
        <f>IFERROR(__xludf.DUMMYFUNCTION("GOOGLETRANSLATE(D6642,""fr"",""en"")"),"#VALUE!")</f>
        <v>#VALUE!</v>
      </c>
    </row>
    <row r="6643" ht="15.75" customHeight="1">
      <c r="A6643" s="1" t="s">
        <v>9521</v>
      </c>
      <c r="B6643" s="1">
        <v>1.0</v>
      </c>
      <c r="C6643" s="1" t="s">
        <v>14887</v>
      </c>
      <c r="D6643" s="1" t="s">
        <v>14888</v>
      </c>
      <c r="E6643" s="1" t="s">
        <v>575</v>
      </c>
      <c r="F6643" s="1" t="s">
        <v>84</v>
      </c>
      <c r="G6643" s="1" t="str">
        <f>IFERROR(__xludf.DUMMYFUNCTION("GOOGLETRANSLATE(D6643,""fr"",""en"")"),"#VALUE!")</f>
        <v>#VALUE!</v>
      </c>
    </row>
    <row r="6644" ht="15.75" customHeight="1">
      <c r="A6644" s="1" t="s">
        <v>85</v>
      </c>
      <c r="B6644" s="1">
        <v>1.0</v>
      </c>
      <c r="C6644" s="1" t="s">
        <v>14889</v>
      </c>
      <c r="D6644" s="1" t="s">
        <v>14890</v>
      </c>
      <c r="E6644" s="1" t="s">
        <v>169</v>
      </c>
      <c r="F6644" s="1" t="s">
        <v>110</v>
      </c>
      <c r="G6644" s="1" t="str">
        <f>IFERROR(__xludf.DUMMYFUNCTION("GOOGLETRANSLATE(D6644,""fr"",""en"")"),"#VALUE!")</f>
        <v>#VALUE!</v>
      </c>
    </row>
    <row r="6645" ht="15.75" customHeight="1">
      <c r="A6645" s="1" t="s">
        <v>14891</v>
      </c>
      <c r="B6645" s="1">
        <v>3.0</v>
      </c>
      <c r="C6645" s="1" t="s">
        <v>14892</v>
      </c>
      <c r="D6645" s="1" t="s">
        <v>14893</v>
      </c>
      <c r="E6645" s="1" t="s">
        <v>10</v>
      </c>
      <c r="F6645" s="1" t="s">
        <v>11</v>
      </c>
      <c r="G6645" s="1" t="str">
        <f>IFERROR(__xludf.DUMMYFUNCTION("GOOGLETRANSLATE(D6645,""fr"",""en"")"),"#VALUE!")</f>
        <v>#VALUE!</v>
      </c>
    </row>
    <row r="6646" ht="15.75" customHeight="1">
      <c r="A6646" s="1" t="s">
        <v>1741</v>
      </c>
      <c r="B6646" s="1">
        <v>1.0</v>
      </c>
      <c r="C6646" s="1" t="s">
        <v>14894</v>
      </c>
      <c r="D6646" s="1" t="s">
        <v>14895</v>
      </c>
      <c r="E6646" s="1" t="s">
        <v>226</v>
      </c>
      <c r="F6646" s="1" t="s">
        <v>110</v>
      </c>
      <c r="G6646" s="1" t="str">
        <f>IFERROR(__xludf.DUMMYFUNCTION("GOOGLETRANSLATE(D6646,""fr"",""en"")"),"#VALUE!")</f>
        <v>#VALUE!</v>
      </c>
    </row>
    <row r="6647" ht="15.75" customHeight="1">
      <c r="A6647" s="1" t="s">
        <v>1972</v>
      </c>
      <c r="B6647" s="1">
        <v>4.0</v>
      </c>
      <c r="C6647" s="1" t="s">
        <v>14896</v>
      </c>
      <c r="D6647" s="1" t="s">
        <v>14897</v>
      </c>
      <c r="E6647" s="1" t="s">
        <v>10</v>
      </c>
      <c r="F6647" s="1" t="s">
        <v>11</v>
      </c>
      <c r="G6647" s="1" t="str">
        <f>IFERROR(__xludf.DUMMYFUNCTION("GOOGLETRANSLATE(D6647,""fr"",""en"")"),"#VALUE!")</f>
        <v>#VALUE!</v>
      </c>
    </row>
    <row r="6648" ht="15.75" customHeight="1">
      <c r="A6648" s="1" t="s">
        <v>899</v>
      </c>
      <c r="B6648" s="1">
        <v>4.0</v>
      </c>
      <c r="C6648" s="1" t="s">
        <v>14898</v>
      </c>
      <c r="D6648" s="1" t="s">
        <v>14899</v>
      </c>
      <c r="E6648" s="1" t="s">
        <v>21</v>
      </c>
      <c r="F6648" s="1" t="s">
        <v>11</v>
      </c>
      <c r="G6648" s="1" t="str">
        <f>IFERROR(__xludf.DUMMYFUNCTION("GOOGLETRANSLATE(D6648,""fr"",""en"")"),"#VALUE!")</f>
        <v>#VALUE!</v>
      </c>
    </row>
    <row r="6649" ht="15.75" customHeight="1">
      <c r="A6649" s="1" t="s">
        <v>3351</v>
      </c>
      <c r="B6649" s="1">
        <v>2.0</v>
      </c>
      <c r="C6649" s="1" t="s">
        <v>14900</v>
      </c>
      <c r="D6649" s="1" t="s">
        <v>14901</v>
      </c>
      <c r="E6649" s="1" t="s">
        <v>296</v>
      </c>
      <c r="F6649" s="1" t="s">
        <v>11</v>
      </c>
      <c r="G6649" s="1" t="str">
        <f>IFERROR(__xludf.DUMMYFUNCTION("GOOGLETRANSLATE(D6649,""fr"",""en"")"),"#VALUE!")</f>
        <v>#VALUE!</v>
      </c>
    </row>
    <row r="6650" ht="15.75" customHeight="1">
      <c r="A6650" s="1" t="s">
        <v>801</v>
      </c>
      <c r="B6650" s="1">
        <v>5.0</v>
      </c>
      <c r="C6650" s="1" t="s">
        <v>14902</v>
      </c>
      <c r="D6650" s="1" t="s">
        <v>14903</v>
      </c>
      <c r="E6650" s="1" t="s">
        <v>52</v>
      </c>
      <c r="F6650" s="1" t="s">
        <v>11</v>
      </c>
      <c r="G6650" s="1" t="str">
        <f>IFERROR(__xludf.DUMMYFUNCTION("GOOGLETRANSLATE(D6650,""fr"",""en"")"),"#VALUE!")</f>
        <v>#VALUE!</v>
      </c>
    </row>
    <row r="6651" ht="15.75" customHeight="1">
      <c r="A6651" s="1" t="s">
        <v>4945</v>
      </c>
      <c r="B6651" s="1">
        <v>1.0</v>
      </c>
      <c r="C6651" s="1" t="s">
        <v>14904</v>
      </c>
      <c r="D6651" s="1" t="s">
        <v>14905</v>
      </c>
      <c r="E6651" s="1" t="s">
        <v>226</v>
      </c>
      <c r="F6651" s="1" t="s">
        <v>11</v>
      </c>
      <c r="G6651" s="1" t="str">
        <f>IFERROR(__xludf.DUMMYFUNCTION("GOOGLETRANSLATE(D6651,""fr"",""en"")"),"#VALUE!")</f>
        <v>#VALUE!</v>
      </c>
    </row>
    <row r="6652" ht="15.75" customHeight="1">
      <c r="A6652" s="1" t="s">
        <v>2135</v>
      </c>
      <c r="B6652" s="1">
        <v>3.0</v>
      </c>
      <c r="C6652" s="1" t="s">
        <v>14906</v>
      </c>
      <c r="D6652" s="1" t="s">
        <v>14907</v>
      </c>
      <c r="E6652" s="1" t="s">
        <v>10</v>
      </c>
      <c r="F6652" s="1" t="s">
        <v>11</v>
      </c>
      <c r="G6652" s="1" t="str">
        <f>IFERROR(__xludf.DUMMYFUNCTION("GOOGLETRANSLATE(D6652,""fr"",""en"")"),"#VALUE!")</f>
        <v>#VALUE!</v>
      </c>
    </row>
    <row r="6653" ht="15.75" customHeight="1">
      <c r="A6653" s="1" t="s">
        <v>8725</v>
      </c>
      <c r="B6653" s="1">
        <v>2.0</v>
      </c>
      <c r="C6653" s="1" t="s">
        <v>14908</v>
      </c>
      <c r="D6653" s="1" t="s">
        <v>14909</v>
      </c>
      <c r="E6653" s="1" t="s">
        <v>10</v>
      </c>
      <c r="F6653" s="1" t="s">
        <v>11</v>
      </c>
      <c r="G6653" s="1" t="str">
        <f>IFERROR(__xludf.DUMMYFUNCTION("GOOGLETRANSLATE(D6653,""fr"",""en"")"),"#VALUE!")</f>
        <v>#VALUE!</v>
      </c>
    </row>
    <row r="6654" ht="15.75" customHeight="1">
      <c r="A6654" s="1" t="s">
        <v>2977</v>
      </c>
      <c r="B6654" s="1">
        <v>1.0</v>
      </c>
      <c r="C6654" s="1" t="s">
        <v>14910</v>
      </c>
      <c r="D6654" s="1" t="s">
        <v>14911</v>
      </c>
      <c r="E6654" s="1" t="s">
        <v>273</v>
      </c>
      <c r="F6654" s="1" t="s">
        <v>110</v>
      </c>
      <c r="G6654" s="1" t="str">
        <f>IFERROR(__xludf.DUMMYFUNCTION("GOOGLETRANSLATE(D6654,""fr"",""en"")"),"#VALUE!")</f>
        <v>#VALUE!</v>
      </c>
    </row>
    <row r="6655" ht="15.75" customHeight="1">
      <c r="A6655" s="1" t="s">
        <v>1510</v>
      </c>
      <c r="B6655" s="1">
        <v>3.0</v>
      </c>
      <c r="C6655" s="1" t="s">
        <v>14912</v>
      </c>
      <c r="D6655" s="1" t="s">
        <v>14913</v>
      </c>
      <c r="E6655" s="1" t="s">
        <v>280</v>
      </c>
      <c r="F6655" s="1" t="s">
        <v>11</v>
      </c>
      <c r="G6655" s="1" t="str">
        <f>IFERROR(__xludf.DUMMYFUNCTION("GOOGLETRANSLATE(D6655,""fr"",""en"")"),"#VALUE!")</f>
        <v>#VALUE!</v>
      </c>
    </row>
    <row r="6656" ht="15.75" customHeight="1">
      <c r="A6656" s="1" t="s">
        <v>955</v>
      </c>
      <c r="B6656" s="1">
        <v>4.0</v>
      </c>
      <c r="C6656" s="1" t="s">
        <v>14914</v>
      </c>
      <c r="D6656" s="1" t="s">
        <v>14915</v>
      </c>
      <c r="E6656" s="1" t="s">
        <v>10</v>
      </c>
      <c r="F6656" s="1" t="s">
        <v>11</v>
      </c>
      <c r="G6656" s="1" t="str">
        <f>IFERROR(__xludf.DUMMYFUNCTION("GOOGLETRANSLATE(D6656,""fr"",""en"")"),"#VALUE!")</f>
        <v>#VALUE!</v>
      </c>
    </row>
    <row r="6657" ht="15.75" customHeight="1">
      <c r="A6657" s="1" t="s">
        <v>615</v>
      </c>
      <c r="B6657" s="1">
        <v>4.0</v>
      </c>
      <c r="C6657" s="1" t="s">
        <v>14916</v>
      </c>
      <c r="D6657" s="1" t="s">
        <v>14917</v>
      </c>
      <c r="E6657" s="1" t="s">
        <v>10</v>
      </c>
      <c r="F6657" s="1" t="s">
        <v>11</v>
      </c>
      <c r="G6657" s="1" t="str">
        <f>IFERROR(__xludf.DUMMYFUNCTION("GOOGLETRANSLATE(D6657,""fr"",""en"")"),"#VALUE!")</f>
        <v>#VALUE!</v>
      </c>
    </row>
    <row r="6658" ht="15.75" customHeight="1">
      <c r="A6658" s="1" t="s">
        <v>2363</v>
      </c>
      <c r="B6658" s="1">
        <v>2.0</v>
      </c>
      <c r="C6658" s="1" t="s">
        <v>14918</v>
      </c>
      <c r="D6658" s="1" t="s">
        <v>14919</v>
      </c>
      <c r="E6658" s="1" t="s">
        <v>21</v>
      </c>
      <c r="F6658" s="1" t="s">
        <v>11</v>
      </c>
      <c r="G6658" s="1" t="str">
        <f>IFERROR(__xludf.DUMMYFUNCTION("GOOGLETRANSLATE(D6658,""fr"",""en"")"),"#VALUE!")</f>
        <v>#VALUE!</v>
      </c>
    </row>
    <row r="6659" ht="15.75" customHeight="1">
      <c r="A6659" s="1" t="s">
        <v>1696</v>
      </c>
      <c r="B6659" s="1">
        <v>1.0</v>
      </c>
      <c r="C6659" s="1" t="s">
        <v>14920</v>
      </c>
      <c r="D6659" s="1" t="s">
        <v>14921</v>
      </c>
      <c r="E6659" s="1" t="s">
        <v>10</v>
      </c>
      <c r="F6659" s="1" t="s">
        <v>11</v>
      </c>
      <c r="G6659" s="1" t="str">
        <f>IFERROR(__xludf.DUMMYFUNCTION("GOOGLETRANSLATE(D6659,""fr"",""en"")"),"#VALUE!")</f>
        <v>#VALUE!</v>
      </c>
    </row>
    <row r="6660" ht="15.75" customHeight="1">
      <c r="A6660" s="1" t="s">
        <v>3630</v>
      </c>
      <c r="B6660" s="1">
        <v>4.0</v>
      </c>
      <c r="C6660" s="1" t="s">
        <v>14922</v>
      </c>
      <c r="D6660" s="1" t="s">
        <v>14923</v>
      </c>
      <c r="E6660" s="1" t="s">
        <v>109</v>
      </c>
      <c r="F6660" s="1" t="s">
        <v>110</v>
      </c>
      <c r="G6660" s="1" t="str">
        <f>IFERROR(__xludf.DUMMYFUNCTION("GOOGLETRANSLATE(D6660,""fr"",""en"")"),"#VALUE!")</f>
        <v>#VALUE!</v>
      </c>
    </row>
    <row r="6661" ht="15.75" customHeight="1">
      <c r="A6661" s="1" t="s">
        <v>314</v>
      </c>
      <c r="B6661" s="1">
        <v>1.0</v>
      </c>
      <c r="C6661" s="1" t="s">
        <v>14924</v>
      </c>
      <c r="D6661" s="1" t="s">
        <v>14925</v>
      </c>
      <c r="E6661" s="1" t="s">
        <v>29</v>
      </c>
      <c r="F6661" s="1" t="s">
        <v>30</v>
      </c>
      <c r="G6661" s="1" t="str">
        <f>IFERROR(__xludf.DUMMYFUNCTION("GOOGLETRANSLATE(D6661,""fr"",""en"")"),"#VALUE!")</f>
        <v>#VALUE!</v>
      </c>
    </row>
    <row r="6662" ht="15.75" customHeight="1">
      <c r="A6662" s="1" t="s">
        <v>7644</v>
      </c>
      <c r="B6662" s="1">
        <v>1.0</v>
      </c>
      <c r="C6662" s="1" t="s">
        <v>14926</v>
      </c>
      <c r="D6662" s="1" t="s">
        <v>14927</v>
      </c>
      <c r="E6662" s="1" t="s">
        <v>52</v>
      </c>
      <c r="F6662" s="1" t="s">
        <v>11</v>
      </c>
      <c r="G6662" s="1" t="str">
        <f>IFERROR(__xludf.DUMMYFUNCTION("GOOGLETRANSLATE(D6662,""fr"",""en"")"),"#VALUE!")</f>
        <v>#VALUE!</v>
      </c>
    </row>
    <row r="6663" ht="15.75" customHeight="1">
      <c r="A6663" s="1" t="s">
        <v>3874</v>
      </c>
      <c r="B6663" s="1">
        <v>5.0</v>
      </c>
      <c r="C6663" s="1" t="s">
        <v>14928</v>
      </c>
      <c r="D6663" s="1" t="s">
        <v>14929</v>
      </c>
      <c r="E6663" s="1" t="s">
        <v>29</v>
      </c>
      <c r="F6663" s="1" t="s">
        <v>30</v>
      </c>
      <c r="G6663" s="1" t="str">
        <f>IFERROR(__xludf.DUMMYFUNCTION("GOOGLETRANSLATE(D6663,""fr"",""en"")"),"#VALUE!")</f>
        <v>#VALUE!</v>
      </c>
    </row>
    <row r="6664" ht="15.75" customHeight="1">
      <c r="A6664" s="1" t="s">
        <v>3988</v>
      </c>
      <c r="B6664" s="1">
        <v>5.0</v>
      </c>
      <c r="C6664" s="1" t="s">
        <v>14930</v>
      </c>
      <c r="D6664" s="1" t="s">
        <v>14931</v>
      </c>
      <c r="E6664" s="1" t="s">
        <v>29</v>
      </c>
      <c r="F6664" s="1" t="s">
        <v>30</v>
      </c>
      <c r="G6664" s="1" t="str">
        <f>IFERROR(__xludf.DUMMYFUNCTION("GOOGLETRANSLATE(D6664,""fr"",""en"")"),"#VALUE!")</f>
        <v>#VALUE!</v>
      </c>
    </row>
    <row r="6665" ht="15.75" customHeight="1">
      <c r="A6665" s="1" t="s">
        <v>314</v>
      </c>
      <c r="B6665" s="1">
        <v>5.0</v>
      </c>
      <c r="C6665" s="1" t="s">
        <v>14932</v>
      </c>
      <c r="D6665" s="1" t="s">
        <v>14933</v>
      </c>
      <c r="E6665" s="1" t="s">
        <v>21</v>
      </c>
      <c r="F6665" s="1" t="s">
        <v>11</v>
      </c>
      <c r="G6665" s="1" t="str">
        <f>IFERROR(__xludf.DUMMYFUNCTION("GOOGLETRANSLATE(D6665,""fr"",""en"")"),"#VALUE!")</f>
        <v>#VALUE!</v>
      </c>
    </row>
    <row r="6666" ht="15.75" customHeight="1">
      <c r="A6666" s="1" t="s">
        <v>1830</v>
      </c>
      <c r="B6666" s="1">
        <v>5.0</v>
      </c>
      <c r="C6666" s="1" t="s">
        <v>14934</v>
      </c>
      <c r="D6666" s="1" t="s">
        <v>14935</v>
      </c>
      <c r="E6666" s="1" t="s">
        <v>21</v>
      </c>
      <c r="F6666" s="1" t="s">
        <v>11</v>
      </c>
      <c r="G6666" s="1" t="str">
        <f>IFERROR(__xludf.DUMMYFUNCTION("GOOGLETRANSLATE(D6666,""fr"",""en"")"),"#VALUE!")</f>
        <v>#VALUE!</v>
      </c>
    </row>
    <row r="6667" ht="15.75" customHeight="1">
      <c r="A6667" s="1" t="s">
        <v>144</v>
      </c>
      <c r="B6667" s="1">
        <v>3.0</v>
      </c>
      <c r="C6667" s="1" t="s">
        <v>14936</v>
      </c>
      <c r="D6667" s="1" t="s">
        <v>14937</v>
      </c>
      <c r="E6667" s="1" t="s">
        <v>10</v>
      </c>
      <c r="F6667" s="1" t="s">
        <v>11</v>
      </c>
      <c r="G6667" s="1" t="str">
        <f>IFERROR(__xludf.DUMMYFUNCTION("GOOGLETRANSLATE(D6667,""fr"",""en"")"),"#VALUE!")</f>
        <v>#VALUE!</v>
      </c>
    </row>
    <row r="6668" ht="15.75" customHeight="1">
      <c r="A6668" s="1" t="s">
        <v>707</v>
      </c>
      <c r="B6668" s="1">
        <v>5.0</v>
      </c>
      <c r="C6668" s="1" t="s">
        <v>14938</v>
      </c>
      <c r="D6668" s="1" t="s">
        <v>14939</v>
      </c>
      <c r="E6668" s="1" t="s">
        <v>10</v>
      </c>
      <c r="F6668" s="1" t="s">
        <v>11</v>
      </c>
      <c r="G6668" s="1" t="str">
        <f>IFERROR(__xludf.DUMMYFUNCTION("GOOGLETRANSLATE(D6668,""fr"",""en"")"),"#VALUE!")</f>
        <v>#VALUE!</v>
      </c>
    </row>
    <row r="6669" ht="15.75" customHeight="1">
      <c r="A6669" s="1" t="s">
        <v>741</v>
      </c>
      <c r="B6669" s="1">
        <v>4.0</v>
      </c>
      <c r="C6669" s="1" t="s">
        <v>14940</v>
      </c>
      <c r="D6669" s="1" t="s">
        <v>14941</v>
      </c>
      <c r="E6669" s="1" t="s">
        <v>21</v>
      </c>
      <c r="F6669" s="1" t="s">
        <v>11</v>
      </c>
      <c r="G6669" s="1" t="str">
        <f>IFERROR(__xludf.DUMMYFUNCTION("GOOGLETRANSLATE(D6669,""fr"",""en"")"),"#VALUE!")</f>
        <v>#VALUE!</v>
      </c>
    </row>
    <row r="6670" ht="15.75" customHeight="1">
      <c r="A6670" s="1" t="s">
        <v>3330</v>
      </c>
      <c r="B6670" s="1">
        <v>5.0</v>
      </c>
      <c r="C6670" s="1" t="s">
        <v>14942</v>
      </c>
      <c r="D6670" s="1" t="s">
        <v>14943</v>
      </c>
      <c r="E6670" s="1" t="s">
        <v>21</v>
      </c>
      <c r="F6670" s="1" t="s">
        <v>11</v>
      </c>
      <c r="G6670" s="1" t="str">
        <f>IFERROR(__xludf.DUMMYFUNCTION("GOOGLETRANSLATE(D6670,""fr"",""en"")"),"#VALUE!")</f>
        <v>#VALUE!</v>
      </c>
    </row>
    <row r="6671" ht="15.75" customHeight="1">
      <c r="A6671" s="1" t="s">
        <v>766</v>
      </c>
      <c r="B6671" s="1">
        <v>2.0</v>
      </c>
      <c r="C6671" s="1" t="s">
        <v>14944</v>
      </c>
      <c r="D6671" s="1" t="s">
        <v>14945</v>
      </c>
      <c r="E6671" s="1" t="s">
        <v>273</v>
      </c>
      <c r="F6671" s="1" t="s">
        <v>110</v>
      </c>
      <c r="G6671" s="1" t="str">
        <f>IFERROR(__xludf.DUMMYFUNCTION("GOOGLETRANSLATE(D6671,""fr"",""en"")"),"#VALUE!")</f>
        <v>#VALUE!</v>
      </c>
    </row>
    <row r="6672" ht="15.75" customHeight="1">
      <c r="A6672" s="1" t="s">
        <v>704</v>
      </c>
      <c r="B6672" s="1">
        <v>1.0</v>
      </c>
      <c r="C6672" s="1" t="s">
        <v>14946</v>
      </c>
      <c r="D6672" s="1" t="s">
        <v>14947</v>
      </c>
      <c r="E6672" s="1" t="s">
        <v>125</v>
      </c>
      <c r="F6672" s="1" t="s">
        <v>11</v>
      </c>
      <c r="G6672" s="1" t="str">
        <f>IFERROR(__xludf.DUMMYFUNCTION("GOOGLETRANSLATE(D6672,""fr"",""en"")"),"#VALUE!")</f>
        <v>#VALUE!</v>
      </c>
    </row>
    <row r="6673" ht="15.75" customHeight="1">
      <c r="A6673" s="1" t="s">
        <v>1138</v>
      </c>
      <c r="B6673" s="1">
        <v>3.0</v>
      </c>
      <c r="C6673" s="1" t="s">
        <v>14948</v>
      </c>
      <c r="D6673" s="1" t="s">
        <v>14949</v>
      </c>
      <c r="E6673" s="1" t="s">
        <v>10</v>
      </c>
      <c r="F6673" s="1" t="s">
        <v>11</v>
      </c>
      <c r="G6673" s="1" t="str">
        <f>IFERROR(__xludf.DUMMYFUNCTION("GOOGLETRANSLATE(D6673,""fr"",""en"")"),"#VALUE!")</f>
        <v>#VALUE!</v>
      </c>
    </row>
    <row r="6674" ht="15.75" customHeight="1">
      <c r="A6674" s="1" t="s">
        <v>899</v>
      </c>
      <c r="B6674" s="1">
        <v>3.0</v>
      </c>
      <c r="C6674" s="1" t="s">
        <v>14950</v>
      </c>
      <c r="D6674" s="1" t="s">
        <v>14951</v>
      </c>
      <c r="E6674" s="1" t="s">
        <v>10</v>
      </c>
      <c r="F6674" s="1" t="s">
        <v>11</v>
      </c>
      <c r="G6674" s="1" t="str">
        <f>IFERROR(__xludf.DUMMYFUNCTION("GOOGLETRANSLATE(D6674,""fr"",""en"")"),"#VALUE!")</f>
        <v>#VALUE!</v>
      </c>
    </row>
    <row r="6675" ht="15.75" customHeight="1">
      <c r="A6675" s="1" t="s">
        <v>12197</v>
      </c>
      <c r="B6675" s="1">
        <v>3.0</v>
      </c>
      <c r="C6675" s="1" t="s">
        <v>14952</v>
      </c>
      <c r="D6675" s="1" t="s">
        <v>14953</v>
      </c>
      <c r="E6675" s="1" t="s">
        <v>169</v>
      </c>
      <c r="F6675" s="1" t="s">
        <v>11</v>
      </c>
      <c r="G6675" s="1" t="str">
        <f>IFERROR(__xludf.DUMMYFUNCTION("GOOGLETRANSLATE(D6675,""fr"",""en"")"),"#VALUE!")</f>
        <v>#VALUE!</v>
      </c>
    </row>
    <row r="6676" ht="15.75" customHeight="1">
      <c r="A6676" s="1" t="s">
        <v>1180</v>
      </c>
      <c r="B6676" s="1">
        <v>5.0</v>
      </c>
      <c r="C6676" s="1" t="s">
        <v>14954</v>
      </c>
      <c r="D6676" s="1" t="s">
        <v>14955</v>
      </c>
      <c r="E6676" s="1" t="s">
        <v>10</v>
      </c>
      <c r="F6676" s="1" t="s">
        <v>11</v>
      </c>
      <c r="G6676" s="1" t="str">
        <f>IFERROR(__xludf.DUMMYFUNCTION("GOOGLETRANSLATE(D6676,""fr"",""en"")"),"#VALUE!")</f>
        <v>#VALUE!</v>
      </c>
    </row>
    <row r="6677" ht="15.75" customHeight="1">
      <c r="A6677" s="1" t="s">
        <v>1375</v>
      </c>
      <c r="B6677" s="1">
        <v>1.0</v>
      </c>
      <c r="C6677" s="1" t="s">
        <v>14956</v>
      </c>
      <c r="D6677" s="1" t="s">
        <v>14957</v>
      </c>
      <c r="E6677" s="1" t="s">
        <v>484</v>
      </c>
      <c r="F6677" s="1" t="s">
        <v>30</v>
      </c>
      <c r="G6677" s="1" t="str">
        <f>IFERROR(__xludf.DUMMYFUNCTION("GOOGLETRANSLATE(D6677,""fr"",""en"")"),"#VALUE!")</f>
        <v>#VALUE!</v>
      </c>
    </row>
    <row r="6678" ht="15.75" customHeight="1">
      <c r="A6678" s="1" t="s">
        <v>905</v>
      </c>
      <c r="B6678" s="1">
        <v>1.0</v>
      </c>
      <c r="C6678" s="1" t="s">
        <v>14958</v>
      </c>
      <c r="D6678" s="1" t="s">
        <v>14959</v>
      </c>
      <c r="E6678" s="1" t="s">
        <v>373</v>
      </c>
      <c r="F6678" s="1" t="s">
        <v>30</v>
      </c>
      <c r="G6678" s="1" t="str">
        <f>IFERROR(__xludf.DUMMYFUNCTION("GOOGLETRANSLATE(D6678,""fr"",""en"")"),"#VALUE!")</f>
        <v>#VALUE!</v>
      </c>
    </row>
    <row r="6679" ht="15.75" customHeight="1">
      <c r="A6679" s="1" t="s">
        <v>2376</v>
      </c>
      <c r="B6679" s="1">
        <v>3.0</v>
      </c>
      <c r="C6679" s="1" t="s">
        <v>14960</v>
      </c>
      <c r="D6679" s="1" t="s">
        <v>14961</v>
      </c>
      <c r="E6679" s="1" t="s">
        <v>117</v>
      </c>
      <c r="F6679" s="1" t="s">
        <v>118</v>
      </c>
      <c r="G6679" s="1" t="str">
        <f>IFERROR(__xludf.DUMMYFUNCTION("GOOGLETRANSLATE(D6679,""fr"",""en"")"),"#VALUE!")</f>
        <v>#VALUE!</v>
      </c>
    </row>
    <row r="6680" ht="15.75" customHeight="1">
      <c r="A6680" s="1" t="s">
        <v>1180</v>
      </c>
      <c r="B6680" s="1">
        <v>3.0</v>
      </c>
      <c r="C6680" s="1" t="s">
        <v>14962</v>
      </c>
      <c r="D6680" s="1" t="s">
        <v>14963</v>
      </c>
      <c r="E6680" s="1" t="s">
        <v>10</v>
      </c>
      <c r="F6680" s="1" t="s">
        <v>11</v>
      </c>
      <c r="G6680" s="1" t="str">
        <f>IFERROR(__xludf.DUMMYFUNCTION("GOOGLETRANSLATE(D6680,""fr"",""en"")"),"#VALUE!")</f>
        <v>#VALUE!</v>
      </c>
    </row>
    <row r="6681" ht="15.75" customHeight="1">
      <c r="A6681" s="1" t="s">
        <v>7138</v>
      </c>
      <c r="B6681" s="1">
        <v>1.0</v>
      </c>
      <c r="C6681" s="1" t="s">
        <v>14964</v>
      </c>
      <c r="D6681" s="1" t="s">
        <v>14965</v>
      </c>
      <c r="E6681" s="1" t="s">
        <v>103</v>
      </c>
      <c r="F6681" s="1" t="s">
        <v>48</v>
      </c>
      <c r="G6681" s="1" t="str">
        <f>IFERROR(__xludf.DUMMYFUNCTION("GOOGLETRANSLATE(D6681,""fr"",""en"")"),"#VALUE!")</f>
        <v>#VALUE!</v>
      </c>
    </row>
    <row r="6682" ht="15.75" customHeight="1">
      <c r="A6682" s="1" t="s">
        <v>11724</v>
      </c>
      <c r="B6682" s="1">
        <v>1.0</v>
      </c>
      <c r="C6682" s="1" t="s">
        <v>14966</v>
      </c>
      <c r="D6682" s="1" t="s">
        <v>14967</v>
      </c>
      <c r="E6682" s="1" t="s">
        <v>5109</v>
      </c>
      <c r="F6682" s="1" t="s">
        <v>66</v>
      </c>
      <c r="G6682" s="1" t="str">
        <f>IFERROR(__xludf.DUMMYFUNCTION("GOOGLETRANSLATE(D6682,""fr"",""en"")"),"#VALUE!")</f>
        <v>#VALUE!</v>
      </c>
    </row>
    <row r="6683" ht="15.75" customHeight="1">
      <c r="A6683" s="1" t="s">
        <v>3900</v>
      </c>
      <c r="B6683" s="1">
        <v>4.0</v>
      </c>
      <c r="C6683" s="1" t="s">
        <v>14968</v>
      </c>
      <c r="D6683" s="1" t="s">
        <v>14969</v>
      </c>
      <c r="E6683" s="1" t="s">
        <v>29</v>
      </c>
      <c r="F6683" s="1" t="s">
        <v>30</v>
      </c>
      <c r="G6683" s="1" t="str">
        <f>IFERROR(__xludf.DUMMYFUNCTION("GOOGLETRANSLATE(D6683,""fr"",""en"")"),"#VALUE!")</f>
        <v>#VALUE!</v>
      </c>
    </row>
    <row r="6684" ht="15.75" customHeight="1">
      <c r="A6684" s="1" t="s">
        <v>1218</v>
      </c>
      <c r="B6684" s="1">
        <v>4.0</v>
      </c>
      <c r="C6684" s="1" t="s">
        <v>14970</v>
      </c>
      <c r="D6684" s="1" t="s">
        <v>14971</v>
      </c>
      <c r="E6684" s="1" t="s">
        <v>65</v>
      </c>
      <c r="F6684" s="1" t="s">
        <v>66</v>
      </c>
      <c r="G6684" s="1" t="str">
        <f>IFERROR(__xludf.DUMMYFUNCTION("GOOGLETRANSLATE(D6684,""fr"",""en"")"),"#VALUE!")</f>
        <v>#VALUE!</v>
      </c>
    </row>
    <row r="6685" ht="15.75" customHeight="1">
      <c r="A6685" s="1" t="s">
        <v>2533</v>
      </c>
      <c r="B6685" s="1">
        <v>5.0</v>
      </c>
      <c r="C6685" s="1" t="s">
        <v>14972</v>
      </c>
      <c r="D6685" s="1" t="s">
        <v>14973</v>
      </c>
      <c r="E6685" s="1" t="s">
        <v>176</v>
      </c>
      <c r="F6685" s="1" t="s">
        <v>66</v>
      </c>
      <c r="G6685" s="1" t="str">
        <f>IFERROR(__xludf.DUMMYFUNCTION("GOOGLETRANSLATE(D6685,""fr"",""en"")"),"#VALUE!")</f>
        <v>#VALUE!</v>
      </c>
    </row>
    <row r="6686" ht="15.75" customHeight="1">
      <c r="A6686" s="1" t="s">
        <v>1476</v>
      </c>
      <c r="B6686" s="1">
        <v>5.0</v>
      </c>
      <c r="C6686" s="1" t="s">
        <v>14974</v>
      </c>
      <c r="D6686" s="1" t="s">
        <v>14975</v>
      </c>
      <c r="E6686" s="1" t="s">
        <v>10</v>
      </c>
      <c r="F6686" s="1" t="s">
        <v>11</v>
      </c>
      <c r="G6686" s="1" t="str">
        <f>IFERROR(__xludf.DUMMYFUNCTION("GOOGLETRANSLATE(D6686,""fr"",""en"")"),"#VALUE!")</f>
        <v>#VALUE!</v>
      </c>
    </row>
    <row r="6687" ht="15.75" customHeight="1">
      <c r="A6687" s="1" t="s">
        <v>707</v>
      </c>
      <c r="B6687" s="1">
        <v>1.0</v>
      </c>
      <c r="C6687" s="1" t="s">
        <v>14976</v>
      </c>
      <c r="D6687" s="1" t="s">
        <v>14977</v>
      </c>
      <c r="E6687" s="1" t="s">
        <v>109</v>
      </c>
      <c r="F6687" s="1" t="s">
        <v>11</v>
      </c>
      <c r="G6687" s="1" t="str">
        <f>IFERROR(__xludf.DUMMYFUNCTION("GOOGLETRANSLATE(D6687,""fr"",""en"")"),"#VALUE!")</f>
        <v>#VALUE!</v>
      </c>
    </row>
    <row r="6688" ht="15.75" customHeight="1">
      <c r="A6688" s="1" t="s">
        <v>678</v>
      </c>
      <c r="B6688" s="1">
        <v>4.0</v>
      </c>
      <c r="C6688" s="1" t="s">
        <v>14978</v>
      </c>
      <c r="D6688" s="1" t="s">
        <v>14979</v>
      </c>
      <c r="E6688" s="1" t="s">
        <v>65</v>
      </c>
      <c r="F6688" s="1" t="s">
        <v>66</v>
      </c>
      <c r="G6688" s="1" t="str">
        <f>IFERROR(__xludf.DUMMYFUNCTION("GOOGLETRANSLATE(D6688,""fr"",""en"")"),"#VALUE!")</f>
        <v>#VALUE!</v>
      </c>
    </row>
    <row r="6689" ht="15.75" customHeight="1">
      <c r="A6689" s="1" t="s">
        <v>179</v>
      </c>
      <c r="B6689" s="1">
        <v>2.0</v>
      </c>
      <c r="C6689" s="1" t="s">
        <v>14980</v>
      </c>
      <c r="D6689" s="1" t="s">
        <v>14981</v>
      </c>
      <c r="E6689" s="1" t="s">
        <v>10</v>
      </c>
      <c r="F6689" s="1" t="s">
        <v>11</v>
      </c>
      <c r="G6689" s="1" t="str">
        <f>IFERROR(__xludf.DUMMYFUNCTION("GOOGLETRANSLATE(D6689,""fr"",""en"")"),"#VALUE!")</f>
        <v>#VALUE!</v>
      </c>
    </row>
    <row r="6690" ht="15.75" customHeight="1">
      <c r="A6690" s="1" t="s">
        <v>1113</v>
      </c>
      <c r="B6690" s="1">
        <v>1.0</v>
      </c>
      <c r="C6690" s="1" t="s">
        <v>14982</v>
      </c>
      <c r="D6690" s="1" t="s">
        <v>14983</v>
      </c>
      <c r="E6690" s="1" t="s">
        <v>21</v>
      </c>
      <c r="F6690" s="1" t="s">
        <v>11</v>
      </c>
      <c r="G6690" s="1" t="str">
        <f>IFERROR(__xludf.DUMMYFUNCTION("GOOGLETRANSLATE(D6690,""fr"",""en"")"),"#VALUE!")</f>
        <v>#VALUE!</v>
      </c>
    </row>
    <row r="6691" ht="15.75" customHeight="1">
      <c r="A6691" s="1" t="s">
        <v>885</v>
      </c>
      <c r="B6691" s="1">
        <v>1.0</v>
      </c>
      <c r="C6691" s="1" t="s">
        <v>14984</v>
      </c>
      <c r="D6691" s="1" t="s">
        <v>14985</v>
      </c>
      <c r="E6691" s="1" t="s">
        <v>52</v>
      </c>
      <c r="F6691" s="1" t="s">
        <v>118</v>
      </c>
      <c r="G6691" s="1" t="str">
        <f>IFERROR(__xludf.DUMMYFUNCTION("GOOGLETRANSLATE(D6691,""fr"",""en"")"),"#VALUE!")</f>
        <v>#VALUE!</v>
      </c>
    </row>
    <row r="6692" ht="15.75" customHeight="1">
      <c r="A6692" s="1" t="s">
        <v>2871</v>
      </c>
      <c r="B6692" s="1">
        <v>5.0</v>
      </c>
      <c r="C6692" s="1" t="s">
        <v>14986</v>
      </c>
      <c r="D6692" s="1" t="s">
        <v>14987</v>
      </c>
      <c r="E6692" s="1" t="s">
        <v>21</v>
      </c>
      <c r="F6692" s="1" t="s">
        <v>11</v>
      </c>
      <c r="G6692" s="1" t="str">
        <f>IFERROR(__xludf.DUMMYFUNCTION("GOOGLETRANSLATE(D6692,""fr"",""en"")"),"#VALUE!")</f>
        <v>#VALUE!</v>
      </c>
    </row>
    <row r="6693" ht="15.75" customHeight="1">
      <c r="A6693" s="1" t="s">
        <v>707</v>
      </c>
      <c r="B6693" s="1">
        <v>2.0</v>
      </c>
      <c r="C6693" s="1" t="s">
        <v>14988</v>
      </c>
      <c r="D6693" s="1" t="s">
        <v>14989</v>
      </c>
      <c r="E6693" s="1" t="s">
        <v>10</v>
      </c>
      <c r="F6693" s="1" t="s">
        <v>11</v>
      </c>
      <c r="G6693" s="1" t="str">
        <f>IFERROR(__xludf.DUMMYFUNCTION("GOOGLETRANSLATE(D6693,""fr"",""en"")"),"#VALUE!")</f>
        <v>#VALUE!</v>
      </c>
    </row>
    <row r="6694" ht="15.75" customHeight="1">
      <c r="A6694" s="1" t="s">
        <v>7487</v>
      </c>
      <c r="B6694" s="1">
        <v>5.0</v>
      </c>
      <c r="C6694" s="1" t="s">
        <v>14990</v>
      </c>
      <c r="D6694" s="1" t="s">
        <v>14991</v>
      </c>
      <c r="E6694" s="1" t="s">
        <v>38</v>
      </c>
      <c r="F6694" s="1" t="s">
        <v>39</v>
      </c>
      <c r="G6694" s="1" t="str">
        <f>IFERROR(__xludf.DUMMYFUNCTION("GOOGLETRANSLATE(D6694,""fr"",""en"")"),"#VALUE!")</f>
        <v>#VALUE!</v>
      </c>
    </row>
    <row r="6695" ht="15.75" customHeight="1">
      <c r="A6695" s="1" t="s">
        <v>1429</v>
      </c>
      <c r="B6695" s="1">
        <v>3.0</v>
      </c>
      <c r="C6695" s="1" t="s">
        <v>14992</v>
      </c>
      <c r="D6695" s="1" t="s">
        <v>14993</v>
      </c>
      <c r="E6695" s="1" t="s">
        <v>10</v>
      </c>
      <c r="F6695" s="1" t="s">
        <v>11</v>
      </c>
      <c r="G6695" s="1" t="str">
        <f>IFERROR(__xludf.DUMMYFUNCTION("GOOGLETRANSLATE(D6695,""fr"",""en"")"),"#VALUE!")</f>
        <v>#VALUE!</v>
      </c>
    </row>
    <row r="6696" ht="15.75" customHeight="1">
      <c r="A6696" s="1" t="s">
        <v>1248</v>
      </c>
      <c r="B6696" s="1">
        <v>4.0</v>
      </c>
      <c r="C6696" s="1" t="s">
        <v>14994</v>
      </c>
      <c r="D6696" s="1" t="s">
        <v>14995</v>
      </c>
      <c r="E6696" s="1" t="s">
        <v>21</v>
      </c>
      <c r="F6696" s="1" t="s">
        <v>11</v>
      </c>
      <c r="G6696" s="1" t="str">
        <f>IFERROR(__xludf.DUMMYFUNCTION("GOOGLETRANSLATE(D6696,""fr"",""en"")"),"#VALUE!")</f>
        <v>#VALUE!</v>
      </c>
    </row>
    <row r="6697" ht="15.75" customHeight="1">
      <c r="A6697" s="1" t="s">
        <v>13681</v>
      </c>
      <c r="B6697" s="1">
        <v>1.0</v>
      </c>
      <c r="C6697" s="1" t="s">
        <v>14996</v>
      </c>
      <c r="D6697" s="1" t="s">
        <v>14997</v>
      </c>
      <c r="E6697" s="1" t="s">
        <v>226</v>
      </c>
      <c r="F6697" s="1" t="s">
        <v>110</v>
      </c>
      <c r="G6697" s="1" t="str">
        <f>IFERROR(__xludf.DUMMYFUNCTION("GOOGLETRANSLATE(D6697,""fr"",""en"")"),"#VALUE!")</f>
        <v>#VALUE!</v>
      </c>
    </row>
    <row r="6698" ht="15.75" customHeight="1">
      <c r="A6698" s="1" t="s">
        <v>11356</v>
      </c>
      <c r="B6698" s="1">
        <v>1.0</v>
      </c>
      <c r="C6698" s="1" t="s">
        <v>4955</v>
      </c>
      <c r="D6698" s="1" t="s">
        <v>14998</v>
      </c>
      <c r="E6698" s="1" t="s">
        <v>373</v>
      </c>
      <c r="F6698" s="1" t="s">
        <v>118</v>
      </c>
      <c r="G6698" s="1" t="str">
        <f>IFERROR(__xludf.DUMMYFUNCTION("GOOGLETRANSLATE(D6698,""fr"",""en"")"),"#VALUE!")</f>
        <v>#VALUE!</v>
      </c>
    </row>
    <row r="6699" ht="15.75" customHeight="1">
      <c r="A6699" s="1" t="s">
        <v>893</v>
      </c>
      <c r="B6699" s="1">
        <v>2.0</v>
      </c>
      <c r="C6699" s="1" t="s">
        <v>14999</v>
      </c>
      <c r="D6699" s="1" t="s">
        <v>15000</v>
      </c>
      <c r="E6699" s="1" t="s">
        <v>250</v>
      </c>
      <c r="F6699" s="1" t="s">
        <v>30</v>
      </c>
      <c r="G6699" s="1" t="str">
        <f>IFERROR(__xludf.DUMMYFUNCTION("GOOGLETRANSLATE(D6699,""fr"",""en"")"),"#VALUE!")</f>
        <v>#VALUE!</v>
      </c>
    </row>
    <row r="6700" ht="15.75" customHeight="1">
      <c r="A6700" s="1" t="s">
        <v>15001</v>
      </c>
      <c r="B6700" s="1">
        <v>1.0</v>
      </c>
      <c r="C6700" s="1" t="s">
        <v>15002</v>
      </c>
      <c r="D6700" s="1" t="s">
        <v>15003</v>
      </c>
      <c r="E6700" s="1" t="s">
        <v>373</v>
      </c>
      <c r="F6700" s="1" t="s">
        <v>30</v>
      </c>
      <c r="G6700" s="1" t="str">
        <f>IFERROR(__xludf.DUMMYFUNCTION("GOOGLETRANSLATE(D6700,""fr"",""en"")"),"#VALUE!")</f>
        <v>#VALUE!</v>
      </c>
    </row>
    <row r="6701" ht="15.75" customHeight="1">
      <c r="A6701" s="1" t="s">
        <v>1476</v>
      </c>
      <c r="B6701" s="1">
        <v>4.0</v>
      </c>
      <c r="C6701" s="1" t="s">
        <v>15004</v>
      </c>
      <c r="D6701" s="1" t="s">
        <v>15005</v>
      </c>
      <c r="E6701" s="1" t="s">
        <v>34</v>
      </c>
      <c r="F6701" s="1" t="s">
        <v>30</v>
      </c>
      <c r="G6701" s="1" t="str">
        <f>IFERROR(__xludf.DUMMYFUNCTION("GOOGLETRANSLATE(D6701,""fr"",""en"")"),"#VALUE!")</f>
        <v>#VALUE!</v>
      </c>
    </row>
    <row r="6702" ht="15.75" customHeight="1">
      <c r="A6702" s="1" t="s">
        <v>8472</v>
      </c>
      <c r="B6702" s="1">
        <v>3.0</v>
      </c>
      <c r="C6702" s="1" t="s">
        <v>15006</v>
      </c>
      <c r="D6702" s="1" t="s">
        <v>15007</v>
      </c>
      <c r="E6702" s="1" t="s">
        <v>103</v>
      </c>
      <c r="F6702" s="1" t="s">
        <v>48</v>
      </c>
      <c r="G6702" s="1" t="str">
        <f>IFERROR(__xludf.DUMMYFUNCTION("GOOGLETRANSLATE(D6702,""fr"",""en"")"),"#VALUE!")</f>
        <v>#VALUE!</v>
      </c>
    </row>
    <row r="6703" ht="15.75" customHeight="1">
      <c r="A6703" s="1" t="s">
        <v>12899</v>
      </c>
      <c r="B6703" s="1">
        <v>3.0</v>
      </c>
      <c r="C6703" s="1" t="s">
        <v>15008</v>
      </c>
      <c r="D6703" s="1" t="s">
        <v>15009</v>
      </c>
      <c r="E6703" s="1" t="s">
        <v>273</v>
      </c>
      <c r="F6703" s="1" t="s">
        <v>11</v>
      </c>
      <c r="G6703" s="1" t="str">
        <f>IFERROR(__xludf.DUMMYFUNCTION("GOOGLETRANSLATE(D6703,""fr"",""en"")"),"#VALUE!")</f>
        <v>#VALUE!</v>
      </c>
    </row>
    <row r="6704" ht="15.75" customHeight="1">
      <c r="A6704" s="1" t="s">
        <v>214</v>
      </c>
      <c r="B6704" s="1">
        <v>5.0</v>
      </c>
      <c r="C6704" s="1" t="s">
        <v>15010</v>
      </c>
      <c r="D6704" s="1" t="s">
        <v>15011</v>
      </c>
      <c r="E6704" s="1" t="s">
        <v>10</v>
      </c>
      <c r="F6704" s="1" t="s">
        <v>11</v>
      </c>
      <c r="G6704" s="1" t="str">
        <f>IFERROR(__xludf.DUMMYFUNCTION("GOOGLETRANSLATE(D6704,""fr"",""en"")"),"#VALUE!")</f>
        <v>#VALUE!</v>
      </c>
    </row>
    <row r="6705" ht="15.75" customHeight="1">
      <c r="A6705" s="1" t="s">
        <v>882</v>
      </c>
      <c r="B6705" s="1">
        <v>5.0</v>
      </c>
      <c r="C6705" s="1" t="s">
        <v>15012</v>
      </c>
      <c r="D6705" s="1" t="s">
        <v>15013</v>
      </c>
      <c r="E6705" s="1" t="s">
        <v>614</v>
      </c>
      <c r="F6705" s="1" t="s">
        <v>30</v>
      </c>
      <c r="G6705" s="1" t="str">
        <f>IFERROR(__xludf.DUMMYFUNCTION("GOOGLETRANSLATE(D6705,""fr"",""en"")"),"#VALUE!")</f>
        <v>#VALUE!</v>
      </c>
    </row>
    <row r="6706" ht="15.75" customHeight="1">
      <c r="A6706" s="1" t="s">
        <v>6661</v>
      </c>
      <c r="B6706" s="1">
        <v>2.0</v>
      </c>
      <c r="C6706" s="1" t="s">
        <v>15014</v>
      </c>
      <c r="D6706" s="1" t="s">
        <v>15015</v>
      </c>
      <c r="E6706" s="1" t="s">
        <v>52</v>
      </c>
      <c r="F6706" s="1" t="s">
        <v>118</v>
      </c>
      <c r="G6706" s="1" t="str">
        <f>IFERROR(__xludf.DUMMYFUNCTION("GOOGLETRANSLATE(D6706,""fr"",""en"")"),"#VALUE!")</f>
        <v>#VALUE!</v>
      </c>
    </row>
    <row r="6707" ht="15.75" customHeight="1">
      <c r="A6707" s="1" t="s">
        <v>667</v>
      </c>
      <c r="B6707" s="1">
        <v>3.0</v>
      </c>
      <c r="C6707" s="1" t="s">
        <v>15016</v>
      </c>
      <c r="D6707" s="1" t="s">
        <v>15017</v>
      </c>
      <c r="E6707" s="1" t="s">
        <v>65</v>
      </c>
      <c r="F6707" s="1" t="s">
        <v>66</v>
      </c>
      <c r="G6707" s="1" t="str">
        <f>IFERROR(__xludf.DUMMYFUNCTION("GOOGLETRANSLATE(D6707,""fr"",""en"")"),"#VALUE!")</f>
        <v>#VALUE!</v>
      </c>
    </row>
    <row r="6708" ht="15.75" customHeight="1">
      <c r="A6708" s="1" t="s">
        <v>14686</v>
      </c>
      <c r="B6708" s="1">
        <v>1.0</v>
      </c>
      <c r="C6708" s="1" t="s">
        <v>15018</v>
      </c>
      <c r="D6708" s="1" t="s">
        <v>15019</v>
      </c>
      <c r="E6708" s="1" t="s">
        <v>554</v>
      </c>
      <c r="F6708" s="1" t="s">
        <v>30</v>
      </c>
      <c r="G6708" s="1" t="str">
        <f>IFERROR(__xludf.DUMMYFUNCTION("GOOGLETRANSLATE(D6708,""fr"",""en"")"),"Insurance to avoid! After telephone contact or by email, they very quickly adhere to a health contract with electronic signature! In this health contract, they include other additional contracts which they are careful not to tell you, namely accident and "&amp;"hospitalization! When you ask to terminate, the answer is of course waiting (even by registered letter with AR) and if they end up terminating the health contract, we continue to take abusive ways of the corresponding sums of the two accident and hospital"&amp;"ization contracts ! And Lorque you ask the termination, you are informed that the deadline is 1 month! I therefore denounce the sales methods used by generation Cocoon insurance, as well as the lack of information on these additional contracts that we ski"&amp;"llfully slip and that we continue to take you! These are abusive and unworthy practices against which we must fight with fierceness!")</f>
        <v>Insurance to avoid! After telephone contact or by email, they very quickly adhere to a health contract with electronic signature! In this health contract, they include other additional contracts which they are careful not to tell you, namely accident and hospitalization! When you ask to terminate, the answer is of course waiting (even by registered letter with AR) and if they end up terminating the health contract, we continue to take abusive ways of the corresponding sums of the two accident and hospitalization contracts ! And Lorque you ask the termination, you are informed that the deadline is 1 month! I therefore denounce the sales methods used by generation Cocoon insurance, as well as the lack of information on these additional contracts that we skillfully slip and that we continue to take you! These are abusive and unworthy practices against which we must fight with fierceness!</v>
      </c>
    </row>
    <row r="6709" ht="15.75" customHeight="1">
      <c r="A6709" s="1" t="s">
        <v>1036</v>
      </c>
      <c r="B6709" s="1">
        <v>1.0</v>
      </c>
      <c r="C6709" s="1" t="s">
        <v>15020</v>
      </c>
      <c r="D6709" s="1" t="s">
        <v>15021</v>
      </c>
      <c r="E6709" s="1" t="s">
        <v>296</v>
      </c>
      <c r="F6709" s="1" t="s">
        <v>110</v>
      </c>
      <c r="G6709" s="1" t="str">
        <f>IFERROR(__xludf.DUMMYFUNCTION("GOOGLETRANSLATE(D6709,""fr"",""en"")"),"#VALUE!")</f>
        <v>#VALUE!</v>
      </c>
    </row>
    <row r="6710" ht="15.75" customHeight="1">
      <c r="A6710" s="1" t="s">
        <v>85</v>
      </c>
      <c r="B6710" s="1">
        <v>4.0</v>
      </c>
      <c r="C6710" s="1" t="s">
        <v>15022</v>
      </c>
      <c r="D6710" s="1" t="s">
        <v>15023</v>
      </c>
      <c r="E6710" s="1" t="s">
        <v>614</v>
      </c>
      <c r="F6710" s="1" t="s">
        <v>30</v>
      </c>
      <c r="G6710" s="1" t="str">
        <f>IFERROR(__xludf.DUMMYFUNCTION("GOOGLETRANSLATE(D6710,""fr"",""en"")"),"#VALUE!")</f>
        <v>#VALUE!</v>
      </c>
    </row>
    <row r="6711" ht="15.75" customHeight="1">
      <c r="A6711" s="1" t="s">
        <v>6991</v>
      </c>
      <c r="B6711" s="1">
        <v>1.0</v>
      </c>
      <c r="C6711" s="1" t="s">
        <v>15024</v>
      </c>
      <c r="D6711" s="1" t="s">
        <v>15025</v>
      </c>
      <c r="E6711" s="1" t="s">
        <v>250</v>
      </c>
      <c r="F6711" s="1" t="s">
        <v>30</v>
      </c>
      <c r="G6711" s="1" t="str">
        <f>IFERROR(__xludf.DUMMYFUNCTION("GOOGLETRANSLATE(D6711,""fr"",""en"")"),"#VALUE!")</f>
        <v>#VALUE!</v>
      </c>
    </row>
    <row r="6712" ht="15.75" customHeight="1">
      <c r="A6712" s="1" t="s">
        <v>4993</v>
      </c>
      <c r="B6712" s="1">
        <v>3.0</v>
      </c>
      <c r="C6712" s="1" t="s">
        <v>15026</v>
      </c>
      <c r="D6712" s="1" t="s">
        <v>15027</v>
      </c>
      <c r="E6712" s="1" t="s">
        <v>226</v>
      </c>
      <c r="F6712" s="1" t="s">
        <v>110</v>
      </c>
      <c r="G6712" s="1" t="str">
        <f>IFERROR(__xludf.DUMMYFUNCTION("GOOGLETRANSLATE(D6712,""fr"",""en"")"),"#VALUE!")</f>
        <v>#VALUE!</v>
      </c>
    </row>
    <row r="6713" ht="15.75" customHeight="1">
      <c r="A6713" s="1" t="s">
        <v>3132</v>
      </c>
      <c r="B6713" s="1">
        <v>5.0</v>
      </c>
      <c r="C6713" s="1" t="s">
        <v>15028</v>
      </c>
      <c r="D6713" s="1" t="s">
        <v>15029</v>
      </c>
      <c r="E6713" s="1" t="s">
        <v>448</v>
      </c>
      <c r="F6713" s="1" t="s">
        <v>84</v>
      </c>
      <c r="G6713" s="1" t="str">
        <f>IFERROR(__xludf.DUMMYFUNCTION("GOOGLETRANSLATE(D6713,""fr"",""en"")"),"#VALUE!")</f>
        <v>#VALUE!</v>
      </c>
    </row>
    <row r="6714" ht="15.75" customHeight="1">
      <c r="A6714" s="1" t="s">
        <v>5712</v>
      </c>
      <c r="B6714" s="1">
        <v>1.0</v>
      </c>
      <c r="C6714" s="1" t="s">
        <v>15030</v>
      </c>
      <c r="D6714" s="1" t="s">
        <v>15031</v>
      </c>
      <c r="E6714" s="1" t="s">
        <v>484</v>
      </c>
      <c r="F6714" s="1" t="s">
        <v>30</v>
      </c>
      <c r="G6714" s="1" t="str">
        <f>IFERROR(__xludf.DUMMYFUNCTION("GOOGLETRANSLATE(D6714,""fr"",""en"")"),"#VALUE!")</f>
        <v>#VALUE!</v>
      </c>
    </row>
    <row r="6715" ht="15.75" customHeight="1">
      <c r="A6715" s="1" t="s">
        <v>8857</v>
      </c>
      <c r="B6715" s="1">
        <v>1.0</v>
      </c>
      <c r="C6715" s="1" t="s">
        <v>15032</v>
      </c>
      <c r="D6715" s="1" t="s">
        <v>15033</v>
      </c>
      <c r="E6715" s="1" t="s">
        <v>2727</v>
      </c>
      <c r="F6715" s="1" t="s">
        <v>66</v>
      </c>
      <c r="G6715" s="1" t="str">
        <f>IFERROR(__xludf.DUMMYFUNCTION("GOOGLETRANSLATE(D6715,""fr"",""en"")"),"#VALUE!")</f>
        <v>#VALUE!</v>
      </c>
    </row>
    <row r="6716" ht="15.75" customHeight="1">
      <c r="A6716" s="1" t="s">
        <v>582</v>
      </c>
      <c r="B6716" s="1">
        <v>3.0</v>
      </c>
      <c r="C6716" s="1" t="s">
        <v>15034</v>
      </c>
      <c r="D6716" s="1" t="s">
        <v>15035</v>
      </c>
      <c r="E6716" s="1" t="s">
        <v>614</v>
      </c>
      <c r="F6716" s="1" t="s">
        <v>30</v>
      </c>
      <c r="G6716" s="1" t="str">
        <f>IFERROR(__xludf.DUMMYFUNCTION("GOOGLETRANSLATE(D6716,""fr"",""en"")"),"Gwendal, an effective and precise interlocutor in on the explanations of the remote transmission. Which is not the case with other mutuals")</f>
        <v>Gwendal, an effective and precise interlocutor in on the explanations of the remote transmission. Which is not the case with other mutuals</v>
      </c>
    </row>
    <row r="6717" ht="15.75" customHeight="1">
      <c r="A6717" s="1" t="s">
        <v>4926</v>
      </c>
      <c r="B6717" s="1">
        <v>4.0</v>
      </c>
      <c r="C6717" s="1" t="s">
        <v>15036</v>
      </c>
      <c r="D6717" s="1" t="s">
        <v>15037</v>
      </c>
      <c r="E6717" s="1" t="s">
        <v>614</v>
      </c>
      <c r="F6717" s="1" t="s">
        <v>30</v>
      </c>
      <c r="G6717" s="1" t="str">
        <f>IFERROR(__xludf.DUMMYFUNCTION("GOOGLETRANSLATE(D6717,""fr"",""en"")"),"#VALUE!")</f>
        <v>#VALUE!</v>
      </c>
    </row>
    <row r="6718" ht="15.75" customHeight="1">
      <c r="A6718" s="1" t="s">
        <v>2081</v>
      </c>
      <c r="B6718" s="1">
        <v>1.0</v>
      </c>
      <c r="C6718" s="1" t="s">
        <v>15038</v>
      </c>
      <c r="D6718" s="1" t="s">
        <v>15039</v>
      </c>
      <c r="E6718" s="1" t="s">
        <v>169</v>
      </c>
      <c r="F6718" s="1" t="s">
        <v>110</v>
      </c>
      <c r="G6718" s="1" t="str">
        <f>IFERROR(__xludf.DUMMYFUNCTION("GOOGLETRANSLATE(D6718,""fr"",""en"")"),"#VALUE!")</f>
        <v>#VALUE!</v>
      </c>
    </row>
    <row r="6719" ht="15.75" customHeight="1">
      <c r="A6719" s="1" t="s">
        <v>2432</v>
      </c>
      <c r="B6719" s="1">
        <v>1.0</v>
      </c>
      <c r="C6719" s="1" t="s">
        <v>15040</v>
      </c>
      <c r="D6719" s="1" t="s">
        <v>15041</v>
      </c>
      <c r="E6719" s="1" t="s">
        <v>196</v>
      </c>
      <c r="F6719" s="1" t="s">
        <v>118</v>
      </c>
      <c r="G6719" s="1" t="str">
        <f>IFERROR(__xludf.DUMMYFUNCTION("GOOGLETRANSLATE(D6719,""fr"",""en"")"),"#VALUE!")</f>
        <v>#VALUE!</v>
      </c>
    </row>
    <row r="6720" ht="15.75" customHeight="1">
      <c r="A6720" s="1" t="s">
        <v>9945</v>
      </c>
      <c r="B6720" s="1">
        <v>1.0</v>
      </c>
      <c r="C6720" s="1" t="s">
        <v>15042</v>
      </c>
      <c r="D6720" s="1" t="s">
        <v>15043</v>
      </c>
      <c r="E6720" s="1" t="s">
        <v>43</v>
      </c>
      <c r="F6720" s="1" t="s">
        <v>30</v>
      </c>
      <c r="G6720" s="1" t="str">
        <f>IFERROR(__xludf.DUMMYFUNCTION("GOOGLETRANSLATE(D6720,""fr"",""en"")"),"#VALUE!")</f>
        <v>#VALUE!</v>
      </c>
    </row>
    <row r="6721" ht="15.75" customHeight="1">
      <c r="A6721" s="1" t="s">
        <v>7</v>
      </c>
      <c r="B6721" s="1">
        <v>1.0</v>
      </c>
      <c r="C6721" s="1" t="s">
        <v>15044</v>
      </c>
      <c r="D6721" s="1" t="s">
        <v>15045</v>
      </c>
      <c r="E6721" s="1" t="s">
        <v>169</v>
      </c>
      <c r="F6721" s="1" t="s">
        <v>11</v>
      </c>
      <c r="G6721" s="1" t="str">
        <f>IFERROR(__xludf.DUMMYFUNCTION("GOOGLETRANSLATE(D6721,""fr"",""en"")"),"#VALUE!")</f>
        <v>#VALUE!</v>
      </c>
    </row>
    <row r="6722" ht="15.75" customHeight="1">
      <c r="A6722" s="1" t="s">
        <v>1775</v>
      </c>
      <c r="B6722" s="1">
        <v>4.0</v>
      </c>
      <c r="C6722" s="1" t="s">
        <v>15046</v>
      </c>
      <c r="D6722" s="1" t="s">
        <v>15047</v>
      </c>
      <c r="E6722" s="1" t="s">
        <v>10</v>
      </c>
      <c r="F6722" s="1" t="s">
        <v>11</v>
      </c>
      <c r="G6722" s="1" t="str">
        <f>IFERROR(__xludf.DUMMYFUNCTION("GOOGLETRANSLATE(D6722,""fr"",""en"")"),"#VALUE!")</f>
        <v>#VALUE!</v>
      </c>
    </row>
    <row r="6723" ht="15.75" customHeight="1">
      <c r="A6723" s="1" t="s">
        <v>2141</v>
      </c>
      <c r="B6723" s="1">
        <v>4.0</v>
      </c>
      <c r="C6723" s="1" t="s">
        <v>15048</v>
      </c>
      <c r="D6723" s="1" t="s">
        <v>15049</v>
      </c>
      <c r="E6723" s="1" t="s">
        <v>10</v>
      </c>
      <c r="F6723" s="1" t="s">
        <v>11</v>
      </c>
      <c r="G6723" s="1" t="str">
        <f>IFERROR(__xludf.DUMMYFUNCTION("GOOGLETRANSLATE(D6723,""fr"",""en"")"),"#VALUE!")</f>
        <v>#VALUE!</v>
      </c>
    </row>
    <row r="6724" ht="15.75" customHeight="1">
      <c r="A6724" s="1" t="s">
        <v>5928</v>
      </c>
      <c r="B6724" s="1">
        <v>2.0</v>
      </c>
      <c r="C6724" s="1" t="s">
        <v>15050</v>
      </c>
      <c r="D6724" s="1" t="s">
        <v>15051</v>
      </c>
      <c r="E6724" s="1" t="s">
        <v>169</v>
      </c>
      <c r="F6724" s="1" t="s">
        <v>11</v>
      </c>
      <c r="G6724" s="1" t="str">
        <f>IFERROR(__xludf.DUMMYFUNCTION("GOOGLETRANSLATE(D6724,""fr"",""en"")"),"#VALUE!")</f>
        <v>#VALUE!</v>
      </c>
    </row>
    <row r="6725" ht="15.75" customHeight="1">
      <c r="A6725" s="1" t="s">
        <v>1867</v>
      </c>
      <c r="B6725" s="1">
        <v>4.0</v>
      </c>
      <c r="C6725" s="1" t="s">
        <v>15052</v>
      </c>
      <c r="D6725" s="1" t="s">
        <v>15053</v>
      </c>
      <c r="E6725" s="1" t="s">
        <v>554</v>
      </c>
      <c r="F6725" s="1" t="s">
        <v>30</v>
      </c>
      <c r="G6725" s="1" t="str">
        <f>IFERROR(__xludf.DUMMYFUNCTION("GOOGLETRANSLATE(D6725,""fr"",""en"")"),"#VALUE!")</f>
        <v>#VALUE!</v>
      </c>
    </row>
    <row r="6726" ht="15.75" customHeight="1">
      <c r="A6726" s="1" t="s">
        <v>769</v>
      </c>
      <c r="B6726" s="1">
        <v>3.0</v>
      </c>
      <c r="C6726" s="1" t="s">
        <v>15054</v>
      </c>
      <c r="D6726" s="1" t="s">
        <v>15055</v>
      </c>
      <c r="E6726" s="1" t="s">
        <v>10</v>
      </c>
      <c r="F6726" s="1" t="s">
        <v>11</v>
      </c>
      <c r="G6726" s="1" t="str">
        <f>IFERROR(__xludf.DUMMYFUNCTION("GOOGLETRANSLATE(D6726,""fr"",""en"")"),"#VALUE!")</f>
        <v>#VALUE!</v>
      </c>
    </row>
    <row r="6727" ht="15.75" customHeight="1">
      <c r="A6727" s="1" t="s">
        <v>4937</v>
      </c>
      <c r="B6727" s="1">
        <v>2.0</v>
      </c>
      <c r="C6727" s="1" t="s">
        <v>15056</v>
      </c>
      <c r="D6727" s="1" t="s">
        <v>15057</v>
      </c>
      <c r="E6727" s="1" t="s">
        <v>1192</v>
      </c>
      <c r="F6727" s="1" t="s">
        <v>110</v>
      </c>
      <c r="G6727" s="1" t="str">
        <f>IFERROR(__xludf.DUMMYFUNCTION("GOOGLETRANSLATE(D6727,""fr"",""en"")"),"#VALUE!")</f>
        <v>#VALUE!</v>
      </c>
    </row>
    <row r="6728" ht="15.75" customHeight="1">
      <c r="A6728" s="1" t="s">
        <v>710</v>
      </c>
      <c r="B6728" s="1">
        <v>1.0</v>
      </c>
      <c r="C6728" s="1" t="s">
        <v>15058</v>
      </c>
      <c r="D6728" s="1" t="s">
        <v>15059</v>
      </c>
      <c r="E6728" s="1" t="s">
        <v>52</v>
      </c>
      <c r="F6728" s="1" t="s">
        <v>11</v>
      </c>
      <c r="G6728" s="1" t="str">
        <f>IFERROR(__xludf.DUMMYFUNCTION("GOOGLETRANSLATE(D6728,""fr"",""en"")"),"#VALUE!")</f>
        <v>#VALUE!</v>
      </c>
    </row>
    <row r="6729" ht="15.75" customHeight="1">
      <c r="A6729" s="1" t="s">
        <v>367</v>
      </c>
      <c r="B6729" s="1">
        <v>5.0</v>
      </c>
      <c r="C6729" s="1" t="s">
        <v>15060</v>
      </c>
      <c r="D6729" s="1" t="s">
        <v>15061</v>
      </c>
      <c r="E6729" s="1" t="s">
        <v>10</v>
      </c>
      <c r="F6729" s="1" t="s">
        <v>11</v>
      </c>
      <c r="G6729" s="1" t="str">
        <f>IFERROR(__xludf.DUMMYFUNCTION("GOOGLETRANSLATE(D6729,""fr"",""en"")"),"#VALUE!")</f>
        <v>#VALUE!</v>
      </c>
    </row>
    <row r="6730" ht="15.75" customHeight="1">
      <c r="A6730" s="1" t="s">
        <v>4844</v>
      </c>
      <c r="B6730" s="1">
        <v>4.0</v>
      </c>
      <c r="C6730" s="1" t="s">
        <v>5107</v>
      </c>
      <c r="D6730" s="1" t="s">
        <v>15062</v>
      </c>
      <c r="E6730" s="1" t="s">
        <v>273</v>
      </c>
      <c r="F6730" s="1" t="s">
        <v>66</v>
      </c>
      <c r="G6730" s="1" t="str">
        <f>IFERROR(__xludf.DUMMYFUNCTION("GOOGLETRANSLATE(D6730,""fr"",""en"")"),"#VALUE!")</f>
        <v>#VALUE!</v>
      </c>
    </row>
    <row r="6731" ht="15.75" customHeight="1">
      <c r="A6731" s="1" t="s">
        <v>461</v>
      </c>
      <c r="B6731" s="1">
        <v>1.0</v>
      </c>
      <c r="C6731" s="1" t="s">
        <v>15063</v>
      </c>
      <c r="D6731" s="1" t="s">
        <v>15064</v>
      </c>
      <c r="E6731" s="1" t="s">
        <v>21</v>
      </c>
      <c r="F6731" s="1" t="s">
        <v>11</v>
      </c>
      <c r="G6731" s="1" t="str">
        <f>IFERROR(__xludf.DUMMYFUNCTION("GOOGLETRANSLATE(D6731,""fr"",""en"")"),"#VALUE!")</f>
        <v>#VALUE!</v>
      </c>
    </row>
    <row r="6732" ht="15.75" customHeight="1">
      <c r="A6732" s="1" t="s">
        <v>1426</v>
      </c>
      <c r="B6732" s="1">
        <v>4.0</v>
      </c>
      <c r="C6732" s="1" t="s">
        <v>15065</v>
      </c>
      <c r="D6732" s="1" t="s">
        <v>15066</v>
      </c>
      <c r="E6732" s="1" t="s">
        <v>21</v>
      </c>
      <c r="F6732" s="1" t="s">
        <v>11</v>
      </c>
      <c r="G6732" s="1" t="str">
        <f>IFERROR(__xludf.DUMMYFUNCTION("GOOGLETRANSLATE(D6732,""fr"",""en"")"),"#VALUE!")</f>
        <v>#VALUE!</v>
      </c>
    </row>
    <row r="6733" ht="15.75" customHeight="1">
      <c r="A6733" s="1" t="s">
        <v>1062</v>
      </c>
      <c r="B6733" s="1">
        <v>4.0</v>
      </c>
      <c r="C6733" s="1" t="s">
        <v>15067</v>
      </c>
      <c r="D6733" s="1" t="s">
        <v>15068</v>
      </c>
      <c r="E6733" s="1" t="s">
        <v>10</v>
      </c>
      <c r="F6733" s="1" t="s">
        <v>11</v>
      </c>
      <c r="G6733" s="1" t="str">
        <f>IFERROR(__xludf.DUMMYFUNCTION("GOOGLETRANSLATE(D6733,""fr"",""en"")"),"#VALUE!")</f>
        <v>#VALUE!</v>
      </c>
    </row>
    <row r="6734" ht="15.75" customHeight="1">
      <c r="A6734" s="1" t="s">
        <v>485</v>
      </c>
      <c r="B6734" s="1">
        <v>2.0</v>
      </c>
      <c r="C6734" s="1" t="s">
        <v>15069</v>
      </c>
      <c r="D6734" s="1" t="s">
        <v>15070</v>
      </c>
      <c r="E6734" s="1" t="s">
        <v>10</v>
      </c>
      <c r="F6734" s="1" t="s">
        <v>11</v>
      </c>
      <c r="G6734" s="1" t="str">
        <f>IFERROR(__xludf.DUMMYFUNCTION("GOOGLETRANSLATE(D6734,""fr"",""en"")"),"#VALUE!")</f>
        <v>#VALUE!</v>
      </c>
    </row>
    <row r="6735" ht="15.75" customHeight="1">
      <c r="A6735" s="1" t="s">
        <v>255</v>
      </c>
      <c r="B6735" s="1">
        <v>5.0</v>
      </c>
      <c r="C6735" s="1" t="s">
        <v>15071</v>
      </c>
      <c r="D6735" s="1" t="s">
        <v>15072</v>
      </c>
      <c r="E6735" s="1" t="s">
        <v>169</v>
      </c>
      <c r="F6735" s="1" t="s">
        <v>11</v>
      </c>
      <c r="G6735" s="1" t="str">
        <f>IFERROR(__xludf.DUMMYFUNCTION("GOOGLETRANSLATE(D6735,""fr"",""en"")"),"#VALUE!")</f>
        <v>#VALUE!</v>
      </c>
    </row>
    <row r="6736" ht="15.75" customHeight="1">
      <c r="A6736" s="1" t="s">
        <v>485</v>
      </c>
      <c r="B6736" s="1">
        <v>4.0</v>
      </c>
      <c r="C6736" s="1" t="s">
        <v>15073</v>
      </c>
      <c r="D6736" s="1" t="s">
        <v>15074</v>
      </c>
      <c r="E6736" s="1" t="s">
        <v>21</v>
      </c>
      <c r="F6736" s="1" t="s">
        <v>11</v>
      </c>
      <c r="G6736" s="1" t="str">
        <f>IFERROR(__xludf.DUMMYFUNCTION("GOOGLETRANSLATE(D6736,""fr"",""en"")"),"#VALUE!")</f>
        <v>#VALUE!</v>
      </c>
    </row>
    <row r="6737" ht="15.75" customHeight="1">
      <c r="A6737" s="1" t="s">
        <v>6046</v>
      </c>
      <c r="B6737" s="1">
        <v>4.0</v>
      </c>
      <c r="C6737" s="1" t="s">
        <v>15075</v>
      </c>
      <c r="D6737" s="1" t="s">
        <v>15076</v>
      </c>
      <c r="E6737" s="1" t="s">
        <v>29</v>
      </c>
      <c r="F6737" s="1" t="s">
        <v>30</v>
      </c>
      <c r="G6737" s="1" t="str">
        <f>IFERROR(__xludf.DUMMYFUNCTION("GOOGLETRANSLATE(D6737,""fr"",""en"")"),"#VALUE!")</f>
        <v>#VALUE!</v>
      </c>
    </row>
    <row r="6738" ht="15.75" customHeight="1">
      <c r="A6738" s="1" t="s">
        <v>585</v>
      </c>
      <c r="B6738" s="1">
        <v>2.0</v>
      </c>
      <c r="C6738" s="1" t="s">
        <v>15077</v>
      </c>
      <c r="D6738" s="1" t="s">
        <v>15078</v>
      </c>
      <c r="E6738" s="1" t="s">
        <v>10</v>
      </c>
      <c r="F6738" s="1" t="s">
        <v>11</v>
      </c>
      <c r="G6738" s="1" t="str">
        <f>IFERROR(__xludf.DUMMYFUNCTION("GOOGLETRANSLATE(D6738,""fr"",""en"")"),"#VALUE!")</f>
        <v>#VALUE!</v>
      </c>
    </row>
    <row r="6739" ht="15.75" customHeight="1">
      <c r="A6739" s="1" t="s">
        <v>882</v>
      </c>
      <c r="B6739" s="1">
        <v>1.0</v>
      </c>
      <c r="C6739" s="1" t="s">
        <v>15079</v>
      </c>
      <c r="D6739" s="1" t="s">
        <v>15080</v>
      </c>
      <c r="E6739" s="1" t="s">
        <v>10</v>
      </c>
      <c r="F6739" s="1" t="s">
        <v>11</v>
      </c>
      <c r="G6739" s="1" t="str">
        <f>IFERROR(__xludf.DUMMYFUNCTION("GOOGLETRANSLATE(D6739,""fr"",""en"")"),"#VALUE!")</f>
        <v>#VALUE!</v>
      </c>
    </row>
    <row r="6740" ht="15.75" customHeight="1">
      <c r="A6740" s="1" t="s">
        <v>1696</v>
      </c>
      <c r="B6740" s="1">
        <v>5.0</v>
      </c>
      <c r="C6740" s="1" t="s">
        <v>15081</v>
      </c>
      <c r="D6740" s="1" t="s">
        <v>15082</v>
      </c>
      <c r="E6740" s="1" t="s">
        <v>21</v>
      </c>
      <c r="F6740" s="1" t="s">
        <v>11</v>
      </c>
      <c r="G6740" s="1" t="str">
        <f>IFERROR(__xludf.DUMMYFUNCTION("GOOGLETRANSLATE(D6740,""fr"",""en"")"),"#VALUE!")</f>
        <v>#VALUE!</v>
      </c>
    </row>
    <row r="6741" ht="15.75" customHeight="1">
      <c r="A6741" s="1" t="s">
        <v>8015</v>
      </c>
      <c r="B6741" s="1">
        <v>1.0</v>
      </c>
      <c r="C6741" s="1" t="s">
        <v>15083</v>
      </c>
      <c r="D6741" s="1" t="s">
        <v>15084</v>
      </c>
      <c r="E6741" s="1" t="s">
        <v>373</v>
      </c>
      <c r="F6741" s="1" t="s">
        <v>118</v>
      </c>
      <c r="G6741" s="1" t="str">
        <f>IFERROR(__xludf.DUMMYFUNCTION("GOOGLETRANSLATE(D6741,""fr"",""en"")"),"#VALUE!")</f>
        <v>#VALUE!</v>
      </c>
    </row>
    <row r="6742" ht="15.75" customHeight="1">
      <c r="A6742" s="1" t="s">
        <v>1303</v>
      </c>
      <c r="B6742" s="1">
        <v>4.0</v>
      </c>
      <c r="C6742" s="1" t="s">
        <v>15085</v>
      </c>
      <c r="D6742" s="1" t="s">
        <v>15086</v>
      </c>
      <c r="E6742" s="1" t="s">
        <v>65</v>
      </c>
      <c r="F6742" s="1" t="s">
        <v>66</v>
      </c>
      <c r="G6742" s="1" t="str">
        <f>IFERROR(__xludf.DUMMYFUNCTION("GOOGLETRANSLATE(D6742,""fr"",""en"")"),"#VALUE!")</f>
        <v>#VALUE!</v>
      </c>
    </row>
    <row r="6743" ht="15.75" customHeight="1">
      <c r="A6743" s="1" t="s">
        <v>11792</v>
      </c>
      <c r="B6743" s="1">
        <v>1.0</v>
      </c>
      <c r="C6743" s="1" t="s">
        <v>15087</v>
      </c>
      <c r="D6743" s="1" t="s">
        <v>15088</v>
      </c>
      <c r="E6743" s="1" t="s">
        <v>21</v>
      </c>
      <c r="F6743" s="1" t="s">
        <v>11</v>
      </c>
      <c r="G6743" s="1" t="str">
        <f>IFERROR(__xludf.DUMMYFUNCTION("GOOGLETRANSLATE(D6743,""fr"",""en"")"),"#VALUE!")</f>
        <v>#VALUE!</v>
      </c>
    </row>
    <row r="6744" ht="15.75" customHeight="1">
      <c r="A6744" s="1" t="s">
        <v>15089</v>
      </c>
      <c r="B6744" s="1">
        <v>1.0</v>
      </c>
      <c r="C6744" s="1" t="s">
        <v>15090</v>
      </c>
      <c r="D6744" s="1" t="s">
        <v>15091</v>
      </c>
      <c r="E6744" s="1" t="s">
        <v>1192</v>
      </c>
      <c r="F6744" s="1" t="s">
        <v>110</v>
      </c>
      <c r="G6744" s="1" t="str">
        <f>IFERROR(__xludf.DUMMYFUNCTION("GOOGLETRANSLATE(D6744,""fr"",""en"")"),"#VALUE!")</f>
        <v>#VALUE!</v>
      </c>
    </row>
    <row r="6745" ht="15.75" customHeight="1">
      <c r="A6745" s="1" t="s">
        <v>8946</v>
      </c>
      <c r="B6745" s="1">
        <v>3.0</v>
      </c>
      <c r="C6745" s="1" t="s">
        <v>15092</v>
      </c>
      <c r="D6745" s="1" t="s">
        <v>15093</v>
      </c>
      <c r="E6745" s="1" t="s">
        <v>226</v>
      </c>
      <c r="F6745" s="1" t="s">
        <v>110</v>
      </c>
      <c r="G6745" s="1" t="str">
        <f>IFERROR(__xludf.DUMMYFUNCTION("GOOGLETRANSLATE(D6745,""fr"",""en"")"),"#VALUE!")</f>
        <v>#VALUE!</v>
      </c>
    </row>
    <row r="6746" ht="15.75" customHeight="1">
      <c r="A6746" s="1" t="s">
        <v>1581</v>
      </c>
      <c r="B6746" s="1">
        <v>4.0</v>
      </c>
      <c r="C6746" s="1" t="s">
        <v>15094</v>
      </c>
      <c r="D6746" s="1" t="s">
        <v>15095</v>
      </c>
      <c r="E6746" s="1" t="s">
        <v>21</v>
      </c>
      <c r="F6746" s="1" t="s">
        <v>11</v>
      </c>
      <c r="G6746" s="1" t="str">
        <f>IFERROR(__xludf.DUMMYFUNCTION("GOOGLETRANSLATE(D6746,""fr"",""en"")"),"#VALUE!")</f>
        <v>#VALUE!</v>
      </c>
    </row>
    <row r="6747" ht="15.75" customHeight="1">
      <c r="A6747" s="1" t="s">
        <v>4275</v>
      </c>
      <c r="B6747" s="1">
        <v>1.0</v>
      </c>
      <c r="C6747" s="1" t="s">
        <v>15096</v>
      </c>
      <c r="D6747" s="1" t="s">
        <v>15097</v>
      </c>
      <c r="E6747" s="1" t="s">
        <v>43</v>
      </c>
      <c r="F6747" s="1" t="s">
        <v>30</v>
      </c>
      <c r="G6747" s="1" t="str">
        <f>IFERROR(__xludf.DUMMYFUNCTION("GOOGLETRANSLATE(D6747,""fr"",""en"")"),"#VALUE!")</f>
        <v>#VALUE!</v>
      </c>
    </row>
    <row r="6748" ht="15.75" customHeight="1">
      <c r="A6748" s="1" t="s">
        <v>7603</v>
      </c>
      <c r="B6748" s="1">
        <v>1.0</v>
      </c>
      <c r="C6748" s="1" t="s">
        <v>15098</v>
      </c>
      <c r="D6748" s="1" t="s">
        <v>15099</v>
      </c>
      <c r="E6748" s="1" t="s">
        <v>292</v>
      </c>
      <c r="F6748" s="1" t="s">
        <v>11</v>
      </c>
      <c r="G6748" s="1" t="str">
        <f>IFERROR(__xludf.DUMMYFUNCTION("GOOGLETRANSLATE(D6748,""fr"",""en"")"),"#VALUE!")</f>
        <v>#VALUE!</v>
      </c>
    </row>
    <row r="6749" ht="15.75" customHeight="1">
      <c r="A6749" s="1" t="s">
        <v>67</v>
      </c>
      <c r="B6749" s="1">
        <v>5.0</v>
      </c>
      <c r="C6749" s="1" t="s">
        <v>15100</v>
      </c>
      <c r="D6749" s="1" t="s">
        <v>15101</v>
      </c>
      <c r="E6749" s="1" t="s">
        <v>10</v>
      </c>
      <c r="F6749" s="1" t="s">
        <v>11</v>
      </c>
      <c r="G6749" s="1" t="str">
        <f>IFERROR(__xludf.DUMMYFUNCTION("GOOGLETRANSLATE(D6749,""fr"",""en"")"),"#VALUE!")</f>
        <v>#VALUE!</v>
      </c>
    </row>
    <row r="6750" ht="15.75" customHeight="1">
      <c r="A6750" s="1" t="s">
        <v>936</v>
      </c>
      <c r="B6750" s="1">
        <v>4.0</v>
      </c>
      <c r="C6750" s="1" t="s">
        <v>15102</v>
      </c>
      <c r="D6750" s="1" t="s">
        <v>15103</v>
      </c>
      <c r="E6750" s="1" t="s">
        <v>21</v>
      </c>
      <c r="F6750" s="1" t="s">
        <v>11</v>
      </c>
      <c r="G6750" s="1" t="str">
        <f>IFERROR(__xludf.DUMMYFUNCTION("GOOGLETRANSLATE(D6750,""fr"",""en"")"),"#VALUE!")</f>
        <v>#VALUE!</v>
      </c>
    </row>
    <row r="6751" ht="15.75" customHeight="1">
      <c r="A6751" s="1" t="s">
        <v>10304</v>
      </c>
      <c r="B6751" s="1">
        <v>1.0</v>
      </c>
      <c r="C6751" s="1" t="s">
        <v>15104</v>
      </c>
      <c r="D6751" s="1" t="s">
        <v>15105</v>
      </c>
      <c r="E6751" s="1" t="s">
        <v>10</v>
      </c>
      <c r="F6751" s="1" t="s">
        <v>11</v>
      </c>
      <c r="G6751" s="1" t="str">
        <f>IFERROR(__xludf.DUMMYFUNCTION("GOOGLETRANSLATE(D6751,""fr"",""en"")"),"#VALUE!")</f>
        <v>#VALUE!</v>
      </c>
    </row>
    <row r="6752" ht="15.75" customHeight="1">
      <c r="A6752" s="1" t="s">
        <v>11020</v>
      </c>
      <c r="B6752" s="1">
        <v>1.0</v>
      </c>
      <c r="C6752" s="1" t="s">
        <v>15106</v>
      </c>
      <c r="D6752" s="1" t="s">
        <v>15107</v>
      </c>
      <c r="E6752" s="1" t="s">
        <v>273</v>
      </c>
      <c r="F6752" s="1" t="s">
        <v>11</v>
      </c>
      <c r="G6752" s="1" t="str">
        <f>IFERROR(__xludf.DUMMYFUNCTION("GOOGLETRANSLATE(D6752,""fr"",""en"")"),"#VALUE!")</f>
        <v>#VALUE!</v>
      </c>
    </row>
    <row r="6753" ht="15.75" customHeight="1">
      <c r="A6753" s="1" t="s">
        <v>1562</v>
      </c>
      <c r="B6753" s="1">
        <v>3.0</v>
      </c>
      <c r="C6753" s="1" t="s">
        <v>15108</v>
      </c>
      <c r="D6753" s="1" t="s">
        <v>15109</v>
      </c>
      <c r="E6753" s="1" t="s">
        <v>10</v>
      </c>
      <c r="F6753" s="1" t="s">
        <v>11</v>
      </c>
      <c r="G6753" s="1" t="str">
        <f>IFERROR(__xludf.DUMMYFUNCTION("GOOGLETRANSLATE(D6753,""fr"",""en"")"),"#VALUE!")</f>
        <v>#VALUE!</v>
      </c>
    </row>
    <row r="6754" ht="15.75" customHeight="1">
      <c r="A6754" s="1" t="s">
        <v>2368</v>
      </c>
      <c r="B6754" s="1">
        <v>1.0</v>
      </c>
      <c r="C6754" s="1" t="s">
        <v>15110</v>
      </c>
      <c r="D6754" s="1" t="s">
        <v>15111</v>
      </c>
      <c r="E6754" s="1" t="s">
        <v>273</v>
      </c>
      <c r="F6754" s="1" t="s">
        <v>11</v>
      </c>
      <c r="G6754" s="1" t="str">
        <f>IFERROR(__xludf.DUMMYFUNCTION("GOOGLETRANSLATE(D6754,""fr"",""en"")"),"#VALUE!")</f>
        <v>#VALUE!</v>
      </c>
    </row>
    <row r="6755" ht="15.75" customHeight="1">
      <c r="A6755" s="1" t="s">
        <v>564</v>
      </c>
      <c r="B6755" s="1">
        <v>4.0</v>
      </c>
      <c r="C6755" s="1" t="s">
        <v>15112</v>
      </c>
      <c r="D6755" s="1" t="s">
        <v>15113</v>
      </c>
      <c r="E6755" s="1" t="s">
        <v>10</v>
      </c>
      <c r="F6755" s="1" t="s">
        <v>11</v>
      </c>
      <c r="G6755" s="1" t="str">
        <f>IFERROR(__xludf.DUMMYFUNCTION("GOOGLETRANSLATE(D6755,""fr"",""en"")"),"#VALUE!")</f>
        <v>#VALUE!</v>
      </c>
    </row>
    <row r="6756" ht="15.75" customHeight="1">
      <c r="A6756" s="1" t="s">
        <v>5399</v>
      </c>
      <c r="B6756" s="1">
        <v>3.0</v>
      </c>
      <c r="C6756" s="1" t="s">
        <v>15114</v>
      </c>
      <c r="D6756" s="1" t="s">
        <v>15115</v>
      </c>
      <c r="E6756" s="1" t="s">
        <v>614</v>
      </c>
      <c r="F6756" s="1" t="s">
        <v>30</v>
      </c>
      <c r="G6756" s="1" t="str">
        <f>IFERROR(__xludf.DUMMYFUNCTION("GOOGLETRANSLATE(D6756,""fr"",""en"")"),"#VALUE!")</f>
        <v>#VALUE!</v>
      </c>
    </row>
    <row r="6757" ht="15.75" customHeight="1">
      <c r="A6757" s="1" t="s">
        <v>1934</v>
      </c>
      <c r="B6757" s="1">
        <v>4.0</v>
      </c>
      <c r="C6757" s="1" t="s">
        <v>15116</v>
      </c>
      <c r="D6757" s="1" t="s">
        <v>15117</v>
      </c>
      <c r="E6757" s="1" t="s">
        <v>10</v>
      </c>
      <c r="F6757" s="1" t="s">
        <v>11</v>
      </c>
      <c r="G6757" s="1" t="str">
        <f>IFERROR(__xludf.DUMMYFUNCTION("GOOGLETRANSLATE(D6757,""fr"",""en"")"),"#VALUE!")</f>
        <v>#VALUE!</v>
      </c>
    </row>
    <row r="6758" ht="15.75" customHeight="1">
      <c r="A6758" s="1" t="s">
        <v>2285</v>
      </c>
      <c r="B6758" s="1">
        <v>4.0</v>
      </c>
      <c r="C6758" s="1" t="s">
        <v>15118</v>
      </c>
      <c r="D6758" s="1" t="s">
        <v>15119</v>
      </c>
      <c r="E6758" s="1" t="s">
        <v>21</v>
      </c>
      <c r="F6758" s="1" t="s">
        <v>11</v>
      </c>
      <c r="G6758" s="1" t="str">
        <f>IFERROR(__xludf.DUMMYFUNCTION("GOOGLETRANSLATE(D6758,""fr"",""en"")"),"#VALUE!")</f>
        <v>#VALUE!</v>
      </c>
    </row>
    <row r="6759" ht="15.75" customHeight="1">
      <c r="A6759" s="1" t="s">
        <v>77</v>
      </c>
      <c r="B6759" s="1">
        <v>4.0</v>
      </c>
      <c r="C6759" s="1" t="s">
        <v>15120</v>
      </c>
      <c r="D6759" s="1" t="s">
        <v>15121</v>
      </c>
      <c r="E6759" s="1" t="s">
        <v>21</v>
      </c>
      <c r="F6759" s="1" t="s">
        <v>11</v>
      </c>
      <c r="G6759" s="1" t="str">
        <f>IFERROR(__xludf.DUMMYFUNCTION("GOOGLETRANSLATE(D6759,""fr"",""en"")"),"#VALUE!")</f>
        <v>#VALUE!</v>
      </c>
    </row>
    <row r="6760" ht="15.75" customHeight="1">
      <c r="A6760" s="1" t="s">
        <v>170</v>
      </c>
      <c r="B6760" s="1">
        <v>3.0</v>
      </c>
      <c r="C6760" s="1" t="s">
        <v>15122</v>
      </c>
      <c r="D6760" s="1" t="s">
        <v>15123</v>
      </c>
      <c r="E6760" s="1" t="s">
        <v>10</v>
      </c>
      <c r="F6760" s="1" t="s">
        <v>11</v>
      </c>
      <c r="G6760" s="1" t="str">
        <f>IFERROR(__xludf.DUMMYFUNCTION("GOOGLETRANSLATE(D6760,""fr"",""en"")"),"#VALUE!")</f>
        <v>#VALUE!</v>
      </c>
    </row>
    <row r="6761" ht="15.75" customHeight="1">
      <c r="A6761" s="1" t="s">
        <v>1784</v>
      </c>
      <c r="B6761" s="1">
        <v>2.0</v>
      </c>
      <c r="C6761" s="1" t="s">
        <v>15124</v>
      </c>
      <c r="D6761" s="1" t="s">
        <v>15125</v>
      </c>
      <c r="E6761" s="1" t="s">
        <v>29</v>
      </c>
      <c r="F6761" s="1" t="s">
        <v>30</v>
      </c>
      <c r="G6761" s="1" t="str">
        <f>IFERROR(__xludf.DUMMYFUNCTION("GOOGLETRANSLATE(D6761,""fr"",""en"")"),"#VALUE!")</f>
        <v>#VALUE!</v>
      </c>
    </row>
    <row r="6762" ht="15.75" customHeight="1">
      <c r="A6762" s="1" t="s">
        <v>2750</v>
      </c>
      <c r="B6762" s="1">
        <v>3.0</v>
      </c>
      <c r="C6762" s="1" t="s">
        <v>15126</v>
      </c>
      <c r="D6762" s="1" t="s">
        <v>15127</v>
      </c>
      <c r="E6762" s="1" t="s">
        <v>47</v>
      </c>
      <c r="F6762" s="1" t="s">
        <v>48</v>
      </c>
      <c r="G6762" s="1" t="str">
        <f>IFERROR(__xludf.DUMMYFUNCTION("GOOGLETRANSLATE(D6762,""fr"",""en"")"),"#VALUE!")</f>
        <v>#VALUE!</v>
      </c>
    </row>
    <row r="6763" ht="15.75" customHeight="1">
      <c r="A6763" s="1" t="s">
        <v>8559</v>
      </c>
      <c r="B6763" s="1">
        <v>2.0</v>
      </c>
      <c r="C6763" s="1" t="s">
        <v>15128</v>
      </c>
      <c r="D6763" s="1" t="s">
        <v>15129</v>
      </c>
      <c r="E6763" s="1" t="s">
        <v>29</v>
      </c>
      <c r="F6763" s="1" t="s">
        <v>30</v>
      </c>
      <c r="G6763" s="1" t="str">
        <f>IFERROR(__xludf.DUMMYFUNCTION("GOOGLETRANSLATE(D6763,""fr"",""en"")"),"#VALUE!")</f>
        <v>#VALUE!</v>
      </c>
    </row>
    <row r="6764" ht="15.75" customHeight="1">
      <c r="A6764" s="1" t="s">
        <v>5989</v>
      </c>
      <c r="B6764" s="1">
        <v>1.0</v>
      </c>
      <c r="C6764" s="1" t="s">
        <v>15130</v>
      </c>
      <c r="D6764" s="1" t="s">
        <v>15131</v>
      </c>
      <c r="E6764" s="1" t="s">
        <v>423</v>
      </c>
      <c r="F6764" s="1" t="s">
        <v>30</v>
      </c>
      <c r="G6764" s="1" t="str">
        <f>IFERROR(__xludf.DUMMYFUNCTION("GOOGLETRANSLATE(D6764,""fr"",""en"")"),"#VALUE!")</f>
        <v>#VALUE!</v>
      </c>
    </row>
    <row r="6765" ht="15.75" customHeight="1">
      <c r="A6765" s="1" t="s">
        <v>1358</v>
      </c>
      <c r="B6765" s="1">
        <v>3.0</v>
      </c>
      <c r="C6765" s="1" t="s">
        <v>15132</v>
      </c>
      <c r="D6765" s="1" t="s">
        <v>15133</v>
      </c>
      <c r="E6765" s="1" t="s">
        <v>10</v>
      </c>
      <c r="F6765" s="1" t="s">
        <v>11</v>
      </c>
      <c r="G6765" s="1" t="str">
        <f>IFERROR(__xludf.DUMMYFUNCTION("GOOGLETRANSLATE(D6765,""fr"",""en"")"),"#VALUE!")</f>
        <v>#VALUE!</v>
      </c>
    </row>
    <row r="6766" ht="15.75" customHeight="1">
      <c r="A6766" s="1" t="s">
        <v>15134</v>
      </c>
      <c r="B6766" s="1">
        <v>2.0</v>
      </c>
      <c r="C6766" s="1" t="s">
        <v>15135</v>
      </c>
      <c r="D6766" s="1" t="s">
        <v>15136</v>
      </c>
      <c r="E6766" s="1" t="s">
        <v>21</v>
      </c>
      <c r="F6766" s="1" t="s">
        <v>11</v>
      </c>
      <c r="G6766" s="1" t="str">
        <f>IFERROR(__xludf.DUMMYFUNCTION("GOOGLETRANSLATE(D6766,""fr"",""en"")"),"#VALUE!")</f>
        <v>#VALUE!</v>
      </c>
    </row>
    <row r="6767" ht="15.75" customHeight="1">
      <c r="A6767" s="1" t="s">
        <v>1282</v>
      </c>
      <c r="B6767" s="1">
        <v>2.0</v>
      </c>
      <c r="C6767" s="1" t="s">
        <v>15137</v>
      </c>
      <c r="D6767" s="1" t="s">
        <v>15138</v>
      </c>
      <c r="E6767" s="1" t="s">
        <v>125</v>
      </c>
      <c r="F6767" s="1" t="s">
        <v>11</v>
      </c>
      <c r="G6767" s="1" t="str">
        <f>IFERROR(__xludf.DUMMYFUNCTION("GOOGLETRANSLATE(D6767,""fr"",""en"")"),"Insurance to flee, as long as you have no claim everything is fine. I just suffered a water damage and I had the unhappy surprise to learn that the maaf does not take into account wet glass wool, the Electric sheaths filled with water, the task plastering"&amp;", the ceiling plugs and spots rusty by the water leak, in short nothing at all and it's been 20 years without disaster that I am at home. They can advertise on TV But here I terminate all my contracts")</f>
        <v>Insurance to flee, as long as you have no claim everything is fine. I just suffered a water damage and I had the unhappy surprise to learn that the maaf does not take into account wet glass wool, the Electric sheaths filled with water, the task plastering, the ceiling plugs and spots rusty by the water leak, in short nothing at all and it's been 20 years without disaster that I am at home. They can advertise on TV But here I terminate all my contracts</v>
      </c>
    </row>
    <row r="6768" ht="15.75" customHeight="1">
      <c r="A6768" s="1" t="s">
        <v>2712</v>
      </c>
      <c r="B6768" s="1">
        <v>1.0</v>
      </c>
      <c r="C6768" s="1" t="s">
        <v>15139</v>
      </c>
      <c r="D6768" s="1" t="s">
        <v>15140</v>
      </c>
      <c r="E6768" s="1" t="s">
        <v>273</v>
      </c>
      <c r="F6768" s="1" t="s">
        <v>48</v>
      </c>
      <c r="G6768" s="1" t="str">
        <f>IFERROR(__xludf.DUMMYFUNCTION("GOOGLETRANSLATE(D6768,""fr"",""en"")"),"#VALUE!")</f>
        <v>#VALUE!</v>
      </c>
    </row>
    <row r="6769" ht="15.75" customHeight="1">
      <c r="A6769" s="1" t="s">
        <v>2258</v>
      </c>
      <c r="B6769" s="1">
        <v>1.0</v>
      </c>
      <c r="C6769" s="1" t="s">
        <v>15141</v>
      </c>
      <c r="D6769" s="1" t="s">
        <v>15142</v>
      </c>
      <c r="E6769" s="1" t="s">
        <v>109</v>
      </c>
      <c r="F6769" s="1" t="s">
        <v>11</v>
      </c>
      <c r="G6769" s="1" t="str">
        <f>IFERROR(__xludf.DUMMYFUNCTION("GOOGLETRANSLATE(D6769,""fr"",""en"")"),"#VALUE!")</f>
        <v>#VALUE!</v>
      </c>
    </row>
    <row r="6770" ht="15.75" customHeight="1">
      <c r="A6770" s="1" t="s">
        <v>2806</v>
      </c>
      <c r="B6770" s="1">
        <v>1.0</v>
      </c>
      <c r="C6770" s="1" t="s">
        <v>15143</v>
      </c>
      <c r="D6770" s="1" t="s">
        <v>15144</v>
      </c>
      <c r="E6770" s="1" t="s">
        <v>273</v>
      </c>
      <c r="F6770" s="1" t="s">
        <v>110</v>
      </c>
      <c r="G6770" s="1" t="str">
        <f>IFERROR(__xludf.DUMMYFUNCTION("GOOGLETRANSLATE(D6770,""fr"",""en"")"),"#VALUE!")</f>
        <v>#VALUE!</v>
      </c>
    </row>
    <row r="6771" ht="15.75" customHeight="1">
      <c r="A6771" s="1" t="s">
        <v>445</v>
      </c>
      <c r="B6771" s="1">
        <v>4.0</v>
      </c>
      <c r="C6771" s="1" t="s">
        <v>15145</v>
      </c>
      <c r="D6771" s="1" t="s">
        <v>15146</v>
      </c>
      <c r="E6771" s="1" t="s">
        <v>176</v>
      </c>
      <c r="F6771" s="1" t="s">
        <v>66</v>
      </c>
      <c r="G6771" s="1" t="str">
        <f>IFERROR(__xludf.DUMMYFUNCTION("GOOGLETRANSLATE(D6771,""fr"",""en"")"),"#VALUE!")</f>
        <v>#VALUE!</v>
      </c>
    </row>
    <row r="6772" ht="15.75" customHeight="1">
      <c r="A6772" s="1" t="s">
        <v>10609</v>
      </c>
      <c r="B6772" s="1">
        <v>2.0</v>
      </c>
      <c r="C6772" s="1" t="s">
        <v>15147</v>
      </c>
      <c r="D6772" s="1" t="s">
        <v>15148</v>
      </c>
      <c r="E6772" s="1" t="s">
        <v>614</v>
      </c>
      <c r="F6772" s="1" t="s">
        <v>30</v>
      </c>
      <c r="G6772" s="1" t="str">
        <f>IFERROR(__xludf.DUMMYFUNCTION("GOOGLETRANSLATE(D6772,""fr"",""en"")"),"A disaster in their management. I changed account 6 months ago and Sentiane continues the refund on a fenced account. I am no longer reimbursed")</f>
        <v>A disaster in their management. I changed account 6 months ago and Sentiane continues the refund on a fenced account. I am no longer reimbursed</v>
      </c>
    </row>
    <row r="6773" ht="15.75" customHeight="1">
      <c r="A6773" s="1" t="s">
        <v>15149</v>
      </c>
      <c r="B6773" s="1">
        <v>2.0</v>
      </c>
      <c r="C6773" s="1" t="s">
        <v>15150</v>
      </c>
      <c r="D6773" s="1" t="s">
        <v>15151</v>
      </c>
      <c r="E6773" s="1" t="s">
        <v>125</v>
      </c>
      <c r="F6773" s="1" t="s">
        <v>11</v>
      </c>
      <c r="G6773" s="1" t="str">
        <f>IFERROR(__xludf.DUMMYFUNCTION("GOOGLETRANSLATE(D6773,""fr"",""en"")"),"#VALUE!")</f>
        <v>#VALUE!</v>
      </c>
    </row>
    <row r="6774" ht="15.75" customHeight="1">
      <c r="A6774" s="1" t="s">
        <v>281</v>
      </c>
      <c r="B6774" s="1">
        <v>1.0</v>
      </c>
      <c r="C6774" s="1" t="s">
        <v>15152</v>
      </c>
      <c r="D6774" s="1" t="s">
        <v>15153</v>
      </c>
      <c r="E6774" s="1" t="s">
        <v>296</v>
      </c>
      <c r="F6774" s="1" t="s">
        <v>110</v>
      </c>
      <c r="G6774" s="1" t="str">
        <f>IFERROR(__xludf.DUMMYFUNCTION("GOOGLETRANSLATE(D6774,""fr"",""en"")"),"#VALUE!")</f>
        <v>#VALUE!</v>
      </c>
    </row>
    <row r="6775" ht="15.75" customHeight="1">
      <c r="A6775" s="1" t="s">
        <v>1160</v>
      </c>
      <c r="B6775" s="1">
        <v>5.0</v>
      </c>
      <c r="C6775" s="1" t="s">
        <v>15154</v>
      </c>
      <c r="D6775" s="1" t="s">
        <v>15155</v>
      </c>
      <c r="E6775" s="1" t="s">
        <v>273</v>
      </c>
      <c r="F6775" s="1" t="s">
        <v>11</v>
      </c>
      <c r="G6775" s="1" t="str">
        <f>IFERROR(__xludf.DUMMYFUNCTION("GOOGLETRANSLATE(D6775,""fr"",""en"")"),"#VALUE!")</f>
        <v>#VALUE!</v>
      </c>
    </row>
    <row r="6776" ht="15.75" customHeight="1">
      <c r="A6776" s="1" t="s">
        <v>430</v>
      </c>
      <c r="B6776" s="1">
        <v>4.0</v>
      </c>
      <c r="C6776" s="1" t="s">
        <v>15156</v>
      </c>
      <c r="D6776" s="1" t="s">
        <v>15157</v>
      </c>
      <c r="E6776" s="1" t="s">
        <v>21</v>
      </c>
      <c r="F6776" s="1" t="s">
        <v>11</v>
      </c>
      <c r="G6776" s="1" t="str">
        <f>IFERROR(__xludf.DUMMYFUNCTION("GOOGLETRANSLATE(D6776,""fr"",""en"")"),"#VALUE!")</f>
        <v>#VALUE!</v>
      </c>
    </row>
    <row r="6777" ht="15.75" customHeight="1">
      <c r="A6777" s="1" t="s">
        <v>1429</v>
      </c>
      <c r="B6777" s="1">
        <v>3.0</v>
      </c>
      <c r="C6777" s="1" t="s">
        <v>15158</v>
      </c>
      <c r="D6777" s="1" t="s">
        <v>15159</v>
      </c>
      <c r="E6777" s="1" t="s">
        <v>21</v>
      </c>
      <c r="F6777" s="1" t="s">
        <v>11</v>
      </c>
      <c r="G6777" s="1" t="str">
        <f>IFERROR(__xludf.DUMMYFUNCTION("GOOGLETRANSLATE(D6777,""fr"",""en"")"),"#VALUE!")</f>
        <v>#VALUE!</v>
      </c>
    </row>
    <row r="6778" ht="15.75" customHeight="1">
      <c r="A6778" s="1" t="s">
        <v>217</v>
      </c>
      <c r="B6778" s="1">
        <v>4.0</v>
      </c>
      <c r="C6778" s="1" t="s">
        <v>15160</v>
      </c>
      <c r="D6778" s="1" t="s">
        <v>15161</v>
      </c>
      <c r="E6778" s="1" t="s">
        <v>10</v>
      </c>
      <c r="F6778" s="1" t="s">
        <v>11</v>
      </c>
      <c r="G6778" s="1" t="str">
        <f>IFERROR(__xludf.DUMMYFUNCTION("GOOGLETRANSLATE(D6778,""fr"",""en"")"),"#VALUE!")</f>
        <v>#VALUE!</v>
      </c>
    </row>
    <row r="6779" ht="15.75" customHeight="1">
      <c r="A6779" s="1" t="s">
        <v>4452</v>
      </c>
      <c r="B6779" s="1">
        <v>1.0</v>
      </c>
      <c r="C6779" s="1" t="s">
        <v>15162</v>
      </c>
      <c r="D6779" s="1" t="s">
        <v>15163</v>
      </c>
      <c r="E6779" s="1" t="s">
        <v>125</v>
      </c>
      <c r="F6779" s="1" t="s">
        <v>110</v>
      </c>
      <c r="G6779" s="1" t="str">
        <f>IFERROR(__xludf.DUMMYFUNCTION("GOOGLETRANSLATE(D6779,""fr"",""en"")"),"#VALUE!")</f>
        <v>#VALUE!</v>
      </c>
    </row>
    <row r="6780" ht="15.75" customHeight="1">
      <c r="A6780" s="1" t="s">
        <v>6739</v>
      </c>
      <c r="B6780" s="1">
        <v>2.0</v>
      </c>
      <c r="C6780" s="1" t="s">
        <v>15164</v>
      </c>
      <c r="D6780" s="1" t="s">
        <v>15165</v>
      </c>
      <c r="E6780" s="1" t="s">
        <v>10</v>
      </c>
      <c r="F6780" s="1" t="s">
        <v>11</v>
      </c>
      <c r="G6780" s="1" t="str">
        <f>IFERROR(__xludf.DUMMYFUNCTION("GOOGLETRANSLATE(D6780,""fr"",""en"")"),"#VALUE!")</f>
        <v>#VALUE!</v>
      </c>
    </row>
    <row r="6781" ht="15.75" customHeight="1">
      <c r="A6781" s="1" t="s">
        <v>15166</v>
      </c>
      <c r="B6781" s="1">
        <v>1.0</v>
      </c>
      <c r="C6781" s="1" t="s">
        <v>15167</v>
      </c>
      <c r="D6781" s="1" t="s">
        <v>15168</v>
      </c>
      <c r="E6781" s="1" t="s">
        <v>250</v>
      </c>
      <c r="F6781" s="1" t="s">
        <v>30</v>
      </c>
      <c r="G6781" s="1" t="str">
        <f>IFERROR(__xludf.DUMMYFUNCTION("GOOGLETRANSLATE(D6781,""fr"",""en"")"),"#VALUE!")</f>
        <v>#VALUE!</v>
      </c>
    </row>
    <row r="6782" ht="15.75" customHeight="1">
      <c r="A6782" s="1" t="s">
        <v>3312</v>
      </c>
      <c r="B6782" s="1">
        <v>4.0</v>
      </c>
      <c r="C6782" s="1" t="s">
        <v>15169</v>
      </c>
      <c r="D6782" s="1" t="s">
        <v>15170</v>
      </c>
      <c r="E6782" s="1" t="s">
        <v>65</v>
      </c>
      <c r="F6782" s="1" t="s">
        <v>66</v>
      </c>
      <c r="G6782" s="1" t="str">
        <f>IFERROR(__xludf.DUMMYFUNCTION("GOOGLETRANSLATE(D6782,""fr"",""en"")"),"#VALUE!")</f>
        <v>#VALUE!</v>
      </c>
    </row>
    <row r="6783" ht="15.75" customHeight="1">
      <c r="A6783" s="1" t="s">
        <v>4807</v>
      </c>
      <c r="B6783" s="1">
        <v>1.0</v>
      </c>
      <c r="C6783" s="1" t="s">
        <v>15171</v>
      </c>
      <c r="D6783" s="1" t="s">
        <v>15172</v>
      </c>
      <c r="E6783" s="1" t="s">
        <v>1543</v>
      </c>
      <c r="F6783" s="1" t="s">
        <v>118</v>
      </c>
      <c r="G6783" s="1" t="str">
        <f>IFERROR(__xludf.DUMMYFUNCTION("GOOGLETRANSLATE(D6783,""fr"",""en"")"),"#VALUE!")</f>
        <v>#VALUE!</v>
      </c>
    </row>
    <row r="6784" ht="15.75" customHeight="1">
      <c r="A6784" s="1" t="s">
        <v>417</v>
      </c>
      <c r="B6784" s="1">
        <v>5.0</v>
      </c>
      <c r="C6784" s="1" t="s">
        <v>15173</v>
      </c>
      <c r="D6784" s="1" t="s">
        <v>15174</v>
      </c>
      <c r="E6784" s="1" t="s">
        <v>10</v>
      </c>
      <c r="F6784" s="1" t="s">
        <v>11</v>
      </c>
      <c r="G6784" s="1" t="str">
        <f>IFERROR(__xludf.DUMMYFUNCTION("GOOGLETRANSLATE(D6784,""fr"",""en"")"),"#VALUE!")</f>
        <v>#VALUE!</v>
      </c>
    </row>
    <row r="6785" ht="15.75" customHeight="1">
      <c r="A6785" s="1" t="s">
        <v>615</v>
      </c>
      <c r="B6785" s="1">
        <v>1.0</v>
      </c>
      <c r="C6785" s="1" t="s">
        <v>15175</v>
      </c>
      <c r="D6785" s="1" t="s">
        <v>15176</v>
      </c>
      <c r="E6785" s="1" t="s">
        <v>73</v>
      </c>
      <c r="F6785" s="1" t="s">
        <v>30</v>
      </c>
      <c r="G6785" s="1" t="str">
        <f>IFERROR(__xludf.DUMMYFUNCTION("GOOGLETRANSLATE(D6785,""fr"",""en"")"),"#VALUE!")</f>
        <v>#VALUE!</v>
      </c>
    </row>
    <row r="6786" ht="15.75" customHeight="1">
      <c r="A6786" s="1" t="s">
        <v>6697</v>
      </c>
      <c r="B6786" s="1">
        <v>2.0</v>
      </c>
      <c r="C6786" s="1" t="s">
        <v>15177</v>
      </c>
      <c r="D6786" s="1" t="s">
        <v>15178</v>
      </c>
      <c r="E6786" s="1" t="s">
        <v>226</v>
      </c>
      <c r="F6786" s="1" t="s">
        <v>110</v>
      </c>
      <c r="G6786" s="1" t="str">
        <f>IFERROR(__xludf.DUMMYFUNCTION("GOOGLETRANSLATE(D6786,""fr"",""en"")"),"#VALUE!")</f>
        <v>#VALUE!</v>
      </c>
    </row>
    <row r="6787" ht="15.75" customHeight="1">
      <c r="A6787" s="1" t="s">
        <v>15179</v>
      </c>
      <c r="B6787" s="1">
        <v>3.0</v>
      </c>
      <c r="C6787" s="1" t="s">
        <v>15180</v>
      </c>
      <c r="D6787" s="1" t="s">
        <v>15181</v>
      </c>
      <c r="E6787" s="1" t="s">
        <v>280</v>
      </c>
      <c r="F6787" s="1" t="s">
        <v>11</v>
      </c>
      <c r="G6787" s="1" t="str">
        <f>IFERROR(__xludf.DUMMYFUNCTION("GOOGLETRANSLATE(D6787,""fr"",""en"")"),"#VALUE!")</f>
        <v>#VALUE!</v>
      </c>
    </row>
    <row r="6788" ht="15.75" customHeight="1">
      <c r="A6788" s="1" t="s">
        <v>9732</v>
      </c>
      <c r="B6788" s="1">
        <v>3.0</v>
      </c>
      <c r="C6788" s="1" t="s">
        <v>15182</v>
      </c>
      <c r="D6788" s="1" t="s">
        <v>15183</v>
      </c>
      <c r="E6788" s="1" t="s">
        <v>34</v>
      </c>
      <c r="F6788" s="1" t="s">
        <v>30</v>
      </c>
      <c r="G6788" s="1" t="str">
        <f>IFERROR(__xludf.DUMMYFUNCTION("GOOGLETRANSLATE(D6788,""fr"",""en"")"),"#VALUE!")</f>
        <v>#VALUE!</v>
      </c>
    </row>
    <row r="6789" ht="15.75" customHeight="1">
      <c r="A6789" s="1" t="s">
        <v>1572</v>
      </c>
      <c r="B6789" s="1">
        <v>4.0</v>
      </c>
      <c r="C6789" s="1" t="s">
        <v>15184</v>
      </c>
      <c r="D6789" s="1" t="s">
        <v>15185</v>
      </c>
      <c r="E6789" s="1" t="s">
        <v>21</v>
      </c>
      <c r="F6789" s="1" t="s">
        <v>11</v>
      </c>
      <c r="G6789" s="1" t="str">
        <f>IFERROR(__xludf.DUMMYFUNCTION("GOOGLETRANSLATE(D6789,""fr"",""en"")"),"#VALUE!")</f>
        <v>#VALUE!</v>
      </c>
    </row>
    <row r="6790" ht="15.75" customHeight="1">
      <c r="A6790" s="1" t="s">
        <v>2929</v>
      </c>
      <c r="B6790" s="1">
        <v>1.0</v>
      </c>
      <c r="C6790" s="1" t="s">
        <v>15186</v>
      </c>
      <c r="D6790" s="1" t="s">
        <v>15187</v>
      </c>
      <c r="E6790" s="1" t="s">
        <v>280</v>
      </c>
      <c r="F6790" s="1" t="s">
        <v>11</v>
      </c>
      <c r="G6790" s="1" t="str">
        <f>IFERROR(__xludf.DUMMYFUNCTION("GOOGLETRANSLATE(D6790,""fr"",""en"")"),"#VALUE!")</f>
        <v>#VALUE!</v>
      </c>
    </row>
    <row r="6791" ht="15.75" customHeight="1">
      <c r="A6791" s="1" t="s">
        <v>681</v>
      </c>
      <c r="B6791" s="1">
        <v>2.0</v>
      </c>
      <c r="C6791" s="1" t="s">
        <v>15188</v>
      </c>
      <c r="D6791" s="1" t="s">
        <v>15189</v>
      </c>
      <c r="E6791" s="1" t="s">
        <v>646</v>
      </c>
      <c r="F6791" s="1" t="s">
        <v>39</v>
      </c>
      <c r="G6791" s="1" t="str">
        <f>IFERROR(__xludf.DUMMYFUNCTION("GOOGLETRANSLATE(D6791,""fr"",""en"")"),"#VALUE!")</f>
        <v>#VALUE!</v>
      </c>
    </row>
    <row r="6792" ht="15.75" customHeight="1">
      <c r="A6792" s="1" t="s">
        <v>1626</v>
      </c>
      <c r="B6792" s="1">
        <v>1.0</v>
      </c>
      <c r="C6792" s="1" t="s">
        <v>15190</v>
      </c>
      <c r="D6792" s="1" t="s">
        <v>15191</v>
      </c>
      <c r="E6792" s="1" t="s">
        <v>29</v>
      </c>
      <c r="F6792" s="1" t="s">
        <v>30</v>
      </c>
      <c r="G6792" s="1" t="str">
        <f>IFERROR(__xludf.DUMMYFUNCTION("GOOGLETRANSLATE(D6792,""fr"",""en"")"),"#VALUE!")</f>
        <v>#VALUE!</v>
      </c>
    </row>
    <row r="6793" ht="15.75" customHeight="1">
      <c r="A6793" s="1" t="s">
        <v>377</v>
      </c>
      <c r="B6793" s="1">
        <v>4.0</v>
      </c>
      <c r="C6793" s="1" t="s">
        <v>15192</v>
      </c>
      <c r="D6793" s="1" t="s">
        <v>15193</v>
      </c>
      <c r="E6793" s="1" t="s">
        <v>484</v>
      </c>
      <c r="F6793" s="1" t="s">
        <v>30</v>
      </c>
      <c r="G6793" s="1" t="str">
        <f>IFERROR(__xludf.DUMMYFUNCTION("GOOGLETRANSLATE(D6793,""fr"",""en"")"),"#VALUE!")</f>
        <v>#VALUE!</v>
      </c>
    </row>
    <row r="6794" ht="15.75" customHeight="1">
      <c r="A6794" s="1" t="s">
        <v>258</v>
      </c>
      <c r="B6794" s="1">
        <v>4.0</v>
      </c>
      <c r="C6794" s="1" t="s">
        <v>15194</v>
      </c>
      <c r="D6794" s="1" t="s">
        <v>15195</v>
      </c>
      <c r="E6794" s="1" t="s">
        <v>10</v>
      </c>
      <c r="F6794" s="1" t="s">
        <v>11</v>
      </c>
      <c r="G6794" s="1" t="str">
        <f>IFERROR(__xludf.DUMMYFUNCTION("GOOGLETRANSLATE(D6794,""fr"",""en"")"),"#VALUE!")</f>
        <v>#VALUE!</v>
      </c>
    </row>
    <row r="6795" ht="15.75" customHeight="1">
      <c r="A6795" s="1" t="s">
        <v>4625</v>
      </c>
      <c r="B6795" s="1">
        <v>2.0</v>
      </c>
      <c r="C6795" s="1" t="s">
        <v>15196</v>
      </c>
      <c r="D6795" s="1" t="s">
        <v>15197</v>
      </c>
      <c r="E6795" s="1" t="s">
        <v>10</v>
      </c>
      <c r="F6795" s="1" t="s">
        <v>11</v>
      </c>
      <c r="G6795" s="1" t="str">
        <f>IFERROR(__xludf.DUMMYFUNCTION("GOOGLETRANSLATE(D6795,""fr"",""en"")"),"#VALUE!")</f>
        <v>#VALUE!</v>
      </c>
    </row>
    <row r="6796" ht="15.75" customHeight="1">
      <c r="A6796" s="1" t="s">
        <v>367</v>
      </c>
      <c r="B6796" s="1">
        <v>1.0</v>
      </c>
      <c r="C6796" s="1" t="s">
        <v>15198</v>
      </c>
      <c r="D6796" s="1" t="s">
        <v>15199</v>
      </c>
      <c r="E6796" s="1" t="s">
        <v>10</v>
      </c>
      <c r="F6796" s="1" t="s">
        <v>11</v>
      </c>
      <c r="G6796" s="1" t="str">
        <f>IFERROR(__xludf.DUMMYFUNCTION("GOOGLETRANSLATE(D6796,""fr"",""en"")"),"#VALUE!")</f>
        <v>#VALUE!</v>
      </c>
    </row>
    <row r="6797" ht="15.75" customHeight="1">
      <c r="A6797" s="1" t="s">
        <v>129</v>
      </c>
      <c r="B6797" s="1">
        <v>2.0</v>
      </c>
      <c r="C6797" s="1" t="s">
        <v>15200</v>
      </c>
      <c r="D6797" s="1" t="s">
        <v>15201</v>
      </c>
      <c r="E6797" s="1" t="s">
        <v>10</v>
      </c>
      <c r="F6797" s="1" t="s">
        <v>11</v>
      </c>
      <c r="G6797" s="1" t="str">
        <f>IFERROR(__xludf.DUMMYFUNCTION("GOOGLETRANSLATE(D6797,""fr"",""en"")"),"#VALUE!")</f>
        <v>#VALUE!</v>
      </c>
    </row>
    <row r="6798" ht="15.75" customHeight="1">
      <c r="A6798" s="1" t="s">
        <v>236</v>
      </c>
      <c r="B6798" s="1">
        <v>4.0</v>
      </c>
      <c r="C6798" s="1" t="s">
        <v>15202</v>
      </c>
      <c r="D6798" s="1" t="s">
        <v>15203</v>
      </c>
      <c r="E6798" s="1" t="s">
        <v>65</v>
      </c>
      <c r="F6798" s="1" t="s">
        <v>66</v>
      </c>
      <c r="G6798" s="1" t="str">
        <f>IFERROR(__xludf.DUMMYFUNCTION("GOOGLETRANSLATE(D6798,""fr"",""en"")"),"#VALUE!")</f>
        <v>#VALUE!</v>
      </c>
    </row>
    <row r="6799" ht="15.75" customHeight="1">
      <c r="A6799" s="1" t="s">
        <v>1476</v>
      </c>
      <c r="B6799" s="1">
        <v>4.0</v>
      </c>
      <c r="C6799" s="1" t="s">
        <v>15204</v>
      </c>
      <c r="D6799" s="1" t="s">
        <v>15205</v>
      </c>
      <c r="E6799" s="1" t="s">
        <v>176</v>
      </c>
      <c r="F6799" s="1" t="s">
        <v>66</v>
      </c>
      <c r="G6799" s="1" t="str">
        <f>IFERROR(__xludf.DUMMYFUNCTION("GOOGLETRANSLATE(D6799,""fr"",""en"")"),"#VALUE!")</f>
        <v>#VALUE!</v>
      </c>
    </row>
    <row r="6800" ht="15.75" customHeight="1">
      <c r="A6800" s="1" t="s">
        <v>1699</v>
      </c>
      <c r="B6800" s="1">
        <v>3.0</v>
      </c>
      <c r="C6800" s="1" t="s">
        <v>15206</v>
      </c>
      <c r="D6800" s="1" t="s">
        <v>15207</v>
      </c>
      <c r="E6800" s="1" t="s">
        <v>65</v>
      </c>
      <c r="F6800" s="1" t="s">
        <v>66</v>
      </c>
      <c r="G6800" s="1" t="str">
        <f>IFERROR(__xludf.DUMMYFUNCTION("GOOGLETRANSLATE(D6800,""fr"",""en"")"),"#VALUE!")</f>
        <v>#VALUE!</v>
      </c>
    </row>
    <row r="6801" ht="15.75" customHeight="1">
      <c r="A6801" s="1" t="s">
        <v>236</v>
      </c>
      <c r="B6801" s="1">
        <v>4.0</v>
      </c>
      <c r="C6801" s="1" t="s">
        <v>15208</v>
      </c>
      <c r="D6801" s="1" t="s">
        <v>15209</v>
      </c>
      <c r="E6801" s="1" t="s">
        <v>21</v>
      </c>
      <c r="F6801" s="1" t="s">
        <v>11</v>
      </c>
      <c r="G6801" s="1" t="str">
        <f>IFERROR(__xludf.DUMMYFUNCTION("GOOGLETRANSLATE(D6801,""fr"",""en"")"),"#VALUE!")</f>
        <v>#VALUE!</v>
      </c>
    </row>
    <row r="6802" ht="15.75" customHeight="1">
      <c r="A6802" s="1" t="s">
        <v>2683</v>
      </c>
      <c r="B6802" s="1">
        <v>2.0</v>
      </c>
      <c r="C6802" s="1" t="s">
        <v>15210</v>
      </c>
      <c r="D6802" s="1" t="s">
        <v>15211</v>
      </c>
      <c r="E6802" s="1" t="s">
        <v>280</v>
      </c>
      <c r="F6802" s="1" t="s">
        <v>11</v>
      </c>
      <c r="G6802" s="1" t="str">
        <f>IFERROR(__xludf.DUMMYFUNCTION("GOOGLETRANSLATE(D6802,""fr"",""en"")"),"#VALUE!")</f>
        <v>#VALUE!</v>
      </c>
    </row>
    <row r="6803" ht="15.75" customHeight="1">
      <c r="A6803" s="1" t="s">
        <v>15212</v>
      </c>
      <c r="B6803" s="1">
        <v>5.0</v>
      </c>
      <c r="C6803" s="1" t="s">
        <v>15213</v>
      </c>
      <c r="D6803" s="1" t="s">
        <v>15214</v>
      </c>
      <c r="E6803" s="1" t="s">
        <v>125</v>
      </c>
      <c r="F6803" s="1" t="s">
        <v>11</v>
      </c>
      <c r="G6803" s="1" t="str">
        <f>IFERROR(__xludf.DUMMYFUNCTION("GOOGLETRANSLATE(D6803,""fr"",""en"")"),"Following a penalty of a young driver, they offer very competitive insurance despite the driver's past.")</f>
        <v>Following a penalty of a young driver, they offer very competitive insurance despite the driver's past.</v>
      </c>
    </row>
    <row r="6804" ht="15.75" customHeight="1">
      <c r="A6804" s="1" t="s">
        <v>2753</v>
      </c>
      <c r="B6804" s="1">
        <v>5.0</v>
      </c>
      <c r="C6804" s="1" t="s">
        <v>15215</v>
      </c>
      <c r="D6804" s="1" t="s">
        <v>15216</v>
      </c>
      <c r="E6804" s="1" t="s">
        <v>21</v>
      </c>
      <c r="F6804" s="1" t="s">
        <v>11</v>
      </c>
      <c r="G6804" s="1" t="str">
        <f>IFERROR(__xludf.DUMMYFUNCTION("GOOGLETRANSLATE(D6804,""fr"",""en"")"),"#VALUE!")</f>
        <v>#VALUE!</v>
      </c>
    </row>
    <row r="6805" ht="15.75" customHeight="1">
      <c r="A6805" s="1" t="s">
        <v>15217</v>
      </c>
      <c r="B6805" s="1">
        <v>5.0</v>
      </c>
      <c r="C6805" s="1" t="s">
        <v>15218</v>
      </c>
      <c r="D6805" s="1" t="s">
        <v>15219</v>
      </c>
      <c r="E6805" s="1" t="s">
        <v>273</v>
      </c>
      <c r="F6805" s="1" t="s">
        <v>110</v>
      </c>
      <c r="G6805" s="1" t="str">
        <f>IFERROR(__xludf.DUMMYFUNCTION("GOOGLETRANSLATE(D6805,""fr"",""en"")"),"#VALUE!")</f>
        <v>#VALUE!</v>
      </c>
    </row>
    <row r="6806" ht="15.75" customHeight="1">
      <c r="A6806" s="1" t="s">
        <v>1767</v>
      </c>
      <c r="B6806" s="1">
        <v>1.0</v>
      </c>
      <c r="C6806" s="1" t="s">
        <v>15220</v>
      </c>
      <c r="D6806" s="1" t="s">
        <v>15221</v>
      </c>
      <c r="E6806" s="1" t="s">
        <v>29</v>
      </c>
      <c r="F6806" s="1" t="s">
        <v>30</v>
      </c>
      <c r="G6806" s="1" t="str">
        <f>IFERROR(__xludf.DUMMYFUNCTION("GOOGLETRANSLATE(D6806,""fr"",""en"")"),"#VALUE!")</f>
        <v>#VALUE!</v>
      </c>
    </row>
    <row r="6807" ht="15.75" customHeight="1">
      <c r="A6807" s="1" t="s">
        <v>899</v>
      </c>
      <c r="B6807" s="1">
        <v>5.0</v>
      </c>
      <c r="C6807" s="1" t="s">
        <v>15222</v>
      </c>
      <c r="D6807" s="1" t="s">
        <v>15223</v>
      </c>
      <c r="E6807" s="1" t="s">
        <v>10</v>
      </c>
      <c r="F6807" s="1" t="s">
        <v>11</v>
      </c>
      <c r="G6807" s="1" t="str">
        <f>IFERROR(__xludf.DUMMYFUNCTION("GOOGLETRANSLATE(D6807,""fr"",""en"")"),"#VALUE!")</f>
        <v>#VALUE!</v>
      </c>
    </row>
    <row r="6808" ht="15.75" customHeight="1">
      <c r="A6808" s="1" t="s">
        <v>15224</v>
      </c>
      <c r="B6808" s="1">
        <v>3.0</v>
      </c>
      <c r="C6808" s="1" t="s">
        <v>15225</v>
      </c>
      <c r="D6808" s="1" t="s">
        <v>15226</v>
      </c>
      <c r="E6808" s="1" t="s">
        <v>125</v>
      </c>
      <c r="F6808" s="1" t="s">
        <v>11</v>
      </c>
      <c r="G6808" s="1" t="str">
        <f>IFERROR(__xludf.DUMMYFUNCTION("GOOGLETRANSLATE(D6808,""fr"",""en"")"),"#VALUE!")</f>
        <v>#VALUE!</v>
      </c>
    </row>
    <row r="6809" ht="15.75" customHeight="1">
      <c r="A6809" s="1" t="s">
        <v>11191</v>
      </c>
      <c r="B6809" s="1">
        <v>1.0</v>
      </c>
      <c r="C6809" s="1" t="s">
        <v>15227</v>
      </c>
      <c r="D6809" s="1" t="s">
        <v>15228</v>
      </c>
      <c r="E6809" s="1" t="s">
        <v>125</v>
      </c>
      <c r="F6809" s="1" t="s">
        <v>11</v>
      </c>
      <c r="G6809" s="1" t="str">
        <f>IFERROR(__xludf.DUMMYFUNCTION("GOOGLETRANSLATE(D6809,""fr"",""en"")"),"#VALUE!")</f>
        <v>#VALUE!</v>
      </c>
    </row>
    <row r="6810" ht="15.75" customHeight="1">
      <c r="A6810" s="1" t="s">
        <v>1559</v>
      </c>
      <c r="B6810" s="1">
        <v>1.0</v>
      </c>
      <c r="C6810" s="1" t="s">
        <v>15229</v>
      </c>
      <c r="D6810" s="1" t="s">
        <v>15230</v>
      </c>
      <c r="E6810" s="1" t="s">
        <v>47</v>
      </c>
      <c r="F6810" s="1" t="s">
        <v>48</v>
      </c>
      <c r="G6810" s="1" t="str">
        <f>IFERROR(__xludf.DUMMYFUNCTION("GOOGLETRANSLATE(D6810,""fr"",""en"")"),"#VALUE!")</f>
        <v>#VALUE!</v>
      </c>
    </row>
    <row r="6811" ht="15.75" customHeight="1">
      <c r="A6811" s="1" t="s">
        <v>170</v>
      </c>
      <c r="B6811" s="1">
        <v>4.0</v>
      </c>
      <c r="C6811" s="1" t="s">
        <v>15231</v>
      </c>
      <c r="D6811" s="1" t="s">
        <v>15232</v>
      </c>
      <c r="E6811" s="1" t="s">
        <v>65</v>
      </c>
      <c r="F6811" s="1" t="s">
        <v>66</v>
      </c>
      <c r="G6811" s="1" t="str">
        <f>IFERROR(__xludf.DUMMYFUNCTION("GOOGLETRANSLATE(D6811,""fr"",""en"")"),"#VALUE!")</f>
        <v>#VALUE!</v>
      </c>
    </row>
    <row r="6812" ht="15.75" customHeight="1">
      <c r="A6812" s="1" t="s">
        <v>7694</v>
      </c>
      <c r="B6812" s="1">
        <v>4.0</v>
      </c>
      <c r="C6812" s="1" t="s">
        <v>15233</v>
      </c>
      <c r="D6812" s="1" t="s">
        <v>15234</v>
      </c>
      <c r="E6812" s="1" t="s">
        <v>226</v>
      </c>
      <c r="F6812" s="1" t="s">
        <v>11</v>
      </c>
      <c r="G6812" s="1" t="str">
        <f>IFERROR(__xludf.DUMMYFUNCTION("GOOGLETRANSLATE(D6812,""fr"",""en"")"),"#VALUE!")</f>
        <v>#VALUE!</v>
      </c>
    </row>
    <row r="6813" ht="15.75" customHeight="1">
      <c r="A6813" s="1" t="s">
        <v>2826</v>
      </c>
      <c r="B6813" s="1">
        <v>5.0</v>
      </c>
      <c r="C6813" s="1" t="s">
        <v>15235</v>
      </c>
      <c r="D6813" s="1" t="s">
        <v>15236</v>
      </c>
      <c r="E6813" s="1" t="s">
        <v>21</v>
      </c>
      <c r="F6813" s="1" t="s">
        <v>11</v>
      </c>
      <c r="G6813" s="1" t="str">
        <f>IFERROR(__xludf.DUMMYFUNCTION("GOOGLETRANSLATE(D6813,""fr"",""en"")"),"#VALUE!")</f>
        <v>#VALUE!</v>
      </c>
    </row>
    <row r="6814" ht="15.75" customHeight="1">
      <c r="A6814" s="1" t="s">
        <v>7386</v>
      </c>
      <c r="B6814" s="1">
        <v>3.0</v>
      </c>
      <c r="C6814" s="1" t="s">
        <v>15237</v>
      </c>
      <c r="D6814" s="1" t="s">
        <v>15238</v>
      </c>
      <c r="E6814" s="1" t="s">
        <v>10</v>
      </c>
      <c r="F6814" s="1" t="s">
        <v>11</v>
      </c>
      <c r="G6814" s="1" t="str">
        <f>IFERROR(__xludf.DUMMYFUNCTION("GOOGLETRANSLATE(D6814,""fr"",""en"")"),"#VALUE!")</f>
        <v>#VALUE!</v>
      </c>
    </row>
    <row r="6815" ht="15.75" customHeight="1">
      <c r="A6815" s="1" t="s">
        <v>1155</v>
      </c>
      <c r="B6815" s="1">
        <v>4.0</v>
      </c>
      <c r="C6815" s="1" t="s">
        <v>15239</v>
      </c>
      <c r="D6815" s="1" t="s">
        <v>15240</v>
      </c>
      <c r="E6815" s="1" t="s">
        <v>21</v>
      </c>
      <c r="F6815" s="1" t="s">
        <v>11</v>
      </c>
      <c r="G6815" s="1" t="str">
        <f>IFERROR(__xludf.DUMMYFUNCTION("GOOGLETRANSLATE(D6815,""fr"",""en"")"),"#VALUE!")</f>
        <v>#VALUE!</v>
      </c>
    </row>
    <row r="6816" ht="15.75" customHeight="1">
      <c r="A6816" s="1" t="s">
        <v>8683</v>
      </c>
      <c r="B6816" s="1">
        <v>1.0</v>
      </c>
      <c r="C6816" s="1" t="s">
        <v>15241</v>
      </c>
      <c r="D6816" s="1" t="s">
        <v>15242</v>
      </c>
      <c r="E6816" s="1" t="s">
        <v>3642</v>
      </c>
      <c r="F6816" s="1" t="s">
        <v>118</v>
      </c>
      <c r="G6816" s="1" t="str">
        <f>IFERROR(__xludf.DUMMYFUNCTION("GOOGLETRANSLATE(D6816,""fr"",""en"")"),"#VALUE!")</f>
        <v>#VALUE!</v>
      </c>
    </row>
    <row r="6817" ht="15.75" customHeight="1">
      <c r="A6817" s="1" t="s">
        <v>3451</v>
      </c>
      <c r="B6817" s="1">
        <v>1.0</v>
      </c>
      <c r="C6817" s="1" t="s">
        <v>15243</v>
      </c>
      <c r="D6817" s="1" t="s">
        <v>15244</v>
      </c>
      <c r="E6817" s="1" t="s">
        <v>273</v>
      </c>
      <c r="F6817" s="1" t="s">
        <v>110</v>
      </c>
      <c r="G6817" s="1" t="str">
        <f>IFERROR(__xludf.DUMMYFUNCTION("GOOGLETRANSLATE(D6817,""fr"",""en"")"),"#VALUE!")</f>
        <v>#VALUE!</v>
      </c>
    </row>
    <row r="6818" ht="15.75" customHeight="1">
      <c r="A6818" s="1" t="s">
        <v>1189</v>
      </c>
      <c r="B6818" s="1">
        <v>2.0</v>
      </c>
      <c r="C6818" s="1" t="s">
        <v>15245</v>
      </c>
      <c r="D6818" s="1" t="s">
        <v>15246</v>
      </c>
      <c r="E6818" s="1" t="s">
        <v>21</v>
      </c>
      <c r="F6818" s="1" t="s">
        <v>11</v>
      </c>
      <c r="G6818" s="1" t="str">
        <f>IFERROR(__xludf.DUMMYFUNCTION("GOOGLETRANSLATE(D6818,""fr"",""en"")"),"#VALUE!")</f>
        <v>#VALUE!</v>
      </c>
    </row>
    <row r="6819" ht="15.75" customHeight="1">
      <c r="A6819" s="1" t="s">
        <v>100</v>
      </c>
      <c r="B6819" s="1">
        <v>5.0</v>
      </c>
      <c r="C6819" s="1" t="s">
        <v>15247</v>
      </c>
      <c r="D6819" s="1" t="s">
        <v>15248</v>
      </c>
      <c r="E6819" s="1" t="s">
        <v>21</v>
      </c>
      <c r="F6819" s="1" t="s">
        <v>11</v>
      </c>
      <c r="G6819" s="1" t="str">
        <f>IFERROR(__xludf.DUMMYFUNCTION("GOOGLETRANSLATE(D6819,""fr"",""en"")"),"#VALUE!")</f>
        <v>#VALUE!</v>
      </c>
    </row>
    <row r="6820" ht="15.75" customHeight="1">
      <c r="A6820" s="1" t="s">
        <v>1290</v>
      </c>
      <c r="B6820" s="1">
        <v>1.0</v>
      </c>
      <c r="C6820" s="1" t="s">
        <v>15249</v>
      </c>
      <c r="D6820" s="1" t="s">
        <v>15250</v>
      </c>
      <c r="E6820" s="1" t="s">
        <v>5109</v>
      </c>
      <c r="F6820" s="1" t="s">
        <v>66</v>
      </c>
      <c r="G6820" s="1" t="str">
        <f>IFERROR(__xludf.DUMMYFUNCTION("GOOGLETRANSLATE(D6820,""fr"",""en"")"),"#VALUE!")</f>
        <v>#VALUE!</v>
      </c>
    </row>
    <row r="6821" ht="15.75" customHeight="1">
      <c r="A6821" s="1" t="s">
        <v>163</v>
      </c>
      <c r="B6821" s="1">
        <v>4.0</v>
      </c>
      <c r="C6821" s="1" t="s">
        <v>15251</v>
      </c>
      <c r="D6821" s="1" t="s">
        <v>15252</v>
      </c>
      <c r="E6821" s="1" t="s">
        <v>10</v>
      </c>
      <c r="F6821" s="1" t="s">
        <v>11</v>
      </c>
      <c r="G6821" s="1" t="str">
        <f>IFERROR(__xludf.DUMMYFUNCTION("GOOGLETRANSLATE(D6821,""fr"",""en"")"),"#VALUE!")</f>
        <v>#VALUE!</v>
      </c>
    </row>
    <row r="6822" ht="15.75" customHeight="1">
      <c r="A6822" s="1" t="s">
        <v>551</v>
      </c>
      <c r="B6822" s="1">
        <v>4.0</v>
      </c>
      <c r="C6822" s="1" t="s">
        <v>15253</v>
      </c>
      <c r="D6822" s="1" t="s">
        <v>15254</v>
      </c>
      <c r="E6822" s="1" t="s">
        <v>10</v>
      </c>
      <c r="F6822" s="1" t="s">
        <v>11</v>
      </c>
      <c r="G6822" s="1" t="str">
        <f>IFERROR(__xludf.DUMMYFUNCTION("GOOGLETRANSLATE(D6822,""fr"",""en"")"),"#VALUE!")</f>
        <v>#VALUE!</v>
      </c>
    </row>
    <row r="6823" ht="15.75" customHeight="1">
      <c r="A6823" s="1" t="s">
        <v>621</v>
      </c>
      <c r="B6823" s="1">
        <v>3.0</v>
      </c>
      <c r="C6823" s="1" t="s">
        <v>15255</v>
      </c>
      <c r="D6823" s="1" t="s">
        <v>15256</v>
      </c>
      <c r="E6823" s="1" t="s">
        <v>10</v>
      </c>
      <c r="F6823" s="1" t="s">
        <v>11</v>
      </c>
      <c r="G6823" s="1" t="str">
        <f>IFERROR(__xludf.DUMMYFUNCTION("GOOGLETRANSLATE(D6823,""fr"",""en"")"),"#VALUE!")</f>
        <v>#VALUE!</v>
      </c>
    </row>
    <row r="6824" ht="15.75" customHeight="1">
      <c r="A6824" s="1" t="s">
        <v>4515</v>
      </c>
      <c r="B6824" s="1">
        <v>1.0</v>
      </c>
      <c r="C6824" s="1" t="s">
        <v>15257</v>
      </c>
      <c r="D6824" s="1" t="s">
        <v>15258</v>
      </c>
      <c r="E6824" s="1" t="s">
        <v>52</v>
      </c>
      <c r="F6824" s="1" t="s">
        <v>11</v>
      </c>
      <c r="G6824" s="1" t="str">
        <f>IFERROR(__xludf.DUMMYFUNCTION("GOOGLETRANSLATE(D6824,""fr"",""en"")"),"#VALUE!")</f>
        <v>#VALUE!</v>
      </c>
    </row>
    <row r="6825" ht="15.75" customHeight="1">
      <c r="A6825" s="1" t="s">
        <v>6256</v>
      </c>
      <c r="B6825" s="1">
        <v>1.0</v>
      </c>
      <c r="C6825" s="1" t="s">
        <v>15259</v>
      </c>
      <c r="D6825" s="1" t="s">
        <v>15260</v>
      </c>
      <c r="E6825" s="1" t="s">
        <v>273</v>
      </c>
      <c r="F6825" s="1" t="s">
        <v>118</v>
      </c>
      <c r="G6825" s="1" t="str">
        <f>IFERROR(__xludf.DUMMYFUNCTION("GOOGLETRANSLATE(D6825,""fr"",""en"")"),"#VALUE!")</f>
        <v>#VALUE!</v>
      </c>
    </row>
    <row r="6826" ht="15.75" customHeight="1">
      <c r="A6826" s="1" t="s">
        <v>11004</v>
      </c>
      <c r="B6826" s="1">
        <v>1.0</v>
      </c>
      <c r="C6826" s="1" t="s">
        <v>15261</v>
      </c>
      <c r="D6826" s="1" t="s">
        <v>15262</v>
      </c>
      <c r="E6826" s="1" t="s">
        <v>103</v>
      </c>
      <c r="F6826" s="1" t="s">
        <v>48</v>
      </c>
      <c r="G6826" s="1" t="str">
        <f>IFERROR(__xludf.DUMMYFUNCTION("GOOGLETRANSLATE(D6826,""fr"",""en"")"),"#VALUE!")</f>
        <v>#VALUE!</v>
      </c>
    </row>
    <row r="6827" ht="15.75" customHeight="1">
      <c r="A6827" s="1" t="s">
        <v>10810</v>
      </c>
      <c r="B6827" s="1">
        <v>1.0</v>
      </c>
      <c r="C6827" s="1" t="s">
        <v>15263</v>
      </c>
      <c r="D6827" s="1" t="s">
        <v>15264</v>
      </c>
      <c r="E6827" s="1" t="s">
        <v>575</v>
      </c>
      <c r="F6827" s="1" t="s">
        <v>84</v>
      </c>
      <c r="G6827" s="1" t="str">
        <f>IFERROR(__xludf.DUMMYFUNCTION("GOOGLETRANSLATE(D6827,""fr"",""en"")"),"#VALUE!")</f>
        <v>#VALUE!</v>
      </c>
    </row>
    <row r="6828" ht="15.75" customHeight="1">
      <c r="A6828" s="1" t="s">
        <v>2929</v>
      </c>
      <c r="B6828" s="1">
        <v>3.0</v>
      </c>
      <c r="C6828" s="1" t="s">
        <v>15265</v>
      </c>
      <c r="D6828" s="1" t="s">
        <v>15266</v>
      </c>
      <c r="E6828" s="1" t="s">
        <v>21</v>
      </c>
      <c r="F6828" s="1" t="s">
        <v>11</v>
      </c>
      <c r="G6828" s="1" t="str">
        <f>IFERROR(__xludf.DUMMYFUNCTION("GOOGLETRANSLATE(D6828,""fr"",""en"")"),"#VALUE!")</f>
        <v>#VALUE!</v>
      </c>
    </row>
    <row r="6829" ht="15.75" customHeight="1">
      <c r="A6829" s="1" t="s">
        <v>741</v>
      </c>
      <c r="B6829" s="1">
        <v>4.0</v>
      </c>
      <c r="C6829" s="1" t="s">
        <v>15267</v>
      </c>
      <c r="D6829" s="1" t="s">
        <v>15268</v>
      </c>
      <c r="E6829" s="1" t="s">
        <v>21</v>
      </c>
      <c r="F6829" s="1" t="s">
        <v>11</v>
      </c>
      <c r="G6829" s="1" t="str">
        <f>IFERROR(__xludf.DUMMYFUNCTION("GOOGLETRANSLATE(D6829,""fr"",""en"")"),"#VALUE!")</f>
        <v>#VALUE!</v>
      </c>
    </row>
    <row r="6830" ht="15.75" customHeight="1">
      <c r="A6830" s="1" t="s">
        <v>5900</v>
      </c>
      <c r="B6830" s="1">
        <v>3.0</v>
      </c>
      <c r="C6830" s="1" t="s">
        <v>15269</v>
      </c>
      <c r="D6830" s="1" t="s">
        <v>15270</v>
      </c>
      <c r="E6830" s="1" t="s">
        <v>21</v>
      </c>
      <c r="F6830" s="1" t="s">
        <v>11</v>
      </c>
      <c r="G6830" s="1" t="str">
        <f>IFERROR(__xludf.DUMMYFUNCTION("GOOGLETRANSLATE(D6830,""fr"",""en"")"),"#VALUE!")</f>
        <v>#VALUE!</v>
      </c>
    </row>
    <row r="6831" ht="15.75" customHeight="1">
      <c r="A6831" s="1" t="s">
        <v>1741</v>
      </c>
      <c r="B6831" s="1">
        <v>5.0</v>
      </c>
      <c r="C6831" s="1" t="s">
        <v>15271</v>
      </c>
      <c r="D6831" s="1" t="s">
        <v>15272</v>
      </c>
      <c r="E6831" s="1" t="s">
        <v>65</v>
      </c>
      <c r="F6831" s="1" t="s">
        <v>66</v>
      </c>
      <c r="G6831" s="1" t="str">
        <f>IFERROR(__xludf.DUMMYFUNCTION("GOOGLETRANSLATE(D6831,""fr"",""en"")"),"#VALUE!")</f>
        <v>#VALUE!</v>
      </c>
    </row>
    <row r="6832" ht="15.75" customHeight="1">
      <c r="A6832" s="1" t="s">
        <v>206</v>
      </c>
      <c r="B6832" s="1">
        <v>1.0</v>
      </c>
      <c r="C6832" s="1" t="s">
        <v>15273</v>
      </c>
      <c r="D6832" s="1" t="s">
        <v>15274</v>
      </c>
      <c r="E6832" s="1" t="s">
        <v>43</v>
      </c>
      <c r="F6832" s="1" t="s">
        <v>30</v>
      </c>
      <c r="G6832" s="1" t="str">
        <f>IFERROR(__xludf.DUMMYFUNCTION("GOOGLETRANSLATE(D6832,""fr"",""en"")"),"#VALUE!")</f>
        <v>#VALUE!</v>
      </c>
    </row>
    <row r="6833" ht="15.75" customHeight="1">
      <c r="A6833" s="1" t="s">
        <v>461</v>
      </c>
      <c r="B6833" s="1">
        <v>5.0</v>
      </c>
      <c r="C6833" s="1" t="s">
        <v>15275</v>
      </c>
      <c r="D6833" s="1" t="s">
        <v>15276</v>
      </c>
      <c r="E6833" s="1" t="s">
        <v>10</v>
      </c>
      <c r="F6833" s="1" t="s">
        <v>11</v>
      </c>
      <c r="G6833" s="1" t="str">
        <f>IFERROR(__xludf.DUMMYFUNCTION("GOOGLETRANSLATE(D6833,""fr"",""en"")"),"#VALUE!")</f>
        <v>#VALUE!</v>
      </c>
    </row>
    <row r="6834" ht="15.75" customHeight="1">
      <c r="A6834" s="1" t="s">
        <v>2181</v>
      </c>
      <c r="B6834" s="1">
        <v>1.0</v>
      </c>
      <c r="C6834" s="1" t="s">
        <v>15277</v>
      </c>
      <c r="D6834" s="1" t="s">
        <v>15278</v>
      </c>
      <c r="E6834" s="1" t="s">
        <v>250</v>
      </c>
      <c r="F6834" s="1" t="s">
        <v>30</v>
      </c>
      <c r="G6834" s="1" t="str">
        <f>IFERROR(__xludf.DUMMYFUNCTION("GOOGLETRANSLATE(D6834,""fr"",""en"")"),"#VALUE!")</f>
        <v>#VALUE!</v>
      </c>
    </row>
    <row r="6835" ht="15.75" customHeight="1">
      <c r="A6835" s="1" t="s">
        <v>12899</v>
      </c>
      <c r="B6835" s="1">
        <v>2.0</v>
      </c>
      <c r="C6835" s="1" t="s">
        <v>15279</v>
      </c>
      <c r="D6835" s="1" t="s">
        <v>15280</v>
      </c>
      <c r="E6835" s="1" t="s">
        <v>52</v>
      </c>
      <c r="F6835" s="1" t="s">
        <v>11</v>
      </c>
      <c r="G6835" s="1" t="str">
        <f>IFERROR(__xludf.DUMMYFUNCTION("GOOGLETRANSLATE(D6835,""fr"",""en"")"),"#VALUE!")</f>
        <v>#VALUE!</v>
      </c>
    </row>
    <row r="6836" ht="15.75" customHeight="1">
      <c r="A6836" s="1" t="s">
        <v>9959</v>
      </c>
      <c r="B6836" s="1">
        <v>1.0</v>
      </c>
      <c r="C6836" s="1" t="s">
        <v>15281</v>
      </c>
      <c r="D6836" s="1" t="s">
        <v>15282</v>
      </c>
      <c r="E6836" s="1" t="s">
        <v>296</v>
      </c>
      <c r="F6836" s="1" t="s">
        <v>11</v>
      </c>
      <c r="G6836" s="1" t="str">
        <f>IFERROR(__xludf.DUMMYFUNCTION("GOOGLETRANSLATE(D6836,""fr"",""en"")"),"#VALUE!")</f>
        <v>#VALUE!</v>
      </c>
    </row>
    <row r="6837" ht="15.75" customHeight="1">
      <c r="A6837" s="1" t="s">
        <v>2117</v>
      </c>
      <c r="B6837" s="1">
        <v>3.0</v>
      </c>
      <c r="C6837" s="1" t="s">
        <v>15283</v>
      </c>
      <c r="D6837" s="1" t="s">
        <v>15284</v>
      </c>
      <c r="E6837" s="1" t="s">
        <v>21</v>
      </c>
      <c r="F6837" s="1" t="s">
        <v>11</v>
      </c>
      <c r="G6837" s="1" t="str">
        <f>IFERROR(__xludf.DUMMYFUNCTION("GOOGLETRANSLATE(D6837,""fr"",""en"")"),"#VALUE!")</f>
        <v>#VALUE!</v>
      </c>
    </row>
    <row r="6838" ht="15.75" customHeight="1">
      <c r="A6838" s="1" t="s">
        <v>170</v>
      </c>
      <c r="B6838" s="1">
        <v>4.0</v>
      </c>
      <c r="C6838" s="1" t="s">
        <v>15285</v>
      </c>
      <c r="D6838" s="1" t="s">
        <v>15286</v>
      </c>
      <c r="E6838" s="1" t="s">
        <v>10</v>
      </c>
      <c r="F6838" s="1" t="s">
        <v>11</v>
      </c>
      <c r="G6838" s="1" t="str">
        <f>IFERROR(__xludf.DUMMYFUNCTION("GOOGLETRANSLATE(D6838,""fr"",""en"")"),"#VALUE!")</f>
        <v>#VALUE!</v>
      </c>
    </row>
    <row r="6839" ht="15.75" customHeight="1">
      <c r="A6839" s="1" t="s">
        <v>126</v>
      </c>
      <c r="B6839" s="1">
        <v>5.0</v>
      </c>
      <c r="C6839" s="1" t="s">
        <v>15287</v>
      </c>
      <c r="D6839" s="1" t="s">
        <v>15288</v>
      </c>
      <c r="E6839" s="1" t="s">
        <v>65</v>
      </c>
      <c r="F6839" s="1" t="s">
        <v>66</v>
      </c>
      <c r="G6839" s="1" t="str">
        <f>IFERROR(__xludf.DUMMYFUNCTION("GOOGLETRANSLATE(D6839,""fr"",""en"")"),"#VALUE!")</f>
        <v>#VALUE!</v>
      </c>
    </row>
    <row r="6840" ht="15.75" customHeight="1">
      <c r="A6840" s="1" t="s">
        <v>1198</v>
      </c>
      <c r="B6840" s="1">
        <v>4.0</v>
      </c>
      <c r="C6840" s="1" t="s">
        <v>15289</v>
      </c>
      <c r="D6840" s="1" t="s">
        <v>15290</v>
      </c>
      <c r="E6840" s="1" t="s">
        <v>21</v>
      </c>
      <c r="F6840" s="1" t="s">
        <v>11</v>
      </c>
      <c r="G6840" s="1" t="str">
        <f>IFERROR(__xludf.DUMMYFUNCTION("GOOGLETRANSLATE(D6840,""fr"",""en"")"),"#VALUE!")</f>
        <v>#VALUE!</v>
      </c>
    </row>
    <row r="6841" ht="15.75" customHeight="1">
      <c r="A6841" s="1" t="s">
        <v>1476</v>
      </c>
      <c r="B6841" s="1">
        <v>1.0</v>
      </c>
      <c r="C6841" s="1" t="s">
        <v>15291</v>
      </c>
      <c r="D6841" s="1" t="s">
        <v>15292</v>
      </c>
      <c r="E6841" s="1" t="s">
        <v>296</v>
      </c>
      <c r="F6841" s="1" t="s">
        <v>118</v>
      </c>
      <c r="G6841" s="1" t="str">
        <f>IFERROR(__xludf.DUMMYFUNCTION("GOOGLETRANSLATE(D6841,""fr"",""en"")"),"#VALUE!")</f>
        <v>#VALUE!</v>
      </c>
    </row>
    <row r="6842" ht="15.75" customHeight="1">
      <c r="A6842" s="1" t="s">
        <v>2250</v>
      </c>
      <c r="B6842" s="1">
        <v>5.0</v>
      </c>
      <c r="C6842" s="1" t="s">
        <v>15293</v>
      </c>
      <c r="D6842" s="1" t="s">
        <v>15294</v>
      </c>
      <c r="E6842" s="1" t="s">
        <v>21</v>
      </c>
      <c r="F6842" s="1" t="s">
        <v>11</v>
      </c>
      <c r="G6842" s="1" t="str">
        <f>IFERROR(__xludf.DUMMYFUNCTION("GOOGLETRANSLATE(D6842,""fr"",""en"")"),"#VALUE!")</f>
        <v>#VALUE!</v>
      </c>
    </row>
    <row r="6843" ht="15.75" customHeight="1">
      <c r="A6843" s="1" t="s">
        <v>5677</v>
      </c>
      <c r="B6843" s="1">
        <v>2.0</v>
      </c>
      <c r="C6843" s="1" t="s">
        <v>15295</v>
      </c>
      <c r="D6843" s="1" t="s">
        <v>15296</v>
      </c>
      <c r="E6843" s="1" t="s">
        <v>1192</v>
      </c>
      <c r="F6843" s="1" t="s">
        <v>39</v>
      </c>
      <c r="G6843" s="1" t="str">
        <f>IFERROR(__xludf.DUMMYFUNCTION("GOOGLETRANSLATE(D6843,""fr"",""en"")"),"#VALUE!")</f>
        <v>#VALUE!</v>
      </c>
    </row>
    <row r="6844" ht="15.75" customHeight="1">
      <c r="A6844" s="1" t="s">
        <v>4496</v>
      </c>
      <c r="B6844" s="1">
        <v>1.0</v>
      </c>
      <c r="C6844" s="1" t="s">
        <v>15297</v>
      </c>
      <c r="D6844" s="1" t="s">
        <v>15298</v>
      </c>
      <c r="E6844" s="1" t="s">
        <v>519</v>
      </c>
      <c r="F6844" s="1" t="s">
        <v>118</v>
      </c>
      <c r="G6844" s="1" t="str">
        <f>IFERROR(__xludf.DUMMYFUNCTION("GOOGLETRANSLATE(D6844,""fr"",""en"")"),"#VALUE!")</f>
        <v>#VALUE!</v>
      </c>
    </row>
    <row r="6845" ht="15.75" customHeight="1">
      <c r="A6845" s="1" t="s">
        <v>5456</v>
      </c>
      <c r="B6845" s="1">
        <v>3.0</v>
      </c>
      <c r="C6845" s="1" t="s">
        <v>15299</v>
      </c>
      <c r="D6845" s="1" t="s">
        <v>15300</v>
      </c>
      <c r="E6845" s="1" t="s">
        <v>10</v>
      </c>
      <c r="F6845" s="1" t="s">
        <v>11</v>
      </c>
      <c r="G6845" s="1" t="str">
        <f>IFERROR(__xludf.DUMMYFUNCTION("GOOGLETRANSLATE(D6845,""fr"",""en"")"),"#VALUE!")</f>
        <v>#VALUE!</v>
      </c>
    </row>
    <row r="6846" ht="15.75" customHeight="1">
      <c r="A6846" s="1" t="s">
        <v>13525</v>
      </c>
      <c r="B6846" s="1">
        <v>2.0</v>
      </c>
      <c r="C6846" s="1" t="s">
        <v>15301</v>
      </c>
      <c r="D6846" s="1" t="s">
        <v>15302</v>
      </c>
      <c r="E6846" s="1" t="s">
        <v>2727</v>
      </c>
      <c r="F6846" s="1" t="s">
        <v>66</v>
      </c>
      <c r="G6846" s="1" t="str">
        <f>IFERROR(__xludf.DUMMYFUNCTION("GOOGLETRANSLATE(D6846,""fr"",""en"")"),"#VALUE!")</f>
        <v>#VALUE!</v>
      </c>
    </row>
    <row r="6847" ht="15.75" customHeight="1">
      <c r="A6847" s="1" t="s">
        <v>1001</v>
      </c>
      <c r="B6847" s="1">
        <v>2.0</v>
      </c>
      <c r="C6847" s="1" t="s">
        <v>15303</v>
      </c>
      <c r="D6847" s="1" t="s">
        <v>15304</v>
      </c>
      <c r="E6847" s="1" t="s">
        <v>10</v>
      </c>
      <c r="F6847" s="1" t="s">
        <v>11</v>
      </c>
      <c r="G6847" s="1" t="str">
        <f>IFERROR(__xludf.DUMMYFUNCTION("GOOGLETRANSLATE(D6847,""fr"",""en"")"),"#VALUE!")</f>
        <v>#VALUE!</v>
      </c>
    </row>
    <row r="6848" ht="15.75" customHeight="1">
      <c r="A6848" s="1" t="s">
        <v>40</v>
      </c>
      <c r="B6848" s="1">
        <v>1.0</v>
      </c>
      <c r="C6848" s="1" t="s">
        <v>15305</v>
      </c>
      <c r="D6848" s="1" t="s">
        <v>15306</v>
      </c>
      <c r="E6848" s="1" t="s">
        <v>109</v>
      </c>
      <c r="F6848" s="1" t="s">
        <v>11</v>
      </c>
      <c r="G6848" s="1" t="str">
        <f>IFERROR(__xludf.DUMMYFUNCTION("GOOGLETRANSLATE(D6848,""fr"",""en"")"),"#VALUE!")</f>
        <v>#VALUE!</v>
      </c>
    </row>
    <row r="6849" ht="15.75" customHeight="1">
      <c r="A6849" s="1" t="s">
        <v>5886</v>
      </c>
      <c r="B6849" s="1">
        <v>4.0</v>
      </c>
      <c r="C6849" s="1" t="s">
        <v>15307</v>
      </c>
      <c r="D6849" s="1" t="s">
        <v>15308</v>
      </c>
      <c r="E6849" s="1" t="s">
        <v>169</v>
      </c>
      <c r="F6849" s="1" t="s">
        <v>11</v>
      </c>
      <c r="G6849" s="1" t="str">
        <f>IFERROR(__xludf.DUMMYFUNCTION("GOOGLETRANSLATE(D6849,""fr"",""en"")"),"#VALUE!")</f>
        <v>#VALUE!</v>
      </c>
    </row>
    <row r="6850" ht="15.75" customHeight="1">
      <c r="A6850" s="1" t="s">
        <v>3330</v>
      </c>
      <c r="B6850" s="1">
        <v>5.0</v>
      </c>
      <c r="C6850" s="1" t="s">
        <v>15309</v>
      </c>
      <c r="D6850" s="1" t="s">
        <v>15310</v>
      </c>
      <c r="E6850" s="1" t="s">
        <v>10</v>
      </c>
      <c r="F6850" s="1" t="s">
        <v>11</v>
      </c>
      <c r="G6850" s="1" t="str">
        <f>IFERROR(__xludf.DUMMYFUNCTION("GOOGLETRANSLATE(D6850,""fr"",""en"")"),"#VALUE!")</f>
        <v>#VALUE!</v>
      </c>
    </row>
    <row r="6851" ht="15.75" customHeight="1">
      <c r="A6851" s="1" t="s">
        <v>2896</v>
      </c>
      <c r="B6851" s="1">
        <v>1.0</v>
      </c>
      <c r="C6851" s="1" t="s">
        <v>15311</v>
      </c>
      <c r="D6851" s="1" t="s">
        <v>15312</v>
      </c>
      <c r="E6851" s="1" t="s">
        <v>10</v>
      </c>
      <c r="F6851" s="1" t="s">
        <v>11</v>
      </c>
      <c r="G6851" s="1" t="str">
        <f>IFERROR(__xludf.DUMMYFUNCTION("GOOGLETRANSLATE(D6851,""fr"",""en"")"),"#VALUE!")</f>
        <v>#VALUE!</v>
      </c>
    </row>
    <row r="6852" ht="15.75" customHeight="1">
      <c r="A6852" s="1" t="s">
        <v>866</v>
      </c>
      <c r="B6852" s="1">
        <v>4.0</v>
      </c>
      <c r="C6852" s="1" t="s">
        <v>15313</v>
      </c>
      <c r="D6852" s="1" t="s">
        <v>15314</v>
      </c>
      <c r="E6852" s="1" t="s">
        <v>10</v>
      </c>
      <c r="F6852" s="1" t="s">
        <v>11</v>
      </c>
      <c r="G6852" s="1" t="str">
        <f>IFERROR(__xludf.DUMMYFUNCTION("GOOGLETRANSLATE(D6852,""fr"",""en"")"),"#VALUE!")</f>
        <v>#VALUE!</v>
      </c>
    </row>
    <row r="6853" ht="15.75" customHeight="1">
      <c r="A6853" s="1" t="s">
        <v>8825</v>
      </c>
      <c r="B6853" s="1">
        <v>5.0</v>
      </c>
      <c r="C6853" s="1" t="s">
        <v>15315</v>
      </c>
      <c r="D6853" s="1" t="s">
        <v>15316</v>
      </c>
      <c r="E6853" s="1" t="s">
        <v>125</v>
      </c>
      <c r="F6853" s="1" t="s">
        <v>11</v>
      </c>
      <c r="G6853" s="1" t="str">
        <f>IFERROR(__xludf.DUMMYFUNCTION("GOOGLETRANSLATE(D6853,""fr"",""en"")"),"#VALUE!")</f>
        <v>#VALUE!</v>
      </c>
    </row>
    <row r="6854" ht="15.75" customHeight="1">
      <c r="A6854" s="1" t="s">
        <v>59</v>
      </c>
      <c r="B6854" s="1">
        <v>5.0</v>
      </c>
      <c r="C6854" s="1" t="s">
        <v>15317</v>
      </c>
      <c r="D6854" s="1" t="s">
        <v>15318</v>
      </c>
      <c r="E6854" s="1" t="s">
        <v>65</v>
      </c>
      <c r="F6854" s="1" t="s">
        <v>66</v>
      </c>
      <c r="G6854" s="1" t="str">
        <f>IFERROR(__xludf.DUMMYFUNCTION("GOOGLETRANSLATE(D6854,""fr"",""en"")"),"#VALUE!")</f>
        <v>#VALUE!</v>
      </c>
    </row>
    <row r="6855" ht="15.75" customHeight="1">
      <c r="A6855" s="1" t="s">
        <v>1303</v>
      </c>
      <c r="B6855" s="1">
        <v>5.0</v>
      </c>
      <c r="C6855" s="1" t="s">
        <v>15319</v>
      </c>
      <c r="D6855" s="1" t="s">
        <v>15320</v>
      </c>
      <c r="E6855" s="1" t="s">
        <v>169</v>
      </c>
      <c r="F6855" s="1" t="s">
        <v>11</v>
      </c>
      <c r="G6855" s="1" t="str">
        <f>IFERROR(__xludf.DUMMYFUNCTION("GOOGLETRANSLATE(D6855,""fr"",""en"")"),"#VALUE!")</f>
        <v>#VALUE!</v>
      </c>
    </row>
    <row r="6856" ht="15.75" customHeight="1">
      <c r="A6856" s="1" t="s">
        <v>710</v>
      </c>
      <c r="B6856" s="1">
        <v>5.0</v>
      </c>
      <c r="C6856" s="1" t="s">
        <v>15321</v>
      </c>
      <c r="D6856" s="1" t="s">
        <v>15322</v>
      </c>
      <c r="E6856" s="1" t="s">
        <v>21</v>
      </c>
      <c r="F6856" s="1" t="s">
        <v>11</v>
      </c>
      <c r="G6856" s="1" t="str">
        <f>IFERROR(__xludf.DUMMYFUNCTION("GOOGLETRANSLATE(D6856,""fr"",""en"")"),"#VALUE!")</f>
        <v>#VALUE!</v>
      </c>
    </row>
    <row r="6857" ht="15.75" customHeight="1">
      <c r="A6857" s="1" t="s">
        <v>653</v>
      </c>
      <c r="B6857" s="1">
        <v>3.0</v>
      </c>
      <c r="C6857" s="1" t="s">
        <v>15323</v>
      </c>
      <c r="D6857" s="1" t="s">
        <v>15324</v>
      </c>
      <c r="E6857" s="1" t="s">
        <v>21</v>
      </c>
      <c r="F6857" s="1" t="s">
        <v>11</v>
      </c>
      <c r="G6857" s="1" t="str">
        <f>IFERROR(__xludf.DUMMYFUNCTION("GOOGLETRANSLATE(D6857,""fr"",""en"")"),"#VALUE!")</f>
        <v>#VALUE!</v>
      </c>
    </row>
    <row r="6858" ht="15.75" customHeight="1">
      <c r="A6858" s="1" t="s">
        <v>615</v>
      </c>
      <c r="B6858" s="1">
        <v>5.0</v>
      </c>
      <c r="C6858" s="1" t="s">
        <v>15325</v>
      </c>
      <c r="D6858" s="1" t="s">
        <v>15326</v>
      </c>
      <c r="E6858" s="1" t="s">
        <v>21</v>
      </c>
      <c r="F6858" s="1" t="s">
        <v>11</v>
      </c>
      <c r="G6858" s="1" t="str">
        <f>IFERROR(__xludf.DUMMYFUNCTION("GOOGLETRANSLATE(D6858,""fr"",""en"")"),"#VALUE!")</f>
        <v>#VALUE!</v>
      </c>
    </row>
    <row r="6859" ht="15.75" customHeight="1">
      <c r="A6859" s="1" t="s">
        <v>144</v>
      </c>
      <c r="B6859" s="1">
        <v>2.0</v>
      </c>
      <c r="C6859" s="1" t="s">
        <v>15327</v>
      </c>
      <c r="D6859" s="1" t="s">
        <v>15328</v>
      </c>
      <c r="E6859" s="1" t="s">
        <v>10</v>
      </c>
      <c r="F6859" s="1" t="s">
        <v>11</v>
      </c>
      <c r="G6859" s="1" t="str">
        <f>IFERROR(__xludf.DUMMYFUNCTION("GOOGLETRANSLATE(D6859,""fr"",""en"")"),"#VALUE!")</f>
        <v>#VALUE!</v>
      </c>
    </row>
    <row r="6860" ht="15.75" customHeight="1">
      <c r="A6860" s="1" t="s">
        <v>2801</v>
      </c>
      <c r="B6860" s="1">
        <v>5.0</v>
      </c>
      <c r="C6860" s="1" t="s">
        <v>15329</v>
      </c>
      <c r="D6860" s="1" t="s">
        <v>15330</v>
      </c>
      <c r="E6860" s="1" t="s">
        <v>29</v>
      </c>
      <c r="F6860" s="1" t="s">
        <v>30</v>
      </c>
      <c r="G6860" s="1" t="str">
        <f>IFERROR(__xludf.DUMMYFUNCTION("GOOGLETRANSLATE(D6860,""fr"",""en"")"),"#VALUE!")</f>
        <v>#VALUE!</v>
      </c>
    </row>
    <row r="6861" ht="15.75" customHeight="1">
      <c r="A6861" s="1" t="s">
        <v>8683</v>
      </c>
      <c r="B6861" s="1">
        <v>1.0</v>
      </c>
      <c r="C6861" s="1" t="s">
        <v>15331</v>
      </c>
      <c r="D6861" s="1" t="s">
        <v>15332</v>
      </c>
      <c r="E6861" s="1" t="s">
        <v>226</v>
      </c>
      <c r="F6861" s="1" t="s">
        <v>110</v>
      </c>
      <c r="G6861" s="1" t="str">
        <f>IFERROR(__xludf.DUMMYFUNCTION("GOOGLETRANSLATE(D6861,""fr"",""en"")"),"#VALUE!")</f>
        <v>#VALUE!</v>
      </c>
    </row>
    <row r="6862" ht="15.75" customHeight="1">
      <c r="A6862" s="1" t="s">
        <v>9720</v>
      </c>
      <c r="B6862" s="1">
        <v>1.0</v>
      </c>
      <c r="C6862" s="1" t="s">
        <v>15333</v>
      </c>
      <c r="D6862" s="1" t="s">
        <v>15334</v>
      </c>
      <c r="E6862" s="1" t="s">
        <v>109</v>
      </c>
      <c r="F6862" s="1" t="s">
        <v>11</v>
      </c>
      <c r="G6862" s="1" t="str">
        <f>IFERROR(__xludf.DUMMYFUNCTION("GOOGLETRANSLATE(D6862,""fr"",""en"")"),"#VALUE!")</f>
        <v>#VALUE!</v>
      </c>
    </row>
    <row r="6863" ht="15.75" customHeight="1">
      <c r="A6863" s="1" t="s">
        <v>893</v>
      </c>
      <c r="B6863" s="1">
        <v>2.0</v>
      </c>
      <c r="C6863" s="1" t="s">
        <v>15335</v>
      </c>
      <c r="D6863" s="1" t="s">
        <v>15336</v>
      </c>
      <c r="E6863" s="1" t="s">
        <v>43</v>
      </c>
      <c r="F6863" s="1" t="s">
        <v>30</v>
      </c>
      <c r="G6863" s="1" t="str">
        <f>IFERROR(__xludf.DUMMYFUNCTION("GOOGLETRANSLATE(D6863,""fr"",""en"")"),"#VALUE!")</f>
        <v>#VALUE!</v>
      </c>
    </row>
    <row r="6864" ht="15.75" customHeight="1">
      <c r="A6864" s="1" t="s">
        <v>14891</v>
      </c>
      <c r="B6864" s="1">
        <v>2.0</v>
      </c>
      <c r="C6864" s="1" t="s">
        <v>15337</v>
      </c>
      <c r="D6864" s="1" t="s">
        <v>15338</v>
      </c>
      <c r="E6864" s="1" t="s">
        <v>10</v>
      </c>
      <c r="F6864" s="1" t="s">
        <v>11</v>
      </c>
      <c r="G6864" s="1" t="str">
        <f>IFERROR(__xludf.DUMMYFUNCTION("GOOGLETRANSLATE(D6864,""fr"",""en"")"),"#VALUE!")</f>
        <v>#VALUE!</v>
      </c>
    </row>
    <row r="6865" ht="15.75" customHeight="1">
      <c r="A6865" s="1" t="s">
        <v>7074</v>
      </c>
      <c r="B6865" s="1">
        <v>2.0</v>
      </c>
      <c r="C6865" s="1" t="s">
        <v>15339</v>
      </c>
      <c r="D6865" s="1" t="s">
        <v>15340</v>
      </c>
      <c r="E6865" s="1" t="s">
        <v>34</v>
      </c>
      <c r="F6865" s="1" t="s">
        <v>84</v>
      </c>
      <c r="G6865" s="1" t="str">
        <f>IFERROR(__xludf.DUMMYFUNCTION("GOOGLETRANSLATE(D6865,""fr"",""en"")"),"#VALUE!")</f>
        <v>#VALUE!</v>
      </c>
    </row>
    <row r="6866" ht="15.75" customHeight="1">
      <c r="A6866" s="1" t="s">
        <v>1023</v>
      </c>
      <c r="B6866" s="1">
        <v>5.0</v>
      </c>
      <c r="C6866" s="1" t="s">
        <v>15341</v>
      </c>
      <c r="D6866" s="1" t="s">
        <v>15342</v>
      </c>
      <c r="E6866" s="1" t="s">
        <v>10</v>
      </c>
      <c r="F6866" s="1" t="s">
        <v>11</v>
      </c>
      <c r="G6866" s="1" t="str">
        <f>IFERROR(__xludf.DUMMYFUNCTION("GOOGLETRANSLATE(D6866,""fr"",""en"")"),"#VALUE!")</f>
        <v>#VALUE!</v>
      </c>
    </row>
    <row r="6867" ht="15.75" customHeight="1">
      <c r="A6867" s="1" t="s">
        <v>2637</v>
      </c>
      <c r="B6867" s="1">
        <v>3.0</v>
      </c>
      <c r="C6867" s="1" t="s">
        <v>15343</v>
      </c>
      <c r="D6867" s="1" t="s">
        <v>15344</v>
      </c>
      <c r="E6867" s="1" t="s">
        <v>34</v>
      </c>
      <c r="F6867" s="1" t="s">
        <v>30</v>
      </c>
      <c r="G6867" s="1" t="str">
        <f>IFERROR(__xludf.DUMMYFUNCTION("GOOGLETRANSLATE(D6867,""fr"",""en"")"),"#VALUE!")</f>
        <v>#VALUE!</v>
      </c>
    </row>
    <row r="6868" ht="15.75" customHeight="1">
      <c r="A6868" s="1" t="s">
        <v>704</v>
      </c>
      <c r="B6868" s="1">
        <v>5.0</v>
      </c>
      <c r="C6868" s="1" t="s">
        <v>15345</v>
      </c>
      <c r="D6868" s="1" t="s">
        <v>15346</v>
      </c>
      <c r="E6868" s="1" t="s">
        <v>65</v>
      </c>
      <c r="F6868" s="1" t="s">
        <v>66</v>
      </c>
      <c r="G6868" s="1" t="str">
        <f>IFERROR(__xludf.DUMMYFUNCTION("GOOGLETRANSLATE(D6868,""fr"",""en"")"),"#VALUE!")</f>
        <v>#VALUE!</v>
      </c>
    </row>
    <row r="6869" ht="15.75" customHeight="1">
      <c r="A6869" s="1" t="s">
        <v>1709</v>
      </c>
      <c r="B6869" s="1">
        <v>5.0</v>
      </c>
      <c r="C6869" s="1" t="s">
        <v>15347</v>
      </c>
      <c r="D6869" s="1" t="s">
        <v>15348</v>
      </c>
      <c r="E6869" s="1" t="s">
        <v>21</v>
      </c>
      <c r="F6869" s="1" t="s">
        <v>11</v>
      </c>
      <c r="G6869" s="1" t="str">
        <f>IFERROR(__xludf.DUMMYFUNCTION("GOOGLETRANSLATE(D6869,""fr"",""en"")"),"#VALUE!")</f>
        <v>#VALUE!</v>
      </c>
    </row>
    <row r="6870" ht="15.75" customHeight="1">
      <c r="A6870" s="1" t="s">
        <v>1696</v>
      </c>
      <c r="B6870" s="1">
        <v>1.0</v>
      </c>
      <c r="C6870" s="1" t="s">
        <v>15349</v>
      </c>
      <c r="D6870" s="1" t="s">
        <v>15350</v>
      </c>
      <c r="E6870" s="1" t="s">
        <v>10</v>
      </c>
      <c r="F6870" s="1" t="s">
        <v>11</v>
      </c>
      <c r="G6870" s="1" t="str">
        <f>IFERROR(__xludf.DUMMYFUNCTION("GOOGLETRANSLATE(D6870,""fr"",""en"")"),"#VALUE!")</f>
        <v>#VALUE!</v>
      </c>
    </row>
    <row r="6871" ht="15.75" customHeight="1">
      <c r="A6871" s="1" t="s">
        <v>6881</v>
      </c>
      <c r="B6871" s="1">
        <v>2.0</v>
      </c>
      <c r="C6871" s="1" t="s">
        <v>15351</v>
      </c>
      <c r="D6871" s="1" t="s">
        <v>15352</v>
      </c>
      <c r="E6871" s="1" t="s">
        <v>21</v>
      </c>
      <c r="F6871" s="1" t="s">
        <v>11</v>
      </c>
      <c r="G6871" s="1" t="str">
        <f>IFERROR(__xludf.DUMMYFUNCTION("GOOGLETRANSLATE(D6871,""fr"",""en"")"),"#VALUE!")</f>
        <v>#VALUE!</v>
      </c>
    </row>
    <row r="6872" ht="15.75" customHeight="1">
      <c r="A6872" s="1" t="s">
        <v>704</v>
      </c>
      <c r="B6872" s="1">
        <v>4.0</v>
      </c>
      <c r="C6872" s="1" t="s">
        <v>15353</v>
      </c>
      <c r="D6872" s="1" t="s">
        <v>15354</v>
      </c>
      <c r="E6872" s="1" t="s">
        <v>21</v>
      </c>
      <c r="F6872" s="1" t="s">
        <v>11</v>
      </c>
      <c r="G6872" s="1" t="str">
        <f>IFERROR(__xludf.DUMMYFUNCTION("GOOGLETRANSLATE(D6872,""fr"",""en"")"),"#VALUE!")</f>
        <v>#VALUE!</v>
      </c>
    </row>
    <row r="6873" ht="15.75" customHeight="1">
      <c r="A6873" s="1" t="s">
        <v>10977</v>
      </c>
      <c r="B6873" s="1">
        <v>5.0</v>
      </c>
      <c r="C6873" s="1" t="s">
        <v>15355</v>
      </c>
      <c r="D6873" s="1" t="s">
        <v>15356</v>
      </c>
      <c r="E6873" s="1" t="s">
        <v>10</v>
      </c>
      <c r="F6873" s="1" t="s">
        <v>11</v>
      </c>
      <c r="G6873" s="1" t="str">
        <f>IFERROR(__xludf.DUMMYFUNCTION("GOOGLETRANSLATE(D6873,""fr"",""en"")"),"#VALUE!")</f>
        <v>#VALUE!</v>
      </c>
    </row>
    <row r="6874" ht="15.75" customHeight="1">
      <c r="A6874" s="1" t="s">
        <v>661</v>
      </c>
      <c r="B6874" s="1">
        <v>1.0</v>
      </c>
      <c r="C6874" s="1" t="s">
        <v>15357</v>
      </c>
      <c r="D6874" s="1" t="s">
        <v>15358</v>
      </c>
      <c r="E6874" s="1" t="s">
        <v>34</v>
      </c>
      <c r="F6874" s="1" t="s">
        <v>30</v>
      </c>
      <c r="G6874" s="1" t="str">
        <f>IFERROR(__xludf.DUMMYFUNCTION("GOOGLETRANSLATE(D6874,""fr"",""en"")"),"#VALUE!")</f>
        <v>#VALUE!</v>
      </c>
    </row>
    <row r="6875" ht="15.75" customHeight="1">
      <c r="A6875" s="1" t="s">
        <v>5012</v>
      </c>
      <c r="B6875" s="1">
        <v>1.0</v>
      </c>
      <c r="C6875" s="1" t="s">
        <v>15359</v>
      </c>
      <c r="D6875" s="1" t="s">
        <v>15360</v>
      </c>
      <c r="E6875" s="1" t="s">
        <v>43</v>
      </c>
      <c r="F6875" s="1" t="s">
        <v>30</v>
      </c>
      <c r="G6875" s="1" t="str">
        <f>IFERROR(__xludf.DUMMYFUNCTION("GOOGLETRANSLATE(D6875,""fr"",""en"")"),"#VALUE!")</f>
        <v>#VALUE!</v>
      </c>
    </row>
    <row r="6876" ht="15.75" customHeight="1">
      <c r="A6876" s="1" t="s">
        <v>2003</v>
      </c>
      <c r="B6876" s="1">
        <v>4.0</v>
      </c>
      <c r="C6876" s="1" t="s">
        <v>15361</v>
      </c>
      <c r="D6876" s="1" t="s">
        <v>15362</v>
      </c>
      <c r="E6876" s="1" t="s">
        <v>484</v>
      </c>
      <c r="F6876" s="1" t="s">
        <v>30</v>
      </c>
      <c r="G6876" s="1" t="str">
        <f>IFERROR(__xludf.DUMMYFUNCTION("GOOGLETRANSLATE(D6876,""fr"",""en"")"),"#VALUE!")</f>
        <v>#VALUE!</v>
      </c>
    </row>
    <row r="6877" ht="15.75" customHeight="1">
      <c r="A6877" s="1" t="s">
        <v>2343</v>
      </c>
      <c r="B6877" s="1">
        <v>5.0</v>
      </c>
      <c r="C6877" s="1" t="s">
        <v>15363</v>
      </c>
      <c r="D6877" s="1" t="s">
        <v>15364</v>
      </c>
      <c r="E6877" s="1" t="s">
        <v>10</v>
      </c>
      <c r="F6877" s="1" t="s">
        <v>11</v>
      </c>
      <c r="G6877" s="1" t="str">
        <f>IFERROR(__xludf.DUMMYFUNCTION("GOOGLETRANSLATE(D6877,""fr"",""en"")"),"#VALUE!")</f>
        <v>#VALUE!</v>
      </c>
    </row>
    <row r="6878" ht="15.75" customHeight="1">
      <c r="A6878" s="1" t="s">
        <v>955</v>
      </c>
      <c r="B6878" s="1">
        <v>1.0</v>
      </c>
      <c r="C6878" s="1" t="s">
        <v>15365</v>
      </c>
      <c r="D6878" s="1" t="s">
        <v>15366</v>
      </c>
      <c r="E6878" s="1" t="s">
        <v>29</v>
      </c>
      <c r="F6878" s="1" t="s">
        <v>30</v>
      </c>
      <c r="G6878" s="1" t="str">
        <f>IFERROR(__xludf.DUMMYFUNCTION("GOOGLETRANSLATE(D6878,""fr"",""en"")"),"#VALUE!")</f>
        <v>#VALUE!</v>
      </c>
    </row>
    <row r="6879" ht="15.75" customHeight="1">
      <c r="A6879" s="1" t="s">
        <v>795</v>
      </c>
      <c r="B6879" s="1">
        <v>1.0</v>
      </c>
      <c r="C6879" s="1" t="s">
        <v>15367</v>
      </c>
      <c r="D6879" s="1" t="s">
        <v>15368</v>
      </c>
      <c r="E6879" s="1" t="s">
        <v>250</v>
      </c>
      <c r="F6879" s="1" t="s">
        <v>30</v>
      </c>
      <c r="G6879" s="1" t="str">
        <f>IFERROR(__xludf.DUMMYFUNCTION("GOOGLETRANSLATE(D6879,""fr"",""en"")"),"#VALUE!")</f>
        <v>#VALUE!</v>
      </c>
    </row>
    <row r="6880" ht="15.75" customHeight="1">
      <c r="A6880" s="1" t="s">
        <v>4350</v>
      </c>
      <c r="B6880" s="1">
        <v>2.0</v>
      </c>
      <c r="C6880" s="1" t="s">
        <v>15369</v>
      </c>
      <c r="D6880" s="1" t="s">
        <v>15370</v>
      </c>
      <c r="E6880" s="1" t="s">
        <v>29</v>
      </c>
      <c r="F6880" s="1" t="s">
        <v>30</v>
      </c>
      <c r="G6880" s="1" t="str">
        <f>IFERROR(__xludf.DUMMYFUNCTION("GOOGLETRANSLATE(D6880,""fr"",""en"")"),"#VALUE!")</f>
        <v>#VALUE!</v>
      </c>
    </row>
    <row r="6881" ht="15.75" customHeight="1">
      <c r="A6881" s="1" t="s">
        <v>14734</v>
      </c>
      <c r="B6881" s="1">
        <v>2.0</v>
      </c>
      <c r="C6881" s="1" t="s">
        <v>15371</v>
      </c>
      <c r="D6881" s="1" t="s">
        <v>15372</v>
      </c>
      <c r="E6881" s="1" t="s">
        <v>292</v>
      </c>
      <c r="F6881" s="1" t="s">
        <v>11</v>
      </c>
      <c r="G6881" s="1" t="str">
        <f>IFERROR(__xludf.DUMMYFUNCTION("GOOGLETRANSLATE(D6881,""fr"",""en"")"),"#VALUE!")</f>
        <v>#VALUE!</v>
      </c>
    </row>
    <row r="6882" ht="15.75" customHeight="1">
      <c r="A6882" s="1" t="s">
        <v>179</v>
      </c>
      <c r="B6882" s="1">
        <v>2.0</v>
      </c>
      <c r="C6882" s="1" t="s">
        <v>15373</v>
      </c>
      <c r="D6882" s="1" t="s">
        <v>15374</v>
      </c>
      <c r="E6882" s="1" t="s">
        <v>25</v>
      </c>
      <c r="F6882" s="1" t="s">
        <v>110</v>
      </c>
      <c r="G6882" s="1" t="str">
        <f>IFERROR(__xludf.DUMMYFUNCTION("GOOGLETRANSLATE(D6882,""fr"",""en"")"),"#VALUE!")</f>
        <v>#VALUE!</v>
      </c>
    </row>
    <row r="6883" ht="15.75" customHeight="1">
      <c r="A6883" s="1" t="s">
        <v>1429</v>
      </c>
      <c r="B6883" s="1">
        <v>1.0</v>
      </c>
      <c r="C6883" s="1" t="s">
        <v>15375</v>
      </c>
      <c r="D6883" s="1" t="s">
        <v>15376</v>
      </c>
      <c r="E6883" s="1" t="s">
        <v>47</v>
      </c>
      <c r="F6883" s="1" t="s">
        <v>48</v>
      </c>
      <c r="G6883" s="1" t="str">
        <f>IFERROR(__xludf.DUMMYFUNCTION("GOOGLETRANSLATE(D6883,""fr"",""en"")"),"#VALUE!")</f>
        <v>#VALUE!</v>
      </c>
    </row>
    <row r="6884" ht="15.75" customHeight="1">
      <c r="A6884" s="1" t="s">
        <v>2048</v>
      </c>
      <c r="B6884" s="1">
        <v>4.0</v>
      </c>
      <c r="C6884" s="1" t="s">
        <v>15377</v>
      </c>
      <c r="D6884" s="1" t="s">
        <v>15378</v>
      </c>
      <c r="E6884" s="1" t="s">
        <v>21</v>
      </c>
      <c r="F6884" s="1" t="s">
        <v>11</v>
      </c>
      <c r="G6884" s="1" t="str">
        <f>IFERROR(__xludf.DUMMYFUNCTION("GOOGLETRANSLATE(D6884,""fr"",""en"")"),"#VALUE!")</f>
        <v>#VALUE!</v>
      </c>
    </row>
    <row r="6885" ht="15.75" customHeight="1">
      <c r="A6885" s="1" t="s">
        <v>15379</v>
      </c>
      <c r="B6885" s="1">
        <v>1.0</v>
      </c>
      <c r="C6885" s="1" t="s">
        <v>15380</v>
      </c>
      <c r="D6885" s="1" t="s">
        <v>15381</v>
      </c>
      <c r="E6885" s="1" t="s">
        <v>373</v>
      </c>
      <c r="F6885" s="1" t="s">
        <v>118</v>
      </c>
      <c r="G6885" s="1" t="str">
        <f>IFERROR(__xludf.DUMMYFUNCTION("GOOGLETRANSLATE(D6885,""fr"",""en"")"),"#VALUE!")</f>
        <v>#VALUE!</v>
      </c>
    </row>
    <row r="6886" ht="15.75" customHeight="1">
      <c r="A6886" s="1" t="s">
        <v>8583</v>
      </c>
      <c r="B6886" s="1">
        <v>1.0</v>
      </c>
      <c r="C6886" s="1" t="s">
        <v>15382</v>
      </c>
      <c r="D6886" s="1" t="s">
        <v>15383</v>
      </c>
      <c r="E6886" s="1" t="s">
        <v>373</v>
      </c>
      <c r="F6886" s="1" t="s">
        <v>118</v>
      </c>
      <c r="G6886" s="1" t="str">
        <f>IFERROR(__xludf.DUMMYFUNCTION("GOOGLETRANSLATE(D6886,""fr"",""en"")"),"#VALUE!")</f>
        <v>#VALUE!</v>
      </c>
    </row>
    <row r="6887" ht="15.75" customHeight="1">
      <c r="A6887" s="1" t="s">
        <v>3022</v>
      </c>
      <c r="B6887" s="1">
        <v>1.0</v>
      </c>
      <c r="C6887" s="1" t="s">
        <v>15384</v>
      </c>
      <c r="D6887" s="1" t="s">
        <v>15385</v>
      </c>
      <c r="E6887" s="1" t="s">
        <v>10</v>
      </c>
      <c r="F6887" s="1" t="s">
        <v>11</v>
      </c>
      <c r="G6887" s="1" t="str">
        <f>IFERROR(__xludf.DUMMYFUNCTION("GOOGLETRANSLATE(D6887,""fr"",""en"")"),"#VALUE!")</f>
        <v>#VALUE!</v>
      </c>
    </row>
    <row r="6888" ht="15.75" customHeight="1">
      <c r="A6888" s="1" t="s">
        <v>2876</v>
      </c>
      <c r="B6888" s="1">
        <v>2.0</v>
      </c>
      <c r="C6888" s="1" t="s">
        <v>15386</v>
      </c>
      <c r="D6888" s="1" t="s">
        <v>15387</v>
      </c>
      <c r="E6888" s="1" t="s">
        <v>280</v>
      </c>
      <c r="F6888" s="1" t="s">
        <v>11</v>
      </c>
      <c r="G6888" s="1" t="str">
        <f>IFERROR(__xludf.DUMMYFUNCTION("GOOGLETRANSLATE(D6888,""fr"",""en"")"),"#VALUE!")</f>
        <v>#VALUE!</v>
      </c>
    </row>
    <row r="6889" ht="15.75" customHeight="1">
      <c r="A6889" s="1" t="s">
        <v>15388</v>
      </c>
      <c r="B6889" s="1">
        <v>3.0</v>
      </c>
      <c r="C6889" s="1" t="s">
        <v>15389</v>
      </c>
      <c r="D6889" s="1" t="s">
        <v>15390</v>
      </c>
      <c r="E6889" s="1" t="s">
        <v>296</v>
      </c>
      <c r="F6889" s="1" t="s">
        <v>11</v>
      </c>
      <c r="G6889" s="1" t="str">
        <f>IFERROR(__xludf.DUMMYFUNCTION("GOOGLETRANSLATE(D6889,""fr"",""en"")"),"#VALUE!")</f>
        <v>#VALUE!</v>
      </c>
    </row>
    <row r="6890" ht="15.75" customHeight="1">
      <c r="A6890" s="1" t="s">
        <v>15391</v>
      </c>
      <c r="B6890" s="1">
        <v>5.0</v>
      </c>
      <c r="C6890" s="1" t="s">
        <v>15392</v>
      </c>
      <c r="D6890" s="1" t="s">
        <v>15393</v>
      </c>
      <c r="E6890" s="1" t="s">
        <v>1472</v>
      </c>
      <c r="F6890" s="1" t="s">
        <v>84</v>
      </c>
      <c r="G6890" s="1" t="str">
        <f>IFERROR(__xludf.DUMMYFUNCTION("GOOGLETRANSLATE(D6890,""fr"",""en"")"),"#VALUE!")</f>
        <v>#VALUE!</v>
      </c>
    </row>
    <row r="6891" ht="15.75" customHeight="1">
      <c r="A6891" s="1" t="s">
        <v>15394</v>
      </c>
      <c r="B6891" s="1">
        <v>2.0</v>
      </c>
      <c r="C6891" s="1" t="s">
        <v>15395</v>
      </c>
      <c r="D6891" s="1" t="s">
        <v>15396</v>
      </c>
      <c r="E6891" s="1" t="s">
        <v>21</v>
      </c>
      <c r="F6891" s="1" t="s">
        <v>11</v>
      </c>
      <c r="G6891" s="1" t="str">
        <f>IFERROR(__xludf.DUMMYFUNCTION("GOOGLETRANSLATE(D6891,""fr"",""en"")"),"#VALUE!")</f>
        <v>#VALUE!</v>
      </c>
    </row>
    <row r="6892" ht="15.75" customHeight="1">
      <c r="A6892" s="1" t="s">
        <v>2429</v>
      </c>
      <c r="B6892" s="1">
        <v>1.0</v>
      </c>
      <c r="C6892" s="1" t="s">
        <v>15397</v>
      </c>
      <c r="D6892" s="1" t="s">
        <v>15398</v>
      </c>
      <c r="E6892" s="1" t="s">
        <v>273</v>
      </c>
      <c r="F6892" s="1" t="s">
        <v>110</v>
      </c>
      <c r="G6892" s="1" t="str">
        <f>IFERROR(__xludf.DUMMYFUNCTION("GOOGLETRANSLATE(D6892,""fr"",""en"")"),"#VALUE!")</f>
        <v>#VALUE!</v>
      </c>
    </row>
    <row r="6893" ht="15.75" customHeight="1">
      <c r="A6893" s="1" t="s">
        <v>15399</v>
      </c>
      <c r="B6893" s="1">
        <v>2.0</v>
      </c>
      <c r="C6893" s="1" t="s">
        <v>15400</v>
      </c>
      <c r="D6893" s="1" t="s">
        <v>15401</v>
      </c>
      <c r="E6893" s="1" t="s">
        <v>125</v>
      </c>
      <c r="F6893" s="1" t="s">
        <v>110</v>
      </c>
      <c r="G6893" s="1" t="str">
        <f>IFERROR(__xludf.DUMMYFUNCTION("GOOGLETRANSLATE(D6893,""fr"",""en"")"),"#VALUE!")</f>
        <v>#VALUE!</v>
      </c>
    </row>
    <row r="6894" ht="15.75" customHeight="1">
      <c r="A6894" s="1" t="s">
        <v>1706</v>
      </c>
      <c r="B6894" s="1">
        <v>4.0</v>
      </c>
      <c r="C6894" s="1" t="s">
        <v>15402</v>
      </c>
      <c r="D6894" s="1" t="s">
        <v>15403</v>
      </c>
      <c r="E6894" s="1" t="s">
        <v>614</v>
      </c>
      <c r="F6894" s="1" t="s">
        <v>30</v>
      </c>
      <c r="G6894" s="1" t="str">
        <f>IFERROR(__xludf.DUMMYFUNCTION("GOOGLETRANSLATE(D6894,""fr"",""en"")"),"#VALUE!")</f>
        <v>#VALUE!</v>
      </c>
    </row>
    <row r="6895" ht="15.75" customHeight="1">
      <c r="A6895" s="1" t="s">
        <v>2022</v>
      </c>
      <c r="B6895" s="1">
        <v>5.0</v>
      </c>
      <c r="C6895" s="1" t="s">
        <v>15404</v>
      </c>
      <c r="D6895" s="1" t="s">
        <v>15405</v>
      </c>
      <c r="E6895" s="1" t="s">
        <v>10</v>
      </c>
      <c r="F6895" s="1" t="s">
        <v>11</v>
      </c>
      <c r="G6895" s="1" t="str">
        <f>IFERROR(__xludf.DUMMYFUNCTION("GOOGLETRANSLATE(D6895,""fr"",""en"")"),"#VALUE!")</f>
        <v>#VALUE!</v>
      </c>
    </row>
    <row r="6896" ht="15.75" customHeight="1">
      <c r="A6896" s="1" t="s">
        <v>13183</v>
      </c>
      <c r="B6896" s="1">
        <v>1.0</v>
      </c>
      <c r="C6896" s="1" t="s">
        <v>15406</v>
      </c>
      <c r="D6896" s="1" t="s">
        <v>15407</v>
      </c>
      <c r="E6896" s="1" t="s">
        <v>296</v>
      </c>
      <c r="F6896" s="1" t="s">
        <v>11</v>
      </c>
      <c r="G6896" s="1" t="str">
        <f>IFERROR(__xludf.DUMMYFUNCTION("GOOGLETRANSLATE(D6896,""fr"",""en"")"),"#VALUE!")</f>
        <v>#VALUE!</v>
      </c>
    </row>
    <row r="6897" ht="15.75" customHeight="1">
      <c r="A6897" s="1" t="s">
        <v>15408</v>
      </c>
      <c r="B6897" s="1">
        <v>2.0</v>
      </c>
      <c r="C6897" s="1" t="s">
        <v>15409</v>
      </c>
      <c r="D6897" s="1" t="s">
        <v>15410</v>
      </c>
      <c r="E6897" s="1" t="s">
        <v>21</v>
      </c>
      <c r="F6897" s="1" t="s">
        <v>11</v>
      </c>
      <c r="G6897" s="1" t="str">
        <f>IFERROR(__xludf.DUMMYFUNCTION("GOOGLETRANSLATE(D6897,""fr"",""en"")"),"#VALUE!")</f>
        <v>#VALUE!</v>
      </c>
    </row>
    <row r="6898" ht="15.75" customHeight="1">
      <c r="A6898" s="1" t="s">
        <v>704</v>
      </c>
      <c r="B6898" s="1">
        <v>5.0</v>
      </c>
      <c r="C6898" s="1" t="s">
        <v>15411</v>
      </c>
      <c r="D6898" s="1" t="s">
        <v>15412</v>
      </c>
      <c r="E6898" s="1" t="s">
        <v>21</v>
      </c>
      <c r="F6898" s="1" t="s">
        <v>11</v>
      </c>
      <c r="G6898" s="1" t="str">
        <f>IFERROR(__xludf.DUMMYFUNCTION("GOOGLETRANSLATE(D6898,""fr"",""en"")"),"#VALUE!")</f>
        <v>#VALUE!</v>
      </c>
    </row>
    <row r="6899" ht="15.75" customHeight="1">
      <c r="A6899" s="1" t="s">
        <v>4315</v>
      </c>
      <c r="B6899" s="1">
        <v>2.0</v>
      </c>
      <c r="C6899" s="1" t="s">
        <v>15413</v>
      </c>
      <c r="D6899" s="1" t="s">
        <v>15414</v>
      </c>
      <c r="E6899" s="1" t="s">
        <v>273</v>
      </c>
      <c r="F6899" s="1" t="s">
        <v>11</v>
      </c>
      <c r="G6899" s="1" t="str">
        <f>IFERROR(__xludf.DUMMYFUNCTION("GOOGLETRANSLATE(D6899,""fr"",""en"")"),"#VALUE!")</f>
        <v>#VALUE!</v>
      </c>
    </row>
    <row r="6900" ht="15.75" customHeight="1">
      <c r="A6900" s="1" t="s">
        <v>1327</v>
      </c>
      <c r="B6900" s="1">
        <v>4.0</v>
      </c>
      <c r="C6900" s="1" t="s">
        <v>15415</v>
      </c>
      <c r="D6900" s="1" t="s">
        <v>15416</v>
      </c>
      <c r="E6900" s="1" t="s">
        <v>484</v>
      </c>
      <c r="F6900" s="1" t="s">
        <v>30</v>
      </c>
      <c r="G6900" s="1" t="str">
        <f>IFERROR(__xludf.DUMMYFUNCTION("GOOGLETRANSLATE(D6900,""fr"",""en"")"),"#VALUE!")</f>
        <v>#VALUE!</v>
      </c>
    </row>
    <row r="6901" ht="15.75" customHeight="1">
      <c r="A6901" s="1" t="s">
        <v>4432</v>
      </c>
      <c r="B6901" s="1">
        <v>3.0</v>
      </c>
      <c r="C6901" s="1" t="s">
        <v>15417</v>
      </c>
      <c r="D6901" s="1" t="s">
        <v>15418</v>
      </c>
      <c r="E6901" s="1" t="s">
        <v>10</v>
      </c>
      <c r="F6901" s="1" t="s">
        <v>11</v>
      </c>
      <c r="G6901" s="1" t="str">
        <f>IFERROR(__xludf.DUMMYFUNCTION("GOOGLETRANSLATE(D6901,""fr"",""en"")"),"#VALUE!")</f>
        <v>#VALUE!</v>
      </c>
    </row>
    <row r="6902" ht="15.75" customHeight="1">
      <c r="A6902" s="1" t="s">
        <v>9945</v>
      </c>
      <c r="B6902" s="1">
        <v>5.0</v>
      </c>
      <c r="C6902" s="1" t="s">
        <v>15419</v>
      </c>
      <c r="D6902" s="1" t="s">
        <v>15420</v>
      </c>
      <c r="E6902" s="1" t="s">
        <v>176</v>
      </c>
      <c r="F6902" s="1" t="s">
        <v>66</v>
      </c>
      <c r="G6902" s="1" t="str">
        <f>IFERROR(__xludf.DUMMYFUNCTION("GOOGLETRANSLATE(D6902,""fr"",""en"")"),"#VALUE!")</f>
        <v>#VALUE!</v>
      </c>
    </row>
    <row r="6903" ht="15.75" customHeight="1">
      <c r="A6903" s="1" t="s">
        <v>8683</v>
      </c>
      <c r="B6903" s="1">
        <v>2.0</v>
      </c>
      <c r="C6903" s="1" t="s">
        <v>15421</v>
      </c>
      <c r="D6903" s="1" t="s">
        <v>15422</v>
      </c>
      <c r="E6903" s="1" t="s">
        <v>25</v>
      </c>
      <c r="F6903" s="1" t="s">
        <v>11</v>
      </c>
      <c r="G6903" s="1" t="str">
        <f>IFERROR(__xludf.DUMMYFUNCTION("GOOGLETRANSLATE(D6903,""fr"",""en"")"),"#VALUE!")</f>
        <v>#VALUE!</v>
      </c>
    </row>
    <row r="6904" ht="15.75" customHeight="1">
      <c r="A6904" s="1" t="s">
        <v>10817</v>
      </c>
      <c r="B6904" s="1">
        <v>1.0</v>
      </c>
      <c r="C6904" s="1" t="s">
        <v>15423</v>
      </c>
      <c r="D6904" s="1" t="s">
        <v>15424</v>
      </c>
      <c r="E6904" s="1" t="s">
        <v>125</v>
      </c>
      <c r="F6904" s="1" t="s">
        <v>11</v>
      </c>
      <c r="G6904" s="1" t="str">
        <f>IFERROR(__xludf.DUMMYFUNCTION("GOOGLETRANSLATE(D6904,""fr"",""en"")"),"#VALUE!")</f>
        <v>#VALUE!</v>
      </c>
    </row>
    <row r="6905" ht="15.75" customHeight="1">
      <c r="A6905" s="1" t="s">
        <v>3448</v>
      </c>
      <c r="B6905" s="1">
        <v>4.0</v>
      </c>
      <c r="C6905" s="1" t="s">
        <v>15425</v>
      </c>
      <c r="D6905" s="1" t="s">
        <v>15426</v>
      </c>
      <c r="E6905" s="1" t="s">
        <v>21</v>
      </c>
      <c r="F6905" s="1" t="s">
        <v>11</v>
      </c>
      <c r="G6905" s="1" t="str">
        <f>IFERROR(__xludf.DUMMYFUNCTION("GOOGLETRANSLATE(D6905,""fr"",""en"")"),"#VALUE!")</f>
        <v>#VALUE!</v>
      </c>
    </row>
    <row r="6906" ht="15.75" customHeight="1">
      <c r="A6906" s="1" t="s">
        <v>606</v>
      </c>
      <c r="B6906" s="1">
        <v>3.0</v>
      </c>
      <c r="C6906" s="1" t="s">
        <v>15427</v>
      </c>
      <c r="D6906" s="1" t="s">
        <v>15428</v>
      </c>
      <c r="E6906" s="1" t="s">
        <v>10</v>
      </c>
      <c r="F6906" s="1" t="s">
        <v>11</v>
      </c>
      <c r="G6906" s="1" t="str">
        <f>IFERROR(__xludf.DUMMYFUNCTION("GOOGLETRANSLATE(D6906,""fr"",""en"")"),"#VALUE!")</f>
        <v>#VALUE!</v>
      </c>
    </row>
    <row r="6907" ht="15.75" customHeight="1">
      <c r="A6907" s="1" t="s">
        <v>3100</v>
      </c>
      <c r="B6907" s="1">
        <v>4.0</v>
      </c>
      <c r="C6907" s="1" t="s">
        <v>15429</v>
      </c>
      <c r="D6907" s="1" t="s">
        <v>15430</v>
      </c>
      <c r="E6907" s="1" t="s">
        <v>226</v>
      </c>
      <c r="F6907" s="1" t="s">
        <v>110</v>
      </c>
      <c r="G6907" s="1" t="str">
        <f>IFERROR(__xludf.DUMMYFUNCTION("GOOGLETRANSLATE(D6907,""fr"",""en"")"),"#VALUE!")</f>
        <v>#VALUE!</v>
      </c>
    </row>
    <row r="6908" ht="15.75" customHeight="1">
      <c r="A6908" s="1" t="s">
        <v>173</v>
      </c>
      <c r="B6908" s="1">
        <v>1.0</v>
      </c>
      <c r="C6908" s="1" t="s">
        <v>15431</v>
      </c>
      <c r="D6908" s="1" t="s">
        <v>15432</v>
      </c>
      <c r="E6908" s="1" t="s">
        <v>169</v>
      </c>
      <c r="F6908" s="1" t="s">
        <v>11</v>
      </c>
      <c r="G6908" s="1" t="str">
        <f>IFERROR(__xludf.DUMMYFUNCTION("GOOGLETRANSLATE(D6908,""fr"",""en"")"),"#VALUE!")</f>
        <v>#VALUE!</v>
      </c>
    </row>
    <row r="6909" ht="15.75" customHeight="1">
      <c r="A6909" s="1" t="s">
        <v>7173</v>
      </c>
      <c r="B6909" s="1">
        <v>1.0</v>
      </c>
      <c r="C6909" s="1" t="s">
        <v>15433</v>
      </c>
      <c r="D6909" s="1" t="s">
        <v>15434</v>
      </c>
      <c r="E6909" s="1" t="s">
        <v>196</v>
      </c>
      <c r="F6909" s="1" t="s">
        <v>118</v>
      </c>
      <c r="G6909" s="1" t="str">
        <f>IFERROR(__xludf.DUMMYFUNCTION("GOOGLETRANSLATE(D6909,""fr"",""en"")"),"#VALUE!")</f>
        <v>#VALUE!</v>
      </c>
    </row>
    <row r="6910" ht="15.75" customHeight="1">
      <c r="A6910" s="1" t="s">
        <v>502</v>
      </c>
      <c r="B6910" s="1">
        <v>3.0</v>
      </c>
      <c r="C6910" s="1" t="s">
        <v>15435</v>
      </c>
      <c r="D6910" s="1" t="s">
        <v>15436</v>
      </c>
      <c r="E6910" s="1" t="s">
        <v>10</v>
      </c>
      <c r="F6910" s="1" t="s">
        <v>11</v>
      </c>
      <c r="G6910" s="1" t="str">
        <f>IFERROR(__xludf.DUMMYFUNCTION("GOOGLETRANSLATE(D6910,""fr"",""en"")"),"#VALUE!")</f>
        <v>#VALUE!</v>
      </c>
    </row>
    <row r="6911" ht="15.75" customHeight="1">
      <c r="A6911" s="1" t="s">
        <v>5375</v>
      </c>
      <c r="B6911" s="1">
        <v>1.0</v>
      </c>
      <c r="C6911" s="1" t="s">
        <v>15437</v>
      </c>
      <c r="D6911" s="1" t="s">
        <v>15438</v>
      </c>
      <c r="E6911" s="1" t="s">
        <v>273</v>
      </c>
      <c r="F6911" s="1" t="s">
        <v>110</v>
      </c>
      <c r="G6911" s="1" t="str">
        <f>IFERROR(__xludf.DUMMYFUNCTION("GOOGLETRANSLATE(D6911,""fr"",""en"")"),"#VALUE!")</f>
        <v>#VALUE!</v>
      </c>
    </row>
    <row r="6912" ht="15.75" customHeight="1">
      <c r="A6912" s="1" t="s">
        <v>111</v>
      </c>
      <c r="B6912" s="1">
        <v>3.0</v>
      </c>
      <c r="C6912" s="1" t="s">
        <v>15439</v>
      </c>
      <c r="D6912" s="1" t="s">
        <v>15440</v>
      </c>
      <c r="E6912" s="1" t="s">
        <v>10</v>
      </c>
      <c r="F6912" s="1" t="s">
        <v>11</v>
      </c>
      <c r="G6912" s="1" t="str">
        <f>IFERROR(__xludf.DUMMYFUNCTION("GOOGLETRANSLATE(D6912,""fr"",""en"")"),"#VALUE!")</f>
        <v>#VALUE!</v>
      </c>
    </row>
    <row r="6913" ht="15.75" customHeight="1">
      <c r="A6913" s="1" t="s">
        <v>85</v>
      </c>
      <c r="B6913" s="1">
        <v>1.0</v>
      </c>
      <c r="C6913" s="1" t="s">
        <v>15441</v>
      </c>
      <c r="D6913" s="1" t="s">
        <v>15442</v>
      </c>
      <c r="E6913" s="1" t="s">
        <v>254</v>
      </c>
      <c r="F6913" s="1" t="s">
        <v>66</v>
      </c>
      <c r="G6913" s="1" t="str">
        <f>IFERROR(__xludf.DUMMYFUNCTION("GOOGLETRANSLATE(D6913,""fr"",""en"")"),"#VALUE!")</f>
        <v>#VALUE!</v>
      </c>
    </row>
    <row r="6914" ht="15.75" customHeight="1">
      <c r="A6914" s="1" t="s">
        <v>2737</v>
      </c>
      <c r="B6914" s="1">
        <v>1.0</v>
      </c>
      <c r="C6914" s="1" t="s">
        <v>15443</v>
      </c>
      <c r="D6914" s="1" t="s">
        <v>15444</v>
      </c>
      <c r="E6914" s="1" t="s">
        <v>10</v>
      </c>
      <c r="F6914" s="1" t="s">
        <v>11</v>
      </c>
      <c r="G6914" s="1" t="str">
        <f>IFERROR(__xludf.DUMMYFUNCTION("GOOGLETRANSLATE(D6914,""fr"",""en"")"),"#VALUE!")</f>
        <v>#VALUE!</v>
      </c>
    </row>
    <row r="6915" ht="15.75" customHeight="1">
      <c r="A6915" s="1" t="s">
        <v>977</v>
      </c>
      <c r="B6915" s="1">
        <v>1.0</v>
      </c>
      <c r="C6915" s="1" t="s">
        <v>15445</v>
      </c>
      <c r="D6915" s="1" t="s">
        <v>15446</v>
      </c>
      <c r="E6915" s="1" t="s">
        <v>280</v>
      </c>
      <c r="F6915" s="1" t="s">
        <v>11</v>
      </c>
      <c r="G6915" s="1" t="str">
        <f>IFERROR(__xludf.DUMMYFUNCTION("GOOGLETRANSLATE(D6915,""fr"",""en"")"),"#VALUE!")</f>
        <v>#VALUE!</v>
      </c>
    </row>
    <row r="6916" ht="15.75" customHeight="1">
      <c r="A6916" s="1" t="s">
        <v>374</v>
      </c>
      <c r="B6916" s="1">
        <v>1.0</v>
      </c>
      <c r="C6916" s="1" t="s">
        <v>15447</v>
      </c>
      <c r="D6916" s="1" t="s">
        <v>15448</v>
      </c>
      <c r="E6916" s="1" t="s">
        <v>250</v>
      </c>
      <c r="F6916" s="1" t="s">
        <v>30</v>
      </c>
      <c r="G6916" s="1" t="str">
        <f>IFERROR(__xludf.DUMMYFUNCTION("GOOGLETRANSLATE(D6916,""fr"",""en"")"),"#VALUE!")</f>
        <v>#VALUE!</v>
      </c>
    </row>
    <row r="6917" ht="15.75" customHeight="1">
      <c r="A6917" s="1" t="s">
        <v>1721</v>
      </c>
      <c r="B6917" s="1">
        <v>1.0</v>
      </c>
      <c r="C6917" s="1" t="s">
        <v>7503</v>
      </c>
      <c r="D6917" s="1" t="s">
        <v>15449</v>
      </c>
      <c r="E6917" s="1" t="s">
        <v>52</v>
      </c>
      <c r="F6917" s="1" t="s">
        <v>118</v>
      </c>
      <c r="G6917" s="1" t="str">
        <f>IFERROR(__xludf.DUMMYFUNCTION("GOOGLETRANSLATE(D6917,""fr"",""en"")"),"#VALUE!")</f>
        <v>#VALUE!</v>
      </c>
    </row>
    <row r="6918" ht="15.75" customHeight="1">
      <c r="A6918" s="1" t="s">
        <v>1020</v>
      </c>
      <c r="B6918" s="1">
        <v>5.0</v>
      </c>
      <c r="C6918" s="1" t="s">
        <v>15450</v>
      </c>
      <c r="D6918" s="1" t="s">
        <v>15451</v>
      </c>
      <c r="E6918" s="1" t="s">
        <v>10</v>
      </c>
      <c r="F6918" s="1" t="s">
        <v>11</v>
      </c>
      <c r="G6918" s="1" t="str">
        <f>IFERROR(__xludf.DUMMYFUNCTION("GOOGLETRANSLATE(D6918,""fr"",""en"")"),"#VALUE!")</f>
        <v>#VALUE!</v>
      </c>
    </row>
    <row r="6919" ht="15.75" customHeight="1">
      <c r="A6919" s="1" t="s">
        <v>8015</v>
      </c>
      <c r="B6919" s="1">
        <v>4.0</v>
      </c>
      <c r="C6919" s="1" t="s">
        <v>15452</v>
      </c>
      <c r="D6919" s="1" t="s">
        <v>15453</v>
      </c>
      <c r="E6919" s="1" t="s">
        <v>484</v>
      </c>
      <c r="F6919" s="1" t="s">
        <v>30</v>
      </c>
      <c r="G6919" s="1" t="str">
        <f>IFERROR(__xludf.DUMMYFUNCTION("GOOGLETRANSLATE(D6919,""fr"",""en"")"),"#VALUE!")</f>
        <v>#VALUE!</v>
      </c>
    </row>
    <row r="6920" ht="15.75" customHeight="1">
      <c r="A6920" s="1" t="s">
        <v>15454</v>
      </c>
      <c r="B6920" s="1">
        <v>2.0</v>
      </c>
      <c r="C6920" s="1" t="s">
        <v>15455</v>
      </c>
      <c r="D6920" s="1" t="s">
        <v>15456</v>
      </c>
      <c r="E6920" s="1" t="s">
        <v>176</v>
      </c>
      <c r="F6920" s="1" t="s">
        <v>66</v>
      </c>
      <c r="G6920" s="1" t="str">
        <f>IFERROR(__xludf.DUMMYFUNCTION("GOOGLETRANSLATE(D6920,""fr"",""en"")"),"#VALUE!")</f>
        <v>#VALUE!</v>
      </c>
    </row>
    <row r="6921" ht="15.75" customHeight="1">
      <c r="A6921" s="1" t="s">
        <v>4952</v>
      </c>
      <c r="B6921" s="1">
        <v>2.0</v>
      </c>
      <c r="C6921" s="1" t="s">
        <v>15457</v>
      </c>
      <c r="D6921" s="1" t="s">
        <v>15458</v>
      </c>
      <c r="E6921" s="1" t="s">
        <v>43</v>
      </c>
      <c r="F6921" s="1" t="s">
        <v>30</v>
      </c>
      <c r="G6921" s="1" t="str">
        <f>IFERROR(__xludf.DUMMYFUNCTION("GOOGLETRANSLATE(D6921,""fr"",""en"")"),"#VALUE!")</f>
        <v>#VALUE!</v>
      </c>
    </row>
    <row r="6922" ht="15.75" customHeight="1">
      <c r="A6922" s="1" t="s">
        <v>5333</v>
      </c>
      <c r="B6922" s="1">
        <v>3.0</v>
      </c>
      <c r="C6922" s="1" t="s">
        <v>15459</v>
      </c>
      <c r="D6922" s="1" t="s">
        <v>15460</v>
      </c>
      <c r="E6922" s="1" t="s">
        <v>10</v>
      </c>
      <c r="F6922" s="1" t="s">
        <v>11</v>
      </c>
      <c r="G6922" s="1" t="str">
        <f>IFERROR(__xludf.DUMMYFUNCTION("GOOGLETRANSLATE(D6922,""fr"",""en"")"),"#VALUE!")</f>
        <v>#VALUE!</v>
      </c>
    </row>
    <row r="6923" ht="15.75" customHeight="1">
      <c r="A6923" s="1" t="s">
        <v>667</v>
      </c>
      <c r="B6923" s="1">
        <v>3.0</v>
      </c>
      <c r="C6923" s="1" t="s">
        <v>15461</v>
      </c>
      <c r="D6923" s="1" t="s">
        <v>15462</v>
      </c>
      <c r="E6923" s="1" t="s">
        <v>21</v>
      </c>
      <c r="F6923" s="1" t="s">
        <v>11</v>
      </c>
      <c r="G6923" s="1" t="str">
        <f>IFERROR(__xludf.DUMMYFUNCTION("GOOGLETRANSLATE(D6923,""fr"",""en"")"),"#VALUE!")</f>
        <v>#VALUE!</v>
      </c>
    </row>
    <row r="6924" ht="15.75" customHeight="1">
      <c r="A6924" s="1" t="s">
        <v>1699</v>
      </c>
      <c r="B6924" s="1">
        <v>5.0</v>
      </c>
      <c r="C6924" s="1" t="s">
        <v>15463</v>
      </c>
      <c r="D6924" s="1" t="s">
        <v>15464</v>
      </c>
      <c r="E6924" s="1" t="s">
        <v>176</v>
      </c>
      <c r="F6924" s="1" t="s">
        <v>66</v>
      </c>
      <c r="G6924" s="1" t="str">
        <f>IFERROR(__xludf.DUMMYFUNCTION("GOOGLETRANSLATE(D6924,""fr"",""en"")"),"#VALUE!")</f>
        <v>#VALUE!</v>
      </c>
    </row>
    <row r="6925" ht="15.75" customHeight="1">
      <c r="A6925" s="1" t="s">
        <v>777</v>
      </c>
      <c r="B6925" s="1">
        <v>2.0</v>
      </c>
      <c r="C6925" s="1" t="s">
        <v>15465</v>
      </c>
      <c r="D6925" s="1" t="s">
        <v>15466</v>
      </c>
      <c r="E6925" s="1" t="s">
        <v>34</v>
      </c>
      <c r="F6925" s="1" t="s">
        <v>30</v>
      </c>
      <c r="G6925" s="1" t="str">
        <f>IFERROR(__xludf.DUMMYFUNCTION("GOOGLETRANSLATE(D6925,""fr"",""en"")"),"I have to wait for the Security Decounts to be reimbursed I receive them every 3 months guess the financial gene of 2021 I will fled April")</f>
        <v>I have to wait for the Security Decounts to be reimbursed I receive them every 3 months guess the financial gene of 2021 I will fled April</v>
      </c>
    </row>
    <row r="6926" ht="15.75" customHeight="1">
      <c r="A6926" s="1" t="s">
        <v>893</v>
      </c>
      <c r="B6926" s="1">
        <v>4.0</v>
      </c>
      <c r="C6926" s="1" t="s">
        <v>15467</v>
      </c>
      <c r="D6926" s="1" t="s">
        <v>15468</v>
      </c>
      <c r="E6926" s="1" t="s">
        <v>21</v>
      </c>
      <c r="F6926" s="1" t="s">
        <v>11</v>
      </c>
      <c r="G6926" s="1" t="str">
        <f>IFERROR(__xludf.DUMMYFUNCTION("GOOGLETRANSLATE(D6926,""fr"",""en"")"),"#VALUE!")</f>
        <v>#VALUE!</v>
      </c>
    </row>
    <row r="6927" ht="15.75" customHeight="1">
      <c r="A6927" s="1" t="s">
        <v>8612</v>
      </c>
      <c r="B6927" s="1">
        <v>3.0</v>
      </c>
      <c r="C6927" s="1" t="s">
        <v>15469</v>
      </c>
      <c r="D6927" s="1" t="s">
        <v>15470</v>
      </c>
      <c r="E6927" s="1" t="s">
        <v>29</v>
      </c>
      <c r="F6927" s="1" t="s">
        <v>30</v>
      </c>
      <c r="G6927" s="1" t="str">
        <f>IFERROR(__xludf.DUMMYFUNCTION("GOOGLETRANSLATE(D6927,""fr"",""en"")"),"#VALUE!")</f>
        <v>#VALUE!</v>
      </c>
    </row>
    <row r="6928" ht="15.75" customHeight="1">
      <c r="A6928" s="1" t="s">
        <v>4537</v>
      </c>
      <c r="B6928" s="1">
        <v>4.0</v>
      </c>
      <c r="C6928" s="1" t="s">
        <v>15471</v>
      </c>
      <c r="D6928" s="1" t="s">
        <v>15472</v>
      </c>
      <c r="E6928" s="1" t="s">
        <v>29</v>
      </c>
      <c r="F6928" s="1" t="s">
        <v>30</v>
      </c>
      <c r="G6928" s="1" t="str">
        <f>IFERROR(__xludf.DUMMYFUNCTION("GOOGLETRANSLATE(D6928,""fr"",""en"")"),"#VALUE!")</f>
        <v>#VALUE!</v>
      </c>
    </row>
    <row r="6929" ht="15.75" customHeight="1">
      <c r="A6929" s="1" t="s">
        <v>585</v>
      </c>
      <c r="B6929" s="1">
        <v>4.0</v>
      </c>
      <c r="C6929" s="1" t="s">
        <v>15473</v>
      </c>
      <c r="D6929" s="1" t="s">
        <v>15474</v>
      </c>
      <c r="E6929" s="1" t="s">
        <v>10</v>
      </c>
      <c r="F6929" s="1" t="s">
        <v>11</v>
      </c>
      <c r="G6929" s="1" t="str">
        <f>IFERROR(__xludf.DUMMYFUNCTION("GOOGLETRANSLATE(D6929,""fr"",""en"")"),"#VALUE!")</f>
        <v>#VALUE!</v>
      </c>
    </row>
    <row r="6930" ht="15.75" customHeight="1">
      <c r="A6930" s="1" t="s">
        <v>1696</v>
      </c>
      <c r="B6930" s="1">
        <v>1.0</v>
      </c>
      <c r="C6930" s="1" t="s">
        <v>15475</v>
      </c>
      <c r="D6930" s="1" t="s">
        <v>15476</v>
      </c>
      <c r="E6930" s="1" t="s">
        <v>73</v>
      </c>
      <c r="F6930" s="1" t="s">
        <v>30</v>
      </c>
      <c r="G6930" s="1" t="str">
        <f>IFERROR(__xludf.DUMMYFUNCTION("GOOGLETRANSLATE(D6930,""fr"",""en"")"),"#VALUE!")</f>
        <v>#VALUE!</v>
      </c>
    </row>
    <row r="6931" ht="15.75" customHeight="1">
      <c r="A6931" s="1" t="s">
        <v>2393</v>
      </c>
      <c r="B6931" s="1">
        <v>3.0</v>
      </c>
      <c r="C6931" s="1" t="s">
        <v>15477</v>
      </c>
      <c r="D6931" s="1" t="s">
        <v>15478</v>
      </c>
      <c r="E6931" s="1" t="s">
        <v>29</v>
      </c>
      <c r="F6931" s="1" t="s">
        <v>30</v>
      </c>
      <c r="G6931" s="1" t="str">
        <f>IFERROR(__xludf.DUMMYFUNCTION("GOOGLETRANSLATE(D6931,""fr"",""en"")"),"#VALUE!")</f>
        <v>#VALUE!</v>
      </c>
    </row>
    <row r="6932" ht="15.75" customHeight="1">
      <c r="A6932" s="1" t="s">
        <v>1784</v>
      </c>
      <c r="B6932" s="1">
        <v>2.0</v>
      </c>
      <c r="C6932" s="1" t="s">
        <v>15479</v>
      </c>
      <c r="D6932" s="1" t="s">
        <v>15480</v>
      </c>
      <c r="E6932" s="1" t="s">
        <v>21</v>
      </c>
      <c r="F6932" s="1" t="s">
        <v>11</v>
      </c>
      <c r="G6932" s="1" t="str">
        <f>IFERROR(__xludf.DUMMYFUNCTION("GOOGLETRANSLATE(D6932,""fr"",""en"")"),"#VALUE!")</f>
        <v>#VALUE!</v>
      </c>
    </row>
    <row r="6933" ht="15.75" customHeight="1">
      <c r="A6933" s="1" t="s">
        <v>738</v>
      </c>
      <c r="B6933" s="1">
        <v>5.0</v>
      </c>
      <c r="C6933" s="1" t="s">
        <v>15481</v>
      </c>
      <c r="D6933" s="1" t="s">
        <v>15482</v>
      </c>
      <c r="E6933" s="1" t="s">
        <v>10</v>
      </c>
      <c r="F6933" s="1" t="s">
        <v>11</v>
      </c>
      <c r="G6933" s="1" t="str">
        <f>IFERROR(__xludf.DUMMYFUNCTION("GOOGLETRANSLATE(D6933,""fr"",""en"")"),"#VALUE!")</f>
        <v>#VALUE!</v>
      </c>
    </row>
    <row r="6934" ht="15.75" customHeight="1">
      <c r="A6934" s="1" t="s">
        <v>6440</v>
      </c>
      <c r="B6934" s="1">
        <v>2.0</v>
      </c>
      <c r="C6934" s="1" t="s">
        <v>15483</v>
      </c>
      <c r="D6934" s="1" t="s">
        <v>15484</v>
      </c>
      <c r="E6934" s="1" t="s">
        <v>250</v>
      </c>
      <c r="F6934" s="1" t="s">
        <v>30</v>
      </c>
      <c r="G6934" s="1" t="str">
        <f>IFERROR(__xludf.DUMMYFUNCTION("GOOGLETRANSLATE(D6934,""fr"",""en"")"),"#VALUE!")</f>
        <v>#VALUE!</v>
      </c>
    </row>
    <row r="6935" ht="15.75" customHeight="1">
      <c r="A6935" s="1" t="s">
        <v>14518</v>
      </c>
      <c r="B6935" s="1">
        <v>1.0</v>
      </c>
      <c r="C6935" s="1" t="s">
        <v>15485</v>
      </c>
      <c r="D6935" s="1" t="s">
        <v>15486</v>
      </c>
      <c r="E6935" s="1" t="s">
        <v>292</v>
      </c>
      <c r="F6935" s="1" t="s">
        <v>11</v>
      </c>
      <c r="G6935" s="1" t="str">
        <f>IFERROR(__xludf.DUMMYFUNCTION("GOOGLETRANSLATE(D6935,""fr"",""en"")"),"#VALUE!")</f>
        <v>#VALUE!</v>
      </c>
    </row>
    <row r="6936" ht="15.75" customHeight="1">
      <c r="A6936" s="1" t="s">
        <v>53</v>
      </c>
      <c r="B6936" s="1">
        <v>5.0</v>
      </c>
      <c r="C6936" s="1" t="s">
        <v>15487</v>
      </c>
      <c r="D6936" s="1" t="s">
        <v>15488</v>
      </c>
      <c r="E6936" s="1" t="s">
        <v>10</v>
      </c>
      <c r="F6936" s="1" t="s">
        <v>11</v>
      </c>
      <c r="G6936" s="1" t="str">
        <f>IFERROR(__xludf.DUMMYFUNCTION("GOOGLETRANSLATE(D6936,""fr"",""en"")"),"#VALUE!")</f>
        <v>#VALUE!</v>
      </c>
    </row>
    <row r="6937" ht="15.75" customHeight="1">
      <c r="A6937" s="1" t="s">
        <v>4162</v>
      </c>
      <c r="B6937" s="1">
        <v>2.0</v>
      </c>
      <c r="C6937" s="1" t="s">
        <v>15489</v>
      </c>
      <c r="D6937" s="1" t="s">
        <v>15490</v>
      </c>
      <c r="E6937" s="1" t="s">
        <v>21</v>
      </c>
      <c r="F6937" s="1" t="s">
        <v>11</v>
      </c>
      <c r="G6937" s="1" t="str">
        <f>IFERROR(__xludf.DUMMYFUNCTION("GOOGLETRANSLATE(D6937,""fr"",""en"")"),"#VALUE!")</f>
        <v>#VALUE!</v>
      </c>
    </row>
    <row r="6938" ht="15.75" customHeight="1">
      <c r="A6938" s="1" t="s">
        <v>3859</v>
      </c>
      <c r="B6938" s="1">
        <v>1.0</v>
      </c>
      <c r="C6938" s="1" t="s">
        <v>15491</v>
      </c>
      <c r="D6938" s="1" t="s">
        <v>15492</v>
      </c>
      <c r="E6938" s="1" t="s">
        <v>52</v>
      </c>
      <c r="F6938" s="1" t="s">
        <v>110</v>
      </c>
      <c r="G6938" s="1" t="str">
        <f>IFERROR(__xludf.DUMMYFUNCTION("GOOGLETRANSLATE(D6938,""fr"",""en"")"),"#VALUE!")</f>
        <v>#VALUE!</v>
      </c>
    </row>
    <row r="6939" ht="15.75" customHeight="1">
      <c r="A6939" s="1" t="s">
        <v>7940</v>
      </c>
      <c r="B6939" s="1">
        <v>4.0</v>
      </c>
      <c r="C6939" s="1" t="s">
        <v>15493</v>
      </c>
      <c r="D6939" s="1" t="s">
        <v>15494</v>
      </c>
      <c r="E6939" s="1" t="s">
        <v>273</v>
      </c>
      <c r="F6939" s="1" t="s">
        <v>11</v>
      </c>
      <c r="G6939" s="1" t="str">
        <f>IFERROR(__xludf.DUMMYFUNCTION("GOOGLETRANSLATE(D6939,""fr"",""en"")"),"#VALUE!")</f>
        <v>#VALUE!</v>
      </c>
    </row>
    <row r="6940" ht="15.75" customHeight="1">
      <c r="A6940" s="1" t="s">
        <v>4945</v>
      </c>
      <c r="B6940" s="1">
        <v>5.0</v>
      </c>
      <c r="C6940" s="1" t="s">
        <v>15495</v>
      </c>
      <c r="D6940" s="1" t="s">
        <v>15496</v>
      </c>
      <c r="E6940" s="1" t="s">
        <v>21</v>
      </c>
      <c r="F6940" s="1" t="s">
        <v>11</v>
      </c>
      <c r="G6940" s="1" t="str">
        <f>IFERROR(__xludf.DUMMYFUNCTION("GOOGLETRANSLATE(D6940,""fr"",""en"")"),"#VALUE!")</f>
        <v>#VALUE!</v>
      </c>
    </row>
    <row r="6941" ht="15.75" customHeight="1">
      <c r="A6941" s="1" t="s">
        <v>1581</v>
      </c>
      <c r="B6941" s="1">
        <v>4.0</v>
      </c>
      <c r="C6941" s="1" t="s">
        <v>15497</v>
      </c>
      <c r="D6941" s="1" t="s">
        <v>15498</v>
      </c>
      <c r="E6941" s="1" t="s">
        <v>65</v>
      </c>
      <c r="F6941" s="1" t="s">
        <v>66</v>
      </c>
      <c r="G6941" s="1" t="str">
        <f>IFERROR(__xludf.DUMMYFUNCTION("GOOGLETRANSLATE(D6941,""fr"",""en"")"),"#VALUE!")</f>
        <v>#VALUE!</v>
      </c>
    </row>
    <row r="6942" ht="15.75" customHeight="1">
      <c r="A6942" s="1" t="s">
        <v>193</v>
      </c>
      <c r="B6942" s="1">
        <v>4.0</v>
      </c>
      <c r="C6942" s="1" t="s">
        <v>15499</v>
      </c>
      <c r="D6942" s="1" t="s">
        <v>15500</v>
      </c>
      <c r="E6942" s="1" t="s">
        <v>52</v>
      </c>
      <c r="F6942" s="1" t="s">
        <v>110</v>
      </c>
      <c r="G6942" s="1" t="str">
        <f>IFERROR(__xludf.DUMMYFUNCTION("GOOGLETRANSLATE(D6942,""fr"",""en"")"),"#VALUE!")</f>
        <v>#VALUE!</v>
      </c>
    </row>
    <row r="6943" ht="15.75" customHeight="1">
      <c r="A6943" s="1" t="s">
        <v>1466</v>
      </c>
      <c r="B6943" s="1">
        <v>1.0</v>
      </c>
      <c r="C6943" s="1" t="s">
        <v>15501</v>
      </c>
      <c r="D6943" s="1" t="s">
        <v>15502</v>
      </c>
      <c r="E6943" s="1" t="s">
        <v>273</v>
      </c>
      <c r="F6943" s="1" t="s">
        <v>110</v>
      </c>
      <c r="G6943" s="1" t="str">
        <f>IFERROR(__xludf.DUMMYFUNCTION("GOOGLETRANSLATE(D6943,""fr"",""en"")"),"#VALUE!")</f>
        <v>#VALUE!</v>
      </c>
    </row>
    <row r="6944" ht="15.75" customHeight="1">
      <c r="A6944" s="1" t="s">
        <v>5849</v>
      </c>
      <c r="B6944" s="1">
        <v>5.0</v>
      </c>
      <c r="C6944" s="1" t="s">
        <v>15503</v>
      </c>
      <c r="D6944" s="1" t="s">
        <v>15504</v>
      </c>
      <c r="E6944" s="1" t="s">
        <v>3492</v>
      </c>
      <c r="F6944" s="1" t="s">
        <v>3493</v>
      </c>
      <c r="G6944" s="1" t="str">
        <f>IFERROR(__xludf.DUMMYFUNCTION("GOOGLETRANSLATE(D6944,""fr"",""en"")"),"#VALUE!")</f>
        <v>#VALUE!</v>
      </c>
    </row>
    <row r="6945" ht="15.75" customHeight="1">
      <c r="A6945" s="1" t="s">
        <v>670</v>
      </c>
      <c r="B6945" s="1">
        <v>5.0</v>
      </c>
      <c r="C6945" s="1" t="s">
        <v>15505</v>
      </c>
      <c r="D6945" s="1" t="s">
        <v>15506</v>
      </c>
      <c r="E6945" s="1" t="s">
        <v>10</v>
      </c>
      <c r="F6945" s="1" t="s">
        <v>11</v>
      </c>
      <c r="G6945" s="1" t="str">
        <f>IFERROR(__xludf.DUMMYFUNCTION("GOOGLETRANSLATE(D6945,""fr"",""en"")"),"#VALUE!")</f>
        <v>#VALUE!</v>
      </c>
    </row>
    <row r="6946" ht="15.75" customHeight="1">
      <c r="A6946" s="1" t="s">
        <v>3169</v>
      </c>
      <c r="B6946" s="1">
        <v>1.0</v>
      </c>
      <c r="C6946" s="1" t="s">
        <v>15507</v>
      </c>
      <c r="D6946" s="1" t="s">
        <v>15508</v>
      </c>
      <c r="E6946" s="1" t="s">
        <v>52</v>
      </c>
      <c r="F6946" s="1" t="s">
        <v>11</v>
      </c>
      <c r="G6946" s="1" t="str">
        <f>IFERROR(__xludf.DUMMYFUNCTION("GOOGLETRANSLATE(D6946,""fr"",""en"")"),"#VALUE!")</f>
        <v>#VALUE!</v>
      </c>
    </row>
    <row r="6947" ht="15.75" customHeight="1">
      <c r="A6947" s="1" t="s">
        <v>132</v>
      </c>
      <c r="B6947" s="1">
        <v>3.0</v>
      </c>
      <c r="C6947" s="1" t="s">
        <v>15509</v>
      </c>
      <c r="D6947" s="1" t="s">
        <v>15510</v>
      </c>
      <c r="E6947" s="1" t="s">
        <v>10</v>
      </c>
      <c r="F6947" s="1" t="s">
        <v>11</v>
      </c>
      <c r="G6947" s="1" t="str">
        <f>IFERROR(__xludf.DUMMYFUNCTION("GOOGLETRANSLATE(D6947,""fr"",""en"")"),"#VALUE!")</f>
        <v>#VALUE!</v>
      </c>
    </row>
    <row r="6948" ht="15.75" customHeight="1">
      <c r="A6948" s="1" t="s">
        <v>921</v>
      </c>
      <c r="B6948" s="1">
        <v>2.0</v>
      </c>
      <c r="C6948" s="1" t="s">
        <v>15511</v>
      </c>
      <c r="D6948" s="1" t="s">
        <v>15512</v>
      </c>
      <c r="E6948" s="1" t="s">
        <v>73</v>
      </c>
      <c r="F6948" s="1" t="s">
        <v>30</v>
      </c>
      <c r="G6948" s="1" t="str">
        <f>IFERROR(__xludf.DUMMYFUNCTION("GOOGLETRANSLATE(D6948,""fr"",""en"")"),"#VALUE!")</f>
        <v>#VALUE!</v>
      </c>
    </row>
    <row r="6949" ht="15.75" customHeight="1">
      <c r="A6949" s="1" t="s">
        <v>8793</v>
      </c>
      <c r="B6949" s="1">
        <v>2.0</v>
      </c>
      <c r="C6949" s="1" t="s">
        <v>8794</v>
      </c>
      <c r="D6949" s="1" t="s">
        <v>15513</v>
      </c>
      <c r="E6949" s="1" t="s">
        <v>273</v>
      </c>
      <c r="F6949" s="1" t="s">
        <v>11</v>
      </c>
      <c r="G6949" s="1" t="str">
        <f>IFERROR(__xludf.DUMMYFUNCTION("GOOGLETRANSLATE(D6949,""fr"",""en"")"),"#VALUE!")</f>
        <v>#VALUE!</v>
      </c>
    </row>
    <row r="6950" ht="15.75" customHeight="1">
      <c r="A6950" s="1" t="s">
        <v>15514</v>
      </c>
      <c r="B6950" s="1">
        <v>1.0</v>
      </c>
      <c r="C6950" s="1" t="s">
        <v>15515</v>
      </c>
      <c r="D6950" s="1" t="s">
        <v>15516</v>
      </c>
      <c r="E6950" s="1" t="s">
        <v>65</v>
      </c>
      <c r="F6950" s="1" t="s">
        <v>66</v>
      </c>
      <c r="G6950" s="1" t="str">
        <f>IFERROR(__xludf.DUMMYFUNCTION("GOOGLETRANSLATE(D6950,""fr"",""en"")"),"#VALUE!")</f>
        <v>#VALUE!</v>
      </c>
    </row>
    <row r="6951" ht="15.75" customHeight="1">
      <c r="A6951" s="1" t="s">
        <v>4410</v>
      </c>
      <c r="B6951" s="1">
        <v>1.0</v>
      </c>
      <c r="C6951" s="1" t="s">
        <v>15517</v>
      </c>
      <c r="D6951" s="1" t="s">
        <v>15518</v>
      </c>
      <c r="E6951" s="1" t="s">
        <v>373</v>
      </c>
      <c r="F6951" s="1" t="s">
        <v>118</v>
      </c>
      <c r="G6951" s="1" t="str">
        <f>IFERROR(__xludf.DUMMYFUNCTION("GOOGLETRANSLATE(D6951,""fr"",""en"")"),"#VALUE!")</f>
        <v>#VALUE!</v>
      </c>
    </row>
    <row r="6952" ht="15.75" customHeight="1">
      <c r="A6952" s="1" t="s">
        <v>3528</v>
      </c>
      <c r="B6952" s="1">
        <v>5.0</v>
      </c>
      <c r="C6952" s="1" t="s">
        <v>15519</v>
      </c>
      <c r="D6952" s="1" t="s">
        <v>15520</v>
      </c>
      <c r="E6952" s="1" t="s">
        <v>10</v>
      </c>
      <c r="F6952" s="1" t="s">
        <v>11</v>
      </c>
      <c r="G6952" s="1" t="str">
        <f>IFERROR(__xludf.DUMMYFUNCTION("GOOGLETRANSLATE(D6952,""fr"",""en"")"),"#VALUE!")</f>
        <v>#VALUE!</v>
      </c>
    </row>
    <row r="6953" ht="15.75" customHeight="1">
      <c r="A6953" s="1" t="s">
        <v>5285</v>
      </c>
      <c r="B6953" s="1">
        <v>3.0</v>
      </c>
      <c r="C6953" s="1" t="s">
        <v>15521</v>
      </c>
      <c r="D6953" s="1" t="s">
        <v>15522</v>
      </c>
      <c r="E6953" s="1" t="s">
        <v>226</v>
      </c>
      <c r="F6953" s="1" t="s">
        <v>110</v>
      </c>
      <c r="G6953" s="1" t="str">
        <f>IFERROR(__xludf.DUMMYFUNCTION("GOOGLETRANSLATE(D6953,""fr"",""en"")"),"#VALUE!")</f>
        <v>#VALUE!</v>
      </c>
    </row>
    <row r="6954" ht="15.75" customHeight="1">
      <c r="A6954" s="1" t="s">
        <v>1026</v>
      </c>
      <c r="B6954" s="1">
        <v>5.0</v>
      </c>
      <c r="C6954" s="1" t="s">
        <v>15523</v>
      </c>
      <c r="D6954" s="1" t="s">
        <v>15524</v>
      </c>
      <c r="E6954" s="1" t="s">
        <v>21</v>
      </c>
      <c r="F6954" s="1" t="s">
        <v>11</v>
      </c>
      <c r="G6954" s="1" t="str">
        <f>IFERROR(__xludf.DUMMYFUNCTION("GOOGLETRANSLATE(D6954,""fr"",""en"")"),"#VALUE!")</f>
        <v>#VALUE!</v>
      </c>
    </row>
    <row r="6955" ht="15.75" customHeight="1">
      <c r="A6955" s="1" t="s">
        <v>1177</v>
      </c>
      <c r="B6955" s="1">
        <v>5.0</v>
      </c>
      <c r="C6955" s="1" t="s">
        <v>15525</v>
      </c>
      <c r="D6955" s="1" t="s">
        <v>15526</v>
      </c>
      <c r="E6955" s="1" t="s">
        <v>21</v>
      </c>
      <c r="F6955" s="1" t="s">
        <v>11</v>
      </c>
      <c r="G6955" s="1" t="str">
        <f>IFERROR(__xludf.DUMMYFUNCTION("GOOGLETRANSLATE(D6955,""fr"",""en"")"),"#VALUE!")</f>
        <v>#VALUE!</v>
      </c>
    </row>
    <row r="6956" ht="15.75" customHeight="1">
      <c r="A6956" s="1" t="s">
        <v>338</v>
      </c>
      <c r="B6956" s="1">
        <v>4.0</v>
      </c>
      <c r="C6956" s="1" t="s">
        <v>15527</v>
      </c>
      <c r="D6956" s="1" t="s">
        <v>15528</v>
      </c>
      <c r="E6956" s="1" t="s">
        <v>29</v>
      </c>
      <c r="F6956" s="1" t="s">
        <v>30</v>
      </c>
      <c r="G6956" s="1" t="str">
        <f>IFERROR(__xludf.DUMMYFUNCTION("GOOGLETRANSLATE(D6956,""fr"",""en"")"),"#VALUE!")</f>
        <v>#VALUE!</v>
      </c>
    </row>
    <row r="6957" ht="15.75" customHeight="1">
      <c r="A6957" s="1" t="s">
        <v>377</v>
      </c>
      <c r="B6957" s="1">
        <v>5.0</v>
      </c>
      <c r="C6957" s="1" t="s">
        <v>15529</v>
      </c>
      <c r="D6957" s="1" t="s">
        <v>15530</v>
      </c>
      <c r="E6957" s="1" t="s">
        <v>10</v>
      </c>
      <c r="F6957" s="1" t="s">
        <v>11</v>
      </c>
      <c r="G6957" s="1" t="str">
        <f>IFERROR(__xludf.DUMMYFUNCTION("GOOGLETRANSLATE(D6957,""fr"",""en"")"),"#VALUE!")</f>
        <v>#VALUE!</v>
      </c>
    </row>
    <row r="6958" ht="15.75" customHeight="1">
      <c r="A6958" s="1" t="s">
        <v>936</v>
      </c>
      <c r="B6958" s="1">
        <v>5.0</v>
      </c>
      <c r="C6958" s="1" t="s">
        <v>15531</v>
      </c>
      <c r="D6958" s="1" t="s">
        <v>15532</v>
      </c>
      <c r="E6958" s="1" t="s">
        <v>646</v>
      </c>
      <c r="F6958" s="1" t="s">
        <v>39</v>
      </c>
      <c r="G6958" s="1" t="str">
        <f>IFERROR(__xludf.DUMMYFUNCTION("GOOGLETRANSLATE(D6958,""fr"",""en"")"),"#VALUE!")</f>
        <v>#VALUE!</v>
      </c>
    </row>
    <row r="6959" ht="15.75" customHeight="1">
      <c r="A6959" s="1" t="s">
        <v>4896</v>
      </c>
      <c r="B6959" s="1">
        <v>5.0</v>
      </c>
      <c r="C6959" s="1" t="s">
        <v>15533</v>
      </c>
      <c r="D6959" s="1" t="s">
        <v>15534</v>
      </c>
      <c r="E6959" s="1" t="s">
        <v>614</v>
      </c>
      <c r="F6959" s="1" t="s">
        <v>30</v>
      </c>
      <c r="G6959" s="1" t="str">
        <f>IFERROR(__xludf.DUMMYFUNCTION("GOOGLETRANSLATE(D6959,""fr"",""en"")"),"#VALUE!")</f>
        <v>#VALUE!</v>
      </c>
    </row>
    <row r="6960" ht="15.75" customHeight="1">
      <c r="A6960" s="1" t="s">
        <v>4171</v>
      </c>
      <c r="B6960" s="1">
        <v>1.0</v>
      </c>
      <c r="C6960" s="1" t="s">
        <v>15535</v>
      </c>
      <c r="D6960" s="1" t="s">
        <v>15536</v>
      </c>
      <c r="E6960" s="1" t="s">
        <v>43</v>
      </c>
      <c r="F6960" s="1" t="s">
        <v>30</v>
      </c>
      <c r="G6960" s="1" t="str">
        <f>IFERROR(__xludf.DUMMYFUNCTION("GOOGLETRANSLATE(D6960,""fr"",""en"")"),"#VALUE!")</f>
        <v>#VALUE!</v>
      </c>
    </row>
    <row r="6961" ht="15.75" customHeight="1">
      <c r="A6961" s="1" t="s">
        <v>3041</v>
      </c>
      <c r="B6961" s="1">
        <v>3.0</v>
      </c>
      <c r="C6961" s="1" t="s">
        <v>15537</v>
      </c>
      <c r="D6961" s="1" t="s">
        <v>15538</v>
      </c>
      <c r="E6961" s="1" t="s">
        <v>29</v>
      </c>
      <c r="F6961" s="1" t="s">
        <v>30</v>
      </c>
      <c r="G6961" s="1" t="str">
        <f>IFERROR(__xludf.DUMMYFUNCTION("GOOGLETRANSLATE(D6961,""fr"",""en"")"),"#VALUE!")</f>
        <v>#VALUE!</v>
      </c>
    </row>
    <row r="6962" ht="15.75" customHeight="1">
      <c r="A6962" s="1" t="s">
        <v>15539</v>
      </c>
      <c r="B6962" s="1">
        <v>1.0</v>
      </c>
      <c r="C6962" s="1" t="s">
        <v>15540</v>
      </c>
      <c r="D6962" s="1" t="s">
        <v>15541</v>
      </c>
      <c r="E6962" s="1" t="s">
        <v>355</v>
      </c>
      <c r="F6962" s="1" t="s">
        <v>110</v>
      </c>
      <c r="G6962" s="1" t="str">
        <f>IFERROR(__xludf.DUMMYFUNCTION("GOOGLETRANSLATE(D6962,""fr"",""en"")"),"#VALUE!")</f>
        <v>#VALUE!</v>
      </c>
    </row>
    <row r="6963" ht="15.75" customHeight="1">
      <c r="A6963" s="1" t="s">
        <v>424</v>
      </c>
      <c r="B6963" s="1">
        <v>5.0</v>
      </c>
      <c r="C6963" s="1" t="s">
        <v>15542</v>
      </c>
      <c r="D6963" s="1" t="s">
        <v>15543</v>
      </c>
      <c r="E6963" s="1" t="s">
        <v>10</v>
      </c>
      <c r="F6963" s="1" t="s">
        <v>11</v>
      </c>
      <c r="G6963" s="1" t="str">
        <f>IFERROR(__xludf.DUMMYFUNCTION("GOOGLETRANSLATE(D6963,""fr"",""en"")"),"#VALUE!")</f>
        <v>#VALUE!</v>
      </c>
    </row>
    <row r="6964" ht="15.75" customHeight="1">
      <c r="A6964" s="1" t="s">
        <v>179</v>
      </c>
      <c r="B6964" s="1">
        <v>5.0</v>
      </c>
      <c r="C6964" s="1" t="s">
        <v>15544</v>
      </c>
      <c r="D6964" s="1" t="s">
        <v>15545</v>
      </c>
      <c r="E6964" s="1" t="s">
        <v>21</v>
      </c>
      <c r="F6964" s="1" t="s">
        <v>11</v>
      </c>
      <c r="G6964" s="1" t="str">
        <f>IFERROR(__xludf.DUMMYFUNCTION("GOOGLETRANSLATE(D6964,""fr"",""en"")"),"#VALUE!")</f>
        <v>#VALUE!</v>
      </c>
    </row>
    <row r="6965" ht="15.75" customHeight="1">
      <c r="A6965" s="1" t="s">
        <v>564</v>
      </c>
      <c r="B6965" s="1">
        <v>3.0</v>
      </c>
      <c r="C6965" s="1" t="s">
        <v>15546</v>
      </c>
      <c r="D6965" s="1" t="s">
        <v>15547</v>
      </c>
      <c r="E6965" s="1" t="s">
        <v>10</v>
      </c>
      <c r="F6965" s="1" t="s">
        <v>11</v>
      </c>
      <c r="G6965" s="1" t="str">
        <f>IFERROR(__xludf.DUMMYFUNCTION("GOOGLETRANSLATE(D6965,""fr"",""en"")"),"#VALUE!")</f>
        <v>#VALUE!</v>
      </c>
    </row>
    <row r="6966" ht="15.75" customHeight="1">
      <c r="A6966" s="1" t="s">
        <v>1167</v>
      </c>
      <c r="B6966" s="1">
        <v>1.0</v>
      </c>
      <c r="C6966" s="1" t="s">
        <v>15548</v>
      </c>
      <c r="D6966" s="1" t="s">
        <v>15549</v>
      </c>
      <c r="E6966" s="1" t="s">
        <v>34</v>
      </c>
      <c r="F6966" s="1" t="s">
        <v>30</v>
      </c>
      <c r="G6966" s="1" t="str">
        <f>IFERROR(__xludf.DUMMYFUNCTION("GOOGLETRANSLATE(D6966,""fr"",""en"")"),"#VALUE!")</f>
        <v>#VALUE!</v>
      </c>
    </row>
    <row r="6967" ht="15.75" customHeight="1">
      <c r="A6967" s="1" t="s">
        <v>6073</v>
      </c>
      <c r="B6967" s="1">
        <v>1.0</v>
      </c>
      <c r="C6967" s="1" t="s">
        <v>15550</v>
      </c>
      <c r="D6967" s="1" t="s">
        <v>15551</v>
      </c>
      <c r="E6967" s="1" t="s">
        <v>21</v>
      </c>
      <c r="F6967" s="1" t="s">
        <v>11</v>
      </c>
      <c r="G6967" s="1" t="str">
        <f>IFERROR(__xludf.DUMMYFUNCTION("GOOGLETRANSLATE(D6967,""fr"",""en"")"),"#VALUE!")</f>
        <v>#VALUE!</v>
      </c>
    </row>
    <row r="6968" ht="15.75" customHeight="1">
      <c r="A6968" s="1" t="s">
        <v>417</v>
      </c>
      <c r="B6968" s="1">
        <v>5.0</v>
      </c>
      <c r="C6968" s="1" t="s">
        <v>15552</v>
      </c>
      <c r="D6968" s="1" t="s">
        <v>15553</v>
      </c>
      <c r="E6968" s="1" t="s">
        <v>448</v>
      </c>
      <c r="F6968" s="1" t="s">
        <v>84</v>
      </c>
      <c r="G6968" s="1" t="str">
        <f>IFERROR(__xludf.DUMMYFUNCTION("GOOGLETRANSLATE(D6968,""fr"",""en"")"),"#VALUE!")</f>
        <v>#VALUE!</v>
      </c>
    </row>
    <row r="6969" ht="15.75" customHeight="1">
      <c r="A6969" s="1" t="s">
        <v>532</v>
      </c>
      <c r="B6969" s="1">
        <v>4.0</v>
      </c>
      <c r="C6969" s="1" t="s">
        <v>15554</v>
      </c>
      <c r="D6969" s="1" t="s">
        <v>15555</v>
      </c>
      <c r="E6969" s="1" t="s">
        <v>21</v>
      </c>
      <c r="F6969" s="1" t="s">
        <v>11</v>
      </c>
      <c r="G6969" s="1" t="str">
        <f>IFERROR(__xludf.DUMMYFUNCTION("GOOGLETRANSLATE(D6969,""fr"",""en"")"),"#VALUE!")</f>
        <v>#VALUE!</v>
      </c>
    </row>
    <row r="6970" ht="15.75" customHeight="1">
      <c r="A6970" s="1" t="s">
        <v>3330</v>
      </c>
      <c r="B6970" s="1">
        <v>4.0</v>
      </c>
      <c r="C6970" s="1" t="s">
        <v>15556</v>
      </c>
      <c r="D6970" s="1" t="s">
        <v>15557</v>
      </c>
      <c r="E6970" s="1" t="s">
        <v>448</v>
      </c>
      <c r="F6970" s="1" t="s">
        <v>84</v>
      </c>
      <c r="G6970" s="1" t="str">
        <f>IFERROR(__xludf.DUMMYFUNCTION("GOOGLETRANSLATE(D6970,""fr"",""en"")"),"#VALUE!")</f>
        <v>#VALUE!</v>
      </c>
    </row>
    <row r="6971" ht="15.75" customHeight="1">
      <c r="A6971" s="1" t="s">
        <v>2144</v>
      </c>
      <c r="B6971" s="1">
        <v>4.0</v>
      </c>
      <c r="C6971" s="1" t="s">
        <v>15558</v>
      </c>
      <c r="D6971" s="1" t="s">
        <v>15559</v>
      </c>
      <c r="E6971" s="1" t="s">
        <v>614</v>
      </c>
      <c r="F6971" s="1" t="s">
        <v>30</v>
      </c>
      <c r="G6971" s="1" t="str">
        <f>IFERROR(__xludf.DUMMYFUNCTION("GOOGLETRANSLATE(D6971,""fr"",""en"")"),"#VALUE!")</f>
        <v>#VALUE!</v>
      </c>
    </row>
    <row r="6972" ht="15.75" customHeight="1">
      <c r="A6972" s="1" t="s">
        <v>227</v>
      </c>
      <c r="B6972" s="1">
        <v>3.0</v>
      </c>
      <c r="C6972" s="1" t="s">
        <v>15560</v>
      </c>
      <c r="D6972" s="1" t="s">
        <v>15561</v>
      </c>
      <c r="E6972" s="1" t="s">
        <v>10</v>
      </c>
      <c r="F6972" s="1" t="s">
        <v>11</v>
      </c>
      <c r="G6972" s="1" t="str">
        <f>IFERROR(__xludf.DUMMYFUNCTION("GOOGLETRANSLATE(D6972,""fr"",""en"")"),"#VALUE!")</f>
        <v>#VALUE!</v>
      </c>
    </row>
    <row r="6973" ht="15.75" customHeight="1">
      <c r="A6973" s="1" t="s">
        <v>2533</v>
      </c>
      <c r="B6973" s="1">
        <v>4.0</v>
      </c>
      <c r="C6973" s="1" t="s">
        <v>15562</v>
      </c>
      <c r="D6973" s="1" t="s">
        <v>15563</v>
      </c>
      <c r="E6973" s="1" t="s">
        <v>65</v>
      </c>
      <c r="F6973" s="1" t="s">
        <v>66</v>
      </c>
      <c r="G6973" s="1" t="str">
        <f>IFERROR(__xludf.DUMMYFUNCTION("GOOGLETRANSLATE(D6973,""fr"",""en"")"),"#VALUE!")</f>
        <v>#VALUE!</v>
      </c>
    </row>
    <row r="6974" ht="15.75" customHeight="1">
      <c r="A6974" s="1" t="s">
        <v>338</v>
      </c>
      <c r="B6974" s="1">
        <v>5.0</v>
      </c>
      <c r="C6974" s="1" t="s">
        <v>15564</v>
      </c>
      <c r="D6974" s="1" t="s">
        <v>15565</v>
      </c>
      <c r="E6974" s="1" t="s">
        <v>169</v>
      </c>
      <c r="F6974" s="1" t="s">
        <v>11</v>
      </c>
      <c r="G6974" s="1" t="str">
        <f>IFERROR(__xludf.DUMMYFUNCTION("GOOGLETRANSLATE(D6974,""fr"",""en"")"),"#VALUE!")</f>
        <v>#VALUE!</v>
      </c>
    </row>
    <row r="6975" ht="15.75" customHeight="1">
      <c r="A6975" s="1" t="s">
        <v>1256</v>
      </c>
      <c r="B6975" s="1">
        <v>2.0</v>
      </c>
      <c r="C6975" s="1" t="s">
        <v>15566</v>
      </c>
      <c r="D6975" s="1" t="s">
        <v>15567</v>
      </c>
      <c r="E6975" s="1" t="s">
        <v>25</v>
      </c>
      <c r="F6975" s="1" t="s">
        <v>110</v>
      </c>
      <c r="G6975" s="1" t="str">
        <f>IFERROR(__xludf.DUMMYFUNCTION("GOOGLETRANSLATE(D6975,""fr"",""en"")"),"#VALUE!")</f>
        <v>#VALUE!</v>
      </c>
    </row>
    <row r="6976" ht="15.75" customHeight="1">
      <c r="A6976" s="1" t="s">
        <v>179</v>
      </c>
      <c r="B6976" s="1">
        <v>2.0</v>
      </c>
      <c r="C6976" s="1" t="s">
        <v>15568</v>
      </c>
      <c r="D6976" s="1" t="s">
        <v>15569</v>
      </c>
      <c r="E6976" s="1" t="s">
        <v>109</v>
      </c>
      <c r="F6976" s="1" t="s">
        <v>11</v>
      </c>
      <c r="G6976" s="1" t="str">
        <f>IFERROR(__xludf.DUMMYFUNCTION("GOOGLETRANSLATE(D6976,""fr"",""en"")"),"#VALUE!")</f>
        <v>#VALUE!</v>
      </c>
    </row>
    <row r="6977" ht="15.75" customHeight="1">
      <c r="A6977" s="1" t="s">
        <v>5582</v>
      </c>
      <c r="B6977" s="1">
        <v>1.0</v>
      </c>
      <c r="C6977" s="1" t="s">
        <v>15570</v>
      </c>
      <c r="D6977" s="1" t="s">
        <v>15571</v>
      </c>
      <c r="E6977" s="1" t="s">
        <v>196</v>
      </c>
      <c r="F6977" s="1" t="s">
        <v>118</v>
      </c>
      <c r="G6977" s="1" t="str">
        <f>IFERROR(__xludf.DUMMYFUNCTION("GOOGLETRANSLATE(D6977,""fr"",""en"")"),"#VALUE!")</f>
        <v>#VALUE!</v>
      </c>
    </row>
    <row r="6978" ht="15.75" customHeight="1">
      <c r="A6978" s="1" t="s">
        <v>15572</v>
      </c>
      <c r="B6978" s="1">
        <v>1.0</v>
      </c>
      <c r="C6978" s="1" t="s">
        <v>15573</v>
      </c>
      <c r="D6978" s="1" t="s">
        <v>15574</v>
      </c>
      <c r="E6978" s="1" t="s">
        <v>176</v>
      </c>
      <c r="F6978" s="1" t="s">
        <v>66</v>
      </c>
      <c r="G6978" s="1" t="str">
        <f>IFERROR(__xludf.DUMMYFUNCTION("GOOGLETRANSLATE(D6978,""fr"",""en"")"),"#VALUE!")</f>
        <v>#VALUE!</v>
      </c>
    </row>
    <row r="6979" ht="15.75" customHeight="1">
      <c r="A6979" s="1" t="s">
        <v>6582</v>
      </c>
      <c r="B6979" s="1">
        <v>1.0</v>
      </c>
      <c r="C6979" s="1" t="s">
        <v>15575</v>
      </c>
      <c r="D6979" s="1" t="s">
        <v>15576</v>
      </c>
      <c r="E6979" s="1" t="s">
        <v>226</v>
      </c>
      <c r="F6979" s="1" t="s">
        <v>110</v>
      </c>
      <c r="G6979" s="1" t="str">
        <f>IFERROR(__xludf.DUMMYFUNCTION("GOOGLETRANSLATE(D6979,""fr"",""en"")"),"#VALUE!")</f>
        <v>#VALUE!</v>
      </c>
    </row>
    <row r="6980" ht="15.75" customHeight="1">
      <c r="A6980" s="1" t="s">
        <v>2911</v>
      </c>
      <c r="B6980" s="1">
        <v>5.0</v>
      </c>
      <c r="C6980" s="1" t="s">
        <v>15577</v>
      </c>
      <c r="D6980" s="1" t="s">
        <v>15578</v>
      </c>
      <c r="E6980" s="1" t="s">
        <v>448</v>
      </c>
      <c r="F6980" s="1" t="s">
        <v>84</v>
      </c>
      <c r="G6980" s="1" t="str">
        <f>IFERROR(__xludf.DUMMYFUNCTION("GOOGLETRANSLATE(D6980,""fr"",""en"")"),"#VALUE!")</f>
        <v>#VALUE!</v>
      </c>
    </row>
    <row r="6981" ht="15.75" customHeight="1">
      <c r="A6981" s="1" t="s">
        <v>100</v>
      </c>
      <c r="B6981" s="1">
        <v>4.0</v>
      </c>
      <c r="C6981" s="1" t="s">
        <v>15579</v>
      </c>
      <c r="D6981" s="1" t="s">
        <v>15580</v>
      </c>
      <c r="E6981" s="1" t="s">
        <v>21</v>
      </c>
      <c r="F6981" s="1" t="s">
        <v>11</v>
      </c>
      <c r="G6981" s="1" t="str">
        <f>IFERROR(__xludf.DUMMYFUNCTION("GOOGLETRANSLATE(D6981,""fr"",""en"")"),"#VALUE!")</f>
        <v>#VALUE!</v>
      </c>
    </row>
    <row r="6982" ht="15.75" customHeight="1">
      <c r="A6982" s="1" t="s">
        <v>2272</v>
      </c>
      <c r="B6982" s="1">
        <v>5.0</v>
      </c>
      <c r="C6982" s="1" t="s">
        <v>15581</v>
      </c>
      <c r="D6982" s="1" t="s">
        <v>15582</v>
      </c>
      <c r="E6982" s="1" t="s">
        <v>21</v>
      </c>
      <c r="F6982" s="1" t="s">
        <v>11</v>
      </c>
      <c r="G6982" s="1" t="str">
        <f>IFERROR(__xludf.DUMMYFUNCTION("GOOGLETRANSLATE(D6982,""fr"",""en"")"),"#VALUE!")</f>
        <v>#VALUE!</v>
      </c>
    </row>
    <row r="6983" ht="15.75" customHeight="1">
      <c r="A6983" s="1" t="s">
        <v>170</v>
      </c>
      <c r="B6983" s="1">
        <v>3.0</v>
      </c>
      <c r="C6983" s="1" t="s">
        <v>15583</v>
      </c>
      <c r="D6983" s="1" t="s">
        <v>15584</v>
      </c>
      <c r="E6983" s="1" t="s">
        <v>176</v>
      </c>
      <c r="F6983" s="1" t="s">
        <v>66</v>
      </c>
      <c r="G6983" s="1" t="str">
        <f>IFERROR(__xludf.DUMMYFUNCTION("GOOGLETRANSLATE(D6983,""fr"",""en"")"),"#VALUE!")</f>
        <v>#VALUE!</v>
      </c>
    </row>
    <row r="6984" ht="15.75" customHeight="1">
      <c r="A6984" s="1" t="s">
        <v>3132</v>
      </c>
      <c r="B6984" s="1">
        <v>1.0</v>
      </c>
      <c r="C6984" s="1" t="s">
        <v>15585</v>
      </c>
      <c r="D6984" s="1" t="s">
        <v>15586</v>
      </c>
      <c r="E6984" s="1" t="s">
        <v>10</v>
      </c>
      <c r="F6984" s="1" t="s">
        <v>11</v>
      </c>
      <c r="G6984" s="1" t="str">
        <f>IFERROR(__xludf.DUMMYFUNCTION("GOOGLETRANSLATE(D6984,""fr"",""en"")"),"#VALUE!")</f>
        <v>#VALUE!</v>
      </c>
    </row>
    <row r="6985" ht="15.75" customHeight="1">
      <c r="A6985" s="1" t="s">
        <v>2937</v>
      </c>
      <c r="B6985" s="1">
        <v>3.0</v>
      </c>
      <c r="C6985" s="1" t="s">
        <v>15587</v>
      </c>
      <c r="D6985" s="1" t="s">
        <v>15588</v>
      </c>
      <c r="E6985" s="1" t="s">
        <v>169</v>
      </c>
      <c r="F6985" s="1" t="s">
        <v>11</v>
      </c>
      <c r="G6985" s="1" t="str">
        <f>IFERROR(__xludf.DUMMYFUNCTION("GOOGLETRANSLATE(D6985,""fr"",""en"")"),"#VALUE!")</f>
        <v>#VALUE!</v>
      </c>
    </row>
    <row r="6986" ht="15.75" customHeight="1">
      <c r="A6986" s="1" t="s">
        <v>3727</v>
      </c>
      <c r="B6986" s="1">
        <v>1.0</v>
      </c>
      <c r="C6986" s="1" t="s">
        <v>15589</v>
      </c>
      <c r="D6986" s="1" t="s">
        <v>15590</v>
      </c>
      <c r="E6986" s="1" t="s">
        <v>292</v>
      </c>
      <c r="F6986" s="1" t="s">
        <v>11</v>
      </c>
      <c r="G6986" s="1" t="str">
        <f>IFERROR(__xludf.DUMMYFUNCTION("GOOGLETRANSLATE(D6986,""fr"",""en"")"),"#VALUE!")</f>
        <v>#VALUE!</v>
      </c>
    </row>
    <row r="6987" ht="15.75" customHeight="1">
      <c r="A6987" s="1" t="s">
        <v>326</v>
      </c>
      <c r="B6987" s="1">
        <v>4.0</v>
      </c>
      <c r="C6987" s="1" t="s">
        <v>15591</v>
      </c>
      <c r="D6987" s="1" t="s">
        <v>15592</v>
      </c>
      <c r="E6987" s="1" t="s">
        <v>10</v>
      </c>
      <c r="F6987" s="1" t="s">
        <v>11</v>
      </c>
      <c r="G6987" s="1" t="str">
        <f>IFERROR(__xludf.DUMMYFUNCTION("GOOGLETRANSLATE(D6987,""fr"",""en"")"),"#VALUE!")</f>
        <v>#VALUE!</v>
      </c>
    </row>
    <row r="6988" ht="15.75" customHeight="1">
      <c r="A6988" s="1" t="s">
        <v>4658</v>
      </c>
      <c r="B6988" s="1">
        <v>1.0</v>
      </c>
      <c r="C6988" s="1" t="s">
        <v>15593</v>
      </c>
      <c r="D6988" s="1" t="s">
        <v>15594</v>
      </c>
      <c r="E6988" s="1" t="s">
        <v>292</v>
      </c>
      <c r="F6988" s="1" t="s">
        <v>11</v>
      </c>
      <c r="G6988" s="1" t="str">
        <f>IFERROR(__xludf.DUMMYFUNCTION("GOOGLETRANSLATE(D6988,""fr"",""en"")"),"#VALUE!")</f>
        <v>#VALUE!</v>
      </c>
    </row>
    <row r="6989" ht="15.75" customHeight="1">
      <c r="A6989" s="1" t="s">
        <v>7603</v>
      </c>
      <c r="B6989" s="1">
        <v>1.0</v>
      </c>
      <c r="C6989" s="1" t="s">
        <v>15595</v>
      </c>
      <c r="D6989" s="1" t="s">
        <v>15596</v>
      </c>
      <c r="E6989" s="1" t="s">
        <v>52</v>
      </c>
      <c r="F6989" s="1" t="s">
        <v>11</v>
      </c>
      <c r="G6989" s="1" t="str">
        <f>IFERROR(__xludf.DUMMYFUNCTION("GOOGLETRANSLATE(D6989,""fr"",""en"")"),"#VALUE!")</f>
        <v>#VALUE!</v>
      </c>
    </row>
    <row r="6990" ht="15.75" customHeight="1">
      <c r="A6990" s="1" t="s">
        <v>2643</v>
      </c>
      <c r="B6990" s="1">
        <v>1.0</v>
      </c>
      <c r="C6990" s="1" t="s">
        <v>15597</v>
      </c>
      <c r="D6990" s="1" t="s">
        <v>15598</v>
      </c>
      <c r="E6990" s="1" t="s">
        <v>273</v>
      </c>
      <c r="F6990" s="1" t="s">
        <v>110</v>
      </c>
      <c r="G6990" s="1" t="str">
        <f>IFERROR(__xludf.DUMMYFUNCTION("GOOGLETRANSLATE(D6990,""fr"",""en"")"),"#VALUE!")</f>
        <v>#VALUE!</v>
      </c>
    </row>
    <row r="6991" ht="15.75" customHeight="1">
      <c r="A6991" s="1" t="s">
        <v>11674</v>
      </c>
      <c r="B6991" s="1">
        <v>2.0</v>
      </c>
      <c r="C6991" s="1" t="s">
        <v>15599</v>
      </c>
      <c r="D6991" s="1" t="s">
        <v>15600</v>
      </c>
      <c r="E6991" s="1" t="s">
        <v>10</v>
      </c>
      <c r="F6991" s="1" t="s">
        <v>11</v>
      </c>
      <c r="G6991" s="1" t="str">
        <f>IFERROR(__xludf.DUMMYFUNCTION("GOOGLETRANSLATE(D6991,""fr"",""en"")"),"#VALUE!")</f>
        <v>#VALUE!</v>
      </c>
    </row>
    <row r="6992" ht="15.75" customHeight="1">
      <c r="A6992" s="1" t="s">
        <v>2812</v>
      </c>
      <c r="B6992" s="1">
        <v>4.0</v>
      </c>
      <c r="C6992" s="1" t="s">
        <v>15601</v>
      </c>
      <c r="D6992" s="1" t="s">
        <v>15602</v>
      </c>
      <c r="E6992" s="1" t="s">
        <v>484</v>
      </c>
      <c r="F6992" s="1" t="s">
        <v>30</v>
      </c>
      <c r="G6992" s="1" t="str">
        <f>IFERROR(__xludf.DUMMYFUNCTION("GOOGLETRANSLATE(D6992,""fr"",""en"")"),"#VALUE!")</f>
        <v>#VALUE!</v>
      </c>
    </row>
    <row r="6993" ht="15.75" customHeight="1">
      <c r="A6993" s="1" t="s">
        <v>8272</v>
      </c>
      <c r="B6993" s="1">
        <v>3.0</v>
      </c>
      <c r="C6993" s="1" t="s">
        <v>15603</v>
      </c>
      <c r="D6993" s="1" t="s">
        <v>15604</v>
      </c>
      <c r="E6993" s="1" t="s">
        <v>280</v>
      </c>
      <c r="F6993" s="1" t="s">
        <v>11</v>
      </c>
      <c r="G6993" s="1" t="str">
        <f>IFERROR(__xludf.DUMMYFUNCTION("GOOGLETRANSLATE(D6993,""fr"",""en"")"),"#VALUE!")</f>
        <v>#VALUE!</v>
      </c>
    </row>
    <row r="6994" ht="15.75" customHeight="1">
      <c r="A6994" s="1" t="s">
        <v>391</v>
      </c>
      <c r="B6994" s="1">
        <v>3.0</v>
      </c>
      <c r="C6994" s="1" t="s">
        <v>15605</v>
      </c>
      <c r="D6994" s="1" t="s">
        <v>15606</v>
      </c>
      <c r="E6994" s="1" t="s">
        <v>21</v>
      </c>
      <c r="F6994" s="1" t="s">
        <v>11</v>
      </c>
      <c r="G6994" s="1" t="str">
        <f>IFERROR(__xludf.DUMMYFUNCTION("GOOGLETRANSLATE(D6994,""fr"",""en"")"),"#VALUE!")</f>
        <v>#VALUE!</v>
      </c>
    </row>
    <row r="6995" ht="15.75" customHeight="1">
      <c r="A6995" s="1" t="s">
        <v>8938</v>
      </c>
      <c r="B6995" s="1">
        <v>1.0</v>
      </c>
      <c r="C6995" s="1" t="s">
        <v>15607</v>
      </c>
      <c r="D6995" s="1" t="s">
        <v>15608</v>
      </c>
      <c r="E6995" s="1" t="s">
        <v>614</v>
      </c>
      <c r="F6995" s="1" t="s">
        <v>30</v>
      </c>
      <c r="G6995" s="1" t="str">
        <f>IFERROR(__xludf.DUMMYFUNCTION("GOOGLETRANSLATE(D6995,""fr"",""en"")"),"#VALUE!")</f>
        <v>#VALUE!</v>
      </c>
    </row>
    <row r="6996" ht="15.75" customHeight="1">
      <c r="A6996" s="1" t="s">
        <v>4507</v>
      </c>
      <c r="B6996" s="1">
        <v>2.0</v>
      </c>
      <c r="C6996" s="1" t="s">
        <v>15609</v>
      </c>
      <c r="D6996" s="1" t="s">
        <v>15610</v>
      </c>
      <c r="E6996" s="1" t="s">
        <v>230</v>
      </c>
      <c r="F6996" s="1" t="s">
        <v>84</v>
      </c>
      <c r="G6996" s="1" t="str">
        <f>IFERROR(__xludf.DUMMYFUNCTION("GOOGLETRANSLATE(D6996,""fr"",""en"")"),"#VALUE!")</f>
        <v>#VALUE!</v>
      </c>
    </row>
    <row r="6997" ht="15.75" customHeight="1">
      <c r="A6997" s="1" t="s">
        <v>1709</v>
      </c>
      <c r="B6997" s="1">
        <v>4.0</v>
      </c>
      <c r="C6997" s="1" t="s">
        <v>15611</v>
      </c>
      <c r="D6997" s="1" t="s">
        <v>15612</v>
      </c>
      <c r="E6997" s="1" t="s">
        <v>21</v>
      </c>
      <c r="F6997" s="1" t="s">
        <v>11</v>
      </c>
      <c r="G6997" s="1" t="str">
        <f>IFERROR(__xludf.DUMMYFUNCTION("GOOGLETRANSLATE(D6997,""fr"",""en"")"),"#VALUE!")</f>
        <v>#VALUE!</v>
      </c>
    </row>
    <row r="6998" ht="15.75" customHeight="1">
      <c r="A6998" s="1" t="s">
        <v>439</v>
      </c>
      <c r="B6998" s="1">
        <v>4.0</v>
      </c>
      <c r="C6998" s="1" t="s">
        <v>15613</v>
      </c>
      <c r="D6998" s="1" t="s">
        <v>15614</v>
      </c>
      <c r="E6998" s="1" t="s">
        <v>25</v>
      </c>
      <c r="F6998" s="1" t="s">
        <v>11</v>
      </c>
      <c r="G6998" s="1" t="str">
        <f>IFERROR(__xludf.DUMMYFUNCTION("GOOGLETRANSLATE(D6998,""fr"",""en"")"),"#VALUE!")</f>
        <v>#VALUE!</v>
      </c>
    </row>
    <row r="6999" ht="15.75" customHeight="1">
      <c r="A6999" s="1" t="s">
        <v>3041</v>
      </c>
      <c r="B6999" s="1">
        <v>3.0</v>
      </c>
      <c r="C6999" s="1" t="s">
        <v>15615</v>
      </c>
      <c r="D6999" s="1" t="s">
        <v>15616</v>
      </c>
      <c r="E6999" s="1" t="s">
        <v>21</v>
      </c>
      <c r="F6999" s="1" t="s">
        <v>11</v>
      </c>
      <c r="G6999" s="1" t="str">
        <f>IFERROR(__xludf.DUMMYFUNCTION("GOOGLETRANSLATE(D6999,""fr"",""en"")"),"Tissue is pretty fast understands your request what you have to expect from a professional now having when I have a sinister.")</f>
        <v>Tissue is pretty fast understands your request what you have to expect from a professional now having when I have a sinister.</v>
      </c>
    </row>
    <row r="7000" ht="15.75" customHeight="1">
      <c r="A7000" s="1" t="s">
        <v>3022</v>
      </c>
      <c r="B7000" s="1">
        <v>1.0</v>
      </c>
      <c r="C7000" s="1" t="s">
        <v>15617</v>
      </c>
      <c r="D7000" s="1" t="s">
        <v>15618</v>
      </c>
      <c r="E7000" s="1" t="s">
        <v>10</v>
      </c>
      <c r="F7000" s="1" t="s">
        <v>11</v>
      </c>
      <c r="G7000" s="1" t="str">
        <f>IFERROR(__xludf.DUMMYFUNCTION("GOOGLETRANSLATE(D7000,""fr"",""en"")"),"#VALUE!")</f>
        <v>#VALUE!</v>
      </c>
    </row>
    <row r="7001" ht="15.75" customHeight="1">
      <c r="A7001" s="1" t="s">
        <v>1581</v>
      </c>
      <c r="B7001" s="1">
        <v>4.0</v>
      </c>
      <c r="C7001" s="1" t="s">
        <v>15619</v>
      </c>
      <c r="D7001" s="1" t="s">
        <v>15620</v>
      </c>
      <c r="E7001" s="1" t="s">
        <v>21</v>
      </c>
      <c r="F7001" s="1" t="s">
        <v>11</v>
      </c>
      <c r="G7001" s="1" t="str">
        <f>IFERROR(__xludf.DUMMYFUNCTION("GOOGLETRANSLATE(D7001,""fr"",""en"")"),"#VALUE!")</f>
        <v>#VALUE!</v>
      </c>
    </row>
    <row r="7002" ht="15.75" customHeight="1">
      <c r="A7002" s="1" t="s">
        <v>3312</v>
      </c>
      <c r="B7002" s="1">
        <v>5.0</v>
      </c>
      <c r="C7002" s="1" t="s">
        <v>15621</v>
      </c>
      <c r="D7002" s="1" t="s">
        <v>15622</v>
      </c>
      <c r="E7002" s="1" t="s">
        <v>10</v>
      </c>
      <c r="F7002" s="1" t="s">
        <v>11</v>
      </c>
      <c r="G7002" s="1" t="str">
        <f>IFERROR(__xludf.DUMMYFUNCTION("GOOGLETRANSLATE(D7002,""fr"",""en"")"),"#VALUE!")</f>
        <v>#VALUE!</v>
      </c>
    </row>
    <row r="7003" ht="15.75" customHeight="1">
      <c r="A7003" s="1" t="s">
        <v>2076</v>
      </c>
      <c r="B7003" s="1">
        <v>4.0</v>
      </c>
      <c r="C7003" s="1" t="s">
        <v>15623</v>
      </c>
      <c r="D7003" s="1" t="s">
        <v>15624</v>
      </c>
      <c r="E7003" s="1" t="s">
        <v>21</v>
      </c>
      <c r="F7003" s="1" t="s">
        <v>11</v>
      </c>
      <c r="G7003" s="1" t="str">
        <f>IFERROR(__xludf.DUMMYFUNCTION("GOOGLETRANSLATE(D7003,""fr"",""en"")"),"#VALUE!")</f>
        <v>#VALUE!</v>
      </c>
    </row>
    <row r="7004" ht="15.75" customHeight="1">
      <c r="A7004" s="1" t="s">
        <v>704</v>
      </c>
      <c r="B7004" s="1">
        <v>4.0</v>
      </c>
      <c r="C7004" s="1" t="s">
        <v>15625</v>
      </c>
      <c r="D7004" s="1" t="s">
        <v>15626</v>
      </c>
      <c r="E7004" s="1" t="s">
        <v>21</v>
      </c>
      <c r="F7004" s="1" t="s">
        <v>11</v>
      </c>
      <c r="G7004" s="1" t="str">
        <f>IFERROR(__xludf.DUMMYFUNCTION("GOOGLETRANSLATE(D7004,""fr"",""en"")"),"#VALUE!")</f>
        <v>#VALUE!</v>
      </c>
    </row>
    <row r="7005" ht="15.75" customHeight="1">
      <c r="A7005" s="1" t="s">
        <v>2141</v>
      </c>
      <c r="B7005" s="1">
        <v>5.0</v>
      </c>
      <c r="C7005" s="1" t="s">
        <v>15627</v>
      </c>
      <c r="D7005" s="1" t="s">
        <v>15628</v>
      </c>
      <c r="E7005" s="1" t="s">
        <v>21</v>
      </c>
      <c r="F7005" s="1" t="s">
        <v>11</v>
      </c>
      <c r="G7005" s="1" t="str">
        <f>IFERROR(__xludf.DUMMYFUNCTION("GOOGLETRANSLATE(D7005,""fr"",""en"")"),"#VALUE!")</f>
        <v>#VALUE!</v>
      </c>
    </row>
    <row r="7006" ht="15.75" customHeight="1">
      <c r="A7006" s="1" t="s">
        <v>988</v>
      </c>
      <c r="B7006" s="1">
        <v>5.0</v>
      </c>
      <c r="C7006" s="1" t="s">
        <v>14181</v>
      </c>
      <c r="D7006" s="1" t="s">
        <v>15629</v>
      </c>
      <c r="E7006" s="1" t="s">
        <v>169</v>
      </c>
      <c r="F7006" s="1" t="s">
        <v>11</v>
      </c>
      <c r="G7006" s="1" t="str">
        <f>IFERROR(__xludf.DUMMYFUNCTION("GOOGLETRANSLATE(D7006,""fr"",""en"")"),"#VALUE!")</f>
        <v>#VALUE!</v>
      </c>
    </row>
    <row r="7007" ht="15.75" customHeight="1">
      <c r="A7007" s="1" t="s">
        <v>227</v>
      </c>
      <c r="B7007" s="1">
        <v>1.0</v>
      </c>
      <c r="C7007" s="1" t="s">
        <v>15630</v>
      </c>
      <c r="D7007" s="1" t="s">
        <v>15631</v>
      </c>
      <c r="E7007" s="1" t="s">
        <v>230</v>
      </c>
      <c r="F7007" s="1" t="s">
        <v>48</v>
      </c>
      <c r="G7007" s="1" t="str">
        <f>IFERROR(__xludf.DUMMYFUNCTION("GOOGLETRANSLATE(D7007,""fr"",""en"")"),"#VALUE!")</f>
        <v>#VALUE!</v>
      </c>
    </row>
    <row r="7008" ht="15.75" customHeight="1">
      <c r="A7008" s="1" t="s">
        <v>10609</v>
      </c>
      <c r="B7008" s="1">
        <v>2.0</v>
      </c>
      <c r="C7008" s="1" t="s">
        <v>15632</v>
      </c>
      <c r="D7008" s="1" t="s">
        <v>15633</v>
      </c>
      <c r="E7008" s="1" t="s">
        <v>196</v>
      </c>
      <c r="F7008" s="1" t="s">
        <v>118</v>
      </c>
      <c r="G7008" s="1" t="str">
        <f>IFERROR(__xludf.DUMMYFUNCTION("GOOGLETRANSLATE(D7008,""fr"",""en"")"),"#VALUE!")</f>
        <v>#VALUE!</v>
      </c>
    </row>
    <row r="7009" ht="15.75" customHeight="1">
      <c r="A7009" s="1" t="s">
        <v>1473</v>
      </c>
      <c r="B7009" s="1">
        <v>1.0</v>
      </c>
      <c r="C7009" s="1" t="s">
        <v>15634</v>
      </c>
      <c r="D7009" s="1" t="s">
        <v>15635</v>
      </c>
      <c r="E7009" s="1" t="s">
        <v>73</v>
      </c>
      <c r="F7009" s="1" t="s">
        <v>30</v>
      </c>
      <c r="G7009" s="1" t="str">
        <f>IFERROR(__xludf.DUMMYFUNCTION("GOOGLETRANSLATE(D7009,""fr"",""en"")"),"#VALUE!")</f>
        <v>#VALUE!</v>
      </c>
    </row>
    <row r="7010" ht="15.75" customHeight="1">
      <c r="A7010" s="1" t="s">
        <v>2747</v>
      </c>
      <c r="B7010" s="1">
        <v>5.0</v>
      </c>
      <c r="C7010" s="1" t="s">
        <v>15636</v>
      </c>
      <c r="D7010" s="1" t="s">
        <v>15637</v>
      </c>
      <c r="E7010" s="1" t="s">
        <v>10</v>
      </c>
      <c r="F7010" s="1" t="s">
        <v>11</v>
      </c>
      <c r="G7010" s="1" t="str">
        <f>IFERROR(__xludf.DUMMYFUNCTION("GOOGLETRANSLATE(D7010,""fr"",""en"")"),"#VALUE!")</f>
        <v>#VALUE!</v>
      </c>
    </row>
    <row r="7011" ht="15.75" customHeight="1">
      <c r="A7011" s="1" t="s">
        <v>2676</v>
      </c>
      <c r="B7011" s="1">
        <v>2.0</v>
      </c>
      <c r="C7011" s="1" t="s">
        <v>15638</v>
      </c>
      <c r="D7011" s="1" t="s">
        <v>15639</v>
      </c>
      <c r="E7011" s="1" t="s">
        <v>29</v>
      </c>
      <c r="F7011" s="1" t="s">
        <v>30</v>
      </c>
      <c r="G7011" s="1" t="str">
        <f>IFERROR(__xludf.DUMMYFUNCTION("GOOGLETRANSLATE(D7011,""fr"",""en"")"),"#VALUE!")</f>
        <v>#VALUE!</v>
      </c>
    </row>
    <row r="7012" ht="15.75" customHeight="1">
      <c r="A7012" s="1" t="s">
        <v>744</v>
      </c>
      <c r="B7012" s="1">
        <v>1.0</v>
      </c>
      <c r="C7012" s="1" t="s">
        <v>15640</v>
      </c>
      <c r="D7012" s="1" t="s">
        <v>15641</v>
      </c>
      <c r="E7012" s="1" t="s">
        <v>250</v>
      </c>
      <c r="F7012" s="1" t="s">
        <v>30</v>
      </c>
      <c r="G7012" s="1" t="str">
        <f>IFERROR(__xludf.DUMMYFUNCTION("GOOGLETRANSLATE(D7012,""fr"",""en"")"),"#VALUE!")</f>
        <v>#VALUE!</v>
      </c>
    </row>
    <row r="7013" ht="15.75" customHeight="1">
      <c r="A7013" s="1" t="s">
        <v>214</v>
      </c>
      <c r="B7013" s="1">
        <v>4.0</v>
      </c>
      <c r="C7013" s="1" t="s">
        <v>15642</v>
      </c>
      <c r="D7013" s="1" t="s">
        <v>15643</v>
      </c>
      <c r="E7013" s="1" t="s">
        <v>21</v>
      </c>
      <c r="F7013" s="1" t="s">
        <v>11</v>
      </c>
      <c r="G7013" s="1" t="str">
        <f>IFERROR(__xludf.DUMMYFUNCTION("GOOGLETRANSLATE(D7013,""fr"",""en"")"),"#VALUE!")</f>
        <v>#VALUE!</v>
      </c>
    </row>
    <row r="7014" ht="15.75" customHeight="1">
      <c r="A7014" s="1" t="s">
        <v>77</v>
      </c>
      <c r="B7014" s="1">
        <v>5.0</v>
      </c>
      <c r="C7014" s="1" t="s">
        <v>15644</v>
      </c>
      <c r="D7014" s="1" t="s">
        <v>15645</v>
      </c>
      <c r="E7014" s="1" t="s">
        <v>21</v>
      </c>
      <c r="F7014" s="1" t="s">
        <v>11</v>
      </c>
      <c r="G7014" s="1" t="str">
        <f>IFERROR(__xludf.DUMMYFUNCTION("GOOGLETRANSLATE(D7014,""fr"",""en"")"),"#VALUE!")</f>
        <v>#VALUE!</v>
      </c>
    </row>
    <row r="7015" ht="15.75" customHeight="1">
      <c r="A7015" s="1" t="s">
        <v>494</v>
      </c>
      <c r="B7015" s="1">
        <v>3.0</v>
      </c>
      <c r="C7015" s="1" t="s">
        <v>15646</v>
      </c>
      <c r="D7015" s="1" t="s">
        <v>15647</v>
      </c>
      <c r="E7015" s="1" t="s">
        <v>10</v>
      </c>
      <c r="F7015" s="1" t="s">
        <v>11</v>
      </c>
      <c r="G7015" s="1" t="str">
        <f>IFERROR(__xludf.DUMMYFUNCTION("GOOGLETRANSLATE(D7015,""fr"",""en"")"),"#VALUE!")</f>
        <v>#VALUE!</v>
      </c>
    </row>
    <row r="7016" ht="15.75" customHeight="1">
      <c r="A7016" s="1" t="s">
        <v>132</v>
      </c>
      <c r="B7016" s="1">
        <v>1.0</v>
      </c>
      <c r="C7016" s="1" t="s">
        <v>15648</v>
      </c>
      <c r="D7016" s="1" t="s">
        <v>15649</v>
      </c>
      <c r="E7016" s="1" t="s">
        <v>230</v>
      </c>
      <c r="F7016" s="1" t="s">
        <v>48</v>
      </c>
      <c r="G7016" s="1" t="str">
        <f>IFERROR(__xludf.DUMMYFUNCTION("GOOGLETRANSLATE(D7016,""fr"",""en"")"),"#VALUE!")</f>
        <v>#VALUE!</v>
      </c>
    </row>
    <row r="7017" ht="15.75" customHeight="1">
      <c r="A7017" s="1" t="s">
        <v>100</v>
      </c>
      <c r="B7017" s="1">
        <v>4.0</v>
      </c>
      <c r="C7017" s="1" t="s">
        <v>15650</v>
      </c>
      <c r="D7017" s="1" t="s">
        <v>15651</v>
      </c>
      <c r="E7017" s="1" t="s">
        <v>21</v>
      </c>
      <c r="F7017" s="1" t="s">
        <v>11</v>
      </c>
      <c r="G7017" s="1" t="str">
        <f>IFERROR(__xludf.DUMMYFUNCTION("GOOGLETRANSLATE(D7017,""fr"",""en"")"),"#VALUE!")</f>
        <v>#VALUE!</v>
      </c>
    </row>
    <row r="7018" ht="15.75" customHeight="1">
      <c r="A7018" s="1" t="s">
        <v>15652</v>
      </c>
      <c r="B7018" s="1">
        <v>5.0</v>
      </c>
      <c r="C7018" s="1" t="s">
        <v>15653</v>
      </c>
      <c r="D7018" s="1" t="s">
        <v>15654</v>
      </c>
      <c r="E7018" s="1" t="s">
        <v>21</v>
      </c>
      <c r="F7018" s="1" t="s">
        <v>11</v>
      </c>
      <c r="G7018" s="1" t="str">
        <f>IFERROR(__xludf.DUMMYFUNCTION("GOOGLETRANSLATE(D7018,""fr"",""en"")"),"#VALUE!")</f>
        <v>#VALUE!</v>
      </c>
    </row>
    <row r="7019" ht="15.75" customHeight="1">
      <c r="A7019" s="1" t="s">
        <v>2006</v>
      </c>
      <c r="B7019" s="1">
        <v>2.0</v>
      </c>
      <c r="C7019" s="1" t="s">
        <v>15655</v>
      </c>
      <c r="D7019" s="1" t="s">
        <v>15656</v>
      </c>
      <c r="E7019" s="1" t="s">
        <v>25</v>
      </c>
      <c r="F7019" s="1" t="s">
        <v>11</v>
      </c>
      <c r="G7019" s="1" t="str">
        <f>IFERROR(__xludf.DUMMYFUNCTION("GOOGLETRANSLATE(D7019,""fr"",""en"")"),"#VALUE!")</f>
        <v>#VALUE!</v>
      </c>
    </row>
    <row r="7020" ht="15.75" customHeight="1">
      <c r="A7020" s="1" t="s">
        <v>5562</v>
      </c>
      <c r="B7020" s="1">
        <v>4.0</v>
      </c>
      <c r="C7020" s="1" t="s">
        <v>15657</v>
      </c>
      <c r="D7020" s="1" t="s">
        <v>15658</v>
      </c>
      <c r="E7020" s="1" t="s">
        <v>10</v>
      </c>
      <c r="F7020" s="1" t="s">
        <v>11</v>
      </c>
      <c r="G7020" s="1" t="str">
        <f>IFERROR(__xludf.DUMMYFUNCTION("GOOGLETRANSLATE(D7020,""fr"",""en"")"),"#VALUE!")</f>
        <v>#VALUE!</v>
      </c>
    </row>
    <row r="7021" ht="15.75" customHeight="1">
      <c r="A7021" s="1" t="s">
        <v>6525</v>
      </c>
      <c r="B7021" s="1">
        <v>1.0</v>
      </c>
      <c r="C7021" s="1" t="s">
        <v>15659</v>
      </c>
      <c r="D7021" s="1" t="s">
        <v>15660</v>
      </c>
      <c r="E7021" s="1" t="s">
        <v>423</v>
      </c>
      <c r="F7021" s="1" t="s">
        <v>30</v>
      </c>
      <c r="G7021" s="1" t="str">
        <f>IFERROR(__xludf.DUMMYFUNCTION("GOOGLETRANSLATE(D7021,""fr"",""en"")"),"#VALUE!")</f>
        <v>#VALUE!</v>
      </c>
    </row>
    <row r="7022" ht="15.75" customHeight="1">
      <c r="A7022" s="1" t="s">
        <v>374</v>
      </c>
      <c r="B7022" s="1">
        <v>1.0</v>
      </c>
      <c r="C7022" s="1" t="s">
        <v>15661</v>
      </c>
      <c r="D7022" s="1" t="s">
        <v>15662</v>
      </c>
      <c r="E7022" s="1" t="s">
        <v>47</v>
      </c>
      <c r="F7022" s="1" t="s">
        <v>48</v>
      </c>
      <c r="G7022" s="1" t="str">
        <f>IFERROR(__xludf.DUMMYFUNCTION("GOOGLETRANSLATE(D7022,""fr"",""en"")"),"#VALUE!")</f>
        <v>#VALUE!</v>
      </c>
    </row>
    <row r="7023" ht="15.75" customHeight="1">
      <c r="A7023" s="1" t="s">
        <v>1778</v>
      </c>
      <c r="B7023" s="1">
        <v>1.0</v>
      </c>
      <c r="C7023" s="1" t="s">
        <v>15663</v>
      </c>
      <c r="D7023" s="1" t="s">
        <v>15664</v>
      </c>
      <c r="E7023" s="1" t="s">
        <v>125</v>
      </c>
      <c r="F7023" s="1" t="s">
        <v>11</v>
      </c>
      <c r="G7023" s="1" t="str">
        <f>IFERROR(__xludf.DUMMYFUNCTION("GOOGLETRANSLATE(D7023,""fr"",""en"")"),"#VALUE!")</f>
        <v>#VALUE!</v>
      </c>
    </row>
    <row r="7024" ht="15.75" customHeight="1">
      <c r="A7024" s="1" t="s">
        <v>6408</v>
      </c>
      <c r="B7024" s="1">
        <v>2.0</v>
      </c>
      <c r="C7024" s="1" t="s">
        <v>15665</v>
      </c>
      <c r="D7024" s="1" t="s">
        <v>15666</v>
      </c>
      <c r="E7024" s="1" t="s">
        <v>373</v>
      </c>
      <c r="F7024" s="1" t="s">
        <v>118</v>
      </c>
      <c r="G7024" s="1" t="str">
        <f>IFERROR(__xludf.DUMMYFUNCTION("GOOGLETRANSLATE(D7024,""fr"",""en"")"),"#VALUE!")</f>
        <v>#VALUE!</v>
      </c>
    </row>
    <row r="7025" ht="15.75" customHeight="1">
      <c r="A7025" s="1" t="s">
        <v>1361</v>
      </c>
      <c r="B7025" s="1">
        <v>4.0</v>
      </c>
      <c r="C7025" s="1" t="s">
        <v>15667</v>
      </c>
      <c r="D7025" s="1" t="s">
        <v>15668</v>
      </c>
      <c r="E7025" s="1" t="s">
        <v>34</v>
      </c>
      <c r="F7025" s="1" t="s">
        <v>30</v>
      </c>
      <c r="G7025" s="1" t="str">
        <f>IFERROR(__xludf.DUMMYFUNCTION("GOOGLETRANSLATE(D7025,""fr"",""en"")"),"#VALUE!")</f>
        <v>#VALUE!</v>
      </c>
    </row>
    <row r="7026" ht="15.75" customHeight="1">
      <c r="A7026" s="1" t="s">
        <v>2141</v>
      </c>
      <c r="B7026" s="1">
        <v>1.0</v>
      </c>
      <c r="C7026" s="1" t="s">
        <v>15669</v>
      </c>
      <c r="D7026" s="1" t="s">
        <v>15670</v>
      </c>
      <c r="E7026" s="1" t="s">
        <v>10</v>
      </c>
      <c r="F7026" s="1" t="s">
        <v>11</v>
      </c>
      <c r="G7026" s="1" t="str">
        <f>IFERROR(__xludf.DUMMYFUNCTION("GOOGLETRANSLATE(D7026,""fr"",""en"")"),"#VALUE!")</f>
        <v>#VALUE!</v>
      </c>
    </row>
    <row r="7027" ht="15.75" customHeight="1">
      <c r="A7027" s="1" t="s">
        <v>14126</v>
      </c>
      <c r="B7027" s="1">
        <v>1.0</v>
      </c>
      <c r="C7027" s="1" t="s">
        <v>15671</v>
      </c>
      <c r="D7027" s="1" t="s">
        <v>15672</v>
      </c>
      <c r="E7027" s="1" t="s">
        <v>292</v>
      </c>
      <c r="F7027" s="1" t="s">
        <v>11</v>
      </c>
      <c r="G7027" s="1" t="str">
        <f>IFERROR(__xludf.DUMMYFUNCTION("GOOGLETRANSLATE(D7027,""fr"",""en"")"),"#VALUE!")</f>
        <v>#VALUE!</v>
      </c>
    </row>
    <row r="7028" ht="15.75" customHeight="1">
      <c r="A7028" s="1" t="s">
        <v>299</v>
      </c>
      <c r="B7028" s="1">
        <v>1.0</v>
      </c>
      <c r="C7028" s="1" t="s">
        <v>15673</v>
      </c>
      <c r="D7028" s="1" t="s">
        <v>15674</v>
      </c>
      <c r="E7028" s="1" t="s">
        <v>226</v>
      </c>
      <c r="F7028" s="1" t="s">
        <v>11</v>
      </c>
      <c r="G7028" s="1" t="str">
        <f>IFERROR(__xludf.DUMMYFUNCTION("GOOGLETRANSLATE(D7028,""fr"",""en"")"),"#VALUE!")</f>
        <v>#VALUE!</v>
      </c>
    </row>
    <row r="7029" ht="15.75" customHeight="1">
      <c r="A7029" s="1" t="s">
        <v>1361</v>
      </c>
      <c r="B7029" s="1">
        <v>5.0</v>
      </c>
      <c r="C7029" s="1" t="s">
        <v>15675</v>
      </c>
      <c r="D7029" s="1" t="s">
        <v>15676</v>
      </c>
      <c r="E7029" s="1" t="s">
        <v>65</v>
      </c>
      <c r="F7029" s="1" t="s">
        <v>66</v>
      </c>
      <c r="G7029" s="1" t="str">
        <f>IFERROR(__xludf.DUMMYFUNCTION("GOOGLETRANSLATE(D7029,""fr"",""en"")"),"#VALUE!")</f>
        <v>#VALUE!</v>
      </c>
    </row>
    <row r="7030" ht="15.75" customHeight="1">
      <c r="A7030" s="1" t="s">
        <v>7</v>
      </c>
      <c r="B7030" s="1">
        <v>4.0</v>
      </c>
      <c r="C7030" s="1" t="s">
        <v>15677</v>
      </c>
      <c r="D7030" s="1" t="s">
        <v>15678</v>
      </c>
      <c r="E7030" s="1" t="s">
        <v>21</v>
      </c>
      <c r="F7030" s="1" t="s">
        <v>11</v>
      </c>
      <c r="G7030" s="1" t="str">
        <f>IFERROR(__xludf.DUMMYFUNCTION("GOOGLETRANSLATE(D7030,""fr"",""en"")"),"#VALUE!")</f>
        <v>#VALUE!</v>
      </c>
    </row>
    <row r="7031" ht="15.75" customHeight="1">
      <c r="A7031" s="1" t="s">
        <v>494</v>
      </c>
      <c r="B7031" s="1">
        <v>2.0</v>
      </c>
      <c r="C7031" s="1" t="s">
        <v>15679</v>
      </c>
      <c r="D7031" s="1" t="s">
        <v>15680</v>
      </c>
      <c r="E7031" s="1" t="s">
        <v>10</v>
      </c>
      <c r="F7031" s="1" t="s">
        <v>11</v>
      </c>
      <c r="G7031" s="1" t="str">
        <f>IFERROR(__xludf.DUMMYFUNCTION("GOOGLETRANSLATE(D7031,""fr"",""en"")"),"#VALUE!")</f>
        <v>#VALUE!</v>
      </c>
    </row>
    <row r="7032" ht="15.75" customHeight="1">
      <c r="A7032" s="1" t="s">
        <v>2363</v>
      </c>
      <c r="B7032" s="1">
        <v>1.0</v>
      </c>
      <c r="C7032" s="1" t="s">
        <v>15681</v>
      </c>
      <c r="D7032" s="1" t="s">
        <v>15682</v>
      </c>
      <c r="E7032" s="1" t="s">
        <v>614</v>
      </c>
      <c r="F7032" s="1" t="s">
        <v>30</v>
      </c>
      <c r="G7032" s="1" t="str">
        <f>IFERROR(__xludf.DUMMYFUNCTION("GOOGLETRANSLATE(D7032,""fr"",""en"")"),"#VALUE!")</f>
        <v>#VALUE!</v>
      </c>
    </row>
    <row r="7033" ht="15.75" customHeight="1">
      <c r="A7033" s="1" t="s">
        <v>3374</v>
      </c>
      <c r="B7033" s="1">
        <v>1.0</v>
      </c>
      <c r="C7033" s="1" t="s">
        <v>15683</v>
      </c>
      <c r="D7033" s="1" t="s">
        <v>15684</v>
      </c>
      <c r="E7033" s="1" t="s">
        <v>2102</v>
      </c>
      <c r="F7033" s="1" t="s">
        <v>66</v>
      </c>
      <c r="G7033" s="1" t="str">
        <f>IFERROR(__xludf.DUMMYFUNCTION("GOOGLETRANSLATE(D7033,""fr"",""en"")"),"#VALUE!")</f>
        <v>#VALUE!</v>
      </c>
    </row>
    <row r="7034" ht="15.75" customHeight="1">
      <c r="A7034" s="1" t="s">
        <v>710</v>
      </c>
      <c r="B7034" s="1">
        <v>2.0</v>
      </c>
      <c r="C7034" s="1" t="s">
        <v>15685</v>
      </c>
      <c r="D7034" s="1" t="s">
        <v>15686</v>
      </c>
      <c r="E7034" s="1" t="s">
        <v>373</v>
      </c>
      <c r="F7034" s="1" t="s">
        <v>118</v>
      </c>
      <c r="G7034" s="1" t="str">
        <f>IFERROR(__xludf.DUMMYFUNCTION("GOOGLETRANSLATE(D7034,""fr"",""en"")"),"#VALUE!")</f>
        <v>#VALUE!</v>
      </c>
    </row>
    <row r="7035" ht="15.75" customHeight="1">
      <c r="A7035" s="1" t="s">
        <v>2533</v>
      </c>
      <c r="B7035" s="1">
        <v>5.0</v>
      </c>
      <c r="C7035" s="1" t="s">
        <v>15687</v>
      </c>
      <c r="D7035" s="1" t="s">
        <v>15688</v>
      </c>
      <c r="E7035" s="1" t="s">
        <v>10</v>
      </c>
      <c r="F7035" s="1" t="s">
        <v>11</v>
      </c>
      <c r="G7035" s="1" t="str">
        <f>IFERROR(__xludf.DUMMYFUNCTION("GOOGLETRANSLATE(D7035,""fr"",""en"")"),"#VALUE!")</f>
        <v>#VALUE!</v>
      </c>
    </row>
    <row r="7036" ht="15.75" customHeight="1">
      <c r="A7036" s="1" t="s">
        <v>9192</v>
      </c>
      <c r="B7036" s="1">
        <v>3.0</v>
      </c>
      <c r="C7036" s="1" t="s">
        <v>15689</v>
      </c>
      <c r="D7036" s="1" t="s">
        <v>15690</v>
      </c>
      <c r="E7036" s="1" t="s">
        <v>10</v>
      </c>
      <c r="F7036" s="1" t="s">
        <v>11</v>
      </c>
      <c r="G7036" s="1" t="str">
        <f>IFERROR(__xludf.DUMMYFUNCTION("GOOGLETRANSLATE(D7036,""fr"",""en"")"),"#VALUE!")</f>
        <v>#VALUE!</v>
      </c>
    </row>
    <row r="7037" ht="15.75" customHeight="1">
      <c r="A7037" s="1" t="s">
        <v>4817</v>
      </c>
      <c r="B7037" s="1">
        <v>3.0</v>
      </c>
      <c r="C7037" s="1" t="s">
        <v>15691</v>
      </c>
      <c r="D7037" s="1" t="s">
        <v>15692</v>
      </c>
      <c r="E7037" s="1" t="s">
        <v>10</v>
      </c>
      <c r="F7037" s="1" t="s">
        <v>11</v>
      </c>
      <c r="G7037" s="1" t="str">
        <f>IFERROR(__xludf.DUMMYFUNCTION("GOOGLETRANSLATE(D7037,""fr"",""en"")"),"#VALUE!")</f>
        <v>#VALUE!</v>
      </c>
    </row>
    <row r="7038" ht="15.75" customHeight="1">
      <c r="A7038" s="1" t="s">
        <v>8367</v>
      </c>
      <c r="B7038" s="1">
        <v>1.0</v>
      </c>
      <c r="C7038" s="1" t="s">
        <v>15693</v>
      </c>
      <c r="D7038" s="1" t="s">
        <v>15694</v>
      </c>
      <c r="E7038" s="1" t="s">
        <v>52</v>
      </c>
      <c r="F7038" s="1" t="s">
        <v>11</v>
      </c>
      <c r="G7038" s="1" t="str">
        <f>IFERROR(__xludf.DUMMYFUNCTION("GOOGLETRANSLATE(D7038,""fr"",""en"")"),"#VALUE!")</f>
        <v>#VALUE!</v>
      </c>
    </row>
    <row r="7039" ht="15.75" customHeight="1">
      <c r="A7039" s="1" t="s">
        <v>126</v>
      </c>
      <c r="B7039" s="1">
        <v>4.0</v>
      </c>
      <c r="C7039" s="1" t="s">
        <v>15695</v>
      </c>
      <c r="D7039" s="1" t="s">
        <v>15696</v>
      </c>
      <c r="E7039" s="1" t="s">
        <v>29</v>
      </c>
      <c r="F7039" s="1" t="s">
        <v>30</v>
      </c>
      <c r="G7039" s="1" t="str">
        <f>IFERROR(__xludf.DUMMYFUNCTION("GOOGLETRANSLATE(D7039,""fr"",""en"")"),"#VALUE!")</f>
        <v>#VALUE!</v>
      </c>
    </row>
    <row r="7040" ht="15.75" customHeight="1">
      <c r="A7040" s="1" t="s">
        <v>1607</v>
      </c>
      <c r="B7040" s="1">
        <v>1.0</v>
      </c>
      <c r="C7040" s="1" t="s">
        <v>2513</v>
      </c>
      <c r="D7040" s="1" t="s">
        <v>15697</v>
      </c>
      <c r="E7040" s="1" t="s">
        <v>292</v>
      </c>
      <c r="F7040" s="1" t="s">
        <v>11</v>
      </c>
      <c r="G7040" s="1" t="str">
        <f>IFERROR(__xludf.DUMMYFUNCTION("GOOGLETRANSLATE(D7040,""fr"",""en"")"),"#VALUE!")</f>
        <v>#VALUE!</v>
      </c>
    </row>
    <row r="7041" ht="15.75" customHeight="1">
      <c r="A7041" s="1" t="s">
        <v>8816</v>
      </c>
      <c r="B7041" s="1">
        <v>3.0</v>
      </c>
      <c r="C7041" s="1" t="s">
        <v>15698</v>
      </c>
      <c r="D7041" s="1" t="s">
        <v>15699</v>
      </c>
      <c r="E7041" s="1" t="s">
        <v>117</v>
      </c>
      <c r="F7041" s="1" t="s">
        <v>118</v>
      </c>
      <c r="G7041" s="1" t="str">
        <f>IFERROR(__xludf.DUMMYFUNCTION("GOOGLETRANSLATE(D7041,""fr"",""en"")"),"#VALUE!")</f>
        <v>#VALUE!</v>
      </c>
    </row>
    <row r="7042" ht="15.75" customHeight="1">
      <c r="A7042" s="1" t="s">
        <v>4572</v>
      </c>
      <c r="B7042" s="1">
        <v>1.0</v>
      </c>
      <c r="C7042" s="1" t="s">
        <v>15700</v>
      </c>
      <c r="D7042" s="1" t="s">
        <v>15701</v>
      </c>
      <c r="E7042" s="1" t="s">
        <v>29</v>
      </c>
      <c r="F7042" s="1" t="s">
        <v>30</v>
      </c>
      <c r="G7042" s="1" t="str">
        <f>IFERROR(__xludf.DUMMYFUNCTION("GOOGLETRANSLATE(D7042,""fr"",""en"")"),"#VALUE!")</f>
        <v>#VALUE!</v>
      </c>
    </row>
    <row r="7043" ht="15.75" customHeight="1">
      <c r="A7043" s="1" t="s">
        <v>14655</v>
      </c>
      <c r="B7043" s="1">
        <v>1.0</v>
      </c>
      <c r="C7043" s="1" t="s">
        <v>15702</v>
      </c>
      <c r="D7043" s="1" t="s">
        <v>15703</v>
      </c>
      <c r="E7043" s="1" t="s">
        <v>273</v>
      </c>
      <c r="F7043" s="1" t="s">
        <v>11</v>
      </c>
      <c r="G7043" s="1" t="str">
        <f>IFERROR(__xludf.DUMMYFUNCTION("GOOGLETRANSLATE(D7043,""fr"",""en"")"),"#VALUE!")</f>
        <v>#VALUE!</v>
      </c>
    </row>
    <row r="7044" ht="15.75" customHeight="1">
      <c r="A7044" s="1" t="s">
        <v>2048</v>
      </c>
      <c r="B7044" s="1">
        <v>5.0</v>
      </c>
      <c r="C7044" s="1" t="s">
        <v>15704</v>
      </c>
      <c r="D7044" s="1" t="s">
        <v>15705</v>
      </c>
      <c r="E7044" s="1" t="s">
        <v>21</v>
      </c>
      <c r="F7044" s="1" t="s">
        <v>11</v>
      </c>
      <c r="G7044" s="1" t="str">
        <f>IFERROR(__xludf.DUMMYFUNCTION("GOOGLETRANSLATE(D7044,""fr"",""en"")"),"#VALUE!")</f>
        <v>#VALUE!</v>
      </c>
    </row>
    <row r="7045" ht="15.75" customHeight="1">
      <c r="A7045" s="1" t="s">
        <v>6187</v>
      </c>
      <c r="B7045" s="1">
        <v>1.0</v>
      </c>
      <c r="C7045" s="1" t="s">
        <v>15706</v>
      </c>
      <c r="D7045" s="1" t="s">
        <v>15707</v>
      </c>
      <c r="E7045" s="1" t="s">
        <v>52</v>
      </c>
      <c r="F7045" s="1" t="s">
        <v>11</v>
      </c>
      <c r="G7045" s="1" t="str">
        <f>IFERROR(__xludf.DUMMYFUNCTION("GOOGLETRANSLATE(D7045,""fr"",""en"")"),"#VALUE!")</f>
        <v>#VALUE!</v>
      </c>
    </row>
    <row r="7046" ht="15.75" customHeight="1">
      <c r="A7046" s="1" t="s">
        <v>10427</v>
      </c>
      <c r="B7046" s="1">
        <v>1.0</v>
      </c>
      <c r="C7046" s="1" t="s">
        <v>15708</v>
      </c>
      <c r="D7046" s="1" t="s">
        <v>15709</v>
      </c>
      <c r="E7046" s="1" t="s">
        <v>29</v>
      </c>
      <c r="F7046" s="1" t="s">
        <v>30</v>
      </c>
      <c r="G7046" s="1" t="str">
        <f>IFERROR(__xludf.DUMMYFUNCTION("GOOGLETRANSLATE(D7046,""fr"",""en"")"),"#VALUE!")</f>
        <v>#VALUE!</v>
      </c>
    </row>
    <row r="7047" ht="15.75" customHeight="1">
      <c r="A7047" s="1" t="s">
        <v>564</v>
      </c>
      <c r="B7047" s="1">
        <v>2.0</v>
      </c>
      <c r="C7047" s="1" t="s">
        <v>15710</v>
      </c>
      <c r="D7047" s="1" t="s">
        <v>15711</v>
      </c>
      <c r="E7047" s="1" t="s">
        <v>254</v>
      </c>
      <c r="F7047" s="1" t="s">
        <v>66</v>
      </c>
      <c r="G7047" s="1" t="str">
        <f>IFERROR(__xludf.DUMMYFUNCTION("GOOGLETRANSLATE(D7047,""fr"",""en"")"),"#VALUE!")</f>
        <v>#VALUE!</v>
      </c>
    </row>
    <row r="7048" ht="15.75" customHeight="1">
      <c r="A7048" s="1" t="s">
        <v>5227</v>
      </c>
      <c r="B7048" s="1">
        <v>1.0</v>
      </c>
      <c r="C7048" s="1" t="s">
        <v>15712</v>
      </c>
      <c r="D7048" s="1" t="s">
        <v>15713</v>
      </c>
      <c r="E7048" s="1" t="s">
        <v>2102</v>
      </c>
      <c r="F7048" s="1" t="s">
        <v>66</v>
      </c>
      <c r="G7048" s="1" t="str">
        <f>IFERROR(__xludf.DUMMYFUNCTION("GOOGLETRANSLATE(D7048,""fr"",""en"")"),"#VALUE!")</f>
        <v>#VALUE!</v>
      </c>
    </row>
    <row r="7049" ht="15.75" customHeight="1">
      <c r="A7049" s="1" t="s">
        <v>1540</v>
      </c>
      <c r="B7049" s="1">
        <v>4.0</v>
      </c>
      <c r="C7049" s="1" t="s">
        <v>15714</v>
      </c>
      <c r="D7049" s="1" t="s">
        <v>15715</v>
      </c>
      <c r="E7049" s="1" t="s">
        <v>614</v>
      </c>
      <c r="F7049" s="1" t="s">
        <v>30</v>
      </c>
      <c r="G7049" s="1" t="str">
        <f>IFERROR(__xludf.DUMMYFUNCTION("GOOGLETRANSLATE(D7049,""fr"",""en"")"),"#VALUE!")</f>
        <v>#VALUE!</v>
      </c>
    </row>
    <row r="7050" ht="15.75" customHeight="1">
      <c r="A7050" s="1" t="s">
        <v>7283</v>
      </c>
      <c r="B7050" s="1">
        <v>1.0</v>
      </c>
      <c r="C7050" s="1" t="s">
        <v>15716</v>
      </c>
      <c r="D7050" s="1" t="s">
        <v>15717</v>
      </c>
      <c r="E7050" s="1" t="s">
        <v>250</v>
      </c>
      <c r="F7050" s="1" t="s">
        <v>30</v>
      </c>
      <c r="G7050" s="1" t="str">
        <f>IFERROR(__xludf.DUMMYFUNCTION("GOOGLETRANSLATE(D7050,""fr"",""en"")"),"#VALUE!")</f>
        <v>#VALUE!</v>
      </c>
    </row>
    <row r="7051" ht="15.75" customHeight="1">
      <c r="A7051" s="1" t="s">
        <v>491</v>
      </c>
      <c r="B7051" s="1">
        <v>2.0</v>
      </c>
      <c r="C7051" s="1" t="s">
        <v>15718</v>
      </c>
      <c r="D7051" s="1" t="s">
        <v>15719</v>
      </c>
      <c r="E7051" s="1" t="s">
        <v>10</v>
      </c>
      <c r="F7051" s="1" t="s">
        <v>11</v>
      </c>
      <c r="G7051" s="1" t="str">
        <f>IFERROR(__xludf.DUMMYFUNCTION("GOOGLETRANSLATE(D7051,""fr"",""en"")"),"#VALUE!")</f>
        <v>#VALUE!</v>
      </c>
    </row>
    <row r="7052" ht="15.75" customHeight="1">
      <c r="A7052" s="1" t="s">
        <v>747</v>
      </c>
      <c r="B7052" s="1">
        <v>1.0</v>
      </c>
      <c r="C7052" s="1" t="s">
        <v>15720</v>
      </c>
      <c r="D7052" s="1" t="s">
        <v>15721</v>
      </c>
      <c r="E7052" s="1" t="s">
        <v>29</v>
      </c>
      <c r="F7052" s="1" t="s">
        <v>30</v>
      </c>
      <c r="G7052" s="1" t="str">
        <f>IFERROR(__xludf.DUMMYFUNCTION("GOOGLETRANSLATE(D7052,""fr"",""en"")"),"#VALUE!")</f>
        <v>#VALUE!</v>
      </c>
    </row>
    <row r="7053" ht="15.75" customHeight="1">
      <c r="A7053" s="1" t="s">
        <v>424</v>
      </c>
      <c r="B7053" s="1">
        <v>1.0</v>
      </c>
      <c r="C7053" s="1" t="s">
        <v>15722</v>
      </c>
      <c r="D7053" s="1" t="s">
        <v>15723</v>
      </c>
      <c r="E7053" s="1" t="s">
        <v>646</v>
      </c>
      <c r="F7053" s="1" t="s">
        <v>39</v>
      </c>
      <c r="G7053" s="1" t="str">
        <f>IFERROR(__xludf.DUMMYFUNCTION("GOOGLETRANSLATE(D7053,""fr"",""en"")"),"#VALUE!")</f>
        <v>#VALUE!</v>
      </c>
    </row>
    <row r="7054" ht="15.75" customHeight="1">
      <c r="A7054" s="1" t="s">
        <v>2141</v>
      </c>
      <c r="B7054" s="1">
        <v>1.0</v>
      </c>
      <c r="C7054" s="1" t="s">
        <v>15724</v>
      </c>
      <c r="D7054" s="1" t="s">
        <v>15725</v>
      </c>
      <c r="E7054" s="1" t="s">
        <v>1543</v>
      </c>
      <c r="F7054" s="1" t="s">
        <v>118</v>
      </c>
      <c r="G7054" s="1" t="str">
        <f>IFERROR(__xludf.DUMMYFUNCTION("GOOGLETRANSLATE(D7054,""fr"",""en"")"),"#VALUE!")</f>
        <v>#VALUE!</v>
      </c>
    </row>
    <row r="7055" ht="15.75" customHeight="1">
      <c r="A7055" s="1" t="s">
        <v>5456</v>
      </c>
      <c r="B7055" s="1">
        <v>4.0</v>
      </c>
      <c r="C7055" s="1" t="s">
        <v>15726</v>
      </c>
      <c r="D7055" s="1" t="s">
        <v>15727</v>
      </c>
      <c r="E7055" s="1" t="s">
        <v>10</v>
      </c>
      <c r="F7055" s="1" t="s">
        <v>11</v>
      </c>
      <c r="G7055" s="1" t="str">
        <f>IFERROR(__xludf.DUMMYFUNCTION("GOOGLETRANSLATE(D7055,""fr"",""en"")"),"#VALUE!")</f>
        <v>#VALUE!</v>
      </c>
    </row>
    <row r="7056" ht="15.75" customHeight="1">
      <c r="A7056" s="1" t="s">
        <v>97</v>
      </c>
      <c r="B7056" s="1">
        <v>4.0</v>
      </c>
      <c r="C7056" s="1" t="s">
        <v>15728</v>
      </c>
      <c r="D7056" s="1" t="s">
        <v>15729</v>
      </c>
      <c r="E7056" s="1" t="s">
        <v>10</v>
      </c>
      <c r="F7056" s="1" t="s">
        <v>11</v>
      </c>
      <c r="G7056" s="1" t="str">
        <f>IFERROR(__xludf.DUMMYFUNCTION("GOOGLETRANSLATE(D7056,""fr"",""en"")"),"#VALUE!")</f>
        <v>#VALUE!</v>
      </c>
    </row>
    <row r="7057" ht="15.75" customHeight="1">
      <c r="A7057" s="1" t="s">
        <v>1264</v>
      </c>
      <c r="B7057" s="1">
        <v>1.0</v>
      </c>
      <c r="C7057" s="1" t="s">
        <v>15730</v>
      </c>
      <c r="D7057" s="1" t="s">
        <v>15731</v>
      </c>
      <c r="E7057" s="1" t="s">
        <v>296</v>
      </c>
      <c r="F7057" s="1" t="s">
        <v>3493</v>
      </c>
      <c r="G7057" s="1" t="str">
        <f>IFERROR(__xludf.DUMMYFUNCTION("GOOGLETRANSLATE(D7057,""fr"",""en"")"),"#VALUE!")</f>
        <v>#VALUE!</v>
      </c>
    </row>
    <row r="7058" ht="15.75" customHeight="1">
      <c r="A7058" s="1" t="s">
        <v>2330</v>
      </c>
      <c r="B7058" s="1">
        <v>2.0</v>
      </c>
      <c r="C7058" s="1" t="s">
        <v>15732</v>
      </c>
      <c r="D7058" s="1" t="s">
        <v>15733</v>
      </c>
      <c r="E7058" s="1" t="s">
        <v>10</v>
      </c>
      <c r="F7058" s="1" t="s">
        <v>11</v>
      </c>
      <c r="G7058" s="1" t="str">
        <f>IFERROR(__xludf.DUMMYFUNCTION("GOOGLETRANSLATE(D7058,""fr"",""en"")"),"#VALUE!")</f>
        <v>#VALUE!</v>
      </c>
    </row>
    <row r="7059" ht="15.75" customHeight="1">
      <c r="A7059" s="1" t="s">
        <v>2034</v>
      </c>
      <c r="B7059" s="1">
        <v>1.0</v>
      </c>
      <c r="C7059" s="1" t="s">
        <v>15734</v>
      </c>
      <c r="D7059" s="1" t="s">
        <v>15735</v>
      </c>
      <c r="E7059" s="1" t="s">
        <v>21</v>
      </c>
      <c r="F7059" s="1" t="s">
        <v>11</v>
      </c>
      <c r="G7059" s="1" t="str">
        <f>IFERROR(__xludf.DUMMYFUNCTION("GOOGLETRANSLATE(D7059,""fr"",""en"")"),"#VALUE!")</f>
        <v>#VALUE!</v>
      </c>
    </row>
    <row r="7060" ht="15.75" customHeight="1">
      <c r="A7060" s="1" t="s">
        <v>1870</v>
      </c>
      <c r="B7060" s="1">
        <v>5.0</v>
      </c>
      <c r="C7060" s="1" t="s">
        <v>15736</v>
      </c>
      <c r="D7060" s="1" t="s">
        <v>15737</v>
      </c>
      <c r="E7060" s="1" t="s">
        <v>448</v>
      </c>
      <c r="F7060" s="1" t="s">
        <v>84</v>
      </c>
      <c r="G7060" s="1" t="str">
        <f>IFERROR(__xludf.DUMMYFUNCTION("GOOGLETRANSLATE(D7060,""fr"",""en"")"),"#VALUE!")</f>
        <v>#VALUE!</v>
      </c>
    </row>
    <row r="7061" ht="15.75" customHeight="1">
      <c r="A7061" s="1" t="s">
        <v>3129</v>
      </c>
      <c r="B7061" s="1">
        <v>1.0</v>
      </c>
      <c r="C7061" s="1" t="s">
        <v>15738</v>
      </c>
      <c r="D7061" s="1" t="s">
        <v>15739</v>
      </c>
      <c r="E7061" s="1" t="s">
        <v>73</v>
      </c>
      <c r="F7061" s="1" t="s">
        <v>30</v>
      </c>
      <c r="G7061" s="1" t="str">
        <f>IFERROR(__xludf.DUMMYFUNCTION("GOOGLETRANSLATE(D7061,""fr"",""en"")"),"#VALUE!")</f>
        <v>#VALUE!</v>
      </c>
    </row>
    <row r="7062" ht="15.75" customHeight="1">
      <c r="A7062" s="1" t="s">
        <v>1764</v>
      </c>
      <c r="B7062" s="1">
        <v>4.0</v>
      </c>
      <c r="C7062" s="1" t="s">
        <v>15740</v>
      </c>
      <c r="D7062" s="1" t="s">
        <v>15741</v>
      </c>
      <c r="E7062" s="1" t="s">
        <v>10</v>
      </c>
      <c r="F7062" s="1" t="s">
        <v>11</v>
      </c>
      <c r="G7062" s="1" t="str">
        <f>IFERROR(__xludf.DUMMYFUNCTION("GOOGLETRANSLATE(D7062,""fr"",""en"")"),"#VALUE!")</f>
        <v>#VALUE!</v>
      </c>
    </row>
    <row r="7063" ht="15.75" customHeight="1">
      <c r="A7063" s="1" t="s">
        <v>7170</v>
      </c>
      <c r="B7063" s="1">
        <v>5.0</v>
      </c>
      <c r="C7063" s="1" t="s">
        <v>15742</v>
      </c>
      <c r="D7063" s="1" t="s">
        <v>15743</v>
      </c>
      <c r="E7063" s="1" t="s">
        <v>29</v>
      </c>
      <c r="F7063" s="1" t="s">
        <v>30</v>
      </c>
      <c r="G7063" s="1" t="str">
        <f>IFERROR(__xludf.DUMMYFUNCTION("GOOGLETRANSLATE(D7063,""fr"",""en"")"),"former very satisfied Neolianne client contacted for updated my file
")</f>
        <v>former very satisfied Neolianne client contacted for updated my file
</v>
      </c>
    </row>
    <row r="7064" ht="15.75" customHeight="1">
      <c r="A7064" s="1" t="s">
        <v>141</v>
      </c>
      <c r="B7064" s="1">
        <v>3.0</v>
      </c>
      <c r="C7064" s="1" t="s">
        <v>15744</v>
      </c>
      <c r="D7064" s="1" t="s">
        <v>15745</v>
      </c>
      <c r="E7064" s="1" t="s">
        <v>169</v>
      </c>
      <c r="F7064" s="1" t="s">
        <v>11</v>
      </c>
      <c r="G7064" s="1" t="str">
        <f>IFERROR(__xludf.DUMMYFUNCTION("GOOGLETRANSLATE(D7064,""fr"",""en"")"),"#VALUE!")</f>
        <v>#VALUE!</v>
      </c>
    </row>
    <row r="7065" ht="15.75" customHeight="1">
      <c r="A7065" s="1" t="s">
        <v>10862</v>
      </c>
      <c r="B7065" s="1">
        <v>1.0</v>
      </c>
      <c r="C7065" s="1" t="s">
        <v>15746</v>
      </c>
      <c r="D7065" s="1" t="s">
        <v>15747</v>
      </c>
      <c r="E7065" s="1" t="s">
        <v>296</v>
      </c>
      <c r="F7065" s="1" t="s">
        <v>11</v>
      </c>
      <c r="G7065" s="1" t="str">
        <f>IFERROR(__xludf.DUMMYFUNCTION("GOOGLETRANSLATE(D7065,""fr"",""en"")"),"#VALUE!")</f>
        <v>#VALUE!</v>
      </c>
    </row>
    <row r="7066" ht="15.75" customHeight="1">
      <c r="A7066" s="1" t="s">
        <v>7254</v>
      </c>
      <c r="B7066" s="1">
        <v>2.0</v>
      </c>
      <c r="C7066" s="1" t="s">
        <v>15748</v>
      </c>
      <c r="D7066" s="1" t="s">
        <v>15749</v>
      </c>
      <c r="E7066" s="1" t="s">
        <v>296</v>
      </c>
      <c r="F7066" s="1" t="s">
        <v>11</v>
      </c>
      <c r="G7066" s="1" t="str">
        <f>IFERROR(__xludf.DUMMYFUNCTION("GOOGLETRANSLATE(D7066,""fr"",""en"")"),"#VALUE!")</f>
        <v>#VALUE!</v>
      </c>
    </row>
    <row r="7067" ht="15.75" customHeight="1">
      <c r="A7067" s="1" t="s">
        <v>1870</v>
      </c>
      <c r="B7067" s="1">
        <v>5.0</v>
      </c>
      <c r="C7067" s="1" t="s">
        <v>15750</v>
      </c>
      <c r="D7067" s="1" t="s">
        <v>15751</v>
      </c>
      <c r="E7067" s="1" t="s">
        <v>10</v>
      </c>
      <c r="F7067" s="1" t="s">
        <v>11</v>
      </c>
      <c r="G7067" s="1" t="str">
        <f>IFERROR(__xludf.DUMMYFUNCTION("GOOGLETRANSLATE(D7067,""fr"",""en"")"),"#VALUE!")</f>
        <v>#VALUE!</v>
      </c>
    </row>
    <row r="7068" ht="15.75" customHeight="1">
      <c r="A7068" s="1" t="s">
        <v>738</v>
      </c>
      <c r="B7068" s="1">
        <v>1.0</v>
      </c>
      <c r="C7068" s="1" t="s">
        <v>15752</v>
      </c>
      <c r="D7068" s="1" t="s">
        <v>15753</v>
      </c>
      <c r="E7068" s="1" t="s">
        <v>21</v>
      </c>
      <c r="F7068" s="1" t="s">
        <v>11</v>
      </c>
      <c r="G7068" s="1" t="str">
        <f>IFERROR(__xludf.DUMMYFUNCTION("GOOGLETRANSLATE(D7068,""fr"",""en"")"),"#VALUE!")</f>
        <v>#VALUE!</v>
      </c>
    </row>
    <row r="7069" ht="15.75" customHeight="1">
      <c r="A7069" s="1" t="s">
        <v>594</v>
      </c>
      <c r="B7069" s="1">
        <v>4.0</v>
      </c>
      <c r="C7069" s="1" t="s">
        <v>15754</v>
      </c>
      <c r="D7069" s="1" t="s">
        <v>15755</v>
      </c>
      <c r="E7069" s="1" t="s">
        <v>65</v>
      </c>
      <c r="F7069" s="1" t="s">
        <v>66</v>
      </c>
      <c r="G7069" s="1" t="str">
        <f>IFERROR(__xludf.DUMMYFUNCTION("GOOGLETRANSLATE(D7069,""fr"",""en"")"),"#VALUE!")</f>
        <v>#VALUE!</v>
      </c>
    </row>
    <row r="7070" ht="15.75" customHeight="1">
      <c r="A7070" s="1" t="s">
        <v>417</v>
      </c>
      <c r="B7070" s="1">
        <v>5.0</v>
      </c>
      <c r="C7070" s="1" t="s">
        <v>15756</v>
      </c>
      <c r="D7070" s="1" t="s">
        <v>15757</v>
      </c>
      <c r="E7070" s="1" t="s">
        <v>10</v>
      </c>
      <c r="F7070" s="1" t="s">
        <v>11</v>
      </c>
      <c r="G7070" s="1" t="str">
        <f>IFERROR(__xludf.DUMMYFUNCTION("GOOGLETRANSLATE(D7070,""fr"",""en"")"),"I am satisfied with the price and the services provided and to have been able to take out the online subscription in only minutes. For my new apartment
")</f>
        <v>I am satisfied with the price and the services provided and to have been able to take out the online subscription in only minutes. For my new apartment
</v>
      </c>
    </row>
    <row r="7071" ht="15.75" customHeight="1">
      <c r="A7071" s="1" t="s">
        <v>3523</v>
      </c>
      <c r="B7071" s="1">
        <v>4.0</v>
      </c>
      <c r="C7071" s="1" t="s">
        <v>15758</v>
      </c>
      <c r="D7071" s="1" t="s">
        <v>15759</v>
      </c>
      <c r="E7071" s="1" t="s">
        <v>10</v>
      </c>
      <c r="F7071" s="1" t="s">
        <v>11</v>
      </c>
      <c r="G7071" s="1" t="str">
        <f>IFERROR(__xludf.DUMMYFUNCTION("GOOGLETRANSLATE(D7071,""fr"",""en"")"),"#VALUE!")</f>
        <v>#VALUE!</v>
      </c>
    </row>
    <row r="7072" ht="15.75" customHeight="1">
      <c r="A7072" s="1" t="s">
        <v>7386</v>
      </c>
      <c r="B7072" s="1">
        <v>2.0</v>
      </c>
      <c r="C7072" s="1" t="s">
        <v>15760</v>
      </c>
      <c r="D7072" s="1" t="s">
        <v>15761</v>
      </c>
      <c r="E7072" s="1" t="s">
        <v>10</v>
      </c>
      <c r="F7072" s="1" t="s">
        <v>11</v>
      </c>
      <c r="G7072" s="1" t="str">
        <f>IFERROR(__xludf.DUMMYFUNCTION("GOOGLETRANSLATE(D7072,""fr"",""en"")"),"#VALUE!")</f>
        <v>#VALUE!</v>
      </c>
    </row>
    <row r="7073" ht="15.75" customHeight="1">
      <c r="A7073" s="1" t="s">
        <v>6954</v>
      </c>
      <c r="B7073" s="1">
        <v>2.0</v>
      </c>
      <c r="C7073" s="1" t="s">
        <v>15762</v>
      </c>
      <c r="D7073" s="1" t="s">
        <v>15763</v>
      </c>
      <c r="E7073" s="1" t="s">
        <v>355</v>
      </c>
      <c r="F7073" s="1" t="s">
        <v>110</v>
      </c>
      <c r="G7073" s="1" t="str">
        <f>IFERROR(__xludf.DUMMYFUNCTION("GOOGLETRANSLATE(D7073,""fr"",""en"")"),"#VALUE!")</f>
        <v>#VALUE!</v>
      </c>
    </row>
    <row r="7074" ht="15.75" customHeight="1">
      <c r="A7074" s="1" t="s">
        <v>9069</v>
      </c>
      <c r="B7074" s="1">
        <v>1.0</v>
      </c>
      <c r="C7074" s="1" t="s">
        <v>15764</v>
      </c>
      <c r="D7074" s="1" t="s">
        <v>15765</v>
      </c>
      <c r="E7074" s="1" t="s">
        <v>423</v>
      </c>
      <c r="F7074" s="1" t="s">
        <v>30</v>
      </c>
      <c r="G7074" s="1" t="str">
        <f>IFERROR(__xludf.DUMMYFUNCTION("GOOGLETRANSLATE(D7074,""fr"",""en"")"),"#VALUE!")</f>
        <v>#VALUE!</v>
      </c>
    </row>
    <row r="7075" ht="15.75" customHeight="1">
      <c r="A7075" s="1" t="s">
        <v>18</v>
      </c>
      <c r="B7075" s="1">
        <v>4.0</v>
      </c>
      <c r="C7075" s="1" t="s">
        <v>15766</v>
      </c>
      <c r="D7075" s="1" t="s">
        <v>15767</v>
      </c>
      <c r="E7075" s="1" t="s">
        <v>10</v>
      </c>
      <c r="F7075" s="1" t="s">
        <v>11</v>
      </c>
      <c r="G7075" s="1" t="str">
        <f>IFERROR(__xludf.DUMMYFUNCTION("GOOGLETRANSLATE(D7075,""fr"",""en"")"),"#VALUE!")</f>
        <v>#VALUE!</v>
      </c>
    </row>
    <row r="7076" ht="15.75" customHeight="1">
      <c r="A7076" s="1" t="s">
        <v>5305</v>
      </c>
      <c r="B7076" s="1">
        <v>2.0</v>
      </c>
      <c r="C7076" s="1" t="s">
        <v>15768</v>
      </c>
      <c r="D7076" s="1" t="s">
        <v>15769</v>
      </c>
      <c r="E7076" s="1" t="s">
        <v>280</v>
      </c>
      <c r="F7076" s="1" t="s">
        <v>11</v>
      </c>
      <c r="G7076" s="1" t="str">
        <f>IFERROR(__xludf.DUMMYFUNCTION("GOOGLETRANSLATE(D7076,""fr"",""en"")"),"#VALUE!")</f>
        <v>#VALUE!</v>
      </c>
    </row>
    <row r="7077" ht="15.75" customHeight="1">
      <c r="A7077" s="1" t="s">
        <v>6560</v>
      </c>
      <c r="B7077" s="1">
        <v>4.0</v>
      </c>
      <c r="C7077" s="1" t="s">
        <v>2145</v>
      </c>
      <c r="D7077" s="1" t="s">
        <v>15770</v>
      </c>
      <c r="E7077" s="1" t="s">
        <v>448</v>
      </c>
      <c r="F7077" s="1" t="s">
        <v>84</v>
      </c>
      <c r="G7077" s="1" t="str">
        <f>IFERROR(__xludf.DUMMYFUNCTION("GOOGLETRANSLATE(D7077,""fr"",""en"")"),"#VALUE!")</f>
        <v>#VALUE!</v>
      </c>
    </row>
    <row r="7078" ht="15.75" customHeight="1">
      <c r="A7078" s="1" t="s">
        <v>7067</v>
      </c>
      <c r="B7078" s="1">
        <v>1.0</v>
      </c>
      <c r="C7078" s="1" t="s">
        <v>15771</v>
      </c>
      <c r="D7078" s="1" t="s">
        <v>15772</v>
      </c>
      <c r="E7078" s="1" t="s">
        <v>21</v>
      </c>
      <c r="F7078" s="1" t="s">
        <v>11</v>
      </c>
      <c r="G7078" s="1" t="str">
        <f>IFERROR(__xludf.DUMMYFUNCTION("GOOGLETRANSLATE(D7078,""fr"",""en"")"),"#VALUE!")</f>
        <v>#VALUE!</v>
      </c>
    </row>
    <row r="7079" ht="15.75" customHeight="1">
      <c r="A7079" s="1" t="s">
        <v>314</v>
      </c>
      <c r="B7079" s="1">
        <v>2.0</v>
      </c>
      <c r="C7079" s="1" t="s">
        <v>15773</v>
      </c>
      <c r="D7079" s="1" t="s">
        <v>15774</v>
      </c>
      <c r="E7079" s="1" t="s">
        <v>10</v>
      </c>
      <c r="F7079" s="1" t="s">
        <v>11</v>
      </c>
      <c r="G7079" s="1" t="str">
        <f>IFERROR(__xludf.DUMMYFUNCTION("GOOGLETRANSLATE(D7079,""fr"",""en"")"),"#VALUE!")</f>
        <v>#VALUE!</v>
      </c>
    </row>
    <row r="7080" ht="15.75" customHeight="1">
      <c r="A7080" s="1" t="s">
        <v>2694</v>
      </c>
      <c r="B7080" s="1">
        <v>2.0</v>
      </c>
      <c r="C7080" s="1" t="s">
        <v>15775</v>
      </c>
      <c r="D7080" s="1" t="s">
        <v>15776</v>
      </c>
      <c r="E7080" s="1" t="s">
        <v>254</v>
      </c>
      <c r="F7080" s="1" t="s">
        <v>66</v>
      </c>
      <c r="G7080" s="1" t="str">
        <f>IFERROR(__xludf.DUMMYFUNCTION("GOOGLETRANSLATE(D7080,""fr"",""en"")"),"#VALUE!")</f>
        <v>#VALUE!</v>
      </c>
    </row>
    <row r="7081" ht="15.75" customHeight="1">
      <c r="A7081" s="1" t="s">
        <v>1552</v>
      </c>
      <c r="B7081" s="1">
        <v>4.0</v>
      </c>
      <c r="C7081" s="1" t="s">
        <v>15777</v>
      </c>
      <c r="D7081" s="1" t="s">
        <v>15778</v>
      </c>
      <c r="E7081" s="1" t="s">
        <v>10</v>
      </c>
      <c r="F7081" s="1" t="s">
        <v>11</v>
      </c>
      <c r="G7081" s="1" t="str">
        <f>IFERROR(__xludf.DUMMYFUNCTION("GOOGLETRANSLATE(D7081,""fr"",""en"")"),"#VALUE!")</f>
        <v>#VALUE!</v>
      </c>
    </row>
    <row r="7082" ht="15.75" customHeight="1">
      <c r="A7082" s="1" t="s">
        <v>597</v>
      </c>
      <c r="B7082" s="1">
        <v>4.0</v>
      </c>
      <c r="C7082" s="1" t="s">
        <v>15779</v>
      </c>
      <c r="D7082" s="1" t="s">
        <v>15780</v>
      </c>
      <c r="E7082" s="1" t="s">
        <v>10</v>
      </c>
      <c r="F7082" s="1" t="s">
        <v>11</v>
      </c>
      <c r="G7082" s="1" t="str">
        <f>IFERROR(__xludf.DUMMYFUNCTION("GOOGLETRANSLATE(D7082,""fr"",""en"")"),"#VALUE!")</f>
        <v>#VALUE!</v>
      </c>
    </row>
    <row r="7083" ht="15.75" customHeight="1">
      <c r="A7083" s="1" t="s">
        <v>6215</v>
      </c>
      <c r="B7083" s="1">
        <v>2.0</v>
      </c>
      <c r="C7083" s="1" t="s">
        <v>15781</v>
      </c>
      <c r="D7083" s="1" t="s">
        <v>15782</v>
      </c>
      <c r="E7083" s="1" t="s">
        <v>1192</v>
      </c>
      <c r="F7083" s="1" t="s">
        <v>110</v>
      </c>
      <c r="G7083" s="1" t="str">
        <f>IFERROR(__xludf.DUMMYFUNCTION("GOOGLETRANSLATE(D7083,""fr"",""en"")"),"#VALUE!")</f>
        <v>#VALUE!</v>
      </c>
    </row>
    <row r="7084" ht="15.75" customHeight="1">
      <c r="A7084" s="1" t="s">
        <v>13820</v>
      </c>
      <c r="B7084" s="1">
        <v>1.0</v>
      </c>
      <c r="C7084" s="1" t="s">
        <v>15783</v>
      </c>
      <c r="D7084" s="1" t="s">
        <v>15784</v>
      </c>
      <c r="E7084" s="1" t="s">
        <v>169</v>
      </c>
      <c r="F7084" s="1" t="s">
        <v>110</v>
      </c>
      <c r="G7084" s="1" t="str">
        <f>IFERROR(__xludf.DUMMYFUNCTION("GOOGLETRANSLATE(D7084,""fr"",""en"")"),"#VALUE!")</f>
        <v>#VALUE!</v>
      </c>
    </row>
    <row r="7085" ht="15.75" customHeight="1">
      <c r="A7085" s="1" t="s">
        <v>1819</v>
      </c>
      <c r="B7085" s="1">
        <v>2.0</v>
      </c>
      <c r="C7085" s="1" t="s">
        <v>15785</v>
      </c>
      <c r="D7085" s="1" t="s">
        <v>15786</v>
      </c>
      <c r="E7085" s="1" t="s">
        <v>21</v>
      </c>
      <c r="F7085" s="1" t="s">
        <v>11</v>
      </c>
      <c r="G7085" s="1" t="str">
        <f>IFERROR(__xludf.DUMMYFUNCTION("GOOGLETRANSLATE(D7085,""fr"",""en"")"),"#VALUE!")</f>
        <v>#VALUE!</v>
      </c>
    </row>
    <row r="7086" ht="15.75" customHeight="1">
      <c r="A7086" s="1" t="s">
        <v>2165</v>
      </c>
      <c r="B7086" s="1">
        <v>3.0</v>
      </c>
      <c r="C7086" s="1" t="s">
        <v>15787</v>
      </c>
      <c r="D7086" s="1" t="s">
        <v>15788</v>
      </c>
      <c r="E7086" s="1" t="s">
        <v>484</v>
      </c>
      <c r="F7086" s="1" t="s">
        <v>30</v>
      </c>
      <c r="G7086" s="1" t="str">
        <f>IFERROR(__xludf.DUMMYFUNCTION("GOOGLETRANSLATE(D7086,""fr"",""en"")"),"#VALUE!")</f>
        <v>#VALUE!</v>
      </c>
    </row>
    <row r="7087" ht="15.75" customHeight="1">
      <c r="A7087" s="1" t="s">
        <v>7193</v>
      </c>
      <c r="B7087" s="1">
        <v>1.0</v>
      </c>
      <c r="C7087" s="1" t="s">
        <v>15789</v>
      </c>
      <c r="D7087" s="1" t="s">
        <v>15790</v>
      </c>
      <c r="E7087" s="1" t="s">
        <v>103</v>
      </c>
      <c r="F7087" s="1" t="s">
        <v>48</v>
      </c>
      <c r="G7087" s="1" t="str">
        <f>IFERROR(__xludf.DUMMYFUNCTION("GOOGLETRANSLATE(D7087,""fr"",""en"")"),"#VALUE!")</f>
        <v>#VALUE!</v>
      </c>
    </row>
    <row r="7088" ht="15.75" customHeight="1">
      <c r="A7088" s="1" t="s">
        <v>4162</v>
      </c>
      <c r="B7088" s="1">
        <v>1.0</v>
      </c>
      <c r="C7088" s="1" t="s">
        <v>15791</v>
      </c>
      <c r="D7088" s="1" t="s">
        <v>15792</v>
      </c>
      <c r="E7088" s="1" t="s">
        <v>29</v>
      </c>
      <c r="F7088" s="1" t="s">
        <v>30</v>
      </c>
      <c r="G7088" s="1" t="str">
        <f>IFERROR(__xludf.DUMMYFUNCTION("GOOGLETRANSLATE(D7088,""fr"",""en"")"),"#VALUE!")</f>
        <v>#VALUE!</v>
      </c>
    </row>
    <row r="7089" ht="15.75" customHeight="1">
      <c r="A7089" s="1" t="s">
        <v>6129</v>
      </c>
      <c r="B7089" s="1">
        <v>2.0</v>
      </c>
      <c r="C7089" s="1" t="s">
        <v>15793</v>
      </c>
      <c r="D7089" s="1" t="s">
        <v>15794</v>
      </c>
      <c r="E7089" s="1" t="s">
        <v>169</v>
      </c>
      <c r="F7089" s="1" t="s">
        <v>11</v>
      </c>
      <c r="G7089" s="1" t="str">
        <f>IFERROR(__xludf.DUMMYFUNCTION("GOOGLETRANSLATE(D7089,""fr"",""en"")"),"#VALUE!")</f>
        <v>#VALUE!</v>
      </c>
    </row>
    <row r="7090" ht="15.75" customHeight="1">
      <c r="A7090" s="1" t="s">
        <v>267</v>
      </c>
      <c r="B7090" s="1">
        <v>1.0</v>
      </c>
      <c r="C7090" s="1" t="s">
        <v>15795</v>
      </c>
      <c r="D7090" s="1" t="s">
        <v>15796</v>
      </c>
      <c r="E7090" s="1" t="s">
        <v>273</v>
      </c>
      <c r="F7090" s="1" t="s">
        <v>11</v>
      </c>
      <c r="G7090" s="1" t="str">
        <f>IFERROR(__xludf.DUMMYFUNCTION("GOOGLETRANSLATE(D7090,""fr"",""en"")"),"#VALUE!")</f>
        <v>#VALUE!</v>
      </c>
    </row>
    <row r="7091" ht="15.75" customHeight="1">
      <c r="A7091" s="1" t="s">
        <v>1001</v>
      </c>
      <c r="B7091" s="1">
        <v>4.0</v>
      </c>
      <c r="C7091" s="1" t="s">
        <v>15797</v>
      </c>
      <c r="D7091" s="1" t="s">
        <v>15798</v>
      </c>
      <c r="E7091" s="1" t="s">
        <v>296</v>
      </c>
      <c r="F7091" s="1" t="s">
        <v>110</v>
      </c>
      <c r="G7091" s="1" t="str">
        <f>IFERROR(__xludf.DUMMYFUNCTION("GOOGLETRANSLATE(D7091,""fr"",""en"")"),"#VALUE!")</f>
        <v>#VALUE!</v>
      </c>
    </row>
    <row r="7092" ht="15.75" customHeight="1">
      <c r="A7092" s="1" t="s">
        <v>1198</v>
      </c>
      <c r="B7092" s="1">
        <v>3.0</v>
      </c>
      <c r="C7092" s="1" t="s">
        <v>15799</v>
      </c>
      <c r="D7092" s="1" t="s">
        <v>15800</v>
      </c>
      <c r="E7092" s="1" t="s">
        <v>10</v>
      </c>
      <c r="F7092" s="1" t="s">
        <v>11</v>
      </c>
      <c r="G7092" s="1" t="str">
        <f>IFERROR(__xludf.DUMMYFUNCTION("GOOGLETRANSLATE(D7092,""fr"",""en"")"),"#VALUE!")</f>
        <v>#VALUE!</v>
      </c>
    </row>
    <row r="7093" ht="15.75" customHeight="1">
      <c r="A7093" s="1" t="s">
        <v>119</v>
      </c>
      <c r="B7093" s="1">
        <v>4.0</v>
      </c>
      <c r="C7093" s="1" t="s">
        <v>15801</v>
      </c>
      <c r="D7093" s="1" t="s">
        <v>15802</v>
      </c>
      <c r="E7093" s="1" t="s">
        <v>10</v>
      </c>
      <c r="F7093" s="1" t="s">
        <v>11</v>
      </c>
      <c r="G7093" s="1" t="str">
        <f>IFERROR(__xludf.DUMMYFUNCTION("GOOGLETRANSLATE(D7093,""fr"",""en"")"),"#VALUE!")</f>
        <v>#VALUE!</v>
      </c>
    </row>
    <row r="7094" ht="15.75" customHeight="1">
      <c r="A7094" s="1" t="s">
        <v>1696</v>
      </c>
      <c r="B7094" s="1">
        <v>3.0</v>
      </c>
      <c r="C7094" s="1" t="s">
        <v>15803</v>
      </c>
      <c r="D7094" s="1" t="s">
        <v>15804</v>
      </c>
      <c r="E7094" s="1" t="s">
        <v>29</v>
      </c>
      <c r="F7094" s="1" t="s">
        <v>30</v>
      </c>
      <c r="G7094" s="1" t="str">
        <f>IFERROR(__xludf.DUMMYFUNCTION("GOOGLETRANSLATE(D7094,""fr"",""en"")"),"#VALUE!")</f>
        <v>#VALUE!</v>
      </c>
    </row>
    <row r="7095" ht="15.75" customHeight="1">
      <c r="A7095" s="1" t="s">
        <v>1065</v>
      </c>
      <c r="B7095" s="1">
        <v>4.0</v>
      </c>
      <c r="C7095" s="1" t="s">
        <v>15805</v>
      </c>
      <c r="D7095" s="1" t="s">
        <v>15806</v>
      </c>
      <c r="E7095" s="1" t="s">
        <v>21</v>
      </c>
      <c r="F7095" s="1" t="s">
        <v>11</v>
      </c>
      <c r="G7095" s="1" t="str">
        <f>IFERROR(__xludf.DUMMYFUNCTION("GOOGLETRANSLATE(D7095,""fr"",""en"")"),"#VALUE!")</f>
        <v>#VALUE!</v>
      </c>
    </row>
    <row r="7096" ht="15.75" customHeight="1">
      <c r="A7096" s="1" t="s">
        <v>4926</v>
      </c>
      <c r="B7096" s="1">
        <v>1.0</v>
      </c>
      <c r="C7096" s="1" t="s">
        <v>15807</v>
      </c>
      <c r="D7096" s="1" t="s">
        <v>15808</v>
      </c>
      <c r="E7096" s="1" t="s">
        <v>296</v>
      </c>
      <c r="F7096" s="1" t="s">
        <v>11</v>
      </c>
      <c r="G7096" s="1" t="str">
        <f>IFERROR(__xludf.DUMMYFUNCTION("GOOGLETRANSLATE(D7096,""fr"",""en"")"),"#VALUE!")</f>
        <v>#VALUE!</v>
      </c>
    </row>
    <row r="7097" ht="15.75" customHeight="1">
      <c r="A7097" s="1" t="s">
        <v>15809</v>
      </c>
      <c r="B7097" s="1">
        <v>2.0</v>
      </c>
      <c r="C7097" s="1" t="s">
        <v>15810</v>
      </c>
      <c r="D7097" s="1" t="s">
        <v>15811</v>
      </c>
      <c r="E7097" s="1" t="s">
        <v>280</v>
      </c>
      <c r="F7097" s="1" t="s">
        <v>11</v>
      </c>
      <c r="G7097" s="1" t="str">
        <f>IFERROR(__xludf.DUMMYFUNCTION("GOOGLETRANSLATE(D7097,""fr"",""en"")"),"#VALUE!")</f>
        <v>#VALUE!</v>
      </c>
    </row>
    <row r="7098" ht="15.75" customHeight="1">
      <c r="A7098" s="1" t="s">
        <v>1940</v>
      </c>
      <c r="B7098" s="1">
        <v>4.0</v>
      </c>
      <c r="C7098" s="1" t="s">
        <v>15812</v>
      </c>
      <c r="D7098" s="1" t="s">
        <v>15813</v>
      </c>
      <c r="E7098" s="1" t="s">
        <v>21</v>
      </c>
      <c r="F7098" s="1" t="s">
        <v>11</v>
      </c>
      <c r="G7098" s="1" t="str">
        <f>IFERROR(__xludf.DUMMYFUNCTION("GOOGLETRANSLATE(D7098,""fr"",""en"")"),"#VALUE!")</f>
        <v>#VALUE!</v>
      </c>
    </row>
    <row r="7099" ht="15.75" customHeight="1">
      <c r="A7099" s="1" t="s">
        <v>338</v>
      </c>
      <c r="B7099" s="1">
        <v>5.0</v>
      </c>
      <c r="C7099" s="1" t="s">
        <v>15814</v>
      </c>
      <c r="D7099" s="1" t="s">
        <v>15815</v>
      </c>
      <c r="E7099" s="1" t="s">
        <v>176</v>
      </c>
      <c r="F7099" s="1" t="s">
        <v>66</v>
      </c>
      <c r="G7099" s="1" t="str">
        <f>IFERROR(__xludf.DUMMYFUNCTION("GOOGLETRANSLATE(D7099,""fr"",""en"")"),"#VALUE!")</f>
        <v>#VALUE!</v>
      </c>
    </row>
    <row r="7100" ht="15.75" customHeight="1">
      <c r="A7100" s="1" t="s">
        <v>5518</v>
      </c>
      <c r="B7100" s="1">
        <v>2.0</v>
      </c>
      <c r="C7100" s="1" t="s">
        <v>15816</v>
      </c>
      <c r="D7100" s="1" t="s">
        <v>15817</v>
      </c>
      <c r="E7100" s="1" t="s">
        <v>176</v>
      </c>
      <c r="F7100" s="1" t="s">
        <v>66</v>
      </c>
      <c r="G7100" s="1" t="str">
        <f>IFERROR(__xludf.DUMMYFUNCTION("GOOGLETRANSLATE(D7100,""fr"",""en"")"),"#VALUE!")</f>
        <v>#VALUE!</v>
      </c>
    </row>
    <row r="7101" ht="15.75" customHeight="1">
      <c r="A7101" s="1" t="s">
        <v>187</v>
      </c>
      <c r="B7101" s="1">
        <v>2.0</v>
      </c>
      <c r="C7101" s="1" t="s">
        <v>15818</v>
      </c>
      <c r="D7101" s="1" t="s">
        <v>15819</v>
      </c>
      <c r="E7101" s="1" t="s">
        <v>21</v>
      </c>
      <c r="F7101" s="1" t="s">
        <v>11</v>
      </c>
      <c r="G7101" s="1" t="str">
        <f>IFERROR(__xludf.DUMMYFUNCTION("GOOGLETRANSLATE(D7101,""fr"",""en"")"),"#VALUE!")</f>
        <v>#VALUE!</v>
      </c>
    </row>
    <row r="7102" ht="15.75" customHeight="1">
      <c r="A7102" s="1" t="s">
        <v>97</v>
      </c>
      <c r="B7102" s="1">
        <v>4.0</v>
      </c>
      <c r="C7102" s="1" t="s">
        <v>15820</v>
      </c>
      <c r="D7102" s="1" t="s">
        <v>15821</v>
      </c>
      <c r="E7102" s="1" t="s">
        <v>10</v>
      </c>
      <c r="F7102" s="1" t="s">
        <v>11</v>
      </c>
      <c r="G7102" s="1" t="str">
        <f>IFERROR(__xludf.DUMMYFUNCTION("GOOGLETRANSLATE(D7102,""fr"",""en"")"),"#VALUE!")</f>
        <v>#VALUE!</v>
      </c>
    </row>
    <row r="7103" ht="15.75" customHeight="1">
      <c r="A7103" s="1" t="s">
        <v>408</v>
      </c>
      <c r="B7103" s="1">
        <v>2.0</v>
      </c>
      <c r="C7103" s="1" t="s">
        <v>15822</v>
      </c>
      <c r="D7103" s="1" t="s">
        <v>15823</v>
      </c>
      <c r="E7103" s="1" t="s">
        <v>21</v>
      </c>
      <c r="F7103" s="1" t="s">
        <v>11</v>
      </c>
      <c r="G7103" s="1" t="str">
        <f>IFERROR(__xludf.DUMMYFUNCTION("GOOGLETRANSLATE(D7103,""fr"",""en"")"),"#VALUE!")</f>
        <v>#VALUE!</v>
      </c>
    </row>
    <row r="7104" ht="15.75" customHeight="1">
      <c r="A7104" s="1" t="s">
        <v>551</v>
      </c>
      <c r="B7104" s="1">
        <v>4.0</v>
      </c>
      <c r="C7104" s="1" t="s">
        <v>15824</v>
      </c>
      <c r="D7104" s="1" t="s">
        <v>15825</v>
      </c>
      <c r="E7104" s="1" t="s">
        <v>29</v>
      </c>
      <c r="F7104" s="1" t="s">
        <v>30</v>
      </c>
      <c r="G7104" s="1" t="str">
        <f>IFERROR(__xludf.DUMMYFUNCTION("GOOGLETRANSLATE(D7104,""fr"",""en"")"),"#VALUE!")</f>
        <v>#VALUE!</v>
      </c>
    </row>
    <row r="7105" ht="15.75" customHeight="1">
      <c r="A7105" s="1" t="s">
        <v>15826</v>
      </c>
      <c r="B7105" s="1">
        <v>1.0</v>
      </c>
      <c r="C7105" s="1" t="s">
        <v>15827</v>
      </c>
      <c r="D7105" s="1" t="s">
        <v>15828</v>
      </c>
      <c r="E7105" s="1" t="s">
        <v>575</v>
      </c>
      <c r="F7105" s="1" t="s">
        <v>48</v>
      </c>
      <c r="G7105" s="1" t="str">
        <f>IFERROR(__xludf.DUMMYFUNCTION("GOOGLETRANSLATE(D7105,""fr"",""en"")"),"#VALUE!")</f>
        <v>#VALUE!</v>
      </c>
    </row>
    <row r="7106" ht="15.75" customHeight="1">
      <c r="A7106" s="1" t="s">
        <v>3496</v>
      </c>
      <c r="B7106" s="1">
        <v>4.0</v>
      </c>
      <c r="C7106" s="1" t="s">
        <v>15829</v>
      </c>
      <c r="D7106" s="1" t="s">
        <v>15830</v>
      </c>
      <c r="E7106" s="1" t="s">
        <v>29</v>
      </c>
      <c r="F7106" s="1" t="s">
        <v>30</v>
      </c>
      <c r="G7106" s="1" t="str">
        <f>IFERROR(__xludf.DUMMYFUNCTION("GOOGLETRANSLATE(D7106,""fr"",""en"")"),"#VALUE!")</f>
        <v>#VALUE!</v>
      </c>
    </row>
    <row r="7107" ht="15.75" customHeight="1">
      <c r="A7107" s="1" t="s">
        <v>1607</v>
      </c>
      <c r="B7107" s="1">
        <v>4.0</v>
      </c>
      <c r="C7107" s="1" t="s">
        <v>15831</v>
      </c>
      <c r="D7107" s="1" t="s">
        <v>15832</v>
      </c>
      <c r="E7107" s="1" t="s">
        <v>484</v>
      </c>
      <c r="F7107" s="1" t="s">
        <v>30</v>
      </c>
      <c r="G7107" s="1" t="str">
        <f>IFERROR(__xludf.DUMMYFUNCTION("GOOGLETRANSLATE(D7107,""fr"",""en"")"),"#VALUE!")</f>
        <v>#VALUE!</v>
      </c>
    </row>
    <row r="7108" ht="15.75" customHeight="1">
      <c r="A7108" s="1" t="s">
        <v>15833</v>
      </c>
      <c r="B7108" s="1">
        <v>1.0</v>
      </c>
      <c r="C7108" s="1" t="s">
        <v>15834</v>
      </c>
      <c r="D7108" s="1" t="s">
        <v>15835</v>
      </c>
      <c r="E7108" s="1" t="s">
        <v>109</v>
      </c>
      <c r="F7108" s="1" t="s">
        <v>11</v>
      </c>
      <c r="G7108" s="1" t="str">
        <f>IFERROR(__xludf.DUMMYFUNCTION("GOOGLETRANSLATE(D7108,""fr"",""en"")"),"#VALUE!")</f>
        <v>#VALUE!</v>
      </c>
    </row>
    <row r="7109" ht="15.75" customHeight="1">
      <c r="A7109" s="1" t="s">
        <v>14762</v>
      </c>
      <c r="B7109" s="1">
        <v>5.0</v>
      </c>
      <c r="C7109" s="1" t="s">
        <v>15836</v>
      </c>
      <c r="D7109" s="1" t="s">
        <v>15837</v>
      </c>
      <c r="E7109" s="1" t="s">
        <v>29</v>
      </c>
      <c r="F7109" s="1" t="s">
        <v>30</v>
      </c>
      <c r="G7109" s="1" t="str">
        <f>IFERROR(__xludf.DUMMYFUNCTION("GOOGLETRANSLATE(D7109,""fr"",""en"")"),"#VALUE!")</f>
        <v>#VALUE!</v>
      </c>
    </row>
    <row r="7110" ht="15.75" customHeight="1">
      <c r="A7110" s="1" t="s">
        <v>597</v>
      </c>
      <c r="B7110" s="1">
        <v>1.0</v>
      </c>
      <c r="C7110" s="1" t="s">
        <v>15838</v>
      </c>
      <c r="D7110" s="1" t="s">
        <v>15839</v>
      </c>
      <c r="E7110" s="1" t="s">
        <v>169</v>
      </c>
      <c r="F7110" s="1" t="s">
        <v>11</v>
      </c>
      <c r="G7110" s="1" t="str">
        <f>IFERROR(__xludf.DUMMYFUNCTION("GOOGLETRANSLATE(D7110,""fr"",""en"")"),"#VALUE!")</f>
        <v>#VALUE!</v>
      </c>
    </row>
    <row r="7111" ht="15.75" customHeight="1">
      <c r="A7111" s="1" t="s">
        <v>4709</v>
      </c>
      <c r="B7111" s="1">
        <v>1.0</v>
      </c>
      <c r="C7111" s="1" t="s">
        <v>15840</v>
      </c>
      <c r="D7111" s="1" t="s">
        <v>15841</v>
      </c>
      <c r="E7111" s="1" t="s">
        <v>575</v>
      </c>
      <c r="F7111" s="1" t="s">
        <v>84</v>
      </c>
      <c r="G7111" s="1" t="str">
        <f>IFERROR(__xludf.DUMMYFUNCTION("GOOGLETRANSLATE(D7111,""fr"",""en"")"),"#VALUE!")</f>
        <v>#VALUE!</v>
      </c>
    </row>
    <row r="7112" ht="15.75" customHeight="1">
      <c r="A7112" s="1" t="s">
        <v>10458</v>
      </c>
      <c r="B7112" s="1">
        <v>1.0</v>
      </c>
      <c r="C7112" s="1" t="s">
        <v>11878</v>
      </c>
      <c r="D7112" s="1" t="s">
        <v>15842</v>
      </c>
      <c r="E7112" s="1" t="s">
        <v>21</v>
      </c>
      <c r="F7112" s="1" t="s">
        <v>11</v>
      </c>
      <c r="G7112" s="1" t="str">
        <f>IFERROR(__xludf.DUMMYFUNCTION("GOOGLETRANSLATE(D7112,""fr"",""en"")"),"#VALUE!")</f>
        <v>#VALUE!</v>
      </c>
    </row>
    <row r="7113" ht="15.75" customHeight="1">
      <c r="A7113" s="1" t="s">
        <v>5472</v>
      </c>
      <c r="B7113" s="1">
        <v>2.0</v>
      </c>
      <c r="C7113" s="1" t="s">
        <v>15843</v>
      </c>
      <c r="D7113" s="1" t="s">
        <v>15844</v>
      </c>
      <c r="E7113" s="1" t="s">
        <v>226</v>
      </c>
      <c r="F7113" s="1" t="s">
        <v>11</v>
      </c>
      <c r="G7113" s="1" t="str">
        <f>IFERROR(__xludf.DUMMYFUNCTION("GOOGLETRANSLATE(D7113,""fr"",""en"")"),"#VALUE!")</f>
        <v>#VALUE!</v>
      </c>
    </row>
    <row r="7114" ht="15.75" customHeight="1">
      <c r="A7114" s="1" t="s">
        <v>2753</v>
      </c>
      <c r="B7114" s="1">
        <v>4.0</v>
      </c>
      <c r="C7114" s="1" t="s">
        <v>15845</v>
      </c>
      <c r="D7114" s="1" t="s">
        <v>15846</v>
      </c>
      <c r="E7114" s="1" t="s">
        <v>10</v>
      </c>
      <c r="F7114" s="1" t="s">
        <v>11</v>
      </c>
      <c r="G7114" s="1" t="str">
        <f>IFERROR(__xludf.DUMMYFUNCTION("GOOGLETRANSLATE(D7114,""fr"",""en"")"),"#VALUE!")</f>
        <v>#VALUE!</v>
      </c>
    </row>
    <row r="7115" ht="15.75" customHeight="1">
      <c r="A7115" s="1" t="s">
        <v>3132</v>
      </c>
      <c r="B7115" s="1">
        <v>5.0</v>
      </c>
      <c r="C7115" s="1" t="s">
        <v>15847</v>
      </c>
      <c r="D7115" s="1" t="s">
        <v>15848</v>
      </c>
      <c r="E7115" s="1" t="s">
        <v>176</v>
      </c>
      <c r="F7115" s="1" t="s">
        <v>66</v>
      </c>
      <c r="G7115" s="1" t="str">
        <f>IFERROR(__xludf.DUMMYFUNCTION("GOOGLETRANSLATE(D7115,""fr"",""en"")"),"#VALUE!")</f>
        <v>#VALUE!</v>
      </c>
    </row>
    <row r="7116" ht="15.75" customHeight="1">
      <c r="A7116" s="1" t="s">
        <v>681</v>
      </c>
      <c r="B7116" s="1">
        <v>1.0</v>
      </c>
      <c r="C7116" s="1" t="s">
        <v>15849</v>
      </c>
      <c r="D7116" s="1" t="s">
        <v>15850</v>
      </c>
      <c r="E7116" s="1" t="s">
        <v>52</v>
      </c>
      <c r="F7116" s="1" t="s">
        <v>11</v>
      </c>
      <c r="G7116" s="1" t="str">
        <f>IFERROR(__xludf.DUMMYFUNCTION("GOOGLETRANSLATE(D7116,""fr"",""en"")"),"#VALUE!")</f>
        <v>#VALUE!</v>
      </c>
    </row>
    <row r="7117" ht="15.75" customHeight="1">
      <c r="A7117" s="1" t="s">
        <v>8586</v>
      </c>
      <c r="B7117" s="1">
        <v>2.0</v>
      </c>
      <c r="C7117" s="1" t="s">
        <v>15851</v>
      </c>
      <c r="D7117" s="1" t="s">
        <v>15852</v>
      </c>
      <c r="E7117" s="1" t="s">
        <v>169</v>
      </c>
      <c r="F7117" s="1" t="s">
        <v>11</v>
      </c>
      <c r="G7117" s="1" t="str">
        <f>IFERROR(__xludf.DUMMYFUNCTION("GOOGLETRANSLATE(D7117,""fr"",""en"")"),"#VALUE!")</f>
        <v>#VALUE!</v>
      </c>
    </row>
    <row r="7118" ht="15.75" customHeight="1">
      <c r="A7118" s="1" t="s">
        <v>31</v>
      </c>
      <c r="B7118" s="1">
        <v>4.0</v>
      </c>
      <c r="C7118" s="1" t="s">
        <v>15853</v>
      </c>
      <c r="D7118" s="1" t="s">
        <v>15854</v>
      </c>
      <c r="E7118" s="1" t="s">
        <v>21</v>
      </c>
      <c r="F7118" s="1" t="s">
        <v>11</v>
      </c>
      <c r="G7118" s="1" t="str">
        <f>IFERROR(__xludf.DUMMYFUNCTION("GOOGLETRANSLATE(D7118,""fr"",""en"")"),"#VALUE!")</f>
        <v>#VALUE!</v>
      </c>
    </row>
    <row r="7119" ht="15.75" customHeight="1">
      <c r="A7119" s="1" t="s">
        <v>4829</v>
      </c>
      <c r="B7119" s="1">
        <v>2.0</v>
      </c>
      <c r="C7119" s="1" t="s">
        <v>15855</v>
      </c>
      <c r="D7119" s="1" t="s">
        <v>15856</v>
      </c>
      <c r="E7119" s="1" t="s">
        <v>109</v>
      </c>
      <c r="F7119" s="1" t="s">
        <v>110</v>
      </c>
      <c r="G7119" s="1" t="str">
        <f>IFERROR(__xludf.DUMMYFUNCTION("GOOGLETRANSLATE(D7119,""fr"",""en"")"),"#VALUE!")</f>
        <v>#VALUE!</v>
      </c>
    </row>
    <row r="7120" ht="15.75" customHeight="1">
      <c r="A7120" s="1" t="s">
        <v>6203</v>
      </c>
      <c r="B7120" s="1">
        <v>2.0</v>
      </c>
      <c r="C7120" s="1" t="s">
        <v>15857</v>
      </c>
      <c r="D7120" s="1" t="s">
        <v>15858</v>
      </c>
      <c r="E7120" s="1" t="s">
        <v>10</v>
      </c>
      <c r="F7120" s="1" t="s">
        <v>11</v>
      </c>
      <c r="G7120" s="1" t="str">
        <f>IFERROR(__xludf.DUMMYFUNCTION("GOOGLETRANSLATE(D7120,""fr"",""en"")"),"#VALUE!")</f>
        <v>#VALUE!</v>
      </c>
    </row>
    <row r="7121" ht="15.75" customHeight="1">
      <c r="A7121" s="1" t="s">
        <v>2076</v>
      </c>
      <c r="B7121" s="1">
        <v>4.0</v>
      </c>
      <c r="C7121" s="1" t="s">
        <v>15859</v>
      </c>
      <c r="D7121" s="1" t="s">
        <v>15860</v>
      </c>
      <c r="E7121" s="1" t="s">
        <v>21</v>
      </c>
      <c r="F7121" s="1" t="s">
        <v>11</v>
      </c>
      <c r="G7121" s="1" t="str">
        <f>IFERROR(__xludf.DUMMYFUNCTION("GOOGLETRANSLATE(D7121,""fr"",""en"")"),"#VALUE!")</f>
        <v>#VALUE!</v>
      </c>
    </row>
    <row r="7122" ht="15.75" customHeight="1">
      <c r="A7122" s="1" t="s">
        <v>713</v>
      </c>
      <c r="B7122" s="1">
        <v>1.0</v>
      </c>
      <c r="C7122" s="1" t="s">
        <v>15861</v>
      </c>
      <c r="D7122" s="1" t="s">
        <v>15862</v>
      </c>
      <c r="E7122" s="1" t="s">
        <v>109</v>
      </c>
      <c r="F7122" s="1" t="s">
        <v>11</v>
      </c>
      <c r="G7122" s="1" t="str">
        <f>IFERROR(__xludf.DUMMYFUNCTION("GOOGLETRANSLATE(D7122,""fr"",""en"")"),"#VALUE!")</f>
        <v>#VALUE!</v>
      </c>
    </row>
    <row r="7123" ht="15.75" customHeight="1">
      <c r="A7123" s="1" t="s">
        <v>2533</v>
      </c>
      <c r="B7123" s="1">
        <v>4.0</v>
      </c>
      <c r="C7123" s="1" t="s">
        <v>15863</v>
      </c>
      <c r="D7123" s="1" t="s">
        <v>15864</v>
      </c>
      <c r="E7123" s="1" t="s">
        <v>21</v>
      </c>
      <c r="F7123" s="1" t="s">
        <v>11</v>
      </c>
      <c r="G7123" s="1" t="str">
        <f>IFERROR(__xludf.DUMMYFUNCTION("GOOGLETRANSLATE(D7123,""fr"",""en"")"),"#VALUE!")</f>
        <v>#VALUE!</v>
      </c>
    </row>
    <row r="7124" ht="15.75" customHeight="1">
      <c r="A7124" s="1" t="s">
        <v>2048</v>
      </c>
      <c r="B7124" s="1">
        <v>3.0</v>
      </c>
      <c r="C7124" s="1" t="s">
        <v>15865</v>
      </c>
      <c r="D7124" s="1" t="s">
        <v>15866</v>
      </c>
      <c r="E7124" s="1" t="s">
        <v>10</v>
      </c>
      <c r="F7124" s="1" t="s">
        <v>11</v>
      </c>
      <c r="G7124" s="1" t="str">
        <f>IFERROR(__xludf.DUMMYFUNCTION("GOOGLETRANSLATE(D7124,""fr"",""en"")"),"#VALUE!")</f>
        <v>#VALUE!</v>
      </c>
    </row>
    <row r="7125" ht="15.75" customHeight="1">
      <c r="A7125" s="1" t="s">
        <v>801</v>
      </c>
      <c r="B7125" s="1">
        <v>3.0</v>
      </c>
      <c r="C7125" s="1" t="s">
        <v>15867</v>
      </c>
      <c r="D7125" s="1" t="s">
        <v>15868</v>
      </c>
      <c r="E7125" s="1" t="s">
        <v>484</v>
      </c>
      <c r="F7125" s="1" t="s">
        <v>30</v>
      </c>
      <c r="G7125" s="1" t="str">
        <f>IFERROR(__xludf.DUMMYFUNCTION("GOOGLETRANSLATE(D7125,""fr"",""en"")"),"#VALUE!")</f>
        <v>#VALUE!</v>
      </c>
    </row>
    <row r="7126" ht="15.75" customHeight="1">
      <c r="A7126" s="1" t="s">
        <v>14092</v>
      </c>
      <c r="B7126" s="1">
        <v>1.0</v>
      </c>
      <c r="C7126" s="1" t="s">
        <v>15869</v>
      </c>
      <c r="D7126" s="1" t="s">
        <v>15870</v>
      </c>
      <c r="E7126" s="1" t="s">
        <v>226</v>
      </c>
      <c r="F7126" s="1" t="s">
        <v>11</v>
      </c>
      <c r="G7126" s="1" t="str">
        <f>IFERROR(__xludf.DUMMYFUNCTION("GOOGLETRANSLATE(D7126,""fr"",""en"")"),"#VALUE!")</f>
        <v>#VALUE!</v>
      </c>
    </row>
    <row r="7127" ht="15.75" customHeight="1">
      <c r="A7127" s="1" t="s">
        <v>374</v>
      </c>
      <c r="B7127" s="1">
        <v>1.0</v>
      </c>
      <c r="C7127" s="1" t="s">
        <v>15871</v>
      </c>
      <c r="D7127" s="1" t="s">
        <v>15872</v>
      </c>
      <c r="E7127" s="1" t="s">
        <v>10</v>
      </c>
      <c r="F7127" s="1" t="s">
        <v>11</v>
      </c>
      <c r="G7127" s="1" t="str">
        <f>IFERROR(__xludf.DUMMYFUNCTION("GOOGLETRANSLATE(D7127,""fr"",""en"")"),"#VALUE!")</f>
        <v>#VALUE!</v>
      </c>
    </row>
    <row r="7128" ht="15.75" customHeight="1">
      <c r="A7128" s="1" t="s">
        <v>1358</v>
      </c>
      <c r="B7128" s="1">
        <v>4.0</v>
      </c>
      <c r="C7128" s="1" t="s">
        <v>15873</v>
      </c>
      <c r="D7128" s="1" t="s">
        <v>15874</v>
      </c>
      <c r="E7128" s="1" t="s">
        <v>10</v>
      </c>
      <c r="F7128" s="1" t="s">
        <v>11</v>
      </c>
      <c r="G7128" s="1" t="str">
        <f>IFERROR(__xludf.DUMMYFUNCTION("GOOGLETRANSLATE(D7128,""fr"",""en"")"),"#VALUE!")</f>
        <v>#VALUE!</v>
      </c>
    </row>
    <row r="7129" ht="15.75" customHeight="1">
      <c r="A7129" s="1" t="s">
        <v>876</v>
      </c>
      <c r="B7129" s="1">
        <v>4.0</v>
      </c>
      <c r="C7129" s="1" t="s">
        <v>15875</v>
      </c>
      <c r="D7129" s="1" t="s">
        <v>15876</v>
      </c>
      <c r="E7129" s="1" t="s">
        <v>21</v>
      </c>
      <c r="F7129" s="1" t="s">
        <v>11</v>
      </c>
      <c r="G7129" s="1" t="str">
        <f>IFERROR(__xludf.DUMMYFUNCTION("GOOGLETRANSLATE(D7129,""fr"",""en"")"),"#VALUE!")</f>
        <v>#VALUE!</v>
      </c>
    </row>
    <row r="7130" ht="15.75" customHeight="1">
      <c r="A7130" s="1" t="s">
        <v>3496</v>
      </c>
      <c r="B7130" s="1">
        <v>5.0</v>
      </c>
      <c r="C7130" s="1" t="s">
        <v>15877</v>
      </c>
      <c r="D7130" s="1" t="s">
        <v>15878</v>
      </c>
      <c r="E7130" s="1" t="s">
        <v>169</v>
      </c>
      <c r="F7130" s="1" t="s">
        <v>11</v>
      </c>
      <c r="G7130" s="1" t="str">
        <f>IFERROR(__xludf.DUMMYFUNCTION("GOOGLETRANSLATE(D7130,""fr"",""en"")"),"#VALUE!")</f>
        <v>#VALUE!</v>
      </c>
    </row>
    <row r="7131" ht="15.75" customHeight="1">
      <c r="A7131" s="1" t="s">
        <v>1473</v>
      </c>
      <c r="B7131" s="1">
        <v>4.0</v>
      </c>
      <c r="C7131" s="1" t="s">
        <v>15879</v>
      </c>
      <c r="D7131" s="1" t="s">
        <v>15880</v>
      </c>
      <c r="E7131" s="1" t="s">
        <v>614</v>
      </c>
      <c r="F7131" s="1" t="s">
        <v>30</v>
      </c>
      <c r="G7131" s="1" t="str">
        <f>IFERROR(__xludf.DUMMYFUNCTION("GOOGLETRANSLATE(D7131,""fr"",""en"")"),"#VALUE!")</f>
        <v>#VALUE!</v>
      </c>
    </row>
    <row r="7132" ht="15.75" customHeight="1">
      <c r="A7132" s="1" t="s">
        <v>3942</v>
      </c>
      <c r="B7132" s="1">
        <v>2.0</v>
      </c>
      <c r="C7132" s="1" t="s">
        <v>15881</v>
      </c>
      <c r="D7132" s="1" t="s">
        <v>15882</v>
      </c>
      <c r="E7132" s="1" t="s">
        <v>250</v>
      </c>
      <c r="F7132" s="1" t="s">
        <v>30</v>
      </c>
      <c r="G7132" s="1" t="str">
        <f>IFERROR(__xludf.DUMMYFUNCTION("GOOGLETRANSLATE(D7132,""fr"",""en"")"),"#VALUE!")</f>
        <v>#VALUE!</v>
      </c>
    </row>
    <row r="7133" ht="15.75" customHeight="1">
      <c r="A7133" s="1" t="s">
        <v>2170</v>
      </c>
      <c r="B7133" s="1">
        <v>3.0</v>
      </c>
      <c r="C7133" s="1" t="s">
        <v>15883</v>
      </c>
      <c r="D7133" s="1" t="s">
        <v>15884</v>
      </c>
      <c r="E7133" s="1" t="s">
        <v>125</v>
      </c>
      <c r="F7133" s="1" t="s">
        <v>11</v>
      </c>
      <c r="G7133" s="1" t="str">
        <f>IFERROR(__xludf.DUMMYFUNCTION("GOOGLETRANSLATE(D7133,""fr"",""en"")"),"#VALUE!")</f>
        <v>#VALUE!</v>
      </c>
    </row>
    <row r="7134" ht="15.75" customHeight="1">
      <c r="A7134" s="1" t="s">
        <v>15179</v>
      </c>
      <c r="B7134" s="1">
        <v>1.0</v>
      </c>
      <c r="C7134" s="1" t="s">
        <v>15885</v>
      </c>
      <c r="D7134" s="1" t="s">
        <v>15886</v>
      </c>
      <c r="E7134" s="1" t="s">
        <v>960</v>
      </c>
      <c r="F7134" s="1" t="s">
        <v>84</v>
      </c>
      <c r="G7134" s="1" t="str">
        <f>IFERROR(__xludf.DUMMYFUNCTION("GOOGLETRANSLATE(D7134,""fr"",""en"")"),"#VALUE!")</f>
        <v>#VALUE!</v>
      </c>
    </row>
    <row r="7135" ht="15.75" customHeight="1">
      <c r="A7135" s="1" t="s">
        <v>4331</v>
      </c>
      <c r="B7135" s="1">
        <v>5.0</v>
      </c>
      <c r="C7135" s="1" t="s">
        <v>15887</v>
      </c>
      <c r="D7135" s="1" t="s">
        <v>15888</v>
      </c>
      <c r="E7135" s="1" t="s">
        <v>292</v>
      </c>
      <c r="F7135" s="1" t="s">
        <v>11</v>
      </c>
      <c r="G7135" s="1" t="str">
        <f>IFERROR(__xludf.DUMMYFUNCTION("GOOGLETRANSLATE(D7135,""fr"",""en"")"),"#VALUE!")</f>
        <v>#VALUE!</v>
      </c>
    </row>
    <row r="7136" ht="15.75" customHeight="1">
      <c r="A7136" s="1" t="s">
        <v>1358</v>
      </c>
      <c r="B7136" s="1">
        <v>3.0</v>
      </c>
      <c r="C7136" s="1" t="s">
        <v>15889</v>
      </c>
      <c r="D7136" s="1" t="s">
        <v>15890</v>
      </c>
      <c r="E7136" s="1" t="s">
        <v>10</v>
      </c>
      <c r="F7136" s="1" t="s">
        <v>11</v>
      </c>
      <c r="G7136" s="1" t="str">
        <f>IFERROR(__xludf.DUMMYFUNCTION("GOOGLETRANSLATE(D7136,""fr"",""en"")"),"#VALUE!")</f>
        <v>#VALUE!</v>
      </c>
    </row>
    <row r="7137" ht="15.75" customHeight="1">
      <c r="A7137" s="1" t="s">
        <v>988</v>
      </c>
      <c r="B7137" s="1">
        <v>1.0</v>
      </c>
      <c r="C7137" s="1" t="s">
        <v>15891</v>
      </c>
      <c r="D7137" s="1" t="s">
        <v>15892</v>
      </c>
      <c r="E7137" s="1" t="s">
        <v>10</v>
      </c>
      <c r="F7137" s="1" t="s">
        <v>11</v>
      </c>
      <c r="G7137" s="1" t="str">
        <f>IFERROR(__xludf.DUMMYFUNCTION("GOOGLETRANSLATE(D7137,""fr"",""en"")"),"#VALUE!")</f>
        <v>#VALUE!</v>
      </c>
    </row>
    <row r="7138" ht="15.75" customHeight="1">
      <c r="A7138" s="1" t="s">
        <v>974</v>
      </c>
      <c r="B7138" s="1">
        <v>5.0</v>
      </c>
      <c r="C7138" s="1" t="s">
        <v>15893</v>
      </c>
      <c r="D7138" s="1" t="s">
        <v>15894</v>
      </c>
      <c r="E7138" s="1" t="s">
        <v>10</v>
      </c>
      <c r="F7138" s="1" t="s">
        <v>11</v>
      </c>
      <c r="G7138" s="1" t="str">
        <f>IFERROR(__xludf.DUMMYFUNCTION("GOOGLETRANSLATE(D7138,""fr"",""en"")"),"Very fast and efficient, I highly recommend. Above all, do not hesitate to subscribe, you will see, you will not be disappointed. I will not hesitate to recommend those around me")</f>
        <v>Very fast and efficient, I highly recommend. Above all, do not hesitate to subscribe, you will see, you will not be disappointed. I will not hesitate to recommend those around me</v>
      </c>
    </row>
    <row r="7139" ht="15.75" customHeight="1">
      <c r="A7139" s="1" t="s">
        <v>245</v>
      </c>
      <c r="B7139" s="1">
        <v>4.0</v>
      </c>
      <c r="C7139" s="1" t="s">
        <v>15895</v>
      </c>
      <c r="D7139" s="1" t="s">
        <v>15896</v>
      </c>
      <c r="E7139" s="1" t="s">
        <v>65</v>
      </c>
      <c r="F7139" s="1" t="s">
        <v>66</v>
      </c>
      <c r="G7139" s="1" t="str">
        <f>IFERROR(__xludf.DUMMYFUNCTION("GOOGLETRANSLATE(D7139,""fr"",""en"")"),"#VALUE!")</f>
        <v>#VALUE!</v>
      </c>
    </row>
    <row r="7140" ht="15.75" customHeight="1">
      <c r="A7140" s="1" t="s">
        <v>882</v>
      </c>
      <c r="B7140" s="1">
        <v>1.0</v>
      </c>
      <c r="C7140" s="1" t="s">
        <v>15897</v>
      </c>
      <c r="D7140" s="1" t="s">
        <v>15898</v>
      </c>
      <c r="E7140" s="1" t="s">
        <v>250</v>
      </c>
      <c r="F7140" s="1" t="s">
        <v>30</v>
      </c>
      <c r="G7140" s="1" t="str">
        <f>IFERROR(__xludf.DUMMYFUNCTION("GOOGLETRANSLATE(D7140,""fr"",""en"")"),"#VALUE!")</f>
        <v>#VALUE!</v>
      </c>
    </row>
    <row r="7141" ht="15.75" customHeight="1">
      <c r="A7141" s="1" t="s">
        <v>2388</v>
      </c>
      <c r="B7141" s="1">
        <v>1.0</v>
      </c>
      <c r="C7141" s="1" t="s">
        <v>15899</v>
      </c>
      <c r="D7141" s="1" t="s">
        <v>15900</v>
      </c>
      <c r="E7141" s="1" t="s">
        <v>73</v>
      </c>
      <c r="F7141" s="1" t="s">
        <v>30</v>
      </c>
      <c r="G7141" s="1" t="str">
        <f>IFERROR(__xludf.DUMMYFUNCTION("GOOGLETRANSLATE(D7141,""fr"",""en"")"),"#VALUE!")</f>
        <v>#VALUE!</v>
      </c>
    </row>
    <row r="7142" ht="15.75" customHeight="1">
      <c r="A7142" s="1" t="s">
        <v>9954</v>
      </c>
      <c r="B7142" s="1">
        <v>2.0</v>
      </c>
      <c r="C7142" s="1" t="s">
        <v>15901</v>
      </c>
      <c r="D7142" s="1" t="s">
        <v>15902</v>
      </c>
      <c r="E7142" s="1" t="s">
        <v>273</v>
      </c>
      <c r="F7142" s="1" t="s">
        <v>11</v>
      </c>
      <c r="G7142" s="1" t="str">
        <f>IFERROR(__xludf.DUMMYFUNCTION("GOOGLETRANSLATE(D7142,""fr"",""en"")"),"#VALUE!")</f>
        <v>#VALUE!</v>
      </c>
    </row>
    <row r="7143" ht="15.75" customHeight="1">
      <c r="A7143" s="1" t="s">
        <v>15903</v>
      </c>
      <c r="B7143" s="1">
        <v>3.0</v>
      </c>
      <c r="C7143" s="1" t="s">
        <v>15904</v>
      </c>
      <c r="D7143" s="1" t="s">
        <v>15905</v>
      </c>
      <c r="E7143" s="1" t="s">
        <v>176</v>
      </c>
      <c r="F7143" s="1" t="s">
        <v>66</v>
      </c>
      <c r="G7143" s="1" t="str">
        <f>IFERROR(__xludf.DUMMYFUNCTION("GOOGLETRANSLATE(D7143,""fr"",""en"")"),"#VALUE!")</f>
        <v>#VALUE!</v>
      </c>
    </row>
    <row r="7144" ht="15.75" customHeight="1">
      <c r="A7144" s="1" t="s">
        <v>5562</v>
      </c>
      <c r="B7144" s="1">
        <v>4.0</v>
      </c>
      <c r="C7144" s="1" t="s">
        <v>15906</v>
      </c>
      <c r="D7144" s="1" t="s">
        <v>15907</v>
      </c>
      <c r="E7144" s="1" t="s">
        <v>65</v>
      </c>
      <c r="F7144" s="1" t="s">
        <v>66</v>
      </c>
      <c r="G7144" s="1" t="str">
        <f>IFERROR(__xludf.DUMMYFUNCTION("GOOGLETRANSLATE(D7144,""fr"",""en"")"),"#VALUE!")</f>
        <v>#VALUE!</v>
      </c>
    </row>
    <row r="7145" ht="15.75" customHeight="1">
      <c r="A7145" s="1" t="s">
        <v>138</v>
      </c>
      <c r="B7145" s="1">
        <v>4.0</v>
      </c>
      <c r="C7145" s="1" t="s">
        <v>15908</v>
      </c>
      <c r="D7145" s="1" t="s">
        <v>15909</v>
      </c>
      <c r="E7145" s="1" t="s">
        <v>10</v>
      </c>
      <c r="F7145" s="1" t="s">
        <v>11</v>
      </c>
      <c r="G7145" s="1" t="str">
        <f>IFERROR(__xludf.DUMMYFUNCTION("GOOGLETRANSLATE(D7145,""fr"",""en"")"),"#VALUE!")</f>
        <v>#VALUE!</v>
      </c>
    </row>
    <row r="7146" ht="15.75" customHeight="1">
      <c r="A7146" s="1" t="s">
        <v>3330</v>
      </c>
      <c r="B7146" s="1">
        <v>5.0</v>
      </c>
      <c r="C7146" s="1" t="s">
        <v>15910</v>
      </c>
      <c r="D7146" s="1" t="s">
        <v>15911</v>
      </c>
      <c r="E7146" s="1" t="s">
        <v>10</v>
      </c>
      <c r="F7146" s="1" t="s">
        <v>11</v>
      </c>
      <c r="G7146" s="1" t="str">
        <f>IFERROR(__xludf.DUMMYFUNCTION("GOOGLETRANSLATE(D7146,""fr"",""en"")"),"#VALUE!")</f>
        <v>#VALUE!</v>
      </c>
    </row>
    <row r="7147" ht="15.75" customHeight="1">
      <c r="A7147" s="1" t="s">
        <v>97</v>
      </c>
      <c r="B7147" s="1">
        <v>4.0</v>
      </c>
      <c r="C7147" s="1" t="s">
        <v>15912</v>
      </c>
      <c r="D7147" s="1" t="s">
        <v>15913</v>
      </c>
      <c r="E7147" s="1" t="s">
        <v>10</v>
      </c>
      <c r="F7147" s="1" t="s">
        <v>11</v>
      </c>
      <c r="G7147" s="1" t="str">
        <f>IFERROR(__xludf.DUMMYFUNCTION("GOOGLETRANSLATE(D7147,""fr"",""en"")"),"#VALUE!")</f>
        <v>#VALUE!</v>
      </c>
    </row>
    <row r="7148" ht="15.75" customHeight="1">
      <c r="A7148" s="1" t="s">
        <v>352</v>
      </c>
      <c r="B7148" s="1">
        <v>3.0</v>
      </c>
      <c r="C7148" s="1" t="s">
        <v>15914</v>
      </c>
      <c r="D7148" s="1" t="s">
        <v>15915</v>
      </c>
      <c r="E7148" s="1" t="s">
        <v>169</v>
      </c>
      <c r="F7148" s="1" t="s">
        <v>11</v>
      </c>
      <c r="G7148" s="1" t="str">
        <f>IFERROR(__xludf.DUMMYFUNCTION("GOOGLETRANSLATE(D7148,""fr"",""en"")"),"#VALUE!")</f>
        <v>#VALUE!</v>
      </c>
    </row>
    <row r="7149" ht="15.75" customHeight="1">
      <c r="A7149" s="1" t="s">
        <v>9605</v>
      </c>
      <c r="B7149" s="1">
        <v>1.0</v>
      </c>
      <c r="C7149" s="1" t="s">
        <v>15916</v>
      </c>
      <c r="D7149" s="1" t="s">
        <v>15917</v>
      </c>
      <c r="E7149" s="1" t="s">
        <v>103</v>
      </c>
      <c r="F7149" s="1" t="s">
        <v>48</v>
      </c>
      <c r="G7149" s="1" t="str">
        <f>IFERROR(__xludf.DUMMYFUNCTION("GOOGLETRANSLATE(D7149,""fr"",""en"")"),"#VALUE!")</f>
        <v>#VALUE!</v>
      </c>
    </row>
    <row r="7150" ht="15.75" customHeight="1">
      <c r="A7150" s="1" t="s">
        <v>170</v>
      </c>
      <c r="B7150" s="1">
        <v>2.0</v>
      </c>
      <c r="C7150" s="1" t="s">
        <v>15918</v>
      </c>
      <c r="D7150" s="1" t="s">
        <v>15919</v>
      </c>
      <c r="E7150" s="1" t="s">
        <v>10</v>
      </c>
      <c r="F7150" s="1" t="s">
        <v>11</v>
      </c>
      <c r="G7150" s="1" t="str">
        <f>IFERROR(__xludf.DUMMYFUNCTION("GOOGLETRANSLATE(D7150,""fr"",""en"")"),"#VALUE!")</f>
        <v>#VALUE!</v>
      </c>
    </row>
    <row r="7151" ht="15.75" customHeight="1">
      <c r="A7151" s="1" t="s">
        <v>5399</v>
      </c>
      <c r="B7151" s="1">
        <v>1.0</v>
      </c>
      <c r="C7151" s="1" t="s">
        <v>15920</v>
      </c>
      <c r="D7151" s="1" t="s">
        <v>15921</v>
      </c>
      <c r="E7151" s="1" t="s">
        <v>103</v>
      </c>
      <c r="F7151" s="1" t="s">
        <v>48</v>
      </c>
      <c r="G7151" s="1" t="str">
        <f>IFERROR(__xludf.DUMMYFUNCTION("GOOGLETRANSLATE(D7151,""fr"",""en"")"),"#VALUE!")</f>
        <v>#VALUE!</v>
      </c>
    </row>
    <row r="7152" ht="15.75" customHeight="1">
      <c r="A7152" s="1" t="s">
        <v>352</v>
      </c>
      <c r="B7152" s="1">
        <v>3.0</v>
      </c>
      <c r="C7152" s="1" t="s">
        <v>15922</v>
      </c>
      <c r="D7152" s="1" t="s">
        <v>15923</v>
      </c>
      <c r="E7152" s="1" t="s">
        <v>169</v>
      </c>
      <c r="F7152" s="1" t="s">
        <v>11</v>
      </c>
      <c r="G7152" s="1" t="str">
        <f>IFERROR(__xludf.DUMMYFUNCTION("GOOGLETRANSLATE(D7152,""fr"",""en"")"),"#VALUE!")</f>
        <v>#VALUE!</v>
      </c>
    </row>
    <row r="7153" ht="15.75" customHeight="1">
      <c r="A7153" s="1" t="s">
        <v>1177</v>
      </c>
      <c r="B7153" s="1">
        <v>2.0</v>
      </c>
      <c r="C7153" s="1" t="s">
        <v>15924</v>
      </c>
      <c r="D7153" s="1" t="s">
        <v>15925</v>
      </c>
      <c r="E7153" s="1" t="s">
        <v>169</v>
      </c>
      <c r="F7153" s="1" t="s">
        <v>11</v>
      </c>
      <c r="G7153" s="1" t="str">
        <f>IFERROR(__xludf.DUMMYFUNCTION("GOOGLETRANSLATE(D7153,""fr"",""en"")"),"#VALUE!")</f>
        <v>#VALUE!</v>
      </c>
    </row>
    <row r="7154" ht="15.75" customHeight="1">
      <c r="A7154" s="1" t="s">
        <v>4544</v>
      </c>
      <c r="B7154" s="1">
        <v>1.0</v>
      </c>
      <c r="C7154" s="1" t="s">
        <v>15926</v>
      </c>
      <c r="D7154" s="1" t="s">
        <v>15927</v>
      </c>
      <c r="E7154" s="1" t="s">
        <v>169</v>
      </c>
      <c r="F7154" s="1" t="s">
        <v>11</v>
      </c>
      <c r="G7154" s="1" t="str">
        <f>IFERROR(__xludf.DUMMYFUNCTION("GOOGLETRANSLATE(D7154,""fr"",""en"")"),"#VALUE!")</f>
        <v>#VALUE!</v>
      </c>
    </row>
    <row r="7155" ht="15.75" customHeight="1">
      <c r="A7155" s="1" t="s">
        <v>5677</v>
      </c>
      <c r="B7155" s="1">
        <v>5.0</v>
      </c>
      <c r="C7155" s="1" t="s">
        <v>15928</v>
      </c>
      <c r="D7155" s="1" t="s">
        <v>15929</v>
      </c>
      <c r="E7155" s="1" t="s">
        <v>519</v>
      </c>
      <c r="F7155" s="1" t="s">
        <v>118</v>
      </c>
      <c r="G7155" s="1" t="str">
        <f>IFERROR(__xludf.DUMMYFUNCTION("GOOGLETRANSLATE(D7155,""fr"",""en"")"),"#VALUE!")</f>
        <v>#VALUE!</v>
      </c>
    </row>
    <row r="7156" ht="15.75" customHeight="1">
      <c r="A7156" s="1" t="s">
        <v>62</v>
      </c>
      <c r="B7156" s="1">
        <v>4.0</v>
      </c>
      <c r="C7156" s="1" t="s">
        <v>15930</v>
      </c>
      <c r="D7156" s="1" t="s">
        <v>15931</v>
      </c>
      <c r="E7156" s="1" t="s">
        <v>10</v>
      </c>
      <c r="F7156" s="1" t="s">
        <v>11</v>
      </c>
      <c r="G7156" s="1" t="str">
        <f>IFERROR(__xludf.DUMMYFUNCTION("GOOGLETRANSLATE(D7156,""fr"",""en"")"),"#VALUE!")</f>
        <v>#VALUE!</v>
      </c>
    </row>
    <row r="7157" ht="15.75" customHeight="1">
      <c r="A7157" s="1" t="s">
        <v>5775</v>
      </c>
      <c r="B7157" s="1">
        <v>4.0</v>
      </c>
      <c r="C7157" s="1" t="s">
        <v>15932</v>
      </c>
      <c r="D7157" s="1" t="s">
        <v>15933</v>
      </c>
      <c r="E7157" s="1" t="s">
        <v>21</v>
      </c>
      <c r="F7157" s="1" t="s">
        <v>11</v>
      </c>
      <c r="G7157" s="1" t="str">
        <f>IFERROR(__xludf.DUMMYFUNCTION("GOOGLETRANSLATE(D7157,""fr"",""en"")"),"#VALUE!")</f>
        <v>#VALUE!</v>
      </c>
    </row>
    <row r="7158" ht="15.75" customHeight="1">
      <c r="A7158" s="1" t="s">
        <v>5369</v>
      </c>
      <c r="B7158" s="1">
        <v>1.0</v>
      </c>
      <c r="C7158" s="1" t="s">
        <v>15934</v>
      </c>
      <c r="D7158" s="1" t="s">
        <v>15935</v>
      </c>
      <c r="E7158" s="1" t="s">
        <v>25</v>
      </c>
      <c r="F7158" s="1" t="s">
        <v>11</v>
      </c>
      <c r="G7158" s="1" t="str">
        <f>IFERROR(__xludf.DUMMYFUNCTION("GOOGLETRANSLATE(D7158,""fr"",""en"")"),"#VALUE!")</f>
        <v>#VALUE!</v>
      </c>
    </row>
    <row r="7159" ht="15.75" customHeight="1">
      <c r="A7159" s="1" t="s">
        <v>1696</v>
      </c>
      <c r="B7159" s="1">
        <v>3.0</v>
      </c>
      <c r="C7159" s="1" t="s">
        <v>15936</v>
      </c>
      <c r="D7159" s="1" t="s">
        <v>15937</v>
      </c>
      <c r="E7159" s="1" t="s">
        <v>21</v>
      </c>
      <c r="F7159" s="1" t="s">
        <v>11</v>
      </c>
      <c r="G7159" s="1" t="str">
        <f>IFERROR(__xludf.DUMMYFUNCTION("GOOGLETRANSLATE(D7159,""fr"",""en"")"),"I am satisfied with the price and the simplicity of management on the Internet, the only negative point is the big price difference when you make a monthly payment")</f>
        <v>I am satisfied with the price and the simplicity of management on the Internet, the only negative point is the big price difference when you make a monthly payment</v>
      </c>
    </row>
    <row r="7160" ht="15.75" customHeight="1">
      <c r="A7160" s="1" t="s">
        <v>1062</v>
      </c>
      <c r="B7160" s="1">
        <v>4.0</v>
      </c>
      <c r="C7160" s="1" t="s">
        <v>15938</v>
      </c>
      <c r="D7160" s="1" t="s">
        <v>15939</v>
      </c>
      <c r="E7160" s="1" t="s">
        <v>21</v>
      </c>
      <c r="F7160" s="1" t="s">
        <v>11</v>
      </c>
      <c r="G7160" s="1" t="str">
        <f>IFERROR(__xludf.DUMMYFUNCTION("GOOGLETRANSLATE(D7160,""fr"",""en"")"),"#VALUE!")</f>
        <v>#VALUE!</v>
      </c>
    </row>
    <row r="7161" ht="15.75" customHeight="1">
      <c r="A7161" s="1" t="s">
        <v>5442</v>
      </c>
      <c r="B7161" s="1">
        <v>2.0</v>
      </c>
      <c r="C7161" s="1" t="s">
        <v>15940</v>
      </c>
      <c r="D7161" s="1" t="s">
        <v>15941</v>
      </c>
      <c r="E7161" s="1" t="s">
        <v>109</v>
      </c>
      <c r="F7161" s="1" t="s">
        <v>110</v>
      </c>
      <c r="G7161" s="1" t="str">
        <f>IFERROR(__xludf.DUMMYFUNCTION("GOOGLETRANSLATE(D7161,""fr"",""en"")"),"#VALUE!")</f>
        <v>#VALUE!</v>
      </c>
    </row>
    <row r="7162" ht="15.75" customHeight="1">
      <c r="A7162" s="1" t="s">
        <v>1657</v>
      </c>
      <c r="B7162" s="1">
        <v>2.0</v>
      </c>
      <c r="C7162" s="1" t="s">
        <v>15942</v>
      </c>
      <c r="D7162" s="1" t="s">
        <v>15943</v>
      </c>
      <c r="E7162" s="1" t="s">
        <v>296</v>
      </c>
      <c r="F7162" s="1" t="s">
        <v>66</v>
      </c>
      <c r="G7162" s="1" t="str">
        <f>IFERROR(__xludf.DUMMYFUNCTION("GOOGLETRANSLATE(D7162,""fr"",""en"")"),"#VALUE!")</f>
        <v>#VALUE!</v>
      </c>
    </row>
    <row r="7163" ht="15.75" customHeight="1">
      <c r="A7163" s="1" t="s">
        <v>3285</v>
      </c>
      <c r="B7163" s="1">
        <v>2.0</v>
      </c>
      <c r="C7163" s="1" t="s">
        <v>15944</v>
      </c>
      <c r="D7163" s="1" t="s">
        <v>15945</v>
      </c>
      <c r="E7163" s="1" t="s">
        <v>373</v>
      </c>
      <c r="F7163" s="1" t="s">
        <v>118</v>
      </c>
      <c r="G7163" s="1" t="str">
        <f>IFERROR(__xludf.DUMMYFUNCTION("GOOGLETRANSLATE(D7163,""fr"",""en"")"),"#VALUE!")</f>
        <v>#VALUE!</v>
      </c>
    </row>
    <row r="7164" ht="15.75" customHeight="1">
      <c r="A7164" s="1" t="s">
        <v>284</v>
      </c>
      <c r="B7164" s="1">
        <v>3.0</v>
      </c>
      <c r="C7164" s="1" t="s">
        <v>15946</v>
      </c>
      <c r="D7164" s="1" t="s">
        <v>15947</v>
      </c>
      <c r="E7164" s="1" t="s">
        <v>10</v>
      </c>
      <c r="F7164" s="1" t="s">
        <v>11</v>
      </c>
      <c r="G7164" s="1" t="str">
        <f>IFERROR(__xludf.DUMMYFUNCTION("GOOGLETRANSLATE(D7164,""fr"",""en"")"),"#VALUE!")</f>
        <v>#VALUE!</v>
      </c>
    </row>
    <row r="7165" ht="15.75" customHeight="1">
      <c r="A7165" s="1" t="s">
        <v>15089</v>
      </c>
      <c r="B7165" s="1">
        <v>1.0</v>
      </c>
      <c r="C7165" s="1" t="s">
        <v>15948</v>
      </c>
      <c r="D7165" s="1" t="s">
        <v>15949</v>
      </c>
      <c r="E7165" s="1" t="s">
        <v>355</v>
      </c>
      <c r="F7165" s="1" t="s">
        <v>110</v>
      </c>
      <c r="G7165" s="1" t="str">
        <f>IFERROR(__xludf.DUMMYFUNCTION("GOOGLETRANSLATE(D7165,""fr"",""en"")"),"#VALUE!")</f>
        <v>#VALUE!</v>
      </c>
    </row>
    <row r="7166" ht="15.75" customHeight="1">
      <c r="A7166" s="1" t="s">
        <v>236</v>
      </c>
      <c r="B7166" s="1">
        <v>3.0</v>
      </c>
      <c r="C7166" s="1" t="s">
        <v>15950</v>
      </c>
      <c r="D7166" s="1" t="s">
        <v>15951</v>
      </c>
      <c r="E7166" s="1" t="s">
        <v>10</v>
      </c>
      <c r="F7166" s="1" t="s">
        <v>11</v>
      </c>
      <c r="G7166" s="1" t="str">
        <f>IFERROR(__xludf.DUMMYFUNCTION("GOOGLETRANSLATE(D7166,""fr"",""en"")"),"#VALUE!")</f>
        <v>#VALUE!</v>
      </c>
    </row>
    <row r="7167" ht="15.75" customHeight="1">
      <c r="A7167" s="1" t="s">
        <v>10634</v>
      </c>
      <c r="B7167" s="1">
        <v>1.0</v>
      </c>
      <c r="C7167" s="1" t="s">
        <v>15952</v>
      </c>
      <c r="D7167" s="1" t="s">
        <v>15953</v>
      </c>
      <c r="E7167" s="1" t="s">
        <v>52</v>
      </c>
      <c r="F7167" s="1" t="s">
        <v>11</v>
      </c>
      <c r="G7167" s="1" t="str">
        <f>IFERROR(__xludf.DUMMYFUNCTION("GOOGLETRANSLATE(D7167,""fr"",""en"")"),"#VALUE!")</f>
        <v>#VALUE!</v>
      </c>
    </row>
    <row r="7168" ht="15.75" customHeight="1">
      <c r="A7168" s="1" t="s">
        <v>850</v>
      </c>
      <c r="B7168" s="1">
        <v>1.0</v>
      </c>
      <c r="C7168" s="1" t="s">
        <v>15954</v>
      </c>
      <c r="D7168" s="1" t="s">
        <v>15955</v>
      </c>
      <c r="E7168" s="1" t="s">
        <v>827</v>
      </c>
      <c r="F7168" s="1" t="s">
        <v>39</v>
      </c>
      <c r="G7168" s="1" t="str">
        <f>IFERROR(__xludf.DUMMYFUNCTION("GOOGLETRANSLATE(D7168,""fr"",""en"")"),"#VALUE!")</f>
        <v>#VALUE!</v>
      </c>
    </row>
    <row r="7169" ht="15.75" customHeight="1">
      <c r="A7169" s="1" t="s">
        <v>314</v>
      </c>
      <c r="B7169" s="1">
        <v>1.0</v>
      </c>
      <c r="C7169" s="1" t="s">
        <v>15956</v>
      </c>
      <c r="D7169" s="1" t="s">
        <v>15957</v>
      </c>
      <c r="E7169" s="1" t="s">
        <v>176</v>
      </c>
      <c r="F7169" s="1" t="s">
        <v>66</v>
      </c>
      <c r="G7169" s="1" t="str">
        <f>IFERROR(__xludf.DUMMYFUNCTION("GOOGLETRANSLATE(D7169,""fr"",""en"")"),"#VALUE!")</f>
        <v>#VALUE!</v>
      </c>
    </row>
    <row r="7170" ht="15.75" customHeight="1">
      <c r="A7170" s="1" t="s">
        <v>15958</v>
      </c>
      <c r="B7170" s="1">
        <v>1.0</v>
      </c>
      <c r="C7170" s="1" t="s">
        <v>15959</v>
      </c>
      <c r="D7170" s="1" t="s">
        <v>15960</v>
      </c>
      <c r="E7170" s="1" t="s">
        <v>125</v>
      </c>
      <c r="F7170" s="1" t="s">
        <v>110</v>
      </c>
      <c r="G7170" s="1" t="str">
        <f>IFERROR(__xludf.DUMMYFUNCTION("GOOGLETRANSLATE(D7170,""fr"",""en"")"),"#VALUE!")</f>
        <v>#VALUE!</v>
      </c>
    </row>
    <row r="7171" ht="15.75" customHeight="1">
      <c r="A7171" s="1" t="s">
        <v>1764</v>
      </c>
      <c r="B7171" s="1">
        <v>4.0</v>
      </c>
      <c r="C7171" s="1" t="s">
        <v>15961</v>
      </c>
      <c r="D7171" s="1" t="s">
        <v>15962</v>
      </c>
      <c r="E7171" s="1" t="s">
        <v>10</v>
      </c>
      <c r="F7171" s="1" t="s">
        <v>11</v>
      </c>
      <c r="G7171" s="1" t="str">
        <f>IFERROR(__xludf.DUMMYFUNCTION("GOOGLETRANSLATE(D7171,""fr"",""en"")"),"#VALUE!")</f>
        <v>#VALUE!</v>
      </c>
    </row>
    <row r="7172" ht="15.75" customHeight="1">
      <c r="A7172" s="1" t="s">
        <v>1279</v>
      </c>
      <c r="B7172" s="1">
        <v>1.0</v>
      </c>
      <c r="C7172" s="1" t="s">
        <v>15963</v>
      </c>
      <c r="D7172" s="1" t="s">
        <v>15964</v>
      </c>
      <c r="E7172" s="1" t="s">
        <v>103</v>
      </c>
      <c r="F7172" s="1" t="s">
        <v>48</v>
      </c>
      <c r="G7172" s="1" t="str">
        <f>IFERROR(__xludf.DUMMYFUNCTION("GOOGLETRANSLATE(D7172,""fr"",""en"")"),"#VALUE!")</f>
        <v>#VALUE!</v>
      </c>
    </row>
    <row r="7173" ht="15.75" customHeight="1">
      <c r="A7173" s="1" t="s">
        <v>1666</v>
      </c>
      <c r="B7173" s="1">
        <v>4.0</v>
      </c>
      <c r="C7173" s="1" t="s">
        <v>15965</v>
      </c>
      <c r="D7173" s="1" t="s">
        <v>15966</v>
      </c>
      <c r="E7173" s="1" t="s">
        <v>280</v>
      </c>
      <c r="F7173" s="1" t="s">
        <v>11</v>
      </c>
      <c r="G7173" s="1" t="str">
        <f>IFERROR(__xludf.DUMMYFUNCTION("GOOGLETRANSLATE(D7173,""fr"",""en"")"),"#VALUE!")</f>
        <v>#VALUE!</v>
      </c>
    </row>
    <row r="7174" ht="15.75" customHeight="1">
      <c r="A7174" s="1" t="s">
        <v>4625</v>
      </c>
      <c r="B7174" s="1">
        <v>1.0</v>
      </c>
      <c r="C7174" s="1" t="s">
        <v>15967</v>
      </c>
      <c r="D7174" s="1" t="s">
        <v>15968</v>
      </c>
      <c r="E7174" s="1" t="s">
        <v>25</v>
      </c>
      <c r="F7174" s="1" t="s">
        <v>11</v>
      </c>
      <c r="G7174" s="1" t="str">
        <f>IFERROR(__xludf.DUMMYFUNCTION("GOOGLETRANSLATE(D7174,""fr"",""en"")"),"#VALUE!")</f>
        <v>#VALUE!</v>
      </c>
    </row>
    <row r="7175" ht="15.75" customHeight="1">
      <c r="A7175" s="1" t="s">
        <v>893</v>
      </c>
      <c r="B7175" s="1">
        <v>2.0</v>
      </c>
      <c r="C7175" s="1" t="s">
        <v>15969</v>
      </c>
      <c r="D7175" s="1" t="s">
        <v>15970</v>
      </c>
      <c r="E7175" s="1" t="s">
        <v>109</v>
      </c>
      <c r="F7175" s="1" t="s">
        <v>11</v>
      </c>
      <c r="G7175" s="1" t="str">
        <f>IFERROR(__xludf.DUMMYFUNCTION("GOOGLETRANSLATE(D7175,""fr"",""en"")"),"#VALUE!")</f>
        <v>#VALUE!</v>
      </c>
    </row>
    <row r="7176" ht="15.75" customHeight="1">
      <c r="A7176" s="1" t="s">
        <v>132</v>
      </c>
      <c r="B7176" s="1">
        <v>5.0</v>
      </c>
      <c r="C7176" s="1" t="s">
        <v>15971</v>
      </c>
      <c r="D7176" s="1" t="s">
        <v>15972</v>
      </c>
      <c r="E7176" s="1" t="s">
        <v>21</v>
      </c>
      <c r="F7176" s="1" t="s">
        <v>11</v>
      </c>
      <c r="G7176" s="1" t="str">
        <f>IFERROR(__xludf.DUMMYFUNCTION("GOOGLETRANSLATE(D7176,""fr"",""en"")"),"#VALUE!")</f>
        <v>#VALUE!</v>
      </c>
    </row>
    <row r="7177" ht="15.75" customHeight="1">
      <c r="A7177" s="1" t="s">
        <v>9081</v>
      </c>
      <c r="B7177" s="1">
        <v>1.0</v>
      </c>
      <c r="C7177" s="1" t="s">
        <v>15973</v>
      </c>
      <c r="D7177" s="1" t="s">
        <v>15974</v>
      </c>
      <c r="E7177" s="1" t="s">
        <v>296</v>
      </c>
      <c r="F7177" s="1" t="s">
        <v>110</v>
      </c>
      <c r="G7177" s="1" t="str">
        <f>IFERROR(__xludf.DUMMYFUNCTION("GOOGLETRANSLATE(D7177,""fr"",""en"")"),"#VALUE!")</f>
        <v>#VALUE!</v>
      </c>
    </row>
    <row r="7178" ht="15.75" customHeight="1">
      <c r="A7178" s="1" t="s">
        <v>1764</v>
      </c>
      <c r="B7178" s="1">
        <v>5.0</v>
      </c>
      <c r="C7178" s="1" t="s">
        <v>15975</v>
      </c>
      <c r="D7178" s="1" t="s">
        <v>15976</v>
      </c>
      <c r="E7178" s="1" t="s">
        <v>10</v>
      </c>
      <c r="F7178" s="1" t="s">
        <v>11</v>
      </c>
      <c r="G7178" s="1" t="str">
        <f>IFERROR(__xludf.DUMMYFUNCTION("GOOGLETRANSLATE(D7178,""fr"",""en"")"),"#VALUE!")</f>
        <v>#VALUE!</v>
      </c>
    </row>
    <row r="7179" ht="15.75" customHeight="1">
      <c r="A7179" s="1" t="s">
        <v>2533</v>
      </c>
      <c r="B7179" s="1">
        <v>2.0</v>
      </c>
      <c r="C7179" s="1" t="s">
        <v>15977</v>
      </c>
      <c r="D7179" s="1" t="s">
        <v>15978</v>
      </c>
      <c r="E7179" s="1" t="s">
        <v>10</v>
      </c>
      <c r="F7179" s="1" t="s">
        <v>11</v>
      </c>
      <c r="G7179" s="1" t="str">
        <f>IFERROR(__xludf.DUMMYFUNCTION("GOOGLETRANSLATE(D7179,""fr"",""en"")"),"#VALUE!")</f>
        <v>#VALUE!</v>
      </c>
    </row>
    <row r="7180" ht="15.75" customHeight="1">
      <c r="A7180" s="1" t="s">
        <v>4706</v>
      </c>
      <c r="B7180" s="1">
        <v>1.0</v>
      </c>
      <c r="C7180" s="1" t="s">
        <v>15979</v>
      </c>
      <c r="D7180" s="1" t="s">
        <v>15980</v>
      </c>
      <c r="E7180" s="1" t="s">
        <v>484</v>
      </c>
      <c r="F7180" s="1" t="s">
        <v>30</v>
      </c>
      <c r="G7180" s="1" t="str">
        <f>IFERROR(__xludf.DUMMYFUNCTION("GOOGLETRANSLATE(D7180,""fr"",""en"")"),"#VALUE!")</f>
        <v>#VALUE!</v>
      </c>
    </row>
    <row r="7181" ht="15.75" customHeight="1">
      <c r="A7181" s="1" t="s">
        <v>391</v>
      </c>
      <c r="B7181" s="1">
        <v>4.0</v>
      </c>
      <c r="C7181" s="1" t="s">
        <v>15981</v>
      </c>
      <c r="D7181" s="1" t="s">
        <v>15982</v>
      </c>
      <c r="E7181" s="1" t="s">
        <v>65</v>
      </c>
      <c r="F7181" s="1" t="s">
        <v>66</v>
      </c>
      <c r="G7181" s="1" t="str">
        <f>IFERROR(__xludf.DUMMYFUNCTION("GOOGLETRANSLATE(D7181,""fr"",""en"")"),"#VALUE!")</f>
        <v>#VALUE!</v>
      </c>
    </row>
    <row r="7182" ht="15.75" customHeight="1">
      <c r="A7182" s="1" t="s">
        <v>5573</v>
      </c>
      <c r="B7182" s="1">
        <v>2.0</v>
      </c>
      <c r="C7182" s="1" t="s">
        <v>15983</v>
      </c>
      <c r="D7182" s="1" t="s">
        <v>15984</v>
      </c>
      <c r="E7182" s="1" t="s">
        <v>169</v>
      </c>
      <c r="F7182" s="1" t="s">
        <v>11</v>
      </c>
      <c r="G7182" s="1" t="str">
        <f>IFERROR(__xludf.DUMMYFUNCTION("GOOGLETRANSLATE(D7182,""fr"",""en"")"),"#VALUE!")</f>
        <v>#VALUE!</v>
      </c>
    </row>
    <row r="7183" ht="15.75" customHeight="1">
      <c r="A7183" s="1" t="s">
        <v>403</v>
      </c>
      <c r="B7183" s="1">
        <v>3.0</v>
      </c>
      <c r="C7183" s="1" t="s">
        <v>15985</v>
      </c>
      <c r="D7183" s="1" t="s">
        <v>15986</v>
      </c>
      <c r="E7183" s="1" t="s">
        <v>614</v>
      </c>
      <c r="F7183" s="1" t="s">
        <v>30</v>
      </c>
      <c r="G7183" s="1" t="str">
        <f>IFERROR(__xludf.DUMMYFUNCTION("GOOGLETRANSLATE(D7183,""fr"",""en"")"),"#VALUE!")</f>
        <v>#VALUE!</v>
      </c>
    </row>
    <row r="7184" ht="15.75" customHeight="1">
      <c r="A7184" s="1" t="s">
        <v>786</v>
      </c>
      <c r="B7184" s="1">
        <v>1.0</v>
      </c>
      <c r="C7184" s="1" t="s">
        <v>15987</v>
      </c>
      <c r="D7184" s="1" t="s">
        <v>15988</v>
      </c>
      <c r="E7184" s="1" t="s">
        <v>29</v>
      </c>
      <c r="F7184" s="1" t="s">
        <v>30</v>
      </c>
      <c r="G7184" s="1" t="str">
        <f>IFERROR(__xludf.DUMMYFUNCTION("GOOGLETRANSLATE(D7184,""fr"",""en"")"),"#VALUE!")</f>
        <v>#VALUE!</v>
      </c>
    </row>
    <row r="7185" ht="15.75" customHeight="1">
      <c r="A7185" s="1" t="s">
        <v>11873</v>
      </c>
      <c r="B7185" s="1">
        <v>1.0</v>
      </c>
      <c r="C7185" s="1" t="s">
        <v>15989</v>
      </c>
      <c r="D7185" s="1" t="s">
        <v>15990</v>
      </c>
      <c r="E7185" s="1" t="s">
        <v>646</v>
      </c>
      <c r="F7185" s="1" t="s">
        <v>39</v>
      </c>
      <c r="G7185" s="1" t="str">
        <f>IFERROR(__xludf.DUMMYFUNCTION("GOOGLETRANSLATE(D7185,""fr"",""en"")"),"#VALUE!")</f>
        <v>#VALUE!</v>
      </c>
    </row>
    <row r="7186" ht="15.75" customHeight="1">
      <c r="A7186" s="1" t="s">
        <v>4547</v>
      </c>
      <c r="B7186" s="1">
        <v>1.0</v>
      </c>
      <c r="C7186" s="1" t="s">
        <v>15991</v>
      </c>
      <c r="D7186" s="1" t="s">
        <v>15992</v>
      </c>
      <c r="E7186" s="1" t="s">
        <v>296</v>
      </c>
      <c r="F7186" s="1" t="s">
        <v>11</v>
      </c>
      <c r="G7186" s="1" t="str">
        <f>IFERROR(__xludf.DUMMYFUNCTION("GOOGLETRANSLATE(D7186,""fr"",""en"")"),"#VALUE!")</f>
        <v>#VALUE!</v>
      </c>
    </row>
    <row r="7187" ht="15.75" customHeight="1">
      <c r="A7187" s="1" t="s">
        <v>6377</v>
      </c>
      <c r="B7187" s="1">
        <v>1.0</v>
      </c>
      <c r="C7187" s="1" t="s">
        <v>15993</v>
      </c>
      <c r="D7187" s="1" t="s">
        <v>15994</v>
      </c>
      <c r="E7187" s="1" t="s">
        <v>250</v>
      </c>
      <c r="F7187" s="1" t="s">
        <v>30</v>
      </c>
      <c r="G7187" s="1" t="str">
        <f>IFERROR(__xludf.DUMMYFUNCTION("GOOGLETRANSLATE(D7187,""fr"",""en"")"),"#VALUE!")</f>
        <v>#VALUE!</v>
      </c>
    </row>
    <row r="7188" ht="15.75" customHeight="1">
      <c r="A7188" s="1" t="s">
        <v>769</v>
      </c>
      <c r="B7188" s="1">
        <v>1.0</v>
      </c>
      <c r="C7188" s="1" t="s">
        <v>15995</v>
      </c>
      <c r="D7188" s="1" t="s">
        <v>15996</v>
      </c>
      <c r="E7188" s="1" t="s">
        <v>484</v>
      </c>
      <c r="F7188" s="1" t="s">
        <v>30</v>
      </c>
      <c r="G7188" s="1" t="str">
        <f>IFERROR(__xludf.DUMMYFUNCTION("GOOGLETRANSLATE(D7188,""fr"",""en"")"),"#VALUE!")</f>
        <v>#VALUE!</v>
      </c>
    </row>
    <row r="7189" ht="15.75" customHeight="1">
      <c r="A7189" s="1" t="s">
        <v>3622</v>
      </c>
      <c r="B7189" s="1">
        <v>2.0</v>
      </c>
      <c r="C7189" s="1" t="s">
        <v>15997</v>
      </c>
      <c r="D7189" s="1" t="s">
        <v>15998</v>
      </c>
      <c r="E7189" s="1" t="s">
        <v>125</v>
      </c>
      <c r="F7189" s="1" t="s">
        <v>11</v>
      </c>
      <c r="G7189" s="1" t="str">
        <f>IFERROR(__xludf.DUMMYFUNCTION("GOOGLETRANSLATE(D7189,""fr"",""en"")"),"#VALUE!")</f>
        <v>#VALUE!</v>
      </c>
    </row>
    <row r="7190" ht="15.75" customHeight="1">
      <c r="A7190" s="1" t="s">
        <v>609</v>
      </c>
      <c r="B7190" s="1">
        <v>1.0</v>
      </c>
      <c r="C7190" s="1" t="s">
        <v>15999</v>
      </c>
      <c r="D7190" s="1" t="s">
        <v>16000</v>
      </c>
      <c r="E7190" s="1" t="s">
        <v>296</v>
      </c>
      <c r="F7190" s="1" t="s">
        <v>11</v>
      </c>
      <c r="G7190" s="1" t="str">
        <f>IFERROR(__xludf.DUMMYFUNCTION("GOOGLETRANSLATE(D7190,""fr"",""en"")"),"#VALUE!")</f>
        <v>#VALUE!</v>
      </c>
    </row>
    <row r="7191" ht="15.75" customHeight="1">
      <c r="A7191" s="1" t="s">
        <v>1062</v>
      </c>
      <c r="B7191" s="1">
        <v>4.0</v>
      </c>
      <c r="C7191" s="1" t="s">
        <v>16001</v>
      </c>
      <c r="D7191" s="1" t="s">
        <v>16002</v>
      </c>
      <c r="E7191" s="1" t="s">
        <v>10</v>
      </c>
      <c r="F7191" s="1" t="s">
        <v>11</v>
      </c>
      <c r="G7191" s="1" t="str">
        <f>IFERROR(__xludf.DUMMYFUNCTION("GOOGLETRANSLATE(D7191,""fr"",""en"")"),"#VALUE!")</f>
        <v>#VALUE!</v>
      </c>
    </row>
    <row r="7192" ht="15.75" customHeight="1">
      <c r="A7192" s="1" t="s">
        <v>7002</v>
      </c>
      <c r="B7192" s="1">
        <v>4.0</v>
      </c>
      <c r="C7192" s="1" t="s">
        <v>16003</v>
      </c>
      <c r="D7192" s="1" t="s">
        <v>16004</v>
      </c>
      <c r="E7192" s="1" t="s">
        <v>292</v>
      </c>
      <c r="F7192" s="1" t="s">
        <v>11</v>
      </c>
      <c r="G7192" s="1" t="str">
        <f>IFERROR(__xludf.DUMMYFUNCTION("GOOGLETRANSLATE(D7192,""fr"",""en"")"),"#VALUE!")</f>
        <v>#VALUE!</v>
      </c>
    </row>
    <row r="7193" ht="15.75" customHeight="1">
      <c r="A7193" s="1" t="s">
        <v>3568</v>
      </c>
      <c r="B7193" s="1">
        <v>1.0</v>
      </c>
      <c r="C7193" s="1" t="s">
        <v>16005</v>
      </c>
      <c r="D7193" s="1" t="s">
        <v>16006</v>
      </c>
      <c r="E7193" s="1" t="s">
        <v>296</v>
      </c>
      <c r="F7193" s="1" t="s">
        <v>11</v>
      </c>
      <c r="G7193" s="1" t="str">
        <f>IFERROR(__xludf.DUMMYFUNCTION("GOOGLETRANSLATE(D7193,""fr"",""en"")"),"#VALUE!")</f>
        <v>#VALUE!</v>
      </c>
    </row>
    <row r="7194" ht="15.75" customHeight="1">
      <c r="A7194" s="1" t="s">
        <v>8046</v>
      </c>
      <c r="B7194" s="1">
        <v>3.0</v>
      </c>
      <c r="C7194" s="1" t="s">
        <v>16007</v>
      </c>
      <c r="D7194" s="1" t="s">
        <v>16008</v>
      </c>
      <c r="E7194" s="1" t="s">
        <v>10</v>
      </c>
      <c r="F7194" s="1" t="s">
        <v>11</v>
      </c>
      <c r="G7194" s="1" t="str">
        <f>IFERROR(__xludf.DUMMYFUNCTION("GOOGLETRANSLATE(D7194,""fr"",""en"")"),"#VALUE!")</f>
        <v>#VALUE!</v>
      </c>
    </row>
    <row r="7195" ht="15.75" customHeight="1">
      <c r="A7195" s="1" t="s">
        <v>62</v>
      </c>
      <c r="B7195" s="1">
        <v>4.0</v>
      </c>
      <c r="C7195" s="1" t="s">
        <v>16009</v>
      </c>
      <c r="D7195" s="1" t="s">
        <v>16010</v>
      </c>
      <c r="E7195" s="1" t="s">
        <v>65</v>
      </c>
      <c r="F7195" s="1" t="s">
        <v>66</v>
      </c>
      <c r="G7195" s="1" t="str">
        <f>IFERROR(__xludf.DUMMYFUNCTION("GOOGLETRANSLATE(D7195,""fr"",""en"")"),"#VALUE!")</f>
        <v>#VALUE!</v>
      </c>
    </row>
    <row r="7196" ht="15.75" customHeight="1">
      <c r="A7196" s="1" t="s">
        <v>6152</v>
      </c>
      <c r="B7196" s="1">
        <v>1.0</v>
      </c>
      <c r="C7196" s="1" t="s">
        <v>16011</v>
      </c>
      <c r="D7196" s="1" t="s">
        <v>16012</v>
      </c>
      <c r="E7196" s="1" t="s">
        <v>292</v>
      </c>
      <c r="F7196" s="1" t="s">
        <v>11</v>
      </c>
      <c r="G7196" s="1" t="str">
        <f>IFERROR(__xludf.DUMMYFUNCTION("GOOGLETRANSLATE(D7196,""fr"",""en"")"),"#VALUE!")</f>
        <v>#VALUE!</v>
      </c>
    </row>
    <row r="7197" ht="15.75" customHeight="1">
      <c r="A7197" s="1" t="s">
        <v>1972</v>
      </c>
      <c r="B7197" s="1">
        <v>5.0</v>
      </c>
      <c r="C7197" s="1" t="s">
        <v>16013</v>
      </c>
      <c r="D7197" s="1" t="s">
        <v>16014</v>
      </c>
      <c r="E7197" s="1" t="s">
        <v>21</v>
      </c>
      <c r="F7197" s="1" t="s">
        <v>11</v>
      </c>
      <c r="G7197" s="1" t="str">
        <f>IFERROR(__xludf.DUMMYFUNCTION("GOOGLETRANSLATE(D7197,""fr"",""en"")"),"#VALUE!")</f>
        <v>#VALUE!</v>
      </c>
    </row>
    <row r="7198" ht="15.75" customHeight="1">
      <c r="A7198" s="1" t="s">
        <v>10163</v>
      </c>
      <c r="B7198" s="1">
        <v>2.0</v>
      </c>
      <c r="C7198" s="1" t="s">
        <v>16015</v>
      </c>
      <c r="D7198" s="1" t="s">
        <v>16016</v>
      </c>
      <c r="E7198" s="1" t="s">
        <v>296</v>
      </c>
      <c r="F7198" s="1" t="s">
        <v>110</v>
      </c>
      <c r="G7198" s="1" t="str">
        <f>IFERROR(__xludf.DUMMYFUNCTION("GOOGLETRANSLATE(D7198,""fr"",""en"")"),"#VALUE!")</f>
        <v>#VALUE!</v>
      </c>
    </row>
    <row r="7199" ht="15.75" customHeight="1">
      <c r="A7199" s="1" t="s">
        <v>1778</v>
      </c>
      <c r="B7199" s="1">
        <v>5.0</v>
      </c>
      <c r="C7199" s="1" t="s">
        <v>16017</v>
      </c>
      <c r="D7199" s="1" t="s">
        <v>16018</v>
      </c>
      <c r="E7199" s="1" t="s">
        <v>554</v>
      </c>
      <c r="F7199" s="1" t="s">
        <v>30</v>
      </c>
      <c r="G7199" s="1" t="str">
        <f>IFERROR(__xludf.DUMMYFUNCTION("GOOGLETRANSLATE(D7199,""fr"",""en"")"),"#VALUE!")</f>
        <v>#VALUE!</v>
      </c>
    </row>
    <row r="7200" ht="15.75" customHeight="1">
      <c r="A7200" s="1" t="s">
        <v>4615</v>
      </c>
      <c r="B7200" s="1">
        <v>2.0</v>
      </c>
      <c r="C7200" s="1" t="s">
        <v>16019</v>
      </c>
      <c r="D7200" s="1" t="s">
        <v>16020</v>
      </c>
      <c r="E7200" s="1" t="s">
        <v>273</v>
      </c>
      <c r="F7200" s="1" t="s">
        <v>66</v>
      </c>
      <c r="G7200" s="1" t="str">
        <f>IFERROR(__xludf.DUMMYFUNCTION("GOOGLETRANSLATE(D7200,""fr"",""en"")"),"#VALUE!")</f>
        <v>#VALUE!</v>
      </c>
    </row>
    <row r="7201" ht="15.75" customHeight="1">
      <c r="A7201" s="1" t="s">
        <v>1770</v>
      </c>
      <c r="B7201" s="1">
        <v>2.0</v>
      </c>
      <c r="C7201" s="1" t="s">
        <v>16021</v>
      </c>
      <c r="D7201" s="1" t="s">
        <v>16022</v>
      </c>
      <c r="E7201" s="1" t="s">
        <v>73</v>
      </c>
      <c r="F7201" s="1" t="s">
        <v>30</v>
      </c>
      <c r="G7201" s="1" t="str">
        <f>IFERROR(__xludf.DUMMYFUNCTION("GOOGLETRANSLATE(D7201,""fr"",""en"")"),"#VALUE!")</f>
        <v>#VALUE!</v>
      </c>
    </row>
    <row r="7202" ht="15.75" customHeight="1">
      <c r="A7202" s="1" t="s">
        <v>713</v>
      </c>
      <c r="B7202" s="1">
        <v>2.0</v>
      </c>
      <c r="C7202" s="1" t="s">
        <v>16023</v>
      </c>
      <c r="D7202" s="1" t="s">
        <v>16024</v>
      </c>
      <c r="E7202" s="1" t="s">
        <v>21</v>
      </c>
      <c r="F7202" s="1" t="s">
        <v>11</v>
      </c>
      <c r="G7202" s="1" t="str">
        <f>IFERROR(__xludf.DUMMYFUNCTION("GOOGLETRANSLATE(D7202,""fr"",""en"")"),"#VALUE!")</f>
        <v>#VALUE!</v>
      </c>
    </row>
    <row r="7203" ht="15.75" customHeight="1">
      <c r="A7203" s="1" t="s">
        <v>4174</v>
      </c>
      <c r="B7203" s="1">
        <v>4.0</v>
      </c>
      <c r="C7203" s="1" t="s">
        <v>16025</v>
      </c>
      <c r="D7203" s="1" t="s">
        <v>16026</v>
      </c>
      <c r="E7203" s="1" t="s">
        <v>29</v>
      </c>
      <c r="F7203" s="1" t="s">
        <v>30</v>
      </c>
      <c r="G7203" s="1" t="str">
        <f>IFERROR(__xludf.DUMMYFUNCTION("GOOGLETRANSLATE(D7203,""fr"",""en"")"),"#VALUE!")</f>
        <v>#VALUE!</v>
      </c>
    </row>
    <row r="7204" ht="15.75" customHeight="1">
      <c r="A7204" s="1" t="s">
        <v>4275</v>
      </c>
      <c r="B7204" s="1">
        <v>1.0</v>
      </c>
      <c r="C7204" s="1" t="s">
        <v>16027</v>
      </c>
      <c r="D7204" s="1" t="s">
        <v>16028</v>
      </c>
      <c r="E7204" s="1" t="s">
        <v>34</v>
      </c>
      <c r="F7204" s="1" t="s">
        <v>30</v>
      </c>
      <c r="G7204" s="1" t="str">
        <f>IFERROR(__xludf.DUMMYFUNCTION("GOOGLETRANSLATE(D7204,""fr"",""en"")"),"#VALUE!")</f>
        <v>#VALUE!</v>
      </c>
    </row>
    <row r="7205" ht="15.75" customHeight="1">
      <c r="A7205" s="1" t="s">
        <v>5453</v>
      </c>
      <c r="B7205" s="1">
        <v>1.0</v>
      </c>
      <c r="C7205" s="1" t="s">
        <v>16029</v>
      </c>
      <c r="D7205" s="1" t="s">
        <v>16030</v>
      </c>
      <c r="E7205" s="1" t="s">
        <v>10</v>
      </c>
      <c r="F7205" s="1" t="s">
        <v>11</v>
      </c>
      <c r="G7205" s="1" t="str">
        <f>IFERROR(__xludf.DUMMYFUNCTION("GOOGLETRANSLATE(D7205,""fr"",""en"")"),"#VALUE!")</f>
        <v>#VALUE!</v>
      </c>
    </row>
    <row r="7206" ht="15.75" customHeight="1">
      <c r="A7206" s="1" t="s">
        <v>414</v>
      </c>
      <c r="B7206" s="1">
        <v>5.0</v>
      </c>
      <c r="C7206" s="1" t="s">
        <v>16031</v>
      </c>
      <c r="D7206" s="1" t="s">
        <v>16032</v>
      </c>
      <c r="E7206" s="1" t="s">
        <v>21</v>
      </c>
      <c r="F7206" s="1" t="s">
        <v>11</v>
      </c>
      <c r="G7206" s="1" t="str">
        <f>IFERROR(__xludf.DUMMYFUNCTION("GOOGLETRANSLATE(D7206,""fr"",""en"")"),"#VALUE!")</f>
        <v>#VALUE!</v>
      </c>
    </row>
    <row r="7207" ht="15.75" customHeight="1">
      <c r="A7207" s="1" t="s">
        <v>982</v>
      </c>
      <c r="B7207" s="1">
        <v>1.0</v>
      </c>
      <c r="C7207" s="1" t="s">
        <v>16033</v>
      </c>
      <c r="D7207" s="1" t="s">
        <v>16034</v>
      </c>
      <c r="E7207" s="1" t="s">
        <v>423</v>
      </c>
      <c r="F7207" s="1" t="s">
        <v>30</v>
      </c>
      <c r="G7207" s="1" t="str">
        <f>IFERROR(__xludf.DUMMYFUNCTION("GOOGLETRANSLATE(D7207,""fr"",""en"")"),"#VALUE!")</f>
        <v>#VALUE!</v>
      </c>
    </row>
    <row r="7208" ht="15.75" customHeight="1">
      <c r="A7208" s="1" t="s">
        <v>11442</v>
      </c>
      <c r="B7208" s="1">
        <v>2.0</v>
      </c>
      <c r="C7208" s="1" t="s">
        <v>16035</v>
      </c>
      <c r="D7208" s="1" t="s">
        <v>16036</v>
      </c>
      <c r="E7208" s="1" t="s">
        <v>230</v>
      </c>
      <c r="F7208" s="1" t="s">
        <v>48</v>
      </c>
      <c r="G7208" s="1" t="str">
        <f>IFERROR(__xludf.DUMMYFUNCTION("GOOGLETRANSLATE(D7208,""fr"",""en"")"),"#VALUE!")</f>
        <v>#VALUE!</v>
      </c>
    </row>
    <row r="7209" ht="15.75" customHeight="1">
      <c r="A7209" s="1" t="s">
        <v>670</v>
      </c>
      <c r="B7209" s="1">
        <v>4.0</v>
      </c>
      <c r="C7209" s="1" t="s">
        <v>16037</v>
      </c>
      <c r="D7209" s="1" t="s">
        <v>16038</v>
      </c>
      <c r="E7209" s="1" t="s">
        <v>65</v>
      </c>
      <c r="F7209" s="1" t="s">
        <v>66</v>
      </c>
      <c r="G7209" s="1" t="str">
        <f>IFERROR(__xludf.DUMMYFUNCTION("GOOGLETRANSLATE(D7209,""fr"",""en"")"),"#VALUE!")</f>
        <v>#VALUE!</v>
      </c>
    </row>
    <row r="7210" ht="15.75" customHeight="1">
      <c r="A7210" s="1" t="s">
        <v>126</v>
      </c>
      <c r="B7210" s="1">
        <v>5.0</v>
      </c>
      <c r="C7210" s="1" t="s">
        <v>16039</v>
      </c>
      <c r="D7210" s="1" t="s">
        <v>16040</v>
      </c>
      <c r="E7210" s="1" t="s">
        <v>176</v>
      </c>
      <c r="F7210" s="1" t="s">
        <v>66</v>
      </c>
      <c r="G7210" s="1" t="str">
        <f>IFERROR(__xludf.DUMMYFUNCTION("GOOGLETRANSLATE(D7210,""fr"",""en"")"),"#VALUE!")</f>
        <v>#VALUE!</v>
      </c>
    </row>
    <row r="7211" ht="15.75" customHeight="1">
      <c r="A7211" s="1" t="s">
        <v>629</v>
      </c>
      <c r="B7211" s="1">
        <v>2.0</v>
      </c>
      <c r="C7211" s="1" t="s">
        <v>16041</v>
      </c>
      <c r="D7211" s="1" t="s">
        <v>16042</v>
      </c>
      <c r="E7211" s="1" t="s">
        <v>280</v>
      </c>
      <c r="F7211" s="1" t="s">
        <v>11</v>
      </c>
      <c r="G7211" s="1" t="str">
        <f>IFERROR(__xludf.DUMMYFUNCTION("GOOGLETRANSLATE(D7211,""fr"",""en"")"),"#VALUE!")</f>
        <v>#VALUE!</v>
      </c>
    </row>
    <row r="7212" ht="15.75" customHeight="1">
      <c r="A7212" s="1" t="s">
        <v>899</v>
      </c>
      <c r="B7212" s="1">
        <v>1.0</v>
      </c>
      <c r="C7212" s="1" t="s">
        <v>16043</v>
      </c>
      <c r="D7212" s="1" t="s">
        <v>16044</v>
      </c>
      <c r="E7212" s="1" t="s">
        <v>10</v>
      </c>
      <c r="F7212" s="1" t="s">
        <v>11</v>
      </c>
      <c r="G7212" s="1" t="str">
        <f>IFERROR(__xludf.DUMMYFUNCTION("GOOGLETRANSLATE(D7212,""fr"",""en"")"),"#VALUE!")</f>
        <v>#VALUE!</v>
      </c>
    </row>
    <row r="7213" ht="15.75" customHeight="1">
      <c r="A7213" s="1" t="s">
        <v>638</v>
      </c>
      <c r="B7213" s="1">
        <v>1.0</v>
      </c>
      <c r="C7213" s="1" t="s">
        <v>16045</v>
      </c>
      <c r="D7213" s="1" t="s">
        <v>16046</v>
      </c>
      <c r="E7213" s="1" t="s">
        <v>226</v>
      </c>
      <c r="F7213" s="1" t="s">
        <v>110</v>
      </c>
      <c r="G7213" s="1" t="str">
        <f>IFERROR(__xludf.DUMMYFUNCTION("GOOGLETRANSLATE(D7213,""fr"",""en"")"),"#VALUE!")</f>
        <v>#VALUE!</v>
      </c>
    </row>
    <row r="7214" ht="15.75" customHeight="1">
      <c r="A7214" s="1" t="s">
        <v>62</v>
      </c>
      <c r="B7214" s="1">
        <v>4.0</v>
      </c>
      <c r="C7214" s="1" t="s">
        <v>16047</v>
      </c>
      <c r="D7214" s="1" t="s">
        <v>16048</v>
      </c>
      <c r="E7214" s="1" t="s">
        <v>10</v>
      </c>
      <c r="F7214" s="1" t="s">
        <v>11</v>
      </c>
      <c r="G7214" s="1" t="str">
        <f>IFERROR(__xludf.DUMMYFUNCTION("GOOGLETRANSLATE(D7214,""fr"",""en"")"),"#VALUE!")</f>
        <v>#VALUE!</v>
      </c>
    </row>
    <row r="7215" ht="15.75" customHeight="1">
      <c r="A7215" s="1" t="s">
        <v>7854</v>
      </c>
      <c r="B7215" s="1">
        <v>2.0</v>
      </c>
      <c r="C7215" s="1" t="s">
        <v>16049</v>
      </c>
      <c r="D7215" s="1" t="s">
        <v>16050</v>
      </c>
      <c r="E7215" s="1" t="s">
        <v>10</v>
      </c>
      <c r="F7215" s="1" t="s">
        <v>11</v>
      </c>
      <c r="G7215" s="1" t="str">
        <f>IFERROR(__xludf.DUMMYFUNCTION("GOOGLETRANSLATE(D7215,""fr"",""en"")"),"#VALUE!")</f>
        <v>#VALUE!</v>
      </c>
    </row>
    <row r="7216" ht="15.75" customHeight="1">
      <c r="A7216" s="1" t="s">
        <v>5378</v>
      </c>
      <c r="B7216" s="1">
        <v>1.0</v>
      </c>
      <c r="C7216" s="1" t="s">
        <v>16051</v>
      </c>
      <c r="D7216" s="1" t="s">
        <v>16052</v>
      </c>
      <c r="E7216" s="1" t="s">
        <v>1543</v>
      </c>
      <c r="F7216" s="1" t="s">
        <v>118</v>
      </c>
      <c r="G7216" s="1" t="str">
        <f>IFERROR(__xludf.DUMMYFUNCTION("GOOGLETRANSLATE(D7216,""fr"",""en"")"),"#VALUE!")</f>
        <v>#VALUE!</v>
      </c>
    </row>
    <row r="7217" ht="15.75" customHeight="1">
      <c r="A7217" s="1" t="s">
        <v>173</v>
      </c>
      <c r="B7217" s="1">
        <v>1.0</v>
      </c>
      <c r="C7217" s="1" t="s">
        <v>16053</v>
      </c>
      <c r="D7217" s="1" t="s">
        <v>16054</v>
      </c>
      <c r="E7217" s="1" t="s">
        <v>10</v>
      </c>
      <c r="F7217" s="1" t="s">
        <v>11</v>
      </c>
      <c r="G7217" s="1" t="str">
        <f>IFERROR(__xludf.DUMMYFUNCTION("GOOGLETRANSLATE(D7217,""fr"",""en"")"),"#VALUE!")</f>
        <v>#VALUE!</v>
      </c>
    </row>
    <row r="7218" ht="15.75" customHeight="1">
      <c r="A7218" s="1" t="s">
        <v>187</v>
      </c>
      <c r="B7218" s="1">
        <v>3.0</v>
      </c>
      <c r="C7218" s="1" t="s">
        <v>16055</v>
      </c>
      <c r="D7218" s="1" t="s">
        <v>16056</v>
      </c>
      <c r="E7218" s="1" t="s">
        <v>10</v>
      </c>
      <c r="F7218" s="1" t="s">
        <v>11</v>
      </c>
      <c r="G7218" s="1" t="str">
        <f>IFERROR(__xludf.DUMMYFUNCTION("GOOGLETRANSLATE(D7218,""fr"",""en"")"),"#VALUE!")</f>
        <v>#VALUE!</v>
      </c>
    </row>
    <row r="7219" ht="15.75" customHeight="1">
      <c r="A7219" s="1" t="s">
        <v>11984</v>
      </c>
      <c r="B7219" s="1">
        <v>3.0</v>
      </c>
      <c r="C7219" s="1" t="s">
        <v>16057</v>
      </c>
      <c r="D7219" s="1" t="s">
        <v>16058</v>
      </c>
      <c r="E7219" s="1" t="s">
        <v>484</v>
      </c>
      <c r="F7219" s="1" t="s">
        <v>118</v>
      </c>
      <c r="G7219" s="1" t="str">
        <f>IFERROR(__xludf.DUMMYFUNCTION("GOOGLETRANSLATE(D7219,""fr"",""en"")"),"#VALUE!")</f>
        <v>#VALUE!</v>
      </c>
    </row>
    <row r="7220" ht="15.75" customHeight="1">
      <c r="A7220" s="1" t="s">
        <v>16059</v>
      </c>
      <c r="B7220" s="1">
        <v>4.0</v>
      </c>
      <c r="C7220" s="1" t="s">
        <v>16060</v>
      </c>
      <c r="D7220" s="1" t="s">
        <v>16061</v>
      </c>
      <c r="E7220" s="1" t="s">
        <v>614</v>
      </c>
      <c r="F7220" s="1" t="s">
        <v>30</v>
      </c>
      <c r="G7220" s="1" t="str">
        <f>IFERROR(__xludf.DUMMYFUNCTION("GOOGLETRANSLATE(D7220,""fr"",""en"")"),"#VALUE!")</f>
        <v>#VALUE!</v>
      </c>
    </row>
    <row r="7221" ht="15.75" customHeight="1">
      <c r="A7221" s="1" t="s">
        <v>3727</v>
      </c>
      <c r="B7221" s="1">
        <v>1.0</v>
      </c>
      <c r="C7221" s="1" t="s">
        <v>16062</v>
      </c>
      <c r="D7221" s="1" t="s">
        <v>16063</v>
      </c>
      <c r="E7221" s="1" t="s">
        <v>52</v>
      </c>
      <c r="F7221" s="1" t="s">
        <v>11</v>
      </c>
      <c r="G7221" s="1" t="str">
        <f>IFERROR(__xludf.DUMMYFUNCTION("GOOGLETRANSLATE(D7221,""fr"",""en"")"),"#VALUE!")</f>
        <v>#VALUE!</v>
      </c>
    </row>
    <row r="7222" ht="15.75" customHeight="1">
      <c r="A7222" s="1" t="s">
        <v>267</v>
      </c>
      <c r="B7222" s="1">
        <v>3.0</v>
      </c>
      <c r="C7222" s="1" t="s">
        <v>16064</v>
      </c>
      <c r="D7222" s="1" t="s">
        <v>16065</v>
      </c>
      <c r="E7222" s="1" t="s">
        <v>169</v>
      </c>
      <c r="F7222" s="1" t="s">
        <v>11</v>
      </c>
      <c r="G7222" s="1" t="str">
        <f>IFERROR(__xludf.DUMMYFUNCTION("GOOGLETRANSLATE(D7222,""fr"",""en"")"),"#VALUE!")</f>
        <v>#VALUE!</v>
      </c>
    </row>
    <row r="7223" ht="15.75" customHeight="1">
      <c r="A7223" s="1" t="s">
        <v>439</v>
      </c>
      <c r="B7223" s="1">
        <v>4.0</v>
      </c>
      <c r="C7223" s="1" t="s">
        <v>16066</v>
      </c>
      <c r="D7223" s="1" t="s">
        <v>16067</v>
      </c>
      <c r="E7223" s="1" t="s">
        <v>10</v>
      </c>
      <c r="F7223" s="1" t="s">
        <v>11</v>
      </c>
      <c r="G7223" s="1" t="str">
        <f>IFERROR(__xludf.DUMMYFUNCTION("GOOGLETRANSLATE(D7223,""fr"",""en"")"),"#VALUE!")</f>
        <v>#VALUE!</v>
      </c>
    </row>
    <row r="7224" ht="15.75" customHeight="1">
      <c r="A7224" s="1" t="s">
        <v>600</v>
      </c>
      <c r="B7224" s="1">
        <v>2.0</v>
      </c>
      <c r="C7224" s="1" t="s">
        <v>16068</v>
      </c>
      <c r="D7224" s="1" t="s">
        <v>16069</v>
      </c>
      <c r="E7224" s="1" t="s">
        <v>176</v>
      </c>
      <c r="F7224" s="1" t="s">
        <v>66</v>
      </c>
      <c r="G7224" s="1" t="str">
        <f>IFERROR(__xludf.DUMMYFUNCTION("GOOGLETRANSLATE(D7224,""fr"",""en"")"),"#VALUE!")</f>
        <v>#VALUE!</v>
      </c>
    </row>
    <row r="7225" ht="15.75" customHeight="1">
      <c r="A7225" s="1" t="s">
        <v>2728</v>
      </c>
      <c r="B7225" s="1">
        <v>5.0</v>
      </c>
      <c r="C7225" s="1" t="s">
        <v>16070</v>
      </c>
      <c r="D7225" s="1" t="s">
        <v>16071</v>
      </c>
      <c r="E7225" s="1" t="s">
        <v>65</v>
      </c>
      <c r="F7225" s="1" t="s">
        <v>66</v>
      </c>
      <c r="G7225" s="1" t="str">
        <f>IFERROR(__xludf.DUMMYFUNCTION("GOOGLETRANSLATE(D7225,""fr"",""en"")"),"#VALUE!")</f>
        <v>#VALUE!</v>
      </c>
    </row>
    <row r="7226" ht="15.75" customHeight="1">
      <c r="A7226" s="1" t="s">
        <v>1421</v>
      </c>
      <c r="B7226" s="1">
        <v>2.0</v>
      </c>
      <c r="C7226" s="1" t="s">
        <v>16072</v>
      </c>
      <c r="D7226" s="1" t="s">
        <v>16073</v>
      </c>
      <c r="E7226" s="1" t="s">
        <v>169</v>
      </c>
      <c r="F7226" s="1" t="s">
        <v>110</v>
      </c>
      <c r="G7226" s="1" t="str">
        <f>IFERROR(__xludf.DUMMYFUNCTION("GOOGLETRANSLATE(D7226,""fr"",""en"")"),"#VALUE!")</f>
        <v>#VALUE!</v>
      </c>
    </row>
    <row r="7227" ht="15.75" customHeight="1">
      <c r="A7227" s="1" t="s">
        <v>3949</v>
      </c>
      <c r="B7227" s="1">
        <v>1.0</v>
      </c>
      <c r="C7227" s="1" t="s">
        <v>16074</v>
      </c>
      <c r="D7227" s="1" t="s">
        <v>16075</v>
      </c>
      <c r="E7227" s="1" t="s">
        <v>10</v>
      </c>
      <c r="F7227" s="1" t="s">
        <v>110</v>
      </c>
      <c r="G7227" s="1" t="str">
        <f>IFERROR(__xludf.DUMMYFUNCTION("GOOGLETRANSLATE(D7227,""fr"",""en"")"),"#VALUE!")</f>
        <v>#VALUE!</v>
      </c>
    </row>
    <row r="7228" ht="15.75" customHeight="1">
      <c r="A7228" s="1" t="s">
        <v>4945</v>
      </c>
      <c r="B7228" s="1">
        <v>5.0</v>
      </c>
      <c r="C7228" s="1" t="s">
        <v>16076</v>
      </c>
      <c r="D7228" s="1" t="s">
        <v>16077</v>
      </c>
      <c r="E7228" s="1" t="s">
        <v>65</v>
      </c>
      <c r="F7228" s="1" t="s">
        <v>66</v>
      </c>
      <c r="G7228" s="1" t="str">
        <f>IFERROR(__xludf.DUMMYFUNCTION("GOOGLETRANSLATE(D7228,""fr"",""en"")"),"#VALUE!")</f>
        <v>#VALUE!</v>
      </c>
    </row>
    <row r="7229" ht="15.75" customHeight="1">
      <c r="A7229" s="1" t="s">
        <v>1901</v>
      </c>
      <c r="B7229" s="1">
        <v>5.0</v>
      </c>
      <c r="C7229" s="1" t="s">
        <v>16078</v>
      </c>
      <c r="D7229" s="1" t="s">
        <v>16079</v>
      </c>
      <c r="E7229" s="1" t="s">
        <v>10</v>
      </c>
      <c r="F7229" s="1" t="s">
        <v>11</v>
      </c>
      <c r="G7229" s="1" t="str">
        <f>IFERROR(__xludf.DUMMYFUNCTION("GOOGLETRANSLATE(D7229,""fr"",""en"")"),"#VALUE!")</f>
        <v>#VALUE!</v>
      </c>
    </row>
    <row r="7230" ht="15.75" customHeight="1">
      <c r="A7230" s="1" t="s">
        <v>8481</v>
      </c>
      <c r="B7230" s="1">
        <v>3.0</v>
      </c>
      <c r="C7230" s="1" t="s">
        <v>16080</v>
      </c>
      <c r="D7230" s="1" t="s">
        <v>16081</v>
      </c>
      <c r="E7230" s="1" t="s">
        <v>10</v>
      </c>
      <c r="F7230" s="1" t="s">
        <v>11</v>
      </c>
      <c r="G7230" s="1" t="str">
        <f>IFERROR(__xludf.DUMMYFUNCTION("GOOGLETRANSLATE(D7230,""fr"",""en"")"),"#VALUE!")</f>
        <v>#VALUE!</v>
      </c>
    </row>
    <row r="7231" ht="15.75" customHeight="1">
      <c r="A7231" s="1" t="s">
        <v>9461</v>
      </c>
      <c r="B7231" s="1">
        <v>1.0</v>
      </c>
      <c r="C7231" s="1" t="s">
        <v>16082</v>
      </c>
      <c r="D7231" s="1" t="s">
        <v>16083</v>
      </c>
      <c r="E7231" s="1" t="s">
        <v>25</v>
      </c>
      <c r="F7231" s="1" t="s">
        <v>11</v>
      </c>
      <c r="G7231" s="1" t="str">
        <f>IFERROR(__xludf.DUMMYFUNCTION("GOOGLETRANSLATE(D7231,""fr"",""en"")"),"#VALUE!")</f>
        <v>#VALUE!</v>
      </c>
    </row>
    <row r="7232" ht="15.75" customHeight="1">
      <c r="A7232" s="1" t="s">
        <v>2261</v>
      </c>
      <c r="B7232" s="1">
        <v>1.0</v>
      </c>
      <c r="C7232" s="1" t="s">
        <v>16084</v>
      </c>
      <c r="D7232" s="1" t="s">
        <v>16085</v>
      </c>
      <c r="E7232" s="1" t="s">
        <v>109</v>
      </c>
      <c r="F7232" s="1" t="s">
        <v>110</v>
      </c>
      <c r="G7232" s="1" t="str">
        <f>IFERROR(__xludf.DUMMYFUNCTION("GOOGLETRANSLATE(D7232,""fr"",""en"")"),"#VALUE!")</f>
        <v>#VALUE!</v>
      </c>
    </row>
    <row r="7233" ht="15.75" customHeight="1">
      <c r="A7233" s="1" t="s">
        <v>2165</v>
      </c>
      <c r="B7233" s="1">
        <v>3.0</v>
      </c>
      <c r="C7233" s="1" t="s">
        <v>16086</v>
      </c>
      <c r="D7233" s="1" t="s">
        <v>16087</v>
      </c>
      <c r="E7233" s="1" t="s">
        <v>226</v>
      </c>
      <c r="F7233" s="1" t="s">
        <v>11</v>
      </c>
      <c r="G7233" s="1" t="str">
        <f>IFERROR(__xludf.DUMMYFUNCTION("GOOGLETRANSLATE(D7233,""fr"",""en"")"),"#VALUE!")</f>
        <v>#VALUE!</v>
      </c>
    </row>
    <row r="7234" ht="15.75" customHeight="1">
      <c r="A7234" s="1" t="s">
        <v>1901</v>
      </c>
      <c r="B7234" s="1">
        <v>4.0</v>
      </c>
      <c r="C7234" s="1" t="s">
        <v>16088</v>
      </c>
      <c r="D7234" s="1" t="s">
        <v>16089</v>
      </c>
      <c r="E7234" s="1" t="s">
        <v>21</v>
      </c>
      <c r="F7234" s="1" t="s">
        <v>11</v>
      </c>
      <c r="G7234" s="1" t="str">
        <f>IFERROR(__xludf.DUMMYFUNCTION("GOOGLETRANSLATE(D7234,""fr"",""en"")"),"#VALUE!")</f>
        <v>#VALUE!</v>
      </c>
    </row>
    <row r="7235" ht="15.75" customHeight="1">
      <c r="A7235" s="1" t="s">
        <v>12151</v>
      </c>
      <c r="B7235" s="1">
        <v>5.0</v>
      </c>
      <c r="C7235" s="1" t="s">
        <v>16090</v>
      </c>
      <c r="D7235" s="1" t="s">
        <v>16091</v>
      </c>
      <c r="E7235" s="1" t="s">
        <v>355</v>
      </c>
      <c r="F7235" s="1" t="s">
        <v>110</v>
      </c>
      <c r="G7235" s="1" t="str">
        <f>IFERROR(__xludf.DUMMYFUNCTION("GOOGLETRANSLATE(D7235,""fr"",""en"")"),"#VALUE!")</f>
        <v>#VALUE!</v>
      </c>
    </row>
    <row r="7236" ht="15.75" customHeight="1">
      <c r="A7236" s="1" t="s">
        <v>813</v>
      </c>
      <c r="B7236" s="1">
        <v>1.0</v>
      </c>
      <c r="C7236" s="1" t="s">
        <v>814</v>
      </c>
      <c r="D7236" s="1" t="s">
        <v>16092</v>
      </c>
      <c r="E7236" s="1" t="s">
        <v>614</v>
      </c>
      <c r="F7236" s="1" t="s">
        <v>30</v>
      </c>
      <c r="G7236" s="1" t="str">
        <f>IFERROR(__xludf.DUMMYFUNCTION("GOOGLETRANSLATE(D7236,""fr"",""en"")"),"#VALUE!")</f>
        <v>#VALUE!</v>
      </c>
    </row>
    <row r="7237" ht="15.75" customHeight="1">
      <c r="A7237" s="1" t="s">
        <v>3312</v>
      </c>
      <c r="B7237" s="1">
        <v>4.0</v>
      </c>
      <c r="C7237" s="1" t="s">
        <v>16093</v>
      </c>
      <c r="D7237" s="1" t="s">
        <v>16094</v>
      </c>
      <c r="E7237" s="1" t="s">
        <v>29</v>
      </c>
      <c r="F7237" s="1" t="s">
        <v>30</v>
      </c>
      <c r="G7237" s="1" t="str">
        <f>IFERROR(__xludf.DUMMYFUNCTION("GOOGLETRANSLATE(D7237,""fr"",""en"")"),"#VALUE!")</f>
        <v>#VALUE!</v>
      </c>
    </row>
    <row r="7238" ht="15.75" customHeight="1">
      <c r="A7238" s="1" t="s">
        <v>1042</v>
      </c>
      <c r="B7238" s="1">
        <v>1.0</v>
      </c>
      <c r="C7238" s="1" t="s">
        <v>16095</v>
      </c>
      <c r="D7238" s="1" t="s">
        <v>16096</v>
      </c>
      <c r="E7238" s="1" t="s">
        <v>21</v>
      </c>
      <c r="F7238" s="1" t="s">
        <v>11</v>
      </c>
      <c r="G7238" s="1" t="str">
        <f>IFERROR(__xludf.DUMMYFUNCTION("GOOGLETRANSLATE(D7238,""fr"",""en"")"),"#VALUE!")</f>
        <v>#VALUE!</v>
      </c>
    </row>
    <row r="7239" ht="15.75" customHeight="1">
      <c r="A7239" s="1" t="s">
        <v>2066</v>
      </c>
      <c r="B7239" s="1">
        <v>2.0</v>
      </c>
      <c r="C7239" s="1" t="s">
        <v>16097</v>
      </c>
      <c r="D7239" s="1" t="s">
        <v>16098</v>
      </c>
      <c r="E7239" s="1" t="s">
        <v>125</v>
      </c>
      <c r="F7239" s="1" t="s">
        <v>11</v>
      </c>
      <c r="G7239" s="1" t="str">
        <f>IFERROR(__xludf.DUMMYFUNCTION("GOOGLETRANSLATE(D7239,""fr"",""en"")"),"#VALUE!")</f>
        <v>#VALUE!</v>
      </c>
    </row>
    <row r="7240" ht="15.75" customHeight="1">
      <c r="A7240" s="1" t="s">
        <v>91</v>
      </c>
      <c r="B7240" s="1">
        <v>1.0</v>
      </c>
      <c r="C7240" s="1" t="s">
        <v>16099</v>
      </c>
      <c r="D7240" s="1" t="s">
        <v>16100</v>
      </c>
      <c r="E7240" s="1" t="s">
        <v>43</v>
      </c>
      <c r="F7240" s="1" t="s">
        <v>30</v>
      </c>
      <c r="G7240" s="1" t="str">
        <f>IFERROR(__xludf.DUMMYFUNCTION("GOOGLETRANSLATE(D7240,""fr"",""en"")"),"#VALUE!")</f>
        <v>#VALUE!</v>
      </c>
    </row>
    <row r="7241" ht="15.75" customHeight="1">
      <c r="A7241" s="1" t="s">
        <v>618</v>
      </c>
      <c r="B7241" s="1">
        <v>1.0</v>
      </c>
      <c r="C7241" s="1" t="s">
        <v>16101</v>
      </c>
      <c r="D7241" s="1" t="s">
        <v>16102</v>
      </c>
      <c r="E7241" s="1" t="s">
        <v>52</v>
      </c>
      <c r="F7241" s="1" t="s">
        <v>48</v>
      </c>
      <c r="G7241" s="1" t="str">
        <f>IFERROR(__xludf.DUMMYFUNCTION("GOOGLETRANSLATE(D7241,""fr"",""en"")"),"#VALUE!")</f>
        <v>#VALUE!</v>
      </c>
    </row>
    <row r="7242" ht="15.75" customHeight="1">
      <c r="A7242" s="1" t="s">
        <v>6565</v>
      </c>
      <c r="B7242" s="1">
        <v>1.0</v>
      </c>
      <c r="C7242" s="1" t="s">
        <v>16103</v>
      </c>
      <c r="D7242" s="1" t="s">
        <v>16104</v>
      </c>
      <c r="E7242" s="1" t="s">
        <v>254</v>
      </c>
      <c r="F7242" s="1" t="s">
        <v>66</v>
      </c>
      <c r="G7242" s="1" t="str">
        <f>IFERROR(__xludf.DUMMYFUNCTION("GOOGLETRANSLATE(D7242,""fr"",""en"")"),"#VALUE!")</f>
        <v>#VALUE!</v>
      </c>
    </row>
    <row r="7243" ht="15.75" customHeight="1">
      <c r="A7243" s="1" t="s">
        <v>1193</v>
      </c>
      <c r="B7243" s="1">
        <v>2.0</v>
      </c>
      <c r="C7243" s="1" t="s">
        <v>16105</v>
      </c>
      <c r="D7243" s="1" t="s">
        <v>16106</v>
      </c>
      <c r="E7243" s="1" t="s">
        <v>273</v>
      </c>
      <c r="F7243" s="1" t="s">
        <v>11</v>
      </c>
      <c r="G7243" s="1" t="str">
        <f>IFERROR(__xludf.DUMMYFUNCTION("GOOGLETRANSLATE(D7243,""fr"",""en"")"),"The Macif is no longer what it was.
I realized that my last calls made for modification of the contract were not taken into account:
- 2 calls concerning the transition to troubleshooting supported 0 km from the home instead of 50 km, one in 2015, the oth"&amp;"er in 2017. And at the end of 2017, I note that this was not taken into account . Fortunately, no breakdown less than 50 km from my home during this period ...
- 1 call in 2013, to remove home-work route insurance. Not also taken into account, which cost "&amp;"me € 26/year for 5 years. Re-appel at the end of 2017, finally taken into account and I receive a credit on my next invoice of March 2018 of ... 28 cents !!! It seems to me, however, that, me in front of 2 months (January and February 2018), it should mak"&amp;"e 2 x 26 € ... We are far from the 28 cents of having it.
So I made an appointment at the agency near my home, in Gramont in the 31st.
Result: no consideration of these ""failures"". Using that my 2013 call is not traced, no compensation or possible comm"&amp;"ercial gesture. Oh of course, they ""trust me"" and ""do not doubt the fact that I really called in 2013"", except that in the end, since I do not recover anything, it is as if I had Menti. And to have 28 cents, no additional info; unable to provide an ex"&amp;"planation. Clarification request transmitted to the accounting service ...
In the end, they advise me not to make any more modification by phone, but to move to an agency. Super practical.")</f>
        <v>The Macif is no longer what it was.
I realized that my last calls made for modification of the contract were not taken into account:
- 2 calls concerning the transition to troubleshooting supported 0 km from the home instead of 50 km, one in 2015, the other in 2017. And at the end of 2017, I note that this was not taken into account . Fortunately, no breakdown less than 50 km from my home during this period ...
- 1 call in 2013, to remove home-work route insurance. Not also taken into account, which cost me € 26/year for 5 years. Re-appel at the end of 2017, finally taken into account and I receive a credit on my next invoice of March 2018 of ... 28 cents !!! It seems to me, however, that, me in front of 2 months (January and February 2018), it should make 2 x 26 € ... We are far from the 28 cents of having it.
So I made an appointment at the agency near my home, in Gramont in the 31st.
Result: no consideration of these "failures". Using that my 2013 call is not traced, no compensation or possible commercial gesture. Oh of course, they "trust me" and "do not doubt the fact that I really called in 2013", except that in the end, since I do not recover anything, it is as if I had Menti. And to have 28 cents, no additional info; unable to provide an explanation. Clarification request transmitted to the accounting service ...
In the end, they advise me not to make any more modification by phone, but to move to an agency. Super practical.</v>
      </c>
    </row>
    <row r="7244" ht="15.75" customHeight="1">
      <c r="A7244" s="1" t="s">
        <v>4625</v>
      </c>
      <c r="B7244" s="1">
        <v>1.0</v>
      </c>
      <c r="C7244" s="1" t="s">
        <v>16107</v>
      </c>
      <c r="D7244" s="1" t="s">
        <v>16108</v>
      </c>
      <c r="E7244" s="1" t="s">
        <v>250</v>
      </c>
      <c r="F7244" s="1" t="s">
        <v>30</v>
      </c>
      <c r="G7244" s="1" t="str">
        <f>IFERROR(__xludf.DUMMYFUNCTION("GOOGLETRANSLATE(D7244,""fr"",""en"")"),"#VALUE!")</f>
        <v>#VALUE!</v>
      </c>
    </row>
    <row r="7245" ht="15.75" customHeight="1">
      <c r="A7245" s="1" t="s">
        <v>458</v>
      </c>
      <c r="B7245" s="1">
        <v>3.0</v>
      </c>
      <c r="C7245" s="1" t="s">
        <v>16109</v>
      </c>
      <c r="D7245" s="1" t="s">
        <v>16110</v>
      </c>
      <c r="E7245" s="1" t="s">
        <v>226</v>
      </c>
      <c r="F7245" s="1" t="s">
        <v>110</v>
      </c>
      <c r="G7245" s="1" t="str">
        <f>IFERROR(__xludf.DUMMYFUNCTION("GOOGLETRANSLATE(D7245,""fr"",""en"")"),"#VALUE!")</f>
        <v>#VALUE!</v>
      </c>
    </row>
    <row r="7246" ht="15.75" customHeight="1">
      <c r="A7246" s="1" t="s">
        <v>2363</v>
      </c>
      <c r="B7246" s="1">
        <v>5.0</v>
      </c>
      <c r="C7246" s="1" t="s">
        <v>16111</v>
      </c>
      <c r="D7246" s="1" t="s">
        <v>16112</v>
      </c>
      <c r="E7246" s="1" t="s">
        <v>21</v>
      </c>
      <c r="F7246" s="1" t="s">
        <v>11</v>
      </c>
      <c r="G7246" s="1" t="str">
        <f>IFERROR(__xludf.DUMMYFUNCTION("GOOGLETRANSLATE(D7246,""fr"",""en"")"),"#VALUE!")</f>
        <v>#VALUE!</v>
      </c>
    </row>
    <row r="7247" ht="15.75" customHeight="1">
      <c r="A7247" s="1" t="s">
        <v>5248</v>
      </c>
      <c r="B7247" s="1">
        <v>2.0</v>
      </c>
      <c r="C7247" s="1" t="s">
        <v>16113</v>
      </c>
      <c r="D7247" s="1" t="s">
        <v>16114</v>
      </c>
      <c r="E7247" s="1" t="s">
        <v>38</v>
      </c>
      <c r="F7247" s="1" t="s">
        <v>39</v>
      </c>
      <c r="G7247" s="1" t="str">
        <f>IFERROR(__xludf.DUMMYFUNCTION("GOOGLETRANSLATE(D7247,""fr"",""en"")"),"#VALUE!")</f>
        <v>#VALUE!</v>
      </c>
    </row>
    <row r="7248" ht="15.75" customHeight="1">
      <c r="A7248" s="1" t="s">
        <v>603</v>
      </c>
      <c r="B7248" s="1">
        <v>5.0</v>
      </c>
      <c r="C7248" s="1" t="s">
        <v>16115</v>
      </c>
      <c r="D7248" s="1" t="s">
        <v>16116</v>
      </c>
      <c r="E7248" s="1" t="s">
        <v>65</v>
      </c>
      <c r="F7248" s="1" t="s">
        <v>66</v>
      </c>
      <c r="G7248" s="1" t="str">
        <f>IFERROR(__xludf.DUMMYFUNCTION("GOOGLETRANSLATE(D7248,""fr"",""en"")"),"#VALUE!")</f>
        <v>#VALUE!</v>
      </c>
    </row>
    <row r="7249" ht="15.75" customHeight="1">
      <c r="A7249" s="1" t="s">
        <v>2103</v>
      </c>
      <c r="B7249" s="1">
        <v>4.0</v>
      </c>
      <c r="C7249" s="1" t="s">
        <v>2104</v>
      </c>
      <c r="D7249" s="1" t="s">
        <v>16117</v>
      </c>
      <c r="E7249" s="1" t="s">
        <v>21</v>
      </c>
      <c r="F7249" s="1" t="s">
        <v>11</v>
      </c>
      <c r="G7249" s="1" t="str">
        <f>IFERROR(__xludf.DUMMYFUNCTION("GOOGLETRANSLATE(D7249,""fr"",""en"")"),"#VALUE!")</f>
        <v>#VALUE!</v>
      </c>
    </row>
    <row r="7250" ht="15.75" customHeight="1">
      <c r="A7250" s="1" t="s">
        <v>8643</v>
      </c>
      <c r="B7250" s="1">
        <v>2.0</v>
      </c>
      <c r="C7250" s="1" t="s">
        <v>16118</v>
      </c>
      <c r="D7250" s="1" t="s">
        <v>16119</v>
      </c>
      <c r="E7250" s="1" t="s">
        <v>423</v>
      </c>
      <c r="F7250" s="1" t="s">
        <v>30</v>
      </c>
      <c r="G7250" s="1" t="str">
        <f>IFERROR(__xludf.DUMMYFUNCTION("GOOGLETRANSLATE(D7250,""fr"",""en"")"),"#VALUE!")</f>
        <v>#VALUE!</v>
      </c>
    </row>
    <row r="7251" ht="15.75" customHeight="1">
      <c r="A7251" s="1" t="s">
        <v>1256</v>
      </c>
      <c r="B7251" s="1">
        <v>1.0</v>
      </c>
      <c r="C7251" s="1" t="s">
        <v>16120</v>
      </c>
      <c r="D7251" s="1" t="s">
        <v>16121</v>
      </c>
      <c r="E7251" s="1" t="s">
        <v>827</v>
      </c>
      <c r="F7251" s="1" t="s">
        <v>39</v>
      </c>
      <c r="G7251" s="1" t="str">
        <f>IFERROR(__xludf.DUMMYFUNCTION("GOOGLETRANSLATE(D7251,""fr"",""en"")"),"#VALUE!")</f>
        <v>#VALUE!</v>
      </c>
    </row>
    <row r="7252" ht="15.75" customHeight="1">
      <c r="A7252" s="1" t="s">
        <v>1375</v>
      </c>
      <c r="B7252" s="1">
        <v>5.0</v>
      </c>
      <c r="C7252" s="1" t="s">
        <v>16122</v>
      </c>
      <c r="D7252" s="1" t="s">
        <v>16123</v>
      </c>
      <c r="E7252" s="1" t="s">
        <v>10</v>
      </c>
      <c r="F7252" s="1" t="s">
        <v>11</v>
      </c>
      <c r="G7252" s="1" t="str">
        <f>IFERROR(__xludf.DUMMYFUNCTION("GOOGLETRANSLATE(D7252,""fr"",""en"")"),"#VALUE!")</f>
        <v>#VALUE!</v>
      </c>
    </row>
    <row r="7253" ht="15.75" customHeight="1">
      <c r="A7253" s="1" t="s">
        <v>5593</v>
      </c>
      <c r="B7253" s="1">
        <v>1.0</v>
      </c>
      <c r="C7253" s="1" t="s">
        <v>16124</v>
      </c>
      <c r="D7253" s="1" t="s">
        <v>16125</v>
      </c>
      <c r="E7253" s="1" t="s">
        <v>10</v>
      </c>
      <c r="F7253" s="1" t="s">
        <v>11</v>
      </c>
      <c r="G7253" s="1" t="str">
        <f>IFERROR(__xludf.DUMMYFUNCTION("GOOGLETRANSLATE(D7253,""fr"",""en"")"),"#VALUE!")</f>
        <v>#VALUE!</v>
      </c>
    </row>
    <row r="7254" ht="15.75" customHeight="1">
      <c r="A7254" s="1" t="s">
        <v>1663</v>
      </c>
      <c r="B7254" s="1">
        <v>3.0</v>
      </c>
      <c r="C7254" s="1" t="s">
        <v>16126</v>
      </c>
      <c r="D7254" s="1" t="s">
        <v>16127</v>
      </c>
      <c r="E7254" s="1" t="s">
        <v>65</v>
      </c>
      <c r="F7254" s="1" t="s">
        <v>66</v>
      </c>
      <c r="G7254" s="1" t="str">
        <f>IFERROR(__xludf.DUMMYFUNCTION("GOOGLETRANSLATE(D7254,""fr"",""en"")"),"#VALUE!")</f>
        <v>#VALUE!</v>
      </c>
    </row>
    <row r="7255" ht="15.75" customHeight="1">
      <c r="A7255" s="1" t="s">
        <v>2117</v>
      </c>
      <c r="B7255" s="1">
        <v>5.0</v>
      </c>
      <c r="C7255" s="1" t="s">
        <v>16128</v>
      </c>
      <c r="D7255" s="1" t="s">
        <v>16129</v>
      </c>
      <c r="E7255" s="1" t="s">
        <v>21</v>
      </c>
      <c r="F7255" s="1" t="s">
        <v>11</v>
      </c>
      <c r="G7255" s="1" t="str">
        <f>IFERROR(__xludf.DUMMYFUNCTION("GOOGLETRANSLATE(D7255,""fr"",""en"")"),"#VALUE!")</f>
        <v>#VALUE!</v>
      </c>
    </row>
    <row r="7256" ht="15.75" customHeight="1">
      <c r="A7256" s="1" t="s">
        <v>1987</v>
      </c>
      <c r="B7256" s="1">
        <v>4.0</v>
      </c>
      <c r="C7256" s="1" t="s">
        <v>16130</v>
      </c>
      <c r="D7256" s="1" t="s">
        <v>16131</v>
      </c>
      <c r="E7256" s="1" t="s">
        <v>296</v>
      </c>
      <c r="F7256" s="1" t="s">
        <v>110</v>
      </c>
      <c r="G7256" s="1" t="str">
        <f>IFERROR(__xludf.DUMMYFUNCTION("GOOGLETRANSLATE(D7256,""fr"",""en"")"),"#VALUE!")</f>
        <v>#VALUE!</v>
      </c>
    </row>
    <row r="7257" ht="15.75" customHeight="1">
      <c r="A7257" s="1" t="s">
        <v>2851</v>
      </c>
      <c r="B7257" s="1">
        <v>4.0</v>
      </c>
      <c r="C7257" s="1" t="s">
        <v>16132</v>
      </c>
      <c r="D7257" s="1" t="s">
        <v>16133</v>
      </c>
      <c r="E7257" s="1" t="s">
        <v>21</v>
      </c>
      <c r="F7257" s="1" t="s">
        <v>11</v>
      </c>
      <c r="G7257" s="1" t="str">
        <f>IFERROR(__xludf.DUMMYFUNCTION("GOOGLETRANSLATE(D7257,""fr"",""en"")"),"#VALUE!")</f>
        <v>#VALUE!</v>
      </c>
    </row>
    <row r="7258" ht="15.75" customHeight="1">
      <c r="A7258" s="1" t="s">
        <v>974</v>
      </c>
      <c r="B7258" s="1">
        <v>3.0</v>
      </c>
      <c r="C7258" s="1" t="s">
        <v>16134</v>
      </c>
      <c r="D7258" s="1" t="s">
        <v>16135</v>
      </c>
      <c r="E7258" s="1" t="s">
        <v>10</v>
      </c>
      <c r="F7258" s="1" t="s">
        <v>11</v>
      </c>
      <c r="G7258" s="1" t="str">
        <f>IFERROR(__xludf.DUMMYFUNCTION("GOOGLETRANSLATE(D7258,""fr"",""en"")"),"#VALUE!")</f>
        <v>#VALUE!</v>
      </c>
    </row>
    <row r="7259" ht="15.75" customHeight="1">
      <c r="A7259" s="1" t="s">
        <v>1062</v>
      </c>
      <c r="B7259" s="1">
        <v>5.0</v>
      </c>
      <c r="C7259" s="1" t="s">
        <v>16136</v>
      </c>
      <c r="D7259" s="1" t="s">
        <v>16137</v>
      </c>
      <c r="E7259" s="1" t="s">
        <v>10</v>
      </c>
      <c r="F7259" s="1" t="s">
        <v>11</v>
      </c>
      <c r="G7259" s="1" t="str">
        <f>IFERROR(__xludf.DUMMYFUNCTION("GOOGLETRANSLATE(D7259,""fr"",""en"")"),"#VALUE!")</f>
        <v>#VALUE!</v>
      </c>
    </row>
    <row r="7260" ht="15.75" customHeight="1">
      <c r="A7260" s="1" t="s">
        <v>4382</v>
      </c>
      <c r="B7260" s="1">
        <v>2.0</v>
      </c>
      <c r="C7260" s="1" t="s">
        <v>16138</v>
      </c>
      <c r="D7260" s="1" t="s">
        <v>16139</v>
      </c>
      <c r="E7260" s="1" t="s">
        <v>169</v>
      </c>
      <c r="F7260" s="1" t="s">
        <v>110</v>
      </c>
      <c r="G7260" s="1" t="str">
        <f>IFERROR(__xludf.DUMMYFUNCTION("GOOGLETRANSLATE(D7260,""fr"",""en"")"),"#VALUE!")</f>
        <v>#VALUE!</v>
      </c>
    </row>
    <row r="7261" ht="15.75" customHeight="1">
      <c r="A7261" s="1" t="s">
        <v>3528</v>
      </c>
      <c r="B7261" s="1">
        <v>2.0</v>
      </c>
      <c r="C7261" s="1" t="s">
        <v>16140</v>
      </c>
      <c r="D7261" s="1" t="s">
        <v>16141</v>
      </c>
      <c r="E7261" s="1" t="s">
        <v>10</v>
      </c>
      <c r="F7261" s="1" t="s">
        <v>11</v>
      </c>
      <c r="G7261" s="1" t="str">
        <f>IFERROR(__xludf.DUMMYFUNCTION("GOOGLETRANSLATE(D7261,""fr"",""en"")"),"#VALUE!")</f>
        <v>#VALUE!</v>
      </c>
    </row>
    <row r="7262" ht="15.75" customHeight="1">
      <c r="A7262" s="1" t="s">
        <v>3540</v>
      </c>
      <c r="B7262" s="1">
        <v>2.0</v>
      </c>
      <c r="C7262" s="1" t="s">
        <v>16142</v>
      </c>
      <c r="D7262" s="1" t="s">
        <v>16143</v>
      </c>
      <c r="E7262" s="1" t="s">
        <v>10</v>
      </c>
      <c r="F7262" s="1" t="s">
        <v>11</v>
      </c>
      <c r="G7262" s="1" t="str">
        <f>IFERROR(__xludf.DUMMYFUNCTION("GOOGLETRANSLATE(D7262,""fr"",""en"")"),"#VALUE!")</f>
        <v>#VALUE!</v>
      </c>
    </row>
    <row r="7263" ht="15.75" customHeight="1">
      <c r="A7263" s="1" t="s">
        <v>16144</v>
      </c>
      <c r="B7263" s="1">
        <v>1.0</v>
      </c>
      <c r="C7263" s="1" t="s">
        <v>16145</v>
      </c>
      <c r="D7263" s="1" t="s">
        <v>16146</v>
      </c>
      <c r="E7263" s="1" t="s">
        <v>25</v>
      </c>
      <c r="F7263" s="1" t="s">
        <v>11</v>
      </c>
      <c r="G7263" s="1" t="str">
        <f>IFERROR(__xludf.DUMMYFUNCTION("GOOGLETRANSLATE(D7263,""fr"",""en"")"),"#VALUE!")</f>
        <v>#VALUE!</v>
      </c>
    </row>
    <row r="7264" ht="15.75" customHeight="1">
      <c r="A7264" s="1" t="s">
        <v>624</v>
      </c>
      <c r="B7264" s="1">
        <v>1.0</v>
      </c>
      <c r="C7264" s="1" t="s">
        <v>16147</v>
      </c>
      <c r="D7264" s="1" t="s">
        <v>16148</v>
      </c>
      <c r="E7264" s="1" t="s">
        <v>254</v>
      </c>
      <c r="F7264" s="1" t="s">
        <v>66</v>
      </c>
      <c r="G7264" s="1" t="str">
        <f>IFERROR(__xludf.DUMMYFUNCTION("GOOGLETRANSLATE(D7264,""fr"",""en"")"),"#VALUE!")</f>
        <v>#VALUE!</v>
      </c>
    </row>
    <row r="7265" ht="15.75" customHeight="1">
      <c r="A7265" s="1" t="s">
        <v>5562</v>
      </c>
      <c r="B7265" s="1">
        <v>3.0</v>
      </c>
      <c r="C7265" s="1" t="s">
        <v>16149</v>
      </c>
      <c r="D7265" s="1" t="s">
        <v>16150</v>
      </c>
      <c r="E7265" s="1" t="s">
        <v>169</v>
      </c>
      <c r="F7265" s="1" t="s">
        <v>11</v>
      </c>
      <c r="G7265" s="1" t="str">
        <f>IFERROR(__xludf.DUMMYFUNCTION("GOOGLETRANSLATE(D7265,""fr"",""en"")"),"#VALUE!")</f>
        <v>#VALUE!</v>
      </c>
    </row>
    <row r="7266" ht="15.75" customHeight="1">
      <c r="A7266" s="1" t="s">
        <v>1861</v>
      </c>
      <c r="B7266" s="1">
        <v>2.0</v>
      </c>
      <c r="C7266" s="1" t="s">
        <v>16151</v>
      </c>
      <c r="D7266" s="1" t="s">
        <v>16152</v>
      </c>
      <c r="E7266" s="1" t="s">
        <v>10</v>
      </c>
      <c r="F7266" s="1" t="s">
        <v>11</v>
      </c>
      <c r="G7266" s="1" t="str">
        <f>IFERROR(__xludf.DUMMYFUNCTION("GOOGLETRANSLATE(D7266,""fr"",""en"")"),"#VALUE!")</f>
        <v>#VALUE!</v>
      </c>
    </row>
    <row r="7267" ht="15.75" customHeight="1">
      <c r="A7267" s="1" t="s">
        <v>502</v>
      </c>
      <c r="B7267" s="1">
        <v>4.0</v>
      </c>
      <c r="C7267" s="1" t="s">
        <v>16153</v>
      </c>
      <c r="D7267" s="1" t="s">
        <v>16154</v>
      </c>
      <c r="E7267" s="1" t="s">
        <v>10</v>
      </c>
      <c r="F7267" s="1" t="s">
        <v>11</v>
      </c>
      <c r="G7267" s="1" t="str">
        <f>IFERROR(__xludf.DUMMYFUNCTION("GOOGLETRANSLATE(D7267,""fr"",""en"")"),"#VALUE!")</f>
        <v>#VALUE!</v>
      </c>
    </row>
    <row r="7268" ht="15.75" customHeight="1">
      <c r="A7268" s="1" t="s">
        <v>2871</v>
      </c>
      <c r="B7268" s="1">
        <v>4.0</v>
      </c>
      <c r="C7268" s="1" t="s">
        <v>16155</v>
      </c>
      <c r="D7268" s="1" t="s">
        <v>16156</v>
      </c>
      <c r="E7268" s="1" t="s">
        <v>109</v>
      </c>
      <c r="F7268" s="1" t="s">
        <v>11</v>
      </c>
      <c r="G7268" s="1" t="str">
        <f>IFERROR(__xludf.DUMMYFUNCTION("GOOGLETRANSLATE(D7268,""fr"",""en"")"),"#VALUE!")</f>
        <v>#VALUE!</v>
      </c>
    </row>
    <row r="7269" ht="15.75" customHeight="1">
      <c r="A7269" s="1" t="s">
        <v>491</v>
      </c>
      <c r="B7269" s="1">
        <v>5.0</v>
      </c>
      <c r="C7269" s="1" t="s">
        <v>16157</v>
      </c>
      <c r="D7269" s="1" t="s">
        <v>16158</v>
      </c>
      <c r="E7269" s="1" t="s">
        <v>10</v>
      </c>
      <c r="F7269" s="1" t="s">
        <v>11</v>
      </c>
      <c r="G7269" s="1" t="str">
        <f>IFERROR(__xludf.DUMMYFUNCTION("GOOGLETRANSLATE(D7269,""fr"",""en"")"),"#VALUE!")</f>
        <v>#VALUE!</v>
      </c>
    </row>
    <row r="7270" ht="15.75" customHeight="1">
      <c r="A7270" s="1" t="s">
        <v>710</v>
      </c>
      <c r="B7270" s="1">
        <v>4.0</v>
      </c>
      <c r="C7270" s="1" t="s">
        <v>16159</v>
      </c>
      <c r="D7270" s="1" t="s">
        <v>16160</v>
      </c>
      <c r="E7270" s="1" t="s">
        <v>169</v>
      </c>
      <c r="F7270" s="1" t="s">
        <v>11</v>
      </c>
      <c r="G7270" s="1" t="str">
        <f>IFERROR(__xludf.DUMMYFUNCTION("GOOGLETRANSLATE(D7270,""fr"",""en"")"),"#VALUE!")</f>
        <v>#VALUE!</v>
      </c>
    </row>
    <row r="7271" ht="15.75" customHeight="1">
      <c r="A7271" s="1" t="s">
        <v>603</v>
      </c>
      <c r="B7271" s="1">
        <v>2.0</v>
      </c>
      <c r="C7271" s="1" t="s">
        <v>16161</v>
      </c>
      <c r="D7271" s="1" t="s">
        <v>16162</v>
      </c>
      <c r="E7271" s="1" t="s">
        <v>10</v>
      </c>
      <c r="F7271" s="1" t="s">
        <v>11</v>
      </c>
      <c r="G7271" s="1" t="str">
        <f>IFERROR(__xludf.DUMMYFUNCTION("GOOGLETRANSLATE(D7271,""fr"",""en"")"),"#VALUE!")</f>
        <v>#VALUE!</v>
      </c>
    </row>
    <row r="7272" ht="15.75" customHeight="1">
      <c r="A7272" s="1" t="s">
        <v>561</v>
      </c>
      <c r="B7272" s="1">
        <v>1.0</v>
      </c>
      <c r="C7272" s="1" t="s">
        <v>16163</v>
      </c>
      <c r="D7272" s="1" t="s">
        <v>16164</v>
      </c>
      <c r="E7272" s="1" t="s">
        <v>10</v>
      </c>
      <c r="F7272" s="1" t="s">
        <v>11</v>
      </c>
      <c r="G7272" s="1" t="str">
        <f>IFERROR(__xludf.DUMMYFUNCTION("GOOGLETRANSLATE(D7272,""fr"",""en"")"),"#VALUE!")</f>
        <v>#VALUE!</v>
      </c>
    </row>
    <row r="7273" ht="15.75" customHeight="1">
      <c r="A7273" s="1" t="s">
        <v>7644</v>
      </c>
      <c r="B7273" s="1">
        <v>3.0</v>
      </c>
      <c r="C7273" s="1" t="s">
        <v>16165</v>
      </c>
      <c r="D7273" s="1" t="s">
        <v>16166</v>
      </c>
      <c r="E7273" s="1" t="s">
        <v>169</v>
      </c>
      <c r="F7273" s="1" t="s">
        <v>11</v>
      </c>
      <c r="G7273" s="1" t="str">
        <f>IFERROR(__xludf.DUMMYFUNCTION("GOOGLETRANSLATE(D7273,""fr"",""en"")"),"#VALUE!")</f>
        <v>#VALUE!</v>
      </c>
    </row>
    <row r="7274" ht="15.75" customHeight="1">
      <c r="A7274" s="1" t="s">
        <v>1026</v>
      </c>
      <c r="B7274" s="1">
        <v>1.0</v>
      </c>
      <c r="C7274" s="1" t="s">
        <v>16167</v>
      </c>
      <c r="D7274" s="1" t="s">
        <v>16168</v>
      </c>
      <c r="E7274" s="1" t="s">
        <v>296</v>
      </c>
      <c r="F7274" s="1" t="s">
        <v>11</v>
      </c>
      <c r="G7274" s="1" t="str">
        <f>IFERROR(__xludf.DUMMYFUNCTION("GOOGLETRANSLATE(D7274,""fr"",""en"")"),"#VALUE!")</f>
        <v>#VALUE!</v>
      </c>
    </row>
    <row r="7275" ht="15.75" customHeight="1">
      <c r="A7275" s="1" t="s">
        <v>3186</v>
      </c>
      <c r="B7275" s="1">
        <v>4.0</v>
      </c>
      <c r="C7275" s="1" t="s">
        <v>16169</v>
      </c>
      <c r="D7275" s="1" t="s">
        <v>16170</v>
      </c>
      <c r="E7275" s="1" t="s">
        <v>10</v>
      </c>
      <c r="F7275" s="1" t="s">
        <v>11</v>
      </c>
      <c r="G7275" s="1" t="str">
        <f>IFERROR(__xludf.DUMMYFUNCTION("GOOGLETRANSLATE(D7275,""fr"",""en"")"),"#VALUE!")</f>
        <v>#VALUE!</v>
      </c>
    </row>
    <row r="7276" ht="15.75" customHeight="1">
      <c r="A7276" s="1" t="s">
        <v>150</v>
      </c>
      <c r="B7276" s="1">
        <v>5.0</v>
      </c>
      <c r="C7276" s="1" t="s">
        <v>16171</v>
      </c>
      <c r="D7276" s="1" t="s">
        <v>16172</v>
      </c>
      <c r="E7276" s="1" t="s">
        <v>21</v>
      </c>
      <c r="F7276" s="1" t="s">
        <v>11</v>
      </c>
      <c r="G7276" s="1" t="str">
        <f>IFERROR(__xludf.DUMMYFUNCTION("GOOGLETRANSLATE(D7276,""fr"",""en"")"),"#VALUE!")</f>
        <v>#VALUE!</v>
      </c>
    </row>
    <row r="7277" ht="15.75" customHeight="1">
      <c r="A7277" s="1" t="s">
        <v>1867</v>
      </c>
      <c r="B7277" s="1">
        <v>1.0</v>
      </c>
      <c r="C7277" s="1" t="s">
        <v>16173</v>
      </c>
      <c r="D7277" s="1" t="s">
        <v>16174</v>
      </c>
      <c r="E7277" s="1" t="s">
        <v>254</v>
      </c>
      <c r="F7277" s="1" t="s">
        <v>66</v>
      </c>
      <c r="G7277" s="1" t="str">
        <f>IFERROR(__xludf.DUMMYFUNCTION("GOOGLETRANSLATE(D7277,""fr"",""en"")"),"#VALUE!")</f>
        <v>#VALUE!</v>
      </c>
    </row>
    <row r="7278" ht="15.75" customHeight="1">
      <c r="A7278" s="1" t="s">
        <v>170</v>
      </c>
      <c r="B7278" s="1">
        <v>4.0</v>
      </c>
      <c r="C7278" s="1" t="s">
        <v>16175</v>
      </c>
      <c r="D7278" s="1" t="s">
        <v>16176</v>
      </c>
      <c r="E7278" s="1" t="s">
        <v>169</v>
      </c>
      <c r="F7278" s="1" t="s">
        <v>11</v>
      </c>
      <c r="G7278" s="1" t="str">
        <f>IFERROR(__xludf.DUMMYFUNCTION("GOOGLETRANSLATE(D7278,""fr"",""en"")"),"#VALUE!")</f>
        <v>#VALUE!</v>
      </c>
    </row>
    <row r="7279" ht="15.75" customHeight="1">
      <c r="A7279" s="1" t="s">
        <v>138</v>
      </c>
      <c r="B7279" s="1">
        <v>1.0</v>
      </c>
      <c r="C7279" s="1" t="s">
        <v>16177</v>
      </c>
      <c r="D7279" s="1" t="s">
        <v>16178</v>
      </c>
      <c r="E7279" s="1" t="s">
        <v>554</v>
      </c>
      <c r="F7279" s="1" t="s">
        <v>30</v>
      </c>
      <c r="G7279" s="1" t="str">
        <f>IFERROR(__xludf.DUMMYFUNCTION("GOOGLETRANSLATE(D7279,""fr"",""en"")"),"#VALUE!")</f>
        <v>#VALUE!</v>
      </c>
    </row>
    <row r="7280" ht="15.75" customHeight="1">
      <c r="A7280" s="1" t="s">
        <v>14081</v>
      </c>
      <c r="B7280" s="1">
        <v>1.0</v>
      </c>
      <c r="C7280" s="1" t="s">
        <v>16179</v>
      </c>
      <c r="D7280" s="1" t="s">
        <v>16180</v>
      </c>
      <c r="E7280" s="1" t="s">
        <v>65</v>
      </c>
      <c r="F7280" s="1" t="s">
        <v>66</v>
      </c>
      <c r="G7280" s="1" t="str">
        <f>IFERROR(__xludf.DUMMYFUNCTION("GOOGLETRANSLATE(D7280,""fr"",""en"")"),"#VALUE!")</f>
        <v>#VALUE!</v>
      </c>
    </row>
    <row r="7281" ht="15.75" customHeight="1">
      <c r="A7281" s="1" t="s">
        <v>8973</v>
      </c>
      <c r="B7281" s="1">
        <v>3.0</v>
      </c>
      <c r="C7281" s="1" t="s">
        <v>10307</v>
      </c>
      <c r="D7281" s="1" t="s">
        <v>16181</v>
      </c>
      <c r="E7281" s="1" t="s">
        <v>10</v>
      </c>
      <c r="F7281" s="1" t="s">
        <v>11</v>
      </c>
      <c r="G7281" s="1" t="str">
        <f>IFERROR(__xludf.DUMMYFUNCTION("GOOGLETRANSLATE(D7281,""fr"",""en"")"),"#VALUE!")</f>
        <v>#VALUE!</v>
      </c>
    </row>
    <row r="7282" ht="15.75" customHeight="1">
      <c r="A7282" s="1" t="s">
        <v>10498</v>
      </c>
      <c r="B7282" s="1">
        <v>1.0</v>
      </c>
      <c r="C7282" s="1" t="s">
        <v>16182</v>
      </c>
      <c r="D7282" s="1" t="s">
        <v>16183</v>
      </c>
      <c r="E7282" s="1" t="s">
        <v>423</v>
      </c>
      <c r="F7282" s="1" t="s">
        <v>30</v>
      </c>
      <c r="G7282" s="1" t="str">
        <f>IFERROR(__xludf.DUMMYFUNCTION("GOOGLETRANSLATE(D7282,""fr"",""en"")"),"#VALUE!")</f>
        <v>#VALUE!</v>
      </c>
    </row>
    <row r="7283" ht="15.75" customHeight="1">
      <c r="A7283" s="1" t="s">
        <v>2715</v>
      </c>
      <c r="B7283" s="1">
        <v>1.0</v>
      </c>
      <c r="C7283" s="1" t="s">
        <v>16184</v>
      </c>
      <c r="D7283" s="1" t="s">
        <v>16185</v>
      </c>
      <c r="E7283" s="1" t="s">
        <v>21</v>
      </c>
      <c r="F7283" s="1" t="s">
        <v>11</v>
      </c>
      <c r="G7283" s="1" t="str">
        <f>IFERROR(__xludf.DUMMYFUNCTION("GOOGLETRANSLATE(D7283,""fr"",""en"")"),"#VALUE!")</f>
        <v>#VALUE!</v>
      </c>
    </row>
    <row r="7284" ht="15.75" customHeight="1">
      <c r="A7284" s="1" t="s">
        <v>1375</v>
      </c>
      <c r="B7284" s="1">
        <v>2.0</v>
      </c>
      <c r="C7284" s="1" t="s">
        <v>16186</v>
      </c>
      <c r="D7284" s="1" t="s">
        <v>16187</v>
      </c>
      <c r="E7284" s="1" t="s">
        <v>43</v>
      </c>
      <c r="F7284" s="1" t="s">
        <v>30</v>
      </c>
      <c r="G7284" s="1" t="str">
        <f>IFERROR(__xludf.DUMMYFUNCTION("GOOGLETRANSLATE(D7284,""fr"",""en"")"),"#VALUE!")</f>
        <v>#VALUE!</v>
      </c>
    </row>
    <row r="7285" ht="15.75" customHeight="1">
      <c r="A7285" s="1" t="s">
        <v>267</v>
      </c>
      <c r="B7285" s="1">
        <v>4.0</v>
      </c>
      <c r="C7285" s="1" t="s">
        <v>16188</v>
      </c>
      <c r="D7285" s="1" t="s">
        <v>16189</v>
      </c>
      <c r="E7285" s="1" t="s">
        <v>10</v>
      </c>
      <c r="F7285" s="1" t="s">
        <v>11</v>
      </c>
      <c r="G7285" s="1" t="str">
        <f>IFERROR(__xludf.DUMMYFUNCTION("GOOGLETRANSLATE(D7285,""fr"",""en"")"),"#VALUE!")</f>
        <v>#VALUE!</v>
      </c>
    </row>
    <row r="7286" ht="15.75" customHeight="1">
      <c r="A7286" s="1" t="s">
        <v>1020</v>
      </c>
      <c r="B7286" s="1">
        <v>4.0</v>
      </c>
      <c r="C7286" s="1" t="s">
        <v>16190</v>
      </c>
      <c r="D7286" s="1" t="s">
        <v>16191</v>
      </c>
      <c r="E7286" s="1" t="s">
        <v>176</v>
      </c>
      <c r="F7286" s="1" t="s">
        <v>66</v>
      </c>
      <c r="G7286" s="1" t="str">
        <f>IFERROR(__xludf.DUMMYFUNCTION("GOOGLETRANSLATE(D7286,""fr"",""en"")"),"#VALUE!")</f>
        <v>#VALUE!</v>
      </c>
    </row>
    <row r="7287" ht="15.75" customHeight="1">
      <c r="A7287" s="1" t="s">
        <v>5659</v>
      </c>
      <c r="B7287" s="1">
        <v>2.0</v>
      </c>
      <c r="C7287" s="1" t="s">
        <v>16192</v>
      </c>
      <c r="D7287" s="1" t="s">
        <v>16193</v>
      </c>
      <c r="E7287" s="1" t="s">
        <v>273</v>
      </c>
      <c r="F7287" s="1" t="s">
        <v>11</v>
      </c>
      <c r="G7287" s="1" t="str">
        <f>IFERROR(__xludf.DUMMYFUNCTION("GOOGLETRANSLATE(D7287,""fr"",""en"")"),"#VALUE!")</f>
        <v>#VALUE!</v>
      </c>
    </row>
    <row r="7288" ht="15.75" customHeight="1">
      <c r="A7288" s="1" t="s">
        <v>988</v>
      </c>
      <c r="B7288" s="1">
        <v>5.0</v>
      </c>
      <c r="C7288" s="1" t="s">
        <v>16194</v>
      </c>
      <c r="D7288" s="1" t="s">
        <v>16195</v>
      </c>
      <c r="E7288" s="1" t="s">
        <v>10</v>
      </c>
      <c r="F7288" s="1" t="s">
        <v>11</v>
      </c>
      <c r="G7288" s="1" t="str">
        <f>IFERROR(__xludf.DUMMYFUNCTION("GOOGLETRANSLATE(D7288,""fr"",""en"")"),"#VALUE!")</f>
        <v>#VALUE!</v>
      </c>
    </row>
    <row r="7289" ht="15.75" customHeight="1">
      <c r="A7289" s="1" t="s">
        <v>16196</v>
      </c>
      <c r="B7289" s="1">
        <v>2.0</v>
      </c>
      <c r="C7289" s="1" t="s">
        <v>16197</v>
      </c>
      <c r="D7289" s="1" t="s">
        <v>16198</v>
      </c>
      <c r="E7289" s="1" t="s">
        <v>10</v>
      </c>
      <c r="F7289" s="1" t="s">
        <v>11</v>
      </c>
      <c r="G7289" s="1" t="str">
        <f>IFERROR(__xludf.DUMMYFUNCTION("GOOGLETRANSLATE(D7289,""fr"",""en"")"),"#VALUE!")</f>
        <v>#VALUE!</v>
      </c>
    </row>
    <row r="7290" ht="15.75" customHeight="1">
      <c r="A7290" s="1" t="s">
        <v>1110</v>
      </c>
      <c r="B7290" s="1">
        <v>2.0</v>
      </c>
      <c r="C7290" s="1" t="s">
        <v>16199</v>
      </c>
      <c r="D7290" s="1" t="s">
        <v>16200</v>
      </c>
      <c r="E7290" s="1" t="s">
        <v>273</v>
      </c>
      <c r="F7290" s="1" t="s">
        <v>66</v>
      </c>
      <c r="G7290" s="1" t="str">
        <f>IFERROR(__xludf.DUMMYFUNCTION("GOOGLETRANSLATE(D7290,""fr"",""en"")"),"#VALUE!")</f>
        <v>#VALUE!</v>
      </c>
    </row>
    <row r="7291" ht="15.75" customHeight="1">
      <c r="A7291" s="1" t="s">
        <v>2015</v>
      </c>
      <c r="B7291" s="1">
        <v>1.0</v>
      </c>
      <c r="C7291" s="1" t="s">
        <v>16201</v>
      </c>
      <c r="D7291" s="1" t="s">
        <v>16202</v>
      </c>
      <c r="E7291" s="1" t="s">
        <v>38</v>
      </c>
      <c r="F7291" s="1" t="s">
        <v>39</v>
      </c>
      <c r="G7291" s="1" t="str">
        <f>IFERROR(__xludf.DUMMYFUNCTION("GOOGLETRANSLATE(D7291,""fr"",""en"")"),"#VALUE!")</f>
        <v>#VALUE!</v>
      </c>
    </row>
    <row r="7292" ht="15.75" customHeight="1">
      <c r="A7292" s="1" t="s">
        <v>667</v>
      </c>
      <c r="B7292" s="1">
        <v>1.0</v>
      </c>
      <c r="C7292" s="1" t="s">
        <v>16203</v>
      </c>
      <c r="D7292" s="1" t="s">
        <v>16204</v>
      </c>
      <c r="E7292" s="1" t="s">
        <v>43</v>
      </c>
      <c r="F7292" s="1" t="s">
        <v>30</v>
      </c>
      <c r="G7292" s="1" t="str">
        <f>IFERROR(__xludf.DUMMYFUNCTION("GOOGLETRANSLATE(D7292,""fr"",""en"")"),"#VALUE!")</f>
        <v>#VALUE!</v>
      </c>
    </row>
    <row r="7293" ht="15.75" customHeight="1">
      <c r="A7293" s="1" t="s">
        <v>4852</v>
      </c>
      <c r="B7293" s="1">
        <v>5.0</v>
      </c>
      <c r="C7293" s="1" t="s">
        <v>16205</v>
      </c>
      <c r="D7293" s="1" t="s">
        <v>16206</v>
      </c>
      <c r="E7293" s="1" t="s">
        <v>280</v>
      </c>
      <c r="F7293" s="1" t="s">
        <v>11</v>
      </c>
      <c r="G7293" s="1" t="str">
        <f>IFERROR(__xludf.DUMMYFUNCTION("GOOGLETRANSLATE(D7293,""fr"",""en"")"),"Welcome, good product presentation")</f>
        <v>Welcome, good product presentation</v>
      </c>
    </row>
    <row r="7294" ht="15.75" customHeight="1">
      <c r="A7294" s="1" t="s">
        <v>8559</v>
      </c>
      <c r="B7294" s="1">
        <v>1.0</v>
      </c>
      <c r="C7294" s="1" t="s">
        <v>16207</v>
      </c>
      <c r="D7294" s="1" t="s">
        <v>16208</v>
      </c>
      <c r="E7294" s="1" t="s">
        <v>47</v>
      </c>
      <c r="F7294" s="1" t="s">
        <v>48</v>
      </c>
      <c r="G7294" s="1" t="str">
        <f>IFERROR(__xludf.DUMMYFUNCTION("GOOGLETRANSLATE(D7294,""fr"",""en"")"),"#VALUE!")</f>
        <v>#VALUE!</v>
      </c>
    </row>
    <row r="7295" ht="15.75" customHeight="1">
      <c r="A7295" s="1" t="s">
        <v>13699</v>
      </c>
      <c r="B7295" s="1">
        <v>2.0</v>
      </c>
      <c r="C7295" s="1" t="s">
        <v>16209</v>
      </c>
      <c r="D7295" s="1" t="s">
        <v>16210</v>
      </c>
      <c r="E7295" s="1" t="s">
        <v>296</v>
      </c>
      <c r="F7295" s="1" t="s">
        <v>110</v>
      </c>
      <c r="G7295" s="1" t="str">
        <f>IFERROR(__xludf.DUMMYFUNCTION("GOOGLETRANSLATE(D7295,""fr"",""en"")"),"#VALUE!")</f>
        <v>#VALUE!</v>
      </c>
    </row>
    <row r="7296" ht="15.75" customHeight="1">
      <c r="A7296" s="1" t="s">
        <v>2954</v>
      </c>
      <c r="B7296" s="1">
        <v>3.0</v>
      </c>
      <c r="C7296" s="1" t="s">
        <v>16211</v>
      </c>
      <c r="D7296" s="1" t="s">
        <v>16212</v>
      </c>
      <c r="E7296" s="1" t="s">
        <v>125</v>
      </c>
      <c r="F7296" s="1" t="s">
        <v>11</v>
      </c>
      <c r="G7296" s="1" t="str">
        <f>IFERROR(__xludf.DUMMYFUNCTION("GOOGLETRANSLATE(D7296,""fr"",""en"")"),"#VALUE!")</f>
        <v>#VALUE!</v>
      </c>
    </row>
    <row r="7297" ht="15.75" customHeight="1">
      <c r="A7297" s="1" t="s">
        <v>2402</v>
      </c>
      <c r="B7297" s="1">
        <v>1.0</v>
      </c>
      <c r="C7297" s="1" t="s">
        <v>16213</v>
      </c>
      <c r="D7297" s="1" t="s">
        <v>16214</v>
      </c>
      <c r="E7297" s="1" t="s">
        <v>10</v>
      </c>
      <c r="F7297" s="1" t="s">
        <v>11</v>
      </c>
      <c r="G7297" s="1" t="str">
        <f>IFERROR(__xludf.DUMMYFUNCTION("GOOGLETRANSLATE(D7297,""fr"",""en"")"),"#VALUE!")</f>
        <v>#VALUE!</v>
      </c>
    </row>
    <row r="7298" ht="15.75" customHeight="1">
      <c r="A7298" s="1" t="s">
        <v>377</v>
      </c>
      <c r="B7298" s="1">
        <v>5.0</v>
      </c>
      <c r="C7298" s="1" t="s">
        <v>16215</v>
      </c>
      <c r="D7298" s="1" t="s">
        <v>16216</v>
      </c>
      <c r="E7298" s="1" t="s">
        <v>10</v>
      </c>
      <c r="F7298" s="1" t="s">
        <v>11</v>
      </c>
      <c r="G7298" s="1" t="str">
        <f>IFERROR(__xludf.DUMMYFUNCTION("GOOGLETRANSLATE(D7298,""fr"",""en"")"),"#VALUE!")</f>
        <v>#VALUE!</v>
      </c>
    </row>
    <row r="7299" ht="15.75" customHeight="1">
      <c r="A7299" s="1" t="s">
        <v>10817</v>
      </c>
      <c r="B7299" s="1">
        <v>1.0</v>
      </c>
      <c r="C7299" s="1" t="s">
        <v>16217</v>
      </c>
      <c r="D7299" s="1" t="s">
        <v>16218</v>
      </c>
      <c r="E7299" s="1" t="s">
        <v>250</v>
      </c>
      <c r="F7299" s="1" t="s">
        <v>30</v>
      </c>
      <c r="G7299" s="1" t="str">
        <f>IFERROR(__xludf.DUMMYFUNCTION("GOOGLETRANSLATE(D7299,""fr"",""en"")"),"#VALUE!")</f>
        <v>#VALUE!</v>
      </c>
    </row>
    <row r="7300" ht="15.75" customHeight="1">
      <c r="A7300" s="1" t="s">
        <v>94</v>
      </c>
      <c r="B7300" s="1">
        <v>5.0</v>
      </c>
      <c r="C7300" s="1" t="s">
        <v>16219</v>
      </c>
      <c r="D7300" s="1" t="s">
        <v>16220</v>
      </c>
      <c r="E7300" s="1" t="s">
        <v>21</v>
      </c>
      <c r="F7300" s="1" t="s">
        <v>11</v>
      </c>
      <c r="G7300" s="1" t="str">
        <f>IFERROR(__xludf.DUMMYFUNCTION("GOOGLETRANSLATE(D7300,""fr"",""en"")"),"#VALUE!")</f>
        <v>#VALUE!</v>
      </c>
    </row>
    <row r="7301" ht="15.75" customHeight="1">
      <c r="A7301" s="1" t="s">
        <v>16221</v>
      </c>
      <c r="B7301" s="1">
        <v>3.0</v>
      </c>
      <c r="C7301" s="1" t="s">
        <v>16222</v>
      </c>
      <c r="D7301" s="1" t="s">
        <v>16223</v>
      </c>
      <c r="E7301" s="1" t="s">
        <v>47</v>
      </c>
      <c r="F7301" s="1" t="s">
        <v>48</v>
      </c>
      <c r="G7301" s="1" t="str">
        <f>IFERROR(__xludf.DUMMYFUNCTION("GOOGLETRANSLATE(D7301,""fr"",""en"")"),"#VALUE!")</f>
        <v>#VALUE!</v>
      </c>
    </row>
    <row r="7302" ht="15.75" customHeight="1">
      <c r="A7302" s="1" t="s">
        <v>4610</v>
      </c>
      <c r="B7302" s="1">
        <v>5.0</v>
      </c>
      <c r="C7302" s="1" t="s">
        <v>16224</v>
      </c>
      <c r="D7302" s="1" t="s">
        <v>16225</v>
      </c>
      <c r="E7302" s="1" t="s">
        <v>65</v>
      </c>
      <c r="F7302" s="1" t="s">
        <v>66</v>
      </c>
      <c r="G7302" s="1" t="str">
        <f>IFERROR(__xludf.DUMMYFUNCTION("GOOGLETRANSLATE(D7302,""fr"",""en"")"),"#VALUE!")</f>
        <v>#VALUE!</v>
      </c>
    </row>
    <row r="7303" ht="15.75" customHeight="1">
      <c r="A7303" s="1" t="s">
        <v>16226</v>
      </c>
      <c r="B7303" s="1">
        <v>3.0</v>
      </c>
      <c r="C7303" s="1" t="s">
        <v>16227</v>
      </c>
      <c r="D7303" s="1" t="s">
        <v>16228</v>
      </c>
      <c r="E7303" s="1" t="s">
        <v>29</v>
      </c>
      <c r="F7303" s="1" t="s">
        <v>30</v>
      </c>
      <c r="G7303" s="1" t="str">
        <f>IFERROR(__xludf.DUMMYFUNCTION("GOOGLETRANSLATE(D7303,""fr"",""en"")"),"#VALUE!")</f>
        <v>#VALUE!</v>
      </c>
    </row>
    <row r="7304" ht="15.75" customHeight="1">
      <c r="A7304" s="1" t="s">
        <v>5989</v>
      </c>
      <c r="B7304" s="1">
        <v>3.0</v>
      </c>
      <c r="C7304" s="1" t="s">
        <v>16229</v>
      </c>
      <c r="D7304" s="1" t="s">
        <v>16230</v>
      </c>
      <c r="E7304" s="1" t="s">
        <v>226</v>
      </c>
      <c r="F7304" s="1" t="s">
        <v>11</v>
      </c>
      <c r="G7304" s="1" t="str">
        <f>IFERROR(__xludf.DUMMYFUNCTION("GOOGLETRANSLATE(D7304,""fr"",""en"")"),"#VALUE!")</f>
        <v>#VALUE!</v>
      </c>
    </row>
    <row r="7305" ht="15.75" customHeight="1">
      <c r="A7305" s="1" t="s">
        <v>11020</v>
      </c>
      <c r="B7305" s="1">
        <v>2.0</v>
      </c>
      <c r="C7305" s="1" t="s">
        <v>16231</v>
      </c>
      <c r="D7305" s="1" t="s">
        <v>16232</v>
      </c>
      <c r="E7305" s="1" t="s">
        <v>355</v>
      </c>
      <c r="F7305" s="1" t="s">
        <v>110</v>
      </c>
      <c r="G7305" s="1" t="str">
        <f>IFERROR(__xludf.DUMMYFUNCTION("GOOGLETRANSLATE(D7305,""fr"",""en"")"),"#VALUE!")</f>
        <v>#VALUE!</v>
      </c>
    </row>
    <row r="7306" ht="15.75" customHeight="1">
      <c r="A7306" s="1" t="s">
        <v>667</v>
      </c>
      <c r="B7306" s="1">
        <v>4.0</v>
      </c>
      <c r="C7306" s="1" t="s">
        <v>16233</v>
      </c>
      <c r="D7306" s="1" t="s">
        <v>16234</v>
      </c>
      <c r="E7306" s="1" t="s">
        <v>10</v>
      </c>
      <c r="F7306" s="1" t="s">
        <v>11</v>
      </c>
      <c r="G7306" s="1" t="str">
        <f>IFERROR(__xludf.DUMMYFUNCTION("GOOGLETRANSLATE(D7306,""fr"",""en"")"),"#VALUE!")</f>
        <v>#VALUE!</v>
      </c>
    </row>
    <row r="7307" ht="15.75" customHeight="1">
      <c r="A7307" s="1" t="s">
        <v>741</v>
      </c>
      <c r="B7307" s="1">
        <v>5.0</v>
      </c>
      <c r="C7307" s="1" t="s">
        <v>16235</v>
      </c>
      <c r="D7307" s="1" t="s">
        <v>16236</v>
      </c>
      <c r="E7307" s="1" t="s">
        <v>10</v>
      </c>
      <c r="F7307" s="1" t="s">
        <v>11</v>
      </c>
      <c r="G7307" s="1" t="str">
        <f>IFERROR(__xludf.DUMMYFUNCTION("GOOGLETRANSLATE(D7307,""fr"",""en"")"),"#VALUE!")</f>
        <v>#VALUE!</v>
      </c>
    </row>
    <row r="7308" ht="15.75" customHeight="1">
      <c r="A7308" s="1" t="s">
        <v>955</v>
      </c>
      <c r="B7308" s="1">
        <v>2.0</v>
      </c>
      <c r="C7308" s="1" t="s">
        <v>13860</v>
      </c>
      <c r="D7308" s="1" t="s">
        <v>16237</v>
      </c>
      <c r="E7308" s="1" t="s">
        <v>280</v>
      </c>
      <c r="F7308" s="1" t="s">
        <v>11</v>
      </c>
      <c r="G7308" s="1" t="str">
        <f>IFERROR(__xludf.DUMMYFUNCTION("GOOGLETRANSLATE(D7308,""fr"",""en"")"),"#VALUE!")</f>
        <v>#VALUE!</v>
      </c>
    </row>
    <row r="7309" ht="15.75" customHeight="1">
      <c r="A7309" s="1" t="s">
        <v>1466</v>
      </c>
      <c r="B7309" s="1">
        <v>1.0</v>
      </c>
      <c r="C7309" s="1" t="s">
        <v>16238</v>
      </c>
      <c r="D7309" s="1" t="s">
        <v>16239</v>
      </c>
      <c r="E7309" s="1" t="s">
        <v>109</v>
      </c>
      <c r="F7309" s="1" t="s">
        <v>110</v>
      </c>
      <c r="G7309" s="1" t="str">
        <f>IFERROR(__xludf.DUMMYFUNCTION("GOOGLETRANSLATE(D7309,""fr"",""en"")"),"#VALUE!")</f>
        <v>#VALUE!</v>
      </c>
    </row>
    <row r="7310" ht="15.75" customHeight="1">
      <c r="A7310" s="1" t="s">
        <v>1950</v>
      </c>
      <c r="B7310" s="1">
        <v>1.0</v>
      </c>
      <c r="C7310" s="1" t="s">
        <v>16240</v>
      </c>
      <c r="D7310" s="1" t="s">
        <v>16241</v>
      </c>
      <c r="E7310" s="1" t="s">
        <v>196</v>
      </c>
      <c r="F7310" s="1" t="s">
        <v>118</v>
      </c>
      <c r="G7310" s="1" t="str">
        <f>IFERROR(__xludf.DUMMYFUNCTION("GOOGLETRANSLATE(D7310,""fr"",""en"")"),"#VALUE!")</f>
        <v>#VALUE!</v>
      </c>
    </row>
    <row r="7311" ht="15.75" customHeight="1">
      <c r="A7311" s="1" t="s">
        <v>1341</v>
      </c>
      <c r="B7311" s="1">
        <v>2.0</v>
      </c>
      <c r="C7311" s="1" t="s">
        <v>16242</v>
      </c>
      <c r="D7311" s="1" t="s">
        <v>16243</v>
      </c>
      <c r="E7311" s="1" t="s">
        <v>554</v>
      </c>
      <c r="F7311" s="1" t="s">
        <v>30</v>
      </c>
      <c r="G7311" s="1" t="str">
        <f>IFERROR(__xludf.DUMMYFUNCTION("GOOGLETRANSLATE(D7311,""fr"",""en"")"),"#VALUE!")</f>
        <v>#VALUE!</v>
      </c>
    </row>
    <row r="7312" ht="15.75" customHeight="1">
      <c r="A7312" s="1" t="s">
        <v>2911</v>
      </c>
      <c r="B7312" s="1">
        <v>4.0</v>
      </c>
      <c r="C7312" s="1" t="s">
        <v>16244</v>
      </c>
      <c r="D7312" s="1" t="s">
        <v>16245</v>
      </c>
      <c r="E7312" s="1" t="s">
        <v>10</v>
      </c>
      <c r="F7312" s="1" t="s">
        <v>11</v>
      </c>
      <c r="G7312" s="1" t="str">
        <f>IFERROR(__xludf.DUMMYFUNCTION("GOOGLETRANSLATE(D7312,""fr"",""en"")"),"#VALUE!")</f>
        <v>#VALUE!</v>
      </c>
    </row>
    <row r="7313" ht="15.75" customHeight="1">
      <c r="A7313" s="1" t="s">
        <v>11116</v>
      </c>
      <c r="B7313" s="1">
        <v>1.0</v>
      </c>
      <c r="C7313" s="1" t="s">
        <v>16246</v>
      </c>
      <c r="D7313" s="1" t="s">
        <v>16247</v>
      </c>
      <c r="E7313" s="1" t="s">
        <v>226</v>
      </c>
      <c r="F7313" s="1" t="s">
        <v>110</v>
      </c>
      <c r="G7313" s="1" t="str">
        <f>IFERROR(__xludf.DUMMYFUNCTION("GOOGLETRANSLATE(D7313,""fr"",""en"")"),"#VALUE!")</f>
        <v>#VALUE!</v>
      </c>
    </row>
    <row r="7314" ht="15.75" customHeight="1">
      <c r="A7314" s="1" t="s">
        <v>3678</v>
      </c>
      <c r="B7314" s="1">
        <v>5.0</v>
      </c>
      <c r="C7314" s="1" t="s">
        <v>16248</v>
      </c>
      <c r="D7314" s="1" t="s">
        <v>16249</v>
      </c>
      <c r="E7314" s="1" t="s">
        <v>423</v>
      </c>
      <c r="F7314" s="1" t="s">
        <v>30</v>
      </c>
      <c r="G7314" s="1" t="str">
        <f>IFERROR(__xludf.DUMMYFUNCTION("GOOGLETRANSLATE(D7314,""fr"",""en"")"),"#VALUE!")</f>
        <v>#VALUE!</v>
      </c>
    </row>
    <row r="7315" ht="15.75" customHeight="1">
      <c r="A7315" s="1" t="s">
        <v>1011</v>
      </c>
      <c r="B7315" s="1">
        <v>2.0</v>
      </c>
      <c r="C7315" s="1" t="s">
        <v>16250</v>
      </c>
      <c r="D7315" s="1" t="s">
        <v>16251</v>
      </c>
      <c r="E7315" s="1" t="s">
        <v>280</v>
      </c>
      <c r="F7315" s="1" t="s">
        <v>11</v>
      </c>
      <c r="G7315" s="1" t="str">
        <f>IFERROR(__xludf.DUMMYFUNCTION("GOOGLETRANSLATE(D7315,""fr"",""en"")"),"#VALUE!")</f>
        <v>#VALUE!</v>
      </c>
    </row>
    <row r="7316" ht="15.75" customHeight="1">
      <c r="A7316" s="1" t="s">
        <v>1065</v>
      </c>
      <c r="B7316" s="1">
        <v>4.0</v>
      </c>
      <c r="C7316" s="1" t="s">
        <v>16252</v>
      </c>
      <c r="D7316" s="1" t="s">
        <v>16253</v>
      </c>
      <c r="E7316" s="1" t="s">
        <v>21</v>
      </c>
      <c r="F7316" s="1" t="s">
        <v>11</v>
      </c>
      <c r="G7316" s="1" t="str">
        <f>IFERROR(__xludf.DUMMYFUNCTION("GOOGLETRANSLATE(D7316,""fr"",""en"")"),"#VALUE!")</f>
        <v>#VALUE!</v>
      </c>
    </row>
    <row r="7317" ht="15.75" customHeight="1">
      <c r="A7317" s="1" t="s">
        <v>16254</v>
      </c>
      <c r="B7317" s="1">
        <v>2.0</v>
      </c>
      <c r="C7317" s="1" t="s">
        <v>16255</v>
      </c>
      <c r="D7317" s="1" t="s">
        <v>16256</v>
      </c>
      <c r="E7317" s="1" t="s">
        <v>280</v>
      </c>
      <c r="F7317" s="1" t="s">
        <v>11</v>
      </c>
      <c r="G7317" s="1" t="str">
        <f>IFERROR(__xludf.DUMMYFUNCTION("GOOGLETRANSLATE(D7317,""fr"",""en"")"),"#VALUE!")</f>
        <v>#VALUE!</v>
      </c>
    </row>
    <row r="7318" ht="15.75" customHeight="1">
      <c r="A7318" s="1" t="s">
        <v>5012</v>
      </c>
      <c r="B7318" s="1">
        <v>3.0</v>
      </c>
      <c r="C7318" s="1" t="s">
        <v>16257</v>
      </c>
      <c r="D7318" s="1" t="s">
        <v>16258</v>
      </c>
      <c r="E7318" s="1" t="s">
        <v>29</v>
      </c>
      <c r="F7318" s="1" t="s">
        <v>30</v>
      </c>
      <c r="G7318" s="1" t="str">
        <f>IFERROR(__xludf.DUMMYFUNCTION("GOOGLETRANSLATE(D7318,""fr"",""en"")"),"#VALUE!")</f>
        <v>#VALUE!</v>
      </c>
    </row>
    <row r="7319" ht="15.75" customHeight="1">
      <c r="A7319" s="1" t="s">
        <v>3442</v>
      </c>
      <c r="B7319" s="1">
        <v>1.0</v>
      </c>
      <c r="C7319" s="1" t="s">
        <v>16259</v>
      </c>
      <c r="D7319" s="1" t="s">
        <v>16260</v>
      </c>
      <c r="E7319" s="1" t="s">
        <v>10</v>
      </c>
      <c r="F7319" s="1" t="s">
        <v>11</v>
      </c>
      <c r="G7319" s="1" t="str">
        <f>IFERROR(__xludf.DUMMYFUNCTION("GOOGLETRANSLATE(D7319,""fr"",""en"")"),"#VALUE!")</f>
        <v>#VALUE!</v>
      </c>
    </row>
    <row r="7320" ht="15.75" customHeight="1">
      <c r="A7320" s="1" t="s">
        <v>2368</v>
      </c>
      <c r="B7320" s="1">
        <v>5.0</v>
      </c>
      <c r="C7320" s="1" t="s">
        <v>16261</v>
      </c>
      <c r="D7320" s="1" t="s">
        <v>16262</v>
      </c>
      <c r="E7320" s="1" t="s">
        <v>484</v>
      </c>
      <c r="F7320" s="1" t="s">
        <v>30</v>
      </c>
      <c r="G7320" s="1" t="str">
        <f>IFERROR(__xludf.DUMMYFUNCTION("GOOGLETRANSLATE(D7320,""fr"",""en"")"),"#VALUE!")</f>
        <v>#VALUE!</v>
      </c>
    </row>
    <row r="7321" ht="15.75" customHeight="1">
      <c r="A7321" s="1" t="s">
        <v>1778</v>
      </c>
      <c r="B7321" s="1">
        <v>4.0</v>
      </c>
      <c r="C7321" s="1" t="s">
        <v>16263</v>
      </c>
      <c r="D7321" s="1" t="s">
        <v>16264</v>
      </c>
      <c r="E7321" s="1" t="s">
        <v>21</v>
      </c>
      <c r="F7321" s="1" t="s">
        <v>11</v>
      </c>
      <c r="G7321" s="1" t="str">
        <f>IFERROR(__xludf.DUMMYFUNCTION("GOOGLETRANSLATE(D7321,""fr"",""en"")"),"#VALUE!")</f>
        <v>#VALUE!</v>
      </c>
    </row>
    <row r="7322" ht="15.75" customHeight="1">
      <c r="A7322" s="1" t="s">
        <v>2776</v>
      </c>
      <c r="B7322" s="1">
        <v>4.0</v>
      </c>
      <c r="C7322" s="1" t="s">
        <v>16265</v>
      </c>
      <c r="D7322" s="1" t="s">
        <v>16266</v>
      </c>
      <c r="E7322" s="1" t="s">
        <v>65</v>
      </c>
      <c r="F7322" s="1" t="s">
        <v>66</v>
      </c>
      <c r="G7322" s="1" t="str">
        <f>IFERROR(__xludf.DUMMYFUNCTION("GOOGLETRANSLATE(D7322,""fr"",""en"")"),"#VALUE!")</f>
        <v>#VALUE!</v>
      </c>
    </row>
    <row r="7323" ht="15.75" customHeight="1">
      <c r="A7323" s="1" t="s">
        <v>1972</v>
      </c>
      <c r="B7323" s="1">
        <v>4.0</v>
      </c>
      <c r="C7323" s="1" t="s">
        <v>16267</v>
      </c>
      <c r="D7323" s="1" t="s">
        <v>16268</v>
      </c>
      <c r="E7323" s="1" t="s">
        <v>10</v>
      </c>
      <c r="F7323" s="1" t="s">
        <v>11</v>
      </c>
      <c r="G7323" s="1" t="str">
        <f>IFERROR(__xludf.DUMMYFUNCTION("GOOGLETRANSLATE(D7323,""fr"",""en"")"),"#VALUE!")</f>
        <v>#VALUE!</v>
      </c>
    </row>
    <row r="7324" ht="15.75" customHeight="1">
      <c r="A7324" s="1" t="s">
        <v>2258</v>
      </c>
      <c r="B7324" s="1">
        <v>1.0</v>
      </c>
      <c r="C7324" s="1" t="s">
        <v>16269</v>
      </c>
      <c r="D7324" s="1" t="s">
        <v>16270</v>
      </c>
      <c r="E7324" s="1" t="s">
        <v>273</v>
      </c>
      <c r="F7324" s="1" t="s">
        <v>11</v>
      </c>
      <c r="G7324" s="1" t="str">
        <f>IFERROR(__xludf.DUMMYFUNCTION("GOOGLETRANSLATE(D7324,""fr"",""en"")"),"#VALUE!")</f>
        <v>#VALUE!</v>
      </c>
    </row>
    <row r="7325" ht="15.75" customHeight="1">
      <c r="A7325" s="1" t="s">
        <v>1126</v>
      </c>
      <c r="B7325" s="1">
        <v>1.0</v>
      </c>
      <c r="C7325" s="1" t="s">
        <v>16271</v>
      </c>
      <c r="D7325" s="1" t="s">
        <v>16272</v>
      </c>
      <c r="E7325" s="1" t="s">
        <v>273</v>
      </c>
      <c r="F7325" s="1" t="s">
        <v>11</v>
      </c>
      <c r="G7325" s="1" t="str">
        <f>IFERROR(__xludf.DUMMYFUNCTION("GOOGLETRANSLATE(D7325,""fr"",""en"")"),"#VALUE!")</f>
        <v>#VALUE!</v>
      </c>
    </row>
    <row r="7326" ht="15.75" customHeight="1">
      <c r="A7326" s="1" t="s">
        <v>1764</v>
      </c>
      <c r="B7326" s="1">
        <v>4.0</v>
      </c>
      <c r="C7326" s="1" t="s">
        <v>16273</v>
      </c>
      <c r="D7326" s="1" t="s">
        <v>16274</v>
      </c>
      <c r="E7326" s="1" t="s">
        <v>10</v>
      </c>
      <c r="F7326" s="1" t="s">
        <v>11</v>
      </c>
      <c r="G7326" s="1" t="str">
        <f>IFERROR(__xludf.DUMMYFUNCTION("GOOGLETRANSLATE(D7326,""fr"",""en"")"),"#VALUE!")</f>
        <v>#VALUE!</v>
      </c>
    </row>
    <row r="7327" ht="15.75" customHeight="1">
      <c r="A7327" s="1" t="s">
        <v>2258</v>
      </c>
      <c r="B7327" s="1">
        <v>4.0</v>
      </c>
      <c r="C7327" s="1" t="s">
        <v>16275</v>
      </c>
      <c r="D7327" s="1" t="s">
        <v>16276</v>
      </c>
      <c r="E7327" s="1" t="s">
        <v>109</v>
      </c>
      <c r="F7327" s="1" t="s">
        <v>11</v>
      </c>
      <c r="G7327" s="1" t="str">
        <f>IFERROR(__xludf.DUMMYFUNCTION("GOOGLETRANSLATE(D7327,""fr"",""en"")"),"#VALUE!")</f>
        <v>#VALUE!</v>
      </c>
    </row>
    <row r="7328" ht="15.75" customHeight="1">
      <c r="A7328" s="1" t="s">
        <v>5546</v>
      </c>
      <c r="B7328" s="1">
        <v>1.0</v>
      </c>
      <c r="C7328" s="1" t="s">
        <v>16277</v>
      </c>
      <c r="D7328" s="1" t="s">
        <v>16278</v>
      </c>
      <c r="E7328" s="1" t="s">
        <v>29</v>
      </c>
      <c r="F7328" s="1" t="s">
        <v>30</v>
      </c>
      <c r="G7328" s="1" t="str">
        <f>IFERROR(__xludf.DUMMYFUNCTION("GOOGLETRANSLATE(D7328,""fr"",""en"")"),"#VALUE!")</f>
        <v>#VALUE!</v>
      </c>
    </row>
    <row r="7329" ht="15.75" customHeight="1">
      <c r="A7329" s="1" t="s">
        <v>326</v>
      </c>
      <c r="B7329" s="1">
        <v>2.0</v>
      </c>
      <c r="C7329" s="1" t="s">
        <v>16279</v>
      </c>
      <c r="D7329" s="1" t="s">
        <v>16280</v>
      </c>
      <c r="E7329" s="1" t="s">
        <v>21</v>
      </c>
      <c r="F7329" s="1" t="s">
        <v>11</v>
      </c>
      <c r="G7329" s="1" t="str">
        <f>IFERROR(__xludf.DUMMYFUNCTION("GOOGLETRANSLATE(D7329,""fr"",""en"")"),"#VALUE!")</f>
        <v>#VALUE!</v>
      </c>
    </row>
    <row r="7330" ht="15.75" customHeight="1">
      <c r="A7330" s="1" t="s">
        <v>488</v>
      </c>
      <c r="B7330" s="1">
        <v>3.0</v>
      </c>
      <c r="C7330" s="1" t="s">
        <v>16281</v>
      </c>
      <c r="D7330" s="1" t="s">
        <v>16282</v>
      </c>
      <c r="E7330" s="1" t="s">
        <v>10</v>
      </c>
      <c r="F7330" s="1" t="s">
        <v>11</v>
      </c>
      <c r="G7330" s="1" t="str">
        <f>IFERROR(__xludf.DUMMYFUNCTION("GOOGLETRANSLATE(D7330,""fr"",""en"")"),"#VALUE!")</f>
        <v>#VALUE!</v>
      </c>
    </row>
    <row r="7331" ht="15.75" customHeight="1">
      <c r="A7331" s="1" t="s">
        <v>16283</v>
      </c>
      <c r="B7331" s="1">
        <v>2.0</v>
      </c>
      <c r="C7331" s="1" t="s">
        <v>16284</v>
      </c>
      <c r="D7331" s="1" t="s">
        <v>16285</v>
      </c>
      <c r="E7331" s="1" t="s">
        <v>296</v>
      </c>
      <c r="F7331" s="1" t="s">
        <v>11</v>
      </c>
      <c r="G7331" s="1" t="str">
        <f>IFERROR(__xludf.DUMMYFUNCTION("GOOGLETRANSLATE(D7331,""fr"",""en"")"),"#VALUE!")</f>
        <v>#VALUE!</v>
      </c>
    </row>
    <row r="7332" ht="15.75" customHeight="1">
      <c r="A7332" s="1" t="s">
        <v>4762</v>
      </c>
      <c r="B7332" s="1">
        <v>1.0</v>
      </c>
      <c r="C7332" s="1" t="s">
        <v>16286</v>
      </c>
      <c r="D7332" s="1" t="s">
        <v>16287</v>
      </c>
      <c r="E7332" s="1" t="s">
        <v>196</v>
      </c>
      <c r="F7332" s="1" t="s">
        <v>118</v>
      </c>
      <c r="G7332" s="1" t="str">
        <f>IFERROR(__xludf.DUMMYFUNCTION("GOOGLETRANSLATE(D7332,""fr"",""en"")"),"#VALUE!")</f>
        <v>#VALUE!</v>
      </c>
    </row>
    <row r="7333" ht="15.75" customHeight="1">
      <c r="A7333" s="1" t="s">
        <v>173</v>
      </c>
      <c r="B7333" s="1">
        <v>5.0</v>
      </c>
      <c r="C7333" s="1" t="s">
        <v>16288</v>
      </c>
      <c r="D7333" s="1" t="s">
        <v>16289</v>
      </c>
      <c r="E7333" s="1" t="s">
        <v>10</v>
      </c>
      <c r="F7333" s="1" t="s">
        <v>11</v>
      </c>
      <c r="G7333" s="1" t="str">
        <f>IFERROR(__xludf.DUMMYFUNCTION("GOOGLETRANSLATE(D7333,""fr"",""en"")"),"#VALUE!")</f>
        <v>#VALUE!</v>
      </c>
    </row>
    <row r="7334" ht="15.75" customHeight="1">
      <c r="A7334" s="1" t="s">
        <v>3022</v>
      </c>
      <c r="B7334" s="1">
        <v>5.0</v>
      </c>
      <c r="C7334" s="1" t="s">
        <v>16290</v>
      </c>
      <c r="D7334" s="1" t="s">
        <v>16291</v>
      </c>
      <c r="E7334" s="1" t="s">
        <v>21</v>
      </c>
      <c r="F7334" s="1" t="s">
        <v>11</v>
      </c>
      <c r="G7334" s="1" t="str">
        <f>IFERROR(__xludf.DUMMYFUNCTION("GOOGLETRANSLATE(D7334,""fr"",""en"")"),"#VALUE!")</f>
        <v>#VALUE!</v>
      </c>
    </row>
    <row r="7335" ht="15.75" customHeight="1">
      <c r="A7335" s="1" t="s">
        <v>673</v>
      </c>
      <c r="B7335" s="1">
        <v>5.0</v>
      </c>
      <c r="C7335" s="1" t="s">
        <v>16292</v>
      </c>
      <c r="D7335" s="1" t="s">
        <v>16293</v>
      </c>
      <c r="E7335" s="1" t="s">
        <v>10</v>
      </c>
      <c r="F7335" s="1" t="s">
        <v>11</v>
      </c>
      <c r="G7335" s="1" t="str">
        <f>IFERROR(__xludf.DUMMYFUNCTION("GOOGLETRANSLATE(D7335,""fr"",""en"")"),"#VALUE!")</f>
        <v>#VALUE!</v>
      </c>
    </row>
    <row r="7336" ht="15.75" customHeight="1">
      <c r="A7336" s="1" t="s">
        <v>6615</v>
      </c>
      <c r="B7336" s="1">
        <v>1.0</v>
      </c>
      <c r="C7336" s="1" t="s">
        <v>16294</v>
      </c>
      <c r="D7336" s="1" t="s">
        <v>16295</v>
      </c>
      <c r="E7336" s="1" t="s">
        <v>1192</v>
      </c>
      <c r="F7336" s="1" t="s">
        <v>110</v>
      </c>
      <c r="G7336" s="1" t="str">
        <f>IFERROR(__xludf.DUMMYFUNCTION("GOOGLETRANSLATE(D7336,""fr"",""en"")"),"#VALUE!")</f>
        <v>#VALUE!</v>
      </c>
    </row>
    <row r="7337" ht="15.75" customHeight="1">
      <c r="A7337" s="1" t="s">
        <v>2417</v>
      </c>
      <c r="B7337" s="1">
        <v>1.0</v>
      </c>
      <c r="C7337" s="1" t="s">
        <v>16296</v>
      </c>
      <c r="D7337" s="1" t="s">
        <v>16297</v>
      </c>
      <c r="E7337" s="1" t="s">
        <v>109</v>
      </c>
      <c r="F7337" s="1" t="s">
        <v>11</v>
      </c>
      <c r="G7337" s="1" t="str">
        <f>IFERROR(__xludf.DUMMYFUNCTION("GOOGLETRANSLATE(D7337,""fr"",""en"")"),"#VALUE!")</f>
        <v>#VALUE!</v>
      </c>
    </row>
    <row r="7338" ht="15.75" customHeight="1">
      <c r="A7338" s="1" t="s">
        <v>609</v>
      </c>
      <c r="B7338" s="1">
        <v>1.0</v>
      </c>
      <c r="C7338" s="1" t="s">
        <v>16298</v>
      </c>
      <c r="D7338" s="1" t="s">
        <v>16299</v>
      </c>
      <c r="E7338" s="1" t="s">
        <v>292</v>
      </c>
      <c r="F7338" s="1" t="s">
        <v>11</v>
      </c>
      <c r="G7338" s="1" t="str">
        <f>IFERROR(__xludf.DUMMYFUNCTION("GOOGLETRANSLATE(D7338,""fr"",""en"")"),"#VALUE!")</f>
        <v>#VALUE!</v>
      </c>
    </row>
    <row r="7339" ht="15.75" customHeight="1">
      <c r="A7339" s="1" t="s">
        <v>16300</v>
      </c>
      <c r="B7339" s="1">
        <v>1.0</v>
      </c>
      <c r="C7339" s="1" t="s">
        <v>16301</v>
      </c>
      <c r="D7339" s="1" t="s">
        <v>16302</v>
      </c>
      <c r="E7339" s="1" t="s">
        <v>10</v>
      </c>
      <c r="F7339" s="1" t="s">
        <v>11</v>
      </c>
      <c r="G7339" s="1" t="str">
        <f>IFERROR(__xludf.DUMMYFUNCTION("GOOGLETRANSLATE(D7339,""fr"",""en"")"),"#VALUE!")</f>
        <v>#VALUE!</v>
      </c>
    </row>
    <row r="7340" ht="15.75" customHeight="1">
      <c r="A7340" s="1" t="s">
        <v>3285</v>
      </c>
      <c r="B7340" s="1">
        <v>3.0</v>
      </c>
      <c r="C7340" s="1" t="s">
        <v>16303</v>
      </c>
      <c r="D7340" s="1" t="s">
        <v>16304</v>
      </c>
      <c r="E7340" s="1" t="s">
        <v>21</v>
      </c>
      <c r="F7340" s="1" t="s">
        <v>11</v>
      </c>
      <c r="G7340" s="1" t="str">
        <f>IFERROR(__xludf.DUMMYFUNCTION("GOOGLETRANSLATE(D7340,""fr"",""en"")"),"#VALUE!")</f>
        <v>#VALUE!</v>
      </c>
    </row>
    <row r="7341" ht="15.75" customHeight="1">
      <c r="A7341" s="1" t="s">
        <v>7624</v>
      </c>
      <c r="B7341" s="1">
        <v>1.0</v>
      </c>
      <c r="C7341" s="1" t="s">
        <v>16305</v>
      </c>
      <c r="D7341" s="1" t="s">
        <v>16306</v>
      </c>
      <c r="E7341" s="1" t="s">
        <v>296</v>
      </c>
      <c r="F7341" s="1" t="s">
        <v>11</v>
      </c>
      <c r="G7341" s="1" t="str">
        <f>IFERROR(__xludf.DUMMYFUNCTION("GOOGLETRANSLATE(D7341,""fr"",""en"")"),"#VALUE!")</f>
        <v>#VALUE!</v>
      </c>
    </row>
    <row r="7342" ht="15.75" customHeight="1">
      <c r="A7342" s="1" t="s">
        <v>4458</v>
      </c>
      <c r="B7342" s="1">
        <v>1.0</v>
      </c>
      <c r="C7342" s="1" t="s">
        <v>16307</v>
      </c>
      <c r="D7342" s="1" t="s">
        <v>16308</v>
      </c>
      <c r="E7342" s="1" t="s">
        <v>575</v>
      </c>
      <c r="F7342" s="1" t="s">
        <v>84</v>
      </c>
      <c r="G7342" s="1" t="str">
        <f>IFERROR(__xludf.DUMMYFUNCTION("GOOGLETRANSLATE(D7342,""fr"",""en"")"),"#VALUE!")</f>
        <v>#VALUE!</v>
      </c>
    </row>
    <row r="7343" ht="15.75" customHeight="1">
      <c r="A7343" s="1" t="s">
        <v>1753</v>
      </c>
      <c r="B7343" s="1">
        <v>5.0</v>
      </c>
      <c r="C7343" s="1" t="s">
        <v>16309</v>
      </c>
      <c r="D7343" s="1" t="s">
        <v>16310</v>
      </c>
      <c r="E7343" s="1" t="s">
        <v>21</v>
      </c>
      <c r="F7343" s="1" t="s">
        <v>11</v>
      </c>
      <c r="G7343" s="1" t="str">
        <f>IFERROR(__xludf.DUMMYFUNCTION("GOOGLETRANSLATE(D7343,""fr"",""en"")"),"#VALUE!")</f>
        <v>#VALUE!</v>
      </c>
    </row>
    <row r="7344" ht="15.75" customHeight="1">
      <c r="A7344" s="1" t="s">
        <v>9888</v>
      </c>
      <c r="B7344" s="1">
        <v>1.0</v>
      </c>
      <c r="C7344" s="1" t="s">
        <v>16311</v>
      </c>
      <c r="D7344" s="1" t="s">
        <v>16312</v>
      </c>
      <c r="E7344" s="1" t="s">
        <v>125</v>
      </c>
      <c r="F7344" s="1" t="s">
        <v>11</v>
      </c>
      <c r="G7344" s="1" t="str">
        <f>IFERROR(__xludf.DUMMYFUNCTION("GOOGLETRANSLATE(D7344,""fr"",""en"")"),"#VALUE!")</f>
        <v>#VALUE!</v>
      </c>
    </row>
    <row r="7345" ht="15.75" customHeight="1">
      <c r="A7345" s="1" t="s">
        <v>1629</v>
      </c>
      <c r="B7345" s="1">
        <v>1.0</v>
      </c>
      <c r="C7345" s="1" t="s">
        <v>16313</v>
      </c>
      <c r="D7345" s="1" t="s">
        <v>16314</v>
      </c>
      <c r="E7345" s="1" t="s">
        <v>10</v>
      </c>
      <c r="F7345" s="1" t="s">
        <v>11</v>
      </c>
      <c r="G7345" s="1" t="str">
        <f>IFERROR(__xludf.DUMMYFUNCTION("GOOGLETRANSLATE(D7345,""fr"",""en"")"),"#VALUE!")</f>
        <v>#VALUE!</v>
      </c>
    </row>
    <row r="7346" ht="15.75" customHeight="1">
      <c r="A7346" s="1" t="s">
        <v>546</v>
      </c>
      <c r="B7346" s="1">
        <v>5.0</v>
      </c>
      <c r="C7346" s="1" t="s">
        <v>16315</v>
      </c>
      <c r="D7346" s="1" t="s">
        <v>16316</v>
      </c>
      <c r="E7346" s="1" t="s">
        <v>614</v>
      </c>
      <c r="F7346" s="1" t="s">
        <v>30</v>
      </c>
      <c r="G7346" s="1" t="str">
        <f>IFERROR(__xludf.DUMMYFUNCTION("GOOGLETRANSLATE(D7346,""fr"",""en"")"),"#VALUE!")</f>
        <v>#VALUE!</v>
      </c>
    </row>
    <row r="7347" ht="15.75" customHeight="1">
      <c r="A7347" s="1" t="s">
        <v>4569</v>
      </c>
      <c r="B7347" s="1">
        <v>3.0</v>
      </c>
      <c r="C7347" s="1" t="s">
        <v>16317</v>
      </c>
      <c r="D7347" s="1" t="s">
        <v>16318</v>
      </c>
      <c r="E7347" s="1" t="s">
        <v>273</v>
      </c>
      <c r="F7347" s="1" t="s">
        <v>11</v>
      </c>
      <c r="G7347" s="1" t="str">
        <f>IFERROR(__xludf.DUMMYFUNCTION("GOOGLETRANSLATE(D7347,""fr"",""en"")"),"#VALUE!")</f>
        <v>#VALUE!</v>
      </c>
    </row>
    <row r="7348" ht="15.75" customHeight="1">
      <c r="A7348" s="1" t="s">
        <v>8460</v>
      </c>
      <c r="B7348" s="1">
        <v>2.0</v>
      </c>
      <c r="C7348" s="1" t="s">
        <v>16319</v>
      </c>
      <c r="D7348" s="1" t="s">
        <v>16320</v>
      </c>
      <c r="E7348" s="1" t="s">
        <v>273</v>
      </c>
      <c r="F7348" s="1" t="s">
        <v>11</v>
      </c>
      <c r="G7348" s="1" t="str">
        <f>IFERROR(__xludf.DUMMYFUNCTION("GOOGLETRANSLATE(D7348,""fr"",""en"")"),"#VALUE!")</f>
        <v>#VALUE!</v>
      </c>
    </row>
    <row r="7349" ht="15.75" customHeight="1">
      <c r="A7349" s="1" t="s">
        <v>2854</v>
      </c>
      <c r="B7349" s="1">
        <v>3.0</v>
      </c>
      <c r="C7349" s="1" t="s">
        <v>16321</v>
      </c>
      <c r="D7349" s="1" t="s">
        <v>16322</v>
      </c>
      <c r="E7349" s="1" t="s">
        <v>21</v>
      </c>
      <c r="F7349" s="1" t="s">
        <v>11</v>
      </c>
      <c r="G7349" s="1" t="str">
        <f>IFERROR(__xludf.DUMMYFUNCTION("GOOGLETRANSLATE(D7349,""fr"",""en"")"),"#VALUE!")</f>
        <v>#VALUE!</v>
      </c>
    </row>
    <row r="7350" ht="15.75" customHeight="1">
      <c r="A7350" s="1" t="s">
        <v>3222</v>
      </c>
      <c r="B7350" s="1">
        <v>2.0</v>
      </c>
      <c r="C7350" s="1" t="s">
        <v>16323</v>
      </c>
      <c r="D7350" s="1" t="s">
        <v>16324</v>
      </c>
      <c r="E7350" s="1" t="s">
        <v>292</v>
      </c>
      <c r="F7350" s="1" t="s">
        <v>11</v>
      </c>
      <c r="G7350" s="1" t="str">
        <f>IFERROR(__xludf.DUMMYFUNCTION("GOOGLETRANSLATE(D7350,""fr"",""en"")"),"#VALUE!")</f>
        <v>#VALUE!</v>
      </c>
    </row>
    <row r="7351" ht="15.75" customHeight="1">
      <c r="A7351" s="1" t="s">
        <v>1830</v>
      </c>
      <c r="B7351" s="1">
        <v>4.0</v>
      </c>
      <c r="C7351" s="1" t="s">
        <v>16325</v>
      </c>
      <c r="D7351" s="1" t="s">
        <v>16326</v>
      </c>
      <c r="E7351" s="1" t="s">
        <v>21</v>
      </c>
      <c r="F7351" s="1" t="s">
        <v>11</v>
      </c>
      <c r="G7351" s="1" t="str">
        <f>IFERROR(__xludf.DUMMYFUNCTION("GOOGLETRANSLATE(D7351,""fr"",""en"")"),"#VALUE!")</f>
        <v>#VALUE!</v>
      </c>
    </row>
    <row r="7352" ht="15.75" customHeight="1">
      <c r="A7352" s="1" t="s">
        <v>2039</v>
      </c>
      <c r="B7352" s="1">
        <v>4.0</v>
      </c>
      <c r="C7352" s="1" t="s">
        <v>16327</v>
      </c>
      <c r="D7352" s="1" t="s">
        <v>16328</v>
      </c>
      <c r="E7352" s="1" t="s">
        <v>484</v>
      </c>
      <c r="F7352" s="1" t="s">
        <v>118</v>
      </c>
      <c r="G7352" s="1" t="str">
        <f>IFERROR(__xludf.DUMMYFUNCTION("GOOGLETRANSLATE(D7352,""fr"",""en"")"),"#VALUE!")</f>
        <v>#VALUE!</v>
      </c>
    </row>
    <row r="7353" ht="15.75" customHeight="1">
      <c r="A7353" s="1" t="s">
        <v>558</v>
      </c>
      <c r="B7353" s="1">
        <v>5.0</v>
      </c>
      <c r="C7353" s="1" t="s">
        <v>16329</v>
      </c>
      <c r="D7353" s="1" t="s">
        <v>16330</v>
      </c>
      <c r="E7353" s="1" t="s">
        <v>65</v>
      </c>
      <c r="F7353" s="1" t="s">
        <v>66</v>
      </c>
      <c r="G7353" s="1" t="str">
        <f>IFERROR(__xludf.DUMMYFUNCTION("GOOGLETRANSLATE(D7353,""fr"",""en"")"),"#VALUE!")</f>
        <v>#VALUE!</v>
      </c>
    </row>
    <row r="7354" ht="15.75" customHeight="1">
      <c r="A7354" s="1" t="s">
        <v>7897</v>
      </c>
      <c r="B7354" s="1">
        <v>2.0</v>
      </c>
      <c r="C7354" s="1" t="s">
        <v>16331</v>
      </c>
      <c r="D7354" s="1" t="s">
        <v>16332</v>
      </c>
      <c r="E7354" s="1" t="s">
        <v>10</v>
      </c>
      <c r="F7354" s="1" t="s">
        <v>11</v>
      </c>
      <c r="G7354" s="1" t="str">
        <f>IFERROR(__xludf.DUMMYFUNCTION("GOOGLETRANSLATE(D7354,""fr"",""en"")"),"#VALUE!")</f>
        <v>#VALUE!</v>
      </c>
    </row>
    <row r="7355" ht="15.75" customHeight="1">
      <c r="A7355" s="1" t="s">
        <v>1393</v>
      </c>
      <c r="B7355" s="1">
        <v>1.0</v>
      </c>
      <c r="C7355" s="1" t="s">
        <v>16333</v>
      </c>
      <c r="D7355" s="1" t="s">
        <v>16334</v>
      </c>
      <c r="E7355" s="1" t="s">
        <v>2727</v>
      </c>
      <c r="F7355" s="1" t="s">
        <v>66</v>
      </c>
      <c r="G7355" s="1" t="str">
        <f>IFERROR(__xludf.DUMMYFUNCTION("GOOGLETRANSLATE(D7355,""fr"",""en"")"),"#VALUE!")</f>
        <v>#VALUE!</v>
      </c>
    </row>
    <row r="7356" ht="15.75" customHeight="1">
      <c r="A7356" s="1" t="s">
        <v>16335</v>
      </c>
      <c r="B7356" s="1">
        <v>2.0</v>
      </c>
      <c r="C7356" s="1" t="s">
        <v>16336</v>
      </c>
      <c r="D7356" s="1" t="s">
        <v>16337</v>
      </c>
      <c r="E7356" s="1" t="s">
        <v>109</v>
      </c>
      <c r="F7356" s="1" t="s">
        <v>110</v>
      </c>
      <c r="G7356" s="1" t="str">
        <f>IFERROR(__xludf.DUMMYFUNCTION("GOOGLETRANSLATE(D7356,""fr"",""en"")"),"#VALUE!")</f>
        <v>#VALUE!</v>
      </c>
    </row>
    <row r="7357" ht="15.75" customHeight="1">
      <c r="A7357" s="1" t="s">
        <v>899</v>
      </c>
      <c r="B7357" s="1">
        <v>5.0</v>
      </c>
      <c r="C7357" s="1" t="s">
        <v>16338</v>
      </c>
      <c r="D7357" s="1" t="s">
        <v>16339</v>
      </c>
      <c r="E7357" s="1" t="s">
        <v>10</v>
      </c>
      <c r="F7357" s="1" t="s">
        <v>11</v>
      </c>
      <c r="G7357" s="1" t="str">
        <f>IFERROR(__xludf.DUMMYFUNCTION("GOOGLETRANSLATE(D7357,""fr"",""en"")"),"#VALUE!")</f>
        <v>#VALUE!</v>
      </c>
    </row>
    <row r="7358" ht="15.75" customHeight="1">
      <c r="A7358" s="1" t="s">
        <v>16340</v>
      </c>
      <c r="B7358" s="1">
        <v>5.0</v>
      </c>
      <c r="C7358" s="1" t="s">
        <v>16341</v>
      </c>
      <c r="D7358" s="1" t="s">
        <v>16342</v>
      </c>
      <c r="E7358" s="1" t="s">
        <v>614</v>
      </c>
      <c r="F7358" s="1" t="s">
        <v>30</v>
      </c>
      <c r="G7358" s="1" t="str">
        <f>IFERROR(__xludf.DUMMYFUNCTION("GOOGLETRANSLATE(D7358,""fr"",""en"")"),"#VALUE!")</f>
        <v>#VALUE!</v>
      </c>
    </row>
    <row r="7359" ht="15.75" customHeight="1">
      <c r="A7359" s="1" t="s">
        <v>2063</v>
      </c>
      <c r="B7359" s="1">
        <v>1.0</v>
      </c>
      <c r="C7359" s="1" t="s">
        <v>16343</v>
      </c>
      <c r="D7359" s="1" t="s">
        <v>16344</v>
      </c>
      <c r="E7359" s="1" t="s">
        <v>25</v>
      </c>
      <c r="F7359" s="1" t="s">
        <v>11</v>
      </c>
      <c r="G7359" s="1" t="str">
        <f>IFERROR(__xludf.DUMMYFUNCTION("GOOGLETRANSLATE(D7359,""fr"",""en"")"),"#VALUE!")</f>
        <v>#VALUE!</v>
      </c>
    </row>
    <row r="7360" ht="15.75" customHeight="1">
      <c r="A7360" s="1" t="s">
        <v>532</v>
      </c>
      <c r="B7360" s="1">
        <v>5.0</v>
      </c>
      <c r="C7360" s="1" t="s">
        <v>16345</v>
      </c>
      <c r="D7360" s="1" t="s">
        <v>16346</v>
      </c>
      <c r="E7360" s="1" t="s">
        <v>10</v>
      </c>
      <c r="F7360" s="1" t="s">
        <v>11</v>
      </c>
      <c r="G7360" s="1" t="str">
        <f>IFERROR(__xludf.DUMMYFUNCTION("GOOGLETRANSLATE(D7360,""fr"",""en"")"),"#VALUE!")</f>
        <v>#VALUE!</v>
      </c>
    </row>
    <row r="7361" ht="15.75" customHeight="1">
      <c r="A7361" s="1" t="s">
        <v>5372</v>
      </c>
      <c r="B7361" s="1">
        <v>1.0</v>
      </c>
      <c r="C7361" s="1" t="s">
        <v>16347</v>
      </c>
      <c r="D7361" s="1" t="s">
        <v>16348</v>
      </c>
      <c r="E7361" s="1" t="s">
        <v>10</v>
      </c>
      <c r="F7361" s="1" t="s">
        <v>11</v>
      </c>
      <c r="G7361" s="1" t="str">
        <f>IFERROR(__xludf.DUMMYFUNCTION("GOOGLETRANSLATE(D7361,""fr"",""en"")"),"#VALUE!")</f>
        <v>#VALUE!</v>
      </c>
    </row>
    <row r="7362" ht="15.75" customHeight="1">
      <c r="A7362" s="1" t="s">
        <v>138</v>
      </c>
      <c r="B7362" s="1">
        <v>5.0</v>
      </c>
      <c r="C7362" s="1" t="s">
        <v>16349</v>
      </c>
      <c r="D7362" s="1" t="s">
        <v>16350</v>
      </c>
      <c r="E7362" s="1" t="s">
        <v>21</v>
      </c>
      <c r="F7362" s="1" t="s">
        <v>11</v>
      </c>
      <c r="G7362" s="1" t="str">
        <f>IFERROR(__xludf.DUMMYFUNCTION("GOOGLETRANSLATE(D7362,""fr"",""en"")"),"#VALUE!")</f>
        <v>#VALUE!</v>
      </c>
    </row>
    <row r="7363" ht="15.75" customHeight="1">
      <c r="A7363" s="1" t="s">
        <v>4347</v>
      </c>
      <c r="B7363" s="1">
        <v>1.0</v>
      </c>
      <c r="C7363" s="1" t="s">
        <v>16351</v>
      </c>
      <c r="D7363" s="1" t="s">
        <v>16352</v>
      </c>
      <c r="E7363" s="1" t="s">
        <v>1192</v>
      </c>
      <c r="F7363" s="1" t="s">
        <v>84</v>
      </c>
      <c r="G7363" s="1" t="str">
        <f>IFERROR(__xludf.DUMMYFUNCTION("GOOGLETRANSLATE(D7363,""fr"",""en"")"),"#VALUE!")</f>
        <v>#VALUE!</v>
      </c>
    </row>
    <row r="7364" ht="15.75" customHeight="1">
      <c r="A7364" s="1" t="s">
        <v>40</v>
      </c>
      <c r="B7364" s="1">
        <v>3.0</v>
      </c>
      <c r="C7364" s="1" t="s">
        <v>16353</v>
      </c>
      <c r="D7364" s="1" t="s">
        <v>16354</v>
      </c>
      <c r="E7364" s="1" t="s">
        <v>484</v>
      </c>
      <c r="F7364" s="1" t="s">
        <v>30</v>
      </c>
      <c r="G7364" s="1" t="str">
        <f>IFERROR(__xludf.DUMMYFUNCTION("GOOGLETRANSLATE(D7364,""fr"",""en"")"),"#VALUE!")</f>
        <v>#VALUE!</v>
      </c>
    </row>
    <row r="7365" ht="15.75" customHeight="1">
      <c r="A7365" s="1" t="s">
        <v>3385</v>
      </c>
      <c r="B7365" s="1">
        <v>2.0</v>
      </c>
      <c r="C7365" s="1" t="s">
        <v>16355</v>
      </c>
      <c r="D7365" s="1" t="s">
        <v>16356</v>
      </c>
      <c r="E7365" s="1" t="s">
        <v>280</v>
      </c>
      <c r="F7365" s="1" t="s">
        <v>11</v>
      </c>
      <c r="G7365" s="1" t="str">
        <f>IFERROR(__xludf.DUMMYFUNCTION("GOOGLETRANSLATE(D7365,""fr"",""en"")"),"#VALUE!")</f>
        <v>#VALUE!</v>
      </c>
    </row>
    <row r="7366" ht="15.75" customHeight="1">
      <c r="A7366" s="1" t="s">
        <v>936</v>
      </c>
      <c r="B7366" s="1">
        <v>1.0</v>
      </c>
      <c r="C7366" s="1" t="s">
        <v>16357</v>
      </c>
      <c r="D7366" s="1" t="s">
        <v>16358</v>
      </c>
      <c r="E7366" s="1" t="s">
        <v>646</v>
      </c>
      <c r="F7366" s="1" t="s">
        <v>39</v>
      </c>
      <c r="G7366" s="1" t="str">
        <f>IFERROR(__xludf.DUMMYFUNCTION("GOOGLETRANSLATE(D7366,""fr"",""en"")"),"#VALUE!")</f>
        <v>#VALUE!</v>
      </c>
    </row>
    <row r="7367" ht="15.75" customHeight="1">
      <c r="A7367" s="1" t="s">
        <v>179</v>
      </c>
      <c r="B7367" s="1">
        <v>3.0</v>
      </c>
      <c r="C7367" s="1" t="s">
        <v>16359</v>
      </c>
      <c r="D7367" s="1" t="s">
        <v>16360</v>
      </c>
      <c r="E7367" s="1" t="s">
        <v>10</v>
      </c>
      <c r="F7367" s="1" t="s">
        <v>11</v>
      </c>
      <c r="G7367" s="1" t="str">
        <f>IFERROR(__xludf.DUMMYFUNCTION("GOOGLETRANSLATE(D7367,""fr"",""en"")"),"#VALUE!")</f>
        <v>#VALUE!</v>
      </c>
    </row>
    <row r="7368" ht="15.75" customHeight="1">
      <c r="A7368" s="1" t="s">
        <v>10458</v>
      </c>
      <c r="B7368" s="1">
        <v>3.0</v>
      </c>
      <c r="C7368" s="1" t="s">
        <v>16361</v>
      </c>
      <c r="D7368" s="1" t="s">
        <v>16362</v>
      </c>
      <c r="E7368" s="1" t="s">
        <v>296</v>
      </c>
      <c r="F7368" s="1" t="s">
        <v>11</v>
      </c>
      <c r="G7368" s="1" t="str">
        <f>IFERROR(__xludf.DUMMYFUNCTION("GOOGLETRANSLATE(D7368,""fr"",""en"")"),"#VALUE!")</f>
        <v>#VALUE!</v>
      </c>
    </row>
    <row r="7369" ht="15.75" customHeight="1">
      <c r="A7369" s="1" t="s">
        <v>5727</v>
      </c>
      <c r="B7369" s="1">
        <v>1.0</v>
      </c>
      <c r="C7369" s="1" t="s">
        <v>16363</v>
      </c>
      <c r="D7369" s="1" t="s">
        <v>16364</v>
      </c>
      <c r="E7369" s="1" t="s">
        <v>176</v>
      </c>
      <c r="F7369" s="1" t="s">
        <v>66</v>
      </c>
      <c r="G7369" s="1" t="str">
        <f>IFERROR(__xludf.DUMMYFUNCTION("GOOGLETRANSLATE(D7369,""fr"",""en"")"),"#VALUE!")</f>
        <v>#VALUE!</v>
      </c>
    </row>
    <row r="7370" ht="15.75" customHeight="1">
      <c r="A7370" s="1" t="s">
        <v>3856</v>
      </c>
      <c r="B7370" s="1">
        <v>4.0</v>
      </c>
      <c r="C7370" s="1" t="s">
        <v>16365</v>
      </c>
      <c r="D7370" s="1" t="s">
        <v>16366</v>
      </c>
      <c r="E7370" s="1" t="s">
        <v>52</v>
      </c>
      <c r="F7370" s="1" t="s">
        <v>11</v>
      </c>
      <c r="G7370" s="1" t="str">
        <f>IFERROR(__xludf.DUMMYFUNCTION("GOOGLETRANSLATE(D7370,""fr"",""en"")"),"#VALUE!")</f>
        <v>#VALUE!</v>
      </c>
    </row>
    <row r="7371" ht="15.75" customHeight="1">
      <c r="A7371" s="1" t="s">
        <v>144</v>
      </c>
      <c r="B7371" s="1">
        <v>4.0</v>
      </c>
      <c r="C7371" s="1" t="s">
        <v>16367</v>
      </c>
      <c r="D7371" s="1" t="s">
        <v>16368</v>
      </c>
      <c r="E7371" s="1" t="s">
        <v>21</v>
      </c>
      <c r="F7371" s="1" t="s">
        <v>11</v>
      </c>
      <c r="G7371" s="1" t="str">
        <f>IFERROR(__xludf.DUMMYFUNCTION("GOOGLETRANSLATE(D7371,""fr"",""en"")"),"#VALUE!")</f>
        <v>#VALUE!</v>
      </c>
    </row>
    <row r="7372" ht="15.75" customHeight="1">
      <c r="A7372" s="1" t="s">
        <v>3180</v>
      </c>
      <c r="B7372" s="1">
        <v>1.0</v>
      </c>
      <c r="C7372" s="1" t="s">
        <v>16369</v>
      </c>
      <c r="D7372" s="1" t="s">
        <v>16370</v>
      </c>
      <c r="E7372" s="1" t="s">
        <v>73</v>
      </c>
      <c r="F7372" s="1" t="s">
        <v>30</v>
      </c>
      <c r="G7372" s="1" t="str">
        <f>IFERROR(__xludf.DUMMYFUNCTION("GOOGLETRANSLATE(D7372,""fr"",""en"")"),"#VALUE!")</f>
        <v>#VALUE!</v>
      </c>
    </row>
    <row r="7373" ht="15.75" customHeight="1">
      <c r="A7373" s="1" t="s">
        <v>8508</v>
      </c>
      <c r="B7373" s="1">
        <v>1.0</v>
      </c>
      <c r="C7373" s="1" t="s">
        <v>16371</v>
      </c>
      <c r="D7373" s="1" t="s">
        <v>16372</v>
      </c>
      <c r="E7373" s="1" t="s">
        <v>250</v>
      </c>
      <c r="F7373" s="1" t="s">
        <v>30</v>
      </c>
      <c r="G7373" s="1" t="str">
        <f>IFERROR(__xludf.DUMMYFUNCTION("GOOGLETRANSLATE(D7373,""fr"",""en"")"),"#VALUE!")</f>
        <v>#VALUE!</v>
      </c>
    </row>
    <row r="7374" ht="15.75" customHeight="1">
      <c r="A7374" s="1" t="s">
        <v>2222</v>
      </c>
      <c r="B7374" s="1">
        <v>1.0</v>
      </c>
      <c r="C7374" s="1" t="s">
        <v>16373</v>
      </c>
      <c r="D7374" s="1" t="s">
        <v>16374</v>
      </c>
      <c r="E7374" s="1" t="s">
        <v>296</v>
      </c>
      <c r="F7374" s="1" t="s">
        <v>48</v>
      </c>
      <c r="G7374" s="1" t="str">
        <f>IFERROR(__xludf.DUMMYFUNCTION("GOOGLETRANSLATE(D7374,""fr"",""en"")"),"#VALUE!")</f>
        <v>#VALUE!</v>
      </c>
    </row>
    <row r="7375" ht="15.75" customHeight="1">
      <c r="A7375" s="1" t="s">
        <v>974</v>
      </c>
      <c r="B7375" s="1">
        <v>4.0</v>
      </c>
      <c r="C7375" s="1" t="s">
        <v>16375</v>
      </c>
      <c r="D7375" s="1" t="s">
        <v>16376</v>
      </c>
      <c r="E7375" s="1" t="s">
        <v>21</v>
      </c>
      <c r="F7375" s="1" t="s">
        <v>11</v>
      </c>
      <c r="G7375" s="1" t="str">
        <f>IFERROR(__xludf.DUMMYFUNCTION("GOOGLETRANSLATE(D7375,""fr"",""en"")"),"#VALUE!")</f>
        <v>#VALUE!</v>
      </c>
    </row>
    <row r="7376" ht="15.75" customHeight="1">
      <c r="A7376" s="1" t="s">
        <v>16377</v>
      </c>
      <c r="B7376" s="1">
        <v>4.0</v>
      </c>
      <c r="C7376" s="1" t="s">
        <v>16378</v>
      </c>
      <c r="D7376" s="1" t="s">
        <v>16379</v>
      </c>
      <c r="E7376" s="1" t="s">
        <v>29</v>
      </c>
      <c r="F7376" s="1" t="s">
        <v>30</v>
      </c>
      <c r="G7376" s="1" t="str">
        <f>IFERROR(__xludf.DUMMYFUNCTION("GOOGLETRANSLATE(D7376,""fr"",""en"")"),"#VALUE!")</f>
        <v>#VALUE!</v>
      </c>
    </row>
    <row r="7377" ht="15.75" customHeight="1">
      <c r="A7377" s="1" t="s">
        <v>16380</v>
      </c>
      <c r="B7377" s="1">
        <v>2.0</v>
      </c>
      <c r="C7377" s="1" t="s">
        <v>16381</v>
      </c>
      <c r="D7377" s="1" t="s">
        <v>16382</v>
      </c>
      <c r="E7377" s="1" t="s">
        <v>47</v>
      </c>
      <c r="F7377" s="1" t="s">
        <v>84</v>
      </c>
      <c r="G7377" s="1" t="str">
        <f>IFERROR(__xludf.DUMMYFUNCTION("GOOGLETRANSLATE(D7377,""fr"",""en"")"),"#VALUE!")</f>
        <v>#VALUE!</v>
      </c>
    </row>
    <row r="7378" ht="15.75" customHeight="1">
      <c r="A7378" s="1" t="s">
        <v>464</v>
      </c>
      <c r="B7378" s="1">
        <v>1.0</v>
      </c>
      <c r="C7378" s="1" t="s">
        <v>16383</v>
      </c>
      <c r="D7378" s="1" t="s">
        <v>16384</v>
      </c>
      <c r="E7378" s="1" t="s">
        <v>2102</v>
      </c>
      <c r="F7378" s="1" t="s">
        <v>66</v>
      </c>
      <c r="G7378" s="1" t="str">
        <f>IFERROR(__xludf.DUMMYFUNCTION("GOOGLETRANSLATE(D7378,""fr"",""en"")"),"#VALUE!")</f>
        <v>#VALUE!</v>
      </c>
    </row>
    <row r="7379" ht="15.75" customHeight="1">
      <c r="A7379" s="1" t="s">
        <v>8304</v>
      </c>
      <c r="B7379" s="1">
        <v>1.0</v>
      </c>
      <c r="C7379" s="1" t="s">
        <v>16385</v>
      </c>
      <c r="D7379" s="1" t="s">
        <v>16386</v>
      </c>
      <c r="E7379" s="1" t="s">
        <v>296</v>
      </c>
      <c r="F7379" s="1" t="s">
        <v>11</v>
      </c>
      <c r="G7379" s="1" t="str">
        <f>IFERROR(__xludf.DUMMYFUNCTION("GOOGLETRANSLATE(D7379,""fr"",""en"")"),"#VALUE!")</f>
        <v>#VALUE!</v>
      </c>
    </row>
    <row r="7380" ht="15.75" customHeight="1">
      <c r="A7380" s="1" t="s">
        <v>77</v>
      </c>
      <c r="B7380" s="1">
        <v>3.0</v>
      </c>
      <c r="C7380" s="1" t="s">
        <v>16387</v>
      </c>
      <c r="D7380" s="1" t="s">
        <v>16388</v>
      </c>
      <c r="E7380" s="1" t="s">
        <v>10</v>
      </c>
      <c r="F7380" s="1" t="s">
        <v>11</v>
      </c>
      <c r="G7380" s="1" t="str">
        <f>IFERROR(__xludf.DUMMYFUNCTION("GOOGLETRANSLATE(D7380,""fr"",""en"")"),"#VALUE!")</f>
        <v>#VALUE!</v>
      </c>
    </row>
    <row r="7381" ht="15.75" customHeight="1">
      <c r="A7381" s="1" t="s">
        <v>2801</v>
      </c>
      <c r="B7381" s="1">
        <v>3.0</v>
      </c>
      <c r="C7381" s="1" t="s">
        <v>16389</v>
      </c>
      <c r="D7381" s="1" t="s">
        <v>16390</v>
      </c>
      <c r="E7381" s="1" t="s">
        <v>10</v>
      </c>
      <c r="F7381" s="1" t="s">
        <v>11</v>
      </c>
      <c r="G7381" s="1" t="str">
        <f>IFERROR(__xludf.DUMMYFUNCTION("GOOGLETRANSLATE(D7381,""fr"",""en"")"),"#VALUE!")</f>
        <v>#VALUE!</v>
      </c>
    </row>
    <row r="7382" ht="15.75" customHeight="1">
      <c r="A7382" s="1" t="s">
        <v>77</v>
      </c>
      <c r="B7382" s="1">
        <v>5.0</v>
      </c>
      <c r="C7382" s="1" t="s">
        <v>16391</v>
      </c>
      <c r="D7382" s="1" t="s">
        <v>16392</v>
      </c>
      <c r="E7382" s="1" t="s">
        <v>21</v>
      </c>
      <c r="F7382" s="1" t="s">
        <v>11</v>
      </c>
      <c r="G7382" s="1" t="str">
        <f>IFERROR(__xludf.DUMMYFUNCTION("GOOGLETRANSLATE(D7382,""fr"",""en"")"),"#VALUE!")</f>
        <v>#VALUE!</v>
      </c>
    </row>
    <row r="7383" ht="15.75" customHeight="1">
      <c r="A7383" s="1" t="s">
        <v>11464</v>
      </c>
      <c r="B7383" s="1">
        <v>3.0</v>
      </c>
      <c r="C7383" s="1" t="s">
        <v>16393</v>
      </c>
      <c r="D7383" s="1" t="s">
        <v>16394</v>
      </c>
      <c r="E7383" s="1" t="s">
        <v>10</v>
      </c>
      <c r="F7383" s="1" t="s">
        <v>11</v>
      </c>
      <c r="G7383" s="1" t="str">
        <f>IFERROR(__xludf.DUMMYFUNCTION("GOOGLETRANSLATE(D7383,""fr"",""en"")"),"#VALUE!")</f>
        <v>#VALUE!</v>
      </c>
    </row>
    <row r="7384" ht="15.75" customHeight="1">
      <c r="A7384" s="1" t="s">
        <v>585</v>
      </c>
      <c r="B7384" s="1">
        <v>3.0</v>
      </c>
      <c r="C7384" s="1" t="s">
        <v>16395</v>
      </c>
      <c r="D7384" s="1" t="s">
        <v>16396</v>
      </c>
      <c r="E7384" s="1" t="s">
        <v>10</v>
      </c>
      <c r="F7384" s="1" t="s">
        <v>11</v>
      </c>
      <c r="G7384" s="1" t="str">
        <f>IFERROR(__xludf.DUMMYFUNCTION("GOOGLETRANSLATE(D7384,""fr"",""en"")"),"#VALUE!")</f>
        <v>#VALUE!</v>
      </c>
    </row>
    <row r="7385" ht="15.75" customHeight="1">
      <c r="A7385" s="1" t="s">
        <v>1426</v>
      </c>
      <c r="B7385" s="1">
        <v>4.0</v>
      </c>
      <c r="C7385" s="1" t="s">
        <v>16397</v>
      </c>
      <c r="D7385" s="1" t="s">
        <v>16398</v>
      </c>
      <c r="E7385" s="1" t="s">
        <v>65</v>
      </c>
      <c r="F7385" s="1" t="s">
        <v>66</v>
      </c>
      <c r="G7385" s="1" t="str">
        <f>IFERROR(__xludf.DUMMYFUNCTION("GOOGLETRANSLATE(D7385,""fr"",""en"")"),"#VALUE!")</f>
        <v>#VALUE!</v>
      </c>
    </row>
    <row r="7386" ht="15.75" customHeight="1">
      <c r="A7386" s="1" t="s">
        <v>2181</v>
      </c>
      <c r="B7386" s="1">
        <v>1.0</v>
      </c>
      <c r="C7386" s="1" t="s">
        <v>16399</v>
      </c>
      <c r="D7386" s="1" t="s">
        <v>16400</v>
      </c>
      <c r="E7386" s="1" t="s">
        <v>575</v>
      </c>
      <c r="F7386" s="1" t="s">
        <v>48</v>
      </c>
      <c r="G7386" s="1" t="str">
        <f>IFERROR(__xludf.DUMMYFUNCTION("GOOGLETRANSLATE(D7386,""fr"",""en"")"),"#VALUE!")</f>
        <v>#VALUE!</v>
      </c>
    </row>
    <row r="7387" ht="15.75" customHeight="1">
      <c r="A7387" s="1" t="s">
        <v>1816</v>
      </c>
      <c r="B7387" s="1">
        <v>5.0</v>
      </c>
      <c r="C7387" s="1" t="s">
        <v>16401</v>
      </c>
      <c r="D7387" s="1" t="s">
        <v>16402</v>
      </c>
      <c r="E7387" s="1" t="s">
        <v>65</v>
      </c>
      <c r="F7387" s="1" t="s">
        <v>66</v>
      </c>
      <c r="G7387" s="1" t="str">
        <f>IFERROR(__xludf.DUMMYFUNCTION("GOOGLETRANSLATE(D7387,""fr"",""en"")"),"#VALUE!")</f>
        <v>#VALUE!</v>
      </c>
    </row>
    <row r="7388" ht="15.75" customHeight="1">
      <c r="A7388" s="1" t="s">
        <v>2117</v>
      </c>
      <c r="B7388" s="1">
        <v>1.0</v>
      </c>
      <c r="C7388" s="1" t="s">
        <v>16403</v>
      </c>
      <c r="D7388" s="1" t="s">
        <v>16404</v>
      </c>
      <c r="E7388" s="1" t="s">
        <v>29</v>
      </c>
      <c r="F7388" s="1" t="s">
        <v>30</v>
      </c>
      <c r="G7388" s="1" t="str">
        <f>IFERROR(__xludf.DUMMYFUNCTION("GOOGLETRANSLATE(D7388,""fr"",""en"")"),"#VALUE!")</f>
        <v>#VALUE!</v>
      </c>
    </row>
    <row r="7389" ht="15.75" customHeight="1">
      <c r="A7389" s="1" t="s">
        <v>1476</v>
      </c>
      <c r="B7389" s="1">
        <v>2.0</v>
      </c>
      <c r="C7389" s="1" t="s">
        <v>16405</v>
      </c>
      <c r="D7389" s="1" t="s">
        <v>16406</v>
      </c>
      <c r="E7389" s="1" t="s">
        <v>10</v>
      </c>
      <c r="F7389" s="1" t="s">
        <v>11</v>
      </c>
      <c r="G7389" s="1" t="str">
        <f>IFERROR(__xludf.DUMMYFUNCTION("GOOGLETRANSLATE(D7389,""fr"",""en"")"),"#VALUE!")</f>
        <v>#VALUE!</v>
      </c>
    </row>
    <row r="7390" ht="15.75" customHeight="1">
      <c r="A7390" s="1" t="s">
        <v>458</v>
      </c>
      <c r="B7390" s="1">
        <v>2.0</v>
      </c>
      <c r="C7390" s="1" t="s">
        <v>16407</v>
      </c>
      <c r="D7390" s="1" t="s">
        <v>16408</v>
      </c>
      <c r="E7390" s="1" t="s">
        <v>21</v>
      </c>
      <c r="F7390" s="1" t="s">
        <v>11</v>
      </c>
      <c r="G7390" s="1" t="str">
        <f>IFERROR(__xludf.DUMMYFUNCTION("GOOGLETRANSLATE(D7390,""fr"",""en"")"),"#VALUE!")</f>
        <v>#VALUE!</v>
      </c>
    </row>
    <row r="7391" ht="15.75" customHeight="1">
      <c r="A7391" s="1" t="s">
        <v>2776</v>
      </c>
      <c r="B7391" s="1">
        <v>5.0</v>
      </c>
      <c r="C7391" s="1" t="s">
        <v>16409</v>
      </c>
      <c r="D7391" s="1" t="s">
        <v>16410</v>
      </c>
      <c r="E7391" s="1" t="s">
        <v>10</v>
      </c>
      <c r="F7391" s="1" t="s">
        <v>11</v>
      </c>
      <c r="G7391" s="1" t="str">
        <f>IFERROR(__xludf.DUMMYFUNCTION("GOOGLETRANSLATE(D7391,""fr"",""en"")"),"#VALUE!")</f>
        <v>#VALUE!</v>
      </c>
    </row>
    <row r="7392" ht="15.75" customHeight="1">
      <c r="A7392" s="1" t="s">
        <v>713</v>
      </c>
      <c r="B7392" s="1">
        <v>1.0</v>
      </c>
      <c r="C7392" s="1" t="s">
        <v>714</v>
      </c>
      <c r="D7392" s="1" t="s">
        <v>715</v>
      </c>
      <c r="E7392" s="1" t="s">
        <v>25</v>
      </c>
      <c r="F7392" s="1" t="s">
        <v>11</v>
      </c>
      <c r="G7392" s="1" t="str">
        <f>IFERROR(__xludf.DUMMYFUNCTION("GOOGLETRANSLATE(D7392,""fr"",""en"")"),"#VALUE!")</f>
        <v>#VALUE!</v>
      </c>
    </row>
    <row r="7393" ht="15.75" customHeight="1">
      <c r="A7393" s="1" t="s">
        <v>3246</v>
      </c>
      <c r="B7393" s="1">
        <v>5.0</v>
      </c>
      <c r="C7393" s="1" t="s">
        <v>16411</v>
      </c>
      <c r="D7393" s="1" t="s">
        <v>16412</v>
      </c>
      <c r="E7393" s="1" t="s">
        <v>448</v>
      </c>
      <c r="F7393" s="1" t="s">
        <v>84</v>
      </c>
      <c r="G7393" s="1" t="str">
        <f>IFERROR(__xludf.DUMMYFUNCTION("GOOGLETRANSLATE(D7393,""fr"",""en"")"),"#VALUE!")</f>
        <v>#VALUE!</v>
      </c>
    </row>
    <row r="7394" ht="15.75" customHeight="1">
      <c r="A7394" s="1" t="s">
        <v>4896</v>
      </c>
      <c r="B7394" s="1">
        <v>2.0</v>
      </c>
      <c r="C7394" s="1" t="s">
        <v>16413</v>
      </c>
      <c r="D7394" s="1" t="s">
        <v>16414</v>
      </c>
      <c r="E7394" s="1" t="s">
        <v>273</v>
      </c>
      <c r="F7394" s="1" t="s">
        <v>110</v>
      </c>
      <c r="G7394" s="1" t="str">
        <f>IFERROR(__xludf.DUMMYFUNCTION("GOOGLETRANSLATE(D7394,""fr"",""en"")"),"#VALUE!")</f>
        <v>#VALUE!</v>
      </c>
    </row>
    <row r="7395" ht="15.75" customHeight="1">
      <c r="A7395" s="1" t="s">
        <v>1400</v>
      </c>
      <c r="B7395" s="1">
        <v>2.0</v>
      </c>
      <c r="C7395" s="1" t="s">
        <v>16415</v>
      </c>
      <c r="D7395" s="1" t="s">
        <v>16416</v>
      </c>
      <c r="E7395" s="1" t="s">
        <v>423</v>
      </c>
      <c r="F7395" s="1" t="s">
        <v>30</v>
      </c>
      <c r="G7395" s="1" t="str">
        <f>IFERROR(__xludf.DUMMYFUNCTION("GOOGLETRANSLATE(D7395,""fr"",""en"")"),"#VALUE!")</f>
        <v>#VALUE!</v>
      </c>
    </row>
    <row r="7396" ht="15.75" customHeight="1">
      <c r="A7396" s="1" t="s">
        <v>16417</v>
      </c>
      <c r="B7396" s="1">
        <v>2.0</v>
      </c>
      <c r="C7396" s="1" t="s">
        <v>16418</v>
      </c>
      <c r="D7396" s="1" t="s">
        <v>16419</v>
      </c>
      <c r="E7396" s="1" t="s">
        <v>29</v>
      </c>
      <c r="F7396" s="1" t="s">
        <v>30</v>
      </c>
      <c r="G7396" s="1" t="str">
        <f>IFERROR(__xludf.DUMMYFUNCTION("GOOGLETRANSLATE(D7396,""fr"",""en"")"),"#VALUE!")</f>
        <v>#VALUE!</v>
      </c>
    </row>
    <row r="7397" ht="15.75" customHeight="1">
      <c r="A7397" s="1" t="s">
        <v>3374</v>
      </c>
      <c r="B7397" s="1">
        <v>2.0</v>
      </c>
      <c r="C7397" s="1" t="s">
        <v>16420</v>
      </c>
      <c r="D7397" s="1" t="s">
        <v>16421</v>
      </c>
      <c r="E7397" s="1" t="s">
        <v>125</v>
      </c>
      <c r="F7397" s="1" t="s">
        <v>11</v>
      </c>
      <c r="G7397" s="1" t="str">
        <f>IFERROR(__xludf.DUMMYFUNCTION("GOOGLETRANSLATE(D7397,""fr"",""en"")"),"#VALUE!")</f>
        <v>#VALUE!</v>
      </c>
    </row>
    <row r="7398" ht="15.75" customHeight="1">
      <c r="A7398" s="1" t="s">
        <v>74</v>
      </c>
      <c r="B7398" s="1">
        <v>2.0</v>
      </c>
      <c r="C7398" s="1" t="s">
        <v>16422</v>
      </c>
      <c r="D7398" s="1" t="s">
        <v>16423</v>
      </c>
      <c r="E7398" s="1" t="s">
        <v>296</v>
      </c>
      <c r="F7398" s="1" t="s">
        <v>11</v>
      </c>
      <c r="G7398" s="1" t="str">
        <f>IFERROR(__xludf.DUMMYFUNCTION("GOOGLETRANSLATE(D7398,""fr"",""en"")"),"#VALUE!")</f>
        <v>#VALUE!</v>
      </c>
    </row>
    <row r="7399" ht="15.75" customHeight="1">
      <c r="A7399" s="1" t="s">
        <v>893</v>
      </c>
      <c r="B7399" s="1">
        <v>4.0</v>
      </c>
      <c r="C7399" s="1" t="s">
        <v>16424</v>
      </c>
      <c r="D7399" s="1" t="s">
        <v>16425</v>
      </c>
      <c r="E7399" s="1" t="s">
        <v>10</v>
      </c>
      <c r="F7399" s="1" t="s">
        <v>11</v>
      </c>
      <c r="G7399" s="1" t="str">
        <f>IFERROR(__xludf.DUMMYFUNCTION("GOOGLETRANSLATE(D7399,""fr"",""en"")"),"#VALUE!")</f>
        <v>#VALUE!</v>
      </c>
    </row>
    <row r="7400" ht="15.75" customHeight="1">
      <c r="A7400" s="1" t="s">
        <v>5652</v>
      </c>
      <c r="B7400" s="1">
        <v>3.0</v>
      </c>
      <c r="C7400" s="1" t="s">
        <v>16426</v>
      </c>
      <c r="D7400" s="1" t="s">
        <v>16427</v>
      </c>
      <c r="E7400" s="1" t="s">
        <v>29</v>
      </c>
      <c r="F7400" s="1" t="s">
        <v>30</v>
      </c>
      <c r="G7400" s="1" t="str">
        <f>IFERROR(__xludf.DUMMYFUNCTION("GOOGLETRANSLATE(D7400,""fr"",""en"")"),"#VALUE!")</f>
        <v>#VALUE!</v>
      </c>
    </row>
    <row r="7401" ht="15.75" customHeight="1">
      <c r="A7401" s="1" t="s">
        <v>1057</v>
      </c>
      <c r="B7401" s="1">
        <v>4.0</v>
      </c>
      <c r="C7401" s="1" t="s">
        <v>16428</v>
      </c>
      <c r="D7401" s="1" t="s">
        <v>16429</v>
      </c>
      <c r="E7401" s="1" t="s">
        <v>21</v>
      </c>
      <c r="F7401" s="1" t="s">
        <v>11</v>
      </c>
      <c r="G7401" s="1" t="str">
        <f>IFERROR(__xludf.DUMMYFUNCTION("GOOGLETRANSLATE(D7401,""fr"",""en"")"),"#VALUE!")</f>
        <v>#VALUE!</v>
      </c>
    </row>
    <row r="7402" ht="15.75" customHeight="1">
      <c r="A7402" s="1" t="s">
        <v>411</v>
      </c>
      <c r="B7402" s="1">
        <v>4.0</v>
      </c>
      <c r="C7402" s="1" t="s">
        <v>16430</v>
      </c>
      <c r="D7402" s="1" t="s">
        <v>16431</v>
      </c>
      <c r="E7402" s="1" t="s">
        <v>10</v>
      </c>
      <c r="F7402" s="1" t="s">
        <v>11</v>
      </c>
      <c r="G7402" s="1" t="str">
        <f>IFERROR(__xludf.DUMMYFUNCTION("GOOGLETRANSLATE(D7402,""fr"",""en"")"),"#VALUE!")</f>
        <v>#VALUE!</v>
      </c>
    </row>
    <row r="7403" ht="15.75" customHeight="1">
      <c r="A7403" s="1" t="s">
        <v>9027</v>
      </c>
      <c r="B7403" s="1">
        <v>3.0</v>
      </c>
      <c r="C7403" s="1" t="s">
        <v>16432</v>
      </c>
      <c r="D7403" s="1" t="s">
        <v>16433</v>
      </c>
      <c r="E7403" s="1" t="s">
        <v>10</v>
      </c>
      <c r="F7403" s="1" t="s">
        <v>11</v>
      </c>
      <c r="G7403" s="1" t="str">
        <f>IFERROR(__xludf.DUMMYFUNCTION("GOOGLETRANSLATE(D7403,""fr"",""en"")"),"#VALUE!")</f>
        <v>#VALUE!</v>
      </c>
    </row>
    <row r="7404" ht="15.75" customHeight="1">
      <c r="A7404" s="1" t="s">
        <v>1940</v>
      </c>
      <c r="B7404" s="1">
        <v>4.0</v>
      </c>
      <c r="C7404" s="1" t="s">
        <v>16434</v>
      </c>
      <c r="D7404" s="1" t="s">
        <v>16435</v>
      </c>
      <c r="E7404" s="1" t="s">
        <v>65</v>
      </c>
      <c r="F7404" s="1" t="s">
        <v>66</v>
      </c>
      <c r="G7404" s="1" t="str">
        <f>IFERROR(__xludf.DUMMYFUNCTION("GOOGLETRANSLATE(D7404,""fr"",""en"")"),"#VALUE!")</f>
        <v>#VALUE!</v>
      </c>
    </row>
    <row r="7405" ht="15.75" customHeight="1">
      <c r="A7405" s="1" t="s">
        <v>704</v>
      </c>
      <c r="B7405" s="1">
        <v>4.0</v>
      </c>
      <c r="C7405" s="1" t="s">
        <v>16436</v>
      </c>
      <c r="D7405" s="1" t="s">
        <v>16437</v>
      </c>
      <c r="E7405" s="1" t="s">
        <v>10</v>
      </c>
      <c r="F7405" s="1" t="s">
        <v>11</v>
      </c>
      <c r="G7405" s="1" t="str">
        <f>IFERROR(__xludf.DUMMYFUNCTION("GOOGLETRANSLATE(D7405,""fr"",""en"")"),"#VALUE!")</f>
        <v>#VALUE!</v>
      </c>
    </row>
    <row r="7406" ht="15.75" customHeight="1">
      <c r="A7406" s="1" t="s">
        <v>62</v>
      </c>
      <c r="B7406" s="1">
        <v>2.0</v>
      </c>
      <c r="C7406" s="1" t="s">
        <v>16438</v>
      </c>
      <c r="D7406" s="1" t="s">
        <v>16439</v>
      </c>
      <c r="E7406" s="1" t="s">
        <v>273</v>
      </c>
      <c r="F7406" s="1" t="s">
        <v>110</v>
      </c>
      <c r="G7406" s="1" t="str">
        <f>IFERROR(__xludf.DUMMYFUNCTION("GOOGLETRANSLATE(D7406,""fr"",""en"")"),"#VALUE!")</f>
        <v>#VALUE!</v>
      </c>
    </row>
    <row r="7407" ht="15.75" customHeight="1">
      <c r="A7407" s="1" t="s">
        <v>1248</v>
      </c>
      <c r="B7407" s="1">
        <v>4.0</v>
      </c>
      <c r="C7407" s="1" t="s">
        <v>16440</v>
      </c>
      <c r="D7407" s="1" t="s">
        <v>16441</v>
      </c>
      <c r="E7407" s="1" t="s">
        <v>169</v>
      </c>
      <c r="F7407" s="1" t="s">
        <v>11</v>
      </c>
      <c r="G7407" s="1" t="str">
        <f>IFERROR(__xludf.DUMMYFUNCTION("GOOGLETRANSLATE(D7407,""fr"",""en"")"),"#VALUE!")</f>
        <v>#VALUE!</v>
      </c>
    </row>
    <row r="7408" ht="15.75" customHeight="1">
      <c r="A7408" s="1" t="s">
        <v>9560</v>
      </c>
      <c r="B7408" s="1">
        <v>1.0</v>
      </c>
      <c r="C7408" s="1" t="s">
        <v>16442</v>
      </c>
      <c r="D7408" s="1" t="s">
        <v>16443</v>
      </c>
      <c r="E7408" s="1" t="s">
        <v>117</v>
      </c>
      <c r="F7408" s="1" t="s">
        <v>48</v>
      </c>
      <c r="G7408" s="1" t="str">
        <f>IFERROR(__xludf.DUMMYFUNCTION("GOOGLETRANSLATE(D7408,""fr"",""en"")"),"#VALUE!")</f>
        <v>#VALUE!</v>
      </c>
    </row>
    <row r="7409" ht="15.75" customHeight="1">
      <c r="A7409" s="1" t="s">
        <v>16444</v>
      </c>
      <c r="B7409" s="1">
        <v>1.0</v>
      </c>
      <c r="C7409" s="1" t="s">
        <v>16445</v>
      </c>
      <c r="D7409" s="1" t="s">
        <v>16446</v>
      </c>
      <c r="E7409" s="1" t="s">
        <v>29</v>
      </c>
      <c r="F7409" s="1" t="s">
        <v>30</v>
      </c>
      <c r="G7409" s="1" t="str">
        <f>IFERROR(__xludf.DUMMYFUNCTION("GOOGLETRANSLATE(D7409,""fr"",""en"")"),"#VALUE!")</f>
        <v>#VALUE!</v>
      </c>
    </row>
    <row r="7410" ht="15.75" customHeight="1">
      <c r="A7410" s="1" t="s">
        <v>810</v>
      </c>
      <c r="B7410" s="1">
        <v>1.0</v>
      </c>
      <c r="C7410" s="1" t="s">
        <v>16447</v>
      </c>
      <c r="D7410" s="1" t="s">
        <v>16448</v>
      </c>
      <c r="E7410" s="1" t="s">
        <v>10</v>
      </c>
      <c r="F7410" s="1" t="s">
        <v>11</v>
      </c>
      <c r="G7410" s="1" t="str">
        <f>IFERROR(__xludf.DUMMYFUNCTION("GOOGLETRANSLATE(D7410,""fr"",""en"")"),"#VALUE!")</f>
        <v>#VALUE!</v>
      </c>
    </row>
    <row r="7411" ht="15.75" customHeight="1">
      <c r="A7411" s="1" t="s">
        <v>1690</v>
      </c>
      <c r="B7411" s="1">
        <v>2.0</v>
      </c>
      <c r="C7411" s="1" t="s">
        <v>16449</v>
      </c>
      <c r="D7411" s="1" t="s">
        <v>16450</v>
      </c>
      <c r="E7411" s="1" t="s">
        <v>10</v>
      </c>
      <c r="F7411" s="1" t="s">
        <v>11</v>
      </c>
      <c r="G7411" s="1" t="str">
        <f>IFERROR(__xludf.DUMMYFUNCTION("GOOGLETRANSLATE(D7411,""fr"",""en"")"),"#VALUE!")</f>
        <v>#VALUE!</v>
      </c>
    </row>
    <row r="7412" ht="15.75" customHeight="1">
      <c r="A7412" s="1" t="s">
        <v>1741</v>
      </c>
      <c r="B7412" s="1">
        <v>5.0</v>
      </c>
      <c r="C7412" s="1" t="s">
        <v>16451</v>
      </c>
      <c r="D7412" s="1" t="s">
        <v>16452</v>
      </c>
      <c r="E7412" s="1" t="s">
        <v>10</v>
      </c>
      <c r="F7412" s="1" t="s">
        <v>11</v>
      </c>
      <c r="G7412" s="1" t="str">
        <f>IFERROR(__xludf.DUMMYFUNCTION("GOOGLETRANSLATE(D7412,""fr"",""en"")"),"#VALUE!")</f>
        <v>#VALUE!</v>
      </c>
    </row>
    <row r="7413" ht="15.75" customHeight="1">
      <c r="A7413" s="1" t="s">
        <v>16453</v>
      </c>
      <c r="B7413" s="1">
        <v>1.0</v>
      </c>
      <c r="C7413" s="1" t="s">
        <v>16454</v>
      </c>
      <c r="D7413" s="1" t="s">
        <v>16455</v>
      </c>
      <c r="E7413" s="1" t="s">
        <v>43</v>
      </c>
      <c r="F7413" s="1" t="s">
        <v>30</v>
      </c>
      <c r="G7413" s="1" t="str">
        <f>IFERROR(__xludf.DUMMYFUNCTION("GOOGLETRANSLATE(D7413,""fr"",""en"")"),"#VALUE!")</f>
        <v>#VALUE!</v>
      </c>
    </row>
    <row r="7414" ht="15.75" customHeight="1">
      <c r="A7414" s="1" t="s">
        <v>670</v>
      </c>
      <c r="B7414" s="1">
        <v>4.0</v>
      </c>
      <c r="C7414" s="1" t="s">
        <v>16456</v>
      </c>
      <c r="D7414" s="1" t="s">
        <v>16457</v>
      </c>
      <c r="E7414" s="1" t="s">
        <v>21</v>
      </c>
      <c r="F7414" s="1" t="s">
        <v>11</v>
      </c>
      <c r="G7414" s="1" t="str">
        <f>IFERROR(__xludf.DUMMYFUNCTION("GOOGLETRANSLATE(D7414,""fr"",""en"")"),"#VALUE!")</f>
        <v>#VALUE!</v>
      </c>
    </row>
    <row r="7415" ht="15.75" customHeight="1">
      <c r="A7415" s="1" t="s">
        <v>132</v>
      </c>
      <c r="B7415" s="1">
        <v>5.0</v>
      </c>
      <c r="C7415" s="1" t="s">
        <v>16458</v>
      </c>
      <c r="D7415" s="1" t="s">
        <v>16459</v>
      </c>
      <c r="E7415" s="1" t="s">
        <v>21</v>
      </c>
      <c r="F7415" s="1" t="s">
        <v>11</v>
      </c>
      <c r="G7415" s="1" t="str">
        <f>IFERROR(__xludf.DUMMYFUNCTION("GOOGLETRANSLATE(D7415,""fr"",""en"")"),"#VALUE!")</f>
        <v>#VALUE!</v>
      </c>
    </row>
    <row r="7416" ht="15.75" customHeight="1">
      <c r="A7416" s="1" t="s">
        <v>277</v>
      </c>
      <c r="B7416" s="1">
        <v>4.0</v>
      </c>
      <c r="C7416" s="1" t="s">
        <v>16460</v>
      </c>
      <c r="D7416" s="1" t="s">
        <v>16461</v>
      </c>
      <c r="E7416" s="1" t="s">
        <v>273</v>
      </c>
      <c r="F7416" s="1" t="s">
        <v>11</v>
      </c>
      <c r="G7416" s="1" t="str">
        <f>IFERROR(__xludf.DUMMYFUNCTION("GOOGLETRANSLATE(D7416,""fr"",""en"")"),"#VALUE!")</f>
        <v>#VALUE!</v>
      </c>
    </row>
    <row r="7417" ht="15.75" customHeight="1">
      <c r="A7417" s="1" t="s">
        <v>664</v>
      </c>
      <c r="B7417" s="1">
        <v>4.0</v>
      </c>
      <c r="C7417" s="1" t="s">
        <v>16462</v>
      </c>
      <c r="D7417" s="1" t="s">
        <v>16463</v>
      </c>
      <c r="E7417" s="1" t="s">
        <v>10</v>
      </c>
      <c r="F7417" s="1" t="s">
        <v>11</v>
      </c>
      <c r="G7417" s="1" t="str">
        <f>IFERROR(__xludf.DUMMYFUNCTION("GOOGLETRANSLATE(D7417,""fr"",""en"")"),"#VALUE!")</f>
        <v>#VALUE!</v>
      </c>
    </row>
    <row r="7418" ht="15.75" customHeight="1">
      <c r="A7418" s="1" t="s">
        <v>1816</v>
      </c>
      <c r="B7418" s="1">
        <v>4.0</v>
      </c>
      <c r="C7418" s="1" t="s">
        <v>16464</v>
      </c>
      <c r="D7418" s="1" t="s">
        <v>16465</v>
      </c>
      <c r="E7418" s="1" t="s">
        <v>10</v>
      </c>
      <c r="F7418" s="1" t="s">
        <v>11</v>
      </c>
      <c r="G7418" s="1" t="str">
        <f>IFERROR(__xludf.DUMMYFUNCTION("GOOGLETRANSLATE(D7418,""fr"",""en"")"),"#VALUE!")</f>
        <v>#VALUE!</v>
      </c>
    </row>
    <row r="7419" ht="15.75" customHeight="1">
      <c r="A7419" s="1" t="s">
        <v>3942</v>
      </c>
      <c r="B7419" s="1">
        <v>2.0</v>
      </c>
      <c r="C7419" s="1" t="s">
        <v>16466</v>
      </c>
      <c r="D7419" s="1" t="s">
        <v>16467</v>
      </c>
      <c r="E7419" s="1" t="s">
        <v>25</v>
      </c>
      <c r="F7419" s="1" t="s">
        <v>110</v>
      </c>
      <c r="G7419" s="1" t="str">
        <f>IFERROR(__xludf.DUMMYFUNCTION("GOOGLETRANSLATE(D7419,""fr"",""en"")"),"#VALUE!")</f>
        <v>#VALUE!</v>
      </c>
    </row>
    <row r="7420" ht="15.75" customHeight="1">
      <c r="A7420" s="1" t="s">
        <v>3360</v>
      </c>
      <c r="B7420" s="1">
        <v>2.0</v>
      </c>
      <c r="C7420" s="1" t="s">
        <v>16468</v>
      </c>
      <c r="D7420" s="1" t="s">
        <v>16469</v>
      </c>
      <c r="E7420" s="1" t="s">
        <v>355</v>
      </c>
      <c r="F7420" s="1" t="s">
        <v>110</v>
      </c>
      <c r="G7420" s="1" t="str">
        <f>IFERROR(__xludf.DUMMYFUNCTION("GOOGLETRANSLATE(D7420,""fr"",""en"")"),"#VALUE!")</f>
        <v>#VALUE!</v>
      </c>
    </row>
    <row r="7421" ht="15.75" customHeight="1">
      <c r="A7421" s="1" t="s">
        <v>3528</v>
      </c>
      <c r="B7421" s="1">
        <v>4.0</v>
      </c>
      <c r="C7421" s="1" t="s">
        <v>16470</v>
      </c>
      <c r="D7421" s="1" t="s">
        <v>16471</v>
      </c>
      <c r="E7421" s="1" t="s">
        <v>484</v>
      </c>
      <c r="F7421" s="1" t="s">
        <v>118</v>
      </c>
      <c r="G7421" s="1" t="str">
        <f>IFERROR(__xludf.DUMMYFUNCTION("GOOGLETRANSLATE(D7421,""fr"",""en"")"),"#VALUE!")</f>
        <v>#VALUE!</v>
      </c>
    </row>
    <row r="7422" ht="15.75" customHeight="1">
      <c r="A7422" s="1" t="s">
        <v>16226</v>
      </c>
      <c r="B7422" s="1">
        <v>1.0</v>
      </c>
      <c r="C7422" s="1" t="s">
        <v>16472</v>
      </c>
      <c r="D7422" s="1" t="s">
        <v>16473</v>
      </c>
      <c r="E7422" s="1" t="s">
        <v>280</v>
      </c>
      <c r="F7422" s="1" t="s">
        <v>11</v>
      </c>
      <c r="G7422" s="1" t="str">
        <f>IFERROR(__xludf.DUMMYFUNCTION("GOOGLETRANSLATE(D7422,""fr"",""en"")"),"#VALUE!")</f>
        <v>#VALUE!</v>
      </c>
    </row>
    <row r="7423" ht="15.75" customHeight="1">
      <c r="A7423" s="1" t="s">
        <v>695</v>
      </c>
      <c r="B7423" s="1">
        <v>5.0</v>
      </c>
      <c r="C7423" s="1" t="s">
        <v>16474</v>
      </c>
      <c r="D7423" s="1" t="s">
        <v>16475</v>
      </c>
      <c r="E7423" s="1" t="s">
        <v>176</v>
      </c>
      <c r="F7423" s="1" t="s">
        <v>66</v>
      </c>
      <c r="G7423" s="1" t="str">
        <f>IFERROR(__xludf.DUMMYFUNCTION("GOOGLETRANSLATE(D7423,""fr"",""en"")"),"#VALUE!")</f>
        <v>#VALUE!</v>
      </c>
    </row>
    <row r="7424" ht="15.75" customHeight="1">
      <c r="A7424" s="1" t="s">
        <v>2914</v>
      </c>
      <c r="B7424" s="1">
        <v>3.0</v>
      </c>
      <c r="C7424" s="1" t="s">
        <v>16476</v>
      </c>
      <c r="D7424" s="1" t="s">
        <v>16477</v>
      </c>
      <c r="E7424" s="1" t="s">
        <v>226</v>
      </c>
      <c r="F7424" s="1" t="s">
        <v>11</v>
      </c>
      <c r="G7424" s="1" t="str">
        <f>IFERROR(__xludf.DUMMYFUNCTION("GOOGLETRANSLATE(D7424,""fr"",""en"")"),"#VALUE!")</f>
        <v>#VALUE!</v>
      </c>
    </row>
    <row r="7425" ht="15.75" customHeight="1">
      <c r="A7425" s="1" t="s">
        <v>710</v>
      </c>
      <c r="B7425" s="1">
        <v>4.0</v>
      </c>
      <c r="C7425" s="1" t="s">
        <v>16478</v>
      </c>
      <c r="D7425" s="1" t="s">
        <v>16479</v>
      </c>
      <c r="E7425" s="1" t="s">
        <v>10</v>
      </c>
      <c r="F7425" s="1" t="s">
        <v>11</v>
      </c>
      <c r="G7425" s="1" t="str">
        <f>IFERROR(__xludf.DUMMYFUNCTION("GOOGLETRANSLATE(D7425,""fr"",""en"")"),"#VALUE!")</f>
        <v>#VALUE!</v>
      </c>
    </row>
    <row r="7426" ht="15.75" customHeight="1">
      <c r="A7426" s="1" t="s">
        <v>3856</v>
      </c>
      <c r="B7426" s="1">
        <v>1.0</v>
      </c>
      <c r="C7426" s="1" t="s">
        <v>16480</v>
      </c>
      <c r="D7426" s="1" t="s">
        <v>16481</v>
      </c>
      <c r="E7426" s="1" t="s">
        <v>52</v>
      </c>
      <c r="F7426" s="1" t="s">
        <v>11</v>
      </c>
      <c r="G7426" s="1" t="str">
        <f>IFERROR(__xludf.DUMMYFUNCTION("GOOGLETRANSLATE(D7426,""fr"",""en"")"),"#VALUE!")</f>
        <v>#VALUE!</v>
      </c>
    </row>
    <row r="7427" ht="15.75" customHeight="1">
      <c r="A7427" s="1" t="s">
        <v>624</v>
      </c>
      <c r="B7427" s="1">
        <v>5.0</v>
      </c>
      <c r="C7427" s="1" t="s">
        <v>16482</v>
      </c>
      <c r="D7427" s="1" t="s">
        <v>16483</v>
      </c>
      <c r="E7427" s="1" t="s">
        <v>10</v>
      </c>
      <c r="F7427" s="1" t="s">
        <v>11</v>
      </c>
      <c r="G7427" s="1" t="str">
        <f>IFERROR(__xludf.DUMMYFUNCTION("GOOGLETRANSLATE(D7427,""fr"",""en"")"),"#VALUE!")</f>
        <v>#VALUE!</v>
      </c>
    </row>
    <row r="7428" ht="15.75" customHeight="1">
      <c r="A7428" s="1" t="s">
        <v>166</v>
      </c>
      <c r="B7428" s="1">
        <v>4.0</v>
      </c>
      <c r="C7428" s="1" t="s">
        <v>16484</v>
      </c>
      <c r="D7428" s="1" t="s">
        <v>16485</v>
      </c>
      <c r="E7428" s="1" t="s">
        <v>176</v>
      </c>
      <c r="F7428" s="1" t="s">
        <v>66</v>
      </c>
      <c r="G7428" s="1" t="str">
        <f>IFERROR(__xludf.DUMMYFUNCTION("GOOGLETRANSLATE(D7428,""fr"",""en"")"),"#VALUE!")</f>
        <v>#VALUE!</v>
      </c>
    </row>
    <row r="7429" ht="15.75" customHeight="1">
      <c r="A7429" s="1" t="s">
        <v>667</v>
      </c>
      <c r="B7429" s="1">
        <v>1.0</v>
      </c>
      <c r="C7429" s="1" t="s">
        <v>16486</v>
      </c>
      <c r="D7429" s="1" t="s">
        <v>16487</v>
      </c>
      <c r="E7429" s="1" t="s">
        <v>250</v>
      </c>
      <c r="F7429" s="1" t="s">
        <v>30</v>
      </c>
      <c r="G7429" s="1" t="str">
        <f>IFERROR(__xludf.DUMMYFUNCTION("GOOGLETRANSLATE(D7429,""fr"",""en"")"),"#VALUE!")</f>
        <v>#VALUE!</v>
      </c>
    </row>
    <row r="7430" ht="15.75" customHeight="1">
      <c r="A7430" s="1" t="s">
        <v>2854</v>
      </c>
      <c r="B7430" s="1">
        <v>1.0</v>
      </c>
      <c r="C7430" s="1" t="s">
        <v>16488</v>
      </c>
      <c r="D7430" s="1" t="s">
        <v>16489</v>
      </c>
      <c r="E7430" s="1" t="s">
        <v>73</v>
      </c>
      <c r="F7430" s="1" t="s">
        <v>30</v>
      </c>
      <c r="G7430" s="1" t="str">
        <f>IFERROR(__xludf.DUMMYFUNCTION("GOOGLETRANSLATE(D7430,""fr"",""en"")"),"#VALUE!")</f>
        <v>#VALUE!</v>
      </c>
    </row>
    <row r="7431" ht="15.75" customHeight="1">
      <c r="A7431" s="1" t="s">
        <v>9732</v>
      </c>
      <c r="B7431" s="1">
        <v>1.0</v>
      </c>
      <c r="C7431" s="1" t="s">
        <v>16490</v>
      </c>
      <c r="D7431" s="1" t="s">
        <v>16491</v>
      </c>
      <c r="E7431" s="1" t="s">
        <v>250</v>
      </c>
      <c r="F7431" s="1" t="s">
        <v>30</v>
      </c>
      <c r="G7431" s="1" t="str">
        <f>IFERROR(__xludf.DUMMYFUNCTION("GOOGLETRANSLATE(D7431,""fr"",""en"")"),"#VALUE!")</f>
        <v>#VALUE!</v>
      </c>
    </row>
    <row r="7432" ht="15.75" customHeight="1">
      <c r="A7432" s="1" t="s">
        <v>1741</v>
      </c>
      <c r="B7432" s="1">
        <v>1.0</v>
      </c>
      <c r="C7432" s="1" t="s">
        <v>16492</v>
      </c>
      <c r="D7432" s="1" t="s">
        <v>16493</v>
      </c>
      <c r="E7432" s="1" t="s">
        <v>646</v>
      </c>
      <c r="F7432" s="1" t="s">
        <v>39</v>
      </c>
      <c r="G7432" s="1" t="str">
        <f>IFERROR(__xludf.DUMMYFUNCTION("GOOGLETRANSLATE(D7432,""fr"",""en"")"),"#VALUE!")</f>
        <v>#VALUE!</v>
      </c>
    </row>
    <row r="7433" ht="15.75" customHeight="1">
      <c r="A7433" s="1" t="s">
        <v>1830</v>
      </c>
      <c r="B7433" s="1">
        <v>4.0</v>
      </c>
      <c r="C7433" s="1" t="s">
        <v>16494</v>
      </c>
      <c r="D7433" s="1" t="s">
        <v>16495</v>
      </c>
      <c r="E7433" s="1" t="s">
        <v>21</v>
      </c>
      <c r="F7433" s="1" t="s">
        <v>11</v>
      </c>
      <c r="G7433" s="1" t="str">
        <f>IFERROR(__xludf.DUMMYFUNCTION("GOOGLETRANSLATE(D7433,""fr"",""en"")"),"#VALUE!")</f>
        <v>#VALUE!</v>
      </c>
    </row>
    <row r="7434" ht="15.75" customHeight="1">
      <c r="A7434" s="1" t="s">
        <v>6576</v>
      </c>
      <c r="B7434" s="1">
        <v>2.0</v>
      </c>
      <c r="C7434" s="1" t="s">
        <v>16496</v>
      </c>
      <c r="D7434" s="1" t="s">
        <v>16497</v>
      </c>
      <c r="E7434" s="1" t="s">
        <v>296</v>
      </c>
      <c r="F7434" s="1" t="s">
        <v>110</v>
      </c>
      <c r="G7434" s="1" t="str">
        <f>IFERROR(__xludf.DUMMYFUNCTION("GOOGLETRANSLATE(D7434,""fr"",""en"")"),"#VALUE!")</f>
        <v>#VALUE!</v>
      </c>
    </row>
    <row r="7435" ht="15.75" customHeight="1">
      <c r="A7435" s="1" t="s">
        <v>53</v>
      </c>
      <c r="B7435" s="1">
        <v>1.0</v>
      </c>
      <c r="C7435" s="1" t="s">
        <v>16498</v>
      </c>
      <c r="D7435" s="1" t="s">
        <v>16499</v>
      </c>
      <c r="E7435" s="1" t="s">
        <v>52</v>
      </c>
      <c r="F7435" s="1" t="s">
        <v>48</v>
      </c>
      <c r="G7435" s="1" t="str">
        <f>IFERROR(__xludf.DUMMYFUNCTION("GOOGLETRANSLATE(D7435,""fr"",""en"")"),"#VALUE!")</f>
        <v>#VALUE!</v>
      </c>
    </row>
    <row r="7436" ht="15.75" customHeight="1">
      <c r="A7436" s="1" t="s">
        <v>8559</v>
      </c>
      <c r="B7436" s="1">
        <v>1.0</v>
      </c>
      <c r="C7436" s="1" t="s">
        <v>16500</v>
      </c>
      <c r="D7436" s="1" t="s">
        <v>16501</v>
      </c>
      <c r="E7436" s="1" t="s">
        <v>226</v>
      </c>
      <c r="F7436" s="1" t="s">
        <v>11</v>
      </c>
      <c r="G7436" s="1" t="str">
        <f>IFERROR(__xludf.DUMMYFUNCTION("GOOGLETRANSLATE(D7436,""fr"",""en"")"),"#VALUE!")</f>
        <v>#VALUE!</v>
      </c>
    </row>
    <row r="7437" ht="15.75" customHeight="1">
      <c r="A7437" s="1" t="s">
        <v>2109</v>
      </c>
      <c r="B7437" s="1">
        <v>3.0</v>
      </c>
      <c r="C7437" s="1" t="s">
        <v>16502</v>
      </c>
      <c r="D7437" s="1" t="s">
        <v>16503</v>
      </c>
      <c r="E7437" s="1" t="s">
        <v>10</v>
      </c>
      <c r="F7437" s="1" t="s">
        <v>11</v>
      </c>
      <c r="G7437" s="1" t="str">
        <f>IFERROR(__xludf.DUMMYFUNCTION("GOOGLETRANSLATE(D7437,""fr"",""en"")"),"#VALUE!")</f>
        <v>#VALUE!</v>
      </c>
    </row>
    <row r="7438" ht="15.75" customHeight="1">
      <c r="A7438" s="1" t="s">
        <v>126</v>
      </c>
      <c r="B7438" s="1">
        <v>5.0</v>
      </c>
      <c r="C7438" s="1" t="s">
        <v>16504</v>
      </c>
      <c r="D7438" s="1" t="s">
        <v>16505</v>
      </c>
      <c r="E7438" s="1" t="s">
        <v>10</v>
      </c>
      <c r="F7438" s="1" t="s">
        <v>11</v>
      </c>
      <c r="G7438" s="1" t="str">
        <f>IFERROR(__xludf.DUMMYFUNCTION("GOOGLETRANSLATE(D7438,""fr"",""en"")"),"#VALUE!")</f>
        <v>#VALUE!</v>
      </c>
    </row>
    <row r="7439" ht="15.75" customHeight="1">
      <c r="A7439" s="1" t="s">
        <v>7386</v>
      </c>
      <c r="B7439" s="1">
        <v>5.0</v>
      </c>
      <c r="C7439" s="1" t="s">
        <v>16506</v>
      </c>
      <c r="D7439" s="1" t="s">
        <v>16507</v>
      </c>
      <c r="E7439" s="1" t="s">
        <v>280</v>
      </c>
      <c r="F7439" s="1" t="s">
        <v>11</v>
      </c>
      <c r="G7439" s="1" t="str">
        <f>IFERROR(__xludf.DUMMYFUNCTION("GOOGLETRANSLATE(D7439,""fr"",""en"")"),"#VALUE!")</f>
        <v>#VALUE!</v>
      </c>
    </row>
    <row r="7440" ht="15.75" customHeight="1">
      <c r="A7440" s="1" t="s">
        <v>5881</v>
      </c>
      <c r="B7440" s="1">
        <v>2.0</v>
      </c>
      <c r="C7440" s="1" t="s">
        <v>16508</v>
      </c>
      <c r="D7440" s="1" t="s">
        <v>16509</v>
      </c>
      <c r="E7440" s="1" t="s">
        <v>1676</v>
      </c>
      <c r="F7440" s="1" t="s">
        <v>84</v>
      </c>
      <c r="G7440" s="1" t="str">
        <f>IFERROR(__xludf.DUMMYFUNCTION("GOOGLETRANSLATE(D7440,""fr"",""en"")"),"#VALUE!")</f>
        <v>#VALUE!</v>
      </c>
    </row>
    <row r="7441" ht="15.75" customHeight="1">
      <c r="A7441" s="1" t="s">
        <v>80</v>
      </c>
      <c r="B7441" s="1">
        <v>2.0</v>
      </c>
      <c r="C7441" s="1" t="s">
        <v>16510</v>
      </c>
      <c r="D7441" s="1" t="s">
        <v>16511</v>
      </c>
      <c r="E7441" s="1" t="s">
        <v>373</v>
      </c>
      <c r="F7441" s="1" t="s">
        <v>30</v>
      </c>
      <c r="G7441" s="1" t="str">
        <f>IFERROR(__xludf.DUMMYFUNCTION("GOOGLETRANSLATE(D7441,""fr"",""en"")"),"#VALUE!")</f>
        <v>#VALUE!</v>
      </c>
    </row>
    <row r="7442" ht="15.75" customHeight="1">
      <c r="A7442" s="1" t="s">
        <v>2702</v>
      </c>
      <c r="B7442" s="1">
        <v>4.0</v>
      </c>
      <c r="C7442" s="1" t="s">
        <v>16512</v>
      </c>
      <c r="D7442" s="1" t="s">
        <v>16513</v>
      </c>
      <c r="E7442" s="1" t="s">
        <v>21</v>
      </c>
      <c r="F7442" s="1" t="s">
        <v>11</v>
      </c>
      <c r="G7442" s="1" t="str">
        <f>IFERROR(__xludf.DUMMYFUNCTION("GOOGLETRANSLATE(D7442,""fr"",""en"")"),"#VALUE!")</f>
        <v>#VALUE!</v>
      </c>
    </row>
    <row r="7443" ht="15.75" customHeight="1">
      <c r="A7443" s="1" t="s">
        <v>2015</v>
      </c>
      <c r="B7443" s="1">
        <v>2.0</v>
      </c>
      <c r="C7443" s="1" t="s">
        <v>16514</v>
      </c>
      <c r="D7443" s="1" t="s">
        <v>16515</v>
      </c>
      <c r="E7443" s="1" t="s">
        <v>10</v>
      </c>
      <c r="F7443" s="1" t="s">
        <v>11</v>
      </c>
      <c r="G7443" s="1" t="str">
        <f>IFERROR(__xludf.DUMMYFUNCTION("GOOGLETRANSLATE(D7443,""fr"",""en"")"),"#VALUE!")</f>
        <v>#VALUE!</v>
      </c>
    </row>
    <row r="7444" ht="15.75" customHeight="1">
      <c r="A7444" s="1" t="s">
        <v>966</v>
      </c>
      <c r="B7444" s="1">
        <v>5.0</v>
      </c>
      <c r="C7444" s="1" t="s">
        <v>16516</v>
      </c>
      <c r="D7444" s="1" t="s">
        <v>16517</v>
      </c>
      <c r="E7444" s="1" t="s">
        <v>65</v>
      </c>
      <c r="F7444" s="1" t="s">
        <v>66</v>
      </c>
      <c r="G7444" s="1" t="str">
        <f>IFERROR(__xludf.DUMMYFUNCTION("GOOGLETRANSLATE(D7444,""fr"",""en"")"),"#VALUE!")</f>
        <v>#VALUE!</v>
      </c>
    </row>
    <row r="7445" ht="15.75" customHeight="1">
      <c r="A7445" s="1" t="s">
        <v>14686</v>
      </c>
      <c r="B7445" s="1">
        <v>1.0</v>
      </c>
      <c r="C7445" s="1" t="s">
        <v>16518</v>
      </c>
      <c r="D7445" s="1" t="s">
        <v>16519</v>
      </c>
      <c r="E7445" s="1" t="s">
        <v>296</v>
      </c>
      <c r="F7445" s="1" t="s">
        <v>11</v>
      </c>
      <c r="G7445" s="1" t="str">
        <f>IFERROR(__xludf.DUMMYFUNCTION("GOOGLETRANSLATE(D7445,""fr"",""en"")"),"#VALUE!")</f>
        <v>#VALUE!</v>
      </c>
    </row>
    <row r="7446" ht="15.75" customHeight="1">
      <c r="A7446" s="1" t="s">
        <v>15</v>
      </c>
      <c r="B7446" s="1">
        <v>2.0</v>
      </c>
      <c r="C7446" s="1" t="s">
        <v>16520</v>
      </c>
      <c r="D7446" s="1" t="s">
        <v>16521</v>
      </c>
      <c r="E7446" s="1" t="s">
        <v>10</v>
      </c>
      <c r="F7446" s="1" t="s">
        <v>11</v>
      </c>
      <c r="G7446" s="1" t="str">
        <f>IFERROR(__xludf.DUMMYFUNCTION("GOOGLETRANSLATE(D7446,""fr"",""en"")"),"#VALUE!")</f>
        <v>#VALUE!</v>
      </c>
    </row>
    <row r="7447" ht="15.75" customHeight="1">
      <c r="A7447" s="1" t="s">
        <v>1434</v>
      </c>
      <c r="B7447" s="1">
        <v>1.0</v>
      </c>
      <c r="C7447" s="1" t="s">
        <v>16522</v>
      </c>
      <c r="D7447" s="1" t="s">
        <v>16523</v>
      </c>
      <c r="E7447" s="1" t="s">
        <v>43</v>
      </c>
      <c r="F7447" s="1" t="s">
        <v>30</v>
      </c>
      <c r="G7447" s="1" t="str">
        <f>IFERROR(__xludf.DUMMYFUNCTION("GOOGLETRANSLATE(D7447,""fr"",""en"")"),"#VALUE!")</f>
        <v>#VALUE!</v>
      </c>
    </row>
    <row r="7448" ht="15.75" customHeight="1">
      <c r="A7448" s="1" t="s">
        <v>974</v>
      </c>
      <c r="B7448" s="1">
        <v>5.0</v>
      </c>
      <c r="C7448" s="1" t="s">
        <v>16524</v>
      </c>
      <c r="D7448" s="1" t="s">
        <v>16525</v>
      </c>
      <c r="E7448" s="1" t="s">
        <v>21</v>
      </c>
      <c r="F7448" s="1" t="s">
        <v>11</v>
      </c>
      <c r="G7448" s="1" t="str">
        <f>IFERROR(__xludf.DUMMYFUNCTION("GOOGLETRANSLATE(D7448,""fr"",""en"")"),"#VALUE!")</f>
        <v>#VALUE!</v>
      </c>
    </row>
    <row r="7449" ht="15.75" customHeight="1">
      <c r="A7449" s="1" t="s">
        <v>8367</v>
      </c>
      <c r="B7449" s="1">
        <v>1.0</v>
      </c>
      <c r="C7449" s="1" t="s">
        <v>16526</v>
      </c>
      <c r="D7449" s="1" t="s">
        <v>16527</v>
      </c>
      <c r="E7449" s="1" t="s">
        <v>52</v>
      </c>
      <c r="F7449" s="1" t="s">
        <v>11</v>
      </c>
      <c r="G7449" s="1" t="str">
        <f>IFERROR(__xludf.DUMMYFUNCTION("GOOGLETRANSLATE(D7449,""fr"",""en"")"),"#VALUE!")</f>
        <v>#VALUE!</v>
      </c>
    </row>
    <row r="7450" ht="15.75" customHeight="1">
      <c r="A7450" s="1" t="s">
        <v>4829</v>
      </c>
      <c r="B7450" s="1">
        <v>2.0</v>
      </c>
      <c r="C7450" s="1" t="s">
        <v>16528</v>
      </c>
      <c r="D7450" s="1" t="s">
        <v>16529</v>
      </c>
      <c r="E7450" s="1" t="s">
        <v>226</v>
      </c>
      <c r="F7450" s="1" t="s">
        <v>11</v>
      </c>
      <c r="G7450" s="1" t="str">
        <f>IFERROR(__xludf.DUMMYFUNCTION("GOOGLETRANSLATE(D7450,""fr"",""en"")"),"#VALUE!")</f>
        <v>#VALUE!</v>
      </c>
    </row>
    <row r="7451" ht="15.75" customHeight="1">
      <c r="A7451" s="1" t="s">
        <v>10215</v>
      </c>
      <c r="B7451" s="1">
        <v>3.0</v>
      </c>
      <c r="C7451" s="1" t="s">
        <v>16530</v>
      </c>
      <c r="D7451" s="1" t="s">
        <v>16531</v>
      </c>
      <c r="E7451" s="1" t="s">
        <v>169</v>
      </c>
      <c r="F7451" s="1" t="s">
        <v>11</v>
      </c>
      <c r="G7451" s="1" t="str">
        <f>IFERROR(__xludf.DUMMYFUNCTION("GOOGLETRANSLATE(D7451,""fr"",""en"")"),"#VALUE!")</f>
        <v>#VALUE!</v>
      </c>
    </row>
    <row r="7452" ht="15.75" customHeight="1">
      <c r="A7452" s="1" t="s">
        <v>2694</v>
      </c>
      <c r="B7452" s="1">
        <v>5.0</v>
      </c>
      <c r="C7452" s="1" t="s">
        <v>16532</v>
      </c>
      <c r="D7452" s="1" t="s">
        <v>16533</v>
      </c>
      <c r="E7452" s="1" t="s">
        <v>65</v>
      </c>
      <c r="F7452" s="1" t="s">
        <v>66</v>
      </c>
      <c r="G7452" s="1" t="str">
        <f>IFERROR(__xludf.DUMMYFUNCTION("GOOGLETRANSLATE(D7452,""fr"",""en"")"),"#VALUE!")</f>
        <v>#VALUE!</v>
      </c>
    </row>
    <row r="7453" ht="15.75" customHeight="1">
      <c r="A7453" s="1" t="s">
        <v>94</v>
      </c>
      <c r="B7453" s="1">
        <v>5.0</v>
      </c>
      <c r="C7453" s="1" t="s">
        <v>16534</v>
      </c>
      <c r="D7453" s="1" t="s">
        <v>16535</v>
      </c>
      <c r="E7453" s="1" t="s">
        <v>25</v>
      </c>
      <c r="F7453" s="1" t="s">
        <v>11</v>
      </c>
      <c r="G7453" s="1" t="str">
        <f>IFERROR(__xludf.DUMMYFUNCTION("GOOGLETRANSLATE(D7453,""fr"",""en"")"),"#VALUE!")</f>
        <v>#VALUE!</v>
      </c>
    </row>
    <row r="7454" ht="15.75" customHeight="1">
      <c r="A7454" s="1" t="s">
        <v>569</v>
      </c>
      <c r="B7454" s="1">
        <v>4.0</v>
      </c>
      <c r="C7454" s="1" t="s">
        <v>16536</v>
      </c>
      <c r="D7454" s="1" t="s">
        <v>16537</v>
      </c>
      <c r="E7454" s="1" t="s">
        <v>21</v>
      </c>
      <c r="F7454" s="1" t="s">
        <v>11</v>
      </c>
      <c r="G7454" s="1" t="str">
        <f>IFERROR(__xludf.DUMMYFUNCTION("GOOGLETRANSLATE(D7454,""fr"",""en"")"),"#VALUE!")</f>
        <v>#VALUE!</v>
      </c>
    </row>
    <row r="7455" ht="15.75" customHeight="1">
      <c r="A7455" s="1" t="s">
        <v>2234</v>
      </c>
      <c r="B7455" s="1">
        <v>2.0</v>
      </c>
      <c r="C7455" s="1" t="s">
        <v>16538</v>
      </c>
      <c r="D7455" s="1" t="s">
        <v>16539</v>
      </c>
      <c r="E7455" s="1" t="s">
        <v>614</v>
      </c>
      <c r="F7455" s="1" t="s">
        <v>30</v>
      </c>
      <c r="G7455" s="1" t="str">
        <f>IFERROR(__xludf.DUMMYFUNCTION("GOOGLETRANSLATE(D7455,""fr"",""en"")"),"#VALUE!")</f>
        <v>#VALUE!</v>
      </c>
    </row>
    <row r="7456" ht="15.75" customHeight="1">
      <c r="A7456" s="1" t="s">
        <v>1879</v>
      </c>
      <c r="B7456" s="1">
        <v>4.0</v>
      </c>
      <c r="C7456" s="1" t="s">
        <v>16540</v>
      </c>
      <c r="D7456" s="1" t="s">
        <v>16541</v>
      </c>
      <c r="E7456" s="1" t="s">
        <v>10</v>
      </c>
      <c r="F7456" s="1" t="s">
        <v>11</v>
      </c>
      <c r="G7456" s="1" t="str">
        <f>IFERROR(__xludf.DUMMYFUNCTION("GOOGLETRANSLATE(D7456,""fr"",""en"")"),"#VALUE!")</f>
        <v>#VALUE!</v>
      </c>
    </row>
    <row r="7457" ht="15.75" customHeight="1">
      <c r="A7457" s="1" t="s">
        <v>206</v>
      </c>
      <c r="B7457" s="1">
        <v>3.0</v>
      </c>
      <c r="C7457" s="1" t="s">
        <v>16542</v>
      </c>
      <c r="D7457" s="1" t="s">
        <v>16543</v>
      </c>
      <c r="E7457" s="1" t="s">
        <v>109</v>
      </c>
      <c r="F7457" s="1" t="s">
        <v>11</v>
      </c>
      <c r="G7457" s="1" t="str">
        <f>IFERROR(__xludf.DUMMYFUNCTION("GOOGLETRANSLATE(D7457,""fr"",""en"")"),"#VALUE!")</f>
        <v>#VALUE!</v>
      </c>
    </row>
    <row r="7458" ht="15.75" customHeight="1">
      <c r="A7458" s="1" t="s">
        <v>1778</v>
      </c>
      <c r="B7458" s="1">
        <v>4.0</v>
      </c>
      <c r="C7458" s="1" t="s">
        <v>16544</v>
      </c>
      <c r="D7458" s="1" t="s">
        <v>16545</v>
      </c>
      <c r="E7458" s="1" t="s">
        <v>10</v>
      </c>
      <c r="F7458" s="1" t="s">
        <v>11</v>
      </c>
      <c r="G7458" s="1" t="str">
        <f>IFERROR(__xludf.DUMMYFUNCTION("GOOGLETRANSLATE(D7458,""fr"",""en"")"),"#VALUE!")</f>
        <v>#VALUE!</v>
      </c>
    </row>
    <row r="7459" ht="15.75" customHeight="1">
      <c r="A7459" s="1" t="s">
        <v>338</v>
      </c>
      <c r="B7459" s="1">
        <v>1.0</v>
      </c>
      <c r="C7459" s="1" t="s">
        <v>16546</v>
      </c>
      <c r="D7459" s="1" t="s">
        <v>16547</v>
      </c>
      <c r="E7459" s="1" t="s">
        <v>3642</v>
      </c>
      <c r="F7459" s="1" t="s">
        <v>118</v>
      </c>
      <c r="G7459" s="1" t="str">
        <f>IFERROR(__xludf.DUMMYFUNCTION("GOOGLETRANSLATE(D7459,""fr"",""en"")"),"#VALUE!")</f>
        <v>#VALUE!</v>
      </c>
    </row>
    <row r="7460" ht="15.75" customHeight="1">
      <c r="A7460" s="1" t="s">
        <v>4625</v>
      </c>
      <c r="B7460" s="1">
        <v>1.0</v>
      </c>
      <c r="C7460" s="1" t="s">
        <v>16548</v>
      </c>
      <c r="D7460" s="1" t="s">
        <v>16549</v>
      </c>
      <c r="E7460" s="1" t="s">
        <v>373</v>
      </c>
      <c r="F7460" s="1" t="s">
        <v>118</v>
      </c>
      <c r="G7460" s="1" t="str">
        <f>IFERROR(__xludf.DUMMYFUNCTION("GOOGLETRANSLATE(D7460,""fr"",""en"")"),"#VALUE!")</f>
        <v>#VALUE!</v>
      </c>
    </row>
    <row r="7461" ht="15.75" customHeight="1">
      <c r="A7461" s="1" t="s">
        <v>977</v>
      </c>
      <c r="B7461" s="1">
        <v>2.0</v>
      </c>
      <c r="C7461" s="1" t="s">
        <v>16550</v>
      </c>
      <c r="D7461" s="1" t="s">
        <v>16551</v>
      </c>
      <c r="E7461" s="1" t="s">
        <v>21</v>
      </c>
      <c r="F7461" s="1" t="s">
        <v>11</v>
      </c>
      <c r="G7461" s="1" t="str">
        <f>IFERROR(__xludf.DUMMYFUNCTION("GOOGLETRANSLATE(D7461,""fr"",""en"")"),"#VALUE!")</f>
        <v>#VALUE!</v>
      </c>
    </row>
    <row r="7462" ht="15.75" customHeight="1">
      <c r="A7462" s="1" t="s">
        <v>7086</v>
      </c>
      <c r="B7462" s="1">
        <v>2.0</v>
      </c>
      <c r="C7462" s="1" t="s">
        <v>16552</v>
      </c>
      <c r="D7462" s="1" t="s">
        <v>16553</v>
      </c>
      <c r="E7462" s="1" t="s">
        <v>21</v>
      </c>
      <c r="F7462" s="1" t="s">
        <v>11</v>
      </c>
      <c r="G7462" s="1" t="str">
        <f>IFERROR(__xludf.DUMMYFUNCTION("GOOGLETRANSLATE(D7462,""fr"",""en"")"),"#VALUE!")</f>
        <v>#VALUE!</v>
      </c>
    </row>
    <row r="7463" ht="15.75" customHeight="1">
      <c r="A7463" s="1" t="s">
        <v>2141</v>
      </c>
      <c r="B7463" s="1">
        <v>3.0</v>
      </c>
      <c r="C7463" s="1" t="s">
        <v>16554</v>
      </c>
      <c r="D7463" s="1" t="s">
        <v>16555</v>
      </c>
      <c r="E7463" s="1" t="s">
        <v>10</v>
      </c>
      <c r="F7463" s="1" t="s">
        <v>11</v>
      </c>
      <c r="G7463" s="1" t="str">
        <f>IFERROR(__xludf.DUMMYFUNCTION("GOOGLETRANSLATE(D7463,""fr"",""en"")"),"Practical and simple, the prices are affordable. New customer so to see ..... the only problem is to have a month of subscription for a day of coverage because Insurance starts on 04/30/2021")</f>
        <v>Practical and simple, the prices are affordable. New customer so to see ..... the only problem is to have a month of subscription for a day of coverage because Insurance starts on 04/30/2021</v>
      </c>
    </row>
    <row r="7464" ht="15.75" customHeight="1">
      <c r="A7464" s="1" t="s">
        <v>16556</v>
      </c>
      <c r="B7464" s="1">
        <v>1.0</v>
      </c>
      <c r="C7464" s="1" t="s">
        <v>16557</v>
      </c>
      <c r="D7464" s="1" t="s">
        <v>16558</v>
      </c>
      <c r="E7464" s="1" t="s">
        <v>29</v>
      </c>
      <c r="F7464" s="1" t="s">
        <v>30</v>
      </c>
      <c r="G7464" s="1" t="str">
        <f>IFERROR(__xludf.DUMMYFUNCTION("GOOGLETRANSLATE(D7464,""fr"",""en"")"),"#VALUE!")</f>
        <v>#VALUE!</v>
      </c>
    </row>
    <row r="7465" ht="15.75" customHeight="1">
      <c r="A7465" s="1" t="s">
        <v>7170</v>
      </c>
      <c r="B7465" s="1">
        <v>2.0</v>
      </c>
      <c r="C7465" s="1" t="s">
        <v>16559</v>
      </c>
      <c r="D7465" s="1" t="s">
        <v>16560</v>
      </c>
      <c r="E7465" s="1" t="s">
        <v>1192</v>
      </c>
      <c r="F7465" s="1" t="s">
        <v>110</v>
      </c>
      <c r="G7465" s="1" t="str">
        <f>IFERROR(__xludf.DUMMYFUNCTION("GOOGLETRANSLATE(D7465,""fr"",""en"")"),"#VALUE!")</f>
        <v>#VALUE!</v>
      </c>
    </row>
    <row r="7466" ht="15.75" customHeight="1">
      <c r="A7466" s="1" t="s">
        <v>16561</v>
      </c>
      <c r="B7466" s="1">
        <v>5.0</v>
      </c>
      <c r="C7466" s="1" t="s">
        <v>16562</v>
      </c>
      <c r="D7466" s="1" t="s">
        <v>16563</v>
      </c>
      <c r="E7466" s="1" t="s">
        <v>21</v>
      </c>
      <c r="F7466" s="1" t="s">
        <v>11</v>
      </c>
      <c r="G7466" s="1" t="str">
        <f>IFERROR(__xludf.DUMMYFUNCTION("GOOGLETRANSLATE(D7466,""fr"",""en"")"),"#VALUE!")</f>
        <v>#VALUE!</v>
      </c>
    </row>
    <row r="7467" ht="15.75" customHeight="1">
      <c r="A7467" s="1" t="s">
        <v>14694</v>
      </c>
      <c r="B7467" s="1">
        <v>1.0</v>
      </c>
      <c r="C7467" s="1" t="s">
        <v>16564</v>
      </c>
      <c r="D7467" s="1" t="s">
        <v>16565</v>
      </c>
      <c r="E7467" s="1" t="s">
        <v>125</v>
      </c>
      <c r="F7467" s="1" t="s">
        <v>11</v>
      </c>
      <c r="G7467" s="1" t="str">
        <f>IFERROR(__xludf.DUMMYFUNCTION("GOOGLETRANSLATE(D7467,""fr"",""en"")"),"#VALUE!")</f>
        <v>#VALUE!</v>
      </c>
    </row>
    <row r="7468" ht="15.75" customHeight="1">
      <c r="A7468" s="1" t="s">
        <v>1235</v>
      </c>
      <c r="B7468" s="1">
        <v>5.0</v>
      </c>
      <c r="C7468" s="1" t="s">
        <v>16566</v>
      </c>
      <c r="D7468" s="1" t="s">
        <v>16567</v>
      </c>
      <c r="E7468" s="1" t="s">
        <v>21</v>
      </c>
      <c r="F7468" s="1" t="s">
        <v>11</v>
      </c>
      <c r="G7468" s="1" t="str">
        <f>IFERROR(__xludf.DUMMYFUNCTION("GOOGLETRANSLATE(D7468,""fr"",""en"")"),"#VALUE!")</f>
        <v>#VALUE!</v>
      </c>
    </row>
    <row r="7469" ht="15.75" customHeight="1">
      <c r="A7469" s="1" t="s">
        <v>9409</v>
      </c>
      <c r="B7469" s="1">
        <v>4.0</v>
      </c>
      <c r="C7469" s="1" t="s">
        <v>16568</v>
      </c>
      <c r="D7469" s="1" t="s">
        <v>16569</v>
      </c>
      <c r="E7469" s="1" t="s">
        <v>29</v>
      </c>
      <c r="F7469" s="1" t="s">
        <v>30</v>
      </c>
      <c r="G7469" s="1" t="str">
        <f>IFERROR(__xludf.DUMMYFUNCTION("GOOGLETRANSLATE(D7469,""fr"",""en"")"),"#VALUE!")</f>
        <v>#VALUE!</v>
      </c>
    </row>
    <row r="7470" ht="15.75" customHeight="1">
      <c r="A7470" s="1" t="s">
        <v>464</v>
      </c>
      <c r="B7470" s="1">
        <v>1.0</v>
      </c>
      <c r="C7470" s="1" t="s">
        <v>16570</v>
      </c>
      <c r="D7470" s="1" t="s">
        <v>16571</v>
      </c>
      <c r="E7470" s="1" t="s">
        <v>250</v>
      </c>
      <c r="F7470" s="1" t="s">
        <v>30</v>
      </c>
      <c r="G7470" s="1" t="str">
        <f>IFERROR(__xludf.DUMMYFUNCTION("GOOGLETRANSLATE(D7470,""fr"",""en"")"),"Shabby, non -existent customer service. Unpaid reimbursements, unable to have contact with customer service. Mutual subscribed by employer obligation within the framework of collective contracts, to flee !!!")</f>
        <v>Shabby, non -existent customer service. Unpaid reimbursements, unable to have contact with customer service. Mutual subscribed by employer obligation within the framework of collective contracts, to flee !!!</v>
      </c>
    </row>
    <row r="7471" ht="15.75" customHeight="1">
      <c r="A7471" s="1" t="s">
        <v>1439</v>
      </c>
      <c r="B7471" s="1">
        <v>4.0</v>
      </c>
      <c r="C7471" s="1" t="s">
        <v>16572</v>
      </c>
      <c r="D7471" s="1" t="s">
        <v>16573</v>
      </c>
      <c r="E7471" s="1" t="s">
        <v>10</v>
      </c>
      <c r="F7471" s="1" t="s">
        <v>11</v>
      </c>
      <c r="G7471" s="1" t="str">
        <f>IFERROR(__xludf.DUMMYFUNCTION("GOOGLETRANSLATE(D7471,""fr"",""en"")"),"#VALUE!")</f>
        <v>#VALUE!</v>
      </c>
    </row>
    <row r="7472" ht="15.75" customHeight="1">
      <c r="A7472" s="1" t="s">
        <v>326</v>
      </c>
      <c r="B7472" s="1">
        <v>3.0</v>
      </c>
      <c r="C7472" s="1" t="s">
        <v>16574</v>
      </c>
      <c r="D7472" s="1" t="s">
        <v>16575</v>
      </c>
      <c r="E7472" s="1" t="s">
        <v>10</v>
      </c>
      <c r="F7472" s="1" t="s">
        <v>11</v>
      </c>
      <c r="G7472" s="1" t="str">
        <f>IFERROR(__xludf.DUMMYFUNCTION("GOOGLETRANSLATE(D7472,""fr"",""en"")"),"#VALUE!")</f>
        <v>#VALUE!</v>
      </c>
    </row>
    <row r="7473" ht="15.75" customHeight="1">
      <c r="A7473" s="1" t="s">
        <v>2097</v>
      </c>
      <c r="B7473" s="1">
        <v>5.0</v>
      </c>
      <c r="C7473" s="1" t="s">
        <v>16576</v>
      </c>
      <c r="D7473" s="1" t="s">
        <v>16577</v>
      </c>
      <c r="E7473" s="1" t="s">
        <v>21</v>
      </c>
      <c r="F7473" s="1" t="s">
        <v>11</v>
      </c>
      <c r="G7473" s="1" t="str">
        <f>IFERROR(__xludf.DUMMYFUNCTION("GOOGLETRANSLATE(D7473,""fr"",""en"")"),"#VALUE!")</f>
        <v>#VALUE!</v>
      </c>
    </row>
    <row r="7474" ht="15.75" customHeight="1">
      <c r="A7474" s="1" t="s">
        <v>1248</v>
      </c>
      <c r="B7474" s="1">
        <v>5.0</v>
      </c>
      <c r="C7474" s="1" t="s">
        <v>16578</v>
      </c>
      <c r="D7474" s="1" t="s">
        <v>16579</v>
      </c>
      <c r="E7474" s="1" t="s">
        <v>21</v>
      </c>
      <c r="F7474" s="1" t="s">
        <v>11</v>
      </c>
      <c r="G7474" s="1" t="str">
        <f>IFERROR(__xludf.DUMMYFUNCTION("GOOGLETRANSLATE(D7474,""fr"",""en"")"),"#VALUE!")</f>
        <v>#VALUE!</v>
      </c>
    </row>
    <row r="7475" ht="15.75" customHeight="1">
      <c r="A7475" s="1" t="s">
        <v>16580</v>
      </c>
      <c r="B7475" s="1">
        <v>1.0</v>
      </c>
      <c r="C7475" s="1" t="s">
        <v>16581</v>
      </c>
      <c r="D7475" s="1" t="s">
        <v>16582</v>
      </c>
      <c r="E7475" s="1" t="s">
        <v>423</v>
      </c>
      <c r="F7475" s="1" t="s">
        <v>30</v>
      </c>
      <c r="G7475" s="1" t="str">
        <f>IFERROR(__xludf.DUMMYFUNCTION("GOOGLETRANSLATE(D7475,""fr"",""en"")"),"#VALUE!")</f>
        <v>#VALUE!</v>
      </c>
    </row>
    <row r="7476" ht="15.75" customHeight="1">
      <c r="A7476" s="1" t="s">
        <v>4123</v>
      </c>
      <c r="B7476" s="1">
        <v>1.0</v>
      </c>
      <c r="C7476" s="1" t="s">
        <v>16583</v>
      </c>
      <c r="D7476" s="1" t="s">
        <v>16584</v>
      </c>
      <c r="E7476" s="1" t="s">
        <v>373</v>
      </c>
      <c r="F7476" s="1" t="s">
        <v>30</v>
      </c>
      <c r="G7476" s="1" t="str">
        <f>IFERROR(__xludf.DUMMYFUNCTION("GOOGLETRANSLATE(D7476,""fr"",""en"")"),"#VALUE!")</f>
        <v>#VALUE!</v>
      </c>
    </row>
    <row r="7477" ht="15.75" customHeight="1">
      <c r="A7477" s="1" t="s">
        <v>2599</v>
      </c>
      <c r="B7477" s="1">
        <v>2.0</v>
      </c>
      <c r="C7477" s="1" t="s">
        <v>16585</v>
      </c>
      <c r="D7477" s="1" t="s">
        <v>16586</v>
      </c>
      <c r="E7477" s="1" t="s">
        <v>10</v>
      </c>
      <c r="F7477" s="1" t="s">
        <v>11</v>
      </c>
      <c r="G7477" s="1" t="str">
        <f>IFERROR(__xludf.DUMMYFUNCTION("GOOGLETRANSLATE(D7477,""fr"",""en"")"),"#VALUE!")</f>
        <v>#VALUE!</v>
      </c>
    </row>
    <row r="7478" ht="15.75" customHeight="1">
      <c r="A7478" s="1" t="s">
        <v>53</v>
      </c>
      <c r="B7478" s="1">
        <v>5.0</v>
      </c>
      <c r="C7478" s="1" t="s">
        <v>16587</v>
      </c>
      <c r="D7478" s="1" t="s">
        <v>16588</v>
      </c>
      <c r="E7478" s="1" t="s">
        <v>10</v>
      </c>
      <c r="F7478" s="1" t="s">
        <v>11</v>
      </c>
      <c r="G7478" s="1" t="str">
        <f>IFERROR(__xludf.DUMMYFUNCTION("GOOGLETRANSLATE(D7478,""fr"",""en"")"),"#VALUE!")</f>
        <v>#VALUE!</v>
      </c>
    </row>
    <row r="7479" ht="15.75" customHeight="1">
      <c r="A7479" s="1" t="s">
        <v>615</v>
      </c>
      <c r="B7479" s="1">
        <v>3.0</v>
      </c>
      <c r="C7479" s="1" t="s">
        <v>16589</v>
      </c>
      <c r="D7479" s="1" t="s">
        <v>16590</v>
      </c>
      <c r="E7479" s="1" t="s">
        <v>10</v>
      </c>
      <c r="F7479" s="1" t="s">
        <v>11</v>
      </c>
      <c r="G7479" s="1" t="str">
        <f>IFERROR(__xludf.DUMMYFUNCTION("GOOGLETRANSLATE(D7479,""fr"",""en"")"),"#VALUE!")</f>
        <v>#VALUE!</v>
      </c>
    </row>
    <row r="7480" ht="15.75" customHeight="1">
      <c r="A7480" s="1" t="s">
        <v>91</v>
      </c>
      <c r="B7480" s="1">
        <v>5.0</v>
      </c>
      <c r="C7480" s="1" t="s">
        <v>16591</v>
      </c>
      <c r="D7480" s="1" t="s">
        <v>16592</v>
      </c>
      <c r="E7480" s="1" t="s">
        <v>10</v>
      </c>
      <c r="F7480" s="1" t="s">
        <v>11</v>
      </c>
      <c r="G7480" s="1" t="str">
        <f>IFERROR(__xludf.DUMMYFUNCTION("GOOGLETRANSLATE(D7480,""fr"",""en"")"),"#VALUE!")</f>
        <v>#VALUE!</v>
      </c>
    </row>
    <row r="7481" ht="15.75" customHeight="1">
      <c r="A7481" s="1" t="s">
        <v>624</v>
      </c>
      <c r="B7481" s="1">
        <v>1.0</v>
      </c>
      <c r="C7481" s="1" t="s">
        <v>16593</v>
      </c>
      <c r="D7481" s="1" t="s">
        <v>16594</v>
      </c>
      <c r="E7481" s="1" t="s">
        <v>125</v>
      </c>
      <c r="F7481" s="1" t="s">
        <v>110</v>
      </c>
      <c r="G7481" s="1" t="str">
        <f>IFERROR(__xludf.DUMMYFUNCTION("GOOGLETRANSLATE(D7481,""fr"",""en"")"),"#VALUE!")</f>
        <v>#VALUE!</v>
      </c>
    </row>
    <row r="7482" ht="15.75" customHeight="1">
      <c r="A7482" s="1" t="s">
        <v>411</v>
      </c>
      <c r="B7482" s="1">
        <v>3.0</v>
      </c>
      <c r="C7482" s="1" t="s">
        <v>16595</v>
      </c>
      <c r="D7482" s="1" t="s">
        <v>16596</v>
      </c>
      <c r="E7482" s="1" t="s">
        <v>10</v>
      </c>
      <c r="F7482" s="1" t="s">
        <v>11</v>
      </c>
      <c r="G7482" s="1" t="str">
        <f>IFERROR(__xludf.DUMMYFUNCTION("GOOGLETRANSLATE(D7482,""fr"",""en"")"),"#VALUE!")</f>
        <v>#VALUE!</v>
      </c>
    </row>
    <row r="7483" ht="15.75" customHeight="1">
      <c r="A7483" s="1" t="s">
        <v>1632</v>
      </c>
      <c r="B7483" s="1">
        <v>1.0</v>
      </c>
      <c r="C7483" s="1" t="s">
        <v>16597</v>
      </c>
      <c r="D7483" s="1" t="s">
        <v>16598</v>
      </c>
      <c r="E7483" s="1" t="s">
        <v>226</v>
      </c>
      <c r="F7483" s="1" t="s">
        <v>11</v>
      </c>
      <c r="G7483" s="1" t="str">
        <f>IFERROR(__xludf.DUMMYFUNCTION("GOOGLETRANSLATE(D7483,""fr"",""en"")"),"#VALUE!")</f>
        <v>#VALUE!</v>
      </c>
    </row>
    <row r="7484" ht="15.75" customHeight="1">
      <c r="A7484" s="1" t="s">
        <v>692</v>
      </c>
      <c r="B7484" s="1">
        <v>1.0</v>
      </c>
      <c r="C7484" s="1" t="s">
        <v>16599</v>
      </c>
      <c r="D7484" s="1" t="s">
        <v>16600</v>
      </c>
      <c r="E7484" s="1" t="s">
        <v>5109</v>
      </c>
      <c r="F7484" s="1" t="s">
        <v>66</v>
      </c>
      <c r="G7484" s="1" t="str">
        <f>IFERROR(__xludf.DUMMYFUNCTION("GOOGLETRANSLATE(D7484,""fr"",""en"")"),"#VALUE!")</f>
        <v>#VALUE!</v>
      </c>
    </row>
    <row r="7485" ht="15.75" customHeight="1">
      <c r="A7485" s="1" t="s">
        <v>166</v>
      </c>
      <c r="B7485" s="1">
        <v>4.0</v>
      </c>
      <c r="C7485" s="1" t="s">
        <v>16601</v>
      </c>
      <c r="D7485" s="1" t="s">
        <v>16602</v>
      </c>
      <c r="E7485" s="1" t="s">
        <v>21</v>
      </c>
      <c r="F7485" s="1" t="s">
        <v>11</v>
      </c>
      <c r="G7485" s="1" t="str">
        <f>IFERROR(__xludf.DUMMYFUNCTION("GOOGLETRANSLATE(D7485,""fr"",""en"")"),"#VALUE!")</f>
        <v>#VALUE!</v>
      </c>
    </row>
    <row r="7486" ht="15.75" customHeight="1">
      <c r="A7486" s="1" t="s">
        <v>6350</v>
      </c>
      <c r="B7486" s="1">
        <v>1.0</v>
      </c>
      <c r="C7486" s="1" t="s">
        <v>16603</v>
      </c>
      <c r="D7486" s="1" t="s">
        <v>16604</v>
      </c>
      <c r="E7486" s="1" t="s">
        <v>52</v>
      </c>
      <c r="F7486" s="1" t="s">
        <v>11</v>
      </c>
      <c r="G7486" s="1" t="str">
        <f>IFERROR(__xludf.DUMMYFUNCTION("GOOGLETRANSLATE(D7486,""fr"",""en"")"),"#VALUE!")</f>
        <v>#VALUE!</v>
      </c>
    </row>
    <row r="7487" ht="15.75" customHeight="1">
      <c r="A7487" s="1" t="s">
        <v>5399</v>
      </c>
      <c r="B7487" s="1">
        <v>1.0</v>
      </c>
      <c r="C7487" s="1" t="s">
        <v>16605</v>
      </c>
      <c r="D7487" s="1" t="s">
        <v>16606</v>
      </c>
      <c r="E7487" s="1" t="s">
        <v>273</v>
      </c>
      <c r="F7487" s="1" t="s">
        <v>110</v>
      </c>
      <c r="G7487" s="1" t="str">
        <f>IFERROR(__xludf.DUMMYFUNCTION("GOOGLETRANSLATE(D7487,""fr"",""en"")"),"#VALUE!")</f>
        <v>#VALUE!</v>
      </c>
    </row>
    <row r="7488" ht="15.75" customHeight="1">
      <c r="A7488" s="1" t="s">
        <v>16607</v>
      </c>
      <c r="B7488" s="1">
        <v>1.0</v>
      </c>
      <c r="C7488" s="1" t="s">
        <v>16608</v>
      </c>
      <c r="D7488" s="1" t="s">
        <v>16609</v>
      </c>
      <c r="E7488" s="1" t="s">
        <v>109</v>
      </c>
      <c r="F7488" s="1" t="s">
        <v>110</v>
      </c>
      <c r="G7488" s="1" t="str">
        <f>IFERROR(__xludf.DUMMYFUNCTION("GOOGLETRANSLATE(D7488,""fr"",""en"")"),"#VALUE!")</f>
        <v>#VALUE!</v>
      </c>
    </row>
    <row r="7489" ht="15.75" customHeight="1">
      <c r="A7489" s="1" t="s">
        <v>6126</v>
      </c>
      <c r="B7489" s="1">
        <v>3.0</v>
      </c>
      <c r="C7489" s="1" t="s">
        <v>16610</v>
      </c>
      <c r="D7489" s="1" t="s">
        <v>16611</v>
      </c>
      <c r="E7489" s="1" t="s">
        <v>176</v>
      </c>
      <c r="F7489" s="1" t="s">
        <v>66</v>
      </c>
      <c r="G7489" s="1" t="str">
        <f>IFERROR(__xludf.DUMMYFUNCTION("GOOGLETRANSLATE(D7489,""fr"",""en"")"),"#VALUE!")</f>
        <v>#VALUE!</v>
      </c>
    </row>
    <row r="7490" ht="15.75" customHeight="1">
      <c r="A7490" s="1" t="s">
        <v>2261</v>
      </c>
      <c r="B7490" s="1">
        <v>4.0</v>
      </c>
      <c r="C7490" s="1" t="s">
        <v>16612</v>
      </c>
      <c r="D7490" s="1" t="s">
        <v>16613</v>
      </c>
      <c r="E7490" s="1" t="s">
        <v>176</v>
      </c>
      <c r="F7490" s="1" t="s">
        <v>66</v>
      </c>
      <c r="G7490" s="1" t="str">
        <f>IFERROR(__xludf.DUMMYFUNCTION("GOOGLETRANSLATE(D7490,""fr"",""en"")"),"#VALUE!")</f>
        <v>#VALUE!</v>
      </c>
    </row>
    <row r="7491" ht="15.75" customHeight="1">
      <c r="A7491" s="1" t="s">
        <v>485</v>
      </c>
      <c r="B7491" s="1">
        <v>3.0</v>
      </c>
      <c r="C7491" s="1" t="s">
        <v>16614</v>
      </c>
      <c r="D7491" s="1" t="s">
        <v>16615</v>
      </c>
      <c r="E7491" s="1" t="s">
        <v>10</v>
      </c>
      <c r="F7491" s="1" t="s">
        <v>11</v>
      </c>
      <c r="G7491" s="1" t="str">
        <f>IFERROR(__xludf.DUMMYFUNCTION("GOOGLETRANSLATE(D7491,""fr"",""en"")"),"#VALUE!")</f>
        <v>#VALUE!</v>
      </c>
    </row>
    <row r="7492" ht="15.75" customHeight="1">
      <c r="A7492" s="1" t="s">
        <v>695</v>
      </c>
      <c r="B7492" s="1">
        <v>4.0</v>
      </c>
      <c r="C7492" s="1" t="s">
        <v>16616</v>
      </c>
      <c r="D7492" s="1" t="s">
        <v>16617</v>
      </c>
      <c r="E7492" s="1" t="s">
        <v>176</v>
      </c>
      <c r="F7492" s="1" t="s">
        <v>66</v>
      </c>
      <c r="G7492" s="1" t="str">
        <f>IFERROR(__xludf.DUMMYFUNCTION("GOOGLETRANSLATE(D7492,""fr"",""en"")"),"#VALUE!")</f>
        <v>#VALUE!</v>
      </c>
    </row>
    <row r="7493" ht="15.75" customHeight="1">
      <c r="A7493" s="1" t="s">
        <v>2937</v>
      </c>
      <c r="B7493" s="1">
        <v>4.0</v>
      </c>
      <c r="C7493" s="1" t="s">
        <v>16618</v>
      </c>
      <c r="D7493" s="1" t="s">
        <v>16619</v>
      </c>
      <c r="E7493" s="1" t="s">
        <v>21</v>
      </c>
      <c r="F7493" s="1" t="s">
        <v>11</v>
      </c>
      <c r="G7493" s="1" t="str">
        <f>IFERROR(__xludf.DUMMYFUNCTION("GOOGLETRANSLATE(D7493,""fr"",""en"")"),"#VALUE!")</f>
        <v>#VALUE!</v>
      </c>
    </row>
    <row r="7494" ht="15.75" customHeight="1">
      <c r="A7494" s="1" t="s">
        <v>1476</v>
      </c>
      <c r="B7494" s="1">
        <v>1.0</v>
      </c>
      <c r="C7494" s="1" t="s">
        <v>16620</v>
      </c>
      <c r="D7494" s="1" t="s">
        <v>16621</v>
      </c>
      <c r="E7494" s="1" t="s">
        <v>25</v>
      </c>
      <c r="F7494" s="1" t="s">
        <v>11</v>
      </c>
      <c r="G7494" s="1" t="str">
        <f>IFERROR(__xludf.DUMMYFUNCTION("GOOGLETRANSLATE(D7494,""fr"",""en"")"),"#VALUE!")</f>
        <v>#VALUE!</v>
      </c>
    </row>
    <row r="7495" ht="15.75" customHeight="1">
      <c r="A7495" s="1" t="s">
        <v>3225</v>
      </c>
      <c r="B7495" s="1">
        <v>3.0</v>
      </c>
      <c r="C7495" s="1" t="s">
        <v>16622</v>
      </c>
      <c r="D7495" s="1" t="s">
        <v>16623</v>
      </c>
      <c r="E7495" s="1" t="s">
        <v>43</v>
      </c>
      <c r="F7495" s="1" t="s">
        <v>30</v>
      </c>
      <c r="G7495" s="1" t="str">
        <f>IFERROR(__xludf.DUMMYFUNCTION("GOOGLETRANSLATE(D7495,""fr"",""en"")"),"#VALUE!")</f>
        <v>#VALUE!</v>
      </c>
    </row>
    <row r="7496" ht="15.75" customHeight="1">
      <c r="A7496" s="1" t="s">
        <v>1604</v>
      </c>
      <c r="B7496" s="1">
        <v>2.0</v>
      </c>
      <c r="C7496" s="1" t="s">
        <v>16624</v>
      </c>
      <c r="D7496" s="1" t="s">
        <v>16625</v>
      </c>
      <c r="E7496" s="1" t="s">
        <v>125</v>
      </c>
      <c r="F7496" s="1" t="s">
        <v>11</v>
      </c>
      <c r="G7496" s="1" t="str">
        <f>IFERROR(__xludf.DUMMYFUNCTION("GOOGLETRANSLATE(D7496,""fr"",""en"")"),"#VALUE!")</f>
        <v>#VALUE!</v>
      </c>
    </row>
    <row r="7497" ht="15.75" customHeight="1">
      <c r="A7497" s="1" t="s">
        <v>1439</v>
      </c>
      <c r="B7497" s="1">
        <v>5.0</v>
      </c>
      <c r="C7497" s="1" t="s">
        <v>16626</v>
      </c>
      <c r="D7497" s="1" t="s">
        <v>16627</v>
      </c>
      <c r="E7497" s="1" t="s">
        <v>169</v>
      </c>
      <c r="F7497" s="1" t="s">
        <v>11</v>
      </c>
      <c r="G7497" s="1" t="str">
        <f>IFERROR(__xludf.DUMMYFUNCTION("GOOGLETRANSLATE(D7497,""fr"",""en"")"),"#VALUE!")</f>
        <v>#VALUE!</v>
      </c>
    </row>
    <row r="7498" ht="15.75" customHeight="1">
      <c r="A7498" s="1" t="s">
        <v>3330</v>
      </c>
      <c r="B7498" s="1">
        <v>4.0</v>
      </c>
      <c r="C7498" s="1" t="s">
        <v>16628</v>
      </c>
      <c r="D7498" s="1" t="s">
        <v>16629</v>
      </c>
      <c r="E7498" s="1" t="s">
        <v>169</v>
      </c>
      <c r="F7498" s="1" t="s">
        <v>11</v>
      </c>
      <c r="G7498" s="1" t="str">
        <f>IFERROR(__xludf.DUMMYFUNCTION("GOOGLETRANSLATE(D7498,""fr"",""en"")"),"#VALUE!")</f>
        <v>#VALUE!</v>
      </c>
    </row>
    <row r="7499" ht="15.75" customHeight="1">
      <c r="A7499" s="1" t="s">
        <v>2533</v>
      </c>
      <c r="B7499" s="1">
        <v>4.0</v>
      </c>
      <c r="C7499" s="1" t="s">
        <v>16630</v>
      </c>
      <c r="D7499" s="1" t="s">
        <v>16631</v>
      </c>
      <c r="E7499" s="1" t="s">
        <v>21</v>
      </c>
      <c r="F7499" s="1" t="s">
        <v>11</v>
      </c>
      <c r="G7499" s="1" t="str">
        <f>IFERROR(__xludf.DUMMYFUNCTION("GOOGLETRANSLATE(D7499,""fr"",""en"")"),"#VALUE!")</f>
        <v>#VALUE!</v>
      </c>
    </row>
    <row r="7500" ht="15.75" customHeight="1">
      <c r="A7500" s="1" t="s">
        <v>2325</v>
      </c>
      <c r="B7500" s="1">
        <v>4.0</v>
      </c>
      <c r="C7500" s="1" t="s">
        <v>16632</v>
      </c>
      <c r="D7500" s="1" t="s">
        <v>16633</v>
      </c>
      <c r="E7500" s="1" t="s">
        <v>65</v>
      </c>
      <c r="F7500" s="1" t="s">
        <v>66</v>
      </c>
      <c r="G7500" s="1" t="str">
        <f>IFERROR(__xludf.DUMMYFUNCTION("GOOGLETRANSLATE(D7500,""fr"",""en"")"),"#VALUE!")</f>
        <v>#VALUE!</v>
      </c>
    </row>
    <row r="7501" ht="15.75" customHeight="1">
      <c r="A7501" s="1" t="s">
        <v>12857</v>
      </c>
      <c r="B7501" s="1">
        <v>1.0</v>
      </c>
      <c r="C7501" s="1" t="s">
        <v>16634</v>
      </c>
      <c r="D7501" s="1" t="s">
        <v>16635</v>
      </c>
      <c r="E7501" s="1" t="s">
        <v>296</v>
      </c>
      <c r="F7501" s="1" t="s">
        <v>11</v>
      </c>
      <c r="G7501" s="1" t="str">
        <f>IFERROR(__xludf.DUMMYFUNCTION("GOOGLETRANSLATE(D7501,""fr"",""en"")"),"#VALUE!")</f>
        <v>#VALUE!</v>
      </c>
    </row>
    <row r="7502" ht="15.75" customHeight="1">
      <c r="A7502" s="1" t="s">
        <v>2135</v>
      </c>
      <c r="B7502" s="1">
        <v>3.0</v>
      </c>
      <c r="C7502" s="1" t="s">
        <v>16636</v>
      </c>
      <c r="D7502" s="1" t="s">
        <v>16637</v>
      </c>
      <c r="E7502" s="1" t="s">
        <v>176</v>
      </c>
      <c r="F7502" s="1" t="s">
        <v>66</v>
      </c>
      <c r="G7502" s="1" t="str">
        <f>IFERROR(__xludf.DUMMYFUNCTION("GOOGLETRANSLATE(D7502,""fr"",""en"")"),"#VALUE!")</f>
        <v>#VALUE!</v>
      </c>
    </row>
    <row r="7503" ht="15.75" customHeight="1">
      <c r="A7503" s="1" t="s">
        <v>582</v>
      </c>
      <c r="B7503" s="1">
        <v>3.0</v>
      </c>
      <c r="C7503" s="1" t="s">
        <v>16638</v>
      </c>
      <c r="D7503" s="1" t="s">
        <v>16639</v>
      </c>
      <c r="E7503" s="1" t="s">
        <v>226</v>
      </c>
      <c r="F7503" s="1" t="s">
        <v>11</v>
      </c>
      <c r="G7503" s="1" t="str">
        <f>IFERROR(__xludf.DUMMYFUNCTION("GOOGLETRANSLATE(D7503,""fr"",""en"")"),"#VALUE!")</f>
        <v>#VALUE!</v>
      </c>
    </row>
    <row r="7504" ht="15.75" customHeight="1">
      <c r="A7504" s="1" t="s">
        <v>966</v>
      </c>
      <c r="B7504" s="1">
        <v>1.0</v>
      </c>
      <c r="C7504" s="1" t="s">
        <v>16640</v>
      </c>
      <c r="D7504" s="1" t="s">
        <v>16641</v>
      </c>
      <c r="E7504" s="1" t="s">
        <v>169</v>
      </c>
      <c r="F7504" s="1" t="s">
        <v>11</v>
      </c>
      <c r="G7504" s="1" t="str">
        <f>IFERROR(__xludf.DUMMYFUNCTION("GOOGLETRANSLATE(D7504,""fr"",""en"")"),"#VALUE!")</f>
        <v>#VALUE!</v>
      </c>
    </row>
    <row r="7505" ht="15.75" customHeight="1">
      <c r="A7505" s="1" t="s">
        <v>135</v>
      </c>
      <c r="B7505" s="1">
        <v>3.0</v>
      </c>
      <c r="C7505" s="1" t="s">
        <v>16642</v>
      </c>
      <c r="D7505" s="1" t="s">
        <v>16643</v>
      </c>
      <c r="E7505" s="1" t="s">
        <v>34</v>
      </c>
      <c r="F7505" s="1" t="s">
        <v>30</v>
      </c>
      <c r="G7505" s="1" t="str">
        <f>IFERROR(__xludf.DUMMYFUNCTION("GOOGLETRANSLATE(D7505,""fr"",""en"")"),"#VALUE!")</f>
        <v>#VALUE!</v>
      </c>
    </row>
    <row r="7506" ht="15.75" customHeight="1">
      <c r="A7506" s="1" t="s">
        <v>5559</v>
      </c>
      <c r="B7506" s="1">
        <v>1.0</v>
      </c>
      <c r="C7506" s="1" t="s">
        <v>16644</v>
      </c>
      <c r="D7506" s="1" t="s">
        <v>16645</v>
      </c>
      <c r="E7506" s="1" t="s">
        <v>47</v>
      </c>
      <c r="F7506" s="1" t="s">
        <v>48</v>
      </c>
      <c r="G7506" s="1" t="str">
        <f>IFERROR(__xludf.DUMMYFUNCTION("GOOGLETRANSLATE(D7506,""fr"",""en"")"),"#VALUE!")</f>
        <v>#VALUE!</v>
      </c>
    </row>
    <row r="7507" ht="15.75" customHeight="1">
      <c r="A7507" s="1" t="s">
        <v>1091</v>
      </c>
      <c r="B7507" s="1">
        <v>3.0</v>
      </c>
      <c r="C7507" s="1" t="s">
        <v>16646</v>
      </c>
      <c r="D7507" s="1" t="s">
        <v>16647</v>
      </c>
      <c r="E7507" s="1" t="s">
        <v>25</v>
      </c>
      <c r="F7507" s="1" t="s">
        <v>11</v>
      </c>
      <c r="G7507" s="1" t="str">
        <f>IFERROR(__xludf.DUMMYFUNCTION("GOOGLETRANSLATE(D7507,""fr"",""en"")"),"#VALUE!")</f>
        <v>#VALUE!</v>
      </c>
    </row>
    <row r="7508" ht="15.75" customHeight="1">
      <c r="A7508" s="1" t="s">
        <v>367</v>
      </c>
      <c r="B7508" s="1">
        <v>1.0</v>
      </c>
      <c r="C7508" s="1" t="s">
        <v>16648</v>
      </c>
      <c r="D7508" s="1" t="s">
        <v>16649</v>
      </c>
      <c r="E7508" s="1" t="s">
        <v>646</v>
      </c>
      <c r="F7508" s="1" t="s">
        <v>39</v>
      </c>
      <c r="G7508" s="1" t="str">
        <f>IFERROR(__xludf.DUMMYFUNCTION("GOOGLETRANSLATE(D7508,""fr"",""en"")"),"#VALUE!")</f>
        <v>#VALUE!</v>
      </c>
    </row>
    <row r="7509" ht="15.75" customHeight="1">
      <c r="A7509" s="1" t="s">
        <v>1476</v>
      </c>
      <c r="B7509" s="1">
        <v>4.0</v>
      </c>
      <c r="C7509" s="1" t="s">
        <v>16650</v>
      </c>
      <c r="D7509" s="1" t="s">
        <v>16651</v>
      </c>
      <c r="E7509" s="1" t="s">
        <v>10</v>
      </c>
      <c r="F7509" s="1" t="s">
        <v>11</v>
      </c>
      <c r="G7509" s="1" t="str">
        <f>IFERROR(__xludf.DUMMYFUNCTION("GOOGLETRANSLATE(D7509,""fr"",""en"")"),"#VALUE!")</f>
        <v>#VALUE!</v>
      </c>
    </row>
    <row r="7510" ht="15.75" customHeight="1">
      <c r="A7510" s="1" t="s">
        <v>5195</v>
      </c>
      <c r="B7510" s="1">
        <v>3.0</v>
      </c>
      <c r="C7510" s="1" t="s">
        <v>16652</v>
      </c>
      <c r="D7510" s="1" t="s">
        <v>16653</v>
      </c>
      <c r="E7510" s="1" t="s">
        <v>355</v>
      </c>
      <c r="F7510" s="1" t="s">
        <v>110</v>
      </c>
      <c r="G7510" s="1" t="str">
        <f>IFERROR(__xludf.DUMMYFUNCTION("GOOGLETRANSLATE(D7510,""fr"",""en"")"),"#VALUE!")</f>
        <v>#VALUE!</v>
      </c>
    </row>
    <row r="7511" ht="15.75" customHeight="1">
      <c r="A7511" s="1" t="s">
        <v>1303</v>
      </c>
      <c r="B7511" s="1">
        <v>1.0</v>
      </c>
      <c r="C7511" s="1" t="s">
        <v>16654</v>
      </c>
      <c r="D7511" s="1" t="s">
        <v>16655</v>
      </c>
      <c r="E7511" s="1" t="s">
        <v>43</v>
      </c>
      <c r="F7511" s="1" t="s">
        <v>30</v>
      </c>
      <c r="G7511" s="1" t="str">
        <f>IFERROR(__xludf.DUMMYFUNCTION("GOOGLETRANSLATE(D7511,""fr"",""en"")"),"#VALUE!")</f>
        <v>#VALUE!</v>
      </c>
    </row>
    <row r="7512" ht="15.75" customHeight="1">
      <c r="A7512" s="1" t="s">
        <v>1324</v>
      </c>
      <c r="B7512" s="1">
        <v>3.0</v>
      </c>
      <c r="C7512" s="1" t="s">
        <v>16656</v>
      </c>
      <c r="D7512" s="1" t="s">
        <v>16657</v>
      </c>
      <c r="E7512" s="1" t="s">
        <v>21</v>
      </c>
      <c r="F7512" s="1" t="s">
        <v>11</v>
      </c>
      <c r="G7512" s="1" t="str">
        <f>IFERROR(__xludf.DUMMYFUNCTION("GOOGLETRANSLATE(D7512,""fr"",""en"")"),"#VALUE!")</f>
        <v>#VALUE!</v>
      </c>
    </row>
    <row r="7513" ht="15.75" customHeight="1">
      <c r="A7513" s="1" t="s">
        <v>5290</v>
      </c>
      <c r="B7513" s="1">
        <v>1.0</v>
      </c>
      <c r="C7513" s="1" t="s">
        <v>16658</v>
      </c>
      <c r="D7513" s="1" t="s">
        <v>16659</v>
      </c>
      <c r="E7513" s="1" t="s">
        <v>25</v>
      </c>
      <c r="F7513" s="1" t="s">
        <v>110</v>
      </c>
      <c r="G7513" s="1" t="str">
        <f>IFERROR(__xludf.DUMMYFUNCTION("GOOGLETRANSLATE(D7513,""fr"",""en"")"),"#VALUE!")</f>
        <v>#VALUE!</v>
      </c>
    </row>
    <row r="7514" ht="15.75" customHeight="1">
      <c r="A7514" s="1" t="s">
        <v>1972</v>
      </c>
      <c r="B7514" s="1">
        <v>3.0</v>
      </c>
      <c r="C7514" s="1" t="s">
        <v>16660</v>
      </c>
      <c r="D7514" s="1" t="s">
        <v>16661</v>
      </c>
      <c r="E7514" s="1" t="s">
        <v>65</v>
      </c>
      <c r="F7514" s="1" t="s">
        <v>66</v>
      </c>
      <c r="G7514" s="1" t="str">
        <f>IFERROR(__xludf.DUMMYFUNCTION("GOOGLETRANSLATE(D7514,""fr"",""en"")"),"#VALUE!")</f>
        <v>#VALUE!</v>
      </c>
    </row>
    <row r="7515" ht="15.75" customHeight="1">
      <c r="A7515" s="1" t="s">
        <v>374</v>
      </c>
      <c r="B7515" s="1">
        <v>3.0</v>
      </c>
      <c r="C7515" s="1" t="s">
        <v>16662</v>
      </c>
      <c r="D7515" s="1" t="s">
        <v>16663</v>
      </c>
      <c r="E7515" s="1" t="s">
        <v>29</v>
      </c>
      <c r="F7515" s="1" t="s">
        <v>30</v>
      </c>
      <c r="G7515" s="1" t="str">
        <f>IFERROR(__xludf.DUMMYFUNCTION("GOOGLETRANSLATE(D7515,""fr"",""en"")"),"#VALUE!")</f>
        <v>#VALUE!</v>
      </c>
    </row>
    <row r="7516" ht="15.75" customHeight="1">
      <c r="A7516" s="1" t="s">
        <v>11464</v>
      </c>
      <c r="B7516" s="1">
        <v>3.0</v>
      </c>
      <c r="C7516" s="1" t="s">
        <v>16664</v>
      </c>
      <c r="D7516" s="1" t="s">
        <v>16665</v>
      </c>
      <c r="E7516" s="1" t="s">
        <v>25</v>
      </c>
      <c r="F7516" s="1" t="s">
        <v>110</v>
      </c>
      <c r="G7516" s="1" t="str">
        <f>IFERROR(__xludf.DUMMYFUNCTION("GOOGLETRANSLATE(D7516,""fr"",""en"")"),"#VALUE!")</f>
        <v>#VALUE!</v>
      </c>
    </row>
    <row r="7517" ht="15.75" customHeight="1">
      <c r="A7517" s="1" t="s">
        <v>9292</v>
      </c>
      <c r="B7517" s="1">
        <v>1.0</v>
      </c>
      <c r="C7517" s="1" t="s">
        <v>16666</v>
      </c>
      <c r="D7517" s="1" t="s">
        <v>16667</v>
      </c>
      <c r="E7517" s="1" t="s">
        <v>1192</v>
      </c>
      <c r="F7517" s="1" t="s">
        <v>110</v>
      </c>
      <c r="G7517" s="1" t="str">
        <f>IFERROR(__xludf.DUMMYFUNCTION("GOOGLETRANSLATE(D7517,""fr"",""en"")"),"#VALUE!")</f>
        <v>#VALUE!</v>
      </c>
    </row>
    <row r="7518" ht="15.75" customHeight="1">
      <c r="A7518" s="1" t="s">
        <v>2162</v>
      </c>
      <c r="B7518" s="1">
        <v>3.0</v>
      </c>
      <c r="C7518" s="1" t="s">
        <v>16668</v>
      </c>
      <c r="D7518" s="1" t="s">
        <v>16669</v>
      </c>
      <c r="E7518" s="1" t="s">
        <v>10</v>
      </c>
      <c r="F7518" s="1" t="s">
        <v>11</v>
      </c>
      <c r="G7518" s="1" t="str">
        <f>IFERROR(__xludf.DUMMYFUNCTION("GOOGLETRANSLATE(D7518,""fr"",""en"")"),"#VALUE!")</f>
        <v>#VALUE!</v>
      </c>
    </row>
    <row r="7519" ht="15.75" customHeight="1">
      <c r="A7519" s="1" t="s">
        <v>735</v>
      </c>
      <c r="B7519" s="1">
        <v>1.0</v>
      </c>
      <c r="C7519" s="1" t="s">
        <v>16670</v>
      </c>
      <c r="D7519" s="1" t="s">
        <v>16671</v>
      </c>
      <c r="E7519" s="1" t="s">
        <v>250</v>
      </c>
      <c r="F7519" s="1" t="s">
        <v>30</v>
      </c>
      <c r="G7519" s="1" t="str">
        <f>IFERROR(__xludf.DUMMYFUNCTION("GOOGLETRANSLATE(D7519,""fr"",""en"")"),"#VALUE!")</f>
        <v>#VALUE!</v>
      </c>
    </row>
    <row r="7520" ht="15.75" customHeight="1">
      <c r="A7520" s="1" t="s">
        <v>1218</v>
      </c>
      <c r="B7520" s="1">
        <v>5.0</v>
      </c>
      <c r="C7520" s="1" t="s">
        <v>16672</v>
      </c>
      <c r="D7520" s="1" t="s">
        <v>16673</v>
      </c>
      <c r="E7520" s="1" t="s">
        <v>65</v>
      </c>
      <c r="F7520" s="1" t="s">
        <v>66</v>
      </c>
      <c r="G7520" s="1" t="str">
        <f>IFERROR(__xludf.DUMMYFUNCTION("GOOGLETRANSLATE(D7520,""fr"",""en"")"),"#VALUE!")</f>
        <v>#VALUE!</v>
      </c>
    </row>
    <row r="7521" ht="15.75" customHeight="1">
      <c r="A7521" s="1" t="s">
        <v>8364</v>
      </c>
      <c r="B7521" s="1">
        <v>2.0</v>
      </c>
      <c r="C7521" s="1" t="s">
        <v>16674</v>
      </c>
      <c r="D7521" s="1" t="s">
        <v>16675</v>
      </c>
      <c r="E7521" s="1" t="s">
        <v>292</v>
      </c>
      <c r="F7521" s="1" t="s">
        <v>11</v>
      </c>
      <c r="G7521" s="1" t="str">
        <f>IFERROR(__xludf.DUMMYFUNCTION("GOOGLETRANSLATE(D7521,""fr"",""en"")"),"#VALUE!")</f>
        <v>#VALUE!</v>
      </c>
    </row>
    <row r="7522" ht="15.75" customHeight="1">
      <c r="A7522" s="1" t="s">
        <v>255</v>
      </c>
      <c r="B7522" s="1">
        <v>1.0</v>
      </c>
      <c r="C7522" s="1" t="s">
        <v>16676</v>
      </c>
      <c r="D7522" s="1" t="s">
        <v>16677</v>
      </c>
      <c r="E7522" s="1" t="s">
        <v>373</v>
      </c>
      <c r="F7522" s="1" t="s">
        <v>118</v>
      </c>
      <c r="G7522" s="1" t="str">
        <f>IFERROR(__xludf.DUMMYFUNCTION("GOOGLETRANSLATE(D7522,""fr"",""en"")"),"#VALUE!")</f>
        <v>#VALUE!</v>
      </c>
    </row>
    <row r="7523" ht="15.75" customHeight="1">
      <c r="A7523" s="1" t="s">
        <v>16678</v>
      </c>
      <c r="B7523" s="1">
        <v>2.0</v>
      </c>
      <c r="C7523" s="1" t="s">
        <v>16679</v>
      </c>
      <c r="D7523" s="1" t="s">
        <v>16680</v>
      </c>
      <c r="E7523" s="1" t="s">
        <v>109</v>
      </c>
      <c r="F7523" s="1" t="s">
        <v>11</v>
      </c>
      <c r="G7523" s="1" t="str">
        <f>IFERROR(__xludf.DUMMYFUNCTION("GOOGLETRANSLATE(D7523,""fr"",""en"")"),"#VALUE!")</f>
        <v>#VALUE!</v>
      </c>
    </row>
    <row r="7524" ht="15.75" customHeight="1">
      <c r="A7524" s="1" t="s">
        <v>2542</v>
      </c>
      <c r="B7524" s="1">
        <v>1.0</v>
      </c>
      <c r="C7524" s="1" t="s">
        <v>16681</v>
      </c>
      <c r="D7524" s="1" t="s">
        <v>16682</v>
      </c>
      <c r="E7524" s="1" t="s">
        <v>10</v>
      </c>
      <c r="F7524" s="1" t="s">
        <v>11</v>
      </c>
      <c r="G7524" s="1" t="str">
        <f>IFERROR(__xludf.DUMMYFUNCTION("GOOGLETRANSLATE(D7524,""fr"",""en"")"),"#VALUE!")</f>
        <v>#VALUE!</v>
      </c>
    </row>
    <row r="7525" ht="15.75" customHeight="1">
      <c r="A7525" s="1" t="s">
        <v>2003</v>
      </c>
      <c r="B7525" s="1">
        <v>1.0</v>
      </c>
      <c r="C7525" s="1" t="s">
        <v>16683</v>
      </c>
      <c r="D7525" s="1" t="s">
        <v>16684</v>
      </c>
      <c r="E7525" s="1" t="s">
        <v>21</v>
      </c>
      <c r="F7525" s="1" t="s">
        <v>11</v>
      </c>
      <c r="G7525" s="1" t="str">
        <f>IFERROR(__xludf.DUMMYFUNCTION("GOOGLETRANSLATE(D7525,""fr"",""en"")"),"#VALUE!")</f>
        <v>#VALUE!</v>
      </c>
    </row>
    <row r="7526" ht="15.75" customHeight="1">
      <c r="A7526" s="1" t="s">
        <v>670</v>
      </c>
      <c r="B7526" s="1">
        <v>2.0</v>
      </c>
      <c r="C7526" s="1" t="s">
        <v>16685</v>
      </c>
      <c r="D7526" s="1" t="s">
        <v>16686</v>
      </c>
      <c r="E7526" s="1" t="s">
        <v>65</v>
      </c>
      <c r="F7526" s="1" t="s">
        <v>66</v>
      </c>
      <c r="G7526" s="1" t="str">
        <f>IFERROR(__xludf.DUMMYFUNCTION("GOOGLETRANSLATE(D7526,""fr"",""en"")"),"#VALUE!")</f>
        <v>#VALUE!</v>
      </c>
    </row>
    <row r="7527" ht="15.75" customHeight="1">
      <c r="A7527" s="1" t="s">
        <v>7831</v>
      </c>
      <c r="B7527" s="1">
        <v>5.0</v>
      </c>
      <c r="C7527" s="1" t="s">
        <v>16687</v>
      </c>
      <c r="D7527" s="1" t="s">
        <v>16688</v>
      </c>
      <c r="E7527" s="1" t="s">
        <v>614</v>
      </c>
      <c r="F7527" s="1" t="s">
        <v>30</v>
      </c>
      <c r="G7527" s="1" t="str">
        <f>IFERROR(__xludf.DUMMYFUNCTION("GOOGLETRANSLATE(D7527,""fr"",""en"")"),"#VALUE!")</f>
        <v>#VALUE!</v>
      </c>
    </row>
    <row r="7528" ht="15.75" customHeight="1">
      <c r="A7528" s="1" t="s">
        <v>138</v>
      </c>
      <c r="B7528" s="1">
        <v>4.0</v>
      </c>
      <c r="C7528" s="1" t="s">
        <v>16689</v>
      </c>
      <c r="D7528" s="1" t="s">
        <v>16690</v>
      </c>
      <c r="E7528" s="1" t="s">
        <v>10</v>
      </c>
      <c r="F7528" s="1" t="s">
        <v>11</v>
      </c>
      <c r="G7528" s="1" t="str">
        <f>IFERROR(__xludf.DUMMYFUNCTION("GOOGLETRANSLATE(D7528,""fr"",""en"")"),"#VALUE!")</f>
        <v>#VALUE!</v>
      </c>
    </row>
    <row r="7529" ht="15.75" customHeight="1">
      <c r="A7529" s="1" t="s">
        <v>4537</v>
      </c>
      <c r="B7529" s="1">
        <v>5.0</v>
      </c>
      <c r="C7529" s="1" t="s">
        <v>16691</v>
      </c>
      <c r="D7529" s="1" t="s">
        <v>16692</v>
      </c>
      <c r="E7529" s="1" t="s">
        <v>1192</v>
      </c>
      <c r="F7529" s="1" t="s">
        <v>39</v>
      </c>
      <c r="G7529" s="1" t="str">
        <f>IFERROR(__xludf.DUMMYFUNCTION("GOOGLETRANSLATE(D7529,""fr"",""en"")"),"#VALUE!")</f>
        <v>#VALUE!</v>
      </c>
    </row>
    <row r="7530" ht="15.75" customHeight="1">
      <c r="A7530" s="1" t="s">
        <v>1344</v>
      </c>
      <c r="B7530" s="1">
        <v>4.0</v>
      </c>
      <c r="C7530" s="1" t="s">
        <v>16693</v>
      </c>
      <c r="D7530" s="1" t="s">
        <v>16694</v>
      </c>
      <c r="E7530" s="1" t="s">
        <v>21</v>
      </c>
      <c r="F7530" s="1" t="s">
        <v>11</v>
      </c>
      <c r="G7530" s="1" t="str">
        <f>IFERROR(__xludf.DUMMYFUNCTION("GOOGLETRANSLATE(D7530,""fr"",""en"")"),"#VALUE!")</f>
        <v>#VALUE!</v>
      </c>
    </row>
    <row r="7531" ht="15.75" customHeight="1">
      <c r="A7531" s="1" t="s">
        <v>13027</v>
      </c>
      <c r="B7531" s="1">
        <v>1.0</v>
      </c>
      <c r="C7531" s="1" t="s">
        <v>16695</v>
      </c>
      <c r="D7531" s="1" t="s">
        <v>16696</v>
      </c>
      <c r="E7531" s="1" t="s">
        <v>21</v>
      </c>
      <c r="F7531" s="1" t="s">
        <v>11</v>
      </c>
      <c r="G7531" s="1" t="str">
        <f>IFERROR(__xludf.DUMMYFUNCTION("GOOGLETRANSLATE(D7531,""fr"",""en"")"),"#VALUE!")</f>
        <v>#VALUE!</v>
      </c>
    </row>
    <row r="7532" ht="15.75" customHeight="1">
      <c r="A7532" s="1" t="s">
        <v>1426</v>
      </c>
      <c r="B7532" s="1">
        <v>4.0</v>
      </c>
      <c r="C7532" s="1" t="s">
        <v>16697</v>
      </c>
      <c r="D7532" s="1" t="s">
        <v>16698</v>
      </c>
      <c r="E7532" s="1" t="s">
        <v>614</v>
      </c>
      <c r="F7532" s="1" t="s">
        <v>30</v>
      </c>
      <c r="G7532" s="1" t="str">
        <f>IFERROR(__xludf.DUMMYFUNCTION("GOOGLETRANSLATE(D7532,""fr"",""en"")"),"#VALUE!")</f>
        <v>#VALUE!</v>
      </c>
    </row>
    <row r="7533" ht="15.75" customHeight="1">
      <c r="A7533" s="1" t="s">
        <v>377</v>
      </c>
      <c r="B7533" s="1">
        <v>4.0</v>
      </c>
      <c r="C7533" s="1" t="s">
        <v>16699</v>
      </c>
      <c r="D7533" s="1" t="s">
        <v>16700</v>
      </c>
      <c r="E7533" s="1" t="s">
        <v>484</v>
      </c>
      <c r="F7533" s="1" t="s">
        <v>30</v>
      </c>
      <c r="G7533" s="1" t="str">
        <f>IFERROR(__xludf.DUMMYFUNCTION("GOOGLETRANSLATE(D7533,""fr"",""en"")"),"#VALUE!")</f>
        <v>#VALUE!</v>
      </c>
    </row>
    <row r="7534" ht="15.75" customHeight="1">
      <c r="A7534" s="1" t="s">
        <v>9605</v>
      </c>
      <c r="B7534" s="1">
        <v>4.0</v>
      </c>
      <c r="C7534" s="1" t="s">
        <v>16701</v>
      </c>
      <c r="D7534" s="1" t="s">
        <v>16702</v>
      </c>
      <c r="E7534" s="1" t="s">
        <v>169</v>
      </c>
      <c r="F7534" s="1" t="s">
        <v>11</v>
      </c>
      <c r="G7534" s="1" t="str">
        <f>IFERROR(__xludf.DUMMYFUNCTION("GOOGLETRANSLATE(D7534,""fr"",""en"")"),"#VALUE!")</f>
        <v>#VALUE!</v>
      </c>
    </row>
    <row r="7535" ht="15.75" customHeight="1">
      <c r="A7535" s="1" t="s">
        <v>35</v>
      </c>
      <c r="B7535" s="1">
        <v>1.0</v>
      </c>
      <c r="C7535" s="1" t="s">
        <v>16703</v>
      </c>
      <c r="D7535" s="1" t="s">
        <v>16704</v>
      </c>
      <c r="E7535" s="1" t="s">
        <v>125</v>
      </c>
      <c r="F7535" s="1" t="s">
        <v>110</v>
      </c>
      <c r="G7535" s="1" t="str">
        <f>IFERROR(__xludf.DUMMYFUNCTION("GOOGLETRANSLATE(D7535,""fr"",""en"")"),"#VALUE!")</f>
        <v>#VALUE!</v>
      </c>
    </row>
    <row r="7536" ht="15.75" customHeight="1">
      <c r="A7536" s="1" t="s">
        <v>5192</v>
      </c>
      <c r="B7536" s="1">
        <v>2.0</v>
      </c>
      <c r="C7536" s="1" t="s">
        <v>16705</v>
      </c>
      <c r="D7536" s="1" t="s">
        <v>16706</v>
      </c>
      <c r="E7536" s="1" t="s">
        <v>273</v>
      </c>
      <c r="F7536" s="1" t="s">
        <v>11</v>
      </c>
      <c r="G7536" s="1" t="str">
        <f>IFERROR(__xludf.DUMMYFUNCTION("GOOGLETRANSLATE(D7536,""fr"",""en"")"),"#VALUE!")</f>
        <v>#VALUE!</v>
      </c>
    </row>
    <row r="7537" ht="15.75" customHeight="1">
      <c r="A7537" s="1" t="s">
        <v>352</v>
      </c>
      <c r="B7537" s="1">
        <v>1.0</v>
      </c>
      <c r="C7537" s="1" t="s">
        <v>16707</v>
      </c>
      <c r="D7537" s="1" t="s">
        <v>16708</v>
      </c>
      <c r="E7537" s="1" t="s">
        <v>484</v>
      </c>
      <c r="F7537" s="1" t="s">
        <v>30</v>
      </c>
      <c r="G7537" s="1" t="str">
        <f>IFERROR(__xludf.DUMMYFUNCTION("GOOGLETRANSLATE(D7537,""fr"",""en"")"),"#VALUE!")</f>
        <v>#VALUE!</v>
      </c>
    </row>
    <row r="7538" ht="15.75" customHeight="1">
      <c r="A7538" s="1" t="s">
        <v>1121</v>
      </c>
      <c r="B7538" s="1">
        <v>2.0</v>
      </c>
      <c r="C7538" s="1" t="s">
        <v>16709</v>
      </c>
      <c r="D7538" s="1" t="s">
        <v>16710</v>
      </c>
      <c r="E7538" s="1" t="s">
        <v>296</v>
      </c>
      <c r="F7538" s="1" t="s">
        <v>11</v>
      </c>
      <c r="G7538" s="1" t="str">
        <f>IFERROR(__xludf.DUMMYFUNCTION("GOOGLETRANSLATE(D7538,""fr"",""en"")"),"#VALUE!")</f>
        <v>#VALUE!</v>
      </c>
    </row>
    <row r="7539" ht="15.75" customHeight="1">
      <c r="A7539" s="1" t="s">
        <v>4937</v>
      </c>
      <c r="B7539" s="1">
        <v>2.0</v>
      </c>
      <c r="C7539" s="1" t="s">
        <v>16711</v>
      </c>
      <c r="D7539" s="1" t="s">
        <v>16712</v>
      </c>
      <c r="E7539" s="1" t="s">
        <v>827</v>
      </c>
      <c r="F7539" s="1" t="s">
        <v>39</v>
      </c>
      <c r="G7539" s="1" t="str">
        <f>IFERROR(__xludf.DUMMYFUNCTION("GOOGLETRANSLATE(D7539,""fr"",""en"")"),"#VALUE!")</f>
        <v>#VALUE!</v>
      </c>
    </row>
    <row r="7540" ht="15.75" customHeight="1">
      <c r="A7540" s="1" t="s">
        <v>314</v>
      </c>
      <c r="B7540" s="1">
        <v>4.0</v>
      </c>
      <c r="C7540" s="1" t="s">
        <v>16713</v>
      </c>
      <c r="D7540" s="1" t="s">
        <v>16714</v>
      </c>
      <c r="E7540" s="1" t="s">
        <v>21</v>
      </c>
      <c r="F7540" s="1" t="s">
        <v>11</v>
      </c>
      <c r="G7540" s="1" t="str">
        <f>IFERROR(__xludf.DUMMYFUNCTION("GOOGLETRANSLATE(D7540,""fr"",""en"")"),"#VALUE!")</f>
        <v>#VALUE!</v>
      </c>
    </row>
    <row r="7541" ht="15.75" customHeight="1">
      <c r="A7541" s="1" t="s">
        <v>10977</v>
      </c>
      <c r="B7541" s="1">
        <v>4.0</v>
      </c>
      <c r="C7541" s="1" t="s">
        <v>16715</v>
      </c>
      <c r="D7541" s="1" t="s">
        <v>16716</v>
      </c>
      <c r="E7541" s="1" t="s">
        <v>10</v>
      </c>
      <c r="F7541" s="1" t="s">
        <v>11</v>
      </c>
      <c r="G7541" s="1" t="str">
        <f>IFERROR(__xludf.DUMMYFUNCTION("GOOGLETRANSLATE(D7541,""fr"",""en"")"),"#VALUE!")</f>
        <v>#VALUE!</v>
      </c>
    </row>
    <row r="7542" ht="15.75" customHeight="1">
      <c r="A7542" s="1" t="s">
        <v>647</v>
      </c>
      <c r="B7542" s="1">
        <v>3.0</v>
      </c>
      <c r="C7542" s="1" t="s">
        <v>16717</v>
      </c>
      <c r="D7542" s="1" t="s">
        <v>16718</v>
      </c>
      <c r="E7542" s="1" t="s">
        <v>10</v>
      </c>
      <c r="F7542" s="1" t="s">
        <v>11</v>
      </c>
      <c r="G7542" s="1" t="str">
        <f>IFERROR(__xludf.DUMMYFUNCTION("GOOGLETRANSLATE(D7542,""fr"",""en"")"),"#VALUE!")</f>
        <v>#VALUE!</v>
      </c>
    </row>
    <row r="7543" ht="15.75" customHeight="1">
      <c r="A7543" s="1" t="s">
        <v>2048</v>
      </c>
      <c r="B7543" s="1">
        <v>4.0</v>
      </c>
      <c r="C7543" s="1" t="s">
        <v>16719</v>
      </c>
      <c r="D7543" s="1" t="s">
        <v>16720</v>
      </c>
      <c r="E7543" s="1" t="s">
        <v>10</v>
      </c>
      <c r="F7543" s="1" t="s">
        <v>11</v>
      </c>
      <c r="G7543" s="1" t="str">
        <f>IFERROR(__xludf.DUMMYFUNCTION("GOOGLETRANSLATE(D7543,""fr"",""en"")"),"#VALUE!")</f>
        <v>#VALUE!</v>
      </c>
    </row>
    <row r="7544" ht="15.75" customHeight="1">
      <c r="A7544" s="1" t="s">
        <v>664</v>
      </c>
      <c r="B7544" s="1">
        <v>4.0</v>
      </c>
      <c r="C7544" s="1" t="s">
        <v>16721</v>
      </c>
      <c r="D7544" s="1" t="s">
        <v>16722</v>
      </c>
      <c r="E7544" s="1" t="s">
        <v>21</v>
      </c>
      <c r="F7544" s="1" t="s">
        <v>11</v>
      </c>
      <c r="G7544" s="1" t="str">
        <f>IFERROR(__xludf.DUMMYFUNCTION("GOOGLETRANSLATE(D7544,""fr"",""en"")"),"#VALUE!")</f>
        <v>#VALUE!</v>
      </c>
    </row>
    <row r="7545" ht="15.75" customHeight="1">
      <c r="A7545" s="1" t="s">
        <v>8079</v>
      </c>
      <c r="B7545" s="1">
        <v>4.0</v>
      </c>
      <c r="C7545" s="1" t="s">
        <v>16723</v>
      </c>
      <c r="D7545" s="1" t="s">
        <v>16724</v>
      </c>
      <c r="E7545" s="1" t="s">
        <v>109</v>
      </c>
      <c r="F7545" s="1" t="s">
        <v>11</v>
      </c>
      <c r="G7545" s="1" t="str">
        <f>IFERROR(__xludf.DUMMYFUNCTION("GOOGLETRANSLATE(D7545,""fr"",""en"")"),"#VALUE!")</f>
        <v>#VALUE!</v>
      </c>
    </row>
    <row r="7546" ht="15.75" customHeight="1">
      <c r="A7546" s="1" t="s">
        <v>209</v>
      </c>
      <c r="B7546" s="1">
        <v>4.0</v>
      </c>
      <c r="C7546" s="1" t="s">
        <v>16725</v>
      </c>
      <c r="D7546" s="1" t="s">
        <v>16726</v>
      </c>
      <c r="E7546" s="1" t="s">
        <v>448</v>
      </c>
      <c r="F7546" s="1" t="s">
        <v>84</v>
      </c>
      <c r="G7546" s="1" t="str">
        <f>IFERROR(__xludf.DUMMYFUNCTION("GOOGLETRANSLATE(D7546,""fr"",""en"")"),"#VALUE!")</f>
        <v>#VALUE!</v>
      </c>
    </row>
    <row r="7547" ht="15.75" customHeight="1">
      <c r="A7547" s="1" t="s">
        <v>2076</v>
      </c>
      <c r="B7547" s="1">
        <v>2.0</v>
      </c>
      <c r="C7547" s="1" t="s">
        <v>16727</v>
      </c>
      <c r="D7547" s="1" t="s">
        <v>16728</v>
      </c>
      <c r="E7547" s="1" t="s">
        <v>65</v>
      </c>
      <c r="F7547" s="1" t="s">
        <v>66</v>
      </c>
      <c r="G7547" s="1" t="str">
        <f>IFERROR(__xludf.DUMMYFUNCTION("GOOGLETRANSLATE(D7547,""fr"",""en"")"),"#VALUE!")</f>
        <v>#VALUE!</v>
      </c>
    </row>
    <row r="7548" ht="15.75" customHeight="1">
      <c r="A7548" s="1" t="s">
        <v>5230</v>
      </c>
      <c r="B7548" s="1">
        <v>3.0</v>
      </c>
      <c r="C7548" s="1" t="s">
        <v>16729</v>
      </c>
      <c r="D7548" s="1" t="s">
        <v>16730</v>
      </c>
      <c r="E7548" s="1" t="s">
        <v>10</v>
      </c>
      <c r="F7548" s="1" t="s">
        <v>11</v>
      </c>
      <c r="G7548" s="1" t="str">
        <f>IFERROR(__xludf.DUMMYFUNCTION("GOOGLETRANSLATE(D7548,""fr"",""en"")"),"#VALUE!")</f>
        <v>#VALUE!</v>
      </c>
    </row>
    <row r="7549" ht="15.75" customHeight="1">
      <c r="A7549" s="1" t="s">
        <v>5165</v>
      </c>
      <c r="B7549" s="1">
        <v>1.0</v>
      </c>
      <c r="C7549" s="1" t="s">
        <v>16731</v>
      </c>
      <c r="D7549" s="1" t="s">
        <v>16732</v>
      </c>
      <c r="E7549" s="1" t="s">
        <v>226</v>
      </c>
      <c r="F7549" s="1" t="s">
        <v>11</v>
      </c>
      <c r="G7549" s="1" t="str">
        <f>IFERROR(__xludf.DUMMYFUNCTION("GOOGLETRANSLATE(D7549,""fr"",""en"")"),"#VALUE!")</f>
        <v>#VALUE!</v>
      </c>
    </row>
    <row r="7550" ht="15.75" customHeight="1">
      <c r="A7550" s="1" t="s">
        <v>13820</v>
      </c>
      <c r="B7550" s="1">
        <v>3.0</v>
      </c>
      <c r="C7550" s="1" t="s">
        <v>16733</v>
      </c>
      <c r="D7550" s="1" t="s">
        <v>16734</v>
      </c>
      <c r="E7550" s="1" t="s">
        <v>614</v>
      </c>
      <c r="F7550" s="1" t="s">
        <v>30</v>
      </c>
      <c r="G7550" s="1" t="str">
        <f>IFERROR(__xludf.DUMMYFUNCTION("GOOGLETRANSLATE(D7550,""fr"",""en"")"),"#VALUE!")</f>
        <v>#VALUE!</v>
      </c>
    </row>
    <row r="7551" ht="15.75" customHeight="1">
      <c r="A7551" s="1" t="s">
        <v>2854</v>
      </c>
      <c r="B7551" s="1">
        <v>4.0</v>
      </c>
      <c r="C7551" s="1" t="s">
        <v>16735</v>
      </c>
      <c r="D7551" s="1" t="s">
        <v>16736</v>
      </c>
      <c r="E7551" s="1" t="s">
        <v>169</v>
      </c>
      <c r="F7551" s="1" t="s">
        <v>11</v>
      </c>
      <c r="G7551" s="1" t="str">
        <f>IFERROR(__xludf.DUMMYFUNCTION("GOOGLETRANSLATE(D7551,""fr"",""en"")"),"#VALUE!")</f>
        <v>#VALUE!</v>
      </c>
    </row>
    <row r="7552" ht="15.75" customHeight="1">
      <c r="A7552" s="1" t="s">
        <v>1149</v>
      </c>
      <c r="B7552" s="1">
        <v>1.0</v>
      </c>
      <c r="C7552" s="1" t="s">
        <v>16737</v>
      </c>
      <c r="D7552" s="1" t="s">
        <v>16738</v>
      </c>
      <c r="E7552" s="1" t="s">
        <v>292</v>
      </c>
      <c r="F7552" s="1" t="s">
        <v>11</v>
      </c>
      <c r="G7552" s="1" t="str">
        <f>IFERROR(__xludf.DUMMYFUNCTION("GOOGLETRANSLATE(D7552,""fr"",""en"")"),"#VALUE!")</f>
        <v>#VALUE!</v>
      </c>
    </row>
    <row r="7553" ht="15.75" customHeight="1">
      <c r="A7553" s="1" t="s">
        <v>769</v>
      </c>
      <c r="B7553" s="1">
        <v>1.0</v>
      </c>
      <c r="C7553" s="1" t="s">
        <v>16739</v>
      </c>
      <c r="D7553" s="1" t="s">
        <v>16740</v>
      </c>
      <c r="E7553" s="1" t="s">
        <v>423</v>
      </c>
      <c r="F7553" s="1" t="s">
        <v>30</v>
      </c>
      <c r="G7553" s="1" t="str">
        <f>IFERROR(__xludf.DUMMYFUNCTION("GOOGLETRANSLATE(D7553,""fr"",""en"")"),"#VALUE!")</f>
        <v>#VALUE!</v>
      </c>
    </row>
    <row r="7554" ht="15.75" customHeight="1">
      <c r="A7554" s="1" t="s">
        <v>12899</v>
      </c>
      <c r="B7554" s="1">
        <v>3.0</v>
      </c>
      <c r="C7554" s="1" t="s">
        <v>16741</v>
      </c>
      <c r="D7554" s="1" t="s">
        <v>16742</v>
      </c>
      <c r="E7554" s="1" t="s">
        <v>226</v>
      </c>
      <c r="F7554" s="1" t="s">
        <v>11</v>
      </c>
      <c r="G7554" s="1" t="str">
        <f>IFERROR(__xludf.DUMMYFUNCTION("GOOGLETRANSLATE(D7554,""fr"",""en"")"),"#VALUE!")</f>
        <v>#VALUE!</v>
      </c>
    </row>
    <row r="7555" ht="15.75" customHeight="1">
      <c r="A7555" s="1" t="s">
        <v>621</v>
      </c>
      <c r="B7555" s="1">
        <v>5.0</v>
      </c>
      <c r="C7555" s="1" t="s">
        <v>16743</v>
      </c>
      <c r="D7555" s="1" t="s">
        <v>16744</v>
      </c>
      <c r="E7555" s="1" t="s">
        <v>10</v>
      </c>
      <c r="F7555" s="1" t="s">
        <v>11</v>
      </c>
      <c r="G7555" s="1" t="str">
        <f>IFERROR(__xludf.DUMMYFUNCTION("GOOGLETRANSLATE(D7555,""fr"",""en"")"),"#VALUE!")</f>
        <v>#VALUE!</v>
      </c>
    </row>
    <row r="7556" ht="15.75" customHeight="1">
      <c r="A7556" s="1" t="s">
        <v>403</v>
      </c>
      <c r="B7556" s="1">
        <v>1.0</v>
      </c>
      <c r="C7556" s="1" t="s">
        <v>16745</v>
      </c>
      <c r="D7556" s="1" t="s">
        <v>16746</v>
      </c>
      <c r="E7556" s="1" t="s">
        <v>3148</v>
      </c>
      <c r="F7556" s="1" t="s">
        <v>118</v>
      </c>
      <c r="G7556" s="1" t="str">
        <f>IFERROR(__xludf.DUMMYFUNCTION("GOOGLETRANSLATE(D7556,""fr"",""en"")"),"#VALUE!")</f>
        <v>#VALUE!</v>
      </c>
    </row>
    <row r="7557" ht="15.75" customHeight="1">
      <c r="A7557" s="1" t="s">
        <v>2069</v>
      </c>
      <c r="B7557" s="1">
        <v>4.0</v>
      </c>
      <c r="C7557" s="1" t="s">
        <v>16747</v>
      </c>
      <c r="D7557" s="1" t="s">
        <v>16748</v>
      </c>
      <c r="E7557" s="1" t="s">
        <v>296</v>
      </c>
      <c r="F7557" s="1" t="s">
        <v>11</v>
      </c>
      <c r="G7557" s="1" t="str">
        <f>IFERROR(__xludf.DUMMYFUNCTION("GOOGLETRANSLATE(D7557,""fr"",""en"")"),"#VALUE!")</f>
        <v>#VALUE!</v>
      </c>
    </row>
    <row r="7558" ht="15.75" customHeight="1">
      <c r="A7558" s="1" t="s">
        <v>8279</v>
      </c>
      <c r="B7558" s="1">
        <v>2.0</v>
      </c>
      <c r="C7558" s="1" t="s">
        <v>16749</v>
      </c>
      <c r="D7558" s="1" t="s">
        <v>16750</v>
      </c>
      <c r="E7558" s="1" t="s">
        <v>43</v>
      </c>
      <c r="F7558" s="1" t="s">
        <v>30</v>
      </c>
      <c r="G7558" s="1" t="str">
        <f>IFERROR(__xludf.DUMMYFUNCTION("GOOGLETRANSLATE(D7558,""fr"",""en"")"),"#VALUE!")</f>
        <v>#VALUE!</v>
      </c>
    </row>
    <row r="7559" ht="15.75" customHeight="1">
      <c r="A7559" s="1" t="s">
        <v>2448</v>
      </c>
      <c r="B7559" s="1">
        <v>1.0</v>
      </c>
      <c r="C7559" s="1" t="s">
        <v>16751</v>
      </c>
      <c r="D7559" s="1" t="s">
        <v>16752</v>
      </c>
      <c r="E7559" s="1" t="s">
        <v>169</v>
      </c>
      <c r="F7559" s="1" t="s">
        <v>11</v>
      </c>
      <c r="G7559" s="1" t="str">
        <f>IFERROR(__xludf.DUMMYFUNCTION("GOOGLETRANSLATE(D7559,""fr"",""en"")"),"#VALUE!")</f>
        <v>#VALUE!</v>
      </c>
    </row>
    <row r="7560" ht="15.75" customHeight="1">
      <c r="A7560" s="1" t="s">
        <v>6187</v>
      </c>
      <c r="B7560" s="1">
        <v>2.0</v>
      </c>
      <c r="C7560" s="1" t="s">
        <v>16753</v>
      </c>
      <c r="D7560" s="1" t="s">
        <v>16754</v>
      </c>
      <c r="E7560" s="1" t="s">
        <v>43</v>
      </c>
      <c r="F7560" s="1" t="s">
        <v>30</v>
      </c>
      <c r="G7560" s="1" t="str">
        <f>IFERROR(__xludf.DUMMYFUNCTION("GOOGLETRANSLATE(D7560,""fr"",""en"")"),"#VALUE!")</f>
        <v>#VALUE!</v>
      </c>
    </row>
    <row r="7561" ht="15.75" customHeight="1">
      <c r="A7561" s="1" t="s">
        <v>2854</v>
      </c>
      <c r="B7561" s="1">
        <v>3.0</v>
      </c>
      <c r="C7561" s="1" t="s">
        <v>16755</v>
      </c>
      <c r="D7561" s="1" t="s">
        <v>16756</v>
      </c>
      <c r="E7561" s="1" t="s">
        <v>10</v>
      </c>
      <c r="F7561" s="1" t="s">
        <v>11</v>
      </c>
      <c r="G7561" s="1" t="str">
        <f>IFERROR(__xludf.DUMMYFUNCTION("GOOGLETRANSLATE(D7561,""fr"",""en"")"),"#VALUE!")</f>
        <v>#VALUE!</v>
      </c>
    </row>
    <row r="7562" ht="15.75" customHeight="1">
      <c r="A7562" s="1" t="s">
        <v>921</v>
      </c>
      <c r="B7562" s="1">
        <v>5.0</v>
      </c>
      <c r="C7562" s="1" t="s">
        <v>16757</v>
      </c>
      <c r="D7562" s="1" t="s">
        <v>16758</v>
      </c>
      <c r="E7562" s="1" t="s">
        <v>21</v>
      </c>
      <c r="F7562" s="1" t="s">
        <v>11</v>
      </c>
      <c r="G7562" s="1" t="str">
        <f>IFERROR(__xludf.DUMMYFUNCTION("GOOGLETRANSLATE(D7562,""fr"",""en"")"),"#VALUE!")</f>
        <v>#VALUE!</v>
      </c>
    </row>
    <row r="7563" ht="15.75" customHeight="1">
      <c r="A7563" s="1" t="s">
        <v>1764</v>
      </c>
      <c r="B7563" s="1">
        <v>4.0</v>
      </c>
      <c r="C7563" s="1" t="s">
        <v>16759</v>
      </c>
      <c r="D7563" s="1" t="s">
        <v>16760</v>
      </c>
      <c r="E7563" s="1" t="s">
        <v>10</v>
      </c>
      <c r="F7563" s="1" t="s">
        <v>11</v>
      </c>
      <c r="G7563" s="1" t="str">
        <f>IFERROR(__xludf.DUMMYFUNCTION("GOOGLETRANSLATE(D7563,""fr"",""en"")"),"#VALUE!")</f>
        <v>#VALUE!</v>
      </c>
    </row>
    <row r="7564" ht="15.75" customHeight="1">
      <c r="A7564" s="1" t="s">
        <v>6256</v>
      </c>
      <c r="B7564" s="1">
        <v>1.0</v>
      </c>
      <c r="C7564" s="1" t="s">
        <v>16761</v>
      </c>
      <c r="D7564" s="1" t="s">
        <v>16762</v>
      </c>
      <c r="E7564" s="1" t="s">
        <v>373</v>
      </c>
      <c r="F7564" s="1" t="s">
        <v>118</v>
      </c>
      <c r="G7564" s="1" t="str">
        <f>IFERROR(__xludf.DUMMYFUNCTION("GOOGLETRANSLATE(D7564,""fr"",""en"")"),"#VALUE!")</f>
        <v>#VALUE!</v>
      </c>
    </row>
    <row r="7565" ht="15.75" customHeight="1">
      <c r="A7565" s="1" t="s">
        <v>2106</v>
      </c>
      <c r="B7565" s="1">
        <v>3.0</v>
      </c>
      <c r="C7565" s="1" t="s">
        <v>16763</v>
      </c>
      <c r="D7565" s="1" t="s">
        <v>16764</v>
      </c>
      <c r="E7565" s="1" t="s">
        <v>10</v>
      </c>
      <c r="F7565" s="1" t="s">
        <v>11</v>
      </c>
      <c r="G7565" s="1" t="str">
        <f>IFERROR(__xludf.DUMMYFUNCTION("GOOGLETRANSLATE(D7565,""fr"",""en"")"),"#VALUE!")</f>
        <v>#VALUE!</v>
      </c>
    </row>
    <row r="7566" ht="15.75" customHeight="1">
      <c r="A7566" s="1" t="s">
        <v>13782</v>
      </c>
      <c r="B7566" s="1">
        <v>2.0</v>
      </c>
      <c r="C7566" s="1" t="s">
        <v>16765</v>
      </c>
      <c r="D7566" s="1" t="s">
        <v>16766</v>
      </c>
      <c r="E7566" s="1" t="s">
        <v>273</v>
      </c>
      <c r="F7566" s="1" t="s">
        <v>11</v>
      </c>
      <c r="G7566" s="1" t="str">
        <f>IFERROR(__xludf.DUMMYFUNCTION("GOOGLETRANSLATE(D7566,""fr"",""en"")"),"#VALUE!")</f>
        <v>#VALUE!</v>
      </c>
    </row>
    <row r="7567" ht="15.75" customHeight="1">
      <c r="A7567" s="1" t="s">
        <v>1696</v>
      </c>
      <c r="B7567" s="1">
        <v>4.0</v>
      </c>
      <c r="C7567" s="1" t="s">
        <v>16767</v>
      </c>
      <c r="D7567" s="1" t="s">
        <v>16768</v>
      </c>
      <c r="E7567" s="1" t="s">
        <v>109</v>
      </c>
      <c r="F7567" s="1" t="s">
        <v>11</v>
      </c>
      <c r="G7567" s="1" t="str">
        <f>IFERROR(__xludf.DUMMYFUNCTION("GOOGLETRANSLATE(D7567,""fr"",""en"")"),"#VALUE!")</f>
        <v>#VALUE!</v>
      </c>
    </row>
    <row r="7568" ht="15.75" customHeight="1">
      <c r="A7568" s="1" t="s">
        <v>624</v>
      </c>
      <c r="B7568" s="1">
        <v>1.0</v>
      </c>
      <c r="C7568" s="1" t="s">
        <v>16769</v>
      </c>
      <c r="D7568" s="1" t="s">
        <v>16770</v>
      </c>
      <c r="E7568" s="1" t="s">
        <v>296</v>
      </c>
      <c r="F7568" s="1" t="s">
        <v>48</v>
      </c>
      <c r="G7568" s="1" t="str">
        <f>IFERROR(__xludf.DUMMYFUNCTION("GOOGLETRANSLATE(D7568,""fr"",""en"")"),"#VALUE!")</f>
        <v>#VALUE!</v>
      </c>
    </row>
    <row r="7569" ht="15.75" customHeight="1">
      <c r="A7569" s="1" t="s">
        <v>308</v>
      </c>
      <c r="B7569" s="1">
        <v>3.0</v>
      </c>
      <c r="C7569" s="1" t="s">
        <v>16771</v>
      </c>
      <c r="D7569" s="1" t="s">
        <v>16772</v>
      </c>
      <c r="E7569" s="1" t="s">
        <v>196</v>
      </c>
      <c r="F7569" s="1" t="s">
        <v>118</v>
      </c>
      <c r="G7569" s="1" t="str">
        <f>IFERROR(__xludf.DUMMYFUNCTION("GOOGLETRANSLATE(D7569,""fr"",""en"")"),"#VALUE!")</f>
        <v>#VALUE!</v>
      </c>
    </row>
    <row r="7570" ht="15.75" customHeight="1">
      <c r="A7570" s="1" t="s">
        <v>10564</v>
      </c>
      <c r="B7570" s="1">
        <v>4.0</v>
      </c>
      <c r="C7570" s="1" t="s">
        <v>16773</v>
      </c>
      <c r="D7570" s="1" t="s">
        <v>16774</v>
      </c>
      <c r="E7570" s="1" t="s">
        <v>614</v>
      </c>
      <c r="F7570" s="1" t="s">
        <v>30</v>
      </c>
      <c r="G7570" s="1" t="str">
        <f>IFERROR(__xludf.DUMMYFUNCTION("GOOGLETRANSLATE(D7570,""fr"",""en"")"),"#VALUE!")</f>
        <v>#VALUE!</v>
      </c>
    </row>
    <row r="7571" ht="15.75" customHeight="1">
      <c r="A7571" s="1" t="s">
        <v>603</v>
      </c>
      <c r="B7571" s="1">
        <v>3.0</v>
      </c>
      <c r="C7571" s="1" t="s">
        <v>16775</v>
      </c>
      <c r="D7571" s="1" t="s">
        <v>16776</v>
      </c>
      <c r="E7571" s="1" t="s">
        <v>29</v>
      </c>
      <c r="F7571" s="1" t="s">
        <v>30</v>
      </c>
      <c r="G7571" s="1" t="str">
        <f>IFERROR(__xludf.DUMMYFUNCTION("GOOGLETRANSLATE(D7571,""fr"",""en"")"),"#VALUE!")</f>
        <v>#VALUE!</v>
      </c>
    </row>
    <row r="7572" ht="15.75" customHeight="1">
      <c r="A7572" s="1" t="s">
        <v>3209</v>
      </c>
      <c r="B7572" s="1">
        <v>5.0</v>
      </c>
      <c r="C7572" s="1" t="s">
        <v>16777</v>
      </c>
      <c r="D7572" s="1" t="s">
        <v>16778</v>
      </c>
      <c r="E7572" s="1" t="s">
        <v>254</v>
      </c>
      <c r="F7572" s="1" t="s">
        <v>66</v>
      </c>
      <c r="G7572" s="1" t="str">
        <f>IFERROR(__xludf.DUMMYFUNCTION("GOOGLETRANSLATE(D7572,""fr"",""en"")"),"#VALUE!")</f>
        <v>#VALUE!</v>
      </c>
    </row>
    <row r="7573" ht="15.75" customHeight="1">
      <c r="A7573" s="1" t="s">
        <v>277</v>
      </c>
      <c r="B7573" s="1">
        <v>1.0</v>
      </c>
      <c r="C7573" s="1" t="s">
        <v>16779</v>
      </c>
      <c r="D7573" s="1" t="s">
        <v>16780</v>
      </c>
      <c r="E7573" s="1" t="s">
        <v>10</v>
      </c>
      <c r="F7573" s="1" t="s">
        <v>11</v>
      </c>
      <c r="G7573" s="1" t="str">
        <f>IFERROR(__xludf.DUMMYFUNCTION("GOOGLETRANSLATE(D7573,""fr"",""en"")"),"#VALUE!")</f>
        <v>#VALUE!</v>
      </c>
    </row>
    <row r="7574" ht="15.75" customHeight="1">
      <c r="A7574" s="1" t="s">
        <v>138</v>
      </c>
      <c r="B7574" s="1">
        <v>5.0</v>
      </c>
      <c r="C7574" s="1" t="s">
        <v>16781</v>
      </c>
      <c r="D7574" s="1" t="s">
        <v>16782</v>
      </c>
      <c r="E7574" s="1" t="s">
        <v>21</v>
      </c>
      <c r="F7574" s="1" t="s">
        <v>11</v>
      </c>
      <c r="G7574" s="1" t="str">
        <f>IFERROR(__xludf.DUMMYFUNCTION("GOOGLETRANSLATE(D7574,""fr"",""en"")"),"#VALUE!")</f>
        <v>#VALUE!</v>
      </c>
    </row>
    <row r="7575" ht="15.75" customHeight="1">
      <c r="A7575" s="1" t="s">
        <v>187</v>
      </c>
      <c r="B7575" s="1">
        <v>2.0</v>
      </c>
      <c r="C7575" s="1" t="s">
        <v>16783</v>
      </c>
      <c r="D7575" s="1" t="s">
        <v>16784</v>
      </c>
      <c r="E7575" s="1" t="s">
        <v>21</v>
      </c>
      <c r="F7575" s="1" t="s">
        <v>11</v>
      </c>
      <c r="G7575" s="1" t="str">
        <f>IFERROR(__xludf.DUMMYFUNCTION("GOOGLETRANSLATE(D7575,""fr"",""en"")"),"#VALUE!")</f>
        <v>#VALUE!</v>
      </c>
    </row>
    <row r="7576" ht="15.75" customHeight="1">
      <c r="A7576" s="1" t="s">
        <v>338</v>
      </c>
      <c r="B7576" s="1">
        <v>4.0</v>
      </c>
      <c r="C7576" s="1" t="s">
        <v>16785</v>
      </c>
      <c r="D7576" s="1" t="s">
        <v>16786</v>
      </c>
      <c r="E7576" s="1" t="s">
        <v>10</v>
      </c>
      <c r="F7576" s="1" t="s">
        <v>11</v>
      </c>
      <c r="G7576" s="1" t="str">
        <f>IFERROR(__xludf.DUMMYFUNCTION("GOOGLETRANSLATE(D7576,""fr"",""en"")"),"#VALUE!")</f>
        <v>#VALUE!</v>
      </c>
    </row>
    <row r="7577" ht="15.75" customHeight="1">
      <c r="A7577" s="1" t="s">
        <v>2106</v>
      </c>
      <c r="B7577" s="1">
        <v>4.0</v>
      </c>
      <c r="C7577" s="1" t="s">
        <v>16787</v>
      </c>
      <c r="D7577" s="1" t="s">
        <v>16788</v>
      </c>
      <c r="E7577" s="1" t="s">
        <v>10</v>
      </c>
      <c r="F7577" s="1" t="s">
        <v>11</v>
      </c>
      <c r="G7577" s="1" t="str">
        <f>IFERROR(__xludf.DUMMYFUNCTION("GOOGLETRANSLATE(D7577,""fr"",""en"")"),"#VALUE!")</f>
        <v>#VALUE!</v>
      </c>
    </row>
    <row r="7578" ht="15.75" customHeight="1">
      <c r="A7578" s="1" t="s">
        <v>467</v>
      </c>
      <c r="B7578" s="1">
        <v>1.0</v>
      </c>
      <c r="C7578" s="1" t="s">
        <v>4114</v>
      </c>
      <c r="D7578" s="1" t="s">
        <v>16789</v>
      </c>
      <c r="E7578" s="1" t="s">
        <v>10</v>
      </c>
      <c r="F7578" s="1" t="s">
        <v>11</v>
      </c>
      <c r="G7578" s="1" t="str">
        <f>IFERROR(__xludf.DUMMYFUNCTION("GOOGLETRANSLATE(D7578,""fr"",""en"")"),"#VALUE!")</f>
        <v>#VALUE!</v>
      </c>
    </row>
    <row r="7579" ht="15.75" customHeight="1">
      <c r="A7579" s="1" t="s">
        <v>267</v>
      </c>
      <c r="B7579" s="1">
        <v>2.0</v>
      </c>
      <c r="C7579" s="1" t="s">
        <v>16790</v>
      </c>
      <c r="D7579" s="1" t="s">
        <v>16791</v>
      </c>
      <c r="E7579" s="1" t="s">
        <v>38</v>
      </c>
      <c r="F7579" s="1" t="s">
        <v>39</v>
      </c>
      <c r="G7579" s="1" t="str">
        <f>IFERROR(__xludf.DUMMYFUNCTION("GOOGLETRANSLATE(D7579,""fr"",""en"")"),"#VALUE!")</f>
        <v>#VALUE!</v>
      </c>
    </row>
    <row r="7580" ht="15.75" customHeight="1">
      <c r="A7580" s="1" t="s">
        <v>1065</v>
      </c>
      <c r="B7580" s="1">
        <v>4.0</v>
      </c>
      <c r="C7580" s="1" t="s">
        <v>16792</v>
      </c>
      <c r="D7580" s="1" t="s">
        <v>16793</v>
      </c>
      <c r="E7580" s="1" t="s">
        <v>21</v>
      </c>
      <c r="F7580" s="1" t="s">
        <v>11</v>
      </c>
      <c r="G7580" s="1" t="str">
        <f>IFERROR(__xludf.DUMMYFUNCTION("GOOGLETRANSLATE(D7580,""fr"",""en"")"),"#VALUE!")</f>
        <v>#VALUE!</v>
      </c>
    </row>
    <row r="7581" ht="15.75" customHeight="1">
      <c r="A7581" s="1" t="s">
        <v>555</v>
      </c>
      <c r="B7581" s="1">
        <v>1.0</v>
      </c>
      <c r="C7581" s="1" t="s">
        <v>16794</v>
      </c>
      <c r="D7581" s="1" t="s">
        <v>16795</v>
      </c>
      <c r="E7581" s="1" t="s">
        <v>52</v>
      </c>
      <c r="F7581" s="1" t="s">
        <v>11</v>
      </c>
      <c r="G7581" s="1" t="str">
        <f>IFERROR(__xludf.DUMMYFUNCTION("GOOGLETRANSLATE(D7581,""fr"",""en"")"),"#VALUE!")</f>
        <v>#VALUE!</v>
      </c>
    </row>
    <row r="7582" ht="15.75" customHeight="1">
      <c r="A7582" s="1" t="s">
        <v>2896</v>
      </c>
      <c r="B7582" s="1">
        <v>1.0</v>
      </c>
      <c r="C7582" s="1" t="s">
        <v>16796</v>
      </c>
      <c r="D7582" s="1" t="s">
        <v>16797</v>
      </c>
      <c r="E7582" s="1" t="s">
        <v>250</v>
      </c>
      <c r="F7582" s="1" t="s">
        <v>30</v>
      </c>
      <c r="G7582" s="1" t="str">
        <f>IFERROR(__xludf.DUMMYFUNCTION("GOOGLETRANSLATE(D7582,""fr"",""en"")"),"#VALUE!")</f>
        <v>#VALUE!</v>
      </c>
    </row>
    <row r="7583" ht="15.75" customHeight="1">
      <c r="A7583" s="1" t="s">
        <v>597</v>
      </c>
      <c r="B7583" s="1">
        <v>4.0</v>
      </c>
      <c r="C7583" s="1" t="s">
        <v>16798</v>
      </c>
      <c r="D7583" s="1" t="s">
        <v>16799</v>
      </c>
      <c r="E7583" s="1" t="s">
        <v>614</v>
      </c>
      <c r="F7583" s="1" t="s">
        <v>30</v>
      </c>
      <c r="G7583" s="1" t="str">
        <f>IFERROR(__xludf.DUMMYFUNCTION("GOOGLETRANSLATE(D7583,""fr"",""en"")"),"#VALUE!")</f>
        <v>#VALUE!</v>
      </c>
    </row>
    <row r="7584" ht="15.75" customHeight="1">
      <c r="A7584" s="1" t="s">
        <v>77</v>
      </c>
      <c r="B7584" s="1">
        <v>4.0</v>
      </c>
      <c r="C7584" s="1" t="s">
        <v>16800</v>
      </c>
      <c r="D7584" s="1" t="s">
        <v>16801</v>
      </c>
      <c r="E7584" s="1" t="s">
        <v>29</v>
      </c>
      <c r="F7584" s="1" t="s">
        <v>30</v>
      </c>
      <c r="G7584" s="1" t="str">
        <f>IFERROR(__xludf.DUMMYFUNCTION("GOOGLETRANSLATE(D7584,""fr"",""en"")"),"#VALUE!")</f>
        <v>#VALUE!</v>
      </c>
    </row>
    <row r="7585" ht="15.75" customHeight="1">
      <c r="A7585" s="1" t="s">
        <v>701</v>
      </c>
      <c r="B7585" s="1">
        <v>4.0</v>
      </c>
      <c r="C7585" s="1" t="s">
        <v>16802</v>
      </c>
      <c r="D7585" s="1" t="s">
        <v>16803</v>
      </c>
      <c r="E7585" s="1" t="s">
        <v>65</v>
      </c>
      <c r="F7585" s="1" t="s">
        <v>66</v>
      </c>
      <c r="G7585" s="1" t="str">
        <f>IFERROR(__xludf.DUMMYFUNCTION("GOOGLETRANSLATE(D7585,""fr"",""en"")"),"#VALUE!")</f>
        <v>#VALUE!</v>
      </c>
    </row>
    <row r="7586" ht="15.75" customHeight="1">
      <c r="A7586" s="1" t="s">
        <v>16804</v>
      </c>
      <c r="B7586" s="1">
        <v>2.0</v>
      </c>
      <c r="C7586" s="1" t="s">
        <v>16805</v>
      </c>
      <c r="D7586" s="1" t="s">
        <v>16806</v>
      </c>
      <c r="E7586" s="1" t="s">
        <v>273</v>
      </c>
      <c r="F7586" s="1" t="s">
        <v>11</v>
      </c>
      <c r="G7586" s="1" t="str">
        <f>IFERROR(__xludf.DUMMYFUNCTION("GOOGLETRANSLATE(D7586,""fr"",""en"")"),"#VALUE!")</f>
        <v>#VALUE!</v>
      </c>
    </row>
    <row r="7587" ht="15.75" customHeight="1">
      <c r="A7587" s="1" t="s">
        <v>5712</v>
      </c>
      <c r="B7587" s="1">
        <v>2.0</v>
      </c>
      <c r="C7587" s="1" t="s">
        <v>16807</v>
      </c>
      <c r="D7587" s="1" t="s">
        <v>16808</v>
      </c>
      <c r="E7587" s="1" t="s">
        <v>273</v>
      </c>
      <c r="F7587" s="1" t="s">
        <v>66</v>
      </c>
      <c r="G7587" s="1" t="str">
        <f>IFERROR(__xludf.DUMMYFUNCTION("GOOGLETRANSLATE(D7587,""fr"",""en"")"),"#VALUE!")</f>
        <v>#VALUE!</v>
      </c>
    </row>
    <row r="7588" ht="15.75" customHeight="1">
      <c r="A7588" s="1" t="s">
        <v>6991</v>
      </c>
      <c r="B7588" s="1">
        <v>2.0</v>
      </c>
      <c r="C7588" s="1" t="s">
        <v>16809</v>
      </c>
      <c r="D7588" s="1" t="s">
        <v>16810</v>
      </c>
      <c r="E7588" s="1" t="s">
        <v>25</v>
      </c>
      <c r="F7588" s="1" t="s">
        <v>110</v>
      </c>
      <c r="G7588" s="1" t="str">
        <f>IFERROR(__xludf.DUMMYFUNCTION("GOOGLETRANSLATE(D7588,""fr"",""en"")"),"#VALUE!")</f>
        <v>#VALUE!</v>
      </c>
    </row>
    <row r="7589" ht="15.75" customHeight="1">
      <c r="A7589" s="1" t="s">
        <v>3169</v>
      </c>
      <c r="B7589" s="1">
        <v>1.0</v>
      </c>
      <c r="C7589" s="1" t="s">
        <v>16811</v>
      </c>
      <c r="D7589" s="1" t="s">
        <v>16812</v>
      </c>
      <c r="E7589" s="1" t="s">
        <v>10</v>
      </c>
      <c r="F7589" s="1" t="s">
        <v>11</v>
      </c>
      <c r="G7589" s="1" t="str">
        <f>IFERROR(__xludf.DUMMYFUNCTION("GOOGLETRANSLATE(D7589,""fr"",""en"")"),"#VALUE!")</f>
        <v>#VALUE!</v>
      </c>
    </row>
    <row r="7590" ht="15.75" customHeight="1">
      <c r="A7590" s="1" t="s">
        <v>12864</v>
      </c>
      <c r="B7590" s="1">
        <v>2.0</v>
      </c>
      <c r="C7590" s="1" t="s">
        <v>16813</v>
      </c>
      <c r="D7590" s="1" t="s">
        <v>16814</v>
      </c>
      <c r="E7590" s="1" t="s">
        <v>10</v>
      </c>
      <c r="F7590" s="1" t="s">
        <v>11</v>
      </c>
      <c r="G7590" s="1" t="str">
        <f>IFERROR(__xludf.DUMMYFUNCTION("GOOGLETRANSLATE(D7590,""fr"",""en"")"),"#VALUE!")</f>
        <v>#VALUE!</v>
      </c>
    </row>
    <row r="7591" ht="15.75" customHeight="1">
      <c r="A7591" s="1" t="s">
        <v>681</v>
      </c>
      <c r="B7591" s="1">
        <v>4.0</v>
      </c>
      <c r="C7591" s="1" t="s">
        <v>16815</v>
      </c>
      <c r="D7591" s="1" t="s">
        <v>16816</v>
      </c>
      <c r="E7591" s="1" t="s">
        <v>10</v>
      </c>
      <c r="F7591" s="1" t="s">
        <v>11</v>
      </c>
      <c r="G7591" s="1" t="str">
        <f>IFERROR(__xludf.DUMMYFUNCTION("GOOGLETRANSLATE(D7591,""fr"",""en"")"),"#VALUE!")</f>
        <v>#VALUE!</v>
      </c>
    </row>
    <row r="7592" ht="15.75" customHeight="1">
      <c r="A7592" s="1" t="s">
        <v>2006</v>
      </c>
      <c r="B7592" s="1">
        <v>4.0</v>
      </c>
      <c r="C7592" s="1" t="s">
        <v>16817</v>
      </c>
      <c r="D7592" s="1" t="s">
        <v>16818</v>
      </c>
      <c r="E7592" s="1" t="s">
        <v>484</v>
      </c>
      <c r="F7592" s="1" t="s">
        <v>30</v>
      </c>
      <c r="G7592" s="1" t="str">
        <f>IFERROR(__xludf.DUMMYFUNCTION("GOOGLETRANSLATE(D7592,""fr"",""en"")"),"#VALUE!")</f>
        <v>#VALUE!</v>
      </c>
    </row>
    <row r="7593" ht="15.75" customHeight="1">
      <c r="A7593" s="1" t="s">
        <v>6427</v>
      </c>
      <c r="B7593" s="1">
        <v>2.0</v>
      </c>
      <c r="C7593" s="1" t="s">
        <v>16819</v>
      </c>
      <c r="D7593" s="1" t="s">
        <v>16820</v>
      </c>
      <c r="E7593" s="1" t="s">
        <v>125</v>
      </c>
      <c r="F7593" s="1" t="s">
        <v>11</v>
      </c>
      <c r="G7593" s="1" t="str">
        <f>IFERROR(__xludf.DUMMYFUNCTION("GOOGLETRANSLATE(D7593,""fr"",""en"")"),"#VALUE!")</f>
        <v>#VALUE!</v>
      </c>
    </row>
    <row r="7594" ht="15.75" customHeight="1">
      <c r="A7594" s="1" t="s">
        <v>656</v>
      </c>
      <c r="B7594" s="1">
        <v>1.0</v>
      </c>
      <c r="C7594" s="1" t="s">
        <v>3719</v>
      </c>
      <c r="D7594" s="1" t="s">
        <v>16821</v>
      </c>
      <c r="E7594" s="1" t="s">
        <v>373</v>
      </c>
      <c r="F7594" s="1" t="s">
        <v>118</v>
      </c>
      <c r="G7594" s="1" t="str">
        <f>IFERROR(__xludf.DUMMYFUNCTION("GOOGLETRANSLATE(D7594,""fr"",""en"")"),"#VALUE!")</f>
        <v>#VALUE!</v>
      </c>
    </row>
    <row r="7595" ht="15.75" customHeight="1">
      <c r="A7595" s="1" t="s">
        <v>585</v>
      </c>
      <c r="B7595" s="1">
        <v>5.0</v>
      </c>
      <c r="C7595" s="1" t="s">
        <v>16822</v>
      </c>
      <c r="D7595" s="1" t="s">
        <v>16823</v>
      </c>
      <c r="E7595" s="1" t="s">
        <v>10</v>
      </c>
      <c r="F7595" s="1" t="s">
        <v>11</v>
      </c>
      <c r="G7595" s="1" t="str">
        <f>IFERROR(__xludf.DUMMYFUNCTION("GOOGLETRANSLATE(D7595,""fr"",""en"")"),"#VALUE!")</f>
        <v>#VALUE!</v>
      </c>
    </row>
    <row r="7596" ht="15.75" customHeight="1">
      <c r="A7596" s="1" t="s">
        <v>1023</v>
      </c>
      <c r="B7596" s="1">
        <v>5.0</v>
      </c>
      <c r="C7596" s="1" t="s">
        <v>16824</v>
      </c>
      <c r="D7596" s="1" t="s">
        <v>16825</v>
      </c>
      <c r="E7596" s="1" t="s">
        <v>109</v>
      </c>
      <c r="F7596" s="1" t="s">
        <v>110</v>
      </c>
      <c r="G7596" s="1" t="str">
        <f>IFERROR(__xludf.DUMMYFUNCTION("GOOGLETRANSLATE(D7596,""fr"",""en"")"),"#VALUE!")</f>
        <v>#VALUE!</v>
      </c>
    </row>
    <row r="7597" ht="15.75" customHeight="1">
      <c r="A7597" s="1" t="s">
        <v>738</v>
      </c>
      <c r="B7597" s="1">
        <v>4.0</v>
      </c>
      <c r="C7597" s="1" t="s">
        <v>16826</v>
      </c>
      <c r="D7597" s="1" t="s">
        <v>16827</v>
      </c>
      <c r="E7597" s="1" t="s">
        <v>21</v>
      </c>
      <c r="F7597" s="1" t="s">
        <v>11</v>
      </c>
      <c r="G7597" s="1" t="str">
        <f>IFERROR(__xludf.DUMMYFUNCTION("GOOGLETRANSLATE(D7597,""fr"",""en"")"),"#VALUE!")</f>
        <v>#VALUE!</v>
      </c>
    </row>
    <row r="7598" ht="15.75" customHeight="1">
      <c r="A7598" s="1" t="s">
        <v>6238</v>
      </c>
      <c r="B7598" s="1">
        <v>2.0</v>
      </c>
      <c r="C7598" s="1" t="s">
        <v>16828</v>
      </c>
      <c r="D7598" s="1" t="s">
        <v>16829</v>
      </c>
      <c r="E7598" s="1" t="s">
        <v>109</v>
      </c>
      <c r="F7598" s="1" t="s">
        <v>11</v>
      </c>
      <c r="G7598" s="1" t="str">
        <f>IFERROR(__xludf.DUMMYFUNCTION("GOOGLETRANSLATE(D7598,""fr"",""en"")"),"#VALUE!")</f>
        <v>#VALUE!</v>
      </c>
    </row>
    <row r="7599" ht="15.75" customHeight="1">
      <c r="A7599" s="1" t="s">
        <v>16830</v>
      </c>
      <c r="B7599" s="1">
        <v>1.0</v>
      </c>
      <c r="C7599" s="1" t="s">
        <v>16831</v>
      </c>
      <c r="D7599" s="1" t="s">
        <v>16832</v>
      </c>
      <c r="E7599" s="1" t="s">
        <v>614</v>
      </c>
      <c r="F7599" s="1" t="s">
        <v>30</v>
      </c>
      <c r="G7599" s="1" t="str">
        <f>IFERROR(__xludf.DUMMYFUNCTION("GOOGLETRANSLATE(D7599,""fr"",""en"")"),"#VALUE!")</f>
        <v>#VALUE!</v>
      </c>
    </row>
    <row r="7600" ht="15.75" customHeight="1">
      <c r="A7600" s="1" t="s">
        <v>4607</v>
      </c>
      <c r="B7600" s="1">
        <v>3.0</v>
      </c>
      <c r="C7600" s="1" t="s">
        <v>12396</v>
      </c>
      <c r="D7600" s="1" t="s">
        <v>16833</v>
      </c>
      <c r="E7600" s="1" t="s">
        <v>25</v>
      </c>
      <c r="F7600" s="1" t="s">
        <v>11</v>
      </c>
      <c r="G7600" s="1" t="str">
        <f>IFERROR(__xludf.DUMMYFUNCTION("GOOGLETRANSLATE(D7600,""fr"",""en"")"),"#VALUE!")</f>
        <v>#VALUE!</v>
      </c>
    </row>
    <row r="7601" ht="15.75" customHeight="1">
      <c r="A7601" s="1" t="s">
        <v>3850</v>
      </c>
      <c r="B7601" s="1">
        <v>3.0</v>
      </c>
      <c r="C7601" s="1" t="s">
        <v>16834</v>
      </c>
      <c r="D7601" s="1" t="s">
        <v>16835</v>
      </c>
      <c r="E7601" s="1" t="s">
        <v>176</v>
      </c>
      <c r="F7601" s="1" t="s">
        <v>66</v>
      </c>
      <c r="G7601" s="1" t="str">
        <f>IFERROR(__xludf.DUMMYFUNCTION("GOOGLETRANSLATE(D7601,""fr"",""en"")"),"#VALUE!")</f>
        <v>#VALUE!</v>
      </c>
    </row>
    <row r="7602" ht="15.75" customHeight="1">
      <c r="A7602" s="1" t="s">
        <v>9034</v>
      </c>
      <c r="B7602" s="1">
        <v>1.0</v>
      </c>
      <c r="C7602" s="1" t="s">
        <v>16836</v>
      </c>
      <c r="D7602" s="1" t="s">
        <v>16837</v>
      </c>
      <c r="E7602" s="1" t="s">
        <v>47</v>
      </c>
      <c r="F7602" s="1" t="s">
        <v>118</v>
      </c>
      <c r="G7602" s="1" t="str">
        <f>IFERROR(__xludf.DUMMYFUNCTION("GOOGLETRANSLATE(D7602,""fr"",""en"")"),"#VALUE!")</f>
        <v>#VALUE!</v>
      </c>
    </row>
    <row r="7603" ht="15.75" customHeight="1">
      <c r="A7603" s="1" t="s">
        <v>40</v>
      </c>
      <c r="B7603" s="1">
        <v>3.0</v>
      </c>
      <c r="C7603" s="1" t="s">
        <v>16838</v>
      </c>
      <c r="D7603" s="1" t="s">
        <v>16839</v>
      </c>
      <c r="E7603" s="1" t="s">
        <v>554</v>
      </c>
      <c r="F7603" s="1" t="s">
        <v>30</v>
      </c>
      <c r="G7603" s="1" t="str">
        <f>IFERROR(__xludf.DUMMYFUNCTION("GOOGLETRANSLATE(D7603,""fr"",""en"")"),"#VALUE!")</f>
        <v>#VALUE!</v>
      </c>
    </row>
    <row r="7604" ht="15.75" customHeight="1">
      <c r="A7604" s="1" t="s">
        <v>3925</v>
      </c>
      <c r="B7604" s="1">
        <v>1.0</v>
      </c>
      <c r="C7604" s="1" t="s">
        <v>16840</v>
      </c>
      <c r="D7604" s="1" t="s">
        <v>16841</v>
      </c>
      <c r="E7604" s="1" t="s">
        <v>125</v>
      </c>
      <c r="F7604" s="1" t="s">
        <v>110</v>
      </c>
      <c r="G7604" s="1" t="str">
        <f>IFERROR(__xludf.DUMMYFUNCTION("GOOGLETRANSLATE(D7604,""fr"",""en"")"),"#VALUE!")</f>
        <v>#VALUE!</v>
      </c>
    </row>
    <row r="7605" ht="15.75" customHeight="1">
      <c r="A7605" s="1" t="s">
        <v>3183</v>
      </c>
      <c r="B7605" s="1">
        <v>5.0</v>
      </c>
      <c r="C7605" s="1" t="s">
        <v>16842</v>
      </c>
      <c r="D7605" s="1" t="s">
        <v>16843</v>
      </c>
      <c r="E7605" s="1" t="s">
        <v>21</v>
      </c>
      <c r="F7605" s="1" t="s">
        <v>11</v>
      </c>
      <c r="G7605" s="1" t="str">
        <f>IFERROR(__xludf.DUMMYFUNCTION("GOOGLETRANSLATE(D7605,""fr"",""en"")"),"#VALUE!")</f>
        <v>#VALUE!</v>
      </c>
    </row>
    <row r="7606" ht="15.75" customHeight="1">
      <c r="A7606" s="1" t="s">
        <v>1375</v>
      </c>
      <c r="B7606" s="1">
        <v>4.0</v>
      </c>
      <c r="C7606" s="1" t="s">
        <v>16844</v>
      </c>
      <c r="D7606" s="1" t="s">
        <v>16845</v>
      </c>
      <c r="E7606" s="1" t="s">
        <v>10</v>
      </c>
      <c r="F7606" s="1" t="s">
        <v>11</v>
      </c>
      <c r="G7606" s="1" t="str">
        <f>IFERROR(__xludf.DUMMYFUNCTION("GOOGLETRANSLATE(D7606,""fr"",""en"")"),"#VALUE!")</f>
        <v>#VALUE!</v>
      </c>
    </row>
    <row r="7607" ht="15.75" customHeight="1">
      <c r="A7607" s="1" t="s">
        <v>9130</v>
      </c>
      <c r="B7607" s="1">
        <v>1.0</v>
      </c>
      <c r="C7607" s="1" t="s">
        <v>16846</v>
      </c>
      <c r="D7607" s="1" t="s">
        <v>16847</v>
      </c>
      <c r="E7607" s="1" t="s">
        <v>125</v>
      </c>
      <c r="F7607" s="1" t="s">
        <v>11</v>
      </c>
      <c r="G7607" s="1" t="str">
        <f>IFERROR(__xludf.DUMMYFUNCTION("GOOGLETRANSLATE(D7607,""fr"",""en"")"),"#VALUE!")</f>
        <v>#VALUE!</v>
      </c>
    </row>
    <row r="7608" ht="15.75" customHeight="1">
      <c r="A7608" s="1" t="s">
        <v>9210</v>
      </c>
      <c r="B7608" s="1">
        <v>1.0</v>
      </c>
      <c r="C7608" s="1" t="s">
        <v>16848</v>
      </c>
      <c r="D7608" s="1" t="s">
        <v>16849</v>
      </c>
      <c r="E7608" s="1" t="s">
        <v>125</v>
      </c>
      <c r="F7608" s="1" t="s">
        <v>11</v>
      </c>
      <c r="G7608" s="1" t="str">
        <f>IFERROR(__xludf.DUMMYFUNCTION("GOOGLETRANSLATE(D7608,""fr"",""en"")"),"#VALUE!")</f>
        <v>#VALUE!</v>
      </c>
    </row>
    <row r="7609" ht="15.75" customHeight="1">
      <c r="A7609" s="1" t="s">
        <v>3466</v>
      </c>
      <c r="B7609" s="1">
        <v>1.0</v>
      </c>
      <c r="C7609" s="1" t="s">
        <v>16850</v>
      </c>
      <c r="D7609" s="1" t="s">
        <v>16851</v>
      </c>
      <c r="E7609" s="1" t="s">
        <v>646</v>
      </c>
      <c r="F7609" s="1" t="s">
        <v>39</v>
      </c>
      <c r="G7609" s="1" t="str">
        <f>IFERROR(__xludf.DUMMYFUNCTION("GOOGLETRANSLATE(D7609,""fr"",""en"")"),"#VALUE!")</f>
        <v>#VALUE!</v>
      </c>
    </row>
    <row r="7610" ht="15.75" customHeight="1">
      <c r="A7610" s="1" t="s">
        <v>15408</v>
      </c>
      <c r="B7610" s="1">
        <v>3.0</v>
      </c>
      <c r="C7610" s="1" t="s">
        <v>16852</v>
      </c>
      <c r="D7610" s="1" t="s">
        <v>16853</v>
      </c>
      <c r="E7610" s="1" t="s">
        <v>73</v>
      </c>
      <c r="F7610" s="1" t="s">
        <v>30</v>
      </c>
      <c r="G7610" s="1" t="str">
        <f>IFERROR(__xludf.DUMMYFUNCTION("GOOGLETRANSLATE(D7610,""fr"",""en"")"),"#VALUE!")</f>
        <v>#VALUE!</v>
      </c>
    </row>
    <row r="7611" ht="15.75" customHeight="1">
      <c r="A7611" s="1" t="s">
        <v>85</v>
      </c>
      <c r="B7611" s="1">
        <v>3.0</v>
      </c>
      <c r="C7611" s="1" t="s">
        <v>16854</v>
      </c>
      <c r="D7611" s="1" t="s">
        <v>16855</v>
      </c>
      <c r="E7611" s="1" t="s">
        <v>21</v>
      </c>
      <c r="F7611" s="1" t="s">
        <v>11</v>
      </c>
      <c r="G7611" s="1" t="str">
        <f>IFERROR(__xludf.DUMMYFUNCTION("GOOGLETRANSLATE(D7611,""fr"",""en"")"),"#VALUE!")</f>
        <v>#VALUE!</v>
      </c>
    </row>
    <row r="7612" ht="15.75" customHeight="1">
      <c r="A7612" s="1" t="s">
        <v>1091</v>
      </c>
      <c r="B7612" s="1">
        <v>1.0</v>
      </c>
      <c r="C7612" s="1" t="s">
        <v>16856</v>
      </c>
      <c r="D7612" s="1" t="s">
        <v>16857</v>
      </c>
      <c r="E7612" s="1" t="s">
        <v>273</v>
      </c>
      <c r="F7612" s="1" t="s">
        <v>11</v>
      </c>
      <c r="G7612" s="1" t="str">
        <f>IFERROR(__xludf.DUMMYFUNCTION("GOOGLETRANSLATE(D7612,""fr"",""en"")"),"#VALUE!")</f>
        <v>#VALUE!</v>
      </c>
    </row>
    <row r="7613" ht="15.75" customHeight="1">
      <c r="A7613" s="1" t="s">
        <v>695</v>
      </c>
      <c r="B7613" s="1">
        <v>5.0</v>
      </c>
      <c r="C7613" s="1" t="s">
        <v>16858</v>
      </c>
      <c r="D7613" s="1" t="s">
        <v>16859</v>
      </c>
      <c r="E7613" s="1" t="s">
        <v>10</v>
      </c>
      <c r="F7613" s="1" t="s">
        <v>11</v>
      </c>
      <c r="G7613" s="1" t="str">
        <f>IFERROR(__xludf.DUMMYFUNCTION("GOOGLETRANSLATE(D7613,""fr"",""en"")"),"#VALUE!")</f>
        <v>#VALUE!</v>
      </c>
    </row>
    <row r="7614" ht="15.75" customHeight="1">
      <c r="A7614" s="1" t="s">
        <v>1177</v>
      </c>
      <c r="B7614" s="1">
        <v>3.0</v>
      </c>
      <c r="C7614" s="1" t="s">
        <v>16860</v>
      </c>
      <c r="D7614" s="1" t="s">
        <v>16861</v>
      </c>
      <c r="E7614" s="1" t="s">
        <v>10</v>
      </c>
      <c r="F7614" s="1" t="s">
        <v>11</v>
      </c>
      <c r="G7614" s="1" t="str">
        <f>IFERROR(__xludf.DUMMYFUNCTION("GOOGLETRANSLATE(D7614,""fr"",""en"")"),"#VALUE!")</f>
        <v>#VALUE!</v>
      </c>
    </row>
    <row r="7615" ht="15.75" customHeight="1">
      <c r="A7615" s="1" t="s">
        <v>7138</v>
      </c>
      <c r="B7615" s="1">
        <v>2.0</v>
      </c>
      <c r="C7615" s="1" t="s">
        <v>16862</v>
      </c>
      <c r="D7615" s="1" t="s">
        <v>16863</v>
      </c>
      <c r="E7615" s="1" t="s">
        <v>109</v>
      </c>
      <c r="F7615" s="1" t="s">
        <v>11</v>
      </c>
      <c r="G7615" s="1" t="str">
        <f>IFERROR(__xludf.DUMMYFUNCTION("GOOGLETRANSLATE(D7615,""fr"",""en"")"),"#VALUE!")</f>
        <v>#VALUE!</v>
      </c>
    </row>
    <row r="7616" ht="15.75" customHeight="1">
      <c r="A7616" s="1" t="s">
        <v>707</v>
      </c>
      <c r="B7616" s="1">
        <v>5.0</v>
      </c>
      <c r="C7616" s="1" t="s">
        <v>16864</v>
      </c>
      <c r="D7616" s="1" t="s">
        <v>16865</v>
      </c>
      <c r="E7616" s="1" t="s">
        <v>10</v>
      </c>
      <c r="F7616" s="1" t="s">
        <v>11</v>
      </c>
      <c r="G7616" s="1" t="str">
        <f>IFERROR(__xludf.DUMMYFUNCTION("GOOGLETRANSLATE(D7616,""fr"",""en"")"),"#VALUE!")</f>
        <v>#VALUE!</v>
      </c>
    </row>
    <row r="7617" ht="15.75" customHeight="1">
      <c r="A7617" s="1" t="s">
        <v>523</v>
      </c>
      <c r="B7617" s="1">
        <v>1.0</v>
      </c>
      <c r="C7617" s="1" t="s">
        <v>16866</v>
      </c>
      <c r="D7617" s="1" t="s">
        <v>16867</v>
      </c>
      <c r="E7617" s="1" t="s">
        <v>169</v>
      </c>
      <c r="F7617" s="1" t="s">
        <v>11</v>
      </c>
      <c r="G7617" s="1" t="str">
        <f>IFERROR(__xludf.DUMMYFUNCTION("GOOGLETRANSLATE(D7617,""fr"",""en"")"),"#VALUE!")</f>
        <v>#VALUE!</v>
      </c>
    </row>
    <row r="7618" ht="15.75" customHeight="1">
      <c r="A7618" s="1" t="s">
        <v>558</v>
      </c>
      <c r="B7618" s="1">
        <v>5.0</v>
      </c>
      <c r="C7618" s="1" t="s">
        <v>16868</v>
      </c>
      <c r="D7618" s="1" t="s">
        <v>16869</v>
      </c>
      <c r="E7618" s="1" t="s">
        <v>21</v>
      </c>
      <c r="F7618" s="1" t="s">
        <v>11</v>
      </c>
      <c r="G7618" s="1" t="str">
        <f>IFERROR(__xludf.DUMMYFUNCTION("GOOGLETRANSLATE(D7618,""fr"",""en"")"),"#VALUE!")</f>
        <v>#VALUE!</v>
      </c>
    </row>
    <row r="7619" ht="15.75" customHeight="1">
      <c r="A7619" s="1" t="s">
        <v>6459</v>
      </c>
      <c r="B7619" s="1">
        <v>1.0</v>
      </c>
      <c r="C7619" s="1" t="s">
        <v>16870</v>
      </c>
      <c r="D7619" s="1" t="s">
        <v>16871</v>
      </c>
      <c r="E7619" s="1" t="s">
        <v>1472</v>
      </c>
      <c r="F7619" s="1" t="s">
        <v>84</v>
      </c>
      <c r="G7619" s="1" t="str">
        <f>IFERROR(__xludf.DUMMYFUNCTION("GOOGLETRANSLATE(D7619,""fr"",""en"")"),"They offer me to assure me on my loan but with a surprise on 7 years and not over 22 years, duration of my loan. Which would make a contribution of around 500 euro insurance is to say as much as the amount of my loan. Then after 7 years it would drop to 4"&amp;"8 euros. Suffice to say that it is to make fun of me. Which can pay 500 euros in insurance. So no real estate project when you have a health problem on the other hand I am in fairly good health to pay rent and the invoices that go with it.
")</f>
        <v>They offer me to assure me on my loan but with a surprise on 7 years and not over 22 years, duration of my loan. Which would make a contribution of around 500 euro insurance is to say as much as the amount of my loan. Then after 7 years it would drop to 48 euros. Suffice to say that it is to make fun of me. Which can pay 500 euros in insurance. So no real estate project when you have a health problem on the other hand I am in fairly good health to pay rent and the invoices that go with it.
</v>
      </c>
    </row>
    <row r="7620" ht="15.75" customHeight="1">
      <c r="A7620" s="1" t="s">
        <v>2533</v>
      </c>
      <c r="B7620" s="1">
        <v>4.0</v>
      </c>
      <c r="C7620" s="1" t="s">
        <v>16872</v>
      </c>
      <c r="D7620" s="1" t="s">
        <v>16873</v>
      </c>
      <c r="E7620" s="1" t="s">
        <v>176</v>
      </c>
      <c r="F7620" s="1" t="s">
        <v>66</v>
      </c>
      <c r="G7620" s="1" t="str">
        <f>IFERROR(__xludf.DUMMYFUNCTION("GOOGLETRANSLATE(D7620,""fr"",""en"")"),"#VALUE!")</f>
        <v>#VALUE!</v>
      </c>
    </row>
    <row r="7621" ht="15.75" customHeight="1">
      <c r="A7621" s="1" t="s">
        <v>532</v>
      </c>
      <c r="B7621" s="1">
        <v>4.0</v>
      </c>
      <c r="C7621" s="1" t="s">
        <v>16874</v>
      </c>
      <c r="D7621" s="1" t="s">
        <v>16875</v>
      </c>
      <c r="E7621" s="1" t="s">
        <v>169</v>
      </c>
      <c r="F7621" s="1" t="s">
        <v>11</v>
      </c>
      <c r="G7621" s="1" t="str">
        <f>IFERROR(__xludf.DUMMYFUNCTION("GOOGLETRANSLATE(D7621,""fr"",""en"")"),"#VALUE!")</f>
        <v>#VALUE!</v>
      </c>
    </row>
    <row r="7622" ht="15.75" customHeight="1">
      <c r="A7622" s="1" t="s">
        <v>16876</v>
      </c>
      <c r="B7622" s="1">
        <v>1.0</v>
      </c>
      <c r="C7622" s="1" t="s">
        <v>16877</v>
      </c>
      <c r="D7622" s="1" t="s">
        <v>16878</v>
      </c>
      <c r="E7622" s="1" t="s">
        <v>373</v>
      </c>
      <c r="F7622" s="1" t="s">
        <v>118</v>
      </c>
      <c r="G7622" s="1" t="str">
        <f>IFERROR(__xludf.DUMMYFUNCTION("GOOGLETRANSLATE(D7622,""fr"",""en"")"),"#VALUE!")</f>
        <v>#VALUE!</v>
      </c>
    </row>
    <row r="7623" ht="15.75" customHeight="1">
      <c r="A7623" s="1" t="s">
        <v>558</v>
      </c>
      <c r="B7623" s="1">
        <v>4.0</v>
      </c>
      <c r="C7623" s="1" t="s">
        <v>16879</v>
      </c>
      <c r="D7623" s="1" t="s">
        <v>16880</v>
      </c>
      <c r="E7623" s="1" t="s">
        <v>448</v>
      </c>
      <c r="F7623" s="1" t="s">
        <v>84</v>
      </c>
      <c r="G7623" s="1" t="str">
        <f>IFERROR(__xludf.DUMMYFUNCTION("GOOGLETRANSLATE(D7623,""fr"",""en"")"),"#VALUE!")</f>
        <v>#VALUE!</v>
      </c>
    </row>
    <row r="7624" ht="15.75" customHeight="1">
      <c r="A7624" s="1" t="s">
        <v>798</v>
      </c>
      <c r="B7624" s="1">
        <v>5.0</v>
      </c>
      <c r="C7624" s="1" t="s">
        <v>16881</v>
      </c>
      <c r="D7624" s="1" t="s">
        <v>16882</v>
      </c>
      <c r="E7624" s="1" t="s">
        <v>10</v>
      </c>
      <c r="F7624" s="1" t="s">
        <v>11</v>
      </c>
      <c r="G7624" s="1" t="str">
        <f>IFERROR(__xludf.DUMMYFUNCTION("GOOGLETRANSLATE(D7624,""fr"",""en"")"),"#VALUE!")</f>
        <v>#VALUE!</v>
      </c>
    </row>
    <row r="7625" ht="15.75" customHeight="1">
      <c r="A7625" s="1" t="s">
        <v>3448</v>
      </c>
      <c r="B7625" s="1">
        <v>5.0</v>
      </c>
      <c r="C7625" s="1" t="s">
        <v>16883</v>
      </c>
      <c r="D7625" s="1" t="s">
        <v>16884</v>
      </c>
      <c r="E7625" s="1" t="s">
        <v>21</v>
      </c>
      <c r="F7625" s="1" t="s">
        <v>11</v>
      </c>
      <c r="G7625" s="1" t="str">
        <f>IFERROR(__xludf.DUMMYFUNCTION("GOOGLETRANSLATE(D7625,""fr"",""en"")"),"#VALUE!")</f>
        <v>#VALUE!</v>
      </c>
    </row>
    <row r="7626" ht="15.75" customHeight="1">
      <c r="A7626" s="1" t="s">
        <v>8394</v>
      </c>
      <c r="B7626" s="1">
        <v>1.0</v>
      </c>
      <c r="C7626" s="1" t="s">
        <v>2059</v>
      </c>
      <c r="D7626" s="1" t="s">
        <v>16885</v>
      </c>
      <c r="E7626" s="1" t="s">
        <v>125</v>
      </c>
      <c r="F7626" s="1" t="s">
        <v>110</v>
      </c>
      <c r="G7626" s="1" t="str">
        <f>IFERROR(__xludf.DUMMYFUNCTION("GOOGLETRANSLATE(D7626,""fr"",""en"")"),"#VALUE!")</f>
        <v>#VALUE!</v>
      </c>
    </row>
    <row r="7627" ht="15.75" customHeight="1">
      <c r="A7627" s="1" t="s">
        <v>80</v>
      </c>
      <c r="B7627" s="1">
        <v>2.0</v>
      </c>
      <c r="C7627" s="1" t="s">
        <v>16886</v>
      </c>
      <c r="D7627" s="1" t="s">
        <v>16887</v>
      </c>
      <c r="E7627" s="1" t="s">
        <v>10</v>
      </c>
      <c r="F7627" s="1" t="s">
        <v>11</v>
      </c>
      <c r="G7627" s="1" t="str">
        <f>IFERROR(__xludf.DUMMYFUNCTION("GOOGLETRANSLATE(D7627,""fr"",""en"")"),"#VALUE!")</f>
        <v>#VALUE!</v>
      </c>
    </row>
    <row r="7628" ht="15.75" customHeight="1">
      <c r="A7628" s="1" t="s">
        <v>1400</v>
      </c>
      <c r="B7628" s="1">
        <v>3.0</v>
      </c>
      <c r="C7628" s="1" t="s">
        <v>16888</v>
      </c>
      <c r="D7628" s="1" t="s">
        <v>16889</v>
      </c>
      <c r="E7628" s="1" t="s">
        <v>29</v>
      </c>
      <c r="F7628" s="1" t="s">
        <v>30</v>
      </c>
      <c r="G7628" s="1" t="str">
        <f>IFERROR(__xludf.DUMMYFUNCTION("GOOGLETRANSLATE(D7628,""fr"",""en"")"),"#VALUE!")</f>
        <v>#VALUE!</v>
      </c>
    </row>
    <row r="7629" ht="15.75" customHeight="1">
      <c r="A7629" s="1" t="s">
        <v>104</v>
      </c>
      <c r="B7629" s="1">
        <v>1.0</v>
      </c>
      <c r="C7629" s="1" t="s">
        <v>16890</v>
      </c>
      <c r="D7629" s="1" t="s">
        <v>16891</v>
      </c>
      <c r="E7629" s="1" t="s">
        <v>52</v>
      </c>
      <c r="F7629" s="1" t="s">
        <v>48</v>
      </c>
      <c r="G7629" s="1" t="str">
        <f>IFERROR(__xludf.DUMMYFUNCTION("GOOGLETRANSLATE(D7629,""fr"",""en"")"),"#VALUE!")</f>
        <v>#VALUE!</v>
      </c>
    </row>
    <row r="7630" ht="15.75" customHeight="1">
      <c r="A7630" s="1" t="s">
        <v>7386</v>
      </c>
      <c r="B7630" s="1">
        <v>3.0</v>
      </c>
      <c r="C7630" s="1" t="s">
        <v>16892</v>
      </c>
      <c r="D7630" s="1" t="s">
        <v>16893</v>
      </c>
      <c r="E7630" s="1" t="s">
        <v>373</v>
      </c>
      <c r="F7630" s="1" t="s">
        <v>30</v>
      </c>
      <c r="G7630" s="1" t="str">
        <f>IFERROR(__xludf.DUMMYFUNCTION("GOOGLETRANSLATE(D7630,""fr"",""en"")"),"#VALUE!")</f>
        <v>#VALUE!</v>
      </c>
    </row>
    <row r="7631" ht="15.75" customHeight="1">
      <c r="A7631" s="1" t="s">
        <v>7306</v>
      </c>
      <c r="B7631" s="1">
        <v>4.0</v>
      </c>
      <c r="C7631" s="1" t="s">
        <v>16894</v>
      </c>
      <c r="D7631" s="1" t="s">
        <v>16895</v>
      </c>
      <c r="E7631" s="1" t="s">
        <v>29</v>
      </c>
      <c r="F7631" s="1" t="s">
        <v>30</v>
      </c>
      <c r="G7631" s="1" t="str">
        <f>IFERROR(__xludf.DUMMYFUNCTION("GOOGLETRANSLATE(D7631,""fr"",""en"")"),"#VALUE!")</f>
        <v>#VALUE!</v>
      </c>
    </row>
    <row r="7632" ht="15.75" customHeight="1">
      <c r="A7632" s="1" t="s">
        <v>1020</v>
      </c>
      <c r="B7632" s="1">
        <v>5.0</v>
      </c>
      <c r="C7632" s="1" t="s">
        <v>16896</v>
      </c>
      <c r="D7632" s="1" t="s">
        <v>16897</v>
      </c>
      <c r="E7632" s="1" t="s">
        <v>176</v>
      </c>
      <c r="F7632" s="1" t="s">
        <v>66</v>
      </c>
      <c r="G7632" s="1" t="str">
        <f>IFERROR(__xludf.DUMMYFUNCTION("GOOGLETRANSLATE(D7632,""fr"",""en"")"),"#VALUE!")</f>
        <v>#VALUE!</v>
      </c>
    </row>
    <row r="7633" ht="15.75" customHeight="1">
      <c r="A7633" s="1" t="s">
        <v>370</v>
      </c>
      <c r="B7633" s="1">
        <v>2.0</v>
      </c>
      <c r="C7633" s="1" t="s">
        <v>16898</v>
      </c>
      <c r="D7633" s="1" t="s">
        <v>16899</v>
      </c>
      <c r="E7633" s="1" t="s">
        <v>10</v>
      </c>
      <c r="F7633" s="1" t="s">
        <v>11</v>
      </c>
      <c r="G7633" s="1" t="str">
        <f>IFERROR(__xludf.DUMMYFUNCTION("GOOGLETRANSLATE(D7633,""fr"",""en"")"),"#VALUE!")</f>
        <v>#VALUE!</v>
      </c>
    </row>
    <row r="7634" ht="15.75" customHeight="1">
      <c r="A7634" s="1" t="s">
        <v>11376</v>
      </c>
      <c r="B7634" s="1">
        <v>1.0</v>
      </c>
      <c r="C7634" s="1" t="s">
        <v>7226</v>
      </c>
      <c r="D7634" s="1" t="s">
        <v>16900</v>
      </c>
      <c r="E7634" s="1" t="s">
        <v>575</v>
      </c>
      <c r="F7634" s="1" t="s">
        <v>84</v>
      </c>
      <c r="G7634" s="1" t="str">
        <f>IFERROR(__xludf.DUMMYFUNCTION("GOOGLETRANSLATE(D7634,""fr"",""en"")"),"#VALUE!")</f>
        <v>#VALUE!</v>
      </c>
    </row>
    <row r="7635" ht="15.75" customHeight="1">
      <c r="A7635" s="1" t="s">
        <v>1901</v>
      </c>
      <c r="B7635" s="1">
        <v>3.0</v>
      </c>
      <c r="C7635" s="1" t="s">
        <v>16901</v>
      </c>
      <c r="D7635" s="1" t="s">
        <v>16902</v>
      </c>
      <c r="E7635" s="1" t="s">
        <v>10</v>
      </c>
      <c r="F7635" s="1" t="s">
        <v>11</v>
      </c>
      <c r="G7635" s="1" t="str">
        <f>IFERROR(__xludf.DUMMYFUNCTION("GOOGLETRANSLATE(D7635,""fr"",""en"")"),"#VALUE!")</f>
        <v>#VALUE!</v>
      </c>
    </row>
    <row r="7636" ht="15.75" customHeight="1">
      <c r="A7636" s="1" t="s">
        <v>1042</v>
      </c>
      <c r="B7636" s="1">
        <v>2.0</v>
      </c>
      <c r="C7636" s="1" t="s">
        <v>16903</v>
      </c>
      <c r="D7636" s="1" t="s">
        <v>16904</v>
      </c>
      <c r="E7636" s="1" t="s">
        <v>176</v>
      </c>
      <c r="F7636" s="1" t="s">
        <v>66</v>
      </c>
      <c r="G7636" s="1" t="str">
        <f>IFERROR(__xludf.DUMMYFUNCTION("GOOGLETRANSLATE(D7636,""fr"",""en"")"),"#VALUE!")</f>
        <v>#VALUE!</v>
      </c>
    </row>
    <row r="7637" ht="15.75" customHeight="1">
      <c r="A7637" s="1" t="s">
        <v>755</v>
      </c>
      <c r="B7637" s="1">
        <v>3.0</v>
      </c>
      <c r="C7637" s="1" t="s">
        <v>16905</v>
      </c>
      <c r="D7637" s="1" t="s">
        <v>16906</v>
      </c>
      <c r="E7637" s="1" t="s">
        <v>125</v>
      </c>
      <c r="F7637" s="1" t="s">
        <v>110</v>
      </c>
      <c r="G7637" s="1" t="str">
        <f>IFERROR(__xludf.DUMMYFUNCTION("GOOGLETRANSLATE(D7637,""fr"",""en"")"),"#VALUE!")</f>
        <v>#VALUE!</v>
      </c>
    </row>
    <row r="7638" ht="15.75" customHeight="1">
      <c r="A7638" s="1" t="s">
        <v>2039</v>
      </c>
      <c r="B7638" s="1">
        <v>5.0</v>
      </c>
      <c r="C7638" s="1" t="s">
        <v>16907</v>
      </c>
      <c r="D7638" s="1" t="s">
        <v>16908</v>
      </c>
      <c r="E7638" s="1" t="s">
        <v>10</v>
      </c>
      <c r="F7638" s="1" t="s">
        <v>11</v>
      </c>
      <c r="G7638" s="1" t="str">
        <f>IFERROR(__xludf.DUMMYFUNCTION("GOOGLETRANSLATE(D7638,""fr"",""en"")"),"I am satisfied with the service The price is also good so why not subscribe to life insurance the prices of the quote I am really happy thank you for your professionalism")</f>
        <v>I am satisfied with the service The price is also good so why not subscribe to life insurance the prices of the quote I am really happy thank you for your professionalism</v>
      </c>
    </row>
    <row r="7639" ht="15.75" customHeight="1">
      <c r="A7639" s="1" t="s">
        <v>5856</v>
      </c>
      <c r="B7639" s="1">
        <v>3.0</v>
      </c>
      <c r="C7639" s="1" t="s">
        <v>16909</v>
      </c>
      <c r="D7639" s="1" t="s">
        <v>16910</v>
      </c>
      <c r="E7639" s="1" t="s">
        <v>10</v>
      </c>
      <c r="F7639" s="1" t="s">
        <v>11</v>
      </c>
      <c r="G7639" s="1" t="str">
        <f>IFERROR(__xludf.DUMMYFUNCTION("GOOGLETRANSLATE(D7639,""fr"",""en"")"),"#VALUE!")</f>
        <v>#VALUE!</v>
      </c>
    </row>
    <row r="7640" ht="15.75" customHeight="1">
      <c r="A7640" s="1" t="s">
        <v>921</v>
      </c>
      <c r="B7640" s="1">
        <v>5.0</v>
      </c>
      <c r="C7640" s="1" t="s">
        <v>16911</v>
      </c>
      <c r="D7640" s="1" t="s">
        <v>16912</v>
      </c>
      <c r="E7640" s="1" t="s">
        <v>21</v>
      </c>
      <c r="F7640" s="1" t="s">
        <v>11</v>
      </c>
      <c r="G7640" s="1" t="str">
        <f>IFERROR(__xludf.DUMMYFUNCTION("GOOGLETRANSLATE(D7640,""fr"",""en"")"),"#VALUE!")</f>
        <v>#VALUE!</v>
      </c>
    </row>
    <row r="7641" ht="15.75" customHeight="1">
      <c r="A7641" s="1" t="s">
        <v>411</v>
      </c>
      <c r="B7641" s="1">
        <v>4.0</v>
      </c>
      <c r="C7641" s="1" t="s">
        <v>16913</v>
      </c>
      <c r="D7641" s="1" t="s">
        <v>16914</v>
      </c>
      <c r="E7641" s="1" t="s">
        <v>65</v>
      </c>
      <c r="F7641" s="1" t="s">
        <v>66</v>
      </c>
      <c r="G7641" s="1" t="str">
        <f>IFERROR(__xludf.DUMMYFUNCTION("GOOGLETRANSLATE(D7641,""fr"",""en"")"),"#VALUE!")</f>
        <v>#VALUE!</v>
      </c>
    </row>
    <row r="7642" ht="15.75" customHeight="1">
      <c r="A7642" s="1" t="s">
        <v>4544</v>
      </c>
      <c r="B7642" s="1">
        <v>1.0</v>
      </c>
      <c r="C7642" s="1" t="s">
        <v>16915</v>
      </c>
      <c r="D7642" s="1" t="s">
        <v>16916</v>
      </c>
      <c r="E7642" s="1" t="s">
        <v>250</v>
      </c>
      <c r="F7642" s="1" t="s">
        <v>30</v>
      </c>
      <c r="G7642" s="1" t="str">
        <f>IFERROR(__xludf.DUMMYFUNCTION("GOOGLETRANSLATE(D7642,""fr"",""en"")"),"#VALUE!")</f>
        <v>#VALUE!</v>
      </c>
    </row>
    <row r="7643" ht="15.75" customHeight="1">
      <c r="A7643" s="1" t="s">
        <v>2128</v>
      </c>
      <c r="B7643" s="1">
        <v>3.0</v>
      </c>
      <c r="C7643" s="1" t="s">
        <v>16917</v>
      </c>
      <c r="D7643" s="1" t="s">
        <v>16918</v>
      </c>
      <c r="E7643" s="1" t="s">
        <v>10</v>
      </c>
      <c r="F7643" s="1" t="s">
        <v>11</v>
      </c>
      <c r="G7643" s="1" t="str">
        <f>IFERROR(__xludf.DUMMYFUNCTION("GOOGLETRANSLATE(D7643,""fr"",""en"")"),"#VALUE!")</f>
        <v>#VALUE!</v>
      </c>
    </row>
    <row r="7644" ht="15.75" customHeight="1">
      <c r="A7644" s="1" t="s">
        <v>2343</v>
      </c>
      <c r="B7644" s="1">
        <v>4.0</v>
      </c>
      <c r="C7644" s="1" t="s">
        <v>16919</v>
      </c>
      <c r="D7644" s="1" t="s">
        <v>16920</v>
      </c>
      <c r="E7644" s="1" t="s">
        <v>65</v>
      </c>
      <c r="F7644" s="1" t="s">
        <v>66</v>
      </c>
      <c r="G7644" s="1" t="str">
        <f>IFERROR(__xludf.DUMMYFUNCTION("GOOGLETRANSLATE(D7644,""fr"",""en"")"),"#VALUE!")</f>
        <v>#VALUE!</v>
      </c>
    </row>
    <row r="7645" ht="15.75" customHeight="1">
      <c r="A7645" s="1" t="s">
        <v>7205</v>
      </c>
      <c r="B7645" s="1">
        <v>1.0</v>
      </c>
      <c r="C7645" s="1" t="s">
        <v>16921</v>
      </c>
      <c r="D7645" s="1" t="s">
        <v>16922</v>
      </c>
      <c r="E7645" s="1" t="s">
        <v>10</v>
      </c>
      <c r="F7645" s="1" t="s">
        <v>11</v>
      </c>
      <c r="G7645" s="1" t="str">
        <f>IFERROR(__xludf.DUMMYFUNCTION("GOOGLETRANSLATE(D7645,""fr"",""en"")"),"#VALUE!")</f>
        <v>#VALUE!</v>
      </c>
    </row>
    <row r="7646" ht="15.75" customHeight="1">
      <c r="A7646" s="1" t="s">
        <v>1562</v>
      </c>
      <c r="B7646" s="1">
        <v>5.0</v>
      </c>
      <c r="C7646" s="1" t="s">
        <v>16923</v>
      </c>
      <c r="D7646" s="1" t="s">
        <v>16924</v>
      </c>
      <c r="E7646" s="1" t="s">
        <v>10</v>
      </c>
      <c r="F7646" s="1" t="s">
        <v>11</v>
      </c>
      <c r="G7646" s="1" t="str">
        <f>IFERROR(__xludf.DUMMYFUNCTION("GOOGLETRANSLATE(D7646,""fr"",""en"")"),"#VALUE!")</f>
        <v>#VALUE!</v>
      </c>
    </row>
    <row r="7647" ht="15.75" customHeight="1">
      <c r="A7647" s="1" t="s">
        <v>2750</v>
      </c>
      <c r="B7647" s="1">
        <v>1.0</v>
      </c>
      <c r="C7647" s="1" t="s">
        <v>16925</v>
      </c>
      <c r="D7647" s="1" t="s">
        <v>16926</v>
      </c>
      <c r="E7647" s="1" t="s">
        <v>52</v>
      </c>
      <c r="F7647" s="1" t="s">
        <v>11</v>
      </c>
      <c r="G7647" s="1" t="str">
        <f>IFERROR(__xludf.DUMMYFUNCTION("GOOGLETRANSLATE(D7647,""fr"",""en"")"),"#VALUE!")</f>
        <v>#VALUE!</v>
      </c>
    </row>
    <row r="7648" ht="15.75" customHeight="1">
      <c r="A7648" s="1" t="s">
        <v>2715</v>
      </c>
      <c r="B7648" s="1">
        <v>2.0</v>
      </c>
      <c r="C7648" s="1" t="s">
        <v>16927</v>
      </c>
      <c r="D7648" s="1" t="s">
        <v>16928</v>
      </c>
      <c r="E7648" s="1" t="s">
        <v>29</v>
      </c>
      <c r="F7648" s="1" t="s">
        <v>30</v>
      </c>
      <c r="G7648" s="1" t="str">
        <f>IFERROR(__xludf.DUMMYFUNCTION("GOOGLETRANSLATE(D7648,""fr"",""en"")"),"#VALUE!")</f>
        <v>#VALUE!</v>
      </c>
    </row>
    <row r="7649" ht="15.75" customHeight="1">
      <c r="A7649" s="1" t="s">
        <v>97</v>
      </c>
      <c r="B7649" s="1">
        <v>1.0</v>
      </c>
      <c r="C7649" s="1" t="s">
        <v>16929</v>
      </c>
      <c r="D7649" s="1" t="s">
        <v>16930</v>
      </c>
      <c r="E7649" s="1" t="s">
        <v>273</v>
      </c>
      <c r="F7649" s="1" t="s">
        <v>11</v>
      </c>
      <c r="G7649" s="1" t="str">
        <f>IFERROR(__xludf.DUMMYFUNCTION("GOOGLETRANSLATE(D7649,""fr"",""en"")"),"#VALUE!")</f>
        <v>#VALUE!</v>
      </c>
    </row>
    <row r="7650" ht="15.75" customHeight="1">
      <c r="A7650" s="1" t="s">
        <v>5407</v>
      </c>
      <c r="B7650" s="1">
        <v>4.0</v>
      </c>
      <c r="C7650" s="1" t="s">
        <v>16931</v>
      </c>
      <c r="D7650" s="1" t="s">
        <v>16932</v>
      </c>
      <c r="E7650" s="1" t="s">
        <v>65</v>
      </c>
      <c r="F7650" s="1" t="s">
        <v>66</v>
      </c>
      <c r="G7650" s="1" t="str">
        <f>IFERROR(__xludf.DUMMYFUNCTION("GOOGLETRANSLATE(D7650,""fr"",""en"")"),"#VALUE!")</f>
        <v>#VALUE!</v>
      </c>
    </row>
    <row r="7651" ht="15.75" customHeight="1">
      <c r="A7651" s="1" t="s">
        <v>2702</v>
      </c>
      <c r="B7651" s="1">
        <v>3.0</v>
      </c>
      <c r="C7651" s="1" t="s">
        <v>16933</v>
      </c>
      <c r="D7651" s="1" t="s">
        <v>16934</v>
      </c>
      <c r="E7651" s="1" t="s">
        <v>10</v>
      </c>
      <c r="F7651" s="1" t="s">
        <v>11</v>
      </c>
      <c r="G7651" s="1" t="str">
        <f>IFERROR(__xludf.DUMMYFUNCTION("GOOGLETRANSLATE(D7651,""fr"",""en"")"),"#VALUE!")</f>
        <v>#VALUE!</v>
      </c>
    </row>
    <row r="7652" ht="15.75" customHeight="1">
      <c r="A7652" s="1" t="s">
        <v>6154</v>
      </c>
      <c r="B7652" s="1">
        <v>4.0</v>
      </c>
      <c r="C7652" s="1" t="s">
        <v>16935</v>
      </c>
      <c r="D7652" s="1" t="s">
        <v>16936</v>
      </c>
      <c r="E7652" s="1" t="s">
        <v>29</v>
      </c>
      <c r="F7652" s="1" t="s">
        <v>30</v>
      </c>
      <c r="G7652" s="1" t="str">
        <f>IFERROR(__xludf.DUMMYFUNCTION("GOOGLETRANSLATE(D7652,""fr"",""en"")"),"#VALUE!")</f>
        <v>#VALUE!</v>
      </c>
    </row>
    <row r="7653" ht="15.75" customHeight="1">
      <c r="A7653" s="1" t="s">
        <v>7969</v>
      </c>
      <c r="B7653" s="1">
        <v>1.0</v>
      </c>
      <c r="C7653" s="1" t="s">
        <v>16937</v>
      </c>
      <c r="D7653" s="1" t="s">
        <v>16938</v>
      </c>
      <c r="E7653" s="1" t="s">
        <v>292</v>
      </c>
      <c r="F7653" s="1" t="s">
        <v>11</v>
      </c>
      <c r="G7653" s="1" t="str">
        <f>IFERROR(__xludf.DUMMYFUNCTION("GOOGLETRANSLATE(D7653,""fr"",""en"")"),"#VALUE!")</f>
        <v>#VALUE!</v>
      </c>
    </row>
    <row r="7654" ht="15.75" customHeight="1">
      <c r="A7654" s="1" t="s">
        <v>929</v>
      </c>
      <c r="B7654" s="1">
        <v>3.0</v>
      </c>
      <c r="C7654" s="1" t="s">
        <v>16939</v>
      </c>
      <c r="D7654" s="1" t="s">
        <v>16940</v>
      </c>
      <c r="E7654" s="1" t="s">
        <v>65</v>
      </c>
      <c r="F7654" s="1" t="s">
        <v>66</v>
      </c>
      <c r="G7654" s="1" t="str">
        <f>IFERROR(__xludf.DUMMYFUNCTION("GOOGLETRANSLATE(D7654,""fr"",""en"")"),"#VALUE!")</f>
        <v>#VALUE!</v>
      </c>
    </row>
    <row r="7655" ht="15.75" customHeight="1">
      <c r="A7655" s="1" t="s">
        <v>994</v>
      </c>
      <c r="B7655" s="1">
        <v>5.0</v>
      </c>
      <c r="C7655" s="1" t="s">
        <v>16941</v>
      </c>
      <c r="D7655" s="1" t="s">
        <v>16942</v>
      </c>
      <c r="E7655" s="1" t="s">
        <v>10</v>
      </c>
      <c r="F7655" s="1" t="s">
        <v>11</v>
      </c>
      <c r="G7655" s="1" t="str">
        <f>IFERROR(__xludf.DUMMYFUNCTION("GOOGLETRANSLATE(D7655,""fr"",""en"")"),"#VALUE!")</f>
        <v>#VALUE!</v>
      </c>
    </row>
    <row r="7656" ht="15.75" customHeight="1">
      <c r="A7656" s="1" t="s">
        <v>9780</v>
      </c>
      <c r="B7656" s="1">
        <v>1.0</v>
      </c>
      <c r="C7656" s="1" t="s">
        <v>16943</v>
      </c>
      <c r="D7656" s="1" t="s">
        <v>16944</v>
      </c>
      <c r="E7656" s="1" t="s">
        <v>5251</v>
      </c>
      <c r="F7656" s="1" t="s">
        <v>66</v>
      </c>
      <c r="G7656" s="1" t="str">
        <f>IFERROR(__xludf.DUMMYFUNCTION("GOOGLETRANSLATE(D7656,""fr"",""en"")"),"#VALUE!")</f>
        <v>#VALUE!</v>
      </c>
    </row>
    <row r="7657" ht="15.75" customHeight="1">
      <c r="A7657" s="1" t="s">
        <v>1741</v>
      </c>
      <c r="B7657" s="1">
        <v>3.0</v>
      </c>
      <c r="C7657" s="1" t="s">
        <v>16945</v>
      </c>
      <c r="D7657" s="1" t="s">
        <v>16946</v>
      </c>
      <c r="E7657" s="1" t="s">
        <v>169</v>
      </c>
      <c r="F7657" s="1" t="s">
        <v>11</v>
      </c>
      <c r="G7657" s="1" t="str">
        <f>IFERROR(__xludf.DUMMYFUNCTION("GOOGLETRANSLATE(D7657,""fr"",""en"")"),"#VALUE!")</f>
        <v>#VALUE!</v>
      </c>
    </row>
    <row r="7658" ht="15.75" customHeight="1">
      <c r="A7658" s="1" t="s">
        <v>741</v>
      </c>
      <c r="B7658" s="1">
        <v>5.0</v>
      </c>
      <c r="C7658" s="1" t="s">
        <v>16947</v>
      </c>
      <c r="D7658" s="1" t="s">
        <v>16948</v>
      </c>
      <c r="E7658" s="1" t="s">
        <v>10</v>
      </c>
      <c r="F7658" s="1" t="s">
        <v>11</v>
      </c>
      <c r="G7658" s="1" t="str">
        <f>IFERROR(__xludf.DUMMYFUNCTION("GOOGLETRANSLATE(D7658,""fr"",""en"")"),"#VALUE!")</f>
        <v>#VALUE!</v>
      </c>
    </row>
    <row r="7659" ht="15.75" customHeight="1">
      <c r="A7659" s="1" t="s">
        <v>4945</v>
      </c>
      <c r="B7659" s="1">
        <v>4.0</v>
      </c>
      <c r="C7659" s="1" t="s">
        <v>16949</v>
      </c>
      <c r="D7659" s="1" t="s">
        <v>16950</v>
      </c>
      <c r="E7659" s="1" t="s">
        <v>21</v>
      </c>
      <c r="F7659" s="1" t="s">
        <v>11</v>
      </c>
      <c r="G7659" s="1" t="str">
        <f>IFERROR(__xludf.DUMMYFUNCTION("GOOGLETRANSLATE(D7659,""fr"",""en"")"),"#VALUE!")</f>
        <v>#VALUE!</v>
      </c>
    </row>
    <row r="7660" ht="15.75" customHeight="1">
      <c r="A7660" s="1" t="s">
        <v>1180</v>
      </c>
      <c r="B7660" s="1">
        <v>4.0</v>
      </c>
      <c r="C7660" s="1" t="s">
        <v>16951</v>
      </c>
      <c r="D7660" s="1" t="s">
        <v>16952</v>
      </c>
      <c r="E7660" s="1" t="s">
        <v>10</v>
      </c>
      <c r="F7660" s="1" t="s">
        <v>11</v>
      </c>
      <c r="G7660" s="1" t="str">
        <f>IFERROR(__xludf.DUMMYFUNCTION("GOOGLETRANSLATE(D7660,""fr"",""en"")"),"#VALUE!")</f>
        <v>#VALUE!</v>
      </c>
    </row>
    <row r="7661" ht="15.75" customHeight="1">
      <c r="A7661" s="1" t="s">
        <v>4171</v>
      </c>
      <c r="B7661" s="1">
        <v>1.0</v>
      </c>
      <c r="C7661" s="1" t="s">
        <v>16953</v>
      </c>
      <c r="D7661" s="1" t="s">
        <v>16954</v>
      </c>
      <c r="E7661" s="1" t="s">
        <v>10</v>
      </c>
      <c r="F7661" s="1" t="s">
        <v>11</v>
      </c>
      <c r="G7661" s="1" t="str">
        <f>IFERROR(__xludf.DUMMYFUNCTION("GOOGLETRANSLATE(D7661,""fr"",""en"")"),"#VALUE!")</f>
        <v>#VALUE!</v>
      </c>
    </row>
    <row r="7662" ht="15.75" customHeight="1">
      <c r="A7662" s="1" t="s">
        <v>2937</v>
      </c>
      <c r="B7662" s="1">
        <v>4.0</v>
      </c>
      <c r="C7662" s="1" t="s">
        <v>16955</v>
      </c>
      <c r="D7662" s="1" t="s">
        <v>16956</v>
      </c>
      <c r="E7662" s="1" t="s">
        <v>169</v>
      </c>
      <c r="F7662" s="1" t="s">
        <v>11</v>
      </c>
      <c r="G7662" s="1" t="str">
        <f>IFERROR(__xludf.DUMMYFUNCTION("GOOGLETRANSLATE(D7662,""fr"",""en"")"),"#VALUE!")</f>
        <v>#VALUE!</v>
      </c>
    </row>
    <row r="7663" ht="15.75" customHeight="1">
      <c r="A7663" s="1" t="s">
        <v>281</v>
      </c>
      <c r="B7663" s="1">
        <v>4.0</v>
      </c>
      <c r="C7663" s="1" t="s">
        <v>16957</v>
      </c>
      <c r="D7663" s="1" t="s">
        <v>16958</v>
      </c>
      <c r="E7663" s="1" t="s">
        <v>10</v>
      </c>
      <c r="F7663" s="1" t="s">
        <v>11</v>
      </c>
      <c r="G7663" s="1" t="str">
        <f>IFERROR(__xludf.DUMMYFUNCTION("GOOGLETRANSLATE(D7663,""fr"",""en"")"),"#VALUE!")</f>
        <v>#VALUE!</v>
      </c>
    </row>
    <row r="7664" ht="15.75" customHeight="1">
      <c r="A7664" s="1" t="s">
        <v>4228</v>
      </c>
      <c r="B7664" s="1">
        <v>2.0</v>
      </c>
      <c r="C7664" s="1" t="s">
        <v>16959</v>
      </c>
      <c r="D7664" s="1" t="s">
        <v>16960</v>
      </c>
      <c r="E7664" s="1" t="s">
        <v>52</v>
      </c>
      <c r="F7664" s="1" t="s">
        <v>11</v>
      </c>
      <c r="G7664" s="1" t="str">
        <f>IFERROR(__xludf.DUMMYFUNCTION("GOOGLETRANSLATE(D7664,""fr"",""en"")"),"#VALUE!")</f>
        <v>#VALUE!</v>
      </c>
    </row>
    <row r="7665" ht="15.75" customHeight="1">
      <c r="A7665" s="1" t="s">
        <v>1135</v>
      </c>
      <c r="B7665" s="1">
        <v>5.0</v>
      </c>
      <c r="C7665" s="1" t="s">
        <v>16961</v>
      </c>
      <c r="D7665" s="1" t="s">
        <v>16962</v>
      </c>
      <c r="E7665" s="1" t="s">
        <v>21</v>
      </c>
      <c r="F7665" s="1" t="s">
        <v>11</v>
      </c>
      <c r="G7665" s="1" t="str">
        <f>IFERROR(__xludf.DUMMYFUNCTION("GOOGLETRANSLATE(D7665,""fr"",""en"")"),"#VALUE!")</f>
        <v>#VALUE!</v>
      </c>
    </row>
    <row r="7666" ht="15.75" customHeight="1">
      <c r="A7666" s="1" t="s">
        <v>1135</v>
      </c>
      <c r="B7666" s="1">
        <v>3.0</v>
      </c>
      <c r="C7666" s="1" t="s">
        <v>16963</v>
      </c>
      <c r="D7666" s="1" t="s">
        <v>16964</v>
      </c>
      <c r="E7666" s="1" t="s">
        <v>554</v>
      </c>
      <c r="F7666" s="1" t="s">
        <v>30</v>
      </c>
      <c r="G7666" s="1" t="str">
        <f>IFERROR(__xludf.DUMMYFUNCTION("GOOGLETRANSLATE(D7666,""fr"",""en"")"),"#VALUE!")</f>
        <v>#VALUE!</v>
      </c>
    </row>
    <row r="7667" ht="15.75" customHeight="1">
      <c r="A7667" s="1" t="s">
        <v>1180</v>
      </c>
      <c r="B7667" s="1">
        <v>4.0</v>
      </c>
      <c r="C7667" s="1" t="s">
        <v>16965</v>
      </c>
      <c r="D7667" s="1" t="s">
        <v>16966</v>
      </c>
      <c r="E7667" s="1" t="s">
        <v>21</v>
      </c>
      <c r="F7667" s="1" t="s">
        <v>11</v>
      </c>
      <c r="G7667" s="1" t="str">
        <f>IFERROR(__xludf.DUMMYFUNCTION("GOOGLETRANSLATE(D7667,""fr"",""en"")"),"#VALUE!")</f>
        <v>#VALUE!</v>
      </c>
    </row>
    <row r="7668" ht="15.75" customHeight="1">
      <c r="A7668" s="1" t="s">
        <v>6518</v>
      </c>
      <c r="B7668" s="1">
        <v>5.0</v>
      </c>
      <c r="C7668" s="1" t="s">
        <v>16967</v>
      </c>
      <c r="D7668" s="1" t="s">
        <v>16968</v>
      </c>
      <c r="E7668" s="1" t="s">
        <v>21</v>
      </c>
      <c r="F7668" s="1" t="s">
        <v>11</v>
      </c>
      <c r="G7668" s="1" t="str">
        <f>IFERROR(__xludf.DUMMYFUNCTION("GOOGLETRANSLATE(D7668,""fr"",""en"")"),"#VALUE!")</f>
        <v>#VALUE!</v>
      </c>
    </row>
    <row r="7669" ht="15.75" customHeight="1">
      <c r="A7669" s="1" t="s">
        <v>572</v>
      </c>
      <c r="B7669" s="1">
        <v>1.0</v>
      </c>
      <c r="C7669" s="1" t="s">
        <v>16969</v>
      </c>
      <c r="D7669" s="1" t="s">
        <v>16970</v>
      </c>
      <c r="E7669" s="1" t="s">
        <v>125</v>
      </c>
      <c r="F7669" s="1" t="s">
        <v>11</v>
      </c>
      <c r="G7669" s="1" t="str">
        <f>IFERROR(__xludf.DUMMYFUNCTION("GOOGLETRANSLATE(D7669,""fr"",""en"")"),"#VALUE!")</f>
        <v>#VALUE!</v>
      </c>
    </row>
    <row r="7670" ht="15.75" customHeight="1">
      <c r="A7670" s="1" t="s">
        <v>1699</v>
      </c>
      <c r="B7670" s="1">
        <v>4.0</v>
      </c>
      <c r="C7670" s="1" t="s">
        <v>16971</v>
      </c>
      <c r="D7670" s="1" t="s">
        <v>16972</v>
      </c>
      <c r="E7670" s="1" t="s">
        <v>21</v>
      </c>
      <c r="F7670" s="1" t="s">
        <v>11</v>
      </c>
      <c r="G7670" s="1" t="str">
        <f>IFERROR(__xludf.DUMMYFUNCTION("GOOGLETRANSLATE(D7670,""fr"",""en"")"),"#VALUE!")</f>
        <v>#VALUE!</v>
      </c>
    </row>
    <row r="7671" ht="15.75" customHeight="1">
      <c r="A7671" s="1" t="s">
        <v>255</v>
      </c>
      <c r="B7671" s="1">
        <v>1.0</v>
      </c>
      <c r="C7671" s="1" t="s">
        <v>16973</v>
      </c>
      <c r="D7671" s="1" t="s">
        <v>16974</v>
      </c>
      <c r="E7671" s="1" t="s">
        <v>43</v>
      </c>
      <c r="F7671" s="1" t="s">
        <v>30</v>
      </c>
      <c r="G7671" s="1" t="str">
        <f>IFERROR(__xludf.DUMMYFUNCTION("GOOGLETRANSLATE(D7671,""fr"",""en"")"),"#VALUE!")</f>
        <v>#VALUE!</v>
      </c>
    </row>
    <row r="7672" ht="15.75" customHeight="1">
      <c r="A7672" s="1" t="s">
        <v>9540</v>
      </c>
      <c r="B7672" s="1">
        <v>1.0</v>
      </c>
      <c r="C7672" s="1" t="s">
        <v>16975</v>
      </c>
      <c r="D7672" s="1" t="s">
        <v>16976</v>
      </c>
      <c r="E7672" s="1" t="s">
        <v>47</v>
      </c>
      <c r="F7672" s="1" t="s">
        <v>84</v>
      </c>
      <c r="G7672" s="1" t="str">
        <f>IFERROR(__xludf.DUMMYFUNCTION("GOOGLETRANSLATE(D7672,""fr"",""en"")"),"#VALUE!")</f>
        <v>#VALUE!</v>
      </c>
    </row>
    <row r="7673" ht="15.75" customHeight="1">
      <c r="A7673" s="1" t="s">
        <v>7327</v>
      </c>
      <c r="B7673" s="1">
        <v>1.0</v>
      </c>
      <c r="C7673" s="1" t="s">
        <v>16977</v>
      </c>
      <c r="D7673" s="1" t="s">
        <v>16978</v>
      </c>
      <c r="E7673" s="1" t="s">
        <v>575</v>
      </c>
      <c r="F7673" s="1" t="s">
        <v>84</v>
      </c>
      <c r="G7673" s="1" t="str">
        <f>IFERROR(__xludf.DUMMYFUNCTION("GOOGLETRANSLATE(D7673,""fr"",""en"")"),"#VALUE!")</f>
        <v>#VALUE!</v>
      </c>
    </row>
    <row r="7674" ht="15.75" customHeight="1">
      <c r="A7674" s="1" t="s">
        <v>8460</v>
      </c>
      <c r="B7674" s="1">
        <v>1.0</v>
      </c>
      <c r="C7674" s="1" t="s">
        <v>16979</v>
      </c>
      <c r="D7674" s="1" t="s">
        <v>16980</v>
      </c>
      <c r="E7674" s="1" t="s">
        <v>21</v>
      </c>
      <c r="F7674" s="1" t="s">
        <v>11</v>
      </c>
      <c r="G7674" s="1" t="str">
        <f>IFERROR(__xludf.DUMMYFUNCTION("GOOGLETRANSLATE(D7674,""fr"",""en"")"),"#VALUE!")</f>
        <v>#VALUE!</v>
      </c>
    </row>
    <row r="7675" ht="15.75" customHeight="1">
      <c r="A7675" s="1" t="s">
        <v>2106</v>
      </c>
      <c r="B7675" s="1">
        <v>5.0</v>
      </c>
      <c r="C7675" s="1" t="s">
        <v>16981</v>
      </c>
      <c r="D7675" s="1" t="s">
        <v>16982</v>
      </c>
      <c r="E7675" s="1" t="s">
        <v>169</v>
      </c>
      <c r="F7675" s="1" t="s">
        <v>11</v>
      </c>
      <c r="G7675" s="1" t="str">
        <f>IFERROR(__xludf.DUMMYFUNCTION("GOOGLETRANSLATE(D7675,""fr"",""en"")"),"#VALUE!")</f>
        <v>#VALUE!</v>
      </c>
    </row>
    <row r="7676" ht="15.75" customHeight="1">
      <c r="A7676" s="1" t="s">
        <v>1473</v>
      </c>
      <c r="B7676" s="1">
        <v>2.0</v>
      </c>
      <c r="C7676" s="1" t="s">
        <v>16983</v>
      </c>
      <c r="D7676" s="1" t="s">
        <v>16984</v>
      </c>
      <c r="E7676" s="1" t="s">
        <v>10</v>
      </c>
      <c r="F7676" s="1" t="s">
        <v>11</v>
      </c>
      <c r="G7676" s="1" t="str">
        <f>IFERROR(__xludf.DUMMYFUNCTION("GOOGLETRANSLATE(D7676,""fr"",""en"")"),"#VALUE!")</f>
        <v>#VALUE!</v>
      </c>
    </row>
    <row r="7677" ht="15.75" customHeight="1">
      <c r="A7677" s="1" t="s">
        <v>2776</v>
      </c>
      <c r="B7677" s="1">
        <v>3.0</v>
      </c>
      <c r="C7677" s="1" t="s">
        <v>16985</v>
      </c>
      <c r="D7677" s="1" t="s">
        <v>16986</v>
      </c>
      <c r="E7677" s="1" t="s">
        <v>10</v>
      </c>
      <c r="F7677" s="1" t="s">
        <v>11</v>
      </c>
      <c r="G7677" s="1" t="str">
        <f>IFERROR(__xludf.DUMMYFUNCTION("GOOGLETRANSLATE(D7677,""fr"",""en"")"),"#VALUE!")</f>
        <v>#VALUE!</v>
      </c>
    </row>
    <row r="7678" ht="15.75" customHeight="1">
      <c r="A7678" s="1" t="s">
        <v>7283</v>
      </c>
      <c r="B7678" s="1">
        <v>3.0</v>
      </c>
      <c r="C7678" s="1" t="s">
        <v>16987</v>
      </c>
      <c r="D7678" s="1" t="s">
        <v>16988</v>
      </c>
      <c r="E7678" s="1" t="s">
        <v>25</v>
      </c>
      <c r="F7678" s="1" t="s">
        <v>11</v>
      </c>
      <c r="G7678" s="1" t="str">
        <f>IFERROR(__xludf.DUMMYFUNCTION("GOOGLETRANSLATE(D7678,""fr"",""en"")"),"I do not recommend the Matmut, I have been waiting for a disaster for 3 months following vandalism, ask you for very intimate documents, you balance from service to flee!")</f>
        <v>I do not recommend the Matmut, I have been waiting for a disaster for 3 months following vandalism, ask you for very intimate documents, you balance from service to flee!</v>
      </c>
    </row>
    <row r="7679" ht="15.75" customHeight="1">
      <c r="A7679" s="1" t="s">
        <v>317</v>
      </c>
      <c r="B7679" s="1">
        <v>3.0</v>
      </c>
      <c r="C7679" s="1" t="s">
        <v>16989</v>
      </c>
      <c r="D7679" s="1" t="s">
        <v>16990</v>
      </c>
      <c r="E7679" s="1" t="s">
        <v>614</v>
      </c>
      <c r="F7679" s="1" t="s">
        <v>30</v>
      </c>
      <c r="G7679" s="1" t="str">
        <f>IFERROR(__xludf.DUMMYFUNCTION("GOOGLETRANSLATE(D7679,""fr"",""en"")"),"#VALUE!")</f>
        <v>#VALUE!</v>
      </c>
    </row>
    <row r="7680" ht="15.75" customHeight="1">
      <c r="A7680" s="1" t="s">
        <v>6890</v>
      </c>
      <c r="B7680" s="1">
        <v>4.0</v>
      </c>
      <c r="C7680" s="1" t="s">
        <v>16991</v>
      </c>
      <c r="D7680" s="1" t="s">
        <v>16992</v>
      </c>
      <c r="E7680" s="1" t="s">
        <v>273</v>
      </c>
      <c r="F7680" s="1" t="s">
        <v>11</v>
      </c>
      <c r="G7680" s="1" t="str">
        <f>IFERROR(__xludf.DUMMYFUNCTION("GOOGLETRANSLATE(D7680,""fr"",""en"")"),"#VALUE!")</f>
        <v>#VALUE!</v>
      </c>
    </row>
    <row r="7681" ht="15.75" customHeight="1">
      <c r="A7681" s="1" t="s">
        <v>1344</v>
      </c>
      <c r="B7681" s="1">
        <v>4.0</v>
      </c>
      <c r="C7681" s="1" t="s">
        <v>16993</v>
      </c>
      <c r="D7681" s="1" t="s">
        <v>16994</v>
      </c>
      <c r="E7681" s="1" t="s">
        <v>10</v>
      </c>
      <c r="F7681" s="1" t="s">
        <v>11</v>
      </c>
      <c r="G7681" s="1" t="str">
        <f>IFERROR(__xludf.DUMMYFUNCTION("GOOGLETRANSLATE(D7681,""fr"",""en"")"),"#VALUE!")</f>
        <v>#VALUE!</v>
      </c>
    </row>
    <row r="7682" ht="15.75" customHeight="1">
      <c r="A7682" s="1" t="s">
        <v>1248</v>
      </c>
      <c r="B7682" s="1">
        <v>4.0</v>
      </c>
      <c r="C7682" s="1" t="s">
        <v>16995</v>
      </c>
      <c r="D7682" s="1" t="s">
        <v>16996</v>
      </c>
      <c r="E7682" s="1" t="s">
        <v>10</v>
      </c>
      <c r="F7682" s="1" t="s">
        <v>11</v>
      </c>
      <c r="G7682" s="1" t="str">
        <f>IFERROR(__xludf.DUMMYFUNCTION("GOOGLETRANSLATE(D7682,""fr"",""en"")"),"#VALUE!")</f>
        <v>#VALUE!</v>
      </c>
    </row>
    <row r="7683" ht="15.75" customHeight="1">
      <c r="A7683" s="1" t="s">
        <v>163</v>
      </c>
      <c r="B7683" s="1">
        <v>5.0</v>
      </c>
      <c r="C7683" s="1" t="s">
        <v>16997</v>
      </c>
      <c r="D7683" s="1" t="s">
        <v>16998</v>
      </c>
      <c r="E7683" s="1" t="s">
        <v>10</v>
      </c>
      <c r="F7683" s="1" t="s">
        <v>11</v>
      </c>
      <c r="G7683" s="1" t="str">
        <f>IFERROR(__xludf.DUMMYFUNCTION("GOOGLETRANSLATE(D7683,""fr"",""en"")"),"#VALUE!")</f>
        <v>#VALUE!</v>
      </c>
    </row>
    <row r="7684" ht="15.75" customHeight="1">
      <c r="A7684" s="1" t="s">
        <v>4515</v>
      </c>
      <c r="B7684" s="1">
        <v>3.0</v>
      </c>
      <c r="C7684" s="1" t="s">
        <v>16999</v>
      </c>
      <c r="D7684" s="1" t="s">
        <v>17000</v>
      </c>
      <c r="E7684" s="1" t="s">
        <v>614</v>
      </c>
      <c r="F7684" s="1" t="s">
        <v>30</v>
      </c>
      <c r="G7684" s="1" t="str">
        <f>IFERROR(__xludf.DUMMYFUNCTION("GOOGLETRANSLATE(D7684,""fr"",""en"")"),"#VALUE!")</f>
        <v>#VALUE!</v>
      </c>
    </row>
    <row r="7685" ht="15.75" customHeight="1">
      <c r="A7685" s="1" t="s">
        <v>582</v>
      </c>
      <c r="B7685" s="1">
        <v>2.0</v>
      </c>
      <c r="C7685" s="1" t="s">
        <v>17001</v>
      </c>
      <c r="D7685" s="1" t="s">
        <v>17002</v>
      </c>
      <c r="E7685" s="1" t="s">
        <v>169</v>
      </c>
      <c r="F7685" s="1" t="s">
        <v>11</v>
      </c>
      <c r="G7685" s="1" t="str">
        <f>IFERROR(__xludf.DUMMYFUNCTION("GOOGLETRANSLATE(D7685,""fr"",""en"")"),"#VALUE!")</f>
        <v>#VALUE!</v>
      </c>
    </row>
    <row r="7686" ht="15.75" customHeight="1">
      <c r="A7686" s="1" t="s">
        <v>4237</v>
      </c>
      <c r="B7686" s="1">
        <v>1.0</v>
      </c>
      <c r="C7686" s="1" t="s">
        <v>17003</v>
      </c>
      <c r="D7686" s="1" t="s">
        <v>17004</v>
      </c>
      <c r="E7686" s="1" t="s">
        <v>25</v>
      </c>
      <c r="F7686" s="1" t="s">
        <v>110</v>
      </c>
      <c r="G7686" s="1" t="str">
        <f>IFERROR(__xludf.DUMMYFUNCTION("GOOGLETRANSLATE(D7686,""fr"",""en"")"),"#VALUE!")</f>
        <v>#VALUE!</v>
      </c>
    </row>
    <row r="7687" ht="15.75" customHeight="1">
      <c r="A7687" s="1" t="s">
        <v>994</v>
      </c>
      <c r="B7687" s="1">
        <v>3.0</v>
      </c>
      <c r="C7687" s="1" t="s">
        <v>17005</v>
      </c>
      <c r="D7687" s="1" t="s">
        <v>17006</v>
      </c>
      <c r="E7687" s="1" t="s">
        <v>10</v>
      </c>
      <c r="F7687" s="1" t="s">
        <v>11</v>
      </c>
      <c r="G7687" s="1" t="str">
        <f>IFERROR(__xludf.DUMMYFUNCTION("GOOGLETRANSLATE(D7687,""fr"",""en"")"),"#VALUE!")</f>
        <v>#VALUE!</v>
      </c>
    </row>
    <row r="7688" ht="15.75" customHeight="1">
      <c r="A7688" s="1" t="s">
        <v>1160</v>
      </c>
      <c r="B7688" s="1">
        <v>1.0</v>
      </c>
      <c r="C7688" s="1" t="s">
        <v>17007</v>
      </c>
      <c r="D7688" s="1" t="s">
        <v>17008</v>
      </c>
      <c r="E7688" s="1" t="s">
        <v>52</v>
      </c>
      <c r="F7688" s="1" t="s">
        <v>110</v>
      </c>
      <c r="G7688" s="1" t="str">
        <f>IFERROR(__xludf.DUMMYFUNCTION("GOOGLETRANSLATE(D7688,""fr"",""en"")"),"#VALUE!")</f>
        <v>#VALUE!</v>
      </c>
    </row>
    <row r="7689" ht="15.75" customHeight="1">
      <c r="A7689" s="1" t="s">
        <v>6145</v>
      </c>
      <c r="B7689" s="1">
        <v>2.0</v>
      </c>
      <c r="C7689" s="1" t="s">
        <v>17009</v>
      </c>
      <c r="D7689" s="1" t="s">
        <v>17010</v>
      </c>
      <c r="E7689" s="1" t="s">
        <v>373</v>
      </c>
      <c r="F7689" s="1" t="s">
        <v>118</v>
      </c>
      <c r="G7689" s="1" t="str">
        <f>IFERROR(__xludf.DUMMYFUNCTION("GOOGLETRANSLATE(D7689,""fr"",""en"")"),"#VALUE!")</f>
        <v>#VALUE!</v>
      </c>
    </row>
    <row r="7690" ht="15.75" customHeight="1">
      <c r="A7690" s="1" t="s">
        <v>695</v>
      </c>
      <c r="B7690" s="1">
        <v>3.0</v>
      </c>
      <c r="C7690" s="1" t="s">
        <v>17011</v>
      </c>
      <c r="D7690" s="1" t="s">
        <v>17012</v>
      </c>
      <c r="E7690" s="1" t="s">
        <v>65</v>
      </c>
      <c r="F7690" s="1" t="s">
        <v>66</v>
      </c>
      <c r="G7690" s="1" t="str">
        <f>IFERROR(__xludf.DUMMYFUNCTION("GOOGLETRANSLATE(D7690,""fr"",""en"")"),"#VALUE!")</f>
        <v>#VALUE!</v>
      </c>
    </row>
    <row r="7691" ht="15.75" customHeight="1">
      <c r="A7691" s="1" t="s">
        <v>1955</v>
      </c>
      <c r="B7691" s="1">
        <v>3.0</v>
      </c>
      <c r="C7691" s="1" t="s">
        <v>17013</v>
      </c>
      <c r="D7691" s="1" t="s">
        <v>17014</v>
      </c>
      <c r="E7691" s="1" t="s">
        <v>34</v>
      </c>
      <c r="F7691" s="1" t="s">
        <v>30</v>
      </c>
      <c r="G7691" s="1" t="str">
        <f>IFERROR(__xludf.DUMMYFUNCTION("GOOGLETRANSLATE(D7691,""fr"",""en"")"),"#VALUE!")</f>
        <v>#VALUE!</v>
      </c>
    </row>
    <row r="7692" ht="15.75" customHeight="1">
      <c r="A7692" s="1" t="s">
        <v>17015</v>
      </c>
      <c r="B7692" s="1">
        <v>3.0</v>
      </c>
      <c r="C7692" s="1" t="s">
        <v>17016</v>
      </c>
      <c r="D7692" s="1" t="s">
        <v>17017</v>
      </c>
      <c r="E7692" s="1" t="s">
        <v>21</v>
      </c>
      <c r="F7692" s="1" t="s">
        <v>11</v>
      </c>
      <c r="G7692" s="1" t="str">
        <f>IFERROR(__xludf.DUMMYFUNCTION("GOOGLETRANSLATE(D7692,""fr"",""en"")"),"#VALUE!")</f>
        <v>#VALUE!</v>
      </c>
    </row>
    <row r="7693" ht="15.75" customHeight="1">
      <c r="A7693" s="1" t="s">
        <v>2272</v>
      </c>
      <c r="B7693" s="1">
        <v>4.0</v>
      </c>
      <c r="C7693" s="1" t="s">
        <v>17018</v>
      </c>
      <c r="D7693" s="1" t="s">
        <v>17019</v>
      </c>
      <c r="E7693" s="1" t="s">
        <v>10</v>
      </c>
      <c r="F7693" s="1" t="s">
        <v>11</v>
      </c>
      <c r="G7693" s="1" t="str">
        <f>IFERROR(__xludf.DUMMYFUNCTION("GOOGLETRANSLATE(D7693,""fr"",""en"")"),"#VALUE!")</f>
        <v>#VALUE!</v>
      </c>
    </row>
    <row r="7694" ht="15.75" customHeight="1">
      <c r="A7694" s="1" t="s">
        <v>10609</v>
      </c>
      <c r="B7694" s="1">
        <v>1.0</v>
      </c>
      <c r="C7694" s="1" t="s">
        <v>17020</v>
      </c>
      <c r="D7694" s="1" t="s">
        <v>17021</v>
      </c>
      <c r="E7694" s="1" t="s">
        <v>273</v>
      </c>
      <c r="F7694" s="1" t="s">
        <v>110</v>
      </c>
      <c r="G7694" s="1" t="str">
        <f>IFERROR(__xludf.DUMMYFUNCTION("GOOGLETRANSLATE(D7694,""fr"",""en"")"),"#VALUE!")</f>
        <v>#VALUE!</v>
      </c>
    </row>
    <row r="7695" ht="15.75" customHeight="1">
      <c r="A7695" s="1" t="s">
        <v>2144</v>
      </c>
      <c r="B7695" s="1">
        <v>1.0</v>
      </c>
      <c r="C7695" s="1" t="s">
        <v>17022</v>
      </c>
      <c r="D7695" s="1" t="s">
        <v>17023</v>
      </c>
      <c r="E7695" s="1" t="s">
        <v>29</v>
      </c>
      <c r="F7695" s="1" t="s">
        <v>30</v>
      </c>
      <c r="G7695" s="1" t="str">
        <f>IFERROR(__xludf.DUMMYFUNCTION("GOOGLETRANSLATE(D7695,""fr"",""en"")"),"#VALUE!")</f>
        <v>#VALUE!</v>
      </c>
    </row>
    <row r="7696" ht="15.75" customHeight="1">
      <c r="A7696" s="1" t="s">
        <v>220</v>
      </c>
      <c r="B7696" s="1">
        <v>5.0</v>
      </c>
      <c r="C7696" s="1" t="s">
        <v>17024</v>
      </c>
      <c r="D7696" s="1" t="s">
        <v>17025</v>
      </c>
      <c r="E7696" s="1" t="s">
        <v>21</v>
      </c>
      <c r="F7696" s="1" t="s">
        <v>11</v>
      </c>
      <c r="G7696" s="1" t="str">
        <f>IFERROR(__xludf.DUMMYFUNCTION("GOOGLETRANSLATE(D7696,""fr"",""en"")"),"#VALUE!")</f>
        <v>#VALUE!</v>
      </c>
    </row>
    <row r="7697" ht="15.75" customHeight="1">
      <c r="A7697" s="1" t="s">
        <v>8650</v>
      </c>
      <c r="B7697" s="1">
        <v>1.0</v>
      </c>
      <c r="C7697" s="1" t="s">
        <v>17026</v>
      </c>
      <c r="D7697" s="1" t="s">
        <v>17027</v>
      </c>
      <c r="E7697" s="1" t="s">
        <v>10</v>
      </c>
      <c r="F7697" s="1" t="s">
        <v>11</v>
      </c>
      <c r="G7697" s="1" t="str">
        <f>IFERROR(__xludf.DUMMYFUNCTION("GOOGLETRANSLATE(D7697,""fr"",""en"")"),"#VALUE!")</f>
        <v>#VALUE!</v>
      </c>
    </row>
    <row r="7698" ht="15.75" customHeight="1">
      <c r="A7698" s="1" t="s">
        <v>1699</v>
      </c>
      <c r="B7698" s="1">
        <v>4.0</v>
      </c>
      <c r="C7698" s="1" t="s">
        <v>17028</v>
      </c>
      <c r="D7698" s="1" t="s">
        <v>17029</v>
      </c>
      <c r="E7698" s="1" t="s">
        <v>10</v>
      </c>
      <c r="F7698" s="1" t="s">
        <v>11</v>
      </c>
      <c r="G7698" s="1" t="str">
        <f>IFERROR(__xludf.DUMMYFUNCTION("GOOGLETRANSLATE(D7698,""fr"",""en"")"),"#VALUE!")</f>
        <v>#VALUE!</v>
      </c>
    </row>
    <row r="7699" ht="15.75" customHeight="1">
      <c r="A7699" s="1" t="s">
        <v>13334</v>
      </c>
      <c r="B7699" s="1">
        <v>1.0</v>
      </c>
      <c r="C7699" s="1" t="s">
        <v>17030</v>
      </c>
      <c r="D7699" s="1" t="s">
        <v>17031</v>
      </c>
      <c r="E7699" s="1" t="s">
        <v>226</v>
      </c>
      <c r="F7699" s="1" t="s">
        <v>110</v>
      </c>
      <c r="G7699" s="1" t="str">
        <f>IFERROR(__xludf.DUMMYFUNCTION("GOOGLETRANSLATE(D7699,""fr"",""en"")"),"#VALUE!")</f>
        <v>#VALUE!</v>
      </c>
    </row>
    <row r="7700" ht="15.75" customHeight="1">
      <c r="A7700" s="1" t="s">
        <v>2801</v>
      </c>
      <c r="B7700" s="1">
        <v>4.0</v>
      </c>
      <c r="C7700" s="1" t="s">
        <v>17032</v>
      </c>
      <c r="D7700" s="1" t="s">
        <v>17033</v>
      </c>
      <c r="E7700" s="1" t="s">
        <v>65</v>
      </c>
      <c r="F7700" s="1" t="s">
        <v>66</v>
      </c>
      <c r="G7700" s="1" t="str">
        <f>IFERROR(__xludf.DUMMYFUNCTION("GOOGLETRANSLATE(D7700,""fr"",""en"")"),"Very good service and very competitive price, it is therefore now for use and especially if I see the quality of the service and any refund")</f>
        <v>Very good service and very competitive price, it is therefore now for use and especially if I see the quality of the service and any refund</v>
      </c>
    </row>
    <row r="7701" ht="15.75" customHeight="1">
      <c r="A7701" s="1" t="s">
        <v>798</v>
      </c>
      <c r="B7701" s="1">
        <v>4.0</v>
      </c>
      <c r="C7701" s="1" t="s">
        <v>17034</v>
      </c>
      <c r="D7701" s="1" t="s">
        <v>17035</v>
      </c>
      <c r="E7701" s="1" t="s">
        <v>10</v>
      </c>
      <c r="F7701" s="1" t="s">
        <v>11</v>
      </c>
      <c r="G7701" s="1" t="str">
        <f>IFERROR(__xludf.DUMMYFUNCTION("GOOGLETRANSLATE(D7701,""fr"",""en"")"),"#VALUE!")</f>
        <v>#VALUE!</v>
      </c>
    </row>
    <row r="7702" ht="15.75" customHeight="1">
      <c r="A7702" s="1" t="s">
        <v>4883</v>
      </c>
      <c r="B7702" s="1">
        <v>4.0</v>
      </c>
      <c r="C7702" s="1" t="s">
        <v>17036</v>
      </c>
      <c r="D7702" s="1" t="s">
        <v>17037</v>
      </c>
      <c r="E7702" s="1" t="s">
        <v>10</v>
      </c>
      <c r="F7702" s="1" t="s">
        <v>11</v>
      </c>
      <c r="G7702" s="1" t="str">
        <f>IFERROR(__xludf.DUMMYFUNCTION("GOOGLETRANSLATE(D7702,""fr"",""en"")"),"#VALUE!")</f>
        <v>#VALUE!</v>
      </c>
    </row>
    <row r="7703" ht="15.75" customHeight="1">
      <c r="A7703" s="1" t="s">
        <v>1218</v>
      </c>
      <c r="B7703" s="1">
        <v>4.0</v>
      </c>
      <c r="C7703" s="1" t="s">
        <v>17038</v>
      </c>
      <c r="D7703" s="1" t="s">
        <v>17039</v>
      </c>
      <c r="E7703" s="1" t="s">
        <v>21</v>
      </c>
      <c r="F7703" s="1" t="s">
        <v>11</v>
      </c>
      <c r="G7703" s="1" t="str">
        <f>IFERROR(__xludf.DUMMYFUNCTION("GOOGLETRANSLATE(D7703,""fr"",""en"")"),"#VALUE!")</f>
        <v>#VALUE!</v>
      </c>
    </row>
    <row r="7704" ht="15.75" customHeight="1">
      <c r="A7704" s="1" t="s">
        <v>1799</v>
      </c>
      <c r="B7704" s="1">
        <v>4.0</v>
      </c>
      <c r="C7704" s="1" t="s">
        <v>17040</v>
      </c>
      <c r="D7704" s="1" t="s">
        <v>17041</v>
      </c>
      <c r="E7704" s="1" t="s">
        <v>10</v>
      </c>
      <c r="F7704" s="1" t="s">
        <v>110</v>
      </c>
      <c r="G7704" s="1" t="str">
        <f>IFERROR(__xludf.DUMMYFUNCTION("GOOGLETRANSLATE(D7704,""fr"",""en"")"),"#VALUE!")</f>
        <v>#VALUE!</v>
      </c>
    </row>
    <row r="7705" ht="15.75" customHeight="1">
      <c r="A7705" s="1" t="s">
        <v>1023</v>
      </c>
      <c r="B7705" s="1">
        <v>5.0</v>
      </c>
      <c r="C7705" s="1" t="s">
        <v>17042</v>
      </c>
      <c r="D7705" s="1" t="s">
        <v>17043</v>
      </c>
      <c r="E7705" s="1" t="s">
        <v>21</v>
      </c>
      <c r="F7705" s="1" t="s">
        <v>11</v>
      </c>
      <c r="G7705" s="1" t="str">
        <f>IFERROR(__xludf.DUMMYFUNCTION("GOOGLETRANSLATE(D7705,""fr"",""en"")"),"#VALUE!")</f>
        <v>#VALUE!</v>
      </c>
    </row>
    <row r="7706" ht="15.75" customHeight="1">
      <c r="A7706" s="1" t="s">
        <v>8943</v>
      </c>
      <c r="B7706" s="1">
        <v>2.0</v>
      </c>
      <c r="C7706" s="1" t="s">
        <v>17044</v>
      </c>
      <c r="D7706" s="1" t="s">
        <v>17045</v>
      </c>
      <c r="E7706" s="1" t="s">
        <v>117</v>
      </c>
      <c r="F7706" s="1" t="s">
        <v>48</v>
      </c>
      <c r="G7706" s="1" t="str">
        <f>IFERROR(__xludf.DUMMYFUNCTION("GOOGLETRANSLATE(D7706,""fr"",""en"")"),"#VALUE!")</f>
        <v>#VALUE!</v>
      </c>
    </row>
    <row r="7707" ht="15.75" customHeight="1">
      <c r="A7707" s="1" t="s">
        <v>267</v>
      </c>
      <c r="B7707" s="1">
        <v>5.0</v>
      </c>
      <c r="C7707" s="1" t="s">
        <v>17046</v>
      </c>
      <c r="D7707" s="1" t="s">
        <v>17047</v>
      </c>
      <c r="E7707" s="1" t="s">
        <v>10</v>
      </c>
      <c r="F7707" s="1" t="s">
        <v>11</v>
      </c>
      <c r="G7707" s="1" t="str">
        <f>IFERROR(__xludf.DUMMYFUNCTION("GOOGLETRANSLATE(D7707,""fr"",""en"")"),"#VALUE!")</f>
        <v>#VALUE!</v>
      </c>
    </row>
    <row r="7708" ht="15.75" customHeight="1">
      <c r="A7708" s="1" t="s">
        <v>439</v>
      </c>
      <c r="B7708" s="1">
        <v>4.0</v>
      </c>
      <c r="C7708" s="1" t="s">
        <v>17048</v>
      </c>
      <c r="D7708" s="1" t="s">
        <v>17049</v>
      </c>
      <c r="E7708" s="1" t="s">
        <v>3492</v>
      </c>
      <c r="F7708" s="1" t="s">
        <v>3493</v>
      </c>
      <c r="G7708" s="1" t="str">
        <f>IFERROR(__xludf.DUMMYFUNCTION("GOOGLETRANSLATE(D7708,""fr"",""en"")"),"#VALUE!")</f>
        <v>#VALUE!</v>
      </c>
    </row>
    <row r="7709" ht="15.75" customHeight="1">
      <c r="A7709" s="1" t="s">
        <v>2109</v>
      </c>
      <c r="B7709" s="1">
        <v>1.0</v>
      </c>
      <c r="C7709" s="1" t="s">
        <v>17050</v>
      </c>
      <c r="D7709" s="1" t="s">
        <v>17051</v>
      </c>
      <c r="E7709" s="1" t="s">
        <v>296</v>
      </c>
      <c r="F7709" s="1" t="s">
        <v>11</v>
      </c>
      <c r="G7709" s="1" t="str">
        <f>IFERROR(__xludf.DUMMYFUNCTION("GOOGLETRANSLATE(D7709,""fr"",""en"")"),"#VALUE!")</f>
        <v>#VALUE!</v>
      </c>
    </row>
    <row r="7710" ht="15.75" customHeight="1">
      <c r="A7710" s="1" t="s">
        <v>227</v>
      </c>
      <c r="B7710" s="1">
        <v>5.0</v>
      </c>
      <c r="C7710" s="1" t="s">
        <v>17052</v>
      </c>
      <c r="D7710" s="1" t="s">
        <v>17053</v>
      </c>
      <c r="E7710" s="1" t="s">
        <v>169</v>
      </c>
      <c r="F7710" s="1" t="s">
        <v>11</v>
      </c>
      <c r="G7710" s="1" t="str">
        <f>IFERROR(__xludf.DUMMYFUNCTION("GOOGLETRANSLATE(D7710,""fr"",""en"")"),"#VALUE!")</f>
        <v>#VALUE!</v>
      </c>
    </row>
    <row r="7711" ht="15.75" customHeight="1">
      <c r="A7711" s="1" t="s">
        <v>17054</v>
      </c>
      <c r="B7711" s="1">
        <v>1.0</v>
      </c>
      <c r="C7711" s="1" t="s">
        <v>17055</v>
      </c>
      <c r="D7711" s="1" t="s">
        <v>17056</v>
      </c>
      <c r="E7711" s="1" t="s">
        <v>29</v>
      </c>
      <c r="F7711" s="1" t="s">
        <v>30</v>
      </c>
      <c r="G7711" s="1" t="str">
        <f>IFERROR(__xludf.DUMMYFUNCTION("GOOGLETRANSLATE(D7711,""fr"",""en"")"),"#VALUE!")</f>
        <v>#VALUE!</v>
      </c>
    </row>
    <row r="7712" ht="15.75" customHeight="1">
      <c r="A7712" s="1" t="s">
        <v>936</v>
      </c>
      <c r="B7712" s="1">
        <v>3.0</v>
      </c>
      <c r="C7712" s="1" t="s">
        <v>17057</v>
      </c>
      <c r="D7712" s="1" t="s">
        <v>17058</v>
      </c>
      <c r="E7712" s="1" t="s">
        <v>10</v>
      </c>
      <c r="F7712" s="1" t="s">
        <v>11</v>
      </c>
      <c r="G7712" s="1" t="str">
        <f>IFERROR(__xludf.DUMMYFUNCTION("GOOGLETRANSLATE(D7712,""fr"",""en"")"),"#VALUE!")</f>
        <v>#VALUE!</v>
      </c>
    </row>
    <row r="7713" ht="15.75" customHeight="1">
      <c r="A7713" s="1" t="s">
        <v>686</v>
      </c>
      <c r="B7713" s="1">
        <v>5.0</v>
      </c>
      <c r="C7713" s="1" t="s">
        <v>17059</v>
      </c>
      <c r="D7713" s="1" t="s">
        <v>17060</v>
      </c>
      <c r="E7713" s="1" t="s">
        <v>65</v>
      </c>
      <c r="F7713" s="1" t="s">
        <v>66</v>
      </c>
      <c r="G7713" s="1" t="str">
        <f>IFERROR(__xludf.DUMMYFUNCTION("GOOGLETRANSLATE(D7713,""fr"",""en"")"),"#VALUE!")</f>
        <v>#VALUE!</v>
      </c>
    </row>
    <row r="7714" ht="15.75" customHeight="1">
      <c r="A7714" s="1" t="s">
        <v>678</v>
      </c>
      <c r="B7714" s="1">
        <v>5.0</v>
      </c>
      <c r="C7714" s="1" t="s">
        <v>17061</v>
      </c>
      <c r="D7714" s="1" t="s">
        <v>17062</v>
      </c>
      <c r="E7714" s="1" t="s">
        <v>21</v>
      </c>
      <c r="F7714" s="1" t="s">
        <v>11</v>
      </c>
      <c r="G7714" s="1" t="str">
        <f>IFERROR(__xludf.DUMMYFUNCTION("GOOGLETRANSLATE(D7714,""fr"",""en"")"),"#VALUE!")</f>
        <v>#VALUE!</v>
      </c>
    </row>
    <row r="7715" ht="15.75" customHeight="1">
      <c r="A7715" s="1" t="s">
        <v>88</v>
      </c>
      <c r="B7715" s="1">
        <v>3.0</v>
      </c>
      <c r="C7715" s="1" t="s">
        <v>17063</v>
      </c>
      <c r="D7715" s="1" t="s">
        <v>17064</v>
      </c>
      <c r="E7715" s="1" t="s">
        <v>273</v>
      </c>
      <c r="F7715" s="1" t="s">
        <v>11</v>
      </c>
      <c r="G7715" s="1" t="str">
        <f>IFERROR(__xludf.DUMMYFUNCTION("GOOGLETRANSLATE(D7715,""fr"",""en"")"),"#VALUE!")</f>
        <v>#VALUE!</v>
      </c>
    </row>
    <row r="7716" ht="15.75" customHeight="1">
      <c r="A7716" s="1" t="s">
        <v>5378</v>
      </c>
      <c r="B7716" s="1">
        <v>5.0</v>
      </c>
      <c r="C7716" s="1" t="s">
        <v>17065</v>
      </c>
      <c r="D7716" s="1" t="s">
        <v>17066</v>
      </c>
      <c r="E7716" s="1" t="s">
        <v>21</v>
      </c>
      <c r="F7716" s="1" t="s">
        <v>11</v>
      </c>
      <c r="G7716" s="1" t="str">
        <f>IFERROR(__xludf.DUMMYFUNCTION("GOOGLETRANSLATE(D7716,""fr"",""en"")"),"#VALUE!")</f>
        <v>#VALUE!</v>
      </c>
    </row>
    <row r="7717" ht="15.75" customHeight="1">
      <c r="A7717" s="1" t="s">
        <v>2141</v>
      </c>
      <c r="B7717" s="1">
        <v>4.0</v>
      </c>
      <c r="C7717" s="1" t="s">
        <v>17067</v>
      </c>
      <c r="D7717" s="1" t="s">
        <v>17068</v>
      </c>
      <c r="E7717" s="1" t="s">
        <v>65</v>
      </c>
      <c r="F7717" s="1" t="s">
        <v>66</v>
      </c>
      <c r="G7717" s="1" t="str">
        <f>IFERROR(__xludf.DUMMYFUNCTION("GOOGLETRANSLATE(D7717,""fr"",""en"")"),"#VALUE!")</f>
        <v>#VALUE!</v>
      </c>
    </row>
    <row r="7718" ht="15.75" customHeight="1">
      <c r="A7718" s="1" t="s">
        <v>1940</v>
      </c>
      <c r="B7718" s="1">
        <v>4.0</v>
      </c>
      <c r="C7718" s="1" t="s">
        <v>17069</v>
      </c>
      <c r="D7718" s="1" t="s">
        <v>17070</v>
      </c>
      <c r="E7718" s="1" t="s">
        <v>10</v>
      </c>
      <c r="F7718" s="1" t="s">
        <v>11</v>
      </c>
      <c r="G7718" s="1" t="str">
        <f>IFERROR(__xludf.DUMMYFUNCTION("GOOGLETRANSLATE(D7718,""fr"",""en"")"),"#VALUE!")</f>
        <v>#VALUE!</v>
      </c>
    </row>
    <row r="7719" ht="15.75" customHeight="1">
      <c r="A7719" s="1" t="s">
        <v>314</v>
      </c>
      <c r="B7719" s="1">
        <v>4.0</v>
      </c>
      <c r="C7719" s="1" t="s">
        <v>17071</v>
      </c>
      <c r="D7719" s="1" t="s">
        <v>17072</v>
      </c>
      <c r="E7719" s="1" t="s">
        <v>65</v>
      </c>
      <c r="F7719" s="1" t="s">
        <v>66</v>
      </c>
      <c r="G7719" s="1" t="str">
        <f>IFERROR(__xludf.DUMMYFUNCTION("GOOGLETRANSLATE(D7719,""fr"",""en"")"),"#VALUE!")</f>
        <v>#VALUE!</v>
      </c>
    </row>
    <row r="7720" ht="15.75" customHeight="1">
      <c r="A7720" s="1" t="s">
        <v>467</v>
      </c>
      <c r="B7720" s="1">
        <v>1.0</v>
      </c>
      <c r="C7720" s="1" t="s">
        <v>17073</v>
      </c>
      <c r="D7720" s="1" t="s">
        <v>17074</v>
      </c>
      <c r="E7720" s="1" t="s">
        <v>296</v>
      </c>
      <c r="F7720" s="1" t="s">
        <v>110</v>
      </c>
      <c r="G7720" s="1" t="str">
        <f>IFERROR(__xludf.DUMMYFUNCTION("GOOGLETRANSLATE(D7720,""fr"",""en"")"),"#VALUE!")</f>
        <v>#VALUE!</v>
      </c>
    </row>
    <row r="7721" ht="15.75" customHeight="1">
      <c r="A7721" s="1" t="s">
        <v>2128</v>
      </c>
      <c r="B7721" s="1">
        <v>1.0</v>
      </c>
      <c r="C7721" s="1" t="s">
        <v>17075</v>
      </c>
      <c r="D7721" s="1" t="s">
        <v>17076</v>
      </c>
      <c r="E7721" s="1" t="s">
        <v>25</v>
      </c>
      <c r="F7721" s="1" t="s">
        <v>110</v>
      </c>
      <c r="G7721" s="1" t="str">
        <f>IFERROR(__xludf.DUMMYFUNCTION("GOOGLETRANSLATE(D7721,""fr"",""en"")"),"#VALUE!")</f>
        <v>#VALUE!</v>
      </c>
    </row>
    <row r="7722" ht="15.75" customHeight="1">
      <c r="A7722" s="1" t="s">
        <v>8279</v>
      </c>
      <c r="B7722" s="1">
        <v>1.0</v>
      </c>
      <c r="C7722" s="1" t="s">
        <v>17077</v>
      </c>
      <c r="D7722" s="1" t="s">
        <v>17078</v>
      </c>
      <c r="E7722" s="1" t="s">
        <v>373</v>
      </c>
      <c r="F7722" s="1" t="s">
        <v>118</v>
      </c>
      <c r="G7722" s="1" t="str">
        <f>IFERROR(__xludf.DUMMYFUNCTION("GOOGLETRANSLATE(D7722,""fr"",""en"")"),"#VALUE!")</f>
        <v>#VALUE!</v>
      </c>
    </row>
    <row r="7723" ht="15.75" customHeight="1">
      <c r="A7723" s="1" t="s">
        <v>3041</v>
      </c>
      <c r="B7723" s="1">
        <v>4.0</v>
      </c>
      <c r="C7723" s="1" t="s">
        <v>17079</v>
      </c>
      <c r="D7723" s="1" t="s">
        <v>17080</v>
      </c>
      <c r="E7723" s="1" t="s">
        <v>10</v>
      </c>
      <c r="F7723" s="1" t="s">
        <v>11</v>
      </c>
      <c r="G7723" s="1" t="str">
        <f>IFERROR(__xludf.DUMMYFUNCTION("GOOGLETRANSLATE(D7723,""fr"",""en"")"),"#VALUE!")</f>
        <v>#VALUE!</v>
      </c>
    </row>
    <row r="7724" ht="15.75" customHeight="1">
      <c r="A7724" s="1" t="s">
        <v>320</v>
      </c>
      <c r="B7724" s="1">
        <v>1.0</v>
      </c>
      <c r="C7724" s="1" t="s">
        <v>17081</v>
      </c>
      <c r="D7724" s="1" t="s">
        <v>17082</v>
      </c>
      <c r="E7724" s="1" t="s">
        <v>52</v>
      </c>
      <c r="F7724" s="1" t="s">
        <v>11</v>
      </c>
      <c r="G7724" s="1" t="str">
        <f>IFERROR(__xludf.DUMMYFUNCTION("GOOGLETRANSLATE(D7724,""fr"",""en"")"),"#VALUE!")</f>
        <v>#VALUE!</v>
      </c>
    </row>
    <row r="7725" ht="15.75" customHeight="1">
      <c r="A7725" s="1" t="s">
        <v>1347</v>
      </c>
      <c r="B7725" s="1">
        <v>4.0</v>
      </c>
      <c r="C7725" s="1" t="s">
        <v>17083</v>
      </c>
      <c r="D7725" s="1" t="s">
        <v>17084</v>
      </c>
      <c r="E7725" s="1" t="s">
        <v>423</v>
      </c>
      <c r="F7725" s="1" t="s">
        <v>30</v>
      </c>
      <c r="G7725" s="1" t="str">
        <f>IFERROR(__xludf.DUMMYFUNCTION("GOOGLETRANSLATE(D7725,""fr"",""en"")"),"Mutual Recommendable! It should not be forgotten that this organization reimburses medical costs but also ensures the additional salary, protects if one meets a delicate situation (disability, dependence). And for my part, I have nothing to complain about"&amp;" the advisers always listening.")</f>
        <v>Mutual Recommendable! It should not be forgotten that this organization reimburses medical costs but also ensures the additional salary, protects if one meets a delicate situation (disability, dependence). And for my part, I have nothing to complain about the advisers always listening.</v>
      </c>
    </row>
    <row r="7726" ht="15.75" customHeight="1">
      <c r="A7726" s="1" t="s">
        <v>4569</v>
      </c>
      <c r="B7726" s="1">
        <v>2.0</v>
      </c>
      <c r="C7726" s="1" t="s">
        <v>17085</v>
      </c>
      <c r="D7726" s="1" t="s">
        <v>17086</v>
      </c>
      <c r="E7726" s="1" t="s">
        <v>1192</v>
      </c>
      <c r="F7726" s="1" t="s">
        <v>110</v>
      </c>
      <c r="G7726" s="1" t="str">
        <f>IFERROR(__xludf.DUMMYFUNCTION("GOOGLETRANSLATE(D7726,""fr"",""en"")"),"#VALUE!")</f>
        <v>#VALUE!</v>
      </c>
    </row>
    <row r="7727" ht="15.75" customHeight="1">
      <c r="A7727" s="1" t="s">
        <v>7854</v>
      </c>
      <c r="B7727" s="1">
        <v>1.0</v>
      </c>
      <c r="C7727" s="1" t="s">
        <v>17087</v>
      </c>
      <c r="D7727" s="1" t="s">
        <v>17088</v>
      </c>
      <c r="E7727" s="1" t="s">
        <v>125</v>
      </c>
      <c r="F7727" s="1" t="s">
        <v>11</v>
      </c>
      <c r="G7727" s="1" t="str">
        <f>IFERROR(__xludf.DUMMYFUNCTION("GOOGLETRANSLATE(D7727,""fr"",""en"")"),"#VALUE!")</f>
        <v>#VALUE!</v>
      </c>
    </row>
    <row r="7728" ht="15.75" customHeight="1">
      <c r="A7728" s="1" t="s">
        <v>332</v>
      </c>
      <c r="B7728" s="1">
        <v>3.0</v>
      </c>
      <c r="C7728" s="1" t="s">
        <v>17089</v>
      </c>
      <c r="D7728" s="1" t="s">
        <v>17090</v>
      </c>
      <c r="E7728" s="1" t="s">
        <v>65</v>
      </c>
      <c r="F7728" s="1" t="s">
        <v>66</v>
      </c>
      <c r="G7728" s="1" t="str">
        <f>IFERROR(__xludf.DUMMYFUNCTION("GOOGLETRANSLATE(D7728,""fr"",""en"")"),"#VALUE!")</f>
        <v>#VALUE!</v>
      </c>
    </row>
    <row r="7729" ht="15.75" customHeight="1">
      <c r="A7729" s="1" t="s">
        <v>774</v>
      </c>
      <c r="B7729" s="1">
        <v>5.0</v>
      </c>
      <c r="C7729" s="1" t="s">
        <v>17091</v>
      </c>
      <c r="D7729" s="1" t="s">
        <v>17092</v>
      </c>
      <c r="E7729" s="1" t="s">
        <v>484</v>
      </c>
      <c r="F7729" s="1" t="s">
        <v>30</v>
      </c>
      <c r="G7729" s="1" t="str">
        <f>IFERROR(__xludf.DUMMYFUNCTION("GOOGLETRANSLATE(D7729,""fr"",""en"")"),"#VALUE!")</f>
        <v>#VALUE!</v>
      </c>
    </row>
    <row r="7730" ht="15.75" customHeight="1">
      <c r="A7730" s="1" t="s">
        <v>5712</v>
      </c>
      <c r="B7730" s="1">
        <v>1.0</v>
      </c>
      <c r="C7730" s="1" t="s">
        <v>17093</v>
      </c>
      <c r="D7730" s="1" t="s">
        <v>17094</v>
      </c>
      <c r="E7730" s="1" t="s">
        <v>10</v>
      </c>
      <c r="F7730" s="1" t="s">
        <v>11</v>
      </c>
      <c r="G7730" s="1" t="str">
        <f>IFERROR(__xludf.DUMMYFUNCTION("GOOGLETRANSLATE(D7730,""fr"",""en"")"),"#VALUE!")</f>
        <v>#VALUE!</v>
      </c>
    </row>
    <row r="7731" ht="15.75" customHeight="1">
      <c r="A7731" s="1" t="s">
        <v>17095</v>
      </c>
      <c r="B7731" s="1">
        <v>1.0</v>
      </c>
      <c r="C7731" s="1" t="s">
        <v>17096</v>
      </c>
      <c r="D7731" s="1" t="s">
        <v>17097</v>
      </c>
      <c r="E7731" s="1" t="s">
        <v>10</v>
      </c>
      <c r="F7731" s="1" t="s">
        <v>11</v>
      </c>
      <c r="G7731" s="1" t="str">
        <f>IFERROR(__xludf.DUMMYFUNCTION("GOOGLETRANSLATE(D7731,""fr"",""en"")"),"#VALUE!")</f>
        <v>#VALUE!</v>
      </c>
    </row>
    <row r="7732" ht="15.75" customHeight="1">
      <c r="A7732" s="1" t="s">
        <v>3627</v>
      </c>
      <c r="B7732" s="1">
        <v>3.0</v>
      </c>
      <c r="C7732" s="1" t="s">
        <v>17098</v>
      </c>
      <c r="D7732" s="1" t="s">
        <v>17099</v>
      </c>
      <c r="E7732" s="1" t="s">
        <v>10</v>
      </c>
      <c r="F7732" s="1" t="s">
        <v>11</v>
      </c>
      <c r="G7732" s="1" t="str">
        <f>IFERROR(__xludf.DUMMYFUNCTION("GOOGLETRANSLATE(D7732,""fr"",""en"")"),"#VALUE!")</f>
        <v>#VALUE!</v>
      </c>
    </row>
    <row r="7733" ht="15.75" customHeight="1">
      <c r="A7733" s="1" t="s">
        <v>2363</v>
      </c>
      <c r="B7733" s="1">
        <v>4.0</v>
      </c>
      <c r="C7733" s="1" t="s">
        <v>17100</v>
      </c>
      <c r="D7733" s="1" t="s">
        <v>17101</v>
      </c>
      <c r="E7733" s="1" t="s">
        <v>21</v>
      </c>
      <c r="F7733" s="1" t="s">
        <v>11</v>
      </c>
      <c r="G7733" s="1" t="str">
        <f>IFERROR(__xludf.DUMMYFUNCTION("GOOGLETRANSLATE(D7733,""fr"",""en"")"),"#VALUE!")</f>
        <v>#VALUE!</v>
      </c>
    </row>
    <row r="7734" ht="15.75" customHeight="1">
      <c r="A7734" s="1" t="s">
        <v>10095</v>
      </c>
      <c r="B7734" s="1">
        <v>1.0</v>
      </c>
      <c r="C7734" s="1" t="s">
        <v>17102</v>
      </c>
      <c r="D7734" s="1" t="s">
        <v>17103</v>
      </c>
      <c r="E7734" s="1" t="s">
        <v>10</v>
      </c>
      <c r="F7734" s="1" t="s">
        <v>11</v>
      </c>
      <c r="G7734" s="1" t="str">
        <f>IFERROR(__xludf.DUMMYFUNCTION("GOOGLETRANSLATE(D7734,""fr"",""en"")"),"#VALUE!")</f>
        <v>#VALUE!</v>
      </c>
    </row>
    <row r="7735" ht="15.75" customHeight="1">
      <c r="A7735" s="1" t="s">
        <v>255</v>
      </c>
      <c r="B7735" s="1">
        <v>5.0</v>
      </c>
      <c r="C7735" s="1" t="s">
        <v>17104</v>
      </c>
      <c r="D7735" s="1" t="s">
        <v>17105</v>
      </c>
      <c r="E7735" s="1" t="s">
        <v>176</v>
      </c>
      <c r="F7735" s="1" t="s">
        <v>66</v>
      </c>
      <c r="G7735" s="1" t="str">
        <f>IFERROR(__xludf.DUMMYFUNCTION("GOOGLETRANSLATE(D7735,""fr"",""en"")"),"#VALUE!")</f>
        <v>#VALUE!</v>
      </c>
    </row>
    <row r="7736" ht="15.75" customHeight="1">
      <c r="A7736" s="1" t="s">
        <v>10855</v>
      </c>
      <c r="B7736" s="1">
        <v>1.0</v>
      </c>
      <c r="C7736" s="1" t="s">
        <v>17106</v>
      </c>
      <c r="D7736" s="1" t="s">
        <v>17107</v>
      </c>
      <c r="E7736" s="1" t="s">
        <v>273</v>
      </c>
      <c r="F7736" s="1" t="s">
        <v>11</v>
      </c>
      <c r="G7736" s="1" t="str">
        <f>IFERROR(__xludf.DUMMYFUNCTION("GOOGLETRANSLATE(D7736,""fr"",""en"")"),"#VALUE!")</f>
        <v>#VALUE!</v>
      </c>
    </row>
    <row r="7737" ht="15.75" customHeight="1">
      <c r="A7737" s="1" t="s">
        <v>2896</v>
      </c>
      <c r="B7737" s="1">
        <v>1.0</v>
      </c>
      <c r="C7737" s="1" t="s">
        <v>17108</v>
      </c>
      <c r="D7737" s="1" t="s">
        <v>17109</v>
      </c>
      <c r="E7737" s="1" t="s">
        <v>226</v>
      </c>
      <c r="F7737" s="1" t="s">
        <v>110</v>
      </c>
      <c r="G7737" s="1" t="str">
        <f>IFERROR(__xludf.DUMMYFUNCTION("GOOGLETRANSLATE(D7737,""fr"",""en"")"),"#VALUE!")</f>
        <v>#VALUE!</v>
      </c>
    </row>
    <row r="7738" ht="15.75" customHeight="1">
      <c r="A7738" s="1" t="s">
        <v>955</v>
      </c>
      <c r="B7738" s="1">
        <v>5.0</v>
      </c>
      <c r="C7738" s="1" t="s">
        <v>17110</v>
      </c>
      <c r="D7738" s="1" t="s">
        <v>17111</v>
      </c>
      <c r="E7738" s="1" t="s">
        <v>65</v>
      </c>
      <c r="F7738" s="1" t="s">
        <v>66</v>
      </c>
      <c r="G7738" s="1" t="str">
        <f>IFERROR(__xludf.DUMMYFUNCTION("GOOGLETRANSLATE(D7738,""fr"",""en"")"),"#VALUE!")</f>
        <v>#VALUE!</v>
      </c>
    </row>
    <row r="7739" ht="15.75" customHeight="1">
      <c r="A7739" s="1" t="s">
        <v>10477</v>
      </c>
      <c r="B7739" s="1">
        <v>2.0</v>
      </c>
      <c r="C7739" s="1" t="s">
        <v>17112</v>
      </c>
      <c r="D7739" s="1" t="s">
        <v>17113</v>
      </c>
      <c r="E7739" s="1" t="s">
        <v>52</v>
      </c>
      <c r="F7739" s="1" t="s">
        <v>11</v>
      </c>
      <c r="G7739" s="1" t="str">
        <f>IFERROR(__xludf.DUMMYFUNCTION("GOOGLETRANSLATE(D7739,""fr"",""en"")"),"#VALUE!")</f>
        <v>#VALUE!</v>
      </c>
    </row>
    <row r="7740" ht="15.75" customHeight="1">
      <c r="A7740" s="1" t="s">
        <v>111</v>
      </c>
      <c r="B7740" s="1">
        <v>5.0</v>
      </c>
      <c r="C7740" s="1" t="s">
        <v>17114</v>
      </c>
      <c r="D7740" s="1" t="s">
        <v>17115</v>
      </c>
      <c r="E7740" s="1" t="s">
        <v>614</v>
      </c>
      <c r="F7740" s="1" t="s">
        <v>30</v>
      </c>
      <c r="G7740" s="1" t="str">
        <f>IFERROR(__xludf.DUMMYFUNCTION("GOOGLETRANSLATE(D7740,""fr"",""en"")"),"#VALUE!")</f>
        <v>#VALUE!</v>
      </c>
    </row>
    <row r="7741" ht="15.75" customHeight="1">
      <c r="A7741" s="1" t="s">
        <v>707</v>
      </c>
      <c r="B7741" s="1">
        <v>3.0</v>
      </c>
      <c r="C7741" s="1" t="s">
        <v>17116</v>
      </c>
      <c r="D7741" s="1" t="s">
        <v>17117</v>
      </c>
      <c r="E7741" s="1" t="s">
        <v>21</v>
      </c>
      <c r="F7741" s="1" t="s">
        <v>11</v>
      </c>
      <c r="G7741" s="1" t="str">
        <f>IFERROR(__xludf.DUMMYFUNCTION("GOOGLETRANSLATE(D7741,""fr"",""en"")"),"#VALUE!")</f>
        <v>#VALUE!</v>
      </c>
    </row>
    <row r="7742" ht="15.75" customHeight="1">
      <c r="A7742" s="1" t="s">
        <v>411</v>
      </c>
      <c r="B7742" s="1">
        <v>4.0</v>
      </c>
      <c r="C7742" s="1" t="s">
        <v>17118</v>
      </c>
      <c r="D7742" s="1" t="s">
        <v>17119</v>
      </c>
      <c r="E7742" s="1" t="s">
        <v>10</v>
      </c>
      <c r="F7742" s="1" t="s">
        <v>11</v>
      </c>
      <c r="G7742" s="1" t="str">
        <f>IFERROR(__xludf.DUMMYFUNCTION("GOOGLETRANSLATE(D7742,""fr"",""en"")"),"#VALUE!")</f>
        <v>#VALUE!</v>
      </c>
    </row>
    <row r="7743" ht="15.75" customHeight="1">
      <c r="A7743" s="1" t="s">
        <v>841</v>
      </c>
      <c r="B7743" s="1">
        <v>5.0</v>
      </c>
      <c r="C7743" s="1" t="s">
        <v>17120</v>
      </c>
      <c r="D7743" s="1" t="s">
        <v>17121</v>
      </c>
      <c r="E7743" s="1" t="s">
        <v>65</v>
      </c>
      <c r="F7743" s="1" t="s">
        <v>66</v>
      </c>
      <c r="G7743" s="1" t="str">
        <f>IFERROR(__xludf.DUMMYFUNCTION("GOOGLETRANSLATE(D7743,""fr"",""en"")"),"#VALUE!")</f>
        <v>#VALUE!</v>
      </c>
    </row>
    <row r="7744" ht="15.75" customHeight="1">
      <c r="A7744" s="1" t="s">
        <v>2272</v>
      </c>
      <c r="B7744" s="1">
        <v>5.0</v>
      </c>
      <c r="C7744" s="1" t="s">
        <v>17122</v>
      </c>
      <c r="D7744" s="1" t="s">
        <v>17123</v>
      </c>
      <c r="E7744" s="1" t="s">
        <v>176</v>
      </c>
      <c r="F7744" s="1" t="s">
        <v>66</v>
      </c>
      <c r="G7744" s="1" t="str">
        <f>IFERROR(__xludf.DUMMYFUNCTION("GOOGLETRANSLATE(D7744,""fr"",""en"")"),"#VALUE!")</f>
        <v>#VALUE!</v>
      </c>
    </row>
    <row r="7745" ht="15.75" customHeight="1">
      <c r="A7745" s="1" t="s">
        <v>3312</v>
      </c>
      <c r="B7745" s="1">
        <v>1.0</v>
      </c>
      <c r="C7745" s="1" t="s">
        <v>17124</v>
      </c>
      <c r="D7745" s="1" t="s">
        <v>17125</v>
      </c>
      <c r="E7745" s="1" t="s">
        <v>52</v>
      </c>
      <c r="F7745" s="1" t="s">
        <v>11</v>
      </c>
      <c r="G7745" s="1" t="str">
        <f>IFERROR(__xludf.DUMMYFUNCTION("GOOGLETRANSLATE(D7745,""fr"",""en"")"),"#VALUE!")</f>
        <v>#VALUE!</v>
      </c>
    </row>
    <row r="7746" ht="15.75" customHeight="1">
      <c r="A7746" s="1" t="s">
        <v>606</v>
      </c>
      <c r="B7746" s="1">
        <v>2.0</v>
      </c>
      <c r="C7746" s="1" t="s">
        <v>17126</v>
      </c>
      <c r="D7746" s="1" t="s">
        <v>17127</v>
      </c>
      <c r="E7746" s="1" t="s">
        <v>296</v>
      </c>
      <c r="F7746" s="1" t="s">
        <v>66</v>
      </c>
      <c r="G7746" s="1" t="str">
        <f>IFERROR(__xludf.DUMMYFUNCTION("GOOGLETRANSLATE(D7746,""fr"",""en"")"),"#VALUE!")</f>
        <v>#VALUE!</v>
      </c>
    </row>
    <row r="7747" ht="15.75" customHeight="1">
      <c r="A7747" s="1" t="s">
        <v>3448</v>
      </c>
      <c r="B7747" s="1">
        <v>5.0</v>
      </c>
      <c r="C7747" s="1" t="s">
        <v>17128</v>
      </c>
      <c r="D7747" s="1" t="s">
        <v>17129</v>
      </c>
      <c r="E7747" s="1" t="s">
        <v>65</v>
      </c>
      <c r="F7747" s="1" t="s">
        <v>66</v>
      </c>
      <c r="G7747" s="1" t="str">
        <f>IFERROR(__xludf.DUMMYFUNCTION("GOOGLETRANSLATE(D7747,""fr"",""en"")"),"#VALUE!")</f>
        <v>#VALUE!</v>
      </c>
    </row>
    <row r="7748" ht="15.75" customHeight="1">
      <c r="A7748" s="1" t="s">
        <v>2141</v>
      </c>
      <c r="B7748" s="1">
        <v>3.0</v>
      </c>
      <c r="C7748" s="1" t="s">
        <v>17130</v>
      </c>
      <c r="D7748" s="1" t="s">
        <v>17131</v>
      </c>
      <c r="E7748" s="1" t="s">
        <v>296</v>
      </c>
      <c r="F7748" s="1" t="s">
        <v>48</v>
      </c>
      <c r="G7748" s="1" t="str">
        <f>IFERROR(__xludf.DUMMYFUNCTION("GOOGLETRANSLATE(D7748,""fr"",""en"")"),"#VALUE!")</f>
        <v>#VALUE!</v>
      </c>
    </row>
    <row r="7749" ht="15.75" customHeight="1">
      <c r="A7749" s="1" t="s">
        <v>2448</v>
      </c>
      <c r="B7749" s="1">
        <v>5.0</v>
      </c>
      <c r="C7749" s="1" t="s">
        <v>17132</v>
      </c>
      <c r="D7749" s="1" t="s">
        <v>17133</v>
      </c>
      <c r="E7749" s="1" t="s">
        <v>176</v>
      </c>
      <c r="F7749" s="1" t="s">
        <v>66</v>
      </c>
      <c r="G7749" s="1" t="str">
        <f>IFERROR(__xludf.DUMMYFUNCTION("GOOGLETRANSLATE(D7749,""fr"",""en"")"),"#VALUE!")</f>
        <v>#VALUE!</v>
      </c>
    </row>
    <row r="7750" ht="15.75" customHeight="1">
      <c r="A7750" s="1" t="s">
        <v>899</v>
      </c>
      <c r="B7750" s="1">
        <v>4.0</v>
      </c>
      <c r="C7750" s="1" t="s">
        <v>17134</v>
      </c>
      <c r="D7750" s="1" t="s">
        <v>17135</v>
      </c>
      <c r="E7750" s="1" t="s">
        <v>10</v>
      </c>
      <c r="F7750" s="1" t="s">
        <v>11</v>
      </c>
      <c r="G7750" s="1" t="str">
        <f>IFERROR(__xludf.DUMMYFUNCTION("GOOGLETRANSLATE(D7750,""fr"",""en"")"),"#VALUE!")</f>
        <v>#VALUE!</v>
      </c>
    </row>
    <row r="7751" ht="15.75" customHeight="1">
      <c r="A7751" s="1" t="s">
        <v>5404</v>
      </c>
      <c r="B7751" s="1">
        <v>1.0</v>
      </c>
      <c r="C7751" s="1" t="s">
        <v>17136</v>
      </c>
      <c r="D7751" s="1" t="s">
        <v>17137</v>
      </c>
      <c r="E7751" s="1" t="s">
        <v>226</v>
      </c>
      <c r="F7751" s="1" t="s">
        <v>11</v>
      </c>
      <c r="G7751" s="1" t="str">
        <f>IFERROR(__xludf.DUMMYFUNCTION("GOOGLETRANSLATE(D7751,""fr"",""en"")"),"#VALUE!")</f>
        <v>#VALUE!</v>
      </c>
    </row>
    <row r="7752" ht="15.75" customHeight="1">
      <c r="A7752" s="1" t="s">
        <v>10533</v>
      </c>
      <c r="B7752" s="1">
        <v>4.0</v>
      </c>
      <c r="C7752" s="1" t="s">
        <v>17138</v>
      </c>
      <c r="D7752" s="1" t="s">
        <v>17139</v>
      </c>
      <c r="E7752" s="1" t="s">
        <v>21</v>
      </c>
      <c r="F7752" s="1" t="s">
        <v>11</v>
      </c>
      <c r="G7752" s="1" t="str">
        <f>IFERROR(__xludf.DUMMYFUNCTION("GOOGLETRANSLATE(D7752,""fr"",""en"")"),"#VALUE!")</f>
        <v>#VALUE!</v>
      </c>
    </row>
    <row r="7753" ht="15.75" customHeight="1">
      <c r="A7753" s="1" t="s">
        <v>16678</v>
      </c>
      <c r="B7753" s="1">
        <v>5.0</v>
      </c>
      <c r="C7753" s="1" t="s">
        <v>17140</v>
      </c>
      <c r="D7753" s="1" t="s">
        <v>17141</v>
      </c>
      <c r="E7753" s="1" t="s">
        <v>614</v>
      </c>
      <c r="F7753" s="1" t="s">
        <v>30</v>
      </c>
      <c r="G7753" s="1" t="str">
        <f>IFERROR(__xludf.DUMMYFUNCTION("GOOGLETRANSLATE(D7753,""fr"",""en"")"),"#VALUE!")</f>
        <v>#VALUE!</v>
      </c>
    </row>
    <row r="7754" ht="15.75" customHeight="1">
      <c r="A7754" s="1" t="s">
        <v>3627</v>
      </c>
      <c r="B7754" s="1">
        <v>1.0</v>
      </c>
      <c r="C7754" s="1" t="s">
        <v>17142</v>
      </c>
      <c r="D7754" s="1" t="s">
        <v>17143</v>
      </c>
      <c r="E7754" s="1" t="s">
        <v>125</v>
      </c>
      <c r="F7754" s="1" t="s">
        <v>11</v>
      </c>
      <c r="G7754" s="1" t="str">
        <f>IFERROR(__xludf.DUMMYFUNCTION("GOOGLETRANSLATE(D7754,""fr"",""en"")"),"#VALUE!")</f>
        <v>#VALUE!</v>
      </c>
    </row>
    <row r="7755" ht="15.75" customHeight="1">
      <c r="A7755" s="1" t="s">
        <v>424</v>
      </c>
      <c r="B7755" s="1">
        <v>1.0</v>
      </c>
      <c r="C7755" s="1" t="s">
        <v>17144</v>
      </c>
      <c r="D7755" s="1" t="s">
        <v>17145</v>
      </c>
      <c r="E7755" s="1" t="s">
        <v>10</v>
      </c>
      <c r="F7755" s="1" t="s">
        <v>11</v>
      </c>
      <c r="G7755" s="1" t="str">
        <f>IFERROR(__xludf.DUMMYFUNCTION("GOOGLETRANSLATE(D7755,""fr"",""en"")"),"#VALUE!")</f>
        <v>#VALUE!</v>
      </c>
    </row>
    <row r="7756" ht="15.75" customHeight="1">
      <c r="A7756" s="1" t="s">
        <v>716</v>
      </c>
      <c r="B7756" s="1">
        <v>1.0</v>
      </c>
      <c r="C7756" s="1" t="s">
        <v>17146</v>
      </c>
      <c r="D7756" s="1" t="s">
        <v>17147</v>
      </c>
      <c r="E7756" s="1" t="s">
        <v>43</v>
      </c>
      <c r="F7756" s="1" t="s">
        <v>30</v>
      </c>
      <c r="G7756" s="1" t="str">
        <f>IFERROR(__xludf.DUMMYFUNCTION("GOOGLETRANSLATE(D7756,""fr"",""en"")"),"#VALUE!")</f>
        <v>#VALUE!</v>
      </c>
    </row>
    <row r="7757" ht="15.75" customHeight="1">
      <c r="A7757" s="1" t="s">
        <v>8406</v>
      </c>
      <c r="B7757" s="1">
        <v>1.0</v>
      </c>
      <c r="C7757" s="1" t="s">
        <v>17148</v>
      </c>
      <c r="D7757" s="1" t="s">
        <v>17149</v>
      </c>
      <c r="E7757" s="1" t="s">
        <v>10</v>
      </c>
      <c r="F7757" s="1" t="s">
        <v>110</v>
      </c>
      <c r="G7757" s="1" t="str">
        <f>IFERROR(__xludf.DUMMYFUNCTION("GOOGLETRANSLATE(D7757,""fr"",""en"")"),"#VALUE!")</f>
        <v>#VALUE!</v>
      </c>
    </row>
    <row r="7758" ht="15.75" customHeight="1">
      <c r="A7758" s="1" t="s">
        <v>15179</v>
      </c>
      <c r="B7758" s="1">
        <v>1.0</v>
      </c>
      <c r="C7758" s="1" t="s">
        <v>17150</v>
      </c>
      <c r="D7758" s="1" t="s">
        <v>17151</v>
      </c>
      <c r="E7758" s="1" t="s">
        <v>750</v>
      </c>
      <c r="F7758" s="1" t="s">
        <v>110</v>
      </c>
      <c r="G7758" s="1" t="str">
        <f>IFERROR(__xludf.DUMMYFUNCTION("GOOGLETRANSLATE(D7758,""fr"",""en"")"),"#VALUE!")</f>
        <v>#VALUE!</v>
      </c>
    </row>
    <row r="7759" ht="15.75" customHeight="1">
      <c r="A7759" s="1" t="s">
        <v>119</v>
      </c>
      <c r="B7759" s="1">
        <v>4.0</v>
      </c>
      <c r="C7759" s="1" t="s">
        <v>17152</v>
      </c>
      <c r="D7759" s="1" t="s">
        <v>17153</v>
      </c>
      <c r="E7759" s="1" t="s">
        <v>21</v>
      </c>
      <c r="F7759" s="1" t="s">
        <v>11</v>
      </c>
      <c r="G7759" s="1" t="str">
        <f>IFERROR(__xludf.DUMMYFUNCTION("GOOGLETRANSLATE(D7759,""fr"",""en"")"),"#VALUE!")</f>
        <v>#VALUE!</v>
      </c>
    </row>
    <row r="7760" ht="15.75" customHeight="1">
      <c r="A7760" s="1" t="s">
        <v>9121</v>
      </c>
      <c r="B7760" s="1">
        <v>5.0</v>
      </c>
      <c r="C7760" s="1" t="s">
        <v>17154</v>
      </c>
      <c r="D7760" s="1" t="s">
        <v>17155</v>
      </c>
      <c r="E7760" s="1" t="s">
        <v>960</v>
      </c>
      <c r="F7760" s="1" t="s">
        <v>84</v>
      </c>
      <c r="G7760" s="1" t="str">
        <f>IFERROR(__xludf.DUMMYFUNCTION("GOOGLETRANSLATE(D7760,""fr"",""en"")"),"#VALUE!")</f>
        <v>#VALUE!</v>
      </c>
    </row>
    <row r="7761" ht="15.75" customHeight="1">
      <c r="A7761" s="1" t="s">
        <v>3913</v>
      </c>
      <c r="B7761" s="1">
        <v>1.0</v>
      </c>
      <c r="C7761" s="1" t="s">
        <v>17156</v>
      </c>
      <c r="D7761" s="1" t="s">
        <v>17157</v>
      </c>
      <c r="E7761" s="1" t="s">
        <v>10</v>
      </c>
      <c r="F7761" s="1" t="s">
        <v>11</v>
      </c>
      <c r="G7761" s="1" t="str">
        <f>IFERROR(__xludf.DUMMYFUNCTION("GOOGLETRANSLATE(D7761,""fr"",""en"")"),"#VALUE!")</f>
        <v>#VALUE!</v>
      </c>
    </row>
    <row r="7762" ht="15.75" customHeight="1">
      <c r="A7762" s="1" t="s">
        <v>1648</v>
      </c>
      <c r="B7762" s="1">
        <v>1.0</v>
      </c>
      <c r="C7762" s="1" t="s">
        <v>17158</v>
      </c>
      <c r="D7762" s="1" t="s">
        <v>17159</v>
      </c>
      <c r="E7762" s="1" t="s">
        <v>292</v>
      </c>
      <c r="F7762" s="1" t="s">
        <v>11</v>
      </c>
      <c r="G7762" s="1" t="str">
        <f>IFERROR(__xludf.DUMMYFUNCTION("GOOGLETRANSLATE(D7762,""fr"",""en"")"),"#VALUE!")</f>
        <v>#VALUE!</v>
      </c>
    </row>
    <row r="7763" ht="15.75" customHeight="1">
      <c r="A7763" s="1" t="s">
        <v>4052</v>
      </c>
      <c r="B7763" s="1">
        <v>1.0</v>
      </c>
      <c r="C7763" s="1" t="s">
        <v>17160</v>
      </c>
      <c r="D7763" s="1" t="s">
        <v>17161</v>
      </c>
      <c r="E7763" s="1" t="s">
        <v>109</v>
      </c>
      <c r="F7763" s="1" t="s">
        <v>11</v>
      </c>
      <c r="G7763" s="1" t="str">
        <f>IFERROR(__xludf.DUMMYFUNCTION("GOOGLETRANSLATE(D7763,""fr"",""en"")"),"#VALUE!")</f>
        <v>#VALUE!</v>
      </c>
    </row>
    <row r="7764" ht="15.75" customHeight="1">
      <c r="A7764" s="1" t="s">
        <v>258</v>
      </c>
      <c r="B7764" s="1">
        <v>2.0</v>
      </c>
      <c r="C7764" s="1" t="s">
        <v>17162</v>
      </c>
      <c r="D7764" s="1" t="s">
        <v>17163</v>
      </c>
      <c r="E7764" s="1" t="s">
        <v>10</v>
      </c>
      <c r="F7764" s="1" t="s">
        <v>11</v>
      </c>
      <c r="G7764" s="1" t="str">
        <f>IFERROR(__xludf.DUMMYFUNCTION("GOOGLETRANSLATE(D7764,""fr"",""en"")"),"#VALUE!")</f>
        <v>#VALUE!</v>
      </c>
    </row>
    <row r="7765" ht="15.75" customHeight="1">
      <c r="A7765" s="1" t="s">
        <v>1943</v>
      </c>
      <c r="B7765" s="1">
        <v>2.0</v>
      </c>
      <c r="C7765" s="1" t="s">
        <v>17164</v>
      </c>
      <c r="D7765" s="1" t="s">
        <v>17165</v>
      </c>
      <c r="E7765" s="1" t="s">
        <v>273</v>
      </c>
      <c r="F7765" s="1" t="s">
        <v>66</v>
      </c>
      <c r="G7765" s="1" t="str">
        <f>IFERROR(__xludf.DUMMYFUNCTION("GOOGLETRANSLATE(D7765,""fr"",""en"")"),"#VALUE!")</f>
        <v>#VALUE!</v>
      </c>
    </row>
    <row r="7766" ht="15.75" customHeight="1">
      <c r="A7766" s="1" t="s">
        <v>1673</v>
      </c>
      <c r="B7766" s="1">
        <v>2.0</v>
      </c>
      <c r="C7766" s="1" t="s">
        <v>17166</v>
      </c>
      <c r="D7766" s="1" t="s">
        <v>17167</v>
      </c>
      <c r="E7766" s="1" t="s">
        <v>273</v>
      </c>
      <c r="F7766" s="1" t="s">
        <v>11</v>
      </c>
      <c r="G7766" s="1" t="str">
        <f>IFERROR(__xludf.DUMMYFUNCTION("GOOGLETRANSLATE(D7766,""fr"",""en"")"),"#VALUE!")</f>
        <v>#VALUE!</v>
      </c>
    </row>
    <row r="7767" ht="15.75" customHeight="1">
      <c r="A7767" s="1" t="s">
        <v>17168</v>
      </c>
      <c r="B7767" s="1">
        <v>1.0</v>
      </c>
      <c r="C7767" s="1" t="s">
        <v>17169</v>
      </c>
      <c r="D7767" s="1" t="s">
        <v>17170</v>
      </c>
      <c r="E7767" s="1" t="s">
        <v>169</v>
      </c>
      <c r="F7767" s="1" t="s">
        <v>11</v>
      </c>
      <c r="G7767" s="1" t="str">
        <f>IFERROR(__xludf.DUMMYFUNCTION("GOOGLETRANSLATE(D7767,""fr"",""en"")"),"#VALUE!")</f>
        <v>#VALUE!</v>
      </c>
    </row>
    <row r="7768" ht="15.75" customHeight="1">
      <c r="A7768" s="1" t="s">
        <v>1540</v>
      </c>
      <c r="B7768" s="1">
        <v>1.0</v>
      </c>
      <c r="C7768" s="1" t="s">
        <v>17171</v>
      </c>
      <c r="D7768" s="1" t="s">
        <v>17172</v>
      </c>
      <c r="E7768" s="1" t="s">
        <v>2102</v>
      </c>
      <c r="F7768" s="1" t="s">
        <v>66</v>
      </c>
      <c r="G7768" s="1" t="str">
        <f>IFERROR(__xludf.DUMMYFUNCTION("GOOGLETRANSLATE(D7768,""fr"",""en"")"),"#VALUE!")</f>
        <v>#VALUE!</v>
      </c>
    </row>
    <row r="7769" ht="15.75" customHeight="1">
      <c r="A7769" s="1" t="s">
        <v>558</v>
      </c>
      <c r="B7769" s="1">
        <v>1.0</v>
      </c>
      <c r="C7769" s="1" t="s">
        <v>17173</v>
      </c>
      <c r="D7769" s="1" t="s">
        <v>17174</v>
      </c>
      <c r="E7769" s="1" t="s">
        <v>10</v>
      </c>
      <c r="F7769" s="1" t="s">
        <v>11</v>
      </c>
      <c r="G7769" s="1" t="str">
        <f>IFERROR(__xludf.DUMMYFUNCTION("GOOGLETRANSLATE(D7769,""fr"",""en"")"),"#VALUE!")</f>
        <v>#VALUE!</v>
      </c>
    </row>
    <row r="7770" ht="15.75" customHeight="1">
      <c r="A7770" s="1" t="s">
        <v>6343</v>
      </c>
      <c r="B7770" s="1">
        <v>2.0</v>
      </c>
      <c r="C7770" s="1" t="s">
        <v>17175</v>
      </c>
      <c r="D7770" s="1" t="s">
        <v>17176</v>
      </c>
      <c r="E7770" s="1" t="s">
        <v>43</v>
      </c>
      <c r="F7770" s="1" t="s">
        <v>30</v>
      </c>
      <c r="G7770" s="1" t="str">
        <f>IFERROR(__xludf.DUMMYFUNCTION("GOOGLETRANSLATE(D7770,""fr"",""en"")"),"#VALUE!")</f>
        <v>#VALUE!</v>
      </c>
    </row>
    <row r="7771" ht="15.75" customHeight="1">
      <c r="A7771" s="1" t="s">
        <v>564</v>
      </c>
      <c r="B7771" s="1">
        <v>5.0</v>
      </c>
      <c r="C7771" s="1" t="s">
        <v>17177</v>
      </c>
      <c r="D7771" s="1" t="s">
        <v>17178</v>
      </c>
      <c r="E7771" s="1" t="s">
        <v>10</v>
      </c>
      <c r="F7771" s="1" t="s">
        <v>11</v>
      </c>
      <c r="G7771" s="1" t="str">
        <f>IFERROR(__xludf.DUMMYFUNCTION("GOOGLETRANSLATE(D7771,""fr"",""en"")"),"#VALUE!")</f>
        <v>#VALUE!</v>
      </c>
    </row>
    <row r="7772" ht="15.75" customHeight="1">
      <c r="A7772" s="1" t="s">
        <v>17179</v>
      </c>
      <c r="B7772" s="1">
        <v>1.0</v>
      </c>
      <c r="C7772" s="1" t="s">
        <v>17180</v>
      </c>
      <c r="D7772" s="1" t="s">
        <v>17181</v>
      </c>
      <c r="E7772" s="1" t="s">
        <v>226</v>
      </c>
      <c r="F7772" s="1" t="s">
        <v>11</v>
      </c>
      <c r="G7772" s="1" t="str">
        <f>IFERROR(__xludf.DUMMYFUNCTION("GOOGLETRANSLATE(D7772,""fr"",""en"")"),"#VALUE!")</f>
        <v>#VALUE!</v>
      </c>
    </row>
    <row r="7773" ht="15.75" customHeight="1">
      <c r="A7773" s="1" t="s">
        <v>4355</v>
      </c>
      <c r="B7773" s="1">
        <v>2.0</v>
      </c>
      <c r="C7773" s="1" t="s">
        <v>17182</v>
      </c>
      <c r="D7773" s="1" t="s">
        <v>17183</v>
      </c>
      <c r="E7773" s="1" t="s">
        <v>10</v>
      </c>
      <c r="F7773" s="1" t="s">
        <v>11</v>
      </c>
      <c r="G7773" s="1" t="str">
        <f>IFERROR(__xludf.DUMMYFUNCTION("GOOGLETRANSLATE(D7773,""fr"",""en"")"),"#VALUE!")</f>
        <v>#VALUE!</v>
      </c>
    </row>
    <row r="7774" ht="15.75" customHeight="1">
      <c r="A7774" s="1" t="s">
        <v>741</v>
      </c>
      <c r="B7774" s="1">
        <v>1.0</v>
      </c>
      <c r="C7774" s="1" t="s">
        <v>17184</v>
      </c>
      <c r="D7774" s="1" t="s">
        <v>17185</v>
      </c>
      <c r="E7774" s="1" t="s">
        <v>109</v>
      </c>
      <c r="F7774" s="1" t="s">
        <v>11</v>
      </c>
      <c r="G7774" s="1" t="str">
        <f>IFERROR(__xludf.DUMMYFUNCTION("GOOGLETRANSLATE(D7774,""fr"",""en"")"),"#VALUE!")</f>
        <v>#VALUE!</v>
      </c>
    </row>
    <row r="7775" ht="15.75" customHeight="1">
      <c r="A7775" s="1" t="s">
        <v>3177</v>
      </c>
      <c r="B7775" s="1">
        <v>3.0</v>
      </c>
      <c r="C7775" s="1" t="s">
        <v>17186</v>
      </c>
      <c r="D7775" s="1" t="s">
        <v>17187</v>
      </c>
      <c r="E7775" s="1" t="s">
        <v>373</v>
      </c>
      <c r="F7775" s="1" t="s">
        <v>30</v>
      </c>
      <c r="G7775" s="1" t="str">
        <f>IFERROR(__xludf.DUMMYFUNCTION("GOOGLETRANSLATE(D7775,""fr"",""en"")"),"#VALUE!")</f>
        <v>#VALUE!</v>
      </c>
    </row>
    <row r="7776" ht="15.75" customHeight="1">
      <c r="A7776" s="1" t="s">
        <v>710</v>
      </c>
      <c r="B7776" s="1">
        <v>5.0</v>
      </c>
      <c r="C7776" s="1" t="s">
        <v>17188</v>
      </c>
      <c r="D7776" s="1" t="s">
        <v>17189</v>
      </c>
      <c r="E7776" s="1" t="s">
        <v>21</v>
      </c>
      <c r="F7776" s="1" t="s">
        <v>11</v>
      </c>
      <c r="G7776" s="1" t="str">
        <f>IFERROR(__xludf.DUMMYFUNCTION("GOOGLETRANSLATE(D7776,""fr"",""en"")"),"I am satisfied with the reception and explanation service and especially because it is very fast and very interesting in terms of price in comparison with other insurance")</f>
        <v>I am satisfied with the reception and explanation service and especially because it is very fast and very interesting in terms of price in comparison with other insurance</v>
      </c>
    </row>
    <row r="7777" ht="15.75" customHeight="1">
      <c r="A7777" s="1" t="s">
        <v>17190</v>
      </c>
      <c r="B7777" s="1">
        <v>4.0</v>
      </c>
      <c r="C7777" s="1" t="s">
        <v>17191</v>
      </c>
      <c r="D7777" s="1" t="s">
        <v>17192</v>
      </c>
      <c r="E7777" s="1" t="s">
        <v>21</v>
      </c>
      <c r="F7777" s="1" t="s">
        <v>11</v>
      </c>
      <c r="G7777" s="1" t="str">
        <f>IFERROR(__xludf.DUMMYFUNCTION("GOOGLETRANSLATE(D7777,""fr"",""en"")"),"#VALUE!")</f>
        <v>#VALUE!</v>
      </c>
    </row>
    <row r="7778" ht="15.75" customHeight="1">
      <c r="A7778" s="1" t="s">
        <v>5149</v>
      </c>
      <c r="B7778" s="1">
        <v>1.0</v>
      </c>
      <c r="C7778" s="1" t="s">
        <v>17193</v>
      </c>
      <c r="D7778" s="1" t="s">
        <v>17194</v>
      </c>
      <c r="E7778" s="1" t="s">
        <v>1192</v>
      </c>
      <c r="F7778" s="1" t="s">
        <v>84</v>
      </c>
      <c r="G7778" s="1" t="str">
        <f>IFERROR(__xludf.DUMMYFUNCTION("GOOGLETRANSLATE(D7778,""fr"",""en"")"),"#VALUE!")</f>
        <v>#VALUE!</v>
      </c>
    </row>
    <row r="7779" ht="15.75" customHeight="1">
      <c r="A7779" s="1" t="s">
        <v>1562</v>
      </c>
      <c r="B7779" s="1">
        <v>5.0</v>
      </c>
      <c r="C7779" s="1" t="s">
        <v>17195</v>
      </c>
      <c r="D7779" s="1" t="s">
        <v>17196</v>
      </c>
      <c r="E7779" s="1" t="s">
        <v>21</v>
      </c>
      <c r="F7779" s="1" t="s">
        <v>11</v>
      </c>
      <c r="G7779" s="1" t="str">
        <f>IFERROR(__xludf.DUMMYFUNCTION("GOOGLETRANSLATE(D7779,""fr"",""en"")"),"#VALUE!")</f>
        <v>#VALUE!</v>
      </c>
    </row>
    <row r="7780" ht="15.75" customHeight="1">
      <c r="A7780" s="1" t="s">
        <v>31</v>
      </c>
      <c r="B7780" s="1">
        <v>4.0</v>
      </c>
      <c r="C7780" s="1" t="s">
        <v>17197</v>
      </c>
      <c r="D7780" s="1" t="s">
        <v>17198</v>
      </c>
      <c r="E7780" s="1" t="s">
        <v>34</v>
      </c>
      <c r="F7780" s="1" t="s">
        <v>30</v>
      </c>
      <c r="G7780" s="1" t="str">
        <f>IFERROR(__xludf.DUMMYFUNCTION("GOOGLETRANSLATE(D7780,""fr"",""en"")"),"#VALUE!")</f>
        <v>#VALUE!</v>
      </c>
    </row>
    <row r="7781" ht="15.75" customHeight="1">
      <c r="A7781" s="1" t="s">
        <v>2448</v>
      </c>
      <c r="B7781" s="1">
        <v>3.0</v>
      </c>
      <c r="C7781" s="1" t="s">
        <v>17199</v>
      </c>
      <c r="D7781" s="1" t="s">
        <v>17200</v>
      </c>
      <c r="E7781" s="1" t="s">
        <v>296</v>
      </c>
      <c r="F7781" s="1" t="s">
        <v>11</v>
      </c>
      <c r="G7781" s="1" t="str">
        <f>IFERROR(__xludf.DUMMYFUNCTION("GOOGLETRANSLATE(D7781,""fr"",""en"")"),"#VALUE!")</f>
        <v>#VALUE!</v>
      </c>
    </row>
    <row r="7782" ht="15.75" customHeight="1">
      <c r="A7782" s="1" t="s">
        <v>85</v>
      </c>
      <c r="B7782" s="1">
        <v>5.0</v>
      </c>
      <c r="C7782" s="1" t="s">
        <v>17201</v>
      </c>
      <c r="D7782" s="1" t="s">
        <v>17202</v>
      </c>
      <c r="E7782" s="1" t="s">
        <v>21</v>
      </c>
      <c r="F7782" s="1" t="s">
        <v>11</v>
      </c>
      <c r="G7782" s="1" t="str">
        <f>IFERROR(__xludf.DUMMYFUNCTION("GOOGLETRANSLATE(D7782,""fr"",""en"")"),"#VALUE!")</f>
        <v>#VALUE!</v>
      </c>
    </row>
    <row r="7783" ht="15.75" customHeight="1">
      <c r="A7783" s="1" t="s">
        <v>1426</v>
      </c>
      <c r="B7783" s="1">
        <v>5.0</v>
      </c>
      <c r="C7783" s="1" t="s">
        <v>17203</v>
      </c>
      <c r="D7783" s="1" t="s">
        <v>17204</v>
      </c>
      <c r="E7783" s="1" t="s">
        <v>21</v>
      </c>
      <c r="F7783" s="1" t="s">
        <v>11</v>
      </c>
      <c r="G7783" s="1" t="str">
        <f>IFERROR(__xludf.DUMMYFUNCTION("GOOGLETRANSLATE(D7783,""fr"",""en"")"),"#VALUE!")</f>
        <v>#VALUE!</v>
      </c>
    </row>
    <row r="7784" ht="15.75" customHeight="1">
      <c r="A7784" s="1" t="s">
        <v>16607</v>
      </c>
      <c r="B7784" s="1">
        <v>1.0</v>
      </c>
      <c r="C7784" s="1" t="s">
        <v>17205</v>
      </c>
      <c r="D7784" s="1" t="s">
        <v>17206</v>
      </c>
      <c r="E7784" s="1" t="s">
        <v>34</v>
      </c>
      <c r="F7784" s="1" t="s">
        <v>84</v>
      </c>
      <c r="G7784" s="1" t="str">
        <f>IFERROR(__xludf.DUMMYFUNCTION("GOOGLETRANSLATE(D7784,""fr"",""en"")"),"#VALUE!")</f>
        <v>#VALUE!</v>
      </c>
    </row>
    <row r="7785" ht="15.75" customHeight="1">
      <c r="A7785" s="1" t="s">
        <v>17207</v>
      </c>
      <c r="B7785" s="1">
        <v>1.0</v>
      </c>
      <c r="C7785" s="1" t="s">
        <v>17208</v>
      </c>
      <c r="D7785" s="1" t="s">
        <v>17209</v>
      </c>
      <c r="E7785" s="1" t="s">
        <v>423</v>
      </c>
      <c r="F7785" s="1" t="s">
        <v>30</v>
      </c>
      <c r="G7785" s="1" t="str">
        <f>IFERROR(__xludf.DUMMYFUNCTION("GOOGLETRANSLATE(D7785,""fr"",""en"")"),"#VALUE!")</f>
        <v>#VALUE!</v>
      </c>
    </row>
    <row r="7786" ht="15.75" customHeight="1">
      <c r="A7786" s="1" t="s">
        <v>17210</v>
      </c>
      <c r="B7786" s="1">
        <v>1.0</v>
      </c>
      <c r="C7786" s="1" t="s">
        <v>17211</v>
      </c>
      <c r="D7786" s="1" t="s">
        <v>17212</v>
      </c>
      <c r="E7786" s="1" t="s">
        <v>34</v>
      </c>
      <c r="F7786" s="1" t="s">
        <v>30</v>
      </c>
      <c r="G7786" s="1" t="str">
        <f>IFERROR(__xludf.DUMMYFUNCTION("GOOGLETRANSLATE(D7786,""fr"",""en"")"),"#VALUE!")</f>
        <v>#VALUE!</v>
      </c>
    </row>
    <row r="7787" ht="15.75" customHeight="1">
      <c r="A7787" s="1" t="s">
        <v>1816</v>
      </c>
      <c r="B7787" s="1">
        <v>5.0</v>
      </c>
      <c r="C7787" s="1" t="s">
        <v>17213</v>
      </c>
      <c r="D7787" s="1" t="s">
        <v>17214</v>
      </c>
      <c r="E7787" s="1" t="s">
        <v>21</v>
      </c>
      <c r="F7787" s="1" t="s">
        <v>11</v>
      </c>
      <c r="G7787" s="1" t="str">
        <f>IFERROR(__xludf.DUMMYFUNCTION("GOOGLETRANSLATE(D7787,""fr"",""en"")"),"#VALUE!")</f>
        <v>#VALUE!</v>
      </c>
    </row>
    <row r="7788" ht="15.75" customHeight="1">
      <c r="A7788" s="1" t="s">
        <v>67</v>
      </c>
      <c r="B7788" s="1">
        <v>3.0</v>
      </c>
      <c r="C7788" s="1" t="s">
        <v>17215</v>
      </c>
      <c r="D7788" s="1" t="s">
        <v>17216</v>
      </c>
      <c r="E7788" s="1" t="s">
        <v>10</v>
      </c>
      <c r="F7788" s="1" t="s">
        <v>11</v>
      </c>
      <c r="G7788" s="1" t="str">
        <f>IFERROR(__xludf.DUMMYFUNCTION("GOOGLETRANSLATE(D7788,""fr"",""en"")"),"#VALUE!")</f>
        <v>#VALUE!</v>
      </c>
    </row>
    <row r="7789" ht="15.75" customHeight="1">
      <c r="A7789" s="1" t="s">
        <v>62</v>
      </c>
      <c r="B7789" s="1">
        <v>4.0</v>
      </c>
      <c r="C7789" s="1" t="s">
        <v>17217</v>
      </c>
      <c r="D7789" s="1" t="s">
        <v>17218</v>
      </c>
      <c r="E7789" s="1" t="s">
        <v>176</v>
      </c>
      <c r="F7789" s="1" t="s">
        <v>66</v>
      </c>
      <c r="G7789" s="1" t="str">
        <f>IFERROR(__xludf.DUMMYFUNCTION("GOOGLETRANSLATE(D7789,""fr"",""en"")"),"#VALUE!")</f>
        <v>#VALUE!</v>
      </c>
    </row>
    <row r="7790" ht="15.75" customHeight="1">
      <c r="A7790" s="1" t="s">
        <v>16417</v>
      </c>
      <c r="B7790" s="1">
        <v>1.0</v>
      </c>
      <c r="C7790" s="1" t="s">
        <v>17219</v>
      </c>
      <c r="D7790" s="1" t="s">
        <v>17220</v>
      </c>
      <c r="E7790" s="1" t="s">
        <v>296</v>
      </c>
      <c r="F7790" s="1" t="s">
        <v>118</v>
      </c>
      <c r="G7790" s="1" t="str">
        <f>IFERROR(__xludf.DUMMYFUNCTION("GOOGLETRANSLATE(D7790,""fr"",""en"")"),"#VALUE!")</f>
        <v>#VALUE!</v>
      </c>
    </row>
    <row r="7791" ht="15.75" customHeight="1">
      <c r="A7791" s="1" t="s">
        <v>2702</v>
      </c>
      <c r="B7791" s="1">
        <v>5.0</v>
      </c>
      <c r="C7791" s="1" t="s">
        <v>17221</v>
      </c>
      <c r="D7791" s="1" t="s">
        <v>17222</v>
      </c>
      <c r="E7791" s="1" t="s">
        <v>10</v>
      </c>
      <c r="F7791" s="1" t="s">
        <v>11</v>
      </c>
      <c r="G7791" s="1" t="str">
        <f>IFERROR(__xludf.DUMMYFUNCTION("GOOGLETRANSLATE(D7791,""fr"",""en"")"),"#VALUE!")</f>
        <v>#VALUE!</v>
      </c>
    </row>
    <row r="7792" ht="15.75" customHeight="1">
      <c r="A7792" s="1" t="s">
        <v>936</v>
      </c>
      <c r="B7792" s="1">
        <v>5.0</v>
      </c>
      <c r="C7792" s="1" t="s">
        <v>17223</v>
      </c>
      <c r="D7792" s="1" t="s">
        <v>17224</v>
      </c>
      <c r="E7792" s="1" t="s">
        <v>10</v>
      </c>
      <c r="F7792" s="1" t="s">
        <v>11</v>
      </c>
      <c r="G7792" s="1" t="str">
        <f>IFERROR(__xludf.DUMMYFUNCTION("GOOGLETRANSLATE(D7792,""fr"",""en"")"),"#VALUE!")</f>
        <v>#VALUE!</v>
      </c>
    </row>
    <row r="7793" ht="15.75" customHeight="1">
      <c r="A7793" s="1" t="s">
        <v>494</v>
      </c>
      <c r="B7793" s="1">
        <v>2.0</v>
      </c>
      <c r="C7793" s="1" t="s">
        <v>17225</v>
      </c>
      <c r="D7793" s="1" t="s">
        <v>17226</v>
      </c>
      <c r="E7793" s="1" t="s">
        <v>125</v>
      </c>
      <c r="F7793" s="1" t="s">
        <v>11</v>
      </c>
      <c r="G7793" s="1" t="str">
        <f>IFERROR(__xludf.DUMMYFUNCTION("GOOGLETRANSLATE(D7793,""fr"",""en"")"),"#VALUE!")</f>
        <v>#VALUE!</v>
      </c>
    </row>
    <row r="7794" ht="15.75" customHeight="1">
      <c r="A7794" s="1" t="s">
        <v>3353</v>
      </c>
      <c r="B7794" s="1">
        <v>1.0</v>
      </c>
      <c r="C7794" s="1" t="s">
        <v>17227</v>
      </c>
      <c r="D7794" s="1" t="s">
        <v>17228</v>
      </c>
      <c r="E7794" s="1" t="s">
        <v>125</v>
      </c>
      <c r="F7794" s="1" t="s">
        <v>11</v>
      </c>
      <c r="G7794" s="1" t="str">
        <f>IFERROR(__xludf.DUMMYFUNCTION("GOOGLETRANSLATE(D7794,""fr"",""en"")"),"#VALUE!")</f>
        <v>#VALUE!</v>
      </c>
    </row>
    <row r="7795" ht="15.75" customHeight="1">
      <c r="A7795" s="1" t="s">
        <v>17229</v>
      </c>
      <c r="B7795" s="1">
        <v>1.0</v>
      </c>
      <c r="C7795" s="1" t="s">
        <v>17230</v>
      </c>
      <c r="D7795" s="1" t="s">
        <v>17231</v>
      </c>
      <c r="E7795" s="1" t="s">
        <v>125</v>
      </c>
      <c r="F7795" s="1" t="s">
        <v>110</v>
      </c>
      <c r="G7795" s="1" t="str">
        <f>IFERROR(__xludf.DUMMYFUNCTION("GOOGLETRANSLATE(D7795,""fr"",""en"")"),"#VALUE!")</f>
        <v>#VALUE!</v>
      </c>
    </row>
    <row r="7796" ht="15.75" customHeight="1">
      <c r="A7796" s="1" t="s">
        <v>1601</v>
      </c>
      <c r="B7796" s="1">
        <v>1.0</v>
      </c>
      <c r="C7796" s="1" t="s">
        <v>17232</v>
      </c>
      <c r="D7796" s="1" t="s">
        <v>17233</v>
      </c>
      <c r="E7796" s="1" t="s">
        <v>250</v>
      </c>
      <c r="F7796" s="1" t="s">
        <v>30</v>
      </c>
      <c r="G7796" s="1" t="str">
        <f>IFERROR(__xludf.DUMMYFUNCTION("GOOGLETRANSLATE(D7796,""fr"",""en"")"),"#VALUE!")</f>
        <v>#VALUE!</v>
      </c>
    </row>
    <row r="7797" ht="15.75" customHeight="1">
      <c r="A7797" s="1" t="s">
        <v>332</v>
      </c>
      <c r="B7797" s="1">
        <v>4.0</v>
      </c>
      <c r="C7797" s="1" t="s">
        <v>17234</v>
      </c>
      <c r="D7797" s="1" t="s">
        <v>17235</v>
      </c>
      <c r="E7797" s="1" t="s">
        <v>21</v>
      </c>
      <c r="F7797" s="1" t="s">
        <v>11</v>
      </c>
      <c r="G7797" s="1" t="str">
        <f>IFERROR(__xludf.DUMMYFUNCTION("GOOGLETRANSLATE(D7797,""fr"",""en"")"),"#VALUE!")</f>
        <v>#VALUE!</v>
      </c>
    </row>
    <row r="7798" ht="15.75" customHeight="1">
      <c r="A7798" s="1" t="s">
        <v>138</v>
      </c>
      <c r="B7798" s="1">
        <v>5.0</v>
      </c>
      <c r="C7798" s="1" t="s">
        <v>17236</v>
      </c>
      <c r="D7798" s="1" t="s">
        <v>17237</v>
      </c>
      <c r="E7798" s="1" t="s">
        <v>169</v>
      </c>
      <c r="F7798" s="1" t="s">
        <v>11</v>
      </c>
      <c r="G7798" s="1" t="str">
        <f>IFERROR(__xludf.DUMMYFUNCTION("GOOGLETRANSLATE(D7798,""fr"",""en"")"),"#VALUE!")</f>
        <v>#VALUE!</v>
      </c>
    </row>
    <row r="7799" ht="15.75" customHeight="1">
      <c r="A7799" s="1" t="s">
        <v>1699</v>
      </c>
      <c r="B7799" s="1">
        <v>1.0</v>
      </c>
      <c r="C7799" s="1" t="s">
        <v>17238</v>
      </c>
      <c r="D7799" s="1" t="s">
        <v>17239</v>
      </c>
      <c r="E7799" s="1" t="s">
        <v>5109</v>
      </c>
      <c r="F7799" s="1" t="s">
        <v>66</v>
      </c>
      <c r="G7799" s="1" t="str">
        <f>IFERROR(__xludf.DUMMYFUNCTION("GOOGLETRANSLATE(D7799,""fr"",""en"")"),"#VALUE!")</f>
        <v>#VALUE!</v>
      </c>
    </row>
    <row r="7800" ht="15.75" customHeight="1">
      <c r="A7800" s="1" t="s">
        <v>17240</v>
      </c>
      <c r="B7800" s="1">
        <v>1.0</v>
      </c>
      <c r="C7800" s="1" t="s">
        <v>17241</v>
      </c>
      <c r="D7800" s="1" t="s">
        <v>17242</v>
      </c>
      <c r="E7800" s="1" t="s">
        <v>52</v>
      </c>
      <c r="F7800" s="1" t="s">
        <v>110</v>
      </c>
      <c r="G7800" s="1" t="str">
        <f>IFERROR(__xludf.DUMMYFUNCTION("GOOGLETRANSLATE(D7800,""fr"",""en"")"),"#VALUE!")</f>
        <v>#VALUE!</v>
      </c>
    </row>
    <row r="7801" ht="15.75" customHeight="1">
      <c r="A7801" s="1" t="s">
        <v>74</v>
      </c>
      <c r="B7801" s="1">
        <v>5.0</v>
      </c>
      <c r="C7801" s="1" t="s">
        <v>17243</v>
      </c>
      <c r="D7801" s="1" t="s">
        <v>17244</v>
      </c>
      <c r="E7801" s="1" t="s">
        <v>21</v>
      </c>
      <c r="F7801" s="1" t="s">
        <v>11</v>
      </c>
      <c r="G7801" s="1" t="str">
        <f>IFERROR(__xludf.DUMMYFUNCTION("GOOGLETRANSLATE(D7801,""fr"",""en"")"),"#VALUE!")</f>
        <v>#VALUE!</v>
      </c>
    </row>
    <row r="7802" ht="15.75" customHeight="1">
      <c r="A7802" s="1" t="s">
        <v>2656</v>
      </c>
      <c r="B7802" s="1">
        <v>2.0</v>
      </c>
      <c r="C7802" s="1" t="s">
        <v>17245</v>
      </c>
      <c r="D7802" s="1" t="s">
        <v>17246</v>
      </c>
      <c r="E7802" s="1" t="s">
        <v>25</v>
      </c>
      <c r="F7802" s="1" t="s">
        <v>11</v>
      </c>
      <c r="G7802" s="1" t="str">
        <f>IFERROR(__xludf.DUMMYFUNCTION("GOOGLETRANSLATE(D7802,""fr"",""en"")"),"#VALUE!")</f>
        <v>#VALUE!</v>
      </c>
    </row>
    <row r="7803" ht="15.75" customHeight="1">
      <c r="A7803" s="1" t="s">
        <v>1972</v>
      </c>
      <c r="B7803" s="1">
        <v>5.0</v>
      </c>
      <c r="C7803" s="1" t="s">
        <v>17247</v>
      </c>
      <c r="D7803" s="1" t="s">
        <v>17248</v>
      </c>
      <c r="E7803" s="1" t="s">
        <v>292</v>
      </c>
      <c r="F7803" s="1" t="s">
        <v>11</v>
      </c>
      <c r="G7803" s="1" t="str">
        <f>IFERROR(__xludf.DUMMYFUNCTION("GOOGLETRANSLATE(D7803,""fr"",""en"")"),"#VALUE!")</f>
        <v>#VALUE!</v>
      </c>
    </row>
    <row r="7804" ht="15.75" customHeight="1">
      <c r="A7804" s="1" t="s">
        <v>783</v>
      </c>
      <c r="B7804" s="1">
        <v>1.0</v>
      </c>
      <c r="C7804" s="1" t="s">
        <v>17249</v>
      </c>
      <c r="D7804" s="1" t="s">
        <v>17250</v>
      </c>
      <c r="E7804" s="1" t="s">
        <v>575</v>
      </c>
      <c r="F7804" s="1" t="s">
        <v>84</v>
      </c>
      <c r="G7804" s="1" t="str">
        <f>IFERROR(__xludf.DUMMYFUNCTION("GOOGLETRANSLATE(D7804,""fr"",""en"")"),"#VALUE!")</f>
        <v>#VALUE!</v>
      </c>
    </row>
    <row r="7805" ht="15.75" customHeight="1">
      <c r="A7805" s="1" t="s">
        <v>267</v>
      </c>
      <c r="B7805" s="1">
        <v>5.0</v>
      </c>
      <c r="C7805" s="1" t="s">
        <v>17251</v>
      </c>
      <c r="D7805" s="1" t="s">
        <v>17252</v>
      </c>
      <c r="E7805" s="1" t="s">
        <v>10</v>
      </c>
      <c r="F7805" s="1" t="s">
        <v>11</v>
      </c>
      <c r="G7805" s="1" t="str">
        <f>IFERROR(__xludf.DUMMYFUNCTION("GOOGLETRANSLATE(D7805,""fr"",""en"")"),"#VALUE!")</f>
        <v>#VALUE!</v>
      </c>
    </row>
    <row r="7806" ht="15.75" customHeight="1">
      <c r="A7806" s="1" t="s">
        <v>17253</v>
      </c>
      <c r="B7806" s="1">
        <v>5.0</v>
      </c>
      <c r="C7806" s="1" t="s">
        <v>17254</v>
      </c>
      <c r="D7806" s="1" t="s">
        <v>17255</v>
      </c>
      <c r="E7806" s="1" t="s">
        <v>29</v>
      </c>
      <c r="F7806" s="1" t="s">
        <v>30</v>
      </c>
      <c r="G7806" s="1" t="str">
        <f>IFERROR(__xludf.DUMMYFUNCTION("GOOGLETRANSLATE(D7806,""fr"",""en"")"),"#VALUE!")</f>
        <v>#VALUE!</v>
      </c>
    </row>
    <row r="7807" ht="15.75" customHeight="1">
      <c r="A7807" s="1" t="s">
        <v>1293</v>
      </c>
      <c r="B7807" s="1">
        <v>3.0</v>
      </c>
      <c r="C7807" s="1" t="s">
        <v>17256</v>
      </c>
      <c r="D7807" s="1" t="s">
        <v>17257</v>
      </c>
      <c r="E7807" s="1" t="s">
        <v>226</v>
      </c>
      <c r="F7807" s="1" t="s">
        <v>11</v>
      </c>
      <c r="G7807" s="1" t="str">
        <f>IFERROR(__xludf.DUMMYFUNCTION("GOOGLETRANSLATE(D7807,""fr"",""en"")"),"#VALUE!")</f>
        <v>#VALUE!</v>
      </c>
    </row>
    <row r="7808" ht="15.75" customHeight="1">
      <c r="A7808" s="1" t="s">
        <v>621</v>
      </c>
      <c r="B7808" s="1">
        <v>4.0</v>
      </c>
      <c r="C7808" s="1" t="s">
        <v>17258</v>
      </c>
      <c r="D7808" s="1" t="s">
        <v>17259</v>
      </c>
      <c r="E7808" s="1" t="s">
        <v>10</v>
      </c>
      <c r="F7808" s="1" t="s">
        <v>11</v>
      </c>
      <c r="G7808" s="1" t="str">
        <f>IFERROR(__xludf.DUMMYFUNCTION("GOOGLETRANSLATE(D7808,""fr"",""en"")"),"#VALUE!")</f>
        <v>#VALUE!</v>
      </c>
    </row>
    <row r="7809" ht="15.75" customHeight="1">
      <c r="A7809" s="1" t="s">
        <v>5925</v>
      </c>
      <c r="B7809" s="1">
        <v>1.0</v>
      </c>
      <c r="C7809" s="1" t="s">
        <v>17260</v>
      </c>
      <c r="D7809" s="1" t="s">
        <v>17261</v>
      </c>
      <c r="E7809" s="1" t="s">
        <v>196</v>
      </c>
      <c r="F7809" s="1" t="s">
        <v>118</v>
      </c>
      <c r="G7809" s="1" t="str">
        <f>IFERROR(__xludf.DUMMYFUNCTION("GOOGLETRANSLATE(D7809,""fr"",""en"")"),"#VALUE!")</f>
        <v>#VALUE!</v>
      </c>
    </row>
    <row r="7810" ht="15.75" customHeight="1">
      <c r="A7810" s="1" t="s">
        <v>8562</v>
      </c>
      <c r="B7810" s="1">
        <v>2.0</v>
      </c>
      <c r="C7810" s="1" t="s">
        <v>17262</v>
      </c>
      <c r="D7810" s="1" t="s">
        <v>17263</v>
      </c>
      <c r="E7810" s="1" t="s">
        <v>21</v>
      </c>
      <c r="F7810" s="1" t="s">
        <v>11</v>
      </c>
      <c r="G7810" s="1" t="str">
        <f>IFERROR(__xludf.DUMMYFUNCTION("GOOGLETRANSLATE(D7810,""fr"",""en"")"),"#VALUE!")</f>
        <v>#VALUE!</v>
      </c>
    </row>
    <row r="7811" ht="15.75" customHeight="1">
      <c r="A7811" s="1" t="s">
        <v>1767</v>
      </c>
      <c r="B7811" s="1">
        <v>1.0</v>
      </c>
      <c r="C7811" s="1" t="s">
        <v>17264</v>
      </c>
      <c r="D7811" s="1" t="s">
        <v>17265</v>
      </c>
      <c r="E7811" s="1" t="s">
        <v>73</v>
      </c>
      <c r="F7811" s="1" t="s">
        <v>30</v>
      </c>
      <c r="G7811" s="1" t="str">
        <f>IFERROR(__xludf.DUMMYFUNCTION("GOOGLETRANSLATE(D7811,""fr"",""en"")"),"#VALUE!")</f>
        <v>#VALUE!</v>
      </c>
    </row>
    <row r="7812" ht="15.75" customHeight="1">
      <c r="A7812" s="1" t="s">
        <v>163</v>
      </c>
      <c r="B7812" s="1">
        <v>1.0</v>
      </c>
      <c r="C7812" s="1" t="s">
        <v>17266</v>
      </c>
      <c r="D7812" s="1" t="s">
        <v>17267</v>
      </c>
      <c r="E7812" s="1" t="s">
        <v>73</v>
      </c>
      <c r="F7812" s="1" t="s">
        <v>30</v>
      </c>
      <c r="G7812" s="1" t="str">
        <f>IFERROR(__xludf.DUMMYFUNCTION("GOOGLETRANSLATE(D7812,""fr"",""en"")"),"#VALUE!")</f>
        <v>#VALUE!</v>
      </c>
    </row>
    <row r="7813" ht="15.75" customHeight="1">
      <c r="A7813" s="1" t="s">
        <v>673</v>
      </c>
      <c r="B7813" s="1">
        <v>1.0</v>
      </c>
      <c r="C7813" s="1" t="s">
        <v>17268</v>
      </c>
      <c r="D7813" s="1" t="s">
        <v>17269</v>
      </c>
      <c r="E7813" s="1" t="s">
        <v>125</v>
      </c>
      <c r="F7813" s="1" t="s">
        <v>11</v>
      </c>
      <c r="G7813" s="1" t="str">
        <f>IFERROR(__xludf.DUMMYFUNCTION("GOOGLETRANSLATE(D7813,""fr"",""en"")"),"#VALUE!")</f>
        <v>#VALUE!</v>
      </c>
    </row>
    <row r="7814" ht="15.75" customHeight="1">
      <c r="A7814" s="1" t="s">
        <v>1886</v>
      </c>
      <c r="B7814" s="1">
        <v>2.0</v>
      </c>
      <c r="C7814" s="1" t="s">
        <v>17270</v>
      </c>
      <c r="D7814" s="1" t="s">
        <v>17271</v>
      </c>
      <c r="E7814" s="1" t="s">
        <v>43</v>
      </c>
      <c r="F7814" s="1" t="s">
        <v>30</v>
      </c>
      <c r="G7814" s="1" t="str">
        <f>IFERROR(__xludf.DUMMYFUNCTION("GOOGLETRANSLATE(D7814,""fr"",""en"")"),"I just recalled Mercer - after 15 days, as I had been told the last time on the phone - because I still haven't had an answer to my quote. I am told to wait another 1 to 1.5 weeks ... So we are at a waiting time of almost a month. The initial email with t"&amp;"he quote was sent on March 15. I do not accept the situation and I wish to speak with a manager. At first I reject and I am asked to wait but after I try to pass me a manager. Apparently no one is available, I am asked when I sent the quote. It turns out "&amp;"that they see my two reminders but not the initial email with the quote, for which I have received the reception number number. I indicate the reception accused number and Mercer finds nothing under this number. I ask what to do now and I am told to retur"&amp;"n the quote. I ask ""and after""? I am told to have to wait 2 to 3 weeks because it is the processing time currently.
Meanwhile the conversation (waiting time included) lasted 32 minutes (11:30 a.m. to 12:02 p.m.) and cost almost 5 EUR.
It's a joke ...")</f>
        <v>I just recalled Mercer - after 15 days, as I had been told the last time on the phone - because I still haven't had an answer to my quote. I am told to wait another 1 to 1.5 weeks ... So we are at a waiting time of almost a month. The initial email with the quote was sent on March 15. I do not accept the situation and I wish to speak with a manager. At first I reject and I am asked to wait but after I try to pass me a manager. Apparently no one is available, I am asked when I sent the quote. It turns out that they see my two reminders but not the initial email with the quote, for which I have received the reception number number. I indicate the reception accused number and Mercer finds nothing under this number. I ask what to do now and I am told to return the quote. I ask "and after"? I am told to have to wait 2 to 3 weeks because it is the processing time currently.
Meanwhile the conversation (waiting time included) lasted 32 minutes (11:30 a.m. to 12:02 p.m.) and cost almost 5 EUR.
It's a joke ...</v>
      </c>
    </row>
    <row r="7815" ht="15.75" customHeight="1">
      <c r="A7815" s="1" t="s">
        <v>929</v>
      </c>
      <c r="B7815" s="1">
        <v>4.0</v>
      </c>
      <c r="C7815" s="1" t="s">
        <v>17272</v>
      </c>
      <c r="D7815" s="1" t="s">
        <v>17273</v>
      </c>
      <c r="E7815" s="1" t="s">
        <v>10</v>
      </c>
      <c r="F7815" s="1" t="s">
        <v>11</v>
      </c>
      <c r="G7815" s="1" t="str">
        <f>IFERROR(__xludf.DUMMYFUNCTION("GOOGLETRANSLATE(D7815,""fr"",""en"")"),"#VALUE!")</f>
        <v>#VALUE!</v>
      </c>
    </row>
    <row r="7816" ht="15.75" customHeight="1">
      <c r="A7816" s="1" t="s">
        <v>144</v>
      </c>
      <c r="B7816" s="1">
        <v>5.0</v>
      </c>
      <c r="C7816" s="1" t="s">
        <v>17274</v>
      </c>
      <c r="D7816" s="1" t="s">
        <v>17275</v>
      </c>
      <c r="E7816" s="1" t="s">
        <v>176</v>
      </c>
      <c r="F7816" s="1" t="s">
        <v>66</v>
      </c>
      <c r="G7816" s="1" t="str">
        <f>IFERROR(__xludf.DUMMYFUNCTION("GOOGLETRANSLATE(D7816,""fr"",""en"")"),"#VALUE!")</f>
        <v>#VALUE!</v>
      </c>
    </row>
    <row r="7817" ht="15.75" customHeight="1">
      <c r="A7817" s="1" t="s">
        <v>6013</v>
      </c>
      <c r="B7817" s="1">
        <v>1.0</v>
      </c>
      <c r="C7817" s="1" t="s">
        <v>17276</v>
      </c>
      <c r="D7817" s="1" t="s">
        <v>17277</v>
      </c>
      <c r="E7817" s="1" t="s">
        <v>109</v>
      </c>
      <c r="F7817" s="1" t="s">
        <v>110</v>
      </c>
      <c r="G7817" s="1" t="str">
        <f>IFERROR(__xludf.DUMMYFUNCTION("GOOGLETRANSLATE(D7817,""fr"",""en"")"),"#VALUE!")</f>
        <v>#VALUE!</v>
      </c>
    </row>
    <row r="7818" ht="15.75" customHeight="1">
      <c r="A7818" s="1" t="s">
        <v>214</v>
      </c>
      <c r="B7818" s="1">
        <v>3.0</v>
      </c>
      <c r="C7818" s="1" t="s">
        <v>17278</v>
      </c>
      <c r="D7818" s="1" t="s">
        <v>17279</v>
      </c>
      <c r="E7818" s="1" t="s">
        <v>10</v>
      </c>
      <c r="F7818" s="1" t="s">
        <v>11</v>
      </c>
      <c r="G7818" s="1" t="str">
        <f>IFERROR(__xludf.DUMMYFUNCTION("GOOGLETRANSLATE(D7818,""fr"",""en"")"),"#VALUE!")</f>
        <v>#VALUE!</v>
      </c>
    </row>
    <row r="7819" ht="15.75" customHeight="1">
      <c r="A7819" s="1" t="s">
        <v>681</v>
      </c>
      <c r="B7819" s="1">
        <v>1.0</v>
      </c>
      <c r="C7819" s="1" t="s">
        <v>17280</v>
      </c>
      <c r="D7819" s="1" t="s">
        <v>17281</v>
      </c>
      <c r="E7819" s="1" t="s">
        <v>827</v>
      </c>
      <c r="F7819" s="1" t="s">
        <v>39</v>
      </c>
      <c r="G7819" s="1" t="str">
        <f>IFERROR(__xludf.DUMMYFUNCTION("GOOGLETRANSLATE(D7819,""fr"",""en"")"),"#VALUE!")</f>
        <v>#VALUE!</v>
      </c>
    </row>
    <row r="7820" ht="15.75" customHeight="1">
      <c r="A7820" s="1" t="s">
        <v>4452</v>
      </c>
      <c r="B7820" s="1">
        <v>2.0</v>
      </c>
      <c r="C7820" s="1" t="s">
        <v>17282</v>
      </c>
      <c r="D7820" s="1" t="s">
        <v>17283</v>
      </c>
      <c r="E7820" s="1" t="s">
        <v>273</v>
      </c>
      <c r="F7820" s="1" t="s">
        <v>110</v>
      </c>
      <c r="G7820" s="1" t="str">
        <f>IFERROR(__xludf.DUMMYFUNCTION("GOOGLETRANSLATE(D7820,""fr"",""en"")"),"#VALUE!")</f>
        <v>#VALUE!</v>
      </c>
    </row>
    <row r="7821" ht="15.75" customHeight="1">
      <c r="A7821" s="1" t="s">
        <v>7205</v>
      </c>
      <c r="B7821" s="1">
        <v>2.0</v>
      </c>
      <c r="C7821" s="1" t="s">
        <v>17284</v>
      </c>
      <c r="D7821" s="1" t="s">
        <v>17285</v>
      </c>
      <c r="E7821" s="1" t="s">
        <v>10</v>
      </c>
      <c r="F7821" s="1" t="s">
        <v>11</v>
      </c>
      <c r="G7821" s="1" t="str">
        <f>IFERROR(__xludf.DUMMYFUNCTION("GOOGLETRANSLATE(D7821,""fr"",""en"")"),"#VALUE!")</f>
        <v>#VALUE!</v>
      </c>
    </row>
    <row r="7822" ht="15.75" customHeight="1">
      <c r="A7822" s="1" t="s">
        <v>576</v>
      </c>
      <c r="B7822" s="1">
        <v>4.0</v>
      </c>
      <c r="C7822" s="1" t="s">
        <v>17286</v>
      </c>
      <c r="D7822" s="1" t="s">
        <v>17287</v>
      </c>
      <c r="E7822" s="1" t="s">
        <v>176</v>
      </c>
      <c r="F7822" s="1" t="s">
        <v>66</v>
      </c>
      <c r="G7822" s="1" t="str">
        <f>IFERROR(__xludf.DUMMYFUNCTION("GOOGLETRANSLATE(D7822,""fr"",""en"")"),"#VALUE!")</f>
        <v>#VALUE!</v>
      </c>
    </row>
    <row r="7823" ht="15.75" customHeight="1">
      <c r="A7823" s="1" t="s">
        <v>329</v>
      </c>
      <c r="B7823" s="1">
        <v>2.0</v>
      </c>
      <c r="C7823" s="1" t="s">
        <v>17288</v>
      </c>
      <c r="D7823" s="1" t="s">
        <v>17289</v>
      </c>
      <c r="E7823" s="1" t="s">
        <v>169</v>
      </c>
      <c r="F7823" s="1" t="s">
        <v>110</v>
      </c>
      <c r="G7823" s="1" t="str">
        <f>IFERROR(__xludf.DUMMYFUNCTION("GOOGLETRANSLATE(D7823,""fr"",""en"")"),"#VALUE!")</f>
        <v>#VALUE!</v>
      </c>
    </row>
    <row r="7824" ht="15.75" customHeight="1">
      <c r="A7824" s="1" t="s">
        <v>10131</v>
      </c>
      <c r="B7824" s="1">
        <v>1.0</v>
      </c>
      <c r="C7824" s="1" t="s">
        <v>17290</v>
      </c>
      <c r="D7824" s="1" t="s">
        <v>17291</v>
      </c>
      <c r="E7824" s="1" t="s">
        <v>52</v>
      </c>
      <c r="F7824" s="1" t="s">
        <v>11</v>
      </c>
      <c r="G7824" s="1" t="str">
        <f>IFERROR(__xludf.DUMMYFUNCTION("GOOGLETRANSLATE(D7824,""fr"",""en"")"),"#VALUE!")</f>
        <v>#VALUE!</v>
      </c>
    </row>
    <row r="7825" ht="15.75" customHeight="1">
      <c r="A7825" s="1" t="s">
        <v>3730</v>
      </c>
      <c r="B7825" s="1">
        <v>3.0</v>
      </c>
      <c r="C7825" s="1" t="s">
        <v>17292</v>
      </c>
      <c r="D7825" s="1" t="s">
        <v>17293</v>
      </c>
      <c r="E7825" s="1" t="s">
        <v>125</v>
      </c>
      <c r="F7825" s="1" t="s">
        <v>11</v>
      </c>
      <c r="G7825" s="1" t="str">
        <f>IFERROR(__xludf.DUMMYFUNCTION("GOOGLETRANSLATE(D7825,""fr"",""en"")"),"#VALUE!")</f>
        <v>#VALUE!</v>
      </c>
    </row>
    <row r="7826" ht="15.75" customHeight="1">
      <c r="A7826" s="1" t="s">
        <v>245</v>
      </c>
      <c r="B7826" s="1">
        <v>3.0</v>
      </c>
      <c r="C7826" s="1" t="s">
        <v>17294</v>
      </c>
      <c r="D7826" s="1" t="s">
        <v>17295</v>
      </c>
      <c r="E7826" s="1" t="s">
        <v>21</v>
      </c>
      <c r="F7826" s="1" t="s">
        <v>11</v>
      </c>
      <c r="G7826" s="1" t="str">
        <f>IFERROR(__xludf.DUMMYFUNCTION("GOOGLETRANSLATE(D7826,""fr"",""en"")"),"#VALUE!")</f>
        <v>#VALUE!</v>
      </c>
    </row>
    <row r="7827" ht="15.75" customHeight="1">
      <c r="A7827" s="1" t="s">
        <v>314</v>
      </c>
      <c r="B7827" s="1">
        <v>5.0</v>
      </c>
      <c r="C7827" s="1" t="s">
        <v>17296</v>
      </c>
      <c r="D7827" s="1" t="s">
        <v>17297</v>
      </c>
      <c r="E7827" s="1" t="s">
        <v>10</v>
      </c>
      <c r="F7827" s="1" t="s">
        <v>11</v>
      </c>
      <c r="G7827" s="1" t="str">
        <f>IFERROR(__xludf.DUMMYFUNCTION("GOOGLETRANSLATE(D7827,""fr"",""en"")"),"#VALUE!")</f>
        <v>#VALUE!</v>
      </c>
    </row>
    <row r="7828" ht="15.75" customHeight="1">
      <c r="A7828" s="1" t="s">
        <v>2343</v>
      </c>
      <c r="B7828" s="1">
        <v>4.0</v>
      </c>
      <c r="C7828" s="1" t="s">
        <v>17298</v>
      </c>
      <c r="D7828" s="1" t="s">
        <v>17299</v>
      </c>
      <c r="E7828" s="1" t="s">
        <v>10</v>
      </c>
      <c r="F7828" s="1" t="s">
        <v>11</v>
      </c>
      <c r="G7828" s="1" t="str">
        <f>IFERROR(__xludf.DUMMYFUNCTION("GOOGLETRANSLATE(D7828,""fr"",""en"")"),"#VALUE!")</f>
        <v>#VALUE!</v>
      </c>
    </row>
    <row r="7829" ht="15.75" customHeight="1">
      <c r="A7829" s="1" t="s">
        <v>17300</v>
      </c>
      <c r="B7829" s="1">
        <v>1.0</v>
      </c>
      <c r="C7829" s="1" t="s">
        <v>17301</v>
      </c>
      <c r="D7829" s="1" t="s">
        <v>17302</v>
      </c>
      <c r="E7829" s="1" t="s">
        <v>169</v>
      </c>
      <c r="F7829" s="1" t="s">
        <v>11</v>
      </c>
      <c r="G7829" s="1" t="str">
        <f>IFERROR(__xludf.DUMMYFUNCTION("GOOGLETRANSLATE(D7829,""fr"",""en"")"),"#VALUE!")</f>
        <v>#VALUE!</v>
      </c>
    </row>
    <row r="7830" ht="15.75" customHeight="1">
      <c r="A7830" s="1" t="s">
        <v>147</v>
      </c>
      <c r="B7830" s="1">
        <v>4.0</v>
      </c>
      <c r="C7830" s="1" t="s">
        <v>17303</v>
      </c>
      <c r="D7830" s="1" t="s">
        <v>17304</v>
      </c>
      <c r="E7830" s="1" t="s">
        <v>10</v>
      </c>
      <c r="F7830" s="1" t="s">
        <v>11</v>
      </c>
      <c r="G7830" s="1" t="str">
        <f>IFERROR(__xludf.DUMMYFUNCTION("GOOGLETRANSLATE(D7830,""fr"",""en"")"),"#VALUE!")</f>
        <v>#VALUE!</v>
      </c>
    </row>
    <row r="7831" ht="15.75" customHeight="1">
      <c r="A7831" s="1" t="s">
        <v>40</v>
      </c>
      <c r="B7831" s="1">
        <v>1.0</v>
      </c>
      <c r="C7831" s="1" t="s">
        <v>17305</v>
      </c>
      <c r="D7831" s="1" t="s">
        <v>17306</v>
      </c>
      <c r="E7831" s="1" t="s">
        <v>169</v>
      </c>
      <c r="F7831" s="1" t="s">
        <v>11</v>
      </c>
      <c r="G7831" s="1" t="str">
        <f>IFERROR(__xludf.DUMMYFUNCTION("GOOGLETRANSLATE(D7831,""fr"",""en"")"),"#VALUE!")</f>
        <v>#VALUE!</v>
      </c>
    </row>
    <row r="7832" ht="15.75" customHeight="1">
      <c r="A7832" s="1" t="s">
        <v>774</v>
      </c>
      <c r="B7832" s="1">
        <v>2.0</v>
      </c>
      <c r="C7832" s="1" t="s">
        <v>17307</v>
      </c>
      <c r="D7832" s="1" t="s">
        <v>17308</v>
      </c>
      <c r="E7832" s="1" t="s">
        <v>10</v>
      </c>
      <c r="F7832" s="1" t="s">
        <v>11</v>
      </c>
      <c r="G7832" s="1" t="str">
        <f>IFERROR(__xludf.DUMMYFUNCTION("GOOGLETRANSLATE(D7832,""fr"",""en"")"),"#VALUE!")</f>
        <v>#VALUE!</v>
      </c>
    </row>
    <row r="7833" ht="15.75" customHeight="1">
      <c r="A7833" s="1" t="s">
        <v>3448</v>
      </c>
      <c r="B7833" s="1">
        <v>2.0</v>
      </c>
      <c r="C7833" s="1" t="s">
        <v>17309</v>
      </c>
      <c r="D7833" s="1" t="s">
        <v>17310</v>
      </c>
      <c r="E7833" s="1" t="s">
        <v>169</v>
      </c>
      <c r="F7833" s="1" t="s">
        <v>11</v>
      </c>
      <c r="G7833" s="1" t="str">
        <f>IFERROR(__xludf.DUMMYFUNCTION("GOOGLETRANSLATE(D7833,""fr"",""en"")"),"#VALUE!")</f>
        <v>#VALUE!</v>
      </c>
    </row>
    <row r="7834" ht="15.75" customHeight="1">
      <c r="A7834" s="1" t="s">
        <v>635</v>
      </c>
      <c r="B7834" s="1">
        <v>5.0</v>
      </c>
      <c r="C7834" s="1" t="s">
        <v>17311</v>
      </c>
      <c r="D7834" s="1" t="s">
        <v>17312</v>
      </c>
      <c r="E7834" s="1" t="s">
        <v>169</v>
      </c>
      <c r="F7834" s="1" t="s">
        <v>11</v>
      </c>
      <c r="G7834" s="1" t="str">
        <f>IFERROR(__xludf.DUMMYFUNCTION("GOOGLETRANSLATE(D7834,""fr"",""en"")"),"#VALUE!")</f>
        <v>#VALUE!</v>
      </c>
    </row>
    <row r="7835" ht="15.75" customHeight="1">
      <c r="A7835" s="1" t="s">
        <v>1461</v>
      </c>
      <c r="B7835" s="1">
        <v>5.0</v>
      </c>
      <c r="C7835" s="1" t="s">
        <v>17313</v>
      </c>
      <c r="D7835" s="1" t="s">
        <v>17314</v>
      </c>
      <c r="E7835" s="1" t="s">
        <v>614</v>
      </c>
      <c r="F7835" s="1" t="s">
        <v>30</v>
      </c>
      <c r="G7835" s="1" t="str">
        <f>IFERROR(__xludf.DUMMYFUNCTION("GOOGLETRANSLATE(D7835,""fr"",""en"")"),"#VALUE!")</f>
        <v>#VALUE!</v>
      </c>
    </row>
    <row r="7836" ht="15.75" customHeight="1">
      <c r="A7836" s="1" t="s">
        <v>53</v>
      </c>
      <c r="B7836" s="1">
        <v>4.0</v>
      </c>
      <c r="C7836" s="1" t="s">
        <v>17315</v>
      </c>
      <c r="D7836" s="1" t="s">
        <v>17316</v>
      </c>
      <c r="E7836" s="1" t="s">
        <v>21</v>
      </c>
      <c r="F7836" s="1" t="s">
        <v>11</v>
      </c>
      <c r="G7836" s="1" t="str">
        <f>IFERROR(__xludf.DUMMYFUNCTION("GOOGLETRANSLATE(D7836,""fr"",""en"")"),"#VALUE!")</f>
        <v>#VALUE!</v>
      </c>
    </row>
    <row r="7837" ht="15.75" customHeight="1">
      <c r="A7837" s="1" t="s">
        <v>11825</v>
      </c>
      <c r="B7837" s="1">
        <v>1.0</v>
      </c>
      <c r="C7837" s="1" t="s">
        <v>17317</v>
      </c>
      <c r="D7837" s="1" t="s">
        <v>17318</v>
      </c>
      <c r="E7837" s="1" t="s">
        <v>73</v>
      </c>
      <c r="F7837" s="1" t="s">
        <v>30</v>
      </c>
      <c r="G7837" s="1" t="str">
        <f>IFERROR(__xludf.DUMMYFUNCTION("GOOGLETRANSLATE(D7837,""fr"",""en"")"),"#VALUE!")</f>
        <v>#VALUE!</v>
      </c>
    </row>
    <row r="7838" ht="15.75" customHeight="1">
      <c r="A7838" s="1" t="s">
        <v>2141</v>
      </c>
      <c r="B7838" s="1">
        <v>1.0</v>
      </c>
      <c r="C7838" s="1" t="s">
        <v>17319</v>
      </c>
      <c r="D7838" s="1" t="s">
        <v>17320</v>
      </c>
      <c r="E7838" s="1" t="s">
        <v>859</v>
      </c>
      <c r="F7838" s="1" t="s">
        <v>860</v>
      </c>
      <c r="G7838" s="1" t="str">
        <f>IFERROR(__xludf.DUMMYFUNCTION("GOOGLETRANSLATE(D7838,""fr"",""en"")"),"#VALUE!")</f>
        <v>#VALUE!</v>
      </c>
    </row>
    <row r="7839" ht="15.75" customHeight="1">
      <c r="A7839" s="1" t="s">
        <v>7243</v>
      </c>
      <c r="B7839" s="1">
        <v>1.0</v>
      </c>
      <c r="C7839" s="1" t="s">
        <v>17321</v>
      </c>
      <c r="D7839" s="1" t="s">
        <v>17322</v>
      </c>
      <c r="E7839" s="1" t="s">
        <v>296</v>
      </c>
      <c r="F7839" s="1" t="s">
        <v>11</v>
      </c>
      <c r="G7839" s="1" t="str">
        <f>IFERROR(__xludf.DUMMYFUNCTION("GOOGLETRANSLATE(D7839,""fr"",""en"")"),"#VALUE!")</f>
        <v>#VALUE!</v>
      </c>
    </row>
    <row r="7840" ht="15.75" customHeight="1">
      <c r="A7840" s="1" t="s">
        <v>9959</v>
      </c>
      <c r="B7840" s="1">
        <v>2.0</v>
      </c>
      <c r="C7840" s="1" t="s">
        <v>17323</v>
      </c>
      <c r="D7840" s="1" t="s">
        <v>17324</v>
      </c>
      <c r="E7840" s="1" t="s">
        <v>10</v>
      </c>
      <c r="F7840" s="1" t="s">
        <v>11</v>
      </c>
      <c r="G7840" s="1" t="str">
        <f>IFERROR(__xludf.DUMMYFUNCTION("GOOGLETRANSLATE(D7840,""fr"",""en"")"),"#VALUE!")</f>
        <v>#VALUE!</v>
      </c>
    </row>
    <row r="7841" ht="15.75" customHeight="1">
      <c r="A7841" s="1" t="s">
        <v>1473</v>
      </c>
      <c r="B7841" s="1">
        <v>1.0</v>
      </c>
      <c r="C7841" s="1" t="s">
        <v>17325</v>
      </c>
      <c r="D7841" s="1" t="s">
        <v>17326</v>
      </c>
      <c r="E7841" s="1" t="s">
        <v>10</v>
      </c>
      <c r="F7841" s="1" t="s">
        <v>11</v>
      </c>
      <c r="G7841" s="1" t="str">
        <f>IFERROR(__xludf.DUMMYFUNCTION("GOOGLETRANSLATE(D7841,""fr"",""en"")"),"#VALUE!")</f>
        <v>#VALUE!</v>
      </c>
    </row>
    <row r="7842" ht="15.75" customHeight="1">
      <c r="A7842" s="1" t="s">
        <v>17327</v>
      </c>
      <c r="B7842" s="1">
        <v>5.0</v>
      </c>
      <c r="C7842" s="1" t="s">
        <v>17328</v>
      </c>
      <c r="D7842" s="1" t="s">
        <v>17329</v>
      </c>
      <c r="E7842" s="1" t="s">
        <v>10</v>
      </c>
      <c r="F7842" s="1" t="s">
        <v>110</v>
      </c>
      <c r="G7842" s="1" t="str">
        <f>IFERROR(__xludf.DUMMYFUNCTION("GOOGLETRANSLATE(D7842,""fr"",""en"")"),"#VALUE!")</f>
        <v>#VALUE!</v>
      </c>
    </row>
    <row r="7843" ht="15.75" customHeight="1">
      <c r="A7843" s="1" t="s">
        <v>624</v>
      </c>
      <c r="B7843" s="1">
        <v>5.0</v>
      </c>
      <c r="C7843" s="1" t="s">
        <v>17330</v>
      </c>
      <c r="D7843" s="1" t="s">
        <v>17331</v>
      </c>
      <c r="E7843" s="1" t="s">
        <v>65</v>
      </c>
      <c r="F7843" s="1" t="s">
        <v>66</v>
      </c>
      <c r="G7843" s="1" t="str">
        <f>IFERROR(__xludf.DUMMYFUNCTION("GOOGLETRANSLATE(D7843,""fr"",""en"")"),"#VALUE!")</f>
        <v>#VALUE!</v>
      </c>
    </row>
    <row r="7844" ht="15.75" customHeight="1">
      <c r="A7844" s="1" t="s">
        <v>77</v>
      </c>
      <c r="B7844" s="1">
        <v>5.0</v>
      </c>
      <c r="C7844" s="1" t="s">
        <v>17332</v>
      </c>
      <c r="D7844" s="1" t="s">
        <v>17333</v>
      </c>
      <c r="E7844" s="1" t="s">
        <v>21</v>
      </c>
      <c r="F7844" s="1" t="s">
        <v>11</v>
      </c>
      <c r="G7844" s="1" t="str">
        <f>IFERROR(__xludf.DUMMYFUNCTION("GOOGLETRANSLATE(D7844,""fr"",""en"")"),"#VALUE!")</f>
        <v>#VALUE!</v>
      </c>
    </row>
    <row r="7845" ht="15.75" customHeight="1">
      <c r="A7845" s="1" t="s">
        <v>936</v>
      </c>
      <c r="B7845" s="1">
        <v>5.0</v>
      </c>
      <c r="C7845" s="1" t="s">
        <v>17334</v>
      </c>
      <c r="D7845" s="1" t="s">
        <v>17335</v>
      </c>
      <c r="E7845" s="1" t="s">
        <v>448</v>
      </c>
      <c r="F7845" s="1" t="s">
        <v>84</v>
      </c>
      <c r="G7845" s="1" t="str">
        <f>IFERROR(__xludf.DUMMYFUNCTION("GOOGLETRANSLATE(D7845,""fr"",""en"")"),"#VALUE!")</f>
        <v>#VALUE!</v>
      </c>
    </row>
    <row r="7846" ht="15.75" customHeight="1">
      <c r="A7846" s="1" t="s">
        <v>2058</v>
      </c>
      <c r="B7846" s="1">
        <v>2.0</v>
      </c>
      <c r="C7846" s="1" t="s">
        <v>17336</v>
      </c>
      <c r="D7846" s="1" t="s">
        <v>17337</v>
      </c>
      <c r="E7846" s="1" t="s">
        <v>25</v>
      </c>
      <c r="F7846" s="1" t="s">
        <v>11</v>
      </c>
      <c r="G7846" s="1" t="str">
        <f>IFERROR(__xludf.DUMMYFUNCTION("GOOGLETRANSLATE(D7846,""fr"",""en"")"),"#VALUE!")</f>
        <v>#VALUE!</v>
      </c>
    </row>
    <row r="7847" ht="15.75" customHeight="1">
      <c r="A7847" s="1" t="s">
        <v>2117</v>
      </c>
      <c r="B7847" s="1">
        <v>5.0</v>
      </c>
      <c r="C7847" s="1" t="s">
        <v>17338</v>
      </c>
      <c r="D7847" s="1" t="s">
        <v>17339</v>
      </c>
      <c r="E7847" s="1" t="s">
        <v>21</v>
      </c>
      <c r="F7847" s="1" t="s">
        <v>11</v>
      </c>
      <c r="G7847" s="1" t="str">
        <f>IFERROR(__xludf.DUMMYFUNCTION("GOOGLETRANSLATE(D7847,""fr"",""en"")"),"#VALUE!")</f>
        <v>#VALUE!</v>
      </c>
    </row>
    <row r="7848" ht="15.75" customHeight="1">
      <c r="A7848" s="1" t="s">
        <v>1135</v>
      </c>
      <c r="B7848" s="1">
        <v>4.0</v>
      </c>
      <c r="C7848" s="1" t="s">
        <v>17340</v>
      </c>
      <c r="D7848" s="1" t="s">
        <v>17341</v>
      </c>
      <c r="E7848" s="1" t="s">
        <v>10</v>
      </c>
      <c r="F7848" s="1" t="s">
        <v>11</v>
      </c>
      <c r="G7848" s="1" t="str">
        <f>IFERROR(__xludf.DUMMYFUNCTION("GOOGLETRANSLATE(D7848,""fr"",""en"")"),"#VALUE!")</f>
        <v>#VALUE!</v>
      </c>
    </row>
    <row r="7849" ht="15.75" customHeight="1">
      <c r="A7849" s="1" t="s">
        <v>352</v>
      </c>
      <c r="B7849" s="1">
        <v>4.0</v>
      </c>
      <c r="C7849" s="1" t="s">
        <v>17342</v>
      </c>
      <c r="D7849" s="1" t="s">
        <v>17343</v>
      </c>
      <c r="E7849" s="1" t="s">
        <v>21</v>
      </c>
      <c r="F7849" s="1" t="s">
        <v>11</v>
      </c>
      <c r="G7849" s="1" t="str">
        <f>IFERROR(__xludf.DUMMYFUNCTION("GOOGLETRANSLATE(D7849,""fr"",""en"")"),"#VALUE!")</f>
        <v>#VALUE!</v>
      </c>
    </row>
    <row r="7850" ht="15.75" customHeight="1">
      <c r="A7850" s="1" t="s">
        <v>653</v>
      </c>
      <c r="B7850" s="1">
        <v>1.0</v>
      </c>
      <c r="C7850" s="1" t="s">
        <v>17344</v>
      </c>
      <c r="D7850" s="1" t="s">
        <v>17345</v>
      </c>
      <c r="E7850" s="1" t="s">
        <v>196</v>
      </c>
      <c r="F7850" s="1" t="s">
        <v>118</v>
      </c>
      <c r="G7850" s="1" t="str">
        <f>IFERROR(__xludf.DUMMYFUNCTION("GOOGLETRANSLATE(D7850,""fr"",""en"")"),"#VALUE!")</f>
        <v>#VALUE!</v>
      </c>
    </row>
    <row r="7851" ht="15.75" customHeight="1">
      <c r="A7851" s="1" t="s">
        <v>258</v>
      </c>
      <c r="B7851" s="1">
        <v>1.0</v>
      </c>
      <c r="C7851" s="1" t="s">
        <v>17346</v>
      </c>
      <c r="D7851" s="1" t="s">
        <v>17347</v>
      </c>
      <c r="E7851" s="1" t="s">
        <v>484</v>
      </c>
      <c r="F7851" s="1" t="s">
        <v>30</v>
      </c>
      <c r="G7851" s="1" t="str">
        <f>IFERROR(__xludf.DUMMYFUNCTION("GOOGLETRANSLATE(D7851,""fr"",""en"")"),"#VALUE!")</f>
        <v>#VALUE!</v>
      </c>
    </row>
    <row r="7852" ht="15.75" customHeight="1">
      <c r="A7852" s="1" t="s">
        <v>678</v>
      </c>
      <c r="B7852" s="1">
        <v>5.0</v>
      </c>
      <c r="C7852" s="1" t="s">
        <v>17348</v>
      </c>
      <c r="D7852" s="1" t="s">
        <v>17349</v>
      </c>
      <c r="E7852" s="1" t="s">
        <v>10</v>
      </c>
      <c r="F7852" s="1" t="s">
        <v>11</v>
      </c>
      <c r="G7852" s="1" t="str">
        <f>IFERROR(__xludf.DUMMYFUNCTION("GOOGLETRANSLATE(D7852,""fr"",""en"")"),"#VALUE!")</f>
        <v>#VALUE!</v>
      </c>
    </row>
    <row r="7853" ht="15.75" customHeight="1">
      <c r="A7853" s="1" t="s">
        <v>491</v>
      </c>
      <c r="B7853" s="1">
        <v>1.0</v>
      </c>
      <c r="C7853" s="1" t="s">
        <v>17350</v>
      </c>
      <c r="D7853" s="1" t="s">
        <v>17351</v>
      </c>
      <c r="E7853" s="1" t="s">
        <v>109</v>
      </c>
      <c r="F7853" s="1" t="s">
        <v>11</v>
      </c>
      <c r="G7853" s="1" t="str">
        <f>IFERROR(__xludf.DUMMYFUNCTION("GOOGLETRANSLATE(D7853,""fr"",""en"")"),"#VALUE!")</f>
        <v>#VALUE!</v>
      </c>
    </row>
    <row r="7854" ht="15.75" customHeight="1">
      <c r="A7854" s="1" t="s">
        <v>813</v>
      </c>
      <c r="B7854" s="1">
        <v>3.0</v>
      </c>
      <c r="C7854" s="1" t="s">
        <v>17352</v>
      </c>
      <c r="D7854" s="1" t="s">
        <v>17353</v>
      </c>
      <c r="E7854" s="1" t="s">
        <v>575</v>
      </c>
      <c r="F7854" s="1" t="s">
        <v>48</v>
      </c>
      <c r="G7854" s="1" t="str">
        <f>IFERROR(__xludf.DUMMYFUNCTION("GOOGLETRANSLATE(D7854,""fr"",""en"")"),"#VALUE!")</f>
        <v>#VALUE!</v>
      </c>
    </row>
    <row r="7855" ht="15.75" customHeight="1">
      <c r="A7855" s="1" t="s">
        <v>74</v>
      </c>
      <c r="B7855" s="1">
        <v>4.0</v>
      </c>
      <c r="C7855" s="1" t="s">
        <v>17354</v>
      </c>
      <c r="D7855" s="1" t="s">
        <v>17355</v>
      </c>
      <c r="E7855" s="1" t="s">
        <v>21</v>
      </c>
      <c r="F7855" s="1" t="s">
        <v>11</v>
      </c>
      <c r="G7855" s="1" t="str">
        <f>IFERROR(__xludf.DUMMYFUNCTION("GOOGLETRANSLATE(D7855,""fr"",""en"")"),"#VALUE!")</f>
        <v>#VALUE!</v>
      </c>
    </row>
    <row r="7856" ht="15.75" customHeight="1">
      <c r="A7856" s="1" t="s">
        <v>77</v>
      </c>
      <c r="B7856" s="1">
        <v>2.0</v>
      </c>
      <c r="C7856" s="1" t="s">
        <v>17356</v>
      </c>
      <c r="D7856" s="1" t="s">
        <v>17357</v>
      </c>
      <c r="E7856" s="1" t="s">
        <v>10</v>
      </c>
      <c r="F7856" s="1" t="s">
        <v>11</v>
      </c>
      <c r="G7856" s="1" t="str">
        <f>IFERROR(__xludf.DUMMYFUNCTION("GOOGLETRANSLATE(D7856,""fr"",""en"")"),"#VALUE!")</f>
        <v>#VALUE!</v>
      </c>
    </row>
    <row r="7857" ht="15.75" customHeight="1">
      <c r="A7857" s="1" t="s">
        <v>974</v>
      </c>
      <c r="B7857" s="1">
        <v>1.0</v>
      </c>
      <c r="C7857" s="1" t="s">
        <v>17358</v>
      </c>
      <c r="D7857" s="1" t="s">
        <v>17359</v>
      </c>
      <c r="E7857" s="1" t="s">
        <v>65</v>
      </c>
      <c r="F7857" s="1" t="s">
        <v>66</v>
      </c>
      <c r="G7857" s="1" t="str">
        <f>IFERROR(__xludf.DUMMYFUNCTION("GOOGLETRANSLATE(D7857,""fr"",""en"")"),"#VALUE!")</f>
        <v>#VALUE!</v>
      </c>
    </row>
    <row r="7858" ht="15.75" customHeight="1">
      <c r="A7858" s="1" t="s">
        <v>17229</v>
      </c>
      <c r="B7858" s="1">
        <v>1.0</v>
      </c>
      <c r="C7858" s="1" t="s">
        <v>17360</v>
      </c>
      <c r="D7858" s="1" t="s">
        <v>17361</v>
      </c>
      <c r="E7858" s="1" t="s">
        <v>21</v>
      </c>
      <c r="F7858" s="1" t="s">
        <v>11</v>
      </c>
      <c r="G7858" s="1" t="str">
        <f>IFERROR(__xludf.DUMMYFUNCTION("GOOGLETRANSLATE(D7858,""fr"",""en"")"),"#VALUE!")</f>
        <v>#VALUE!</v>
      </c>
    </row>
    <row r="7859" ht="15.75" customHeight="1">
      <c r="A7859" s="1" t="s">
        <v>281</v>
      </c>
      <c r="B7859" s="1">
        <v>5.0</v>
      </c>
      <c r="C7859" s="1" t="s">
        <v>17362</v>
      </c>
      <c r="D7859" s="1" t="s">
        <v>17363</v>
      </c>
      <c r="E7859" s="1" t="s">
        <v>21</v>
      </c>
      <c r="F7859" s="1" t="s">
        <v>11</v>
      </c>
      <c r="G7859" s="1" t="str">
        <f>IFERROR(__xludf.DUMMYFUNCTION("GOOGLETRANSLATE(D7859,""fr"",""en"")"),"#VALUE!")</f>
        <v>#VALUE!</v>
      </c>
    </row>
    <row r="7860" ht="15.75" customHeight="1">
      <c r="A7860" s="1" t="s">
        <v>255</v>
      </c>
      <c r="B7860" s="1">
        <v>3.0</v>
      </c>
      <c r="C7860" s="1" t="s">
        <v>17364</v>
      </c>
      <c r="D7860" s="1" t="s">
        <v>17365</v>
      </c>
      <c r="E7860" s="1" t="s">
        <v>3642</v>
      </c>
      <c r="F7860" s="1" t="s">
        <v>118</v>
      </c>
      <c r="G7860" s="1" t="str">
        <f>IFERROR(__xludf.DUMMYFUNCTION("GOOGLETRANSLATE(D7860,""fr"",""en"")"),"#VALUE!")</f>
        <v>#VALUE!</v>
      </c>
    </row>
    <row r="7861" ht="15.75" customHeight="1">
      <c r="A7861" s="1" t="s">
        <v>1791</v>
      </c>
      <c r="B7861" s="1">
        <v>3.0</v>
      </c>
      <c r="C7861" s="1" t="s">
        <v>17366</v>
      </c>
      <c r="D7861" s="1" t="s">
        <v>17367</v>
      </c>
      <c r="E7861" s="1" t="s">
        <v>614</v>
      </c>
      <c r="F7861" s="1" t="s">
        <v>30</v>
      </c>
      <c r="G7861" s="1" t="str">
        <f>IFERROR(__xludf.DUMMYFUNCTION("GOOGLETRANSLATE(D7861,""fr"",""en"")"),"#VALUE!")</f>
        <v>#VALUE!</v>
      </c>
    </row>
    <row r="7862" ht="15.75" customHeight="1">
      <c r="A7862" s="1" t="s">
        <v>17368</v>
      </c>
      <c r="B7862" s="1">
        <v>2.0</v>
      </c>
      <c r="C7862" s="1" t="s">
        <v>17369</v>
      </c>
      <c r="D7862" s="1" t="s">
        <v>17370</v>
      </c>
      <c r="E7862" s="1" t="s">
        <v>21</v>
      </c>
      <c r="F7862" s="1" t="s">
        <v>11</v>
      </c>
      <c r="G7862" s="1" t="str">
        <f>IFERROR(__xludf.DUMMYFUNCTION("GOOGLETRANSLATE(D7862,""fr"",""en"")"),"#VALUE!")</f>
        <v>#VALUE!</v>
      </c>
    </row>
    <row r="7863" ht="15.75" customHeight="1">
      <c r="A7863" s="1" t="s">
        <v>274</v>
      </c>
      <c r="B7863" s="1">
        <v>5.0</v>
      </c>
      <c r="C7863" s="1" t="s">
        <v>17371</v>
      </c>
      <c r="D7863" s="1" t="s">
        <v>17372</v>
      </c>
      <c r="E7863" s="1" t="s">
        <v>21</v>
      </c>
      <c r="F7863" s="1" t="s">
        <v>11</v>
      </c>
      <c r="G7863" s="1" t="str">
        <f>IFERROR(__xludf.DUMMYFUNCTION("GOOGLETRANSLATE(D7863,""fr"",""en"")"),"#VALUE!")</f>
        <v>#VALUE!</v>
      </c>
    </row>
    <row r="7864" ht="15.75" customHeight="1">
      <c r="A7864" s="1" t="s">
        <v>6256</v>
      </c>
      <c r="B7864" s="1">
        <v>4.0</v>
      </c>
      <c r="C7864" s="1" t="s">
        <v>16761</v>
      </c>
      <c r="D7864" s="1" t="s">
        <v>17373</v>
      </c>
      <c r="E7864" s="1" t="s">
        <v>25</v>
      </c>
      <c r="F7864" s="1" t="s">
        <v>11</v>
      </c>
      <c r="G7864" s="1" t="str">
        <f>IFERROR(__xludf.DUMMYFUNCTION("GOOGLETRANSLATE(D7864,""fr"",""en"")"),"#VALUE!")</f>
        <v>#VALUE!</v>
      </c>
    </row>
    <row r="7865" ht="15.75" customHeight="1">
      <c r="A7865" s="1" t="s">
        <v>2261</v>
      </c>
      <c r="B7865" s="1">
        <v>5.0</v>
      </c>
      <c r="C7865" s="1" t="s">
        <v>17374</v>
      </c>
      <c r="D7865" s="1" t="s">
        <v>17375</v>
      </c>
      <c r="E7865" s="1" t="s">
        <v>176</v>
      </c>
      <c r="F7865" s="1" t="s">
        <v>66</v>
      </c>
      <c r="G7865" s="1" t="str">
        <f>IFERROR(__xludf.DUMMYFUNCTION("GOOGLETRANSLATE(D7865,""fr"",""en"")"),"#VALUE!")</f>
        <v>#VALUE!</v>
      </c>
    </row>
    <row r="7866" ht="15.75" customHeight="1">
      <c r="A7866" s="1" t="s">
        <v>1110</v>
      </c>
      <c r="B7866" s="1">
        <v>3.0</v>
      </c>
      <c r="C7866" s="1" t="s">
        <v>17376</v>
      </c>
      <c r="D7866" s="1" t="s">
        <v>17377</v>
      </c>
      <c r="E7866" s="1" t="s">
        <v>21</v>
      </c>
      <c r="F7866" s="1" t="s">
        <v>11</v>
      </c>
      <c r="G7866" s="1" t="str">
        <f>IFERROR(__xludf.DUMMYFUNCTION("GOOGLETRANSLATE(D7866,""fr"",""en"")"),"#VALUE!")</f>
        <v>#VALUE!</v>
      </c>
    </row>
    <row r="7867" ht="15.75" customHeight="1">
      <c r="A7867" s="1" t="s">
        <v>741</v>
      </c>
      <c r="B7867" s="1">
        <v>1.0</v>
      </c>
      <c r="C7867" s="1" t="s">
        <v>12106</v>
      </c>
      <c r="D7867" s="1" t="s">
        <v>17378</v>
      </c>
      <c r="E7867" s="1" t="s">
        <v>373</v>
      </c>
      <c r="F7867" s="1" t="s">
        <v>30</v>
      </c>
      <c r="G7867" s="1" t="str">
        <f>IFERROR(__xludf.DUMMYFUNCTION("GOOGLETRANSLATE(D7867,""fr"",""en"")"),"#VALUE!")</f>
        <v>#VALUE!</v>
      </c>
    </row>
    <row r="7868" ht="15.75" customHeight="1">
      <c r="A7868" s="1" t="s">
        <v>17379</v>
      </c>
      <c r="B7868" s="1">
        <v>4.0</v>
      </c>
      <c r="C7868" s="1" t="s">
        <v>17380</v>
      </c>
      <c r="D7868" s="1" t="s">
        <v>17381</v>
      </c>
      <c r="E7868" s="1" t="s">
        <v>226</v>
      </c>
      <c r="F7868" s="1" t="s">
        <v>11</v>
      </c>
      <c r="G7868" s="1" t="str">
        <f>IFERROR(__xludf.DUMMYFUNCTION("GOOGLETRANSLATE(D7868,""fr"",""en"")"),"#VALUE!")</f>
        <v>#VALUE!</v>
      </c>
    </row>
    <row r="7869" ht="15.75" customHeight="1">
      <c r="A7869" s="1" t="s">
        <v>132</v>
      </c>
      <c r="B7869" s="1">
        <v>5.0</v>
      </c>
      <c r="C7869" s="1" t="s">
        <v>17382</v>
      </c>
      <c r="D7869" s="1" t="s">
        <v>17383</v>
      </c>
      <c r="E7869" s="1" t="s">
        <v>169</v>
      </c>
      <c r="F7869" s="1" t="s">
        <v>11</v>
      </c>
      <c r="G7869" s="1" t="str">
        <f>IFERROR(__xludf.DUMMYFUNCTION("GOOGLETRANSLATE(D7869,""fr"",""en"")"),"#VALUE!")</f>
        <v>#VALUE!</v>
      </c>
    </row>
    <row r="7870" ht="15.75" customHeight="1">
      <c r="A7870" s="1" t="s">
        <v>17384</v>
      </c>
      <c r="B7870" s="1">
        <v>5.0</v>
      </c>
      <c r="C7870" s="1" t="s">
        <v>17385</v>
      </c>
      <c r="D7870" s="1" t="s">
        <v>17386</v>
      </c>
      <c r="E7870" s="1" t="s">
        <v>614</v>
      </c>
      <c r="F7870" s="1" t="s">
        <v>30</v>
      </c>
      <c r="G7870" s="1" t="str">
        <f>IFERROR(__xludf.DUMMYFUNCTION("GOOGLETRANSLATE(D7870,""fr"",""en"")"),"#VALUE!")</f>
        <v>#VALUE!</v>
      </c>
    </row>
    <row r="7871" ht="15.75" customHeight="1">
      <c r="A7871" s="1" t="s">
        <v>10701</v>
      </c>
      <c r="B7871" s="1">
        <v>1.0</v>
      </c>
      <c r="C7871" s="1" t="s">
        <v>17387</v>
      </c>
      <c r="D7871" s="1" t="s">
        <v>17388</v>
      </c>
      <c r="E7871" s="1" t="s">
        <v>292</v>
      </c>
      <c r="F7871" s="1" t="s">
        <v>11</v>
      </c>
      <c r="G7871" s="1" t="str">
        <f>IFERROR(__xludf.DUMMYFUNCTION("GOOGLETRANSLATE(D7871,""fr"",""en"")"),"#VALUE!")</f>
        <v>#VALUE!</v>
      </c>
    </row>
    <row r="7872" ht="15.75" customHeight="1">
      <c r="A7872" s="1" t="s">
        <v>8683</v>
      </c>
      <c r="B7872" s="1">
        <v>2.0</v>
      </c>
      <c r="C7872" s="1" t="s">
        <v>17389</v>
      </c>
      <c r="D7872" s="1" t="s">
        <v>17390</v>
      </c>
      <c r="E7872" s="1" t="s">
        <v>176</v>
      </c>
      <c r="F7872" s="1" t="s">
        <v>66</v>
      </c>
      <c r="G7872" s="1" t="str">
        <f>IFERROR(__xludf.DUMMYFUNCTION("GOOGLETRANSLATE(D7872,""fr"",""en"")"),"#VALUE!")</f>
        <v>#VALUE!</v>
      </c>
    </row>
    <row r="7873" ht="15.75" customHeight="1">
      <c r="A7873" s="1" t="s">
        <v>609</v>
      </c>
      <c r="B7873" s="1">
        <v>1.0</v>
      </c>
      <c r="C7873" s="1" t="s">
        <v>17391</v>
      </c>
      <c r="D7873" s="1" t="s">
        <v>17392</v>
      </c>
      <c r="E7873" s="1" t="s">
        <v>125</v>
      </c>
      <c r="F7873" s="1" t="s">
        <v>110</v>
      </c>
      <c r="G7873" s="1" t="str">
        <f>IFERROR(__xludf.DUMMYFUNCTION("GOOGLETRANSLATE(D7873,""fr"",""en"")"),"#VALUE!")</f>
        <v>#VALUE!</v>
      </c>
    </row>
    <row r="7874" ht="15.75" customHeight="1">
      <c r="A7874" s="1" t="s">
        <v>774</v>
      </c>
      <c r="B7874" s="1">
        <v>5.0</v>
      </c>
      <c r="C7874" s="1" t="s">
        <v>17393</v>
      </c>
      <c r="D7874" s="1" t="s">
        <v>17394</v>
      </c>
      <c r="E7874" s="1" t="s">
        <v>21</v>
      </c>
      <c r="F7874" s="1" t="s">
        <v>11</v>
      </c>
      <c r="G7874" s="1" t="str">
        <f>IFERROR(__xludf.DUMMYFUNCTION("GOOGLETRANSLATE(D7874,""fr"",""en"")"),"#VALUE!")</f>
        <v>#VALUE!</v>
      </c>
    </row>
    <row r="7875" ht="15.75" customHeight="1">
      <c r="A7875" s="1" t="s">
        <v>3949</v>
      </c>
      <c r="B7875" s="1">
        <v>3.0</v>
      </c>
      <c r="C7875" s="1" t="s">
        <v>17395</v>
      </c>
      <c r="D7875" s="1" t="s">
        <v>17396</v>
      </c>
      <c r="E7875" s="1" t="s">
        <v>2053</v>
      </c>
      <c r="F7875" s="1" t="s">
        <v>84</v>
      </c>
      <c r="G7875" s="1" t="str">
        <f>IFERROR(__xludf.DUMMYFUNCTION("GOOGLETRANSLATE(D7875,""fr"",""en"")"),"#VALUE!")</f>
        <v>#VALUE!</v>
      </c>
    </row>
    <row r="7876" ht="15.75" customHeight="1">
      <c r="A7876" s="1" t="s">
        <v>408</v>
      </c>
      <c r="B7876" s="1">
        <v>1.0</v>
      </c>
      <c r="C7876" s="1" t="s">
        <v>17397</v>
      </c>
      <c r="D7876" s="1" t="s">
        <v>17398</v>
      </c>
      <c r="E7876" s="1" t="s">
        <v>29</v>
      </c>
      <c r="F7876" s="1" t="s">
        <v>30</v>
      </c>
      <c r="G7876" s="1" t="str">
        <f>IFERROR(__xludf.DUMMYFUNCTION("GOOGLETRANSLATE(D7876,""fr"",""en"")"),"#VALUE!")</f>
        <v>#VALUE!</v>
      </c>
    </row>
    <row r="7877" ht="15.75" customHeight="1">
      <c r="A7877" s="1" t="s">
        <v>2854</v>
      </c>
      <c r="B7877" s="1">
        <v>3.0</v>
      </c>
      <c r="C7877" s="1" t="s">
        <v>17399</v>
      </c>
      <c r="D7877" s="1" t="s">
        <v>17400</v>
      </c>
      <c r="E7877" s="1" t="s">
        <v>21</v>
      </c>
      <c r="F7877" s="1" t="s">
        <v>11</v>
      </c>
      <c r="G7877" s="1" t="str">
        <f>IFERROR(__xludf.DUMMYFUNCTION("GOOGLETRANSLATE(D7877,""fr"",""en"")"),"#VALUE!")</f>
        <v>#VALUE!</v>
      </c>
    </row>
    <row r="7878" ht="15.75" customHeight="1">
      <c r="A7878" s="1" t="s">
        <v>1102</v>
      </c>
      <c r="B7878" s="1">
        <v>1.0</v>
      </c>
      <c r="C7878" s="1" t="s">
        <v>17401</v>
      </c>
      <c r="D7878" s="1" t="s">
        <v>17402</v>
      </c>
      <c r="E7878" s="1" t="s">
        <v>52</v>
      </c>
      <c r="F7878" s="1" t="s">
        <v>11</v>
      </c>
      <c r="G7878" s="1" t="str">
        <f>IFERROR(__xludf.DUMMYFUNCTION("GOOGLETRANSLATE(D7878,""fr"",""en"")"),"#VALUE!")</f>
        <v>#VALUE!</v>
      </c>
    </row>
    <row r="7879" ht="15.75" customHeight="1">
      <c r="A7879" s="1" t="s">
        <v>7160</v>
      </c>
      <c r="B7879" s="1">
        <v>1.0</v>
      </c>
      <c r="C7879" s="1" t="s">
        <v>17403</v>
      </c>
      <c r="D7879" s="1" t="s">
        <v>17404</v>
      </c>
      <c r="E7879" s="1" t="s">
        <v>1192</v>
      </c>
      <c r="F7879" s="1" t="s">
        <v>110</v>
      </c>
      <c r="G7879" s="1" t="str">
        <f>IFERROR(__xludf.DUMMYFUNCTION("GOOGLETRANSLATE(D7879,""fr"",""en"")"),"#VALUE!")</f>
        <v>#VALUE!</v>
      </c>
    </row>
    <row r="7880" ht="15.75" customHeight="1">
      <c r="A7880" s="1" t="s">
        <v>606</v>
      </c>
      <c r="B7880" s="1">
        <v>2.0</v>
      </c>
      <c r="C7880" s="1" t="s">
        <v>17405</v>
      </c>
      <c r="D7880" s="1" t="s">
        <v>17406</v>
      </c>
      <c r="E7880" s="1" t="s">
        <v>10</v>
      </c>
      <c r="F7880" s="1" t="s">
        <v>11</v>
      </c>
      <c r="G7880" s="1" t="str">
        <f>IFERROR(__xludf.DUMMYFUNCTION("GOOGLETRANSLATE(D7880,""fr"",""en"")"),"#VALUE!")</f>
        <v>#VALUE!</v>
      </c>
    </row>
    <row r="7881" ht="15.75" customHeight="1">
      <c r="A7881" s="1" t="s">
        <v>741</v>
      </c>
      <c r="B7881" s="1">
        <v>5.0</v>
      </c>
      <c r="C7881" s="1" t="s">
        <v>17407</v>
      </c>
      <c r="D7881" s="1" t="s">
        <v>17408</v>
      </c>
      <c r="E7881" s="1" t="s">
        <v>10</v>
      </c>
      <c r="F7881" s="1" t="s">
        <v>11</v>
      </c>
      <c r="G7881" s="1" t="str">
        <f>IFERROR(__xludf.DUMMYFUNCTION("GOOGLETRANSLATE(D7881,""fr"",""en"")"),"#VALUE!")</f>
        <v>#VALUE!</v>
      </c>
    </row>
    <row r="7882" ht="15.75" customHeight="1">
      <c r="A7882" s="1" t="s">
        <v>1601</v>
      </c>
      <c r="B7882" s="1">
        <v>3.0</v>
      </c>
      <c r="C7882" s="1" t="s">
        <v>17409</v>
      </c>
      <c r="D7882" s="1" t="s">
        <v>17410</v>
      </c>
      <c r="E7882" s="1" t="s">
        <v>10</v>
      </c>
      <c r="F7882" s="1" t="s">
        <v>11</v>
      </c>
      <c r="G7882" s="1" t="str">
        <f>IFERROR(__xludf.DUMMYFUNCTION("GOOGLETRANSLATE(D7882,""fr"",""en"")"),"#VALUE!")</f>
        <v>#VALUE!</v>
      </c>
    </row>
    <row r="7883" ht="15.75" customHeight="1">
      <c r="A7883" s="1" t="s">
        <v>801</v>
      </c>
      <c r="B7883" s="1">
        <v>2.0</v>
      </c>
      <c r="C7883" s="1" t="s">
        <v>17411</v>
      </c>
      <c r="D7883" s="1" t="s">
        <v>17412</v>
      </c>
      <c r="E7883" s="1" t="s">
        <v>10</v>
      </c>
      <c r="F7883" s="1" t="s">
        <v>11</v>
      </c>
      <c r="G7883" s="1" t="str">
        <f>IFERROR(__xludf.DUMMYFUNCTION("GOOGLETRANSLATE(D7883,""fr"",""en"")"),"#VALUE!")</f>
        <v>#VALUE!</v>
      </c>
    </row>
    <row r="7884" ht="15.75" customHeight="1">
      <c r="A7884" s="1" t="s">
        <v>7894</v>
      </c>
      <c r="B7884" s="1">
        <v>3.0</v>
      </c>
      <c r="C7884" s="1" t="s">
        <v>17413</v>
      </c>
      <c r="D7884" s="1" t="s">
        <v>17414</v>
      </c>
      <c r="E7884" s="1" t="s">
        <v>10</v>
      </c>
      <c r="F7884" s="1" t="s">
        <v>11</v>
      </c>
      <c r="G7884" s="1" t="str">
        <f>IFERROR(__xludf.DUMMYFUNCTION("GOOGLETRANSLATE(D7884,""fr"",""en"")"),"#VALUE!")</f>
        <v>#VALUE!</v>
      </c>
    </row>
    <row r="7885" ht="15.75" customHeight="1">
      <c r="A7885" s="1" t="s">
        <v>12121</v>
      </c>
      <c r="B7885" s="1">
        <v>1.0</v>
      </c>
      <c r="C7885" s="1" t="s">
        <v>3926</v>
      </c>
      <c r="D7885" s="1" t="s">
        <v>17415</v>
      </c>
      <c r="E7885" s="1" t="s">
        <v>373</v>
      </c>
      <c r="F7885" s="1" t="s">
        <v>118</v>
      </c>
      <c r="G7885" s="1" t="str">
        <f>IFERROR(__xludf.DUMMYFUNCTION("GOOGLETRANSLATE(D7885,""fr"",""en"")"),"#VALUE!")</f>
        <v>#VALUE!</v>
      </c>
    </row>
    <row r="7886" ht="15.75" customHeight="1">
      <c r="A7886" s="1" t="s">
        <v>738</v>
      </c>
      <c r="B7886" s="1">
        <v>4.0</v>
      </c>
      <c r="C7886" s="1" t="s">
        <v>17416</v>
      </c>
      <c r="D7886" s="1" t="s">
        <v>17417</v>
      </c>
      <c r="E7886" s="1" t="s">
        <v>448</v>
      </c>
      <c r="F7886" s="1" t="s">
        <v>84</v>
      </c>
      <c r="G7886" s="1" t="str">
        <f>IFERROR(__xludf.DUMMYFUNCTION("GOOGLETRANSLATE(D7886,""fr"",""en"")"),"#VALUE!")</f>
        <v>#VALUE!</v>
      </c>
    </row>
    <row r="7887" ht="15.75" customHeight="1">
      <c r="A7887" s="1" t="s">
        <v>3448</v>
      </c>
      <c r="B7887" s="1">
        <v>5.0</v>
      </c>
      <c r="C7887" s="1" t="s">
        <v>17418</v>
      </c>
      <c r="D7887" s="1" t="s">
        <v>17419</v>
      </c>
      <c r="E7887" s="1" t="s">
        <v>65</v>
      </c>
      <c r="F7887" s="1" t="s">
        <v>66</v>
      </c>
      <c r="G7887" s="1" t="str">
        <f>IFERROR(__xludf.DUMMYFUNCTION("GOOGLETRANSLATE(D7887,""fr"",""en"")"),"#VALUE!")</f>
        <v>#VALUE!</v>
      </c>
    </row>
    <row r="7888" ht="15.75" customHeight="1">
      <c r="A7888" s="1" t="s">
        <v>264</v>
      </c>
      <c r="B7888" s="1">
        <v>4.0</v>
      </c>
      <c r="C7888" s="1" t="s">
        <v>17420</v>
      </c>
      <c r="D7888" s="1" t="s">
        <v>17421</v>
      </c>
      <c r="E7888" s="1" t="s">
        <v>10</v>
      </c>
      <c r="F7888" s="1" t="s">
        <v>11</v>
      </c>
      <c r="G7888" s="1" t="str">
        <f>IFERROR(__xludf.DUMMYFUNCTION("GOOGLETRANSLATE(D7888,""fr"",""en"")"),"#VALUE!")</f>
        <v>#VALUE!</v>
      </c>
    </row>
    <row r="7889" ht="15.75" customHeight="1">
      <c r="A7889" s="1" t="s">
        <v>1943</v>
      </c>
      <c r="B7889" s="1">
        <v>2.0</v>
      </c>
      <c r="C7889" s="1" t="s">
        <v>17422</v>
      </c>
      <c r="D7889" s="1" t="s">
        <v>17423</v>
      </c>
      <c r="E7889" s="1" t="s">
        <v>29</v>
      </c>
      <c r="F7889" s="1" t="s">
        <v>30</v>
      </c>
      <c r="G7889" s="1" t="str">
        <f>IFERROR(__xludf.DUMMYFUNCTION("GOOGLETRANSLATE(D7889,""fr"",""en"")"),"#VALUE!")</f>
        <v>#VALUE!</v>
      </c>
    </row>
    <row r="7890" ht="15.75" customHeight="1">
      <c r="A7890" s="1" t="s">
        <v>1864</v>
      </c>
      <c r="B7890" s="1">
        <v>5.0</v>
      </c>
      <c r="C7890" s="1" t="s">
        <v>17424</v>
      </c>
      <c r="D7890" s="1" t="s">
        <v>17425</v>
      </c>
      <c r="E7890" s="1" t="s">
        <v>10</v>
      </c>
      <c r="F7890" s="1" t="s">
        <v>11</v>
      </c>
      <c r="G7890" s="1" t="str">
        <f>IFERROR(__xludf.DUMMYFUNCTION("GOOGLETRANSLATE(D7890,""fr"",""en"")"),"#VALUE!")</f>
        <v>#VALUE!</v>
      </c>
    </row>
    <row r="7891" ht="15.75" customHeight="1">
      <c r="A7891" s="1" t="s">
        <v>1473</v>
      </c>
      <c r="B7891" s="1">
        <v>1.0</v>
      </c>
      <c r="C7891" s="1" t="s">
        <v>17426</v>
      </c>
      <c r="D7891" s="1" t="s">
        <v>17427</v>
      </c>
      <c r="E7891" s="1" t="s">
        <v>10</v>
      </c>
      <c r="F7891" s="1" t="s">
        <v>11</v>
      </c>
      <c r="G7891" s="1" t="str">
        <f>IFERROR(__xludf.DUMMYFUNCTION("GOOGLETRANSLATE(D7891,""fr"",""en"")"),"#VALUE!")</f>
        <v>#VALUE!</v>
      </c>
    </row>
    <row r="7892" ht="15.75" customHeight="1">
      <c r="A7892" s="1" t="s">
        <v>1177</v>
      </c>
      <c r="B7892" s="1">
        <v>5.0</v>
      </c>
      <c r="C7892" s="1" t="s">
        <v>17428</v>
      </c>
      <c r="D7892" s="1" t="s">
        <v>17429</v>
      </c>
      <c r="E7892" s="1" t="s">
        <v>21</v>
      </c>
      <c r="F7892" s="1" t="s">
        <v>11</v>
      </c>
      <c r="G7892" s="1" t="str">
        <f>IFERROR(__xludf.DUMMYFUNCTION("GOOGLETRANSLATE(D7892,""fr"",""en"")"),"#VALUE!")</f>
        <v>#VALUE!</v>
      </c>
    </row>
    <row r="7893" ht="15.75" customHeight="1">
      <c r="A7893" s="1" t="s">
        <v>1476</v>
      </c>
      <c r="B7893" s="1">
        <v>3.0</v>
      </c>
      <c r="C7893" s="1" t="s">
        <v>17430</v>
      </c>
      <c r="D7893" s="1" t="s">
        <v>17431</v>
      </c>
      <c r="E7893" s="1" t="s">
        <v>10</v>
      </c>
      <c r="F7893" s="1" t="s">
        <v>11</v>
      </c>
      <c r="G7893" s="1" t="str">
        <f>IFERROR(__xludf.DUMMYFUNCTION("GOOGLETRANSLATE(D7893,""fr"",""en"")"),"#VALUE!")</f>
        <v>#VALUE!</v>
      </c>
    </row>
    <row r="7894" ht="15.75" customHeight="1">
      <c r="A7894" s="1" t="s">
        <v>494</v>
      </c>
      <c r="B7894" s="1">
        <v>5.0</v>
      </c>
      <c r="C7894" s="1" t="s">
        <v>17432</v>
      </c>
      <c r="D7894" s="1" t="s">
        <v>17433</v>
      </c>
      <c r="E7894" s="1" t="s">
        <v>21</v>
      </c>
      <c r="F7894" s="1" t="s">
        <v>11</v>
      </c>
      <c r="G7894" s="1" t="str">
        <f>IFERROR(__xludf.DUMMYFUNCTION("GOOGLETRANSLATE(D7894,""fr"",""en"")"),"#VALUE!")</f>
        <v>#VALUE!</v>
      </c>
    </row>
    <row r="7895" ht="15.75" customHeight="1">
      <c r="A7895" s="1" t="s">
        <v>1972</v>
      </c>
      <c r="B7895" s="1">
        <v>4.0</v>
      </c>
      <c r="C7895" s="1" t="s">
        <v>17434</v>
      </c>
      <c r="D7895" s="1" t="s">
        <v>17435</v>
      </c>
      <c r="E7895" s="1" t="s">
        <v>3492</v>
      </c>
      <c r="F7895" s="1" t="s">
        <v>3493</v>
      </c>
      <c r="G7895" s="1" t="str">
        <f>IFERROR(__xludf.DUMMYFUNCTION("GOOGLETRANSLATE(D7895,""fr"",""en"")"),"#VALUE!")</f>
        <v>#VALUE!</v>
      </c>
    </row>
    <row r="7896" ht="15.75" customHeight="1">
      <c r="A7896" s="1" t="s">
        <v>1023</v>
      </c>
      <c r="B7896" s="1">
        <v>3.0</v>
      </c>
      <c r="C7896" s="1" t="s">
        <v>17436</v>
      </c>
      <c r="D7896" s="1" t="s">
        <v>17437</v>
      </c>
      <c r="E7896" s="1" t="s">
        <v>65</v>
      </c>
      <c r="F7896" s="1" t="s">
        <v>66</v>
      </c>
      <c r="G7896" s="1" t="str">
        <f>IFERROR(__xludf.DUMMYFUNCTION("GOOGLETRANSLATE(D7896,""fr"",""en"")"),"#VALUE!")</f>
        <v>#VALUE!</v>
      </c>
    </row>
    <row r="7897" ht="15.75" customHeight="1">
      <c r="A7897" s="1" t="s">
        <v>138</v>
      </c>
      <c r="B7897" s="1">
        <v>2.0</v>
      </c>
      <c r="C7897" s="1" t="s">
        <v>17438</v>
      </c>
      <c r="D7897" s="1" t="s">
        <v>17439</v>
      </c>
      <c r="E7897" s="1" t="s">
        <v>43</v>
      </c>
      <c r="F7897" s="1" t="s">
        <v>30</v>
      </c>
      <c r="G7897" s="1" t="str">
        <f>IFERROR(__xludf.DUMMYFUNCTION("GOOGLETRANSLATE(D7897,""fr"",""en"")"),"#VALUE!")</f>
        <v>#VALUE!</v>
      </c>
    </row>
    <row r="7898" ht="15.75" customHeight="1">
      <c r="A7898" s="1" t="s">
        <v>2724</v>
      </c>
      <c r="B7898" s="1">
        <v>1.0</v>
      </c>
      <c r="C7898" s="1" t="s">
        <v>17440</v>
      </c>
      <c r="D7898" s="1" t="s">
        <v>17441</v>
      </c>
      <c r="E7898" s="1" t="s">
        <v>29</v>
      </c>
      <c r="F7898" s="1" t="s">
        <v>30</v>
      </c>
      <c r="G7898" s="1" t="str">
        <f>IFERROR(__xludf.DUMMYFUNCTION("GOOGLETRANSLATE(D7898,""fr"",""en"")"),"#VALUE!")</f>
        <v>#VALUE!</v>
      </c>
    </row>
    <row r="7899" ht="15.75" customHeight="1">
      <c r="A7899" s="1" t="s">
        <v>74</v>
      </c>
      <c r="B7899" s="1">
        <v>4.0</v>
      </c>
      <c r="C7899" s="1" t="s">
        <v>17442</v>
      </c>
      <c r="D7899" s="1" t="s">
        <v>17443</v>
      </c>
      <c r="E7899" s="1" t="s">
        <v>21</v>
      </c>
      <c r="F7899" s="1" t="s">
        <v>11</v>
      </c>
      <c r="G7899" s="1" t="str">
        <f>IFERROR(__xludf.DUMMYFUNCTION("GOOGLETRANSLATE(D7899,""fr"",""en"")"),"#VALUE!")</f>
        <v>#VALUE!</v>
      </c>
    </row>
    <row r="7900" ht="15.75" customHeight="1">
      <c r="A7900" s="1" t="s">
        <v>3041</v>
      </c>
      <c r="B7900" s="1">
        <v>5.0</v>
      </c>
      <c r="C7900" s="1" t="s">
        <v>17444</v>
      </c>
      <c r="D7900" s="1" t="s">
        <v>17445</v>
      </c>
      <c r="E7900" s="1" t="s">
        <v>10</v>
      </c>
      <c r="F7900" s="1" t="s">
        <v>11</v>
      </c>
      <c r="G7900" s="1" t="str">
        <f>IFERROR(__xludf.DUMMYFUNCTION("GOOGLETRANSLATE(D7900,""fr"",""en"")"),"#VALUE!")</f>
        <v>#VALUE!</v>
      </c>
    </row>
    <row r="7901" ht="15.75" customHeight="1">
      <c r="A7901" s="1" t="s">
        <v>17446</v>
      </c>
      <c r="B7901" s="1">
        <v>1.0</v>
      </c>
      <c r="C7901" s="1" t="s">
        <v>17447</v>
      </c>
      <c r="D7901" s="1" t="s">
        <v>17448</v>
      </c>
      <c r="E7901" s="1" t="s">
        <v>250</v>
      </c>
      <c r="F7901" s="1" t="s">
        <v>30</v>
      </c>
      <c r="G7901" s="1" t="str">
        <f>IFERROR(__xludf.DUMMYFUNCTION("GOOGLETRANSLATE(D7901,""fr"",""en"")"),"#VALUE!")</f>
        <v>#VALUE!</v>
      </c>
    </row>
    <row r="7902" ht="15.75" customHeight="1">
      <c r="A7902" s="1" t="s">
        <v>231</v>
      </c>
      <c r="B7902" s="1">
        <v>4.0</v>
      </c>
      <c r="C7902" s="1" t="s">
        <v>17449</v>
      </c>
      <c r="D7902" s="1" t="s">
        <v>17450</v>
      </c>
      <c r="E7902" s="1" t="s">
        <v>65</v>
      </c>
      <c r="F7902" s="1" t="s">
        <v>66</v>
      </c>
      <c r="G7902" s="1" t="str">
        <f>IFERROR(__xludf.DUMMYFUNCTION("GOOGLETRANSLATE(D7902,""fr"",""en"")"),"#VALUE!")</f>
        <v>#VALUE!</v>
      </c>
    </row>
    <row r="7903" ht="15.75" customHeight="1">
      <c r="A7903" s="1" t="s">
        <v>14694</v>
      </c>
      <c r="B7903" s="1">
        <v>5.0</v>
      </c>
      <c r="C7903" s="1" t="s">
        <v>17451</v>
      </c>
      <c r="D7903" s="1" t="s">
        <v>17452</v>
      </c>
      <c r="E7903" s="1" t="s">
        <v>484</v>
      </c>
      <c r="F7903" s="1" t="s">
        <v>30</v>
      </c>
      <c r="G7903" s="1" t="str">
        <f>IFERROR(__xludf.DUMMYFUNCTION("GOOGLETRANSLATE(D7903,""fr"",""en"")"),"#VALUE!")</f>
        <v>#VALUE!</v>
      </c>
    </row>
    <row r="7904" ht="15.75" customHeight="1">
      <c r="A7904" s="1" t="s">
        <v>31</v>
      </c>
      <c r="B7904" s="1">
        <v>5.0</v>
      </c>
      <c r="C7904" s="1" t="s">
        <v>17453</v>
      </c>
      <c r="D7904" s="1" t="s">
        <v>17454</v>
      </c>
      <c r="E7904" s="1" t="s">
        <v>21</v>
      </c>
      <c r="F7904" s="1" t="s">
        <v>11</v>
      </c>
      <c r="G7904" s="1" t="str">
        <f>IFERROR(__xludf.DUMMYFUNCTION("GOOGLETRANSLATE(D7904,""fr"",""en"")"),"#VALUE!")</f>
        <v>#VALUE!</v>
      </c>
    </row>
    <row r="7905" ht="15.75" customHeight="1">
      <c r="A7905" s="1" t="s">
        <v>13238</v>
      </c>
      <c r="B7905" s="1">
        <v>1.0</v>
      </c>
      <c r="C7905" s="1" t="s">
        <v>17455</v>
      </c>
      <c r="D7905" s="1" t="s">
        <v>17456</v>
      </c>
      <c r="E7905" s="1" t="s">
        <v>226</v>
      </c>
      <c r="F7905" s="1" t="s">
        <v>11</v>
      </c>
      <c r="G7905" s="1" t="str">
        <f>IFERROR(__xludf.DUMMYFUNCTION("GOOGLETRANSLATE(D7905,""fr"",""en"")"),"#VALUE!")</f>
        <v>#VALUE!</v>
      </c>
    </row>
    <row r="7906" ht="15.75" customHeight="1">
      <c r="A7906" s="1" t="s">
        <v>1020</v>
      </c>
      <c r="B7906" s="1">
        <v>3.0</v>
      </c>
      <c r="C7906" s="1" t="s">
        <v>17457</v>
      </c>
      <c r="D7906" s="1" t="s">
        <v>17458</v>
      </c>
      <c r="E7906" s="1" t="s">
        <v>21</v>
      </c>
      <c r="F7906" s="1" t="s">
        <v>11</v>
      </c>
      <c r="G7906" s="1" t="str">
        <f>IFERROR(__xludf.DUMMYFUNCTION("GOOGLETRANSLATE(D7906,""fr"",""en"")"),"#VALUE!")</f>
        <v>#VALUE!</v>
      </c>
    </row>
    <row r="7907" ht="15.75" customHeight="1">
      <c r="A7907" s="1" t="s">
        <v>77</v>
      </c>
      <c r="B7907" s="1">
        <v>2.0</v>
      </c>
      <c r="C7907" s="1" t="s">
        <v>17459</v>
      </c>
      <c r="D7907" s="1" t="s">
        <v>17460</v>
      </c>
      <c r="E7907" s="1" t="s">
        <v>21</v>
      </c>
      <c r="F7907" s="1" t="s">
        <v>11</v>
      </c>
      <c r="G7907" s="1" t="str">
        <f>IFERROR(__xludf.DUMMYFUNCTION("GOOGLETRANSLATE(D7907,""fr"",""en"")"),"#VALUE!")</f>
        <v>#VALUE!</v>
      </c>
    </row>
    <row r="7908" ht="15.75" customHeight="1">
      <c r="A7908" s="1" t="s">
        <v>391</v>
      </c>
      <c r="B7908" s="1">
        <v>5.0</v>
      </c>
      <c r="C7908" s="1" t="s">
        <v>17461</v>
      </c>
      <c r="D7908" s="1" t="s">
        <v>17462</v>
      </c>
      <c r="E7908" s="1" t="s">
        <v>21</v>
      </c>
      <c r="F7908" s="1" t="s">
        <v>11</v>
      </c>
      <c r="G7908" s="1" t="str">
        <f>IFERROR(__xludf.DUMMYFUNCTION("GOOGLETRANSLATE(D7908,""fr"",""en"")"),"#VALUE!")</f>
        <v>#VALUE!</v>
      </c>
    </row>
    <row r="7909" ht="15.75" customHeight="1">
      <c r="A7909" s="1" t="s">
        <v>8559</v>
      </c>
      <c r="B7909" s="1">
        <v>4.0</v>
      </c>
      <c r="C7909" s="1" t="s">
        <v>17463</v>
      </c>
      <c r="D7909" s="1" t="s">
        <v>17464</v>
      </c>
      <c r="E7909" s="1" t="s">
        <v>29</v>
      </c>
      <c r="F7909" s="1" t="s">
        <v>30</v>
      </c>
      <c r="G7909" s="1" t="str">
        <f>IFERROR(__xludf.DUMMYFUNCTION("GOOGLETRANSLATE(D7909,""fr"",""en"")"),"#VALUE!")</f>
        <v>#VALUE!</v>
      </c>
    </row>
    <row r="7910" ht="15.75" customHeight="1">
      <c r="A7910" s="1" t="s">
        <v>138</v>
      </c>
      <c r="B7910" s="1">
        <v>5.0</v>
      </c>
      <c r="C7910" s="1" t="s">
        <v>17465</v>
      </c>
      <c r="D7910" s="1" t="s">
        <v>17466</v>
      </c>
      <c r="E7910" s="1" t="s">
        <v>10</v>
      </c>
      <c r="F7910" s="1" t="s">
        <v>11</v>
      </c>
      <c r="G7910" s="1" t="str">
        <f>IFERROR(__xludf.DUMMYFUNCTION("GOOGLETRANSLATE(D7910,""fr"",""en"")"),"#VALUE!")</f>
        <v>#VALUE!</v>
      </c>
    </row>
    <row r="7911" ht="15.75" customHeight="1">
      <c r="A7911" s="1" t="s">
        <v>505</v>
      </c>
      <c r="B7911" s="1">
        <v>1.0</v>
      </c>
      <c r="C7911" s="1" t="s">
        <v>17467</v>
      </c>
      <c r="D7911" s="1" t="s">
        <v>17468</v>
      </c>
      <c r="E7911" s="1" t="s">
        <v>10</v>
      </c>
      <c r="F7911" s="1" t="s">
        <v>11</v>
      </c>
      <c r="G7911" s="1" t="str">
        <f>IFERROR(__xludf.DUMMYFUNCTION("GOOGLETRANSLATE(D7911,""fr"",""en"")"),"#VALUE!")</f>
        <v>#VALUE!</v>
      </c>
    </row>
    <row r="7912" ht="15.75" customHeight="1">
      <c r="A7912" s="1" t="s">
        <v>1972</v>
      </c>
      <c r="B7912" s="1">
        <v>2.0</v>
      </c>
      <c r="C7912" s="1" t="s">
        <v>17469</v>
      </c>
      <c r="D7912" s="1" t="s">
        <v>17470</v>
      </c>
      <c r="E7912" s="1" t="s">
        <v>10</v>
      </c>
      <c r="F7912" s="1" t="s">
        <v>11</v>
      </c>
      <c r="G7912" s="1" t="str">
        <f>IFERROR(__xludf.DUMMYFUNCTION("GOOGLETRANSLATE(D7912,""fr"",""en"")"),"#VALUE!")</f>
        <v>#VALUE!</v>
      </c>
    </row>
    <row r="7913" ht="15.75" customHeight="1">
      <c r="A7913" s="1" t="s">
        <v>1264</v>
      </c>
      <c r="B7913" s="1">
        <v>1.0</v>
      </c>
      <c r="C7913" s="1" t="s">
        <v>17471</v>
      </c>
      <c r="D7913" s="1" t="s">
        <v>17472</v>
      </c>
      <c r="E7913" s="1" t="s">
        <v>43</v>
      </c>
      <c r="F7913" s="1" t="s">
        <v>30</v>
      </c>
      <c r="G7913" s="1" t="str">
        <f>IFERROR(__xludf.DUMMYFUNCTION("GOOGLETRANSLATE(D7913,""fr"",""en"")"),"#VALUE!")</f>
        <v>#VALUE!</v>
      </c>
    </row>
    <row r="7914" ht="15.75" customHeight="1">
      <c r="A7914" s="1" t="s">
        <v>17473</v>
      </c>
      <c r="B7914" s="1">
        <v>2.0</v>
      </c>
      <c r="C7914" s="1" t="s">
        <v>17474</v>
      </c>
      <c r="D7914" s="1" t="s">
        <v>17475</v>
      </c>
      <c r="E7914" s="1" t="s">
        <v>52</v>
      </c>
      <c r="F7914" s="1" t="s">
        <v>11</v>
      </c>
      <c r="G7914" s="1" t="str">
        <f>IFERROR(__xludf.DUMMYFUNCTION("GOOGLETRANSLATE(D7914,""fr"",""en"")"),"#VALUE!")</f>
        <v>#VALUE!</v>
      </c>
    </row>
    <row r="7915" ht="15.75" customHeight="1">
      <c r="A7915" s="1" t="s">
        <v>664</v>
      </c>
      <c r="B7915" s="1">
        <v>5.0</v>
      </c>
      <c r="C7915" s="1" t="s">
        <v>17476</v>
      </c>
      <c r="D7915" s="1" t="s">
        <v>17477</v>
      </c>
      <c r="E7915" s="1" t="s">
        <v>21</v>
      </c>
      <c r="F7915" s="1" t="s">
        <v>11</v>
      </c>
      <c r="G7915" s="1" t="str">
        <f>IFERROR(__xludf.DUMMYFUNCTION("GOOGLETRANSLATE(D7915,""fr"",""en"")"),"#VALUE!")</f>
        <v>#VALUE!</v>
      </c>
    </row>
    <row r="7916" ht="15.75" customHeight="1">
      <c r="A7916" s="1" t="s">
        <v>16678</v>
      </c>
      <c r="B7916" s="1">
        <v>1.0</v>
      </c>
      <c r="C7916" s="1" t="s">
        <v>17478</v>
      </c>
      <c r="D7916" s="1" t="s">
        <v>17479</v>
      </c>
      <c r="E7916" s="1" t="s">
        <v>117</v>
      </c>
      <c r="F7916" s="1" t="s">
        <v>48</v>
      </c>
      <c r="G7916" s="1" t="str">
        <f>IFERROR(__xludf.DUMMYFUNCTION("GOOGLETRANSLATE(D7916,""fr"",""en"")"),"#VALUE!")</f>
        <v>#VALUE!</v>
      </c>
    </row>
    <row r="7917" ht="15.75" customHeight="1">
      <c r="A7917" s="1" t="s">
        <v>1833</v>
      </c>
      <c r="B7917" s="1">
        <v>4.0</v>
      </c>
      <c r="C7917" s="1" t="s">
        <v>17480</v>
      </c>
      <c r="D7917" s="1" t="s">
        <v>17481</v>
      </c>
      <c r="E7917" s="1" t="s">
        <v>65</v>
      </c>
      <c r="F7917" s="1" t="s">
        <v>66</v>
      </c>
      <c r="G7917" s="1" t="str">
        <f>IFERROR(__xludf.DUMMYFUNCTION("GOOGLETRANSLATE(D7917,""fr"",""en"")"),"#VALUE!")</f>
        <v>#VALUE!</v>
      </c>
    </row>
    <row r="7918" ht="15.75" customHeight="1">
      <c r="A7918" s="1" t="s">
        <v>955</v>
      </c>
      <c r="B7918" s="1">
        <v>1.0</v>
      </c>
      <c r="C7918" s="1" t="s">
        <v>17482</v>
      </c>
      <c r="D7918" s="1" t="s">
        <v>17483</v>
      </c>
      <c r="E7918" s="1" t="s">
        <v>21</v>
      </c>
      <c r="F7918" s="1" t="s">
        <v>11</v>
      </c>
      <c r="G7918" s="1" t="str">
        <f>IFERROR(__xludf.DUMMYFUNCTION("GOOGLETRANSLATE(D7918,""fr"",""en"")"),"#VALUE!")</f>
        <v>#VALUE!</v>
      </c>
    </row>
    <row r="7919" ht="15.75" customHeight="1">
      <c r="A7919" s="1" t="s">
        <v>417</v>
      </c>
      <c r="B7919" s="1">
        <v>5.0</v>
      </c>
      <c r="C7919" s="1" t="s">
        <v>17484</v>
      </c>
      <c r="D7919" s="1" t="s">
        <v>17485</v>
      </c>
      <c r="E7919" s="1" t="s">
        <v>10</v>
      </c>
      <c r="F7919" s="1" t="s">
        <v>11</v>
      </c>
      <c r="G7919" s="1" t="str">
        <f>IFERROR(__xludf.DUMMYFUNCTION("GOOGLETRANSLATE(D7919,""fr"",""en"")"),"#VALUE!")</f>
        <v>#VALUE!</v>
      </c>
    </row>
    <row r="7920" ht="15.75" customHeight="1">
      <c r="A7920" s="1" t="s">
        <v>53</v>
      </c>
      <c r="B7920" s="1">
        <v>5.0</v>
      </c>
      <c r="C7920" s="1" t="s">
        <v>17486</v>
      </c>
      <c r="D7920" s="1" t="s">
        <v>17487</v>
      </c>
      <c r="E7920" s="1" t="s">
        <v>65</v>
      </c>
      <c r="F7920" s="1" t="s">
        <v>66</v>
      </c>
      <c r="G7920" s="1" t="str">
        <f>IFERROR(__xludf.DUMMYFUNCTION("GOOGLETRANSLATE(D7920,""fr"",""en"")"),"#VALUE!")</f>
        <v>#VALUE!</v>
      </c>
    </row>
    <row r="7921" ht="15.75" customHeight="1">
      <c r="A7921" s="1" t="s">
        <v>1726</v>
      </c>
      <c r="B7921" s="1">
        <v>1.0</v>
      </c>
      <c r="C7921" s="1" t="s">
        <v>17488</v>
      </c>
      <c r="D7921" s="1" t="s">
        <v>17489</v>
      </c>
      <c r="E7921" s="1" t="s">
        <v>10</v>
      </c>
      <c r="F7921" s="1" t="s">
        <v>11</v>
      </c>
      <c r="G7921" s="1" t="str">
        <f>IFERROR(__xludf.DUMMYFUNCTION("GOOGLETRANSLATE(D7921,""fr"",""en"")"),"#VALUE!")</f>
        <v>#VALUE!</v>
      </c>
    </row>
    <row r="7922" ht="15.75" customHeight="1">
      <c r="A7922" s="1" t="s">
        <v>85</v>
      </c>
      <c r="B7922" s="1">
        <v>3.0</v>
      </c>
      <c r="C7922" s="1" t="s">
        <v>17490</v>
      </c>
      <c r="D7922" s="1" t="s">
        <v>17491</v>
      </c>
      <c r="E7922" s="1" t="s">
        <v>21</v>
      </c>
      <c r="F7922" s="1" t="s">
        <v>11</v>
      </c>
      <c r="G7922" s="1" t="str">
        <f>IFERROR(__xludf.DUMMYFUNCTION("GOOGLETRANSLATE(D7922,""fr"",""en"")"),"#VALUE!")</f>
        <v>#VALUE!</v>
      </c>
    </row>
    <row r="7923" ht="15.75" customHeight="1">
      <c r="A7923" s="1" t="s">
        <v>2330</v>
      </c>
      <c r="B7923" s="1">
        <v>1.0</v>
      </c>
      <c r="C7923" s="1" t="s">
        <v>2504</v>
      </c>
      <c r="D7923" s="1" t="s">
        <v>17492</v>
      </c>
      <c r="E7923" s="1" t="s">
        <v>25</v>
      </c>
      <c r="F7923" s="1" t="s">
        <v>11</v>
      </c>
      <c r="G7923" s="1" t="str">
        <f>IFERROR(__xludf.DUMMYFUNCTION("GOOGLETRANSLATE(D7923,""fr"",""en"")"),"#VALUE!")</f>
        <v>#VALUE!</v>
      </c>
    </row>
    <row r="7924" ht="15.75" customHeight="1">
      <c r="A7924" s="1" t="s">
        <v>150</v>
      </c>
      <c r="B7924" s="1">
        <v>1.0</v>
      </c>
      <c r="C7924" s="1" t="s">
        <v>17493</v>
      </c>
      <c r="D7924" s="1" t="s">
        <v>17494</v>
      </c>
      <c r="E7924" s="1" t="s">
        <v>83</v>
      </c>
      <c r="F7924" s="1" t="s">
        <v>84</v>
      </c>
      <c r="G7924" s="1" t="str">
        <f>IFERROR(__xludf.DUMMYFUNCTION("GOOGLETRANSLATE(D7924,""fr"",""en"")"),"#VALUE!")</f>
        <v>#VALUE!</v>
      </c>
    </row>
    <row r="7925" ht="15.75" customHeight="1">
      <c r="A7925" s="1" t="s">
        <v>141</v>
      </c>
      <c r="B7925" s="1">
        <v>3.0</v>
      </c>
      <c r="C7925" s="1" t="s">
        <v>17495</v>
      </c>
      <c r="D7925" s="1" t="s">
        <v>17496</v>
      </c>
      <c r="E7925" s="1" t="s">
        <v>10</v>
      </c>
      <c r="F7925" s="1" t="s">
        <v>11</v>
      </c>
      <c r="G7925" s="1" t="str">
        <f>IFERROR(__xludf.DUMMYFUNCTION("GOOGLETRANSLATE(D7925,""fr"",""en"")"),"#VALUE!")</f>
        <v>#VALUE!</v>
      </c>
    </row>
    <row r="7926" ht="15.75" customHeight="1">
      <c r="A7926" s="1" t="s">
        <v>10375</v>
      </c>
      <c r="B7926" s="1">
        <v>2.0</v>
      </c>
      <c r="C7926" s="1" t="s">
        <v>17497</v>
      </c>
      <c r="D7926" s="1" t="s">
        <v>17498</v>
      </c>
      <c r="E7926" s="1" t="s">
        <v>10</v>
      </c>
      <c r="F7926" s="1" t="s">
        <v>11</v>
      </c>
      <c r="G7926" s="1" t="str">
        <f>IFERROR(__xludf.DUMMYFUNCTION("GOOGLETRANSLATE(D7926,""fr"",""en"")"),"#VALUE!")</f>
        <v>#VALUE!</v>
      </c>
    </row>
    <row r="7927" ht="15.75" customHeight="1">
      <c r="A7927" s="1" t="s">
        <v>3031</v>
      </c>
      <c r="B7927" s="1">
        <v>4.0</v>
      </c>
      <c r="C7927" s="1" t="s">
        <v>17499</v>
      </c>
      <c r="D7927" s="1" t="s">
        <v>17500</v>
      </c>
      <c r="E7927" s="1" t="s">
        <v>484</v>
      </c>
      <c r="F7927" s="1" t="s">
        <v>30</v>
      </c>
      <c r="G7927" s="1" t="str">
        <f>IFERROR(__xludf.DUMMYFUNCTION("GOOGLETRANSLATE(D7927,""fr"",""en"")"),"#VALUE!")</f>
        <v>#VALUE!</v>
      </c>
    </row>
    <row r="7928" ht="15.75" customHeight="1">
      <c r="A7928" s="1" t="s">
        <v>5015</v>
      </c>
      <c r="B7928" s="1">
        <v>5.0</v>
      </c>
      <c r="C7928" s="1" t="s">
        <v>17501</v>
      </c>
      <c r="D7928" s="1" t="s">
        <v>17502</v>
      </c>
      <c r="E7928" s="1" t="s">
        <v>614</v>
      </c>
      <c r="F7928" s="1" t="s">
        <v>30</v>
      </c>
      <c r="G7928" s="1" t="str">
        <f>IFERROR(__xludf.DUMMYFUNCTION("GOOGLETRANSLATE(D7928,""fr"",""en"")"),"#VALUE!")</f>
        <v>#VALUE!</v>
      </c>
    </row>
    <row r="7929" ht="15.75" customHeight="1">
      <c r="A7929" s="1" t="s">
        <v>5582</v>
      </c>
      <c r="B7929" s="1">
        <v>1.0</v>
      </c>
      <c r="C7929" s="1" t="s">
        <v>17503</v>
      </c>
      <c r="D7929" s="1" t="s">
        <v>17504</v>
      </c>
      <c r="E7929" s="1" t="s">
        <v>25</v>
      </c>
      <c r="F7929" s="1" t="s">
        <v>11</v>
      </c>
      <c r="G7929" s="1" t="str">
        <f>IFERROR(__xludf.DUMMYFUNCTION("GOOGLETRANSLATE(D7929,""fr"",""en"")"),"#VALUE!")</f>
        <v>#VALUE!</v>
      </c>
    </row>
    <row r="7930" ht="15.75" customHeight="1">
      <c r="A7930" s="1" t="s">
        <v>9006</v>
      </c>
      <c r="B7930" s="1">
        <v>1.0</v>
      </c>
      <c r="C7930" s="1" t="s">
        <v>17505</v>
      </c>
      <c r="D7930" s="1" t="s">
        <v>17506</v>
      </c>
      <c r="E7930" s="1" t="s">
        <v>296</v>
      </c>
      <c r="F7930" s="1" t="s">
        <v>11</v>
      </c>
      <c r="G7930" s="1" t="str">
        <f>IFERROR(__xludf.DUMMYFUNCTION("GOOGLETRANSLATE(D7930,""fr"",""en"")"),"#VALUE!")</f>
        <v>#VALUE!</v>
      </c>
    </row>
    <row r="7931" ht="15.75" customHeight="1">
      <c r="A7931" s="1" t="s">
        <v>323</v>
      </c>
      <c r="B7931" s="1">
        <v>1.0</v>
      </c>
      <c r="C7931" s="1" t="s">
        <v>17507</v>
      </c>
      <c r="D7931" s="1" t="s">
        <v>17508</v>
      </c>
      <c r="E7931" s="1" t="s">
        <v>280</v>
      </c>
      <c r="F7931" s="1" t="s">
        <v>11</v>
      </c>
      <c r="G7931" s="1" t="str">
        <f>IFERROR(__xludf.DUMMYFUNCTION("GOOGLETRANSLATE(D7931,""fr"",""en"")"),"#VALUE!")</f>
        <v>#VALUE!</v>
      </c>
    </row>
    <row r="7932" ht="15.75" customHeight="1">
      <c r="A7932" s="1" t="s">
        <v>17509</v>
      </c>
      <c r="B7932" s="1">
        <v>2.0</v>
      </c>
      <c r="C7932" s="1" t="s">
        <v>17510</v>
      </c>
      <c r="D7932" s="1" t="s">
        <v>17511</v>
      </c>
      <c r="E7932" s="1" t="s">
        <v>250</v>
      </c>
      <c r="F7932" s="1" t="s">
        <v>30</v>
      </c>
      <c r="G7932" s="1" t="str">
        <f>IFERROR(__xludf.DUMMYFUNCTION("GOOGLETRANSLATE(D7932,""fr"",""en"")"),"#VALUE!")</f>
        <v>#VALUE!</v>
      </c>
    </row>
    <row r="7933" ht="15.75" customHeight="1">
      <c r="A7933" s="1" t="s">
        <v>738</v>
      </c>
      <c r="B7933" s="1">
        <v>1.0</v>
      </c>
      <c r="C7933" s="1" t="s">
        <v>17512</v>
      </c>
      <c r="D7933" s="1" t="s">
        <v>17513</v>
      </c>
      <c r="E7933" s="1" t="s">
        <v>423</v>
      </c>
      <c r="F7933" s="1" t="s">
        <v>30</v>
      </c>
      <c r="G7933" s="1" t="str">
        <f>IFERROR(__xludf.DUMMYFUNCTION("GOOGLETRANSLATE(D7933,""fr"",""en"")"),"#VALUE!")</f>
        <v>#VALUE!</v>
      </c>
    </row>
    <row r="7934" ht="15.75" customHeight="1">
      <c r="A7934" s="1" t="s">
        <v>673</v>
      </c>
      <c r="B7934" s="1">
        <v>3.0</v>
      </c>
      <c r="C7934" s="1" t="s">
        <v>17514</v>
      </c>
      <c r="D7934" s="1" t="s">
        <v>17515</v>
      </c>
      <c r="E7934" s="1" t="s">
        <v>10</v>
      </c>
      <c r="F7934" s="1" t="s">
        <v>11</v>
      </c>
      <c r="G7934" s="1" t="str">
        <f>IFERROR(__xludf.DUMMYFUNCTION("GOOGLETRANSLATE(D7934,""fr"",""en"")"),"#VALUE!")</f>
        <v>#VALUE!</v>
      </c>
    </row>
    <row r="7935" ht="15.75" customHeight="1">
      <c r="A7935" s="1" t="s">
        <v>77</v>
      </c>
      <c r="B7935" s="1">
        <v>3.0</v>
      </c>
      <c r="C7935" s="1" t="s">
        <v>17516</v>
      </c>
      <c r="D7935" s="1" t="s">
        <v>17517</v>
      </c>
      <c r="E7935" s="1" t="s">
        <v>10</v>
      </c>
      <c r="F7935" s="1" t="s">
        <v>11</v>
      </c>
      <c r="G7935" s="1" t="str">
        <f>IFERROR(__xludf.DUMMYFUNCTION("GOOGLETRANSLATE(D7935,""fr"",""en"")"),"#VALUE!")</f>
        <v>#VALUE!</v>
      </c>
    </row>
    <row r="7936" ht="15.75" customHeight="1">
      <c r="A7936" s="1" t="s">
        <v>2340</v>
      </c>
      <c r="B7936" s="1">
        <v>5.0</v>
      </c>
      <c r="C7936" s="1" t="s">
        <v>17518</v>
      </c>
      <c r="D7936" s="1" t="s">
        <v>17519</v>
      </c>
      <c r="E7936" s="1" t="s">
        <v>614</v>
      </c>
      <c r="F7936" s="1" t="s">
        <v>30</v>
      </c>
      <c r="G7936" s="1" t="str">
        <f>IFERROR(__xludf.DUMMYFUNCTION("GOOGLETRANSLATE(D7936,""fr"",""en"")"),"#VALUE!")</f>
        <v>#VALUE!</v>
      </c>
    </row>
    <row r="7937" ht="15.75" customHeight="1">
      <c r="A7937" s="1" t="s">
        <v>2857</v>
      </c>
      <c r="B7937" s="1">
        <v>1.0</v>
      </c>
      <c r="C7937" s="1" t="s">
        <v>17520</v>
      </c>
      <c r="D7937" s="1" t="s">
        <v>17521</v>
      </c>
      <c r="E7937" s="1" t="s">
        <v>52</v>
      </c>
      <c r="F7937" s="1" t="s">
        <v>11</v>
      </c>
      <c r="G7937" s="1" t="str">
        <f>IFERROR(__xludf.DUMMYFUNCTION("GOOGLETRANSLATE(D7937,""fr"",""en"")"),"#VALUE!")</f>
        <v>#VALUE!</v>
      </c>
    </row>
    <row r="7938" ht="15.75" customHeight="1">
      <c r="A7938" s="1" t="s">
        <v>10360</v>
      </c>
      <c r="B7938" s="1">
        <v>1.0</v>
      </c>
      <c r="C7938" s="1" t="s">
        <v>17522</v>
      </c>
      <c r="D7938" s="1" t="s">
        <v>17523</v>
      </c>
      <c r="E7938" s="1" t="s">
        <v>250</v>
      </c>
      <c r="F7938" s="1" t="s">
        <v>30</v>
      </c>
      <c r="G7938" s="1" t="str">
        <f>IFERROR(__xludf.DUMMYFUNCTION("GOOGLETRANSLATE(D7938,""fr"",""en"")"),"#VALUE!")</f>
        <v>#VALUE!</v>
      </c>
    </row>
    <row r="7939" ht="15.75" customHeight="1">
      <c r="A7939" s="1" t="s">
        <v>1094</v>
      </c>
      <c r="B7939" s="1">
        <v>3.0</v>
      </c>
      <c r="C7939" s="1" t="s">
        <v>17524</v>
      </c>
      <c r="D7939" s="1" t="s">
        <v>17525</v>
      </c>
      <c r="E7939" s="1" t="s">
        <v>21</v>
      </c>
      <c r="F7939" s="1" t="s">
        <v>11</v>
      </c>
      <c r="G7939" s="1" t="str">
        <f>IFERROR(__xludf.DUMMYFUNCTION("GOOGLETRANSLATE(D7939,""fr"",""en"")"),"#VALUE!")</f>
        <v>#VALUE!</v>
      </c>
    </row>
    <row r="7940" ht="15.75" customHeight="1">
      <c r="A7940" s="1" t="s">
        <v>6565</v>
      </c>
      <c r="B7940" s="1">
        <v>3.0</v>
      </c>
      <c r="C7940" s="1" t="s">
        <v>17526</v>
      </c>
      <c r="D7940" s="1" t="s">
        <v>17527</v>
      </c>
      <c r="E7940" s="1" t="s">
        <v>125</v>
      </c>
      <c r="F7940" s="1" t="s">
        <v>110</v>
      </c>
      <c r="G7940" s="1" t="str">
        <f>IFERROR(__xludf.DUMMYFUNCTION("GOOGLETRANSLATE(D7940,""fr"",""en"")"),"#VALUE!")</f>
        <v>#VALUE!</v>
      </c>
    </row>
    <row r="7941" ht="15.75" customHeight="1">
      <c r="A7941" s="1" t="s">
        <v>2961</v>
      </c>
      <c r="B7941" s="1">
        <v>2.0</v>
      </c>
      <c r="C7941" s="1" t="s">
        <v>17528</v>
      </c>
      <c r="D7941" s="1" t="s">
        <v>17529</v>
      </c>
      <c r="E7941" s="1" t="s">
        <v>750</v>
      </c>
      <c r="F7941" s="1" t="s">
        <v>110</v>
      </c>
      <c r="G7941" s="1" t="str">
        <f>IFERROR(__xludf.DUMMYFUNCTION("GOOGLETRANSLATE(D7941,""fr"",""en"")"),"#VALUE!")</f>
        <v>#VALUE!</v>
      </c>
    </row>
    <row r="7942" ht="15.75" customHeight="1">
      <c r="A7942" s="1" t="s">
        <v>3132</v>
      </c>
      <c r="B7942" s="1">
        <v>2.0</v>
      </c>
      <c r="C7942" s="1" t="s">
        <v>17530</v>
      </c>
      <c r="D7942" s="1" t="s">
        <v>17531</v>
      </c>
      <c r="E7942" s="1" t="s">
        <v>10</v>
      </c>
      <c r="F7942" s="1" t="s">
        <v>11</v>
      </c>
      <c r="G7942" s="1" t="str">
        <f>IFERROR(__xludf.DUMMYFUNCTION("GOOGLETRANSLATE(D7942,""fr"",""en"")"),"#VALUE!")</f>
        <v>#VALUE!</v>
      </c>
    </row>
    <row r="7943" ht="15.75" customHeight="1">
      <c r="A7943" s="1" t="s">
        <v>624</v>
      </c>
      <c r="B7943" s="1">
        <v>5.0</v>
      </c>
      <c r="C7943" s="1" t="s">
        <v>17532</v>
      </c>
      <c r="D7943" s="1" t="s">
        <v>17533</v>
      </c>
      <c r="E7943" s="1" t="s">
        <v>65</v>
      </c>
      <c r="F7943" s="1" t="s">
        <v>66</v>
      </c>
      <c r="G7943" s="1" t="str">
        <f>IFERROR(__xludf.DUMMYFUNCTION("GOOGLETRANSLATE(D7943,""fr"",""en"")"),"#VALUE!")</f>
        <v>#VALUE!</v>
      </c>
    </row>
    <row r="7944" ht="15.75" customHeight="1">
      <c r="A7944" s="1" t="s">
        <v>6115</v>
      </c>
      <c r="B7944" s="1">
        <v>2.0</v>
      </c>
      <c r="C7944" s="1" t="s">
        <v>17534</v>
      </c>
      <c r="D7944" s="1" t="s">
        <v>17535</v>
      </c>
      <c r="E7944" s="1" t="s">
        <v>292</v>
      </c>
      <c r="F7944" s="1" t="s">
        <v>11</v>
      </c>
      <c r="G7944" s="1" t="str">
        <f>IFERROR(__xludf.DUMMYFUNCTION("GOOGLETRANSLATE(D7944,""fr"",""en"")"),"#VALUE!")</f>
        <v>#VALUE!</v>
      </c>
    </row>
    <row r="7945" ht="15.75" customHeight="1">
      <c r="A7945" s="1" t="s">
        <v>10367</v>
      </c>
      <c r="B7945" s="1">
        <v>1.0</v>
      </c>
      <c r="C7945" s="1" t="s">
        <v>17536</v>
      </c>
      <c r="D7945" s="1" t="s">
        <v>17537</v>
      </c>
      <c r="E7945" s="1" t="s">
        <v>10</v>
      </c>
      <c r="F7945" s="1" t="s">
        <v>11</v>
      </c>
      <c r="G7945" s="1" t="str">
        <f>IFERROR(__xludf.DUMMYFUNCTION("GOOGLETRANSLATE(D7945,""fr"",""en"")"),"#VALUE!")</f>
        <v>#VALUE!</v>
      </c>
    </row>
    <row r="7946" ht="15.75" customHeight="1">
      <c r="A7946" s="1" t="s">
        <v>59</v>
      </c>
      <c r="B7946" s="1">
        <v>4.0</v>
      </c>
      <c r="C7946" s="1" t="s">
        <v>17538</v>
      </c>
      <c r="D7946" s="1" t="s">
        <v>17539</v>
      </c>
      <c r="E7946" s="1" t="s">
        <v>65</v>
      </c>
      <c r="F7946" s="1" t="s">
        <v>66</v>
      </c>
      <c r="G7946" s="1" t="str">
        <f>IFERROR(__xludf.DUMMYFUNCTION("GOOGLETRANSLATE(D7946,""fr"",""en"")"),"#VALUE!")</f>
        <v>#VALUE!</v>
      </c>
    </row>
    <row r="7947" ht="15.75" customHeight="1">
      <c r="A7947" s="1" t="s">
        <v>1094</v>
      </c>
      <c r="B7947" s="1">
        <v>2.0</v>
      </c>
      <c r="C7947" s="1" t="s">
        <v>17540</v>
      </c>
      <c r="D7947" s="1" t="s">
        <v>17541</v>
      </c>
      <c r="E7947" s="1" t="s">
        <v>226</v>
      </c>
      <c r="F7947" s="1" t="s">
        <v>110</v>
      </c>
      <c r="G7947" s="1" t="str">
        <f>IFERROR(__xludf.DUMMYFUNCTION("GOOGLETRANSLATE(D7947,""fr"",""en"")"),"#VALUE!")</f>
        <v>#VALUE!</v>
      </c>
    </row>
    <row r="7948" ht="15.75" customHeight="1">
      <c r="A7948" s="1" t="s">
        <v>11257</v>
      </c>
      <c r="B7948" s="1">
        <v>4.0</v>
      </c>
      <c r="C7948" s="1" t="s">
        <v>17542</v>
      </c>
      <c r="D7948" s="1" t="s">
        <v>17543</v>
      </c>
      <c r="E7948" s="1" t="s">
        <v>273</v>
      </c>
      <c r="F7948" s="1" t="s">
        <v>11</v>
      </c>
      <c r="G7948" s="1" t="str">
        <f>IFERROR(__xludf.DUMMYFUNCTION("GOOGLETRANSLATE(D7948,""fr"",""en"")"),"#VALUE!")</f>
        <v>#VALUE!</v>
      </c>
    </row>
    <row r="7949" ht="15.75" customHeight="1">
      <c r="A7949" s="1" t="s">
        <v>673</v>
      </c>
      <c r="B7949" s="1">
        <v>4.0</v>
      </c>
      <c r="C7949" s="1" t="s">
        <v>17544</v>
      </c>
      <c r="D7949" s="1" t="s">
        <v>17545</v>
      </c>
      <c r="E7949" s="1" t="s">
        <v>10</v>
      </c>
      <c r="F7949" s="1" t="s">
        <v>11</v>
      </c>
      <c r="G7949" s="1" t="str">
        <f>IFERROR(__xludf.DUMMYFUNCTION("GOOGLETRANSLATE(D7949,""fr"",""en"")"),"#VALUE!")</f>
        <v>#VALUE!</v>
      </c>
    </row>
    <row r="7950" ht="15.75" customHeight="1">
      <c r="A7950" s="1" t="s">
        <v>2908</v>
      </c>
      <c r="B7950" s="1">
        <v>3.0</v>
      </c>
      <c r="C7950" s="1" t="s">
        <v>17546</v>
      </c>
      <c r="D7950" s="1" t="s">
        <v>17547</v>
      </c>
      <c r="E7950" s="1" t="s">
        <v>169</v>
      </c>
      <c r="F7950" s="1" t="s">
        <v>11</v>
      </c>
      <c r="G7950" s="1" t="str">
        <f>IFERROR(__xludf.DUMMYFUNCTION("GOOGLETRANSLATE(D7950,""fr"",""en"")"),"#VALUE!")</f>
        <v>#VALUE!</v>
      </c>
    </row>
    <row r="7951" ht="15.75" customHeight="1">
      <c r="A7951" s="1" t="s">
        <v>1886</v>
      </c>
      <c r="B7951" s="1">
        <v>3.0</v>
      </c>
      <c r="C7951" s="1" t="s">
        <v>17548</v>
      </c>
      <c r="D7951" s="1" t="s">
        <v>17549</v>
      </c>
      <c r="E7951" s="1" t="s">
        <v>125</v>
      </c>
      <c r="F7951" s="1" t="s">
        <v>66</v>
      </c>
      <c r="G7951" s="1" t="str">
        <f>IFERROR(__xludf.DUMMYFUNCTION("GOOGLETRANSLATE(D7951,""fr"",""en"")"),"#VALUE!")</f>
        <v>#VALUE!</v>
      </c>
    </row>
    <row r="7952" ht="15.75" customHeight="1">
      <c r="A7952" s="1" t="s">
        <v>8938</v>
      </c>
      <c r="B7952" s="1">
        <v>5.0</v>
      </c>
      <c r="C7952" s="1" t="s">
        <v>17550</v>
      </c>
      <c r="D7952" s="1" t="s">
        <v>17551</v>
      </c>
      <c r="E7952" s="1" t="s">
        <v>10</v>
      </c>
      <c r="F7952" s="1" t="s">
        <v>11</v>
      </c>
      <c r="G7952" s="1" t="str">
        <f>IFERROR(__xludf.DUMMYFUNCTION("GOOGLETRANSLATE(D7952,""fr"",""en"")"),"#VALUE!")</f>
        <v>#VALUE!</v>
      </c>
    </row>
    <row r="7953" ht="15.75" customHeight="1">
      <c r="A7953" s="1" t="s">
        <v>9027</v>
      </c>
      <c r="B7953" s="1">
        <v>2.0</v>
      </c>
      <c r="C7953" s="1" t="s">
        <v>17552</v>
      </c>
      <c r="D7953" s="1" t="s">
        <v>17553</v>
      </c>
      <c r="E7953" s="1" t="s">
        <v>176</v>
      </c>
      <c r="F7953" s="1" t="s">
        <v>66</v>
      </c>
      <c r="G7953" s="1" t="str">
        <f>IFERROR(__xludf.DUMMYFUNCTION("GOOGLETRANSLATE(D7953,""fr"",""en"")"),"#VALUE!")</f>
        <v>#VALUE!</v>
      </c>
    </row>
    <row r="7954" ht="15.75" customHeight="1">
      <c r="A7954" s="1" t="s">
        <v>7091</v>
      </c>
      <c r="B7954" s="1">
        <v>2.0</v>
      </c>
      <c r="C7954" s="1" t="s">
        <v>17554</v>
      </c>
      <c r="D7954" s="1" t="s">
        <v>17555</v>
      </c>
      <c r="E7954" s="1" t="s">
        <v>292</v>
      </c>
      <c r="F7954" s="1" t="s">
        <v>11</v>
      </c>
      <c r="G7954" s="1" t="str">
        <f>IFERROR(__xludf.DUMMYFUNCTION("GOOGLETRANSLATE(D7954,""fr"",""en"")"),"#VALUE!")</f>
        <v>#VALUE!</v>
      </c>
    </row>
    <row r="7955" ht="15.75" customHeight="1">
      <c r="A7955" s="1" t="s">
        <v>10477</v>
      </c>
      <c r="B7955" s="1">
        <v>4.0</v>
      </c>
      <c r="C7955" s="1" t="s">
        <v>17556</v>
      </c>
      <c r="D7955" s="1" t="s">
        <v>17557</v>
      </c>
      <c r="E7955" s="1" t="s">
        <v>125</v>
      </c>
      <c r="F7955" s="1" t="s">
        <v>11</v>
      </c>
      <c r="G7955" s="1" t="str">
        <f>IFERROR(__xludf.DUMMYFUNCTION("GOOGLETRANSLATE(D7955,""fr"",""en"")"),"#VALUE!")</f>
        <v>#VALUE!</v>
      </c>
    </row>
    <row r="7956" ht="15.75" customHeight="1">
      <c r="A7956" s="1" t="s">
        <v>1324</v>
      </c>
      <c r="B7956" s="1">
        <v>2.0</v>
      </c>
      <c r="C7956" s="1" t="s">
        <v>17558</v>
      </c>
      <c r="D7956" s="1" t="s">
        <v>17559</v>
      </c>
      <c r="E7956" s="1" t="s">
        <v>65</v>
      </c>
      <c r="F7956" s="1" t="s">
        <v>66</v>
      </c>
      <c r="G7956" s="1" t="str">
        <f>IFERROR(__xludf.DUMMYFUNCTION("GOOGLETRANSLATE(D7956,""fr"",""en"")"),"#VALUE!")</f>
        <v>#VALUE!</v>
      </c>
    </row>
    <row r="7957" ht="15.75" customHeight="1">
      <c r="A7957" s="1" t="s">
        <v>947</v>
      </c>
      <c r="B7957" s="1">
        <v>1.0</v>
      </c>
      <c r="C7957" s="1" t="s">
        <v>17560</v>
      </c>
      <c r="D7957" s="1" t="s">
        <v>17561</v>
      </c>
      <c r="E7957" s="1" t="s">
        <v>273</v>
      </c>
      <c r="F7957" s="1" t="s">
        <v>118</v>
      </c>
      <c r="G7957" s="1" t="str">
        <f>IFERROR(__xludf.DUMMYFUNCTION("GOOGLETRANSLATE(D7957,""fr"",""en"")"),"#VALUE!")</f>
        <v>#VALUE!</v>
      </c>
    </row>
    <row r="7958" ht="15.75" customHeight="1">
      <c r="A7958" s="1" t="s">
        <v>643</v>
      </c>
      <c r="B7958" s="1">
        <v>5.0</v>
      </c>
      <c r="C7958" s="1" t="s">
        <v>17562</v>
      </c>
      <c r="D7958" s="1" t="s">
        <v>17563</v>
      </c>
      <c r="E7958" s="1" t="s">
        <v>65</v>
      </c>
      <c r="F7958" s="1" t="s">
        <v>66</v>
      </c>
      <c r="G7958" s="1" t="str">
        <f>IFERROR(__xludf.DUMMYFUNCTION("GOOGLETRANSLATE(D7958,""fr"",""en"")"),"#VALUE!")</f>
        <v>#VALUE!</v>
      </c>
    </row>
    <row r="7959" ht="15.75" customHeight="1">
      <c r="A7959" s="1" t="s">
        <v>67</v>
      </c>
      <c r="B7959" s="1">
        <v>4.0</v>
      </c>
      <c r="C7959" s="1" t="s">
        <v>17564</v>
      </c>
      <c r="D7959" s="1" t="s">
        <v>17565</v>
      </c>
      <c r="E7959" s="1" t="s">
        <v>10</v>
      </c>
      <c r="F7959" s="1" t="s">
        <v>11</v>
      </c>
      <c r="G7959" s="1" t="str">
        <f>IFERROR(__xludf.DUMMYFUNCTION("GOOGLETRANSLATE(D7959,""fr"",""en"")"),"#VALUE!")</f>
        <v>#VALUE!</v>
      </c>
    </row>
    <row r="7960" ht="15.75" customHeight="1">
      <c r="A7960" s="1" t="s">
        <v>6377</v>
      </c>
      <c r="B7960" s="1">
        <v>3.0</v>
      </c>
      <c r="C7960" s="1" t="s">
        <v>17566</v>
      </c>
      <c r="D7960" s="1" t="s">
        <v>17567</v>
      </c>
      <c r="E7960" s="1" t="s">
        <v>373</v>
      </c>
      <c r="F7960" s="1" t="s">
        <v>30</v>
      </c>
      <c r="G7960" s="1" t="str">
        <f>IFERROR(__xludf.DUMMYFUNCTION("GOOGLETRANSLATE(D7960,""fr"",""en"")"),"#VALUE!")</f>
        <v>#VALUE!</v>
      </c>
    </row>
    <row r="7961" ht="15.75" customHeight="1">
      <c r="A7961" s="1" t="s">
        <v>532</v>
      </c>
      <c r="B7961" s="1">
        <v>5.0</v>
      </c>
      <c r="C7961" s="1" t="s">
        <v>17568</v>
      </c>
      <c r="D7961" s="1" t="s">
        <v>17569</v>
      </c>
      <c r="E7961" s="1" t="s">
        <v>10</v>
      </c>
      <c r="F7961" s="1" t="s">
        <v>11</v>
      </c>
      <c r="G7961" s="1" t="str">
        <f>IFERROR(__xludf.DUMMYFUNCTION("GOOGLETRANSLATE(D7961,""fr"",""en"")"),"#VALUE!")</f>
        <v>#VALUE!</v>
      </c>
    </row>
    <row r="7962" ht="15.75" customHeight="1">
      <c r="A7962" s="1" t="s">
        <v>2747</v>
      </c>
      <c r="B7962" s="1">
        <v>1.0</v>
      </c>
      <c r="C7962" s="1" t="s">
        <v>17570</v>
      </c>
      <c r="D7962" s="1" t="s">
        <v>17571</v>
      </c>
      <c r="E7962" s="1" t="s">
        <v>47</v>
      </c>
      <c r="F7962" s="1" t="s">
        <v>48</v>
      </c>
      <c r="G7962" s="1" t="str">
        <f>IFERROR(__xludf.DUMMYFUNCTION("GOOGLETRANSLATE(D7962,""fr"",""en"")"),"#VALUE!")</f>
        <v>#VALUE!</v>
      </c>
    </row>
    <row r="7963" ht="15.75" customHeight="1">
      <c r="A7963" s="1" t="s">
        <v>1375</v>
      </c>
      <c r="B7963" s="1">
        <v>4.0</v>
      </c>
      <c r="C7963" s="1" t="s">
        <v>17572</v>
      </c>
      <c r="D7963" s="1" t="s">
        <v>17573</v>
      </c>
      <c r="E7963" s="1" t="s">
        <v>65</v>
      </c>
      <c r="F7963" s="1" t="s">
        <v>66</v>
      </c>
      <c r="G7963" s="1" t="str">
        <f>IFERROR(__xludf.DUMMYFUNCTION("GOOGLETRANSLATE(D7963,""fr"",""en"")"),"#VALUE!")</f>
        <v>#VALUE!</v>
      </c>
    </row>
    <row r="7964" ht="15.75" customHeight="1">
      <c r="A7964" s="1" t="s">
        <v>2896</v>
      </c>
      <c r="B7964" s="1">
        <v>1.0</v>
      </c>
      <c r="C7964" s="1" t="s">
        <v>17574</v>
      </c>
      <c r="D7964" s="1" t="s">
        <v>17575</v>
      </c>
      <c r="E7964" s="1" t="s">
        <v>52</v>
      </c>
      <c r="F7964" s="1" t="s">
        <v>11</v>
      </c>
      <c r="G7964" s="1" t="str">
        <f>IFERROR(__xludf.DUMMYFUNCTION("GOOGLETRANSLATE(D7964,""fr"",""en"")"),"#VALUE!")</f>
        <v>#VALUE!</v>
      </c>
    </row>
    <row r="7965" ht="15.75" customHeight="1">
      <c r="A7965" s="1" t="s">
        <v>67</v>
      </c>
      <c r="B7965" s="1">
        <v>5.0</v>
      </c>
      <c r="C7965" s="1" t="s">
        <v>17576</v>
      </c>
      <c r="D7965" s="1" t="s">
        <v>17577</v>
      </c>
      <c r="E7965" s="1" t="s">
        <v>29</v>
      </c>
      <c r="F7965" s="1" t="s">
        <v>30</v>
      </c>
      <c r="G7965" s="1" t="str">
        <f>IFERROR(__xludf.DUMMYFUNCTION("GOOGLETRANSLATE(D7965,""fr"",""en"")"),"#VALUE!")</f>
        <v>#VALUE!</v>
      </c>
    </row>
    <row r="7966" ht="15.75" customHeight="1">
      <c r="A7966" s="1" t="s">
        <v>5369</v>
      </c>
      <c r="B7966" s="1">
        <v>1.0</v>
      </c>
      <c r="C7966" s="1" t="s">
        <v>17578</v>
      </c>
      <c r="D7966" s="1" t="s">
        <v>17579</v>
      </c>
      <c r="E7966" s="1" t="s">
        <v>34</v>
      </c>
      <c r="F7966" s="1" t="s">
        <v>30</v>
      </c>
      <c r="G7966" s="1" t="str">
        <f>IFERROR(__xludf.DUMMYFUNCTION("GOOGLETRANSLATE(D7966,""fr"",""en"")"),"#VALUE!")</f>
        <v>#VALUE!</v>
      </c>
    </row>
    <row r="7967" ht="15.75" customHeight="1">
      <c r="A7967" s="1" t="s">
        <v>569</v>
      </c>
      <c r="B7967" s="1">
        <v>5.0</v>
      </c>
      <c r="C7967" s="1" t="s">
        <v>17580</v>
      </c>
      <c r="D7967" s="1" t="s">
        <v>17581</v>
      </c>
      <c r="E7967" s="1" t="s">
        <v>10</v>
      </c>
      <c r="F7967" s="1" t="s">
        <v>11</v>
      </c>
      <c r="G7967" s="1" t="str">
        <f>IFERROR(__xludf.DUMMYFUNCTION("GOOGLETRANSLATE(D7967,""fr"",""en"")"),"#VALUE!")</f>
        <v>#VALUE!</v>
      </c>
    </row>
    <row r="7968" ht="15.75" customHeight="1">
      <c r="A7968" s="1" t="s">
        <v>144</v>
      </c>
      <c r="B7968" s="1">
        <v>4.0</v>
      </c>
      <c r="C7968" s="1" t="s">
        <v>17582</v>
      </c>
      <c r="D7968" s="1" t="s">
        <v>17583</v>
      </c>
      <c r="E7968" s="1" t="s">
        <v>10</v>
      </c>
      <c r="F7968" s="1" t="s">
        <v>11</v>
      </c>
      <c r="G7968" s="1" t="str">
        <f>IFERROR(__xludf.DUMMYFUNCTION("GOOGLETRANSLATE(D7968,""fr"",""en"")"),"#VALUE!")</f>
        <v>#VALUE!</v>
      </c>
    </row>
    <row r="7969" ht="15.75" customHeight="1">
      <c r="A7969" s="1" t="s">
        <v>6338</v>
      </c>
      <c r="B7969" s="1">
        <v>2.0</v>
      </c>
      <c r="C7969" s="1" t="s">
        <v>17584</v>
      </c>
      <c r="D7969" s="1" t="s">
        <v>17585</v>
      </c>
      <c r="E7969" s="1" t="s">
        <v>226</v>
      </c>
      <c r="F7969" s="1" t="s">
        <v>110</v>
      </c>
      <c r="G7969" s="1" t="str">
        <f>IFERROR(__xludf.DUMMYFUNCTION("GOOGLETRANSLATE(D7969,""fr"",""en"")"),"#VALUE!")</f>
        <v>#VALUE!</v>
      </c>
    </row>
    <row r="7970" ht="15.75" customHeight="1">
      <c r="A7970" s="1" t="s">
        <v>1666</v>
      </c>
      <c r="B7970" s="1">
        <v>2.0</v>
      </c>
      <c r="C7970" s="1" t="s">
        <v>17586</v>
      </c>
      <c r="D7970" s="1" t="s">
        <v>17587</v>
      </c>
      <c r="E7970" s="1" t="s">
        <v>10</v>
      </c>
      <c r="F7970" s="1" t="s">
        <v>11</v>
      </c>
      <c r="G7970" s="1" t="str">
        <f>IFERROR(__xludf.DUMMYFUNCTION("GOOGLETRANSLATE(D7970,""fr"",""en"")"),"#VALUE!")</f>
        <v>#VALUE!</v>
      </c>
    </row>
    <row r="7971" ht="15.75" customHeight="1">
      <c r="A7971" s="1" t="s">
        <v>9444</v>
      </c>
      <c r="B7971" s="1">
        <v>4.0</v>
      </c>
      <c r="C7971" s="1" t="s">
        <v>17588</v>
      </c>
      <c r="D7971" s="1" t="s">
        <v>17589</v>
      </c>
      <c r="E7971" s="1" t="s">
        <v>614</v>
      </c>
      <c r="F7971" s="1" t="s">
        <v>30</v>
      </c>
      <c r="G7971" s="1" t="str">
        <f>IFERROR(__xludf.DUMMYFUNCTION("GOOGLETRANSLATE(D7971,""fr"",""en"")"),"#VALUE!")</f>
        <v>#VALUE!</v>
      </c>
    </row>
    <row r="7972" ht="15.75" customHeight="1">
      <c r="A7972" s="1" t="s">
        <v>8680</v>
      </c>
      <c r="B7972" s="1">
        <v>1.0</v>
      </c>
      <c r="C7972" s="1" t="s">
        <v>17590</v>
      </c>
      <c r="D7972" s="1" t="s">
        <v>17591</v>
      </c>
      <c r="E7972" s="1" t="s">
        <v>196</v>
      </c>
      <c r="F7972" s="1" t="s">
        <v>118</v>
      </c>
      <c r="G7972" s="1" t="str">
        <f>IFERROR(__xludf.DUMMYFUNCTION("GOOGLETRANSLATE(D7972,""fr"",""en"")"),"#VALUE!")</f>
        <v>#VALUE!</v>
      </c>
    </row>
    <row r="7973" ht="15.75" customHeight="1">
      <c r="A7973" s="1" t="s">
        <v>3385</v>
      </c>
      <c r="B7973" s="1">
        <v>1.0</v>
      </c>
      <c r="C7973" s="1" t="s">
        <v>17592</v>
      </c>
      <c r="D7973" s="1" t="s">
        <v>17593</v>
      </c>
      <c r="E7973" s="1" t="s">
        <v>750</v>
      </c>
      <c r="F7973" s="1" t="s">
        <v>110</v>
      </c>
      <c r="G7973" s="1" t="str">
        <f>IFERROR(__xludf.DUMMYFUNCTION("GOOGLETRANSLATE(D7973,""fr"",""en"")"),"#VALUE!")</f>
        <v>#VALUE!</v>
      </c>
    </row>
    <row r="7974" ht="15.75" customHeight="1">
      <c r="A7974" s="1" t="s">
        <v>7327</v>
      </c>
      <c r="B7974" s="1">
        <v>1.0</v>
      </c>
      <c r="C7974" s="1" t="s">
        <v>17594</v>
      </c>
      <c r="D7974" s="1" t="s">
        <v>17595</v>
      </c>
      <c r="E7974" s="1" t="s">
        <v>960</v>
      </c>
      <c r="F7974" s="1" t="s">
        <v>84</v>
      </c>
      <c r="G7974" s="1" t="str">
        <f>IFERROR(__xludf.DUMMYFUNCTION("GOOGLETRANSLATE(D7974,""fr"",""en"")"),"#VALUE!")</f>
        <v>#VALUE!</v>
      </c>
    </row>
    <row r="7975" ht="15.75" customHeight="1">
      <c r="A7975" s="1" t="s">
        <v>13353</v>
      </c>
      <c r="B7975" s="1">
        <v>3.0</v>
      </c>
      <c r="C7975" s="1" t="s">
        <v>17596</v>
      </c>
      <c r="D7975" s="1" t="s">
        <v>17597</v>
      </c>
      <c r="E7975" s="1" t="s">
        <v>25</v>
      </c>
      <c r="F7975" s="1" t="s">
        <v>11</v>
      </c>
      <c r="G7975" s="1" t="str">
        <f>IFERROR(__xludf.DUMMYFUNCTION("GOOGLETRANSLATE(D7975,""fr"",""en"")"),"#VALUE!")</f>
        <v>#VALUE!</v>
      </c>
    </row>
    <row r="7976" ht="15.75" customHeight="1">
      <c r="A7976" s="1" t="s">
        <v>214</v>
      </c>
      <c r="B7976" s="1">
        <v>4.0</v>
      </c>
      <c r="C7976" s="1" t="s">
        <v>17598</v>
      </c>
      <c r="D7976" s="1" t="s">
        <v>17599</v>
      </c>
      <c r="E7976" s="1" t="s">
        <v>10</v>
      </c>
      <c r="F7976" s="1" t="s">
        <v>11</v>
      </c>
      <c r="G7976" s="1" t="str">
        <f>IFERROR(__xludf.DUMMYFUNCTION("GOOGLETRANSLATE(D7976,""fr"",""en"")"),"#VALUE!")</f>
        <v>#VALUE!</v>
      </c>
    </row>
    <row r="7977" ht="15.75" customHeight="1">
      <c r="A7977" s="1" t="s">
        <v>1764</v>
      </c>
      <c r="B7977" s="1">
        <v>2.0</v>
      </c>
      <c r="C7977" s="1" t="s">
        <v>17600</v>
      </c>
      <c r="D7977" s="1" t="s">
        <v>17601</v>
      </c>
      <c r="E7977" s="1" t="s">
        <v>52</v>
      </c>
      <c r="F7977" s="1" t="s">
        <v>11</v>
      </c>
      <c r="G7977" s="1" t="str">
        <f>IFERROR(__xludf.DUMMYFUNCTION("GOOGLETRANSLATE(D7977,""fr"",""en"")"),"#VALUE!")</f>
        <v>#VALUE!</v>
      </c>
    </row>
    <row r="7978" ht="15.75" customHeight="1">
      <c r="A7978" s="1" t="s">
        <v>5559</v>
      </c>
      <c r="B7978" s="1">
        <v>1.0</v>
      </c>
      <c r="C7978" s="1" t="s">
        <v>17602</v>
      </c>
      <c r="D7978" s="1" t="s">
        <v>17603</v>
      </c>
      <c r="E7978" s="1" t="s">
        <v>25</v>
      </c>
      <c r="F7978" s="1" t="s">
        <v>110</v>
      </c>
      <c r="G7978" s="1" t="str">
        <f>IFERROR(__xludf.DUMMYFUNCTION("GOOGLETRANSLATE(D7978,""fr"",""en"")"),"#VALUE!")</f>
        <v>#VALUE!</v>
      </c>
    </row>
    <row r="7979" ht="15.75" customHeight="1">
      <c r="A7979" s="1" t="s">
        <v>8015</v>
      </c>
      <c r="B7979" s="1">
        <v>5.0</v>
      </c>
      <c r="C7979" s="1" t="s">
        <v>17604</v>
      </c>
      <c r="D7979" s="1" t="s">
        <v>17605</v>
      </c>
      <c r="E7979" s="1" t="s">
        <v>448</v>
      </c>
      <c r="F7979" s="1" t="s">
        <v>84</v>
      </c>
      <c r="G7979" s="1" t="str">
        <f>IFERROR(__xludf.DUMMYFUNCTION("GOOGLETRANSLATE(D7979,""fr"",""en"")"),"#VALUE!")</f>
        <v>#VALUE!</v>
      </c>
    </row>
    <row r="7980" ht="15.75" customHeight="1">
      <c r="A7980" s="1" t="s">
        <v>4455</v>
      </c>
      <c r="B7980" s="1">
        <v>2.0</v>
      </c>
      <c r="C7980" s="1" t="s">
        <v>17606</v>
      </c>
      <c r="D7980" s="1" t="s">
        <v>17607</v>
      </c>
      <c r="E7980" s="1" t="s">
        <v>827</v>
      </c>
      <c r="F7980" s="1" t="s">
        <v>39</v>
      </c>
      <c r="G7980" s="1" t="str">
        <f>IFERROR(__xludf.DUMMYFUNCTION("GOOGLETRANSLATE(D7980,""fr"",""en"")"),"#VALUE!")</f>
        <v>#VALUE!</v>
      </c>
    </row>
    <row r="7981" ht="15.75" customHeight="1">
      <c r="A7981" s="1" t="s">
        <v>4237</v>
      </c>
      <c r="B7981" s="1">
        <v>2.0</v>
      </c>
      <c r="C7981" s="1" t="s">
        <v>17608</v>
      </c>
      <c r="D7981" s="1" t="s">
        <v>17609</v>
      </c>
      <c r="E7981" s="1" t="s">
        <v>65</v>
      </c>
      <c r="F7981" s="1" t="s">
        <v>66</v>
      </c>
      <c r="G7981" s="1" t="str">
        <f>IFERROR(__xludf.DUMMYFUNCTION("GOOGLETRANSLATE(D7981,""fr"",""en"")"),"#VALUE!")</f>
        <v>#VALUE!</v>
      </c>
    </row>
    <row r="7982" ht="15.75" customHeight="1">
      <c r="A7982" s="1" t="s">
        <v>1400</v>
      </c>
      <c r="B7982" s="1">
        <v>4.0</v>
      </c>
      <c r="C7982" s="1" t="s">
        <v>17610</v>
      </c>
      <c r="D7982" s="1" t="s">
        <v>17611</v>
      </c>
      <c r="E7982" s="1" t="s">
        <v>29</v>
      </c>
      <c r="F7982" s="1" t="s">
        <v>30</v>
      </c>
      <c r="G7982" s="1" t="str">
        <f>IFERROR(__xludf.DUMMYFUNCTION("GOOGLETRANSLATE(D7982,""fr"",""en"")"),"#VALUE!")</f>
        <v>#VALUE!</v>
      </c>
    </row>
    <row r="7983" ht="15.75" customHeight="1">
      <c r="A7983" s="1" t="s">
        <v>729</v>
      </c>
      <c r="B7983" s="1">
        <v>5.0</v>
      </c>
      <c r="C7983" s="1" t="s">
        <v>17612</v>
      </c>
      <c r="D7983" s="1" t="s">
        <v>17613</v>
      </c>
      <c r="E7983" s="1" t="s">
        <v>21</v>
      </c>
      <c r="F7983" s="1" t="s">
        <v>11</v>
      </c>
      <c r="G7983" s="1" t="str">
        <f>IFERROR(__xludf.DUMMYFUNCTION("GOOGLETRANSLATE(D7983,""fr"",""en"")"),"#VALUE!")</f>
        <v>#VALUE!</v>
      </c>
    </row>
    <row r="7984" ht="15.75" customHeight="1">
      <c r="A7984" s="1" t="s">
        <v>1778</v>
      </c>
      <c r="B7984" s="1">
        <v>4.0</v>
      </c>
      <c r="C7984" s="1" t="s">
        <v>17614</v>
      </c>
      <c r="D7984" s="1" t="s">
        <v>17615</v>
      </c>
      <c r="E7984" s="1" t="s">
        <v>21</v>
      </c>
      <c r="F7984" s="1" t="s">
        <v>11</v>
      </c>
      <c r="G7984" s="1" t="str">
        <f>IFERROR(__xludf.DUMMYFUNCTION("GOOGLETRANSLATE(D7984,""fr"",""en"")"),"#VALUE!")</f>
        <v>#VALUE!</v>
      </c>
    </row>
    <row r="7985" ht="15.75" customHeight="1">
      <c r="A7985" s="1" t="s">
        <v>1259</v>
      </c>
      <c r="B7985" s="1">
        <v>1.0</v>
      </c>
      <c r="C7985" s="1" t="s">
        <v>17616</v>
      </c>
      <c r="D7985" s="1" t="s">
        <v>17617</v>
      </c>
      <c r="E7985" s="1" t="s">
        <v>34</v>
      </c>
      <c r="F7985" s="1" t="s">
        <v>84</v>
      </c>
      <c r="G7985" s="1" t="str">
        <f>IFERROR(__xludf.DUMMYFUNCTION("GOOGLETRANSLATE(D7985,""fr"",""en"")"),"#VALUE!")</f>
        <v>#VALUE!</v>
      </c>
    </row>
    <row r="7986" ht="15.75" customHeight="1">
      <c r="A7986" s="1" t="s">
        <v>14476</v>
      </c>
      <c r="B7986" s="1">
        <v>3.0</v>
      </c>
      <c r="C7986" s="1" t="s">
        <v>17618</v>
      </c>
      <c r="D7986" s="1" t="s">
        <v>17619</v>
      </c>
      <c r="E7986" s="1" t="s">
        <v>29</v>
      </c>
      <c r="F7986" s="1" t="s">
        <v>30</v>
      </c>
      <c r="G7986" s="1" t="str">
        <f>IFERROR(__xludf.DUMMYFUNCTION("GOOGLETRANSLATE(D7986,""fr"",""en"")"),"#VALUE!")</f>
        <v>#VALUE!</v>
      </c>
    </row>
    <row r="7987" ht="15.75" customHeight="1">
      <c r="A7987" s="1" t="s">
        <v>1473</v>
      </c>
      <c r="B7987" s="1">
        <v>5.0</v>
      </c>
      <c r="C7987" s="1" t="s">
        <v>17620</v>
      </c>
      <c r="D7987" s="1" t="s">
        <v>17621</v>
      </c>
      <c r="E7987" s="1" t="s">
        <v>10</v>
      </c>
      <c r="F7987" s="1" t="s">
        <v>11</v>
      </c>
      <c r="G7987" s="1" t="str">
        <f>IFERROR(__xludf.DUMMYFUNCTION("GOOGLETRANSLATE(D7987,""fr"",""en"")"),"#VALUE!")</f>
        <v>#VALUE!</v>
      </c>
    </row>
    <row r="7988" ht="15.75" customHeight="1">
      <c r="A7988" s="1" t="s">
        <v>1429</v>
      </c>
      <c r="B7988" s="1">
        <v>5.0</v>
      </c>
      <c r="C7988" s="1" t="s">
        <v>17622</v>
      </c>
      <c r="D7988" s="1" t="s">
        <v>17623</v>
      </c>
      <c r="E7988" s="1" t="s">
        <v>21</v>
      </c>
      <c r="F7988" s="1" t="s">
        <v>11</v>
      </c>
      <c r="G7988" s="1" t="str">
        <f>IFERROR(__xludf.DUMMYFUNCTION("GOOGLETRANSLATE(D7988,""fr"",""en"")"),"#VALUE!")</f>
        <v>#VALUE!</v>
      </c>
    </row>
    <row r="7989" ht="15.75" customHeight="1">
      <c r="A7989" s="1" t="s">
        <v>1709</v>
      </c>
      <c r="B7989" s="1">
        <v>5.0</v>
      </c>
      <c r="C7989" s="1" t="s">
        <v>17624</v>
      </c>
      <c r="D7989" s="1" t="s">
        <v>17625</v>
      </c>
      <c r="E7989" s="1" t="s">
        <v>21</v>
      </c>
      <c r="F7989" s="1" t="s">
        <v>11</v>
      </c>
      <c r="G7989" s="1" t="str">
        <f>IFERROR(__xludf.DUMMYFUNCTION("GOOGLETRANSLATE(D7989,""fr"",""en"")"),"#VALUE!")</f>
        <v>#VALUE!</v>
      </c>
    </row>
    <row r="7990" ht="15.75" customHeight="1">
      <c r="A7990" s="1" t="s">
        <v>8469</v>
      </c>
      <c r="B7990" s="1">
        <v>3.0</v>
      </c>
      <c r="C7990" s="1" t="s">
        <v>17626</v>
      </c>
      <c r="D7990" s="1" t="s">
        <v>17627</v>
      </c>
      <c r="E7990" s="1" t="s">
        <v>125</v>
      </c>
      <c r="F7990" s="1" t="s">
        <v>110</v>
      </c>
      <c r="G7990" s="1" t="str">
        <f>IFERROR(__xludf.DUMMYFUNCTION("GOOGLETRANSLATE(D7990,""fr"",""en"")"),"#VALUE!")</f>
        <v>#VALUE!</v>
      </c>
    </row>
    <row r="7991" ht="15.75" customHeight="1">
      <c r="A7991" s="1" t="s">
        <v>1476</v>
      </c>
      <c r="B7991" s="1">
        <v>5.0</v>
      </c>
      <c r="C7991" s="1" t="s">
        <v>17628</v>
      </c>
      <c r="D7991" s="1" t="s">
        <v>17629</v>
      </c>
      <c r="E7991" s="1" t="s">
        <v>21</v>
      </c>
      <c r="F7991" s="1" t="s">
        <v>11</v>
      </c>
      <c r="G7991" s="1" t="str">
        <f>IFERROR(__xludf.DUMMYFUNCTION("GOOGLETRANSLATE(D7991,""fr"",""en"")"),"#VALUE!")</f>
        <v>#VALUE!</v>
      </c>
    </row>
    <row r="7992" ht="15.75" customHeight="1">
      <c r="A7992" s="1" t="s">
        <v>126</v>
      </c>
      <c r="B7992" s="1">
        <v>5.0</v>
      </c>
      <c r="C7992" s="1" t="s">
        <v>17630</v>
      </c>
      <c r="D7992" s="1" t="s">
        <v>17631</v>
      </c>
      <c r="E7992" s="1" t="s">
        <v>10</v>
      </c>
      <c r="F7992" s="1" t="s">
        <v>11</v>
      </c>
      <c r="G7992" s="1" t="str">
        <f>IFERROR(__xludf.DUMMYFUNCTION("GOOGLETRANSLATE(D7992,""fr"",""en"")"),"#VALUE!")</f>
        <v>#VALUE!</v>
      </c>
    </row>
    <row r="7993" ht="15.75" customHeight="1">
      <c r="A7993" s="1" t="s">
        <v>12112</v>
      </c>
      <c r="B7993" s="1">
        <v>1.0</v>
      </c>
      <c r="C7993" s="1" t="s">
        <v>17632</v>
      </c>
      <c r="D7993" s="1" t="s">
        <v>17633</v>
      </c>
      <c r="E7993" s="1" t="s">
        <v>423</v>
      </c>
      <c r="F7993" s="1" t="s">
        <v>30</v>
      </c>
      <c r="G7993" s="1" t="str">
        <f>IFERROR(__xludf.DUMMYFUNCTION("GOOGLETRANSLATE(D7993,""fr"",""en"")"),"#VALUE!")</f>
        <v>#VALUE!</v>
      </c>
    </row>
    <row r="7994" ht="15.75" customHeight="1">
      <c r="A7994" s="1" t="s">
        <v>329</v>
      </c>
      <c r="B7994" s="1">
        <v>3.0</v>
      </c>
      <c r="C7994" s="1" t="s">
        <v>17634</v>
      </c>
      <c r="D7994" s="1" t="s">
        <v>17635</v>
      </c>
      <c r="E7994" s="1" t="s">
        <v>10</v>
      </c>
      <c r="F7994" s="1" t="s">
        <v>11</v>
      </c>
      <c r="G7994" s="1" t="str">
        <f>IFERROR(__xludf.DUMMYFUNCTION("GOOGLETRANSLATE(D7994,""fr"",""en"")"),"#VALUE!")</f>
        <v>#VALUE!</v>
      </c>
    </row>
    <row r="7995" ht="15.75" customHeight="1">
      <c r="A7995" s="1" t="s">
        <v>673</v>
      </c>
      <c r="B7995" s="1">
        <v>2.0</v>
      </c>
      <c r="C7995" s="1" t="s">
        <v>17636</v>
      </c>
      <c r="D7995" s="1" t="s">
        <v>17637</v>
      </c>
      <c r="E7995" s="1" t="s">
        <v>43</v>
      </c>
      <c r="F7995" s="1" t="s">
        <v>30</v>
      </c>
      <c r="G7995" s="1" t="str">
        <f>IFERROR(__xludf.DUMMYFUNCTION("GOOGLETRANSLATE(D7995,""fr"",""en"")"),"#VALUE!")</f>
        <v>#VALUE!</v>
      </c>
    </row>
    <row r="7996" ht="15.75" customHeight="1">
      <c r="A7996" s="1" t="s">
        <v>1648</v>
      </c>
      <c r="B7996" s="1">
        <v>3.0</v>
      </c>
      <c r="C7996" s="1" t="s">
        <v>17638</v>
      </c>
      <c r="D7996" s="1" t="s">
        <v>17639</v>
      </c>
      <c r="E7996" s="1" t="s">
        <v>125</v>
      </c>
      <c r="F7996" s="1" t="s">
        <v>11</v>
      </c>
      <c r="G7996" s="1" t="str">
        <f>IFERROR(__xludf.DUMMYFUNCTION("GOOGLETRANSLATE(D7996,""fr"",""en"")"),"#VALUE!")</f>
        <v>#VALUE!</v>
      </c>
    </row>
    <row r="7997" ht="15.75" customHeight="1">
      <c r="A7997" s="1" t="s">
        <v>1764</v>
      </c>
      <c r="B7997" s="1">
        <v>5.0</v>
      </c>
      <c r="C7997" s="1" t="s">
        <v>17640</v>
      </c>
      <c r="D7997" s="1" t="s">
        <v>17641</v>
      </c>
      <c r="E7997" s="1" t="s">
        <v>10</v>
      </c>
      <c r="F7997" s="1" t="s">
        <v>11</v>
      </c>
      <c r="G7997" s="1" t="str">
        <f>IFERROR(__xludf.DUMMYFUNCTION("GOOGLETRANSLATE(D7997,""fr"",""en"")"),"#VALUE!")</f>
        <v>#VALUE!</v>
      </c>
    </row>
    <row r="7998" ht="15.75" customHeight="1">
      <c r="A7998" s="1" t="s">
        <v>455</v>
      </c>
      <c r="B7998" s="1">
        <v>4.0</v>
      </c>
      <c r="C7998" s="1" t="s">
        <v>17642</v>
      </c>
      <c r="D7998" s="1" t="s">
        <v>17643</v>
      </c>
      <c r="E7998" s="1" t="s">
        <v>484</v>
      </c>
      <c r="F7998" s="1" t="s">
        <v>30</v>
      </c>
      <c r="G7998" s="1" t="str">
        <f>IFERROR(__xludf.DUMMYFUNCTION("GOOGLETRANSLATE(D7998,""fr"",""en"")"),"#VALUE!")</f>
        <v>#VALUE!</v>
      </c>
    </row>
    <row r="7999" ht="15.75" customHeight="1">
      <c r="A7999" s="1" t="s">
        <v>1135</v>
      </c>
      <c r="B7999" s="1">
        <v>5.0</v>
      </c>
      <c r="C7999" s="1" t="s">
        <v>17644</v>
      </c>
      <c r="D7999" s="1" t="s">
        <v>17645</v>
      </c>
      <c r="E7999" s="1" t="s">
        <v>65</v>
      </c>
      <c r="F7999" s="1" t="s">
        <v>66</v>
      </c>
      <c r="G7999" s="1" t="str">
        <f>IFERROR(__xludf.DUMMYFUNCTION("GOOGLETRANSLATE(D7999,""fr"",""en"")"),"#VALUE!")</f>
        <v>#VALUE!</v>
      </c>
    </row>
    <row r="8000" ht="15.75" customHeight="1">
      <c r="A8000" s="1" t="s">
        <v>876</v>
      </c>
      <c r="B8000" s="1">
        <v>3.0</v>
      </c>
      <c r="C8000" s="1" t="s">
        <v>17646</v>
      </c>
      <c r="D8000" s="1" t="s">
        <v>17647</v>
      </c>
      <c r="E8000" s="1" t="s">
        <v>21</v>
      </c>
      <c r="F8000" s="1" t="s">
        <v>11</v>
      </c>
      <c r="G8000" s="1" t="str">
        <f>IFERROR(__xludf.DUMMYFUNCTION("GOOGLETRANSLATE(D8000,""fr"",""en"")"),"#VALUE!")</f>
        <v>#VALUE!</v>
      </c>
    </row>
    <row r="8001" ht="15.75" customHeight="1">
      <c r="A8001" s="1" t="s">
        <v>2048</v>
      </c>
      <c r="B8001" s="1">
        <v>5.0</v>
      </c>
      <c r="C8001" s="1" t="s">
        <v>17648</v>
      </c>
      <c r="D8001" s="1" t="s">
        <v>17649</v>
      </c>
      <c r="E8001" s="1" t="s">
        <v>10</v>
      </c>
      <c r="F8001" s="1" t="s">
        <v>11</v>
      </c>
      <c r="G8001" s="1" t="str">
        <f>IFERROR(__xludf.DUMMYFUNCTION("GOOGLETRANSLATE(D8001,""fr"",""en"")"),"#VALUE!")</f>
        <v>#VALUE!</v>
      </c>
    </row>
    <row r="8002" ht="15.75" customHeight="1">
      <c r="A8002" s="1" t="s">
        <v>1559</v>
      </c>
      <c r="B8002" s="1">
        <v>1.0</v>
      </c>
      <c r="C8002" s="1" t="s">
        <v>17650</v>
      </c>
      <c r="D8002" s="1" t="s">
        <v>17651</v>
      </c>
      <c r="E8002" s="1" t="s">
        <v>21</v>
      </c>
      <c r="F8002" s="1" t="s">
        <v>11</v>
      </c>
      <c r="G8002" s="1" t="str">
        <f>IFERROR(__xludf.DUMMYFUNCTION("GOOGLETRANSLATE(D8002,""fr"",""en"")"),"#VALUE!")</f>
        <v>#VALUE!</v>
      </c>
    </row>
    <row r="8003" ht="15.75" customHeight="1">
      <c r="A8003" s="1" t="s">
        <v>1218</v>
      </c>
      <c r="B8003" s="1">
        <v>4.0</v>
      </c>
      <c r="C8003" s="1" t="s">
        <v>17652</v>
      </c>
      <c r="D8003" s="1" t="s">
        <v>17653</v>
      </c>
      <c r="E8003" s="1" t="s">
        <v>29</v>
      </c>
      <c r="F8003" s="1" t="s">
        <v>30</v>
      </c>
      <c r="G8003" s="1" t="str">
        <f>IFERROR(__xludf.DUMMYFUNCTION("GOOGLETRANSLATE(D8003,""fr"",""en"")"),"#VALUE!")</f>
        <v>#VALUE!</v>
      </c>
    </row>
    <row r="8004" ht="15.75" customHeight="1">
      <c r="A8004" s="1" t="s">
        <v>893</v>
      </c>
      <c r="B8004" s="1">
        <v>1.0</v>
      </c>
      <c r="C8004" s="1" t="s">
        <v>17654</v>
      </c>
      <c r="D8004" s="1" t="s">
        <v>17655</v>
      </c>
      <c r="E8004" s="1" t="s">
        <v>3642</v>
      </c>
      <c r="F8004" s="1" t="s">
        <v>118</v>
      </c>
      <c r="G8004" s="1" t="str">
        <f>IFERROR(__xludf.DUMMYFUNCTION("GOOGLETRANSLATE(D8004,""fr"",""en"")"),"#VALUE!")</f>
        <v>#VALUE!</v>
      </c>
    </row>
    <row r="8005" ht="15.75" customHeight="1">
      <c r="A8005" s="1" t="s">
        <v>267</v>
      </c>
      <c r="B8005" s="1">
        <v>5.0</v>
      </c>
      <c r="C8005" s="1" t="s">
        <v>17656</v>
      </c>
      <c r="D8005" s="1" t="s">
        <v>17657</v>
      </c>
      <c r="E8005" s="1" t="s">
        <v>169</v>
      </c>
      <c r="F8005" s="1" t="s">
        <v>11</v>
      </c>
      <c r="G8005" s="1" t="str">
        <f>IFERROR(__xludf.DUMMYFUNCTION("GOOGLETRANSLATE(D8005,""fr"",""en"")"),"#VALUE!")</f>
        <v>#VALUE!</v>
      </c>
    </row>
    <row r="8006" ht="15.75" customHeight="1">
      <c r="A8006" s="1" t="s">
        <v>94</v>
      </c>
      <c r="B8006" s="1">
        <v>4.0</v>
      </c>
      <c r="C8006" s="1" t="s">
        <v>17658</v>
      </c>
      <c r="D8006" s="1" t="s">
        <v>17659</v>
      </c>
      <c r="E8006" s="1" t="s">
        <v>34</v>
      </c>
      <c r="F8006" s="1" t="s">
        <v>30</v>
      </c>
      <c r="G8006" s="1" t="str">
        <f>IFERROR(__xludf.DUMMYFUNCTION("GOOGLETRANSLATE(D8006,""fr"",""en"")"),"#VALUE!")</f>
        <v>#VALUE!</v>
      </c>
    </row>
    <row r="8007" ht="15.75" customHeight="1">
      <c r="A8007" s="1" t="s">
        <v>17660</v>
      </c>
      <c r="B8007" s="1">
        <v>4.0</v>
      </c>
      <c r="C8007" s="1" t="s">
        <v>17661</v>
      </c>
      <c r="D8007" s="1" t="s">
        <v>17662</v>
      </c>
      <c r="E8007" s="1" t="s">
        <v>21</v>
      </c>
      <c r="F8007" s="1" t="s">
        <v>11</v>
      </c>
      <c r="G8007" s="1" t="str">
        <f>IFERROR(__xludf.DUMMYFUNCTION("GOOGLETRANSLATE(D8007,""fr"",""en"")"),"#VALUE!")</f>
        <v>#VALUE!</v>
      </c>
    </row>
    <row r="8008" ht="15.75" customHeight="1">
      <c r="A8008" s="1" t="s">
        <v>11868</v>
      </c>
      <c r="B8008" s="1">
        <v>1.0</v>
      </c>
      <c r="C8008" s="1" t="s">
        <v>17663</v>
      </c>
      <c r="D8008" s="1" t="s">
        <v>17664</v>
      </c>
      <c r="E8008" s="1" t="s">
        <v>373</v>
      </c>
      <c r="F8008" s="1" t="s">
        <v>30</v>
      </c>
      <c r="G8008" s="1" t="str">
        <f>IFERROR(__xludf.DUMMYFUNCTION("GOOGLETRANSLATE(D8008,""fr"",""en"")"),"#VALUE!")</f>
        <v>#VALUE!</v>
      </c>
    </row>
    <row r="8009" ht="15.75" customHeight="1">
      <c r="A8009" s="1" t="s">
        <v>1663</v>
      </c>
      <c r="B8009" s="1">
        <v>1.0</v>
      </c>
      <c r="C8009" s="1" t="s">
        <v>17665</v>
      </c>
      <c r="D8009" s="1" t="s">
        <v>17666</v>
      </c>
      <c r="E8009" s="1" t="s">
        <v>83</v>
      </c>
      <c r="F8009" s="1" t="s">
        <v>84</v>
      </c>
      <c r="G8009" s="1" t="str">
        <f>IFERROR(__xludf.DUMMYFUNCTION("GOOGLETRANSLATE(D8009,""fr"",""en"")"),"#VALUE!")</f>
        <v>#VALUE!</v>
      </c>
    </row>
    <row r="8010" ht="15.75" customHeight="1">
      <c r="A8010" s="1" t="s">
        <v>255</v>
      </c>
      <c r="B8010" s="1">
        <v>1.0</v>
      </c>
      <c r="C8010" s="1" t="s">
        <v>17667</v>
      </c>
      <c r="D8010" s="1" t="s">
        <v>17668</v>
      </c>
      <c r="E8010" s="1" t="s">
        <v>10</v>
      </c>
      <c r="F8010" s="1" t="s">
        <v>11</v>
      </c>
      <c r="G8010" s="1" t="str">
        <f>IFERROR(__xludf.DUMMYFUNCTION("GOOGLETRANSLATE(D8010,""fr"",""en"")"),"#VALUE!")</f>
        <v>#VALUE!</v>
      </c>
    </row>
    <row r="8011" ht="15.75" customHeight="1">
      <c r="A8011" s="1" t="s">
        <v>801</v>
      </c>
      <c r="B8011" s="1">
        <v>3.0</v>
      </c>
      <c r="C8011" s="1" t="s">
        <v>17669</v>
      </c>
      <c r="D8011" s="1" t="s">
        <v>17670</v>
      </c>
      <c r="E8011" s="1" t="s">
        <v>484</v>
      </c>
      <c r="F8011" s="1" t="s">
        <v>30</v>
      </c>
      <c r="G8011" s="1" t="str">
        <f>IFERROR(__xludf.DUMMYFUNCTION("GOOGLETRANSLATE(D8011,""fr"",""en"")"),"#VALUE!")</f>
        <v>#VALUE!</v>
      </c>
    </row>
    <row r="8012" ht="15.75" customHeight="1">
      <c r="A8012" s="1" t="s">
        <v>2343</v>
      </c>
      <c r="B8012" s="1">
        <v>5.0</v>
      </c>
      <c r="C8012" s="1" t="s">
        <v>17671</v>
      </c>
      <c r="D8012" s="1" t="s">
        <v>17672</v>
      </c>
      <c r="E8012" s="1" t="s">
        <v>614</v>
      </c>
      <c r="F8012" s="1" t="s">
        <v>30</v>
      </c>
      <c r="G8012" s="1" t="str">
        <f>IFERROR(__xludf.DUMMYFUNCTION("GOOGLETRANSLATE(D8012,""fr"",""en"")"),"#VALUE!")</f>
        <v>#VALUE!</v>
      </c>
    </row>
    <row r="8013" ht="15.75" customHeight="1">
      <c r="A8013" s="1" t="s">
        <v>710</v>
      </c>
      <c r="B8013" s="1">
        <v>1.0</v>
      </c>
      <c r="C8013" s="1" t="s">
        <v>17673</v>
      </c>
      <c r="D8013" s="1" t="s">
        <v>17674</v>
      </c>
      <c r="E8013" s="1" t="s">
        <v>73</v>
      </c>
      <c r="F8013" s="1" t="s">
        <v>30</v>
      </c>
      <c r="G8013" s="1" t="str">
        <f>IFERROR(__xludf.DUMMYFUNCTION("GOOGLETRANSLATE(D8013,""fr"",""en"")"),"#VALUE!")</f>
        <v>#VALUE!</v>
      </c>
    </row>
    <row r="8014" ht="15.75" customHeight="1">
      <c r="A8014" s="1" t="s">
        <v>5886</v>
      </c>
      <c r="B8014" s="1">
        <v>5.0</v>
      </c>
      <c r="C8014" s="1" t="s">
        <v>17675</v>
      </c>
      <c r="D8014" s="1" t="s">
        <v>17676</v>
      </c>
      <c r="E8014" s="1" t="s">
        <v>10</v>
      </c>
      <c r="F8014" s="1" t="s">
        <v>11</v>
      </c>
      <c r="G8014" s="1" t="str">
        <f>IFERROR(__xludf.DUMMYFUNCTION("GOOGLETRANSLATE(D8014,""fr"",""en"")"),"#VALUE!")</f>
        <v>#VALUE!</v>
      </c>
    </row>
    <row r="8015" ht="15.75" customHeight="1">
      <c r="A8015" s="1" t="s">
        <v>2694</v>
      </c>
      <c r="B8015" s="1">
        <v>3.0</v>
      </c>
      <c r="C8015" s="1" t="s">
        <v>17677</v>
      </c>
      <c r="D8015" s="1" t="s">
        <v>17678</v>
      </c>
      <c r="E8015" s="1" t="s">
        <v>21</v>
      </c>
      <c r="F8015" s="1" t="s">
        <v>11</v>
      </c>
      <c r="G8015" s="1" t="str">
        <f>IFERROR(__xludf.DUMMYFUNCTION("GOOGLETRANSLATE(D8015,""fr"",""en"")"),"#VALUE!")</f>
        <v>#VALUE!</v>
      </c>
    </row>
    <row r="8016" ht="15.75" customHeight="1">
      <c r="A8016" s="1" t="s">
        <v>1696</v>
      </c>
      <c r="B8016" s="1">
        <v>1.0</v>
      </c>
      <c r="C8016" s="1" t="s">
        <v>17679</v>
      </c>
      <c r="D8016" s="1" t="s">
        <v>17680</v>
      </c>
      <c r="E8016" s="1" t="s">
        <v>52</v>
      </c>
      <c r="F8016" s="1" t="s">
        <v>110</v>
      </c>
      <c r="G8016" s="1" t="str">
        <f>IFERROR(__xludf.DUMMYFUNCTION("GOOGLETRANSLATE(D8016,""fr"",""en"")"),"#VALUE!")</f>
        <v>#VALUE!</v>
      </c>
    </row>
    <row r="8017" ht="15.75" customHeight="1">
      <c r="A8017" s="1" t="s">
        <v>1796</v>
      </c>
      <c r="B8017" s="1">
        <v>5.0</v>
      </c>
      <c r="C8017" s="1" t="s">
        <v>17681</v>
      </c>
      <c r="D8017" s="1" t="s">
        <v>17682</v>
      </c>
      <c r="E8017" s="1" t="s">
        <v>65</v>
      </c>
      <c r="F8017" s="1" t="s">
        <v>66</v>
      </c>
      <c r="G8017" s="1" t="str">
        <f>IFERROR(__xludf.DUMMYFUNCTION("GOOGLETRANSLATE(D8017,""fr"",""en"")"),"#VALUE!")</f>
        <v>#VALUE!</v>
      </c>
    </row>
    <row r="8018" ht="15.75" customHeight="1">
      <c r="A8018" s="1" t="s">
        <v>3057</v>
      </c>
      <c r="B8018" s="1">
        <v>1.0</v>
      </c>
      <c r="C8018" s="1" t="s">
        <v>17683</v>
      </c>
      <c r="D8018" s="1" t="s">
        <v>17684</v>
      </c>
      <c r="E8018" s="1" t="s">
        <v>292</v>
      </c>
      <c r="F8018" s="1" t="s">
        <v>11</v>
      </c>
      <c r="G8018" s="1" t="str">
        <f>IFERROR(__xludf.DUMMYFUNCTION("GOOGLETRANSLATE(D8018,""fr"",""en"")"),"#VALUE!")</f>
        <v>#VALUE!</v>
      </c>
    </row>
    <row r="8019" ht="15.75" customHeight="1">
      <c r="A8019" s="1" t="s">
        <v>6621</v>
      </c>
      <c r="B8019" s="1">
        <v>1.0</v>
      </c>
      <c r="C8019" s="1" t="s">
        <v>17685</v>
      </c>
      <c r="D8019" s="1" t="s">
        <v>17686</v>
      </c>
      <c r="E8019" s="1" t="s">
        <v>52</v>
      </c>
      <c r="F8019" s="1" t="s">
        <v>118</v>
      </c>
      <c r="G8019" s="1" t="str">
        <f>IFERROR(__xludf.DUMMYFUNCTION("GOOGLETRANSLATE(D8019,""fr"",""en"")"),"#VALUE!")</f>
        <v>#VALUE!</v>
      </c>
    </row>
    <row r="8020" ht="15.75" customHeight="1">
      <c r="A8020" s="1" t="s">
        <v>8586</v>
      </c>
      <c r="B8020" s="1">
        <v>1.0</v>
      </c>
      <c r="C8020" s="1" t="s">
        <v>17687</v>
      </c>
      <c r="D8020" s="1" t="s">
        <v>17688</v>
      </c>
      <c r="E8020" s="1" t="s">
        <v>52</v>
      </c>
      <c r="F8020" s="1" t="s">
        <v>110</v>
      </c>
      <c r="G8020" s="1" t="str">
        <f>IFERROR(__xludf.DUMMYFUNCTION("GOOGLETRANSLATE(D8020,""fr"",""en"")"),"#VALUE!")</f>
        <v>#VALUE!</v>
      </c>
    </row>
    <row r="8021" ht="15.75" customHeight="1">
      <c r="A8021" s="1" t="s">
        <v>532</v>
      </c>
      <c r="B8021" s="1">
        <v>4.0</v>
      </c>
      <c r="C8021" s="1" t="s">
        <v>17689</v>
      </c>
      <c r="D8021" s="1" t="s">
        <v>17690</v>
      </c>
      <c r="E8021" s="1" t="s">
        <v>176</v>
      </c>
      <c r="F8021" s="1" t="s">
        <v>66</v>
      </c>
      <c r="G8021" s="1" t="str">
        <f>IFERROR(__xludf.DUMMYFUNCTION("GOOGLETRANSLATE(D8021,""fr"",""en"")"),"#VALUE!")</f>
        <v>#VALUE!</v>
      </c>
    </row>
    <row r="8022" ht="15.75" customHeight="1">
      <c r="A8022" s="1" t="s">
        <v>10114</v>
      </c>
      <c r="B8022" s="1">
        <v>5.0</v>
      </c>
      <c r="C8022" s="1" t="s">
        <v>17691</v>
      </c>
      <c r="D8022" s="1" t="s">
        <v>17692</v>
      </c>
      <c r="E8022" s="1" t="s">
        <v>65</v>
      </c>
      <c r="F8022" s="1" t="s">
        <v>66</v>
      </c>
      <c r="G8022" s="1" t="str">
        <f>IFERROR(__xludf.DUMMYFUNCTION("GOOGLETRANSLATE(D8022,""fr"",""en"")"),"#VALUE!")</f>
        <v>#VALUE!</v>
      </c>
    </row>
    <row r="8023" ht="15.75" customHeight="1">
      <c r="A8023" s="1" t="s">
        <v>1870</v>
      </c>
      <c r="B8023" s="1">
        <v>5.0</v>
      </c>
      <c r="C8023" s="1" t="s">
        <v>17693</v>
      </c>
      <c r="D8023" s="1" t="s">
        <v>17694</v>
      </c>
      <c r="E8023" s="1" t="s">
        <v>10</v>
      </c>
      <c r="F8023" s="1" t="s">
        <v>11</v>
      </c>
      <c r="G8023" s="1" t="str">
        <f>IFERROR(__xludf.DUMMYFUNCTION("GOOGLETRANSLATE(D8023,""fr"",""en"")"),"#VALUE!")</f>
        <v>#VALUE!</v>
      </c>
    </row>
    <row r="8024" ht="15.75" customHeight="1">
      <c r="A8024" s="1" t="s">
        <v>4211</v>
      </c>
      <c r="B8024" s="1">
        <v>1.0</v>
      </c>
      <c r="C8024" s="1" t="s">
        <v>17695</v>
      </c>
      <c r="D8024" s="1" t="s">
        <v>17696</v>
      </c>
      <c r="E8024" s="1" t="s">
        <v>296</v>
      </c>
      <c r="F8024" s="1" t="s">
        <v>48</v>
      </c>
      <c r="G8024" s="1" t="str">
        <f>IFERROR(__xludf.DUMMYFUNCTION("GOOGLETRANSLATE(D8024,""fr"",""en"")"),"#VALUE!")</f>
        <v>#VALUE!</v>
      </c>
    </row>
    <row r="8025" ht="15.75" customHeight="1">
      <c r="A8025" s="1" t="s">
        <v>1816</v>
      </c>
      <c r="B8025" s="1">
        <v>4.0</v>
      </c>
      <c r="C8025" s="1" t="s">
        <v>17697</v>
      </c>
      <c r="D8025" s="1" t="s">
        <v>17698</v>
      </c>
      <c r="E8025" s="1" t="s">
        <v>10</v>
      </c>
      <c r="F8025" s="1" t="s">
        <v>11</v>
      </c>
      <c r="G8025" s="1" t="str">
        <f>IFERROR(__xludf.DUMMYFUNCTION("GOOGLETRANSLATE(D8025,""fr"",""en"")"),"#VALUE!")</f>
        <v>#VALUE!</v>
      </c>
    </row>
    <row r="8026" ht="15.75" customHeight="1">
      <c r="A8026" s="1" t="s">
        <v>929</v>
      </c>
      <c r="B8026" s="1">
        <v>5.0</v>
      </c>
      <c r="C8026" s="1" t="s">
        <v>17699</v>
      </c>
      <c r="D8026" s="1" t="s">
        <v>17700</v>
      </c>
      <c r="E8026" s="1" t="s">
        <v>10</v>
      </c>
      <c r="F8026" s="1" t="s">
        <v>11</v>
      </c>
      <c r="G8026" s="1" t="str">
        <f>IFERROR(__xludf.DUMMYFUNCTION("GOOGLETRANSLATE(D8026,""fr"",""en"")"),"#VALUE!")</f>
        <v>#VALUE!</v>
      </c>
    </row>
    <row r="8027" ht="15.75" customHeight="1">
      <c r="A8027" s="1" t="s">
        <v>1207</v>
      </c>
      <c r="B8027" s="1">
        <v>4.0</v>
      </c>
      <c r="C8027" s="1" t="s">
        <v>17701</v>
      </c>
      <c r="D8027" s="1" t="s">
        <v>17702</v>
      </c>
      <c r="E8027" s="1" t="s">
        <v>29</v>
      </c>
      <c r="F8027" s="1" t="s">
        <v>30</v>
      </c>
      <c r="G8027" s="1" t="str">
        <f>IFERROR(__xludf.DUMMYFUNCTION("GOOGLETRANSLATE(D8027,""fr"",""en"")"),"#VALUE!")</f>
        <v>#VALUE!</v>
      </c>
    </row>
    <row r="8028" ht="15.75" customHeight="1">
      <c r="A8028" s="1" t="s">
        <v>2225</v>
      </c>
      <c r="B8028" s="1">
        <v>2.0</v>
      </c>
      <c r="C8028" s="1" t="s">
        <v>17703</v>
      </c>
      <c r="D8028" s="1" t="s">
        <v>17704</v>
      </c>
      <c r="E8028" s="1" t="s">
        <v>125</v>
      </c>
      <c r="F8028" s="1" t="s">
        <v>110</v>
      </c>
      <c r="G8028" s="1" t="str">
        <f>IFERROR(__xludf.DUMMYFUNCTION("GOOGLETRANSLATE(D8028,""fr"",""en"")"),"#VALUE!")</f>
        <v>#VALUE!</v>
      </c>
    </row>
    <row r="8029" ht="15.75" customHeight="1">
      <c r="A8029" s="1" t="s">
        <v>4942</v>
      </c>
      <c r="B8029" s="1">
        <v>5.0</v>
      </c>
      <c r="C8029" s="1" t="s">
        <v>17705</v>
      </c>
      <c r="D8029" s="1" t="s">
        <v>17706</v>
      </c>
      <c r="E8029" s="1" t="s">
        <v>10</v>
      </c>
      <c r="F8029" s="1" t="s">
        <v>11</v>
      </c>
      <c r="G8029" s="1" t="str">
        <f>IFERROR(__xludf.DUMMYFUNCTION("GOOGLETRANSLATE(D8029,""fr"",""en"")"),"#VALUE!")</f>
        <v>#VALUE!</v>
      </c>
    </row>
    <row r="8030" ht="15.75" customHeight="1">
      <c r="A8030" s="1" t="s">
        <v>9099</v>
      </c>
      <c r="B8030" s="1">
        <v>1.0</v>
      </c>
      <c r="C8030" s="1" t="s">
        <v>17707</v>
      </c>
      <c r="D8030" s="1" t="s">
        <v>17708</v>
      </c>
      <c r="E8030" s="1" t="s">
        <v>25</v>
      </c>
      <c r="F8030" s="1" t="s">
        <v>110</v>
      </c>
      <c r="G8030" s="1" t="str">
        <f>IFERROR(__xludf.DUMMYFUNCTION("GOOGLETRANSLATE(D8030,""fr"",""en"")"),"#VALUE!")</f>
        <v>#VALUE!</v>
      </c>
    </row>
    <row r="8031" ht="15.75" customHeight="1">
      <c r="A8031" s="1" t="s">
        <v>4625</v>
      </c>
      <c r="B8031" s="1">
        <v>5.0</v>
      </c>
      <c r="C8031" s="1" t="s">
        <v>17709</v>
      </c>
      <c r="D8031" s="1" t="s">
        <v>17710</v>
      </c>
      <c r="E8031" s="1" t="s">
        <v>10</v>
      </c>
      <c r="F8031" s="1" t="s">
        <v>11</v>
      </c>
      <c r="G8031" s="1" t="str">
        <f>IFERROR(__xludf.DUMMYFUNCTION("GOOGLETRANSLATE(D8031,""fr"",""en"")"),"#VALUE!")</f>
        <v>#VALUE!</v>
      </c>
    </row>
    <row r="8032" ht="15.75" customHeight="1">
      <c r="A8032" s="1" t="s">
        <v>2625</v>
      </c>
      <c r="B8032" s="1">
        <v>1.0</v>
      </c>
      <c r="C8032" s="1" t="s">
        <v>17711</v>
      </c>
      <c r="D8032" s="1" t="s">
        <v>17712</v>
      </c>
      <c r="E8032" s="1" t="s">
        <v>226</v>
      </c>
      <c r="F8032" s="1" t="s">
        <v>11</v>
      </c>
      <c r="G8032" s="1" t="str">
        <f>IFERROR(__xludf.DUMMYFUNCTION("GOOGLETRANSLATE(D8032,""fr"",""en"")"),"#VALUE!")</f>
        <v>#VALUE!</v>
      </c>
    </row>
    <row r="8033" ht="15.75" customHeight="1">
      <c r="A8033" s="1" t="s">
        <v>1180</v>
      </c>
      <c r="B8033" s="1">
        <v>4.0</v>
      </c>
      <c r="C8033" s="1" t="s">
        <v>17713</v>
      </c>
      <c r="D8033" s="1" t="s">
        <v>17714</v>
      </c>
      <c r="E8033" s="1" t="s">
        <v>21</v>
      </c>
      <c r="F8033" s="1" t="s">
        <v>11</v>
      </c>
      <c r="G8033" s="1" t="str">
        <f>IFERROR(__xludf.DUMMYFUNCTION("GOOGLETRANSLATE(D8033,""fr"",""en"")"),"#VALUE!")</f>
        <v>#VALUE!</v>
      </c>
    </row>
    <row r="8034" ht="15.75" customHeight="1">
      <c r="A8034" s="1" t="s">
        <v>569</v>
      </c>
      <c r="B8034" s="1">
        <v>4.0</v>
      </c>
      <c r="C8034" s="1" t="s">
        <v>17715</v>
      </c>
      <c r="D8034" s="1" t="s">
        <v>17716</v>
      </c>
      <c r="E8034" s="1" t="s">
        <v>176</v>
      </c>
      <c r="F8034" s="1" t="s">
        <v>66</v>
      </c>
      <c r="G8034" s="1" t="str">
        <f>IFERROR(__xludf.DUMMYFUNCTION("GOOGLETRANSLATE(D8034,""fr"",""en"")"),"#VALUE!")</f>
        <v>#VALUE!</v>
      </c>
    </row>
    <row r="8035" ht="15.75" customHeight="1">
      <c r="A8035" s="1" t="s">
        <v>502</v>
      </c>
      <c r="B8035" s="1">
        <v>5.0</v>
      </c>
      <c r="C8035" s="1" t="s">
        <v>17717</v>
      </c>
      <c r="D8035" s="1" t="s">
        <v>17718</v>
      </c>
      <c r="E8035" s="1" t="s">
        <v>21</v>
      </c>
      <c r="F8035" s="1" t="s">
        <v>11</v>
      </c>
      <c r="G8035" s="1" t="str">
        <f>IFERROR(__xludf.DUMMYFUNCTION("GOOGLETRANSLATE(D8035,""fr"",""en"")"),"#VALUE!")</f>
        <v>#VALUE!</v>
      </c>
    </row>
    <row r="8036" ht="15.75" customHeight="1">
      <c r="A8036" s="1" t="s">
        <v>532</v>
      </c>
      <c r="B8036" s="1">
        <v>5.0</v>
      </c>
      <c r="C8036" s="1" t="s">
        <v>17719</v>
      </c>
      <c r="D8036" s="1" t="s">
        <v>17720</v>
      </c>
      <c r="E8036" s="1" t="s">
        <v>10</v>
      </c>
      <c r="F8036" s="1" t="s">
        <v>11</v>
      </c>
      <c r="G8036" s="1" t="str">
        <f>IFERROR(__xludf.DUMMYFUNCTION("GOOGLETRANSLATE(D8036,""fr"",""en"")"),"#VALUE!")</f>
        <v>#VALUE!</v>
      </c>
    </row>
    <row r="8037" ht="15.75" customHeight="1">
      <c r="A8037" s="1" t="s">
        <v>1479</v>
      </c>
      <c r="B8037" s="1">
        <v>1.0</v>
      </c>
      <c r="C8037" s="1" t="s">
        <v>17721</v>
      </c>
      <c r="D8037" s="1" t="s">
        <v>17722</v>
      </c>
      <c r="E8037" s="1" t="s">
        <v>254</v>
      </c>
      <c r="F8037" s="1" t="s">
        <v>66</v>
      </c>
      <c r="G8037" s="1" t="str">
        <f>IFERROR(__xludf.DUMMYFUNCTION("GOOGLETRANSLATE(D8037,""fr"",""en"")"),"#VALUE!")</f>
        <v>#VALUE!</v>
      </c>
    </row>
    <row r="8038" ht="15.75" customHeight="1">
      <c r="A8038" s="1" t="s">
        <v>1256</v>
      </c>
      <c r="B8038" s="1">
        <v>4.0</v>
      </c>
      <c r="C8038" s="1" t="s">
        <v>17723</v>
      </c>
      <c r="D8038" s="1" t="s">
        <v>17724</v>
      </c>
      <c r="E8038" s="1" t="s">
        <v>554</v>
      </c>
      <c r="F8038" s="1" t="s">
        <v>30</v>
      </c>
      <c r="G8038" s="1" t="str">
        <f>IFERROR(__xludf.DUMMYFUNCTION("GOOGLETRANSLATE(D8038,""fr"",""en"")"),"#VALUE!")</f>
        <v>#VALUE!</v>
      </c>
    </row>
    <row r="8039" ht="15.75" customHeight="1">
      <c r="A8039" s="1" t="s">
        <v>17725</v>
      </c>
      <c r="B8039" s="1">
        <v>5.0</v>
      </c>
      <c r="C8039" s="1" t="s">
        <v>17726</v>
      </c>
      <c r="D8039" s="1" t="s">
        <v>17727</v>
      </c>
      <c r="E8039" s="1" t="s">
        <v>21</v>
      </c>
      <c r="F8039" s="1" t="s">
        <v>11</v>
      </c>
      <c r="G8039" s="1" t="str">
        <f>IFERROR(__xludf.DUMMYFUNCTION("GOOGLETRANSLATE(D8039,""fr"",""en"")"),"#VALUE!")</f>
        <v>#VALUE!</v>
      </c>
    </row>
    <row r="8040" ht="15.75" customHeight="1">
      <c r="A8040" s="1" t="s">
        <v>2801</v>
      </c>
      <c r="B8040" s="1">
        <v>1.0</v>
      </c>
      <c r="C8040" s="1" t="s">
        <v>17728</v>
      </c>
      <c r="D8040" s="1" t="s">
        <v>17729</v>
      </c>
      <c r="E8040" s="1" t="s">
        <v>373</v>
      </c>
      <c r="F8040" s="1" t="s">
        <v>30</v>
      </c>
      <c r="G8040" s="1" t="str">
        <f>IFERROR(__xludf.DUMMYFUNCTION("GOOGLETRANSLATE(D8040,""fr"",""en"")"),"#VALUE!")</f>
        <v>#VALUE!</v>
      </c>
    </row>
    <row r="8041" ht="15.75" customHeight="1">
      <c r="A8041" s="1" t="s">
        <v>2753</v>
      </c>
      <c r="B8041" s="1">
        <v>1.0</v>
      </c>
      <c r="C8041" s="1" t="s">
        <v>17730</v>
      </c>
      <c r="D8041" s="1" t="s">
        <v>17731</v>
      </c>
      <c r="E8041" s="1" t="s">
        <v>125</v>
      </c>
      <c r="F8041" s="1" t="s">
        <v>11</v>
      </c>
      <c r="G8041" s="1" t="str">
        <f>IFERROR(__xludf.DUMMYFUNCTION("GOOGLETRANSLATE(D8041,""fr"",""en"")"),"#VALUE!")</f>
        <v>#VALUE!</v>
      </c>
    </row>
    <row r="8042" ht="15.75" customHeight="1">
      <c r="A8042" s="1" t="s">
        <v>1065</v>
      </c>
      <c r="B8042" s="1">
        <v>5.0</v>
      </c>
      <c r="C8042" s="1" t="s">
        <v>17732</v>
      </c>
      <c r="D8042" s="1" t="s">
        <v>17733</v>
      </c>
      <c r="E8042" s="1" t="s">
        <v>21</v>
      </c>
      <c r="F8042" s="1" t="s">
        <v>11</v>
      </c>
      <c r="G8042" s="1" t="str">
        <f>IFERROR(__xludf.DUMMYFUNCTION("GOOGLETRANSLATE(D8042,""fr"",""en"")"),"#VALUE!")</f>
        <v>#VALUE!</v>
      </c>
    </row>
    <row r="8043" ht="15.75" customHeight="1">
      <c r="A8043" s="1" t="s">
        <v>667</v>
      </c>
      <c r="B8043" s="1">
        <v>4.0</v>
      </c>
      <c r="C8043" s="1" t="s">
        <v>17734</v>
      </c>
      <c r="D8043" s="1" t="s">
        <v>17735</v>
      </c>
      <c r="E8043" s="1" t="s">
        <v>21</v>
      </c>
      <c r="F8043" s="1" t="s">
        <v>11</v>
      </c>
      <c r="G8043" s="1" t="str">
        <f>IFERROR(__xludf.DUMMYFUNCTION("GOOGLETRANSLATE(D8043,""fr"",""en"")"),"#VALUE!")</f>
        <v>#VALUE!</v>
      </c>
    </row>
    <row r="8044" ht="15.75" customHeight="1">
      <c r="A8044" s="1" t="s">
        <v>1830</v>
      </c>
      <c r="B8044" s="1">
        <v>5.0</v>
      </c>
      <c r="C8044" s="1" t="s">
        <v>17736</v>
      </c>
      <c r="D8044" s="1" t="s">
        <v>17737</v>
      </c>
      <c r="E8044" s="1" t="s">
        <v>10</v>
      </c>
      <c r="F8044" s="1" t="s">
        <v>11</v>
      </c>
      <c r="G8044" s="1" t="str">
        <f>IFERROR(__xludf.DUMMYFUNCTION("GOOGLETRANSLATE(D8044,""fr"",""en"")"),"#VALUE!")</f>
        <v>#VALUE!</v>
      </c>
    </row>
    <row r="8045" ht="15.75" customHeight="1">
      <c r="A8045" s="1" t="s">
        <v>267</v>
      </c>
      <c r="B8045" s="1">
        <v>5.0</v>
      </c>
      <c r="C8045" s="1" t="s">
        <v>17738</v>
      </c>
      <c r="D8045" s="1" t="s">
        <v>17739</v>
      </c>
      <c r="E8045" s="1" t="s">
        <v>176</v>
      </c>
      <c r="F8045" s="1" t="s">
        <v>66</v>
      </c>
      <c r="G8045" s="1" t="str">
        <f>IFERROR(__xludf.DUMMYFUNCTION("GOOGLETRANSLATE(D8045,""fr"",""en"")"),"#VALUE!")</f>
        <v>#VALUE!</v>
      </c>
    </row>
    <row r="8046" ht="15.75" customHeight="1">
      <c r="A8046" s="1" t="s">
        <v>206</v>
      </c>
      <c r="B8046" s="1">
        <v>5.0</v>
      </c>
      <c r="C8046" s="1" t="s">
        <v>17740</v>
      </c>
      <c r="D8046" s="1" t="s">
        <v>17741</v>
      </c>
      <c r="E8046" s="1" t="s">
        <v>176</v>
      </c>
      <c r="F8046" s="1" t="s">
        <v>66</v>
      </c>
      <c r="G8046" s="1" t="str">
        <f>IFERROR(__xludf.DUMMYFUNCTION("GOOGLETRANSLATE(D8046,""fr"",""en"")"),"#VALUE!")</f>
        <v>#VALUE!</v>
      </c>
    </row>
    <row r="8047" ht="15.75" customHeight="1">
      <c r="A8047" s="1" t="s">
        <v>591</v>
      </c>
      <c r="B8047" s="1">
        <v>1.0</v>
      </c>
      <c r="C8047" s="1" t="s">
        <v>17742</v>
      </c>
      <c r="D8047" s="1" t="s">
        <v>17743</v>
      </c>
      <c r="E8047" s="1" t="s">
        <v>554</v>
      </c>
      <c r="F8047" s="1" t="s">
        <v>30</v>
      </c>
      <c r="G8047" s="1" t="str">
        <f>IFERROR(__xludf.DUMMYFUNCTION("GOOGLETRANSLATE(D8047,""fr"",""en"")"),"#VALUE!")</f>
        <v>#VALUE!</v>
      </c>
    </row>
    <row r="8048" ht="15.75" customHeight="1">
      <c r="A8048" s="1" t="s">
        <v>2699</v>
      </c>
      <c r="B8048" s="1">
        <v>1.0</v>
      </c>
      <c r="C8048" s="1" t="s">
        <v>17744</v>
      </c>
      <c r="D8048" s="1" t="s">
        <v>17745</v>
      </c>
      <c r="E8048" s="1" t="s">
        <v>1472</v>
      </c>
      <c r="F8048" s="1" t="s">
        <v>84</v>
      </c>
      <c r="G8048" s="1" t="str">
        <f>IFERROR(__xludf.DUMMYFUNCTION("GOOGLETRANSLATE(D8048,""fr"",""en"")"),"#VALUE!")</f>
        <v>#VALUE!</v>
      </c>
    </row>
    <row r="8049" ht="15.75" customHeight="1">
      <c r="A8049" s="1" t="s">
        <v>17746</v>
      </c>
      <c r="B8049" s="1">
        <v>5.0</v>
      </c>
      <c r="C8049" s="1" t="s">
        <v>17747</v>
      </c>
      <c r="D8049" s="1" t="s">
        <v>17748</v>
      </c>
      <c r="E8049" s="1" t="s">
        <v>423</v>
      </c>
      <c r="F8049" s="1" t="s">
        <v>30</v>
      </c>
      <c r="G8049" s="1" t="str">
        <f>IFERROR(__xludf.DUMMYFUNCTION("GOOGLETRANSLATE(D8049,""fr"",""en"")"),"#VALUE!")</f>
        <v>#VALUE!</v>
      </c>
    </row>
    <row r="8050" ht="15.75" customHeight="1">
      <c r="A8050" s="1" t="s">
        <v>1248</v>
      </c>
      <c r="B8050" s="1">
        <v>1.0</v>
      </c>
      <c r="C8050" s="1" t="s">
        <v>17749</v>
      </c>
      <c r="D8050" s="1" t="s">
        <v>17750</v>
      </c>
      <c r="E8050" s="1" t="s">
        <v>52</v>
      </c>
      <c r="F8050" s="1" t="s">
        <v>11</v>
      </c>
      <c r="G8050" s="1" t="str">
        <f>IFERROR(__xludf.DUMMYFUNCTION("GOOGLETRANSLATE(D8050,""fr"",""en"")"),"#VALUE!")</f>
        <v>#VALUE!</v>
      </c>
    </row>
    <row r="8051" ht="15.75" customHeight="1">
      <c r="A8051" s="1" t="s">
        <v>2272</v>
      </c>
      <c r="B8051" s="1">
        <v>5.0</v>
      </c>
      <c r="C8051" s="1" t="s">
        <v>17751</v>
      </c>
      <c r="D8051" s="1" t="s">
        <v>17752</v>
      </c>
      <c r="E8051" s="1" t="s">
        <v>65</v>
      </c>
      <c r="F8051" s="1" t="s">
        <v>66</v>
      </c>
      <c r="G8051" s="1" t="str">
        <f>IFERROR(__xludf.DUMMYFUNCTION("GOOGLETRANSLATE(D8051,""fr"",""en"")"),"#VALUE!")</f>
        <v>#VALUE!</v>
      </c>
    </row>
    <row r="8052" ht="15.75" customHeight="1">
      <c r="A8052" s="1" t="s">
        <v>4225</v>
      </c>
      <c r="B8052" s="1">
        <v>1.0</v>
      </c>
      <c r="C8052" s="1" t="s">
        <v>17753</v>
      </c>
      <c r="D8052" s="1" t="s">
        <v>17754</v>
      </c>
      <c r="E8052" s="1" t="s">
        <v>554</v>
      </c>
      <c r="F8052" s="1" t="s">
        <v>30</v>
      </c>
      <c r="G8052" s="1" t="str">
        <f>IFERROR(__xludf.DUMMYFUNCTION("GOOGLETRANSLATE(D8052,""fr"",""en"")"),"#VALUE!")</f>
        <v>#VALUE!</v>
      </c>
    </row>
    <row r="8053" ht="15.75" customHeight="1">
      <c r="A8053" s="1" t="s">
        <v>643</v>
      </c>
      <c r="B8053" s="1">
        <v>4.0</v>
      </c>
      <c r="C8053" s="1" t="s">
        <v>17755</v>
      </c>
      <c r="D8053" s="1" t="s">
        <v>17756</v>
      </c>
      <c r="E8053" s="1" t="s">
        <v>21</v>
      </c>
      <c r="F8053" s="1" t="s">
        <v>11</v>
      </c>
      <c r="G8053" s="1" t="str">
        <f>IFERROR(__xludf.DUMMYFUNCTION("GOOGLETRANSLATE(D8053,""fr"",""en"")"),"#VALUE!")</f>
        <v>#VALUE!</v>
      </c>
    </row>
    <row r="8054" ht="15.75" customHeight="1">
      <c r="A8054" s="1" t="s">
        <v>532</v>
      </c>
      <c r="B8054" s="1">
        <v>5.0</v>
      </c>
      <c r="C8054" s="1" t="s">
        <v>17757</v>
      </c>
      <c r="D8054" s="1" t="s">
        <v>17758</v>
      </c>
      <c r="E8054" s="1" t="s">
        <v>21</v>
      </c>
      <c r="F8054" s="1" t="s">
        <v>11</v>
      </c>
      <c r="G8054" s="1" t="str">
        <f>IFERROR(__xludf.DUMMYFUNCTION("GOOGLETRANSLATE(D8054,""fr"",""en"")"),"#VALUE!")</f>
        <v>#VALUE!</v>
      </c>
    </row>
    <row r="8055" ht="15.75" customHeight="1">
      <c r="A8055" s="1" t="s">
        <v>3060</v>
      </c>
      <c r="B8055" s="1">
        <v>4.0</v>
      </c>
      <c r="C8055" s="1" t="s">
        <v>17759</v>
      </c>
      <c r="D8055" s="1" t="s">
        <v>17760</v>
      </c>
      <c r="E8055" s="1" t="s">
        <v>21</v>
      </c>
      <c r="F8055" s="1" t="s">
        <v>11</v>
      </c>
      <c r="G8055" s="1" t="str">
        <f>IFERROR(__xludf.DUMMYFUNCTION("GOOGLETRANSLATE(D8055,""fr"",""en"")"),"#VALUE!")</f>
        <v>#VALUE!</v>
      </c>
    </row>
    <row r="8056" ht="15.75" customHeight="1">
      <c r="A8056" s="1" t="s">
        <v>10399</v>
      </c>
      <c r="B8056" s="1">
        <v>2.0</v>
      </c>
      <c r="C8056" s="1" t="s">
        <v>17761</v>
      </c>
      <c r="D8056" s="1" t="s">
        <v>17762</v>
      </c>
      <c r="E8056" s="1" t="s">
        <v>169</v>
      </c>
      <c r="F8056" s="1" t="s">
        <v>11</v>
      </c>
      <c r="G8056" s="1" t="str">
        <f>IFERROR(__xludf.DUMMYFUNCTION("GOOGLETRANSLATE(D8056,""fr"",""en"")"),"#VALUE!")</f>
        <v>#VALUE!</v>
      </c>
    </row>
    <row r="8057" ht="15.75" customHeight="1">
      <c r="A8057" s="1" t="s">
        <v>3496</v>
      </c>
      <c r="B8057" s="1">
        <v>4.0</v>
      </c>
      <c r="C8057" s="1" t="s">
        <v>17763</v>
      </c>
      <c r="D8057" s="1" t="s">
        <v>17764</v>
      </c>
      <c r="E8057" s="1" t="s">
        <v>10</v>
      </c>
      <c r="F8057" s="1" t="s">
        <v>11</v>
      </c>
      <c r="G8057" s="1" t="str">
        <f>IFERROR(__xludf.DUMMYFUNCTION("GOOGLETRANSLATE(D8057,""fr"",""en"")"),"#VALUE!")</f>
        <v>#VALUE!</v>
      </c>
    </row>
    <row r="8058" ht="15.75" customHeight="1">
      <c r="A8058" s="1" t="s">
        <v>1264</v>
      </c>
      <c r="B8058" s="1">
        <v>3.0</v>
      </c>
      <c r="C8058" s="1" t="s">
        <v>17765</v>
      </c>
      <c r="D8058" s="1" t="s">
        <v>17766</v>
      </c>
      <c r="E8058" s="1" t="s">
        <v>484</v>
      </c>
      <c r="F8058" s="1" t="s">
        <v>30</v>
      </c>
      <c r="G8058" s="1" t="str">
        <f>IFERROR(__xludf.DUMMYFUNCTION("GOOGLETRANSLATE(D8058,""fr"",""en"")"),"#VALUE!")</f>
        <v>#VALUE!</v>
      </c>
    </row>
    <row r="8059" ht="15.75" customHeight="1">
      <c r="A8059" s="1" t="s">
        <v>704</v>
      </c>
      <c r="B8059" s="1">
        <v>2.0</v>
      </c>
      <c r="C8059" s="1" t="s">
        <v>17767</v>
      </c>
      <c r="D8059" s="1" t="s">
        <v>17768</v>
      </c>
      <c r="E8059" s="1" t="s">
        <v>10</v>
      </c>
      <c r="F8059" s="1" t="s">
        <v>11</v>
      </c>
      <c r="G8059" s="1" t="str">
        <f>IFERROR(__xludf.DUMMYFUNCTION("GOOGLETRANSLATE(D8059,""fr"",""en"")"),"#VALUE!")</f>
        <v>#VALUE!</v>
      </c>
    </row>
    <row r="8060" ht="15.75" customHeight="1">
      <c r="A8060" s="1" t="s">
        <v>17327</v>
      </c>
      <c r="B8060" s="1">
        <v>2.0</v>
      </c>
      <c r="C8060" s="1" t="s">
        <v>17769</v>
      </c>
      <c r="D8060" s="1" t="s">
        <v>17770</v>
      </c>
      <c r="E8060" s="1" t="s">
        <v>250</v>
      </c>
      <c r="F8060" s="1" t="s">
        <v>30</v>
      </c>
      <c r="G8060" s="1" t="str">
        <f>IFERROR(__xludf.DUMMYFUNCTION("GOOGLETRANSLATE(D8060,""fr"",""en"")"),"#VALUE!")</f>
        <v>#VALUE!</v>
      </c>
    </row>
    <row r="8061" ht="15.75" customHeight="1">
      <c r="A8061" s="1" t="s">
        <v>3041</v>
      </c>
      <c r="B8061" s="1">
        <v>4.0</v>
      </c>
      <c r="C8061" s="1" t="s">
        <v>17771</v>
      </c>
      <c r="D8061" s="1" t="s">
        <v>17772</v>
      </c>
      <c r="E8061" s="1" t="s">
        <v>65</v>
      </c>
      <c r="F8061" s="1" t="s">
        <v>66</v>
      </c>
      <c r="G8061" s="1" t="str">
        <f>IFERROR(__xludf.DUMMYFUNCTION("GOOGLETRANSLATE(D8061,""fr"",""en"")"),"#VALUE!")</f>
        <v>#VALUE!</v>
      </c>
    </row>
    <row r="8062" ht="15.75" customHeight="1">
      <c r="A8062" s="1" t="s">
        <v>10285</v>
      </c>
      <c r="B8062" s="1">
        <v>1.0</v>
      </c>
      <c r="C8062" s="1" t="s">
        <v>17773</v>
      </c>
      <c r="D8062" s="1" t="s">
        <v>17774</v>
      </c>
      <c r="E8062" s="1" t="s">
        <v>125</v>
      </c>
      <c r="F8062" s="1" t="s">
        <v>11</v>
      </c>
      <c r="G8062" s="1" t="str">
        <f>IFERROR(__xludf.DUMMYFUNCTION("GOOGLETRANSLATE(D8062,""fr"",""en"")"),"#VALUE!")</f>
        <v>#VALUE!</v>
      </c>
    </row>
    <row r="8063" ht="15.75" customHeight="1">
      <c r="A8063" s="1" t="s">
        <v>2417</v>
      </c>
      <c r="B8063" s="1">
        <v>3.0</v>
      </c>
      <c r="C8063" s="1" t="s">
        <v>17775</v>
      </c>
      <c r="D8063" s="1" t="s">
        <v>17776</v>
      </c>
      <c r="E8063" s="1" t="s">
        <v>10</v>
      </c>
      <c r="F8063" s="1" t="s">
        <v>11</v>
      </c>
      <c r="G8063" s="1" t="str">
        <f>IFERROR(__xludf.DUMMYFUNCTION("GOOGLETRANSLATE(D8063,""fr"",""en"")"),"#VALUE!")</f>
        <v>#VALUE!</v>
      </c>
    </row>
    <row r="8064" ht="15.75" customHeight="1">
      <c r="A8064" s="1" t="s">
        <v>11538</v>
      </c>
      <c r="B8064" s="1">
        <v>1.0</v>
      </c>
      <c r="C8064" s="1" t="s">
        <v>17777</v>
      </c>
      <c r="D8064" s="1" t="s">
        <v>17778</v>
      </c>
      <c r="E8064" s="1" t="s">
        <v>1676</v>
      </c>
      <c r="F8064" s="1" t="s">
        <v>84</v>
      </c>
      <c r="G8064" s="1" t="str">
        <f>IFERROR(__xludf.DUMMYFUNCTION("GOOGLETRANSLATE(D8064,""fr"",""en"")"),"#VALUE!")</f>
        <v>#VALUE!</v>
      </c>
    </row>
    <row r="8065" ht="15.75" customHeight="1">
      <c r="A8065" s="1" t="s">
        <v>4225</v>
      </c>
      <c r="B8065" s="1">
        <v>1.0</v>
      </c>
      <c r="C8065" s="1" t="s">
        <v>17779</v>
      </c>
      <c r="D8065" s="1" t="s">
        <v>17780</v>
      </c>
      <c r="E8065" s="1" t="s">
        <v>273</v>
      </c>
      <c r="F8065" s="1" t="s">
        <v>11</v>
      </c>
      <c r="G8065" s="1" t="str">
        <f>IFERROR(__xludf.DUMMYFUNCTION("GOOGLETRANSLATE(D8065,""fr"",""en"")"),"#VALUE!")</f>
        <v>#VALUE!</v>
      </c>
    </row>
    <row r="8066" ht="15.75" customHeight="1">
      <c r="A8066" s="1" t="s">
        <v>879</v>
      </c>
      <c r="B8066" s="1">
        <v>2.0</v>
      </c>
      <c r="C8066" s="1" t="s">
        <v>17781</v>
      </c>
      <c r="D8066" s="1" t="s">
        <v>17782</v>
      </c>
      <c r="E8066" s="1" t="s">
        <v>125</v>
      </c>
      <c r="F8066" s="1" t="s">
        <v>11</v>
      </c>
      <c r="G8066" s="1" t="str">
        <f>IFERROR(__xludf.DUMMYFUNCTION("GOOGLETRANSLATE(D8066,""fr"",""en"")"),"#VALUE!")</f>
        <v>#VALUE!</v>
      </c>
    </row>
    <row r="8067" ht="15.75" customHeight="1">
      <c r="A8067" s="1" t="s">
        <v>695</v>
      </c>
      <c r="B8067" s="1">
        <v>2.0</v>
      </c>
      <c r="C8067" s="1" t="s">
        <v>17783</v>
      </c>
      <c r="D8067" s="1" t="s">
        <v>17784</v>
      </c>
      <c r="E8067" s="1" t="s">
        <v>10</v>
      </c>
      <c r="F8067" s="1" t="s">
        <v>11</v>
      </c>
      <c r="G8067" s="1" t="str">
        <f>IFERROR(__xludf.DUMMYFUNCTION("GOOGLETRANSLATE(D8067,""fr"",""en"")"),"#VALUE!")</f>
        <v>#VALUE!</v>
      </c>
    </row>
    <row r="8068" ht="15.75" customHeight="1">
      <c r="A8068" s="1" t="s">
        <v>1764</v>
      </c>
      <c r="B8068" s="1">
        <v>1.0</v>
      </c>
      <c r="C8068" s="1" t="s">
        <v>17785</v>
      </c>
      <c r="D8068" s="1" t="s">
        <v>17786</v>
      </c>
      <c r="E8068" s="1" t="s">
        <v>21</v>
      </c>
      <c r="F8068" s="1" t="s">
        <v>11</v>
      </c>
      <c r="G8068" s="1" t="str">
        <f>IFERROR(__xludf.DUMMYFUNCTION("GOOGLETRANSLATE(D8068,""fr"",""en"")"),"#VALUE!")</f>
        <v>#VALUE!</v>
      </c>
    </row>
    <row r="8069" ht="15.75" customHeight="1">
      <c r="A8069" s="1" t="s">
        <v>3330</v>
      </c>
      <c r="B8069" s="1">
        <v>1.0</v>
      </c>
      <c r="C8069" s="1" t="s">
        <v>17787</v>
      </c>
      <c r="D8069" s="1" t="s">
        <v>17788</v>
      </c>
      <c r="E8069" s="1" t="s">
        <v>21</v>
      </c>
      <c r="F8069" s="1" t="s">
        <v>11</v>
      </c>
      <c r="G8069" s="1" t="str">
        <f>IFERROR(__xludf.DUMMYFUNCTION("GOOGLETRANSLATE(D8069,""fr"",""en"")"),"#VALUE!")</f>
        <v>#VALUE!</v>
      </c>
    </row>
    <row r="8070" ht="15.75" customHeight="1">
      <c r="A8070" s="1" t="s">
        <v>9086</v>
      </c>
      <c r="B8070" s="1">
        <v>5.0</v>
      </c>
      <c r="C8070" s="1" t="s">
        <v>17789</v>
      </c>
      <c r="D8070" s="1" t="s">
        <v>17790</v>
      </c>
      <c r="E8070" s="1" t="s">
        <v>226</v>
      </c>
      <c r="F8070" s="1" t="s">
        <v>110</v>
      </c>
      <c r="G8070" s="1" t="str">
        <f>IFERROR(__xludf.DUMMYFUNCTION("GOOGLETRANSLATE(D8070,""fr"",""en"")"),"#VALUE!")</f>
        <v>#VALUE!</v>
      </c>
    </row>
    <row r="8071" ht="15.75" customHeight="1">
      <c r="A8071" s="1" t="s">
        <v>10375</v>
      </c>
      <c r="B8071" s="1">
        <v>3.0</v>
      </c>
      <c r="C8071" s="1" t="s">
        <v>17791</v>
      </c>
      <c r="D8071" s="1" t="s">
        <v>17792</v>
      </c>
      <c r="E8071" s="1" t="s">
        <v>273</v>
      </c>
      <c r="F8071" s="1" t="s">
        <v>110</v>
      </c>
      <c r="G8071" s="1" t="str">
        <f>IFERROR(__xludf.DUMMYFUNCTION("GOOGLETRANSLATE(D8071,""fr"",""en"")"),"#VALUE!")</f>
        <v>#VALUE!</v>
      </c>
    </row>
    <row r="8072" ht="15.75" customHeight="1">
      <c r="A8072" s="1" t="s">
        <v>2058</v>
      </c>
      <c r="B8072" s="1">
        <v>2.0</v>
      </c>
      <c r="C8072" s="1" t="s">
        <v>17793</v>
      </c>
      <c r="D8072" s="1" t="s">
        <v>17794</v>
      </c>
      <c r="E8072" s="1" t="s">
        <v>10</v>
      </c>
      <c r="F8072" s="1" t="s">
        <v>11</v>
      </c>
      <c r="G8072" s="1" t="str">
        <f>IFERROR(__xludf.DUMMYFUNCTION("GOOGLETRANSLATE(D8072,""fr"",""en"")"),"#VALUE!")</f>
        <v>#VALUE!</v>
      </c>
    </row>
    <row r="8073" ht="15.75" customHeight="1">
      <c r="A8073" s="1" t="s">
        <v>4658</v>
      </c>
      <c r="B8073" s="1">
        <v>5.0</v>
      </c>
      <c r="C8073" s="1" t="s">
        <v>17795</v>
      </c>
      <c r="D8073" s="1" t="s">
        <v>17796</v>
      </c>
      <c r="E8073" s="1" t="s">
        <v>10</v>
      </c>
      <c r="F8073" s="1" t="s">
        <v>11</v>
      </c>
      <c r="G8073" s="1" t="str">
        <f>IFERROR(__xludf.DUMMYFUNCTION("GOOGLETRANSLATE(D8073,""fr"",""en"")"),"#VALUE!")</f>
        <v>#VALUE!</v>
      </c>
    </row>
    <row r="8074" ht="15.75" customHeight="1">
      <c r="A8074" s="1" t="s">
        <v>15134</v>
      </c>
      <c r="B8074" s="1">
        <v>1.0</v>
      </c>
      <c r="C8074" s="1" t="s">
        <v>17797</v>
      </c>
      <c r="D8074" s="1" t="s">
        <v>17798</v>
      </c>
      <c r="E8074" s="1" t="s">
        <v>273</v>
      </c>
      <c r="F8074" s="1" t="s">
        <v>11</v>
      </c>
      <c r="G8074" s="1" t="str">
        <f>IFERROR(__xludf.DUMMYFUNCTION("GOOGLETRANSLATE(D8074,""fr"",""en"")"),"#VALUE!")</f>
        <v>#VALUE!</v>
      </c>
    </row>
    <row r="8075" ht="15.75" customHeight="1">
      <c r="A8075" s="1" t="s">
        <v>704</v>
      </c>
      <c r="B8075" s="1">
        <v>5.0</v>
      </c>
      <c r="C8075" s="1" t="s">
        <v>17799</v>
      </c>
      <c r="D8075" s="1" t="s">
        <v>17800</v>
      </c>
      <c r="E8075" s="1" t="s">
        <v>65</v>
      </c>
      <c r="F8075" s="1" t="s">
        <v>66</v>
      </c>
      <c r="G8075" s="1" t="str">
        <f>IFERROR(__xludf.DUMMYFUNCTION("GOOGLETRANSLATE(D8075,""fr"",""en"")"),"#VALUE!")</f>
        <v>#VALUE!</v>
      </c>
    </row>
    <row r="8076" ht="15.75" customHeight="1">
      <c r="A8076" s="1" t="s">
        <v>166</v>
      </c>
      <c r="B8076" s="1">
        <v>3.0</v>
      </c>
      <c r="C8076" s="1" t="s">
        <v>17801</v>
      </c>
      <c r="D8076" s="1" t="s">
        <v>17802</v>
      </c>
      <c r="E8076" s="1" t="s">
        <v>10</v>
      </c>
      <c r="F8076" s="1" t="s">
        <v>11</v>
      </c>
      <c r="G8076" s="1" t="str">
        <f>IFERROR(__xludf.DUMMYFUNCTION("GOOGLETRANSLATE(D8076,""fr"",""en"")"),"#VALUE!")</f>
        <v>#VALUE!</v>
      </c>
    </row>
    <row r="8077" ht="15.75" customHeight="1">
      <c r="A8077" s="1" t="s">
        <v>1562</v>
      </c>
      <c r="B8077" s="1">
        <v>5.0</v>
      </c>
      <c r="C8077" s="1" t="s">
        <v>17803</v>
      </c>
      <c r="D8077" s="1" t="s">
        <v>17804</v>
      </c>
      <c r="E8077" s="1" t="s">
        <v>176</v>
      </c>
      <c r="F8077" s="1" t="s">
        <v>66</v>
      </c>
      <c r="G8077" s="1" t="str">
        <f>IFERROR(__xludf.DUMMYFUNCTION("GOOGLETRANSLATE(D8077,""fr"",""en"")"),"#VALUE!")</f>
        <v>#VALUE!</v>
      </c>
    </row>
    <row r="8078" ht="15.75" customHeight="1">
      <c r="A8078" s="1" t="s">
        <v>17805</v>
      </c>
      <c r="B8078" s="1">
        <v>3.0</v>
      </c>
      <c r="C8078" s="1" t="s">
        <v>17806</v>
      </c>
      <c r="D8078" s="1" t="s">
        <v>17807</v>
      </c>
      <c r="E8078" s="1" t="s">
        <v>176</v>
      </c>
      <c r="F8078" s="1" t="s">
        <v>66</v>
      </c>
      <c r="G8078" s="1" t="str">
        <f>IFERROR(__xludf.DUMMYFUNCTION("GOOGLETRANSLATE(D8078,""fr"",""en"")"),"#VALUE!")</f>
        <v>#VALUE!</v>
      </c>
    </row>
    <row r="8079" ht="15.75" customHeight="1">
      <c r="A8079" s="1" t="s">
        <v>10082</v>
      </c>
      <c r="B8079" s="1">
        <v>1.0</v>
      </c>
      <c r="C8079" s="1" t="s">
        <v>17808</v>
      </c>
      <c r="D8079" s="1" t="s">
        <v>17809</v>
      </c>
      <c r="E8079" s="1" t="s">
        <v>273</v>
      </c>
      <c r="F8079" s="1" t="s">
        <v>11</v>
      </c>
      <c r="G8079" s="1" t="str">
        <f>IFERROR(__xludf.DUMMYFUNCTION("GOOGLETRANSLATE(D8079,""fr"",""en"")"),"#VALUE!")</f>
        <v>#VALUE!</v>
      </c>
    </row>
    <row r="8080" ht="15.75" customHeight="1">
      <c r="A8080" s="1" t="s">
        <v>1816</v>
      </c>
      <c r="B8080" s="1">
        <v>4.0</v>
      </c>
      <c r="C8080" s="1" t="s">
        <v>17810</v>
      </c>
      <c r="D8080" s="1" t="s">
        <v>17811</v>
      </c>
      <c r="E8080" s="1" t="s">
        <v>65</v>
      </c>
      <c r="F8080" s="1" t="s">
        <v>66</v>
      </c>
      <c r="G8080" s="1" t="str">
        <f>IFERROR(__xludf.DUMMYFUNCTION("GOOGLETRANSLATE(D8080,""fr"",""en"")"),"#VALUE!")</f>
        <v>#VALUE!</v>
      </c>
    </row>
    <row r="8081" ht="15.75" customHeight="1">
      <c r="A8081" s="1" t="s">
        <v>1317</v>
      </c>
      <c r="B8081" s="1">
        <v>1.0</v>
      </c>
      <c r="C8081" s="1" t="s">
        <v>17812</v>
      </c>
      <c r="D8081" s="1" t="s">
        <v>17813</v>
      </c>
      <c r="E8081" s="1" t="s">
        <v>10</v>
      </c>
      <c r="F8081" s="1" t="s">
        <v>11</v>
      </c>
      <c r="G8081" s="1" t="str">
        <f>IFERROR(__xludf.DUMMYFUNCTION("GOOGLETRANSLATE(D8081,""fr"",""en"")"),"#VALUE!")</f>
        <v>#VALUE!</v>
      </c>
    </row>
    <row r="8082" ht="15.75" customHeight="1">
      <c r="A8082" s="1" t="s">
        <v>77</v>
      </c>
      <c r="B8082" s="1">
        <v>1.0</v>
      </c>
      <c r="C8082" s="1" t="s">
        <v>17814</v>
      </c>
      <c r="D8082" s="1" t="s">
        <v>17815</v>
      </c>
      <c r="E8082" s="1" t="s">
        <v>423</v>
      </c>
      <c r="F8082" s="1" t="s">
        <v>30</v>
      </c>
      <c r="G8082" s="1" t="str">
        <f>IFERROR(__xludf.DUMMYFUNCTION("GOOGLETRANSLATE(D8082,""fr"",""en"")"),"#VALUE!")</f>
        <v>#VALUE!</v>
      </c>
    </row>
    <row r="8083" ht="15.75" customHeight="1">
      <c r="A8083" s="1" t="s">
        <v>85</v>
      </c>
      <c r="B8083" s="1">
        <v>5.0</v>
      </c>
      <c r="C8083" s="1" t="s">
        <v>17816</v>
      </c>
      <c r="D8083" s="1" t="s">
        <v>17817</v>
      </c>
      <c r="E8083" s="1" t="s">
        <v>21</v>
      </c>
      <c r="F8083" s="1" t="s">
        <v>11</v>
      </c>
      <c r="G8083" s="1" t="str">
        <f>IFERROR(__xludf.DUMMYFUNCTION("GOOGLETRANSLATE(D8083,""fr"",""en"")"),"#VALUE!")</f>
        <v>#VALUE!</v>
      </c>
    </row>
    <row r="8084" ht="15.75" customHeight="1">
      <c r="A8084" s="1" t="s">
        <v>774</v>
      </c>
      <c r="B8084" s="1">
        <v>1.0</v>
      </c>
      <c r="C8084" s="1" t="s">
        <v>17818</v>
      </c>
      <c r="D8084" s="1" t="s">
        <v>17819</v>
      </c>
      <c r="E8084" s="1" t="s">
        <v>21</v>
      </c>
      <c r="F8084" s="1" t="s">
        <v>11</v>
      </c>
      <c r="G8084" s="1" t="str">
        <f>IFERROR(__xludf.DUMMYFUNCTION("GOOGLETRANSLATE(D8084,""fr"",""en"")"),"#VALUE!")</f>
        <v>#VALUE!</v>
      </c>
    </row>
    <row r="8085" ht="15.75" customHeight="1">
      <c r="A8085" s="1" t="s">
        <v>3183</v>
      </c>
      <c r="B8085" s="1">
        <v>2.0</v>
      </c>
      <c r="C8085" s="1" t="s">
        <v>17820</v>
      </c>
      <c r="D8085" s="1" t="s">
        <v>17821</v>
      </c>
      <c r="E8085" s="1" t="s">
        <v>103</v>
      </c>
      <c r="F8085" s="1" t="s">
        <v>48</v>
      </c>
      <c r="G8085" s="1" t="str">
        <f>IFERROR(__xludf.DUMMYFUNCTION("GOOGLETRANSLATE(D8085,""fr"",""en"")"),"#VALUE!")</f>
        <v>#VALUE!</v>
      </c>
    </row>
    <row r="8086" ht="15.75" customHeight="1">
      <c r="A8086" s="1" t="s">
        <v>374</v>
      </c>
      <c r="B8086" s="1">
        <v>1.0</v>
      </c>
      <c r="C8086" s="1" t="s">
        <v>17822</v>
      </c>
      <c r="D8086" s="1" t="s">
        <v>17823</v>
      </c>
      <c r="E8086" s="1" t="s">
        <v>21</v>
      </c>
      <c r="F8086" s="1" t="s">
        <v>11</v>
      </c>
      <c r="G8086" s="1" t="str">
        <f>IFERROR(__xludf.DUMMYFUNCTION("GOOGLETRANSLATE(D8086,""fr"",""en"")"),"#VALUE!")</f>
        <v>#VALUE!</v>
      </c>
    </row>
    <row r="8087" ht="15.75" customHeight="1">
      <c r="A8087" s="1" t="s">
        <v>1207</v>
      </c>
      <c r="B8087" s="1">
        <v>3.0</v>
      </c>
      <c r="C8087" s="1" t="s">
        <v>17824</v>
      </c>
      <c r="D8087" s="1" t="s">
        <v>17825</v>
      </c>
      <c r="E8087" s="1" t="s">
        <v>65</v>
      </c>
      <c r="F8087" s="1" t="s">
        <v>66</v>
      </c>
      <c r="G8087" s="1" t="str">
        <f>IFERROR(__xludf.DUMMYFUNCTION("GOOGLETRANSLATE(D8087,""fr"",""en"")"),"#VALUE!")</f>
        <v>#VALUE!</v>
      </c>
    </row>
    <row r="8088" ht="15.75" customHeight="1">
      <c r="A8088" s="1" t="s">
        <v>8643</v>
      </c>
      <c r="B8088" s="1">
        <v>1.0</v>
      </c>
      <c r="C8088" s="1" t="s">
        <v>17826</v>
      </c>
      <c r="D8088" s="1" t="s">
        <v>17827</v>
      </c>
      <c r="E8088" s="1" t="s">
        <v>10</v>
      </c>
      <c r="F8088" s="1" t="s">
        <v>11</v>
      </c>
      <c r="G8088" s="1" t="str">
        <f>IFERROR(__xludf.DUMMYFUNCTION("GOOGLETRANSLATE(D8088,""fr"",""en"")"),"#VALUE!")</f>
        <v>#VALUE!</v>
      </c>
    </row>
    <row r="8089" ht="15.75" customHeight="1">
      <c r="A8089" s="1" t="s">
        <v>67</v>
      </c>
      <c r="B8089" s="1">
        <v>4.0</v>
      </c>
      <c r="C8089" s="1" t="s">
        <v>17828</v>
      </c>
      <c r="D8089" s="1" t="s">
        <v>17829</v>
      </c>
      <c r="E8089" s="1" t="s">
        <v>21</v>
      </c>
      <c r="F8089" s="1" t="s">
        <v>11</v>
      </c>
      <c r="G8089" s="1" t="str">
        <f>IFERROR(__xludf.DUMMYFUNCTION("GOOGLETRANSLATE(D8089,""fr"",""en"")"),"#VALUE!")</f>
        <v>#VALUE!</v>
      </c>
    </row>
    <row r="8090" ht="15.75" customHeight="1">
      <c r="A8090" s="1" t="s">
        <v>17830</v>
      </c>
      <c r="B8090" s="1">
        <v>2.0</v>
      </c>
      <c r="C8090" s="1" t="s">
        <v>17831</v>
      </c>
      <c r="D8090" s="1" t="s">
        <v>17832</v>
      </c>
      <c r="E8090" s="1" t="s">
        <v>21</v>
      </c>
      <c r="F8090" s="1" t="s">
        <v>11</v>
      </c>
      <c r="G8090" s="1" t="str">
        <f>IFERROR(__xludf.DUMMYFUNCTION("GOOGLETRANSLATE(D8090,""fr"",""en"")"),"#VALUE!")</f>
        <v>#VALUE!</v>
      </c>
    </row>
    <row r="8091" ht="15.75" customHeight="1">
      <c r="A8091" s="1" t="s">
        <v>929</v>
      </c>
      <c r="B8091" s="1">
        <v>4.0</v>
      </c>
      <c r="C8091" s="1" t="s">
        <v>17833</v>
      </c>
      <c r="D8091" s="1" t="s">
        <v>17834</v>
      </c>
      <c r="E8091" s="1" t="s">
        <v>10</v>
      </c>
      <c r="F8091" s="1" t="s">
        <v>11</v>
      </c>
      <c r="G8091" s="1" t="str">
        <f>IFERROR(__xludf.DUMMYFUNCTION("GOOGLETRANSLATE(D8091,""fr"",""en"")"),"#VALUE!")</f>
        <v>#VALUE!</v>
      </c>
    </row>
    <row r="8092" ht="15.75" customHeight="1">
      <c r="A8092" s="1" t="s">
        <v>2141</v>
      </c>
      <c r="B8092" s="1">
        <v>1.0</v>
      </c>
      <c r="C8092" s="1" t="s">
        <v>17835</v>
      </c>
      <c r="D8092" s="1" t="s">
        <v>17836</v>
      </c>
      <c r="E8092" s="1" t="s">
        <v>109</v>
      </c>
      <c r="F8092" s="1" t="s">
        <v>11</v>
      </c>
      <c r="G8092" s="1" t="str">
        <f>IFERROR(__xludf.DUMMYFUNCTION("GOOGLETRANSLATE(D8092,""fr"",""en"")"),"#VALUE!")</f>
        <v>#VALUE!</v>
      </c>
    </row>
    <row r="8093" ht="15.75" customHeight="1">
      <c r="A8093" s="1" t="s">
        <v>741</v>
      </c>
      <c r="B8093" s="1">
        <v>5.0</v>
      </c>
      <c r="C8093" s="1" t="s">
        <v>17837</v>
      </c>
      <c r="D8093" s="1" t="s">
        <v>17838</v>
      </c>
      <c r="E8093" s="1" t="s">
        <v>10</v>
      </c>
      <c r="F8093" s="1" t="s">
        <v>11</v>
      </c>
      <c r="G8093" s="1" t="str">
        <f>IFERROR(__xludf.DUMMYFUNCTION("GOOGLETRANSLATE(D8093,""fr"",""en"")"),"#VALUE!")</f>
        <v>#VALUE!</v>
      </c>
    </row>
    <row r="8094" ht="15.75" customHeight="1">
      <c r="A8094" s="1" t="s">
        <v>11825</v>
      </c>
      <c r="B8094" s="1">
        <v>1.0</v>
      </c>
      <c r="C8094" s="1" t="s">
        <v>11038</v>
      </c>
      <c r="D8094" s="1" t="s">
        <v>17839</v>
      </c>
      <c r="E8094" s="1" t="s">
        <v>273</v>
      </c>
      <c r="F8094" s="1" t="s">
        <v>48</v>
      </c>
      <c r="G8094" s="1" t="str">
        <f>IFERROR(__xludf.DUMMYFUNCTION("GOOGLETRANSLATE(D8094,""fr"",""en"")"),"#VALUE!")</f>
        <v>#VALUE!</v>
      </c>
    </row>
    <row r="8095" ht="15.75" customHeight="1">
      <c r="A8095" s="1" t="s">
        <v>738</v>
      </c>
      <c r="B8095" s="1">
        <v>3.0</v>
      </c>
      <c r="C8095" s="1" t="s">
        <v>17840</v>
      </c>
      <c r="D8095" s="1" t="s">
        <v>17841</v>
      </c>
      <c r="E8095" s="1" t="s">
        <v>10</v>
      </c>
      <c r="F8095" s="1" t="s">
        <v>11</v>
      </c>
      <c r="G8095" s="1" t="str">
        <f>IFERROR(__xludf.DUMMYFUNCTION("GOOGLETRANSLATE(D8095,""fr"",""en"")"),"#VALUE!")</f>
        <v>#VALUE!</v>
      </c>
    </row>
    <row r="8096" ht="15.75" customHeight="1">
      <c r="A8096" s="1" t="s">
        <v>119</v>
      </c>
      <c r="B8096" s="1">
        <v>3.0</v>
      </c>
      <c r="C8096" s="1" t="s">
        <v>17842</v>
      </c>
      <c r="D8096" s="1" t="s">
        <v>17843</v>
      </c>
      <c r="E8096" s="1" t="s">
        <v>1192</v>
      </c>
      <c r="F8096" s="1" t="s">
        <v>110</v>
      </c>
      <c r="G8096" s="1" t="str">
        <f>IFERROR(__xludf.DUMMYFUNCTION("GOOGLETRANSLATE(D8096,""fr"",""en"")"),"#VALUE!")</f>
        <v>#VALUE!</v>
      </c>
    </row>
    <row r="8097" ht="15.75" customHeight="1">
      <c r="A8097" s="1" t="s">
        <v>3881</v>
      </c>
      <c r="B8097" s="1">
        <v>1.0</v>
      </c>
      <c r="C8097" s="1" t="s">
        <v>17844</v>
      </c>
      <c r="D8097" s="1" t="s">
        <v>17845</v>
      </c>
      <c r="E8097" s="1" t="s">
        <v>519</v>
      </c>
      <c r="F8097" s="1" t="s">
        <v>118</v>
      </c>
      <c r="G8097" s="1" t="str">
        <f>IFERROR(__xludf.DUMMYFUNCTION("GOOGLETRANSLATE(D8097,""fr"",""en"")"),"#VALUE!")</f>
        <v>#VALUE!</v>
      </c>
    </row>
    <row r="8098" ht="15.75" customHeight="1">
      <c r="A8098" s="1" t="s">
        <v>1473</v>
      </c>
      <c r="B8098" s="1">
        <v>5.0</v>
      </c>
      <c r="C8098" s="1" t="s">
        <v>17846</v>
      </c>
      <c r="D8098" s="1" t="s">
        <v>17847</v>
      </c>
      <c r="E8098" s="1" t="s">
        <v>10</v>
      </c>
      <c r="F8098" s="1" t="s">
        <v>11</v>
      </c>
      <c r="G8098" s="1" t="str">
        <f>IFERROR(__xludf.DUMMYFUNCTION("GOOGLETRANSLATE(D8098,""fr"",""en"")"),"#VALUE!")</f>
        <v>#VALUE!</v>
      </c>
    </row>
    <row r="8099" ht="15.75" customHeight="1">
      <c r="A8099" s="1" t="s">
        <v>461</v>
      </c>
      <c r="B8099" s="1">
        <v>5.0</v>
      </c>
      <c r="C8099" s="1" t="s">
        <v>17848</v>
      </c>
      <c r="D8099" s="1" t="s">
        <v>17849</v>
      </c>
      <c r="E8099" s="1" t="s">
        <v>10</v>
      </c>
      <c r="F8099" s="1" t="s">
        <v>11</v>
      </c>
      <c r="G8099" s="1" t="str">
        <f>IFERROR(__xludf.DUMMYFUNCTION("GOOGLETRANSLATE(D8099,""fr"",""en"")"),"#VALUE!")</f>
        <v>#VALUE!</v>
      </c>
    </row>
    <row r="8100" ht="15.75" customHeight="1">
      <c r="A8100" s="1" t="s">
        <v>14699</v>
      </c>
      <c r="B8100" s="1">
        <v>1.0</v>
      </c>
      <c r="C8100" s="1" t="s">
        <v>17850</v>
      </c>
      <c r="D8100" s="1" t="s">
        <v>17851</v>
      </c>
      <c r="E8100" s="1" t="s">
        <v>10</v>
      </c>
      <c r="F8100" s="1" t="s">
        <v>11</v>
      </c>
      <c r="G8100" s="1" t="str">
        <f>IFERROR(__xludf.DUMMYFUNCTION("GOOGLETRANSLATE(D8100,""fr"",""en"")"),"#VALUE!")</f>
        <v>#VALUE!</v>
      </c>
    </row>
    <row r="8101" ht="15.75" customHeight="1">
      <c r="A8101" s="1" t="s">
        <v>606</v>
      </c>
      <c r="B8101" s="1">
        <v>1.0</v>
      </c>
      <c r="C8101" s="1" t="s">
        <v>17852</v>
      </c>
      <c r="D8101" s="1" t="s">
        <v>17853</v>
      </c>
      <c r="E8101" s="1" t="s">
        <v>10</v>
      </c>
      <c r="F8101" s="1" t="s">
        <v>11</v>
      </c>
      <c r="G8101" s="1" t="str">
        <f>IFERROR(__xludf.DUMMYFUNCTION("GOOGLETRANSLATE(D8101,""fr"",""en"")"),"#VALUE!")</f>
        <v>#VALUE!</v>
      </c>
    </row>
    <row r="8102" ht="15.75" customHeight="1">
      <c r="A8102" s="1" t="s">
        <v>380</v>
      </c>
      <c r="B8102" s="1">
        <v>4.0</v>
      </c>
      <c r="C8102" s="1" t="s">
        <v>17854</v>
      </c>
      <c r="D8102" s="1" t="s">
        <v>17855</v>
      </c>
      <c r="E8102" s="1" t="s">
        <v>21</v>
      </c>
      <c r="F8102" s="1" t="s">
        <v>11</v>
      </c>
      <c r="G8102" s="1" t="str">
        <f>IFERROR(__xludf.DUMMYFUNCTION("GOOGLETRANSLATE(D8102,""fr"",""en"")"),"#VALUE!")</f>
        <v>#VALUE!</v>
      </c>
    </row>
    <row r="8103" ht="15.75" customHeight="1">
      <c r="A8103" s="1" t="s">
        <v>4228</v>
      </c>
      <c r="B8103" s="1">
        <v>3.0</v>
      </c>
      <c r="C8103" s="1" t="s">
        <v>17856</v>
      </c>
      <c r="D8103" s="1" t="s">
        <v>17857</v>
      </c>
      <c r="E8103" s="1" t="s">
        <v>10</v>
      </c>
      <c r="F8103" s="1" t="s">
        <v>11</v>
      </c>
      <c r="G8103" s="1" t="str">
        <f>IFERROR(__xludf.DUMMYFUNCTION("GOOGLETRANSLATE(D8103,""fr"",""en"")"),"#VALUE!")</f>
        <v>#VALUE!</v>
      </c>
    </row>
    <row r="8104" ht="15.75" customHeight="1">
      <c r="A8104" s="1" t="s">
        <v>3158</v>
      </c>
      <c r="B8104" s="1">
        <v>1.0</v>
      </c>
      <c r="C8104" s="1" t="s">
        <v>17858</v>
      </c>
      <c r="D8104" s="1" t="s">
        <v>17859</v>
      </c>
      <c r="E8104" s="1" t="s">
        <v>21</v>
      </c>
      <c r="F8104" s="1" t="s">
        <v>11</v>
      </c>
      <c r="G8104" s="1" t="str">
        <f>IFERROR(__xludf.DUMMYFUNCTION("GOOGLETRANSLATE(D8104,""fr"",""en"")"),"#VALUE!")</f>
        <v>#VALUE!</v>
      </c>
    </row>
    <row r="8105" ht="15.75" customHeight="1">
      <c r="A8105" s="1" t="s">
        <v>1434</v>
      </c>
      <c r="B8105" s="1">
        <v>4.0</v>
      </c>
      <c r="C8105" s="1" t="s">
        <v>17860</v>
      </c>
      <c r="D8105" s="1" t="s">
        <v>17861</v>
      </c>
      <c r="E8105" s="1" t="s">
        <v>10</v>
      </c>
      <c r="F8105" s="1" t="s">
        <v>11</v>
      </c>
      <c r="G8105" s="1" t="str">
        <f>IFERROR(__xludf.DUMMYFUNCTION("GOOGLETRANSLATE(D8105,""fr"",""en"")"),"#VALUE!")</f>
        <v>#VALUE!</v>
      </c>
    </row>
    <row r="8106" ht="15.75" customHeight="1">
      <c r="A8106" s="1" t="s">
        <v>16340</v>
      </c>
      <c r="B8106" s="1">
        <v>1.0</v>
      </c>
      <c r="C8106" s="1" t="s">
        <v>17862</v>
      </c>
      <c r="D8106" s="1" t="s">
        <v>17863</v>
      </c>
      <c r="E8106" s="1" t="s">
        <v>43</v>
      </c>
      <c r="F8106" s="1" t="s">
        <v>30</v>
      </c>
      <c r="G8106" s="1" t="str">
        <f>IFERROR(__xludf.DUMMYFUNCTION("GOOGLETRANSLATE(D8106,""fr"",""en"")"),"#VALUE!")</f>
        <v>#VALUE!</v>
      </c>
    </row>
    <row r="8107" ht="15.75" customHeight="1">
      <c r="A8107" s="1" t="s">
        <v>122</v>
      </c>
      <c r="B8107" s="1">
        <v>4.0</v>
      </c>
      <c r="C8107" s="1" t="s">
        <v>17864</v>
      </c>
      <c r="D8107" s="1" t="s">
        <v>17865</v>
      </c>
      <c r="E8107" s="1" t="s">
        <v>109</v>
      </c>
      <c r="F8107" s="1" t="s">
        <v>11</v>
      </c>
      <c r="G8107" s="1" t="str">
        <f>IFERROR(__xludf.DUMMYFUNCTION("GOOGLETRANSLATE(D8107,""fr"",""en"")"),"#VALUE!")</f>
        <v>#VALUE!</v>
      </c>
    </row>
    <row r="8108" ht="15.75" customHeight="1">
      <c r="A8108" s="1" t="s">
        <v>5933</v>
      </c>
      <c r="B8108" s="1">
        <v>4.0</v>
      </c>
      <c r="C8108" s="1" t="s">
        <v>17866</v>
      </c>
      <c r="D8108" s="1" t="s">
        <v>17867</v>
      </c>
      <c r="E8108" s="1" t="s">
        <v>103</v>
      </c>
      <c r="F8108" s="1" t="s">
        <v>48</v>
      </c>
      <c r="G8108" s="1" t="str">
        <f>IFERROR(__xludf.DUMMYFUNCTION("GOOGLETRANSLATE(D8108,""fr"",""en"")"),"#VALUE!")</f>
        <v>#VALUE!</v>
      </c>
    </row>
    <row r="8109" ht="15.75" customHeight="1">
      <c r="A8109" s="1" t="s">
        <v>2272</v>
      </c>
      <c r="B8109" s="1">
        <v>4.0</v>
      </c>
      <c r="C8109" s="1" t="s">
        <v>17868</v>
      </c>
      <c r="D8109" s="1" t="s">
        <v>17869</v>
      </c>
      <c r="E8109" s="1" t="s">
        <v>21</v>
      </c>
      <c r="F8109" s="1" t="s">
        <v>11</v>
      </c>
      <c r="G8109" s="1" t="str">
        <f>IFERROR(__xludf.DUMMYFUNCTION("GOOGLETRANSLATE(D8109,""fr"",""en"")"),"#VALUE!")</f>
        <v>#VALUE!</v>
      </c>
    </row>
    <row r="8110" ht="15.75" customHeight="1">
      <c r="A8110" s="1" t="s">
        <v>6621</v>
      </c>
      <c r="B8110" s="1">
        <v>1.0</v>
      </c>
      <c r="C8110" s="1" t="s">
        <v>17870</v>
      </c>
      <c r="D8110" s="1" t="s">
        <v>17871</v>
      </c>
      <c r="E8110" s="1" t="s">
        <v>2102</v>
      </c>
      <c r="F8110" s="1" t="s">
        <v>66</v>
      </c>
      <c r="G8110" s="1" t="str">
        <f>IFERROR(__xludf.DUMMYFUNCTION("GOOGLETRANSLATE(D8110,""fr"",""en"")"),"#VALUE!")</f>
        <v>#VALUE!</v>
      </c>
    </row>
    <row r="8111" ht="15.75" customHeight="1">
      <c r="A8111" s="1" t="s">
        <v>284</v>
      </c>
      <c r="B8111" s="1">
        <v>4.0</v>
      </c>
      <c r="C8111" s="1" t="s">
        <v>17872</v>
      </c>
      <c r="D8111" s="1" t="s">
        <v>17873</v>
      </c>
      <c r="E8111" s="1" t="s">
        <v>21</v>
      </c>
      <c r="F8111" s="1" t="s">
        <v>11</v>
      </c>
      <c r="G8111" s="1" t="str">
        <f>IFERROR(__xludf.DUMMYFUNCTION("GOOGLETRANSLATE(D8111,""fr"",""en"")"),"#VALUE!")</f>
        <v>#VALUE!</v>
      </c>
    </row>
    <row r="8112" ht="15.75" customHeight="1">
      <c r="A8112" s="1" t="s">
        <v>3850</v>
      </c>
      <c r="B8112" s="1">
        <v>1.0</v>
      </c>
      <c r="C8112" s="1" t="s">
        <v>17874</v>
      </c>
      <c r="D8112" s="1" t="s">
        <v>17875</v>
      </c>
      <c r="E8112" s="1" t="s">
        <v>125</v>
      </c>
      <c r="F8112" s="1" t="s">
        <v>110</v>
      </c>
      <c r="G8112" s="1" t="str">
        <f>IFERROR(__xludf.DUMMYFUNCTION("GOOGLETRANSLATE(D8112,""fr"",""en"")"),"No !
Invite the expert's report not to reimburse.
I resilled very quickly.
I regret having changed insurance.
I had put all my contracts.")</f>
        <v>No !
Invite the expert's report not to reimburse.
I resilled very quickly.
I regret having changed insurance.
I had put all my contracts.</v>
      </c>
    </row>
    <row r="8113" ht="15.75" customHeight="1">
      <c r="A8113" s="1" t="s">
        <v>391</v>
      </c>
      <c r="B8113" s="1">
        <v>5.0</v>
      </c>
      <c r="C8113" s="1" t="s">
        <v>17876</v>
      </c>
      <c r="D8113" s="1" t="s">
        <v>17877</v>
      </c>
      <c r="E8113" s="1" t="s">
        <v>21</v>
      </c>
      <c r="F8113" s="1" t="s">
        <v>11</v>
      </c>
      <c r="G8113" s="1" t="str">
        <f>IFERROR(__xludf.DUMMYFUNCTION("GOOGLETRANSLATE(D8113,""fr"",""en"")"),"#VALUE!")</f>
        <v>#VALUE!</v>
      </c>
    </row>
    <row r="8114" ht="15.75" customHeight="1">
      <c r="A8114" s="1" t="s">
        <v>3508</v>
      </c>
      <c r="B8114" s="1">
        <v>1.0</v>
      </c>
      <c r="C8114" s="1" t="s">
        <v>17878</v>
      </c>
      <c r="D8114" s="1" t="s">
        <v>17879</v>
      </c>
      <c r="E8114" s="1" t="s">
        <v>575</v>
      </c>
      <c r="F8114" s="1" t="s">
        <v>48</v>
      </c>
      <c r="G8114" s="1" t="str">
        <f>IFERROR(__xludf.DUMMYFUNCTION("GOOGLETRANSLATE(D8114,""fr"",""en"")"),"#VALUE!")</f>
        <v>#VALUE!</v>
      </c>
    </row>
    <row r="8115" ht="15.75" customHeight="1">
      <c r="A8115" s="1" t="s">
        <v>615</v>
      </c>
      <c r="B8115" s="1">
        <v>5.0</v>
      </c>
      <c r="C8115" s="1" t="s">
        <v>17880</v>
      </c>
      <c r="D8115" s="1" t="s">
        <v>17881</v>
      </c>
      <c r="E8115" s="1" t="s">
        <v>10</v>
      </c>
      <c r="F8115" s="1" t="s">
        <v>11</v>
      </c>
      <c r="G8115" s="1" t="str">
        <f>IFERROR(__xludf.DUMMYFUNCTION("GOOGLETRANSLATE(D8115,""fr"",""en"")"),"#VALUE!")</f>
        <v>#VALUE!</v>
      </c>
    </row>
    <row r="8116" ht="15.75" customHeight="1">
      <c r="A8116" s="1" t="s">
        <v>414</v>
      </c>
      <c r="B8116" s="1">
        <v>5.0</v>
      </c>
      <c r="C8116" s="1" t="s">
        <v>17882</v>
      </c>
      <c r="D8116" s="1" t="s">
        <v>17883</v>
      </c>
      <c r="E8116" s="1" t="s">
        <v>10</v>
      </c>
      <c r="F8116" s="1" t="s">
        <v>11</v>
      </c>
      <c r="G8116" s="1" t="str">
        <f>IFERROR(__xludf.DUMMYFUNCTION("GOOGLETRANSLATE(D8116,""fr"",""en"")"),"#VALUE!")</f>
        <v>#VALUE!</v>
      </c>
    </row>
    <row r="8117" ht="15.75" customHeight="1">
      <c r="A8117" s="1" t="s">
        <v>4544</v>
      </c>
      <c r="B8117" s="1">
        <v>1.0</v>
      </c>
      <c r="C8117" s="1" t="s">
        <v>17884</v>
      </c>
      <c r="D8117" s="1" t="s">
        <v>17885</v>
      </c>
      <c r="E8117" s="1" t="s">
        <v>273</v>
      </c>
      <c r="F8117" s="1" t="s">
        <v>48</v>
      </c>
      <c r="G8117" s="1" t="str">
        <f>IFERROR(__xludf.DUMMYFUNCTION("GOOGLETRANSLATE(D8117,""fr"",""en"")"),"#VALUE!")</f>
        <v>#VALUE!</v>
      </c>
    </row>
    <row r="8118" ht="15.75" customHeight="1">
      <c r="A8118" s="1" t="s">
        <v>1110</v>
      </c>
      <c r="B8118" s="1">
        <v>4.0</v>
      </c>
      <c r="C8118" s="1" t="s">
        <v>17886</v>
      </c>
      <c r="D8118" s="1" t="s">
        <v>17887</v>
      </c>
      <c r="E8118" s="1" t="s">
        <v>21</v>
      </c>
      <c r="F8118" s="1" t="s">
        <v>11</v>
      </c>
      <c r="G8118" s="1" t="str">
        <f>IFERROR(__xludf.DUMMYFUNCTION("GOOGLETRANSLATE(D8118,""fr"",""en"")"),"#VALUE!")</f>
        <v>#VALUE!</v>
      </c>
    </row>
    <row r="8119" ht="15.75" customHeight="1">
      <c r="A8119" s="1" t="s">
        <v>16340</v>
      </c>
      <c r="B8119" s="1">
        <v>2.0</v>
      </c>
      <c r="C8119" s="1" t="s">
        <v>17888</v>
      </c>
      <c r="D8119" s="1" t="s">
        <v>17889</v>
      </c>
      <c r="E8119" s="1" t="s">
        <v>109</v>
      </c>
      <c r="F8119" s="1" t="s">
        <v>11</v>
      </c>
      <c r="G8119" s="1" t="str">
        <f>IFERROR(__xludf.DUMMYFUNCTION("GOOGLETRANSLATE(D8119,""fr"",""en"")"),"#VALUE!")</f>
        <v>#VALUE!</v>
      </c>
    </row>
    <row r="8120" ht="15.75" customHeight="1">
      <c r="A8120" s="1" t="s">
        <v>4926</v>
      </c>
      <c r="B8120" s="1">
        <v>1.0</v>
      </c>
      <c r="C8120" s="1" t="s">
        <v>17890</v>
      </c>
      <c r="D8120" s="1" t="s">
        <v>17891</v>
      </c>
      <c r="E8120" s="1" t="s">
        <v>575</v>
      </c>
      <c r="F8120" s="1" t="s">
        <v>84</v>
      </c>
      <c r="G8120" s="1" t="str">
        <f>IFERROR(__xludf.DUMMYFUNCTION("GOOGLETRANSLATE(D8120,""fr"",""en"")"),"#VALUE!")</f>
        <v>#VALUE!</v>
      </c>
    </row>
    <row r="8121" ht="15.75" customHeight="1">
      <c r="A8121" s="1" t="s">
        <v>427</v>
      </c>
      <c r="B8121" s="1">
        <v>1.0</v>
      </c>
      <c r="C8121" s="1" t="s">
        <v>17892</v>
      </c>
      <c r="D8121" s="1" t="s">
        <v>17893</v>
      </c>
      <c r="E8121" s="1" t="s">
        <v>355</v>
      </c>
      <c r="F8121" s="1" t="s">
        <v>110</v>
      </c>
      <c r="G8121" s="1" t="str">
        <f>IFERROR(__xludf.DUMMYFUNCTION("GOOGLETRANSLATE(D8121,""fr"",""en"")"),"#VALUE!")</f>
        <v>#VALUE!</v>
      </c>
    </row>
    <row r="8122" ht="15.75" customHeight="1">
      <c r="A8122" s="1" t="s">
        <v>2162</v>
      </c>
      <c r="B8122" s="1">
        <v>1.0</v>
      </c>
      <c r="C8122" s="1" t="s">
        <v>17894</v>
      </c>
      <c r="D8122" s="1" t="s">
        <v>17895</v>
      </c>
      <c r="E8122" s="1" t="s">
        <v>47</v>
      </c>
      <c r="F8122" s="1" t="s">
        <v>48</v>
      </c>
      <c r="G8122" s="1" t="str">
        <f>IFERROR(__xludf.DUMMYFUNCTION("GOOGLETRANSLATE(D8122,""fr"",""en"")"),"#VALUE!")</f>
        <v>#VALUE!</v>
      </c>
    </row>
    <row r="8123" ht="15.75" customHeight="1">
      <c r="A8123" s="1" t="s">
        <v>1224</v>
      </c>
      <c r="B8123" s="1">
        <v>1.0</v>
      </c>
      <c r="C8123" s="1" t="s">
        <v>17896</v>
      </c>
      <c r="D8123" s="1" t="s">
        <v>17897</v>
      </c>
      <c r="E8123" s="1" t="s">
        <v>21</v>
      </c>
      <c r="F8123" s="1" t="s">
        <v>11</v>
      </c>
      <c r="G8123" s="1" t="str">
        <f>IFERROR(__xludf.DUMMYFUNCTION("GOOGLETRANSLATE(D8123,""fr"",""en"")"),"#VALUE!")</f>
        <v>#VALUE!</v>
      </c>
    </row>
    <row r="8124" ht="15.75" customHeight="1">
      <c r="A8124" s="1" t="s">
        <v>1135</v>
      </c>
      <c r="B8124" s="1">
        <v>5.0</v>
      </c>
      <c r="C8124" s="1" t="s">
        <v>17898</v>
      </c>
      <c r="D8124" s="1" t="s">
        <v>17899</v>
      </c>
      <c r="E8124" s="1" t="s">
        <v>176</v>
      </c>
      <c r="F8124" s="1" t="s">
        <v>66</v>
      </c>
      <c r="G8124" s="1" t="str">
        <f>IFERROR(__xludf.DUMMYFUNCTION("GOOGLETRANSLATE(D8124,""fr"",""en"")"),"#VALUE!")</f>
        <v>#VALUE!</v>
      </c>
    </row>
    <row r="8125" ht="15.75" customHeight="1">
      <c r="A8125" s="1" t="s">
        <v>2388</v>
      </c>
      <c r="B8125" s="1">
        <v>5.0</v>
      </c>
      <c r="C8125" s="1" t="s">
        <v>17900</v>
      </c>
      <c r="D8125" s="1" t="s">
        <v>17901</v>
      </c>
      <c r="E8125" s="1" t="s">
        <v>29</v>
      </c>
      <c r="F8125" s="1" t="s">
        <v>30</v>
      </c>
      <c r="G8125" s="1" t="str">
        <f>IFERROR(__xludf.DUMMYFUNCTION("GOOGLETRANSLATE(D8125,""fr"",""en"")"),"#VALUE!")</f>
        <v>#VALUE!</v>
      </c>
    </row>
    <row r="8126" ht="15.75" customHeight="1">
      <c r="A8126" s="1" t="s">
        <v>656</v>
      </c>
      <c r="B8126" s="1">
        <v>4.0</v>
      </c>
      <c r="C8126" s="1" t="s">
        <v>17902</v>
      </c>
      <c r="D8126" s="1" t="s">
        <v>17903</v>
      </c>
      <c r="E8126" s="1" t="s">
        <v>484</v>
      </c>
      <c r="F8126" s="1" t="s">
        <v>30</v>
      </c>
      <c r="G8126" s="1" t="str">
        <f>IFERROR(__xludf.DUMMYFUNCTION("GOOGLETRANSLATE(D8126,""fr"",""en"")"),"The interlocutors are very competent in the very short information and telephone expectations.
Regarding prices, lights remain competitive compared to other mutuals on the market")</f>
        <v>The interlocutors are very competent in the very short information and telephone expectations.
Regarding prices, lights remain competitive compared to other mutuals on the market</v>
      </c>
    </row>
    <row r="8127" ht="15.75" customHeight="1">
      <c r="A8127" s="1" t="s">
        <v>13238</v>
      </c>
      <c r="B8127" s="1">
        <v>1.0</v>
      </c>
      <c r="C8127" s="1" t="s">
        <v>17904</v>
      </c>
      <c r="D8127" s="1" t="s">
        <v>17905</v>
      </c>
      <c r="E8127" s="1" t="s">
        <v>176</v>
      </c>
      <c r="F8127" s="1" t="s">
        <v>66</v>
      </c>
      <c r="G8127" s="1" t="str">
        <f>IFERROR(__xludf.DUMMYFUNCTION("GOOGLETRANSLATE(D8127,""fr"",""en"")"),"#VALUE!")</f>
        <v>#VALUE!</v>
      </c>
    </row>
    <row r="8128" ht="15.75" customHeight="1">
      <c r="A8128" s="1" t="s">
        <v>8466</v>
      </c>
      <c r="B8128" s="1">
        <v>1.0</v>
      </c>
      <c r="C8128" s="1" t="s">
        <v>17906</v>
      </c>
      <c r="D8128" s="1" t="s">
        <v>17907</v>
      </c>
      <c r="E8128" s="1" t="s">
        <v>10</v>
      </c>
      <c r="F8128" s="1" t="s">
        <v>11</v>
      </c>
      <c r="G8128" s="1" t="str">
        <f>IFERROR(__xludf.DUMMYFUNCTION("GOOGLETRANSLATE(D8128,""fr"",""en"")"),"#VALUE!")</f>
        <v>#VALUE!</v>
      </c>
    </row>
    <row r="8129" ht="15.75" customHeight="1">
      <c r="A8129" s="1" t="s">
        <v>844</v>
      </c>
      <c r="B8129" s="1">
        <v>2.0</v>
      </c>
      <c r="C8129" s="1" t="s">
        <v>17908</v>
      </c>
      <c r="D8129" s="1" t="s">
        <v>17909</v>
      </c>
      <c r="E8129" s="1" t="s">
        <v>10</v>
      </c>
      <c r="F8129" s="1" t="s">
        <v>11</v>
      </c>
      <c r="G8129" s="1" t="str">
        <f>IFERROR(__xludf.DUMMYFUNCTION("GOOGLETRANSLATE(D8129,""fr"",""en"")"),"#VALUE!")</f>
        <v>#VALUE!</v>
      </c>
    </row>
    <row r="8130" ht="15.75" customHeight="1">
      <c r="A8130" s="1" t="s">
        <v>1324</v>
      </c>
      <c r="B8130" s="1">
        <v>3.0</v>
      </c>
      <c r="C8130" s="1" t="s">
        <v>17910</v>
      </c>
      <c r="D8130" s="1" t="s">
        <v>17911</v>
      </c>
      <c r="E8130" s="1" t="s">
        <v>176</v>
      </c>
      <c r="F8130" s="1" t="s">
        <v>66</v>
      </c>
      <c r="G8130" s="1" t="str">
        <f>IFERROR(__xludf.DUMMYFUNCTION("GOOGLETRANSLATE(D8130,""fr"",""en"")"),"#VALUE!")</f>
        <v>#VALUE!</v>
      </c>
    </row>
    <row r="8131" ht="15.75" customHeight="1">
      <c r="A8131" s="1" t="s">
        <v>317</v>
      </c>
      <c r="B8131" s="1">
        <v>2.0</v>
      </c>
      <c r="C8131" s="1" t="s">
        <v>17912</v>
      </c>
      <c r="D8131" s="1" t="s">
        <v>17913</v>
      </c>
      <c r="E8131" s="1" t="s">
        <v>226</v>
      </c>
      <c r="F8131" s="1" t="s">
        <v>110</v>
      </c>
      <c r="G8131" s="1" t="str">
        <f>IFERROR(__xludf.DUMMYFUNCTION("GOOGLETRANSLATE(D8131,""fr"",""en"")"),"#VALUE!")</f>
        <v>#VALUE!</v>
      </c>
    </row>
    <row r="8132" ht="15.75" customHeight="1">
      <c r="A8132" s="1" t="s">
        <v>385</v>
      </c>
      <c r="B8132" s="1">
        <v>1.0</v>
      </c>
      <c r="C8132" s="1" t="s">
        <v>17914</v>
      </c>
      <c r="D8132" s="1" t="s">
        <v>17915</v>
      </c>
      <c r="E8132" s="1" t="s">
        <v>29</v>
      </c>
      <c r="F8132" s="1" t="s">
        <v>30</v>
      </c>
      <c r="G8132" s="1" t="str">
        <f>IFERROR(__xludf.DUMMYFUNCTION("GOOGLETRANSLATE(D8132,""fr"",""en"")"),"#VALUE!")</f>
        <v>#VALUE!</v>
      </c>
    </row>
    <row r="8133" ht="15.75" customHeight="1">
      <c r="A8133" s="1" t="s">
        <v>3312</v>
      </c>
      <c r="B8133" s="1">
        <v>1.0</v>
      </c>
      <c r="C8133" s="1" t="s">
        <v>17916</v>
      </c>
      <c r="D8133" s="1" t="s">
        <v>17917</v>
      </c>
      <c r="E8133" s="1" t="s">
        <v>10</v>
      </c>
      <c r="F8133" s="1" t="s">
        <v>11</v>
      </c>
      <c r="G8133" s="1" t="str">
        <f>IFERROR(__xludf.DUMMYFUNCTION("GOOGLETRANSLATE(D8133,""fr"",""en"")"),"#VALUE!")</f>
        <v>#VALUE!</v>
      </c>
    </row>
    <row r="8134" ht="15.75" customHeight="1">
      <c r="A8134" s="1" t="s">
        <v>6859</v>
      </c>
      <c r="B8134" s="1">
        <v>1.0</v>
      </c>
      <c r="C8134" s="1" t="s">
        <v>17918</v>
      </c>
      <c r="D8134" s="1" t="s">
        <v>17919</v>
      </c>
      <c r="E8134" s="1" t="s">
        <v>25</v>
      </c>
      <c r="F8134" s="1" t="s">
        <v>110</v>
      </c>
      <c r="G8134" s="1" t="str">
        <f>IFERROR(__xludf.DUMMYFUNCTION("GOOGLETRANSLATE(D8134,""fr"",""en"")"),"#VALUE!")</f>
        <v>#VALUE!</v>
      </c>
    </row>
    <row r="8135" ht="15.75" customHeight="1">
      <c r="A8135" s="1" t="s">
        <v>2776</v>
      </c>
      <c r="B8135" s="1">
        <v>5.0</v>
      </c>
      <c r="C8135" s="1" t="s">
        <v>17920</v>
      </c>
      <c r="D8135" s="1" t="s">
        <v>17921</v>
      </c>
      <c r="E8135" s="1" t="s">
        <v>10</v>
      </c>
      <c r="F8135" s="1" t="s">
        <v>11</v>
      </c>
      <c r="G8135" s="1" t="str">
        <f>IFERROR(__xludf.DUMMYFUNCTION("GOOGLETRANSLATE(D8135,""fr"",""en"")"),"#VALUE!")</f>
        <v>#VALUE!</v>
      </c>
    </row>
    <row r="8136" ht="15.75" customHeight="1">
      <c r="A8136" s="1" t="s">
        <v>9414</v>
      </c>
      <c r="B8136" s="1">
        <v>1.0</v>
      </c>
      <c r="C8136" s="1" t="s">
        <v>17922</v>
      </c>
      <c r="D8136" s="1" t="s">
        <v>17923</v>
      </c>
      <c r="E8136" s="1" t="s">
        <v>226</v>
      </c>
      <c r="F8136" s="1" t="s">
        <v>110</v>
      </c>
      <c r="G8136" s="1" t="str">
        <f>IFERROR(__xludf.DUMMYFUNCTION("GOOGLETRANSLATE(D8136,""fr"",""en"")"),"#VALUE!")</f>
        <v>#VALUE!</v>
      </c>
    </row>
    <row r="8137" ht="15.75" customHeight="1">
      <c r="A8137" s="1" t="s">
        <v>289</v>
      </c>
      <c r="B8137" s="1">
        <v>4.0</v>
      </c>
      <c r="C8137" s="1" t="s">
        <v>17924</v>
      </c>
      <c r="D8137" s="1" t="s">
        <v>17925</v>
      </c>
      <c r="E8137" s="1" t="s">
        <v>21</v>
      </c>
      <c r="F8137" s="1" t="s">
        <v>11</v>
      </c>
      <c r="G8137" s="1" t="str">
        <f>IFERROR(__xludf.DUMMYFUNCTION("GOOGLETRANSLATE(D8137,""fr"",""en"")"),"#VALUE!")</f>
        <v>#VALUE!</v>
      </c>
    </row>
    <row r="8138" ht="15.75" customHeight="1">
      <c r="A8138" s="1" t="s">
        <v>695</v>
      </c>
      <c r="B8138" s="1">
        <v>2.0</v>
      </c>
      <c r="C8138" s="1" t="s">
        <v>17926</v>
      </c>
      <c r="D8138" s="1" t="s">
        <v>17927</v>
      </c>
      <c r="E8138" s="1" t="s">
        <v>10</v>
      </c>
      <c r="F8138" s="1" t="s">
        <v>11</v>
      </c>
      <c r="G8138" s="1" t="str">
        <f>IFERROR(__xludf.DUMMYFUNCTION("GOOGLETRANSLATE(D8138,""fr"",""en"")"),"#VALUE!")</f>
        <v>#VALUE!</v>
      </c>
    </row>
    <row r="8139" ht="15.75" customHeight="1">
      <c r="A8139" s="1" t="s">
        <v>59</v>
      </c>
      <c r="B8139" s="1">
        <v>4.0</v>
      </c>
      <c r="C8139" s="1" t="s">
        <v>17928</v>
      </c>
      <c r="D8139" s="1" t="s">
        <v>17929</v>
      </c>
      <c r="E8139" s="1" t="s">
        <v>10</v>
      </c>
      <c r="F8139" s="1" t="s">
        <v>11</v>
      </c>
      <c r="G8139" s="1" t="str">
        <f>IFERROR(__xludf.DUMMYFUNCTION("GOOGLETRANSLATE(D8139,""fr"",""en"")"),"#VALUE!")</f>
        <v>#VALUE!</v>
      </c>
    </row>
    <row r="8140" ht="15.75" customHeight="1">
      <c r="A8140" s="1" t="s">
        <v>3730</v>
      </c>
      <c r="B8140" s="1">
        <v>2.0</v>
      </c>
      <c r="C8140" s="1" t="s">
        <v>17930</v>
      </c>
      <c r="D8140" s="1" t="s">
        <v>17931</v>
      </c>
      <c r="E8140" s="1" t="s">
        <v>373</v>
      </c>
      <c r="F8140" s="1" t="s">
        <v>30</v>
      </c>
      <c r="G8140" s="1" t="str">
        <f>IFERROR(__xludf.DUMMYFUNCTION("GOOGLETRANSLATE(D8140,""fr"",""en"")"),"#VALUE!")</f>
        <v>#VALUE!</v>
      </c>
    </row>
    <row r="8141" ht="15.75" customHeight="1">
      <c r="A8141" s="1" t="s">
        <v>10360</v>
      </c>
      <c r="B8141" s="1">
        <v>1.0</v>
      </c>
      <c r="C8141" s="1" t="s">
        <v>17932</v>
      </c>
      <c r="D8141" s="1" t="s">
        <v>17933</v>
      </c>
      <c r="E8141" s="1" t="s">
        <v>960</v>
      </c>
      <c r="F8141" s="1" t="s">
        <v>84</v>
      </c>
      <c r="G8141" s="1" t="str">
        <f>IFERROR(__xludf.DUMMYFUNCTION("GOOGLETRANSLATE(D8141,""fr"",""en"")"),"#VALUE!")</f>
        <v>#VALUE!</v>
      </c>
    </row>
    <row r="8142" ht="15.75" customHeight="1">
      <c r="A8142" s="1" t="s">
        <v>774</v>
      </c>
      <c r="B8142" s="1">
        <v>5.0</v>
      </c>
      <c r="C8142" s="1" t="s">
        <v>17934</v>
      </c>
      <c r="D8142" s="1" t="s">
        <v>17935</v>
      </c>
      <c r="E8142" s="1" t="s">
        <v>10</v>
      </c>
      <c r="F8142" s="1" t="s">
        <v>11</v>
      </c>
      <c r="G8142" s="1" t="str">
        <f>IFERROR(__xludf.DUMMYFUNCTION("GOOGLETRANSLATE(D8142,""fr"",""en"")"),"#VALUE!")</f>
        <v>#VALUE!</v>
      </c>
    </row>
    <row r="8143" ht="15.75" customHeight="1">
      <c r="A8143" s="1" t="s">
        <v>664</v>
      </c>
      <c r="B8143" s="1">
        <v>5.0</v>
      </c>
      <c r="C8143" s="1" t="s">
        <v>17936</v>
      </c>
      <c r="D8143" s="1" t="s">
        <v>17937</v>
      </c>
      <c r="E8143" s="1" t="s">
        <v>29</v>
      </c>
      <c r="F8143" s="1" t="s">
        <v>30</v>
      </c>
      <c r="G8143" s="1" t="str">
        <f>IFERROR(__xludf.DUMMYFUNCTION("GOOGLETRANSLATE(D8143,""fr"",""en"")"),"#VALUE!")</f>
        <v>#VALUE!</v>
      </c>
    </row>
    <row r="8144" ht="15.75" customHeight="1">
      <c r="A8144" s="1" t="s">
        <v>1476</v>
      </c>
      <c r="B8144" s="1">
        <v>1.0</v>
      </c>
      <c r="C8144" s="1" t="s">
        <v>17938</v>
      </c>
      <c r="D8144" s="1" t="s">
        <v>17939</v>
      </c>
      <c r="E8144" s="1" t="s">
        <v>273</v>
      </c>
      <c r="F8144" s="1" t="s">
        <v>11</v>
      </c>
      <c r="G8144" s="1" t="str">
        <f>IFERROR(__xludf.DUMMYFUNCTION("GOOGLETRANSLATE(D8144,""fr"",""en"")"),"#VALUE!")</f>
        <v>#VALUE!</v>
      </c>
    </row>
    <row r="8145" ht="15.75" customHeight="1">
      <c r="A8145" s="1" t="s">
        <v>1849</v>
      </c>
      <c r="B8145" s="1">
        <v>1.0</v>
      </c>
      <c r="C8145" s="1" t="s">
        <v>17940</v>
      </c>
      <c r="D8145" s="1" t="s">
        <v>17941</v>
      </c>
      <c r="E8145" s="1" t="s">
        <v>21</v>
      </c>
      <c r="F8145" s="1" t="s">
        <v>11</v>
      </c>
      <c r="G8145" s="1" t="str">
        <f>IFERROR(__xludf.DUMMYFUNCTION("GOOGLETRANSLATE(D8145,""fr"",""en"")"),"#VALUE!")</f>
        <v>#VALUE!</v>
      </c>
    </row>
    <row r="8146" ht="15.75" customHeight="1">
      <c r="A8146" s="1" t="s">
        <v>8466</v>
      </c>
      <c r="B8146" s="1">
        <v>1.0</v>
      </c>
      <c r="C8146" s="1" t="s">
        <v>17942</v>
      </c>
      <c r="D8146" s="1" t="s">
        <v>17943</v>
      </c>
      <c r="E8146" s="1" t="s">
        <v>423</v>
      </c>
      <c r="F8146" s="1" t="s">
        <v>30</v>
      </c>
      <c r="G8146" s="1" t="str">
        <f>IFERROR(__xludf.DUMMYFUNCTION("GOOGLETRANSLATE(D8146,""fr"",""en"")"),"#VALUE!")</f>
        <v>#VALUE!</v>
      </c>
    </row>
    <row r="8147" ht="15.75" customHeight="1">
      <c r="A8147" s="1" t="s">
        <v>163</v>
      </c>
      <c r="B8147" s="1">
        <v>4.0</v>
      </c>
      <c r="C8147" s="1" t="s">
        <v>17944</v>
      </c>
      <c r="D8147" s="1" t="s">
        <v>17945</v>
      </c>
      <c r="E8147" s="1" t="s">
        <v>10</v>
      </c>
      <c r="F8147" s="1" t="s">
        <v>11</v>
      </c>
      <c r="G8147" s="1" t="str">
        <f>IFERROR(__xludf.DUMMYFUNCTION("GOOGLETRANSLATE(D8147,""fr"",""en"")"),"#VALUE!")</f>
        <v>#VALUE!</v>
      </c>
    </row>
    <row r="8148" ht="15.75" customHeight="1">
      <c r="A8148" s="1" t="s">
        <v>3972</v>
      </c>
      <c r="B8148" s="1">
        <v>1.0</v>
      </c>
      <c r="C8148" s="1" t="s">
        <v>17946</v>
      </c>
      <c r="D8148" s="1" t="s">
        <v>17947</v>
      </c>
      <c r="E8148" s="1" t="s">
        <v>554</v>
      </c>
      <c r="F8148" s="1" t="s">
        <v>30</v>
      </c>
      <c r="G8148" s="1" t="str">
        <f>IFERROR(__xludf.DUMMYFUNCTION("GOOGLETRANSLATE(D8148,""fr"",""en"")"),"#VALUE!")</f>
        <v>#VALUE!</v>
      </c>
    </row>
    <row r="8149" ht="15.75" customHeight="1">
      <c r="A8149" s="1" t="s">
        <v>5456</v>
      </c>
      <c r="B8149" s="1">
        <v>4.0</v>
      </c>
      <c r="C8149" s="1" t="s">
        <v>17948</v>
      </c>
      <c r="D8149" s="1" t="s">
        <v>17949</v>
      </c>
      <c r="E8149" s="1" t="s">
        <v>65</v>
      </c>
      <c r="F8149" s="1" t="s">
        <v>66</v>
      </c>
      <c r="G8149" s="1" t="str">
        <f>IFERROR(__xludf.DUMMYFUNCTION("GOOGLETRANSLATE(D8149,""fr"",""en"")"),"#VALUE!")</f>
        <v>#VALUE!</v>
      </c>
    </row>
    <row r="8150" ht="15.75" customHeight="1">
      <c r="A8150" s="1" t="s">
        <v>17950</v>
      </c>
      <c r="B8150" s="1">
        <v>2.0</v>
      </c>
      <c r="C8150" s="1" t="s">
        <v>17951</v>
      </c>
      <c r="D8150" s="1" t="s">
        <v>17952</v>
      </c>
      <c r="E8150" s="1" t="s">
        <v>109</v>
      </c>
      <c r="F8150" s="1" t="s">
        <v>11</v>
      </c>
      <c r="G8150" s="1" t="str">
        <f>IFERROR(__xludf.DUMMYFUNCTION("GOOGLETRANSLATE(D8150,""fr"",""en"")"),"#VALUE!")</f>
        <v>#VALUE!</v>
      </c>
    </row>
    <row r="8151" ht="15.75" customHeight="1">
      <c r="A8151" s="1" t="s">
        <v>2363</v>
      </c>
      <c r="B8151" s="1">
        <v>3.0</v>
      </c>
      <c r="C8151" s="1" t="s">
        <v>17953</v>
      </c>
      <c r="D8151" s="1" t="s">
        <v>17954</v>
      </c>
      <c r="E8151" s="1" t="s">
        <v>21</v>
      </c>
      <c r="F8151" s="1" t="s">
        <v>11</v>
      </c>
      <c r="G8151" s="1" t="str">
        <f>IFERROR(__xludf.DUMMYFUNCTION("GOOGLETRANSLATE(D8151,""fr"",""en"")"),"#VALUE!")</f>
        <v>#VALUE!</v>
      </c>
    </row>
    <row r="8152" ht="15.75" customHeight="1">
      <c r="A8152" s="1" t="s">
        <v>9292</v>
      </c>
      <c r="B8152" s="1">
        <v>1.0</v>
      </c>
      <c r="C8152" s="1" t="s">
        <v>17955</v>
      </c>
      <c r="D8152" s="1" t="s">
        <v>17956</v>
      </c>
      <c r="E8152" s="1" t="s">
        <v>52</v>
      </c>
      <c r="F8152" s="1" t="s">
        <v>118</v>
      </c>
      <c r="G8152" s="1" t="str">
        <f>IFERROR(__xludf.DUMMYFUNCTION("GOOGLETRANSLATE(D8152,""fr"",""en"")"),"#VALUE!")</f>
        <v>#VALUE!</v>
      </c>
    </row>
    <row r="8153" ht="15.75" customHeight="1">
      <c r="A8153" s="1" t="s">
        <v>314</v>
      </c>
      <c r="B8153" s="1">
        <v>5.0</v>
      </c>
      <c r="C8153" s="1" t="s">
        <v>17957</v>
      </c>
      <c r="D8153" s="1" t="s">
        <v>17958</v>
      </c>
      <c r="E8153" s="1" t="s">
        <v>176</v>
      </c>
      <c r="F8153" s="1" t="s">
        <v>66</v>
      </c>
      <c r="G8153" s="1" t="str">
        <f>IFERROR(__xludf.DUMMYFUNCTION("GOOGLETRANSLATE(D8153,""fr"",""en"")"),"#VALUE!")</f>
        <v>#VALUE!</v>
      </c>
    </row>
    <row r="8154" ht="15.75" customHeight="1">
      <c r="A8154" s="1" t="s">
        <v>621</v>
      </c>
      <c r="B8154" s="1">
        <v>4.0</v>
      </c>
      <c r="C8154" s="1" t="s">
        <v>17959</v>
      </c>
      <c r="D8154" s="1" t="s">
        <v>17960</v>
      </c>
      <c r="E8154" s="1" t="s">
        <v>10</v>
      </c>
      <c r="F8154" s="1" t="s">
        <v>11</v>
      </c>
      <c r="G8154" s="1" t="str">
        <f>IFERROR(__xludf.DUMMYFUNCTION("GOOGLETRANSLATE(D8154,""fr"",""en"")"),"#VALUE!")</f>
        <v>#VALUE!</v>
      </c>
    </row>
    <row r="8155" ht="15.75" customHeight="1">
      <c r="A8155" s="1" t="s">
        <v>1778</v>
      </c>
      <c r="B8155" s="1">
        <v>5.0</v>
      </c>
      <c r="C8155" s="1" t="s">
        <v>17961</v>
      </c>
      <c r="D8155" s="1" t="s">
        <v>17962</v>
      </c>
      <c r="E8155" s="1" t="s">
        <v>169</v>
      </c>
      <c r="F8155" s="1" t="s">
        <v>11</v>
      </c>
      <c r="G8155" s="1" t="str">
        <f>IFERROR(__xludf.DUMMYFUNCTION("GOOGLETRANSLATE(D8155,""fr"",""en"")"),"#VALUE!")</f>
        <v>#VALUE!</v>
      </c>
    </row>
    <row r="8156" ht="15.75" customHeight="1">
      <c r="A8156" s="1" t="s">
        <v>594</v>
      </c>
      <c r="B8156" s="1">
        <v>1.0</v>
      </c>
      <c r="C8156" s="1" t="s">
        <v>17963</v>
      </c>
      <c r="D8156" s="1" t="s">
        <v>17964</v>
      </c>
      <c r="E8156" s="1" t="s">
        <v>10</v>
      </c>
      <c r="F8156" s="1" t="s">
        <v>11</v>
      </c>
      <c r="G8156" s="1" t="str">
        <f>IFERROR(__xludf.DUMMYFUNCTION("GOOGLETRANSLATE(D8156,""fr"",""en"")"),"#VALUE!")</f>
        <v>#VALUE!</v>
      </c>
    </row>
    <row r="8157" ht="15.75" customHeight="1">
      <c r="A8157" s="1" t="s">
        <v>1256</v>
      </c>
      <c r="B8157" s="1">
        <v>4.0</v>
      </c>
      <c r="C8157" s="1" t="s">
        <v>17965</v>
      </c>
      <c r="D8157" s="1" t="s">
        <v>17966</v>
      </c>
      <c r="E8157" s="1" t="s">
        <v>554</v>
      </c>
      <c r="F8157" s="1" t="s">
        <v>30</v>
      </c>
      <c r="G8157" s="1" t="str">
        <f>IFERROR(__xludf.DUMMYFUNCTION("GOOGLETRANSLATE(D8157,""fr"",""en"")"),"#VALUE!")</f>
        <v>#VALUE!</v>
      </c>
    </row>
    <row r="8158" ht="15.75" customHeight="1">
      <c r="A8158" s="1" t="s">
        <v>2854</v>
      </c>
      <c r="B8158" s="1">
        <v>5.0</v>
      </c>
      <c r="C8158" s="1" t="s">
        <v>17967</v>
      </c>
      <c r="D8158" s="1" t="s">
        <v>17968</v>
      </c>
      <c r="E8158" s="1" t="s">
        <v>65</v>
      </c>
      <c r="F8158" s="1" t="s">
        <v>66</v>
      </c>
      <c r="G8158" s="1" t="str">
        <f>IFERROR(__xludf.DUMMYFUNCTION("GOOGLETRANSLATE(D8158,""fr"",""en"")"),"#VALUE!")</f>
        <v>#VALUE!</v>
      </c>
    </row>
    <row r="8159" ht="15.75" customHeight="1">
      <c r="A8159" s="1" t="s">
        <v>85</v>
      </c>
      <c r="B8159" s="1">
        <v>3.0</v>
      </c>
      <c r="C8159" s="1" t="s">
        <v>17969</v>
      </c>
      <c r="D8159" s="1" t="s">
        <v>17970</v>
      </c>
      <c r="E8159" s="1" t="s">
        <v>169</v>
      </c>
      <c r="F8159" s="1" t="s">
        <v>11</v>
      </c>
      <c r="G8159" s="1" t="str">
        <f>IFERROR(__xludf.DUMMYFUNCTION("GOOGLETRANSLATE(D8159,""fr"",""en"")"),"#VALUE!")</f>
        <v>#VALUE!</v>
      </c>
    </row>
    <row r="8160" ht="15.75" customHeight="1">
      <c r="A8160" s="1" t="s">
        <v>4926</v>
      </c>
      <c r="B8160" s="1">
        <v>1.0</v>
      </c>
      <c r="C8160" s="1" t="s">
        <v>17971</v>
      </c>
      <c r="D8160" s="1" t="s">
        <v>17972</v>
      </c>
      <c r="E8160" s="1" t="s">
        <v>296</v>
      </c>
      <c r="F8160" s="1" t="s">
        <v>11</v>
      </c>
      <c r="G8160" s="1" t="str">
        <f>IFERROR(__xludf.DUMMYFUNCTION("GOOGLETRANSLATE(D8160,""fr"",""en"")"),"#VALUE!")</f>
        <v>#VALUE!</v>
      </c>
    </row>
    <row r="8161" ht="15.75" customHeight="1">
      <c r="A8161" s="1" t="s">
        <v>391</v>
      </c>
      <c r="B8161" s="1">
        <v>4.0</v>
      </c>
      <c r="C8161" s="1" t="s">
        <v>17973</v>
      </c>
      <c r="D8161" s="1" t="s">
        <v>17974</v>
      </c>
      <c r="E8161" s="1" t="s">
        <v>10</v>
      </c>
      <c r="F8161" s="1" t="s">
        <v>11</v>
      </c>
      <c r="G8161" s="1" t="str">
        <f>IFERROR(__xludf.DUMMYFUNCTION("GOOGLETRANSLATE(D8161,""fr"",""en"")"),"#VALUE!")</f>
        <v>#VALUE!</v>
      </c>
    </row>
    <row r="8162" ht="15.75" customHeight="1">
      <c r="A8162" s="1" t="s">
        <v>532</v>
      </c>
      <c r="B8162" s="1">
        <v>4.0</v>
      </c>
      <c r="C8162" s="1" t="s">
        <v>17975</v>
      </c>
      <c r="D8162" s="1" t="s">
        <v>17976</v>
      </c>
      <c r="E8162" s="1" t="s">
        <v>10</v>
      </c>
      <c r="F8162" s="1" t="s">
        <v>11</v>
      </c>
      <c r="G8162" s="1" t="str">
        <f>IFERROR(__xludf.DUMMYFUNCTION("GOOGLETRANSLATE(D8162,""fr"",""en"")"),"#VALUE!")</f>
        <v>#VALUE!</v>
      </c>
    </row>
    <row r="8163" ht="15.75" customHeight="1">
      <c r="A8163" s="1" t="s">
        <v>1062</v>
      </c>
      <c r="B8163" s="1">
        <v>5.0</v>
      </c>
      <c r="C8163" s="1" t="s">
        <v>17977</v>
      </c>
      <c r="D8163" s="1" t="s">
        <v>17978</v>
      </c>
      <c r="E8163" s="1" t="s">
        <v>21</v>
      </c>
      <c r="F8163" s="1" t="s">
        <v>11</v>
      </c>
      <c r="G8163" s="1" t="str">
        <f>IFERROR(__xludf.DUMMYFUNCTION("GOOGLETRANSLATE(D8163,""fr"",""en"")"),"#VALUE!")</f>
        <v>#VALUE!</v>
      </c>
    </row>
    <row r="8164" ht="15.75" customHeight="1">
      <c r="A8164" s="1" t="s">
        <v>11479</v>
      </c>
      <c r="B8164" s="1">
        <v>1.0</v>
      </c>
      <c r="C8164" s="1" t="s">
        <v>17979</v>
      </c>
      <c r="D8164" s="1" t="s">
        <v>17980</v>
      </c>
      <c r="E8164" s="1" t="s">
        <v>125</v>
      </c>
      <c r="F8164" s="1" t="s">
        <v>11</v>
      </c>
      <c r="G8164" s="1" t="str">
        <f>IFERROR(__xludf.DUMMYFUNCTION("GOOGLETRANSLATE(D8164,""fr"",""en"")"),"#VALUE!")</f>
        <v>#VALUE!</v>
      </c>
    </row>
    <row r="8165" ht="15.75" customHeight="1">
      <c r="A8165" s="1" t="s">
        <v>5488</v>
      </c>
      <c r="B8165" s="1">
        <v>5.0</v>
      </c>
      <c r="C8165" s="1" t="s">
        <v>17981</v>
      </c>
      <c r="D8165" s="1" t="s">
        <v>17982</v>
      </c>
      <c r="E8165" s="1" t="s">
        <v>21</v>
      </c>
      <c r="F8165" s="1" t="s">
        <v>11</v>
      </c>
      <c r="G8165" s="1" t="str">
        <f>IFERROR(__xludf.DUMMYFUNCTION("GOOGLETRANSLATE(D8165,""fr"",""en"")"),"#VALUE!")</f>
        <v>#VALUE!</v>
      </c>
    </row>
    <row r="8166" ht="15.75" customHeight="1">
      <c r="A8166" s="1" t="s">
        <v>8251</v>
      </c>
      <c r="B8166" s="1">
        <v>4.0</v>
      </c>
      <c r="C8166" s="1" t="s">
        <v>17983</v>
      </c>
      <c r="D8166" s="1" t="s">
        <v>17984</v>
      </c>
      <c r="E8166" s="1" t="s">
        <v>29</v>
      </c>
      <c r="F8166" s="1" t="s">
        <v>30</v>
      </c>
      <c r="G8166" s="1" t="str">
        <f>IFERROR(__xludf.DUMMYFUNCTION("GOOGLETRANSLATE(D8166,""fr"",""en"")"),"#VALUE!")</f>
        <v>#VALUE!</v>
      </c>
    </row>
    <row r="8167" ht="15.75" customHeight="1">
      <c r="A8167" s="1" t="s">
        <v>7283</v>
      </c>
      <c r="B8167" s="1">
        <v>1.0</v>
      </c>
      <c r="C8167" s="1" t="s">
        <v>17985</v>
      </c>
      <c r="D8167" s="1" t="s">
        <v>17986</v>
      </c>
      <c r="E8167" s="1" t="s">
        <v>273</v>
      </c>
      <c r="F8167" s="1" t="s">
        <v>11</v>
      </c>
      <c r="G8167" s="1" t="str">
        <f>IFERROR(__xludf.DUMMYFUNCTION("GOOGLETRANSLATE(D8167,""fr"",""en"")"),"#VALUE!")</f>
        <v>#VALUE!</v>
      </c>
    </row>
    <row r="8168" ht="15.75" customHeight="1">
      <c r="A8168" s="1" t="s">
        <v>17987</v>
      </c>
      <c r="B8168" s="1">
        <v>1.0</v>
      </c>
      <c r="C8168" s="1" t="s">
        <v>17988</v>
      </c>
      <c r="D8168" s="1" t="s">
        <v>17989</v>
      </c>
      <c r="E8168" s="1" t="s">
        <v>226</v>
      </c>
      <c r="F8168" s="1" t="s">
        <v>110</v>
      </c>
      <c r="G8168" s="1" t="str">
        <f>IFERROR(__xludf.DUMMYFUNCTION("GOOGLETRANSLATE(D8168,""fr"",""en"")"),"#VALUE!")</f>
        <v>#VALUE!</v>
      </c>
    </row>
    <row r="8169" ht="15.75" customHeight="1">
      <c r="A8169" s="1" t="s">
        <v>5310</v>
      </c>
      <c r="B8169" s="1">
        <v>2.0</v>
      </c>
      <c r="C8169" s="1" t="s">
        <v>17990</v>
      </c>
      <c r="D8169" s="1" t="s">
        <v>17991</v>
      </c>
      <c r="E8169" s="1" t="s">
        <v>750</v>
      </c>
      <c r="F8169" s="1" t="s">
        <v>110</v>
      </c>
      <c r="G8169" s="1" t="str">
        <f>IFERROR(__xludf.DUMMYFUNCTION("GOOGLETRANSLATE(D8169,""fr"",""en"")"),"#VALUE!")</f>
        <v>#VALUE!</v>
      </c>
    </row>
    <row r="8170" ht="15.75" customHeight="1">
      <c r="A8170" s="1" t="s">
        <v>150</v>
      </c>
      <c r="B8170" s="1">
        <v>5.0</v>
      </c>
      <c r="C8170" s="1" t="s">
        <v>17992</v>
      </c>
      <c r="D8170" s="1" t="s">
        <v>17993</v>
      </c>
      <c r="E8170" s="1" t="s">
        <v>65</v>
      </c>
      <c r="F8170" s="1" t="s">
        <v>66</v>
      </c>
      <c r="G8170" s="1" t="str">
        <f>IFERROR(__xludf.DUMMYFUNCTION("GOOGLETRANSLATE(D8170,""fr"",""en"")"),"#VALUE!")</f>
        <v>#VALUE!</v>
      </c>
    </row>
    <row r="8171" ht="15.75" customHeight="1">
      <c r="A8171" s="1" t="s">
        <v>367</v>
      </c>
      <c r="B8171" s="1">
        <v>3.0</v>
      </c>
      <c r="C8171" s="1" t="s">
        <v>17994</v>
      </c>
      <c r="D8171" s="1" t="s">
        <v>17995</v>
      </c>
      <c r="E8171" s="1" t="s">
        <v>10</v>
      </c>
      <c r="F8171" s="1" t="s">
        <v>11</v>
      </c>
      <c r="G8171" s="1" t="str">
        <f>IFERROR(__xludf.DUMMYFUNCTION("GOOGLETRANSLATE(D8171,""fr"",""en"")"),"#VALUE!")</f>
        <v>#VALUE!</v>
      </c>
    </row>
    <row r="8172" ht="15.75" customHeight="1">
      <c r="A8172" s="1" t="s">
        <v>1934</v>
      </c>
      <c r="B8172" s="1">
        <v>3.0</v>
      </c>
      <c r="C8172" s="1" t="s">
        <v>17996</v>
      </c>
      <c r="D8172" s="1" t="s">
        <v>17997</v>
      </c>
      <c r="E8172" s="1" t="s">
        <v>10</v>
      </c>
      <c r="F8172" s="1" t="s">
        <v>11</v>
      </c>
      <c r="G8172" s="1" t="str">
        <f>IFERROR(__xludf.DUMMYFUNCTION("GOOGLETRANSLATE(D8172,""fr"",""en"")"),"#VALUE!")</f>
        <v>#VALUE!</v>
      </c>
    </row>
    <row r="8173" ht="15.75" customHeight="1">
      <c r="A8173" s="1" t="s">
        <v>1138</v>
      </c>
      <c r="B8173" s="1">
        <v>4.0</v>
      </c>
      <c r="C8173" s="1" t="s">
        <v>17998</v>
      </c>
      <c r="D8173" s="1" t="s">
        <v>17999</v>
      </c>
      <c r="E8173" s="1" t="s">
        <v>10</v>
      </c>
      <c r="F8173" s="1" t="s">
        <v>11</v>
      </c>
      <c r="G8173" s="1" t="str">
        <f>IFERROR(__xludf.DUMMYFUNCTION("GOOGLETRANSLATE(D8173,""fr"",""en"")"),"#VALUE!")</f>
        <v>#VALUE!</v>
      </c>
    </row>
    <row r="8174" ht="15.75" customHeight="1">
      <c r="A8174" s="1" t="s">
        <v>258</v>
      </c>
      <c r="B8174" s="1">
        <v>1.0</v>
      </c>
      <c r="C8174" s="1" t="s">
        <v>18000</v>
      </c>
      <c r="D8174" s="1" t="s">
        <v>18001</v>
      </c>
      <c r="E8174" s="1" t="s">
        <v>10</v>
      </c>
      <c r="F8174" s="1" t="s">
        <v>11</v>
      </c>
      <c r="G8174" s="1" t="str">
        <f>IFERROR(__xludf.DUMMYFUNCTION("GOOGLETRANSLATE(D8174,""fr"",""en"")"),"#VALUE!")</f>
        <v>#VALUE!</v>
      </c>
    </row>
    <row r="8175" ht="15.75" customHeight="1">
      <c r="A8175" s="1" t="s">
        <v>293</v>
      </c>
      <c r="B8175" s="1">
        <v>1.0</v>
      </c>
      <c r="C8175" s="1" t="s">
        <v>18002</v>
      </c>
      <c r="D8175" s="1" t="s">
        <v>18003</v>
      </c>
      <c r="E8175" s="1" t="s">
        <v>169</v>
      </c>
      <c r="F8175" s="1" t="s">
        <v>110</v>
      </c>
      <c r="G8175" s="1" t="str">
        <f>IFERROR(__xludf.DUMMYFUNCTION("GOOGLETRANSLATE(D8175,""fr"",""en"")"),"#VALUE!")</f>
        <v>#VALUE!</v>
      </c>
    </row>
    <row r="8176" ht="15.75" customHeight="1">
      <c r="A8176" s="1" t="s">
        <v>414</v>
      </c>
      <c r="B8176" s="1">
        <v>5.0</v>
      </c>
      <c r="C8176" s="1" t="s">
        <v>18004</v>
      </c>
      <c r="D8176" s="1" t="s">
        <v>18005</v>
      </c>
      <c r="E8176" s="1" t="s">
        <v>21</v>
      </c>
      <c r="F8176" s="1" t="s">
        <v>11</v>
      </c>
      <c r="G8176" s="1" t="str">
        <f>IFERROR(__xludf.DUMMYFUNCTION("GOOGLETRANSLATE(D8176,""fr"",""en"")"),"#VALUE!")</f>
        <v>#VALUE!</v>
      </c>
    </row>
    <row r="8177" ht="15.75" customHeight="1">
      <c r="A8177" s="1" t="s">
        <v>621</v>
      </c>
      <c r="B8177" s="1">
        <v>4.0</v>
      </c>
      <c r="C8177" s="1" t="s">
        <v>18006</v>
      </c>
      <c r="D8177" s="1" t="s">
        <v>18007</v>
      </c>
      <c r="E8177" s="1" t="s">
        <v>10</v>
      </c>
      <c r="F8177" s="1" t="s">
        <v>11</v>
      </c>
      <c r="G8177" s="1" t="str">
        <f>IFERROR(__xludf.DUMMYFUNCTION("GOOGLETRANSLATE(D8177,""fr"",""en"")"),"#VALUE!")</f>
        <v>#VALUE!</v>
      </c>
    </row>
    <row r="8178" ht="15.75" customHeight="1">
      <c r="A8178" s="1" t="s">
        <v>3186</v>
      </c>
      <c r="B8178" s="1">
        <v>3.0</v>
      </c>
      <c r="C8178" s="1" t="s">
        <v>18008</v>
      </c>
      <c r="D8178" s="1" t="s">
        <v>18009</v>
      </c>
      <c r="E8178" s="1" t="s">
        <v>52</v>
      </c>
      <c r="F8178" s="1" t="s">
        <v>118</v>
      </c>
      <c r="G8178" s="1" t="str">
        <f>IFERROR(__xludf.DUMMYFUNCTION("GOOGLETRANSLATE(D8178,""fr"",""en"")"),"Insured for health providents I had the misfortune to make a break in the crossed ligaments in December 2020, operated in early January 2021 with a substantial work stoppage strongly penalizing from a wage point of view I had the huge Surprise to receive "&amp;"at first a response response up to 52% at first due to a knee history in 2018 !!!!! Then in a second step allianz meant me that I will have no compensation and that Allianz terminated my contract while specifying that they retained my contributions .... k"&amp;"nowing that there is a family behind who is financially penalized J I could have seen non -empathy and non -humanism on the part of this insurer !!!!")</f>
        <v>Insured for health providents I had the misfortune to make a break in the crossed ligaments in December 2020, operated in early January 2021 with a substantial work stoppage strongly penalizing from a wage point of view I had the huge Surprise to receive at first a response response up to 52% at first due to a knee history in 2018 !!!!! Then in a second step allianz meant me that I will have no compensation and that Allianz terminated my contract while specifying that they retained my contributions .... knowing that there is a family behind who is financially penalized J I could have seen non -empathy and non -humanism on the part of this insurer !!!!</v>
      </c>
    </row>
    <row r="8179" ht="15.75" customHeight="1">
      <c r="A8179" s="1" t="s">
        <v>11257</v>
      </c>
      <c r="B8179" s="1">
        <v>5.0</v>
      </c>
      <c r="C8179" s="1" t="s">
        <v>18010</v>
      </c>
      <c r="D8179" s="1" t="s">
        <v>18011</v>
      </c>
      <c r="E8179" s="1" t="s">
        <v>21</v>
      </c>
      <c r="F8179" s="1" t="s">
        <v>11</v>
      </c>
      <c r="G8179" s="1" t="str">
        <f>IFERROR(__xludf.DUMMYFUNCTION("GOOGLETRANSLATE(D8179,""fr"",""en"")"),"#VALUE!")</f>
        <v>#VALUE!</v>
      </c>
    </row>
    <row r="8180" ht="15.75" customHeight="1">
      <c r="A8180" s="1" t="s">
        <v>3733</v>
      </c>
      <c r="B8180" s="1">
        <v>1.0</v>
      </c>
      <c r="C8180" s="1" t="s">
        <v>18012</v>
      </c>
      <c r="D8180" s="1" t="s">
        <v>18013</v>
      </c>
      <c r="E8180" s="1" t="s">
        <v>554</v>
      </c>
      <c r="F8180" s="1" t="s">
        <v>30</v>
      </c>
      <c r="G8180" s="1" t="str">
        <f>IFERROR(__xludf.DUMMYFUNCTION("GOOGLETRANSLATE(D8180,""fr"",""en"")"),"#VALUE!")</f>
        <v>#VALUE!</v>
      </c>
    </row>
    <row r="8181" ht="15.75" customHeight="1">
      <c r="A8181" s="1" t="s">
        <v>77</v>
      </c>
      <c r="B8181" s="1">
        <v>4.0</v>
      </c>
      <c r="C8181" s="1" t="s">
        <v>18014</v>
      </c>
      <c r="D8181" s="1" t="s">
        <v>18015</v>
      </c>
      <c r="E8181" s="1" t="s">
        <v>21</v>
      </c>
      <c r="F8181" s="1" t="s">
        <v>11</v>
      </c>
      <c r="G8181" s="1" t="str">
        <f>IFERROR(__xludf.DUMMYFUNCTION("GOOGLETRANSLATE(D8181,""fr"",""en"")"),"#VALUE!")</f>
        <v>#VALUE!</v>
      </c>
    </row>
    <row r="8182" ht="15.75" customHeight="1">
      <c r="A8182" s="1" t="s">
        <v>3403</v>
      </c>
      <c r="B8182" s="1">
        <v>1.0</v>
      </c>
      <c r="C8182" s="1" t="s">
        <v>18016</v>
      </c>
      <c r="D8182" s="1" t="s">
        <v>18017</v>
      </c>
      <c r="E8182" s="1" t="s">
        <v>1543</v>
      </c>
      <c r="F8182" s="1" t="s">
        <v>118</v>
      </c>
      <c r="G8182" s="1" t="str">
        <f>IFERROR(__xludf.DUMMYFUNCTION("GOOGLETRANSLATE(D8182,""fr"",""en"")"),"#VALUE!")</f>
        <v>#VALUE!</v>
      </c>
    </row>
    <row r="8183" ht="15.75" customHeight="1">
      <c r="A8183" s="1" t="s">
        <v>8304</v>
      </c>
      <c r="B8183" s="1">
        <v>1.0</v>
      </c>
      <c r="C8183" s="1" t="s">
        <v>18018</v>
      </c>
      <c r="D8183" s="1" t="s">
        <v>18019</v>
      </c>
      <c r="E8183" s="1" t="s">
        <v>29</v>
      </c>
      <c r="F8183" s="1" t="s">
        <v>30</v>
      </c>
      <c r="G8183" s="1" t="str">
        <f>IFERROR(__xludf.DUMMYFUNCTION("GOOGLETRANSLATE(D8183,""fr"",""en"")"),"#VALUE!")</f>
        <v>#VALUE!</v>
      </c>
    </row>
    <row r="8184" ht="15.75" customHeight="1">
      <c r="A8184" s="1" t="s">
        <v>7546</v>
      </c>
      <c r="B8184" s="1">
        <v>5.0</v>
      </c>
      <c r="C8184" s="1" t="s">
        <v>18020</v>
      </c>
      <c r="D8184" s="1" t="s">
        <v>18021</v>
      </c>
      <c r="E8184" s="1" t="s">
        <v>21</v>
      </c>
      <c r="F8184" s="1" t="s">
        <v>11</v>
      </c>
      <c r="G8184" s="1" t="str">
        <f>IFERROR(__xludf.DUMMYFUNCTION("GOOGLETRANSLATE(D8184,""fr"",""en"")"),"#VALUE!")</f>
        <v>#VALUE!</v>
      </c>
    </row>
    <row r="8185" ht="15.75" customHeight="1">
      <c r="A8185" s="1" t="s">
        <v>17015</v>
      </c>
      <c r="B8185" s="1">
        <v>5.0</v>
      </c>
      <c r="C8185" s="1" t="s">
        <v>18022</v>
      </c>
      <c r="D8185" s="1" t="s">
        <v>18023</v>
      </c>
      <c r="E8185" s="1" t="s">
        <v>296</v>
      </c>
      <c r="F8185" s="1" t="s">
        <v>11</v>
      </c>
      <c r="G8185" s="1" t="str">
        <f>IFERROR(__xludf.DUMMYFUNCTION("GOOGLETRANSLATE(D8185,""fr"",""en"")"),"#VALUE!")</f>
        <v>#VALUE!</v>
      </c>
    </row>
    <row r="8186" ht="15.75" customHeight="1">
      <c r="A8186" s="1" t="s">
        <v>1146</v>
      </c>
      <c r="B8186" s="1">
        <v>1.0</v>
      </c>
      <c r="C8186" s="1" t="s">
        <v>18024</v>
      </c>
      <c r="D8186" s="1" t="s">
        <v>18025</v>
      </c>
      <c r="E8186" s="1" t="s">
        <v>554</v>
      </c>
      <c r="F8186" s="1" t="s">
        <v>30</v>
      </c>
      <c r="G8186" s="1" t="str">
        <f>IFERROR(__xludf.DUMMYFUNCTION("GOOGLETRANSLATE(D8186,""fr"",""en"")"),"#VALUE!")</f>
        <v>#VALUE!</v>
      </c>
    </row>
    <row r="8187" ht="15.75" customHeight="1">
      <c r="A8187" s="1" t="s">
        <v>414</v>
      </c>
      <c r="B8187" s="1">
        <v>2.0</v>
      </c>
      <c r="C8187" s="1" t="s">
        <v>18026</v>
      </c>
      <c r="D8187" s="1" t="s">
        <v>18027</v>
      </c>
      <c r="E8187" s="1" t="s">
        <v>614</v>
      </c>
      <c r="F8187" s="1" t="s">
        <v>30</v>
      </c>
      <c r="G8187" s="1" t="str">
        <f>IFERROR(__xludf.DUMMYFUNCTION("GOOGLETRANSLATE(D8187,""fr"",""en"")"),"#VALUE!")</f>
        <v>#VALUE!</v>
      </c>
    </row>
    <row r="8188" ht="15.75" customHeight="1">
      <c r="A8188" s="1" t="s">
        <v>1879</v>
      </c>
      <c r="B8188" s="1">
        <v>4.0</v>
      </c>
      <c r="C8188" s="1" t="s">
        <v>18028</v>
      </c>
      <c r="D8188" s="1" t="s">
        <v>18029</v>
      </c>
      <c r="E8188" s="1" t="s">
        <v>65</v>
      </c>
      <c r="F8188" s="1" t="s">
        <v>66</v>
      </c>
      <c r="G8188" s="1" t="str">
        <f>IFERROR(__xludf.DUMMYFUNCTION("GOOGLETRANSLATE(D8188,""fr"",""en"")"),"#VALUE!")</f>
        <v>#VALUE!</v>
      </c>
    </row>
    <row r="8189" ht="15.75" customHeight="1">
      <c r="A8189" s="1" t="s">
        <v>7186</v>
      </c>
      <c r="B8189" s="1">
        <v>3.0</v>
      </c>
      <c r="C8189" s="1" t="s">
        <v>18030</v>
      </c>
      <c r="D8189" s="1" t="s">
        <v>18031</v>
      </c>
      <c r="E8189" s="1" t="s">
        <v>125</v>
      </c>
      <c r="F8189" s="1" t="s">
        <v>110</v>
      </c>
      <c r="G8189" s="1" t="str">
        <f>IFERROR(__xludf.DUMMYFUNCTION("GOOGLETRANSLATE(D8189,""fr"",""en"")"),"#VALUE!")</f>
        <v>#VALUE!</v>
      </c>
    </row>
    <row r="8190" ht="15.75" customHeight="1">
      <c r="A8190" s="1" t="s">
        <v>18032</v>
      </c>
      <c r="B8190" s="1">
        <v>1.0</v>
      </c>
      <c r="C8190" s="1" t="s">
        <v>18033</v>
      </c>
      <c r="D8190" s="1" t="s">
        <v>18034</v>
      </c>
      <c r="E8190" s="1" t="s">
        <v>117</v>
      </c>
      <c r="F8190" s="1" t="s">
        <v>48</v>
      </c>
      <c r="G8190" s="1" t="str">
        <f>IFERROR(__xludf.DUMMYFUNCTION("GOOGLETRANSLATE(D8190,""fr"",""en"")"),"#VALUE!")</f>
        <v>#VALUE!</v>
      </c>
    </row>
    <row r="8191" ht="15.75" customHeight="1">
      <c r="A8191" s="1" t="s">
        <v>4007</v>
      </c>
      <c r="B8191" s="1">
        <v>1.0</v>
      </c>
      <c r="C8191" s="1" t="s">
        <v>18035</v>
      </c>
      <c r="D8191" s="1" t="s">
        <v>18036</v>
      </c>
      <c r="E8191" s="1" t="s">
        <v>273</v>
      </c>
      <c r="F8191" s="1" t="s">
        <v>11</v>
      </c>
      <c r="G8191" s="1" t="str">
        <f>IFERROR(__xludf.DUMMYFUNCTION("GOOGLETRANSLATE(D8191,""fr"",""en"")"),"#VALUE!")</f>
        <v>#VALUE!</v>
      </c>
    </row>
    <row r="8192" ht="15.75" customHeight="1">
      <c r="A8192" s="1" t="s">
        <v>114</v>
      </c>
      <c r="B8192" s="1">
        <v>1.0</v>
      </c>
      <c r="C8192" s="1" t="s">
        <v>18037</v>
      </c>
      <c r="D8192" s="1" t="s">
        <v>18038</v>
      </c>
      <c r="E8192" s="1" t="s">
        <v>125</v>
      </c>
      <c r="F8192" s="1" t="s">
        <v>11</v>
      </c>
      <c r="G8192" s="1" t="str">
        <f>IFERROR(__xludf.DUMMYFUNCTION("GOOGLETRANSLATE(D8192,""fr"",""en"")"),"#VALUE!")</f>
        <v>#VALUE!</v>
      </c>
    </row>
    <row r="8193" ht="15.75" customHeight="1">
      <c r="A8193" s="1" t="s">
        <v>4907</v>
      </c>
      <c r="B8193" s="1">
        <v>1.0</v>
      </c>
      <c r="C8193" s="1" t="s">
        <v>18039</v>
      </c>
      <c r="D8193" s="1" t="s">
        <v>18040</v>
      </c>
      <c r="E8193" s="1" t="s">
        <v>103</v>
      </c>
      <c r="F8193" s="1" t="s">
        <v>48</v>
      </c>
      <c r="G8193" s="1" t="str">
        <f>IFERROR(__xludf.DUMMYFUNCTION("GOOGLETRANSLATE(D8193,""fr"",""en"")"),"#VALUE!")</f>
        <v>#VALUE!</v>
      </c>
    </row>
    <row r="8194" ht="15.75" customHeight="1">
      <c r="A8194" s="1" t="s">
        <v>7359</v>
      </c>
      <c r="B8194" s="1">
        <v>1.0</v>
      </c>
      <c r="C8194" s="1" t="s">
        <v>18041</v>
      </c>
      <c r="D8194" s="1" t="s">
        <v>18042</v>
      </c>
      <c r="E8194" s="1" t="s">
        <v>52</v>
      </c>
      <c r="F8194" s="1" t="s">
        <v>118</v>
      </c>
      <c r="G8194" s="1" t="str">
        <f>IFERROR(__xludf.DUMMYFUNCTION("GOOGLETRANSLATE(D8194,""fr"",""en"")"),"10 years of unpaid annuities. At the time of the succession impossible to be adjusted. Allianz ignores the death despite a complete file formed a year ago, unanswered letters and reminders")</f>
        <v>10 years of unpaid annuities. At the time of the succession impossible to be adjusted. Allianz ignores the death despite a complete file formed a year ago, unanswered letters and reminders</v>
      </c>
    </row>
    <row r="8195" ht="15.75" customHeight="1">
      <c r="A8195" s="1" t="s">
        <v>2353</v>
      </c>
      <c r="B8195" s="1">
        <v>1.0</v>
      </c>
      <c r="C8195" s="1" t="s">
        <v>18043</v>
      </c>
      <c r="D8195" s="1" t="s">
        <v>18044</v>
      </c>
      <c r="E8195" s="1" t="s">
        <v>519</v>
      </c>
      <c r="F8195" s="1" t="s">
        <v>118</v>
      </c>
      <c r="G8195" s="1" t="str">
        <f>IFERROR(__xludf.DUMMYFUNCTION("GOOGLETRANSLATE(D8195,""fr"",""en"")"),"#VALUE!")</f>
        <v>#VALUE!</v>
      </c>
    </row>
    <row r="8196" ht="15.75" customHeight="1">
      <c r="A8196" s="1" t="s">
        <v>8946</v>
      </c>
      <c r="B8196" s="1">
        <v>3.0</v>
      </c>
      <c r="C8196" s="1" t="s">
        <v>18045</v>
      </c>
      <c r="D8196" s="1" t="s">
        <v>18046</v>
      </c>
      <c r="E8196" s="1" t="s">
        <v>296</v>
      </c>
      <c r="F8196" s="1" t="s">
        <v>11</v>
      </c>
      <c r="G8196" s="1" t="str">
        <f>IFERROR(__xludf.DUMMYFUNCTION("GOOGLETRANSLATE(D8196,""fr"",""en"")"),"#VALUE!")</f>
        <v>#VALUE!</v>
      </c>
    </row>
    <row r="8197" ht="15.75" customHeight="1">
      <c r="A8197" s="1" t="s">
        <v>2340</v>
      </c>
      <c r="B8197" s="1">
        <v>1.0</v>
      </c>
      <c r="C8197" s="1" t="s">
        <v>18047</v>
      </c>
      <c r="D8197" s="1" t="s">
        <v>18048</v>
      </c>
      <c r="E8197" s="1" t="s">
        <v>575</v>
      </c>
      <c r="F8197" s="1" t="s">
        <v>48</v>
      </c>
      <c r="G8197" s="1" t="str">
        <f>IFERROR(__xludf.DUMMYFUNCTION("GOOGLETRANSLATE(D8197,""fr"",""en"")"),"#VALUE!")</f>
        <v>#VALUE!</v>
      </c>
    </row>
    <row r="8198" ht="15.75" customHeight="1">
      <c r="A8198" s="1" t="s">
        <v>1071</v>
      </c>
      <c r="B8198" s="1">
        <v>4.0</v>
      </c>
      <c r="C8198" s="1" t="s">
        <v>18049</v>
      </c>
      <c r="D8198" s="1" t="s">
        <v>18050</v>
      </c>
      <c r="E8198" s="1" t="s">
        <v>5251</v>
      </c>
      <c r="F8198" s="1" t="s">
        <v>66</v>
      </c>
      <c r="G8198" s="1" t="str">
        <f>IFERROR(__xludf.DUMMYFUNCTION("GOOGLETRANSLATE(D8198,""fr"",""en"")"),"#VALUE!")</f>
        <v>#VALUE!</v>
      </c>
    </row>
    <row r="8199" ht="15.75" customHeight="1">
      <c r="A8199" s="1" t="s">
        <v>1426</v>
      </c>
      <c r="B8199" s="1">
        <v>4.0</v>
      </c>
      <c r="C8199" s="1" t="s">
        <v>18051</v>
      </c>
      <c r="D8199" s="1" t="s">
        <v>18052</v>
      </c>
      <c r="E8199" s="1" t="s">
        <v>484</v>
      </c>
      <c r="F8199" s="1" t="s">
        <v>30</v>
      </c>
      <c r="G8199" s="1" t="str">
        <f>IFERROR(__xludf.DUMMYFUNCTION("GOOGLETRANSLATE(D8199,""fr"",""en"")"),"#VALUE!")</f>
        <v>#VALUE!</v>
      </c>
    </row>
    <row r="8200" ht="15.75" customHeight="1">
      <c r="A8200" s="1" t="s">
        <v>944</v>
      </c>
      <c r="B8200" s="1">
        <v>2.0</v>
      </c>
      <c r="C8200" s="1" t="s">
        <v>18053</v>
      </c>
      <c r="D8200" s="1" t="s">
        <v>18054</v>
      </c>
      <c r="E8200" s="1" t="s">
        <v>25</v>
      </c>
      <c r="F8200" s="1" t="s">
        <v>11</v>
      </c>
      <c r="G8200" s="1" t="str">
        <f>IFERROR(__xludf.DUMMYFUNCTION("GOOGLETRANSLATE(D8200,""fr"",""en"")"),"#VALUE!")</f>
        <v>#VALUE!</v>
      </c>
    </row>
    <row r="8201" ht="15.75" customHeight="1">
      <c r="A8201" s="1" t="s">
        <v>338</v>
      </c>
      <c r="B8201" s="1">
        <v>1.0</v>
      </c>
      <c r="C8201" s="1" t="s">
        <v>18055</v>
      </c>
      <c r="D8201" s="1" t="s">
        <v>18056</v>
      </c>
      <c r="E8201" s="1" t="s">
        <v>10</v>
      </c>
      <c r="F8201" s="1" t="s">
        <v>11</v>
      </c>
      <c r="G8201" s="1" t="str">
        <f>IFERROR(__xludf.DUMMYFUNCTION("GOOGLETRANSLATE(D8201,""fr"",""en"")"),"#VALUE!")</f>
        <v>#VALUE!</v>
      </c>
    </row>
    <row r="8202" ht="15.75" customHeight="1">
      <c r="A8202" s="1" t="s">
        <v>9027</v>
      </c>
      <c r="B8202" s="1">
        <v>4.0</v>
      </c>
      <c r="C8202" s="1" t="s">
        <v>18057</v>
      </c>
      <c r="D8202" s="1" t="s">
        <v>18058</v>
      </c>
      <c r="E8202" s="1" t="s">
        <v>176</v>
      </c>
      <c r="F8202" s="1" t="s">
        <v>66</v>
      </c>
      <c r="G8202" s="1" t="str">
        <f>IFERROR(__xludf.DUMMYFUNCTION("GOOGLETRANSLATE(D8202,""fr"",""en"")"),"#VALUE!")</f>
        <v>#VALUE!</v>
      </c>
    </row>
    <row r="8203" ht="15.75" customHeight="1">
      <c r="A8203" s="1" t="s">
        <v>4984</v>
      </c>
      <c r="B8203" s="1">
        <v>1.0</v>
      </c>
      <c r="C8203" s="1" t="s">
        <v>18059</v>
      </c>
      <c r="D8203" s="1" t="s">
        <v>18060</v>
      </c>
      <c r="E8203" s="1" t="s">
        <v>280</v>
      </c>
      <c r="F8203" s="1" t="s">
        <v>11</v>
      </c>
      <c r="G8203" s="1" t="str">
        <f>IFERROR(__xludf.DUMMYFUNCTION("GOOGLETRANSLATE(D8203,""fr"",""en"")"),"#VALUE!")</f>
        <v>#VALUE!</v>
      </c>
    </row>
    <row r="8204" ht="15.75" customHeight="1">
      <c r="A8204" s="1" t="s">
        <v>561</v>
      </c>
      <c r="B8204" s="1">
        <v>1.0</v>
      </c>
      <c r="C8204" s="1" t="s">
        <v>18061</v>
      </c>
      <c r="D8204" s="1" t="s">
        <v>18062</v>
      </c>
      <c r="E8204" s="1" t="s">
        <v>10</v>
      </c>
      <c r="F8204" s="1" t="s">
        <v>11</v>
      </c>
      <c r="G8204" s="1" t="str">
        <f>IFERROR(__xludf.DUMMYFUNCTION("GOOGLETRANSLATE(D8204,""fr"",""en"")"),"#VALUE!")</f>
        <v>#VALUE!</v>
      </c>
    </row>
    <row r="8205" ht="15.75" customHeight="1">
      <c r="A8205" s="1" t="s">
        <v>4496</v>
      </c>
      <c r="B8205" s="1">
        <v>3.0</v>
      </c>
      <c r="C8205" s="1" t="s">
        <v>18063</v>
      </c>
      <c r="D8205" s="1" t="s">
        <v>18064</v>
      </c>
      <c r="E8205" s="1" t="s">
        <v>614</v>
      </c>
      <c r="F8205" s="1" t="s">
        <v>30</v>
      </c>
      <c r="G8205" s="1" t="str">
        <f>IFERROR(__xludf.DUMMYFUNCTION("GOOGLETRANSLATE(D8205,""fr"",""en"")"),"#VALUE!")</f>
        <v>#VALUE!</v>
      </c>
    </row>
    <row r="8206" ht="15.75" customHeight="1">
      <c r="A8206" s="1" t="s">
        <v>53</v>
      </c>
      <c r="B8206" s="1">
        <v>1.0</v>
      </c>
      <c r="C8206" s="1" t="s">
        <v>18065</v>
      </c>
      <c r="D8206" s="1" t="s">
        <v>18066</v>
      </c>
      <c r="E8206" s="1" t="s">
        <v>250</v>
      </c>
      <c r="F8206" s="1" t="s">
        <v>30</v>
      </c>
      <c r="G8206" s="1" t="str">
        <f>IFERROR(__xludf.DUMMYFUNCTION("GOOGLETRANSLATE(D8206,""fr"",""en"")"),"#VALUE!")</f>
        <v>#VALUE!</v>
      </c>
    </row>
    <row r="8207" ht="15.75" customHeight="1">
      <c r="A8207" s="1" t="s">
        <v>227</v>
      </c>
      <c r="B8207" s="1">
        <v>2.0</v>
      </c>
      <c r="C8207" s="1" t="s">
        <v>18067</v>
      </c>
      <c r="D8207" s="1" t="s">
        <v>18068</v>
      </c>
      <c r="E8207" s="1" t="s">
        <v>614</v>
      </c>
      <c r="F8207" s="1" t="s">
        <v>30</v>
      </c>
      <c r="G8207" s="1" t="str">
        <f>IFERROR(__xludf.DUMMYFUNCTION("GOOGLETRANSLATE(D8207,""fr"",""en"")"),"#VALUE!")</f>
        <v>#VALUE!</v>
      </c>
    </row>
    <row r="8208" ht="15.75" customHeight="1">
      <c r="A8208" s="1" t="s">
        <v>352</v>
      </c>
      <c r="B8208" s="1">
        <v>4.0</v>
      </c>
      <c r="C8208" s="1" t="s">
        <v>18069</v>
      </c>
      <c r="D8208" s="1" t="s">
        <v>18070</v>
      </c>
      <c r="E8208" s="1" t="s">
        <v>21</v>
      </c>
      <c r="F8208" s="1" t="s">
        <v>11</v>
      </c>
      <c r="G8208" s="1" t="str">
        <f>IFERROR(__xludf.DUMMYFUNCTION("GOOGLETRANSLATE(D8208,""fr"",""en"")"),"#VALUE!")</f>
        <v>#VALUE!</v>
      </c>
    </row>
    <row r="8209" ht="15.75" customHeight="1">
      <c r="A8209" s="1" t="s">
        <v>4610</v>
      </c>
      <c r="B8209" s="1">
        <v>1.0</v>
      </c>
      <c r="C8209" s="1" t="s">
        <v>18071</v>
      </c>
      <c r="D8209" s="1" t="s">
        <v>18072</v>
      </c>
      <c r="E8209" s="1" t="s">
        <v>10</v>
      </c>
      <c r="F8209" s="1" t="s">
        <v>11</v>
      </c>
      <c r="G8209" s="1" t="str">
        <f>IFERROR(__xludf.DUMMYFUNCTION("GOOGLETRANSLATE(D8209,""fr"",""en"")"),"#VALUE!")</f>
        <v>#VALUE!</v>
      </c>
    </row>
    <row r="8210" ht="15.75" customHeight="1">
      <c r="A8210" s="1" t="s">
        <v>4569</v>
      </c>
      <c r="B8210" s="1">
        <v>2.0</v>
      </c>
      <c r="C8210" s="1" t="s">
        <v>18073</v>
      </c>
      <c r="D8210" s="1" t="s">
        <v>18074</v>
      </c>
      <c r="E8210" s="1" t="s">
        <v>226</v>
      </c>
      <c r="F8210" s="1" t="s">
        <v>11</v>
      </c>
      <c r="G8210" s="1" t="str">
        <f>IFERROR(__xludf.DUMMYFUNCTION("GOOGLETRANSLATE(D8210,""fr"",""en"")"),"#VALUE!")</f>
        <v>#VALUE!</v>
      </c>
    </row>
    <row r="8211" ht="15.75" customHeight="1">
      <c r="A8211" s="1" t="s">
        <v>7</v>
      </c>
      <c r="B8211" s="1">
        <v>4.0</v>
      </c>
      <c r="C8211" s="1" t="s">
        <v>18075</v>
      </c>
      <c r="D8211" s="1" t="s">
        <v>18076</v>
      </c>
      <c r="E8211" s="1" t="s">
        <v>21</v>
      </c>
      <c r="F8211" s="1" t="s">
        <v>11</v>
      </c>
      <c r="G8211" s="1" t="str">
        <f>IFERROR(__xludf.DUMMYFUNCTION("GOOGLETRANSLATE(D8211,""fr"",""en"")"),"#VALUE!")</f>
        <v>#VALUE!</v>
      </c>
    </row>
    <row r="8212" ht="15.75" customHeight="1">
      <c r="A8212" s="1" t="s">
        <v>77</v>
      </c>
      <c r="B8212" s="1">
        <v>5.0</v>
      </c>
      <c r="C8212" s="1" t="s">
        <v>18077</v>
      </c>
      <c r="D8212" s="1" t="s">
        <v>18078</v>
      </c>
      <c r="E8212" s="1" t="s">
        <v>21</v>
      </c>
      <c r="F8212" s="1" t="s">
        <v>11</v>
      </c>
      <c r="G8212" s="1" t="str">
        <f>IFERROR(__xludf.DUMMYFUNCTION("GOOGLETRANSLATE(D8212,""fr"",""en"")"),"#VALUE!")</f>
        <v>#VALUE!</v>
      </c>
    </row>
    <row r="8213" ht="15.75" customHeight="1">
      <c r="A8213" s="1" t="s">
        <v>1778</v>
      </c>
      <c r="B8213" s="1">
        <v>5.0</v>
      </c>
      <c r="C8213" s="1" t="s">
        <v>18079</v>
      </c>
      <c r="D8213" s="1" t="s">
        <v>18080</v>
      </c>
      <c r="E8213" s="1" t="s">
        <v>10</v>
      </c>
      <c r="F8213" s="1" t="s">
        <v>11</v>
      </c>
      <c r="G8213" s="1" t="str">
        <f>IFERROR(__xludf.DUMMYFUNCTION("GOOGLETRANSLATE(D8213,""fr"",""en"")"),"#VALUE!")</f>
        <v>#VALUE!</v>
      </c>
    </row>
    <row r="8214" ht="15.75" customHeight="1">
      <c r="A8214" s="1" t="s">
        <v>67</v>
      </c>
      <c r="B8214" s="1">
        <v>5.0</v>
      </c>
      <c r="C8214" s="1" t="s">
        <v>18081</v>
      </c>
      <c r="D8214" s="1" t="s">
        <v>18082</v>
      </c>
      <c r="E8214" s="1" t="s">
        <v>21</v>
      </c>
      <c r="F8214" s="1" t="s">
        <v>11</v>
      </c>
      <c r="G8214" s="1" t="str">
        <f>IFERROR(__xludf.DUMMYFUNCTION("GOOGLETRANSLATE(D8214,""fr"",""en"")"),"#VALUE!")</f>
        <v>#VALUE!</v>
      </c>
    </row>
    <row r="8215" ht="15.75" customHeight="1">
      <c r="A8215" s="1" t="s">
        <v>18083</v>
      </c>
      <c r="B8215" s="1">
        <v>1.0</v>
      </c>
      <c r="C8215" s="1" t="s">
        <v>18084</v>
      </c>
      <c r="D8215" s="1" t="s">
        <v>18085</v>
      </c>
      <c r="E8215" s="1" t="s">
        <v>1192</v>
      </c>
      <c r="F8215" s="1" t="s">
        <v>110</v>
      </c>
      <c r="G8215" s="1" t="str">
        <f>IFERROR(__xludf.DUMMYFUNCTION("GOOGLETRANSLATE(D8215,""fr"",""en"")"),"#VALUE!")</f>
        <v>#VALUE!</v>
      </c>
    </row>
    <row r="8216" ht="15.75" customHeight="1">
      <c r="A8216" s="1" t="s">
        <v>929</v>
      </c>
      <c r="B8216" s="1">
        <v>5.0</v>
      </c>
      <c r="C8216" s="1" t="s">
        <v>18086</v>
      </c>
      <c r="D8216" s="1" t="s">
        <v>18087</v>
      </c>
      <c r="E8216" s="1" t="s">
        <v>21</v>
      </c>
      <c r="F8216" s="1" t="s">
        <v>11</v>
      </c>
      <c r="G8216" s="1" t="str">
        <f>IFERROR(__xludf.DUMMYFUNCTION("GOOGLETRANSLATE(D8216,""fr"",""en"")"),"#VALUE!")</f>
        <v>#VALUE!</v>
      </c>
    </row>
    <row r="8217" ht="15.75" customHeight="1">
      <c r="A8217" s="1" t="s">
        <v>569</v>
      </c>
      <c r="B8217" s="1">
        <v>5.0</v>
      </c>
      <c r="C8217" s="1" t="s">
        <v>18088</v>
      </c>
      <c r="D8217" s="1" t="s">
        <v>18089</v>
      </c>
      <c r="E8217" s="1" t="s">
        <v>169</v>
      </c>
      <c r="F8217" s="1" t="s">
        <v>11</v>
      </c>
      <c r="G8217" s="1" t="str">
        <f>IFERROR(__xludf.DUMMYFUNCTION("GOOGLETRANSLATE(D8217,""fr"",""en"")"),"#VALUE!")</f>
        <v>#VALUE!</v>
      </c>
    </row>
    <row r="8218" ht="15.75" customHeight="1">
      <c r="A8218" s="1" t="s">
        <v>678</v>
      </c>
      <c r="B8218" s="1">
        <v>5.0</v>
      </c>
      <c r="C8218" s="1" t="s">
        <v>18090</v>
      </c>
      <c r="D8218" s="1" t="s">
        <v>18091</v>
      </c>
      <c r="E8218" s="1" t="s">
        <v>10</v>
      </c>
      <c r="F8218" s="1" t="s">
        <v>11</v>
      </c>
      <c r="G8218" s="1" t="str">
        <f>IFERROR(__xludf.DUMMYFUNCTION("GOOGLETRANSLATE(D8218,""fr"",""en"")"),"#VALUE!")</f>
        <v>#VALUE!</v>
      </c>
    </row>
    <row r="8219" ht="15.75" customHeight="1">
      <c r="A8219" s="1" t="s">
        <v>3312</v>
      </c>
      <c r="B8219" s="1">
        <v>5.0</v>
      </c>
      <c r="C8219" s="1" t="s">
        <v>18092</v>
      </c>
      <c r="D8219" s="1" t="s">
        <v>18093</v>
      </c>
      <c r="E8219" s="1" t="s">
        <v>21</v>
      </c>
      <c r="F8219" s="1" t="s">
        <v>11</v>
      </c>
      <c r="G8219" s="1" t="str">
        <f>IFERROR(__xludf.DUMMYFUNCTION("GOOGLETRANSLATE(D8219,""fr"",""en"")"),"#VALUE!")</f>
        <v>#VALUE!</v>
      </c>
    </row>
    <row r="8220" ht="15.75" customHeight="1">
      <c r="A8220" s="1" t="s">
        <v>15</v>
      </c>
      <c r="B8220" s="1">
        <v>4.0</v>
      </c>
      <c r="C8220" s="1" t="s">
        <v>18094</v>
      </c>
      <c r="D8220" s="1" t="s">
        <v>18095</v>
      </c>
      <c r="E8220" s="1" t="s">
        <v>10</v>
      </c>
      <c r="F8220" s="1" t="s">
        <v>11</v>
      </c>
      <c r="G8220" s="1" t="str">
        <f>IFERROR(__xludf.DUMMYFUNCTION("GOOGLETRANSLATE(D8220,""fr"",""en"")"),"#VALUE!")</f>
        <v>#VALUE!</v>
      </c>
    </row>
    <row r="8221" ht="15.75" customHeight="1">
      <c r="A8221" s="1" t="s">
        <v>2325</v>
      </c>
      <c r="B8221" s="1">
        <v>5.0</v>
      </c>
      <c r="C8221" s="1" t="s">
        <v>18096</v>
      </c>
      <c r="D8221" s="1" t="s">
        <v>18097</v>
      </c>
      <c r="E8221" s="1" t="s">
        <v>65</v>
      </c>
      <c r="F8221" s="1" t="s">
        <v>66</v>
      </c>
      <c r="G8221" s="1" t="str">
        <f>IFERROR(__xludf.DUMMYFUNCTION("GOOGLETRANSLATE(D8221,""fr"",""en"")"),"#VALUE!")</f>
        <v>#VALUE!</v>
      </c>
    </row>
    <row r="8222" ht="15.75" customHeight="1">
      <c r="A8222" s="1" t="s">
        <v>6783</v>
      </c>
      <c r="B8222" s="1">
        <v>1.0</v>
      </c>
      <c r="C8222" s="1" t="s">
        <v>18098</v>
      </c>
      <c r="D8222" s="1" t="s">
        <v>18099</v>
      </c>
      <c r="E8222" s="1" t="s">
        <v>296</v>
      </c>
      <c r="F8222" s="1" t="s">
        <v>48</v>
      </c>
      <c r="G8222" s="1" t="str">
        <f>IFERROR(__xludf.DUMMYFUNCTION("GOOGLETRANSLATE(D8222,""fr"",""en"")"),"#VALUE!")</f>
        <v>#VALUE!</v>
      </c>
    </row>
    <row r="8223" ht="15.75" customHeight="1">
      <c r="A8223" s="1" t="s">
        <v>281</v>
      </c>
      <c r="B8223" s="1">
        <v>4.0</v>
      </c>
      <c r="C8223" s="1" t="s">
        <v>18100</v>
      </c>
      <c r="D8223" s="1" t="s">
        <v>18101</v>
      </c>
      <c r="E8223" s="1" t="s">
        <v>21</v>
      </c>
      <c r="F8223" s="1" t="s">
        <v>11</v>
      </c>
      <c r="G8223" s="1" t="str">
        <f>IFERROR(__xludf.DUMMYFUNCTION("GOOGLETRANSLATE(D8223,""fr"",""en"")"),"#VALUE!")</f>
        <v>#VALUE!</v>
      </c>
    </row>
    <row r="8224" ht="15.75" customHeight="1">
      <c r="A8224" s="1" t="s">
        <v>4610</v>
      </c>
      <c r="B8224" s="1">
        <v>5.0</v>
      </c>
      <c r="C8224" s="1" t="s">
        <v>18102</v>
      </c>
      <c r="D8224" s="1" t="s">
        <v>18103</v>
      </c>
      <c r="E8224" s="1" t="s">
        <v>21</v>
      </c>
      <c r="F8224" s="1" t="s">
        <v>11</v>
      </c>
      <c r="G8224" s="1" t="str">
        <f>IFERROR(__xludf.DUMMYFUNCTION("GOOGLETRANSLATE(D8224,""fr"",""en"")"),"#VALUE!")</f>
        <v>#VALUE!</v>
      </c>
    </row>
    <row r="8225" ht="15.75" customHeight="1">
      <c r="A8225" s="1" t="s">
        <v>458</v>
      </c>
      <c r="B8225" s="1">
        <v>2.0</v>
      </c>
      <c r="C8225" s="1" t="s">
        <v>18104</v>
      </c>
      <c r="D8225" s="1" t="s">
        <v>18105</v>
      </c>
      <c r="E8225" s="1" t="s">
        <v>25</v>
      </c>
      <c r="F8225" s="1" t="s">
        <v>11</v>
      </c>
      <c r="G8225" s="1" t="str">
        <f>IFERROR(__xludf.DUMMYFUNCTION("GOOGLETRANSLATE(D8225,""fr"",""en"")"),"When everything is well matmut is good insurer provided for over 20 years bonus 65%")</f>
        <v>When everything is well matmut is good insurer provided for over 20 years bonus 65%</v>
      </c>
    </row>
    <row r="8226" ht="15.75" customHeight="1">
      <c r="A8226" s="1" t="s">
        <v>119</v>
      </c>
      <c r="B8226" s="1">
        <v>3.0</v>
      </c>
      <c r="C8226" s="1" t="s">
        <v>18106</v>
      </c>
      <c r="D8226" s="1" t="s">
        <v>18107</v>
      </c>
      <c r="E8226" s="1" t="s">
        <v>21</v>
      </c>
      <c r="F8226" s="1" t="s">
        <v>11</v>
      </c>
      <c r="G8226" s="1" t="str">
        <f>IFERROR(__xludf.DUMMYFUNCTION("GOOGLETRANSLATE(D8226,""fr"",""en"")"),"#VALUE!")</f>
        <v>#VALUE!</v>
      </c>
    </row>
    <row r="8227" ht="15.75" customHeight="1">
      <c r="A8227" s="1" t="s">
        <v>281</v>
      </c>
      <c r="B8227" s="1">
        <v>1.0</v>
      </c>
      <c r="C8227" s="1" t="s">
        <v>18108</v>
      </c>
      <c r="D8227" s="1" t="s">
        <v>18109</v>
      </c>
      <c r="E8227" s="1" t="s">
        <v>280</v>
      </c>
      <c r="F8227" s="1" t="s">
        <v>11</v>
      </c>
      <c r="G8227" s="1" t="str">
        <f>IFERROR(__xludf.DUMMYFUNCTION("GOOGLETRANSLATE(D8227,""fr"",""en"")"),"#VALUE!")</f>
        <v>#VALUE!</v>
      </c>
    </row>
    <row r="8228" ht="15.75" customHeight="1">
      <c r="A8228" s="1" t="s">
        <v>18110</v>
      </c>
      <c r="B8228" s="1">
        <v>1.0</v>
      </c>
      <c r="C8228" s="1" t="s">
        <v>18111</v>
      </c>
      <c r="D8228" s="1" t="s">
        <v>18112</v>
      </c>
      <c r="E8228" s="1" t="s">
        <v>25</v>
      </c>
      <c r="F8228" s="1" t="s">
        <v>11</v>
      </c>
      <c r="G8228" s="1" t="str">
        <f>IFERROR(__xludf.DUMMYFUNCTION("GOOGLETRANSLATE(D8228,""fr"",""en"")"),"#VALUE!")</f>
        <v>#VALUE!</v>
      </c>
    </row>
    <row r="8229" ht="15.75" customHeight="1">
      <c r="A8229" s="1" t="s">
        <v>18113</v>
      </c>
      <c r="B8229" s="1">
        <v>2.0</v>
      </c>
      <c r="C8229" s="1" t="s">
        <v>18114</v>
      </c>
      <c r="D8229" s="1" t="s">
        <v>18115</v>
      </c>
      <c r="E8229" s="1" t="s">
        <v>960</v>
      </c>
      <c r="F8229" s="1" t="s">
        <v>84</v>
      </c>
      <c r="G8229" s="1" t="str">
        <f>IFERROR(__xludf.DUMMYFUNCTION("GOOGLETRANSLATE(D8229,""fr"",""en"")"),"#VALUE!")</f>
        <v>#VALUE!</v>
      </c>
    </row>
    <row r="8230" ht="15.75" customHeight="1">
      <c r="A8230" s="1" t="s">
        <v>18116</v>
      </c>
      <c r="B8230" s="1">
        <v>1.0</v>
      </c>
      <c r="C8230" s="1" t="s">
        <v>18117</v>
      </c>
      <c r="D8230" s="1" t="s">
        <v>18118</v>
      </c>
      <c r="E8230" s="1" t="s">
        <v>226</v>
      </c>
      <c r="F8230" s="1" t="s">
        <v>110</v>
      </c>
      <c r="G8230" s="1" t="str">
        <f>IFERROR(__xludf.DUMMYFUNCTION("GOOGLETRANSLATE(D8230,""fr"",""en"")"),"#VALUE!")</f>
        <v>#VALUE!</v>
      </c>
    </row>
    <row r="8231" ht="15.75" customHeight="1">
      <c r="A8231" s="1" t="s">
        <v>163</v>
      </c>
      <c r="B8231" s="1">
        <v>4.0</v>
      </c>
      <c r="C8231" s="1" t="s">
        <v>18119</v>
      </c>
      <c r="D8231" s="1" t="s">
        <v>18120</v>
      </c>
      <c r="E8231" s="1" t="s">
        <v>10</v>
      </c>
      <c r="F8231" s="1" t="s">
        <v>11</v>
      </c>
      <c r="G8231" s="1" t="str">
        <f>IFERROR(__xludf.DUMMYFUNCTION("GOOGLETRANSLATE(D8231,""fr"",""en"")"),"#VALUE!")</f>
        <v>#VALUE!</v>
      </c>
    </row>
    <row r="8232" ht="15.75" customHeight="1">
      <c r="A8232" s="1" t="s">
        <v>2637</v>
      </c>
      <c r="B8232" s="1">
        <v>4.0</v>
      </c>
      <c r="C8232" s="1" t="s">
        <v>18121</v>
      </c>
      <c r="D8232" s="1" t="s">
        <v>18122</v>
      </c>
      <c r="E8232" s="1" t="s">
        <v>21</v>
      </c>
      <c r="F8232" s="1" t="s">
        <v>11</v>
      </c>
      <c r="G8232" s="1" t="str">
        <f>IFERROR(__xludf.DUMMYFUNCTION("GOOGLETRANSLATE(D8232,""fr"",""en"")"),"#VALUE!")</f>
        <v>#VALUE!</v>
      </c>
    </row>
    <row r="8233" ht="15.75" customHeight="1">
      <c r="A8233" s="1" t="s">
        <v>9732</v>
      </c>
      <c r="B8233" s="1">
        <v>2.0</v>
      </c>
      <c r="C8233" s="1" t="s">
        <v>18123</v>
      </c>
      <c r="D8233" s="1" t="s">
        <v>18124</v>
      </c>
      <c r="E8233" s="1" t="s">
        <v>10</v>
      </c>
      <c r="F8233" s="1" t="s">
        <v>11</v>
      </c>
      <c r="G8233" s="1" t="str">
        <f>IFERROR(__xludf.DUMMYFUNCTION("GOOGLETRANSLATE(D8233,""fr"",""en"")"),"#VALUE!")</f>
        <v>#VALUE!</v>
      </c>
    </row>
    <row r="8234" ht="15.75" customHeight="1">
      <c r="A8234" s="1" t="s">
        <v>3186</v>
      </c>
      <c r="B8234" s="1">
        <v>1.0</v>
      </c>
      <c r="C8234" s="1" t="s">
        <v>18125</v>
      </c>
      <c r="D8234" s="1" t="s">
        <v>18126</v>
      </c>
      <c r="E8234" s="1" t="s">
        <v>10</v>
      </c>
      <c r="F8234" s="1" t="s">
        <v>11</v>
      </c>
      <c r="G8234" s="1" t="str">
        <f>IFERROR(__xludf.DUMMYFUNCTION("GOOGLETRANSLATE(D8234,""fr"",""en"")"),"#VALUE!")</f>
        <v>#VALUE!</v>
      </c>
    </row>
    <row r="8235" ht="15.75" customHeight="1">
      <c r="A8235" s="1" t="s">
        <v>16221</v>
      </c>
      <c r="B8235" s="1">
        <v>1.0</v>
      </c>
      <c r="C8235" s="1" t="s">
        <v>18127</v>
      </c>
      <c r="D8235" s="1" t="s">
        <v>18128</v>
      </c>
      <c r="E8235" s="1" t="s">
        <v>250</v>
      </c>
      <c r="F8235" s="1" t="s">
        <v>30</v>
      </c>
      <c r="G8235" s="1" t="str">
        <f>IFERROR(__xludf.DUMMYFUNCTION("GOOGLETRANSLATE(D8235,""fr"",""en"")"),"#VALUE!")</f>
        <v>#VALUE!</v>
      </c>
    </row>
    <row r="8236" ht="15.75" customHeight="1">
      <c r="A8236" s="1" t="s">
        <v>1972</v>
      </c>
      <c r="B8236" s="1">
        <v>4.0</v>
      </c>
      <c r="C8236" s="1" t="s">
        <v>18129</v>
      </c>
      <c r="D8236" s="1" t="s">
        <v>18130</v>
      </c>
      <c r="E8236" s="1" t="s">
        <v>21</v>
      </c>
      <c r="F8236" s="1" t="s">
        <v>11</v>
      </c>
      <c r="G8236" s="1" t="str">
        <f>IFERROR(__xludf.DUMMYFUNCTION("GOOGLETRANSLATE(D8236,""fr"",""en"")"),"#VALUE!")</f>
        <v>#VALUE!</v>
      </c>
    </row>
    <row r="8237" ht="15.75" customHeight="1">
      <c r="A8237" s="1" t="s">
        <v>747</v>
      </c>
      <c r="B8237" s="1">
        <v>5.0</v>
      </c>
      <c r="C8237" s="1" t="s">
        <v>18131</v>
      </c>
      <c r="D8237" s="1" t="s">
        <v>18132</v>
      </c>
      <c r="E8237" s="1" t="s">
        <v>29</v>
      </c>
      <c r="F8237" s="1" t="s">
        <v>30</v>
      </c>
      <c r="G8237" s="1" t="str">
        <f>IFERROR(__xludf.DUMMYFUNCTION("GOOGLETRANSLATE(D8237,""fr"",""en"")"),"#VALUE!")</f>
        <v>#VALUE!</v>
      </c>
    </row>
    <row r="8238" ht="15.75" customHeight="1">
      <c r="A8238" s="1" t="s">
        <v>1113</v>
      </c>
      <c r="B8238" s="1">
        <v>5.0</v>
      </c>
      <c r="C8238" s="1" t="s">
        <v>18133</v>
      </c>
      <c r="D8238" s="1" t="s">
        <v>18134</v>
      </c>
      <c r="E8238" s="1" t="s">
        <v>10</v>
      </c>
      <c r="F8238" s="1" t="s">
        <v>11</v>
      </c>
      <c r="G8238" s="1" t="str">
        <f>IFERROR(__xludf.DUMMYFUNCTION("GOOGLETRANSLATE(D8238,""fr"",""en"")"),"#VALUE!")</f>
        <v>#VALUE!</v>
      </c>
    </row>
    <row r="8239" ht="15.75" customHeight="1">
      <c r="A8239" s="1" t="s">
        <v>3840</v>
      </c>
      <c r="B8239" s="1">
        <v>2.0</v>
      </c>
      <c r="C8239" s="1" t="s">
        <v>18135</v>
      </c>
      <c r="D8239" s="1" t="s">
        <v>18136</v>
      </c>
      <c r="E8239" s="1" t="s">
        <v>169</v>
      </c>
      <c r="F8239" s="1" t="s">
        <v>11</v>
      </c>
      <c r="G8239" s="1" t="str">
        <f>IFERROR(__xludf.DUMMYFUNCTION("GOOGLETRANSLATE(D8239,""fr"",""en"")"),"#VALUE!")</f>
        <v>#VALUE!</v>
      </c>
    </row>
    <row r="8240" ht="15.75" customHeight="1">
      <c r="A8240" s="1" t="s">
        <v>3856</v>
      </c>
      <c r="B8240" s="1">
        <v>1.0</v>
      </c>
      <c r="C8240" s="1" t="s">
        <v>18137</v>
      </c>
      <c r="D8240" s="1" t="s">
        <v>18138</v>
      </c>
      <c r="E8240" s="1" t="s">
        <v>21</v>
      </c>
      <c r="F8240" s="1" t="s">
        <v>11</v>
      </c>
      <c r="G8240" s="1" t="str">
        <f>IFERROR(__xludf.DUMMYFUNCTION("GOOGLETRANSLATE(D8240,""fr"",""en"")"),"#VALUE!")</f>
        <v>#VALUE!</v>
      </c>
    </row>
    <row r="8241" ht="15.75" customHeight="1">
      <c r="A8241" s="1" t="s">
        <v>1113</v>
      </c>
      <c r="B8241" s="1">
        <v>4.0</v>
      </c>
      <c r="C8241" s="1" t="s">
        <v>18139</v>
      </c>
      <c r="D8241" s="1" t="s">
        <v>18140</v>
      </c>
      <c r="E8241" s="1" t="s">
        <v>21</v>
      </c>
      <c r="F8241" s="1" t="s">
        <v>11</v>
      </c>
      <c r="G8241" s="1" t="str">
        <f>IFERROR(__xludf.DUMMYFUNCTION("GOOGLETRANSLATE(D8241,""fr"",""en"")"),"#VALUE!")</f>
        <v>#VALUE!</v>
      </c>
    </row>
    <row r="8242" ht="15.75" customHeight="1">
      <c r="A8242" s="1" t="s">
        <v>1198</v>
      </c>
      <c r="B8242" s="1">
        <v>5.0</v>
      </c>
      <c r="C8242" s="1" t="s">
        <v>18141</v>
      </c>
      <c r="D8242" s="1" t="s">
        <v>18142</v>
      </c>
      <c r="E8242" s="1" t="s">
        <v>10</v>
      </c>
      <c r="F8242" s="1" t="s">
        <v>11</v>
      </c>
      <c r="G8242" s="1" t="str">
        <f>IFERROR(__xludf.DUMMYFUNCTION("GOOGLETRANSLATE(D8242,""fr"",""en"")"),"#VALUE!")</f>
        <v>#VALUE!</v>
      </c>
    </row>
    <row r="8243" ht="15.75" customHeight="1">
      <c r="A8243" s="1" t="s">
        <v>2261</v>
      </c>
      <c r="B8243" s="1">
        <v>3.0</v>
      </c>
      <c r="C8243" s="1" t="s">
        <v>18143</v>
      </c>
      <c r="D8243" s="1" t="s">
        <v>18144</v>
      </c>
      <c r="E8243" s="1" t="s">
        <v>109</v>
      </c>
      <c r="F8243" s="1" t="s">
        <v>11</v>
      </c>
      <c r="G8243" s="1" t="str">
        <f>IFERROR(__xludf.DUMMYFUNCTION("GOOGLETRANSLATE(D8243,""fr"",""en"")"),"#VALUE!")</f>
        <v>#VALUE!</v>
      </c>
    </row>
    <row r="8244" ht="15.75" customHeight="1">
      <c r="A8244" s="1" t="s">
        <v>4007</v>
      </c>
      <c r="B8244" s="1">
        <v>5.0</v>
      </c>
      <c r="C8244" s="1" t="s">
        <v>18145</v>
      </c>
      <c r="D8244" s="1" t="s">
        <v>18146</v>
      </c>
      <c r="E8244" s="1" t="s">
        <v>21</v>
      </c>
      <c r="F8244" s="1" t="s">
        <v>11</v>
      </c>
      <c r="G8244" s="1" t="str">
        <f>IFERROR(__xludf.DUMMYFUNCTION("GOOGLETRANSLATE(D8244,""fr"",""en"")"),"#VALUE!")</f>
        <v>#VALUE!</v>
      </c>
    </row>
    <row r="8245" ht="15.75" customHeight="1">
      <c r="A8245" s="1" t="s">
        <v>2106</v>
      </c>
      <c r="B8245" s="1">
        <v>5.0</v>
      </c>
      <c r="C8245" s="1" t="s">
        <v>18147</v>
      </c>
      <c r="D8245" s="1" t="s">
        <v>18148</v>
      </c>
      <c r="E8245" s="1" t="s">
        <v>169</v>
      </c>
      <c r="F8245" s="1" t="s">
        <v>11</v>
      </c>
      <c r="G8245" s="1" t="str">
        <f>IFERROR(__xludf.DUMMYFUNCTION("GOOGLETRANSLATE(D8245,""fr"",""en"")"),"#VALUE!")</f>
        <v>#VALUE!</v>
      </c>
    </row>
    <row r="8246" ht="15.75" customHeight="1">
      <c r="A8246" s="1" t="s">
        <v>147</v>
      </c>
      <c r="B8246" s="1">
        <v>1.0</v>
      </c>
      <c r="C8246" s="1" t="s">
        <v>18149</v>
      </c>
      <c r="D8246" s="1" t="s">
        <v>18150</v>
      </c>
      <c r="E8246" s="1" t="s">
        <v>10</v>
      </c>
      <c r="F8246" s="1" t="s">
        <v>11</v>
      </c>
      <c r="G8246" s="1" t="str">
        <f>IFERROR(__xludf.DUMMYFUNCTION("GOOGLETRANSLATE(D8246,""fr"",""en"")"),"#VALUE!")</f>
        <v>#VALUE!</v>
      </c>
    </row>
    <row r="8247" ht="15.75" customHeight="1">
      <c r="A8247" s="1" t="s">
        <v>77</v>
      </c>
      <c r="B8247" s="1">
        <v>5.0</v>
      </c>
      <c r="C8247" s="1" t="s">
        <v>18151</v>
      </c>
      <c r="D8247" s="1" t="s">
        <v>18152</v>
      </c>
      <c r="E8247" s="1" t="s">
        <v>484</v>
      </c>
      <c r="F8247" s="1" t="s">
        <v>118</v>
      </c>
      <c r="G8247" s="1" t="str">
        <f>IFERROR(__xludf.DUMMYFUNCTION("GOOGLETRANSLATE(D8247,""fr"",""en"")"),"#VALUE!")</f>
        <v>#VALUE!</v>
      </c>
    </row>
    <row r="8248" ht="15.75" customHeight="1">
      <c r="A8248" s="1" t="s">
        <v>4225</v>
      </c>
      <c r="B8248" s="1">
        <v>4.0</v>
      </c>
      <c r="C8248" s="1" t="s">
        <v>18153</v>
      </c>
      <c r="D8248" s="1" t="s">
        <v>18154</v>
      </c>
      <c r="E8248" s="1" t="s">
        <v>280</v>
      </c>
      <c r="F8248" s="1" t="s">
        <v>11</v>
      </c>
      <c r="G8248" s="1" t="str">
        <f>IFERROR(__xludf.DUMMYFUNCTION("GOOGLETRANSLATE(D8248,""fr"",""en"")"),"#VALUE!")</f>
        <v>#VALUE!</v>
      </c>
    </row>
    <row r="8249" ht="15.75" customHeight="1">
      <c r="A8249" s="1" t="s">
        <v>686</v>
      </c>
      <c r="B8249" s="1">
        <v>1.0</v>
      </c>
      <c r="C8249" s="1" t="s">
        <v>18155</v>
      </c>
      <c r="D8249" s="1" t="s">
        <v>18156</v>
      </c>
      <c r="E8249" s="1" t="s">
        <v>226</v>
      </c>
      <c r="F8249" s="1" t="s">
        <v>110</v>
      </c>
      <c r="G8249" s="1" t="str">
        <f>IFERROR(__xludf.DUMMYFUNCTION("GOOGLETRANSLATE(D8249,""fr"",""en"")"),"#VALUE!")</f>
        <v>#VALUE!</v>
      </c>
    </row>
    <row r="8250" ht="15.75" customHeight="1">
      <c r="A8250" s="1" t="s">
        <v>2135</v>
      </c>
      <c r="B8250" s="1">
        <v>4.0</v>
      </c>
      <c r="C8250" s="1" t="s">
        <v>18157</v>
      </c>
      <c r="D8250" s="1" t="s">
        <v>18158</v>
      </c>
      <c r="E8250" s="1" t="s">
        <v>10</v>
      </c>
      <c r="F8250" s="1" t="s">
        <v>11</v>
      </c>
      <c r="G8250" s="1" t="str">
        <f>IFERROR(__xludf.DUMMYFUNCTION("GOOGLETRANSLATE(D8250,""fr"",""en"")"),"#VALUE!")</f>
        <v>#VALUE!</v>
      </c>
    </row>
    <row r="8251" ht="15.75" customHeight="1">
      <c r="A8251" s="1" t="s">
        <v>1870</v>
      </c>
      <c r="B8251" s="1">
        <v>5.0</v>
      </c>
      <c r="C8251" s="1" t="s">
        <v>18159</v>
      </c>
      <c r="D8251" s="1" t="s">
        <v>18160</v>
      </c>
      <c r="E8251" s="1" t="s">
        <v>21</v>
      </c>
      <c r="F8251" s="1" t="s">
        <v>11</v>
      </c>
      <c r="G8251" s="1" t="str">
        <f>IFERROR(__xludf.DUMMYFUNCTION("GOOGLETRANSLATE(D8251,""fr"",""en"")"),"#VALUE!")</f>
        <v>#VALUE!</v>
      </c>
    </row>
    <row r="8252" ht="15.75" customHeight="1">
      <c r="A8252" s="1" t="s">
        <v>6256</v>
      </c>
      <c r="B8252" s="1">
        <v>3.0</v>
      </c>
      <c r="C8252" s="1" t="s">
        <v>18161</v>
      </c>
      <c r="D8252" s="1" t="s">
        <v>18162</v>
      </c>
      <c r="E8252" s="1" t="s">
        <v>827</v>
      </c>
      <c r="F8252" s="1" t="s">
        <v>39</v>
      </c>
      <c r="G8252" s="1" t="str">
        <f>IFERROR(__xludf.DUMMYFUNCTION("GOOGLETRANSLATE(D8252,""fr"",""en"")"),"#VALUE!")</f>
        <v>#VALUE!</v>
      </c>
    </row>
    <row r="8253" ht="15.75" customHeight="1">
      <c r="A8253" s="1" t="s">
        <v>2022</v>
      </c>
      <c r="B8253" s="1">
        <v>2.0</v>
      </c>
      <c r="C8253" s="1" t="s">
        <v>18163</v>
      </c>
      <c r="D8253" s="1" t="s">
        <v>18164</v>
      </c>
      <c r="E8253" s="1" t="s">
        <v>10</v>
      </c>
      <c r="F8253" s="1" t="s">
        <v>11</v>
      </c>
      <c r="G8253" s="1" t="str">
        <f>IFERROR(__xludf.DUMMYFUNCTION("GOOGLETRANSLATE(D8253,""fr"",""en"")"),"#VALUE!")</f>
        <v>#VALUE!</v>
      </c>
    </row>
    <row r="8254" ht="15.75" customHeight="1">
      <c r="A8254" s="1" t="s">
        <v>710</v>
      </c>
      <c r="B8254" s="1">
        <v>1.0</v>
      </c>
      <c r="C8254" s="1" t="s">
        <v>18165</v>
      </c>
      <c r="D8254" s="1" t="s">
        <v>18166</v>
      </c>
      <c r="E8254" s="1" t="s">
        <v>10</v>
      </c>
      <c r="F8254" s="1" t="s">
        <v>11</v>
      </c>
      <c r="G8254" s="1" t="str">
        <f>IFERROR(__xludf.DUMMYFUNCTION("GOOGLETRANSLATE(D8254,""fr"",""en"")"),"#VALUE!")</f>
        <v>#VALUE!</v>
      </c>
    </row>
    <row r="8255" ht="15.75" customHeight="1">
      <c r="A8255" s="1" t="s">
        <v>4171</v>
      </c>
      <c r="B8255" s="1">
        <v>1.0</v>
      </c>
      <c r="C8255" s="1" t="s">
        <v>18167</v>
      </c>
      <c r="D8255" s="1" t="s">
        <v>18168</v>
      </c>
      <c r="E8255" s="1" t="s">
        <v>10</v>
      </c>
      <c r="F8255" s="1" t="s">
        <v>11</v>
      </c>
      <c r="G8255" s="1" t="str">
        <f>IFERROR(__xludf.DUMMYFUNCTION("GOOGLETRANSLATE(D8255,""fr"",""en"")"),"#VALUE!")</f>
        <v>#VALUE!</v>
      </c>
    </row>
    <row r="8256" ht="15.75" customHeight="1">
      <c r="A8256" s="1" t="s">
        <v>988</v>
      </c>
      <c r="B8256" s="1">
        <v>5.0</v>
      </c>
      <c r="C8256" s="1" t="s">
        <v>18169</v>
      </c>
      <c r="D8256" s="1" t="s">
        <v>18170</v>
      </c>
      <c r="E8256" s="1" t="s">
        <v>10</v>
      </c>
      <c r="F8256" s="1" t="s">
        <v>11</v>
      </c>
      <c r="G8256" s="1" t="str">
        <f>IFERROR(__xludf.DUMMYFUNCTION("GOOGLETRANSLATE(D8256,""fr"",""en"")"),"#VALUE!")</f>
        <v>#VALUE!</v>
      </c>
    </row>
    <row r="8257" ht="15.75" customHeight="1">
      <c r="A8257" s="1" t="s">
        <v>15903</v>
      </c>
      <c r="B8257" s="1">
        <v>1.0</v>
      </c>
      <c r="C8257" s="1" t="s">
        <v>18171</v>
      </c>
      <c r="D8257" s="1" t="s">
        <v>18172</v>
      </c>
      <c r="E8257" s="1" t="s">
        <v>176</v>
      </c>
      <c r="F8257" s="1" t="s">
        <v>66</v>
      </c>
      <c r="G8257" s="1" t="str">
        <f>IFERROR(__xludf.DUMMYFUNCTION("GOOGLETRANSLATE(D8257,""fr"",""en"")"),"#VALUE!")</f>
        <v>#VALUE!</v>
      </c>
    </row>
    <row r="8258" ht="15.75" customHeight="1">
      <c r="A8258" s="1" t="s">
        <v>2022</v>
      </c>
      <c r="B8258" s="1">
        <v>4.0</v>
      </c>
      <c r="C8258" s="1" t="s">
        <v>18173</v>
      </c>
      <c r="D8258" s="1" t="s">
        <v>18174</v>
      </c>
      <c r="E8258" s="1" t="s">
        <v>65</v>
      </c>
      <c r="F8258" s="1" t="s">
        <v>66</v>
      </c>
      <c r="G8258" s="1" t="str">
        <f>IFERROR(__xludf.DUMMYFUNCTION("GOOGLETRANSLATE(D8258,""fr"",""en"")"),"#VALUE!")</f>
        <v>#VALUE!</v>
      </c>
    </row>
    <row r="8259" ht="15.75" customHeight="1">
      <c r="A8259" s="1" t="s">
        <v>1253</v>
      </c>
      <c r="B8259" s="1">
        <v>1.0</v>
      </c>
      <c r="C8259" s="1" t="s">
        <v>18175</v>
      </c>
      <c r="D8259" s="1" t="s">
        <v>18176</v>
      </c>
      <c r="E8259" s="1" t="s">
        <v>125</v>
      </c>
      <c r="F8259" s="1" t="s">
        <v>110</v>
      </c>
      <c r="G8259" s="1" t="str">
        <f>IFERROR(__xludf.DUMMYFUNCTION("GOOGLETRANSLATE(D8259,""fr"",""en"")"),"#VALUE!")</f>
        <v>#VALUE!</v>
      </c>
    </row>
    <row r="8260" ht="15.75" customHeight="1">
      <c r="A8260" s="1" t="s">
        <v>707</v>
      </c>
      <c r="B8260" s="1">
        <v>5.0</v>
      </c>
      <c r="C8260" s="1" t="s">
        <v>18177</v>
      </c>
      <c r="D8260" s="1" t="s">
        <v>18178</v>
      </c>
      <c r="E8260" s="1" t="s">
        <v>10</v>
      </c>
      <c r="F8260" s="1" t="s">
        <v>11</v>
      </c>
      <c r="G8260" s="1" t="str">
        <f>IFERROR(__xludf.DUMMYFUNCTION("GOOGLETRANSLATE(D8260,""fr"",""en"")"),"#VALUE!")</f>
        <v>#VALUE!</v>
      </c>
    </row>
    <row r="8261" ht="15.75" customHeight="1">
      <c r="A8261" s="1" t="s">
        <v>274</v>
      </c>
      <c r="B8261" s="1">
        <v>1.0</v>
      </c>
      <c r="C8261" s="1" t="s">
        <v>18179</v>
      </c>
      <c r="D8261" s="1" t="s">
        <v>18180</v>
      </c>
      <c r="E8261" s="1" t="s">
        <v>21</v>
      </c>
      <c r="F8261" s="1" t="s">
        <v>11</v>
      </c>
      <c r="G8261" s="1" t="str">
        <f>IFERROR(__xludf.DUMMYFUNCTION("GOOGLETRANSLATE(D8261,""fr"",""en"")"),"#VALUE!")</f>
        <v>#VALUE!</v>
      </c>
    </row>
    <row r="8262" ht="15.75" customHeight="1">
      <c r="A8262" s="1" t="s">
        <v>716</v>
      </c>
      <c r="B8262" s="1">
        <v>3.0</v>
      </c>
      <c r="C8262" s="1" t="s">
        <v>18181</v>
      </c>
      <c r="D8262" s="1" t="s">
        <v>18182</v>
      </c>
      <c r="E8262" s="1" t="s">
        <v>575</v>
      </c>
      <c r="F8262" s="1" t="s">
        <v>84</v>
      </c>
      <c r="G8262" s="1" t="str">
        <f>IFERROR(__xludf.DUMMYFUNCTION("GOOGLETRANSLATE(D8262,""fr"",""en"")"),"#VALUE!")</f>
        <v>#VALUE!</v>
      </c>
    </row>
    <row r="8263" ht="15.75" customHeight="1">
      <c r="A8263" s="1" t="s">
        <v>569</v>
      </c>
      <c r="B8263" s="1">
        <v>3.0</v>
      </c>
      <c r="C8263" s="1" t="s">
        <v>18183</v>
      </c>
      <c r="D8263" s="1" t="s">
        <v>18184</v>
      </c>
      <c r="E8263" s="1" t="s">
        <v>169</v>
      </c>
      <c r="F8263" s="1" t="s">
        <v>11</v>
      </c>
      <c r="G8263" s="1" t="str">
        <f>IFERROR(__xludf.DUMMYFUNCTION("GOOGLETRANSLATE(D8263,""fr"",""en"")"),"#VALUE!")</f>
        <v>#VALUE!</v>
      </c>
    </row>
    <row r="8264" ht="15.75" customHeight="1">
      <c r="A8264" s="1" t="s">
        <v>18185</v>
      </c>
      <c r="B8264" s="1">
        <v>2.0</v>
      </c>
      <c r="C8264" s="1" t="s">
        <v>18186</v>
      </c>
      <c r="D8264" s="1" t="s">
        <v>18187</v>
      </c>
      <c r="E8264" s="1" t="s">
        <v>10</v>
      </c>
      <c r="F8264" s="1" t="s">
        <v>11</v>
      </c>
      <c r="G8264" s="1" t="str">
        <f>IFERROR(__xludf.DUMMYFUNCTION("GOOGLETRANSLATE(D8264,""fr"",""en"")"),"#VALUE!")</f>
        <v>#VALUE!</v>
      </c>
    </row>
    <row r="8265" ht="15.75" customHeight="1">
      <c r="A8265" s="1" t="s">
        <v>8304</v>
      </c>
      <c r="B8265" s="1">
        <v>1.0</v>
      </c>
      <c r="C8265" s="1" t="s">
        <v>16351</v>
      </c>
      <c r="D8265" s="1" t="s">
        <v>18188</v>
      </c>
      <c r="E8265" s="1" t="s">
        <v>1192</v>
      </c>
      <c r="F8265" s="1" t="s">
        <v>84</v>
      </c>
      <c r="G8265" s="1" t="str">
        <f>IFERROR(__xludf.DUMMYFUNCTION("GOOGLETRANSLATE(D8265,""fr"",""en"")"),"#VALUE!")</f>
        <v>#VALUE!</v>
      </c>
    </row>
    <row r="8266" ht="15.75" customHeight="1">
      <c r="A8266" s="1" t="s">
        <v>9307</v>
      </c>
      <c r="B8266" s="1">
        <v>1.0</v>
      </c>
      <c r="C8266" s="1" t="s">
        <v>18189</v>
      </c>
      <c r="D8266" s="1" t="s">
        <v>18190</v>
      </c>
      <c r="E8266" s="1" t="s">
        <v>373</v>
      </c>
      <c r="F8266" s="1" t="s">
        <v>118</v>
      </c>
      <c r="G8266" s="1" t="str">
        <f>IFERROR(__xludf.DUMMYFUNCTION("GOOGLETRANSLATE(D8266,""fr"",""en"")"),"#VALUE!")</f>
        <v>#VALUE!</v>
      </c>
    </row>
    <row r="8267" ht="15.75" customHeight="1">
      <c r="A8267" s="1" t="s">
        <v>6684</v>
      </c>
      <c r="B8267" s="1">
        <v>2.0</v>
      </c>
      <c r="C8267" s="1" t="s">
        <v>18191</v>
      </c>
      <c r="D8267" s="1" t="s">
        <v>18192</v>
      </c>
      <c r="E8267" s="1" t="s">
        <v>10</v>
      </c>
      <c r="F8267" s="1" t="s">
        <v>11</v>
      </c>
      <c r="G8267" s="1" t="str">
        <f>IFERROR(__xludf.DUMMYFUNCTION("GOOGLETRANSLATE(D8267,""fr"",""en"")"),"#VALUE!")</f>
        <v>#VALUE!</v>
      </c>
    </row>
    <row r="8268" ht="15.75" customHeight="1">
      <c r="A8268" s="1" t="s">
        <v>2376</v>
      </c>
      <c r="B8268" s="1">
        <v>1.0</v>
      </c>
      <c r="C8268" s="1" t="s">
        <v>18193</v>
      </c>
      <c r="D8268" s="1" t="s">
        <v>18194</v>
      </c>
      <c r="E8268" s="1" t="s">
        <v>125</v>
      </c>
      <c r="F8268" s="1" t="s">
        <v>11</v>
      </c>
      <c r="G8268" s="1" t="str">
        <f>IFERROR(__xludf.DUMMYFUNCTION("GOOGLETRANSLATE(D8268,""fr"",""en"")"),"#VALUE!")</f>
        <v>#VALUE!</v>
      </c>
    </row>
    <row r="8269" ht="15.75" customHeight="1">
      <c r="A8269" s="1" t="s">
        <v>4334</v>
      </c>
      <c r="B8269" s="1">
        <v>5.0</v>
      </c>
      <c r="C8269" s="1" t="s">
        <v>18195</v>
      </c>
      <c r="D8269" s="1" t="s">
        <v>18196</v>
      </c>
      <c r="E8269" s="1" t="s">
        <v>21</v>
      </c>
      <c r="F8269" s="1" t="s">
        <v>11</v>
      </c>
      <c r="G8269" s="1" t="str">
        <f>IFERROR(__xludf.DUMMYFUNCTION("GOOGLETRANSLATE(D8269,""fr"",""en"")"),"#VALUE!")</f>
        <v>#VALUE!</v>
      </c>
    </row>
    <row r="8270" ht="15.75" customHeight="1">
      <c r="A8270" s="1" t="s">
        <v>5562</v>
      </c>
      <c r="B8270" s="1">
        <v>5.0</v>
      </c>
      <c r="C8270" s="1" t="s">
        <v>18197</v>
      </c>
      <c r="D8270" s="1" t="s">
        <v>18198</v>
      </c>
      <c r="E8270" s="1" t="s">
        <v>10</v>
      </c>
      <c r="F8270" s="1" t="s">
        <v>11</v>
      </c>
      <c r="G8270" s="1" t="str">
        <f>IFERROR(__xludf.DUMMYFUNCTION("GOOGLETRANSLATE(D8270,""fr"",""en"")"),"#VALUE!")</f>
        <v>#VALUE!</v>
      </c>
    </row>
    <row r="8271" ht="15.75" customHeight="1">
      <c r="A8271" s="1" t="s">
        <v>5839</v>
      </c>
      <c r="B8271" s="1">
        <v>1.0</v>
      </c>
      <c r="C8271" s="1" t="s">
        <v>18199</v>
      </c>
      <c r="D8271" s="1" t="s">
        <v>18200</v>
      </c>
      <c r="E8271" s="1" t="s">
        <v>169</v>
      </c>
      <c r="F8271" s="1" t="s">
        <v>110</v>
      </c>
      <c r="G8271" s="1" t="str">
        <f>IFERROR(__xludf.DUMMYFUNCTION("GOOGLETRANSLATE(D8271,""fr"",""en"")"),"#VALUE!")</f>
        <v>#VALUE!</v>
      </c>
    </row>
    <row r="8272" ht="15.75" customHeight="1">
      <c r="A8272" s="1" t="s">
        <v>352</v>
      </c>
      <c r="B8272" s="1">
        <v>1.0</v>
      </c>
      <c r="C8272" s="1" t="s">
        <v>18201</v>
      </c>
      <c r="D8272" s="1" t="s">
        <v>18202</v>
      </c>
      <c r="E8272" s="1" t="s">
        <v>10</v>
      </c>
      <c r="F8272" s="1" t="s">
        <v>11</v>
      </c>
      <c r="G8272" s="1" t="str">
        <f>IFERROR(__xludf.DUMMYFUNCTION("GOOGLETRANSLATE(D8272,""fr"",""en"")"),"#VALUE!")</f>
        <v>#VALUE!</v>
      </c>
    </row>
    <row r="8273" ht="15.75" customHeight="1">
      <c r="A8273" s="1" t="s">
        <v>4413</v>
      </c>
      <c r="B8273" s="1">
        <v>4.0</v>
      </c>
      <c r="C8273" s="1" t="s">
        <v>18203</v>
      </c>
      <c r="D8273" s="1" t="s">
        <v>18204</v>
      </c>
      <c r="E8273" s="1" t="s">
        <v>176</v>
      </c>
      <c r="F8273" s="1" t="s">
        <v>66</v>
      </c>
      <c r="G8273" s="1" t="str">
        <f>IFERROR(__xludf.DUMMYFUNCTION("GOOGLETRANSLATE(D8273,""fr"",""en"")"),"#VALUE!")</f>
        <v>#VALUE!</v>
      </c>
    </row>
    <row r="8274" ht="15.75" customHeight="1">
      <c r="A8274" s="1" t="s">
        <v>3433</v>
      </c>
      <c r="B8274" s="1">
        <v>2.0</v>
      </c>
      <c r="C8274" s="1" t="s">
        <v>18205</v>
      </c>
      <c r="D8274" s="1" t="s">
        <v>18206</v>
      </c>
      <c r="E8274" s="1" t="s">
        <v>296</v>
      </c>
      <c r="F8274" s="1" t="s">
        <v>11</v>
      </c>
      <c r="G8274" s="1" t="str">
        <f>IFERROR(__xludf.DUMMYFUNCTION("GOOGLETRANSLATE(D8274,""fr"",""en"")"),"#VALUE!")</f>
        <v>#VALUE!</v>
      </c>
    </row>
    <row r="8275" ht="15.75" customHeight="1">
      <c r="A8275" s="1" t="s">
        <v>18207</v>
      </c>
      <c r="B8275" s="1">
        <v>3.0</v>
      </c>
      <c r="C8275" s="1" t="s">
        <v>18208</v>
      </c>
      <c r="D8275" s="1" t="s">
        <v>18209</v>
      </c>
      <c r="E8275" s="1" t="s">
        <v>109</v>
      </c>
      <c r="F8275" s="1" t="s">
        <v>110</v>
      </c>
      <c r="G8275" s="1" t="str">
        <f>IFERROR(__xludf.DUMMYFUNCTION("GOOGLETRANSLATE(D8275,""fr"",""en"")"),"#VALUE!")</f>
        <v>#VALUE!</v>
      </c>
    </row>
    <row r="8276" ht="15.75" customHeight="1">
      <c r="A8276" s="1" t="s">
        <v>2533</v>
      </c>
      <c r="B8276" s="1">
        <v>5.0</v>
      </c>
      <c r="C8276" s="1" t="s">
        <v>18210</v>
      </c>
      <c r="D8276" s="1" t="s">
        <v>18211</v>
      </c>
      <c r="E8276" s="1" t="s">
        <v>10</v>
      </c>
      <c r="F8276" s="1" t="s">
        <v>11</v>
      </c>
      <c r="G8276" s="1" t="str">
        <f>IFERROR(__xludf.DUMMYFUNCTION("GOOGLETRANSLATE(D8276,""fr"",""en"")"),"#VALUE!")</f>
        <v>#VALUE!</v>
      </c>
    </row>
    <row r="8277" ht="15.75" customHeight="1">
      <c r="A8277" s="1" t="s">
        <v>7280</v>
      </c>
      <c r="B8277" s="1">
        <v>1.0</v>
      </c>
      <c r="C8277" s="1" t="s">
        <v>18212</v>
      </c>
      <c r="D8277" s="1" t="s">
        <v>18213</v>
      </c>
      <c r="E8277" s="1" t="s">
        <v>21</v>
      </c>
      <c r="F8277" s="1" t="s">
        <v>11</v>
      </c>
      <c r="G8277" s="1" t="str">
        <f>IFERROR(__xludf.DUMMYFUNCTION("GOOGLETRANSLATE(D8277,""fr"",""en"")"),"#VALUE!")</f>
        <v>#VALUE!</v>
      </c>
    </row>
    <row r="8278" ht="15.75" customHeight="1">
      <c r="A8278" s="1" t="s">
        <v>6557</v>
      </c>
      <c r="B8278" s="1">
        <v>1.0</v>
      </c>
      <c r="C8278" s="1" t="s">
        <v>18214</v>
      </c>
      <c r="D8278" s="1" t="s">
        <v>18215</v>
      </c>
      <c r="E8278" s="1" t="s">
        <v>52</v>
      </c>
      <c r="F8278" s="1" t="s">
        <v>48</v>
      </c>
      <c r="G8278" s="1" t="str">
        <f>IFERROR(__xludf.DUMMYFUNCTION("GOOGLETRANSLATE(D8278,""fr"",""en"")"),"#VALUE!")</f>
        <v>#VALUE!</v>
      </c>
    </row>
    <row r="8279" ht="15.75" customHeight="1">
      <c r="A8279" s="1" t="s">
        <v>314</v>
      </c>
      <c r="B8279" s="1">
        <v>5.0</v>
      </c>
      <c r="C8279" s="1" t="s">
        <v>18216</v>
      </c>
      <c r="D8279" s="1" t="s">
        <v>18217</v>
      </c>
      <c r="E8279" s="1" t="s">
        <v>65</v>
      </c>
      <c r="F8279" s="1" t="s">
        <v>66</v>
      </c>
      <c r="G8279" s="1" t="str">
        <f>IFERROR(__xludf.DUMMYFUNCTION("GOOGLETRANSLATE(D8279,""fr"",""en"")"),"Super fast! Pleasantly surprised on the prices! I strongly advise! Second insurance and super happy with their service! One of the best")</f>
        <v>Super fast! Pleasantly surprised on the prices! I strongly advise! Second insurance and super happy with their service! One of the best</v>
      </c>
    </row>
    <row r="8280" ht="15.75" customHeight="1">
      <c r="A8280" s="1" t="s">
        <v>681</v>
      </c>
      <c r="B8280" s="1">
        <v>3.0</v>
      </c>
      <c r="C8280" s="1" t="s">
        <v>18218</v>
      </c>
      <c r="D8280" s="1" t="s">
        <v>18219</v>
      </c>
      <c r="E8280" s="1" t="s">
        <v>226</v>
      </c>
      <c r="F8280" s="1" t="s">
        <v>11</v>
      </c>
      <c r="G8280" s="1" t="str">
        <f>IFERROR(__xludf.DUMMYFUNCTION("GOOGLETRANSLATE(D8280,""fr"",""en"")"),"#VALUE!")</f>
        <v>#VALUE!</v>
      </c>
    </row>
    <row r="8281" ht="15.75" customHeight="1">
      <c r="A8281" s="1" t="s">
        <v>4334</v>
      </c>
      <c r="B8281" s="1">
        <v>3.0</v>
      </c>
      <c r="C8281" s="1" t="s">
        <v>18220</v>
      </c>
      <c r="D8281" s="1" t="s">
        <v>18221</v>
      </c>
      <c r="E8281" s="1" t="s">
        <v>10</v>
      </c>
      <c r="F8281" s="1" t="s">
        <v>11</v>
      </c>
      <c r="G8281" s="1" t="str">
        <f>IFERROR(__xludf.DUMMYFUNCTION("GOOGLETRANSLATE(D8281,""fr"",""en"")"),"#VALUE!")</f>
        <v>#VALUE!</v>
      </c>
    </row>
    <row r="8282" ht="15.75" customHeight="1">
      <c r="A8282" s="1" t="s">
        <v>132</v>
      </c>
      <c r="B8282" s="1">
        <v>4.0</v>
      </c>
      <c r="C8282" s="1" t="s">
        <v>18222</v>
      </c>
      <c r="D8282" s="1" t="s">
        <v>18223</v>
      </c>
      <c r="E8282" s="1" t="s">
        <v>21</v>
      </c>
      <c r="F8282" s="1" t="s">
        <v>11</v>
      </c>
      <c r="G8282" s="1" t="str">
        <f>IFERROR(__xludf.DUMMYFUNCTION("GOOGLETRANSLATE(D8282,""fr"",""en"")"),"#VALUE!")</f>
        <v>#VALUE!</v>
      </c>
    </row>
    <row r="8283" ht="15.75" customHeight="1">
      <c r="A8283" s="1" t="s">
        <v>3312</v>
      </c>
      <c r="B8283" s="1">
        <v>4.0</v>
      </c>
      <c r="C8283" s="1" t="s">
        <v>18224</v>
      </c>
      <c r="D8283" s="1" t="s">
        <v>18225</v>
      </c>
      <c r="E8283" s="1" t="s">
        <v>21</v>
      </c>
      <c r="F8283" s="1" t="s">
        <v>11</v>
      </c>
      <c r="G8283" s="1" t="str">
        <f>IFERROR(__xludf.DUMMYFUNCTION("GOOGLETRANSLATE(D8283,""fr"",""en"")"),"#VALUE!")</f>
        <v>#VALUE!</v>
      </c>
    </row>
    <row r="8284" ht="15.75" customHeight="1">
      <c r="A8284" s="1" t="s">
        <v>267</v>
      </c>
      <c r="B8284" s="1">
        <v>5.0</v>
      </c>
      <c r="C8284" s="1" t="s">
        <v>18226</v>
      </c>
      <c r="D8284" s="1" t="s">
        <v>18227</v>
      </c>
      <c r="E8284" s="1" t="s">
        <v>10</v>
      </c>
      <c r="F8284" s="1" t="s">
        <v>11</v>
      </c>
      <c r="G8284" s="1" t="str">
        <f>IFERROR(__xludf.DUMMYFUNCTION("GOOGLETRANSLATE(D8284,""fr"",""en"")"),"#VALUE!")</f>
        <v>#VALUE!</v>
      </c>
    </row>
    <row r="8285" ht="15.75" customHeight="1">
      <c r="A8285" s="1" t="s">
        <v>1344</v>
      </c>
      <c r="B8285" s="1">
        <v>2.0</v>
      </c>
      <c r="C8285" s="1" t="s">
        <v>18228</v>
      </c>
      <c r="D8285" s="1" t="s">
        <v>18229</v>
      </c>
      <c r="E8285" s="1" t="s">
        <v>2102</v>
      </c>
      <c r="F8285" s="1" t="s">
        <v>66</v>
      </c>
      <c r="G8285" s="1" t="str">
        <f>IFERROR(__xludf.DUMMYFUNCTION("GOOGLETRANSLATE(D8285,""fr"",""en"")"),"#VALUE!")</f>
        <v>#VALUE!</v>
      </c>
    </row>
    <row r="8286" ht="15.75" customHeight="1">
      <c r="A8286" s="1" t="s">
        <v>1864</v>
      </c>
      <c r="B8286" s="1">
        <v>2.0</v>
      </c>
      <c r="C8286" s="1" t="s">
        <v>18230</v>
      </c>
      <c r="D8286" s="1" t="s">
        <v>18231</v>
      </c>
      <c r="E8286" s="1" t="s">
        <v>109</v>
      </c>
      <c r="F8286" s="1" t="s">
        <v>11</v>
      </c>
      <c r="G8286" s="1" t="str">
        <f>IFERROR(__xludf.DUMMYFUNCTION("GOOGLETRANSLATE(D8286,""fr"",""en"")"),"#VALUE!")</f>
        <v>#VALUE!</v>
      </c>
    </row>
    <row r="8287" ht="15.75" customHeight="1">
      <c r="A8287" s="1" t="s">
        <v>18232</v>
      </c>
      <c r="B8287" s="1">
        <v>1.0</v>
      </c>
      <c r="C8287" s="1" t="s">
        <v>18233</v>
      </c>
      <c r="D8287" s="1" t="s">
        <v>18234</v>
      </c>
      <c r="E8287" s="1" t="s">
        <v>52</v>
      </c>
      <c r="F8287" s="1" t="s">
        <v>110</v>
      </c>
      <c r="G8287" s="1" t="str">
        <f>IFERROR(__xludf.DUMMYFUNCTION("GOOGLETRANSLATE(D8287,""fr"",""en"")"),"#VALUE!")</f>
        <v>#VALUE!</v>
      </c>
    </row>
    <row r="8288" ht="15.75" customHeight="1">
      <c r="A8288" s="1" t="s">
        <v>564</v>
      </c>
      <c r="B8288" s="1">
        <v>3.0</v>
      </c>
      <c r="C8288" s="1" t="s">
        <v>18235</v>
      </c>
      <c r="D8288" s="1" t="s">
        <v>18236</v>
      </c>
      <c r="E8288" s="1" t="s">
        <v>10</v>
      </c>
      <c r="F8288" s="1" t="s">
        <v>11</v>
      </c>
      <c r="G8288" s="1" t="str">
        <f>IFERROR(__xludf.DUMMYFUNCTION("GOOGLETRANSLATE(D8288,""fr"",""en"")"),"#VALUE!")</f>
        <v>#VALUE!</v>
      </c>
    </row>
    <row r="8289" ht="15.75" customHeight="1">
      <c r="A8289" s="1" t="s">
        <v>2911</v>
      </c>
      <c r="B8289" s="1">
        <v>5.0</v>
      </c>
      <c r="C8289" s="1" t="s">
        <v>18237</v>
      </c>
      <c r="D8289" s="1" t="s">
        <v>18238</v>
      </c>
      <c r="E8289" s="1" t="s">
        <v>169</v>
      </c>
      <c r="F8289" s="1" t="s">
        <v>11</v>
      </c>
      <c r="G8289" s="1" t="str">
        <f>IFERROR(__xludf.DUMMYFUNCTION("GOOGLETRANSLATE(D8289,""fr"",""en"")"),"#VALUE!")</f>
        <v>#VALUE!</v>
      </c>
    </row>
    <row r="8290" ht="15.75" customHeight="1">
      <c r="A8290" s="1" t="s">
        <v>15408</v>
      </c>
      <c r="B8290" s="1">
        <v>3.0</v>
      </c>
      <c r="C8290" s="1" t="s">
        <v>18239</v>
      </c>
      <c r="D8290" s="1" t="s">
        <v>18240</v>
      </c>
      <c r="E8290" s="1" t="s">
        <v>21</v>
      </c>
      <c r="F8290" s="1" t="s">
        <v>11</v>
      </c>
      <c r="G8290" s="1" t="str">
        <f>IFERROR(__xludf.DUMMYFUNCTION("GOOGLETRANSLATE(D8290,""fr"",""en"")"),"#VALUE!")</f>
        <v>#VALUE!</v>
      </c>
    </row>
    <row r="8291" ht="15.75" customHeight="1">
      <c r="A8291" s="1" t="s">
        <v>3972</v>
      </c>
      <c r="B8291" s="1">
        <v>4.0</v>
      </c>
      <c r="C8291" s="1" t="s">
        <v>18241</v>
      </c>
      <c r="D8291" s="1" t="s">
        <v>18242</v>
      </c>
      <c r="E8291" s="1" t="s">
        <v>176</v>
      </c>
      <c r="F8291" s="1" t="s">
        <v>66</v>
      </c>
      <c r="G8291" s="1" t="str">
        <f>IFERROR(__xludf.DUMMYFUNCTION("GOOGLETRANSLATE(D8291,""fr"",""en"")"),"#VALUE!")</f>
        <v>#VALUE!</v>
      </c>
    </row>
    <row r="8292" ht="15.75" customHeight="1">
      <c r="A8292" s="1" t="s">
        <v>352</v>
      </c>
      <c r="B8292" s="1">
        <v>2.0</v>
      </c>
      <c r="C8292" s="1" t="s">
        <v>18243</v>
      </c>
      <c r="D8292" s="1" t="s">
        <v>18244</v>
      </c>
      <c r="E8292" s="1" t="s">
        <v>10</v>
      </c>
      <c r="F8292" s="1" t="s">
        <v>11</v>
      </c>
      <c r="G8292" s="1" t="str">
        <f>IFERROR(__xludf.DUMMYFUNCTION("GOOGLETRANSLATE(D8292,""fr"",""en"")"),"#VALUE!")</f>
        <v>#VALUE!</v>
      </c>
    </row>
    <row r="8293" ht="15.75" customHeight="1">
      <c r="A8293" s="1" t="s">
        <v>2128</v>
      </c>
      <c r="B8293" s="1">
        <v>4.0</v>
      </c>
      <c r="C8293" s="1" t="s">
        <v>18245</v>
      </c>
      <c r="D8293" s="1" t="s">
        <v>18246</v>
      </c>
      <c r="E8293" s="1" t="s">
        <v>484</v>
      </c>
      <c r="F8293" s="1" t="s">
        <v>30</v>
      </c>
      <c r="G8293" s="1" t="str">
        <f>IFERROR(__xludf.DUMMYFUNCTION("GOOGLETRANSLATE(D8293,""fr"",""en"")"),"#VALUE!")</f>
        <v>#VALUE!</v>
      </c>
    </row>
    <row r="8294" ht="15.75" customHeight="1">
      <c r="A8294" s="1" t="s">
        <v>664</v>
      </c>
      <c r="B8294" s="1">
        <v>5.0</v>
      </c>
      <c r="C8294" s="1" t="s">
        <v>18247</v>
      </c>
      <c r="D8294" s="1" t="s">
        <v>18248</v>
      </c>
      <c r="E8294" s="1" t="s">
        <v>10</v>
      </c>
      <c r="F8294" s="1" t="s">
        <v>11</v>
      </c>
      <c r="G8294" s="1" t="str">
        <f>IFERROR(__xludf.DUMMYFUNCTION("GOOGLETRANSLATE(D8294,""fr"",""en"")"),"#VALUE!")</f>
        <v>#VALUE!</v>
      </c>
    </row>
    <row r="8295" ht="15.75" customHeight="1">
      <c r="A8295" s="1" t="s">
        <v>8938</v>
      </c>
      <c r="B8295" s="1">
        <v>1.0</v>
      </c>
      <c r="C8295" s="1" t="s">
        <v>18249</v>
      </c>
      <c r="D8295" s="1" t="s">
        <v>18250</v>
      </c>
      <c r="E8295" s="1" t="s">
        <v>273</v>
      </c>
      <c r="F8295" s="1" t="s">
        <v>11</v>
      </c>
      <c r="G8295" s="1" t="str">
        <f>IFERROR(__xludf.DUMMYFUNCTION("GOOGLETRANSLATE(D8295,""fr"",""en"")"),"#VALUE!")</f>
        <v>#VALUE!</v>
      </c>
    </row>
    <row r="8296" ht="15.75" customHeight="1">
      <c r="A8296" s="1" t="s">
        <v>1421</v>
      </c>
      <c r="B8296" s="1">
        <v>4.0</v>
      </c>
      <c r="C8296" s="1" t="s">
        <v>18251</v>
      </c>
      <c r="D8296" s="1" t="s">
        <v>18252</v>
      </c>
      <c r="E8296" s="1" t="s">
        <v>10</v>
      </c>
      <c r="F8296" s="1" t="s">
        <v>11</v>
      </c>
      <c r="G8296" s="1" t="str">
        <f>IFERROR(__xludf.DUMMYFUNCTION("GOOGLETRANSLATE(D8296,""fr"",""en"")"),"#VALUE!")</f>
        <v>#VALUE!</v>
      </c>
    </row>
    <row r="8297" ht="15.75" customHeight="1">
      <c r="A8297" s="1" t="s">
        <v>1138</v>
      </c>
      <c r="B8297" s="1">
        <v>1.0</v>
      </c>
      <c r="C8297" s="1" t="s">
        <v>18253</v>
      </c>
      <c r="D8297" s="1" t="s">
        <v>18254</v>
      </c>
      <c r="E8297" s="1" t="s">
        <v>21</v>
      </c>
      <c r="F8297" s="1" t="s">
        <v>11</v>
      </c>
      <c r="G8297" s="1" t="str">
        <f>IFERROR(__xludf.DUMMYFUNCTION("GOOGLETRANSLATE(D8297,""fr"",""en"")"),"#VALUE!")</f>
        <v>#VALUE!</v>
      </c>
    </row>
    <row r="8298" ht="15.75" customHeight="1">
      <c r="A8298" s="1" t="s">
        <v>1833</v>
      </c>
      <c r="B8298" s="1">
        <v>5.0</v>
      </c>
      <c r="C8298" s="1" t="s">
        <v>18255</v>
      </c>
      <c r="D8298" s="1" t="s">
        <v>18256</v>
      </c>
      <c r="E8298" s="1" t="s">
        <v>21</v>
      </c>
      <c r="F8298" s="1" t="s">
        <v>11</v>
      </c>
      <c r="G8298" s="1" t="str">
        <f>IFERROR(__xludf.DUMMYFUNCTION("GOOGLETRANSLATE(D8298,""fr"",""en"")"),"#VALUE!")</f>
        <v>#VALUE!</v>
      </c>
    </row>
    <row r="8299" ht="15.75" customHeight="1">
      <c r="A8299" s="1" t="s">
        <v>7468</v>
      </c>
      <c r="B8299" s="1">
        <v>2.0</v>
      </c>
      <c r="C8299" s="1" t="s">
        <v>18257</v>
      </c>
      <c r="D8299" s="1" t="s">
        <v>18258</v>
      </c>
      <c r="E8299" s="1" t="s">
        <v>280</v>
      </c>
      <c r="F8299" s="1" t="s">
        <v>11</v>
      </c>
      <c r="G8299" s="1" t="str">
        <f>IFERROR(__xludf.DUMMYFUNCTION("GOOGLETRANSLATE(D8299,""fr"",""en"")"),"#VALUE!")</f>
        <v>#VALUE!</v>
      </c>
    </row>
    <row r="8300" ht="15.75" customHeight="1">
      <c r="A8300" s="1" t="s">
        <v>7243</v>
      </c>
      <c r="B8300" s="1">
        <v>2.0</v>
      </c>
      <c r="C8300" s="1" t="s">
        <v>18259</v>
      </c>
      <c r="D8300" s="1" t="s">
        <v>18260</v>
      </c>
      <c r="E8300" s="1" t="s">
        <v>292</v>
      </c>
      <c r="F8300" s="1" t="s">
        <v>11</v>
      </c>
      <c r="G8300" s="1" t="str">
        <f>IFERROR(__xludf.DUMMYFUNCTION("GOOGLETRANSLATE(D8300,""fr"",""en"")"),"#VALUE!")</f>
        <v>#VALUE!</v>
      </c>
    </row>
    <row r="8301" ht="15.75" customHeight="1">
      <c r="A8301" s="1" t="s">
        <v>13681</v>
      </c>
      <c r="B8301" s="1">
        <v>2.0</v>
      </c>
      <c r="C8301" s="1" t="s">
        <v>18261</v>
      </c>
      <c r="D8301" s="1" t="s">
        <v>18262</v>
      </c>
      <c r="E8301" s="1" t="s">
        <v>373</v>
      </c>
      <c r="F8301" s="1" t="s">
        <v>118</v>
      </c>
      <c r="G8301" s="1" t="str">
        <f>IFERROR(__xludf.DUMMYFUNCTION("GOOGLETRANSLATE(D8301,""fr"",""en"")"),"#VALUE!")</f>
        <v>#VALUE!</v>
      </c>
    </row>
    <row r="8302" ht="15.75" customHeight="1">
      <c r="A8302" s="1" t="s">
        <v>4427</v>
      </c>
      <c r="B8302" s="1">
        <v>5.0</v>
      </c>
      <c r="C8302" s="1" t="s">
        <v>18263</v>
      </c>
      <c r="D8302" s="1" t="s">
        <v>18264</v>
      </c>
      <c r="E8302" s="1" t="s">
        <v>29</v>
      </c>
      <c r="F8302" s="1" t="s">
        <v>30</v>
      </c>
      <c r="G8302" s="1" t="str">
        <f>IFERROR(__xludf.DUMMYFUNCTION("GOOGLETRANSLATE(D8302,""fr"",""en"")"),"#VALUE!")</f>
        <v>#VALUE!</v>
      </c>
    </row>
    <row r="8303" ht="15.75" customHeight="1">
      <c r="A8303" s="1" t="s">
        <v>6507</v>
      </c>
      <c r="B8303" s="1">
        <v>1.0</v>
      </c>
      <c r="C8303" s="1" t="s">
        <v>18265</v>
      </c>
      <c r="D8303" s="1" t="s">
        <v>18266</v>
      </c>
      <c r="E8303" s="1" t="s">
        <v>273</v>
      </c>
      <c r="F8303" s="1" t="s">
        <v>118</v>
      </c>
      <c r="G8303" s="1" t="str">
        <f>IFERROR(__xludf.DUMMYFUNCTION("GOOGLETRANSLATE(D8303,""fr"",""en"")"),"#VALUE!")</f>
        <v>#VALUE!</v>
      </c>
    </row>
    <row r="8304" ht="15.75" customHeight="1">
      <c r="A8304" s="1" t="s">
        <v>879</v>
      </c>
      <c r="B8304" s="1">
        <v>1.0</v>
      </c>
      <c r="C8304" s="1" t="s">
        <v>18267</v>
      </c>
      <c r="D8304" s="1" t="s">
        <v>18268</v>
      </c>
      <c r="E8304" s="1" t="s">
        <v>29</v>
      </c>
      <c r="F8304" s="1" t="s">
        <v>30</v>
      </c>
      <c r="G8304" s="1" t="str">
        <f>IFERROR(__xludf.DUMMYFUNCTION("GOOGLETRANSLATE(D8304,""fr"",""en"")"),"#VALUE!")</f>
        <v>#VALUE!</v>
      </c>
    </row>
    <row r="8305" ht="15.75" customHeight="1">
      <c r="A8305" s="1" t="s">
        <v>166</v>
      </c>
      <c r="B8305" s="1">
        <v>5.0</v>
      </c>
      <c r="C8305" s="1" t="s">
        <v>18269</v>
      </c>
      <c r="D8305" s="1" t="s">
        <v>18270</v>
      </c>
      <c r="E8305" s="1" t="s">
        <v>21</v>
      </c>
      <c r="F8305" s="1" t="s">
        <v>11</v>
      </c>
      <c r="G8305" s="1" t="str">
        <f>IFERROR(__xludf.DUMMYFUNCTION("GOOGLETRANSLATE(D8305,""fr"",""en"")"),"#VALUE!")</f>
        <v>#VALUE!</v>
      </c>
    </row>
    <row r="8306" ht="15.75" customHeight="1">
      <c r="A8306" s="1" t="s">
        <v>411</v>
      </c>
      <c r="B8306" s="1">
        <v>4.0</v>
      </c>
      <c r="C8306" s="1" t="s">
        <v>18271</v>
      </c>
      <c r="D8306" s="1" t="s">
        <v>18272</v>
      </c>
      <c r="E8306" s="1" t="s">
        <v>65</v>
      </c>
      <c r="F8306" s="1" t="s">
        <v>66</v>
      </c>
      <c r="G8306" s="1" t="str">
        <f>IFERROR(__xludf.DUMMYFUNCTION("GOOGLETRANSLATE(D8306,""fr"",""en"")"),"#VALUE!")</f>
        <v>#VALUE!</v>
      </c>
    </row>
    <row r="8307" ht="15.75" customHeight="1">
      <c r="A8307" s="1" t="s">
        <v>17168</v>
      </c>
      <c r="B8307" s="1">
        <v>3.0</v>
      </c>
      <c r="C8307" s="1" t="s">
        <v>18273</v>
      </c>
      <c r="D8307" s="1" t="s">
        <v>18274</v>
      </c>
      <c r="E8307" s="1" t="s">
        <v>250</v>
      </c>
      <c r="F8307" s="1" t="s">
        <v>30</v>
      </c>
      <c r="G8307" s="1" t="str">
        <f>IFERROR(__xludf.DUMMYFUNCTION("GOOGLETRANSLATE(D8307,""fr"",""en"")"),"#VALUE!")</f>
        <v>#VALUE!</v>
      </c>
    </row>
    <row r="8308" ht="15.75" customHeight="1">
      <c r="A8308" s="1" t="s">
        <v>3186</v>
      </c>
      <c r="B8308" s="1">
        <v>1.0</v>
      </c>
      <c r="C8308" s="1" t="s">
        <v>18275</v>
      </c>
      <c r="D8308" s="1" t="s">
        <v>18276</v>
      </c>
      <c r="E8308" s="1" t="s">
        <v>73</v>
      </c>
      <c r="F8308" s="1" t="s">
        <v>30</v>
      </c>
      <c r="G8308" s="1" t="str">
        <f>IFERROR(__xludf.DUMMYFUNCTION("GOOGLETRANSLATE(D8308,""fr"",""en"")"),"#VALUE!")</f>
        <v>#VALUE!</v>
      </c>
    </row>
    <row r="8309" ht="15.75" customHeight="1">
      <c r="A8309" s="1" t="s">
        <v>2135</v>
      </c>
      <c r="B8309" s="1">
        <v>4.0</v>
      </c>
      <c r="C8309" s="1" t="s">
        <v>18277</v>
      </c>
      <c r="D8309" s="1" t="s">
        <v>18278</v>
      </c>
      <c r="E8309" s="1" t="s">
        <v>176</v>
      </c>
      <c r="F8309" s="1" t="s">
        <v>66</v>
      </c>
      <c r="G8309" s="1" t="str">
        <f>IFERROR(__xludf.DUMMYFUNCTION("GOOGLETRANSLATE(D8309,""fr"",""en"")"),"#VALUE!")</f>
        <v>#VALUE!</v>
      </c>
    </row>
    <row r="8310" ht="15.75" customHeight="1">
      <c r="A8310" s="1" t="s">
        <v>7572</v>
      </c>
      <c r="B8310" s="1">
        <v>3.0</v>
      </c>
      <c r="C8310" s="1" t="s">
        <v>18279</v>
      </c>
      <c r="D8310" s="1" t="s">
        <v>18280</v>
      </c>
      <c r="E8310" s="1" t="s">
        <v>292</v>
      </c>
      <c r="F8310" s="1" t="s">
        <v>11</v>
      </c>
      <c r="G8310" s="1" t="str">
        <f>IFERROR(__xludf.DUMMYFUNCTION("GOOGLETRANSLATE(D8310,""fr"",""en"")"),"#VALUE!")</f>
        <v>#VALUE!</v>
      </c>
    </row>
    <row r="8311" ht="15.75" customHeight="1">
      <c r="A8311" s="1" t="s">
        <v>569</v>
      </c>
      <c r="B8311" s="1">
        <v>4.0</v>
      </c>
      <c r="C8311" s="1" t="s">
        <v>18281</v>
      </c>
      <c r="D8311" s="1" t="s">
        <v>18282</v>
      </c>
      <c r="E8311" s="1" t="s">
        <v>10</v>
      </c>
      <c r="F8311" s="1" t="s">
        <v>11</v>
      </c>
      <c r="G8311" s="1" t="str">
        <f>IFERROR(__xludf.DUMMYFUNCTION("GOOGLETRANSLATE(D8311,""fr"",""en"")"),"#VALUE!")</f>
        <v>#VALUE!</v>
      </c>
    </row>
    <row r="8312" ht="15.75" customHeight="1">
      <c r="A8312" s="1" t="s">
        <v>129</v>
      </c>
      <c r="B8312" s="1">
        <v>1.0</v>
      </c>
      <c r="C8312" s="1" t="s">
        <v>18283</v>
      </c>
      <c r="D8312" s="1" t="s">
        <v>18284</v>
      </c>
      <c r="E8312" s="1" t="s">
        <v>827</v>
      </c>
      <c r="F8312" s="1" t="s">
        <v>39</v>
      </c>
      <c r="G8312" s="1" t="str">
        <f>IFERROR(__xludf.DUMMYFUNCTION("GOOGLETRANSLATE(D8312,""fr"",""en"")"),"#VALUE!")</f>
        <v>#VALUE!</v>
      </c>
    </row>
    <row r="8313" ht="15.75" customHeight="1">
      <c r="A8313" s="1" t="s">
        <v>11191</v>
      </c>
      <c r="B8313" s="1">
        <v>1.0</v>
      </c>
      <c r="C8313" s="1" t="s">
        <v>18285</v>
      </c>
      <c r="D8313" s="1" t="s">
        <v>18286</v>
      </c>
      <c r="E8313" s="1" t="s">
        <v>10</v>
      </c>
      <c r="F8313" s="1" t="s">
        <v>11</v>
      </c>
      <c r="G8313" s="1" t="str">
        <f>IFERROR(__xludf.DUMMYFUNCTION("GOOGLETRANSLATE(D8313,""fr"",""en"")"),"#VALUE!")</f>
        <v>#VALUE!</v>
      </c>
    </row>
    <row r="8314" ht="15.75" customHeight="1">
      <c r="A8314" s="1" t="s">
        <v>274</v>
      </c>
      <c r="B8314" s="1">
        <v>2.0</v>
      </c>
      <c r="C8314" s="1" t="s">
        <v>18287</v>
      </c>
      <c r="D8314" s="1" t="s">
        <v>18288</v>
      </c>
      <c r="E8314" s="1" t="s">
        <v>519</v>
      </c>
      <c r="F8314" s="1" t="s">
        <v>118</v>
      </c>
      <c r="G8314" s="1" t="str">
        <f>IFERROR(__xludf.DUMMYFUNCTION("GOOGLETRANSLATE(D8314,""fr"",""en"")"),"#VALUE!")</f>
        <v>#VALUE!</v>
      </c>
    </row>
    <row r="8315" ht="15.75" customHeight="1">
      <c r="A8315" s="1" t="s">
        <v>377</v>
      </c>
      <c r="B8315" s="1">
        <v>5.0</v>
      </c>
      <c r="C8315" s="1" t="s">
        <v>18289</v>
      </c>
      <c r="D8315" s="1" t="s">
        <v>18290</v>
      </c>
      <c r="E8315" s="1" t="s">
        <v>21</v>
      </c>
      <c r="F8315" s="1" t="s">
        <v>11</v>
      </c>
      <c r="G8315" s="1" t="str">
        <f>IFERROR(__xludf.DUMMYFUNCTION("GOOGLETRANSLATE(D8315,""fr"",""en"")"),"#VALUE!")</f>
        <v>#VALUE!</v>
      </c>
    </row>
    <row r="8316" ht="15.75" customHeight="1">
      <c r="A8316" s="1" t="s">
        <v>18291</v>
      </c>
      <c r="B8316" s="1">
        <v>2.0</v>
      </c>
      <c r="C8316" s="1" t="s">
        <v>18292</v>
      </c>
      <c r="D8316" s="1" t="s">
        <v>18293</v>
      </c>
      <c r="E8316" s="1" t="s">
        <v>250</v>
      </c>
      <c r="F8316" s="1" t="s">
        <v>30</v>
      </c>
      <c r="G8316" s="1" t="str">
        <f>IFERROR(__xludf.DUMMYFUNCTION("GOOGLETRANSLATE(D8316,""fr"",""en"")"),"#VALUE!")</f>
        <v>#VALUE!</v>
      </c>
    </row>
    <row r="8317" ht="15.75" customHeight="1">
      <c r="A8317" s="1" t="s">
        <v>2076</v>
      </c>
      <c r="B8317" s="1">
        <v>4.0</v>
      </c>
      <c r="C8317" s="1" t="s">
        <v>18294</v>
      </c>
      <c r="D8317" s="1" t="s">
        <v>18295</v>
      </c>
      <c r="E8317" s="1" t="s">
        <v>21</v>
      </c>
      <c r="F8317" s="1" t="s">
        <v>11</v>
      </c>
      <c r="G8317" s="1" t="str">
        <f>IFERROR(__xludf.DUMMYFUNCTION("GOOGLETRANSLATE(D8317,""fr"",""en"")"),"#VALUE!")</f>
        <v>#VALUE!</v>
      </c>
    </row>
    <row r="8318" ht="15.75" customHeight="1">
      <c r="A8318" s="1" t="s">
        <v>16830</v>
      </c>
      <c r="B8318" s="1">
        <v>1.0</v>
      </c>
      <c r="C8318" s="1" t="s">
        <v>18296</v>
      </c>
      <c r="D8318" s="1" t="s">
        <v>18297</v>
      </c>
      <c r="E8318" s="1" t="s">
        <v>575</v>
      </c>
      <c r="F8318" s="1" t="s">
        <v>48</v>
      </c>
      <c r="G8318" s="1" t="str">
        <f>IFERROR(__xludf.DUMMYFUNCTION("GOOGLETRANSLATE(D8318,""fr"",""en"")"),"#VALUE!")</f>
        <v>#VALUE!</v>
      </c>
    </row>
    <row r="8319" ht="15.75" customHeight="1">
      <c r="A8319" s="1" t="s">
        <v>12121</v>
      </c>
      <c r="B8319" s="1">
        <v>4.0</v>
      </c>
      <c r="C8319" s="1" t="s">
        <v>18298</v>
      </c>
      <c r="D8319" s="1" t="s">
        <v>18299</v>
      </c>
      <c r="E8319" s="1" t="s">
        <v>34</v>
      </c>
      <c r="F8319" s="1" t="s">
        <v>30</v>
      </c>
      <c r="G8319" s="1" t="str">
        <f>IFERROR(__xludf.DUMMYFUNCTION("GOOGLETRANSLATE(D8319,""fr"",""en"")"),"#VALUE!")</f>
        <v>#VALUE!</v>
      </c>
    </row>
    <row r="8320" ht="15.75" customHeight="1">
      <c r="A8320" s="1" t="s">
        <v>701</v>
      </c>
      <c r="B8320" s="1">
        <v>4.0</v>
      </c>
      <c r="C8320" s="1" t="s">
        <v>18300</v>
      </c>
      <c r="D8320" s="1" t="s">
        <v>18301</v>
      </c>
      <c r="E8320" s="1" t="s">
        <v>169</v>
      </c>
      <c r="F8320" s="1" t="s">
        <v>11</v>
      </c>
      <c r="G8320" s="1" t="str">
        <f>IFERROR(__xludf.DUMMYFUNCTION("GOOGLETRANSLATE(D8320,""fr"",""en"")"),"#VALUE!")</f>
        <v>#VALUE!</v>
      </c>
    </row>
    <row r="8321" ht="15.75" customHeight="1">
      <c r="A8321" s="1" t="s">
        <v>5481</v>
      </c>
      <c r="B8321" s="1">
        <v>2.0</v>
      </c>
      <c r="C8321" s="1" t="s">
        <v>18302</v>
      </c>
      <c r="D8321" s="1" t="s">
        <v>18303</v>
      </c>
      <c r="E8321" s="1" t="s">
        <v>21</v>
      </c>
      <c r="F8321" s="1" t="s">
        <v>11</v>
      </c>
      <c r="G8321" s="1" t="str">
        <f>IFERROR(__xludf.DUMMYFUNCTION("GOOGLETRANSLATE(D8321,""fr"",""en"")"),"#VALUE!")</f>
        <v>#VALUE!</v>
      </c>
    </row>
    <row r="8322" ht="15.75" customHeight="1">
      <c r="A8322" s="1" t="s">
        <v>3523</v>
      </c>
      <c r="B8322" s="1">
        <v>1.0</v>
      </c>
      <c r="C8322" s="1" t="s">
        <v>18304</v>
      </c>
      <c r="D8322" s="1" t="s">
        <v>18305</v>
      </c>
      <c r="E8322" s="1" t="s">
        <v>10</v>
      </c>
      <c r="F8322" s="1" t="s">
        <v>11</v>
      </c>
      <c r="G8322" s="1" t="str">
        <f>IFERROR(__xludf.DUMMYFUNCTION("GOOGLETRANSLATE(D8322,""fr"",""en"")"),"#VALUE!")</f>
        <v>#VALUE!</v>
      </c>
    </row>
    <row r="8323" ht="15.75" customHeight="1">
      <c r="A8323" s="1" t="s">
        <v>2561</v>
      </c>
      <c r="B8323" s="1">
        <v>4.0</v>
      </c>
      <c r="C8323" s="1" t="s">
        <v>18306</v>
      </c>
      <c r="D8323" s="1" t="s">
        <v>18307</v>
      </c>
      <c r="E8323" s="1" t="s">
        <v>614</v>
      </c>
      <c r="F8323" s="1" t="s">
        <v>30</v>
      </c>
      <c r="G8323" s="1" t="str">
        <f>IFERROR(__xludf.DUMMYFUNCTION("GOOGLETRANSLATE(D8323,""fr"",""en"")"),"#VALUE!")</f>
        <v>#VALUE!</v>
      </c>
    </row>
    <row r="8324" ht="15.75" customHeight="1">
      <c r="A8324" s="1" t="s">
        <v>16254</v>
      </c>
      <c r="B8324" s="1">
        <v>2.0</v>
      </c>
      <c r="C8324" s="1" t="s">
        <v>18308</v>
      </c>
      <c r="D8324" s="1" t="s">
        <v>18309</v>
      </c>
      <c r="E8324" s="1" t="s">
        <v>292</v>
      </c>
      <c r="F8324" s="1" t="s">
        <v>11</v>
      </c>
      <c r="G8324" s="1" t="str">
        <f>IFERROR(__xludf.DUMMYFUNCTION("GOOGLETRANSLATE(D8324,""fr"",""en"")"),"#VALUE!")</f>
        <v>#VALUE!</v>
      </c>
    </row>
    <row r="8325" ht="15.75" customHeight="1">
      <c r="A8325" s="1" t="s">
        <v>18310</v>
      </c>
      <c r="B8325" s="1">
        <v>5.0</v>
      </c>
      <c r="C8325" s="1" t="s">
        <v>18311</v>
      </c>
      <c r="D8325" s="1" t="s">
        <v>18312</v>
      </c>
      <c r="E8325" s="1" t="s">
        <v>21</v>
      </c>
      <c r="F8325" s="1" t="s">
        <v>11</v>
      </c>
      <c r="G8325" s="1" t="str">
        <f>IFERROR(__xludf.DUMMYFUNCTION("GOOGLETRANSLATE(D8325,""fr"",""en"")"),"#VALUE!")</f>
        <v>#VALUE!</v>
      </c>
    </row>
    <row r="8326" ht="15.75" customHeight="1">
      <c r="A8326" s="1" t="s">
        <v>4440</v>
      </c>
      <c r="B8326" s="1">
        <v>4.0</v>
      </c>
      <c r="C8326" s="1" t="s">
        <v>18313</v>
      </c>
      <c r="D8326" s="1" t="s">
        <v>18314</v>
      </c>
      <c r="E8326" s="1" t="s">
        <v>21</v>
      </c>
      <c r="F8326" s="1" t="s">
        <v>11</v>
      </c>
      <c r="G8326" s="1" t="str">
        <f>IFERROR(__xludf.DUMMYFUNCTION("GOOGLETRANSLATE(D8326,""fr"",""en"")"),"#VALUE!")</f>
        <v>#VALUE!</v>
      </c>
    </row>
    <row r="8327" ht="15.75" customHeight="1">
      <c r="A8327" s="1" t="s">
        <v>314</v>
      </c>
      <c r="B8327" s="1">
        <v>3.0</v>
      </c>
      <c r="C8327" s="1" t="s">
        <v>18315</v>
      </c>
      <c r="D8327" s="1" t="s">
        <v>18316</v>
      </c>
      <c r="E8327" s="1" t="s">
        <v>65</v>
      </c>
      <c r="F8327" s="1" t="s">
        <v>66</v>
      </c>
      <c r="G8327" s="1" t="str">
        <f>IFERROR(__xludf.DUMMYFUNCTION("GOOGLETRANSLATE(D8327,""fr"",""en"")"),"#VALUE!")</f>
        <v>#VALUE!</v>
      </c>
    </row>
    <row r="8328" ht="15.75" customHeight="1">
      <c r="A8328" s="1" t="s">
        <v>16830</v>
      </c>
      <c r="B8328" s="1">
        <v>1.0</v>
      </c>
      <c r="C8328" s="1" t="s">
        <v>18317</v>
      </c>
      <c r="D8328" s="1" t="s">
        <v>18318</v>
      </c>
      <c r="E8328" s="1" t="s">
        <v>10</v>
      </c>
      <c r="F8328" s="1" t="s">
        <v>110</v>
      </c>
      <c r="G8328" s="1" t="str">
        <f>IFERROR(__xludf.DUMMYFUNCTION("GOOGLETRANSLATE(D8328,""fr"",""en"")"),"#VALUE!")</f>
        <v>#VALUE!</v>
      </c>
    </row>
    <row r="8329" ht="15.75" customHeight="1">
      <c r="A8329" s="1" t="s">
        <v>62</v>
      </c>
      <c r="B8329" s="1">
        <v>5.0</v>
      </c>
      <c r="C8329" s="1" t="s">
        <v>18319</v>
      </c>
      <c r="D8329" s="1" t="s">
        <v>18320</v>
      </c>
      <c r="E8329" s="1" t="s">
        <v>21</v>
      </c>
      <c r="F8329" s="1" t="s">
        <v>11</v>
      </c>
      <c r="G8329" s="1" t="str">
        <f>IFERROR(__xludf.DUMMYFUNCTION("GOOGLETRANSLATE(D8329,""fr"",""en"")"),"#VALUE!")</f>
        <v>#VALUE!</v>
      </c>
    </row>
    <row r="8330" ht="15.75" customHeight="1">
      <c r="A8330" s="1" t="s">
        <v>10166</v>
      </c>
      <c r="B8330" s="1">
        <v>3.0</v>
      </c>
      <c r="C8330" s="1" t="s">
        <v>18321</v>
      </c>
      <c r="D8330" s="1" t="s">
        <v>18322</v>
      </c>
      <c r="E8330" s="1" t="s">
        <v>614</v>
      </c>
      <c r="F8330" s="1" t="s">
        <v>30</v>
      </c>
      <c r="G8330" s="1" t="str">
        <f>IFERROR(__xludf.DUMMYFUNCTION("GOOGLETRANSLATE(D8330,""fr"",""en"")"),"#VALUE!")</f>
        <v>#VALUE!</v>
      </c>
    </row>
    <row r="8331" ht="15.75" customHeight="1">
      <c r="A8331" s="1" t="s">
        <v>6540</v>
      </c>
      <c r="B8331" s="1">
        <v>1.0</v>
      </c>
      <c r="C8331" s="1" t="s">
        <v>18323</v>
      </c>
      <c r="D8331" s="1" t="s">
        <v>18324</v>
      </c>
      <c r="E8331" s="1" t="s">
        <v>10</v>
      </c>
      <c r="F8331" s="1" t="s">
        <v>11</v>
      </c>
      <c r="G8331" s="1" t="str">
        <f>IFERROR(__xludf.DUMMYFUNCTION("GOOGLETRANSLATE(D8331,""fr"",""en"")"),"#VALUE!")</f>
        <v>#VALUE!</v>
      </c>
    </row>
    <row r="8332" ht="15.75" customHeight="1">
      <c r="A8332" s="1" t="s">
        <v>1245</v>
      </c>
      <c r="B8332" s="1">
        <v>3.0</v>
      </c>
      <c r="C8332" s="1" t="s">
        <v>18325</v>
      </c>
      <c r="D8332" s="1" t="s">
        <v>18326</v>
      </c>
      <c r="E8332" s="1" t="s">
        <v>21</v>
      </c>
      <c r="F8332" s="1" t="s">
        <v>11</v>
      </c>
      <c r="G8332" s="1" t="str">
        <f>IFERROR(__xludf.DUMMYFUNCTION("GOOGLETRANSLATE(D8332,""fr"",""en"")"),"#VALUE!")</f>
        <v>#VALUE!</v>
      </c>
    </row>
    <row r="8333" ht="15.75" customHeight="1">
      <c r="A8333" s="1" t="s">
        <v>391</v>
      </c>
      <c r="B8333" s="1">
        <v>3.0</v>
      </c>
      <c r="C8333" s="1" t="s">
        <v>18327</v>
      </c>
      <c r="D8333" s="1" t="s">
        <v>18328</v>
      </c>
      <c r="E8333" s="1" t="s">
        <v>21</v>
      </c>
      <c r="F8333" s="1" t="s">
        <v>11</v>
      </c>
      <c r="G8333" s="1" t="str">
        <f>IFERROR(__xludf.DUMMYFUNCTION("GOOGLETRANSLATE(D8333,""fr"",""en"")"),"#VALUE!")</f>
        <v>#VALUE!</v>
      </c>
    </row>
    <row r="8334" ht="15.75" customHeight="1">
      <c r="A8334" s="1" t="s">
        <v>3041</v>
      </c>
      <c r="B8334" s="1">
        <v>5.0</v>
      </c>
      <c r="C8334" s="1" t="s">
        <v>18329</v>
      </c>
      <c r="D8334" s="1" t="s">
        <v>18330</v>
      </c>
      <c r="E8334" s="1" t="s">
        <v>21</v>
      </c>
      <c r="F8334" s="1" t="s">
        <v>11</v>
      </c>
      <c r="G8334" s="1" t="str">
        <f>IFERROR(__xludf.DUMMYFUNCTION("GOOGLETRANSLATE(D8334,""fr"",""en"")"),"#VALUE!")</f>
        <v>#VALUE!</v>
      </c>
    </row>
    <row r="8335" ht="15.75" customHeight="1">
      <c r="A8335" s="1" t="s">
        <v>10533</v>
      </c>
      <c r="B8335" s="1">
        <v>2.0</v>
      </c>
      <c r="C8335" s="1" t="s">
        <v>18331</v>
      </c>
      <c r="D8335" s="1" t="s">
        <v>18332</v>
      </c>
      <c r="E8335" s="1" t="s">
        <v>292</v>
      </c>
      <c r="F8335" s="1" t="s">
        <v>11</v>
      </c>
      <c r="G8335" s="1" t="str">
        <f>IFERROR(__xludf.DUMMYFUNCTION("GOOGLETRANSLATE(D8335,""fr"",""en"")"),"#VALUE!")</f>
        <v>#VALUE!</v>
      </c>
    </row>
    <row r="8336" ht="15.75" customHeight="1">
      <c r="A8336" s="1" t="s">
        <v>2949</v>
      </c>
      <c r="B8336" s="1">
        <v>1.0</v>
      </c>
      <c r="C8336" s="1" t="s">
        <v>17918</v>
      </c>
      <c r="D8336" s="1" t="s">
        <v>18333</v>
      </c>
      <c r="E8336" s="1" t="s">
        <v>25</v>
      </c>
      <c r="F8336" s="1" t="s">
        <v>110</v>
      </c>
      <c r="G8336" s="1" t="str">
        <f>IFERROR(__xludf.DUMMYFUNCTION("GOOGLETRANSLATE(D8336,""fr"",""en"")"),"#VALUE!")</f>
        <v>#VALUE!</v>
      </c>
    </row>
    <row r="8337" ht="15.75" customHeight="1">
      <c r="A8337" s="1" t="s">
        <v>11785</v>
      </c>
      <c r="B8337" s="1">
        <v>2.0</v>
      </c>
      <c r="C8337" s="1" t="s">
        <v>18334</v>
      </c>
      <c r="D8337" s="1" t="s">
        <v>18335</v>
      </c>
      <c r="E8337" s="1" t="s">
        <v>117</v>
      </c>
      <c r="F8337" s="1" t="s">
        <v>118</v>
      </c>
      <c r="G8337" s="1" t="str">
        <f>IFERROR(__xludf.DUMMYFUNCTION("GOOGLETRANSLATE(D8337,""fr"",""en"")"),"#VALUE!")</f>
        <v>#VALUE!</v>
      </c>
    </row>
    <row r="8338" ht="15.75" customHeight="1">
      <c r="A8338" s="1" t="s">
        <v>2135</v>
      </c>
      <c r="B8338" s="1">
        <v>5.0</v>
      </c>
      <c r="C8338" s="1" t="s">
        <v>18336</v>
      </c>
      <c r="D8338" s="1" t="s">
        <v>18337</v>
      </c>
      <c r="E8338" s="1" t="s">
        <v>10</v>
      </c>
      <c r="F8338" s="1" t="s">
        <v>11</v>
      </c>
      <c r="G8338" s="1" t="str">
        <f>IFERROR(__xludf.DUMMYFUNCTION("GOOGLETRANSLATE(D8338,""fr"",""en"")"),"#VALUE!")</f>
        <v>#VALUE!</v>
      </c>
    </row>
    <row r="8339" ht="15.75" customHeight="1">
      <c r="A8339" s="1" t="s">
        <v>1324</v>
      </c>
      <c r="B8339" s="1">
        <v>5.0</v>
      </c>
      <c r="C8339" s="1" t="s">
        <v>18338</v>
      </c>
      <c r="D8339" s="1" t="s">
        <v>18339</v>
      </c>
      <c r="E8339" s="1" t="s">
        <v>10</v>
      </c>
      <c r="F8339" s="1" t="s">
        <v>11</v>
      </c>
      <c r="G8339" s="1" t="str">
        <f>IFERROR(__xludf.DUMMYFUNCTION("GOOGLETRANSLATE(D8339,""fr"",""en"")"),"#VALUE!")</f>
        <v>#VALUE!</v>
      </c>
    </row>
    <row r="8340" ht="15.75" customHeight="1">
      <c r="A8340" s="1" t="s">
        <v>724</v>
      </c>
      <c r="B8340" s="1">
        <v>5.0</v>
      </c>
      <c r="C8340" s="1" t="s">
        <v>18340</v>
      </c>
      <c r="D8340" s="1" t="s">
        <v>18341</v>
      </c>
      <c r="E8340" s="1" t="s">
        <v>21</v>
      </c>
      <c r="F8340" s="1" t="s">
        <v>11</v>
      </c>
      <c r="G8340" s="1" t="str">
        <f>IFERROR(__xludf.DUMMYFUNCTION("GOOGLETRANSLATE(D8340,""fr"",""en"")"),"#VALUE!")</f>
        <v>#VALUE!</v>
      </c>
    </row>
    <row r="8341" ht="15.75" customHeight="1">
      <c r="A8341" s="1" t="s">
        <v>3433</v>
      </c>
      <c r="B8341" s="1">
        <v>1.0</v>
      </c>
      <c r="C8341" s="1" t="s">
        <v>18342</v>
      </c>
      <c r="D8341" s="1" t="s">
        <v>18343</v>
      </c>
      <c r="E8341" s="1" t="s">
        <v>103</v>
      </c>
      <c r="F8341" s="1" t="s">
        <v>48</v>
      </c>
      <c r="G8341" s="1" t="str">
        <f>IFERROR(__xludf.DUMMYFUNCTION("GOOGLETRANSLATE(D8341,""fr"",""en"")"),"#VALUE!")</f>
        <v>#VALUE!</v>
      </c>
    </row>
    <row r="8342" ht="15.75" customHeight="1">
      <c r="A8342" s="1" t="s">
        <v>1172</v>
      </c>
      <c r="B8342" s="1">
        <v>5.0</v>
      </c>
      <c r="C8342" s="1" t="s">
        <v>18344</v>
      </c>
      <c r="D8342" s="1" t="s">
        <v>18345</v>
      </c>
      <c r="E8342" s="1" t="s">
        <v>254</v>
      </c>
      <c r="F8342" s="1" t="s">
        <v>66</v>
      </c>
      <c r="G8342" s="1" t="str">
        <f>IFERROR(__xludf.DUMMYFUNCTION("GOOGLETRANSLATE(D8342,""fr"",""en"")"),"I have several vehicles insured and I never had to complain. Now if certain does not understand that during the covid everything is in a standstill. Go to a motorcycle dealer during the COVVID, do you have seen open dealerships. So we should think.")</f>
        <v>I have several vehicles insured and I never had to complain. Now if certain does not understand that during the covid everything is in a standstill. Go to a motorcycle dealer during the COVVID, do you have seen open dealerships. So we should think.</v>
      </c>
    </row>
    <row r="8343" ht="15.75" customHeight="1">
      <c r="A8343" s="1" t="s">
        <v>1434</v>
      </c>
      <c r="B8343" s="1">
        <v>5.0</v>
      </c>
      <c r="C8343" s="1" t="s">
        <v>18346</v>
      </c>
      <c r="D8343" s="1" t="s">
        <v>18347</v>
      </c>
      <c r="E8343" s="1" t="s">
        <v>10</v>
      </c>
      <c r="F8343" s="1" t="s">
        <v>11</v>
      </c>
      <c r="G8343" s="1" t="str">
        <f>IFERROR(__xludf.DUMMYFUNCTION("GOOGLETRANSLATE(D8343,""fr"",""en"")"),"#VALUE!")</f>
        <v>#VALUE!</v>
      </c>
    </row>
    <row r="8344" ht="15.75" customHeight="1">
      <c r="A8344" s="1" t="s">
        <v>2117</v>
      </c>
      <c r="B8344" s="1">
        <v>3.0</v>
      </c>
      <c r="C8344" s="1" t="s">
        <v>18348</v>
      </c>
      <c r="D8344" s="1" t="s">
        <v>18349</v>
      </c>
      <c r="E8344" s="1" t="s">
        <v>21</v>
      </c>
      <c r="F8344" s="1" t="s">
        <v>11</v>
      </c>
      <c r="G8344" s="1" t="str">
        <f>IFERROR(__xludf.DUMMYFUNCTION("GOOGLETRANSLATE(D8344,""fr"",""en"")"),"#VALUE!")</f>
        <v>#VALUE!</v>
      </c>
    </row>
    <row r="8345" ht="15.75" customHeight="1">
      <c r="A8345" s="1" t="s">
        <v>5012</v>
      </c>
      <c r="B8345" s="1">
        <v>1.0</v>
      </c>
      <c r="C8345" s="1" t="s">
        <v>18350</v>
      </c>
      <c r="D8345" s="1" t="s">
        <v>18351</v>
      </c>
      <c r="E8345" s="1" t="s">
        <v>646</v>
      </c>
      <c r="F8345" s="1" t="s">
        <v>39</v>
      </c>
      <c r="G8345" s="1" t="str">
        <f>IFERROR(__xludf.DUMMYFUNCTION("GOOGLETRANSLATE(D8345,""fr"",""en"")"),"#VALUE!")</f>
        <v>#VALUE!</v>
      </c>
    </row>
    <row r="8346" ht="15.75" customHeight="1">
      <c r="A8346" s="1" t="s">
        <v>77</v>
      </c>
      <c r="B8346" s="1">
        <v>4.0</v>
      </c>
      <c r="C8346" s="1" t="s">
        <v>18352</v>
      </c>
      <c r="D8346" s="1" t="s">
        <v>18353</v>
      </c>
      <c r="E8346" s="1" t="s">
        <v>10</v>
      </c>
      <c r="F8346" s="1" t="s">
        <v>11</v>
      </c>
      <c r="G8346" s="1" t="str">
        <f>IFERROR(__xludf.DUMMYFUNCTION("GOOGLETRANSLATE(D8346,""fr"",""en"")"),"#VALUE!")</f>
        <v>#VALUE!</v>
      </c>
    </row>
    <row r="8347" ht="15.75" customHeight="1">
      <c r="A8347" s="1" t="s">
        <v>988</v>
      </c>
      <c r="B8347" s="1">
        <v>3.0</v>
      </c>
      <c r="C8347" s="1" t="s">
        <v>18354</v>
      </c>
      <c r="D8347" s="1" t="s">
        <v>18355</v>
      </c>
      <c r="E8347" s="1" t="s">
        <v>169</v>
      </c>
      <c r="F8347" s="1" t="s">
        <v>11</v>
      </c>
      <c r="G8347" s="1" t="str">
        <f>IFERROR(__xludf.DUMMYFUNCTION("GOOGLETRANSLATE(D8347,""fr"",""en"")"),"#VALUE!")</f>
        <v>#VALUE!</v>
      </c>
    </row>
    <row r="8348" ht="15.75" customHeight="1">
      <c r="A8348" s="1" t="s">
        <v>18356</v>
      </c>
      <c r="B8348" s="1">
        <v>2.0</v>
      </c>
      <c r="C8348" s="1" t="s">
        <v>18357</v>
      </c>
      <c r="D8348" s="1" t="s">
        <v>18358</v>
      </c>
      <c r="E8348" s="1" t="s">
        <v>169</v>
      </c>
      <c r="F8348" s="1" t="s">
        <v>11</v>
      </c>
      <c r="G8348" s="1" t="str">
        <f>IFERROR(__xludf.DUMMYFUNCTION("GOOGLETRANSLATE(D8348,""fr"",""en"")"),"#VALUE!")</f>
        <v>#VALUE!</v>
      </c>
    </row>
    <row r="8349" ht="15.75" customHeight="1">
      <c r="A8349" s="1" t="s">
        <v>10095</v>
      </c>
      <c r="B8349" s="1">
        <v>1.0</v>
      </c>
      <c r="C8349" s="1" t="s">
        <v>18359</v>
      </c>
      <c r="D8349" s="1" t="s">
        <v>18360</v>
      </c>
      <c r="E8349" s="1" t="s">
        <v>292</v>
      </c>
      <c r="F8349" s="1" t="s">
        <v>11</v>
      </c>
      <c r="G8349" s="1" t="str">
        <f>IFERROR(__xludf.DUMMYFUNCTION("GOOGLETRANSLATE(D8349,""fr"",""en"")"),"#VALUE!")</f>
        <v>#VALUE!</v>
      </c>
    </row>
    <row r="8350" ht="15.75" customHeight="1">
      <c r="A8350" s="1" t="s">
        <v>367</v>
      </c>
      <c r="B8350" s="1">
        <v>1.0</v>
      </c>
      <c r="C8350" s="1" t="s">
        <v>18361</v>
      </c>
      <c r="D8350" s="1" t="s">
        <v>18362</v>
      </c>
      <c r="E8350" s="1" t="s">
        <v>21</v>
      </c>
      <c r="F8350" s="1" t="s">
        <v>11</v>
      </c>
      <c r="G8350" s="1" t="str">
        <f>IFERROR(__xludf.DUMMYFUNCTION("GOOGLETRANSLATE(D8350,""fr"",""en"")"),"#VALUE!")</f>
        <v>#VALUE!</v>
      </c>
    </row>
    <row r="8351" ht="15.75" customHeight="1">
      <c r="A8351" s="1" t="s">
        <v>18363</v>
      </c>
      <c r="B8351" s="1">
        <v>1.0</v>
      </c>
      <c r="C8351" s="1" t="s">
        <v>18364</v>
      </c>
      <c r="D8351" s="1" t="s">
        <v>18365</v>
      </c>
      <c r="E8351" s="1" t="s">
        <v>25</v>
      </c>
      <c r="F8351" s="1" t="s">
        <v>11</v>
      </c>
      <c r="G8351" s="1" t="str">
        <f>IFERROR(__xludf.DUMMYFUNCTION("GOOGLETRANSLATE(D8351,""fr"",""en"")"),"#VALUE!")</f>
        <v>#VALUE!</v>
      </c>
    </row>
    <row r="8352" ht="15.75" customHeight="1">
      <c r="A8352" s="1" t="s">
        <v>1026</v>
      </c>
      <c r="B8352" s="1">
        <v>2.0</v>
      </c>
      <c r="C8352" s="1" t="s">
        <v>18366</v>
      </c>
      <c r="D8352" s="1" t="s">
        <v>18367</v>
      </c>
      <c r="E8352" s="1" t="s">
        <v>273</v>
      </c>
      <c r="F8352" s="1" t="s">
        <v>11</v>
      </c>
      <c r="G8352" s="1" t="str">
        <f>IFERROR(__xludf.DUMMYFUNCTION("GOOGLETRANSLATE(D8352,""fr"",""en"")"),"#VALUE!")</f>
        <v>#VALUE!</v>
      </c>
    </row>
    <row r="8353" ht="15.75" customHeight="1">
      <c r="A8353" s="1" t="s">
        <v>4610</v>
      </c>
      <c r="B8353" s="1">
        <v>5.0</v>
      </c>
      <c r="C8353" s="1" t="s">
        <v>18368</v>
      </c>
      <c r="D8353" s="1" t="s">
        <v>18369</v>
      </c>
      <c r="E8353" s="1" t="s">
        <v>21</v>
      </c>
      <c r="F8353" s="1" t="s">
        <v>11</v>
      </c>
      <c r="G8353" s="1" t="str">
        <f>IFERROR(__xludf.DUMMYFUNCTION("GOOGLETRANSLATE(D8353,""fr"",""en"")"),"#VALUE!")</f>
        <v>#VALUE!</v>
      </c>
    </row>
    <row r="8354" ht="15.75" customHeight="1">
      <c r="A8354" s="1" t="s">
        <v>7496</v>
      </c>
      <c r="B8354" s="1">
        <v>2.0</v>
      </c>
      <c r="C8354" s="1" t="s">
        <v>18370</v>
      </c>
      <c r="D8354" s="1" t="s">
        <v>18371</v>
      </c>
      <c r="E8354" s="1" t="s">
        <v>296</v>
      </c>
      <c r="F8354" s="1" t="s">
        <v>11</v>
      </c>
      <c r="G8354" s="1" t="str">
        <f>IFERROR(__xludf.DUMMYFUNCTION("GOOGLETRANSLATE(D8354,""fr"",""en"")"),"#VALUE!")</f>
        <v>#VALUE!</v>
      </c>
    </row>
    <row r="8355" ht="15.75" customHeight="1">
      <c r="A8355" s="1" t="s">
        <v>314</v>
      </c>
      <c r="B8355" s="1">
        <v>5.0</v>
      </c>
      <c r="C8355" s="1" t="s">
        <v>18372</v>
      </c>
      <c r="D8355" s="1" t="s">
        <v>18373</v>
      </c>
      <c r="E8355" s="1" t="s">
        <v>176</v>
      </c>
      <c r="F8355" s="1" t="s">
        <v>66</v>
      </c>
      <c r="G8355" s="1" t="str">
        <f>IFERROR(__xludf.DUMMYFUNCTION("GOOGLETRANSLATE(D8355,""fr"",""en"")"),"#VALUE!")</f>
        <v>#VALUE!</v>
      </c>
    </row>
    <row r="8356" ht="15.75" customHeight="1">
      <c r="A8356" s="1" t="s">
        <v>18374</v>
      </c>
      <c r="B8356" s="1">
        <v>2.0</v>
      </c>
      <c r="C8356" s="1" t="s">
        <v>18375</v>
      </c>
      <c r="D8356" s="1" t="s">
        <v>18376</v>
      </c>
      <c r="E8356" s="1" t="s">
        <v>65</v>
      </c>
      <c r="F8356" s="1" t="s">
        <v>66</v>
      </c>
      <c r="G8356" s="1" t="str">
        <f>IFERROR(__xludf.DUMMYFUNCTION("GOOGLETRANSLATE(D8356,""fr"",""en"")"),"#VALUE!")</f>
        <v>#VALUE!</v>
      </c>
    </row>
    <row r="8357" ht="15.75" customHeight="1">
      <c r="A8357" s="1" t="s">
        <v>2699</v>
      </c>
      <c r="B8357" s="1">
        <v>1.0</v>
      </c>
      <c r="C8357" s="1" t="s">
        <v>18377</v>
      </c>
      <c r="D8357" s="1" t="s">
        <v>18378</v>
      </c>
      <c r="E8357" s="1" t="s">
        <v>52</v>
      </c>
      <c r="F8357" s="1" t="s">
        <v>11</v>
      </c>
      <c r="G8357" s="1" t="str">
        <f>IFERROR(__xludf.DUMMYFUNCTION("GOOGLETRANSLATE(D8357,""fr"",""en"")"),"#VALUE!")</f>
        <v>#VALUE!</v>
      </c>
    </row>
    <row r="8358" ht="15.75" customHeight="1">
      <c r="A8358" s="1" t="s">
        <v>2343</v>
      </c>
      <c r="B8358" s="1">
        <v>2.0</v>
      </c>
      <c r="C8358" s="1" t="s">
        <v>18379</v>
      </c>
      <c r="D8358" s="1" t="s">
        <v>18380</v>
      </c>
      <c r="E8358" s="1" t="s">
        <v>52</v>
      </c>
      <c r="F8358" s="1" t="s">
        <v>4863</v>
      </c>
      <c r="G8358" s="1" t="str">
        <f>IFERROR(__xludf.DUMMYFUNCTION("GOOGLETRANSLATE(D8358,""fr"",""en"")"),"#VALUE!")</f>
        <v>#VALUE!</v>
      </c>
    </row>
    <row r="8359" ht="15.75" customHeight="1">
      <c r="A8359" s="1" t="s">
        <v>3017</v>
      </c>
      <c r="B8359" s="1">
        <v>5.0</v>
      </c>
      <c r="C8359" s="1" t="s">
        <v>18381</v>
      </c>
      <c r="D8359" s="1" t="s">
        <v>18382</v>
      </c>
      <c r="E8359" s="1" t="s">
        <v>554</v>
      </c>
      <c r="F8359" s="1" t="s">
        <v>30</v>
      </c>
      <c r="G8359" s="1" t="str">
        <f>IFERROR(__xludf.DUMMYFUNCTION("GOOGLETRANSLATE(D8359,""fr"",""en"")"),"#VALUE!")</f>
        <v>#VALUE!</v>
      </c>
    </row>
    <row r="8360" ht="15.75" customHeight="1">
      <c r="A8360" s="1" t="s">
        <v>532</v>
      </c>
      <c r="B8360" s="1">
        <v>3.0</v>
      </c>
      <c r="C8360" s="1" t="s">
        <v>18383</v>
      </c>
      <c r="D8360" s="1" t="s">
        <v>18384</v>
      </c>
      <c r="E8360" s="1" t="s">
        <v>10</v>
      </c>
      <c r="F8360" s="1" t="s">
        <v>11</v>
      </c>
      <c r="G8360" s="1" t="str">
        <f>IFERROR(__xludf.DUMMYFUNCTION("GOOGLETRANSLATE(D8360,""fr"",""en"")"),"#VALUE!")</f>
        <v>#VALUE!</v>
      </c>
    </row>
    <row r="8361" ht="15.75" customHeight="1">
      <c r="A8361" s="1" t="s">
        <v>1816</v>
      </c>
      <c r="B8361" s="1">
        <v>5.0</v>
      </c>
      <c r="C8361" s="1" t="s">
        <v>18385</v>
      </c>
      <c r="D8361" s="1" t="s">
        <v>18386</v>
      </c>
      <c r="E8361" s="1" t="s">
        <v>10</v>
      </c>
      <c r="F8361" s="1" t="s">
        <v>11</v>
      </c>
      <c r="G8361" s="1" t="str">
        <f>IFERROR(__xludf.DUMMYFUNCTION("GOOGLETRANSLATE(D8361,""fr"",""en"")"),"#VALUE!")</f>
        <v>#VALUE!</v>
      </c>
    </row>
    <row r="8362" ht="15.75" customHeight="1">
      <c r="A8362" s="1" t="s">
        <v>3801</v>
      </c>
      <c r="B8362" s="1">
        <v>1.0</v>
      </c>
      <c r="C8362" s="1" t="s">
        <v>18387</v>
      </c>
      <c r="D8362" s="1" t="s">
        <v>18388</v>
      </c>
      <c r="E8362" s="1" t="s">
        <v>296</v>
      </c>
      <c r="F8362" s="1" t="s">
        <v>11</v>
      </c>
      <c r="G8362" s="1" t="str">
        <f>IFERROR(__xludf.DUMMYFUNCTION("GOOGLETRANSLATE(D8362,""fr"",""en"")"),"#VALUE!")</f>
        <v>#VALUE!</v>
      </c>
    </row>
    <row r="8363" ht="15.75" customHeight="1">
      <c r="A8363" s="1" t="s">
        <v>1403</v>
      </c>
      <c r="B8363" s="1">
        <v>1.0</v>
      </c>
      <c r="C8363" s="1" t="s">
        <v>18389</v>
      </c>
      <c r="D8363" s="1" t="s">
        <v>18390</v>
      </c>
      <c r="E8363" s="1" t="s">
        <v>21</v>
      </c>
      <c r="F8363" s="1" t="s">
        <v>11</v>
      </c>
      <c r="G8363" s="1" t="str">
        <f>IFERROR(__xludf.DUMMYFUNCTION("GOOGLETRANSLATE(D8363,""fr"",""en"")"),"#VALUE!")</f>
        <v>#VALUE!</v>
      </c>
    </row>
    <row r="8364" ht="15.75" customHeight="1">
      <c r="A8364" s="1" t="s">
        <v>4706</v>
      </c>
      <c r="B8364" s="1">
        <v>2.0</v>
      </c>
      <c r="C8364" s="1" t="s">
        <v>18391</v>
      </c>
      <c r="D8364" s="1" t="s">
        <v>18392</v>
      </c>
      <c r="E8364" s="1" t="s">
        <v>125</v>
      </c>
      <c r="F8364" s="1" t="s">
        <v>11</v>
      </c>
      <c r="G8364" s="1" t="str">
        <f>IFERROR(__xludf.DUMMYFUNCTION("GOOGLETRANSLATE(D8364,""fr"",""en"")"),"#VALUE!")</f>
        <v>#VALUE!</v>
      </c>
    </row>
    <row r="8365" ht="15.75" customHeight="1">
      <c r="A8365" s="1" t="s">
        <v>2272</v>
      </c>
      <c r="B8365" s="1">
        <v>3.0</v>
      </c>
      <c r="C8365" s="1" t="s">
        <v>18393</v>
      </c>
      <c r="D8365" s="1" t="s">
        <v>18394</v>
      </c>
      <c r="E8365" s="1" t="s">
        <v>10</v>
      </c>
      <c r="F8365" s="1" t="s">
        <v>11</v>
      </c>
      <c r="G8365" s="1" t="str">
        <f>IFERROR(__xludf.DUMMYFUNCTION("GOOGLETRANSLATE(D8365,""fr"",""en"")"),"#VALUE!")</f>
        <v>#VALUE!</v>
      </c>
    </row>
    <row r="8366" ht="15.75" customHeight="1">
      <c r="A8366" s="1" t="s">
        <v>7002</v>
      </c>
      <c r="B8366" s="1">
        <v>2.0</v>
      </c>
      <c r="C8366" s="1" t="s">
        <v>18395</v>
      </c>
      <c r="D8366" s="1" t="s">
        <v>18396</v>
      </c>
      <c r="E8366" s="1" t="s">
        <v>280</v>
      </c>
      <c r="F8366" s="1" t="s">
        <v>11</v>
      </c>
      <c r="G8366" s="1" t="str">
        <f>IFERROR(__xludf.DUMMYFUNCTION("GOOGLETRANSLATE(D8366,""fr"",""en"")"),"#VALUE!")</f>
        <v>#VALUE!</v>
      </c>
    </row>
    <row r="8367" ht="15.75" customHeight="1">
      <c r="A8367" s="1" t="s">
        <v>7359</v>
      </c>
      <c r="B8367" s="1">
        <v>1.0</v>
      </c>
      <c r="C8367" s="1" t="s">
        <v>18397</v>
      </c>
      <c r="D8367" s="1" t="s">
        <v>18398</v>
      </c>
      <c r="E8367" s="1" t="s">
        <v>109</v>
      </c>
      <c r="F8367" s="1" t="s">
        <v>110</v>
      </c>
      <c r="G8367" s="1" t="str">
        <f>IFERROR(__xludf.DUMMYFUNCTION("GOOGLETRANSLATE(D8367,""fr"",""en"")"),"#VALUE!")</f>
        <v>#VALUE!</v>
      </c>
    </row>
    <row r="8368" ht="15.75" customHeight="1">
      <c r="A8368" s="1" t="s">
        <v>150</v>
      </c>
      <c r="B8368" s="1">
        <v>3.0</v>
      </c>
      <c r="C8368" s="1" t="s">
        <v>18399</v>
      </c>
      <c r="D8368" s="1" t="s">
        <v>18400</v>
      </c>
      <c r="E8368" s="1" t="s">
        <v>10</v>
      </c>
      <c r="F8368" s="1" t="s">
        <v>11</v>
      </c>
      <c r="G8368" s="1" t="str">
        <f>IFERROR(__xludf.DUMMYFUNCTION("GOOGLETRANSLATE(D8368,""fr"",""en"")"),"#VALUE!")</f>
        <v>#VALUE!</v>
      </c>
    </row>
    <row r="8369" ht="15.75" customHeight="1">
      <c r="A8369" s="1" t="s">
        <v>2737</v>
      </c>
      <c r="B8369" s="1">
        <v>1.0</v>
      </c>
      <c r="C8369" s="1" t="s">
        <v>18401</v>
      </c>
      <c r="D8369" s="1" t="s">
        <v>18402</v>
      </c>
      <c r="E8369" s="1" t="s">
        <v>1192</v>
      </c>
      <c r="F8369" s="1" t="s">
        <v>110</v>
      </c>
      <c r="G8369" s="1" t="str">
        <f>IFERROR(__xludf.DUMMYFUNCTION("GOOGLETRANSLATE(D8369,""fr"",""en"")"),"#VALUE!")</f>
        <v>#VALUE!</v>
      </c>
    </row>
    <row r="8370" ht="15.75" customHeight="1">
      <c r="A8370" s="1" t="s">
        <v>314</v>
      </c>
      <c r="B8370" s="1">
        <v>5.0</v>
      </c>
      <c r="C8370" s="1" t="s">
        <v>18403</v>
      </c>
      <c r="D8370" s="1" t="s">
        <v>18404</v>
      </c>
      <c r="E8370" s="1" t="s">
        <v>21</v>
      </c>
      <c r="F8370" s="1" t="s">
        <v>11</v>
      </c>
      <c r="G8370" s="1" t="str">
        <f>IFERROR(__xludf.DUMMYFUNCTION("GOOGLETRANSLATE(D8370,""fr"",""en"")"),"#VALUE!")</f>
        <v>#VALUE!</v>
      </c>
    </row>
    <row r="8371" ht="15.75" customHeight="1">
      <c r="A8371" s="1" t="s">
        <v>4817</v>
      </c>
      <c r="B8371" s="1">
        <v>5.0</v>
      </c>
      <c r="C8371" s="1" t="s">
        <v>18405</v>
      </c>
      <c r="D8371" s="1" t="s">
        <v>18406</v>
      </c>
      <c r="E8371" s="1" t="s">
        <v>65</v>
      </c>
      <c r="F8371" s="1" t="s">
        <v>66</v>
      </c>
      <c r="G8371" s="1" t="str">
        <f>IFERROR(__xludf.DUMMYFUNCTION("GOOGLETRANSLATE(D8371,""fr"",""en"")"),"#VALUE!")</f>
        <v>#VALUE!</v>
      </c>
    </row>
    <row r="8372" ht="15.75" customHeight="1">
      <c r="A8372" s="1" t="s">
        <v>2162</v>
      </c>
      <c r="B8372" s="1">
        <v>1.0</v>
      </c>
      <c r="C8372" s="1" t="s">
        <v>18407</v>
      </c>
      <c r="D8372" s="1" t="s">
        <v>18408</v>
      </c>
      <c r="E8372" s="1" t="s">
        <v>10</v>
      </c>
      <c r="F8372" s="1" t="s">
        <v>110</v>
      </c>
      <c r="G8372" s="1" t="str">
        <f>IFERROR(__xludf.DUMMYFUNCTION("GOOGLETRANSLATE(D8372,""fr"",""en"")"),"#VALUE!")</f>
        <v>#VALUE!</v>
      </c>
    </row>
    <row r="8373" ht="15.75" customHeight="1">
      <c r="A8373" s="1" t="s">
        <v>6408</v>
      </c>
      <c r="B8373" s="1">
        <v>2.0</v>
      </c>
      <c r="C8373" s="1" t="s">
        <v>18409</v>
      </c>
      <c r="D8373" s="1" t="s">
        <v>18410</v>
      </c>
      <c r="E8373" s="1" t="s">
        <v>575</v>
      </c>
      <c r="F8373" s="1" t="s">
        <v>84</v>
      </c>
      <c r="G8373" s="1" t="str">
        <f>IFERROR(__xludf.DUMMYFUNCTION("GOOGLETRANSLATE(D8373,""fr"",""en"")"),"#VALUE!")</f>
        <v>#VALUE!</v>
      </c>
    </row>
    <row r="8374" ht="15.75" customHeight="1">
      <c r="A8374" s="1" t="s">
        <v>532</v>
      </c>
      <c r="B8374" s="1">
        <v>4.0</v>
      </c>
      <c r="C8374" s="1" t="s">
        <v>18411</v>
      </c>
      <c r="D8374" s="1" t="s">
        <v>18412</v>
      </c>
      <c r="E8374" s="1" t="s">
        <v>21</v>
      </c>
      <c r="F8374" s="1" t="s">
        <v>11</v>
      </c>
      <c r="G8374" s="1" t="str">
        <f>IFERROR(__xludf.DUMMYFUNCTION("GOOGLETRANSLATE(D8374,""fr"",""en"")"),"#VALUE!")</f>
        <v>#VALUE!</v>
      </c>
    </row>
    <row r="8375" ht="15.75" customHeight="1">
      <c r="A8375" s="1" t="s">
        <v>11356</v>
      </c>
      <c r="B8375" s="1">
        <v>2.0</v>
      </c>
      <c r="C8375" s="1" t="s">
        <v>18413</v>
      </c>
      <c r="D8375" s="1" t="s">
        <v>18414</v>
      </c>
      <c r="E8375" s="1" t="s">
        <v>5251</v>
      </c>
      <c r="F8375" s="1" t="s">
        <v>66</v>
      </c>
      <c r="G8375" s="1" t="str">
        <f>IFERROR(__xludf.DUMMYFUNCTION("GOOGLETRANSLATE(D8375,""fr"",""en"")"),"#VALUE!")</f>
        <v>#VALUE!</v>
      </c>
    </row>
    <row r="8376" ht="15.75" customHeight="1">
      <c r="A8376" s="1" t="s">
        <v>738</v>
      </c>
      <c r="B8376" s="1">
        <v>5.0</v>
      </c>
      <c r="C8376" s="1" t="s">
        <v>18415</v>
      </c>
      <c r="D8376" s="1" t="s">
        <v>18416</v>
      </c>
      <c r="E8376" s="1" t="s">
        <v>21</v>
      </c>
      <c r="F8376" s="1" t="s">
        <v>11</v>
      </c>
      <c r="G8376" s="1" t="str">
        <f>IFERROR(__xludf.DUMMYFUNCTION("GOOGLETRANSLATE(D8376,""fr"",""en"")"),"#VALUE!")</f>
        <v>#VALUE!</v>
      </c>
    </row>
    <row r="8377" ht="15.75" customHeight="1">
      <c r="A8377" s="1" t="s">
        <v>558</v>
      </c>
      <c r="B8377" s="1">
        <v>1.0</v>
      </c>
      <c r="C8377" s="1" t="s">
        <v>18417</v>
      </c>
      <c r="D8377" s="1" t="s">
        <v>18418</v>
      </c>
      <c r="E8377" s="1" t="s">
        <v>254</v>
      </c>
      <c r="F8377" s="1" t="s">
        <v>66</v>
      </c>
      <c r="G8377" s="1" t="str">
        <f>IFERROR(__xludf.DUMMYFUNCTION("GOOGLETRANSLATE(D8377,""fr"",""en"")"),"#VALUE!")</f>
        <v>#VALUE!</v>
      </c>
    </row>
    <row r="8378" ht="15.75" customHeight="1">
      <c r="A8378" s="1" t="s">
        <v>236</v>
      </c>
      <c r="B8378" s="1">
        <v>5.0</v>
      </c>
      <c r="C8378" s="1" t="s">
        <v>18419</v>
      </c>
      <c r="D8378" s="1" t="s">
        <v>18420</v>
      </c>
      <c r="E8378" s="1" t="s">
        <v>10</v>
      </c>
      <c r="F8378" s="1" t="s">
        <v>11</v>
      </c>
      <c r="G8378" s="1" t="str">
        <f>IFERROR(__xludf.DUMMYFUNCTION("GOOGLETRANSLATE(D8378,""fr"",""en"")"),"#VALUE!")</f>
        <v>#VALUE!</v>
      </c>
    </row>
    <row r="8379" ht="15.75" customHeight="1">
      <c r="A8379" s="1" t="s">
        <v>284</v>
      </c>
      <c r="B8379" s="1">
        <v>5.0</v>
      </c>
      <c r="C8379" s="1" t="s">
        <v>18421</v>
      </c>
      <c r="D8379" s="1" t="s">
        <v>18422</v>
      </c>
      <c r="E8379" s="1" t="s">
        <v>448</v>
      </c>
      <c r="F8379" s="1" t="s">
        <v>84</v>
      </c>
      <c r="G8379" s="1" t="str">
        <f>IFERROR(__xludf.DUMMYFUNCTION("GOOGLETRANSLATE(D8379,""fr"",""en"")"),"#VALUE!")</f>
        <v>#VALUE!</v>
      </c>
    </row>
    <row r="8380" ht="15.75" customHeight="1">
      <c r="A8380" s="1" t="s">
        <v>138</v>
      </c>
      <c r="B8380" s="1">
        <v>1.0</v>
      </c>
      <c r="C8380" s="1" t="s">
        <v>18423</v>
      </c>
      <c r="D8380" s="1" t="s">
        <v>18424</v>
      </c>
      <c r="E8380" s="1" t="s">
        <v>10</v>
      </c>
      <c r="F8380" s="1" t="s">
        <v>11</v>
      </c>
      <c r="G8380" s="1" t="str">
        <f>IFERROR(__xludf.DUMMYFUNCTION("GOOGLETRANSLATE(D8380,""fr"",""en"")"),"#VALUE!")</f>
        <v>#VALUE!</v>
      </c>
    </row>
    <row r="8381" ht="15.75" customHeight="1">
      <c r="A8381" s="1" t="s">
        <v>719</v>
      </c>
      <c r="B8381" s="1">
        <v>2.0</v>
      </c>
      <c r="C8381" s="1" t="s">
        <v>18425</v>
      </c>
      <c r="D8381" s="1" t="s">
        <v>18426</v>
      </c>
      <c r="E8381" s="1" t="s">
        <v>21</v>
      </c>
      <c r="F8381" s="1" t="s">
        <v>11</v>
      </c>
      <c r="G8381" s="1" t="str">
        <f>IFERROR(__xludf.DUMMYFUNCTION("GOOGLETRANSLATE(D8381,""fr"",""en"")"),"#VALUE!")</f>
        <v>#VALUE!</v>
      </c>
    </row>
    <row r="8382" ht="15.75" customHeight="1">
      <c r="A8382" s="1" t="s">
        <v>18427</v>
      </c>
      <c r="B8382" s="1">
        <v>1.0</v>
      </c>
      <c r="C8382" s="1" t="s">
        <v>18428</v>
      </c>
      <c r="D8382" s="1" t="s">
        <v>18429</v>
      </c>
      <c r="E8382" s="1" t="s">
        <v>21</v>
      </c>
      <c r="F8382" s="1" t="s">
        <v>11</v>
      </c>
      <c r="G8382" s="1" t="str">
        <f>IFERROR(__xludf.DUMMYFUNCTION("GOOGLETRANSLATE(D8382,""fr"",""en"")"),"#VALUE!")</f>
        <v>#VALUE!</v>
      </c>
    </row>
    <row r="8383" ht="15.75" customHeight="1">
      <c r="A8383" s="1" t="s">
        <v>6703</v>
      </c>
      <c r="B8383" s="1">
        <v>1.0</v>
      </c>
      <c r="C8383" s="1" t="s">
        <v>18430</v>
      </c>
      <c r="D8383" s="1" t="s">
        <v>18431</v>
      </c>
      <c r="E8383" s="1" t="s">
        <v>3148</v>
      </c>
      <c r="F8383" s="1" t="s">
        <v>118</v>
      </c>
      <c r="G8383" s="1" t="str">
        <f>IFERROR(__xludf.DUMMYFUNCTION("GOOGLETRANSLATE(D8383,""fr"",""en"")"),"#VALUE!")</f>
        <v>#VALUE!</v>
      </c>
    </row>
    <row r="8384" ht="15.75" customHeight="1">
      <c r="A8384" s="1" t="s">
        <v>1353</v>
      </c>
      <c r="B8384" s="1">
        <v>4.0</v>
      </c>
      <c r="C8384" s="1" t="s">
        <v>18432</v>
      </c>
      <c r="D8384" s="1" t="s">
        <v>18433</v>
      </c>
      <c r="E8384" s="1" t="s">
        <v>169</v>
      </c>
      <c r="F8384" s="1" t="s">
        <v>11</v>
      </c>
      <c r="G8384" s="1" t="str">
        <f>IFERROR(__xludf.DUMMYFUNCTION("GOOGLETRANSLATE(D8384,""fr"",""en"")"),"#VALUE!")</f>
        <v>#VALUE!</v>
      </c>
    </row>
    <row r="8385" ht="15.75" customHeight="1">
      <c r="A8385" s="1" t="s">
        <v>9720</v>
      </c>
      <c r="B8385" s="1">
        <v>3.0</v>
      </c>
      <c r="C8385" s="1" t="s">
        <v>18434</v>
      </c>
      <c r="D8385" s="1" t="s">
        <v>18435</v>
      </c>
      <c r="E8385" s="1" t="s">
        <v>109</v>
      </c>
      <c r="F8385" s="1" t="s">
        <v>11</v>
      </c>
      <c r="G8385" s="1" t="str">
        <f>IFERROR(__xludf.DUMMYFUNCTION("GOOGLETRANSLATE(D8385,""fr"",""en"")"),"#VALUE!")</f>
        <v>#VALUE!</v>
      </c>
    </row>
    <row r="8386" ht="15.75" customHeight="1">
      <c r="A8386" s="1" t="s">
        <v>929</v>
      </c>
      <c r="B8386" s="1">
        <v>4.0</v>
      </c>
      <c r="C8386" s="1" t="s">
        <v>18436</v>
      </c>
      <c r="D8386" s="1" t="s">
        <v>18437</v>
      </c>
      <c r="E8386" s="1" t="s">
        <v>10</v>
      </c>
      <c r="F8386" s="1" t="s">
        <v>11</v>
      </c>
      <c r="G8386" s="1" t="str">
        <f>IFERROR(__xludf.DUMMYFUNCTION("GOOGLETRANSLATE(D8386,""fr"",""en"")"),"#VALUE!")</f>
        <v>#VALUE!</v>
      </c>
    </row>
    <row r="8387" ht="15.75" customHeight="1">
      <c r="A8387" s="1" t="s">
        <v>5195</v>
      </c>
      <c r="B8387" s="1">
        <v>5.0</v>
      </c>
      <c r="C8387" s="1" t="s">
        <v>18438</v>
      </c>
      <c r="D8387" s="1" t="s">
        <v>18439</v>
      </c>
      <c r="E8387" s="1" t="s">
        <v>21</v>
      </c>
      <c r="F8387" s="1" t="s">
        <v>11</v>
      </c>
      <c r="G8387" s="1" t="str">
        <f>IFERROR(__xludf.DUMMYFUNCTION("GOOGLETRANSLATE(D8387,""fr"",""en"")"),"#VALUE!")</f>
        <v>#VALUE!</v>
      </c>
    </row>
    <row r="8388" ht="15.75" customHeight="1">
      <c r="A8388" s="1" t="s">
        <v>1344</v>
      </c>
      <c r="B8388" s="1">
        <v>5.0</v>
      </c>
      <c r="C8388" s="1" t="s">
        <v>18440</v>
      </c>
      <c r="D8388" s="1" t="s">
        <v>18441</v>
      </c>
      <c r="E8388" s="1" t="s">
        <v>21</v>
      </c>
      <c r="F8388" s="1" t="s">
        <v>11</v>
      </c>
      <c r="G8388" s="1" t="str">
        <f>IFERROR(__xludf.DUMMYFUNCTION("GOOGLETRANSLATE(D8388,""fr"",""en"")"),"#VALUE!")</f>
        <v>#VALUE!</v>
      </c>
    </row>
    <row r="8389" ht="15.75" customHeight="1">
      <c r="A8389" s="1" t="s">
        <v>1253</v>
      </c>
      <c r="B8389" s="1">
        <v>3.0</v>
      </c>
      <c r="C8389" s="1" t="s">
        <v>18442</v>
      </c>
      <c r="D8389" s="1" t="s">
        <v>18443</v>
      </c>
      <c r="E8389" s="1" t="s">
        <v>125</v>
      </c>
      <c r="F8389" s="1" t="s">
        <v>11</v>
      </c>
      <c r="G8389" s="1" t="str">
        <f>IFERROR(__xludf.DUMMYFUNCTION("GOOGLETRANSLATE(D8389,""fr"",""en"")"),"#VALUE!")</f>
        <v>#VALUE!</v>
      </c>
    </row>
    <row r="8390" ht="15.75" customHeight="1">
      <c r="A8390" s="1" t="s">
        <v>3528</v>
      </c>
      <c r="B8390" s="1">
        <v>2.0</v>
      </c>
      <c r="C8390" s="1" t="s">
        <v>18444</v>
      </c>
      <c r="D8390" s="1" t="s">
        <v>18445</v>
      </c>
      <c r="E8390" s="1" t="s">
        <v>10</v>
      </c>
      <c r="F8390" s="1" t="s">
        <v>11</v>
      </c>
      <c r="G8390" s="1" t="str">
        <f>IFERROR(__xludf.DUMMYFUNCTION("GOOGLETRANSLATE(D8390,""fr"",""en"")"),"#VALUE!")</f>
        <v>#VALUE!</v>
      </c>
    </row>
    <row r="8391" ht="15.75" customHeight="1">
      <c r="A8391" s="1" t="s">
        <v>18446</v>
      </c>
      <c r="B8391" s="1">
        <v>1.0</v>
      </c>
      <c r="C8391" s="1" t="s">
        <v>18447</v>
      </c>
      <c r="D8391" s="1" t="s">
        <v>18448</v>
      </c>
      <c r="E8391" s="1" t="s">
        <v>280</v>
      </c>
      <c r="F8391" s="1" t="s">
        <v>11</v>
      </c>
      <c r="G8391" s="1" t="str">
        <f>IFERROR(__xludf.DUMMYFUNCTION("GOOGLETRANSLATE(D8391,""fr"",""en"")"),"#VALUE!")</f>
        <v>#VALUE!</v>
      </c>
    </row>
    <row r="8392" ht="15.75" customHeight="1">
      <c r="A8392" s="1" t="s">
        <v>1091</v>
      </c>
      <c r="B8392" s="1">
        <v>1.0</v>
      </c>
      <c r="C8392" s="1" t="s">
        <v>18449</v>
      </c>
      <c r="D8392" s="1" t="s">
        <v>18450</v>
      </c>
      <c r="E8392" s="1" t="s">
        <v>29</v>
      </c>
      <c r="F8392" s="1" t="s">
        <v>30</v>
      </c>
      <c r="G8392" s="1" t="str">
        <f>IFERROR(__xludf.DUMMYFUNCTION("GOOGLETRANSLATE(D8392,""fr"",""en"")"),"#VALUE!")</f>
        <v>#VALUE!</v>
      </c>
    </row>
    <row r="8393" ht="15.75" customHeight="1">
      <c r="A8393" s="1" t="s">
        <v>936</v>
      </c>
      <c r="B8393" s="1">
        <v>5.0</v>
      </c>
      <c r="C8393" s="1" t="s">
        <v>18451</v>
      </c>
      <c r="D8393" s="1" t="s">
        <v>18452</v>
      </c>
      <c r="E8393" s="1" t="s">
        <v>646</v>
      </c>
      <c r="F8393" s="1" t="s">
        <v>39</v>
      </c>
      <c r="G8393" s="1" t="str">
        <f>IFERROR(__xludf.DUMMYFUNCTION("GOOGLETRANSLATE(D8393,""fr"",""en"")"),"#VALUE!")</f>
        <v>#VALUE!</v>
      </c>
    </row>
    <row r="8394" ht="15.75" customHeight="1">
      <c r="A8394" s="1" t="s">
        <v>6443</v>
      </c>
      <c r="B8394" s="1">
        <v>2.0</v>
      </c>
      <c r="C8394" s="1" t="s">
        <v>18453</v>
      </c>
      <c r="D8394" s="1" t="s">
        <v>18454</v>
      </c>
      <c r="E8394" s="1" t="s">
        <v>250</v>
      </c>
      <c r="F8394" s="1" t="s">
        <v>30</v>
      </c>
      <c r="G8394" s="1" t="str">
        <f>IFERROR(__xludf.DUMMYFUNCTION("GOOGLETRANSLATE(D8394,""fr"",""en"")"),"#VALUE!")</f>
        <v>#VALUE!</v>
      </c>
    </row>
    <row r="8395" ht="15.75" customHeight="1">
      <c r="A8395" s="1" t="s">
        <v>314</v>
      </c>
      <c r="B8395" s="1">
        <v>1.0</v>
      </c>
      <c r="C8395" s="1" t="s">
        <v>18455</v>
      </c>
      <c r="D8395" s="1" t="s">
        <v>18456</v>
      </c>
      <c r="E8395" s="1" t="s">
        <v>169</v>
      </c>
      <c r="F8395" s="1" t="s">
        <v>110</v>
      </c>
      <c r="G8395" s="1" t="str">
        <f>IFERROR(__xludf.DUMMYFUNCTION("GOOGLETRANSLATE(D8395,""fr"",""en"")"),"#VALUE!")</f>
        <v>#VALUE!</v>
      </c>
    </row>
    <row r="8396" ht="15.75" customHeight="1">
      <c r="A8396" s="1" t="s">
        <v>2076</v>
      </c>
      <c r="B8396" s="1">
        <v>5.0</v>
      </c>
      <c r="C8396" s="1" t="s">
        <v>18457</v>
      </c>
      <c r="D8396" s="1" t="s">
        <v>18458</v>
      </c>
      <c r="E8396" s="1" t="s">
        <v>21</v>
      </c>
      <c r="F8396" s="1" t="s">
        <v>11</v>
      </c>
      <c r="G8396" s="1" t="str">
        <f>IFERROR(__xludf.DUMMYFUNCTION("GOOGLETRANSLATE(D8396,""fr"",""en"")"),"#VALUE!")</f>
        <v>#VALUE!</v>
      </c>
    </row>
    <row r="8397" ht="15.75" customHeight="1">
      <c r="A8397" s="1" t="s">
        <v>391</v>
      </c>
      <c r="B8397" s="1">
        <v>5.0</v>
      </c>
      <c r="C8397" s="1" t="s">
        <v>18459</v>
      </c>
      <c r="D8397" s="1" t="s">
        <v>18460</v>
      </c>
      <c r="E8397" s="1" t="s">
        <v>65</v>
      </c>
      <c r="F8397" s="1" t="s">
        <v>66</v>
      </c>
      <c r="G8397" s="1" t="str">
        <f>IFERROR(__xludf.DUMMYFUNCTION("GOOGLETRANSLATE(D8397,""fr"",""en"")"),"#VALUE!")</f>
        <v>#VALUE!</v>
      </c>
    </row>
    <row r="8398" ht="15.75" customHeight="1">
      <c r="A8398" s="1" t="s">
        <v>4817</v>
      </c>
      <c r="B8398" s="1">
        <v>5.0</v>
      </c>
      <c r="C8398" s="1" t="s">
        <v>18461</v>
      </c>
      <c r="D8398" s="1" t="s">
        <v>18462</v>
      </c>
      <c r="E8398" s="1" t="s">
        <v>21</v>
      </c>
      <c r="F8398" s="1" t="s">
        <v>11</v>
      </c>
      <c r="G8398" s="1" t="str">
        <f>IFERROR(__xludf.DUMMYFUNCTION("GOOGLETRANSLATE(D8398,""fr"",""en"")"),"#VALUE!")</f>
        <v>#VALUE!</v>
      </c>
    </row>
    <row r="8399" ht="15.75" customHeight="1">
      <c r="A8399" s="1" t="s">
        <v>5582</v>
      </c>
      <c r="B8399" s="1">
        <v>5.0</v>
      </c>
      <c r="C8399" s="1" t="s">
        <v>18463</v>
      </c>
      <c r="D8399" s="1" t="s">
        <v>18464</v>
      </c>
      <c r="E8399" s="1" t="s">
        <v>614</v>
      </c>
      <c r="F8399" s="1" t="s">
        <v>30</v>
      </c>
      <c r="G8399" s="1" t="str">
        <f>IFERROR(__xludf.DUMMYFUNCTION("GOOGLETRANSLATE(D8399,""fr"",""en"")"),"#VALUE!")</f>
        <v>#VALUE!</v>
      </c>
    </row>
    <row r="8400" ht="15.75" customHeight="1">
      <c r="A8400" s="1" t="s">
        <v>388</v>
      </c>
      <c r="B8400" s="1">
        <v>1.0</v>
      </c>
      <c r="C8400" s="1" t="s">
        <v>18465</v>
      </c>
      <c r="D8400" s="1" t="s">
        <v>18466</v>
      </c>
      <c r="E8400" s="1" t="s">
        <v>169</v>
      </c>
      <c r="F8400" s="1" t="s">
        <v>11</v>
      </c>
      <c r="G8400" s="1" t="str">
        <f>IFERROR(__xludf.DUMMYFUNCTION("GOOGLETRANSLATE(D8400,""fr"",""en"")"),"#VALUE!")</f>
        <v>#VALUE!</v>
      </c>
    </row>
    <row r="8401" ht="15.75" customHeight="1">
      <c r="A8401" s="1" t="s">
        <v>236</v>
      </c>
      <c r="B8401" s="1">
        <v>4.0</v>
      </c>
      <c r="C8401" s="1" t="s">
        <v>18467</v>
      </c>
      <c r="D8401" s="1" t="s">
        <v>18468</v>
      </c>
      <c r="E8401" s="1" t="s">
        <v>10</v>
      </c>
      <c r="F8401" s="1" t="s">
        <v>11</v>
      </c>
      <c r="G8401" s="1" t="str">
        <f>IFERROR(__xludf.DUMMYFUNCTION("GOOGLETRANSLATE(D8401,""fr"",""en"")"),"#VALUE!")</f>
        <v>#VALUE!</v>
      </c>
    </row>
    <row r="8402" ht="15.75" customHeight="1">
      <c r="A8402" s="1" t="s">
        <v>4849</v>
      </c>
      <c r="B8402" s="1">
        <v>2.0</v>
      </c>
      <c r="C8402" s="1" t="s">
        <v>18469</v>
      </c>
      <c r="D8402" s="1" t="s">
        <v>18470</v>
      </c>
      <c r="E8402" s="1" t="s">
        <v>373</v>
      </c>
      <c r="F8402" s="1" t="s">
        <v>30</v>
      </c>
      <c r="G8402" s="1" t="str">
        <f>IFERROR(__xludf.DUMMYFUNCTION("GOOGLETRANSLATE(D8402,""fr"",""en"")"),"#VALUE!")</f>
        <v>#VALUE!</v>
      </c>
    </row>
    <row r="8403" ht="15.75" customHeight="1">
      <c r="A8403" s="1" t="s">
        <v>1270</v>
      </c>
      <c r="B8403" s="1">
        <v>1.0</v>
      </c>
      <c r="C8403" s="1" t="s">
        <v>18471</v>
      </c>
      <c r="D8403" s="1" t="s">
        <v>18472</v>
      </c>
      <c r="E8403" s="1" t="s">
        <v>827</v>
      </c>
      <c r="F8403" s="1" t="s">
        <v>39</v>
      </c>
      <c r="G8403" s="1" t="str">
        <f>IFERROR(__xludf.DUMMYFUNCTION("GOOGLETRANSLATE(D8403,""fr"",""en"")"),"#VALUE!")</f>
        <v>#VALUE!</v>
      </c>
    </row>
    <row r="8404" ht="15.75" customHeight="1">
      <c r="A8404" s="1" t="s">
        <v>597</v>
      </c>
      <c r="B8404" s="1">
        <v>5.0</v>
      </c>
      <c r="C8404" s="1" t="s">
        <v>18473</v>
      </c>
      <c r="D8404" s="1" t="s">
        <v>18474</v>
      </c>
      <c r="E8404" s="1" t="s">
        <v>65</v>
      </c>
      <c r="F8404" s="1" t="s">
        <v>66</v>
      </c>
      <c r="G8404" s="1" t="str">
        <f>IFERROR(__xludf.DUMMYFUNCTION("GOOGLETRANSLATE(D8404,""fr"",""en"")"),"#VALUE!")</f>
        <v>#VALUE!</v>
      </c>
    </row>
    <row r="8405" ht="15.75" customHeight="1">
      <c r="A8405" s="1" t="s">
        <v>5456</v>
      </c>
      <c r="B8405" s="1">
        <v>2.0</v>
      </c>
      <c r="C8405" s="1" t="s">
        <v>18475</v>
      </c>
      <c r="D8405" s="1" t="s">
        <v>18476</v>
      </c>
      <c r="E8405" s="1" t="s">
        <v>1472</v>
      </c>
      <c r="F8405" s="1" t="s">
        <v>84</v>
      </c>
      <c r="G8405" s="1" t="str">
        <f>IFERROR(__xludf.DUMMYFUNCTION("GOOGLETRANSLATE(D8405,""fr"",""en"")"),"#VALUE!")</f>
        <v>#VALUE!</v>
      </c>
    </row>
    <row r="8406" ht="15.75" customHeight="1">
      <c r="A8406" s="1" t="s">
        <v>187</v>
      </c>
      <c r="B8406" s="1">
        <v>4.0</v>
      </c>
      <c r="C8406" s="1" t="s">
        <v>18477</v>
      </c>
      <c r="D8406" s="1" t="s">
        <v>18478</v>
      </c>
      <c r="E8406" s="1" t="s">
        <v>21</v>
      </c>
      <c r="F8406" s="1" t="s">
        <v>11</v>
      </c>
      <c r="G8406" s="1" t="str">
        <f>IFERROR(__xludf.DUMMYFUNCTION("GOOGLETRANSLATE(D8406,""fr"",""en"")"),"#VALUE!")</f>
        <v>#VALUE!</v>
      </c>
    </row>
    <row r="8407" ht="15.75" customHeight="1">
      <c r="A8407" s="1" t="s">
        <v>3312</v>
      </c>
      <c r="B8407" s="1">
        <v>5.0</v>
      </c>
      <c r="C8407" s="1" t="s">
        <v>18479</v>
      </c>
      <c r="D8407" s="1" t="s">
        <v>18480</v>
      </c>
      <c r="E8407" s="1" t="s">
        <v>10</v>
      </c>
      <c r="F8407" s="1" t="s">
        <v>11</v>
      </c>
      <c r="G8407" s="1" t="str">
        <f>IFERROR(__xludf.DUMMYFUNCTION("GOOGLETRANSLATE(D8407,""fr"",""en"")"),"#VALUE!")</f>
        <v>#VALUE!</v>
      </c>
    </row>
    <row r="8408" ht="15.75" customHeight="1">
      <c r="A8408" s="1" t="s">
        <v>1741</v>
      </c>
      <c r="B8408" s="1">
        <v>5.0</v>
      </c>
      <c r="C8408" s="1" t="s">
        <v>18481</v>
      </c>
      <c r="D8408" s="1" t="s">
        <v>18482</v>
      </c>
      <c r="E8408" s="1" t="s">
        <v>65</v>
      </c>
      <c r="F8408" s="1" t="s">
        <v>66</v>
      </c>
      <c r="G8408" s="1" t="str">
        <f>IFERROR(__xludf.DUMMYFUNCTION("GOOGLETRANSLATE(D8408,""fr"",""en"")"),"#VALUE!")</f>
        <v>#VALUE!</v>
      </c>
    </row>
    <row r="8409" ht="15.75" customHeight="1">
      <c r="A8409" s="1" t="s">
        <v>707</v>
      </c>
      <c r="B8409" s="1">
        <v>2.0</v>
      </c>
      <c r="C8409" s="1" t="s">
        <v>18483</v>
      </c>
      <c r="D8409" s="1" t="s">
        <v>18484</v>
      </c>
      <c r="E8409" s="1" t="s">
        <v>21</v>
      </c>
      <c r="F8409" s="1" t="s">
        <v>11</v>
      </c>
      <c r="G8409" s="1" t="str">
        <f>IFERROR(__xludf.DUMMYFUNCTION("GOOGLETRANSLATE(D8409,""fr"",""en"")"),"#VALUE!")</f>
        <v>#VALUE!</v>
      </c>
    </row>
    <row r="8410" ht="15.75" customHeight="1">
      <c r="A8410" s="1" t="s">
        <v>411</v>
      </c>
      <c r="B8410" s="1">
        <v>5.0</v>
      </c>
      <c r="C8410" s="1" t="s">
        <v>18485</v>
      </c>
      <c r="D8410" s="1" t="s">
        <v>18486</v>
      </c>
      <c r="E8410" s="1" t="s">
        <v>554</v>
      </c>
      <c r="F8410" s="1" t="s">
        <v>30</v>
      </c>
      <c r="G8410" s="1" t="str">
        <f>IFERROR(__xludf.DUMMYFUNCTION("GOOGLETRANSLATE(D8410,""fr"",""en"")"),"#VALUE!")</f>
        <v>#VALUE!</v>
      </c>
    </row>
    <row r="8411" ht="15.75" customHeight="1">
      <c r="A8411" s="1" t="s">
        <v>810</v>
      </c>
      <c r="B8411" s="1">
        <v>2.0</v>
      </c>
      <c r="C8411" s="1" t="s">
        <v>18487</v>
      </c>
      <c r="D8411" s="1" t="s">
        <v>18488</v>
      </c>
      <c r="E8411" s="1" t="s">
        <v>296</v>
      </c>
      <c r="F8411" s="1" t="s">
        <v>66</v>
      </c>
      <c r="G8411" s="1" t="str">
        <f>IFERROR(__xludf.DUMMYFUNCTION("GOOGLETRANSLATE(D8411,""fr"",""en"")"),"#VALUE!")</f>
        <v>#VALUE!</v>
      </c>
    </row>
    <row r="8412" ht="15.75" customHeight="1">
      <c r="A8412" s="1" t="s">
        <v>569</v>
      </c>
      <c r="B8412" s="1">
        <v>4.0</v>
      </c>
      <c r="C8412" s="1" t="s">
        <v>18489</v>
      </c>
      <c r="D8412" s="1" t="s">
        <v>18490</v>
      </c>
      <c r="E8412" s="1" t="s">
        <v>10</v>
      </c>
      <c r="F8412" s="1" t="s">
        <v>11</v>
      </c>
      <c r="G8412" s="1" t="str">
        <f>IFERROR(__xludf.DUMMYFUNCTION("GOOGLETRANSLATE(D8412,""fr"",""en"")"),"#VALUE!")</f>
        <v>#VALUE!</v>
      </c>
    </row>
    <row r="8413" ht="15.75" customHeight="1">
      <c r="A8413" s="1" t="s">
        <v>4658</v>
      </c>
      <c r="B8413" s="1">
        <v>5.0</v>
      </c>
      <c r="C8413" s="1" t="s">
        <v>18491</v>
      </c>
      <c r="D8413" s="1" t="s">
        <v>18492</v>
      </c>
      <c r="E8413" s="1" t="s">
        <v>65</v>
      </c>
      <c r="F8413" s="1" t="s">
        <v>66</v>
      </c>
      <c r="G8413" s="1" t="str">
        <f>IFERROR(__xludf.DUMMYFUNCTION("GOOGLETRANSLATE(D8413,""fr"",""en"")"),"#VALUE!")</f>
        <v>#VALUE!</v>
      </c>
    </row>
    <row r="8414" ht="15.75" customHeight="1">
      <c r="A8414" s="1" t="s">
        <v>585</v>
      </c>
      <c r="B8414" s="1">
        <v>4.0</v>
      </c>
      <c r="C8414" s="1" t="s">
        <v>18493</v>
      </c>
      <c r="D8414" s="1" t="s">
        <v>18494</v>
      </c>
      <c r="E8414" s="1" t="s">
        <v>10</v>
      </c>
      <c r="F8414" s="1" t="s">
        <v>11</v>
      </c>
      <c r="G8414" s="1" t="str">
        <f>IFERROR(__xludf.DUMMYFUNCTION("GOOGLETRANSLATE(D8414,""fr"",""en"")"),"#VALUE!")</f>
        <v>#VALUE!</v>
      </c>
    </row>
    <row r="8415" ht="15.75" customHeight="1">
      <c r="A8415" s="1" t="s">
        <v>14691</v>
      </c>
      <c r="B8415" s="1">
        <v>3.0</v>
      </c>
      <c r="C8415" s="1" t="s">
        <v>18495</v>
      </c>
      <c r="D8415" s="1" t="s">
        <v>18496</v>
      </c>
      <c r="E8415" s="1" t="s">
        <v>614</v>
      </c>
      <c r="F8415" s="1" t="s">
        <v>30</v>
      </c>
      <c r="G8415" s="1" t="str">
        <f>IFERROR(__xludf.DUMMYFUNCTION("GOOGLETRANSLATE(D8415,""fr"",""en"")"),"#VALUE!")</f>
        <v>#VALUE!</v>
      </c>
    </row>
    <row r="8416" ht="15.75" customHeight="1">
      <c r="A8416" s="1" t="s">
        <v>132</v>
      </c>
      <c r="B8416" s="1">
        <v>1.0</v>
      </c>
      <c r="C8416" s="1" t="s">
        <v>18497</v>
      </c>
      <c r="D8416" s="1" t="s">
        <v>18498</v>
      </c>
      <c r="E8416" s="1" t="s">
        <v>575</v>
      </c>
      <c r="F8416" s="1" t="s">
        <v>48</v>
      </c>
      <c r="G8416" s="1" t="str">
        <f>IFERROR(__xludf.DUMMYFUNCTION("GOOGLETRANSLATE(D8416,""fr"",""en"")"),"#VALUE!")</f>
        <v>#VALUE!</v>
      </c>
    </row>
    <row r="8417" ht="15.75" customHeight="1">
      <c r="A8417" s="1" t="s">
        <v>430</v>
      </c>
      <c r="B8417" s="1">
        <v>3.0</v>
      </c>
      <c r="C8417" s="1" t="s">
        <v>18499</v>
      </c>
      <c r="D8417" s="1" t="s">
        <v>18500</v>
      </c>
      <c r="E8417" s="1" t="s">
        <v>65</v>
      </c>
      <c r="F8417" s="1" t="s">
        <v>66</v>
      </c>
      <c r="G8417" s="1" t="str">
        <f>IFERROR(__xludf.DUMMYFUNCTION("GOOGLETRANSLATE(D8417,""fr"",""en"")"),"#VALUE!")</f>
        <v>#VALUE!</v>
      </c>
    </row>
    <row r="8418" ht="15.75" customHeight="1">
      <c r="A8418" s="1" t="s">
        <v>326</v>
      </c>
      <c r="B8418" s="1">
        <v>4.0</v>
      </c>
      <c r="C8418" s="1" t="s">
        <v>18501</v>
      </c>
      <c r="D8418" s="1" t="s">
        <v>18502</v>
      </c>
      <c r="E8418" s="1" t="s">
        <v>21</v>
      </c>
      <c r="F8418" s="1" t="s">
        <v>11</v>
      </c>
      <c r="G8418" s="1" t="str">
        <f>IFERROR(__xludf.DUMMYFUNCTION("GOOGLETRANSLATE(D8418,""fr"",""en"")"),"#VALUE!")</f>
        <v>#VALUE!</v>
      </c>
    </row>
    <row r="8419" ht="15.75" customHeight="1">
      <c r="A8419" s="1" t="s">
        <v>3022</v>
      </c>
      <c r="B8419" s="1">
        <v>4.0</v>
      </c>
      <c r="C8419" s="1" t="s">
        <v>18503</v>
      </c>
      <c r="D8419" s="1" t="s">
        <v>18504</v>
      </c>
      <c r="E8419" s="1" t="s">
        <v>21</v>
      </c>
      <c r="F8419" s="1" t="s">
        <v>11</v>
      </c>
      <c r="G8419" s="1" t="str">
        <f>IFERROR(__xludf.DUMMYFUNCTION("GOOGLETRANSLATE(D8419,""fr"",""en"")"),"#VALUE!")</f>
        <v>#VALUE!</v>
      </c>
    </row>
    <row r="8420" ht="15.75" customHeight="1">
      <c r="A8420" s="1" t="s">
        <v>170</v>
      </c>
      <c r="B8420" s="1">
        <v>5.0</v>
      </c>
      <c r="C8420" s="1" t="s">
        <v>18505</v>
      </c>
      <c r="D8420" s="1" t="s">
        <v>18506</v>
      </c>
      <c r="E8420" s="1" t="s">
        <v>10</v>
      </c>
      <c r="F8420" s="1" t="s">
        <v>11</v>
      </c>
      <c r="G8420" s="1" t="str">
        <f>IFERROR(__xludf.DUMMYFUNCTION("GOOGLETRANSLATE(D8420,""fr"",""en"")"),"#VALUE!")</f>
        <v>#VALUE!</v>
      </c>
    </row>
    <row r="8421" ht="15.75" customHeight="1">
      <c r="A8421" s="1" t="s">
        <v>329</v>
      </c>
      <c r="B8421" s="1">
        <v>4.0</v>
      </c>
      <c r="C8421" s="1" t="s">
        <v>5764</v>
      </c>
      <c r="D8421" s="1" t="s">
        <v>18507</v>
      </c>
      <c r="E8421" s="1" t="s">
        <v>484</v>
      </c>
      <c r="F8421" s="1" t="s">
        <v>30</v>
      </c>
      <c r="G8421" s="1" t="str">
        <f>IFERROR(__xludf.DUMMYFUNCTION("GOOGLETRANSLATE(D8421,""fr"",""en"")"),"#VALUE!")</f>
        <v>#VALUE!</v>
      </c>
    </row>
    <row r="8422" ht="15.75" customHeight="1">
      <c r="A8422" s="1" t="s">
        <v>485</v>
      </c>
      <c r="B8422" s="1">
        <v>5.0</v>
      </c>
      <c r="C8422" s="1" t="s">
        <v>18508</v>
      </c>
      <c r="D8422" s="1" t="s">
        <v>18509</v>
      </c>
      <c r="E8422" s="1" t="s">
        <v>448</v>
      </c>
      <c r="F8422" s="1" t="s">
        <v>84</v>
      </c>
      <c r="G8422" s="1" t="str">
        <f>IFERROR(__xludf.DUMMYFUNCTION("GOOGLETRANSLATE(D8422,""fr"",""en"")"),"#VALUE!")</f>
        <v>#VALUE!</v>
      </c>
    </row>
    <row r="8423" ht="15.75" customHeight="1">
      <c r="A8423" s="1" t="s">
        <v>11406</v>
      </c>
      <c r="B8423" s="1">
        <v>4.0</v>
      </c>
      <c r="C8423" s="1" t="s">
        <v>18510</v>
      </c>
      <c r="D8423" s="1" t="s">
        <v>18511</v>
      </c>
      <c r="E8423" s="1" t="s">
        <v>25</v>
      </c>
      <c r="F8423" s="1" t="s">
        <v>11</v>
      </c>
      <c r="G8423" s="1" t="str">
        <f>IFERROR(__xludf.DUMMYFUNCTION("GOOGLETRANSLATE(D8423,""fr"",""en"")"),"#VALUE!")</f>
        <v>#VALUE!</v>
      </c>
    </row>
    <row r="8424" ht="15.75" customHeight="1">
      <c r="A8424" s="1" t="s">
        <v>4515</v>
      </c>
      <c r="B8424" s="1">
        <v>1.0</v>
      </c>
      <c r="C8424" s="1" t="s">
        <v>18512</v>
      </c>
      <c r="D8424" s="1" t="s">
        <v>18513</v>
      </c>
      <c r="E8424" s="1" t="s">
        <v>38</v>
      </c>
      <c r="F8424" s="1" t="s">
        <v>39</v>
      </c>
      <c r="G8424" s="1" t="str">
        <f>IFERROR(__xludf.DUMMYFUNCTION("GOOGLETRANSLATE(D8424,""fr"",""en"")"),"#VALUE!")</f>
        <v>#VALUE!</v>
      </c>
    </row>
    <row r="8425" ht="15.75" customHeight="1">
      <c r="A8425" s="1" t="s">
        <v>1264</v>
      </c>
      <c r="B8425" s="1">
        <v>1.0</v>
      </c>
      <c r="C8425" s="1" t="s">
        <v>18514</v>
      </c>
      <c r="D8425" s="1" t="s">
        <v>18515</v>
      </c>
      <c r="E8425" s="1" t="s">
        <v>109</v>
      </c>
      <c r="F8425" s="1" t="s">
        <v>11</v>
      </c>
      <c r="G8425" s="1" t="str">
        <f>IFERROR(__xludf.DUMMYFUNCTION("GOOGLETRANSLATE(D8425,""fr"",""en"")"),"#VALUE!")</f>
        <v>#VALUE!</v>
      </c>
    </row>
    <row r="8426" ht="15.75" customHeight="1">
      <c r="A8426" s="1" t="s">
        <v>424</v>
      </c>
      <c r="B8426" s="1">
        <v>3.0</v>
      </c>
      <c r="C8426" s="1" t="s">
        <v>18516</v>
      </c>
      <c r="D8426" s="1" t="s">
        <v>18517</v>
      </c>
      <c r="E8426" s="1" t="s">
        <v>109</v>
      </c>
      <c r="F8426" s="1" t="s">
        <v>11</v>
      </c>
      <c r="G8426" s="1" t="str">
        <f>IFERROR(__xludf.DUMMYFUNCTION("GOOGLETRANSLATE(D8426,""fr"",""en"")"),"#VALUE!")</f>
        <v>#VALUE!</v>
      </c>
    </row>
    <row r="8427" ht="15.75" customHeight="1">
      <c r="A8427" s="1" t="s">
        <v>5149</v>
      </c>
      <c r="B8427" s="1">
        <v>3.0</v>
      </c>
      <c r="C8427" s="1" t="s">
        <v>18518</v>
      </c>
      <c r="D8427" s="1" t="s">
        <v>18519</v>
      </c>
      <c r="E8427" s="1" t="s">
        <v>10</v>
      </c>
      <c r="F8427" s="1" t="s">
        <v>11</v>
      </c>
      <c r="G8427" s="1" t="str">
        <f>IFERROR(__xludf.DUMMYFUNCTION("GOOGLETRANSLATE(D8427,""fr"",""en"")"),"#VALUE!")</f>
        <v>#VALUE!</v>
      </c>
    </row>
    <row r="8428" ht="15.75" customHeight="1">
      <c r="A8428" s="1" t="s">
        <v>289</v>
      </c>
      <c r="B8428" s="1">
        <v>4.0</v>
      </c>
      <c r="C8428" s="1" t="s">
        <v>18520</v>
      </c>
      <c r="D8428" s="1" t="s">
        <v>18521</v>
      </c>
      <c r="E8428" s="1" t="s">
        <v>25</v>
      </c>
      <c r="F8428" s="1" t="s">
        <v>11</v>
      </c>
      <c r="G8428" s="1" t="str">
        <f>IFERROR(__xludf.DUMMYFUNCTION("GOOGLETRANSLATE(D8428,""fr"",""en"")"),"#VALUE!")</f>
        <v>#VALUE!</v>
      </c>
    </row>
    <row r="8429" ht="15.75" customHeight="1">
      <c r="A8429" s="1" t="s">
        <v>1138</v>
      </c>
      <c r="B8429" s="1">
        <v>5.0</v>
      </c>
      <c r="C8429" s="1" t="s">
        <v>18522</v>
      </c>
      <c r="D8429" s="1" t="s">
        <v>18523</v>
      </c>
      <c r="E8429" s="1" t="s">
        <v>21</v>
      </c>
      <c r="F8429" s="1" t="s">
        <v>11</v>
      </c>
      <c r="G8429" s="1" t="str">
        <f>IFERROR(__xludf.DUMMYFUNCTION("GOOGLETRANSLATE(D8429,""fr"",""en"")"),"I am currently fully satisfied with the information given to me and hopes to remain insured as long as possible at the Olivier Insurance.")</f>
        <v>I am currently fully satisfied with the information given to me and hopes to remain insured as long as possible at the Olivier Insurance.</v>
      </c>
    </row>
    <row r="8430" ht="15.75" customHeight="1">
      <c r="A8430" s="1" t="s">
        <v>1429</v>
      </c>
      <c r="B8430" s="1">
        <v>4.0</v>
      </c>
      <c r="C8430" s="1" t="s">
        <v>18524</v>
      </c>
      <c r="D8430" s="1" t="s">
        <v>18525</v>
      </c>
      <c r="E8430" s="1" t="s">
        <v>21</v>
      </c>
      <c r="F8430" s="1" t="s">
        <v>11</v>
      </c>
      <c r="G8430" s="1" t="str">
        <f>IFERROR(__xludf.DUMMYFUNCTION("GOOGLETRANSLATE(D8430,""fr"",""en"")"),"#VALUE!")</f>
        <v>#VALUE!</v>
      </c>
    </row>
    <row r="8431" ht="15.75" customHeight="1">
      <c r="A8431" s="1" t="s">
        <v>4228</v>
      </c>
      <c r="B8431" s="1">
        <v>5.0</v>
      </c>
      <c r="C8431" s="1" t="s">
        <v>18526</v>
      </c>
      <c r="D8431" s="1" t="s">
        <v>18527</v>
      </c>
      <c r="E8431" s="1" t="s">
        <v>554</v>
      </c>
      <c r="F8431" s="1" t="s">
        <v>30</v>
      </c>
      <c r="G8431" s="1" t="str">
        <f>IFERROR(__xludf.DUMMYFUNCTION("GOOGLETRANSLATE(D8431,""fr"",""en"")"),"#VALUE!")</f>
        <v>#VALUE!</v>
      </c>
    </row>
    <row r="8432" ht="15.75" customHeight="1">
      <c r="A8432" s="1" t="s">
        <v>532</v>
      </c>
      <c r="B8432" s="1">
        <v>5.0</v>
      </c>
      <c r="C8432" s="1" t="s">
        <v>18528</v>
      </c>
      <c r="D8432" s="1" t="s">
        <v>18529</v>
      </c>
      <c r="E8432" s="1" t="s">
        <v>169</v>
      </c>
      <c r="F8432" s="1" t="s">
        <v>11</v>
      </c>
      <c r="G8432" s="1" t="str">
        <f>IFERROR(__xludf.DUMMYFUNCTION("GOOGLETRANSLATE(D8432,""fr"",""en"")"),"#VALUE!")</f>
        <v>#VALUE!</v>
      </c>
    </row>
    <row r="8433" ht="15.75" customHeight="1">
      <c r="A8433" s="1" t="s">
        <v>1735</v>
      </c>
      <c r="B8433" s="1">
        <v>4.0</v>
      </c>
      <c r="C8433" s="1" t="s">
        <v>18530</v>
      </c>
      <c r="D8433" s="1" t="s">
        <v>18531</v>
      </c>
      <c r="E8433" s="1" t="s">
        <v>176</v>
      </c>
      <c r="F8433" s="1" t="s">
        <v>66</v>
      </c>
      <c r="G8433" s="1" t="str">
        <f>IFERROR(__xludf.DUMMYFUNCTION("GOOGLETRANSLATE(D8433,""fr"",""en"")"),"#VALUE!")</f>
        <v>#VALUE!</v>
      </c>
    </row>
    <row r="8434" ht="15.75" customHeight="1">
      <c r="A8434" s="1" t="s">
        <v>2715</v>
      </c>
      <c r="B8434" s="1">
        <v>1.0</v>
      </c>
      <c r="C8434" s="1" t="s">
        <v>18532</v>
      </c>
      <c r="D8434" s="1" t="s">
        <v>18533</v>
      </c>
      <c r="E8434" s="1" t="s">
        <v>10</v>
      </c>
      <c r="F8434" s="1" t="s">
        <v>11</v>
      </c>
      <c r="G8434" s="1" t="str">
        <f>IFERROR(__xludf.DUMMYFUNCTION("GOOGLETRANSLATE(D8434,""fr"",""en"")"),"#VALUE!")</f>
        <v>#VALUE!</v>
      </c>
    </row>
    <row r="8435" ht="15.75" customHeight="1">
      <c r="A8435" s="1" t="s">
        <v>2843</v>
      </c>
      <c r="B8435" s="1">
        <v>1.0</v>
      </c>
      <c r="C8435" s="1" t="s">
        <v>18534</v>
      </c>
      <c r="D8435" s="1" t="s">
        <v>18535</v>
      </c>
      <c r="E8435" s="1" t="s">
        <v>65</v>
      </c>
      <c r="F8435" s="1" t="s">
        <v>66</v>
      </c>
      <c r="G8435" s="1" t="str">
        <f>IFERROR(__xludf.DUMMYFUNCTION("GOOGLETRANSLATE(D8435,""fr"",""en"")"),"#VALUE!")</f>
        <v>#VALUE!</v>
      </c>
    </row>
    <row r="8436" ht="15.75" customHeight="1">
      <c r="A8436" s="1" t="s">
        <v>16059</v>
      </c>
      <c r="B8436" s="1">
        <v>2.0</v>
      </c>
      <c r="C8436" s="1" t="s">
        <v>18536</v>
      </c>
      <c r="D8436" s="1" t="s">
        <v>18537</v>
      </c>
      <c r="E8436" s="1" t="s">
        <v>169</v>
      </c>
      <c r="F8436" s="1" t="s">
        <v>110</v>
      </c>
      <c r="G8436" s="1" t="str">
        <f>IFERROR(__xludf.DUMMYFUNCTION("GOOGLETRANSLATE(D8436,""fr"",""en"")"),"#VALUE!")</f>
        <v>#VALUE!</v>
      </c>
    </row>
    <row r="8437" ht="15.75" customHeight="1">
      <c r="A8437" s="1" t="s">
        <v>4607</v>
      </c>
      <c r="B8437" s="1">
        <v>1.0</v>
      </c>
      <c r="C8437" s="1" t="s">
        <v>18538</v>
      </c>
      <c r="D8437" s="1" t="s">
        <v>18539</v>
      </c>
      <c r="E8437" s="1" t="s">
        <v>109</v>
      </c>
      <c r="F8437" s="1" t="s">
        <v>11</v>
      </c>
      <c r="G8437" s="1" t="str">
        <f>IFERROR(__xludf.DUMMYFUNCTION("GOOGLETRANSLATE(D8437,""fr"",""en"")"),"#VALUE!")</f>
        <v>#VALUE!</v>
      </c>
    </row>
    <row r="8438" ht="15.75" customHeight="1">
      <c r="A8438" s="1" t="s">
        <v>1057</v>
      </c>
      <c r="B8438" s="1">
        <v>1.0</v>
      </c>
      <c r="C8438" s="1" t="s">
        <v>18540</v>
      </c>
      <c r="D8438" s="1" t="s">
        <v>18541</v>
      </c>
      <c r="E8438" s="1" t="s">
        <v>109</v>
      </c>
      <c r="F8438" s="1" t="s">
        <v>110</v>
      </c>
      <c r="G8438" s="1" t="str">
        <f>IFERROR(__xludf.DUMMYFUNCTION("GOOGLETRANSLATE(D8438,""fr"",""en"")"),"#VALUE!")</f>
        <v>#VALUE!</v>
      </c>
    </row>
    <row r="8439" ht="15.75" customHeight="1">
      <c r="A8439" s="1" t="s">
        <v>798</v>
      </c>
      <c r="B8439" s="1">
        <v>5.0</v>
      </c>
      <c r="C8439" s="1" t="s">
        <v>18542</v>
      </c>
      <c r="D8439" s="1" t="s">
        <v>18543</v>
      </c>
      <c r="E8439" s="1" t="s">
        <v>10</v>
      </c>
      <c r="F8439" s="1" t="s">
        <v>11</v>
      </c>
      <c r="G8439" s="1" t="str">
        <f>IFERROR(__xludf.DUMMYFUNCTION("GOOGLETRANSLATE(D8439,""fr"",""en"")"),"#VALUE!")</f>
        <v>#VALUE!</v>
      </c>
    </row>
    <row r="8440" ht="15.75" customHeight="1">
      <c r="A8440" s="1" t="s">
        <v>332</v>
      </c>
      <c r="B8440" s="1">
        <v>4.0</v>
      </c>
      <c r="C8440" s="1" t="s">
        <v>18544</v>
      </c>
      <c r="D8440" s="1" t="s">
        <v>18545</v>
      </c>
      <c r="E8440" s="1" t="s">
        <v>169</v>
      </c>
      <c r="F8440" s="1" t="s">
        <v>11</v>
      </c>
      <c r="G8440" s="1" t="str">
        <f>IFERROR(__xludf.DUMMYFUNCTION("GOOGLETRANSLATE(D8440,""fr"",""en"")"),"#VALUE!")</f>
        <v>#VALUE!</v>
      </c>
    </row>
    <row r="8441" ht="15.75" customHeight="1">
      <c r="A8441" s="1" t="s">
        <v>5610</v>
      </c>
      <c r="B8441" s="1">
        <v>2.0</v>
      </c>
      <c r="C8441" s="1" t="s">
        <v>18546</v>
      </c>
      <c r="D8441" s="1" t="s">
        <v>18547</v>
      </c>
      <c r="E8441" s="1" t="s">
        <v>226</v>
      </c>
      <c r="F8441" s="1" t="s">
        <v>11</v>
      </c>
      <c r="G8441" s="1" t="str">
        <f>IFERROR(__xludf.DUMMYFUNCTION("GOOGLETRANSLATE(D8441,""fr"",""en"")"),"#VALUE!")</f>
        <v>#VALUE!</v>
      </c>
    </row>
    <row r="8442" ht="15.75" customHeight="1">
      <c r="A8442" s="1" t="s">
        <v>8272</v>
      </c>
      <c r="B8442" s="1">
        <v>2.0</v>
      </c>
      <c r="C8442" s="1" t="s">
        <v>18548</v>
      </c>
      <c r="D8442" s="1" t="s">
        <v>18549</v>
      </c>
      <c r="E8442" s="1" t="s">
        <v>827</v>
      </c>
      <c r="F8442" s="1" t="s">
        <v>39</v>
      </c>
      <c r="G8442" s="1" t="str">
        <f>IFERROR(__xludf.DUMMYFUNCTION("GOOGLETRANSLATE(D8442,""fr"",""en"")"),"#VALUE!")</f>
        <v>#VALUE!</v>
      </c>
    </row>
    <row r="8443" ht="15.75" customHeight="1">
      <c r="A8443" s="1" t="s">
        <v>1696</v>
      </c>
      <c r="B8443" s="1">
        <v>1.0</v>
      </c>
      <c r="C8443" s="1" t="s">
        <v>18550</v>
      </c>
      <c r="D8443" s="1" t="s">
        <v>18551</v>
      </c>
      <c r="E8443" s="1" t="s">
        <v>43</v>
      </c>
      <c r="F8443" s="1" t="s">
        <v>30</v>
      </c>
      <c r="G8443" s="1" t="str">
        <f>IFERROR(__xludf.DUMMYFUNCTION("GOOGLETRANSLATE(D8443,""fr"",""en"")"),"#VALUE!")</f>
        <v>#VALUE!</v>
      </c>
    </row>
    <row r="8444" ht="15.75" customHeight="1">
      <c r="A8444" s="1" t="s">
        <v>4432</v>
      </c>
      <c r="B8444" s="1">
        <v>4.0</v>
      </c>
      <c r="C8444" s="1" t="s">
        <v>18552</v>
      </c>
      <c r="D8444" s="1" t="s">
        <v>18553</v>
      </c>
      <c r="E8444" s="1" t="s">
        <v>10</v>
      </c>
      <c r="F8444" s="1" t="s">
        <v>11</v>
      </c>
      <c r="G8444" s="1" t="str">
        <f>IFERROR(__xludf.DUMMYFUNCTION("GOOGLETRANSLATE(D8444,""fr"",""en"")"),"#VALUE!")</f>
        <v>#VALUE!</v>
      </c>
    </row>
    <row r="8445" ht="15.75" customHeight="1">
      <c r="A8445" s="1" t="s">
        <v>8327</v>
      </c>
      <c r="B8445" s="1">
        <v>1.0</v>
      </c>
      <c r="C8445" s="1" t="s">
        <v>18554</v>
      </c>
      <c r="D8445" s="1" t="s">
        <v>18555</v>
      </c>
      <c r="E8445" s="1" t="s">
        <v>292</v>
      </c>
      <c r="F8445" s="1" t="s">
        <v>11</v>
      </c>
      <c r="G8445" s="1" t="str">
        <f>IFERROR(__xludf.DUMMYFUNCTION("GOOGLETRANSLATE(D8445,""fr"",""en"")"),"#VALUE!")</f>
        <v>#VALUE!</v>
      </c>
    </row>
    <row r="8446" ht="15.75" customHeight="1">
      <c r="A8446" s="1" t="s">
        <v>8653</v>
      </c>
      <c r="B8446" s="1">
        <v>2.0</v>
      </c>
      <c r="C8446" s="1" t="s">
        <v>18556</v>
      </c>
      <c r="D8446" s="1" t="s">
        <v>18557</v>
      </c>
      <c r="E8446" s="1" t="s">
        <v>25</v>
      </c>
      <c r="F8446" s="1" t="s">
        <v>11</v>
      </c>
      <c r="G8446" s="1" t="str">
        <f>IFERROR(__xludf.DUMMYFUNCTION("GOOGLETRANSLATE(D8446,""fr"",""en"")"),"#VALUE!")</f>
        <v>#VALUE!</v>
      </c>
    </row>
    <row r="8447" ht="15.75" customHeight="1">
      <c r="A8447" s="1" t="s">
        <v>2255</v>
      </c>
      <c r="B8447" s="1">
        <v>2.0</v>
      </c>
      <c r="C8447" s="1" t="s">
        <v>18558</v>
      </c>
      <c r="D8447" s="1" t="s">
        <v>18559</v>
      </c>
      <c r="E8447" s="1" t="s">
        <v>2053</v>
      </c>
      <c r="F8447" s="1" t="s">
        <v>84</v>
      </c>
      <c r="G8447" s="1" t="str">
        <f>IFERROR(__xludf.DUMMYFUNCTION("GOOGLETRANSLATE(D8447,""fr"",""en"")"),"#VALUE!")</f>
        <v>#VALUE!</v>
      </c>
    </row>
    <row r="8448" ht="15.75" customHeight="1">
      <c r="A8448" s="1" t="s">
        <v>2022</v>
      </c>
      <c r="B8448" s="1">
        <v>5.0</v>
      </c>
      <c r="C8448" s="1" t="s">
        <v>18560</v>
      </c>
      <c r="D8448" s="1" t="s">
        <v>18561</v>
      </c>
      <c r="E8448" s="1" t="s">
        <v>21</v>
      </c>
      <c r="F8448" s="1" t="s">
        <v>11</v>
      </c>
      <c r="G8448" s="1" t="str">
        <f>IFERROR(__xludf.DUMMYFUNCTION("GOOGLETRANSLATE(D8448,""fr"",""en"")"),"#VALUE!")</f>
        <v>#VALUE!</v>
      </c>
    </row>
    <row r="8449" ht="15.75" customHeight="1">
      <c r="A8449" s="1" t="s">
        <v>661</v>
      </c>
      <c r="B8449" s="1">
        <v>2.0</v>
      </c>
      <c r="C8449" s="1" t="s">
        <v>18562</v>
      </c>
      <c r="D8449" s="1" t="s">
        <v>18563</v>
      </c>
      <c r="E8449" s="1" t="s">
        <v>254</v>
      </c>
      <c r="F8449" s="1" t="s">
        <v>66</v>
      </c>
      <c r="G8449" s="1" t="str">
        <f>IFERROR(__xludf.DUMMYFUNCTION("GOOGLETRANSLATE(D8449,""fr"",""en"")"),"#VALUE!")</f>
        <v>#VALUE!</v>
      </c>
    </row>
    <row r="8450" ht="15.75" customHeight="1">
      <c r="A8450" s="1" t="s">
        <v>62</v>
      </c>
      <c r="B8450" s="1">
        <v>4.0</v>
      </c>
      <c r="C8450" s="1" t="s">
        <v>18564</v>
      </c>
      <c r="D8450" s="1" t="s">
        <v>18565</v>
      </c>
      <c r="E8450" s="1" t="s">
        <v>169</v>
      </c>
      <c r="F8450" s="1" t="s">
        <v>11</v>
      </c>
      <c r="G8450" s="1" t="str">
        <f>IFERROR(__xludf.DUMMYFUNCTION("GOOGLETRANSLATE(D8450,""fr"",""en"")"),"#VALUE!")</f>
        <v>#VALUE!</v>
      </c>
    </row>
    <row r="8451" ht="15.75" customHeight="1">
      <c r="A8451" s="1" t="s">
        <v>3017</v>
      </c>
      <c r="B8451" s="1">
        <v>1.0</v>
      </c>
      <c r="C8451" s="1" t="s">
        <v>18566</v>
      </c>
      <c r="D8451" s="1" t="s">
        <v>18567</v>
      </c>
      <c r="E8451" s="1" t="s">
        <v>34</v>
      </c>
      <c r="F8451" s="1" t="s">
        <v>30</v>
      </c>
      <c r="G8451" s="1" t="str">
        <f>IFERROR(__xludf.DUMMYFUNCTION("GOOGLETRANSLATE(D8451,""fr"",""en"")"),"#VALUE!")</f>
        <v>#VALUE!</v>
      </c>
    </row>
    <row r="8452" ht="15.75" customHeight="1">
      <c r="A8452" s="1" t="s">
        <v>18568</v>
      </c>
      <c r="B8452" s="1">
        <v>1.0</v>
      </c>
      <c r="C8452" s="1" t="s">
        <v>18569</v>
      </c>
      <c r="D8452" s="1" t="s">
        <v>18570</v>
      </c>
      <c r="E8452" s="1" t="s">
        <v>226</v>
      </c>
      <c r="F8452" s="1" t="s">
        <v>11</v>
      </c>
      <c r="G8452" s="1" t="str">
        <f>IFERROR(__xludf.DUMMYFUNCTION("GOOGLETRANSLATE(D8452,""fr"",""en"")"),"#VALUE!")</f>
        <v>#VALUE!</v>
      </c>
    </row>
    <row r="8453" ht="15.75" customHeight="1">
      <c r="A8453" s="1" t="s">
        <v>615</v>
      </c>
      <c r="B8453" s="1">
        <v>5.0</v>
      </c>
      <c r="C8453" s="1" t="s">
        <v>18571</v>
      </c>
      <c r="D8453" s="1" t="s">
        <v>18572</v>
      </c>
      <c r="E8453" s="1" t="s">
        <v>10</v>
      </c>
      <c r="F8453" s="1" t="s">
        <v>11</v>
      </c>
      <c r="G8453" s="1" t="str">
        <f>IFERROR(__xludf.DUMMYFUNCTION("GOOGLETRANSLATE(D8453,""fr"",""en"")"),"#VALUE!")</f>
        <v>#VALUE!</v>
      </c>
    </row>
    <row r="8454" ht="15.75" customHeight="1">
      <c r="A8454" s="1" t="s">
        <v>239</v>
      </c>
      <c r="B8454" s="1">
        <v>4.0</v>
      </c>
      <c r="C8454" s="1" t="s">
        <v>18573</v>
      </c>
      <c r="D8454" s="1" t="s">
        <v>18574</v>
      </c>
      <c r="E8454" s="1" t="s">
        <v>21</v>
      </c>
      <c r="F8454" s="1" t="s">
        <v>11</v>
      </c>
      <c r="G8454" s="1" t="str">
        <f>IFERROR(__xludf.DUMMYFUNCTION("GOOGLETRANSLATE(D8454,""fr"",""en"")"),"#VALUE!")</f>
        <v>#VALUE!</v>
      </c>
    </row>
    <row r="8455" ht="15.75" customHeight="1">
      <c r="A8455" s="1" t="s">
        <v>1057</v>
      </c>
      <c r="B8455" s="1">
        <v>4.0</v>
      </c>
      <c r="C8455" s="1" t="s">
        <v>18575</v>
      </c>
      <c r="D8455" s="1" t="s">
        <v>18576</v>
      </c>
      <c r="E8455" s="1" t="s">
        <v>169</v>
      </c>
      <c r="F8455" s="1" t="s">
        <v>11</v>
      </c>
      <c r="G8455" s="1" t="str">
        <f>IFERROR(__xludf.DUMMYFUNCTION("GOOGLETRANSLATE(D8455,""fr"",""en"")"),"#VALUE!")</f>
        <v>#VALUE!</v>
      </c>
    </row>
    <row r="8456" ht="15.75" customHeight="1">
      <c r="A8456" s="1" t="s">
        <v>2022</v>
      </c>
      <c r="B8456" s="1">
        <v>5.0</v>
      </c>
      <c r="C8456" s="1" t="s">
        <v>18577</v>
      </c>
      <c r="D8456" s="1" t="s">
        <v>18578</v>
      </c>
      <c r="E8456" s="1" t="s">
        <v>21</v>
      </c>
      <c r="F8456" s="1" t="s">
        <v>11</v>
      </c>
      <c r="G8456" s="1" t="str">
        <f>IFERROR(__xludf.DUMMYFUNCTION("GOOGLETRANSLATE(D8456,""fr"",""en"")"),"#VALUE!")</f>
        <v>#VALUE!</v>
      </c>
    </row>
    <row r="8457" ht="15.75" customHeight="1">
      <c r="A8457" s="1" t="s">
        <v>6739</v>
      </c>
      <c r="B8457" s="1">
        <v>1.0</v>
      </c>
      <c r="C8457" s="1" t="s">
        <v>18579</v>
      </c>
      <c r="D8457" s="1" t="s">
        <v>18580</v>
      </c>
      <c r="E8457" s="1" t="s">
        <v>280</v>
      </c>
      <c r="F8457" s="1" t="s">
        <v>11</v>
      </c>
      <c r="G8457" s="1" t="str">
        <f>IFERROR(__xludf.DUMMYFUNCTION("GOOGLETRANSLATE(D8457,""fr"",""en"")"),"#VALUE!")</f>
        <v>#VALUE!</v>
      </c>
    </row>
    <row r="8458" ht="15.75" customHeight="1">
      <c r="A8458" s="1" t="s">
        <v>11196</v>
      </c>
      <c r="B8458" s="1">
        <v>2.0</v>
      </c>
      <c r="C8458" s="1" t="s">
        <v>18581</v>
      </c>
      <c r="D8458" s="1" t="s">
        <v>18582</v>
      </c>
      <c r="E8458" s="1" t="s">
        <v>52</v>
      </c>
      <c r="F8458" s="1" t="s">
        <v>48</v>
      </c>
      <c r="G8458" s="1" t="str">
        <f>IFERROR(__xludf.DUMMYFUNCTION("GOOGLETRANSLATE(D8458,""fr"",""en"")"),"#VALUE!")</f>
        <v>#VALUE!</v>
      </c>
    </row>
    <row r="8459" ht="15.75" customHeight="1">
      <c r="A8459" s="1" t="s">
        <v>17509</v>
      </c>
      <c r="B8459" s="1">
        <v>1.0</v>
      </c>
      <c r="C8459" s="1" t="s">
        <v>18583</v>
      </c>
      <c r="D8459" s="1" t="s">
        <v>18584</v>
      </c>
      <c r="E8459" s="1" t="s">
        <v>176</v>
      </c>
      <c r="F8459" s="1" t="s">
        <v>66</v>
      </c>
      <c r="G8459" s="1" t="str">
        <f>IFERROR(__xludf.DUMMYFUNCTION("GOOGLETRANSLATE(D8459,""fr"",""en"")"),"#VALUE!")</f>
        <v>#VALUE!</v>
      </c>
    </row>
    <row r="8460" ht="15.75" customHeight="1">
      <c r="A8460" s="1" t="s">
        <v>777</v>
      </c>
      <c r="B8460" s="1">
        <v>1.0</v>
      </c>
      <c r="C8460" s="1" t="s">
        <v>18585</v>
      </c>
      <c r="D8460" s="1" t="s">
        <v>18586</v>
      </c>
      <c r="E8460" s="1" t="s">
        <v>169</v>
      </c>
      <c r="F8460" s="1" t="s">
        <v>110</v>
      </c>
      <c r="G8460" s="1" t="str">
        <f>IFERROR(__xludf.DUMMYFUNCTION("GOOGLETRANSLATE(D8460,""fr"",""en"")"),"#VALUE!")</f>
        <v>#VALUE!</v>
      </c>
    </row>
    <row r="8461" ht="15.75" customHeight="1">
      <c r="A8461" s="1" t="s">
        <v>1712</v>
      </c>
      <c r="B8461" s="1">
        <v>3.0</v>
      </c>
      <c r="C8461" s="1" t="s">
        <v>18587</v>
      </c>
      <c r="D8461" s="1" t="s">
        <v>18588</v>
      </c>
      <c r="E8461" s="1" t="s">
        <v>226</v>
      </c>
      <c r="F8461" s="1" t="s">
        <v>11</v>
      </c>
      <c r="G8461" s="1" t="str">
        <f>IFERROR(__xludf.DUMMYFUNCTION("GOOGLETRANSLATE(D8461,""fr"",""en"")"),"#VALUE!")</f>
        <v>#VALUE!</v>
      </c>
    </row>
    <row r="8462" ht="15.75" customHeight="1">
      <c r="A8462" s="1" t="s">
        <v>3124</v>
      </c>
      <c r="B8462" s="1">
        <v>1.0</v>
      </c>
      <c r="C8462" s="1" t="s">
        <v>18589</v>
      </c>
      <c r="D8462" s="1" t="s">
        <v>18590</v>
      </c>
      <c r="E8462" s="1" t="s">
        <v>273</v>
      </c>
      <c r="F8462" s="1" t="s">
        <v>11</v>
      </c>
      <c r="G8462" s="1" t="str">
        <f>IFERROR(__xludf.DUMMYFUNCTION("GOOGLETRANSLATE(D8462,""fr"",""en"")"),"#VALUE!")</f>
        <v>#VALUE!</v>
      </c>
    </row>
    <row r="8463" ht="15.75" customHeight="1">
      <c r="A8463" s="1" t="s">
        <v>9076</v>
      </c>
      <c r="B8463" s="1">
        <v>2.0</v>
      </c>
      <c r="C8463" s="1" t="s">
        <v>18591</v>
      </c>
      <c r="D8463" s="1" t="s">
        <v>18592</v>
      </c>
      <c r="E8463" s="1" t="s">
        <v>575</v>
      </c>
      <c r="F8463" s="1" t="s">
        <v>84</v>
      </c>
      <c r="G8463" s="1" t="str">
        <f>IFERROR(__xludf.DUMMYFUNCTION("GOOGLETRANSLATE(D8463,""fr"",""en"")"),"#VALUE!")</f>
        <v>#VALUE!</v>
      </c>
    </row>
    <row r="8464" ht="15.75" customHeight="1">
      <c r="A8464" s="1" t="s">
        <v>1245</v>
      </c>
      <c r="B8464" s="1">
        <v>4.0</v>
      </c>
      <c r="C8464" s="1" t="s">
        <v>18593</v>
      </c>
      <c r="D8464" s="1" t="s">
        <v>18594</v>
      </c>
      <c r="E8464" s="1" t="s">
        <v>21</v>
      </c>
      <c r="F8464" s="1" t="s">
        <v>11</v>
      </c>
      <c r="G8464" s="1" t="str">
        <f>IFERROR(__xludf.DUMMYFUNCTION("GOOGLETRANSLATE(D8464,""fr"",""en"")"),"#VALUE!")</f>
        <v>#VALUE!</v>
      </c>
    </row>
    <row r="8465" ht="15.75" customHeight="1">
      <c r="A8465" s="1" t="s">
        <v>1879</v>
      </c>
      <c r="B8465" s="1">
        <v>5.0</v>
      </c>
      <c r="C8465" s="1" t="s">
        <v>18595</v>
      </c>
      <c r="D8465" s="1" t="s">
        <v>18596</v>
      </c>
      <c r="E8465" s="1" t="s">
        <v>10</v>
      </c>
      <c r="F8465" s="1" t="s">
        <v>11</v>
      </c>
      <c r="G8465" s="1" t="str">
        <f>IFERROR(__xludf.DUMMYFUNCTION("GOOGLETRANSLATE(D8465,""fr"",""en"")"),"Very satisfied with the prices and products offered according to prices, as well as the ease of access to transmit the documents that are requested.")</f>
        <v>Very satisfied with the prices and products offered according to prices, as well as the ease of access to transmit the documents that are requested.</v>
      </c>
    </row>
    <row r="8466" ht="15.75" customHeight="1">
      <c r="A8466" s="1" t="s">
        <v>1721</v>
      </c>
      <c r="B8466" s="1">
        <v>1.0</v>
      </c>
      <c r="C8466" s="1" t="s">
        <v>18597</v>
      </c>
      <c r="D8466" s="1" t="s">
        <v>18598</v>
      </c>
      <c r="E8466" s="1" t="s">
        <v>960</v>
      </c>
      <c r="F8466" s="1" t="s">
        <v>84</v>
      </c>
      <c r="G8466" s="1" t="str">
        <f>IFERROR(__xludf.DUMMYFUNCTION("GOOGLETRANSLATE(D8466,""fr"",""en"")"),"#VALUE!")</f>
        <v>#VALUE!</v>
      </c>
    </row>
    <row r="8467" ht="15.75" customHeight="1">
      <c r="A8467" s="1" t="s">
        <v>5478</v>
      </c>
      <c r="B8467" s="1">
        <v>3.0</v>
      </c>
      <c r="C8467" s="1" t="s">
        <v>18599</v>
      </c>
      <c r="D8467" s="1" t="s">
        <v>18600</v>
      </c>
      <c r="E8467" s="1" t="s">
        <v>292</v>
      </c>
      <c r="F8467" s="1" t="s">
        <v>11</v>
      </c>
      <c r="G8467" s="1" t="str">
        <f>IFERROR(__xludf.DUMMYFUNCTION("GOOGLETRANSLATE(D8467,""fr"",""en"")"),"#VALUE!")</f>
        <v>#VALUE!</v>
      </c>
    </row>
    <row r="8468" ht="15.75" customHeight="1">
      <c r="A8468" s="1" t="s">
        <v>8665</v>
      </c>
      <c r="B8468" s="1">
        <v>1.0</v>
      </c>
      <c r="C8468" s="1" t="s">
        <v>18601</v>
      </c>
      <c r="D8468" s="1" t="s">
        <v>18602</v>
      </c>
      <c r="E8468" s="1" t="s">
        <v>29</v>
      </c>
      <c r="F8468" s="1" t="s">
        <v>30</v>
      </c>
      <c r="G8468" s="1" t="str">
        <f>IFERROR(__xludf.DUMMYFUNCTION("GOOGLETRANSLATE(D8468,""fr"",""en"")"),"#VALUE!")</f>
        <v>#VALUE!</v>
      </c>
    </row>
    <row r="8469" ht="15.75" customHeight="1">
      <c r="A8469" s="1" t="s">
        <v>163</v>
      </c>
      <c r="B8469" s="1">
        <v>1.0</v>
      </c>
      <c r="C8469" s="1" t="s">
        <v>18603</v>
      </c>
      <c r="D8469" s="1" t="s">
        <v>18604</v>
      </c>
      <c r="E8469" s="1" t="s">
        <v>21</v>
      </c>
      <c r="F8469" s="1" t="s">
        <v>11</v>
      </c>
      <c r="G8469" s="1" t="str">
        <f>IFERROR(__xludf.DUMMYFUNCTION("GOOGLETRANSLATE(D8469,""fr"",""en"")"),"#VALUE!")</f>
        <v>#VALUE!</v>
      </c>
    </row>
    <row r="8470" ht="15.75" customHeight="1">
      <c r="A8470" s="1" t="s">
        <v>532</v>
      </c>
      <c r="B8470" s="1">
        <v>3.0</v>
      </c>
      <c r="C8470" s="1" t="s">
        <v>18605</v>
      </c>
      <c r="D8470" s="1" t="s">
        <v>18606</v>
      </c>
      <c r="E8470" s="1" t="s">
        <v>10</v>
      </c>
      <c r="F8470" s="1" t="s">
        <v>11</v>
      </c>
      <c r="G8470" s="1" t="str">
        <f>IFERROR(__xludf.DUMMYFUNCTION("GOOGLETRANSLATE(D8470,""fr"",""en"")"),"#VALUE!")</f>
        <v>#VALUE!</v>
      </c>
    </row>
    <row r="8471" ht="15.75" customHeight="1">
      <c r="A8471" s="1" t="s">
        <v>18032</v>
      </c>
      <c r="B8471" s="1">
        <v>1.0</v>
      </c>
      <c r="C8471" s="1" t="s">
        <v>18607</v>
      </c>
      <c r="D8471" s="1" t="s">
        <v>18608</v>
      </c>
      <c r="E8471" s="1" t="s">
        <v>226</v>
      </c>
      <c r="F8471" s="1" t="s">
        <v>11</v>
      </c>
      <c r="G8471" s="1" t="str">
        <f>IFERROR(__xludf.DUMMYFUNCTION("GOOGLETRANSLATE(D8471,""fr"",""en"")"),"#VALUE!")</f>
        <v>#VALUE!</v>
      </c>
    </row>
    <row r="8472" ht="15.75" customHeight="1">
      <c r="A8472" s="1" t="s">
        <v>126</v>
      </c>
      <c r="B8472" s="1">
        <v>4.0</v>
      </c>
      <c r="C8472" s="1" t="s">
        <v>18609</v>
      </c>
      <c r="D8472" s="1" t="s">
        <v>18610</v>
      </c>
      <c r="E8472" s="1" t="s">
        <v>10</v>
      </c>
      <c r="F8472" s="1" t="s">
        <v>11</v>
      </c>
      <c r="G8472" s="1" t="str">
        <f>IFERROR(__xludf.DUMMYFUNCTION("GOOGLETRANSLATE(D8472,""fr"",""en"")"),"#VALUE!")</f>
        <v>#VALUE!</v>
      </c>
    </row>
    <row r="8473" ht="15.75" customHeight="1">
      <c r="A8473" s="1" t="s">
        <v>485</v>
      </c>
      <c r="B8473" s="1">
        <v>3.0</v>
      </c>
      <c r="C8473" s="1" t="s">
        <v>18611</v>
      </c>
      <c r="D8473" s="1" t="s">
        <v>18612</v>
      </c>
      <c r="E8473" s="1" t="s">
        <v>10</v>
      </c>
      <c r="F8473" s="1" t="s">
        <v>11</v>
      </c>
      <c r="G8473" s="1" t="str">
        <f>IFERROR(__xludf.DUMMYFUNCTION("GOOGLETRANSLATE(D8473,""fr"",""en"")"),"#VALUE!")</f>
        <v>#VALUE!</v>
      </c>
    </row>
    <row r="8474" ht="15.75" customHeight="1">
      <c r="A8474" s="1" t="s">
        <v>6115</v>
      </c>
      <c r="B8474" s="1">
        <v>1.0</v>
      </c>
      <c r="C8474" s="1" t="s">
        <v>18613</v>
      </c>
      <c r="D8474" s="1" t="s">
        <v>18614</v>
      </c>
      <c r="E8474" s="1" t="s">
        <v>273</v>
      </c>
      <c r="F8474" s="1" t="s">
        <v>11</v>
      </c>
      <c r="G8474" s="1" t="str">
        <f>IFERROR(__xludf.DUMMYFUNCTION("GOOGLETRANSLATE(D8474,""fr"",""en"")"),"#VALUE!")</f>
        <v>#VALUE!</v>
      </c>
    </row>
    <row r="8475" ht="15.75" customHeight="1">
      <c r="A8475" s="1" t="s">
        <v>1238</v>
      </c>
      <c r="B8475" s="1">
        <v>1.0</v>
      </c>
      <c r="C8475" s="1" t="s">
        <v>18615</v>
      </c>
      <c r="D8475" s="1" t="s">
        <v>18616</v>
      </c>
      <c r="E8475" s="1" t="s">
        <v>196</v>
      </c>
      <c r="F8475" s="1" t="s">
        <v>118</v>
      </c>
      <c r="G8475" s="1" t="str">
        <f>IFERROR(__xludf.DUMMYFUNCTION("GOOGLETRANSLATE(D8475,""fr"",""en"")"),"#VALUE!")</f>
        <v>#VALUE!</v>
      </c>
    </row>
    <row r="8476" ht="15.75" customHeight="1">
      <c r="A8476" s="1" t="s">
        <v>629</v>
      </c>
      <c r="B8476" s="1">
        <v>1.0</v>
      </c>
      <c r="C8476" s="1" t="s">
        <v>18617</v>
      </c>
      <c r="D8476" s="1" t="s">
        <v>18618</v>
      </c>
      <c r="E8476" s="1" t="s">
        <v>292</v>
      </c>
      <c r="F8476" s="1" t="s">
        <v>11</v>
      </c>
      <c r="G8476" s="1" t="str">
        <f>IFERROR(__xludf.DUMMYFUNCTION("GOOGLETRANSLATE(D8476,""fr"",""en"")"),"#VALUE!")</f>
        <v>#VALUE!</v>
      </c>
    </row>
    <row r="8477" ht="15.75" customHeight="1">
      <c r="A8477" s="1" t="s">
        <v>170</v>
      </c>
      <c r="B8477" s="1">
        <v>3.0</v>
      </c>
      <c r="C8477" s="1" t="s">
        <v>18619</v>
      </c>
      <c r="D8477" s="1" t="s">
        <v>18620</v>
      </c>
      <c r="E8477" s="1" t="s">
        <v>21</v>
      </c>
      <c r="F8477" s="1" t="s">
        <v>11</v>
      </c>
      <c r="G8477" s="1" t="str">
        <f>IFERROR(__xludf.DUMMYFUNCTION("GOOGLETRANSLATE(D8477,""fr"",""en"")"),"#VALUE!")</f>
        <v>#VALUE!</v>
      </c>
    </row>
    <row r="8478" ht="15.75" customHeight="1">
      <c r="A8478" s="1" t="s">
        <v>2911</v>
      </c>
      <c r="B8478" s="1">
        <v>4.0</v>
      </c>
      <c r="C8478" s="1" t="s">
        <v>18621</v>
      </c>
      <c r="D8478" s="1" t="s">
        <v>18622</v>
      </c>
      <c r="E8478" s="1" t="s">
        <v>10</v>
      </c>
      <c r="F8478" s="1" t="s">
        <v>11</v>
      </c>
      <c r="G8478" s="1" t="str">
        <f>IFERROR(__xludf.DUMMYFUNCTION("GOOGLETRANSLATE(D8478,""fr"",""en"")"),"#VALUE!")</f>
        <v>#VALUE!</v>
      </c>
    </row>
    <row r="8479" ht="15.75" customHeight="1">
      <c r="A8479" s="1" t="s">
        <v>921</v>
      </c>
      <c r="B8479" s="1">
        <v>1.0</v>
      </c>
      <c r="C8479" s="1" t="s">
        <v>18623</v>
      </c>
      <c r="D8479" s="1" t="s">
        <v>18624</v>
      </c>
      <c r="E8479" s="1" t="s">
        <v>38</v>
      </c>
      <c r="F8479" s="1" t="s">
        <v>39</v>
      </c>
      <c r="G8479" s="1" t="str">
        <f>IFERROR(__xludf.DUMMYFUNCTION("GOOGLETRANSLATE(D8479,""fr"",""en"")"),"#VALUE!")</f>
        <v>#VALUE!</v>
      </c>
    </row>
    <row r="8480" ht="15.75" customHeight="1">
      <c r="A8480" s="1" t="s">
        <v>2776</v>
      </c>
      <c r="B8480" s="1">
        <v>4.0</v>
      </c>
      <c r="C8480" s="1" t="s">
        <v>18625</v>
      </c>
      <c r="D8480" s="1" t="s">
        <v>18626</v>
      </c>
      <c r="E8480" s="1" t="s">
        <v>280</v>
      </c>
      <c r="F8480" s="1" t="s">
        <v>11</v>
      </c>
      <c r="G8480" s="1" t="str">
        <f>IFERROR(__xludf.DUMMYFUNCTION("GOOGLETRANSLATE(D8480,""fr"",""en"")"),"#VALUE!")</f>
        <v>#VALUE!</v>
      </c>
    </row>
    <row r="8481" ht="15.75" customHeight="1">
      <c r="A8481" s="1" t="s">
        <v>264</v>
      </c>
      <c r="B8481" s="1">
        <v>4.0</v>
      </c>
      <c r="C8481" s="1" t="s">
        <v>18627</v>
      </c>
      <c r="D8481" s="1" t="s">
        <v>18628</v>
      </c>
      <c r="E8481" s="1" t="s">
        <v>10</v>
      </c>
      <c r="F8481" s="1" t="s">
        <v>11</v>
      </c>
      <c r="G8481" s="1" t="str">
        <f>IFERROR(__xludf.DUMMYFUNCTION("GOOGLETRANSLATE(D8481,""fr"",""en"")"),"#VALUE!")</f>
        <v>#VALUE!</v>
      </c>
    </row>
    <row r="8482" ht="15.75" customHeight="1">
      <c r="A8482" s="1" t="s">
        <v>391</v>
      </c>
      <c r="B8482" s="1">
        <v>1.0</v>
      </c>
      <c r="C8482" s="1" t="s">
        <v>18629</v>
      </c>
      <c r="D8482" s="1" t="s">
        <v>18630</v>
      </c>
      <c r="E8482" s="1" t="s">
        <v>226</v>
      </c>
      <c r="F8482" s="1" t="s">
        <v>110</v>
      </c>
      <c r="G8482" s="1" t="str">
        <f>IFERROR(__xludf.DUMMYFUNCTION("GOOGLETRANSLATE(D8482,""fr"",""en"")"),"#VALUE!")</f>
        <v>#VALUE!</v>
      </c>
    </row>
    <row r="8483" ht="15.75" customHeight="1">
      <c r="A8483" s="1" t="s">
        <v>11294</v>
      </c>
      <c r="B8483" s="1">
        <v>1.0</v>
      </c>
      <c r="C8483" s="1" t="s">
        <v>18631</v>
      </c>
      <c r="D8483" s="1" t="s">
        <v>18632</v>
      </c>
      <c r="E8483" s="1" t="s">
        <v>519</v>
      </c>
      <c r="F8483" s="1" t="s">
        <v>118</v>
      </c>
      <c r="G8483" s="1" t="str">
        <f>IFERROR(__xludf.DUMMYFUNCTION("GOOGLETRANSLATE(D8483,""fr"",""en"")"),"#VALUE!")</f>
        <v>#VALUE!</v>
      </c>
    </row>
    <row r="8484" ht="15.75" customHeight="1">
      <c r="A8484" s="1" t="s">
        <v>9602</v>
      </c>
      <c r="B8484" s="1">
        <v>3.0</v>
      </c>
      <c r="C8484" s="1" t="s">
        <v>18633</v>
      </c>
      <c r="D8484" s="1" t="s">
        <v>18634</v>
      </c>
      <c r="E8484" s="1" t="s">
        <v>29</v>
      </c>
      <c r="F8484" s="1" t="s">
        <v>30</v>
      </c>
      <c r="G8484" s="1" t="str">
        <f>IFERROR(__xludf.DUMMYFUNCTION("GOOGLETRANSLATE(D8484,""fr"",""en"")"),"#VALUE!")</f>
        <v>#VALUE!</v>
      </c>
    </row>
    <row r="8485" ht="15.75" customHeight="1">
      <c r="A8485" s="1" t="s">
        <v>2006</v>
      </c>
      <c r="B8485" s="1">
        <v>1.0</v>
      </c>
      <c r="C8485" s="1" t="s">
        <v>18635</v>
      </c>
      <c r="D8485" s="1" t="s">
        <v>18636</v>
      </c>
      <c r="E8485" s="1" t="s">
        <v>21</v>
      </c>
      <c r="F8485" s="1" t="s">
        <v>11</v>
      </c>
      <c r="G8485" s="1" t="str">
        <f>IFERROR(__xludf.DUMMYFUNCTION("GOOGLETRANSLATE(D8485,""fr"",""en"")"),"#VALUE!")</f>
        <v>#VALUE!</v>
      </c>
    </row>
    <row r="8486" ht="15.75" customHeight="1">
      <c r="A8486" s="1" t="s">
        <v>1317</v>
      </c>
      <c r="B8486" s="1">
        <v>5.0</v>
      </c>
      <c r="C8486" s="1" t="s">
        <v>18637</v>
      </c>
      <c r="D8486" s="1" t="s">
        <v>18638</v>
      </c>
      <c r="E8486" s="1" t="s">
        <v>21</v>
      </c>
      <c r="F8486" s="1" t="s">
        <v>11</v>
      </c>
      <c r="G8486" s="1" t="str">
        <f>IFERROR(__xludf.DUMMYFUNCTION("GOOGLETRANSLATE(D8486,""fr"",""en"")"),"#VALUE!")</f>
        <v>#VALUE!</v>
      </c>
    </row>
    <row r="8487" ht="15.75" customHeight="1">
      <c r="A8487" s="1" t="s">
        <v>59</v>
      </c>
      <c r="B8487" s="1">
        <v>5.0</v>
      </c>
      <c r="C8487" s="1" t="s">
        <v>18639</v>
      </c>
      <c r="D8487" s="1" t="s">
        <v>18640</v>
      </c>
      <c r="E8487" s="1" t="s">
        <v>169</v>
      </c>
      <c r="F8487" s="1" t="s">
        <v>11</v>
      </c>
      <c r="G8487" s="1" t="str">
        <f>IFERROR(__xludf.DUMMYFUNCTION("GOOGLETRANSLATE(D8487,""fr"",""en"")"),"#VALUE!")</f>
        <v>#VALUE!</v>
      </c>
    </row>
    <row r="8488" ht="15.75" customHeight="1">
      <c r="A8488" s="1" t="s">
        <v>1062</v>
      </c>
      <c r="B8488" s="1">
        <v>4.0</v>
      </c>
      <c r="C8488" s="1" t="s">
        <v>18641</v>
      </c>
      <c r="D8488" s="1" t="s">
        <v>18642</v>
      </c>
      <c r="E8488" s="1" t="s">
        <v>10</v>
      </c>
      <c r="F8488" s="1" t="s">
        <v>11</v>
      </c>
      <c r="G8488" s="1" t="str">
        <f>IFERROR(__xludf.DUMMYFUNCTION("GOOGLETRANSLATE(D8488,""fr"",""en"")"),"Very good interlocutor when making the quote.
I hope that during my other communication with your services everything will happen with the same level of quality.")</f>
        <v>Very good interlocutor when making the quote.
I hope that during my other communication with your services everything will happen with the same level of quality.</v>
      </c>
    </row>
    <row r="8489" ht="15.75" customHeight="1">
      <c r="A8489" s="1" t="s">
        <v>10977</v>
      </c>
      <c r="B8489" s="1">
        <v>5.0</v>
      </c>
      <c r="C8489" s="1" t="s">
        <v>18643</v>
      </c>
      <c r="D8489" s="1" t="s">
        <v>18644</v>
      </c>
      <c r="E8489" s="1" t="s">
        <v>10</v>
      </c>
      <c r="F8489" s="1" t="s">
        <v>11</v>
      </c>
      <c r="G8489" s="1" t="str">
        <f>IFERROR(__xludf.DUMMYFUNCTION("GOOGLETRANSLATE(D8489,""fr"",""en"")"),"#VALUE!")</f>
        <v>#VALUE!</v>
      </c>
    </row>
    <row r="8490" ht="15.75" customHeight="1">
      <c r="A8490" s="1" t="s">
        <v>5227</v>
      </c>
      <c r="B8490" s="1">
        <v>3.0</v>
      </c>
      <c r="C8490" s="1" t="s">
        <v>18645</v>
      </c>
      <c r="D8490" s="1" t="s">
        <v>18646</v>
      </c>
      <c r="E8490" s="1" t="s">
        <v>29</v>
      </c>
      <c r="F8490" s="1" t="s">
        <v>30</v>
      </c>
      <c r="G8490" s="1" t="str">
        <f>IFERROR(__xludf.DUMMYFUNCTION("GOOGLETRANSLATE(D8490,""fr"",""en"")"),"#VALUE!")</f>
        <v>#VALUE!</v>
      </c>
    </row>
    <row r="8491" ht="15.75" customHeight="1">
      <c r="A8491" s="1" t="s">
        <v>664</v>
      </c>
      <c r="B8491" s="1">
        <v>4.0</v>
      </c>
      <c r="C8491" s="1" t="s">
        <v>18647</v>
      </c>
      <c r="D8491" s="1" t="s">
        <v>18648</v>
      </c>
      <c r="E8491" s="1" t="s">
        <v>10</v>
      </c>
      <c r="F8491" s="1" t="s">
        <v>11</v>
      </c>
      <c r="G8491" s="1" t="str">
        <f>IFERROR(__xludf.DUMMYFUNCTION("GOOGLETRANSLATE(D8491,""fr"",""en"")"),"#VALUE!")</f>
        <v>#VALUE!</v>
      </c>
    </row>
    <row r="8492" ht="15.75" customHeight="1">
      <c r="A8492" s="1" t="s">
        <v>1253</v>
      </c>
      <c r="B8492" s="1">
        <v>3.0</v>
      </c>
      <c r="C8492" s="1" t="s">
        <v>18649</v>
      </c>
      <c r="D8492" s="1" t="s">
        <v>18650</v>
      </c>
      <c r="E8492" s="1" t="s">
        <v>296</v>
      </c>
      <c r="F8492" s="1" t="s">
        <v>110</v>
      </c>
      <c r="G8492" s="1" t="str">
        <f>IFERROR(__xludf.DUMMYFUNCTION("GOOGLETRANSLATE(D8492,""fr"",""en"")"),"#VALUE!")</f>
        <v>#VALUE!</v>
      </c>
    </row>
    <row r="8493" ht="15.75" customHeight="1">
      <c r="A8493" s="1" t="s">
        <v>6991</v>
      </c>
      <c r="B8493" s="1">
        <v>5.0</v>
      </c>
      <c r="C8493" s="1" t="s">
        <v>18651</v>
      </c>
      <c r="D8493" s="1" t="s">
        <v>18652</v>
      </c>
      <c r="E8493" s="1" t="s">
        <v>614</v>
      </c>
      <c r="F8493" s="1" t="s">
        <v>30</v>
      </c>
      <c r="G8493" s="1" t="str">
        <f>IFERROR(__xludf.DUMMYFUNCTION("GOOGLETRANSLATE(D8493,""fr"",""en"")"),"#VALUE!")</f>
        <v>#VALUE!</v>
      </c>
    </row>
    <row r="8494" ht="15.75" customHeight="1">
      <c r="A8494" s="1" t="s">
        <v>1193</v>
      </c>
      <c r="B8494" s="1">
        <v>1.0</v>
      </c>
      <c r="C8494" s="1" t="s">
        <v>18653</v>
      </c>
      <c r="D8494" s="1" t="s">
        <v>18654</v>
      </c>
      <c r="E8494" s="1" t="s">
        <v>125</v>
      </c>
      <c r="F8494" s="1" t="s">
        <v>11</v>
      </c>
      <c r="G8494" s="1" t="str">
        <f>IFERROR(__xludf.DUMMYFUNCTION("GOOGLETRANSLATE(D8494,""fr"",""en"")"),"#VALUE!")</f>
        <v>#VALUE!</v>
      </c>
    </row>
    <row r="8495" ht="15.75" customHeight="1">
      <c r="A8495" s="1" t="s">
        <v>10215</v>
      </c>
      <c r="B8495" s="1">
        <v>1.0</v>
      </c>
      <c r="C8495" s="1" t="s">
        <v>18655</v>
      </c>
      <c r="D8495" s="1" t="s">
        <v>18656</v>
      </c>
      <c r="E8495" s="1" t="s">
        <v>52</v>
      </c>
      <c r="F8495" s="1" t="s">
        <v>11</v>
      </c>
      <c r="G8495" s="1" t="str">
        <f>IFERROR(__xludf.DUMMYFUNCTION("GOOGLETRANSLATE(D8495,""fr"",""en"")"),"#VALUE!")</f>
        <v>#VALUE!</v>
      </c>
    </row>
    <row r="8496" ht="15.75" customHeight="1">
      <c r="A8496" s="1" t="s">
        <v>3129</v>
      </c>
      <c r="B8496" s="1">
        <v>4.0</v>
      </c>
      <c r="C8496" s="1" t="s">
        <v>18657</v>
      </c>
      <c r="D8496" s="1" t="s">
        <v>18658</v>
      </c>
      <c r="E8496" s="1" t="s">
        <v>21</v>
      </c>
      <c r="F8496" s="1" t="s">
        <v>11</v>
      </c>
      <c r="G8496" s="1" t="str">
        <f>IFERROR(__xludf.DUMMYFUNCTION("GOOGLETRANSLATE(D8496,""fr"",""en"")"),"#VALUE!")</f>
        <v>#VALUE!</v>
      </c>
    </row>
    <row r="8497" ht="15.75" customHeight="1">
      <c r="A8497" s="1" t="s">
        <v>18659</v>
      </c>
      <c r="B8497" s="1">
        <v>1.0</v>
      </c>
      <c r="C8497" s="1" t="s">
        <v>18660</v>
      </c>
      <c r="D8497" s="1" t="s">
        <v>18661</v>
      </c>
      <c r="E8497" s="1" t="s">
        <v>827</v>
      </c>
      <c r="F8497" s="1" t="s">
        <v>39</v>
      </c>
      <c r="G8497" s="1" t="str">
        <f>IFERROR(__xludf.DUMMYFUNCTION("GOOGLETRANSLATE(D8497,""fr"",""en"")"),"#VALUE!")</f>
        <v>#VALUE!</v>
      </c>
    </row>
    <row r="8498" ht="15.75" customHeight="1">
      <c r="A8498" s="1" t="s">
        <v>2533</v>
      </c>
      <c r="B8498" s="1">
        <v>5.0</v>
      </c>
      <c r="C8498" s="1" t="s">
        <v>18662</v>
      </c>
      <c r="D8498" s="1" t="s">
        <v>18663</v>
      </c>
      <c r="E8498" s="1" t="s">
        <v>10</v>
      </c>
      <c r="F8498" s="1" t="s">
        <v>11</v>
      </c>
      <c r="G8498" s="1" t="str">
        <f>IFERROR(__xludf.DUMMYFUNCTION("GOOGLETRANSLATE(D8498,""fr"",""en"")"),"#VALUE!")</f>
        <v>#VALUE!</v>
      </c>
    </row>
    <row r="8499" ht="15.75" customHeight="1">
      <c r="A8499" s="1" t="s">
        <v>141</v>
      </c>
      <c r="B8499" s="1">
        <v>3.0</v>
      </c>
      <c r="C8499" s="1" t="s">
        <v>18664</v>
      </c>
      <c r="D8499" s="1" t="s">
        <v>18665</v>
      </c>
      <c r="E8499" s="1" t="s">
        <v>176</v>
      </c>
      <c r="F8499" s="1" t="s">
        <v>66</v>
      </c>
      <c r="G8499" s="1" t="str">
        <f>IFERROR(__xludf.DUMMYFUNCTION("GOOGLETRANSLATE(D8499,""fr"",""en"")"),"#VALUE!")</f>
        <v>#VALUE!</v>
      </c>
    </row>
    <row r="8500" ht="15.75" customHeight="1">
      <c r="A8500" s="1" t="s">
        <v>1248</v>
      </c>
      <c r="B8500" s="1">
        <v>4.0</v>
      </c>
      <c r="C8500" s="1" t="s">
        <v>18666</v>
      </c>
      <c r="D8500" s="1" t="s">
        <v>18667</v>
      </c>
      <c r="E8500" s="1" t="s">
        <v>21</v>
      </c>
      <c r="F8500" s="1" t="s">
        <v>11</v>
      </c>
      <c r="G8500" s="1" t="str">
        <f>IFERROR(__xludf.DUMMYFUNCTION("GOOGLETRANSLATE(D8500,""fr"",""en"")"),"#VALUE!")</f>
        <v>#VALUE!</v>
      </c>
    </row>
    <row r="8501" ht="15.75" customHeight="1">
      <c r="A8501" s="1" t="s">
        <v>6703</v>
      </c>
      <c r="B8501" s="1">
        <v>1.0</v>
      </c>
      <c r="C8501" s="1" t="s">
        <v>18668</v>
      </c>
      <c r="D8501" s="1" t="s">
        <v>18669</v>
      </c>
      <c r="E8501" s="1" t="s">
        <v>292</v>
      </c>
      <c r="F8501" s="1" t="s">
        <v>11</v>
      </c>
      <c r="G8501" s="1" t="str">
        <f>IFERROR(__xludf.DUMMYFUNCTION("GOOGLETRANSLATE(D8501,""fr"",""en"")"),"#VALUE!")</f>
        <v>#VALUE!</v>
      </c>
    </row>
    <row r="8502" ht="15.75" customHeight="1">
      <c r="A8502" s="1" t="s">
        <v>2237</v>
      </c>
      <c r="B8502" s="1">
        <v>3.0</v>
      </c>
      <c r="C8502" s="1" t="s">
        <v>18670</v>
      </c>
      <c r="D8502" s="1" t="s">
        <v>18671</v>
      </c>
      <c r="E8502" s="1" t="s">
        <v>10</v>
      </c>
      <c r="F8502" s="1" t="s">
        <v>11</v>
      </c>
      <c r="G8502" s="1" t="str">
        <f>IFERROR(__xludf.DUMMYFUNCTION("GOOGLETRANSLATE(D8502,""fr"",""en"")"),"#VALUE!")</f>
        <v>#VALUE!</v>
      </c>
    </row>
    <row r="8503" ht="15.75" customHeight="1">
      <c r="A8503" s="1" t="s">
        <v>6440</v>
      </c>
      <c r="B8503" s="1">
        <v>1.0</v>
      </c>
      <c r="C8503" s="1" t="s">
        <v>18672</v>
      </c>
      <c r="D8503" s="1" t="s">
        <v>18673</v>
      </c>
      <c r="E8503" s="1" t="s">
        <v>423</v>
      </c>
      <c r="F8503" s="1" t="s">
        <v>30</v>
      </c>
      <c r="G8503" s="1" t="str">
        <f>IFERROR(__xludf.DUMMYFUNCTION("GOOGLETRANSLATE(D8503,""fr"",""en"")"),"Unheard of the purchase of medication on 07/01, sending the care sheet on 10/01. The 30 still no refund 1st call where I am reported that I miss the security count that I send on the field. Today after 4 calls I am told 15 days of processing time. They ar"&amp;"e very late never seen such a mediocre mutual! No taking into account customers fortunately that it is a mutual company because paid the high price for such a shabby service ever of life!")</f>
        <v>Unheard of the purchase of medication on 07/01, sending the care sheet on 10/01. The 30 still no refund 1st call where I am reported that I miss the security count that I send on the field. Today after 4 calls I am told 15 days of processing time. They are very late never seen such a mediocre mutual! No taking into account customers fortunately that it is a mutual company because paid the high price for such a shabby service ever of life!</v>
      </c>
    </row>
    <row r="8504" ht="15.75" customHeight="1">
      <c r="A8504" s="1" t="s">
        <v>1693</v>
      </c>
      <c r="B8504" s="1">
        <v>3.0</v>
      </c>
      <c r="C8504" s="1" t="s">
        <v>18674</v>
      </c>
      <c r="D8504" s="1" t="s">
        <v>18675</v>
      </c>
      <c r="E8504" s="1" t="s">
        <v>21</v>
      </c>
      <c r="F8504" s="1" t="s">
        <v>11</v>
      </c>
      <c r="G8504" s="1" t="str">
        <f>IFERROR(__xludf.DUMMYFUNCTION("GOOGLETRANSLATE(D8504,""fr"",""en"")"),"#VALUE!")</f>
        <v>#VALUE!</v>
      </c>
    </row>
    <row r="8505" ht="15.75" customHeight="1">
      <c r="A8505" s="1" t="s">
        <v>5456</v>
      </c>
      <c r="B8505" s="1">
        <v>1.0</v>
      </c>
      <c r="C8505" s="1" t="s">
        <v>18676</v>
      </c>
      <c r="D8505" s="1" t="s">
        <v>18677</v>
      </c>
      <c r="E8505" s="1" t="s">
        <v>10</v>
      </c>
      <c r="F8505" s="1" t="s">
        <v>11</v>
      </c>
      <c r="G8505" s="1" t="str">
        <f>IFERROR(__xludf.DUMMYFUNCTION("GOOGLETRANSLATE(D8505,""fr"",""en"")"),"#VALUE!")</f>
        <v>#VALUE!</v>
      </c>
    </row>
    <row r="8506" ht="15.75" customHeight="1">
      <c r="A8506" s="1" t="s">
        <v>4455</v>
      </c>
      <c r="B8506" s="1">
        <v>3.0</v>
      </c>
      <c r="C8506" s="1" t="s">
        <v>18678</v>
      </c>
      <c r="D8506" s="1" t="s">
        <v>18679</v>
      </c>
      <c r="E8506" s="1" t="s">
        <v>10</v>
      </c>
      <c r="F8506" s="1" t="s">
        <v>11</v>
      </c>
      <c r="G8506" s="1" t="str">
        <f>IFERROR(__xludf.DUMMYFUNCTION("GOOGLETRANSLATE(D8506,""fr"",""en"")"),"#VALUE!")</f>
        <v>#VALUE!</v>
      </c>
    </row>
    <row r="8507" ht="15.75" customHeight="1">
      <c r="A8507" s="1" t="s">
        <v>5881</v>
      </c>
      <c r="B8507" s="1">
        <v>1.0</v>
      </c>
      <c r="C8507" s="1" t="s">
        <v>18680</v>
      </c>
      <c r="D8507" s="1" t="s">
        <v>18681</v>
      </c>
      <c r="E8507" s="1" t="s">
        <v>21</v>
      </c>
      <c r="F8507" s="1" t="s">
        <v>11</v>
      </c>
      <c r="G8507" s="1" t="str">
        <f>IFERROR(__xludf.DUMMYFUNCTION("GOOGLETRANSLATE(D8507,""fr"",""en"")"),"#VALUE!")</f>
        <v>#VALUE!</v>
      </c>
    </row>
    <row r="8508" ht="15.75" customHeight="1">
      <c r="A8508" s="1" t="s">
        <v>59</v>
      </c>
      <c r="B8508" s="1">
        <v>3.0</v>
      </c>
      <c r="C8508" s="1" t="s">
        <v>18682</v>
      </c>
      <c r="D8508" s="1" t="s">
        <v>18683</v>
      </c>
      <c r="E8508" s="1" t="s">
        <v>21</v>
      </c>
      <c r="F8508" s="1" t="s">
        <v>11</v>
      </c>
      <c r="G8508" s="1" t="str">
        <f>IFERROR(__xludf.DUMMYFUNCTION("GOOGLETRANSLATE(D8508,""fr"",""en"")"),"#VALUE!")</f>
        <v>#VALUE!</v>
      </c>
    </row>
    <row r="8509" ht="15.75" customHeight="1">
      <c r="A8509" s="1" t="s">
        <v>77</v>
      </c>
      <c r="B8509" s="1">
        <v>1.0</v>
      </c>
      <c r="C8509" s="1" t="s">
        <v>18684</v>
      </c>
      <c r="D8509" s="1" t="s">
        <v>18685</v>
      </c>
      <c r="E8509" s="1" t="s">
        <v>10</v>
      </c>
      <c r="F8509" s="1" t="s">
        <v>11</v>
      </c>
      <c r="G8509" s="1" t="str">
        <f>IFERROR(__xludf.DUMMYFUNCTION("GOOGLETRANSLATE(D8509,""fr"",""en"")"),"#VALUE!")</f>
        <v>#VALUE!</v>
      </c>
    </row>
    <row r="8510" ht="15.75" customHeight="1">
      <c r="A8510" s="1" t="s">
        <v>7889</v>
      </c>
      <c r="B8510" s="1">
        <v>1.0</v>
      </c>
      <c r="C8510" s="1" t="s">
        <v>18686</v>
      </c>
      <c r="D8510" s="1" t="s">
        <v>18687</v>
      </c>
      <c r="E8510" s="1" t="s">
        <v>125</v>
      </c>
      <c r="F8510" s="1" t="s">
        <v>11</v>
      </c>
      <c r="G8510" s="1" t="str">
        <f>IFERROR(__xludf.DUMMYFUNCTION("GOOGLETRANSLATE(D8510,""fr"",""en"")"),"#VALUE!")</f>
        <v>#VALUE!</v>
      </c>
    </row>
    <row r="8511" ht="15.75" customHeight="1">
      <c r="A8511" s="1" t="s">
        <v>4228</v>
      </c>
      <c r="B8511" s="1">
        <v>1.0</v>
      </c>
      <c r="C8511" s="1" t="s">
        <v>18688</v>
      </c>
      <c r="D8511" s="1" t="s">
        <v>18689</v>
      </c>
      <c r="E8511" s="1" t="s">
        <v>43</v>
      </c>
      <c r="F8511" s="1" t="s">
        <v>30</v>
      </c>
      <c r="G8511" s="1" t="str">
        <f>IFERROR(__xludf.DUMMYFUNCTION("GOOGLETRANSLATE(D8511,""fr"",""en"")"),"#VALUE!")</f>
        <v>#VALUE!</v>
      </c>
    </row>
    <row r="8512" ht="15.75" customHeight="1">
      <c r="A8512" s="1" t="s">
        <v>558</v>
      </c>
      <c r="B8512" s="1">
        <v>4.0</v>
      </c>
      <c r="C8512" s="1" t="s">
        <v>18690</v>
      </c>
      <c r="D8512" s="1" t="s">
        <v>18691</v>
      </c>
      <c r="E8512" s="1" t="s">
        <v>65</v>
      </c>
      <c r="F8512" s="1" t="s">
        <v>66</v>
      </c>
      <c r="G8512" s="1" t="str">
        <f>IFERROR(__xludf.DUMMYFUNCTION("GOOGLETRANSLATE(D8512,""fr"",""en"")"),"#VALUE!")</f>
        <v>#VALUE!</v>
      </c>
    </row>
    <row r="8513" ht="15.75" customHeight="1">
      <c r="A8513" s="1" t="s">
        <v>1353</v>
      </c>
      <c r="B8513" s="1">
        <v>5.0</v>
      </c>
      <c r="C8513" s="1" t="s">
        <v>18692</v>
      </c>
      <c r="D8513" s="1" t="s">
        <v>18693</v>
      </c>
      <c r="E8513" s="1" t="s">
        <v>10</v>
      </c>
      <c r="F8513" s="1" t="s">
        <v>11</v>
      </c>
      <c r="G8513" s="1" t="str">
        <f>IFERROR(__xludf.DUMMYFUNCTION("GOOGLETRANSLATE(D8513,""fr"",""en"")"),"#VALUE!")</f>
        <v>#VALUE!</v>
      </c>
    </row>
    <row r="8514" ht="15.75" customHeight="1">
      <c r="A8514" s="1" t="s">
        <v>1434</v>
      </c>
      <c r="B8514" s="1">
        <v>3.0</v>
      </c>
      <c r="C8514" s="1" t="s">
        <v>18694</v>
      </c>
      <c r="D8514" s="1" t="s">
        <v>18695</v>
      </c>
      <c r="E8514" s="1" t="s">
        <v>10</v>
      </c>
      <c r="F8514" s="1" t="s">
        <v>11</v>
      </c>
      <c r="G8514" s="1" t="str">
        <f>IFERROR(__xludf.DUMMYFUNCTION("GOOGLETRANSLATE(D8514,""fr"",""en"")"),"#VALUE!")</f>
        <v>#VALUE!</v>
      </c>
    </row>
    <row r="8515" ht="15.75" customHeight="1">
      <c r="A8515" s="1" t="s">
        <v>929</v>
      </c>
      <c r="B8515" s="1">
        <v>4.0</v>
      </c>
      <c r="C8515" s="1" t="s">
        <v>18696</v>
      </c>
      <c r="D8515" s="1" t="s">
        <v>18697</v>
      </c>
      <c r="E8515" s="1" t="s">
        <v>21</v>
      </c>
      <c r="F8515" s="1" t="s">
        <v>11</v>
      </c>
      <c r="G8515" s="1" t="str">
        <f>IFERROR(__xludf.DUMMYFUNCTION("GOOGLETRANSLATE(D8515,""fr"",""en"")"),"#VALUE!")</f>
        <v>#VALUE!</v>
      </c>
    </row>
    <row r="8516" ht="15.75" customHeight="1">
      <c r="A8516" s="1" t="s">
        <v>866</v>
      </c>
      <c r="B8516" s="1">
        <v>4.0</v>
      </c>
      <c r="C8516" s="1" t="s">
        <v>18698</v>
      </c>
      <c r="D8516" s="1" t="s">
        <v>18699</v>
      </c>
      <c r="E8516" s="1" t="s">
        <v>169</v>
      </c>
      <c r="F8516" s="1" t="s">
        <v>11</v>
      </c>
      <c r="G8516" s="1" t="str">
        <f>IFERROR(__xludf.DUMMYFUNCTION("GOOGLETRANSLATE(D8516,""fr"",""en"")"),"#VALUE!")</f>
        <v>#VALUE!</v>
      </c>
    </row>
    <row r="8517" ht="15.75" customHeight="1">
      <c r="A8517" s="1" t="s">
        <v>1767</v>
      </c>
      <c r="B8517" s="1">
        <v>2.0</v>
      </c>
      <c r="C8517" s="1" t="s">
        <v>18700</v>
      </c>
      <c r="D8517" s="1" t="s">
        <v>18701</v>
      </c>
      <c r="E8517" s="1" t="s">
        <v>373</v>
      </c>
      <c r="F8517" s="1" t="s">
        <v>30</v>
      </c>
      <c r="G8517" s="1" t="str">
        <f>IFERROR(__xludf.DUMMYFUNCTION("GOOGLETRANSLATE(D8517,""fr"",""en"")"),"#VALUE!")</f>
        <v>#VALUE!</v>
      </c>
    </row>
    <row r="8518" ht="15.75" customHeight="1">
      <c r="A8518" s="1" t="s">
        <v>5333</v>
      </c>
      <c r="B8518" s="1">
        <v>2.0</v>
      </c>
      <c r="C8518" s="1" t="s">
        <v>18702</v>
      </c>
      <c r="D8518" s="1" t="s">
        <v>18703</v>
      </c>
      <c r="E8518" s="1" t="s">
        <v>65</v>
      </c>
      <c r="F8518" s="1" t="s">
        <v>66</v>
      </c>
      <c r="G8518" s="1" t="str">
        <f>IFERROR(__xludf.DUMMYFUNCTION("GOOGLETRANSLATE(D8518,""fr"",""en"")"),"#VALUE!")</f>
        <v>#VALUE!</v>
      </c>
    </row>
    <row r="8519" ht="15.75" customHeight="1">
      <c r="A8519" s="1" t="s">
        <v>338</v>
      </c>
      <c r="B8519" s="1">
        <v>5.0</v>
      </c>
      <c r="C8519" s="1" t="s">
        <v>18704</v>
      </c>
      <c r="D8519" s="1" t="s">
        <v>18705</v>
      </c>
      <c r="E8519" s="1" t="s">
        <v>169</v>
      </c>
      <c r="F8519" s="1" t="s">
        <v>11</v>
      </c>
      <c r="G8519" s="1" t="str">
        <f>IFERROR(__xludf.DUMMYFUNCTION("GOOGLETRANSLATE(D8519,""fr"",""en"")"),"#VALUE!")</f>
        <v>#VALUE!</v>
      </c>
    </row>
    <row r="8520" ht="15.75" customHeight="1">
      <c r="A8520" s="1" t="s">
        <v>3445</v>
      </c>
      <c r="B8520" s="1">
        <v>1.0</v>
      </c>
      <c r="C8520" s="1" t="s">
        <v>18706</v>
      </c>
      <c r="D8520" s="1" t="s">
        <v>18707</v>
      </c>
      <c r="E8520" s="1" t="s">
        <v>296</v>
      </c>
      <c r="F8520" s="1" t="s">
        <v>48</v>
      </c>
      <c r="G8520" s="1" t="str">
        <f>IFERROR(__xludf.DUMMYFUNCTION("GOOGLETRANSLATE(D8520,""fr"",""en"")"),"#VALUE!")</f>
        <v>#VALUE!</v>
      </c>
    </row>
    <row r="8521" ht="15.75" customHeight="1">
      <c r="A8521" s="1" t="s">
        <v>4162</v>
      </c>
      <c r="B8521" s="1">
        <v>3.0</v>
      </c>
      <c r="C8521" s="1" t="s">
        <v>18708</v>
      </c>
      <c r="D8521" s="1" t="s">
        <v>18709</v>
      </c>
      <c r="E8521" s="1" t="s">
        <v>484</v>
      </c>
      <c r="F8521" s="1" t="s">
        <v>30</v>
      </c>
      <c r="G8521" s="1" t="str">
        <f>IFERROR(__xludf.DUMMYFUNCTION("GOOGLETRANSLATE(D8521,""fr"",""en"")"),"#VALUE!")</f>
        <v>#VALUE!</v>
      </c>
    </row>
    <row r="8522" ht="15.75" customHeight="1">
      <c r="A8522" s="1" t="s">
        <v>1375</v>
      </c>
      <c r="B8522" s="1">
        <v>4.0</v>
      </c>
      <c r="C8522" s="1" t="s">
        <v>18710</v>
      </c>
      <c r="D8522" s="1" t="s">
        <v>18711</v>
      </c>
      <c r="E8522" s="1" t="s">
        <v>10</v>
      </c>
      <c r="F8522" s="1" t="s">
        <v>11</v>
      </c>
      <c r="G8522" s="1" t="str">
        <f>IFERROR(__xludf.DUMMYFUNCTION("GOOGLETRANSLATE(D8522,""fr"",""en"")"),"#VALUE!")</f>
        <v>#VALUE!</v>
      </c>
    </row>
    <row r="8523" ht="15.75" customHeight="1">
      <c r="A8523" s="1" t="s">
        <v>5323</v>
      </c>
      <c r="B8523" s="1">
        <v>1.0</v>
      </c>
      <c r="C8523" s="1" t="s">
        <v>18712</v>
      </c>
      <c r="D8523" s="1" t="s">
        <v>18713</v>
      </c>
      <c r="E8523" s="1" t="s">
        <v>750</v>
      </c>
      <c r="F8523" s="1" t="s">
        <v>110</v>
      </c>
      <c r="G8523" s="1" t="str">
        <f>IFERROR(__xludf.DUMMYFUNCTION("GOOGLETRANSLATE(D8523,""fr"",""en"")"),"#VALUE!")</f>
        <v>#VALUE!</v>
      </c>
    </row>
    <row r="8524" ht="15.75" customHeight="1">
      <c r="A8524" s="1" t="s">
        <v>2806</v>
      </c>
      <c r="B8524" s="1">
        <v>5.0</v>
      </c>
      <c r="C8524" s="1" t="s">
        <v>18714</v>
      </c>
      <c r="D8524" s="1" t="s">
        <v>18715</v>
      </c>
      <c r="E8524" s="1" t="s">
        <v>21</v>
      </c>
      <c r="F8524" s="1" t="s">
        <v>11</v>
      </c>
      <c r="G8524" s="1" t="str">
        <f>IFERROR(__xludf.DUMMYFUNCTION("GOOGLETRANSLATE(D8524,""fr"",""en"")"),"#VALUE!")</f>
        <v>#VALUE!</v>
      </c>
    </row>
    <row r="8525" ht="15.75" customHeight="1">
      <c r="A8525" s="1" t="s">
        <v>9577</v>
      </c>
      <c r="B8525" s="1">
        <v>3.0</v>
      </c>
      <c r="C8525" s="1" t="s">
        <v>18716</v>
      </c>
      <c r="D8525" s="1" t="s">
        <v>18717</v>
      </c>
      <c r="E8525" s="1" t="s">
        <v>1192</v>
      </c>
      <c r="F8525" s="1" t="s">
        <v>110</v>
      </c>
      <c r="G8525" s="1" t="str">
        <f>IFERROR(__xludf.DUMMYFUNCTION("GOOGLETRANSLATE(D8525,""fr"",""en"")"),"#VALUE!")</f>
        <v>#VALUE!</v>
      </c>
    </row>
    <row r="8526" ht="15.75" customHeight="1">
      <c r="A8526" s="1" t="s">
        <v>14668</v>
      </c>
      <c r="B8526" s="1">
        <v>3.0</v>
      </c>
      <c r="C8526" s="1" t="s">
        <v>18718</v>
      </c>
      <c r="D8526" s="1" t="s">
        <v>18719</v>
      </c>
      <c r="E8526" s="1" t="s">
        <v>52</v>
      </c>
      <c r="F8526" s="1" t="s">
        <v>48</v>
      </c>
      <c r="G8526" s="1" t="str">
        <f>IFERROR(__xludf.DUMMYFUNCTION("GOOGLETRANSLATE(D8526,""fr"",""en"")"),"#VALUE!")</f>
        <v>#VALUE!</v>
      </c>
    </row>
    <row r="8527" ht="15.75" customHeight="1">
      <c r="A8527" s="1" t="s">
        <v>2144</v>
      </c>
      <c r="B8527" s="1">
        <v>3.0</v>
      </c>
      <c r="C8527" s="1" t="s">
        <v>18720</v>
      </c>
      <c r="D8527" s="1" t="s">
        <v>18721</v>
      </c>
      <c r="E8527" s="1" t="s">
        <v>296</v>
      </c>
      <c r="F8527" s="1" t="s">
        <v>110</v>
      </c>
      <c r="G8527" s="1" t="str">
        <f>IFERROR(__xludf.DUMMYFUNCTION("GOOGLETRANSLATE(D8527,""fr"",""en"")"),"#VALUE!")</f>
        <v>#VALUE!</v>
      </c>
    </row>
    <row r="8528" ht="15.75" customHeight="1">
      <c r="A8528" s="1" t="s">
        <v>4225</v>
      </c>
      <c r="B8528" s="1">
        <v>1.0</v>
      </c>
      <c r="C8528" s="1" t="s">
        <v>18722</v>
      </c>
      <c r="D8528" s="1" t="s">
        <v>18723</v>
      </c>
      <c r="E8528" s="1" t="s">
        <v>423</v>
      </c>
      <c r="F8528" s="1" t="s">
        <v>30</v>
      </c>
      <c r="G8528" s="1" t="str">
        <f>IFERROR(__xludf.DUMMYFUNCTION("GOOGLETRANSLATE(D8528,""fr"",""en"")"),"#VALUE!")</f>
        <v>#VALUE!</v>
      </c>
    </row>
    <row r="8529" ht="15.75" customHeight="1">
      <c r="A8529" s="1" t="s">
        <v>769</v>
      </c>
      <c r="B8529" s="1">
        <v>2.0</v>
      </c>
      <c r="C8529" s="1" t="s">
        <v>18724</v>
      </c>
      <c r="D8529" s="1" t="s">
        <v>18725</v>
      </c>
      <c r="E8529" s="1" t="s">
        <v>10</v>
      </c>
      <c r="F8529" s="1" t="s">
        <v>11</v>
      </c>
      <c r="G8529" s="1" t="str">
        <f>IFERROR(__xludf.DUMMYFUNCTION("GOOGLETRANSLATE(D8529,""fr"",""en"")"),"#VALUE!")</f>
        <v>#VALUE!</v>
      </c>
    </row>
    <row r="8530" ht="15.75" customHeight="1">
      <c r="A8530" s="1" t="s">
        <v>564</v>
      </c>
      <c r="B8530" s="1">
        <v>5.0</v>
      </c>
      <c r="C8530" s="1" t="s">
        <v>18726</v>
      </c>
      <c r="D8530" s="1" t="s">
        <v>18727</v>
      </c>
      <c r="E8530" s="1" t="s">
        <v>10</v>
      </c>
      <c r="F8530" s="1" t="s">
        <v>11</v>
      </c>
      <c r="G8530" s="1" t="str">
        <f>IFERROR(__xludf.DUMMYFUNCTION("GOOGLETRANSLATE(D8530,""fr"",""en"")"),"#VALUE!")</f>
        <v>#VALUE!</v>
      </c>
    </row>
    <row r="8531" ht="15.75" customHeight="1">
      <c r="A8531" s="1" t="s">
        <v>10034</v>
      </c>
      <c r="B8531" s="1">
        <v>1.0</v>
      </c>
      <c r="C8531" s="1" t="s">
        <v>18728</v>
      </c>
      <c r="D8531" s="1" t="s">
        <v>18729</v>
      </c>
      <c r="E8531" s="1" t="s">
        <v>109</v>
      </c>
      <c r="F8531" s="1" t="s">
        <v>11</v>
      </c>
      <c r="G8531" s="1" t="str">
        <f>IFERROR(__xludf.DUMMYFUNCTION("GOOGLETRANSLATE(D8531,""fr"",""en"")"),"#VALUE!")</f>
        <v>#VALUE!</v>
      </c>
    </row>
    <row r="8532" ht="15.75" customHeight="1">
      <c r="A8532" s="1" t="s">
        <v>952</v>
      </c>
      <c r="B8532" s="1">
        <v>3.0</v>
      </c>
      <c r="C8532" s="1" t="s">
        <v>18730</v>
      </c>
      <c r="D8532" s="1" t="s">
        <v>18731</v>
      </c>
      <c r="E8532" s="1" t="s">
        <v>29</v>
      </c>
      <c r="F8532" s="1" t="s">
        <v>30</v>
      </c>
      <c r="G8532" s="1" t="str">
        <f>IFERROR(__xludf.DUMMYFUNCTION("GOOGLETRANSLATE(D8532,""fr"",""en"")"),"#VALUE!")</f>
        <v>#VALUE!</v>
      </c>
    </row>
    <row r="8533" ht="15.75" customHeight="1">
      <c r="A8533" s="1" t="s">
        <v>3312</v>
      </c>
      <c r="B8533" s="1">
        <v>5.0</v>
      </c>
      <c r="C8533" s="1" t="s">
        <v>18732</v>
      </c>
      <c r="D8533" s="1" t="s">
        <v>18733</v>
      </c>
      <c r="E8533" s="1" t="s">
        <v>448</v>
      </c>
      <c r="F8533" s="1" t="s">
        <v>84</v>
      </c>
      <c r="G8533" s="1" t="str">
        <f>IFERROR(__xludf.DUMMYFUNCTION("GOOGLETRANSLATE(D8533,""fr"",""en"")"),"Satisfied with the contact of the interlocutor, the comparison between all the companies, the simplicity of assembly of the contract and the economy carried out !! Thank you")</f>
        <v>Satisfied with the contact of the interlocutor, the comparison between all the companies, the simplicity of assembly of the contract and the economy carried out !! Thank you</v>
      </c>
    </row>
    <row r="8534" ht="15.75" customHeight="1">
      <c r="A8534" s="1" t="s">
        <v>104</v>
      </c>
      <c r="B8534" s="1">
        <v>1.0</v>
      </c>
      <c r="C8534" s="1" t="s">
        <v>18734</v>
      </c>
      <c r="D8534" s="1" t="s">
        <v>18735</v>
      </c>
      <c r="E8534" s="1" t="s">
        <v>43</v>
      </c>
      <c r="F8534" s="1" t="s">
        <v>30</v>
      </c>
      <c r="G8534" s="1" t="str">
        <f>IFERROR(__xludf.DUMMYFUNCTION("GOOGLETRANSLATE(D8534,""fr"",""en"")"),"#VALUE!")</f>
        <v>#VALUE!</v>
      </c>
    </row>
    <row r="8535" ht="15.75" customHeight="1">
      <c r="A8535" s="1" t="s">
        <v>1198</v>
      </c>
      <c r="B8535" s="1">
        <v>4.0</v>
      </c>
      <c r="C8535" s="1" t="s">
        <v>18736</v>
      </c>
      <c r="D8535" s="1" t="s">
        <v>18737</v>
      </c>
      <c r="E8535" s="1" t="s">
        <v>21</v>
      </c>
      <c r="F8535" s="1" t="s">
        <v>11</v>
      </c>
      <c r="G8535" s="1" t="str">
        <f>IFERROR(__xludf.DUMMYFUNCTION("GOOGLETRANSLATE(D8535,""fr"",""en"")"),"#VALUE!")</f>
        <v>#VALUE!</v>
      </c>
    </row>
    <row r="8536" ht="15.75" customHeight="1">
      <c r="A8536" s="1" t="s">
        <v>4427</v>
      </c>
      <c r="B8536" s="1">
        <v>2.0</v>
      </c>
      <c r="C8536" s="1" t="s">
        <v>18738</v>
      </c>
      <c r="D8536" s="1" t="s">
        <v>18739</v>
      </c>
      <c r="E8536" s="1" t="s">
        <v>296</v>
      </c>
      <c r="F8536" s="1" t="s">
        <v>110</v>
      </c>
      <c r="G8536" s="1" t="str">
        <f>IFERROR(__xludf.DUMMYFUNCTION("GOOGLETRANSLATE(D8536,""fr"",""en"")"),"#VALUE!")</f>
        <v>#VALUE!</v>
      </c>
    </row>
    <row r="8537" ht="15.75" customHeight="1">
      <c r="A8537" s="1" t="s">
        <v>18740</v>
      </c>
      <c r="B8537" s="1">
        <v>2.0</v>
      </c>
      <c r="C8537" s="1" t="s">
        <v>18741</v>
      </c>
      <c r="D8537" s="1" t="s">
        <v>18742</v>
      </c>
      <c r="E8537" s="1" t="s">
        <v>25</v>
      </c>
      <c r="F8537" s="1" t="s">
        <v>11</v>
      </c>
      <c r="G8537" s="1" t="str">
        <f>IFERROR(__xludf.DUMMYFUNCTION("GOOGLETRANSLATE(D8537,""fr"",""en"")"),"#VALUE!")</f>
        <v>#VALUE!</v>
      </c>
    </row>
    <row r="8538" ht="15.75" customHeight="1">
      <c r="A8538" s="1" t="s">
        <v>338</v>
      </c>
      <c r="B8538" s="1">
        <v>5.0</v>
      </c>
      <c r="C8538" s="1" t="s">
        <v>18743</v>
      </c>
      <c r="D8538" s="1" t="s">
        <v>18744</v>
      </c>
      <c r="E8538" s="1" t="s">
        <v>484</v>
      </c>
      <c r="F8538" s="1" t="s">
        <v>30</v>
      </c>
      <c r="G8538" s="1" t="str">
        <f>IFERROR(__xludf.DUMMYFUNCTION("GOOGLETRANSLATE(D8538,""fr"",""en"")"),"#VALUE!")</f>
        <v>#VALUE!</v>
      </c>
    </row>
    <row r="8539" ht="15.75" customHeight="1">
      <c r="A8539" s="1" t="s">
        <v>585</v>
      </c>
      <c r="B8539" s="1">
        <v>4.0</v>
      </c>
      <c r="C8539" s="1" t="s">
        <v>18745</v>
      </c>
      <c r="D8539" s="1" t="s">
        <v>18746</v>
      </c>
      <c r="E8539" s="1" t="s">
        <v>10</v>
      </c>
      <c r="F8539" s="1" t="s">
        <v>11</v>
      </c>
      <c r="G8539" s="1" t="str">
        <f>IFERROR(__xludf.DUMMYFUNCTION("GOOGLETRANSLATE(D8539,""fr"",""en"")"),"#VALUE!")</f>
        <v>#VALUE!</v>
      </c>
    </row>
    <row r="8540" ht="15.75" customHeight="1">
      <c r="A8540" s="1" t="s">
        <v>367</v>
      </c>
      <c r="B8540" s="1">
        <v>3.0</v>
      </c>
      <c r="C8540" s="1" t="s">
        <v>18747</v>
      </c>
      <c r="D8540" s="1" t="s">
        <v>18748</v>
      </c>
      <c r="E8540" s="1" t="s">
        <v>52</v>
      </c>
      <c r="F8540" s="1" t="s">
        <v>110</v>
      </c>
      <c r="G8540" s="1" t="str">
        <f>IFERROR(__xludf.DUMMYFUNCTION("GOOGLETRANSLATE(D8540,""fr"",""en"")"),"#VALUE!")</f>
        <v>#VALUE!</v>
      </c>
    </row>
    <row r="8541" ht="15.75" customHeight="1">
      <c r="A8541" s="1" t="s">
        <v>921</v>
      </c>
      <c r="B8541" s="1">
        <v>5.0</v>
      </c>
      <c r="C8541" s="1" t="s">
        <v>18749</v>
      </c>
      <c r="D8541" s="1" t="s">
        <v>18750</v>
      </c>
      <c r="E8541" s="1" t="s">
        <v>21</v>
      </c>
      <c r="F8541" s="1" t="s">
        <v>11</v>
      </c>
      <c r="G8541" s="1" t="str">
        <f>IFERROR(__xludf.DUMMYFUNCTION("GOOGLETRANSLATE(D8541,""fr"",""en"")"),"#VALUE!")</f>
        <v>#VALUE!</v>
      </c>
    </row>
    <row r="8542" ht="15.75" customHeight="1">
      <c r="A8542" s="1" t="s">
        <v>3496</v>
      </c>
      <c r="B8542" s="1">
        <v>4.0</v>
      </c>
      <c r="C8542" s="1" t="s">
        <v>18751</v>
      </c>
      <c r="D8542" s="1" t="s">
        <v>18752</v>
      </c>
      <c r="E8542" s="1" t="s">
        <v>10</v>
      </c>
      <c r="F8542" s="1" t="s">
        <v>11</v>
      </c>
      <c r="G8542" s="1" t="str">
        <f>IFERROR(__xludf.DUMMYFUNCTION("GOOGLETRANSLATE(D8542,""fr"",""en"")"),"#VALUE!")</f>
        <v>#VALUE!</v>
      </c>
    </row>
    <row r="8543" ht="15.75" customHeight="1">
      <c r="A8543" s="1" t="s">
        <v>403</v>
      </c>
      <c r="B8543" s="1">
        <v>3.0</v>
      </c>
      <c r="C8543" s="1" t="s">
        <v>18753</v>
      </c>
      <c r="D8543" s="1" t="s">
        <v>18754</v>
      </c>
      <c r="E8543" s="1" t="s">
        <v>296</v>
      </c>
      <c r="F8543" s="1" t="s">
        <v>48</v>
      </c>
      <c r="G8543" s="1" t="str">
        <f>IFERROR(__xludf.DUMMYFUNCTION("GOOGLETRANSLATE(D8543,""fr"",""en"")"),"#VALUE!")</f>
        <v>#VALUE!</v>
      </c>
    </row>
    <row r="8544" ht="15.75" customHeight="1">
      <c r="A8544" s="1" t="s">
        <v>5195</v>
      </c>
      <c r="B8544" s="1">
        <v>2.0</v>
      </c>
      <c r="C8544" s="1" t="s">
        <v>18755</v>
      </c>
      <c r="D8544" s="1" t="s">
        <v>18756</v>
      </c>
      <c r="E8544" s="1" t="s">
        <v>29</v>
      </c>
      <c r="F8544" s="1" t="s">
        <v>30</v>
      </c>
      <c r="G8544" s="1" t="str">
        <f>IFERROR(__xludf.DUMMYFUNCTION("GOOGLETRANSLATE(D8544,""fr"",""en"")"),"#VALUE!")</f>
        <v>#VALUE!</v>
      </c>
    </row>
    <row r="8545" ht="15.75" customHeight="1">
      <c r="A8545" s="1" t="s">
        <v>5456</v>
      </c>
      <c r="B8545" s="1">
        <v>1.0</v>
      </c>
      <c r="C8545" s="1" t="s">
        <v>18757</v>
      </c>
      <c r="D8545" s="1" t="s">
        <v>18758</v>
      </c>
      <c r="E8545" s="1" t="s">
        <v>52</v>
      </c>
      <c r="F8545" s="1" t="s">
        <v>11</v>
      </c>
      <c r="G8545" s="1" t="str">
        <f>IFERROR(__xludf.DUMMYFUNCTION("GOOGLETRANSLATE(D8545,""fr"",""en"")"),"#VALUE!")</f>
        <v>#VALUE!</v>
      </c>
    </row>
    <row r="8546" ht="15.75" customHeight="1">
      <c r="A8546" s="1" t="s">
        <v>5672</v>
      </c>
      <c r="B8546" s="1">
        <v>5.0</v>
      </c>
      <c r="C8546" s="1" t="s">
        <v>18759</v>
      </c>
      <c r="D8546" s="1" t="s">
        <v>18760</v>
      </c>
      <c r="E8546" s="1" t="s">
        <v>21</v>
      </c>
      <c r="F8546" s="1" t="s">
        <v>11</v>
      </c>
      <c r="G8546" s="1" t="str">
        <f>IFERROR(__xludf.DUMMYFUNCTION("GOOGLETRANSLATE(D8546,""fr"",""en"")"),"#VALUE!")</f>
        <v>#VALUE!</v>
      </c>
    </row>
    <row r="8547" ht="15.75" customHeight="1">
      <c r="A8547" s="1" t="s">
        <v>704</v>
      </c>
      <c r="B8547" s="1">
        <v>1.0</v>
      </c>
      <c r="C8547" s="1" t="s">
        <v>18761</v>
      </c>
      <c r="D8547" s="1" t="s">
        <v>18762</v>
      </c>
      <c r="E8547" s="1" t="s">
        <v>73</v>
      </c>
      <c r="F8547" s="1" t="s">
        <v>30</v>
      </c>
      <c r="G8547" s="1" t="str">
        <f>IFERROR(__xludf.DUMMYFUNCTION("GOOGLETRANSLATE(D8547,""fr"",""en"")"),"#VALUE!")</f>
        <v>#VALUE!</v>
      </c>
    </row>
    <row r="8548" ht="15.75" customHeight="1">
      <c r="A8548" s="1" t="s">
        <v>1699</v>
      </c>
      <c r="B8548" s="1">
        <v>1.0</v>
      </c>
      <c r="C8548" s="1" t="s">
        <v>18763</v>
      </c>
      <c r="D8548" s="1" t="s">
        <v>18764</v>
      </c>
      <c r="E8548" s="1" t="s">
        <v>73</v>
      </c>
      <c r="F8548" s="1" t="s">
        <v>30</v>
      </c>
      <c r="G8548" s="1" t="str">
        <f>IFERROR(__xludf.DUMMYFUNCTION("GOOGLETRANSLATE(D8548,""fr"",""en"")"),"#VALUE!")</f>
        <v>#VALUE!</v>
      </c>
    </row>
    <row r="8549" ht="15.75" customHeight="1">
      <c r="A8549" s="1" t="s">
        <v>16226</v>
      </c>
      <c r="B8549" s="1">
        <v>4.0</v>
      </c>
      <c r="C8549" s="1" t="s">
        <v>18765</v>
      </c>
      <c r="D8549" s="1" t="s">
        <v>18766</v>
      </c>
      <c r="E8549" s="1" t="s">
        <v>226</v>
      </c>
      <c r="F8549" s="1" t="s">
        <v>110</v>
      </c>
      <c r="G8549" s="1" t="str">
        <f>IFERROR(__xludf.DUMMYFUNCTION("GOOGLETRANSLATE(D8549,""fr"",""en"")"),"Employing telephone contact, even rare. My interlocutor took the time, both to make sure to understand the problem of my questioning and to formulate his remarks by making sure to answer my request well and to assort his response of additional measures po"&amp;"ssible in order to obtain A cover perfectly suited to my needs. Rare to meet a person so attentive to your request and competent in their completely wise advice.
Thank you Madam; You were great")</f>
        <v>Employing telephone contact, even rare. My interlocutor took the time, both to make sure to understand the problem of my questioning and to formulate his remarks by making sure to answer my request well and to assort his response of additional measures possible in order to obtain A cover perfectly suited to my needs. Rare to meet a person so attentive to your request and competent in their completely wise advice.
Thank you Madam; You were great</v>
      </c>
    </row>
    <row r="8550" ht="15.75" customHeight="1">
      <c r="A8550" s="1" t="s">
        <v>1870</v>
      </c>
      <c r="B8550" s="1">
        <v>4.0</v>
      </c>
      <c r="C8550" s="1" t="s">
        <v>18767</v>
      </c>
      <c r="D8550" s="1" t="s">
        <v>18768</v>
      </c>
      <c r="E8550" s="1" t="s">
        <v>21</v>
      </c>
      <c r="F8550" s="1" t="s">
        <v>11</v>
      </c>
      <c r="G8550" s="1" t="str">
        <f>IFERROR(__xludf.DUMMYFUNCTION("GOOGLETRANSLATE(D8550,""fr"",""en"")"),"#VALUE!")</f>
        <v>#VALUE!</v>
      </c>
    </row>
    <row r="8551" ht="15.75" customHeight="1">
      <c r="A8551" s="1" t="s">
        <v>231</v>
      </c>
      <c r="B8551" s="1">
        <v>5.0</v>
      </c>
      <c r="C8551" s="1" t="s">
        <v>18769</v>
      </c>
      <c r="D8551" s="1" t="s">
        <v>18770</v>
      </c>
      <c r="E8551" s="1" t="s">
        <v>34</v>
      </c>
      <c r="F8551" s="1" t="s">
        <v>30</v>
      </c>
      <c r="G8551" s="1" t="str">
        <f>IFERROR(__xludf.DUMMYFUNCTION("GOOGLETRANSLATE(D8551,""fr"",""en"")"),"#VALUE!")</f>
        <v>#VALUE!</v>
      </c>
    </row>
    <row r="8552" ht="15.75" customHeight="1">
      <c r="A8552" s="1" t="s">
        <v>650</v>
      </c>
      <c r="B8552" s="1">
        <v>4.0</v>
      </c>
      <c r="C8552" s="1" t="s">
        <v>18771</v>
      </c>
      <c r="D8552" s="1" t="s">
        <v>18772</v>
      </c>
      <c r="E8552" s="1" t="s">
        <v>10</v>
      </c>
      <c r="F8552" s="1" t="s">
        <v>11</v>
      </c>
      <c r="G8552" s="1" t="str">
        <f>IFERROR(__xludf.DUMMYFUNCTION("GOOGLETRANSLATE(D8552,""fr"",""en"")"),"#VALUE!")</f>
        <v>#VALUE!</v>
      </c>
    </row>
    <row r="8553" ht="15.75" customHeight="1">
      <c r="A8553" s="1" t="s">
        <v>11345</v>
      </c>
      <c r="B8553" s="1">
        <v>1.0</v>
      </c>
      <c r="C8553" s="1" t="s">
        <v>18773</v>
      </c>
      <c r="D8553" s="1" t="s">
        <v>18774</v>
      </c>
      <c r="E8553" s="1" t="s">
        <v>226</v>
      </c>
      <c r="F8553" s="1" t="s">
        <v>11</v>
      </c>
      <c r="G8553" s="1" t="str">
        <f>IFERROR(__xludf.DUMMYFUNCTION("GOOGLETRANSLATE(D8553,""fr"",""en"")"),"#VALUE!")</f>
        <v>#VALUE!</v>
      </c>
    </row>
    <row r="8554" ht="15.75" customHeight="1">
      <c r="A8554" s="1" t="s">
        <v>893</v>
      </c>
      <c r="B8554" s="1">
        <v>4.0</v>
      </c>
      <c r="C8554" s="1" t="s">
        <v>18775</v>
      </c>
      <c r="D8554" s="1" t="s">
        <v>18776</v>
      </c>
      <c r="E8554" s="1" t="s">
        <v>10</v>
      </c>
      <c r="F8554" s="1" t="s">
        <v>11</v>
      </c>
      <c r="G8554" s="1" t="str">
        <f>IFERROR(__xludf.DUMMYFUNCTION("GOOGLETRANSLATE(D8554,""fr"",""en"")"),"#VALUE!")</f>
        <v>#VALUE!</v>
      </c>
    </row>
    <row r="8555" ht="15.75" customHeight="1">
      <c r="A8555" s="1" t="s">
        <v>255</v>
      </c>
      <c r="B8555" s="1">
        <v>4.0</v>
      </c>
      <c r="C8555" s="1" t="s">
        <v>18777</v>
      </c>
      <c r="D8555" s="1" t="s">
        <v>18778</v>
      </c>
      <c r="E8555" s="1" t="s">
        <v>21</v>
      </c>
      <c r="F8555" s="1" t="s">
        <v>11</v>
      </c>
      <c r="G8555" s="1" t="str">
        <f>IFERROR(__xludf.DUMMYFUNCTION("GOOGLETRANSLATE(D8555,""fr"",""en"")"),"#VALUE!")</f>
        <v>#VALUE!</v>
      </c>
    </row>
    <row r="8556" ht="15.75" customHeight="1">
      <c r="A8556" s="1" t="s">
        <v>3186</v>
      </c>
      <c r="B8556" s="1">
        <v>1.0</v>
      </c>
      <c r="C8556" s="1" t="s">
        <v>18779</v>
      </c>
      <c r="D8556" s="1" t="s">
        <v>18780</v>
      </c>
      <c r="E8556" s="1" t="s">
        <v>355</v>
      </c>
      <c r="F8556" s="1" t="s">
        <v>110</v>
      </c>
      <c r="G8556" s="1" t="str">
        <f>IFERROR(__xludf.DUMMYFUNCTION("GOOGLETRANSLATE(D8556,""fr"",""en"")"),"#VALUE!")</f>
        <v>#VALUE!</v>
      </c>
    </row>
    <row r="8557" ht="15.75" customHeight="1">
      <c r="A8557" s="1" t="s">
        <v>16340</v>
      </c>
      <c r="B8557" s="1">
        <v>1.0</v>
      </c>
      <c r="C8557" s="1" t="s">
        <v>18781</v>
      </c>
      <c r="D8557" s="1" t="s">
        <v>18782</v>
      </c>
      <c r="E8557" s="1" t="s">
        <v>29</v>
      </c>
      <c r="F8557" s="1" t="s">
        <v>30</v>
      </c>
      <c r="G8557" s="1" t="str">
        <f>IFERROR(__xludf.DUMMYFUNCTION("GOOGLETRANSLATE(D8557,""fr"",""en"")"),"#VALUE!")</f>
        <v>#VALUE!</v>
      </c>
    </row>
    <row r="8558" ht="15.75" customHeight="1">
      <c r="A8558" s="1" t="s">
        <v>701</v>
      </c>
      <c r="B8558" s="1">
        <v>4.0</v>
      </c>
      <c r="C8558" s="1" t="s">
        <v>18783</v>
      </c>
      <c r="D8558" s="1" t="s">
        <v>18784</v>
      </c>
      <c r="E8558" s="1" t="s">
        <v>10</v>
      </c>
      <c r="F8558" s="1" t="s">
        <v>11</v>
      </c>
      <c r="G8558" s="1" t="str">
        <f>IFERROR(__xludf.DUMMYFUNCTION("GOOGLETRANSLATE(D8558,""fr"",""en"")"),"#VALUE!")</f>
        <v>#VALUE!</v>
      </c>
    </row>
    <row r="8559" ht="15.75" customHeight="1">
      <c r="A8559" s="1" t="s">
        <v>126</v>
      </c>
      <c r="B8559" s="1">
        <v>5.0</v>
      </c>
      <c r="C8559" s="1" t="s">
        <v>18785</v>
      </c>
      <c r="D8559" s="1" t="s">
        <v>18786</v>
      </c>
      <c r="E8559" s="1" t="s">
        <v>21</v>
      </c>
      <c r="F8559" s="1" t="s">
        <v>11</v>
      </c>
      <c r="G8559" s="1" t="str">
        <f>IFERROR(__xludf.DUMMYFUNCTION("GOOGLETRANSLATE(D8559,""fr"",""en"")"),"#VALUE!")</f>
        <v>#VALUE!</v>
      </c>
    </row>
    <row r="8560" ht="15.75" customHeight="1">
      <c r="A8560" s="1" t="s">
        <v>5137</v>
      </c>
      <c r="B8560" s="1">
        <v>3.0</v>
      </c>
      <c r="C8560" s="1" t="s">
        <v>17831</v>
      </c>
      <c r="D8560" s="1" t="s">
        <v>18787</v>
      </c>
      <c r="E8560" s="1" t="s">
        <v>21</v>
      </c>
      <c r="F8560" s="1" t="s">
        <v>11</v>
      </c>
      <c r="G8560" s="1" t="str">
        <f>IFERROR(__xludf.DUMMYFUNCTION("GOOGLETRANSLATE(D8560,""fr"",""en"")"),"#VALUE!")</f>
        <v>#VALUE!</v>
      </c>
    </row>
    <row r="8561" ht="15.75" customHeight="1">
      <c r="A8561" s="1" t="s">
        <v>338</v>
      </c>
      <c r="B8561" s="1">
        <v>4.0</v>
      </c>
      <c r="C8561" s="1" t="s">
        <v>18788</v>
      </c>
      <c r="D8561" s="1" t="s">
        <v>18789</v>
      </c>
      <c r="E8561" s="1" t="s">
        <v>10</v>
      </c>
      <c r="F8561" s="1" t="s">
        <v>11</v>
      </c>
      <c r="G8561" s="1" t="str">
        <f>IFERROR(__xludf.DUMMYFUNCTION("GOOGLETRANSLATE(D8561,""fr"",""en"")"),"#VALUE!")</f>
        <v>#VALUE!</v>
      </c>
    </row>
    <row r="8562" ht="15.75" customHeight="1">
      <c r="A8562" s="1" t="s">
        <v>710</v>
      </c>
      <c r="B8562" s="1">
        <v>1.0</v>
      </c>
      <c r="C8562" s="1" t="s">
        <v>18790</v>
      </c>
      <c r="D8562" s="1" t="s">
        <v>18791</v>
      </c>
      <c r="E8562" s="1" t="s">
        <v>109</v>
      </c>
      <c r="F8562" s="1" t="s">
        <v>110</v>
      </c>
      <c r="G8562" s="1" t="str">
        <f>IFERROR(__xludf.DUMMYFUNCTION("GOOGLETRANSLATE(D8562,""fr"",""en"")"),"#VALUE!")</f>
        <v>#VALUE!</v>
      </c>
    </row>
    <row r="8563" ht="15.75" customHeight="1">
      <c r="A8563" s="1" t="s">
        <v>624</v>
      </c>
      <c r="B8563" s="1">
        <v>5.0</v>
      </c>
      <c r="C8563" s="1" t="s">
        <v>18792</v>
      </c>
      <c r="D8563" s="1" t="s">
        <v>18793</v>
      </c>
      <c r="E8563" s="1" t="s">
        <v>65</v>
      </c>
      <c r="F8563" s="1" t="s">
        <v>66</v>
      </c>
      <c r="G8563" s="1" t="str">
        <f>IFERROR(__xludf.DUMMYFUNCTION("GOOGLETRANSLATE(D8563,""fr"",""en"")"),"#VALUE!")</f>
        <v>#VALUE!</v>
      </c>
    </row>
    <row r="8564" ht="15.75" customHeight="1">
      <c r="A8564" s="1" t="s">
        <v>274</v>
      </c>
      <c r="B8564" s="1">
        <v>5.0</v>
      </c>
      <c r="C8564" s="1" t="s">
        <v>18794</v>
      </c>
      <c r="D8564" s="1" t="s">
        <v>18795</v>
      </c>
      <c r="E8564" s="1" t="s">
        <v>21</v>
      </c>
      <c r="F8564" s="1" t="s">
        <v>11</v>
      </c>
      <c r="G8564" s="1" t="str">
        <f>IFERROR(__xludf.DUMMYFUNCTION("GOOGLETRANSLATE(D8564,""fr"",""en"")"),"#VALUE!")</f>
        <v>#VALUE!</v>
      </c>
    </row>
    <row r="8565" ht="15.75" customHeight="1">
      <c r="A8565" s="1" t="s">
        <v>769</v>
      </c>
      <c r="B8565" s="1">
        <v>3.0</v>
      </c>
      <c r="C8565" s="1" t="s">
        <v>18796</v>
      </c>
      <c r="D8565" s="1" t="s">
        <v>18797</v>
      </c>
      <c r="E8565" s="1" t="s">
        <v>10</v>
      </c>
      <c r="F8565" s="1" t="s">
        <v>11</v>
      </c>
      <c r="G8565" s="1" t="str">
        <f>IFERROR(__xludf.DUMMYFUNCTION("GOOGLETRANSLATE(D8565,""fr"",""en"")"),"#VALUE!")</f>
        <v>#VALUE!</v>
      </c>
    </row>
    <row r="8566" ht="15.75" customHeight="1">
      <c r="A8566" s="1" t="s">
        <v>6083</v>
      </c>
      <c r="B8566" s="1">
        <v>1.0</v>
      </c>
      <c r="C8566" s="1" t="s">
        <v>18798</v>
      </c>
      <c r="D8566" s="1" t="s">
        <v>18799</v>
      </c>
      <c r="E8566" s="1" t="s">
        <v>250</v>
      </c>
      <c r="F8566" s="1" t="s">
        <v>30</v>
      </c>
      <c r="G8566" s="1" t="str">
        <f>IFERROR(__xludf.DUMMYFUNCTION("GOOGLETRANSLATE(D8566,""fr"",""en"")"),"#VALUE!")</f>
        <v>#VALUE!</v>
      </c>
    </row>
    <row r="8567" ht="15.75" customHeight="1">
      <c r="A8567" s="1" t="s">
        <v>2896</v>
      </c>
      <c r="B8567" s="1">
        <v>4.0</v>
      </c>
      <c r="C8567" s="1" t="s">
        <v>18800</v>
      </c>
      <c r="D8567" s="1" t="s">
        <v>18801</v>
      </c>
      <c r="E8567" s="1" t="s">
        <v>10</v>
      </c>
      <c r="F8567" s="1" t="s">
        <v>11</v>
      </c>
      <c r="G8567" s="1" t="str">
        <f>IFERROR(__xludf.DUMMYFUNCTION("GOOGLETRANSLATE(D8567,""fr"",""en"")"),"#VALUE!")</f>
        <v>#VALUE!</v>
      </c>
    </row>
    <row r="8568" ht="15.75" customHeight="1">
      <c r="A8568" s="1" t="s">
        <v>1375</v>
      </c>
      <c r="B8568" s="1">
        <v>1.0</v>
      </c>
      <c r="C8568" s="1" t="s">
        <v>18802</v>
      </c>
      <c r="D8568" s="1" t="s">
        <v>18803</v>
      </c>
      <c r="E8568" s="1" t="s">
        <v>21</v>
      </c>
      <c r="F8568" s="1" t="s">
        <v>11</v>
      </c>
      <c r="G8568" s="1" t="str">
        <f>IFERROR(__xludf.DUMMYFUNCTION("GOOGLETRANSLATE(D8568,""fr"",""en"")"),"#VALUE!")</f>
        <v>#VALUE!</v>
      </c>
    </row>
    <row r="8569" ht="15.75" customHeight="1">
      <c r="A8569" s="1" t="s">
        <v>4322</v>
      </c>
      <c r="B8569" s="1">
        <v>1.0</v>
      </c>
      <c r="C8569" s="1" t="s">
        <v>18804</v>
      </c>
      <c r="D8569" s="1" t="s">
        <v>18805</v>
      </c>
      <c r="E8569" s="1" t="s">
        <v>176</v>
      </c>
      <c r="F8569" s="1" t="s">
        <v>66</v>
      </c>
      <c r="G8569" s="1" t="str">
        <f>IFERROR(__xludf.DUMMYFUNCTION("GOOGLETRANSLATE(D8569,""fr"",""en"")"),"#VALUE!")</f>
        <v>#VALUE!</v>
      </c>
    </row>
    <row r="8570" ht="15.75" customHeight="1">
      <c r="A8570" s="1" t="s">
        <v>439</v>
      </c>
      <c r="B8570" s="1">
        <v>4.0</v>
      </c>
      <c r="C8570" s="1" t="s">
        <v>18806</v>
      </c>
      <c r="D8570" s="1" t="s">
        <v>18807</v>
      </c>
      <c r="E8570" s="1" t="s">
        <v>21</v>
      </c>
      <c r="F8570" s="1" t="s">
        <v>11</v>
      </c>
      <c r="G8570" s="1" t="str">
        <f>IFERROR(__xludf.DUMMYFUNCTION("GOOGLETRANSLATE(D8570,""fr"",""en"")"),"#VALUE!")</f>
        <v>#VALUE!</v>
      </c>
    </row>
    <row r="8571" ht="15.75" customHeight="1">
      <c r="A8571" s="1" t="s">
        <v>1344</v>
      </c>
      <c r="B8571" s="1">
        <v>3.0</v>
      </c>
      <c r="C8571" s="1" t="s">
        <v>18808</v>
      </c>
      <c r="D8571" s="1" t="s">
        <v>18809</v>
      </c>
      <c r="E8571" s="1" t="s">
        <v>484</v>
      </c>
      <c r="F8571" s="1" t="s">
        <v>30</v>
      </c>
      <c r="G8571" s="1" t="str">
        <f>IFERROR(__xludf.DUMMYFUNCTION("GOOGLETRANSLATE(D8571,""fr"",""en"")"),"#VALUE!")</f>
        <v>#VALUE!</v>
      </c>
    </row>
    <row r="8572" ht="15.75" customHeight="1">
      <c r="A8572" s="1" t="s">
        <v>7243</v>
      </c>
      <c r="B8572" s="1">
        <v>1.0</v>
      </c>
      <c r="C8572" s="1" t="s">
        <v>18810</v>
      </c>
      <c r="D8572" s="1" t="s">
        <v>18811</v>
      </c>
      <c r="E8572" s="1" t="s">
        <v>109</v>
      </c>
      <c r="F8572" s="1" t="s">
        <v>110</v>
      </c>
      <c r="G8572" s="1" t="str">
        <f>IFERROR(__xludf.DUMMYFUNCTION("GOOGLETRANSLATE(D8572,""fr"",""en"")"),"#VALUE!")</f>
        <v>#VALUE!</v>
      </c>
    </row>
    <row r="8573" ht="15.75" customHeight="1">
      <c r="A8573" s="1" t="s">
        <v>2048</v>
      </c>
      <c r="B8573" s="1">
        <v>4.0</v>
      </c>
      <c r="C8573" s="1" t="s">
        <v>18812</v>
      </c>
      <c r="D8573" s="1" t="s">
        <v>18813</v>
      </c>
      <c r="E8573" s="1" t="s">
        <v>21</v>
      </c>
      <c r="F8573" s="1" t="s">
        <v>11</v>
      </c>
      <c r="G8573" s="1" t="str">
        <f>IFERROR(__xludf.DUMMYFUNCTION("GOOGLETRANSLATE(D8573,""fr"",""en"")"),"#VALUE!")</f>
        <v>#VALUE!</v>
      </c>
    </row>
    <row r="8574" ht="15.75" customHeight="1">
      <c r="A8574" s="1" t="s">
        <v>1934</v>
      </c>
      <c r="B8574" s="1">
        <v>4.0</v>
      </c>
      <c r="C8574" s="1" t="s">
        <v>18814</v>
      </c>
      <c r="D8574" s="1" t="s">
        <v>18815</v>
      </c>
      <c r="E8574" s="1" t="s">
        <v>65</v>
      </c>
      <c r="F8574" s="1" t="s">
        <v>66</v>
      </c>
      <c r="G8574" s="1" t="str">
        <f>IFERROR(__xludf.DUMMYFUNCTION("GOOGLETRANSLATE(D8574,""fr"",""en"")"),"#VALUE!")</f>
        <v>#VALUE!</v>
      </c>
    </row>
    <row r="8575" ht="15.75" customHeight="1">
      <c r="A8575" s="1" t="s">
        <v>1177</v>
      </c>
      <c r="B8575" s="1">
        <v>5.0</v>
      </c>
      <c r="C8575" s="1" t="s">
        <v>18816</v>
      </c>
      <c r="D8575" s="1" t="s">
        <v>18817</v>
      </c>
      <c r="E8575" s="1" t="s">
        <v>10</v>
      </c>
      <c r="F8575" s="1" t="s">
        <v>11</v>
      </c>
      <c r="G8575" s="1" t="str">
        <f>IFERROR(__xludf.DUMMYFUNCTION("GOOGLETRANSLATE(D8575,""fr"",""en"")"),"#VALUE!")</f>
        <v>#VALUE!</v>
      </c>
    </row>
    <row r="8576" ht="15.75" customHeight="1">
      <c r="A8576" s="1" t="s">
        <v>3232</v>
      </c>
      <c r="B8576" s="1">
        <v>2.0</v>
      </c>
      <c r="C8576" s="1" t="s">
        <v>18818</v>
      </c>
      <c r="D8576" s="1" t="s">
        <v>18819</v>
      </c>
      <c r="E8576" s="1" t="s">
        <v>176</v>
      </c>
      <c r="F8576" s="1" t="s">
        <v>66</v>
      </c>
      <c r="G8576" s="1" t="str">
        <f>IFERROR(__xludf.DUMMYFUNCTION("GOOGLETRANSLATE(D8576,""fr"",""en"")"),"#VALUE!")</f>
        <v>#VALUE!</v>
      </c>
    </row>
    <row r="8577" ht="15.75" customHeight="1">
      <c r="A8577" s="1" t="s">
        <v>2549</v>
      </c>
      <c r="B8577" s="1">
        <v>3.0</v>
      </c>
      <c r="C8577" s="1" t="s">
        <v>18820</v>
      </c>
      <c r="D8577" s="1" t="s">
        <v>18821</v>
      </c>
      <c r="E8577" s="1" t="s">
        <v>10</v>
      </c>
      <c r="F8577" s="1" t="s">
        <v>11</v>
      </c>
      <c r="G8577" s="1" t="str">
        <f>IFERROR(__xludf.DUMMYFUNCTION("GOOGLETRANSLATE(D8577,""fr"",""en"")"),"#VALUE!")</f>
        <v>#VALUE!</v>
      </c>
    </row>
    <row r="8578" ht="15.75" customHeight="1">
      <c r="A8578" s="1" t="s">
        <v>3853</v>
      </c>
      <c r="B8578" s="1">
        <v>5.0</v>
      </c>
      <c r="C8578" s="1" t="s">
        <v>18822</v>
      </c>
      <c r="D8578" s="1" t="s">
        <v>18823</v>
      </c>
      <c r="E8578" s="1" t="s">
        <v>21</v>
      </c>
      <c r="F8578" s="1" t="s">
        <v>11</v>
      </c>
      <c r="G8578" s="1" t="str">
        <f>IFERROR(__xludf.DUMMYFUNCTION("GOOGLETRANSLATE(D8578,""fr"",""en"")"),"#VALUE!")</f>
        <v>#VALUE!</v>
      </c>
    </row>
    <row r="8579" ht="15.75" customHeight="1">
      <c r="A8579" s="1" t="s">
        <v>1764</v>
      </c>
      <c r="B8579" s="1">
        <v>2.0</v>
      </c>
      <c r="C8579" s="1" t="s">
        <v>18824</v>
      </c>
      <c r="D8579" s="1" t="s">
        <v>18825</v>
      </c>
      <c r="E8579" s="1" t="s">
        <v>10</v>
      </c>
      <c r="F8579" s="1" t="s">
        <v>11</v>
      </c>
      <c r="G8579" s="1" t="str">
        <f>IFERROR(__xludf.DUMMYFUNCTION("GOOGLETRANSLATE(D8579,""fr"",""en"")"),"#VALUE!")</f>
        <v>#VALUE!</v>
      </c>
    </row>
    <row r="8580" ht="15.75" customHeight="1">
      <c r="A8580" s="1" t="s">
        <v>3063</v>
      </c>
      <c r="B8580" s="1">
        <v>2.0</v>
      </c>
      <c r="C8580" s="1" t="s">
        <v>18826</v>
      </c>
      <c r="D8580" s="1" t="s">
        <v>18827</v>
      </c>
      <c r="E8580" s="1" t="s">
        <v>43</v>
      </c>
      <c r="F8580" s="1" t="s">
        <v>30</v>
      </c>
      <c r="G8580" s="1" t="str">
        <f>IFERROR(__xludf.DUMMYFUNCTION("GOOGLETRANSLATE(D8580,""fr"",""en"")"),"#VALUE!")</f>
        <v>#VALUE!</v>
      </c>
    </row>
    <row r="8581" ht="15.75" customHeight="1">
      <c r="A8581" s="1" t="s">
        <v>11091</v>
      </c>
      <c r="B8581" s="1">
        <v>1.0</v>
      </c>
      <c r="C8581" s="1" t="s">
        <v>18828</v>
      </c>
      <c r="D8581" s="1" t="s">
        <v>18829</v>
      </c>
      <c r="E8581" s="1" t="s">
        <v>125</v>
      </c>
      <c r="F8581" s="1" t="s">
        <v>66</v>
      </c>
      <c r="G8581" s="1" t="str">
        <f>IFERROR(__xludf.DUMMYFUNCTION("GOOGLETRANSLATE(D8581,""fr"",""en"")"),"#VALUE!")</f>
        <v>#VALUE!</v>
      </c>
    </row>
    <row r="8582" ht="15.75" customHeight="1">
      <c r="A8582" s="1" t="s">
        <v>1344</v>
      </c>
      <c r="B8582" s="1">
        <v>4.0</v>
      </c>
      <c r="C8582" s="1" t="s">
        <v>18830</v>
      </c>
      <c r="D8582" s="1" t="s">
        <v>18831</v>
      </c>
      <c r="E8582" s="1" t="s">
        <v>10</v>
      </c>
      <c r="F8582" s="1" t="s">
        <v>11</v>
      </c>
      <c r="G8582" s="1" t="str">
        <f>IFERROR(__xludf.DUMMYFUNCTION("GOOGLETRANSLATE(D8582,""fr"",""en"")"),"#VALUE!")</f>
        <v>#VALUE!</v>
      </c>
    </row>
    <row r="8583" ht="15.75" customHeight="1">
      <c r="A8583" s="1" t="s">
        <v>173</v>
      </c>
      <c r="B8583" s="1">
        <v>4.0</v>
      </c>
      <c r="C8583" s="1" t="s">
        <v>18832</v>
      </c>
      <c r="D8583" s="1" t="s">
        <v>18833</v>
      </c>
      <c r="E8583" s="1" t="s">
        <v>10</v>
      </c>
      <c r="F8583" s="1" t="s">
        <v>11</v>
      </c>
      <c r="G8583" s="1" t="str">
        <f>IFERROR(__xludf.DUMMYFUNCTION("GOOGLETRANSLATE(D8583,""fr"",""en"")"),"#VALUE!")</f>
        <v>#VALUE!</v>
      </c>
    </row>
    <row r="8584" ht="15.75" customHeight="1">
      <c r="A8584" s="1" t="s">
        <v>12575</v>
      </c>
      <c r="B8584" s="1">
        <v>3.0</v>
      </c>
      <c r="C8584" s="1" t="s">
        <v>18834</v>
      </c>
      <c r="D8584" s="1" t="s">
        <v>18835</v>
      </c>
      <c r="E8584" s="1" t="s">
        <v>21</v>
      </c>
      <c r="F8584" s="1" t="s">
        <v>11</v>
      </c>
      <c r="G8584" s="1" t="str">
        <f>IFERROR(__xludf.DUMMYFUNCTION("GOOGLETRANSLATE(D8584,""fr"",""en"")"),"#VALUE!")</f>
        <v>#VALUE!</v>
      </c>
    </row>
    <row r="8585" ht="15.75" customHeight="1">
      <c r="A8585" s="1" t="s">
        <v>988</v>
      </c>
      <c r="B8585" s="1">
        <v>5.0</v>
      </c>
      <c r="C8585" s="1" t="s">
        <v>18836</v>
      </c>
      <c r="D8585" s="1" t="s">
        <v>18837</v>
      </c>
      <c r="E8585" s="1" t="s">
        <v>176</v>
      </c>
      <c r="F8585" s="1" t="s">
        <v>66</v>
      </c>
      <c r="G8585" s="1" t="str">
        <f>IFERROR(__xludf.DUMMYFUNCTION("GOOGLETRANSLATE(D8585,""fr"",""en"")"),"#VALUE!")</f>
        <v>#VALUE!</v>
      </c>
    </row>
    <row r="8586" ht="15.75" customHeight="1">
      <c r="A8586" s="1" t="s">
        <v>707</v>
      </c>
      <c r="B8586" s="1">
        <v>5.0</v>
      </c>
      <c r="C8586" s="1" t="s">
        <v>18838</v>
      </c>
      <c r="D8586" s="1" t="s">
        <v>18839</v>
      </c>
      <c r="E8586" s="1" t="s">
        <v>10</v>
      </c>
      <c r="F8586" s="1" t="s">
        <v>11</v>
      </c>
      <c r="G8586" s="1" t="str">
        <f>IFERROR(__xludf.DUMMYFUNCTION("GOOGLETRANSLATE(D8586,""fr"",""en"")"),"#VALUE!")</f>
        <v>#VALUE!</v>
      </c>
    </row>
    <row r="8587" ht="15.75" customHeight="1">
      <c r="A8587" s="1" t="s">
        <v>150</v>
      </c>
      <c r="B8587" s="1">
        <v>4.0</v>
      </c>
      <c r="C8587" s="1" t="s">
        <v>18840</v>
      </c>
      <c r="D8587" s="1" t="s">
        <v>18841</v>
      </c>
      <c r="E8587" s="1" t="s">
        <v>21</v>
      </c>
      <c r="F8587" s="1" t="s">
        <v>11</v>
      </c>
      <c r="G8587" s="1" t="str">
        <f>IFERROR(__xludf.DUMMYFUNCTION("GOOGLETRANSLATE(D8587,""fr"",""en"")"),"#VALUE!")</f>
        <v>#VALUE!</v>
      </c>
    </row>
    <row r="8588" ht="15.75" customHeight="1">
      <c r="A8588" s="1" t="s">
        <v>621</v>
      </c>
      <c r="B8588" s="1">
        <v>5.0</v>
      </c>
      <c r="C8588" s="1" t="s">
        <v>18842</v>
      </c>
      <c r="D8588" s="1" t="s">
        <v>18843</v>
      </c>
      <c r="E8588" s="1" t="s">
        <v>10</v>
      </c>
      <c r="F8588" s="1" t="s">
        <v>11</v>
      </c>
      <c r="G8588" s="1" t="str">
        <f>IFERROR(__xludf.DUMMYFUNCTION("GOOGLETRANSLATE(D8588,""fr"",""en"")"),"#VALUE!")</f>
        <v>#VALUE!</v>
      </c>
    </row>
    <row r="8589" ht="15.75" customHeight="1">
      <c r="A8589" s="1" t="s">
        <v>1375</v>
      </c>
      <c r="B8589" s="1">
        <v>5.0</v>
      </c>
      <c r="C8589" s="1" t="s">
        <v>18844</v>
      </c>
      <c r="D8589" s="1" t="s">
        <v>18845</v>
      </c>
      <c r="E8589" s="1" t="s">
        <v>21</v>
      </c>
      <c r="F8589" s="1" t="s">
        <v>11</v>
      </c>
      <c r="G8589" s="1" t="str">
        <f>IFERROR(__xludf.DUMMYFUNCTION("GOOGLETRANSLATE(D8589,""fr"",""en"")"),"#VALUE!")</f>
        <v>#VALUE!</v>
      </c>
    </row>
    <row r="8590" ht="15.75" customHeight="1">
      <c r="A8590" s="1" t="s">
        <v>6618</v>
      </c>
      <c r="B8590" s="1">
        <v>1.0</v>
      </c>
      <c r="C8590" s="1" t="s">
        <v>18846</v>
      </c>
      <c r="D8590" s="1" t="s">
        <v>18847</v>
      </c>
      <c r="E8590" s="1" t="s">
        <v>292</v>
      </c>
      <c r="F8590" s="1" t="s">
        <v>11</v>
      </c>
      <c r="G8590" s="1" t="str">
        <f>IFERROR(__xludf.DUMMYFUNCTION("GOOGLETRANSLATE(D8590,""fr"",""en"")"),"#VALUE!")</f>
        <v>#VALUE!</v>
      </c>
    </row>
    <row r="8591" ht="15.75" customHeight="1">
      <c r="A8591" s="1" t="s">
        <v>1344</v>
      </c>
      <c r="B8591" s="1">
        <v>4.0</v>
      </c>
      <c r="C8591" s="1" t="s">
        <v>18848</v>
      </c>
      <c r="D8591" s="1" t="s">
        <v>18849</v>
      </c>
      <c r="E8591" s="1" t="s">
        <v>10</v>
      </c>
      <c r="F8591" s="1" t="s">
        <v>11</v>
      </c>
      <c r="G8591" s="1" t="str">
        <f>IFERROR(__xludf.DUMMYFUNCTION("GOOGLETRANSLATE(D8591,""fr"",""en"")"),"#VALUE!")</f>
        <v>#VALUE!</v>
      </c>
    </row>
    <row r="8592" ht="15.75" customHeight="1">
      <c r="A8592" s="1" t="s">
        <v>17746</v>
      </c>
      <c r="B8592" s="1">
        <v>1.0</v>
      </c>
      <c r="C8592" s="1" t="s">
        <v>18850</v>
      </c>
      <c r="D8592" s="1" t="s">
        <v>18851</v>
      </c>
      <c r="E8592" s="1" t="s">
        <v>109</v>
      </c>
      <c r="F8592" s="1" t="s">
        <v>11</v>
      </c>
      <c r="G8592" s="1" t="str">
        <f>IFERROR(__xludf.DUMMYFUNCTION("GOOGLETRANSLATE(D8592,""fr"",""en"")"),"#VALUE!")</f>
        <v>#VALUE!</v>
      </c>
    </row>
    <row r="8593" ht="15.75" customHeight="1">
      <c r="A8593" s="1" t="s">
        <v>2533</v>
      </c>
      <c r="B8593" s="1">
        <v>4.0</v>
      </c>
      <c r="C8593" s="1" t="s">
        <v>18852</v>
      </c>
      <c r="D8593" s="1" t="s">
        <v>18853</v>
      </c>
      <c r="E8593" s="1" t="s">
        <v>10</v>
      </c>
      <c r="F8593" s="1" t="s">
        <v>11</v>
      </c>
      <c r="G8593" s="1" t="str">
        <f>IFERROR(__xludf.DUMMYFUNCTION("GOOGLETRANSLATE(D8593,""fr"",""en"")"),"#VALUE!")</f>
        <v>#VALUE!</v>
      </c>
    </row>
    <row r="8594" ht="15.75" customHeight="1">
      <c r="A8594" s="1" t="s">
        <v>701</v>
      </c>
      <c r="B8594" s="1">
        <v>4.0</v>
      </c>
      <c r="C8594" s="1" t="s">
        <v>18854</v>
      </c>
      <c r="D8594" s="1" t="s">
        <v>18855</v>
      </c>
      <c r="E8594" s="1" t="s">
        <v>21</v>
      </c>
      <c r="F8594" s="1" t="s">
        <v>11</v>
      </c>
      <c r="G8594" s="1" t="str">
        <f>IFERROR(__xludf.DUMMYFUNCTION("GOOGLETRANSLATE(D8594,""fr"",""en"")"),"#VALUE!")</f>
        <v>#VALUE!</v>
      </c>
    </row>
    <row r="8595" ht="15.75" customHeight="1">
      <c r="A8595" s="1" t="s">
        <v>921</v>
      </c>
      <c r="B8595" s="1">
        <v>1.0</v>
      </c>
      <c r="C8595" s="1" t="s">
        <v>18856</v>
      </c>
      <c r="D8595" s="1" t="s">
        <v>18857</v>
      </c>
      <c r="E8595" s="1" t="s">
        <v>355</v>
      </c>
      <c r="F8595" s="1" t="s">
        <v>110</v>
      </c>
      <c r="G8595" s="1" t="str">
        <f>IFERROR(__xludf.DUMMYFUNCTION("GOOGLETRANSLATE(D8595,""fr"",""en"")"),"#VALUE!")</f>
        <v>#VALUE!</v>
      </c>
    </row>
    <row r="8596" ht="15.75" customHeight="1">
      <c r="A8596" s="1" t="s">
        <v>18858</v>
      </c>
      <c r="B8596" s="1">
        <v>2.0</v>
      </c>
      <c r="C8596" s="1" t="s">
        <v>18859</v>
      </c>
      <c r="D8596" s="1" t="s">
        <v>18860</v>
      </c>
      <c r="E8596" s="1" t="s">
        <v>10</v>
      </c>
      <c r="F8596" s="1" t="s">
        <v>11</v>
      </c>
      <c r="G8596" s="1" t="str">
        <f>IFERROR(__xludf.DUMMYFUNCTION("GOOGLETRANSLATE(D8596,""fr"",""en"")"),"#VALUE!")</f>
        <v>#VALUE!</v>
      </c>
    </row>
    <row r="8597" ht="15.75" customHeight="1">
      <c r="A8597" s="1" t="s">
        <v>3041</v>
      </c>
      <c r="B8597" s="1">
        <v>5.0</v>
      </c>
      <c r="C8597" s="1" t="s">
        <v>18861</v>
      </c>
      <c r="D8597" s="1" t="s">
        <v>18862</v>
      </c>
      <c r="E8597" s="1" t="s">
        <v>21</v>
      </c>
      <c r="F8597" s="1" t="s">
        <v>11</v>
      </c>
      <c r="G8597" s="1" t="str">
        <f>IFERROR(__xludf.DUMMYFUNCTION("GOOGLETRANSLATE(D8597,""fr"",""en"")"),"#VALUE!")</f>
        <v>#VALUE!</v>
      </c>
    </row>
    <row r="8598" ht="15.75" customHeight="1">
      <c r="A8598" s="1" t="s">
        <v>597</v>
      </c>
      <c r="B8598" s="1">
        <v>1.0</v>
      </c>
      <c r="C8598" s="1" t="s">
        <v>18863</v>
      </c>
      <c r="D8598" s="1" t="s">
        <v>18864</v>
      </c>
      <c r="E8598" s="1" t="s">
        <v>296</v>
      </c>
      <c r="F8598" s="1" t="s">
        <v>11</v>
      </c>
      <c r="G8598" s="1" t="str">
        <f>IFERROR(__xludf.DUMMYFUNCTION("GOOGLETRANSLATE(D8598,""fr"",""en"")"),"#VALUE!")</f>
        <v>#VALUE!</v>
      </c>
    </row>
    <row r="8599" ht="15.75" customHeight="1">
      <c r="A8599" s="1" t="s">
        <v>18865</v>
      </c>
      <c r="B8599" s="1">
        <v>3.0</v>
      </c>
      <c r="C8599" s="1" t="s">
        <v>18866</v>
      </c>
      <c r="D8599" s="1" t="s">
        <v>18867</v>
      </c>
      <c r="E8599" s="1" t="s">
        <v>614</v>
      </c>
      <c r="F8599" s="1" t="s">
        <v>30</v>
      </c>
      <c r="G8599" s="1" t="str">
        <f>IFERROR(__xludf.DUMMYFUNCTION("GOOGLETRANSLATE(D8599,""fr"",""en"")"),"#VALUE!")</f>
        <v>#VALUE!</v>
      </c>
    </row>
    <row r="8600" ht="15.75" customHeight="1">
      <c r="A8600" s="1" t="s">
        <v>629</v>
      </c>
      <c r="B8600" s="1">
        <v>1.0</v>
      </c>
      <c r="C8600" s="1" t="s">
        <v>18868</v>
      </c>
      <c r="D8600" s="1" t="s">
        <v>18869</v>
      </c>
      <c r="E8600" s="1" t="s">
        <v>296</v>
      </c>
      <c r="F8600" s="1" t="s">
        <v>110</v>
      </c>
      <c r="G8600" s="1" t="str">
        <f>IFERROR(__xludf.DUMMYFUNCTION("GOOGLETRANSLATE(D8600,""fr"",""en"")"),"#VALUE!")</f>
        <v>#VALUE!</v>
      </c>
    </row>
    <row r="8601" ht="15.75" customHeight="1">
      <c r="A8601" s="1" t="s">
        <v>1149</v>
      </c>
      <c r="B8601" s="1">
        <v>5.0</v>
      </c>
      <c r="C8601" s="1" t="s">
        <v>18870</v>
      </c>
      <c r="D8601" s="1" t="s">
        <v>18871</v>
      </c>
      <c r="E8601" s="1" t="s">
        <v>21</v>
      </c>
      <c r="F8601" s="1" t="s">
        <v>11</v>
      </c>
      <c r="G8601" s="1" t="str">
        <f>IFERROR(__xludf.DUMMYFUNCTION("GOOGLETRANSLATE(D8601,""fr"",""en"")"),"#VALUE!")</f>
        <v>#VALUE!</v>
      </c>
    </row>
    <row r="8602" ht="15.75" customHeight="1">
      <c r="A8602" s="1" t="s">
        <v>138</v>
      </c>
      <c r="B8602" s="1">
        <v>5.0</v>
      </c>
      <c r="C8602" s="1" t="s">
        <v>18872</v>
      </c>
      <c r="D8602" s="1" t="s">
        <v>18873</v>
      </c>
      <c r="E8602" s="1" t="s">
        <v>176</v>
      </c>
      <c r="F8602" s="1" t="s">
        <v>66</v>
      </c>
      <c r="G8602" s="1" t="str">
        <f>IFERROR(__xludf.DUMMYFUNCTION("GOOGLETRANSLATE(D8602,""fr"",""en"")"),"#VALUE!")</f>
        <v>#VALUE!</v>
      </c>
    </row>
    <row r="8603" ht="15.75" customHeight="1">
      <c r="A8603" s="1" t="s">
        <v>126</v>
      </c>
      <c r="B8603" s="1">
        <v>5.0</v>
      </c>
      <c r="C8603" s="1" t="s">
        <v>18874</v>
      </c>
      <c r="D8603" s="1" t="s">
        <v>18875</v>
      </c>
      <c r="E8603" s="1" t="s">
        <v>176</v>
      </c>
      <c r="F8603" s="1" t="s">
        <v>66</v>
      </c>
      <c r="G8603" s="1" t="str">
        <f>IFERROR(__xludf.DUMMYFUNCTION("GOOGLETRANSLATE(D8603,""fr"",""en"")"),"#VALUE!")</f>
        <v>#VALUE!</v>
      </c>
    </row>
    <row r="8604" ht="15.75" customHeight="1">
      <c r="A8604" s="1" t="s">
        <v>5908</v>
      </c>
      <c r="B8604" s="1">
        <v>2.0</v>
      </c>
      <c r="C8604" s="1" t="s">
        <v>18876</v>
      </c>
      <c r="D8604" s="1" t="s">
        <v>18877</v>
      </c>
      <c r="E8604" s="1" t="s">
        <v>176</v>
      </c>
      <c r="F8604" s="1" t="s">
        <v>66</v>
      </c>
      <c r="G8604" s="1" t="str">
        <f>IFERROR(__xludf.DUMMYFUNCTION("GOOGLETRANSLATE(D8604,""fr"",""en"")"),"#VALUE!")</f>
        <v>#VALUE!</v>
      </c>
    </row>
    <row r="8605" ht="15.75" customHeight="1">
      <c r="A8605" s="1" t="s">
        <v>1937</v>
      </c>
      <c r="B8605" s="1">
        <v>1.0</v>
      </c>
      <c r="C8605" s="1" t="s">
        <v>18878</v>
      </c>
      <c r="D8605" s="1" t="s">
        <v>18879</v>
      </c>
      <c r="E8605" s="1" t="s">
        <v>960</v>
      </c>
      <c r="F8605" s="1" t="s">
        <v>84</v>
      </c>
      <c r="G8605" s="1" t="str">
        <f>IFERROR(__xludf.DUMMYFUNCTION("GOOGLETRANSLATE(D8605,""fr"",""en"")"),"#VALUE!")</f>
        <v>#VALUE!</v>
      </c>
    </row>
    <row r="8606" ht="15.75" customHeight="1">
      <c r="A8606" s="1" t="s">
        <v>5227</v>
      </c>
      <c r="B8606" s="1">
        <v>1.0</v>
      </c>
      <c r="C8606" s="1" t="s">
        <v>18880</v>
      </c>
      <c r="D8606" s="1" t="s">
        <v>18881</v>
      </c>
      <c r="E8606" s="1" t="s">
        <v>21</v>
      </c>
      <c r="F8606" s="1" t="s">
        <v>11</v>
      </c>
      <c r="G8606" s="1" t="str">
        <f>IFERROR(__xludf.DUMMYFUNCTION("GOOGLETRANSLATE(D8606,""fr"",""en"")"),"#VALUE!")</f>
        <v>#VALUE!</v>
      </c>
    </row>
    <row r="8607" ht="15.75" customHeight="1">
      <c r="A8607" s="1" t="s">
        <v>551</v>
      </c>
      <c r="B8607" s="1">
        <v>5.0</v>
      </c>
      <c r="C8607" s="1" t="s">
        <v>18882</v>
      </c>
      <c r="D8607" s="1" t="s">
        <v>18883</v>
      </c>
      <c r="E8607" s="1" t="s">
        <v>21</v>
      </c>
      <c r="F8607" s="1" t="s">
        <v>11</v>
      </c>
      <c r="G8607" s="1" t="str">
        <f>IFERROR(__xludf.DUMMYFUNCTION("GOOGLETRANSLATE(D8607,""fr"",""en"")"),"#VALUE!")</f>
        <v>#VALUE!</v>
      </c>
    </row>
    <row r="8608" ht="15.75" customHeight="1">
      <c r="A8608" s="1" t="s">
        <v>1172</v>
      </c>
      <c r="B8608" s="1">
        <v>1.0</v>
      </c>
      <c r="C8608" s="1" t="s">
        <v>18884</v>
      </c>
      <c r="D8608" s="1" t="s">
        <v>18885</v>
      </c>
      <c r="E8608" s="1" t="s">
        <v>575</v>
      </c>
      <c r="F8608" s="1" t="s">
        <v>48</v>
      </c>
      <c r="G8608" s="1" t="str">
        <f>IFERROR(__xludf.DUMMYFUNCTION("GOOGLETRANSLATE(D8608,""fr"",""en"")"),"#VALUE!")</f>
        <v>#VALUE!</v>
      </c>
    </row>
    <row r="8609" ht="15.75" customHeight="1">
      <c r="A8609" s="1" t="s">
        <v>2798</v>
      </c>
      <c r="B8609" s="1">
        <v>1.0</v>
      </c>
      <c r="C8609" s="1" t="s">
        <v>18886</v>
      </c>
      <c r="D8609" s="1" t="s">
        <v>18887</v>
      </c>
      <c r="E8609" s="1" t="s">
        <v>296</v>
      </c>
      <c r="F8609" s="1" t="s">
        <v>118</v>
      </c>
      <c r="G8609" s="1" t="str">
        <f>IFERROR(__xludf.DUMMYFUNCTION("GOOGLETRANSLATE(D8609,""fr"",""en"")"),"#VALUE!")</f>
        <v>#VALUE!</v>
      </c>
    </row>
    <row r="8610" ht="15.75" customHeight="1">
      <c r="A8610" s="1" t="s">
        <v>1256</v>
      </c>
      <c r="B8610" s="1">
        <v>1.0</v>
      </c>
      <c r="C8610" s="1" t="s">
        <v>18888</v>
      </c>
      <c r="D8610" s="1" t="s">
        <v>18889</v>
      </c>
      <c r="E8610" s="1" t="s">
        <v>196</v>
      </c>
      <c r="F8610" s="1" t="s">
        <v>118</v>
      </c>
      <c r="G8610" s="1" t="str">
        <f>IFERROR(__xludf.DUMMYFUNCTION("GOOGLETRANSLATE(D8610,""fr"",""en"")"),"#VALUE!")</f>
        <v>#VALUE!</v>
      </c>
    </row>
    <row r="8611" ht="15.75" customHeight="1">
      <c r="A8611" s="1" t="s">
        <v>1020</v>
      </c>
      <c r="B8611" s="1">
        <v>5.0</v>
      </c>
      <c r="C8611" s="1" t="s">
        <v>18890</v>
      </c>
      <c r="D8611" s="1" t="s">
        <v>18891</v>
      </c>
      <c r="E8611" s="1" t="s">
        <v>176</v>
      </c>
      <c r="F8611" s="1" t="s">
        <v>66</v>
      </c>
      <c r="G8611" s="1" t="str">
        <f>IFERROR(__xludf.DUMMYFUNCTION("GOOGLETRANSLATE(D8611,""fr"",""en"")"),"#VALUE!")</f>
        <v>#VALUE!</v>
      </c>
    </row>
    <row r="8612" ht="15.75" customHeight="1">
      <c r="A8612" s="1" t="s">
        <v>2184</v>
      </c>
      <c r="B8612" s="1">
        <v>3.0</v>
      </c>
      <c r="C8612" s="1" t="s">
        <v>18892</v>
      </c>
      <c r="D8612" s="1" t="s">
        <v>18893</v>
      </c>
      <c r="E8612" s="1" t="s">
        <v>226</v>
      </c>
      <c r="F8612" s="1" t="s">
        <v>11</v>
      </c>
      <c r="G8612" s="1" t="str">
        <f>IFERROR(__xludf.DUMMYFUNCTION("GOOGLETRANSLATE(D8612,""fr"",""en"")"),"#VALUE!")</f>
        <v>#VALUE!</v>
      </c>
    </row>
    <row r="8613" ht="15.75" customHeight="1">
      <c r="A8613" s="1" t="s">
        <v>1138</v>
      </c>
      <c r="B8613" s="1">
        <v>4.0</v>
      </c>
      <c r="C8613" s="1" t="s">
        <v>18894</v>
      </c>
      <c r="D8613" s="1" t="s">
        <v>18895</v>
      </c>
      <c r="E8613" s="1" t="s">
        <v>10</v>
      </c>
      <c r="F8613" s="1" t="s">
        <v>11</v>
      </c>
      <c r="G8613" s="1" t="str">
        <f>IFERROR(__xludf.DUMMYFUNCTION("GOOGLETRANSLATE(D8613,""fr"",""en"")"),"#VALUE!")</f>
        <v>#VALUE!</v>
      </c>
    </row>
    <row r="8614" ht="15.75" customHeight="1">
      <c r="A8614" s="1" t="s">
        <v>615</v>
      </c>
      <c r="B8614" s="1">
        <v>5.0</v>
      </c>
      <c r="C8614" s="1" t="s">
        <v>18896</v>
      </c>
      <c r="D8614" s="1" t="s">
        <v>18897</v>
      </c>
      <c r="E8614" s="1" t="s">
        <v>10</v>
      </c>
      <c r="F8614" s="1" t="s">
        <v>11</v>
      </c>
      <c r="G8614" s="1" t="str">
        <f>IFERROR(__xludf.DUMMYFUNCTION("GOOGLETRANSLATE(D8614,""fr"",""en"")"),"#VALUE!")</f>
        <v>#VALUE!</v>
      </c>
    </row>
    <row r="8615" ht="15.75" customHeight="1">
      <c r="A8615" s="1" t="s">
        <v>258</v>
      </c>
      <c r="B8615" s="1">
        <v>5.0</v>
      </c>
      <c r="C8615" s="1" t="s">
        <v>18898</v>
      </c>
      <c r="D8615" s="1" t="s">
        <v>18899</v>
      </c>
      <c r="E8615" s="1" t="s">
        <v>10</v>
      </c>
      <c r="F8615" s="1" t="s">
        <v>11</v>
      </c>
      <c r="G8615" s="1" t="str">
        <f>IFERROR(__xludf.DUMMYFUNCTION("GOOGLETRANSLATE(D8615,""fr"",""en"")"),"#VALUE!")</f>
        <v>#VALUE!</v>
      </c>
    </row>
    <row r="8616" ht="15.75" customHeight="1">
      <c r="A8616" s="1" t="s">
        <v>9780</v>
      </c>
      <c r="B8616" s="1">
        <v>1.0</v>
      </c>
      <c r="C8616" s="1" t="s">
        <v>18900</v>
      </c>
      <c r="D8616" s="1" t="s">
        <v>18901</v>
      </c>
      <c r="E8616" s="1" t="s">
        <v>52</v>
      </c>
      <c r="F8616" s="1" t="s">
        <v>11</v>
      </c>
      <c r="G8616" s="1" t="str">
        <f>IFERROR(__xludf.DUMMYFUNCTION("GOOGLETRANSLATE(D8616,""fr"",""en"")"),"#VALUE!")</f>
        <v>#VALUE!</v>
      </c>
    </row>
    <row r="8617" ht="15.75" customHeight="1">
      <c r="A8617" s="1" t="s">
        <v>5046</v>
      </c>
      <c r="B8617" s="1">
        <v>1.0</v>
      </c>
      <c r="C8617" s="1" t="s">
        <v>18902</v>
      </c>
      <c r="D8617" s="1" t="s">
        <v>18903</v>
      </c>
      <c r="E8617" s="1" t="s">
        <v>280</v>
      </c>
      <c r="F8617" s="1" t="s">
        <v>11</v>
      </c>
      <c r="G8617" s="1" t="str">
        <f>IFERROR(__xludf.DUMMYFUNCTION("GOOGLETRANSLATE(D8617,""fr"",""en"")"),"#VALUE!")</f>
        <v>#VALUE!</v>
      </c>
    </row>
    <row r="8618" ht="15.75" customHeight="1">
      <c r="A8618" s="1" t="s">
        <v>12899</v>
      </c>
      <c r="B8618" s="1">
        <v>3.0</v>
      </c>
      <c r="C8618" s="1" t="s">
        <v>18904</v>
      </c>
      <c r="D8618" s="1" t="s">
        <v>18905</v>
      </c>
      <c r="E8618" s="1" t="s">
        <v>52</v>
      </c>
      <c r="F8618" s="1" t="s">
        <v>110</v>
      </c>
      <c r="G8618" s="1" t="str">
        <f>IFERROR(__xludf.DUMMYFUNCTION("GOOGLETRANSLATE(D8618,""fr"",""en"")"),"#VALUE!")</f>
        <v>#VALUE!</v>
      </c>
    </row>
    <row r="8619" ht="15.75" customHeight="1">
      <c r="A8619" s="1" t="s">
        <v>135</v>
      </c>
      <c r="B8619" s="1">
        <v>4.0</v>
      </c>
      <c r="C8619" s="1" t="s">
        <v>18906</v>
      </c>
      <c r="D8619" s="1" t="s">
        <v>18907</v>
      </c>
      <c r="E8619" s="1" t="s">
        <v>34</v>
      </c>
      <c r="F8619" s="1" t="s">
        <v>30</v>
      </c>
      <c r="G8619" s="1" t="str">
        <f>IFERROR(__xludf.DUMMYFUNCTION("GOOGLETRANSLATE(D8619,""fr"",""en"")"),"#VALUE!")</f>
        <v>#VALUE!</v>
      </c>
    </row>
    <row r="8620" ht="15.75" customHeight="1">
      <c r="A8620" s="1" t="s">
        <v>1490</v>
      </c>
      <c r="B8620" s="1">
        <v>1.0</v>
      </c>
      <c r="C8620" s="1" t="s">
        <v>18908</v>
      </c>
      <c r="D8620" s="1" t="s">
        <v>18909</v>
      </c>
      <c r="E8620" s="1" t="s">
        <v>21</v>
      </c>
      <c r="F8620" s="1" t="s">
        <v>11</v>
      </c>
      <c r="G8620" s="1" t="str">
        <f>IFERROR(__xludf.DUMMYFUNCTION("GOOGLETRANSLATE(D8620,""fr"",""en"")"),"#VALUE!")</f>
        <v>#VALUE!</v>
      </c>
    </row>
    <row r="8621" ht="15.75" customHeight="1">
      <c r="A8621" s="1" t="s">
        <v>3186</v>
      </c>
      <c r="B8621" s="1">
        <v>5.0</v>
      </c>
      <c r="C8621" s="1" t="s">
        <v>18910</v>
      </c>
      <c r="D8621" s="1" t="s">
        <v>18911</v>
      </c>
      <c r="E8621" s="1" t="s">
        <v>10</v>
      </c>
      <c r="F8621" s="1" t="s">
        <v>11</v>
      </c>
      <c r="G8621" s="1" t="str">
        <f>IFERROR(__xludf.DUMMYFUNCTION("GOOGLETRANSLATE(D8621,""fr"",""en"")"),"#VALUE!")</f>
        <v>#VALUE!</v>
      </c>
    </row>
    <row r="8622" ht="15.75" customHeight="1">
      <c r="A8622" s="1" t="s">
        <v>1473</v>
      </c>
      <c r="B8622" s="1">
        <v>4.0</v>
      </c>
      <c r="C8622" s="1" t="s">
        <v>18912</v>
      </c>
      <c r="D8622" s="1" t="s">
        <v>18913</v>
      </c>
      <c r="E8622" s="1" t="s">
        <v>10</v>
      </c>
      <c r="F8622" s="1" t="s">
        <v>11</v>
      </c>
      <c r="G8622" s="1" t="str">
        <f>IFERROR(__xludf.DUMMYFUNCTION("GOOGLETRANSLATE(D8622,""fr"",""en"")"),"#VALUE!")</f>
        <v>#VALUE!</v>
      </c>
    </row>
    <row r="8623" ht="15.75" customHeight="1">
      <c r="A8623" s="1" t="s">
        <v>6615</v>
      </c>
      <c r="B8623" s="1">
        <v>1.0</v>
      </c>
      <c r="C8623" s="1" t="s">
        <v>18914</v>
      </c>
      <c r="D8623" s="1" t="s">
        <v>18915</v>
      </c>
      <c r="E8623" s="1" t="s">
        <v>176</v>
      </c>
      <c r="F8623" s="1" t="s">
        <v>66</v>
      </c>
      <c r="G8623" s="1" t="str">
        <f>IFERROR(__xludf.DUMMYFUNCTION("GOOGLETRANSLATE(D8623,""fr"",""en"")"),"#VALUE!")</f>
        <v>#VALUE!</v>
      </c>
    </row>
    <row r="8624" ht="15.75" customHeight="1">
      <c r="A8624" s="1" t="s">
        <v>18916</v>
      </c>
      <c r="B8624" s="1">
        <v>1.0</v>
      </c>
      <c r="C8624" s="1" t="s">
        <v>18917</v>
      </c>
      <c r="D8624" s="1" t="s">
        <v>18918</v>
      </c>
      <c r="E8624" s="1" t="s">
        <v>10</v>
      </c>
      <c r="F8624" s="1" t="s">
        <v>11</v>
      </c>
      <c r="G8624" s="1" t="str">
        <f>IFERROR(__xludf.DUMMYFUNCTION("GOOGLETRANSLATE(D8624,""fr"",""en"")"),"#VALUE!")</f>
        <v>#VALUE!</v>
      </c>
    </row>
    <row r="8625" ht="15.75" customHeight="1">
      <c r="A8625" s="1" t="s">
        <v>1482</v>
      </c>
      <c r="B8625" s="1">
        <v>4.0</v>
      </c>
      <c r="C8625" s="1" t="s">
        <v>18919</v>
      </c>
      <c r="D8625" s="1" t="s">
        <v>18920</v>
      </c>
      <c r="E8625" s="1" t="s">
        <v>176</v>
      </c>
      <c r="F8625" s="1" t="s">
        <v>66</v>
      </c>
      <c r="G8625" s="1" t="str">
        <f>IFERROR(__xludf.DUMMYFUNCTION("GOOGLETRANSLATE(D8625,""fr"",""en"")"),"#VALUE!")</f>
        <v>#VALUE!</v>
      </c>
    </row>
    <row r="8626" ht="15.75" customHeight="1">
      <c r="A8626" s="1" t="s">
        <v>126</v>
      </c>
      <c r="B8626" s="1">
        <v>4.0</v>
      </c>
      <c r="C8626" s="1" t="s">
        <v>18921</v>
      </c>
      <c r="D8626" s="1" t="s">
        <v>18922</v>
      </c>
      <c r="E8626" s="1" t="s">
        <v>10</v>
      </c>
      <c r="F8626" s="1" t="s">
        <v>11</v>
      </c>
      <c r="G8626" s="1" t="str">
        <f>IFERROR(__xludf.DUMMYFUNCTION("GOOGLETRANSLATE(D8626,""fr"",""en"")"),"#VALUE!")</f>
        <v>#VALUE!</v>
      </c>
    </row>
    <row r="8627" ht="15.75" customHeight="1">
      <c r="A8627" s="1" t="s">
        <v>18923</v>
      </c>
      <c r="B8627" s="1">
        <v>3.0</v>
      </c>
      <c r="C8627" s="1" t="s">
        <v>18924</v>
      </c>
      <c r="D8627" s="1" t="s">
        <v>18925</v>
      </c>
      <c r="E8627" s="1" t="s">
        <v>250</v>
      </c>
      <c r="F8627" s="1" t="s">
        <v>30</v>
      </c>
      <c r="G8627" s="1" t="str">
        <f>IFERROR(__xludf.DUMMYFUNCTION("GOOGLETRANSLATE(D8627,""fr"",""en"")"),"#VALUE!")</f>
        <v>#VALUE!</v>
      </c>
    </row>
    <row r="8628" ht="15.75" customHeight="1">
      <c r="A8628" s="1" t="s">
        <v>3540</v>
      </c>
      <c r="B8628" s="1">
        <v>1.0</v>
      </c>
      <c r="C8628" s="1" t="s">
        <v>18926</v>
      </c>
      <c r="D8628" s="1" t="s">
        <v>18927</v>
      </c>
      <c r="E8628" s="1" t="s">
        <v>646</v>
      </c>
      <c r="F8628" s="1" t="s">
        <v>39</v>
      </c>
      <c r="G8628" s="1" t="str">
        <f>IFERROR(__xludf.DUMMYFUNCTION("GOOGLETRANSLATE(D8628,""fr"",""en"")"),"#VALUE!")</f>
        <v>#VALUE!</v>
      </c>
    </row>
    <row r="8629" ht="15.75" customHeight="1">
      <c r="A8629" s="1" t="s">
        <v>2728</v>
      </c>
      <c r="B8629" s="1">
        <v>4.0</v>
      </c>
      <c r="C8629" s="1" t="s">
        <v>18928</v>
      </c>
      <c r="D8629" s="1" t="s">
        <v>18929</v>
      </c>
      <c r="E8629" s="1" t="s">
        <v>484</v>
      </c>
      <c r="F8629" s="1" t="s">
        <v>30</v>
      </c>
      <c r="G8629" s="1" t="str">
        <f>IFERROR(__xludf.DUMMYFUNCTION("GOOGLETRANSLATE(D8629,""fr"",""en"")"),"#VALUE!")</f>
        <v>#VALUE!</v>
      </c>
    </row>
    <row r="8630" ht="15.75" customHeight="1">
      <c r="A8630" s="1" t="s">
        <v>7341</v>
      </c>
      <c r="B8630" s="1">
        <v>3.0</v>
      </c>
      <c r="C8630" s="1" t="s">
        <v>18930</v>
      </c>
      <c r="D8630" s="1" t="s">
        <v>18931</v>
      </c>
      <c r="E8630" s="1" t="s">
        <v>296</v>
      </c>
      <c r="F8630" s="1" t="s">
        <v>11</v>
      </c>
      <c r="G8630" s="1" t="str">
        <f>IFERROR(__xludf.DUMMYFUNCTION("GOOGLETRANSLATE(D8630,""fr"",""en"")"),"#VALUE!")</f>
        <v>#VALUE!</v>
      </c>
    </row>
    <row r="8631" ht="15.75" customHeight="1">
      <c r="A8631" s="1" t="s">
        <v>18</v>
      </c>
      <c r="B8631" s="1">
        <v>1.0</v>
      </c>
      <c r="C8631" s="1" t="s">
        <v>18932</v>
      </c>
      <c r="D8631" s="1" t="s">
        <v>18933</v>
      </c>
      <c r="E8631" s="1" t="s">
        <v>10</v>
      </c>
      <c r="F8631" s="1" t="s">
        <v>11</v>
      </c>
      <c r="G8631" s="1" t="str">
        <f>IFERROR(__xludf.DUMMYFUNCTION("GOOGLETRANSLATE(D8631,""fr"",""en"")"),"#VALUE!")</f>
        <v>#VALUE!</v>
      </c>
    </row>
    <row r="8632" ht="15.75" customHeight="1">
      <c r="A8632" s="1" t="s">
        <v>18032</v>
      </c>
      <c r="B8632" s="1">
        <v>1.0</v>
      </c>
      <c r="C8632" s="1" t="s">
        <v>18934</v>
      </c>
      <c r="D8632" s="1" t="s">
        <v>18935</v>
      </c>
      <c r="E8632" s="1" t="s">
        <v>52</v>
      </c>
      <c r="F8632" s="1" t="s">
        <v>110</v>
      </c>
      <c r="G8632" s="1" t="str">
        <f>IFERROR(__xludf.DUMMYFUNCTION("GOOGLETRANSLATE(D8632,""fr"",""en"")"),"#VALUE!")</f>
        <v>#VALUE!</v>
      </c>
    </row>
    <row r="8633" ht="15.75" customHeight="1">
      <c r="A8633" s="1" t="s">
        <v>8650</v>
      </c>
      <c r="B8633" s="1">
        <v>3.0</v>
      </c>
      <c r="C8633" s="1" t="s">
        <v>18936</v>
      </c>
      <c r="D8633" s="1" t="s">
        <v>18937</v>
      </c>
      <c r="E8633" s="1" t="s">
        <v>614</v>
      </c>
      <c r="F8633" s="1" t="s">
        <v>30</v>
      </c>
      <c r="G8633" s="1" t="str">
        <f>IFERROR(__xludf.DUMMYFUNCTION("GOOGLETRANSLATE(D8633,""fr"",""en"")"),"#VALUE!")</f>
        <v>#VALUE!</v>
      </c>
    </row>
    <row r="8634" ht="15.75" customHeight="1">
      <c r="A8634" s="1" t="s">
        <v>1439</v>
      </c>
      <c r="B8634" s="1">
        <v>4.0</v>
      </c>
      <c r="C8634" s="1" t="s">
        <v>18938</v>
      </c>
      <c r="D8634" s="1" t="s">
        <v>18939</v>
      </c>
      <c r="E8634" s="1" t="s">
        <v>21</v>
      </c>
      <c r="F8634" s="1" t="s">
        <v>11</v>
      </c>
      <c r="G8634" s="1" t="str">
        <f>IFERROR(__xludf.DUMMYFUNCTION("GOOGLETRANSLATE(D8634,""fr"",""en"")"),"#VALUE!")</f>
        <v>#VALUE!</v>
      </c>
    </row>
    <row r="8635" ht="15.75" customHeight="1">
      <c r="A8635" s="1" t="s">
        <v>921</v>
      </c>
      <c r="B8635" s="1">
        <v>5.0</v>
      </c>
      <c r="C8635" s="1" t="s">
        <v>18940</v>
      </c>
      <c r="D8635" s="1" t="s">
        <v>18941</v>
      </c>
      <c r="E8635" s="1" t="s">
        <v>21</v>
      </c>
      <c r="F8635" s="1" t="s">
        <v>11</v>
      </c>
      <c r="G8635" s="1" t="str">
        <f>IFERROR(__xludf.DUMMYFUNCTION("GOOGLETRANSLATE(D8635,""fr"",""en"")"),"#VALUE!")</f>
        <v>#VALUE!</v>
      </c>
    </row>
    <row r="8636" ht="15.75" customHeight="1">
      <c r="A8636" s="1" t="s">
        <v>491</v>
      </c>
      <c r="B8636" s="1">
        <v>1.0</v>
      </c>
      <c r="C8636" s="1" t="s">
        <v>18942</v>
      </c>
      <c r="D8636" s="1" t="s">
        <v>18943</v>
      </c>
      <c r="E8636" s="1" t="s">
        <v>10</v>
      </c>
      <c r="F8636" s="1" t="s">
        <v>11</v>
      </c>
      <c r="G8636" s="1" t="str">
        <f>IFERROR(__xludf.DUMMYFUNCTION("GOOGLETRANSLATE(D8636,""fr"",""en"")"),"#VALUE!")</f>
        <v>#VALUE!</v>
      </c>
    </row>
    <row r="8637" ht="15.75" customHeight="1">
      <c r="A8637" s="1" t="s">
        <v>209</v>
      </c>
      <c r="B8637" s="1">
        <v>1.0</v>
      </c>
      <c r="C8637" s="1" t="s">
        <v>18944</v>
      </c>
      <c r="D8637" s="1" t="s">
        <v>18945</v>
      </c>
      <c r="E8637" s="1" t="s">
        <v>29</v>
      </c>
      <c r="F8637" s="1" t="s">
        <v>30</v>
      </c>
      <c r="G8637" s="1" t="str">
        <f>IFERROR(__xludf.DUMMYFUNCTION("GOOGLETRANSLATE(D8637,""fr"",""en"")"),"#VALUE!")</f>
        <v>#VALUE!</v>
      </c>
    </row>
    <row r="8638" ht="15.75" customHeight="1">
      <c r="A8638" s="1" t="s">
        <v>129</v>
      </c>
      <c r="B8638" s="1">
        <v>3.0</v>
      </c>
      <c r="C8638" s="1" t="s">
        <v>18946</v>
      </c>
      <c r="D8638" s="1" t="s">
        <v>18947</v>
      </c>
      <c r="E8638" s="1" t="s">
        <v>296</v>
      </c>
      <c r="F8638" s="1" t="s">
        <v>11</v>
      </c>
      <c r="G8638" s="1" t="str">
        <f>IFERROR(__xludf.DUMMYFUNCTION("GOOGLETRANSLATE(D8638,""fr"",""en"")"),"#VALUE!")</f>
        <v>#VALUE!</v>
      </c>
    </row>
    <row r="8639" ht="15.75" customHeight="1">
      <c r="A8639" s="1" t="s">
        <v>2728</v>
      </c>
      <c r="B8639" s="1">
        <v>5.0</v>
      </c>
      <c r="C8639" s="1" t="s">
        <v>18948</v>
      </c>
      <c r="D8639" s="1" t="s">
        <v>18949</v>
      </c>
      <c r="E8639" s="1" t="s">
        <v>65</v>
      </c>
      <c r="F8639" s="1" t="s">
        <v>66</v>
      </c>
      <c r="G8639" s="1" t="str">
        <f>IFERROR(__xludf.DUMMYFUNCTION("GOOGLETRANSLATE(D8639,""fr"",""en"")"),"#VALUE!")</f>
        <v>#VALUE!</v>
      </c>
    </row>
    <row r="8640" ht="15.75" customHeight="1">
      <c r="A8640" s="1" t="s">
        <v>3222</v>
      </c>
      <c r="B8640" s="1">
        <v>2.0</v>
      </c>
      <c r="C8640" s="1" t="s">
        <v>18950</v>
      </c>
      <c r="D8640" s="1" t="s">
        <v>18951</v>
      </c>
      <c r="E8640" s="1" t="s">
        <v>484</v>
      </c>
      <c r="F8640" s="1" t="s">
        <v>30</v>
      </c>
      <c r="G8640" s="1" t="str">
        <f>IFERROR(__xludf.DUMMYFUNCTION("GOOGLETRANSLATE(D8640,""fr"",""en"")"),"#VALUE!")</f>
        <v>#VALUE!</v>
      </c>
    </row>
    <row r="8641" ht="15.75" customHeight="1">
      <c r="A8641" s="1" t="s">
        <v>3330</v>
      </c>
      <c r="B8641" s="1">
        <v>1.0</v>
      </c>
      <c r="C8641" s="1" t="s">
        <v>18952</v>
      </c>
      <c r="D8641" s="1" t="s">
        <v>18953</v>
      </c>
      <c r="E8641" s="1" t="s">
        <v>10</v>
      </c>
      <c r="F8641" s="1" t="s">
        <v>11</v>
      </c>
      <c r="G8641" s="1" t="str">
        <f>IFERROR(__xludf.DUMMYFUNCTION("GOOGLETRANSLATE(D8641,""fr"",""en"")"),"I am not satisfied with the service, I submitted a request via my personal space for a refund that I had to receive more than a year ago and I never had an answer! It is shameful! Very bad service!")</f>
        <v>I am not satisfied with the service, I submitted a request via my personal space for a refund that I had to receive more than a year ago and I never had an answer! It is shameful! Very bad service!</v>
      </c>
    </row>
    <row r="8642" ht="15.75" customHeight="1">
      <c r="A8642" s="1" t="s">
        <v>1138</v>
      </c>
      <c r="B8642" s="1">
        <v>1.0</v>
      </c>
      <c r="C8642" s="1" t="s">
        <v>18954</v>
      </c>
      <c r="D8642" s="1" t="s">
        <v>18955</v>
      </c>
      <c r="E8642" s="1" t="s">
        <v>21</v>
      </c>
      <c r="F8642" s="1" t="s">
        <v>11</v>
      </c>
      <c r="G8642" s="1" t="str">
        <f>IFERROR(__xludf.DUMMYFUNCTION("GOOGLETRANSLATE(D8642,""fr"",""en"")"),"#VALUE!")</f>
        <v>#VALUE!</v>
      </c>
    </row>
    <row r="8643" ht="15.75" customHeight="1">
      <c r="A8643" s="1" t="s">
        <v>523</v>
      </c>
      <c r="B8643" s="1">
        <v>4.0</v>
      </c>
      <c r="C8643" s="1" t="s">
        <v>18956</v>
      </c>
      <c r="D8643" s="1" t="s">
        <v>18957</v>
      </c>
      <c r="E8643" s="1" t="s">
        <v>484</v>
      </c>
      <c r="F8643" s="1" t="s">
        <v>30</v>
      </c>
      <c r="G8643" s="1" t="str">
        <f>IFERROR(__xludf.DUMMYFUNCTION("GOOGLETRANSLATE(D8643,""fr"",""en"")"),"#VALUE!")</f>
        <v>#VALUE!</v>
      </c>
    </row>
    <row r="8644" ht="15.75" customHeight="1">
      <c r="A8644" s="1" t="s">
        <v>841</v>
      </c>
      <c r="B8644" s="1">
        <v>5.0</v>
      </c>
      <c r="C8644" s="1" t="s">
        <v>18958</v>
      </c>
      <c r="D8644" s="1" t="s">
        <v>18959</v>
      </c>
      <c r="E8644" s="1" t="s">
        <v>614</v>
      </c>
      <c r="F8644" s="1" t="s">
        <v>30</v>
      </c>
      <c r="G8644" s="1" t="str">
        <f>IFERROR(__xludf.DUMMYFUNCTION("GOOGLETRANSLATE(D8644,""fr"",""en"")"),"#VALUE!")</f>
        <v>#VALUE!</v>
      </c>
    </row>
    <row r="8645" ht="15.75" customHeight="1">
      <c r="A8645" s="1" t="s">
        <v>6890</v>
      </c>
      <c r="B8645" s="1">
        <v>4.0</v>
      </c>
      <c r="C8645" s="1" t="s">
        <v>18960</v>
      </c>
      <c r="D8645" s="1" t="s">
        <v>18961</v>
      </c>
      <c r="E8645" s="1" t="s">
        <v>21</v>
      </c>
      <c r="F8645" s="1" t="s">
        <v>11</v>
      </c>
      <c r="G8645" s="1" t="str">
        <f>IFERROR(__xludf.DUMMYFUNCTION("GOOGLETRANSLATE(D8645,""fr"",""en"")"),"#VALUE!")</f>
        <v>#VALUE!</v>
      </c>
    </row>
    <row r="8646" ht="15.75" customHeight="1">
      <c r="A8646" s="1" t="s">
        <v>841</v>
      </c>
      <c r="B8646" s="1">
        <v>4.0</v>
      </c>
      <c r="C8646" s="1" t="s">
        <v>18962</v>
      </c>
      <c r="D8646" s="1" t="s">
        <v>18963</v>
      </c>
      <c r="E8646" s="1" t="s">
        <v>65</v>
      </c>
      <c r="F8646" s="1" t="s">
        <v>66</v>
      </c>
      <c r="G8646" s="1" t="str">
        <f>IFERROR(__xludf.DUMMYFUNCTION("GOOGLETRANSLATE(D8646,""fr"",""en"")"),"#VALUE!")</f>
        <v>#VALUE!</v>
      </c>
    </row>
    <row r="8647" ht="15.75" customHeight="1">
      <c r="A8647" s="1" t="s">
        <v>8938</v>
      </c>
      <c r="B8647" s="1">
        <v>4.0</v>
      </c>
      <c r="C8647" s="1" t="s">
        <v>18964</v>
      </c>
      <c r="D8647" s="1" t="s">
        <v>18965</v>
      </c>
      <c r="E8647" s="1" t="s">
        <v>448</v>
      </c>
      <c r="F8647" s="1" t="s">
        <v>84</v>
      </c>
      <c r="G8647" s="1" t="str">
        <f>IFERROR(__xludf.DUMMYFUNCTION("GOOGLETRANSLATE(D8647,""fr"",""en"")"),"#VALUE!")</f>
        <v>#VALUE!</v>
      </c>
    </row>
    <row r="8648" ht="15.75" customHeight="1">
      <c r="A8648" s="1" t="s">
        <v>1235</v>
      </c>
      <c r="B8648" s="1">
        <v>1.0</v>
      </c>
      <c r="C8648" s="1" t="s">
        <v>18966</v>
      </c>
      <c r="D8648" s="1" t="s">
        <v>18967</v>
      </c>
      <c r="E8648" s="1" t="s">
        <v>423</v>
      </c>
      <c r="F8648" s="1" t="s">
        <v>30</v>
      </c>
      <c r="G8648" s="1" t="str">
        <f>IFERROR(__xludf.DUMMYFUNCTION("GOOGLETRANSLATE(D8648,""fr"",""en"")"),"#VALUE!")</f>
        <v>#VALUE!</v>
      </c>
    </row>
    <row r="8649" ht="15.75" customHeight="1">
      <c r="A8649" s="1" t="s">
        <v>4432</v>
      </c>
      <c r="B8649" s="1">
        <v>2.0</v>
      </c>
      <c r="C8649" s="1" t="s">
        <v>18968</v>
      </c>
      <c r="D8649" s="1" t="s">
        <v>18969</v>
      </c>
      <c r="E8649" s="1" t="s">
        <v>25</v>
      </c>
      <c r="F8649" s="1" t="s">
        <v>11</v>
      </c>
      <c r="G8649" s="1" t="str">
        <f>IFERROR(__xludf.DUMMYFUNCTION("GOOGLETRANSLATE(D8649,""fr"",""en"")"),"#VALUE!")</f>
        <v>#VALUE!</v>
      </c>
    </row>
    <row r="8650" ht="15.75" customHeight="1">
      <c r="A8650" s="1" t="s">
        <v>4455</v>
      </c>
      <c r="B8650" s="1">
        <v>3.0</v>
      </c>
      <c r="C8650" s="1" t="s">
        <v>18970</v>
      </c>
      <c r="D8650" s="1" t="s">
        <v>18971</v>
      </c>
      <c r="E8650" s="1" t="s">
        <v>554</v>
      </c>
      <c r="F8650" s="1" t="s">
        <v>30</v>
      </c>
      <c r="G8650" s="1" t="str">
        <f>IFERROR(__xludf.DUMMYFUNCTION("GOOGLETRANSLATE(D8650,""fr"",""en"")"),"#VALUE!")</f>
        <v>#VALUE!</v>
      </c>
    </row>
    <row r="8651" ht="15.75" customHeight="1">
      <c r="A8651" s="1" t="s">
        <v>7170</v>
      </c>
      <c r="B8651" s="1">
        <v>2.0</v>
      </c>
      <c r="C8651" s="1" t="s">
        <v>18972</v>
      </c>
      <c r="D8651" s="1" t="s">
        <v>18973</v>
      </c>
      <c r="E8651" s="1" t="s">
        <v>176</v>
      </c>
      <c r="F8651" s="1" t="s">
        <v>66</v>
      </c>
      <c r="G8651" s="1" t="str">
        <f>IFERROR(__xludf.DUMMYFUNCTION("GOOGLETRANSLATE(D8651,""fr"",""en"")"),"#VALUE!")</f>
        <v>#VALUE!</v>
      </c>
    </row>
    <row r="8652" ht="15.75" customHeight="1">
      <c r="A8652" s="1" t="s">
        <v>255</v>
      </c>
      <c r="B8652" s="1">
        <v>1.0</v>
      </c>
      <c r="C8652" s="1" t="s">
        <v>18974</v>
      </c>
      <c r="D8652" s="1" t="s">
        <v>18975</v>
      </c>
      <c r="E8652" s="1" t="s">
        <v>43</v>
      </c>
      <c r="F8652" s="1" t="s">
        <v>30</v>
      </c>
      <c r="G8652" s="1" t="str">
        <f>IFERROR(__xludf.DUMMYFUNCTION("GOOGLETRANSLATE(D8652,""fr"",""en"")"),"#VALUE!")</f>
        <v>#VALUE!</v>
      </c>
    </row>
    <row r="8653" ht="15.75" customHeight="1">
      <c r="A8653" s="1" t="s">
        <v>3528</v>
      </c>
      <c r="B8653" s="1">
        <v>1.0</v>
      </c>
      <c r="C8653" s="1" t="s">
        <v>18976</v>
      </c>
      <c r="D8653" s="1" t="s">
        <v>18977</v>
      </c>
      <c r="E8653" s="1" t="s">
        <v>10</v>
      </c>
      <c r="F8653" s="1" t="s">
        <v>11</v>
      </c>
      <c r="G8653" s="1" t="str">
        <f>IFERROR(__xludf.DUMMYFUNCTION("GOOGLETRANSLATE(D8653,""fr"",""en"")"),"#VALUE!")</f>
        <v>#VALUE!</v>
      </c>
    </row>
    <row r="8654" ht="15.75" customHeight="1">
      <c r="A8654" s="1" t="s">
        <v>656</v>
      </c>
      <c r="B8654" s="1">
        <v>4.0</v>
      </c>
      <c r="C8654" s="1" t="s">
        <v>18978</v>
      </c>
      <c r="D8654" s="1" t="s">
        <v>18979</v>
      </c>
      <c r="E8654" s="1" t="s">
        <v>273</v>
      </c>
      <c r="F8654" s="1" t="s">
        <v>11</v>
      </c>
      <c r="G8654" s="1" t="str">
        <f>IFERROR(__xludf.DUMMYFUNCTION("GOOGLETRANSLATE(D8654,""fr"",""en"")"),"#VALUE!")</f>
        <v>#VALUE!</v>
      </c>
    </row>
    <row r="8655" ht="15.75" customHeight="1">
      <c r="A8655" s="1" t="s">
        <v>8334</v>
      </c>
      <c r="B8655" s="1">
        <v>2.0</v>
      </c>
      <c r="C8655" s="1" t="s">
        <v>7549</v>
      </c>
      <c r="D8655" s="1" t="s">
        <v>18980</v>
      </c>
      <c r="E8655" s="1" t="s">
        <v>29</v>
      </c>
      <c r="F8655" s="1" t="s">
        <v>30</v>
      </c>
      <c r="G8655" s="1" t="str">
        <f>IFERROR(__xludf.DUMMYFUNCTION("GOOGLETRANSLATE(D8655,""fr"",""en"")"),"#VALUE!")</f>
        <v>#VALUE!</v>
      </c>
    </row>
    <row r="8656" ht="15.75" customHeight="1">
      <c r="A8656" s="1" t="s">
        <v>3374</v>
      </c>
      <c r="B8656" s="1">
        <v>2.0</v>
      </c>
      <c r="C8656" s="1" t="s">
        <v>18981</v>
      </c>
      <c r="D8656" s="1" t="s">
        <v>18982</v>
      </c>
      <c r="E8656" s="1" t="s">
        <v>273</v>
      </c>
      <c r="F8656" s="1" t="s">
        <v>11</v>
      </c>
      <c r="G8656" s="1" t="str">
        <f>IFERROR(__xludf.DUMMYFUNCTION("GOOGLETRANSLATE(D8656,""fr"",""en"")"),"#VALUE!")</f>
        <v>#VALUE!</v>
      </c>
    </row>
    <row r="8657" ht="15.75" customHeight="1">
      <c r="A8657" s="1" t="s">
        <v>3582</v>
      </c>
      <c r="B8657" s="1">
        <v>1.0</v>
      </c>
      <c r="C8657" s="1" t="s">
        <v>18983</v>
      </c>
      <c r="D8657" s="1" t="s">
        <v>18984</v>
      </c>
      <c r="E8657" s="1" t="s">
        <v>10</v>
      </c>
      <c r="F8657" s="1" t="s">
        <v>11</v>
      </c>
      <c r="G8657" s="1" t="str">
        <f>IFERROR(__xludf.DUMMYFUNCTION("GOOGLETRANSLATE(D8657,""fr"",""en"")"),"#VALUE!")</f>
        <v>#VALUE!</v>
      </c>
    </row>
    <row r="8658" ht="15.75" customHeight="1">
      <c r="A8658" s="1" t="s">
        <v>576</v>
      </c>
      <c r="B8658" s="1">
        <v>1.0</v>
      </c>
      <c r="C8658" s="1" t="s">
        <v>18985</v>
      </c>
      <c r="D8658" s="1" t="s">
        <v>18986</v>
      </c>
      <c r="E8658" s="1" t="s">
        <v>250</v>
      </c>
      <c r="F8658" s="1" t="s">
        <v>30</v>
      </c>
      <c r="G8658" s="1" t="str">
        <f>IFERROR(__xludf.DUMMYFUNCTION("GOOGLETRANSLATE(D8658,""fr"",""en"")"),"#VALUE!")</f>
        <v>#VALUE!</v>
      </c>
    </row>
    <row r="8659" ht="15.75" customHeight="1">
      <c r="A8659" s="1" t="s">
        <v>16380</v>
      </c>
      <c r="B8659" s="1">
        <v>2.0</v>
      </c>
      <c r="C8659" s="1" t="s">
        <v>18987</v>
      </c>
      <c r="D8659" s="1" t="s">
        <v>18988</v>
      </c>
      <c r="E8659" s="1" t="s">
        <v>614</v>
      </c>
      <c r="F8659" s="1" t="s">
        <v>30</v>
      </c>
      <c r="G8659" s="1" t="str">
        <f>IFERROR(__xludf.DUMMYFUNCTION("GOOGLETRANSLATE(D8659,""fr"",""en"")"),"#VALUE!")</f>
        <v>#VALUE!</v>
      </c>
    </row>
    <row r="8660" ht="15.75" customHeight="1">
      <c r="A8660" s="1" t="s">
        <v>17253</v>
      </c>
      <c r="B8660" s="1">
        <v>1.0</v>
      </c>
      <c r="C8660" s="1" t="s">
        <v>18989</v>
      </c>
      <c r="D8660" s="1" t="s">
        <v>18990</v>
      </c>
      <c r="E8660" s="1" t="s">
        <v>226</v>
      </c>
      <c r="F8660" s="1" t="s">
        <v>110</v>
      </c>
      <c r="G8660" s="1" t="str">
        <f>IFERROR(__xludf.DUMMYFUNCTION("GOOGLETRANSLATE(D8660,""fr"",""en"")"),"#VALUE!")</f>
        <v>#VALUE!</v>
      </c>
    </row>
    <row r="8661" ht="15.75" customHeight="1">
      <c r="A8661" s="1" t="s">
        <v>11833</v>
      </c>
      <c r="B8661" s="1">
        <v>1.0</v>
      </c>
      <c r="C8661" s="1" t="s">
        <v>18991</v>
      </c>
      <c r="D8661" s="1" t="s">
        <v>18992</v>
      </c>
      <c r="E8661" s="1" t="s">
        <v>52</v>
      </c>
      <c r="F8661" s="1" t="s">
        <v>48</v>
      </c>
      <c r="G8661" s="1" t="str">
        <f>IFERROR(__xludf.DUMMYFUNCTION("GOOGLETRANSLATE(D8661,""fr"",""en"")"),"#VALUE!")</f>
        <v>#VALUE!</v>
      </c>
    </row>
    <row r="8662" ht="15.75" customHeight="1">
      <c r="A8662" s="1" t="s">
        <v>9027</v>
      </c>
      <c r="B8662" s="1">
        <v>5.0</v>
      </c>
      <c r="C8662" s="1" t="s">
        <v>18993</v>
      </c>
      <c r="D8662" s="1" t="s">
        <v>18994</v>
      </c>
      <c r="E8662" s="1" t="s">
        <v>10</v>
      </c>
      <c r="F8662" s="1" t="s">
        <v>11</v>
      </c>
      <c r="G8662" s="1" t="str">
        <f>IFERROR(__xludf.DUMMYFUNCTION("GOOGLETRANSLATE(D8662,""fr"",""en"")"),"#VALUE!")</f>
        <v>#VALUE!</v>
      </c>
    </row>
    <row r="8663" ht="15.75" customHeight="1">
      <c r="A8663" s="1" t="s">
        <v>2521</v>
      </c>
      <c r="B8663" s="1">
        <v>3.0</v>
      </c>
      <c r="C8663" s="1" t="s">
        <v>18995</v>
      </c>
      <c r="D8663" s="1" t="s">
        <v>18996</v>
      </c>
      <c r="E8663" s="1" t="s">
        <v>614</v>
      </c>
      <c r="F8663" s="1" t="s">
        <v>30</v>
      </c>
      <c r="G8663" s="1" t="str">
        <f>IFERROR(__xludf.DUMMYFUNCTION("GOOGLETRANSLATE(D8663,""fr"",""en"")"),"#VALUE!")</f>
        <v>#VALUE!</v>
      </c>
    </row>
    <row r="8664" ht="15.75" customHeight="1">
      <c r="A8664" s="1" t="s">
        <v>603</v>
      </c>
      <c r="B8664" s="1">
        <v>1.0</v>
      </c>
      <c r="C8664" s="1" t="s">
        <v>18997</v>
      </c>
      <c r="D8664" s="1" t="s">
        <v>18998</v>
      </c>
      <c r="E8664" s="1" t="s">
        <v>254</v>
      </c>
      <c r="F8664" s="1" t="s">
        <v>66</v>
      </c>
      <c r="G8664" s="1" t="str">
        <f>IFERROR(__xludf.DUMMYFUNCTION("GOOGLETRANSLATE(D8664,""fr"",""en"")"),"#VALUE!")</f>
        <v>#VALUE!</v>
      </c>
    </row>
    <row r="8665" ht="15.75" customHeight="1">
      <c r="A8665" s="1" t="s">
        <v>798</v>
      </c>
      <c r="B8665" s="1">
        <v>3.0</v>
      </c>
      <c r="C8665" s="1" t="s">
        <v>18999</v>
      </c>
      <c r="D8665" s="1" t="s">
        <v>19000</v>
      </c>
      <c r="E8665" s="1" t="s">
        <v>21</v>
      </c>
      <c r="F8665" s="1" t="s">
        <v>11</v>
      </c>
      <c r="G8665" s="1" t="str">
        <f>IFERROR(__xludf.DUMMYFUNCTION("GOOGLETRANSLATE(D8665,""fr"",""en"")"),"#VALUE!")</f>
        <v>#VALUE!</v>
      </c>
    </row>
    <row r="8666" ht="15.75" customHeight="1">
      <c r="A8666" s="1" t="s">
        <v>1813</v>
      </c>
      <c r="B8666" s="1">
        <v>1.0</v>
      </c>
      <c r="C8666" s="1" t="s">
        <v>19001</v>
      </c>
      <c r="D8666" s="1" t="s">
        <v>19002</v>
      </c>
      <c r="E8666" s="1" t="s">
        <v>296</v>
      </c>
      <c r="F8666" s="1" t="s">
        <v>11</v>
      </c>
      <c r="G8666" s="1" t="str">
        <f>IFERROR(__xludf.DUMMYFUNCTION("GOOGLETRANSLATE(D8666,""fr"",""en"")"),"#VALUE!")</f>
        <v>#VALUE!</v>
      </c>
    </row>
    <row r="8667" ht="15.75" customHeight="1">
      <c r="A8667" s="1" t="s">
        <v>7716</v>
      </c>
      <c r="B8667" s="1">
        <v>5.0</v>
      </c>
      <c r="C8667" s="1" t="s">
        <v>19003</v>
      </c>
      <c r="D8667" s="1" t="s">
        <v>19004</v>
      </c>
      <c r="E8667" s="1" t="s">
        <v>5251</v>
      </c>
      <c r="F8667" s="1" t="s">
        <v>66</v>
      </c>
      <c r="G8667" s="1" t="str">
        <f>IFERROR(__xludf.DUMMYFUNCTION("GOOGLETRANSLATE(D8667,""fr"",""en"")"),"#VALUE!")</f>
        <v>#VALUE!</v>
      </c>
    </row>
    <row r="8668" ht="15.75" customHeight="1">
      <c r="A8668" s="1" t="s">
        <v>5672</v>
      </c>
      <c r="B8668" s="1">
        <v>1.0</v>
      </c>
      <c r="C8668" s="1" t="s">
        <v>19005</v>
      </c>
      <c r="D8668" s="1" t="s">
        <v>19006</v>
      </c>
      <c r="E8668" s="1" t="s">
        <v>10</v>
      </c>
      <c r="F8668" s="1" t="s">
        <v>11</v>
      </c>
      <c r="G8668" s="1" t="str">
        <f>IFERROR(__xludf.DUMMYFUNCTION("GOOGLETRANSLATE(D8668,""fr"",""en"")"),"#VALUE!")</f>
        <v>#VALUE!</v>
      </c>
    </row>
    <row r="8669" ht="15.75" customHeight="1">
      <c r="A8669" s="1" t="s">
        <v>801</v>
      </c>
      <c r="B8669" s="1">
        <v>5.0</v>
      </c>
      <c r="C8669" s="1" t="s">
        <v>19007</v>
      </c>
      <c r="D8669" s="1" t="s">
        <v>19008</v>
      </c>
      <c r="E8669" s="1" t="s">
        <v>10</v>
      </c>
      <c r="F8669" s="1" t="s">
        <v>11</v>
      </c>
      <c r="G8669" s="1" t="str">
        <f>IFERROR(__xludf.DUMMYFUNCTION("GOOGLETRANSLATE(D8669,""fr"",""en"")"),"#VALUE!")</f>
        <v>#VALUE!</v>
      </c>
    </row>
    <row r="8670" ht="15.75" customHeight="1">
      <c r="A8670" s="1" t="s">
        <v>3496</v>
      </c>
      <c r="B8670" s="1">
        <v>5.0</v>
      </c>
      <c r="C8670" s="1" t="s">
        <v>19009</v>
      </c>
      <c r="D8670" s="1" t="s">
        <v>19010</v>
      </c>
      <c r="E8670" s="1" t="s">
        <v>21</v>
      </c>
      <c r="F8670" s="1" t="s">
        <v>11</v>
      </c>
      <c r="G8670" s="1" t="str">
        <f>IFERROR(__xludf.DUMMYFUNCTION("GOOGLETRANSLATE(D8670,""fr"",""en"")"),"#VALUE!")</f>
        <v>#VALUE!</v>
      </c>
    </row>
    <row r="8671" ht="15.75" customHeight="1">
      <c r="A8671" s="1" t="s">
        <v>10215</v>
      </c>
      <c r="B8671" s="1">
        <v>1.0</v>
      </c>
      <c r="C8671" s="1" t="s">
        <v>19011</v>
      </c>
      <c r="D8671" s="1" t="s">
        <v>19012</v>
      </c>
      <c r="E8671" s="1" t="s">
        <v>109</v>
      </c>
      <c r="F8671" s="1" t="s">
        <v>110</v>
      </c>
      <c r="G8671" s="1" t="str">
        <f>IFERROR(__xludf.DUMMYFUNCTION("GOOGLETRANSLATE(D8671,""fr"",""en"")"),"#VALUE!")</f>
        <v>#VALUE!</v>
      </c>
    </row>
    <row r="8672" ht="15.75" customHeight="1">
      <c r="A8672" s="1" t="s">
        <v>2288</v>
      </c>
      <c r="B8672" s="1">
        <v>3.0</v>
      </c>
      <c r="C8672" s="1" t="s">
        <v>19013</v>
      </c>
      <c r="D8672" s="1" t="s">
        <v>19014</v>
      </c>
      <c r="E8672" s="1" t="s">
        <v>226</v>
      </c>
      <c r="F8672" s="1" t="s">
        <v>110</v>
      </c>
      <c r="G8672" s="1" t="str">
        <f>IFERROR(__xludf.DUMMYFUNCTION("GOOGLETRANSLATE(D8672,""fr"",""en"")"),"#VALUE!")</f>
        <v>#VALUE!</v>
      </c>
    </row>
    <row r="8673" ht="15.75" customHeight="1">
      <c r="A8673" s="1" t="s">
        <v>179</v>
      </c>
      <c r="B8673" s="1">
        <v>3.0</v>
      </c>
      <c r="C8673" s="1" t="s">
        <v>19015</v>
      </c>
      <c r="D8673" s="1" t="s">
        <v>19016</v>
      </c>
      <c r="E8673" s="1" t="s">
        <v>21</v>
      </c>
      <c r="F8673" s="1" t="s">
        <v>11</v>
      </c>
      <c r="G8673" s="1" t="str">
        <f>IFERROR(__xludf.DUMMYFUNCTION("GOOGLETRANSLATE(D8673,""fr"",""en"")"),"#VALUE!")</f>
        <v>#VALUE!</v>
      </c>
    </row>
    <row r="8674" ht="15.75" customHeight="1">
      <c r="A8674" s="1" t="s">
        <v>9482</v>
      </c>
      <c r="B8674" s="1">
        <v>1.0</v>
      </c>
      <c r="C8674" s="1" t="s">
        <v>19017</v>
      </c>
      <c r="D8674" s="1" t="s">
        <v>19018</v>
      </c>
      <c r="E8674" s="1" t="s">
        <v>273</v>
      </c>
      <c r="F8674" s="1" t="s">
        <v>110</v>
      </c>
      <c r="G8674" s="1" t="str">
        <f>IFERROR(__xludf.DUMMYFUNCTION("GOOGLETRANSLATE(D8674,""fr"",""en"")"),"#VALUE!")</f>
        <v>#VALUE!</v>
      </c>
    </row>
    <row r="8675" ht="15.75" customHeight="1">
      <c r="A8675" s="1" t="s">
        <v>664</v>
      </c>
      <c r="B8675" s="1">
        <v>5.0</v>
      </c>
      <c r="C8675" s="1" t="s">
        <v>19019</v>
      </c>
      <c r="D8675" s="1" t="s">
        <v>19020</v>
      </c>
      <c r="E8675" s="1" t="s">
        <v>21</v>
      </c>
      <c r="F8675" s="1" t="s">
        <v>11</v>
      </c>
      <c r="G8675" s="1" t="str">
        <f>IFERROR(__xludf.DUMMYFUNCTION("GOOGLETRANSLATE(D8675,""fr"",""en"")"),"#VALUE!")</f>
        <v>#VALUE!</v>
      </c>
    </row>
    <row r="8676" ht="15.75" customHeight="1">
      <c r="A8676" s="1" t="s">
        <v>7471</v>
      </c>
      <c r="B8676" s="1">
        <v>4.0</v>
      </c>
      <c r="C8676" s="1" t="s">
        <v>19021</v>
      </c>
      <c r="D8676" s="1" t="s">
        <v>19022</v>
      </c>
      <c r="E8676" s="1" t="s">
        <v>226</v>
      </c>
      <c r="F8676" s="1" t="s">
        <v>11</v>
      </c>
      <c r="G8676" s="1" t="str">
        <f>IFERROR(__xludf.DUMMYFUNCTION("GOOGLETRANSLATE(D8676,""fr"",""en"")"),"#VALUE!")</f>
        <v>#VALUE!</v>
      </c>
    </row>
    <row r="8677" ht="15.75" customHeight="1">
      <c r="A8677" s="1" t="s">
        <v>19023</v>
      </c>
      <c r="B8677" s="1">
        <v>1.0</v>
      </c>
      <c r="C8677" s="1" t="s">
        <v>19024</v>
      </c>
      <c r="D8677" s="1" t="s">
        <v>19025</v>
      </c>
      <c r="E8677" s="1" t="s">
        <v>280</v>
      </c>
      <c r="F8677" s="1" t="s">
        <v>11</v>
      </c>
      <c r="G8677" s="1" t="str">
        <f>IFERROR(__xludf.DUMMYFUNCTION("GOOGLETRANSLATE(D8677,""fr"",""en"")"),"#VALUE!")</f>
        <v>#VALUE!</v>
      </c>
    </row>
    <row r="8678" ht="15.75" customHeight="1">
      <c r="A8678" s="1" t="s">
        <v>352</v>
      </c>
      <c r="B8678" s="1">
        <v>1.0</v>
      </c>
      <c r="C8678" s="1" t="s">
        <v>19026</v>
      </c>
      <c r="D8678" s="1" t="s">
        <v>19027</v>
      </c>
      <c r="E8678" s="1" t="s">
        <v>10</v>
      </c>
      <c r="F8678" s="1" t="s">
        <v>11</v>
      </c>
      <c r="G8678" s="1" t="str">
        <f>IFERROR(__xludf.DUMMYFUNCTION("GOOGLETRANSLATE(D8678,""fr"",""en"")"),"#VALUE!")</f>
        <v>#VALUE!</v>
      </c>
    </row>
    <row r="8679" ht="15.75" customHeight="1">
      <c r="A8679" s="1" t="s">
        <v>5562</v>
      </c>
      <c r="B8679" s="1">
        <v>3.0</v>
      </c>
      <c r="C8679" s="1" t="s">
        <v>19028</v>
      </c>
      <c r="D8679" s="1" t="s">
        <v>19029</v>
      </c>
      <c r="E8679" s="1" t="s">
        <v>169</v>
      </c>
      <c r="F8679" s="1" t="s">
        <v>11</v>
      </c>
      <c r="G8679" s="1" t="str">
        <f>IFERROR(__xludf.DUMMYFUNCTION("GOOGLETRANSLATE(D8679,""fr"",""en"")"),"#VALUE!")</f>
        <v>#VALUE!</v>
      </c>
    </row>
    <row r="8680" ht="15.75" customHeight="1">
      <c r="A8680" s="1" t="s">
        <v>264</v>
      </c>
      <c r="B8680" s="1">
        <v>4.0</v>
      </c>
      <c r="C8680" s="1" t="s">
        <v>19030</v>
      </c>
      <c r="D8680" s="1" t="s">
        <v>19031</v>
      </c>
      <c r="E8680" s="1" t="s">
        <v>10</v>
      </c>
      <c r="F8680" s="1" t="s">
        <v>11</v>
      </c>
      <c r="G8680" s="1" t="str">
        <f>IFERROR(__xludf.DUMMYFUNCTION("GOOGLETRANSLATE(D8680,""fr"",""en"")"),"#VALUE!")</f>
        <v>#VALUE!</v>
      </c>
    </row>
    <row r="8681" ht="15.75" customHeight="1">
      <c r="A8681" s="1" t="s">
        <v>19032</v>
      </c>
      <c r="B8681" s="1">
        <v>1.0</v>
      </c>
      <c r="C8681" s="1" t="s">
        <v>19033</v>
      </c>
      <c r="D8681" s="1" t="s">
        <v>19034</v>
      </c>
      <c r="E8681" s="1" t="s">
        <v>1192</v>
      </c>
      <c r="F8681" s="1" t="s">
        <v>39</v>
      </c>
      <c r="G8681" s="1" t="str">
        <f>IFERROR(__xludf.DUMMYFUNCTION("GOOGLETRANSLATE(D8681,""fr"",""en"")"),"#VALUE!")</f>
        <v>#VALUE!</v>
      </c>
    </row>
    <row r="8682" ht="15.75" customHeight="1">
      <c r="A8682" s="1" t="s">
        <v>678</v>
      </c>
      <c r="B8682" s="1">
        <v>4.0</v>
      </c>
      <c r="C8682" s="1" t="s">
        <v>19035</v>
      </c>
      <c r="D8682" s="1" t="s">
        <v>19036</v>
      </c>
      <c r="E8682" s="1" t="s">
        <v>21</v>
      </c>
      <c r="F8682" s="1" t="s">
        <v>11</v>
      </c>
      <c r="G8682" s="1" t="str">
        <f>IFERROR(__xludf.DUMMYFUNCTION("GOOGLETRANSLATE(D8682,""fr"",""en"")"),"#VALUE!")</f>
        <v>#VALUE!</v>
      </c>
    </row>
    <row r="8683" ht="15.75" customHeight="1">
      <c r="A8683" s="1" t="s">
        <v>4945</v>
      </c>
      <c r="B8683" s="1">
        <v>5.0</v>
      </c>
      <c r="C8683" s="1" t="s">
        <v>19037</v>
      </c>
      <c r="D8683" s="1" t="s">
        <v>19038</v>
      </c>
      <c r="E8683" s="1" t="s">
        <v>21</v>
      </c>
      <c r="F8683" s="1" t="s">
        <v>11</v>
      </c>
      <c r="G8683" s="1" t="str">
        <f>IFERROR(__xludf.DUMMYFUNCTION("GOOGLETRANSLATE(D8683,""fr"",""en"")"),"#VALUE!")</f>
        <v>#VALUE!</v>
      </c>
    </row>
    <row r="8684" ht="15.75" customHeight="1">
      <c r="A8684" s="1" t="s">
        <v>17725</v>
      </c>
      <c r="B8684" s="1">
        <v>2.0</v>
      </c>
      <c r="C8684" s="1" t="s">
        <v>19039</v>
      </c>
      <c r="D8684" s="1" t="s">
        <v>19040</v>
      </c>
      <c r="E8684" s="1" t="s">
        <v>1192</v>
      </c>
      <c r="F8684" s="1" t="s">
        <v>110</v>
      </c>
      <c r="G8684" s="1" t="str">
        <f>IFERROR(__xludf.DUMMYFUNCTION("GOOGLETRANSLATE(D8684,""fr"",""en"")"),"#VALUE!")</f>
        <v>#VALUE!</v>
      </c>
    </row>
    <row r="8685" ht="15.75" customHeight="1">
      <c r="A8685" s="1" t="s">
        <v>227</v>
      </c>
      <c r="B8685" s="1">
        <v>3.0</v>
      </c>
      <c r="C8685" s="1" t="s">
        <v>19041</v>
      </c>
      <c r="D8685" s="1" t="s">
        <v>19042</v>
      </c>
      <c r="E8685" s="1" t="s">
        <v>21</v>
      </c>
      <c r="F8685" s="1" t="s">
        <v>11</v>
      </c>
      <c r="G8685" s="1" t="str">
        <f>IFERROR(__xludf.DUMMYFUNCTION("GOOGLETRANSLATE(D8685,""fr"",""en"")"),"#VALUE!")</f>
        <v>#VALUE!</v>
      </c>
    </row>
    <row r="8686" ht="15.75" customHeight="1">
      <c r="A8686" s="1" t="s">
        <v>4735</v>
      </c>
      <c r="B8686" s="1">
        <v>1.0</v>
      </c>
      <c r="C8686" s="1" t="s">
        <v>19043</v>
      </c>
      <c r="D8686" s="1" t="s">
        <v>19044</v>
      </c>
      <c r="E8686" s="1" t="s">
        <v>423</v>
      </c>
      <c r="F8686" s="1" t="s">
        <v>30</v>
      </c>
      <c r="G8686" s="1" t="str">
        <f>IFERROR(__xludf.DUMMYFUNCTION("GOOGLETRANSLATE(D8686,""fr"",""en"")"),"#VALUE!")</f>
        <v>#VALUE!</v>
      </c>
    </row>
    <row r="8687" ht="15.75" customHeight="1">
      <c r="A8687" s="1" t="s">
        <v>3798</v>
      </c>
      <c r="B8687" s="1">
        <v>2.0</v>
      </c>
      <c r="C8687" s="1" t="s">
        <v>19045</v>
      </c>
      <c r="D8687" s="1" t="s">
        <v>19046</v>
      </c>
      <c r="E8687" s="1" t="s">
        <v>169</v>
      </c>
      <c r="F8687" s="1" t="s">
        <v>11</v>
      </c>
      <c r="G8687" s="1" t="str">
        <f>IFERROR(__xludf.DUMMYFUNCTION("GOOGLETRANSLATE(D8687,""fr"",""en"")"),"#VALUE!")</f>
        <v>#VALUE!</v>
      </c>
    </row>
    <row r="8688" ht="15.75" customHeight="1">
      <c r="A8688" s="1" t="s">
        <v>414</v>
      </c>
      <c r="B8688" s="1">
        <v>5.0</v>
      </c>
      <c r="C8688" s="1" t="s">
        <v>19047</v>
      </c>
      <c r="D8688" s="1" t="s">
        <v>19048</v>
      </c>
      <c r="E8688" s="1" t="s">
        <v>10</v>
      </c>
      <c r="F8688" s="1" t="s">
        <v>11</v>
      </c>
      <c r="G8688" s="1" t="str">
        <f>IFERROR(__xludf.DUMMYFUNCTION("GOOGLETRANSLATE(D8688,""fr"",""en"")"),"#VALUE!")</f>
        <v>#VALUE!</v>
      </c>
    </row>
    <row r="8689" ht="15.75" customHeight="1">
      <c r="A8689" s="1" t="s">
        <v>12487</v>
      </c>
      <c r="B8689" s="1">
        <v>1.0</v>
      </c>
      <c r="C8689" s="1" t="s">
        <v>19049</v>
      </c>
      <c r="D8689" s="1" t="s">
        <v>19050</v>
      </c>
      <c r="E8689" s="1" t="s">
        <v>10</v>
      </c>
      <c r="F8689" s="1" t="s">
        <v>11</v>
      </c>
      <c r="G8689" s="1" t="str">
        <f>IFERROR(__xludf.DUMMYFUNCTION("GOOGLETRANSLATE(D8689,""fr"",""en"")"),"#VALUE!")</f>
        <v>#VALUE!</v>
      </c>
    </row>
    <row r="8690" ht="15.75" customHeight="1">
      <c r="A8690" s="1" t="s">
        <v>1791</v>
      </c>
      <c r="B8690" s="1">
        <v>1.0</v>
      </c>
      <c r="C8690" s="1" t="s">
        <v>19051</v>
      </c>
      <c r="D8690" s="1" t="s">
        <v>19052</v>
      </c>
      <c r="E8690" s="1" t="s">
        <v>10</v>
      </c>
      <c r="F8690" s="1" t="s">
        <v>11</v>
      </c>
      <c r="G8690" s="1" t="str">
        <f>IFERROR(__xludf.DUMMYFUNCTION("GOOGLETRANSLATE(D8690,""fr"",""en"")"),"#VALUE!")</f>
        <v>#VALUE!</v>
      </c>
    </row>
    <row r="8691" ht="15.75" customHeight="1">
      <c r="A8691" s="1" t="s">
        <v>1913</v>
      </c>
      <c r="B8691" s="1">
        <v>4.0</v>
      </c>
      <c r="C8691" s="1" t="s">
        <v>19053</v>
      </c>
      <c r="D8691" s="1" t="s">
        <v>19054</v>
      </c>
      <c r="E8691" s="1" t="s">
        <v>25</v>
      </c>
      <c r="F8691" s="1" t="s">
        <v>11</v>
      </c>
      <c r="G8691" s="1" t="str">
        <f>IFERROR(__xludf.DUMMYFUNCTION("GOOGLETRANSLATE(D8691,""fr"",""en"")"),"#VALUE!")</f>
        <v>#VALUE!</v>
      </c>
    </row>
    <row r="8692" ht="15.75" customHeight="1">
      <c r="A8692" s="1" t="s">
        <v>100</v>
      </c>
      <c r="B8692" s="1">
        <v>1.0</v>
      </c>
      <c r="C8692" s="1" t="s">
        <v>19055</v>
      </c>
      <c r="D8692" s="1" t="s">
        <v>19056</v>
      </c>
      <c r="E8692" s="1" t="s">
        <v>73</v>
      </c>
      <c r="F8692" s="1" t="s">
        <v>30</v>
      </c>
      <c r="G8692" s="1" t="str">
        <f>IFERROR(__xludf.DUMMYFUNCTION("GOOGLETRANSLATE(D8692,""fr"",""en"")"),"#VALUE!")</f>
        <v>#VALUE!</v>
      </c>
    </row>
    <row r="8693" ht="15.75" customHeight="1">
      <c r="A8693" s="1" t="s">
        <v>5652</v>
      </c>
      <c r="B8693" s="1">
        <v>2.0</v>
      </c>
      <c r="C8693" s="1" t="s">
        <v>19057</v>
      </c>
      <c r="D8693" s="1" t="s">
        <v>19058</v>
      </c>
      <c r="E8693" s="1" t="s">
        <v>52</v>
      </c>
      <c r="F8693" s="1" t="s">
        <v>11</v>
      </c>
      <c r="G8693" s="1" t="str">
        <f>IFERROR(__xludf.DUMMYFUNCTION("GOOGLETRANSLATE(D8693,""fr"",""en"")"),"#VALUE!")</f>
        <v>#VALUE!</v>
      </c>
    </row>
    <row r="8694" ht="15.75" customHeight="1">
      <c r="A8694" s="1" t="s">
        <v>6206</v>
      </c>
      <c r="B8694" s="1">
        <v>2.0</v>
      </c>
      <c r="C8694" s="1" t="s">
        <v>19059</v>
      </c>
      <c r="D8694" s="1" t="s">
        <v>19060</v>
      </c>
      <c r="E8694" s="1" t="s">
        <v>5109</v>
      </c>
      <c r="F8694" s="1" t="s">
        <v>66</v>
      </c>
      <c r="G8694" s="1" t="str">
        <f>IFERROR(__xludf.DUMMYFUNCTION("GOOGLETRANSLATE(D8694,""fr"",""en"")"),"#VALUE!")</f>
        <v>#VALUE!</v>
      </c>
    </row>
    <row r="8695" ht="15.75" customHeight="1">
      <c r="A8695" s="1" t="s">
        <v>332</v>
      </c>
      <c r="B8695" s="1">
        <v>1.0</v>
      </c>
      <c r="C8695" s="1" t="s">
        <v>19061</v>
      </c>
      <c r="D8695" s="1" t="s">
        <v>19062</v>
      </c>
      <c r="E8695" s="1" t="s">
        <v>1472</v>
      </c>
      <c r="F8695" s="1" t="s">
        <v>84</v>
      </c>
      <c r="G8695" s="1" t="str">
        <f>IFERROR(__xludf.DUMMYFUNCTION("GOOGLETRANSLATE(D8695,""fr"",""en"")"),"#VALUE!")</f>
        <v>#VALUE!</v>
      </c>
    </row>
    <row r="8696" ht="15.75" customHeight="1">
      <c r="A8696" s="1" t="s">
        <v>10071</v>
      </c>
      <c r="B8696" s="1">
        <v>3.0</v>
      </c>
      <c r="C8696" s="1" t="s">
        <v>19063</v>
      </c>
      <c r="D8696" s="1" t="s">
        <v>19064</v>
      </c>
      <c r="E8696" s="1" t="s">
        <v>614</v>
      </c>
      <c r="F8696" s="1" t="s">
        <v>30</v>
      </c>
      <c r="G8696" s="1" t="str">
        <f>IFERROR(__xludf.DUMMYFUNCTION("GOOGLETRANSLATE(D8696,""fr"",""en"")"),"#VALUE!")</f>
        <v>#VALUE!</v>
      </c>
    </row>
    <row r="8697" ht="15.75" customHeight="1">
      <c r="A8697" s="1" t="s">
        <v>5290</v>
      </c>
      <c r="B8697" s="1">
        <v>3.0</v>
      </c>
      <c r="C8697" s="1" t="s">
        <v>19065</v>
      </c>
      <c r="D8697" s="1" t="s">
        <v>19066</v>
      </c>
      <c r="E8697" s="1" t="s">
        <v>10</v>
      </c>
      <c r="F8697" s="1" t="s">
        <v>11</v>
      </c>
      <c r="G8697" s="1" t="str">
        <f>IFERROR(__xludf.DUMMYFUNCTION("GOOGLETRANSLATE(D8697,""fr"",""en"")"),"#VALUE!")</f>
        <v>#VALUE!</v>
      </c>
    </row>
    <row r="8698" ht="15.75" customHeight="1">
      <c r="A8698" s="1" t="s">
        <v>11004</v>
      </c>
      <c r="B8698" s="1">
        <v>1.0</v>
      </c>
      <c r="C8698" s="1" t="s">
        <v>19067</v>
      </c>
      <c r="D8698" s="1" t="s">
        <v>19068</v>
      </c>
      <c r="E8698" s="1" t="s">
        <v>52</v>
      </c>
      <c r="F8698" s="1" t="s">
        <v>110</v>
      </c>
      <c r="G8698" s="1" t="str">
        <f>IFERROR(__xludf.DUMMYFUNCTION("GOOGLETRANSLATE(D8698,""fr"",""en"")"),"#VALUE!")</f>
        <v>#VALUE!</v>
      </c>
    </row>
    <row r="8699" ht="15.75" customHeight="1">
      <c r="A8699" s="1" t="s">
        <v>3186</v>
      </c>
      <c r="B8699" s="1">
        <v>5.0</v>
      </c>
      <c r="C8699" s="1" t="s">
        <v>19069</v>
      </c>
      <c r="D8699" s="1" t="s">
        <v>19070</v>
      </c>
      <c r="E8699" s="1" t="s">
        <v>10</v>
      </c>
      <c r="F8699" s="1" t="s">
        <v>11</v>
      </c>
      <c r="G8699" s="1" t="str">
        <f>IFERROR(__xludf.DUMMYFUNCTION("GOOGLETRANSLATE(D8699,""fr"",""en"")"),"#VALUE!")</f>
        <v>#VALUE!</v>
      </c>
    </row>
    <row r="8700" ht="15.75" customHeight="1">
      <c r="A8700" s="1" t="s">
        <v>338</v>
      </c>
      <c r="B8700" s="1">
        <v>4.0</v>
      </c>
      <c r="C8700" s="1" t="s">
        <v>19071</v>
      </c>
      <c r="D8700" s="1" t="s">
        <v>19072</v>
      </c>
      <c r="E8700" s="1" t="s">
        <v>10</v>
      </c>
      <c r="F8700" s="1" t="s">
        <v>11</v>
      </c>
      <c r="G8700" s="1" t="str">
        <f>IFERROR(__xludf.DUMMYFUNCTION("GOOGLETRANSLATE(D8700,""fr"",""en"")"),"#VALUE!")</f>
        <v>#VALUE!</v>
      </c>
    </row>
    <row r="8701" ht="15.75" customHeight="1">
      <c r="A8701" s="1" t="s">
        <v>1955</v>
      </c>
      <c r="B8701" s="1">
        <v>2.0</v>
      </c>
      <c r="C8701" s="1" t="s">
        <v>19073</v>
      </c>
      <c r="D8701" s="1" t="s">
        <v>19074</v>
      </c>
      <c r="E8701" s="1" t="s">
        <v>29</v>
      </c>
      <c r="F8701" s="1" t="s">
        <v>30</v>
      </c>
      <c r="G8701" s="1" t="str">
        <f>IFERROR(__xludf.DUMMYFUNCTION("GOOGLETRANSLATE(D8701,""fr"",""en"")"),"#VALUE!")</f>
        <v>#VALUE!</v>
      </c>
    </row>
    <row r="8702" ht="15.75" customHeight="1">
      <c r="A8702" s="1" t="s">
        <v>6013</v>
      </c>
      <c r="B8702" s="1">
        <v>5.0</v>
      </c>
      <c r="C8702" s="1" t="s">
        <v>19075</v>
      </c>
      <c r="D8702" s="1" t="s">
        <v>19076</v>
      </c>
      <c r="E8702" s="1" t="s">
        <v>21</v>
      </c>
      <c r="F8702" s="1" t="s">
        <v>11</v>
      </c>
      <c r="G8702" s="1" t="str">
        <f>IFERROR(__xludf.DUMMYFUNCTION("GOOGLETRANSLATE(D8702,""fr"",""en"")"),"#VALUE!")</f>
        <v>#VALUE!</v>
      </c>
    </row>
    <row r="8703" ht="15.75" customHeight="1">
      <c r="A8703" s="1" t="s">
        <v>1245</v>
      </c>
      <c r="B8703" s="1">
        <v>5.0</v>
      </c>
      <c r="C8703" s="1" t="s">
        <v>19077</v>
      </c>
      <c r="D8703" s="1" t="s">
        <v>19078</v>
      </c>
      <c r="E8703" s="1" t="s">
        <v>10</v>
      </c>
      <c r="F8703" s="1" t="s">
        <v>11</v>
      </c>
      <c r="G8703" s="1" t="str">
        <f>IFERROR(__xludf.DUMMYFUNCTION("GOOGLETRANSLATE(D8703,""fr"",""en"")"),"#VALUE!")</f>
        <v>#VALUE!</v>
      </c>
    </row>
    <row r="8704" ht="15.75" customHeight="1">
      <c r="A8704" s="1" t="s">
        <v>606</v>
      </c>
      <c r="B8704" s="1">
        <v>4.0</v>
      </c>
      <c r="C8704" s="1" t="s">
        <v>19079</v>
      </c>
      <c r="D8704" s="1" t="s">
        <v>19080</v>
      </c>
      <c r="E8704" s="1" t="s">
        <v>21</v>
      </c>
      <c r="F8704" s="1" t="s">
        <v>11</v>
      </c>
      <c r="G8704" s="1" t="str">
        <f>IFERROR(__xludf.DUMMYFUNCTION("GOOGLETRANSLATE(D8704,""fr"",""en"")"),"#VALUE!")</f>
        <v>#VALUE!</v>
      </c>
    </row>
    <row r="8705" ht="15.75" customHeight="1">
      <c r="A8705" s="1" t="s">
        <v>4474</v>
      </c>
      <c r="B8705" s="1">
        <v>1.0</v>
      </c>
      <c r="C8705" s="1" t="s">
        <v>19081</v>
      </c>
      <c r="D8705" s="1" t="s">
        <v>19082</v>
      </c>
      <c r="E8705" s="1" t="s">
        <v>29</v>
      </c>
      <c r="F8705" s="1" t="s">
        <v>30</v>
      </c>
      <c r="G8705" s="1" t="str">
        <f>IFERROR(__xludf.DUMMYFUNCTION("GOOGLETRANSLATE(D8705,""fr"",""en"")"),"#VALUE!")</f>
        <v>#VALUE!</v>
      </c>
    </row>
    <row r="8706" ht="15.75" customHeight="1">
      <c r="A8706" s="1" t="s">
        <v>264</v>
      </c>
      <c r="B8706" s="1">
        <v>4.0</v>
      </c>
      <c r="C8706" s="1" t="s">
        <v>19083</v>
      </c>
      <c r="D8706" s="1" t="s">
        <v>19084</v>
      </c>
      <c r="E8706" s="1" t="s">
        <v>10</v>
      </c>
      <c r="F8706" s="1" t="s">
        <v>11</v>
      </c>
      <c r="G8706" s="1" t="str">
        <f>IFERROR(__xludf.DUMMYFUNCTION("GOOGLETRANSLATE(D8706,""fr"",""en"")"),"#VALUE!")</f>
        <v>#VALUE!</v>
      </c>
    </row>
    <row r="8707" ht="15.75" customHeight="1">
      <c r="A8707" s="1" t="s">
        <v>2178</v>
      </c>
      <c r="B8707" s="1">
        <v>3.0</v>
      </c>
      <c r="C8707" s="1" t="s">
        <v>19085</v>
      </c>
      <c r="D8707" s="1" t="s">
        <v>19086</v>
      </c>
      <c r="E8707" s="1" t="s">
        <v>614</v>
      </c>
      <c r="F8707" s="1" t="s">
        <v>30</v>
      </c>
      <c r="G8707" s="1" t="str">
        <f>IFERROR(__xludf.DUMMYFUNCTION("GOOGLETRANSLATE(D8707,""fr"",""en"")"),"#VALUE!")</f>
        <v>#VALUE!</v>
      </c>
    </row>
    <row r="8708" ht="15.75" customHeight="1">
      <c r="A8708" s="1" t="s">
        <v>738</v>
      </c>
      <c r="B8708" s="1">
        <v>1.0</v>
      </c>
      <c r="C8708" s="1" t="s">
        <v>19087</v>
      </c>
      <c r="D8708" s="1" t="s">
        <v>19088</v>
      </c>
      <c r="E8708" s="1" t="s">
        <v>226</v>
      </c>
      <c r="F8708" s="1" t="s">
        <v>11</v>
      </c>
      <c r="G8708" s="1" t="str">
        <f>IFERROR(__xludf.DUMMYFUNCTION("GOOGLETRANSLATE(D8708,""fr"",""en"")"),"#VALUE!")</f>
        <v>#VALUE!</v>
      </c>
    </row>
    <row r="8709" ht="15.75" customHeight="1">
      <c r="A8709" s="1" t="s">
        <v>1353</v>
      </c>
      <c r="B8709" s="1">
        <v>4.0</v>
      </c>
      <c r="C8709" s="1" t="s">
        <v>19089</v>
      </c>
      <c r="D8709" s="1" t="s">
        <v>19090</v>
      </c>
      <c r="E8709" s="1" t="s">
        <v>65</v>
      </c>
      <c r="F8709" s="1" t="s">
        <v>66</v>
      </c>
      <c r="G8709" s="1" t="str">
        <f>IFERROR(__xludf.DUMMYFUNCTION("GOOGLETRANSLATE(D8709,""fr"",""en"")"),"#VALUE!")</f>
        <v>#VALUE!</v>
      </c>
    </row>
    <row r="8710" ht="15.75" customHeight="1">
      <c r="A8710" s="1" t="s">
        <v>2261</v>
      </c>
      <c r="B8710" s="1">
        <v>5.0</v>
      </c>
      <c r="C8710" s="1" t="s">
        <v>19091</v>
      </c>
      <c r="D8710" s="1" t="s">
        <v>19092</v>
      </c>
      <c r="E8710" s="1" t="s">
        <v>3148</v>
      </c>
      <c r="F8710" s="1" t="s">
        <v>118</v>
      </c>
      <c r="G8710" s="1" t="str">
        <f>IFERROR(__xludf.DUMMYFUNCTION("GOOGLETRANSLATE(D8710,""fr"",""en"")"),"#VALUE!")</f>
        <v>#VALUE!</v>
      </c>
    </row>
    <row r="8711" ht="15.75" customHeight="1">
      <c r="A8711" s="1" t="s">
        <v>564</v>
      </c>
      <c r="B8711" s="1">
        <v>5.0</v>
      </c>
      <c r="C8711" s="1" t="s">
        <v>19093</v>
      </c>
      <c r="D8711" s="1" t="s">
        <v>19094</v>
      </c>
      <c r="E8711" s="1" t="s">
        <v>10</v>
      </c>
      <c r="F8711" s="1" t="s">
        <v>11</v>
      </c>
      <c r="G8711" s="1" t="str">
        <f>IFERROR(__xludf.DUMMYFUNCTION("GOOGLETRANSLATE(D8711,""fr"",""en"")"),"#VALUE!")</f>
        <v>#VALUE!</v>
      </c>
    </row>
    <row r="8712" ht="15.75" customHeight="1">
      <c r="A8712" s="1" t="s">
        <v>594</v>
      </c>
      <c r="B8712" s="1">
        <v>4.0</v>
      </c>
      <c r="C8712" s="1" t="s">
        <v>19095</v>
      </c>
      <c r="D8712" s="1" t="s">
        <v>19096</v>
      </c>
      <c r="E8712" s="1" t="s">
        <v>65</v>
      </c>
      <c r="F8712" s="1" t="s">
        <v>66</v>
      </c>
      <c r="G8712" s="1" t="str">
        <f>IFERROR(__xludf.DUMMYFUNCTION("GOOGLETRANSLATE(D8712,""fr"",""en"")"),"#VALUE!")</f>
        <v>#VALUE!</v>
      </c>
    </row>
    <row r="8713" ht="15.75" customHeight="1">
      <c r="A8713" s="1" t="s">
        <v>1303</v>
      </c>
      <c r="B8713" s="1">
        <v>5.0</v>
      </c>
      <c r="C8713" s="1" t="s">
        <v>19097</v>
      </c>
      <c r="D8713" s="1" t="s">
        <v>19098</v>
      </c>
      <c r="E8713" s="1" t="s">
        <v>21</v>
      </c>
      <c r="F8713" s="1" t="s">
        <v>11</v>
      </c>
      <c r="G8713" s="1" t="str">
        <f>IFERROR(__xludf.DUMMYFUNCTION("GOOGLETRANSLATE(D8713,""fr"",""en"")"),"#VALUE!")</f>
        <v>#VALUE!</v>
      </c>
    </row>
    <row r="8714" ht="15.75" customHeight="1">
      <c r="A8714" s="1" t="s">
        <v>67</v>
      </c>
      <c r="B8714" s="1">
        <v>4.0</v>
      </c>
      <c r="C8714" s="1" t="s">
        <v>19099</v>
      </c>
      <c r="D8714" s="1" t="s">
        <v>19100</v>
      </c>
      <c r="E8714" s="1" t="s">
        <v>448</v>
      </c>
      <c r="F8714" s="1" t="s">
        <v>84</v>
      </c>
      <c r="G8714" s="1" t="str">
        <f>IFERROR(__xludf.DUMMYFUNCTION("GOOGLETRANSLATE(D8714,""fr"",""en"")"),"#VALUE!")</f>
        <v>#VALUE!</v>
      </c>
    </row>
    <row r="8715" ht="15.75" customHeight="1">
      <c r="A8715" s="1" t="s">
        <v>678</v>
      </c>
      <c r="B8715" s="1">
        <v>4.0</v>
      </c>
      <c r="C8715" s="1" t="s">
        <v>19101</v>
      </c>
      <c r="D8715" s="1" t="s">
        <v>19102</v>
      </c>
      <c r="E8715" s="1" t="s">
        <v>10</v>
      </c>
      <c r="F8715" s="1" t="s">
        <v>11</v>
      </c>
      <c r="G8715" s="1" t="str">
        <f>IFERROR(__xludf.DUMMYFUNCTION("GOOGLETRANSLATE(D8715,""fr"",""en"")"),"#VALUE!")</f>
        <v>#VALUE!</v>
      </c>
    </row>
    <row r="8716" ht="15.75" customHeight="1">
      <c r="A8716" s="1" t="s">
        <v>1138</v>
      </c>
      <c r="B8716" s="1">
        <v>2.0</v>
      </c>
      <c r="C8716" s="1" t="s">
        <v>19103</v>
      </c>
      <c r="D8716" s="1" t="s">
        <v>19104</v>
      </c>
      <c r="E8716" s="1" t="s">
        <v>21</v>
      </c>
      <c r="F8716" s="1" t="s">
        <v>11</v>
      </c>
      <c r="G8716" s="1" t="str">
        <f>IFERROR(__xludf.DUMMYFUNCTION("GOOGLETRANSLATE(D8716,""fr"",""en"")"),"#VALUE!")</f>
        <v>#VALUE!</v>
      </c>
    </row>
    <row r="8717" ht="15.75" customHeight="1">
      <c r="A8717" s="1" t="s">
        <v>18446</v>
      </c>
      <c r="B8717" s="1">
        <v>1.0</v>
      </c>
      <c r="C8717" s="1" t="s">
        <v>19105</v>
      </c>
      <c r="D8717" s="1" t="s">
        <v>19106</v>
      </c>
      <c r="E8717" s="1" t="s">
        <v>169</v>
      </c>
      <c r="F8717" s="1" t="s">
        <v>11</v>
      </c>
      <c r="G8717" s="1" t="str">
        <f>IFERROR(__xludf.DUMMYFUNCTION("GOOGLETRANSLATE(D8717,""fr"",""en"")"),"#VALUE!")</f>
        <v>#VALUE!</v>
      </c>
    </row>
    <row r="8718" ht="15.75" customHeight="1">
      <c r="A8718" s="1" t="s">
        <v>138</v>
      </c>
      <c r="B8718" s="1">
        <v>2.0</v>
      </c>
      <c r="C8718" s="1" t="s">
        <v>19107</v>
      </c>
      <c r="D8718" s="1" t="s">
        <v>19108</v>
      </c>
      <c r="E8718" s="1" t="s">
        <v>34</v>
      </c>
      <c r="F8718" s="1" t="s">
        <v>30</v>
      </c>
      <c r="G8718" s="1" t="str">
        <f>IFERROR(__xludf.DUMMYFUNCTION("GOOGLETRANSLATE(D8718,""fr"",""en"")"),"#VALUE!")</f>
        <v>#VALUE!</v>
      </c>
    </row>
    <row r="8719" ht="15.75" customHeight="1">
      <c r="A8719" s="1" t="s">
        <v>758</v>
      </c>
      <c r="B8719" s="1">
        <v>4.0</v>
      </c>
      <c r="C8719" s="1" t="s">
        <v>19109</v>
      </c>
      <c r="D8719" s="1" t="s">
        <v>19110</v>
      </c>
      <c r="E8719" s="1" t="s">
        <v>21</v>
      </c>
      <c r="F8719" s="1" t="s">
        <v>11</v>
      </c>
      <c r="G8719" s="1" t="str">
        <f>IFERROR(__xludf.DUMMYFUNCTION("GOOGLETRANSLATE(D8719,""fr"",""en"")"),"#VALUE!")</f>
        <v>#VALUE!</v>
      </c>
    </row>
    <row r="8720" ht="15.75" customHeight="1">
      <c r="A8720" s="1" t="s">
        <v>11257</v>
      </c>
      <c r="B8720" s="1">
        <v>5.0</v>
      </c>
      <c r="C8720" s="1" t="s">
        <v>19111</v>
      </c>
      <c r="D8720" s="1" t="s">
        <v>19112</v>
      </c>
      <c r="E8720" s="1" t="s">
        <v>21</v>
      </c>
      <c r="F8720" s="1" t="s">
        <v>11</v>
      </c>
      <c r="G8720" s="1" t="str">
        <f>IFERROR(__xludf.DUMMYFUNCTION("GOOGLETRANSLATE(D8720,""fr"",""en"")"),"#VALUE!")</f>
        <v>#VALUE!</v>
      </c>
    </row>
    <row r="8721" ht="15.75" customHeight="1">
      <c r="A8721" s="1" t="s">
        <v>408</v>
      </c>
      <c r="B8721" s="1">
        <v>3.0</v>
      </c>
      <c r="C8721" s="1" t="s">
        <v>19113</v>
      </c>
      <c r="D8721" s="1" t="s">
        <v>19114</v>
      </c>
      <c r="E8721" s="1" t="s">
        <v>21</v>
      </c>
      <c r="F8721" s="1" t="s">
        <v>11</v>
      </c>
      <c r="G8721" s="1" t="str">
        <f>IFERROR(__xludf.DUMMYFUNCTION("GOOGLETRANSLATE(D8721,""fr"",""en"")"),"#VALUE!")</f>
        <v>#VALUE!</v>
      </c>
    </row>
    <row r="8722" ht="15.75" customHeight="1">
      <c r="A8722" s="1" t="s">
        <v>445</v>
      </c>
      <c r="B8722" s="1">
        <v>4.0</v>
      </c>
      <c r="C8722" s="1" t="s">
        <v>19115</v>
      </c>
      <c r="D8722" s="1" t="s">
        <v>19116</v>
      </c>
      <c r="E8722" s="1" t="s">
        <v>21</v>
      </c>
      <c r="F8722" s="1" t="s">
        <v>11</v>
      </c>
      <c r="G8722" s="1" t="str">
        <f>IFERROR(__xludf.DUMMYFUNCTION("GOOGLETRANSLATE(D8722,""fr"",""en"")"),"#VALUE!")</f>
        <v>#VALUE!</v>
      </c>
    </row>
    <row r="8723" ht="15.75" customHeight="1">
      <c r="A8723" s="1" t="s">
        <v>19117</v>
      </c>
      <c r="B8723" s="1">
        <v>1.0</v>
      </c>
      <c r="C8723" s="1" t="s">
        <v>19118</v>
      </c>
      <c r="D8723" s="1" t="s">
        <v>19119</v>
      </c>
      <c r="E8723" s="1" t="s">
        <v>109</v>
      </c>
      <c r="F8723" s="1" t="s">
        <v>11</v>
      </c>
      <c r="G8723" s="1" t="str">
        <f>IFERROR(__xludf.DUMMYFUNCTION("GOOGLETRANSLATE(D8723,""fr"",""en"")"),"#VALUE!")</f>
        <v>#VALUE!</v>
      </c>
    </row>
    <row r="8724" ht="15.75" customHeight="1">
      <c r="A8724" s="1" t="s">
        <v>3459</v>
      </c>
      <c r="B8724" s="1">
        <v>4.0</v>
      </c>
      <c r="C8724" s="1" t="s">
        <v>19120</v>
      </c>
      <c r="D8724" s="1" t="s">
        <v>19121</v>
      </c>
      <c r="E8724" s="1" t="s">
        <v>65</v>
      </c>
      <c r="F8724" s="1" t="s">
        <v>66</v>
      </c>
      <c r="G8724" s="1" t="str">
        <f>IFERROR(__xludf.DUMMYFUNCTION("GOOGLETRANSLATE(D8724,""fr"",""en"")"),"#VALUE!")</f>
        <v>#VALUE!</v>
      </c>
    </row>
    <row r="8725" ht="15.75" customHeight="1">
      <c r="A8725" s="1" t="s">
        <v>1507</v>
      </c>
      <c r="B8725" s="1">
        <v>4.0</v>
      </c>
      <c r="C8725" s="1" t="s">
        <v>19122</v>
      </c>
      <c r="D8725" s="1" t="s">
        <v>19123</v>
      </c>
      <c r="E8725" s="1" t="s">
        <v>21</v>
      </c>
      <c r="F8725" s="1" t="s">
        <v>11</v>
      </c>
      <c r="G8725" s="1" t="str">
        <f>IFERROR(__xludf.DUMMYFUNCTION("GOOGLETRANSLATE(D8725,""fr"",""en"")"),"#VALUE!")</f>
        <v>#VALUE!</v>
      </c>
    </row>
    <row r="8726" ht="15.75" customHeight="1">
      <c r="A8726" s="1" t="s">
        <v>2737</v>
      </c>
      <c r="B8726" s="1">
        <v>1.0</v>
      </c>
      <c r="C8726" s="1" t="s">
        <v>19124</v>
      </c>
      <c r="D8726" s="1" t="s">
        <v>19125</v>
      </c>
      <c r="E8726" s="1" t="s">
        <v>373</v>
      </c>
      <c r="F8726" s="1" t="s">
        <v>30</v>
      </c>
      <c r="G8726" s="1" t="str">
        <f>IFERROR(__xludf.DUMMYFUNCTION("GOOGLETRANSLATE(D8726,""fr"",""en"")"),"#VALUE!")</f>
        <v>#VALUE!</v>
      </c>
    </row>
    <row r="8727" ht="15.75" customHeight="1">
      <c r="A8727" s="1" t="s">
        <v>4926</v>
      </c>
      <c r="B8727" s="1">
        <v>1.0</v>
      </c>
      <c r="C8727" s="1" t="s">
        <v>19126</v>
      </c>
      <c r="D8727" s="1" t="s">
        <v>19127</v>
      </c>
      <c r="E8727" s="1" t="s">
        <v>109</v>
      </c>
      <c r="F8727" s="1" t="s">
        <v>11</v>
      </c>
      <c r="G8727" s="1" t="str">
        <f>IFERROR(__xludf.DUMMYFUNCTION("GOOGLETRANSLATE(D8727,""fr"",""en"")"),"#VALUE!")</f>
        <v>#VALUE!</v>
      </c>
    </row>
    <row r="8728" ht="15.75" customHeight="1">
      <c r="A8728" s="1" t="s">
        <v>491</v>
      </c>
      <c r="B8728" s="1">
        <v>2.0</v>
      </c>
      <c r="C8728" s="1" t="s">
        <v>19128</v>
      </c>
      <c r="D8728" s="1" t="s">
        <v>19129</v>
      </c>
      <c r="E8728" s="1" t="s">
        <v>10</v>
      </c>
      <c r="F8728" s="1" t="s">
        <v>11</v>
      </c>
      <c r="G8728" s="1" t="str">
        <f>IFERROR(__xludf.DUMMYFUNCTION("GOOGLETRANSLATE(D8728,""fr"",""en"")"),"#VALUE!")</f>
        <v>#VALUE!</v>
      </c>
    </row>
    <row r="8729" ht="15.75" customHeight="1">
      <c r="A8729" s="1" t="s">
        <v>2961</v>
      </c>
      <c r="B8729" s="1">
        <v>5.0</v>
      </c>
      <c r="C8729" s="1" t="s">
        <v>19130</v>
      </c>
      <c r="D8729" s="1" t="s">
        <v>19131</v>
      </c>
      <c r="E8729" s="1" t="s">
        <v>614</v>
      </c>
      <c r="F8729" s="1" t="s">
        <v>30</v>
      </c>
      <c r="G8729" s="1" t="str">
        <f>IFERROR(__xludf.DUMMYFUNCTION("GOOGLETRANSLATE(D8729,""fr"",""en"")"),"#VALUE!")</f>
        <v>#VALUE!</v>
      </c>
    </row>
    <row r="8730" ht="15.75" customHeight="1">
      <c r="A8730" s="1" t="s">
        <v>1482</v>
      </c>
      <c r="B8730" s="1">
        <v>4.0</v>
      </c>
      <c r="C8730" s="1" t="s">
        <v>19132</v>
      </c>
      <c r="D8730" s="1" t="s">
        <v>19133</v>
      </c>
      <c r="E8730" s="1" t="s">
        <v>65</v>
      </c>
      <c r="F8730" s="1" t="s">
        <v>66</v>
      </c>
      <c r="G8730" s="1" t="str">
        <f>IFERROR(__xludf.DUMMYFUNCTION("GOOGLETRANSLATE(D8730,""fr"",""en"")"),"#VALUE!")</f>
        <v>#VALUE!</v>
      </c>
    </row>
    <row r="8731" ht="15.75" customHeight="1">
      <c r="A8731" s="1" t="s">
        <v>14575</v>
      </c>
      <c r="B8731" s="1">
        <v>2.0</v>
      </c>
      <c r="C8731" s="1" t="s">
        <v>19134</v>
      </c>
      <c r="D8731" s="1" t="s">
        <v>19135</v>
      </c>
      <c r="E8731" s="1" t="s">
        <v>29</v>
      </c>
      <c r="F8731" s="1" t="s">
        <v>30</v>
      </c>
      <c r="G8731" s="1" t="str">
        <f>IFERROR(__xludf.DUMMYFUNCTION("GOOGLETRANSLATE(D8731,""fr"",""en"")"),"#VALUE!")</f>
        <v>#VALUE!</v>
      </c>
    </row>
    <row r="8732" ht="15.75" customHeight="1">
      <c r="A8732" s="1" t="s">
        <v>1303</v>
      </c>
      <c r="B8732" s="1">
        <v>5.0</v>
      </c>
      <c r="C8732" s="1" t="s">
        <v>19136</v>
      </c>
      <c r="D8732" s="1" t="s">
        <v>19137</v>
      </c>
      <c r="E8732" s="1" t="s">
        <v>448</v>
      </c>
      <c r="F8732" s="1" t="s">
        <v>84</v>
      </c>
      <c r="G8732" s="1" t="str">
        <f>IFERROR(__xludf.DUMMYFUNCTION("GOOGLETRANSLATE(D8732,""fr"",""en"")"),"#VALUE!")</f>
        <v>#VALUE!</v>
      </c>
    </row>
    <row r="8733" ht="15.75" customHeight="1">
      <c r="A8733" s="1" t="s">
        <v>6154</v>
      </c>
      <c r="B8733" s="1">
        <v>1.0</v>
      </c>
      <c r="C8733" s="1" t="s">
        <v>19138</v>
      </c>
      <c r="D8733" s="1" t="s">
        <v>19139</v>
      </c>
      <c r="E8733" s="1" t="s">
        <v>373</v>
      </c>
      <c r="F8733" s="1" t="s">
        <v>30</v>
      </c>
      <c r="G8733" s="1" t="str">
        <f>IFERROR(__xludf.DUMMYFUNCTION("GOOGLETRANSLATE(D8733,""fr"",""en"")"),"#VALUE!")</f>
        <v>#VALUE!</v>
      </c>
    </row>
    <row r="8734" ht="15.75" customHeight="1">
      <c r="A8734" s="1" t="s">
        <v>8105</v>
      </c>
      <c r="B8734" s="1">
        <v>1.0</v>
      </c>
      <c r="C8734" s="1" t="s">
        <v>19140</v>
      </c>
      <c r="D8734" s="1" t="s">
        <v>19141</v>
      </c>
      <c r="E8734" s="1" t="s">
        <v>10</v>
      </c>
      <c r="F8734" s="1" t="s">
        <v>11</v>
      </c>
      <c r="G8734" s="1" t="str">
        <f>IFERROR(__xludf.DUMMYFUNCTION("GOOGLETRANSLATE(D8734,""fr"",""en"")"),"#VALUE!")</f>
        <v>#VALUE!</v>
      </c>
    </row>
    <row r="8735" ht="15.75" customHeight="1">
      <c r="A8735" s="1" t="s">
        <v>3459</v>
      </c>
      <c r="B8735" s="1">
        <v>2.0</v>
      </c>
      <c r="C8735" s="1" t="s">
        <v>19142</v>
      </c>
      <c r="D8735" s="1" t="s">
        <v>19143</v>
      </c>
      <c r="E8735" s="1" t="s">
        <v>169</v>
      </c>
      <c r="F8735" s="1" t="s">
        <v>11</v>
      </c>
      <c r="G8735" s="1" t="str">
        <f>IFERROR(__xludf.DUMMYFUNCTION("GOOGLETRANSLATE(D8735,""fr"",""en"")"),"#VALUE!")</f>
        <v>#VALUE!</v>
      </c>
    </row>
    <row r="8736" ht="15.75" customHeight="1">
      <c r="A8736" s="1" t="s">
        <v>667</v>
      </c>
      <c r="B8736" s="1">
        <v>1.0</v>
      </c>
      <c r="C8736" s="1" t="s">
        <v>19144</v>
      </c>
      <c r="D8736" s="1" t="s">
        <v>19145</v>
      </c>
      <c r="E8736" s="1" t="s">
        <v>296</v>
      </c>
      <c r="F8736" s="1" t="s">
        <v>110</v>
      </c>
      <c r="G8736" s="1" t="str">
        <f>IFERROR(__xludf.DUMMYFUNCTION("GOOGLETRANSLATE(D8736,""fr"",""en"")"),"#VALUE!")</f>
        <v>#VALUE!</v>
      </c>
    </row>
    <row r="8737" ht="15.75" customHeight="1">
      <c r="A8737" s="1" t="s">
        <v>10810</v>
      </c>
      <c r="B8737" s="1">
        <v>1.0</v>
      </c>
      <c r="C8737" s="1" t="s">
        <v>19146</v>
      </c>
      <c r="D8737" s="1" t="s">
        <v>19147</v>
      </c>
      <c r="E8737" s="1" t="s">
        <v>575</v>
      </c>
      <c r="F8737" s="1" t="s">
        <v>48</v>
      </c>
      <c r="G8737" s="1" t="str">
        <f>IFERROR(__xludf.DUMMYFUNCTION("GOOGLETRANSLATE(D8737,""fr"",""en"")"),"#VALUE!")</f>
        <v>#VALUE!</v>
      </c>
    </row>
    <row r="8738" ht="15.75" customHeight="1">
      <c r="A8738" s="1" t="s">
        <v>1995</v>
      </c>
      <c r="B8738" s="1">
        <v>1.0</v>
      </c>
      <c r="C8738" s="1" t="s">
        <v>19148</v>
      </c>
      <c r="D8738" s="1" t="s">
        <v>19149</v>
      </c>
      <c r="E8738" s="1" t="s">
        <v>25</v>
      </c>
      <c r="F8738" s="1" t="s">
        <v>110</v>
      </c>
      <c r="G8738" s="1" t="str">
        <f>IFERROR(__xludf.DUMMYFUNCTION("GOOGLETRANSLATE(D8738,""fr"",""en"")"),"#VALUE!")</f>
        <v>#VALUE!</v>
      </c>
    </row>
    <row r="8739" ht="15.75" customHeight="1">
      <c r="A8739" s="1" t="s">
        <v>738</v>
      </c>
      <c r="B8739" s="1">
        <v>3.0</v>
      </c>
      <c r="C8739" s="1" t="s">
        <v>19150</v>
      </c>
      <c r="D8739" s="1" t="s">
        <v>19151</v>
      </c>
      <c r="E8739" s="1" t="s">
        <v>10</v>
      </c>
      <c r="F8739" s="1" t="s">
        <v>11</v>
      </c>
      <c r="G8739" s="1" t="str">
        <f>IFERROR(__xludf.DUMMYFUNCTION("GOOGLETRANSLATE(D8739,""fr"",""en"")"),"#VALUE!")</f>
        <v>#VALUE!</v>
      </c>
    </row>
    <row r="8740" ht="15.75" customHeight="1">
      <c r="A8740" s="1" t="s">
        <v>801</v>
      </c>
      <c r="B8740" s="1">
        <v>4.0</v>
      </c>
      <c r="C8740" s="1" t="s">
        <v>19152</v>
      </c>
      <c r="D8740" s="1" t="s">
        <v>19153</v>
      </c>
      <c r="E8740" s="1" t="s">
        <v>10</v>
      </c>
      <c r="F8740" s="1" t="s">
        <v>11</v>
      </c>
      <c r="G8740" s="1" t="str">
        <f>IFERROR(__xludf.DUMMYFUNCTION("GOOGLETRANSLATE(D8740,""fr"",""en"")"),"#VALUE!")</f>
        <v>#VALUE!</v>
      </c>
    </row>
    <row r="8741" ht="15.75" customHeight="1">
      <c r="A8741" s="1" t="s">
        <v>1833</v>
      </c>
      <c r="B8741" s="1">
        <v>1.0</v>
      </c>
      <c r="C8741" s="1" t="s">
        <v>19154</v>
      </c>
      <c r="D8741" s="1" t="s">
        <v>19155</v>
      </c>
      <c r="E8741" s="1" t="s">
        <v>34</v>
      </c>
      <c r="F8741" s="1" t="s">
        <v>30</v>
      </c>
      <c r="G8741" s="1" t="str">
        <f>IFERROR(__xludf.DUMMYFUNCTION("GOOGLETRANSLATE(D8741,""fr"",""en"")"),"#VALUE!")</f>
        <v>#VALUE!</v>
      </c>
    </row>
    <row r="8742" ht="15.75" customHeight="1">
      <c r="A8742" s="1" t="s">
        <v>3312</v>
      </c>
      <c r="B8742" s="1">
        <v>3.0</v>
      </c>
      <c r="C8742" s="1" t="s">
        <v>19156</v>
      </c>
      <c r="D8742" s="1" t="s">
        <v>19157</v>
      </c>
      <c r="E8742" s="1" t="s">
        <v>10</v>
      </c>
      <c r="F8742" s="1" t="s">
        <v>11</v>
      </c>
      <c r="G8742" s="1" t="str">
        <f>IFERROR(__xludf.DUMMYFUNCTION("GOOGLETRANSLATE(D8742,""fr"",""en"")"),"#VALUE!")</f>
        <v>#VALUE!</v>
      </c>
    </row>
    <row r="8743" ht="15.75" customHeight="1">
      <c r="A8743" s="1" t="s">
        <v>11421</v>
      </c>
      <c r="B8743" s="1">
        <v>1.0</v>
      </c>
      <c r="C8743" s="1" t="s">
        <v>19158</v>
      </c>
      <c r="D8743" s="1" t="s">
        <v>19159</v>
      </c>
      <c r="E8743" s="1" t="s">
        <v>423</v>
      </c>
      <c r="F8743" s="1" t="s">
        <v>30</v>
      </c>
      <c r="G8743" s="1" t="str">
        <f>IFERROR(__xludf.DUMMYFUNCTION("GOOGLETRANSLATE(D8743,""fr"",""en"")"),"#VALUE!")</f>
        <v>#VALUE!</v>
      </c>
    </row>
    <row r="8744" ht="15.75" customHeight="1">
      <c r="A8744" s="1" t="s">
        <v>141</v>
      </c>
      <c r="B8744" s="1">
        <v>4.0</v>
      </c>
      <c r="C8744" s="1" t="s">
        <v>19160</v>
      </c>
      <c r="D8744" s="1" t="s">
        <v>19161</v>
      </c>
      <c r="E8744" s="1" t="s">
        <v>21</v>
      </c>
      <c r="F8744" s="1" t="s">
        <v>11</v>
      </c>
      <c r="G8744" s="1" t="str">
        <f>IFERROR(__xludf.DUMMYFUNCTION("GOOGLETRANSLATE(D8744,""fr"",""en"")"),"#VALUE!")</f>
        <v>#VALUE!</v>
      </c>
    </row>
    <row r="8745" ht="15.75" customHeight="1">
      <c r="A8745" s="1" t="s">
        <v>769</v>
      </c>
      <c r="B8745" s="1">
        <v>4.0</v>
      </c>
      <c r="C8745" s="1" t="s">
        <v>19162</v>
      </c>
      <c r="D8745" s="1" t="s">
        <v>19163</v>
      </c>
      <c r="E8745" s="1" t="s">
        <v>21</v>
      </c>
      <c r="F8745" s="1" t="s">
        <v>11</v>
      </c>
      <c r="G8745" s="1" t="str">
        <f>IFERROR(__xludf.DUMMYFUNCTION("GOOGLETRANSLATE(D8745,""fr"",""en"")"),"#VALUE!")</f>
        <v>#VALUE!</v>
      </c>
    </row>
    <row r="8746" ht="15.75" customHeight="1">
      <c r="A8746" s="1" t="s">
        <v>8559</v>
      </c>
      <c r="B8746" s="1">
        <v>1.0</v>
      </c>
      <c r="C8746" s="1" t="s">
        <v>19164</v>
      </c>
      <c r="D8746" s="1" t="s">
        <v>19165</v>
      </c>
      <c r="E8746" s="1" t="s">
        <v>29</v>
      </c>
      <c r="F8746" s="1" t="s">
        <v>30</v>
      </c>
      <c r="G8746" s="1" t="str">
        <f>IFERROR(__xludf.DUMMYFUNCTION("GOOGLETRANSLATE(D8746,""fr"",""en"")"),"#VALUE!")</f>
        <v>#VALUE!</v>
      </c>
    </row>
    <row r="8747" ht="15.75" customHeight="1">
      <c r="A8747" s="1" t="s">
        <v>214</v>
      </c>
      <c r="B8747" s="1">
        <v>4.0</v>
      </c>
      <c r="C8747" s="1" t="s">
        <v>19166</v>
      </c>
      <c r="D8747" s="1" t="s">
        <v>19167</v>
      </c>
      <c r="E8747" s="1" t="s">
        <v>448</v>
      </c>
      <c r="F8747" s="1" t="s">
        <v>84</v>
      </c>
      <c r="G8747" s="1" t="str">
        <f>IFERROR(__xludf.DUMMYFUNCTION("GOOGLETRANSLATE(D8747,""fr"",""en"")"),"#VALUE!")</f>
        <v>#VALUE!</v>
      </c>
    </row>
    <row r="8748" ht="15.75" customHeight="1">
      <c r="A8748" s="1" t="s">
        <v>1663</v>
      </c>
      <c r="B8748" s="1">
        <v>4.0</v>
      </c>
      <c r="C8748" s="1" t="s">
        <v>19168</v>
      </c>
      <c r="D8748" s="1" t="s">
        <v>19169</v>
      </c>
      <c r="E8748" s="1" t="s">
        <v>21</v>
      </c>
      <c r="F8748" s="1" t="s">
        <v>11</v>
      </c>
      <c r="G8748" s="1" t="str">
        <f>IFERROR(__xludf.DUMMYFUNCTION("GOOGLETRANSLATE(D8748,""fr"",""en"")"),"#VALUE!")</f>
        <v>#VALUE!</v>
      </c>
    </row>
    <row r="8749" ht="15.75" customHeight="1">
      <c r="A8749" s="1" t="s">
        <v>1699</v>
      </c>
      <c r="B8749" s="1">
        <v>4.0</v>
      </c>
      <c r="C8749" s="1" t="s">
        <v>19170</v>
      </c>
      <c r="D8749" s="1" t="s">
        <v>19171</v>
      </c>
      <c r="E8749" s="1" t="s">
        <v>65</v>
      </c>
      <c r="F8749" s="1" t="s">
        <v>66</v>
      </c>
      <c r="G8749" s="1" t="str">
        <f>IFERROR(__xludf.DUMMYFUNCTION("GOOGLETRANSLATE(D8749,""fr"",""en"")"),"#VALUE!")</f>
        <v>#VALUE!</v>
      </c>
    </row>
    <row r="8750" ht="15.75" customHeight="1">
      <c r="A8750" s="1" t="s">
        <v>558</v>
      </c>
      <c r="B8750" s="1">
        <v>4.0</v>
      </c>
      <c r="C8750" s="1" t="s">
        <v>19172</v>
      </c>
      <c r="D8750" s="1" t="s">
        <v>19173</v>
      </c>
      <c r="E8750" s="1" t="s">
        <v>10</v>
      </c>
      <c r="F8750" s="1" t="s">
        <v>11</v>
      </c>
      <c r="G8750" s="1" t="str">
        <f>IFERROR(__xludf.DUMMYFUNCTION("GOOGLETRANSLATE(D8750,""fr"",""en"")"),"#VALUE!")</f>
        <v>#VALUE!</v>
      </c>
    </row>
    <row r="8751" ht="15.75" customHeight="1">
      <c r="A8751" s="1" t="s">
        <v>5195</v>
      </c>
      <c r="B8751" s="1">
        <v>4.0</v>
      </c>
      <c r="C8751" s="1" t="s">
        <v>19174</v>
      </c>
      <c r="D8751" s="1" t="s">
        <v>19175</v>
      </c>
      <c r="E8751" s="1" t="s">
        <v>21</v>
      </c>
      <c r="F8751" s="1" t="s">
        <v>11</v>
      </c>
      <c r="G8751" s="1" t="str">
        <f>IFERROR(__xludf.DUMMYFUNCTION("GOOGLETRANSLATE(D8751,""fr"",""en"")"),"#VALUE!")</f>
        <v>#VALUE!</v>
      </c>
    </row>
    <row r="8752" ht="15.75" customHeight="1">
      <c r="A8752" s="1" t="s">
        <v>902</v>
      </c>
      <c r="B8752" s="1">
        <v>1.0</v>
      </c>
      <c r="C8752" s="1" t="s">
        <v>19176</v>
      </c>
      <c r="D8752" s="1" t="s">
        <v>19177</v>
      </c>
      <c r="E8752" s="1" t="s">
        <v>117</v>
      </c>
      <c r="F8752" s="1" t="s">
        <v>48</v>
      </c>
      <c r="G8752" s="1" t="str">
        <f>IFERROR(__xludf.DUMMYFUNCTION("GOOGLETRANSLATE(D8752,""fr"",""en"")"),"#VALUE!")</f>
        <v>#VALUE!</v>
      </c>
    </row>
    <row r="8753" ht="15.75" customHeight="1">
      <c r="A8753" s="1" t="s">
        <v>1248</v>
      </c>
      <c r="B8753" s="1">
        <v>5.0</v>
      </c>
      <c r="C8753" s="1" t="s">
        <v>19178</v>
      </c>
      <c r="D8753" s="1" t="s">
        <v>19179</v>
      </c>
      <c r="E8753" s="1" t="s">
        <v>21</v>
      </c>
      <c r="F8753" s="1" t="s">
        <v>11</v>
      </c>
      <c r="G8753" s="1" t="str">
        <f>IFERROR(__xludf.DUMMYFUNCTION("GOOGLETRANSLATE(D8753,""fr"",""en"")"),"#VALUE!")</f>
        <v>#VALUE!</v>
      </c>
    </row>
    <row r="8754" ht="15.75" customHeight="1">
      <c r="A8754" s="1" t="s">
        <v>2022</v>
      </c>
      <c r="B8754" s="1">
        <v>5.0</v>
      </c>
      <c r="C8754" s="1" t="s">
        <v>19180</v>
      </c>
      <c r="D8754" s="1" t="s">
        <v>19181</v>
      </c>
      <c r="E8754" s="1" t="s">
        <v>448</v>
      </c>
      <c r="F8754" s="1" t="s">
        <v>84</v>
      </c>
      <c r="G8754" s="1" t="str">
        <f>IFERROR(__xludf.DUMMYFUNCTION("GOOGLETRANSLATE(D8754,""fr"",""en"")"),"#VALUE!")</f>
        <v>#VALUE!</v>
      </c>
    </row>
    <row r="8755" ht="15.75" customHeight="1">
      <c r="A8755" s="1" t="s">
        <v>281</v>
      </c>
      <c r="B8755" s="1">
        <v>4.0</v>
      </c>
      <c r="C8755" s="1" t="s">
        <v>19182</v>
      </c>
      <c r="D8755" s="1" t="s">
        <v>19183</v>
      </c>
      <c r="E8755" s="1" t="s">
        <v>65</v>
      </c>
      <c r="F8755" s="1" t="s">
        <v>66</v>
      </c>
      <c r="G8755" s="1" t="str">
        <f>IFERROR(__xludf.DUMMYFUNCTION("GOOGLETRANSLATE(D8755,""fr"",""en"")"),"#VALUE!")</f>
        <v>#VALUE!</v>
      </c>
    </row>
    <row r="8756" ht="15.75" customHeight="1">
      <c r="A8756" s="1" t="s">
        <v>1341</v>
      </c>
      <c r="B8756" s="1">
        <v>5.0</v>
      </c>
      <c r="C8756" s="1" t="s">
        <v>19184</v>
      </c>
      <c r="D8756" s="1" t="s">
        <v>19185</v>
      </c>
      <c r="E8756" s="1" t="s">
        <v>554</v>
      </c>
      <c r="F8756" s="1" t="s">
        <v>30</v>
      </c>
      <c r="G8756" s="1" t="str">
        <f>IFERROR(__xludf.DUMMYFUNCTION("GOOGLETRANSLATE(D8756,""fr"",""en"")"),"#VALUE!")</f>
        <v>#VALUE!</v>
      </c>
    </row>
    <row r="8757" ht="15.75" customHeight="1">
      <c r="A8757" s="1" t="s">
        <v>585</v>
      </c>
      <c r="B8757" s="1">
        <v>3.0</v>
      </c>
      <c r="C8757" s="1" t="s">
        <v>19186</v>
      </c>
      <c r="D8757" s="1" t="s">
        <v>19187</v>
      </c>
      <c r="E8757" s="1" t="s">
        <v>10</v>
      </c>
      <c r="F8757" s="1" t="s">
        <v>11</v>
      </c>
      <c r="G8757" s="1" t="str">
        <f>IFERROR(__xludf.DUMMYFUNCTION("GOOGLETRANSLATE(D8757,""fr"",""en"")"),"#VALUE!")</f>
        <v>#VALUE!</v>
      </c>
    </row>
    <row r="8758" ht="15.75" customHeight="1">
      <c r="A8758" s="1" t="s">
        <v>2812</v>
      </c>
      <c r="B8758" s="1">
        <v>1.0</v>
      </c>
      <c r="C8758" s="1" t="s">
        <v>19188</v>
      </c>
      <c r="D8758" s="1" t="s">
        <v>19189</v>
      </c>
      <c r="E8758" s="1" t="s">
        <v>575</v>
      </c>
      <c r="F8758" s="1" t="s">
        <v>84</v>
      </c>
      <c r="G8758" s="1" t="str">
        <f>IFERROR(__xludf.DUMMYFUNCTION("GOOGLETRANSLATE(D8758,""fr"",""en"")"),"#VALUE!")</f>
        <v>#VALUE!</v>
      </c>
    </row>
    <row r="8759" ht="15.75" customHeight="1">
      <c r="A8759" s="1" t="s">
        <v>774</v>
      </c>
      <c r="B8759" s="1">
        <v>3.0</v>
      </c>
      <c r="C8759" s="1" t="s">
        <v>19190</v>
      </c>
      <c r="D8759" s="1" t="s">
        <v>19191</v>
      </c>
      <c r="E8759" s="1" t="s">
        <v>10</v>
      </c>
      <c r="F8759" s="1" t="s">
        <v>11</v>
      </c>
      <c r="G8759" s="1" t="str">
        <f>IFERROR(__xludf.DUMMYFUNCTION("GOOGLETRANSLATE(D8759,""fr"",""en"")"),"#VALUE!")</f>
        <v>#VALUE!</v>
      </c>
    </row>
    <row r="8760" ht="15.75" customHeight="1">
      <c r="A8760" s="1" t="s">
        <v>2340</v>
      </c>
      <c r="B8760" s="1">
        <v>2.0</v>
      </c>
      <c r="C8760" s="1" t="s">
        <v>19192</v>
      </c>
      <c r="D8760" s="1" t="s">
        <v>19193</v>
      </c>
      <c r="E8760" s="1" t="s">
        <v>5109</v>
      </c>
      <c r="F8760" s="1" t="s">
        <v>66</v>
      </c>
      <c r="G8760" s="1" t="str">
        <f>IFERROR(__xludf.DUMMYFUNCTION("GOOGLETRANSLATE(D8760,""fr"",""en"")"),"#VALUE!")</f>
        <v>#VALUE!</v>
      </c>
    </row>
    <row r="8761" ht="15.75" customHeight="1">
      <c r="A8761" s="1" t="s">
        <v>3988</v>
      </c>
      <c r="B8761" s="1">
        <v>1.0</v>
      </c>
      <c r="C8761" s="1" t="s">
        <v>19194</v>
      </c>
      <c r="D8761" s="1" t="s">
        <v>19195</v>
      </c>
      <c r="E8761" s="1" t="s">
        <v>292</v>
      </c>
      <c r="F8761" s="1" t="s">
        <v>11</v>
      </c>
      <c r="G8761" s="1" t="str">
        <f>IFERROR(__xludf.DUMMYFUNCTION("GOOGLETRANSLATE(D8761,""fr"",""en"")"),"#VALUE!")</f>
        <v>#VALUE!</v>
      </c>
    </row>
    <row r="8762" ht="15.75" customHeight="1">
      <c r="A8762" s="1" t="s">
        <v>7459</v>
      </c>
      <c r="B8762" s="1">
        <v>1.0</v>
      </c>
      <c r="C8762" s="1" t="s">
        <v>19196</v>
      </c>
      <c r="D8762" s="1" t="s">
        <v>19197</v>
      </c>
      <c r="E8762" s="1" t="s">
        <v>614</v>
      </c>
      <c r="F8762" s="1" t="s">
        <v>30</v>
      </c>
      <c r="G8762" s="1" t="str">
        <f>IFERROR(__xludf.DUMMYFUNCTION("GOOGLETRANSLATE(D8762,""fr"",""en"")"),"#VALUE!")</f>
        <v>#VALUE!</v>
      </c>
    </row>
    <row r="8763" ht="15.75" customHeight="1">
      <c r="A8763" s="1" t="s">
        <v>8943</v>
      </c>
      <c r="B8763" s="1">
        <v>1.0</v>
      </c>
      <c r="C8763" s="1" t="s">
        <v>19198</v>
      </c>
      <c r="D8763" s="1" t="s">
        <v>19199</v>
      </c>
      <c r="E8763" s="1" t="s">
        <v>254</v>
      </c>
      <c r="F8763" s="1" t="s">
        <v>66</v>
      </c>
      <c r="G8763" s="1" t="str">
        <f>IFERROR(__xludf.DUMMYFUNCTION("GOOGLETRANSLATE(D8763,""fr"",""en"")"),"#VALUE!")</f>
        <v>#VALUE!</v>
      </c>
    </row>
    <row r="8764" ht="15.75" customHeight="1">
      <c r="A8764" s="1" t="s">
        <v>430</v>
      </c>
      <c r="B8764" s="1">
        <v>2.0</v>
      </c>
      <c r="C8764" s="1" t="s">
        <v>19200</v>
      </c>
      <c r="D8764" s="1" t="s">
        <v>19201</v>
      </c>
      <c r="E8764" s="1" t="s">
        <v>21</v>
      </c>
      <c r="F8764" s="1" t="s">
        <v>11</v>
      </c>
      <c r="G8764" s="1" t="str">
        <f>IFERROR(__xludf.DUMMYFUNCTION("GOOGLETRANSLATE(D8764,""fr"",""en"")"),"#VALUE!")</f>
        <v>#VALUE!</v>
      </c>
    </row>
    <row r="8765" ht="15.75" customHeight="1">
      <c r="A8765" s="1" t="s">
        <v>11340</v>
      </c>
      <c r="B8765" s="1">
        <v>2.0</v>
      </c>
      <c r="C8765" s="1" t="s">
        <v>19202</v>
      </c>
      <c r="D8765" s="1" t="s">
        <v>19203</v>
      </c>
      <c r="E8765" s="1" t="s">
        <v>109</v>
      </c>
      <c r="F8765" s="1" t="s">
        <v>11</v>
      </c>
      <c r="G8765" s="1" t="str">
        <f>IFERROR(__xludf.DUMMYFUNCTION("GOOGLETRANSLATE(D8765,""fr"",""en"")"),"#VALUE!")</f>
        <v>#VALUE!</v>
      </c>
    </row>
    <row r="8766" ht="15.75" customHeight="1">
      <c r="A8766" s="1" t="s">
        <v>769</v>
      </c>
      <c r="B8766" s="1">
        <v>5.0</v>
      </c>
      <c r="C8766" s="1" t="s">
        <v>19204</v>
      </c>
      <c r="D8766" s="1" t="s">
        <v>19205</v>
      </c>
      <c r="E8766" s="1" t="s">
        <v>21</v>
      </c>
      <c r="F8766" s="1" t="s">
        <v>11</v>
      </c>
      <c r="G8766" s="1" t="str">
        <f>IFERROR(__xludf.DUMMYFUNCTION("GOOGLETRANSLATE(D8766,""fr"",""en"")"),"#VALUE!")</f>
        <v>#VALUE!</v>
      </c>
    </row>
    <row r="8767" ht="15.75" customHeight="1">
      <c r="A8767" s="1" t="s">
        <v>19206</v>
      </c>
      <c r="B8767" s="1">
        <v>1.0</v>
      </c>
      <c r="C8767" s="1" t="s">
        <v>19207</v>
      </c>
      <c r="D8767" s="1" t="s">
        <v>19208</v>
      </c>
      <c r="E8767" s="1" t="s">
        <v>273</v>
      </c>
      <c r="F8767" s="1" t="s">
        <v>11</v>
      </c>
      <c r="G8767" s="1" t="str">
        <f>IFERROR(__xludf.DUMMYFUNCTION("GOOGLETRANSLATE(D8767,""fr"",""en"")"),"#VALUE!")</f>
        <v>#VALUE!</v>
      </c>
    </row>
    <row r="8768" ht="15.75" customHeight="1">
      <c r="A8768" s="1" t="s">
        <v>3738</v>
      </c>
      <c r="B8768" s="1">
        <v>3.0</v>
      </c>
      <c r="C8768" s="1" t="s">
        <v>19209</v>
      </c>
      <c r="D8768" s="1" t="s">
        <v>19210</v>
      </c>
      <c r="E8768" s="1" t="s">
        <v>21</v>
      </c>
      <c r="F8768" s="1" t="s">
        <v>11</v>
      </c>
      <c r="G8768" s="1" t="str">
        <f>IFERROR(__xludf.DUMMYFUNCTION("GOOGLETRANSLATE(D8768,""fr"",""en"")"),"#VALUE!")</f>
        <v>#VALUE!</v>
      </c>
    </row>
    <row r="8769" ht="15.75" customHeight="1">
      <c r="A8769" s="1" t="s">
        <v>1434</v>
      </c>
      <c r="B8769" s="1">
        <v>4.0</v>
      </c>
      <c r="C8769" s="1" t="s">
        <v>19211</v>
      </c>
      <c r="D8769" s="1" t="s">
        <v>19212</v>
      </c>
      <c r="E8769" s="1" t="s">
        <v>10</v>
      </c>
      <c r="F8769" s="1" t="s">
        <v>11</v>
      </c>
      <c r="G8769" s="1" t="str">
        <f>IFERROR(__xludf.DUMMYFUNCTION("GOOGLETRANSLATE(D8769,""fr"",""en"")"),"#VALUE!")</f>
        <v>#VALUE!</v>
      </c>
    </row>
    <row r="8770" ht="15.75" customHeight="1">
      <c r="A8770" s="1" t="s">
        <v>2914</v>
      </c>
      <c r="B8770" s="1">
        <v>1.0</v>
      </c>
      <c r="C8770" s="1" t="s">
        <v>19213</v>
      </c>
      <c r="D8770" s="1" t="s">
        <v>19214</v>
      </c>
      <c r="E8770" s="1" t="s">
        <v>52</v>
      </c>
      <c r="F8770" s="1" t="s">
        <v>48</v>
      </c>
      <c r="G8770" s="1" t="str">
        <f>IFERROR(__xludf.DUMMYFUNCTION("GOOGLETRANSLATE(D8770,""fr"",""en"")"),"#VALUE!")</f>
        <v>#VALUE!</v>
      </c>
    </row>
    <row r="8771" ht="15.75" customHeight="1">
      <c r="A8771" s="1" t="s">
        <v>2225</v>
      </c>
      <c r="B8771" s="1">
        <v>1.0</v>
      </c>
      <c r="C8771" s="1" t="s">
        <v>19215</v>
      </c>
      <c r="D8771" s="1" t="s">
        <v>19216</v>
      </c>
      <c r="E8771" s="1" t="s">
        <v>273</v>
      </c>
      <c r="F8771" s="1" t="s">
        <v>11</v>
      </c>
      <c r="G8771" s="1" t="str">
        <f>IFERROR(__xludf.DUMMYFUNCTION("GOOGLETRANSLATE(D8771,""fr"",""en"")"),"#VALUE!")</f>
        <v>#VALUE!</v>
      </c>
    </row>
    <row r="8772" ht="15.75" customHeight="1">
      <c r="A8772" s="1" t="s">
        <v>6549</v>
      </c>
      <c r="B8772" s="1">
        <v>3.0</v>
      </c>
      <c r="C8772" s="1" t="s">
        <v>19217</v>
      </c>
      <c r="D8772" s="1" t="s">
        <v>19218</v>
      </c>
      <c r="E8772" s="1" t="s">
        <v>827</v>
      </c>
      <c r="F8772" s="1" t="s">
        <v>39</v>
      </c>
      <c r="G8772" s="1" t="str">
        <f>IFERROR(__xludf.DUMMYFUNCTION("GOOGLETRANSLATE(D8772,""fr"",""en"")"),"#VALUE!")</f>
        <v>#VALUE!</v>
      </c>
    </row>
    <row r="8773" ht="15.75" customHeight="1">
      <c r="A8773" s="1" t="s">
        <v>8751</v>
      </c>
      <c r="B8773" s="1">
        <v>5.0</v>
      </c>
      <c r="C8773" s="1" t="s">
        <v>19219</v>
      </c>
      <c r="D8773" s="1" t="s">
        <v>19220</v>
      </c>
      <c r="E8773" s="1" t="s">
        <v>484</v>
      </c>
      <c r="F8773" s="1" t="s">
        <v>30</v>
      </c>
      <c r="G8773" s="1" t="str">
        <f>IFERROR(__xludf.DUMMYFUNCTION("GOOGLETRANSLATE(D8773,""fr"",""en"")"),"#VALUE!")</f>
        <v>#VALUE!</v>
      </c>
    </row>
    <row r="8774" ht="15.75" customHeight="1">
      <c r="A8774" s="1" t="s">
        <v>19221</v>
      </c>
      <c r="B8774" s="1">
        <v>3.0</v>
      </c>
      <c r="C8774" s="1" t="s">
        <v>19222</v>
      </c>
      <c r="D8774" s="1" t="s">
        <v>19223</v>
      </c>
      <c r="E8774" s="1" t="s">
        <v>646</v>
      </c>
      <c r="F8774" s="1" t="s">
        <v>39</v>
      </c>
      <c r="G8774" s="1" t="str">
        <f>IFERROR(__xludf.DUMMYFUNCTION("GOOGLETRANSLATE(D8774,""fr"",""en"")"),"#VALUE!")</f>
        <v>#VALUE!</v>
      </c>
    </row>
    <row r="8775" ht="15.75" customHeight="1">
      <c r="A8775" s="1" t="s">
        <v>2039</v>
      </c>
      <c r="B8775" s="1">
        <v>2.0</v>
      </c>
      <c r="C8775" s="1" t="s">
        <v>19224</v>
      </c>
      <c r="D8775" s="1" t="s">
        <v>19225</v>
      </c>
      <c r="E8775" s="1" t="s">
        <v>10</v>
      </c>
      <c r="F8775" s="1" t="s">
        <v>11</v>
      </c>
      <c r="G8775" s="1" t="str">
        <f>IFERROR(__xludf.DUMMYFUNCTION("GOOGLETRANSLATE(D8775,""fr"",""en"")"),"#VALUE!")</f>
        <v>#VALUE!</v>
      </c>
    </row>
    <row r="8776" ht="15.75" customHeight="1">
      <c r="A8776" s="1" t="s">
        <v>12864</v>
      </c>
      <c r="B8776" s="1">
        <v>1.0</v>
      </c>
      <c r="C8776" s="1" t="s">
        <v>19226</v>
      </c>
      <c r="D8776" s="1" t="s">
        <v>19227</v>
      </c>
      <c r="E8776" s="1" t="s">
        <v>273</v>
      </c>
      <c r="F8776" s="1" t="s">
        <v>11</v>
      </c>
      <c r="G8776" s="1" t="str">
        <f>IFERROR(__xludf.DUMMYFUNCTION("GOOGLETRANSLATE(D8776,""fr"",""en"")"),"#VALUE!")</f>
        <v>#VALUE!</v>
      </c>
    </row>
    <row r="8777" ht="15.75" customHeight="1">
      <c r="A8777" s="1" t="s">
        <v>214</v>
      </c>
      <c r="B8777" s="1">
        <v>4.0</v>
      </c>
      <c r="C8777" s="1" t="s">
        <v>19228</v>
      </c>
      <c r="D8777" s="1" t="s">
        <v>19229</v>
      </c>
      <c r="E8777" s="1" t="s">
        <v>29</v>
      </c>
      <c r="F8777" s="1" t="s">
        <v>30</v>
      </c>
      <c r="G8777" s="1" t="str">
        <f>IFERROR(__xludf.DUMMYFUNCTION("GOOGLETRANSLATE(D8777,""fr"",""en"")"),"#VALUE!")</f>
        <v>#VALUE!</v>
      </c>
    </row>
    <row r="8778" ht="15.75" customHeight="1">
      <c r="A8778" s="1" t="s">
        <v>952</v>
      </c>
      <c r="B8778" s="1">
        <v>3.0</v>
      </c>
      <c r="C8778" s="1" t="s">
        <v>19230</v>
      </c>
      <c r="D8778" s="1" t="s">
        <v>19231</v>
      </c>
      <c r="E8778" s="1" t="s">
        <v>280</v>
      </c>
      <c r="F8778" s="1" t="s">
        <v>11</v>
      </c>
      <c r="G8778" s="1" t="str">
        <f>IFERROR(__xludf.DUMMYFUNCTION("GOOGLETRANSLATE(D8778,""fr"",""en"")"),"#VALUE!")</f>
        <v>#VALUE!</v>
      </c>
    </row>
    <row r="8779" ht="15.75" customHeight="1">
      <c r="A8779" s="1" t="s">
        <v>1870</v>
      </c>
      <c r="B8779" s="1">
        <v>5.0</v>
      </c>
      <c r="C8779" s="1" t="s">
        <v>19232</v>
      </c>
      <c r="D8779" s="1" t="s">
        <v>19233</v>
      </c>
      <c r="E8779" s="1" t="s">
        <v>21</v>
      </c>
      <c r="F8779" s="1" t="s">
        <v>11</v>
      </c>
      <c r="G8779" s="1" t="str">
        <f>IFERROR(__xludf.DUMMYFUNCTION("GOOGLETRANSLATE(D8779,""fr"",""en"")"),"#VALUE!")</f>
        <v>#VALUE!</v>
      </c>
    </row>
    <row r="8780" ht="15.75" customHeight="1">
      <c r="A8780" s="1" t="s">
        <v>1666</v>
      </c>
      <c r="B8780" s="1">
        <v>3.0</v>
      </c>
      <c r="C8780" s="1" t="s">
        <v>19234</v>
      </c>
      <c r="D8780" s="1" t="s">
        <v>19235</v>
      </c>
      <c r="E8780" s="1" t="s">
        <v>109</v>
      </c>
      <c r="F8780" s="1" t="s">
        <v>11</v>
      </c>
      <c r="G8780" s="1" t="str">
        <f>IFERROR(__xludf.DUMMYFUNCTION("GOOGLETRANSLATE(D8780,""fr"",""en"")"),"#VALUE!")</f>
        <v>#VALUE!</v>
      </c>
    </row>
    <row r="8781" ht="15.75" customHeight="1">
      <c r="A8781" s="1" t="s">
        <v>2630</v>
      </c>
      <c r="B8781" s="1">
        <v>5.0</v>
      </c>
      <c r="C8781" s="1" t="s">
        <v>19236</v>
      </c>
      <c r="D8781" s="1" t="s">
        <v>19237</v>
      </c>
      <c r="E8781" s="1" t="s">
        <v>614</v>
      </c>
      <c r="F8781" s="1" t="s">
        <v>30</v>
      </c>
      <c r="G8781" s="1" t="str">
        <f>IFERROR(__xludf.DUMMYFUNCTION("GOOGLETRANSLATE(D8781,""fr"",""en"")"),"#VALUE!")</f>
        <v>#VALUE!</v>
      </c>
    </row>
    <row r="8782" ht="15.75" customHeight="1">
      <c r="A8782" s="1" t="s">
        <v>13623</v>
      </c>
      <c r="B8782" s="1">
        <v>2.0</v>
      </c>
      <c r="C8782" s="1" t="s">
        <v>19238</v>
      </c>
      <c r="D8782" s="1" t="s">
        <v>19239</v>
      </c>
      <c r="E8782" s="1" t="s">
        <v>373</v>
      </c>
      <c r="F8782" s="1" t="s">
        <v>118</v>
      </c>
      <c r="G8782" s="1" t="str">
        <f>IFERROR(__xludf.DUMMYFUNCTION("GOOGLETRANSLATE(D8782,""fr"",""en"")"),"#VALUE!")</f>
        <v>#VALUE!</v>
      </c>
    </row>
    <row r="8783" ht="15.75" customHeight="1">
      <c r="A8783" s="1" t="s">
        <v>1248</v>
      </c>
      <c r="B8783" s="1">
        <v>5.0</v>
      </c>
      <c r="C8783" s="1" t="s">
        <v>19240</v>
      </c>
      <c r="D8783" s="1" t="s">
        <v>19241</v>
      </c>
      <c r="E8783" s="1" t="s">
        <v>29</v>
      </c>
      <c r="F8783" s="1" t="s">
        <v>30</v>
      </c>
      <c r="G8783" s="1" t="str">
        <f>IFERROR(__xludf.DUMMYFUNCTION("GOOGLETRANSLATE(D8783,""fr"",""en"")"),"#VALUE!")</f>
        <v>#VALUE!</v>
      </c>
    </row>
    <row r="8784" ht="15.75" customHeight="1">
      <c r="A8784" s="1" t="s">
        <v>138</v>
      </c>
      <c r="B8784" s="1">
        <v>3.0</v>
      </c>
      <c r="C8784" s="1" t="s">
        <v>19242</v>
      </c>
      <c r="D8784" s="1" t="s">
        <v>19243</v>
      </c>
      <c r="E8784" s="1" t="s">
        <v>10</v>
      </c>
      <c r="F8784" s="1" t="s">
        <v>11</v>
      </c>
      <c r="G8784" s="1" t="str">
        <f>IFERROR(__xludf.DUMMYFUNCTION("GOOGLETRANSLATE(D8784,""fr"",""en"")"),"#VALUE!")</f>
        <v>#VALUE!</v>
      </c>
    </row>
    <row r="8785" ht="15.75" customHeight="1">
      <c r="A8785" s="1" t="s">
        <v>6443</v>
      </c>
      <c r="B8785" s="1">
        <v>1.0</v>
      </c>
      <c r="C8785" s="1" t="s">
        <v>19244</v>
      </c>
      <c r="D8785" s="1" t="s">
        <v>19245</v>
      </c>
      <c r="E8785" s="1" t="s">
        <v>280</v>
      </c>
      <c r="F8785" s="1" t="s">
        <v>11</v>
      </c>
      <c r="G8785" s="1" t="str">
        <f>IFERROR(__xludf.DUMMYFUNCTION("GOOGLETRANSLATE(D8785,""fr"",""en"")"),"#VALUE!")</f>
        <v>#VALUE!</v>
      </c>
    </row>
    <row r="8786" ht="15.75" customHeight="1">
      <c r="A8786" s="1" t="s">
        <v>12368</v>
      </c>
      <c r="B8786" s="1">
        <v>1.0</v>
      </c>
      <c r="C8786" s="1" t="s">
        <v>19246</v>
      </c>
      <c r="D8786" s="1" t="s">
        <v>19247</v>
      </c>
      <c r="E8786" s="1" t="s">
        <v>10</v>
      </c>
      <c r="F8786" s="1" t="s">
        <v>110</v>
      </c>
      <c r="G8786" s="1" t="str">
        <f>IFERROR(__xludf.DUMMYFUNCTION("GOOGLETRANSLATE(D8786,""fr"",""en"")"),"#VALUE!")</f>
        <v>#VALUE!</v>
      </c>
    </row>
    <row r="8787" ht="15.75" customHeight="1">
      <c r="A8787" s="1" t="s">
        <v>11004</v>
      </c>
      <c r="B8787" s="1">
        <v>1.0</v>
      </c>
      <c r="C8787" s="1" t="s">
        <v>19248</v>
      </c>
      <c r="D8787" s="1" t="s">
        <v>19249</v>
      </c>
      <c r="E8787" s="1" t="s">
        <v>554</v>
      </c>
      <c r="F8787" s="1" t="s">
        <v>30</v>
      </c>
      <c r="G8787" s="1" t="str">
        <f>IFERROR(__xludf.DUMMYFUNCTION("GOOGLETRANSLATE(D8787,""fr"",""en"")"),"#VALUE!")</f>
        <v>#VALUE!</v>
      </c>
    </row>
    <row r="8788" ht="15.75" customHeight="1">
      <c r="A8788" s="1" t="s">
        <v>3274</v>
      </c>
      <c r="B8788" s="1">
        <v>2.0</v>
      </c>
      <c r="C8788" s="1" t="s">
        <v>19250</v>
      </c>
      <c r="D8788" s="1" t="s">
        <v>19251</v>
      </c>
      <c r="E8788" s="1" t="s">
        <v>21</v>
      </c>
      <c r="F8788" s="1" t="s">
        <v>11</v>
      </c>
      <c r="G8788" s="1" t="str">
        <f>IFERROR(__xludf.DUMMYFUNCTION("GOOGLETRANSLATE(D8788,""fr"",""en"")"),"#VALUE!")</f>
        <v>#VALUE!</v>
      </c>
    </row>
    <row r="8789" ht="15.75" customHeight="1">
      <c r="A8789" s="1" t="s">
        <v>6554</v>
      </c>
      <c r="B8789" s="1">
        <v>1.0</v>
      </c>
      <c r="C8789" s="1" t="s">
        <v>19252</v>
      </c>
      <c r="D8789" s="1" t="s">
        <v>19253</v>
      </c>
      <c r="E8789" s="1" t="s">
        <v>125</v>
      </c>
      <c r="F8789" s="1" t="s">
        <v>110</v>
      </c>
      <c r="G8789" s="1" t="str">
        <f>IFERROR(__xludf.DUMMYFUNCTION("GOOGLETRANSLATE(D8789,""fr"",""en"")"),"#VALUE!")</f>
        <v>#VALUE!</v>
      </c>
    </row>
    <row r="8790" ht="15.75" customHeight="1">
      <c r="A8790" s="1" t="s">
        <v>4007</v>
      </c>
      <c r="B8790" s="1">
        <v>5.0</v>
      </c>
      <c r="C8790" s="1" t="s">
        <v>19254</v>
      </c>
      <c r="D8790" s="1" t="s">
        <v>19255</v>
      </c>
      <c r="E8790" s="1" t="s">
        <v>10</v>
      </c>
      <c r="F8790" s="1" t="s">
        <v>11</v>
      </c>
      <c r="G8790" s="1" t="str">
        <f>IFERROR(__xludf.DUMMYFUNCTION("GOOGLETRANSLATE(D8790,""fr"",""en"")"),"#VALUE!")</f>
        <v>#VALUE!</v>
      </c>
    </row>
    <row r="8791" ht="15.75" customHeight="1">
      <c r="A8791" s="1" t="s">
        <v>899</v>
      </c>
      <c r="B8791" s="1">
        <v>4.0</v>
      </c>
      <c r="C8791" s="1" t="s">
        <v>19256</v>
      </c>
      <c r="D8791" s="1" t="s">
        <v>19257</v>
      </c>
      <c r="E8791" s="1" t="s">
        <v>10</v>
      </c>
      <c r="F8791" s="1" t="s">
        <v>11</v>
      </c>
      <c r="G8791" s="1" t="str">
        <f>IFERROR(__xludf.DUMMYFUNCTION("GOOGLETRANSLATE(D8791,""fr"",""en"")"),"Very welcome telephone, easy to create the contract to send the documents. Good value for money. To see in time.
Thank-you for your prompt response.")</f>
        <v>Very welcome telephone, easy to create the contract to send the documents. Good value for money. To see in time.
Thank-you for your prompt response.</v>
      </c>
    </row>
    <row r="8792" ht="15.75" customHeight="1">
      <c r="A8792" s="1" t="s">
        <v>5478</v>
      </c>
      <c r="B8792" s="1">
        <v>2.0</v>
      </c>
      <c r="C8792" s="1" t="s">
        <v>19258</v>
      </c>
      <c r="D8792" s="1" t="s">
        <v>19259</v>
      </c>
      <c r="E8792" s="1" t="s">
        <v>296</v>
      </c>
      <c r="F8792" s="1" t="s">
        <v>11</v>
      </c>
      <c r="G8792" s="1" t="str">
        <f>IFERROR(__xludf.DUMMYFUNCTION("GOOGLETRANSLATE(D8792,""fr"",""en"")"),"#VALUE!")</f>
        <v>#VALUE!</v>
      </c>
    </row>
    <row r="8793" ht="15.75" customHeight="1">
      <c r="A8793" s="1" t="s">
        <v>774</v>
      </c>
      <c r="B8793" s="1">
        <v>2.0</v>
      </c>
      <c r="C8793" s="1" t="s">
        <v>19260</v>
      </c>
      <c r="D8793" s="1" t="s">
        <v>19261</v>
      </c>
      <c r="E8793" s="1" t="s">
        <v>10</v>
      </c>
      <c r="F8793" s="1" t="s">
        <v>11</v>
      </c>
      <c r="G8793" s="1" t="str">
        <f>IFERROR(__xludf.DUMMYFUNCTION("GOOGLETRANSLATE(D8793,""fr"",""en"")"),"#VALUE!")</f>
        <v>#VALUE!</v>
      </c>
    </row>
    <row r="8794" ht="15.75" customHeight="1">
      <c r="A8794" s="1" t="s">
        <v>1138</v>
      </c>
      <c r="B8794" s="1">
        <v>3.0</v>
      </c>
      <c r="C8794" s="1" t="s">
        <v>19262</v>
      </c>
      <c r="D8794" s="1" t="s">
        <v>19263</v>
      </c>
      <c r="E8794" s="1" t="s">
        <v>21</v>
      </c>
      <c r="F8794" s="1" t="s">
        <v>11</v>
      </c>
      <c r="G8794" s="1" t="str">
        <f>IFERROR(__xludf.DUMMYFUNCTION("GOOGLETRANSLATE(D8794,""fr"",""en"")"),"#VALUE!")</f>
        <v>#VALUE!</v>
      </c>
    </row>
    <row r="8795" ht="15.75" customHeight="1">
      <c r="A8795" s="1" t="s">
        <v>947</v>
      </c>
      <c r="B8795" s="1">
        <v>4.0</v>
      </c>
      <c r="C8795" s="1" t="s">
        <v>19264</v>
      </c>
      <c r="D8795" s="1" t="s">
        <v>19265</v>
      </c>
      <c r="E8795" s="1" t="s">
        <v>21</v>
      </c>
      <c r="F8795" s="1" t="s">
        <v>11</v>
      </c>
      <c r="G8795" s="1" t="str">
        <f>IFERROR(__xludf.DUMMYFUNCTION("GOOGLETRANSLATE(D8795,""fr"",""en"")"),"#VALUE!")</f>
        <v>#VALUE!</v>
      </c>
    </row>
    <row r="8796" ht="15.75" customHeight="1">
      <c r="A8796" s="1" t="s">
        <v>1482</v>
      </c>
      <c r="B8796" s="1">
        <v>1.0</v>
      </c>
      <c r="C8796" s="1" t="s">
        <v>19266</v>
      </c>
      <c r="D8796" s="1" t="s">
        <v>19267</v>
      </c>
      <c r="E8796" s="1" t="s">
        <v>10</v>
      </c>
      <c r="F8796" s="1" t="s">
        <v>11</v>
      </c>
      <c r="G8796" s="1" t="str">
        <f>IFERROR(__xludf.DUMMYFUNCTION("GOOGLETRANSLATE(D8796,""fr"",""en"")"),"I decide to insurance direct insurance.
During a non -responsible disaster in October to date July, still
 in progress for care and replied that they are 1 year old, and that it is normal .......
TO FLEE")</f>
        <v>I decide to insurance direct insurance.
During a non -responsible disaster in October to date July, still
 in progress for care and replied that they are 1 year old, and that it is normal .......
TO FLEE</v>
      </c>
    </row>
    <row r="8797" ht="15.75" customHeight="1">
      <c r="A8797" s="1" t="s">
        <v>558</v>
      </c>
      <c r="B8797" s="1">
        <v>2.0</v>
      </c>
      <c r="C8797" s="1" t="s">
        <v>19268</v>
      </c>
      <c r="D8797" s="1" t="s">
        <v>19269</v>
      </c>
      <c r="E8797" s="1" t="s">
        <v>10</v>
      </c>
      <c r="F8797" s="1" t="s">
        <v>11</v>
      </c>
      <c r="G8797" s="1" t="str">
        <f>IFERROR(__xludf.DUMMYFUNCTION("GOOGLETRANSLATE(D8797,""fr"",""en"")"),"#VALUE!")</f>
        <v>#VALUE!</v>
      </c>
    </row>
    <row r="8798" ht="15.75" customHeight="1">
      <c r="A8798" s="1" t="s">
        <v>1741</v>
      </c>
      <c r="B8798" s="1">
        <v>3.0</v>
      </c>
      <c r="C8798" s="1" t="s">
        <v>19270</v>
      </c>
      <c r="D8798" s="1" t="s">
        <v>19271</v>
      </c>
      <c r="E8798" s="1" t="s">
        <v>10</v>
      </c>
      <c r="F8798" s="1" t="s">
        <v>11</v>
      </c>
      <c r="G8798" s="1" t="str">
        <f>IFERROR(__xludf.DUMMYFUNCTION("GOOGLETRANSLATE(D8798,""fr"",""en"")"),"#VALUE!")</f>
        <v>#VALUE!</v>
      </c>
    </row>
    <row r="8799" ht="15.75" customHeight="1">
      <c r="A8799" s="1" t="s">
        <v>6187</v>
      </c>
      <c r="B8799" s="1">
        <v>1.0</v>
      </c>
      <c r="C8799" s="1" t="s">
        <v>19272</v>
      </c>
      <c r="D8799" s="1" t="s">
        <v>19273</v>
      </c>
      <c r="E8799" s="1" t="s">
        <v>125</v>
      </c>
      <c r="F8799" s="1" t="s">
        <v>11</v>
      </c>
      <c r="G8799" s="1" t="str">
        <f>IFERROR(__xludf.DUMMYFUNCTION("GOOGLETRANSLATE(D8799,""fr"",""en"")"),"#VALUE!")</f>
        <v>#VALUE!</v>
      </c>
    </row>
    <row r="8800" ht="15.75" customHeight="1">
      <c r="A8800" s="1" t="s">
        <v>1741</v>
      </c>
      <c r="B8800" s="1">
        <v>5.0</v>
      </c>
      <c r="C8800" s="1" t="s">
        <v>19274</v>
      </c>
      <c r="D8800" s="1" t="s">
        <v>19275</v>
      </c>
      <c r="E8800" s="1" t="s">
        <v>21</v>
      </c>
      <c r="F8800" s="1" t="s">
        <v>11</v>
      </c>
      <c r="G8800" s="1" t="str">
        <f>IFERROR(__xludf.DUMMYFUNCTION("GOOGLETRANSLATE(D8800,""fr"",""en"")"),"#VALUE!")</f>
        <v>#VALUE!</v>
      </c>
    </row>
    <row r="8801" ht="15.75" customHeight="1">
      <c r="A8801" s="1" t="s">
        <v>166</v>
      </c>
      <c r="B8801" s="1">
        <v>5.0</v>
      </c>
      <c r="C8801" s="1" t="s">
        <v>19276</v>
      </c>
      <c r="D8801" s="1" t="s">
        <v>19277</v>
      </c>
      <c r="E8801" s="1" t="s">
        <v>10</v>
      </c>
      <c r="F8801" s="1" t="s">
        <v>11</v>
      </c>
      <c r="G8801" s="1" t="str">
        <f>IFERROR(__xludf.DUMMYFUNCTION("GOOGLETRANSLATE(D8801,""fr"",""en"")"),"#VALUE!")</f>
        <v>#VALUE!</v>
      </c>
    </row>
    <row r="8802" ht="15.75" customHeight="1">
      <c r="A8802" s="1" t="s">
        <v>947</v>
      </c>
      <c r="B8802" s="1">
        <v>1.0</v>
      </c>
      <c r="C8802" s="1" t="s">
        <v>19278</v>
      </c>
      <c r="D8802" s="1" t="s">
        <v>19279</v>
      </c>
      <c r="E8802" s="1" t="s">
        <v>373</v>
      </c>
      <c r="F8802" s="1" t="s">
        <v>118</v>
      </c>
      <c r="G8802" s="1" t="str">
        <f>IFERROR(__xludf.DUMMYFUNCTION("GOOGLETRANSLATE(D8802,""fr"",""en"")"),"#VALUE!")</f>
        <v>#VALUE!</v>
      </c>
    </row>
    <row r="8803" ht="15.75" customHeight="1">
      <c r="A8803" s="1" t="s">
        <v>1023</v>
      </c>
      <c r="B8803" s="1">
        <v>4.0</v>
      </c>
      <c r="C8803" s="1" t="s">
        <v>19280</v>
      </c>
      <c r="D8803" s="1" t="s">
        <v>19281</v>
      </c>
      <c r="E8803" s="1" t="s">
        <v>10</v>
      </c>
      <c r="F8803" s="1" t="s">
        <v>11</v>
      </c>
      <c r="G8803" s="1" t="str">
        <f>IFERROR(__xludf.DUMMYFUNCTION("GOOGLETRANSLATE(D8803,""fr"",""en"")"),"#VALUE!")</f>
        <v>#VALUE!</v>
      </c>
    </row>
    <row r="8804" ht="15.75" customHeight="1">
      <c r="A8804" s="1" t="s">
        <v>3169</v>
      </c>
      <c r="B8804" s="1">
        <v>4.0</v>
      </c>
      <c r="C8804" s="1" t="s">
        <v>19282</v>
      </c>
      <c r="D8804" s="1" t="s">
        <v>19283</v>
      </c>
      <c r="E8804" s="1" t="s">
        <v>226</v>
      </c>
      <c r="F8804" s="1" t="s">
        <v>11</v>
      </c>
      <c r="G8804" s="1" t="str">
        <f>IFERROR(__xludf.DUMMYFUNCTION("GOOGLETRANSLATE(D8804,""fr"",""en"")"),"#VALUE!")</f>
        <v>#VALUE!</v>
      </c>
    </row>
    <row r="8805" ht="15.75" customHeight="1">
      <c r="A8805" s="1" t="s">
        <v>138</v>
      </c>
      <c r="B8805" s="1">
        <v>5.0</v>
      </c>
      <c r="C8805" s="1" t="s">
        <v>19284</v>
      </c>
      <c r="D8805" s="1" t="s">
        <v>19285</v>
      </c>
      <c r="E8805" s="1" t="s">
        <v>65</v>
      </c>
      <c r="F8805" s="1" t="s">
        <v>66</v>
      </c>
      <c r="G8805" s="1" t="str">
        <f>IFERROR(__xludf.DUMMYFUNCTION("GOOGLETRANSLATE(D8805,""fr"",""en"")"),"#VALUE!")</f>
        <v>#VALUE!</v>
      </c>
    </row>
    <row r="8806" ht="15.75" customHeight="1">
      <c r="A8806" s="1" t="s">
        <v>1663</v>
      </c>
      <c r="B8806" s="1">
        <v>1.0</v>
      </c>
      <c r="C8806" s="1" t="s">
        <v>19286</v>
      </c>
      <c r="D8806" s="1" t="s">
        <v>19287</v>
      </c>
      <c r="E8806" s="1" t="s">
        <v>614</v>
      </c>
      <c r="F8806" s="1" t="s">
        <v>30</v>
      </c>
      <c r="G8806" s="1" t="str">
        <f>IFERROR(__xludf.DUMMYFUNCTION("GOOGLETRANSLATE(D8806,""fr"",""en"")"),"#VALUE!")</f>
        <v>#VALUE!</v>
      </c>
    </row>
    <row r="8807" ht="15.75" customHeight="1">
      <c r="A8807" s="1" t="s">
        <v>19288</v>
      </c>
      <c r="B8807" s="1">
        <v>3.0</v>
      </c>
      <c r="C8807" s="1" t="s">
        <v>19289</v>
      </c>
      <c r="D8807" s="1" t="s">
        <v>19290</v>
      </c>
      <c r="E8807" s="1" t="s">
        <v>226</v>
      </c>
      <c r="F8807" s="1" t="s">
        <v>11</v>
      </c>
      <c r="G8807" s="1" t="str">
        <f>IFERROR(__xludf.DUMMYFUNCTION("GOOGLETRANSLATE(D8807,""fr"",""en"")"),"#VALUE!")</f>
        <v>#VALUE!</v>
      </c>
    </row>
    <row r="8808" ht="15.75" customHeight="1">
      <c r="A8808" s="1" t="s">
        <v>5046</v>
      </c>
      <c r="B8808" s="1">
        <v>4.0</v>
      </c>
      <c r="C8808" s="1" t="s">
        <v>19291</v>
      </c>
      <c r="D8808" s="1" t="s">
        <v>19292</v>
      </c>
      <c r="E8808" s="1" t="s">
        <v>484</v>
      </c>
      <c r="F8808" s="1" t="s">
        <v>30</v>
      </c>
      <c r="G8808" s="1" t="str">
        <f>IFERROR(__xludf.DUMMYFUNCTION("GOOGLETRANSLATE(D8808,""fr"",""en"")"),"#VALUE!")</f>
        <v>#VALUE!</v>
      </c>
    </row>
    <row r="8809" ht="15.75" customHeight="1">
      <c r="A8809" s="1" t="s">
        <v>2039</v>
      </c>
      <c r="B8809" s="1">
        <v>2.0</v>
      </c>
      <c r="C8809" s="1" t="s">
        <v>19293</v>
      </c>
      <c r="D8809" s="1" t="s">
        <v>19294</v>
      </c>
      <c r="E8809" s="1" t="s">
        <v>109</v>
      </c>
      <c r="F8809" s="1" t="s">
        <v>110</v>
      </c>
      <c r="G8809" s="1" t="str">
        <f>IFERROR(__xludf.DUMMYFUNCTION("GOOGLETRANSLATE(D8809,""fr"",""en"")"),"#VALUE!")</f>
        <v>#VALUE!</v>
      </c>
    </row>
    <row r="8810" ht="15.75" customHeight="1">
      <c r="A8810" s="1" t="s">
        <v>929</v>
      </c>
      <c r="B8810" s="1">
        <v>4.0</v>
      </c>
      <c r="C8810" s="1" t="s">
        <v>19295</v>
      </c>
      <c r="D8810" s="1" t="s">
        <v>19296</v>
      </c>
      <c r="E8810" s="1" t="s">
        <v>169</v>
      </c>
      <c r="F8810" s="1" t="s">
        <v>11</v>
      </c>
      <c r="G8810" s="1" t="str">
        <f>IFERROR(__xludf.DUMMYFUNCTION("GOOGLETRANSLATE(D8810,""fr"",""en"")"),"#VALUE!")</f>
        <v>#VALUE!</v>
      </c>
    </row>
    <row r="8811" ht="15.75" customHeight="1">
      <c r="A8811" s="1" t="s">
        <v>9819</v>
      </c>
      <c r="B8811" s="1">
        <v>2.0</v>
      </c>
      <c r="C8811" s="1" t="s">
        <v>19297</v>
      </c>
      <c r="D8811" s="1" t="s">
        <v>19298</v>
      </c>
      <c r="E8811" s="1" t="s">
        <v>273</v>
      </c>
      <c r="F8811" s="1" t="s">
        <v>110</v>
      </c>
      <c r="G8811" s="1" t="str">
        <f>IFERROR(__xludf.DUMMYFUNCTION("GOOGLETRANSLATE(D8811,""fr"",""en"")"),"#VALUE!")</f>
        <v>#VALUE!</v>
      </c>
    </row>
    <row r="8812" ht="15.75" customHeight="1">
      <c r="A8812" s="1" t="s">
        <v>4706</v>
      </c>
      <c r="B8812" s="1">
        <v>2.0</v>
      </c>
      <c r="C8812" s="1" t="s">
        <v>19299</v>
      </c>
      <c r="D8812" s="1" t="s">
        <v>19300</v>
      </c>
      <c r="E8812" s="1" t="s">
        <v>43</v>
      </c>
      <c r="F8812" s="1" t="s">
        <v>30</v>
      </c>
      <c r="G8812" s="1" t="str">
        <f>IFERROR(__xludf.DUMMYFUNCTION("GOOGLETRANSLATE(D8812,""fr"",""en"")"),"#VALUE!")</f>
        <v>#VALUE!</v>
      </c>
    </row>
    <row r="8813" ht="15.75" customHeight="1">
      <c r="A8813" s="1" t="s">
        <v>1180</v>
      </c>
      <c r="B8813" s="1">
        <v>4.0</v>
      </c>
      <c r="C8813" s="1" t="s">
        <v>19301</v>
      </c>
      <c r="D8813" s="1" t="s">
        <v>19302</v>
      </c>
      <c r="E8813" s="1" t="s">
        <v>10</v>
      </c>
      <c r="F8813" s="1" t="s">
        <v>11</v>
      </c>
      <c r="G8813" s="1" t="str">
        <f>IFERROR(__xludf.DUMMYFUNCTION("GOOGLETRANSLATE(D8813,""fr"",""en"")"),"#VALUE!")</f>
        <v>#VALUE!</v>
      </c>
    </row>
    <row r="8814" ht="15.75" customHeight="1">
      <c r="A8814" s="1" t="s">
        <v>6136</v>
      </c>
      <c r="B8814" s="1">
        <v>1.0</v>
      </c>
      <c r="C8814" s="1" t="s">
        <v>19303</v>
      </c>
      <c r="D8814" s="1" t="s">
        <v>19304</v>
      </c>
      <c r="E8814" s="1" t="s">
        <v>29</v>
      </c>
      <c r="F8814" s="1" t="s">
        <v>30</v>
      </c>
      <c r="G8814" s="1" t="str">
        <f>IFERROR(__xludf.DUMMYFUNCTION("GOOGLETRANSLATE(D8814,""fr"",""en"")"),"#VALUE!")</f>
        <v>#VALUE!</v>
      </c>
    </row>
    <row r="8815" ht="15.75" customHeight="1">
      <c r="A8815" s="1" t="s">
        <v>274</v>
      </c>
      <c r="B8815" s="1">
        <v>5.0</v>
      </c>
      <c r="C8815" s="1" t="s">
        <v>19305</v>
      </c>
      <c r="D8815" s="1" t="s">
        <v>19306</v>
      </c>
      <c r="E8815" s="1" t="s">
        <v>448</v>
      </c>
      <c r="F8815" s="1" t="s">
        <v>84</v>
      </c>
      <c r="G8815" s="1" t="str">
        <f>IFERROR(__xludf.DUMMYFUNCTION("GOOGLETRANSLATE(D8815,""fr"",""en"")"),"#VALUE!")</f>
        <v>#VALUE!</v>
      </c>
    </row>
    <row r="8816" ht="15.75" customHeight="1">
      <c r="A8816" s="1" t="s">
        <v>374</v>
      </c>
      <c r="B8816" s="1">
        <v>4.0</v>
      </c>
      <c r="C8816" s="1" t="s">
        <v>19307</v>
      </c>
      <c r="D8816" s="1" t="s">
        <v>19308</v>
      </c>
      <c r="E8816" s="1" t="s">
        <v>65</v>
      </c>
      <c r="F8816" s="1" t="s">
        <v>66</v>
      </c>
      <c r="G8816" s="1" t="str">
        <f>IFERROR(__xludf.DUMMYFUNCTION("GOOGLETRANSLATE(D8816,""fr"",""en"")"),"#VALUE!")</f>
        <v>#VALUE!</v>
      </c>
    </row>
    <row r="8817" ht="15.75" customHeight="1">
      <c r="A8817" s="1" t="s">
        <v>2694</v>
      </c>
      <c r="B8817" s="1">
        <v>5.0</v>
      </c>
      <c r="C8817" s="1" t="s">
        <v>19309</v>
      </c>
      <c r="D8817" s="1" t="s">
        <v>19310</v>
      </c>
      <c r="E8817" s="1" t="s">
        <v>10</v>
      </c>
      <c r="F8817" s="1" t="s">
        <v>11</v>
      </c>
      <c r="G8817" s="1" t="str">
        <f>IFERROR(__xludf.DUMMYFUNCTION("GOOGLETRANSLATE(D8817,""fr"",""en"")"),"#VALUE!")</f>
        <v>#VALUE!</v>
      </c>
    </row>
    <row r="8818" ht="15.75" customHeight="1">
      <c r="A8818" s="1" t="s">
        <v>905</v>
      </c>
      <c r="B8818" s="1">
        <v>1.0</v>
      </c>
      <c r="C8818" s="1" t="s">
        <v>19311</v>
      </c>
      <c r="D8818" s="1" t="s">
        <v>19312</v>
      </c>
      <c r="E8818" s="1" t="s">
        <v>423</v>
      </c>
      <c r="F8818" s="1" t="s">
        <v>30</v>
      </c>
      <c r="G8818" s="1" t="str">
        <f>IFERROR(__xludf.DUMMYFUNCTION("GOOGLETRANSLATE(D8818,""fr"",""en"")"),"#VALUE!")</f>
        <v>#VALUE!</v>
      </c>
    </row>
    <row r="8819" ht="15.75" customHeight="1">
      <c r="A8819" s="1" t="s">
        <v>1303</v>
      </c>
      <c r="B8819" s="1">
        <v>4.0</v>
      </c>
      <c r="C8819" s="1" t="s">
        <v>19313</v>
      </c>
      <c r="D8819" s="1" t="s">
        <v>19314</v>
      </c>
      <c r="E8819" s="1" t="s">
        <v>3492</v>
      </c>
      <c r="F8819" s="1" t="s">
        <v>3493</v>
      </c>
      <c r="G8819" s="1" t="str">
        <f>IFERROR(__xludf.DUMMYFUNCTION("GOOGLETRANSLATE(D8819,""fr"",""en"")"),"#VALUE!")</f>
        <v>#VALUE!</v>
      </c>
    </row>
    <row r="8820" ht="15.75" customHeight="1">
      <c r="A8820" s="1" t="s">
        <v>893</v>
      </c>
      <c r="B8820" s="1">
        <v>3.0</v>
      </c>
      <c r="C8820" s="1" t="s">
        <v>19315</v>
      </c>
      <c r="D8820" s="1" t="s">
        <v>19316</v>
      </c>
      <c r="E8820" s="1" t="s">
        <v>65</v>
      </c>
      <c r="F8820" s="1" t="s">
        <v>66</v>
      </c>
      <c r="G8820" s="1" t="str">
        <f>IFERROR(__xludf.DUMMYFUNCTION("GOOGLETRANSLATE(D8820,""fr"",""en"")"),"#VALUE!")</f>
        <v>#VALUE!</v>
      </c>
    </row>
    <row r="8821" ht="15.75" customHeight="1">
      <c r="A8821" s="1" t="s">
        <v>7381</v>
      </c>
      <c r="B8821" s="1">
        <v>5.0</v>
      </c>
      <c r="C8821" s="1" t="s">
        <v>19317</v>
      </c>
      <c r="D8821" s="1" t="s">
        <v>19318</v>
      </c>
      <c r="E8821" s="1" t="s">
        <v>21</v>
      </c>
      <c r="F8821" s="1" t="s">
        <v>11</v>
      </c>
      <c r="G8821" s="1" t="str">
        <f>IFERROR(__xludf.DUMMYFUNCTION("GOOGLETRANSLATE(D8821,""fr"",""en"")"),"#VALUE!")</f>
        <v>#VALUE!</v>
      </c>
    </row>
    <row r="8822" ht="15.75" customHeight="1">
      <c r="A8822" s="1" t="s">
        <v>449</v>
      </c>
      <c r="B8822" s="1">
        <v>1.0</v>
      </c>
      <c r="C8822" s="1" t="s">
        <v>19319</v>
      </c>
      <c r="D8822" s="1" t="s">
        <v>19320</v>
      </c>
      <c r="E8822" s="1" t="s">
        <v>273</v>
      </c>
      <c r="F8822" s="1" t="s">
        <v>11</v>
      </c>
      <c r="G8822" s="1" t="str">
        <f>IFERROR(__xludf.DUMMYFUNCTION("GOOGLETRANSLATE(D8822,""fr"",""en"")"),"#VALUE!")</f>
        <v>#VALUE!</v>
      </c>
    </row>
    <row r="8823" ht="15.75" customHeight="1">
      <c r="A8823" s="1" t="s">
        <v>5041</v>
      </c>
      <c r="B8823" s="1">
        <v>1.0</v>
      </c>
      <c r="C8823" s="1" t="s">
        <v>19321</v>
      </c>
      <c r="D8823" s="1" t="s">
        <v>19322</v>
      </c>
      <c r="E8823" s="1" t="s">
        <v>373</v>
      </c>
      <c r="F8823" s="1" t="s">
        <v>30</v>
      </c>
      <c r="G8823" s="1" t="str">
        <f>IFERROR(__xludf.DUMMYFUNCTION("GOOGLETRANSLATE(D8823,""fr"",""en"")"),"#VALUE!")</f>
        <v>#VALUE!</v>
      </c>
    </row>
    <row r="8824" ht="15.75" customHeight="1">
      <c r="A8824" s="1" t="s">
        <v>1663</v>
      </c>
      <c r="B8824" s="1">
        <v>5.0</v>
      </c>
      <c r="C8824" s="1" t="s">
        <v>19323</v>
      </c>
      <c r="D8824" s="1" t="s">
        <v>19324</v>
      </c>
      <c r="E8824" s="1" t="s">
        <v>65</v>
      </c>
      <c r="F8824" s="1" t="s">
        <v>66</v>
      </c>
      <c r="G8824" s="1" t="str">
        <f>IFERROR(__xludf.DUMMYFUNCTION("GOOGLETRANSLATE(D8824,""fr"",""en"")"),"#VALUE!")</f>
        <v>#VALUE!</v>
      </c>
    </row>
    <row r="8825" ht="15.75" customHeight="1">
      <c r="A8825" s="1" t="s">
        <v>3330</v>
      </c>
      <c r="B8825" s="1">
        <v>5.0</v>
      </c>
      <c r="C8825" s="1" t="s">
        <v>19325</v>
      </c>
      <c r="D8825" s="1" t="s">
        <v>19326</v>
      </c>
      <c r="E8825" s="1" t="s">
        <v>65</v>
      </c>
      <c r="F8825" s="1" t="s">
        <v>66</v>
      </c>
      <c r="G8825" s="1" t="str">
        <f>IFERROR(__xludf.DUMMYFUNCTION("GOOGLETRANSLATE(D8825,""fr"",""en"")"),"#VALUE!")</f>
        <v>#VALUE!</v>
      </c>
    </row>
    <row r="8826" ht="15.75" customHeight="1">
      <c r="A8826" s="1" t="s">
        <v>267</v>
      </c>
      <c r="B8826" s="1">
        <v>4.0</v>
      </c>
      <c r="C8826" s="1" t="s">
        <v>19327</v>
      </c>
      <c r="D8826" s="1" t="s">
        <v>19328</v>
      </c>
      <c r="E8826" s="1" t="s">
        <v>21</v>
      </c>
      <c r="F8826" s="1" t="s">
        <v>11</v>
      </c>
      <c r="G8826" s="1" t="str">
        <f>IFERROR(__xludf.DUMMYFUNCTION("GOOGLETRANSLATE(D8826,""fr"",""en"")"),"#VALUE!")</f>
        <v>#VALUE!</v>
      </c>
    </row>
    <row r="8827" ht="15.75" customHeight="1">
      <c r="A8827" s="1" t="s">
        <v>774</v>
      </c>
      <c r="B8827" s="1">
        <v>5.0</v>
      </c>
      <c r="C8827" s="1" t="s">
        <v>19329</v>
      </c>
      <c r="D8827" s="1" t="s">
        <v>19330</v>
      </c>
      <c r="E8827" s="1" t="s">
        <v>21</v>
      </c>
      <c r="F8827" s="1" t="s">
        <v>11</v>
      </c>
      <c r="G8827" s="1" t="str">
        <f>IFERROR(__xludf.DUMMYFUNCTION("GOOGLETRANSLATE(D8827,""fr"",""en"")"),"#VALUE!")</f>
        <v>#VALUE!</v>
      </c>
    </row>
    <row r="8828" ht="15.75" customHeight="1">
      <c r="A8828" s="1" t="s">
        <v>163</v>
      </c>
      <c r="B8828" s="1">
        <v>2.0</v>
      </c>
      <c r="C8828" s="1" t="s">
        <v>19331</v>
      </c>
      <c r="D8828" s="1" t="s">
        <v>19332</v>
      </c>
      <c r="E8828" s="1" t="s">
        <v>10</v>
      </c>
      <c r="F8828" s="1" t="s">
        <v>11</v>
      </c>
      <c r="G8828" s="1" t="str">
        <f>IFERROR(__xludf.DUMMYFUNCTION("GOOGLETRANSLATE(D8828,""fr"",""en"")"),"#VALUE!")</f>
        <v>#VALUE!</v>
      </c>
    </row>
    <row r="8829" ht="15.75" customHeight="1">
      <c r="A8829" s="1" t="s">
        <v>314</v>
      </c>
      <c r="B8829" s="1">
        <v>4.0</v>
      </c>
      <c r="C8829" s="1" t="s">
        <v>19333</v>
      </c>
      <c r="D8829" s="1" t="s">
        <v>19334</v>
      </c>
      <c r="E8829" s="1" t="s">
        <v>21</v>
      </c>
      <c r="F8829" s="1" t="s">
        <v>11</v>
      </c>
      <c r="G8829" s="1" t="str">
        <f>IFERROR(__xludf.DUMMYFUNCTION("GOOGLETRANSLATE(D8829,""fr"",""en"")"),"#VALUE!")</f>
        <v>#VALUE!</v>
      </c>
    </row>
    <row r="8830" ht="15.75" customHeight="1">
      <c r="A8830" s="1" t="s">
        <v>985</v>
      </c>
      <c r="B8830" s="1">
        <v>1.0</v>
      </c>
      <c r="C8830" s="1" t="s">
        <v>19335</v>
      </c>
      <c r="D8830" s="1" t="s">
        <v>19336</v>
      </c>
      <c r="E8830" s="1" t="s">
        <v>292</v>
      </c>
      <c r="F8830" s="1" t="s">
        <v>11</v>
      </c>
      <c r="G8830" s="1" t="str">
        <f>IFERROR(__xludf.DUMMYFUNCTION("GOOGLETRANSLATE(D8830,""fr"",""en"")"),"#VALUE!")</f>
        <v>#VALUE!</v>
      </c>
    </row>
    <row r="8831" ht="15.75" customHeight="1">
      <c r="A8831" s="1" t="s">
        <v>681</v>
      </c>
      <c r="B8831" s="1">
        <v>1.0</v>
      </c>
      <c r="C8831" s="1" t="s">
        <v>19337</v>
      </c>
      <c r="D8831" s="1" t="s">
        <v>19338</v>
      </c>
      <c r="E8831" s="1" t="s">
        <v>280</v>
      </c>
      <c r="F8831" s="1" t="s">
        <v>11</v>
      </c>
      <c r="G8831" s="1" t="str">
        <f>IFERROR(__xludf.DUMMYFUNCTION("GOOGLETRANSLATE(D8831,""fr"",""en"")"),"#VALUE!")</f>
        <v>#VALUE!</v>
      </c>
    </row>
    <row r="8832" ht="15.75" customHeight="1">
      <c r="A8832" s="1" t="s">
        <v>11724</v>
      </c>
      <c r="B8832" s="1">
        <v>2.0</v>
      </c>
      <c r="C8832" s="1" t="s">
        <v>19339</v>
      </c>
      <c r="D8832" s="1" t="s">
        <v>19340</v>
      </c>
      <c r="E8832" s="1" t="s">
        <v>169</v>
      </c>
      <c r="F8832" s="1" t="s">
        <v>11</v>
      </c>
      <c r="G8832" s="1" t="str">
        <f>IFERROR(__xludf.DUMMYFUNCTION("GOOGLETRANSLATE(D8832,""fr"",""en"")"),"#VALUE!")</f>
        <v>#VALUE!</v>
      </c>
    </row>
    <row r="8833" ht="15.75" customHeight="1">
      <c r="A8833" s="1" t="s">
        <v>284</v>
      </c>
      <c r="B8833" s="1">
        <v>2.0</v>
      </c>
      <c r="C8833" s="1" t="s">
        <v>19341</v>
      </c>
      <c r="D8833" s="1" t="s">
        <v>19342</v>
      </c>
      <c r="E8833" s="1" t="s">
        <v>280</v>
      </c>
      <c r="F8833" s="1" t="s">
        <v>11</v>
      </c>
      <c r="G8833" s="1" t="str">
        <f>IFERROR(__xludf.DUMMYFUNCTION("GOOGLETRANSLATE(D8833,""fr"",""en"")"),"#VALUE!")</f>
        <v>#VALUE!</v>
      </c>
    </row>
    <row r="8834" ht="15.75" customHeight="1">
      <c r="A8834" s="1" t="s">
        <v>299</v>
      </c>
      <c r="B8834" s="1">
        <v>2.0</v>
      </c>
      <c r="C8834" s="1" t="s">
        <v>19343</v>
      </c>
      <c r="D8834" s="1" t="s">
        <v>19344</v>
      </c>
      <c r="E8834" s="1" t="s">
        <v>280</v>
      </c>
      <c r="F8834" s="1" t="s">
        <v>11</v>
      </c>
      <c r="G8834" s="1" t="str">
        <f>IFERROR(__xludf.DUMMYFUNCTION("GOOGLETRANSLATE(D8834,""fr"",""en"")"),"#VALUE!")</f>
        <v>#VALUE!</v>
      </c>
    </row>
    <row r="8835" ht="15.75" customHeight="1">
      <c r="A8835" s="1" t="s">
        <v>5456</v>
      </c>
      <c r="B8835" s="1">
        <v>4.0</v>
      </c>
      <c r="C8835" s="1" t="s">
        <v>19345</v>
      </c>
      <c r="D8835" s="1" t="s">
        <v>19346</v>
      </c>
      <c r="E8835" s="1" t="s">
        <v>21</v>
      </c>
      <c r="F8835" s="1" t="s">
        <v>11</v>
      </c>
      <c r="G8835" s="1" t="str">
        <f>IFERROR(__xludf.DUMMYFUNCTION("GOOGLETRANSLATE(D8835,""fr"",""en"")"),"#VALUE!")</f>
        <v>#VALUE!</v>
      </c>
    </row>
    <row r="8836" ht="15.75" customHeight="1">
      <c r="A8836" s="1" t="s">
        <v>4118</v>
      </c>
      <c r="B8836" s="1">
        <v>1.0</v>
      </c>
      <c r="C8836" s="1" t="s">
        <v>19347</v>
      </c>
      <c r="D8836" s="1" t="s">
        <v>19348</v>
      </c>
      <c r="E8836" s="1" t="s">
        <v>296</v>
      </c>
      <c r="F8836" s="1" t="s">
        <v>11</v>
      </c>
      <c r="G8836" s="1" t="str">
        <f>IFERROR(__xludf.DUMMYFUNCTION("GOOGLETRANSLATE(D8836,""fr"",""en"")"),"#VALUE!")</f>
        <v>#VALUE!</v>
      </c>
    </row>
    <row r="8837" ht="15.75" customHeight="1">
      <c r="A8837" s="1" t="s">
        <v>1712</v>
      </c>
      <c r="B8837" s="1">
        <v>3.0</v>
      </c>
      <c r="C8837" s="1" t="s">
        <v>19349</v>
      </c>
      <c r="D8837" s="1" t="s">
        <v>19350</v>
      </c>
      <c r="E8837" s="1" t="s">
        <v>296</v>
      </c>
      <c r="F8837" s="1" t="s">
        <v>11</v>
      </c>
      <c r="G8837" s="1" t="str">
        <f>IFERROR(__xludf.DUMMYFUNCTION("GOOGLETRANSLATE(D8837,""fr"",""en"")"),"#VALUE!")</f>
        <v>#VALUE!</v>
      </c>
    </row>
    <row r="8838" ht="15.75" customHeight="1">
      <c r="A8838" s="1" t="s">
        <v>433</v>
      </c>
      <c r="B8838" s="1">
        <v>4.0</v>
      </c>
      <c r="C8838" s="1" t="s">
        <v>19351</v>
      </c>
      <c r="D8838" s="1" t="s">
        <v>19352</v>
      </c>
      <c r="E8838" s="1" t="s">
        <v>21</v>
      </c>
      <c r="F8838" s="1" t="s">
        <v>11</v>
      </c>
      <c r="G8838" s="1" t="str">
        <f>IFERROR(__xludf.DUMMYFUNCTION("GOOGLETRANSLATE(D8838,""fr"",""en"")"),"#VALUE!")</f>
        <v>#VALUE!</v>
      </c>
    </row>
    <row r="8839" ht="15.75" customHeight="1">
      <c r="A8839" s="1" t="s">
        <v>1617</v>
      </c>
      <c r="B8839" s="1">
        <v>1.0</v>
      </c>
      <c r="C8839" s="1" t="s">
        <v>19353</v>
      </c>
      <c r="D8839" s="1" t="s">
        <v>19354</v>
      </c>
      <c r="E8839" s="1" t="s">
        <v>38</v>
      </c>
      <c r="F8839" s="1" t="s">
        <v>39</v>
      </c>
      <c r="G8839" s="1" t="str">
        <f>IFERROR(__xludf.DUMMYFUNCTION("GOOGLETRANSLATE(D8839,""fr"",""en"")"),"#VALUE!")</f>
        <v>#VALUE!</v>
      </c>
    </row>
    <row r="8840" ht="15.75" customHeight="1">
      <c r="A8840" s="1" t="s">
        <v>4784</v>
      </c>
      <c r="B8840" s="1">
        <v>1.0</v>
      </c>
      <c r="C8840" s="1" t="s">
        <v>19355</v>
      </c>
      <c r="D8840" s="1" t="s">
        <v>19356</v>
      </c>
      <c r="E8840" s="1" t="s">
        <v>296</v>
      </c>
      <c r="F8840" s="1" t="s">
        <v>11</v>
      </c>
      <c r="G8840" s="1" t="str">
        <f>IFERROR(__xludf.DUMMYFUNCTION("GOOGLETRANSLATE(D8840,""fr"",""en"")"),"#VALUE!")</f>
        <v>#VALUE!</v>
      </c>
    </row>
    <row r="8841" ht="15.75" customHeight="1">
      <c r="A8841" s="1" t="s">
        <v>12</v>
      </c>
      <c r="B8841" s="1">
        <v>5.0</v>
      </c>
      <c r="C8841" s="1" t="s">
        <v>19357</v>
      </c>
      <c r="D8841" s="1" t="s">
        <v>19358</v>
      </c>
      <c r="E8841" s="1" t="s">
        <v>21</v>
      </c>
      <c r="F8841" s="1" t="s">
        <v>11</v>
      </c>
      <c r="G8841" s="1" t="str">
        <f>IFERROR(__xludf.DUMMYFUNCTION("GOOGLETRANSLATE(D8841,""fr"",""en"")"),"#VALUE!")</f>
        <v>#VALUE!</v>
      </c>
    </row>
    <row r="8842" ht="15.75" customHeight="1">
      <c r="A8842" s="1" t="s">
        <v>3060</v>
      </c>
      <c r="B8842" s="1">
        <v>3.0</v>
      </c>
      <c r="C8842" s="1" t="s">
        <v>19359</v>
      </c>
      <c r="D8842" s="1" t="s">
        <v>19360</v>
      </c>
      <c r="E8842" s="1" t="s">
        <v>10</v>
      </c>
      <c r="F8842" s="1" t="s">
        <v>11</v>
      </c>
      <c r="G8842" s="1" t="str">
        <f>IFERROR(__xludf.DUMMYFUNCTION("GOOGLETRANSLATE(D8842,""fr"",""en"")"),"#VALUE!")</f>
        <v>#VALUE!</v>
      </c>
    </row>
    <row r="8843" ht="15.75" customHeight="1">
      <c r="A8843" s="1" t="s">
        <v>594</v>
      </c>
      <c r="B8843" s="1">
        <v>4.0</v>
      </c>
      <c r="C8843" s="1" t="s">
        <v>19361</v>
      </c>
      <c r="D8843" s="1" t="s">
        <v>19362</v>
      </c>
      <c r="E8843" s="1" t="s">
        <v>21</v>
      </c>
      <c r="F8843" s="1" t="s">
        <v>11</v>
      </c>
      <c r="G8843" s="1" t="str">
        <f>IFERROR(__xludf.DUMMYFUNCTION("GOOGLETRANSLATE(D8843,""fr"",""en"")"),"#VALUE!")</f>
        <v>#VALUE!</v>
      </c>
    </row>
    <row r="8844" ht="15.75" customHeight="1">
      <c r="A8844" s="1" t="s">
        <v>1629</v>
      </c>
      <c r="B8844" s="1">
        <v>2.0</v>
      </c>
      <c r="C8844" s="1" t="s">
        <v>19363</v>
      </c>
      <c r="D8844" s="1" t="s">
        <v>19364</v>
      </c>
      <c r="E8844" s="1" t="s">
        <v>21</v>
      </c>
      <c r="F8844" s="1" t="s">
        <v>11</v>
      </c>
      <c r="G8844" s="1" t="str">
        <f>IFERROR(__xludf.DUMMYFUNCTION("GOOGLETRANSLATE(D8844,""fr"",""en"")"),"#VALUE!")</f>
        <v>#VALUE!</v>
      </c>
    </row>
    <row r="8845" ht="15.75" customHeight="1">
      <c r="A8845" s="1" t="s">
        <v>2141</v>
      </c>
      <c r="B8845" s="1">
        <v>1.0</v>
      </c>
      <c r="C8845" s="1" t="s">
        <v>19365</v>
      </c>
      <c r="D8845" s="1" t="s">
        <v>19366</v>
      </c>
      <c r="E8845" s="1" t="s">
        <v>29</v>
      </c>
      <c r="F8845" s="1" t="s">
        <v>30</v>
      </c>
      <c r="G8845" s="1" t="str">
        <f>IFERROR(__xludf.DUMMYFUNCTION("GOOGLETRANSLATE(D8845,""fr"",""en"")"),"#VALUE!")</f>
        <v>#VALUE!</v>
      </c>
    </row>
    <row r="8846" ht="15.75" customHeight="1">
      <c r="A8846" s="1" t="s">
        <v>100</v>
      </c>
      <c r="B8846" s="1">
        <v>2.0</v>
      </c>
      <c r="C8846" s="1" t="s">
        <v>19367</v>
      </c>
      <c r="D8846" s="1" t="s">
        <v>19368</v>
      </c>
      <c r="E8846" s="1" t="s">
        <v>10</v>
      </c>
      <c r="F8846" s="1" t="s">
        <v>11</v>
      </c>
      <c r="G8846" s="1" t="str">
        <f>IFERROR(__xludf.DUMMYFUNCTION("GOOGLETRANSLATE(D8846,""fr"",""en"")"),"#VALUE!")</f>
        <v>#VALUE!</v>
      </c>
    </row>
    <row r="8847" ht="15.75" customHeight="1">
      <c r="A8847" s="1" t="s">
        <v>19369</v>
      </c>
      <c r="B8847" s="1">
        <v>2.0</v>
      </c>
      <c r="C8847" s="1" t="s">
        <v>19370</v>
      </c>
      <c r="D8847" s="1" t="s">
        <v>19371</v>
      </c>
      <c r="E8847" s="1" t="s">
        <v>169</v>
      </c>
      <c r="F8847" s="1" t="s">
        <v>11</v>
      </c>
      <c r="G8847" s="1" t="str">
        <f>IFERROR(__xludf.DUMMYFUNCTION("GOOGLETRANSLATE(D8847,""fr"",""en"")"),"#VALUE!")</f>
        <v>#VALUE!</v>
      </c>
    </row>
    <row r="8848" ht="15.75" customHeight="1">
      <c r="A8848" s="1" t="s">
        <v>77</v>
      </c>
      <c r="B8848" s="1">
        <v>4.0</v>
      </c>
      <c r="C8848" s="1" t="s">
        <v>19372</v>
      </c>
      <c r="D8848" s="1" t="s">
        <v>19373</v>
      </c>
      <c r="E8848" s="1" t="s">
        <v>484</v>
      </c>
      <c r="F8848" s="1" t="s">
        <v>30</v>
      </c>
      <c r="G8848" s="1" t="str">
        <f>IFERROR(__xludf.DUMMYFUNCTION("GOOGLETRANSLATE(D8848,""fr"",""en"")"),"#VALUE!")</f>
        <v>#VALUE!</v>
      </c>
    </row>
    <row r="8849" ht="15.75" customHeight="1">
      <c r="A8849" s="1" t="s">
        <v>1429</v>
      </c>
      <c r="B8849" s="1">
        <v>5.0</v>
      </c>
      <c r="C8849" s="1" t="s">
        <v>19374</v>
      </c>
      <c r="D8849" s="1" t="s">
        <v>19375</v>
      </c>
      <c r="E8849" s="1" t="s">
        <v>21</v>
      </c>
      <c r="F8849" s="1" t="s">
        <v>11</v>
      </c>
      <c r="G8849" s="1" t="str">
        <f>IFERROR(__xludf.DUMMYFUNCTION("GOOGLETRANSLATE(D8849,""fr"",""en"")"),"#VALUE!")</f>
        <v>#VALUE!</v>
      </c>
    </row>
    <row r="8850" ht="15.75" customHeight="1">
      <c r="A8850" s="1" t="s">
        <v>2967</v>
      </c>
      <c r="B8850" s="1">
        <v>1.0</v>
      </c>
      <c r="C8850" s="1" t="s">
        <v>19376</v>
      </c>
      <c r="D8850" s="1" t="s">
        <v>19377</v>
      </c>
      <c r="E8850" s="1" t="s">
        <v>423</v>
      </c>
      <c r="F8850" s="1" t="s">
        <v>30</v>
      </c>
      <c r="G8850" s="1" t="str">
        <f>IFERROR(__xludf.DUMMYFUNCTION("GOOGLETRANSLATE(D8850,""fr"",""en"")"),"#VALUE!")</f>
        <v>#VALUE!</v>
      </c>
    </row>
    <row r="8851" ht="15.75" customHeight="1">
      <c r="A8851" s="1" t="s">
        <v>15</v>
      </c>
      <c r="B8851" s="1">
        <v>5.0</v>
      </c>
      <c r="C8851" s="1" t="s">
        <v>19378</v>
      </c>
      <c r="D8851" s="1" t="s">
        <v>19379</v>
      </c>
      <c r="E8851" s="1" t="s">
        <v>10</v>
      </c>
      <c r="F8851" s="1" t="s">
        <v>11</v>
      </c>
      <c r="G8851" s="1" t="str">
        <f>IFERROR(__xludf.DUMMYFUNCTION("GOOGLETRANSLATE(D8851,""fr"",""en"")"),"#VALUE!")</f>
        <v>#VALUE!</v>
      </c>
    </row>
    <row r="8852" ht="15.75" customHeight="1">
      <c r="A8852" s="1" t="s">
        <v>4427</v>
      </c>
      <c r="B8852" s="1">
        <v>2.0</v>
      </c>
      <c r="C8852" s="1" t="s">
        <v>19380</v>
      </c>
      <c r="D8852" s="1" t="s">
        <v>19381</v>
      </c>
      <c r="E8852" s="1" t="s">
        <v>125</v>
      </c>
      <c r="F8852" s="1" t="s">
        <v>66</v>
      </c>
      <c r="G8852" s="1" t="str">
        <f>IFERROR(__xludf.DUMMYFUNCTION("GOOGLETRANSLATE(D8852,""fr"",""en"")"),"#VALUE!")</f>
        <v>#VALUE!</v>
      </c>
    </row>
    <row r="8853" ht="15.75" customHeight="1">
      <c r="A8853" s="1" t="s">
        <v>17179</v>
      </c>
      <c r="B8853" s="1">
        <v>1.0</v>
      </c>
      <c r="C8853" s="1" t="s">
        <v>19382</v>
      </c>
      <c r="D8853" s="1" t="s">
        <v>19383</v>
      </c>
      <c r="E8853" s="1" t="s">
        <v>273</v>
      </c>
      <c r="F8853" s="1" t="s">
        <v>11</v>
      </c>
      <c r="G8853" s="1" t="str">
        <f>IFERROR(__xludf.DUMMYFUNCTION("GOOGLETRANSLATE(D8853,""fr"",""en"")"),"#VALUE!")</f>
        <v>#VALUE!</v>
      </c>
    </row>
    <row r="8854" ht="15.75" customHeight="1">
      <c r="A8854" s="1" t="s">
        <v>18427</v>
      </c>
      <c r="B8854" s="1">
        <v>1.0</v>
      </c>
      <c r="C8854" s="1" t="s">
        <v>19384</v>
      </c>
      <c r="D8854" s="1" t="s">
        <v>19385</v>
      </c>
      <c r="E8854" s="1" t="s">
        <v>52</v>
      </c>
      <c r="F8854" s="1" t="s">
        <v>118</v>
      </c>
      <c r="G8854" s="1" t="str">
        <f>IFERROR(__xludf.DUMMYFUNCTION("GOOGLETRANSLATE(D8854,""fr"",""en"")"),"#VALUE!")</f>
        <v>#VALUE!</v>
      </c>
    </row>
    <row r="8855" ht="15.75" customHeight="1">
      <c r="A8855" s="1" t="s">
        <v>585</v>
      </c>
      <c r="B8855" s="1">
        <v>3.0</v>
      </c>
      <c r="C8855" s="1" t="s">
        <v>19386</v>
      </c>
      <c r="D8855" s="1" t="s">
        <v>19387</v>
      </c>
      <c r="E8855" s="1" t="s">
        <v>10</v>
      </c>
      <c r="F8855" s="1" t="s">
        <v>11</v>
      </c>
      <c r="G8855" s="1" t="str">
        <f>IFERROR(__xludf.DUMMYFUNCTION("GOOGLETRANSLATE(D8855,""fr"",""en"")"),"#VALUE!")</f>
        <v>#VALUE!</v>
      </c>
    </row>
    <row r="8856" ht="15.75" customHeight="1">
      <c r="A8856" s="1" t="s">
        <v>6393</v>
      </c>
      <c r="B8856" s="1">
        <v>1.0</v>
      </c>
      <c r="C8856" s="1" t="s">
        <v>19388</v>
      </c>
      <c r="D8856" s="1" t="s">
        <v>19389</v>
      </c>
      <c r="E8856" s="1" t="s">
        <v>355</v>
      </c>
      <c r="F8856" s="1" t="s">
        <v>110</v>
      </c>
      <c r="G8856" s="1" t="str">
        <f>IFERROR(__xludf.DUMMYFUNCTION("GOOGLETRANSLATE(D8856,""fr"",""en"")"),"#VALUE!")</f>
        <v>#VALUE!</v>
      </c>
    </row>
    <row r="8857" ht="15.75" customHeight="1">
      <c r="A8857" s="1" t="s">
        <v>5881</v>
      </c>
      <c r="B8857" s="1">
        <v>1.0</v>
      </c>
      <c r="C8857" s="1" t="s">
        <v>19390</v>
      </c>
      <c r="D8857" s="1" t="s">
        <v>19391</v>
      </c>
      <c r="E8857" s="1" t="s">
        <v>373</v>
      </c>
      <c r="F8857" s="1" t="s">
        <v>30</v>
      </c>
      <c r="G8857" s="1" t="str">
        <f>IFERROR(__xludf.DUMMYFUNCTION("GOOGLETRANSLATE(D8857,""fr"",""en"")"),"#VALUE!")</f>
        <v>#VALUE!</v>
      </c>
    </row>
    <row r="8858" ht="15.75" customHeight="1">
      <c r="A8858" s="1" t="s">
        <v>214</v>
      </c>
      <c r="B8858" s="1">
        <v>5.0</v>
      </c>
      <c r="C8858" s="1" t="s">
        <v>19392</v>
      </c>
      <c r="D8858" s="1" t="s">
        <v>19393</v>
      </c>
      <c r="E8858" s="1" t="s">
        <v>10</v>
      </c>
      <c r="F8858" s="1" t="s">
        <v>11</v>
      </c>
      <c r="G8858" s="1" t="str">
        <f>IFERROR(__xludf.DUMMYFUNCTION("GOOGLETRANSLATE(D8858,""fr"",""en"")"),"#VALUE!")</f>
        <v>#VALUE!</v>
      </c>
    </row>
    <row r="8859" ht="15.75" customHeight="1">
      <c r="A8859" s="1" t="s">
        <v>62</v>
      </c>
      <c r="B8859" s="1">
        <v>5.0</v>
      </c>
      <c r="C8859" s="1" t="s">
        <v>19394</v>
      </c>
      <c r="D8859" s="1" t="s">
        <v>19395</v>
      </c>
      <c r="E8859" s="1" t="s">
        <v>10</v>
      </c>
      <c r="F8859" s="1" t="s">
        <v>11</v>
      </c>
      <c r="G8859" s="1" t="str">
        <f>IFERROR(__xludf.DUMMYFUNCTION("GOOGLETRANSLATE(D8859,""fr"",""en"")"),"#VALUE!")</f>
        <v>#VALUE!</v>
      </c>
    </row>
    <row r="8860" ht="15.75" customHeight="1">
      <c r="A8860" s="1" t="s">
        <v>801</v>
      </c>
      <c r="B8860" s="1">
        <v>4.0</v>
      </c>
      <c r="C8860" s="1" t="s">
        <v>19396</v>
      </c>
      <c r="D8860" s="1" t="s">
        <v>19397</v>
      </c>
      <c r="E8860" s="1" t="s">
        <v>10</v>
      </c>
      <c r="F8860" s="1" t="s">
        <v>11</v>
      </c>
      <c r="G8860" s="1" t="str">
        <f>IFERROR(__xludf.DUMMYFUNCTION("GOOGLETRANSLATE(D8860,""fr"",""en"")"),"#VALUE!")</f>
        <v>#VALUE!</v>
      </c>
    </row>
    <row r="8861" ht="15.75" customHeight="1">
      <c r="A8861" s="1" t="s">
        <v>2661</v>
      </c>
      <c r="B8861" s="1">
        <v>2.0</v>
      </c>
      <c r="C8861" s="1" t="s">
        <v>19398</v>
      </c>
      <c r="D8861" s="1" t="s">
        <v>19399</v>
      </c>
      <c r="E8861" s="1" t="s">
        <v>25</v>
      </c>
      <c r="F8861" s="1" t="s">
        <v>11</v>
      </c>
      <c r="G8861" s="1" t="str">
        <f>IFERROR(__xludf.DUMMYFUNCTION("GOOGLETRANSLATE(D8861,""fr"",""en"")"),"#VALUE!")</f>
        <v>#VALUE!</v>
      </c>
    </row>
    <row r="8862" ht="15.75" customHeight="1">
      <c r="A8862" s="1" t="s">
        <v>267</v>
      </c>
      <c r="B8862" s="1">
        <v>2.0</v>
      </c>
      <c r="C8862" s="1" t="s">
        <v>19400</v>
      </c>
      <c r="D8862" s="1" t="s">
        <v>19401</v>
      </c>
      <c r="E8862" s="1" t="s">
        <v>10</v>
      </c>
      <c r="F8862" s="1" t="s">
        <v>11</v>
      </c>
      <c r="G8862" s="1" t="str">
        <f>IFERROR(__xludf.DUMMYFUNCTION("GOOGLETRANSLATE(D8862,""fr"",""en"")"),"#VALUE!")</f>
        <v>#VALUE!</v>
      </c>
    </row>
    <row r="8863" ht="15.75" customHeight="1">
      <c r="A8863" s="1" t="s">
        <v>18</v>
      </c>
      <c r="B8863" s="1">
        <v>5.0</v>
      </c>
      <c r="C8863" s="1" t="s">
        <v>19402</v>
      </c>
      <c r="D8863" s="1" t="s">
        <v>19403</v>
      </c>
      <c r="E8863" s="1" t="s">
        <v>226</v>
      </c>
      <c r="F8863" s="1" t="s">
        <v>11</v>
      </c>
      <c r="G8863" s="1" t="str">
        <f>IFERROR(__xludf.DUMMYFUNCTION("GOOGLETRANSLATE(D8863,""fr"",""en"")"),"#VALUE!")</f>
        <v>#VALUE!</v>
      </c>
    </row>
    <row r="8864" ht="15.75" customHeight="1">
      <c r="A8864" s="1" t="s">
        <v>19404</v>
      </c>
      <c r="B8864" s="1">
        <v>1.0</v>
      </c>
      <c r="C8864" s="1" t="s">
        <v>19405</v>
      </c>
      <c r="D8864" s="1" t="s">
        <v>19406</v>
      </c>
      <c r="E8864" s="1" t="s">
        <v>196</v>
      </c>
      <c r="F8864" s="1" t="s">
        <v>118</v>
      </c>
      <c r="G8864" s="1" t="str">
        <f>IFERROR(__xludf.DUMMYFUNCTION("GOOGLETRANSLATE(D8864,""fr"",""en"")"),"#VALUE!")</f>
        <v>#VALUE!</v>
      </c>
    </row>
    <row r="8865" ht="15.75" customHeight="1">
      <c r="A8865" s="1" t="s">
        <v>689</v>
      </c>
      <c r="B8865" s="1">
        <v>1.0</v>
      </c>
      <c r="C8865" s="1" t="s">
        <v>19407</v>
      </c>
      <c r="D8865" s="1" t="s">
        <v>19408</v>
      </c>
      <c r="E8865" s="1" t="s">
        <v>296</v>
      </c>
      <c r="F8865" s="1" t="s">
        <v>48</v>
      </c>
      <c r="G8865" s="1" t="str">
        <f>IFERROR(__xludf.DUMMYFUNCTION("GOOGLETRANSLATE(D8865,""fr"",""en"")"),"#VALUE!")</f>
        <v>#VALUE!</v>
      </c>
    </row>
    <row r="8866" ht="15.75" customHeight="1">
      <c r="A8866" s="1" t="s">
        <v>9261</v>
      </c>
      <c r="B8866" s="1">
        <v>1.0</v>
      </c>
      <c r="C8866" s="1" t="s">
        <v>19409</v>
      </c>
      <c r="D8866" s="1" t="s">
        <v>19410</v>
      </c>
      <c r="E8866" s="1" t="s">
        <v>10</v>
      </c>
      <c r="F8866" s="1" t="s">
        <v>11</v>
      </c>
      <c r="G8866" s="1" t="str">
        <f>IFERROR(__xludf.DUMMYFUNCTION("GOOGLETRANSLATE(D8866,""fr"",""en"")"),"#VALUE!")</f>
        <v>#VALUE!</v>
      </c>
    </row>
    <row r="8867" ht="15.75" customHeight="1">
      <c r="A8867" s="1" t="s">
        <v>738</v>
      </c>
      <c r="B8867" s="1">
        <v>1.0</v>
      </c>
      <c r="C8867" s="1" t="s">
        <v>19411</v>
      </c>
      <c r="D8867" s="1" t="s">
        <v>19412</v>
      </c>
      <c r="E8867" s="1" t="s">
        <v>73</v>
      </c>
      <c r="F8867" s="1" t="s">
        <v>30</v>
      </c>
      <c r="G8867" s="1" t="str">
        <f>IFERROR(__xludf.DUMMYFUNCTION("GOOGLETRANSLATE(D8867,""fr"",""en"")"),"#VALUE!")</f>
        <v>#VALUE!</v>
      </c>
    </row>
    <row r="8868" ht="15.75" customHeight="1">
      <c r="A8868" s="1" t="s">
        <v>170</v>
      </c>
      <c r="B8868" s="1">
        <v>5.0</v>
      </c>
      <c r="C8868" s="1" t="s">
        <v>19413</v>
      </c>
      <c r="D8868" s="1" t="s">
        <v>19414</v>
      </c>
      <c r="E8868" s="1" t="s">
        <v>10</v>
      </c>
      <c r="F8868" s="1" t="s">
        <v>11</v>
      </c>
      <c r="G8868" s="1" t="str">
        <f>IFERROR(__xludf.DUMMYFUNCTION("GOOGLETRANSLATE(D8868,""fr"",""en"")"),"#VALUE!")</f>
        <v>#VALUE!</v>
      </c>
    </row>
    <row r="8869" ht="15.75" customHeight="1">
      <c r="A8869" s="1" t="s">
        <v>7432</v>
      </c>
      <c r="B8869" s="1">
        <v>2.0</v>
      </c>
      <c r="C8869" s="1" t="s">
        <v>19415</v>
      </c>
      <c r="D8869" s="1" t="s">
        <v>19416</v>
      </c>
      <c r="E8869" s="1" t="s">
        <v>29</v>
      </c>
      <c r="F8869" s="1" t="s">
        <v>30</v>
      </c>
      <c r="G8869" s="1" t="str">
        <f>IFERROR(__xludf.DUMMYFUNCTION("GOOGLETRANSLATE(D8869,""fr"",""en"")"),"#VALUE!")</f>
        <v>#VALUE!</v>
      </c>
    </row>
    <row r="8870" ht="15.75" customHeight="1">
      <c r="A8870" s="1" t="s">
        <v>585</v>
      </c>
      <c r="B8870" s="1">
        <v>1.0</v>
      </c>
      <c r="C8870" s="1" t="s">
        <v>19417</v>
      </c>
      <c r="D8870" s="1" t="s">
        <v>19418</v>
      </c>
      <c r="E8870" s="1" t="s">
        <v>10</v>
      </c>
      <c r="F8870" s="1" t="s">
        <v>110</v>
      </c>
      <c r="G8870" s="1" t="str">
        <f>IFERROR(__xludf.DUMMYFUNCTION("GOOGLETRANSLATE(D8870,""fr"",""en"")"),"#VALUE!")</f>
        <v>#VALUE!</v>
      </c>
    </row>
    <row r="8871" ht="15.75" customHeight="1">
      <c r="A8871" s="1" t="s">
        <v>4945</v>
      </c>
      <c r="B8871" s="1">
        <v>4.0</v>
      </c>
      <c r="C8871" s="1" t="s">
        <v>19419</v>
      </c>
      <c r="D8871" s="1" t="s">
        <v>19420</v>
      </c>
      <c r="E8871" s="1" t="s">
        <v>21</v>
      </c>
      <c r="F8871" s="1" t="s">
        <v>11</v>
      </c>
      <c r="G8871" s="1" t="str">
        <f>IFERROR(__xludf.DUMMYFUNCTION("GOOGLETRANSLATE(D8871,""fr"",""en"")"),"#VALUE!")</f>
        <v>#VALUE!</v>
      </c>
    </row>
    <row r="8872" ht="15.75" customHeight="1">
      <c r="A8872" s="1" t="s">
        <v>2117</v>
      </c>
      <c r="B8872" s="1">
        <v>5.0</v>
      </c>
      <c r="C8872" s="1" t="s">
        <v>19421</v>
      </c>
      <c r="D8872" s="1" t="s">
        <v>19422</v>
      </c>
      <c r="E8872" s="1" t="s">
        <v>10</v>
      </c>
      <c r="F8872" s="1" t="s">
        <v>11</v>
      </c>
      <c r="G8872" s="1" t="str">
        <f>IFERROR(__xludf.DUMMYFUNCTION("GOOGLETRANSLATE(D8872,""fr"",""en"")"),"#VALUE!")</f>
        <v>#VALUE!</v>
      </c>
    </row>
    <row r="8873" ht="15.75" customHeight="1">
      <c r="A8873" s="1" t="s">
        <v>414</v>
      </c>
      <c r="B8873" s="1">
        <v>5.0</v>
      </c>
      <c r="C8873" s="1" t="s">
        <v>19423</v>
      </c>
      <c r="D8873" s="1" t="s">
        <v>19424</v>
      </c>
      <c r="E8873" s="1" t="s">
        <v>484</v>
      </c>
      <c r="F8873" s="1" t="s">
        <v>30</v>
      </c>
      <c r="G8873" s="1" t="str">
        <f>IFERROR(__xludf.DUMMYFUNCTION("GOOGLETRANSLATE(D8873,""fr"",""en"")"),"#VALUE!")</f>
        <v>#VALUE!</v>
      </c>
    </row>
    <row r="8874" ht="15.75" customHeight="1">
      <c r="A8874" s="1" t="s">
        <v>4107</v>
      </c>
      <c r="B8874" s="1">
        <v>2.0</v>
      </c>
      <c r="C8874" s="1" t="s">
        <v>19425</v>
      </c>
      <c r="D8874" s="1" t="s">
        <v>19426</v>
      </c>
      <c r="E8874" s="1" t="s">
        <v>373</v>
      </c>
      <c r="F8874" s="1" t="s">
        <v>118</v>
      </c>
      <c r="G8874" s="1" t="str">
        <f>IFERROR(__xludf.DUMMYFUNCTION("GOOGLETRANSLATE(D8874,""fr"",""en"")"),"#VALUE!")</f>
        <v>#VALUE!</v>
      </c>
    </row>
    <row r="8875" ht="15.75" customHeight="1">
      <c r="A8875" s="1" t="s">
        <v>18446</v>
      </c>
      <c r="B8875" s="1">
        <v>3.0</v>
      </c>
      <c r="C8875" s="1" t="s">
        <v>19427</v>
      </c>
      <c r="D8875" s="1" t="s">
        <v>19428</v>
      </c>
      <c r="E8875" s="1" t="s">
        <v>52</v>
      </c>
      <c r="F8875" s="1" t="s">
        <v>48</v>
      </c>
      <c r="G8875" s="1" t="str">
        <f>IFERROR(__xludf.DUMMYFUNCTION("GOOGLETRANSLATE(D8875,""fr"",""en"")"),"#VALUE!")</f>
        <v>#VALUE!</v>
      </c>
    </row>
    <row r="8876" ht="15.75" customHeight="1">
      <c r="A8876" s="1" t="s">
        <v>1421</v>
      </c>
      <c r="B8876" s="1">
        <v>3.0</v>
      </c>
      <c r="C8876" s="1" t="s">
        <v>19429</v>
      </c>
      <c r="D8876" s="1" t="s">
        <v>19430</v>
      </c>
      <c r="E8876" s="1" t="s">
        <v>10</v>
      </c>
      <c r="F8876" s="1" t="s">
        <v>11</v>
      </c>
      <c r="G8876" s="1" t="str">
        <f>IFERROR(__xludf.DUMMYFUNCTION("GOOGLETRANSLATE(D8876,""fr"",""en"")"),"#VALUE!")</f>
        <v>#VALUE!</v>
      </c>
    </row>
    <row r="8877" ht="15.75" customHeight="1">
      <c r="A8877" s="1" t="s">
        <v>3353</v>
      </c>
      <c r="B8877" s="1">
        <v>2.0</v>
      </c>
      <c r="C8877" s="1" t="s">
        <v>19431</v>
      </c>
      <c r="D8877" s="1" t="s">
        <v>19432</v>
      </c>
      <c r="E8877" s="1" t="s">
        <v>10</v>
      </c>
      <c r="F8877" s="1" t="s">
        <v>11</v>
      </c>
      <c r="G8877" s="1" t="str">
        <f>IFERROR(__xludf.DUMMYFUNCTION("GOOGLETRANSLATE(D8877,""fr"",""en"")"),"#VALUE!")</f>
        <v>#VALUE!</v>
      </c>
    </row>
    <row r="8878" ht="15.75" customHeight="1">
      <c r="A8878" s="1" t="s">
        <v>1833</v>
      </c>
      <c r="B8878" s="1">
        <v>1.0</v>
      </c>
      <c r="C8878" s="1" t="s">
        <v>19433</v>
      </c>
      <c r="D8878" s="1" t="s">
        <v>19434</v>
      </c>
      <c r="E8878" s="1" t="s">
        <v>73</v>
      </c>
      <c r="F8878" s="1" t="s">
        <v>30</v>
      </c>
      <c r="G8878" s="1" t="str">
        <f>IFERROR(__xludf.DUMMYFUNCTION("GOOGLETRANSLATE(D8878,""fr"",""en"")"),"#VALUE!")</f>
        <v>#VALUE!</v>
      </c>
    </row>
    <row r="8879" ht="15.75" customHeight="1">
      <c r="A8879" s="1" t="s">
        <v>2048</v>
      </c>
      <c r="B8879" s="1">
        <v>4.0</v>
      </c>
      <c r="C8879" s="1" t="s">
        <v>19435</v>
      </c>
      <c r="D8879" s="1" t="s">
        <v>19436</v>
      </c>
      <c r="E8879" s="1" t="s">
        <v>176</v>
      </c>
      <c r="F8879" s="1" t="s">
        <v>66</v>
      </c>
      <c r="G8879" s="1" t="str">
        <f>IFERROR(__xludf.DUMMYFUNCTION("GOOGLETRANSLATE(D8879,""fr"",""en"")"),"#VALUE!")</f>
        <v>#VALUE!</v>
      </c>
    </row>
    <row r="8880" ht="15.75" customHeight="1">
      <c r="A8880" s="1" t="s">
        <v>1770</v>
      </c>
      <c r="B8880" s="1">
        <v>5.0</v>
      </c>
      <c r="C8880" s="1" t="s">
        <v>19437</v>
      </c>
      <c r="D8880" s="1" t="s">
        <v>19438</v>
      </c>
      <c r="E8880" s="1" t="s">
        <v>65</v>
      </c>
      <c r="F8880" s="1" t="s">
        <v>66</v>
      </c>
      <c r="G8880" s="1" t="str">
        <f>IFERROR(__xludf.DUMMYFUNCTION("GOOGLETRANSLATE(D8880,""fr"",""en"")"),"#VALUE!")</f>
        <v>#VALUE!</v>
      </c>
    </row>
    <row r="8881" ht="15.75" customHeight="1">
      <c r="A8881" s="1" t="s">
        <v>2272</v>
      </c>
      <c r="B8881" s="1">
        <v>5.0</v>
      </c>
      <c r="C8881" s="1" t="s">
        <v>19439</v>
      </c>
      <c r="D8881" s="1" t="s">
        <v>19440</v>
      </c>
      <c r="E8881" s="1" t="s">
        <v>10</v>
      </c>
      <c r="F8881" s="1" t="s">
        <v>11</v>
      </c>
      <c r="G8881" s="1" t="str">
        <f>IFERROR(__xludf.DUMMYFUNCTION("GOOGLETRANSLATE(D8881,""fr"",""en"")"),"#VALUE!")</f>
        <v>#VALUE!</v>
      </c>
    </row>
    <row r="8882" ht="15.75" customHeight="1">
      <c r="A8882" s="1" t="s">
        <v>3186</v>
      </c>
      <c r="B8882" s="1">
        <v>5.0</v>
      </c>
      <c r="C8882" s="1" t="s">
        <v>19441</v>
      </c>
      <c r="D8882" s="1" t="s">
        <v>19442</v>
      </c>
      <c r="E8882" s="1" t="s">
        <v>10</v>
      </c>
      <c r="F8882" s="1" t="s">
        <v>11</v>
      </c>
      <c r="G8882" s="1" t="str">
        <f>IFERROR(__xludf.DUMMYFUNCTION("GOOGLETRANSLATE(D8882,""fr"",""en"")"),"#VALUE!")</f>
        <v>#VALUE!</v>
      </c>
    </row>
    <row r="8883" ht="15.75" customHeight="1">
      <c r="A8883" s="1" t="s">
        <v>1972</v>
      </c>
      <c r="B8883" s="1">
        <v>4.0</v>
      </c>
      <c r="C8883" s="1" t="s">
        <v>19443</v>
      </c>
      <c r="D8883" s="1" t="s">
        <v>19444</v>
      </c>
      <c r="E8883" s="1" t="s">
        <v>65</v>
      </c>
      <c r="F8883" s="1" t="s">
        <v>66</v>
      </c>
      <c r="G8883" s="1" t="str">
        <f>IFERROR(__xludf.DUMMYFUNCTION("GOOGLETRANSLATE(D8883,""fr"",""en"")"),"#VALUE!")</f>
        <v>#VALUE!</v>
      </c>
    </row>
    <row r="8884" ht="15.75" customHeight="1">
      <c r="A8884" s="1" t="s">
        <v>499</v>
      </c>
      <c r="B8884" s="1">
        <v>5.0</v>
      </c>
      <c r="C8884" s="1" t="s">
        <v>19445</v>
      </c>
      <c r="D8884" s="1" t="s">
        <v>19446</v>
      </c>
      <c r="E8884" s="1" t="s">
        <v>10</v>
      </c>
      <c r="F8884" s="1" t="s">
        <v>11</v>
      </c>
      <c r="G8884" s="1" t="str">
        <f>IFERROR(__xludf.DUMMYFUNCTION("GOOGLETRANSLATE(D8884,""fr"",""en"")"),"#VALUE!")</f>
        <v>#VALUE!</v>
      </c>
    </row>
    <row r="8885" ht="15.75" customHeight="1">
      <c r="A8885" s="1" t="s">
        <v>1663</v>
      </c>
      <c r="B8885" s="1">
        <v>4.0</v>
      </c>
      <c r="C8885" s="1" t="s">
        <v>19447</v>
      </c>
      <c r="D8885" s="1" t="s">
        <v>19448</v>
      </c>
      <c r="E8885" s="1" t="s">
        <v>65</v>
      </c>
      <c r="F8885" s="1" t="s">
        <v>66</v>
      </c>
      <c r="G8885" s="1" t="str">
        <f>IFERROR(__xludf.DUMMYFUNCTION("GOOGLETRANSLATE(D8885,""fr"",""en"")"),"#VALUE!")</f>
        <v>#VALUE!</v>
      </c>
    </row>
    <row r="8886" ht="15.75" customHeight="1">
      <c r="A8886" s="1" t="s">
        <v>1482</v>
      </c>
      <c r="B8886" s="1">
        <v>5.0</v>
      </c>
      <c r="C8886" s="1" t="s">
        <v>19449</v>
      </c>
      <c r="D8886" s="1" t="s">
        <v>19450</v>
      </c>
      <c r="E8886" s="1" t="s">
        <v>21</v>
      </c>
      <c r="F8886" s="1" t="s">
        <v>11</v>
      </c>
      <c r="G8886" s="1" t="str">
        <f>IFERROR(__xludf.DUMMYFUNCTION("GOOGLETRANSLATE(D8886,""fr"",""en"")"),"#VALUE!")</f>
        <v>#VALUE!</v>
      </c>
    </row>
    <row r="8887" ht="15.75" customHeight="1">
      <c r="A8887" s="1" t="s">
        <v>311</v>
      </c>
      <c r="B8887" s="1">
        <v>1.0</v>
      </c>
      <c r="C8887" s="1" t="s">
        <v>19451</v>
      </c>
      <c r="D8887" s="1" t="s">
        <v>19452</v>
      </c>
      <c r="E8887" s="1" t="s">
        <v>280</v>
      </c>
      <c r="F8887" s="1" t="s">
        <v>11</v>
      </c>
      <c r="G8887" s="1" t="str">
        <f>IFERROR(__xludf.DUMMYFUNCTION("GOOGLETRANSLATE(D8887,""fr"",""en"")"),"#VALUE!")</f>
        <v>#VALUE!</v>
      </c>
    </row>
    <row r="8888" ht="15.75" customHeight="1">
      <c r="A8888" s="1" t="s">
        <v>2715</v>
      </c>
      <c r="B8888" s="1">
        <v>2.0</v>
      </c>
      <c r="C8888" s="1" t="s">
        <v>19453</v>
      </c>
      <c r="D8888" s="1" t="s">
        <v>19454</v>
      </c>
      <c r="E8888" s="1" t="s">
        <v>125</v>
      </c>
      <c r="F8888" s="1" t="s">
        <v>110</v>
      </c>
      <c r="G8888" s="1" t="str">
        <f>IFERROR(__xludf.DUMMYFUNCTION("GOOGLETRANSLATE(D8888,""fr"",""en"")"),"#VALUE!")</f>
        <v>#VALUE!</v>
      </c>
    </row>
    <row r="8889" ht="15.75" customHeight="1">
      <c r="A8889" s="1" t="s">
        <v>2288</v>
      </c>
      <c r="B8889" s="1">
        <v>2.0</v>
      </c>
      <c r="C8889" s="1" t="s">
        <v>19455</v>
      </c>
      <c r="D8889" s="1" t="s">
        <v>19456</v>
      </c>
      <c r="E8889" s="1" t="s">
        <v>125</v>
      </c>
      <c r="F8889" s="1" t="s">
        <v>11</v>
      </c>
      <c r="G8889" s="1" t="str">
        <f>IFERROR(__xludf.DUMMYFUNCTION("GOOGLETRANSLATE(D8889,""fr"",""en"")"),"#VALUE!")</f>
        <v>#VALUE!</v>
      </c>
    </row>
    <row r="8890" ht="15.75" customHeight="1">
      <c r="A8890" s="1" t="s">
        <v>4896</v>
      </c>
      <c r="B8890" s="1">
        <v>1.0</v>
      </c>
      <c r="C8890" s="1" t="s">
        <v>19457</v>
      </c>
      <c r="D8890" s="1" t="s">
        <v>19458</v>
      </c>
      <c r="E8890" s="1" t="s">
        <v>292</v>
      </c>
      <c r="F8890" s="1" t="s">
        <v>11</v>
      </c>
      <c r="G8890" s="1" t="str">
        <f>IFERROR(__xludf.DUMMYFUNCTION("GOOGLETRANSLATE(D8890,""fr"",""en"")"),"#VALUE!")</f>
        <v>#VALUE!</v>
      </c>
    </row>
    <row r="8891" ht="15.75" customHeight="1">
      <c r="A8891" s="1" t="s">
        <v>138</v>
      </c>
      <c r="B8891" s="1">
        <v>2.0</v>
      </c>
      <c r="C8891" s="1" t="s">
        <v>19459</v>
      </c>
      <c r="D8891" s="1" t="s">
        <v>19460</v>
      </c>
      <c r="E8891" s="1" t="s">
        <v>21</v>
      </c>
      <c r="F8891" s="1" t="s">
        <v>11</v>
      </c>
      <c r="G8891" s="1" t="str">
        <f>IFERROR(__xludf.DUMMYFUNCTION("GOOGLETRANSLATE(D8891,""fr"",""en"")"),"#VALUE!")</f>
        <v>#VALUE!</v>
      </c>
    </row>
    <row r="8892" ht="15.75" customHeight="1">
      <c r="A8892" s="1" t="s">
        <v>9130</v>
      </c>
      <c r="B8892" s="1">
        <v>2.0</v>
      </c>
      <c r="C8892" s="1" t="s">
        <v>19461</v>
      </c>
      <c r="D8892" s="1" t="s">
        <v>19462</v>
      </c>
      <c r="E8892" s="1" t="s">
        <v>280</v>
      </c>
      <c r="F8892" s="1" t="s">
        <v>11</v>
      </c>
      <c r="G8892" s="1" t="str">
        <f>IFERROR(__xludf.DUMMYFUNCTION("GOOGLETRANSLATE(D8892,""fr"",""en"")"),"#VALUE!")</f>
        <v>#VALUE!</v>
      </c>
    </row>
    <row r="8893" ht="15.75" customHeight="1">
      <c r="A8893" s="1" t="s">
        <v>461</v>
      </c>
      <c r="B8893" s="1">
        <v>2.0</v>
      </c>
      <c r="C8893" s="1" t="s">
        <v>19463</v>
      </c>
      <c r="D8893" s="1" t="s">
        <v>19464</v>
      </c>
      <c r="E8893" s="1" t="s">
        <v>176</v>
      </c>
      <c r="F8893" s="1" t="s">
        <v>66</v>
      </c>
      <c r="G8893" s="1" t="str">
        <f>IFERROR(__xludf.DUMMYFUNCTION("GOOGLETRANSLATE(D8893,""fr"",""en"")"),"Far more than 10 years old without liable liable here that Amv betray me !!!
I find my motorcycle on the ground in a parking lot. Ensures any risk with 50%bonuses in a motorcycle of 18 months and 6000 km of a value of 20,000 euros. The quote was establish"&amp;"ed on February 1 expertise on 6 and 6 weeks after still no news !!!
The expert would refuse to change the tank and prefers to repaint it except that on the KTM they are in plastic and that the painting does not hold the vibrations ... and pacious of the s"&amp;"pell the advice affiliated with AMV without seeing the tank valid the painting. Or how to be a judge and a party !!!
What is more I learn that the expert is confident with the committed bodybuilder ...
AMV Insurance with Option Service at a discount. Asha"&amp;"med")</f>
        <v>Far more than 10 years old without liable liable here that Amv betray me !!!
I find my motorcycle on the ground in a parking lot. Ensures any risk with 50%bonuses in a motorcycle of 18 months and 6000 km of a value of 20,000 euros. The quote was established on February 1 expertise on 6 and 6 weeks after still no news !!!
The expert would refuse to change the tank and prefers to repaint it except that on the KTM they are in plastic and that the painting does not hold the vibrations ... and pacious of the spell the advice affiliated with AMV without seeing the tank valid the painting. Or how to be a judge and a party !!!
What is more I learn that the expert is confident with the committed bodybuilder ...
AMV Insurance with Option Service at a discount. Ashamed</v>
      </c>
    </row>
    <row r="8894" ht="15.75" customHeight="1">
      <c r="A8894" s="1" t="s">
        <v>7320</v>
      </c>
      <c r="B8894" s="1">
        <v>1.0</v>
      </c>
      <c r="C8894" s="1" t="s">
        <v>19465</v>
      </c>
      <c r="D8894" s="1" t="s">
        <v>19466</v>
      </c>
      <c r="E8894" s="1" t="s">
        <v>273</v>
      </c>
      <c r="F8894" s="1" t="s">
        <v>118</v>
      </c>
      <c r="G8894" s="1" t="str">
        <f>IFERROR(__xludf.DUMMYFUNCTION("GOOGLETRANSLATE(D8894,""fr"",""en"")"),"#VALUE!")</f>
        <v>#VALUE!</v>
      </c>
    </row>
    <row r="8895" ht="15.75" customHeight="1">
      <c r="A8895" s="1" t="s">
        <v>163</v>
      </c>
      <c r="B8895" s="1">
        <v>5.0</v>
      </c>
      <c r="C8895" s="1" t="s">
        <v>19467</v>
      </c>
      <c r="D8895" s="1" t="s">
        <v>19468</v>
      </c>
      <c r="E8895" s="1" t="s">
        <v>10</v>
      </c>
      <c r="F8895" s="1" t="s">
        <v>11</v>
      </c>
      <c r="G8895" s="1" t="str">
        <f>IFERROR(__xludf.DUMMYFUNCTION("GOOGLETRANSLATE(D8895,""fr"",""en"")"),"#VALUE!")</f>
        <v>#VALUE!</v>
      </c>
    </row>
    <row r="8896" ht="15.75" customHeight="1">
      <c r="A8896" s="1" t="s">
        <v>380</v>
      </c>
      <c r="B8896" s="1">
        <v>1.0</v>
      </c>
      <c r="C8896" s="1" t="s">
        <v>19469</v>
      </c>
      <c r="D8896" s="1" t="s">
        <v>19470</v>
      </c>
      <c r="E8896" s="1" t="s">
        <v>292</v>
      </c>
      <c r="F8896" s="1" t="s">
        <v>11</v>
      </c>
      <c r="G8896" s="1" t="str">
        <f>IFERROR(__xludf.DUMMYFUNCTION("GOOGLETRANSLATE(D8896,""fr"",""en"")"),"#VALUE!")</f>
        <v>#VALUE!</v>
      </c>
    </row>
    <row r="8897" ht="15.75" customHeight="1">
      <c r="A8897" s="1" t="s">
        <v>5752</v>
      </c>
      <c r="B8897" s="1">
        <v>5.0</v>
      </c>
      <c r="C8897" s="1" t="s">
        <v>19471</v>
      </c>
      <c r="D8897" s="1" t="s">
        <v>19472</v>
      </c>
      <c r="E8897" s="1" t="s">
        <v>5251</v>
      </c>
      <c r="F8897" s="1" t="s">
        <v>66</v>
      </c>
      <c r="G8897" s="1" t="str">
        <f>IFERROR(__xludf.DUMMYFUNCTION("GOOGLETRANSLATE(D8897,""fr"",""en"")"),"#VALUE!")</f>
        <v>#VALUE!</v>
      </c>
    </row>
    <row r="8898" ht="15.75" customHeight="1">
      <c r="A8898" s="1" t="s">
        <v>414</v>
      </c>
      <c r="B8898" s="1">
        <v>5.0</v>
      </c>
      <c r="C8898" s="1" t="s">
        <v>19473</v>
      </c>
      <c r="D8898" s="1" t="s">
        <v>19474</v>
      </c>
      <c r="E8898" s="1" t="s">
        <v>10</v>
      </c>
      <c r="F8898" s="1" t="s">
        <v>11</v>
      </c>
      <c r="G8898" s="1" t="str">
        <f>IFERROR(__xludf.DUMMYFUNCTION("GOOGLETRANSLATE(D8898,""fr"",""en"")"),"#VALUE!")</f>
        <v>#VALUE!</v>
      </c>
    </row>
    <row r="8899" ht="15.75" customHeight="1">
      <c r="A8899" s="1" t="s">
        <v>532</v>
      </c>
      <c r="B8899" s="1">
        <v>4.0</v>
      </c>
      <c r="C8899" s="1" t="s">
        <v>19475</v>
      </c>
      <c r="D8899" s="1" t="s">
        <v>19476</v>
      </c>
      <c r="E8899" s="1" t="s">
        <v>169</v>
      </c>
      <c r="F8899" s="1" t="s">
        <v>11</v>
      </c>
      <c r="G8899" s="1" t="str">
        <f>IFERROR(__xludf.DUMMYFUNCTION("GOOGLETRANSLATE(D8899,""fr"",""en"")"),"#VALUE!")</f>
        <v>#VALUE!</v>
      </c>
    </row>
    <row r="8900" ht="15.75" customHeight="1">
      <c r="A8900" s="1" t="s">
        <v>173</v>
      </c>
      <c r="B8900" s="1">
        <v>2.0</v>
      </c>
      <c r="C8900" s="1" t="s">
        <v>19477</v>
      </c>
      <c r="D8900" s="1" t="s">
        <v>19478</v>
      </c>
      <c r="E8900" s="1" t="s">
        <v>52</v>
      </c>
      <c r="F8900" s="1" t="s">
        <v>110</v>
      </c>
      <c r="G8900" s="1" t="str">
        <f>IFERROR(__xludf.DUMMYFUNCTION("GOOGLETRANSLATE(D8900,""fr"",""en"")"),"#VALUE!")</f>
        <v>#VALUE!</v>
      </c>
    </row>
    <row r="8901" ht="15.75" customHeight="1">
      <c r="A8901" s="1" t="s">
        <v>227</v>
      </c>
      <c r="B8901" s="1">
        <v>2.0</v>
      </c>
      <c r="C8901" s="1" t="s">
        <v>19479</v>
      </c>
      <c r="D8901" s="1" t="s">
        <v>19480</v>
      </c>
      <c r="E8901" s="1" t="s">
        <v>226</v>
      </c>
      <c r="F8901" s="1" t="s">
        <v>11</v>
      </c>
      <c r="G8901" s="1" t="str">
        <f>IFERROR(__xludf.DUMMYFUNCTION("GOOGLETRANSLATE(D8901,""fr"",""en"")"),"#VALUE!")</f>
        <v>#VALUE!</v>
      </c>
    </row>
    <row r="8902" ht="15.75" customHeight="1">
      <c r="A8902" s="1" t="s">
        <v>3528</v>
      </c>
      <c r="B8902" s="1">
        <v>4.0</v>
      </c>
      <c r="C8902" s="1" t="s">
        <v>19481</v>
      </c>
      <c r="D8902" s="1" t="s">
        <v>19482</v>
      </c>
      <c r="E8902" s="1" t="s">
        <v>10</v>
      </c>
      <c r="F8902" s="1" t="s">
        <v>11</v>
      </c>
      <c r="G8902" s="1" t="str">
        <f>IFERROR(__xludf.DUMMYFUNCTION("GOOGLETRANSLATE(D8902,""fr"",""en"")"),"#VALUE!")</f>
        <v>#VALUE!</v>
      </c>
    </row>
    <row r="8903" ht="15.75" customHeight="1">
      <c r="A8903" s="1" t="s">
        <v>615</v>
      </c>
      <c r="B8903" s="1">
        <v>4.0</v>
      </c>
      <c r="C8903" s="1" t="s">
        <v>19483</v>
      </c>
      <c r="D8903" s="1" t="s">
        <v>19484</v>
      </c>
      <c r="E8903" s="1" t="s">
        <v>29</v>
      </c>
      <c r="F8903" s="1" t="s">
        <v>30</v>
      </c>
      <c r="G8903" s="1" t="str">
        <f>IFERROR(__xludf.DUMMYFUNCTION("GOOGLETRANSLATE(D8903,""fr"",""en"")"),"#VALUE!")</f>
        <v>#VALUE!</v>
      </c>
    </row>
    <row r="8904" ht="15.75" customHeight="1">
      <c r="A8904" s="1" t="s">
        <v>738</v>
      </c>
      <c r="B8904" s="1">
        <v>3.0</v>
      </c>
      <c r="C8904" s="1" t="s">
        <v>19485</v>
      </c>
      <c r="D8904" s="1" t="s">
        <v>19486</v>
      </c>
      <c r="E8904" s="1" t="s">
        <v>21</v>
      </c>
      <c r="F8904" s="1" t="s">
        <v>11</v>
      </c>
      <c r="G8904" s="1" t="str">
        <f>IFERROR(__xludf.DUMMYFUNCTION("GOOGLETRANSLATE(D8904,""fr"",""en"")"),"#VALUE!")</f>
        <v>#VALUE!</v>
      </c>
    </row>
    <row r="8905" ht="15.75" customHeight="1">
      <c r="A8905" s="1" t="s">
        <v>695</v>
      </c>
      <c r="B8905" s="1">
        <v>4.0</v>
      </c>
      <c r="C8905" s="1" t="s">
        <v>19487</v>
      </c>
      <c r="D8905" s="1" t="s">
        <v>19488</v>
      </c>
      <c r="E8905" s="1" t="s">
        <v>65</v>
      </c>
      <c r="F8905" s="1" t="s">
        <v>66</v>
      </c>
      <c r="G8905" s="1" t="str">
        <f>IFERROR(__xludf.DUMMYFUNCTION("GOOGLETRANSLATE(D8905,""fr"",""en"")"),"#VALUE!")</f>
        <v>#VALUE!</v>
      </c>
    </row>
    <row r="8906" ht="15.75" customHeight="1">
      <c r="A8906" s="1" t="s">
        <v>4432</v>
      </c>
      <c r="B8906" s="1">
        <v>1.0</v>
      </c>
      <c r="C8906" s="1" t="s">
        <v>19489</v>
      </c>
      <c r="D8906" s="1" t="s">
        <v>19490</v>
      </c>
      <c r="E8906" s="1" t="s">
        <v>34</v>
      </c>
      <c r="F8906" s="1" t="s">
        <v>30</v>
      </c>
      <c r="G8906" s="1" t="str">
        <f>IFERROR(__xludf.DUMMYFUNCTION("GOOGLETRANSLATE(D8906,""fr"",""en"")"),"#VALUE!")</f>
        <v>#VALUE!</v>
      </c>
    </row>
    <row r="8907" ht="15.75" customHeight="1">
      <c r="A8907" s="1" t="s">
        <v>2245</v>
      </c>
      <c r="B8907" s="1">
        <v>5.0</v>
      </c>
      <c r="C8907" s="1" t="s">
        <v>19491</v>
      </c>
      <c r="D8907" s="1" t="s">
        <v>19492</v>
      </c>
      <c r="E8907" s="1" t="s">
        <v>125</v>
      </c>
      <c r="F8907" s="1" t="s">
        <v>110</v>
      </c>
      <c r="G8907" s="1" t="str">
        <f>IFERROR(__xludf.DUMMYFUNCTION("GOOGLETRANSLATE(D8907,""fr"",""en"")"),"#VALUE!")</f>
        <v>#VALUE!</v>
      </c>
    </row>
    <row r="8908" ht="15.75" customHeight="1">
      <c r="A8908" s="1" t="s">
        <v>1581</v>
      </c>
      <c r="B8908" s="1">
        <v>4.0</v>
      </c>
      <c r="C8908" s="1" t="s">
        <v>19493</v>
      </c>
      <c r="D8908" s="1" t="s">
        <v>19494</v>
      </c>
      <c r="E8908" s="1" t="s">
        <v>21</v>
      </c>
      <c r="F8908" s="1" t="s">
        <v>11</v>
      </c>
      <c r="G8908" s="1" t="str">
        <f>IFERROR(__xludf.DUMMYFUNCTION("GOOGLETRANSLATE(D8908,""fr"",""en"")"),"#VALUE!")</f>
        <v>#VALUE!</v>
      </c>
    </row>
    <row r="8909" ht="15.75" customHeight="1">
      <c r="A8909" s="1" t="s">
        <v>615</v>
      </c>
      <c r="B8909" s="1">
        <v>5.0</v>
      </c>
      <c r="C8909" s="1" t="s">
        <v>19495</v>
      </c>
      <c r="D8909" s="1" t="s">
        <v>19496</v>
      </c>
      <c r="E8909" s="1" t="s">
        <v>21</v>
      </c>
      <c r="F8909" s="1" t="s">
        <v>11</v>
      </c>
      <c r="G8909" s="1" t="str">
        <f>IFERROR(__xludf.DUMMYFUNCTION("GOOGLETRANSLATE(D8909,""fr"",""en"")"),"#VALUE!")</f>
        <v>#VALUE!</v>
      </c>
    </row>
    <row r="8910" ht="15.75" customHeight="1">
      <c r="A8910" s="1" t="s">
        <v>780</v>
      </c>
      <c r="B8910" s="1">
        <v>1.0</v>
      </c>
      <c r="C8910" s="1" t="s">
        <v>19497</v>
      </c>
      <c r="D8910" s="1" t="s">
        <v>19498</v>
      </c>
      <c r="E8910" s="1" t="s">
        <v>273</v>
      </c>
      <c r="F8910" s="1" t="s">
        <v>110</v>
      </c>
      <c r="G8910" s="1" t="str">
        <f>IFERROR(__xludf.DUMMYFUNCTION("GOOGLETRANSLATE(D8910,""fr"",""en"")"),"#VALUE!")</f>
        <v>#VALUE!</v>
      </c>
    </row>
    <row r="8911" ht="15.75" customHeight="1">
      <c r="A8911" s="1" t="s">
        <v>461</v>
      </c>
      <c r="B8911" s="1">
        <v>3.0</v>
      </c>
      <c r="C8911" s="1" t="s">
        <v>19499</v>
      </c>
      <c r="D8911" s="1" t="s">
        <v>19500</v>
      </c>
      <c r="E8911" s="1" t="s">
        <v>10</v>
      </c>
      <c r="F8911" s="1" t="s">
        <v>11</v>
      </c>
      <c r="G8911" s="1" t="str">
        <f>IFERROR(__xludf.DUMMYFUNCTION("GOOGLETRANSLATE(D8911,""fr"",""en"")"),"#VALUE!")</f>
        <v>#VALUE!</v>
      </c>
    </row>
    <row r="8912" ht="15.75" customHeight="1">
      <c r="A8912" s="1" t="s">
        <v>7125</v>
      </c>
      <c r="B8912" s="1">
        <v>4.0</v>
      </c>
      <c r="C8912" s="1" t="s">
        <v>19501</v>
      </c>
      <c r="D8912" s="1" t="s">
        <v>19502</v>
      </c>
      <c r="E8912" s="1" t="s">
        <v>614</v>
      </c>
      <c r="F8912" s="1" t="s">
        <v>30</v>
      </c>
      <c r="G8912" s="1" t="str">
        <f>IFERROR(__xludf.DUMMYFUNCTION("GOOGLETRANSLATE(D8912,""fr"",""en"")"),"#VALUE!")</f>
        <v>#VALUE!</v>
      </c>
    </row>
    <row r="8913" ht="15.75" customHeight="1">
      <c r="A8913" s="1" t="s">
        <v>1799</v>
      </c>
      <c r="B8913" s="1">
        <v>5.0</v>
      </c>
      <c r="C8913" s="1" t="s">
        <v>19503</v>
      </c>
      <c r="D8913" s="1" t="s">
        <v>19504</v>
      </c>
      <c r="E8913" s="1" t="s">
        <v>484</v>
      </c>
      <c r="F8913" s="1" t="s">
        <v>30</v>
      </c>
      <c r="G8913" s="1" t="str">
        <f>IFERROR(__xludf.DUMMYFUNCTION("GOOGLETRANSLATE(D8913,""fr"",""en"")"),"#VALUE!")</f>
        <v>#VALUE!</v>
      </c>
    </row>
    <row r="8914" ht="15.75" customHeight="1">
      <c r="A8914" s="1" t="s">
        <v>8131</v>
      </c>
      <c r="B8914" s="1">
        <v>2.0</v>
      </c>
      <c r="C8914" s="1" t="s">
        <v>19505</v>
      </c>
      <c r="D8914" s="1" t="s">
        <v>19506</v>
      </c>
      <c r="E8914" s="1" t="s">
        <v>125</v>
      </c>
      <c r="F8914" s="1" t="s">
        <v>11</v>
      </c>
      <c r="G8914" s="1" t="str">
        <f>IFERROR(__xludf.DUMMYFUNCTION("GOOGLETRANSLATE(D8914,""fr"",""en"")"),"#VALUE!")</f>
        <v>#VALUE!</v>
      </c>
    </row>
    <row r="8915" ht="15.75" customHeight="1">
      <c r="A8915" s="1" t="s">
        <v>5488</v>
      </c>
      <c r="B8915" s="1">
        <v>1.0</v>
      </c>
      <c r="C8915" s="1" t="s">
        <v>17677</v>
      </c>
      <c r="D8915" s="1" t="s">
        <v>19507</v>
      </c>
      <c r="E8915" s="1" t="s">
        <v>10</v>
      </c>
      <c r="F8915" s="1" t="s">
        <v>11</v>
      </c>
      <c r="G8915" s="1" t="str">
        <f>IFERROR(__xludf.DUMMYFUNCTION("GOOGLETRANSLATE(D8915,""fr"",""en"")"),"#VALUE!")</f>
        <v>#VALUE!</v>
      </c>
    </row>
    <row r="8916" ht="15.75" customHeight="1">
      <c r="A8916" s="1" t="s">
        <v>3172</v>
      </c>
      <c r="B8916" s="1">
        <v>2.0</v>
      </c>
      <c r="C8916" s="1" t="s">
        <v>19508</v>
      </c>
      <c r="D8916" s="1" t="s">
        <v>19509</v>
      </c>
      <c r="E8916" s="1" t="s">
        <v>273</v>
      </c>
      <c r="F8916" s="1" t="s">
        <v>11</v>
      </c>
      <c r="G8916" s="1" t="str">
        <f>IFERROR(__xludf.DUMMYFUNCTION("GOOGLETRANSLATE(D8916,""fr"",""en"")"),"Insured for over 30 years at the Macif, we had nothing to complain about until now: very competent advisers, fast reimbursements. For one or two years, customer service has deteriorated: advisers give us false information that has disastrous consequences "&amp;"on our bonus. No tolerance in the claims: from 2 responsible claims (small clashes without gravity), the Macif terminated the car contract to us.")</f>
        <v>Insured for over 30 years at the Macif, we had nothing to complain about until now: very competent advisers, fast reimbursements. For one or two years, customer service has deteriorated: advisers give us false information that has disastrous consequences on our bonus. No tolerance in the claims: from 2 responsible claims (small clashes without gravity), the Macif terminated the car contract to us.</v>
      </c>
    </row>
    <row r="8917" ht="15.75" customHeight="1">
      <c r="A8917" s="1" t="s">
        <v>929</v>
      </c>
      <c r="B8917" s="1">
        <v>4.0</v>
      </c>
      <c r="C8917" s="1" t="s">
        <v>19510</v>
      </c>
      <c r="D8917" s="1" t="s">
        <v>19511</v>
      </c>
      <c r="E8917" s="1" t="s">
        <v>21</v>
      </c>
      <c r="F8917" s="1" t="s">
        <v>11</v>
      </c>
      <c r="G8917" s="1" t="str">
        <f>IFERROR(__xludf.DUMMYFUNCTION("GOOGLETRANSLATE(D8917,""fr"",""en"")"),"#VALUE!")</f>
        <v>#VALUE!</v>
      </c>
    </row>
    <row r="8918" ht="15.75" customHeight="1">
      <c r="A8918" s="1" t="s">
        <v>445</v>
      </c>
      <c r="B8918" s="1">
        <v>4.0</v>
      </c>
      <c r="C8918" s="1" t="s">
        <v>19512</v>
      </c>
      <c r="D8918" s="1" t="s">
        <v>19513</v>
      </c>
      <c r="E8918" s="1" t="s">
        <v>10</v>
      </c>
      <c r="F8918" s="1" t="s">
        <v>11</v>
      </c>
      <c r="G8918" s="1" t="str">
        <f>IFERROR(__xludf.DUMMYFUNCTION("GOOGLETRANSLATE(D8918,""fr"",""en"")"),"#VALUE!")</f>
        <v>#VALUE!</v>
      </c>
    </row>
    <row r="8919" ht="15.75" customHeight="1">
      <c r="A8919" s="1" t="s">
        <v>724</v>
      </c>
      <c r="B8919" s="1">
        <v>5.0</v>
      </c>
      <c r="C8919" s="1" t="s">
        <v>19514</v>
      </c>
      <c r="D8919" s="1" t="s">
        <v>19515</v>
      </c>
      <c r="E8919" s="1" t="s">
        <v>65</v>
      </c>
      <c r="F8919" s="1" t="s">
        <v>66</v>
      </c>
      <c r="G8919" s="1" t="str">
        <f>IFERROR(__xludf.DUMMYFUNCTION("GOOGLETRANSLATE(D8919,""fr"",""en"")"),"#VALUE!")</f>
        <v>#VALUE!</v>
      </c>
    </row>
    <row r="8920" ht="15.75" customHeight="1">
      <c r="A8920" s="1" t="s">
        <v>2015</v>
      </c>
      <c r="B8920" s="1">
        <v>5.0</v>
      </c>
      <c r="C8920" s="1" t="s">
        <v>19516</v>
      </c>
      <c r="D8920" s="1" t="s">
        <v>19517</v>
      </c>
      <c r="E8920" s="1" t="s">
        <v>10</v>
      </c>
      <c r="F8920" s="1" t="s">
        <v>11</v>
      </c>
      <c r="G8920" s="1" t="str">
        <f>IFERROR(__xludf.DUMMYFUNCTION("GOOGLETRANSLATE(D8920,""fr"",""en"")"),"#VALUE!")</f>
        <v>#VALUE!</v>
      </c>
    </row>
    <row r="8921" ht="15.75" customHeight="1">
      <c r="A8921" s="1" t="s">
        <v>947</v>
      </c>
      <c r="B8921" s="1">
        <v>2.0</v>
      </c>
      <c r="C8921" s="1" t="s">
        <v>19518</v>
      </c>
      <c r="D8921" s="1" t="s">
        <v>19519</v>
      </c>
      <c r="E8921" s="1" t="s">
        <v>125</v>
      </c>
      <c r="F8921" s="1" t="s">
        <v>110</v>
      </c>
      <c r="G8921" s="1" t="str">
        <f>IFERROR(__xludf.DUMMYFUNCTION("GOOGLETRANSLATE(D8921,""fr"",""en"")"),"#VALUE!")</f>
        <v>#VALUE!</v>
      </c>
    </row>
    <row r="8922" ht="15.75" customHeight="1">
      <c r="A8922" s="1" t="s">
        <v>14056</v>
      </c>
      <c r="B8922" s="1">
        <v>2.0</v>
      </c>
      <c r="C8922" s="1" t="s">
        <v>19520</v>
      </c>
      <c r="D8922" s="1" t="s">
        <v>19521</v>
      </c>
      <c r="E8922" s="1" t="s">
        <v>25</v>
      </c>
      <c r="F8922" s="1" t="s">
        <v>11</v>
      </c>
      <c r="G8922" s="1" t="str">
        <f>IFERROR(__xludf.DUMMYFUNCTION("GOOGLETRANSLATE(D8922,""fr"",""en"")"),"#VALUE!")</f>
        <v>#VALUE!</v>
      </c>
    </row>
    <row r="8923" ht="15.75" customHeight="1">
      <c r="A8923" s="1" t="s">
        <v>3041</v>
      </c>
      <c r="B8923" s="1">
        <v>4.0</v>
      </c>
      <c r="C8923" s="1" t="s">
        <v>19522</v>
      </c>
      <c r="D8923" s="1" t="s">
        <v>19523</v>
      </c>
      <c r="E8923" s="1" t="s">
        <v>21</v>
      </c>
      <c r="F8923" s="1" t="s">
        <v>11</v>
      </c>
      <c r="G8923" s="1" t="str">
        <f>IFERROR(__xludf.DUMMYFUNCTION("GOOGLETRANSLATE(D8923,""fr"",""en"")"),"#VALUE!")</f>
        <v>#VALUE!</v>
      </c>
    </row>
    <row r="8924" ht="15.75" customHeight="1">
      <c r="A8924" s="1" t="s">
        <v>597</v>
      </c>
      <c r="B8924" s="1">
        <v>5.0</v>
      </c>
      <c r="C8924" s="1" t="s">
        <v>19524</v>
      </c>
      <c r="D8924" s="1" t="s">
        <v>19525</v>
      </c>
      <c r="E8924" s="1" t="s">
        <v>10</v>
      </c>
      <c r="F8924" s="1" t="s">
        <v>11</v>
      </c>
      <c r="G8924" s="1" t="str">
        <f>IFERROR(__xludf.DUMMYFUNCTION("GOOGLETRANSLATE(D8924,""fr"",""en"")"),"#VALUE!")</f>
        <v>#VALUE!</v>
      </c>
    </row>
    <row r="8925" ht="15.75" customHeight="1">
      <c r="A8925" s="1" t="s">
        <v>1562</v>
      </c>
      <c r="B8925" s="1">
        <v>1.0</v>
      </c>
      <c r="C8925" s="1" t="s">
        <v>19526</v>
      </c>
      <c r="D8925" s="1" t="s">
        <v>19527</v>
      </c>
      <c r="E8925" s="1" t="s">
        <v>109</v>
      </c>
      <c r="F8925" s="1" t="s">
        <v>110</v>
      </c>
      <c r="G8925" s="1" t="str">
        <f>IFERROR(__xludf.DUMMYFUNCTION("GOOGLETRANSLATE(D8925,""fr"",""en"")"),"#VALUE!")</f>
        <v>#VALUE!</v>
      </c>
    </row>
    <row r="8926" ht="15.75" customHeight="1">
      <c r="A8926" s="1" t="s">
        <v>2117</v>
      </c>
      <c r="B8926" s="1">
        <v>4.0</v>
      </c>
      <c r="C8926" s="1" t="s">
        <v>19528</v>
      </c>
      <c r="D8926" s="1" t="s">
        <v>19529</v>
      </c>
      <c r="E8926" s="1" t="s">
        <v>614</v>
      </c>
      <c r="F8926" s="1" t="s">
        <v>30</v>
      </c>
      <c r="G8926" s="1" t="str">
        <f>IFERROR(__xludf.DUMMYFUNCTION("GOOGLETRANSLATE(D8926,""fr"",""en"")"),"#VALUE!")</f>
        <v>#VALUE!</v>
      </c>
    </row>
    <row r="8927" ht="15.75" customHeight="1">
      <c r="A8927" s="1" t="s">
        <v>1764</v>
      </c>
      <c r="B8927" s="1">
        <v>5.0</v>
      </c>
      <c r="C8927" s="1" t="s">
        <v>19530</v>
      </c>
      <c r="D8927" s="1" t="s">
        <v>19531</v>
      </c>
      <c r="E8927" s="1" t="s">
        <v>10</v>
      </c>
      <c r="F8927" s="1" t="s">
        <v>11</v>
      </c>
      <c r="G8927" s="1" t="str">
        <f>IFERROR(__xludf.DUMMYFUNCTION("GOOGLETRANSLATE(D8927,""fr"",""en"")"),"#VALUE!")</f>
        <v>#VALUE!</v>
      </c>
    </row>
    <row r="8928" ht="15.75" customHeight="1">
      <c r="A8928" s="1" t="s">
        <v>77</v>
      </c>
      <c r="B8928" s="1">
        <v>4.0</v>
      </c>
      <c r="C8928" s="1" t="s">
        <v>19532</v>
      </c>
      <c r="D8928" s="1" t="s">
        <v>19533</v>
      </c>
      <c r="E8928" s="1" t="s">
        <v>21</v>
      </c>
      <c r="F8928" s="1" t="s">
        <v>11</v>
      </c>
      <c r="G8928" s="1" t="str">
        <f>IFERROR(__xludf.DUMMYFUNCTION("GOOGLETRANSLATE(D8928,""fr"",""en"")"),"#VALUE!")</f>
        <v>#VALUE!</v>
      </c>
    </row>
    <row r="8929" ht="15.75" customHeight="1">
      <c r="A8929" s="1" t="s">
        <v>1901</v>
      </c>
      <c r="B8929" s="1">
        <v>5.0</v>
      </c>
      <c r="C8929" s="1" t="s">
        <v>19534</v>
      </c>
      <c r="D8929" s="1" t="s">
        <v>19535</v>
      </c>
      <c r="E8929" s="1" t="s">
        <v>21</v>
      </c>
      <c r="F8929" s="1" t="s">
        <v>11</v>
      </c>
      <c r="G8929" s="1" t="str">
        <f>IFERROR(__xludf.DUMMYFUNCTION("GOOGLETRANSLATE(D8929,""fr"",""en"")"),"#VALUE!")</f>
        <v>#VALUE!</v>
      </c>
    </row>
    <row r="8930" ht="15.75" customHeight="1">
      <c r="A8930" s="1" t="s">
        <v>439</v>
      </c>
      <c r="B8930" s="1">
        <v>5.0</v>
      </c>
      <c r="C8930" s="1" t="s">
        <v>19536</v>
      </c>
      <c r="D8930" s="1" t="s">
        <v>19537</v>
      </c>
      <c r="E8930" s="1" t="s">
        <v>21</v>
      </c>
      <c r="F8930" s="1" t="s">
        <v>11</v>
      </c>
      <c r="G8930" s="1" t="str">
        <f>IFERROR(__xludf.DUMMYFUNCTION("GOOGLETRANSLATE(D8930,""fr"",""en"")"),"#VALUE!")</f>
        <v>#VALUE!</v>
      </c>
    </row>
    <row r="8931" ht="15.75" customHeight="1">
      <c r="A8931" s="1" t="s">
        <v>16444</v>
      </c>
      <c r="B8931" s="1">
        <v>3.0</v>
      </c>
      <c r="C8931" s="1" t="s">
        <v>19538</v>
      </c>
      <c r="D8931" s="1" t="s">
        <v>480</v>
      </c>
      <c r="E8931" s="1" t="s">
        <v>280</v>
      </c>
      <c r="F8931" s="1" t="s">
        <v>11</v>
      </c>
      <c r="G8931" s="1" t="str">
        <f>IFERROR(__xludf.DUMMYFUNCTION("GOOGLETRANSLATE(D8931,""fr"",""en"")"),"#VALUE!")</f>
        <v>#VALUE!</v>
      </c>
    </row>
    <row r="8932" ht="15.75" customHeight="1">
      <c r="A8932" s="1" t="s">
        <v>18356</v>
      </c>
      <c r="B8932" s="1">
        <v>3.0</v>
      </c>
      <c r="C8932" s="1" t="s">
        <v>19539</v>
      </c>
      <c r="D8932" s="1" t="s">
        <v>19540</v>
      </c>
      <c r="E8932" s="1" t="s">
        <v>43</v>
      </c>
      <c r="F8932" s="1" t="s">
        <v>30</v>
      </c>
      <c r="G8932" s="1" t="str">
        <f>IFERROR(__xludf.DUMMYFUNCTION("GOOGLETRANSLATE(D8932,""fr"",""en"")"),"#VALUE!")</f>
        <v>#VALUE!</v>
      </c>
    </row>
    <row r="8933" ht="15.75" customHeight="1">
      <c r="A8933" s="1" t="s">
        <v>367</v>
      </c>
      <c r="B8933" s="1">
        <v>1.0</v>
      </c>
      <c r="C8933" s="1" t="s">
        <v>19541</v>
      </c>
      <c r="D8933" s="1" t="s">
        <v>19542</v>
      </c>
      <c r="E8933" s="1" t="s">
        <v>10</v>
      </c>
      <c r="F8933" s="1" t="s">
        <v>11</v>
      </c>
      <c r="G8933" s="1" t="str">
        <f>IFERROR(__xludf.DUMMYFUNCTION("GOOGLETRANSLATE(D8933,""fr"",""en"")"),"#VALUE!")</f>
        <v>#VALUE!</v>
      </c>
    </row>
    <row r="8934" ht="15.75" customHeight="1">
      <c r="A8934" s="1" t="s">
        <v>320</v>
      </c>
      <c r="B8934" s="1">
        <v>2.0</v>
      </c>
      <c r="C8934" s="1" t="s">
        <v>19543</v>
      </c>
      <c r="D8934" s="1" t="s">
        <v>19544</v>
      </c>
      <c r="E8934" s="1" t="s">
        <v>25</v>
      </c>
      <c r="F8934" s="1" t="s">
        <v>11</v>
      </c>
      <c r="G8934" s="1" t="str">
        <f>IFERROR(__xludf.DUMMYFUNCTION("GOOGLETRANSLATE(D8934,""fr"",""en"")"),"#VALUE!")</f>
        <v>#VALUE!</v>
      </c>
    </row>
    <row r="8935" ht="15.75" customHeight="1">
      <c r="A8935" s="1" t="s">
        <v>2896</v>
      </c>
      <c r="B8935" s="1">
        <v>5.0</v>
      </c>
      <c r="C8935" s="1" t="s">
        <v>19545</v>
      </c>
      <c r="D8935" s="1" t="s">
        <v>19546</v>
      </c>
      <c r="E8935" s="1" t="s">
        <v>21</v>
      </c>
      <c r="F8935" s="1" t="s">
        <v>11</v>
      </c>
      <c r="G8935" s="1" t="str">
        <f>IFERROR(__xludf.DUMMYFUNCTION("GOOGLETRANSLATE(D8935,""fr"",""en"")"),"#VALUE!")</f>
        <v>#VALUE!</v>
      </c>
    </row>
    <row r="8936" ht="15.75" customHeight="1">
      <c r="A8936" s="1" t="s">
        <v>7543</v>
      </c>
      <c r="B8936" s="1">
        <v>2.0</v>
      </c>
      <c r="C8936" s="1" t="s">
        <v>19547</v>
      </c>
      <c r="D8936" s="1" t="s">
        <v>19548</v>
      </c>
      <c r="E8936" s="1" t="s">
        <v>125</v>
      </c>
      <c r="F8936" s="1" t="s">
        <v>11</v>
      </c>
      <c r="G8936" s="1" t="str">
        <f>IFERROR(__xludf.DUMMYFUNCTION("GOOGLETRANSLATE(D8936,""fr"",""en"")"),"#VALUE!")</f>
        <v>#VALUE!</v>
      </c>
    </row>
    <row r="8937" ht="15.75" customHeight="1">
      <c r="A8937" s="1" t="s">
        <v>2325</v>
      </c>
      <c r="B8937" s="1">
        <v>3.0</v>
      </c>
      <c r="C8937" s="1" t="s">
        <v>19549</v>
      </c>
      <c r="D8937" s="1" t="s">
        <v>19550</v>
      </c>
      <c r="E8937" s="1" t="s">
        <v>21</v>
      </c>
      <c r="F8937" s="1" t="s">
        <v>11</v>
      </c>
      <c r="G8937" s="1" t="str">
        <f>IFERROR(__xludf.DUMMYFUNCTION("GOOGLETRANSLATE(D8937,""fr"",""en"")"),"#VALUE!")</f>
        <v>#VALUE!</v>
      </c>
    </row>
    <row r="8938" ht="15.75" customHeight="1">
      <c r="A8938" s="1" t="s">
        <v>3330</v>
      </c>
      <c r="B8938" s="1">
        <v>4.0</v>
      </c>
      <c r="C8938" s="1" t="s">
        <v>19551</v>
      </c>
      <c r="D8938" s="1" t="s">
        <v>19552</v>
      </c>
      <c r="E8938" s="1" t="s">
        <v>109</v>
      </c>
      <c r="F8938" s="1" t="s">
        <v>110</v>
      </c>
      <c r="G8938" s="1" t="str">
        <f>IFERROR(__xludf.DUMMYFUNCTION("GOOGLETRANSLATE(D8938,""fr"",""en"")"),"#VALUE!")</f>
        <v>#VALUE!</v>
      </c>
    </row>
    <row r="8939" ht="15.75" customHeight="1">
      <c r="A8939" s="1" t="s">
        <v>424</v>
      </c>
      <c r="B8939" s="1">
        <v>5.0</v>
      </c>
      <c r="C8939" s="1" t="s">
        <v>19553</v>
      </c>
      <c r="D8939" s="1" t="s">
        <v>19554</v>
      </c>
      <c r="E8939" s="1" t="s">
        <v>10</v>
      </c>
      <c r="F8939" s="1" t="s">
        <v>11</v>
      </c>
      <c r="G8939" s="1" t="str">
        <f>IFERROR(__xludf.DUMMYFUNCTION("GOOGLETRANSLATE(D8939,""fr"",""en"")"),"#VALUE!")</f>
        <v>#VALUE!</v>
      </c>
    </row>
    <row r="8940" ht="15.75" customHeight="1">
      <c r="A8940" s="1" t="s">
        <v>1253</v>
      </c>
      <c r="B8940" s="1">
        <v>2.0</v>
      </c>
      <c r="C8940" s="1" t="s">
        <v>19555</v>
      </c>
      <c r="D8940" s="1" t="s">
        <v>19556</v>
      </c>
      <c r="E8940" s="1" t="s">
        <v>280</v>
      </c>
      <c r="F8940" s="1" t="s">
        <v>11</v>
      </c>
      <c r="G8940" s="1" t="str">
        <f>IFERROR(__xludf.DUMMYFUNCTION("GOOGLETRANSLATE(D8940,""fr"",""en"")"),"#VALUE!")</f>
        <v>#VALUE!</v>
      </c>
    </row>
    <row r="8941" ht="15.75" customHeight="1">
      <c r="A8941" s="1" t="s">
        <v>936</v>
      </c>
      <c r="B8941" s="1">
        <v>1.0</v>
      </c>
      <c r="C8941" s="1" t="s">
        <v>19557</v>
      </c>
      <c r="D8941" s="1" t="s">
        <v>19558</v>
      </c>
      <c r="E8941" s="1" t="s">
        <v>10</v>
      </c>
      <c r="F8941" s="1" t="s">
        <v>11</v>
      </c>
      <c r="G8941" s="1" t="str">
        <f>IFERROR(__xludf.DUMMYFUNCTION("GOOGLETRANSLATE(D8941,""fr"",""en"")"),"#VALUE!")</f>
        <v>#VALUE!</v>
      </c>
    </row>
    <row r="8942" ht="15.75" customHeight="1">
      <c r="A8942" s="1" t="s">
        <v>1132</v>
      </c>
      <c r="B8942" s="1">
        <v>2.0</v>
      </c>
      <c r="C8942" s="1" t="s">
        <v>19559</v>
      </c>
      <c r="D8942" s="1" t="s">
        <v>19560</v>
      </c>
      <c r="E8942" s="1" t="s">
        <v>169</v>
      </c>
      <c r="F8942" s="1" t="s">
        <v>110</v>
      </c>
      <c r="G8942" s="1" t="str">
        <f>IFERROR(__xludf.DUMMYFUNCTION("GOOGLETRANSLATE(D8942,""fr"",""en"")"),"#VALUE!")</f>
        <v>#VALUE!</v>
      </c>
    </row>
    <row r="8943" ht="15.75" customHeight="1">
      <c r="A8943" s="1" t="s">
        <v>701</v>
      </c>
      <c r="B8943" s="1">
        <v>5.0</v>
      </c>
      <c r="C8943" s="1" t="s">
        <v>19561</v>
      </c>
      <c r="D8943" s="1" t="s">
        <v>19562</v>
      </c>
      <c r="E8943" s="1" t="s">
        <v>21</v>
      </c>
      <c r="F8943" s="1" t="s">
        <v>11</v>
      </c>
      <c r="G8943" s="1" t="str">
        <f>IFERROR(__xludf.DUMMYFUNCTION("GOOGLETRANSLATE(D8943,""fr"",""en"")"),"#VALUE!")</f>
        <v>#VALUE!</v>
      </c>
    </row>
    <row r="8944" ht="15.75" customHeight="1">
      <c r="A8944" s="1" t="s">
        <v>624</v>
      </c>
      <c r="B8944" s="1">
        <v>5.0</v>
      </c>
      <c r="C8944" s="1" t="s">
        <v>19563</v>
      </c>
      <c r="D8944" s="1" t="s">
        <v>19564</v>
      </c>
      <c r="E8944" s="1" t="s">
        <v>10</v>
      </c>
      <c r="F8944" s="1" t="s">
        <v>11</v>
      </c>
      <c r="G8944" s="1" t="str">
        <f>IFERROR(__xludf.DUMMYFUNCTION("GOOGLETRANSLATE(D8944,""fr"",""en"")"),"#VALUE!")</f>
        <v>#VALUE!</v>
      </c>
    </row>
    <row r="8945" ht="15.75" customHeight="1">
      <c r="A8945" s="1" t="s">
        <v>1632</v>
      </c>
      <c r="B8945" s="1">
        <v>2.0</v>
      </c>
      <c r="C8945" s="1" t="s">
        <v>19565</v>
      </c>
      <c r="D8945" s="1" t="s">
        <v>19566</v>
      </c>
      <c r="E8945" s="1" t="s">
        <v>21</v>
      </c>
      <c r="F8945" s="1" t="s">
        <v>11</v>
      </c>
      <c r="G8945" s="1" t="str">
        <f>IFERROR(__xludf.DUMMYFUNCTION("GOOGLETRANSLATE(D8945,""fr"",""en"")"),"#VALUE!")</f>
        <v>#VALUE!</v>
      </c>
    </row>
    <row r="8946" ht="15.75" customHeight="1">
      <c r="A8946" s="1" t="s">
        <v>1353</v>
      </c>
      <c r="B8946" s="1">
        <v>5.0</v>
      </c>
      <c r="C8946" s="1" t="s">
        <v>19567</v>
      </c>
      <c r="D8946" s="1" t="s">
        <v>19568</v>
      </c>
      <c r="E8946" s="1" t="s">
        <v>29</v>
      </c>
      <c r="F8946" s="1" t="s">
        <v>30</v>
      </c>
      <c r="G8946" s="1" t="str">
        <f>IFERROR(__xludf.DUMMYFUNCTION("GOOGLETRANSLATE(D8946,""fr"",""en"")"),"#VALUE!")</f>
        <v>#VALUE!</v>
      </c>
    </row>
    <row r="8947" ht="15.75" customHeight="1">
      <c r="A8947" s="1" t="s">
        <v>7044</v>
      </c>
      <c r="B8947" s="1">
        <v>2.0</v>
      </c>
      <c r="C8947" s="1" t="s">
        <v>19569</v>
      </c>
      <c r="D8947" s="1" t="s">
        <v>19570</v>
      </c>
      <c r="E8947" s="1" t="s">
        <v>117</v>
      </c>
      <c r="F8947" s="1" t="s">
        <v>118</v>
      </c>
      <c r="G8947" s="1" t="str">
        <f>IFERROR(__xludf.DUMMYFUNCTION("GOOGLETRANSLATE(D8947,""fr"",""en"")"),"#VALUE!")</f>
        <v>#VALUE!</v>
      </c>
    </row>
    <row r="8948" ht="15.75" customHeight="1">
      <c r="A8948" s="1" t="s">
        <v>10071</v>
      </c>
      <c r="B8948" s="1">
        <v>5.0</v>
      </c>
      <c r="C8948" s="1" t="s">
        <v>19571</v>
      </c>
      <c r="D8948" s="1" t="s">
        <v>19572</v>
      </c>
      <c r="E8948" s="1" t="s">
        <v>614</v>
      </c>
      <c r="F8948" s="1" t="s">
        <v>30</v>
      </c>
      <c r="G8948" s="1" t="str">
        <f>IFERROR(__xludf.DUMMYFUNCTION("GOOGLETRANSLATE(D8948,""fr"",""en"")"),"#VALUE!")</f>
        <v>#VALUE!</v>
      </c>
    </row>
    <row r="8949" ht="15.75" customHeight="1">
      <c r="A8949" s="1" t="s">
        <v>716</v>
      </c>
      <c r="B8949" s="1">
        <v>1.0</v>
      </c>
      <c r="C8949" s="1" t="s">
        <v>19573</v>
      </c>
      <c r="D8949" s="1" t="s">
        <v>19574</v>
      </c>
      <c r="E8949" s="1" t="s">
        <v>125</v>
      </c>
      <c r="F8949" s="1" t="s">
        <v>11</v>
      </c>
      <c r="G8949" s="1" t="str">
        <f>IFERROR(__xludf.DUMMYFUNCTION("GOOGLETRANSLATE(D8949,""fr"",""en"")"),"#VALUE!")</f>
        <v>#VALUE!</v>
      </c>
    </row>
    <row r="8950" ht="15.75" customHeight="1">
      <c r="A8950" s="1" t="s">
        <v>1421</v>
      </c>
      <c r="B8950" s="1">
        <v>4.0</v>
      </c>
      <c r="C8950" s="1" t="s">
        <v>19575</v>
      </c>
      <c r="D8950" s="1" t="s">
        <v>19576</v>
      </c>
      <c r="E8950" s="1" t="s">
        <v>10</v>
      </c>
      <c r="F8950" s="1" t="s">
        <v>11</v>
      </c>
      <c r="G8950" s="1" t="str">
        <f>IFERROR(__xludf.DUMMYFUNCTION("GOOGLETRANSLATE(D8950,""fr"",""en"")"),"#VALUE!")</f>
        <v>#VALUE!</v>
      </c>
    </row>
    <row r="8951" ht="15.75" customHeight="1">
      <c r="A8951" s="1" t="s">
        <v>18</v>
      </c>
      <c r="B8951" s="1">
        <v>1.0</v>
      </c>
      <c r="C8951" s="1" t="s">
        <v>19577</v>
      </c>
      <c r="D8951" s="1" t="s">
        <v>19578</v>
      </c>
      <c r="E8951" s="1" t="s">
        <v>43</v>
      </c>
      <c r="F8951" s="1" t="s">
        <v>30</v>
      </c>
      <c r="G8951" s="1" t="str">
        <f>IFERROR(__xludf.DUMMYFUNCTION("GOOGLETRANSLATE(D8951,""fr"",""en"")"),"#VALUE!")</f>
        <v>#VALUE!</v>
      </c>
    </row>
    <row r="8952" ht="15.75" customHeight="1">
      <c r="A8952" s="1" t="s">
        <v>1439</v>
      </c>
      <c r="B8952" s="1">
        <v>3.0</v>
      </c>
      <c r="C8952" s="1" t="s">
        <v>19579</v>
      </c>
      <c r="D8952" s="1" t="s">
        <v>19580</v>
      </c>
      <c r="E8952" s="1" t="s">
        <v>554</v>
      </c>
      <c r="F8952" s="1" t="s">
        <v>30</v>
      </c>
      <c r="G8952" s="1" t="str">
        <f>IFERROR(__xludf.DUMMYFUNCTION("GOOGLETRANSLATE(D8952,""fr"",""en"")"),"#VALUE!")</f>
        <v>#VALUE!</v>
      </c>
    </row>
    <row r="8953" ht="15.75" customHeight="1">
      <c r="A8953" s="1" t="s">
        <v>8352</v>
      </c>
      <c r="B8953" s="1">
        <v>1.0</v>
      </c>
      <c r="C8953" s="1" t="s">
        <v>19581</v>
      </c>
      <c r="D8953" s="1" t="s">
        <v>19582</v>
      </c>
      <c r="E8953" s="1" t="s">
        <v>52</v>
      </c>
      <c r="F8953" s="1" t="s">
        <v>11</v>
      </c>
      <c r="G8953" s="1" t="str">
        <f>IFERROR(__xludf.DUMMYFUNCTION("GOOGLETRANSLATE(D8953,""fr"",""en"")"),"#VALUE!")</f>
        <v>#VALUE!</v>
      </c>
    </row>
    <row r="8954" ht="15.75" customHeight="1">
      <c r="A8954" s="1" t="s">
        <v>19583</v>
      </c>
      <c r="B8954" s="1">
        <v>1.0</v>
      </c>
      <c r="C8954" s="1" t="s">
        <v>19584</v>
      </c>
      <c r="D8954" s="1" t="s">
        <v>19585</v>
      </c>
      <c r="E8954" s="1" t="s">
        <v>296</v>
      </c>
      <c r="F8954" s="1" t="s">
        <v>11</v>
      </c>
      <c r="G8954" s="1" t="str">
        <f>IFERROR(__xludf.DUMMYFUNCTION("GOOGLETRANSLATE(D8954,""fr"",""en"")"),"#VALUE!")</f>
        <v>#VALUE!</v>
      </c>
    </row>
    <row r="8955" ht="15.75" customHeight="1">
      <c r="A8955" s="1" t="s">
        <v>1256</v>
      </c>
      <c r="B8955" s="1">
        <v>1.0</v>
      </c>
      <c r="C8955" s="1" t="s">
        <v>19586</v>
      </c>
      <c r="D8955" s="1" t="s">
        <v>19587</v>
      </c>
      <c r="E8955" s="1" t="s">
        <v>250</v>
      </c>
      <c r="F8955" s="1" t="s">
        <v>30</v>
      </c>
      <c r="G8955" s="1" t="str">
        <f>IFERROR(__xludf.DUMMYFUNCTION("GOOGLETRANSLATE(D8955,""fr"",""en"")"),"#VALUE!")</f>
        <v>#VALUE!</v>
      </c>
    </row>
    <row r="8956" ht="15.75" customHeight="1">
      <c r="A8956" s="1" t="s">
        <v>4174</v>
      </c>
      <c r="B8956" s="1">
        <v>4.0</v>
      </c>
      <c r="C8956" s="1" t="s">
        <v>19588</v>
      </c>
      <c r="D8956" s="1" t="s">
        <v>19589</v>
      </c>
      <c r="E8956" s="1" t="s">
        <v>29</v>
      </c>
      <c r="F8956" s="1" t="s">
        <v>30</v>
      </c>
      <c r="G8956" s="1" t="str">
        <f>IFERROR(__xludf.DUMMYFUNCTION("GOOGLETRANSLATE(D8956,""fr"",""en"")"),"#VALUE!")</f>
        <v>#VALUE!</v>
      </c>
    </row>
    <row r="8957" ht="15.75" customHeight="1">
      <c r="A8957" s="1" t="s">
        <v>9086</v>
      </c>
      <c r="B8957" s="1">
        <v>1.0</v>
      </c>
      <c r="C8957" s="1" t="s">
        <v>19590</v>
      </c>
      <c r="D8957" s="1" t="s">
        <v>19591</v>
      </c>
      <c r="E8957" s="1" t="s">
        <v>292</v>
      </c>
      <c r="F8957" s="1" t="s">
        <v>11</v>
      </c>
      <c r="G8957" s="1" t="str">
        <f>IFERROR(__xludf.DUMMYFUNCTION("GOOGLETRANSLATE(D8957,""fr"",""en"")"),"#VALUE!")</f>
        <v>#VALUE!</v>
      </c>
    </row>
    <row r="8958" ht="15.75" customHeight="1">
      <c r="A8958" s="1" t="s">
        <v>1429</v>
      </c>
      <c r="B8958" s="1">
        <v>5.0</v>
      </c>
      <c r="C8958" s="1" t="s">
        <v>19592</v>
      </c>
      <c r="D8958" s="1" t="s">
        <v>19593</v>
      </c>
      <c r="E8958" s="1" t="s">
        <v>10</v>
      </c>
      <c r="F8958" s="1" t="s">
        <v>11</v>
      </c>
      <c r="G8958" s="1" t="str">
        <f>IFERROR(__xludf.DUMMYFUNCTION("GOOGLETRANSLATE(D8958,""fr"",""en"")"),"#VALUE!")</f>
        <v>#VALUE!</v>
      </c>
    </row>
    <row r="8959" ht="15.75" customHeight="1">
      <c r="A8959" s="1" t="s">
        <v>585</v>
      </c>
      <c r="B8959" s="1">
        <v>1.0</v>
      </c>
      <c r="C8959" s="1" t="s">
        <v>19594</v>
      </c>
      <c r="D8959" s="1" t="s">
        <v>19595</v>
      </c>
      <c r="E8959" s="1" t="s">
        <v>273</v>
      </c>
      <c r="F8959" s="1" t="s">
        <v>48</v>
      </c>
      <c r="G8959" s="1" t="str">
        <f>IFERROR(__xludf.DUMMYFUNCTION("GOOGLETRANSLATE(D8959,""fr"",""en"")"),"#VALUE!")</f>
        <v>#VALUE!</v>
      </c>
    </row>
    <row r="8960" ht="15.75" customHeight="1">
      <c r="A8960" s="1" t="s">
        <v>430</v>
      </c>
      <c r="B8960" s="1">
        <v>2.0</v>
      </c>
      <c r="C8960" s="1" t="s">
        <v>19596</v>
      </c>
      <c r="D8960" s="1" t="s">
        <v>19597</v>
      </c>
      <c r="E8960" s="1" t="s">
        <v>10</v>
      </c>
      <c r="F8960" s="1" t="s">
        <v>11</v>
      </c>
      <c r="G8960" s="1" t="str">
        <f>IFERROR(__xludf.DUMMYFUNCTION("GOOGLETRANSLATE(D8960,""fr"",""en"")"),"#VALUE!")</f>
        <v>#VALUE!</v>
      </c>
    </row>
    <row r="8961" ht="15.75" customHeight="1">
      <c r="A8961" s="1" t="s">
        <v>5866</v>
      </c>
      <c r="B8961" s="1">
        <v>2.0</v>
      </c>
      <c r="C8961" s="1" t="s">
        <v>19598</v>
      </c>
      <c r="D8961" s="1" t="s">
        <v>19599</v>
      </c>
      <c r="E8961" s="1" t="s">
        <v>169</v>
      </c>
      <c r="F8961" s="1" t="s">
        <v>11</v>
      </c>
      <c r="G8961" s="1" t="str">
        <f>IFERROR(__xludf.DUMMYFUNCTION("GOOGLETRANSLATE(D8961,""fr"",""en"")"),"#VALUE!")</f>
        <v>#VALUE!</v>
      </c>
    </row>
    <row r="8962" ht="15.75" customHeight="1">
      <c r="A8962" s="1" t="s">
        <v>5775</v>
      </c>
      <c r="B8962" s="1">
        <v>5.0</v>
      </c>
      <c r="C8962" s="1" t="s">
        <v>19600</v>
      </c>
      <c r="D8962" s="1" t="s">
        <v>19601</v>
      </c>
      <c r="E8962" s="1" t="s">
        <v>484</v>
      </c>
      <c r="F8962" s="1" t="s">
        <v>30</v>
      </c>
      <c r="G8962" s="1" t="str">
        <f>IFERROR(__xludf.DUMMYFUNCTION("GOOGLETRANSLATE(D8962,""fr"",""en"")"),"#VALUE!")</f>
        <v>#VALUE!</v>
      </c>
    </row>
    <row r="8963" ht="15.75" customHeight="1">
      <c r="A8963" s="1" t="s">
        <v>126</v>
      </c>
      <c r="B8963" s="1">
        <v>5.0</v>
      </c>
      <c r="C8963" s="1" t="s">
        <v>19602</v>
      </c>
      <c r="D8963" s="1" t="s">
        <v>19603</v>
      </c>
      <c r="E8963" s="1" t="s">
        <v>10</v>
      </c>
      <c r="F8963" s="1" t="s">
        <v>11</v>
      </c>
      <c r="G8963" s="1" t="str">
        <f>IFERROR(__xludf.DUMMYFUNCTION("GOOGLETRANSLATE(D8963,""fr"",""en"")"),"#VALUE!")</f>
        <v>#VALUE!</v>
      </c>
    </row>
    <row r="8964" ht="15.75" customHeight="1">
      <c r="A8964" s="1" t="s">
        <v>5562</v>
      </c>
      <c r="B8964" s="1">
        <v>1.0</v>
      </c>
      <c r="C8964" s="1" t="s">
        <v>19604</v>
      </c>
      <c r="D8964" s="1" t="s">
        <v>19605</v>
      </c>
      <c r="E8964" s="1" t="s">
        <v>21</v>
      </c>
      <c r="F8964" s="1" t="s">
        <v>11</v>
      </c>
      <c r="G8964" s="1" t="str">
        <f>IFERROR(__xludf.DUMMYFUNCTION("GOOGLETRANSLATE(D8964,""fr"",""en"")"),"#VALUE!")</f>
        <v>#VALUE!</v>
      </c>
    </row>
    <row r="8965" ht="15.75" customHeight="1">
      <c r="A8965" s="1" t="s">
        <v>4883</v>
      </c>
      <c r="B8965" s="1">
        <v>3.0</v>
      </c>
      <c r="C8965" s="1" t="s">
        <v>19606</v>
      </c>
      <c r="D8965" s="1" t="s">
        <v>19607</v>
      </c>
      <c r="E8965" s="1" t="s">
        <v>10</v>
      </c>
      <c r="F8965" s="1" t="s">
        <v>11</v>
      </c>
      <c r="G8965" s="1" t="str">
        <f>IFERROR(__xludf.DUMMYFUNCTION("GOOGLETRANSLATE(D8965,""fr"",""en"")"),"#VALUE!")</f>
        <v>#VALUE!</v>
      </c>
    </row>
    <row r="8966" ht="15.75" customHeight="1">
      <c r="A8966" s="1" t="s">
        <v>19608</v>
      </c>
      <c r="B8966" s="1">
        <v>1.0</v>
      </c>
      <c r="C8966" s="1" t="s">
        <v>19609</v>
      </c>
      <c r="D8966" s="1" t="s">
        <v>19610</v>
      </c>
      <c r="E8966" s="1" t="s">
        <v>250</v>
      </c>
      <c r="F8966" s="1" t="s">
        <v>30</v>
      </c>
      <c r="G8966" s="1" t="str">
        <f>IFERROR(__xludf.DUMMYFUNCTION("GOOGLETRANSLATE(D8966,""fr"",""en"")"),"#VALUE!")</f>
        <v>#VALUE!</v>
      </c>
    </row>
    <row r="8967" ht="15.75" customHeight="1">
      <c r="A8967" s="1" t="s">
        <v>2866</v>
      </c>
      <c r="B8967" s="1">
        <v>2.0</v>
      </c>
      <c r="C8967" s="1" t="s">
        <v>3277</v>
      </c>
      <c r="D8967" s="1" t="s">
        <v>3278</v>
      </c>
      <c r="E8967" s="1" t="s">
        <v>109</v>
      </c>
      <c r="F8967" s="1" t="s">
        <v>11</v>
      </c>
      <c r="G8967" s="1" t="str">
        <f>IFERROR(__xludf.DUMMYFUNCTION("GOOGLETRANSLATE(D8967,""fr"",""en"")"),"#VALUE!")</f>
        <v>#VALUE!</v>
      </c>
    </row>
    <row r="8968" ht="15.75" customHeight="1">
      <c r="A8968" s="1" t="s">
        <v>769</v>
      </c>
      <c r="B8968" s="1">
        <v>3.0</v>
      </c>
      <c r="C8968" s="1" t="s">
        <v>19611</v>
      </c>
      <c r="D8968" s="1" t="s">
        <v>19612</v>
      </c>
      <c r="E8968" s="1" t="s">
        <v>448</v>
      </c>
      <c r="F8968" s="1" t="s">
        <v>84</v>
      </c>
      <c r="G8968" s="1" t="str">
        <f>IFERROR(__xludf.DUMMYFUNCTION("GOOGLETRANSLATE(D8968,""fr"",""en"")"),"#VALUE!")</f>
        <v>#VALUE!</v>
      </c>
    </row>
    <row r="8969" ht="15.75" customHeight="1">
      <c r="A8969" s="1" t="s">
        <v>15224</v>
      </c>
      <c r="B8969" s="1">
        <v>1.0</v>
      </c>
      <c r="C8969" s="1" t="s">
        <v>19613</v>
      </c>
      <c r="D8969" s="1" t="s">
        <v>19614</v>
      </c>
      <c r="E8969" s="1" t="s">
        <v>109</v>
      </c>
      <c r="F8969" s="1" t="s">
        <v>11</v>
      </c>
      <c r="G8969" s="1" t="str">
        <f>IFERROR(__xludf.DUMMYFUNCTION("GOOGLETRANSLATE(D8969,""fr"",""en"")"),"#VALUE!")</f>
        <v>#VALUE!</v>
      </c>
    </row>
    <row r="8970" ht="15.75" customHeight="1">
      <c r="A8970" s="1" t="s">
        <v>1482</v>
      </c>
      <c r="B8970" s="1">
        <v>4.0</v>
      </c>
      <c r="C8970" s="1" t="s">
        <v>19615</v>
      </c>
      <c r="D8970" s="1" t="s">
        <v>19616</v>
      </c>
      <c r="E8970" s="1" t="s">
        <v>65</v>
      </c>
      <c r="F8970" s="1" t="s">
        <v>66</v>
      </c>
      <c r="G8970" s="1" t="str">
        <f>IFERROR(__xludf.DUMMYFUNCTION("GOOGLETRANSLATE(D8970,""fr"",""en"")"),"#VALUE!")</f>
        <v>#VALUE!</v>
      </c>
    </row>
    <row r="8971" ht="15.75" customHeight="1">
      <c r="A8971" s="1" t="s">
        <v>15826</v>
      </c>
      <c r="B8971" s="1">
        <v>2.0</v>
      </c>
      <c r="C8971" s="1" t="s">
        <v>19617</v>
      </c>
      <c r="D8971" s="1" t="s">
        <v>19618</v>
      </c>
      <c r="E8971" s="1" t="s">
        <v>280</v>
      </c>
      <c r="F8971" s="1" t="s">
        <v>11</v>
      </c>
      <c r="G8971" s="1" t="str">
        <f>IFERROR(__xludf.DUMMYFUNCTION("GOOGLETRANSLATE(D8971,""fr"",""en"")"),"#VALUE!")</f>
        <v>#VALUE!</v>
      </c>
    </row>
    <row r="8972" ht="15.75" customHeight="1">
      <c r="A8972" s="1" t="s">
        <v>332</v>
      </c>
      <c r="B8972" s="1">
        <v>5.0</v>
      </c>
      <c r="C8972" s="1" t="s">
        <v>19619</v>
      </c>
      <c r="D8972" s="1" t="s">
        <v>19620</v>
      </c>
      <c r="E8972" s="1" t="s">
        <v>176</v>
      </c>
      <c r="F8972" s="1" t="s">
        <v>66</v>
      </c>
      <c r="G8972" s="1" t="str">
        <f>IFERROR(__xludf.DUMMYFUNCTION("GOOGLETRANSLATE(D8972,""fr"",""en"")"),"#VALUE!")</f>
        <v>#VALUE!</v>
      </c>
    </row>
    <row r="8973" ht="15.75" customHeight="1">
      <c r="A8973" s="1" t="s">
        <v>1781</v>
      </c>
      <c r="B8973" s="1">
        <v>5.0</v>
      </c>
      <c r="C8973" s="1" t="s">
        <v>19621</v>
      </c>
      <c r="D8973" s="1" t="s">
        <v>19622</v>
      </c>
      <c r="E8973" s="1" t="s">
        <v>21</v>
      </c>
      <c r="F8973" s="1" t="s">
        <v>11</v>
      </c>
      <c r="G8973" s="1" t="str">
        <f>IFERROR(__xludf.DUMMYFUNCTION("GOOGLETRANSLATE(D8973,""fr"",""en"")"),"#VALUE!")</f>
        <v>#VALUE!</v>
      </c>
    </row>
    <row r="8974" ht="15.75" customHeight="1">
      <c r="A8974" s="1" t="s">
        <v>281</v>
      </c>
      <c r="B8974" s="1">
        <v>4.0</v>
      </c>
      <c r="C8974" s="1" t="s">
        <v>19623</v>
      </c>
      <c r="D8974" s="1" t="s">
        <v>19624</v>
      </c>
      <c r="E8974" s="1" t="s">
        <v>10</v>
      </c>
      <c r="F8974" s="1" t="s">
        <v>11</v>
      </c>
      <c r="G8974" s="1" t="str">
        <f>IFERROR(__xludf.DUMMYFUNCTION("GOOGLETRANSLATE(D8974,""fr"",""en"")"),"#VALUE!")</f>
        <v>#VALUE!</v>
      </c>
    </row>
    <row r="8975" ht="15.75" customHeight="1">
      <c r="A8975" s="1" t="s">
        <v>141</v>
      </c>
      <c r="B8975" s="1">
        <v>5.0</v>
      </c>
      <c r="C8975" s="1" t="s">
        <v>19625</v>
      </c>
      <c r="D8975" s="1" t="s">
        <v>19626</v>
      </c>
      <c r="E8975" s="1" t="s">
        <v>10</v>
      </c>
      <c r="F8975" s="1" t="s">
        <v>11</v>
      </c>
      <c r="G8975" s="1" t="str">
        <f>IFERROR(__xludf.DUMMYFUNCTION("GOOGLETRANSLATE(D8975,""fr"",""en"")"),"#VALUE!")</f>
        <v>#VALUE!</v>
      </c>
    </row>
    <row r="8976" ht="15.75" customHeight="1">
      <c r="A8976" s="1" t="s">
        <v>585</v>
      </c>
      <c r="B8976" s="1">
        <v>4.0</v>
      </c>
      <c r="C8976" s="1" t="s">
        <v>19627</v>
      </c>
      <c r="D8976" s="1" t="s">
        <v>19628</v>
      </c>
      <c r="E8976" s="1" t="s">
        <v>10</v>
      </c>
      <c r="F8976" s="1" t="s">
        <v>11</v>
      </c>
      <c r="G8976" s="1" t="str">
        <f>IFERROR(__xludf.DUMMYFUNCTION("GOOGLETRANSLATE(D8976,""fr"",""en"")"),"#VALUE!")</f>
        <v>#VALUE!</v>
      </c>
    </row>
    <row r="8977" ht="15.75" customHeight="1">
      <c r="A8977" s="1" t="s">
        <v>264</v>
      </c>
      <c r="B8977" s="1">
        <v>4.0</v>
      </c>
      <c r="C8977" s="1" t="s">
        <v>19629</v>
      </c>
      <c r="D8977" s="1" t="s">
        <v>19630</v>
      </c>
      <c r="E8977" s="1" t="s">
        <v>10</v>
      </c>
      <c r="F8977" s="1" t="s">
        <v>11</v>
      </c>
      <c r="G8977" s="1" t="str">
        <f>IFERROR(__xludf.DUMMYFUNCTION("GOOGLETRANSLATE(D8977,""fr"",""en"")"),"#VALUE!")</f>
        <v>#VALUE!</v>
      </c>
    </row>
    <row r="8978" ht="15.75" customHeight="1">
      <c r="A8978" s="1" t="s">
        <v>1353</v>
      </c>
      <c r="B8978" s="1">
        <v>5.0</v>
      </c>
      <c r="C8978" s="1" t="s">
        <v>19631</v>
      </c>
      <c r="D8978" s="1" t="s">
        <v>19632</v>
      </c>
      <c r="E8978" s="1" t="s">
        <v>169</v>
      </c>
      <c r="F8978" s="1" t="s">
        <v>11</v>
      </c>
      <c r="G8978" s="1" t="str">
        <f>IFERROR(__xludf.DUMMYFUNCTION("GOOGLETRANSLATE(D8978,""fr"",""en"")"),"#VALUE!")</f>
        <v>#VALUE!</v>
      </c>
    </row>
    <row r="8979" ht="15.75" customHeight="1">
      <c r="A8979" s="1" t="s">
        <v>936</v>
      </c>
      <c r="B8979" s="1">
        <v>2.0</v>
      </c>
      <c r="C8979" s="1" t="s">
        <v>19633</v>
      </c>
      <c r="D8979" s="1" t="s">
        <v>19634</v>
      </c>
      <c r="E8979" s="1" t="s">
        <v>10</v>
      </c>
      <c r="F8979" s="1" t="s">
        <v>11</v>
      </c>
      <c r="G8979" s="1" t="str">
        <f>IFERROR(__xludf.DUMMYFUNCTION("GOOGLETRANSLATE(D8979,""fr"",""en"")"),"#VALUE!")</f>
        <v>#VALUE!</v>
      </c>
    </row>
    <row r="8980" ht="15.75" customHeight="1">
      <c r="A8980" s="1" t="s">
        <v>1770</v>
      </c>
      <c r="B8980" s="1">
        <v>4.0</v>
      </c>
      <c r="C8980" s="1" t="s">
        <v>19635</v>
      </c>
      <c r="D8980" s="1" t="s">
        <v>19636</v>
      </c>
      <c r="E8980" s="1" t="s">
        <v>484</v>
      </c>
      <c r="F8980" s="1" t="s">
        <v>30</v>
      </c>
      <c r="G8980" s="1" t="str">
        <f>IFERROR(__xludf.DUMMYFUNCTION("GOOGLETRANSLATE(D8980,""fr"",""en"")"),"#VALUE!")</f>
        <v>#VALUE!</v>
      </c>
    </row>
    <row r="8981" ht="15.75" customHeight="1">
      <c r="A8981" s="1" t="s">
        <v>4467</v>
      </c>
      <c r="B8981" s="1">
        <v>2.0</v>
      </c>
      <c r="C8981" s="1" t="s">
        <v>19637</v>
      </c>
      <c r="D8981" s="1" t="s">
        <v>19638</v>
      </c>
      <c r="E8981" s="1" t="s">
        <v>226</v>
      </c>
      <c r="F8981" s="1" t="s">
        <v>11</v>
      </c>
      <c r="G8981" s="1" t="str">
        <f>IFERROR(__xludf.DUMMYFUNCTION("GOOGLETRANSLATE(D8981,""fr"",""en"")"),"#VALUE!")</f>
        <v>#VALUE!</v>
      </c>
    </row>
    <row r="8982" ht="15.75" customHeight="1">
      <c r="A8982" s="1" t="s">
        <v>801</v>
      </c>
      <c r="B8982" s="1">
        <v>5.0</v>
      </c>
      <c r="C8982" s="1" t="s">
        <v>19639</v>
      </c>
      <c r="D8982" s="1" t="s">
        <v>19640</v>
      </c>
      <c r="E8982" s="1" t="s">
        <v>10</v>
      </c>
      <c r="F8982" s="1" t="s">
        <v>11</v>
      </c>
      <c r="G8982" s="1" t="str">
        <f>IFERROR(__xludf.DUMMYFUNCTION("GOOGLETRANSLATE(D8982,""fr"",""en"")"),"#VALUE!")</f>
        <v>#VALUE!</v>
      </c>
    </row>
    <row r="8983" ht="15.75" customHeight="1">
      <c r="A8983" s="1" t="s">
        <v>1879</v>
      </c>
      <c r="B8983" s="1">
        <v>3.0</v>
      </c>
      <c r="C8983" s="1" t="s">
        <v>4423</v>
      </c>
      <c r="D8983" s="1" t="s">
        <v>19641</v>
      </c>
      <c r="E8983" s="1" t="s">
        <v>10</v>
      </c>
      <c r="F8983" s="1" t="s">
        <v>11</v>
      </c>
      <c r="G8983" s="1" t="str">
        <f>IFERROR(__xludf.DUMMYFUNCTION("GOOGLETRANSLATE(D8983,""fr"",""en"")"),"#VALUE!")</f>
        <v>#VALUE!</v>
      </c>
    </row>
    <row r="8984" ht="15.75" customHeight="1">
      <c r="A8984" s="1" t="s">
        <v>8653</v>
      </c>
      <c r="B8984" s="1">
        <v>3.0</v>
      </c>
      <c r="C8984" s="1" t="s">
        <v>19642</v>
      </c>
      <c r="D8984" s="1" t="s">
        <v>19643</v>
      </c>
      <c r="E8984" s="1" t="s">
        <v>47</v>
      </c>
      <c r="F8984" s="1" t="s">
        <v>84</v>
      </c>
      <c r="G8984" s="1" t="str">
        <f>IFERROR(__xludf.DUMMYFUNCTION("GOOGLETRANSLATE(D8984,""fr"",""en"")"),"#VALUE!")</f>
        <v>#VALUE!</v>
      </c>
    </row>
    <row r="8985" ht="15.75" customHeight="1">
      <c r="A8985" s="1" t="s">
        <v>14694</v>
      </c>
      <c r="B8985" s="1">
        <v>1.0</v>
      </c>
      <c r="C8985" s="1" t="s">
        <v>19644</v>
      </c>
      <c r="D8985" s="1" t="s">
        <v>19645</v>
      </c>
      <c r="E8985" s="1" t="s">
        <v>296</v>
      </c>
      <c r="F8985" s="1" t="s">
        <v>11</v>
      </c>
      <c r="G8985" s="1" t="str">
        <f>IFERROR(__xludf.DUMMYFUNCTION("GOOGLETRANSLATE(D8985,""fr"",""en"")"),"#VALUE!")</f>
        <v>#VALUE!</v>
      </c>
    </row>
    <row r="8986" ht="15.75" customHeight="1">
      <c r="A8986" s="1" t="s">
        <v>532</v>
      </c>
      <c r="B8986" s="1">
        <v>5.0</v>
      </c>
      <c r="C8986" s="1" t="s">
        <v>19646</v>
      </c>
      <c r="D8986" s="1" t="s">
        <v>19647</v>
      </c>
      <c r="E8986" s="1" t="s">
        <v>10</v>
      </c>
      <c r="F8986" s="1" t="s">
        <v>11</v>
      </c>
      <c r="G8986" s="1" t="str">
        <f>IFERROR(__xludf.DUMMYFUNCTION("GOOGLETRANSLATE(D8986,""fr"",""en"")"),"#VALUE!")</f>
        <v>#VALUE!</v>
      </c>
    </row>
    <row r="8987" ht="15.75" customHeight="1">
      <c r="A8987" s="1" t="s">
        <v>710</v>
      </c>
      <c r="B8987" s="1">
        <v>2.0</v>
      </c>
      <c r="C8987" s="1" t="s">
        <v>19648</v>
      </c>
      <c r="D8987" s="1" t="s">
        <v>19649</v>
      </c>
      <c r="E8987" s="1" t="s">
        <v>65</v>
      </c>
      <c r="F8987" s="1" t="s">
        <v>66</v>
      </c>
      <c r="G8987" s="1" t="str">
        <f>IFERROR(__xludf.DUMMYFUNCTION("GOOGLETRANSLATE(D8987,""fr"",""en"")"),"#VALUE!")</f>
        <v>#VALUE!</v>
      </c>
    </row>
    <row r="8988" ht="15.75" customHeight="1">
      <c r="A8988" s="1" t="s">
        <v>1121</v>
      </c>
      <c r="B8988" s="1">
        <v>1.0</v>
      </c>
      <c r="C8988" s="1" t="s">
        <v>19650</v>
      </c>
      <c r="D8988" s="1" t="s">
        <v>19651</v>
      </c>
      <c r="E8988" s="1" t="s">
        <v>109</v>
      </c>
      <c r="F8988" s="1" t="s">
        <v>110</v>
      </c>
      <c r="G8988" s="1" t="str">
        <f>IFERROR(__xludf.DUMMYFUNCTION("GOOGLETRANSLATE(D8988,""fr"",""en"")"),"#VALUE!")</f>
        <v>#VALUE!</v>
      </c>
    </row>
    <row r="8989" ht="15.75" customHeight="1">
      <c r="A8989" s="1" t="s">
        <v>326</v>
      </c>
      <c r="B8989" s="1">
        <v>1.0</v>
      </c>
      <c r="C8989" s="1" t="s">
        <v>19652</v>
      </c>
      <c r="D8989" s="1" t="s">
        <v>19653</v>
      </c>
      <c r="E8989" s="1" t="s">
        <v>43</v>
      </c>
      <c r="F8989" s="1" t="s">
        <v>30</v>
      </c>
      <c r="G8989" s="1" t="str">
        <f>IFERROR(__xludf.DUMMYFUNCTION("GOOGLETRANSLATE(D8989,""fr"",""en"")"),"#VALUE!")</f>
        <v>#VALUE!</v>
      </c>
    </row>
    <row r="8990" ht="15.75" customHeight="1">
      <c r="A8990" s="1" t="s">
        <v>2135</v>
      </c>
      <c r="B8990" s="1">
        <v>3.0</v>
      </c>
      <c r="C8990" s="1" t="s">
        <v>19654</v>
      </c>
      <c r="D8990" s="1" t="s">
        <v>19655</v>
      </c>
      <c r="E8990" s="1" t="s">
        <v>169</v>
      </c>
      <c r="F8990" s="1" t="s">
        <v>11</v>
      </c>
      <c r="G8990" s="1" t="str">
        <f>IFERROR(__xludf.DUMMYFUNCTION("GOOGLETRANSLATE(D8990,""fr"",""en"")"),"#VALUE!")</f>
        <v>#VALUE!</v>
      </c>
    </row>
    <row r="8991" ht="15.75" customHeight="1">
      <c r="A8991" s="1" t="s">
        <v>638</v>
      </c>
      <c r="B8991" s="1">
        <v>2.0</v>
      </c>
      <c r="C8991" s="1" t="s">
        <v>19656</v>
      </c>
      <c r="D8991" s="1" t="s">
        <v>19657</v>
      </c>
      <c r="E8991" s="1" t="s">
        <v>273</v>
      </c>
      <c r="F8991" s="1" t="s">
        <v>11</v>
      </c>
      <c r="G8991" s="1" t="str">
        <f>IFERROR(__xludf.DUMMYFUNCTION("GOOGLETRANSLATE(D8991,""fr"",""en"")"),"#VALUE!")</f>
        <v>#VALUE!</v>
      </c>
    </row>
    <row r="8992" ht="15.75" customHeight="1">
      <c r="A8992" s="1" t="s">
        <v>12533</v>
      </c>
      <c r="B8992" s="1">
        <v>1.0</v>
      </c>
      <c r="C8992" s="1" t="s">
        <v>19658</v>
      </c>
      <c r="D8992" s="1" t="s">
        <v>19659</v>
      </c>
      <c r="E8992" s="1" t="s">
        <v>10</v>
      </c>
      <c r="F8992" s="1" t="s">
        <v>11</v>
      </c>
      <c r="G8992" s="1" t="str">
        <f>IFERROR(__xludf.DUMMYFUNCTION("GOOGLETRANSLATE(D8992,""fr"",""en"")"),"#VALUE!")</f>
        <v>#VALUE!</v>
      </c>
    </row>
    <row r="8993" ht="15.75" customHeight="1">
      <c r="A8993" s="1" t="s">
        <v>323</v>
      </c>
      <c r="B8993" s="1">
        <v>5.0</v>
      </c>
      <c r="C8993" s="1" t="s">
        <v>19660</v>
      </c>
      <c r="D8993" s="1" t="s">
        <v>19661</v>
      </c>
      <c r="E8993" s="1" t="s">
        <v>169</v>
      </c>
      <c r="F8993" s="1" t="s">
        <v>11</v>
      </c>
      <c r="G8993" s="1" t="str">
        <f>IFERROR(__xludf.DUMMYFUNCTION("GOOGLETRANSLATE(D8993,""fr"",""en"")"),"#VALUE!")</f>
        <v>#VALUE!</v>
      </c>
    </row>
    <row r="8994" ht="15.75" customHeight="1">
      <c r="A8994" s="1" t="s">
        <v>4087</v>
      </c>
      <c r="B8994" s="1">
        <v>2.0</v>
      </c>
      <c r="C8994" s="1" t="s">
        <v>19662</v>
      </c>
      <c r="D8994" s="1" t="s">
        <v>19663</v>
      </c>
      <c r="E8994" s="1" t="s">
        <v>103</v>
      </c>
      <c r="F8994" s="1" t="s">
        <v>48</v>
      </c>
      <c r="G8994" s="1" t="str">
        <f>IFERROR(__xludf.DUMMYFUNCTION("GOOGLETRANSLATE(D8994,""fr"",""en"")"),"#VALUE!")</f>
        <v>#VALUE!</v>
      </c>
    </row>
    <row r="8995" ht="15.75" customHeight="1">
      <c r="A8995" s="1" t="s">
        <v>795</v>
      </c>
      <c r="B8995" s="1">
        <v>1.0</v>
      </c>
      <c r="C8995" s="1" t="s">
        <v>19664</v>
      </c>
      <c r="D8995" s="1" t="s">
        <v>19665</v>
      </c>
      <c r="E8995" s="1" t="s">
        <v>373</v>
      </c>
      <c r="F8995" s="1" t="s">
        <v>30</v>
      </c>
      <c r="G8995" s="1" t="str">
        <f>IFERROR(__xludf.DUMMYFUNCTION("GOOGLETRANSLATE(D8995,""fr"",""en"")"),"#VALUE!")</f>
        <v>#VALUE!</v>
      </c>
    </row>
    <row r="8996" ht="15.75" customHeight="1">
      <c r="A8996" s="1" t="s">
        <v>2637</v>
      </c>
      <c r="B8996" s="1">
        <v>5.0</v>
      </c>
      <c r="C8996" s="1" t="s">
        <v>19666</v>
      </c>
      <c r="D8996" s="1" t="s">
        <v>19667</v>
      </c>
      <c r="E8996" s="1" t="s">
        <v>21</v>
      </c>
      <c r="F8996" s="1" t="s">
        <v>11</v>
      </c>
      <c r="G8996" s="1" t="str">
        <f>IFERROR(__xludf.DUMMYFUNCTION("GOOGLETRANSLATE(D8996,""fr"",""en"")"),"#VALUE!")</f>
        <v>#VALUE!</v>
      </c>
    </row>
    <row r="8997" ht="15.75" customHeight="1">
      <c r="A8997" s="1" t="s">
        <v>3871</v>
      </c>
      <c r="B8997" s="1">
        <v>1.0</v>
      </c>
      <c r="C8997" s="1" t="s">
        <v>19668</v>
      </c>
      <c r="D8997" s="1" t="s">
        <v>19669</v>
      </c>
      <c r="E8997" s="1" t="s">
        <v>29</v>
      </c>
      <c r="F8997" s="1" t="s">
        <v>30</v>
      </c>
      <c r="G8997" s="1" t="str">
        <f>IFERROR(__xludf.DUMMYFUNCTION("GOOGLETRANSLATE(D8997,""fr"",""en"")"),"#VALUE!")</f>
        <v>#VALUE!</v>
      </c>
    </row>
    <row r="8998" ht="15.75" customHeight="1">
      <c r="A8998" s="1" t="s">
        <v>546</v>
      </c>
      <c r="B8998" s="1">
        <v>3.0</v>
      </c>
      <c r="C8998" s="1" t="s">
        <v>19670</v>
      </c>
      <c r="D8998" s="1" t="s">
        <v>19671</v>
      </c>
      <c r="E8998" s="1" t="s">
        <v>614</v>
      </c>
      <c r="F8998" s="1" t="s">
        <v>30</v>
      </c>
      <c r="G8998" s="1" t="str">
        <f>IFERROR(__xludf.DUMMYFUNCTION("GOOGLETRANSLATE(D8998,""fr"",""en"")"),"#VALUE!")</f>
        <v>#VALUE!</v>
      </c>
    </row>
    <row r="8999" ht="15.75" customHeight="1">
      <c r="A8999" s="1" t="s">
        <v>2801</v>
      </c>
      <c r="B8999" s="1">
        <v>5.0</v>
      </c>
      <c r="C8999" s="1" t="s">
        <v>19672</v>
      </c>
      <c r="D8999" s="1" t="s">
        <v>19673</v>
      </c>
      <c r="E8999" s="1" t="s">
        <v>448</v>
      </c>
      <c r="F8999" s="1" t="s">
        <v>84</v>
      </c>
      <c r="G8999" s="1" t="str">
        <f>IFERROR(__xludf.DUMMYFUNCTION("GOOGLETRANSLATE(D8999,""fr"",""en"")"),"#VALUE!")</f>
        <v>#VALUE!</v>
      </c>
    </row>
    <row r="9000" ht="15.75" customHeight="1">
      <c r="A9000" s="1" t="s">
        <v>755</v>
      </c>
      <c r="B9000" s="1">
        <v>1.0</v>
      </c>
      <c r="C9000" s="1" t="s">
        <v>19674</v>
      </c>
      <c r="D9000" s="1" t="s">
        <v>19675</v>
      </c>
      <c r="E9000" s="1" t="s">
        <v>292</v>
      </c>
      <c r="F9000" s="1" t="s">
        <v>11</v>
      </c>
      <c r="G9000" s="1" t="str">
        <f>IFERROR(__xludf.DUMMYFUNCTION("GOOGLETRANSLATE(D9000,""fr"",""en"")"),"#VALUE!")</f>
        <v>#VALUE!</v>
      </c>
    </row>
    <row r="9001" ht="15.75" customHeight="1">
      <c r="A9001" s="1" t="s">
        <v>284</v>
      </c>
      <c r="B9001" s="1">
        <v>3.0</v>
      </c>
      <c r="C9001" s="1" t="s">
        <v>19676</v>
      </c>
      <c r="D9001" s="1" t="s">
        <v>19677</v>
      </c>
      <c r="E9001" s="1" t="s">
        <v>21</v>
      </c>
      <c r="F9001" s="1" t="s">
        <v>11</v>
      </c>
      <c r="G9001" s="1" t="str">
        <f>IFERROR(__xludf.DUMMYFUNCTION("GOOGLETRANSLATE(D9001,""fr"",""en"")"),"#VALUE!")</f>
        <v>#VALUE!</v>
      </c>
    </row>
    <row r="9002" ht="15.75" customHeight="1">
      <c r="A9002" s="1" t="s">
        <v>2843</v>
      </c>
      <c r="B9002" s="1">
        <v>5.0</v>
      </c>
      <c r="C9002" s="1" t="s">
        <v>19678</v>
      </c>
      <c r="D9002" s="1" t="s">
        <v>19679</v>
      </c>
      <c r="E9002" s="1" t="s">
        <v>65</v>
      </c>
      <c r="F9002" s="1" t="s">
        <v>66</v>
      </c>
      <c r="G9002" s="1" t="str">
        <f>IFERROR(__xludf.DUMMYFUNCTION("GOOGLETRANSLATE(D9002,""fr"",""en"")"),"#VALUE!")</f>
        <v>#VALUE!</v>
      </c>
    </row>
    <row r="9003" ht="15.75" customHeight="1">
      <c r="A9003" s="1" t="s">
        <v>2630</v>
      </c>
      <c r="B9003" s="1">
        <v>4.0</v>
      </c>
      <c r="C9003" s="1" t="s">
        <v>19680</v>
      </c>
      <c r="D9003" s="1" t="s">
        <v>19681</v>
      </c>
      <c r="E9003" s="1" t="s">
        <v>21</v>
      </c>
      <c r="F9003" s="1" t="s">
        <v>11</v>
      </c>
      <c r="G9003" s="1" t="str">
        <f>IFERROR(__xludf.DUMMYFUNCTION("GOOGLETRANSLATE(D9003,""fr"",""en"")"),"#VALUE!")</f>
        <v>#VALUE!</v>
      </c>
    </row>
    <row r="9004" ht="15.75" customHeight="1">
      <c r="A9004" s="1" t="s">
        <v>724</v>
      </c>
      <c r="B9004" s="1">
        <v>4.0</v>
      </c>
      <c r="C9004" s="1" t="s">
        <v>19682</v>
      </c>
      <c r="D9004" s="1" t="s">
        <v>19683</v>
      </c>
      <c r="E9004" s="1" t="s">
        <v>65</v>
      </c>
      <c r="F9004" s="1" t="s">
        <v>66</v>
      </c>
      <c r="G9004" s="1" t="str">
        <f>IFERROR(__xludf.DUMMYFUNCTION("GOOGLETRANSLATE(D9004,""fr"",""en"")"),"Satisfied.
Reactivity, simplicity. Attractive price from a competition point of view. To see the responsiveness of the advisers if necessary. For the moment very satisfied.
")</f>
        <v>Satisfied.
Reactivity, simplicity. Attractive price from a competition point of view. To see the responsiveness of the advisers if necessary. For the moment very satisfied.
</v>
      </c>
    </row>
    <row r="9005" ht="15.75" customHeight="1">
      <c r="A9005" s="1" t="s">
        <v>8751</v>
      </c>
      <c r="B9005" s="1">
        <v>1.0</v>
      </c>
      <c r="C9005" s="1" t="s">
        <v>19684</v>
      </c>
      <c r="D9005" s="1" t="s">
        <v>19685</v>
      </c>
      <c r="E9005" s="1" t="s">
        <v>117</v>
      </c>
      <c r="F9005" s="1" t="s">
        <v>48</v>
      </c>
      <c r="G9005" s="1" t="str">
        <f>IFERROR(__xludf.DUMMYFUNCTION("GOOGLETRANSLATE(D9005,""fr"",""en"")"),"#VALUE!")</f>
        <v>#VALUE!</v>
      </c>
    </row>
    <row r="9006" ht="15.75" customHeight="1">
      <c r="A9006" s="1" t="s">
        <v>2676</v>
      </c>
      <c r="B9006" s="1">
        <v>1.0</v>
      </c>
      <c r="C9006" s="1" t="s">
        <v>19686</v>
      </c>
      <c r="D9006" s="1" t="s">
        <v>19687</v>
      </c>
      <c r="E9006" s="1" t="s">
        <v>169</v>
      </c>
      <c r="F9006" s="1" t="s">
        <v>110</v>
      </c>
      <c r="G9006" s="1" t="str">
        <f>IFERROR(__xludf.DUMMYFUNCTION("GOOGLETRANSLATE(D9006,""fr"",""en"")"),"#VALUE!")</f>
        <v>#VALUE!</v>
      </c>
    </row>
    <row r="9007" ht="15.75" customHeight="1">
      <c r="A9007" s="1" t="s">
        <v>678</v>
      </c>
      <c r="B9007" s="1">
        <v>3.0</v>
      </c>
      <c r="C9007" s="1" t="s">
        <v>19688</v>
      </c>
      <c r="D9007" s="1" t="s">
        <v>19689</v>
      </c>
      <c r="E9007" s="1" t="s">
        <v>21</v>
      </c>
      <c r="F9007" s="1" t="s">
        <v>11</v>
      </c>
      <c r="G9007" s="1" t="str">
        <f>IFERROR(__xludf.DUMMYFUNCTION("GOOGLETRANSLATE(D9007,""fr"",""en"")"),"#VALUE!")</f>
        <v>#VALUE!</v>
      </c>
    </row>
    <row r="9008" ht="15.75" customHeight="1">
      <c r="A9008" s="1" t="s">
        <v>255</v>
      </c>
      <c r="B9008" s="1">
        <v>5.0</v>
      </c>
      <c r="C9008" s="1" t="s">
        <v>19690</v>
      </c>
      <c r="D9008" s="1" t="s">
        <v>19691</v>
      </c>
      <c r="E9008" s="1" t="s">
        <v>10</v>
      </c>
      <c r="F9008" s="1" t="s">
        <v>11</v>
      </c>
      <c r="G9008" s="1" t="str">
        <f>IFERROR(__xludf.DUMMYFUNCTION("GOOGLETRANSLATE(D9008,""fr"",""en"")"),"#VALUE!")</f>
        <v>#VALUE!</v>
      </c>
    </row>
    <row r="9009" ht="15.75" customHeight="1">
      <c r="A9009" s="1" t="s">
        <v>701</v>
      </c>
      <c r="B9009" s="1">
        <v>5.0</v>
      </c>
      <c r="C9009" s="1" t="s">
        <v>19692</v>
      </c>
      <c r="D9009" s="1" t="s">
        <v>19693</v>
      </c>
      <c r="E9009" s="1" t="s">
        <v>109</v>
      </c>
      <c r="F9009" s="1" t="s">
        <v>11</v>
      </c>
      <c r="G9009" s="1" t="str">
        <f>IFERROR(__xludf.DUMMYFUNCTION("GOOGLETRANSLATE(D9009,""fr"",""en"")"),"#VALUE!")</f>
        <v>#VALUE!</v>
      </c>
    </row>
    <row r="9010" ht="15.75" customHeight="1">
      <c r="A9010" s="1" t="s">
        <v>838</v>
      </c>
      <c r="B9010" s="1">
        <v>4.0</v>
      </c>
      <c r="C9010" s="1" t="s">
        <v>19694</v>
      </c>
      <c r="D9010" s="1" t="s">
        <v>19695</v>
      </c>
      <c r="E9010" s="1" t="s">
        <v>109</v>
      </c>
      <c r="F9010" s="1" t="s">
        <v>11</v>
      </c>
      <c r="G9010" s="1" t="str">
        <f>IFERROR(__xludf.DUMMYFUNCTION("GOOGLETRANSLATE(D9010,""fr"",""en"")"),"#VALUE!")</f>
        <v>#VALUE!</v>
      </c>
    </row>
    <row r="9011" ht="15.75" customHeight="1">
      <c r="A9011" s="1" t="s">
        <v>19696</v>
      </c>
      <c r="B9011" s="1">
        <v>1.0</v>
      </c>
      <c r="C9011" s="1" t="s">
        <v>19697</v>
      </c>
      <c r="D9011" s="1" t="s">
        <v>19698</v>
      </c>
      <c r="E9011" s="1" t="s">
        <v>292</v>
      </c>
      <c r="F9011" s="1" t="s">
        <v>11</v>
      </c>
      <c r="G9011" s="1" t="str">
        <f>IFERROR(__xludf.DUMMYFUNCTION("GOOGLETRANSLATE(D9011,""fr"",""en"")"),"#VALUE!")</f>
        <v>#VALUE!</v>
      </c>
    </row>
    <row r="9012" ht="15.75" customHeight="1">
      <c r="A9012" s="1" t="s">
        <v>1838</v>
      </c>
      <c r="B9012" s="1">
        <v>1.0</v>
      </c>
      <c r="C9012" s="1" t="s">
        <v>19699</v>
      </c>
      <c r="D9012" s="1" t="s">
        <v>19700</v>
      </c>
      <c r="E9012" s="1" t="s">
        <v>117</v>
      </c>
      <c r="F9012" s="1" t="s">
        <v>48</v>
      </c>
      <c r="G9012" s="1" t="str">
        <f>IFERROR(__xludf.DUMMYFUNCTION("GOOGLETRANSLATE(D9012,""fr"",""en"")"),"#VALUE!")</f>
        <v>#VALUE!</v>
      </c>
    </row>
    <row r="9013" ht="15.75" customHeight="1">
      <c r="A9013" s="1" t="s">
        <v>5933</v>
      </c>
      <c r="B9013" s="1">
        <v>1.0</v>
      </c>
      <c r="C9013" s="1" t="s">
        <v>19701</v>
      </c>
      <c r="D9013" s="1" t="s">
        <v>19702</v>
      </c>
      <c r="E9013" s="1" t="s">
        <v>7711</v>
      </c>
      <c r="F9013" s="1" t="s">
        <v>5982</v>
      </c>
      <c r="G9013" s="1" t="str">
        <f>IFERROR(__xludf.DUMMYFUNCTION("GOOGLETRANSLATE(D9013,""fr"",""en"")"),"#VALUE!")</f>
        <v>#VALUE!</v>
      </c>
    </row>
    <row r="9014" ht="15.75" customHeight="1">
      <c r="A9014" s="1" t="s">
        <v>3889</v>
      </c>
      <c r="B9014" s="1">
        <v>2.0</v>
      </c>
      <c r="C9014" s="1" t="s">
        <v>19703</v>
      </c>
      <c r="D9014" s="1" t="s">
        <v>19704</v>
      </c>
      <c r="E9014" s="1" t="s">
        <v>280</v>
      </c>
      <c r="F9014" s="1" t="s">
        <v>11</v>
      </c>
      <c r="G9014" s="1" t="str">
        <f>IFERROR(__xludf.DUMMYFUNCTION("GOOGLETRANSLATE(D9014,""fr"",""en"")"),"#VALUE!")</f>
        <v>#VALUE!</v>
      </c>
    </row>
    <row r="9015" ht="15.75" customHeight="1">
      <c r="A9015" s="1" t="s">
        <v>245</v>
      </c>
      <c r="B9015" s="1">
        <v>4.0</v>
      </c>
      <c r="C9015" s="1" t="s">
        <v>19705</v>
      </c>
      <c r="D9015" s="1" t="s">
        <v>19706</v>
      </c>
      <c r="E9015" s="1" t="s">
        <v>10</v>
      </c>
      <c r="F9015" s="1" t="s">
        <v>11</v>
      </c>
      <c r="G9015" s="1" t="str">
        <f>IFERROR(__xludf.DUMMYFUNCTION("GOOGLETRANSLATE(D9015,""fr"",""en"")"),"#VALUE!")</f>
        <v>#VALUE!</v>
      </c>
    </row>
    <row r="9016" ht="15.75" customHeight="1">
      <c r="A9016" s="1" t="s">
        <v>10498</v>
      </c>
      <c r="B9016" s="1">
        <v>2.0</v>
      </c>
      <c r="C9016" s="1" t="s">
        <v>19707</v>
      </c>
      <c r="D9016" s="1" t="s">
        <v>19708</v>
      </c>
      <c r="E9016" s="1" t="s">
        <v>52</v>
      </c>
      <c r="F9016" s="1" t="s">
        <v>11</v>
      </c>
      <c r="G9016" s="1" t="str">
        <f>IFERROR(__xludf.DUMMYFUNCTION("GOOGLETRANSLATE(D9016,""fr"",""en"")"),"#VALUE!")</f>
        <v>#VALUE!</v>
      </c>
    </row>
    <row r="9017" ht="15.75" customHeight="1">
      <c r="A9017" s="1" t="s">
        <v>647</v>
      </c>
      <c r="B9017" s="1">
        <v>1.0</v>
      </c>
      <c r="C9017" s="1" t="s">
        <v>19709</v>
      </c>
      <c r="D9017" s="1" t="s">
        <v>19710</v>
      </c>
      <c r="E9017" s="1" t="s">
        <v>273</v>
      </c>
      <c r="F9017" s="1" t="s">
        <v>11</v>
      </c>
      <c r="G9017" s="1" t="str">
        <f>IFERROR(__xludf.DUMMYFUNCTION("GOOGLETRANSLATE(D9017,""fr"",""en"")"),"#VALUE!")</f>
        <v>#VALUE!</v>
      </c>
    </row>
    <row r="9018" ht="15.75" customHeight="1">
      <c r="A9018" s="1" t="s">
        <v>2109</v>
      </c>
      <c r="B9018" s="1">
        <v>4.0</v>
      </c>
      <c r="C9018" s="1" t="s">
        <v>19711</v>
      </c>
      <c r="D9018" s="1" t="s">
        <v>19712</v>
      </c>
      <c r="E9018" s="1" t="s">
        <v>10</v>
      </c>
      <c r="F9018" s="1" t="s">
        <v>11</v>
      </c>
      <c r="G9018" s="1" t="str">
        <f>IFERROR(__xludf.DUMMYFUNCTION("GOOGLETRANSLATE(D9018,""fr"",""en"")"),"#VALUE!")</f>
        <v>#VALUE!</v>
      </c>
    </row>
    <row r="9019" ht="15.75" customHeight="1">
      <c r="A9019" s="1" t="s">
        <v>1149</v>
      </c>
      <c r="B9019" s="1">
        <v>1.0</v>
      </c>
      <c r="C9019" s="1" t="s">
        <v>19713</v>
      </c>
      <c r="D9019" s="1" t="s">
        <v>19714</v>
      </c>
      <c r="E9019" s="1" t="s">
        <v>226</v>
      </c>
      <c r="F9019" s="1" t="s">
        <v>11</v>
      </c>
      <c r="G9019" s="1" t="str">
        <f>IFERROR(__xludf.DUMMYFUNCTION("GOOGLETRANSLATE(D9019,""fr"",""en"")"),"#VALUE!")</f>
        <v>#VALUE!</v>
      </c>
    </row>
    <row r="9020" ht="15.75" customHeight="1">
      <c r="A9020" s="1" t="s">
        <v>227</v>
      </c>
      <c r="B9020" s="1">
        <v>5.0</v>
      </c>
      <c r="C9020" s="1" t="s">
        <v>19715</v>
      </c>
      <c r="D9020" s="1" t="s">
        <v>19716</v>
      </c>
      <c r="E9020" s="1" t="s">
        <v>21</v>
      </c>
      <c r="F9020" s="1" t="s">
        <v>11</v>
      </c>
      <c r="G9020" s="1" t="str">
        <f>IFERROR(__xludf.DUMMYFUNCTION("GOOGLETRANSLATE(D9020,""fr"",""en"")"),"#VALUE!")</f>
        <v>#VALUE!</v>
      </c>
    </row>
    <row r="9021" ht="15.75" customHeight="1">
      <c r="A9021" s="1" t="s">
        <v>2715</v>
      </c>
      <c r="B9021" s="1">
        <v>5.0</v>
      </c>
      <c r="C9021" s="1" t="s">
        <v>19717</v>
      </c>
      <c r="D9021" s="1" t="s">
        <v>19718</v>
      </c>
      <c r="E9021" s="1" t="s">
        <v>29</v>
      </c>
      <c r="F9021" s="1" t="s">
        <v>30</v>
      </c>
      <c r="G9021" s="1" t="str">
        <f>IFERROR(__xludf.DUMMYFUNCTION("GOOGLETRANSLATE(D9021,""fr"",""en"")"),"#VALUE!")</f>
        <v>#VALUE!</v>
      </c>
    </row>
    <row r="9022" ht="15.75" customHeight="1">
      <c r="A9022" s="1" t="s">
        <v>2812</v>
      </c>
      <c r="B9022" s="1">
        <v>4.0</v>
      </c>
      <c r="C9022" s="1" t="s">
        <v>19719</v>
      </c>
      <c r="D9022" s="1" t="s">
        <v>19720</v>
      </c>
      <c r="E9022" s="1" t="s">
        <v>484</v>
      </c>
      <c r="F9022" s="1" t="s">
        <v>30</v>
      </c>
      <c r="G9022" s="1" t="str">
        <f>IFERROR(__xludf.DUMMYFUNCTION("GOOGLETRANSLATE(D9022,""fr"",""en"")"),"#VALUE!")</f>
        <v>#VALUE!</v>
      </c>
    </row>
    <row r="9023" ht="15.75" customHeight="1">
      <c r="A9023" s="1" t="s">
        <v>692</v>
      </c>
      <c r="B9023" s="1">
        <v>2.0</v>
      </c>
      <c r="C9023" s="1" t="s">
        <v>19721</v>
      </c>
      <c r="D9023" s="1" t="s">
        <v>19722</v>
      </c>
      <c r="E9023" s="1" t="s">
        <v>646</v>
      </c>
      <c r="F9023" s="1" t="s">
        <v>39</v>
      </c>
      <c r="G9023" s="1" t="str">
        <f>IFERROR(__xludf.DUMMYFUNCTION("GOOGLETRANSLATE(D9023,""fr"",""en"")"),"#VALUE!")</f>
        <v>#VALUE!</v>
      </c>
    </row>
    <row r="9024" ht="15.75" customHeight="1">
      <c r="A9024" s="1" t="s">
        <v>2106</v>
      </c>
      <c r="B9024" s="1">
        <v>3.0</v>
      </c>
      <c r="C9024" s="1" t="s">
        <v>19723</v>
      </c>
      <c r="D9024" s="1" t="s">
        <v>19724</v>
      </c>
      <c r="E9024" s="1" t="s">
        <v>65</v>
      </c>
      <c r="F9024" s="1" t="s">
        <v>66</v>
      </c>
      <c r="G9024" s="1" t="str">
        <f>IFERROR(__xludf.DUMMYFUNCTION("GOOGLETRANSLATE(D9024,""fr"",""en"")"),"#VALUE!")</f>
        <v>#VALUE!</v>
      </c>
    </row>
    <row r="9025" ht="15.75" customHeight="1">
      <c r="A9025" s="1" t="s">
        <v>8191</v>
      </c>
      <c r="B9025" s="1">
        <v>2.0</v>
      </c>
      <c r="C9025" s="1" t="s">
        <v>19725</v>
      </c>
      <c r="D9025" s="1" t="s">
        <v>19726</v>
      </c>
      <c r="E9025" s="1" t="s">
        <v>21</v>
      </c>
      <c r="F9025" s="1" t="s">
        <v>11</v>
      </c>
      <c r="G9025" s="1" t="str">
        <f>IFERROR(__xludf.DUMMYFUNCTION("GOOGLETRANSLATE(D9025,""fr"",""en"")"),"#VALUE!")</f>
        <v>#VALUE!</v>
      </c>
    </row>
    <row r="9026" ht="15.75" customHeight="1">
      <c r="A9026" s="1" t="s">
        <v>12746</v>
      </c>
      <c r="B9026" s="1">
        <v>3.0</v>
      </c>
      <c r="C9026" s="1" t="s">
        <v>19727</v>
      </c>
      <c r="D9026" s="1" t="s">
        <v>19728</v>
      </c>
      <c r="E9026" s="1" t="s">
        <v>47</v>
      </c>
      <c r="F9026" s="1" t="s">
        <v>48</v>
      </c>
      <c r="G9026" s="1" t="str">
        <f>IFERROR(__xludf.DUMMYFUNCTION("GOOGLETRANSLATE(D9026,""fr"",""en"")"),"#VALUE!")</f>
        <v>#VALUE!</v>
      </c>
    </row>
    <row r="9027" ht="15.75" customHeight="1">
      <c r="A9027" s="1" t="s">
        <v>10977</v>
      </c>
      <c r="B9027" s="1">
        <v>5.0</v>
      </c>
      <c r="C9027" s="1" t="s">
        <v>19729</v>
      </c>
      <c r="D9027" s="1" t="s">
        <v>19730</v>
      </c>
      <c r="E9027" s="1" t="s">
        <v>10</v>
      </c>
      <c r="F9027" s="1" t="s">
        <v>11</v>
      </c>
      <c r="G9027" s="1" t="str">
        <f>IFERROR(__xludf.DUMMYFUNCTION("GOOGLETRANSLATE(D9027,""fr"",""en"")"),"#VALUE!")</f>
        <v>#VALUE!</v>
      </c>
    </row>
    <row r="9028" ht="15.75" customHeight="1">
      <c r="A9028" s="1" t="s">
        <v>19731</v>
      </c>
      <c r="B9028" s="1">
        <v>2.0</v>
      </c>
      <c r="C9028" s="1" t="s">
        <v>19732</v>
      </c>
      <c r="D9028" s="1" t="s">
        <v>19733</v>
      </c>
      <c r="E9028" s="1" t="s">
        <v>21</v>
      </c>
      <c r="F9028" s="1" t="s">
        <v>11</v>
      </c>
      <c r="G9028" s="1" t="str">
        <f>IFERROR(__xludf.DUMMYFUNCTION("GOOGLETRANSLATE(D9028,""fr"",""en"")"),"#VALUE!")</f>
        <v>#VALUE!</v>
      </c>
    </row>
    <row r="9029" ht="15.75" customHeight="1">
      <c r="A9029" s="1" t="s">
        <v>899</v>
      </c>
      <c r="B9029" s="1">
        <v>3.0</v>
      </c>
      <c r="C9029" s="1" t="s">
        <v>19734</v>
      </c>
      <c r="D9029" s="1" t="s">
        <v>19735</v>
      </c>
      <c r="E9029" s="1" t="s">
        <v>10</v>
      </c>
      <c r="F9029" s="1" t="s">
        <v>11</v>
      </c>
      <c r="G9029" s="1" t="str">
        <f>IFERROR(__xludf.DUMMYFUNCTION("GOOGLETRANSLATE(D9029,""fr"",""en"")"),"#VALUE!")</f>
        <v>#VALUE!</v>
      </c>
    </row>
    <row r="9030" ht="15.75" customHeight="1">
      <c r="A9030" s="1" t="s">
        <v>844</v>
      </c>
      <c r="B9030" s="1">
        <v>4.0</v>
      </c>
      <c r="C9030" s="1" t="s">
        <v>19736</v>
      </c>
      <c r="D9030" s="1" t="s">
        <v>19737</v>
      </c>
      <c r="E9030" s="1" t="s">
        <v>21</v>
      </c>
      <c r="F9030" s="1" t="s">
        <v>11</v>
      </c>
      <c r="G9030" s="1" t="str">
        <f>IFERROR(__xludf.DUMMYFUNCTION("GOOGLETRANSLATE(D9030,""fr"",""en"")"),"#VALUE!")</f>
        <v>#VALUE!</v>
      </c>
    </row>
    <row r="9031" ht="15.75" customHeight="1">
      <c r="A9031" s="1" t="s">
        <v>2215</v>
      </c>
      <c r="B9031" s="1">
        <v>4.0</v>
      </c>
      <c r="C9031" s="1" t="s">
        <v>19738</v>
      </c>
      <c r="D9031" s="1" t="s">
        <v>19739</v>
      </c>
      <c r="E9031" s="1" t="s">
        <v>614</v>
      </c>
      <c r="F9031" s="1" t="s">
        <v>30</v>
      </c>
      <c r="G9031" s="1" t="str">
        <f>IFERROR(__xludf.DUMMYFUNCTION("GOOGLETRANSLATE(D9031,""fr"",""en"")"),"#VALUE!")</f>
        <v>#VALUE!</v>
      </c>
    </row>
    <row r="9032" ht="15.75" customHeight="1">
      <c r="A9032" s="1" t="s">
        <v>5649</v>
      </c>
      <c r="B9032" s="1">
        <v>5.0</v>
      </c>
      <c r="C9032" s="1" t="s">
        <v>19740</v>
      </c>
      <c r="D9032" s="1" t="s">
        <v>19741</v>
      </c>
      <c r="E9032" s="1" t="s">
        <v>21</v>
      </c>
      <c r="F9032" s="1" t="s">
        <v>11</v>
      </c>
      <c r="G9032" s="1" t="str">
        <f>IFERROR(__xludf.DUMMYFUNCTION("GOOGLETRANSLATE(D9032,""fr"",""en"")"),"#VALUE!")</f>
        <v>#VALUE!</v>
      </c>
    </row>
    <row r="9033" ht="15.75" customHeight="1">
      <c r="A9033" s="1" t="s">
        <v>15833</v>
      </c>
      <c r="B9033" s="1">
        <v>1.0</v>
      </c>
      <c r="C9033" s="1" t="s">
        <v>9485</v>
      </c>
      <c r="D9033" s="1" t="s">
        <v>19742</v>
      </c>
      <c r="E9033" s="1" t="s">
        <v>169</v>
      </c>
      <c r="F9033" s="1" t="s">
        <v>110</v>
      </c>
      <c r="G9033" s="1" t="str">
        <f>IFERROR(__xludf.DUMMYFUNCTION("GOOGLETRANSLATE(D9033,""fr"",""en"")"),"#VALUE!")</f>
        <v>#VALUE!</v>
      </c>
    </row>
    <row r="9034" ht="15.75" customHeight="1">
      <c r="A9034" s="1" t="s">
        <v>284</v>
      </c>
      <c r="B9034" s="1">
        <v>2.0</v>
      </c>
      <c r="C9034" s="1" t="s">
        <v>19743</v>
      </c>
      <c r="D9034" s="1" t="s">
        <v>19744</v>
      </c>
      <c r="E9034" s="1" t="s">
        <v>10</v>
      </c>
      <c r="F9034" s="1" t="s">
        <v>11</v>
      </c>
      <c r="G9034" s="1" t="str">
        <f>IFERROR(__xludf.DUMMYFUNCTION("GOOGLETRANSLATE(D9034,""fr"",""en"")"),"#VALUE!")</f>
        <v>#VALUE!</v>
      </c>
    </row>
    <row r="9035" ht="15.75" customHeight="1">
      <c r="A9035" s="1" t="s">
        <v>1741</v>
      </c>
      <c r="B9035" s="1">
        <v>5.0</v>
      </c>
      <c r="C9035" s="1" t="s">
        <v>19745</v>
      </c>
      <c r="D9035" s="1" t="s">
        <v>19746</v>
      </c>
      <c r="E9035" s="1" t="s">
        <v>10</v>
      </c>
      <c r="F9035" s="1" t="s">
        <v>11</v>
      </c>
      <c r="G9035" s="1" t="str">
        <f>IFERROR(__xludf.DUMMYFUNCTION("GOOGLETRANSLATE(D9035,""fr"",""en"")"),"#VALUE!")</f>
        <v>#VALUE!</v>
      </c>
    </row>
    <row r="9036" ht="15.75" customHeight="1">
      <c r="A9036" s="1" t="s">
        <v>1816</v>
      </c>
      <c r="B9036" s="1">
        <v>2.0</v>
      </c>
      <c r="C9036" s="1" t="s">
        <v>19747</v>
      </c>
      <c r="D9036" s="1" t="s">
        <v>19748</v>
      </c>
      <c r="E9036" s="1" t="s">
        <v>226</v>
      </c>
      <c r="F9036" s="1" t="s">
        <v>11</v>
      </c>
      <c r="G9036" s="1" t="str">
        <f>IFERROR(__xludf.DUMMYFUNCTION("GOOGLETRANSLATE(D9036,""fr"",""en"")"),"#VALUE!")</f>
        <v>#VALUE!</v>
      </c>
    </row>
    <row r="9037" ht="15.75" customHeight="1">
      <c r="A9037" s="1" t="s">
        <v>3733</v>
      </c>
      <c r="B9037" s="1">
        <v>2.0</v>
      </c>
      <c r="C9037" s="1" t="s">
        <v>19749</v>
      </c>
      <c r="D9037" s="1" t="s">
        <v>19750</v>
      </c>
      <c r="E9037" s="1" t="s">
        <v>10</v>
      </c>
      <c r="F9037" s="1" t="s">
        <v>11</v>
      </c>
      <c r="G9037" s="1" t="str">
        <f>IFERROR(__xludf.DUMMYFUNCTION("GOOGLETRANSLATE(D9037,""fr"",""en"")"),"#VALUE!")</f>
        <v>#VALUE!</v>
      </c>
    </row>
    <row r="9038" ht="15.75" customHeight="1">
      <c r="A9038" s="1" t="s">
        <v>12</v>
      </c>
      <c r="B9038" s="1">
        <v>4.0</v>
      </c>
      <c r="C9038" s="1" t="s">
        <v>19751</v>
      </c>
      <c r="D9038" s="1" t="s">
        <v>19752</v>
      </c>
      <c r="E9038" s="1" t="s">
        <v>65</v>
      </c>
      <c r="F9038" s="1" t="s">
        <v>66</v>
      </c>
      <c r="G9038" s="1" t="str">
        <f>IFERROR(__xludf.DUMMYFUNCTION("GOOGLETRANSLATE(D9038,""fr"",""en"")"),"#VALUE!")</f>
        <v>#VALUE!</v>
      </c>
    </row>
    <row r="9039" ht="15.75" customHeight="1">
      <c r="A9039" s="1" t="s">
        <v>5338</v>
      </c>
      <c r="B9039" s="1">
        <v>1.0</v>
      </c>
      <c r="C9039" s="1" t="s">
        <v>19753</v>
      </c>
      <c r="D9039" s="1" t="s">
        <v>19754</v>
      </c>
      <c r="E9039" s="1" t="s">
        <v>52</v>
      </c>
      <c r="F9039" s="1" t="s">
        <v>110</v>
      </c>
      <c r="G9039" s="1" t="str">
        <f>IFERROR(__xludf.DUMMYFUNCTION("GOOGLETRANSLATE(D9039,""fr"",""en"")"),"#VALUE!")</f>
        <v>#VALUE!</v>
      </c>
    </row>
    <row r="9040" ht="15.75" customHeight="1">
      <c r="A9040" s="1" t="s">
        <v>7</v>
      </c>
      <c r="B9040" s="1">
        <v>5.0</v>
      </c>
      <c r="C9040" s="1" t="s">
        <v>19755</v>
      </c>
      <c r="D9040" s="1" t="s">
        <v>19756</v>
      </c>
      <c r="E9040" s="1" t="s">
        <v>169</v>
      </c>
      <c r="F9040" s="1" t="s">
        <v>11</v>
      </c>
      <c r="G9040" s="1" t="str">
        <f>IFERROR(__xludf.DUMMYFUNCTION("GOOGLETRANSLATE(D9040,""fr"",""en"")"),"#VALUE!")</f>
        <v>#VALUE!</v>
      </c>
    </row>
    <row r="9041" ht="15.75" customHeight="1">
      <c r="A9041" s="1" t="s">
        <v>3180</v>
      </c>
      <c r="B9041" s="1">
        <v>5.0</v>
      </c>
      <c r="C9041" s="1" t="s">
        <v>19757</v>
      </c>
      <c r="D9041" s="1" t="s">
        <v>19758</v>
      </c>
      <c r="E9041" s="1" t="s">
        <v>34</v>
      </c>
      <c r="F9041" s="1" t="s">
        <v>30</v>
      </c>
      <c r="G9041" s="1" t="str">
        <f>IFERROR(__xludf.DUMMYFUNCTION("GOOGLETRANSLATE(D9041,""fr"",""en"")"),"#VALUE!")</f>
        <v>#VALUE!</v>
      </c>
    </row>
    <row r="9042" ht="15.75" customHeight="1">
      <c r="A9042" s="1" t="s">
        <v>9027</v>
      </c>
      <c r="B9042" s="1">
        <v>5.0</v>
      </c>
      <c r="C9042" s="1" t="s">
        <v>19759</v>
      </c>
      <c r="D9042" s="1" t="s">
        <v>19760</v>
      </c>
      <c r="E9042" s="1" t="s">
        <v>10</v>
      </c>
      <c r="F9042" s="1" t="s">
        <v>11</v>
      </c>
      <c r="G9042" s="1" t="str">
        <f>IFERROR(__xludf.DUMMYFUNCTION("GOOGLETRANSLATE(D9042,""fr"",""en"")"),"#VALUE!")</f>
        <v>#VALUE!</v>
      </c>
    </row>
    <row r="9043" ht="15.75" customHeight="1">
      <c r="A9043" s="1" t="s">
        <v>5752</v>
      </c>
      <c r="B9043" s="1">
        <v>2.0</v>
      </c>
      <c r="C9043" s="1" t="s">
        <v>19761</v>
      </c>
      <c r="D9043" s="1" t="s">
        <v>19762</v>
      </c>
      <c r="E9043" s="1" t="s">
        <v>423</v>
      </c>
      <c r="F9043" s="1" t="s">
        <v>30</v>
      </c>
      <c r="G9043" s="1" t="str">
        <f>IFERROR(__xludf.DUMMYFUNCTION("GOOGLETRANSLATE(D9043,""fr"",""en"")"),"#VALUE!")</f>
        <v>#VALUE!</v>
      </c>
    </row>
    <row r="9044" ht="15.75" customHeight="1">
      <c r="A9044" s="1" t="s">
        <v>3312</v>
      </c>
      <c r="B9044" s="1">
        <v>5.0</v>
      </c>
      <c r="C9044" s="1" t="s">
        <v>19763</v>
      </c>
      <c r="D9044" s="1" t="s">
        <v>19764</v>
      </c>
      <c r="E9044" s="1" t="s">
        <v>21</v>
      </c>
      <c r="F9044" s="1" t="s">
        <v>11</v>
      </c>
      <c r="G9044" s="1" t="str">
        <f>IFERROR(__xludf.DUMMYFUNCTION("GOOGLETRANSLATE(D9044,""fr"",""en"")"),"#VALUE!")</f>
        <v>#VALUE!</v>
      </c>
    </row>
    <row r="9045" ht="15.75" customHeight="1">
      <c r="A9045" s="1" t="s">
        <v>19765</v>
      </c>
      <c r="B9045" s="1">
        <v>2.0</v>
      </c>
      <c r="C9045" s="1" t="s">
        <v>19766</v>
      </c>
      <c r="D9045" s="1" t="s">
        <v>19767</v>
      </c>
      <c r="E9045" s="1" t="s">
        <v>280</v>
      </c>
      <c r="F9045" s="1" t="s">
        <v>11</v>
      </c>
      <c r="G9045" s="1" t="str">
        <f>IFERROR(__xludf.DUMMYFUNCTION("GOOGLETRANSLATE(D9045,""fr"",""en"")"),"#VALUE!")</f>
        <v>#VALUE!</v>
      </c>
    </row>
    <row r="9046" ht="15.75" customHeight="1">
      <c r="A9046" s="1" t="s">
        <v>332</v>
      </c>
      <c r="B9046" s="1">
        <v>4.0</v>
      </c>
      <c r="C9046" s="1" t="s">
        <v>19768</v>
      </c>
      <c r="D9046" s="1" t="s">
        <v>19769</v>
      </c>
      <c r="E9046" s="1" t="s">
        <v>484</v>
      </c>
      <c r="F9046" s="1" t="s">
        <v>118</v>
      </c>
      <c r="G9046" s="1" t="str">
        <f>IFERROR(__xludf.DUMMYFUNCTION("GOOGLETRANSLATE(D9046,""fr"",""en"")"),"#VALUE!")</f>
        <v>#VALUE!</v>
      </c>
    </row>
    <row r="9047" ht="15.75" customHeight="1">
      <c r="A9047" s="1" t="s">
        <v>1218</v>
      </c>
      <c r="B9047" s="1">
        <v>5.0</v>
      </c>
      <c r="C9047" s="1" t="s">
        <v>19770</v>
      </c>
      <c r="D9047" s="1" t="s">
        <v>19771</v>
      </c>
      <c r="E9047" s="1" t="s">
        <v>21</v>
      </c>
      <c r="F9047" s="1" t="s">
        <v>11</v>
      </c>
      <c r="G9047" s="1" t="str">
        <f>IFERROR(__xludf.DUMMYFUNCTION("GOOGLETRANSLATE(D9047,""fr"",""en"")"),"#VALUE!")</f>
        <v>#VALUE!</v>
      </c>
    </row>
    <row r="9048" ht="15.75" customHeight="1">
      <c r="A9048" s="1" t="s">
        <v>2106</v>
      </c>
      <c r="B9048" s="1">
        <v>4.0</v>
      </c>
      <c r="C9048" s="1" t="s">
        <v>19772</v>
      </c>
      <c r="D9048" s="1" t="s">
        <v>19773</v>
      </c>
      <c r="E9048" s="1" t="s">
        <v>21</v>
      </c>
      <c r="F9048" s="1" t="s">
        <v>11</v>
      </c>
      <c r="G9048" s="1" t="str">
        <f>IFERROR(__xludf.DUMMYFUNCTION("GOOGLETRANSLATE(D9048,""fr"",""en"")"),"#VALUE!")</f>
        <v>#VALUE!</v>
      </c>
    </row>
    <row r="9049" ht="15.75" customHeight="1">
      <c r="A9049" s="1" t="s">
        <v>3637</v>
      </c>
      <c r="B9049" s="1">
        <v>5.0</v>
      </c>
      <c r="C9049" s="1" t="s">
        <v>19774</v>
      </c>
      <c r="D9049" s="1" t="s">
        <v>19775</v>
      </c>
      <c r="E9049" s="1" t="s">
        <v>292</v>
      </c>
      <c r="F9049" s="1" t="s">
        <v>11</v>
      </c>
      <c r="G9049" s="1" t="str">
        <f>IFERROR(__xludf.DUMMYFUNCTION("GOOGLETRANSLATE(D9049,""fr"",""en"")"),"#VALUE!")</f>
        <v>#VALUE!</v>
      </c>
    </row>
    <row r="9050" ht="15.75" customHeight="1">
      <c r="A9050" s="1" t="s">
        <v>4427</v>
      </c>
      <c r="B9050" s="1">
        <v>1.0</v>
      </c>
      <c r="C9050" s="1" t="s">
        <v>19776</v>
      </c>
      <c r="D9050" s="1" t="s">
        <v>19777</v>
      </c>
      <c r="E9050" s="1" t="s">
        <v>614</v>
      </c>
      <c r="F9050" s="1" t="s">
        <v>30</v>
      </c>
      <c r="G9050" s="1" t="str">
        <f>IFERROR(__xludf.DUMMYFUNCTION("GOOGLETRANSLATE(D9050,""fr"",""en"")"),"#VALUE!")</f>
        <v>#VALUE!</v>
      </c>
    </row>
    <row r="9051" ht="15.75" customHeight="1">
      <c r="A9051" s="1" t="s">
        <v>3360</v>
      </c>
      <c r="B9051" s="1">
        <v>1.0</v>
      </c>
      <c r="C9051" s="1" t="s">
        <v>19778</v>
      </c>
      <c r="D9051" s="1" t="s">
        <v>19779</v>
      </c>
      <c r="E9051" s="1" t="s">
        <v>169</v>
      </c>
      <c r="F9051" s="1" t="s">
        <v>11</v>
      </c>
      <c r="G9051" s="1" t="str">
        <f>IFERROR(__xludf.DUMMYFUNCTION("GOOGLETRANSLATE(D9051,""fr"",""en"")"),"#VALUE!")</f>
        <v>#VALUE!</v>
      </c>
    </row>
    <row r="9052" ht="15.75" customHeight="1">
      <c r="A9052" s="1" t="s">
        <v>10290</v>
      </c>
      <c r="B9052" s="1">
        <v>1.0</v>
      </c>
      <c r="C9052" s="1" t="s">
        <v>19780</v>
      </c>
      <c r="D9052" s="1" t="s">
        <v>19781</v>
      </c>
      <c r="E9052" s="1" t="s">
        <v>250</v>
      </c>
      <c r="F9052" s="1" t="s">
        <v>30</v>
      </c>
      <c r="G9052" s="1" t="str">
        <f>IFERROR(__xludf.DUMMYFUNCTION("GOOGLETRANSLATE(D9052,""fr"",""en"")"),"#VALUE!")</f>
        <v>#VALUE!</v>
      </c>
    </row>
    <row r="9053" ht="15.75" customHeight="1">
      <c r="A9053" s="1" t="s">
        <v>2851</v>
      </c>
      <c r="B9053" s="1">
        <v>1.0</v>
      </c>
      <c r="C9053" s="1" t="s">
        <v>19782</v>
      </c>
      <c r="D9053" s="1" t="s">
        <v>19783</v>
      </c>
      <c r="E9053" s="1" t="s">
        <v>250</v>
      </c>
      <c r="F9053" s="1" t="s">
        <v>30</v>
      </c>
      <c r="G9053" s="1" t="str">
        <f>IFERROR(__xludf.DUMMYFUNCTION("GOOGLETRANSLATE(D9053,""fr"",""en"")"),"#VALUE!")</f>
        <v>#VALUE!</v>
      </c>
    </row>
    <row r="9054" ht="15.75" customHeight="1">
      <c r="A9054" s="1" t="s">
        <v>430</v>
      </c>
      <c r="B9054" s="1">
        <v>1.0</v>
      </c>
      <c r="C9054" s="1" t="s">
        <v>19784</v>
      </c>
      <c r="D9054" s="1" t="s">
        <v>19785</v>
      </c>
      <c r="E9054" s="1" t="s">
        <v>34</v>
      </c>
      <c r="F9054" s="1" t="s">
        <v>30</v>
      </c>
      <c r="G9054" s="1" t="str">
        <f>IFERROR(__xludf.DUMMYFUNCTION("GOOGLETRANSLATE(D9054,""fr"",""en"")"),"#VALUE!")</f>
        <v>#VALUE!</v>
      </c>
    </row>
    <row r="9055" ht="15.75" customHeight="1">
      <c r="A9055" s="1" t="s">
        <v>370</v>
      </c>
      <c r="B9055" s="1">
        <v>1.0</v>
      </c>
      <c r="C9055" s="1" t="s">
        <v>19786</v>
      </c>
      <c r="D9055" s="1" t="s">
        <v>19787</v>
      </c>
      <c r="E9055" s="1" t="s">
        <v>73</v>
      </c>
      <c r="F9055" s="1" t="s">
        <v>30</v>
      </c>
      <c r="G9055" s="1" t="str">
        <f>IFERROR(__xludf.DUMMYFUNCTION("GOOGLETRANSLATE(D9055,""fr"",""en"")"),"#VALUE!")</f>
        <v>#VALUE!</v>
      </c>
    </row>
    <row r="9056" ht="15.75" customHeight="1">
      <c r="A9056" s="1" t="s">
        <v>2737</v>
      </c>
      <c r="B9056" s="1">
        <v>2.0</v>
      </c>
      <c r="C9056" s="1" t="s">
        <v>19788</v>
      </c>
      <c r="D9056" s="1" t="s">
        <v>19789</v>
      </c>
      <c r="E9056" s="1" t="s">
        <v>226</v>
      </c>
      <c r="F9056" s="1" t="s">
        <v>110</v>
      </c>
      <c r="G9056" s="1" t="str">
        <f>IFERROR(__xludf.DUMMYFUNCTION("GOOGLETRANSLATE(D9056,""fr"",""en"")"),"#VALUE!")</f>
        <v>#VALUE!</v>
      </c>
    </row>
    <row r="9057" ht="15.75" customHeight="1">
      <c r="A9057" s="1" t="s">
        <v>8680</v>
      </c>
      <c r="B9057" s="1">
        <v>5.0</v>
      </c>
      <c r="C9057" s="1" t="s">
        <v>19790</v>
      </c>
      <c r="D9057" s="1" t="s">
        <v>19791</v>
      </c>
      <c r="E9057" s="1" t="s">
        <v>614</v>
      </c>
      <c r="F9057" s="1" t="s">
        <v>30</v>
      </c>
      <c r="G9057" s="1" t="str">
        <f>IFERROR(__xludf.DUMMYFUNCTION("GOOGLETRANSLATE(D9057,""fr"",""en"")"),"#VALUE!")</f>
        <v>#VALUE!</v>
      </c>
    </row>
    <row r="9058" ht="15.75" customHeight="1">
      <c r="A9058" s="1" t="s">
        <v>2103</v>
      </c>
      <c r="B9058" s="1">
        <v>5.0</v>
      </c>
      <c r="C9058" s="1" t="s">
        <v>19792</v>
      </c>
      <c r="D9058" s="1" t="s">
        <v>19793</v>
      </c>
      <c r="E9058" s="1" t="s">
        <v>21</v>
      </c>
      <c r="F9058" s="1" t="s">
        <v>11</v>
      </c>
      <c r="G9058" s="1" t="str">
        <f>IFERROR(__xludf.DUMMYFUNCTION("GOOGLETRANSLATE(D9058,""fr"",""en"")"),"#VALUE!")</f>
        <v>#VALUE!</v>
      </c>
    </row>
    <row r="9059" ht="15.75" customHeight="1">
      <c r="A9059" s="1" t="s">
        <v>1581</v>
      </c>
      <c r="B9059" s="1">
        <v>5.0</v>
      </c>
      <c r="C9059" s="1" t="s">
        <v>19794</v>
      </c>
      <c r="D9059" s="1" t="s">
        <v>19795</v>
      </c>
      <c r="E9059" s="1" t="s">
        <v>65</v>
      </c>
      <c r="F9059" s="1" t="s">
        <v>66</v>
      </c>
      <c r="G9059" s="1" t="str">
        <f>IFERROR(__xludf.DUMMYFUNCTION("GOOGLETRANSLATE(D9059,""fr"",""en"")"),"#VALUE!")</f>
        <v>#VALUE!</v>
      </c>
    </row>
    <row r="9060" ht="15.75" customHeight="1">
      <c r="A9060" s="1" t="s">
        <v>7572</v>
      </c>
      <c r="B9060" s="1">
        <v>3.0</v>
      </c>
      <c r="C9060" s="1" t="s">
        <v>19796</v>
      </c>
      <c r="D9060" s="1" t="s">
        <v>19797</v>
      </c>
      <c r="E9060" s="1" t="s">
        <v>296</v>
      </c>
      <c r="F9060" s="1" t="s">
        <v>11</v>
      </c>
      <c r="G9060" s="1" t="str">
        <f>IFERROR(__xludf.DUMMYFUNCTION("GOOGLETRANSLATE(D9060,""fr"",""en"")"),"#VALUE!")</f>
        <v>#VALUE!</v>
      </c>
    </row>
    <row r="9061" ht="15.75" customHeight="1">
      <c r="A9061" s="1" t="s">
        <v>650</v>
      </c>
      <c r="B9061" s="1">
        <v>3.0</v>
      </c>
      <c r="C9061" s="1" t="s">
        <v>19798</v>
      </c>
      <c r="D9061" s="1" t="s">
        <v>19799</v>
      </c>
      <c r="E9061" s="1" t="s">
        <v>575</v>
      </c>
      <c r="F9061" s="1" t="s">
        <v>48</v>
      </c>
      <c r="G9061" s="1" t="str">
        <f>IFERROR(__xludf.DUMMYFUNCTION("GOOGLETRANSLATE(D9061,""fr"",""en"")"),"#VALUE!")</f>
        <v>#VALUE!</v>
      </c>
    </row>
    <row r="9062" ht="15.75" customHeight="1">
      <c r="A9062" s="1" t="s">
        <v>10820</v>
      </c>
      <c r="B9062" s="1">
        <v>4.0</v>
      </c>
      <c r="C9062" s="1" t="s">
        <v>19800</v>
      </c>
      <c r="D9062" s="1" t="s">
        <v>19801</v>
      </c>
      <c r="E9062" s="1" t="s">
        <v>159</v>
      </c>
      <c r="F9062" s="1" t="s">
        <v>39</v>
      </c>
      <c r="G9062" s="1" t="str">
        <f>IFERROR(__xludf.DUMMYFUNCTION("GOOGLETRANSLATE(D9062,""fr"",""en"")"),"#VALUE!")</f>
        <v>#VALUE!</v>
      </c>
    </row>
    <row r="9063" ht="15.75" customHeight="1">
      <c r="A9063" s="1" t="s">
        <v>2117</v>
      </c>
      <c r="B9063" s="1">
        <v>5.0</v>
      </c>
      <c r="C9063" s="1" t="s">
        <v>19802</v>
      </c>
      <c r="D9063" s="1" t="s">
        <v>19803</v>
      </c>
      <c r="E9063" s="1" t="s">
        <v>21</v>
      </c>
      <c r="F9063" s="1" t="s">
        <v>11</v>
      </c>
      <c r="G9063" s="1" t="str">
        <f>IFERROR(__xludf.DUMMYFUNCTION("GOOGLETRANSLATE(D9063,""fr"",""en"")"),"#VALUE!")</f>
        <v>#VALUE!</v>
      </c>
    </row>
    <row r="9064" ht="15.75" customHeight="1">
      <c r="A9064" s="1" t="s">
        <v>1135</v>
      </c>
      <c r="B9064" s="1">
        <v>1.0</v>
      </c>
      <c r="C9064" s="1" t="s">
        <v>19804</v>
      </c>
      <c r="D9064" s="1" t="s">
        <v>19805</v>
      </c>
      <c r="E9064" s="1" t="s">
        <v>273</v>
      </c>
      <c r="F9064" s="1" t="s">
        <v>110</v>
      </c>
      <c r="G9064" s="1" t="str">
        <f>IFERROR(__xludf.DUMMYFUNCTION("GOOGLETRANSLATE(D9064,""fr"",""en"")"),"#VALUE!")</f>
        <v>#VALUE!</v>
      </c>
    </row>
    <row r="9065" ht="15.75" customHeight="1">
      <c r="A9065" s="1" t="s">
        <v>18356</v>
      </c>
      <c r="B9065" s="1">
        <v>1.0</v>
      </c>
      <c r="C9065" s="1" t="s">
        <v>19806</v>
      </c>
      <c r="D9065" s="1" t="s">
        <v>19807</v>
      </c>
      <c r="E9065" s="1" t="s">
        <v>52</v>
      </c>
      <c r="F9065" s="1" t="s">
        <v>11</v>
      </c>
      <c r="G9065" s="1" t="str">
        <f>IFERROR(__xludf.DUMMYFUNCTION("GOOGLETRANSLATE(D9065,""fr"",""en"")"),"#VALUE!")</f>
        <v>#VALUE!</v>
      </c>
    </row>
    <row r="9066" ht="15.75" customHeight="1">
      <c r="A9066" s="1" t="s">
        <v>3466</v>
      </c>
      <c r="B9066" s="1">
        <v>4.0</v>
      </c>
      <c r="C9066" s="1" t="s">
        <v>19808</v>
      </c>
      <c r="D9066" s="1" t="s">
        <v>19809</v>
      </c>
      <c r="E9066" s="1" t="s">
        <v>21</v>
      </c>
      <c r="F9066" s="1" t="s">
        <v>11</v>
      </c>
      <c r="G9066" s="1" t="str">
        <f>IFERROR(__xludf.DUMMYFUNCTION("GOOGLETRANSLATE(D9066,""fr"",""en"")"),"#VALUE!")</f>
        <v>#VALUE!</v>
      </c>
    </row>
    <row r="9067" ht="15.75" customHeight="1">
      <c r="A9067" s="1" t="s">
        <v>8345</v>
      </c>
      <c r="B9067" s="1">
        <v>2.0</v>
      </c>
      <c r="C9067" s="1" t="s">
        <v>19810</v>
      </c>
      <c r="D9067" s="1" t="s">
        <v>19811</v>
      </c>
      <c r="E9067" s="1" t="s">
        <v>10</v>
      </c>
      <c r="F9067" s="1" t="s">
        <v>110</v>
      </c>
      <c r="G9067" s="1" t="str">
        <f>IFERROR(__xludf.DUMMYFUNCTION("GOOGLETRANSLATE(D9067,""fr"",""en"")"),"#VALUE!")</f>
        <v>#VALUE!</v>
      </c>
    </row>
    <row r="9068" ht="15.75" customHeight="1">
      <c r="A9068" s="1" t="s">
        <v>1062</v>
      </c>
      <c r="B9068" s="1">
        <v>5.0</v>
      </c>
      <c r="C9068" s="1" t="s">
        <v>19812</v>
      </c>
      <c r="D9068" s="1" t="s">
        <v>19813</v>
      </c>
      <c r="E9068" s="1" t="s">
        <v>21</v>
      </c>
      <c r="F9068" s="1" t="s">
        <v>11</v>
      </c>
      <c r="G9068" s="1" t="str">
        <f>IFERROR(__xludf.DUMMYFUNCTION("GOOGLETRANSLATE(D9068,""fr"",""en"")"),"#VALUE!")</f>
        <v>#VALUE!</v>
      </c>
    </row>
    <row r="9069" ht="15.75" customHeight="1">
      <c r="A9069" s="1" t="s">
        <v>214</v>
      </c>
      <c r="B9069" s="1">
        <v>5.0</v>
      </c>
      <c r="C9069" s="1" t="s">
        <v>19814</v>
      </c>
      <c r="D9069" s="1" t="s">
        <v>19815</v>
      </c>
      <c r="E9069" s="1" t="s">
        <v>10</v>
      </c>
      <c r="F9069" s="1" t="s">
        <v>11</v>
      </c>
      <c r="G9069" s="1" t="str">
        <f>IFERROR(__xludf.DUMMYFUNCTION("GOOGLETRANSLATE(D9069,""fr"",""en"")"),"#VALUE!")</f>
        <v>#VALUE!</v>
      </c>
    </row>
    <row r="9070" ht="15.75" customHeight="1">
      <c r="A9070" s="1" t="s">
        <v>3818</v>
      </c>
      <c r="B9070" s="1">
        <v>3.0</v>
      </c>
      <c r="C9070" s="1" t="s">
        <v>19816</v>
      </c>
      <c r="D9070" s="1" t="s">
        <v>19817</v>
      </c>
      <c r="E9070" s="1" t="s">
        <v>10</v>
      </c>
      <c r="F9070" s="1" t="s">
        <v>11</v>
      </c>
      <c r="G9070" s="1" t="str">
        <f>IFERROR(__xludf.DUMMYFUNCTION("GOOGLETRANSLATE(D9070,""fr"",""en"")"),"#VALUE!")</f>
        <v>#VALUE!</v>
      </c>
    </row>
    <row r="9071" ht="15.75" customHeight="1">
      <c r="A9071" s="1" t="s">
        <v>1267</v>
      </c>
      <c r="B9071" s="1">
        <v>1.0</v>
      </c>
      <c r="C9071" s="1" t="s">
        <v>19818</v>
      </c>
      <c r="D9071" s="1" t="s">
        <v>19819</v>
      </c>
      <c r="E9071" s="1" t="s">
        <v>273</v>
      </c>
      <c r="F9071" s="1" t="s">
        <v>118</v>
      </c>
      <c r="G9071" s="1" t="str">
        <f>IFERROR(__xludf.DUMMYFUNCTION("GOOGLETRANSLATE(D9071,""fr"",""en"")"),"#VALUE!")</f>
        <v>#VALUE!</v>
      </c>
    </row>
    <row r="9072" ht="15.75" customHeight="1">
      <c r="A9072" s="1" t="s">
        <v>17509</v>
      </c>
      <c r="B9072" s="1">
        <v>1.0</v>
      </c>
      <c r="C9072" s="1" t="s">
        <v>19820</v>
      </c>
      <c r="D9072" s="1" t="s">
        <v>19821</v>
      </c>
      <c r="E9072" s="1" t="s">
        <v>273</v>
      </c>
      <c r="F9072" s="1" t="s">
        <v>11</v>
      </c>
      <c r="G9072" s="1" t="str">
        <f>IFERROR(__xludf.DUMMYFUNCTION("GOOGLETRANSLATE(D9072,""fr"",""en"")"),"#VALUE!")</f>
        <v>#VALUE!</v>
      </c>
    </row>
    <row r="9073" ht="15.75" customHeight="1">
      <c r="A9073" s="1" t="s">
        <v>5055</v>
      </c>
      <c r="B9073" s="1">
        <v>1.0</v>
      </c>
      <c r="C9073" s="1" t="s">
        <v>19822</v>
      </c>
      <c r="D9073" s="1" t="s">
        <v>19823</v>
      </c>
      <c r="E9073" s="1" t="s">
        <v>10</v>
      </c>
      <c r="F9073" s="1" t="s">
        <v>11</v>
      </c>
      <c r="G9073" s="1" t="str">
        <f>IFERROR(__xludf.DUMMYFUNCTION("GOOGLETRANSLATE(D9073,""fr"",""en"")"),"#VALUE!")</f>
        <v>#VALUE!</v>
      </c>
    </row>
    <row r="9074" ht="15.75" customHeight="1">
      <c r="A9074" s="1" t="s">
        <v>173</v>
      </c>
      <c r="B9074" s="1">
        <v>4.0</v>
      </c>
      <c r="C9074" s="1" t="s">
        <v>19824</v>
      </c>
      <c r="D9074" s="1" t="s">
        <v>19825</v>
      </c>
      <c r="E9074" s="1" t="s">
        <v>10</v>
      </c>
      <c r="F9074" s="1" t="s">
        <v>11</v>
      </c>
      <c r="G9074" s="1" t="str">
        <f>IFERROR(__xludf.DUMMYFUNCTION("GOOGLETRANSLATE(D9074,""fr"",""en"")"),"#VALUE!")</f>
        <v>#VALUE!</v>
      </c>
    </row>
    <row r="9075" ht="15.75" customHeight="1">
      <c r="A9075" s="1" t="s">
        <v>14092</v>
      </c>
      <c r="B9075" s="1">
        <v>1.0</v>
      </c>
      <c r="C9075" s="1" t="s">
        <v>8305</v>
      </c>
      <c r="D9075" s="1" t="s">
        <v>19826</v>
      </c>
      <c r="E9075" s="1" t="s">
        <v>296</v>
      </c>
      <c r="F9075" s="1" t="s">
        <v>110</v>
      </c>
      <c r="G9075" s="1" t="str">
        <f>IFERROR(__xludf.DUMMYFUNCTION("GOOGLETRANSLATE(D9075,""fr"",""en"")"),"#VALUE!")</f>
        <v>#VALUE!</v>
      </c>
    </row>
    <row r="9076" ht="15.75" customHeight="1">
      <c r="A9076" s="1" t="s">
        <v>19827</v>
      </c>
      <c r="B9076" s="1">
        <v>4.0</v>
      </c>
      <c r="C9076" s="1" t="s">
        <v>19828</v>
      </c>
      <c r="D9076" s="1" t="s">
        <v>19829</v>
      </c>
      <c r="E9076" s="1" t="s">
        <v>21</v>
      </c>
      <c r="F9076" s="1" t="s">
        <v>11</v>
      </c>
      <c r="G9076" s="1" t="str">
        <f>IFERROR(__xludf.DUMMYFUNCTION("GOOGLETRANSLATE(D9076,""fr"",""en"")"),"#VALUE!")</f>
        <v>#VALUE!</v>
      </c>
    </row>
    <row r="9077" ht="15.75" customHeight="1">
      <c r="A9077" s="1" t="s">
        <v>2656</v>
      </c>
      <c r="B9077" s="1">
        <v>4.0</v>
      </c>
      <c r="C9077" s="1" t="s">
        <v>19830</v>
      </c>
      <c r="D9077" s="1" t="s">
        <v>19831</v>
      </c>
      <c r="E9077" s="1" t="s">
        <v>646</v>
      </c>
      <c r="F9077" s="1" t="s">
        <v>39</v>
      </c>
      <c r="G9077" s="1" t="str">
        <f>IFERROR(__xludf.DUMMYFUNCTION("GOOGLETRANSLATE(D9077,""fr"",""en"")"),"#VALUE!")</f>
        <v>#VALUE!</v>
      </c>
    </row>
    <row r="9078" ht="15.75" customHeight="1">
      <c r="A9078" s="1" t="s">
        <v>558</v>
      </c>
      <c r="B9078" s="1">
        <v>4.0</v>
      </c>
      <c r="C9078" s="1" t="s">
        <v>19832</v>
      </c>
      <c r="D9078" s="1" t="s">
        <v>19833</v>
      </c>
      <c r="E9078" s="1" t="s">
        <v>448</v>
      </c>
      <c r="F9078" s="1" t="s">
        <v>84</v>
      </c>
      <c r="G9078" s="1" t="str">
        <f>IFERROR(__xludf.DUMMYFUNCTION("GOOGLETRANSLATE(D9078,""fr"",""en"")"),"#VALUE!")</f>
        <v>#VALUE!</v>
      </c>
    </row>
    <row r="9079" ht="15.75" customHeight="1">
      <c r="A9079" s="1" t="s">
        <v>3312</v>
      </c>
      <c r="B9079" s="1">
        <v>4.0</v>
      </c>
      <c r="C9079" s="1" t="s">
        <v>19834</v>
      </c>
      <c r="D9079" s="1" t="s">
        <v>19835</v>
      </c>
      <c r="E9079" s="1" t="s">
        <v>10</v>
      </c>
      <c r="F9079" s="1" t="s">
        <v>11</v>
      </c>
      <c r="G9079" s="1" t="str">
        <f>IFERROR(__xludf.DUMMYFUNCTION("GOOGLETRANSLATE(D9079,""fr"",""en"")"),"#VALUE!")</f>
        <v>#VALUE!</v>
      </c>
    </row>
    <row r="9080" ht="15.75" customHeight="1">
      <c r="A9080" s="1" t="s">
        <v>673</v>
      </c>
      <c r="B9080" s="1">
        <v>3.0</v>
      </c>
      <c r="C9080" s="1" t="s">
        <v>19836</v>
      </c>
      <c r="D9080" s="1" t="s">
        <v>19837</v>
      </c>
      <c r="E9080" s="1" t="s">
        <v>21</v>
      </c>
      <c r="F9080" s="1" t="s">
        <v>11</v>
      </c>
      <c r="G9080" s="1" t="str">
        <f>IFERROR(__xludf.DUMMYFUNCTION("GOOGLETRANSLATE(D9080,""fr"",""en"")"),"#VALUE!")</f>
        <v>#VALUE!</v>
      </c>
    </row>
    <row r="9081" ht="15.75" customHeight="1">
      <c r="A9081" s="1" t="s">
        <v>11868</v>
      </c>
      <c r="B9081" s="1">
        <v>2.0</v>
      </c>
      <c r="C9081" s="1" t="s">
        <v>19838</v>
      </c>
      <c r="D9081" s="1" t="s">
        <v>19839</v>
      </c>
      <c r="E9081" s="1" t="s">
        <v>10</v>
      </c>
      <c r="F9081" s="1" t="s">
        <v>11</v>
      </c>
      <c r="G9081" s="1" t="str">
        <f>IFERROR(__xludf.DUMMYFUNCTION("GOOGLETRANSLATE(D9081,""fr"",""en"")"),"#VALUE!")</f>
        <v>#VALUE!</v>
      </c>
    </row>
    <row r="9082" ht="15.75" customHeight="1">
      <c r="A9082" s="1" t="s">
        <v>2109</v>
      </c>
      <c r="B9082" s="1">
        <v>3.0</v>
      </c>
      <c r="C9082" s="1" t="s">
        <v>19840</v>
      </c>
      <c r="D9082" s="1" t="s">
        <v>19841</v>
      </c>
      <c r="E9082" s="1" t="s">
        <v>10</v>
      </c>
      <c r="F9082" s="1" t="s">
        <v>11</v>
      </c>
      <c r="G9082" s="1" t="str">
        <f>IFERROR(__xludf.DUMMYFUNCTION("GOOGLETRANSLATE(D9082,""fr"",""en"")"),"#VALUE!")</f>
        <v>#VALUE!</v>
      </c>
    </row>
    <row r="9083" ht="15.75" customHeight="1">
      <c r="A9083" s="1" t="s">
        <v>4413</v>
      </c>
      <c r="B9083" s="1">
        <v>1.0</v>
      </c>
      <c r="C9083" s="1" t="s">
        <v>19842</v>
      </c>
      <c r="D9083" s="1" t="s">
        <v>19843</v>
      </c>
      <c r="E9083" s="1" t="s">
        <v>296</v>
      </c>
      <c r="F9083" s="1" t="s">
        <v>66</v>
      </c>
      <c r="G9083" s="1" t="str">
        <f>IFERROR(__xludf.DUMMYFUNCTION("GOOGLETRANSLATE(D9083,""fr"",""en"")"),"#VALUE!")</f>
        <v>#VALUE!</v>
      </c>
    </row>
    <row r="9084" ht="15.75" customHeight="1">
      <c r="A9084" s="1" t="s">
        <v>18923</v>
      </c>
      <c r="B9084" s="1">
        <v>1.0</v>
      </c>
      <c r="C9084" s="1" t="s">
        <v>19844</v>
      </c>
      <c r="D9084" s="1" t="s">
        <v>19845</v>
      </c>
      <c r="E9084" s="1" t="s">
        <v>29</v>
      </c>
      <c r="F9084" s="1" t="s">
        <v>30</v>
      </c>
      <c r="G9084" s="1" t="str">
        <f>IFERROR(__xludf.DUMMYFUNCTION("GOOGLETRANSLATE(D9084,""fr"",""en"")"),"#VALUE!")</f>
        <v>#VALUE!</v>
      </c>
    </row>
    <row r="9085" ht="15.75" customHeight="1">
      <c r="A9085" s="1" t="s">
        <v>3750</v>
      </c>
      <c r="B9085" s="1">
        <v>1.0</v>
      </c>
      <c r="C9085" s="1" t="s">
        <v>19846</v>
      </c>
      <c r="D9085" s="1" t="s">
        <v>19847</v>
      </c>
      <c r="E9085" s="1" t="s">
        <v>519</v>
      </c>
      <c r="F9085" s="1" t="s">
        <v>118</v>
      </c>
      <c r="G9085" s="1" t="str">
        <f>IFERROR(__xludf.DUMMYFUNCTION("GOOGLETRANSLATE(D9085,""fr"",""en"")"),"#VALUE!")</f>
        <v>#VALUE!</v>
      </c>
    </row>
    <row r="9086" ht="15.75" customHeight="1">
      <c r="A9086" s="1" t="s">
        <v>4118</v>
      </c>
      <c r="B9086" s="1">
        <v>5.0</v>
      </c>
      <c r="C9086" s="1" t="s">
        <v>19848</v>
      </c>
      <c r="D9086" s="1" t="s">
        <v>19849</v>
      </c>
      <c r="E9086" s="1" t="s">
        <v>21</v>
      </c>
      <c r="F9086" s="1" t="s">
        <v>11</v>
      </c>
      <c r="G9086" s="1" t="str">
        <f>IFERROR(__xludf.DUMMYFUNCTION("GOOGLETRANSLATE(D9086,""fr"",""en"")"),"#VALUE!")</f>
        <v>#VALUE!</v>
      </c>
    </row>
    <row r="9087" ht="15.75" customHeight="1">
      <c r="A9087" s="1" t="s">
        <v>19850</v>
      </c>
      <c r="B9087" s="1">
        <v>1.0</v>
      </c>
      <c r="C9087" s="1" t="s">
        <v>19851</v>
      </c>
      <c r="D9087" s="1" t="s">
        <v>19852</v>
      </c>
      <c r="E9087" s="1" t="s">
        <v>10</v>
      </c>
      <c r="F9087" s="1" t="s">
        <v>11</v>
      </c>
      <c r="G9087" s="1" t="str">
        <f>IFERROR(__xludf.DUMMYFUNCTION("GOOGLETRANSLATE(D9087,""fr"",""en"")"),"#VALUE!")</f>
        <v>#VALUE!</v>
      </c>
    </row>
    <row r="9088" ht="15.75" customHeight="1">
      <c r="A9088" s="1" t="s">
        <v>7280</v>
      </c>
      <c r="B9088" s="1">
        <v>2.0</v>
      </c>
      <c r="C9088" s="1" t="s">
        <v>19853</v>
      </c>
      <c r="D9088" s="1" t="s">
        <v>19854</v>
      </c>
      <c r="E9088" s="1" t="s">
        <v>292</v>
      </c>
      <c r="F9088" s="1" t="s">
        <v>11</v>
      </c>
      <c r="G9088" s="1" t="str">
        <f>IFERROR(__xludf.DUMMYFUNCTION("GOOGLETRANSLATE(D9088,""fr"",""en"")"),"#VALUE!")</f>
        <v>#VALUE!</v>
      </c>
    </row>
    <row r="9089" ht="15.75" customHeight="1">
      <c r="A9089" s="1" t="s">
        <v>4007</v>
      </c>
      <c r="B9089" s="1">
        <v>3.0</v>
      </c>
      <c r="C9089" s="1" t="s">
        <v>19855</v>
      </c>
      <c r="D9089" s="1" t="s">
        <v>19856</v>
      </c>
      <c r="E9089" s="1" t="s">
        <v>21</v>
      </c>
      <c r="F9089" s="1" t="s">
        <v>11</v>
      </c>
      <c r="G9089" s="1" t="str">
        <f>IFERROR(__xludf.DUMMYFUNCTION("GOOGLETRANSLATE(D9089,""fr"",""en"")"),"#VALUE!")</f>
        <v>#VALUE!</v>
      </c>
    </row>
    <row r="9090" ht="15.75" customHeight="1">
      <c r="A9090" s="1" t="s">
        <v>939</v>
      </c>
      <c r="B9090" s="1">
        <v>1.0</v>
      </c>
      <c r="C9090" s="1" t="s">
        <v>19857</v>
      </c>
      <c r="D9090" s="1" t="s">
        <v>19858</v>
      </c>
      <c r="E9090" s="1" t="s">
        <v>52</v>
      </c>
      <c r="F9090" s="1" t="s">
        <v>11</v>
      </c>
      <c r="G9090" s="1" t="str">
        <f>IFERROR(__xludf.DUMMYFUNCTION("GOOGLETRANSLATE(D9090,""fr"",""en"")"),"#VALUE!")</f>
        <v>#VALUE!</v>
      </c>
    </row>
    <row r="9091" ht="15.75" customHeight="1">
      <c r="A9091" s="1" t="s">
        <v>838</v>
      </c>
      <c r="B9091" s="1">
        <v>5.0</v>
      </c>
      <c r="C9091" s="1" t="s">
        <v>19859</v>
      </c>
      <c r="D9091" s="1" t="s">
        <v>19860</v>
      </c>
      <c r="E9091" s="1" t="s">
        <v>614</v>
      </c>
      <c r="F9091" s="1" t="s">
        <v>30</v>
      </c>
      <c r="G9091" s="1" t="str">
        <f>IFERROR(__xludf.DUMMYFUNCTION("GOOGLETRANSLATE(D9091,""fr"",""en"")"),"#VALUE!")</f>
        <v>#VALUE!</v>
      </c>
    </row>
    <row r="9092" ht="15.75" customHeight="1">
      <c r="A9092" s="1" t="s">
        <v>667</v>
      </c>
      <c r="B9092" s="1">
        <v>3.0</v>
      </c>
      <c r="C9092" s="1" t="s">
        <v>19861</v>
      </c>
      <c r="D9092" s="1" t="s">
        <v>19862</v>
      </c>
      <c r="E9092" s="1" t="s">
        <v>21</v>
      </c>
      <c r="F9092" s="1" t="s">
        <v>11</v>
      </c>
      <c r="G9092" s="1" t="str">
        <f>IFERROR(__xludf.DUMMYFUNCTION("GOOGLETRANSLATE(D9092,""fr"",""en"")"),"#VALUE!")</f>
        <v>#VALUE!</v>
      </c>
    </row>
    <row r="9093" ht="15.75" customHeight="1">
      <c r="A9093" s="1" t="s">
        <v>18291</v>
      </c>
      <c r="B9093" s="1">
        <v>5.0</v>
      </c>
      <c r="C9093" s="1" t="s">
        <v>19863</v>
      </c>
      <c r="D9093" s="1" t="s">
        <v>19864</v>
      </c>
      <c r="E9093" s="1" t="s">
        <v>21</v>
      </c>
      <c r="F9093" s="1" t="s">
        <v>11</v>
      </c>
      <c r="G9093" s="1" t="str">
        <f>IFERROR(__xludf.DUMMYFUNCTION("GOOGLETRANSLATE(D9093,""fr"",""en"")"),"#VALUE!")</f>
        <v>#VALUE!</v>
      </c>
    </row>
    <row r="9094" ht="15.75" customHeight="1">
      <c r="A9094" s="1" t="s">
        <v>3022</v>
      </c>
      <c r="B9094" s="1">
        <v>2.0</v>
      </c>
      <c r="C9094" s="1" t="s">
        <v>19865</v>
      </c>
      <c r="D9094" s="1" t="s">
        <v>19866</v>
      </c>
      <c r="E9094" s="1" t="s">
        <v>109</v>
      </c>
      <c r="F9094" s="1" t="s">
        <v>110</v>
      </c>
      <c r="G9094" s="1" t="str">
        <f>IFERROR(__xludf.DUMMYFUNCTION("GOOGLETRANSLATE(D9094,""fr"",""en"")"),"#VALUE!")</f>
        <v>#VALUE!</v>
      </c>
    </row>
    <row r="9095" ht="15.75" customHeight="1">
      <c r="A9095" s="1" t="s">
        <v>1972</v>
      </c>
      <c r="B9095" s="1">
        <v>5.0</v>
      </c>
      <c r="C9095" s="1" t="s">
        <v>19867</v>
      </c>
      <c r="D9095" s="1" t="s">
        <v>19868</v>
      </c>
      <c r="E9095" s="1" t="s">
        <v>10</v>
      </c>
      <c r="F9095" s="1" t="s">
        <v>11</v>
      </c>
      <c r="G9095" s="1" t="str">
        <f>IFERROR(__xludf.DUMMYFUNCTION("GOOGLETRANSLATE(D9095,""fr"",""en"")"),"#VALUE!")</f>
        <v>#VALUE!</v>
      </c>
    </row>
    <row r="9096" ht="15.75" customHeight="1">
      <c r="A9096" s="1" t="s">
        <v>2637</v>
      </c>
      <c r="B9096" s="1">
        <v>5.0</v>
      </c>
      <c r="C9096" s="1" t="s">
        <v>19869</v>
      </c>
      <c r="D9096" s="1" t="s">
        <v>19870</v>
      </c>
      <c r="E9096" s="1" t="s">
        <v>10</v>
      </c>
      <c r="F9096" s="1" t="s">
        <v>11</v>
      </c>
      <c r="G9096" s="1" t="str">
        <f>IFERROR(__xludf.DUMMYFUNCTION("GOOGLETRANSLATE(D9096,""fr"",""en"")"),"#VALUE!")</f>
        <v>#VALUE!</v>
      </c>
    </row>
    <row r="9097" ht="15.75" customHeight="1">
      <c r="A9097" s="1" t="s">
        <v>144</v>
      </c>
      <c r="B9097" s="1">
        <v>2.0</v>
      </c>
      <c r="C9097" s="1" t="s">
        <v>19871</v>
      </c>
      <c r="D9097" s="1" t="s">
        <v>19872</v>
      </c>
      <c r="E9097" s="1" t="s">
        <v>34</v>
      </c>
      <c r="F9097" s="1" t="s">
        <v>30</v>
      </c>
      <c r="G9097" s="1" t="str">
        <f>IFERROR(__xludf.DUMMYFUNCTION("GOOGLETRANSLATE(D9097,""fr"",""en"")"),"#VALUE!")</f>
        <v>#VALUE!</v>
      </c>
    </row>
    <row r="9098" ht="15.75" customHeight="1">
      <c r="A9098" s="1" t="s">
        <v>985</v>
      </c>
      <c r="B9098" s="1">
        <v>5.0</v>
      </c>
      <c r="C9098" s="1" t="s">
        <v>19873</v>
      </c>
      <c r="D9098" s="1" t="s">
        <v>19874</v>
      </c>
      <c r="E9098" s="1" t="s">
        <v>21</v>
      </c>
      <c r="F9098" s="1" t="s">
        <v>11</v>
      </c>
      <c r="G9098" s="1" t="str">
        <f>IFERROR(__xludf.DUMMYFUNCTION("GOOGLETRANSLATE(D9098,""fr"",""en"")"),"#VALUE!")</f>
        <v>#VALUE!</v>
      </c>
    </row>
    <row r="9099" ht="15.75" customHeight="1">
      <c r="A9099" s="1" t="s">
        <v>445</v>
      </c>
      <c r="B9099" s="1">
        <v>5.0</v>
      </c>
      <c r="C9099" s="1" t="s">
        <v>19875</v>
      </c>
      <c r="D9099" s="1" t="s">
        <v>19876</v>
      </c>
      <c r="E9099" s="1" t="s">
        <v>169</v>
      </c>
      <c r="F9099" s="1" t="s">
        <v>11</v>
      </c>
      <c r="G9099" s="1" t="str">
        <f>IFERROR(__xludf.DUMMYFUNCTION("GOOGLETRANSLATE(D9099,""fr"",""en"")"),"#VALUE!")</f>
        <v>#VALUE!</v>
      </c>
    </row>
    <row r="9100" ht="15.75" customHeight="1">
      <c r="A9100" s="1" t="s">
        <v>1353</v>
      </c>
      <c r="B9100" s="1">
        <v>1.0</v>
      </c>
      <c r="C9100" s="1" t="s">
        <v>19877</v>
      </c>
      <c r="D9100" s="1" t="s">
        <v>19878</v>
      </c>
      <c r="E9100" s="1" t="s">
        <v>29</v>
      </c>
      <c r="F9100" s="1" t="s">
        <v>30</v>
      </c>
      <c r="G9100" s="1" t="str">
        <f>IFERROR(__xludf.DUMMYFUNCTION("GOOGLETRANSLATE(D9100,""fr"",""en"")"),"#VALUE!")</f>
        <v>#VALUE!</v>
      </c>
    </row>
    <row r="9101" ht="15.75" customHeight="1">
      <c r="A9101" s="1" t="s">
        <v>1482</v>
      </c>
      <c r="B9101" s="1">
        <v>5.0</v>
      </c>
      <c r="C9101" s="1" t="s">
        <v>19879</v>
      </c>
      <c r="D9101" s="1" t="s">
        <v>19880</v>
      </c>
      <c r="E9101" s="1" t="s">
        <v>176</v>
      </c>
      <c r="F9101" s="1" t="s">
        <v>66</v>
      </c>
      <c r="G9101" s="1" t="str">
        <f>IFERROR(__xludf.DUMMYFUNCTION("GOOGLETRANSLATE(D9101,""fr"",""en"")"),"#VALUE!")</f>
        <v>#VALUE!</v>
      </c>
    </row>
    <row r="9102" ht="15.75" customHeight="1">
      <c r="A9102" s="1" t="s">
        <v>1317</v>
      </c>
      <c r="B9102" s="1">
        <v>4.0</v>
      </c>
      <c r="C9102" s="1" t="s">
        <v>19881</v>
      </c>
      <c r="D9102" s="1" t="s">
        <v>19882</v>
      </c>
      <c r="E9102" s="1" t="s">
        <v>10</v>
      </c>
      <c r="F9102" s="1" t="s">
        <v>11</v>
      </c>
      <c r="G9102" s="1" t="str">
        <f>IFERROR(__xludf.DUMMYFUNCTION("GOOGLETRANSLATE(D9102,""fr"",""en"")"),"#VALUE!")</f>
        <v>#VALUE!</v>
      </c>
    </row>
    <row r="9103" ht="15.75" customHeight="1">
      <c r="A9103" s="1" t="s">
        <v>936</v>
      </c>
      <c r="B9103" s="1">
        <v>5.0</v>
      </c>
      <c r="C9103" s="1" t="s">
        <v>19883</v>
      </c>
      <c r="D9103" s="1" t="s">
        <v>19884</v>
      </c>
      <c r="E9103" s="1" t="s">
        <v>65</v>
      </c>
      <c r="F9103" s="1" t="s">
        <v>66</v>
      </c>
      <c r="G9103" s="1" t="str">
        <f>IFERROR(__xludf.DUMMYFUNCTION("GOOGLETRANSLATE(D9103,""fr"",""en"")"),"#VALUE!")</f>
        <v>#VALUE!</v>
      </c>
    </row>
    <row r="9104" ht="15.75" customHeight="1">
      <c r="A9104" s="1" t="s">
        <v>19885</v>
      </c>
      <c r="B9104" s="1">
        <v>1.0</v>
      </c>
      <c r="C9104" s="1" t="s">
        <v>19886</v>
      </c>
      <c r="D9104" s="1" t="s">
        <v>19887</v>
      </c>
      <c r="E9104" s="1" t="s">
        <v>292</v>
      </c>
      <c r="F9104" s="1" t="s">
        <v>11</v>
      </c>
      <c r="G9104" s="1" t="str">
        <f>IFERROR(__xludf.DUMMYFUNCTION("GOOGLETRANSLATE(D9104,""fr"",""en"")"),"#VALUE!")</f>
        <v>#VALUE!</v>
      </c>
    </row>
    <row r="9105" ht="15.75" customHeight="1">
      <c r="A9105" s="1" t="s">
        <v>305</v>
      </c>
      <c r="B9105" s="1">
        <v>2.0</v>
      </c>
      <c r="C9105" s="1" t="s">
        <v>19888</v>
      </c>
      <c r="D9105" s="1" t="s">
        <v>19889</v>
      </c>
      <c r="E9105" s="1" t="s">
        <v>109</v>
      </c>
      <c r="F9105" s="1" t="s">
        <v>11</v>
      </c>
      <c r="G9105" s="1" t="str">
        <f>IFERROR(__xludf.DUMMYFUNCTION("GOOGLETRANSLATE(D9105,""fr"",""en"")"),"#VALUE!")</f>
        <v>#VALUE!</v>
      </c>
    </row>
    <row r="9106" ht="15.75" customHeight="1">
      <c r="A9106" s="1" t="s">
        <v>264</v>
      </c>
      <c r="B9106" s="1">
        <v>5.0</v>
      </c>
      <c r="C9106" s="1" t="s">
        <v>19890</v>
      </c>
      <c r="D9106" s="1" t="s">
        <v>19891</v>
      </c>
      <c r="E9106" s="1" t="s">
        <v>10</v>
      </c>
      <c r="F9106" s="1" t="s">
        <v>11</v>
      </c>
      <c r="G9106" s="1" t="str">
        <f>IFERROR(__xludf.DUMMYFUNCTION("GOOGLETRANSLATE(D9106,""fr"",""en"")"),"#VALUE!")</f>
        <v>#VALUE!</v>
      </c>
    </row>
    <row r="9107" ht="15.75" customHeight="1">
      <c r="A9107" s="1" t="s">
        <v>1116</v>
      </c>
      <c r="B9107" s="1">
        <v>2.0</v>
      </c>
      <c r="C9107" s="1" t="s">
        <v>19892</v>
      </c>
      <c r="D9107" s="1" t="s">
        <v>19893</v>
      </c>
      <c r="E9107" s="1" t="s">
        <v>575</v>
      </c>
      <c r="F9107" s="1" t="s">
        <v>48</v>
      </c>
      <c r="G9107" s="1" t="str">
        <f>IFERROR(__xludf.DUMMYFUNCTION("GOOGLETRANSLATE(D9107,""fr"",""en"")"),"#VALUE!")</f>
        <v>#VALUE!</v>
      </c>
    </row>
    <row r="9108" ht="15.75" customHeight="1">
      <c r="A9108" s="1" t="s">
        <v>16254</v>
      </c>
      <c r="B9108" s="1">
        <v>2.0</v>
      </c>
      <c r="C9108" s="1" t="s">
        <v>19894</v>
      </c>
      <c r="D9108" s="1" t="s">
        <v>19895</v>
      </c>
      <c r="E9108" s="1" t="s">
        <v>21</v>
      </c>
      <c r="F9108" s="1" t="s">
        <v>11</v>
      </c>
      <c r="G9108" s="1" t="str">
        <f>IFERROR(__xludf.DUMMYFUNCTION("GOOGLETRANSLATE(D9108,""fr"",""en"")"),"#VALUE!")</f>
        <v>#VALUE!</v>
      </c>
    </row>
    <row r="9109" ht="15.75" customHeight="1">
      <c r="A9109" s="1" t="s">
        <v>4832</v>
      </c>
      <c r="B9109" s="1">
        <v>5.0</v>
      </c>
      <c r="C9109" s="1" t="s">
        <v>19896</v>
      </c>
      <c r="D9109" s="1" t="s">
        <v>19897</v>
      </c>
      <c r="E9109" s="1" t="s">
        <v>65</v>
      </c>
      <c r="F9109" s="1" t="s">
        <v>66</v>
      </c>
      <c r="G9109" s="1" t="str">
        <f>IFERROR(__xludf.DUMMYFUNCTION("GOOGLETRANSLATE(D9109,""fr"",""en"")"),"#VALUE!")</f>
        <v>#VALUE!</v>
      </c>
    </row>
    <row r="9110" ht="15.75" customHeight="1">
      <c r="A9110" s="1" t="s">
        <v>5075</v>
      </c>
      <c r="B9110" s="1">
        <v>1.0</v>
      </c>
      <c r="C9110" s="1" t="s">
        <v>19898</v>
      </c>
      <c r="D9110" s="1" t="s">
        <v>19899</v>
      </c>
      <c r="E9110" s="1" t="s">
        <v>273</v>
      </c>
      <c r="F9110" s="1" t="s">
        <v>110</v>
      </c>
      <c r="G9110" s="1" t="str">
        <f>IFERROR(__xludf.DUMMYFUNCTION("GOOGLETRANSLATE(D9110,""fr"",""en"")"),"#VALUE!")</f>
        <v>#VALUE!</v>
      </c>
    </row>
    <row r="9111" ht="15.75" customHeight="1">
      <c r="A9111" s="1" t="s">
        <v>19900</v>
      </c>
      <c r="B9111" s="1">
        <v>2.0</v>
      </c>
      <c r="C9111" s="1" t="s">
        <v>19901</v>
      </c>
      <c r="D9111" s="1" t="s">
        <v>19902</v>
      </c>
      <c r="E9111" s="1" t="s">
        <v>176</v>
      </c>
      <c r="F9111" s="1" t="s">
        <v>66</v>
      </c>
      <c r="G9111" s="1" t="str">
        <f>IFERROR(__xludf.DUMMYFUNCTION("GOOGLETRANSLATE(D9111,""fr"",""en"")"),"#VALUE!")</f>
        <v>#VALUE!</v>
      </c>
    </row>
    <row r="9112" ht="15.75" customHeight="1">
      <c r="A9112" s="1" t="s">
        <v>929</v>
      </c>
      <c r="B9112" s="1">
        <v>5.0</v>
      </c>
      <c r="C9112" s="1" t="s">
        <v>19903</v>
      </c>
      <c r="D9112" s="1" t="s">
        <v>19904</v>
      </c>
      <c r="E9112" s="1" t="s">
        <v>21</v>
      </c>
      <c r="F9112" s="1" t="s">
        <v>11</v>
      </c>
      <c r="G9112" s="1" t="str">
        <f>IFERROR(__xludf.DUMMYFUNCTION("GOOGLETRANSLATE(D9112,""fr"",""en"")"),"#VALUE!")</f>
        <v>#VALUE!</v>
      </c>
    </row>
    <row r="9113" ht="15.75" customHeight="1">
      <c r="A9113" s="1" t="s">
        <v>541</v>
      </c>
      <c r="B9113" s="1">
        <v>4.0</v>
      </c>
      <c r="C9113" s="1" t="s">
        <v>19905</v>
      </c>
      <c r="D9113" s="1" t="s">
        <v>19906</v>
      </c>
      <c r="E9113" s="1" t="s">
        <v>554</v>
      </c>
      <c r="F9113" s="1" t="s">
        <v>30</v>
      </c>
      <c r="G9113" s="1" t="str">
        <f>IFERROR(__xludf.DUMMYFUNCTION("GOOGLETRANSLATE(D9113,""fr"",""en"")"),"#VALUE!")</f>
        <v>#VALUE!</v>
      </c>
    </row>
    <row r="9114" ht="15.75" customHeight="1">
      <c r="A9114" s="1" t="s">
        <v>3060</v>
      </c>
      <c r="B9114" s="1">
        <v>3.0</v>
      </c>
      <c r="C9114" s="1" t="s">
        <v>19907</v>
      </c>
      <c r="D9114" s="1" t="s">
        <v>19908</v>
      </c>
      <c r="E9114" s="1" t="s">
        <v>21</v>
      </c>
      <c r="F9114" s="1" t="s">
        <v>11</v>
      </c>
      <c r="G9114" s="1" t="str">
        <f>IFERROR(__xludf.DUMMYFUNCTION("GOOGLETRANSLATE(D9114,""fr"",""en"")"),"#VALUE!")</f>
        <v>#VALUE!</v>
      </c>
    </row>
    <row r="9115" ht="15.75" customHeight="1">
      <c r="A9115" s="1" t="s">
        <v>1235</v>
      </c>
      <c r="B9115" s="1">
        <v>1.0</v>
      </c>
      <c r="C9115" s="1" t="s">
        <v>19909</v>
      </c>
      <c r="D9115" s="1" t="s">
        <v>19910</v>
      </c>
      <c r="E9115" s="1" t="s">
        <v>169</v>
      </c>
      <c r="F9115" s="1" t="s">
        <v>11</v>
      </c>
      <c r="G9115" s="1" t="str">
        <f>IFERROR(__xludf.DUMMYFUNCTION("GOOGLETRANSLATE(D9115,""fr"",""en"")"),"#VALUE!")</f>
        <v>#VALUE!</v>
      </c>
    </row>
    <row r="9116" ht="15.75" customHeight="1">
      <c r="A9116" s="1" t="s">
        <v>1065</v>
      </c>
      <c r="B9116" s="1">
        <v>3.0</v>
      </c>
      <c r="C9116" s="1" t="s">
        <v>19911</v>
      </c>
      <c r="D9116" s="1" t="s">
        <v>19912</v>
      </c>
      <c r="E9116" s="1" t="s">
        <v>21</v>
      </c>
      <c r="F9116" s="1" t="s">
        <v>11</v>
      </c>
      <c r="G9116" s="1" t="str">
        <f>IFERROR(__xludf.DUMMYFUNCTION("GOOGLETRANSLATE(D9116,""fr"",""en"")"),"I am satisfied with the answer to my request. I am happy with the service provided by your customer relationship. Thanks again for your answers. Cordially")</f>
        <v>I am satisfied with the answer to my request. I am happy with the service provided by your customer relationship. Thanks again for your answers. Cordially</v>
      </c>
    </row>
    <row r="9117" ht="15.75" customHeight="1">
      <c r="A9117" s="1" t="s">
        <v>1303</v>
      </c>
      <c r="B9117" s="1">
        <v>1.0</v>
      </c>
      <c r="C9117" s="1" t="s">
        <v>19913</v>
      </c>
      <c r="D9117" s="1" t="s">
        <v>19914</v>
      </c>
      <c r="E9117" s="1" t="s">
        <v>29</v>
      </c>
      <c r="F9117" s="1" t="s">
        <v>30</v>
      </c>
      <c r="G9117" s="1" t="str">
        <f>IFERROR(__xludf.DUMMYFUNCTION("GOOGLETRANSLATE(D9117,""fr"",""en"")"),"#VALUE!")</f>
        <v>#VALUE!</v>
      </c>
    </row>
    <row r="9118" ht="15.75" customHeight="1">
      <c r="A9118" s="1" t="s">
        <v>5495</v>
      </c>
      <c r="B9118" s="1">
        <v>1.0</v>
      </c>
      <c r="C9118" s="1" t="s">
        <v>19915</v>
      </c>
      <c r="D9118" s="1" t="s">
        <v>19916</v>
      </c>
      <c r="E9118" s="1" t="s">
        <v>273</v>
      </c>
      <c r="F9118" s="1" t="s">
        <v>110</v>
      </c>
      <c r="G9118" s="1" t="str">
        <f>IFERROR(__xludf.DUMMYFUNCTION("GOOGLETRANSLATE(D9118,""fr"",""en"")"),"#VALUE!")</f>
        <v>#VALUE!</v>
      </c>
    </row>
    <row r="9119" ht="15.75" customHeight="1">
      <c r="A9119" s="1" t="s">
        <v>455</v>
      </c>
      <c r="B9119" s="1">
        <v>1.0</v>
      </c>
      <c r="C9119" s="1" t="s">
        <v>19917</v>
      </c>
      <c r="D9119" s="1" t="s">
        <v>19918</v>
      </c>
      <c r="E9119" s="1" t="s">
        <v>273</v>
      </c>
      <c r="F9119" s="1" t="s">
        <v>11</v>
      </c>
      <c r="G9119" s="1" t="str">
        <f>IFERROR(__xludf.DUMMYFUNCTION("GOOGLETRANSLATE(D9119,""fr"",""en"")"),"#VALUE!")</f>
        <v>#VALUE!</v>
      </c>
    </row>
    <row r="9120" ht="15.75" customHeight="1">
      <c r="A9120" s="1" t="s">
        <v>132</v>
      </c>
      <c r="B9120" s="1">
        <v>3.0</v>
      </c>
      <c r="C9120" s="1" t="s">
        <v>19919</v>
      </c>
      <c r="D9120" s="1" t="s">
        <v>19920</v>
      </c>
      <c r="E9120" s="1" t="s">
        <v>10</v>
      </c>
      <c r="F9120" s="1" t="s">
        <v>11</v>
      </c>
      <c r="G9120" s="1" t="str">
        <f>IFERROR(__xludf.DUMMYFUNCTION("GOOGLETRANSLATE(D9120,""fr"",""en"")"),"#VALUE!")</f>
        <v>#VALUE!</v>
      </c>
    </row>
    <row r="9121" ht="15.75" customHeight="1">
      <c r="A9121" s="1" t="s">
        <v>14056</v>
      </c>
      <c r="B9121" s="1">
        <v>2.0</v>
      </c>
      <c r="C9121" s="1" t="s">
        <v>19921</v>
      </c>
      <c r="D9121" s="1" t="s">
        <v>19922</v>
      </c>
      <c r="E9121" s="1" t="s">
        <v>750</v>
      </c>
      <c r="F9121" s="1" t="s">
        <v>110</v>
      </c>
      <c r="G9121" s="1" t="str">
        <f>IFERROR(__xludf.DUMMYFUNCTION("GOOGLETRANSLATE(D9121,""fr"",""en"")"),"#VALUE!")</f>
        <v>#VALUE!</v>
      </c>
    </row>
    <row r="9122" ht="15.75" customHeight="1">
      <c r="A9122" s="1" t="s">
        <v>17253</v>
      </c>
      <c r="B9122" s="1">
        <v>3.0</v>
      </c>
      <c r="C9122" s="1" t="s">
        <v>19923</v>
      </c>
      <c r="D9122" s="1" t="s">
        <v>19924</v>
      </c>
      <c r="E9122" s="1" t="s">
        <v>273</v>
      </c>
      <c r="F9122" s="1" t="s">
        <v>11</v>
      </c>
      <c r="G9122" s="1" t="str">
        <f>IFERROR(__xludf.DUMMYFUNCTION("GOOGLETRANSLATE(D9122,""fr"",""en"")"),"#VALUE!")</f>
        <v>#VALUE!</v>
      </c>
    </row>
    <row r="9123" ht="15.75" customHeight="1">
      <c r="A9123" s="1" t="s">
        <v>2106</v>
      </c>
      <c r="B9123" s="1">
        <v>4.0</v>
      </c>
      <c r="C9123" s="1" t="s">
        <v>19925</v>
      </c>
      <c r="D9123" s="1" t="s">
        <v>19926</v>
      </c>
      <c r="E9123" s="1" t="s">
        <v>21</v>
      </c>
      <c r="F9123" s="1" t="s">
        <v>11</v>
      </c>
      <c r="G9123" s="1" t="str">
        <f>IFERROR(__xludf.DUMMYFUNCTION("GOOGLETRANSLATE(D9123,""fr"",""en"")"),"#VALUE!")</f>
        <v>#VALUE!</v>
      </c>
    </row>
    <row r="9124" ht="15.75" customHeight="1">
      <c r="A9124" s="1" t="s">
        <v>10131</v>
      </c>
      <c r="B9124" s="1">
        <v>1.0</v>
      </c>
      <c r="C9124" s="1" t="s">
        <v>19927</v>
      </c>
      <c r="D9124" s="1" t="s">
        <v>19928</v>
      </c>
      <c r="E9124" s="1" t="s">
        <v>273</v>
      </c>
      <c r="F9124" s="1" t="s">
        <v>110</v>
      </c>
      <c r="G9124" s="1" t="str">
        <f>IFERROR(__xludf.DUMMYFUNCTION("GOOGLETRANSLATE(D9124,""fr"",""en"")"),"#VALUE!")</f>
        <v>#VALUE!</v>
      </c>
    </row>
    <row r="9125" ht="15.75" customHeight="1">
      <c r="A9125" s="1" t="s">
        <v>9945</v>
      </c>
      <c r="B9125" s="1">
        <v>1.0</v>
      </c>
      <c r="C9125" s="1" t="s">
        <v>19929</v>
      </c>
      <c r="D9125" s="1" t="s">
        <v>19930</v>
      </c>
      <c r="E9125" s="1" t="s">
        <v>21</v>
      </c>
      <c r="F9125" s="1" t="s">
        <v>11</v>
      </c>
      <c r="G9125" s="1" t="str">
        <f>IFERROR(__xludf.DUMMYFUNCTION("GOOGLETRANSLATE(D9125,""fr"",""en"")"),"#VALUE!")</f>
        <v>#VALUE!</v>
      </c>
    </row>
    <row r="9126" ht="15.75" customHeight="1">
      <c r="A9126" s="1" t="s">
        <v>40</v>
      </c>
      <c r="B9126" s="1">
        <v>1.0</v>
      </c>
      <c r="C9126" s="1" t="s">
        <v>19931</v>
      </c>
      <c r="D9126" s="1" t="s">
        <v>19932</v>
      </c>
      <c r="E9126" s="1" t="s">
        <v>52</v>
      </c>
      <c r="F9126" s="1" t="s">
        <v>11</v>
      </c>
      <c r="G9126" s="1" t="str">
        <f>IFERROR(__xludf.DUMMYFUNCTION("GOOGLETRANSLATE(D9126,""fr"",""en"")"),"#VALUE!")</f>
        <v>#VALUE!</v>
      </c>
    </row>
    <row r="9127" ht="15.75" customHeight="1">
      <c r="A9127" s="1" t="s">
        <v>2848</v>
      </c>
      <c r="B9127" s="1">
        <v>1.0</v>
      </c>
      <c r="C9127" s="1" t="s">
        <v>19933</v>
      </c>
      <c r="D9127" s="1" t="s">
        <v>19934</v>
      </c>
      <c r="E9127" s="1" t="s">
        <v>25</v>
      </c>
      <c r="F9127" s="1" t="s">
        <v>11</v>
      </c>
      <c r="G9127" s="1" t="str">
        <f>IFERROR(__xludf.DUMMYFUNCTION("GOOGLETRANSLATE(D9127,""fr"",""en"")"),"#VALUE!")</f>
        <v>#VALUE!</v>
      </c>
    </row>
    <row r="9128" ht="15.75" customHeight="1">
      <c r="A9128" s="1" t="s">
        <v>352</v>
      </c>
      <c r="B9128" s="1">
        <v>4.0</v>
      </c>
      <c r="C9128" s="1" t="s">
        <v>19935</v>
      </c>
      <c r="D9128" s="1" t="s">
        <v>19936</v>
      </c>
      <c r="E9128" s="1" t="s">
        <v>21</v>
      </c>
      <c r="F9128" s="1" t="s">
        <v>11</v>
      </c>
      <c r="G9128" s="1" t="str">
        <f>IFERROR(__xludf.DUMMYFUNCTION("GOOGLETRANSLATE(D9128,""fr"",""en"")"),"#VALUE!")</f>
        <v>#VALUE!</v>
      </c>
    </row>
    <row r="9129" ht="15.75" customHeight="1">
      <c r="A9129" s="1" t="s">
        <v>1324</v>
      </c>
      <c r="B9129" s="1">
        <v>4.0</v>
      </c>
      <c r="C9129" s="1" t="s">
        <v>19937</v>
      </c>
      <c r="D9129" s="1" t="s">
        <v>19938</v>
      </c>
      <c r="E9129" s="1" t="s">
        <v>176</v>
      </c>
      <c r="F9129" s="1" t="s">
        <v>66</v>
      </c>
      <c r="G9129" s="1" t="str">
        <f>IFERROR(__xludf.DUMMYFUNCTION("GOOGLETRANSLATE(D9129,""fr"",""en"")"),"#VALUE!")</f>
        <v>#VALUE!</v>
      </c>
    </row>
    <row r="9130" ht="15.75" customHeight="1">
      <c r="A9130" s="1" t="s">
        <v>4177</v>
      </c>
      <c r="B9130" s="1">
        <v>3.0</v>
      </c>
      <c r="C9130" s="1" t="s">
        <v>19939</v>
      </c>
      <c r="D9130" s="1" t="s">
        <v>19940</v>
      </c>
      <c r="E9130" s="1" t="s">
        <v>1192</v>
      </c>
      <c r="F9130" s="1" t="s">
        <v>110</v>
      </c>
      <c r="G9130" s="1" t="str">
        <f>IFERROR(__xludf.DUMMYFUNCTION("GOOGLETRANSLATE(D9130,""fr"",""en"")"),"#VALUE!")</f>
        <v>#VALUE!</v>
      </c>
    </row>
    <row r="9131" ht="15.75" customHeight="1">
      <c r="A9131" s="1" t="s">
        <v>2694</v>
      </c>
      <c r="B9131" s="1">
        <v>5.0</v>
      </c>
      <c r="C9131" s="1" t="s">
        <v>19941</v>
      </c>
      <c r="D9131" s="1" t="s">
        <v>19942</v>
      </c>
      <c r="E9131" s="1" t="s">
        <v>21</v>
      </c>
      <c r="F9131" s="1" t="s">
        <v>11</v>
      </c>
      <c r="G9131" s="1" t="str">
        <f>IFERROR(__xludf.DUMMYFUNCTION("GOOGLETRANSLATE(D9131,""fr"",""en"")"),"#VALUE!")</f>
        <v>#VALUE!</v>
      </c>
    </row>
    <row r="9132" ht="15.75" customHeight="1">
      <c r="A9132" s="1" t="s">
        <v>138</v>
      </c>
      <c r="B9132" s="1">
        <v>5.0</v>
      </c>
      <c r="C9132" s="1" t="s">
        <v>19943</v>
      </c>
      <c r="D9132" s="1" t="s">
        <v>19944</v>
      </c>
      <c r="E9132" s="1" t="s">
        <v>65</v>
      </c>
      <c r="F9132" s="1" t="s">
        <v>66</v>
      </c>
      <c r="G9132" s="1" t="str">
        <f>IFERROR(__xludf.DUMMYFUNCTION("GOOGLETRANSLATE(D9132,""fr"",""en"")"),"I am satisfied with the price of speed It is not expensive I hope to quickly receive my insurance papers for my scooter thank you very much good day")</f>
        <v>I am satisfied with the price of speed It is not expensive I hope to quickly receive my insurance papers for my scooter thank you very much good day</v>
      </c>
    </row>
    <row r="9133" ht="15.75" customHeight="1">
      <c r="A9133" s="1" t="s">
        <v>2744</v>
      </c>
      <c r="B9133" s="1">
        <v>2.0</v>
      </c>
      <c r="C9133" s="1" t="s">
        <v>19945</v>
      </c>
      <c r="D9133" s="1" t="s">
        <v>19946</v>
      </c>
      <c r="E9133" s="1" t="s">
        <v>292</v>
      </c>
      <c r="F9133" s="1" t="s">
        <v>11</v>
      </c>
      <c r="G9133" s="1" t="str">
        <f>IFERROR(__xludf.DUMMYFUNCTION("GOOGLETRANSLATE(D9133,""fr"",""en"")"),"Contract n285911. 3 calls for information statements to be valid (sent for 15 days), an email received this morning for the last request for documents while all have already been validated. No follow -up, I think of terminating before the 14 days in view "&amp;"of the critics, I do not prefer. To flee !")</f>
        <v>Contract n285911. 3 calls for information statements to be valid (sent for 15 days), an email received this morning for the last request for documents while all have already been validated. No follow -up, I think of terminating before the 14 days in view of the critics, I do not prefer. To flee !</v>
      </c>
    </row>
    <row r="9134" ht="15.75" customHeight="1">
      <c r="A9134" s="1" t="s">
        <v>558</v>
      </c>
      <c r="B9134" s="1">
        <v>3.0</v>
      </c>
      <c r="C9134" s="1" t="s">
        <v>19947</v>
      </c>
      <c r="D9134" s="1" t="s">
        <v>19948</v>
      </c>
      <c r="E9134" s="1" t="s">
        <v>10</v>
      </c>
      <c r="F9134" s="1" t="s">
        <v>11</v>
      </c>
      <c r="G9134" s="1" t="str">
        <f>IFERROR(__xludf.DUMMYFUNCTION("GOOGLETRANSLATE(D9134,""fr"",""en"")"),"#VALUE!")</f>
        <v>#VALUE!</v>
      </c>
    </row>
    <row r="9135" ht="15.75" customHeight="1">
      <c r="A9135" s="1" t="s">
        <v>3798</v>
      </c>
      <c r="B9135" s="1">
        <v>2.0</v>
      </c>
      <c r="C9135" s="1" t="s">
        <v>19949</v>
      </c>
      <c r="D9135" s="1" t="s">
        <v>19950</v>
      </c>
      <c r="E9135" s="1" t="s">
        <v>25</v>
      </c>
      <c r="F9135" s="1" t="s">
        <v>11</v>
      </c>
      <c r="G9135" s="1" t="str">
        <f>IFERROR(__xludf.DUMMYFUNCTION("GOOGLETRANSLATE(D9135,""fr"",""en"")"),"#VALUE!")</f>
        <v>#VALUE!</v>
      </c>
    </row>
    <row r="9136" ht="15.75" customHeight="1">
      <c r="A9136" s="1" t="s">
        <v>1324</v>
      </c>
      <c r="B9136" s="1">
        <v>5.0</v>
      </c>
      <c r="C9136" s="1" t="s">
        <v>19951</v>
      </c>
      <c r="D9136" s="1" t="s">
        <v>19952</v>
      </c>
      <c r="E9136" s="1" t="s">
        <v>10</v>
      </c>
      <c r="F9136" s="1" t="s">
        <v>11</v>
      </c>
      <c r="G9136" s="1" t="str">
        <f>IFERROR(__xludf.DUMMYFUNCTION("GOOGLETRANSLATE(D9136,""fr"",""en"")"),"#VALUE!")</f>
        <v>#VALUE!</v>
      </c>
    </row>
    <row r="9137" ht="15.75" customHeight="1">
      <c r="A9137" s="1" t="s">
        <v>1245</v>
      </c>
      <c r="B9137" s="1">
        <v>4.0</v>
      </c>
      <c r="C9137" s="1" t="s">
        <v>19953</v>
      </c>
      <c r="D9137" s="1" t="s">
        <v>19954</v>
      </c>
      <c r="E9137" s="1" t="s">
        <v>21</v>
      </c>
      <c r="F9137" s="1" t="s">
        <v>11</v>
      </c>
      <c r="G9137" s="1" t="str">
        <f>IFERROR(__xludf.DUMMYFUNCTION("GOOGLETRANSLATE(D9137,""fr"",""en"")"),"#VALUE!")</f>
        <v>#VALUE!</v>
      </c>
    </row>
    <row r="9138" ht="15.75" customHeight="1">
      <c r="A9138" s="1" t="s">
        <v>6618</v>
      </c>
      <c r="B9138" s="1">
        <v>1.0</v>
      </c>
      <c r="C9138" s="1" t="s">
        <v>19955</v>
      </c>
      <c r="D9138" s="1" t="s">
        <v>19956</v>
      </c>
      <c r="E9138" s="1" t="s">
        <v>226</v>
      </c>
      <c r="F9138" s="1" t="s">
        <v>11</v>
      </c>
      <c r="G9138" s="1" t="str">
        <f>IFERROR(__xludf.DUMMYFUNCTION("GOOGLETRANSLATE(D9138,""fr"",""en"")"),"#VALUE!")</f>
        <v>#VALUE!</v>
      </c>
    </row>
    <row r="9139" ht="15.75" customHeight="1">
      <c r="A9139" s="1" t="s">
        <v>670</v>
      </c>
      <c r="B9139" s="1">
        <v>5.0</v>
      </c>
      <c r="C9139" s="1" t="s">
        <v>19957</v>
      </c>
      <c r="D9139" s="1" t="s">
        <v>19958</v>
      </c>
      <c r="E9139" s="1" t="s">
        <v>21</v>
      </c>
      <c r="F9139" s="1" t="s">
        <v>11</v>
      </c>
      <c r="G9139" s="1" t="str">
        <f>IFERROR(__xludf.DUMMYFUNCTION("GOOGLETRANSLATE(D9139,""fr"",""en"")"),"#VALUE!")</f>
        <v>#VALUE!</v>
      </c>
    </row>
    <row r="9140" ht="15.75" customHeight="1">
      <c r="A9140" s="1" t="s">
        <v>1479</v>
      </c>
      <c r="B9140" s="1">
        <v>3.0</v>
      </c>
      <c r="C9140" s="1" t="s">
        <v>19959</v>
      </c>
      <c r="D9140" s="1" t="s">
        <v>19960</v>
      </c>
      <c r="E9140" s="1" t="s">
        <v>10</v>
      </c>
      <c r="F9140" s="1" t="s">
        <v>11</v>
      </c>
      <c r="G9140" s="1" t="str">
        <f>IFERROR(__xludf.DUMMYFUNCTION("GOOGLETRANSLATE(D9140,""fr"",""en"")"),"#VALUE!")</f>
        <v>#VALUE!</v>
      </c>
    </row>
    <row r="9141" ht="15.75" customHeight="1">
      <c r="A9141" s="1" t="s">
        <v>2773</v>
      </c>
      <c r="B9141" s="1">
        <v>1.0</v>
      </c>
      <c r="C9141" s="1" t="s">
        <v>19961</v>
      </c>
      <c r="D9141" s="1" t="s">
        <v>19962</v>
      </c>
      <c r="E9141" s="1" t="s">
        <v>125</v>
      </c>
      <c r="F9141" s="1" t="s">
        <v>11</v>
      </c>
      <c r="G9141" s="1" t="str">
        <f>IFERROR(__xludf.DUMMYFUNCTION("GOOGLETRANSLATE(D9141,""fr"",""en"")"),"#VALUE!")</f>
        <v>#VALUE!</v>
      </c>
    </row>
    <row r="9142" ht="15.75" customHeight="1">
      <c r="A9142" s="1" t="s">
        <v>414</v>
      </c>
      <c r="B9142" s="1">
        <v>1.0</v>
      </c>
      <c r="C9142" s="1" t="s">
        <v>19963</v>
      </c>
      <c r="D9142" s="1" t="s">
        <v>19964</v>
      </c>
      <c r="E9142" s="1" t="s">
        <v>614</v>
      </c>
      <c r="F9142" s="1" t="s">
        <v>30</v>
      </c>
      <c r="G9142" s="1" t="str">
        <f>IFERROR(__xludf.DUMMYFUNCTION("GOOGLETRANSLATE(D9142,""fr"",""en"")"),"#VALUE!")</f>
        <v>#VALUE!</v>
      </c>
    </row>
    <row r="9143" ht="15.75" customHeight="1">
      <c r="A9143" s="1" t="s">
        <v>1657</v>
      </c>
      <c r="B9143" s="1">
        <v>1.0</v>
      </c>
      <c r="C9143" s="1" t="s">
        <v>19965</v>
      </c>
      <c r="D9143" s="1" t="s">
        <v>19966</v>
      </c>
      <c r="E9143" s="1" t="s">
        <v>296</v>
      </c>
      <c r="F9143" s="1" t="s">
        <v>110</v>
      </c>
      <c r="G9143" s="1" t="str">
        <f>IFERROR(__xludf.DUMMYFUNCTION("GOOGLETRANSLATE(D9143,""fr"",""en"")"),"#VALUE!")</f>
        <v>#VALUE!</v>
      </c>
    </row>
    <row r="9144" ht="15.75" customHeight="1">
      <c r="A9144" s="1" t="s">
        <v>179</v>
      </c>
      <c r="B9144" s="1">
        <v>2.0</v>
      </c>
      <c r="C9144" s="1" t="s">
        <v>19967</v>
      </c>
      <c r="D9144" s="1" t="s">
        <v>19968</v>
      </c>
      <c r="E9144" s="1" t="s">
        <v>10</v>
      </c>
      <c r="F9144" s="1" t="s">
        <v>11</v>
      </c>
      <c r="G9144" s="1" t="str">
        <f>IFERROR(__xludf.DUMMYFUNCTION("GOOGLETRANSLATE(D9144,""fr"",""en"")"),"#VALUE!")</f>
        <v>#VALUE!</v>
      </c>
    </row>
    <row r="9145" ht="15.75" customHeight="1">
      <c r="A9145" s="1" t="s">
        <v>1830</v>
      </c>
      <c r="B9145" s="1">
        <v>4.0</v>
      </c>
      <c r="C9145" s="1" t="s">
        <v>19969</v>
      </c>
      <c r="D9145" s="1" t="s">
        <v>19970</v>
      </c>
      <c r="E9145" s="1" t="s">
        <v>21</v>
      </c>
      <c r="F9145" s="1" t="s">
        <v>11</v>
      </c>
      <c r="G9145" s="1" t="str">
        <f>IFERROR(__xludf.DUMMYFUNCTION("GOOGLETRANSLATE(D9145,""fr"",""en"")"),"#VALUE!")</f>
        <v>#VALUE!</v>
      </c>
    </row>
    <row r="9146" ht="15.75" customHeight="1">
      <c r="A9146" s="1" t="s">
        <v>4211</v>
      </c>
      <c r="B9146" s="1">
        <v>5.0</v>
      </c>
      <c r="C9146" s="1" t="s">
        <v>19971</v>
      </c>
      <c r="D9146" s="1" t="s">
        <v>19972</v>
      </c>
      <c r="E9146" s="1" t="s">
        <v>21</v>
      </c>
      <c r="F9146" s="1" t="s">
        <v>11</v>
      </c>
      <c r="G9146" s="1" t="str">
        <f>IFERROR(__xludf.DUMMYFUNCTION("GOOGLETRANSLATE(D9146,""fr"",""en"")"),"#VALUE!")</f>
        <v>#VALUE!</v>
      </c>
    </row>
    <row r="9147" ht="15.75" customHeight="1">
      <c r="A9147" s="1" t="s">
        <v>77</v>
      </c>
      <c r="B9147" s="1">
        <v>2.0</v>
      </c>
      <c r="C9147" s="1" t="s">
        <v>19973</v>
      </c>
      <c r="D9147" s="1" t="s">
        <v>19974</v>
      </c>
      <c r="E9147" s="1" t="s">
        <v>273</v>
      </c>
      <c r="F9147" s="1" t="s">
        <v>110</v>
      </c>
      <c r="G9147" s="1" t="str">
        <f>IFERROR(__xludf.DUMMYFUNCTION("GOOGLETRANSLATE(D9147,""fr"",""en"")"),"#VALUE!")</f>
        <v>#VALUE!</v>
      </c>
    </row>
    <row r="9148" ht="15.75" customHeight="1">
      <c r="A9148" s="1" t="s">
        <v>264</v>
      </c>
      <c r="B9148" s="1">
        <v>5.0</v>
      </c>
      <c r="C9148" s="1" t="s">
        <v>19975</v>
      </c>
      <c r="D9148" s="1" t="s">
        <v>19976</v>
      </c>
      <c r="E9148" s="1" t="s">
        <v>10</v>
      </c>
      <c r="F9148" s="1" t="s">
        <v>11</v>
      </c>
      <c r="G9148" s="1" t="str">
        <f>IFERROR(__xludf.DUMMYFUNCTION("GOOGLETRANSLATE(D9148,""fr"",""en"")"),"#VALUE!")</f>
        <v>#VALUE!</v>
      </c>
    </row>
    <row r="9149" ht="15.75" customHeight="1">
      <c r="A9149" s="1" t="s">
        <v>10082</v>
      </c>
      <c r="B9149" s="1">
        <v>1.0</v>
      </c>
      <c r="C9149" s="1" t="s">
        <v>19977</v>
      </c>
      <c r="D9149" s="1" t="s">
        <v>19978</v>
      </c>
      <c r="E9149" s="1" t="s">
        <v>34</v>
      </c>
      <c r="F9149" s="1" t="s">
        <v>30</v>
      </c>
      <c r="G9149" s="1" t="str">
        <f>IFERROR(__xludf.DUMMYFUNCTION("GOOGLETRANSLATE(D9149,""fr"",""en"")"),"#VALUE!")</f>
        <v>#VALUE!</v>
      </c>
    </row>
    <row r="9150" ht="15.75" customHeight="1">
      <c r="A9150" s="1" t="s">
        <v>3622</v>
      </c>
      <c r="B9150" s="1">
        <v>2.0</v>
      </c>
      <c r="C9150" s="1" t="s">
        <v>19979</v>
      </c>
      <c r="D9150" s="1" t="s">
        <v>19980</v>
      </c>
      <c r="E9150" s="1" t="s">
        <v>292</v>
      </c>
      <c r="F9150" s="1" t="s">
        <v>11</v>
      </c>
      <c r="G9150" s="1" t="str">
        <f>IFERROR(__xludf.DUMMYFUNCTION("GOOGLETRANSLATE(D9150,""fr"",""en"")"),"#VALUE!")</f>
        <v>#VALUE!</v>
      </c>
    </row>
    <row r="9151" ht="15.75" customHeight="1">
      <c r="A9151" s="1" t="s">
        <v>338</v>
      </c>
      <c r="B9151" s="1">
        <v>1.0</v>
      </c>
      <c r="C9151" s="1" t="s">
        <v>19981</v>
      </c>
      <c r="D9151" s="1" t="s">
        <v>19982</v>
      </c>
      <c r="E9151" s="1" t="s">
        <v>21</v>
      </c>
      <c r="F9151" s="1" t="s">
        <v>11</v>
      </c>
      <c r="G9151" s="1" t="str">
        <f>IFERROR(__xludf.DUMMYFUNCTION("GOOGLETRANSLATE(D9151,""fr"",""en"")"),"#VALUE!")</f>
        <v>#VALUE!</v>
      </c>
    </row>
    <row r="9152" ht="15.75" customHeight="1">
      <c r="A9152" s="1" t="s">
        <v>12857</v>
      </c>
      <c r="B9152" s="1">
        <v>2.0</v>
      </c>
      <c r="C9152" s="1" t="s">
        <v>19983</v>
      </c>
      <c r="D9152" s="1" t="s">
        <v>19984</v>
      </c>
      <c r="E9152" s="1" t="s">
        <v>250</v>
      </c>
      <c r="F9152" s="1" t="s">
        <v>30</v>
      </c>
      <c r="G9152" s="1" t="str">
        <f>IFERROR(__xludf.DUMMYFUNCTION("GOOGLETRANSLATE(D9152,""fr"",""en"")"),"#VALUE!")</f>
        <v>#VALUE!</v>
      </c>
    </row>
    <row r="9153" ht="15.75" customHeight="1">
      <c r="A9153" s="1" t="s">
        <v>741</v>
      </c>
      <c r="B9153" s="1">
        <v>5.0</v>
      </c>
      <c r="C9153" s="1" t="s">
        <v>19985</v>
      </c>
      <c r="D9153" s="1" t="s">
        <v>19986</v>
      </c>
      <c r="E9153" s="1" t="s">
        <v>10</v>
      </c>
      <c r="F9153" s="1" t="s">
        <v>11</v>
      </c>
      <c r="G9153" s="1" t="str">
        <f>IFERROR(__xludf.DUMMYFUNCTION("GOOGLETRANSLATE(D9153,""fr"",""en"")"),"#VALUE!")</f>
        <v>#VALUE!</v>
      </c>
    </row>
    <row r="9154" ht="15.75" customHeight="1">
      <c r="A9154" s="1" t="s">
        <v>3549</v>
      </c>
      <c r="B9154" s="1">
        <v>1.0</v>
      </c>
      <c r="C9154" s="1" t="s">
        <v>19987</v>
      </c>
      <c r="D9154" s="1" t="s">
        <v>19988</v>
      </c>
      <c r="E9154" s="1" t="s">
        <v>254</v>
      </c>
      <c r="F9154" s="1" t="s">
        <v>66</v>
      </c>
      <c r="G9154" s="1" t="str">
        <f>IFERROR(__xludf.DUMMYFUNCTION("GOOGLETRANSLATE(D9154,""fr"",""en"")"),"#VALUE!")</f>
        <v>#VALUE!</v>
      </c>
    </row>
    <row r="9155" ht="15.75" customHeight="1">
      <c r="A9155" s="1" t="s">
        <v>4907</v>
      </c>
      <c r="B9155" s="1">
        <v>1.0</v>
      </c>
      <c r="C9155" s="1" t="s">
        <v>19989</v>
      </c>
      <c r="D9155" s="1" t="s">
        <v>19990</v>
      </c>
      <c r="E9155" s="1" t="s">
        <v>280</v>
      </c>
      <c r="F9155" s="1" t="s">
        <v>11</v>
      </c>
      <c r="G9155" s="1" t="str">
        <f>IFERROR(__xludf.DUMMYFUNCTION("GOOGLETRANSLATE(D9155,""fr"",""en"")"),"#VALUE!")</f>
        <v>#VALUE!</v>
      </c>
    </row>
    <row r="9156" ht="15.75" customHeight="1">
      <c r="A9156" s="1" t="s">
        <v>11406</v>
      </c>
      <c r="B9156" s="1">
        <v>1.0</v>
      </c>
      <c r="C9156" s="1" t="s">
        <v>19991</v>
      </c>
      <c r="D9156" s="1" t="s">
        <v>19992</v>
      </c>
      <c r="E9156" s="1" t="s">
        <v>614</v>
      </c>
      <c r="F9156" s="1" t="s">
        <v>30</v>
      </c>
      <c r="G9156" s="1" t="str">
        <f>IFERROR(__xludf.DUMMYFUNCTION("GOOGLETRANSLATE(D9156,""fr"",""en"")"),"#VALUE!")</f>
        <v>#VALUE!</v>
      </c>
    </row>
    <row r="9157" ht="15.75" customHeight="1">
      <c r="A9157" s="1" t="s">
        <v>1218</v>
      </c>
      <c r="B9157" s="1">
        <v>2.0</v>
      </c>
      <c r="C9157" s="1" t="s">
        <v>19993</v>
      </c>
      <c r="D9157" s="1" t="s">
        <v>19994</v>
      </c>
      <c r="E9157" s="1" t="s">
        <v>29</v>
      </c>
      <c r="F9157" s="1" t="s">
        <v>30</v>
      </c>
      <c r="G9157" s="1" t="str">
        <f>IFERROR(__xludf.DUMMYFUNCTION("GOOGLETRANSLATE(D9157,""fr"",""en"")"),"#VALUE!")</f>
        <v>#VALUE!</v>
      </c>
    </row>
    <row r="9158" ht="15.75" customHeight="1">
      <c r="A9158" s="1" t="s">
        <v>6976</v>
      </c>
      <c r="B9158" s="1">
        <v>1.0</v>
      </c>
      <c r="C9158" s="1" t="s">
        <v>19995</v>
      </c>
      <c r="D9158" s="1" t="s">
        <v>19996</v>
      </c>
      <c r="E9158" s="1" t="s">
        <v>273</v>
      </c>
      <c r="F9158" s="1" t="s">
        <v>11</v>
      </c>
      <c r="G9158" s="1" t="str">
        <f>IFERROR(__xludf.DUMMYFUNCTION("GOOGLETRANSLATE(D9158,""fr"",""en"")"),"#VALUE!")</f>
        <v>#VALUE!</v>
      </c>
    </row>
    <row r="9159" ht="15.75" customHeight="1">
      <c r="A9159" s="1" t="s">
        <v>3129</v>
      </c>
      <c r="B9159" s="1">
        <v>5.0</v>
      </c>
      <c r="C9159" s="1" t="s">
        <v>19997</v>
      </c>
      <c r="D9159" s="1" t="s">
        <v>19998</v>
      </c>
      <c r="E9159" s="1" t="s">
        <v>21</v>
      </c>
      <c r="F9159" s="1" t="s">
        <v>11</v>
      </c>
      <c r="G9159" s="1" t="str">
        <f>IFERROR(__xludf.DUMMYFUNCTION("GOOGLETRANSLATE(D9159,""fr"",""en"")"),"#VALUE!")</f>
        <v>#VALUE!</v>
      </c>
    </row>
    <row r="9160" ht="15.75" customHeight="1">
      <c r="A9160" s="1" t="s">
        <v>1338</v>
      </c>
      <c r="B9160" s="1">
        <v>4.0</v>
      </c>
      <c r="C9160" s="1" t="s">
        <v>19999</v>
      </c>
      <c r="D9160" s="1" t="s">
        <v>20000</v>
      </c>
      <c r="E9160" s="1" t="s">
        <v>226</v>
      </c>
      <c r="F9160" s="1" t="s">
        <v>11</v>
      </c>
      <c r="G9160" s="1" t="str">
        <f>IFERROR(__xludf.DUMMYFUNCTION("GOOGLETRANSLATE(D9160,""fr"",""en"")"),"#VALUE!")</f>
        <v>#VALUE!</v>
      </c>
    </row>
    <row r="9161" ht="15.75" customHeight="1">
      <c r="A9161" s="1" t="s">
        <v>239</v>
      </c>
      <c r="B9161" s="1">
        <v>4.0</v>
      </c>
      <c r="C9161" s="1" t="s">
        <v>20001</v>
      </c>
      <c r="D9161" s="1" t="s">
        <v>20002</v>
      </c>
      <c r="E9161" s="1" t="s">
        <v>21</v>
      </c>
      <c r="F9161" s="1" t="s">
        <v>11</v>
      </c>
      <c r="G9161" s="1" t="str">
        <f>IFERROR(__xludf.DUMMYFUNCTION("GOOGLETRANSLATE(D9161,""fr"",""en"")"),"#VALUE!")</f>
        <v>#VALUE!</v>
      </c>
    </row>
    <row r="9162" ht="15.75" customHeight="1">
      <c r="A9162" s="1" t="s">
        <v>2141</v>
      </c>
      <c r="B9162" s="1">
        <v>2.0</v>
      </c>
      <c r="C9162" s="1" t="s">
        <v>20003</v>
      </c>
      <c r="D9162" s="1" t="s">
        <v>20004</v>
      </c>
      <c r="E9162" s="1" t="s">
        <v>169</v>
      </c>
      <c r="F9162" s="1" t="s">
        <v>11</v>
      </c>
      <c r="G9162" s="1" t="str">
        <f>IFERROR(__xludf.DUMMYFUNCTION("GOOGLETRANSLATE(D9162,""fr"",""en"")"),"#VALUE!")</f>
        <v>#VALUE!</v>
      </c>
    </row>
    <row r="9163" ht="15.75" customHeight="1">
      <c r="A9163" s="1" t="s">
        <v>5562</v>
      </c>
      <c r="B9163" s="1">
        <v>5.0</v>
      </c>
      <c r="C9163" s="1" t="s">
        <v>20005</v>
      </c>
      <c r="D9163" s="1" t="s">
        <v>20006</v>
      </c>
      <c r="E9163" s="1" t="s">
        <v>10</v>
      </c>
      <c r="F9163" s="1" t="s">
        <v>11</v>
      </c>
      <c r="G9163" s="1" t="str">
        <f>IFERROR(__xludf.DUMMYFUNCTION("GOOGLETRANSLATE(D9163,""fr"",""en"")"),"#VALUE!")</f>
        <v>#VALUE!</v>
      </c>
    </row>
    <row r="9164" ht="15.75" customHeight="1">
      <c r="A9164" s="1" t="s">
        <v>14092</v>
      </c>
      <c r="B9164" s="1">
        <v>5.0</v>
      </c>
      <c r="C9164" s="1" t="s">
        <v>20007</v>
      </c>
      <c r="D9164" s="1" t="s">
        <v>20008</v>
      </c>
      <c r="E9164" s="1" t="s">
        <v>614</v>
      </c>
      <c r="F9164" s="1" t="s">
        <v>30</v>
      </c>
      <c r="G9164" s="1" t="str">
        <f>IFERROR(__xludf.DUMMYFUNCTION("GOOGLETRANSLATE(D9164,""fr"",""en"")"),"#VALUE!")</f>
        <v>#VALUE!</v>
      </c>
    </row>
    <row r="9165" ht="15.75" customHeight="1">
      <c r="A9165" s="1" t="s">
        <v>220</v>
      </c>
      <c r="B9165" s="1">
        <v>3.0</v>
      </c>
      <c r="C9165" s="1" t="s">
        <v>20009</v>
      </c>
      <c r="D9165" s="1" t="s">
        <v>20010</v>
      </c>
      <c r="E9165" s="1" t="s">
        <v>10</v>
      </c>
      <c r="F9165" s="1" t="s">
        <v>11</v>
      </c>
      <c r="G9165" s="1" t="str">
        <f>IFERROR(__xludf.DUMMYFUNCTION("GOOGLETRANSLATE(D9165,""fr"",""en"")"),"#VALUE!")</f>
        <v>#VALUE!</v>
      </c>
    </row>
    <row r="9166" ht="15.75" customHeight="1">
      <c r="A9166" s="1" t="s">
        <v>4832</v>
      </c>
      <c r="B9166" s="1">
        <v>1.0</v>
      </c>
      <c r="C9166" s="1" t="s">
        <v>20011</v>
      </c>
      <c r="D9166" s="1" t="s">
        <v>20012</v>
      </c>
      <c r="E9166" s="1" t="s">
        <v>292</v>
      </c>
      <c r="F9166" s="1" t="s">
        <v>11</v>
      </c>
      <c r="G9166" s="1" t="str">
        <f>IFERROR(__xludf.DUMMYFUNCTION("GOOGLETRANSLATE(D9166,""fr"",""en"")"),"#VALUE!")</f>
        <v>#VALUE!</v>
      </c>
    </row>
    <row r="9167" ht="15.75" customHeight="1">
      <c r="A9167" s="1" t="s">
        <v>3041</v>
      </c>
      <c r="B9167" s="1">
        <v>5.0</v>
      </c>
      <c r="C9167" s="1" t="s">
        <v>20013</v>
      </c>
      <c r="D9167" s="1" t="s">
        <v>20014</v>
      </c>
      <c r="E9167" s="1" t="s">
        <v>169</v>
      </c>
      <c r="F9167" s="1" t="s">
        <v>11</v>
      </c>
      <c r="G9167" s="1" t="str">
        <f>IFERROR(__xludf.DUMMYFUNCTION("GOOGLETRANSLATE(D9167,""fr"",""en"")"),"#VALUE!")</f>
        <v>#VALUE!</v>
      </c>
    </row>
    <row r="9168" ht="15.75" customHeight="1">
      <c r="A9168" s="1" t="s">
        <v>1804</v>
      </c>
      <c r="B9168" s="1">
        <v>2.0</v>
      </c>
      <c r="C9168" s="1" t="s">
        <v>20015</v>
      </c>
      <c r="D9168" s="1" t="s">
        <v>20016</v>
      </c>
      <c r="E9168" s="1" t="s">
        <v>280</v>
      </c>
      <c r="F9168" s="1" t="s">
        <v>11</v>
      </c>
      <c r="G9168" s="1" t="str">
        <f>IFERROR(__xludf.DUMMYFUNCTION("GOOGLETRANSLATE(D9168,""fr"",""en"")"),"#VALUE!")</f>
        <v>#VALUE!</v>
      </c>
    </row>
    <row r="9169" ht="15.75" customHeight="1">
      <c r="A9169" s="1" t="s">
        <v>936</v>
      </c>
      <c r="B9169" s="1">
        <v>5.0</v>
      </c>
      <c r="C9169" s="1" t="s">
        <v>20017</v>
      </c>
      <c r="D9169" s="1" t="s">
        <v>20018</v>
      </c>
      <c r="E9169" s="1" t="s">
        <v>21</v>
      </c>
      <c r="F9169" s="1" t="s">
        <v>11</v>
      </c>
      <c r="G9169" s="1" t="str">
        <f>IFERROR(__xludf.DUMMYFUNCTION("GOOGLETRANSLATE(D9169,""fr"",""en"")"),"#VALUE!")</f>
        <v>#VALUE!</v>
      </c>
    </row>
    <row r="9170" ht="15.75" customHeight="1">
      <c r="A9170" s="1" t="s">
        <v>1635</v>
      </c>
      <c r="B9170" s="1">
        <v>1.0</v>
      </c>
      <c r="C9170" s="1" t="s">
        <v>20019</v>
      </c>
      <c r="D9170" s="1" t="s">
        <v>20020</v>
      </c>
      <c r="E9170" s="1" t="s">
        <v>575</v>
      </c>
      <c r="F9170" s="1" t="s">
        <v>84</v>
      </c>
      <c r="G9170" s="1" t="str">
        <f>IFERROR(__xludf.DUMMYFUNCTION("GOOGLETRANSLATE(D9170,""fr"",""en"")"),"#VALUE!")</f>
        <v>#VALUE!</v>
      </c>
    </row>
    <row r="9171" ht="15.75" customHeight="1">
      <c r="A9171" s="1" t="s">
        <v>391</v>
      </c>
      <c r="B9171" s="1">
        <v>1.0</v>
      </c>
      <c r="C9171" s="1" t="s">
        <v>20021</v>
      </c>
      <c r="D9171" s="1" t="s">
        <v>20022</v>
      </c>
      <c r="E9171" s="1" t="s">
        <v>280</v>
      </c>
      <c r="F9171" s="1" t="s">
        <v>11</v>
      </c>
      <c r="G9171" s="1" t="str">
        <f>IFERROR(__xludf.DUMMYFUNCTION("GOOGLETRANSLATE(D9171,""fr"",""en"")"),"#VALUE!")</f>
        <v>#VALUE!</v>
      </c>
    </row>
    <row r="9172" ht="15.75" customHeight="1">
      <c r="A9172" s="1" t="s">
        <v>1167</v>
      </c>
      <c r="B9172" s="1">
        <v>1.0</v>
      </c>
      <c r="C9172" s="1" t="s">
        <v>20023</v>
      </c>
      <c r="D9172" s="1" t="s">
        <v>20024</v>
      </c>
      <c r="E9172" s="1" t="s">
        <v>169</v>
      </c>
      <c r="F9172" s="1" t="s">
        <v>11</v>
      </c>
      <c r="G9172" s="1" t="str">
        <f>IFERROR(__xludf.DUMMYFUNCTION("GOOGLETRANSLATE(D9172,""fr"",""en"")"),"#VALUE!")</f>
        <v>#VALUE!</v>
      </c>
    </row>
    <row r="9173" ht="15.75" customHeight="1">
      <c r="A9173" s="1" t="s">
        <v>2405</v>
      </c>
      <c r="B9173" s="1">
        <v>1.0</v>
      </c>
      <c r="C9173" s="1" t="s">
        <v>20025</v>
      </c>
      <c r="D9173" s="1" t="s">
        <v>20026</v>
      </c>
      <c r="E9173" s="1" t="s">
        <v>296</v>
      </c>
      <c r="F9173" s="1" t="s">
        <v>110</v>
      </c>
      <c r="G9173" s="1" t="str">
        <f>IFERROR(__xludf.DUMMYFUNCTION("GOOGLETRANSLATE(D9173,""fr"",""en"")"),"#VALUE!")</f>
        <v>#VALUE!</v>
      </c>
    </row>
    <row r="9174" ht="15.75" customHeight="1">
      <c r="A9174" s="1" t="s">
        <v>53</v>
      </c>
      <c r="B9174" s="1">
        <v>5.0</v>
      </c>
      <c r="C9174" s="1" t="s">
        <v>20027</v>
      </c>
      <c r="D9174" s="1" t="s">
        <v>20028</v>
      </c>
      <c r="E9174" s="1" t="s">
        <v>448</v>
      </c>
      <c r="F9174" s="1" t="s">
        <v>84</v>
      </c>
      <c r="G9174" s="1" t="str">
        <f>IFERROR(__xludf.DUMMYFUNCTION("GOOGLETRANSLATE(D9174,""fr"",""en"")"),"#VALUE!")</f>
        <v>#VALUE!</v>
      </c>
    </row>
    <row r="9175" ht="15.75" customHeight="1">
      <c r="A9175" s="1" t="s">
        <v>190</v>
      </c>
      <c r="B9175" s="1">
        <v>2.0</v>
      </c>
      <c r="C9175" s="1" t="s">
        <v>20029</v>
      </c>
      <c r="D9175" s="1" t="s">
        <v>20030</v>
      </c>
      <c r="E9175" s="1" t="s">
        <v>280</v>
      </c>
      <c r="F9175" s="1" t="s">
        <v>11</v>
      </c>
      <c r="G9175" s="1" t="str">
        <f>IFERROR(__xludf.DUMMYFUNCTION("GOOGLETRANSLATE(D9175,""fr"",""en"")"),"#VALUE!")</f>
        <v>#VALUE!</v>
      </c>
    </row>
    <row r="9176" ht="15.75" customHeight="1">
      <c r="A9176" s="1" t="s">
        <v>4420</v>
      </c>
      <c r="B9176" s="1">
        <v>2.0</v>
      </c>
      <c r="C9176" s="1" t="s">
        <v>20031</v>
      </c>
      <c r="D9176" s="1" t="s">
        <v>20032</v>
      </c>
      <c r="E9176" s="1" t="s">
        <v>827</v>
      </c>
      <c r="F9176" s="1" t="s">
        <v>39</v>
      </c>
      <c r="G9176" s="1" t="str">
        <f>IFERROR(__xludf.DUMMYFUNCTION("GOOGLETRANSLATE(D9176,""fr"",""en"")"),"#VALUE!")</f>
        <v>#VALUE!</v>
      </c>
    </row>
    <row r="9177" ht="15.75" customHeight="1">
      <c r="A9177" s="1" t="s">
        <v>129</v>
      </c>
      <c r="B9177" s="1">
        <v>4.0</v>
      </c>
      <c r="C9177" s="1" t="s">
        <v>20033</v>
      </c>
      <c r="D9177" s="1" t="s">
        <v>20034</v>
      </c>
      <c r="E9177" s="1" t="s">
        <v>614</v>
      </c>
      <c r="F9177" s="1" t="s">
        <v>30</v>
      </c>
      <c r="G9177" s="1" t="str">
        <f>IFERROR(__xludf.DUMMYFUNCTION("GOOGLETRANSLATE(D9177,""fr"",""en"")"),"#VALUE!")</f>
        <v>#VALUE!</v>
      </c>
    </row>
    <row r="9178" ht="15.75" customHeight="1">
      <c r="A9178" s="1" t="s">
        <v>1518</v>
      </c>
      <c r="B9178" s="1">
        <v>2.0</v>
      </c>
      <c r="C9178" s="1" t="s">
        <v>20035</v>
      </c>
      <c r="D9178" s="1" t="s">
        <v>20036</v>
      </c>
      <c r="E9178" s="1" t="s">
        <v>960</v>
      </c>
      <c r="F9178" s="1" t="s">
        <v>84</v>
      </c>
      <c r="G9178" s="1" t="str">
        <f>IFERROR(__xludf.DUMMYFUNCTION("GOOGLETRANSLATE(D9178,""fr"",""en"")"),"#VALUE!")</f>
        <v>#VALUE!</v>
      </c>
    </row>
    <row r="9179" ht="15.75" customHeight="1">
      <c r="A9179" s="1" t="s">
        <v>1490</v>
      </c>
      <c r="B9179" s="1">
        <v>4.0</v>
      </c>
      <c r="C9179" s="1" t="s">
        <v>20037</v>
      </c>
      <c r="D9179" s="1" t="s">
        <v>20038</v>
      </c>
      <c r="E9179" s="1" t="s">
        <v>29</v>
      </c>
      <c r="F9179" s="1" t="s">
        <v>30</v>
      </c>
      <c r="G9179" s="1" t="str">
        <f>IFERROR(__xludf.DUMMYFUNCTION("GOOGLETRANSLATE(D9179,""fr"",""en"")"),"#VALUE!")</f>
        <v>#VALUE!</v>
      </c>
    </row>
    <row r="9180" ht="15.75" customHeight="1">
      <c r="A9180" s="1" t="s">
        <v>2747</v>
      </c>
      <c r="B9180" s="1">
        <v>5.0</v>
      </c>
      <c r="C9180" s="1" t="s">
        <v>20039</v>
      </c>
      <c r="D9180" s="1" t="s">
        <v>20040</v>
      </c>
      <c r="E9180" s="1" t="s">
        <v>10</v>
      </c>
      <c r="F9180" s="1" t="s">
        <v>11</v>
      </c>
      <c r="G9180" s="1" t="str">
        <f>IFERROR(__xludf.DUMMYFUNCTION("GOOGLETRANSLATE(D9180,""fr"",""en"")"),"#VALUE!")</f>
        <v>#VALUE!</v>
      </c>
    </row>
    <row r="9181" ht="15.75" customHeight="1">
      <c r="A9181" s="1" t="s">
        <v>1218</v>
      </c>
      <c r="B9181" s="1">
        <v>4.0</v>
      </c>
      <c r="C9181" s="1" t="s">
        <v>20041</v>
      </c>
      <c r="D9181" s="1" t="s">
        <v>20042</v>
      </c>
      <c r="E9181" s="1" t="s">
        <v>21</v>
      </c>
      <c r="F9181" s="1" t="s">
        <v>11</v>
      </c>
      <c r="G9181" s="1" t="str">
        <f>IFERROR(__xludf.DUMMYFUNCTION("GOOGLETRANSLATE(D9181,""fr"",""en"")"),"#VALUE!")</f>
        <v>#VALUE!</v>
      </c>
    </row>
    <row r="9182" ht="15.75" customHeight="1">
      <c r="A9182" s="1" t="s">
        <v>74</v>
      </c>
      <c r="B9182" s="1">
        <v>4.0</v>
      </c>
      <c r="C9182" s="1" t="s">
        <v>20043</v>
      </c>
      <c r="D9182" s="1" t="s">
        <v>20044</v>
      </c>
      <c r="E9182" s="1" t="s">
        <v>65</v>
      </c>
      <c r="F9182" s="1" t="s">
        <v>66</v>
      </c>
      <c r="G9182" s="1" t="str">
        <f>IFERROR(__xludf.DUMMYFUNCTION("GOOGLETRANSLATE(D9182,""fr"",""en"")"),"#VALUE!")</f>
        <v>#VALUE!</v>
      </c>
    </row>
    <row r="9183" ht="15.75" customHeight="1">
      <c r="A9183" s="1" t="s">
        <v>1429</v>
      </c>
      <c r="B9183" s="1">
        <v>1.0</v>
      </c>
      <c r="C9183" s="1" t="s">
        <v>20045</v>
      </c>
      <c r="D9183" s="1" t="s">
        <v>20046</v>
      </c>
      <c r="E9183" s="1" t="s">
        <v>273</v>
      </c>
      <c r="F9183" s="1" t="s">
        <v>11</v>
      </c>
      <c r="G9183" s="1" t="str">
        <f>IFERROR(__xludf.DUMMYFUNCTION("GOOGLETRANSLATE(D9183,""fr"",""en"")"),"#VALUE!")</f>
        <v>#VALUE!</v>
      </c>
    </row>
    <row r="9184" ht="15.75" customHeight="1">
      <c r="A9184" s="1" t="s">
        <v>2343</v>
      </c>
      <c r="B9184" s="1">
        <v>4.0</v>
      </c>
      <c r="C9184" s="1" t="s">
        <v>20047</v>
      </c>
      <c r="D9184" s="1" t="s">
        <v>20048</v>
      </c>
      <c r="E9184" s="1" t="s">
        <v>21</v>
      </c>
      <c r="F9184" s="1" t="s">
        <v>11</v>
      </c>
      <c r="G9184" s="1" t="str">
        <f>IFERROR(__xludf.DUMMYFUNCTION("GOOGLETRANSLATE(D9184,""fr"",""en"")"),"#VALUE!")</f>
        <v>#VALUE!</v>
      </c>
    </row>
    <row r="9185" ht="15.75" customHeight="1">
      <c r="A9185" s="1" t="s">
        <v>966</v>
      </c>
      <c r="B9185" s="1">
        <v>1.0</v>
      </c>
      <c r="C9185" s="1" t="s">
        <v>20049</v>
      </c>
      <c r="D9185" s="1" t="s">
        <v>20050</v>
      </c>
      <c r="E9185" s="1" t="s">
        <v>25</v>
      </c>
      <c r="F9185" s="1" t="s">
        <v>110</v>
      </c>
      <c r="G9185" s="1" t="str">
        <f>IFERROR(__xludf.DUMMYFUNCTION("GOOGLETRANSLATE(D9185,""fr"",""en"")"),"#VALUE!")</f>
        <v>#VALUE!</v>
      </c>
    </row>
    <row r="9186" ht="15.75" customHeight="1">
      <c r="A9186" s="1" t="s">
        <v>314</v>
      </c>
      <c r="B9186" s="1">
        <v>1.0</v>
      </c>
      <c r="C9186" s="1" t="s">
        <v>20051</v>
      </c>
      <c r="D9186" s="1" t="s">
        <v>20052</v>
      </c>
      <c r="E9186" s="1" t="s">
        <v>29</v>
      </c>
      <c r="F9186" s="1" t="s">
        <v>30</v>
      </c>
      <c r="G9186" s="1" t="str">
        <f>IFERROR(__xludf.DUMMYFUNCTION("GOOGLETRANSLATE(D9186,""fr"",""en"")"),"#VALUE!")</f>
        <v>#VALUE!</v>
      </c>
    </row>
    <row r="9187" ht="15.75" customHeight="1">
      <c r="A9187" s="1" t="s">
        <v>5456</v>
      </c>
      <c r="B9187" s="1">
        <v>5.0</v>
      </c>
      <c r="C9187" s="1" t="s">
        <v>20053</v>
      </c>
      <c r="D9187" s="1" t="s">
        <v>20054</v>
      </c>
      <c r="E9187" s="1" t="s">
        <v>65</v>
      </c>
      <c r="F9187" s="1" t="s">
        <v>66</v>
      </c>
      <c r="G9187" s="1" t="str">
        <f>IFERROR(__xludf.DUMMYFUNCTION("GOOGLETRANSLATE(D9187,""fr"",""en"")"),"#VALUE!")</f>
        <v>#VALUE!</v>
      </c>
    </row>
    <row r="9188" ht="15.75" customHeight="1">
      <c r="A9188" s="1" t="s">
        <v>362</v>
      </c>
      <c r="B9188" s="1">
        <v>1.0</v>
      </c>
      <c r="C9188" s="1" t="s">
        <v>20055</v>
      </c>
      <c r="D9188" s="1" t="s">
        <v>20056</v>
      </c>
      <c r="E9188" s="1" t="s">
        <v>169</v>
      </c>
      <c r="F9188" s="1" t="s">
        <v>11</v>
      </c>
      <c r="G9188" s="1" t="str">
        <f>IFERROR(__xludf.DUMMYFUNCTION("GOOGLETRANSLATE(D9188,""fr"",""en"")"),"#VALUE!")</f>
        <v>#VALUE!</v>
      </c>
    </row>
    <row r="9189" ht="15.75" customHeight="1">
      <c r="A9189" s="1" t="s">
        <v>53</v>
      </c>
      <c r="B9189" s="1">
        <v>2.0</v>
      </c>
      <c r="C9189" s="1" t="s">
        <v>20057</v>
      </c>
      <c r="D9189" s="1" t="s">
        <v>20058</v>
      </c>
      <c r="E9189" s="1" t="s">
        <v>21</v>
      </c>
      <c r="F9189" s="1" t="s">
        <v>11</v>
      </c>
      <c r="G9189" s="1" t="str">
        <f>IFERROR(__xludf.DUMMYFUNCTION("GOOGLETRANSLATE(D9189,""fr"",""en"")"),"#VALUE!")</f>
        <v>#VALUE!</v>
      </c>
    </row>
    <row r="9190" ht="15.75" customHeight="1">
      <c r="A9190" s="1" t="s">
        <v>1696</v>
      </c>
      <c r="B9190" s="1">
        <v>3.0</v>
      </c>
      <c r="C9190" s="1" t="s">
        <v>20059</v>
      </c>
      <c r="D9190" s="1" t="s">
        <v>20060</v>
      </c>
      <c r="E9190" s="1" t="s">
        <v>10</v>
      </c>
      <c r="F9190" s="1" t="s">
        <v>11</v>
      </c>
      <c r="G9190" s="1" t="str">
        <f>IFERROR(__xludf.DUMMYFUNCTION("GOOGLETRANSLATE(D9190,""fr"",""en"")"),"#VALUE!")</f>
        <v>#VALUE!</v>
      </c>
    </row>
    <row r="9191" ht="15.75" customHeight="1">
      <c r="A9191" s="1" t="s">
        <v>944</v>
      </c>
      <c r="B9191" s="1">
        <v>4.0</v>
      </c>
      <c r="C9191" s="1" t="s">
        <v>20061</v>
      </c>
      <c r="D9191" s="1" t="s">
        <v>20062</v>
      </c>
      <c r="E9191" s="1" t="s">
        <v>614</v>
      </c>
      <c r="F9191" s="1" t="s">
        <v>30</v>
      </c>
      <c r="G9191" s="1" t="str">
        <f>IFERROR(__xludf.DUMMYFUNCTION("GOOGLETRANSLATE(D9191,""fr"",""en"")"),"#VALUE!")</f>
        <v>#VALUE!</v>
      </c>
    </row>
    <row r="9192" ht="15.75" customHeight="1">
      <c r="A9192" s="1" t="s">
        <v>8086</v>
      </c>
      <c r="B9192" s="1">
        <v>3.0</v>
      </c>
      <c r="C9192" s="1" t="s">
        <v>20063</v>
      </c>
      <c r="D9192" s="1" t="s">
        <v>20064</v>
      </c>
      <c r="E9192" s="1" t="s">
        <v>109</v>
      </c>
      <c r="F9192" s="1" t="s">
        <v>11</v>
      </c>
      <c r="G9192" s="1" t="str">
        <f>IFERROR(__xludf.DUMMYFUNCTION("GOOGLETRANSLATE(D9192,""fr"",""en"")"),"#VALUE!")</f>
        <v>#VALUE!</v>
      </c>
    </row>
    <row r="9193" ht="15.75" customHeight="1">
      <c r="A9193" s="1" t="s">
        <v>94</v>
      </c>
      <c r="B9193" s="1">
        <v>3.0</v>
      </c>
      <c r="C9193" s="1" t="s">
        <v>20065</v>
      </c>
      <c r="D9193" s="1" t="s">
        <v>20066</v>
      </c>
      <c r="E9193" s="1" t="s">
        <v>21</v>
      </c>
      <c r="F9193" s="1" t="s">
        <v>11</v>
      </c>
      <c r="G9193" s="1" t="str">
        <f>IFERROR(__xludf.DUMMYFUNCTION("GOOGLETRANSLATE(D9193,""fr"",""en"")"),"#VALUE!")</f>
        <v>#VALUE!</v>
      </c>
    </row>
    <row r="9194" ht="15.75" customHeight="1">
      <c r="A9194" s="1" t="s">
        <v>1256</v>
      </c>
      <c r="B9194" s="1">
        <v>5.0</v>
      </c>
      <c r="C9194" s="1" t="s">
        <v>20067</v>
      </c>
      <c r="D9194" s="1" t="s">
        <v>20068</v>
      </c>
      <c r="E9194" s="1" t="s">
        <v>21</v>
      </c>
      <c r="F9194" s="1" t="s">
        <v>11</v>
      </c>
      <c r="G9194" s="1" t="str">
        <f>IFERROR(__xludf.DUMMYFUNCTION("GOOGLETRANSLATE(D9194,""fr"",""en"")"),"#VALUE!")</f>
        <v>#VALUE!</v>
      </c>
    </row>
    <row r="9195" ht="15.75" customHeight="1">
      <c r="A9195" s="1" t="s">
        <v>2343</v>
      </c>
      <c r="B9195" s="1">
        <v>5.0</v>
      </c>
      <c r="C9195" s="1" t="s">
        <v>20069</v>
      </c>
      <c r="D9195" s="1" t="s">
        <v>20070</v>
      </c>
      <c r="E9195" s="1" t="s">
        <v>448</v>
      </c>
      <c r="F9195" s="1" t="s">
        <v>84</v>
      </c>
      <c r="G9195" s="1" t="str">
        <f>IFERROR(__xludf.DUMMYFUNCTION("GOOGLETRANSLATE(D9195,""fr"",""en"")"),"#VALUE!")</f>
        <v>#VALUE!</v>
      </c>
    </row>
    <row r="9196" ht="15.75" customHeight="1">
      <c r="A9196" s="1" t="s">
        <v>1950</v>
      </c>
      <c r="B9196" s="1">
        <v>1.0</v>
      </c>
      <c r="C9196" s="1" t="s">
        <v>20071</v>
      </c>
      <c r="D9196" s="1" t="s">
        <v>20072</v>
      </c>
      <c r="E9196" s="1" t="s">
        <v>196</v>
      </c>
      <c r="F9196" s="1" t="s">
        <v>118</v>
      </c>
      <c r="G9196" s="1" t="str">
        <f>IFERROR(__xludf.DUMMYFUNCTION("GOOGLETRANSLATE(D9196,""fr"",""en"")"),"#VALUE!")</f>
        <v>#VALUE!</v>
      </c>
    </row>
    <row r="9197" ht="15.75" customHeight="1">
      <c r="A9197" s="1" t="s">
        <v>1867</v>
      </c>
      <c r="B9197" s="1">
        <v>1.0</v>
      </c>
      <c r="C9197" s="1" t="s">
        <v>20073</v>
      </c>
      <c r="D9197" s="1" t="s">
        <v>20074</v>
      </c>
      <c r="E9197" s="1" t="s">
        <v>296</v>
      </c>
      <c r="F9197" s="1" t="s">
        <v>11</v>
      </c>
      <c r="G9197" s="1" t="str">
        <f>IFERROR(__xludf.DUMMYFUNCTION("GOOGLETRANSLATE(D9197,""fr"",""en"")"),"#VALUE!")</f>
        <v>#VALUE!</v>
      </c>
    </row>
    <row r="9198" ht="15.75" customHeight="1">
      <c r="A9198" s="1" t="s">
        <v>974</v>
      </c>
      <c r="B9198" s="1">
        <v>2.0</v>
      </c>
      <c r="C9198" s="1" t="s">
        <v>20075</v>
      </c>
      <c r="D9198" s="1" t="s">
        <v>20076</v>
      </c>
      <c r="E9198" s="1" t="s">
        <v>10</v>
      </c>
      <c r="F9198" s="1" t="s">
        <v>11</v>
      </c>
      <c r="G9198" s="1" t="str">
        <f>IFERROR(__xludf.DUMMYFUNCTION("GOOGLETRANSLATE(D9198,""fr"",""en"")"),"#VALUE!")</f>
        <v>#VALUE!</v>
      </c>
    </row>
    <row r="9199" ht="15.75" customHeight="1">
      <c r="A9199" s="1" t="s">
        <v>14839</v>
      </c>
      <c r="B9199" s="1">
        <v>1.0</v>
      </c>
      <c r="C9199" s="1" t="s">
        <v>20077</v>
      </c>
      <c r="D9199" s="1" t="s">
        <v>20078</v>
      </c>
      <c r="E9199" s="1" t="s">
        <v>21</v>
      </c>
      <c r="F9199" s="1" t="s">
        <v>11</v>
      </c>
      <c r="G9199" s="1" t="str">
        <f>IFERROR(__xludf.DUMMYFUNCTION("GOOGLETRANSLATE(D9199,""fr"",""en"")"),"#VALUE!")</f>
        <v>#VALUE!</v>
      </c>
    </row>
    <row r="9200" ht="15.75" customHeight="1">
      <c r="A9200" s="1" t="s">
        <v>8559</v>
      </c>
      <c r="B9200" s="1">
        <v>2.0</v>
      </c>
      <c r="C9200" s="1" t="s">
        <v>20079</v>
      </c>
      <c r="D9200" s="1" t="s">
        <v>20080</v>
      </c>
      <c r="E9200" s="1" t="s">
        <v>25</v>
      </c>
      <c r="F9200" s="1" t="s">
        <v>110</v>
      </c>
      <c r="G9200" s="1" t="str">
        <f>IFERROR(__xludf.DUMMYFUNCTION("GOOGLETRANSLATE(D9200,""fr"",""en"")"),"#VALUE!")</f>
        <v>#VALUE!</v>
      </c>
    </row>
    <row r="9201" ht="15.75" customHeight="1">
      <c r="A9201" s="1" t="s">
        <v>3840</v>
      </c>
      <c r="B9201" s="1">
        <v>2.0</v>
      </c>
      <c r="C9201" s="1" t="s">
        <v>20081</v>
      </c>
      <c r="D9201" s="1" t="s">
        <v>20082</v>
      </c>
      <c r="E9201" s="1" t="s">
        <v>226</v>
      </c>
      <c r="F9201" s="1" t="s">
        <v>11</v>
      </c>
      <c r="G9201" s="1" t="str">
        <f>IFERROR(__xludf.DUMMYFUNCTION("GOOGLETRANSLATE(D9201,""fr"",""en"")"),"#VALUE!")</f>
        <v>#VALUE!</v>
      </c>
    </row>
    <row r="9202" ht="15.75" customHeight="1">
      <c r="A9202" s="1" t="s">
        <v>1353</v>
      </c>
      <c r="B9202" s="1">
        <v>3.0</v>
      </c>
      <c r="C9202" s="1" t="s">
        <v>20083</v>
      </c>
      <c r="D9202" s="1" t="s">
        <v>20084</v>
      </c>
      <c r="E9202" s="1" t="s">
        <v>21</v>
      </c>
      <c r="F9202" s="1" t="s">
        <v>11</v>
      </c>
      <c r="G9202" s="1" t="str">
        <f>IFERROR(__xludf.DUMMYFUNCTION("GOOGLETRANSLATE(D9202,""fr"",""en"")"),"#VALUE!")</f>
        <v>#VALUE!</v>
      </c>
    </row>
    <row r="9203" ht="15.75" customHeight="1">
      <c r="A9203" s="1" t="s">
        <v>2661</v>
      </c>
      <c r="B9203" s="1">
        <v>1.0</v>
      </c>
      <c r="C9203" s="1" t="s">
        <v>20085</v>
      </c>
      <c r="D9203" s="1" t="s">
        <v>20086</v>
      </c>
      <c r="E9203" s="1" t="s">
        <v>38</v>
      </c>
      <c r="F9203" s="1" t="s">
        <v>39</v>
      </c>
      <c r="G9203" s="1" t="str">
        <f>IFERROR(__xludf.DUMMYFUNCTION("GOOGLETRANSLATE(D9203,""fr"",""en"")"),"#VALUE!")</f>
        <v>#VALUE!</v>
      </c>
    </row>
    <row r="9204" ht="15.75" customHeight="1">
      <c r="A9204" s="1" t="s">
        <v>18</v>
      </c>
      <c r="B9204" s="1">
        <v>1.0</v>
      </c>
      <c r="C9204" s="1" t="s">
        <v>20087</v>
      </c>
      <c r="D9204" s="1" t="s">
        <v>20088</v>
      </c>
      <c r="E9204" s="1" t="s">
        <v>10</v>
      </c>
      <c r="F9204" s="1" t="s">
        <v>11</v>
      </c>
      <c r="G9204" s="1" t="str">
        <f>IFERROR(__xludf.DUMMYFUNCTION("GOOGLETRANSLATE(D9204,""fr"",""en"")"),"#VALUE!")</f>
        <v>#VALUE!</v>
      </c>
    </row>
    <row r="9205" ht="15.75" customHeight="1">
      <c r="A9205" s="1" t="s">
        <v>445</v>
      </c>
      <c r="B9205" s="1">
        <v>3.0</v>
      </c>
      <c r="C9205" s="1" t="s">
        <v>20089</v>
      </c>
      <c r="D9205" s="1" t="s">
        <v>20090</v>
      </c>
      <c r="E9205" s="1" t="s">
        <v>21</v>
      </c>
      <c r="F9205" s="1" t="s">
        <v>11</v>
      </c>
      <c r="G9205" s="1" t="str">
        <f>IFERROR(__xludf.DUMMYFUNCTION("GOOGLETRANSLATE(D9205,""fr"",""en"")"),"Good for the moment nothing to report, everything seems correct to me ... the franchise remains a little expensive for my taste but I have not found so much better elsewhere")</f>
        <v>Good for the moment nothing to report, everything seems correct to me ... the franchise remains a little expensive for my taste but I have not found so much better elsewhere</v>
      </c>
    </row>
    <row r="9206" ht="15.75" customHeight="1">
      <c r="A9206" s="1" t="s">
        <v>1079</v>
      </c>
      <c r="B9206" s="1">
        <v>1.0</v>
      </c>
      <c r="C9206" s="1" t="s">
        <v>20091</v>
      </c>
      <c r="D9206" s="1" t="s">
        <v>20092</v>
      </c>
      <c r="E9206" s="1" t="s">
        <v>103</v>
      </c>
      <c r="F9206" s="1" t="s">
        <v>48</v>
      </c>
      <c r="G9206" s="1" t="str">
        <f>IFERROR(__xludf.DUMMYFUNCTION("GOOGLETRANSLATE(D9206,""fr"",""en"")"),"#VALUE!")</f>
        <v>#VALUE!</v>
      </c>
    </row>
    <row r="9207" ht="15.75" customHeight="1">
      <c r="A9207" s="1" t="s">
        <v>532</v>
      </c>
      <c r="B9207" s="1">
        <v>4.0</v>
      </c>
      <c r="C9207" s="1" t="s">
        <v>20093</v>
      </c>
      <c r="D9207" s="1" t="s">
        <v>20094</v>
      </c>
      <c r="E9207" s="1" t="s">
        <v>10</v>
      </c>
      <c r="F9207" s="1" t="s">
        <v>11</v>
      </c>
      <c r="G9207" s="1" t="str">
        <f>IFERROR(__xludf.DUMMYFUNCTION("GOOGLETRANSLATE(D9207,""fr"",""en"")"),"#VALUE!")</f>
        <v>#VALUE!</v>
      </c>
    </row>
    <row r="9208" ht="15.75" customHeight="1">
      <c r="A9208" s="1" t="s">
        <v>190</v>
      </c>
      <c r="B9208" s="1">
        <v>1.0</v>
      </c>
      <c r="C9208" s="1" t="s">
        <v>20095</v>
      </c>
      <c r="D9208" s="1" t="s">
        <v>20096</v>
      </c>
      <c r="E9208" s="1" t="s">
        <v>25</v>
      </c>
      <c r="F9208" s="1" t="s">
        <v>110</v>
      </c>
      <c r="G9208" s="1" t="str">
        <f>IFERROR(__xludf.DUMMYFUNCTION("GOOGLETRANSLATE(D9208,""fr"",""en"")"),"#VALUE!")</f>
        <v>#VALUE!</v>
      </c>
    </row>
    <row r="9209" ht="15.75" customHeight="1">
      <c r="A9209" s="1" t="s">
        <v>2022</v>
      </c>
      <c r="B9209" s="1">
        <v>4.0</v>
      </c>
      <c r="C9209" s="1" t="s">
        <v>20097</v>
      </c>
      <c r="D9209" s="1" t="s">
        <v>20098</v>
      </c>
      <c r="E9209" s="1" t="s">
        <v>10</v>
      </c>
      <c r="F9209" s="1" t="s">
        <v>11</v>
      </c>
      <c r="G9209" s="1" t="str">
        <f>IFERROR(__xludf.DUMMYFUNCTION("GOOGLETRANSLATE(D9209,""fr"",""en"")"),"#VALUE!")</f>
        <v>#VALUE!</v>
      </c>
    </row>
    <row r="9210" ht="15.75" customHeight="1">
      <c r="A9210" s="1" t="s">
        <v>3385</v>
      </c>
      <c r="B9210" s="1">
        <v>1.0</v>
      </c>
      <c r="C9210" s="1" t="s">
        <v>20099</v>
      </c>
      <c r="D9210" s="1" t="s">
        <v>20100</v>
      </c>
      <c r="E9210" s="1" t="s">
        <v>43</v>
      </c>
      <c r="F9210" s="1" t="s">
        <v>30</v>
      </c>
      <c r="G9210" s="1" t="str">
        <f>IFERROR(__xludf.DUMMYFUNCTION("GOOGLETRANSLATE(D9210,""fr"",""en"")"),"#VALUE!")</f>
        <v>#VALUE!</v>
      </c>
    </row>
    <row r="9211" ht="15.75" customHeight="1">
      <c r="A9211" s="1" t="s">
        <v>1347</v>
      </c>
      <c r="B9211" s="1">
        <v>3.0</v>
      </c>
      <c r="C9211" s="1" t="s">
        <v>17083</v>
      </c>
      <c r="D9211" s="1" t="s">
        <v>20101</v>
      </c>
      <c r="E9211" s="1" t="s">
        <v>250</v>
      </c>
      <c r="F9211" s="1" t="s">
        <v>30</v>
      </c>
      <c r="G9211" s="1" t="str">
        <f>IFERROR(__xludf.DUMMYFUNCTION("GOOGLETRANSLATE(D9211,""fr"",""en"")"),"#VALUE!")</f>
        <v>#VALUE!</v>
      </c>
    </row>
    <row r="9212" ht="15.75" customHeight="1">
      <c r="A9212" s="1" t="s">
        <v>3886</v>
      </c>
      <c r="B9212" s="1">
        <v>2.0</v>
      </c>
      <c r="C9212" s="1" t="s">
        <v>20102</v>
      </c>
      <c r="D9212" s="1" t="s">
        <v>20103</v>
      </c>
      <c r="E9212" s="1" t="s">
        <v>5109</v>
      </c>
      <c r="F9212" s="1" t="s">
        <v>66</v>
      </c>
      <c r="G9212" s="1" t="str">
        <f>IFERROR(__xludf.DUMMYFUNCTION("GOOGLETRANSLATE(D9212,""fr"",""en"")"),"#VALUE!")</f>
        <v>#VALUE!</v>
      </c>
    </row>
    <row r="9213" ht="15.75" customHeight="1">
      <c r="A9213" s="1" t="s">
        <v>1020</v>
      </c>
      <c r="B9213" s="1">
        <v>5.0</v>
      </c>
      <c r="C9213" s="1" t="s">
        <v>20104</v>
      </c>
      <c r="D9213" s="1" t="s">
        <v>20105</v>
      </c>
      <c r="E9213" s="1" t="s">
        <v>10</v>
      </c>
      <c r="F9213" s="1" t="s">
        <v>11</v>
      </c>
      <c r="G9213" s="1" t="str">
        <f>IFERROR(__xludf.DUMMYFUNCTION("GOOGLETRANSLATE(D9213,""fr"",""en"")"),"#VALUE!")</f>
        <v>#VALUE!</v>
      </c>
    </row>
    <row r="9214" ht="15.75" customHeight="1">
      <c r="A9214" s="1" t="s">
        <v>774</v>
      </c>
      <c r="B9214" s="1">
        <v>2.0</v>
      </c>
      <c r="C9214" s="1" t="s">
        <v>20106</v>
      </c>
      <c r="D9214" s="1" t="s">
        <v>20107</v>
      </c>
      <c r="E9214" s="1" t="s">
        <v>21</v>
      </c>
      <c r="F9214" s="1" t="s">
        <v>11</v>
      </c>
      <c r="G9214" s="1" t="str">
        <f>IFERROR(__xludf.DUMMYFUNCTION("GOOGLETRANSLATE(D9214,""fr"",""en"")"),"#VALUE!")</f>
        <v>#VALUE!</v>
      </c>
    </row>
    <row r="9215" ht="15.75" customHeight="1">
      <c r="A9215" s="1" t="s">
        <v>2231</v>
      </c>
      <c r="B9215" s="1">
        <v>2.0</v>
      </c>
      <c r="C9215" s="1" t="s">
        <v>20108</v>
      </c>
      <c r="D9215" s="1" t="s">
        <v>20109</v>
      </c>
      <c r="E9215" s="1" t="s">
        <v>960</v>
      </c>
      <c r="F9215" s="1" t="s">
        <v>84</v>
      </c>
      <c r="G9215" s="1" t="str">
        <f>IFERROR(__xludf.DUMMYFUNCTION("GOOGLETRANSLATE(D9215,""fr"",""en"")"),"#VALUE!")</f>
        <v>#VALUE!</v>
      </c>
    </row>
    <row r="9216" ht="15.75" customHeight="1">
      <c r="A9216" s="1" t="s">
        <v>20110</v>
      </c>
      <c r="B9216" s="1">
        <v>2.0</v>
      </c>
      <c r="C9216" s="1" t="s">
        <v>20111</v>
      </c>
      <c r="D9216" s="1" t="s">
        <v>20112</v>
      </c>
      <c r="E9216" s="1" t="s">
        <v>10</v>
      </c>
      <c r="F9216" s="1" t="s">
        <v>11</v>
      </c>
      <c r="G9216" s="1" t="str">
        <f>IFERROR(__xludf.DUMMYFUNCTION("GOOGLETRANSLATE(D9216,""fr"",""en"")"),"#VALUE!")</f>
        <v>#VALUE!</v>
      </c>
    </row>
    <row r="9217" ht="15.75" customHeight="1">
      <c r="A9217" s="1" t="s">
        <v>798</v>
      </c>
      <c r="B9217" s="1">
        <v>4.0</v>
      </c>
      <c r="C9217" s="1" t="s">
        <v>20113</v>
      </c>
      <c r="D9217" s="1" t="s">
        <v>20114</v>
      </c>
      <c r="E9217" s="1" t="s">
        <v>10</v>
      </c>
      <c r="F9217" s="1" t="s">
        <v>11</v>
      </c>
      <c r="G9217" s="1" t="str">
        <f>IFERROR(__xludf.DUMMYFUNCTION("GOOGLETRANSLATE(D9217,""fr"",""en"")"),"#VALUE!")</f>
        <v>#VALUE!</v>
      </c>
    </row>
    <row r="9218" ht="15.75" customHeight="1">
      <c r="A9218" s="1" t="s">
        <v>3850</v>
      </c>
      <c r="B9218" s="1">
        <v>3.0</v>
      </c>
      <c r="C9218" s="1" t="s">
        <v>20115</v>
      </c>
      <c r="D9218" s="1" t="s">
        <v>20116</v>
      </c>
      <c r="E9218" s="1" t="s">
        <v>10</v>
      </c>
      <c r="F9218" s="1" t="s">
        <v>11</v>
      </c>
      <c r="G9218" s="1" t="str">
        <f>IFERROR(__xludf.DUMMYFUNCTION("GOOGLETRANSLATE(D9218,""fr"",""en"")"),"#VALUE!")</f>
        <v>#VALUE!</v>
      </c>
    </row>
    <row r="9219" ht="15.75" customHeight="1">
      <c r="A9219" s="1" t="s">
        <v>3180</v>
      </c>
      <c r="B9219" s="1">
        <v>3.0</v>
      </c>
      <c r="C9219" s="1" t="s">
        <v>20117</v>
      </c>
      <c r="D9219" s="1" t="s">
        <v>20118</v>
      </c>
      <c r="E9219" s="1" t="s">
        <v>125</v>
      </c>
      <c r="F9219" s="1" t="s">
        <v>11</v>
      </c>
      <c r="G9219" s="1" t="str">
        <f>IFERROR(__xludf.DUMMYFUNCTION("GOOGLETRANSLATE(D9219,""fr"",""en"")"),"#VALUE!")</f>
        <v>#VALUE!</v>
      </c>
    </row>
    <row r="9220" ht="15.75" customHeight="1">
      <c r="A9220" s="1" t="s">
        <v>615</v>
      </c>
      <c r="B9220" s="1">
        <v>5.0</v>
      </c>
      <c r="C9220" s="1" t="s">
        <v>20119</v>
      </c>
      <c r="D9220" s="1" t="s">
        <v>20120</v>
      </c>
      <c r="E9220" s="1" t="s">
        <v>21</v>
      </c>
      <c r="F9220" s="1" t="s">
        <v>11</v>
      </c>
      <c r="G9220" s="1" t="str">
        <f>IFERROR(__xludf.DUMMYFUNCTION("GOOGLETRANSLATE(D9220,""fr"",""en"")"),"#VALUE!")</f>
        <v>#VALUE!</v>
      </c>
    </row>
    <row r="9221" ht="15.75" customHeight="1">
      <c r="A9221" s="1" t="s">
        <v>20121</v>
      </c>
      <c r="B9221" s="1">
        <v>3.0</v>
      </c>
      <c r="C9221" s="1" t="s">
        <v>20122</v>
      </c>
      <c r="D9221" s="1" t="s">
        <v>20123</v>
      </c>
      <c r="E9221" s="1" t="s">
        <v>10</v>
      </c>
      <c r="F9221" s="1" t="s">
        <v>11</v>
      </c>
      <c r="G9221" s="1" t="str">
        <f>IFERROR(__xludf.DUMMYFUNCTION("GOOGLETRANSLATE(D9221,""fr"",""en"")"),"#VALUE!")</f>
        <v>#VALUE!</v>
      </c>
    </row>
    <row r="9222" ht="15.75" customHeight="1">
      <c r="A9222" s="1" t="s">
        <v>635</v>
      </c>
      <c r="B9222" s="1">
        <v>5.0</v>
      </c>
      <c r="C9222" s="1" t="s">
        <v>20124</v>
      </c>
      <c r="D9222" s="1" t="s">
        <v>20125</v>
      </c>
      <c r="E9222" s="1" t="s">
        <v>169</v>
      </c>
      <c r="F9222" s="1" t="s">
        <v>11</v>
      </c>
      <c r="G9222" s="1" t="str">
        <f>IFERROR(__xludf.DUMMYFUNCTION("GOOGLETRANSLATE(D9222,""fr"",""en"")"),"#VALUE!")</f>
        <v>#VALUE!</v>
      </c>
    </row>
    <row r="9223" ht="15.75" customHeight="1">
      <c r="A9223" s="1" t="s">
        <v>1344</v>
      </c>
      <c r="B9223" s="1">
        <v>4.0</v>
      </c>
      <c r="C9223" s="1" t="s">
        <v>20126</v>
      </c>
      <c r="D9223" s="1" t="s">
        <v>20127</v>
      </c>
      <c r="E9223" s="1" t="s">
        <v>176</v>
      </c>
      <c r="F9223" s="1" t="s">
        <v>66</v>
      </c>
      <c r="G9223" s="1" t="str">
        <f>IFERROR(__xludf.DUMMYFUNCTION("GOOGLETRANSLATE(D9223,""fr"",""en"")"),"#VALUE!")</f>
        <v>#VALUE!</v>
      </c>
    </row>
    <row r="9224" ht="15.75" customHeight="1">
      <c r="A9224" s="1" t="s">
        <v>11116</v>
      </c>
      <c r="B9224" s="1">
        <v>1.0</v>
      </c>
      <c r="C9224" s="1" t="s">
        <v>20128</v>
      </c>
      <c r="D9224" s="1" t="s">
        <v>20129</v>
      </c>
      <c r="E9224" s="1" t="s">
        <v>29</v>
      </c>
      <c r="F9224" s="1" t="s">
        <v>30</v>
      </c>
      <c r="G9224" s="1" t="str">
        <f>IFERROR(__xludf.DUMMYFUNCTION("GOOGLETRANSLATE(D9224,""fr"",""en"")"),"#VALUE!")</f>
        <v>#VALUE!</v>
      </c>
    </row>
    <row r="9225" ht="15.75" customHeight="1">
      <c r="A9225" s="1" t="s">
        <v>1473</v>
      </c>
      <c r="B9225" s="1">
        <v>1.0</v>
      </c>
      <c r="C9225" s="1" t="s">
        <v>20130</v>
      </c>
      <c r="D9225" s="1" t="s">
        <v>20131</v>
      </c>
      <c r="E9225" s="1" t="s">
        <v>1676</v>
      </c>
      <c r="F9225" s="1" t="s">
        <v>84</v>
      </c>
      <c r="G9225" s="1" t="str">
        <f>IFERROR(__xludf.DUMMYFUNCTION("GOOGLETRANSLATE(D9225,""fr"",""en"")"),"#VALUE!")</f>
        <v>#VALUE!</v>
      </c>
    </row>
    <row r="9226" ht="15.75" customHeight="1">
      <c r="A9226" s="1" t="s">
        <v>17746</v>
      </c>
      <c r="B9226" s="1">
        <v>3.0</v>
      </c>
      <c r="C9226" s="1" t="s">
        <v>20132</v>
      </c>
      <c r="D9226" s="1" t="s">
        <v>20133</v>
      </c>
      <c r="E9226" s="1" t="s">
        <v>109</v>
      </c>
      <c r="F9226" s="1" t="s">
        <v>110</v>
      </c>
      <c r="G9226" s="1" t="str">
        <f>IFERROR(__xludf.DUMMYFUNCTION("GOOGLETRANSLATE(D9226,""fr"",""en"")"),"#VALUE!")</f>
        <v>#VALUE!</v>
      </c>
    </row>
    <row r="9227" ht="15.75" customHeight="1">
      <c r="A9227" s="1" t="s">
        <v>1518</v>
      </c>
      <c r="B9227" s="1">
        <v>2.0</v>
      </c>
      <c r="C9227" s="1" t="s">
        <v>20134</v>
      </c>
      <c r="D9227" s="1" t="s">
        <v>20135</v>
      </c>
      <c r="E9227" s="1" t="s">
        <v>10</v>
      </c>
      <c r="F9227" s="1" t="s">
        <v>11</v>
      </c>
      <c r="G9227" s="1" t="str">
        <f>IFERROR(__xludf.DUMMYFUNCTION("GOOGLETRANSLATE(D9227,""fr"",""en"")"),"#VALUE!")</f>
        <v>#VALUE!</v>
      </c>
    </row>
    <row r="9228" ht="15.75" customHeight="1">
      <c r="A9228" s="1" t="s">
        <v>686</v>
      </c>
      <c r="B9228" s="1">
        <v>1.0</v>
      </c>
      <c r="C9228" s="1" t="s">
        <v>20136</v>
      </c>
      <c r="D9228" s="1" t="s">
        <v>20137</v>
      </c>
      <c r="E9228" s="1" t="s">
        <v>52</v>
      </c>
      <c r="F9228" s="1" t="s">
        <v>11</v>
      </c>
      <c r="G9228" s="1" t="str">
        <f>IFERROR(__xludf.DUMMYFUNCTION("GOOGLETRANSLATE(D9228,""fr"",""en"")"),"#VALUE!")</f>
        <v>#VALUE!</v>
      </c>
    </row>
    <row r="9229" ht="15.75" customHeight="1">
      <c r="A9229" s="1" t="s">
        <v>1870</v>
      </c>
      <c r="B9229" s="1">
        <v>5.0</v>
      </c>
      <c r="C9229" s="1" t="s">
        <v>20138</v>
      </c>
      <c r="D9229" s="1" t="s">
        <v>20139</v>
      </c>
      <c r="E9229" s="1" t="s">
        <v>10</v>
      </c>
      <c r="F9229" s="1" t="s">
        <v>11</v>
      </c>
      <c r="G9229" s="1" t="str">
        <f>IFERROR(__xludf.DUMMYFUNCTION("GOOGLETRANSLATE(D9229,""fr"",""en"")"),"#VALUE!")</f>
        <v>#VALUE!</v>
      </c>
    </row>
    <row r="9230" ht="15.75" customHeight="1">
      <c r="A9230" s="1" t="s">
        <v>239</v>
      </c>
      <c r="B9230" s="1">
        <v>1.0</v>
      </c>
      <c r="C9230" s="1" t="s">
        <v>20140</v>
      </c>
      <c r="D9230" s="1" t="s">
        <v>20141</v>
      </c>
      <c r="E9230" s="1" t="s">
        <v>10</v>
      </c>
      <c r="F9230" s="1" t="s">
        <v>11</v>
      </c>
      <c r="G9230" s="1" t="str">
        <f>IFERROR(__xludf.DUMMYFUNCTION("GOOGLETRANSLATE(D9230,""fr"",""en"")"),"#VALUE!")</f>
        <v>#VALUE!</v>
      </c>
    </row>
    <row r="9231" ht="15.75" customHeight="1">
      <c r="A9231" s="1" t="s">
        <v>695</v>
      </c>
      <c r="B9231" s="1">
        <v>4.0</v>
      </c>
      <c r="C9231" s="1" t="s">
        <v>20142</v>
      </c>
      <c r="D9231" s="1" t="s">
        <v>20143</v>
      </c>
      <c r="E9231" s="1" t="s">
        <v>21</v>
      </c>
      <c r="F9231" s="1" t="s">
        <v>11</v>
      </c>
      <c r="G9231" s="1" t="str">
        <f>IFERROR(__xludf.DUMMYFUNCTION("GOOGLETRANSLATE(D9231,""fr"",""en"")"),"#VALUE!")</f>
        <v>#VALUE!</v>
      </c>
    </row>
    <row r="9232" ht="15.75" customHeight="1">
      <c r="A9232" s="1" t="s">
        <v>929</v>
      </c>
      <c r="B9232" s="1">
        <v>4.0</v>
      </c>
      <c r="C9232" s="1" t="s">
        <v>20144</v>
      </c>
      <c r="D9232" s="1" t="s">
        <v>20145</v>
      </c>
      <c r="E9232" s="1" t="s">
        <v>614</v>
      </c>
      <c r="F9232" s="1" t="s">
        <v>30</v>
      </c>
      <c r="G9232" s="1" t="str">
        <f>IFERROR(__xludf.DUMMYFUNCTION("GOOGLETRANSLATE(D9232,""fr"",""en"")"),"#VALUE!")</f>
        <v>#VALUE!</v>
      </c>
    </row>
    <row r="9233" ht="15.75" customHeight="1">
      <c r="A9233" s="1" t="s">
        <v>621</v>
      </c>
      <c r="B9233" s="1">
        <v>1.0</v>
      </c>
      <c r="C9233" s="1" t="s">
        <v>20146</v>
      </c>
      <c r="D9233" s="1" t="s">
        <v>20147</v>
      </c>
      <c r="E9233" s="1" t="s">
        <v>21</v>
      </c>
      <c r="F9233" s="1" t="s">
        <v>11</v>
      </c>
      <c r="G9233" s="1" t="str">
        <f>IFERROR(__xludf.DUMMYFUNCTION("GOOGLETRANSLATE(D9233,""fr"",""en"")"),"#VALUE!")</f>
        <v>#VALUE!</v>
      </c>
    </row>
    <row r="9234" ht="15.75" customHeight="1">
      <c r="A9234" s="1" t="s">
        <v>1088</v>
      </c>
      <c r="B9234" s="1">
        <v>1.0</v>
      </c>
      <c r="C9234" s="1" t="s">
        <v>20148</v>
      </c>
      <c r="D9234" s="1" t="s">
        <v>20149</v>
      </c>
      <c r="E9234" s="1" t="s">
        <v>226</v>
      </c>
      <c r="F9234" s="1" t="s">
        <v>110</v>
      </c>
      <c r="G9234" s="1" t="str">
        <f>IFERROR(__xludf.DUMMYFUNCTION("GOOGLETRANSLATE(D9234,""fr"",""en"")"),"#VALUE!")</f>
        <v>#VALUE!</v>
      </c>
    </row>
    <row r="9235" ht="15.75" customHeight="1">
      <c r="A9235" s="1" t="s">
        <v>2022</v>
      </c>
      <c r="B9235" s="1">
        <v>1.0</v>
      </c>
      <c r="C9235" s="1" t="s">
        <v>20150</v>
      </c>
      <c r="D9235" s="1" t="s">
        <v>20151</v>
      </c>
      <c r="E9235" s="1" t="s">
        <v>3148</v>
      </c>
      <c r="F9235" s="1" t="s">
        <v>118</v>
      </c>
      <c r="G9235" s="1" t="str">
        <f>IFERROR(__xludf.DUMMYFUNCTION("GOOGLETRANSLATE(D9235,""fr"",""en"")"),"#VALUE!")</f>
        <v>#VALUE!</v>
      </c>
    </row>
    <row r="9236" ht="15.75" customHeight="1">
      <c r="A9236" s="1" t="s">
        <v>6393</v>
      </c>
      <c r="B9236" s="1">
        <v>3.0</v>
      </c>
      <c r="C9236" s="1" t="s">
        <v>20152</v>
      </c>
      <c r="D9236" s="1" t="s">
        <v>20153</v>
      </c>
      <c r="E9236" s="1" t="s">
        <v>484</v>
      </c>
      <c r="F9236" s="1" t="s">
        <v>30</v>
      </c>
      <c r="G9236" s="1" t="str">
        <f>IFERROR(__xludf.DUMMYFUNCTION("GOOGLETRANSLATE(D9236,""fr"",""en"")"),"#VALUE!")</f>
        <v>#VALUE!</v>
      </c>
    </row>
    <row r="9237" ht="15.75" customHeight="1">
      <c r="A9237" s="1" t="s">
        <v>377</v>
      </c>
      <c r="B9237" s="1">
        <v>5.0</v>
      </c>
      <c r="C9237" s="1" t="s">
        <v>20154</v>
      </c>
      <c r="D9237" s="1" t="s">
        <v>20155</v>
      </c>
      <c r="E9237" s="1" t="s">
        <v>176</v>
      </c>
      <c r="F9237" s="1" t="s">
        <v>66</v>
      </c>
      <c r="G9237" s="1" t="str">
        <f>IFERROR(__xludf.DUMMYFUNCTION("GOOGLETRANSLATE(D9237,""fr"",""en"")"),"#VALUE!")</f>
        <v>#VALUE!</v>
      </c>
    </row>
    <row r="9238" ht="15.75" customHeight="1">
      <c r="A9238" s="1" t="s">
        <v>5248</v>
      </c>
      <c r="B9238" s="1">
        <v>5.0</v>
      </c>
      <c r="C9238" s="1" t="s">
        <v>20156</v>
      </c>
      <c r="D9238" s="1" t="s">
        <v>20157</v>
      </c>
      <c r="E9238" s="1" t="s">
        <v>29</v>
      </c>
      <c r="F9238" s="1" t="s">
        <v>30</v>
      </c>
      <c r="G9238" s="1" t="str">
        <f>IFERROR(__xludf.DUMMYFUNCTION("GOOGLETRANSLATE(D9238,""fr"",""en"")"),"#VALUE!")</f>
        <v>#VALUE!</v>
      </c>
    </row>
    <row r="9239" ht="15.75" customHeight="1">
      <c r="A9239" s="1" t="s">
        <v>1180</v>
      </c>
      <c r="B9239" s="1">
        <v>4.0</v>
      </c>
      <c r="C9239" s="1" t="s">
        <v>20158</v>
      </c>
      <c r="D9239" s="1" t="s">
        <v>20159</v>
      </c>
      <c r="E9239" s="1" t="s">
        <v>10</v>
      </c>
      <c r="F9239" s="1" t="s">
        <v>11</v>
      </c>
      <c r="G9239" s="1" t="str">
        <f>IFERROR(__xludf.DUMMYFUNCTION("GOOGLETRANSLATE(D9239,""fr"",""en"")"),"#VALUE!")</f>
        <v>#VALUE!</v>
      </c>
    </row>
    <row r="9240" ht="15.75" customHeight="1">
      <c r="A9240" s="1" t="s">
        <v>2237</v>
      </c>
      <c r="B9240" s="1">
        <v>4.0</v>
      </c>
      <c r="C9240" s="1" t="s">
        <v>20160</v>
      </c>
      <c r="D9240" s="1" t="s">
        <v>20161</v>
      </c>
      <c r="E9240" s="1" t="s">
        <v>10</v>
      </c>
      <c r="F9240" s="1" t="s">
        <v>11</v>
      </c>
      <c r="G9240" s="1" t="str">
        <f>IFERROR(__xludf.DUMMYFUNCTION("GOOGLETRANSLATE(D9240,""fr"",""en"")"),"#VALUE!")</f>
        <v>#VALUE!</v>
      </c>
    </row>
    <row r="9241" ht="15.75" customHeight="1">
      <c r="A9241" s="1" t="s">
        <v>13024</v>
      </c>
      <c r="B9241" s="1">
        <v>4.0</v>
      </c>
      <c r="C9241" s="1" t="s">
        <v>20162</v>
      </c>
      <c r="D9241" s="1" t="s">
        <v>20163</v>
      </c>
      <c r="E9241" s="1" t="s">
        <v>296</v>
      </c>
      <c r="F9241" s="1" t="s">
        <v>11</v>
      </c>
      <c r="G9241" s="1" t="str">
        <f>IFERROR(__xludf.DUMMYFUNCTION("GOOGLETRANSLATE(D9241,""fr"",""en"")"),"#VALUE!")</f>
        <v>#VALUE!</v>
      </c>
    </row>
    <row r="9242" ht="15.75" customHeight="1">
      <c r="A9242" s="1" t="s">
        <v>1969</v>
      </c>
      <c r="B9242" s="1">
        <v>3.0</v>
      </c>
      <c r="C9242" s="1" t="s">
        <v>20164</v>
      </c>
      <c r="D9242" s="1" t="s">
        <v>20165</v>
      </c>
      <c r="E9242" s="1" t="s">
        <v>21</v>
      </c>
      <c r="F9242" s="1" t="s">
        <v>11</v>
      </c>
      <c r="G9242" s="1" t="str">
        <f>IFERROR(__xludf.DUMMYFUNCTION("GOOGLETRANSLATE(D9242,""fr"",""en"")"),"#VALUE!")</f>
        <v>#VALUE!</v>
      </c>
    </row>
    <row r="9243" ht="15.75" customHeight="1">
      <c r="A9243" s="1" t="s">
        <v>558</v>
      </c>
      <c r="B9243" s="1">
        <v>1.0</v>
      </c>
      <c r="C9243" s="1" t="s">
        <v>20166</v>
      </c>
      <c r="D9243" s="1" t="s">
        <v>20167</v>
      </c>
      <c r="E9243" s="1" t="s">
        <v>273</v>
      </c>
      <c r="F9243" s="1" t="s">
        <v>48</v>
      </c>
      <c r="G9243" s="1" t="str">
        <f>IFERROR(__xludf.DUMMYFUNCTION("GOOGLETRANSLATE(D9243,""fr"",""en"")"),"#VALUE!")</f>
        <v>#VALUE!</v>
      </c>
    </row>
    <row r="9244" ht="15.75" customHeight="1">
      <c r="A9244" s="1" t="s">
        <v>656</v>
      </c>
      <c r="B9244" s="1">
        <v>1.0</v>
      </c>
      <c r="C9244" s="1" t="s">
        <v>20168</v>
      </c>
      <c r="D9244" s="1" t="s">
        <v>20169</v>
      </c>
      <c r="E9244" s="1" t="s">
        <v>43</v>
      </c>
      <c r="F9244" s="1" t="s">
        <v>30</v>
      </c>
      <c r="G9244" s="1" t="str">
        <f>IFERROR(__xludf.DUMMYFUNCTION("GOOGLETRANSLATE(D9244,""fr"",""en"")"),"#VALUE!")</f>
        <v>#VALUE!</v>
      </c>
    </row>
    <row r="9245" ht="15.75" customHeight="1">
      <c r="A9245" s="1" t="s">
        <v>77</v>
      </c>
      <c r="B9245" s="1">
        <v>4.0</v>
      </c>
      <c r="C9245" s="1" t="s">
        <v>20170</v>
      </c>
      <c r="D9245" s="1" t="s">
        <v>20171</v>
      </c>
      <c r="E9245" s="1" t="s">
        <v>614</v>
      </c>
      <c r="F9245" s="1" t="s">
        <v>30</v>
      </c>
      <c r="G9245" s="1" t="str">
        <f>IFERROR(__xludf.DUMMYFUNCTION("GOOGLETRANSLATE(D9245,""fr"",""en"")"),"#VALUE!")</f>
        <v>#VALUE!</v>
      </c>
    </row>
    <row r="9246" ht="15.75" customHeight="1">
      <c r="A9246" s="1" t="s">
        <v>3330</v>
      </c>
      <c r="B9246" s="1">
        <v>1.0</v>
      </c>
      <c r="C9246" s="1" t="s">
        <v>20172</v>
      </c>
      <c r="D9246" s="1" t="s">
        <v>20173</v>
      </c>
      <c r="E9246" s="1" t="s">
        <v>273</v>
      </c>
      <c r="F9246" s="1" t="s">
        <v>11</v>
      </c>
      <c r="G9246" s="1" t="str">
        <f>IFERROR(__xludf.DUMMYFUNCTION("GOOGLETRANSLATE(D9246,""fr"",""en"")"),"#VALUE!")</f>
        <v>#VALUE!</v>
      </c>
    </row>
    <row r="9247" ht="15.75" customHeight="1">
      <c r="A9247" s="1" t="s">
        <v>5900</v>
      </c>
      <c r="B9247" s="1">
        <v>2.0</v>
      </c>
      <c r="C9247" s="1" t="s">
        <v>20174</v>
      </c>
      <c r="D9247" s="1" t="s">
        <v>20175</v>
      </c>
      <c r="E9247" s="1" t="s">
        <v>10</v>
      </c>
      <c r="F9247" s="1" t="s">
        <v>11</v>
      </c>
      <c r="G9247" s="1" t="str">
        <f>IFERROR(__xludf.DUMMYFUNCTION("GOOGLETRANSLATE(D9247,""fr"",""en"")"),"#VALUE!")</f>
        <v>#VALUE!</v>
      </c>
    </row>
    <row r="9248" ht="15.75" customHeight="1">
      <c r="A9248" s="1" t="s">
        <v>9560</v>
      </c>
      <c r="B9248" s="1">
        <v>2.0</v>
      </c>
      <c r="C9248" s="1" t="s">
        <v>20176</v>
      </c>
      <c r="D9248" s="1" t="s">
        <v>20177</v>
      </c>
      <c r="E9248" s="1" t="s">
        <v>21</v>
      </c>
      <c r="F9248" s="1" t="s">
        <v>11</v>
      </c>
      <c r="G9248" s="1" t="str">
        <f>IFERROR(__xludf.DUMMYFUNCTION("GOOGLETRANSLATE(D9248,""fr"",""en"")"),"#VALUE!")</f>
        <v>#VALUE!</v>
      </c>
    </row>
    <row r="9249" ht="15.75" customHeight="1">
      <c r="A9249" s="1" t="s">
        <v>988</v>
      </c>
      <c r="B9249" s="1">
        <v>5.0</v>
      </c>
      <c r="C9249" s="1" t="s">
        <v>20178</v>
      </c>
      <c r="D9249" s="1" t="s">
        <v>20179</v>
      </c>
      <c r="E9249" s="1" t="s">
        <v>176</v>
      </c>
      <c r="F9249" s="1" t="s">
        <v>66</v>
      </c>
      <c r="G9249" s="1" t="str">
        <f>IFERROR(__xludf.DUMMYFUNCTION("GOOGLETRANSLATE(D9249,""fr"",""en"")"),"#VALUE!")</f>
        <v>#VALUE!</v>
      </c>
    </row>
    <row r="9250" ht="15.75" customHeight="1">
      <c r="A9250" s="1" t="s">
        <v>13818</v>
      </c>
      <c r="B9250" s="1">
        <v>1.0</v>
      </c>
      <c r="C9250" s="1" t="s">
        <v>20180</v>
      </c>
      <c r="D9250" s="1" t="s">
        <v>20181</v>
      </c>
      <c r="E9250" s="1" t="s">
        <v>117</v>
      </c>
      <c r="F9250" s="1" t="s">
        <v>118</v>
      </c>
      <c r="G9250" s="1" t="str">
        <f>IFERROR(__xludf.DUMMYFUNCTION("GOOGLETRANSLATE(D9250,""fr"",""en"")"),"#VALUE!")</f>
        <v>#VALUE!</v>
      </c>
    </row>
    <row r="9251" ht="15.75" customHeight="1">
      <c r="A9251" s="1" t="s">
        <v>1434</v>
      </c>
      <c r="B9251" s="1">
        <v>5.0</v>
      </c>
      <c r="C9251" s="1" t="s">
        <v>20182</v>
      </c>
      <c r="D9251" s="1" t="s">
        <v>20183</v>
      </c>
      <c r="E9251" s="1" t="s">
        <v>10</v>
      </c>
      <c r="F9251" s="1" t="s">
        <v>11</v>
      </c>
      <c r="G9251" s="1" t="str">
        <f>IFERROR(__xludf.DUMMYFUNCTION("GOOGLETRANSLATE(D9251,""fr"",""en"")"),"#VALUE!")</f>
        <v>#VALUE!</v>
      </c>
    </row>
    <row r="9252" ht="15.75" customHeight="1">
      <c r="A9252" s="1" t="s">
        <v>1830</v>
      </c>
      <c r="B9252" s="1">
        <v>5.0</v>
      </c>
      <c r="C9252" s="1" t="s">
        <v>20184</v>
      </c>
      <c r="D9252" s="1" t="s">
        <v>20185</v>
      </c>
      <c r="E9252" s="1" t="s">
        <v>21</v>
      </c>
      <c r="F9252" s="1" t="s">
        <v>11</v>
      </c>
      <c r="G9252" s="1" t="str">
        <f>IFERROR(__xludf.DUMMYFUNCTION("GOOGLETRANSLATE(D9252,""fr"",""en"")"),"#VALUE!")</f>
        <v>#VALUE!</v>
      </c>
    </row>
    <row r="9253" ht="15.75" customHeight="1">
      <c r="A9253" s="1" t="s">
        <v>377</v>
      </c>
      <c r="B9253" s="1">
        <v>4.0</v>
      </c>
      <c r="C9253" s="1" t="s">
        <v>20186</v>
      </c>
      <c r="D9253" s="1" t="s">
        <v>20187</v>
      </c>
      <c r="E9253" s="1" t="s">
        <v>65</v>
      </c>
      <c r="F9253" s="1" t="s">
        <v>66</v>
      </c>
      <c r="G9253" s="1" t="str">
        <f>IFERROR(__xludf.DUMMYFUNCTION("GOOGLETRANSLATE(D9253,""fr"",""en"")"),"#VALUE!")</f>
        <v>#VALUE!</v>
      </c>
    </row>
    <row r="9254" ht="15.75" customHeight="1">
      <c r="A9254" s="1" t="s">
        <v>1327</v>
      </c>
      <c r="B9254" s="1">
        <v>5.0</v>
      </c>
      <c r="C9254" s="1" t="s">
        <v>20188</v>
      </c>
      <c r="D9254" s="1" t="s">
        <v>20189</v>
      </c>
      <c r="E9254" s="1" t="s">
        <v>176</v>
      </c>
      <c r="F9254" s="1" t="s">
        <v>66</v>
      </c>
      <c r="G9254" s="1" t="str">
        <f>IFERROR(__xludf.DUMMYFUNCTION("GOOGLETRANSLATE(D9254,""fr"",""en"")"),"#VALUE!")</f>
        <v>#VALUE!</v>
      </c>
    </row>
    <row r="9255" ht="15.75" customHeight="1">
      <c r="A9255" s="1" t="s">
        <v>1138</v>
      </c>
      <c r="B9255" s="1">
        <v>2.0</v>
      </c>
      <c r="C9255" s="1" t="s">
        <v>20190</v>
      </c>
      <c r="D9255" s="1" t="s">
        <v>20191</v>
      </c>
      <c r="E9255" s="1" t="s">
        <v>273</v>
      </c>
      <c r="F9255" s="1" t="s">
        <v>11</v>
      </c>
      <c r="G9255" s="1" t="str">
        <f>IFERROR(__xludf.DUMMYFUNCTION("GOOGLETRANSLATE(D9255,""fr"",""en"")"),"#VALUE!")</f>
        <v>#VALUE!</v>
      </c>
    </row>
    <row r="9256" ht="15.75" customHeight="1">
      <c r="A9256" s="1" t="s">
        <v>532</v>
      </c>
      <c r="B9256" s="1">
        <v>5.0</v>
      </c>
      <c r="C9256" s="1" t="s">
        <v>20192</v>
      </c>
      <c r="D9256" s="1" t="s">
        <v>20193</v>
      </c>
      <c r="E9256" s="1" t="s">
        <v>21</v>
      </c>
      <c r="F9256" s="1" t="s">
        <v>11</v>
      </c>
      <c r="G9256" s="1" t="str">
        <f>IFERROR(__xludf.DUMMYFUNCTION("GOOGLETRANSLATE(D9256,""fr"",""en"")"),"#VALUE!")</f>
        <v>#VALUE!</v>
      </c>
    </row>
    <row r="9257" ht="15.75" customHeight="1">
      <c r="A9257" s="1" t="s">
        <v>558</v>
      </c>
      <c r="B9257" s="1">
        <v>1.0</v>
      </c>
      <c r="C9257" s="1" t="s">
        <v>20194</v>
      </c>
      <c r="D9257" s="1" t="s">
        <v>20195</v>
      </c>
      <c r="E9257" s="1" t="s">
        <v>296</v>
      </c>
      <c r="F9257" s="1" t="s">
        <v>3493</v>
      </c>
      <c r="G9257" s="1" t="str">
        <f>IFERROR(__xludf.DUMMYFUNCTION("GOOGLETRANSLATE(D9257,""fr"",""en"")"),"#VALUE!")</f>
        <v>#VALUE!</v>
      </c>
    </row>
    <row r="9258" ht="15.75" customHeight="1">
      <c r="A9258" s="1" t="s">
        <v>6836</v>
      </c>
      <c r="B9258" s="1">
        <v>1.0</v>
      </c>
      <c r="C9258" s="1" t="s">
        <v>20196</v>
      </c>
      <c r="D9258" s="1" t="s">
        <v>20197</v>
      </c>
      <c r="E9258" s="1" t="s">
        <v>29</v>
      </c>
      <c r="F9258" s="1" t="s">
        <v>30</v>
      </c>
      <c r="G9258" s="1" t="str">
        <f>IFERROR(__xludf.DUMMYFUNCTION("GOOGLETRANSLATE(D9258,""fr"",""en"")"),"#VALUE!")</f>
        <v>#VALUE!</v>
      </c>
    </row>
    <row r="9259" ht="15.75" customHeight="1">
      <c r="A9259" s="1" t="s">
        <v>4615</v>
      </c>
      <c r="B9259" s="1">
        <v>1.0</v>
      </c>
      <c r="C9259" s="1" t="s">
        <v>20198</v>
      </c>
      <c r="D9259" s="1" t="s">
        <v>20199</v>
      </c>
      <c r="E9259" s="1" t="s">
        <v>21</v>
      </c>
      <c r="F9259" s="1" t="s">
        <v>11</v>
      </c>
      <c r="G9259" s="1" t="str">
        <f>IFERROR(__xludf.DUMMYFUNCTION("GOOGLETRANSLATE(D9259,""fr"",""en"")"),"#VALUE!")</f>
        <v>#VALUE!</v>
      </c>
    </row>
    <row r="9260" ht="15.75" customHeight="1">
      <c r="A9260" s="1" t="s">
        <v>187</v>
      </c>
      <c r="B9260" s="1">
        <v>1.0</v>
      </c>
      <c r="C9260" s="1" t="s">
        <v>20200</v>
      </c>
      <c r="D9260" s="1" t="s">
        <v>20201</v>
      </c>
      <c r="E9260" s="1" t="s">
        <v>125</v>
      </c>
      <c r="F9260" s="1" t="s">
        <v>110</v>
      </c>
      <c r="G9260" s="1" t="str">
        <f>IFERROR(__xludf.DUMMYFUNCTION("GOOGLETRANSLATE(D9260,""fr"",""en"")"),"#VALUE!")</f>
        <v>#VALUE!</v>
      </c>
    </row>
    <row r="9261" ht="15.75" customHeight="1">
      <c r="A9261" s="1" t="s">
        <v>710</v>
      </c>
      <c r="B9261" s="1">
        <v>3.0</v>
      </c>
      <c r="C9261" s="1" t="s">
        <v>20202</v>
      </c>
      <c r="D9261" s="1" t="s">
        <v>20203</v>
      </c>
      <c r="E9261" s="1" t="s">
        <v>169</v>
      </c>
      <c r="F9261" s="1" t="s">
        <v>11</v>
      </c>
      <c r="G9261" s="1" t="str">
        <f>IFERROR(__xludf.DUMMYFUNCTION("GOOGLETRANSLATE(D9261,""fr"",""en"")"),"#VALUE!")</f>
        <v>#VALUE!</v>
      </c>
    </row>
    <row r="9262" ht="15.75" customHeight="1">
      <c r="A9262" s="1" t="s">
        <v>2097</v>
      </c>
      <c r="B9262" s="1">
        <v>1.0</v>
      </c>
      <c r="C9262" s="1" t="s">
        <v>20204</v>
      </c>
      <c r="D9262" s="1" t="s">
        <v>20205</v>
      </c>
      <c r="E9262" s="1" t="s">
        <v>21</v>
      </c>
      <c r="F9262" s="1" t="s">
        <v>11</v>
      </c>
      <c r="G9262" s="1" t="str">
        <f>IFERROR(__xludf.DUMMYFUNCTION("GOOGLETRANSLATE(D9262,""fr"",""en"")"),"#VALUE!")</f>
        <v>#VALUE!</v>
      </c>
    </row>
    <row r="9263" ht="15.75" customHeight="1">
      <c r="A9263" s="1" t="s">
        <v>277</v>
      </c>
      <c r="B9263" s="1">
        <v>3.0</v>
      </c>
      <c r="C9263" s="1" t="s">
        <v>20206</v>
      </c>
      <c r="D9263" s="1" t="s">
        <v>20207</v>
      </c>
      <c r="E9263" s="1" t="s">
        <v>21</v>
      </c>
      <c r="F9263" s="1" t="s">
        <v>11</v>
      </c>
      <c r="G9263" s="1" t="str">
        <f>IFERROR(__xludf.DUMMYFUNCTION("GOOGLETRANSLATE(D9263,""fr"",""en"")"),"#VALUE!")</f>
        <v>#VALUE!</v>
      </c>
    </row>
    <row r="9264" ht="15.75" customHeight="1">
      <c r="A9264" s="1" t="s">
        <v>11535</v>
      </c>
      <c r="B9264" s="1">
        <v>1.0</v>
      </c>
      <c r="C9264" s="1" t="s">
        <v>20208</v>
      </c>
      <c r="D9264" s="1" t="s">
        <v>20209</v>
      </c>
      <c r="E9264" s="1" t="s">
        <v>226</v>
      </c>
      <c r="F9264" s="1" t="s">
        <v>11</v>
      </c>
      <c r="G9264" s="1" t="str">
        <f>IFERROR(__xludf.DUMMYFUNCTION("GOOGLETRANSLATE(D9264,""fr"",""en"")"),"#VALUE!")</f>
        <v>#VALUE!</v>
      </c>
    </row>
    <row r="9265" ht="15.75" customHeight="1">
      <c r="A9265" s="1" t="s">
        <v>398</v>
      </c>
      <c r="B9265" s="1">
        <v>3.0</v>
      </c>
      <c r="C9265" s="1" t="s">
        <v>20210</v>
      </c>
      <c r="D9265" s="1" t="s">
        <v>20211</v>
      </c>
      <c r="E9265" s="1" t="s">
        <v>25</v>
      </c>
      <c r="F9265" s="1" t="s">
        <v>110</v>
      </c>
      <c r="G9265" s="1" t="str">
        <f>IFERROR(__xludf.DUMMYFUNCTION("GOOGLETRANSLATE(D9265,""fr"",""en"")"),"#VALUE!")</f>
        <v>#VALUE!</v>
      </c>
    </row>
    <row r="9266" ht="15.75" customHeight="1">
      <c r="A9266" s="1" t="s">
        <v>1421</v>
      </c>
      <c r="B9266" s="1">
        <v>1.0</v>
      </c>
      <c r="C9266" s="1" t="s">
        <v>20212</v>
      </c>
      <c r="D9266" s="1" t="s">
        <v>20213</v>
      </c>
      <c r="E9266" s="1" t="s">
        <v>10</v>
      </c>
      <c r="F9266" s="1" t="s">
        <v>11</v>
      </c>
      <c r="G9266" s="1" t="str">
        <f>IFERROR(__xludf.DUMMYFUNCTION("GOOGLETRANSLATE(D9266,""fr"",""en"")"),"#VALUE!")</f>
        <v>#VALUE!</v>
      </c>
    </row>
    <row r="9267" ht="15.75" customHeight="1">
      <c r="A9267" s="1" t="s">
        <v>3169</v>
      </c>
      <c r="B9267" s="1">
        <v>4.0</v>
      </c>
      <c r="C9267" s="1" t="s">
        <v>20214</v>
      </c>
      <c r="D9267" s="1" t="s">
        <v>20215</v>
      </c>
      <c r="E9267" s="1" t="s">
        <v>614</v>
      </c>
      <c r="F9267" s="1" t="s">
        <v>30</v>
      </c>
      <c r="G9267" s="1" t="str">
        <f>IFERROR(__xludf.DUMMYFUNCTION("GOOGLETRANSLATE(D9267,""fr"",""en"")"),"#VALUE!")</f>
        <v>#VALUE!</v>
      </c>
    </row>
    <row r="9268" ht="15.75" customHeight="1">
      <c r="A9268" s="1" t="s">
        <v>8877</v>
      </c>
      <c r="B9268" s="1">
        <v>1.0</v>
      </c>
      <c r="C9268" s="1" t="s">
        <v>20216</v>
      </c>
      <c r="D9268" s="1" t="s">
        <v>20217</v>
      </c>
      <c r="E9268" s="1" t="s">
        <v>296</v>
      </c>
      <c r="F9268" s="1" t="s">
        <v>48</v>
      </c>
      <c r="G9268" s="1" t="str">
        <f>IFERROR(__xludf.DUMMYFUNCTION("GOOGLETRANSLATE(D9268,""fr"",""en"")"),"#VALUE!")</f>
        <v>#VALUE!</v>
      </c>
    </row>
    <row r="9269" ht="15.75" customHeight="1">
      <c r="A9269" s="1" t="s">
        <v>1879</v>
      </c>
      <c r="B9269" s="1">
        <v>4.0</v>
      </c>
      <c r="C9269" s="1" t="s">
        <v>20218</v>
      </c>
      <c r="D9269" s="1" t="s">
        <v>20219</v>
      </c>
      <c r="E9269" s="1" t="s">
        <v>21</v>
      </c>
      <c r="F9269" s="1" t="s">
        <v>11</v>
      </c>
      <c r="G9269" s="1" t="str">
        <f>IFERROR(__xludf.DUMMYFUNCTION("GOOGLETRANSLATE(D9269,""fr"",""en"")"),"#VALUE!")</f>
        <v>#VALUE!</v>
      </c>
    </row>
    <row r="9270" ht="15.75" customHeight="1">
      <c r="A9270" s="1" t="s">
        <v>1635</v>
      </c>
      <c r="B9270" s="1">
        <v>5.0</v>
      </c>
      <c r="C9270" s="1" t="s">
        <v>20220</v>
      </c>
      <c r="D9270" s="1" t="s">
        <v>20221</v>
      </c>
      <c r="E9270" s="1" t="s">
        <v>21</v>
      </c>
      <c r="F9270" s="1" t="s">
        <v>11</v>
      </c>
      <c r="G9270" s="1" t="str">
        <f>IFERROR(__xludf.DUMMYFUNCTION("GOOGLETRANSLATE(D9270,""fr"",""en"")"),"#VALUE!")</f>
        <v>#VALUE!</v>
      </c>
    </row>
    <row r="9271" ht="15.75" customHeight="1">
      <c r="A9271" s="1" t="s">
        <v>4045</v>
      </c>
      <c r="B9271" s="1">
        <v>3.0</v>
      </c>
      <c r="C9271" s="1" t="s">
        <v>20222</v>
      </c>
      <c r="D9271" s="1" t="s">
        <v>20223</v>
      </c>
      <c r="E9271" s="1" t="s">
        <v>614</v>
      </c>
      <c r="F9271" s="1" t="s">
        <v>30</v>
      </c>
      <c r="G9271" s="1" t="str">
        <f>IFERROR(__xludf.DUMMYFUNCTION("GOOGLETRANSLATE(D9271,""fr"",""en"")"),"#VALUE!")</f>
        <v>#VALUE!</v>
      </c>
    </row>
    <row r="9272" ht="15.75" customHeight="1">
      <c r="A9272" s="1" t="s">
        <v>7170</v>
      </c>
      <c r="B9272" s="1">
        <v>2.0</v>
      </c>
      <c r="C9272" s="1" t="s">
        <v>20224</v>
      </c>
      <c r="D9272" s="1" t="s">
        <v>20225</v>
      </c>
      <c r="E9272" s="1" t="s">
        <v>10</v>
      </c>
      <c r="F9272" s="1" t="s">
        <v>11</v>
      </c>
      <c r="G9272" s="1" t="str">
        <f>IFERROR(__xludf.DUMMYFUNCTION("GOOGLETRANSLATE(D9272,""fr"",""en"")"),"#VALUE!")</f>
        <v>#VALUE!</v>
      </c>
    </row>
    <row r="9273" ht="15.75" customHeight="1">
      <c r="A9273" s="1" t="s">
        <v>3597</v>
      </c>
      <c r="B9273" s="1">
        <v>1.0</v>
      </c>
      <c r="C9273" s="1" t="s">
        <v>20226</v>
      </c>
      <c r="D9273" s="1" t="s">
        <v>20227</v>
      </c>
      <c r="E9273" s="1" t="s">
        <v>52</v>
      </c>
      <c r="F9273" s="1" t="s">
        <v>110</v>
      </c>
      <c r="G9273" s="1" t="str">
        <f>IFERROR(__xludf.DUMMYFUNCTION("GOOGLETRANSLATE(D9273,""fr"",""en"")"),"#VALUE!")</f>
        <v>#VALUE!</v>
      </c>
    </row>
    <row r="9274" ht="15.75" customHeight="1">
      <c r="A9274" s="1" t="s">
        <v>1267</v>
      </c>
      <c r="B9274" s="1">
        <v>2.0</v>
      </c>
      <c r="C9274" s="1" t="s">
        <v>20228</v>
      </c>
      <c r="D9274" s="1" t="s">
        <v>20229</v>
      </c>
      <c r="E9274" s="1" t="s">
        <v>646</v>
      </c>
      <c r="F9274" s="1" t="s">
        <v>39</v>
      </c>
      <c r="G9274" s="1" t="str">
        <f>IFERROR(__xludf.DUMMYFUNCTION("GOOGLETRANSLATE(D9274,""fr"",""en"")"),"#VALUE!")</f>
        <v>#VALUE!</v>
      </c>
    </row>
    <row r="9275" ht="15.75" customHeight="1">
      <c r="A9275" s="1" t="s">
        <v>713</v>
      </c>
      <c r="B9275" s="1">
        <v>3.0</v>
      </c>
      <c r="C9275" s="1" t="s">
        <v>20230</v>
      </c>
      <c r="D9275" s="1" t="s">
        <v>20231</v>
      </c>
      <c r="E9275" s="1" t="s">
        <v>273</v>
      </c>
      <c r="F9275" s="1" t="s">
        <v>11</v>
      </c>
      <c r="G9275" s="1" t="str">
        <f>IFERROR(__xludf.DUMMYFUNCTION("GOOGLETRANSLATE(D9275,""fr"",""en"")"),"#VALUE!")</f>
        <v>#VALUE!</v>
      </c>
    </row>
    <row r="9276" ht="15.75" customHeight="1">
      <c r="A9276" s="1" t="s">
        <v>2694</v>
      </c>
      <c r="B9276" s="1">
        <v>3.0</v>
      </c>
      <c r="C9276" s="1" t="s">
        <v>20232</v>
      </c>
      <c r="D9276" s="1" t="s">
        <v>20233</v>
      </c>
      <c r="E9276" s="1" t="s">
        <v>65</v>
      </c>
      <c r="F9276" s="1" t="s">
        <v>66</v>
      </c>
      <c r="G9276" s="1" t="str">
        <f>IFERROR(__xludf.DUMMYFUNCTION("GOOGLETRANSLATE(D9276,""fr"",""en"")"),"#VALUE!")</f>
        <v>#VALUE!</v>
      </c>
    </row>
    <row r="9277" ht="15.75" customHeight="1">
      <c r="A9277" s="1" t="s">
        <v>769</v>
      </c>
      <c r="B9277" s="1">
        <v>3.0</v>
      </c>
      <c r="C9277" s="1" t="s">
        <v>20234</v>
      </c>
      <c r="D9277" s="1" t="s">
        <v>20235</v>
      </c>
      <c r="E9277" s="1" t="s">
        <v>10</v>
      </c>
      <c r="F9277" s="1" t="s">
        <v>11</v>
      </c>
      <c r="G9277" s="1" t="str">
        <f>IFERROR(__xludf.DUMMYFUNCTION("GOOGLETRANSLATE(D9277,""fr"",""en"")"),"#VALUE!")</f>
        <v>#VALUE!</v>
      </c>
    </row>
    <row r="9278" ht="15.75" customHeight="1">
      <c r="A9278" s="1" t="s">
        <v>255</v>
      </c>
      <c r="B9278" s="1">
        <v>5.0</v>
      </c>
      <c r="C9278" s="1" t="s">
        <v>20236</v>
      </c>
      <c r="D9278" s="1" t="s">
        <v>20237</v>
      </c>
      <c r="E9278" s="1" t="s">
        <v>169</v>
      </c>
      <c r="F9278" s="1" t="s">
        <v>11</v>
      </c>
      <c r="G9278" s="1" t="str">
        <f>IFERROR(__xludf.DUMMYFUNCTION("GOOGLETRANSLATE(D9278,""fr"",""en"")"),"#VALUE!")</f>
        <v>#VALUE!</v>
      </c>
    </row>
    <row r="9279" ht="15.75" customHeight="1">
      <c r="A9279" s="1" t="s">
        <v>1870</v>
      </c>
      <c r="B9279" s="1">
        <v>4.0</v>
      </c>
      <c r="C9279" s="1" t="s">
        <v>20238</v>
      </c>
      <c r="D9279" s="1" t="s">
        <v>20239</v>
      </c>
      <c r="E9279" s="1" t="s">
        <v>448</v>
      </c>
      <c r="F9279" s="1" t="s">
        <v>84</v>
      </c>
      <c r="G9279" s="1" t="str">
        <f>IFERROR(__xludf.DUMMYFUNCTION("GOOGLETRANSLATE(D9279,""fr"",""en"")"),"#VALUE!")</f>
        <v>#VALUE!</v>
      </c>
    </row>
    <row r="9280" ht="15.75" customHeight="1">
      <c r="A9280" s="1" t="s">
        <v>1400</v>
      </c>
      <c r="B9280" s="1">
        <v>2.0</v>
      </c>
      <c r="C9280" s="1" t="s">
        <v>20240</v>
      </c>
      <c r="D9280" s="1" t="s">
        <v>20241</v>
      </c>
      <c r="E9280" s="1" t="s">
        <v>176</v>
      </c>
      <c r="F9280" s="1" t="s">
        <v>66</v>
      </c>
      <c r="G9280" s="1" t="str">
        <f>IFERROR(__xludf.DUMMYFUNCTION("GOOGLETRANSLATE(D9280,""fr"",""en"")"),"#VALUE!")</f>
        <v>#VALUE!</v>
      </c>
    </row>
    <row r="9281" ht="15.75" customHeight="1">
      <c r="A9281" s="1" t="s">
        <v>6537</v>
      </c>
      <c r="B9281" s="1">
        <v>2.0</v>
      </c>
      <c r="C9281" s="1" t="s">
        <v>20242</v>
      </c>
      <c r="D9281" s="1" t="s">
        <v>20243</v>
      </c>
      <c r="E9281" s="1" t="s">
        <v>273</v>
      </c>
      <c r="F9281" s="1" t="s">
        <v>11</v>
      </c>
      <c r="G9281" s="1" t="str">
        <f>IFERROR(__xludf.DUMMYFUNCTION("GOOGLETRANSLATE(D9281,""fr"",""en"")"),"#VALUE!")</f>
        <v>#VALUE!</v>
      </c>
    </row>
    <row r="9282" ht="15.75" customHeight="1">
      <c r="A9282" s="1" t="s">
        <v>921</v>
      </c>
      <c r="B9282" s="1">
        <v>3.0</v>
      </c>
      <c r="C9282" s="1" t="s">
        <v>20244</v>
      </c>
      <c r="D9282" s="1" t="s">
        <v>20245</v>
      </c>
      <c r="E9282" s="1" t="s">
        <v>169</v>
      </c>
      <c r="F9282" s="1" t="s">
        <v>11</v>
      </c>
      <c r="G9282" s="1" t="str">
        <f>IFERROR(__xludf.DUMMYFUNCTION("GOOGLETRANSLATE(D9282,""fr"",""en"")"),"#VALUE!")</f>
        <v>#VALUE!</v>
      </c>
    </row>
    <row r="9283" ht="15.75" customHeight="1">
      <c r="A9283" s="1" t="s">
        <v>1833</v>
      </c>
      <c r="B9283" s="1">
        <v>4.0</v>
      </c>
      <c r="C9283" s="1" t="s">
        <v>20246</v>
      </c>
      <c r="D9283" s="1" t="s">
        <v>20247</v>
      </c>
      <c r="E9283" s="1" t="s">
        <v>65</v>
      </c>
      <c r="F9283" s="1" t="s">
        <v>66</v>
      </c>
      <c r="G9283" s="1" t="str">
        <f>IFERROR(__xludf.DUMMYFUNCTION("GOOGLETRANSLATE(D9283,""fr"",""en"")"),"#VALUE!")</f>
        <v>#VALUE!</v>
      </c>
    </row>
    <row r="9284" ht="15.75" customHeight="1">
      <c r="A9284" s="1" t="s">
        <v>2173</v>
      </c>
      <c r="B9284" s="1">
        <v>1.0</v>
      </c>
      <c r="C9284" s="1" t="s">
        <v>20248</v>
      </c>
      <c r="D9284" s="1" t="s">
        <v>20249</v>
      </c>
      <c r="E9284" s="1" t="s">
        <v>750</v>
      </c>
      <c r="F9284" s="1" t="s">
        <v>110</v>
      </c>
      <c r="G9284" s="1" t="str">
        <f>IFERROR(__xludf.DUMMYFUNCTION("GOOGLETRANSLATE(D9284,""fr"",""en"")"),"#VALUE!")</f>
        <v>#VALUE!</v>
      </c>
    </row>
    <row r="9285" ht="15.75" customHeight="1">
      <c r="A9285" s="1" t="s">
        <v>19369</v>
      </c>
      <c r="B9285" s="1">
        <v>3.0</v>
      </c>
      <c r="C9285" s="1" t="s">
        <v>20250</v>
      </c>
      <c r="D9285" s="1" t="s">
        <v>20251</v>
      </c>
      <c r="E9285" s="1" t="s">
        <v>29</v>
      </c>
      <c r="F9285" s="1" t="s">
        <v>30</v>
      </c>
      <c r="G9285" s="1" t="str">
        <f>IFERROR(__xludf.DUMMYFUNCTION("GOOGLETRANSLATE(D9285,""fr"",""en"")"),"#VALUE!")</f>
        <v>#VALUE!</v>
      </c>
    </row>
    <row r="9286" ht="15.75" customHeight="1">
      <c r="A9286" s="1" t="s">
        <v>1693</v>
      </c>
      <c r="B9286" s="1">
        <v>5.0</v>
      </c>
      <c r="C9286" s="1" t="s">
        <v>20252</v>
      </c>
      <c r="D9286" s="1" t="s">
        <v>20253</v>
      </c>
      <c r="E9286" s="1" t="s">
        <v>10</v>
      </c>
      <c r="F9286" s="1" t="s">
        <v>11</v>
      </c>
      <c r="G9286" s="1" t="str">
        <f>IFERROR(__xludf.DUMMYFUNCTION("GOOGLETRANSLATE(D9286,""fr"",""en"")"),"#VALUE!")</f>
        <v>#VALUE!</v>
      </c>
    </row>
    <row r="9287" ht="15.75" customHeight="1">
      <c r="A9287" s="1" t="s">
        <v>532</v>
      </c>
      <c r="B9287" s="1">
        <v>5.0</v>
      </c>
      <c r="C9287" s="1" t="s">
        <v>20254</v>
      </c>
      <c r="D9287" s="1" t="s">
        <v>20255</v>
      </c>
      <c r="E9287" s="1" t="s">
        <v>10</v>
      </c>
      <c r="F9287" s="1" t="s">
        <v>11</v>
      </c>
      <c r="G9287" s="1" t="str">
        <f>IFERROR(__xludf.DUMMYFUNCTION("GOOGLETRANSLATE(D9287,""fr"",""en"")"),"#VALUE!")</f>
        <v>#VALUE!</v>
      </c>
    </row>
    <row r="9288" ht="15.75" customHeight="1">
      <c r="A9288" s="1" t="s">
        <v>494</v>
      </c>
      <c r="B9288" s="1">
        <v>5.0</v>
      </c>
      <c r="C9288" s="1" t="s">
        <v>20256</v>
      </c>
      <c r="D9288" s="1" t="s">
        <v>20257</v>
      </c>
      <c r="E9288" s="1" t="s">
        <v>65</v>
      </c>
      <c r="F9288" s="1" t="s">
        <v>66</v>
      </c>
      <c r="G9288" s="1" t="str">
        <f>IFERROR(__xludf.DUMMYFUNCTION("GOOGLETRANSLATE(D9288,""fr"",""en"")"),"#VALUE!")</f>
        <v>#VALUE!</v>
      </c>
    </row>
    <row r="9289" ht="15.75" customHeight="1">
      <c r="A9289" s="1" t="s">
        <v>335</v>
      </c>
      <c r="B9289" s="1">
        <v>5.0</v>
      </c>
      <c r="C9289" s="1" t="s">
        <v>20258</v>
      </c>
      <c r="D9289" s="1" t="s">
        <v>20259</v>
      </c>
      <c r="E9289" s="1" t="s">
        <v>29</v>
      </c>
      <c r="F9289" s="1" t="s">
        <v>30</v>
      </c>
      <c r="G9289" s="1" t="str">
        <f>IFERROR(__xludf.DUMMYFUNCTION("GOOGLETRANSLATE(D9289,""fr"",""en"")"),"#VALUE!")</f>
        <v>#VALUE!</v>
      </c>
    </row>
    <row r="9290" ht="15.75" customHeight="1">
      <c r="A9290" s="1" t="s">
        <v>3528</v>
      </c>
      <c r="B9290" s="1">
        <v>5.0</v>
      </c>
      <c r="C9290" s="1" t="s">
        <v>20260</v>
      </c>
      <c r="D9290" s="1" t="s">
        <v>20261</v>
      </c>
      <c r="E9290" s="1" t="s">
        <v>10</v>
      </c>
      <c r="F9290" s="1" t="s">
        <v>11</v>
      </c>
      <c r="G9290" s="1" t="str">
        <f>IFERROR(__xludf.DUMMYFUNCTION("GOOGLETRANSLATE(D9290,""fr"",""en"")"),"#VALUE!")</f>
        <v>#VALUE!</v>
      </c>
    </row>
    <row r="9291" ht="15.75" customHeight="1">
      <c r="A9291" s="1" t="s">
        <v>15</v>
      </c>
      <c r="B9291" s="1">
        <v>3.0</v>
      </c>
      <c r="C9291" s="1" t="s">
        <v>20262</v>
      </c>
      <c r="D9291" s="1" t="s">
        <v>20263</v>
      </c>
      <c r="E9291" s="1" t="s">
        <v>10</v>
      </c>
      <c r="F9291" s="1" t="s">
        <v>11</v>
      </c>
      <c r="G9291" s="1" t="str">
        <f>IFERROR(__xludf.DUMMYFUNCTION("GOOGLETRANSLATE(D9291,""fr"",""en"")"),"#VALUE!")</f>
        <v>#VALUE!</v>
      </c>
    </row>
    <row r="9292" ht="15.75" customHeight="1">
      <c r="A9292" s="1" t="s">
        <v>12144</v>
      </c>
      <c r="B9292" s="1">
        <v>3.0</v>
      </c>
      <c r="C9292" s="1" t="s">
        <v>20264</v>
      </c>
      <c r="D9292" s="1" t="s">
        <v>20265</v>
      </c>
      <c r="E9292" s="1" t="s">
        <v>29</v>
      </c>
      <c r="F9292" s="1" t="s">
        <v>30</v>
      </c>
      <c r="G9292" s="1" t="str">
        <f>IFERROR(__xludf.DUMMYFUNCTION("GOOGLETRANSLATE(D9292,""fr"",""en"")"),"#VALUE!")</f>
        <v>#VALUE!</v>
      </c>
    </row>
    <row r="9293" ht="15.75" customHeight="1">
      <c r="A9293" s="1" t="s">
        <v>17384</v>
      </c>
      <c r="B9293" s="1">
        <v>4.0</v>
      </c>
      <c r="C9293" s="1" t="s">
        <v>20266</v>
      </c>
      <c r="D9293" s="1" t="s">
        <v>20267</v>
      </c>
      <c r="E9293" s="1" t="s">
        <v>614</v>
      </c>
      <c r="F9293" s="1" t="s">
        <v>30</v>
      </c>
      <c r="G9293" s="1" t="str">
        <f>IFERROR(__xludf.DUMMYFUNCTION("GOOGLETRANSLATE(D9293,""fr"",""en"")"),"#VALUE!")</f>
        <v>#VALUE!</v>
      </c>
    </row>
    <row r="9294" ht="15.75" customHeight="1">
      <c r="A9294" s="1" t="s">
        <v>10733</v>
      </c>
      <c r="B9294" s="1">
        <v>3.0</v>
      </c>
      <c r="C9294" s="1" t="s">
        <v>20268</v>
      </c>
      <c r="D9294" s="1" t="s">
        <v>20269</v>
      </c>
      <c r="E9294" s="1" t="s">
        <v>2102</v>
      </c>
      <c r="F9294" s="1" t="s">
        <v>66</v>
      </c>
      <c r="G9294" s="1" t="str">
        <f>IFERROR(__xludf.DUMMYFUNCTION("GOOGLETRANSLATE(D9294,""fr"",""en"")"),"#VALUE!")</f>
        <v>#VALUE!</v>
      </c>
    </row>
    <row r="9295" ht="15.75" customHeight="1">
      <c r="A9295" s="1" t="s">
        <v>7425</v>
      </c>
      <c r="B9295" s="1">
        <v>2.0</v>
      </c>
      <c r="C9295" s="1" t="s">
        <v>20270</v>
      </c>
      <c r="D9295" s="1" t="s">
        <v>20271</v>
      </c>
      <c r="E9295" s="1" t="s">
        <v>827</v>
      </c>
      <c r="F9295" s="1" t="s">
        <v>39</v>
      </c>
      <c r="G9295" s="1" t="str">
        <f>IFERROR(__xludf.DUMMYFUNCTION("GOOGLETRANSLATE(D9295,""fr"",""en"")"),"#VALUE!")</f>
        <v>#VALUE!</v>
      </c>
    </row>
    <row r="9296" ht="15.75" customHeight="1">
      <c r="A9296" s="1" t="s">
        <v>2272</v>
      </c>
      <c r="B9296" s="1">
        <v>5.0</v>
      </c>
      <c r="C9296" s="1" t="s">
        <v>20272</v>
      </c>
      <c r="D9296" s="1" t="s">
        <v>20273</v>
      </c>
      <c r="E9296" s="1" t="s">
        <v>21</v>
      </c>
      <c r="F9296" s="1" t="s">
        <v>11</v>
      </c>
      <c r="G9296" s="1" t="str">
        <f>IFERROR(__xludf.DUMMYFUNCTION("GOOGLETRANSLATE(D9296,""fr"",""en"")"),"#VALUE!")</f>
        <v>#VALUE!</v>
      </c>
    </row>
    <row r="9297" ht="15.75" customHeight="1">
      <c r="A9297" s="1" t="s">
        <v>2977</v>
      </c>
      <c r="B9297" s="1">
        <v>3.0</v>
      </c>
      <c r="C9297" s="1" t="s">
        <v>20274</v>
      </c>
      <c r="D9297" s="1" t="s">
        <v>20275</v>
      </c>
      <c r="E9297" s="1" t="s">
        <v>296</v>
      </c>
      <c r="F9297" s="1" t="s">
        <v>48</v>
      </c>
      <c r="G9297" s="1" t="str">
        <f>IFERROR(__xludf.DUMMYFUNCTION("GOOGLETRANSLATE(D9297,""fr"",""en"")"),"#VALUE!")</f>
        <v>#VALUE!</v>
      </c>
    </row>
    <row r="9298" ht="15.75" customHeight="1">
      <c r="A9298" s="1" t="s">
        <v>1207</v>
      </c>
      <c r="B9298" s="1">
        <v>2.0</v>
      </c>
      <c r="C9298" s="1" t="s">
        <v>20276</v>
      </c>
      <c r="D9298" s="1" t="s">
        <v>20277</v>
      </c>
      <c r="E9298" s="1" t="s">
        <v>646</v>
      </c>
      <c r="F9298" s="1" t="s">
        <v>39</v>
      </c>
      <c r="G9298" s="1" t="str">
        <f>IFERROR(__xludf.DUMMYFUNCTION("GOOGLETRANSLATE(D9298,""fr"",""en"")"),"#VALUE!")</f>
        <v>#VALUE!</v>
      </c>
    </row>
    <row r="9299" ht="15.75" customHeight="1">
      <c r="A9299" s="1" t="s">
        <v>2702</v>
      </c>
      <c r="B9299" s="1">
        <v>5.0</v>
      </c>
      <c r="C9299" s="1" t="s">
        <v>20278</v>
      </c>
      <c r="D9299" s="1" t="s">
        <v>20279</v>
      </c>
      <c r="E9299" s="1" t="s">
        <v>21</v>
      </c>
      <c r="F9299" s="1" t="s">
        <v>11</v>
      </c>
      <c r="G9299" s="1" t="str">
        <f>IFERROR(__xludf.DUMMYFUNCTION("GOOGLETRANSLATE(D9299,""fr"",""en"")"),"#VALUE!")</f>
        <v>#VALUE!</v>
      </c>
    </row>
    <row r="9300" ht="15.75" customHeight="1">
      <c r="A9300" s="1" t="s">
        <v>77</v>
      </c>
      <c r="B9300" s="1">
        <v>3.0</v>
      </c>
      <c r="C9300" s="1" t="s">
        <v>20280</v>
      </c>
      <c r="D9300" s="1" t="s">
        <v>20281</v>
      </c>
      <c r="E9300" s="1" t="s">
        <v>10</v>
      </c>
      <c r="F9300" s="1" t="s">
        <v>11</v>
      </c>
      <c r="G9300" s="1" t="str">
        <f>IFERROR(__xludf.DUMMYFUNCTION("GOOGLETRANSLATE(D9300,""fr"",""en"")"),"#VALUE!")</f>
        <v>#VALUE!</v>
      </c>
    </row>
    <row r="9301" ht="15.75" customHeight="1">
      <c r="A9301" s="1" t="s">
        <v>3868</v>
      </c>
      <c r="B9301" s="1">
        <v>1.0</v>
      </c>
      <c r="C9301" s="1" t="s">
        <v>20282</v>
      </c>
      <c r="D9301" s="1" t="s">
        <v>20283</v>
      </c>
      <c r="E9301" s="1" t="s">
        <v>29</v>
      </c>
      <c r="F9301" s="1" t="s">
        <v>30</v>
      </c>
      <c r="G9301" s="1" t="str">
        <f>IFERROR(__xludf.DUMMYFUNCTION("GOOGLETRANSLATE(D9301,""fr"",""en"")"),"#VALUE!")</f>
        <v>#VALUE!</v>
      </c>
    </row>
    <row r="9302" ht="15.75" customHeight="1">
      <c r="A9302" s="1" t="s">
        <v>4455</v>
      </c>
      <c r="B9302" s="1">
        <v>5.0</v>
      </c>
      <c r="C9302" s="1" t="s">
        <v>20284</v>
      </c>
      <c r="D9302" s="1" t="s">
        <v>20285</v>
      </c>
      <c r="E9302" s="1" t="s">
        <v>21</v>
      </c>
      <c r="F9302" s="1" t="s">
        <v>11</v>
      </c>
      <c r="G9302" s="1" t="str">
        <f>IFERROR(__xludf.DUMMYFUNCTION("GOOGLETRANSLATE(D9302,""fr"",""en"")"),"#VALUE!")</f>
        <v>#VALUE!</v>
      </c>
    </row>
    <row r="9303" ht="15.75" customHeight="1">
      <c r="A9303" s="1" t="s">
        <v>1894</v>
      </c>
      <c r="B9303" s="1">
        <v>5.0</v>
      </c>
      <c r="C9303" s="1" t="s">
        <v>20286</v>
      </c>
      <c r="D9303" s="1" t="s">
        <v>20287</v>
      </c>
      <c r="E9303" s="1" t="s">
        <v>29</v>
      </c>
      <c r="F9303" s="1" t="s">
        <v>30</v>
      </c>
      <c r="G9303" s="1" t="str">
        <f>IFERROR(__xludf.DUMMYFUNCTION("GOOGLETRANSLATE(D9303,""fr"",""en"")"),"#VALUE!")</f>
        <v>#VALUE!</v>
      </c>
    </row>
    <row r="9304" ht="15.75" customHeight="1">
      <c r="A9304" s="1" t="s">
        <v>20288</v>
      </c>
      <c r="B9304" s="1">
        <v>3.0</v>
      </c>
      <c r="C9304" s="1" t="s">
        <v>20289</v>
      </c>
      <c r="D9304" s="1" t="s">
        <v>20290</v>
      </c>
      <c r="E9304" s="1" t="s">
        <v>10</v>
      </c>
      <c r="F9304" s="1" t="s">
        <v>110</v>
      </c>
      <c r="G9304" s="1" t="str">
        <f>IFERROR(__xludf.DUMMYFUNCTION("GOOGLETRANSLATE(D9304,""fr"",""en"")"),"#VALUE!")</f>
        <v>#VALUE!</v>
      </c>
    </row>
    <row r="9305" ht="15.75" customHeight="1">
      <c r="A9305" s="1" t="s">
        <v>769</v>
      </c>
      <c r="B9305" s="1">
        <v>4.0</v>
      </c>
      <c r="C9305" s="1" t="s">
        <v>20291</v>
      </c>
      <c r="D9305" s="1" t="s">
        <v>20292</v>
      </c>
      <c r="E9305" s="1" t="s">
        <v>21</v>
      </c>
      <c r="F9305" s="1" t="s">
        <v>11</v>
      </c>
      <c r="G9305" s="1" t="str">
        <f>IFERROR(__xludf.DUMMYFUNCTION("GOOGLETRANSLATE(D9305,""fr"",""en"")"),"#VALUE!")</f>
        <v>#VALUE!</v>
      </c>
    </row>
    <row r="9306" ht="15.75" customHeight="1">
      <c r="A9306" s="1" t="s">
        <v>4123</v>
      </c>
      <c r="B9306" s="1">
        <v>3.0</v>
      </c>
      <c r="C9306" s="1" t="s">
        <v>20293</v>
      </c>
      <c r="D9306" s="1" t="s">
        <v>20294</v>
      </c>
      <c r="E9306" s="1" t="s">
        <v>21</v>
      </c>
      <c r="F9306" s="1" t="s">
        <v>11</v>
      </c>
      <c r="G9306" s="1" t="str">
        <f>IFERROR(__xludf.DUMMYFUNCTION("GOOGLETRANSLATE(D9306,""fr"",""en"")"),"#VALUE!")</f>
        <v>#VALUE!</v>
      </c>
    </row>
    <row r="9307" ht="15.75" customHeight="1">
      <c r="A9307" s="1" t="s">
        <v>1279</v>
      </c>
      <c r="B9307" s="1">
        <v>1.0</v>
      </c>
      <c r="C9307" s="1" t="s">
        <v>20295</v>
      </c>
      <c r="D9307" s="1" t="s">
        <v>20296</v>
      </c>
      <c r="E9307" s="1" t="s">
        <v>43</v>
      </c>
      <c r="F9307" s="1" t="s">
        <v>30</v>
      </c>
      <c r="G9307" s="1" t="str">
        <f>IFERROR(__xludf.DUMMYFUNCTION("GOOGLETRANSLATE(D9307,""fr"",""en"")"),"#VALUE!")</f>
        <v>#VALUE!</v>
      </c>
    </row>
    <row r="9308" ht="15.75" customHeight="1">
      <c r="A9308" s="1" t="s">
        <v>17660</v>
      </c>
      <c r="B9308" s="1">
        <v>1.0</v>
      </c>
      <c r="C9308" s="1" t="s">
        <v>20297</v>
      </c>
      <c r="D9308" s="1" t="s">
        <v>20298</v>
      </c>
      <c r="E9308" s="1" t="s">
        <v>554</v>
      </c>
      <c r="F9308" s="1" t="s">
        <v>30</v>
      </c>
      <c r="G9308" s="1" t="str">
        <f>IFERROR(__xludf.DUMMYFUNCTION("GOOGLETRANSLATE(D9308,""fr"",""en"")"),"#VALUE!")</f>
        <v>#VALUE!</v>
      </c>
    </row>
    <row r="9309" ht="15.75" customHeight="1">
      <c r="A9309" s="1" t="s">
        <v>716</v>
      </c>
      <c r="B9309" s="1">
        <v>4.0</v>
      </c>
      <c r="C9309" s="1" t="s">
        <v>20299</v>
      </c>
      <c r="D9309" s="1" t="s">
        <v>20300</v>
      </c>
      <c r="E9309" s="1" t="s">
        <v>176</v>
      </c>
      <c r="F9309" s="1" t="s">
        <v>66</v>
      </c>
      <c r="G9309" s="1" t="str">
        <f>IFERROR(__xludf.DUMMYFUNCTION("GOOGLETRANSLATE(D9309,""fr"",""en"")"),"#VALUE!")</f>
        <v>#VALUE!</v>
      </c>
    </row>
    <row r="9310" ht="15.75" customHeight="1">
      <c r="A9310" s="1" t="s">
        <v>2549</v>
      </c>
      <c r="B9310" s="1">
        <v>1.0</v>
      </c>
      <c r="C9310" s="1" t="s">
        <v>20301</v>
      </c>
      <c r="D9310" s="1" t="s">
        <v>20302</v>
      </c>
      <c r="E9310" s="1" t="s">
        <v>296</v>
      </c>
      <c r="F9310" s="1" t="s">
        <v>11</v>
      </c>
      <c r="G9310" s="1" t="str">
        <f>IFERROR(__xludf.DUMMYFUNCTION("GOOGLETRANSLATE(D9310,""fr"",""en"")"),"#VALUE!")</f>
        <v>#VALUE!</v>
      </c>
    </row>
    <row r="9311" ht="15.75" customHeight="1">
      <c r="A9311" s="1" t="s">
        <v>4649</v>
      </c>
      <c r="B9311" s="1">
        <v>1.0</v>
      </c>
      <c r="C9311" s="1" t="s">
        <v>20303</v>
      </c>
      <c r="D9311" s="1" t="s">
        <v>20304</v>
      </c>
      <c r="E9311" s="1" t="s">
        <v>250</v>
      </c>
      <c r="F9311" s="1" t="s">
        <v>30</v>
      </c>
      <c r="G9311" s="1" t="str">
        <f>IFERROR(__xludf.DUMMYFUNCTION("GOOGLETRANSLATE(D9311,""fr"",""en"")"),"#VALUE!")</f>
        <v>#VALUE!</v>
      </c>
    </row>
    <row r="9312" ht="15.75" customHeight="1">
      <c r="A9312" s="1" t="s">
        <v>2728</v>
      </c>
      <c r="B9312" s="1">
        <v>4.0</v>
      </c>
      <c r="C9312" s="1" t="s">
        <v>20305</v>
      </c>
      <c r="D9312" s="1" t="s">
        <v>20306</v>
      </c>
      <c r="E9312" s="1" t="s">
        <v>65</v>
      </c>
      <c r="F9312" s="1" t="s">
        <v>66</v>
      </c>
      <c r="G9312" s="1" t="str">
        <f>IFERROR(__xludf.DUMMYFUNCTION("GOOGLETRANSLATE(D9312,""fr"",""en"")"),"#VALUE!")</f>
        <v>#VALUE!</v>
      </c>
    </row>
    <row r="9313" ht="15.75" customHeight="1">
      <c r="A9313" s="1" t="s">
        <v>135</v>
      </c>
      <c r="B9313" s="1">
        <v>4.0</v>
      </c>
      <c r="C9313" s="1" t="s">
        <v>20307</v>
      </c>
      <c r="D9313" s="1" t="s">
        <v>20308</v>
      </c>
      <c r="E9313" s="1" t="s">
        <v>21</v>
      </c>
      <c r="F9313" s="1" t="s">
        <v>11</v>
      </c>
      <c r="G9313" s="1" t="str">
        <f>IFERROR(__xludf.DUMMYFUNCTION("GOOGLETRANSLATE(D9313,""fr"",""en"")"),"#VALUE!")</f>
        <v>#VALUE!</v>
      </c>
    </row>
    <row r="9314" ht="15.75" customHeight="1">
      <c r="A9314" s="1" t="s">
        <v>8671</v>
      </c>
      <c r="B9314" s="1">
        <v>1.0</v>
      </c>
      <c r="C9314" s="1" t="s">
        <v>20309</v>
      </c>
      <c r="D9314" s="1" t="s">
        <v>20310</v>
      </c>
      <c r="E9314" s="1" t="s">
        <v>10</v>
      </c>
      <c r="F9314" s="1" t="s">
        <v>110</v>
      </c>
      <c r="G9314" s="1" t="str">
        <f>IFERROR(__xludf.DUMMYFUNCTION("GOOGLETRANSLATE(D9314,""fr"",""en"")"),"#VALUE!")</f>
        <v>#VALUE!</v>
      </c>
    </row>
    <row r="9315" ht="15.75" customHeight="1">
      <c r="A9315" s="1" t="s">
        <v>585</v>
      </c>
      <c r="B9315" s="1">
        <v>1.0</v>
      </c>
      <c r="C9315" s="1" t="s">
        <v>20311</v>
      </c>
      <c r="D9315" s="1" t="s">
        <v>20312</v>
      </c>
      <c r="E9315" s="1" t="s">
        <v>10</v>
      </c>
      <c r="F9315" s="1" t="s">
        <v>11</v>
      </c>
      <c r="G9315" s="1" t="str">
        <f>IFERROR(__xludf.DUMMYFUNCTION("GOOGLETRANSLATE(D9315,""fr"",""en"")"),"#VALUE!")</f>
        <v>#VALUE!</v>
      </c>
    </row>
    <row r="9316" ht="15.75" customHeight="1">
      <c r="A9316" s="1" t="s">
        <v>1256</v>
      </c>
      <c r="B9316" s="1">
        <v>5.0</v>
      </c>
      <c r="C9316" s="1" t="s">
        <v>20313</v>
      </c>
      <c r="D9316" s="1" t="s">
        <v>20314</v>
      </c>
      <c r="E9316" s="1" t="s">
        <v>554</v>
      </c>
      <c r="F9316" s="1" t="s">
        <v>30</v>
      </c>
      <c r="G9316" s="1" t="str">
        <f>IFERROR(__xludf.DUMMYFUNCTION("GOOGLETRANSLATE(D9316,""fr"",""en"")"),"#VALUE!")</f>
        <v>#VALUE!</v>
      </c>
    </row>
    <row r="9317" ht="15.75" customHeight="1">
      <c r="A9317" s="1" t="s">
        <v>1778</v>
      </c>
      <c r="B9317" s="1">
        <v>4.0</v>
      </c>
      <c r="C9317" s="1" t="s">
        <v>20315</v>
      </c>
      <c r="D9317" s="1" t="s">
        <v>20316</v>
      </c>
      <c r="E9317" s="1" t="s">
        <v>226</v>
      </c>
      <c r="F9317" s="1" t="s">
        <v>11</v>
      </c>
      <c r="G9317" s="1" t="str">
        <f>IFERROR(__xludf.DUMMYFUNCTION("GOOGLETRANSLATE(D9317,""fr"",""en"")"),"#VALUE!")</f>
        <v>#VALUE!</v>
      </c>
    </row>
    <row r="9318" ht="15.75" customHeight="1">
      <c r="A9318" s="1" t="s">
        <v>1572</v>
      </c>
      <c r="B9318" s="1">
        <v>3.0</v>
      </c>
      <c r="C9318" s="1" t="s">
        <v>4626</v>
      </c>
      <c r="D9318" s="1" t="s">
        <v>20317</v>
      </c>
      <c r="E9318" s="1" t="s">
        <v>65</v>
      </c>
      <c r="F9318" s="1" t="s">
        <v>66</v>
      </c>
      <c r="G9318" s="1" t="str">
        <f>IFERROR(__xludf.DUMMYFUNCTION("GOOGLETRANSLATE(D9318,""fr"",""en"")"),"#VALUE!")</f>
        <v>#VALUE!</v>
      </c>
    </row>
    <row r="9319" ht="15.75" customHeight="1">
      <c r="A9319" s="1" t="s">
        <v>18</v>
      </c>
      <c r="B9319" s="1">
        <v>4.0</v>
      </c>
      <c r="C9319" s="1" t="s">
        <v>20318</v>
      </c>
      <c r="D9319" s="1" t="s">
        <v>20319</v>
      </c>
      <c r="E9319" s="1" t="s">
        <v>169</v>
      </c>
      <c r="F9319" s="1" t="s">
        <v>110</v>
      </c>
      <c r="G9319" s="1" t="str">
        <f>IFERROR(__xludf.DUMMYFUNCTION("GOOGLETRANSLATE(D9319,""fr"",""en"")"),"#VALUE!")</f>
        <v>#VALUE!</v>
      </c>
    </row>
    <row r="9320" ht="15.75" customHeight="1">
      <c r="A9320" s="1" t="s">
        <v>417</v>
      </c>
      <c r="B9320" s="1">
        <v>2.0</v>
      </c>
      <c r="C9320" s="1" t="s">
        <v>20320</v>
      </c>
      <c r="D9320" s="1" t="s">
        <v>20321</v>
      </c>
      <c r="E9320" s="1" t="s">
        <v>484</v>
      </c>
      <c r="F9320" s="1" t="s">
        <v>30</v>
      </c>
      <c r="G9320" s="1" t="str">
        <f>IFERROR(__xludf.DUMMYFUNCTION("GOOGLETRANSLATE(D9320,""fr"",""en"")"),"#VALUE!")</f>
        <v>#VALUE!</v>
      </c>
    </row>
    <row r="9321" ht="15.75" customHeight="1">
      <c r="A9321" s="1" t="s">
        <v>67</v>
      </c>
      <c r="B9321" s="1">
        <v>3.0</v>
      </c>
      <c r="C9321" s="1" t="s">
        <v>20322</v>
      </c>
      <c r="D9321" s="1" t="s">
        <v>20323</v>
      </c>
      <c r="E9321" s="1" t="s">
        <v>10</v>
      </c>
      <c r="F9321" s="1" t="s">
        <v>11</v>
      </c>
      <c r="G9321" s="1" t="str">
        <f>IFERROR(__xludf.DUMMYFUNCTION("GOOGLETRANSLATE(D9321,""fr"",""en"")"),"#VALUE!")</f>
        <v>#VALUE!</v>
      </c>
    </row>
    <row r="9322" ht="15.75" customHeight="1">
      <c r="A9322" s="1" t="s">
        <v>10367</v>
      </c>
      <c r="B9322" s="1">
        <v>1.0</v>
      </c>
      <c r="C9322" s="1" t="s">
        <v>20324</v>
      </c>
      <c r="D9322" s="1" t="s">
        <v>20325</v>
      </c>
      <c r="E9322" s="1" t="s">
        <v>109</v>
      </c>
      <c r="F9322" s="1" t="s">
        <v>110</v>
      </c>
      <c r="G9322" s="1" t="str">
        <f>IFERROR(__xludf.DUMMYFUNCTION("GOOGLETRANSLATE(D9322,""fr"",""en"")"),"#VALUE!")</f>
        <v>#VALUE!</v>
      </c>
    </row>
    <row r="9323" ht="15.75" customHeight="1">
      <c r="A9323" s="1" t="s">
        <v>332</v>
      </c>
      <c r="B9323" s="1">
        <v>5.0</v>
      </c>
      <c r="C9323" s="1" t="s">
        <v>20326</v>
      </c>
      <c r="D9323" s="1" t="s">
        <v>20327</v>
      </c>
      <c r="E9323" s="1" t="s">
        <v>176</v>
      </c>
      <c r="F9323" s="1" t="s">
        <v>66</v>
      </c>
      <c r="G9323" s="1" t="str">
        <f>IFERROR(__xludf.DUMMYFUNCTION("GOOGLETRANSLATE(D9323,""fr"",""en"")"),"#VALUE!")</f>
        <v>#VALUE!</v>
      </c>
    </row>
    <row r="9324" ht="15.75" customHeight="1">
      <c r="A9324" s="1" t="s">
        <v>1434</v>
      </c>
      <c r="B9324" s="1">
        <v>1.0</v>
      </c>
      <c r="C9324" s="1" t="s">
        <v>20328</v>
      </c>
      <c r="D9324" s="1" t="s">
        <v>20329</v>
      </c>
      <c r="E9324" s="1" t="s">
        <v>52</v>
      </c>
      <c r="F9324" s="1" t="s">
        <v>11</v>
      </c>
      <c r="G9324" s="1" t="str">
        <f>IFERROR(__xludf.DUMMYFUNCTION("GOOGLETRANSLATE(D9324,""fr"",""en"")"),"#VALUE!")</f>
        <v>#VALUE!</v>
      </c>
    </row>
    <row r="9325" ht="15.75" customHeight="1">
      <c r="A9325" s="1" t="s">
        <v>929</v>
      </c>
      <c r="B9325" s="1">
        <v>1.0</v>
      </c>
      <c r="C9325" s="1" t="s">
        <v>20330</v>
      </c>
      <c r="D9325" s="1" t="s">
        <v>20331</v>
      </c>
      <c r="E9325" s="1" t="s">
        <v>52</v>
      </c>
      <c r="F9325" s="1" t="s">
        <v>110</v>
      </c>
      <c r="G9325" s="1" t="str">
        <f>IFERROR(__xludf.DUMMYFUNCTION("GOOGLETRANSLATE(D9325,""fr"",""en"")"),"#VALUE!")</f>
        <v>#VALUE!</v>
      </c>
    </row>
    <row r="9326" ht="15.75" customHeight="1">
      <c r="A9326" s="1" t="s">
        <v>5964</v>
      </c>
      <c r="B9326" s="1">
        <v>1.0</v>
      </c>
      <c r="C9326" s="1" t="s">
        <v>20332</v>
      </c>
      <c r="D9326" s="1" t="s">
        <v>20333</v>
      </c>
      <c r="E9326" s="1" t="s">
        <v>423</v>
      </c>
      <c r="F9326" s="1" t="s">
        <v>30</v>
      </c>
      <c r="G9326" s="1" t="str">
        <f>IFERROR(__xludf.DUMMYFUNCTION("GOOGLETRANSLATE(D9326,""fr"",""en"")"),"#VALUE!")</f>
        <v>#VALUE!</v>
      </c>
    </row>
    <row r="9327" ht="15.75" customHeight="1">
      <c r="A9327" s="1" t="s">
        <v>10477</v>
      </c>
      <c r="B9327" s="1">
        <v>3.0</v>
      </c>
      <c r="C9327" s="1" t="s">
        <v>20334</v>
      </c>
      <c r="D9327" s="1" t="s">
        <v>20335</v>
      </c>
      <c r="E9327" s="1" t="s">
        <v>296</v>
      </c>
      <c r="F9327" s="1" t="s">
        <v>110</v>
      </c>
      <c r="G9327" s="1" t="str">
        <f>IFERROR(__xludf.DUMMYFUNCTION("GOOGLETRANSLATE(D9327,""fr"",""en"")"),"#VALUE!")</f>
        <v>#VALUE!</v>
      </c>
    </row>
    <row r="9328" ht="15.75" customHeight="1">
      <c r="A9328" s="1" t="s">
        <v>2022</v>
      </c>
      <c r="B9328" s="1">
        <v>3.0</v>
      </c>
      <c r="C9328" s="1" t="s">
        <v>20336</v>
      </c>
      <c r="D9328" s="1" t="s">
        <v>20337</v>
      </c>
      <c r="E9328" s="1" t="s">
        <v>21</v>
      </c>
      <c r="F9328" s="1" t="s">
        <v>11</v>
      </c>
      <c r="G9328" s="1" t="str">
        <f>IFERROR(__xludf.DUMMYFUNCTION("GOOGLETRANSLATE(D9328,""fr"",""en"")"),"#VALUE!")</f>
        <v>#VALUE!</v>
      </c>
    </row>
    <row r="9329" ht="15.75" customHeight="1">
      <c r="A9329" s="1" t="s">
        <v>974</v>
      </c>
      <c r="B9329" s="1">
        <v>2.0</v>
      </c>
      <c r="C9329" s="1" t="s">
        <v>20338</v>
      </c>
      <c r="D9329" s="1" t="s">
        <v>20339</v>
      </c>
      <c r="E9329" s="1" t="s">
        <v>169</v>
      </c>
      <c r="F9329" s="1" t="s">
        <v>11</v>
      </c>
      <c r="G9329" s="1" t="str">
        <f>IFERROR(__xludf.DUMMYFUNCTION("GOOGLETRANSLATE(D9329,""fr"",""en"")"),"#VALUE!")</f>
        <v>#VALUE!</v>
      </c>
    </row>
    <row r="9330" ht="15.75" customHeight="1">
      <c r="A9330" s="1" t="s">
        <v>774</v>
      </c>
      <c r="B9330" s="1">
        <v>5.0</v>
      </c>
      <c r="C9330" s="1" t="s">
        <v>20340</v>
      </c>
      <c r="D9330" s="1" t="s">
        <v>20341</v>
      </c>
      <c r="E9330" s="1" t="s">
        <v>21</v>
      </c>
      <c r="F9330" s="1" t="s">
        <v>11</v>
      </c>
      <c r="G9330" s="1" t="str">
        <f>IFERROR(__xludf.DUMMYFUNCTION("GOOGLETRANSLATE(D9330,""fr"",""en"")"),"#VALUE!")</f>
        <v>#VALUE!</v>
      </c>
    </row>
    <row r="9331" ht="15.75" customHeight="1">
      <c r="A9331" s="1" t="s">
        <v>7370</v>
      </c>
      <c r="B9331" s="1">
        <v>1.0</v>
      </c>
      <c r="C9331" s="1" t="s">
        <v>20342</v>
      </c>
      <c r="D9331" s="1" t="s">
        <v>20343</v>
      </c>
      <c r="E9331" s="1" t="s">
        <v>21</v>
      </c>
      <c r="F9331" s="1" t="s">
        <v>11</v>
      </c>
      <c r="G9331" s="1" t="str">
        <f>IFERROR(__xludf.DUMMYFUNCTION("GOOGLETRANSLATE(D9331,""fr"",""en"")"),"To proscribe increase in insane contributions
Insured in 2016, without problems, 2017 contribution + 23% in 2018 Deadlines + 32%
In 2 years + 65%. Or are they taking me for an American? Or do they don't care about customers?
Thank you for confidence and "&amp;"loyalty")</f>
        <v>To proscribe increase in insane contributions
Insured in 2016, without problems, 2017 contribution + 23% in 2018 Deadlines + 32%
In 2 years + 65%. Or are they taking me for an American? Or do they don't care about customers?
Thank you for confidence and loyalty</v>
      </c>
    </row>
    <row r="9332" ht="15.75" customHeight="1">
      <c r="A9332" s="1" t="s">
        <v>1879</v>
      </c>
      <c r="B9332" s="1">
        <v>1.0</v>
      </c>
      <c r="C9332" s="1" t="s">
        <v>20344</v>
      </c>
      <c r="D9332" s="1" t="s">
        <v>20345</v>
      </c>
      <c r="E9332" s="1" t="s">
        <v>21</v>
      </c>
      <c r="F9332" s="1" t="s">
        <v>11</v>
      </c>
      <c r="G9332" s="1" t="str">
        <f>IFERROR(__xludf.DUMMYFUNCTION("GOOGLETRANSLATE(D9332,""fr"",""en"")"),"#VALUE!")</f>
        <v>#VALUE!</v>
      </c>
    </row>
    <row r="9333" ht="15.75" customHeight="1">
      <c r="A9333" s="1" t="s">
        <v>1572</v>
      </c>
      <c r="B9333" s="1">
        <v>3.0</v>
      </c>
      <c r="C9333" s="1" t="s">
        <v>20346</v>
      </c>
      <c r="D9333" s="1" t="s">
        <v>20347</v>
      </c>
      <c r="E9333" s="1" t="s">
        <v>65</v>
      </c>
      <c r="F9333" s="1" t="s">
        <v>66</v>
      </c>
      <c r="G9333" s="1" t="str">
        <f>IFERROR(__xludf.DUMMYFUNCTION("GOOGLETRANSLATE(D9333,""fr"",""en"")"),"#VALUE!")</f>
        <v>#VALUE!</v>
      </c>
    </row>
    <row r="9334" ht="15.75" customHeight="1">
      <c r="A9334" s="1" t="s">
        <v>2949</v>
      </c>
      <c r="B9334" s="1">
        <v>3.0</v>
      </c>
      <c r="C9334" s="1" t="s">
        <v>20348</v>
      </c>
      <c r="D9334" s="1" t="s">
        <v>20349</v>
      </c>
      <c r="E9334" s="1" t="s">
        <v>292</v>
      </c>
      <c r="F9334" s="1" t="s">
        <v>11</v>
      </c>
      <c r="G9334" s="1" t="str">
        <f>IFERROR(__xludf.DUMMYFUNCTION("GOOGLETRANSLATE(D9334,""fr"",""en"")"),"#VALUE!")</f>
        <v>#VALUE!</v>
      </c>
    </row>
    <row r="9335" ht="15.75" customHeight="1">
      <c r="A9335" s="1" t="s">
        <v>6440</v>
      </c>
      <c r="B9335" s="1">
        <v>5.0</v>
      </c>
      <c r="C9335" s="1" t="s">
        <v>20350</v>
      </c>
      <c r="D9335" s="1" t="s">
        <v>20351</v>
      </c>
      <c r="E9335" s="1" t="s">
        <v>226</v>
      </c>
      <c r="F9335" s="1" t="s">
        <v>110</v>
      </c>
      <c r="G9335" s="1" t="str">
        <f>IFERROR(__xludf.DUMMYFUNCTION("GOOGLETRANSLATE(D9335,""fr"",""en"")"),"#VALUE!")</f>
        <v>#VALUE!</v>
      </c>
    </row>
    <row r="9336" ht="15.75" customHeight="1">
      <c r="A9336" s="1" t="s">
        <v>1113</v>
      </c>
      <c r="B9336" s="1">
        <v>4.0</v>
      </c>
      <c r="C9336" s="1" t="s">
        <v>20352</v>
      </c>
      <c r="D9336" s="1" t="s">
        <v>20353</v>
      </c>
      <c r="E9336" s="1" t="s">
        <v>169</v>
      </c>
      <c r="F9336" s="1" t="s">
        <v>11</v>
      </c>
      <c r="G9336" s="1" t="str">
        <f>IFERROR(__xludf.DUMMYFUNCTION("GOOGLETRANSLATE(D9336,""fr"",""en"")"),"#VALUE!")</f>
        <v>#VALUE!</v>
      </c>
    </row>
    <row r="9337" ht="15.75" customHeight="1">
      <c r="A9337" s="1" t="s">
        <v>8671</v>
      </c>
      <c r="B9337" s="1">
        <v>2.0</v>
      </c>
      <c r="C9337" s="1" t="s">
        <v>20354</v>
      </c>
      <c r="D9337" s="1" t="s">
        <v>20355</v>
      </c>
      <c r="E9337" s="1" t="s">
        <v>125</v>
      </c>
      <c r="F9337" s="1" t="s">
        <v>11</v>
      </c>
      <c r="G9337" s="1" t="str">
        <f>IFERROR(__xludf.DUMMYFUNCTION("GOOGLETRANSLATE(D9337,""fr"",""en"")"),"#VALUE!")</f>
        <v>#VALUE!</v>
      </c>
    </row>
    <row r="9338" ht="15.75" customHeight="1">
      <c r="A9338" s="1" t="s">
        <v>6126</v>
      </c>
      <c r="B9338" s="1">
        <v>1.0</v>
      </c>
      <c r="C9338" s="1" t="s">
        <v>20356</v>
      </c>
      <c r="D9338" s="1" t="s">
        <v>20357</v>
      </c>
      <c r="E9338" s="1" t="s">
        <v>646</v>
      </c>
      <c r="F9338" s="1" t="s">
        <v>39</v>
      </c>
      <c r="G9338" s="1" t="str">
        <f>IFERROR(__xludf.DUMMYFUNCTION("GOOGLETRANSLATE(D9338,""fr"",""en"")"),"#VALUE!")</f>
        <v>#VALUE!</v>
      </c>
    </row>
    <row r="9339" ht="15.75" customHeight="1">
      <c r="A9339" s="1" t="s">
        <v>1741</v>
      </c>
      <c r="B9339" s="1">
        <v>1.0</v>
      </c>
      <c r="C9339" s="1" t="s">
        <v>20358</v>
      </c>
      <c r="D9339" s="1" t="s">
        <v>20359</v>
      </c>
      <c r="E9339" s="1" t="s">
        <v>10</v>
      </c>
      <c r="F9339" s="1" t="s">
        <v>11</v>
      </c>
      <c r="G9339" s="1" t="str">
        <f>IFERROR(__xludf.DUMMYFUNCTION("GOOGLETRANSLATE(D9339,""fr"",""en"")"),"#VALUE!")</f>
        <v>#VALUE!</v>
      </c>
    </row>
    <row r="9340" ht="15.75" customHeight="1">
      <c r="A9340" s="1" t="s">
        <v>18</v>
      </c>
      <c r="B9340" s="1">
        <v>2.0</v>
      </c>
      <c r="C9340" s="1" t="s">
        <v>20360</v>
      </c>
      <c r="D9340" s="1" t="s">
        <v>20361</v>
      </c>
      <c r="E9340" s="1" t="s">
        <v>10</v>
      </c>
      <c r="F9340" s="1" t="s">
        <v>11</v>
      </c>
      <c r="G9340" s="1" t="str">
        <f>IFERROR(__xludf.DUMMYFUNCTION("GOOGLETRANSLATE(D9340,""fr"",""en"")"),"#VALUE!")</f>
        <v>#VALUE!</v>
      </c>
    </row>
    <row r="9341" ht="15.75" customHeight="1">
      <c r="A9341" s="1" t="s">
        <v>1317</v>
      </c>
      <c r="B9341" s="1">
        <v>1.0</v>
      </c>
      <c r="C9341" s="1" t="s">
        <v>20362</v>
      </c>
      <c r="D9341" s="1" t="s">
        <v>20363</v>
      </c>
      <c r="E9341" s="1" t="s">
        <v>10</v>
      </c>
      <c r="F9341" s="1" t="s">
        <v>11</v>
      </c>
      <c r="G9341" s="1" t="str">
        <f>IFERROR(__xludf.DUMMYFUNCTION("GOOGLETRANSLATE(D9341,""fr"",""en"")"),"#VALUE!")</f>
        <v>#VALUE!</v>
      </c>
    </row>
    <row r="9342" ht="15.75" customHeight="1">
      <c r="A9342" s="1" t="s">
        <v>144</v>
      </c>
      <c r="B9342" s="1">
        <v>5.0</v>
      </c>
      <c r="C9342" s="1" t="s">
        <v>20364</v>
      </c>
      <c r="D9342" s="1" t="s">
        <v>20365</v>
      </c>
      <c r="E9342" s="1" t="s">
        <v>10</v>
      </c>
      <c r="F9342" s="1" t="s">
        <v>11</v>
      </c>
      <c r="G9342" s="1" t="str">
        <f>IFERROR(__xludf.DUMMYFUNCTION("GOOGLETRANSLATE(D9342,""fr"",""en"")"),"#VALUE!")</f>
        <v>#VALUE!</v>
      </c>
    </row>
    <row r="9343" ht="15.75" customHeight="1">
      <c r="A9343" s="1" t="s">
        <v>1995</v>
      </c>
      <c r="B9343" s="1">
        <v>1.0</v>
      </c>
      <c r="C9343" s="1" t="s">
        <v>20366</v>
      </c>
      <c r="D9343" s="1" t="s">
        <v>20367</v>
      </c>
      <c r="E9343" s="1" t="s">
        <v>273</v>
      </c>
      <c r="F9343" s="1" t="s">
        <v>11</v>
      </c>
      <c r="G9343" s="1" t="str">
        <f>IFERROR(__xludf.DUMMYFUNCTION("GOOGLETRANSLATE(D9343,""fr"",""en"")"),"#VALUE!")</f>
        <v>#VALUE!</v>
      </c>
    </row>
    <row r="9344" ht="15.75" customHeight="1">
      <c r="A9344" s="1" t="s">
        <v>323</v>
      </c>
      <c r="B9344" s="1">
        <v>2.0</v>
      </c>
      <c r="C9344" s="1" t="s">
        <v>20368</v>
      </c>
      <c r="D9344" s="1" t="s">
        <v>20369</v>
      </c>
      <c r="E9344" s="1" t="s">
        <v>10</v>
      </c>
      <c r="F9344" s="1" t="s">
        <v>11</v>
      </c>
      <c r="G9344" s="1" t="str">
        <f>IFERROR(__xludf.DUMMYFUNCTION("GOOGLETRANSLATE(D9344,""fr"",""en"")"),"#VALUE!")</f>
        <v>#VALUE!</v>
      </c>
    </row>
    <row r="9345" ht="15.75" customHeight="1">
      <c r="A9345" s="1" t="s">
        <v>2405</v>
      </c>
      <c r="B9345" s="1">
        <v>1.0</v>
      </c>
      <c r="C9345" s="1" t="s">
        <v>20370</v>
      </c>
      <c r="D9345" s="1" t="s">
        <v>20371</v>
      </c>
      <c r="E9345" s="1" t="s">
        <v>10</v>
      </c>
      <c r="F9345" s="1" t="s">
        <v>11</v>
      </c>
      <c r="G9345" s="1" t="str">
        <f>IFERROR(__xludf.DUMMYFUNCTION("GOOGLETRANSLATE(D9345,""fr"",""en"")"),"#VALUE!")</f>
        <v>#VALUE!</v>
      </c>
    </row>
    <row r="9346" ht="15.75" customHeight="1">
      <c r="A9346" s="1" t="s">
        <v>20372</v>
      </c>
      <c r="B9346" s="1">
        <v>5.0</v>
      </c>
      <c r="C9346" s="1" t="s">
        <v>20373</v>
      </c>
      <c r="D9346" s="1" t="s">
        <v>20374</v>
      </c>
      <c r="E9346" s="1" t="s">
        <v>21</v>
      </c>
      <c r="F9346" s="1" t="s">
        <v>11</v>
      </c>
      <c r="G9346" s="1" t="str">
        <f>IFERROR(__xludf.DUMMYFUNCTION("GOOGLETRANSLATE(D9346,""fr"",""en"")"),"#VALUE!")</f>
        <v>#VALUE!</v>
      </c>
    </row>
    <row r="9347" ht="15.75" customHeight="1">
      <c r="A9347" s="1" t="s">
        <v>1129</v>
      </c>
      <c r="B9347" s="1">
        <v>2.0</v>
      </c>
      <c r="C9347" s="1" t="s">
        <v>20375</v>
      </c>
      <c r="D9347" s="1" t="s">
        <v>20376</v>
      </c>
      <c r="E9347" s="1" t="s">
        <v>109</v>
      </c>
      <c r="F9347" s="1" t="s">
        <v>11</v>
      </c>
      <c r="G9347" s="1" t="str">
        <f>IFERROR(__xludf.DUMMYFUNCTION("GOOGLETRANSLATE(D9347,""fr"",""en"")"),"#VALUE!")</f>
        <v>#VALUE!</v>
      </c>
    </row>
    <row r="9348" ht="15.75" customHeight="1">
      <c r="A9348" s="1" t="s">
        <v>4575</v>
      </c>
      <c r="B9348" s="1">
        <v>1.0</v>
      </c>
      <c r="C9348" s="1" t="s">
        <v>20377</v>
      </c>
      <c r="D9348" s="1" t="s">
        <v>20378</v>
      </c>
      <c r="E9348" s="1" t="s">
        <v>226</v>
      </c>
      <c r="F9348" s="1" t="s">
        <v>110</v>
      </c>
      <c r="G9348" s="1" t="str">
        <f>IFERROR(__xludf.DUMMYFUNCTION("GOOGLETRANSLATE(D9348,""fr"",""en"")"),"#VALUE!")</f>
        <v>#VALUE!</v>
      </c>
    </row>
    <row r="9349" ht="15.75" customHeight="1">
      <c r="A9349" s="1" t="s">
        <v>594</v>
      </c>
      <c r="B9349" s="1">
        <v>5.0</v>
      </c>
      <c r="C9349" s="1" t="s">
        <v>20379</v>
      </c>
      <c r="D9349" s="1" t="s">
        <v>20380</v>
      </c>
      <c r="E9349" s="1" t="s">
        <v>65</v>
      </c>
      <c r="F9349" s="1" t="s">
        <v>66</v>
      </c>
      <c r="G9349" s="1" t="str">
        <f>IFERROR(__xludf.DUMMYFUNCTION("GOOGLETRANSLATE(D9349,""fr"",""en"")"),"#VALUE!")</f>
        <v>#VALUE!</v>
      </c>
    </row>
    <row r="9350" ht="15.75" customHeight="1">
      <c r="A9350" s="1" t="s">
        <v>100</v>
      </c>
      <c r="B9350" s="1">
        <v>1.0</v>
      </c>
      <c r="C9350" s="1" t="s">
        <v>20381</v>
      </c>
      <c r="D9350" s="1" t="s">
        <v>20382</v>
      </c>
      <c r="E9350" s="1" t="s">
        <v>169</v>
      </c>
      <c r="F9350" s="1" t="s">
        <v>11</v>
      </c>
      <c r="G9350" s="1" t="str">
        <f>IFERROR(__xludf.DUMMYFUNCTION("GOOGLETRANSLATE(D9350,""fr"",""en"")"),"#VALUE!")</f>
        <v>#VALUE!</v>
      </c>
    </row>
    <row r="9351" ht="15.75" customHeight="1">
      <c r="A9351" s="1" t="s">
        <v>245</v>
      </c>
      <c r="B9351" s="1">
        <v>5.0</v>
      </c>
      <c r="C9351" s="1" t="s">
        <v>20383</v>
      </c>
      <c r="D9351" s="1" t="s">
        <v>20384</v>
      </c>
      <c r="E9351" s="1" t="s">
        <v>10</v>
      </c>
      <c r="F9351" s="1" t="s">
        <v>11</v>
      </c>
      <c r="G9351" s="1" t="str">
        <f>IFERROR(__xludf.DUMMYFUNCTION("GOOGLETRANSLATE(D9351,""fr"",""en"")"),"#VALUE!")</f>
        <v>#VALUE!</v>
      </c>
    </row>
    <row r="9352" ht="15.75" customHeight="1">
      <c r="A9352" s="1" t="s">
        <v>12910</v>
      </c>
      <c r="B9352" s="1">
        <v>2.0</v>
      </c>
      <c r="C9352" s="1" t="s">
        <v>20385</v>
      </c>
      <c r="D9352" s="1" t="s">
        <v>20386</v>
      </c>
      <c r="E9352" s="1" t="s">
        <v>10</v>
      </c>
      <c r="F9352" s="1" t="s">
        <v>11</v>
      </c>
      <c r="G9352" s="1" t="str">
        <f>IFERROR(__xludf.DUMMYFUNCTION("GOOGLETRANSLATE(D9352,""fr"",""en"")"),"#VALUE!")</f>
        <v>#VALUE!</v>
      </c>
    </row>
    <row r="9353" ht="15.75" customHeight="1">
      <c r="A9353" s="1" t="s">
        <v>455</v>
      </c>
      <c r="B9353" s="1">
        <v>3.0</v>
      </c>
      <c r="C9353" s="1" t="s">
        <v>20387</v>
      </c>
      <c r="D9353" s="1" t="s">
        <v>20388</v>
      </c>
      <c r="E9353" s="1" t="s">
        <v>10</v>
      </c>
      <c r="F9353" s="1" t="s">
        <v>11</v>
      </c>
      <c r="G9353" s="1" t="str">
        <f>IFERROR(__xludf.DUMMYFUNCTION("GOOGLETRANSLATE(D9353,""fr"",""en"")"),"#VALUE!")</f>
        <v>#VALUE!</v>
      </c>
    </row>
    <row r="9354" ht="15.75" customHeight="1">
      <c r="A9354" s="1" t="s">
        <v>1816</v>
      </c>
      <c r="B9354" s="1">
        <v>5.0</v>
      </c>
      <c r="C9354" s="1" t="s">
        <v>20389</v>
      </c>
      <c r="D9354" s="1" t="s">
        <v>20390</v>
      </c>
      <c r="E9354" s="1" t="s">
        <v>10</v>
      </c>
      <c r="F9354" s="1" t="s">
        <v>11</v>
      </c>
      <c r="G9354" s="1" t="str">
        <f>IFERROR(__xludf.DUMMYFUNCTION("GOOGLETRANSLATE(D9354,""fr"",""en"")"),"#VALUE!")</f>
        <v>#VALUE!</v>
      </c>
    </row>
    <row r="9355" ht="15.75" customHeight="1">
      <c r="A9355" s="1" t="s">
        <v>6046</v>
      </c>
      <c r="B9355" s="1">
        <v>1.0</v>
      </c>
      <c r="C9355" s="1" t="s">
        <v>20391</v>
      </c>
      <c r="D9355" s="1" t="s">
        <v>20392</v>
      </c>
      <c r="E9355" s="1" t="s">
        <v>614</v>
      </c>
      <c r="F9355" s="1" t="s">
        <v>30</v>
      </c>
      <c r="G9355" s="1" t="str">
        <f>IFERROR(__xludf.DUMMYFUNCTION("GOOGLETRANSLATE(D9355,""fr"",""en"")"),"#VALUE!")</f>
        <v>#VALUE!</v>
      </c>
    </row>
    <row r="9356" ht="15.75" customHeight="1">
      <c r="A9356" s="1" t="s">
        <v>1987</v>
      </c>
      <c r="B9356" s="1">
        <v>4.0</v>
      </c>
      <c r="C9356" s="1" t="s">
        <v>20393</v>
      </c>
      <c r="D9356" s="1" t="s">
        <v>20394</v>
      </c>
      <c r="E9356" s="1" t="s">
        <v>29</v>
      </c>
      <c r="F9356" s="1" t="s">
        <v>30</v>
      </c>
      <c r="G9356" s="1" t="str">
        <f>IFERROR(__xludf.DUMMYFUNCTION("GOOGLETRANSLATE(D9356,""fr"",""en"")"),"#VALUE!")</f>
        <v>#VALUE!</v>
      </c>
    </row>
    <row r="9357" ht="15.75" customHeight="1">
      <c r="A9357" s="1" t="s">
        <v>377</v>
      </c>
      <c r="B9357" s="1">
        <v>3.0</v>
      </c>
      <c r="C9357" s="1" t="s">
        <v>20395</v>
      </c>
      <c r="D9357" s="1" t="s">
        <v>20396</v>
      </c>
      <c r="E9357" s="1" t="s">
        <v>10</v>
      </c>
      <c r="F9357" s="1" t="s">
        <v>11</v>
      </c>
      <c r="G9357" s="1" t="str">
        <f>IFERROR(__xludf.DUMMYFUNCTION("GOOGLETRANSLATE(D9357,""fr"",""en"")"),"#VALUE!")</f>
        <v>#VALUE!</v>
      </c>
    </row>
    <row r="9358" ht="15.75" customHeight="1">
      <c r="A9358" s="1" t="s">
        <v>1696</v>
      </c>
      <c r="B9358" s="1">
        <v>2.0</v>
      </c>
      <c r="C9358" s="1" t="s">
        <v>20397</v>
      </c>
      <c r="D9358" s="1" t="s">
        <v>20398</v>
      </c>
      <c r="E9358" s="1" t="s">
        <v>21</v>
      </c>
      <c r="F9358" s="1" t="s">
        <v>11</v>
      </c>
      <c r="G9358" s="1" t="str">
        <f>IFERROR(__xludf.DUMMYFUNCTION("GOOGLETRANSLATE(D9358,""fr"",""en"")"),"#VALUE!")</f>
        <v>#VALUE!</v>
      </c>
    </row>
    <row r="9359" ht="15.75" customHeight="1">
      <c r="A9359" s="1" t="s">
        <v>603</v>
      </c>
      <c r="B9359" s="1">
        <v>4.0</v>
      </c>
      <c r="C9359" s="1" t="s">
        <v>20399</v>
      </c>
      <c r="D9359" s="1" t="s">
        <v>20400</v>
      </c>
      <c r="E9359" s="1" t="s">
        <v>273</v>
      </c>
      <c r="F9359" s="1" t="s">
        <v>11</v>
      </c>
      <c r="G9359" s="1" t="str">
        <f>IFERROR(__xludf.DUMMYFUNCTION("GOOGLETRANSLATE(D9359,""fr"",""en"")"),"#VALUE!")</f>
        <v>#VALUE!</v>
      </c>
    </row>
    <row r="9360" ht="15.75" customHeight="1">
      <c r="A9360" s="1" t="s">
        <v>1495</v>
      </c>
      <c r="B9360" s="1">
        <v>1.0</v>
      </c>
      <c r="C9360" s="1" t="s">
        <v>20401</v>
      </c>
      <c r="D9360" s="1" t="s">
        <v>20402</v>
      </c>
      <c r="E9360" s="1" t="s">
        <v>296</v>
      </c>
      <c r="F9360" s="1" t="s">
        <v>110</v>
      </c>
      <c r="G9360" s="1" t="str">
        <f>IFERROR(__xludf.DUMMYFUNCTION("GOOGLETRANSLATE(D9360,""fr"",""en"")"),"#VALUE!")</f>
        <v>#VALUE!</v>
      </c>
    </row>
    <row r="9361" ht="15.75" customHeight="1">
      <c r="A9361" s="1" t="s">
        <v>485</v>
      </c>
      <c r="B9361" s="1">
        <v>4.0</v>
      </c>
      <c r="C9361" s="1" t="s">
        <v>20403</v>
      </c>
      <c r="D9361" s="1" t="s">
        <v>20404</v>
      </c>
      <c r="E9361" s="1" t="s">
        <v>21</v>
      </c>
      <c r="F9361" s="1" t="s">
        <v>11</v>
      </c>
      <c r="G9361" s="1" t="str">
        <f>IFERROR(__xludf.DUMMYFUNCTION("GOOGLETRANSLATE(D9361,""fr"",""en"")"),"#VALUE!")</f>
        <v>#VALUE!</v>
      </c>
    </row>
    <row r="9362" ht="15.75" customHeight="1">
      <c r="A9362" s="1" t="s">
        <v>14287</v>
      </c>
      <c r="B9362" s="1">
        <v>1.0</v>
      </c>
      <c r="C9362" s="1" t="s">
        <v>20405</v>
      </c>
      <c r="D9362" s="1" t="s">
        <v>20406</v>
      </c>
      <c r="E9362" s="1" t="s">
        <v>292</v>
      </c>
      <c r="F9362" s="1" t="s">
        <v>11</v>
      </c>
      <c r="G9362" s="1" t="str">
        <f>IFERROR(__xludf.DUMMYFUNCTION("GOOGLETRANSLATE(D9362,""fr"",""en"")"),"#VALUE!")</f>
        <v>#VALUE!</v>
      </c>
    </row>
    <row r="9363" ht="15.75" customHeight="1">
      <c r="A9363" s="1" t="s">
        <v>710</v>
      </c>
      <c r="B9363" s="1">
        <v>4.0</v>
      </c>
      <c r="C9363" s="1" t="s">
        <v>20407</v>
      </c>
      <c r="D9363" s="1" t="s">
        <v>20408</v>
      </c>
      <c r="E9363" s="1" t="s">
        <v>25</v>
      </c>
      <c r="F9363" s="1" t="s">
        <v>11</v>
      </c>
      <c r="G9363" s="1" t="str">
        <f>IFERROR(__xludf.DUMMYFUNCTION("GOOGLETRANSLATE(D9363,""fr"",""en"")"),"#VALUE!")</f>
        <v>#VALUE!</v>
      </c>
    </row>
    <row r="9364" ht="15.75" customHeight="1">
      <c r="A9364" s="1" t="s">
        <v>569</v>
      </c>
      <c r="B9364" s="1">
        <v>5.0</v>
      </c>
      <c r="C9364" s="1" t="s">
        <v>20409</v>
      </c>
      <c r="D9364" s="1" t="s">
        <v>20410</v>
      </c>
      <c r="E9364" s="1" t="s">
        <v>10</v>
      </c>
      <c r="F9364" s="1" t="s">
        <v>11</v>
      </c>
      <c r="G9364" s="1" t="str">
        <f>IFERROR(__xludf.DUMMYFUNCTION("GOOGLETRANSLATE(D9364,""fr"",""en"")"),"Hello,
The price suits me I find it the cheapest on the internet market
And registration and simple and efficient
Regards Madame Chaou
")</f>
        <v>Hello,
The price suits me I find it the cheapest on the internet market
And registration and simple and efficient
Regards Madame Chaou
</v>
      </c>
    </row>
    <row r="9365" ht="15.75" customHeight="1">
      <c r="A9365" s="1" t="s">
        <v>1699</v>
      </c>
      <c r="B9365" s="1">
        <v>5.0</v>
      </c>
      <c r="C9365" s="1" t="s">
        <v>20411</v>
      </c>
      <c r="D9365" s="1" t="s">
        <v>20412</v>
      </c>
      <c r="E9365" s="1" t="s">
        <v>169</v>
      </c>
      <c r="F9365" s="1" t="s">
        <v>11</v>
      </c>
      <c r="G9365" s="1" t="str">
        <f>IFERROR(__xludf.DUMMYFUNCTION("GOOGLETRANSLATE(D9365,""fr"",""en"")"),"#VALUE!")</f>
        <v>#VALUE!</v>
      </c>
    </row>
    <row r="9366" ht="15.75" customHeight="1">
      <c r="A9366" s="1" t="s">
        <v>173</v>
      </c>
      <c r="B9366" s="1">
        <v>4.0</v>
      </c>
      <c r="C9366" s="1" t="s">
        <v>20413</v>
      </c>
      <c r="D9366" s="1" t="s">
        <v>20414</v>
      </c>
      <c r="E9366" s="1" t="s">
        <v>10</v>
      </c>
      <c r="F9366" s="1" t="s">
        <v>11</v>
      </c>
      <c r="G9366" s="1" t="str">
        <f>IFERROR(__xludf.DUMMYFUNCTION("GOOGLETRANSLATE(D9366,""fr"",""en"")"),"#VALUE!")</f>
        <v>#VALUE!</v>
      </c>
    </row>
    <row r="9367" ht="15.75" customHeight="1">
      <c r="A9367" s="1" t="s">
        <v>1324</v>
      </c>
      <c r="B9367" s="1">
        <v>5.0</v>
      </c>
      <c r="C9367" s="1" t="s">
        <v>20415</v>
      </c>
      <c r="D9367" s="1" t="s">
        <v>20416</v>
      </c>
      <c r="E9367" s="1" t="s">
        <v>614</v>
      </c>
      <c r="F9367" s="1" t="s">
        <v>30</v>
      </c>
      <c r="G9367" s="1" t="str">
        <f>IFERROR(__xludf.DUMMYFUNCTION("GOOGLETRANSLATE(D9367,""fr"",""en"")"),"#VALUE!")</f>
        <v>#VALUE!</v>
      </c>
    </row>
    <row r="9368" ht="15.75" customHeight="1">
      <c r="A9368" s="1" t="s">
        <v>491</v>
      </c>
      <c r="B9368" s="1">
        <v>1.0</v>
      </c>
      <c r="C9368" s="1" t="s">
        <v>20417</v>
      </c>
      <c r="D9368" s="2" t="s">
        <v>20418</v>
      </c>
      <c r="E9368" s="1" t="s">
        <v>10</v>
      </c>
      <c r="F9368" s="1" t="s">
        <v>11</v>
      </c>
      <c r="G9368" s="1" t="str">
        <f>IFERROR(__xludf.DUMMYFUNCTION("GOOGLETRANSLATE(D9368,""fr"",""en"")"),"#VALUE!")</f>
        <v>#VALUE!</v>
      </c>
    </row>
    <row r="9369" ht="15.75" customHeight="1">
      <c r="A9369" s="1" t="s">
        <v>20419</v>
      </c>
      <c r="B9369" s="1">
        <v>1.0</v>
      </c>
      <c r="C9369" s="1" t="s">
        <v>20420</v>
      </c>
      <c r="D9369" s="1" t="s">
        <v>20421</v>
      </c>
      <c r="E9369" s="1" t="s">
        <v>21</v>
      </c>
      <c r="F9369" s="1" t="s">
        <v>11</v>
      </c>
      <c r="G9369" s="1" t="str">
        <f>IFERROR(__xludf.DUMMYFUNCTION("GOOGLETRANSLATE(D9369,""fr"",""en"")"),"#VALUE!")</f>
        <v>#VALUE!</v>
      </c>
    </row>
    <row r="9370" ht="15.75" customHeight="1">
      <c r="A9370" s="1" t="s">
        <v>320</v>
      </c>
      <c r="B9370" s="1">
        <v>1.0</v>
      </c>
      <c r="C9370" s="1" t="s">
        <v>20422</v>
      </c>
      <c r="D9370" s="1" t="s">
        <v>20423</v>
      </c>
      <c r="E9370" s="1" t="s">
        <v>575</v>
      </c>
      <c r="F9370" s="1" t="s">
        <v>48</v>
      </c>
      <c r="G9370" s="1" t="str">
        <f>IFERROR(__xludf.DUMMYFUNCTION("GOOGLETRANSLATE(D9370,""fr"",""en"")"),"#VALUE!")</f>
        <v>#VALUE!</v>
      </c>
    </row>
    <row r="9371" ht="15.75" customHeight="1">
      <c r="A9371" s="1" t="s">
        <v>1693</v>
      </c>
      <c r="B9371" s="1">
        <v>4.0</v>
      </c>
      <c r="C9371" s="1" t="s">
        <v>20424</v>
      </c>
      <c r="D9371" s="1" t="s">
        <v>20425</v>
      </c>
      <c r="E9371" s="1" t="s">
        <v>21</v>
      </c>
      <c r="F9371" s="1" t="s">
        <v>11</v>
      </c>
      <c r="G9371" s="1" t="str">
        <f>IFERROR(__xludf.DUMMYFUNCTION("GOOGLETRANSLATE(D9371,""fr"",""en"")"),"#VALUE!")</f>
        <v>#VALUE!</v>
      </c>
    </row>
    <row r="9372" ht="15.75" customHeight="1">
      <c r="A9372" s="1" t="s">
        <v>1180</v>
      </c>
      <c r="B9372" s="1">
        <v>5.0</v>
      </c>
      <c r="C9372" s="1" t="s">
        <v>20426</v>
      </c>
      <c r="D9372" s="1" t="s">
        <v>20427</v>
      </c>
      <c r="E9372" s="1" t="s">
        <v>10</v>
      </c>
      <c r="F9372" s="1" t="s">
        <v>11</v>
      </c>
      <c r="G9372" s="1" t="str">
        <f>IFERROR(__xludf.DUMMYFUNCTION("GOOGLETRANSLATE(D9372,""fr"",""en"")"),"#VALUE!")</f>
        <v>#VALUE!</v>
      </c>
    </row>
    <row r="9373" ht="15.75" customHeight="1">
      <c r="A9373" s="1" t="s">
        <v>8163</v>
      </c>
      <c r="B9373" s="1">
        <v>5.0</v>
      </c>
      <c r="C9373" s="1" t="s">
        <v>20428</v>
      </c>
      <c r="D9373" s="1" t="s">
        <v>20429</v>
      </c>
      <c r="E9373" s="1" t="s">
        <v>10</v>
      </c>
      <c r="F9373" s="1" t="s">
        <v>11</v>
      </c>
      <c r="G9373" s="1" t="str">
        <f>IFERROR(__xludf.DUMMYFUNCTION("GOOGLETRANSLATE(D9373,""fr"",""en"")"),"#VALUE!")</f>
        <v>#VALUE!</v>
      </c>
    </row>
    <row r="9374" ht="15.75" customHeight="1">
      <c r="A9374" s="1" t="s">
        <v>882</v>
      </c>
      <c r="B9374" s="1">
        <v>3.0</v>
      </c>
      <c r="C9374" s="1" t="s">
        <v>20430</v>
      </c>
      <c r="D9374" s="1" t="s">
        <v>20431</v>
      </c>
      <c r="E9374" s="1" t="s">
        <v>29</v>
      </c>
      <c r="F9374" s="1" t="s">
        <v>30</v>
      </c>
      <c r="G9374" s="1" t="str">
        <f>IFERROR(__xludf.DUMMYFUNCTION("GOOGLETRANSLATE(D9374,""fr"",""en"")"),"#VALUE!")</f>
        <v>#VALUE!</v>
      </c>
    </row>
    <row r="9375" ht="15.75" customHeight="1">
      <c r="A9375" s="1" t="s">
        <v>5908</v>
      </c>
      <c r="B9375" s="1">
        <v>1.0</v>
      </c>
      <c r="C9375" s="1" t="s">
        <v>20432</v>
      </c>
      <c r="D9375" s="1" t="s">
        <v>20433</v>
      </c>
      <c r="E9375" s="1" t="s">
        <v>296</v>
      </c>
      <c r="F9375" s="1" t="s">
        <v>110</v>
      </c>
      <c r="G9375" s="1" t="str">
        <f>IFERROR(__xludf.DUMMYFUNCTION("GOOGLETRANSLATE(D9375,""fr"",""en"")"),"#VALUE!")</f>
        <v>#VALUE!</v>
      </c>
    </row>
    <row r="9376" ht="15.75" customHeight="1">
      <c r="A9376" s="1" t="s">
        <v>6192</v>
      </c>
      <c r="B9376" s="1">
        <v>2.0</v>
      </c>
      <c r="C9376" s="1" t="s">
        <v>14215</v>
      </c>
      <c r="D9376" s="1" t="s">
        <v>20434</v>
      </c>
      <c r="E9376" s="1" t="s">
        <v>296</v>
      </c>
      <c r="F9376" s="1" t="s">
        <v>11</v>
      </c>
      <c r="G9376" s="1" t="str">
        <f>IFERROR(__xludf.DUMMYFUNCTION("GOOGLETRANSLATE(D9376,""fr"",""en"")"),"#VALUE!")</f>
        <v>#VALUE!</v>
      </c>
    </row>
    <row r="9377" ht="15.75" customHeight="1">
      <c r="A9377" s="1" t="s">
        <v>2776</v>
      </c>
      <c r="B9377" s="1">
        <v>1.0</v>
      </c>
      <c r="C9377" s="1" t="s">
        <v>20435</v>
      </c>
      <c r="D9377" s="1" t="s">
        <v>20436</v>
      </c>
      <c r="E9377" s="1" t="s">
        <v>519</v>
      </c>
      <c r="F9377" s="1" t="s">
        <v>118</v>
      </c>
      <c r="G9377" s="1" t="str">
        <f>IFERROR(__xludf.DUMMYFUNCTION("GOOGLETRANSLATE(D9377,""fr"",""en"")"),"#VALUE!")</f>
        <v>#VALUE!</v>
      </c>
    </row>
    <row r="9378" ht="15.75" customHeight="1">
      <c r="A9378" s="1" t="s">
        <v>67</v>
      </c>
      <c r="B9378" s="1">
        <v>4.0</v>
      </c>
      <c r="C9378" s="1" t="s">
        <v>20437</v>
      </c>
      <c r="D9378" s="1" t="s">
        <v>20438</v>
      </c>
      <c r="E9378" s="1" t="s">
        <v>10</v>
      </c>
      <c r="F9378" s="1" t="s">
        <v>11</v>
      </c>
      <c r="G9378" s="1" t="str">
        <f>IFERROR(__xludf.DUMMYFUNCTION("GOOGLETRANSLATE(D9378,""fr"",""en"")"),"#VALUE!")</f>
        <v>#VALUE!</v>
      </c>
    </row>
    <row r="9379" ht="15.75" customHeight="1">
      <c r="A9379" s="1" t="s">
        <v>3330</v>
      </c>
      <c r="B9379" s="1">
        <v>3.0</v>
      </c>
      <c r="C9379" s="1" t="s">
        <v>20439</v>
      </c>
      <c r="D9379" s="1" t="s">
        <v>20440</v>
      </c>
      <c r="E9379" s="1" t="s">
        <v>29</v>
      </c>
      <c r="F9379" s="1" t="s">
        <v>30</v>
      </c>
      <c r="G9379" s="1" t="str">
        <f>IFERROR(__xludf.DUMMYFUNCTION("GOOGLETRANSLATE(D9379,""fr"",""en"")"),"#VALUE!")</f>
        <v>#VALUE!</v>
      </c>
    </row>
    <row r="9380" ht="15.75" customHeight="1">
      <c r="A9380" s="1" t="s">
        <v>7017</v>
      </c>
      <c r="B9380" s="1">
        <v>3.0</v>
      </c>
      <c r="C9380" s="1" t="s">
        <v>20441</v>
      </c>
      <c r="D9380" s="1" t="s">
        <v>20442</v>
      </c>
      <c r="E9380" s="1" t="s">
        <v>614</v>
      </c>
      <c r="F9380" s="1" t="s">
        <v>30</v>
      </c>
      <c r="G9380" s="1" t="str">
        <f>IFERROR(__xludf.DUMMYFUNCTION("GOOGLETRANSLATE(D9380,""fr"",""en"")"),"#VALUE!")</f>
        <v>#VALUE!</v>
      </c>
    </row>
    <row r="9381" ht="15.75" customHeight="1">
      <c r="A9381" s="1" t="s">
        <v>91</v>
      </c>
      <c r="B9381" s="1">
        <v>5.0</v>
      </c>
      <c r="C9381" s="1" t="s">
        <v>20443</v>
      </c>
      <c r="D9381" s="1" t="s">
        <v>20444</v>
      </c>
      <c r="E9381" s="1" t="s">
        <v>10</v>
      </c>
      <c r="F9381" s="1" t="s">
        <v>11</v>
      </c>
      <c r="G9381" s="1" t="str">
        <f>IFERROR(__xludf.DUMMYFUNCTION("GOOGLETRANSLATE(D9381,""fr"",""en"")"),"#VALUE!")</f>
        <v>#VALUE!</v>
      </c>
    </row>
    <row r="9382" ht="15.75" customHeight="1">
      <c r="A9382" s="1" t="s">
        <v>3874</v>
      </c>
      <c r="B9382" s="1">
        <v>1.0</v>
      </c>
      <c r="C9382" s="1" t="s">
        <v>20445</v>
      </c>
      <c r="D9382" s="1" t="s">
        <v>20446</v>
      </c>
      <c r="E9382" s="1" t="s">
        <v>10</v>
      </c>
      <c r="F9382" s="1" t="s">
        <v>11</v>
      </c>
      <c r="G9382" s="1" t="str">
        <f>IFERROR(__xludf.DUMMYFUNCTION("GOOGLETRANSLATE(D9382,""fr"",""en"")"),"#VALUE!")</f>
        <v>#VALUE!</v>
      </c>
    </row>
    <row r="9383" ht="15.75" customHeight="1">
      <c r="A9383" s="1" t="s">
        <v>338</v>
      </c>
      <c r="B9383" s="1">
        <v>5.0</v>
      </c>
      <c r="C9383" s="1" t="s">
        <v>20447</v>
      </c>
      <c r="D9383" s="1" t="s">
        <v>20448</v>
      </c>
      <c r="E9383" s="1" t="s">
        <v>29</v>
      </c>
      <c r="F9383" s="1" t="s">
        <v>30</v>
      </c>
      <c r="G9383" s="1" t="str">
        <f>IFERROR(__xludf.DUMMYFUNCTION("GOOGLETRANSLATE(D9383,""fr"",""en"")"),"#VALUE!")</f>
        <v>#VALUE!</v>
      </c>
    </row>
    <row r="9384" ht="15.75" customHeight="1">
      <c r="A9384" s="1" t="s">
        <v>4347</v>
      </c>
      <c r="B9384" s="1">
        <v>3.0</v>
      </c>
      <c r="C9384" s="1" t="s">
        <v>20449</v>
      </c>
      <c r="D9384" s="1" t="s">
        <v>20450</v>
      </c>
      <c r="E9384" s="1" t="s">
        <v>103</v>
      </c>
      <c r="F9384" s="1" t="s">
        <v>48</v>
      </c>
      <c r="G9384" s="1" t="str">
        <f>IFERROR(__xludf.DUMMYFUNCTION("GOOGLETRANSLATE(D9384,""fr"",""en"")"),"#VALUE!")</f>
        <v>#VALUE!</v>
      </c>
    </row>
    <row r="9385" ht="15.75" customHeight="1">
      <c r="A9385" s="1" t="s">
        <v>239</v>
      </c>
      <c r="B9385" s="1">
        <v>5.0</v>
      </c>
      <c r="C9385" s="1" t="s">
        <v>20451</v>
      </c>
      <c r="D9385" s="1" t="s">
        <v>20452</v>
      </c>
      <c r="E9385" s="1" t="s">
        <v>169</v>
      </c>
      <c r="F9385" s="1" t="s">
        <v>11</v>
      </c>
      <c r="G9385" s="1" t="str">
        <f>IFERROR(__xludf.DUMMYFUNCTION("GOOGLETRANSLATE(D9385,""fr"",""en"")"),"#VALUE!")</f>
        <v>#VALUE!</v>
      </c>
    </row>
    <row r="9386" ht="15.75" customHeight="1">
      <c r="A9386" s="1" t="s">
        <v>91</v>
      </c>
      <c r="B9386" s="1">
        <v>3.0</v>
      </c>
      <c r="C9386" s="1" t="s">
        <v>20453</v>
      </c>
      <c r="D9386" s="1" t="s">
        <v>20454</v>
      </c>
      <c r="E9386" s="1" t="s">
        <v>10</v>
      </c>
      <c r="F9386" s="1" t="s">
        <v>11</v>
      </c>
      <c r="G9386" s="1" t="str">
        <f>IFERROR(__xludf.DUMMYFUNCTION("GOOGLETRANSLATE(D9386,""fr"",""en"")"),"#VALUE!")</f>
        <v>#VALUE!</v>
      </c>
    </row>
    <row r="9387" ht="15.75" customHeight="1">
      <c r="A9387" s="1" t="s">
        <v>8751</v>
      </c>
      <c r="B9387" s="1">
        <v>1.0</v>
      </c>
      <c r="C9387" s="1" t="s">
        <v>20455</v>
      </c>
      <c r="D9387" s="1" t="s">
        <v>20456</v>
      </c>
      <c r="E9387" s="1" t="s">
        <v>296</v>
      </c>
      <c r="F9387" s="1" t="s">
        <v>11</v>
      </c>
      <c r="G9387" s="1" t="str">
        <f>IFERROR(__xludf.DUMMYFUNCTION("GOOGLETRANSLATE(D9387,""fr"",""en"")"),"#VALUE!")</f>
        <v>#VALUE!</v>
      </c>
    </row>
    <row r="9388" ht="15.75" customHeight="1">
      <c r="A9388" s="1" t="s">
        <v>2048</v>
      </c>
      <c r="B9388" s="1">
        <v>3.0</v>
      </c>
      <c r="C9388" s="1" t="s">
        <v>20457</v>
      </c>
      <c r="D9388" s="1" t="s">
        <v>20458</v>
      </c>
      <c r="E9388" s="1" t="s">
        <v>21</v>
      </c>
      <c r="F9388" s="1" t="s">
        <v>11</v>
      </c>
      <c r="G9388" s="1" t="str">
        <f>IFERROR(__xludf.DUMMYFUNCTION("GOOGLETRANSLATE(D9388,""fr"",""en"")"),"#VALUE!")</f>
        <v>#VALUE!</v>
      </c>
    </row>
    <row r="9389" ht="15.75" customHeight="1">
      <c r="A9389" s="1" t="s">
        <v>11048</v>
      </c>
      <c r="B9389" s="1">
        <v>1.0</v>
      </c>
      <c r="C9389" s="1" t="s">
        <v>20459</v>
      </c>
      <c r="D9389" s="1" t="s">
        <v>20460</v>
      </c>
      <c r="E9389" s="1" t="s">
        <v>373</v>
      </c>
      <c r="F9389" s="1" t="s">
        <v>30</v>
      </c>
      <c r="G9389" s="1" t="str">
        <f>IFERROR(__xludf.DUMMYFUNCTION("GOOGLETRANSLATE(D9389,""fr"",""en"")"),"#VALUE!")</f>
        <v>#VALUE!</v>
      </c>
    </row>
    <row r="9390" ht="15.75" customHeight="1">
      <c r="A9390" s="1" t="s">
        <v>541</v>
      </c>
      <c r="B9390" s="1">
        <v>2.0</v>
      </c>
      <c r="C9390" s="1" t="s">
        <v>20461</v>
      </c>
      <c r="D9390" s="1" t="s">
        <v>20462</v>
      </c>
      <c r="E9390" s="1" t="s">
        <v>10</v>
      </c>
      <c r="F9390" s="1" t="s">
        <v>11</v>
      </c>
      <c r="G9390" s="1" t="str">
        <f>IFERROR(__xludf.DUMMYFUNCTION("GOOGLETRANSLATE(D9390,""fr"",""en"")"),"#VALUE!")</f>
        <v>#VALUE!</v>
      </c>
    </row>
    <row r="9391" ht="15.75" customHeight="1">
      <c r="A9391" s="1" t="s">
        <v>704</v>
      </c>
      <c r="B9391" s="1">
        <v>1.0</v>
      </c>
      <c r="C9391" s="1" t="s">
        <v>20463</v>
      </c>
      <c r="D9391" s="1" t="s">
        <v>20464</v>
      </c>
      <c r="E9391" s="1" t="s">
        <v>52</v>
      </c>
      <c r="F9391" s="1" t="s">
        <v>3493</v>
      </c>
      <c r="G9391" s="1" t="str">
        <f>IFERROR(__xludf.DUMMYFUNCTION("GOOGLETRANSLATE(D9391,""fr"",""en"")"),"#VALUE!")</f>
        <v>#VALUE!</v>
      </c>
    </row>
    <row r="9392" ht="15.75" customHeight="1">
      <c r="A9392" s="1" t="s">
        <v>7112</v>
      </c>
      <c r="B9392" s="1">
        <v>5.0</v>
      </c>
      <c r="C9392" s="1" t="s">
        <v>20465</v>
      </c>
      <c r="D9392" s="1" t="s">
        <v>20466</v>
      </c>
      <c r="E9392" s="1" t="s">
        <v>21</v>
      </c>
      <c r="F9392" s="1" t="s">
        <v>11</v>
      </c>
      <c r="G9392" s="1" t="str">
        <f>IFERROR(__xludf.DUMMYFUNCTION("GOOGLETRANSLATE(D9392,""fr"",""en"")"),"#VALUE!")</f>
        <v>#VALUE!</v>
      </c>
    </row>
    <row r="9393" ht="15.75" customHeight="1">
      <c r="A9393" s="1" t="s">
        <v>7341</v>
      </c>
      <c r="B9393" s="1">
        <v>2.0</v>
      </c>
      <c r="C9393" s="1" t="s">
        <v>20467</v>
      </c>
      <c r="D9393" s="1" t="s">
        <v>20468</v>
      </c>
      <c r="E9393" s="1" t="s">
        <v>280</v>
      </c>
      <c r="F9393" s="1" t="s">
        <v>11</v>
      </c>
      <c r="G9393" s="1" t="str">
        <f>IFERROR(__xludf.DUMMYFUNCTION("GOOGLETRANSLATE(D9393,""fr"",""en"")"),"#VALUE!")</f>
        <v>#VALUE!</v>
      </c>
    </row>
    <row r="9394" ht="15.75" customHeight="1">
      <c r="A9394" s="1" t="s">
        <v>4658</v>
      </c>
      <c r="B9394" s="1">
        <v>5.0</v>
      </c>
      <c r="C9394" s="1" t="s">
        <v>20469</v>
      </c>
      <c r="D9394" s="1" t="s">
        <v>20470</v>
      </c>
      <c r="E9394" s="1" t="s">
        <v>65</v>
      </c>
      <c r="F9394" s="1" t="s">
        <v>66</v>
      </c>
      <c r="G9394" s="1" t="str">
        <f>IFERROR(__xludf.DUMMYFUNCTION("GOOGLETRANSLATE(D9394,""fr"",""en"")"),"#VALUE!")</f>
        <v>#VALUE!</v>
      </c>
    </row>
    <row r="9395" ht="15.75" customHeight="1">
      <c r="A9395" s="1" t="s">
        <v>141</v>
      </c>
      <c r="B9395" s="1">
        <v>1.0</v>
      </c>
      <c r="C9395" s="1" t="s">
        <v>20471</v>
      </c>
      <c r="D9395" s="1" t="s">
        <v>20472</v>
      </c>
      <c r="E9395" s="1" t="s">
        <v>73</v>
      </c>
      <c r="F9395" s="1" t="s">
        <v>30</v>
      </c>
      <c r="G9395" s="1" t="str">
        <f>IFERROR(__xludf.DUMMYFUNCTION("GOOGLETRANSLATE(D9395,""fr"",""en"")"),"Not happy with this mutual. No phone dropout ... never answers. And you can really see your refunds, impossible to access the table ..; And the social S in its table marks ""simply"" the information has been transmitted to your mutual ""!!!!! ....... real"&amp;"ly, I will not take over this organization. We pay the mutual healthy every month and nobody is never there to inform us .. really, it is not normal. Very unhappy.")</f>
        <v>Not happy with this mutual. No phone dropout ... never answers. And you can really see your refunds, impossible to access the table ..; And the social S in its table marks "simply" the information has been transmitted to your mutual "!!!!! ....... really, I will not take over this organization. We pay the mutual healthy every month and nobody is never there to inform us .. really, it is not normal. Very unhappy.</v>
      </c>
    </row>
    <row r="9396" ht="15.75" customHeight="1">
      <c r="A9396" s="1" t="s">
        <v>3330</v>
      </c>
      <c r="B9396" s="1">
        <v>3.0</v>
      </c>
      <c r="C9396" s="1" t="s">
        <v>20473</v>
      </c>
      <c r="D9396" s="1" t="s">
        <v>20474</v>
      </c>
      <c r="E9396" s="1" t="s">
        <v>169</v>
      </c>
      <c r="F9396" s="1" t="s">
        <v>11</v>
      </c>
      <c r="G9396" s="1" t="str">
        <f>IFERROR(__xludf.DUMMYFUNCTION("GOOGLETRANSLATE(D9396,""fr"",""en"")"),"#VALUE!")</f>
        <v>#VALUE!</v>
      </c>
    </row>
    <row r="9397" ht="15.75" customHeight="1">
      <c r="A9397" s="1" t="s">
        <v>3385</v>
      </c>
      <c r="B9397" s="1">
        <v>5.0</v>
      </c>
      <c r="C9397" s="1" t="s">
        <v>20475</v>
      </c>
      <c r="D9397" s="1" t="s">
        <v>20476</v>
      </c>
      <c r="E9397" s="1" t="s">
        <v>65</v>
      </c>
      <c r="F9397" s="1" t="s">
        <v>66</v>
      </c>
      <c r="G9397" s="1" t="str">
        <f>IFERROR(__xludf.DUMMYFUNCTION("GOOGLETRANSLATE(D9397,""fr"",""en"")"),"#VALUE!")</f>
        <v>#VALUE!</v>
      </c>
    </row>
    <row r="9398" ht="15.75" customHeight="1">
      <c r="A9398" s="1" t="s">
        <v>667</v>
      </c>
      <c r="B9398" s="1">
        <v>2.0</v>
      </c>
      <c r="C9398" s="1" t="s">
        <v>20477</v>
      </c>
      <c r="D9398" s="1" t="s">
        <v>20478</v>
      </c>
      <c r="E9398" s="1" t="s">
        <v>10</v>
      </c>
      <c r="F9398" s="1" t="s">
        <v>11</v>
      </c>
      <c r="G9398" s="1" t="str">
        <f>IFERROR(__xludf.DUMMYFUNCTION("GOOGLETRANSLATE(D9398,""fr"",""en"")"),"#VALUE!")</f>
        <v>#VALUE!</v>
      </c>
    </row>
    <row r="9399" ht="15.75" customHeight="1">
      <c r="A9399" s="1" t="s">
        <v>20479</v>
      </c>
      <c r="B9399" s="1">
        <v>3.0</v>
      </c>
      <c r="C9399" s="1" t="s">
        <v>20480</v>
      </c>
      <c r="D9399" s="1" t="s">
        <v>20481</v>
      </c>
      <c r="E9399" s="1" t="s">
        <v>176</v>
      </c>
      <c r="F9399" s="1" t="s">
        <v>66</v>
      </c>
      <c r="G9399" s="1" t="str">
        <f>IFERROR(__xludf.DUMMYFUNCTION("GOOGLETRANSLATE(D9399,""fr"",""en"")"),"#VALUE!")</f>
        <v>#VALUE!</v>
      </c>
    </row>
    <row r="9400" ht="15.75" customHeight="1">
      <c r="A9400" s="1" t="s">
        <v>1426</v>
      </c>
      <c r="B9400" s="1">
        <v>4.0</v>
      </c>
      <c r="C9400" s="1" t="s">
        <v>20482</v>
      </c>
      <c r="D9400" s="1" t="s">
        <v>20483</v>
      </c>
      <c r="E9400" s="1" t="s">
        <v>34</v>
      </c>
      <c r="F9400" s="1" t="s">
        <v>30</v>
      </c>
      <c r="G9400" s="1" t="str">
        <f>IFERROR(__xludf.DUMMYFUNCTION("GOOGLETRANSLATE(D9400,""fr"",""en"")"),"#VALUE!")</f>
        <v>#VALUE!</v>
      </c>
    </row>
    <row r="9401" ht="15.75" customHeight="1">
      <c r="A9401" s="1" t="s">
        <v>1426</v>
      </c>
      <c r="B9401" s="1">
        <v>5.0</v>
      </c>
      <c r="C9401" s="1" t="s">
        <v>20484</v>
      </c>
      <c r="D9401" s="1" t="s">
        <v>20485</v>
      </c>
      <c r="E9401" s="1" t="s">
        <v>21</v>
      </c>
      <c r="F9401" s="1" t="s">
        <v>11</v>
      </c>
      <c r="G9401" s="1" t="str">
        <f>IFERROR(__xludf.DUMMYFUNCTION("GOOGLETRANSLATE(D9401,""fr"",""en"")"),"#VALUE!")</f>
        <v>#VALUE!</v>
      </c>
    </row>
    <row r="9402" ht="15.75" customHeight="1">
      <c r="A9402" s="1" t="s">
        <v>150</v>
      </c>
      <c r="B9402" s="1">
        <v>1.0</v>
      </c>
      <c r="C9402" s="1" t="s">
        <v>20486</v>
      </c>
      <c r="D9402" s="1" t="s">
        <v>20487</v>
      </c>
      <c r="E9402" s="1" t="s">
        <v>21</v>
      </c>
      <c r="F9402" s="1" t="s">
        <v>11</v>
      </c>
      <c r="G9402" s="1" t="str">
        <f>IFERROR(__xludf.DUMMYFUNCTION("GOOGLETRANSLATE(D9402,""fr"",""en"")"),"#VALUE!")</f>
        <v>#VALUE!</v>
      </c>
    </row>
    <row r="9403" ht="15.75" customHeight="1">
      <c r="A9403" s="1" t="s">
        <v>4984</v>
      </c>
      <c r="B9403" s="1">
        <v>4.0</v>
      </c>
      <c r="C9403" s="1" t="s">
        <v>20488</v>
      </c>
      <c r="D9403" s="1" t="s">
        <v>20489</v>
      </c>
      <c r="E9403" s="1" t="s">
        <v>519</v>
      </c>
      <c r="F9403" s="1" t="s">
        <v>118</v>
      </c>
      <c r="G9403" s="1" t="str">
        <f>IFERROR(__xludf.DUMMYFUNCTION("GOOGLETRANSLATE(D9403,""fr"",""en"")"),"#VALUE!")</f>
        <v>#VALUE!</v>
      </c>
    </row>
    <row r="9404" ht="15.75" customHeight="1">
      <c r="A9404" s="1" t="s">
        <v>1741</v>
      </c>
      <c r="B9404" s="1">
        <v>3.0</v>
      </c>
      <c r="C9404" s="1" t="s">
        <v>20490</v>
      </c>
      <c r="D9404" s="1" t="s">
        <v>20491</v>
      </c>
      <c r="E9404" s="1" t="s">
        <v>10</v>
      </c>
      <c r="F9404" s="1" t="s">
        <v>11</v>
      </c>
      <c r="G9404" s="1" t="str">
        <f>IFERROR(__xludf.DUMMYFUNCTION("GOOGLETRANSLATE(D9404,""fr"",""en"")"),"#VALUE!")</f>
        <v>#VALUE!</v>
      </c>
    </row>
    <row r="9405" ht="15.75" customHeight="1">
      <c r="A9405" s="1" t="s">
        <v>439</v>
      </c>
      <c r="B9405" s="1">
        <v>5.0</v>
      </c>
      <c r="C9405" s="1" t="s">
        <v>20492</v>
      </c>
      <c r="D9405" s="1" t="s">
        <v>20493</v>
      </c>
      <c r="E9405" s="1" t="s">
        <v>21</v>
      </c>
      <c r="F9405" s="1" t="s">
        <v>11</v>
      </c>
      <c r="G9405" s="1" t="str">
        <f>IFERROR(__xludf.DUMMYFUNCTION("GOOGLETRANSLATE(D9405,""fr"",""en"")"),"#VALUE!")</f>
        <v>#VALUE!</v>
      </c>
    </row>
    <row r="9406" ht="15.75" customHeight="1">
      <c r="A9406" s="1" t="s">
        <v>1482</v>
      </c>
      <c r="B9406" s="1">
        <v>4.0</v>
      </c>
      <c r="C9406" s="1" t="s">
        <v>20494</v>
      </c>
      <c r="D9406" s="1" t="s">
        <v>20495</v>
      </c>
      <c r="E9406" s="1" t="s">
        <v>10</v>
      </c>
      <c r="F9406" s="1" t="s">
        <v>11</v>
      </c>
      <c r="G9406" s="1" t="str">
        <f>IFERROR(__xludf.DUMMYFUNCTION("GOOGLETRANSLATE(D9406,""fr"",""en"")"),"#VALUE!")</f>
        <v>#VALUE!</v>
      </c>
    </row>
    <row r="9407" ht="15.75" customHeight="1">
      <c r="A9407" s="1" t="s">
        <v>4237</v>
      </c>
      <c r="B9407" s="1">
        <v>1.0</v>
      </c>
      <c r="C9407" s="1" t="s">
        <v>20496</v>
      </c>
      <c r="D9407" s="1" t="s">
        <v>20497</v>
      </c>
      <c r="E9407" s="1" t="s">
        <v>423</v>
      </c>
      <c r="F9407" s="1" t="s">
        <v>30</v>
      </c>
      <c r="G9407" s="1" t="str">
        <f>IFERROR(__xludf.DUMMYFUNCTION("GOOGLETRANSLATE(D9407,""fr"",""en"")"),"#VALUE!")</f>
        <v>#VALUE!</v>
      </c>
    </row>
    <row r="9408" ht="15.75" customHeight="1">
      <c r="A9408" s="1" t="s">
        <v>182</v>
      </c>
      <c r="B9408" s="1">
        <v>3.0</v>
      </c>
      <c r="C9408" s="1" t="s">
        <v>20498</v>
      </c>
      <c r="D9408" s="1" t="s">
        <v>20499</v>
      </c>
      <c r="E9408" s="1" t="s">
        <v>29</v>
      </c>
      <c r="F9408" s="1" t="s">
        <v>30</v>
      </c>
      <c r="G9408" s="1" t="str">
        <f>IFERROR(__xludf.DUMMYFUNCTION("GOOGLETRANSLATE(D9408,""fr"",""en"")"),"#VALUE!")</f>
        <v>#VALUE!</v>
      </c>
    </row>
    <row r="9409" ht="15.75" customHeight="1">
      <c r="A9409" s="1" t="s">
        <v>20500</v>
      </c>
      <c r="B9409" s="1">
        <v>1.0</v>
      </c>
      <c r="C9409" s="1" t="s">
        <v>20501</v>
      </c>
      <c r="D9409" s="1" t="s">
        <v>20502</v>
      </c>
      <c r="E9409" s="1" t="s">
        <v>292</v>
      </c>
      <c r="F9409" s="1" t="s">
        <v>11</v>
      </c>
      <c r="G9409" s="1" t="str">
        <f>IFERROR(__xludf.DUMMYFUNCTION("GOOGLETRANSLATE(D9409,""fr"",""en"")"),"#VALUE!")</f>
        <v>#VALUE!</v>
      </c>
    </row>
    <row r="9410" ht="15.75" customHeight="1">
      <c r="A9410" s="1" t="s">
        <v>3549</v>
      </c>
      <c r="B9410" s="1">
        <v>4.0</v>
      </c>
      <c r="C9410" s="1" t="s">
        <v>20503</v>
      </c>
      <c r="D9410" s="1" t="s">
        <v>20504</v>
      </c>
      <c r="E9410" s="1" t="s">
        <v>125</v>
      </c>
      <c r="F9410" s="1" t="s">
        <v>11</v>
      </c>
      <c r="G9410" s="1" t="str">
        <f>IFERROR(__xludf.DUMMYFUNCTION("GOOGLETRANSLATE(D9410,""fr"",""en"")"),"#VALUE!")</f>
        <v>#VALUE!</v>
      </c>
    </row>
    <row r="9411" ht="15.75" customHeight="1">
      <c r="A9411" s="1" t="s">
        <v>40</v>
      </c>
      <c r="B9411" s="1">
        <v>4.0</v>
      </c>
      <c r="C9411" s="1" t="s">
        <v>20505</v>
      </c>
      <c r="D9411" s="1" t="s">
        <v>20506</v>
      </c>
      <c r="E9411" s="1" t="s">
        <v>10</v>
      </c>
      <c r="F9411" s="1" t="s">
        <v>110</v>
      </c>
      <c r="G9411" s="1" t="str">
        <f>IFERROR(__xludf.DUMMYFUNCTION("GOOGLETRANSLATE(D9411,""fr"",""en"")"),"#VALUE!")</f>
        <v>#VALUE!</v>
      </c>
    </row>
    <row r="9412" ht="15.75" customHeight="1">
      <c r="A9412" s="1" t="s">
        <v>8816</v>
      </c>
      <c r="B9412" s="1">
        <v>1.0</v>
      </c>
      <c r="C9412" s="1" t="s">
        <v>20507</v>
      </c>
      <c r="D9412" s="1" t="s">
        <v>20508</v>
      </c>
      <c r="E9412" s="1" t="s">
        <v>103</v>
      </c>
      <c r="F9412" s="1" t="s">
        <v>48</v>
      </c>
      <c r="G9412" s="1" t="str">
        <f>IFERROR(__xludf.DUMMYFUNCTION("GOOGLETRANSLATE(D9412,""fr"",""en"")"),"#VALUE!")</f>
        <v>#VALUE!</v>
      </c>
    </row>
    <row r="9413" ht="15.75" customHeight="1">
      <c r="A9413" s="1" t="s">
        <v>707</v>
      </c>
      <c r="B9413" s="1">
        <v>1.0</v>
      </c>
      <c r="C9413" s="1" t="s">
        <v>20509</v>
      </c>
      <c r="D9413" s="1" t="s">
        <v>20510</v>
      </c>
      <c r="E9413" s="1" t="s">
        <v>52</v>
      </c>
      <c r="F9413" s="1" t="s">
        <v>11</v>
      </c>
      <c r="G9413" s="1" t="str">
        <f>IFERROR(__xludf.DUMMYFUNCTION("GOOGLETRANSLATE(D9413,""fr"",""en"")"),"#VALUE!")</f>
        <v>#VALUE!</v>
      </c>
    </row>
    <row r="9414" ht="15.75" customHeight="1">
      <c r="A9414" s="1" t="s">
        <v>729</v>
      </c>
      <c r="B9414" s="1">
        <v>2.0</v>
      </c>
      <c r="C9414" s="1" t="s">
        <v>20511</v>
      </c>
      <c r="D9414" s="1" t="s">
        <v>20512</v>
      </c>
      <c r="E9414" s="1" t="s">
        <v>34</v>
      </c>
      <c r="F9414" s="1" t="s">
        <v>30</v>
      </c>
      <c r="G9414" s="1" t="str">
        <f>IFERROR(__xludf.DUMMYFUNCTION("GOOGLETRANSLATE(D9414,""fr"",""en"")"),"#VALUE!")</f>
        <v>#VALUE!</v>
      </c>
    </row>
    <row r="9415" ht="15.75" customHeight="1">
      <c r="A9415" s="1" t="s">
        <v>678</v>
      </c>
      <c r="B9415" s="1">
        <v>5.0</v>
      </c>
      <c r="C9415" s="1" t="s">
        <v>20513</v>
      </c>
      <c r="D9415" s="1" t="s">
        <v>20514</v>
      </c>
      <c r="E9415" s="1" t="s">
        <v>10</v>
      </c>
      <c r="F9415" s="1" t="s">
        <v>11</v>
      </c>
      <c r="G9415" s="1" t="str">
        <f>IFERROR(__xludf.DUMMYFUNCTION("GOOGLETRANSLATE(D9415,""fr"",""en"")"),"#VALUE!")</f>
        <v>#VALUE!</v>
      </c>
    </row>
    <row r="9416" ht="15.75" customHeight="1">
      <c r="A9416" s="1" t="s">
        <v>991</v>
      </c>
      <c r="B9416" s="1">
        <v>4.0</v>
      </c>
      <c r="C9416" s="1" t="s">
        <v>20515</v>
      </c>
      <c r="D9416" s="1" t="s">
        <v>20516</v>
      </c>
      <c r="E9416" s="1" t="s">
        <v>554</v>
      </c>
      <c r="F9416" s="1" t="s">
        <v>30</v>
      </c>
      <c r="G9416" s="1" t="str">
        <f>IFERROR(__xludf.DUMMYFUNCTION("GOOGLETRANSLATE(D9416,""fr"",""en"")"),"#VALUE!")</f>
        <v>#VALUE!</v>
      </c>
    </row>
    <row r="9417" ht="15.75" customHeight="1">
      <c r="A9417" s="1" t="s">
        <v>10370</v>
      </c>
      <c r="B9417" s="1">
        <v>2.0</v>
      </c>
      <c r="C9417" s="1" t="s">
        <v>20517</v>
      </c>
      <c r="D9417" s="1" t="s">
        <v>20518</v>
      </c>
      <c r="E9417" s="1" t="s">
        <v>1676</v>
      </c>
      <c r="F9417" s="1" t="s">
        <v>84</v>
      </c>
      <c r="G9417" s="1" t="str">
        <f>IFERROR(__xludf.DUMMYFUNCTION("GOOGLETRANSLATE(D9417,""fr"",""en"")"),"#VALUE!")</f>
        <v>#VALUE!</v>
      </c>
    </row>
    <row r="9418" ht="15.75" customHeight="1">
      <c r="A9418" s="1" t="s">
        <v>8943</v>
      </c>
      <c r="B9418" s="1">
        <v>2.0</v>
      </c>
      <c r="C9418" s="1" t="s">
        <v>20519</v>
      </c>
      <c r="D9418" s="1" t="s">
        <v>20520</v>
      </c>
      <c r="E9418" s="1" t="s">
        <v>280</v>
      </c>
      <c r="F9418" s="1" t="s">
        <v>11</v>
      </c>
      <c r="G9418" s="1" t="str">
        <f>IFERROR(__xludf.DUMMYFUNCTION("GOOGLETRANSLATE(D9418,""fr"",""en"")"),"#VALUE!")</f>
        <v>#VALUE!</v>
      </c>
    </row>
    <row r="9419" ht="15.75" customHeight="1">
      <c r="A9419" s="1" t="s">
        <v>2264</v>
      </c>
      <c r="B9419" s="1">
        <v>4.0</v>
      </c>
      <c r="C9419" s="1" t="s">
        <v>20521</v>
      </c>
      <c r="D9419" s="1" t="s">
        <v>20522</v>
      </c>
      <c r="E9419" s="1" t="s">
        <v>38</v>
      </c>
      <c r="F9419" s="1" t="s">
        <v>39</v>
      </c>
      <c r="G9419" s="1" t="str">
        <f>IFERROR(__xludf.DUMMYFUNCTION("GOOGLETRANSLATE(D9419,""fr"",""en"")"),"#VALUE!")</f>
        <v>#VALUE!</v>
      </c>
    </row>
    <row r="9420" ht="15.75" customHeight="1">
      <c r="A9420" s="1" t="s">
        <v>20523</v>
      </c>
      <c r="B9420" s="1">
        <v>1.0</v>
      </c>
      <c r="C9420" s="1" t="s">
        <v>20524</v>
      </c>
      <c r="D9420" s="1" t="s">
        <v>20525</v>
      </c>
      <c r="E9420" s="1" t="s">
        <v>125</v>
      </c>
      <c r="F9420" s="1" t="s">
        <v>110</v>
      </c>
      <c r="G9420" s="1" t="str">
        <f>IFERROR(__xludf.DUMMYFUNCTION("GOOGLETRANSLATE(D9420,""fr"",""en"")"),"#VALUE!")</f>
        <v>#VALUE!</v>
      </c>
    </row>
    <row r="9421" ht="15.75" customHeight="1">
      <c r="A9421" s="1" t="s">
        <v>163</v>
      </c>
      <c r="B9421" s="1">
        <v>3.0</v>
      </c>
      <c r="C9421" s="1" t="s">
        <v>20526</v>
      </c>
      <c r="D9421" s="1" t="s">
        <v>20527</v>
      </c>
      <c r="E9421" s="1" t="s">
        <v>10</v>
      </c>
      <c r="F9421" s="1" t="s">
        <v>11</v>
      </c>
      <c r="G9421" s="1" t="str">
        <f>IFERROR(__xludf.DUMMYFUNCTION("GOOGLETRANSLATE(D9421,""fr"",""en"")"),"#VALUE!")</f>
        <v>#VALUE!</v>
      </c>
    </row>
    <row r="9422" ht="15.75" customHeight="1">
      <c r="A9422" s="1" t="s">
        <v>15089</v>
      </c>
      <c r="B9422" s="1">
        <v>5.0</v>
      </c>
      <c r="C9422" s="1" t="s">
        <v>20528</v>
      </c>
      <c r="D9422" s="1" t="s">
        <v>20529</v>
      </c>
      <c r="E9422" s="1" t="s">
        <v>29</v>
      </c>
      <c r="F9422" s="1" t="s">
        <v>30</v>
      </c>
      <c r="G9422" s="1" t="str">
        <f>IFERROR(__xludf.DUMMYFUNCTION("GOOGLETRANSLATE(D9422,""fr"",""en"")"),"#VALUE!")</f>
        <v>#VALUE!</v>
      </c>
    </row>
    <row r="9423" ht="15.75" customHeight="1">
      <c r="A9423" s="1" t="s">
        <v>4355</v>
      </c>
      <c r="B9423" s="1">
        <v>3.0</v>
      </c>
      <c r="C9423" s="1" t="s">
        <v>20530</v>
      </c>
      <c r="D9423" s="1" t="s">
        <v>20531</v>
      </c>
      <c r="E9423" s="1" t="s">
        <v>10</v>
      </c>
      <c r="F9423" s="1" t="s">
        <v>11</v>
      </c>
      <c r="G9423" s="1" t="str">
        <f>IFERROR(__xludf.DUMMYFUNCTION("GOOGLETRANSLATE(D9423,""fr"",""en"")"),"#VALUE!")</f>
        <v>#VALUE!</v>
      </c>
    </row>
    <row r="9424" ht="15.75" customHeight="1">
      <c r="A9424" s="1" t="s">
        <v>3214</v>
      </c>
      <c r="B9424" s="1">
        <v>1.0</v>
      </c>
      <c r="C9424" s="1" t="s">
        <v>20532</v>
      </c>
      <c r="D9424" s="1" t="s">
        <v>20533</v>
      </c>
      <c r="E9424" s="1" t="s">
        <v>226</v>
      </c>
      <c r="F9424" s="1" t="s">
        <v>11</v>
      </c>
      <c r="G9424" s="1" t="str">
        <f>IFERROR(__xludf.DUMMYFUNCTION("GOOGLETRANSLATE(D9424,""fr"",""en"")"),"#VALUE!")</f>
        <v>#VALUE!</v>
      </c>
    </row>
    <row r="9425" ht="15.75" customHeight="1">
      <c r="A9425" s="1" t="s">
        <v>1469</v>
      </c>
      <c r="B9425" s="1">
        <v>4.0</v>
      </c>
      <c r="C9425" s="1" t="s">
        <v>20534</v>
      </c>
      <c r="D9425" s="1" t="s">
        <v>20535</v>
      </c>
      <c r="E9425" s="1" t="s">
        <v>554</v>
      </c>
      <c r="F9425" s="1" t="s">
        <v>30</v>
      </c>
      <c r="G9425" s="1" t="str">
        <f>IFERROR(__xludf.DUMMYFUNCTION("GOOGLETRANSLATE(D9425,""fr"",""en"")"),"#VALUE!")</f>
        <v>#VALUE!</v>
      </c>
    </row>
    <row r="9426" ht="15.75" customHeight="1">
      <c r="A9426" s="1" t="s">
        <v>18568</v>
      </c>
      <c r="B9426" s="1">
        <v>2.0</v>
      </c>
      <c r="C9426" s="1" t="s">
        <v>20536</v>
      </c>
      <c r="D9426" s="1" t="s">
        <v>20537</v>
      </c>
      <c r="E9426" s="1" t="s">
        <v>125</v>
      </c>
      <c r="F9426" s="1" t="s">
        <v>11</v>
      </c>
      <c r="G9426" s="1" t="str">
        <f>IFERROR(__xludf.DUMMYFUNCTION("GOOGLETRANSLATE(D9426,""fr"",""en"")"),"#VALUE!")</f>
        <v>#VALUE!</v>
      </c>
    </row>
    <row r="9427" ht="15.75" customHeight="1">
      <c r="A9427" s="1" t="s">
        <v>585</v>
      </c>
      <c r="B9427" s="1">
        <v>4.0</v>
      </c>
      <c r="C9427" s="1" t="s">
        <v>20538</v>
      </c>
      <c r="D9427" s="1" t="s">
        <v>20539</v>
      </c>
      <c r="E9427" s="1" t="s">
        <v>10</v>
      </c>
      <c r="F9427" s="1" t="s">
        <v>11</v>
      </c>
      <c r="G9427" s="1" t="str">
        <f>IFERROR(__xludf.DUMMYFUNCTION("GOOGLETRANSLATE(D9427,""fr"",""en"")"),"#VALUE!")</f>
        <v>#VALUE!</v>
      </c>
    </row>
    <row r="9428" ht="15.75" customHeight="1">
      <c r="A9428" s="1" t="s">
        <v>1141</v>
      </c>
      <c r="B9428" s="1">
        <v>1.0</v>
      </c>
      <c r="C9428" s="1" t="s">
        <v>20540</v>
      </c>
      <c r="D9428" s="1" t="s">
        <v>20541</v>
      </c>
      <c r="E9428" s="1" t="s">
        <v>2053</v>
      </c>
      <c r="F9428" s="1" t="s">
        <v>84</v>
      </c>
      <c r="G9428" s="1" t="str">
        <f>IFERROR(__xludf.DUMMYFUNCTION("GOOGLETRANSLATE(D9428,""fr"",""en"")"),"#VALUE!")</f>
        <v>#VALUE!</v>
      </c>
    </row>
    <row r="9429" ht="15.75" customHeight="1">
      <c r="A9429" s="1" t="s">
        <v>1901</v>
      </c>
      <c r="B9429" s="1">
        <v>5.0</v>
      </c>
      <c r="C9429" s="1" t="s">
        <v>20542</v>
      </c>
      <c r="D9429" s="1" t="s">
        <v>20543</v>
      </c>
      <c r="E9429" s="1" t="s">
        <v>176</v>
      </c>
      <c r="F9429" s="1" t="s">
        <v>66</v>
      </c>
      <c r="G9429" s="1" t="str">
        <f>IFERROR(__xludf.DUMMYFUNCTION("GOOGLETRANSLATE(D9429,""fr"",""en"")"),"#VALUE!")</f>
        <v>#VALUE!</v>
      </c>
    </row>
    <row r="9430" ht="15.75" customHeight="1">
      <c r="A9430" s="1" t="s">
        <v>555</v>
      </c>
      <c r="B9430" s="1">
        <v>3.0</v>
      </c>
      <c r="C9430" s="1" t="s">
        <v>20544</v>
      </c>
      <c r="D9430" s="1" t="s">
        <v>20545</v>
      </c>
      <c r="E9430" s="1" t="s">
        <v>296</v>
      </c>
      <c r="F9430" s="1" t="s">
        <v>48</v>
      </c>
      <c r="G9430" s="1" t="str">
        <f>IFERROR(__xludf.DUMMYFUNCTION("GOOGLETRANSLATE(D9430,""fr"",""en"")"),"#VALUE!")</f>
        <v>#VALUE!</v>
      </c>
    </row>
    <row r="9431" ht="15.75" customHeight="1">
      <c r="A9431" s="1" t="s">
        <v>1279</v>
      </c>
      <c r="B9431" s="1">
        <v>1.0</v>
      </c>
      <c r="C9431" s="1" t="s">
        <v>20546</v>
      </c>
      <c r="D9431" s="1" t="s">
        <v>20547</v>
      </c>
      <c r="E9431" s="1" t="s">
        <v>29</v>
      </c>
      <c r="F9431" s="1" t="s">
        <v>30</v>
      </c>
      <c r="G9431" s="1" t="str">
        <f>IFERROR(__xludf.DUMMYFUNCTION("GOOGLETRANSLATE(D9431,""fr"",""en"")"),"#VALUE!")</f>
        <v>#VALUE!</v>
      </c>
    </row>
    <row r="9432" ht="15.75" customHeight="1">
      <c r="A9432" s="1" t="s">
        <v>3285</v>
      </c>
      <c r="B9432" s="1">
        <v>2.0</v>
      </c>
      <c r="C9432" s="1" t="s">
        <v>20548</v>
      </c>
      <c r="D9432" s="1" t="s">
        <v>20549</v>
      </c>
      <c r="E9432" s="1" t="s">
        <v>273</v>
      </c>
      <c r="F9432" s="1" t="s">
        <v>11</v>
      </c>
      <c r="G9432" s="1" t="str">
        <f>IFERROR(__xludf.DUMMYFUNCTION("GOOGLETRANSLATE(D9432,""fr"",""en"")"),"#VALUE!")</f>
        <v>#VALUE!</v>
      </c>
    </row>
    <row r="9433" ht="15.75" customHeight="1">
      <c r="A9433" s="1" t="s">
        <v>7386</v>
      </c>
      <c r="B9433" s="1">
        <v>5.0</v>
      </c>
      <c r="C9433" s="1" t="s">
        <v>20550</v>
      </c>
      <c r="D9433" s="1" t="s">
        <v>20551</v>
      </c>
      <c r="E9433" s="1" t="s">
        <v>614</v>
      </c>
      <c r="F9433" s="1" t="s">
        <v>30</v>
      </c>
      <c r="G9433" s="1" t="str">
        <f>IFERROR(__xludf.DUMMYFUNCTION("GOOGLETRANSLATE(D9433,""fr"",""en"")"),"#VALUE!")</f>
        <v>#VALUE!</v>
      </c>
    </row>
    <row r="9434" ht="15.75" customHeight="1">
      <c r="A9434" s="1" t="s">
        <v>2170</v>
      </c>
      <c r="B9434" s="1">
        <v>1.0</v>
      </c>
      <c r="C9434" s="1" t="s">
        <v>20552</v>
      </c>
      <c r="D9434" s="1" t="s">
        <v>20553</v>
      </c>
      <c r="E9434" s="1" t="s">
        <v>292</v>
      </c>
      <c r="F9434" s="1" t="s">
        <v>11</v>
      </c>
      <c r="G9434" s="1" t="str">
        <f>IFERROR(__xludf.DUMMYFUNCTION("GOOGLETRANSLATE(D9434,""fr"",""en"")"),"#VALUE!")</f>
        <v>#VALUE!</v>
      </c>
    </row>
    <row r="9435" ht="15.75" customHeight="1">
      <c r="A9435" s="1" t="s">
        <v>546</v>
      </c>
      <c r="B9435" s="1">
        <v>1.0</v>
      </c>
      <c r="C9435" s="1" t="s">
        <v>20554</v>
      </c>
      <c r="D9435" s="1" t="s">
        <v>20555</v>
      </c>
      <c r="E9435" s="1" t="s">
        <v>250</v>
      </c>
      <c r="F9435" s="1" t="s">
        <v>30</v>
      </c>
      <c r="G9435" s="1" t="str">
        <f>IFERROR(__xludf.DUMMYFUNCTION("GOOGLETRANSLATE(D9435,""fr"",""en"")"),"#VALUE!")</f>
        <v>#VALUE!</v>
      </c>
    </row>
    <row r="9436" ht="15.75" customHeight="1">
      <c r="A9436" s="1" t="s">
        <v>5795</v>
      </c>
      <c r="B9436" s="1">
        <v>2.0</v>
      </c>
      <c r="C9436" s="1" t="s">
        <v>20556</v>
      </c>
      <c r="D9436" s="1" t="s">
        <v>20557</v>
      </c>
      <c r="E9436" s="1" t="s">
        <v>43</v>
      </c>
      <c r="F9436" s="1" t="s">
        <v>30</v>
      </c>
      <c r="G9436" s="1" t="str">
        <f>IFERROR(__xludf.DUMMYFUNCTION("GOOGLETRANSLATE(D9436,""fr"",""en"")"),"#VALUE!")</f>
        <v>#VALUE!</v>
      </c>
    </row>
    <row r="9437" ht="15.75" customHeight="1">
      <c r="A9437" s="1" t="s">
        <v>1729</v>
      </c>
      <c r="B9437" s="1">
        <v>3.0</v>
      </c>
      <c r="C9437" s="1" t="s">
        <v>20558</v>
      </c>
      <c r="D9437" s="1" t="s">
        <v>20559</v>
      </c>
      <c r="E9437" s="1" t="s">
        <v>169</v>
      </c>
      <c r="F9437" s="1" t="s">
        <v>11</v>
      </c>
      <c r="G9437" s="1" t="str">
        <f>IFERROR(__xludf.DUMMYFUNCTION("GOOGLETRANSLATE(D9437,""fr"",""en"")"),"#VALUE!")</f>
        <v>#VALUE!</v>
      </c>
    </row>
    <row r="9438" ht="15.75" customHeight="1">
      <c r="A9438" s="1" t="s">
        <v>187</v>
      </c>
      <c r="B9438" s="1">
        <v>4.0</v>
      </c>
      <c r="C9438" s="1" t="s">
        <v>20560</v>
      </c>
      <c r="D9438" s="1" t="s">
        <v>20561</v>
      </c>
      <c r="E9438" s="1" t="s">
        <v>65</v>
      </c>
      <c r="F9438" s="1" t="s">
        <v>66</v>
      </c>
      <c r="G9438" s="1" t="str">
        <f>IFERROR(__xludf.DUMMYFUNCTION("GOOGLETRANSLATE(D9438,""fr"",""en"")"),"#VALUE!")</f>
        <v>#VALUE!</v>
      </c>
    </row>
    <row r="9439" ht="15.75" customHeight="1">
      <c r="A9439" s="1" t="s">
        <v>12713</v>
      </c>
      <c r="B9439" s="1">
        <v>3.0</v>
      </c>
      <c r="C9439" s="1" t="s">
        <v>20562</v>
      </c>
      <c r="D9439" s="1" t="s">
        <v>20563</v>
      </c>
      <c r="E9439" s="1" t="s">
        <v>10</v>
      </c>
      <c r="F9439" s="1" t="s">
        <v>11</v>
      </c>
      <c r="G9439" s="1" t="str">
        <f>IFERROR(__xludf.DUMMYFUNCTION("GOOGLETRANSLATE(D9439,""fr"",""en"")"),"#VALUE!")</f>
        <v>#VALUE!</v>
      </c>
    </row>
    <row r="9440" ht="15.75" customHeight="1">
      <c r="A9440" s="1" t="s">
        <v>3092</v>
      </c>
      <c r="B9440" s="1">
        <v>4.0</v>
      </c>
      <c r="C9440" s="1" t="s">
        <v>20564</v>
      </c>
      <c r="D9440" s="1" t="s">
        <v>20565</v>
      </c>
      <c r="E9440" s="1" t="s">
        <v>109</v>
      </c>
      <c r="F9440" s="1" t="s">
        <v>11</v>
      </c>
      <c r="G9440" s="1" t="str">
        <f>IFERROR(__xludf.DUMMYFUNCTION("GOOGLETRANSLATE(D9440,""fr"",""en"")"),"#VALUE!")</f>
        <v>#VALUE!</v>
      </c>
    </row>
    <row r="9441" ht="15.75" customHeight="1">
      <c r="A9441" s="1" t="s">
        <v>3060</v>
      </c>
      <c r="B9441" s="1">
        <v>1.0</v>
      </c>
      <c r="C9441" s="1" t="s">
        <v>20566</v>
      </c>
      <c r="D9441" s="1" t="s">
        <v>20567</v>
      </c>
      <c r="E9441" s="1" t="s">
        <v>25</v>
      </c>
      <c r="F9441" s="1" t="s">
        <v>11</v>
      </c>
      <c r="G9441" s="1" t="str">
        <f>IFERROR(__xludf.DUMMYFUNCTION("GOOGLETRANSLATE(D9441,""fr"",""en"")"),"#VALUE!")</f>
        <v>#VALUE!</v>
      </c>
    </row>
    <row r="9442" ht="15.75" customHeight="1">
      <c r="A9442" s="1" t="s">
        <v>3132</v>
      </c>
      <c r="B9442" s="1">
        <v>5.0</v>
      </c>
      <c r="C9442" s="1" t="s">
        <v>20568</v>
      </c>
      <c r="D9442" s="1" t="s">
        <v>20569</v>
      </c>
      <c r="E9442" s="1" t="s">
        <v>10</v>
      </c>
      <c r="F9442" s="1" t="s">
        <v>11</v>
      </c>
      <c r="G9442" s="1" t="str">
        <f>IFERROR(__xludf.DUMMYFUNCTION("GOOGLETRANSLATE(D9442,""fr"",""en"")"),"#VALUE!")</f>
        <v>#VALUE!</v>
      </c>
    </row>
    <row r="9443" ht="15.75" customHeight="1">
      <c r="A9443" s="1" t="s">
        <v>3813</v>
      </c>
      <c r="B9443" s="1">
        <v>2.0</v>
      </c>
      <c r="C9443" s="1" t="s">
        <v>20570</v>
      </c>
      <c r="D9443" s="1" t="s">
        <v>20571</v>
      </c>
      <c r="E9443" s="1" t="s">
        <v>109</v>
      </c>
      <c r="F9443" s="1" t="s">
        <v>11</v>
      </c>
      <c r="G9443" s="1" t="str">
        <f>IFERROR(__xludf.DUMMYFUNCTION("GOOGLETRANSLATE(D9443,""fr"",""en"")"),"#VALUE!")</f>
        <v>#VALUE!</v>
      </c>
    </row>
    <row r="9444" ht="15.75" customHeight="1">
      <c r="A9444" s="1" t="s">
        <v>1198</v>
      </c>
      <c r="B9444" s="1">
        <v>4.0</v>
      </c>
      <c r="C9444" s="1" t="s">
        <v>20572</v>
      </c>
      <c r="D9444" s="1" t="s">
        <v>20573</v>
      </c>
      <c r="E9444" s="1" t="s">
        <v>10</v>
      </c>
      <c r="F9444" s="1" t="s">
        <v>11</v>
      </c>
      <c r="G9444" s="1" t="str">
        <f>IFERROR(__xludf.DUMMYFUNCTION("GOOGLETRANSLATE(D9444,""fr"",""en"")"),"#VALUE!")</f>
        <v>#VALUE!</v>
      </c>
    </row>
    <row r="9445" ht="15.75" customHeight="1">
      <c r="A9445" s="1" t="s">
        <v>499</v>
      </c>
      <c r="B9445" s="1">
        <v>5.0</v>
      </c>
      <c r="C9445" s="1" t="s">
        <v>20574</v>
      </c>
      <c r="D9445" s="1" t="s">
        <v>20575</v>
      </c>
      <c r="E9445" s="1" t="s">
        <v>10</v>
      </c>
      <c r="F9445" s="1" t="s">
        <v>11</v>
      </c>
      <c r="G9445" s="1" t="str">
        <f>IFERROR(__xludf.DUMMYFUNCTION("GOOGLETRANSLATE(D9445,""fr"",""en"")"),"#VALUE!")</f>
        <v>#VALUE!</v>
      </c>
    </row>
    <row r="9446" ht="15.75" customHeight="1">
      <c r="A9446" s="1" t="s">
        <v>8866</v>
      </c>
      <c r="B9446" s="1">
        <v>2.0</v>
      </c>
      <c r="C9446" s="1" t="s">
        <v>20576</v>
      </c>
      <c r="D9446" s="1" t="s">
        <v>20577</v>
      </c>
      <c r="E9446" s="1" t="s">
        <v>125</v>
      </c>
      <c r="F9446" s="1" t="s">
        <v>11</v>
      </c>
      <c r="G9446" s="1" t="str">
        <f>IFERROR(__xludf.DUMMYFUNCTION("GOOGLETRANSLATE(D9446,""fr"",""en"")"),"#VALUE!")</f>
        <v>#VALUE!</v>
      </c>
    </row>
    <row r="9447" ht="15.75" customHeight="1">
      <c r="A9447" s="1" t="s">
        <v>899</v>
      </c>
      <c r="B9447" s="1">
        <v>3.0</v>
      </c>
      <c r="C9447" s="1" t="s">
        <v>20578</v>
      </c>
      <c r="D9447" s="1" t="s">
        <v>20579</v>
      </c>
      <c r="E9447" s="1" t="s">
        <v>448</v>
      </c>
      <c r="F9447" s="1" t="s">
        <v>84</v>
      </c>
      <c r="G9447" s="1" t="str">
        <f>IFERROR(__xludf.DUMMYFUNCTION("GOOGLETRANSLATE(D9447,""fr"",""en"")"),"#VALUE!")</f>
        <v>#VALUE!</v>
      </c>
    </row>
    <row r="9448" ht="15.75" customHeight="1">
      <c r="A9448" s="1" t="s">
        <v>1972</v>
      </c>
      <c r="B9448" s="1">
        <v>5.0</v>
      </c>
      <c r="C9448" s="1" t="s">
        <v>20580</v>
      </c>
      <c r="D9448" s="1" t="s">
        <v>20581</v>
      </c>
      <c r="E9448" s="1" t="s">
        <v>21</v>
      </c>
      <c r="F9448" s="1" t="s">
        <v>11</v>
      </c>
      <c r="G9448" s="1" t="str">
        <f>IFERROR(__xludf.DUMMYFUNCTION("GOOGLETRANSLATE(D9448,""fr"",""en"")"),"#VALUE!")</f>
        <v>#VALUE!</v>
      </c>
    </row>
    <row r="9449" ht="15.75" customHeight="1">
      <c r="A9449" s="1" t="s">
        <v>1324</v>
      </c>
      <c r="B9449" s="1">
        <v>4.0</v>
      </c>
      <c r="C9449" s="1" t="s">
        <v>20582</v>
      </c>
      <c r="D9449" s="1" t="s">
        <v>20583</v>
      </c>
      <c r="E9449" s="1" t="s">
        <v>10</v>
      </c>
      <c r="F9449" s="1" t="s">
        <v>11</v>
      </c>
      <c r="G9449" s="1" t="str">
        <f>IFERROR(__xludf.DUMMYFUNCTION("GOOGLETRANSLATE(D9449,""fr"",""en"")"),"#VALUE!")</f>
        <v>#VALUE!</v>
      </c>
    </row>
    <row r="9450" ht="15.75" customHeight="1">
      <c r="A9450" s="1" t="s">
        <v>100</v>
      </c>
      <c r="B9450" s="1">
        <v>1.0</v>
      </c>
      <c r="C9450" s="1" t="s">
        <v>20584</v>
      </c>
      <c r="D9450" s="1" t="s">
        <v>20585</v>
      </c>
      <c r="E9450" s="1" t="s">
        <v>423</v>
      </c>
      <c r="F9450" s="1" t="s">
        <v>30</v>
      </c>
      <c r="G9450" s="1" t="str">
        <f>IFERROR(__xludf.DUMMYFUNCTION("GOOGLETRANSLATE(D9450,""fr"",""en"")"),"#VALUE!")</f>
        <v>#VALUE!</v>
      </c>
    </row>
    <row r="9451" ht="15.75" customHeight="1">
      <c r="A9451" s="1" t="s">
        <v>10601</v>
      </c>
      <c r="B9451" s="1">
        <v>2.0</v>
      </c>
      <c r="C9451" s="1" t="s">
        <v>20586</v>
      </c>
      <c r="D9451" s="1" t="s">
        <v>20587</v>
      </c>
      <c r="E9451" s="1" t="s">
        <v>296</v>
      </c>
      <c r="F9451" s="1" t="s">
        <v>66</v>
      </c>
      <c r="G9451" s="1" t="str">
        <f>IFERROR(__xludf.DUMMYFUNCTION("GOOGLETRANSLATE(D9451,""fr"",""en"")"),"#VALUE!")</f>
        <v>#VALUE!</v>
      </c>
    </row>
    <row r="9452" ht="15.75" customHeight="1">
      <c r="A9452" s="1" t="s">
        <v>695</v>
      </c>
      <c r="B9452" s="1">
        <v>3.0</v>
      </c>
      <c r="C9452" s="1" t="s">
        <v>20588</v>
      </c>
      <c r="D9452" s="1" t="s">
        <v>20589</v>
      </c>
      <c r="E9452" s="1" t="s">
        <v>10</v>
      </c>
      <c r="F9452" s="1" t="s">
        <v>11</v>
      </c>
      <c r="G9452" s="1" t="str">
        <f>IFERROR(__xludf.DUMMYFUNCTION("GOOGLETRANSLATE(D9452,""fr"",""en"")"),"#VALUE!")</f>
        <v>#VALUE!</v>
      </c>
    </row>
    <row r="9453" ht="15.75" customHeight="1">
      <c r="A9453" s="1" t="s">
        <v>19900</v>
      </c>
      <c r="B9453" s="1">
        <v>2.0</v>
      </c>
      <c r="C9453" s="1" t="s">
        <v>20590</v>
      </c>
      <c r="D9453" s="1" t="s">
        <v>20591</v>
      </c>
      <c r="E9453" s="1" t="s">
        <v>29</v>
      </c>
      <c r="F9453" s="1" t="s">
        <v>30</v>
      </c>
      <c r="G9453" s="1" t="str">
        <f>IFERROR(__xludf.DUMMYFUNCTION("GOOGLETRANSLATE(D9453,""fr"",""en"")"),"#VALUE!")</f>
        <v>#VALUE!</v>
      </c>
    </row>
    <row r="9454" ht="15.75" customHeight="1">
      <c r="A9454" s="1" t="s">
        <v>695</v>
      </c>
      <c r="B9454" s="1">
        <v>1.0</v>
      </c>
      <c r="C9454" s="1" t="s">
        <v>20592</v>
      </c>
      <c r="D9454" s="1" t="s">
        <v>20593</v>
      </c>
      <c r="E9454" s="1" t="s">
        <v>196</v>
      </c>
      <c r="F9454" s="1" t="s">
        <v>118</v>
      </c>
      <c r="G9454" s="1" t="str">
        <f>IFERROR(__xludf.DUMMYFUNCTION("GOOGLETRANSLATE(D9454,""fr"",""en"")"),"#VALUE!")</f>
        <v>#VALUE!</v>
      </c>
    </row>
    <row r="9455" ht="15.75" customHeight="1">
      <c r="A9455" s="1" t="s">
        <v>1663</v>
      </c>
      <c r="B9455" s="1">
        <v>1.0</v>
      </c>
      <c r="C9455" s="1" t="s">
        <v>20594</v>
      </c>
      <c r="D9455" s="1" t="s">
        <v>20595</v>
      </c>
      <c r="E9455" s="1" t="s">
        <v>10</v>
      </c>
      <c r="F9455" s="1" t="s">
        <v>11</v>
      </c>
      <c r="G9455" s="1" t="str">
        <f>IFERROR(__xludf.DUMMYFUNCTION("GOOGLETRANSLATE(D9455,""fr"",""en"")"),"#VALUE!")</f>
        <v>#VALUE!</v>
      </c>
    </row>
    <row r="9456" ht="15.75" customHeight="1">
      <c r="A9456" s="1" t="s">
        <v>2343</v>
      </c>
      <c r="B9456" s="1">
        <v>1.0</v>
      </c>
      <c r="C9456" s="1" t="s">
        <v>20596</v>
      </c>
      <c r="D9456" s="1" t="s">
        <v>20597</v>
      </c>
      <c r="E9456" s="1" t="s">
        <v>10</v>
      </c>
      <c r="F9456" s="1" t="s">
        <v>11</v>
      </c>
      <c r="G9456" s="1" t="str">
        <f>IFERROR(__xludf.DUMMYFUNCTION("GOOGLETRANSLATE(D9456,""fr"",""en"")"),"#VALUE!")</f>
        <v>#VALUE!</v>
      </c>
    </row>
    <row r="9457" ht="15.75" customHeight="1">
      <c r="A9457" s="1" t="s">
        <v>5652</v>
      </c>
      <c r="B9457" s="1">
        <v>2.0</v>
      </c>
      <c r="C9457" s="1" t="s">
        <v>20598</v>
      </c>
      <c r="D9457" s="1" t="s">
        <v>20599</v>
      </c>
      <c r="E9457" s="1" t="s">
        <v>273</v>
      </c>
      <c r="F9457" s="1" t="s">
        <v>11</v>
      </c>
      <c r="G9457" s="1" t="str">
        <f>IFERROR(__xludf.DUMMYFUNCTION("GOOGLETRANSLATE(D9457,""fr"",""en"")"),"#VALUE!")</f>
        <v>#VALUE!</v>
      </c>
    </row>
    <row r="9458" ht="15.75" customHeight="1">
      <c r="A9458" s="1" t="s">
        <v>929</v>
      </c>
      <c r="B9458" s="1">
        <v>4.0</v>
      </c>
      <c r="C9458" s="1" t="s">
        <v>20600</v>
      </c>
      <c r="D9458" s="1" t="s">
        <v>20601</v>
      </c>
      <c r="E9458" s="1" t="s">
        <v>21</v>
      </c>
      <c r="F9458" s="1" t="s">
        <v>11</v>
      </c>
      <c r="G9458" s="1" t="str">
        <f>IFERROR(__xludf.DUMMYFUNCTION("GOOGLETRANSLATE(D9458,""fr"",""en"")"),"#VALUE!")</f>
        <v>#VALUE!</v>
      </c>
    </row>
    <row r="9459" ht="15.75" customHeight="1">
      <c r="A9459" s="1" t="s">
        <v>5562</v>
      </c>
      <c r="B9459" s="1">
        <v>4.0</v>
      </c>
      <c r="C9459" s="1" t="s">
        <v>20602</v>
      </c>
      <c r="D9459" s="1" t="s">
        <v>20603</v>
      </c>
      <c r="E9459" s="1" t="s">
        <v>21</v>
      </c>
      <c r="F9459" s="1" t="s">
        <v>11</v>
      </c>
      <c r="G9459" s="1" t="str">
        <f>IFERROR(__xludf.DUMMYFUNCTION("GOOGLETRANSLATE(D9459,""fr"",""en"")"),"#VALUE!")</f>
        <v>#VALUE!</v>
      </c>
    </row>
    <row r="9460" ht="15.75" customHeight="1">
      <c r="A9460" s="1" t="s">
        <v>4452</v>
      </c>
      <c r="B9460" s="1">
        <v>2.0</v>
      </c>
      <c r="C9460" s="1" t="s">
        <v>20604</v>
      </c>
      <c r="D9460" s="1" t="s">
        <v>20605</v>
      </c>
      <c r="E9460" s="1" t="s">
        <v>25</v>
      </c>
      <c r="F9460" s="1" t="s">
        <v>11</v>
      </c>
      <c r="G9460" s="1" t="str">
        <f>IFERROR(__xludf.DUMMYFUNCTION("GOOGLETRANSLATE(D9460,""fr"",""en"")"),"#VALUE!")</f>
        <v>#VALUE!</v>
      </c>
    </row>
    <row r="9461" ht="15.75" customHeight="1">
      <c r="A9461" s="1" t="s">
        <v>12700</v>
      </c>
      <c r="B9461" s="1">
        <v>1.0</v>
      </c>
      <c r="C9461" s="1" t="s">
        <v>20606</v>
      </c>
      <c r="D9461" s="1" t="s">
        <v>20607</v>
      </c>
      <c r="E9461" s="1" t="s">
        <v>109</v>
      </c>
      <c r="F9461" s="1" t="s">
        <v>11</v>
      </c>
      <c r="G9461" s="1" t="str">
        <f>IFERROR(__xludf.DUMMYFUNCTION("GOOGLETRANSLATE(D9461,""fr"",""en"")"),"#VALUE!")</f>
        <v>#VALUE!</v>
      </c>
    </row>
    <row r="9462" ht="15.75" customHeight="1">
      <c r="A9462" s="1" t="s">
        <v>1439</v>
      </c>
      <c r="B9462" s="1">
        <v>1.0</v>
      </c>
      <c r="C9462" s="1" t="s">
        <v>20608</v>
      </c>
      <c r="D9462" s="1" t="s">
        <v>20609</v>
      </c>
      <c r="E9462" s="1" t="s">
        <v>254</v>
      </c>
      <c r="F9462" s="1" t="s">
        <v>66</v>
      </c>
      <c r="G9462" s="1" t="str">
        <f>IFERROR(__xludf.DUMMYFUNCTION("GOOGLETRANSLATE(D9462,""fr"",""en"")"),"#VALUE!")</f>
        <v>#VALUE!</v>
      </c>
    </row>
    <row r="9463" ht="15.75" customHeight="1">
      <c r="A9463" s="1" t="s">
        <v>615</v>
      </c>
      <c r="B9463" s="1">
        <v>5.0</v>
      </c>
      <c r="C9463" s="1" t="s">
        <v>20610</v>
      </c>
      <c r="D9463" s="1" t="s">
        <v>20611</v>
      </c>
      <c r="E9463" s="1" t="s">
        <v>21</v>
      </c>
      <c r="F9463" s="1" t="s">
        <v>11</v>
      </c>
      <c r="G9463" s="1" t="str">
        <f>IFERROR(__xludf.DUMMYFUNCTION("GOOGLETRANSLATE(D9463,""fr"",""en"")"),"#VALUE!")</f>
        <v>#VALUE!</v>
      </c>
    </row>
    <row r="9464" ht="15.75" customHeight="1">
      <c r="A9464" s="1" t="s">
        <v>769</v>
      </c>
      <c r="B9464" s="1">
        <v>2.0</v>
      </c>
      <c r="C9464" s="1" t="s">
        <v>20612</v>
      </c>
      <c r="D9464" s="1" t="s">
        <v>20613</v>
      </c>
      <c r="E9464" s="1" t="s">
        <v>10</v>
      </c>
      <c r="F9464" s="1" t="s">
        <v>11</v>
      </c>
      <c r="G9464" s="1" t="str">
        <f>IFERROR(__xludf.DUMMYFUNCTION("GOOGLETRANSLATE(D9464,""fr"",""en"")"),"#VALUE!")</f>
        <v>#VALUE!</v>
      </c>
    </row>
    <row r="9465" ht="15.75" customHeight="1">
      <c r="A9465" s="1" t="s">
        <v>707</v>
      </c>
      <c r="B9465" s="1">
        <v>4.0</v>
      </c>
      <c r="C9465" s="1" t="s">
        <v>20614</v>
      </c>
      <c r="D9465" s="1" t="s">
        <v>20615</v>
      </c>
      <c r="E9465" s="1" t="s">
        <v>21</v>
      </c>
      <c r="F9465" s="1" t="s">
        <v>11</v>
      </c>
      <c r="G9465" s="1" t="str">
        <f>IFERROR(__xludf.DUMMYFUNCTION("GOOGLETRANSLATE(D9465,""fr"",""en"")"),"#VALUE!")</f>
        <v>#VALUE!</v>
      </c>
    </row>
    <row r="9466" ht="15.75" customHeight="1">
      <c r="A9466" s="1" t="s">
        <v>326</v>
      </c>
      <c r="B9466" s="1">
        <v>2.0</v>
      </c>
      <c r="C9466" s="1" t="s">
        <v>20616</v>
      </c>
      <c r="D9466" s="1" t="s">
        <v>20617</v>
      </c>
      <c r="E9466" s="1" t="s">
        <v>10</v>
      </c>
      <c r="F9466" s="1" t="s">
        <v>11</v>
      </c>
      <c r="G9466" s="1" t="str">
        <f>IFERROR(__xludf.DUMMYFUNCTION("GOOGLETRANSLATE(D9466,""fr"",""en"")"),"#VALUE!")</f>
        <v>#VALUE!</v>
      </c>
    </row>
    <row r="9467" ht="15.75" customHeight="1">
      <c r="A9467" s="1" t="s">
        <v>3565</v>
      </c>
      <c r="B9467" s="1">
        <v>1.0</v>
      </c>
      <c r="C9467" s="1" t="s">
        <v>20618</v>
      </c>
      <c r="D9467" s="1" t="s">
        <v>20619</v>
      </c>
      <c r="E9467" s="1" t="s">
        <v>575</v>
      </c>
      <c r="F9467" s="1" t="s">
        <v>84</v>
      </c>
      <c r="G9467" s="1" t="str">
        <f>IFERROR(__xludf.DUMMYFUNCTION("GOOGLETRANSLATE(D9467,""fr"",""en"")"),"#VALUE!")</f>
        <v>#VALUE!</v>
      </c>
    </row>
    <row r="9468" ht="15.75" customHeight="1">
      <c r="A9468" s="1" t="s">
        <v>828</v>
      </c>
      <c r="B9468" s="1">
        <v>4.0</v>
      </c>
      <c r="C9468" s="1" t="s">
        <v>20620</v>
      </c>
      <c r="D9468" s="1" t="s">
        <v>20621</v>
      </c>
      <c r="E9468" s="1" t="s">
        <v>65</v>
      </c>
      <c r="F9468" s="1" t="s">
        <v>66</v>
      </c>
      <c r="G9468" s="1" t="str">
        <f>IFERROR(__xludf.DUMMYFUNCTION("GOOGLETRANSLATE(D9468,""fr"",""en"")"),"#VALUE!")</f>
        <v>#VALUE!</v>
      </c>
    </row>
    <row r="9469" ht="15.75" customHeight="1">
      <c r="A9469" s="1" t="s">
        <v>173</v>
      </c>
      <c r="B9469" s="1">
        <v>2.0</v>
      </c>
      <c r="C9469" s="1" t="s">
        <v>20622</v>
      </c>
      <c r="D9469" s="1" t="s">
        <v>20623</v>
      </c>
      <c r="E9469" s="1" t="s">
        <v>176</v>
      </c>
      <c r="F9469" s="1" t="s">
        <v>66</v>
      </c>
      <c r="G9469" s="1" t="str">
        <f>IFERROR(__xludf.DUMMYFUNCTION("GOOGLETRANSLATE(D9469,""fr"",""en"")"),"#VALUE!")</f>
        <v>#VALUE!</v>
      </c>
    </row>
    <row r="9470" ht="15.75" customHeight="1">
      <c r="A9470" s="1" t="s">
        <v>729</v>
      </c>
      <c r="B9470" s="1">
        <v>4.0</v>
      </c>
      <c r="C9470" s="1" t="s">
        <v>20624</v>
      </c>
      <c r="D9470" s="1" t="s">
        <v>20625</v>
      </c>
      <c r="E9470" s="1" t="s">
        <v>65</v>
      </c>
      <c r="F9470" s="1" t="s">
        <v>66</v>
      </c>
      <c r="G9470" s="1" t="str">
        <f>IFERROR(__xludf.DUMMYFUNCTION("GOOGLETRANSLATE(D9470,""fr"",""en"")"),"#VALUE!")</f>
        <v>#VALUE!</v>
      </c>
    </row>
    <row r="9471" ht="15.75" customHeight="1">
      <c r="A9471" s="1" t="s">
        <v>615</v>
      </c>
      <c r="B9471" s="1">
        <v>5.0</v>
      </c>
      <c r="C9471" s="1" t="s">
        <v>20626</v>
      </c>
      <c r="D9471" s="1" t="s">
        <v>20627</v>
      </c>
      <c r="E9471" s="1" t="s">
        <v>21</v>
      </c>
      <c r="F9471" s="1" t="s">
        <v>11</v>
      </c>
      <c r="G9471" s="1" t="str">
        <f>IFERROR(__xludf.DUMMYFUNCTION("GOOGLETRANSLATE(D9471,""fr"",""en"")"),"#VALUE!")</f>
        <v>#VALUE!</v>
      </c>
    </row>
    <row r="9472" ht="15.75" customHeight="1">
      <c r="A9472" s="1" t="s">
        <v>8816</v>
      </c>
      <c r="B9472" s="1">
        <v>4.0</v>
      </c>
      <c r="C9472" s="1" t="s">
        <v>20628</v>
      </c>
      <c r="D9472" s="1" t="s">
        <v>20629</v>
      </c>
      <c r="E9472" s="1" t="s">
        <v>519</v>
      </c>
      <c r="F9472" s="1" t="s">
        <v>118</v>
      </c>
      <c r="G9472" s="1" t="str">
        <f>IFERROR(__xludf.DUMMYFUNCTION("GOOGLETRANSLATE(D9472,""fr"",""en"")"),"#VALUE!")</f>
        <v>#VALUE!</v>
      </c>
    </row>
    <row r="9473" ht="15.75" customHeight="1">
      <c r="A9473" s="1" t="s">
        <v>20630</v>
      </c>
      <c r="B9473" s="1">
        <v>1.0</v>
      </c>
      <c r="C9473" s="1" t="s">
        <v>20631</v>
      </c>
      <c r="D9473" s="1" t="s">
        <v>20632</v>
      </c>
      <c r="E9473" s="1" t="s">
        <v>226</v>
      </c>
      <c r="F9473" s="1" t="s">
        <v>110</v>
      </c>
      <c r="G9473" s="1" t="str">
        <f>IFERROR(__xludf.DUMMYFUNCTION("GOOGLETRANSLATE(D9473,""fr"",""en"")"),"#VALUE!")</f>
        <v>#VALUE!</v>
      </c>
    </row>
    <row r="9474" ht="15.75" customHeight="1">
      <c r="A9474" s="1" t="s">
        <v>2258</v>
      </c>
      <c r="B9474" s="1">
        <v>1.0</v>
      </c>
      <c r="C9474" s="1" t="s">
        <v>20633</v>
      </c>
      <c r="D9474" s="1" t="s">
        <v>20634</v>
      </c>
      <c r="E9474" s="1" t="s">
        <v>827</v>
      </c>
      <c r="F9474" s="1" t="s">
        <v>39</v>
      </c>
      <c r="G9474" s="1" t="str">
        <f>IFERROR(__xludf.DUMMYFUNCTION("GOOGLETRANSLATE(D9474,""fr"",""en"")"),"#VALUE!")</f>
        <v>#VALUE!</v>
      </c>
    </row>
    <row r="9475" ht="15.75" customHeight="1">
      <c r="A9475" s="1" t="s">
        <v>3246</v>
      </c>
      <c r="B9475" s="1">
        <v>1.0</v>
      </c>
      <c r="C9475" s="1" t="s">
        <v>20635</v>
      </c>
      <c r="D9475" s="1" t="s">
        <v>20636</v>
      </c>
      <c r="E9475" s="1" t="s">
        <v>292</v>
      </c>
      <c r="F9475" s="1" t="s">
        <v>11</v>
      </c>
      <c r="G9475" s="1" t="str">
        <f>IFERROR(__xludf.DUMMYFUNCTION("GOOGLETRANSLATE(D9475,""fr"",""en"")"),"#VALUE!")</f>
        <v>#VALUE!</v>
      </c>
    </row>
    <row r="9476" ht="15.75" customHeight="1">
      <c r="A9476" s="1" t="s">
        <v>3801</v>
      </c>
      <c r="B9476" s="1">
        <v>3.0</v>
      </c>
      <c r="C9476" s="1" t="s">
        <v>20637</v>
      </c>
      <c r="D9476" s="1" t="s">
        <v>20638</v>
      </c>
      <c r="E9476" s="1" t="s">
        <v>29</v>
      </c>
      <c r="F9476" s="1" t="s">
        <v>30</v>
      </c>
      <c r="G9476" s="1" t="str">
        <f>IFERROR(__xludf.DUMMYFUNCTION("GOOGLETRANSLATE(D9476,""fr"",""en"")"),"#VALUE!")</f>
        <v>#VALUE!</v>
      </c>
    </row>
    <row r="9477" ht="15.75" customHeight="1">
      <c r="A9477" s="1" t="s">
        <v>1026</v>
      </c>
      <c r="B9477" s="1">
        <v>1.0</v>
      </c>
      <c r="C9477" s="1" t="s">
        <v>20639</v>
      </c>
      <c r="D9477" s="1" t="s">
        <v>20640</v>
      </c>
      <c r="E9477" s="1" t="s">
        <v>273</v>
      </c>
      <c r="F9477" s="1" t="s">
        <v>110</v>
      </c>
      <c r="G9477" s="1" t="str">
        <f>IFERROR(__xludf.DUMMYFUNCTION("GOOGLETRANSLATE(D9477,""fr"",""en"")"),"#VALUE!")</f>
        <v>#VALUE!</v>
      </c>
    </row>
    <row r="9478" ht="15.75" customHeight="1">
      <c r="A9478" s="1" t="s">
        <v>847</v>
      </c>
      <c r="B9478" s="1">
        <v>1.0</v>
      </c>
      <c r="C9478" s="1" t="s">
        <v>20641</v>
      </c>
      <c r="D9478" s="1" t="s">
        <v>20642</v>
      </c>
      <c r="E9478" s="1" t="s">
        <v>29</v>
      </c>
      <c r="F9478" s="1" t="s">
        <v>30</v>
      </c>
      <c r="G9478" s="1" t="str">
        <f>IFERROR(__xludf.DUMMYFUNCTION("GOOGLETRANSLATE(D9478,""fr"",""en"")"),"#VALUE!")</f>
        <v>#VALUE!</v>
      </c>
    </row>
    <row r="9479" ht="15.75" customHeight="1">
      <c r="A9479" s="1" t="s">
        <v>7327</v>
      </c>
      <c r="B9479" s="1">
        <v>2.0</v>
      </c>
      <c r="C9479" s="1" t="s">
        <v>20643</v>
      </c>
      <c r="D9479" s="1" t="s">
        <v>20644</v>
      </c>
      <c r="E9479" s="1" t="s">
        <v>614</v>
      </c>
      <c r="F9479" s="1" t="s">
        <v>30</v>
      </c>
      <c r="G9479" s="1" t="str">
        <f>IFERROR(__xludf.DUMMYFUNCTION("GOOGLETRANSLATE(D9479,""fr"",""en"")"),"#VALUE!")</f>
        <v>#VALUE!</v>
      </c>
    </row>
    <row r="9480" ht="15.75" customHeight="1">
      <c r="A9480" s="1" t="s">
        <v>2097</v>
      </c>
      <c r="B9480" s="1">
        <v>5.0</v>
      </c>
      <c r="C9480" s="1" t="s">
        <v>20645</v>
      </c>
      <c r="D9480" s="1" t="s">
        <v>20646</v>
      </c>
      <c r="E9480" s="1" t="s">
        <v>176</v>
      </c>
      <c r="F9480" s="1" t="s">
        <v>66</v>
      </c>
      <c r="G9480" s="1" t="str">
        <f>IFERROR(__xludf.DUMMYFUNCTION("GOOGLETRANSLATE(D9480,""fr"",""en"")"),"#VALUE!")</f>
        <v>#VALUE!</v>
      </c>
    </row>
    <row r="9481" ht="15.75" customHeight="1">
      <c r="A9481" s="1" t="s">
        <v>6534</v>
      </c>
      <c r="B9481" s="1">
        <v>1.0</v>
      </c>
      <c r="C9481" s="1" t="s">
        <v>20647</v>
      </c>
      <c r="D9481" s="1" t="s">
        <v>20648</v>
      </c>
      <c r="E9481" s="1" t="s">
        <v>10</v>
      </c>
      <c r="F9481" s="1" t="s">
        <v>11</v>
      </c>
      <c r="G9481" s="1" t="str">
        <f>IFERROR(__xludf.DUMMYFUNCTION("GOOGLETRANSLATE(D9481,""fr"",""en"")"),"#VALUE!")</f>
        <v>#VALUE!</v>
      </c>
    </row>
    <row r="9482" ht="15.75" customHeight="1">
      <c r="A9482" s="1" t="s">
        <v>1372</v>
      </c>
      <c r="B9482" s="1">
        <v>1.0</v>
      </c>
      <c r="C9482" s="1" t="s">
        <v>20649</v>
      </c>
      <c r="D9482" s="1" t="s">
        <v>20650</v>
      </c>
      <c r="E9482" s="1" t="s">
        <v>273</v>
      </c>
      <c r="F9482" s="1" t="s">
        <v>11</v>
      </c>
      <c r="G9482" s="1" t="str">
        <f>IFERROR(__xludf.DUMMYFUNCTION("GOOGLETRANSLATE(D9482,""fr"",""en"")"),"#VALUE!")</f>
        <v>#VALUE!</v>
      </c>
    </row>
    <row r="9483" ht="15.75" customHeight="1">
      <c r="A9483" s="1" t="s">
        <v>367</v>
      </c>
      <c r="B9483" s="1">
        <v>5.0</v>
      </c>
      <c r="C9483" s="1" t="s">
        <v>20651</v>
      </c>
      <c r="D9483" s="1" t="s">
        <v>20652</v>
      </c>
      <c r="E9483" s="1" t="s">
        <v>10</v>
      </c>
      <c r="F9483" s="1" t="s">
        <v>11</v>
      </c>
      <c r="G9483" s="1" t="str">
        <f>IFERROR(__xludf.DUMMYFUNCTION("GOOGLETRANSLATE(D9483,""fr"",""en"")"),"#VALUE!")</f>
        <v>#VALUE!</v>
      </c>
    </row>
    <row r="9484" ht="15.75" customHeight="1">
      <c r="A9484" s="1" t="s">
        <v>53</v>
      </c>
      <c r="B9484" s="1">
        <v>3.0</v>
      </c>
      <c r="C9484" s="1" t="s">
        <v>20653</v>
      </c>
      <c r="D9484" s="1" t="s">
        <v>20654</v>
      </c>
      <c r="E9484" s="1" t="s">
        <v>10</v>
      </c>
      <c r="F9484" s="1" t="s">
        <v>11</v>
      </c>
      <c r="G9484" s="1" t="str">
        <f>IFERROR(__xludf.DUMMYFUNCTION("GOOGLETRANSLATE(D9484,""fr"",""en"")"),"#VALUE!")</f>
        <v>#VALUE!</v>
      </c>
    </row>
    <row r="9485" ht="15.75" customHeight="1">
      <c r="A9485" s="1" t="s">
        <v>11303</v>
      </c>
      <c r="B9485" s="1">
        <v>2.0</v>
      </c>
      <c r="C9485" s="1" t="s">
        <v>3101</v>
      </c>
      <c r="D9485" s="1" t="s">
        <v>20655</v>
      </c>
      <c r="E9485" s="1" t="s">
        <v>25</v>
      </c>
      <c r="F9485" s="1" t="s">
        <v>110</v>
      </c>
      <c r="G9485" s="1" t="str">
        <f>IFERROR(__xludf.DUMMYFUNCTION("GOOGLETRANSLATE(D9485,""fr"",""en"")"),"#VALUE!")</f>
        <v>#VALUE!</v>
      </c>
    </row>
    <row r="9486" ht="15.75" customHeight="1">
      <c r="A9486" s="1" t="s">
        <v>716</v>
      </c>
      <c r="B9486" s="1">
        <v>4.0</v>
      </c>
      <c r="C9486" s="1" t="s">
        <v>20656</v>
      </c>
      <c r="D9486" s="1" t="s">
        <v>20657</v>
      </c>
      <c r="E9486" s="1" t="s">
        <v>484</v>
      </c>
      <c r="F9486" s="1" t="s">
        <v>30</v>
      </c>
      <c r="G9486" s="1" t="str">
        <f>IFERROR(__xludf.DUMMYFUNCTION("GOOGLETRANSLATE(D9486,""fr"",""en"")"),"#VALUE!")</f>
        <v>#VALUE!</v>
      </c>
    </row>
    <row r="9487" ht="15.75" customHeight="1">
      <c r="A9487" s="1" t="s">
        <v>19827</v>
      </c>
      <c r="B9487" s="1">
        <v>3.0</v>
      </c>
      <c r="C9487" s="1" t="s">
        <v>20658</v>
      </c>
      <c r="D9487" s="1" t="s">
        <v>20659</v>
      </c>
      <c r="E9487" s="1" t="s">
        <v>614</v>
      </c>
      <c r="F9487" s="1" t="s">
        <v>30</v>
      </c>
      <c r="G9487" s="1" t="str">
        <f>IFERROR(__xludf.DUMMYFUNCTION("GOOGLETRANSLATE(D9487,""fr"",""en"")"),"#VALUE!")</f>
        <v>#VALUE!</v>
      </c>
    </row>
    <row r="9488" ht="15.75" customHeight="1">
      <c r="A9488" s="1" t="s">
        <v>3330</v>
      </c>
      <c r="B9488" s="1">
        <v>5.0</v>
      </c>
      <c r="C9488" s="1" t="s">
        <v>20660</v>
      </c>
      <c r="D9488" s="1" t="s">
        <v>20661</v>
      </c>
      <c r="E9488" s="1" t="s">
        <v>10</v>
      </c>
      <c r="F9488" s="1" t="s">
        <v>11</v>
      </c>
      <c r="G9488" s="1" t="str">
        <f>IFERROR(__xludf.DUMMYFUNCTION("GOOGLETRANSLATE(D9488,""fr"",""en"")"),"#VALUE!")</f>
        <v>#VALUE!</v>
      </c>
    </row>
    <row r="9489" ht="15.75" customHeight="1">
      <c r="A9489" s="1" t="s">
        <v>4866</v>
      </c>
      <c r="B9489" s="1">
        <v>1.0</v>
      </c>
      <c r="C9489" s="1" t="s">
        <v>20662</v>
      </c>
      <c r="D9489" s="1" t="s">
        <v>20663</v>
      </c>
      <c r="E9489" s="1" t="s">
        <v>250</v>
      </c>
      <c r="F9489" s="1" t="s">
        <v>30</v>
      </c>
      <c r="G9489" s="1" t="str">
        <f>IFERROR(__xludf.DUMMYFUNCTION("GOOGLETRANSLATE(D9489,""fr"",""en"")"),"#VALUE!")</f>
        <v>#VALUE!</v>
      </c>
    </row>
    <row r="9490" ht="15.75" customHeight="1">
      <c r="A9490" s="1" t="s">
        <v>4610</v>
      </c>
      <c r="B9490" s="1">
        <v>2.0</v>
      </c>
      <c r="C9490" s="1" t="s">
        <v>20664</v>
      </c>
      <c r="D9490" s="1" t="s">
        <v>20665</v>
      </c>
      <c r="E9490" s="1" t="s">
        <v>21</v>
      </c>
      <c r="F9490" s="1" t="s">
        <v>11</v>
      </c>
      <c r="G9490" s="1" t="str">
        <f>IFERROR(__xludf.DUMMYFUNCTION("GOOGLETRANSLATE(D9490,""fr"",""en"")"),"#VALUE!")</f>
        <v>#VALUE!</v>
      </c>
    </row>
    <row r="9491" ht="15.75" customHeight="1">
      <c r="A9491" s="1" t="s">
        <v>20666</v>
      </c>
      <c r="B9491" s="1">
        <v>2.0</v>
      </c>
      <c r="C9491" s="1" t="s">
        <v>20667</v>
      </c>
      <c r="D9491" s="1" t="s">
        <v>20668</v>
      </c>
      <c r="E9491" s="1" t="s">
        <v>750</v>
      </c>
      <c r="F9491" s="1" t="s">
        <v>110</v>
      </c>
      <c r="G9491" s="1" t="str">
        <f>IFERROR(__xludf.DUMMYFUNCTION("GOOGLETRANSLATE(D9491,""fr"",""en"")"),"#VALUE!")</f>
        <v>#VALUE!</v>
      </c>
    </row>
    <row r="9492" ht="15.75" customHeight="1">
      <c r="A9492" s="1" t="s">
        <v>1439</v>
      </c>
      <c r="B9492" s="1">
        <v>1.0</v>
      </c>
      <c r="C9492" s="1" t="s">
        <v>20669</v>
      </c>
      <c r="D9492" s="1" t="s">
        <v>20670</v>
      </c>
      <c r="E9492" s="1" t="s">
        <v>373</v>
      </c>
      <c r="F9492" s="1" t="s">
        <v>30</v>
      </c>
      <c r="G9492" s="1" t="str">
        <f>IFERROR(__xludf.DUMMYFUNCTION("GOOGLETRANSLATE(D9492,""fr"",""en"")"),"#VALUE!")</f>
        <v>#VALUE!</v>
      </c>
    </row>
    <row r="9493" ht="15.75" customHeight="1">
      <c r="A9493" s="1" t="s">
        <v>1001</v>
      </c>
      <c r="B9493" s="1">
        <v>1.0</v>
      </c>
      <c r="C9493" s="1" t="s">
        <v>20671</v>
      </c>
      <c r="D9493" s="1" t="s">
        <v>20672</v>
      </c>
      <c r="E9493" s="1" t="s">
        <v>109</v>
      </c>
      <c r="F9493" s="1" t="s">
        <v>11</v>
      </c>
      <c r="G9493" s="1" t="str">
        <f>IFERROR(__xludf.DUMMYFUNCTION("GOOGLETRANSLATE(D9493,""fr"",""en"")"),"#VALUE!")</f>
        <v>#VALUE!</v>
      </c>
    </row>
    <row r="9494" ht="15.75" customHeight="1">
      <c r="A9494" s="1" t="s">
        <v>5747</v>
      </c>
      <c r="B9494" s="1">
        <v>2.0</v>
      </c>
      <c r="C9494" s="1" t="s">
        <v>20673</v>
      </c>
      <c r="D9494" s="1" t="s">
        <v>20674</v>
      </c>
      <c r="E9494" s="1" t="s">
        <v>10</v>
      </c>
      <c r="F9494" s="1" t="s">
        <v>11</v>
      </c>
      <c r="G9494" s="1" t="str">
        <f>IFERROR(__xludf.DUMMYFUNCTION("GOOGLETRANSLATE(D9494,""fr"",""en"")"),"#VALUE!")</f>
        <v>#VALUE!</v>
      </c>
    </row>
    <row r="9495" ht="15.75" customHeight="1">
      <c r="A9495" s="1" t="s">
        <v>10029</v>
      </c>
      <c r="B9495" s="1">
        <v>1.0</v>
      </c>
      <c r="C9495" s="1" t="s">
        <v>20675</v>
      </c>
      <c r="D9495" s="1" t="s">
        <v>20676</v>
      </c>
      <c r="E9495" s="1" t="s">
        <v>296</v>
      </c>
      <c r="F9495" s="1" t="s">
        <v>11</v>
      </c>
      <c r="G9495" s="1" t="str">
        <f>IFERROR(__xludf.DUMMYFUNCTION("GOOGLETRANSLATE(D9495,""fr"",""en"")"),"#VALUE!")</f>
        <v>#VALUE!</v>
      </c>
    </row>
    <row r="9496" ht="15.75" customHeight="1">
      <c r="A9496" s="1" t="s">
        <v>2637</v>
      </c>
      <c r="B9496" s="1">
        <v>3.0</v>
      </c>
      <c r="C9496" s="1" t="s">
        <v>20677</v>
      </c>
      <c r="D9496" s="1" t="s">
        <v>20678</v>
      </c>
      <c r="E9496" s="1" t="s">
        <v>29</v>
      </c>
      <c r="F9496" s="1" t="s">
        <v>30</v>
      </c>
      <c r="G9496" s="1" t="str">
        <f>IFERROR(__xludf.DUMMYFUNCTION("GOOGLETRANSLATE(D9496,""fr"",""en"")"),"#VALUE!")</f>
        <v>#VALUE!</v>
      </c>
    </row>
    <row r="9497" ht="15.75" customHeight="1">
      <c r="A9497" s="1" t="s">
        <v>126</v>
      </c>
      <c r="B9497" s="1">
        <v>4.0</v>
      </c>
      <c r="C9497" s="1" t="s">
        <v>20679</v>
      </c>
      <c r="D9497" s="1" t="s">
        <v>20680</v>
      </c>
      <c r="E9497" s="1" t="s">
        <v>21</v>
      </c>
      <c r="F9497" s="1" t="s">
        <v>11</v>
      </c>
      <c r="G9497" s="1" t="str">
        <f>IFERROR(__xludf.DUMMYFUNCTION("GOOGLETRANSLATE(D9497,""fr"",""en"")"),"#VALUE!")</f>
        <v>#VALUE!</v>
      </c>
    </row>
    <row r="9498" ht="15.75" customHeight="1">
      <c r="A9498" s="1" t="s">
        <v>2812</v>
      </c>
      <c r="B9498" s="1">
        <v>1.0</v>
      </c>
      <c r="C9498" s="1" t="s">
        <v>20681</v>
      </c>
      <c r="D9498" s="1" t="s">
        <v>20682</v>
      </c>
      <c r="E9498" s="1" t="s">
        <v>125</v>
      </c>
      <c r="F9498" s="1" t="s">
        <v>110</v>
      </c>
      <c r="G9498" s="1" t="str">
        <f>IFERROR(__xludf.DUMMYFUNCTION("GOOGLETRANSLATE(D9498,""fr"",""en"")"),"#VALUE!")</f>
        <v>#VALUE!</v>
      </c>
    </row>
    <row r="9499" ht="15.75" customHeight="1">
      <c r="A9499" s="1" t="s">
        <v>491</v>
      </c>
      <c r="B9499" s="1">
        <v>4.0</v>
      </c>
      <c r="C9499" s="1" t="s">
        <v>20683</v>
      </c>
      <c r="D9499" s="1" t="s">
        <v>20684</v>
      </c>
      <c r="E9499" s="1" t="s">
        <v>10</v>
      </c>
      <c r="F9499" s="1" t="s">
        <v>11</v>
      </c>
      <c r="G9499" s="1" t="str">
        <f>IFERROR(__xludf.DUMMYFUNCTION("GOOGLETRANSLATE(D9499,""fr"",""en"")"),"#VALUE!")</f>
        <v>#VALUE!</v>
      </c>
    </row>
    <row r="9500" ht="15.75" customHeight="1">
      <c r="A9500" s="1" t="s">
        <v>14694</v>
      </c>
      <c r="B9500" s="1">
        <v>1.0</v>
      </c>
      <c r="C9500" s="1" t="s">
        <v>20685</v>
      </c>
      <c r="D9500" s="1" t="s">
        <v>20686</v>
      </c>
      <c r="E9500" s="1" t="s">
        <v>273</v>
      </c>
      <c r="F9500" s="1" t="s">
        <v>11</v>
      </c>
      <c r="G9500" s="1" t="str">
        <f>IFERROR(__xludf.DUMMYFUNCTION("GOOGLETRANSLATE(D9500,""fr"",""en"")"),"#VALUE!")</f>
        <v>#VALUE!</v>
      </c>
    </row>
    <row r="9501" ht="15.75" customHeight="1">
      <c r="A9501" s="1" t="s">
        <v>67</v>
      </c>
      <c r="B9501" s="1">
        <v>1.0</v>
      </c>
      <c r="C9501" s="1" t="s">
        <v>20687</v>
      </c>
      <c r="D9501" s="1" t="s">
        <v>20688</v>
      </c>
      <c r="E9501" s="1" t="s">
        <v>43</v>
      </c>
      <c r="F9501" s="1" t="s">
        <v>30</v>
      </c>
      <c r="G9501" s="1" t="str">
        <f>IFERROR(__xludf.DUMMYFUNCTION("GOOGLETRANSLATE(D9501,""fr"",""en"")"),"#VALUE!")</f>
        <v>#VALUE!</v>
      </c>
    </row>
    <row r="9502" ht="15.75" customHeight="1">
      <c r="A9502" s="1" t="s">
        <v>20689</v>
      </c>
      <c r="B9502" s="1">
        <v>1.0</v>
      </c>
      <c r="C9502" s="1" t="s">
        <v>20690</v>
      </c>
      <c r="D9502" s="1" t="s">
        <v>20691</v>
      </c>
      <c r="E9502" s="1" t="s">
        <v>226</v>
      </c>
      <c r="F9502" s="1" t="s">
        <v>11</v>
      </c>
      <c r="G9502" s="1" t="str">
        <f>IFERROR(__xludf.DUMMYFUNCTION("GOOGLETRANSLATE(D9502,""fr"",""en"")"),"#VALUE!")</f>
        <v>#VALUE!</v>
      </c>
    </row>
    <row r="9503" ht="15.75" customHeight="1">
      <c r="A9503" s="1" t="s">
        <v>2097</v>
      </c>
      <c r="B9503" s="1">
        <v>4.0</v>
      </c>
      <c r="C9503" s="1" t="s">
        <v>20692</v>
      </c>
      <c r="D9503" s="1" t="s">
        <v>20693</v>
      </c>
      <c r="E9503" s="1" t="s">
        <v>21</v>
      </c>
      <c r="F9503" s="1" t="s">
        <v>11</v>
      </c>
      <c r="G9503" s="1" t="str">
        <f>IFERROR(__xludf.DUMMYFUNCTION("GOOGLETRANSLATE(D9503,""fr"",""en"")"),"#VALUE!")</f>
        <v>#VALUE!</v>
      </c>
    </row>
    <row r="9504" ht="15.75" customHeight="1">
      <c r="A9504" s="1" t="s">
        <v>408</v>
      </c>
      <c r="B9504" s="1">
        <v>5.0</v>
      </c>
      <c r="C9504" s="1" t="s">
        <v>20694</v>
      </c>
      <c r="D9504" s="1" t="s">
        <v>20695</v>
      </c>
      <c r="E9504" s="1" t="s">
        <v>21</v>
      </c>
      <c r="F9504" s="1" t="s">
        <v>11</v>
      </c>
      <c r="G9504" s="1" t="str">
        <f>IFERROR(__xludf.DUMMYFUNCTION("GOOGLETRANSLATE(D9504,""fr"",""en"")"),"#VALUE!")</f>
        <v>#VALUE!</v>
      </c>
    </row>
    <row r="9505" ht="15.75" customHeight="1">
      <c r="A9505" s="1" t="s">
        <v>1490</v>
      </c>
      <c r="B9505" s="1">
        <v>3.0</v>
      </c>
      <c r="C9505" s="1" t="s">
        <v>20696</v>
      </c>
      <c r="D9505" s="1" t="s">
        <v>20697</v>
      </c>
      <c r="E9505" s="1" t="s">
        <v>273</v>
      </c>
      <c r="F9505" s="1" t="s">
        <v>11</v>
      </c>
      <c r="G9505" s="1" t="str">
        <f>IFERROR(__xludf.DUMMYFUNCTION("GOOGLETRANSLATE(D9505,""fr"",""en"")"),"#VALUE!")</f>
        <v>#VALUE!</v>
      </c>
    </row>
    <row r="9506" ht="15.75" customHeight="1">
      <c r="A9506" s="1" t="s">
        <v>2610</v>
      </c>
      <c r="B9506" s="1">
        <v>5.0</v>
      </c>
      <c r="C9506" s="1" t="s">
        <v>20698</v>
      </c>
      <c r="D9506" s="1" t="s">
        <v>20699</v>
      </c>
      <c r="E9506" s="1" t="s">
        <v>21</v>
      </c>
      <c r="F9506" s="1" t="s">
        <v>11</v>
      </c>
      <c r="G9506" s="1" t="str">
        <f>IFERROR(__xludf.DUMMYFUNCTION("GOOGLETRANSLATE(D9506,""fr"",""en"")"),"#VALUE!")</f>
        <v>#VALUE!</v>
      </c>
    </row>
    <row r="9507" ht="15.75" customHeight="1">
      <c r="A9507" s="1" t="s">
        <v>1426</v>
      </c>
      <c r="B9507" s="1">
        <v>5.0</v>
      </c>
      <c r="C9507" s="1" t="s">
        <v>20700</v>
      </c>
      <c r="D9507" s="1" t="s">
        <v>20701</v>
      </c>
      <c r="E9507" s="1" t="s">
        <v>29</v>
      </c>
      <c r="F9507" s="1" t="s">
        <v>30</v>
      </c>
      <c r="G9507" s="1" t="str">
        <f>IFERROR(__xludf.DUMMYFUNCTION("GOOGLETRANSLATE(D9507,""fr"",""en"")"),"#VALUE!")</f>
        <v>#VALUE!</v>
      </c>
    </row>
    <row r="9508" ht="15.75" customHeight="1">
      <c r="A9508" s="1" t="s">
        <v>2048</v>
      </c>
      <c r="B9508" s="1">
        <v>4.0</v>
      </c>
      <c r="C9508" s="1" t="s">
        <v>20702</v>
      </c>
      <c r="D9508" s="1" t="s">
        <v>20703</v>
      </c>
      <c r="E9508" s="1" t="s">
        <v>10</v>
      </c>
      <c r="F9508" s="1" t="s">
        <v>11</v>
      </c>
      <c r="G9508" s="1" t="str">
        <f>IFERROR(__xludf.DUMMYFUNCTION("GOOGLETRANSLATE(D9508,""fr"",""en"")"),"#VALUE!")</f>
        <v>#VALUE!</v>
      </c>
    </row>
    <row r="9509" ht="15.75" customHeight="1">
      <c r="A9509" s="1" t="s">
        <v>3949</v>
      </c>
      <c r="B9509" s="1">
        <v>1.0</v>
      </c>
      <c r="C9509" s="1" t="s">
        <v>20704</v>
      </c>
      <c r="D9509" s="1" t="s">
        <v>20705</v>
      </c>
      <c r="E9509" s="1" t="s">
        <v>373</v>
      </c>
      <c r="F9509" s="1" t="s">
        <v>30</v>
      </c>
      <c r="G9509" s="1" t="str">
        <f>IFERROR(__xludf.DUMMYFUNCTION("GOOGLETRANSLATE(D9509,""fr"",""en"")"),"#VALUE!")</f>
        <v>#VALUE!</v>
      </c>
    </row>
    <row r="9510" ht="15.75" customHeight="1">
      <c r="A9510" s="1" t="s">
        <v>13623</v>
      </c>
      <c r="B9510" s="1">
        <v>2.0</v>
      </c>
      <c r="C9510" s="1" t="s">
        <v>20706</v>
      </c>
      <c r="D9510" s="1" t="s">
        <v>20707</v>
      </c>
      <c r="E9510" s="1" t="s">
        <v>273</v>
      </c>
      <c r="F9510" s="1" t="s">
        <v>110</v>
      </c>
      <c r="G9510" s="1" t="str">
        <f>IFERROR(__xludf.DUMMYFUNCTION("GOOGLETRANSLATE(D9510,""fr"",""en"")"),"#VALUE!")</f>
        <v>#VALUE!</v>
      </c>
    </row>
    <row r="9511" ht="15.75" customHeight="1">
      <c r="A9511" s="1" t="s">
        <v>7546</v>
      </c>
      <c r="B9511" s="1">
        <v>4.0</v>
      </c>
      <c r="C9511" s="1" t="s">
        <v>20708</v>
      </c>
      <c r="D9511" s="1" t="s">
        <v>20709</v>
      </c>
      <c r="E9511" s="1" t="s">
        <v>109</v>
      </c>
      <c r="F9511" s="1" t="s">
        <v>11</v>
      </c>
      <c r="G9511" s="1" t="str">
        <f>IFERROR(__xludf.DUMMYFUNCTION("GOOGLETRANSLATE(D9511,""fr"",""en"")"),"#VALUE!")</f>
        <v>#VALUE!</v>
      </c>
    </row>
    <row r="9512" ht="15.75" customHeight="1">
      <c r="A9512" s="1" t="s">
        <v>801</v>
      </c>
      <c r="B9512" s="1">
        <v>4.0</v>
      </c>
      <c r="C9512" s="1" t="s">
        <v>20710</v>
      </c>
      <c r="D9512" s="1" t="s">
        <v>20711</v>
      </c>
      <c r="E9512" s="1" t="s">
        <v>10</v>
      </c>
      <c r="F9512" s="1" t="s">
        <v>11</v>
      </c>
      <c r="G9512" s="1" t="str">
        <f>IFERROR(__xludf.DUMMYFUNCTION("GOOGLETRANSLATE(D9512,""fr"",""en"")"),"#VALUE!")</f>
        <v>#VALUE!</v>
      </c>
    </row>
    <row r="9513" ht="15.75" customHeight="1">
      <c r="A9513" s="1" t="s">
        <v>1113</v>
      </c>
      <c r="B9513" s="1">
        <v>4.0</v>
      </c>
      <c r="C9513" s="1" t="s">
        <v>20712</v>
      </c>
      <c r="D9513" s="1" t="s">
        <v>20713</v>
      </c>
      <c r="E9513" s="1" t="s">
        <v>614</v>
      </c>
      <c r="F9513" s="1" t="s">
        <v>30</v>
      </c>
      <c r="G9513" s="1" t="str">
        <f>IFERROR(__xludf.DUMMYFUNCTION("GOOGLETRANSLATE(D9513,""fr"",""en"")"),"#VALUE!")</f>
        <v>#VALUE!</v>
      </c>
    </row>
    <row r="9514" ht="15.75" customHeight="1">
      <c r="A9514" s="1" t="s">
        <v>10215</v>
      </c>
      <c r="B9514" s="1">
        <v>1.0</v>
      </c>
      <c r="C9514" s="1" t="s">
        <v>20714</v>
      </c>
      <c r="D9514" s="1" t="s">
        <v>20715</v>
      </c>
      <c r="E9514" s="1" t="s">
        <v>29</v>
      </c>
      <c r="F9514" s="1" t="s">
        <v>30</v>
      </c>
      <c r="G9514" s="1" t="str">
        <f>IFERROR(__xludf.DUMMYFUNCTION("GOOGLETRANSLATE(D9514,""fr"",""en"")"),"#VALUE!")</f>
        <v>#VALUE!</v>
      </c>
    </row>
    <row r="9515" ht="15.75" customHeight="1">
      <c r="A9515" s="1" t="s">
        <v>20716</v>
      </c>
      <c r="B9515" s="1">
        <v>1.0</v>
      </c>
      <c r="C9515" s="1" t="s">
        <v>20717</v>
      </c>
      <c r="D9515" s="1" t="s">
        <v>20718</v>
      </c>
      <c r="E9515" s="1" t="s">
        <v>34</v>
      </c>
      <c r="F9515" s="1" t="s">
        <v>84</v>
      </c>
      <c r="G9515" s="1" t="str">
        <f>IFERROR(__xludf.DUMMYFUNCTION("GOOGLETRANSLATE(D9515,""fr"",""en"")"),"#VALUE!")</f>
        <v>#VALUE!</v>
      </c>
    </row>
    <row r="9516" ht="15.75" customHeight="1">
      <c r="A9516" s="1" t="s">
        <v>3057</v>
      </c>
      <c r="B9516" s="1">
        <v>4.0</v>
      </c>
      <c r="C9516" s="1" t="s">
        <v>20719</v>
      </c>
      <c r="D9516" s="1" t="s">
        <v>20720</v>
      </c>
      <c r="E9516" s="1" t="s">
        <v>484</v>
      </c>
      <c r="F9516" s="1" t="s">
        <v>30</v>
      </c>
      <c r="G9516" s="1" t="str">
        <f>IFERROR(__xludf.DUMMYFUNCTION("GOOGLETRANSLATE(D9516,""fr"",""en"")"),"#VALUE!")</f>
        <v>#VALUE!</v>
      </c>
    </row>
    <row r="9517" ht="15.75" customHeight="1">
      <c r="A9517" s="1" t="s">
        <v>1796</v>
      </c>
      <c r="B9517" s="1">
        <v>1.0</v>
      </c>
      <c r="C9517" s="1" t="s">
        <v>20721</v>
      </c>
      <c r="D9517" s="1" t="s">
        <v>20722</v>
      </c>
      <c r="E9517" s="1" t="s">
        <v>21</v>
      </c>
      <c r="F9517" s="1" t="s">
        <v>11</v>
      </c>
      <c r="G9517" s="1" t="str">
        <f>IFERROR(__xludf.DUMMYFUNCTION("GOOGLETRANSLATE(D9517,""fr"",""en"")"),"#VALUE!")</f>
        <v>#VALUE!</v>
      </c>
    </row>
    <row r="9518" ht="15.75" customHeight="1">
      <c r="A9518" s="1" t="s">
        <v>3678</v>
      </c>
      <c r="B9518" s="1">
        <v>5.0</v>
      </c>
      <c r="C9518" s="1" t="s">
        <v>20723</v>
      </c>
      <c r="D9518" s="1" t="s">
        <v>20724</v>
      </c>
      <c r="E9518" s="1" t="s">
        <v>25</v>
      </c>
      <c r="F9518" s="1" t="s">
        <v>110</v>
      </c>
      <c r="G9518" s="1" t="str">
        <f>IFERROR(__xludf.DUMMYFUNCTION("GOOGLETRANSLATE(D9518,""fr"",""en"")"),"#VALUE!")</f>
        <v>#VALUE!</v>
      </c>
    </row>
    <row r="9519" ht="15.75" customHeight="1">
      <c r="A9519" s="1" t="s">
        <v>2461</v>
      </c>
      <c r="B9519" s="1">
        <v>3.0</v>
      </c>
      <c r="C9519" s="1" t="s">
        <v>20725</v>
      </c>
      <c r="D9519" s="1" t="s">
        <v>20726</v>
      </c>
      <c r="E9519" s="1" t="s">
        <v>21</v>
      </c>
      <c r="F9519" s="1" t="s">
        <v>11</v>
      </c>
      <c r="G9519" s="1" t="str">
        <f>IFERROR(__xludf.DUMMYFUNCTION("GOOGLETRANSLATE(D9519,""fr"",""en"")"),"#VALUE!")</f>
        <v>#VALUE!</v>
      </c>
    </row>
    <row r="9520" ht="15.75" customHeight="1">
      <c r="A9520" s="1" t="s">
        <v>6343</v>
      </c>
      <c r="B9520" s="1">
        <v>3.0</v>
      </c>
      <c r="C9520" s="1" t="s">
        <v>20727</v>
      </c>
      <c r="D9520" s="1" t="s">
        <v>20728</v>
      </c>
      <c r="E9520" s="1" t="s">
        <v>25</v>
      </c>
      <c r="F9520" s="1" t="s">
        <v>110</v>
      </c>
      <c r="G9520" s="1" t="str">
        <f>IFERROR(__xludf.DUMMYFUNCTION("GOOGLETRANSLATE(D9520,""fr"",""en"")"),"#VALUE!")</f>
        <v>#VALUE!</v>
      </c>
    </row>
    <row r="9521" ht="15.75" customHeight="1">
      <c r="A9521" s="1" t="s">
        <v>144</v>
      </c>
      <c r="B9521" s="1">
        <v>4.0</v>
      </c>
      <c r="C9521" s="1" t="s">
        <v>20729</v>
      </c>
      <c r="D9521" s="1" t="s">
        <v>20730</v>
      </c>
      <c r="E9521" s="1" t="s">
        <v>10</v>
      </c>
      <c r="F9521" s="1" t="s">
        <v>11</v>
      </c>
      <c r="G9521" s="1" t="str">
        <f>IFERROR(__xludf.DUMMYFUNCTION("GOOGLETRANSLATE(D9521,""fr"",""en"")"),"#VALUE!")</f>
        <v>#VALUE!</v>
      </c>
    </row>
    <row r="9522" ht="15.75" customHeight="1">
      <c r="A9522" s="1" t="s">
        <v>10378</v>
      </c>
      <c r="B9522" s="1">
        <v>3.0</v>
      </c>
      <c r="C9522" s="1" t="s">
        <v>20731</v>
      </c>
      <c r="D9522" s="1" t="s">
        <v>20732</v>
      </c>
      <c r="E9522" s="1" t="s">
        <v>373</v>
      </c>
      <c r="F9522" s="1" t="s">
        <v>30</v>
      </c>
      <c r="G9522" s="1" t="str">
        <f>IFERROR(__xludf.DUMMYFUNCTION("GOOGLETRANSLATE(D9522,""fr"",""en"")"),"#VALUE!")</f>
        <v>#VALUE!</v>
      </c>
    </row>
    <row r="9523" ht="15.75" customHeight="1">
      <c r="A9523" s="1" t="s">
        <v>2267</v>
      </c>
      <c r="B9523" s="1">
        <v>1.0</v>
      </c>
      <c r="C9523" s="1" t="s">
        <v>20733</v>
      </c>
      <c r="D9523" s="1" t="s">
        <v>20734</v>
      </c>
      <c r="E9523" s="1" t="s">
        <v>47</v>
      </c>
      <c r="F9523" s="1" t="s">
        <v>48</v>
      </c>
      <c r="G9523" s="1" t="str">
        <f>IFERROR(__xludf.DUMMYFUNCTION("GOOGLETRANSLATE(D9523,""fr"",""en"")"),"#VALUE!")</f>
        <v>#VALUE!</v>
      </c>
    </row>
    <row r="9524" ht="15.75" customHeight="1">
      <c r="A9524" s="1" t="s">
        <v>3445</v>
      </c>
      <c r="B9524" s="1">
        <v>2.0</v>
      </c>
      <c r="C9524" s="1" t="s">
        <v>20735</v>
      </c>
      <c r="D9524" s="1" t="s">
        <v>20736</v>
      </c>
      <c r="E9524" s="1" t="s">
        <v>10</v>
      </c>
      <c r="F9524" s="1" t="s">
        <v>11</v>
      </c>
      <c r="G9524" s="1" t="str">
        <f>IFERROR(__xludf.DUMMYFUNCTION("GOOGLETRANSLATE(D9524,""fr"",""en"")"),"#VALUE!")</f>
        <v>#VALUE!</v>
      </c>
    </row>
    <row r="9525" ht="15.75" customHeight="1">
      <c r="A9525" s="1" t="s">
        <v>1324</v>
      </c>
      <c r="B9525" s="1">
        <v>5.0</v>
      </c>
      <c r="C9525" s="1" t="s">
        <v>20737</v>
      </c>
      <c r="D9525" s="1" t="s">
        <v>20738</v>
      </c>
      <c r="E9525" s="1" t="s">
        <v>65</v>
      </c>
      <c r="F9525" s="1" t="s">
        <v>66</v>
      </c>
      <c r="G9525" s="1" t="str">
        <f>IFERROR(__xludf.DUMMYFUNCTION("GOOGLETRANSLATE(D9525,""fr"",""en"")"),"#VALUE!")</f>
        <v>#VALUE!</v>
      </c>
    </row>
    <row r="9526" ht="15.75" customHeight="1">
      <c r="A9526" s="1" t="s">
        <v>1495</v>
      </c>
      <c r="B9526" s="1">
        <v>2.0</v>
      </c>
      <c r="C9526" s="1" t="s">
        <v>20739</v>
      </c>
      <c r="D9526" s="1" t="s">
        <v>20740</v>
      </c>
      <c r="E9526" s="1" t="s">
        <v>29</v>
      </c>
      <c r="F9526" s="1" t="s">
        <v>30</v>
      </c>
      <c r="G9526" s="1" t="str">
        <f>IFERROR(__xludf.DUMMYFUNCTION("GOOGLETRANSLATE(D9526,""fr"",""en"")"),"#VALUE!")</f>
        <v>#VALUE!</v>
      </c>
    </row>
    <row r="9527" ht="15.75" customHeight="1">
      <c r="A9527" s="1" t="s">
        <v>4413</v>
      </c>
      <c r="B9527" s="1">
        <v>1.0</v>
      </c>
      <c r="C9527" s="1" t="s">
        <v>20741</v>
      </c>
      <c r="D9527" s="1" t="s">
        <v>20742</v>
      </c>
      <c r="E9527" s="1" t="s">
        <v>296</v>
      </c>
      <c r="F9527" s="1" t="s">
        <v>48</v>
      </c>
      <c r="G9527" s="1" t="str">
        <f>IFERROR(__xludf.DUMMYFUNCTION("GOOGLETRANSLATE(D9527,""fr"",""en"")"),"#VALUE!")</f>
        <v>#VALUE!</v>
      </c>
    </row>
    <row r="9528" ht="15.75" customHeight="1">
      <c r="A9528" s="1" t="s">
        <v>17240</v>
      </c>
      <c r="B9528" s="1">
        <v>2.0</v>
      </c>
      <c r="C9528" s="1" t="s">
        <v>20743</v>
      </c>
      <c r="D9528" s="1" t="s">
        <v>20744</v>
      </c>
      <c r="E9528" s="1" t="s">
        <v>273</v>
      </c>
      <c r="F9528" s="1" t="s">
        <v>11</v>
      </c>
      <c r="G9528" s="1" t="str">
        <f>IFERROR(__xludf.DUMMYFUNCTION("GOOGLETRANSLATE(D9528,""fr"",""en"")"),"#VALUE!")</f>
        <v>#VALUE!</v>
      </c>
    </row>
    <row r="9529" ht="15.75" customHeight="1">
      <c r="A9529" s="1" t="s">
        <v>20745</v>
      </c>
      <c r="B9529" s="1">
        <v>2.0</v>
      </c>
      <c r="C9529" s="1" t="s">
        <v>20746</v>
      </c>
      <c r="D9529" s="1" t="s">
        <v>20747</v>
      </c>
      <c r="E9529" s="1" t="s">
        <v>273</v>
      </c>
      <c r="F9529" s="1" t="s">
        <v>11</v>
      </c>
      <c r="G9529" s="1" t="str">
        <f>IFERROR(__xludf.DUMMYFUNCTION("GOOGLETRANSLATE(D9529,""fr"",""en"")"),"#VALUE!")</f>
        <v>#VALUE!</v>
      </c>
    </row>
    <row r="9530" ht="15.75" customHeight="1">
      <c r="A9530" s="1" t="s">
        <v>988</v>
      </c>
      <c r="B9530" s="1">
        <v>5.0</v>
      </c>
      <c r="C9530" s="1" t="s">
        <v>20748</v>
      </c>
      <c r="D9530" s="1" t="s">
        <v>20749</v>
      </c>
      <c r="E9530" s="1" t="s">
        <v>169</v>
      </c>
      <c r="F9530" s="1" t="s">
        <v>11</v>
      </c>
      <c r="G9530" s="1" t="str">
        <f>IFERROR(__xludf.DUMMYFUNCTION("GOOGLETRANSLATE(D9530,""fr"",""en"")"),"#VALUE!")</f>
        <v>#VALUE!</v>
      </c>
    </row>
    <row r="9531" ht="15.75" customHeight="1">
      <c r="A9531" s="1" t="s">
        <v>2261</v>
      </c>
      <c r="B9531" s="1">
        <v>1.0</v>
      </c>
      <c r="C9531" s="1" t="s">
        <v>20750</v>
      </c>
      <c r="D9531" s="1" t="s">
        <v>20751</v>
      </c>
      <c r="E9531" s="1" t="s">
        <v>109</v>
      </c>
      <c r="F9531" s="1" t="s">
        <v>11</v>
      </c>
      <c r="G9531" s="1" t="str">
        <f>IFERROR(__xludf.DUMMYFUNCTION("GOOGLETRANSLATE(D9531,""fr"",""en"")"),"#VALUE!")</f>
        <v>#VALUE!</v>
      </c>
    </row>
    <row r="9532" ht="15.75" customHeight="1">
      <c r="A9532" s="1" t="s">
        <v>2006</v>
      </c>
      <c r="B9532" s="1">
        <v>5.0</v>
      </c>
      <c r="C9532" s="1" t="s">
        <v>20752</v>
      </c>
      <c r="D9532" s="1" t="s">
        <v>20753</v>
      </c>
      <c r="E9532" s="1" t="s">
        <v>21</v>
      </c>
      <c r="F9532" s="1" t="s">
        <v>11</v>
      </c>
      <c r="G9532" s="1" t="str">
        <f>IFERROR(__xludf.DUMMYFUNCTION("GOOGLETRANSLATE(D9532,""fr"",""en"")"),"#VALUE!")</f>
        <v>#VALUE!</v>
      </c>
    </row>
    <row r="9533" ht="15.75" customHeight="1">
      <c r="A9533" s="1" t="s">
        <v>624</v>
      </c>
      <c r="B9533" s="1">
        <v>1.0</v>
      </c>
      <c r="C9533" s="1" t="s">
        <v>20754</v>
      </c>
      <c r="D9533" s="1" t="s">
        <v>20755</v>
      </c>
      <c r="E9533" s="1" t="s">
        <v>109</v>
      </c>
      <c r="F9533" s="1" t="s">
        <v>11</v>
      </c>
      <c r="G9533" s="1" t="str">
        <f>IFERROR(__xludf.DUMMYFUNCTION("GOOGLETRANSLATE(D9533,""fr"",""en"")"),"#VALUE!")</f>
        <v>#VALUE!</v>
      </c>
    </row>
    <row r="9534" ht="15.75" customHeight="1">
      <c r="A9534" s="1" t="s">
        <v>5254</v>
      </c>
      <c r="B9534" s="1">
        <v>2.0</v>
      </c>
      <c r="C9534" s="1" t="s">
        <v>20756</v>
      </c>
      <c r="D9534" s="1" t="s">
        <v>20757</v>
      </c>
      <c r="E9534" s="1" t="s">
        <v>10</v>
      </c>
      <c r="F9534" s="1" t="s">
        <v>11</v>
      </c>
      <c r="G9534" s="1" t="str">
        <f>IFERROR(__xludf.DUMMYFUNCTION("GOOGLETRANSLATE(D9534,""fr"",""en"")"),"#VALUE!")</f>
        <v>#VALUE!</v>
      </c>
    </row>
    <row r="9535" ht="15.75" customHeight="1">
      <c r="A9535" s="1" t="s">
        <v>1699</v>
      </c>
      <c r="B9535" s="1">
        <v>5.0</v>
      </c>
      <c r="C9535" s="1" t="s">
        <v>20758</v>
      </c>
      <c r="D9535" s="1" t="s">
        <v>20759</v>
      </c>
      <c r="E9535" s="1" t="s">
        <v>448</v>
      </c>
      <c r="F9535" s="1" t="s">
        <v>84</v>
      </c>
      <c r="G9535" s="1" t="str">
        <f>IFERROR(__xludf.DUMMYFUNCTION("GOOGLETRANSLATE(D9535,""fr"",""en"")"),"#VALUE!")</f>
        <v>#VALUE!</v>
      </c>
    </row>
    <row r="9536" ht="15.75" customHeight="1">
      <c r="A9536" s="1" t="s">
        <v>1741</v>
      </c>
      <c r="B9536" s="1">
        <v>3.0</v>
      </c>
      <c r="C9536" s="1" t="s">
        <v>20760</v>
      </c>
      <c r="D9536" s="1" t="s">
        <v>20761</v>
      </c>
      <c r="E9536" s="1" t="s">
        <v>554</v>
      </c>
      <c r="F9536" s="1" t="s">
        <v>30</v>
      </c>
      <c r="G9536" s="1" t="str">
        <f>IFERROR(__xludf.DUMMYFUNCTION("GOOGLETRANSLATE(D9536,""fr"",""en"")"),"#VALUE!")</f>
        <v>#VALUE!</v>
      </c>
    </row>
    <row r="9537" ht="15.75" customHeight="1">
      <c r="A9537" s="1" t="s">
        <v>179</v>
      </c>
      <c r="B9537" s="1">
        <v>4.0</v>
      </c>
      <c r="C9537" s="1" t="s">
        <v>20762</v>
      </c>
      <c r="D9537" s="1" t="s">
        <v>20763</v>
      </c>
      <c r="E9537" s="1" t="s">
        <v>29</v>
      </c>
      <c r="F9537" s="1" t="s">
        <v>30</v>
      </c>
      <c r="G9537" s="1" t="str">
        <f>IFERROR(__xludf.DUMMYFUNCTION("GOOGLETRANSLATE(D9537,""fr"",""en"")"),"#VALUE!")</f>
        <v>#VALUE!</v>
      </c>
    </row>
    <row r="9538" ht="15.75" customHeight="1">
      <c r="A9538" s="1" t="s">
        <v>5230</v>
      </c>
      <c r="B9538" s="1">
        <v>5.0</v>
      </c>
      <c r="C9538" s="1" t="s">
        <v>20764</v>
      </c>
      <c r="D9538" s="1" t="s">
        <v>20765</v>
      </c>
      <c r="E9538" s="1" t="s">
        <v>10</v>
      </c>
      <c r="F9538" s="1" t="s">
        <v>11</v>
      </c>
      <c r="G9538" s="1" t="str">
        <f>IFERROR(__xludf.DUMMYFUNCTION("GOOGLETRANSLATE(D9538,""fr"",""en"")"),"#VALUE!")</f>
        <v>#VALUE!</v>
      </c>
    </row>
    <row r="9539" ht="15.75" customHeight="1">
      <c r="A9539" s="1" t="s">
        <v>532</v>
      </c>
      <c r="B9539" s="1">
        <v>5.0</v>
      </c>
      <c r="C9539" s="1" t="s">
        <v>20766</v>
      </c>
      <c r="D9539" s="1" t="s">
        <v>20767</v>
      </c>
      <c r="E9539" s="1" t="s">
        <v>176</v>
      </c>
      <c r="F9539" s="1" t="s">
        <v>66</v>
      </c>
      <c r="G9539" s="1" t="str">
        <f>IFERROR(__xludf.DUMMYFUNCTION("GOOGLETRANSLATE(D9539,""fr"",""en"")"),"#VALUE!")</f>
        <v>#VALUE!</v>
      </c>
    </row>
    <row r="9540" ht="15.75" customHeight="1">
      <c r="A9540" s="1" t="s">
        <v>1581</v>
      </c>
      <c r="B9540" s="1">
        <v>5.0</v>
      </c>
      <c r="C9540" s="1" t="s">
        <v>20768</v>
      </c>
      <c r="D9540" s="1" t="s">
        <v>20769</v>
      </c>
      <c r="E9540" s="1" t="s">
        <v>21</v>
      </c>
      <c r="F9540" s="1" t="s">
        <v>11</v>
      </c>
      <c r="G9540" s="1" t="str">
        <f>IFERROR(__xludf.DUMMYFUNCTION("GOOGLETRANSLATE(D9540,""fr"",""en"")"),"#VALUE!")</f>
        <v>#VALUE!</v>
      </c>
    </row>
    <row r="9541" ht="15.75" customHeight="1">
      <c r="A9541" s="1" t="s">
        <v>9027</v>
      </c>
      <c r="B9541" s="1">
        <v>4.0</v>
      </c>
      <c r="C9541" s="1" t="s">
        <v>20770</v>
      </c>
      <c r="D9541" s="1" t="s">
        <v>20771</v>
      </c>
      <c r="E9541" s="1" t="s">
        <v>21</v>
      </c>
      <c r="F9541" s="1" t="s">
        <v>11</v>
      </c>
      <c r="G9541" s="1" t="str">
        <f>IFERROR(__xludf.DUMMYFUNCTION("GOOGLETRANSLATE(D9541,""fr"",""en"")"),"#VALUE!")</f>
        <v>#VALUE!</v>
      </c>
    </row>
    <row r="9542" ht="15.75" customHeight="1">
      <c r="A9542" s="1" t="s">
        <v>3798</v>
      </c>
      <c r="B9542" s="1">
        <v>2.0</v>
      </c>
      <c r="C9542" s="1" t="s">
        <v>20772</v>
      </c>
      <c r="D9542" s="1" t="s">
        <v>20773</v>
      </c>
      <c r="E9542" s="1" t="s">
        <v>10</v>
      </c>
      <c r="F9542" s="1" t="s">
        <v>11</v>
      </c>
      <c r="G9542" s="1" t="str">
        <f>IFERROR(__xludf.DUMMYFUNCTION("GOOGLETRANSLATE(D9542,""fr"",""en"")"),"#VALUE!")</f>
        <v>#VALUE!</v>
      </c>
    </row>
    <row r="9543" ht="15.75" customHeight="1">
      <c r="A9543" s="1" t="s">
        <v>4630</v>
      </c>
      <c r="B9543" s="1">
        <v>2.0</v>
      </c>
      <c r="C9543" s="1" t="s">
        <v>20774</v>
      </c>
      <c r="D9543" s="1" t="s">
        <v>20775</v>
      </c>
      <c r="E9543" s="1" t="s">
        <v>226</v>
      </c>
      <c r="F9543" s="1" t="s">
        <v>11</v>
      </c>
      <c r="G9543" s="1" t="str">
        <f>IFERROR(__xludf.DUMMYFUNCTION("GOOGLETRANSLATE(D9543,""fr"",""en"")"),"#VALUE!")</f>
        <v>#VALUE!</v>
      </c>
    </row>
    <row r="9544" ht="15.75" customHeight="1">
      <c r="A9544" s="1" t="s">
        <v>20776</v>
      </c>
      <c r="B9544" s="1">
        <v>1.0</v>
      </c>
      <c r="C9544" s="1" t="s">
        <v>4955</v>
      </c>
      <c r="D9544" s="1" t="s">
        <v>20777</v>
      </c>
      <c r="E9544" s="1" t="s">
        <v>273</v>
      </c>
      <c r="F9544" s="1" t="s">
        <v>110</v>
      </c>
      <c r="G9544" s="1" t="str">
        <f>IFERROR(__xludf.DUMMYFUNCTION("GOOGLETRANSLATE(D9544,""fr"",""en"")"),"#VALUE!")</f>
        <v>#VALUE!</v>
      </c>
    </row>
    <row r="9545" ht="15.75" customHeight="1">
      <c r="A9545" s="1" t="s">
        <v>6377</v>
      </c>
      <c r="B9545" s="1">
        <v>2.0</v>
      </c>
      <c r="C9545" s="1" t="s">
        <v>20778</v>
      </c>
      <c r="D9545" s="1" t="s">
        <v>20779</v>
      </c>
      <c r="E9545" s="1" t="s">
        <v>10</v>
      </c>
      <c r="F9545" s="1" t="s">
        <v>110</v>
      </c>
      <c r="G9545" s="1" t="str">
        <f>IFERROR(__xludf.DUMMYFUNCTION("GOOGLETRANSLATE(D9545,""fr"",""en"")"),"#VALUE!")</f>
        <v>#VALUE!</v>
      </c>
    </row>
    <row r="9546" ht="15.75" customHeight="1">
      <c r="A9546" s="1" t="s">
        <v>88</v>
      </c>
      <c r="B9546" s="1">
        <v>1.0</v>
      </c>
      <c r="C9546" s="1" t="s">
        <v>20780</v>
      </c>
      <c r="D9546" s="1" t="s">
        <v>20781</v>
      </c>
      <c r="E9546" s="1" t="s">
        <v>273</v>
      </c>
      <c r="F9546" s="1" t="s">
        <v>11</v>
      </c>
      <c r="G9546" s="1" t="str">
        <f>IFERROR(__xludf.DUMMYFUNCTION("GOOGLETRANSLATE(D9546,""fr"",""en"")"),"#VALUE!")</f>
        <v>#VALUE!</v>
      </c>
    </row>
    <row r="9547" ht="15.75" customHeight="1">
      <c r="A9547" s="1" t="s">
        <v>569</v>
      </c>
      <c r="B9547" s="1">
        <v>5.0</v>
      </c>
      <c r="C9547" s="1" t="s">
        <v>20782</v>
      </c>
      <c r="D9547" s="1" t="s">
        <v>20783</v>
      </c>
      <c r="E9547" s="1" t="s">
        <v>10</v>
      </c>
      <c r="F9547" s="1" t="s">
        <v>11</v>
      </c>
      <c r="G9547" s="1" t="str">
        <f>IFERROR(__xludf.DUMMYFUNCTION("GOOGLETRANSLATE(D9547,""fr"",""en"")"),"#VALUE!")</f>
        <v>#VALUE!</v>
      </c>
    </row>
    <row r="9548" ht="15.75" customHeight="1">
      <c r="A9548" s="1" t="s">
        <v>15379</v>
      </c>
      <c r="B9548" s="1">
        <v>2.0</v>
      </c>
      <c r="C9548" s="1" t="s">
        <v>20784</v>
      </c>
      <c r="D9548" s="1" t="s">
        <v>20785</v>
      </c>
      <c r="E9548" s="1" t="s">
        <v>109</v>
      </c>
      <c r="F9548" s="1" t="s">
        <v>110</v>
      </c>
      <c r="G9548" s="1" t="str">
        <f>IFERROR(__xludf.DUMMYFUNCTION("GOOGLETRANSLATE(D9548,""fr"",""en"")"),"#VALUE!")</f>
        <v>#VALUE!</v>
      </c>
    </row>
    <row r="9549" ht="15.75" customHeight="1">
      <c r="A9549" s="1" t="s">
        <v>1870</v>
      </c>
      <c r="B9549" s="1">
        <v>1.0</v>
      </c>
      <c r="C9549" s="1" t="s">
        <v>20786</v>
      </c>
      <c r="D9549" s="1" t="s">
        <v>20787</v>
      </c>
      <c r="E9549" s="1" t="s">
        <v>73</v>
      </c>
      <c r="F9549" s="1" t="s">
        <v>30</v>
      </c>
      <c r="G9549" s="1" t="str">
        <f>IFERROR(__xludf.DUMMYFUNCTION("GOOGLETRANSLATE(D9549,""fr"",""en"")"),"#VALUE!")</f>
        <v>#VALUE!</v>
      </c>
    </row>
    <row r="9550" ht="15.75" customHeight="1">
      <c r="A9550" s="1" t="s">
        <v>650</v>
      </c>
      <c r="B9550" s="1">
        <v>1.0</v>
      </c>
      <c r="C9550" s="1" t="s">
        <v>3926</v>
      </c>
      <c r="D9550" s="1" t="s">
        <v>20788</v>
      </c>
      <c r="E9550" s="1" t="s">
        <v>273</v>
      </c>
      <c r="F9550" s="1" t="s">
        <v>11</v>
      </c>
      <c r="G9550" s="1" t="str">
        <f>IFERROR(__xludf.DUMMYFUNCTION("GOOGLETRANSLATE(D9550,""fr"",""en"")"),"#VALUE!")</f>
        <v>#VALUE!</v>
      </c>
    </row>
    <row r="9551" ht="15.75" customHeight="1">
      <c r="A9551" s="1" t="s">
        <v>4355</v>
      </c>
      <c r="B9551" s="1">
        <v>5.0</v>
      </c>
      <c r="C9551" s="1" t="s">
        <v>20789</v>
      </c>
      <c r="D9551" s="1" t="s">
        <v>20790</v>
      </c>
      <c r="E9551" s="1" t="s">
        <v>10</v>
      </c>
      <c r="F9551" s="1" t="s">
        <v>11</v>
      </c>
      <c r="G9551" s="1" t="str">
        <f>IFERROR(__xludf.DUMMYFUNCTION("GOOGLETRANSLATE(D9551,""fr"",""en"")"),"#VALUE!")</f>
        <v>#VALUE!</v>
      </c>
    </row>
    <row r="9552" ht="15.75" customHeight="1">
      <c r="A9552" s="1" t="s">
        <v>217</v>
      </c>
      <c r="B9552" s="1">
        <v>2.0</v>
      </c>
      <c r="C9552" s="1" t="s">
        <v>20791</v>
      </c>
      <c r="D9552" s="1" t="s">
        <v>20792</v>
      </c>
      <c r="E9552" s="1" t="s">
        <v>254</v>
      </c>
      <c r="F9552" s="1" t="s">
        <v>66</v>
      </c>
      <c r="G9552" s="1" t="str">
        <f>IFERROR(__xludf.DUMMYFUNCTION("GOOGLETRANSLATE(D9552,""fr"",""en"")"),"#VALUE!")</f>
        <v>#VALUE!</v>
      </c>
    </row>
    <row r="9553" ht="15.75" customHeight="1">
      <c r="A9553" s="1" t="s">
        <v>12700</v>
      </c>
      <c r="B9553" s="1">
        <v>5.0</v>
      </c>
      <c r="C9553" s="1" t="s">
        <v>20793</v>
      </c>
      <c r="D9553" s="1" t="s">
        <v>20794</v>
      </c>
      <c r="E9553" s="1" t="s">
        <v>10</v>
      </c>
      <c r="F9553" s="1" t="s">
        <v>11</v>
      </c>
      <c r="G9553" s="1" t="str">
        <f>IFERROR(__xludf.DUMMYFUNCTION("GOOGLETRANSLATE(D9553,""fr"",""en"")"),"#VALUE!")</f>
        <v>#VALUE!</v>
      </c>
    </row>
    <row r="9554" ht="15.75" customHeight="1">
      <c r="A9554" s="1" t="s">
        <v>11199</v>
      </c>
      <c r="B9554" s="1">
        <v>4.0</v>
      </c>
      <c r="C9554" s="1" t="s">
        <v>8490</v>
      </c>
      <c r="D9554" s="1" t="s">
        <v>20795</v>
      </c>
      <c r="E9554" s="1" t="s">
        <v>575</v>
      </c>
      <c r="F9554" s="1" t="s">
        <v>84</v>
      </c>
      <c r="G9554" s="1" t="str">
        <f>IFERROR(__xludf.DUMMYFUNCTION("GOOGLETRANSLATE(D9554,""fr"",""en"")"),"#VALUE!")</f>
        <v>#VALUE!</v>
      </c>
    </row>
    <row r="9555" ht="15.75" customHeight="1">
      <c r="A9555" s="1" t="s">
        <v>8327</v>
      </c>
      <c r="B9555" s="1">
        <v>1.0</v>
      </c>
      <c r="C9555" s="1" t="s">
        <v>6561</v>
      </c>
      <c r="D9555" s="1" t="s">
        <v>20796</v>
      </c>
      <c r="E9555" s="1" t="s">
        <v>280</v>
      </c>
      <c r="F9555" s="1" t="s">
        <v>11</v>
      </c>
      <c r="G9555" s="1" t="str">
        <f>IFERROR(__xludf.DUMMYFUNCTION("GOOGLETRANSLATE(D9555,""fr"",""en"")"),"#VALUE!")</f>
        <v>#VALUE!</v>
      </c>
    </row>
    <row r="9556" ht="15.75" customHeight="1">
      <c r="A9556" s="1" t="s">
        <v>485</v>
      </c>
      <c r="B9556" s="1">
        <v>5.0</v>
      </c>
      <c r="C9556" s="1" t="s">
        <v>20797</v>
      </c>
      <c r="D9556" s="1" t="s">
        <v>20798</v>
      </c>
      <c r="E9556" s="1" t="s">
        <v>21</v>
      </c>
      <c r="F9556" s="1" t="s">
        <v>11</v>
      </c>
      <c r="G9556" s="1" t="str">
        <f>IFERROR(__xludf.DUMMYFUNCTION("GOOGLETRANSLATE(D9556,""fr"",""en"")"),"#VALUE!")</f>
        <v>#VALUE!</v>
      </c>
    </row>
    <row r="9557" ht="15.75" customHeight="1">
      <c r="A9557" s="1" t="s">
        <v>5310</v>
      </c>
      <c r="B9557" s="1">
        <v>1.0</v>
      </c>
      <c r="C9557" s="1" t="s">
        <v>20799</v>
      </c>
      <c r="D9557" s="1" t="s">
        <v>20800</v>
      </c>
      <c r="E9557" s="1" t="s">
        <v>355</v>
      </c>
      <c r="F9557" s="1" t="s">
        <v>110</v>
      </c>
      <c r="G9557" s="1" t="str">
        <f>IFERROR(__xludf.DUMMYFUNCTION("GOOGLETRANSLATE(D9557,""fr"",""en"")"),"#VALUE!")</f>
        <v>#VALUE!</v>
      </c>
    </row>
    <row r="9558" ht="15.75" customHeight="1">
      <c r="A9558" s="1" t="s">
        <v>20801</v>
      </c>
      <c r="B9558" s="1">
        <v>1.0</v>
      </c>
      <c r="C9558" s="1" t="s">
        <v>20802</v>
      </c>
      <c r="D9558" s="1" t="s">
        <v>20803</v>
      </c>
      <c r="E9558" s="1" t="s">
        <v>273</v>
      </c>
      <c r="F9558" s="1" t="s">
        <v>11</v>
      </c>
      <c r="G9558" s="1" t="str">
        <f>IFERROR(__xludf.DUMMYFUNCTION("GOOGLETRANSLATE(D9558,""fr"",""en"")"),"#VALUE!")</f>
        <v>#VALUE!</v>
      </c>
    </row>
    <row r="9559" ht="15.75" customHeight="1">
      <c r="A9559" s="1" t="s">
        <v>2039</v>
      </c>
      <c r="B9559" s="1">
        <v>4.0</v>
      </c>
      <c r="C9559" s="1" t="s">
        <v>20804</v>
      </c>
      <c r="D9559" s="1" t="s">
        <v>20805</v>
      </c>
      <c r="E9559" s="1" t="s">
        <v>10</v>
      </c>
      <c r="F9559" s="1" t="s">
        <v>11</v>
      </c>
      <c r="G9559" s="1" t="str">
        <f>IFERROR(__xludf.DUMMYFUNCTION("GOOGLETRANSLATE(D9559,""fr"",""en"")"),"#VALUE!")</f>
        <v>#VALUE!</v>
      </c>
    </row>
    <row r="9560" ht="15.75" customHeight="1">
      <c r="A9560" s="1" t="s">
        <v>4211</v>
      </c>
      <c r="B9560" s="1">
        <v>1.0</v>
      </c>
      <c r="C9560" s="1" t="s">
        <v>20806</v>
      </c>
      <c r="D9560" s="1" t="s">
        <v>20807</v>
      </c>
      <c r="E9560" s="1" t="s">
        <v>103</v>
      </c>
      <c r="F9560" s="1" t="s">
        <v>48</v>
      </c>
      <c r="G9560" s="1" t="str">
        <f>IFERROR(__xludf.DUMMYFUNCTION("GOOGLETRANSLATE(D9560,""fr"",""en"")"),"#VALUE!")</f>
        <v>#VALUE!</v>
      </c>
    </row>
    <row r="9561" ht="15.75" customHeight="1">
      <c r="A9561" s="1" t="s">
        <v>411</v>
      </c>
      <c r="B9561" s="1">
        <v>5.0</v>
      </c>
      <c r="C9561" s="1" t="s">
        <v>20808</v>
      </c>
      <c r="D9561" s="1" t="s">
        <v>20809</v>
      </c>
      <c r="E9561" s="1" t="s">
        <v>10</v>
      </c>
      <c r="F9561" s="1" t="s">
        <v>11</v>
      </c>
      <c r="G9561" s="1" t="str">
        <f>IFERROR(__xludf.DUMMYFUNCTION("GOOGLETRANSLATE(D9561,""fr"",""en"")"),"#VALUE!")</f>
        <v>#VALUE!</v>
      </c>
    </row>
    <row r="9562" ht="15.75" customHeight="1">
      <c r="A9562" s="1" t="s">
        <v>2768</v>
      </c>
      <c r="B9562" s="1">
        <v>2.0</v>
      </c>
      <c r="C9562" s="1" t="s">
        <v>20810</v>
      </c>
      <c r="D9562" s="1" t="s">
        <v>20811</v>
      </c>
      <c r="E9562" s="1" t="s">
        <v>43</v>
      </c>
      <c r="F9562" s="1" t="s">
        <v>30</v>
      </c>
      <c r="G9562" s="1" t="str">
        <f>IFERROR(__xludf.DUMMYFUNCTION("GOOGLETRANSLATE(D9562,""fr"",""en"")"),"#VALUE!")</f>
        <v>#VALUE!</v>
      </c>
    </row>
    <row r="9563" ht="15.75" customHeight="1">
      <c r="A9563" s="1" t="s">
        <v>813</v>
      </c>
      <c r="B9563" s="1">
        <v>4.0</v>
      </c>
      <c r="C9563" s="1" t="s">
        <v>20812</v>
      </c>
      <c r="D9563" s="1" t="s">
        <v>20813</v>
      </c>
      <c r="E9563" s="1" t="s">
        <v>10</v>
      </c>
      <c r="F9563" s="1" t="s">
        <v>11</v>
      </c>
      <c r="G9563" s="1" t="str">
        <f>IFERROR(__xludf.DUMMYFUNCTION("GOOGLETRANSLATE(D9563,""fr"",""en"")"),"#VALUE!")</f>
        <v>#VALUE!</v>
      </c>
    </row>
    <row r="9564" ht="15.75" customHeight="1">
      <c r="A9564" s="1" t="s">
        <v>9720</v>
      </c>
      <c r="B9564" s="1">
        <v>4.0</v>
      </c>
      <c r="C9564" s="1" t="s">
        <v>20814</v>
      </c>
      <c r="D9564" s="1" t="s">
        <v>20815</v>
      </c>
      <c r="E9564" s="1" t="s">
        <v>614</v>
      </c>
      <c r="F9564" s="1" t="s">
        <v>30</v>
      </c>
      <c r="G9564" s="1" t="str">
        <f>IFERROR(__xludf.DUMMYFUNCTION("GOOGLETRANSLATE(D9564,""fr"",""en"")"),"#VALUE!")</f>
        <v>#VALUE!</v>
      </c>
    </row>
    <row r="9565" ht="15.75" customHeight="1">
      <c r="A9565" s="1" t="s">
        <v>813</v>
      </c>
      <c r="B9565" s="1">
        <v>3.0</v>
      </c>
      <c r="C9565" s="1" t="s">
        <v>20816</v>
      </c>
      <c r="D9565" s="1" t="s">
        <v>20817</v>
      </c>
      <c r="E9565" s="1" t="s">
        <v>10</v>
      </c>
      <c r="F9565" s="1" t="s">
        <v>11</v>
      </c>
      <c r="G9565" s="1" t="str">
        <f>IFERROR(__xludf.DUMMYFUNCTION("GOOGLETRANSLATE(D9565,""fr"",""en"")"),"#VALUE!")</f>
        <v>#VALUE!</v>
      </c>
    </row>
    <row r="9566" ht="15.75" customHeight="1">
      <c r="A9566" s="1" t="s">
        <v>564</v>
      </c>
      <c r="B9566" s="1">
        <v>2.0</v>
      </c>
      <c r="C9566" s="1" t="s">
        <v>20818</v>
      </c>
      <c r="D9566" s="1" t="s">
        <v>20819</v>
      </c>
      <c r="E9566" s="1" t="s">
        <v>29</v>
      </c>
      <c r="F9566" s="1" t="s">
        <v>30</v>
      </c>
      <c r="G9566" s="1" t="str">
        <f>IFERROR(__xludf.DUMMYFUNCTION("GOOGLETRANSLATE(D9566,""fr"",""en"")"),"#VALUE!")</f>
        <v>#VALUE!</v>
      </c>
    </row>
    <row r="9567" ht="15.75" customHeight="1">
      <c r="A9567" s="1" t="s">
        <v>2661</v>
      </c>
      <c r="B9567" s="1">
        <v>3.0</v>
      </c>
      <c r="C9567" s="1" t="s">
        <v>20820</v>
      </c>
      <c r="D9567" s="1" t="s">
        <v>20821</v>
      </c>
      <c r="E9567" s="1" t="s">
        <v>226</v>
      </c>
      <c r="F9567" s="1" t="s">
        <v>11</v>
      </c>
      <c r="G9567" s="1" t="str">
        <f>IFERROR(__xludf.DUMMYFUNCTION("GOOGLETRANSLATE(D9567,""fr"",""en"")"),"#VALUE!")</f>
        <v>#VALUE!</v>
      </c>
    </row>
    <row r="9568" ht="15.75" customHeight="1">
      <c r="A9568" s="1" t="s">
        <v>17253</v>
      </c>
      <c r="B9568" s="1">
        <v>2.0</v>
      </c>
      <c r="C9568" s="1" t="s">
        <v>20822</v>
      </c>
      <c r="D9568" s="1" t="s">
        <v>20823</v>
      </c>
      <c r="E9568" s="1" t="s">
        <v>226</v>
      </c>
      <c r="F9568" s="1" t="s">
        <v>110</v>
      </c>
      <c r="G9568" s="1" t="str">
        <f>IFERROR(__xludf.DUMMYFUNCTION("GOOGLETRANSLATE(D9568,""fr"",""en"")"),"#VALUE!")</f>
        <v>#VALUE!</v>
      </c>
    </row>
    <row r="9569" ht="15.75" customHeight="1">
      <c r="A9569" s="1" t="s">
        <v>1940</v>
      </c>
      <c r="B9569" s="1">
        <v>4.0</v>
      </c>
      <c r="C9569" s="1" t="s">
        <v>20824</v>
      </c>
      <c r="D9569" s="1" t="s">
        <v>20825</v>
      </c>
      <c r="E9569" s="1" t="s">
        <v>10</v>
      </c>
      <c r="F9569" s="1" t="s">
        <v>11</v>
      </c>
      <c r="G9569" s="1" t="str">
        <f>IFERROR(__xludf.DUMMYFUNCTION("GOOGLETRANSLATE(D9569,""fr"",""en"")"),"#VALUE!")</f>
        <v>#VALUE!</v>
      </c>
    </row>
    <row r="9570" ht="15.75" customHeight="1">
      <c r="A9570" s="1" t="s">
        <v>724</v>
      </c>
      <c r="B9570" s="1">
        <v>1.0</v>
      </c>
      <c r="C9570" s="1" t="s">
        <v>20826</v>
      </c>
      <c r="D9570" s="1" t="s">
        <v>20827</v>
      </c>
      <c r="E9570" s="1" t="s">
        <v>21</v>
      </c>
      <c r="F9570" s="1" t="s">
        <v>11</v>
      </c>
      <c r="G9570" s="1" t="str">
        <f>IFERROR(__xludf.DUMMYFUNCTION("GOOGLETRANSLATE(D9570,""fr"",""en"")"),"#VALUE!")</f>
        <v>#VALUE!</v>
      </c>
    </row>
    <row r="9571" ht="15.75" customHeight="1">
      <c r="A9571" s="1" t="s">
        <v>2812</v>
      </c>
      <c r="B9571" s="1">
        <v>1.0</v>
      </c>
      <c r="C9571" s="1" t="s">
        <v>20828</v>
      </c>
      <c r="D9571" s="1" t="s">
        <v>20829</v>
      </c>
      <c r="E9571" s="1" t="s">
        <v>1192</v>
      </c>
      <c r="F9571" s="1" t="s">
        <v>110</v>
      </c>
      <c r="G9571" s="1" t="str">
        <f>IFERROR(__xludf.DUMMYFUNCTION("GOOGLETRANSLATE(D9571,""fr"",""en"")"),"#VALUE!")</f>
        <v>#VALUE!</v>
      </c>
    </row>
    <row r="9572" ht="15.75" customHeight="1">
      <c r="A9572" s="1" t="s">
        <v>17300</v>
      </c>
      <c r="B9572" s="1">
        <v>1.0</v>
      </c>
      <c r="C9572" s="1" t="s">
        <v>20830</v>
      </c>
      <c r="D9572" s="1" t="s">
        <v>20831</v>
      </c>
      <c r="E9572" s="1" t="s">
        <v>273</v>
      </c>
      <c r="F9572" s="1" t="s">
        <v>118</v>
      </c>
      <c r="G9572" s="1" t="str">
        <f>IFERROR(__xludf.DUMMYFUNCTION("GOOGLETRANSLATE(D9572,""fr"",""en"")"),"#VALUE!")</f>
        <v>#VALUE!</v>
      </c>
    </row>
    <row r="9573" ht="15.75" customHeight="1">
      <c r="A9573" s="1" t="s">
        <v>1287</v>
      </c>
      <c r="B9573" s="1">
        <v>2.0</v>
      </c>
      <c r="C9573" s="1" t="s">
        <v>20832</v>
      </c>
      <c r="D9573" s="1" t="s">
        <v>20833</v>
      </c>
      <c r="E9573" s="1" t="s">
        <v>296</v>
      </c>
      <c r="F9573" s="1" t="s">
        <v>11</v>
      </c>
      <c r="G9573" s="1" t="str">
        <f>IFERROR(__xludf.DUMMYFUNCTION("GOOGLETRANSLATE(D9573,""fr"",""en"")"),"#VALUE!")</f>
        <v>#VALUE!</v>
      </c>
    </row>
    <row r="9574" ht="15.75" customHeight="1">
      <c r="A9574" s="1" t="s">
        <v>3528</v>
      </c>
      <c r="B9574" s="1">
        <v>5.0</v>
      </c>
      <c r="C9574" s="1" t="s">
        <v>20834</v>
      </c>
      <c r="D9574" s="1" t="s">
        <v>20835</v>
      </c>
      <c r="E9574" s="1" t="s">
        <v>10</v>
      </c>
      <c r="F9574" s="1" t="s">
        <v>11</v>
      </c>
      <c r="G9574" s="1" t="str">
        <f>IFERROR(__xludf.DUMMYFUNCTION("GOOGLETRANSLATE(D9574,""fr"",""en"")"),"#VALUE!")</f>
        <v>#VALUE!</v>
      </c>
    </row>
    <row r="9575" ht="15.75" customHeight="1">
      <c r="A9575" s="1" t="s">
        <v>138</v>
      </c>
      <c r="B9575" s="1">
        <v>5.0</v>
      </c>
      <c r="C9575" s="1" t="s">
        <v>20836</v>
      </c>
      <c r="D9575" s="1" t="s">
        <v>20837</v>
      </c>
      <c r="E9575" s="1" t="s">
        <v>176</v>
      </c>
      <c r="F9575" s="1" t="s">
        <v>66</v>
      </c>
      <c r="G9575" s="1" t="str">
        <f>IFERROR(__xludf.DUMMYFUNCTION("GOOGLETRANSLATE(D9575,""fr"",""en"")"),"#VALUE!")</f>
        <v>#VALUE!</v>
      </c>
    </row>
    <row r="9576" ht="15.75" customHeight="1">
      <c r="A9576" s="1" t="s">
        <v>138</v>
      </c>
      <c r="B9576" s="1">
        <v>1.0</v>
      </c>
      <c r="C9576" s="1" t="s">
        <v>20838</v>
      </c>
      <c r="D9576" s="1" t="s">
        <v>20839</v>
      </c>
      <c r="E9576" s="1" t="s">
        <v>21</v>
      </c>
      <c r="F9576" s="1" t="s">
        <v>11</v>
      </c>
      <c r="G9576" s="1" t="str">
        <f>IFERROR(__xludf.DUMMYFUNCTION("GOOGLETRANSLATE(D9576,""fr"",""en"")"),"#VALUE!")</f>
        <v>#VALUE!</v>
      </c>
    </row>
    <row r="9577" ht="15.75" customHeight="1">
      <c r="A9577" s="1" t="s">
        <v>1559</v>
      </c>
      <c r="B9577" s="1">
        <v>3.0</v>
      </c>
      <c r="C9577" s="1" t="s">
        <v>20840</v>
      </c>
      <c r="D9577" s="1" t="s">
        <v>20841</v>
      </c>
      <c r="E9577" s="1" t="s">
        <v>109</v>
      </c>
      <c r="F9577" s="1" t="s">
        <v>110</v>
      </c>
      <c r="G9577" s="1" t="str">
        <f>IFERROR(__xludf.DUMMYFUNCTION("GOOGLETRANSLATE(D9577,""fr"",""en"")"),"#VALUE!")</f>
        <v>#VALUE!</v>
      </c>
    </row>
    <row r="9578" ht="15.75" customHeight="1">
      <c r="A9578" s="1" t="s">
        <v>2854</v>
      </c>
      <c r="B9578" s="1">
        <v>5.0</v>
      </c>
      <c r="C9578" s="1" t="s">
        <v>20842</v>
      </c>
      <c r="D9578" s="1" t="s">
        <v>20843</v>
      </c>
      <c r="E9578" s="1" t="s">
        <v>10</v>
      </c>
      <c r="F9578" s="1" t="s">
        <v>11</v>
      </c>
      <c r="G9578" s="1" t="str">
        <f>IFERROR(__xludf.DUMMYFUNCTION("GOOGLETRANSLATE(D9578,""fr"",""en"")"),"#VALUE!")</f>
        <v>#VALUE!</v>
      </c>
    </row>
    <row r="9579" ht="15.75" customHeight="1">
      <c r="A9579" s="1" t="s">
        <v>3408</v>
      </c>
      <c r="B9579" s="1">
        <v>2.0</v>
      </c>
      <c r="C9579" s="1" t="s">
        <v>20844</v>
      </c>
      <c r="D9579" s="1" t="s">
        <v>20845</v>
      </c>
      <c r="E9579" s="1" t="s">
        <v>52</v>
      </c>
      <c r="F9579" s="1" t="s">
        <v>11</v>
      </c>
      <c r="G9579" s="1" t="str">
        <f>IFERROR(__xludf.DUMMYFUNCTION("GOOGLETRANSLATE(D9579,""fr"",""en"")"),"#VALUE!")</f>
        <v>#VALUE!</v>
      </c>
    </row>
    <row r="9580" ht="15.75" customHeight="1">
      <c r="A9580" s="1" t="s">
        <v>1113</v>
      </c>
      <c r="B9580" s="1">
        <v>3.0</v>
      </c>
      <c r="C9580" s="1" t="s">
        <v>20846</v>
      </c>
      <c r="D9580" s="1" t="s">
        <v>20847</v>
      </c>
      <c r="E9580" s="1" t="s">
        <v>21</v>
      </c>
      <c r="F9580" s="1" t="s">
        <v>11</v>
      </c>
      <c r="G9580" s="1" t="str">
        <f>IFERROR(__xludf.DUMMYFUNCTION("GOOGLETRANSLATE(D9580,""fr"",""en"")"),"I am satisfied with the price, I expect to see in case of a problem how my insurance manages their promised services. I hope they will be up to it.")</f>
        <v>I am satisfied with the price, I expect to see in case of a problem how my insurance manages their promised services. I hope they will be up to it.</v>
      </c>
    </row>
    <row r="9581" ht="15.75" customHeight="1">
      <c r="A9581" s="1" t="s">
        <v>1132</v>
      </c>
      <c r="B9581" s="1">
        <v>3.0</v>
      </c>
      <c r="C9581" s="1" t="s">
        <v>20848</v>
      </c>
      <c r="D9581" s="1" t="s">
        <v>20849</v>
      </c>
      <c r="E9581" s="1" t="s">
        <v>52</v>
      </c>
      <c r="F9581" s="1" t="s">
        <v>11</v>
      </c>
      <c r="G9581" s="1" t="str">
        <f>IFERROR(__xludf.DUMMYFUNCTION("GOOGLETRANSLATE(D9581,""fr"",""en"")"),"#VALUE!")</f>
        <v>#VALUE!</v>
      </c>
    </row>
    <row r="9582" ht="15.75" customHeight="1">
      <c r="A9582" s="1" t="s">
        <v>2911</v>
      </c>
      <c r="B9582" s="1">
        <v>4.0</v>
      </c>
      <c r="C9582" s="1" t="s">
        <v>20850</v>
      </c>
      <c r="D9582" s="1" t="s">
        <v>20851</v>
      </c>
      <c r="E9582" s="1" t="s">
        <v>10</v>
      </c>
      <c r="F9582" s="1" t="s">
        <v>11</v>
      </c>
      <c r="G9582" s="1" t="str">
        <f>IFERROR(__xludf.DUMMYFUNCTION("GOOGLETRANSLATE(D9582,""fr"",""en"")"),"#VALUE!")</f>
        <v>#VALUE!</v>
      </c>
    </row>
    <row r="9583" ht="15.75" customHeight="1">
      <c r="A9583" s="1" t="s">
        <v>4153</v>
      </c>
      <c r="B9583" s="1">
        <v>1.0</v>
      </c>
      <c r="C9583" s="1" t="s">
        <v>20852</v>
      </c>
      <c r="D9583" s="1" t="s">
        <v>20853</v>
      </c>
      <c r="E9583" s="1" t="s">
        <v>10</v>
      </c>
      <c r="F9583" s="1" t="s">
        <v>11</v>
      </c>
      <c r="G9583" s="1" t="str">
        <f>IFERROR(__xludf.DUMMYFUNCTION("GOOGLETRANSLATE(D9583,""fr"",""en"")"),"#VALUE!")</f>
        <v>#VALUE!</v>
      </c>
    </row>
    <row r="9584" ht="15.75" customHeight="1">
      <c r="A9584" s="1" t="s">
        <v>2237</v>
      </c>
      <c r="B9584" s="1">
        <v>2.0</v>
      </c>
      <c r="C9584" s="1" t="s">
        <v>20854</v>
      </c>
      <c r="D9584" s="1" t="s">
        <v>20855</v>
      </c>
      <c r="E9584" s="1" t="s">
        <v>25</v>
      </c>
      <c r="F9584" s="1" t="s">
        <v>110</v>
      </c>
      <c r="G9584" s="1" t="str">
        <f>IFERROR(__xludf.DUMMYFUNCTION("GOOGLETRANSLATE(D9584,""fr"",""en"")"),"#VALUE!")</f>
        <v>#VALUE!</v>
      </c>
    </row>
    <row r="9585" ht="15.75" customHeight="1">
      <c r="A9585" s="1" t="s">
        <v>4849</v>
      </c>
      <c r="B9585" s="1">
        <v>1.0</v>
      </c>
      <c r="C9585" s="1" t="s">
        <v>20856</v>
      </c>
      <c r="D9585" s="1" t="s">
        <v>20857</v>
      </c>
      <c r="E9585" s="1" t="s">
        <v>250</v>
      </c>
      <c r="F9585" s="1" t="s">
        <v>30</v>
      </c>
      <c r="G9585" s="1" t="str">
        <f>IFERROR(__xludf.DUMMYFUNCTION("GOOGLETRANSLATE(D9585,""fr"",""en"")"),"#VALUE!")</f>
        <v>#VALUE!</v>
      </c>
    </row>
    <row r="9586" ht="15.75" customHeight="1">
      <c r="A9586" s="1" t="s">
        <v>9959</v>
      </c>
      <c r="B9586" s="1">
        <v>1.0</v>
      </c>
      <c r="C9586" s="1" t="s">
        <v>20858</v>
      </c>
      <c r="D9586" s="1" t="s">
        <v>20859</v>
      </c>
      <c r="E9586" s="1" t="s">
        <v>614</v>
      </c>
      <c r="F9586" s="1" t="s">
        <v>30</v>
      </c>
      <c r="G9586" s="1" t="str">
        <f>IFERROR(__xludf.DUMMYFUNCTION("GOOGLETRANSLATE(D9586,""fr"",""en"")"),"#VALUE!")</f>
        <v>#VALUE!</v>
      </c>
    </row>
    <row r="9587" ht="15.75" customHeight="1">
      <c r="A9587" s="1" t="s">
        <v>4016</v>
      </c>
      <c r="B9587" s="1">
        <v>1.0</v>
      </c>
      <c r="C9587" s="1" t="s">
        <v>20860</v>
      </c>
      <c r="D9587" s="1" t="s">
        <v>20861</v>
      </c>
      <c r="E9587" s="1" t="s">
        <v>10</v>
      </c>
      <c r="F9587" s="1" t="s">
        <v>11</v>
      </c>
      <c r="G9587" s="1" t="str">
        <f>IFERROR(__xludf.DUMMYFUNCTION("GOOGLETRANSLATE(D9587,""fr"",""en"")"),"#VALUE!")</f>
        <v>#VALUE!</v>
      </c>
    </row>
    <row r="9588" ht="15.75" customHeight="1">
      <c r="A9588" s="1" t="s">
        <v>10244</v>
      </c>
      <c r="B9588" s="1">
        <v>3.0</v>
      </c>
      <c r="C9588" s="1" t="s">
        <v>20862</v>
      </c>
      <c r="D9588" s="1" t="s">
        <v>20863</v>
      </c>
      <c r="E9588" s="1" t="s">
        <v>10</v>
      </c>
      <c r="F9588" s="1" t="s">
        <v>11</v>
      </c>
      <c r="G9588" s="1" t="str">
        <f>IFERROR(__xludf.DUMMYFUNCTION("GOOGLETRANSLATE(D9588,""fr"",""en"")"),"#VALUE!")</f>
        <v>#VALUE!</v>
      </c>
    </row>
    <row r="9589" ht="15.75" customHeight="1">
      <c r="A9589" s="1" t="s">
        <v>239</v>
      </c>
      <c r="B9589" s="1">
        <v>1.0</v>
      </c>
      <c r="C9589" s="1" t="s">
        <v>20864</v>
      </c>
      <c r="D9589" s="1" t="s">
        <v>20865</v>
      </c>
      <c r="E9589" s="1" t="s">
        <v>575</v>
      </c>
      <c r="F9589" s="1" t="s">
        <v>48</v>
      </c>
      <c r="G9589" s="1" t="str">
        <f>IFERROR(__xludf.DUMMYFUNCTION("GOOGLETRANSLATE(D9589,""fr"",""en"")"),"#VALUE!")</f>
        <v>#VALUE!</v>
      </c>
    </row>
    <row r="9590" ht="15.75" customHeight="1">
      <c r="A9590" s="1" t="s">
        <v>1341</v>
      </c>
      <c r="B9590" s="1">
        <v>2.0</v>
      </c>
      <c r="C9590" s="1" t="s">
        <v>20866</v>
      </c>
      <c r="D9590" s="1" t="s">
        <v>20867</v>
      </c>
      <c r="E9590" s="1" t="s">
        <v>273</v>
      </c>
      <c r="F9590" s="1" t="s">
        <v>11</v>
      </c>
      <c r="G9590" s="1" t="str">
        <f>IFERROR(__xludf.DUMMYFUNCTION("GOOGLETRANSLATE(D9590,""fr"",""en"")"),"#VALUE!")</f>
        <v>#VALUE!</v>
      </c>
    </row>
    <row r="9591" ht="15.75" customHeight="1">
      <c r="A9591" s="1" t="s">
        <v>1764</v>
      </c>
      <c r="B9591" s="1">
        <v>1.0</v>
      </c>
      <c r="C9591" s="1" t="s">
        <v>20868</v>
      </c>
      <c r="D9591" s="1" t="s">
        <v>20869</v>
      </c>
      <c r="E9591" s="1" t="s">
        <v>169</v>
      </c>
      <c r="F9591" s="1" t="s">
        <v>11</v>
      </c>
      <c r="G9591" s="1" t="str">
        <f>IFERROR(__xludf.DUMMYFUNCTION("GOOGLETRANSLATE(D9591,""fr"",""en"")"),"#VALUE!")</f>
        <v>#VALUE!</v>
      </c>
    </row>
    <row r="9592" ht="15.75" customHeight="1">
      <c r="A9592" s="1" t="s">
        <v>4477</v>
      </c>
      <c r="B9592" s="1">
        <v>2.0</v>
      </c>
      <c r="C9592" s="1" t="s">
        <v>20870</v>
      </c>
      <c r="D9592" s="1" t="s">
        <v>20871</v>
      </c>
      <c r="E9592" s="1" t="s">
        <v>25</v>
      </c>
      <c r="F9592" s="1" t="s">
        <v>11</v>
      </c>
      <c r="G9592" s="1" t="str">
        <f>IFERROR(__xludf.DUMMYFUNCTION("GOOGLETRANSLATE(D9592,""fr"",""en"")"),"#VALUE!")</f>
        <v>#VALUE!</v>
      </c>
    </row>
    <row r="9593" ht="15.75" customHeight="1">
      <c r="A9593" s="1" t="s">
        <v>7487</v>
      </c>
      <c r="B9593" s="1">
        <v>1.0</v>
      </c>
      <c r="C9593" s="1" t="s">
        <v>20872</v>
      </c>
      <c r="D9593" s="1" t="s">
        <v>20873</v>
      </c>
      <c r="E9593" s="1" t="s">
        <v>10</v>
      </c>
      <c r="F9593" s="1" t="s">
        <v>11</v>
      </c>
      <c r="G9593" s="1" t="str">
        <f>IFERROR(__xludf.DUMMYFUNCTION("GOOGLETRANSLATE(D9593,""fr"",""en"")"),"#VALUE!")</f>
        <v>#VALUE!</v>
      </c>
    </row>
    <row r="9594" ht="15.75" customHeight="1">
      <c r="A9594" s="1" t="s">
        <v>8272</v>
      </c>
      <c r="B9594" s="1">
        <v>1.0</v>
      </c>
      <c r="C9594" s="1" t="s">
        <v>20874</v>
      </c>
      <c r="D9594" s="1" t="s">
        <v>20875</v>
      </c>
      <c r="E9594" s="1" t="s">
        <v>21</v>
      </c>
      <c r="F9594" s="1" t="s">
        <v>11</v>
      </c>
      <c r="G9594" s="1" t="str">
        <f>IFERROR(__xludf.DUMMYFUNCTION("GOOGLETRANSLATE(D9594,""fr"",""en"")"),"#VALUE!")</f>
        <v>#VALUE!</v>
      </c>
    </row>
    <row r="9595" ht="15.75" customHeight="1">
      <c r="A9595" s="1" t="s">
        <v>2809</v>
      </c>
      <c r="B9595" s="1">
        <v>1.0</v>
      </c>
      <c r="C9595" s="1" t="s">
        <v>20876</v>
      </c>
      <c r="D9595" s="1" t="s">
        <v>20877</v>
      </c>
      <c r="E9595" s="1" t="s">
        <v>73</v>
      </c>
      <c r="F9595" s="1" t="s">
        <v>30</v>
      </c>
      <c r="G9595" s="1" t="str">
        <f>IFERROR(__xludf.DUMMYFUNCTION("GOOGLETRANSLATE(D9595,""fr"",""en"")"),"#VALUE!")</f>
        <v>#VALUE!</v>
      </c>
    </row>
    <row r="9596" ht="15.75" customHeight="1">
      <c r="A9596" s="1" t="s">
        <v>841</v>
      </c>
      <c r="B9596" s="1">
        <v>4.0</v>
      </c>
      <c r="C9596" s="1" t="s">
        <v>20878</v>
      </c>
      <c r="D9596" s="1" t="s">
        <v>20879</v>
      </c>
      <c r="E9596" s="1" t="s">
        <v>21</v>
      </c>
      <c r="F9596" s="1" t="s">
        <v>11</v>
      </c>
      <c r="G9596" s="1" t="str">
        <f>IFERROR(__xludf.DUMMYFUNCTION("GOOGLETRANSLATE(D9596,""fr"",""en"")"),"#VALUE!")</f>
        <v>#VALUE!</v>
      </c>
    </row>
    <row r="9597" ht="15.75" customHeight="1">
      <c r="A9597" s="1" t="s">
        <v>621</v>
      </c>
      <c r="B9597" s="1">
        <v>1.0</v>
      </c>
      <c r="C9597" s="1" t="s">
        <v>20880</v>
      </c>
      <c r="D9597" s="1" t="s">
        <v>20881</v>
      </c>
      <c r="E9597" s="1" t="s">
        <v>614</v>
      </c>
      <c r="F9597" s="1" t="s">
        <v>30</v>
      </c>
      <c r="G9597" s="1" t="str">
        <f>IFERROR(__xludf.DUMMYFUNCTION("GOOGLETRANSLATE(D9597,""fr"",""en"")"),"A shame! I have never seen that in a mutual ... Loss of time and money insured. No remote transmission on a large number of professionals who forces us to advance the costs and return the bill to Santiane. As if that was not enough you must constantly cal"&amp;"l them to verify that the payments have been made without it beware of payment defects due to ""lack of documents"" which you only tell you about once you have called. No confidence between you and your mutual .... if that is what you want, subscribe, if "&amp;"not, have the intelligence not to subscribe. A complaint for lack of information to the signing of the contract and termination made on 30.06 and always no response or how to blur your customers and let the contract run. You shouldn't be surprised that cu"&amp;"stomers simply stop paying. Solution for which I will surely opt since no solution in sight.
")</f>
        <v>A shame! I have never seen that in a mutual ... Loss of time and money insured. No remote transmission on a large number of professionals who forces us to advance the costs and return the bill to Santiane. As if that was not enough you must constantly call them to verify that the payments have been made without it beware of payment defects due to "lack of documents" which you only tell you about once you have called. No confidence between you and your mutual .... if that is what you want, subscribe, if not, have the intelligence not to subscribe. A complaint for lack of information to the signing of the contract and termination made on 30.06 and always no response or how to blur your customers and let the contract run. You shouldn't be surprised that customers simply stop paying. Solution for which I will surely opt since no solution in sight.
</v>
      </c>
    </row>
    <row r="9598" ht="15.75" customHeight="1">
      <c r="A9598" s="1" t="s">
        <v>3496</v>
      </c>
      <c r="B9598" s="1">
        <v>3.0</v>
      </c>
      <c r="C9598" s="1" t="s">
        <v>20882</v>
      </c>
      <c r="D9598" s="1" t="s">
        <v>20883</v>
      </c>
      <c r="E9598" s="1" t="s">
        <v>21</v>
      </c>
      <c r="F9598" s="1" t="s">
        <v>11</v>
      </c>
      <c r="G9598" s="1" t="str">
        <f>IFERROR(__xludf.DUMMYFUNCTION("GOOGLETRANSLATE(D9598,""fr"",""en"")"),"#VALUE!")</f>
        <v>#VALUE!</v>
      </c>
    </row>
    <row r="9599" ht="15.75" customHeight="1">
      <c r="A9599" s="1" t="s">
        <v>12575</v>
      </c>
      <c r="B9599" s="1">
        <v>1.0</v>
      </c>
      <c r="C9599" s="1" t="s">
        <v>20884</v>
      </c>
      <c r="D9599" s="1" t="s">
        <v>20885</v>
      </c>
      <c r="E9599" s="1" t="s">
        <v>373</v>
      </c>
      <c r="F9599" s="1" t="s">
        <v>118</v>
      </c>
      <c r="G9599" s="1" t="str">
        <f>IFERROR(__xludf.DUMMYFUNCTION("GOOGLETRANSLATE(D9599,""fr"",""en"")"),"#VALUE!")</f>
        <v>#VALUE!</v>
      </c>
    </row>
    <row r="9600" ht="15.75" customHeight="1">
      <c r="A9600" s="1" t="s">
        <v>17446</v>
      </c>
      <c r="B9600" s="1">
        <v>2.0</v>
      </c>
      <c r="C9600" s="1" t="s">
        <v>20886</v>
      </c>
      <c r="D9600" s="1" t="s">
        <v>20887</v>
      </c>
      <c r="E9600" s="1" t="s">
        <v>117</v>
      </c>
      <c r="F9600" s="1" t="s">
        <v>118</v>
      </c>
      <c r="G9600" s="1" t="str">
        <f>IFERROR(__xludf.DUMMYFUNCTION("GOOGLETRANSLATE(D9600,""fr"",""en"")"),"#VALUE!")</f>
        <v>#VALUE!</v>
      </c>
    </row>
    <row r="9601" ht="15.75" customHeight="1">
      <c r="A9601" s="1" t="s">
        <v>1940</v>
      </c>
      <c r="B9601" s="1">
        <v>3.0</v>
      </c>
      <c r="C9601" s="1" t="s">
        <v>20888</v>
      </c>
      <c r="D9601" s="1" t="s">
        <v>20889</v>
      </c>
      <c r="E9601" s="1" t="s">
        <v>10</v>
      </c>
      <c r="F9601" s="1" t="s">
        <v>11</v>
      </c>
      <c r="G9601" s="1" t="str">
        <f>IFERROR(__xludf.DUMMYFUNCTION("GOOGLETRANSLATE(D9601,""fr"",""en"")"),"#VALUE!")</f>
        <v>#VALUE!</v>
      </c>
    </row>
    <row r="9602" ht="15.75" customHeight="1">
      <c r="A9602" s="1" t="s">
        <v>2702</v>
      </c>
      <c r="B9602" s="1">
        <v>1.0</v>
      </c>
      <c r="C9602" s="1" t="s">
        <v>20890</v>
      </c>
      <c r="D9602" s="1" t="s">
        <v>20891</v>
      </c>
      <c r="E9602" s="1" t="s">
        <v>21</v>
      </c>
      <c r="F9602" s="1" t="s">
        <v>11</v>
      </c>
      <c r="G9602" s="1" t="str">
        <f>IFERROR(__xludf.DUMMYFUNCTION("GOOGLETRANSLATE(D9602,""fr"",""en"")"),"#VALUE!")</f>
        <v>#VALUE!</v>
      </c>
    </row>
    <row r="9603" ht="15.75" customHeight="1">
      <c r="A9603" s="1" t="s">
        <v>635</v>
      </c>
      <c r="B9603" s="1">
        <v>4.0</v>
      </c>
      <c r="C9603" s="1" t="s">
        <v>20892</v>
      </c>
      <c r="D9603" s="1" t="s">
        <v>20893</v>
      </c>
      <c r="E9603" s="1" t="s">
        <v>65</v>
      </c>
      <c r="F9603" s="1" t="s">
        <v>66</v>
      </c>
      <c r="G9603" s="1" t="str">
        <f>IFERROR(__xludf.DUMMYFUNCTION("GOOGLETRANSLATE(D9603,""fr"",""en"")"),"#VALUE!")</f>
        <v>#VALUE!</v>
      </c>
    </row>
    <row r="9604" ht="15.75" customHeight="1">
      <c r="A9604" s="1" t="s">
        <v>678</v>
      </c>
      <c r="B9604" s="1">
        <v>4.0</v>
      </c>
      <c r="C9604" s="1" t="s">
        <v>20894</v>
      </c>
      <c r="D9604" s="1" t="s">
        <v>20895</v>
      </c>
      <c r="E9604" s="1" t="s">
        <v>21</v>
      </c>
      <c r="F9604" s="1" t="s">
        <v>11</v>
      </c>
      <c r="G9604" s="1" t="str">
        <f>IFERROR(__xludf.DUMMYFUNCTION("GOOGLETRANSLATE(D9604,""fr"",""en"")"),"#VALUE!")</f>
        <v>#VALUE!</v>
      </c>
    </row>
    <row r="9605" ht="15.75" customHeight="1">
      <c r="A9605" s="1" t="s">
        <v>615</v>
      </c>
      <c r="B9605" s="1">
        <v>4.0</v>
      </c>
      <c r="C9605" s="1" t="s">
        <v>20896</v>
      </c>
      <c r="D9605" s="1" t="s">
        <v>20897</v>
      </c>
      <c r="E9605" s="1" t="s">
        <v>10</v>
      </c>
      <c r="F9605" s="1" t="s">
        <v>11</v>
      </c>
      <c r="G9605" s="1" t="str">
        <f>IFERROR(__xludf.DUMMYFUNCTION("GOOGLETRANSLATE(D9605,""fr"",""en"")"),"#VALUE!")</f>
        <v>#VALUE!</v>
      </c>
    </row>
    <row r="9606" ht="15.75" customHeight="1">
      <c r="A9606" s="1" t="s">
        <v>367</v>
      </c>
      <c r="B9606" s="1">
        <v>1.0</v>
      </c>
      <c r="C9606" s="1" t="s">
        <v>20898</v>
      </c>
      <c r="D9606" s="1" t="s">
        <v>20899</v>
      </c>
      <c r="E9606" s="1" t="s">
        <v>254</v>
      </c>
      <c r="F9606" s="1" t="s">
        <v>66</v>
      </c>
      <c r="G9606" s="1" t="str">
        <f>IFERROR(__xludf.DUMMYFUNCTION("GOOGLETRANSLATE(D9606,""fr"",""en"")"),"#VALUE!")</f>
        <v>#VALUE!</v>
      </c>
    </row>
    <row r="9607" ht="15.75" customHeight="1">
      <c r="A9607" s="1" t="s">
        <v>417</v>
      </c>
      <c r="B9607" s="1">
        <v>2.0</v>
      </c>
      <c r="C9607" s="1" t="s">
        <v>20900</v>
      </c>
      <c r="D9607" s="1" t="s">
        <v>20901</v>
      </c>
      <c r="E9607" s="1" t="s">
        <v>10</v>
      </c>
      <c r="F9607" s="1" t="s">
        <v>11</v>
      </c>
      <c r="G9607" s="1" t="str">
        <f>IFERROR(__xludf.DUMMYFUNCTION("GOOGLETRANSLATE(D9607,""fr"",""en"")"),"#VALUE!")</f>
        <v>#VALUE!</v>
      </c>
    </row>
    <row r="9608" ht="15.75" customHeight="1">
      <c r="A9608" s="1" t="s">
        <v>2363</v>
      </c>
      <c r="B9608" s="1">
        <v>5.0</v>
      </c>
      <c r="C9608" s="1" t="s">
        <v>9774</v>
      </c>
      <c r="D9608" s="1" t="s">
        <v>20902</v>
      </c>
      <c r="E9608" s="1" t="s">
        <v>273</v>
      </c>
      <c r="F9608" s="1" t="s">
        <v>11</v>
      </c>
      <c r="G9608" s="1" t="str">
        <f>IFERROR(__xludf.DUMMYFUNCTION("GOOGLETRANSLATE(D9608,""fr"",""en"")"),"#VALUE!")</f>
        <v>#VALUE!</v>
      </c>
    </row>
    <row r="9609" ht="15.75" customHeight="1">
      <c r="A9609" s="1" t="s">
        <v>2630</v>
      </c>
      <c r="B9609" s="1">
        <v>5.0</v>
      </c>
      <c r="C9609" s="1" t="s">
        <v>20903</v>
      </c>
      <c r="D9609" s="1" t="s">
        <v>20904</v>
      </c>
      <c r="E9609" s="1" t="s">
        <v>21</v>
      </c>
      <c r="F9609" s="1" t="s">
        <v>11</v>
      </c>
      <c r="G9609" s="1" t="str">
        <f>IFERROR(__xludf.DUMMYFUNCTION("GOOGLETRANSLATE(D9609,""fr"",""en"")"),"#VALUE!")</f>
        <v>#VALUE!</v>
      </c>
    </row>
    <row r="9610" ht="15.75" customHeight="1">
      <c r="A9610" s="1" t="s">
        <v>1476</v>
      </c>
      <c r="B9610" s="1">
        <v>4.0</v>
      </c>
      <c r="C9610" s="1" t="s">
        <v>20905</v>
      </c>
      <c r="D9610" s="1" t="s">
        <v>20906</v>
      </c>
      <c r="E9610" s="1" t="s">
        <v>10</v>
      </c>
      <c r="F9610" s="1" t="s">
        <v>11</v>
      </c>
      <c r="G9610" s="1" t="str">
        <f>IFERROR(__xludf.DUMMYFUNCTION("GOOGLETRANSLATE(D9610,""fr"",""en"")"),"#VALUE!")</f>
        <v>#VALUE!</v>
      </c>
    </row>
    <row r="9611" ht="15.75" customHeight="1">
      <c r="A9611" s="1" t="s">
        <v>8367</v>
      </c>
      <c r="B9611" s="1">
        <v>1.0</v>
      </c>
      <c r="C9611" s="1" t="s">
        <v>20907</v>
      </c>
      <c r="D9611" s="1" t="s">
        <v>20908</v>
      </c>
      <c r="E9611" s="1" t="s">
        <v>196</v>
      </c>
      <c r="F9611" s="1" t="s">
        <v>118</v>
      </c>
      <c r="G9611" s="1" t="str">
        <f>IFERROR(__xludf.DUMMYFUNCTION("GOOGLETRANSLATE(D9611,""fr"",""en"")"),"#VALUE!")</f>
        <v>#VALUE!</v>
      </c>
    </row>
    <row r="9612" ht="15.75" customHeight="1">
      <c r="A9612" s="1" t="s">
        <v>6618</v>
      </c>
      <c r="B9612" s="1">
        <v>1.0</v>
      </c>
      <c r="C9612" s="1" t="s">
        <v>20909</v>
      </c>
      <c r="D9612" s="1" t="s">
        <v>20910</v>
      </c>
      <c r="E9612" s="1" t="s">
        <v>52</v>
      </c>
      <c r="F9612" s="1" t="s">
        <v>11</v>
      </c>
      <c r="G9612" s="1" t="str">
        <f>IFERROR(__xludf.DUMMYFUNCTION("GOOGLETRANSLATE(D9612,""fr"",""en"")"),"#VALUE!")</f>
        <v>#VALUE!</v>
      </c>
    </row>
    <row r="9613" ht="15.75" customHeight="1">
      <c r="A9613" s="1" t="s">
        <v>11421</v>
      </c>
      <c r="B9613" s="1">
        <v>1.0</v>
      </c>
      <c r="C9613" s="1" t="s">
        <v>20911</v>
      </c>
      <c r="D9613" s="1" t="s">
        <v>20912</v>
      </c>
      <c r="E9613" s="1" t="s">
        <v>159</v>
      </c>
      <c r="F9613" s="1" t="s">
        <v>39</v>
      </c>
      <c r="G9613" s="1" t="str">
        <f>IFERROR(__xludf.DUMMYFUNCTION("GOOGLETRANSLATE(D9613,""fr"",""en"")"),"#VALUE!")</f>
        <v>#VALUE!</v>
      </c>
    </row>
    <row r="9614" ht="15.75" customHeight="1">
      <c r="A9614" s="1" t="s">
        <v>9577</v>
      </c>
      <c r="B9614" s="1">
        <v>1.0</v>
      </c>
      <c r="C9614" s="1" t="s">
        <v>20913</v>
      </c>
      <c r="D9614" s="1" t="s">
        <v>20914</v>
      </c>
      <c r="E9614" s="1" t="s">
        <v>10</v>
      </c>
      <c r="F9614" s="1" t="s">
        <v>11</v>
      </c>
      <c r="G9614" s="1" t="str">
        <f>IFERROR(__xludf.DUMMYFUNCTION("GOOGLETRANSLATE(D9614,""fr"",""en"")"),"#VALUE!")</f>
        <v>#VALUE!</v>
      </c>
    </row>
    <row r="9615" ht="15.75" customHeight="1">
      <c r="A9615" s="1" t="s">
        <v>2854</v>
      </c>
      <c r="B9615" s="1">
        <v>5.0</v>
      </c>
      <c r="C9615" s="1" t="s">
        <v>20915</v>
      </c>
      <c r="D9615" s="1" t="s">
        <v>20916</v>
      </c>
      <c r="E9615" s="1" t="s">
        <v>65</v>
      </c>
      <c r="F9615" s="1" t="s">
        <v>66</v>
      </c>
      <c r="G9615" s="1" t="str">
        <f>IFERROR(__xludf.DUMMYFUNCTION("GOOGLETRANSLATE(D9615,""fr"",""en"")"),"#VALUE!")</f>
        <v>#VALUE!</v>
      </c>
    </row>
    <row r="9616" ht="15.75" customHeight="1">
      <c r="A9616" s="1" t="s">
        <v>10533</v>
      </c>
      <c r="B9616" s="1">
        <v>1.0</v>
      </c>
      <c r="C9616" s="1" t="s">
        <v>20917</v>
      </c>
      <c r="D9616" s="1" t="s">
        <v>20918</v>
      </c>
      <c r="E9616" s="1" t="s">
        <v>10</v>
      </c>
      <c r="F9616" s="1" t="s">
        <v>11</v>
      </c>
      <c r="G9616" s="1" t="str">
        <f>IFERROR(__xludf.DUMMYFUNCTION("GOOGLETRANSLATE(D9616,""fr"",""en"")"),"#VALUE!")</f>
        <v>#VALUE!</v>
      </c>
    </row>
    <row r="9617" ht="15.75" customHeight="1">
      <c r="A9617" s="1" t="s">
        <v>12943</v>
      </c>
      <c r="B9617" s="1">
        <v>5.0</v>
      </c>
      <c r="C9617" s="1" t="s">
        <v>12944</v>
      </c>
      <c r="D9617" s="1" t="s">
        <v>20919</v>
      </c>
      <c r="E9617" s="1" t="s">
        <v>29</v>
      </c>
      <c r="F9617" s="1" t="s">
        <v>30</v>
      </c>
      <c r="G9617" s="1" t="str">
        <f>IFERROR(__xludf.DUMMYFUNCTION("GOOGLETRANSLATE(D9617,""fr"",""en"")"),"#VALUE!")</f>
        <v>#VALUE!</v>
      </c>
    </row>
    <row r="9618" ht="15.75" customHeight="1">
      <c r="A9618" s="1" t="s">
        <v>20920</v>
      </c>
      <c r="B9618" s="1">
        <v>1.0</v>
      </c>
      <c r="C9618" s="1" t="s">
        <v>20921</v>
      </c>
      <c r="D9618" s="1" t="s">
        <v>20922</v>
      </c>
      <c r="E9618" s="1" t="s">
        <v>34</v>
      </c>
      <c r="F9618" s="1" t="s">
        <v>30</v>
      </c>
      <c r="G9618" s="1" t="str">
        <f>IFERROR(__xludf.DUMMYFUNCTION("GOOGLETRANSLATE(D9618,""fr"",""en"")"),"#VALUE!")</f>
        <v>#VALUE!</v>
      </c>
    </row>
    <row r="9619" ht="15.75" customHeight="1">
      <c r="A9619" s="1" t="s">
        <v>4118</v>
      </c>
      <c r="B9619" s="1">
        <v>1.0</v>
      </c>
      <c r="C9619" s="1" t="s">
        <v>20923</v>
      </c>
      <c r="D9619" s="1" t="s">
        <v>20924</v>
      </c>
      <c r="E9619" s="1" t="s">
        <v>10</v>
      </c>
      <c r="F9619" s="1" t="s">
        <v>11</v>
      </c>
      <c r="G9619" s="1" t="str">
        <f>IFERROR(__xludf.DUMMYFUNCTION("GOOGLETRANSLATE(D9619,""fr"",""en"")"),"#VALUE!")</f>
        <v>#VALUE!</v>
      </c>
    </row>
    <row r="9620" ht="15.75" customHeight="1">
      <c r="A9620" s="1" t="s">
        <v>11785</v>
      </c>
      <c r="B9620" s="1">
        <v>1.0</v>
      </c>
      <c r="C9620" s="1" t="s">
        <v>20925</v>
      </c>
      <c r="D9620" s="1" t="s">
        <v>20926</v>
      </c>
      <c r="E9620" s="1" t="s">
        <v>169</v>
      </c>
      <c r="F9620" s="1" t="s">
        <v>11</v>
      </c>
      <c r="G9620" s="1" t="str">
        <f>IFERROR(__xludf.DUMMYFUNCTION("GOOGLETRANSLATE(D9620,""fr"",""en"")"),"#VALUE!")</f>
        <v>#VALUE!</v>
      </c>
    </row>
    <row r="9621" ht="15.75" customHeight="1">
      <c r="A9621" s="1" t="s">
        <v>9551</v>
      </c>
      <c r="B9621" s="1">
        <v>3.0</v>
      </c>
      <c r="C9621" s="1" t="s">
        <v>20927</v>
      </c>
      <c r="D9621" s="1" t="s">
        <v>20928</v>
      </c>
      <c r="E9621" s="1" t="s">
        <v>103</v>
      </c>
      <c r="F9621" s="1" t="s">
        <v>48</v>
      </c>
      <c r="G9621" s="1" t="str">
        <f>IFERROR(__xludf.DUMMYFUNCTION("GOOGLETRANSLATE(D9621,""fr"",""en"")"),"#VALUE!")</f>
        <v>#VALUE!</v>
      </c>
    </row>
    <row r="9622" ht="15.75" customHeight="1">
      <c r="A9622" s="1" t="s">
        <v>572</v>
      </c>
      <c r="B9622" s="1">
        <v>2.0</v>
      </c>
      <c r="C9622" s="1" t="s">
        <v>20929</v>
      </c>
      <c r="D9622" s="1" t="s">
        <v>20930</v>
      </c>
      <c r="E9622" s="1" t="s">
        <v>10</v>
      </c>
      <c r="F9622" s="1" t="s">
        <v>11</v>
      </c>
      <c r="G9622" s="1" t="str">
        <f>IFERROR(__xludf.DUMMYFUNCTION("GOOGLETRANSLATE(D9622,""fr"",""en"")"),"#VALUE!")</f>
        <v>#VALUE!</v>
      </c>
    </row>
    <row r="9623" ht="15.75" customHeight="1">
      <c r="A9623" s="1" t="s">
        <v>239</v>
      </c>
      <c r="B9623" s="1">
        <v>1.0</v>
      </c>
      <c r="C9623" s="1" t="s">
        <v>20931</v>
      </c>
      <c r="D9623" s="1" t="s">
        <v>20932</v>
      </c>
      <c r="E9623" s="1" t="s">
        <v>1192</v>
      </c>
      <c r="F9623" s="1" t="s">
        <v>39</v>
      </c>
      <c r="G9623" s="1" t="str">
        <f>IFERROR(__xludf.DUMMYFUNCTION("GOOGLETRANSLATE(D9623,""fr"",""en"")"),"#VALUE!")</f>
        <v>#VALUE!</v>
      </c>
    </row>
    <row r="9624" ht="15.75" customHeight="1">
      <c r="A9624" s="1" t="s">
        <v>7</v>
      </c>
      <c r="B9624" s="1">
        <v>5.0</v>
      </c>
      <c r="C9624" s="1" t="s">
        <v>20933</v>
      </c>
      <c r="D9624" s="1" t="s">
        <v>20934</v>
      </c>
      <c r="E9624" s="1" t="s">
        <v>21</v>
      </c>
      <c r="F9624" s="1" t="s">
        <v>11</v>
      </c>
      <c r="G9624" s="1" t="str">
        <f>IFERROR(__xludf.DUMMYFUNCTION("GOOGLETRANSLATE(D9624,""fr"",""en"")"),"#VALUE!")</f>
        <v>#VALUE!</v>
      </c>
    </row>
    <row r="9625" ht="15.75" customHeight="1">
      <c r="A9625" s="1" t="s">
        <v>1132</v>
      </c>
      <c r="B9625" s="1">
        <v>1.0</v>
      </c>
      <c r="C9625" s="1" t="s">
        <v>16977</v>
      </c>
      <c r="D9625" s="1" t="s">
        <v>20935</v>
      </c>
      <c r="E9625" s="1" t="s">
        <v>273</v>
      </c>
      <c r="F9625" s="1" t="s">
        <v>110</v>
      </c>
      <c r="G9625" s="1" t="str">
        <f>IFERROR(__xludf.DUMMYFUNCTION("GOOGLETRANSLATE(D9625,""fr"",""en"")"),"#VALUE!")</f>
        <v>#VALUE!</v>
      </c>
    </row>
    <row r="9626" ht="15.75" customHeight="1">
      <c r="A9626" s="1" t="s">
        <v>281</v>
      </c>
      <c r="B9626" s="1">
        <v>1.0</v>
      </c>
      <c r="C9626" s="1" t="s">
        <v>20936</v>
      </c>
      <c r="D9626" s="1" t="s">
        <v>20937</v>
      </c>
      <c r="E9626" s="1" t="s">
        <v>226</v>
      </c>
      <c r="F9626" s="1" t="s">
        <v>110</v>
      </c>
      <c r="G9626" s="1" t="str">
        <f>IFERROR(__xludf.DUMMYFUNCTION("GOOGLETRANSLATE(D9626,""fr"",""en"")"),"#VALUE!")</f>
        <v>#VALUE!</v>
      </c>
    </row>
    <row r="9627" ht="15.75" customHeight="1">
      <c r="A9627" s="1" t="s">
        <v>129</v>
      </c>
      <c r="B9627" s="1">
        <v>5.0</v>
      </c>
      <c r="C9627" s="1" t="s">
        <v>20938</v>
      </c>
      <c r="D9627" s="1" t="s">
        <v>20939</v>
      </c>
      <c r="E9627" s="1" t="s">
        <v>21</v>
      </c>
      <c r="F9627" s="1" t="s">
        <v>11</v>
      </c>
      <c r="G9627" s="1" t="str">
        <f>IFERROR(__xludf.DUMMYFUNCTION("GOOGLETRANSLATE(D9627,""fr"",""en"")"),"#VALUE!")</f>
        <v>#VALUE!</v>
      </c>
    </row>
    <row r="9628" ht="15.75" customHeight="1">
      <c r="A9628" s="1" t="s">
        <v>7386</v>
      </c>
      <c r="B9628" s="1">
        <v>5.0</v>
      </c>
      <c r="C9628" s="1" t="s">
        <v>20940</v>
      </c>
      <c r="D9628" s="1" t="s">
        <v>20941</v>
      </c>
      <c r="E9628" s="1" t="s">
        <v>10</v>
      </c>
      <c r="F9628" s="1" t="s">
        <v>11</v>
      </c>
      <c r="G9628" s="1" t="str">
        <f>IFERROR(__xludf.DUMMYFUNCTION("GOOGLETRANSLATE(D9628,""fr"",""en"")"),"#VALUE!")</f>
        <v>#VALUE!</v>
      </c>
    </row>
    <row r="9629" ht="15.75" customHeight="1">
      <c r="A9629" s="1" t="s">
        <v>8754</v>
      </c>
      <c r="B9629" s="1">
        <v>1.0</v>
      </c>
      <c r="C9629" s="1" t="s">
        <v>20942</v>
      </c>
      <c r="D9629" s="1" t="s">
        <v>20943</v>
      </c>
      <c r="E9629" s="1" t="s">
        <v>109</v>
      </c>
      <c r="F9629" s="1" t="s">
        <v>11</v>
      </c>
      <c r="G9629" s="1" t="str">
        <f>IFERROR(__xludf.DUMMYFUNCTION("GOOGLETRANSLATE(D9629,""fr"",""en"")"),"#VALUE!")</f>
        <v>#VALUE!</v>
      </c>
    </row>
    <row r="9630" ht="15.75" customHeight="1">
      <c r="A9630" s="1" t="s">
        <v>3658</v>
      </c>
      <c r="B9630" s="1">
        <v>1.0</v>
      </c>
      <c r="C9630" s="1" t="s">
        <v>20944</v>
      </c>
      <c r="D9630" s="1" t="s">
        <v>20945</v>
      </c>
      <c r="E9630" s="1" t="s">
        <v>29</v>
      </c>
      <c r="F9630" s="1" t="s">
        <v>30</v>
      </c>
      <c r="G9630" s="1" t="str">
        <f>IFERROR(__xludf.DUMMYFUNCTION("GOOGLETRANSLATE(D9630,""fr"",""en"")"),"#VALUE!")</f>
        <v>#VALUE!</v>
      </c>
    </row>
    <row r="9631" ht="15.75" customHeight="1">
      <c r="A9631" s="1" t="s">
        <v>12899</v>
      </c>
      <c r="B9631" s="1">
        <v>4.0</v>
      </c>
      <c r="C9631" s="1" t="s">
        <v>20946</v>
      </c>
      <c r="D9631" s="1" t="s">
        <v>20947</v>
      </c>
      <c r="E9631" s="1" t="s">
        <v>21</v>
      </c>
      <c r="F9631" s="1" t="s">
        <v>11</v>
      </c>
      <c r="G9631" s="1" t="str">
        <f>IFERROR(__xludf.DUMMYFUNCTION("GOOGLETRANSLATE(D9631,""fr"",""en"")"),"#VALUE!")</f>
        <v>#VALUE!</v>
      </c>
    </row>
    <row r="9632" ht="15.75" customHeight="1">
      <c r="A9632" s="1" t="s">
        <v>8469</v>
      </c>
      <c r="B9632" s="1">
        <v>1.0</v>
      </c>
      <c r="C9632" s="1" t="s">
        <v>20948</v>
      </c>
      <c r="D9632" s="1" t="s">
        <v>20949</v>
      </c>
      <c r="E9632" s="1" t="s">
        <v>43</v>
      </c>
      <c r="F9632" s="1" t="s">
        <v>30</v>
      </c>
      <c r="G9632" s="1" t="str">
        <f>IFERROR(__xludf.DUMMYFUNCTION("GOOGLETRANSLATE(D9632,""fr"",""en"")"),"#VALUE!")</f>
        <v>#VALUE!</v>
      </c>
    </row>
    <row r="9633" ht="15.75" customHeight="1">
      <c r="A9633" s="1" t="s">
        <v>1593</v>
      </c>
      <c r="B9633" s="1">
        <v>1.0</v>
      </c>
      <c r="C9633" s="1" t="s">
        <v>20950</v>
      </c>
      <c r="D9633" s="1" t="s">
        <v>20951</v>
      </c>
      <c r="E9633" s="1" t="s">
        <v>52</v>
      </c>
      <c r="F9633" s="1" t="s">
        <v>48</v>
      </c>
      <c r="G9633" s="1" t="str">
        <f>IFERROR(__xludf.DUMMYFUNCTION("GOOGLETRANSLATE(D9633,""fr"",""en"")"),"#VALUE!")</f>
        <v>#VALUE!</v>
      </c>
    </row>
    <row r="9634" ht="15.75" customHeight="1">
      <c r="A9634" s="1" t="s">
        <v>695</v>
      </c>
      <c r="B9634" s="1">
        <v>5.0</v>
      </c>
      <c r="C9634" s="1" t="s">
        <v>20952</v>
      </c>
      <c r="D9634" s="1" t="s">
        <v>20953</v>
      </c>
      <c r="E9634" s="1" t="s">
        <v>10</v>
      </c>
      <c r="F9634" s="1" t="s">
        <v>11</v>
      </c>
      <c r="G9634" s="1" t="str">
        <f>IFERROR(__xludf.DUMMYFUNCTION("GOOGLETRANSLATE(D9634,""fr"",""en"")"),"#VALUE!")</f>
        <v>#VALUE!</v>
      </c>
    </row>
    <row r="9635" ht="15.75" customHeight="1">
      <c r="A9635" s="1" t="s">
        <v>532</v>
      </c>
      <c r="B9635" s="1">
        <v>4.0</v>
      </c>
      <c r="C9635" s="1" t="s">
        <v>20954</v>
      </c>
      <c r="D9635" s="1" t="s">
        <v>20955</v>
      </c>
      <c r="E9635" s="1" t="s">
        <v>169</v>
      </c>
      <c r="F9635" s="1" t="s">
        <v>11</v>
      </c>
      <c r="G9635" s="1" t="str">
        <f>IFERROR(__xludf.DUMMYFUNCTION("GOOGLETRANSLATE(D9635,""fr"",""en"")"),"#VALUE!")</f>
        <v>#VALUE!</v>
      </c>
    </row>
    <row r="9636" ht="15.75" customHeight="1">
      <c r="A9636" s="1" t="s">
        <v>621</v>
      </c>
      <c r="B9636" s="1">
        <v>4.0</v>
      </c>
      <c r="C9636" s="1" t="s">
        <v>20956</v>
      </c>
      <c r="D9636" s="1" t="s">
        <v>20957</v>
      </c>
      <c r="E9636" s="1" t="s">
        <v>21</v>
      </c>
      <c r="F9636" s="1" t="s">
        <v>11</v>
      </c>
      <c r="G9636" s="1" t="str">
        <f>IFERROR(__xludf.DUMMYFUNCTION("GOOGLETRANSLATE(D9636,""fr"",""en"")"),"#VALUE!")</f>
        <v>#VALUE!</v>
      </c>
    </row>
    <row r="9637" ht="15.75" customHeight="1">
      <c r="A9637" s="1" t="s">
        <v>1796</v>
      </c>
      <c r="B9637" s="1">
        <v>5.0</v>
      </c>
      <c r="C9637" s="1" t="s">
        <v>20958</v>
      </c>
      <c r="D9637" s="1" t="s">
        <v>20959</v>
      </c>
      <c r="E9637" s="1" t="s">
        <v>21</v>
      </c>
      <c r="F9637" s="1" t="s">
        <v>11</v>
      </c>
      <c r="G9637" s="1" t="str">
        <f>IFERROR(__xludf.DUMMYFUNCTION("GOOGLETRANSLATE(D9637,""fr"",""en"")"),"#VALUE!")</f>
        <v>#VALUE!</v>
      </c>
    </row>
    <row r="9638" ht="15.75" customHeight="1">
      <c r="A9638" s="1" t="s">
        <v>2097</v>
      </c>
      <c r="B9638" s="1">
        <v>4.0</v>
      </c>
      <c r="C9638" s="1" t="s">
        <v>20960</v>
      </c>
      <c r="D9638" s="1" t="s">
        <v>20961</v>
      </c>
      <c r="E9638" s="1" t="s">
        <v>21</v>
      </c>
      <c r="F9638" s="1" t="s">
        <v>11</v>
      </c>
      <c r="G9638" s="1" t="str">
        <f>IFERROR(__xludf.DUMMYFUNCTION("GOOGLETRANSLATE(D9638,""fr"",""en"")"),"#VALUE!")</f>
        <v>#VALUE!</v>
      </c>
    </row>
    <row r="9639" ht="15.75" customHeight="1">
      <c r="A9639" s="1" t="s">
        <v>18083</v>
      </c>
      <c r="B9639" s="1">
        <v>1.0</v>
      </c>
      <c r="C9639" s="1" t="s">
        <v>20962</v>
      </c>
      <c r="D9639" s="1" t="s">
        <v>20963</v>
      </c>
      <c r="E9639" s="1" t="s">
        <v>250</v>
      </c>
      <c r="F9639" s="1" t="s">
        <v>30</v>
      </c>
      <c r="G9639" s="1" t="str">
        <f>IFERROR(__xludf.DUMMYFUNCTION("GOOGLETRANSLATE(D9639,""fr"",""en"")"),"#VALUE!")</f>
        <v>#VALUE!</v>
      </c>
    </row>
    <row r="9640" ht="15.75" customHeight="1">
      <c r="A9640" s="1" t="s">
        <v>424</v>
      </c>
      <c r="B9640" s="1">
        <v>3.0</v>
      </c>
      <c r="C9640" s="1" t="s">
        <v>20964</v>
      </c>
      <c r="D9640" s="1" t="s">
        <v>20965</v>
      </c>
      <c r="E9640" s="1" t="s">
        <v>21</v>
      </c>
      <c r="F9640" s="1" t="s">
        <v>11</v>
      </c>
      <c r="G9640" s="1" t="str">
        <f>IFERROR(__xludf.DUMMYFUNCTION("GOOGLETRANSLATE(D9640,""fr"",""en"")"),"#VALUE!")</f>
        <v>#VALUE!</v>
      </c>
    </row>
    <row r="9641" ht="15.75" customHeight="1">
      <c r="A9641" s="1" t="s">
        <v>314</v>
      </c>
      <c r="B9641" s="1">
        <v>3.0</v>
      </c>
      <c r="C9641" s="1" t="s">
        <v>3745</v>
      </c>
      <c r="D9641" s="1" t="s">
        <v>20966</v>
      </c>
      <c r="E9641" s="1" t="s">
        <v>21</v>
      </c>
      <c r="F9641" s="1" t="s">
        <v>11</v>
      </c>
      <c r="G9641" s="1" t="str">
        <f>IFERROR(__xludf.DUMMYFUNCTION("GOOGLETRANSLATE(D9641,""fr"",""en"")"),"#VALUE!")</f>
        <v>#VALUE!</v>
      </c>
    </row>
    <row r="9642" ht="15.75" customHeight="1">
      <c r="A9642" s="1" t="s">
        <v>20523</v>
      </c>
      <c r="B9642" s="1">
        <v>2.0</v>
      </c>
      <c r="C9642" s="1" t="s">
        <v>20967</v>
      </c>
      <c r="D9642" s="1" t="s">
        <v>20968</v>
      </c>
      <c r="E9642" s="1" t="s">
        <v>169</v>
      </c>
      <c r="F9642" s="1" t="s">
        <v>11</v>
      </c>
      <c r="G9642" s="1" t="str">
        <f>IFERROR(__xludf.DUMMYFUNCTION("GOOGLETRANSLATE(D9642,""fr"",""en"")"),"#VALUE!")</f>
        <v>#VALUE!</v>
      </c>
    </row>
    <row r="9643" ht="15.75" customHeight="1">
      <c r="A9643" s="1" t="s">
        <v>4016</v>
      </c>
      <c r="B9643" s="1">
        <v>1.0</v>
      </c>
      <c r="C9643" s="1" t="s">
        <v>20969</v>
      </c>
      <c r="D9643" s="1" t="s">
        <v>20970</v>
      </c>
      <c r="E9643" s="1" t="s">
        <v>575</v>
      </c>
      <c r="F9643" s="1" t="s">
        <v>48</v>
      </c>
      <c r="G9643" s="1" t="str">
        <f>IFERROR(__xludf.DUMMYFUNCTION("GOOGLETRANSLATE(D9643,""fr"",""en"")"),"#VALUE!")</f>
        <v>#VALUE!</v>
      </c>
    </row>
    <row r="9644" ht="15.75" customHeight="1">
      <c r="A9644" s="1" t="s">
        <v>3675</v>
      </c>
      <c r="B9644" s="1">
        <v>4.0</v>
      </c>
      <c r="C9644" s="1" t="s">
        <v>20971</v>
      </c>
      <c r="D9644" s="1" t="s">
        <v>20972</v>
      </c>
      <c r="E9644" s="1" t="s">
        <v>176</v>
      </c>
      <c r="F9644" s="1" t="s">
        <v>66</v>
      </c>
      <c r="G9644" s="1" t="str">
        <f>IFERROR(__xludf.DUMMYFUNCTION("GOOGLETRANSLATE(D9644,""fr"",""en"")"),"#VALUE!")</f>
        <v>#VALUE!</v>
      </c>
    </row>
    <row r="9645" ht="15.75" customHeight="1">
      <c r="A9645" s="1" t="s">
        <v>7044</v>
      </c>
      <c r="B9645" s="1">
        <v>1.0</v>
      </c>
      <c r="C9645" s="1" t="s">
        <v>20973</v>
      </c>
      <c r="D9645" s="1" t="s">
        <v>20974</v>
      </c>
      <c r="E9645" s="1" t="s">
        <v>273</v>
      </c>
      <c r="F9645" s="1" t="s">
        <v>110</v>
      </c>
      <c r="G9645" s="1" t="str">
        <f>IFERROR(__xludf.DUMMYFUNCTION("GOOGLETRANSLATE(D9645,""fr"",""en"")"),"#VALUE!")</f>
        <v>#VALUE!</v>
      </c>
    </row>
    <row r="9646" ht="15.75" customHeight="1">
      <c r="A9646" s="1" t="s">
        <v>6350</v>
      </c>
      <c r="B9646" s="1">
        <v>1.0</v>
      </c>
      <c r="C9646" s="1" t="s">
        <v>20975</v>
      </c>
      <c r="D9646" s="1" t="s">
        <v>20976</v>
      </c>
      <c r="E9646" s="1" t="s">
        <v>273</v>
      </c>
      <c r="F9646" s="1" t="s">
        <v>110</v>
      </c>
      <c r="G9646" s="1" t="str">
        <f>IFERROR(__xludf.DUMMYFUNCTION("GOOGLETRANSLATE(D9646,""fr"",""en"")"),"#VALUE!")</f>
        <v>#VALUE!</v>
      </c>
    </row>
    <row r="9647" ht="15.75" customHeight="1">
      <c r="A9647" s="1" t="s">
        <v>1375</v>
      </c>
      <c r="B9647" s="1">
        <v>1.0</v>
      </c>
      <c r="C9647" s="1" t="s">
        <v>20977</v>
      </c>
      <c r="D9647" s="1" t="s">
        <v>20978</v>
      </c>
      <c r="E9647" s="1" t="s">
        <v>10</v>
      </c>
      <c r="F9647" s="1" t="s">
        <v>11</v>
      </c>
      <c r="G9647" s="1" t="str">
        <f>IFERROR(__xludf.DUMMYFUNCTION("GOOGLETRANSLATE(D9647,""fr"",""en"")"),"#VALUE!")</f>
        <v>#VALUE!</v>
      </c>
    </row>
    <row r="9648" ht="15.75" customHeight="1">
      <c r="A9648" s="1" t="s">
        <v>8825</v>
      </c>
      <c r="B9648" s="1">
        <v>2.0</v>
      </c>
      <c r="C9648" s="1" t="s">
        <v>20979</v>
      </c>
      <c r="D9648" s="1" t="s">
        <v>20980</v>
      </c>
      <c r="E9648" s="1" t="s">
        <v>10</v>
      </c>
      <c r="F9648" s="1" t="s">
        <v>11</v>
      </c>
      <c r="G9648" s="1" t="str">
        <f>IFERROR(__xludf.DUMMYFUNCTION("GOOGLETRANSLATE(D9648,""fr"",""en"")"),"#VALUE!")</f>
        <v>#VALUE!</v>
      </c>
    </row>
    <row r="9649" ht="15.75" customHeight="1">
      <c r="A9649" s="1" t="s">
        <v>4480</v>
      </c>
      <c r="B9649" s="1">
        <v>1.0</v>
      </c>
      <c r="C9649" s="1" t="s">
        <v>20981</v>
      </c>
      <c r="D9649" s="1" t="s">
        <v>20982</v>
      </c>
      <c r="E9649" s="1" t="s">
        <v>575</v>
      </c>
      <c r="F9649" s="1" t="s">
        <v>84</v>
      </c>
      <c r="G9649" s="1" t="str">
        <f>IFERROR(__xludf.DUMMYFUNCTION("GOOGLETRANSLATE(D9649,""fr"",""en"")"),"#VALUE!")</f>
        <v>#VALUE!</v>
      </c>
    </row>
    <row r="9650" ht="15.75" customHeight="1">
      <c r="A9650" s="1" t="s">
        <v>255</v>
      </c>
      <c r="B9650" s="1">
        <v>4.0</v>
      </c>
      <c r="C9650" s="1" t="s">
        <v>20983</v>
      </c>
      <c r="D9650" s="1" t="s">
        <v>20984</v>
      </c>
      <c r="E9650" s="1" t="s">
        <v>21</v>
      </c>
      <c r="F9650" s="1" t="s">
        <v>11</v>
      </c>
      <c r="G9650" s="1" t="str">
        <f>IFERROR(__xludf.DUMMYFUNCTION("GOOGLETRANSLATE(D9650,""fr"",""en"")"),"#VALUE!")</f>
        <v>#VALUE!</v>
      </c>
    </row>
    <row r="9651" ht="15.75" customHeight="1">
      <c r="A9651" s="1" t="s">
        <v>85</v>
      </c>
      <c r="B9651" s="1">
        <v>2.0</v>
      </c>
      <c r="C9651" s="1" t="s">
        <v>20985</v>
      </c>
      <c r="D9651" s="1" t="s">
        <v>20986</v>
      </c>
      <c r="E9651" s="1" t="s">
        <v>125</v>
      </c>
      <c r="F9651" s="1" t="s">
        <v>110</v>
      </c>
      <c r="G9651" s="1" t="str">
        <f>IFERROR(__xludf.DUMMYFUNCTION("GOOGLETRANSLATE(D9651,""fr"",""en"")"),"#VALUE!")</f>
        <v>#VALUE!</v>
      </c>
    </row>
    <row r="9652" ht="15.75" customHeight="1">
      <c r="A9652" s="1" t="s">
        <v>20987</v>
      </c>
      <c r="B9652" s="1">
        <v>2.0</v>
      </c>
      <c r="C9652" s="1" t="s">
        <v>20988</v>
      </c>
      <c r="D9652" s="1" t="s">
        <v>20989</v>
      </c>
      <c r="E9652" s="1" t="s">
        <v>21</v>
      </c>
      <c r="F9652" s="1" t="s">
        <v>11</v>
      </c>
      <c r="G9652" s="1" t="str">
        <f>IFERROR(__xludf.DUMMYFUNCTION("GOOGLETRANSLATE(D9652,""fr"",""en"")"),"#VALUE!")</f>
        <v>#VALUE!</v>
      </c>
    </row>
    <row r="9653" ht="15.75" customHeight="1">
      <c r="A9653" s="1" t="s">
        <v>367</v>
      </c>
      <c r="B9653" s="1">
        <v>3.0</v>
      </c>
      <c r="C9653" s="1" t="s">
        <v>20990</v>
      </c>
      <c r="D9653" s="1" t="s">
        <v>20991</v>
      </c>
      <c r="E9653" s="1" t="s">
        <v>10</v>
      </c>
      <c r="F9653" s="1" t="s">
        <v>11</v>
      </c>
      <c r="G9653" s="1" t="str">
        <f>IFERROR(__xludf.DUMMYFUNCTION("GOOGLETRANSLATE(D9653,""fr"",""en"")"),"#VALUE!")</f>
        <v>#VALUE!</v>
      </c>
    </row>
    <row r="9654" ht="15.75" customHeight="1">
      <c r="A9654" s="1" t="s">
        <v>14699</v>
      </c>
      <c r="B9654" s="1">
        <v>1.0</v>
      </c>
      <c r="C9654" s="1" t="s">
        <v>20992</v>
      </c>
      <c r="D9654" s="1" t="s">
        <v>20993</v>
      </c>
      <c r="E9654" s="1" t="s">
        <v>250</v>
      </c>
      <c r="F9654" s="1" t="s">
        <v>30</v>
      </c>
      <c r="G9654" s="1" t="str">
        <f>IFERROR(__xludf.DUMMYFUNCTION("GOOGLETRANSLATE(D9654,""fr"",""en"")"),"#VALUE!")</f>
        <v>#VALUE!</v>
      </c>
    </row>
    <row r="9655" ht="15.75" customHeight="1">
      <c r="A9655" s="1" t="s">
        <v>1218</v>
      </c>
      <c r="B9655" s="1">
        <v>5.0</v>
      </c>
      <c r="C9655" s="1" t="s">
        <v>20994</v>
      </c>
      <c r="D9655" s="1" t="s">
        <v>20995</v>
      </c>
      <c r="E9655" s="1" t="s">
        <v>65</v>
      </c>
      <c r="F9655" s="1" t="s">
        <v>66</v>
      </c>
      <c r="G9655" s="1" t="str">
        <f>IFERROR(__xludf.DUMMYFUNCTION("GOOGLETRANSLATE(D9655,""fr"",""en"")"),"#VALUE!")</f>
        <v>#VALUE!</v>
      </c>
    </row>
    <row r="9656" ht="15.75" customHeight="1">
      <c r="A9656" s="1" t="s">
        <v>7</v>
      </c>
      <c r="B9656" s="1">
        <v>4.0</v>
      </c>
      <c r="C9656" s="1" t="s">
        <v>20996</v>
      </c>
      <c r="D9656" s="1" t="s">
        <v>20997</v>
      </c>
      <c r="E9656" s="1" t="s">
        <v>10</v>
      </c>
      <c r="F9656" s="1" t="s">
        <v>11</v>
      </c>
      <c r="G9656" s="1" t="str">
        <f>IFERROR(__xludf.DUMMYFUNCTION("GOOGLETRANSLATE(D9656,""fr"",""en"")"),"#VALUE!")</f>
        <v>#VALUE!</v>
      </c>
    </row>
    <row r="9657" ht="15.75" customHeight="1">
      <c r="A9657" s="1" t="s">
        <v>2190</v>
      </c>
      <c r="B9657" s="1">
        <v>2.0</v>
      </c>
      <c r="C9657" s="1" t="s">
        <v>20998</v>
      </c>
      <c r="D9657" s="1" t="s">
        <v>20999</v>
      </c>
      <c r="E9657" s="1" t="s">
        <v>169</v>
      </c>
      <c r="F9657" s="1" t="s">
        <v>110</v>
      </c>
      <c r="G9657" s="1" t="str">
        <f>IFERROR(__xludf.DUMMYFUNCTION("GOOGLETRANSLATE(D9657,""fr"",""en"")"),"#VALUE!")</f>
        <v>#VALUE!</v>
      </c>
    </row>
    <row r="9658" ht="15.75" customHeight="1">
      <c r="A9658" s="1" t="s">
        <v>3889</v>
      </c>
      <c r="B9658" s="1">
        <v>1.0</v>
      </c>
      <c r="C9658" s="1" t="s">
        <v>21000</v>
      </c>
      <c r="D9658" s="1" t="s">
        <v>21001</v>
      </c>
      <c r="E9658" s="1" t="s">
        <v>29</v>
      </c>
      <c r="F9658" s="1" t="s">
        <v>30</v>
      </c>
      <c r="G9658" s="1" t="str">
        <f>IFERROR(__xludf.DUMMYFUNCTION("GOOGLETRANSLATE(D9658,""fr"",""en"")"),"#VALUE!")</f>
        <v>#VALUE!</v>
      </c>
    </row>
    <row r="9659" ht="15.75" customHeight="1">
      <c r="A9659" s="1" t="s">
        <v>1753</v>
      </c>
      <c r="B9659" s="1">
        <v>1.0</v>
      </c>
      <c r="C9659" s="1" t="s">
        <v>21002</v>
      </c>
      <c r="D9659" s="1" t="s">
        <v>21003</v>
      </c>
      <c r="E9659" s="1" t="s">
        <v>273</v>
      </c>
      <c r="F9659" s="1" t="s">
        <v>11</v>
      </c>
      <c r="G9659" s="1" t="str">
        <f>IFERROR(__xludf.DUMMYFUNCTION("GOOGLETRANSLATE(D9659,""fr"",""en"")"),"#VALUE!")</f>
        <v>#VALUE!</v>
      </c>
    </row>
    <row r="9660" ht="15.75" customHeight="1">
      <c r="A9660" s="1" t="s">
        <v>187</v>
      </c>
      <c r="B9660" s="1">
        <v>2.0</v>
      </c>
      <c r="C9660" s="1" t="s">
        <v>15812</v>
      </c>
      <c r="D9660" s="1" t="s">
        <v>21004</v>
      </c>
      <c r="E9660" s="1" t="s">
        <v>25</v>
      </c>
      <c r="F9660" s="1" t="s">
        <v>110</v>
      </c>
      <c r="G9660" s="1" t="str">
        <f>IFERROR(__xludf.DUMMYFUNCTION("GOOGLETRANSLATE(D9660,""fr"",""en"")"),"#VALUE!")</f>
        <v>#VALUE!</v>
      </c>
    </row>
    <row r="9661" ht="15.75" customHeight="1">
      <c r="A9661" s="1" t="s">
        <v>77</v>
      </c>
      <c r="B9661" s="1">
        <v>5.0</v>
      </c>
      <c r="C9661" s="1" t="s">
        <v>21005</v>
      </c>
      <c r="D9661" s="1" t="s">
        <v>21006</v>
      </c>
      <c r="E9661" s="1" t="s">
        <v>21</v>
      </c>
      <c r="F9661" s="1" t="s">
        <v>11</v>
      </c>
      <c r="G9661" s="1" t="str">
        <f>IFERROR(__xludf.DUMMYFUNCTION("GOOGLETRANSLATE(D9661,""fr"",""en"")"),"#VALUE!")</f>
        <v>#VALUE!</v>
      </c>
    </row>
    <row r="9662" ht="15.75" customHeight="1">
      <c r="A9662" s="1" t="s">
        <v>1987</v>
      </c>
      <c r="B9662" s="1">
        <v>1.0</v>
      </c>
      <c r="C9662" s="1" t="s">
        <v>21007</v>
      </c>
      <c r="D9662" s="1" t="s">
        <v>21008</v>
      </c>
      <c r="E9662" s="1" t="s">
        <v>196</v>
      </c>
      <c r="F9662" s="1" t="s">
        <v>118</v>
      </c>
      <c r="G9662" s="1" t="str">
        <f>IFERROR(__xludf.DUMMYFUNCTION("GOOGLETRANSLATE(D9662,""fr"",""en"")"),"#VALUE!")</f>
        <v>#VALUE!</v>
      </c>
    </row>
    <row r="9663" ht="15.75" customHeight="1">
      <c r="A9663" s="1" t="s">
        <v>7386</v>
      </c>
      <c r="B9663" s="1">
        <v>2.0</v>
      </c>
      <c r="C9663" s="1" t="s">
        <v>21009</v>
      </c>
      <c r="D9663" s="1" t="s">
        <v>21010</v>
      </c>
      <c r="E9663" s="1" t="s">
        <v>10</v>
      </c>
      <c r="F9663" s="1" t="s">
        <v>11</v>
      </c>
      <c r="G9663" s="1" t="str">
        <f>IFERROR(__xludf.DUMMYFUNCTION("GOOGLETRANSLATE(D9663,""fr"",""en"")"),"#VALUE!")</f>
        <v>#VALUE!</v>
      </c>
    </row>
    <row r="9664" ht="15.75" customHeight="1">
      <c r="A9664" s="1" t="s">
        <v>21011</v>
      </c>
      <c r="B9664" s="1">
        <v>2.0</v>
      </c>
      <c r="C9664" s="1" t="s">
        <v>21012</v>
      </c>
      <c r="D9664" s="1" t="s">
        <v>21013</v>
      </c>
      <c r="E9664" s="1" t="s">
        <v>614</v>
      </c>
      <c r="F9664" s="1" t="s">
        <v>30</v>
      </c>
      <c r="G9664" s="1" t="str">
        <f>IFERROR(__xludf.DUMMYFUNCTION("GOOGLETRANSLATE(D9664,""fr"",""en"")"),"#VALUE!")</f>
        <v>#VALUE!</v>
      </c>
    </row>
    <row r="9665" ht="15.75" customHeight="1">
      <c r="A9665" s="1" t="s">
        <v>100</v>
      </c>
      <c r="B9665" s="1">
        <v>5.0</v>
      </c>
      <c r="C9665" s="1" t="s">
        <v>21014</v>
      </c>
      <c r="D9665" s="1" t="s">
        <v>21015</v>
      </c>
      <c r="E9665" s="1" t="s">
        <v>21</v>
      </c>
      <c r="F9665" s="1" t="s">
        <v>11</v>
      </c>
      <c r="G9665" s="1" t="str">
        <f>IFERROR(__xludf.DUMMYFUNCTION("GOOGLETRANSLATE(D9665,""fr"",""en"")"),"#VALUE!")</f>
        <v>#VALUE!</v>
      </c>
    </row>
    <row r="9666" ht="15.75" customHeight="1">
      <c r="A9666" s="1" t="s">
        <v>18</v>
      </c>
      <c r="B9666" s="1">
        <v>5.0</v>
      </c>
      <c r="C9666" s="1" t="s">
        <v>21016</v>
      </c>
      <c r="D9666" s="1" t="s">
        <v>21017</v>
      </c>
      <c r="E9666" s="1" t="s">
        <v>29</v>
      </c>
      <c r="F9666" s="1" t="s">
        <v>30</v>
      </c>
      <c r="G9666" s="1" t="str">
        <f>IFERROR(__xludf.DUMMYFUNCTION("GOOGLETRANSLATE(D9666,""fr"",""en"")"),"#VALUE!")</f>
        <v>#VALUE!</v>
      </c>
    </row>
    <row r="9667" ht="15.75" customHeight="1">
      <c r="A9667" s="1" t="s">
        <v>1940</v>
      </c>
      <c r="B9667" s="1">
        <v>5.0</v>
      </c>
      <c r="C9667" s="1" t="s">
        <v>21018</v>
      </c>
      <c r="D9667" s="1" t="s">
        <v>21019</v>
      </c>
      <c r="E9667" s="1" t="s">
        <v>125</v>
      </c>
      <c r="F9667" s="1" t="s">
        <v>11</v>
      </c>
      <c r="G9667" s="1" t="str">
        <f>IFERROR(__xludf.DUMMYFUNCTION("GOOGLETRANSLATE(D9667,""fr"",""en"")"),"#VALUE!")</f>
        <v>#VALUE!</v>
      </c>
    </row>
    <row r="9668" ht="15.75" customHeight="1">
      <c r="A9668" s="1" t="s">
        <v>2737</v>
      </c>
      <c r="B9668" s="1">
        <v>4.0</v>
      </c>
      <c r="C9668" s="1" t="s">
        <v>21020</v>
      </c>
      <c r="D9668" s="1" t="s">
        <v>21021</v>
      </c>
      <c r="E9668" s="1" t="s">
        <v>226</v>
      </c>
      <c r="F9668" s="1" t="s">
        <v>11</v>
      </c>
      <c r="G9668" s="1" t="str">
        <f>IFERROR(__xludf.DUMMYFUNCTION("GOOGLETRANSLATE(D9668,""fr"",""en"")"),"#VALUE!")</f>
        <v>#VALUE!</v>
      </c>
    </row>
    <row r="9669" ht="15.75" customHeight="1">
      <c r="A9669" s="1" t="s">
        <v>10862</v>
      </c>
      <c r="B9669" s="1">
        <v>5.0</v>
      </c>
      <c r="C9669" s="1" t="s">
        <v>21022</v>
      </c>
      <c r="D9669" s="1" t="s">
        <v>21023</v>
      </c>
      <c r="E9669" s="1" t="s">
        <v>484</v>
      </c>
      <c r="F9669" s="1" t="s">
        <v>30</v>
      </c>
      <c r="G9669" s="1" t="str">
        <f>IFERROR(__xludf.DUMMYFUNCTION("GOOGLETRANSLATE(D9669,""fr"",""en"")"),"#VALUE!")</f>
        <v>#VALUE!</v>
      </c>
    </row>
    <row r="9670" ht="15.75" customHeight="1">
      <c r="A9670" s="1" t="s">
        <v>899</v>
      </c>
      <c r="B9670" s="1">
        <v>4.0</v>
      </c>
      <c r="C9670" s="1" t="s">
        <v>21024</v>
      </c>
      <c r="D9670" s="1" t="s">
        <v>21025</v>
      </c>
      <c r="E9670" s="1" t="s">
        <v>10</v>
      </c>
      <c r="F9670" s="1" t="s">
        <v>11</v>
      </c>
      <c r="G9670" s="1" t="str">
        <f>IFERROR(__xludf.DUMMYFUNCTION("GOOGLETRANSLATE(D9670,""fr"",""en"")"),"#VALUE!")</f>
        <v>#VALUE!</v>
      </c>
    </row>
    <row r="9671" ht="15.75" customHeight="1">
      <c r="A9671" s="1" t="s">
        <v>461</v>
      </c>
      <c r="B9671" s="1">
        <v>4.0</v>
      </c>
      <c r="C9671" s="1" t="s">
        <v>21026</v>
      </c>
      <c r="D9671" s="1" t="s">
        <v>21027</v>
      </c>
      <c r="E9671" s="1" t="s">
        <v>10</v>
      </c>
      <c r="F9671" s="1" t="s">
        <v>11</v>
      </c>
      <c r="G9671" s="1" t="str">
        <f>IFERROR(__xludf.DUMMYFUNCTION("GOOGLETRANSLATE(D9671,""fr"",""en"")"),"#VALUE!")</f>
        <v>#VALUE!</v>
      </c>
    </row>
    <row r="9672" ht="15.75" customHeight="1">
      <c r="A9672" s="1" t="s">
        <v>3111</v>
      </c>
      <c r="B9672" s="1">
        <v>2.0</v>
      </c>
      <c r="C9672" s="1" t="s">
        <v>21028</v>
      </c>
      <c r="D9672" s="1" t="s">
        <v>21029</v>
      </c>
      <c r="E9672" s="1" t="s">
        <v>21</v>
      </c>
      <c r="F9672" s="1" t="s">
        <v>11</v>
      </c>
      <c r="G9672" s="1" t="str">
        <f>IFERROR(__xludf.DUMMYFUNCTION("GOOGLETRANSLATE(D9672,""fr"",""en"")"),"#VALUE!")</f>
        <v>#VALUE!</v>
      </c>
    </row>
    <row r="9673" ht="15.75" customHeight="1">
      <c r="A9673" s="1" t="s">
        <v>1482</v>
      </c>
      <c r="B9673" s="1">
        <v>2.0</v>
      </c>
      <c r="C9673" s="1" t="s">
        <v>21030</v>
      </c>
      <c r="D9673" s="1" t="s">
        <v>21031</v>
      </c>
      <c r="E9673" s="1" t="s">
        <v>10</v>
      </c>
      <c r="F9673" s="1" t="s">
        <v>11</v>
      </c>
      <c r="G9673" s="1" t="str">
        <f>IFERROR(__xludf.DUMMYFUNCTION("GOOGLETRANSLATE(D9673,""fr"",""en"")"),"#VALUE!")</f>
        <v>#VALUE!</v>
      </c>
    </row>
    <row r="9674" ht="15.75" customHeight="1">
      <c r="A9674" s="1" t="s">
        <v>12575</v>
      </c>
      <c r="B9674" s="1">
        <v>2.0</v>
      </c>
      <c r="C9674" s="1" t="s">
        <v>21032</v>
      </c>
      <c r="D9674" s="1" t="s">
        <v>21033</v>
      </c>
      <c r="E9674" s="1" t="s">
        <v>10</v>
      </c>
      <c r="F9674" s="1" t="s">
        <v>11</v>
      </c>
      <c r="G9674" s="1" t="str">
        <f>IFERROR(__xludf.DUMMYFUNCTION("GOOGLETRANSLATE(D9674,""fr"",""en"")"),"#VALUE!")</f>
        <v>#VALUE!</v>
      </c>
    </row>
    <row r="9675" ht="15.75" customHeight="1">
      <c r="A9675" s="1" t="s">
        <v>499</v>
      </c>
      <c r="B9675" s="1">
        <v>5.0</v>
      </c>
      <c r="C9675" s="1" t="s">
        <v>21034</v>
      </c>
      <c r="D9675" s="1" t="s">
        <v>21035</v>
      </c>
      <c r="E9675" s="1" t="s">
        <v>10</v>
      </c>
      <c r="F9675" s="1" t="s">
        <v>11</v>
      </c>
      <c r="G9675" s="1" t="str">
        <f>IFERROR(__xludf.DUMMYFUNCTION("GOOGLETRANSLATE(D9675,""fr"",""en"")"),"#VALUE!")</f>
        <v>#VALUE!</v>
      </c>
    </row>
    <row r="9676" ht="15.75" customHeight="1">
      <c r="A9676" s="1" t="s">
        <v>6154</v>
      </c>
      <c r="B9676" s="1">
        <v>2.0</v>
      </c>
      <c r="C9676" s="1" t="s">
        <v>21036</v>
      </c>
      <c r="D9676" s="1" t="s">
        <v>21037</v>
      </c>
      <c r="E9676" s="1" t="s">
        <v>21</v>
      </c>
      <c r="F9676" s="1" t="s">
        <v>11</v>
      </c>
      <c r="G9676" s="1" t="str">
        <f>IFERROR(__xludf.DUMMYFUNCTION("GOOGLETRANSLATE(D9676,""fr"",""en"")"),"#VALUE!")</f>
        <v>#VALUE!</v>
      </c>
    </row>
    <row r="9677" ht="15.75" customHeight="1">
      <c r="A9677" s="1" t="s">
        <v>1934</v>
      </c>
      <c r="B9677" s="1">
        <v>2.0</v>
      </c>
      <c r="C9677" s="1" t="s">
        <v>21038</v>
      </c>
      <c r="D9677" s="1" t="s">
        <v>21039</v>
      </c>
      <c r="E9677" s="1" t="s">
        <v>65</v>
      </c>
      <c r="F9677" s="1" t="s">
        <v>66</v>
      </c>
      <c r="G9677" s="1" t="str">
        <f>IFERROR(__xludf.DUMMYFUNCTION("GOOGLETRANSLATE(D9677,""fr"",""en"")"),"#VALUE!")</f>
        <v>#VALUE!</v>
      </c>
    </row>
    <row r="9678" ht="15.75" customHeight="1">
      <c r="A9678" s="1" t="s">
        <v>508</v>
      </c>
      <c r="B9678" s="1">
        <v>2.0</v>
      </c>
      <c r="C9678" s="1" t="s">
        <v>21040</v>
      </c>
      <c r="D9678" s="1" t="s">
        <v>21041</v>
      </c>
      <c r="E9678" s="1" t="s">
        <v>10</v>
      </c>
      <c r="F9678" s="1" t="s">
        <v>110</v>
      </c>
      <c r="G9678" s="1" t="str">
        <f>IFERROR(__xludf.DUMMYFUNCTION("GOOGLETRANSLATE(D9678,""fr"",""en"")"),"#VALUE!")</f>
        <v>#VALUE!</v>
      </c>
    </row>
    <row r="9679" ht="15.75" customHeight="1">
      <c r="A9679" s="1" t="s">
        <v>77</v>
      </c>
      <c r="B9679" s="1">
        <v>5.0</v>
      </c>
      <c r="C9679" s="1" t="s">
        <v>21042</v>
      </c>
      <c r="D9679" s="1" t="s">
        <v>21043</v>
      </c>
      <c r="E9679" s="1" t="s">
        <v>10</v>
      </c>
      <c r="F9679" s="1" t="s">
        <v>11</v>
      </c>
      <c r="G9679" s="1" t="str">
        <f>IFERROR(__xludf.DUMMYFUNCTION("GOOGLETRANSLATE(D9679,""fr"",""en"")"),"#VALUE!")</f>
        <v>#VALUE!</v>
      </c>
    </row>
    <row r="9680" ht="15.75" customHeight="1">
      <c r="A9680" s="1" t="s">
        <v>3533</v>
      </c>
      <c r="B9680" s="1">
        <v>2.0</v>
      </c>
      <c r="C9680" s="1" t="s">
        <v>21044</v>
      </c>
      <c r="D9680" s="1" t="s">
        <v>21045</v>
      </c>
      <c r="E9680" s="1" t="s">
        <v>21</v>
      </c>
      <c r="F9680" s="1" t="s">
        <v>11</v>
      </c>
      <c r="G9680" s="1" t="str">
        <f>IFERROR(__xludf.DUMMYFUNCTION("GOOGLETRANSLATE(D9680,""fr"",""en"")"),"#VALUE!")</f>
        <v>#VALUE!</v>
      </c>
    </row>
    <row r="9681" ht="15.75" customHeight="1">
      <c r="A9681" s="1" t="s">
        <v>3818</v>
      </c>
      <c r="B9681" s="1">
        <v>3.0</v>
      </c>
      <c r="C9681" s="1" t="s">
        <v>21046</v>
      </c>
      <c r="D9681" s="1" t="s">
        <v>21047</v>
      </c>
      <c r="E9681" s="1" t="s">
        <v>21</v>
      </c>
      <c r="F9681" s="1" t="s">
        <v>11</v>
      </c>
      <c r="G9681" s="1" t="str">
        <f>IFERROR(__xludf.DUMMYFUNCTION("GOOGLETRANSLATE(D9681,""fr"",""en"")"),"#VALUE!")</f>
        <v>#VALUE!</v>
      </c>
    </row>
    <row r="9682" ht="15.75" customHeight="1">
      <c r="A9682" s="1" t="s">
        <v>3186</v>
      </c>
      <c r="B9682" s="1">
        <v>1.0</v>
      </c>
      <c r="C9682" s="1" t="s">
        <v>21048</v>
      </c>
      <c r="D9682" s="1" t="s">
        <v>21049</v>
      </c>
      <c r="E9682" s="1" t="s">
        <v>73</v>
      </c>
      <c r="F9682" s="1" t="s">
        <v>30</v>
      </c>
      <c r="G9682" s="1" t="str">
        <f>IFERROR(__xludf.DUMMYFUNCTION("GOOGLETRANSLATE(D9682,""fr"",""en"")"),"#VALUE!")</f>
        <v>#VALUE!</v>
      </c>
    </row>
    <row r="9683" ht="15.75" customHeight="1">
      <c r="A9683" s="1" t="s">
        <v>1562</v>
      </c>
      <c r="B9683" s="1">
        <v>4.0</v>
      </c>
      <c r="C9683" s="1" t="s">
        <v>21050</v>
      </c>
      <c r="D9683" s="1" t="s">
        <v>21051</v>
      </c>
      <c r="E9683" s="1" t="s">
        <v>10</v>
      </c>
      <c r="F9683" s="1" t="s">
        <v>11</v>
      </c>
      <c r="G9683" s="1" t="str">
        <f>IFERROR(__xludf.DUMMYFUNCTION("GOOGLETRANSLATE(D9683,""fr"",""en"")"),"#VALUE!")</f>
        <v>#VALUE!</v>
      </c>
    </row>
    <row r="9684" ht="15.75" customHeight="1">
      <c r="A9684" s="1" t="s">
        <v>774</v>
      </c>
      <c r="B9684" s="1">
        <v>5.0</v>
      </c>
      <c r="C9684" s="1" t="s">
        <v>21052</v>
      </c>
      <c r="D9684" s="1" t="s">
        <v>21053</v>
      </c>
      <c r="E9684" s="1" t="s">
        <v>10</v>
      </c>
      <c r="F9684" s="1" t="s">
        <v>11</v>
      </c>
      <c r="G9684" s="1" t="str">
        <f>IFERROR(__xludf.DUMMYFUNCTION("GOOGLETRANSLATE(D9684,""fr"",""en"")"),"#VALUE!")</f>
        <v>#VALUE!</v>
      </c>
    </row>
    <row r="9685" ht="15.75" customHeight="1">
      <c r="A9685" s="1" t="s">
        <v>6056</v>
      </c>
      <c r="B9685" s="1">
        <v>2.0</v>
      </c>
      <c r="C9685" s="1" t="s">
        <v>21054</v>
      </c>
      <c r="D9685" s="1" t="s">
        <v>21055</v>
      </c>
      <c r="E9685" s="1" t="s">
        <v>10</v>
      </c>
      <c r="F9685" s="1" t="s">
        <v>11</v>
      </c>
      <c r="G9685" s="1" t="str">
        <f>IFERROR(__xludf.DUMMYFUNCTION("GOOGLETRANSLATE(D9685,""fr"",""en"")"),"#VALUE!")</f>
        <v>#VALUE!</v>
      </c>
    </row>
    <row r="9686" ht="15.75" customHeight="1">
      <c r="A9686" s="1" t="s">
        <v>10606</v>
      </c>
      <c r="B9686" s="1">
        <v>1.0</v>
      </c>
      <c r="C9686" s="1" t="s">
        <v>21056</v>
      </c>
      <c r="D9686" s="1" t="s">
        <v>21057</v>
      </c>
      <c r="E9686" s="1" t="s">
        <v>125</v>
      </c>
      <c r="F9686" s="1" t="s">
        <v>11</v>
      </c>
      <c r="G9686" s="1" t="str">
        <f>IFERROR(__xludf.DUMMYFUNCTION("GOOGLETRANSLATE(D9686,""fr"",""en"")"),"#VALUE!")</f>
        <v>#VALUE!</v>
      </c>
    </row>
    <row r="9687" ht="15.75" customHeight="1">
      <c r="A9687" s="1" t="s">
        <v>885</v>
      </c>
      <c r="B9687" s="1">
        <v>2.0</v>
      </c>
      <c r="C9687" s="1" t="s">
        <v>21058</v>
      </c>
      <c r="D9687" s="1" t="s">
        <v>21059</v>
      </c>
      <c r="E9687" s="1" t="s">
        <v>273</v>
      </c>
      <c r="F9687" s="1" t="s">
        <v>11</v>
      </c>
      <c r="G9687" s="1" t="str">
        <f>IFERROR(__xludf.DUMMYFUNCTION("GOOGLETRANSLATE(D9687,""fr"",""en"")"),"#VALUE!")</f>
        <v>#VALUE!</v>
      </c>
    </row>
    <row r="9688" ht="15.75" customHeight="1">
      <c r="A9688" s="1" t="s">
        <v>2911</v>
      </c>
      <c r="B9688" s="1">
        <v>4.0</v>
      </c>
      <c r="C9688" s="1" t="s">
        <v>21060</v>
      </c>
      <c r="D9688" s="1" t="s">
        <v>21061</v>
      </c>
      <c r="E9688" s="1" t="s">
        <v>169</v>
      </c>
      <c r="F9688" s="1" t="s">
        <v>11</v>
      </c>
      <c r="G9688" s="1" t="str">
        <f>IFERROR(__xludf.DUMMYFUNCTION("GOOGLETRANSLATE(D9688,""fr"",""en"")"),"#VALUE!")</f>
        <v>#VALUE!</v>
      </c>
    </row>
    <row r="9689" ht="15.75" customHeight="1">
      <c r="A9689" s="1" t="s">
        <v>2694</v>
      </c>
      <c r="B9689" s="1">
        <v>4.0</v>
      </c>
      <c r="C9689" s="1" t="s">
        <v>21062</v>
      </c>
      <c r="D9689" s="1" t="s">
        <v>21063</v>
      </c>
      <c r="E9689" s="1" t="s">
        <v>448</v>
      </c>
      <c r="F9689" s="1" t="s">
        <v>84</v>
      </c>
      <c r="G9689" s="1" t="str">
        <f>IFERROR(__xludf.DUMMYFUNCTION("GOOGLETRANSLATE(D9689,""fr"",""en"")"),"#VALUE!")</f>
        <v>#VALUE!</v>
      </c>
    </row>
    <row r="9690" ht="15.75" customHeight="1">
      <c r="A9690" s="1" t="s">
        <v>1429</v>
      </c>
      <c r="B9690" s="1">
        <v>5.0</v>
      </c>
      <c r="C9690" s="1" t="s">
        <v>21064</v>
      </c>
      <c r="D9690" s="1" t="s">
        <v>21065</v>
      </c>
      <c r="E9690" s="1" t="s">
        <v>169</v>
      </c>
      <c r="F9690" s="1" t="s">
        <v>11</v>
      </c>
      <c r="G9690" s="1" t="str">
        <f>IFERROR(__xludf.DUMMYFUNCTION("GOOGLETRANSLATE(D9690,""fr"",""en"")"),"#VALUE!")</f>
        <v>#VALUE!</v>
      </c>
    </row>
    <row r="9691" ht="15.75" customHeight="1">
      <c r="A9691" s="1" t="s">
        <v>150</v>
      </c>
      <c r="B9691" s="1">
        <v>5.0</v>
      </c>
      <c r="C9691" s="1" t="s">
        <v>21066</v>
      </c>
      <c r="D9691" s="1" t="s">
        <v>21067</v>
      </c>
      <c r="E9691" s="1" t="s">
        <v>29</v>
      </c>
      <c r="F9691" s="1" t="s">
        <v>30</v>
      </c>
      <c r="G9691" s="1" t="str">
        <f>IFERROR(__xludf.DUMMYFUNCTION("GOOGLETRANSLATE(D9691,""fr"",""en"")"),"#VALUE!")</f>
        <v>#VALUE!</v>
      </c>
    </row>
    <row r="9692" ht="15.75" customHeight="1">
      <c r="A9692" s="1" t="s">
        <v>707</v>
      </c>
      <c r="B9692" s="1">
        <v>5.0</v>
      </c>
      <c r="C9692" s="1" t="s">
        <v>21068</v>
      </c>
      <c r="D9692" s="1" t="s">
        <v>21069</v>
      </c>
      <c r="E9692" s="1" t="s">
        <v>21</v>
      </c>
      <c r="F9692" s="1" t="s">
        <v>11</v>
      </c>
      <c r="G9692" s="1" t="str">
        <f>IFERROR(__xludf.DUMMYFUNCTION("GOOGLETRANSLATE(D9692,""fr"",""en"")"),"#VALUE!")</f>
        <v>#VALUE!</v>
      </c>
    </row>
    <row r="9693" ht="15.75" customHeight="1">
      <c r="A9693" s="1" t="s">
        <v>26</v>
      </c>
      <c r="B9693" s="1">
        <v>2.0</v>
      </c>
      <c r="C9693" s="1" t="s">
        <v>21070</v>
      </c>
      <c r="D9693" s="1" t="s">
        <v>21071</v>
      </c>
      <c r="E9693" s="1" t="s">
        <v>10</v>
      </c>
      <c r="F9693" s="1" t="s">
        <v>11</v>
      </c>
      <c r="G9693" s="1" t="str">
        <f>IFERROR(__xludf.DUMMYFUNCTION("GOOGLETRANSLATE(D9693,""fr"",""en"")"),"#VALUE!")</f>
        <v>#VALUE!</v>
      </c>
    </row>
    <row r="9694" ht="15.75" customHeight="1">
      <c r="A9694" s="1" t="s">
        <v>4610</v>
      </c>
      <c r="B9694" s="1">
        <v>1.0</v>
      </c>
      <c r="C9694" s="1" t="s">
        <v>21072</v>
      </c>
      <c r="D9694" s="1" t="s">
        <v>21073</v>
      </c>
      <c r="E9694" s="1" t="s">
        <v>10</v>
      </c>
      <c r="F9694" s="1" t="s">
        <v>11</v>
      </c>
      <c r="G9694" s="1" t="str">
        <f>IFERROR(__xludf.DUMMYFUNCTION("GOOGLETRANSLATE(D9694,""fr"",""en"")"),"#VALUE!")</f>
        <v>#VALUE!</v>
      </c>
    </row>
    <row r="9695" ht="15.75" customHeight="1">
      <c r="A9695" s="1" t="s">
        <v>10458</v>
      </c>
      <c r="B9695" s="1">
        <v>5.0</v>
      </c>
      <c r="C9695" s="1" t="s">
        <v>21074</v>
      </c>
      <c r="D9695" s="1" t="s">
        <v>21075</v>
      </c>
      <c r="E9695" s="1" t="s">
        <v>484</v>
      </c>
      <c r="F9695" s="1" t="s">
        <v>30</v>
      </c>
      <c r="G9695" s="1" t="str">
        <f>IFERROR(__xludf.DUMMYFUNCTION("GOOGLETRANSLATE(D9695,""fr"",""en"")"),"#VALUE!")</f>
        <v>#VALUE!</v>
      </c>
    </row>
    <row r="9696" ht="15.75" customHeight="1">
      <c r="A9696" s="1" t="s">
        <v>5323</v>
      </c>
      <c r="B9696" s="1">
        <v>4.0</v>
      </c>
      <c r="C9696" s="1" t="s">
        <v>21076</v>
      </c>
      <c r="D9696" s="1" t="s">
        <v>21077</v>
      </c>
      <c r="E9696" s="1" t="s">
        <v>21</v>
      </c>
      <c r="F9696" s="1" t="s">
        <v>11</v>
      </c>
      <c r="G9696" s="1" t="str">
        <f>IFERROR(__xludf.DUMMYFUNCTION("GOOGLETRANSLATE(D9696,""fr"",""en"")"),"#VALUE!")</f>
        <v>#VALUE!</v>
      </c>
    </row>
    <row r="9697" ht="15.75" customHeight="1">
      <c r="A9697" s="1" t="s">
        <v>284</v>
      </c>
      <c r="B9697" s="1">
        <v>4.0</v>
      </c>
      <c r="C9697" s="1" t="s">
        <v>21078</v>
      </c>
      <c r="D9697" s="1" t="s">
        <v>21079</v>
      </c>
      <c r="E9697" s="1" t="s">
        <v>21</v>
      </c>
      <c r="F9697" s="1" t="s">
        <v>11</v>
      </c>
      <c r="G9697" s="1" t="str">
        <f>IFERROR(__xludf.DUMMYFUNCTION("GOOGLETRANSLATE(D9697,""fr"",""en"")"),"#VALUE!")</f>
        <v>#VALUE!</v>
      </c>
    </row>
    <row r="9698" ht="15.75" customHeight="1">
      <c r="A9698" s="1" t="s">
        <v>4395</v>
      </c>
      <c r="B9698" s="1">
        <v>2.0</v>
      </c>
      <c r="C9698" s="1" t="s">
        <v>4396</v>
      </c>
      <c r="D9698" s="1" t="s">
        <v>21080</v>
      </c>
      <c r="E9698" s="1" t="s">
        <v>296</v>
      </c>
      <c r="F9698" s="1" t="s">
        <v>48</v>
      </c>
      <c r="G9698" s="1" t="str">
        <f>IFERROR(__xludf.DUMMYFUNCTION("GOOGLETRANSLATE(D9698,""fr"",""en"")"),"#VALUE!")</f>
        <v>#VALUE!</v>
      </c>
    </row>
    <row r="9699" ht="15.75" customHeight="1">
      <c r="A9699" s="1" t="s">
        <v>4350</v>
      </c>
      <c r="B9699" s="1">
        <v>5.0</v>
      </c>
      <c r="C9699" s="1" t="s">
        <v>21081</v>
      </c>
      <c r="D9699" s="1" t="s">
        <v>21082</v>
      </c>
      <c r="E9699" s="1" t="s">
        <v>614</v>
      </c>
      <c r="F9699" s="1" t="s">
        <v>30</v>
      </c>
      <c r="G9699" s="1" t="str">
        <f>IFERROR(__xludf.DUMMYFUNCTION("GOOGLETRANSLATE(D9699,""fr"",""en"")"),"#VALUE!")</f>
        <v>#VALUE!</v>
      </c>
    </row>
    <row r="9700" ht="15.75" customHeight="1">
      <c r="A9700" s="1" t="s">
        <v>656</v>
      </c>
      <c r="B9700" s="1">
        <v>3.0</v>
      </c>
      <c r="C9700" s="1" t="s">
        <v>21083</v>
      </c>
      <c r="D9700" s="1" t="s">
        <v>21084</v>
      </c>
      <c r="E9700" s="1" t="s">
        <v>484</v>
      </c>
      <c r="F9700" s="1" t="s">
        <v>30</v>
      </c>
      <c r="G9700" s="1" t="str">
        <f>IFERROR(__xludf.DUMMYFUNCTION("GOOGLETRANSLATE(D9700,""fr"",""en"")"),"#VALUE!")</f>
        <v>#VALUE!</v>
      </c>
    </row>
    <row r="9701" ht="15.75" customHeight="1">
      <c r="A9701" s="1" t="s">
        <v>747</v>
      </c>
      <c r="B9701" s="1">
        <v>1.0</v>
      </c>
      <c r="C9701" s="1" t="s">
        <v>21085</v>
      </c>
      <c r="D9701" s="1" t="s">
        <v>21086</v>
      </c>
      <c r="E9701" s="1" t="s">
        <v>230</v>
      </c>
      <c r="F9701" s="1" t="s">
        <v>48</v>
      </c>
      <c r="G9701" s="1" t="str">
        <f>IFERROR(__xludf.DUMMYFUNCTION("GOOGLETRANSLATE(D9701,""fr"",""en"")"),"#VALUE!")</f>
        <v>#VALUE!</v>
      </c>
    </row>
    <row r="9702" ht="15.75" customHeight="1">
      <c r="A9702" s="1" t="s">
        <v>1135</v>
      </c>
      <c r="B9702" s="1">
        <v>4.0</v>
      </c>
      <c r="C9702" s="1" t="s">
        <v>21087</v>
      </c>
      <c r="D9702" s="1" t="s">
        <v>21088</v>
      </c>
      <c r="E9702" s="1" t="s">
        <v>176</v>
      </c>
      <c r="F9702" s="1" t="s">
        <v>66</v>
      </c>
      <c r="G9702" s="1" t="str">
        <f>IFERROR(__xludf.DUMMYFUNCTION("GOOGLETRANSLATE(D9702,""fr"",""en"")"),"#VALUE!")</f>
        <v>#VALUE!</v>
      </c>
    </row>
    <row r="9703" ht="15.75" customHeight="1">
      <c r="A9703" s="1" t="s">
        <v>424</v>
      </c>
      <c r="B9703" s="1">
        <v>4.0</v>
      </c>
      <c r="C9703" s="1" t="s">
        <v>21089</v>
      </c>
      <c r="D9703" s="1" t="s">
        <v>21090</v>
      </c>
      <c r="E9703" s="1" t="s">
        <v>614</v>
      </c>
      <c r="F9703" s="1" t="s">
        <v>30</v>
      </c>
      <c r="G9703" s="1" t="str">
        <f>IFERROR(__xludf.DUMMYFUNCTION("GOOGLETRANSLATE(D9703,""fr"",""en"")"),"#VALUE!")</f>
        <v>#VALUE!</v>
      </c>
    </row>
    <row r="9704" ht="15.75" customHeight="1">
      <c r="A9704" s="1" t="s">
        <v>4688</v>
      </c>
      <c r="B9704" s="1">
        <v>1.0</v>
      </c>
      <c r="C9704" s="1" t="s">
        <v>21091</v>
      </c>
      <c r="D9704" s="1" t="s">
        <v>21092</v>
      </c>
      <c r="E9704" s="1" t="s">
        <v>29</v>
      </c>
      <c r="F9704" s="1" t="s">
        <v>30</v>
      </c>
      <c r="G9704" s="1" t="str">
        <f>IFERROR(__xludf.DUMMYFUNCTION("GOOGLETRANSLATE(D9704,""fr"",""en"")"),"#VALUE!")</f>
        <v>#VALUE!</v>
      </c>
    </row>
    <row r="9705" ht="15.75" customHeight="1">
      <c r="A9705" s="1" t="s">
        <v>3374</v>
      </c>
      <c r="B9705" s="1">
        <v>1.0</v>
      </c>
      <c r="C9705" s="1" t="s">
        <v>21093</v>
      </c>
      <c r="D9705" s="1" t="s">
        <v>21094</v>
      </c>
      <c r="E9705" s="1" t="s">
        <v>292</v>
      </c>
      <c r="F9705" s="1" t="s">
        <v>11</v>
      </c>
      <c r="G9705" s="1" t="str">
        <f>IFERROR(__xludf.DUMMYFUNCTION("GOOGLETRANSLATE(D9705,""fr"",""en"")"),"#VALUE!")</f>
        <v>#VALUE!</v>
      </c>
    </row>
    <row r="9706" ht="15.75" customHeight="1">
      <c r="A9706" s="1" t="s">
        <v>264</v>
      </c>
      <c r="B9706" s="1">
        <v>4.0</v>
      </c>
      <c r="C9706" s="1" t="s">
        <v>21095</v>
      </c>
      <c r="D9706" s="1" t="s">
        <v>21096</v>
      </c>
      <c r="E9706" s="1" t="s">
        <v>10</v>
      </c>
      <c r="F9706" s="1" t="s">
        <v>11</v>
      </c>
      <c r="G9706" s="1" t="str">
        <f>IFERROR(__xludf.DUMMYFUNCTION("GOOGLETRANSLATE(D9706,""fr"",""en"")"),"#VALUE!")</f>
        <v>#VALUE!</v>
      </c>
    </row>
    <row r="9707" ht="15.75" customHeight="1">
      <c r="A9707" s="1" t="s">
        <v>15958</v>
      </c>
      <c r="B9707" s="1">
        <v>1.0</v>
      </c>
      <c r="C9707" s="1" t="s">
        <v>21097</v>
      </c>
      <c r="D9707" s="1" t="s">
        <v>21098</v>
      </c>
      <c r="E9707" s="1" t="s">
        <v>280</v>
      </c>
      <c r="F9707" s="1" t="s">
        <v>11</v>
      </c>
      <c r="G9707" s="1" t="str">
        <f>IFERROR(__xludf.DUMMYFUNCTION("GOOGLETRANSLATE(D9707,""fr"",""en"")"),"#VALUE!")</f>
        <v>#VALUE!</v>
      </c>
    </row>
    <row r="9708" ht="15.75" customHeight="1">
      <c r="A9708" s="1" t="s">
        <v>1764</v>
      </c>
      <c r="B9708" s="1">
        <v>5.0</v>
      </c>
      <c r="C9708" s="1" t="s">
        <v>21099</v>
      </c>
      <c r="D9708" s="1" t="s">
        <v>21100</v>
      </c>
      <c r="E9708" s="1" t="s">
        <v>21</v>
      </c>
      <c r="F9708" s="1" t="s">
        <v>11</v>
      </c>
      <c r="G9708" s="1" t="str">
        <f>IFERROR(__xludf.DUMMYFUNCTION("GOOGLETRANSLATE(D9708,""fr"",""en"")"),"#VALUE!")</f>
        <v>#VALUE!</v>
      </c>
    </row>
    <row r="9709" ht="15.75" customHeight="1">
      <c r="A9709" s="1" t="s">
        <v>4532</v>
      </c>
      <c r="B9709" s="1">
        <v>5.0</v>
      </c>
      <c r="C9709" s="1" t="s">
        <v>21101</v>
      </c>
      <c r="D9709" s="1" t="s">
        <v>21102</v>
      </c>
      <c r="E9709" s="1" t="s">
        <v>29</v>
      </c>
      <c r="F9709" s="1" t="s">
        <v>30</v>
      </c>
      <c r="G9709" s="1" t="str">
        <f>IFERROR(__xludf.DUMMYFUNCTION("GOOGLETRANSLATE(D9709,""fr"",""en"")"),"#VALUE!")</f>
        <v>#VALUE!</v>
      </c>
    </row>
    <row r="9710" ht="15.75" customHeight="1">
      <c r="A9710" s="1" t="s">
        <v>2461</v>
      </c>
      <c r="B9710" s="1">
        <v>1.0</v>
      </c>
      <c r="C9710" s="1" t="s">
        <v>21103</v>
      </c>
      <c r="D9710" s="1" t="s">
        <v>21104</v>
      </c>
      <c r="E9710" s="1" t="s">
        <v>373</v>
      </c>
      <c r="F9710" s="1" t="s">
        <v>30</v>
      </c>
      <c r="G9710" s="1" t="str">
        <f>IFERROR(__xludf.DUMMYFUNCTION("GOOGLETRANSLATE(D9710,""fr"",""en"")"),"#VALUE!")</f>
        <v>#VALUE!</v>
      </c>
    </row>
    <row r="9711" ht="15.75" customHeight="1">
      <c r="A9711" s="1" t="s">
        <v>1778</v>
      </c>
      <c r="B9711" s="1">
        <v>4.0</v>
      </c>
      <c r="C9711" s="1" t="s">
        <v>21105</v>
      </c>
      <c r="D9711" s="1" t="s">
        <v>21106</v>
      </c>
      <c r="E9711" s="1" t="s">
        <v>10</v>
      </c>
      <c r="F9711" s="1" t="s">
        <v>11</v>
      </c>
      <c r="G9711" s="1" t="str">
        <f>IFERROR(__xludf.DUMMYFUNCTION("GOOGLETRANSLATE(D9711,""fr"",""en"")"),"#VALUE!")</f>
        <v>#VALUE!</v>
      </c>
    </row>
    <row r="9712" ht="15.75" customHeight="1">
      <c r="A9712" s="1" t="s">
        <v>11873</v>
      </c>
      <c r="B9712" s="1">
        <v>1.0</v>
      </c>
      <c r="C9712" s="1" t="s">
        <v>21107</v>
      </c>
      <c r="D9712" s="1" t="s">
        <v>21108</v>
      </c>
      <c r="E9712" s="1" t="s">
        <v>109</v>
      </c>
      <c r="F9712" s="1" t="s">
        <v>11</v>
      </c>
      <c r="G9712" s="1" t="str">
        <f>IFERROR(__xludf.DUMMYFUNCTION("GOOGLETRANSLATE(D9712,""fr"",""en"")"),"#VALUE!")</f>
        <v>#VALUE!</v>
      </c>
    </row>
    <row r="9713" ht="15.75" customHeight="1">
      <c r="A9713" s="1" t="s">
        <v>367</v>
      </c>
      <c r="B9713" s="1">
        <v>2.0</v>
      </c>
      <c r="C9713" s="1" t="s">
        <v>21109</v>
      </c>
      <c r="D9713" s="1" t="s">
        <v>21110</v>
      </c>
      <c r="E9713" s="1" t="s">
        <v>226</v>
      </c>
      <c r="F9713" s="1" t="s">
        <v>110</v>
      </c>
      <c r="G9713" s="1" t="str">
        <f>IFERROR(__xludf.DUMMYFUNCTION("GOOGLETRANSLATE(D9713,""fr"",""en"")"),"#VALUE!")</f>
        <v>#VALUE!</v>
      </c>
    </row>
    <row r="9714" ht="15.75" customHeight="1">
      <c r="A9714" s="1" t="s">
        <v>6540</v>
      </c>
      <c r="B9714" s="1">
        <v>5.0</v>
      </c>
      <c r="C9714" s="1" t="s">
        <v>21111</v>
      </c>
      <c r="D9714" s="1" t="s">
        <v>21112</v>
      </c>
      <c r="E9714" s="1" t="s">
        <v>484</v>
      </c>
      <c r="F9714" s="1" t="s">
        <v>30</v>
      </c>
      <c r="G9714" s="1" t="str">
        <f>IFERROR(__xludf.DUMMYFUNCTION("GOOGLETRANSLATE(D9714,""fr"",""en"")"),"#VALUE!")</f>
        <v>#VALUE!</v>
      </c>
    </row>
    <row r="9715" ht="15.75" customHeight="1">
      <c r="A9715" s="1" t="s">
        <v>138</v>
      </c>
      <c r="B9715" s="1">
        <v>3.0</v>
      </c>
      <c r="C9715" s="1" t="s">
        <v>21113</v>
      </c>
      <c r="D9715" s="1" t="s">
        <v>21114</v>
      </c>
      <c r="E9715" s="1" t="s">
        <v>10</v>
      </c>
      <c r="F9715" s="1" t="s">
        <v>11</v>
      </c>
      <c r="G9715" s="1" t="str">
        <f>IFERROR(__xludf.DUMMYFUNCTION("GOOGLETRANSLATE(D9715,""fr"",""en"")"),"#VALUE!")</f>
        <v>#VALUE!</v>
      </c>
    </row>
    <row r="9716" ht="15.75" customHeight="1">
      <c r="A9716" s="1" t="s">
        <v>430</v>
      </c>
      <c r="B9716" s="1">
        <v>5.0</v>
      </c>
      <c r="C9716" s="1" t="s">
        <v>21115</v>
      </c>
      <c r="D9716" s="1" t="s">
        <v>21116</v>
      </c>
      <c r="E9716" s="1" t="s">
        <v>21</v>
      </c>
      <c r="F9716" s="1" t="s">
        <v>11</v>
      </c>
      <c r="G9716" s="1" t="str">
        <f>IFERROR(__xludf.DUMMYFUNCTION("GOOGLETRANSLATE(D9716,""fr"",""en"")"),"#VALUE!")</f>
        <v>#VALUE!</v>
      </c>
    </row>
    <row r="9717" ht="15.75" customHeight="1">
      <c r="A9717" s="1" t="s">
        <v>1344</v>
      </c>
      <c r="B9717" s="1">
        <v>4.0</v>
      </c>
      <c r="C9717" s="1" t="s">
        <v>21117</v>
      </c>
      <c r="D9717" s="1" t="s">
        <v>21118</v>
      </c>
      <c r="E9717" s="1" t="s">
        <v>10</v>
      </c>
      <c r="F9717" s="1" t="s">
        <v>11</v>
      </c>
      <c r="G9717" s="1" t="str">
        <f>IFERROR(__xludf.DUMMYFUNCTION("GOOGLETRANSLATE(D9717,""fr"",""en"")"),"#VALUE!")</f>
        <v>#VALUE!</v>
      </c>
    </row>
    <row r="9718" ht="15.75" customHeight="1">
      <c r="A9718" s="1" t="s">
        <v>21119</v>
      </c>
      <c r="B9718" s="1">
        <v>2.0</v>
      </c>
      <c r="C9718" s="1" t="s">
        <v>21120</v>
      </c>
      <c r="D9718" s="1" t="s">
        <v>21121</v>
      </c>
      <c r="E9718" s="1" t="s">
        <v>109</v>
      </c>
      <c r="F9718" s="1" t="s">
        <v>11</v>
      </c>
      <c r="G9718" s="1" t="str">
        <f>IFERROR(__xludf.DUMMYFUNCTION("GOOGLETRANSLATE(D9718,""fr"",""en"")"),"#VALUE!")</f>
        <v>#VALUE!</v>
      </c>
    </row>
    <row r="9719" ht="15.75" customHeight="1">
      <c r="A9719" s="1" t="s">
        <v>936</v>
      </c>
      <c r="B9719" s="1">
        <v>5.0</v>
      </c>
      <c r="C9719" s="1" t="s">
        <v>21122</v>
      </c>
      <c r="D9719" s="1" t="s">
        <v>21123</v>
      </c>
      <c r="E9719" s="1" t="s">
        <v>21</v>
      </c>
      <c r="F9719" s="1" t="s">
        <v>11</v>
      </c>
      <c r="G9719" s="1" t="str">
        <f>IFERROR(__xludf.DUMMYFUNCTION("GOOGLETRANSLATE(D9719,""fr"",""en"")"),"#VALUE!")</f>
        <v>#VALUE!</v>
      </c>
    </row>
    <row r="9720" ht="15.75" customHeight="1">
      <c r="A9720" s="1" t="s">
        <v>8754</v>
      </c>
      <c r="B9720" s="1">
        <v>1.0</v>
      </c>
      <c r="C9720" s="1" t="s">
        <v>21124</v>
      </c>
      <c r="D9720" s="1" t="s">
        <v>21125</v>
      </c>
      <c r="E9720" s="1" t="s">
        <v>273</v>
      </c>
      <c r="F9720" s="1" t="s">
        <v>11</v>
      </c>
      <c r="G9720" s="1" t="str">
        <f>IFERROR(__xludf.DUMMYFUNCTION("GOOGLETRANSLATE(D9720,""fr"",""en"")"),"#VALUE!")</f>
        <v>#VALUE!</v>
      </c>
    </row>
    <row r="9721" ht="15.75" customHeight="1">
      <c r="A9721" s="1" t="s">
        <v>2097</v>
      </c>
      <c r="B9721" s="1">
        <v>5.0</v>
      </c>
      <c r="C9721" s="1" t="s">
        <v>21126</v>
      </c>
      <c r="D9721" s="1" t="s">
        <v>21127</v>
      </c>
      <c r="E9721" s="1" t="s">
        <v>65</v>
      </c>
      <c r="F9721" s="1" t="s">
        <v>66</v>
      </c>
      <c r="G9721" s="1" t="str">
        <f>IFERROR(__xludf.DUMMYFUNCTION("GOOGLETRANSLATE(D9721,""fr"",""en"")"),"#VALUE!")</f>
        <v>#VALUE!</v>
      </c>
    </row>
    <row r="9722" ht="15.75" customHeight="1">
      <c r="A9722" s="1" t="s">
        <v>1775</v>
      </c>
      <c r="B9722" s="1">
        <v>4.0</v>
      </c>
      <c r="C9722" s="1" t="s">
        <v>21128</v>
      </c>
      <c r="D9722" s="1" t="s">
        <v>21129</v>
      </c>
      <c r="E9722" s="1" t="s">
        <v>10</v>
      </c>
      <c r="F9722" s="1" t="s">
        <v>11</v>
      </c>
      <c r="G9722" s="1" t="str">
        <f>IFERROR(__xludf.DUMMYFUNCTION("GOOGLETRANSLATE(D9722,""fr"",""en"")"),"#VALUE!")</f>
        <v>#VALUE!</v>
      </c>
    </row>
    <row r="9723" ht="15.75" customHeight="1">
      <c r="A9723" s="1" t="s">
        <v>14092</v>
      </c>
      <c r="B9723" s="1">
        <v>3.0</v>
      </c>
      <c r="C9723" s="1" t="s">
        <v>21130</v>
      </c>
      <c r="D9723" s="1" t="s">
        <v>21131</v>
      </c>
      <c r="E9723" s="1" t="s">
        <v>273</v>
      </c>
      <c r="F9723" s="1" t="s">
        <v>11</v>
      </c>
      <c r="G9723" s="1" t="str">
        <f>IFERROR(__xludf.DUMMYFUNCTION("GOOGLETRANSLATE(D9723,""fr"",""en"")"),"#VALUE!")</f>
        <v>#VALUE!</v>
      </c>
    </row>
    <row r="9724" ht="15.75" customHeight="1">
      <c r="A9724" s="1" t="s">
        <v>1429</v>
      </c>
      <c r="B9724" s="1">
        <v>5.0</v>
      </c>
      <c r="C9724" s="1" t="s">
        <v>21132</v>
      </c>
      <c r="D9724" s="1" t="s">
        <v>21133</v>
      </c>
      <c r="E9724" s="1" t="s">
        <v>65</v>
      </c>
      <c r="F9724" s="1" t="s">
        <v>66</v>
      </c>
      <c r="G9724" s="1" t="str">
        <f>IFERROR(__xludf.DUMMYFUNCTION("GOOGLETRANSLATE(D9724,""fr"",""en"")"),"#VALUE!")</f>
        <v>#VALUE!</v>
      </c>
    </row>
    <row r="9725" ht="15.75" customHeight="1">
      <c r="A9725" s="1" t="s">
        <v>433</v>
      </c>
      <c r="B9725" s="1">
        <v>2.0</v>
      </c>
      <c r="C9725" s="1" t="s">
        <v>21134</v>
      </c>
      <c r="D9725" s="1" t="s">
        <v>21135</v>
      </c>
      <c r="E9725" s="1" t="s">
        <v>273</v>
      </c>
      <c r="F9725" s="1" t="s">
        <v>66</v>
      </c>
      <c r="G9725" s="1" t="str">
        <f>IFERROR(__xludf.DUMMYFUNCTION("GOOGLETRANSLATE(D9725,""fr"",""en"")"),"#VALUE!")</f>
        <v>#VALUE!</v>
      </c>
    </row>
    <row r="9726" ht="15.75" customHeight="1">
      <c r="A9726" s="1" t="s">
        <v>491</v>
      </c>
      <c r="B9726" s="1">
        <v>4.0</v>
      </c>
      <c r="C9726" s="1" t="s">
        <v>21136</v>
      </c>
      <c r="D9726" s="1" t="s">
        <v>21137</v>
      </c>
      <c r="E9726" s="1" t="s">
        <v>10</v>
      </c>
      <c r="F9726" s="1" t="s">
        <v>11</v>
      </c>
      <c r="G9726" s="1" t="str">
        <f>IFERROR(__xludf.DUMMYFUNCTION("GOOGLETRANSLATE(D9726,""fr"",""en"")"),"#VALUE!")</f>
        <v>#VALUE!</v>
      </c>
    </row>
    <row r="9727" ht="15.75" customHeight="1">
      <c r="A9727" s="1" t="s">
        <v>7723</v>
      </c>
      <c r="B9727" s="1">
        <v>3.0</v>
      </c>
      <c r="C9727" s="1" t="s">
        <v>21138</v>
      </c>
      <c r="D9727" s="1" t="s">
        <v>21139</v>
      </c>
      <c r="E9727" s="1" t="s">
        <v>38</v>
      </c>
      <c r="F9727" s="1" t="s">
        <v>39</v>
      </c>
      <c r="G9727" s="1" t="str">
        <f>IFERROR(__xludf.DUMMYFUNCTION("GOOGLETRANSLATE(D9727,""fr"",""en"")"),"#VALUE!")</f>
        <v>#VALUE!</v>
      </c>
    </row>
    <row r="9728" ht="15.75" customHeight="1">
      <c r="A9728" s="1" t="s">
        <v>710</v>
      </c>
      <c r="B9728" s="1">
        <v>4.0</v>
      </c>
      <c r="C9728" s="1" t="s">
        <v>21140</v>
      </c>
      <c r="D9728" s="1" t="s">
        <v>21141</v>
      </c>
      <c r="E9728" s="1" t="s">
        <v>10</v>
      </c>
      <c r="F9728" s="1" t="s">
        <v>11</v>
      </c>
      <c r="G9728" s="1" t="str">
        <f>IFERROR(__xludf.DUMMYFUNCTION("GOOGLETRANSLATE(D9728,""fr"",""en"")"),"#VALUE!")</f>
        <v>#VALUE!</v>
      </c>
    </row>
    <row r="9729" ht="15.75" customHeight="1">
      <c r="A9729" s="1" t="s">
        <v>6560</v>
      </c>
      <c r="B9729" s="1">
        <v>5.0</v>
      </c>
      <c r="C9729" s="1" t="s">
        <v>21142</v>
      </c>
      <c r="D9729" s="1" t="s">
        <v>21143</v>
      </c>
      <c r="E9729" s="1" t="s">
        <v>448</v>
      </c>
      <c r="F9729" s="1" t="s">
        <v>84</v>
      </c>
      <c r="G9729" s="1" t="str">
        <f>IFERROR(__xludf.DUMMYFUNCTION("GOOGLETRANSLATE(D9729,""fr"",""en"")"),"#VALUE!")</f>
        <v>#VALUE!</v>
      </c>
    </row>
    <row r="9730" ht="15.75" customHeight="1">
      <c r="A9730" s="1" t="s">
        <v>388</v>
      </c>
      <c r="B9730" s="1">
        <v>2.0</v>
      </c>
      <c r="C9730" s="1" t="s">
        <v>21144</v>
      </c>
      <c r="D9730" s="1" t="s">
        <v>21145</v>
      </c>
      <c r="E9730" s="1" t="s">
        <v>273</v>
      </c>
      <c r="F9730" s="1" t="s">
        <v>110</v>
      </c>
      <c r="G9730" s="1" t="str">
        <f>IFERROR(__xludf.DUMMYFUNCTION("GOOGLETRANSLATE(D9730,""fr"",""en"")"),"#VALUE!")</f>
        <v>#VALUE!</v>
      </c>
    </row>
    <row r="9731" ht="15.75" customHeight="1">
      <c r="A9731" s="1" t="s">
        <v>5046</v>
      </c>
      <c r="B9731" s="1">
        <v>3.0</v>
      </c>
      <c r="C9731" s="1" t="s">
        <v>21146</v>
      </c>
      <c r="D9731" s="1" t="s">
        <v>21147</v>
      </c>
      <c r="E9731" s="1" t="s">
        <v>254</v>
      </c>
      <c r="F9731" s="1" t="s">
        <v>66</v>
      </c>
      <c r="G9731" s="1" t="str">
        <f>IFERROR(__xludf.DUMMYFUNCTION("GOOGLETRANSLATE(D9731,""fr"",""en"")"),"#VALUE!")</f>
        <v>#VALUE!</v>
      </c>
    </row>
    <row r="9732" ht="15.75" customHeight="1">
      <c r="A9732" s="1" t="s">
        <v>21148</v>
      </c>
      <c r="B9732" s="1">
        <v>1.0</v>
      </c>
      <c r="C9732" s="1" t="s">
        <v>21149</v>
      </c>
      <c r="D9732" s="1" t="s">
        <v>21150</v>
      </c>
      <c r="E9732" s="1" t="s">
        <v>250</v>
      </c>
      <c r="F9732" s="1" t="s">
        <v>30</v>
      </c>
      <c r="G9732" s="1" t="str">
        <f>IFERROR(__xludf.DUMMYFUNCTION("GOOGLETRANSLATE(D9732,""fr"",""en"")"),"#VALUE!")</f>
        <v>#VALUE!</v>
      </c>
    </row>
    <row r="9733" ht="15.75" customHeight="1">
      <c r="A9733" s="1" t="s">
        <v>1264</v>
      </c>
      <c r="B9733" s="1">
        <v>5.0</v>
      </c>
      <c r="C9733" s="1" t="s">
        <v>21151</v>
      </c>
      <c r="D9733" s="1" t="s">
        <v>21152</v>
      </c>
      <c r="E9733" s="1" t="s">
        <v>614</v>
      </c>
      <c r="F9733" s="1" t="s">
        <v>30</v>
      </c>
      <c r="G9733" s="1" t="str">
        <f>IFERROR(__xludf.DUMMYFUNCTION("GOOGLETRANSLATE(D9733,""fr"",""en"")"),"#VALUE!")</f>
        <v>#VALUE!</v>
      </c>
    </row>
    <row r="9734" ht="15.75" customHeight="1">
      <c r="A9734" s="1" t="s">
        <v>3738</v>
      </c>
      <c r="B9734" s="1">
        <v>3.0</v>
      </c>
      <c r="C9734" s="1" t="s">
        <v>21153</v>
      </c>
      <c r="D9734" s="1" t="s">
        <v>21154</v>
      </c>
      <c r="E9734" s="1" t="s">
        <v>65</v>
      </c>
      <c r="F9734" s="1" t="s">
        <v>66</v>
      </c>
      <c r="G9734" s="1" t="str">
        <f>IFERROR(__xludf.DUMMYFUNCTION("GOOGLETRANSLATE(D9734,""fr"",""en"")"),"#VALUE!")</f>
        <v>#VALUE!</v>
      </c>
    </row>
    <row r="9735" ht="15.75" customHeight="1">
      <c r="A9735" s="1" t="s">
        <v>5759</v>
      </c>
      <c r="B9735" s="1">
        <v>1.0</v>
      </c>
      <c r="C9735" s="1" t="s">
        <v>21155</v>
      </c>
      <c r="D9735" s="1" t="s">
        <v>21156</v>
      </c>
      <c r="E9735" s="1" t="s">
        <v>21</v>
      </c>
      <c r="F9735" s="1" t="s">
        <v>11</v>
      </c>
      <c r="G9735" s="1" t="str">
        <f>IFERROR(__xludf.DUMMYFUNCTION("GOOGLETRANSLATE(D9735,""fr"",""en"")"),"#VALUE!")</f>
        <v>#VALUE!</v>
      </c>
    </row>
    <row r="9736" ht="15.75" customHeight="1">
      <c r="A9736" s="1" t="s">
        <v>2702</v>
      </c>
      <c r="B9736" s="1">
        <v>2.0</v>
      </c>
      <c r="C9736" s="1" t="s">
        <v>21157</v>
      </c>
      <c r="D9736" s="1" t="s">
        <v>21158</v>
      </c>
      <c r="E9736" s="1" t="s">
        <v>10</v>
      </c>
      <c r="F9736" s="1" t="s">
        <v>11</v>
      </c>
      <c r="G9736" s="1" t="str">
        <f>IFERROR(__xludf.DUMMYFUNCTION("GOOGLETRANSLATE(D9736,""fr"",""en"")"),"#VALUE!")</f>
        <v>#VALUE!</v>
      </c>
    </row>
    <row r="9737" ht="15.75" customHeight="1">
      <c r="A9737" s="1" t="s">
        <v>551</v>
      </c>
      <c r="B9737" s="1">
        <v>3.0</v>
      </c>
      <c r="C9737" s="1" t="s">
        <v>21159</v>
      </c>
      <c r="D9737" s="1" t="s">
        <v>21160</v>
      </c>
      <c r="E9737" s="1" t="s">
        <v>21</v>
      </c>
      <c r="F9737" s="1" t="s">
        <v>11</v>
      </c>
      <c r="G9737" s="1" t="str">
        <f>IFERROR(__xludf.DUMMYFUNCTION("GOOGLETRANSLATE(D9737,""fr"",""en"")"),"#VALUE!")</f>
        <v>#VALUE!</v>
      </c>
    </row>
    <row r="9738" ht="15.75" customHeight="1">
      <c r="A9738" s="1" t="s">
        <v>1138</v>
      </c>
      <c r="B9738" s="1">
        <v>2.0</v>
      </c>
      <c r="C9738" s="1" t="s">
        <v>21161</v>
      </c>
      <c r="D9738" s="1" t="s">
        <v>21162</v>
      </c>
      <c r="E9738" s="1" t="s">
        <v>34</v>
      </c>
      <c r="F9738" s="1" t="s">
        <v>84</v>
      </c>
      <c r="G9738" s="1" t="str">
        <f>IFERROR(__xludf.DUMMYFUNCTION("GOOGLETRANSLATE(D9738,""fr"",""en"")"),"#VALUE!")</f>
        <v>#VALUE!</v>
      </c>
    </row>
    <row r="9739" ht="15.75" customHeight="1">
      <c r="A9739" s="1" t="s">
        <v>403</v>
      </c>
      <c r="B9739" s="1">
        <v>3.0</v>
      </c>
      <c r="C9739" s="1" t="s">
        <v>21163</v>
      </c>
      <c r="D9739" s="1" t="s">
        <v>21164</v>
      </c>
      <c r="E9739" s="1" t="s">
        <v>646</v>
      </c>
      <c r="F9739" s="1" t="s">
        <v>39</v>
      </c>
      <c r="G9739" s="1" t="str">
        <f>IFERROR(__xludf.DUMMYFUNCTION("GOOGLETRANSLATE(D9739,""fr"",""en"")"),"Very very disappointed. Please note that you are made by phone to sell you the highest contract and ultimately very badly reimbursed. This insurance is a joke. I do not recommend this insurance")</f>
        <v>Very very disappointed. Please note that you are made by phone to sell you the highest contract and ultimately very badly reimbursed. This insurance is a joke. I do not recommend this insurance</v>
      </c>
    </row>
    <row r="9740" ht="15.75" customHeight="1">
      <c r="A9740" s="1" t="s">
        <v>141</v>
      </c>
      <c r="B9740" s="1">
        <v>2.0</v>
      </c>
      <c r="C9740" s="1" t="s">
        <v>21165</v>
      </c>
      <c r="D9740" s="1" t="s">
        <v>21166</v>
      </c>
      <c r="E9740" s="1" t="s">
        <v>614</v>
      </c>
      <c r="F9740" s="1" t="s">
        <v>30</v>
      </c>
      <c r="G9740" s="1" t="str">
        <f>IFERROR(__xludf.DUMMYFUNCTION("GOOGLETRANSLATE(D9740,""fr"",""en"")"),"#VALUE!")</f>
        <v>#VALUE!</v>
      </c>
    </row>
    <row r="9741" ht="15.75" customHeight="1">
      <c r="A9741" s="1" t="s">
        <v>1726</v>
      </c>
      <c r="B9741" s="1">
        <v>5.0</v>
      </c>
      <c r="C9741" s="1" t="s">
        <v>21167</v>
      </c>
      <c r="D9741" s="1" t="s">
        <v>21168</v>
      </c>
      <c r="E9741" s="1" t="s">
        <v>21</v>
      </c>
      <c r="F9741" s="1" t="s">
        <v>11</v>
      </c>
      <c r="G9741" s="1" t="str">
        <f>IFERROR(__xludf.DUMMYFUNCTION("GOOGLETRANSLATE(D9741,""fr"",""en"")"),"#VALUE!")</f>
        <v>#VALUE!</v>
      </c>
    </row>
    <row r="9742" ht="15.75" customHeight="1">
      <c r="A9742" s="1" t="s">
        <v>502</v>
      </c>
      <c r="B9742" s="1">
        <v>4.0</v>
      </c>
      <c r="C9742" s="1" t="s">
        <v>21169</v>
      </c>
      <c r="D9742" s="1" t="s">
        <v>21170</v>
      </c>
      <c r="E9742" s="1" t="s">
        <v>10</v>
      </c>
      <c r="F9742" s="1" t="s">
        <v>11</v>
      </c>
      <c r="G9742" s="1" t="str">
        <f>IFERROR(__xludf.DUMMYFUNCTION("GOOGLETRANSLATE(D9742,""fr"",""en"")"),"#VALUE!")</f>
        <v>#VALUE!</v>
      </c>
    </row>
    <row r="9743" ht="15.75" customHeight="1">
      <c r="A9743" s="1" t="s">
        <v>21171</v>
      </c>
      <c r="B9743" s="1">
        <v>1.0</v>
      </c>
      <c r="C9743" s="1" t="s">
        <v>21172</v>
      </c>
      <c r="D9743" s="1" t="s">
        <v>21173</v>
      </c>
      <c r="E9743" s="1" t="s">
        <v>273</v>
      </c>
      <c r="F9743" s="1" t="s">
        <v>11</v>
      </c>
      <c r="G9743" s="1" t="str">
        <f>IFERROR(__xludf.DUMMYFUNCTION("GOOGLETRANSLATE(D9743,""fr"",""en"")"),"#VALUE!")</f>
        <v>#VALUE!</v>
      </c>
    </row>
    <row r="9744" ht="15.75" customHeight="1">
      <c r="A9744" s="1" t="s">
        <v>7750</v>
      </c>
      <c r="B9744" s="1">
        <v>3.0</v>
      </c>
      <c r="C9744" s="1" t="s">
        <v>21174</v>
      </c>
      <c r="D9744" s="1" t="s">
        <v>21175</v>
      </c>
      <c r="E9744" s="1" t="s">
        <v>10</v>
      </c>
      <c r="F9744" s="1" t="s">
        <v>11</v>
      </c>
      <c r="G9744" s="1" t="str">
        <f>IFERROR(__xludf.DUMMYFUNCTION("GOOGLETRANSLATE(D9744,""fr"",""en"")"),"#VALUE!")</f>
        <v>#VALUE!</v>
      </c>
    </row>
    <row r="9745" ht="15.75" customHeight="1">
      <c r="A9745" s="1" t="s">
        <v>6073</v>
      </c>
      <c r="B9745" s="1">
        <v>1.0</v>
      </c>
      <c r="C9745" s="1" t="s">
        <v>21176</v>
      </c>
      <c r="D9745" s="1" t="s">
        <v>21177</v>
      </c>
      <c r="E9745" s="1" t="s">
        <v>109</v>
      </c>
      <c r="F9745" s="1" t="s">
        <v>11</v>
      </c>
      <c r="G9745" s="1" t="str">
        <f>IFERROR(__xludf.DUMMYFUNCTION("GOOGLETRANSLATE(D9745,""fr"",""en"")"),"#VALUE!")</f>
        <v>#VALUE!</v>
      </c>
    </row>
    <row r="9746" ht="15.75" customHeight="1">
      <c r="A9746" s="1" t="s">
        <v>281</v>
      </c>
      <c r="B9746" s="1">
        <v>5.0</v>
      </c>
      <c r="C9746" s="1" t="s">
        <v>21178</v>
      </c>
      <c r="D9746" s="1" t="s">
        <v>21179</v>
      </c>
      <c r="E9746" s="1" t="s">
        <v>21</v>
      </c>
      <c r="F9746" s="1" t="s">
        <v>11</v>
      </c>
      <c r="G9746" s="1" t="str">
        <f>IFERROR(__xludf.DUMMYFUNCTION("GOOGLETRANSLATE(D9746,""fr"",""en"")"),"#VALUE!")</f>
        <v>#VALUE!</v>
      </c>
    </row>
    <row r="9747" ht="15.75" customHeight="1">
      <c r="A9747" s="1" t="s">
        <v>1065</v>
      </c>
      <c r="B9747" s="1">
        <v>1.0</v>
      </c>
      <c r="C9747" s="1" t="s">
        <v>21180</v>
      </c>
      <c r="D9747" s="1" t="s">
        <v>21181</v>
      </c>
      <c r="E9747" s="1" t="s">
        <v>29</v>
      </c>
      <c r="F9747" s="1" t="s">
        <v>30</v>
      </c>
      <c r="G9747" s="1" t="str">
        <f>IFERROR(__xludf.DUMMYFUNCTION("GOOGLETRANSLATE(D9747,""fr"",""en"")"),"#VALUE!")</f>
        <v>#VALUE!</v>
      </c>
    </row>
    <row r="9748" ht="15.75" customHeight="1">
      <c r="A9748" s="1" t="s">
        <v>11020</v>
      </c>
      <c r="B9748" s="1">
        <v>5.0</v>
      </c>
      <c r="C9748" s="1" t="s">
        <v>21182</v>
      </c>
      <c r="D9748" s="1" t="s">
        <v>21183</v>
      </c>
      <c r="E9748" s="1" t="s">
        <v>10</v>
      </c>
      <c r="F9748" s="1" t="s">
        <v>11</v>
      </c>
      <c r="G9748" s="1" t="str">
        <f>IFERROR(__xludf.DUMMYFUNCTION("GOOGLETRANSLATE(D9748,""fr"",""en"")"),"#VALUE!")</f>
        <v>#VALUE!</v>
      </c>
    </row>
    <row r="9749" ht="15.75" customHeight="1">
      <c r="A9749" s="1" t="s">
        <v>1434</v>
      </c>
      <c r="B9749" s="1">
        <v>1.0</v>
      </c>
      <c r="C9749" s="1" t="s">
        <v>21184</v>
      </c>
      <c r="D9749" s="1" t="s">
        <v>21185</v>
      </c>
      <c r="E9749" s="1" t="s">
        <v>10</v>
      </c>
      <c r="F9749" s="1" t="s">
        <v>11</v>
      </c>
      <c r="G9749" s="1" t="str">
        <f>IFERROR(__xludf.DUMMYFUNCTION("GOOGLETRANSLATE(D9749,""fr"",""en"")"),"#VALUE!")</f>
        <v>#VALUE!</v>
      </c>
    </row>
    <row r="9750" ht="15.75" customHeight="1">
      <c r="A9750" s="1" t="s">
        <v>6739</v>
      </c>
      <c r="B9750" s="1">
        <v>1.0</v>
      </c>
      <c r="C9750" s="1" t="s">
        <v>9278</v>
      </c>
      <c r="D9750" s="1" t="s">
        <v>21186</v>
      </c>
      <c r="E9750" s="1" t="s">
        <v>169</v>
      </c>
      <c r="F9750" s="1" t="s">
        <v>11</v>
      </c>
      <c r="G9750" s="1" t="str">
        <f>IFERROR(__xludf.DUMMYFUNCTION("GOOGLETRANSLATE(D9750,""fr"",""en"")"),"#VALUE!")</f>
        <v>#VALUE!</v>
      </c>
    </row>
    <row r="9751" ht="15.75" customHeight="1">
      <c r="A9751" s="1" t="s">
        <v>508</v>
      </c>
      <c r="B9751" s="1">
        <v>2.0</v>
      </c>
      <c r="C9751" s="1" t="s">
        <v>21187</v>
      </c>
      <c r="D9751" s="1" t="s">
        <v>21188</v>
      </c>
      <c r="E9751" s="1" t="s">
        <v>25</v>
      </c>
      <c r="F9751" s="1" t="s">
        <v>11</v>
      </c>
      <c r="G9751" s="1" t="str">
        <f>IFERROR(__xludf.DUMMYFUNCTION("GOOGLETRANSLATE(D9751,""fr"",""en"")"),"#VALUE!")</f>
        <v>#VALUE!</v>
      </c>
    </row>
    <row r="9752" ht="15.75" customHeight="1">
      <c r="A9752" s="1" t="s">
        <v>1764</v>
      </c>
      <c r="B9752" s="1">
        <v>5.0</v>
      </c>
      <c r="C9752" s="1" t="s">
        <v>21189</v>
      </c>
      <c r="D9752" s="1" t="s">
        <v>21190</v>
      </c>
      <c r="E9752" s="1" t="s">
        <v>21</v>
      </c>
      <c r="F9752" s="1" t="s">
        <v>11</v>
      </c>
      <c r="G9752" s="1" t="str">
        <f>IFERROR(__xludf.DUMMYFUNCTION("GOOGLETRANSLATE(D9752,""fr"",""en"")"),"#VALUE!")</f>
        <v>#VALUE!</v>
      </c>
    </row>
    <row r="9753" ht="15.75" customHeight="1">
      <c r="A9753" s="1" t="s">
        <v>738</v>
      </c>
      <c r="B9753" s="1">
        <v>4.0</v>
      </c>
      <c r="C9753" s="1" t="s">
        <v>21191</v>
      </c>
      <c r="D9753" s="1" t="s">
        <v>21192</v>
      </c>
      <c r="E9753" s="1" t="s">
        <v>109</v>
      </c>
      <c r="F9753" s="1" t="s">
        <v>11</v>
      </c>
      <c r="G9753" s="1" t="str">
        <f>IFERROR(__xludf.DUMMYFUNCTION("GOOGLETRANSLATE(D9753,""fr"",""en"")"),"#VALUE!")</f>
        <v>#VALUE!</v>
      </c>
    </row>
    <row r="9754" ht="15.75" customHeight="1">
      <c r="A9754" s="1" t="s">
        <v>4832</v>
      </c>
      <c r="B9754" s="1">
        <v>1.0</v>
      </c>
      <c r="C9754" s="1" t="s">
        <v>21193</v>
      </c>
      <c r="D9754" s="1" t="s">
        <v>21194</v>
      </c>
      <c r="E9754" s="1" t="s">
        <v>169</v>
      </c>
      <c r="F9754" s="1" t="s">
        <v>11</v>
      </c>
      <c r="G9754" s="1" t="str">
        <f>IFERROR(__xludf.DUMMYFUNCTION("GOOGLETRANSLATE(D9754,""fr"",""en"")"),"#VALUE!")</f>
        <v>#VALUE!</v>
      </c>
    </row>
    <row r="9755" ht="15.75" customHeight="1">
      <c r="A9755" s="1" t="s">
        <v>1245</v>
      </c>
      <c r="B9755" s="1">
        <v>4.0</v>
      </c>
      <c r="C9755" s="1" t="s">
        <v>21195</v>
      </c>
      <c r="D9755" s="1" t="s">
        <v>21196</v>
      </c>
      <c r="E9755" s="1" t="s">
        <v>21</v>
      </c>
      <c r="F9755" s="1" t="s">
        <v>11</v>
      </c>
      <c r="G9755" s="1" t="str">
        <f>IFERROR(__xludf.DUMMYFUNCTION("GOOGLETRANSLATE(D9755,""fr"",""en"")"),"#VALUE!")</f>
        <v>#VALUE!</v>
      </c>
    </row>
    <row r="9756" ht="15.75" customHeight="1">
      <c r="A9756" s="1" t="s">
        <v>8131</v>
      </c>
      <c r="B9756" s="1">
        <v>1.0</v>
      </c>
      <c r="C9756" s="1" t="s">
        <v>21197</v>
      </c>
      <c r="D9756" s="1" t="s">
        <v>21198</v>
      </c>
      <c r="E9756" s="1" t="s">
        <v>373</v>
      </c>
      <c r="F9756" s="1" t="s">
        <v>118</v>
      </c>
      <c r="G9756" s="1" t="str">
        <f>IFERROR(__xludf.DUMMYFUNCTION("GOOGLETRANSLATE(D9756,""fr"",""en"")"),"#VALUE!")</f>
        <v>#VALUE!</v>
      </c>
    </row>
    <row r="9757" ht="15.75" customHeight="1">
      <c r="A9757" s="1" t="s">
        <v>14691</v>
      </c>
      <c r="B9757" s="1">
        <v>4.0</v>
      </c>
      <c r="C9757" s="1" t="s">
        <v>21199</v>
      </c>
      <c r="D9757" s="1" t="s">
        <v>21200</v>
      </c>
      <c r="E9757" s="1" t="s">
        <v>614</v>
      </c>
      <c r="F9757" s="1" t="s">
        <v>30</v>
      </c>
      <c r="G9757" s="1" t="str">
        <f>IFERROR(__xludf.DUMMYFUNCTION("GOOGLETRANSLATE(D9757,""fr"",""en"")"),"#VALUE!")</f>
        <v>#VALUE!</v>
      </c>
    </row>
    <row r="9758" ht="15.75" customHeight="1">
      <c r="A9758" s="1" t="s">
        <v>5839</v>
      </c>
      <c r="B9758" s="1">
        <v>5.0</v>
      </c>
      <c r="C9758" s="1" t="s">
        <v>21201</v>
      </c>
      <c r="D9758" s="1" t="s">
        <v>21202</v>
      </c>
      <c r="E9758" s="1" t="s">
        <v>21</v>
      </c>
      <c r="F9758" s="1" t="s">
        <v>11</v>
      </c>
      <c r="G9758" s="1" t="str">
        <f>IFERROR(__xludf.DUMMYFUNCTION("GOOGLETRANSLATE(D9758,""fr"",""en"")"),"#VALUE!")</f>
        <v>#VALUE!</v>
      </c>
    </row>
    <row r="9759" ht="15.75" customHeight="1">
      <c r="A9759" s="1" t="s">
        <v>59</v>
      </c>
      <c r="B9759" s="1">
        <v>2.0</v>
      </c>
      <c r="C9759" s="1" t="s">
        <v>21203</v>
      </c>
      <c r="D9759" s="1" t="s">
        <v>21204</v>
      </c>
      <c r="E9759" s="1" t="s">
        <v>423</v>
      </c>
      <c r="F9759" s="1" t="s">
        <v>30</v>
      </c>
      <c r="G9759" s="1" t="str">
        <f>IFERROR(__xludf.DUMMYFUNCTION("GOOGLETRANSLATE(D9759,""fr"",""en"")"),"#VALUE!")</f>
        <v>#VALUE!</v>
      </c>
    </row>
    <row r="9760" ht="15.75" customHeight="1">
      <c r="A9760" s="1" t="s">
        <v>16607</v>
      </c>
      <c r="B9760" s="1">
        <v>5.0</v>
      </c>
      <c r="C9760" s="1" t="s">
        <v>21205</v>
      </c>
      <c r="D9760" s="1" t="s">
        <v>21206</v>
      </c>
      <c r="E9760" s="1" t="s">
        <v>169</v>
      </c>
      <c r="F9760" s="1" t="s">
        <v>11</v>
      </c>
      <c r="G9760" s="1" t="str">
        <f>IFERROR(__xludf.DUMMYFUNCTION("GOOGLETRANSLATE(D9760,""fr"",""en"")"),"#VALUE!")</f>
        <v>#VALUE!</v>
      </c>
    </row>
    <row r="9761" ht="15.75" customHeight="1">
      <c r="A9761" s="1" t="s">
        <v>2264</v>
      </c>
      <c r="B9761" s="1">
        <v>4.0</v>
      </c>
      <c r="C9761" s="1" t="s">
        <v>21207</v>
      </c>
      <c r="D9761" s="1" t="s">
        <v>21208</v>
      </c>
      <c r="E9761" s="1" t="s">
        <v>614</v>
      </c>
      <c r="F9761" s="1" t="s">
        <v>30</v>
      </c>
      <c r="G9761" s="1" t="str">
        <f>IFERROR(__xludf.DUMMYFUNCTION("GOOGLETRANSLATE(D9761,""fr"",""en"")"),"#VALUE!")</f>
        <v>#VALUE!</v>
      </c>
    </row>
    <row r="9762" ht="15.75" customHeight="1">
      <c r="A9762" s="1" t="s">
        <v>769</v>
      </c>
      <c r="B9762" s="1">
        <v>4.0</v>
      </c>
      <c r="C9762" s="1" t="s">
        <v>21209</v>
      </c>
      <c r="D9762" s="1" t="s">
        <v>21210</v>
      </c>
      <c r="E9762" s="1" t="s">
        <v>21</v>
      </c>
      <c r="F9762" s="1" t="s">
        <v>11</v>
      </c>
      <c r="G9762" s="1" t="str">
        <f>IFERROR(__xludf.DUMMYFUNCTION("GOOGLETRANSLATE(D9762,""fr"",""en"")"),"#VALUE!")</f>
        <v>#VALUE!</v>
      </c>
    </row>
    <row r="9763" ht="15.75" customHeight="1">
      <c r="A9763" s="1" t="s">
        <v>18110</v>
      </c>
      <c r="B9763" s="1">
        <v>2.0</v>
      </c>
      <c r="C9763" s="1" t="s">
        <v>21211</v>
      </c>
      <c r="D9763" s="1" t="s">
        <v>21212</v>
      </c>
      <c r="E9763" s="1" t="s">
        <v>125</v>
      </c>
      <c r="F9763" s="1" t="s">
        <v>11</v>
      </c>
      <c r="G9763" s="1" t="str">
        <f>IFERROR(__xludf.DUMMYFUNCTION("GOOGLETRANSLATE(D9763,""fr"",""en"")"),"#VALUE!")</f>
        <v>#VALUE!</v>
      </c>
    </row>
    <row r="9764" ht="15.75" customHeight="1">
      <c r="A9764" s="1" t="s">
        <v>13024</v>
      </c>
      <c r="B9764" s="1">
        <v>3.0</v>
      </c>
      <c r="C9764" s="1" t="s">
        <v>21213</v>
      </c>
      <c r="D9764" s="1" t="s">
        <v>21214</v>
      </c>
      <c r="E9764" s="1" t="s">
        <v>373</v>
      </c>
      <c r="F9764" s="1" t="s">
        <v>118</v>
      </c>
      <c r="G9764" s="1" t="str">
        <f>IFERROR(__xludf.DUMMYFUNCTION("GOOGLETRANSLATE(D9764,""fr"",""en"")"),"#VALUE!")</f>
        <v>#VALUE!</v>
      </c>
    </row>
    <row r="9765" ht="15.75" customHeight="1">
      <c r="A9765" s="1" t="s">
        <v>14287</v>
      </c>
      <c r="B9765" s="1">
        <v>5.0</v>
      </c>
      <c r="C9765" s="1" t="s">
        <v>21215</v>
      </c>
      <c r="D9765" s="1" t="s">
        <v>21216</v>
      </c>
      <c r="E9765" s="1" t="s">
        <v>280</v>
      </c>
      <c r="F9765" s="1" t="s">
        <v>11</v>
      </c>
      <c r="G9765" s="1" t="str">
        <f>IFERROR(__xludf.DUMMYFUNCTION("GOOGLETRANSLATE(D9765,""fr"",""en"")"),"#VALUE!")</f>
        <v>#VALUE!</v>
      </c>
    </row>
    <row r="9766" ht="15.75" customHeight="1">
      <c r="A9766" s="1" t="s">
        <v>724</v>
      </c>
      <c r="B9766" s="1">
        <v>1.0</v>
      </c>
      <c r="C9766" s="1" t="s">
        <v>21217</v>
      </c>
      <c r="D9766" s="1" t="s">
        <v>21218</v>
      </c>
      <c r="E9766" s="1" t="s">
        <v>109</v>
      </c>
      <c r="F9766" s="1" t="s">
        <v>11</v>
      </c>
      <c r="G9766" s="1" t="str">
        <f>IFERROR(__xludf.DUMMYFUNCTION("GOOGLETRANSLATE(D9766,""fr"",""en"")"),"#VALUE!")</f>
        <v>#VALUE!</v>
      </c>
    </row>
    <row r="9767" ht="15.75" customHeight="1">
      <c r="A9767" s="1" t="s">
        <v>14518</v>
      </c>
      <c r="B9767" s="1">
        <v>4.0</v>
      </c>
      <c r="C9767" s="1" t="s">
        <v>21219</v>
      </c>
      <c r="D9767" s="1" t="s">
        <v>21220</v>
      </c>
      <c r="E9767" s="1" t="s">
        <v>29</v>
      </c>
      <c r="F9767" s="1" t="s">
        <v>30</v>
      </c>
      <c r="G9767" s="1" t="str">
        <f>IFERROR(__xludf.DUMMYFUNCTION("GOOGLETRANSLATE(D9767,""fr"",""en"")"),"#VALUE!")</f>
        <v>#VALUE!</v>
      </c>
    </row>
    <row r="9768" ht="15.75" customHeight="1">
      <c r="A9768" s="1" t="s">
        <v>461</v>
      </c>
      <c r="B9768" s="1">
        <v>4.0</v>
      </c>
      <c r="C9768" s="1" t="s">
        <v>21221</v>
      </c>
      <c r="D9768" s="1" t="s">
        <v>21222</v>
      </c>
      <c r="E9768" s="1" t="s">
        <v>250</v>
      </c>
      <c r="F9768" s="1" t="s">
        <v>30</v>
      </c>
      <c r="G9768" s="1" t="str">
        <f>IFERROR(__xludf.DUMMYFUNCTION("GOOGLETRANSLATE(D9768,""fr"",""en"")"),"#VALUE!")</f>
        <v>#VALUE!</v>
      </c>
    </row>
    <row r="9769" ht="15.75" customHeight="1">
      <c r="A9769" s="1" t="s">
        <v>18356</v>
      </c>
      <c r="B9769" s="1">
        <v>1.0</v>
      </c>
      <c r="C9769" s="1" t="s">
        <v>21223</v>
      </c>
      <c r="D9769" s="1" t="s">
        <v>21224</v>
      </c>
      <c r="E9769" s="1" t="s">
        <v>614</v>
      </c>
      <c r="F9769" s="1" t="s">
        <v>30</v>
      </c>
      <c r="G9769" s="1" t="str">
        <f>IFERROR(__xludf.DUMMYFUNCTION("GOOGLETRANSLATE(D9769,""fr"",""en"")"),"#VALUE!")</f>
        <v>#VALUE!</v>
      </c>
    </row>
    <row r="9770" ht="15.75" customHeight="1">
      <c r="A9770" s="1" t="s">
        <v>445</v>
      </c>
      <c r="B9770" s="1">
        <v>1.0</v>
      </c>
      <c r="C9770" s="1" t="s">
        <v>21225</v>
      </c>
      <c r="D9770" s="1" t="s">
        <v>21226</v>
      </c>
      <c r="E9770" s="1" t="s">
        <v>109</v>
      </c>
      <c r="F9770" s="1" t="s">
        <v>11</v>
      </c>
      <c r="G9770" s="1" t="str">
        <f>IFERROR(__xludf.DUMMYFUNCTION("GOOGLETRANSLATE(D9770,""fr"",""en"")"),"#VALUE!")</f>
        <v>#VALUE!</v>
      </c>
    </row>
    <row r="9771" ht="15.75" customHeight="1">
      <c r="A9771" s="1" t="s">
        <v>9409</v>
      </c>
      <c r="B9771" s="1">
        <v>4.0</v>
      </c>
      <c r="C9771" s="1" t="s">
        <v>21227</v>
      </c>
      <c r="D9771" s="1" t="s">
        <v>21228</v>
      </c>
      <c r="E9771" s="1" t="s">
        <v>29</v>
      </c>
      <c r="F9771" s="1" t="s">
        <v>30</v>
      </c>
      <c r="G9771" s="1" t="str">
        <f>IFERROR(__xludf.DUMMYFUNCTION("GOOGLETRANSLATE(D9771,""fr"",""en"")"),"#VALUE!")</f>
        <v>#VALUE!</v>
      </c>
    </row>
    <row r="9772" ht="15.75" customHeight="1">
      <c r="A9772" s="1" t="s">
        <v>1741</v>
      </c>
      <c r="B9772" s="1">
        <v>2.0</v>
      </c>
      <c r="C9772" s="1" t="s">
        <v>21229</v>
      </c>
      <c r="D9772" s="1" t="s">
        <v>21230</v>
      </c>
      <c r="E9772" s="1" t="s">
        <v>10</v>
      </c>
      <c r="F9772" s="1" t="s">
        <v>11</v>
      </c>
      <c r="G9772" s="1" t="str">
        <f>IFERROR(__xludf.DUMMYFUNCTION("GOOGLETRANSLATE(D9772,""fr"",""en"")"),"#VALUE!")</f>
        <v>#VALUE!</v>
      </c>
    </row>
    <row r="9773" ht="15.75" customHeight="1">
      <c r="A9773" s="1" t="s">
        <v>6534</v>
      </c>
      <c r="B9773" s="1">
        <v>5.0</v>
      </c>
      <c r="C9773" s="1" t="s">
        <v>21231</v>
      </c>
      <c r="D9773" s="1" t="s">
        <v>21232</v>
      </c>
      <c r="E9773" s="1" t="s">
        <v>484</v>
      </c>
      <c r="F9773" s="1" t="s">
        <v>30</v>
      </c>
      <c r="G9773" s="1" t="str">
        <f>IFERROR(__xludf.DUMMYFUNCTION("GOOGLETRANSLATE(D9773,""fr"",""en"")"),"#VALUE!")</f>
        <v>#VALUE!</v>
      </c>
    </row>
    <row r="9774" ht="15.75" customHeight="1">
      <c r="A9774" s="1" t="s">
        <v>929</v>
      </c>
      <c r="B9774" s="1">
        <v>5.0</v>
      </c>
      <c r="C9774" s="1" t="s">
        <v>21233</v>
      </c>
      <c r="D9774" s="1" t="s">
        <v>21234</v>
      </c>
      <c r="E9774" s="1" t="s">
        <v>10</v>
      </c>
      <c r="F9774" s="1" t="s">
        <v>11</v>
      </c>
      <c r="G9774" s="1" t="str">
        <f>IFERROR(__xludf.DUMMYFUNCTION("GOOGLETRANSLATE(D9774,""fr"",""en"")"),"#VALUE!")</f>
        <v>#VALUE!</v>
      </c>
    </row>
    <row r="9775" ht="15.75" customHeight="1">
      <c r="A9775" s="1" t="s">
        <v>5925</v>
      </c>
      <c r="B9775" s="1">
        <v>1.0</v>
      </c>
      <c r="C9775" s="1" t="s">
        <v>21235</v>
      </c>
      <c r="D9775" s="1" t="s">
        <v>21236</v>
      </c>
      <c r="E9775" s="1" t="s">
        <v>355</v>
      </c>
      <c r="F9775" s="1" t="s">
        <v>110</v>
      </c>
      <c r="G9775" s="1" t="str">
        <f>IFERROR(__xludf.DUMMYFUNCTION("GOOGLETRANSLATE(D9775,""fr"",""en"")"),"#VALUE!")</f>
        <v>#VALUE!</v>
      </c>
    </row>
    <row r="9776" ht="15.75" customHeight="1">
      <c r="A9776" s="1" t="s">
        <v>2039</v>
      </c>
      <c r="B9776" s="1">
        <v>1.0</v>
      </c>
      <c r="C9776" s="1" t="s">
        <v>21237</v>
      </c>
      <c r="D9776" s="1" t="s">
        <v>21238</v>
      </c>
      <c r="E9776" s="1" t="s">
        <v>169</v>
      </c>
      <c r="F9776" s="1" t="s">
        <v>11</v>
      </c>
      <c r="G9776" s="1" t="str">
        <f>IFERROR(__xludf.DUMMYFUNCTION("GOOGLETRANSLATE(D9776,""fr"",""en"")"),"#VALUE!")</f>
        <v>#VALUE!</v>
      </c>
    </row>
    <row r="9777" ht="15.75" customHeight="1">
      <c r="A9777" s="1" t="s">
        <v>8188</v>
      </c>
      <c r="B9777" s="1">
        <v>2.0</v>
      </c>
      <c r="C9777" s="1" t="s">
        <v>21239</v>
      </c>
      <c r="D9777" s="1" t="s">
        <v>21240</v>
      </c>
      <c r="E9777" s="1" t="s">
        <v>176</v>
      </c>
      <c r="F9777" s="1" t="s">
        <v>66</v>
      </c>
      <c r="G9777" s="1" t="str">
        <f>IFERROR(__xludf.DUMMYFUNCTION("GOOGLETRANSLATE(D9777,""fr"",""en"")"),"#VALUE!")</f>
        <v>#VALUE!</v>
      </c>
    </row>
    <row r="9778" ht="15.75" customHeight="1">
      <c r="A9778" s="1" t="s">
        <v>187</v>
      </c>
      <c r="B9778" s="1">
        <v>1.0</v>
      </c>
      <c r="C9778" s="1" t="s">
        <v>21241</v>
      </c>
      <c r="D9778" s="1" t="s">
        <v>21242</v>
      </c>
      <c r="E9778" s="1" t="s">
        <v>10</v>
      </c>
      <c r="F9778" s="1" t="s">
        <v>11</v>
      </c>
      <c r="G9778" s="1" t="str">
        <f>IFERROR(__xludf.DUMMYFUNCTION("GOOGLETRANSLATE(D9778,""fr"",""en"")"),"#VALUE!")</f>
        <v>#VALUE!</v>
      </c>
    </row>
    <row r="9779" ht="15.75" customHeight="1">
      <c r="A9779" s="1" t="s">
        <v>1518</v>
      </c>
      <c r="B9779" s="1">
        <v>2.0</v>
      </c>
      <c r="C9779" s="1" t="s">
        <v>21243</v>
      </c>
      <c r="D9779" s="1" t="s">
        <v>21244</v>
      </c>
      <c r="E9779" s="1" t="s">
        <v>169</v>
      </c>
      <c r="F9779" s="1" t="s">
        <v>11</v>
      </c>
      <c r="G9779" s="1" t="str">
        <f>IFERROR(__xludf.DUMMYFUNCTION("GOOGLETRANSLATE(D9779,""fr"",""en"")"),"#VALUE!")</f>
        <v>#VALUE!</v>
      </c>
    </row>
    <row r="9780" ht="15.75" customHeight="1">
      <c r="A9780" s="1" t="s">
        <v>7017</v>
      </c>
      <c r="B9780" s="1">
        <v>2.0</v>
      </c>
      <c r="C9780" s="1" t="s">
        <v>21245</v>
      </c>
      <c r="D9780" s="1" t="s">
        <v>21246</v>
      </c>
      <c r="E9780" s="1" t="s">
        <v>373</v>
      </c>
      <c r="F9780" s="1" t="s">
        <v>30</v>
      </c>
      <c r="G9780" s="1" t="str">
        <f>IFERROR(__xludf.DUMMYFUNCTION("GOOGLETRANSLATE(D9780,""fr"",""en"")"),"#VALUE!")</f>
        <v>#VALUE!</v>
      </c>
    </row>
    <row r="9781" ht="15.75" customHeight="1">
      <c r="A9781" s="1" t="s">
        <v>491</v>
      </c>
      <c r="B9781" s="1">
        <v>1.0</v>
      </c>
      <c r="C9781" s="1" t="s">
        <v>21247</v>
      </c>
      <c r="D9781" s="1" t="s">
        <v>21248</v>
      </c>
      <c r="E9781" s="1" t="s">
        <v>254</v>
      </c>
      <c r="F9781" s="1" t="s">
        <v>66</v>
      </c>
      <c r="G9781" s="1" t="str">
        <f>IFERROR(__xludf.DUMMYFUNCTION("GOOGLETRANSLATE(D9781,""fr"",""en"")"),"#VALUE!")</f>
        <v>#VALUE!</v>
      </c>
    </row>
    <row r="9782" ht="15.75" customHeight="1">
      <c r="A9782" s="1" t="s">
        <v>485</v>
      </c>
      <c r="B9782" s="1">
        <v>4.0</v>
      </c>
      <c r="C9782" s="1" t="s">
        <v>21249</v>
      </c>
      <c r="D9782" s="1" t="s">
        <v>21250</v>
      </c>
      <c r="E9782" s="1" t="s">
        <v>484</v>
      </c>
      <c r="F9782" s="1" t="s">
        <v>118</v>
      </c>
      <c r="G9782" s="1" t="str">
        <f>IFERROR(__xludf.DUMMYFUNCTION("GOOGLETRANSLATE(D9782,""fr"",""en"")"),"#VALUE!")</f>
        <v>#VALUE!</v>
      </c>
    </row>
    <row r="9783" ht="15.75" customHeight="1">
      <c r="A9783" s="1" t="s">
        <v>8508</v>
      </c>
      <c r="B9783" s="1">
        <v>4.0</v>
      </c>
      <c r="C9783" s="1" t="s">
        <v>21251</v>
      </c>
      <c r="D9783" s="1" t="s">
        <v>21252</v>
      </c>
      <c r="E9783" s="1" t="s">
        <v>2102</v>
      </c>
      <c r="F9783" s="1" t="s">
        <v>66</v>
      </c>
      <c r="G9783" s="1" t="str">
        <f>IFERROR(__xludf.DUMMYFUNCTION("GOOGLETRANSLATE(D9783,""fr"",""en"")"),"#VALUE!")</f>
        <v>#VALUE!</v>
      </c>
    </row>
    <row r="9784" ht="15.75" customHeight="1">
      <c r="A9784" s="1" t="s">
        <v>681</v>
      </c>
      <c r="B9784" s="1">
        <v>5.0</v>
      </c>
      <c r="C9784" s="1" t="s">
        <v>21253</v>
      </c>
      <c r="D9784" s="1" t="s">
        <v>21254</v>
      </c>
      <c r="E9784" s="1" t="s">
        <v>10</v>
      </c>
      <c r="F9784" s="1" t="s">
        <v>11</v>
      </c>
      <c r="G9784" s="1" t="str">
        <f>IFERROR(__xludf.DUMMYFUNCTION("GOOGLETRANSLATE(D9784,""fr"",""en"")"),"#VALUE!")</f>
        <v>#VALUE!</v>
      </c>
    </row>
    <row r="9785" ht="15.75" customHeight="1">
      <c r="A9785" s="1" t="s">
        <v>1167</v>
      </c>
      <c r="B9785" s="1">
        <v>1.0</v>
      </c>
      <c r="C9785" s="1" t="s">
        <v>21255</v>
      </c>
      <c r="D9785" s="1" t="s">
        <v>21256</v>
      </c>
      <c r="E9785" s="1" t="s">
        <v>230</v>
      </c>
      <c r="F9785" s="1" t="s">
        <v>84</v>
      </c>
      <c r="G9785" s="1" t="str">
        <f>IFERROR(__xludf.DUMMYFUNCTION("GOOGLETRANSLATE(D9785,""fr"",""en"")"),"#VALUE!")</f>
        <v>#VALUE!</v>
      </c>
    </row>
    <row r="9786" ht="15.75" customHeight="1">
      <c r="A9786" s="1" t="s">
        <v>417</v>
      </c>
      <c r="B9786" s="1">
        <v>3.0</v>
      </c>
      <c r="C9786" s="1" t="s">
        <v>21257</v>
      </c>
      <c r="D9786" s="1" t="s">
        <v>21258</v>
      </c>
      <c r="E9786" s="1" t="s">
        <v>10</v>
      </c>
      <c r="F9786" s="1" t="s">
        <v>11</v>
      </c>
      <c r="G9786" s="1" t="str">
        <f>IFERROR(__xludf.DUMMYFUNCTION("GOOGLETRANSLATE(D9786,""fr"",""en"")"),"#VALUE!")</f>
        <v>#VALUE!</v>
      </c>
    </row>
    <row r="9787" ht="15.75" customHeight="1">
      <c r="A9787" s="1" t="s">
        <v>1062</v>
      </c>
      <c r="B9787" s="1">
        <v>5.0</v>
      </c>
      <c r="C9787" s="1" t="s">
        <v>21259</v>
      </c>
      <c r="D9787" s="1" t="s">
        <v>21260</v>
      </c>
      <c r="E9787" s="1" t="s">
        <v>10</v>
      </c>
      <c r="F9787" s="1" t="s">
        <v>11</v>
      </c>
      <c r="G9787" s="1" t="str">
        <f>IFERROR(__xludf.DUMMYFUNCTION("GOOGLETRANSLATE(D9787,""fr"",""en"")"),"#VALUE!")</f>
        <v>#VALUE!</v>
      </c>
    </row>
    <row r="9788" ht="15.75" customHeight="1">
      <c r="A9788" s="1" t="s">
        <v>2048</v>
      </c>
      <c r="B9788" s="1">
        <v>2.0</v>
      </c>
      <c r="C9788" s="1" t="s">
        <v>21261</v>
      </c>
      <c r="D9788" s="1" t="s">
        <v>21262</v>
      </c>
      <c r="E9788" s="1" t="s">
        <v>176</v>
      </c>
      <c r="F9788" s="1" t="s">
        <v>66</v>
      </c>
      <c r="G9788" s="1" t="str">
        <f>IFERROR(__xludf.DUMMYFUNCTION("GOOGLETRANSLATE(D9788,""fr"",""en"")"),"#VALUE!")</f>
        <v>#VALUE!</v>
      </c>
    </row>
    <row r="9789" ht="15.75" customHeight="1">
      <c r="A9789" s="1" t="s">
        <v>621</v>
      </c>
      <c r="B9789" s="1">
        <v>4.0</v>
      </c>
      <c r="C9789" s="1" t="s">
        <v>21263</v>
      </c>
      <c r="D9789" s="1" t="s">
        <v>21264</v>
      </c>
      <c r="E9789" s="1" t="s">
        <v>169</v>
      </c>
      <c r="F9789" s="1" t="s">
        <v>11</v>
      </c>
      <c r="G9789" s="1" t="str">
        <f>IFERROR(__xludf.DUMMYFUNCTION("GOOGLETRANSLATE(D9789,""fr"",""en"")"),"#VALUE!")</f>
        <v>#VALUE!</v>
      </c>
    </row>
    <row r="9790" ht="15.75" customHeight="1">
      <c r="A9790" s="1" t="s">
        <v>866</v>
      </c>
      <c r="B9790" s="1">
        <v>3.0</v>
      </c>
      <c r="C9790" s="1" t="s">
        <v>21265</v>
      </c>
      <c r="D9790" s="1" t="s">
        <v>21266</v>
      </c>
      <c r="E9790" s="1" t="s">
        <v>10</v>
      </c>
      <c r="F9790" s="1" t="s">
        <v>11</v>
      </c>
      <c r="G9790" s="1" t="str">
        <f>IFERROR(__xludf.DUMMYFUNCTION("GOOGLETRANSLATE(D9790,""fr"",""en"")"),"#VALUE!")</f>
        <v>#VALUE!</v>
      </c>
    </row>
    <row r="9791" ht="15.75" customHeight="1">
      <c r="A9791" s="1" t="s">
        <v>2533</v>
      </c>
      <c r="B9791" s="1">
        <v>5.0</v>
      </c>
      <c r="C9791" s="1" t="s">
        <v>21267</v>
      </c>
      <c r="D9791" s="1" t="s">
        <v>21268</v>
      </c>
      <c r="E9791" s="1" t="s">
        <v>10</v>
      </c>
      <c r="F9791" s="1" t="s">
        <v>11</v>
      </c>
      <c r="G9791" s="1" t="str">
        <f>IFERROR(__xludf.DUMMYFUNCTION("GOOGLETRANSLATE(D9791,""fr"",""en"")"),"#VALUE!")</f>
        <v>#VALUE!</v>
      </c>
    </row>
    <row r="9792" ht="15.75" customHeight="1">
      <c r="A9792" s="1" t="s">
        <v>100</v>
      </c>
      <c r="B9792" s="1">
        <v>3.0</v>
      </c>
      <c r="C9792" s="1" t="s">
        <v>21269</v>
      </c>
      <c r="D9792" s="1" t="s">
        <v>21270</v>
      </c>
      <c r="E9792" s="1" t="s">
        <v>65</v>
      </c>
      <c r="F9792" s="1" t="s">
        <v>66</v>
      </c>
      <c r="G9792" s="1" t="str">
        <f>IFERROR(__xludf.DUMMYFUNCTION("GOOGLETRANSLATE(D9792,""fr"",""en"")"),"#VALUE!")</f>
        <v>#VALUE!</v>
      </c>
    </row>
    <row r="9793" ht="15.75" customHeight="1">
      <c r="A9793" s="1" t="s">
        <v>2261</v>
      </c>
      <c r="B9793" s="1">
        <v>1.0</v>
      </c>
      <c r="C9793" s="1" t="s">
        <v>21271</v>
      </c>
      <c r="D9793" s="1" t="s">
        <v>21272</v>
      </c>
      <c r="E9793" s="1" t="s">
        <v>373</v>
      </c>
      <c r="F9793" s="1" t="s">
        <v>30</v>
      </c>
      <c r="G9793" s="1" t="str">
        <f>IFERROR(__xludf.DUMMYFUNCTION("GOOGLETRANSLATE(D9793,""fr"",""en"")"),"#VALUE!")</f>
        <v>#VALUE!</v>
      </c>
    </row>
    <row r="9794" ht="15.75" customHeight="1">
      <c r="A9794" s="1" t="s">
        <v>6507</v>
      </c>
      <c r="B9794" s="1">
        <v>2.0</v>
      </c>
      <c r="C9794" s="1" t="s">
        <v>21273</v>
      </c>
      <c r="D9794" s="1" t="s">
        <v>21274</v>
      </c>
      <c r="E9794" s="1" t="s">
        <v>109</v>
      </c>
      <c r="F9794" s="1" t="s">
        <v>110</v>
      </c>
      <c r="G9794" s="1" t="str">
        <f>IFERROR(__xludf.DUMMYFUNCTION("GOOGLETRANSLATE(D9794,""fr"",""en"")"),"#VALUE!")</f>
        <v>#VALUE!</v>
      </c>
    </row>
    <row r="9795" ht="15.75" customHeight="1">
      <c r="A9795" s="1" t="s">
        <v>8650</v>
      </c>
      <c r="B9795" s="1">
        <v>5.0</v>
      </c>
      <c r="C9795" s="1" t="s">
        <v>21275</v>
      </c>
      <c r="D9795" s="1" t="s">
        <v>21276</v>
      </c>
      <c r="E9795" s="1" t="s">
        <v>614</v>
      </c>
      <c r="F9795" s="1" t="s">
        <v>30</v>
      </c>
      <c r="G9795" s="1" t="str">
        <f>IFERROR(__xludf.DUMMYFUNCTION("GOOGLETRANSLATE(D9795,""fr"",""en"")"),"#VALUE!")</f>
        <v>#VALUE!</v>
      </c>
    </row>
    <row r="9796" ht="15.75" customHeight="1">
      <c r="A9796" s="1" t="s">
        <v>214</v>
      </c>
      <c r="B9796" s="1">
        <v>5.0</v>
      </c>
      <c r="C9796" s="1" t="s">
        <v>21277</v>
      </c>
      <c r="D9796" s="1" t="s">
        <v>21278</v>
      </c>
      <c r="E9796" s="1" t="s">
        <v>10</v>
      </c>
      <c r="F9796" s="1" t="s">
        <v>11</v>
      </c>
      <c r="G9796" s="1" t="str">
        <f>IFERROR(__xludf.DUMMYFUNCTION("GOOGLETRANSLATE(D9796,""fr"",""en"")"),"#VALUE!")</f>
        <v>#VALUE!</v>
      </c>
    </row>
    <row r="9797" ht="15.75" customHeight="1">
      <c r="A9797" s="1" t="s">
        <v>1201</v>
      </c>
      <c r="B9797" s="1">
        <v>1.0</v>
      </c>
      <c r="C9797" s="1" t="s">
        <v>21279</v>
      </c>
      <c r="D9797" s="1" t="s">
        <v>21280</v>
      </c>
      <c r="E9797" s="1" t="s">
        <v>34</v>
      </c>
      <c r="F9797" s="1" t="s">
        <v>84</v>
      </c>
      <c r="G9797" s="1" t="str">
        <f>IFERROR(__xludf.DUMMYFUNCTION("GOOGLETRANSLATE(D9797,""fr"",""en"")"),"#VALUE!")</f>
        <v>#VALUE!</v>
      </c>
    </row>
    <row r="9798" ht="15.75" customHeight="1">
      <c r="A9798" s="1" t="s">
        <v>380</v>
      </c>
      <c r="B9798" s="1">
        <v>2.0</v>
      </c>
      <c r="C9798" s="1" t="s">
        <v>21281</v>
      </c>
      <c r="D9798" s="1" t="s">
        <v>21282</v>
      </c>
      <c r="E9798" s="1" t="s">
        <v>52</v>
      </c>
      <c r="F9798" s="1" t="s">
        <v>11</v>
      </c>
      <c r="G9798" s="1" t="str">
        <f>IFERROR(__xludf.DUMMYFUNCTION("GOOGLETRANSLATE(D9798,""fr"",""en"")"),"#VALUE!")</f>
        <v>#VALUE!</v>
      </c>
    </row>
    <row r="9799" ht="15.75" customHeight="1">
      <c r="A9799" s="1" t="s">
        <v>606</v>
      </c>
      <c r="B9799" s="1">
        <v>4.0</v>
      </c>
      <c r="C9799" s="1" t="s">
        <v>21283</v>
      </c>
      <c r="D9799" s="1" t="s">
        <v>21284</v>
      </c>
      <c r="E9799" s="1" t="s">
        <v>10</v>
      </c>
      <c r="F9799" s="1" t="s">
        <v>11</v>
      </c>
      <c r="G9799" s="1" t="str">
        <f>IFERROR(__xludf.DUMMYFUNCTION("GOOGLETRANSLATE(D9799,""fr"",""en"")"),"#VALUE!")</f>
        <v>#VALUE!</v>
      </c>
    </row>
    <row r="9800" ht="15.75" customHeight="1">
      <c r="A9800" s="1" t="s">
        <v>21285</v>
      </c>
      <c r="B9800" s="1">
        <v>1.0</v>
      </c>
      <c r="C9800" s="1" t="s">
        <v>21286</v>
      </c>
      <c r="D9800" s="1" t="s">
        <v>21287</v>
      </c>
      <c r="E9800" s="1" t="s">
        <v>827</v>
      </c>
      <c r="F9800" s="1" t="s">
        <v>39</v>
      </c>
      <c r="G9800" s="1" t="str">
        <f>IFERROR(__xludf.DUMMYFUNCTION("GOOGLETRANSLATE(D9800,""fr"",""en"")"),"#VALUE!")</f>
        <v>#VALUE!</v>
      </c>
    </row>
    <row r="9801" ht="15.75" customHeight="1">
      <c r="A9801" s="1" t="s">
        <v>4007</v>
      </c>
      <c r="B9801" s="1">
        <v>3.0</v>
      </c>
      <c r="C9801" s="1" t="s">
        <v>21288</v>
      </c>
      <c r="D9801" s="1" t="s">
        <v>21289</v>
      </c>
      <c r="E9801" s="1" t="s">
        <v>21</v>
      </c>
      <c r="F9801" s="1" t="s">
        <v>11</v>
      </c>
      <c r="G9801" s="1" t="str">
        <f>IFERROR(__xludf.DUMMYFUNCTION("GOOGLETRANSLATE(D9801,""fr"",""en"")"),"#VALUE!")</f>
        <v>#VALUE!</v>
      </c>
    </row>
    <row r="9802" ht="15.75" customHeight="1">
      <c r="A9802" s="1" t="s">
        <v>896</v>
      </c>
      <c r="B9802" s="1">
        <v>1.0</v>
      </c>
      <c r="C9802" s="1" t="s">
        <v>21290</v>
      </c>
      <c r="D9802" s="1" t="s">
        <v>21291</v>
      </c>
      <c r="E9802" s="1" t="s">
        <v>226</v>
      </c>
      <c r="F9802" s="1" t="s">
        <v>11</v>
      </c>
      <c r="G9802" s="1" t="str">
        <f>IFERROR(__xludf.DUMMYFUNCTION("GOOGLETRANSLATE(D9802,""fr"",""en"")"),"#VALUE!")</f>
        <v>#VALUE!</v>
      </c>
    </row>
    <row r="9803" ht="15.75" customHeight="1">
      <c r="A9803" s="1" t="s">
        <v>1581</v>
      </c>
      <c r="B9803" s="1">
        <v>1.0</v>
      </c>
      <c r="C9803" s="1" t="s">
        <v>21292</v>
      </c>
      <c r="D9803" s="1" t="s">
        <v>21293</v>
      </c>
      <c r="E9803" s="1" t="s">
        <v>109</v>
      </c>
      <c r="F9803" s="1" t="s">
        <v>110</v>
      </c>
      <c r="G9803" s="1" t="str">
        <f>IFERROR(__xludf.DUMMYFUNCTION("GOOGLETRANSLATE(D9803,""fr"",""en"")"),"#VALUE!")</f>
        <v>#VALUE!</v>
      </c>
    </row>
    <row r="9804" ht="15.75" customHeight="1">
      <c r="A9804" s="1" t="s">
        <v>2190</v>
      </c>
      <c r="B9804" s="1">
        <v>1.0</v>
      </c>
      <c r="C9804" s="1" t="s">
        <v>21294</v>
      </c>
      <c r="D9804" s="1" t="s">
        <v>21295</v>
      </c>
      <c r="E9804" s="1" t="s">
        <v>117</v>
      </c>
      <c r="F9804" s="1" t="s">
        <v>118</v>
      </c>
      <c r="G9804" s="1" t="str">
        <f>IFERROR(__xludf.DUMMYFUNCTION("GOOGLETRANSLATE(D9804,""fr"",""en"")"),"#VALUE!")</f>
        <v>#VALUE!</v>
      </c>
    </row>
    <row r="9805" ht="15.75" customHeight="1">
      <c r="A9805" s="1" t="s">
        <v>147</v>
      </c>
      <c r="B9805" s="1">
        <v>2.0</v>
      </c>
      <c r="C9805" s="1" t="s">
        <v>21296</v>
      </c>
      <c r="D9805" s="1" t="s">
        <v>21297</v>
      </c>
      <c r="E9805" s="1" t="s">
        <v>21</v>
      </c>
      <c r="F9805" s="1" t="s">
        <v>11</v>
      </c>
      <c r="G9805" s="1" t="str">
        <f>IFERROR(__xludf.DUMMYFUNCTION("GOOGLETRANSLATE(D9805,""fr"",""en"")"),"#VALUE!")</f>
        <v>#VALUE!</v>
      </c>
    </row>
    <row r="9806" ht="15.75" customHeight="1">
      <c r="A9806" s="1" t="s">
        <v>564</v>
      </c>
      <c r="B9806" s="1">
        <v>2.0</v>
      </c>
      <c r="C9806" s="1" t="s">
        <v>21298</v>
      </c>
      <c r="D9806" s="1" t="s">
        <v>21299</v>
      </c>
      <c r="E9806" s="1" t="s">
        <v>10</v>
      </c>
      <c r="F9806" s="1" t="s">
        <v>11</v>
      </c>
      <c r="G9806" s="1" t="str">
        <f>IFERROR(__xludf.DUMMYFUNCTION("GOOGLETRANSLATE(D9806,""fr"",""en"")"),"#VALUE!")</f>
        <v>#VALUE!</v>
      </c>
    </row>
    <row r="9807" ht="15.75" customHeight="1">
      <c r="A9807" s="1" t="s">
        <v>7064</v>
      </c>
      <c r="B9807" s="1">
        <v>1.0</v>
      </c>
      <c r="C9807" s="1" t="s">
        <v>21300</v>
      </c>
      <c r="D9807" s="1" t="s">
        <v>21301</v>
      </c>
      <c r="E9807" s="1" t="s">
        <v>226</v>
      </c>
      <c r="F9807" s="1" t="s">
        <v>110</v>
      </c>
      <c r="G9807" s="1" t="str">
        <f>IFERROR(__xludf.DUMMYFUNCTION("GOOGLETRANSLATE(D9807,""fr"",""en"")"),"#VALUE!")</f>
        <v>#VALUE!</v>
      </c>
    </row>
    <row r="9808" ht="15.75" customHeight="1">
      <c r="A9808" s="1" t="s">
        <v>1036</v>
      </c>
      <c r="B9808" s="1">
        <v>2.0</v>
      </c>
      <c r="C9808" s="1" t="s">
        <v>21302</v>
      </c>
      <c r="D9808" s="1" t="s">
        <v>21303</v>
      </c>
      <c r="E9808" s="1" t="s">
        <v>65</v>
      </c>
      <c r="F9808" s="1" t="s">
        <v>66</v>
      </c>
      <c r="G9808" s="1" t="str">
        <f>IFERROR(__xludf.DUMMYFUNCTION("GOOGLETRANSLATE(D9808,""fr"",""en"")"),"#VALUE!")</f>
        <v>#VALUE!</v>
      </c>
    </row>
    <row r="9809" ht="15.75" customHeight="1">
      <c r="A9809" s="1" t="s">
        <v>1248</v>
      </c>
      <c r="B9809" s="1">
        <v>5.0</v>
      </c>
      <c r="C9809" s="1" t="s">
        <v>21304</v>
      </c>
      <c r="D9809" s="1" t="s">
        <v>21305</v>
      </c>
      <c r="E9809" s="1" t="s">
        <v>21</v>
      </c>
      <c r="F9809" s="1" t="s">
        <v>11</v>
      </c>
      <c r="G9809" s="1" t="str">
        <f>IFERROR(__xludf.DUMMYFUNCTION("GOOGLETRANSLATE(D9809,""fr"",""en"")"),"#VALUE!")</f>
        <v>#VALUE!</v>
      </c>
    </row>
    <row r="9810" ht="15.75" customHeight="1">
      <c r="A9810" s="1" t="s">
        <v>2911</v>
      </c>
      <c r="B9810" s="1">
        <v>3.0</v>
      </c>
      <c r="C9810" s="1" t="s">
        <v>21306</v>
      </c>
      <c r="D9810" s="1" t="s">
        <v>21307</v>
      </c>
      <c r="E9810" s="1" t="s">
        <v>10</v>
      </c>
      <c r="F9810" s="1" t="s">
        <v>11</v>
      </c>
      <c r="G9810" s="1" t="str">
        <f>IFERROR(__xludf.DUMMYFUNCTION("GOOGLETRANSLATE(D9810,""fr"",""en"")"),"#VALUE!")</f>
        <v>#VALUE!</v>
      </c>
    </row>
    <row r="9811" ht="15.75" customHeight="1">
      <c r="A9811" s="1" t="s">
        <v>11580</v>
      </c>
      <c r="B9811" s="1">
        <v>1.0</v>
      </c>
      <c r="C9811" s="1" t="s">
        <v>21308</v>
      </c>
      <c r="D9811" s="1" t="s">
        <v>21309</v>
      </c>
      <c r="E9811" s="1" t="s">
        <v>373</v>
      </c>
      <c r="F9811" s="1" t="s">
        <v>118</v>
      </c>
      <c r="G9811" s="1" t="str">
        <f>IFERROR(__xludf.DUMMYFUNCTION("GOOGLETRANSLATE(D9811,""fr"",""en"")"),"#VALUE!")</f>
        <v>#VALUE!</v>
      </c>
    </row>
    <row r="9812" ht="15.75" customHeight="1">
      <c r="A9812" s="1" t="s">
        <v>624</v>
      </c>
      <c r="B9812" s="1">
        <v>4.0</v>
      </c>
      <c r="C9812" s="1" t="s">
        <v>21310</v>
      </c>
      <c r="D9812" s="1" t="s">
        <v>21311</v>
      </c>
      <c r="E9812" s="1" t="s">
        <v>65</v>
      </c>
      <c r="F9812" s="1" t="s">
        <v>66</v>
      </c>
      <c r="G9812" s="1" t="str">
        <f>IFERROR(__xludf.DUMMYFUNCTION("GOOGLETRANSLATE(D9812,""fr"",""en"")"),"#VALUE!")</f>
        <v>#VALUE!</v>
      </c>
    </row>
    <row r="9813" ht="15.75" customHeight="1">
      <c r="A9813" s="1" t="s">
        <v>173</v>
      </c>
      <c r="B9813" s="1">
        <v>4.0</v>
      </c>
      <c r="C9813" s="1" t="s">
        <v>21312</v>
      </c>
      <c r="D9813" s="1" t="s">
        <v>21313</v>
      </c>
      <c r="E9813" s="1" t="s">
        <v>10</v>
      </c>
      <c r="F9813" s="1" t="s">
        <v>11</v>
      </c>
      <c r="G9813" s="1" t="str">
        <f>IFERROR(__xludf.DUMMYFUNCTION("GOOGLETRANSLATE(D9813,""fr"",""en"")"),"#VALUE!")</f>
        <v>#VALUE!</v>
      </c>
    </row>
    <row r="9814" ht="15.75" customHeight="1">
      <c r="A9814" s="1" t="s">
        <v>2261</v>
      </c>
      <c r="B9814" s="1">
        <v>5.0</v>
      </c>
      <c r="C9814" s="1" t="s">
        <v>21314</v>
      </c>
      <c r="D9814" s="1" t="s">
        <v>21315</v>
      </c>
      <c r="E9814" s="1" t="s">
        <v>176</v>
      </c>
      <c r="F9814" s="1" t="s">
        <v>66</v>
      </c>
      <c r="G9814" s="1" t="str">
        <f>IFERROR(__xludf.DUMMYFUNCTION("GOOGLETRANSLATE(D9814,""fr"",""en"")"),"#VALUE!")</f>
        <v>#VALUE!</v>
      </c>
    </row>
    <row r="9815" ht="15.75" customHeight="1">
      <c r="A9815" s="1" t="s">
        <v>594</v>
      </c>
      <c r="B9815" s="1">
        <v>5.0</v>
      </c>
      <c r="C9815" s="1" t="s">
        <v>21316</v>
      </c>
      <c r="D9815" s="1" t="s">
        <v>21317</v>
      </c>
      <c r="E9815" s="1" t="s">
        <v>10</v>
      </c>
      <c r="F9815" s="1" t="s">
        <v>11</v>
      </c>
      <c r="G9815" s="1" t="str">
        <f>IFERROR(__xludf.DUMMYFUNCTION("GOOGLETRANSLATE(D9815,""fr"",""en"")"),"#VALUE!")</f>
        <v>#VALUE!</v>
      </c>
    </row>
    <row r="9816" ht="15.75" customHeight="1">
      <c r="A9816" s="1" t="s">
        <v>5456</v>
      </c>
      <c r="B9816" s="1">
        <v>5.0</v>
      </c>
      <c r="C9816" s="1" t="s">
        <v>21318</v>
      </c>
      <c r="D9816" s="1" t="s">
        <v>21319</v>
      </c>
      <c r="E9816" s="1" t="s">
        <v>10</v>
      </c>
      <c r="F9816" s="1" t="s">
        <v>11</v>
      </c>
      <c r="G9816" s="1" t="str">
        <f>IFERROR(__xludf.DUMMYFUNCTION("GOOGLETRANSLATE(D9816,""fr"",""en"")"),"#VALUE!")</f>
        <v>#VALUE!</v>
      </c>
    </row>
    <row r="9817" ht="15.75" customHeight="1">
      <c r="A9817" s="1" t="s">
        <v>893</v>
      </c>
      <c r="B9817" s="1">
        <v>4.0</v>
      </c>
      <c r="C9817" s="1" t="s">
        <v>21320</v>
      </c>
      <c r="D9817" s="1" t="s">
        <v>21321</v>
      </c>
      <c r="E9817" s="1" t="s">
        <v>10</v>
      </c>
      <c r="F9817" s="1" t="s">
        <v>11</v>
      </c>
      <c r="G9817" s="1" t="str">
        <f>IFERROR(__xludf.DUMMYFUNCTION("GOOGLETRANSLATE(D9817,""fr"",""en"")"),"#VALUE!")</f>
        <v>#VALUE!</v>
      </c>
    </row>
    <row r="9818" ht="15.75" customHeight="1">
      <c r="A9818" s="1" t="s">
        <v>2521</v>
      </c>
      <c r="B9818" s="1">
        <v>3.0</v>
      </c>
      <c r="C9818" s="1" t="s">
        <v>21322</v>
      </c>
      <c r="D9818" s="1" t="s">
        <v>21323</v>
      </c>
      <c r="E9818" s="1" t="s">
        <v>109</v>
      </c>
      <c r="F9818" s="1" t="s">
        <v>11</v>
      </c>
      <c r="G9818" s="1" t="str">
        <f>IFERROR(__xludf.DUMMYFUNCTION("GOOGLETRANSLATE(D9818,""fr"",""en"")"),"#VALUE!")</f>
        <v>#VALUE!</v>
      </c>
    </row>
    <row r="9819" ht="15.75" customHeight="1">
      <c r="A9819" s="1" t="s">
        <v>8751</v>
      </c>
      <c r="B9819" s="1">
        <v>3.0</v>
      </c>
      <c r="C9819" s="1" t="s">
        <v>21324</v>
      </c>
      <c r="D9819" s="1" t="s">
        <v>21325</v>
      </c>
      <c r="E9819" s="1" t="s">
        <v>109</v>
      </c>
      <c r="F9819" s="1" t="s">
        <v>11</v>
      </c>
      <c r="G9819" s="1" t="str">
        <f>IFERROR(__xludf.DUMMYFUNCTION("GOOGLETRANSLATE(D9819,""fr"",""en"")"),"#VALUE!")</f>
        <v>#VALUE!</v>
      </c>
    </row>
    <row r="9820" ht="15.75" customHeight="1">
      <c r="A9820" s="1" t="s">
        <v>126</v>
      </c>
      <c r="B9820" s="1">
        <v>5.0</v>
      </c>
      <c r="C9820" s="1" t="s">
        <v>21326</v>
      </c>
      <c r="D9820" s="1" t="s">
        <v>21327</v>
      </c>
      <c r="E9820" s="1" t="s">
        <v>10</v>
      </c>
      <c r="F9820" s="1" t="s">
        <v>11</v>
      </c>
      <c r="G9820" s="1" t="str">
        <f>IFERROR(__xludf.DUMMYFUNCTION("GOOGLETRANSLATE(D9820,""fr"",""en"")"),"#VALUE!")</f>
        <v>#VALUE!</v>
      </c>
    </row>
    <row r="9821" ht="15.75" customHeight="1">
      <c r="A9821" s="1" t="s">
        <v>1544</v>
      </c>
      <c r="B9821" s="1">
        <v>1.0</v>
      </c>
      <c r="C9821" s="1" t="s">
        <v>21328</v>
      </c>
      <c r="D9821" s="1" t="s">
        <v>21329</v>
      </c>
      <c r="E9821" s="1" t="s">
        <v>519</v>
      </c>
      <c r="F9821" s="1" t="s">
        <v>118</v>
      </c>
      <c r="G9821" s="1" t="str">
        <f>IFERROR(__xludf.DUMMYFUNCTION("GOOGLETRANSLATE(D9821,""fr"",""en"")"),"Good morning all,
I have been a half salary firefighter since November and since December 3, 2017, no compensation for provident. Despite many reminders by phone and email. I move up a gear with a complaint deposit and a bailiff's observation ..... mutual"&amp;" to flee.
I advise all of my colleagues from the incompetence of this mutual by distributing an internal email.
Thank you for your attention.")</f>
        <v>Good morning all,
I have been a half salary firefighter since November and since December 3, 2017, no compensation for provident. Despite many reminders by phone and email. I move up a gear with a complaint deposit and a bailiff's observation ..... mutual to flee.
I advise all of my colleagues from the incompetence of this mutual by distributing an internal email.
Thank you for your attention.</v>
      </c>
    </row>
    <row r="9822" ht="15.75" customHeight="1">
      <c r="A9822" s="1" t="s">
        <v>1177</v>
      </c>
      <c r="B9822" s="1">
        <v>2.0</v>
      </c>
      <c r="C9822" s="1" t="s">
        <v>21330</v>
      </c>
      <c r="D9822" s="1" t="s">
        <v>21331</v>
      </c>
      <c r="E9822" s="1" t="s">
        <v>159</v>
      </c>
      <c r="F9822" s="1" t="s">
        <v>39</v>
      </c>
      <c r="G9822" s="1" t="str">
        <f>IFERROR(__xludf.DUMMYFUNCTION("GOOGLETRANSLATE(D9822,""fr"",""en"")"),"#VALUE!")</f>
        <v>#VALUE!</v>
      </c>
    </row>
    <row r="9823" ht="15.75" customHeight="1">
      <c r="A9823" s="1" t="s">
        <v>320</v>
      </c>
      <c r="B9823" s="1">
        <v>2.0</v>
      </c>
      <c r="C9823" s="1" t="s">
        <v>21332</v>
      </c>
      <c r="D9823" s="1" t="s">
        <v>21333</v>
      </c>
      <c r="E9823" s="1" t="s">
        <v>10</v>
      </c>
      <c r="F9823" s="1" t="s">
        <v>11</v>
      </c>
      <c r="G9823" s="1" t="str">
        <f>IFERROR(__xludf.DUMMYFUNCTION("GOOGLETRANSLATE(D9823,""fr"",""en"")"),"#VALUE!")</f>
        <v>#VALUE!</v>
      </c>
    </row>
    <row r="9824" ht="15.75" customHeight="1">
      <c r="A9824" s="1" t="s">
        <v>1838</v>
      </c>
      <c r="B9824" s="1">
        <v>5.0</v>
      </c>
      <c r="C9824" s="1" t="s">
        <v>21334</v>
      </c>
      <c r="D9824" s="1" t="s">
        <v>21335</v>
      </c>
      <c r="E9824" s="1" t="s">
        <v>226</v>
      </c>
      <c r="F9824" s="1" t="s">
        <v>11</v>
      </c>
      <c r="G9824" s="1" t="str">
        <f>IFERROR(__xludf.DUMMYFUNCTION("GOOGLETRANSLATE(D9824,""fr"",""en"")"),"#VALUE!")</f>
        <v>#VALUE!</v>
      </c>
    </row>
    <row r="9825" ht="15.75" customHeight="1">
      <c r="A9825" s="1" t="s">
        <v>2533</v>
      </c>
      <c r="B9825" s="1">
        <v>5.0</v>
      </c>
      <c r="C9825" s="1" t="s">
        <v>21336</v>
      </c>
      <c r="D9825" s="1" t="s">
        <v>21337</v>
      </c>
      <c r="E9825" s="1" t="s">
        <v>10</v>
      </c>
      <c r="F9825" s="1" t="s">
        <v>11</v>
      </c>
      <c r="G9825" s="1" t="str">
        <f>IFERROR(__xludf.DUMMYFUNCTION("GOOGLETRANSLATE(D9825,""fr"",""en"")"),"#VALUE!")</f>
        <v>#VALUE!</v>
      </c>
    </row>
    <row r="9826" ht="15.75" customHeight="1">
      <c r="A9826" s="1" t="s">
        <v>10977</v>
      </c>
      <c r="B9826" s="1">
        <v>5.0</v>
      </c>
      <c r="C9826" s="1" t="s">
        <v>21338</v>
      </c>
      <c r="D9826" s="1" t="s">
        <v>21339</v>
      </c>
      <c r="E9826" s="1" t="s">
        <v>21</v>
      </c>
      <c r="F9826" s="1" t="s">
        <v>11</v>
      </c>
      <c r="G9826" s="1" t="str">
        <f>IFERROR(__xludf.DUMMYFUNCTION("GOOGLETRANSLATE(D9826,""fr"",""en"")"),"#VALUE!")</f>
        <v>#VALUE!</v>
      </c>
    </row>
    <row r="9827" ht="15.75" customHeight="1">
      <c r="A9827" s="1" t="s">
        <v>173</v>
      </c>
      <c r="B9827" s="1">
        <v>4.0</v>
      </c>
      <c r="C9827" s="1" t="s">
        <v>21340</v>
      </c>
      <c r="D9827" s="1" t="s">
        <v>21341</v>
      </c>
      <c r="E9827" s="1" t="s">
        <v>21</v>
      </c>
      <c r="F9827" s="1" t="s">
        <v>11</v>
      </c>
      <c r="G9827" s="1" t="str">
        <f>IFERROR(__xludf.DUMMYFUNCTION("GOOGLETRANSLATE(D9827,""fr"",""en"")"),"#VALUE!")</f>
        <v>#VALUE!</v>
      </c>
    </row>
    <row r="9828" ht="15.75" customHeight="1">
      <c r="A9828" s="1" t="s">
        <v>491</v>
      </c>
      <c r="B9828" s="1">
        <v>3.0</v>
      </c>
      <c r="C9828" s="1" t="s">
        <v>21342</v>
      </c>
      <c r="D9828" s="1" t="s">
        <v>21343</v>
      </c>
      <c r="E9828" s="1" t="s">
        <v>10</v>
      </c>
      <c r="F9828" s="1" t="s">
        <v>11</v>
      </c>
      <c r="G9828" s="1" t="str">
        <f>IFERROR(__xludf.DUMMYFUNCTION("GOOGLETRANSLATE(D9828,""fr"",""en"")"),"#VALUE!")</f>
        <v>#VALUE!</v>
      </c>
    </row>
    <row r="9829" ht="15.75" customHeight="1">
      <c r="A9829" s="1" t="s">
        <v>2076</v>
      </c>
      <c r="B9829" s="1">
        <v>5.0</v>
      </c>
      <c r="C9829" s="1" t="s">
        <v>21344</v>
      </c>
      <c r="D9829" s="1" t="s">
        <v>21345</v>
      </c>
      <c r="E9829" s="1" t="s">
        <v>21</v>
      </c>
      <c r="F9829" s="1" t="s">
        <v>11</v>
      </c>
      <c r="G9829" s="1" t="str">
        <f>IFERROR(__xludf.DUMMYFUNCTION("GOOGLETRANSLATE(D9829,""fr"",""en"")"),"#VALUE!")</f>
        <v>#VALUE!</v>
      </c>
    </row>
    <row r="9830" ht="15.75" customHeight="1">
      <c r="A9830" s="1" t="s">
        <v>4688</v>
      </c>
      <c r="B9830" s="1">
        <v>1.0</v>
      </c>
      <c r="C9830" s="1" t="s">
        <v>21346</v>
      </c>
      <c r="D9830" s="1" t="s">
        <v>21347</v>
      </c>
      <c r="E9830" s="1" t="s">
        <v>65</v>
      </c>
      <c r="F9830" s="1" t="s">
        <v>66</v>
      </c>
      <c r="G9830" s="1" t="str">
        <f>IFERROR(__xludf.DUMMYFUNCTION("GOOGLETRANSLATE(D9830,""fr"",""en"")"),"#VALUE!")</f>
        <v>#VALUE!</v>
      </c>
    </row>
    <row r="9831" ht="15.75" customHeight="1">
      <c r="A9831" s="1" t="s">
        <v>5149</v>
      </c>
      <c r="B9831" s="1">
        <v>1.0</v>
      </c>
      <c r="C9831" s="1" t="s">
        <v>21348</v>
      </c>
      <c r="D9831" s="1" t="s">
        <v>21349</v>
      </c>
      <c r="E9831" s="1" t="s">
        <v>273</v>
      </c>
      <c r="F9831" s="1" t="s">
        <v>11</v>
      </c>
      <c r="G9831" s="1" t="str">
        <f>IFERROR(__xludf.DUMMYFUNCTION("GOOGLETRANSLATE(D9831,""fr"",""en"")"),"#VALUE!")</f>
        <v>#VALUE!</v>
      </c>
    </row>
    <row r="9832" ht="15.75" customHeight="1">
      <c r="A9832" s="1" t="s">
        <v>3528</v>
      </c>
      <c r="B9832" s="1">
        <v>1.0</v>
      </c>
      <c r="C9832" s="1" t="s">
        <v>21350</v>
      </c>
      <c r="D9832" s="1" t="s">
        <v>21351</v>
      </c>
      <c r="E9832" s="1" t="s">
        <v>10</v>
      </c>
      <c r="F9832" s="1" t="s">
        <v>11</v>
      </c>
      <c r="G9832" s="1" t="str">
        <f>IFERROR(__xludf.DUMMYFUNCTION("GOOGLETRANSLATE(D9832,""fr"",""en"")"),"#VALUE!")</f>
        <v>#VALUE!</v>
      </c>
    </row>
    <row r="9833" ht="15.75" customHeight="1">
      <c r="A9833" s="1" t="s">
        <v>6225</v>
      </c>
      <c r="B9833" s="1">
        <v>1.0</v>
      </c>
      <c r="C9833" s="1" t="s">
        <v>21352</v>
      </c>
      <c r="D9833" s="1" t="s">
        <v>21353</v>
      </c>
      <c r="E9833" s="1" t="s">
        <v>250</v>
      </c>
      <c r="F9833" s="1" t="s">
        <v>30</v>
      </c>
      <c r="G9833" s="1" t="str">
        <f>IFERROR(__xludf.DUMMYFUNCTION("GOOGLETRANSLATE(D9833,""fr"",""en"")"),"#VALUE!")</f>
        <v>#VALUE!</v>
      </c>
    </row>
    <row r="9834" ht="15.75" customHeight="1">
      <c r="A9834" s="1" t="s">
        <v>132</v>
      </c>
      <c r="B9834" s="1">
        <v>5.0</v>
      </c>
      <c r="C9834" s="1" t="s">
        <v>21354</v>
      </c>
      <c r="D9834" s="1" t="s">
        <v>21355</v>
      </c>
      <c r="E9834" s="1" t="s">
        <v>10</v>
      </c>
      <c r="F9834" s="1" t="s">
        <v>11</v>
      </c>
      <c r="G9834" s="1" t="str">
        <f>IFERROR(__xludf.DUMMYFUNCTION("GOOGLETRANSLATE(D9834,""fr"",""en"")"),"#VALUE!")</f>
        <v>#VALUE!</v>
      </c>
    </row>
    <row r="9835" ht="15.75" customHeight="1">
      <c r="A9835" s="1" t="s">
        <v>3496</v>
      </c>
      <c r="B9835" s="1">
        <v>3.0</v>
      </c>
      <c r="C9835" s="1" t="s">
        <v>21356</v>
      </c>
      <c r="D9835" s="1" t="s">
        <v>21357</v>
      </c>
      <c r="E9835" s="1" t="s">
        <v>21</v>
      </c>
      <c r="F9835" s="1" t="s">
        <v>11</v>
      </c>
      <c r="G9835" s="1" t="str">
        <f>IFERROR(__xludf.DUMMYFUNCTION("GOOGLETRANSLATE(D9835,""fr"",""en"")"),"#VALUE!")</f>
        <v>#VALUE!</v>
      </c>
    </row>
    <row r="9836" ht="15.75" customHeight="1">
      <c r="A9836" s="1" t="s">
        <v>783</v>
      </c>
      <c r="B9836" s="1">
        <v>1.0</v>
      </c>
      <c r="C9836" s="1" t="s">
        <v>21358</v>
      </c>
      <c r="D9836" s="1" t="s">
        <v>21359</v>
      </c>
      <c r="E9836" s="1" t="s">
        <v>2102</v>
      </c>
      <c r="F9836" s="1" t="s">
        <v>66</v>
      </c>
      <c r="G9836" s="1" t="str">
        <f>IFERROR(__xludf.DUMMYFUNCTION("GOOGLETRANSLATE(D9836,""fr"",""en"")"),"#VALUE!")</f>
        <v>#VALUE!</v>
      </c>
    </row>
    <row r="9837" ht="15.75" customHeight="1">
      <c r="A9837" s="1" t="s">
        <v>12476</v>
      </c>
      <c r="B9837" s="1">
        <v>1.0</v>
      </c>
      <c r="C9837" s="1" t="s">
        <v>21360</v>
      </c>
      <c r="D9837" s="1" t="s">
        <v>21361</v>
      </c>
      <c r="E9837" s="1" t="s">
        <v>38</v>
      </c>
      <c r="F9837" s="1" t="s">
        <v>39</v>
      </c>
      <c r="G9837" s="1" t="str">
        <f>IFERROR(__xludf.DUMMYFUNCTION("GOOGLETRANSLATE(D9837,""fr"",""en"")"),"#VALUE!")</f>
        <v>#VALUE!</v>
      </c>
    </row>
    <row r="9838" ht="15.75" customHeight="1">
      <c r="A9838" s="1" t="s">
        <v>7138</v>
      </c>
      <c r="B9838" s="1">
        <v>3.0</v>
      </c>
      <c r="C9838" s="1" t="s">
        <v>21362</v>
      </c>
      <c r="D9838" s="1" t="s">
        <v>21363</v>
      </c>
      <c r="E9838" s="1" t="s">
        <v>250</v>
      </c>
      <c r="F9838" s="1" t="s">
        <v>30</v>
      </c>
      <c r="G9838" s="1" t="str">
        <f>IFERROR(__xludf.DUMMYFUNCTION("GOOGLETRANSLATE(D9838,""fr"",""en"")"),"#VALUE!")</f>
        <v>#VALUE!</v>
      </c>
    </row>
    <row r="9839" ht="15.75" customHeight="1">
      <c r="A9839" s="1" t="s">
        <v>367</v>
      </c>
      <c r="B9839" s="1">
        <v>2.0</v>
      </c>
      <c r="C9839" s="1" t="s">
        <v>21364</v>
      </c>
      <c r="D9839" s="1" t="s">
        <v>21365</v>
      </c>
      <c r="E9839" s="1" t="s">
        <v>10</v>
      </c>
      <c r="F9839" s="1" t="s">
        <v>11</v>
      </c>
      <c r="G9839" s="1" t="str">
        <f>IFERROR(__xludf.DUMMYFUNCTION("GOOGLETRANSLATE(D9839,""fr"",""en"")"),"#VALUE!")</f>
        <v>#VALUE!</v>
      </c>
    </row>
    <row r="9840" ht="15.75" customHeight="1">
      <c r="A9840" s="1" t="s">
        <v>1245</v>
      </c>
      <c r="B9840" s="1">
        <v>3.0</v>
      </c>
      <c r="C9840" s="1" t="s">
        <v>21366</v>
      </c>
      <c r="D9840" s="1" t="s">
        <v>21367</v>
      </c>
      <c r="E9840" s="1" t="s">
        <v>21</v>
      </c>
      <c r="F9840" s="1" t="s">
        <v>11</v>
      </c>
      <c r="G9840" s="1" t="str">
        <f>IFERROR(__xludf.DUMMYFUNCTION("GOOGLETRANSLATE(D9840,""fr"",""en"")"),"#VALUE!")</f>
        <v>#VALUE!</v>
      </c>
    </row>
    <row r="9841" ht="15.75" customHeight="1">
      <c r="A9841" s="1" t="s">
        <v>138</v>
      </c>
      <c r="B9841" s="1">
        <v>4.0</v>
      </c>
      <c r="C9841" s="1" t="s">
        <v>21368</v>
      </c>
      <c r="D9841" s="1" t="s">
        <v>21369</v>
      </c>
      <c r="E9841" s="1" t="s">
        <v>10</v>
      </c>
      <c r="F9841" s="1" t="s">
        <v>11</v>
      </c>
      <c r="G9841" s="1" t="str">
        <f>IFERROR(__xludf.DUMMYFUNCTION("GOOGLETRANSLATE(D9841,""fr"",""en"")"),"#VALUE!")</f>
        <v>#VALUE!</v>
      </c>
    </row>
    <row r="9842" ht="15.75" customHeight="1">
      <c r="A9842" s="1" t="s">
        <v>4735</v>
      </c>
      <c r="B9842" s="1">
        <v>1.0</v>
      </c>
      <c r="C9842" s="1" t="s">
        <v>21370</v>
      </c>
      <c r="D9842" s="1" t="s">
        <v>21371</v>
      </c>
      <c r="E9842" s="1" t="s">
        <v>273</v>
      </c>
      <c r="F9842" s="1" t="s">
        <v>118</v>
      </c>
      <c r="G9842" s="1" t="str">
        <f>IFERROR(__xludf.DUMMYFUNCTION("GOOGLETRANSLATE(D9842,""fr"",""en"")"),"#VALUE!")</f>
        <v>#VALUE!</v>
      </c>
    </row>
    <row r="9843" ht="15.75" customHeight="1">
      <c r="A9843" s="1" t="s">
        <v>17240</v>
      </c>
      <c r="B9843" s="1">
        <v>4.0</v>
      </c>
      <c r="C9843" s="1" t="s">
        <v>21372</v>
      </c>
      <c r="D9843" s="1" t="s">
        <v>21373</v>
      </c>
      <c r="E9843" s="1" t="s">
        <v>10</v>
      </c>
      <c r="F9843" s="1" t="s">
        <v>11</v>
      </c>
      <c r="G9843" s="1" t="str">
        <f>IFERROR(__xludf.DUMMYFUNCTION("GOOGLETRANSLATE(D9843,""fr"",""en"")"),"#VALUE!")</f>
        <v>#VALUE!</v>
      </c>
    </row>
    <row r="9844" ht="15.75" customHeight="1">
      <c r="A9844" s="1" t="s">
        <v>3209</v>
      </c>
      <c r="B9844" s="1">
        <v>5.0</v>
      </c>
      <c r="C9844" s="1" t="s">
        <v>21374</v>
      </c>
      <c r="D9844" s="1" t="s">
        <v>21375</v>
      </c>
      <c r="E9844" s="1" t="s">
        <v>25</v>
      </c>
      <c r="F9844" s="1" t="s">
        <v>11</v>
      </c>
      <c r="G9844" s="1" t="str">
        <f>IFERROR(__xludf.DUMMYFUNCTION("GOOGLETRANSLATE(D9844,""fr"",""en"")"),"#VALUE!")</f>
        <v>#VALUE!</v>
      </c>
    </row>
    <row r="9845" ht="15.75" customHeight="1">
      <c r="A9845" s="1" t="s">
        <v>220</v>
      </c>
      <c r="B9845" s="1">
        <v>5.0</v>
      </c>
      <c r="C9845" s="1" t="s">
        <v>21376</v>
      </c>
      <c r="D9845" s="1" t="s">
        <v>21377</v>
      </c>
      <c r="E9845" s="1" t="s">
        <v>21</v>
      </c>
      <c r="F9845" s="1" t="s">
        <v>11</v>
      </c>
      <c r="G9845" s="1" t="str">
        <f>IFERROR(__xludf.DUMMYFUNCTION("GOOGLETRANSLATE(D9845,""fr"",""en"")"),"#VALUE!")</f>
        <v>#VALUE!</v>
      </c>
    </row>
    <row r="9846" ht="15.75" customHeight="1">
      <c r="A9846" s="1" t="s">
        <v>2977</v>
      </c>
      <c r="B9846" s="1">
        <v>2.0</v>
      </c>
      <c r="C9846" s="1" t="s">
        <v>21378</v>
      </c>
      <c r="D9846" s="1" t="s">
        <v>21379</v>
      </c>
      <c r="E9846" s="1" t="s">
        <v>226</v>
      </c>
      <c r="F9846" s="1" t="s">
        <v>110</v>
      </c>
      <c r="G9846" s="1" t="str">
        <f>IFERROR(__xludf.DUMMYFUNCTION("GOOGLETRANSLATE(D9846,""fr"",""en"")"),"#VALUE!")</f>
        <v>#VALUE!</v>
      </c>
    </row>
    <row r="9847" ht="15.75" customHeight="1">
      <c r="A9847" s="1" t="s">
        <v>3041</v>
      </c>
      <c r="B9847" s="1">
        <v>5.0</v>
      </c>
      <c r="C9847" s="1" t="s">
        <v>21380</v>
      </c>
      <c r="D9847" s="1" t="s">
        <v>21381</v>
      </c>
      <c r="E9847" s="1" t="s">
        <v>10</v>
      </c>
      <c r="F9847" s="1" t="s">
        <v>11</v>
      </c>
      <c r="G9847" s="1" t="str">
        <f>IFERROR(__xludf.DUMMYFUNCTION("GOOGLETRANSLATE(D9847,""fr"",""en"")"),"#VALUE!")</f>
        <v>#VALUE!</v>
      </c>
    </row>
    <row r="9848" ht="15.75" customHeight="1">
      <c r="A9848" s="1" t="s">
        <v>1110</v>
      </c>
      <c r="B9848" s="1">
        <v>3.0</v>
      </c>
      <c r="C9848" s="1" t="s">
        <v>21382</v>
      </c>
      <c r="D9848" s="1" t="s">
        <v>21383</v>
      </c>
      <c r="E9848" s="1" t="s">
        <v>10</v>
      </c>
      <c r="F9848" s="1" t="s">
        <v>11</v>
      </c>
      <c r="G9848" s="1" t="str">
        <f>IFERROR(__xludf.DUMMYFUNCTION("GOOGLETRANSLATE(D9848,""fr"",""en"")"),"#VALUE!")</f>
        <v>#VALUE!</v>
      </c>
    </row>
    <row r="9849" ht="15.75" customHeight="1">
      <c r="A9849" s="1" t="s">
        <v>7624</v>
      </c>
      <c r="B9849" s="1">
        <v>5.0</v>
      </c>
      <c r="C9849" s="1" t="s">
        <v>21384</v>
      </c>
      <c r="D9849" s="1" t="s">
        <v>21385</v>
      </c>
      <c r="E9849" s="1" t="s">
        <v>21</v>
      </c>
      <c r="F9849" s="1" t="s">
        <v>11</v>
      </c>
      <c r="G9849" s="1" t="str">
        <f>IFERROR(__xludf.DUMMYFUNCTION("GOOGLETRANSLATE(D9849,""fr"",""en"")"),"#VALUE!")</f>
        <v>#VALUE!</v>
      </c>
    </row>
    <row r="9850" ht="15.75" customHeight="1">
      <c r="A9850" s="1" t="s">
        <v>3038</v>
      </c>
      <c r="B9850" s="1">
        <v>2.0</v>
      </c>
      <c r="C9850" s="1" t="s">
        <v>21386</v>
      </c>
      <c r="D9850" s="1" t="s">
        <v>21387</v>
      </c>
      <c r="E9850" s="1" t="s">
        <v>296</v>
      </c>
      <c r="F9850" s="1" t="s">
        <v>11</v>
      </c>
      <c r="G9850" s="1" t="str">
        <f>IFERROR(__xludf.DUMMYFUNCTION("GOOGLETRANSLATE(D9850,""fr"",""en"")"),"#VALUE!")</f>
        <v>#VALUE!</v>
      </c>
    </row>
    <row r="9851" ht="15.75" customHeight="1">
      <c r="A9851" s="1" t="s">
        <v>5775</v>
      </c>
      <c r="B9851" s="1">
        <v>4.0</v>
      </c>
      <c r="C9851" s="1" t="s">
        <v>21388</v>
      </c>
      <c r="D9851" s="1" t="s">
        <v>21389</v>
      </c>
      <c r="E9851" s="1" t="s">
        <v>21</v>
      </c>
      <c r="F9851" s="1" t="s">
        <v>11</v>
      </c>
      <c r="G9851" s="1" t="str">
        <f>IFERROR(__xludf.DUMMYFUNCTION("GOOGLETRANSLATE(D9851,""fr"",""en"")"),"#VALUE!")</f>
        <v>#VALUE!</v>
      </c>
    </row>
    <row r="9852" ht="15.75" customHeight="1">
      <c r="A9852" s="1" t="s">
        <v>5075</v>
      </c>
      <c r="B9852" s="1">
        <v>2.0</v>
      </c>
      <c r="C9852" s="1" t="s">
        <v>21390</v>
      </c>
      <c r="D9852" s="1" t="s">
        <v>21391</v>
      </c>
      <c r="E9852" s="1" t="s">
        <v>226</v>
      </c>
      <c r="F9852" s="1" t="s">
        <v>110</v>
      </c>
      <c r="G9852" s="1" t="str">
        <f>IFERROR(__xludf.DUMMYFUNCTION("GOOGLETRANSLATE(D9852,""fr"",""en"")"),"#VALUE!")</f>
        <v>#VALUE!</v>
      </c>
    </row>
    <row r="9853" ht="15.75" customHeight="1">
      <c r="A9853" s="1" t="s">
        <v>7563</v>
      </c>
      <c r="B9853" s="1">
        <v>2.0</v>
      </c>
      <c r="C9853" s="1" t="s">
        <v>21392</v>
      </c>
      <c r="D9853" s="1" t="s">
        <v>21393</v>
      </c>
      <c r="E9853" s="1" t="s">
        <v>65</v>
      </c>
      <c r="F9853" s="1" t="s">
        <v>66</v>
      </c>
      <c r="G9853" s="1" t="str">
        <f>IFERROR(__xludf.DUMMYFUNCTION("GOOGLETRANSLATE(D9853,""fr"",""en"")"),"#VALUE!")</f>
        <v>#VALUE!</v>
      </c>
    </row>
    <row r="9854" ht="15.75" customHeight="1">
      <c r="A9854" s="1" t="s">
        <v>2069</v>
      </c>
      <c r="B9854" s="1">
        <v>2.0</v>
      </c>
      <c r="C9854" s="1" t="s">
        <v>21394</v>
      </c>
      <c r="D9854" s="1" t="s">
        <v>21395</v>
      </c>
      <c r="E9854" s="1" t="s">
        <v>10</v>
      </c>
      <c r="F9854" s="1" t="s">
        <v>11</v>
      </c>
      <c r="G9854" s="1" t="str">
        <f>IFERROR(__xludf.DUMMYFUNCTION("GOOGLETRANSLATE(D9854,""fr"",""en"")"),"#VALUE!")</f>
        <v>#VALUE!</v>
      </c>
    </row>
    <row r="9855" ht="15.75" customHeight="1">
      <c r="A9855" s="1" t="s">
        <v>255</v>
      </c>
      <c r="B9855" s="1">
        <v>5.0</v>
      </c>
      <c r="C9855" s="1" t="s">
        <v>21396</v>
      </c>
      <c r="D9855" s="1" t="s">
        <v>21397</v>
      </c>
      <c r="E9855" s="1" t="s">
        <v>10</v>
      </c>
      <c r="F9855" s="1" t="s">
        <v>11</v>
      </c>
      <c r="G9855" s="1" t="str">
        <f>IFERROR(__xludf.DUMMYFUNCTION("GOOGLETRANSLATE(D9855,""fr"",""en"")"),"#VALUE!")</f>
        <v>#VALUE!</v>
      </c>
    </row>
    <row r="9856" ht="15.75" customHeight="1">
      <c r="A9856" s="1" t="s">
        <v>5562</v>
      </c>
      <c r="B9856" s="1">
        <v>5.0</v>
      </c>
      <c r="C9856" s="1" t="s">
        <v>21398</v>
      </c>
      <c r="D9856" s="1" t="s">
        <v>21399</v>
      </c>
      <c r="E9856" s="1" t="s">
        <v>65</v>
      </c>
      <c r="F9856" s="1" t="s">
        <v>66</v>
      </c>
      <c r="G9856" s="1" t="str">
        <f>IFERROR(__xludf.DUMMYFUNCTION("GOOGLETRANSLATE(D9856,""fr"",""en"")"),"#VALUE!")</f>
        <v>#VALUE!</v>
      </c>
    </row>
    <row r="9857" ht="15.75" customHeight="1">
      <c r="A9857" s="1" t="s">
        <v>1969</v>
      </c>
      <c r="B9857" s="1">
        <v>3.0</v>
      </c>
      <c r="C9857" s="1" t="s">
        <v>21400</v>
      </c>
      <c r="D9857" s="1" t="s">
        <v>21401</v>
      </c>
      <c r="E9857" s="1" t="s">
        <v>21</v>
      </c>
      <c r="F9857" s="1" t="s">
        <v>11</v>
      </c>
      <c r="G9857" s="1" t="str">
        <f>IFERROR(__xludf.DUMMYFUNCTION("GOOGLETRANSLATE(D9857,""fr"",""en"")"),"#VALUE!")</f>
        <v>#VALUE!</v>
      </c>
    </row>
    <row r="9858" ht="15.75" customHeight="1">
      <c r="A9858" s="1" t="s">
        <v>5475</v>
      </c>
      <c r="B9858" s="1">
        <v>1.0</v>
      </c>
      <c r="C9858" s="1" t="s">
        <v>21402</v>
      </c>
      <c r="D9858" s="1" t="s">
        <v>21403</v>
      </c>
      <c r="E9858" s="1" t="s">
        <v>230</v>
      </c>
      <c r="F9858" s="1" t="s">
        <v>48</v>
      </c>
      <c r="G9858" s="1" t="str">
        <f>IFERROR(__xludf.DUMMYFUNCTION("GOOGLETRANSLATE(D9858,""fr"",""en"")"),"#VALUE!")</f>
        <v>#VALUE!</v>
      </c>
    </row>
    <row r="9859" ht="15.75" customHeight="1">
      <c r="A9859" s="1" t="s">
        <v>1439</v>
      </c>
      <c r="B9859" s="1">
        <v>3.0</v>
      </c>
      <c r="C9859" s="1" t="s">
        <v>21404</v>
      </c>
      <c r="D9859" s="1" t="s">
        <v>21405</v>
      </c>
      <c r="E9859" s="1" t="s">
        <v>21</v>
      </c>
      <c r="F9859" s="1" t="s">
        <v>11</v>
      </c>
      <c r="G9859" s="1" t="str">
        <f>IFERROR(__xludf.DUMMYFUNCTION("GOOGLETRANSLATE(D9859,""fr"",""en"")"),"#VALUE!")</f>
        <v>#VALUE!</v>
      </c>
    </row>
    <row r="9860" ht="15.75" customHeight="1">
      <c r="A9860" s="1" t="s">
        <v>6049</v>
      </c>
      <c r="B9860" s="1">
        <v>1.0</v>
      </c>
      <c r="C9860" s="1" t="s">
        <v>21406</v>
      </c>
      <c r="D9860" s="1" t="s">
        <v>21407</v>
      </c>
      <c r="E9860" s="1" t="s">
        <v>226</v>
      </c>
      <c r="F9860" s="1" t="s">
        <v>11</v>
      </c>
      <c r="G9860" s="1" t="str">
        <f>IFERROR(__xludf.DUMMYFUNCTION("GOOGLETRANSLATE(D9860,""fr"",""en"")"),"#VALUE!")</f>
        <v>#VALUE!</v>
      </c>
    </row>
    <row r="9861" ht="15.75" customHeight="1">
      <c r="A9861" s="1" t="s">
        <v>314</v>
      </c>
      <c r="B9861" s="1">
        <v>5.0</v>
      </c>
      <c r="C9861" s="1" t="s">
        <v>21408</v>
      </c>
      <c r="D9861" s="1" t="s">
        <v>21409</v>
      </c>
      <c r="E9861" s="1" t="s">
        <v>65</v>
      </c>
      <c r="F9861" s="1" t="s">
        <v>66</v>
      </c>
      <c r="G9861" s="1" t="str">
        <f>IFERROR(__xludf.DUMMYFUNCTION("GOOGLETRANSLATE(D9861,""fr"",""en"")"),"#VALUE!")</f>
        <v>#VALUE!</v>
      </c>
    </row>
    <row r="9862" ht="15.75" customHeight="1">
      <c r="A9862" s="1" t="s">
        <v>2267</v>
      </c>
      <c r="B9862" s="1">
        <v>2.0</v>
      </c>
      <c r="C9862" s="1" t="s">
        <v>21410</v>
      </c>
      <c r="D9862" s="1" t="s">
        <v>21411</v>
      </c>
      <c r="E9862" s="1" t="s">
        <v>176</v>
      </c>
      <c r="F9862" s="1" t="s">
        <v>66</v>
      </c>
      <c r="G9862" s="1" t="str">
        <f>IFERROR(__xludf.DUMMYFUNCTION("GOOGLETRANSLATE(D9862,""fr"",""en"")"),"#VALUE!")</f>
        <v>#VALUE!</v>
      </c>
    </row>
    <row r="9863" ht="15.75" customHeight="1">
      <c r="A9863" s="1" t="s">
        <v>603</v>
      </c>
      <c r="B9863" s="1">
        <v>3.0</v>
      </c>
      <c r="C9863" s="1" t="s">
        <v>21412</v>
      </c>
      <c r="D9863" s="1" t="s">
        <v>21413</v>
      </c>
      <c r="E9863" s="1" t="s">
        <v>21</v>
      </c>
      <c r="F9863" s="1" t="s">
        <v>11</v>
      </c>
      <c r="G9863" s="1" t="str">
        <f>IFERROR(__xludf.DUMMYFUNCTION("GOOGLETRANSLATE(D9863,""fr"",""en"")"),"#VALUE!")</f>
        <v>#VALUE!</v>
      </c>
    </row>
    <row r="9864" ht="15.75" customHeight="1">
      <c r="A9864" s="1" t="s">
        <v>936</v>
      </c>
      <c r="B9864" s="1">
        <v>5.0</v>
      </c>
      <c r="C9864" s="1" t="s">
        <v>21414</v>
      </c>
      <c r="D9864" s="1" t="s">
        <v>21415</v>
      </c>
      <c r="E9864" s="1" t="s">
        <v>65</v>
      </c>
      <c r="F9864" s="1" t="s">
        <v>66</v>
      </c>
      <c r="G9864" s="1" t="str">
        <f>IFERROR(__xludf.DUMMYFUNCTION("GOOGLETRANSLATE(D9864,""fr"",""en"")"),"#VALUE!")</f>
        <v>#VALUE!</v>
      </c>
    </row>
    <row r="9865" ht="15.75" customHeight="1">
      <c r="A9865" s="1" t="s">
        <v>1146</v>
      </c>
      <c r="B9865" s="1">
        <v>2.0</v>
      </c>
      <c r="C9865" s="1" t="s">
        <v>21416</v>
      </c>
      <c r="D9865" s="1" t="s">
        <v>21417</v>
      </c>
      <c r="E9865" s="1" t="s">
        <v>1192</v>
      </c>
      <c r="F9865" s="1" t="s">
        <v>110</v>
      </c>
      <c r="G9865" s="1" t="str">
        <f>IFERROR(__xludf.DUMMYFUNCTION("GOOGLETRANSLATE(D9865,""fr"",""en"")"),"#VALUE!")</f>
        <v>#VALUE!</v>
      </c>
    </row>
    <row r="9866" ht="15.75" customHeight="1">
      <c r="A9866" s="1" t="s">
        <v>4245</v>
      </c>
      <c r="B9866" s="1">
        <v>1.0</v>
      </c>
      <c r="C9866" s="1" t="s">
        <v>21418</v>
      </c>
      <c r="D9866" s="1" t="s">
        <v>21419</v>
      </c>
      <c r="E9866" s="1" t="s">
        <v>226</v>
      </c>
      <c r="F9866" s="1" t="s">
        <v>110</v>
      </c>
      <c r="G9866" s="1" t="str">
        <f>IFERROR(__xludf.DUMMYFUNCTION("GOOGLETRANSLATE(D9866,""fr"",""en"")"),"#VALUE!")</f>
        <v>#VALUE!</v>
      </c>
    </row>
    <row r="9867" ht="15.75" customHeight="1">
      <c r="A9867" s="1" t="s">
        <v>888</v>
      </c>
      <c r="B9867" s="1">
        <v>1.0</v>
      </c>
      <c r="C9867" s="1" t="s">
        <v>21420</v>
      </c>
      <c r="D9867" s="1" t="s">
        <v>21421</v>
      </c>
      <c r="E9867" s="1" t="s">
        <v>103</v>
      </c>
      <c r="F9867" s="1" t="s">
        <v>48</v>
      </c>
      <c r="G9867" s="1" t="str">
        <f>IFERROR(__xludf.DUMMYFUNCTION("GOOGLETRANSLATE(D9867,""fr"",""en"")"),"#VALUE!")</f>
        <v>#VALUE!</v>
      </c>
    </row>
    <row r="9868" ht="15.75" customHeight="1">
      <c r="A9868" s="1" t="s">
        <v>326</v>
      </c>
      <c r="B9868" s="1">
        <v>1.0</v>
      </c>
      <c r="C9868" s="1" t="s">
        <v>21422</v>
      </c>
      <c r="D9868" s="1" t="s">
        <v>21423</v>
      </c>
      <c r="E9868" s="1" t="s">
        <v>10</v>
      </c>
      <c r="F9868" s="1" t="s">
        <v>11</v>
      </c>
      <c r="G9868" s="1" t="str">
        <f>IFERROR(__xludf.DUMMYFUNCTION("GOOGLETRANSLATE(D9868,""fr"",""en"")"),"#VALUE!")</f>
        <v>#VALUE!</v>
      </c>
    </row>
    <row r="9869" ht="15.75" customHeight="1">
      <c r="A9869" s="1" t="s">
        <v>769</v>
      </c>
      <c r="B9869" s="1">
        <v>4.0</v>
      </c>
      <c r="C9869" s="1" t="s">
        <v>21424</v>
      </c>
      <c r="D9869" s="1" t="s">
        <v>21425</v>
      </c>
      <c r="E9869" s="1" t="s">
        <v>21</v>
      </c>
      <c r="F9869" s="1" t="s">
        <v>11</v>
      </c>
      <c r="G9869" s="1" t="str">
        <f>IFERROR(__xludf.DUMMYFUNCTION("GOOGLETRANSLATE(D9869,""fr"",""en"")"),"#VALUE!")</f>
        <v>#VALUE!</v>
      </c>
    </row>
    <row r="9870" ht="15.75" customHeight="1">
      <c r="A9870" s="1" t="s">
        <v>1298</v>
      </c>
      <c r="B9870" s="1">
        <v>2.0</v>
      </c>
      <c r="C9870" s="1" t="s">
        <v>21426</v>
      </c>
      <c r="D9870" s="1" t="s">
        <v>21427</v>
      </c>
      <c r="E9870" s="1" t="s">
        <v>117</v>
      </c>
      <c r="F9870" s="1" t="s">
        <v>118</v>
      </c>
      <c r="G9870" s="1" t="str">
        <f>IFERROR(__xludf.DUMMYFUNCTION("GOOGLETRANSLATE(D9870,""fr"",""en"")"),"#VALUE!")</f>
        <v>#VALUE!</v>
      </c>
    </row>
    <row r="9871" ht="15.75" customHeight="1">
      <c r="A9871" s="1" t="s">
        <v>2022</v>
      </c>
      <c r="B9871" s="1">
        <v>5.0</v>
      </c>
      <c r="C9871" s="1" t="s">
        <v>21428</v>
      </c>
      <c r="D9871" s="1" t="s">
        <v>21429</v>
      </c>
      <c r="E9871" s="1" t="s">
        <v>10</v>
      </c>
      <c r="F9871" s="1" t="s">
        <v>11</v>
      </c>
      <c r="G9871" s="1" t="str">
        <f>IFERROR(__xludf.DUMMYFUNCTION("GOOGLETRANSLATE(D9871,""fr"",""en"")"),"#VALUE!")</f>
        <v>#VALUE!</v>
      </c>
    </row>
    <row r="9872" ht="15.75" customHeight="1">
      <c r="A9872" s="1" t="s">
        <v>1198</v>
      </c>
      <c r="B9872" s="1">
        <v>4.0</v>
      </c>
      <c r="C9872" s="1" t="s">
        <v>21430</v>
      </c>
      <c r="D9872" s="1" t="s">
        <v>21431</v>
      </c>
      <c r="E9872" s="1" t="s">
        <v>21</v>
      </c>
      <c r="F9872" s="1" t="s">
        <v>11</v>
      </c>
      <c r="G9872" s="1" t="str">
        <f>IFERROR(__xludf.DUMMYFUNCTION("GOOGLETRANSLATE(D9872,""fr"",""en"")"),"#VALUE!")</f>
        <v>#VALUE!</v>
      </c>
    </row>
    <row r="9873" ht="15.75" customHeight="1">
      <c r="A9873" s="1" t="s">
        <v>1901</v>
      </c>
      <c r="B9873" s="1">
        <v>5.0</v>
      </c>
      <c r="C9873" s="1" t="s">
        <v>21432</v>
      </c>
      <c r="D9873" s="1" t="s">
        <v>21433</v>
      </c>
      <c r="E9873" s="1" t="s">
        <v>10</v>
      </c>
      <c r="F9873" s="1" t="s">
        <v>11</v>
      </c>
      <c r="G9873" s="1" t="str">
        <f>IFERROR(__xludf.DUMMYFUNCTION("GOOGLETRANSLATE(D9873,""fr"",""en"")"),"#VALUE!")</f>
        <v>#VALUE!</v>
      </c>
    </row>
    <row r="9874" ht="15.75" customHeight="1">
      <c r="A9874" s="1" t="s">
        <v>12713</v>
      </c>
      <c r="B9874" s="1">
        <v>2.0</v>
      </c>
      <c r="C9874" s="1" t="s">
        <v>21434</v>
      </c>
      <c r="D9874" s="1" t="s">
        <v>21435</v>
      </c>
      <c r="E9874" s="1" t="s">
        <v>10</v>
      </c>
      <c r="F9874" s="1" t="s">
        <v>11</v>
      </c>
      <c r="G9874" s="1" t="str">
        <f>IFERROR(__xludf.DUMMYFUNCTION("GOOGLETRANSLATE(D9874,""fr"",""en"")"),"#VALUE!")</f>
        <v>#VALUE!</v>
      </c>
    </row>
    <row r="9875" ht="15.75" customHeight="1">
      <c r="A9875" s="1" t="s">
        <v>952</v>
      </c>
      <c r="B9875" s="1">
        <v>1.0</v>
      </c>
      <c r="C9875" s="1" t="s">
        <v>21436</v>
      </c>
      <c r="D9875" s="1" t="s">
        <v>21437</v>
      </c>
      <c r="E9875" s="1" t="s">
        <v>21</v>
      </c>
      <c r="F9875" s="1" t="s">
        <v>11</v>
      </c>
      <c r="G9875" s="1" t="str">
        <f>IFERROR(__xludf.DUMMYFUNCTION("GOOGLETRANSLATE(D9875,""fr"",""en"")"),"#VALUE!")</f>
        <v>#VALUE!</v>
      </c>
    </row>
    <row r="9876" ht="15.75" customHeight="1">
      <c r="A9876" s="1" t="s">
        <v>2753</v>
      </c>
      <c r="B9876" s="1">
        <v>4.0</v>
      </c>
      <c r="C9876" s="1" t="s">
        <v>21438</v>
      </c>
      <c r="D9876" s="1" t="s">
        <v>21439</v>
      </c>
      <c r="E9876" s="1" t="s">
        <v>484</v>
      </c>
      <c r="F9876" s="1" t="s">
        <v>30</v>
      </c>
      <c r="G9876" s="1" t="str">
        <f>IFERROR(__xludf.DUMMYFUNCTION("GOOGLETRANSLATE(D9876,""fr"",""en"")"),"#VALUE!")</f>
        <v>#VALUE!</v>
      </c>
    </row>
    <row r="9877" ht="15.75" customHeight="1">
      <c r="A9877" s="1" t="s">
        <v>74</v>
      </c>
      <c r="B9877" s="1">
        <v>2.0</v>
      </c>
      <c r="C9877" s="1" t="s">
        <v>21440</v>
      </c>
      <c r="D9877" s="1" t="s">
        <v>21441</v>
      </c>
      <c r="E9877" s="1" t="s">
        <v>21</v>
      </c>
      <c r="F9877" s="1" t="s">
        <v>11</v>
      </c>
      <c r="G9877" s="1" t="str">
        <f>IFERROR(__xludf.DUMMYFUNCTION("GOOGLETRANSLATE(D9877,""fr"",""en"")"),"#VALUE!")</f>
        <v>#VALUE!</v>
      </c>
    </row>
    <row r="9878" ht="15.75" customHeight="1">
      <c r="A9878" s="1" t="s">
        <v>11369</v>
      </c>
      <c r="B9878" s="1">
        <v>2.0</v>
      </c>
      <c r="C9878" s="1" t="s">
        <v>21442</v>
      </c>
      <c r="D9878" s="1" t="s">
        <v>21443</v>
      </c>
      <c r="E9878" s="1" t="s">
        <v>10</v>
      </c>
      <c r="F9878" s="1" t="s">
        <v>11</v>
      </c>
      <c r="G9878" s="1" t="str">
        <f>IFERROR(__xludf.DUMMYFUNCTION("GOOGLETRANSLATE(D9878,""fr"",""en"")"),"#VALUE!")</f>
        <v>#VALUE!</v>
      </c>
    </row>
    <row r="9879" ht="15.75" customHeight="1">
      <c r="A9879" s="1" t="s">
        <v>551</v>
      </c>
      <c r="B9879" s="1">
        <v>5.0</v>
      </c>
      <c r="C9879" s="1" t="s">
        <v>21444</v>
      </c>
      <c r="D9879" s="1" t="s">
        <v>21445</v>
      </c>
      <c r="E9879" s="1" t="s">
        <v>21</v>
      </c>
      <c r="F9879" s="1" t="s">
        <v>11</v>
      </c>
      <c r="G9879" s="1" t="str">
        <f>IFERROR(__xludf.DUMMYFUNCTION("GOOGLETRANSLATE(D9879,""fr"",""en"")"),"#VALUE!")</f>
        <v>#VALUE!</v>
      </c>
    </row>
    <row r="9880" ht="15.75" customHeight="1">
      <c r="A9880" s="1" t="s">
        <v>615</v>
      </c>
      <c r="B9880" s="1">
        <v>5.0</v>
      </c>
      <c r="C9880" s="1" t="s">
        <v>21446</v>
      </c>
      <c r="D9880" s="1" t="s">
        <v>21447</v>
      </c>
      <c r="E9880" s="1" t="s">
        <v>10</v>
      </c>
      <c r="F9880" s="1" t="s">
        <v>11</v>
      </c>
      <c r="G9880" s="1" t="str">
        <f>IFERROR(__xludf.DUMMYFUNCTION("GOOGLETRANSLATE(D9880,""fr"",""en"")"),"#VALUE!")</f>
        <v>#VALUE!</v>
      </c>
    </row>
    <row r="9881" ht="15.75" customHeight="1">
      <c r="A9881" s="1" t="s">
        <v>4722</v>
      </c>
      <c r="B9881" s="1">
        <v>1.0</v>
      </c>
      <c r="C9881" s="1" t="s">
        <v>21448</v>
      </c>
      <c r="D9881" s="1" t="s">
        <v>21449</v>
      </c>
      <c r="E9881" s="1" t="s">
        <v>273</v>
      </c>
      <c r="F9881" s="1" t="s">
        <v>11</v>
      </c>
      <c r="G9881" s="1" t="str">
        <f>IFERROR(__xludf.DUMMYFUNCTION("GOOGLETRANSLATE(D9881,""fr"",""en"")"),"To avoid if you want your compensation following a flight!
Abusive clauses of another time so as not to pay you.
I really hope to save some future members from these troubles ...
For my part I go in procedure and I will communicate as much as possible in "&amp;"their disadvantages. Go to real GMF, Maif or even certain bank insurers.")</f>
        <v>To avoid if you want your compensation following a flight!
Abusive clauses of another time so as not to pay you.
I really hope to save some future members from these troubles ...
For my part I go in procedure and I will communicate as much as possible in their disadvantages. Go to real GMF, Maif or even certain bank insurers.</v>
      </c>
    </row>
    <row r="9882" ht="15.75" customHeight="1">
      <c r="A9882" s="1" t="s">
        <v>10477</v>
      </c>
      <c r="B9882" s="1">
        <v>3.0</v>
      </c>
      <c r="C9882" s="1" t="s">
        <v>21450</v>
      </c>
      <c r="D9882" s="1" t="s">
        <v>21451</v>
      </c>
      <c r="E9882" s="1" t="s">
        <v>296</v>
      </c>
      <c r="F9882" s="1" t="s">
        <v>11</v>
      </c>
      <c r="G9882" s="1" t="str">
        <f>IFERROR(__xludf.DUMMYFUNCTION("GOOGLETRANSLATE(D9882,""fr"",""en"")"),"#VALUE!")</f>
        <v>#VALUE!</v>
      </c>
    </row>
    <row r="9883" ht="15.75" customHeight="1">
      <c r="A9883" s="1" t="s">
        <v>18291</v>
      </c>
      <c r="B9883" s="1">
        <v>2.0</v>
      </c>
      <c r="C9883" s="1" t="s">
        <v>21452</v>
      </c>
      <c r="D9883" s="1" t="s">
        <v>21453</v>
      </c>
      <c r="E9883" s="1" t="s">
        <v>117</v>
      </c>
      <c r="F9883" s="1" t="s">
        <v>118</v>
      </c>
      <c r="G9883" s="1" t="str">
        <f>IFERROR(__xludf.DUMMYFUNCTION("GOOGLETRANSLATE(D9883,""fr"",""en"")"),"#VALUE!")</f>
        <v>#VALUE!</v>
      </c>
    </row>
    <row r="9884" ht="15.75" customHeight="1">
      <c r="A9884" s="1" t="s">
        <v>3727</v>
      </c>
      <c r="B9884" s="1">
        <v>2.0</v>
      </c>
      <c r="C9884" s="1" t="s">
        <v>21454</v>
      </c>
      <c r="D9884" s="1" t="s">
        <v>21455</v>
      </c>
      <c r="E9884" s="1" t="s">
        <v>21</v>
      </c>
      <c r="F9884" s="1" t="s">
        <v>11</v>
      </c>
      <c r="G9884" s="1" t="str">
        <f>IFERROR(__xludf.DUMMYFUNCTION("GOOGLETRANSLATE(D9884,""fr"",""en"")"),"#VALUE!")</f>
        <v>#VALUE!</v>
      </c>
    </row>
    <row r="9885" ht="15.75" customHeight="1">
      <c r="A9885" s="1" t="s">
        <v>921</v>
      </c>
      <c r="B9885" s="1">
        <v>5.0</v>
      </c>
      <c r="C9885" s="1" t="s">
        <v>21456</v>
      </c>
      <c r="D9885" s="1" t="s">
        <v>21457</v>
      </c>
      <c r="E9885" s="1" t="s">
        <v>21</v>
      </c>
      <c r="F9885" s="1" t="s">
        <v>11</v>
      </c>
      <c r="G9885" s="1" t="str">
        <f>IFERROR(__xludf.DUMMYFUNCTION("GOOGLETRANSLATE(D9885,""fr"",""en"")"),"#VALUE!")</f>
        <v>#VALUE!</v>
      </c>
    </row>
    <row r="9886" ht="15.75" customHeight="1">
      <c r="A9886" s="1" t="s">
        <v>21458</v>
      </c>
      <c r="B9886" s="1">
        <v>1.0</v>
      </c>
      <c r="C9886" s="1" t="s">
        <v>21459</v>
      </c>
      <c r="D9886" s="1" t="s">
        <v>21460</v>
      </c>
      <c r="E9886" s="1" t="s">
        <v>34</v>
      </c>
      <c r="F9886" s="1" t="s">
        <v>30</v>
      </c>
      <c r="G9886" s="1" t="str">
        <f>IFERROR(__xludf.DUMMYFUNCTION("GOOGLETRANSLATE(D9886,""fr"",""en"")"),"#VALUE!")</f>
        <v>#VALUE!</v>
      </c>
    </row>
    <row r="9887" ht="15.75" customHeight="1">
      <c r="A9887" s="1" t="s">
        <v>4200</v>
      </c>
      <c r="B9887" s="1">
        <v>3.0</v>
      </c>
      <c r="C9887" s="1" t="s">
        <v>21461</v>
      </c>
      <c r="D9887" s="1" t="s">
        <v>21462</v>
      </c>
      <c r="E9887" s="1" t="s">
        <v>273</v>
      </c>
      <c r="F9887" s="1" t="s">
        <v>11</v>
      </c>
      <c r="G9887" s="1" t="str">
        <f>IFERROR(__xludf.DUMMYFUNCTION("GOOGLETRANSLATE(D9887,""fr"",""en"")"),"#VALUE!")</f>
        <v>#VALUE!</v>
      </c>
    </row>
    <row r="9888" ht="15.75" customHeight="1">
      <c r="A9888" s="1" t="s">
        <v>774</v>
      </c>
      <c r="B9888" s="1">
        <v>5.0</v>
      </c>
      <c r="C9888" s="1" t="s">
        <v>21463</v>
      </c>
      <c r="D9888" s="1" t="s">
        <v>21464</v>
      </c>
      <c r="E9888" s="1" t="s">
        <v>10</v>
      </c>
      <c r="F9888" s="1" t="s">
        <v>11</v>
      </c>
      <c r="G9888" s="1" t="str">
        <f>IFERROR(__xludf.DUMMYFUNCTION("GOOGLETRANSLATE(D9888,""fr"",""en"")"),"#VALUE!")</f>
        <v>#VALUE!</v>
      </c>
    </row>
    <row r="9889" ht="15.75" customHeight="1">
      <c r="A9889" s="1" t="s">
        <v>2081</v>
      </c>
      <c r="B9889" s="1">
        <v>2.0</v>
      </c>
      <c r="C9889" s="1" t="s">
        <v>21465</v>
      </c>
      <c r="D9889" s="1" t="s">
        <v>21466</v>
      </c>
      <c r="E9889" s="1" t="s">
        <v>52</v>
      </c>
      <c r="F9889" s="1" t="s">
        <v>11</v>
      </c>
      <c r="G9889" s="1" t="str">
        <f>IFERROR(__xludf.DUMMYFUNCTION("GOOGLETRANSLATE(D9889,""fr"",""en"")"),"#VALUE!")</f>
        <v>#VALUE!</v>
      </c>
    </row>
    <row r="9890" ht="15.75" customHeight="1">
      <c r="A9890" s="1" t="s">
        <v>414</v>
      </c>
      <c r="B9890" s="1">
        <v>2.0</v>
      </c>
      <c r="C9890" s="1" t="s">
        <v>21467</v>
      </c>
      <c r="D9890" s="1" t="s">
        <v>21468</v>
      </c>
      <c r="E9890" s="1" t="s">
        <v>10</v>
      </c>
      <c r="F9890" s="1" t="s">
        <v>11</v>
      </c>
      <c r="G9890" s="1" t="str">
        <f>IFERROR(__xludf.DUMMYFUNCTION("GOOGLETRANSLATE(D9890,""fr"",""en"")"),"#VALUE!")</f>
        <v>#VALUE!</v>
      </c>
    </row>
    <row r="9891" ht="15.75" customHeight="1">
      <c r="A9891" s="1" t="s">
        <v>21469</v>
      </c>
      <c r="B9891" s="1">
        <v>4.0</v>
      </c>
      <c r="C9891" s="1" t="s">
        <v>21470</v>
      </c>
      <c r="D9891" s="1" t="s">
        <v>21471</v>
      </c>
      <c r="E9891" s="1" t="s">
        <v>109</v>
      </c>
      <c r="F9891" s="1" t="s">
        <v>11</v>
      </c>
      <c r="G9891" s="1" t="str">
        <f>IFERROR(__xludf.DUMMYFUNCTION("GOOGLETRANSLATE(D9891,""fr"",""en"")"),"#VALUE!")</f>
        <v>#VALUE!</v>
      </c>
    </row>
    <row r="9892" ht="15.75" customHeight="1">
      <c r="A9892" s="1" t="s">
        <v>424</v>
      </c>
      <c r="B9892" s="1">
        <v>3.0</v>
      </c>
      <c r="C9892" s="1" t="s">
        <v>21472</v>
      </c>
      <c r="D9892" s="1" t="s">
        <v>21473</v>
      </c>
      <c r="E9892" s="1" t="s">
        <v>21</v>
      </c>
      <c r="F9892" s="1" t="s">
        <v>11</v>
      </c>
      <c r="G9892" s="1" t="str">
        <f>IFERROR(__xludf.DUMMYFUNCTION("GOOGLETRANSLATE(D9892,""fr"",""en"")"),"#VALUE!")</f>
        <v>#VALUE!</v>
      </c>
    </row>
    <row r="9893" ht="15.75" customHeight="1">
      <c r="A9893" s="1" t="s">
        <v>2843</v>
      </c>
      <c r="B9893" s="1">
        <v>4.0</v>
      </c>
      <c r="C9893" s="1" t="s">
        <v>21474</v>
      </c>
      <c r="D9893" s="1" t="s">
        <v>21475</v>
      </c>
      <c r="E9893" s="1" t="s">
        <v>21</v>
      </c>
      <c r="F9893" s="1" t="s">
        <v>11</v>
      </c>
      <c r="G9893" s="1" t="str">
        <f>IFERROR(__xludf.DUMMYFUNCTION("GOOGLETRANSLATE(D9893,""fr"",""en"")"),"#VALUE!")</f>
        <v>#VALUE!</v>
      </c>
    </row>
    <row r="9894" ht="15.75" customHeight="1">
      <c r="A9894" s="1" t="s">
        <v>1830</v>
      </c>
      <c r="B9894" s="1">
        <v>4.0</v>
      </c>
      <c r="C9894" s="1" t="s">
        <v>21476</v>
      </c>
      <c r="D9894" s="1" t="s">
        <v>21477</v>
      </c>
      <c r="E9894" s="1" t="s">
        <v>10</v>
      </c>
      <c r="F9894" s="1" t="s">
        <v>11</v>
      </c>
      <c r="G9894" s="1" t="str">
        <f>IFERROR(__xludf.DUMMYFUNCTION("GOOGLETRANSLATE(D9894,""fr"",""en"")"),"#VALUE!")</f>
        <v>#VALUE!</v>
      </c>
    </row>
    <row r="9895" ht="15.75" customHeight="1">
      <c r="A9895" s="1" t="s">
        <v>624</v>
      </c>
      <c r="B9895" s="1">
        <v>5.0</v>
      </c>
      <c r="C9895" s="1" t="s">
        <v>21478</v>
      </c>
      <c r="D9895" s="1" t="s">
        <v>21479</v>
      </c>
      <c r="E9895" s="1" t="s">
        <v>10</v>
      </c>
      <c r="F9895" s="1" t="s">
        <v>11</v>
      </c>
      <c r="G9895" s="1" t="str">
        <f>IFERROR(__xludf.DUMMYFUNCTION("GOOGLETRANSLATE(D9895,""fr"",""en"")"),"#VALUE!")</f>
        <v>#VALUE!</v>
      </c>
    </row>
    <row r="9896" ht="15.75" customHeight="1">
      <c r="A9896" s="1" t="s">
        <v>2144</v>
      </c>
      <c r="B9896" s="1">
        <v>1.0</v>
      </c>
      <c r="C9896" s="1" t="s">
        <v>21480</v>
      </c>
      <c r="D9896" s="1" t="s">
        <v>21481</v>
      </c>
      <c r="E9896" s="1" t="s">
        <v>373</v>
      </c>
      <c r="F9896" s="1" t="s">
        <v>118</v>
      </c>
      <c r="G9896" s="1" t="str">
        <f>IFERROR(__xludf.DUMMYFUNCTION("GOOGLETRANSLATE(D9896,""fr"",""en"")"),"#VALUE!")</f>
        <v>#VALUE!</v>
      </c>
    </row>
    <row r="9897" ht="15.75" customHeight="1">
      <c r="A9897" s="1" t="s">
        <v>8653</v>
      </c>
      <c r="B9897" s="1">
        <v>2.0</v>
      </c>
      <c r="C9897" s="1" t="s">
        <v>21482</v>
      </c>
      <c r="D9897" s="1" t="s">
        <v>21483</v>
      </c>
      <c r="E9897" s="1" t="s">
        <v>10</v>
      </c>
      <c r="F9897" s="1" t="s">
        <v>11</v>
      </c>
      <c r="G9897" s="1" t="str">
        <f>IFERROR(__xludf.DUMMYFUNCTION("GOOGLETRANSLATE(D9897,""fr"",""en"")"),"#VALUE!")</f>
        <v>#VALUE!</v>
      </c>
    </row>
    <row r="9898" ht="15.75" customHeight="1">
      <c r="A9898" s="1" t="s">
        <v>4447</v>
      </c>
      <c r="B9898" s="1">
        <v>1.0</v>
      </c>
      <c r="C9898" s="1" t="s">
        <v>21484</v>
      </c>
      <c r="D9898" s="1" t="s">
        <v>21485</v>
      </c>
      <c r="E9898" s="1" t="s">
        <v>29</v>
      </c>
      <c r="F9898" s="1" t="s">
        <v>30</v>
      </c>
      <c r="G9898" s="1" t="str">
        <f>IFERROR(__xludf.DUMMYFUNCTION("GOOGLETRANSLATE(D9898,""fr"",""en"")"),"#VALUE!")</f>
        <v>#VALUE!</v>
      </c>
    </row>
    <row r="9899" ht="15.75" customHeight="1">
      <c r="A9899" s="1" t="s">
        <v>19032</v>
      </c>
      <c r="B9899" s="1">
        <v>1.0</v>
      </c>
      <c r="C9899" s="1" t="s">
        <v>21486</v>
      </c>
      <c r="D9899" s="1" t="s">
        <v>21487</v>
      </c>
      <c r="E9899" s="1" t="s">
        <v>10</v>
      </c>
      <c r="F9899" s="1" t="s">
        <v>11</v>
      </c>
      <c r="G9899" s="1" t="str">
        <f>IFERROR(__xludf.DUMMYFUNCTION("GOOGLETRANSLATE(D9899,""fr"",""en"")"),"#VALUE!")</f>
        <v>#VALUE!</v>
      </c>
    </row>
    <row r="9900" ht="15.75" customHeight="1">
      <c r="A9900" s="1" t="s">
        <v>9888</v>
      </c>
      <c r="B9900" s="1">
        <v>1.0</v>
      </c>
      <c r="C9900" s="1" t="s">
        <v>21488</v>
      </c>
      <c r="D9900" s="1" t="s">
        <v>21489</v>
      </c>
      <c r="E9900" s="1" t="s">
        <v>29</v>
      </c>
      <c r="F9900" s="1" t="s">
        <v>30</v>
      </c>
      <c r="G9900" s="1" t="str">
        <f>IFERROR(__xludf.DUMMYFUNCTION("GOOGLETRANSLATE(D9900,""fr"",""en"")"),"#VALUE!")</f>
        <v>#VALUE!</v>
      </c>
    </row>
    <row r="9901" ht="15.75" customHeight="1">
      <c r="A9901" s="1" t="s">
        <v>1290</v>
      </c>
      <c r="B9901" s="1">
        <v>1.0</v>
      </c>
      <c r="C9901" s="1" t="s">
        <v>21490</v>
      </c>
      <c r="D9901" s="1" t="s">
        <v>21491</v>
      </c>
      <c r="E9901" s="1" t="s">
        <v>52</v>
      </c>
      <c r="F9901" s="1" t="s">
        <v>11</v>
      </c>
      <c r="G9901" s="1" t="str">
        <f>IFERROR(__xludf.DUMMYFUNCTION("GOOGLETRANSLATE(D9901,""fr"",""en"")"),"#VALUE!")</f>
        <v>#VALUE!</v>
      </c>
    </row>
    <row r="9902" ht="15.75" customHeight="1">
      <c r="A9902" s="1" t="s">
        <v>236</v>
      </c>
      <c r="B9902" s="1">
        <v>5.0</v>
      </c>
      <c r="C9902" s="1" t="s">
        <v>21492</v>
      </c>
      <c r="D9902" s="1" t="s">
        <v>21493</v>
      </c>
      <c r="E9902" s="1" t="s">
        <v>10</v>
      </c>
      <c r="F9902" s="1" t="s">
        <v>11</v>
      </c>
      <c r="G9902" s="1" t="str">
        <f>IFERROR(__xludf.DUMMYFUNCTION("GOOGLETRANSLATE(D9902,""fr"",""en"")"),"#VALUE!")</f>
        <v>#VALUE!</v>
      </c>
    </row>
    <row r="9903" ht="15.75" customHeight="1">
      <c r="A9903" s="1" t="s">
        <v>10114</v>
      </c>
      <c r="B9903" s="1">
        <v>3.0</v>
      </c>
      <c r="C9903" s="1" t="s">
        <v>21494</v>
      </c>
      <c r="D9903" s="1" t="s">
        <v>21495</v>
      </c>
      <c r="E9903" s="1" t="s">
        <v>65</v>
      </c>
      <c r="F9903" s="1" t="s">
        <v>66</v>
      </c>
      <c r="G9903" s="1" t="str">
        <f>IFERROR(__xludf.DUMMYFUNCTION("GOOGLETRANSLATE(D9903,""fr"",""en"")"),"#VALUE!")</f>
        <v>#VALUE!</v>
      </c>
    </row>
    <row r="9904" ht="15.75" customHeight="1">
      <c r="A9904" s="1" t="s">
        <v>1870</v>
      </c>
      <c r="B9904" s="1">
        <v>1.0</v>
      </c>
      <c r="C9904" s="1" t="s">
        <v>21496</v>
      </c>
      <c r="D9904" s="1" t="s">
        <v>21497</v>
      </c>
      <c r="E9904" s="1" t="s">
        <v>43</v>
      </c>
      <c r="F9904" s="1" t="s">
        <v>30</v>
      </c>
      <c r="G9904" s="1" t="str">
        <f>IFERROR(__xludf.DUMMYFUNCTION("GOOGLETRANSLATE(D9904,""fr"",""en"")"),"#VALUE!")</f>
        <v>#VALUE!</v>
      </c>
    </row>
    <row r="9905" ht="15.75" customHeight="1">
      <c r="A9905" s="1" t="s">
        <v>5866</v>
      </c>
      <c r="B9905" s="1">
        <v>1.0</v>
      </c>
      <c r="C9905" s="1" t="s">
        <v>21498</v>
      </c>
      <c r="D9905" s="1" t="s">
        <v>21499</v>
      </c>
      <c r="E9905" s="1" t="s">
        <v>273</v>
      </c>
      <c r="F9905" s="1" t="s">
        <v>110</v>
      </c>
      <c r="G9905" s="1" t="str">
        <f>IFERROR(__xludf.DUMMYFUNCTION("GOOGLETRANSLATE(D9905,""fr"",""en"")"),"#VALUE!")</f>
        <v>#VALUE!</v>
      </c>
    </row>
    <row r="9906" ht="15.75" customHeight="1">
      <c r="A9906" s="1" t="s">
        <v>2694</v>
      </c>
      <c r="B9906" s="1">
        <v>4.0</v>
      </c>
      <c r="C9906" s="1" t="s">
        <v>21500</v>
      </c>
      <c r="D9906" s="1" t="s">
        <v>21501</v>
      </c>
      <c r="E9906" s="1" t="s">
        <v>10</v>
      </c>
      <c r="F9906" s="1" t="s">
        <v>11</v>
      </c>
      <c r="G9906" s="1" t="str">
        <f>IFERROR(__xludf.DUMMYFUNCTION("GOOGLETRANSLATE(D9906,""fr"",""en"")"),"#VALUE!")</f>
        <v>#VALUE!</v>
      </c>
    </row>
    <row r="9907" ht="15.75" customHeight="1">
      <c r="A9907" s="1" t="s">
        <v>2039</v>
      </c>
      <c r="B9907" s="1">
        <v>3.0</v>
      </c>
      <c r="C9907" s="1" t="s">
        <v>21502</v>
      </c>
      <c r="D9907" s="1" t="s">
        <v>21503</v>
      </c>
      <c r="E9907" s="1" t="s">
        <v>10</v>
      </c>
      <c r="F9907" s="1" t="s">
        <v>11</v>
      </c>
      <c r="G9907" s="1" t="str">
        <f>IFERROR(__xludf.DUMMYFUNCTION("GOOGLETRANSLATE(D9907,""fr"",""en"")"),"#VALUE!")</f>
        <v>#VALUE!</v>
      </c>
    </row>
    <row r="9908" ht="15.75" customHeight="1">
      <c r="A9908" s="1" t="s">
        <v>3041</v>
      </c>
      <c r="B9908" s="1">
        <v>1.0</v>
      </c>
      <c r="C9908" s="1" t="s">
        <v>21504</v>
      </c>
      <c r="D9908" s="1" t="s">
        <v>21505</v>
      </c>
      <c r="E9908" s="1" t="s">
        <v>10</v>
      </c>
      <c r="F9908" s="1" t="s">
        <v>11</v>
      </c>
      <c r="G9908" s="1" t="str">
        <f>IFERROR(__xludf.DUMMYFUNCTION("GOOGLETRANSLATE(D9908,""fr"",""en"")"),"#VALUE!")</f>
        <v>#VALUE!</v>
      </c>
    </row>
    <row r="9909" ht="15.75" customHeight="1">
      <c r="A9909" s="1" t="s">
        <v>352</v>
      </c>
      <c r="B9909" s="1">
        <v>4.0</v>
      </c>
      <c r="C9909" s="1" t="s">
        <v>21506</v>
      </c>
      <c r="D9909" s="1" t="s">
        <v>21507</v>
      </c>
      <c r="E9909" s="1" t="s">
        <v>614</v>
      </c>
      <c r="F9909" s="1" t="s">
        <v>30</v>
      </c>
      <c r="G9909" s="1" t="str">
        <f>IFERROR(__xludf.DUMMYFUNCTION("GOOGLETRANSLATE(D9909,""fr"",""en"")"),"#VALUE!")</f>
        <v>#VALUE!</v>
      </c>
    </row>
    <row r="9910" ht="15.75" customHeight="1">
      <c r="A9910" s="1" t="s">
        <v>1913</v>
      </c>
      <c r="B9910" s="1">
        <v>4.0</v>
      </c>
      <c r="C9910" s="1" t="s">
        <v>21508</v>
      </c>
      <c r="D9910" s="1" t="s">
        <v>21509</v>
      </c>
      <c r="E9910" s="1" t="s">
        <v>176</v>
      </c>
      <c r="F9910" s="1" t="s">
        <v>66</v>
      </c>
      <c r="G9910" s="1" t="str">
        <f>IFERROR(__xludf.DUMMYFUNCTION("GOOGLETRANSLATE(D9910,""fr"",""en"")"),"#VALUE!")</f>
        <v>#VALUE!</v>
      </c>
    </row>
    <row r="9911" ht="15.75" customHeight="1">
      <c r="A9911" s="1" t="s">
        <v>3528</v>
      </c>
      <c r="B9911" s="1">
        <v>1.0</v>
      </c>
      <c r="C9911" s="1" t="s">
        <v>21510</v>
      </c>
      <c r="D9911" s="1" t="s">
        <v>21511</v>
      </c>
      <c r="E9911" s="1" t="s">
        <v>10</v>
      </c>
      <c r="F9911" s="1" t="s">
        <v>11</v>
      </c>
      <c r="G9911" s="1" t="str">
        <f>IFERROR(__xludf.DUMMYFUNCTION("GOOGLETRANSLATE(D9911,""fr"",""en"")"),"#VALUE!")</f>
        <v>#VALUE!</v>
      </c>
    </row>
    <row r="9912" ht="15.75" customHeight="1">
      <c r="A9912" s="1" t="s">
        <v>284</v>
      </c>
      <c r="B9912" s="1">
        <v>2.0</v>
      </c>
      <c r="C9912" s="1" t="s">
        <v>21512</v>
      </c>
      <c r="D9912" s="1" t="s">
        <v>21513</v>
      </c>
      <c r="E9912" s="1" t="s">
        <v>52</v>
      </c>
      <c r="F9912" s="1" t="s">
        <v>11</v>
      </c>
      <c r="G9912" s="1" t="str">
        <f>IFERROR(__xludf.DUMMYFUNCTION("GOOGLETRANSLATE(D9912,""fr"",""en"")"),"#VALUE!")</f>
        <v>#VALUE!</v>
      </c>
    </row>
    <row r="9913" ht="15.75" customHeight="1">
      <c r="A9913" s="1" t="s">
        <v>3528</v>
      </c>
      <c r="B9913" s="1">
        <v>4.0</v>
      </c>
      <c r="C9913" s="1" t="s">
        <v>21514</v>
      </c>
      <c r="D9913" s="1" t="s">
        <v>21515</v>
      </c>
      <c r="E9913" s="1" t="s">
        <v>10</v>
      </c>
      <c r="F9913" s="1" t="s">
        <v>11</v>
      </c>
      <c r="G9913" s="1" t="str">
        <f>IFERROR(__xludf.DUMMYFUNCTION("GOOGLETRANSLATE(D9913,""fr"",""en"")"),"#VALUE!")</f>
        <v>#VALUE!</v>
      </c>
    </row>
    <row r="9914" ht="15.75" customHeight="1">
      <c r="A9914" s="1" t="s">
        <v>4395</v>
      </c>
      <c r="B9914" s="1">
        <v>1.0</v>
      </c>
      <c r="C9914" s="1" t="s">
        <v>21516</v>
      </c>
      <c r="D9914" s="1" t="s">
        <v>21517</v>
      </c>
      <c r="E9914" s="1" t="s">
        <v>176</v>
      </c>
      <c r="F9914" s="1" t="s">
        <v>66</v>
      </c>
      <c r="G9914" s="1" t="str">
        <f>IFERROR(__xludf.DUMMYFUNCTION("GOOGLETRANSLATE(D9914,""fr"",""en"")"),"#VALUE!")</f>
        <v>#VALUE!</v>
      </c>
    </row>
    <row r="9915" ht="15.75" customHeight="1">
      <c r="A9915" s="1" t="s">
        <v>2533</v>
      </c>
      <c r="B9915" s="1">
        <v>4.0</v>
      </c>
      <c r="C9915" s="1" t="s">
        <v>21518</v>
      </c>
      <c r="D9915" s="1" t="s">
        <v>21519</v>
      </c>
      <c r="E9915" s="1" t="s">
        <v>10</v>
      </c>
      <c r="F9915" s="1" t="s">
        <v>11</v>
      </c>
      <c r="G9915" s="1" t="str">
        <f>IFERROR(__xludf.DUMMYFUNCTION("GOOGLETRANSLATE(D9915,""fr"",""en"")"),"#VALUE!")</f>
        <v>#VALUE!</v>
      </c>
    </row>
    <row r="9916" ht="15.75" customHeight="1">
      <c r="A9916" s="1" t="s">
        <v>1816</v>
      </c>
      <c r="B9916" s="1">
        <v>5.0</v>
      </c>
      <c r="C9916" s="1" t="s">
        <v>21520</v>
      </c>
      <c r="D9916" s="1" t="s">
        <v>21521</v>
      </c>
      <c r="E9916" s="1" t="s">
        <v>10</v>
      </c>
      <c r="F9916" s="1" t="s">
        <v>11</v>
      </c>
      <c r="G9916" s="1" t="str">
        <f>IFERROR(__xludf.DUMMYFUNCTION("GOOGLETRANSLATE(D9916,""fr"",""en"")"),"#VALUE!")</f>
        <v>#VALUE!</v>
      </c>
    </row>
    <row r="9917" ht="15.75" customHeight="1">
      <c r="A9917" s="1" t="s">
        <v>5369</v>
      </c>
      <c r="B9917" s="1">
        <v>2.0</v>
      </c>
      <c r="C9917" s="1" t="s">
        <v>21522</v>
      </c>
      <c r="D9917" s="1" t="s">
        <v>21523</v>
      </c>
      <c r="E9917" s="1" t="s">
        <v>273</v>
      </c>
      <c r="F9917" s="1" t="s">
        <v>11</v>
      </c>
      <c r="G9917" s="1" t="str">
        <f>IFERROR(__xludf.DUMMYFUNCTION("GOOGLETRANSLATE(D9917,""fr"",""en"")"),"#VALUE!")</f>
        <v>#VALUE!</v>
      </c>
    </row>
    <row r="9918" ht="15.75" customHeight="1">
      <c r="A9918" s="1" t="s">
        <v>3129</v>
      </c>
      <c r="B9918" s="1">
        <v>5.0</v>
      </c>
      <c r="C9918" s="1" t="s">
        <v>21524</v>
      </c>
      <c r="D9918" s="1" t="s">
        <v>21525</v>
      </c>
      <c r="E9918" s="1" t="s">
        <v>21</v>
      </c>
      <c r="F9918" s="1" t="s">
        <v>11</v>
      </c>
      <c r="G9918" s="1" t="str">
        <f>IFERROR(__xludf.DUMMYFUNCTION("GOOGLETRANSLATE(D9918,""fr"",""en"")"),"#VALUE!")</f>
        <v>#VALUE!</v>
      </c>
    </row>
    <row r="9919" ht="15.75" customHeight="1">
      <c r="A9919" s="1" t="s">
        <v>664</v>
      </c>
      <c r="B9919" s="1">
        <v>4.0</v>
      </c>
      <c r="C9919" s="1" t="s">
        <v>21526</v>
      </c>
      <c r="D9919" s="1" t="s">
        <v>21527</v>
      </c>
      <c r="E9919" s="1" t="s">
        <v>614</v>
      </c>
      <c r="F9919" s="1" t="s">
        <v>30</v>
      </c>
      <c r="G9919" s="1" t="str">
        <f>IFERROR(__xludf.DUMMYFUNCTION("GOOGLETRANSLATE(D9919,""fr"",""en"")"),"#VALUE!")</f>
        <v>#VALUE!</v>
      </c>
    </row>
    <row r="9920" ht="15.75" customHeight="1">
      <c r="A9920" s="1" t="s">
        <v>2325</v>
      </c>
      <c r="B9920" s="1">
        <v>4.0</v>
      </c>
      <c r="C9920" s="1" t="s">
        <v>21528</v>
      </c>
      <c r="D9920" s="1" t="s">
        <v>21529</v>
      </c>
      <c r="E9920" s="1" t="s">
        <v>614</v>
      </c>
      <c r="F9920" s="1" t="s">
        <v>30</v>
      </c>
      <c r="G9920" s="1" t="str">
        <f>IFERROR(__xludf.DUMMYFUNCTION("GOOGLETRANSLATE(D9920,""fr"",""en"")"),"#VALUE!")</f>
        <v>#VALUE!</v>
      </c>
    </row>
    <row r="9921" ht="15.75" customHeight="1">
      <c r="A9921" s="1" t="s">
        <v>439</v>
      </c>
      <c r="B9921" s="1">
        <v>5.0</v>
      </c>
      <c r="C9921" s="1" t="s">
        <v>21530</v>
      </c>
      <c r="D9921" s="1" t="s">
        <v>21531</v>
      </c>
      <c r="E9921" s="1" t="s">
        <v>21</v>
      </c>
      <c r="F9921" s="1" t="s">
        <v>11</v>
      </c>
      <c r="G9921" s="1" t="str">
        <f>IFERROR(__xludf.DUMMYFUNCTION("GOOGLETRANSLATE(D9921,""fr"",""en"")"),"#VALUE!")</f>
        <v>#VALUE!</v>
      </c>
    </row>
    <row r="9922" ht="15.75" customHeight="1">
      <c r="A9922" s="1" t="s">
        <v>85</v>
      </c>
      <c r="B9922" s="1">
        <v>4.0</v>
      </c>
      <c r="C9922" s="1" t="s">
        <v>21532</v>
      </c>
      <c r="D9922" s="1" t="s">
        <v>21533</v>
      </c>
      <c r="E9922" s="1" t="s">
        <v>10</v>
      </c>
      <c r="F9922" s="1" t="s">
        <v>11</v>
      </c>
      <c r="G9922" s="1" t="str">
        <f>IFERROR(__xludf.DUMMYFUNCTION("GOOGLETRANSLATE(D9922,""fr"",""en"")"),"#VALUE!")</f>
        <v>#VALUE!</v>
      </c>
    </row>
    <row r="9923" ht="15.75" customHeight="1">
      <c r="A9923" s="1" t="s">
        <v>461</v>
      </c>
      <c r="B9923" s="1">
        <v>4.0</v>
      </c>
      <c r="C9923" s="1" t="s">
        <v>21534</v>
      </c>
      <c r="D9923" s="1" t="s">
        <v>21535</v>
      </c>
      <c r="E9923" s="1" t="s">
        <v>10</v>
      </c>
      <c r="F9923" s="1" t="s">
        <v>11</v>
      </c>
      <c r="G9923" s="1" t="str">
        <f>IFERROR(__xludf.DUMMYFUNCTION("GOOGLETRANSLATE(D9923,""fr"",""en"")"),"I am satisfied with the service.
A few bugs must be corrected on the mobile and web application.
                                                       ")</f>
        <v>I am satisfied with the service.
A few bugs must be corrected on the mobile and web application.
                                                       </v>
      </c>
    </row>
    <row r="9924" ht="15.75" customHeight="1">
      <c r="A9924" s="1" t="s">
        <v>741</v>
      </c>
      <c r="B9924" s="1">
        <v>5.0</v>
      </c>
      <c r="C9924" s="1" t="s">
        <v>21536</v>
      </c>
      <c r="D9924" s="1" t="s">
        <v>21537</v>
      </c>
      <c r="E9924" s="1" t="s">
        <v>10</v>
      </c>
      <c r="F9924" s="1" t="s">
        <v>11</v>
      </c>
      <c r="G9924" s="1" t="str">
        <f>IFERROR(__xludf.DUMMYFUNCTION("GOOGLETRANSLATE(D9924,""fr"",""en"")"),"#VALUE!")</f>
        <v>#VALUE!</v>
      </c>
    </row>
    <row r="9925" ht="15.75" customHeight="1">
      <c r="A9925" s="1" t="s">
        <v>2097</v>
      </c>
      <c r="B9925" s="1">
        <v>5.0</v>
      </c>
      <c r="C9925" s="1" t="s">
        <v>21538</v>
      </c>
      <c r="D9925" s="1" t="s">
        <v>21539</v>
      </c>
      <c r="E9925" s="1" t="s">
        <v>21</v>
      </c>
      <c r="F9925" s="1" t="s">
        <v>11</v>
      </c>
      <c r="G9925" s="1" t="str">
        <f>IFERROR(__xludf.DUMMYFUNCTION("GOOGLETRANSLATE(D9925,""fr"",""en"")"),"#VALUE!")</f>
        <v>#VALUE!</v>
      </c>
    </row>
    <row r="9926" ht="15.75" customHeight="1">
      <c r="A9926" s="1" t="s">
        <v>3022</v>
      </c>
      <c r="B9926" s="1">
        <v>1.0</v>
      </c>
      <c r="C9926" s="1" t="s">
        <v>21540</v>
      </c>
      <c r="D9926" s="1" t="s">
        <v>21541</v>
      </c>
      <c r="E9926" s="1" t="s">
        <v>280</v>
      </c>
      <c r="F9926" s="1" t="s">
        <v>11</v>
      </c>
      <c r="G9926" s="1" t="str">
        <f>IFERROR(__xludf.DUMMYFUNCTION("GOOGLETRANSLATE(D9926,""fr"",""en"")"),"#VALUE!")</f>
        <v>#VALUE!</v>
      </c>
    </row>
    <row r="9927" ht="15.75" customHeight="1">
      <c r="A9927" s="1" t="s">
        <v>801</v>
      </c>
      <c r="B9927" s="1">
        <v>3.0</v>
      </c>
      <c r="C9927" s="1" t="s">
        <v>21542</v>
      </c>
      <c r="D9927" s="1" t="s">
        <v>21543</v>
      </c>
      <c r="E9927" s="1" t="s">
        <v>10</v>
      </c>
      <c r="F9927" s="1" t="s">
        <v>11</v>
      </c>
      <c r="G9927" s="1" t="str">
        <f>IFERROR(__xludf.DUMMYFUNCTION("GOOGLETRANSLATE(D9927,""fr"",""en"")"),"#VALUE!")</f>
        <v>#VALUE!</v>
      </c>
    </row>
    <row r="9928" ht="15.75" customHeight="1">
      <c r="A9928" s="1" t="s">
        <v>147</v>
      </c>
      <c r="B9928" s="1">
        <v>4.0</v>
      </c>
      <c r="C9928" s="1" t="s">
        <v>21544</v>
      </c>
      <c r="D9928" s="1" t="s">
        <v>21545</v>
      </c>
      <c r="E9928" s="1" t="s">
        <v>10</v>
      </c>
      <c r="F9928" s="1" t="s">
        <v>11</v>
      </c>
      <c r="G9928" s="1" t="str">
        <f>IFERROR(__xludf.DUMMYFUNCTION("GOOGLETRANSLATE(D9928,""fr"",""en"")"),"#VALUE!")</f>
        <v>#VALUE!</v>
      </c>
    </row>
    <row r="9929" ht="15.75" customHeight="1">
      <c r="A9929" s="1" t="s">
        <v>2533</v>
      </c>
      <c r="B9929" s="1">
        <v>1.0</v>
      </c>
      <c r="C9929" s="1" t="s">
        <v>21546</v>
      </c>
      <c r="D9929" s="1" t="s">
        <v>21547</v>
      </c>
      <c r="E9929" s="1" t="s">
        <v>273</v>
      </c>
      <c r="F9929" s="1" t="s">
        <v>11</v>
      </c>
      <c r="G9929" s="1" t="str">
        <f>IFERROR(__xludf.DUMMYFUNCTION("GOOGLETRANSLATE(D9929,""fr"",""en"")"),"#VALUE!")</f>
        <v>#VALUE!</v>
      </c>
    </row>
    <row r="9930" ht="15.75" customHeight="1">
      <c r="A9930" s="1" t="s">
        <v>738</v>
      </c>
      <c r="B9930" s="1">
        <v>5.0</v>
      </c>
      <c r="C9930" s="1" t="s">
        <v>21548</v>
      </c>
      <c r="D9930" s="1" t="s">
        <v>21549</v>
      </c>
      <c r="E9930" s="1" t="s">
        <v>10</v>
      </c>
      <c r="F9930" s="1" t="s">
        <v>11</v>
      </c>
      <c r="G9930" s="1" t="str">
        <f>IFERROR(__xludf.DUMMYFUNCTION("GOOGLETRANSLATE(D9930,""fr"",""en"")"),"#VALUE!")</f>
        <v>#VALUE!</v>
      </c>
    </row>
    <row r="9931" ht="15.75" customHeight="1">
      <c r="A9931" s="1" t="s">
        <v>1696</v>
      </c>
      <c r="B9931" s="1">
        <v>5.0</v>
      </c>
      <c r="C9931" s="1" t="s">
        <v>21550</v>
      </c>
      <c r="D9931" s="1" t="s">
        <v>21551</v>
      </c>
      <c r="E9931" s="1" t="s">
        <v>169</v>
      </c>
      <c r="F9931" s="1" t="s">
        <v>11</v>
      </c>
      <c r="G9931" s="1" t="str">
        <f>IFERROR(__xludf.DUMMYFUNCTION("GOOGLETRANSLATE(D9931,""fr"",""en"")"),"#VALUE!")</f>
        <v>#VALUE!</v>
      </c>
    </row>
    <row r="9932" ht="15.75" customHeight="1">
      <c r="A9932" s="1" t="s">
        <v>6393</v>
      </c>
      <c r="B9932" s="1">
        <v>5.0</v>
      </c>
      <c r="C9932" s="1" t="s">
        <v>21552</v>
      </c>
      <c r="D9932" s="1" t="s">
        <v>21553</v>
      </c>
      <c r="E9932" s="1" t="s">
        <v>21</v>
      </c>
      <c r="F9932" s="1" t="s">
        <v>11</v>
      </c>
      <c r="G9932" s="1" t="str">
        <f>IFERROR(__xludf.DUMMYFUNCTION("GOOGLETRANSLATE(D9932,""fr"",""en"")"),"#VALUE!")</f>
        <v>#VALUE!</v>
      </c>
    </row>
    <row r="9933" ht="15.75" customHeight="1">
      <c r="A9933" s="1" t="s">
        <v>5573</v>
      </c>
      <c r="B9933" s="1">
        <v>1.0</v>
      </c>
      <c r="C9933" s="1" t="s">
        <v>21554</v>
      </c>
      <c r="D9933" s="1" t="s">
        <v>21555</v>
      </c>
      <c r="E9933" s="1" t="s">
        <v>34</v>
      </c>
      <c r="F9933" s="1" t="s">
        <v>30</v>
      </c>
      <c r="G9933" s="1" t="str">
        <f>IFERROR(__xludf.DUMMYFUNCTION("GOOGLETRANSLATE(D9933,""fr"",""en"")"),"#VALUE!")</f>
        <v>#VALUE!</v>
      </c>
    </row>
    <row r="9934" ht="15.75" customHeight="1">
      <c r="A9934" s="1" t="s">
        <v>2109</v>
      </c>
      <c r="B9934" s="1">
        <v>4.0</v>
      </c>
      <c r="C9934" s="1" t="s">
        <v>21556</v>
      </c>
      <c r="D9934" s="1" t="s">
        <v>21557</v>
      </c>
      <c r="E9934" s="1" t="s">
        <v>10</v>
      </c>
      <c r="F9934" s="1" t="s">
        <v>11</v>
      </c>
      <c r="G9934" s="1" t="str">
        <f>IFERROR(__xludf.DUMMYFUNCTION("GOOGLETRANSLATE(D9934,""fr"",""en"")"),"#VALUE!")</f>
        <v>#VALUE!</v>
      </c>
    </row>
    <row r="9935" ht="15.75" customHeight="1">
      <c r="A9935" s="1" t="s">
        <v>494</v>
      </c>
      <c r="B9935" s="1">
        <v>3.0</v>
      </c>
      <c r="C9935" s="1" t="s">
        <v>21558</v>
      </c>
      <c r="D9935" s="1" t="s">
        <v>21559</v>
      </c>
      <c r="E9935" s="1" t="s">
        <v>21</v>
      </c>
      <c r="F9935" s="1" t="s">
        <v>11</v>
      </c>
      <c r="G9935" s="1" t="str">
        <f>IFERROR(__xludf.DUMMYFUNCTION("GOOGLETRANSLATE(D9935,""fr"",""en"")"),"#VALUE!")</f>
        <v>#VALUE!</v>
      </c>
    </row>
    <row r="9936" ht="15.75" customHeight="1">
      <c r="A9936" s="1" t="s">
        <v>163</v>
      </c>
      <c r="B9936" s="1">
        <v>1.0</v>
      </c>
      <c r="C9936" s="1" t="s">
        <v>21560</v>
      </c>
      <c r="D9936" s="1" t="s">
        <v>21561</v>
      </c>
      <c r="E9936" s="1" t="s">
        <v>10</v>
      </c>
      <c r="F9936" s="1" t="s">
        <v>11</v>
      </c>
      <c r="G9936" s="1" t="str">
        <f>IFERROR(__xludf.DUMMYFUNCTION("GOOGLETRANSLATE(D9936,""fr"",""en"")"),"#VALUE!")</f>
        <v>#VALUE!</v>
      </c>
    </row>
    <row r="9937" ht="15.75" customHeight="1">
      <c r="A9937" s="1" t="s">
        <v>1901</v>
      </c>
      <c r="B9937" s="1">
        <v>4.0</v>
      </c>
      <c r="C9937" s="1" t="s">
        <v>21562</v>
      </c>
      <c r="D9937" s="1" t="s">
        <v>21563</v>
      </c>
      <c r="E9937" s="1" t="s">
        <v>21</v>
      </c>
      <c r="F9937" s="1" t="s">
        <v>11</v>
      </c>
      <c r="G9937" s="1" t="str">
        <f>IFERROR(__xludf.DUMMYFUNCTION("GOOGLETRANSLATE(D9937,""fr"",""en"")"),"#VALUE!")</f>
        <v>#VALUE!</v>
      </c>
    </row>
    <row r="9938" ht="15.75" customHeight="1">
      <c r="A9938" s="1" t="s">
        <v>2066</v>
      </c>
      <c r="B9938" s="1">
        <v>1.0</v>
      </c>
      <c r="C9938" s="1" t="s">
        <v>21564</v>
      </c>
      <c r="D9938" s="1" t="s">
        <v>21565</v>
      </c>
      <c r="E9938" s="1" t="s">
        <v>273</v>
      </c>
      <c r="F9938" s="1" t="s">
        <v>110</v>
      </c>
      <c r="G9938" s="1" t="str">
        <f>IFERROR(__xludf.DUMMYFUNCTION("GOOGLETRANSLATE(D9938,""fr"",""en"")"),"#VALUE!")</f>
        <v>#VALUE!</v>
      </c>
    </row>
    <row r="9939" ht="15.75" customHeight="1">
      <c r="A9939" s="1" t="s">
        <v>11191</v>
      </c>
      <c r="B9939" s="1">
        <v>3.0</v>
      </c>
      <c r="C9939" s="1" t="s">
        <v>21566</v>
      </c>
      <c r="D9939" s="1" t="s">
        <v>21567</v>
      </c>
      <c r="E9939" s="1" t="s">
        <v>10</v>
      </c>
      <c r="F9939" s="1" t="s">
        <v>11</v>
      </c>
      <c r="G9939" s="1" t="str">
        <f>IFERROR(__xludf.DUMMYFUNCTION("GOOGLETRANSLATE(D9939,""fr"",""en"")"),"#VALUE!")</f>
        <v>#VALUE!</v>
      </c>
    </row>
    <row r="9940" ht="15.75" customHeight="1">
      <c r="A9940" s="1" t="s">
        <v>615</v>
      </c>
      <c r="B9940" s="1">
        <v>5.0</v>
      </c>
      <c r="C9940" s="1" t="s">
        <v>21568</v>
      </c>
      <c r="D9940" s="1" t="s">
        <v>21569</v>
      </c>
      <c r="E9940" s="1" t="s">
        <v>65</v>
      </c>
      <c r="F9940" s="1" t="s">
        <v>66</v>
      </c>
      <c r="G9940" s="1" t="str">
        <f>IFERROR(__xludf.DUMMYFUNCTION("GOOGLETRANSLATE(D9940,""fr"",""en"")"),"#VALUE!")</f>
        <v>#VALUE!</v>
      </c>
    </row>
    <row r="9941" ht="15.75" customHeight="1">
      <c r="A9941" s="1" t="s">
        <v>77</v>
      </c>
      <c r="B9941" s="1">
        <v>4.0</v>
      </c>
      <c r="C9941" s="1" t="s">
        <v>21570</v>
      </c>
      <c r="D9941" s="1" t="s">
        <v>21571</v>
      </c>
      <c r="E9941" s="1" t="s">
        <v>10</v>
      </c>
      <c r="F9941" s="1" t="s">
        <v>11</v>
      </c>
      <c r="G9941" s="1" t="str">
        <f>IFERROR(__xludf.DUMMYFUNCTION("GOOGLETRANSLATE(D9941,""fr"",""en"")"),"#VALUE!")</f>
        <v>#VALUE!</v>
      </c>
    </row>
    <row r="9942" ht="15.75" customHeight="1">
      <c r="A9942" s="1" t="s">
        <v>445</v>
      </c>
      <c r="B9942" s="1">
        <v>3.0</v>
      </c>
      <c r="C9942" s="1" t="s">
        <v>21572</v>
      </c>
      <c r="D9942" s="1" t="s">
        <v>21573</v>
      </c>
      <c r="E9942" s="1" t="s">
        <v>65</v>
      </c>
      <c r="F9942" s="1" t="s">
        <v>66</v>
      </c>
      <c r="G9942" s="1" t="str">
        <f>IFERROR(__xludf.DUMMYFUNCTION("GOOGLETRANSLATE(D9942,""fr"",""en"")"),"#VALUE!")</f>
        <v>#VALUE!</v>
      </c>
    </row>
    <row r="9943" ht="15.75" customHeight="1">
      <c r="A9943" s="1" t="s">
        <v>414</v>
      </c>
      <c r="B9943" s="1">
        <v>5.0</v>
      </c>
      <c r="C9943" s="1" t="s">
        <v>21574</v>
      </c>
      <c r="D9943" s="1" t="s">
        <v>21575</v>
      </c>
      <c r="E9943" s="1" t="s">
        <v>10</v>
      </c>
      <c r="F9943" s="1" t="s">
        <v>11</v>
      </c>
      <c r="G9943" s="1" t="str">
        <f>IFERROR(__xludf.DUMMYFUNCTION("GOOGLETRANSLATE(D9943,""fr"",""en"")"),"#VALUE!")</f>
        <v>#VALUE!</v>
      </c>
    </row>
    <row r="9944" ht="15.75" customHeight="1">
      <c r="A9944" s="1" t="s">
        <v>9409</v>
      </c>
      <c r="B9944" s="1">
        <v>3.0</v>
      </c>
      <c r="C9944" s="1" t="s">
        <v>21576</v>
      </c>
      <c r="D9944" s="1" t="s">
        <v>21577</v>
      </c>
      <c r="E9944" s="1" t="s">
        <v>29</v>
      </c>
      <c r="F9944" s="1" t="s">
        <v>30</v>
      </c>
      <c r="G9944" s="1" t="str">
        <f>IFERROR(__xludf.DUMMYFUNCTION("GOOGLETRANSLATE(D9944,""fr"",""en"")"),"#VALUE!")</f>
        <v>#VALUE!</v>
      </c>
    </row>
    <row r="9945" ht="15.75" customHeight="1">
      <c r="A9945" s="1" t="s">
        <v>12121</v>
      </c>
      <c r="B9945" s="1">
        <v>2.0</v>
      </c>
      <c r="C9945" s="1" t="s">
        <v>21578</v>
      </c>
      <c r="D9945" s="1" t="s">
        <v>21579</v>
      </c>
      <c r="E9945" s="1" t="s">
        <v>21</v>
      </c>
      <c r="F9945" s="1" t="s">
        <v>11</v>
      </c>
      <c r="G9945" s="1" t="str">
        <f>IFERROR(__xludf.DUMMYFUNCTION("GOOGLETRANSLATE(D9945,""fr"",""en"")"),"#VALUE!")</f>
        <v>#VALUE!</v>
      </c>
    </row>
    <row r="9946" ht="15.75" customHeight="1">
      <c r="A9946" s="1" t="s">
        <v>2750</v>
      </c>
      <c r="B9946" s="1">
        <v>1.0</v>
      </c>
      <c r="C9946" s="1" t="s">
        <v>21580</v>
      </c>
      <c r="D9946" s="1" t="s">
        <v>10819</v>
      </c>
      <c r="E9946" s="1" t="s">
        <v>1192</v>
      </c>
      <c r="F9946" s="1" t="s">
        <v>110</v>
      </c>
      <c r="G9946" s="1" t="str">
        <f>IFERROR(__xludf.DUMMYFUNCTION("GOOGLETRANSLATE(D9946,""fr"",""en"")"),"#VALUE!")</f>
        <v>#VALUE!</v>
      </c>
    </row>
    <row r="9947" ht="15.75" customHeight="1">
      <c r="A9947" s="1" t="s">
        <v>1581</v>
      </c>
      <c r="B9947" s="1">
        <v>1.0</v>
      </c>
      <c r="C9947" s="1" t="s">
        <v>21581</v>
      </c>
      <c r="D9947" s="1" t="s">
        <v>21582</v>
      </c>
      <c r="E9947" s="1" t="s">
        <v>10</v>
      </c>
      <c r="F9947" s="1" t="s">
        <v>11</v>
      </c>
      <c r="G9947" s="1" t="str">
        <f>IFERROR(__xludf.DUMMYFUNCTION("GOOGLETRANSLATE(D9947,""fr"",""en"")"),"#VALUE!")</f>
        <v>#VALUE!</v>
      </c>
    </row>
    <row r="9948" ht="15.75" customHeight="1">
      <c r="A9948" s="1" t="s">
        <v>12</v>
      </c>
      <c r="B9948" s="1">
        <v>1.0</v>
      </c>
      <c r="C9948" s="1" t="s">
        <v>21583</v>
      </c>
      <c r="D9948" s="1" t="s">
        <v>21584</v>
      </c>
      <c r="E9948" s="1" t="s">
        <v>43</v>
      </c>
      <c r="F9948" s="1" t="s">
        <v>30</v>
      </c>
      <c r="G9948" s="1" t="str">
        <f>IFERROR(__xludf.DUMMYFUNCTION("GOOGLETRANSLATE(D9948,""fr"",""en"")"),"#VALUE!")</f>
        <v>#VALUE!</v>
      </c>
    </row>
    <row r="9949" ht="15.75" customHeight="1">
      <c r="A9949" s="1" t="s">
        <v>236</v>
      </c>
      <c r="B9949" s="1">
        <v>4.0</v>
      </c>
      <c r="C9949" s="1" t="s">
        <v>21585</v>
      </c>
      <c r="D9949" s="1" t="s">
        <v>21586</v>
      </c>
      <c r="E9949" s="1" t="s">
        <v>65</v>
      </c>
      <c r="F9949" s="1" t="s">
        <v>66</v>
      </c>
      <c r="G9949" s="1" t="str">
        <f>IFERROR(__xludf.DUMMYFUNCTION("GOOGLETRANSLATE(D9949,""fr"",""en"")"),"#VALUE!")</f>
        <v>#VALUE!</v>
      </c>
    </row>
    <row r="9950" ht="15.75" customHeight="1">
      <c r="A9950" s="1" t="s">
        <v>2031</v>
      </c>
      <c r="B9950" s="1">
        <v>4.0</v>
      </c>
      <c r="C9950" s="1" t="s">
        <v>21587</v>
      </c>
      <c r="D9950" s="1" t="s">
        <v>21588</v>
      </c>
      <c r="E9950" s="1" t="s">
        <v>25</v>
      </c>
      <c r="F9950" s="1" t="s">
        <v>11</v>
      </c>
      <c r="G9950" s="1" t="str">
        <f>IFERROR(__xludf.DUMMYFUNCTION("GOOGLETRANSLATE(D9950,""fr"",""en"")"),"#VALUE!")</f>
        <v>#VALUE!</v>
      </c>
    </row>
    <row r="9951" ht="15.75" customHeight="1">
      <c r="A9951" s="1" t="s">
        <v>2117</v>
      </c>
      <c r="B9951" s="1">
        <v>1.0</v>
      </c>
      <c r="C9951" s="1" t="s">
        <v>21589</v>
      </c>
      <c r="D9951" s="1" t="s">
        <v>21590</v>
      </c>
      <c r="E9951" s="1" t="s">
        <v>73</v>
      </c>
      <c r="F9951" s="1" t="s">
        <v>30</v>
      </c>
      <c r="G9951" s="1" t="str">
        <f>IFERROR(__xludf.DUMMYFUNCTION("GOOGLETRANSLATE(D9951,""fr"",""en"")"),"#VALUE!")</f>
        <v>#VALUE!</v>
      </c>
    </row>
    <row r="9952" ht="15.75" customHeight="1">
      <c r="A9952" s="1" t="s">
        <v>1358</v>
      </c>
      <c r="B9952" s="1">
        <v>5.0</v>
      </c>
      <c r="C9952" s="1" t="s">
        <v>21591</v>
      </c>
      <c r="D9952" s="1" t="s">
        <v>21592</v>
      </c>
      <c r="E9952" s="1" t="s">
        <v>10</v>
      </c>
      <c r="F9952" s="1" t="s">
        <v>11</v>
      </c>
      <c r="G9952" s="1" t="str">
        <f>IFERROR(__xludf.DUMMYFUNCTION("GOOGLETRANSLATE(D9952,""fr"",""en"")"),"#VALUE!")</f>
        <v>#VALUE!</v>
      </c>
    </row>
    <row r="9953" ht="15.75" customHeight="1">
      <c r="A9953" s="1" t="s">
        <v>6279</v>
      </c>
      <c r="B9953" s="1">
        <v>2.0</v>
      </c>
      <c r="C9953" s="1" t="s">
        <v>21593</v>
      </c>
      <c r="D9953" s="1" t="s">
        <v>21594</v>
      </c>
      <c r="E9953" s="1" t="s">
        <v>25</v>
      </c>
      <c r="F9953" s="1" t="s">
        <v>11</v>
      </c>
      <c r="G9953" s="1" t="str">
        <f>IFERROR(__xludf.DUMMYFUNCTION("GOOGLETRANSLATE(D9953,""fr"",""en"")"),"#VALUE!")</f>
        <v>#VALUE!</v>
      </c>
    </row>
    <row r="9954" ht="15.75" customHeight="1">
      <c r="A9954" s="1" t="s">
        <v>7205</v>
      </c>
      <c r="B9954" s="1">
        <v>2.0</v>
      </c>
      <c r="C9954" s="1" t="s">
        <v>21595</v>
      </c>
      <c r="D9954" s="1" t="s">
        <v>21596</v>
      </c>
      <c r="E9954" s="1" t="s">
        <v>169</v>
      </c>
      <c r="F9954" s="1" t="s">
        <v>11</v>
      </c>
      <c r="G9954" s="1" t="str">
        <f>IFERROR(__xludf.DUMMYFUNCTION("GOOGLETRANSLATE(D9954,""fr"",""en"")"),"#VALUE!")</f>
        <v>#VALUE!</v>
      </c>
    </row>
    <row r="9955" ht="15.75" customHeight="1">
      <c r="A9955" s="1" t="s">
        <v>284</v>
      </c>
      <c r="B9955" s="1">
        <v>5.0</v>
      </c>
      <c r="C9955" s="1" t="s">
        <v>21597</v>
      </c>
      <c r="D9955" s="1" t="s">
        <v>21598</v>
      </c>
      <c r="E9955" s="1" t="s">
        <v>21</v>
      </c>
      <c r="F9955" s="1" t="s">
        <v>11</v>
      </c>
      <c r="G9955" s="1" t="str">
        <f>IFERROR(__xludf.DUMMYFUNCTION("GOOGLETRANSLATE(D9955,""fr"",""en"")"),"#VALUE!")</f>
        <v>#VALUE!</v>
      </c>
    </row>
    <row r="9956" ht="15.75" customHeight="1">
      <c r="A9956" s="1" t="s">
        <v>15399</v>
      </c>
      <c r="B9956" s="1">
        <v>2.0</v>
      </c>
      <c r="C9956" s="1" t="s">
        <v>21599</v>
      </c>
      <c r="D9956" s="1" t="s">
        <v>21600</v>
      </c>
      <c r="E9956" s="1" t="s">
        <v>169</v>
      </c>
      <c r="F9956" s="1" t="s">
        <v>110</v>
      </c>
      <c r="G9956" s="1" t="str">
        <f>IFERROR(__xludf.DUMMYFUNCTION("GOOGLETRANSLATE(D9956,""fr"",""en"")"),"#VALUE!")</f>
        <v>#VALUE!</v>
      </c>
    </row>
    <row r="9957" ht="15.75" customHeight="1">
      <c r="A9957" s="1" t="s">
        <v>2896</v>
      </c>
      <c r="B9957" s="1">
        <v>4.0</v>
      </c>
      <c r="C9957" s="1" t="s">
        <v>21601</v>
      </c>
      <c r="D9957" s="1" t="s">
        <v>21602</v>
      </c>
      <c r="E9957" s="1" t="s">
        <v>21</v>
      </c>
      <c r="F9957" s="1" t="s">
        <v>11</v>
      </c>
      <c r="G9957" s="1" t="str">
        <f>IFERROR(__xludf.DUMMYFUNCTION("GOOGLETRANSLATE(D9957,""fr"",""en"")"),"#VALUE!")</f>
        <v>#VALUE!</v>
      </c>
    </row>
    <row r="9958" ht="15.75" customHeight="1">
      <c r="A9958" s="1" t="s">
        <v>2656</v>
      </c>
      <c r="B9958" s="1">
        <v>1.0</v>
      </c>
      <c r="C9958" s="1" t="s">
        <v>21603</v>
      </c>
      <c r="D9958" s="1" t="s">
        <v>21604</v>
      </c>
      <c r="E9958" s="1" t="s">
        <v>423</v>
      </c>
      <c r="F9958" s="1" t="s">
        <v>30</v>
      </c>
      <c r="G9958" s="1" t="str">
        <f>IFERROR(__xludf.DUMMYFUNCTION("GOOGLETRANSLATE(D9958,""fr"",""en"")"),"#VALUE!")</f>
        <v>#VALUE!</v>
      </c>
    </row>
    <row r="9959" ht="15.75" customHeight="1">
      <c r="A9959" s="1" t="s">
        <v>2141</v>
      </c>
      <c r="B9959" s="1">
        <v>1.0</v>
      </c>
      <c r="C9959" s="1" t="s">
        <v>21605</v>
      </c>
      <c r="D9959" s="1" t="s">
        <v>21606</v>
      </c>
      <c r="E9959" s="1" t="s">
        <v>575</v>
      </c>
      <c r="F9959" s="1" t="s">
        <v>84</v>
      </c>
      <c r="G9959" s="1" t="str">
        <f>IFERROR(__xludf.DUMMYFUNCTION("GOOGLETRANSLATE(D9959,""fr"",""en"")"),"#VALUE!")</f>
        <v>#VALUE!</v>
      </c>
    </row>
    <row r="9960" ht="15.75" customHeight="1">
      <c r="A9960" s="1" t="s">
        <v>5137</v>
      </c>
      <c r="B9960" s="1">
        <v>3.0</v>
      </c>
      <c r="C9960" s="1" t="s">
        <v>21607</v>
      </c>
      <c r="D9960" s="1" t="s">
        <v>21608</v>
      </c>
      <c r="E9960" s="1" t="s">
        <v>292</v>
      </c>
      <c r="F9960" s="1" t="s">
        <v>11</v>
      </c>
      <c r="G9960" s="1" t="str">
        <f>IFERROR(__xludf.DUMMYFUNCTION("GOOGLETRANSLATE(D9960,""fr"",""en"")"),"#VALUE!")</f>
        <v>#VALUE!</v>
      </c>
    </row>
    <row r="9961" ht="15.75" customHeight="1">
      <c r="A9961" s="1" t="s">
        <v>2141</v>
      </c>
      <c r="B9961" s="1">
        <v>1.0</v>
      </c>
      <c r="C9961" s="1" t="s">
        <v>21609</v>
      </c>
      <c r="D9961" s="1" t="s">
        <v>21610</v>
      </c>
      <c r="E9961" s="1" t="s">
        <v>10</v>
      </c>
      <c r="F9961" s="1" t="s">
        <v>11</v>
      </c>
      <c r="G9961" s="1" t="str">
        <f>IFERROR(__xludf.DUMMYFUNCTION("GOOGLETRANSLATE(D9961,""fr"",""en"")"),"#VALUE!")</f>
        <v>#VALUE!</v>
      </c>
    </row>
    <row r="9962" ht="15.75" customHeight="1">
      <c r="A9962" s="1" t="s">
        <v>408</v>
      </c>
      <c r="B9962" s="1">
        <v>2.0</v>
      </c>
      <c r="C9962" s="1" t="s">
        <v>21611</v>
      </c>
      <c r="D9962" s="1" t="s">
        <v>21612</v>
      </c>
      <c r="E9962" s="1" t="s">
        <v>65</v>
      </c>
      <c r="F9962" s="1" t="s">
        <v>66</v>
      </c>
      <c r="G9962" s="1" t="str">
        <f>IFERROR(__xludf.DUMMYFUNCTION("GOOGLETRANSLATE(D9962,""fr"",""en"")"),"#VALUE!")</f>
        <v>#VALUE!</v>
      </c>
    </row>
    <row r="9963" ht="15.75" customHeight="1">
      <c r="A9963" s="1" t="s">
        <v>1741</v>
      </c>
      <c r="B9963" s="1">
        <v>4.0</v>
      </c>
      <c r="C9963" s="1" t="s">
        <v>21613</v>
      </c>
      <c r="D9963" s="1" t="s">
        <v>21614</v>
      </c>
      <c r="E9963" s="1" t="s">
        <v>21</v>
      </c>
      <c r="F9963" s="1" t="s">
        <v>11</v>
      </c>
      <c r="G9963" s="1" t="str">
        <f>IFERROR(__xludf.DUMMYFUNCTION("GOOGLETRANSLATE(D9963,""fr"",""en"")"),"#VALUE!")</f>
        <v>#VALUE!</v>
      </c>
    </row>
    <row r="9964" ht="15.75" customHeight="1">
      <c r="A9964" s="1" t="s">
        <v>844</v>
      </c>
      <c r="B9964" s="1">
        <v>5.0</v>
      </c>
      <c r="C9964" s="1" t="s">
        <v>21615</v>
      </c>
      <c r="D9964" s="1" t="s">
        <v>21616</v>
      </c>
      <c r="E9964" s="1" t="s">
        <v>21</v>
      </c>
      <c r="F9964" s="1" t="s">
        <v>11</v>
      </c>
      <c r="G9964" s="1" t="str">
        <f>IFERROR(__xludf.DUMMYFUNCTION("GOOGLETRANSLATE(D9964,""fr"",""en"")"),"#VALUE!")</f>
        <v>#VALUE!</v>
      </c>
    </row>
    <row r="9965" ht="15.75" customHeight="1">
      <c r="A9965" s="1" t="s">
        <v>7468</v>
      </c>
      <c r="B9965" s="1">
        <v>1.0</v>
      </c>
      <c r="C9965" s="1" t="s">
        <v>21617</v>
      </c>
      <c r="D9965" s="1" t="s">
        <v>21618</v>
      </c>
      <c r="E9965" s="1" t="s">
        <v>25</v>
      </c>
      <c r="F9965" s="1" t="s">
        <v>11</v>
      </c>
      <c r="G9965" s="1" t="str">
        <f>IFERROR(__xludf.DUMMYFUNCTION("GOOGLETRANSLATE(D9965,""fr"",""en"")"),"#VALUE!")</f>
        <v>#VALUE!</v>
      </c>
    </row>
    <row r="9966" ht="15.75" customHeight="1">
      <c r="A9966" s="1" t="s">
        <v>445</v>
      </c>
      <c r="B9966" s="1">
        <v>4.0</v>
      </c>
      <c r="C9966" s="1" t="s">
        <v>21619</v>
      </c>
      <c r="D9966" s="1" t="s">
        <v>21620</v>
      </c>
      <c r="E9966" s="1" t="s">
        <v>21</v>
      </c>
      <c r="F9966" s="1" t="s">
        <v>11</v>
      </c>
      <c r="G9966" s="1" t="str">
        <f>IFERROR(__xludf.DUMMYFUNCTION("GOOGLETRANSLATE(D9966,""fr"",""en"")"),"#VALUE!")</f>
        <v>#VALUE!</v>
      </c>
    </row>
    <row r="9967" ht="15.75" customHeight="1">
      <c r="A9967" s="1" t="s">
        <v>3222</v>
      </c>
      <c r="B9967" s="1">
        <v>1.0</v>
      </c>
      <c r="C9967" s="1" t="s">
        <v>21621</v>
      </c>
      <c r="D9967" s="1" t="s">
        <v>21622</v>
      </c>
      <c r="E9967" s="1" t="s">
        <v>1543</v>
      </c>
      <c r="F9967" s="1" t="s">
        <v>118</v>
      </c>
      <c r="G9967" s="1" t="str">
        <f>IFERROR(__xludf.DUMMYFUNCTION("GOOGLETRANSLATE(D9967,""fr"",""en"")"),"#VALUE!")</f>
        <v>#VALUE!</v>
      </c>
    </row>
    <row r="9968" ht="15.75" customHeight="1">
      <c r="A9968" s="1" t="s">
        <v>4007</v>
      </c>
      <c r="B9968" s="1">
        <v>4.0</v>
      </c>
      <c r="C9968" s="1" t="s">
        <v>21623</v>
      </c>
      <c r="D9968" s="1" t="s">
        <v>21624</v>
      </c>
      <c r="E9968" s="1" t="s">
        <v>10</v>
      </c>
      <c r="F9968" s="1" t="s">
        <v>11</v>
      </c>
      <c r="G9968" s="1" t="str">
        <f>IFERROR(__xludf.DUMMYFUNCTION("GOOGLETRANSLATE(D9968,""fr"",""en"")"),"#VALUE!")</f>
        <v>#VALUE!</v>
      </c>
    </row>
    <row r="9969" ht="15.75" customHeight="1">
      <c r="A9969" s="1" t="s">
        <v>2048</v>
      </c>
      <c r="B9969" s="1">
        <v>5.0</v>
      </c>
      <c r="C9969" s="1" t="s">
        <v>21625</v>
      </c>
      <c r="D9969" s="1" t="s">
        <v>21626</v>
      </c>
      <c r="E9969" s="1" t="s">
        <v>21</v>
      </c>
      <c r="F9969" s="1" t="s">
        <v>11</v>
      </c>
      <c r="G9969" s="1" t="str">
        <f>IFERROR(__xludf.DUMMYFUNCTION("GOOGLETRANSLATE(D9969,""fr"",""en"")"),"#VALUE!")</f>
        <v>#VALUE!</v>
      </c>
    </row>
    <row r="9970" ht="15.75" customHeight="1">
      <c r="A9970" s="1" t="s">
        <v>4150</v>
      </c>
      <c r="B9970" s="1">
        <v>1.0</v>
      </c>
      <c r="C9970" s="1" t="s">
        <v>21627</v>
      </c>
      <c r="D9970" s="1" t="s">
        <v>21628</v>
      </c>
      <c r="E9970" s="1" t="s">
        <v>103</v>
      </c>
      <c r="F9970" s="1" t="s">
        <v>48</v>
      </c>
      <c r="G9970" s="1" t="str">
        <f>IFERROR(__xludf.DUMMYFUNCTION("GOOGLETRANSLATE(D9970,""fr"",""en"")"),"#VALUE!")</f>
        <v>#VALUE!</v>
      </c>
    </row>
    <row r="9971" ht="15.75" customHeight="1">
      <c r="A9971" s="1" t="s">
        <v>653</v>
      </c>
      <c r="B9971" s="1">
        <v>3.0</v>
      </c>
      <c r="C9971" s="1" t="s">
        <v>21629</v>
      </c>
      <c r="D9971" s="1" t="s">
        <v>21630</v>
      </c>
      <c r="E9971" s="1" t="s">
        <v>575</v>
      </c>
      <c r="F9971" s="1" t="s">
        <v>48</v>
      </c>
      <c r="G9971" s="1" t="str">
        <f>IFERROR(__xludf.DUMMYFUNCTION("GOOGLETRANSLATE(D9971,""fr"",""en"")"),"#VALUE!")</f>
        <v>#VALUE!</v>
      </c>
    </row>
    <row r="9972" ht="15.75" customHeight="1">
      <c r="A9972" s="1" t="s">
        <v>170</v>
      </c>
      <c r="B9972" s="1">
        <v>4.0</v>
      </c>
      <c r="C9972" s="1" t="s">
        <v>21631</v>
      </c>
      <c r="D9972" s="1" t="s">
        <v>21632</v>
      </c>
      <c r="E9972" s="1" t="s">
        <v>10</v>
      </c>
      <c r="F9972" s="1" t="s">
        <v>11</v>
      </c>
      <c r="G9972" s="1" t="str">
        <f>IFERROR(__xludf.DUMMYFUNCTION("GOOGLETRANSLATE(D9972,""fr"",""en"")"),"#VALUE!")</f>
        <v>#VALUE!</v>
      </c>
    </row>
    <row r="9973" ht="15.75" customHeight="1">
      <c r="A9973" s="1" t="s">
        <v>430</v>
      </c>
      <c r="B9973" s="1">
        <v>5.0</v>
      </c>
      <c r="C9973" s="1" t="s">
        <v>21633</v>
      </c>
      <c r="D9973" s="1" t="s">
        <v>21634</v>
      </c>
      <c r="E9973" s="1" t="s">
        <v>21</v>
      </c>
      <c r="F9973" s="1" t="s">
        <v>11</v>
      </c>
      <c r="G9973" s="1" t="str">
        <f>IFERROR(__xludf.DUMMYFUNCTION("GOOGLETRANSLATE(D9973,""fr"",""en"")"),"#VALUE!")</f>
        <v>#VALUE!</v>
      </c>
    </row>
    <row r="9974" ht="15.75" customHeight="1">
      <c r="A9974" s="1" t="s">
        <v>4942</v>
      </c>
      <c r="B9974" s="1">
        <v>2.0</v>
      </c>
      <c r="C9974" s="1" t="s">
        <v>21635</v>
      </c>
      <c r="D9974" s="1" t="s">
        <v>21636</v>
      </c>
      <c r="E9974" s="1" t="s">
        <v>29</v>
      </c>
      <c r="F9974" s="1" t="s">
        <v>30</v>
      </c>
      <c r="G9974" s="1" t="str">
        <f>IFERROR(__xludf.DUMMYFUNCTION("GOOGLETRANSLATE(D9974,""fr"",""en"")"),"#VALUE!")</f>
        <v>#VALUE!</v>
      </c>
    </row>
    <row r="9975" ht="15.75" customHeight="1">
      <c r="A9975" s="1" t="s">
        <v>2643</v>
      </c>
      <c r="B9975" s="1">
        <v>4.0</v>
      </c>
      <c r="C9975" s="1" t="s">
        <v>21637</v>
      </c>
      <c r="D9975" s="1" t="s">
        <v>21638</v>
      </c>
      <c r="E9975" s="1" t="s">
        <v>34</v>
      </c>
      <c r="F9975" s="1" t="s">
        <v>30</v>
      </c>
      <c r="G9975" s="1" t="str">
        <f>IFERROR(__xludf.DUMMYFUNCTION("GOOGLETRANSLATE(D9975,""fr"",""en"")"),"#VALUE!")</f>
        <v>#VALUE!</v>
      </c>
    </row>
    <row r="9976" ht="15.75" customHeight="1">
      <c r="A9976" s="1" t="s">
        <v>7214</v>
      </c>
      <c r="B9976" s="1">
        <v>1.0</v>
      </c>
      <c r="C9976" s="1" t="s">
        <v>21639</v>
      </c>
      <c r="D9976" s="1" t="s">
        <v>21640</v>
      </c>
      <c r="E9976" s="1" t="s">
        <v>21</v>
      </c>
      <c r="F9976" s="1" t="s">
        <v>11</v>
      </c>
      <c r="G9976" s="1" t="str">
        <f>IFERROR(__xludf.DUMMYFUNCTION("GOOGLETRANSLATE(D9976,""fr"",""en"")"),"#VALUE!")</f>
        <v>#VALUE!</v>
      </c>
    </row>
    <row r="9977" ht="15.75" customHeight="1">
      <c r="A9977" s="1" t="s">
        <v>2753</v>
      </c>
      <c r="B9977" s="1">
        <v>1.0</v>
      </c>
      <c r="C9977" s="1" t="s">
        <v>21641</v>
      </c>
      <c r="D9977" s="1" t="s">
        <v>21642</v>
      </c>
      <c r="E9977" s="1" t="s">
        <v>373</v>
      </c>
      <c r="F9977" s="1" t="s">
        <v>30</v>
      </c>
      <c r="G9977" s="1" t="str">
        <f>IFERROR(__xludf.DUMMYFUNCTION("GOOGLETRANSLATE(D9977,""fr"",""en"")"),"#VALUE!")</f>
        <v>#VALUE!</v>
      </c>
    </row>
    <row r="9978" ht="15.75" customHeight="1">
      <c r="A9978" s="1" t="s">
        <v>615</v>
      </c>
      <c r="B9978" s="1">
        <v>5.0</v>
      </c>
      <c r="C9978" s="1" t="s">
        <v>21643</v>
      </c>
      <c r="D9978" s="1" t="s">
        <v>21644</v>
      </c>
      <c r="E9978" s="1" t="s">
        <v>21</v>
      </c>
      <c r="F9978" s="1" t="s">
        <v>11</v>
      </c>
      <c r="G9978" s="1" t="str">
        <f>IFERROR(__xludf.DUMMYFUNCTION("GOOGLETRANSLATE(D9978,""fr"",""en"")"),"#VALUE!")</f>
        <v>#VALUE!</v>
      </c>
    </row>
    <row r="9979" ht="15.75" customHeight="1">
      <c r="A9979" s="1" t="s">
        <v>2181</v>
      </c>
      <c r="B9979" s="1">
        <v>1.0</v>
      </c>
      <c r="C9979" s="1" t="s">
        <v>21645</v>
      </c>
      <c r="D9979" s="1" t="s">
        <v>21646</v>
      </c>
      <c r="E9979" s="1" t="s">
        <v>10</v>
      </c>
      <c r="F9979" s="1" t="s">
        <v>11</v>
      </c>
      <c r="G9979" s="1" t="str">
        <f>IFERROR(__xludf.DUMMYFUNCTION("GOOGLETRANSLATE(D9979,""fr"",""en"")"),"#VALUE!")</f>
        <v>#VALUE!</v>
      </c>
    </row>
    <row r="9980" ht="15.75" customHeight="1">
      <c r="A9980" s="1" t="s">
        <v>1344</v>
      </c>
      <c r="B9980" s="1">
        <v>4.0</v>
      </c>
      <c r="C9980" s="1" t="s">
        <v>21647</v>
      </c>
      <c r="D9980" s="1" t="s">
        <v>21648</v>
      </c>
      <c r="E9980" s="1" t="s">
        <v>29</v>
      </c>
      <c r="F9980" s="1" t="s">
        <v>30</v>
      </c>
      <c r="G9980" s="1" t="str">
        <f>IFERROR(__xludf.DUMMYFUNCTION("GOOGLETRANSLATE(D9980,""fr"",""en"")"),"#VALUE!")</f>
        <v>#VALUE!</v>
      </c>
    </row>
    <row r="9981" ht="15.75" customHeight="1">
      <c r="A9981" s="1" t="s">
        <v>2702</v>
      </c>
      <c r="B9981" s="1">
        <v>5.0</v>
      </c>
      <c r="C9981" s="1" t="s">
        <v>21649</v>
      </c>
      <c r="D9981" s="1" t="s">
        <v>21650</v>
      </c>
      <c r="E9981" s="1" t="s">
        <v>21</v>
      </c>
      <c r="F9981" s="1" t="s">
        <v>11</v>
      </c>
      <c r="G9981" s="1" t="str">
        <f>IFERROR(__xludf.DUMMYFUNCTION("GOOGLETRANSLATE(D9981,""fr"",""en"")"),"#VALUE!")</f>
        <v>#VALUE!</v>
      </c>
    </row>
    <row r="9982" ht="15.75" customHeight="1">
      <c r="A9982" s="1" t="s">
        <v>6540</v>
      </c>
      <c r="B9982" s="1">
        <v>3.0</v>
      </c>
      <c r="C9982" s="1" t="s">
        <v>21651</v>
      </c>
      <c r="D9982" s="1" t="s">
        <v>21652</v>
      </c>
      <c r="E9982" s="1" t="s">
        <v>10</v>
      </c>
      <c r="F9982" s="1" t="s">
        <v>11</v>
      </c>
      <c r="G9982" s="1" t="str">
        <f>IFERROR(__xludf.DUMMYFUNCTION("GOOGLETRANSLATE(D9982,""fr"",""en"")"),"#VALUE!")</f>
        <v>#VALUE!</v>
      </c>
    </row>
    <row r="9983" ht="15.75" customHeight="1">
      <c r="A9983" s="1" t="s">
        <v>31</v>
      </c>
      <c r="B9983" s="1">
        <v>1.0</v>
      </c>
      <c r="C9983" s="1" t="s">
        <v>21653</v>
      </c>
      <c r="D9983" s="1" t="s">
        <v>21654</v>
      </c>
      <c r="E9983" s="1" t="s">
        <v>109</v>
      </c>
      <c r="F9983" s="1" t="s">
        <v>11</v>
      </c>
      <c r="G9983" s="1" t="str">
        <f>IFERROR(__xludf.DUMMYFUNCTION("GOOGLETRANSLATE(D9983,""fr"",""en"")"),"#VALUE!")</f>
        <v>#VALUE!</v>
      </c>
    </row>
    <row r="9984" ht="15.75" customHeight="1">
      <c r="A9984" s="1" t="s">
        <v>3417</v>
      </c>
      <c r="B9984" s="1">
        <v>1.0</v>
      </c>
      <c r="C9984" s="1" t="s">
        <v>21655</v>
      </c>
      <c r="D9984" s="1" t="s">
        <v>21656</v>
      </c>
      <c r="E9984" s="1" t="s">
        <v>10</v>
      </c>
      <c r="F9984" s="1" t="s">
        <v>11</v>
      </c>
      <c r="G9984" s="1" t="str">
        <f>IFERROR(__xludf.DUMMYFUNCTION("GOOGLETRANSLATE(D9984,""fr"",""en"")"),"#VALUE!")</f>
        <v>#VALUE!</v>
      </c>
    </row>
    <row r="9985" ht="15.75" customHeight="1">
      <c r="A9985" s="1" t="s">
        <v>741</v>
      </c>
      <c r="B9985" s="1">
        <v>4.0</v>
      </c>
      <c r="C9985" s="1" t="s">
        <v>21657</v>
      </c>
      <c r="D9985" s="1" t="s">
        <v>21658</v>
      </c>
      <c r="E9985" s="1" t="s">
        <v>65</v>
      </c>
      <c r="F9985" s="1" t="s">
        <v>66</v>
      </c>
      <c r="G9985" s="1" t="str">
        <f>IFERROR(__xludf.DUMMYFUNCTION("GOOGLETRANSLATE(D9985,""fr"",""en"")"),"#VALUE!")</f>
        <v>#VALUE!</v>
      </c>
    </row>
    <row r="9986" ht="15.75" customHeight="1">
      <c r="A9986" s="1" t="s">
        <v>769</v>
      </c>
      <c r="B9986" s="1">
        <v>3.0</v>
      </c>
      <c r="C9986" s="1" t="s">
        <v>21659</v>
      </c>
      <c r="D9986" s="1" t="s">
        <v>21660</v>
      </c>
      <c r="E9986" s="1" t="s">
        <v>169</v>
      </c>
      <c r="F9986" s="1" t="s">
        <v>11</v>
      </c>
      <c r="G9986" s="1" t="str">
        <f>IFERROR(__xludf.DUMMYFUNCTION("GOOGLETRANSLATE(D9986,""fr"",""en"")"),"#VALUE!")</f>
        <v>#VALUE!</v>
      </c>
    </row>
    <row r="9987" ht="15.75" customHeight="1">
      <c r="A9987" s="1" t="s">
        <v>53</v>
      </c>
      <c r="B9987" s="1">
        <v>5.0</v>
      </c>
      <c r="C9987" s="1" t="s">
        <v>21661</v>
      </c>
      <c r="D9987" s="1" t="s">
        <v>21662</v>
      </c>
      <c r="E9987" s="1" t="s">
        <v>10</v>
      </c>
      <c r="F9987" s="1" t="s">
        <v>11</v>
      </c>
      <c r="G9987" s="1" t="str">
        <f>IFERROR(__xludf.DUMMYFUNCTION("GOOGLETRANSLATE(D9987,""fr"",""en"")"),"#VALUE!")</f>
        <v>#VALUE!</v>
      </c>
    </row>
    <row r="9988" ht="15.75" customHeight="1">
      <c r="A9988" s="1" t="s">
        <v>7459</v>
      </c>
      <c r="B9988" s="1">
        <v>4.0</v>
      </c>
      <c r="C9988" s="1" t="s">
        <v>21663</v>
      </c>
      <c r="D9988" s="1" t="s">
        <v>21664</v>
      </c>
      <c r="E9988" s="1" t="s">
        <v>21</v>
      </c>
      <c r="F9988" s="1" t="s">
        <v>11</v>
      </c>
      <c r="G9988" s="1" t="str">
        <f>IFERROR(__xludf.DUMMYFUNCTION("GOOGLETRANSLATE(D9988,""fr"",""en"")"),"#VALUE!")</f>
        <v>#VALUE!</v>
      </c>
    </row>
    <row r="9989" ht="15.75" customHeight="1">
      <c r="A9989" s="1" t="s">
        <v>10166</v>
      </c>
      <c r="B9989" s="1">
        <v>1.0</v>
      </c>
      <c r="C9989" s="1" t="s">
        <v>21665</v>
      </c>
      <c r="D9989" s="1" t="s">
        <v>21666</v>
      </c>
      <c r="E9989" s="1" t="s">
        <v>1192</v>
      </c>
      <c r="F9989" s="1" t="s">
        <v>39</v>
      </c>
      <c r="G9989" s="1" t="str">
        <f>IFERROR(__xludf.DUMMYFUNCTION("GOOGLETRANSLATE(D9989,""fr"",""en"")"),"#VALUE!")</f>
        <v>#VALUE!</v>
      </c>
    </row>
    <row r="9990" ht="15.75" customHeight="1">
      <c r="A9990" s="1" t="s">
        <v>1663</v>
      </c>
      <c r="B9990" s="1">
        <v>2.0</v>
      </c>
      <c r="C9990" s="1" t="s">
        <v>21667</v>
      </c>
      <c r="D9990" s="1" t="s">
        <v>21668</v>
      </c>
      <c r="E9990" s="1" t="s">
        <v>250</v>
      </c>
      <c r="F9990" s="1" t="s">
        <v>30</v>
      </c>
      <c r="G9990" s="1" t="str">
        <f>IFERROR(__xludf.DUMMYFUNCTION("GOOGLETRANSLATE(D9990,""fr"",""en"")"),"#VALUE!")</f>
        <v>#VALUE!</v>
      </c>
    </row>
    <row r="9991" ht="15.75" customHeight="1">
      <c r="A9991" s="1" t="s">
        <v>1434</v>
      </c>
      <c r="B9991" s="1">
        <v>4.0</v>
      </c>
      <c r="C9991" s="1" t="s">
        <v>21669</v>
      </c>
      <c r="D9991" s="1" t="s">
        <v>21670</v>
      </c>
      <c r="E9991" s="1" t="s">
        <v>10</v>
      </c>
      <c r="F9991" s="1" t="s">
        <v>11</v>
      </c>
      <c r="G9991" s="1" t="str">
        <f>IFERROR(__xludf.DUMMYFUNCTION("GOOGLETRANSLATE(D9991,""fr"",""en"")"),"#VALUE!")</f>
        <v>#VALUE!</v>
      </c>
    </row>
    <row r="9992" ht="15.75" customHeight="1">
      <c r="A9992" s="1" t="s">
        <v>8191</v>
      </c>
      <c r="B9992" s="1">
        <v>1.0</v>
      </c>
      <c r="C9992" s="1" t="s">
        <v>21671</v>
      </c>
      <c r="D9992" s="1" t="s">
        <v>21672</v>
      </c>
      <c r="E9992" s="1" t="s">
        <v>169</v>
      </c>
      <c r="F9992" s="1" t="s">
        <v>11</v>
      </c>
      <c r="G9992" s="1" t="str">
        <f>IFERROR(__xludf.DUMMYFUNCTION("GOOGLETRANSLATE(D9992,""fr"",""en"")"),"#VALUE!")</f>
        <v>#VALUE!</v>
      </c>
    </row>
    <row r="9993" ht="15.75" customHeight="1">
      <c r="A9993" s="1" t="s">
        <v>385</v>
      </c>
      <c r="B9993" s="1">
        <v>4.0</v>
      </c>
      <c r="C9993" s="1" t="s">
        <v>21673</v>
      </c>
      <c r="D9993" s="1" t="s">
        <v>21674</v>
      </c>
      <c r="E9993" s="1" t="s">
        <v>448</v>
      </c>
      <c r="F9993" s="1" t="s">
        <v>84</v>
      </c>
      <c r="G9993" s="1" t="str">
        <f>IFERROR(__xludf.DUMMYFUNCTION("GOOGLETRANSLATE(D9993,""fr"",""en"")"),"#VALUE!")</f>
        <v>#VALUE!</v>
      </c>
    </row>
    <row r="9994" ht="15.75" customHeight="1">
      <c r="A9994" s="1" t="s">
        <v>695</v>
      </c>
      <c r="B9994" s="1">
        <v>1.0</v>
      </c>
      <c r="C9994" s="1" t="s">
        <v>21675</v>
      </c>
      <c r="D9994" s="1" t="s">
        <v>21676</v>
      </c>
      <c r="E9994" s="1" t="s">
        <v>296</v>
      </c>
      <c r="F9994" s="1" t="s">
        <v>110</v>
      </c>
      <c r="G9994" s="1" t="str">
        <f>IFERROR(__xludf.DUMMYFUNCTION("GOOGLETRANSLATE(D9994,""fr"",""en"")"),"#VALUE!")</f>
        <v>#VALUE!</v>
      </c>
    </row>
    <row r="9995" ht="15.75" customHeight="1">
      <c r="A9995" s="1" t="s">
        <v>758</v>
      </c>
      <c r="B9995" s="1">
        <v>4.0</v>
      </c>
      <c r="C9995" s="1" t="s">
        <v>21677</v>
      </c>
      <c r="D9995" s="1" t="s">
        <v>21678</v>
      </c>
      <c r="E9995" s="1" t="s">
        <v>109</v>
      </c>
      <c r="F9995" s="1" t="s">
        <v>11</v>
      </c>
      <c r="G9995" s="1" t="str">
        <f>IFERROR(__xludf.DUMMYFUNCTION("GOOGLETRANSLATE(D9995,""fr"",""en"")"),"#VALUE!")</f>
        <v>#VALUE!</v>
      </c>
    </row>
    <row r="9996" ht="15.75" customHeight="1">
      <c r="A9996" s="1" t="s">
        <v>1380</v>
      </c>
      <c r="B9996" s="1">
        <v>1.0</v>
      </c>
      <c r="C9996" s="1" t="s">
        <v>21679</v>
      </c>
      <c r="D9996" s="1" t="s">
        <v>21680</v>
      </c>
      <c r="E9996" s="1" t="s">
        <v>273</v>
      </c>
      <c r="F9996" s="1" t="s">
        <v>11</v>
      </c>
      <c r="G9996" s="1" t="str">
        <f>IFERROR(__xludf.DUMMYFUNCTION("GOOGLETRANSLATE(D9996,""fr"",""en"")"),"#VALUE!")</f>
        <v>#VALUE!</v>
      </c>
    </row>
    <row r="9997" ht="15.75" customHeight="1">
      <c r="A9997" s="1" t="s">
        <v>3312</v>
      </c>
      <c r="B9997" s="1">
        <v>4.0</v>
      </c>
      <c r="C9997" s="1" t="s">
        <v>21681</v>
      </c>
      <c r="D9997" s="1" t="s">
        <v>21682</v>
      </c>
      <c r="E9997" s="1" t="s">
        <v>21</v>
      </c>
      <c r="F9997" s="1" t="s">
        <v>11</v>
      </c>
      <c r="G9997" s="1" t="str">
        <f>IFERROR(__xludf.DUMMYFUNCTION("GOOGLETRANSLATE(D9997,""fr"",""en"")"),"#VALUE!")</f>
        <v>#VALUE!</v>
      </c>
    </row>
    <row r="9998" ht="15.75" customHeight="1">
      <c r="A9998" s="1" t="s">
        <v>1177</v>
      </c>
      <c r="B9998" s="1">
        <v>4.0</v>
      </c>
      <c r="C9998" s="1" t="s">
        <v>21683</v>
      </c>
      <c r="D9998" s="1" t="s">
        <v>21684</v>
      </c>
      <c r="E9998" s="1" t="s">
        <v>21</v>
      </c>
      <c r="F9998" s="1" t="s">
        <v>11</v>
      </c>
      <c r="G9998" s="1" t="str">
        <f>IFERROR(__xludf.DUMMYFUNCTION("GOOGLETRANSLATE(D9998,""fr"",""en"")"),"#VALUE!")</f>
        <v>#VALUE!</v>
      </c>
    </row>
    <row r="9999" ht="15.75" customHeight="1">
      <c r="A9999" s="1" t="s">
        <v>1172</v>
      </c>
      <c r="B9999" s="1">
        <v>3.0</v>
      </c>
      <c r="C9999" s="1" t="s">
        <v>21685</v>
      </c>
      <c r="D9999" s="1" t="s">
        <v>21686</v>
      </c>
      <c r="E9999" s="1" t="s">
        <v>10</v>
      </c>
      <c r="F9999" s="1" t="s">
        <v>11</v>
      </c>
      <c r="G9999" s="1" t="str">
        <f>IFERROR(__xludf.DUMMYFUNCTION("GOOGLETRANSLATE(D9999,""fr"",""en"")"),"#VALUE!")</f>
        <v>#VALUE!</v>
      </c>
    </row>
    <row r="10000" ht="15.75" customHeight="1">
      <c r="A10000" s="1" t="s">
        <v>8060</v>
      </c>
      <c r="B10000" s="1">
        <v>2.0</v>
      </c>
      <c r="C10000" s="1" t="s">
        <v>21687</v>
      </c>
      <c r="D10000" s="1" t="s">
        <v>21688</v>
      </c>
      <c r="E10000" s="1" t="s">
        <v>196</v>
      </c>
      <c r="F10000" s="1" t="s">
        <v>118</v>
      </c>
      <c r="G10000" s="1" t="str">
        <f>IFERROR(__xludf.DUMMYFUNCTION("GOOGLETRANSLATE(D10000,""fr"",""en"")"),"#VALUE!")</f>
        <v>#VALUE!</v>
      </c>
    </row>
    <row r="10001" ht="15.75" customHeight="1">
      <c r="A10001" s="1" t="s">
        <v>1207</v>
      </c>
      <c r="B10001" s="1">
        <v>1.0</v>
      </c>
      <c r="C10001" s="1" t="s">
        <v>21689</v>
      </c>
      <c r="D10001" s="1" t="s">
        <v>21690</v>
      </c>
      <c r="E10001" s="1" t="s">
        <v>125</v>
      </c>
      <c r="F10001" s="1" t="s">
        <v>110</v>
      </c>
      <c r="G10001" s="1" t="str">
        <f>IFERROR(__xludf.DUMMYFUNCTION("GOOGLETRANSLATE(D10001,""fr"",""en"")"),"#VALUE!")</f>
        <v>#VALUE!</v>
      </c>
    </row>
    <row r="10002" ht="15.75" customHeight="1">
      <c r="A10002" s="1" t="s">
        <v>19206</v>
      </c>
      <c r="B10002" s="1">
        <v>5.0</v>
      </c>
      <c r="C10002" s="1" t="s">
        <v>21691</v>
      </c>
      <c r="D10002" s="1" t="s">
        <v>21692</v>
      </c>
      <c r="E10002" s="1" t="s">
        <v>21</v>
      </c>
      <c r="F10002" s="1" t="s">
        <v>11</v>
      </c>
      <c r="G10002" s="1" t="str">
        <f>IFERROR(__xludf.DUMMYFUNCTION("GOOGLETRANSLATE(D10002,""fr"",""en"")"),"#VALUE!")</f>
        <v>#VALUE!</v>
      </c>
    </row>
    <row r="10003" ht="15.75" customHeight="1">
      <c r="A10003" s="1" t="s">
        <v>1593</v>
      </c>
      <c r="B10003" s="1">
        <v>1.0</v>
      </c>
      <c r="C10003" s="1" t="s">
        <v>21693</v>
      </c>
      <c r="D10003" s="1" t="s">
        <v>21694</v>
      </c>
      <c r="E10003" s="1" t="s">
        <v>109</v>
      </c>
      <c r="F10003" s="1" t="s">
        <v>11</v>
      </c>
      <c r="G10003" s="1" t="str">
        <f>IFERROR(__xludf.DUMMYFUNCTION("GOOGLETRANSLATE(D10003,""fr"",""en"")"),"#VALUE!")</f>
        <v>#VALUE!</v>
      </c>
    </row>
    <row r="10004" ht="15.75" customHeight="1">
      <c r="A10004" s="1" t="s">
        <v>3874</v>
      </c>
      <c r="B10004" s="1">
        <v>1.0</v>
      </c>
      <c r="C10004" s="1" t="s">
        <v>21695</v>
      </c>
      <c r="D10004" s="1" t="s">
        <v>21696</v>
      </c>
      <c r="E10004" s="1" t="s">
        <v>43</v>
      </c>
      <c r="F10004" s="1" t="s">
        <v>30</v>
      </c>
      <c r="G10004" s="1" t="str">
        <f>IFERROR(__xludf.DUMMYFUNCTION("GOOGLETRANSLATE(D10004,""fr"",""en"")"),"#VALUE!")</f>
        <v>#VALUE!</v>
      </c>
    </row>
    <row r="10005" ht="15.75" customHeight="1">
      <c r="A10005" s="1" t="s">
        <v>1816</v>
      </c>
      <c r="B10005" s="1">
        <v>4.0</v>
      </c>
      <c r="C10005" s="1" t="s">
        <v>21697</v>
      </c>
      <c r="D10005" s="1" t="s">
        <v>21698</v>
      </c>
      <c r="E10005" s="1" t="s">
        <v>10</v>
      </c>
      <c r="F10005" s="1" t="s">
        <v>11</v>
      </c>
      <c r="G10005" s="1" t="str">
        <f>IFERROR(__xludf.DUMMYFUNCTION("GOOGLETRANSLATE(D10005,""fr"",""en"")"),"#VALUE!")</f>
        <v>#VALUE!</v>
      </c>
    </row>
    <row r="10006" ht="15.75" customHeight="1">
      <c r="A10006" s="1" t="s">
        <v>564</v>
      </c>
      <c r="B10006" s="1">
        <v>5.0</v>
      </c>
      <c r="C10006" s="1" t="s">
        <v>21699</v>
      </c>
      <c r="D10006" s="1" t="s">
        <v>21700</v>
      </c>
      <c r="E10006" s="1" t="s">
        <v>448</v>
      </c>
      <c r="F10006" s="1" t="s">
        <v>84</v>
      </c>
      <c r="G10006" s="1" t="str">
        <f>IFERROR(__xludf.DUMMYFUNCTION("GOOGLETRANSLATE(D10006,""fr"",""en"")"),"#VALUE!")</f>
        <v>#VALUE!</v>
      </c>
    </row>
    <row r="10007" ht="15.75" customHeight="1">
      <c r="A10007" s="1" t="s">
        <v>1344</v>
      </c>
      <c r="B10007" s="1">
        <v>5.0</v>
      </c>
      <c r="C10007" s="1" t="s">
        <v>21701</v>
      </c>
      <c r="D10007" s="1" t="s">
        <v>21702</v>
      </c>
      <c r="E10007" s="1" t="s">
        <v>176</v>
      </c>
      <c r="F10007" s="1" t="s">
        <v>66</v>
      </c>
      <c r="G10007" s="1" t="str">
        <f>IFERROR(__xludf.DUMMYFUNCTION("GOOGLETRANSLATE(D10007,""fr"",""en"")"),"#VALUE!")</f>
        <v>#VALUE!</v>
      </c>
    </row>
    <row r="10008" ht="15.75" customHeight="1">
      <c r="A10008" s="1" t="s">
        <v>4245</v>
      </c>
      <c r="B10008" s="1">
        <v>1.0</v>
      </c>
      <c r="C10008" s="1" t="s">
        <v>21703</v>
      </c>
      <c r="D10008" s="1" t="s">
        <v>21704</v>
      </c>
      <c r="E10008" s="1" t="s">
        <v>52</v>
      </c>
      <c r="F10008" s="1" t="s">
        <v>48</v>
      </c>
      <c r="G10008" s="1" t="str">
        <f>IFERROR(__xludf.DUMMYFUNCTION("GOOGLETRANSLATE(D10008,""fr"",""en"")"),"#VALUE!")</f>
        <v>#VALUE!</v>
      </c>
    </row>
    <row r="10009" ht="15.75" customHeight="1">
      <c r="A10009" s="1" t="s">
        <v>4907</v>
      </c>
      <c r="B10009" s="1">
        <v>1.0</v>
      </c>
      <c r="C10009" s="1" t="s">
        <v>21705</v>
      </c>
      <c r="D10009" s="1" t="s">
        <v>21706</v>
      </c>
      <c r="E10009" s="1" t="s">
        <v>29</v>
      </c>
      <c r="F10009" s="1" t="s">
        <v>30</v>
      </c>
      <c r="G10009" s="1" t="str">
        <f>IFERROR(__xludf.DUMMYFUNCTION("GOOGLETRANSLATE(D10009,""fr"",""en"")"),"#VALUE!")</f>
        <v>#VALUE!</v>
      </c>
    </row>
    <row r="10010" ht="15.75" customHeight="1">
      <c r="A10010" s="1" t="s">
        <v>1966</v>
      </c>
      <c r="B10010" s="1">
        <v>4.0</v>
      </c>
      <c r="C10010" s="1" t="s">
        <v>21707</v>
      </c>
      <c r="D10010" s="1" t="s">
        <v>21708</v>
      </c>
      <c r="E10010" s="1" t="s">
        <v>125</v>
      </c>
      <c r="F10010" s="1" t="s">
        <v>11</v>
      </c>
      <c r="G10010" s="1" t="str">
        <f>IFERROR(__xludf.DUMMYFUNCTION("GOOGLETRANSLATE(D10010,""fr"",""en"")"),"#VALUE!")</f>
        <v>#VALUE!</v>
      </c>
    </row>
    <row r="10011" ht="15.75" customHeight="1">
      <c r="A10011" s="1" t="s">
        <v>3528</v>
      </c>
      <c r="B10011" s="1">
        <v>5.0</v>
      </c>
      <c r="C10011" s="1" t="s">
        <v>21709</v>
      </c>
      <c r="D10011" s="1" t="s">
        <v>21710</v>
      </c>
      <c r="E10011" s="1" t="s">
        <v>21</v>
      </c>
      <c r="F10011" s="1" t="s">
        <v>11</v>
      </c>
      <c r="G10011" s="1" t="str">
        <f>IFERROR(__xludf.DUMMYFUNCTION("GOOGLETRANSLATE(D10011,""fr"",""en"")"),"#VALUE!")</f>
        <v>#VALUE!</v>
      </c>
    </row>
    <row r="10012" ht="15.75" customHeight="1">
      <c r="A10012" s="1" t="s">
        <v>3246</v>
      </c>
      <c r="B10012" s="1">
        <v>1.0</v>
      </c>
      <c r="C10012" s="1" t="s">
        <v>21711</v>
      </c>
      <c r="D10012" s="1" t="s">
        <v>21712</v>
      </c>
      <c r="E10012" s="1" t="s">
        <v>117</v>
      </c>
      <c r="F10012" s="1" t="s">
        <v>48</v>
      </c>
      <c r="G10012" s="1" t="str">
        <f>IFERROR(__xludf.DUMMYFUNCTION("GOOGLETRANSLATE(D10012,""fr"",""en"")"),"#VALUE!")</f>
        <v>#VALUE!</v>
      </c>
    </row>
    <row r="10013" ht="15.75" customHeight="1">
      <c r="A10013" s="1" t="s">
        <v>16876</v>
      </c>
      <c r="B10013" s="1">
        <v>1.0</v>
      </c>
      <c r="C10013" s="1" t="s">
        <v>21713</v>
      </c>
      <c r="D10013" s="1" t="s">
        <v>21714</v>
      </c>
      <c r="E10013" s="1" t="s">
        <v>125</v>
      </c>
      <c r="F10013" s="1" t="s">
        <v>11</v>
      </c>
      <c r="G10013" s="1" t="str">
        <f>IFERROR(__xludf.DUMMYFUNCTION("GOOGLETRANSLATE(D10013,""fr"",""en"")"),"#VALUE!")</f>
        <v>#VALUE!</v>
      </c>
    </row>
    <row r="10014" ht="15.75" customHeight="1">
      <c r="A10014" s="1" t="s">
        <v>2393</v>
      </c>
      <c r="B10014" s="1">
        <v>5.0</v>
      </c>
      <c r="C10014" s="1" t="s">
        <v>21715</v>
      </c>
      <c r="D10014" s="1" t="s">
        <v>21716</v>
      </c>
      <c r="E10014" s="1" t="s">
        <v>614</v>
      </c>
      <c r="F10014" s="1" t="s">
        <v>30</v>
      </c>
      <c r="G10014" s="1" t="str">
        <f>IFERROR(__xludf.DUMMYFUNCTION("GOOGLETRANSLATE(D10014,""fr"",""en"")"),"#VALUE!")</f>
        <v>#VALUE!</v>
      </c>
    </row>
    <row r="10015" ht="15.75" customHeight="1">
      <c r="A10015" s="1" t="s">
        <v>445</v>
      </c>
      <c r="B10015" s="1">
        <v>3.0</v>
      </c>
      <c r="C10015" s="1" t="s">
        <v>21717</v>
      </c>
      <c r="D10015" s="1" t="s">
        <v>21718</v>
      </c>
      <c r="E10015" s="1" t="s">
        <v>21</v>
      </c>
      <c r="F10015" s="1" t="s">
        <v>11</v>
      </c>
      <c r="G10015" s="1" t="str">
        <f>IFERROR(__xludf.DUMMYFUNCTION("GOOGLETRANSLATE(D10015,""fr"",""en"")"),"#VALUE!")</f>
        <v>#VALUE!</v>
      </c>
    </row>
    <row r="10016" ht="15.75" customHeight="1">
      <c r="A10016" s="1" t="s">
        <v>899</v>
      </c>
      <c r="B10016" s="1">
        <v>5.0</v>
      </c>
      <c r="C10016" s="1" t="s">
        <v>21719</v>
      </c>
      <c r="D10016" s="1" t="s">
        <v>21720</v>
      </c>
      <c r="E10016" s="1" t="s">
        <v>10</v>
      </c>
      <c r="F10016" s="1" t="s">
        <v>11</v>
      </c>
      <c r="G10016" s="1" t="str">
        <f>IFERROR(__xludf.DUMMYFUNCTION("GOOGLETRANSLATE(D10016,""fr"",""en"")"),"#VALUE!")</f>
        <v>#VALUE!</v>
      </c>
    </row>
    <row r="10017" ht="15.75" customHeight="1">
      <c r="A10017" s="1" t="s">
        <v>2022</v>
      </c>
      <c r="B10017" s="1">
        <v>4.0</v>
      </c>
      <c r="C10017" s="1" t="s">
        <v>21721</v>
      </c>
      <c r="D10017" s="1" t="s">
        <v>21722</v>
      </c>
      <c r="E10017" s="1" t="s">
        <v>10</v>
      </c>
      <c r="F10017" s="1" t="s">
        <v>11</v>
      </c>
      <c r="G10017" s="1" t="str">
        <f>IFERROR(__xludf.DUMMYFUNCTION("GOOGLETRANSLATE(D10017,""fr"",""en"")"),"#VALUE!")</f>
        <v>#VALUE!</v>
      </c>
    </row>
    <row r="10018" ht="15.75" customHeight="1">
      <c r="A10018" s="1" t="s">
        <v>3920</v>
      </c>
      <c r="B10018" s="1">
        <v>3.0</v>
      </c>
      <c r="C10018" s="1" t="s">
        <v>21723</v>
      </c>
      <c r="D10018" s="1" t="s">
        <v>21724</v>
      </c>
      <c r="E10018" s="1" t="s">
        <v>226</v>
      </c>
      <c r="F10018" s="1" t="s">
        <v>11</v>
      </c>
      <c r="G10018" s="1" t="str">
        <f>IFERROR(__xludf.DUMMYFUNCTION("GOOGLETRANSLATE(D10018,""fr"",""en"")"),"#VALUE!")</f>
        <v>#VALUE!</v>
      </c>
    </row>
    <row r="10019" ht="15.75" customHeight="1">
      <c r="A10019" s="1" t="s">
        <v>2826</v>
      </c>
      <c r="B10019" s="1">
        <v>2.0</v>
      </c>
      <c r="C10019" s="1" t="s">
        <v>21725</v>
      </c>
      <c r="D10019" s="1" t="s">
        <v>21726</v>
      </c>
      <c r="E10019" s="1" t="s">
        <v>125</v>
      </c>
      <c r="F10019" s="1" t="s">
        <v>11</v>
      </c>
      <c r="G10019" s="1" t="str">
        <f>IFERROR(__xludf.DUMMYFUNCTION("GOOGLETRANSLATE(D10019,""fr"",""en"")"),"#VALUE!")</f>
        <v>#VALUE!</v>
      </c>
    </row>
    <row r="10020" ht="15.75" customHeight="1">
      <c r="A10020" s="1" t="s">
        <v>3038</v>
      </c>
      <c r="B10020" s="1">
        <v>4.0</v>
      </c>
      <c r="C10020" s="1" t="s">
        <v>21727</v>
      </c>
      <c r="D10020" s="1" t="s">
        <v>21728</v>
      </c>
      <c r="E10020" s="1" t="s">
        <v>29</v>
      </c>
      <c r="F10020" s="1" t="s">
        <v>30</v>
      </c>
      <c r="G10020" s="1" t="str">
        <f>IFERROR(__xludf.DUMMYFUNCTION("GOOGLETRANSLATE(D10020,""fr"",""en"")"),"#VALUE!")</f>
        <v>#VALUE!</v>
      </c>
    </row>
    <row r="10021" ht="15.75" customHeight="1">
      <c r="A10021" s="1" t="s">
        <v>281</v>
      </c>
      <c r="B10021" s="1">
        <v>5.0</v>
      </c>
      <c r="C10021" s="1" t="s">
        <v>21729</v>
      </c>
      <c r="D10021" s="1" t="s">
        <v>21730</v>
      </c>
      <c r="E10021" s="1" t="s">
        <v>10</v>
      </c>
      <c r="F10021" s="1" t="s">
        <v>11</v>
      </c>
      <c r="G10021" s="1" t="str">
        <f>IFERROR(__xludf.DUMMYFUNCTION("GOOGLETRANSLATE(D10021,""fr"",""en"")"),"#VALUE!")</f>
        <v>#VALUE!</v>
      </c>
    </row>
    <row r="10022" ht="15.75" customHeight="1">
      <c r="A10022" s="1" t="s">
        <v>798</v>
      </c>
      <c r="B10022" s="1">
        <v>5.0</v>
      </c>
      <c r="C10022" s="1" t="s">
        <v>21731</v>
      </c>
      <c r="D10022" s="1" t="s">
        <v>21732</v>
      </c>
      <c r="E10022" s="1" t="s">
        <v>10</v>
      </c>
      <c r="F10022" s="1" t="s">
        <v>11</v>
      </c>
      <c r="G10022" s="1" t="str">
        <f>IFERROR(__xludf.DUMMYFUNCTION("GOOGLETRANSLATE(D10022,""fr"",""en"")"),"#VALUE!")</f>
        <v>#VALUE!</v>
      </c>
    </row>
    <row r="10023" ht="15.75" customHeight="1">
      <c r="A10023" s="1" t="s">
        <v>6979</v>
      </c>
      <c r="B10023" s="1">
        <v>5.0</v>
      </c>
      <c r="C10023" s="1" t="s">
        <v>21733</v>
      </c>
      <c r="D10023" s="1" t="s">
        <v>21734</v>
      </c>
      <c r="E10023" s="1" t="s">
        <v>273</v>
      </c>
      <c r="F10023" s="1" t="s">
        <v>110</v>
      </c>
      <c r="G10023" s="1" t="str">
        <f>IFERROR(__xludf.DUMMYFUNCTION("GOOGLETRANSLATE(D10023,""fr"",""en"")"),"#VALUE!")</f>
        <v>#VALUE!</v>
      </c>
    </row>
    <row r="10024" ht="15.75" customHeight="1">
      <c r="A10024" s="1" t="s">
        <v>5012</v>
      </c>
      <c r="B10024" s="1">
        <v>1.0</v>
      </c>
      <c r="C10024" s="1" t="s">
        <v>21735</v>
      </c>
      <c r="D10024" s="1" t="s">
        <v>21736</v>
      </c>
      <c r="E10024" s="1" t="s">
        <v>273</v>
      </c>
      <c r="F10024" s="1" t="s">
        <v>118</v>
      </c>
      <c r="G10024" s="1" t="str">
        <f>IFERROR(__xludf.DUMMYFUNCTION("GOOGLETRANSLATE(D10024,""fr"",""en"")"),"#VALUE!")</f>
        <v>#VALUE!</v>
      </c>
    </row>
    <row r="10025" ht="15.75" customHeight="1">
      <c r="A10025" s="1" t="s">
        <v>5267</v>
      </c>
      <c r="B10025" s="1">
        <v>5.0</v>
      </c>
      <c r="C10025" s="1" t="s">
        <v>21737</v>
      </c>
      <c r="D10025" s="1" t="s">
        <v>21738</v>
      </c>
      <c r="E10025" s="1" t="s">
        <v>21</v>
      </c>
      <c r="F10025" s="1" t="s">
        <v>11</v>
      </c>
      <c r="G10025" s="1" t="str">
        <f>IFERROR(__xludf.DUMMYFUNCTION("GOOGLETRANSLATE(D10025,""fr"",""en"")"),"#VALUE!")</f>
        <v>#VALUE!</v>
      </c>
    </row>
    <row r="10026" ht="15.75" customHeight="1">
      <c r="A10026" s="1" t="s">
        <v>2135</v>
      </c>
      <c r="B10026" s="1">
        <v>5.0</v>
      </c>
      <c r="C10026" s="1" t="s">
        <v>21739</v>
      </c>
      <c r="D10026" s="1" t="s">
        <v>21740</v>
      </c>
      <c r="E10026" s="1" t="s">
        <v>21</v>
      </c>
      <c r="F10026" s="1" t="s">
        <v>11</v>
      </c>
      <c r="G10026" s="1" t="str">
        <f>IFERROR(__xludf.DUMMYFUNCTION("GOOGLETRANSLATE(D10026,""fr"",""en"")"),"#VALUE!")</f>
        <v>#VALUE!</v>
      </c>
    </row>
    <row r="10027" ht="15.75" customHeight="1">
      <c r="A10027" s="1" t="s">
        <v>3060</v>
      </c>
      <c r="B10027" s="1">
        <v>5.0</v>
      </c>
      <c r="C10027" s="1" t="s">
        <v>21741</v>
      </c>
      <c r="D10027" s="1" t="s">
        <v>21742</v>
      </c>
      <c r="E10027" s="1" t="s">
        <v>10</v>
      </c>
      <c r="F10027" s="1" t="s">
        <v>11</v>
      </c>
      <c r="G10027" s="1" t="str">
        <f>IFERROR(__xludf.DUMMYFUNCTION("GOOGLETRANSLATE(D10027,""fr"",""en"")"),"I am satisfied with the price and the seriousness of the person I had on the phone.
I will come back to you for other contracts.
Thank you and see you soon  .
")</f>
        <v>I am satisfied with the price and the seriousness of the person I had on the phone.
I will come back to you for other contracts.
Thank you and see you soon  .
</v>
      </c>
    </row>
    <row r="10028" ht="15.75" customHeight="1">
      <c r="A10028" s="1" t="s">
        <v>3158</v>
      </c>
      <c r="B10028" s="1">
        <v>1.0</v>
      </c>
      <c r="C10028" s="1" t="s">
        <v>21743</v>
      </c>
      <c r="D10028" s="1" t="s">
        <v>21744</v>
      </c>
      <c r="E10028" s="1" t="s">
        <v>47</v>
      </c>
      <c r="F10028" s="1" t="s">
        <v>48</v>
      </c>
      <c r="G10028" s="1" t="str">
        <f>IFERROR(__xludf.DUMMYFUNCTION("GOOGLETRANSLATE(D10028,""fr"",""en"")"),"#VALUE!")</f>
        <v>#VALUE!</v>
      </c>
    </row>
    <row r="10029" ht="15.75" customHeight="1">
      <c r="A10029" s="1" t="s">
        <v>4625</v>
      </c>
      <c r="B10029" s="1">
        <v>2.0</v>
      </c>
      <c r="C10029" s="1" t="s">
        <v>21745</v>
      </c>
      <c r="D10029" s="1" t="s">
        <v>21746</v>
      </c>
      <c r="E10029" s="1" t="s">
        <v>21</v>
      </c>
      <c r="F10029" s="1" t="s">
        <v>11</v>
      </c>
      <c r="G10029" s="1" t="str">
        <f>IFERROR(__xludf.DUMMYFUNCTION("GOOGLETRANSLATE(D10029,""fr"",""en"")"),"#VALUE!")</f>
        <v>#VALUE!</v>
      </c>
    </row>
    <row r="10030" ht="15.75" customHeight="1">
      <c r="A10030" s="1" t="s">
        <v>4447</v>
      </c>
      <c r="B10030" s="1">
        <v>1.0</v>
      </c>
      <c r="C10030" s="1" t="s">
        <v>21747</v>
      </c>
      <c r="D10030" s="1" t="s">
        <v>21748</v>
      </c>
      <c r="E10030" s="1" t="s">
        <v>273</v>
      </c>
      <c r="F10030" s="1" t="s">
        <v>110</v>
      </c>
      <c r="G10030" s="1" t="str">
        <f>IFERROR(__xludf.DUMMYFUNCTION("GOOGLETRANSLATE(D10030,""fr"",""en"")"),"#VALUE!")</f>
        <v>#VALUE!</v>
      </c>
    </row>
    <row r="10031" ht="15.75" customHeight="1">
      <c r="A10031" s="1" t="s">
        <v>3092</v>
      </c>
      <c r="B10031" s="1">
        <v>2.0</v>
      </c>
      <c r="C10031" s="1" t="s">
        <v>21749</v>
      </c>
      <c r="D10031" s="1" t="s">
        <v>21750</v>
      </c>
      <c r="E10031" s="1" t="s">
        <v>125</v>
      </c>
      <c r="F10031" s="1" t="s">
        <v>11</v>
      </c>
      <c r="G10031" s="1" t="str">
        <f>IFERROR(__xludf.DUMMYFUNCTION("GOOGLETRANSLATE(D10031,""fr"",""en"")"),"#VALUE!")</f>
        <v>#VALUE!</v>
      </c>
    </row>
    <row r="10032" ht="15.75" customHeight="1">
      <c r="A10032" s="1" t="s">
        <v>408</v>
      </c>
      <c r="B10032" s="1">
        <v>5.0</v>
      </c>
      <c r="C10032" s="1" t="s">
        <v>21751</v>
      </c>
      <c r="D10032" s="1" t="s">
        <v>21752</v>
      </c>
      <c r="E10032" s="1" t="s">
        <v>21</v>
      </c>
      <c r="F10032" s="1" t="s">
        <v>11</v>
      </c>
      <c r="G10032" s="1" t="str">
        <f>IFERROR(__xludf.DUMMYFUNCTION("GOOGLETRANSLATE(D10032,""fr"",""en"")"),"#VALUE!")</f>
        <v>#VALUE!</v>
      </c>
    </row>
    <row r="10033" ht="15.75" customHeight="1">
      <c r="A10033" s="1" t="s">
        <v>905</v>
      </c>
      <c r="B10033" s="1">
        <v>2.0</v>
      </c>
      <c r="C10033" s="1" t="s">
        <v>21753</v>
      </c>
      <c r="D10033" s="1" t="s">
        <v>21754</v>
      </c>
      <c r="E10033" s="1" t="s">
        <v>196</v>
      </c>
      <c r="F10033" s="1" t="s">
        <v>118</v>
      </c>
      <c r="G10033" s="1" t="str">
        <f>IFERROR(__xludf.DUMMYFUNCTION("GOOGLETRANSLATE(D10033,""fr"",""en"")"),"#VALUE!")</f>
        <v>#VALUE!</v>
      </c>
    </row>
    <row r="10034" ht="15.75" customHeight="1">
      <c r="A10034" s="1" t="s">
        <v>5780</v>
      </c>
      <c r="B10034" s="1">
        <v>4.0</v>
      </c>
      <c r="C10034" s="1" t="s">
        <v>7393</v>
      </c>
      <c r="D10034" s="1" t="s">
        <v>21755</v>
      </c>
      <c r="E10034" s="1" t="s">
        <v>176</v>
      </c>
      <c r="F10034" s="1" t="s">
        <v>66</v>
      </c>
      <c r="G10034" s="1" t="str">
        <f>IFERROR(__xludf.DUMMYFUNCTION("GOOGLETRANSLATE(D10034,""fr"",""en"")"),"#VALUE!")</f>
        <v>#VALUE!</v>
      </c>
    </row>
    <row r="10035" ht="15.75" customHeight="1">
      <c r="A10035" s="1" t="s">
        <v>179</v>
      </c>
      <c r="B10035" s="1">
        <v>5.0</v>
      </c>
      <c r="C10035" s="1" t="s">
        <v>21756</v>
      </c>
      <c r="D10035" s="1" t="s">
        <v>21757</v>
      </c>
      <c r="E10035" s="1" t="s">
        <v>484</v>
      </c>
      <c r="F10035" s="1" t="s">
        <v>30</v>
      </c>
      <c r="G10035" s="1" t="str">
        <f>IFERROR(__xludf.DUMMYFUNCTION("GOOGLETRANSLATE(D10035,""fr"",""en"")"),"#VALUE!")</f>
        <v>#VALUE!</v>
      </c>
    </row>
    <row r="10036" ht="15.75" customHeight="1">
      <c r="A10036" s="1" t="s">
        <v>8355</v>
      </c>
      <c r="B10036" s="1">
        <v>3.0</v>
      </c>
      <c r="C10036" s="1" t="s">
        <v>21758</v>
      </c>
      <c r="D10036" s="1" t="s">
        <v>21759</v>
      </c>
      <c r="E10036" s="1" t="s">
        <v>10</v>
      </c>
      <c r="F10036" s="1" t="s">
        <v>11</v>
      </c>
      <c r="G10036" s="1" t="str">
        <f>IFERROR(__xludf.DUMMYFUNCTION("GOOGLETRANSLATE(D10036,""fr"",""en"")"),"#VALUE!")</f>
        <v>#VALUE!</v>
      </c>
    </row>
    <row r="10037" ht="15.75" customHeight="1">
      <c r="A10037" s="1" t="s">
        <v>10820</v>
      </c>
      <c r="B10037" s="1">
        <v>1.0</v>
      </c>
      <c r="C10037" s="1" t="s">
        <v>21760</v>
      </c>
      <c r="D10037" s="1" t="s">
        <v>21761</v>
      </c>
      <c r="E10037" s="1" t="s">
        <v>10</v>
      </c>
      <c r="F10037" s="1" t="s">
        <v>11</v>
      </c>
      <c r="G10037" s="1" t="str">
        <f>IFERROR(__xludf.DUMMYFUNCTION("GOOGLETRANSLATE(D10037,""fr"",""en"")"),"#VALUE!")</f>
        <v>#VALUE!</v>
      </c>
    </row>
    <row r="10038" ht="15.75" customHeight="1">
      <c r="A10038" s="1" t="s">
        <v>329</v>
      </c>
      <c r="B10038" s="1">
        <v>1.0</v>
      </c>
      <c r="C10038" s="1" t="s">
        <v>21762</v>
      </c>
      <c r="D10038" s="1" t="s">
        <v>21763</v>
      </c>
      <c r="E10038" s="1" t="s">
        <v>575</v>
      </c>
      <c r="F10038" s="1" t="s">
        <v>84</v>
      </c>
      <c r="G10038" s="1" t="str">
        <f>IFERROR(__xludf.DUMMYFUNCTION("GOOGLETRANSLATE(D10038,""fr"",""en"")"),"#VALUE!")</f>
        <v>#VALUE!</v>
      </c>
    </row>
    <row r="10039" ht="15.75" customHeight="1">
      <c r="A10039" s="1" t="s">
        <v>1110</v>
      </c>
      <c r="B10039" s="1">
        <v>1.0</v>
      </c>
      <c r="C10039" s="1" t="s">
        <v>21764</v>
      </c>
      <c r="D10039" s="1" t="s">
        <v>21765</v>
      </c>
      <c r="E10039" s="1" t="s">
        <v>226</v>
      </c>
      <c r="F10039" s="1" t="s">
        <v>11</v>
      </c>
      <c r="G10039" s="1" t="str">
        <f>IFERROR(__xludf.DUMMYFUNCTION("GOOGLETRANSLATE(D10039,""fr"",""en"")"),"#VALUE!")</f>
        <v>#VALUE!</v>
      </c>
    </row>
    <row r="10040" ht="15.75" customHeight="1">
      <c r="A10040" s="1" t="s">
        <v>6731</v>
      </c>
      <c r="B10040" s="1">
        <v>1.0</v>
      </c>
      <c r="C10040" s="1" t="s">
        <v>21766</v>
      </c>
      <c r="D10040" s="1" t="s">
        <v>21767</v>
      </c>
      <c r="E10040" s="1" t="s">
        <v>52</v>
      </c>
      <c r="F10040" s="1" t="s">
        <v>110</v>
      </c>
      <c r="G10040" s="1" t="str">
        <f>IFERROR(__xludf.DUMMYFUNCTION("GOOGLETRANSLATE(D10040,""fr"",""en"")"),"#VALUE!")</f>
        <v>#VALUE!</v>
      </c>
    </row>
    <row r="10041" ht="15.75" customHeight="1">
      <c r="A10041" s="1" t="s">
        <v>417</v>
      </c>
      <c r="B10041" s="1">
        <v>1.0</v>
      </c>
      <c r="C10041" s="1" t="s">
        <v>21768</v>
      </c>
      <c r="D10041" s="1" t="s">
        <v>21769</v>
      </c>
      <c r="E10041" s="1" t="s">
        <v>10</v>
      </c>
      <c r="F10041" s="1" t="s">
        <v>11</v>
      </c>
      <c r="G10041" s="1" t="str">
        <f>IFERROR(__xludf.DUMMYFUNCTION("GOOGLETRANSLATE(D10041,""fr"",""en"")"),"#VALUE!")</f>
        <v>#VALUE!</v>
      </c>
    </row>
    <row r="10042" ht="15.75" customHeight="1">
      <c r="A10042" s="1" t="s">
        <v>417</v>
      </c>
      <c r="B10042" s="1">
        <v>1.0</v>
      </c>
      <c r="C10042" s="1" t="s">
        <v>21770</v>
      </c>
      <c r="D10042" s="1" t="s">
        <v>21771</v>
      </c>
      <c r="E10042" s="1" t="s">
        <v>10</v>
      </c>
      <c r="F10042" s="1" t="s">
        <v>110</v>
      </c>
      <c r="G10042" s="1" t="str">
        <f>IFERROR(__xludf.DUMMYFUNCTION("GOOGLETRANSLATE(D10042,""fr"",""en"")"),"#VALUE!")</f>
        <v>#VALUE!</v>
      </c>
    </row>
    <row r="10043" ht="15.75" customHeight="1">
      <c r="A10043" s="1" t="s">
        <v>10304</v>
      </c>
      <c r="B10043" s="1">
        <v>3.0</v>
      </c>
      <c r="C10043" s="1" t="s">
        <v>21772</v>
      </c>
      <c r="D10043" s="1" t="s">
        <v>21773</v>
      </c>
      <c r="E10043" s="1" t="s">
        <v>34</v>
      </c>
      <c r="F10043" s="1" t="s">
        <v>30</v>
      </c>
      <c r="G10043" s="1" t="str">
        <f>IFERROR(__xludf.DUMMYFUNCTION("GOOGLETRANSLATE(D10043,""fr"",""en"")"),"#VALUE!")</f>
        <v>#VALUE!</v>
      </c>
    </row>
    <row r="10044" ht="15.75" customHeight="1">
      <c r="A10044" s="1" t="s">
        <v>2694</v>
      </c>
      <c r="B10044" s="1">
        <v>4.0</v>
      </c>
      <c r="C10044" s="1" t="s">
        <v>21774</v>
      </c>
      <c r="D10044" s="1" t="s">
        <v>21775</v>
      </c>
      <c r="E10044" s="1" t="s">
        <v>21</v>
      </c>
      <c r="F10044" s="1" t="s">
        <v>11</v>
      </c>
      <c r="G10044" s="1" t="str">
        <f>IFERROR(__xludf.DUMMYFUNCTION("GOOGLETRANSLATE(D10044,""fr"",""en"")"),"#VALUE!")</f>
        <v>#VALUE!</v>
      </c>
    </row>
    <row r="10045" ht="15.75" customHeight="1">
      <c r="A10045" s="1" t="s">
        <v>267</v>
      </c>
      <c r="B10045" s="1">
        <v>2.0</v>
      </c>
      <c r="C10045" s="1" t="s">
        <v>21776</v>
      </c>
      <c r="D10045" s="1" t="s">
        <v>21777</v>
      </c>
      <c r="E10045" s="1" t="s">
        <v>169</v>
      </c>
      <c r="F10045" s="1" t="s">
        <v>11</v>
      </c>
      <c r="G10045" s="1" t="str">
        <f>IFERROR(__xludf.DUMMYFUNCTION("GOOGLETRANSLATE(D10045,""fr"",""en"")"),"#VALUE!")</f>
        <v>#VALUE!</v>
      </c>
    </row>
    <row r="10046" ht="15.75" customHeight="1">
      <c r="A10046" s="1" t="s">
        <v>6203</v>
      </c>
      <c r="B10046" s="1">
        <v>3.0</v>
      </c>
      <c r="C10046" s="1" t="s">
        <v>21778</v>
      </c>
      <c r="D10046" s="1" t="s">
        <v>21779</v>
      </c>
      <c r="E10046" s="1" t="s">
        <v>423</v>
      </c>
      <c r="F10046" s="1" t="s">
        <v>30</v>
      </c>
      <c r="G10046" s="1" t="str">
        <f>IFERROR(__xludf.DUMMYFUNCTION("GOOGLETRANSLATE(D10046,""fr"",""en"")"),"#VALUE!")</f>
        <v>#VALUE!</v>
      </c>
    </row>
    <row r="10047" ht="15.75" customHeight="1">
      <c r="A10047" s="1" t="s">
        <v>7603</v>
      </c>
      <c r="B10047" s="1">
        <v>1.0</v>
      </c>
      <c r="C10047" s="1" t="s">
        <v>21780</v>
      </c>
      <c r="D10047" s="1" t="s">
        <v>21781</v>
      </c>
      <c r="E10047" s="1" t="s">
        <v>226</v>
      </c>
      <c r="F10047" s="1" t="s">
        <v>110</v>
      </c>
      <c r="G10047" s="1" t="str">
        <f>IFERROR(__xludf.DUMMYFUNCTION("GOOGLETRANSLATE(D10047,""fr"",""en"")"),"#VALUE!")</f>
        <v>#VALUE!</v>
      </c>
    </row>
    <row r="10048" ht="15.75" customHeight="1">
      <c r="A10048" s="1" t="s">
        <v>947</v>
      </c>
      <c r="B10048" s="1">
        <v>5.0</v>
      </c>
      <c r="C10048" s="1" t="s">
        <v>21782</v>
      </c>
      <c r="D10048" s="1" t="s">
        <v>21783</v>
      </c>
      <c r="E10048" s="1" t="s">
        <v>29</v>
      </c>
      <c r="F10048" s="1" t="s">
        <v>30</v>
      </c>
      <c r="G10048" s="1" t="str">
        <f>IFERROR(__xludf.DUMMYFUNCTION("GOOGLETRANSLATE(D10048,""fr"",""en"")"),"#VALUE!")</f>
        <v>#VALUE!</v>
      </c>
    </row>
    <row r="10049" ht="15.75" customHeight="1">
      <c r="A10049" s="1" t="s">
        <v>3022</v>
      </c>
      <c r="B10049" s="1">
        <v>4.0</v>
      </c>
      <c r="C10049" s="1" t="s">
        <v>21784</v>
      </c>
      <c r="D10049" s="1" t="s">
        <v>21785</v>
      </c>
      <c r="E10049" s="1" t="s">
        <v>10</v>
      </c>
      <c r="F10049" s="1" t="s">
        <v>11</v>
      </c>
      <c r="G10049" s="1" t="str">
        <f>IFERROR(__xludf.DUMMYFUNCTION("GOOGLETRANSLATE(D10049,""fr"",""en"")"),"#VALUE!")</f>
        <v>#VALUE!</v>
      </c>
    </row>
    <row r="10050" ht="15.75" customHeight="1">
      <c r="A10050" s="1" t="s">
        <v>153</v>
      </c>
      <c r="B10050" s="1">
        <v>4.0</v>
      </c>
      <c r="C10050" s="1" t="s">
        <v>21786</v>
      </c>
      <c r="D10050" s="1" t="s">
        <v>21787</v>
      </c>
      <c r="E10050" s="1" t="s">
        <v>448</v>
      </c>
      <c r="F10050" s="1" t="s">
        <v>84</v>
      </c>
      <c r="G10050" s="1" t="str">
        <f>IFERROR(__xludf.DUMMYFUNCTION("GOOGLETRANSLATE(D10050,""fr"",""en"")"),"#VALUE!")</f>
        <v>#VALUE!</v>
      </c>
    </row>
    <row r="10051" ht="15.75" customHeight="1">
      <c r="A10051" s="1" t="s">
        <v>3868</v>
      </c>
      <c r="B10051" s="1">
        <v>1.0</v>
      </c>
      <c r="C10051" s="1" t="s">
        <v>21788</v>
      </c>
      <c r="D10051" s="1" t="s">
        <v>21789</v>
      </c>
      <c r="E10051" s="1" t="s">
        <v>646</v>
      </c>
      <c r="F10051" s="1" t="s">
        <v>39</v>
      </c>
      <c r="G10051" s="1" t="str">
        <f>IFERROR(__xludf.DUMMYFUNCTION("GOOGLETRANSLATE(D10051,""fr"",""en"")"),"#VALUE!")</f>
        <v>#VALUE!</v>
      </c>
    </row>
    <row r="10052" ht="15.75" customHeight="1">
      <c r="A10052" s="1" t="s">
        <v>3428</v>
      </c>
      <c r="B10052" s="1">
        <v>1.0</v>
      </c>
      <c r="C10052" s="1" t="s">
        <v>21790</v>
      </c>
      <c r="D10052" s="1" t="s">
        <v>21791</v>
      </c>
      <c r="E10052" s="1" t="s">
        <v>423</v>
      </c>
      <c r="F10052" s="1" t="s">
        <v>30</v>
      </c>
      <c r="G10052" s="1" t="str">
        <f>IFERROR(__xludf.DUMMYFUNCTION("GOOGLETRANSLATE(D10052,""fr"",""en"")"),"Zero pointed")</f>
        <v>Zero pointed</v>
      </c>
    </row>
    <row r="10053" ht="15.75" customHeight="1">
      <c r="A10053" s="1" t="s">
        <v>624</v>
      </c>
      <c r="B10053" s="1">
        <v>5.0</v>
      </c>
      <c r="C10053" s="1" t="s">
        <v>21792</v>
      </c>
      <c r="D10053" s="1" t="s">
        <v>21793</v>
      </c>
      <c r="E10053" s="1" t="s">
        <v>614</v>
      </c>
      <c r="F10053" s="1" t="s">
        <v>30</v>
      </c>
      <c r="G10053" s="1" t="str">
        <f>IFERROR(__xludf.DUMMYFUNCTION("GOOGLETRANSLATE(D10053,""fr"",""en"")"),"#VALUE!")</f>
        <v>#VALUE!</v>
      </c>
    </row>
    <row r="10054" ht="15.75" customHeight="1">
      <c r="A10054" s="1" t="s">
        <v>597</v>
      </c>
      <c r="B10054" s="1">
        <v>5.0</v>
      </c>
      <c r="C10054" s="1" t="s">
        <v>21794</v>
      </c>
      <c r="D10054" s="1" t="s">
        <v>21795</v>
      </c>
      <c r="E10054" s="1" t="s">
        <v>21</v>
      </c>
      <c r="F10054" s="1" t="s">
        <v>11</v>
      </c>
      <c r="G10054" s="1" t="str">
        <f>IFERROR(__xludf.DUMMYFUNCTION("GOOGLETRANSLATE(D10054,""fr"",""en"")"),"#VALUE!")</f>
        <v>#VALUE!</v>
      </c>
    </row>
    <row r="10055" ht="15.75" customHeight="1">
      <c r="A10055" s="1" t="s">
        <v>1666</v>
      </c>
      <c r="B10055" s="1">
        <v>2.0</v>
      </c>
      <c r="C10055" s="1" t="s">
        <v>21796</v>
      </c>
      <c r="D10055" s="1" t="s">
        <v>21797</v>
      </c>
      <c r="E10055" s="1" t="s">
        <v>10</v>
      </c>
      <c r="F10055" s="1" t="s">
        <v>11</v>
      </c>
      <c r="G10055" s="1" t="str">
        <f>IFERROR(__xludf.DUMMYFUNCTION("GOOGLETRANSLATE(D10055,""fr"",""en"")"),"#VALUE!")</f>
        <v>#VALUE!</v>
      </c>
    </row>
    <row r="10056" ht="15.75" customHeight="1">
      <c r="A10056" s="1" t="s">
        <v>2358</v>
      </c>
      <c r="B10056" s="1">
        <v>3.0</v>
      </c>
      <c r="C10056" s="1" t="s">
        <v>21798</v>
      </c>
      <c r="D10056" s="1" t="s">
        <v>21799</v>
      </c>
      <c r="E10056" s="1" t="s">
        <v>10</v>
      </c>
      <c r="F10056" s="1" t="s">
        <v>11</v>
      </c>
      <c r="G10056" s="1" t="str">
        <f>IFERROR(__xludf.DUMMYFUNCTION("GOOGLETRANSLATE(D10056,""fr"",""en"")"),"#VALUE!")</f>
        <v>#VALUE!</v>
      </c>
    </row>
    <row r="10057" ht="15.75" customHeight="1">
      <c r="A10057" s="1" t="s">
        <v>414</v>
      </c>
      <c r="B10057" s="1">
        <v>4.0</v>
      </c>
      <c r="C10057" s="1" t="s">
        <v>21800</v>
      </c>
      <c r="D10057" s="1" t="s">
        <v>21801</v>
      </c>
      <c r="E10057" s="1" t="s">
        <v>10</v>
      </c>
      <c r="F10057" s="1" t="s">
        <v>11</v>
      </c>
      <c r="G10057" s="1" t="str">
        <f>IFERROR(__xludf.DUMMYFUNCTION("GOOGLETRANSLATE(D10057,""fr"",""en"")"),"#VALUE!")</f>
        <v>#VALUE!</v>
      </c>
    </row>
    <row r="10058" ht="15.75" customHeight="1">
      <c r="A10058" s="1" t="s">
        <v>5310</v>
      </c>
      <c r="B10058" s="1">
        <v>3.0</v>
      </c>
      <c r="C10058" s="1" t="s">
        <v>21802</v>
      </c>
      <c r="D10058" s="1" t="s">
        <v>21803</v>
      </c>
      <c r="E10058" s="1" t="s">
        <v>10</v>
      </c>
      <c r="F10058" s="1" t="s">
        <v>11</v>
      </c>
      <c r="G10058" s="1" t="str">
        <f>IFERROR(__xludf.DUMMYFUNCTION("GOOGLETRANSLATE(D10058,""fr"",""en"")"),"#VALUE!")</f>
        <v>#VALUE!</v>
      </c>
    </row>
    <row r="10059" ht="15.75" customHeight="1">
      <c r="A10059" s="1" t="s">
        <v>417</v>
      </c>
      <c r="B10059" s="1">
        <v>5.0</v>
      </c>
      <c r="C10059" s="1" t="s">
        <v>21804</v>
      </c>
      <c r="D10059" s="1" t="s">
        <v>21805</v>
      </c>
      <c r="E10059" s="1" t="s">
        <v>21</v>
      </c>
      <c r="F10059" s="1" t="s">
        <v>11</v>
      </c>
      <c r="G10059" s="1" t="str">
        <f>IFERROR(__xludf.DUMMYFUNCTION("GOOGLETRANSLATE(D10059,""fr"",""en"")"),"#VALUE!")</f>
        <v>#VALUE!</v>
      </c>
    </row>
    <row r="10060" ht="15.75" customHeight="1">
      <c r="A10060" s="1" t="s">
        <v>2533</v>
      </c>
      <c r="B10060" s="1">
        <v>3.0</v>
      </c>
      <c r="C10060" s="1" t="s">
        <v>21806</v>
      </c>
      <c r="D10060" s="1" t="s">
        <v>21807</v>
      </c>
      <c r="E10060" s="1" t="s">
        <v>21</v>
      </c>
      <c r="F10060" s="1" t="s">
        <v>11</v>
      </c>
      <c r="G10060" s="1" t="str">
        <f>IFERROR(__xludf.DUMMYFUNCTION("GOOGLETRANSLATE(D10060,""fr"",""en"")"),"#VALUE!")</f>
        <v>#VALUE!</v>
      </c>
    </row>
    <row r="10061" ht="15.75" customHeight="1">
      <c r="A10061" s="1" t="s">
        <v>3022</v>
      </c>
      <c r="B10061" s="1">
        <v>5.0</v>
      </c>
      <c r="C10061" s="1" t="s">
        <v>21808</v>
      </c>
      <c r="D10061" s="1" t="s">
        <v>21809</v>
      </c>
      <c r="E10061" s="1" t="s">
        <v>21</v>
      </c>
      <c r="F10061" s="1" t="s">
        <v>11</v>
      </c>
      <c r="G10061" s="1" t="str">
        <f>IFERROR(__xludf.DUMMYFUNCTION("GOOGLETRANSLATE(D10061,""fr"",""en"")"),"#VALUE!")</f>
        <v>#VALUE!</v>
      </c>
    </row>
    <row r="10062" ht="15.75" customHeight="1">
      <c r="A10062" s="1" t="s">
        <v>255</v>
      </c>
      <c r="B10062" s="1">
        <v>4.0</v>
      </c>
      <c r="C10062" s="1" t="s">
        <v>21810</v>
      </c>
      <c r="D10062" s="1" t="s">
        <v>21811</v>
      </c>
      <c r="E10062" s="1" t="s">
        <v>169</v>
      </c>
      <c r="F10062" s="1" t="s">
        <v>11</v>
      </c>
      <c r="G10062" s="1" t="str">
        <f>IFERROR(__xludf.DUMMYFUNCTION("GOOGLETRANSLATE(D10062,""fr"",""en"")"),"#VALUE!")</f>
        <v>#VALUE!</v>
      </c>
    </row>
    <row r="10063" ht="15.75" customHeight="1">
      <c r="A10063" s="1" t="s">
        <v>5785</v>
      </c>
      <c r="B10063" s="1">
        <v>2.0</v>
      </c>
      <c r="C10063" s="1" t="s">
        <v>21812</v>
      </c>
      <c r="D10063" s="1" t="s">
        <v>21813</v>
      </c>
      <c r="E10063" s="1" t="s">
        <v>250</v>
      </c>
      <c r="F10063" s="1" t="s">
        <v>30</v>
      </c>
      <c r="G10063" s="1" t="str">
        <f>IFERROR(__xludf.DUMMYFUNCTION("GOOGLETRANSLATE(D10063,""fr"",""en"")"),"#VALUE!")</f>
        <v>#VALUE!</v>
      </c>
    </row>
    <row r="10064" ht="15.75" customHeight="1">
      <c r="A10064" s="1" t="s">
        <v>597</v>
      </c>
      <c r="B10064" s="1">
        <v>5.0</v>
      </c>
      <c r="C10064" s="1" t="s">
        <v>21814</v>
      </c>
      <c r="D10064" s="1" t="s">
        <v>21815</v>
      </c>
      <c r="E10064" s="1" t="s">
        <v>176</v>
      </c>
      <c r="F10064" s="1" t="s">
        <v>66</v>
      </c>
      <c r="G10064" s="1" t="str">
        <f>IFERROR(__xludf.DUMMYFUNCTION("GOOGLETRANSLATE(D10064,""fr"",""en"")"),"Simple, efficient, inexpensive. 5/5
Listening advisor who takes the time with customers. No waiting on the phone, really satisfied from start to finish.")</f>
        <v>Simple, efficient, inexpensive. 5/5
Listening advisor who takes the time with customers. No waiting on the phone, really satisfied from start to finish.</v>
      </c>
    </row>
    <row r="10065" ht="15.75" customHeight="1">
      <c r="A10065" s="1" t="s">
        <v>3597</v>
      </c>
      <c r="B10065" s="1">
        <v>3.0</v>
      </c>
      <c r="C10065" s="1" t="s">
        <v>21816</v>
      </c>
      <c r="D10065" s="1" t="s">
        <v>21817</v>
      </c>
      <c r="E10065" s="1" t="s">
        <v>169</v>
      </c>
      <c r="F10065" s="1" t="s">
        <v>11</v>
      </c>
      <c r="G10065" s="1" t="str">
        <f>IFERROR(__xludf.DUMMYFUNCTION("GOOGLETRANSLATE(D10065,""fr"",""en"")"),"#VALUE!")</f>
        <v>#VALUE!</v>
      </c>
    </row>
    <row r="10066" ht="15.75" customHeight="1">
      <c r="A10066" s="1" t="s">
        <v>710</v>
      </c>
      <c r="B10066" s="1">
        <v>4.0</v>
      </c>
      <c r="C10066" s="1" t="s">
        <v>21818</v>
      </c>
      <c r="D10066" s="1" t="s">
        <v>21819</v>
      </c>
      <c r="E10066" s="1" t="s">
        <v>21</v>
      </c>
      <c r="F10066" s="1" t="s">
        <v>11</v>
      </c>
      <c r="G10066" s="1" t="str">
        <f>IFERROR(__xludf.DUMMYFUNCTION("GOOGLETRANSLATE(D10066,""fr"",""en"")"),"#VALUE!")</f>
        <v>#VALUE!</v>
      </c>
    </row>
    <row r="10067" ht="15.75" customHeight="1">
      <c r="A10067" s="1" t="s">
        <v>144</v>
      </c>
      <c r="B10067" s="1">
        <v>1.0</v>
      </c>
      <c r="C10067" s="1" t="s">
        <v>21820</v>
      </c>
      <c r="D10067" s="1" t="s">
        <v>21821</v>
      </c>
      <c r="E10067" s="1" t="s">
        <v>296</v>
      </c>
      <c r="F10067" s="1" t="s">
        <v>110</v>
      </c>
      <c r="G10067" s="1" t="str">
        <f>IFERROR(__xludf.DUMMYFUNCTION("GOOGLETRANSLATE(D10067,""fr"",""en"")"),"#VALUE!")</f>
        <v>#VALUE!</v>
      </c>
    </row>
    <row r="10068" ht="15.75" customHeight="1">
      <c r="A10068" s="1" t="s">
        <v>2961</v>
      </c>
      <c r="B10068" s="1">
        <v>1.0</v>
      </c>
      <c r="C10068" s="1" t="s">
        <v>21822</v>
      </c>
      <c r="D10068" s="1" t="s">
        <v>21823</v>
      </c>
      <c r="E10068" s="1" t="s">
        <v>1192</v>
      </c>
      <c r="F10068" s="1" t="s">
        <v>39</v>
      </c>
      <c r="G10068" s="1" t="str">
        <f>IFERROR(__xludf.DUMMYFUNCTION("GOOGLETRANSLATE(D10068,""fr"",""en"")"),"#VALUE!")</f>
        <v>#VALUE!</v>
      </c>
    </row>
    <row r="10069" ht="15.75" customHeight="1">
      <c r="A10069" s="1" t="s">
        <v>1934</v>
      </c>
      <c r="B10069" s="1">
        <v>4.0</v>
      </c>
      <c r="C10069" s="1" t="s">
        <v>21824</v>
      </c>
      <c r="D10069" s="1" t="s">
        <v>21825</v>
      </c>
      <c r="E10069" s="1" t="s">
        <v>10</v>
      </c>
      <c r="F10069" s="1" t="s">
        <v>11</v>
      </c>
      <c r="G10069" s="1" t="str">
        <f>IFERROR(__xludf.DUMMYFUNCTION("GOOGLETRANSLATE(D10069,""fr"",""en"")"),"#VALUE!")</f>
        <v>#VALUE!</v>
      </c>
    </row>
    <row r="10070" ht="15.75" customHeight="1">
      <c r="A10070" s="1" t="s">
        <v>6225</v>
      </c>
      <c r="B10070" s="1">
        <v>2.0</v>
      </c>
      <c r="C10070" s="1" t="s">
        <v>21826</v>
      </c>
      <c r="D10070" s="1" t="s">
        <v>21827</v>
      </c>
      <c r="E10070" s="1" t="s">
        <v>21</v>
      </c>
      <c r="F10070" s="1" t="s">
        <v>11</v>
      </c>
      <c r="G10070" s="1" t="str">
        <f>IFERROR(__xludf.DUMMYFUNCTION("GOOGLETRANSLATE(D10070,""fr"",""en"")"),"#VALUE!")</f>
        <v>#VALUE!</v>
      </c>
    </row>
    <row r="10071" ht="15.75" customHeight="1">
      <c r="A10071" s="1" t="s">
        <v>1476</v>
      </c>
      <c r="B10071" s="1">
        <v>5.0</v>
      </c>
      <c r="C10071" s="1" t="s">
        <v>21828</v>
      </c>
      <c r="D10071" s="1" t="s">
        <v>21829</v>
      </c>
      <c r="E10071" s="1" t="s">
        <v>10</v>
      </c>
      <c r="F10071" s="1" t="s">
        <v>11</v>
      </c>
      <c r="G10071" s="1" t="str">
        <f>IFERROR(__xludf.DUMMYFUNCTION("GOOGLETRANSLATE(D10071,""fr"",""en"")"),"#VALUE!")</f>
        <v>#VALUE!</v>
      </c>
    </row>
    <row r="10072" ht="15.75" customHeight="1">
      <c r="A10072" s="1" t="s">
        <v>738</v>
      </c>
      <c r="B10072" s="1">
        <v>3.0</v>
      </c>
      <c r="C10072" s="1" t="s">
        <v>21830</v>
      </c>
      <c r="D10072" s="1" t="s">
        <v>21831</v>
      </c>
      <c r="E10072" s="1" t="s">
        <v>614</v>
      </c>
      <c r="F10072" s="1" t="s">
        <v>30</v>
      </c>
      <c r="G10072" s="1" t="str">
        <f>IFERROR(__xludf.DUMMYFUNCTION("GOOGLETRANSLATE(D10072,""fr"",""en"")"),"#VALUE!")</f>
        <v>#VALUE!</v>
      </c>
    </row>
    <row r="10073" ht="15.75" customHeight="1">
      <c r="A10073" s="1" t="s">
        <v>236</v>
      </c>
      <c r="B10073" s="1">
        <v>4.0</v>
      </c>
      <c r="C10073" s="1" t="s">
        <v>21832</v>
      </c>
      <c r="D10073" s="1" t="s">
        <v>21833</v>
      </c>
      <c r="E10073" s="1" t="s">
        <v>10</v>
      </c>
      <c r="F10073" s="1" t="s">
        <v>11</v>
      </c>
      <c r="G10073" s="1" t="str">
        <f>IFERROR(__xludf.DUMMYFUNCTION("GOOGLETRANSLATE(D10073,""fr"",""en"")"),"#VALUE!")</f>
        <v>#VALUE!</v>
      </c>
    </row>
    <row r="10074" ht="15.75" customHeight="1">
      <c r="A10074" s="1" t="s">
        <v>119</v>
      </c>
      <c r="B10074" s="1">
        <v>5.0</v>
      </c>
      <c r="C10074" s="1" t="s">
        <v>21834</v>
      </c>
      <c r="D10074" s="1" t="s">
        <v>21835</v>
      </c>
      <c r="E10074" s="1" t="s">
        <v>448</v>
      </c>
      <c r="F10074" s="1" t="s">
        <v>84</v>
      </c>
      <c r="G10074" s="1" t="str">
        <f>IFERROR(__xludf.DUMMYFUNCTION("GOOGLETRANSLATE(D10074,""fr"",""en"")"),"#VALUE!")</f>
        <v>#VALUE!</v>
      </c>
    </row>
    <row r="10075" ht="15.75" customHeight="1">
      <c r="A10075" s="1" t="s">
        <v>335</v>
      </c>
      <c r="B10075" s="1">
        <v>3.0</v>
      </c>
      <c r="C10075" s="1" t="s">
        <v>21836</v>
      </c>
      <c r="D10075" s="1" t="s">
        <v>21837</v>
      </c>
      <c r="E10075" s="1" t="s">
        <v>196</v>
      </c>
      <c r="F10075" s="1" t="s">
        <v>118</v>
      </c>
      <c r="G10075" s="1" t="str">
        <f>IFERROR(__xludf.DUMMYFUNCTION("GOOGLETRANSLATE(D10075,""fr"",""en"")"),"#VALUE!")</f>
        <v>#VALUE!</v>
      </c>
    </row>
    <row r="10076" ht="15.75" customHeight="1">
      <c r="A10076" s="1" t="s">
        <v>885</v>
      </c>
      <c r="B10076" s="1">
        <v>1.0</v>
      </c>
      <c r="C10076" s="1" t="s">
        <v>21838</v>
      </c>
      <c r="D10076" s="1" t="s">
        <v>21839</v>
      </c>
      <c r="E10076" s="1" t="s">
        <v>373</v>
      </c>
      <c r="F10076" s="1" t="s">
        <v>118</v>
      </c>
      <c r="G10076" s="1" t="str">
        <f>IFERROR(__xludf.DUMMYFUNCTION("GOOGLETRANSLATE(D10076,""fr"",""en"")"),"#VALUE!")</f>
        <v>#VALUE!</v>
      </c>
    </row>
    <row r="10077" ht="15.75" customHeight="1">
      <c r="A10077" s="1" t="s">
        <v>1764</v>
      </c>
      <c r="B10077" s="1">
        <v>5.0</v>
      </c>
      <c r="C10077" s="1" t="s">
        <v>21840</v>
      </c>
      <c r="D10077" s="1" t="s">
        <v>21841</v>
      </c>
      <c r="E10077" s="1" t="s">
        <v>169</v>
      </c>
      <c r="F10077" s="1" t="s">
        <v>11</v>
      </c>
      <c r="G10077" s="1" t="str">
        <f>IFERROR(__xludf.DUMMYFUNCTION("GOOGLETRANSLATE(D10077,""fr"",""en"")"),"#VALUE!")</f>
        <v>#VALUE!</v>
      </c>
    </row>
    <row r="10078" ht="15.75" customHeight="1">
      <c r="A10078" s="1" t="s">
        <v>473</v>
      </c>
      <c r="B10078" s="1">
        <v>1.0</v>
      </c>
      <c r="C10078" s="1" t="s">
        <v>21842</v>
      </c>
      <c r="D10078" s="1" t="s">
        <v>21843</v>
      </c>
      <c r="E10078" s="1" t="s">
        <v>254</v>
      </c>
      <c r="F10078" s="1" t="s">
        <v>66</v>
      </c>
      <c r="G10078" s="1" t="str">
        <f>IFERROR(__xludf.DUMMYFUNCTION("GOOGLETRANSLATE(D10078,""fr"",""en"")"),"#VALUE!")</f>
        <v>#VALUE!</v>
      </c>
    </row>
    <row r="10079" ht="15.75" customHeight="1">
      <c r="A10079" s="1" t="s">
        <v>1324</v>
      </c>
      <c r="B10079" s="1">
        <v>5.0</v>
      </c>
      <c r="C10079" s="1" t="s">
        <v>21844</v>
      </c>
      <c r="D10079" s="1" t="s">
        <v>21845</v>
      </c>
      <c r="E10079" s="1" t="s">
        <v>21</v>
      </c>
      <c r="F10079" s="1" t="s">
        <v>11</v>
      </c>
      <c r="G10079" s="1" t="str">
        <f>IFERROR(__xludf.DUMMYFUNCTION("GOOGLETRANSLATE(D10079,""fr"",""en"")"),"#VALUE!")</f>
        <v>#VALUE!</v>
      </c>
    </row>
    <row r="10080" ht="15.75" customHeight="1">
      <c r="A10080" s="1" t="s">
        <v>2533</v>
      </c>
      <c r="B10080" s="1">
        <v>5.0</v>
      </c>
      <c r="C10080" s="1" t="s">
        <v>21846</v>
      </c>
      <c r="D10080" s="1" t="s">
        <v>21847</v>
      </c>
      <c r="E10080" s="1" t="s">
        <v>65</v>
      </c>
      <c r="F10080" s="1" t="s">
        <v>66</v>
      </c>
      <c r="G10080" s="1" t="str">
        <f>IFERROR(__xludf.DUMMYFUNCTION("GOOGLETRANSLATE(D10080,""fr"",""en"")"),"#VALUE!")</f>
        <v>#VALUE!</v>
      </c>
    </row>
    <row r="10081" ht="15.75" customHeight="1">
      <c r="A10081" s="1" t="s">
        <v>8291</v>
      </c>
      <c r="B10081" s="1">
        <v>1.0</v>
      </c>
      <c r="C10081" s="1" t="s">
        <v>21848</v>
      </c>
      <c r="D10081" s="1" t="s">
        <v>21849</v>
      </c>
      <c r="E10081" s="1" t="s">
        <v>250</v>
      </c>
      <c r="F10081" s="1" t="s">
        <v>30</v>
      </c>
      <c r="G10081" s="1" t="str">
        <f>IFERROR(__xludf.DUMMYFUNCTION("GOOGLETRANSLATE(D10081,""fr"",""en"")"),"#VALUE!")</f>
        <v>#VALUE!</v>
      </c>
    </row>
    <row r="10082" ht="15.75" customHeight="1">
      <c r="A10082" s="1" t="s">
        <v>2640</v>
      </c>
      <c r="B10082" s="1">
        <v>4.0</v>
      </c>
      <c r="C10082" s="1" t="s">
        <v>21850</v>
      </c>
      <c r="D10082" s="1" t="s">
        <v>21851</v>
      </c>
      <c r="E10082" s="1" t="s">
        <v>109</v>
      </c>
      <c r="F10082" s="1" t="s">
        <v>11</v>
      </c>
      <c r="G10082" s="1" t="str">
        <f>IFERROR(__xludf.DUMMYFUNCTION("GOOGLETRANSLATE(D10082,""fr"",""en"")"),"#VALUE!")</f>
        <v>#VALUE!</v>
      </c>
    </row>
    <row r="10083" ht="15.75" customHeight="1">
      <c r="A10083" s="1" t="s">
        <v>21852</v>
      </c>
      <c r="B10083" s="1">
        <v>2.0</v>
      </c>
      <c r="C10083" s="1" t="s">
        <v>21853</v>
      </c>
      <c r="D10083" s="1" t="s">
        <v>21854</v>
      </c>
      <c r="E10083" s="1" t="s">
        <v>280</v>
      </c>
      <c r="F10083" s="1" t="s">
        <v>11</v>
      </c>
      <c r="G10083" s="1" t="str">
        <f>IFERROR(__xludf.DUMMYFUNCTION("GOOGLETRANSLATE(D10083,""fr"",""en"")"),"#VALUE!")</f>
        <v>#VALUE!</v>
      </c>
    </row>
    <row r="10084" ht="15.75" customHeight="1">
      <c r="A10084" s="1" t="s">
        <v>876</v>
      </c>
      <c r="B10084" s="1">
        <v>4.0</v>
      </c>
      <c r="C10084" s="1" t="s">
        <v>21855</v>
      </c>
      <c r="D10084" s="1" t="s">
        <v>21856</v>
      </c>
      <c r="E10084" s="1" t="s">
        <v>65</v>
      </c>
      <c r="F10084" s="1" t="s">
        <v>66</v>
      </c>
      <c r="G10084" s="1" t="str">
        <f>IFERROR(__xludf.DUMMYFUNCTION("GOOGLETRANSLATE(D10084,""fr"",""en"")"),"#VALUE!")</f>
        <v>#VALUE!</v>
      </c>
    </row>
    <row r="10085" ht="15.75" customHeight="1">
      <c r="A10085" s="1" t="s">
        <v>1361</v>
      </c>
      <c r="B10085" s="1">
        <v>4.0</v>
      </c>
      <c r="C10085" s="1" t="s">
        <v>21857</v>
      </c>
      <c r="D10085" s="1" t="s">
        <v>21858</v>
      </c>
      <c r="E10085" s="1" t="s">
        <v>65</v>
      </c>
      <c r="F10085" s="1" t="s">
        <v>66</v>
      </c>
      <c r="G10085" s="1" t="str">
        <f>IFERROR(__xludf.DUMMYFUNCTION("GOOGLETRANSLATE(D10085,""fr"",""en"")"),"#VALUE!")</f>
        <v>#VALUE!</v>
      </c>
    </row>
    <row r="10086" ht="15.75" customHeight="1">
      <c r="A10086" s="1" t="s">
        <v>1972</v>
      </c>
      <c r="B10086" s="1">
        <v>5.0</v>
      </c>
      <c r="C10086" s="1" t="s">
        <v>21859</v>
      </c>
      <c r="D10086" s="1" t="s">
        <v>21860</v>
      </c>
      <c r="E10086" s="1" t="s">
        <v>10</v>
      </c>
      <c r="F10086" s="1" t="s">
        <v>11</v>
      </c>
      <c r="G10086" s="1" t="str">
        <f>IFERROR(__xludf.DUMMYFUNCTION("GOOGLETRANSLATE(D10086,""fr"",""en"")"),"#VALUE!")</f>
        <v>#VALUE!</v>
      </c>
    </row>
    <row r="10087" ht="15.75" customHeight="1">
      <c r="A10087" s="1" t="s">
        <v>5596</v>
      </c>
      <c r="B10087" s="1">
        <v>5.0</v>
      </c>
      <c r="C10087" s="1" t="s">
        <v>21861</v>
      </c>
      <c r="D10087" s="1" t="s">
        <v>21862</v>
      </c>
      <c r="E10087" s="1" t="s">
        <v>614</v>
      </c>
      <c r="F10087" s="1" t="s">
        <v>30</v>
      </c>
      <c r="G10087" s="1" t="str">
        <f>IFERROR(__xludf.DUMMYFUNCTION("GOOGLETRANSLATE(D10087,""fr"",""en"")"),"#VALUE!")</f>
        <v>#VALUE!</v>
      </c>
    </row>
    <row r="10088" ht="15.75" customHeight="1">
      <c r="A10088" s="1" t="s">
        <v>4455</v>
      </c>
      <c r="B10088" s="1">
        <v>2.0</v>
      </c>
      <c r="C10088" s="1" t="s">
        <v>21863</v>
      </c>
      <c r="D10088" s="1" t="s">
        <v>21864</v>
      </c>
      <c r="E10088" s="1" t="s">
        <v>373</v>
      </c>
      <c r="F10088" s="1" t="s">
        <v>30</v>
      </c>
      <c r="G10088" s="1" t="str">
        <f>IFERROR(__xludf.DUMMYFUNCTION("GOOGLETRANSLATE(D10088,""fr"",""en"")"),"#VALUE!")</f>
        <v>#VALUE!</v>
      </c>
    </row>
    <row r="10089" ht="15.75" customHeight="1">
      <c r="A10089" s="1" t="s">
        <v>67</v>
      </c>
      <c r="B10089" s="1">
        <v>2.0</v>
      </c>
      <c r="C10089" s="1" t="s">
        <v>21865</v>
      </c>
      <c r="D10089" s="1" t="s">
        <v>21866</v>
      </c>
      <c r="E10089" s="1" t="s">
        <v>29</v>
      </c>
      <c r="F10089" s="1" t="s">
        <v>30</v>
      </c>
      <c r="G10089" s="1" t="str">
        <f>IFERROR(__xludf.DUMMYFUNCTION("GOOGLETRANSLATE(D10089,""fr"",""en"")"),"#VALUE!")</f>
        <v>#VALUE!</v>
      </c>
    </row>
    <row r="10090" ht="15.75" customHeight="1">
      <c r="A10090" s="1" t="s">
        <v>4817</v>
      </c>
      <c r="B10090" s="1">
        <v>1.0</v>
      </c>
      <c r="C10090" s="1" t="s">
        <v>21867</v>
      </c>
      <c r="D10090" s="1" t="s">
        <v>21868</v>
      </c>
      <c r="E10090" s="1" t="s">
        <v>292</v>
      </c>
      <c r="F10090" s="1" t="s">
        <v>11</v>
      </c>
      <c r="G10090" s="1" t="str">
        <f>IFERROR(__xludf.DUMMYFUNCTION("GOOGLETRANSLATE(D10090,""fr"",""en"")"),"#VALUE!")</f>
        <v>#VALUE!</v>
      </c>
    </row>
    <row r="10091" ht="15.75" customHeight="1">
      <c r="A10091" s="1" t="s">
        <v>4290</v>
      </c>
      <c r="B10091" s="1">
        <v>4.0</v>
      </c>
      <c r="C10091" s="1" t="s">
        <v>21869</v>
      </c>
      <c r="D10091" s="1" t="s">
        <v>21870</v>
      </c>
      <c r="E10091" s="1" t="s">
        <v>109</v>
      </c>
      <c r="F10091" s="1" t="s">
        <v>11</v>
      </c>
      <c r="G10091" s="1" t="str">
        <f>IFERROR(__xludf.DUMMYFUNCTION("GOOGLETRANSLATE(D10091,""fr"",""en"")"),"#VALUE!")</f>
        <v>#VALUE!</v>
      </c>
    </row>
    <row r="10092" ht="15.75" customHeight="1">
      <c r="A10092" s="1" t="s">
        <v>21871</v>
      </c>
      <c r="B10092" s="1">
        <v>2.0</v>
      </c>
      <c r="C10092" s="1" t="s">
        <v>21872</v>
      </c>
      <c r="D10092" s="1" t="s">
        <v>21873</v>
      </c>
      <c r="E10092" s="1" t="s">
        <v>296</v>
      </c>
      <c r="F10092" s="1" t="s">
        <v>11</v>
      </c>
      <c r="G10092" s="1" t="str">
        <f>IFERROR(__xludf.DUMMYFUNCTION("GOOGLETRANSLATE(D10092,""fr"",""en"")"),"#VALUE!")</f>
        <v>#VALUE!</v>
      </c>
    </row>
    <row r="10093" ht="15.75" customHeight="1">
      <c r="A10093" s="1" t="s">
        <v>85</v>
      </c>
      <c r="B10093" s="1">
        <v>1.0</v>
      </c>
      <c r="C10093" s="1" t="s">
        <v>21874</v>
      </c>
      <c r="D10093" s="1" t="s">
        <v>21875</v>
      </c>
      <c r="E10093" s="1" t="s">
        <v>47</v>
      </c>
      <c r="F10093" s="1" t="s">
        <v>48</v>
      </c>
      <c r="G10093" s="1" t="str">
        <f>IFERROR(__xludf.DUMMYFUNCTION("GOOGLETRANSLATE(D10093,""fr"",""en"")"),"#VALUE!")</f>
        <v>#VALUE!</v>
      </c>
    </row>
    <row r="10094" ht="15.75" customHeight="1">
      <c r="A10094" s="1" t="s">
        <v>14704</v>
      </c>
      <c r="B10094" s="1">
        <v>1.0</v>
      </c>
      <c r="C10094" s="1" t="s">
        <v>21876</v>
      </c>
      <c r="D10094" s="1" t="s">
        <v>21877</v>
      </c>
      <c r="E10094" s="1" t="s">
        <v>169</v>
      </c>
      <c r="F10094" s="1" t="s">
        <v>110</v>
      </c>
      <c r="G10094" s="1" t="str">
        <f>IFERROR(__xludf.DUMMYFUNCTION("GOOGLETRANSLATE(D10094,""fr"",""en"")"),"#VALUE!")</f>
        <v>#VALUE!</v>
      </c>
    </row>
    <row r="10095" ht="15.75" customHeight="1">
      <c r="A10095" s="1" t="s">
        <v>681</v>
      </c>
      <c r="B10095" s="1">
        <v>4.0</v>
      </c>
      <c r="C10095" s="1" t="s">
        <v>21878</v>
      </c>
      <c r="D10095" s="1" t="s">
        <v>21879</v>
      </c>
      <c r="E10095" s="1" t="s">
        <v>554</v>
      </c>
      <c r="F10095" s="1" t="s">
        <v>30</v>
      </c>
      <c r="G10095" s="1" t="str">
        <f>IFERROR(__xludf.DUMMYFUNCTION("GOOGLETRANSLATE(D10095,""fr"",""en"")"),"#VALUE!")</f>
        <v>#VALUE!</v>
      </c>
    </row>
    <row r="10096" ht="15.75" customHeight="1">
      <c r="A10096" s="1" t="s">
        <v>8460</v>
      </c>
      <c r="B10096" s="1">
        <v>2.0</v>
      </c>
      <c r="C10096" s="1" t="s">
        <v>21880</v>
      </c>
      <c r="D10096" s="1" t="s">
        <v>21881</v>
      </c>
      <c r="E10096" s="1" t="s">
        <v>273</v>
      </c>
      <c r="F10096" s="1" t="s">
        <v>110</v>
      </c>
      <c r="G10096" s="1" t="str">
        <f>IFERROR(__xludf.DUMMYFUNCTION("GOOGLETRANSLATE(D10096,""fr"",""en"")"),"#VALUE!")</f>
        <v>#VALUE!</v>
      </c>
    </row>
    <row r="10097" ht="15.75" customHeight="1">
      <c r="A10097" s="1" t="s">
        <v>2798</v>
      </c>
      <c r="B10097" s="1">
        <v>3.0</v>
      </c>
      <c r="C10097" s="1" t="s">
        <v>21882</v>
      </c>
      <c r="D10097" s="1" t="s">
        <v>21883</v>
      </c>
      <c r="E10097" s="1" t="s">
        <v>169</v>
      </c>
      <c r="F10097" s="1" t="s">
        <v>110</v>
      </c>
      <c r="G10097" s="1" t="str">
        <f>IFERROR(__xludf.DUMMYFUNCTION("GOOGLETRANSLATE(D10097,""fr"",""en"")"),"#VALUE!")</f>
        <v>#VALUE!</v>
      </c>
    </row>
    <row r="10098" ht="15.75" customHeight="1">
      <c r="A10098" s="1" t="s">
        <v>5046</v>
      </c>
      <c r="B10098" s="1">
        <v>1.0</v>
      </c>
      <c r="C10098" s="1" t="s">
        <v>21884</v>
      </c>
      <c r="D10098" s="1" t="s">
        <v>21885</v>
      </c>
      <c r="E10098" s="1" t="s">
        <v>646</v>
      </c>
      <c r="F10098" s="1" t="s">
        <v>39</v>
      </c>
      <c r="G10098" s="1" t="str">
        <f>IFERROR(__xludf.DUMMYFUNCTION("GOOGLETRANSLATE(D10098,""fr"",""en"")"),"#VALUE!")</f>
        <v>#VALUE!</v>
      </c>
    </row>
    <row r="10099" ht="15.75" customHeight="1">
      <c r="A10099" s="1" t="s">
        <v>100</v>
      </c>
      <c r="B10099" s="1">
        <v>3.0</v>
      </c>
      <c r="C10099" s="1" t="s">
        <v>21886</v>
      </c>
      <c r="D10099" s="1" t="s">
        <v>21887</v>
      </c>
      <c r="E10099" s="1" t="s">
        <v>65</v>
      </c>
      <c r="F10099" s="1" t="s">
        <v>66</v>
      </c>
      <c r="G10099" s="1" t="str">
        <f>IFERROR(__xludf.DUMMYFUNCTION("GOOGLETRANSLATE(D10099,""fr"",""en"")"),"#VALUE!")</f>
        <v>#VALUE!</v>
      </c>
    </row>
    <row r="10100" ht="15.75" customHeight="1">
      <c r="A10100" s="1" t="s">
        <v>274</v>
      </c>
      <c r="B10100" s="1">
        <v>4.0</v>
      </c>
      <c r="C10100" s="1" t="s">
        <v>21888</v>
      </c>
      <c r="D10100" s="1" t="s">
        <v>21889</v>
      </c>
      <c r="E10100" s="1" t="s">
        <v>21</v>
      </c>
      <c r="F10100" s="1" t="s">
        <v>11</v>
      </c>
      <c r="G10100" s="1" t="str">
        <f>IFERROR(__xludf.DUMMYFUNCTION("GOOGLETRANSLATE(D10100,""fr"",""en"")"),"#VALUE!")</f>
        <v>#VALUE!</v>
      </c>
    </row>
    <row r="10101" ht="15.75" customHeight="1">
      <c r="A10101" s="1" t="s">
        <v>3092</v>
      </c>
      <c r="B10101" s="1">
        <v>1.0</v>
      </c>
      <c r="C10101" s="1" t="s">
        <v>21890</v>
      </c>
      <c r="D10101" s="1" t="s">
        <v>21891</v>
      </c>
      <c r="E10101" s="1" t="s">
        <v>575</v>
      </c>
      <c r="F10101" s="1" t="s">
        <v>48</v>
      </c>
      <c r="G10101" s="1" t="str">
        <f>IFERROR(__xludf.DUMMYFUNCTION("GOOGLETRANSLATE(D10101,""fr"",""en"")"),"#VALUE!")</f>
        <v>#VALUE!</v>
      </c>
    </row>
    <row r="10102" ht="15.75" customHeight="1">
      <c r="A10102" s="1" t="s">
        <v>17384</v>
      </c>
      <c r="B10102" s="1">
        <v>1.0</v>
      </c>
      <c r="C10102" s="1" t="s">
        <v>21892</v>
      </c>
      <c r="D10102" s="1" t="s">
        <v>21893</v>
      </c>
      <c r="E10102" s="1" t="s">
        <v>125</v>
      </c>
      <c r="F10102" s="1" t="s">
        <v>110</v>
      </c>
      <c r="G10102" s="1" t="str">
        <f>IFERROR(__xludf.DUMMYFUNCTION("GOOGLETRANSLATE(D10102,""fr"",""en"")"),"#VALUE!")</f>
        <v>#VALUE!</v>
      </c>
    </row>
    <row r="10103" ht="15.75" customHeight="1">
      <c r="A10103" s="1" t="s">
        <v>2097</v>
      </c>
      <c r="B10103" s="1">
        <v>4.0</v>
      </c>
      <c r="C10103" s="1" t="s">
        <v>21894</v>
      </c>
      <c r="D10103" s="1" t="s">
        <v>21895</v>
      </c>
      <c r="E10103" s="1" t="s">
        <v>10</v>
      </c>
      <c r="F10103" s="1" t="s">
        <v>11</v>
      </c>
      <c r="G10103" s="1" t="str">
        <f>IFERROR(__xludf.DUMMYFUNCTION("GOOGLETRANSLATE(D10103,""fr"",""en"")"),"#VALUE!")</f>
        <v>#VALUE!</v>
      </c>
    </row>
    <row r="10104" ht="15.75" customHeight="1">
      <c r="A10104" s="1" t="s">
        <v>594</v>
      </c>
      <c r="B10104" s="1">
        <v>4.0</v>
      </c>
      <c r="C10104" s="1" t="s">
        <v>11310</v>
      </c>
      <c r="D10104" s="1" t="s">
        <v>21896</v>
      </c>
      <c r="E10104" s="1" t="s">
        <v>169</v>
      </c>
      <c r="F10104" s="1" t="s">
        <v>11</v>
      </c>
      <c r="G10104" s="1" t="str">
        <f>IFERROR(__xludf.DUMMYFUNCTION("GOOGLETRANSLATE(D10104,""fr"",""en"")"),"#VALUE!")</f>
        <v>#VALUE!</v>
      </c>
    </row>
    <row r="10105" ht="15.75" customHeight="1">
      <c r="A10105" s="1" t="s">
        <v>6168</v>
      </c>
      <c r="B10105" s="1">
        <v>2.0</v>
      </c>
      <c r="C10105" s="1" t="s">
        <v>21897</v>
      </c>
      <c r="D10105" s="1" t="s">
        <v>21898</v>
      </c>
      <c r="E10105" s="1" t="s">
        <v>5109</v>
      </c>
      <c r="F10105" s="1" t="s">
        <v>66</v>
      </c>
      <c r="G10105" s="1" t="str">
        <f>IFERROR(__xludf.DUMMYFUNCTION("GOOGLETRANSLATE(D10105,""fr"",""en"")"),"#VALUE!")</f>
        <v>#VALUE!</v>
      </c>
    </row>
    <row r="10106" ht="15.75" customHeight="1">
      <c r="A10106" s="1" t="s">
        <v>2707</v>
      </c>
      <c r="B10106" s="1">
        <v>5.0</v>
      </c>
      <c r="C10106" s="1" t="s">
        <v>21899</v>
      </c>
      <c r="D10106" s="1" t="s">
        <v>21900</v>
      </c>
      <c r="E10106" s="1" t="s">
        <v>5251</v>
      </c>
      <c r="F10106" s="1" t="s">
        <v>66</v>
      </c>
      <c r="G10106" s="1" t="str">
        <f>IFERROR(__xludf.DUMMYFUNCTION("GOOGLETRANSLATE(D10106,""fr"",""en"")"),"#VALUE!")</f>
        <v>#VALUE!</v>
      </c>
    </row>
    <row r="10107" ht="15.75" customHeight="1">
      <c r="A10107" s="1" t="s">
        <v>411</v>
      </c>
      <c r="B10107" s="1">
        <v>3.0</v>
      </c>
      <c r="C10107" s="1" t="s">
        <v>21901</v>
      </c>
      <c r="D10107" s="1" t="s">
        <v>21902</v>
      </c>
      <c r="E10107" s="1" t="s">
        <v>10</v>
      </c>
      <c r="F10107" s="1" t="s">
        <v>11</v>
      </c>
      <c r="G10107" s="1" t="str">
        <f>IFERROR(__xludf.DUMMYFUNCTION("GOOGLETRANSLATE(D10107,""fr"",""en"")"),"#VALUE!")</f>
        <v>#VALUE!</v>
      </c>
    </row>
    <row r="10108" ht="15.75" customHeight="1">
      <c r="A10108" s="1" t="s">
        <v>3180</v>
      </c>
      <c r="B10108" s="1">
        <v>1.0</v>
      </c>
      <c r="C10108" s="1" t="s">
        <v>21903</v>
      </c>
      <c r="D10108" s="1" t="s">
        <v>21904</v>
      </c>
      <c r="E10108" s="1" t="s">
        <v>484</v>
      </c>
      <c r="F10108" s="1" t="s">
        <v>30</v>
      </c>
      <c r="G10108" s="1" t="str">
        <f>IFERROR(__xludf.DUMMYFUNCTION("GOOGLETRANSLATE(D10108,""fr"",""en"")"),"#VALUE!")</f>
        <v>#VALUE!</v>
      </c>
    </row>
    <row r="10109" ht="15.75" customHeight="1">
      <c r="A10109" s="1" t="s">
        <v>569</v>
      </c>
      <c r="B10109" s="1">
        <v>1.0</v>
      </c>
      <c r="C10109" s="1" t="s">
        <v>21905</v>
      </c>
      <c r="D10109" s="1" t="s">
        <v>21906</v>
      </c>
      <c r="E10109" s="1" t="s">
        <v>169</v>
      </c>
      <c r="F10109" s="1" t="s">
        <v>11</v>
      </c>
      <c r="G10109" s="1" t="str">
        <f>IFERROR(__xludf.DUMMYFUNCTION("GOOGLETRANSLATE(D10109,""fr"",""en"")"),"#VALUE!")</f>
        <v>#VALUE!</v>
      </c>
    </row>
    <row r="10110" ht="15.75" customHeight="1">
      <c r="A10110" s="1" t="s">
        <v>2272</v>
      </c>
      <c r="B10110" s="1">
        <v>4.0</v>
      </c>
      <c r="C10110" s="1" t="s">
        <v>21907</v>
      </c>
      <c r="D10110" s="1" t="s">
        <v>21908</v>
      </c>
      <c r="E10110" s="1" t="s">
        <v>10</v>
      </c>
      <c r="F10110" s="1" t="s">
        <v>11</v>
      </c>
      <c r="G10110" s="1" t="str">
        <f>IFERROR(__xludf.DUMMYFUNCTION("GOOGLETRANSLATE(D10110,""fr"",""en"")"),"#VALUE!")</f>
        <v>#VALUE!</v>
      </c>
    </row>
    <row r="10111" ht="15.75" customHeight="1">
      <c r="A10111" s="1" t="s">
        <v>1673</v>
      </c>
      <c r="B10111" s="1">
        <v>2.0</v>
      </c>
      <c r="C10111" s="1" t="s">
        <v>21909</v>
      </c>
      <c r="D10111" s="1" t="s">
        <v>21910</v>
      </c>
      <c r="E10111" s="1" t="s">
        <v>25</v>
      </c>
      <c r="F10111" s="1" t="s">
        <v>11</v>
      </c>
      <c r="G10111" s="1" t="str">
        <f>IFERROR(__xludf.DUMMYFUNCTION("GOOGLETRANSLATE(D10111,""fr"",""en"")"),"#VALUE!")</f>
        <v>#VALUE!</v>
      </c>
    </row>
    <row r="10112" ht="15.75" customHeight="1">
      <c r="A10112" s="1" t="s">
        <v>391</v>
      </c>
      <c r="B10112" s="1">
        <v>3.0</v>
      </c>
      <c r="C10112" s="1" t="s">
        <v>21911</v>
      </c>
      <c r="D10112" s="1" t="s">
        <v>21912</v>
      </c>
      <c r="E10112" s="1" t="s">
        <v>21</v>
      </c>
      <c r="F10112" s="1" t="s">
        <v>11</v>
      </c>
      <c r="G10112" s="1" t="str">
        <f>IFERROR(__xludf.DUMMYFUNCTION("GOOGLETRANSLATE(D10112,""fr"",""en"")"),"#VALUE!")</f>
        <v>#VALUE!</v>
      </c>
    </row>
    <row r="10113" ht="15.75" customHeight="1">
      <c r="A10113" s="1" t="s">
        <v>2747</v>
      </c>
      <c r="B10113" s="1">
        <v>4.0</v>
      </c>
      <c r="C10113" s="1" t="s">
        <v>21913</v>
      </c>
      <c r="D10113" s="1" t="s">
        <v>21914</v>
      </c>
      <c r="E10113" s="1" t="s">
        <v>10</v>
      </c>
      <c r="F10113" s="1" t="s">
        <v>11</v>
      </c>
      <c r="G10113" s="1" t="str">
        <f>IFERROR(__xludf.DUMMYFUNCTION("GOOGLETRANSLATE(D10113,""fr"",""en"")"),"#VALUE!")</f>
        <v>#VALUE!</v>
      </c>
    </row>
    <row r="10114" ht="15.75" customHeight="1">
      <c r="A10114" s="1" t="s">
        <v>14469</v>
      </c>
      <c r="B10114" s="1">
        <v>2.0</v>
      </c>
      <c r="C10114" s="1" t="s">
        <v>21915</v>
      </c>
      <c r="D10114" s="1" t="s">
        <v>21916</v>
      </c>
      <c r="E10114" s="1" t="s">
        <v>125</v>
      </c>
      <c r="F10114" s="1" t="s">
        <v>11</v>
      </c>
      <c r="G10114" s="1" t="str">
        <f>IFERROR(__xludf.DUMMYFUNCTION("GOOGLETRANSLATE(D10114,""fr"",""en"")"),"#VALUE!")</f>
        <v>#VALUE!</v>
      </c>
    </row>
    <row r="10115" ht="15.75" customHeight="1">
      <c r="A10115" s="1" t="s">
        <v>585</v>
      </c>
      <c r="B10115" s="1">
        <v>5.0</v>
      </c>
      <c r="C10115" s="1" t="s">
        <v>21917</v>
      </c>
      <c r="D10115" s="1" t="s">
        <v>21918</v>
      </c>
      <c r="E10115" s="1" t="s">
        <v>10</v>
      </c>
      <c r="F10115" s="1" t="s">
        <v>11</v>
      </c>
      <c r="G10115" s="1" t="str">
        <f>IFERROR(__xludf.DUMMYFUNCTION("GOOGLETRANSLATE(D10115,""fr"",""en"")"),"#VALUE!")</f>
        <v>#VALUE!</v>
      </c>
    </row>
    <row r="10116" ht="15.75" customHeight="1">
      <c r="A10116" s="1" t="s">
        <v>166</v>
      </c>
      <c r="B10116" s="1">
        <v>5.0</v>
      </c>
      <c r="C10116" s="1" t="s">
        <v>21919</v>
      </c>
      <c r="D10116" s="1" t="s">
        <v>21920</v>
      </c>
      <c r="E10116" s="1" t="s">
        <v>10</v>
      </c>
      <c r="F10116" s="1" t="s">
        <v>11</v>
      </c>
      <c r="G10116" s="1" t="str">
        <f>IFERROR(__xludf.DUMMYFUNCTION("GOOGLETRANSLATE(D10116,""fr"",""en"")"),"#VALUE!")</f>
        <v>#VALUE!</v>
      </c>
    </row>
    <row r="10117" ht="15.75" customHeight="1">
      <c r="A10117" s="1" t="s">
        <v>1434</v>
      </c>
      <c r="B10117" s="1">
        <v>4.0</v>
      </c>
      <c r="C10117" s="1" t="s">
        <v>21921</v>
      </c>
      <c r="D10117" s="1" t="s">
        <v>21922</v>
      </c>
      <c r="E10117" s="1" t="s">
        <v>10</v>
      </c>
      <c r="F10117" s="1" t="s">
        <v>11</v>
      </c>
      <c r="G10117" s="1" t="str">
        <f>IFERROR(__xludf.DUMMYFUNCTION("GOOGLETRANSLATE(D10117,""fr"",""en"")"),"#VALUE!")</f>
        <v>#VALUE!</v>
      </c>
    </row>
    <row r="10118" ht="15.75" customHeight="1">
      <c r="A10118" s="1" t="s">
        <v>4937</v>
      </c>
      <c r="B10118" s="1">
        <v>3.0</v>
      </c>
      <c r="C10118" s="1" t="s">
        <v>21923</v>
      </c>
      <c r="D10118" s="1" t="s">
        <v>21924</v>
      </c>
      <c r="E10118" s="1" t="s">
        <v>52</v>
      </c>
      <c r="F10118" s="1" t="s">
        <v>110</v>
      </c>
      <c r="G10118" s="1" t="str">
        <f>IFERROR(__xludf.DUMMYFUNCTION("GOOGLETRANSLATE(D10118,""fr"",""en"")"),"#VALUE!")</f>
        <v>#VALUE!</v>
      </c>
    </row>
    <row r="10119" ht="15.75" customHeight="1">
      <c r="A10119" s="1" t="s">
        <v>499</v>
      </c>
      <c r="B10119" s="1">
        <v>4.0</v>
      </c>
      <c r="C10119" s="1" t="s">
        <v>21925</v>
      </c>
      <c r="D10119" s="1" t="s">
        <v>21926</v>
      </c>
      <c r="E10119" s="1" t="s">
        <v>10</v>
      </c>
      <c r="F10119" s="1" t="s">
        <v>11</v>
      </c>
      <c r="G10119" s="1" t="str">
        <f>IFERROR(__xludf.DUMMYFUNCTION("GOOGLETRANSLATE(D10119,""fr"",""en"")"),"#VALUE!")</f>
        <v>#VALUE!</v>
      </c>
    </row>
    <row r="10120" ht="15.75" customHeight="1">
      <c r="A10120" s="1" t="s">
        <v>264</v>
      </c>
      <c r="B10120" s="1">
        <v>4.0</v>
      </c>
      <c r="C10120" s="1" t="s">
        <v>21927</v>
      </c>
      <c r="D10120" s="1" t="s">
        <v>21928</v>
      </c>
      <c r="E10120" s="1" t="s">
        <v>29</v>
      </c>
      <c r="F10120" s="1" t="s">
        <v>30</v>
      </c>
      <c r="G10120" s="1" t="str">
        <f>IFERROR(__xludf.DUMMYFUNCTION("GOOGLETRANSLATE(D10120,""fr"",""en"")"),"#VALUE!")</f>
        <v>#VALUE!</v>
      </c>
    </row>
    <row r="10121" ht="15.75" customHeight="1">
      <c r="A10121" s="1" t="s">
        <v>5881</v>
      </c>
      <c r="B10121" s="1">
        <v>4.0</v>
      </c>
      <c r="C10121" s="1" t="s">
        <v>21929</v>
      </c>
      <c r="D10121" s="1" t="s">
        <v>21930</v>
      </c>
      <c r="E10121" s="1" t="s">
        <v>21</v>
      </c>
      <c r="F10121" s="1" t="s">
        <v>11</v>
      </c>
      <c r="G10121" s="1" t="str">
        <f>IFERROR(__xludf.DUMMYFUNCTION("GOOGLETRANSLATE(D10121,""fr"",""en"")"),"#VALUE!")</f>
        <v>#VALUE!</v>
      </c>
    </row>
    <row r="10122" ht="15.75" customHeight="1">
      <c r="A10122" s="1" t="s">
        <v>1207</v>
      </c>
      <c r="B10122" s="1">
        <v>4.0</v>
      </c>
      <c r="C10122" s="1" t="s">
        <v>21931</v>
      </c>
      <c r="D10122" s="1" t="s">
        <v>21932</v>
      </c>
      <c r="E10122" s="1" t="s">
        <v>21</v>
      </c>
      <c r="F10122" s="1" t="s">
        <v>11</v>
      </c>
      <c r="G10122" s="1" t="str">
        <f>IFERROR(__xludf.DUMMYFUNCTION("GOOGLETRANSLATE(D10122,""fr"",""en"")"),"#VALUE!")</f>
        <v>#VALUE!</v>
      </c>
    </row>
    <row r="10123" ht="15.75" customHeight="1">
      <c r="A10123" s="1" t="s">
        <v>206</v>
      </c>
      <c r="B10123" s="1">
        <v>1.0</v>
      </c>
      <c r="C10123" s="1" t="s">
        <v>21933</v>
      </c>
      <c r="D10123" s="1" t="s">
        <v>21934</v>
      </c>
      <c r="E10123" s="1" t="s">
        <v>10</v>
      </c>
      <c r="F10123" s="1" t="s">
        <v>11</v>
      </c>
      <c r="G10123" s="1" t="str">
        <f>IFERROR(__xludf.DUMMYFUNCTION("GOOGLETRANSLATE(D10123,""fr"",""en"")"),"#VALUE!")</f>
        <v>#VALUE!</v>
      </c>
    </row>
    <row r="10124" ht="15.75" customHeight="1">
      <c r="A10124" s="1" t="s">
        <v>2402</v>
      </c>
      <c r="B10124" s="1">
        <v>1.0</v>
      </c>
      <c r="C10124" s="1" t="s">
        <v>21935</v>
      </c>
      <c r="D10124" s="1" t="s">
        <v>21936</v>
      </c>
      <c r="E10124" s="1" t="s">
        <v>21</v>
      </c>
      <c r="F10124" s="1" t="s">
        <v>11</v>
      </c>
      <c r="G10124" s="1" t="str">
        <f>IFERROR(__xludf.DUMMYFUNCTION("GOOGLETRANSLATE(D10124,""fr"",""en"")"),"#VALUE!")</f>
        <v>#VALUE!</v>
      </c>
    </row>
    <row r="10125" ht="15.75" customHeight="1">
      <c r="A10125" s="1" t="s">
        <v>1894</v>
      </c>
      <c r="B10125" s="1">
        <v>3.0</v>
      </c>
      <c r="C10125" s="1" t="s">
        <v>21937</v>
      </c>
      <c r="D10125" s="1" t="s">
        <v>21938</v>
      </c>
      <c r="E10125" s="1" t="s">
        <v>29</v>
      </c>
      <c r="F10125" s="1" t="s">
        <v>30</v>
      </c>
      <c r="G10125" s="1" t="str">
        <f>IFERROR(__xludf.DUMMYFUNCTION("GOOGLETRANSLATE(D10125,""fr"",""en"")"),"#VALUE!")</f>
        <v>#VALUE!</v>
      </c>
    </row>
    <row r="10126" ht="15.75" customHeight="1">
      <c r="A10126" s="1" t="s">
        <v>3889</v>
      </c>
      <c r="B10126" s="1">
        <v>5.0</v>
      </c>
      <c r="C10126" s="1" t="s">
        <v>21939</v>
      </c>
      <c r="D10126" s="1" t="s">
        <v>21940</v>
      </c>
      <c r="E10126" s="1" t="s">
        <v>65</v>
      </c>
      <c r="F10126" s="1" t="s">
        <v>66</v>
      </c>
      <c r="G10126" s="1" t="str">
        <f>IFERROR(__xludf.DUMMYFUNCTION("GOOGLETRANSLATE(D10126,""fr"",""en"")"),"#VALUE!")</f>
        <v>#VALUE!</v>
      </c>
    </row>
    <row r="10127" ht="15.75" customHeight="1">
      <c r="A10127" s="1" t="s">
        <v>14709</v>
      </c>
      <c r="B10127" s="1">
        <v>2.0</v>
      </c>
      <c r="C10127" s="1" t="s">
        <v>21941</v>
      </c>
      <c r="D10127" s="1" t="s">
        <v>21942</v>
      </c>
      <c r="E10127" s="1" t="s">
        <v>125</v>
      </c>
      <c r="F10127" s="1" t="s">
        <v>11</v>
      </c>
      <c r="G10127" s="1" t="str">
        <f>IFERROR(__xludf.DUMMYFUNCTION("GOOGLETRANSLATE(D10127,""fr"",""en"")"),"#VALUE!")</f>
        <v>#VALUE!</v>
      </c>
    </row>
    <row r="10128" ht="15.75" customHeight="1">
      <c r="A10128" s="1" t="s">
        <v>4118</v>
      </c>
      <c r="B10128" s="1">
        <v>1.0</v>
      </c>
      <c r="C10128" s="1" t="s">
        <v>21943</v>
      </c>
      <c r="D10128" s="1" t="s">
        <v>21944</v>
      </c>
      <c r="E10128" s="1" t="s">
        <v>554</v>
      </c>
      <c r="F10128" s="1" t="s">
        <v>30</v>
      </c>
      <c r="G10128" s="1" t="str">
        <f>IFERROR(__xludf.DUMMYFUNCTION("GOOGLETRANSLATE(D10128,""fr"",""en"")"),"#VALUE!")</f>
        <v>#VALUE!</v>
      </c>
    </row>
    <row r="10129" ht="15.75" customHeight="1">
      <c r="A10129" s="1" t="s">
        <v>4625</v>
      </c>
      <c r="B10129" s="1">
        <v>4.0</v>
      </c>
      <c r="C10129" s="1" t="s">
        <v>21945</v>
      </c>
      <c r="D10129" s="1" t="s">
        <v>21946</v>
      </c>
      <c r="E10129" s="1" t="s">
        <v>21</v>
      </c>
      <c r="F10129" s="1" t="s">
        <v>11</v>
      </c>
      <c r="G10129" s="1" t="str">
        <f>IFERROR(__xludf.DUMMYFUNCTION("GOOGLETRANSLATE(D10129,""fr"",""en"")"),"#VALUE!")</f>
        <v>#VALUE!</v>
      </c>
    </row>
    <row r="10130" ht="15.75" customHeight="1">
      <c r="A10130" s="1" t="s">
        <v>3132</v>
      </c>
      <c r="B10130" s="1">
        <v>2.0</v>
      </c>
      <c r="C10130" s="1" t="s">
        <v>21947</v>
      </c>
      <c r="D10130" s="1" t="s">
        <v>21948</v>
      </c>
      <c r="E10130" s="1" t="s">
        <v>10</v>
      </c>
      <c r="F10130" s="1" t="s">
        <v>11</v>
      </c>
      <c r="G10130" s="1" t="str">
        <f>IFERROR(__xludf.DUMMYFUNCTION("GOOGLETRANSLATE(D10130,""fr"",""en"")"),"#VALUE!")</f>
        <v>#VALUE!</v>
      </c>
    </row>
    <row r="10131" ht="15.75" customHeight="1">
      <c r="A10131" s="1" t="s">
        <v>12899</v>
      </c>
      <c r="B10131" s="1">
        <v>1.0</v>
      </c>
      <c r="C10131" s="1" t="s">
        <v>21949</v>
      </c>
      <c r="D10131" s="1" t="s">
        <v>21950</v>
      </c>
      <c r="E10131" s="1" t="s">
        <v>10</v>
      </c>
      <c r="F10131" s="1" t="s">
        <v>11</v>
      </c>
      <c r="G10131" s="1" t="str">
        <f>IFERROR(__xludf.DUMMYFUNCTION("GOOGLETRANSLATE(D10131,""fr"",""en"")"),"#VALUE!")</f>
        <v>#VALUE!</v>
      </c>
    </row>
    <row r="10132" ht="15.75" customHeight="1">
      <c r="A10132" s="1" t="s">
        <v>1901</v>
      </c>
      <c r="B10132" s="1">
        <v>4.0</v>
      </c>
      <c r="C10132" s="1" t="s">
        <v>21951</v>
      </c>
      <c r="D10132" s="1" t="s">
        <v>21952</v>
      </c>
      <c r="E10132" s="1" t="s">
        <v>10</v>
      </c>
      <c r="F10132" s="1" t="s">
        <v>11</v>
      </c>
      <c r="G10132" s="1" t="str">
        <f>IFERROR(__xludf.DUMMYFUNCTION("GOOGLETRANSLATE(D10132,""fr"",""en"")"),"#VALUE!")</f>
        <v>#VALUE!</v>
      </c>
    </row>
    <row r="10133" ht="15.75" customHeight="1">
      <c r="A10133" s="1" t="s">
        <v>10862</v>
      </c>
      <c r="B10133" s="1">
        <v>1.0</v>
      </c>
      <c r="C10133" s="1" t="s">
        <v>21953</v>
      </c>
      <c r="D10133" s="1" t="s">
        <v>21954</v>
      </c>
      <c r="E10133" s="1" t="s">
        <v>1192</v>
      </c>
      <c r="F10133" s="1" t="s">
        <v>110</v>
      </c>
      <c r="G10133" s="1" t="str">
        <f>IFERROR(__xludf.DUMMYFUNCTION("GOOGLETRANSLATE(D10133,""fr"",""en"")"),"#VALUE!")</f>
        <v>#VALUE!</v>
      </c>
    </row>
    <row r="10134" ht="15.75" customHeight="1">
      <c r="A10134" s="1" t="s">
        <v>8086</v>
      </c>
      <c r="B10134" s="1">
        <v>1.0</v>
      </c>
      <c r="C10134" s="1" t="s">
        <v>21955</v>
      </c>
      <c r="D10134" s="1" t="s">
        <v>21956</v>
      </c>
      <c r="E10134" s="1" t="s">
        <v>169</v>
      </c>
      <c r="F10134" s="1" t="s">
        <v>110</v>
      </c>
      <c r="G10134" s="1" t="str">
        <f>IFERROR(__xludf.DUMMYFUNCTION("GOOGLETRANSLATE(D10134,""fr"",""en"")"),"#VALUE!")</f>
        <v>#VALUE!</v>
      </c>
    </row>
    <row r="10135" ht="15.75" customHeight="1">
      <c r="A10135" s="1" t="s">
        <v>3041</v>
      </c>
      <c r="B10135" s="1">
        <v>3.0</v>
      </c>
      <c r="C10135" s="1" t="s">
        <v>21957</v>
      </c>
      <c r="D10135" s="1" t="s">
        <v>21958</v>
      </c>
      <c r="E10135" s="1" t="s">
        <v>21</v>
      </c>
      <c r="F10135" s="1" t="s">
        <v>11</v>
      </c>
      <c r="G10135" s="1" t="str">
        <f>IFERROR(__xludf.DUMMYFUNCTION("GOOGLETRANSLATE(D10135,""fr"",""en"")"),"#VALUE!")</f>
        <v>#VALUE!</v>
      </c>
    </row>
    <row r="10136" ht="15.75" customHeight="1">
      <c r="A10136" s="1" t="s">
        <v>1177</v>
      </c>
      <c r="B10136" s="1">
        <v>1.0</v>
      </c>
      <c r="C10136" s="1" t="s">
        <v>21959</v>
      </c>
      <c r="D10136" s="1" t="s">
        <v>21960</v>
      </c>
      <c r="E10136" s="1" t="s">
        <v>43</v>
      </c>
      <c r="F10136" s="1" t="s">
        <v>30</v>
      </c>
      <c r="G10136" s="1" t="str">
        <f>IFERROR(__xludf.DUMMYFUNCTION("GOOGLETRANSLATE(D10136,""fr"",""en"")"),"#VALUE!")</f>
        <v>#VALUE!</v>
      </c>
    </row>
    <row r="10137" ht="15.75" customHeight="1">
      <c r="A10137" s="1" t="s">
        <v>828</v>
      </c>
      <c r="B10137" s="1">
        <v>5.0</v>
      </c>
      <c r="C10137" s="1" t="s">
        <v>21961</v>
      </c>
      <c r="D10137" s="1" t="s">
        <v>21962</v>
      </c>
      <c r="E10137" s="1" t="s">
        <v>21</v>
      </c>
      <c r="F10137" s="1" t="s">
        <v>11</v>
      </c>
      <c r="G10137" s="1" t="str">
        <f>IFERROR(__xludf.DUMMYFUNCTION("GOOGLETRANSLATE(D10137,""fr"",""en"")"),"#VALUE!")</f>
        <v>#VALUE!</v>
      </c>
    </row>
    <row r="10138" ht="15.75" customHeight="1">
      <c r="A10138" s="1" t="s">
        <v>1804</v>
      </c>
      <c r="B10138" s="1">
        <v>1.0</v>
      </c>
      <c r="C10138" s="1" t="s">
        <v>21963</v>
      </c>
      <c r="D10138" s="1" t="s">
        <v>21964</v>
      </c>
      <c r="E10138" s="1" t="s">
        <v>10</v>
      </c>
      <c r="F10138" s="1" t="s">
        <v>11</v>
      </c>
      <c r="G10138" s="1" t="str">
        <f>IFERROR(__xludf.DUMMYFUNCTION("GOOGLETRANSLATE(D10138,""fr"",""en"")"),"#VALUE!")</f>
        <v>#VALUE!</v>
      </c>
    </row>
    <row r="10139" ht="15.75" customHeight="1">
      <c r="A10139" s="1" t="s">
        <v>1177</v>
      </c>
      <c r="B10139" s="1">
        <v>3.0</v>
      </c>
      <c r="C10139" s="1" t="s">
        <v>21965</v>
      </c>
      <c r="D10139" s="1" t="s">
        <v>21966</v>
      </c>
      <c r="E10139" s="1" t="s">
        <v>176</v>
      </c>
      <c r="F10139" s="1" t="s">
        <v>66</v>
      </c>
      <c r="G10139" s="1" t="str">
        <f>IFERROR(__xludf.DUMMYFUNCTION("GOOGLETRANSLATE(D10139,""fr"",""en"")"),"#VALUE!")</f>
        <v>#VALUE!</v>
      </c>
    </row>
    <row r="10140" ht="15.75" customHeight="1">
      <c r="A10140" s="1" t="s">
        <v>3615</v>
      </c>
      <c r="B10140" s="1">
        <v>1.0</v>
      </c>
      <c r="C10140" s="1" t="s">
        <v>21967</v>
      </c>
      <c r="D10140" s="1" t="s">
        <v>21968</v>
      </c>
      <c r="E10140" s="1" t="s">
        <v>52</v>
      </c>
      <c r="F10140" s="1" t="s">
        <v>11</v>
      </c>
      <c r="G10140" s="1" t="str">
        <f>IFERROR(__xludf.DUMMYFUNCTION("GOOGLETRANSLATE(D10140,""fr"",""en"")"),"#VALUE!")</f>
        <v>#VALUE!</v>
      </c>
    </row>
    <row r="10141" ht="15.75" customHeight="1">
      <c r="A10141" s="1" t="s">
        <v>1023</v>
      </c>
      <c r="B10141" s="1">
        <v>4.0</v>
      </c>
      <c r="C10141" s="1" t="s">
        <v>21969</v>
      </c>
      <c r="D10141" s="1" t="s">
        <v>21970</v>
      </c>
      <c r="E10141" s="1" t="s">
        <v>21</v>
      </c>
      <c r="F10141" s="1" t="s">
        <v>11</v>
      </c>
      <c r="G10141" s="1" t="str">
        <f>IFERROR(__xludf.DUMMYFUNCTION("GOOGLETRANSLATE(D10141,""fr"",""en"")"),"#VALUE!")</f>
        <v>#VALUE!</v>
      </c>
    </row>
    <row r="10142" ht="15.75" customHeight="1">
      <c r="A10142" s="1" t="s">
        <v>5863</v>
      </c>
      <c r="B10142" s="1">
        <v>1.0</v>
      </c>
      <c r="C10142" s="1" t="s">
        <v>21971</v>
      </c>
      <c r="D10142" s="1" t="s">
        <v>21972</v>
      </c>
      <c r="E10142" s="1" t="s">
        <v>21</v>
      </c>
      <c r="F10142" s="1" t="s">
        <v>11</v>
      </c>
      <c r="G10142" s="1" t="str">
        <f>IFERROR(__xludf.DUMMYFUNCTION("GOOGLETRANSLATE(D10142,""fr"",""en"")"),"#VALUE!")</f>
        <v>#VALUE!</v>
      </c>
    </row>
    <row r="10143" ht="15.75" customHeight="1">
      <c r="A10143" s="1" t="s">
        <v>2637</v>
      </c>
      <c r="B10143" s="1">
        <v>5.0</v>
      </c>
      <c r="C10143" s="1" t="s">
        <v>21973</v>
      </c>
      <c r="D10143" s="1" t="s">
        <v>21974</v>
      </c>
      <c r="E10143" s="1" t="s">
        <v>614</v>
      </c>
      <c r="F10143" s="1" t="s">
        <v>30</v>
      </c>
      <c r="G10143" s="1" t="str">
        <f>IFERROR(__xludf.DUMMYFUNCTION("GOOGLETRANSLATE(D10143,""fr"",""en"")"),"#VALUE!")</f>
        <v>#VALUE!</v>
      </c>
    </row>
    <row r="10144" ht="15.75" customHeight="1">
      <c r="A10144" s="1" t="s">
        <v>3499</v>
      </c>
      <c r="B10144" s="1">
        <v>1.0</v>
      </c>
      <c r="C10144" s="1" t="s">
        <v>21975</v>
      </c>
      <c r="D10144" s="1" t="s">
        <v>21976</v>
      </c>
      <c r="E10144" s="1" t="s">
        <v>29</v>
      </c>
      <c r="F10144" s="1" t="s">
        <v>30</v>
      </c>
      <c r="G10144" s="1" t="str">
        <f>IFERROR(__xludf.DUMMYFUNCTION("GOOGLETRANSLATE(D10144,""fr"",""en"")"),"#VALUE!")</f>
        <v>#VALUE!</v>
      </c>
    </row>
    <row r="10145" ht="15.75" customHeight="1">
      <c r="A10145" s="1" t="s">
        <v>1572</v>
      </c>
      <c r="B10145" s="1">
        <v>5.0</v>
      </c>
      <c r="C10145" s="1" t="s">
        <v>21977</v>
      </c>
      <c r="D10145" s="1" t="s">
        <v>21978</v>
      </c>
      <c r="E10145" s="1" t="s">
        <v>65</v>
      </c>
      <c r="F10145" s="1" t="s">
        <v>66</v>
      </c>
      <c r="G10145" s="1" t="str">
        <f>IFERROR(__xludf.DUMMYFUNCTION("GOOGLETRANSLATE(D10145,""fr"",""en"")"),"#VALUE!")</f>
        <v>#VALUE!</v>
      </c>
    </row>
    <row r="10146" ht="15.75" customHeight="1">
      <c r="A10146" s="1" t="s">
        <v>681</v>
      </c>
      <c r="B10146" s="1">
        <v>3.0</v>
      </c>
      <c r="C10146" s="1" t="s">
        <v>21979</v>
      </c>
      <c r="D10146" s="1" t="s">
        <v>21980</v>
      </c>
      <c r="E10146" s="1" t="s">
        <v>10</v>
      </c>
      <c r="F10146" s="1" t="s">
        <v>11</v>
      </c>
      <c r="G10146" s="1" t="str">
        <f>IFERROR(__xludf.DUMMYFUNCTION("GOOGLETRANSLATE(D10146,""fr"",""en"")"),"#VALUE!")</f>
        <v>#VALUE!</v>
      </c>
    </row>
    <row r="10147" ht="15.75" customHeight="1">
      <c r="A10147" s="1" t="s">
        <v>2170</v>
      </c>
      <c r="B10147" s="1">
        <v>3.0</v>
      </c>
      <c r="C10147" s="1" t="s">
        <v>21981</v>
      </c>
      <c r="D10147" s="1" t="s">
        <v>21982</v>
      </c>
      <c r="E10147" s="1" t="s">
        <v>169</v>
      </c>
      <c r="F10147" s="1" t="s">
        <v>11</v>
      </c>
      <c r="G10147" s="1" t="str">
        <f>IFERROR(__xludf.DUMMYFUNCTION("GOOGLETRANSLATE(D10147,""fr"",""en"")"),"#VALUE!")</f>
        <v>#VALUE!</v>
      </c>
    </row>
    <row r="10148" ht="15.75" customHeight="1">
      <c r="A10148" s="1" t="s">
        <v>6554</v>
      </c>
      <c r="B10148" s="1">
        <v>3.0</v>
      </c>
      <c r="C10148" s="1" t="s">
        <v>21983</v>
      </c>
      <c r="D10148" s="1" t="s">
        <v>21984</v>
      </c>
      <c r="E10148" s="1" t="s">
        <v>10</v>
      </c>
      <c r="F10148" s="1" t="s">
        <v>110</v>
      </c>
      <c r="G10148" s="1" t="str">
        <f>IFERROR(__xludf.DUMMYFUNCTION("GOOGLETRANSLATE(D10148,""fr"",""en"")"),"#VALUE!")</f>
        <v>#VALUE!</v>
      </c>
    </row>
    <row r="10149" ht="15.75" customHeight="1">
      <c r="A10149" s="1" t="s">
        <v>1741</v>
      </c>
      <c r="B10149" s="1">
        <v>4.0</v>
      </c>
      <c r="C10149" s="1" t="s">
        <v>21985</v>
      </c>
      <c r="D10149" s="1" t="s">
        <v>21986</v>
      </c>
      <c r="E10149" s="1" t="s">
        <v>10</v>
      </c>
      <c r="F10149" s="1" t="s">
        <v>11</v>
      </c>
      <c r="G10149" s="1" t="str">
        <f>IFERROR(__xludf.DUMMYFUNCTION("GOOGLETRANSLATE(D10149,""fr"",""en"")"),"#VALUE!")</f>
        <v>#VALUE!</v>
      </c>
    </row>
    <row r="10150" ht="15.75" customHeight="1">
      <c r="A10150" s="1" t="s">
        <v>6618</v>
      </c>
      <c r="B10150" s="1">
        <v>1.0</v>
      </c>
      <c r="C10150" s="1" t="s">
        <v>21987</v>
      </c>
      <c r="D10150" s="1" t="s">
        <v>21988</v>
      </c>
      <c r="E10150" s="1" t="s">
        <v>29</v>
      </c>
      <c r="F10150" s="1" t="s">
        <v>30</v>
      </c>
      <c r="G10150" s="1" t="str">
        <f>IFERROR(__xludf.DUMMYFUNCTION("GOOGLETRANSLATE(D10150,""fr"",""en"")"),"#VALUE!")</f>
        <v>#VALUE!</v>
      </c>
    </row>
    <row r="10151" ht="15.75" customHeight="1">
      <c r="A10151" s="1" t="s">
        <v>2097</v>
      </c>
      <c r="B10151" s="1">
        <v>5.0</v>
      </c>
      <c r="C10151" s="1" t="s">
        <v>21989</v>
      </c>
      <c r="D10151" s="1" t="s">
        <v>21990</v>
      </c>
      <c r="E10151" s="1" t="s">
        <v>21</v>
      </c>
      <c r="F10151" s="1" t="s">
        <v>11</v>
      </c>
      <c r="G10151" s="1" t="str">
        <f>IFERROR(__xludf.DUMMYFUNCTION("GOOGLETRANSLATE(D10151,""fr"",""en"")"),"#VALUE!")</f>
        <v>#VALUE!</v>
      </c>
    </row>
    <row r="10152" ht="15.75" customHeight="1">
      <c r="A10152" s="1" t="s">
        <v>4625</v>
      </c>
      <c r="B10152" s="1">
        <v>1.0</v>
      </c>
      <c r="C10152" s="1" t="s">
        <v>21991</v>
      </c>
      <c r="D10152" s="1" t="s">
        <v>21992</v>
      </c>
      <c r="E10152" s="1" t="s">
        <v>230</v>
      </c>
      <c r="F10152" s="1" t="s">
        <v>48</v>
      </c>
      <c r="G10152" s="1" t="str">
        <f>IFERROR(__xludf.DUMMYFUNCTION("GOOGLETRANSLATE(D10152,""fr"",""en"")"),"#VALUE!")</f>
        <v>#VALUE!</v>
      </c>
    </row>
    <row r="10153" ht="15.75" customHeight="1">
      <c r="A10153" s="1" t="s">
        <v>1685</v>
      </c>
      <c r="B10153" s="1">
        <v>2.0</v>
      </c>
      <c r="C10153" s="1" t="s">
        <v>21993</v>
      </c>
      <c r="D10153" s="1" t="s">
        <v>21994</v>
      </c>
      <c r="E10153" s="1" t="s">
        <v>355</v>
      </c>
      <c r="F10153" s="1" t="s">
        <v>110</v>
      </c>
      <c r="G10153" s="1" t="str">
        <f>IFERROR(__xludf.DUMMYFUNCTION("GOOGLETRANSLATE(D10153,""fr"",""en"")"),"#VALUE!")</f>
        <v>#VALUE!</v>
      </c>
    </row>
    <row r="10154" ht="15.75" customHeight="1">
      <c r="A10154" s="1" t="s">
        <v>11692</v>
      </c>
      <c r="B10154" s="1">
        <v>1.0</v>
      </c>
      <c r="C10154" s="1" t="s">
        <v>21995</v>
      </c>
      <c r="D10154" s="1" t="s">
        <v>21996</v>
      </c>
      <c r="E10154" s="1" t="s">
        <v>226</v>
      </c>
      <c r="F10154" s="1" t="s">
        <v>11</v>
      </c>
      <c r="G10154" s="1" t="str">
        <f>IFERROR(__xludf.DUMMYFUNCTION("GOOGLETRANSLATE(D10154,""fr"",""en"")"),"#VALUE!")</f>
        <v>#VALUE!</v>
      </c>
    </row>
    <row r="10155" ht="15.75" customHeight="1">
      <c r="A10155" s="1" t="s">
        <v>1110</v>
      </c>
      <c r="B10155" s="1">
        <v>5.0</v>
      </c>
      <c r="C10155" s="1" t="s">
        <v>21997</v>
      </c>
      <c r="D10155" s="1" t="s">
        <v>21998</v>
      </c>
      <c r="E10155" s="1" t="s">
        <v>21</v>
      </c>
      <c r="F10155" s="1" t="s">
        <v>11</v>
      </c>
      <c r="G10155" s="1" t="str">
        <f>IFERROR(__xludf.DUMMYFUNCTION("GOOGLETRANSLATE(D10155,""fr"",""en"")"),"#VALUE!")</f>
        <v>#VALUE!</v>
      </c>
    </row>
    <row r="10156" ht="15.75" customHeight="1">
      <c r="A10156" s="1" t="s">
        <v>1132</v>
      </c>
      <c r="B10156" s="1">
        <v>1.0</v>
      </c>
      <c r="C10156" s="1" t="s">
        <v>21999</v>
      </c>
      <c r="D10156" s="1" t="s">
        <v>22000</v>
      </c>
      <c r="E10156" s="1" t="s">
        <v>10</v>
      </c>
      <c r="F10156" s="1" t="s">
        <v>11</v>
      </c>
      <c r="G10156" s="1" t="str">
        <f>IFERROR(__xludf.DUMMYFUNCTION("GOOGLETRANSLATE(D10156,""fr"",""en"")"),"#VALUE!")</f>
        <v>#VALUE!</v>
      </c>
    </row>
    <row r="10157" ht="15.75" customHeight="1">
      <c r="A10157" s="1" t="s">
        <v>5518</v>
      </c>
      <c r="B10157" s="1">
        <v>4.0</v>
      </c>
      <c r="C10157" s="1" t="s">
        <v>22001</v>
      </c>
      <c r="D10157" s="1" t="s">
        <v>22002</v>
      </c>
      <c r="E10157" s="1" t="s">
        <v>750</v>
      </c>
      <c r="F10157" s="1" t="s">
        <v>110</v>
      </c>
      <c r="G10157" s="1" t="str">
        <f>IFERROR(__xludf.DUMMYFUNCTION("GOOGLETRANSLATE(D10157,""fr"",""en"")"),"#VALUE!")</f>
        <v>#VALUE!</v>
      </c>
    </row>
    <row r="10158" ht="15.75" customHeight="1">
      <c r="A10158" s="1" t="s">
        <v>1741</v>
      </c>
      <c r="B10158" s="1">
        <v>4.0</v>
      </c>
      <c r="C10158" s="1" t="s">
        <v>22003</v>
      </c>
      <c r="D10158" s="1" t="s">
        <v>22004</v>
      </c>
      <c r="E10158" s="1" t="s">
        <v>484</v>
      </c>
      <c r="F10158" s="1" t="s">
        <v>118</v>
      </c>
      <c r="G10158" s="1" t="str">
        <f>IFERROR(__xludf.DUMMYFUNCTION("GOOGLETRANSLATE(D10158,""fr"",""en"")"),"#VALUE!")</f>
        <v>#VALUE!</v>
      </c>
    </row>
    <row r="10159" ht="15.75" customHeight="1">
      <c r="A10159" s="1" t="s">
        <v>12</v>
      </c>
      <c r="B10159" s="1">
        <v>4.0</v>
      </c>
      <c r="C10159" s="1" t="s">
        <v>22005</v>
      </c>
      <c r="D10159" s="1" t="s">
        <v>22006</v>
      </c>
      <c r="E10159" s="1" t="s">
        <v>10</v>
      </c>
      <c r="F10159" s="1" t="s">
        <v>11</v>
      </c>
      <c r="G10159" s="1" t="str">
        <f>IFERROR(__xludf.DUMMYFUNCTION("GOOGLETRANSLATE(D10159,""fr"",""en"")"),"#VALUE!")</f>
        <v>#VALUE!</v>
      </c>
    </row>
    <row r="10160" ht="15.75" customHeight="1">
      <c r="A10160" s="1" t="s">
        <v>2937</v>
      </c>
      <c r="B10160" s="1">
        <v>4.0</v>
      </c>
      <c r="C10160" s="1" t="s">
        <v>22007</v>
      </c>
      <c r="D10160" s="1" t="s">
        <v>22008</v>
      </c>
      <c r="E10160" s="1" t="s">
        <v>21</v>
      </c>
      <c r="F10160" s="1" t="s">
        <v>11</v>
      </c>
      <c r="G10160" s="1" t="str">
        <f>IFERROR(__xludf.DUMMYFUNCTION("GOOGLETRANSLATE(D10160,""fr"",""en"")"),"#VALUE!")</f>
        <v>#VALUE!</v>
      </c>
    </row>
    <row r="10161" ht="15.75" customHeight="1">
      <c r="A10161" s="1" t="s">
        <v>6991</v>
      </c>
      <c r="B10161" s="1">
        <v>2.0</v>
      </c>
      <c r="C10161" s="1" t="s">
        <v>22009</v>
      </c>
      <c r="D10161" s="1" t="s">
        <v>22010</v>
      </c>
      <c r="E10161" s="1" t="s">
        <v>169</v>
      </c>
      <c r="F10161" s="1" t="s">
        <v>11</v>
      </c>
      <c r="G10161" s="1" t="str">
        <f>IFERROR(__xludf.DUMMYFUNCTION("GOOGLETRANSLATE(D10161,""fr"",""en"")"),"#VALUE!")</f>
        <v>#VALUE!</v>
      </c>
    </row>
    <row r="10162" ht="15.75" customHeight="1">
      <c r="A10162" s="1" t="s">
        <v>6215</v>
      </c>
      <c r="B10162" s="1">
        <v>1.0</v>
      </c>
      <c r="C10162" s="1" t="s">
        <v>22011</v>
      </c>
      <c r="D10162" s="1" t="s">
        <v>22012</v>
      </c>
      <c r="E10162" s="1" t="s">
        <v>292</v>
      </c>
      <c r="F10162" s="1" t="s">
        <v>11</v>
      </c>
      <c r="G10162" s="1" t="str">
        <f>IFERROR(__xludf.DUMMYFUNCTION("GOOGLETRANSLATE(D10162,""fr"",""en"")"),"#VALUE!")</f>
        <v>#VALUE!</v>
      </c>
    </row>
    <row r="10163" ht="15.75" customHeight="1">
      <c r="A10163" s="1" t="s">
        <v>411</v>
      </c>
      <c r="B10163" s="1">
        <v>5.0</v>
      </c>
      <c r="C10163" s="1" t="s">
        <v>22013</v>
      </c>
      <c r="D10163" s="1" t="s">
        <v>22014</v>
      </c>
      <c r="E10163" s="1" t="s">
        <v>10</v>
      </c>
      <c r="F10163" s="1" t="s">
        <v>11</v>
      </c>
      <c r="G10163" s="1" t="str">
        <f>IFERROR(__xludf.DUMMYFUNCTION("GOOGLETRANSLATE(D10163,""fr"",""en"")"),"#VALUE!")</f>
        <v>#VALUE!</v>
      </c>
    </row>
    <row r="10164" ht="15.75" customHeight="1">
      <c r="A10164" s="1" t="s">
        <v>10634</v>
      </c>
      <c r="B10164" s="1">
        <v>1.0</v>
      </c>
      <c r="C10164" s="1" t="s">
        <v>22015</v>
      </c>
      <c r="D10164" s="1" t="s">
        <v>22016</v>
      </c>
      <c r="E10164" s="1" t="s">
        <v>73</v>
      </c>
      <c r="F10164" s="1" t="s">
        <v>30</v>
      </c>
      <c r="G10164" s="1" t="str">
        <f>IFERROR(__xludf.DUMMYFUNCTION("GOOGLETRANSLATE(D10164,""fr"",""en"")"),"#VALUE!")</f>
        <v>#VALUE!</v>
      </c>
    </row>
    <row r="10165" ht="15.75" customHeight="1">
      <c r="A10165" s="1" t="s">
        <v>144</v>
      </c>
      <c r="B10165" s="1">
        <v>5.0</v>
      </c>
      <c r="C10165" s="1" t="s">
        <v>22017</v>
      </c>
      <c r="D10165" s="1" t="s">
        <v>22018</v>
      </c>
      <c r="E10165" s="1" t="s">
        <v>176</v>
      </c>
      <c r="F10165" s="1" t="s">
        <v>66</v>
      </c>
      <c r="G10165" s="1" t="str">
        <f>IFERROR(__xludf.DUMMYFUNCTION("GOOGLETRANSLATE(D10165,""fr"",""en"")"),"#VALUE!")</f>
        <v>#VALUE!</v>
      </c>
    </row>
    <row r="10166" ht="15.75" customHeight="1">
      <c r="A10166" s="1" t="s">
        <v>1023</v>
      </c>
      <c r="B10166" s="1">
        <v>3.0</v>
      </c>
      <c r="C10166" s="1" t="s">
        <v>22019</v>
      </c>
      <c r="D10166" s="1" t="s">
        <v>22020</v>
      </c>
      <c r="E10166" s="1" t="s">
        <v>21</v>
      </c>
      <c r="F10166" s="1" t="s">
        <v>11</v>
      </c>
      <c r="G10166" s="1" t="str">
        <f>IFERROR(__xludf.DUMMYFUNCTION("GOOGLETRANSLATE(D10166,""fr"",""en"")"),"#VALUE!")</f>
        <v>#VALUE!</v>
      </c>
    </row>
    <row r="10167" ht="15.75" customHeight="1">
      <c r="A10167" s="1" t="s">
        <v>4275</v>
      </c>
      <c r="B10167" s="1">
        <v>2.0</v>
      </c>
      <c r="C10167" s="1" t="s">
        <v>22021</v>
      </c>
      <c r="D10167" s="1" t="s">
        <v>22022</v>
      </c>
      <c r="E10167" s="1" t="s">
        <v>52</v>
      </c>
      <c r="F10167" s="1" t="s">
        <v>11</v>
      </c>
      <c r="G10167" s="1" t="str">
        <f>IFERROR(__xludf.DUMMYFUNCTION("GOOGLETRANSLATE(D10167,""fr"",""en"")"),"#VALUE!")</f>
        <v>#VALUE!</v>
      </c>
    </row>
    <row r="10168" ht="15.75" customHeight="1">
      <c r="A10168" s="1" t="s">
        <v>4942</v>
      </c>
      <c r="B10168" s="1">
        <v>2.0</v>
      </c>
      <c r="C10168" s="1" t="s">
        <v>22023</v>
      </c>
      <c r="D10168" s="1" t="s">
        <v>22024</v>
      </c>
      <c r="E10168" s="1" t="s">
        <v>296</v>
      </c>
      <c r="F10168" s="1" t="s">
        <v>11</v>
      </c>
      <c r="G10168" s="1" t="str">
        <f>IFERROR(__xludf.DUMMYFUNCTION("GOOGLETRANSLATE(D10168,""fr"",""en"")"),"#VALUE!")</f>
        <v>#VALUE!</v>
      </c>
    </row>
    <row r="10169" ht="15.75" customHeight="1">
      <c r="A10169" s="1" t="s">
        <v>4883</v>
      </c>
      <c r="B10169" s="1">
        <v>5.0</v>
      </c>
      <c r="C10169" s="1" t="s">
        <v>22025</v>
      </c>
      <c r="D10169" s="1" t="s">
        <v>22026</v>
      </c>
      <c r="E10169" s="1" t="s">
        <v>21</v>
      </c>
      <c r="F10169" s="1" t="s">
        <v>11</v>
      </c>
      <c r="G10169" s="1" t="str">
        <f>IFERROR(__xludf.DUMMYFUNCTION("GOOGLETRANSLATE(D10169,""fr"",""en"")"),"#VALUE!")</f>
        <v>#VALUE!</v>
      </c>
    </row>
    <row r="10170" ht="15.75" customHeight="1">
      <c r="A10170" s="1" t="s">
        <v>2288</v>
      </c>
      <c r="B10170" s="1">
        <v>3.0</v>
      </c>
      <c r="C10170" s="1" t="s">
        <v>22027</v>
      </c>
      <c r="D10170" s="1" t="s">
        <v>22028</v>
      </c>
      <c r="E10170" s="1" t="s">
        <v>10</v>
      </c>
      <c r="F10170" s="1" t="s">
        <v>11</v>
      </c>
      <c r="G10170" s="1" t="str">
        <f>IFERROR(__xludf.DUMMYFUNCTION("GOOGLETRANSLATE(D10170,""fr"",""en"")"),"#VALUE!")</f>
        <v>#VALUE!</v>
      </c>
    </row>
    <row r="10171" ht="15.75" customHeight="1">
      <c r="A10171" s="1" t="s">
        <v>5372</v>
      </c>
      <c r="B10171" s="1">
        <v>1.0</v>
      </c>
      <c r="C10171" s="1" t="s">
        <v>22029</v>
      </c>
      <c r="D10171" s="1" t="s">
        <v>22030</v>
      </c>
      <c r="E10171" s="1" t="s">
        <v>250</v>
      </c>
      <c r="F10171" s="1" t="s">
        <v>30</v>
      </c>
      <c r="G10171" s="1" t="str">
        <f>IFERROR(__xludf.DUMMYFUNCTION("GOOGLETRANSLATE(D10171,""fr"",""en"")"),"#VALUE!")</f>
        <v>#VALUE!</v>
      </c>
    </row>
    <row r="10172" ht="15.75" customHeight="1">
      <c r="A10172" s="1" t="s">
        <v>1393</v>
      </c>
      <c r="B10172" s="1">
        <v>1.0</v>
      </c>
      <c r="C10172" s="1" t="s">
        <v>22031</v>
      </c>
      <c r="D10172" s="1" t="s">
        <v>22032</v>
      </c>
      <c r="E10172" s="1" t="s">
        <v>254</v>
      </c>
      <c r="F10172" s="1" t="s">
        <v>66</v>
      </c>
      <c r="G10172" s="1" t="str">
        <f>IFERROR(__xludf.DUMMYFUNCTION("GOOGLETRANSLATE(D10172,""fr"",""en"")"),"#VALUE!")</f>
        <v>#VALUE!</v>
      </c>
    </row>
    <row r="10173" ht="15.75" customHeight="1">
      <c r="A10173" s="1" t="s">
        <v>2022</v>
      </c>
      <c r="B10173" s="1">
        <v>4.0</v>
      </c>
      <c r="C10173" s="1" t="s">
        <v>22033</v>
      </c>
      <c r="D10173" s="1" t="s">
        <v>22034</v>
      </c>
      <c r="E10173" s="1" t="s">
        <v>21</v>
      </c>
      <c r="F10173" s="1" t="s">
        <v>11</v>
      </c>
      <c r="G10173" s="1" t="str">
        <f>IFERROR(__xludf.DUMMYFUNCTION("GOOGLETRANSLATE(D10173,""fr"",""en"")"),"I am satisfied with the speed of execution of my request. The price seems a little expensive, but for the need it remains acceptable. I'm waiting for what's next...")</f>
        <v>I am satisfied with the speed of execution of my request. The price seems a little expensive, but for the need it remains acceptable. I'm waiting for what's next...</v>
      </c>
    </row>
    <row r="10174" ht="15.75" customHeight="1">
      <c r="A10174" s="1" t="s">
        <v>988</v>
      </c>
      <c r="B10174" s="1">
        <v>4.0</v>
      </c>
      <c r="C10174" s="1" t="s">
        <v>22035</v>
      </c>
      <c r="D10174" s="1" t="s">
        <v>22036</v>
      </c>
      <c r="E10174" s="1" t="s">
        <v>10</v>
      </c>
      <c r="F10174" s="1" t="s">
        <v>11</v>
      </c>
      <c r="G10174" s="1" t="str">
        <f>IFERROR(__xludf.DUMMYFUNCTION("GOOGLETRANSLATE(D10174,""fr"",""en"")"),"#VALUE!")</f>
        <v>#VALUE!</v>
      </c>
    </row>
    <row r="10175" ht="15.75" customHeight="1">
      <c r="A10175" s="1" t="s">
        <v>564</v>
      </c>
      <c r="B10175" s="1">
        <v>3.0</v>
      </c>
      <c r="C10175" s="1" t="s">
        <v>22037</v>
      </c>
      <c r="D10175" s="1" t="s">
        <v>22038</v>
      </c>
      <c r="E10175" s="1" t="s">
        <v>10</v>
      </c>
      <c r="F10175" s="1" t="s">
        <v>11</v>
      </c>
      <c r="G10175" s="1" t="str">
        <f>IFERROR(__xludf.DUMMYFUNCTION("GOOGLETRANSLATE(D10175,""fr"",""en"")"),"#VALUE!")</f>
        <v>#VALUE!</v>
      </c>
    </row>
    <row r="10176" ht="15.75" customHeight="1">
      <c r="A10176" s="1" t="s">
        <v>529</v>
      </c>
      <c r="B10176" s="1">
        <v>1.0</v>
      </c>
      <c r="C10176" s="1" t="s">
        <v>4475</v>
      </c>
      <c r="D10176" s="1" t="s">
        <v>22039</v>
      </c>
      <c r="E10176" s="1" t="s">
        <v>614</v>
      </c>
      <c r="F10176" s="1" t="s">
        <v>30</v>
      </c>
      <c r="G10176" s="1" t="str">
        <f>IFERROR(__xludf.DUMMYFUNCTION("GOOGLETRANSLATE(D10176,""fr"",""en"")"),"#VALUE!")</f>
        <v>#VALUE!</v>
      </c>
    </row>
    <row r="10177" ht="15.75" customHeight="1">
      <c r="A10177" s="1" t="s">
        <v>3456</v>
      </c>
      <c r="B10177" s="1">
        <v>3.0</v>
      </c>
      <c r="C10177" s="1" t="s">
        <v>22040</v>
      </c>
      <c r="D10177" s="1" t="s">
        <v>22041</v>
      </c>
      <c r="E10177" s="1" t="s">
        <v>10</v>
      </c>
      <c r="F10177" s="1" t="s">
        <v>11</v>
      </c>
      <c r="G10177" s="1" t="str">
        <f>IFERROR(__xludf.DUMMYFUNCTION("GOOGLETRANSLATE(D10177,""fr"",""en"")"),"#VALUE!")</f>
        <v>#VALUE!</v>
      </c>
    </row>
    <row r="10178" ht="15.75" customHeight="1">
      <c r="A10178" s="1" t="s">
        <v>4762</v>
      </c>
      <c r="B10178" s="1">
        <v>1.0</v>
      </c>
      <c r="C10178" s="1" t="s">
        <v>22042</v>
      </c>
      <c r="D10178" s="1" t="s">
        <v>22043</v>
      </c>
      <c r="E10178" s="1" t="s">
        <v>34</v>
      </c>
      <c r="F10178" s="1" t="s">
        <v>84</v>
      </c>
      <c r="G10178" s="1" t="str">
        <f>IFERROR(__xludf.DUMMYFUNCTION("GOOGLETRANSLATE(D10178,""fr"",""en"")"),"#VALUE!")</f>
        <v>#VALUE!</v>
      </c>
    </row>
    <row r="10179" ht="15.75" customHeight="1">
      <c r="A10179" s="1" t="s">
        <v>1375</v>
      </c>
      <c r="B10179" s="1">
        <v>5.0</v>
      </c>
      <c r="C10179" s="1" t="s">
        <v>22044</v>
      </c>
      <c r="D10179" s="1" t="s">
        <v>22045</v>
      </c>
      <c r="E10179" s="1" t="s">
        <v>10</v>
      </c>
      <c r="F10179" s="1" t="s">
        <v>11</v>
      </c>
      <c r="G10179" s="1" t="str">
        <f>IFERROR(__xludf.DUMMYFUNCTION("GOOGLETRANSLATE(D10179,""fr"",""en"")"),"#VALUE!")</f>
        <v>#VALUE!</v>
      </c>
    </row>
    <row r="10180" ht="15.75" customHeight="1">
      <c r="A10180" s="1" t="s">
        <v>7112</v>
      </c>
      <c r="B10180" s="1">
        <v>1.0</v>
      </c>
      <c r="C10180" s="1" t="s">
        <v>22046</v>
      </c>
      <c r="D10180" s="1" t="s">
        <v>22047</v>
      </c>
      <c r="E10180" s="1" t="s">
        <v>52</v>
      </c>
      <c r="F10180" s="1" t="s">
        <v>118</v>
      </c>
      <c r="G10180" s="1" t="str">
        <f>IFERROR(__xludf.DUMMYFUNCTION("GOOGLETRANSLATE(D10180,""fr"",""en"")"),"#VALUE!")</f>
        <v>#VALUE!</v>
      </c>
    </row>
    <row r="10181" ht="15.75" customHeight="1">
      <c r="A10181" s="1" t="s">
        <v>1434</v>
      </c>
      <c r="B10181" s="1">
        <v>5.0</v>
      </c>
      <c r="C10181" s="1" t="s">
        <v>22048</v>
      </c>
      <c r="D10181" s="1" t="s">
        <v>22049</v>
      </c>
      <c r="E10181" s="1" t="s">
        <v>10</v>
      </c>
      <c r="F10181" s="1" t="s">
        <v>11</v>
      </c>
      <c r="G10181" s="1" t="str">
        <f>IFERROR(__xludf.DUMMYFUNCTION("GOOGLETRANSLATE(D10181,""fr"",""en"")"),"#VALUE!")</f>
        <v>#VALUE!</v>
      </c>
    </row>
    <row r="10182" ht="15.75" customHeight="1">
      <c r="A10182" s="1" t="s">
        <v>277</v>
      </c>
      <c r="B10182" s="1">
        <v>1.0</v>
      </c>
      <c r="C10182" s="1" t="s">
        <v>22050</v>
      </c>
      <c r="D10182" s="1" t="s">
        <v>22051</v>
      </c>
      <c r="E10182" s="1" t="s">
        <v>273</v>
      </c>
      <c r="F10182" s="1" t="s">
        <v>11</v>
      </c>
      <c r="G10182" s="1" t="str">
        <f>IFERROR(__xludf.DUMMYFUNCTION("GOOGLETRANSLATE(D10182,""fr"",""en"")"),"#VALUE!")</f>
        <v>#VALUE!</v>
      </c>
    </row>
    <row r="10183" ht="15.75" customHeight="1">
      <c r="A10183" s="1" t="s">
        <v>2932</v>
      </c>
      <c r="B10183" s="1">
        <v>2.0</v>
      </c>
      <c r="C10183" s="1" t="s">
        <v>22052</v>
      </c>
      <c r="D10183" s="1" t="s">
        <v>22053</v>
      </c>
      <c r="E10183" s="1" t="s">
        <v>10</v>
      </c>
      <c r="F10183" s="1" t="s">
        <v>11</v>
      </c>
      <c r="G10183" s="1" t="str">
        <f>IFERROR(__xludf.DUMMYFUNCTION("GOOGLETRANSLATE(D10183,""fr"",""en"")"),"#VALUE!")</f>
        <v>#VALUE!</v>
      </c>
    </row>
    <row r="10184" ht="15.75" customHeight="1">
      <c r="A10184" s="1" t="s">
        <v>2144</v>
      </c>
      <c r="B10184" s="1">
        <v>1.0</v>
      </c>
      <c r="C10184" s="1" t="s">
        <v>22054</v>
      </c>
      <c r="D10184" s="1" t="s">
        <v>22055</v>
      </c>
      <c r="E10184" s="1" t="s">
        <v>296</v>
      </c>
      <c r="F10184" s="1" t="s">
        <v>3493</v>
      </c>
      <c r="G10184" s="1" t="str">
        <f>IFERROR(__xludf.DUMMYFUNCTION("GOOGLETRANSLATE(D10184,""fr"",""en"")"),"#VALUE!")</f>
        <v>#VALUE!</v>
      </c>
    </row>
    <row r="10185" ht="15.75" customHeight="1">
      <c r="A10185" s="1" t="s">
        <v>1663</v>
      </c>
      <c r="B10185" s="1">
        <v>1.0</v>
      </c>
      <c r="C10185" s="1" t="s">
        <v>22056</v>
      </c>
      <c r="D10185" s="1" t="s">
        <v>22057</v>
      </c>
      <c r="E10185" s="1" t="s">
        <v>52</v>
      </c>
      <c r="F10185" s="1" t="s">
        <v>11</v>
      </c>
      <c r="G10185" s="1" t="str">
        <f>IFERROR(__xludf.DUMMYFUNCTION("GOOGLETRANSLATE(D10185,""fr"",""en"")"),"#VALUE!")</f>
        <v>#VALUE!</v>
      </c>
    </row>
    <row r="10186" ht="15.75" customHeight="1">
      <c r="A10186" s="1" t="s">
        <v>3183</v>
      </c>
      <c r="B10186" s="1">
        <v>1.0</v>
      </c>
      <c r="C10186" s="1" t="s">
        <v>22058</v>
      </c>
      <c r="D10186" s="1" t="s">
        <v>22059</v>
      </c>
      <c r="E10186" s="1" t="s">
        <v>10</v>
      </c>
      <c r="F10186" s="1" t="s">
        <v>11</v>
      </c>
      <c r="G10186" s="1" t="str">
        <f>IFERROR(__xludf.DUMMYFUNCTION("GOOGLETRANSLATE(D10186,""fr"",""en"")"),"#VALUE!")</f>
        <v>#VALUE!</v>
      </c>
    </row>
    <row r="10187" ht="15.75" customHeight="1">
      <c r="A10187" s="1" t="s">
        <v>1601</v>
      </c>
      <c r="B10187" s="1">
        <v>1.0</v>
      </c>
      <c r="C10187" s="1" t="s">
        <v>22060</v>
      </c>
      <c r="D10187" s="1" t="s">
        <v>22061</v>
      </c>
      <c r="E10187" s="1" t="s">
        <v>273</v>
      </c>
      <c r="F10187" s="1" t="s">
        <v>110</v>
      </c>
      <c r="G10187" s="1" t="str">
        <f>IFERROR(__xludf.DUMMYFUNCTION("GOOGLETRANSLATE(D10187,""fr"",""en"")"),"#VALUE!")</f>
        <v>#VALUE!</v>
      </c>
    </row>
    <row r="10188" ht="15.75" customHeight="1">
      <c r="A10188" s="1" t="s">
        <v>841</v>
      </c>
      <c r="B10188" s="1">
        <v>5.0</v>
      </c>
      <c r="C10188" s="1" t="s">
        <v>22062</v>
      </c>
      <c r="D10188" s="1" t="s">
        <v>22063</v>
      </c>
      <c r="E10188" s="1" t="s">
        <v>65</v>
      </c>
      <c r="F10188" s="1" t="s">
        <v>66</v>
      </c>
      <c r="G10188" s="1" t="str">
        <f>IFERROR(__xludf.DUMMYFUNCTION("GOOGLETRANSLATE(D10188,""fr"",""en"")"),"#VALUE!")</f>
        <v>#VALUE!</v>
      </c>
    </row>
    <row r="10189" ht="15.75" customHeight="1">
      <c r="A10189" s="1" t="s">
        <v>2128</v>
      </c>
      <c r="B10189" s="1">
        <v>2.0</v>
      </c>
      <c r="C10189" s="1" t="s">
        <v>22064</v>
      </c>
      <c r="D10189" s="1" t="s">
        <v>22065</v>
      </c>
      <c r="E10189" s="1" t="s">
        <v>169</v>
      </c>
      <c r="F10189" s="1" t="s">
        <v>11</v>
      </c>
      <c r="G10189" s="1" t="str">
        <f>IFERROR(__xludf.DUMMYFUNCTION("GOOGLETRANSLATE(D10189,""fr"",""en"")"),"#VALUE!")</f>
        <v>#VALUE!</v>
      </c>
    </row>
    <row r="10190" ht="15.75" customHeight="1">
      <c r="A10190" s="1" t="s">
        <v>411</v>
      </c>
      <c r="B10190" s="1">
        <v>5.0</v>
      </c>
      <c r="C10190" s="1" t="s">
        <v>22066</v>
      </c>
      <c r="D10190" s="1" t="s">
        <v>22067</v>
      </c>
      <c r="E10190" s="1" t="s">
        <v>614</v>
      </c>
      <c r="F10190" s="1" t="s">
        <v>30</v>
      </c>
      <c r="G10190" s="1" t="str">
        <f>IFERROR(__xludf.DUMMYFUNCTION("GOOGLETRANSLATE(D10190,""fr"",""en"")"),"#VALUE!")</f>
        <v>#VALUE!</v>
      </c>
    </row>
    <row r="10191" ht="15.75" customHeight="1">
      <c r="A10191" s="1" t="s">
        <v>1775</v>
      </c>
      <c r="B10191" s="1">
        <v>4.0</v>
      </c>
      <c r="C10191" s="1" t="s">
        <v>22068</v>
      </c>
      <c r="D10191" s="1" t="s">
        <v>22069</v>
      </c>
      <c r="E10191" s="1" t="s">
        <v>10</v>
      </c>
      <c r="F10191" s="1" t="s">
        <v>11</v>
      </c>
      <c r="G10191" s="1" t="str">
        <f>IFERROR(__xludf.DUMMYFUNCTION("GOOGLETRANSLATE(D10191,""fr"",""en"")"),"#VALUE!")</f>
        <v>#VALUE!</v>
      </c>
    </row>
    <row r="10192" ht="15.75" customHeight="1">
      <c r="A10192" s="1" t="s">
        <v>8680</v>
      </c>
      <c r="B10192" s="1">
        <v>1.0</v>
      </c>
      <c r="C10192" s="1" t="s">
        <v>22070</v>
      </c>
      <c r="D10192" s="1" t="s">
        <v>22071</v>
      </c>
      <c r="E10192" s="1" t="s">
        <v>273</v>
      </c>
      <c r="F10192" s="1" t="s">
        <v>11</v>
      </c>
      <c r="G10192" s="1" t="str">
        <f>IFERROR(__xludf.DUMMYFUNCTION("GOOGLETRANSLATE(D10192,""fr"",""en"")"),"#VALUE!")</f>
        <v>#VALUE!</v>
      </c>
    </row>
    <row r="10193" ht="15.75" customHeight="1">
      <c r="A10193" s="1" t="s">
        <v>1699</v>
      </c>
      <c r="B10193" s="1">
        <v>3.0</v>
      </c>
      <c r="C10193" s="1" t="s">
        <v>22072</v>
      </c>
      <c r="D10193" s="1" t="s">
        <v>22073</v>
      </c>
      <c r="E10193" s="1" t="s">
        <v>21</v>
      </c>
      <c r="F10193" s="1" t="s">
        <v>11</v>
      </c>
      <c r="G10193" s="1" t="str">
        <f>IFERROR(__xludf.DUMMYFUNCTION("GOOGLETRANSLATE(D10193,""fr"",""en"")"),"#VALUE!")</f>
        <v>#VALUE!</v>
      </c>
    </row>
    <row r="10194" ht="15.75" customHeight="1">
      <c r="A10194" s="1" t="s">
        <v>10817</v>
      </c>
      <c r="B10194" s="1">
        <v>4.0</v>
      </c>
      <c r="C10194" s="1" t="s">
        <v>22074</v>
      </c>
      <c r="D10194" s="1" t="s">
        <v>22075</v>
      </c>
      <c r="E10194" s="1" t="s">
        <v>614</v>
      </c>
      <c r="F10194" s="1" t="s">
        <v>30</v>
      </c>
      <c r="G10194" s="1" t="str">
        <f>IFERROR(__xludf.DUMMYFUNCTION("GOOGLETRANSLATE(D10194,""fr"",""en"")"),"#VALUE!")</f>
        <v>#VALUE!</v>
      </c>
    </row>
    <row r="10195" ht="15.75" customHeight="1">
      <c r="A10195" s="1" t="s">
        <v>374</v>
      </c>
      <c r="B10195" s="1">
        <v>4.0</v>
      </c>
      <c r="C10195" s="1" t="s">
        <v>22076</v>
      </c>
      <c r="D10195" s="1" t="s">
        <v>22077</v>
      </c>
      <c r="E10195" s="1" t="s">
        <v>109</v>
      </c>
      <c r="F10195" s="1" t="s">
        <v>110</v>
      </c>
      <c r="G10195" s="1" t="str">
        <f>IFERROR(__xludf.DUMMYFUNCTION("GOOGLETRANSLATE(D10195,""fr"",""en"")"),"#VALUE!")</f>
        <v>#VALUE!</v>
      </c>
    </row>
    <row r="10196" ht="15.75" customHeight="1">
      <c r="A10196" s="1" t="s">
        <v>1913</v>
      </c>
      <c r="B10196" s="1">
        <v>1.0</v>
      </c>
      <c r="C10196" s="1" t="s">
        <v>22078</v>
      </c>
      <c r="D10196" s="1" t="s">
        <v>22079</v>
      </c>
      <c r="E10196" s="1" t="s">
        <v>21</v>
      </c>
      <c r="F10196" s="1" t="s">
        <v>11</v>
      </c>
      <c r="G10196" s="1" t="str">
        <f>IFERROR(__xludf.DUMMYFUNCTION("GOOGLETRANSLATE(D10196,""fr"",""en"")"),"Everything was going very well after 1 year of insurance at the olive tree. I paid € 464/year in any risk formula
I had a non -responsible disaster. Shock from the rear therefore recognized as such by insurance. On the anniversary of the contract I had th"&amp;"e unpleasant surprise to see the amount of my insurance double or 901 €/year.
I contact the insurance that tells me that it is like that at the olive tree: any responsible or non -responsible disaster impacts the annual rate. That is to say that the olive"&amp;" tree pays nothing compared to the claim since not responsible but in addition recovers more money on the back of its ""non -responsible"" client. In fact at the olive tree, you pay insurance that just gives you the right to drive but above all you should"&amp;" not use it.
You will make your own analysis of my experience. I had my license in 87, and never a responsible accident.")</f>
        <v>Everything was going very well after 1 year of insurance at the olive tree. I paid € 464/year in any risk formula
I had a non -responsible disaster. Shock from the rear therefore recognized as such by insurance. On the anniversary of the contract I had the unpleasant surprise to see the amount of my insurance double or 901 €/year.
I contact the insurance that tells me that it is like that at the olive tree: any responsible or non -responsible disaster impacts the annual rate. That is to say that the olive tree pays nothing compared to the claim since not responsible but in addition recovers more money on the back of its "non -responsible" client. In fact at the olive tree, you pay insurance that just gives you the right to drive but above all you should not use it.
You will make your own analysis of my experience. I had my license in 87, and never a responsible accident.</v>
      </c>
    </row>
    <row r="10197" ht="15.75" customHeight="1">
      <c r="A10197" s="1" t="s">
        <v>1155</v>
      </c>
      <c r="B10197" s="1">
        <v>2.0</v>
      </c>
      <c r="C10197" s="1" t="s">
        <v>22080</v>
      </c>
      <c r="D10197" s="1" t="s">
        <v>22081</v>
      </c>
      <c r="E10197" s="1" t="s">
        <v>109</v>
      </c>
      <c r="F10197" s="1" t="s">
        <v>11</v>
      </c>
      <c r="G10197" s="1" t="str">
        <f>IFERROR(__xludf.DUMMYFUNCTION("GOOGLETRANSLATE(D10197,""fr"",""en"")"),"#VALUE!")</f>
        <v>#VALUE!</v>
      </c>
    </row>
    <row r="10198" ht="15.75" customHeight="1">
      <c r="A10198" s="1" t="s">
        <v>1562</v>
      </c>
      <c r="B10198" s="1">
        <v>5.0</v>
      </c>
      <c r="C10198" s="1" t="s">
        <v>22082</v>
      </c>
      <c r="D10198" s="1" t="s">
        <v>22083</v>
      </c>
      <c r="E10198" s="1" t="s">
        <v>10</v>
      </c>
      <c r="F10198" s="1" t="s">
        <v>11</v>
      </c>
      <c r="G10198" s="1" t="str">
        <f>IFERROR(__xludf.DUMMYFUNCTION("GOOGLETRANSLATE(D10198,""fr"",""en"")"),"#VALUE!")</f>
        <v>#VALUE!</v>
      </c>
    </row>
    <row r="10199" ht="15.75" customHeight="1">
      <c r="A10199" s="1" t="s">
        <v>3949</v>
      </c>
      <c r="B10199" s="1">
        <v>1.0</v>
      </c>
      <c r="C10199" s="1" t="s">
        <v>22084</v>
      </c>
      <c r="D10199" s="1" t="s">
        <v>22085</v>
      </c>
      <c r="E10199" s="1" t="s">
        <v>43</v>
      </c>
      <c r="F10199" s="1" t="s">
        <v>30</v>
      </c>
      <c r="G10199" s="1" t="str">
        <f>IFERROR(__xludf.DUMMYFUNCTION("GOOGLETRANSLATE(D10199,""fr"",""en"")"),"#VALUE!")</f>
        <v>#VALUE!</v>
      </c>
    </row>
    <row r="10200" ht="15.75" customHeight="1">
      <c r="A10200" s="1" t="s">
        <v>1955</v>
      </c>
      <c r="B10200" s="1">
        <v>3.0</v>
      </c>
      <c r="C10200" s="1" t="s">
        <v>22086</v>
      </c>
      <c r="D10200" s="1" t="s">
        <v>22087</v>
      </c>
      <c r="E10200" s="1" t="s">
        <v>25</v>
      </c>
      <c r="F10200" s="1" t="s">
        <v>110</v>
      </c>
      <c r="G10200" s="1" t="str">
        <f>IFERROR(__xludf.DUMMYFUNCTION("GOOGLETRANSLATE(D10200,""fr"",""en"")"),"#VALUE!")</f>
        <v>#VALUE!</v>
      </c>
    </row>
    <row r="10201" ht="15.75" customHeight="1">
      <c r="A10201" s="1" t="s">
        <v>3622</v>
      </c>
      <c r="B10201" s="1">
        <v>1.0</v>
      </c>
      <c r="C10201" s="1" t="s">
        <v>22088</v>
      </c>
      <c r="D10201" s="1" t="s">
        <v>22089</v>
      </c>
      <c r="E10201" s="1" t="s">
        <v>125</v>
      </c>
      <c r="F10201" s="1" t="s">
        <v>11</v>
      </c>
      <c r="G10201" s="1" t="str">
        <f>IFERROR(__xludf.DUMMYFUNCTION("GOOGLETRANSLATE(D10201,""fr"",""en"")"),"#VALUE!")</f>
        <v>#VALUE!</v>
      </c>
    </row>
    <row r="10202" ht="15.75" customHeight="1">
      <c r="A10202" s="1" t="s">
        <v>2187</v>
      </c>
      <c r="B10202" s="1">
        <v>1.0</v>
      </c>
      <c r="C10202" s="1" t="s">
        <v>22090</v>
      </c>
      <c r="D10202" s="1" t="s">
        <v>22091</v>
      </c>
      <c r="E10202" s="1" t="s">
        <v>575</v>
      </c>
      <c r="F10202" s="1" t="s">
        <v>84</v>
      </c>
      <c r="G10202" s="1" t="str">
        <f>IFERROR(__xludf.DUMMYFUNCTION("GOOGLETRANSLATE(D10202,""fr"",""en"")"),"#VALUE!")</f>
        <v>#VALUE!</v>
      </c>
    </row>
    <row r="10203" ht="15.75" customHeight="1">
      <c r="A10203" s="1" t="s">
        <v>1126</v>
      </c>
      <c r="B10203" s="1">
        <v>3.0</v>
      </c>
      <c r="C10203" s="1" t="s">
        <v>22092</v>
      </c>
      <c r="D10203" s="1" t="s">
        <v>22093</v>
      </c>
      <c r="E10203" s="1" t="s">
        <v>169</v>
      </c>
      <c r="F10203" s="1" t="s">
        <v>110</v>
      </c>
      <c r="G10203" s="1" t="str">
        <f>IFERROR(__xludf.DUMMYFUNCTION("GOOGLETRANSLATE(D10203,""fr"",""en"")"),"#VALUE!")</f>
        <v>#VALUE!</v>
      </c>
    </row>
    <row r="10204" ht="15.75" customHeight="1">
      <c r="A10204" s="1" t="s">
        <v>738</v>
      </c>
      <c r="B10204" s="1">
        <v>2.0</v>
      </c>
      <c r="C10204" s="1" t="s">
        <v>22094</v>
      </c>
      <c r="D10204" s="1" t="s">
        <v>22095</v>
      </c>
      <c r="E10204" s="1" t="s">
        <v>10</v>
      </c>
      <c r="F10204" s="1" t="s">
        <v>11</v>
      </c>
      <c r="G10204" s="1" t="str">
        <f>IFERROR(__xludf.DUMMYFUNCTION("GOOGLETRANSLATE(D10204,""fr"",""en"")"),"#VALUE!")</f>
        <v>#VALUE!</v>
      </c>
    </row>
    <row r="10205" ht="15.75" customHeight="1">
      <c r="A10205" s="1" t="s">
        <v>7320</v>
      </c>
      <c r="B10205" s="1">
        <v>1.0</v>
      </c>
      <c r="C10205" s="1" t="s">
        <v>22096</v>
      </c>
      <c r="D10205" s="1" t="s">
        <v>22097</v>
      </c>
      <c r="E10205" s="1" t="s">
        <v>423</v>
      </c>
      <c r="F10205" s="1" t="s">
        <v>30</v>
      </c>
      <c r="G10205" s="1" t="str">
        <f>IFERROR(__xludf.DUMMYFUNCTION("GOOGLETRANSLATE(D10205,""fr"",""en"")"),"#VALUE!")</f>
        <v>#VALUE!</v>
      </c>
    </row>
    <row r="10206" ht="15.75" customHeight="1">
      <c r="A10206" s="1" t="s">
        <v>3778</v>
      </c>
      <c r="B10206" s="1">
        <v>3.0</v>
      </c>
      <c r="C10206" s="1" t="s">
        <v>22098</v>
      </c>
      <c r="D10206" s="1" t="s">
        <v>22099</v>
      </c>
      <c r="E10206" s="1" t="s">
        <v>34</v>
      </c>
      <c r="F10206" s="1" t="s">
        <v>30</v>
      </c>
      <c r="G10206" s="1" t="str">
        <f>IFERROR(__xludf.DUMMYFUNCTION("GOOGLETRANSLATE(D10206,""fr"",""en"")"),"#VALUE!")</f>
        <v>#VALUE!</v>
      </c>
    </row>
    <row r="10207" ht="15.75" customHeight="1">
      <c r="A10207" s="1" t="s">
        <v>377</v>
      </c>
      <c r="B10207" s="1">
        <v>5.0</v>
      </c>
      <c r="C10207" s="1" t="s">
        <v>22100</v>
      </c>
      <c r="D10207" s="1" t="s">
        <v>22101</v>
      </c>
      <c r="E10207" s="1" t="s">
        <v>10</v>
      </c>
      <c r="F10207" s="1" t="s">
        <v>11</v>
      </c>
      <c r="G10207" s="1" t="str">
        <f>IFERROR(__xludf.DUMMYFUNCTION("GOOGLETRANSLATE(D10207,""fr"",""en"")"),"#VALUE!")</f>
        <v>#VALUE!</v>
      </c>
    </row>
    <row r="10208" ht="15.75" customHeight="1">
      <c r="A10208" s="1" t="s">
        <v>1421</v>
      </c>
      <c r="B10208" s="1">
        <v>4.0</v>
      </c>
      <c r="C10208" s="1" t="s">
        <v>22102</v>
      </c>
      <c r="D10208" s="1" t="s">
        <v>22103</v>
      </c>
      <c r="E10208" s="1" t="s">
        <v>10</v>
      </c>
      <c r="F10208" s="1" t="s">
        <v>11</v>
      </c>
      <c r="G10208" s="1" t="str">
        <f>IFERROR(__xludf.DUMMYFUNCTION("GOOGLETRANSLATE(D10208,""fr"",""en"")"),"#VALUE!")</f>
        <v>#VALUE!</v>
      </c>
    </row>
    <row r="10209" ht="15.75" customHeight="1">
      <c r="A10209" s="1" t="s">
        <v>866</v>
      </c>
      <c r="B10209" s="1">
        <v>5.0</v>
      </c>
      <c r="C10209" s="1" t="s">
        <v>22104</v>
      </c>
      <c r="D10209" s="1" t="s">
        <v>22105</v>
      </c>
      <c r="E10209" s="1" t="s">
        <v>29</v>
      </c>
      <c r="F10209" s="1" t="s">
        <v>30</v>
      </c>
      <c r="G10209" s="1" t="str">
        <f>IFERROR(__xludf.DUMMYFUNCTION("GOOGLETRANSLATE(D10209,""fr"",""en"")"),"#VALUE!")</f>
        <v>#VALUE!</v>
      </c>
    </row>
    <row r="10210" ht="15.75" customHeight="1">
      <c r="A10210" s="1" t="s">
        <v>1696</v>
      </c>
      <c r="B10210" s="1">
        <v>4.0</v>
      </c>
      <c r="C10210" s="1" t="s">
        <v>22106</v>
      </c>
      <c r="D10210" s="1" t="s">
        <v>22107</v>
      </c>
      <c r="E10210" s="1" t="s">
        <v>21</v>
      </c>
      <c r="F10210" s="1" t="s">
        <v>11</v>
      </c>
      <c r="G10210" s="1" t="str">
        <f>IFERROR(__xludf.DUMMYFUNCTION("GOOGLETRANSLATE(D10210,""fr"",""en"")"),"#VALUE!")</f>
        <v>#VALUE!</v>
      </c>
    </row>
    <row r="10211" ht="15.75" customHeight="1">
      <c r="A10211" s="1" t="s">
        <v>1017</v>
      </c>
      <c r="B10211" s="1">
        <v>3.0</v>
      </c>
      <c r="C10211" s="1" t="s">
        <v>22108</v>
      </c>
      <c r="D10211" s="1" t="s">
        <v>22109</v>
      </c>
      <c r="E10211" s="1" t="s">
        <v>125</v>
      </c>
      <c r="F10211" s="1" t="s">
        <v>11</v>
      </c>
      <c r="G10211" s="1" t="str">
        <f>IFERROR(__xludf.DUMMYFUNCTION("GOOGLETRANSLATE(D10211,""fr"",""en"")"),"#VALUE!")</f>
        <v>#VALUE!</v>
      </c>
    </row>
    <row r="10212" ht="15.75" customHeight="1">
      <c r="A10212" s="1" t="s">
        <v>5144</v>
      </c>
      <c r="B10212" s="1">
        <v>1.0</v>
      </c>
      <c r="C10212" s="1" t="s">
        <v>22110</v>
      </c>
      <c r="D10212" s="1" t="s">
        <v>22111</v>
      </c>
      <c r="E10212" s="1" t="s">
        <v>29</v>
      </c>
      <c r="F10212" s="1" t="s">
        <v>30</v>
      </c>
      <c r="G10212" s="1" t="str">
        <f>IFERROR(__xludf.DUMMYFUNCTION("GOOGLETRANSLATE(D10212,""fr"",""en"")"),"#VALUE!")</f>
        <v>#VALUE!</v>
      </c>
    </row>
    <row r="10213" ht="15.75" customHeight="1">
      <c r="A10213" s="1" t="s">
        <v>2022</v>
      </c>
      <c r="B10213" s="1">
        <v>5.0</v>
      </c>
      <c r="C10213" s="1" t="s">
        <v>22112</v>
      </c>
      <c r="D10213" s="1" t="s">
        <v>22113</v>
      </c>
      <c r="E10213" s="1" t="s">
        <v>21</v>
      </c>
      <c r="F10213" s="1" t="s">
        <v>11</v>
      </c>
      <c r="G10213" s="1" t="str">
        <f>IFERROR(__xludf.DUMMYFUNCTION("GOOGLETRANSLATE(D10213,""fr"",""en"")"),"#VALUE!")</f>
        <v>#VALUE!</v>
      </c>
    </row>
    <row r="10214" ht="15.75" customHeight="1">
      <c r="A10214" s="1" t="s">
        <v>1135</v>
      </c>
      <c r="B10214" s="1">
        <v>2.0</v>
      </c>
      <c r="C10214" s="1" t="s">
        <v>22114</v>
      </c>
      <c r="D10214" s="1" t="s">
        <v>22115</v>
      </c>
      <c r="E10214" s="1" t="s">
        <v>21</v>
      </c>
      <c r="F10214" s="1" t="s">
        <v>11</v>
      </c>
      <c r="G10214" s="1" t="str">
        <f>IFERROR(__xludf.DUMMYFUNCTION("GOOGLETRANSLATE(D10214,""fr"",""en"")"),"#VALUE!")</f>
        <v>#VALUE!</v>
      </c>
    </row>
    <row r="10215" ht="15.75" customHeight="1">
      <c r="A10215" s="1" t="s">
        <v>1270</v>
      </c>
      <c r="B10215" s="1">
        <v>3.0</v>
      </c>
      <c r="C10215" s="1" t="s">
        <v>22116</v>
      </c>
      <c r="D10215" s="1" t="s">
        <v>22117</v>
      </c>
      <c r="E10215" s="1" t="s">
        <v>47</v>
      </c>
      <c r="F10215" s="1" t="s">
        <v>48</v>
      </c>
      <c r="G10215" s="1" t="str">
        <f>IFERROR(__xludf.DUMMYFUNCTION("GOOGLETRANSLATE(D10215,""fr"",""en"")"),"#VALUE!")</f>
        <v>#VALUE!</v>
      </c>
    </row>
    <row r="10216" ht="15.75" customHeight="1">
      <c r="A10216" s="1" t="s">
        <v>1784</v>
      </c>
      <c r="B10216" s="1">
        <v>1.0</v>
      </c>
      <c r="C10216" s="1" t="s">
        <v>22118</v>
      </c>
      <c r="D10216" s="1" t="s">
        <v>22119</v>
      </c>
      <c r="E10216" s="1" t="s">
        <v>47</v>
      </c>
      <c r="F10216" s="1" t="s">
        <v>48</v>
      </c>
      <c r="G10216" s="1" t="str">
        <f>IFERROR(__xludf.DUMMYFUNCTION("GOOGLETRANSLATE(D10216,""fr"",""en"")"),"#VALUE!")</f>
        <v>#VALUE!</v>
      </c>
    </row>
    <row r="10217" ht="15.75" customHeight="1">
      <c r="A10217" s="1" t="s">
        <v>22120</v>
      </c>
      <c r="B10217" s="1">
        <v>1.0</v>
      </c>
      <c r="C10217" s="1" t="s">
        <v>22121</v>
      </c>
      <c r="D10217" s="1" t="s">
        <v>22122</v>
      </c>
      <c r="E10217" s="1" t="s">
        <v>273</v>
      </c>
      <c r="F10217" s="1" t="s">
        <v>11</v>
      </c>
      <c r="G10217" s="1" t="str">
        <f>IFERROR(__xludf.DUMMYFUNCTION("GOOGLETRANSLATE(D10217,""fr"",""en"")"),"#VALUE!")</f>
        <v>#VALUE!</v>
      </c>
    </row>
    <row r="10218" ht="15.75" customHeight="1">
      <c r="A10218" s="1" t="s">
        <v>3060</v>
      </c>
      <c r="B10218" s="1">
        <v>4.0</v>
      </c>
      <c r="C10218" s="1" t="s">
        <v>22123</v>
      </c>
      <c r="D10218" s="1" t="s">
        <v>22124</v>
      </c>
      <c r="E10218" s="1" t="s">
        <v>65</v>
      </c>
      <c r="F10218" s="1" t="s">
        <v>66</v>
      </c>
      <c r="G10218" s="1" t="str">
        <f>IFERROR(__xludf.DUMMYFUNCTION("GOOGLETRANSLATE(D10218,""fr"",""en"")"),"#VALUE!")</f>
        <v>#VALUE!</v>
      </c>
    </row>
    <row r="10219" ht="15.75" customHeight="1">
      <c r="A10219" s="1" t="s">
        <v>11113</v>
      </c>
      <c r="B10219" s="1">
        <v>1.0</v>
      </c>
      <c r="C10219" s="1" t="s">
        <v>22125</v>
      </c>
      <c r="D10219" s="1" t="s">
        <v>22126</v>
      </c>
      <c r="E10219" s="1" t="s">
        <v>25</v>
      </c>
      <c r="F10219" s="1" t="s">
        <v>110</v>
      </c>
      <c r="G10219" s="1" t="str">
        <f>IFERROR(__xludf.DUMMYFUNCTION("GOOGLETRANSLATE(D10219,""fr"",""en"")"),"#VALUE!")</f>
        <v>#VALUE!</v>
      </c>
    </row>
    <row r="10220" ht="15.75" customHeight="1">
      <c r="A10220" s="1" t="s">
        <v>236</v>
      </c>
      <c r="B10220" s="1">
        <v>4.0</v>
      </c>
      <c r="C10220" s="1" t="s">
        <v>22127</v>
      </c>
      <c r="D10220" s="1" t="s">
        <v>22128</v>
      </c>
      <c r="E10220" s="1" t="s">
        <v>169</v>
      </c>
      <c r="F10220" s="1" t="s">
        <v>11</v>
      </c>
      <c r="G10220" s="1" t="str">
        <f>IFERROR(__xludf.DUMMYFUNCTION("GOOGLETRANSLATE(D10220,""fr"",""en"")"),"#VALUE!")</f>
        <v>#VALUE!</v>
      </c>
    </row>
    <row r="10221" ht="15.75" customHeight="1">
      <c r="A10221" s="1" t="s">
        <v>689</v>
      </c>
      <c r="B10221" s="1">
        <v>4.0</v>
      </c>
      <c r="C10221" s="1" t="s">
        <v>22129</v>
      </c>
      <c r="D10221" s="1" t="s">
        <v>22130</v>
      </c>
      <c r="E10221" s="1" t="s">
        <v>614</v>
      </c>
      <c r="F10221" s="1" t="s">
        <v>30</v>
      </c>
      <c r="G10221" s="1" t="str">
        <f>IFERROR(__xludf.DUMMYFUNCTION("GOOGLETRANSLATE(D10221,""fr"",""en"")"),"#VALUE!")</f>
        <v>#VALUE!</v>
      </c>
    </row>
    <row r="10222" ht="15.75" customHeight="1">
      <c r="A10222" s="1" t="s">
        <v>8650</v>
      </c>
      <c r="B10222" s="1">
        <v>1.0</v>
      </c>
      <c r="C10222" s="1" t="s">
        <v>22131</v>
      </c>
      <c r="D10222" s="1" t="s">
        <v>22132</v>
      </c>
      <c r="E10222" s="1" t="s">
        <v>109</v>
      </c>
      <c r="F10222" s="1" t="s">
        <v>110</v>
      </c>
      <c r="G10222" s="1" t="str">
        <f>IFERROR(__xludf.DUMMYFUNCTION("GOOGLETRANSLATE(D10222,""fr"",""en"")"),"#VALUE!")</f>
        <v>#VALUE!</v>
      </c>
    </row>
    <row r="10223" ht="15.75" customHeight="1">
      <c r="A10223" s="1" t="s">
        <v>14891</v>
      </c>
      <c r="B10223" s="1">
        <v>1.0</v>
      </c>
      <c r="C10223" s="1" t="s">
        <v>22133</v>
      </c>
      <c r="D10223" s="1" t="s">
        <v>22134</v>
      </c>
      <c r="E10223" s="1" t="s">
        <v>575</v>
      </c>
      <c r="F10223" s="1" t="s">
        <v>48</v>
      </c>
      <c r="G10223" s="1" t="str">
        <f>IFERROR(__xludf.DUMMYFUNCTION("GOOGLETRANSLATE(D10223,""fr"",""en"")"),"#VALUE!")</f>
        <v>#VALUE!</v>
      </c>
    </row>
    <row r="10224" ht="15.75" customHeight="1">
      <c r="A10224" s="1" t="s">
        <v>187</v>
      </c>
      <c r="B10224" s="1">
        <v>4.0</v>
      </c>
      <c r="C10224" s="1" t="s">
        <v>22135</v>
      </c>
      <c r="D10224" s="1" t="s">
        <v>22136</v>
      </c>
      <c r="E10224" s="1" t="s">
        <v>169</v>
      </c>
      <c r="F10224" s="1" t="s">
        <v>11</v>
      </c>
      <c r="G10224" s="1" t="str">
        <f>IFERROR(__xludf.DUMMYFUNCTION("GOOGLETRANSLATE(D10224,""fr"",""en"")"),"#VALUE!")</f>
        <v>#VALUE!</v>
      </c>
    </row>
    <row r="10225" ht="15.75" customHeight="1">
      <c r="A10225" s="1" t="s">
        <v>367</v>
      </c>
      <c r="B10225" s="1">
        <v>1.0</v>
      </c>
      <c r="C10225" s="1" t="s">
        <v>22137</v>
      </c>
      <c r="D10225" s="1" t="s">
        <v>22138</v>
      </c>
      <c r="E10225" s="1" t="s">
        <v>273</v>
      </c>
      <c r="F10225" s="1" t="s">
        <v>11</v>
      </c>
      <c r="G10225" s="1" t="str">
        <f>IFERROR(__xludf.DUMMYFUNCTION("GOOGLETRANSLATE(D10225,""fr"",""en"")"),"#VALUE!")</f>
        <v>#VALUE!</v>
      </c>
    </row>
    <row r="10226" ht="15.75" customHeight="1">
      <c r="A10226" s="1" t="s">
        <v>94</v>
      </c>
      <c r="B10226" s="1">
        <v>4.0</v>
      </c>
      <c r="C10226" s="1" t="s">
        <v>22139</v>
      </c>
      <c r="D10226" s="1" t="s">
        <v>22140</v>
      </c>
      <c r="E10226" s="1" t="s">
        <v>21</v>
      </c>
      <c r="F10226" s="1" t="s">
        <v>11</v>
      </c>
      <c r="G10226" s="1" t="str">
        <f>IFERROR(__xludf.DUMMYFUNCTION("GOOGLETRANSLATE(D10226,""fr"",""en"")"),"#VALUE!")</f>
        <v>#VALUE!</v>
      </c>
    </row>
    <row r="10227" ht="15.75" customHeight="1">
      <c r="A10227" s="1" t="s">
        <v>532</v>
      </c>
      <c r="B10227" s="1">
        <v>5.0</v>
      </c>
      <c r="C10227" s="1" t="s">
        <v>22141</v>
      </c>
      <c r="D10227" s="1" t="s">
        <v>22142</v>
      </c>
      <c r="E10227" s="1" t="s">
        <v>21</v>
      </c>
      <c r="F10227" s="1" t="s">
        <v>11</v>
      </c>
      <c r="G10227" s="1" t="str">
        <f>IFERROR(__xludf.DUMMYFUNCTION("GOOGLETRANSLATE(D10227,""fr"",""en"")"),"#VALUE!")</f>
        <v>#VALUE!</v>
      </c>
    </row>
    <row r="10228" ht="15.75" customHeight="1">
      <c r="A10228" s="1" t="s">
        <v>1403</v>
      </c>
      <c r="B10228" s="1">
        <v>1.0</v>
      </c>
      <c r="C10228" s="1" t="s">
        <v>22143</v>
      </c>
      <c r="D10228" s="1" t="s">
        <v>22144</v>
      </c>
      <c r="E10228" s="1" t="s">
        <v>646</v>
      </c>
      <c r="F10228" s="1" t="s">
        <v>39</v>
      </c>
      <c r="G10228" s="1" t="str">
        <f>IFERROR(__xludf.DUMMYFUNCTION("GOOGLETRANSLATE(D10228,""fr"",""en"")"),"#VALUE!")</f>
        <v>#VALUE!</v>
      </c>
    </row>
    <row r="10229" ht="15.75" customHeight="1">
      <c r="A10229" s="1" t="s">
        <v>7370</v>
      </c>
      <c r="B10229" s="1">
        <v>1.0</v>
      </c>
      <c r="C10229" s="1" t="s">
        <v>22145</v>
      </c>
      <c r="D10229" s="1" t="s">
        <v>22146</v>
      </c>
      <c r="E10229" s="1" t="s">
        <v>614</v>
      </c>
      <c r="F10229" s="1" t="s">
        <v>30</v>
      </c>
      <c r="G10229" s="1" t="str">
        <f>IFERROR(__xludf.DUMMYFUNCTION("GOOGLETRANSLATE(D10229,""fr"",""en"")"),"#VALUE!")</f>
        <v>#VALUE!</v>
      </c>
    </row>
    <row r="10230" ht="15.75" customHeight="1">
      <c r="A10230" s="1" t="s">
        <v>2929</v>
      </c>
      <c r="B10230" s="1">
        <v>1.0</v>
      </c>
      <c r="C10230" s="1" t="s">
        <v>22147</v>
      </c>
      <c r="D10230" s="1" t="s">
        <v>22148</v>
      </c>
      <c r="E10230" s="1" t="s">
        <v>10</v>
      </c>
      <c r="F10230" s="1" t="s">
        <v>11</v>
      </c>
      <c r="G10230" s="1" t="str">
        <f>IFERROR(__xludf.DUMMYFUNCTION("GOOGLETRANSLATE(D10230,""fr"",""en"")"),"#VALUE!")</f>
        <v>#VALUE!</v>
      </c>
    </row>
    <row r="10231" ht="15.75" customHeight="1">
      <c r="A10231" s="1" t="s">
        <v>1663</v>
      </c>
      <c r="B10231" s="1">
        <v>1.0</v>
      </c>
      <c r="C10231" s="1" t="s">
        <v>22149</v>
      </c>
      <c r="D10231" s="1" t="s">
        <v>22150</v>
      </c>
      <c r="E10231" s="1" t="s">
        <v>125</v>
      </c>
      <c r="F10231" s="1" t="s">
        <v>11</v>
      </c>
      <c r="G10231" s="1" t="str">
        <f>IFERROR(__xludf.DUMMYFUNCTION("GOOGLETRANSLATE(D10231,""fr"",""en"")"),"#VALUE!")</f>
        <v>#VALUE!</v>
      </c>
    </row>
    <row r="10232" ht="15.75" customHeight="1">
      <c r="A10232" s="1" t="s">
        <v>5562</v>
      </c>
      <c r="B10232" s="1">
        <v>2.0</v>
      </c>
      <c r="C10232" s="1" t="s">
        <v>22151</v>
      </c>
      <c r="D10232" s="1" t="s">
        <v>22152</v>
      </c>
      <c r="E10232" s="1" t="s">
        <v>169</v>
      </c>
      <c r="F10232" s="1" t="s">
        <v>110</v>
      </c>
      <c r="G10232" s="1" t="str">
        <f>IFERROR(__xludf.DUMMYFUNCTION("GOOGLETRANSLATE(D10232,""fr"",""en"")"),"#VALUE!")</f>
        <v>#VALUE!</v>
      </c>
    </row>
    <row r="10233" ht="15.75" customHeight="1">
      <c r="A10233" s="1" t="s">
        <v>597</v>
      </c>
      <c r="B10233" s="1">
        <v>1.0</v>
      </c>
      <c r="C10233" s="1" t="s">
        <v>22153</v>
      </c>
      <c r="D10233" s="1" t="s">
        <v>22154</v>
      </c>
      <c r="E10233" s="1" t="s">
        <v>10</v>
      </c>
      <c r="F10233" s="1" t="s">
        <v>11</v>
      </c>
      <c r="G10233" s="1" t="str">
        <f>IFERROR(__xludf.DUMMYFUNCTION("GOOGLETRANSLATE(D10233,""fr"",""en"")"),"#VALUE!")</f>
        <v>#VALUE!</v>
      </c>
    </row>
    <row r="10234" ht="15.75" customHeight="1">
      <c r="A10234" s="1" t="s">
        <v>3214</v>
      </c>
      <c r="B10234" s="1">
        <v>3.0</v>
      </c>
      <c r="C10234" s="1" t="s">
        <v>22155</v>
      </c>
      <c r="D10234" s="1" t="s">
        <v>22156</v>
      </c>
      <c r="E10234" s="1" t="s">
        <v>125</v>
      </c>
      <c r="F10234" s="1" t="s">
        <v>11</v>
      </c>
      <c r="G10234" s="1" t="str">
        <f>IFERROR(__xludf.DUMMYFUNCTION("GOOGLETRANSLATE(D10234,""fr"",""en"")"),"#VALUE!")</f>
        <v>#VALUE!</v>
      </c>
    </row>
    <row r="10235" ht="15.75" customHeight="1">
      <c r="A10235" s="1" t="s">
        <v>1057</v>
      </c>
      <c r="B10235" s="1">
        <v>4.0</v>
      </c>
      <c r="C10235" s="1" t="s">
        <v>22157</v>
      </c>
      <c r="D10235" s="1" t="s">
        <v>22158</v>
      </c>
      <c r="E10235" s="1" t="s">
        <v>21</v>
      </c>
      <c r="F10235" s="1" t="s">
        <v>11</v>
      </c>
      <c r="G10235" s="1" t="str">
        <f>IFERROR(__xludf.DUMMYFUNCTION("GOOGLETRANSLATE(D10235,""fr"",""en"")"),"#VALUE!")</f>
        <v>#VALUE!</v>
      </c>
    </row>
    <row r="10236" ht="15.75" customHeight="1">
      <c r="A10236" s="1" t="s">
        <v>22159</v>
      </c>
      <c r="B10236" s="1">
        <v>1.0</v>
      </c>
      <c r="C10236" s="1" t="s">
        <v>22160</v>
      </c>
      <c r="D10236" s="1" t="s">
        <v>22161</v>
      </c>
      <c r="E10236" s="1" t="s">
        <v>196</v>
      </c>
      <c r="F10236" s="1" t="s">
        <v>118</v>
      </c>
      <c r="G10236" s="1" t="str">
        <f>IFERROR(__xludf.DUMMYFUNCTION("GOOGLETRANSLATE(D10236,""fr"",""en"")"),"#VALUE!")</f>
        <v>#VALUE!</v>
      </c>
    </row>
    <row r="10237" ht="15.75" customHeight="1">
      <c r="A10237" s="1" t="s">
        <v>5672</v>
      </c>
      <c r="B10237" s="1">
        <v>3.0</v>
      </c>
      <c r="C10237" s="1" t="s">
        <v>22162</v>
      </c>
      <c r="D10237" s="1" t="s">
        <v>22163</v>
      </c>
      <c r="E10237" s="1" t="s">
        <v>10</v>
      </c>
      <c r="F10237" s="1" t="s">
        <v>11</v>
      </c>
      <c r="G10237" s="1" t="str">
        <f>IFERROR(__xludf.DUMMYFUNCTION("GOOGLETRANSLATE(D10237,""fr"",""en"")"),"#VALUE!")</f>
        <v>#VALUE!</v>
      </c>
    </row>
    <row r="10238" ht="15.75" customHeight="1">
      <c r="A10238" s="1" t="s">
        <v>15539</v>
      </c>
      <c r="B10238" s="1">
        <v>1.0</v>
      </c>
      <c r="C10238" s="1" t="s">
        <v>22164</v>
      </c>
      <c r="D10238" s="1" t="s">
        <v>22165</v>
      </c>
      <c r="E10238" s="1" t="s">
        <v>52</v>
      </c>
      <c r="F10238" s="1" t="s">
        <v>11</v>
      </c>
      <c r="G10238" s="1" t="str">
        <f>IFERROR(__xludf.DUMMYFUNCTION("GOOGLETRANSLATE(D10238,""fr"",""en"")"),"#VALUE!")</f>
        <v>#VALUE!</v>
      </c>
    </row>
    <row r="10239" ht="15.75" customHeight="1">
      <c r="A10239" s="1" t="s">
        <v>314</v>
      </c>
      <c r="B10239" s="1">
        <v>1.0</v>
      </c>
      <c r="C10239" s="1" t="s">
        <v>22166</v>
      </c>
      <c r="D10239" s="1" t="s">
        <v>22167</v>
      </c>
      <c r="E10239" s="1" t="s">
        <v>250</v>
      </c>
      <c r="F10239" s="1" t="s">
        <v>30</v>
      </c>
      <c r="G10239" s="1" t="str">
        <f>IFERROR(__xludf.DUMMYFUNCTION("GOOGLETRANSLATE(D10239,""fr"",""en"")"),"#VALUE!")</f>
        <v>#VALUE!</v>
      </c>
    </row>
    <row r="10240" ht="15.75" customHeight="1">
      <c r="A10240" s="1" t="s">
        <v>18</v>
      </c>
      <c r="B10240" s="1">
        <v>5.0</v>
      </c>
      <c r="C10240" s="1" t="s">
        <v>22168</v>
      </c>
      <c r="D10240" s="1" t="s">
        <v>22169</v>
      </c>
      <c r="E10240" s="1" t="s">
        <v>21</v>
      </c>
      <c r="F10240" s="1" t="s">
        <v>11</v>
      </c>
      <c r="G10240" s="1" t="str">
        <f>IFERROR(__xludf.DUMMYFUNCTION("GOOGLETRANSLATE(D10240,""fr"",""en"")"),"#VALUE!")</f>
        <v>#VALUE!</v>
      </c>
    </row>
    <row r="10241" ht="15.75" customHeight="1">
      <c r="A10241" s="1" t="s">
        <v>551</v>
      </c>
      <c r="B10241" s="1">
        <v>5.0</v>
      </c>
      <c r="C10241" s="1" t="s">
        <v>22170</v>
      </c>
      <c r="D10241" s="1" t="s">
        <v>22171</v>
      </c>
      <c r="E10241" s="1" t="s">
        <v>21</v>
      </c>
      <c r="F10241" s="1" t="s">
        <v>11</v>
      </c>
      <c r="G10241" s="1" t="str">
        <f>IFERROR(__xludf.DUMMYFUNCTION("GOOGLETRANSLATE(D10241,""fr"",""en"")"),"#VALUE!")</f>
        <v>#VALUE!</v>
      </c>
    </row>
    <row r="10242" ht="15.75" customHeight="1">
      <c r="A10242" s="1" t="s">
        <v>2929</v>
      </c>
      <c r="B10242" s="1">
        <v>2.0</v>
      </c>
      <c r="C10242" s="1" t="s">
        <v>22172</v>
      </c>
      <c r="D10242" s="1" t="s">
        <v>22173</v>
      </c>
      <c r="E10242" s="1" t="s">
        <v>196</v>
      </c>
      <c r="F10242" s="1" t="s">
        <v>118</v>
      </c>
      <c r="G10242" s="1" t="str">
        <f>IFERROR(__xludf.DUMMYFUNCTION("GOOGLETRANSLATE(D10242,""fr"",""en"")"),"#VALUE!")</f>
        <v>#VALUE!</v>
      </c>
    </row>
    <row r="10243" ht="15.75" customHeight="1">
      <c r="A10243" s="1" t="s">
        <v>6618</v>
      </c>
      <c r="B10243" s="1">
        <v>4.0</v>
      </c>
      <c r="C10243" s="1" t="s">
        <v>22174</v>
      </c>
      <c r="D10243" s="1" t="s">
        <v>22175</v>
      </c>
      <c r="E10243" s="1" t="s">
        <v>10</v>
      </c>
      <c r="F10243" s="1" t="s">
        <v>11</v>
      </c>
      <c r="G10243" s="1" t="str">
        <f>IFERROR(__xludf.DUMMYFUNCTION("GOOGLETRANSLATE(D10243,""fr"",""en"")"),"#VALUE!")</f>
        <v>#VALUE!</v>
      </c>
    </row>
    <row r="10244" ht="15.75" customHeight="1">
      <c r="A10244" s="1" t="s">
        <v>163</v>
      </c>
      <c r="B10244" s="1">
        <v>3.0</v>
      </c>
      <c r="C10244" s="1" t="s">
        <v>22176</v>
      </c>
      <c r="D10244" s="1" t="s">
        <v>22177</v>
      </c>
      <c r="E10244" s="1" t="s">
        <v>10</v>
      </c>
      <c r="F10244" s="1" t="s">
        <v>11</v>
      </c>
      <c r="G10244" s="1" t="str">
        <f>IFERROR(__xludf.DUMMYFUNCTION("GOOGLETRANSLATE(D10244,""fr"",""en"")"),"#VALUE!")</f>
        <v>#VALUE!</v>
      </c>
    </row>
    <row r="10245" ht="15.75" customHeight="1">
      <c r="A10245" s="1" t="s">
        <v>7</v>
      </c>
      <c r="B10245" s="1">
        <v>4.0</v>
      </c>
      <c r="C10245" s="1" t="s">
        <v>22178</v>
      </c>
      <c r="D10245" s="1" t="s">
        <v>22179</v>
      </c>
      <c r="E10245" s="1" t="s">
        <v>10</v>
      </c>
      <c r="F10245" s="1" t="s">
        <v>11</v>
      </c>
      <c r="G10245" s="1" t="str">
        <f>IFERROR(__xludf.DUMMYFUNCTION("GOOGLETRANSLATE(D10245,""fr"",""en"")"),"#VALUE!")</f>
        <v>#VALUE!</v>
      </c>
    </row>
    <row r="10246" ht="15.75" customHeight="1">
      <c r="A10246" s="1" t="s">
        <v>77</v>
      </c>
      <c r="B10246" s="1">
        <v>4.0</v>
      </c>
      <c r="C10246" s="1" t="s">
        <v>22180</v>
      </c>
      <c r="D10246" s="1" t="s">
        <v>22181</v>
      </c>
      <c r="E10246" s="1" t="s">
        <v>10</v>
      </c>
      <c r="F10246" s="1" t="s">
        <v>11</v>
      </c>
      <c r="G10246" s="1" t="str">
        <f>IFERROR(__xludf.DUMMYFUNCTION("GOOGLETRANSLATE(D10246,""fr"",""en"")"),"#VALUE!")</f>
        <v>#VALUE!</v>
      </c>
    </row>
    <row r="10247" ht="15.75" customHeight="1">
      <c r="A10247" s="1" t="s">
        <v>1113</v>
      </c>
      <c r="B10247" s="1">
        <v>4.0</v>
      </c>
      <c r="C10247" s="1" t="s">
        <v>22182</v>
      </c>
      <c r="D10247" s="1" t="s">
        <v>22183</v>
      </c>
      <c r="E10247" s="1" t="s">
        <v>10</v>
      </c>
      <c r="F10247" s="1" t="s">
        <v>11</v>
      </c>
      <c r="G10247" s="1" t="str">
        <f>IFERROR(__xludf.DUMMYFUNCTION("GOOGLETRANSLATE(D10247,""fr"",""en"")"),"#VALUE!")</f>
        <v>#VALUE!</v>
      </c>
    </row>
    <row r="10248" ht="15.75" customHeight="1">
      <c r="A10248" s="1" t="s">
        <v>3667</v>
      </c>
      <c r="B10248" s="1">
        <v>4.0</v>
      </c>
      <c r="C10248" s="1" t="s">
        <v>22184</v>
      </c>
      <c r="D10248" s="1" t="s">
        <v>22185</v>
      </c>
      <c r="E10248" s="1" t="s">
        <v>10</v>
      </c>
      <c r="F10248" s="1" t="s">
        <v>110</v>
      </c>
      <c r="G10248" s="1" t="str">
        <f>IFERROR(__xludf.DUMMYFUNCTION("GOOGLETRANSLATE(D10248,""fr"",""en"")"),"#VALUE!")</f>
        <v>#VALUE!</v>
      </c>
    </row>
    <row r="10249" ht="15.75" customHeight="1">
      <c r="A10249" s="1" t="s">
        <v>14575</v>
      </c>
      <c r="B10249" s="1">
        <v>2.0</v>
      </c>
      <c r="C10249" s="1" t="s">
        <v>22186</v>
      </c>
      <c r="D10249" s="1" t="s">
        <v>22187</v>
      </c>
      <c r="E10249" s="1" t="s">
        <v>43</v>
      </c>
      <c r="F10249" s="1" t="s">
        <v>30</v>
      </c>
      <c r="G10249" s="1" t="str">
        <f>IFERROR(__xludf.DUMMYFUNCTION("GOOGLETRANSLATE(D10249,""fr"",""en"")"),"#VALUE!")</f>
        <v>#VALUE!</v>
      </c>
    </row>
    <row r="10250" ht="15.75" customHeight="1">
      <c r="A10250" s="1" t="s">
        <v>3172</v>
      </c>
      <c r="B10250" s="1">
        <v>1.0</v>
      </c>
      <c r="C10250" s="1" t="s">
        <v>22188</v>
      </c>
      <c r="D10250" s="1" t="s">
        <v>22189</v>
      </c>
      <c r="E10250" s="1" t="s">
        <v>575</v>
      </c>
      <c r="F10250" s="1" t="s">
        <v>48</v>
      </c>
      <c r="G10250" s="1" t="str">
        <f>IFERROR(__xludf.DUMMYFUNCTION("GOOGLETRANSLATE(D10250,""fr"",""en"")"),"#VALUE!")</f>
        <v>#VALUE!</v>
      </c>
    </row>
    <row r="10251" ht="15.75" customHeight="1">
      <c r="A10251" s="1" t="s">
        <v>988</v>
      </c>
      <c r="B10251" s="1">
        <v>4.0</v>
      </c>
      <c r="C10251" s="1" t="s">
        <v>22190</v>
      </c>
      <c r="D10251" s="1" t="s">
        <v>22191</v>
      </c>
      <c r="E10251" s="1" t="s">
        <v>169</v>
      </c>
      <c r="F10251" s="1" t="s">
        <v>11</v>
      </c>
      <c r="G10251" s="1" t="str">
        <f>IFERROR(__xludf.DUMMYFUNCTION("GOOGLETRANSLATE(D10251,""fr"",""en"")"),"#VALUE!")</f>
        <v>#VALUE!</v>
      </c>
    </row>
    <row r="10252" ht="15.75" customHeight="1">
      <c r="A10252" s="1" t="s">
        <v>6073</v>
      </c>
      <c r="B10252" s="1">
        <v>1.0</v>
      </c>
      <c r="C10252" s="1" t="s">
        <v>22192</v>
      </c>
      <c r="D10252" s="1" t="s">
        <v>22193</v>
      </c>
      <c r="E10252" s="1" t="s">
        <v>254</v>
      </c>
      <c r="F10252" s="1" t="s">
        <v>66</v>
      </c>
      <c r="G10252" s="1" t="str">
        <f>IFERROR(__xludf.DUMMYFUNCTION("GOOGLETRANSLATE(D10252,""fr"",""en"")"),"#VALUE!")</f>
        <v>#VALUE!</v>
      </c>
    </row>
    <row r="10253" ht="15.75" customHeight="1">
      <c r="A10253" s="1" t="s">
        <v>9027</v>
      </c>
      <c r="B10253" s="1">
        <v>4.0</v>
      </c>
      <c r="C10253" s="1" t="s">
        <v>22194</v>
      </c>
      <c r="D10253" s="1" t="s">
        <v>22195</v>
      </c>
      <c r="E10253" s="1" t="s">
        <v>10</v>
      </c>
      <c r="F10253" s="1" t="s">
        <v>11</v>
      </c>
      <c r="G10253" s="1" t="str">
        <f>IFERROR(__xludf.DUMMYFUNCTION("GOOGLETRANSLATE(D10253,""fr"",""en"")"),"#VALUE!")</f>
        <v>#VALUE!</v>
      </c>
    </row>
    <row r="10254" ht="15.75" customHeight="1">
      <c r="A10254" s="1" t="s">
        <v>988</v>
      </c>
      <c r="B10254" s="1">
        <v>3.0</v>
      </c>
      <c r="C10254" s="1" t="s">
        <v>22196</v>
      </c>
      <c r="D10254" s="1" t="s">
        <v>22197</v>
      </c>
      <c r="E10254" s="1" t="s">
        <v>10</v>
      </c>
      <c r="F10254" s="1" t="s">
        <v>11</v>
      </c>
      <c r="G10254" s="1" t="str">
        <f>IFERROR(__xludf.DUMMYFUNCTION("GOOGLETRANSLATE(D10254,""fr"",""en"")"),"#VALUE!")</f>
        <v>#VALUE!</v>
      </c>
    </row>
    <row r="10255" ht="15.75" customHeight="1">
      <c r="A10255" s="1" t="s">
        <v>179</v>
      </c>
      <c r="B10255" s="1">
        <v>4.0</v>
      </c>
      <c r="C10255" s="1" t="s">
        <v>22198</v>
      </c>
      <c r="D10255" s="1" t="s">
        <v>22199</v>
      </c>
      <c r="E10255" s="1" t="s">
        <v>65</v>
      </c>
      <c r="F10255" s="1" t="s">
        <v>66</v>
      </c>
      <c r="G10255" s="1" t="str">
        <f>IFERROR(__xludf.DUMMYFUNCTION("GOOGLETRANSLATE(D10255,""fr"",""en"")"),"#VALUE!")</f>
        <v>#VALUE!</v>
      </c>
    </row>
    <row r="10256" ht="15.75" customHeight="1">
      <c r="A10256" s="1" t="s">
        <v>710</v>
      </c>
      <c r="B10256" s="1">
        <v>2.0</v>
      </c>
      <c r="C10256" s="1" t="s">
        <v>22200</v>
      </c>
      <c r="D10256" s="1" t="s">
        <v>22201</v>
      </c>
      <c r="E10256" s="1" t="s">
        <v>10</v>
      </c>
      <c r="F10256" s="1" t="s">
        <v>11</v>
      </c>
      <c r="G10256" s="1" t="str">
        <f>IFERROR(__xludf.DUMMYFUNCTION("GOOGLETRANSLATE(D10256,""fr"",""en"")"),"#VALUE!")</f>
        <v>#VALUE!</v>
      </c>
    </row>
    <row r="10257" ht="15.75" customHeight="1">
      <c r="A10257" s="1" t="s">
        <v>5824</v>
      </c>
      <c r="B10257" s="1">
        <v>3.0</v>
      </c>
      <c r="C10257" s="1" t="s">
        <v>22202</v>
      </c>
      <c r="D10257" s="1" t="s">
        <v>22203</v>
      </c>
      <c r="E10257" s="1" t="s">
        <v>273</v>
      </c>
      <c r="F10257" s="1" t="s">
        <v>11</v>
      </c>
      <c r="G10257" s="1" t="str">
        <f>IFERROR(__xludf.DUMMYFUNCTION("GOOGLETRANSLATE(D10257,""fr"",""en"")"),"#VALUE!")</f>
        <v>#VALUE!</v>
      </c>
    </row>
    <row r="10258" ht="15.75" customHeight="1">
      <c r="A10258" s="1" t="s">
        <v>11724</v>
      </c>
      <c r="B10258" s="1">
        <v>1.0</v>
      </c>
      <c r="C10258" s="1" t="s">
        <v>22204</v>
      </c>
      <c r="D10258" s="1" t="s">
        <v>22205</v>
      </c>
      <c r="E10258" s="1" t="s">
        <v>21</v>
      </c>
      <c r="F10258" s="1" t="s">
        <v>11</v>
      </c>
      <c r="G10258" s="1" t="str">
        <f>IFERROR(__xludf.DUMMYFUNCTION("GOOGLETRANSLATE(D10258,""fr"",""en"")"),"#VALUE!")</f>
        <v>#VALUE!</v>
      </c>
    </row>
    <row r="10259" ht="15.75" customHeight="1">
      <c r="A10259" s="1" t="s">
        <v>3442</v>
      </c>
      <c r="B10259" s="1">
        <v>1.0</v>
      </c>
      <c r="C10259" s="1" t="s">
        <v>22206</v>
      </c>
      <c r="D10259" s="1" t="s">
        <v>22207</v>
      </c>
      <c r="E10259" s="1" t="s">
        <v>176</v>
      </c>
      <c r="F10259" s="1" t="s">
        <v>66</v>
      </c>
      <c r="G10259" s="1" t="str">
        <f>IFERROR(__xludf.DUMMYFUNCTION("GOOGLETRANSLATE(D10259,""fr"",""en"")"),"#VALUE!")</f>
        <v>#VALUE!</v>
      </c>
    </row>
    <row r="10260" ht="15.75" customHeight="1">
      <c r="A10260" s="1" t="s">
        <v>4257</v>
      </c>
      <c r="B10260" s="1">
        <v>5.0</v>
      </c>
      <c r="C10260" s="1" t="s">
        <v>22208</v>
      </c>
      <c r="D10260" s="1" t="s">
        <v>22209</v>
      </c>
      <c r="E10260" s="1" t="s">
        <v>614</v>
      </c>
      <c r="F10260" s="1" t="s">
        <v>30</v>
      </c>
      <c r="G10260" s="1" t="str">
        <f>IFERROR(__xludf.DUMMYFUNCTION("GOOGLETRANSLATE(D10260,""fr"",""en"")"),"#VALUE!")</f>
        <v>#VALUE!</v>
      </c>
    </row>
    <row r="10261" ht="15.75" customHeight="1">
      <c r="A10261" s="1" t="s">
        <v>281</v>
      </c>
      <c r="B10261" s="1">
        <v>5.0</v>
      </c>
      <c r="C10261" s="1" t="s">
        <v>22210</v>
      </c>
      <c r="D10261" s="1" t="s">
        <v>22211</v>
      </c>
      <c r="E10261" s="1" t="s">
        <v>10</v>
      </c>
      <c r="F10261" s="1" t="s">
        <v>11</v>
      </c>
      <c r="G10261" s="1" t="str">
        <f>IFERROR(__xludf.DUMMYFUNCTION("GOOGLETRANSLATE(D10261,""fr"",""en"")"),"#VALUE!")</f>
        <v>#VALUE!</v>
      </c>
    </row>
    <row r="10262" ht="15.75" customHeight="1">
      <c r="A10262" s="1" t="s">
        <v>267</v>
      </c>
      <c r="B10262" s="1">
        <v>3.0</v>
      </c>
      <c r="C10262" s="1" t="s">
        <v>22212</v>
      </c>
      <c r="D10262" s="1" t="s">
        <v>22213</v>
      </c>
      <c r="E10262" s="1" t="s">
        <v>29</v>
      </c>
      <c r="F10262" s="1" t="s">
        <v>30</v>
      </c>
      <c r="G10262" s="1" t="str">
        <f>IFERROR(__xludf.DUMMYFUNCTION("GOOGLETRANSLATE(D10262,""fr"",""en"")"),"#VALUE!")</f>
        <v>#VALUE!</v>
      </c>
    </row>
    <row r="10263" ht="15.75" customHeight="1">
      <c r="A10263" s="1" t="s">
        <v>1490</v>
      </c>
      <c r="B10263" s="1">
        <v>1.0</v>
      </c>
      <c r="C10263" s="1" t="s">
        <v>22214</v>
      </c>
      <c r="D10263" s="1" t="s">
        <v>22215</v>
      </c>
      <c r="E10263" s="1" t="s">
        <v>273</v>
      </c>
      <c r="F10263" s="1" t="s">
        <v>11</v>
      </c>
      <c r="G10263" s="1" t="str">
        <f>IFERROR(__xludf.DUMMYFUNCTION("GOOGLETRANSLATE(D10263,""fr"",""en"")"),"#VALUE!")</f>
        <v>#VALUE!</v>
      </c>
    </row>
    <row r="10264" ht="15.75" customHeight="1">
      <c r="A10264" s="1" t="s">
        <v>766</v>
      </c>
      <c r="B10264" s="1">
        <v>2.0</v>
      </c>
      <c r="C10264" s="1" t="s">
        <v>22216</v>
      </c>
      <c r="D10264" s="1" t="s">
        <v>22217</v>
      </c>
      <c r="E10264" s="1" t="s">
        <v>169</v>
      </c>
      <c r="F10264" s="1" t="s">
        <v>11</v>
      </c>
      <c r="G10264" s="1" t="str">
        <f>IFERROR(__xludf.DUMMYFUNCTION("GOOGLETRANSLATE(D10264,""fr"",""en"")"),"#VALUE!")</f>
        <v>#VALUE!</v>
      </c>
    </row>
    <row r="10265" ht="15.75" customHeight="1">
      <c r="A10265" s="1" t="s">
        <v>1870</v>
      </c>
      <c r="B10265" s="1">
        <v>1.0</v>
      </c>
      <c r="C10265" s="1" t="s">
        <v>22218</v>
      </c>
      <c r="D10265" s="1" t="s">
        <v>22219</v>
      </c>
      <c r="E10265" s="1" t="s">
        <v>10</v>
      </c>
      <c r="F10265" s="1" t="s">
        <v>11</v>
      </c>
      <c r="G10265" s="1" t="str">
        <f>IFERROR(__xludf.DUMMYFUNCTION("GOOGLETRANSLATE(D10265,""fr"",""en"")"),"#VALUE!")</f>
        <v>#VALUE!</v>
      </c>
    </row>
    <row r="10266" ht="15.75" customHeight="1">
      <c r="A10266" s="1" t="s">
        <v>1116</v>
      </c>
      <c r="B10266" s="1">
        <v>2.0</v>
      </c>
      <c r="C10266" s="1" t="s">
        <v>22220</v>
      </c>
      <c r="D10266" s="1" t="s">
        <v>22221</v>
      </c>
      <c r="E10266" s="1" t="s">
        <v>292</v>
      </c>
      <c r="F10266" s="1" t="s">
        <v>11</v>
      </c>
      <c r="G10266" s="1" t="str">
        <f>IFERROR(__xludf.DUMMYFUNCTION("GOOGLETRANSLATE(D10266,""fr"",""en"")"),"#VALUE!")</f>
        <v>#VALUE!</v>
      </c>
    </row>
    <row r="10267" ht="15.75" customHeight="1">
      <c r="A10267" s="1" t="s">
        <v>8079</v>
      </c>
      <c r="B10267" s="1">
        <v>2.0</v>
      </c>
      <c r="C10267" s="1" t="s">
        <v>22222</v>
      </c>
      <c r="D10267" s="1" t="s">
        <v>22223</v>
      </c>
      <c r="E10267" s="1" t="s">
        <v>226</v>
      </c>
      <c r="F10267" s="1" t="s">
        <v>110</v>
      </c>
      <c r="G10267" s="1" t="str">
        <f>IFERROR(__xludf.DUMMYFUNCTION("GOOGLETRANSLATE(D10267,""fr"",""en"")"),"#VALUE!")</f>
        <v>#VALUE!</v>
      </c>
    </row>
    <row r="10268" ht="15.75" customHeight="1">
      <c r="A10268" s="1" t="s">
        <v>585</v>
      </c>
      <c r="B10268" s="1">
        <v>5.0</v>
      </c>
      <c r="C10268" s="1" t="s">
        <v>22224</v>
      </c>
      <c r="D10268" s="1" t="s">
        <v>22225</v>
      </c>
      <c r="E10268" s="1" t="s">
        <v>21</v>
      </c>
      <c r="F10268" s="1" t="s">
        <v>11</v>
      </c>
      <c r="G10268" s="1" t="str">
        <f>IFERROR(__xludf.DUMMYFUNCTION("GOOGLETRANSLATE(D10268,""fr"",""en"")"),"#VALUE!")</f>
        <v>#VALUE!</v>
      </c>
    </row>
    <row r="10269" ht="15.75" customHeight="1">
      <c r="A10269" s="1" t="s">
        <v>621</v>
      </c>
      <c r="B10269" s="1">
        <v>2.0</v>
      </c>
      <c r="C10269" s="1" t="s">
        <v>22226</v>
      </c>
      <c r="D10269" s="1" t="s">
        <v>22227</v>
      </c>
      <c r="E10269" s="1" t="s">
        <v>169</v>
      </c>
      <c r="F10269" s="1" t="s">
        <v>11</v>
      </c>
      <c r="G10269" s="1" t="str">
        <f>IFERROR(__xludf.DUMMYFUNCTION("GOOGLETRANSLATE(D10269,""fr"",""en"")"),"#VALUE!")</f>
        <v>#VALUE!</v>
      </c>
    </row>
    <row r="10270" ht="15.75" customHeight="1">
      <c r="A10270" s="1" t="s">
        <v>643</v>
      </c>
      <c r="B10270" s="1">
        <v>3.0</v>
      </c>
      <c r="C10270" s="1" t="s">
        <v>22228</v>
      </c>
      <c r="D10270" s="1" t="s">
        <v>22229</v>
      </c>
      <c r="E10270" s="1" t="s">
        <v>448</v>
      </c>
      <c r="F10270" s="1" t="s">
        <v>84</v>
      </c>
      <c r="G10270" s="1" t="str">
        <f>IFERROR(__xludf.DUMMYFUNCTION("GOOGLETRANSLATE(D10270,""fr"",""en"")"),"#VALUE!")</f>
        <v>#VALUE!</v>
      </c>
    </row>
    <row r="10271" ht="15.75" customHeight="1">
      <c r="A10271" s="1" t="s">
        <v>1062</v>
      </c>
      <c r="B10271" s="1">
        <v>4.0</v>
      </c>
      <c r="C10271" s="1" t="s">
        <v>22230</v>
      </c>
      <c r="D10271" s="1" t="s">
        <v>22231</v>
      </c>
      <c r="E10271" s="1" t="s">
        <v>65</v>
      </c>
      <c r="F10271" s="1" t="s">
        <v>66</v>
      </c>
      <c r="G10271" s="1" t="str">
        <f>IFERROR(__xludf.DUMMYFUNCTION("GOOGLETRANSLATE(D10271,""fr"",""en"")"),"#VALUE!")</f>
        <v>#VALUE!</v>
      </c>
    </row>
    <row r="10272" ht="15.75" customHeight="1">
      <c r="A10272" s="1" t="s">
        <v>19023</v>
      </c>
      <c r="B10272" s="1">
        <v>3.0</v>
      </c>
      <c r="C10272" s="1" t="s">
        <v>22232</v>
      </c>
      <c r="D10272" s="1" t="s">
        <v>22233</v>
      </c>
      <c r="E10272" s="1" t="s">
        <v>519</v>
      </c>
      <c r="F10272" s="1" t="s">
        <v>118</v>
      </c>
      <c r="G10272" s="1" t="str">
        <f>IFERROR(__xludf.DUMMYFUNCTION("GOOGLETRANSLATE(D10272,""fr"",""en"")"),"#VALUE!")</f>
        <v>#VALUE!</v>
      </c>
    </row>
    <row r="10273" ht="15.75" customHeight="1">
      <c r="A10273" s="1" t="s">
        <v>323</v>
      </c>
      <c r="B10273" s="1">
        <v>2.0</v>
      </c>
      <c r="C10273" s="1" t="s">
        <v>22234</v>
      </c>
      <c r="D10273" s="1" t="s">
        <v>22235</v>
      </c>
      <c r="E10273" s="1" t="s">
        <v>169</v>
      </c>
      <c r="F10273" s="1" t="s">
        <v>11</v>
      </c>
      <c r="G10273" s="1" t="str">
        <f>IFERROR(__xludf.DUMMYFUNCTION("GOOGLETRANSLATE(D10273,""fr"",""en"")"),"#VALUE!")</f>
        <v>#VALUE!</v>
      </c>
    </row>
    <row r="10274" ht="15.75" customHeight="1">
      <c r="A10274" s="1" t="s">
        <v>1155</v>
      </c>
      <c r="B10274" s="1">
        <v>1.0</v>
      </c>
      <c r="C10274" s="1" t="s">
        <v>22236</v>
      </c>
      <c r="D10274" s="1" t="s">
        <v>22237</v>
      </c>
      <c r="E10274" s="1" t="s">
        <v>125</v>
      </c>
      <c r="F10274" s="1" t="s">
        <v>110</v>
      </c>
      <c r="G10274" s="1" t="str">
        <f>IFERROR(__xludf.DUMMYFUNCTION("GOOGLETRANSLATE(D10274,""fr"",""en"")"),"#VALUE!")</f>
        <v>#VALUE!</v>
      </c>
    </row>
    <row r="10275" ht="15.75" customHeight="1">
      <c r="A10275" s="1" t="s">
        <v>10609</v>
      </c>
      <c r="B10275" s="1">
        <v>2.0</v>
      </c>
      <c r="C10275" s="1" t="s">
        <v>22238</v>
      </c>
      <c r="D10275" s="1" t="s">
        <v>22239</v>
      </c>
      <c r="E10275" s="1" t="s">
        <v>296</v>
      </c>
      <c r="F10275" s="1" t="s">
        <v>110</v>
      </c>
      <c r="G10275" s="1" t="str">
        <f>IFERROR(__xludf.DUMMYFUNCTION("GOOGLETRANSLATE(D10275,""fr"",""en"")"),"#VALUE!")</f>
        <v>#VALUE!</v>
      </c>
    </row>
    <row r="10276" ht="15.75" customHeight="1">
      <c r="A10276" s="1" t="s">
        <v>3738</v>
      </c>
      <c r="B10276" s="1">
        <v>4.0</v>
      </c>
      <c r="C10276" s="1" t="s">
        <v>22240</v>
      </c>
      <c r="D10276" s="1" t="s">
        <v>22241</v>
      </c>
      <c r="E10276" s="1" t="s">
        <v>65</v>
      </c>
      <c r="F10276" s="1" t="s">
        <v>66</v>
      </c>
      <c r="G10276" s="1" t="str">
        <f>IFERROR(__xludf.DUMMYFUNCTION("GOOGLETRANSLATE(D10276,""fr"",""en"")"),"#VALUE!")</f>
        <v>#VALUE!</v>
      </c>
    </row>
    <row r="10277" ht="15.75" customHeight="1">
      <c r="A10277" s="1" t="s">
        <v>558</v>
      </c>
      <c r="B10277" s="1">
        <v>2.0</v>
      </c>
      <c r="C10277" s="1" t="s">
        <v>22242</v>
      </c>
      <c r="D10277" s="1" t="s">
        <v>22243</v>
      </c>
      <c r="E10277" s="1" t="s">
        <v>176</v>
      </c>
      <c r="F10277" s="1" t="s">
        <v>66</v>
      </c>
      <c r="G10277" s="1" t="str">
        <f>IFERROR(__xludf.DUMMYFUNCTION("GOOGLETRANSLATE(D10277,""fr"",""en"")"),"#VALUE!")</f>
        <v>#VALUE!</v>
      </c>
    </row>
    <row r="10278" ht="15.75" customHeight="1">
      <c r="A10278" s="1" t="s">
        <v>2896</v>
      </c>
      <c r="B10278" s="1">
        <v>4.0</v>
      </c>
      <c r="C10278" s="1" t="s">
        <v>22244</v>
      </c>
      <c r="D10278" s="1" t="s">
        <v>22245</v>
      </c>
      <c r="E10278" s="1" t="s">
        <v>10</v>
      </c>
      <c r="F10278" s="1" t="s">
        <v>11</v>
      </c>
      <c r="G10278" s="1" t="str">
        <f>IFERROR(__xludf.DUMMYFUNCTION("GOOGLETRANSLATE(D10278,""fr"",""en"")"),"#VALUE!")</f>
        <v>#VALUE!</v>
      </c>
    </row>
    <row r="10279" ht="15.75" customHeight="1">
      <c r="A10279" s="1" t="s">
        <v>5230</v>
      </c>
      <c r="B10279" s="1">
        <v>1.0</v>
      </c>
      <c r="C10279" s="1" t="s">
        <v>22246</v>
      </c>
      <c r="D10279" s="1" t="s">
        <v>22247</v>
      </c>
      <c r="E10279" s="1" t="s">
        <v>960</v>
      </c>
      <c r="F10279" s="1" t="s">
        <v>84</v>
      </c>
      <c r="G10279" s="1" t="str">
        <f>IFERROR(__xludf.DUMMYFUNCTION("GOOGLETRANSLATE(D10279,""fr"",""en"")"),"#VALUE!")</f>
        <v>#VALUE!</v>
      </c>
    </row>
    <row r="10280" ht="15.75" customHeight="1">
      <c r="A10280" s="1" t="s">
        <v>2162</v>
      </c>
      <c r="B10280" s="1">
        <v>2.0</v>
      </c>
      <c r="C10280" s="1" t="s">
        <v>22248</v>
      </c>
      <c r="D10280" s="1" t="s">
        <v>22249</v>
      </c>
      <c r="E10280" s="1" t="s">
        <v>292</v>
      </c>
      <c r="F10280" s="1" t="s">
        <v>11</v>
      </c>
      <c r="G10280" s="1" t="str">
        <f>IFERROR(__xludf.DUMMYFUNCTION("GOOGLETRANSLATE(D10280,""fr"",""en"")"),"#VALUE!")</f>
        <v>#VALUE!</v>
      </c>
    </row>
    <row r="10281" ht="15.75" customHeight="1">
      <c r="A10281" s="1" t="s">
        <v>1833</v>
      </c>
      <c r="B10281" s="1">
        <v>5.0</v>
      </c>
      <c r="C10281" s="1" t="s">
        <v>22250</v>
      </c>
      <c r="D10281" s="1" t="s">
        <v>22251</v>
      </c>
      <c r="E10281" s="1" t="s">
        <v>159</v>
      </c>
      <c r="F10281" s="1" t="s">
        <v>39</v>
      </c>
      <c r="G10281" s="1" t="str">
        <f>IFERROR(__xludf.DUMMYFUNCTION("GOOGLETRANSLATE(D10281,""fr"",""en"")"),"#VALUE!")</f>
        <v>#VALUE!</v>
      </c>
    </row>
    <row r="10282" ht="15.75" customHeight="1">
      <c r="A10282" s="1" t="s">
        <v>17384</v>
      </c>
      <c r="B10282" s="1">
        <v>5.0</v>
      </c>
      <c r="C10282" s="1" t="s">
        <v>22252</v>
      </c>
      <c r="D10282" s="1" t="s">
        <v>22253</v>
      </c>
      <c r="E10282" s="1" t="s">
        <v>29</v>
      </c>
      <c r="F10282" s="1" t="s">
        <v>30</v>
      </c>
      <c r="G10282" s="1" t="str">
        <f>IFERROR(__xludf.DUMMYFUNCTION("GOOGLETRANSLATE(D10282,""fr"",""en"")"),"#VALUE!")</f>
        <v>#VALUE!</v>
      </c>
    </row>
    <row r="10283" ht="15.75" customHeight="1">
      <c r="A10283" s="1" t="s">
        <v>10515</v>
      </c>
      <c r="B10283" s="1">
        <v>3.0</v>
      </c>
      <c r="C10283" s="1" t="s">
        <v>22254</v>
      </c>
      <c r="D10283" s="1" t="s">
        <v>22255</v>
      </c>
      <c r="E10283" s="1" t="s">
        <v>614</v>
      </c>
      <c r="F10283" s="1" t="s">
        <v>30</v>
      </c>
      <c r="G10283" s="1" t="str">
        <f>IFERROR(__xludf.DUMMYFUNCTION("GOOGLETRANSLATE(D10283,""fr"",""en"")"),"#VALUE!")</f>
        <v>#VALUE!</v>
      </c>
    </row>
    <row r="10284" ht="15.75" customHeight="1">
      <c r="A10284" s="1" t="s">
        <v>7417</v>
      </c>
      <c r="B10284" s="1">
        <v>1.0</v>
      </c>
      <c r="C10284" s="1" t="s">
        <v>22256</v>
      </c>
      <c r="D10284" s="1" t="s">
        <v>22257</v>
      </c>
      <c r="E10284" s="1" t="s">
        <v>73</v>
      </c>
      <c r="F10284" s="1" t="s">
        <v>30</v>
      </c>
      <c r="G10284" s="1" t="str">
        <f>IFERROR(__xludf.DUMMYFUNCTION("GOOGLETRANSLATE(D10284,""fr"",""en"")"),"#VALUE!")</f>
        <v>#VALUE!</v>
      </c>
    </row>
    <row r="10285" ht="15.75" customHeight="1">
      <c r="A10285" s="1" t="s">
        <v>3264</v>
      </c>
      <c r="B10285" s="1">
        <v>5.0</v>
      </c>
      <c r="C10285" s="1" t="s">
        <v>22258</v>
      </c>
      <c r="D10285" s="1" t="s">
        <v>22259</v>
      </c>
      <c r="E10285" s="1" t="s">
        <v>614</v>
      </c>
      <c r="F10285" s="1" t="s">
        <v>30</v>
      </c>
      <c r="G10285" s="1" t="str">
        <f>IFERROR(__xludf.DUMMYFUNCTION("GOOGLETRANSLATE(D10285,""fr"",""en"")"),"#VALUE!")</f>
        <v>#VALUE!</v>
      </c>
    </row>
    <row r="10286" ht="15.75" customHeight="1">
      <c r="A10286" s="1" t="s">
        <v>766</v>
      </c>
      <c r="B10286" s="1">
        <v>1.0</v>
      </c>
      <c r="C10286" s="1" t="s">
        <v>22260</v>
      </c>
      <c r="D10286" s="1" t="s">
        <v>22261</v>
      </c>
      <c r="E10286" s="1" t="s">
        <v>575</v>
      </c>
      <c r="F10286" s="1" t="s">
        <v>48</v>
      </c>
      <c r="G10286" s="1" t="str">
        <f>IFERROR(__xludf.DUMMYFUNCTION("GOOGLETRANSLATE(D10286,""fr"",""en"")"),"#VALUE!")</f>
        <v>#VALUE!</v>
      </c>
    </row>
    <row r="10287" ht="15.75" customHeight="1">
      <c r="A10287" s="1" t="s">
        <v>5481</v>
      </c>
      <c r="B10287" s="1">
        <v>2.0</v>
      </c>
      <c r="C10287" s="1" t="s">
        <v>22262</v>
      </c>
      <c r="D10287" s="1" t="s">
        <v>22263</v>
      </c>
      <c r="E10287" s="1" t="s">
        <v>21</v>
      </c>
      <c r="F10287" s="1" t="s">
        <v>11</v>
      </c>
      <c r="G10287" s="1" t="str">
        <f>IFERROR(__xludf.DUMMYFUNCTION("GOOGLETRANSLATE(D10287,""fr"",""en"")"),"#VALUE!")</f>
        <v>#VALUE!</v>
      </c>
    </row>
    <row r="10288" ht="15.75" customHeight="1">
      <c r="A10288" s="1" t="s">
        <v>594</v>
      </c>
      <c r="B10288" s="1">
        <v>4.0</v>
      </c>
      <c r="C10288" s="1" t="s">
        <v>22264</v>
      </c>
      <c r="D10288" s="1" t="s">
        <v>22265</v>
      </c>
      <c r="E10288" s="1" t="s">
        <v>10</v>
      </c>
      <c r="F10288" s="1" t="s">
        <v>11</v>
      </c>
      <c r="G10288" s="1" t="str">
        <f>IFERROR(__xludf.DUMMYFUNCTION("GOOGLETRANSLATE(D10288,""fr"",""en"")"),"#VALUE!")</f>
        <v>#VALUE!</v>
      </c>
    </row>
    <row r="10289" ht="15.75" customHeight="1">
      <c r="A10289" s="1" t="s">
        <v>8284</v>
      </c>
      <c r="B10289" s="1">
        <v>3.0</v>
      </c>
      <c r="C10289" s="1" t="s">
        <v>22266</v>
      </c>
      <c r="D10289" s="1" t="s">
        <v>22267</v>
      </c>
      <c r="E10289" s="1" t="s">
        <v>109</v>
      </c>
      <c r="F10289" s="1" t="s">
        <v>11</v>
      </c>
      <c r="G10289" s="1" t="str">
        <f>IFERROR(__xludf.DUMMYFUNCTION("GOOGLETRANSLATE(D10289,""fr"",""en"")"),"#VALUE!")</f>
        <v>#VALUE!</v>
      </c>
    </row>
    <row r="10290" ht="15.75" customHeight="1">
      <c r="A10290" s="1" t="s">
        <v>5727</v>
      </c>
      <c r="B10290" s="1">
        <v>1.0</v>
      </c>
      <c r="C10290" s="1" t="s">
        <v>22268</v>
      </c>
      <c r="D10290" s="1" t="s">
        <v>22269</v>
      </c>
      <c r="E10290" s="1" t="s">
        <v>250</v>
      </c>
      <c r="F10290" s="1" t="s">
        <v>30</v>
      </c>
      <c r="G10290" s="1" t="str">
        <f>IFERROR(__xludf.DUMMYFUNCTION("GOOGLETRANSLATE(D10290,""fr"",""en"")"),"#VALUE!")</f>
        <v>#VALUE!</v>
      </c>
    </row>
    <row r="10291" ht="15.75" customHeight="1">
      <c r="A10291" s="1" t="s">
        <v>22270</v>
      </c>
      <c r="B10291" s="1">
        <v>1.0</v>
      </c>
      <c r="C10291" s="1" t="s">
        <v>22271</v>
      </c>
      <c r="D10291" s="1" t="s">
        <v>22272</v>
      </c>
      <c r="E10291" s="1" t="s">
        <v>250</v>
      </c>
      <c r="F10291" s="1" t="s">
        <v>30</v>
      </c>
      <c r="G10291" s="1" t="str">
        <f>IFERROR(__xludf.DUMMYFUNCTION("GOOGLETRANSLATE(D10291,""fr"",""en"")"),"#VALUE!")</f>
        <v>#VALUE!</v>
      </c>
    </row>
    <row r="10292" ht="15.75" customHeight="1">
      <c r="A10292" s="1" t="s">
        <v>681</v>
      </c>
      <c r="B10292" s="1">
        <v>4.0</v>
      </c>
      <c r="C10292" s="1" t="s">
        <v>22273</v>
      </c>
      <c r="D10292" s="1" t="s">
        <v>22274</v>
      </c>
      <c r="E10292" s="1" t="s">
        <v>614</v>
      </c>
      <c r="F10292" s="1" t="s">
        <v>30</v>
      </c>
      <c r="G10292" s="1" t="str">
        <f>IFERROR(__xludf.DUMMYFUNCTION("GOOGLETRANSLATE(D10292,""fr"",""en"")"),"#VALUE!")</f>
        <v>#VALUE!</v>
      </c>
    </row>
    <row r="10293" ht="15.75" customHeight="1">
      <c r="A10293" s="1" t="s">
        <v>77</v>
      </c>
      <c r="B10293" s="1">
        <v>4.0</v>
      </c>
      <c r="C10293" s="1" t="s">
        <v>22275</v>
      </c>
      <c r="D10293" s="1" t="s">
        <v>22276</v>
      </c>
      <c r="E10293" s="1" t="s">
        <v>10</v>
      </c>
      <c r="F10293" s="1" t="s">
        <v>11</v>
      </c>
      <c r="G10293" s="1" t="str">
        <f>IFERROR(__xludf.DUMMYFUNCTION("GOOGLETRANSLATE(D10293,""fr"",""en"")"),"#VALUE!")</f>
        <v>#VALUE!</v>
      </c>
    </row>
    <row r="10294" ht="15.75" customHeight="1">
      <c r="A10294" s="1" t="s">
        <v>1770</v>
      </c>
      <c r="B10294" s="1">
        <v>4.0</v>
      </c>
      <c r="C10294" s="1" t="s">
        <v>22277</v>
      </c>
      <c r="D10294" s="1" t="s">
        <v>22278</v>
      </c>
      <c r="E10294" s="1" t="s">
        <v>109</v>
      </c>
      <c r="F10294" s="1" t="s">
        <v>11</v>
      </c>
      <c r="G10294" s="1" t="str">
        <f>IFERROR(__xludf.DUMMYFUNCTION("GOOGLETRANSLATE(D10294,""fr"",""en"")"),"#VALUE!")</f>
        <v>#VALUE!</v>
      </c>
    </row>
    <row r="10295" ht="15.75" customHeight="1">
      <c r="A10295" s="1" t="s">
        <v>3693</v>
      </c>
      <c r="B10295" s="1">
        <v>1.0</v>
      </c>
      <c r="C10295" s="1" t="s">
        <v>22279</v>
      </c>
      <c r="D10295" s="1" t="s">
        <v>22280</v>
      </c>
      <c r="E10295" s="1" t="s">
        <v>52</v>
      </c>
      <c r="F10295" s="1" t="s">
        <v>11</v>
      </c>
      <c r="G10295" s="1" t="str">
        <f>IFERROR(__xludf.DUMMYFUNCTION("GOOGLETRANSLATE(D10295,""fr"",""en"")"),"#VALUE!")</f>
        <v>#VALUE!</v>
      </c>
    </row>
    <row r="10296" ht="15.75" customHeight="1">
      <c r="A10296" s="1" t="s">
        <v>53</v>
      </c>
      <c r="B10296" s="1">
        <v>5.0</v>
      </c>
      <c r="C10296" s="1" t="s">
        <v>22281</v>
      </c>
      <c r="D10296" s="1" t="s">
        <v>22282</v>
      </c>
      <c r="E10296" s="1" t="s">
        <v>484</v>
      </c>
      <c r="F10296" s="1" t="s">
        <v>118</v>
      </c>
      <c r="G10296" s="1" t="str">
        <f>IFERROR(__xludf.DUMMYFUNCTION("GOOGLETRANSLATE(D10296,""fr"",""en"")"),"#VALUE!")</f>
        <v>#VALUE!</v>
      </c>
    </row>
    <row r="10297" ht="15.75" customHeight="1">
      <c r="A10297" s="1" t="s">
        <v>769</v>
      </c>
      <c r="B10297" s="1">
        <v>5.0</v>
      </c>
      <c r="C10297" s="1" t="s">
        <v>22283</v>
      </c>
      <c r="D10297" s="1" t="s">
        <v>22284</v>
      </c>
      <c r="E10297" s="1" t="s">
        <v>65</v>
      </c>
      <c r="F10297" s="1" t="s">
        <v>66</v>
      </c>
      <c r="G10297" s="1" t="str">
        <f>IFERROR(__xludf.DUMMYFUNCTION("GOOGLETRANSLATE(D10297,""fr"",""en"")"),"#VALUE!")</f>
        <v>#VALUE!</v>
      </c>
    </row>
    <row r="10298" ht="15.75" customHeight="1">
      <c r="A10298" s="1" t="s">
        <v>22285</v>
      </c>
      <c r="B10298" s="1">
        <v>1.0</v>
      </c>
      <c r="C10298" s="1" t="s">
        <v>22286</v>
      </c>
      <c r="D10298" s="1" t="s">
        <v>22287</v>
      </c>
      <c r="E10298" s="1" t="s">
        <v>29</v>
      </c>
      <c r="F10298" s="1" t="s">
        <v>30</v>
      </c>
      <c r="G10298" s="1" t="str">
        <f>IFERROR(__xludf.DUMMYFUNCTION("GOOGLETRANSLATE(D10298,""fr"",""en"")"),"#VALUE!")</f>
        <v>#VALUE!</v>
      </c>
    </row>
    <row r="10299" ht="15.75" customHeight="1">
      <c r="A10299" s="1" t="s">
        <v>1324</v>
      </c>
      <c r="B10299" s="1">
        <v>4.0</v>
      </c>
      <c r="C10299" s="1" t="s">
        <v>22288</v>
      </c>
      <c r="D10299" s="1" t="s">
        <v>22289</v>
      </c>
      <c r="E10299" s="1" t="s">
        <v>21</v>
      </c>
      <c r="F10299" s="1" t="s">
        <v>11</v>
      </c>
      <c r="G10299" s="1" t="str">
        <f>IFERROR(__xludf.DUMMYFUNCTION("GOOGLETRANSLATE(D10299,""fr"",""en"")"),"#VALUE!")</f>
        <v>#VALUE!</v>
      </c>
    </row>
    <row r="10300" ht="15.75" customHeight="1">
      <c r="A10300" s="1" t="s">
        <v>35</v>
      </c>
      <c r="B10300" s="1">
        <v>4.0</v>
      </c>
      <c r="C10300" s="1" t="s">
        <v>22290</v>
      </c>
      <c r="D10300" s="1" t="s">
        <v>22291</v>
      </c>
      <c r="E10300" s="1" t="s">
        <v>484</v>
      </c>
      <c r="F10300" s="1" t="s">
        <v>30</v>
      </c>
      <c r="G10300" s="1" t="str">
        <f>IFERROR(__xludf.DUMMYFUNCTION("GOOGLETRANSLATE(D10300,""fr"",""en"")"),"#VALUE!")</f>
        <v>#VALUE!</v>
      </c>
    </row>
    <row r="10301" ht="15.75" customHeight="1">
      <c r="A10301" s="1" t="s">
        <v>2773</v>
      </c>
      <c r="B10301" s="1">
        <v>1.0</v>
      </c>
      <c r="C10301" s="1" t="s">
        <v>22292</v>
      </c>
      <c r="D10301" s="1" t="s">
        <v>22293</v>
      </c>
      <c r="E10301" s="1" t="s">
        <v>423</v>
      </c>
      <c r="F10301" s="1" t="s">
        <v>30</v>
      </c>
      <c r="G10301" s="1" t="str">
        <f>IFERROR(__xludf.DUMMYFUNCTION("GOOGLETRANSLATE(D10301,""fr"",""en"")"),"#VALUE!")</f>
        <v>#VALUE!</v>
      </c>
    </row>
    <row r="10302" ht="15.75" customHeight="1">
      <c r="A10302" s="1" t="s">
        <v>850</v>
      </c>
      <c r="B10302" s="1">
        <v>1.0</v>
      </c>
      <c r="C10302" s="1" t="s">
        <v>22294</v>
      </c>
      <c r="D10302" s="1" t="s">
        <v>22295</v>
      </c>
      <c r="E10302" s="1" t="s">
        <v>125</v>
      </c>
      <c r="F10302" s="1" t="s">
        <v>11</v>
      </c>
      <c r="G10302" s="1" t="str">
        <f>IFERROR(__xludf.DUMMYFUNCTION("GOOGLETRANSLATE(D10302,""fr"",""en"")"),"#VALUE!")</f>
        <v>#VALUE!</v>
      </c>
    </row>
    <row r="10303" ht="15.75" customHeight="1">
      <c r="A10303" s="1" t="s">
        <v>6046</v>
      </c>
      <c r="B10303" s="1">
        <v>1.0</v>
      </c>
      <c r="C10303" s="1" t="s">
        <v>22296</v>
      </c>
      <c r="D10303" s="1" t="s">
        <v>22297</v>
      </c>
      <c r="E10303" s="1" t="s">
        <v>280</v>
      </c>
      <c r="F10303" s="1" t="s">
        <v>11</v>
      </c>
      <c r="G10303" s="1" t="str">
        <f>IFERROR(__xludf.DUMMYFUNCTION("GOOGLETRANSLATE(D10303,""fr"",""en"")"),"#VALUE!")</f>
        <v>#VALUE!</v>
      </c>
    </row>
    <row r="10304" ht="15.75" customHeight="1">
      <c r="A10304" s="1" t="s">
        <v>22298</v>
      </c>
      <c r="B10304" s="1">
        <v>2.0</v>
      </c>
      <c r="C10304" s="1" t="s">
        <v>22299</v>
      </c>
      <c r="D10304" s="1" t="s">
        <v>22300</v>
      </c>
      <c r="E10304" s="1" t="s">
        <v>10</v>
      </c>
      <c r="F10304" s="1" t="s">
        <v>11</v>
      </c>
      <c r="G10304" s="1" t="str">
        <f>IFERROR(__xludf.DUMMYFUNCTION("GOOGLETRANSLATE(D10304,""fr"",""en"")"),"#VALUE!")</f>
        <v>#VALUE!</v>
      </c>
    </row>
    <row r="10305" ht="15.75" customHeight="1">
      <c r="A10305" s="1" t="s">
        <v>1879</v>
      </c>
      <c r="B10305" s="1">
        <v>3.0</v>
      </c>
      <c r="C10305" s="1" t="s">
        <v>22301</v>
      </c>
      <c r="D10305" s="1" t="s">
        <v>22302</v>
      </c>
      <c r="E10305" s="1" t="s">
        <v>296</v>
      </c>
      <c r="F10305" s="1" t="s">
        <v>11</v>
      </c>
      <c r="G10305" s="1" t="str">
        <f>IFERROR(__xludf.DUMMYFUNCTION("GOOGLETRANSLATE(D10305,""fr"",""en"")"),"#VALUE!")</f>
        <v>#VALUE!</v>
      </c>
    </row>
    <row r="10306" ht="15.75" customHeight="1">
      <c r="A10306" s="1" t="s">
        <v>4260</v>
      </c>
      <c r="B10306" s="1">
        <v>1.0</v>
      </c>
      <c r="C10306" s="1" t="s">
        <v>22303</v>
      </c>
      <c r="D10306" s="1" t="s">
        <v>22304</v>
      </c>
      <c r="E10306" s="1" t="s">
        <v>484</v>
      </c>
      <c r="F10306" s="1" t="s">
        <v>30</v>
      </c>
      <c r="G10306" s="1" t="str">
        <f>IFERROR(__xludf.DUMMYFUNCTION("GOOGLETRANSLATE(D10306,""fr"",""en"")"),"#VALUE!")</f>
        <v>#VALUE!</v>
      </c>
    </row>
    <row r="10307" ht="15.75" customHeight="1">
      <c r="A10307" s="1" t="s">
        <v>615</v>
      </c>
      <c r="B10307" s="1">
        <v>3.0</v>
      </c>
      <c r="C10307" s="1" t="s">
        <v>22305</v>
      </c>
      <c r="D10307" s="1" t="s">
        <v>22306</v>
      </c>
      <c r="E10307" s="1" t="s">
        <v>176</v>
      </c>
      <c r="F10307" s="1" t="s">
        <v>66</v>
      </c>
      <c r="G10307" s="1" t="str">
        <f>IFERROR(__xludf.DUMMYFUNCTION("GOOGLETRANSLATE(D10307,""fr"",""en"")"),"#VALUE!")</f>
        <v>#VALUE!</v>
      </c>
    </row>
    <row r="10308" ht="15.75" customHeight="1">
      <c r="A10308" s="1" t="s">
        <v>8683</v>
      </c>
      <c r="B10308" s="1">
        <v>1.0</v>
      </c>
      <c r="C10308" s="1" t="s">
        <v>22307</v>
      </c>
      <c r="D10308" s="1" t="s">
        <v>22308</v>
      </c>
      <c r="E10308" s="1" t="s">
        <v>52</v>
      </c>
      <c r="F10308" s="1" t="s">
        <v>110</v>
      </c>
      <c r="G10308" s="1" t="str">
        <f>IFERROR(__xludf.DUMMYFUNCTION("GOOGLETRANSLATE(D10308,""fr"",""en"")"),"#VALUE!")</f>
        <v>#VALUE!</v>
      </c>
    </row>
    <row r="10309" ht="15.75" customHeight="1">
      <c r="A10309" s="1" t="s">
        <v>414</v>
      </c>
      <c r="B10309" s="1">
        <v>5.0</v>
      </c>
      <c r="C10309" s="1" t="s">
        <v>22309</v>
      </c>
      <c r="D10309" s="1" t="s">
        <v>22310</v>
      </c>
      <c r="E10309" s="1" t="s">
        <v>21</v>
      </c>
      <c r="F10309" s="1" t="s">
        <v>11</v>
      </c>
      <c r="G10309" s="1" t="str">
        <f>IFERROR(__xludf.DUMMYFUNCTION("GOOGLETRANSLATE(D10309,""fr"",""en"")"),"#VALUE!")</f>
        <v>#VALUE!</v>
      </c>
    </row>
    <row r="10310" ht="15.75" customHeight="1">
      <c r="A10310" s="1" t="s">
        <v>1482</v>
      </c>
      <c r="B10310" s="1">
        <v>5.0</v>
      </c>
      <c r="C10310" s="1" t="s">
        <v>22311</v>
      </c>
      <c r="D10310" s="1" t="s">
        <v>22312</v>
      </c>
      <c r="E10310" s="1" t="s">
        <v>176</v>
      </c>
      <c r="F10310" s="1" t="s">
        <v>66</v>
      </c>
      <c r="G10310" s="1" t="str">
        <f>IFERROR(__xludf.DUMMYFUNCTION("GOOGLETRANSLATE(D10310,""fr"",""en"")"),"#VALUE!")</f>
        <v>#VALUE!</v>
      </c>
    </row>
    <row r="10311" ht="15.75" customHeight="1">
      <c r="A10311" s="1" t="s">
        <v>1775</v>
      </c>
      <c r="B10311" s="1">
        <v>4.0</v>
      </c>
      <c r="C10311" s="1" t="s">
        <v>22313</v>
      </c>
      <c r="D10311" s="1" t="s">
        <v>22314</v>
      </c>
      <c r="E10311" s="1" t="s">
        <v>21</v>
      </c>
      <c r="F10311" s="1" t="s">
        <v>11</v>
      </c>
      <c r="G10311" s="1" t="str">
        <f>IFERROR(__xludf.DUMMYFUNCTION("GOOGLETRANSLATE(D10311,""fr"",""en"")"),"#VALUE!")</f>
        <v>#VALUE!</v>
      </c>
    </row>
    <row r="10312" ht="15.75" customHeight="1">
      <c r="A10312" s="1" t="s">
        <v>1306</v>
      </c>
      <c r="B10312" s="1">
        <v>2.0</v>
      </c>
      <c r="C10312" s="1" t="s">
        <v>22315</v>
      </c>
      <c r="D10312" s="1" t="s">
        <v>22316</v>
      </c>
      <c r="E10312" s="1" t="s">
        <v>103</v>
      </c>
      <c r="F10312" s="1" t="s">
        <v>48</v>
      </c>
      <c r="G10312" s="1" t="str">
        <f>IFERROR(__xludf.DUMMYFUNCTION("GOOGLETRANSLATE(D10312,""fr"",""en"")"),"#VALUE!")</f>
        <v>#VALUE!</v>
      </c>
    </row>
    <row r="10313" ht="15.75" customHeight="1">
      <c r="A10313" s="1" t="s">
        <v>9482</v>
      </c>
      <c r="B10313" s="1">
        <v>1.0</v>
      </c>
      <c r="C10313" s="1" t="s">
        <v>22317</v>
      </c>
      <c r="D10313" s="1" t="s">
        <v>22318</v>
      </c>
      <c r="E10313" s="1" t="s">
        <v>176</v>
      </c>
      <c r="F10313" s="1" t="s">
        <v>66</v>
      </c>
      <c r="G10313" s="1" t="str">
        <f>IFERROR(__xludf.DUMMYFUNCTION("GOOGLETRANSLATE(D10313,""fr"",""en"")"),"#VALUE!")</f>
        <v>#VALUE!</v>
      </c>
    </row>
    <row r="10314" ht="15.75" customHeight="1">
      <c r="A10314" s="1" t="s">
        <v>8612</v>
      </c>
      <c r="B10314" s="1">
        <v>1.0</v>
      </c>
      <c r="C10314" s="1" t="s">
        <v>22319</v>
      </c>
      <c r="D10314" s="1" t="s">
        <v>22320</v>
      </c>
      <c r="E10314" s="1" t="s">
        <v>117</v>
      </c>
      <c r="F10314" s="1" t="s">
        <v>118</v>
      </c>
      <c r="G10314" s="1" t="str">
        <f>IFERROR(__xludf.DUMMYFUNCTION("GOOGLETRANSLATE(D10314,""fr"",""en"")"),"#VALUE!")</f>
        <v>#VALUE!</v>
      </c>
    </row>
    <row r="10315" ht="15.75" customHeight="1">
      <c r="A10315" s="1" t="s">
        <v>21171</v>
      </c>
      <c r="B10315" s="1">
        <v>2.0</v>
      </c>
      <c r="C10315" s="1" t="s">
        <v>22321</v>
      </c>
      <c r="D10315" s="1" t="s">
        <v>22322</v>
      </c>
      <c r="E10315" s="1" t="s">
        <v>10</v>
      </c>
      <c r="F10315" s="1" t="s">
        <v>110</v>
      </c>
      <c r="G10315" s="1" t="str">
        <f>IFERROR(__xludf.DUMMYFUNCTION("GOOGLETRANSLATE(D10315,""fr"",""en"")"),"#VALUE!")</f>
        <v>#VALUE!</v>
      </c>
    </row>
    <row r="10316" ht="15.75" customHeight="1">
      <c r="A10316" s="1" t="s">
        <v>150</v>
      </c>
      <c r="B10316" s="1">
        <v>4.0</v>
      </c>
      <c r="C10316" s="1" t="s">
        <v>22323</v>
      </c>
      <c r="D10316" s="1" t="s">
        <v>22324</v>
      </c>
      <c r="E10316" s="1" t="s">
        <v>10</v>
      </c>
      <c r="F10316" s="1" t="s">
        <v>11</v>
      </c>
      <c r="G10316" s="1" t="str">
        <f>IFERROR(__xludf.DUMMYFUNCTION("GOOGLETRANSLATE(D10316,""fr"",""en"")"),"#VALUE!")</f>
        <v>#VALUE!</v>
      </c>
    </row>
    <row r="10317" ht="15.75" customHeight="1">
      <c r="A10317" s="1" t="s">
        <v>1901</v>
      </c>
      <c r="B10317" s="1">
        <v>5.0</v>
      </c>
      <c r="C10317" s="1" t="s">
        <v>22325</v>
      </c>
      <c r="D10317" s="1" t="s">
        <v>22326</v>
      </c>
      <c r="E10317" s="1" t="s">
        <v>21</v>
      </c>
      <c r="F10317" s="1" t="s">
        <v>11</v>
      </c>
      <c r="G10317" s="1" t="str">
        <f>IFERROR(__xludf.DUMMYFUNCTION("GOOGLETRANSLATE(D10317,""fr"",""en"")"),"#VALUE!")</f>
        <v>#VALUE!</v>
      </c>
    </row>
    <row r="10318" ht="15.75" customHeight="1">
      <c r="A10318" s="1" t="s">
        <v>5310</v>
      </c>
      <c r="B10318" s="1">
        <v>2.0</v>
      </c>
      <c r="C10318" s="1" t="s">
        <v>22327</v>
      </c>
      <c r="D10318" s="1" t="s">
        <v>22328</v>
      </c>
      <c r="E10318" s="1" t="s">
        <v>10</v>
      </c>
      <c r="F10318" s="1" t="s">
        <v>11</v>
      </c>
      <c r="G10318" s="1" t="str">
        <f>IFERROR(__xludf.DUMMYFUNCTION("GOOGLETRANSLATE(D10318,""fr"",""en"")"),"#VALUE!")</f>
        <v>#VALUE!</v>
      </c>
    </row>
    <row r="10319" ht="15.75" customHeight="1">
      <c r="A10319" s="1" t="s">
        <v>558</v>
      </c>
      <c r="B10319" s="1">
        <v>4.0</v>
      </c>
      <c r="C10319" s="1" t="s">
        <v>22329</v>
      </c>
      <c r="D10319" s="1" t="s">
        <v>22330</v>
      </c>
      <c r="E10319" s="1" t="s">
        <v>21</v>
      </c>
      <c r="F10319" s="1" t="s">
        <v>11</v>
      </c>
      <c r="G10319" s="1" t="str">
        <f>IFERROR(__xludf.DUMMYFUNCTION("GOOGLETRANSLATE(D10319,""fr"",""en"")"),"#VALUE!")</f>
        <v>#VALUE!</v>
      </c>
    </row>
    <row r="10320" ht="15.75" customHeight="1">
      <c r="A10320" s="1" t="s">
        <v>724</v>
      </c>
      <c r="B10320" s="1">
        <v>1.0</v>
      </c>
      <c r="C10320" s="1" t="s">
        <v>5047</v>
      </c>
      <c r="D10320" s="1" t="s">
        <v>22331</v>
      </c>
      <c r="E10320" s="1" t="s">
        <v>52</v>
      </c>
      <c r="F10320" s="1" t="s">
        <v>110</v>
      </c>
      <c r="G10320" s="1" t="str">
        <f>IFERROR(__xludf.DUMMYFUNCTION("GOOGLETRANSLATE(D10320,""fr"",""en"")"),"#VALUE!")</f>
        <v>#VALUE!</v>
      </c>
    </row>
    <row r="10321" ht="15.75" customHeight="1">
      <c r="A10321" s="1" t="s">
        <v>267</v>
      </c>
      <c r="B10321" s="1">
        <v>5.0</v>
      </c>
      <c r="C10321" s="1" t="s">
        <v>22332</v>
      </c>
      <c r="D10321" s="1" t="s">
        <v>22333</v>
      </c>
      <c r="E10321" s="1" t="s">
        <v>10</v>
      </c>
      <c r="F10321" s="1" t="s">
        <v>11</v>
      </c>
      <c r="G10321" s="1" t="str">
        <f>IFERROR(__xludf.DUMMYFUNCTION("GOOGLETRANSLATE(D10321,""fr"",""en"")"),"#VALUE!")</f>
        <v>#VALUE!</v>
      </c>
    </row>
    <row r="10322" ht="15.75" customHeight="1">
      <c r="A10322" s="1" t="s">
        <v>1748</v>
      </c>
      <c r="B10322" s="1">
        <v>1.0</v>
      </c>
      <c r="C10322" s="1" t="s">
        <v>22334</v>
      </c>
      <c r="D10322" s="1" t="s">
        <v>22335</v>
      </c>
      <c r="E10322" s="1" t="s">
        <v>109</v>
      </c>
      <c r="F10322" s="1" t="s">
        <v>11</v>
      </c>
      <c r="G10322" s="1" t="str">
        <f>IFERROR(__xludf.DUMMYFUNCTION("GOOGLETRANSLATE(D10322,""fr"",""en"")"),"#VALUE!")</f>
        <v>#VALUE!</v>
      </c>
    </row>
    <row r="10323" ht="15.75" customHeight="1">
      <c r="A10323" s="1" t="s">
        <v>810</v>
      </c>
      <c r="B10323" s="1">
        <v>1.0</v>
      </c>
      <c r="C10323" s="1" t="s">
        <v>22336</v>
      </c>
      <c r="D10323" s="1" t="s">
        <v>22337</v>
      </c>
      <c r="E10323" s="1" t="s">
        <v>226</v>
      </c>
      <c r="F10323" s="1" t="s">
        <v>110</v>
      </c>
      <c r="G10323" s="1" t="str">
        <f>IFERROR(__xludf.DUMMYFUNCTION("GOOGLETRANSLATE(D10323,""fr"",""en"")"),"#VALUE!")</f>
        <v>#VALUE!</v>
      </c>
    </row>
    <row r="10324" ht="15.75" customHeight="1">
      <c r="A10324" s="1" t="s">
        <v>2809</v>
      </c>
      <c r="B10324" s="1">
        <v>1.0</v>
      </c>
      <c r="C10324" s="1" t="s">
        <v>22338</v>
      </c>
      <c r="D10324" s="1" t="s">
        <v>22339</v>
      </c>
      <c r="E10324" s="1" t="s">
        <v>73</v>
      </c>
      <c r="F10324" s="1" t="s">
        <v>30</v>
      </c>
      <c r="G10324" s="1" t="str">
        <f>IFERROR(__xludf.DUMMYFUNCTION("GOOGLETRANSLATE(D10324,""fr"",""en"")"),"Their advisor extracted a signature from my aged mother by pretending to be her true mutual, shameful !!")</f>
        <v>Their advisor extracted a signature from my aged mother by pretending to be her true mutual, shameful !!</v>
      </c>
    </row>
    <row r="10325" ht="15.75" customHeight="1">
      <c r="A10325" s="1" t="s">
        <v>19404</v>
      </c>
      <c r="B10325" s="1">
        <v>1.0</v>
      </c>
      <c r="C10325" s="1" t="s">
        <v>22340</v>
      </c>
      <c r="D10325" s="1" t="s">
        <v>22341</v>
      </c>
      <c r="E10325" s="1" t="s">
        <v>575</v>
      </c>
      <c r="F10325" s="1" t="s">
        <v>48</v>
      </c>
      <c r="G10325" s="1" t="str">
        <f>IFERROR(__xludf.DUMMYFUNCTION("GOOGLETRANSLATE(D10325,""fr"",""en"")"),"#VALUE!")</f>
        <v>#VALUE!</v>
      </c>
    </row>
    <row r="10326" ht="15.75" customHeight="1">
      <c r="A10326" s="1" t="s">
        <v>5672</v>
      </c>
      <c r="B10326" s="1">
        <v>5.0</v>
      </c>
      <c r="C10326" s="1" t="s">
        <v>22342</v>
      </c>
      <c r="D10326" s="1" t="s">
        <v>22343</v>
      </c>
      <c r="E10326" s="1" t="s">
        <v>10</v>
      </c>
      <c r="F10326" s="1" t="s">
        <v>11</v>
      </c>
      <c r="G10326" s="1" t="str">
        <f>IFERROR(__xludf.DUMMYFUNCTION("GOOGLETRANSLATE(D10326,""fr"",""en"")"),"#VALUE!")</f>
        <v>#VALUE!</v>
      </c>
    </row>
    <row r="10327" ht="15.75" customHeight="1">
      <c r="A10327" s="1" t="s">
        <v>17725</v>
      </c>
      <c r="B10327" s="1">
        <v>2.0</v>
      </c>
      <c r="C10327" s="1" t="s">
        <v>22344</v>
      </c>
      <c r="D10327" s="1" t="s">
        <v>22345</v>
      </c>
      <c r="E10327" s="1" t="s">
        <v>125</v>
      </c>
      <c r="F10327" s="1" t="s">
        <v>11</v>
      </c>
      <c r="G10327" s="1" t="str">
        <f>IFERROR(__xludf.DUMMYFUNCTION("GOOGLETRANSLATE(D10327,""fr"",""en"")"),"#VALUE!")</f>
        <v>#VALUE!</v>
      </c>
    </row>
    <row r="10328" ht="15.75" customHeight="1">
      <c r="A10328" s="1" t="s">
        <v>678</v>
      </c>
      <c r="B10328" s="1">
        <v>4.0</v>
      </c>
      <c r="C10328" s="1" t="s">
        <v>22346</v>
      </c>
      <c r="D10328" s="1" t="s">
        <v>22347</v>
      </c>
      <c r="E10328" s="1" t="s">
        <v>10</v>
      </c>
      <c r="F10328" s="1" t="s">
        <v>11</v>
      </c>
      <c r="G10328" s="1" t="str">
        <f>IFERROR(__xludf.DUMMYFUNCTION("GOOGLETRANSLATE(D10328,""fr"",""en"")"),"#VALUE!")</f>
        <v>#VALUE!</v>
      </c>
    </row>
    <row r="10329" ht="15.75" customHeight="1">
      <c r="A10329" s="1" t="s">
        <v>1476</v>
      </c>
      <c r="B10329" s="1">
        <v>4.0</v>
      </c>
      <c r="C10329" s="1" t="s">
        <v>22348</v>
      </c>
      <c r="D10329" s="1" t="s">
        <v>22349</v>
      </c>
      <c r="E10329" s="1" t="s">
        <v>21</v>
      </c>
      <c r="F10329" s="1" t="s">
        <v>11</v>
      </c>
      <c r="G10329" s="1" t="str">
        <f>IFERROR(__xludf.DUMMYFUNCTION("GOOGLETRANSLATE(D10329,""fr"",""en"")"),"#VALUE!")</f>
        <v>#VALUE!</v>
      </c>
    </row>
    <row r="10330" ht="15.75" customHeight="1">
      <c r="A10330" s="1" t="s">
        <v>769</v>
      </c>
      <c r="B10330" s="1">
        <v>5.0</v>
      </c>
      <c r="C10330" s="1" t="s">
        <v>22350</v>
      </c>
      <c r="D10330" s="1" t="s">
        <v>22351</v>
      </c>
      <c r="E10330" s="1" t="s">
        <v>10</v>
      </c>
      <c r="F10330" s="1" t="s">
        <v>11</v>
      </c>
      <c r="G10330" s="1" t="str">
        <f>IFERROR(__xludf.DUMMYFUNCTION("GOOGLETRANSLATE(D10330,""fr"",""en"")"),"#VALUE!")</f>
        <v>#VALUE!</v>
      </c>
    </row>
    <row r="10331" ht="15.75" customHeight="1">
      <c r="A10331" s="1" t="s">
        <v>695</v>
      </c>
      <c r="B10331" s="1">
        <v>3.0</v>
      </c>
      <c r="C10331" s="1" t="s">
        <v>22352</v>
      </c>
      <c r="D10331" s="1" t="s">
        <v>22353</v>
      </c>
      <c r="E10331" s="1" t="s">
        <v>21</v>
      </c>
      <c r="F10331" s="1" t="s">
        <v>11</v>
      </c>
      <c r="G10331" s="1" t="str">
        <f>IFERROR(__xludf.DUMMYFUNCTION("GOOGLETRANSLATE(D10331,""fr"",""en"")"),"#VALUE!")</f>
        <v>#VALUE!</v>
      </c>
    </row>
    <row r="10332" ht="15.75" customHeight="1">
      <c r="A10332" s="1" t="s">
        <v>673</v>
      </c>
      <c r="B10332" s="1">
        <v>3.0</v>
      </c>
      <c r="C10332" s="1" t="s">
        <v>22354</v>
      </c>
      <c r="D10332" s="1" t="s">
        <v>22355</v>
      </c>
      <c r="E10332" s="1" t="s">
        <v>10</v>
      </c>
      <c r="F10332" s="1" t="s">
        <v>11</v>
      </c>
      <c r="G10332" s="1" t="str">
        <f>IFERROR(__xludf.DUMMYFUNCTION("GOOGLETRANSLATE(D10332,""fr"",""en"")"),"#VALUE!")</f>
        <v>#VALUE!</v>
      </c>
    </row>
    <row r="10333" ht="15.75" customHeight="1">
      <c r="A10333" s="1" t="s">
        <v>239</v>
      </c>
      <c r="B10333" s="1">
        <v>5.0</v>
      </c>
      <c r="C10333" s="1" t="s">
        <v>22356</v>
      </c>
      <c r="D10333" s="1" t="s">
        <v>22357</v>
      </c>
      <c r="E10333" s="1" t="s">
        <v>65</v>
      </c>
      <c r="F10333" s="1" t="s">
        <v>66</v>
      </c>
      <c r="G10333" s="1" t="str">
        <f>IFERROR(__xludf.DUMMYFUNCTION("GOOGLETRANSLATE(D10333,""fr"",""en"")"),"#VALUE!")</f>
        <v>#VALUE!</v>
      </c>
    </row>
    <row r="10334" ht="15.75" customHeight="1">
      <c r="A10334" s="1" t="s">
        <v>1439</v>
      </c>
      <c r="B10334" s="1">
        <v>3.0</v>
      </c>
      <c r="C10334" s="1" t="s">
        <v>22358</v>
      </c>
      <c r="D10334" s="1" t="s">
        <v>22359</v>
      </c>
      <c r="E10334" s="1" t="s">
        <v>10</v>
      </c>
      <c r="F10334" s="1" t="s">
        <v>11</v>
      </c>
      <c r="G10334" s="1" t="str">
        <f>IFERROR(__xludf.DUMMYFUNCTION("GOOGLETRANSLATE(D10334,""fr"",""en"")"),"#VALUE!")</f>
        <v>#VALUE!</v>
      </c>
    </row>
    <row r="10335" ht="15.75" customHeight="1">
      <c r="A10335" s="1" t="s">
        <v>7381</v>
      </c>
      <c r="B10335" s="1">
        <v>1.0</v>
      </c>
      <c r="C10335" s="1" t="s">
        <v>22360</v>
      </c>
      <c r="D10335" s="1" t="s">
        <v>22361</v>
      </c>
      <c r="E10335" s="1" t="s">
        <v>169</v>
      </c>
      <c r="F10335" s="1" t="s">
        <v>11</v>
      </c>
      <c r="G10335" s="1" t="str">
        <f>IFERROR(__xludf.DUMMYFUNCTION("GOOGLETRANSLATE(D10335,""fr"",""en"")"),"#VALUE!")</f>
        <v>#VALUE!</v>
      </c>
    </row>
    <row r="10336" ht="15.75" customHeight="1">
      <c r="A10336" s="1" t="s">
        <v>1518</v>
      </c>
      <c r="B10336" s="1">
        <v>2.0</v>
      </c>
      <c r="C10336" s="1" t="s">
        <v>22362</v>
      </c>
      <c r="D10336" s="1" t="s">
        <v>22363</v>
      </c>
      <c r="E10336" s="1" t="s">
        <v>25</v>
      </c>
      <c r="F10336" s="1" t="s">
        <v>110</v>
      </c>
      <c r="G10336" s="1" t="str">
        <f>IFERROR(__xludf.DUMMYFUNCTION("GOOGLETRANSLATE(D10336,""fr"",""en"")"),"#VALUE!")</f>
        <v>#VALUE!</v>
      </c>
    </row>
    <row r="10337" ht="15.75" customHeight="1">
      <c r="A10337" s="1" t="s">
        <v>5149</v>
      </c>
      <c r="B10337" s="1">
        <v>3.0</v>
      </c>
      <c r="C10337" s="1" t="s">
        <v>22364</v>
      </c>
      <c r="D10337" s="1" t="s">
        <v>22365</v>
      </c>
      <c r="E10337" s="1" t="s">
        <v>10</v>
      </c>
      <c r="F10337" s="1" t="s">
        <v>11</v>
      </c>
      <c r="G10337" s="1" t="str">
        <f>IFERROR(__xludf.DUMMYFUNCTION("GOOGLETRANSLATE(D10337,""fr"",""en"")"),"#VALUE!")</f>
        <v>#VALUE!</v>
      </c>
    </row>
    <row r="10338" ht="15.75" customHeight="1">
      <c r="A10338" s="1" t="s">
        <v>132</v>
      </c>
      <c r="B10338" s="1">
        <v>1.0</v>
      </c>
      <c r="C10338" s="1" t="s">
        <v>22366</v>
      </c>
      <c r="D10338" s="1" t="s">
        <v>22367</v>
      </c>
      <c r="E10338" s="1" t="s">
        <v>169</v>
      </c>
      <c r="F10338" s="1" t="s">
        <v>11</v>
      </c>
      <c r="G10338" s="1" t="str">
        <f>IFERROR(__xludf.DUMMYFUNCTION("GOOGLETRANSLATE(D10338,""fr"",""en"")"),"#VALUE!")</f>
        <v>#VALUE!</v>
      </c>
    </row>
    <row r="10339" ht="15.75" customHeight="1">
      <c r="A10339" s="1" t="s">
        <v>1180</v>
      </c>
      <c r="B10339" s="1">
        <v>4.0</v>
      </c>
      <c r="C10339" s="1" t="s">
        <v>22368</v>
      </c>
      <c r="D10339" s="1" t="s">
        <v>22369</v>
      </c>
      <c r="E10339" s="1" t="s">
        <v>10</v>
      </c>
      <c r="F10339" s="1" t="s">
        <v>11</v>
      </c>
      <c r="G10339" s="1" t="str">
        <f>IFERROR(__xludf.DUMMYFUNCTION("GOOGLETRANSLATE(D10339,""fr"",""en"")"),"#VALUE!")</f>
        <v>#VALUE!</v>
      </c>
    </row>
    <row r="10340" ht="15.75" customHeight="1">
      <c r="A10340" s="1" t="s">
        <v>417</v>
      </c>
      <c r="B10340" s="1">
        <v>3.0</v>
      </c>
      <c r="C10340" s="1" t="s">
        <v>22370</v>
      </c>
      <c r="D10340" s="1" t="s">
        <v>22371</v>
      </c>
      <c r="E10340" s="1" t="s">
        <v>484</v>
      </c>
      <c r="F10340" s="1" t="s">
        <v>30</v>
      </c>
      <c r="G10340" s="1" t="str">
        <f>IFERROR(__xludf.DUMMYFUNCTION("GOOGLETRANSLATE(D10340,""fr"",""en"")"),"#VALUE!")</f>
        <v>#VALUE!</v>
      </c>
    </row>
    <row r="10341" ht="15.75" customHeight="1">
      <c r="A10341" s="1" t="s">
        <v>4688</v>
      </c>
      <c r="B10341" s="1">
        <v>1.0</v>
      </c>
      <c r="C10341" s="1" t="s">
        <v>22372</v>
      </c>
      <c r="D10341" s="1" t="s">
        <v>22373</v>
      </c>
      <c r="E10341" s="1" t="s">
        <v>109</v>
      </c>
      <c r="F10341" s="1" t="s">
        <v>11</v>
      </c>
      <c r="G10341" s="1" t="str">
        <f>IFERROR(__xludf.DUMMYFUNCTION("GOOGLETRANSLATE(D10341,""fr"",""en"")"),"#VALUE!")</f>
        <v>#VALUE!</v>
      </c>
    </row>
    <row r="10342" ht="15.75" customHeight="1">
      <c r="A10342" s="1" t="s">
        <v>8142</v>
      </c>
      <c r="B10342" s="1">
        <v>1.0</v>
      </c>
      <c r="C10342" s="1" t="s">
        <v>22374</v>
      </c>
      <c r="D10342" s="1" t="s">
        <v>22375</v>
      </c>
      <c r="E10342" s="1" t="s">
        <v>117</v>
      </c>
      <c r="F10342" s="1" t="s">
        <v>48</v>
      </c>
      <c r="G10342" s="1" t="str">
        <f>IFERROR(__xludf.DUMMYFUNCTION("GOOGLETRANSLATE(D10342,""fr"",""en"")"),"#VALUE!")</f>
        <v>#VALUE!</v>
      </c>
    </row>
    <row r="10343" ht="15.75" customHeight="1">
      <c r="A10343" s="1" t="s">
        <v>17327</v>
      </c>
      <c r="B10343" s="1">
        <v>5.0</v>
      </c>
      <c r="C10343" s="1" t="s">
        <v>22376</v>
      </c>
      <c r="D10343" s="1" t="s">
        <v>22377</v>
      </c>
      <c r="E10343" s="1" t="s">
        <v>21</v>
      </c>
      <c r="F10343" s="1" t="s">
        <v>11</v>
      </c>
      <c r="G10343" s="1" t="str">
        <f>IFERROR(__xludf.DUMMYFUNCTION("GOOGLETRANSLATE(D10343,""fr"",""en"")"),"#VALUE!")</f>
        <v>#VALUE!</v>
      </c>
    </row>
    <row r="10344" ht="15.75" customHeight="1">
      <c r="A10344" s="1" t="s">
        <v>214</v>
      </c>
      <c r="B10344" s="1">
        <v>5.0</v>
      </c>
      <c r="C10344" s="1" t="s">
        <v>22378</v>
      </c>
      <c r="D10344" s="1" t="s">
        <v>22379</v>
      </c>
      <c r="E10344" s="1" t="s">
        <v>10</v>
      </c>
      <c r="F10344" s="1" t="s">
        <v>11</v>
      </c>
      <c r="G10344" s="1" t="str">
        <f>IFERROR(__xludf.DUMMYFUNCTION("GOOGLETRANSLATE(D10344,""fr"",""en"")"),"#VALUE!")</f>
        <v>#VALUE!</v>
      </c>
    </row>
    <row r="10345" ht="15.75" customHeight="1">
      <c r="A10345" s="1" t="s">
        <v>424</v>
      </c>
      <c r="B10345" s="1">
        <v>3.0</v>
      </c>
      <c r="C10345" s="1" t="s">
        <v>22380</v>
      </c>
      <c r="D10345" s="1" t="s">
        <v>22381</v>
      </c>
      <c r="E10345" s="1" t="s">
        <v>10</v>
      </c>
      <c r="F10345" s="1" t="s">
        <v>11</v>
      </c>
      <c r="G10345" s="1" t="str">
        <f>IFERROR(__xludf.DUMMYFUNCTION("GOOGLETRANSLATE(D10345,""fr"",""en"")"),"#VALUE!")</f>
        <v>#VALUE!</v>
      </c>
    </row>
    <row r="10346" ht="15.75" customHeight="1">
      <c r="A10346" s="1" t="s">
        <v>3132</v>
      </c>
      <c r="B10346" s="1">
        <v>1.0</v>
      </c>
      <c r="C10346" s="1" t="s">
        <v>22382</v>
      </c>
      <c r="D10346" s="1" t="s">
        <v>22383</v>
      </c>
      <c r="E10346" s="1" t="s">
        <v>73</v>
      </c>
      <c r="F10346" s="1" t="s">
        <v>30</v>
      </c>
      <c r="G10346" s="1" t="str">
        <f>IFERROR(__xludf.DUMMYFUNCTION("GOOGLETRANSLATE(D10346,""fr"",""en"")"),"#VALUE!")</f>
        <v>#VALUE!</v>
      </c>
    </row>
    <row r="10347" ht="15.75" customHeight="1">
      <c r="A10347" s="1" t="s">
        <v>452</v>
      </c>
      <c r="B10347" s="1">
        <v>3.0</v>
      </c>
      <c r="C10347" s="1" t="s">
        <v>22384</v>
      </c>
      <c r="D10347" s="1" t="s">
        <v>22385</v>
      </c>
      <c r="E10347" s="1" t="s">
        <v>176</v>
      </c>
      <c r="F10347" s="1" t="s">
        <v>66</v>
      </c>
      <c r="G10347" s="1" t="str">
        <f>IFERROR(__xludf.DUMMYFUNCTION("GOOGLETRANSLATE(D10347,""fr"",""en"")"),"#VALUE!")</f>
        <v>#VALUE!</v>
      </c>
    </row>
    <row r="10348" ht="15.75" customHeight="1">
      <c r="A10348" s="1" t="s">
        <v>12996</v>
      </c>
      <c r="B10348" s="1">
        <v>1.0</v>
      </c>
      <c r="C10348" s="1" t="s">
        <v>22386</v>
      </c>
      <c r="D10348" s="1" t="s">
        <v>22387</v>
      </c>
      <c r="E10348" s="1" t="s">
        <v>65</v>
      </c>
      <c r="F10348" s="1" t="s">
        <v>66</v>
      </c>
      <c r="G10348" s="1" t="str">
        <f>IFERROR(__xludf.DUMMYFUNCTION("GOOGLETRANSLATE(D10348,""fr"",""en"")"),"#VALUE!")</f>
        <v>#VALUE!</v>
      </c>
    </row>
    <row r="10349" ht="15.75" customHeight="1">
      <c r="A10349" s="1" t="s">
        <v>3330</v>
      </c>
      <c r="B10349" s="1">
        <v>5.0</v>
      </c>
      <c r="C10349" s="1" t="s">
        <v>22388</v>
      </c>
      <c r="D10349" s="1" t="s">
        <v>22389</v>
      </c>
      <c r="E10349" s="1" t="s">
        <v>21</v>
      </c>
      <c r="F10349" s="1" t="s">
        <v>11</v>
      </c>
      <c r="G10349" s="1" t="str">
        <f>IFERROR(__xludf.DUMMYFUNCTION("GOOGLETRANSLATE(D10349,""fr"",""en"")"),"#VALUE!")</f>
        <v>#VALUE!</v>
      </c>
    </row>
    <row r="10350" ht="15.75" customHeight="1">
      <c r="A10350" s="1" t="s">
        <v>4961</v>
      </c>
      <c r="B10350" s="1">
        <v>1.0</v>
      </c>
      <c r="C10350" s="1" t="s">
        <v>22390</v>
      </c>
      <c r="D10350" s="1" t="s">
        <v>22391</v>
      </c>
      <c r="E10350" s="1" t="s">
        <v>52</v>
      </c>
      <c r="F10350" s="1" t="s">
        <v>11</v>
      </c>
      <c r="G10350" s="1" t="str">
        <f>IFERROR(__xludf.DUMMYFUNCTION("GOOGLETRANSLATE(D10350,""fr"",""en"")"),"#VALUE!")</f>
        <v>#VALUE!</v>
      </c>
    </row>
    <row r="10351" ht="15.75" customHeight="1">
      <c r="A10351" s="1" t="s">
        <v>445</v>
      </c>
      <c r="B10351" s="1">
        <v>1.0</v>
      </c>
      <c r="C10351" s="1" t="s">
        <v>22392</v>
      </c>
      <c r="D10351" s="1" t="s">
        <v>22393</v>
      </c>
      <c r="E10351" s="1" t="s">
        <v>296</v>
      </c>
      <c r="F10351" s="1" t="s">
        <v>110</v>
      </c>
      <c r="G10351" s="1" t="str">
        <f>IFERROR(__xludf.DUMMYFUNCTION("GOOGLETRANSLATE(D10351,""fr"",""en"")"),"#VALUE!")</f>
        <v>#VALUE!</v>
      </c>
    </row>
    <row r="10352" ht="15.75" customHeight="1">
      <c r="A10352" s="1" t="s">
        <v>1207</v>
      </c>
      <c r="B10352" s="1">
        <v>4.0</v>
      </c>
      <c r="C10352" s="1" t="s">
        <v>22394</v>
      </c>
      <c r="D10352" s="1" t="s">
        <v>22395</v>
      </c>
      <c r="E10352" s="1" t="s">
        <v>29</v>
      </c>
      <c r="F10352" s="1" t="s">
        <v>30</v>
      </c>
      <c r="G10352" s="1" t="str">
        <f>IFERROR(__xludf.DUMMYFUNCTION("GOOGLETRANSLATE(D10352,""fr"",""en"")"),"#VALUE!")</f>
        <v>#VALUE!</v>
      </c>
    </row>
    <row r="10353" ht="15.75" customHeight="1">
      <c r="A10353" s="1" t="s">
        <v>624</v>
      </c>
      <c r="B10353" s="1">
        <v>5.0</v>
      </c>
      <c r="C10353" s="1" t="s">
        <v>22396</v>
      </c>
      <c r="D10353" s="1" t="s">
        <v>22397</v>
      </c>
      <c r="E10353" s="1" t="s">
        <v>10</v>
      </c>
      <c r="F10353" s="1" t="s">
        <v>11</v>
      </c>
      <c r="G10353" s="1" t="str">
        <f>IFERROR(__xludf.DUMMYFUNCTION("GOOGLETRANSLATE(D10353,""fr"",""en"")"),"#VALUE!")</f>
        <v>#VALUE!</v>
      </c>
    </row>
    <row r="10354" ht="15.75" customHeight="1">
      <c r="A10354" s="1" t="s">
        <v>2135</v>
      </c>
      <c r="B10354" s="1">
        <v>3.0</v>
      </c>
      <c r="C10354" s="1" t="s">
        <v>22398</v>
      </c>
      <c r="D10354" s="1" t="s">
        <v>22399</v>
      </c>
      <c r="E10354" s="1" t="s">
        <v>10</v>
      </c>
      <c r="F10354" s="1" t="s">
        <v>11</v>
      </c>
      <c r="G10354" s="1" t="str">
        <f>IFERROR(__xludf.DUMMYFUNCTION("GOOGLETRANSLATE(D10354,""fr"",""en"")"),"#VALUE!")</f>
        <v>#VALUE!</v>
      </c>
    </row>
    <row r="10355" ht="15.75" customHeight="1">
      <c r="A10355" s="1" t="s">
        <v>1741</v>
      </c>
      <c r="B10355" s="1">
        <v>4.0</v>
      </c>
      <c r="C10355" s="1" t="s">
        <v>22400</v>
      </c>
      <c r="D10355" s="1" t="s">
        <v>22401</v>
      </c>
      <c r="E10355" s="1" t="s">
        <v>614</v>
      </c>
      <c r="F10355" s="1" t="s">
        <v>30</v>
      </c>
      <c r="G10355" s="1" t="str">
        <f>IFERROR(__xludf.DUMMYFUNCTION("GOOGLETRANSLATE(D10355,""fr"",""en"")"),"#VALUE!")</f>
        <v>#VALUE!</v>
      </c>
    </row>
    <row r="10356" ht="15.75" customHeight="1">
      <c r="A10356" s="1" t="s">
        <v>19117</v>
      </c>
      <c r="B10356" s="1">
        <v>1.0</v>
      </c>
      <c r="C10356" s="1" t="s">
        <v>22402</v>
      </c>
      <c r="D10356" s="1" t="s">
        <v>22403</v>
      </c>
      <c r="E10356" s="1" t="s">
        <v>176</v>
      </c>
      <c r="F10356" s="1" t="s">
        <v>66</v>
      </c>
      <c r="G10356" s="1" t="str">
        <f>IFERROR(__xludf.DUMMYFUNCTION("GOOGLETRANSLATE(D10356,""fr"",""en"")"),"#VALUE!")</f>
        <v>#VALUE!</v>
      </c>
    </row>
    <row r="10357" ht="15.75" customHeight="1">
      <c r="A10357" s="1" t="s">
        <v>1918</v>
      </c>
      <c r="B10357" s="1">
        <v>1.0</v>
      </c>
      <c r="C10357" s="1" t="s">
        <v>22404</v>
      </c>
      <c r="D10357" s="1" t="s">
        <v>22405</v>
      </c>
      <c r="E10357" s="1" t="s">
        <v>1543</v>
      </c>
      <c r="F10357" s="1" t="s">
        <v>118</v>
      </c>
      <c r="G10357" s="1" t="str">
        <f>IFERROR(__xludf.DUMMYFUNCTION("GOOGLETRANSLATE(D10357,""fr"",""en"")"),"#VALUE!")</f>
        <v>#VALUE!</v>
      </c>
    </row>
    <row r="10358" ht="15.75" customHeight="1">
      <c r="A10358" s="1" t="s">
        <v>22406</v>
      </c>
      <c r="B10358" s="1">
        <v>1.0</v>
      </c>
      <c r="C10358" s="1" t="s">
        <v>22407</v>
      </c>
      <c r="D10358" s="1" t="s">
        <v>22408</v>
      </c>
      <c r="E10358" s="1" t="s">
        <v>21</v>
      </c>
      <c r="F10358" s="1" t="s">
        <v>11</v>
      </c>
      <c r="G10358" s="1" t="str">
        <f>IFERROR(__xludf.DUMMYFUNCTION("GOOGLETRANSLATE(D10358,""fr"",""en"")"),"#VALUE!")</f>
        <v>#VALUE!</v>
      </c>
    </row>
    <row r="10359" ht="15.75" customHeight="1">
      <c r="A10359" s="1" t="s">
        <v>585</v>
      </c>
      <c r="B10359" s="1">
        <v>4.0</v>
      </c>
      <c r="C10359" s="1" t="s">
        <v>22409</v>
      </c>
      <c r="D10359" s="1" t="s">
        <v>22410</v>
      </c>
      <c r="E10359" s="1" t="s">
        <v>10</v>
      </c>
      <c r="F10359" s="1" t="s">
        <v>11</v>
      </c>
      <c r="G10359" s="1" t="str">
        <f>IFERROR(__xludf.DUMMYFUNCTION("GOOGLETRANSLATE(D10359,""fr"",""en"")"),"#VALUE!")</f>
        <v>#VALUE!</v>
      </c>
    </row>
    <row r="10360" ht="15.75" customHeight="1">
      <c r="A10360" s="1" t="s">
        <v>5378</v>
      </c>
      <c r="B10360" s="1">
        <v>1.0</v>
      </c>
      <c r="C10360" s="1" t="s">
        <v>22411</v>
      </c>
      <c r="D10360" s="1" t="s">
        <v>22412</v>
      </c>
      <c r="E10360" s="1" t="s">
        <v>21</v>
      </c>
      <c r="F10360" s="1" t="s">
        <v>11</v>
      </c>
      <c r="G10360" s="1" t="str">
        <f>IFERROR(__xludf.DUMMYFUNCTION("GOOGLETRANSLATE(D10360,""fr"",""en"")"),"#VALUE!")</f>
        <v>#VALUE!</v>
      </c>
    </row>
    <row r="10361" ht="15.75" customHeight="1">
      <c r="A10361" s="1" t="s">
        <v>245</v>
      </c>
      <c r="B10361" s="1">
        <v>5.0</v>
      </c>
      <c r="C10361" s="1" t="s">
        <v>22413</v>
      </c>
      <c r="D10361" s="1" t="s">
        <v>22414</v>
      </c>
      <c r="E10361" s="1" t="s">
        <v>21</v>
      </c>
      <c r="F10361" s="1" t="s">
        <v>11</v>
      </c>
      <c r="G10361" s="1" t="str">
        <f>IFERROR(__xludf.DUMMYFUNCTION("GOOGLETRANSLATE(D10361,""fr"",""en"")"),"#VALUE!")</f>
        <v>#VALUE!</v>
      </c>
    </row>
    <row r="10362" ht="15.75" customHeight="1">
      <c r="A10362" s="1" t="s">
        <v>3466</v>
      </c>
      <c r="B10362" s="1">
        <v>2.0</v>
      </c>
      <c r="C10362" s="1" t="s">
        <v>22415</v>
      </c>
      <c r="D10362" s="1" t="s">
        <v>22416</v>
      </c>
      <c r="E10362" s="1" t="s">
        <v>273</v>
      </c>
      <c r="F10362" s="1" t="s">
        <v>110</v>
      </c>
      <c r="G10362" s="1" t="str">
        <f>IFERROR(__xludf.DUMMYFUNCTION("GOOGLETRANSLATE(D10362,""fr"",""en"")"),"#VALUE!")</f>
        <v>#VALUE!</v>
      </c>
    </row>
    <row r="10363" ht="15.75" customHeight="1">
      <c r="A10363" s="1" t="s">
        <v>20419</v>
      </c>
      <c r="B10363" s="1">
        <v>3.0</v>
      </c>
      <c r="C10363" s="1" t="s">
        <v>22417</v>
      </c>
      <c r="D10363" s="1" t="s">
        <v>22418</v>
      </c>
      <c r="E10363" s="1" t="s">
        <v>250</v>
      </c>
      <c r="F10363" s="1" t="s">
        <v>30</v>
      </c>
      <c r="G10363" s="1" t="str">
        <f>IFERROR(__xludf.DUMMYFUNCTION("GOOGLETRANSLATE(D10363,""fr"",""en"")"),"#VALUE!")</f>
        <v>#VALUE!</v>
      </c>
    </row>
    <row r="10364" ht="15.75" customHeight="1">
      <c r="A10364" s="1" t="s">
        <v>1879</v>
      </c>
      <c r="B10364" s="1">
        <v>5.0</v>
      </c>
      <c r="C10364" s="1" t="s">
        <v>22419</v>
      </c>
      <c r="D10364" s="1" t="s">
        <v>22420</v>
      </c>
      <c r="E10364" s="1" t="s">
        <v>614</v>
      </c>
      <c r="F10364" s="1" t="s">
        <v>30</v>
      </c>
      <c r="G10364" s="1" t="str">
        <f>IFERROR(__xludf.DUMMYFUNCTION("GOOGLETRANSLATE(D10364,""fr"",""en"")"),"#VALUE!")</f>
        <v>#VALUE!</v>
      </c>
    </row>
    <row r="10365" ht="15.75" customHeight="1">
      <c r="A10365" s="1" t="s">
        <v>2097</v>
      </c>
      <c r="B10365" s="1">
        <v>5.0</v>
      </c>
      <c r="C10365" s="1" t="s">
        <v>22421</v>
      </c>
      <c r="D10365" s="1" t="s">
        <v>22422</v>
      </c>
      <c r="E10365" s="1" t="s">
        <v>176</v>
      </c>
      <c r="F10365" s="1" t="s">
        <v>66</v>
      </c>
      <c r="G10365" s="1" t="str">
        <f>IFERROR(__xludf.DUMMYFUNCTION("GOOGLETRANSLATE(D10365,""fr"",""en"")"),"#VALUE!")</f>
        <v>#VALUE!</v>
      </c>
    </row>
    <row r="10366" ht="15.75" customHeight="1">
      <c r="A10366" s="1" t="s">
        <v>4248</v>
      </c>
      <c r="B10366" s="1">
        <v>1.0</v>
      </c>
      <c r="C10366" s="1" t="s">
        <v>22423</v>
      </c>
      <c r="D10366" s="1" t="s">
        <v>22424</v>
      </c>
      <c r="E10366" s="1" t="s">
        <v>21</v>
      </c>
      <c r="F10366" s="1" t="s">
        <v>11</v>
      </c>
      <c r="G10366" s="1" t="str">
        <f>IFERROR(__xludf.DUMMYFUNCTION("GOOGLETRANSLATE(D10366,""fr"",""en"")"),"#VALUE!")</f>
        <v>#VALUE!</v>
      </c>
    </row>
    <row r="10367" ht="15.75" customHeight="1">
      <c r="A10367" s="1" t="s">
        <v>5886</v>
      </c>
      <c r="B10367" s="1">
        <v>1.0</v>
      </c>
      <c r="C10367" s="1" t="s">
        <v>22425</v>
      </c>
      <c r="D10367" s="1" t="s">
        <v>22426</v>
      </c>
      <c r="E10367" s="1" t="s">
        <v>103</v>
      </c>
      <c r="F10367" s="1" t="s">
        <v>48</v>
      </c>
      <c r="G10367" s="1" t="str">
        <f>IFERROR(__xludf.DUMMYFUNCTION("GOOGLETRANSLATE(D10367,""fr"",""en"")"),"#VALUE!")</f>
        <v>#VALUE!</v>
      </c>
    </row>
    <row r="10368" ht="15.75" customHeight="1">
      <c r="A10368" s="1" t="s">
        <v>170</v>
      </c>
      <c r="B10368" s="1">
        <v>3.0</v>
      </c>
      <c r="C10368" s="1" t="s">
        <v>22427</v>
      </c>
      <c r="D10368" s="1" t="s">
        <v>22428</v>
      </c>
      <c r="E10368" s="1" t="s">
        <v>10</v>
      </c>
      <c r="F10368" s="1" t="s">
        <v>11</v>
      </c>
      <c r="G10368" s="1" t="str">
        <f>IFERROR(__xludf.DUMMYFUNCTION("GOOGLETRANSLATE(D10368,""fr"",""en"")"),"#VALUE!")</f>
        <v>#VALUE!</v>
      </c>
    </row>
    <row r="10369" ht="15.75" customHeight="1">
      <c r="A10369" s="1" t="s">
        <v>380</v>
      </c>
      <c r="B10369" s="1">
        <v>5.0</v>
      </c>
      <c r="C10369" s="1" t="s">
        <v>22429</v>
      </c>
      <c r="D10369" s="1" t="s">
        <v>22430</v>
      </c>
      <c r="E10369" s="1" t="s">
        <v>21</v>
      </c>
      <c r="F10369" s="1" t="s">
        <v>11</v>
      </c>
      <c r="G10369" s="1" t="str">
        <f>IFERROR(__xludf.DUMMYFUNCTION("GOOGLETRANSLATE(D10369,""fr"",""en"")"),"#VALUE!")</f>
        <v>#VALUE!</v>
      </c>
    </row>
    <row r="10370" ht="15.75" customHeight="1">
      <c r="A10370" s="1" t="s">
        <v>3186</v>
      </c>
      <c r="B10370" s="1">
        <v>3.0</v>
      </c>
      <c r="C10370" s="1" t="s">
        <v>22431</v>
      </c>
      <c r="D10370" s="1" t="s">
        <v>22432</v>
      </c>
      <c r="E10370" s="1" t="s">
        <v>10</v>
      </c>
      <c r="F10370" s="1" t="s">
        <v>11</v>
      </c>
      <c r="G10370" s="1" t="str">
        <f>IFERROR(__xludf.DUMMYFUNCTION("GOOGLETRANSLATE(D10370,""fr"",""en"")"),"#VALUE!")</f>
        <v>#VALUE!</v>
      </c>
    </row>
    <row r="10371" ht="15.75" customHeight="1">
      <c r="A10371" s="1" t="s">
        <v>9027</v>
      </c>
      <c r="B10371" s="1">
        <v>3.0</v>
      </c>
      <c r="C10371" s="1" t="s">
        <v>22433</v>
      </c>
      <c r="D10371" s="1" t="s">
        <v>22434</v>
      </c>
      <c r="E10371" s="1" t="s">
        <v>10</v>
      </c>
      <c r="F10371" s="1" t="s">
        <v>11</v>
      </c>
      <c r="G10371" s="1" t="str">
        <f>IFERROR(__xludf.DUMMYFUNCTION("GOOGLETRANSLATE(D10371,""fr"",""en"")"),"#VALUE!")</f>
        <v>#VALUE!</v>
      </c>
    </row>
    <row r="10372" ht="15.75" customHeight="1">
      <c r="A10372" s="1" t="s">
        <v>80</v>
      </c>
      <c r="B10372" s="1">
        <v>3.0</v>
      </c>
      <c r="C10372" s="1" t="s">
        <v>22435</v>
      </c>
      <c r="D10372" s="1" t="s">
        <v>22436</v>
      </c>
      <c r="E10372" s="1" t="s">
        <v>614</v>
      </c>
      <c r="F10372" s="1" t="s">
        <v>30</v>
      </c>
      <c r="G10372" s="1" t="str">
        <f>IFERROR(__xludf.DUMMYFUNCTION("GOOGLETRANSLATE(D10372,""fr"",""en"")"),"#VALUE!")</f>
        <v>#VALUE!</v>
      </c>
    </row>
    <row r="10373" ht="15.75" customHeight="1">
      <c r="A10373" s="1" t="s">
        <v>3801</v>
      </c>
      <c r="B10373" s="1">
        <v>2.0</v>
      </c>
      <c r="C10373" s="1" t="s">
        <v>22437</v>
      </c>
      <c r="D10373" s="1" t="s">
        <v>22438</v>
      </c>
      <c r="E10373" s="1" t="s">
        <v>280</v>
      </c>
      <c r="F10373" s="1" t="s">
        <v>11</v>
      </c>
      <c r="G10373" s="1" t="str">
        <f>IFERROR(__xludf.DUMMYFUNCTION("GOOGLETRANSLATE(D10373,""fr"",""en"")"),"#VALUE!")</f>
        <v>#VALUE!</v>
      </c>
    </row>
    <row r="10374" ht="15.75" customHeight="1">
      <c r="A10374" s="1" t="s">
        <v>974</v>
      </c>
      <c r="B10374" s="1">
        <v>5.0</v>
      </c>
      <c r="C10374" s="1" t="s">
        <v>22439</v>
      </c>
      <c r="D10374" s="1" t="s">
        <v>22440</v>
      </c>
      <c r="E10374" s="1" t="s">
        <v>10</v>
      </c>
      <c r="F10374" s="1" t="s">
        <v>11</v>
      </c>
      <c r="G10374" s="1" t="str">
        <f>IFERROR(__xludf.DUMMYFUNCTION("GOOGLETRANSLATE(D10374,""fr"",""en"")"),"#VALUE!")</f>
        <v>#VALUE!</v>
      </c>
    </row>
    <row r="10375" ht="15.75" customHeight="1">
      <c r="A10375" s="1" t="s">
        <v>6674</v>
      </c>
      <c r="B10375" s="1">
        <v>3.0</v>
      </c>
      <c r="C10375" s="1" t="s">
        <v>22441</v>
      </c>
      <c r="D10375" s="1" t="s">
        <v>22442</v>
      </c>
      <c r="E10375" s="1" t="s">
        <v>38</v>
      </c>
      <c r="F10375" s="1" t="s">
        <v>39</v>
      </c>
      <c r="G10375" s="1" t="str">
        <f>IFERROR(__xludf.DUMMYFUNCTION("GOOGLETRANSLATE(D10375,""fr"",""en"")"),"#VALUE!")</f>
        <v>#VALUE!</v>
      </c>
    </row>
    <row r="10376" ht="15.75" customHeight="1">
      <c r="A10376" s="1" t="s">
        <v>6783</v>
      </c>
      <c r="B10376" s="1">
        <v>2.0</v>
      </c>
      <c r="C10376" s="1" t="s">
        <v>22443</v>
      </c>
      <c r="D10376" s="1" t="s">
        <v>22444</v>
      </c>
      <c r="E10376" s="1" t="s">
        <v>2053</v>
      </c>
      <c r="F10376" s="1" t="s">
        <v>84</v>
      </c>
      <c r="G10376" s="1" t="str">
        <f>IFERROR(__xludf.DUMMYFUNCTION("GOOGLETRANSLATE(D10376,""fr"",""en"")"),"Following a major health problem, I lost my job, the CPAM recognizes my illness 100%, the MDPH between 80 and 100, ditto in terms of taxes, can be able to 30% !!! Look for the error, a multitude of blunders, but who benefits the errors not in any case, I "&amp;"just called a lawyer so that he helps me to glimpse the end of the tunnel, Suravenir does not fill his mission, it is obviously necessary to flee them ...")</f>
        <v>Following a major health problem, I lost my job, the CPAM recognizes my illness 100%, the MDPH between 80 and 100, ditto in terms of taxes, can be able to 30% !!! Look for the error, a multitude of blunders, but who benefits the errors not in any case, I just called a lawyer so that he helps me to glimpse the end of the tunnel, Suravenir does not fill his mission, it is obviously necessary to flee them ...</v>
      </c>
    </row>
    <row r="10377" ht="15.75" customHeight="1">
      <c r="A10377" s="1" t="s">
        <v>4290</v>
      </c>
      <c r="B10377" s="1">
        <v>3.0</v>
      </c>
      <c r="C10377" s="1" t="s">
        <v>22445</v>
      </c>
      <c r="D10377" s="1" t="s">
        <v>22446</v>
      </c>
      <c r="E10377" s="1" t="s">
        <v>25</v>
      </c>
      <c r="F10377" s="1" t="s">
        <v>11</v>
      </c>
      <c r="G10377" s="1" t="str">
        <f>IFERROR(__xludf.DUMMYFUNCTION("GOOGLETRANSLATE(D10377,""fr"",""en"")"),"#VALUE!")</f>
        <v>#VALUE!</v>
      </c>
    </row>
    <row r="10378" ht="15.75" customHeight="1">
      <c r="A10378" s="1" t="s">
        <v>22447</v>
      </c>
      <c r="B10378" s="1">
        <v>1.0</v>
      </c>
      <c r="C10378" s="1" t="s">
        <v>22448</v>
      </c>
      <c r="D10378" s="1" t="s">
        <v>22449</v>
      </c>
      <c r="E10378" s="1" t="s">
        <v>575</v>
      </c>
      <c r="F10378" s="1" t="s">
        <v>84</v>
      </c>
      <c r="G10378" s="1" t="str">
        <f>IFERROR(__xludf.DUMMYFUNCTION("GOOGLETRANSLATE(D10378,""fr"",""en"")"),"#VALUE!")</f>
        <v>#VALUE!</v>
      </c>
    </row>
    <row r="10379" ht="15.75" customHeight="1">
      <c r="A10379" s="1" t="s">
        <v>281</v>
      </c>
      <c r="B10379" s="1">
        <v>5.0</v>
      </c>
      <c r="C10379" s="1" t="s">
        <v>22450</v>
      </c>
      <c r="D10379" s="1" t="s">
        <v>22451</v>
      </c>
      <c r="E10379" s="1" t="s">
        <v>10</v>
      </c>
      <c r="F10379" s="1" t="s">
        <v>11</v>
      </c>
      <c r="G10379" s="1" t="str">
        <f>IFERROR(__xludf.DUMMYFUNCTION("GOOGLETRANSLATE(D10379,""fr"",""en"")"),"#VALUE!")</f>
        <v>#VALUE!</v>
      </c>
    </row>
    <row r="10380" ht="15.75" customHeight="1">
      <c r="A10380" s="1" t="s">
        <v>4347</v>
      </c>
      <c r="B10380" s="1">
        <v>2.0</v>
      </c>
      <c r="C10380" s="1" t="s">
        <v>22452</v>
      </c>
      <c r="D10380" s="1" t="s">
        <v>22453</v>
      </c>
      <c r="E10380" s="1" t="s">
        <v>103</v>
      </c>
      <c r="F10380" s="1" t="s">
        <v>48</v>
      </c>
      <c r="G10380" s="1" t="str">
        <f>IFERROR(__xludf.DUMMYFUNCTION("GOOGLETRANSLATE(D10380,""fr"",""en"")"),"#VALUE!")</f>
        <v>#VALUE!</v>
      </c>
    </row>
    <row r="10381" ht="15.75" customHeight="1">
      <c r="A10381" s="1" t="s">
        <v>7243</v>
      </c>
      <c r="B10381" s="1">
        <v>1.0</v>
      </c>
      <c r="C10381" s="1" t="s">
        <v>22454</v>
      </c>
      <c r="D10381" s="1" t="s">
        <v>22455</v>
      </c>
      <c r="E10381" s="1" t="s">
        <v>292</v>
      </c>
      <c r="F10381" s="1" t="s">
        <v>11</v>
      </c>
      <c r="G10381" s="1" t="str">
        <f>IFERROR(__xludf.DUMMYFUNCTION("GOOGLETRANSLATE(D10381,""fr"",""en"")"),"#VALUE!")</f>
        <v>#VALUE!</v>
      </c>
    </row>
    <row r="10382" ht="15.75" customHeight="1">
      <c r="A10382" s="1" t="s">
        <v>5461</v>
      </c>
      <c r="B10382" s="1">
        <v>5.0</v>
      </c>
      <c r="C10382" s="1" t="s">
        <v>22456</v>
      </c>
      <c r="D10382" s="1" t="s">
        <v>22457</v>
      </c>
      <c r="E10382" s="1" t="s">
        <v>448</v>
      </c>
      <c r="F10382" s="1" t="s">
        <v>84</v>
      </c>
      <c r="G10382" s="1" t="str">
        <f>IFERROR(__xludf.DUMMYFUNCTION("GOOGLETRANSLATE(D10382,""fr"",""en"")"),"#VALUE!")</f>
        <v>#VALUE!</v>
      </c>
    </row>
    <row r="10383" ht="15.75" customHeight="1">
      <c r="A10383" s="1" t="s">
        <v>2343</v>
      </c>
      <c r="B10383" s="1">
        <v>5.0</v>
      </c>
      <c r="C10383" s="1" t="s">
        <v>22458</v>
      </c>
      <c r="D10383" s="1" t="s">
        <v>22459</v>
      </c>
      <c r="E10383" s="1" t="s">
        <v>10</v>
      </c>
      <c r="F10383" s="1" t="s">
        <v>11</v>
      </c>
      <c r="G10383" s="1" t="str">
        <f>IFERROR(__xludf.DUMMYFUNCTION("GOOGLETRANSLATE(D10383,""fr"",""en"")"),"#VALUE!")</f>
        <v>#VALUE!</v>
      </c>
    </row>
    <row r="10384" ht="15.75" customHeight="1">
      <c r="A10384" s="1" t="s">
        <v>2521</v>
      </c>
      <c r="B10384" s="1">
        <v>5.0</v>
      </c>
      <c r="C10384" s="1" t="s">
        <v>22460</v>
      </c>
      <c r="D10384" s="1" t="s">
        <v>22461</v>
      </c>
      <c r="E10384" s="1" t="s">
        <v>47</v>
      </c>
      <c r="F10384" s="1" t="s">
        <v>48</v>
      </c>
      <c r="G10384" s="1" t="str">
        <f>IFERROR(__xludf.DUMMYFUNCTION("GOOGLETRANSLATE(D10384,""fr"",""en"")"),"#VALUE!")</f>
        <v>#VALUE!</v>
      </c>
    </row>
    <row r="10385" ht="15.75" customHeight="1">
      <c r="A10385" s="1" t="s">
        <v>2801</v>
      </c>
      <c r="B10385" s="1">
        <v>4.0</v>
      </c>
      <c r="C10385" s="1" t="s">
        <v>22462</v>
      </c>
      <c r="D10385" s="1" t="s">
        <v>22463</v>
      </c>
      <c r="E10385" s="1" t="s">
        <v>21</v>
      </c>
      <c r="F10385" s="1" t="s">
        <v>11</v>
      </c>
      <c r="G10385" s="1" t="str">
        <f>IFERROR(__xludf.DUMMYFUNCTION("GOOGLETRANSLATE(D10385,""fr"",""en"")"),"#VALUE!")</f>
        <v>#VALUE!</v>
      </c>
    </row>
    <row r="10386" ht="15.75" customHeight="1">
      <c r="A10386" s="1" t="s">
        <v>461</v>
      </c>
      <c r="B10386" s="1">
        <v>4.0</v>
      </c>
      <c r="C10386" s="1" t="s">
        <v>22464</v>
      </c>
      <c r="D10386" s="1" t="s">
        <v>22465</v>
      </c>
      <c r="E10386" s="1" t="s">
        <v>10</v>
      </c>
      <c r="F10386" s="1" t="s">
        <v>11</v>
      </c>
      <c r="G10386" s="1" t="str">
        <f>IFERROR(__xludf.DUMMYFUNCTION("GOOGLETRANSLATE(D10386,""fr"",""en"")"),"#VALUE!")</f>
        <v>#VALUE!</v>
      </c>
    </row>
    <row r="10387" ht="15.75" customHeight="1">
      <c r="A10387" s="1" t="s">
        <v>526</v>
      </c>
      <c r="B10387" s="1">
        <v>4.0</v>
      </c>
      <c r="C10387" s="1" t="s">
        <v>22466</v>
      </c>
      <c r="D10387" s="1" t="s">
        <v>22467</v>
      </c>
      <c r="E10387" s="1" t="s">
        <v>21</v>
      </c>
      <c r="F10387" s="1" t="s">
        <v>11</v>
      </c>
      <c r="G10387" s="1" t="str">
        <f>IFERROR(__xludf.DUMMYFUNCTION("GOOGLETRANSLATE(D10387,""fr"",""en"")"),"#VALUE!")</f>
        <v>#VALUE!</v>
      </c>
    </row>
    <row r="10388" ht="15.75" customHeight="1">
      <c r="A10388" s="1" t="s">
        <v>1057</v>
      </c>
      <c r="B10388" s="1">
        <v>4.0</v>
      </c>
      <c r="C10388" s="1" t="s">
        <v>22468</v>
      </c>
      <c r="D10388" s="1" t="s">
        <v>22469</v>
      </c>
      <c r="E10388" s="1" t="s">
        <v>21</v>
      </c>
      <c r="F10388" s="1" t="s">
        <v>11</v>
      </c>
      <c r="G10388" s="1" t="str">
        <f>IFERROR(__xludf.DUMMYFUNCTION("GOOGLETRANSLATE(D10388,""fr"",""en"")"),"#VALUE!")</f>
        <v>#VALUE!</v>
      </c>
    </row>
    <row r="10389" ht="15.75" customHeight="1">
      <c r="A10389" s="1" t="s">
        <v>6427</v>
      </c>
      <c r="B10389" s="1">
        <v>4.0</v>
      </c>
      <c r="C10389" s="1" t="s">
        <v>22470</v>
      </c>
      <c r="D10389" s="1" t="s">
        <v>22471</v>
      </c>
      <c r="E10389" s="1" t="s">
        <v>169</v>
      </c>
      <c r="F10389" s="1" t="s">
        <v>11</v>
      </c>
      <c r="G10389" s="1" t="str">
        <f>IFERROR(__xludf.DUMMYFUNCTION("GOOGLETRANSLATE(D10389,""fr"",""en"")"),"#VALUE!")</f>
        <v>#VALUE!</v>
      </c>
    </row>
    <row r="10390" ht="15.75" customHeight="1">
      <c r="A10390" s="1" t="s">
        <v>239</v>
      </c>
      <c r="B10390" s="1">
        <v>5.0</v>
      </c>
      <c r="C10390" s="1" t="s">
        <v>22472</v>
      </c>
      <c r="D10390" s="1" t="s">
        <v>22473</v>
      </c>
      <c r="E10390" s="1" t="s">
        <v>65</v>
      </c>
      <c r="F10390" s="1" t="s">
        <v>66</v>
      </c>
      <c r="G10390" s="1" t="str">
        <f>IFERROR(__xludf.DUMMYFUNCTION("GOOGLETRANSLATE(D10390,""fr"",""en"")"),"#VALUE!")</f>
        <v>#VALUE!</v>
      </c>
    </row>
    <row r="10391" ht="15.75" customHeight="1">
      <c r="A10391" s="1" t="s">
        <v>3132</v>
      </c>
      <c r="B10391" s="1">
        <v>1.0</v>
      </c>
      <c r="C10391" s="1" t="s">
        <v>22474</v>
      </c>
      <c r="D10391" s="1" t="s">
        <v>22475</v>
      </c>
      <c r="E10391" s="1" t="s">
        <v>5109</v>
      </c>
      <c r="F10391" s="1" t="s">
        <v>66</v>
      </c>
      <c r="G10391" s="1" t="str">
        <f>IFERROR(__xludf.DUMMYFUNCTION("GOOGLETRANSLATE(D10391,""fr"",""en"")"),"#VALUE!")</f>
        <v>#VALUE!</v>
      </c>
    </row>
    <row r="10392" ht="15.75" customHeight="1">
      <c r="A10392" s="1" t="s">
        <v>10855</v>
      </c>
      <c r="B10392" s="1">
        <v>2.0</v>
      </c>
      <c r="C10392" s="1" t="s">
        <v>22476</v>
      </c>
      <c r="D10392" s="1" t="s">
        <v>22477</v>
      </c>
      <c r="E10392" s="1" t="s">
        <v>21</v>
      </c>
      <c r="F10392" s="1" t="s">
        <v>11</v>
      </c>
      <c r="G10392" s="1" t="str">
        <f>IFERROR(__xludf.DUMMYFUNCTION("GOOGLETRANSLATE(D10392,""fr"",""en"")"),"#VALUE!")</f>
        <v>#VALUE!</v>
      </c>
    </row>
    <row r="10393" ht="15.75" customHeight="1">
      <c r="A10393" s="1" t="s">
        <v>62</v>
      </c>
      <c r="B10393" s="1">
        <v>5.0</v>
      </c>
      <c r="C10393" s="1" t="s">
        <v>22478</v>
      </c>
      <c r="D10393" s="1" t="s">
        <v>22479</v>
      </c>
      <c r="E10393" s="1" t="s">
        <v>21</v>
      </c>
      <c r="F10393" s="1" t="s">
        <v>11</v>
      </c>
      <c r="G10393" s="1" t="str">
        <f>IFERROR(__xludf.DUMMYFUNCTION("GOOGLETRANSLATE(D10393,""fr"",""en"")"),"#VALUE!")</f>
        <v>#VALUE!</v>
      </c>
    </row>
    <row r="10394" ht="15.75" customHeight="1">
      <c r="A10394" s="1" t="s">
        <v>621</v>
      </c>
      <c r="B10394" s="1">
        <v>5.0</v>
      </c>
      <c r="C10394" s="1" t="s">
        <v>22480</v>
      </c>
      <c r="D10394" s="1" t="s">
        <v>22481</v>
      </c>
      <c r="E10394" s="1" t="s">
        <v>10</v>
      </c>
      <c r="F10394" s="1" t="s">
        <v>11</v>
      </c>
      <c r="G10394" s="1" t="str">
        <f>IFERROR(__xludf.DUMMYFUNCTION("GOOGLETRANSLATE(D10394,""fr"",""en"")"),"#VALUE!")</f>
        <v>#VALUE!</v>
      </c>
    </row>
    <row r="10395" ht="15.75" customHeight="1">
      <c r="A10395" s="1" t="s">
        <v>19827</v>
      </c>
      <c r="B10395" s="1">
        <v>2.0</v>
      </c>
      <c r="C10395" s="1" t="s">
        <v>22482</v>
      </c>
      <c r="D10395" s="1" t="s">
        <v>22483</v>
      </c>
      <c r="E10395" s="1" t="s">
        <v>10</v>
      </c>
      <c r="F10395" s="1" t="s">
        <v>11</v>
      </c>
      <c r="G10395" s="1" t="str">
        <f>IFERROR(__xludf.DUMMYFUNCTION("GOOGLETRANSLATE(D10395,""fr"",""en"")"),"#VALUE!")</f>
        <v>#VALUE!</v>
      </c>
    </row>
    <row r="10396" ht="15.75" customHeight="1">
      <c r="A10396" s="1" t="s">
        <v>455</v>
      </c>
      <c r="B10396" s="1">
        <v>1.0</v>
      </c>
      <c r="C10396" s="1" t="s">
        <v>22484</v>
      </c>
      <c r="D10396" s="1" t="s">
        <v>22485</v>
      </c>
      <c r="E10396" s="1" t="s">
        <v>21</v>
      </c>
      <c r="F10396" s="1" t="s">
        <v>11</v>
      </c>
      <c r="G10396" s="1" t="str">
        <f>IFERROR(__xludf.DUMMYFUNCTION("GOOGLETRANSLATE(D10396,""fr"",""en"")"),"#VALUE!")</f>
        <v>#VALUE!</v>
      </c>
    </row>
    <row r="10397" ht="15.75" customHeight="1">
      <c r="A10397" s="1" t="s">
        <v>664</v>
      </c>
      <c r="B10397" s="1">
        <v>4.0</v>
      </c>
      <c r="C10397" s="1" t="s">
        <v>22486</v>
      </c>
      <c r="D10397" s="1" t="s">
        <v>22487</v>
      </c>
      <c r="E10397" s="1" t="s">
        <v>10</v>
      </c>
      <c r="F10397" s="1" t="s">
        <v>11</v>
      </c>
      <c r="G10397" s="1" t="str">
        <f>IFERROR(__xludf.DUMMYFUNCTION("GOOGLETRANSLATE(D10397,""fr"",""en"")"),"#VALUE!")</f>
        <v>#VALUE!</v>
      </c>
    </row>
    <row r="10398" ht="15.75" customHeight="1">
      <c r="A10398" s="1" t="s">
        <v>62</v>
      </c>
      <c r="B10398" s="1">
        <v>5.0</v>
      </c>
      <c r="C10398" s="1" t="s">
        <v>22488</v>
      </c>
      <c r="D10398" s="1" t="s">
        <v>22489</v>
      </c>
      <c r="E10398" s="1" t="s">
        <v>10</v>
      </c>
      <c r="F10398" s="1" t="s">
        <v>11</v>
      </c>
      <c r="G10398" s="1" t="str">
        <f>IFERROR(__xludf.DUMMYFUNCTION("GOOGLETRANSLATE(D10398,""fr"",""en"")"),"#VALUE!")</f>
        <v>#VALUE!</v>
      </c>
    </row>
    <row r="10399" ht="15.75" customHeight="1">
      <c r="A10399" s="1" t="s">
        <v>3010</v>
      </c>
      <c r="B10399" s="1">
        <v>1.0</v>
      </c>
      <c r="C10399" s="1" t="s">
        <v>22490</v>
      </c>
      <c r="D10399" s="1" t="s">
        <v>22491</v>
      </c>
      <c r="E10399" s="1" t="s">
        <v>52</v>
      </c>
      <c r="F10399" s="1" t="s">
        <v>118</v>
      </c>
      <c r="G10399" s="1" t="str">
        <f>IFERROR(__xludf.DUMMYFUNCTION("GOOGLETRANSLATE(D10399,""fr"",""en"")"),"#VALUE!")</f>
        <v>#VALUE!</v>
      </c>
    </row>
    <row r="10400" ht="15.75" customHeight="1">
      <c r="A10400" s="1" t="s">
        <v>170</v>
      </c>
      <c r="B10400" s="1">
        <v>1.0</v>
      </c>
      <c r="C10400" s="1" t="s">
        <v>22492</v>
      </c>
      <c r="D10400" s="1" t="s">
        <v>22493</v>
      </c>
      <c r="E10400" s="1" t="s">
        <v>273</v>
      </c>
      <c r="F10400" s="1" t="s">
        <v>11</v>
      </c>
      <c r="G10400" s="1" t="str">
        <f>IFERROR(__xludf.DUMMYFUNCTION("GOOGLETRANSLATE(D10400,""fr"",""en"")"),"#VALUE!")</f>
        <v>#VALUE!</v>
      </c>
    </row>
    <row r="10401" ht="15.75" customHeight="1">
      <c r="A10401" s="1" t="s">
        <v>664</v>
      </c>
      <c r="B10401" s="1">
        <v>5.0</v>
      </c>
      <c r="C10401" s="1" t="s">
        <v>22494</v>
      </c>
      <c r="D10401" s="1" t="s">
        <v>22495</v>
      </c>
      <c r="E10401" s="1" t="s">
        <v>484</v>
      </c>
      <c r="F10401" s="1" t="s">
        <v>30</v>
      </c>
      <c r="G10401" s="1" t="str">
        <f>IFERROR(__xludf.DUMMYFUNCTION("GOOGLETRANSLATE(D10401,""fr"",""en"")"),"#VALUE!")</f>
        <v>#VALUE!</v>
      </c>
    </row>
    <row r="10402" ht="15.75" customHeight="1">
      <c r="A10402" s="1" t="s">
        <v>6677</v>
      </c>
      <c r="B10402" s="1">
        <v>5.0</v>
      </c>
      <c r="C10402" s="1" t="s">
        <v>22496</v>
      </c>
      <c r="D10402" s="1" t="s">
        <v>22497</v>
      </c>
      <c r="E10402" s="1" t="s">
        <v>25</v>
      </c>
      <c r="F10402" s="1" t="s">
        <v>110</v>
      </c>
      <c r="G10402" s="1" t="str">
        <f>IFERROR(__xludf.DUMMYFUNCTION("GOOGLETRANSLATE(D10402,""fr"",""en"")"),"#VALUE!")</f>
        <v>#VALUE!</v>
      </c>
    </row>
    <row r="10403" ht="15.75" customHeight="1">
      <c r="A10403" s="1" t="s">
        <v>10567</v>
      </c>
      <c r="B10403" s="1">
        <v>4.0</v>
      </c>
      <c r="C10403" s="1" t="s">
        <v>22498</v>
      </c>
      <c r="D10403" s="1" t="s">
        <v>22499</v>
      </c>
      <c r="E10403" s="1" t="s">
        <v>21</v>
      </c>
      <c r="F10403" s="1" t="s">
        <v>11</v>
      </c>
      <c r="G10403" s="1" t="str">
        <f>IFERROR(__xludf.DUMMYFUNCTION("GOOGLETRANSLATE(D10403,""fr"",""en"")"),"#VALUE!")</f>
        <v>#VALUE!</v>
      </c>
    </row>
    <row r="10404" ht="15.75" customHeight="1">
      <c r="A10404" s="1" t="s">
        <v>126</v>
      </c>
      <c r="B10404" s="1">
        <v>4.0</v>
      </c>
      <c r="C10404" s="1" t="s">
        <v>22500</v>
      </c>
      <c r="D10404" s="1" t="s">
        <v>22501</v>
      </c>
      <c r="E10404" s="1" t="s">
        <v>10</v>
      </c>
      <c r="F10404" s="1" t="s">
        <v>11</v>
      </c>
      <c r="G10404" s="1" t="str">
        <f>IFERROR(__xludf.DUMMYFUNCTION("GOOGLETRANSLATE(D10404,""fr"",""en"")"),"#VALUE!")</f>
        <v>#VALUE!</v>
      </c>
    </row>
    <row r="10405" ht="15.75" customHeight="1">
      <c r="A10405" s="1" t="s">
        <v>9720</v>
      </c>
      <c r="B10405" s="1">
        <v>3.0</v>
      </c>
      <c r="C10405" s="1" t="s">
        <v>22502</v>
      </c>
      <c r="D10405" s="1" t="s">
        <v>22503</v>
      </c>
      <c r="E10405" s="1" t="s">
        <v>125</v>
      </c>
      <c r="F10405" s="1" t="s">
        <v>11</v>
      </c>
      <c r="G10405" s="1" t="str">
        <f>IFERROR(__xludf.DUMMYFUNCTION("GOOGLETRANSLATE(D10405,""fr"",""en"")"),"#VALUE!")</f>
        <v>#VALUE!</v>
      </c>
    </row>
    <row r="10406" ht="15.75" customHeight="1">
      <c r="A10406" s="1" t="s">
        <v>1879</v>
      </c>
      <c r="B10406" s="1">
        <v>5.0</v>
      </c>
      <c r="C10406" s="1" t="s">
        <v>22504</v>
      </c>
      <c r="D10406" s="1" t="s">
        <v>22505</v>
      </c>
      <c r="E10406" s="1" t="s">
        <v>10</v>
      </c>
      <c r="F10406" s="1" t="s">
        <v>11</v>
      </c>
      <c r="G10406" s="1" t="str">
        <f>IFERROR(__xludf.DUMMYFUNCTION("GOOGLETRANSLATE(D10406,""fr"",""en"")"),"#VALUE!")</f>
        <v>#VALUE!</v>
      </c>
    </row>
    <row r="10407" ht="15.75" customHeight="1">
      <c r="A10407" s="1" t="s">
        <v>3949</v>
      </c>
      <c r="B10407" s="1">
        <v>1.0</v>
      </c>
      <c r="C10407" s="1" t="s">
        <v>22506</v>
      </c>
      <c r="D10407" s="1" t="s">
        <v>22507</v>
      </c>
      <c r="E10407" s="1" t="s">
        <v>29</v>
      </c>
      <c r="F10407" s="1" t="s">
        <v>30</v>
      </c>
      <c r="G10407" s="1" t="str">
        <f>IFERROR(__xludf.DUMMYFUNCTION("GOOGLETRANSLATE(D10407,""fr"",""en"")"),"#VALUE!")</f>
        <v>#VALUE!</v>
      </c>
    </row>
    <row r="10408" ht="15.75" customHeight="1">
      <c r="A10408" s="1" t="s">
        <v>2335</v>
      </c>
      <c r="B10408" s="1">
        <v>2.0</v>
      </c>
      <c r="C10408" s="1" t="s">
        <v>22508</v>
      </c>
      <c r="D10408" s="1" t="s">
        <v>22509</v>
      </c>
      <c r="E10408" s="1" t="s">
        <v>280</v>
      </c>
      <c r="F10408" s="1" t="s">
        <v>11</v>
      </c>
      <c r="G10408" s="1" t="str">
        <f>IFERROR(__xludf.DUMMYFUNCTION("GOOGLETRANSLATE(D10408,""fr"",""en"")"),"#VALUE!")</f>
        <v>#VALUE!</v>
      </c>
    </row>
    <row r="10409" ht="15.75" customHeight="1">
      <c r="A10409" s="1" t="s">
        <v>391</v>
      </c>
      <c r="B10409" s="1">
        <v>4.0</v>
      </c>
      <c r="C10409" s="1" t="s">
        <v>22510</v>
      </c>
      <c r="D10409" s="1" t="s">
        <v>22511</v>
      </c>
      <c r="E10409" s="1" t="s">
        <v>169</v>
      </c>
      <c r="F10409" s="1" t="s">
        <v>11</v>
      </c>
      <c r="G10409" s="1" t="str">
        <f>IFERROR(__xludf.DUMMYFUNCTION("GOOGLETRANSLATE(D10409,""fr"",""en"")"),"#VALUE!")</f>
        <v>#VALUE!</v>
      </c>
    </row>
    <row r="10410" ht="15.75" customHeight="1">
      <c r="A10410" s="1" t="s">
        <v>100</v>
      </c>
      <c r="B10410" s="1">
        <v>3.0</v>
      </c>
      <c r="C10410" s="1" t="s">
        <v>22512</v>
      </c>
      <c r="D10410" s="1" t="s">
        <v>22513</v>
      </c>
      <c r="E10410" s="1" t="s">
        <v>10</v>
      </c>
      <c r="F10410" s="1" t="s">
        <v>11</v>
      </c>
      <c r="G10410" s="1" t="str">
        <f>IFERROR(__xludf.DUMMYFUNCTION("GOOGLETRANSLATE(D10410,""fr"",""en"")"),"#VALUE!")</f>
        <v>#VALUE!</v>
      </c>
    </row>
    <row r="10411" ht="15.75" customHeight="1">
      <c r="A10411" s="1" t="s">
        <v>5082</v>
      </c>
      <c r="B10411" s="1">
        <v>1.0</v>
      </c>
      <c r="C10411" s="1" t="s">
        <v>22514</v>
      </c>
      <c r="D10411" s="1" t="s">
        <v>22515</v>
      </c>
      <c r="E10411" s="1" t="s">
        <v>554</v>
      </c>
      <c r="F10411" s="1" t="s">
        <v>30</v>
      </c>
      <c r="G10411" s="1" t="str">
        <f>IFERROR(__xludf.DUMMYFUNCTION("GOOGLETRANSLATE(D10411,""fr"",""en"")"),"#VALUE!")</f>
        <v>#VALUE!</v>
      </c>
    </row>
    <row r="10412" ht="15.75" customHeight="1">
      <c r="A10412" s="1" t="s">
        <v>5780</v>
      </c>
      <c r="B10412" s="1">
        <v>2.0</v>
      </c>
      <c r="C10412" s="1" t="s">
        <v>22516</v>
      </c>
      <c r="D10412" s="1" t="s">
        <v>22517</v>
      </c>
      <c r="E10412" s="1" t="s">
        <v>10</v>
      </c>
      <c r="F10412" s="1" t="s">
        <v>11</v>
      </c>
      <c r="G10412" s="1" t="str">
        <f>IFERROR(__xludf.DUMMYFUNCTION("GOOGLETRANSLATE(D10412,""fr"",""en"")"),"#VALUE!")</f>
        <v>#VALUE!</v>
      </c>
    </row>
    <row r="10413" ht="15.75" customHeight="1">
      <c r="A10413" s="1" t="s">
        <v>22518</v>
      </c>
      <c r="B10413" s="1">
        <v>3.0</v>
      </c>
      <c r="C10413" s="1" t="s">
        <v>22519</v>
      </c>
      <c r="D10413" s="1" t="s">
        <v>22520</v>
      </c>
      <c r="E10413" s="1" t="s">
        <v>169</v>
      </c>
      <c r="F10413" s="1" t="s">
        <v>11</v>
      </c>
      <c r="G10413" s="1" t="str">
        <f>IFERROR(__xludf.DUMMYFUNCTION("GOOGLETRANSLATE(D10413,""fr"",""en"")"),"#VALUE!")</f>
        <v>#VALUE!</v>
      </c>
    </row>
    <row r="10414" ht="15.75" customHeight="1">
      <c r="A10414" s="1" t="s">
        <v>22521</v>
      </c>
      <c r="B10414" s="1">
        <v>3.0</v>
      </c>
      <c r="C10414" s="1" t="s">
        <v>22522</v>
      </c>
      <c r="D10414" s="1" t="s">
        <v>22523</v>
      </c>
      <c r="E10414" s="1" t="s">
        <v>29</v>
      </c>
      <c r="F10414" s="1" t="s">
        <v>30</v>
      </c>
      <c r="G10414" s="1" t="str">
        <f>IFERROR(__xludf.DUMMYFUNCTION("GOOGLETRANSLATE(D10414,""fr"",""en"")"),"#VALUE!")</f>
        <v>#VALUE!</v>
      </c>
    </row>
    <row r="10415" ht="15.75" customHeight="1">
      <c r="A10415" s="1" t="s">
        <v>85</v>
      </c>
      <c r="B10415" s="1">
        <v>5.0</v>
      </c>
      <c r="C10415" s="1" t="s">
        <v>22524</v>
      </c>
      <c r="D10415" s="1" t="s">
        <v>22525</v>
      </c>
      <c r="E10415" s="1" t="s">
        <v>65</v>
      </c>
      <c r="F10415" s="1" t="s">
        <v>66</v>
      </c>
      <c r="G10415" s="1" t="str">
        <f>IFERROR(__xludf.DUMMYFUNCTION("GOOGLETRANSLATE(D10415,""fr"",""en"")"),"#VALUE!")</f>
        <v>#VALUE!</v>
      </c>
    </row>
    <row r="10416" ht="15.75" customHeight="1">
      <c r="A10416" s="1" t="s">
        <v>182</v>
      </c>
      <c r="B10416" s="1">
        <v>5.0</v>
      </c>
      <c r="C10416" s="1" t="s">
        <v>22526</v>
      </c>
      <c r="D10416" s="1" t="s">
        <v>22527</v>
      </c>
      <c r="E10416" s="1" t="s">
        <v>29</v>
      </c>
      <c r="F10416" s="1" t="s">
        <v>30</v>
      </c>
      <c r="G10416" s="1" t="str">
        <f>IFERROR(__xludf.DUMMYFUNCTION("GOOGLETRANSLATE(D10416,""fr"",""en"")"),"#VALUE!")</f>
        <v>#VALUE!</v>
      </c>
    </row>
    <row r="10417" ht="15.75" customHeight="1">
      <c r="A10417" s="1" t="s">
        <v>670</v>
      </c>
      <c r="B10417" s="1">
        <v>2.0</v>
      </c>
      <c r="C10417" s="1" t="s">
        <v>22528</v>
      </c>
      <c r="D10417" s="1" t="s">
        <v>22529</v>
      </c>
      <c r="E10417" s="1" t="s">
        <v>10</v>
      </c>
      <c r="F10417" s="1" t="s">
        <v>11</v>
      </c>
      <c r="G10417" s="1" t="str">
        <f>IFERROR(__xludf.DUMMYFUNCTION("GOOGLETRANSLATE(D10417,""fr"",""en"")"),"#VALUE!")</f>
        <v>#VALUE!</v>
      </c>
    </row>
    <row r="10418" ht="15.75" customHeight="1">
      <c r="A10418" s="1" t="s">
        <v>2806</v>
      </c>
      <c r="B10418" s="1">
        <v>5.0</v>
      </c>
      <c r="C10418" s="1" t="s">
        <v>22530</v>
      </c>
      <c r="D10418" s="1" t="s">
        <v>22531</v>
      </c>
      <c r="E10418" s="1" t="s">
        <v>614</v>
      </c>
      <c r="F10418" s="1" t="s">
        <v>30</v>
      </c>
      <c r="G10418" s="1" t="str">
        <f>IFERROR(__xludf.DUMMYFUNCTION("GOOGLETRANSLATE(D10418,""fr"",""en"")"),"#VALUE!")</f>
        <v>#VALUE!</v>
      </c>
    </row>
    <row r="10419" ht="15.75" customHeight="1">
      <c r="A10419" s="1" t="s">
        <v>3528</v>
      </c>
      <c r="B10419" s="1">
        <v>4.0</v>
      </c>
      <c r="C10419" s="1" t="s">
        <v>22532</v>
      </c>
      <c r="D10419" s="1" t="s">
        <v>22533</v>
      </c>
      <c r="E10419" s="1" t="s">
        <v>10</v>
      </c>
      <c r="F10419" s="1" t="s">
        <v>11</v>
      </c>
      <c r="G10419" s="1" t="str">
        <f>IFERROR(__xludf.DUMMYFUNCTION("GOOGLETRANSLATE(D10419,""fr"",""en"")"),"#VALUE!")</f>
        <v>#VALUE!</v>
      </c>
    </row>
    <row r="10420" ht="15.75" customHeight="1">
      <c r="A10420" s="1" t="s">
        <v>2048</v>
      </c>
      <c r="B10420" s="1">
        <v>5.0</v>
      </c>
      <c r="C10420" s="1" t="s">
        <v>22534</v>
      </c>
      <c r="D10420" s="1" t="s">
        <v>22535</v>
      </c>
      <c r="E10420" s="1" t="s">
        <v>65</v>
      </c>
      <c r="F10420" s="1" t="s">
        <v>66</v>
      </c>
      <c r="G10420" s="1" t="str">
        <f>IFERROR(__xludf.DUMMYFUNCTION("GOOGLETRANSLATE(D10420,""fr"",""en"")"),"#VALUE!")</f>
        <v>#VALUE!</v>
      </c>
    </row>
    <row r="10421" ht="15.75" customHeight="1">
      <c r="A10421" s="1" t="s">
        <v>1699</v>
      </c>
      <c r="B10421" s="1">
        <v>3.0</v>
      </c>
      <c r="C10421" s="1" t="s">
        <v>22536</v>
      </c>
      <c r="D10421" s="1" t="s">
        <v>22537</v>
      </c>
      <c r="E10421" s="1" t="s">
        <v>169</v>
      </c>
      <c r="F10421" s="1" t="s">
        <v>11</v>
      </c>
      <c r="G10421" s="1" t="str">
        <f>IFERROR(__xludf.DUMMYFUNCTION("GOOGLETRANSLATE(D10421,""fr"",""en"")"),"#VALUE!")</f>
        <v>#VALUE!</v>
      </c>
    </row>
    <row r="10422" ht="15.75" customHeight="1">
      <c r="A10422" s="1" t="s">
        <v>11031</v>
      </c>
      <c r="B10422" s="1">
        <v>1.0</v>
      </c>
      <c r="C10422" s="1" t="s">
        <v>22538</v>
      </c>
      <c r="D10422" s="1" t="s">
        <v>22539</v>
      </c>
      <c r="E10422" s="1" t="s">
        <v>52</v>
      </c>
      <c r="F10422" s="1" t="s">
        <v>118</v>
      </c>
      <c r="G10422" s="1" t="str">
        <f>IFERROR(__xludf.DUMMYFUNCTION("GOOGLETRANSLATE(D10422,""fr"",""en"")"),"#VALUE!")</f>
        <v>#VALUE!</v>
      </c>
    </row>
    <row r="10423" ht="15.75" customHeight="1">
      <c r="A10423" s="1" t="s">
        <v>635</v>
      </c>
      <c r="B10423" s="1">
        <v>3.0</v>
      </c>
      <c r="C10423" s="1" t="s">
        <v>22540</v>
      </c>
      <c r="D10423" s="1" t="s">
        <v>22541</v>
      </c>
      <c r="E10423" s="1" t="s">
        <v>169</v>
      </c>
      <c r="F10423" s="1" t="s">
        <v>11</v>
      </c>
      <c r="G10423" s="1" t="str">
        <f>IFERROR(__xludf.DUMMYFUNCTION("GOOGLETRANSLATE(D10423,""fr"",""en"")"),"#VALUE!")</f>
        <v>#VALUE!</v>
      </c>
    </row>
    <row r="10424" ht="15.75" customHeight="1">
      <c r="A10424" s="1" t="s">
        <v>6279</v>
      </c>
      <c r="B10424" s="1">
        <v>1.0</v>
      </c>
      <c r="C10424" s="1" t="s">
        <v>22542</v>
      </c>
      <c r="D10424" s="1" t="s">
        <v>22543</v>
      </c>
      <c r="E10424" s="1" t="s">
        <v>273</v>
      </c>
      <c r="F10424" s="1" t="s">
        <v>110</v>
      </c>
      <c r="G10424" s="1" t="str">
        <f>IFERROR(__xludf.DUMMYFUNCTION("GOOGLETRANSLATE(D10424,""fr"",""en"")"),"#VALUE!")</f>
        <v>#VALUE!</v>
      </c>
    </row>
    <row r="10425" ht="15.75" customHeight="1">
      <c r="A10425" s="1" t="s">
        <v>2801</v>
      </c>
      <c r="B10425" s="1">
        <v>1.0</v>
      </c>
      <c r="C10425" s="1" t="s">
        <v>22544</v>
      </c>
      <c r="D10425" s="1" t="s">
        <v>22545</v>
      </c>
      <c r="E10425" s="1" t="s">
        <v>169</v>
      </c>
      <c r="F10425" s="1" t="s">
        <v>11</v>
      </c>
      <c r="G10425" s="1" t="str">
        <f>IFERROR(__xludf.DUMMYFUNCTION("GOOGLETRANSLATE(D10425,""fr"",""en"")"),"#VALUE!")</f>
        <v>#VALUE!</v>
      </c>
    </row>
    <row r="10426" ht="15.75" customHeight="1">
      <c r="A10426" s="1" t="s">
        <v>91</v>
      </c>
      <c r="B10426" s="1">
        <v>5.0</v>
      </c>
      <c r="C10426" s="1" t="s">
        <v>22546</v>
      </c>
      <c r="D10426" s="1" t="s">
        <v>22547</v>
      </c>
      <c r="E10426" s="1" t="s">
        <v>10</v>
      </c>
      <c r="F10426" s="1" t="s">
        <v>11</v>
      </c>
      <c r="G10426" s="1" t="str">
        <f>IFERROR(__xludf.DUMMYFUNCTION("GOOGLETRANSLATE(D10426,""fr"",""en"")"),"#VALUE!")</f>
        <v>#VALUE!</v>
      </c>
    </row>
    <row r="10427" ht="15.75" customHeight="1">
      <c r="A10427" s="1" t="s">
        <v>17015</v>
      </c>
      <c r="B10427" s="1">
        <v>3.0</v>
      </c>
      <c r="C10427" s="1" t="s">
        <v>22548</v>
      </c>
      <c r="D10427" s="1" t="s">
        <v>22549</v>
      </c>
      <c r="E10427" s="1" t="s">
        <v>10</v>
      </c>
      <c r="F10427" s="1" t="s">
        <v>110</v>
      </c>
      <c r="G10427" s="1" t="str">
        <f>IFERROR(__xludf.DUMMYFUNCTION("GOOGLETRANSLATE(D10427,""fr"",""en"")"),"#VALUE!")</f>
        <v>#VALUE!</v>
      </c>
    </row>
    <row r="10428" ht="15.75" customHeight="1">
      <c r="A10428" s="1" t="s">
        <v>126</v>
      </c>
      <c r="B10428" s="1">
        <v>5.0</v>
      </c>
      <c r="C10428" s="1" t="s">
        <v>22550</v>
      </c>
      <c r="D10428" s="1" t="s">
        <v>22551</v>
      </c>
      <c r="E10428" s="1" t="s">
        <v>21</v>
      </c>
      <c r="F10428" s="1" t="s">
        <v>11</v>
      </c>
      <c r="G10428" s="1" t="str">
        <f>IFERROR(__xludf.DUMMYFUNCTION("GOOGLETRANSLATE(D10428,""fr"",""en"")"),"#VALUE!")</f>
        <v>#VALUE!</v>
      </c>
    </row>
    <row r="10429" ht="15.75" customHeight="1">
      <c r="A10429" s="1" t="s">
        <v>467</v>
      </c>
      <c r="B10429" s="1">
        <v>3.0</v>
      </c>
      <c r="C10429" s="1" t="s">
        <v>22552</v>
      </c>
      <c r="D10429" s="1" t="s">
        <v>22553</v>
      </c>
      <c r="E10429" s="1" t="s">
        <v>196</v>
      </c>
      <c r="F10429" s="1" t="s">
        <v>118</v>
      </c>
      <c r="G10429" s="1" t="str">
        <f>IFERROR(__xludf.DUMMYFUNCTION("GOOGLETRANSLATE(D10429,""fr"",""en"")"),"#VALUE!")</f>
        <v>#VALUE!</v>
      </c>
    </row>
    <row r="10430" ht="15.75" customHeight="1">
      <c r="A10430" s="1" t="s">
        <v>866</v>
      </c>
      <c r="B10430" s="1">
        <v>3.0</v>
      </c>
      <c r="C10430" s="1" t="s">
        <v>22554</v>
      </c>
      <c r="D10430" s="1" t="s">
        <v>22555</v>
      </c>
      <c r="E10430" s="1" t="s">
        <v>21</v>
      </c>
      <c r="F10430" s="1" t="s">
        <v>11</v>
      </c>
      <c r="G10430" s="1" t="str">
        <f>IFERROR(__xludf.DUMMYFUNCTION("GOOGLETRANSLATE(D10430,""fr"",""en"")"),"#VALUE!")</f>
        <v>#VALUE!</v>
      </c>
    </row>
    <row r="10431" ht="15.75" customHeight="1">
      <c r="A10431" s="1" t="s">
        <v>1426</v>
      </c>
      <c r="B10431" s="1">
        <v>5.0</v>
      </c>
      <c r="C10431" s="1" t="s">
        <v>22556</v>
      </c>
      <c r="D10431" s="1" t="s">
        <v>22557</v>
      </c>
      <c r="E10431" s="1" t="s">
        <v>21</v>
      </c>
      <c r="F10431" s="1" t="s">
        <v>11</v>
      </c>
      <c r="G10431" s="1" t="str">
        <f>IFERROR(__xludf.DUMMYFUNCTION("GOOGLETRANSLATE(D10431,""fr"",""en"")"),"#VALUE!")</f>
        <v>#VALUE!</v>
      </c>
    </row>
    <row r="10432" ht="15.75" customHeight="1">
      <c r="A10432" s="1" t="s">
        <v>284</v>
      </c>
      <c r="B10432" s="1">
        <v>1.0</v>
      </c>
      <c r="C10432" s="1" t="s">
        <v>22558</v>
      </c>
      <c r="D10432" s="1" t="s">
        <v>22559</v>
      </c>
      <c r="E10432" s="1" t="s">
        <v>10</v>
      </c>
      <c r="F10432" s="1" t="s">
        <v>11</v>
      </c>
      <c r="G10432" s="1" t="str">
        <f>IFERROR(__xludf.DUMMYFUNCTION("GOOGLETRANSLATE(D10432,""fr"",""en"")"),"#VALUE!")</f>
        <v>#VALUE!</v>
      </c>
    </row>
    <row r="10433" ht="15.75" customHeight="1">
      <c r="A10433" s="1" t="s">
        <v>91</v>
      </c>
      <c r="B10433" s="1">
        <v>4.0</v>
      </c>
      <c r="C10433" s="1" t="s">
        <v>22560</v>
      </c>
      <c r="D10433" s="1" t="s">
        <v>22561</v>
      </c>
      <c r="E10433" s="1" t="s">
        <v>10</v>
      </c>
      <c r="F10433" s="1" t="s">
        <v>11</v>
      </c>
      <c r="G10433" s="1" t="str">
        <f>IFERROR(__xludf.DUMMYFUNCTION("GOOGLETRANSLATE(D10433,""fr"",""en"")"),"#VALUE!")</f>
        <v>#VALUE!</v>
      </c>
    </row>
    <row r="10434" ht="15.75" customHeight="1">
      <c r="A10434" s="1" t="s">
        <v>1065</v>
      </c>
      <c r="B10434" s="1">
        <v>5.0</v>
      </c>
      <c r="C10434" s="1" t="s">
        <v>22562</v>
      </c>
      <c r="D10434" s="1" t="s">
        <v>22563</v>
      </c>
      <c r="E10434" s="1" t="s">
        <v>10</v>
      </c>
      <c r="F10434" s="1" t="s">
        <v>11</v>
      </c>
      <c r="G10434" s="1" t="str">
        <f>IFERROR(__xludf.DUMMYFUNCTION("GOOGLETRANSLATE(D10434,""fr"",""en"")"),"#VALUE!")</f>
        <v>#VALUE!</v>
      </c>
    </row>
    <row r="10435" ht="15.75" customHeight="1">
      <c r="A10435" s="1" t="s">
        <v>3582</v>
      </c>
      <c r="B10435" s="1">
        <v>2.0</v>
      </c>
      <c r="C10435" s="1" t="s">
        <v>22564</v>
      </c>
      <c r="D10435" s="1" t="s">
        <v>22565</v>
      </c>
      <c r="E10435" s="1" t="s">
        <v>34</v>
      </c>
      <c r="F10435" s="1" t="s">
        <v>84</v>
      </c>
      <c r="G10435" s="1" t="str">
        <f>IFERROR(__xludf.DUMMYFUNCTION("GOOGLETRANSLATE(D10435,""fr"",""en"")"),"#VALUE!")</f>
        <v>#VALUE!</v>
      </c>
    </row>
    <row r="10436" ht="15.75" customHeight="1">
      <c r="A10436" s="1" t="s">
        <v>1253</v>
      </c>
      <c r="B10436" s="1">
        <v>2.0</v>
      </c>
      <c r="C10436" s="1" t="s">
        <v>22566</v>
      </c>
      <c r="D10436" s="1" t="s">
        <v>22567</v>
      </c>
      <c r="E10436" s="1" t="s">
        <v>25</v>
      </c>
      <c r="F10436" s="1" t="s">
        <v>11</v>
      </c>
      <c r="G10436" s="1" t="str">
        <f>IFERROR(__xludf.DUMMYFUNCTION("GOOGLETRANSLATE(D10436,""fr"",""en"")"),"#VALUE!")</f>
        <v>#VALUE!</v>
      </c>
    </row>
    <row r="10437" ht="15.75" customHeight="1">
      <c r="A10437" s="1" t="s">
        <v>15833</v>
      </c>
      <c r="B10437" s="1">
        <v>1.0</v>
      </c>
      <c r="C10437" s="1" t="s">
        <v>22568</v>
      </c>
      <c r="D10437" s="1" t="s">
        <v>22569</v>
      </c>
      <c r="E10437" s="1" t="s">
        <v>109</v>
      </c>
      <c r="F10437" s="1" t="s">
        <v>110</v>
      </c>
      <c r="G10437" s="1" t="str">
        <f>IFERROR(__xludf.DUMMYFUNCTION("GOOGLETRANSLATE(D10437,""fr"",""en"")"),"#VALUE!")</f>
        <v>#VALUE!</v>
      </c>
    </row>
    <row r="10438" ht="15.75" customHeight="1">
      <c r="A10438" s="1" t="s">
        <v>615</v>
      </c>
      <c r="B10438" s="1">
        <v>5.0</v>
      </c>
      <c r="C10438" s="1" t="s">
        <v>22570</v>
      </c>
      <c r="D10438" s="1" t="s">
        <v>22571</v>
      </c>
      <c r="E10438" s="1" t="s">
        <v>21</v>
      </c>
      <c r="F10438" s="1" t="s">
        <v>11</v>
      </c>
      <c r="G10438" s="1" t="str">
        <f>IFERROR(__xludf.DUMMYFUNCTION("GOOGLETRANSLATE(D10438,""fr"",""en"")"),"#VALUE!")</f>
        <v>#VALUE!</v>
      </c>
    </row>
    <row r="10439" ht="15.75" customHeight="1">
      <c r="A10439" s="1" t="s">
        <v>729</v>
      </c>
      <c r="B10439" s="1">
        <v>4.0</v>
      </c>
      <c r="C10439" s="1" t="s">
        <v>22572</v>
      </c>
      <c r="D10439" s="1" t="s">
        <v>22573</v>
      </c>
      <c r="E10439" s="1" t="s">
        <v>21</v>
      </c>
      <c r="F10439" s="1" t="s">
        <v>11</v>
      </c>
      <c r="G10439" s="1" t="str">
        <f>IFERROR(__xludf.DUMMYFUNCTION("GOOGLETRANSLATE(D10439,""fr"",""en"")"),"#VALUE!")</f>
        <v>#VALUE!</v>
      </c>
    </row>
    <row r="10440" ht="15.75" customHeight="1">
      <c r="A10440" s="1" t="s">
        <v>22574</v>
      </c>
      <c r="B10440" s="1">
        <v>2.0</v>
      </c>
      <c r="C10440" s="1" t="s">
        <v>22575</v>
      </c>
      <c r="D10440" s="1" t="s">
        <v>22576</v>
      </c>
      <c r="E10440" s="1" t="s">
        <v>273</v>
      </c>
      <c r="F10440" s="1" t="s">
        <v>66</v>
      </c>
      <c r="G10440" s="1" t="str">
        <f>IFERROR(__xludf.DUMMYFUNCTION("GOOGLETRANSLATE(D10440,""fr"",""en"")"),"#VALUE!")</f>
        <v>#VALUE!</v>
      </c>
    </row>
    <row r="10441" ht="15.75" customHeight="1">
      <c r="A10441" s="1" t="s">
        <v>1969</v>
      </c>
      <c r="B10441" s="1">
        <v>5.0</v>
      </c>
      <c r="C10441" s="1" t="s">
        <v>22577</v>
      </c>
      <c r="D10441" s="1" t="s">
        <v>22578</v>
      </c>
      <c r="E10441" s="1" t="s">
        <v>21</v>
      </c>
      <c r="F10441" s="1" t="s">
        <v>11</v>
      </c>
      <c r="G10441" s="1" t="str">
        <f>IFERROR(__xludf.DUMMYFUNCTION("GOOGLETRANSLATE(D10441,""fr"",""en"")"),"#VALUE!")</f>
        <v>#VALUE!</v>
      </c>
    </row>
    <row r="10442" ht="15.75" customHeight="1">
      <c r="A10442" s="1" t="s">
        <v>661</v>
      </c>
      <c r="B10442" s="1">
        <v>1.0</v>
      </c>
      <c r="C10442" s="1" t="s">
        <v>22579</v>
      </c>
      <c r="D10442" s="1" t="s">
        <v>22580</v>
      </c>
      <c r="E10442" s="1" t="s">
        <v>296</v>
      </c>
      <c r="F10442" s="1" t="s">
        <v>110</v>
      </c>
      <c r="G10442" s="1" t="str">
        <f>IFERROR(__xludf.DUMMYFUNCTION("GOOGLETRANSLATE(D10442,""fr"",""en"")"),"#VALUE!")</f>
        <v>#VALUE!</v>
      </c>
    </row>
    <row r="10443" ht="15.75" customHeight="1">
      <c r="A10443" s="1" t="s">
        <v>3031</v>
      </c>
      <c r="B10443" s="1">
        <v>4.0</v>
      </c>
      <c r="C10443" s="1" t="s">
        <v>22581</v>
      </c>
      <c r="D10443" s="1" t="s">
        <v>22582</v>
      </c>
      <c r="E10443" s="1" t="s">
        <v>484</v>
      </c>
      <c r="F10443" s="1" t="s">
        <v>30</v>
      </c>
      <c r="G10443" s="1" t="str">
        <f>IFERROR(__xludf.DUMMYFUNCTION("GOOGLETRANSLATE(D10443,""fr"",""en"")"),"#VALUE!")</f>
        <v>#VALUE!</v>
      </c>
    </row>
    <row r="10444" ht="15.75" customHeight="1">
      <c r="A10444" s="1" t="s">
        <v>5856</v>
      </c>
      <c r="B10444" s="1">
        <v>1.0</v>
      </c>
      <c r="C10444" s="1" t="s">
        <v>22583</v>
      </c>
      <c r="D10444" s="1" t="s">
        <v>22584</v>
      </c>
      <c r="E10444" s="1" t="s">
        <v>10</v>
      </c>
      <c r="F10444" s="1" t="s">
        <v>11</v>
      </c>
      <c r="G10444" s="1" t="str">
        <f>IFERROR(__xludf.DUMMYFUNCTION("GOOGLETRANSLATE(D10444,""fr"",""en"")"),"#VALUE!")</f>
        <v>#VALUE!</v>
      </c>
    </row>
    <row r="10445" ht="15.75" customHeight="1">
      <c r="A10445" s="1" t="s">
        <v>4052</v>
      </c>
      <c r="B10445" s="1">
        <v>2.0</v>
      </c>
      <c r="C10445" s="1" t="s">
        <v>22585</v>
      </c>
      <c r="D10445" s="1" t="s">
        <v>22586</v>
      </c>
      <c r="E10445" s="1" t="s">
        <v>25</v>
      </c>
      <c r="F10445" s="1" t="s">
        <v>11</v>
      </c>
      <c r="G10445" s="1" t="str">
        <f>IFERROR(__xludf.DUMMYFUNCTION("GOOGLETRANSLATE(D10445,""fr"",""en"")"),"#VALUE!")</f>
        <v>#VALUE!</v>
      </c>
    </row>
    <row r="10446" ht="15.75" customHeight="1">
      <c r="A10446" s="1" t="s">
        <v>532</v>
      </c>
      <c r="B10446" s="1">
        <v>1.0</v>
      </c>
      <c r="C10446" s="1" t="s">
        <v>22587</v>
      </c>
      <c r="D10446" s="1" t="s">
        <v>22588</v>
      </c>
      <c r="E10446" s="1" t="s">
        <v>169</v>
      </c>
      <c r="F10446" s="1" t="s">
        <v>11</v>
      </c>
      <c r="G10446" s="1" t="str">
        <f>IFERROR(__xludf.DUMMYFUNCTION("GOOGLETRANSLATE(D10446,""fr"",""en"")"),"#VALUE!")</f>
        <v>#VALUE!</v>
      </c>
    </row>
    <row r="10447" ht="15.75" customHeight="1">
      <c r="A10447" s="1" t="s">
        <v>1439</v>
      </c>
      <c r="B10447" s="1">
        <v>2.0</v>
      </c>
      <c r="C10447" s="1" t="s">
        <v>22589</v>
      </c>
      <c r="D10447" s="1" t="s">
        <v>22590</v>
      </c>
      <c r="E10447" s="1" t="s">
        <v>52</v>
      </c>
      <c r="F10447" s="1" t="s">
        <v>110</v>
      </c>
      <c r="G10447" s="1" t="str">
        <f>IFERROR(__xludf.DUMMYFUNCTION("GOOGLETRANSLATE(D10447,""fr"",""en"")"),"#VALUE!")</f>
        <v>#VALUE!</v>
      </c>
    </row>
    <row r="10448" ht="15.75" customHeight="1">
      <c r="A10448" s="1" t="s">
        <v>2039</v>
      </c>
      <c r="B10448" s="1">
        <v>3.0</v>
      </c>
      <c r="C10448" s="1" t="s">
        <v>22591</v>
      </c>
      <c r="D10448" s="1" t="s">
        <v>22592</v>
      </c>
      <c r="E10448" s="1" t="s">
        <v>10</v>
      </c>
      <c r="F10448" s="1" t="s">
        <v>11</v>
      </c>
      <c r="G10448" s="1" t="str">
        <f>IFERROR(__xludf.DUMMYFUNCTION("GOOGLETRANSLATE(D10448,""fr"",""en"")"),"#VALUE!")</f>
        <v>#VALUE!</v>
      </c>
    </row>
    <row r="10449" ht="15.75" customHeight="1">
      <c r="A10449" s="1" t="s">
        <v>166</v>
      </c>
      <c r="B10449" s="1">
        <v>5.0</v>
      </c>
      <c r="C10449" s="1" t="s">
        <v>22593</v>
      </c>
      <c r="D10449" s="1" t="s">
        <v>22594</v>
      </c>
      <c r="E10449" s="1" t="s">
        <v>10</v>
      </c>
      <c r="F10449" s="1" t="s">
        <v>11</v>
      </c>
      <c r="G10449" s="1" t="str">
        <f>IFERROR(__xludf.DUMMYFUNCTION("GOOGLETRANSLATE(D10449,""fr"",""en"")"),"#VALUE!")</f>
        <v>#VALUE!</v>
      </c>
    </row>
    <row r="10450" ht="15.75" customHeight="1">
      <c r="A10450" s="1" t="s">
        <v>801</v>
      </c>
      <c r="B10450" s="1">
        <v>5.0</v>
      </c>
      <c r="C10450" s="1" t="s">
        <v>22595</v>
      </c>
      <c r="D10450" s="1" t="s">
        <v>22596</v>
      </c>
      <c r="E10450" s="1" t="s">
        <v>10</v>
      </c>
      <c r="F10450" s="1" t="s">
        <v>11</v>
      </c>
      <c r="G10450" s="1" t="str">
        <f>IFERROR(__xludf.DUMMYFUNCTION("GOOGLETRANSLATE(D10450,""fr"",""en"")"),"#VALUE!")</f>
        <v>#VALUE!</v>
      </c>
    </row>
    <row r="10451" ht="15.75" customHeight="1">
      <c r="A10451" s="1" t="s">
        <v>22597</v>
      </c>
      <c r="B10451" s="1">
        <v>5.0</v>
      </c>
      <c r="C10451" s="1" t="s">
        <v>22598</v>
      </c>
      <c r="D10451" s="1" t="s">
        <v>22599</v>
      </c>
      <c r="E10451" s="1" t="s">
        <v>273</v>
      </c>
      <c r="F10451" s="1" t="s">
        <v>11</v>
      </c>
      <c r="G10451" s="1" t="str">
        <f>IFERROR(__xludf.DUMMYFUNCTION("GOOGLETRANSLATE(D10451,""fr"",""en"")"),"#VALUE!")</f>
        <v>#VALUE!</v>
      </c>
    </row>
    <row r="10452" ht="15.75" customHeight="1">
      <c r="A10452" s="1" t="s">
        <v>3060</v>
      </c>
      <c r="B10452" s="1">
        <v>5.0</v>
      </c>
      <c r="C10452" s="1" t="s">
        <v>22600</v>
      </c>
      <c r="D10452" s="1" t="s">
        <v>22601</v>
      </c>
      <c r="E10452" s="1" t="s">
        <v>10</v>
      </c>
      <c r="F10452" s="1" t="s">
        <v>11</v>
      </c>
      <c r="G10452" s="1" t="str">
        <f>IFERROR(__xludf.DUMMYFUNCTION("GOOGLETRANSLATE(D10452,""fr"",""en"")"),"#VALUE!")</f>
        <v>#VALUE!</v>
      </c>
    </row>
    <row r="10453" ht="15.75" customHeight="1">
      <c r="A10453" s="1" t="s">
        <v>921</v>
      </c>
      <c r="B10453" s="1">
        <v>1.0</v>
      </c>
      <c r="C10453" s="1" t="s">
        <v>22602</v>
      </c>
      <c r="D10453" s="1" t="s">
        <v>22603</v>
      </c>
      <c r="E10453" s="1" t="s">
        <v>296</v>
      </c>
      <c r="F10453" s="1" t="s">
        <v>11</v>
      </c>
      <c r="G10453" s="1" t="str">
        <f>IFERROR(__xludf.DUMMYFUNCTION("GOOGLETRANSLATE(D10453,""fr"",""en"")"),"#VALUE!")</f>
        <v>#VALUE!</v>
      </c>
    </row>
    <row r="10454" ht="15.75" customHeight="1">
      <c r="A10454" s="1" t="s">
        <v>6078</v>
      </c>
      <c r="B10454" s="1">
        <v>2.0</v>
      </c>
      <c r="C10454" s="1" t="s">
        <v>22604</v>
      </c>
      <c r="D10454" s="1" t="s">
        <v>22605</v>
      </c>
      <c r="E10454" s="1" t="s">
        <v>196</v>
      </c>
      <c r="F10454" s="1" t="s">
        <v>118</v>
      </c>
      <c r="G10454" s="1" t="str">
        <f>IFERROR(__xludf.DUMMYFUNCTION("GOOGLETRANSLATE(D10454,""fr"",""en"")"),"#VALUE!")</f>
        <v>#VALUE!</v>
      </c>
    </row>
    <row r="10455" ht="15.75" customHeight="1">
      <c r="A10455" s="1" t="s">
        <v>14287</v>
      </c>
      <c r="B10455" s="1">
        <v>1.0</v>
      </c>
      <c r="C10455" s="1" t="s">
        <v>22606</v>
      </c>
      <c r="D10455" s="1" t="s">
        <v>22607</v>
      </c>
      <c r="E10455" s="1" t="s">
        <v>230</v>
      </c>
      <c r="F10455" s="1" t="s">
        <v>48</v>
      </c>
      <c r="G10455" s="1" t="str">
        <f>IFERROR(__xludf.DUMMYFUNCTION("GOOGLETRANSLATE(D10455,""fr"",""en"")"),"#VALUE!")</f>
        <v>#VALUE!</v>
      </c>
    </row>
    <row r="10456" ht="15.75" customHeight="1">
      <c r="A10456" s="1" t="s">
        <v>664</v>
      </c>
      <c r="B10456" s="1">
        <v>4.0</v>
      </c>
      <c r="C10456" s="1" t="s">
        <v>22608</v>
      </c>
      <c r="D10456" s="1" t="s">
        <v>22609</v>
      </c>
      <c r="E10456" s="1" t="s">
        <v>21</v>
      </c>
      <c r="F10456" s="1" t="s">
        <v>11</v>
      </c>
      <c r="G10456" s="1" t="str">
        <f>IFERROR(__xludf.DUMMYFUNCTION("GOOGLETRANSLATE(D10456,""fr"",""en"")"),"#VALUE!")</f>
        <v>#VALUE!</v>
      </c>
    </row>
    <row r="10457" ht="15.75" customHeight="1">
      <c r="A10457" s="1" t="s">
        <v>5181</v>
      </c>
      <c r="B10457" s="1">
        <v>5.0</v>
      </c>
      <c r="C10457" s="1" t="s">
        <v>22610</v>
      </c>
      <c r="D10457" s="1" t="s">
        <v>22611</v>
      </c>
      <c r="E10457" s="1" t="s">
        <v>21</v>
      </c>
      <c r="F10457" s="1" t="s">
        <v>11</v>
      </c>
      <c r="G10457" s="1" t="str">
        <f>IFERROR(__xludf.DUMMYFUNCTION("GOOGLETRANSLATE(D10457,""fr"",""en"")"),"#VALUE!")</f>
        <v>#VALUE!</v>
      </c>
    </row>
    <row r="10458" ht="15.75" customHeight="1">
      <c r="A10458" s="1" t="s">
        <v>227</v>
      </c>
      <c r="B10458" s="1">
        <v>2.0</v>
      </c>
      <c r="C10458" s="1" t="s">
        <v>22612</v>
      </c>
      <c r="D10458" s="1" t="s">
        <v>22613</v>
      </c>
      <c r="E10458" s="1" t="s">
        <v>10</v>
      </c>
      <c r="F10458" s="1" t="s">
        <v>11</v>
      </c>
      <c r="G10458" s="1" t="str">
        <f>IFERROR(__xludf.DUMMYFUNCTION("GOOGLETRANSLATE(D10458,""fr"",""en"")"),"#VALUE!")</f>
        <v>#VALUE!</v>
      </c>
    </row>
    <row r="10459" ht="15.75" customHeight="1">
      <c r="A10459" s="1" t="s">
        <v>391</v>
      </c>
      <c r="B10459" s="1">
        <v>4.0</v>
      </c>
      <c r="C10459" s="1" t="s">
        <v>22614</v>
      </c>
      <c r="D10459" s="1" t="s">
        <v>22615</v>
      </c>
      <c r="E10459" s="1" t="s">
        <v>10</v>
      </c>
      <c r="F10459" s="1" t="s">
        <v>11</v>
      </c>
      <c r="G10459" s="1" t="str">
        <f>IFERROR(__xludf.DUMMYFUNCTION("GOOGLETRANSLATE(D10459,""fr"",""en"")"),"#VALUE!")</f>
        <v>#VALUE!</v>
      </c>
    </row>
    <row r="10460" ht="15.75" customHeight="1">
      <c r="A10460" s="1" t="s">
        <v>2358</v>
      </c>
      <c r="B10460" s="1">
        <v>3.0</v>
      </c>
      <c r="C10460" s="1" t="s">
        <v>22616</v>
      </c>
      <c r="D10460" s="1" t="s">
        <v>22617</v>
      </c>
      <c r="E10460" s="1" t="s">
        <v>10</v>
      </c>
      <c r="F10460" s="1" t="s">
        <v>11</v>
      </c>
      <c r="G10460" s="1" t="str">
        <f>IFERROR(__xludf.DUMMYFUNCTION("GOOGLETRANSLATE(D10460,""fr"",""en"")"),"#VALUE!")</f>
        <v>#VALUE!</v>
      </c>
    </row>
    <row r="10461" ht="15.75" customHeight="1">
      <c r="A10461" s="1" t="s">
        <v>10360</v>
      </c>
      <c r="B10461" s="1">
        <v>1.0</v>
      </c>
      <c r="C10461" s="1" t="s">
        <v>22618</v>
      </c>
      <c r="D10461" s="1" t="s">
        <v>22619</v>
      </c>
      <c r="E10461" s="1" t="s">
        <v>10</v>
      </c>
      <c r="F10461" s="1" t="s">
        <v>11</v>
      </c>
      <c r="G10461" s="1" t="str">
        <f>IFERROR(__xludf.DUMMYFUNCTION("GOOGLETRANSLATE(D10461,""fr"",""en"")"),"#VALUE!")</f>
        <v>#VALUE!</v>
      </c>
    </row>
    <row r="10462" ht="15.75" customHeight="1">
      <c r="A10462" s="1" t="s">
        <v>3183</v>
      </c>
      <c r="B10462" s="1">
        <v>5.0</v>
      </c>
      <c r="C10462" s="1" t="s">
        <v>22620</v>
      </c>
      <c r="D10462" s="1" t="s">
        <v>22621</v>
      </c>
      <c r="E10462" s="1" t="s">
        <v>21</v>
      </c>
      <c r="F10462" s="1" t="s">
        <v>11</v>
      </c>
      <c r="G10462" s="1" t="str">
        <f>IFERROR(__xludf.DUMMYFUNCTION("GOOGLETRANSLATE(D10462,""fr"",""en"")"),"#VALUE!")</f>
        <v>#VALUE!</v>
      </c>
    </row>
    <row r="10463" ht="15.75" customHeight="1">
      <c r="A10463" s="1" t="s">
        <v>4510</v>
      </c>
      <c r="B10463" s="1">
        <v>1.0</v>
      </c>
      <c r="C10463" s="1" t="s">
        <v>22622</v>
      </c>
      <c r="D10463" s="1" t="s">
        <v>22623</v>
      </c>
      <c r="E10463" s="1" t="s">
        <v>296</v>
      </c>
      <c r="F10463" s="1" t="s">
        <v>110</v>
      </c>
      <c r="G10463" s="1" t="str">
        <f>IFERROR(__xludf.DUMMYFUNCTION("GOOGLETRANSLATE(D10463,""fr"",""en"")"),"#VALUE!")</f>
        <v>#VALUE!</v>
      </c>
    </row>
    <row r="10464" ht="15.75" customHeight="1">
      <c r="A10464" s="1" t="s">
        <v>8650</v>
      </c>
      <c r="B10464" s="1">
        <v>4.0</v>
      </c>
      <c r="C10464" s="1" t="s">
        <v>22624</v>
      </c>
      <c r="D10464" s="1" t="s">
        <v>22625</v>
      </c>
      <c r="E10464" s="1" t="s">
        <v>614</v>
      </c>
      <c r="F10464" s="1" t="s">
        <v>30</v>
      </c>
      <c r="G10464" s="1" t="str">
        <f>IFERROR(__xludf.DUMMYFUNCTION("GOOGLETRANSLATE(D10464,""fr"",""en"")"),"#VALUE!")</f>
        <v>#VALUE!</v>
      </c>
    </row>
    <row r="10465" ht="15.75" customHeight="1">
      <c r="A10465" s="1" t="s">
        <v>3189</v>
      </c>
      <c r="B10465" s="1">
        <v>2.0</v>
      </c>
      <c r="C10465" s="1" t="s">
        <v>22626</v>
      </c>
      <c r="D10465" s="1" t="s">
        <v>22627</v>
      </c>
      <c r="E10465" s="1" t="s">
        <v>21</v>
      </c>
      <c r="F10465" s="1" t="s">
        <v>11</v>
      </c>
      <c r="G10465" s="1" t="str">
        <f>IFERROR(__xludf.DUMMYFUNCTION("GOOGLETRANSLATE(D10465,""fr"",""en"")"),"#VALUE!")</f>
        <v>#VALUE!</v>
      </c>
    </row>
    <row r="10466" ht="15.75" customHeight="1">
      <c r="A10466" s="1" t="s">
        <v>22628</v>
      </c>
      <c r="B10466" s="1">
        <v>1.0</v>
      </c>
      <c r="C10466" s="1" t="s">
        <v>22629</v>
      </c>
      <c r="D10466" s="1" t="s">
        <v>22630</v>
      </c>
      <c r="E10466" s="1" t="s">
        <v>575</v>
      </c>
      <c r="F10466" s="1" t="s">
        <v>48</v>
      </c>
      <c r="G10466" s="1" t="str">
        <f>IFERROR(__xludf.DUMMYFUNCTION("GOOGLETRANSLATE(D10466,""fr"",""en"")"),"#VALUE!")</f>
        <v>#VALUE!</v>
      </c>
    </row>
    <row r="10467" ht="15.75" customHeight="1">
      <c r="A10467" s="1" t="s">
        <v>1380</v>
      </c>
      <c r="B10467" s="1">
        <v>1.0</v>
      </c>
      <c r="C10467" s="1" t="s">
        <v>22631</v>
      </c>
      <c r="D10467" s="1" t="s">
        <v>22632</v>
      </c>
      <c r="E10467" s="1" t="s">
        <v>226</v>
      </c>
      <c r="F10467" s="1" t="s">
        <v>110</v>
      </c>
      <c r="G10467" s="1" t="str">
        <f>IFERROR(__xludf.DUMMYFUNCTION("GOOGLETRANSLATE(D10467,""fr"",""en"")"),"#VALUE!")</f>
        <v>#VALUE!</v>
      </c>
    </row>
    <row r="10468" ht="15.75" customHeight="1">
      <c r="A10468" s="1" t="s">
        <v>335</v>
      </c>
      <c r="B10468" s="1">
        <v>1.0</v>
      </c>
      <c r="C10468" s="1" t="s">
        <v>22633</v>
      </c>
      <c r="D10468" s="1" t="s">
        <v>22634</v>
      </c>
      <c r="E10468" s="1" t="s">
        <v>21</v>
      </c>
      <c r="F10468" s="1" t="s">
        <v>11</v>
      </c>
      <c r="G10468" s="1" t="str">
        <f>IFERROR(__xludf.DUMMYFUNCTION("GOOGLETRANSLATE(D10468,""fr"",""en"")"),"#VALUE!")</f>
        <v>#VALUE!</v>
      </c>
    </row>
    <row r="10469" ht="15.75" customHeight="1">
      <c r="A10469" s="1" t="s">
        <v>1387</v>
      </c>
      <c r="B10469" s="1">
        <v>1.0</v>
      </c>
      <c r="C10469" s="1" t="s">
        <v>22635</v>
      </c>
      <c r="D10469" s="1" t="s">
        <v>22636</v>
      </c>
      <c r="E10469" s="1" t="s">
        <v>292</v>
      </c>
      <c r="F10469" s="1" t="s">
        <v>11</v>
      </c>
      <c r="G10469" s="1" t="str">
        <f>IFERROR(__xludf.DUMMYFUNCTION("GOOGLETRANSLATE(D10469,""fr"",""en"")"),"#VALUE!")</f>
        <v>#VALUE!</v>
      </c>
    </row>
    <row r="10470" ht="15.75" customHeight="1">
      <c r="A10470" s="1" t="s">
        <v>844</v>
      </c>
      <c r="B10470" s="1">
        <v>5.0</v>
      </c>
      <c r="C10470" s="1" t="s">
        <v>22637</v>
      </c>
      <c r="D10470" s="1" t="s">
        <v>22638</v>
      </c>
      <c r="E10470" s="1" t="s">
        <v>10</v>
      </c>
      <c r="F10470" s="1" t="s">
        <v>11</v>
      </c>
      <c r="G10470" s="1" t="str">
        <f>IFERROR(__xludf.DUMMYFUNCTION("GOOGLETRANSLATE(D10470,""fr"",""en"")"),"#VALUE!")</f>
        <v>#VALUE!</v>
      </c>
    </row>
    <row r="10471" ht="15.75" customHeight="1">
      <c r="A10471" s="1" t="s">
        <v>2212</v>
      </c>
      <c r="B10471" s="1">
        <v>3.0</v>
      </c>
      <c r="C10471" s="1" t="s">
        <v>22639</v>
      </c>
      <c r="D10471" s="1" t="s">
        <v>22640</v>
      </c>
      <c r="E10471" s="1" t="s">
        <v>296</v>
      </c>
      <c r="F10471" s="1" t="s">
        <v>110</v>
      </c>
      <c r="G10471" s="1" t="str">
        <f>IFERROR(__xludf.DUMMYFUNCTION("GOOGLETRANSLATE(D10471,""fr"",""en"")"),"#VALUE!")</f>
        <v>#VALUE!</v>
      </c>
    </row>
    <row r="10472" ht="15.75" customHeight="1">
      <c r="A10472" s="1" t="s">
        <v>603</v>
      </c>
      <c r="B10472" s="1">
        <v>5.0</v>
      </c>
      <c r="C10472" s="1" t="s">
        <v>22641</v>
      </c>
      <c r="D10472" s="1" t="s">
        <v>22642</v>
      </c>
      <c r="E10472" s="1" t="s">
        <v>10</v>
      </c>
      <c r="F10472" s="1" t="s">
        <v>11</v>
      </c>
      <c r="G10472" s="1" t="str">
        <f>IFERROR(__xludf.DUMMYFUNCTION("GOOGLETRANSLATE(D10472,""fr"",""en"")"),"#VALUE!")</f>
        <v>#VALUE!</v>
      </c>
    </row>
    <row r="10473" ht="15.75" customHeight="1">
      <c r="A10473" s="1" t="s">
        <v>1036</v>
      </c>
      <c r="B10473" s="1">
        <v>3.0</v>
      </c>
      <c r="C10473" s="1" t="s">
        <v>8794</v>
      </c>
      <c r="D10473" s="1" t="s">
        <v>22643</v>
      </c>
      <c r="E10473" s="1" t="s">
        <v>273</v>
      </c>
      <c r="F10473" s="1" t="s">
        <v>11</v>
      </c>
      <c r="G10473" s="1" t="str">
        <f>IFERROR(__xludf.DUMMYFUNCTION("GOOGLETRANSLATE(D10473,""fr"",""en"")"),"#VALUE!")</f>
        <v>#VALUE!</v>
      </c>
    </row>
    <row r="10474" ht="15.75" customHeight="1">
      <c r="A10474" s="1" t="s">
        <v>1696</v>
      </c>
      <c r="B10474" s="1">
        <v>5.0</v>
      </c>
      <c r="C10474" s="1" t="s">
        <v>22644</v>
      </c>
      <c r="D10474" s="1" t="s">
        <v>22645</v>
      </c>
      <c r="E10474" s="1" t="s">
        <v>10</v>
      </c>
      <c r="F10474" s="1" t="s">
        <v>11</v>
      </c>
      <c r="G10474" s="1" t="str">
        <f>IFERROR(__xludf.DUMMYFUNCTION("GOOGLETRANSLATE(D10474,""fr"",""en"")"),"#VALUE!")</f>
        <v>#VALUE!</v>
      </c>
    </row>
    <row r="10475" ht="15.75" customHeight="1">
      <c r="A10475" s="1" t="s">
        <v>647</v>
      </c>
      <c r="B10475" s="1">
        <v>2.0</v>
      </c>
      <c r="C10475" s="1" t="s">
        <v>22646</v>
      </c>
      <c r="D10475" s="1" t="s">
        <v>22647</v>
      </c>
      <c r="E10475" s="1" t="s">
        <v>65</v>
      </c>
      <c r="F10475" s="1" t="s">
        <v>66</v>
      </c>
      <c r="G10475" s="1" t="str">
        <f>IFERROR(__xludf.DUMMYFUNCTION("GOOGLETRANSLATE(D10475,""fr"",""en"")"),"#VALUE!")</f>
        <v>#VALUE!</v>
      </c>
    </row>
    <row r="10476" ht="15.75" customHeight="1">
      <c r="A10476" s="1" t="s">
        <v>4735</v>
      </c>
      <c r="B10476" s="1">
        <v>4.0</v>
      </c>
      <c r="C10476" s="1" t="s">
        <v>22648</v>
      </c>
      <c r="D10476" s="1" t="s">
        <v>22649</v>
      </c>
      <c r="E10476" s="1" t="s">
        <v>21</v>
      </c>
      <c r="F10476" s="1" t="s">
        <v>11</v>
      </c>
      <c r="G10476" s="1" t="str">
        <f>IFERROR(__xludf.DUMMYFUNCTION("GOOGLETRANSLATE(D10476,""fr"",""en"")"),"#VALUE!")</f>
        <v>#VALUE!</v>
      </c>
    </row>
    <row r="10477" ht="15.75" customHeight="1">
      <c r="A10477" s="1" t="s">
        <v>2215</v>
      </c>
      <c r="B10477" s="1">
        <v>2.0</v>
      </c>
      <c r="C10477" s="1" t="s">
        <v>22650</v>
      </c>
      <c r="D10477" s="1" t="s">
        <v>22651</v>
      </c>
      <c r="E10477" s="1" t="s">
        <v>280</v>
      </c>
      <c r="F10477" s="1" t="s">
        <v>11</v>
      </c>
      <c r="G10477" s="1" t="str">
        <f>IFERROR(__xludf.DUMMYFUNCTION("GOOGLETRANSLATE(D10477,""fr"",""en"")"),"#VALUE!")</f>
        <v>#VALUE!</v>
      </c>
    </row>
    <row r="10478" ht="15.75" customHeight="1">
      <c r="A10478" s="1" t="s">
        <v>18083</v>
      </c>
      <c r="B10478" s="1">
        <v>1.0</v>
      </c>
      <c r="C10478" s="1" t="s">
        <v>22652</v>
      </c>
      <c r="D10478" s="1" t="s">
        <v>22653</v>
      </c>
      <c r="E10478" s="1" t="s">
        <v>226</v>
      </c>
      <c r="F10478" s="1" t="s">
        <v>11</v>
      </c>
      <c r="G10478" s="1" t="str">
        <f>IFERROR(__xludf.DUMMYFUNCTION("GOOGLETRANSLATE(D10478,""fr"",""en"")"),"#VALUE!")</f>
        <v>#VALUE!</v>
      </c>
    </row>
    <row r="10479" ht="15.75" customHeight="1">
      <c r="A10479" s="1" t="s">
        <v>2128</v>
      </c>
      <c r="B10479" s="1">
        <v>5.0</v>
      </c>
      <c r="C10479" s="1" t="s">
        <v>22654</v>
      </c>
      <c r="D10479" s="1" t="s">
        <v>22655</v>
      </c>
      <c r="E10479" s="1" t="s">
        <v>10</v>
      </c>
      <c r="F10479" s="1" t="s">
        <v>11</v>
      </c>
      <c r="G10479" s="1" t="str">
        <f>IFERROR(__xludf.DUMMYFUNCTION("GOOGLETRANSLATE(D10479,""fr"",""en"")"),"#VALUE!")</f>
        <v>#VALUE!</v>
      </c>
    </row>
    <row r="10480" ht="15.75" customHeight="1">
      <c r="A10480" s="1" t="s">
        <v>4784</v>
      </c>
      <c r="B10480" s="1">
        <v>3.0</v>
      </c>
      <c r="C10480" s="1" t="s">
        <v>22656</v>
      </c>
      <c r="D10480" s="1" t="s">
        <v>22657</v>
      </c>
      <c r="E10480" s="1" t="s">
        <v>292</v>
      </c>
      <c r="F10480" s="1" t="s">
        <v>11</v>
      </c>
      <c r="G10480" s="1" t="str">
        <f>IFERROR(__xludf.DUMMYFUNCTION("GOOGLETRANSLATE(D10480,""fr"",""en"")"),"#VALUE!")</f>
        <v>#VALUE!</v>
      </c>
    </row>
    <row r="10481" ht="15.75" customHeight="1">
      <c r="A10481" s="1" t="s">
        <v>2237</v>
      </c>
      <c r="B10481" s="1">
        <v>4.0</v>
      </c>
      <c r="C10481" s="1" t="s">
        <v>22658</v>
      </c>
      <c r="D10481" s="1" t="s">
        <v>22659</v>
      </c>
      <c r="E10481" s="1" t="s">
        <v>10</v>
      </c>
      <c r="F10481" s="1" t="s">
        <v>11</v>
      </c>
      <c r="G10481" s="1" t="str">
        <f>IFERROR(__xludf.DUMMYFUNCTION("GOOGLETRANSLATE(D10481,""fr"",""en"")"),"#VALUE!")</f>
        <v>#VALUE!</v>
      </c>
    </row>
    <row r="10482" ht="15.75" customHeight="1">
      <c r="A10482" s="1" t="s">
        <v>774</v>
      </c>
      <c r="B10482" s="1">
        <v>4.0</v>
      </c>
      <c r="C10482" s="1" t="s">
        <v>22660</v>
      </c>
      <c r="D10482" s="1" t="s">
        <v>22661</v>
      </c>
      <c r="E10482" s="1" t="s">
        <v>21</v>
      </c>
      <c r="F10482" s="1" t="s">
        <v>11</v>
      </c>
      <c r="G10482" s="1" t="str">
        <f>IFERROR(__xludf.DUMMYFUNCTION("GOOGLETRANSLATE(D10482,""fr"",""en"")"),"#VALUE!")</f>
        <v>#VALUE!</v>
      </c>
    </row>
    <row r="10483" ht="15.75" customHeight="1">
      <c r="A10483" s="1" t="s">
        <v>961</v>
      </c>
      <c r="B10483" s="1">
        <v>5.0</v>
      </c>
      <c r="C10483" s="1" t="s">
        <v>22662</v>
      </c>
      <c r="D10483" s="1" t="s">
        <v>22663</v>
      </c>
      <c r="E10483" s="1" t="s">
        <v>10</v>
      </c>
      <c r="F10483" s="1" t="s">
        <v>11</v>
      </c>
      <c r="G10483" s="1" t="str">
        <f>IFERROR(__xludf.DUMMYFUNCTION("GOOGLETRANSLATE(D10483,""fr"",""en"")"),"#VALUE!")</f>
        <v>#VALUE!</v>
      </c>
    </row>
    <row r="10484" ht="15.75" customHeight="1">
      <c r="A10484" s="1" t="s">
        <v>4118</v>
      </c>
      <c r="B10484" s="1">
        <v>3.0</v>
      </c>
      <c r="C10484" s="1" t="s">
        <v>22664</v>
      </c>
      <c r="D10484" s="1" t="s">
        <v>22665</v>
      </c>
      <c r="E10484" s="1" t="s">
        <v>125</v>
      </c>
      <c r="F10484" s="1" t="s">
        <v>11</v>
      </c>
      <c r="G10484" s="1" t="str">
        <f>IFERROR(__xludf.DUMMYFUNCTION("GOOGLETRANSLATE(D10484,""fr"",""en"")"),"#VALUE!")</f>
        <v>#VALUE!</v>
      </c>
    </row>
    <row r="10485" ht="15.75" customHeight="1">
      <c r="A10485" s="1" t="s">
        <v>10290</v>
      </c>
      <c r="B10485" s="1">
        <v>1.0</v>
      </c>
      <c r="C10485" s="1" t="s">
        <v>22666</v>
      </c>
      <c r="D10485" s="1" t="s">
        <v>22667</v>
      </c>
      <c r="E10485" s="1" t="s">
        <v>5109</v>
      </c>
      <c r="F10485" s="1" t="s">
        <v>66</v>
      </c>
      <c r="G10485" s="1" t="str">
        <f>IFERROR(__xludf.DUMMYFUNCTION("GOOGLETRANSLATE(D10485,""fr"",""en"")"),"#VALUE!")</f>
        <v>#VALUE!</v>
      </c>
    </row>
    <row r="10486" ht="15.75" customHeight="1">
      <c r="A10486" s="1" t="s">
        <v>126</v>
      </c>
      <c r="B10486" s="1">
        <v>3.0</v>
      </c>
      <c r="C10486" s="1" t="s">
        <v>22668</v>
      </c>
      <c r="D10486" s="1" t="s">
        <v>22669</v>
      </c>
      <c r="E10486" s="1" t="s">
        <v>10</v>
      </c>
      <c r="F10486" s="1" t="s">
        <v>11</v>
      </c>
      <c r="G10486" s="1" t="str">
        <f>IFERROR(__xludf.DUMMYFUNCTION("GOOGLETRANSLATE(D10486,""fr"",""en"")"),"#VALUE!")</f>
        <v>#VALUE!</v>
      </c>
    </row>
    <row r="10487" ht="15.75" customHeight="1">
      <c r="A10487" s="1" t="s">
        <v>144</v>
      </c>
      <c r="B10487" s="1">
        <v>5.0</v>
      </c>
      <c r="C10487" s="1" t="s">
        <v>22670</v>
      </c>
      <c r="D10487" s="1" t="s">
        <v>22671</v>
      </c>
      <c r="E10487" s="1" t="s">
        <v>21</v>
      </c>
      <c r="F10487" s="1" t="s">
        <v>11</v>
      </c>
      <c r="G10487" s="1" t="str">
        <f>IFERROR(__xludf.DUMMYFUNCTION("GOOGLETRANSLATE(D10487,""fr"",""en"")"),"#VALUE!")</f>
        <v>#VALUE!</v>
      </c>
    </row>
    <row r="10488" ht="15.75" customHeight="1">
      <c r="A10488" s="1" t="s">
        <v>1439</v>
      </c>
      <c r="B10488" s="1">
        <v>5.0</v>
      </c>
      <c r="C10488" s="1" t="s">
        <v>22672</v>
      </c>
      <c r="D10488" s="1" t="s">
        <v>22673</v>
      </c>
      <c r="E10488" s="1" t="s">
        <v>10</v>
      </c>
      <c r="F10488" s="1" t="s">
        <v>11</v>
      </c>
      <c r="G10488" s="1" t="str">
        <f>IFERROR(__xludf.DUMMYFUNCTION("GOOGLETRANSLATE(D10488,""fr"",""en"")"),"#VALUE!")</f>
        <v>#VALUE!</v>
      </c>
    </row>
    <row r="10489" ht="15.75" customHeight="1">
      <c r="A10489" s="1" t="s">
        <v>7425</v>
      </c>
      <c r="B10489" s="1">
        <v>1.0</v>
      </c>
      <c r="C10489" s="1" t="s">
        <v>22674</v>
      </c>
      <c r="D10489" s="1" t="s">
        <v>22675</v>
      </c>
      <c r="E10489" s="1" t="s">
        <v>226</v>
      </c>
      <c r="F10489" s="1" t="s">
        <v>110</v>
      </c>
      <c r="G10489" s="1" t="str">
        <f>IFERROR(__xludf.DUMMYFUNCTION("GOOGLETRANSLATE(D10489,""fr"",""en"")"),"#VALUE!")</f>
        <v>#VALUE!</v>
      </c>
    </row>
    <row r="10490" ht="15.75" customHeight="1">
      <c r="A10490" s="1" t="s">
        <v>439</v>
      </c>
      <c r="B10490" s="1">
        <v>1.0</v>
      </c>
      <c r="C10490" s="1" t="s">
        <v>22676</v>
      </c>
      <c r="D10490" s="1" t="s">
        <v>22677</v>
      </c>
      <c r="E10490" s="1" t="s">
        <v>73</v>
      </c>
      <c r="F10490" s="1" t="s">
        <v>30</v>
      </c>
      <c r="G10490" s="1" t="str">
        <f>IFERROR(__xludf.DUMMYFUNCTION("GOOGLETRANSLATE(D10490,""fr"",""en"")"),"#VALUE!")</f>
        <v>#VALUE!</v>
      </c>
    </row>
    <row r="10491" ht="15.75" customHeight="1">
      <c r="A10491" s="1" t="s">
        <v>1218</v>
      </c>
      <c r="B10491" s="1">
        <v>2.0</v>
      </c>
      <c r="C10491" s="1" t="s">
        <v>22678</v>
      </c>
      <c r="D10491" s="1" t="s">
        <v>22679</v>
      </c>
      <c r="E10491" s="1" t="s">
        <v>614</v>
      </c>
      <c r="F10491" s="1" t="s">
        <v>30</v>
      </c>
      <c r="G10491" s="1" t="str">
        <f>IFERROR(__xludf.DUMMYFUNCTION("GOOGLETRANSLATE(D10491,""fr"",""en"")"),"#VALUE!")</f>
        <v>#VALUE!</v>
      </c>
    </row>
    <row r="10492" ht="15.75" customHeight="1">
      <c r="A10492" s="1" t="s">
        <v>3151</v>
      </c>
      <c r="B10492" s="1">
        <v>1.0</v>
      </c>
      <c r="C10492" s="1" t="s">
        <v>22680</v>
      </c>
      <c r="D10492" s="1" t="s">
        <v>22681</v>
      </c>
      <c r="E10492" s="1" t="s">
        <v>226</v>
      </c>
      <c r="F10492" s="1" t="s">
        <v>11</v>
      </c>
      <c r="G10492" s="1" t="str">
        <f>IFERROR(__xludf.DUMMYFUNCTION("GOOGLETRANSLATE(D10492,""fr"",""en"")"),"#VALUE!")</f>
        <v>#VALUE!</v>
      </c>
    </row>
    <row r="10493" ht="15.75" customHeight="1">
      <c r="A10493" s="1" t="s">
        <v>1476</v>
      </c>
      <c r="B10493" s="1">
        <v>5.0</v>
      </c>
      <c r="C10493" s="1" t="s">
        <v>22682</v>
      </c>
      <c r="D10493" s="1" t="s">
        <v>22683</v>
      </c>
      <c r="E10493" s="1" t="s">
        <v>10</v>
      </c>
      <c r="F10493" s="1" t="s">
        <v>11</v>
      </c>
      <c r="G10493" s="1" t="str">
        <f>IFERROR(__xludf.DUMMYFUNCTION("GOOGLETRANSLATE(D10493,""fr"",""en"")"),"#VALUE!")</f>
        <v>#VALUE!</v>
      </c>
    </row>
    <row r="10494" ht="15.75" customHeight="1">
      <c r="A10494" s="1" t="s">
        <v>3472</v>
      </c>
      <c r="B10494" s="1">
        <v>2.0</v>
      </c>
      <c r="C10494" s="1" t="s">
        <v>22684</v>
      </c>
      <c r="D10494" s="1" t="s">
        <v>22685</v>
      </c>
      <c r="E10494" s="1" t="s">
        <v>273</v>
      </c>
      <c r="F10494" s="1" t="s">
        <v>110</v>
      </c>
      <c r="G10494" s="1" t="str">
        <f>IFERROR(__xludf.DUMMYFUNCTION("GOOGLETRANSLATE(D10494,""fr"",""en"")"),"#VALUE!")</f>
        <v>#VALUE!</v>
      </c>
    </row>
    <row r="10495" ht="15.75" customHeight="1">
      <c r="A10495" s="1" t="s">
        <v>3856</v>
      </c>
      <c r="B10495" s="1">
        <v>5.0</v>
      </c>
      <c r="C10495" s="1" t="s">
        <v>22686</v>
      </c>
      <c r="D10495" s="1" t="s">
        <v>22687</v>
      </c>
      <c r="E10495" s="1" t="s">
        <v>21</v>
      </c>
      <c r="F10495" s="1" t="s">
        <v>11</v>
      </c>
      <c r="G10495" s="1" t="str">
        <f>IFERROR(__xludf.DUMMYFUNCTION("GOOGLETRANSLATE(D10495,""fr"",""en"")"),"#VALUE!")</f>
        <v>#VALUE!</v>
      </c>
    </row>
    <row r="10496" ht="15.75" customHeight="1">
      <c r="A10496" s="1" t="s">
        <v>1057</v>
      </c>
      <c r="B10496" s="1">
        <v>1.0</v>
      </c>
      <c r="C10496" s="1" t="s">
        <v>22688</v>
      </c>
      <c r="D10496" s="1" t="s">
        <v>22689</v>
      </c>
      <c r="E10496" s="1" t="s">
        <v>646</v>
      </c>
      <c r="F10496" s="1" t="s">
        <v>39</v>
      </c>
      <c r="G10496" s="1" t="str">
        <f>IFERROR(__xludf.DUMMYFUNCTION("GOOGLETRANSLATE(D10496,""fr"",""en"")"),"#VALUE!")</f>
        <v>#VALUE!</v>
      </c>
    </row>
    <row r="10497" ht="15.75" customHeight="1">
      <c r="A10497" s="1" t="s">
        <v>6534</v>
      </c>
      <c r="B10497" s="1">
        <v>2.0</v>
      </c>
      <c r="C10497" s="1" t="s">
        <v>22690</v>
      </c>
      <c r="D10497" s="1" t="s">
        <v>22691</v>
      </c>
      <c r="E10497" s="1" t="s">
        <v>226</v>
      </c>
      <c r="F10497" s="1" t="s">
        <v>11</v>
      </c>
      <c r="G10497" s="1" t="str">
        <f>IFERROR(__xludf.DUMMYFUNCTION("GOOGLETRANSLATE(D10497,""fr"",""en"")"),"#VALUE!")</f>
        <v>#VALUE!</v>
      </c>
    </row>
    <row r="10498" ht="15.75" customHeight="1">
      <c r="A10498" s="1" t="s">
        <v>2048</v>
      </c>
      <c r="B10498" s="1">
        <v>2.0</v>
      </c>
      <c r="C10498" s="1" t="s">
        <v>22692</v>
      </c>
      <c r="D10498" s="1" t="s">
        <v>22693</v>
      </c>
      <c r="E10498" s="1" t="s">
        <v>29</v>
      </c>
      <c r="F10498" s="1" t="s">
        <v>30</v>
      </c>
      <c r="G10498" s="1" t="str">
        <f>IFERROR(__xludf.DUMMYFUNCTION("GOOGLETRANSLATE(D10498,""fr"",""en"")"),"#VALUE!")</f>
        <v>#VALUE!</v>
      </c>
    </row>
    <row r="10499" ht="15.75" customHeight="1">
      <c r="A10499" s="1" t="s">
        <v>4817</v>
      </c>
      <c r="B10499" s="1">
        <v>4.0</v>
      </c>
      <c r="C10499" s="1" t="s">
        <v>22694</v>
      </c>
      <c r="D10499" s="1" t="s">
        <v>22695</v>
      </c>
      <c r="E10499" s="1" t="s">
        <v>65</v>
      </c>
      <c r="F10499" s="1" t="s">
        <v>66</v>
      </c>
      <c r="G10499" s="1" t="str">
        <f>IFERROR(__xludf.DUMMYFUNCTION("GOOGLETRANSLATE(D10499,""fr"",""en"")"),"#VALUE!")</f>
        <v>#VALUE!</v>
      </c>
    </row>
    <row r="10500" ht="15.75" customHeight="1">
      <c r="A10500" s="1" t="s">
        <v>1439</v>
      </c>
      <c r="B10500" s="1">
        <v>1.0</v>
      </c>
      <c r="C10500" s="1" t="s">
        <v>22696</v>
      </c>
      <c r="D10500" s="1" t="s">
        <v>22697</v>
      </c>
      <c r="E10500" s="1" t="s">
        <v>21</v>
      </c>
      <c r="F10500" s="1" t="s">
        <v>11</v>
      </c>
      <c r="G10500" s="1" t="str">
        <f>IFERROR(__xludf.DUMMYFUNCTION("GOOGLETRANSLATE(D10500,""fr"",""en"")"),"#VALUE!")</f>
        <v>#VALUE!</v>
      </c>
    </row>
    <row r="10501" ht="15.75" customHeight="1">
      <c r="A10501" s="1" t="s">
        <v>10071</v>
      </c>
      <c r="B10501" s="1">
        <v>1.0</v>
      </c>
      <c r="C10501" s="1" t="s">
        <v>22698</v>
      </c>
      <c r="D10501" s="1" t="s">
        <v>22699</v>
      </c>
      <c r="E10501" s="1" t="s">
        <v>65</v>
      </c>
      <c r="F10501" s="1" t="s">
        <v>66</v>
      </c>
      <c r="G10501" s="1" t="str">
        <f>IFERROR(__xludf.DUMMYFUNCTION("GOOGLETRANSLATE(D10501,""fr"",""en"")"),"#VALUE!")</f>
        <v>#VALUE!</v>
      </c>
    </row>
    <row r="10502" ht="15.75" customHeight="1">
      <c r="A10502" s="1" t="s">
        <v>377</v>
      </c>
      <c r="B10502" s="1">
        <v>5.0</v>
      </c>
      <c r="C10502" s="1" t="s">
        <v>22700</v>
      </c>
      <c r="D10502" s="1" t="s">
        <v>22701</v>
      </c>
      <c r="E10502" s="1" t="s">
        <v>21</v>
      </c>
      <c r="F10502" s="1" t="s">
        <v>11</v>
      </c>
      <c r="G10502" s="1" t="str">
        <f>IFERROR(__xludf.DUMMYFUNCTION("GOOGLETRANSLATE(D10502,""fr"",""en"")"),"#VALUE!")</f>
        <v>#VALUE!</v>
      </c>
    </row>
    <row r="10503" ht="15.75" customHeight="1">
      <c r="A10503" s="1" t="s">
        <v>77</v>
      </c>
      <c r="B10503" s="1">
        <v>5.0</v>
      </c>
      <c r="C10503" s="1" t="s">
        <v>22702</v>
      </c>
      <c r="D10503" s="1" t="s">
        <v>22703</v>
      </c>
      <c r="E10503" s="1" t="s">
        <v>21</v>
      </c>
      <c r="F10503" s="1" t="s">
        <v>11</v>
      </c>
      <c r="G10503" s="1" t="str">
        <f>IFERROR(__xludf.DUMMYFUNCTION("GOOGLETRANSLATE(D10503,""fr"",""en"")"),"#VALUE!")</f>
        <v>#VALUE!</v>
      </c>
    </row>
    <row r="10504" ht="15.75" customHeight="1">
      <c r="A10504" s="1" t="s">
        <v>1699</v>
      </c>
      <c r="B10504" s="1">
        <v>1.0</v>
      </c>
      <c r="C10504" s="1" t="s">
        <v>22704</v>
      </c>
      <c r="D10504" s="1" t="s">
        <v>22705</v>
      </c>
      <c r="E10504" s="1" t="s">
        <v>109</v>
      </c>
      <c r="F10504" s="1" t="s">
        <v>110</v>
      </c>
      <c r="G10504" s="1" t="str">
        <f>IFERROR(__xludf.DUMMYFUNCTION("GOOGLETRANSLATE(D10504,""fr"",""en"")"),"#VALUE!")</f>
        <v>#VALUE!</v>
      </c>
    </row>
    <row r="10505" ht="15.75" customHeight="1">
      <c r="A10505" s="1" t="s">
        <v>1177</v>
      </c>
      <c r="B10505" s="1">
        <v>2.0</v>
      </c>
      <c r="C10505" s="1" t="s">
        <v>22706</v>
      </c>
      <c r="D10505" s="1" t="s">
        <v>22707</v>
      </c>
      <c r="E10505" s="1" t="s">
        <v>109</v>
      </c>
      <c r="F10505" s="1" t="s">
        <v>11</v>
      </c>
      <c r="G10505" s="1" t="str">
        <f>IFERROR(__xludf.DUMMYFUNCTION("GOOGLETRANSLATE(D10505,""fr"",""en"")"),"#VALUE!")</f>
        <v>#VALUE!</v>
      </c>
    </row>
    <row r="10506" ht="15.75" customHeight="1">
      <c r="A10506" s="1" t="s">
        <v>2432</v>
      </c>
      <c r="B10506" s="1">
        <v>2.0</v>
      </c>
      <c r="C10506" s="1" t="s">
        <v>22708</v>
      </c>
      <c r="D10506" s="1" t="s">
        <v>22709</v>
      </c>
      <c r="E10506" s="1" t="s">
        <v>226</v>
      </c>
      <c r="F10506" s="1" t="s">
        <v>11</v>
      </c>
      <c r="G10506" s="1" t="str">
        <f>IFERROR(__xludf.DUMMYFUNCTION("GOOGLETRANSLATE(D10506,""fr"",""en"")"),"#VALUE!")</f>
        <v>#VALUE!</v>
      </c>
    </row>
    <row r="10507" ht="15.75" customHeight="1">
      <c r="A10507" s="1" t="s">
        <v>6739</v>
      </c>
      <c r="B10507" s="1">
        <v>2.0</v>
      </c>
      <c r="C10507" s="1" t="s">
        <v>22710</v>
      </c>
      <c r="D10507" s="1" t="s">
        <v>22711</v>
      </c>
      <c r="E10507" s="1" t="s">
        <v>169</v>
      </c>
      <c r="F10507" s="1" t="s">
        <v>11</v>
      </c>
      <c r="G10507" s="1" t="str">
        <f>IFERROR(__xludf.DUMMYFUNCTION("GOOGLETRANSLATE(D10507,""fr"",""en"")"),"#VALUE!")</f>
        <v>#VALUE!</v>
      </c>
    </row>
    <row r="10508" ht="15.75" customHeight="1">
      <c r="A10508" s="1" t="s">
        <v>6991</v>
      </c>
      <c r="B10508" s="1">
        <v>1.0</v>
      </c>
      <c r="C10508" s="1" t="s">
        <v>22712</v>
      </c>
      <c r="D10508" s="1" t="s">
        <v>22713</v>
      </c>
      <c r="E10508" s="1" t="s">
        <v>103</v>
      </c>
      <c r="F10508" s="1" t="s">
        <v>48</v>
      </c>
      <c r="G10508" s="1" t="str">
        <f>IFERROR(__xludf.DUMMYFUNCTION("GOOGLETRANSLATE(D10508,""fr"",""en"")"),"#VALUE!")</f>
        <v>#VALUE!</v>
      </c>
    </row>
    <row r="10509" ht="15.75" customHeight="1">
      <c r="A10509" s="1" t="s">
        <v>1198</v>
      </c>
      <c r="B10509" s="1">
        <v>3.0</v>
      </c>
      <c r="C10509" s="1" t="s">
        <v>22714</v>
      </c>
      <c r="D10509" s="1" t="s">
        <v>22715</v>
      </c>
      <c r="E10509" s="1" t="s">
        <v>21</v>
      </c>
      <c r="F10509" s="1" t="s">
        <v>11</v>
      </c>
      <c r="G10509" s="1" t="str">
        <f>IFERROR(__xludf.DUMMYFUNCTION("GOOGLETRANSLATE(D10509,""fr"",""en"")"),"#VALUE!")</f>
        <v>#VALUE!</v>
      </c>
    </row>
    <row r="10510" ht="15.75" customHeight="1">
      <c r="A10510" s="1" t="s">
        <v>1358</v>
      </c>
      <c r="B10510" s="1">
        <v>1.0</v>
      </c>
      <c r="C10510" s="1" t="s">
        <v>22716</v>
      </c>
      <c r="D10510" s="1" t="s">
        <v>22717</v>
      </c>
      <c r="E10510" s="1" t="s">
        <v>10</v>
      </c>
      <c r="F10510" s="1" t="s">
        <v>11</v>
      </c>
      <c r="G10510" s="1" t="str">
        <f>IFERROR(__xludf.DUMMYFUNCTION("GOOGLETRANSLATE(D10510,""fr"",""en"")"),"#VALUE!")</f>
        <v>#VALUE!</v>
      </c>
    </row>
    <row r="10511" ht="15.75" customHeight="1">
      <c r="A10511" s="1" t="s">
        <v>22718</v>
      </c>
      <c r="B10511" s="1">
        <v>1.0</v>
      </c>
      <c r="C10511" s="1" t="s">
        <v>22719</v>
      </c>
      <c r="D10511" s="1" t="s">
        <v>22720</v>
      </c>
      <c r="E10511" s="1" t="s">
        <v>273</v>
      </c>
      <c r="F10511" s="1" t="s">
        <v>110</v>
      </c>
      <c r="G10511" s="1" t="str">
        <f>IFERROR(__xludf.DUMMYFUNCTION("GOOGLETRANSLATE(D10511,""fr"",""en"")"),"#VALUE!")</f>
        <v>#VALUE!</v>
      </c>
    </row>
    <row r="10512" ht="15.75" customHeight="1">
      <c r="A10512" s="1" t="s">
        <v>5248</v>
      </c>
      <c r="B10512" s="1">
        <v>1.0</v>
      </c>
      <c r="C10512" s="1" t="s">
        <v>22721</v>
      </c>
      <c r="D10512" s="1" t="s">
        <v>22722</v>
      </c>
      <c r="E10512" s="1" t="s">
        <v>34</v>
      </c>
      <c r="F10512" s="1" t="s">
        <v>84</v>
      </c>
      <c r="G10512" s="1" t="str">
        <f>IFERROR(__xludf.DUMMYFUNCTION("GOOGLETRANSLATE(D10512,""fr"",""en"")"),"#VALUE!")</f>
        <v>#VALUE!</v>
      </c>
    </row>
    <row r="10513" ht="15.75" customHeight="1">
      <c r="A10513" s="1" t="s">
        <v>3445</v>
      </c>
      <c r="B10513" s="1">
        <v>1.0</v>
      </c>
      <c r="C10513" s="1" t="s">
        <v>22723</v>
      </c>
      <c r="D10513" s="1" t="s">
        <v>22724</v>
      </c>
      <c r="E10513" s="1" t="s">
        <v>25</v>
      </c>
      <c r="F10513" s="1" t="s">
        <v>110</v>
      </c>
      <c r="G10513" s="1" t="str">
        <f>IFERROR(__xludf.DUMMYFUNCTION("GOOGLETRANSLATE(D10513,""fr"",""en"")"),"#VALUE!")</f>
        <v>#VALUE!</v>
      </c>
    </row>
    <row r="10514" ht="15.75" customHeight="1">
      <c r="A10514" s="1" t="s">
        <v>22725</v>
      </c>
      <c r="B10514" s="1">
        <v>2.0</v>
      </c>
      <c r="C10514" s="1" t="s">
        <v>22726</v>
      </c>
      <c r="D10514" s="1" t="s">
        <v>22727</v>
      </c>
      <c r="E10514" s="1" t="s">
        <v>103</v>
      </c>
      <c r="F10514" s="1" t="s">
        <v>48</v>
      </c>
      <c r="G10514" s="1" t="str">
        <f>IFERROR(__xludf.DUMMYFUNCTION("GOOGLETRANSLATE(D10514,""fr"",""en"")"),"#VALUE!")</f>
        <v>#VALUE!</v>
      </c>
    </row>
    <row r="10515" ht="15.75" customHeight="1">
      <c r="A10515" s="1" t="s">
        <v>3041</v>
      </c>
      <c r="B10515" s="1">
        <v>4.0</v>
      </c>
      <c r="C10515" s="1" t="s">
        <v>22728</v>
      </c>
      <c r="D10515" s="1" t="s">
        <v>22729</v>
      </c>
      <c r="E10515" s="1" t="s">
        <v>21</v>
      </c>
      <c r="F10515" s="1" t="s">
        <v>11</v>
      </c>
      <c r="G10515" s="1" t="str">
        <f>IFERROR(__xludf.DUMMYFUNCTION("GOOGLETRANSLATE(D10515,""fr"",""en"")"),"#VALUE!")</f>
        <v>#VALUE!</v>
      </c>
    </row>
    <row r="10516" ht="15.75" customHeight="1">
      <c r="A10516" s="1" t="s">
        <v>147</v>
      </c>
      <c r="B10516" s="1">
        <v>4.0</v>
      </c>
      <c r="C10516" s="1" t="s">
        <v>22730</v>
      </c>
      <c r="D10516" s="1" t="s">
        <v>22731</v>
      </c>
      <c r="E10516" s="1" t="s">
        <v>21</v>
      </c>
      <c r="F10516" s="1" t="s">
        <v>11</v>
      </c>
      <c r="G10516" s="1" t="str">
        <f>IFERROR(__xludf.DUMMYFUNCTION("GOOGLETRANSLATE(D10516,""fr"",""en"")"),"#VALUE!")</f>
        <v>#VALUE!</v>
      </c>
    </row>
    <row r="10517" ht="15.75" customHeight="1">
      <c r="A10517" s="1" t="s">
        <v>4458</v>
      </c>
      <c r="B10517" s="1">
        <v>4.0</v>
      </c>
      <c r="C10517" s="1" t="s">
        <v>7346</v>
      </c>
      <c r="D10517" s="1" t="s">
        <v>22732</v>
      </c>
      <c r="E10517" s="1" t="s">
        <v>169</v>
      </c>
      <c r="F10517" s="1" t="s">
        <v>11</v>
      </c>
      <c r="G10517" s="1" t="str">
        <f>IFERROR(__xludf.DUMMYFUNCTION("GOOGLETRANSLATE(D10517,""fr"",""en"")"),"#VALUE!")</f>
        <v>#VALUE!</v>
      </c>
    </row>
    <row r="10518" ht="15.75" customHeight="1">
      <c r="A10518" s="1" t="s">
        <v>9780</v>
      </c>
      <c r="B10518" s="1">
        <v>2.0</v>
      </c>
      <c r="C10518" s="1" t="s">
        <v>20866</v>
      </c>
      <c r="D10518" s="1" t="s">
        <v>22733</v>
      </c>
      <c r="E10518" s="1" t="s">
        <v>273</v>
      </c>
      <c r="F10518" s="1" t="s">
        <v>11</v>
      </c>
      <c r="G10518" s="1" t="str">
        <f>IFERROR(__xludf.DUMMYFUNCTION("GOOGLETRANSLATE(D10518,""fr"",""en"")"),"#VALUE!")</f>
        <v>#VALUE!</v>
      </c>
    </row>
    <row r="10519" ht="15.75" customHeight="1">
      <c r="A10519" s="1" t="s">
        <v>2737</v>
      </c>
      <c r="B10519" s="1">
        <v>5.0</v>
      </c>
      <c r="C10519" s="1" t="s">
        <v>22734</v>
      </c>
      <c r="D10519" s="1" t="s">
        <v>22735</v>
      </c>
      <c r="E10519" s="1" t="s">
        <v>484</v>
      </c>
      <c r="F10519" s="1" t="s">
        <v>30</v>
      </c>
      <c r="G10519" s="1" t="str">
        <f>IFERROR(__xludf.DUMMYFUNCTION("GOOGLETRANSLATE(D10519,""fr"",""en"")"),"#VALUE!")</f>
        <v>#VALUE!</v>
      </c>
    </row>
    <row r="10520" ht="15.75" customHeight="1">
      <c r="A10520" s="1" t="s">
        <v>284</v>
      </c>
      <c r="B10520" s="1">
        <v>4.0</v>
      </c>
      <c r="C10520" s="1" t="s">
        <v>22736</v>
      </c>
      <c r="D10520" s="1" t="s">
        <v>22737</v>
      </c>
      <c r="E10520" s="1" t="s">
        <v>10</v>
      </c>
      <c r="F10520" s="1" t="s">
        <v>11</v>
      </c>
      <c r="G10520" s="1" t="str">
        <f>IFERROR(__xludf.DUMMYFUNCTION("GOOGLETRANSLATE(D10520,""fr"",""en"")"),"#VALUE!")</f>
        <v>#VALUE!</v>
      </c>
    </row>
    <row r="10521" ht="15.75" customHeight="1">
      <c r="A10521" s="1" t="s">
        <v>16226</v>
      </c>
      <c r="B10521" s="1">
        <v>1.0</v>
      </c>
      <c r="C10521" s="1" t="s">
        <v>22738</v>
      </c>
      <c r="D10521" s="1" t="s">
        <v>22739</v>
      </c>
      <c r="E10521" s="1" t="s">
        <v>10</v>
      </c>
      <c r="F10521" s="1" t="s">
        <v>11</v>
      </c>
      <c r="G10521" s="1" t="str">
        <f>IFERROR(__xludf.DUMMYFUNCTION("GOOGLETRANSLATE(D10521,""fr"",""en"")"),"#VALUE!")</f>
        <v>#VALUE!</v>
      </c>
    </row>
    <row r="10522" ht="15.75" customHeight="1">
      <c r="A10522" s="1" t="s">
        <v>1375</v>
      </c>
      <c r="B10522" s="1">
        <v>5.0</v>
      </c>
      <c r="C10522" s="1" t="s">
        <v>22740</v>
      </c>
      <c r="D10522" s="1" t="s">
        <v>22741</v>
      </c>
      <c r="E10522" s="1" t="s">
        <v>10</v>
      </c>
      <c r="F10522" s="1" t="s">
        <v>11</v>
      </c>
      <c r="G10522" s="1" t="str">
        <f>IFERROR(__xludf.DUMMYFUNCTION("GOOGLETRANSLATE(D10522,""fr"",""en"")"),"#VALUE!")</f>
        <v>#VALUE!</v>
      </c>
    </row>
    <row r="10523" ht="15.75" customHeight="1">
      <c r="A10523" s="1" t="s">
        <v>417</v>
      </c>
      <c r="B10523" s="1">
        <v>3.0</v>
      </c>
      <c r="C10523" s="1" t="s">
        <v>22742</v>
      </c>
      <c r="D10523" s="1" t="s">
        <v>22743</v>
      </c>
      <c r="E10523" s="1" t="s">
        <v>10</v>
      </c>
      <c r="F10523" s="1" t="s">
        <v>11</v>
      </c>
      <c r="G10523" s="1" t="str">
        <f>IFERROR(__xludf.DUMMYFUNCTION("GOOGLETRANSLATE(D10523,""fr"",""en"")"),"#VALUE!")</f>
        <v>#VALUE!</v>
      </c>
    </row>
    <row r="10524" ht="15.75" customHeight="1">
      <c r="A10524" s="1" t="s">
        <v>955</v>
      </c>
      <c r="B10524" s="1">
        <v>3.0</v>
      </c>
      <c r="C10524" s="1" t="s">
        <v>22744</v>
      </c>
      <c r="D10524" s="1" t="s">
        <v>22745</v>
      </c>
      <c r="E10524" s="1" t="s">
        <v>10</v>
      </c>
      <c r="F10524" s="1" t="s">
        <v>11</v>
      </c>
      <c r="G10524" s="1" t="str">
        <f>IFERROR(__xludf.DUMMYFUNCTION("GOOGLETRANSLATE(D10524,""fr"",""en"")"),"#VALUE!")</f>
        <v>#VALUE!</v>
      </c>
    </row>
    <row r="10525" ht="15.75" customHeight="1">
      <c r="A10525" s="1" t="s">
        <v>374</v>
      </c>
      <c r="B10525" s="1">
        <v>2.0</v>
      </c>
      <c r="C10525" s="1" t="s">
        <v>22746</v>
      </c>
      <c r="D10525" s="1" t="s">
        <v>22747</v>
      </c>
      <c r="E10525" s="1" t="s">
        <v>10</v>
      </c>
      <c r="F10525" s="1" t="s">
        <v>11</v>
      </c>
      <c r="G10525" s="1" t="str">
        <f>IFERROR(__xludf.DUMMYFUNCTION("GOOGLETRANSLATE(D10525,""fr"",""en"")"),"#VALUE!")</f>
        <v>#VALUE!</v>
      </c>
    </row>
    <row r="10526" ht="15.75" customHeight="1">
      <c r="A10526" s="1" t="s">
        <v>650</v>
      </c>
      <c r="B10526" s="1">
        <v>4.0</v>
      </c>
      <c r="C10526" s="1" t="s">
        <v>22748</v>
      </c>
      <c r="D10526" s="1" t="s">
        <v>22749</v>
      </c>
      <c r="E10526" s="1" t="s">
        <v>484</v>
      </c>
      <c r="F10526" s="1" t="s">
        <v>30</v>
      </c>
      <c r="G10526" s="1" t="str">
        <f>IFERROR(__xludf.DUMMYFUNCTION("GOOGLETRANSLATE(D10526,""fr"",""en"")"),"#VALUE!")</f>
        <v>#VALUE!</v>
      </c>
    </row>
    <row r="10527" ht="15.75" customHeight="1">
      <c r="A10527" s="1" t="s">
        <v>701</v>
      </c>
      <c r="B10527" s="1">
        <v>4.0</v>
      </c>
      <c r="C10527" s="1" t="s">
        <v>22750</v>
      </c>
      <c r="D10527" s="1" t="s">
        <v>22751</v>
      </c>
      <c r="E10527" s="1" t="s">
        <v>10</v>
      </c>
      <c r="F10527" s="1" t="s">
        <v>11</v>
      </c>
      <c r="G10527" s="1" t="str">
        <f>IFERROR(__xludf.DUMMYFUNCTION("GOOGLETRANSLATE(D10527,""fr"",""en"")"),"#VALUE!")</f>
        <v>#VALUE!</v>
      </c>
    </row>
    <row r="10528" ht="15.75" customHeight="1">
      <c r="A10528" s="1" t="s">
        <v>5795</v>
      </c>
      <c r="B10528" s="1">
        <v>1.0</v>
      </c>
      <c r="C10528" s="1" t="s">
        <v>22752</v>
      </c>
      <c r="D10528" s="1" t="s">
        <v>22753</v>
      </c>
      <c r="E10528" s="1" t="s">
        <v>52</v>
      </c>
      <c r="F10528" s="1" t="s">
        <v>11</v>
      </c>
      <c r="G10528" s="1" t="str">
        <f>IFERROR(__xludf.DUMMYFUNCTION("GOOGLETRANSLATE(D10528,""fr"",""en"")"),"#VALUE!")</f>
        <v>#VALUE!</v>
      </c>
    </row>
    <row r="10529" ht="15.75" customHeight="1">
      <c r="A10529" s="1" t="s">
        <v>1764</v>
      </c>
      <c r="B10529" s="1">
        <v>5.0</v>
      </c>
      <c r="C10529" s="1" t="s">
        <v>22754</v>
      </c>
      <c r="D10529" s="1" t="s">
        <v>22755</v>
      </c>
      <c r="E10529" s="1" t="s">
        <v>21</v>
      </c>
      <c r="F10529" s="1" t="s">
        <v>11</v>
      </c>
      <c r="G10529" s="1" t="str">
        <f>IFERROR(__xludf.DUMMYFUNCTION("GOOGLETRANSLATE(D10529,""fr"",""en"")"),"#VALUE!")</f>
        <v>#VALUE!</v>
      </c>
    </row>
    <row r="10530" ht="15.75" customHeight="1">
      <c r="A10530" s="1" t="s">
        <v>4883</v>
      </c>
      <c r="B10530" s="1">
        <v>4.0</v>
      </c>
      <c r="C10530" s="1" t="s">
        <v>22756</v>
      </c>
      <c r="D10530" s="1" t="s">
        <v>22757</v>
      </c>
      <c r="E10530" s="1" t="s">
        <v>65</v>
      </c>
      <c r="F10530" s="1" t="s">
        <v>66</v>
      </c>
      <c r="G10530" s="1" t="str">
        <f>IFERROR(__xludf.DUMMYFUNCTION("GOOGLETRANSLATE(D10530,""fr"",""en"")"),"#VALUE!")</f>
        <v>#VALUE!</v>
      </c>
    </row>
    <row r="10531" ht="15.75" customHeight="1">
      <c r="A10531" s="1" t="s">
        <v>8832</v>
      </c>
      <c r="B10531" s="1">
        <v>1.0</v>
      </c>
      <c r="C10531" s="1" t="s">
        <v>22758</v>
      </c>
      <c r="D10531" s="1" t="s">
        <v>22759</v>
      </c>
      <c r="E10531" s="1" t="s">
        <v>614</v>
      </c>
      <c r="F10531" s="1" t="s">
        <v>30</v>
      </c>
      <c r="G10531" s="1" t="str">
        <f>IFERROR(__xludf.DUMMYFUNCTION("GOOGLETRANSLATE(D10531,""fr"",""en"")"),"#VALUE!")</f>
        <v>#VALUE!</v>
      </c>
    </row>
    <row r="10532" ht="15.75" customHeight="1">
      <c r="A10532" s="1" t="s">
        <v>1047</v>
      </c>
      <c r="B10532" s="1">
        <v>1.0</v>
      </c>
      <c r="C10532" s="1" t="s">
        <v>22760</v>
      </c>
      <c r="D10532" s="1" t="s">
        <v>22761</v>
      </c>
      <c r="E10532" s="1" t="s">
        <v>21</v>
      </c>
      <c r="F10532" s="1" t="s">
        <v>11</v>
      </c>
      <c r="G10532" s="1" t="str">
        <f>IFERROR(__xludf.DUMMYFUNCTION("GOOGLETRANSLATE(D10532,""fr"",""en"")"),"#VALUE!")</f>
        <v>#VALUE!</v>
      </c>
    </row>
    <row r="10533" ht="15.75" customHeight="1">
      <c r="A10533" s="1" t="s">
        <v>2240</v>
      </c>
      <c r="B10533" s="1">
        <v>1.0</v>
      </c>
      <c r="C10533" s="1" t="s">
        <v>22762</v>
      </c>
      <c r="D10533" s="1" t="s">
        <v>22763</v>
      </c>
      <c r="E10533" s="1" t="s">
        <v>25</v>
      </c>
      <c r="F10533" s="1" t="s">
        <v>110</v>
      </c>
      <c r="G10533" s="1" t="str">
        <f>IFERROR(__xludf.DUMMYFUNCTION("GOOGLETRANSLATE(D10533,""fr"",""en"")"),"#VALUE!")</f>
        <v>#VALUE!</v>
      </c>
    </row>
    <row r="10534" ht="15.75" customHeight="1">
      <c r="A10534" s="1" t="s">
        <v>2843</v>
      </c>
      <c r="B10534" s="1">
        <v>3.0</v>
      </c>
      <c r="C10534" s="1" t="s">
        <v>22764</v>
      </c>
      <c r="D10534" s="1" t="s">
        <v>22765</v>
      </c>
      <c r="E10534" s="1" t="s">
        <v>65</v>
      </c>
      <c r="F10534" s="1" t="s">
        <v>66</v>
      </c>
      <c r="G10534" s="1" t="str">
        <f>IFERROR(__xludf.DUMMYFUNCTION("GOOGLETRANSLATE(D10534,""fr"",""en"")"),"#VALUE!")</f>
        <v>#VALUE!</v>
      </c>
    </row>
    <row r="10535" ht="15.75" customHeight="1">
      <c r="A10535" s="1" t="s">
        <v>326</v>
      </c>
      <c r="B10535" s="1">
        <v>5.0</v>
      </c>
      <c r="C10535" s="1" t="s">
        <v>22766</v>
      </c>
      <c r="D10535" s="1" t="s">
        <v>22767</v>
      </c>
      <c r="E10535" s="1" t="s">
        <v>10</v>
      </c>
      <c r="F10535" s="1" t="s">
        <v>11</v>
      </c>
      <c r="G10535" s="1" t="str">
        <f>IFERROR(__xludf.DUMMYFUNCTION("GOOGLETRANSLATE(D10535,""fr"",""en"")"),"#VALUE!")</f>
        <v>#VALUE!</v>
      </c>
    </row>
    <row r="10536" ht="15.75" customHeight="1">
      <c r="A10536" s="1" t="s">
        <v>10154</v>
      </c>
      <c r="B10536" s="1">
        <v>1.0</v>
      </c>
      <c r="C10536" s="1" t="s">
        <v>22768</v>
      </c>
      <c r="D10536" s="1" t="s">
        <v>22769</v>
      </c>
      <c r="E10536" s="1" t="s">
        <v>280</v>
      </c>
      <c r="F10536" s="1" t="s">
        <v>11</v>
      </c>
      <c r="G10536" s="1" t="str">
        <f>IFERROR(__xludf.DUMMYFUNCTION("GOOGLETRANSLATE(D10536,""fr"",""en"")"),"Hello, No claim to my credit, bonus with full rate and insurance decides to terminate me without reason and wants to head to his partner Assur People. Well played the technique, I wonder at what rates are your commissions ...")</f>
        <v>Hello, No claim to my credit, bonus with full rate and insurance decides to terminate me without reason and wants to head to his partner Assur People. Well played the technique, I wonder at what rates are your commissions ...</v>
      </c>
    </row>
    <row r="10537" ht="15.75" customHeight="1">
      <c r="A10537" s="1" t="s">
        <v>977</v>
      </c>
      <c r="B10537" s="1">
        <v>1.0</v>
      </c>
      <c r="C10537" s="1" t="s">
        <v>22770</v>
      </c>
      <c r="D10537" s="1" t="s">
        <v>22771</v>
      </c>
      <c r="E10537" s="1" t="s">
        <v>273</v>
      </c>
      <c r="F10537" s="1" t="s">
        <v>110</v>
      </c>
      <c r="G10537" s="1" t="str">
        <f>IFERROR(__xludf.DUMMYFUNCTION("GOOGLETRANSLATE(D10537,""fr"",""en"")"),"#VALUE!")</f>
        <v>#VALUE!</v>
      </c>
    </row>
    <row r="10538" ht="15.75" customHeight="1">
      <c r="A10538" s="1" t="s">
        <v>1547</v>
      </c>
      <c r="B10538" s="1">
        <v>1.0</v>
      </c>
      <c r="C10538" s="1" t="s">
        <v>22772</v>
      </c>
      <c r="D10538" s="1" t="s">
        <v>22773</v>
      </c>
      <c r="E10538" s="1" t="s">
        <v>10</v>
      </c>
      <c r="F10538" s="1" t="s">
        <v>11</v>
      </c>
      <c r="G10538" s="1" t="str">
        <f>IFERROR(__xludf.DUMMYFUNCTION("GOOGLETRANSLATE(D10538,""fr"",""en"")"),"#VALUE!")</f>
        <v>#VALUE!</v>
      </c>
    </row>
    <row r="10539" ht="15.75" customHeight="1">
      <c r="A10539" s="1" t="s">
        <v>2097</v>
      </c>
      <c r="B10539" s="1">
        <v>5.0</v>
      </c>
      <c r="C10539" s="1" t="s">
        <v>22774</v>
      </c>
      <c r="D10539" s="1" t="s">
        <v>22775</v>
      </c>
      <c r="E10539" s="1" t="s">
        <v>10</v>
      </c>
      <c r="F10539" s="1" t="s">
        <v>11</v>
      </c>
      <c r="G10539" s="1" t="str">
        <f>IFERROR(__xludf.DUMMYFUNCTION("GOOGLETRANSLATE(D10539,""fr"",""en"")"),"#VALUE!")</f>
        <v>#VALUE!</v>
      </c>
    </row>
    <row r="10540" ht="15.75" customHeight="1">
      <c r="A10540" s="1" t="s">
        <v>4896</v>
      </c>
      <c r="B10540" s="1">
        <v>1.0</v>
      </c>
      <c r="C10540" s="1" t="s">
        <v>22776</v>
      </c>
      <c r="D10540" s="1" t="s">
        <v>22777</v>
      </c>
      <c r="E10540" s="1" t="s">
        <v>109</v>
      </c>
      <c r="F10540" s="1" t="s">
        <v>110</v>
      </c>
      <c r="G10540" s="1" t="str">
        <f>IFERROR(__xludf.DUMMYFUNCTION("GOOGLETRANSLATE(D10540,""fr"",""en"")"),"#VALUE!")</f>
        <v>#VALUE!</v>
      </c>
    </row>
    <row r="10541" ht="15.75" customHeight="1">
      <c r="A10541" s="1" t="s">
        <v>3047</v>
      </c>
      <c r="B10541" s="1">
        <v>2.0</v>
      </c>
      <c r="C10541" s="1" t="s">
        <v>22778</v>
      </c>
      <c r="D10541" s="1" t="s">
        <v>22779</v>
      </c>
      <c r="E10541" s="1" t="s">
        <v>109</v>
      </c>
      <c r="F10541" s="1" t="s">
        <v>11</v>
      </c>
      <c r="G10541" s="1" t="str">
        <f>IFERROR(__xludf.DUMMYFUNCTION("GOOGLETRANSLATE(D10541,""fr"",""en"")"),"#VALUE!")</f>
        <v>#VALUE!</v>
      </c>
    </row>
    <row r="10542" ht="15.75" customHeight="1">
      <c r="A10542" s="1" t="s">
        <v>4817</v>
      </c>
      <c r="B10542" s="1">
        <v>5.0</v>
      </c>
      <c r="C10542" s="1" t="s">
        <v>22780</v>
      </c>
      <c r="D10542" s="1" t="s">
        <v>22781</v>
      </c>
      <c r="E10542" s="1" t="s">
        <v>10</v>
      </c>
      <c r="F10542" s="1" t="s">
        <v>11</v>
      </c>
      <c r="G10542" s="1" t="str">
        <f>IFERROR(__xludf.DUMMYFUNCTION("GOOGLETRANSLATE(D10542,""fr"",""en"")"),"#VALUE!")</f>
        <v>#VALUE!</v>
      </c>
    </row>
    <row r="10543" ht="15.75" customHeight="1">
      <c r="A10543" s="1" t="s">
        <v>5375</v>
      </c>
      <c r="B10543" s="1">
        <v>1.0</v>
      </c>
      <c r="C10543" s="1" t="s">
        <v>22782</v>
      </c>
      <c r="D10543" s="1" t="s">
        <v>22783</v>
      </c>
      <c r="E10543" s="1" t="s">
        <v>2102</v>
      </c>
      <c r="F10543" s="1" t="s">
        <v>66</v>
      </c>
      <c r="G10543" s="1" t="str">
        <f>IFERROR(__xludf.DUMMYFUNCTION("GOOGLETRANSLATE(D10543,""fr"",""en"")"),"#VALUE!")</f>
        <v>#VALUE!</v>
      </c>
    </row>
    <row r="10544" ht="15.75" customHeight="1">
      <c r="A10544" s="1" t="s">
        <v>1693</v>
      </c>
      <c r="B10544" s="1">
        <v>4.0</v>
      </c>
      <c r="C10544" s="1" t="s">
        <v>22784</v>
      </c>
      <c r="D10544" s="1" t="s">
        <v>22785</v>
      </c>
      <c r="E10544" s="1" t="s">
        <v>65</v>
      </c>
      <c r="F10544" s="1" t="s">
        <v>66</v>
      </c>
      <c r="G10544" s="1" t="str">
        <f>IFERROR(__xludf.DUMMYFUNCTION("GOOGLETRANSLATE(D10544,""fr"",""en"")"),"#VALUE!")</f>
        <v>#VALUE!</v>
      </c>
    </row>
    <row r="10545" ht="15.75" customHeight="1">
      <c r="A10545" s="1" t="s">
        <v>85</v>
      </c>
      <c r="B10545" s="1">
        <v>3.0</v>
      </c>
      <c r="C10545" s="1" t="s">
        <v>22786</v>
      </c>
      <c r="D10545" s="1" t="s">
        <v>22787</v>
      </c>
      <c r="E10545" s="1" t="s">
        <v>10</v>
      </c>
      <c r="F10545" s="1" t="s">
        <v>11</v>
      </c>
      <c r="G10545" s="1" t="str">
        <f>IFERROR(__xludf.DUMMYFUNCTION("GOOGLETRANSLATE(D10545,""fr"",""en"")"),"#VALUE!")</f>
        <v>#VALUE!</v>
      </c>
    </row>
    <row r="10546" ht="15.75" customHeight="1">
      <c r="A10546" s="1" t="s">
        <v>6355</v>
      </c>
      <c r="B10546" s="1">
        <v>3.0</v>
      </c>
      <c r="C10546" s="1" t="s">
        <v>22788</v>
      </c>
      <c r="D10546" s="1" t="s">
        <v>22789</v>
      </c>
      <c r="E10546" s="1" t="s">
        <v>117</v>
      </c>
      <c r="F10546" s="1" t="s">
        <v>118</v>
      </c>
      <c r="G10546" s="1" t="str">
        <f>IFERROR(__xludf.DUMMYFUNCTION("GOOGLETRANSLATE(D10546,""fr"",""en"")"),"#VALUE!")</f>
        <v>#VALUE!</v>
      </c>
    </row>
    <row r="10547" ht="15.75" customHeight="1">
      <c r="A10547" s="1" t="s">
        <v>1344</v>
      </c>
      <c r="B10547" s="1">
        <v>3.0</v>
      </c>
      <c r="C10547" s="1" t="s">
        <v>22790</v>
      </c>
      <c r="D10547" s="1" t="s">
        <v>22791</v>
      </c>
      <c r="E10547" s="1" t="s">
        <v>10</v>
      </c>
      <c r="F10547" s="1" t="s">
        <v>11</v>
      </c>
      <c r="G10547" s="1" t="str">
        <f>IFERROR(__xludf.DUMMYFUNCTION("GOOGLETRANSLATE(D10547,""fr"",""en"")"),"#VALUE!")</f>
        <v>#VALUE!</v>
      </c>
    </row>
    <row r="10548" ht="15.75" customHeight="1">
      <c r="A10548" s="1" t="s">
        <v>1324</v>
      </c>
      <c r="B10548" s="1">
        <v>3.0</v>
      </c>
      <c r="C10548" s="1" t="s">
        <v>22792</v>
      </c>
      <c r="D10548" s="1" t="s">
        <v>22793</v>
      </c>
      <c r="E10548" s="1" t="s">
        <v>614</v>
      </c>
      <c r="F10548" s="1" t="s">
        <v>30</v>
      </c>
      <c r="G10548" s="1" t="str">
        <f>IFERROR(__xludf.DUMMYFUNCTION("GOOGLETRANSLATE(D10548,""fr"",""en"")"),"#VALUE!")</f>
        <v>#VALUE!</v>
      </c>
    </row>
    <row r="10549" ht="15.75" customHeight="1">
      <c r="A10549" s="1" t="s">
        <v>2022</v>
      </c>
      <c r="B10549" s="1">
        <v>1.0</v>
      </c>
      <c r="C10549" s="1" t="s">
        <v>22794</v>
      </c>
      <c r="D10549" s="1" t="s">
        <v>22795</v>
      </c>
      <c r="E10549" s="1" t="s">
        <v>43</v>
      </c>
      <c r="F10549" s="1" t="s">
        <v>30</v>
      </c>
      <c r="G10549" s="1" t="str">
        <f>IFERROR(__xludf.DUMMYFUNCTION("GOOGLETRANSLATE(D10549,""fr"",""en"")"),"#VALUE!")</f>
        <v>#VALUE!</v>
      </c>
    </row>
    <row r="10550" ht="15.75" customHeight="1">
      <c r="A10550" s="1" t="s">
        <v>6576</v>
      </c>
      <c r="B10550" s="1">
        <v>3.0</v>
      </c>
      <c r="C10550" s="1" t="s">
        <v>2833</v>
      </c>
      <c r="D10550" s="1" t="s">
        <v>22796</v>
      </c>
      <c r="E10550" s="1" t="s">
        <v>29</v>
      </c>
      <c r="F10550" s="1" t="s">
        <v>30</v>
      </c>
      <c r="G10550" s="1" t="str">
        <f>IFERROR(__xludf.DUMMYFUNCTION("GOOGLETRANSLATE(D10550,""fr"",""en"")"),"#VALUE!")</f>
        <v>#VALUE!</v>
      </c>
    </row>
    <row r="10551" ht="15.75" customHeight="1">
      <c r="A10551" s="1" t="s">
        <v>741</v>
      </c>
      <c r="B10551" s="1">
        <v>5.0</v>
      </c>
      <c r="C10551" s="1" t="s">
        <v>22797</v>
      </c>
      <c r="D10551" s="1" t="s">
        <v>22798</v>
      </c>
      <c r="E10551" s="1" t="s">
        <v>10</v>
      </c>
      <c r="F10551" s="1" t="s">
        <v>11</v>
      </c>
      <c r="G10551" s="1" t="str">
        <f>IFERROR(__xludf.DUMMYFUNCTION("GOOGLETRANSLATE(D10551,""fr"",""en"")"),"#VALUE!")</f>
        <v>#VALUE!</v>
      </c>
    </row>
    <row r="10552" ht="15.75" customHeight="1">
      <c r="A10552" s="1" t="s">
        <v>1972</v>
      </c>
      <c r="B10552" s="1">
        <v>4.0</v>
      </c>
      <c r="C10552" s="1" t="s">
        <v>22799</v>
      </c>
      <c r="D10552" s="1" t="s">
        <v>22800</v>
      </c>
      <c r="E10552" s="1" t="s">
        <v>10</v>
      </c>
      <c r="F10552" s="1" t="s">
        <v>11</v>
      </c>
      <c r="G10552" s="1" t="str">
        <f>IFERROR(__xludf.DUMMYFUNCTION("GOOGLETRANSLATE(D10552,""fr"",""en"")"),"#VALUE!")</f>
        <v>#VALUE!</v>
      </c>
    </row>
    <row r="10553" ht="15.75" customHeight="1">
      <c r="A10553" s="1" t="s">
        <v>10515</v>
      </c>
      <c r="B10553" s="1">
        <v>1.0</v>
      </c>
      <c r="C10553" s="1" t="s">
        <v>22801</v>
      </c>
      <c r="D10553" s="1" t="s">
        <v>22802</v>
      </c>
      <c r="E10553" s="1" t="s">
        <v>117</v>
      </c>
      <c r="F10553" s="1" t="s">
        <v>118</v>
      </c>
      <c r="G10553" s="1" t="str">
        <f>IFERROR(__xludf.DUMMYFUNCTION("GOOGLETRANSLATE(D10553,""fr"",""en"")"),"#VALUE!")</f>
        <v>#VALUE!</v>
      </c>
    </row>
    <row r="10554" ht="15.75" customHeight="1">
      <c r="A10554" s="1" t="s">
        <v>22803</v>
      </c>
      <c r="B10554" s="1">
        <v>2.0</v>
      </c>
      <c r="C10554" s="1" t="s">
        <v>14127</v>
      </c>
      <c r="D10554" s="1" t="s">
        <v>22804</v>
      </c>
      <c r="E10554" s="1" t="s">
        <v>575</v>
      </c>
      <c r="F10554" s="1" t="s">
        <v>48</v>
      </c>
      <c r="G10554" s="1" t="str">
        <f>IFERROR(__xludf.DUMMYFUNCTION("GOOGLETRANSLATE(D10554,""fr"",""en"")"),"I have two small life insurance contracts at Cardif but I hesitate to pay larger sums of fear (as illustrated by the number of messages in this direction) to not be able to recover them or my heirs. I already have the experience of the mismanagement of th"&amp;"is company classified last on this site with the note of 1.3/5: I reported to the company through my customer advisor to the BNP on January 1 2015 that I became a non -resident (proof) and despite this at December 31, 2015 Cardifififer took social securit"&amp;"y contributions. I made several complaints by joining the certificate of tax residence for 2015 and despite the promises of the BNP, social security contributions (certainly modest) have not been returned to date. I specify that from December 31, 2016 soc"&amp;"ial contributions were no longer taken.")</f>
        <v>I have two small life insurance contracts at Cardif but I hesitate to pay larger sums of fear (as illustrated by the number of messages in this direction) to not be able to recover them or my heirs. I already have the experience of the mismanagement of this company classified last on this site with the note of 1.3/5: I reported to the company through my customer advisor to the BNP on January 1 2015 that I became a non -resident (proof) and despite this at December 31, 2015 Cardifififer took social security contributions. I made several complaints by joining the certificate of tax residence for 2015 and despite the promises of the BNP, social security contributions (certainly modest) have not been returned to date. I specify that from December 31, 2016 social contributions were no longer taken.</v>
      </c>
    </row>
    <row r="10555" ht="15.75" customHeight="1">
      <c r="A10555" s="1" t="s">
        <v>8163</v>
      </c>
      <c r="B10555" s="1">
        <v>2.0</v>
      </c>
      <c r="C10555" s="1" t="s">
        <v>22805</v>
      </c>
      <c r="D10555" s="1" t="s">
        <v>22806</v>
      </c>
      <c r="E10555" s="1" t="s">
        <v>73</v>
      </c>
      <c r="F10555" s="1" t="s">
        <v>30</v>
      </c>
      <c r="G10555" s="1" t="str">
        <f>IFERROR(__xludf.DUMMYFUNCTION("GOOGLETRANSLATE(D10555,""fr"",""en"")"),"#VALUE!")</f>
        <v>#VALUE!</v>
      </c>
    </row>
    <row r="10556" ht="15.75" customHeight="1">
      <c r="A10556" s="1" t="s">
        <v>135</v>
      </c>
      <c r="B10556" s="1">
        <v>2.0</v>
      </c>
      <c r="C10556" s="1" t="s">
        <v>22807</v>
      </c>
      <c r="D10556" s="1" t="s">
        <v>22808</v>
      </c>
      <c r="E10556" s="1" t="s">
        <v>21</v>
      </c>
      <c r="F10556" s="1" t="s">
        <v>11</v>
      </c>
      <c r="G10556" s="1" t="str">
        <f>IFERROR(__xludf.DUMMYFUNCTION("GOOGLETRANSLATE(D10556,""fr"",""en"")"),"#VALUE!")</f>
        <v>#VALUE!</v>
      </c>
    </row>
    <row r="10557" ht="15.75" customHeight="1">
      <c r="A10557" s="1" t="s">
        <v>3132</v>
      </c>
      <c r="B10557" s="1">
        <v>4.0</v>
      </c>
      <c r="C10557" s="1" t="s">
        <v>22809</v>
      </c>
      <c r="D10557" s="1" t="s">
        <v>22810</v>
      </c>
      <c r="E10557" s="1" t="s">
        <v>176</v>
      </c>
      <c r="F10557" s="1" t="s">
        <v>66</v>
      </c>
      <c r="G10557" s="1" t="str">
        <f>IFERROR(__xludf.DUMMYFUNCTION("GOOGLETRANSLATE(D10557,""fr"",""en"")"),"#VALUE!")</f>
        <v>#VALUE!</v>
      </c>
    </row>
    <row r="10558" ht="15.75" customHeight="1">
      <c r="A10558" s="1" t="s">
        <v>609</v>
      </c>
      <c r="B10558" s="1">
        <v>1.0</v>
      </c>
      <c r="C10558" s="1" t="s">
        <v>22811</v>
      </c>
      <c r="D10558" s="1" t="s">
        <v>22812</v>
      </c>
      <c r="E10558" s="1" t="s">
        <v>25</v>
      </c>
      <c r="F10558" s="1" t="s">
        <v>110</v>
      </c>
      <c r="G10558" s="1" t="str">
        <f>IFERROR(__xludf.DUMMYFUNCTION("GOOGLETRANSLATE(D10558,""fr"",""en"")"),"#VALUE!")</f>
        <v>#VALUE!</v>
      </c>
    </row>
    <row r="10559" ht="15.75" customHeight="1">
      <c r="A10559" s="1" t="s">
        <v>3209</v>
      </c>
      <c r="B10559" s="1">
        <v>1.0</v>
      </c>
      <c r="C10559" s="1" t="s">
        <v>22813</v>
      </c>
      <c r="D10559" s="1" t="s">
        <v>22814</v>
      </c>
      <c r="E10559" s="1" t="s">
        <v>280</v>
      </c>
      <c r="F10559" s="1" t="s">
        <v>11</v>
      </c>
      <c r="G10559" s="1" t="str">
        <f>IFERROR(__xludf.DUMMYFUNCTION("GOOGLETRANSLATE(D10559,""fr"",""en"")"),"#VALUE!")</f>
        <v>#VALUE!</v>
      </c>
    </row>
    <row r="10560" ht="15.75" customHeight="1">
      <c r="A10560" s="1" t="s">
        <v>10609</v>
      </c>
      <c r="B10560" s="1">
        <v>5.0</v>
      </c>
      <c r="C10560" s="1" t="s">
        <v>22815</v>
      </c>
      <c r="D10560" s="1" t="s">
        <v>22816</v>
      </c>
      <c r="E10560" s="1" t="s">
        <v>29</v>
      </c>
      <c r="F10560" s="1" t="s">
        <v>30</v>
      </c>
      <c r="G10560" s="1" t="str">
        <f>IFERROR(__xludf.DUMMYFUNCTION("GOOGLETRANSLATE(D10560,""fr"",""en"")"),"The guaranteed ijh my help during my stay at the hospital")</f>
        <v>The guaranteed ijh my help during my stay at the hospital</v>
      </c>
    </row>
    <row r="10561" ht="15.75" customHeight="1">
      <c r="A10561" s="1" t="s">
        <v>126</v>
      </c>
      <c r="B10561" s="1">
        <v>1.0</v>
      </c>
      <c r="C10561" s="1" t="s">
        <v>22817</v>
      </c>
      <c r="D10561" s="1" t="s">
        <v>22818</v>
      </c>
      <c r="E10561" s="1" t="s">
        <v>10</v>
      </c>
      <c r="F10561" s="1" t="s">
        <v>11</v>
      </c>
      <c r="G10561" s="1" t="str">
        <f>IFERROR(__xludf.DUMMYFUNCTION("GOOGLETRANSLATE(D10561,""fr"",""en"")"),"#VALUE!")</f>
        <v>#VALUE!</v>
      </c>
    </row>
    <row r="10562" ht="15.75" customHeight="1">
      <c r="A10562" s="1" t="s">
        <v>5378</v>
      </c>
      <c r="B10562" s="1">
        <v>4.0</v>
      </c>
      <c r="C10562" s="1" t="s">
        <v>22819</v>
      </c>
      <c r="D10562" s="1" t="s">
        <v>22820</v>
      </c>
      <c r="E10562" s="1" t="s">
        <v>52</v>
      </c>
      <c r="F10562" s="1" t="s">
        <v>11</v>
      </c>
      <c r="G10562" s="1" t="str">
        <f>IFERROR(__xludf.DUMMYFUNCTION("GOOGLETRANSLATE(D10562,""fr"",""en"")"),"#VALUE!")</f>
        <v>#VALUE!</v>
      </c>
    </row>
    <row r="10563" ht="15.75" customHeight="1">
      <c r="A10563" s="1" t="s">
        <v>6154</v>
      </c>
      <c r="B10563" s="1">
        <v>4.0</v>
      </c>
      <c r="C10563" s="1" t="s">
        <v>22821</v>
      </c>
      <c r="D10563" s="1" t="s">
        <v>22822</v>
      </c>
      <c r="E10563" s="1" t="s">
        <v>21</v>
      </c>
      <c r="F10563" s="1" t="s">
        <v>11</v>
      </c>
      <c r="G10563" s="1" t="str">
        <f>IFERROR(__xludf.DUMMYFUNCTION("GOOGLETRANSLATE(D10563,""fr"",""en"")"),"#VALUE!")</f>
        <v>#VALUE!</v>
      </c>
    </row>
    <row r="10564" ht="15.75" customHeight="1">
      <c r="A10564" s="1" t="s">
        <v>7468</v>
      </c>
      <c r="B10564" s="1">
        <v>1.0</v>
      </c>
      <c r="C10564" s="1" t="s">
        <v>22823</v>
      </c>
      <c r="D10564" s="1" t="s">
        <v>22824</v>
      </c>
      <c r="E10564" s="1" t="s">
        <v>10</v>
      </c>
      <c r="F10564" s="1" t="s">
        <v>11</v>
      </c>
      <c r="G10564" s="1" t="str">
        <f>IFERROR(__xludf.DUMMYFUNCTION("GOOGLETRANSLATE(D10564,""fr"",""en"")"),"#VALUE!")</f>
        <v>#VALUE!</v>
      </c>
    </row>
    <row r="10565" ht="15.75" customHeight="1">
      <c r="A10565" s="1" t="s">
        <v>12899</v>
      </c>
      <c r="B10565" s="1">
        <v>4.0</v>
      </c>
      <c r="C10565" s="1" t="s">
        <v>22825</v>
      </c>
      <c r="D10565" s="1" t="s">
        <v>22826</v>
      </c>
      <c r="E10565" s="1" t="s">
        <v>484</v>
      </c>
      <c r="F10565" s="1" t="s">
        <v>30</v>
      </c>
      <c r="G10565" s="1" t="str">
        <f>IFERROR(__xludf.DUMMYFUNCTION("GOOGLETRANSLATE(D10565,""fr"",""en"")"),"#VALUE!")</f>
        <v>#VALUE!</v>
      </c>
    </row>
    <row r="10566" ht="15.75" customHeight="1">
      <c r="A10566" s="1" t="s">
        <v>1110</v>
      </c>
      <c r="B10566" s="1">
        <v>3.0</v>
      </c>
      <c r="C10566" s="1" t="s">
        <v>22827</v>
      </c>
      <c r="D10566" s="1" t="s">
        <v>22828</v>
      </c>
      <c r="E10566" s="1" t="s">
        <v>10</v>
      </c>
      <c r="F10566" s="1" t="s">
        <v>11</v>
      </c>
      <c r="G10566" s="1" t="str">
        <f>IFERROR(__xludf.DUMMYFUNCTION("GOOGLETRANSLATE(D10566,""fr"",""en"")"),"#VALUE!")</f>
        <v>#VALUE!</v>
      </c>
    </row>
    <row r="10567" ht="15.75" customHeight="1">
      <c r="A10567" s="1" t="s">
        <v>558</v>
      </c>
      <c r="B10567" s="1">
        <v>3.0</v>
      </c>
      <c r="C10567" s="1" t="s">
        <v>22829</v>
      </c>
      <c r="D10567" s="1" t="s">
        <v>22830</v>
      </c>
      <c r="E10567" s="1" t="s">
        <v>554</v>
      </c>
      <c r="F10567" s="1" t="s">
        <v>30</v>
      </c>
      <c r="G10567" s="1" t="str">
        <f>IFERROR(__xludf.DUMMYFUNCTION("GOOGLETRANSLATE(D10567,""fr"",""en"")"),"#VALUE!")</f>
        <v>#VALUE!</v>
      </c>
    </row>
    <row r="10568" ht="15.75" customHeight="1">
      <c r="A10568" s="1" t="s">
        <v>22597</v>
      </c>
      <c r="B10568" s="1">
        <v>2.0</v>
      </c>
      <c r="C10568" s="1" t="s">
        <v>22831</v>
      </c>
      <c r="D10568" s="1" t="s">
        <v>22832</v>
      </c>
      <c r="E10568" s="1" t="s">
        <v>296</v>
      </c>
      <c r="F10568" s="1" t="s">
        <v>11</v>
      </c>
      <c r="G10568" s="1" t="str">
        <f>IFERROR(__xludf.DUMMYFUNCTION("GOOGLETRANSLATE(D10568,""fr"",""en"")"),"#VALUE!")</f>
        <v>#VALUE!</v>
      </c>
    </row>
    <row r="10569" ht="15.75" customHeight="1">
      <c r="A10569" s="1" t="s">
        <v>22833</v>
      </c>
      <c r="B10569" s="1">
        <v>3.0</v>
      </c>
      <c r="C10569" s="1" t="s">
        <v>22834</v>
      </c>
      <c r="D10569" s="1" t="s">
        <v>22835</v>
      </c>
      <c r="E10569" s="1" t="s">
        <v>614</v>
      </c>
      <c r="F10569" s="1" t="s">
        <v>30</v>
      </c>
      <c r="G10569" s="1" t="str">
        <f>IFERROR(__xludf.DUMMYFUNCTION("GOOGLETRANSLATE(D10569,""fr"",""en"")"),"#VALUE!")</f>
        <v>#VALUE!</v>
      </c>
    </row>
    <row r="10570" ht="15.75" customHeight="1">
      <c r="A10570" s="1" t="s">
        <v>4007</v>
      </c>
      <c r="B10570" s="1">
        <v>5.0</v>
      </c>
      <c r="C10570" s="1" t="s">
        <v>22836</v>
      </c>
      <c r="D10570" s="1" t="s">
        <v>22837</v>
      </c>
      <c r="E10570" s="1" t="s">
        <v>65</v>
      </c>
      <c r="F10570" s="1" t="s">
        <v>66</v>
      </c>
      <c r="G10570" s="1" t="str">
        <f>IFERROR(__xludf.DUMMYFUNCTION("GOOGLETRANSLATE(D10570,""fr"",""en"")"),"#VALUE!")</f>
        <v>#VALUE!</v>
      </c>
    </row>
    <row r="10571" ht="15.75" customHeight="1">
      <c r="A10571" s="1" t="s">
        <v>3985</v>
      </c>
      <c r="B10571" s="1">
        <v>1.0</v>
      </c>
      <c r="C10571" s="1" t="s">
        <v>22838</v>
      </c>
      <c r="D10571" s="1" t="s">
        <v>22839</v>
      </c>
      <c r="E10571" s="1" t="s">
        <v>52</v>
      </c>
      <c r="F10571" s="1" t="s">
        <v>11</v>
      </c>
      <c r="G10571" s="1" t="str">
        <f>IFERROR(__xludf.DUMMYFUNCTION("GOOGLETRANSLATE(D10571,""fr"",""en"")"),"#VALUE!")</f>
        <v>#VALUE!</v>
      </c>
    </row>
    <row r="10572" ht="15.75" customHeight="1">
      <c r="A10572" s="1" t="s">
        <v>3041</v>
      </c>
      <c r="B10572" s="1">
        <v>5.0</v>
      </c>
      <c r="C10572" s="1" t="s">
        <v>22840</v>
      </c>
      <c r="D10572" s="1" t="s">
        <v>22841</v>
      </c>
      <c r="E10572" s="1" t="s">
        <v>21</v>
      </c>
      <c r="F10572" s="1" t="s">
        <v>11</v>
      </c>
      <c r="G10572" s="1" t="str">
        <f>IFERROR(__xludf.DUMMYFUNCTION("GOOGLETRANSLATE(D10572,""fr"",""en"")"),"#VALUE!")</f>
        <v>#VALUE!</v>
      </c>
    </row>
    <row r="10573" ht="15.75" customHeight="1">
      <c r="A10573" s="1" t="s">
        <v>3630</v>
      </c>
      <c r="B10573" s="1">
        <v>2.0</v>
      </c>
      <c r="C10573" s="1" t="s">
        <v>22842</v>
      </c>
      <c r="D10573" s="1" t="s">
        <v>22843</v>
      </c>
      <c r="E10573" s="1" t="s">
        <v>1192</v>
      </c>
      <c r="F10573" s="1" t="s">
        <v>84</v>
      </c>
      <c r="G10573" s="1" t="str">
        <f>IFERROR(__xludf.DUMMYFUNCTION("GOOGLETRANSLATE(D10573,""fr"",""en"")"),"#VALUE!")</f>
        <v>#VALUE!</v>
      </c>
    </row>
    <row r="10574" ht="15.75" customHeight="1">
      <c r="A10574" s="1" t="s">
        <v>6083</v>
      </c>
      <c r="B10574" s="1">
        <v>3.0</v>
      </c>
      <c r="C10574" s="1" t="s">
        <v>22844</v>
      </c>
      <c r="D10574" s="1" t="s">
        <v>22845</v>
      </c>
      <c r="E10574" s="1" t="s">
        <v>614</v>
      </c>
      <c r="F10574" s="1" t="s">
        <v>30</v>
      </c>
      <c r="G10574" s="1" t="str">
        <f>IFERROR(__xludf.DUMMYFUNCTION("GOOGLETRANSLATE(D10574,""fr"",""en"")"),"#VALUE!")</f>
        <v>#VALUE!</v>
      </c>
    </row>
    <row r="10575" ht="15.75" customHeight="1">
      <c r="A10575" s="1" t="s">
        <v>1778</v>
      </c>
      <c r="B10575" s="1">
        <v>1.0</v>
      </c>
      <c r="C10575" s="1" t="s">
        <v>22846</v>
      </c>
      <c r="D10575" s="1" t="s">
        <v>22847</v>
      </c>
      <c r="E10575" s="1" t="s">
        <v>10</v>
      </c>
      <c r="F10575" s="1" t="s">
        <v>11</v>
      </c>
      <c r="G10575" s="1" t="str">
        <f>IFERROR(__xludf.DUMMYFUNCTION("GOOGLETRANSLATE(D10575,""fr"",""en"")"),"#VALUE!")</f>
        <v>#VALUE!</v>
      </c>
    </row>
    <row r="10576" ht="15.75" customHeight="1">
      <c r="A10576" s="1" t="s">
        <v>1198</v>
      </c>
      <c r="B10576" s="1">
        <v>4.0</v>
      </c>
      <c r="C10576" s="1" t="s">
        <v>22848</v>
      </c>
      <c r="D10576" s="1" t="s">
        <v>22849</v>
      </c>
      <c r="E10576" s="1" t="s">
        <v>21</v>
      </c>
      <c r="F10576" s="1" t="s">
        <v>11</v>
      </c>
      <c r="G10576" s="1" t="str">
        <f>IFERROR(__xludf.DUMMYFUNCTION("GOOGLETRANSLATE(D10576,""fr"",""en"")"),"#VALUE!")</f>
        <v>#VALUE!</v>
      </c>
    </row>
    <row r="10577" ht="15.75" customHeight="1">
      <c r="A10577" s="1" t="s">
        <v>2048</v>
      </c>
      <c r="B10577" s="1">
        <v>4.0</v>
      </c>
      <c r="C10577" s="1" t="s">
        <v>22850</v>
      </c>
      <c r="D10577" s="1" t="s">
        <v>22851</v>
      </c>
      <c r="E10577" s="1" t="s">
        <v>10</v>
      </c>
      <c r="F10577" s="1" t="s">
        <v>11</v>
      </c>
      <c r="G10577" s="1" t="str">
        <f>IFERROR(__xludf.DUMMYFUNCTION("GOOGLETRANSLATE(D10577,""fr"",""en"")"),"#VALUE!")</f>
        <v>#VALUE!</v>
      </c>
    </row>
    <row r="10578" ht="15.75" customHeight="1">
      <c r="A10578" s="1" t="s">
        <v>22852</v>
      </c>
      <c r="B10578" s="1">
        <v>4.0</v>
      </c>
      <c r="C10578" s="1" t="s">
        <v>22853</v>
      </c>
      <c r="D10578" s="1" t="s">
        <v>22854</v>
      </c>
      <c r="E10578" s="1" t="s">
        <v>614</v>
      </c>
      <c r="F10578" s="1" t="s">
        <v>30</v>
      </c>
      <c r="G10578" s="1" t="str">
        <f>IFERROR(__xludf.DUMMYFUNCTION("GOOGLETRANSLATE(D10578,""fr"",""en"")"),"#VALUE!")</f>
        <v>#VALUE!</v>
      </c>
    </row>
    <row r="10579" ht="15.75" customHeight="1">
      <c r="A10579" s="1" t="s">
        <v>5456</v>
      </c>
      <c r="B10579" s="1">
        <v>5.0</v>
      </c>
      <c r="C10579" s="1" t="s">
        <v>22855</v>
      </c>
      <c r="D10579" s="1" t="s">
        <v>22856</v>
      </c>
      <c r="E10579" s="1" t="s">
        <v>21</v>
      </c>
      <c r="F10579" s="1" t="s">
        <v>11</v>
      </c>
      <c r="G10579" s="1" t="str">
        <f>IFERROR(__xludf.DUMMYFUNCTION("GOOGLETRANSLATE(D10579,""fr"",""en"")"),"Hello
Thank you very much to the Olivier Insurance for professionalism and its attractive prices.
I highly recommend.
very good exchange with telephone technicians")</f>
        <v>Hello
Thank you very much to the Olivier Insurance for professionalism and its attractive prices.
I highly recommend.
very good exchange with telephone technicians</v>
      </c>
    </row>
    <row r="10580" ht="15.75" customHeight="1">
      <c r="A10580" s="1" t="s">
        <v>22857</v>
      </c>
      <c r="B10580" s="1">
        <v>1.0</v>
      </c>
      <c r="C10580" s="1" t="s">
        <v>22858</v>
      </c>
      <c r="D10580" s="1" t="s">
        <v>22859</v>
      </c>
      <c r="E10580" s="1" t="s">
        <v>250</v>
      </c>
      <c r="F10580" s="1" t="s">
        <v>30</v>
      </c>
      <c r="G10580" s="1" t="str">
        <f>IFERROR(__xludf.DUMMYFUNCTION("GOOGLETRANSLATE(D10580,""fr"",""en"")"),"#VALUE!")</f>
        <v>#VALUE!</v>
      </c>
    </row>
    <row r="10581" ht="15.75" customHeight="1">
      <c r="A10581" s="1" t="s">
        <v>1248</v>
      </c>
      <c r="B10581" s="1">
        <v>3.0</v>
      </c>
      <c r="C10581" s="1" t="s">
        <v>22860</v>
      </c>
      <c r="D10581" s="1" t="s">
        <v>22861</v>
      </c>
      <c r="E10581" s="1" t="s">
        <v>21</v>
      </c>
      <c r="F10581" s="1" t="s">
        <v>11</v>
      </c>
      <c r="G10581" s="1" t="str">
        <f>IFERROR(__xludf.DUMMYFUNCTION("GOOGLETRANSLATE(D10581,""fr"",""en"")"),"#VALUE!")</f>
        <v>#VALUE!</v>
      </c>
    </row>
    <row r="10582" ht="15.75" customHeight="1">
      <c r="A10582" s="1" t="s">
        <v>5712</v>
      </c>
      <c r="B10582" s="1">
        <v>4.0</v>
      </c>
      <c r="C10582" s="1" t="s">
        <v>22862</v>
      </c>
      <c r="D10582" s="1" t="s">
        <v>22863</v>
      </c>
      <c r="E10582" s="1" t="s">
        <v>176</v>
      </c>
      <c r="F10582" s="1" t="s">
        <v>66</v>
      </c>
      <c r="G10582" s="1" t="str">
        <f>IFERROR(__xludf.DUMMYFUNCTION("GOOGLETRANSLATE(D10582,""fr"",""en"")"),"#VALUE!")</f>
        <v>#VALUE!</v>
      </c>
    </row>
    <row r="10583" ht="15.75" customHeight="1">
      <c r="A10583" s="1" t="s">
        <v>1886</v>
      </c>
      <c r="B10583" s="1">
        <v>1.0</v>
      </c>
      <c r="C10583" s="1" t="s">
        <v>22864</v>
      </c>
      <c r="D10583" s="1" t="s">
        <v>22865</v>
      </c>
      <c r="E10583" s="1" t="s">
        <v>575</v>
      </c>
      <c r="F10583" s="1" t="s">
        <v>48</v>
      </c>
      <c r="G10583" s="1" t="str">
        <f>IFERROR(__xludf.DUMMYFUNCTION("GOOGLETRANSLATE(D10583,""fr"",""en"")"),"#VALUE!")</f>
        <v>#VALUE!</v>
      </c>
    </row>
    <row r="10584" ht="15.75" customHeight="1">
      <c r="A10584" s="1" t="s">
        <v>8403</v>
      </c>
      <c r="B10584" s="1">
        <v>2.0</v>
      </c>
      <c r="C10584" s="1" t="s">
        <v>22866</v>
      </c>
      <c r="D10584" s="1" t="s">
        <v>22867</v>
      </c>
      <c r="E10584" s="1" t="s">
        <v>109</v>
      </c>
      <c r="F10584" s="1" t="s">
        <v>110</v>
      </c>
      <c r="G10584" s="1" t="str">
        <f>IFERROR(__xludf.DUMMYFUNCTION("GOOGLETRANSLATE(D10584,""fr"",""en"")"),"#VALUE!")</f>
        <v>#VALUE!</v>
      </c>
    </row>
    <row r="10585" ht="15.75" customHeight="1">
      <c r="A10585" s="1" t="s">
        <v>1062</v>
      </c>
      <c r="B10585" s="1">
        <v>5.0</v>
      </c>
      <c r="C10585" s="1" t="s">
        <v>22868</v>
      </c>
      <c r="D10585" s="1" t="s">
        <v>22869</v>
      </c>
      <c r="E10585" s="1" t="s">
        <v>21</v>
      </c>
      <c r="F10585" s="1" t="s">
        <v>11</v>
      </c>
      <c r="G10585" s="1" t="str">
        <f>IFERROR(__xludf.DUMMYFUNCTION("GOOGLETRANSLATE(D10585,""fr"",""en"")"),"#VALUE!")</f>
        <v>#VALUE!</v>
      </c>
    </row>
    <row r="10586" ht="15.75" customHeight="1">
      <c r="A10586" s="1" t="s">
        <v>1562</v>
      </c>
      <c r="B10586" s="1">
        <v>5.0</v>
      </c>
      <c r="C10586" s="1" t="s">
        <v>22870</v>
      </c>
      <c r="D10586" s="1" t="s">
        <v>22871</v>
      </c>
      <c r="E10586" s="1" t="s">
        <v>10</v>
      </c>
      <c r="F10586" s="1" t="s">
        <v>11</v>
      </c>
      <c r="G10586" s="1" t="str">
        <f>IFERROR(__xludf.DUMMYFUNCTION("GOOGLETRANSLATE(D10586,""fr"",""en"")"),"#VALUE!")</f>
        <v>#VALUE!</v>
      </c>
    </row>
    <row r="10587" ht="15.75" customHeight="1">
      <c r="A10587" s="1" t="s">
        <v>1473</v>
      </c>
      <c r="B10587" s="1">
        <v>3.0</v>
      </c>
      <c r="C10587" s="1" t="s">
        <v>22872</v>
      </c>
      <c r="D10587" s="1" t="s">
        <v>22873</v>
      </c>
      <c r="E10587" s="1" t="s">
        <v>448</v>
      </c>
      <c r="F10587" s="1" t="s">
        <v>84</v>
      </c>
      <c r="G10587" s="1" t="str">
        <f>IFERROR(__xludf.DUMMYFUNCTION("GOOGLETRANSLATE(D10587,""fr"",""en"")"),"#VALUE!")</f>
        <v>#VALUE!</v>
      </c>
    </row>
    <row r="10588" ht="15.75" customHeight="1">
      <c r="A10588" s="1" t="s">
        <v>13782</v>
      </c>
      <c r="B10588" s="1">
        <v>1.0</v>
      </c>
      <c r="C10588" s="1" t="s">
        <v>22874</v>
      </c>
      <c r="D10588" s="1" t="s">
        <v>22875</v>
      </c>
      <c r="E10588" s="1" t="s">
        <v>423</v>
      </c>
      <c r="F10588" s="1" t="s">
        <v>30</v>
      </c>
      <c r="G10588" s="1" t="str">
        <f>IFERROR(__xludf.DUMMYFUNCTION("GOOGLETRANSLATE(D10588,""fr"",""en"")"),"#VALUE!")</f>
        <v>#VALUE!</v>
      </c>
    </row>
    <row r="10589" ht="15.75" customHeight="1">
      <c r="A10589" s="1" t="s">
        <v>1434</v>
      </c>
      <c r="B10589" s="1">
        <v>3.0</v>
      </c>
      <c r="C10589" s="1" t="s">
        <v>22876</v>
      </c>
      <c r="D10589" s="1" t="s">
        <v>22877</v>
      </c>
      <c r="E10589" s="1" t="s">
        <v>10</v>
      </c>
      <c r="F10589" s="1" t="s">
        <v>11</v>
      </c>
      <c r="G10589" s="1" t="str">
        <f>IFERROR(__xludf.DUMMYFUNCTION("GOOGLETRANSLATE(D10589,""fr"",""en"")"),"#VALUE!")</f>
        <v>#VALUE!</v>
      </c>
    </row>
    <row r="10590" ht="15.75" customHeight="1">
      <c r="A10590" s="1" t="s">
        <v>2181</v>
      </c>
      <c r="B10590" s="1">
        <v>1.0</v>
      </c>
      <c r="C10590" s="1" t="s">
        <v>22878</v>
      </c>
      <c r="D10590" s="1" t="s">
        <v>22879</v>
      </c>
      <c r="E10590" s="1" t="s">
        <v>250</v>
      </c>
      <c r="F10590" s="1" t="s">
        <v>30</v>
      </c>
      <c r="G10590" s="1" t="str">
        <f>IFERROR(__xludf.DUMMYFUNCTION("GOOGLETRANSLATE(D10590,""fr"",""en"")"),"#VALUE!")</f>
        <v>#VALUE!</v>
      </c>
    </row>
    <row r="10591" ht="15.75" customHeight="1">
      <c r="A10591" s="1" t="s">
        <v>882</v>
      </c>
      <c r="B10591" s="1">
        <v>2.0</v>
      </c>
      <c r="C10591" s="1" t="s">
        <v>22880</v>
      </c>
      <c r="D10591" s="1" t="s">
        <v>22881</v>
      </c>
      <c r="E10591" s="1" t="s">
        <v>29</v>
      </c>
      <c r="F10591" s="1" t="s">
        <v>30</v>
      </c>
      <c r="G10591" s="1" t="str">
        <f>IFERROR(__xludf.DUMMYFUNCTION("GOOGLETRANSLATE(D10591,""fr"",""en"")"),"#VALUE!")</f>
        <v>#VALUE!</v>
      </c>
    </row>
    <row r="10592" ht="15.75" customHeight="1">
      <c r="A10592" s="1" t="s">
        <v>9307</v>
      </c>
      <c r="B10592" s="1">
        <v>2.0</v>
      </c>
      <c r="C10592" s="1" t="s">
        <v>22882</v>
      </c>
      <c r="D10592" s="1" t="s">
        <v>22883</v>
      </c>
      <c r="E10592" s="1" t="s">
        <v>65</v>
      </c>
      <c r="F10592" s="1" t="s">
        <v>66</v>
      </c>
      <c r="G10592" s="1" t="str">
        <f>IFERROR(__xludf.DUMMYFUNCTION("GOOGLETRANSLATE(D10592,""fr"",""en"")"),"#VALUE!")</f>
        <v>#VALUE!</v>
      </c>
    </row>
    <row r="10593" ht="15.75" customHeight="1">
      <c r="A10593" s="1" t="s">
        <v>11013</v>
      </c>
      <c r="B10593" s="1">
        <v>1.0</v>
      </c>
      <c r="C10593" s="1" t="s">
        <v>22884</v>
      </c>
      <c r="D10593" s="1" t="s">
        <v>22885</v>
      </c>
      <c r="E10593" s="1" t="s">
        <v>280</v>
      </c>
      <c r="F10593" s="1" t="s">
        <v>11</v>
      </c>
      <c r="G10593" s="1" t="str">
        <f>IFERROR(__xludf.DUMMYFUNCTION("GOOGLETRANSLATE(D10593,""fr"",""en"")"),"#VALUE!")</f>
        <v>#VALUE!</v>
      </c>
    </row>
    <row r="10594" ht="15.75" customHeight="1">
      <c r="A10594" s="1" t="s">
        <v>12046</v>
      </c>
      <c r="B10594" s="1">
        <v>1.0</v>
      </c>
      <c r="C10594" s="1" t="s">
        <v>22886</v>
      </c>
      <c r="D10594" s="1" t="s">
        <v>22887</v>
      </c>
      <c r="E10594" s="1" t="s">
        <v>750</v>
      </c>
      <c r="F10594" s="1" t="s">
        <v>110</v>
      </c>
      <c r="G10594" s="1" t="str">
        <f>IFERROR(__xludf.DUMMYFUNCTION("GOOGLETRANSLATE(D10594,""fr"",""en"")"),"#VALUE!")</f>
        <v>#VALUE!</v>
      </c>
    </row>
    <row r="10595" ht="15.75" customHeight="1">
      <c r="A10595" s="1" t="s">
        <v>5230</v>
      </c>
      <c r="B10595" s="1">
        <v>4.0</v>
      </c>
      <c r="C10595" s="1" t="s">
        <v>22888</v>
      </c>
      <c r="D10595" s="1" t="s">
        <v>22889</v>
      </c>
      <c r="E10595" s="1" t="s">
        <v>10</v>
      </c>
      <c r="F10595" s="1" t="s">
        <v>11</v>
      </c>
      <c r="G10595" s="1" t="str">
        <f>IFERROR(__xludf.DUMMYFUNCTION("GOOGLETRANSLATE(D10595,""fr"",""en"")"),"#VALUE!")</f>
        <v>#VALUE!</v>
      </c>
    </row>
    <row r="10596" ht="15.75" customHeight="1">
      <c r="A10596" s="1" t="s">
        <v>15089</v>
      </c>
      <c r="B10596" s="1">
        <v>2.0</v>
      </c>
      <c r="C10596" s="1" t="s">
        <v>22890</v>
      </c>
      <c r="D10596" s="1" t="s">
        <v>22891</v>
      </c>
      <c r="E10596" s="1" t="s">
        <v>125</v>
      </c>
      <c r="F10596" s="1" t="s">
        <v>11</v>
      </c>
      <c r="G10596" s="1" t="str">
        <f>IFERROR(__xludf.DUMMYFUNCTION("GOOGLETRANSLATE(D10596,""fr"",""en"")"),"#VALUE!")</f>
        <v>#VALUE!</v>
      </c>
    </row>
    <row r="10597" ht="15.75" customHeight="1">
      <c r="A10597" s="1" t="s">
        <v>67</v>
      </c>
      <c r="B10597" s="1">
        <v>1.0</v>
      </c>
      <c r="C10597" s="1" t="s">
        <v>22892</v>
      </c>
      <c r="D10597" s="1" t="s">
        <v>22893</v>
      </c>
      <c r="E10597" s="1" t="s">
        <v>196</v>
      </c>
      <c r="F10597" s="1" t="s">
        <v>118</v>
      </c>
      <c r="G10597" s="1" t="str">
        <f>IFERROR(__xludf.DUMMYFUNCTION("GOOGLETRANSLATE(D10597,""fr"",""en"")"),"#VALUE!")</f>
        <v>#VALUE!</v>
      </c>
    </row>
    <row r="10598" ht="15.75" customHeight="1">
      <c r="A10598" s="1" t="s">
        <v>4615</v>
      </c>
      <c r="B10598" s="1">
        <v>2.0</v>
      </c>
      <c r="C10598" s="1" t="s">
        <v>22894</v>
      </c>
      <c r="D10598" s="1" t="s">
        <v>22895</v>
      </c>
      <c r="E10598" s="1" t="s">
        <v>273</v>
      </c>
      <c r="F10598" s="1" t="s">
        <v>11</v>
      </c>
      <c r="G10598" s="1" t="str">
        <f>IFERROR(__xludf.DUMMYFUNCTION("GOOGLETRANSLATE(D10598,""fr"",""en"")"),"#VALUE!")</f>
        <v>#VALUE!</v>
      </c>
    </row>
    <row r="10599" ht="15.75" customHeight="1">
      <c r="A10599" s="1" t="s">
        <v>2461</v>
      </c>
      <c r="B10599" s="1">
        <v>1.0</v>
      </c>
      <c r="C10599" s="1" t="s">
        <v>22896</v>
      </c>
      <c r="D10599" s="1" t="s">
        <v>22897</v>
      </c>
      <c r="E10599" s="1" t="s">
        <v>25</v>
      </c>
      <c r="F10599" s="1" t="s">
        <v>11</v>
      </c>
      <c r="G10599" s="1" t="str">
        <f>IFERROR(__xludf.DUMMYFUNCTION("GOOGLETRANSLATE(D10599,""fr"",""en"")"),"#VALUE!")</f>
        <v>#VALUE!</v>
      </c>
    </row>
    <row r="10600" ht="15.75" customHeight="1">
      <c r="A10600" s="1" t="s">
        <v>1830</v>
      </c>
      <c r="B10600" s="1">
        <v>4.0</v>
      </c>
      <c r="C10600" s="1" t="s">
        <v>22898</v>
      </c>
      <c r="D10600" s="1" t="s">
        <v>22899</v>
      </c>
      <c r="E10600" s="1" t="s">
        <v>176</v>
      </c>
      <c r="F10600" s="1" t="s">
        <v>66</v>
      </c>
      <c r="G10600" s="1" t="str">
        <f>IFERROR(__xludf.DUMMYFUNCTION("GOOGLETRANSLATE(D10600,""fr"",""en"")"),"#VALUE!")</f>
        <v>#VALUE!</v>
      </c>
    </row>
    <row r="10601" ht="15.75" customHeight="1">
      <c r="A10601" s="1" t="s">
        <v>955</v>
      </c>
      <c r="B10601" s="1">
        <v>1.0</v>
      </c>
      <c r="C10601" s="1" t="s">
        <v>22900</v>
      </c>
      <c r="D10601" s="1" t="s">
        <v>22901</v>
      </c>
      <c r="E10601" s="1" t="s">
        <v>273</v>
      </c>
      <c r="F10601" s="1" t="s">
        <v>11</v>
      </c>
      <c r="G10601" s="1" t="str">
        <f>IFERROR(__xludf.DUMMYFUNCTION("GOOGLETRANSLATE(D10601,""fr"",""en"")"),"#VALUE!")</f>
        <v>#VALUE!</v>
      </c>
    </row>
    <row r="10602" ht="15.75" customHeight="1">
      <c r="A10602" s="1" t="s">
        <v>1770</v>
      </c>
      <c r="B10602" s="1">
        <v>5.0</v>
      </c>
      <c r="C10602" s="1" t="s">
        <v>22902</v>
      </c>
      <c r="D10602" s="1" t="s">
        <v>22903</v>
      </c>
      <c r="E10602" s="1" t="s">
        <v>484</v>
      </c>
      <c r="F10602" s="1" t="s">
        <v>118</v>
      </c>
      <c r="G10602" s="1" t="str">
        <f>IFERROR(__xludf.DUMMYFUNCTION("GOOGLETRANSLATE(D10602,""fr"",""en"")"),"#VALUE!")</f>
        <v>#VALUE!</v>
      </c>
    </row>
    <row r="10603" ht="15.75" customHeight="1">
      <c r="A10603" s="1" t="s">
        <v>936</v>
      </c>
      <c r="B10603" s="1">
        <v>1.0</v>
      </c>
      <c r="C10603" s="1" t="s">
        <v>22904</v>
      </c>
      <c r="D10603" s="1" t="s">
        <v>22905</v>
      </c>
      <c r="E10603" s="1" t="s">
        <v>25</v>
      </c>
      <c r="F10603" s="1" t="s">
        <v>110</v>
      </c>
      <c r="G10603" s="1" t="str">
        <f>IFERROR(__xludf.DUMMYFUNCTION("GOOGLETRANSLATE(D10603,""fr"",""en"")"),"#VALUE!")</f>
        <v>#VALUE!</v>
      </c>
    </row>
    <row r="10604" ht="15.75" customHeight="1">
      <c r="A10604" s="1" t="s">
        <v>724</v>
      </c>
      <c r="B10604" s="1">
        <v>2.0</v>
      </c>
      <c r="C10604" s="1" t="s">
        <v>22906</v>
      </c>
      <c r="D10604" s="1" t="s">
        <v>22907</v>
      </c>
      <c r="E10604" s="1" t="s">
        <v>10</v>
      </c>
      <c r="F10604" s="1" t="s">
        <v>11</v>
      </c>
      <c r="G10604" s="1" t="str">
        <f>IFERROR(__xludf.DUMMYFUNCTION("GOOGLETRANSLATE(D10604,""fr"",""en"")"),"#VALUE!")</f>
        <v>#VALUE!</v>
      </c>
    </row>
    <row r="10605" ht="15.75" customHeight="1">
      <c r="A10605" s="1" t="s">
        <v>769</v>
      </c>
      <c r="B10605" s="1">
        <v>5.0</v>
      </c>
      <c r="C10605" s="1" t="s">
        <v>22908</v>
      </c>
      <c r="D10605" s="1" t="s">
        <v>22909</v>
      </c>
      <c r="E10605" s="1" t="s">
        <v>21</v>
      </c>
      <c r="F10605" s="1" t="s">
        <v>11</v>
      </c>
      <c r="G10605" s="1" t="str">
        <f>IFERROR(__xludf.DUMMYFUNCTION("GOOGLETRANSLATE(D10605,""fr"",""en"")"),"#VALUE!")</f>
        <v>#VALUE!</v>
      </c>
    </row>
    <row r="10606" ht="15.75" customHeight="1">
      <c r="A10606" s="1" t="s">
        <v>74</v>
      </c>
      <c r="B10606" s="1">
        <v>5.0</v>
      </c>
      <c r="C10606" s="1" t="s">
        <v>22910</v>
      </c>
      <c r="D10606" s="1" t="s">
        <v>22911</v>
      </c>
      <c r="E10606" s="1" t="s">
        <v>21</v>
      </c>
      <c r="F10606" s="1" t="s">
        <v>11</v>
      </c>
      <c r="G10606" s="1" t="str">
        <f>IFERROR(__xludf.DUMMYFUNCTION("GOOGLETRANSLATE(D10606,""fr"",""en"")"),"Very good telephone assistance.
I am satisfied with my subscription to an asurance contract with the Olivier Insurance.
I recommend.
Thank you")</f>
        <v>Very good telephone assistance.
I am satisfied with my subscription to an asurance contract with the Olivier Insurance.
I recommend.
Thank you</v>
      </c>
    </row>
    <row r="10607" ht="15.75" customHeight="1">
      <c r="A10607" s="1" t="s">
        <v>1439</v>
      </c>
      <c r="B10607" s="1">
        <v>4.0</v>
      </c>
      <c r="C10607" s="1" t="s">
        <v>22912</v>
      </c>
      <c r="D10607" s="1" t="s">
        <v>22913</v>
      </c>
      <c r="E10607" s="1" t="s">
        <v>21</v>
      </c>
      <c r="F10607" s="1" t="s">
        <v>11</v>
      </c>
      <c r="G10607" s="1" t="str">
        <f>IFERROR(__xludf.DUMMYFUNCTION("GOOGLETRANSLATE(D10607,""fr"",""en"")"),"#VALUE!")</f>
        <v>#VALUE!</v>
      </c>
    </row>
    <row r="10608" ht="15.75" customHeight="1">
      <c r="A10608" s="1" t="s">
        <v>2135</v>
      </c>
      <c r="B10608" s="1">
        <v>5.0</v>
      </c>
      <c r="C10608" s="1" t="s">
        <v>22914</v>
      </c>
      <c r="D10608" s="1" t="s">
        <v>22915</v>
      </c>
      <c r="E10608" s="1" t="s">
        <v>10</v>
      </c>
      <c r="F10608" s="1" t="s">
        <v>11</v>
      </c>
      <c r="G10608" s="1" t="str">
        <f>IFERROR(__xludf.DUMMYFUNCTION("GOOGLETRANSLATE(D10608,""fr"",""en"")"),"#VALUE!")</f>
        <v>#VALUE!</v>
      </c>
    </row>
    <row r="10609" ht="15.75" customHeight="1">
      <c r="A10609" s="1" t="s">
        <v>18</v>
      </c>
      <c r="B10609" s="1">
        <v>5.0</v>
      </c>
      <c r="C10609" s="1" t="s">
        <v>22916</v>
      </c>
      <c r="D10609" s="1" t="s">
        <v>22917</v>
      </c>
      <c r="E10609" s="1" t="s">
        <v>21</v>
      </c>
      <c r="F10609" s="1" t="s">
        <v>11</v>
      </c>
      <c r="G10609" s="1" t="str">
        <f>IFERROR(__xludf.DUMMYFUNCTION("GOOGLETRANSLATE(D10609,""fr"",""en"")"),"#VALUE!")</f>
        <v>#VALUE!</v>
      </c>
    </row>
    <row r="10610" ht="15.75" customHeight="1">
      <c r="A10610" s="1" t="s">
        <v>7</v>
      </c>
      <c r="B10610" s="1">
        <v>4.0</v>
      </c>
      <c r="C10610" s="1" t="s">
        <v>22918</v>
      </c>
      <c r="D10610" s="1" t="s">
        <v>22919</v>
      </c>
      <c r="E10610" s="1" t="s">
        <v>10</v>
      </c>
      <c r="F10610" s="1" t="s">
        <v>11</v>
      </c>
      <c r="G10610" s="1" t="str">
        <f>IFERROR(__xludf.DUMMYFUNCTION("GOOGLETRANSLATE(D10610,""fr"",""en"")"),"#VALUE!")</f>
        <v>#VALUE!</v>
      </c>
    </row>
    <row r="10611" ht="15.75" customHeight="1">
      <c r="A10611" s="1" t="s">
        <v>738</v>
      </c>
      <c r="B10611" s="1">
        <v>5.0</v>
      </c>
      <c r="C10611" s="1" t="s">
        <v>22920</v>
      </c>
      <c r="D10611" s="1" t="s">
        <v>22921</v>
      </c>
      <c r="E10611" s="1" t="s">
        <v>176</v>
      </c>
      <c r="F10611" s="1" t="s">
        <v>66</v>
      </c>
      <c r="G10611" s="1" t="str">
        <f>IFERROR(__xludf.DUMMYFUNCTION("GOOGLETRANSLATE(D10611,""fr"",""en"")"),"#VALUE!")</f>
        <v>#VALUE!</v>
      </c>
    </row>
    <row r="10612" ht="15.75" customHeight="1">
      <c r="A10612" s="1" t="s">
        <v>264</v>
      </c>
      <c r="B10612" s="1">
        <v>1.0</v>
      </c>
      <c r="C10612" s="1" t="s">
        <v>22922</v>
      </c>
      <c r="D10612" s="1" t="s">
        <v>22923</v>
      </c>
      <c r="E10612" s="1" t="s">
        <v>52</v>
      </c>
      <c r="F10612" s="1" t="s">
        <v>110</v>
      </c>
      <c r="G10612" s="1" t="str">
        <f>IFERROR(__xludf.DUMMYFUNCTION("GOOGLETRANSLATE(D10612,""fr"",""en"")"),"#VALUE!")</f>
        <v>#VALUE!</v>
      </c>
    </row>
    <row r="10613" ht="15.75" customHeight="1">
      <c r="A10613" s="1" t="s">
        <v>10154</v>
      </c>
      <c r="B10613" s="1">
        <v>1.0</v>
      </c>
      <c r="C10613" s="1" t="s">
        <v>22924</v>
      </c>
      <c r="D10613" s="1" t="s">
        <v>22925</v>
      </c>
      <c r="E10613" s="1" t="s">
        <v>43</v>
      </c>
      <c r="F10613" s="1" t="s">
        <v>30</v>
      </c>
      <c r="G10613" s="1" t="str">
        <f>IFERROR(__xludf.DUMMYFUNCTION("GOOGLETRANSLATE(D10613,""fr"",""en"")"),"#VALUE!")</f>
        <v>#VALUE!</v>
      </c>
    </row>
    <row r="10614" ht="15.75" customHeight="1">
      <c r="A10614" s="1" t="s">
        <v>187</v>
      </c>
      <c r="B10614" s="1">
        <v>5.0</v>
      </c>
      <c r="C10614" s="1" t="s">
        <v>22926</v>
      </c>
      <c r="D10614" s="1" t="s">
        <v>22927</v>
      </c>
      <c r="E10614" s="1" t="s">
        <v>21</v>
      </c>
      <c r="F10614" s="1" t="s">
        <v>11</v>
      </c>
      <c r="G10614" s="1" t="str">
        <f>IFERROR(__xludf.DUMMYFUNCTION("GOOGLETRANSLATE(D10614,""fr"",""en"")"),"#VALUE!")</f>
        <v>#VALUE!</v>
      </c>
    </row>
    <row r="10615" ht="15.75" customHeight="1">
      <c r="A10615" s="1" t="s">
        <v>2106</v>
      </c>
      <c r="B10615" s="1">
        <v>5.0</v>
      </c>
      <c r="C10615" s="1" t="s">
        <v>22928</v>
      </c>
      <c r="D10615" s="1" t="s">
        <v>22929</v>
      </c>
      <c r="E10615" s="1" t="s">
        <v>10</v>
      </c>
      <c r="F10615" s="1" t="s">
        <v>11</v>
      </c>
      <c r="G10615" s="1" t="str">
        <f>IFERROR(__xludf.DUMMYFUNCTION("GOOGLETRANSLATE(D10615,""fr"",""en"")"),"#VALUE!")</f>
        <v>#VALUE!</v>
      </c>
    </row>
    <row r="10616" ht="15.75" customHeight="1">
      <c r="A10616" s="1" t="s">
        <v>8943</v>
      </c>
      <c r="B10616" s="1">
        <v>2.0</v>
      </c>
      <c r="C10616" s="1" t="s">
        <v>22930</v>
      </c>
      <c r="D10616" s="1" t="s">
        <v>22931</v>
      </c>
      <c r="E10616" s="1" t="s">
        <v>34</v>
      </c>
      <c r="F10616" s="1" t="s">
        <v>30</v>
      </c>
      <c r="G10616" s="1" t="str">
        <f>IFERROR(__xludf.DUMMYFUNCTION("GOOGLETRANSLATE(D10616,""fr"",""en"")"),"#VALUE!")</f>
        <v>#VALUE!</v>
      </c>
    </row>
    <row r="10617" ht="15.75" customHeight="1">
      <c r="A10617" s="1" t="s">
        <v>2039</v>
      </c>
      <c r="B10617" s="1">
        <v>3.0</v>
      </c>
      <c r="C10617" s="1" t="s">
        <v>22932</v>
      </c>
      <c r="D10617" s="1" t="s">
        <v>22933</v>
      </c>
      <c r="E10617" s="1" t="s">
        <v>10</v>
      </c>
      <c r="F10617" s="1" t="s">
        <v>11</v>
      </c>
      <c r="G10617" s="1" t="str">
        <f>IFERROR(__xludf.DUMMYFUNCTION("GOOGLETRANSLATE(D10617,""fr"",""en"")"),"#VALUE!")</f>
        <v>#VALUE!</v>
      </c>
    </row>
    <row r="10618" ht="15.75" customHeight="1">
      <c r="A10618" s="1" t="s">
        <v>22934</v>
      </c>
      <c r="B10618" s="1">
        <v>2.0</v>
      </c>
      <c r="C10618" s="1" t="s">
        <v>22935</v>
      </c>
      <c r="D10618" s="1" t="s">
        <v>22936</v>
      </c>
      <c r="E10618" s="1" t="s">
        <v>125</v>
      </c>
      <c r="F10618" s="1" t="s">
        <v>11</v>
      </c>
      <c r="G10618" s="1" t="str">
        <f>IFERROR(__xludf.DUMMYFUNCTION("GOOGLETRANSLATE(D10618,""fr"",""en"")"),"#VALUE!")</f>
        <v>#VALUE!</v>
      </c>
    </row>
    <row r="10619" ht="15.75" customHeight="1">
      <c r="A10619" s="1" t="s">
        <v>532</v>
      </c>
      <c r="B10619" s="1">
        <v>1.0</v>
      </c>
      <c r="C10619" s="1" t="s">
        <v>22937</v>
      </c>
      <c r="D10619" s="1" t="s">
        <v>22938</v>
      </c>
      <c r="E10619" s="1" t="s">
        <v>34</v>
      </c>
      <c r="F10619" s="1" t="s">
        <v>30</v>
      </c>
      <c r="G10619" s="1" t="str">
        <f>IFERROR(__xludf.DUMMYFUNCTION("GOOGLETRANSLATE(D10619,""fr"",""en"")"),"#VALUE!")</f>
        <v>#VALUE!</v>
      </c>
    </row>
    <row r="10620" ht="15.75" customHeight="1">
      <c r="A10620" s="1" t="s">
        <v>85</v>
      </c>
      <c r="B10620" s="1">
        <v>1.0</v>
      </c>
      <c r="C10620" s="1" t="s">
        <v>22939</v>
      </c>
      <c r="D10620" s="1" t="s">
        <v>22940</v>
      </c>
      <c r="E10620" s="1" t="s">
        <v>21</v>
      </c>
      <c r="F10620" s="1" t="s">
        <v>11</v>
      </c>
      <c r="G10620" s="1" t="str">
        <f>IFERROR(__xludf.DUMMYFUNCTION("GOOGLETRANSLATE(D10620,""fr"",""en"")"),"#VALUE!")</f>
        <v>#VALUE!</v>
      </c>
    </row>
    <row r="10621" ht="15.75" customHeight="1">
      <c r="A10621" s="1" t="s">
        <v>18310</v>
      </c>
      <c r="B10621" s="1">
        <v>1.0</v>
      </c>
      <c r="C10621" s="1" t="s">
        <v>22941</v>
      </c>
      <c r="D10621" s="1" t="s">
        <v>22942</v>
      </c>
      <c r="E10621" s="1" t="s">
        <v>1543</v>
      </c>
      <c r="F10621" s="1" t="s">
        <v>118</v>
      </c>
      <c r="G10621" s="1" t="str">
        <f>IFERROR(__xludf.DUMMYFUNCTION("GOOGLETRANSLATE(D10621,""fr"",""en"")"),"#VALUE!")</f>
        <v>#VALUE!</v>
      </c>
    </row>
    <row r="10622" ht="15.75" customHeight="1">
      <c r="A10622" s="1" t="s">
        <v>19023</v>
      </c>
      <c r="B10622" s="1">
        <v>2.0</v>
      </c>
      <c r="C10622" s="1" t="s">
        <v>22943</v>
      </c>
      <c r="D10622" s="1" t="s">
        <v>22944</v>
      </c>
      <c r="E10622" s="1" t="s">
        <v>10</v>
      </c>
      <c r="F10622" s="1" t="s">
        <v>11</v>
      </c>
      <c r="G10622" s="1" t="str">
        <f>IFERROR(__xludf.DUMMYFUNCTION("GOOGLETRANSLATE(D10622,""fr"",""en"")"),"#VALUE!")</f>
        <v>#VALUE!</v>
      </c>
    </row>
    <row r="10623" ht="15.75" customHeight="1">
      <c r="A10623" s="1" t="s">
        <v>227</v>
      </c>
      <c r="B10623" s="1">
        <v>4.0</v>
      </c>
      <c r="C10623" s="1" t="s">
        <v>22945</v>
      </c>
      <c r="D10623" s="1" t="s">
        <v>22946</v>
      </c>
      <c r="E10623" s="1" t="s">
        <v>21</v>
      </c>
      <c r="F10623" s="1" t="s">
        <v>11</v>
      </c>
      <c r="G10623" s="1" t="str">
        <f>IFERROR(__xludf.DUMMYFUNCTION("GOOGLETRANSLATE(D10623,""fr"",""en"")"),"#VALUE!")</f>
        <v>#VALUE!</v>
      </c>
    </row>
    <row r="10624" ht="15.75" customHeight="1">
      <c r="A10624" s="1" t="s">
        <v>10082</v>
      </c>
      <c r="B10624" s="1">
        <v>1.0</v>
      </c>
      <c r="C10624" s="1" t="s">
        <v>22947</v>
      </c>
      <c r="D10624" s="1" t="s">
        <v>22948</v>
      </c>
      <c r="E10624" s="1" t="s">
        <v>10</v>
      </c>
      <c r="F10624" s="1" t="s">
        <v>11</v>
      </c>
      <c r="G10624" s="1" t="str">
        <f>IFERROR(__xludf.DUMMYFUNCTION("GOOGLETRANSLATE(D10624,""fr"",""en"")"),"#VALUE!")</f>
        <v>#VALUE!</v>
      </c>
    </row>
    <row r="10625" ht="15.75" customHeight="1">
      <c r="A10625" s="1" t="s">
        <v>10733</v>
      </c>
      <c r="B10625" s="1">
        <v>1.0</v>
      </c>
      <c r="C10625" s="1" t="s">
        <v>22949</v>
      </c>
      <c r="D10625" s="1" t="s">
        <v>22950</v>
      </c>
      <c r="E10625" s="1" t="s">
        <v>250</v>
      </c>
      <c r="F10625" s="1" t="s">
        <v>30</v>
      </c>
      <c r="G10625" s="1" t="str">
        <f>IFERROR(__xludf.DUMMYFUNCTION("GOOGLETRANSLATE(D10625,""fr"",""en"")"),"#VALUE!")</f>
        <v>#VALUE!</v>
      </c>
    </row>
    <row r="10626" ht="15.75" customHeight="1">
      <c r="A10626" s="1" t="s">
        <v>4432</v>
      </c>
      <c r="B10626" s="1">
        <v>5.0</v>
      </c>
      <c r="C10626" s="1" t="s">
        <v>22951</v>
      </c>
      <c r="D10626" s="1" t="s">
        <v>22952</v>
      </c>
      <c r="E10626" s="1" t="s">
        <v>10</v>
      </c>
      <c r="F10626" s="1" t="s">
        <v>11</v>
      </c>
      <c r="G10626" s="1" t="str">
        <f>IFERROR(__xludf.DUMMYFUNCTION("GOOGLETRANSLATE(D10626,""fr"",""en"")"),"#VALUE!")</f>
        <v>#VALUE!</v>
      </c>
    </row>
    <row r="10627" ht="15.75" customHeight="1">
      <c r="A10627" s="1" t="s">
        <v>22953</v>
      </c>
      <c r="B10627" s="1">
        <v>1.0</v>
      </c>
      <c r="C10627" s="1" t="s">
        <v>22954</v>
      </c>
      <c r="D10627" s="1" t="s">
        <v>22955</v>
      </c>
      <c r="E10627" s="1" t="s">
        <v>109</v>
      </c>
      <c r="F10627" s="1" t="s">
        <v>11</v>
      </c>
      <c r="G10627" s="1" t="str">
        <f>IFERROR(__xludf.DUMMYFUNCTION("GOOGLETRANSLATE(D10627,""fr"",""en"")"),"#VALUE!")</f>
        <v>#VALUE!</v>
      </c>
    </row>
    <row r="10628" ht="15.75" customHeight="1">
      <c r="A10628" s="1" t="s">
        <v>2363</v>
      </c>
      <c r="B10628" s="1">
        <v>4.0</v>
      </c>
      <c r="C10628" s="1" t="s">
        <v>22956</v>
      </c>
      <c r="D10628" s="1" t="s">
        <v>22957</v>
      </c>
      <c r="E10628" s="1" t="s">
        <v>21</v>
      </c>
      <c r="F10628" s="1" t="s">
        <v>11</v>
      </c>
      <c r="G10628" s="1" t="str">
        <f>IFERROR(__xludf.DUMMYFUNCTION("GOOGLETRANSLATE(D10628,""fr"",""en"")"),"#VALUE!")</f>
        <v>#VALUE!</v>
      </c>
    </row>
    <row r="10629" ht="15.75" customHeight="1">
      <c r="A10629" s="1" t="s">
        <v>955</v>
      </c>
      <c r="B10629" s="1">
        <v>5.0</v>
      </c>
      <c r="C10629" s="1" t="s">
        <v>22958</v>
      </c>
      <c r="D10629" s="1" t="s">
        <v>22959</v>
      </c>
      <c r="E10629" s="1" t="s">
        <v>10</v>
      </c>
      <c r="F10629" s="1" t="s">
        <v>11</v>
      </c>
      <c r="G10629" s="1" t="str">
        <f>IFERROR(__xludf.DUMMYFUNCTION("GOOGLETRANSLATE(D10629,""fr"",""en"")"),"#VALUE!")</f>
        <v>#VALUE!</v>
      </c>
    </row>
    <row r="10630" ht="15.75" customHeight="1">
      <c r="A10630" s="1" t="s">
        <v>2173</v>
      </c>
      <c r="B10630" s="1">
        <v>1.0</v>
      </c>
      <c r="C10630" s="1" t="s">
        <v>22960</v>
      </c>
      <c r="D10630" s="1" t="s">
        <v>22961</v>
      </c>
      <c r="E10630" s="1" t="s">
        <v>169</v>
      </c>
      <c r="F10630" s="1" t="s">
        <v>110</v>
      </c>
      <c r="G10630" s="1" t="str">
        <f>IFERROR(__xludf.DUMMYFUNCTION("GOOGLETRANSLATE(D10630,""fr"",""en"")"),"#VALUE!")</f>
        <v>#VALUE!</v>
      </c>
    </row>
    <row r="10631" ht="15.75" customHeight="1">
      <c r="A10631" s="1" t="s">
        <v>179</v>
      </c>
      <c r="B10631" s="1">
        <v>1.0</v>
      </c>
      <c r="C10631" s="1" t="s">
        <v>22962</v>
      </c>
      <c r="D10631" s="1" t="s">
        <v>22963</v>
      </c>
      <c r="E10631" s="1" t="s">
        <v>10</v>
      </c>
      <c r="F10631" s="1" t="s">
        <v>11</v>
      </c>
      <c r="G10631" s="1" t="str">
        <f>IFERROR(__xludf.DUMMYFUNCTION("GOOGLETRANSLATE(D10631,""fr"",""en"")"),"#VALUE!")</f>
        <v>#VALUE!</v>
      </c>
    </row>
    <row r="10632" ht="15.75" customHeight="1">
      <c r="A10632" s="1" t="s">
        <v>449</v>
      </c>
      <c r="B10632" s="1">
        <v>3.0</v>
      </c>
      <c r="C10632" s="1" t="s">
        <v>22964</v>
      </c>
      <c r="D10632" s="1" t="s">
        <v>22965</v>
      </c>
      <c r="E10632" s="1" t="s">
        <v>484</v>
      </c>
      <c r="F10632" s="1" t="s">
        <v>30</v>
      </c>
      <c r="G10632" s="1" t="str">
        <f>IFERROR(__xludf.DUMMYFUNCTION("GOOGLETRANSLATE(D10632,""fr"",""en"")"),"#VALUE!")</f>
        <v>#VALUE!</v>
      </c>
    </row>
    <row r="10633" ht="15.75" customHeight="1">
      <c r="A10633" s="1" t="s">
        <v>14287</v>
      </c>
      <c r="B10633" s="1">
        <v>3.0</v>
      </c>
      <c r="C10633" s="1" t="s">
        <v>22966</v>
      </c>
      <c r="D10633" s="1" t="s">
        <v>22967</v>
      </c>
      <c r="E10633" s="1" t="s">
        <v>423</v>
      </c>
      <c r="F10633" s="1" t="s">
        <v>30</v>
      </c>
      <c r="G10633" s="1" t="str">
        <f>IFERROR(__xludf.DUMMYFUNCTION("GOOGLETRANSLATE(D10633,""fr"",""en"")"),"#VALUE!")</f>
        <v>#VALUE!</v>
      </c>
    </row>
    <row r="10634" ht="15.75" customHeight="1">
      <c r="A10634" s="1" t="s">
        <v>2569</v>
      </c>
      <c r="B10634" s="1">
        <v>2.0</v>
      </c>
      <c r="C10634" s="1" t="s">
        <v>22968</v>
      </c>
      <c r="D10634" s="1" t="s">
        <v>22969</v>
      </c>
      <c r="E10634" s="1" t="s">
        <v>296</v>
      </c>
      <c r="F10634" s="1" t="s">
        <v>11</v>
      </c>
      <c r="G10634" s="1" t="str">
        <f>IFERROR(__xludf.DUMMYFUNCTION("GOOGLETRANSLATE(D10634,""fr"",""en"")"),"#VALUE!")</f>
        <v>#VALUE!</v>
      </c>
    </row>
    <row r="10635" ht="15.75" customHeight="1">
      <c r="A10635" s="1" t="s">
        <v>3556</v>
      </c>
      <c r="B10635" s="1">
        <v>2.0</v>
      </c>
      <c r="C10635" s="1" t="s">
        <v>22970</v>
      </c>
      <c r="D10635" s="1" t="s">
        <v>22971</v>
      </c>
      <c r="E10635" s="1" t="s">
        <v>1472</v>
      </c>
      <c r="F10635" s="1" t="s">
        <v>84</v>
      </c>
      <c r="G10635" s="1" t="str">
        <f>IFERROR(__xludf.DUMMYFUNCTION("GOOGLETRANSLATE(D10635,""fr"",""en"")"),"#VALUE!")</f>
        <v>#VALUE!</v>
      </c>
    </row>
    <row r="10636" ht="15.75" customHeight="1">
      <c r="A10636" s="1" t="s">
        <v>13353</v>
      </c>
      <c r="B10636" s="1">
        <v>1.0</v>
      </c>
      <c r="C10636" s="1" t="s">
        <v>22972</v>
      </c>
      <c r="D10636" s="1" t="s">
        <v>22973</v>
      </c>
      <c r="E10636" s="1" t="s">
        <v>373</v>
      </c>
      <c r="F10636" s="1" t="s">
        <v>30</v>
      </c>
      <c r="G10636" s="1" t="str">
        <f>IFERROR(__xludf.DUMMYFUNCTION("GOOGLETRANSLATE(D10636,""fr"",""en"")"),"#VALUE!")</f>
        <v>#VALUE!</v>
      </c>
    </row>
    <row r="10637" ht="15.75" customHeight="1">
      <c r="A10637" s="1" t="s">
        <v>3330</v>
      </c>
      <c r="B10637" s="1">
        <v>5.0</v>
      </c>
      <c r="C10637" s="1" t="s">
        <v>22974</v>
      </c>
      <c r="D10637" s="1" t="s">
        <v>22975</v>
      </c>
      <c r="E10637" s="1" t="s">
        <v>21</v>
      </c>
      <c r="F10637" s="1" t="s">
        <v>11</v>
      </c>
      <c r="G10637" s="1" t="str">
        <f>IFERROR(__xludf.DUMMYFUNCTION("GOOGLETRANSLATE(D10637,""fr"",""en"")"),"#VALUE!")</f>
        <v>#VALUE!</v>
      </c>
    </row>
    <row r="10638" ht="15.75" customHeight="1">
      <c r="A10638" s="1" t="s">
        <v>673</v>
      </c>
      <c r="B10638" s="1">
        <v>5.0</v>
      </c>
      <c r="C10638" s="1" t="s">
        <v>22976</v>
      </c>
      <c r="D10638" s="1" t="s">
        <v>22977</v>
      </c>
      <c r="E10638" s="1" t="s">
        <v>21</v>
      </c>
      <c r="F10638" s="1" t="s">
        <v>11</v>
      </c>
      <c r="G10638" s="1" t="str">
        <f>IFERROR(__xludf.DUMMYFUNCTION("GOOGLETRANSLATE(D10638,""fr"",""en"")"),"#VALUE!")</f>
        <v>#VALUE!</v>
      </c>
    </row>
    <row r="10639" ht="15.75" customHeight="1">
      <c r="A10639" s="1" t="s">
        <v>2424</v>
      </c>
      <c r="B10639" s="1">
        <v>1.0</v>
      </c>
      <c r="C10639" s="1" t="s">
        <v>22978</v>
      </c>
      <c r="D10639" s="1" t="s">
        <v>22979</v>
      </c>
      <c r="E10639" s="1" t="s">
        <v>169</v>
      </c>
      <c r="F10639" s="1" t="s">
        <v>110</v>
      </c>
      <c r="G10639" s="1" t="str">
        <f>IFERROR(__xludf.DUMMYFUNCTION("GOOGLETRANSLATE(D10639,""fr"",""en"")"),"#VALUE!")</f>
        <v>#VALUE!</v>
      </c>
    </row>
    <row r="10640" ht="15.75" customHeight="1">
      <c r="A10640" s="1" t="s">
        <v>561</v>
      </c>
      <c r="B10640" s="1">
        <v>1.0</v>
      </c>
      <c r="C10640" s="1" t="s">
        <v>13070</v>
      </c>
      <c r="D10640" s="1" t="s">
        <v>22980</v>
      </c>
      <c r="E10640" s="1" t="s">
        <v>21</v>
      </c>
      <c r="F10640" s="1" t="s">
        <v>11</v>
      </c>
      <c r="G10640" s="1" t="str">
        <f>IFERROR(__xludf.DUMMYFUNCTION("GOOGLETRANSLATE(D10640,""fr"",""en"")"),"Very unhappy because my car was accepted at my request in January 2017 (and paid) for start -up 23.02.2017, no problem I had the papers and on 15.03.2017 I know by email that my contract is canceled because My car has too much risk of flight ??? It was al"&amp;"ready the same car in January !!! I also ensured my second car ... if I had known.
Be really careful, because I notice that there is a pack of incompetent ... but very kind on the phone ... really not serious.")</f>
        <v>Very unhappy because my car was accepted at my request in January 2017 (and paid) for start -up 23.02.2017, no problem I had the papers and on 15.03.2017 I know by email that my contract is canceled because My car has too much risk of flight ??? It was already the same car in January !!! I also ensured my second car ... if I had known.
Be really careful, because I notice that there is a pack of incompetent ... but very kind on the phone ... really not serious.</v>
      </c>
    </row>
    <row r="10641" ht="15.75" customHeight="1">
      <c r="A10641" s="1" t="s">
        <v>17660</v>
      </c>
      <c r="B10641" s="1">
        <v>5.0</v>
      </c>
      <c r="C10641" s="1" t="s">
        <v>22981</v>
      </c>
      <c r="D10641" s="1" t="s">
        <v>22982</v>
      </c>
      <c r="E10641" s="1" t="s">
        <v>21</v>
      </c>
      <c r="F10641" s="1" t="s">
        <v>11</v>
      </c>
      <c r="G10641" s="1" t="str">
        <f>IFERROR(__xludf.DUMMYFUNCTION("GOOGLETRANSLATE(D10641,""fr"",""en"")"),"#VALUE!")</f>
        <v>#VALUE!</v>
      </c>
    </row>
    <row r="10642" ht="15.75" customHeight="1">
      <c r="A10642" s="1" t="s">
        <v>2322</v>
      </c>
      <c r="B10642" s="1">
        <v>2.0</v>
      </c>
      <c r="C10642" s="1" t="s">
        <v>22983</v>
      </c>
      <c r="D10642" s="1" t="s">
        <v>22984</v>
      </c>
      <c r="E10642" s="1" t="s">
        <v>750</v>
      </c>
      <c r="F10642" s="1" t="s">
        <v>110</v>
      </c>
      <c r="G10642" s="1" t="str">
        <f>IFERROR(__xludf.DUMMYFUNCTION("GOOGLETRANSLATE(D10642,""fr"",""en"")"),"#VALUE!")</f>
        <v>#VALUE!</v>
      </c>
    </row>
    <row r="10643" ht="15.75" customHeight="1">
      <c r="A10643" s="1" t="s">
        <v>3658</v>
      </c>
      <c r="B10643" s="1">
        <v>1.0</v>
      </c>
      <c r="C10643" s="1" t="s">
        <v>22985</v>
      </c>
      <c r="D10643" s="1" t="s">
        <v>22986</v>
      </c>
      <c r="E10643" s="1" t="s">
        <v>10</v>
      </c>
      <c r="F10643" s="1" t="s">
        <v>11</v>
      </c>
      <c r="G10643" s="1" t="str">
        <f>IFERROR(__xludf.DUMMYFUNCTION("GOOGLETRANSLATE(D10643,""fr"",""en"")"),"#VALUE!")</f>
        <v>#VALUE!</v>
      </c>
    </row>
    <row r="10644" ht="15.75" customHeight="1">
      <c r="A10644" s="1" t="s">
        <v>1353</v>
      </c>
      <c r="B10644" s="1">
        <v>5.0</v>
      </c>
      <c r="C10644" s="1" t="s">
        <v>22987</v>
      </c>
      <c r="D10644" s="1" t="s">
        <v>22988</v>
      </c>
      <c r="E10644" s="1" t="s">
        <v>21</v>
      </c>
      <c r="F10644" s="1" t="s">
        <v>11</v>
      </c>
      <c r="G10644" s="1" t="str">
        <f>IFERROR(__xludf.DUMMYFUNCTION("GOOGLETRANSLATE(D10644,""fr"",""en"")"),"#VALUE!")</f>
        <v>#VALUE!</v>
      </c>
    </row>
    <row r="10645" ht="15.75" customHeight="1">
      <c r="A10645" s="1" t="s">
        <v>5562</v>
      </c>
      <c r="B10645" s="1">
        <v>5.0</v>
      </c>
      <c r="C10645" s="1" t="s">
        <v>22989</v>
      </c>
      <c r="D10645" s="1" t="s">
        <v>22990</v>
      </c>
      <c r="E10645" s="1" t="s">
        <v>21</v>
      </c>
      <c r="F10645" s="1" t="s">
        <v>11</v>
      </c>
      <c r="G10645" s="1" t="str">
        <f>IFERROR(__xludf.DUMMYFUNCTION("GOOGLETRANSLATE(D10645,""fr"",""en"")"),"#VALUE!")</f>
        <v>#VALUE!</v>
      </c>
    </row>
    <row r="10646" ht="15.75" customHeight="1">
      <c r="A10646" s="1" t="s">
        <v>17054</v>
      </c>
      <c r="B10646" s="1">
        <v>4.0</v>
      </c>
      <c r="C10646" s="1" t="s">
        <v>22991</v>
      </c>
      <c r="D10646" s="1" t="s">
        <v>22992</v>
      </c>
      <c r="E10646" s="1" t="s">
        <v>614</v>
      </c>
      <c r="F10646" s="1" t="s">
        <v>30</v>
      </c>
      <c r="G10646" s="1" t="str">
        <f>IFERROR(__xludf.DUMMYFUNCTION("GOOGLETRANSLATE(D10646,""fr"",""en"")"),"New customer at Santiane, the initial guarantees offered were not sufficient at my level. Santiane increased the level without difficulty. Competent person on the phone")</f>
        <v>New customer at Santiane, the initial guarantees offered were not sufficient at my level. Santiane increased the level without difficulty. Competent person on the phone</v>
      </c>
    </row>
    <row r="10647" ht="15.75" customHeight="1">
      <c r="A10647" s="1" t="s">
        <v>1189</v>
      </c>
      <c r="B10647" s="1">
        <v>4.0</v>
      </c>
      <c r="C10647" s="1" t="s">
        <v>19264</v>
      </c>
      <c r="D10647" s="1" t="s">
        <v>22993</v>
      </c>
      <c r="E10647" s="1" t="s">
        <v>21</v>
      </c>
      <c r="F10647" s="1" t="s">
        <v>11</v>
      </c>
      <c r="G10647" s="1" t="str">
        <f>IFERROR(__xludf.DUMMYFUNCTION("GOOGLETRANSLATE(D10647,""fr"",""en"")"),"#VALUE!")</f>
        <v>#VALUE!</v>
      </c>
    </row>
    <row r="10648" ht="15.75" customHeight="1">
      <c r="A10648" s="1" t="s">
        <v>138</v>
      </c>
      <c r="B10648" s="1">
        <v>1.0</v>
      </c>
      <c r="C10648" s="1" t="s">
        <v>22994</v>
      </c>
      <c r="D10648" s="1" t="s">
        <v>22995</v>
      </c>
      <c r="E10648" s="1" t="s">
        <v>10</v>
      </c>
      <c r="F10648" s="1" t="s">
        <v>11</v>
      </c>
      <c r="G10648" s="1" t="str">
        <f>IFERROR(__xludf.DUMMYFUNCTION("GOOGLETRANSLATE(D10648,""fr"",""en"")"),"#VALUE!")</f>
        <v>#VALUE!</v>
      </c>
    </row>
    <row r="10649" ht="15.75" customHeight="1">
      <c r="A10649" s="1" t="s">
        <v>3549</v>
      </c>
      <c r="B10649" s="1">
        <v>2.0</v>
      </c>
      <c r="C10649" s="1" t="s">
        <v>22996</v>
      </c>
      <c r="D10649" s="1" t="s">
        <v>22997</v>
      </c>
      <c r="E10649" s="1" t="s">
        <v>29</v>
      </c>
      <c r="F10649" s="1" t="s">
        <v>30</v>
      </c>
      <c r="G10649" s="1" t="str">
        <f>IFERROR(__xludf.DUMMYFUNCTION("GOOGLETRANSLATE(D10649,""fr"",""en"")"),"I've been leaving the hospital for 3 months and waiting for a refund of 800th !! No calls of calls! File liars transmitted to my lawyer! I won't let go of anything they don't care")</f>
        <v>I've been leaving the hospital for 3 months and waiting for a refund of 800th !! No calls of calls! File liars transmitted to my lawyer! I won't let go of anything they don't care</v>
      </c>
    </row>
    <row r="10650" ht="15.75" customHeight="1">
      <c r="A10650" s="1" t="s">
        <v>7186</v>
      </c>
      <c r="B10650" s="1">
        <v>2.0</v>
      </c>
      <c r="C10650" s="1" t="s">
        <v>22998</v>
      </c>
      <c r="D10650" s="1" t="s">
        <v>22999</v>
      </c>
      <c r="E10650" s="1" t="s">
        <v>355</v>
      </c>
      <c r="F10650" s="1" t="s">
        <v>110</v>
      </c>
      <c r="G10650" s="1" t="str">
        <f>IFERROR(__xludf.DUMMYFUNCTION("GOOGLETRANSLATE(D10650,""fr"",""en"")"),"#VALUE!")</f>
        <v>#VALUE!</v>
      </c>
    </row>
    <row r="10651" ht="15.75" customHeight="1">
      <c r="A10651" s="1" t="s">
        <v>147</v>
      </c>
      <c r="B10651" s="1">
        <v>3.0</v>
      </c>
      <c r="C10651" s="1" t="s">
        <v>23000</v>
      </c>
      <c r="D10651" s="1" t="s">
        <v>23001</v>
      </c>
      <c r="E10651" s="1" t="s">
        <v>10</v>
      </c>
      <c r="F10651" s="1" t="s">
        <v>11</v>
      </c>
      <c r="G10651" s="1" t="str">
        <f>IFERROR(__xludf.DUMMYFUNCTION("GOOGLETRANSLATE(D10651,""fr"",""en"")"),"#VALUE!")</f>
        <v>#VALUE!</v>
      </c>
    </row>
    <row r="10652" ht="15.75" customHeight="1">
      <c r="A10652" s="1" t="s">
        <v>982</v>
      </c>
      <c r="B10652" s="1">
        <v>1.0</v>
      </c>
      <c r="C10652" s="1" t="s">
        <v>23002</v>
      </c>
      <c r="D10652" s="1" t="s">
        <v>23003</v>
      </c>
      <c r="E10652" s="1" t="s">
        <v>614</v>
      </c>
      <c r="F10652" s="1" t="s">
        <v>30</v>
      </c>
      <c r="G10652" s="1" t="str">
        <f>IFERROR(__xludf.DUMMYFUNCTION("GOOGLETRANSLATE(D10652,""fr"",""en"")"),"#VALUE!")</f>
        <v>#VALUE!</v>
      </c>
    </row>
    <row r="10653" ht="15.75" customHeight="1">
      <c r="A10653" s="1" t="s">
        <v>1353</v>
      </c>
      <c r="B10653" s="1">
        <v>5.0</v>
      </c>
      <c r="C10653" s="1" t="s">
        <v>23004</v>
      </c>
      <c r="D10653" s="1" t="s">
        <v>23005</v>
      </c>
      <c r="E10653" s="1" t="s">
        <v>448</v>
      </c>
      <c r="F10653" s="1" t="s">
        <v>84</v>
      </c>
      <c r="G10653" s="1" t="str">
        <f>IFERROR(__xludf.DUMMYFUNCTION("GOOGLETRANSLATE(D10653,""fr"",""en"")"),"#VALUE!")</f>
        <v>#VALUE!</v>
      </c>
    </row>
    <row r="10654" ht="15.75" customHeight="1">
      <c r="A10654" s="1" t="s">
        <v>7459</v>
      </c>
      <c r="B10654" s="1">
        <v>2.0</v>
      </c>
      <c r="C10654" s="1" t="s">
        <v>23006</v>
      </c>
      <c r="D10654" s="1" t="s">
        <v>23007</v>
      </c>
      <c r="E10654" s="1" t="s">
        <v>10</v>
      </c>
      <c r="F10654" s="1" t="s">
        <v>11</v>
      </c>
      <c r="G10654" s="1" t="str">
        <f>IFERROR(__xludf.DUMMYFUNCTION("GOOGLETRANSLATE(D10654,""fr"",""en"")"),"#VALUE!")</f>
        <v>#VALUE!</v>
      </c>
    </row>
    <row r="10655" ht="15.75" customHeight="1">
      <c r="A10655" s="1" t="s">
        <v>1764</v>
      </c>
      <c r="B10655" s="1">
        <v>5.0</v>
      </c>
      <c r="C10655" s="1" t="s">
        <v>23008</v>
      </c>
      <c r="D10655" s="1" t="s">
        <v>23009</v>
      </c>
      <c r="E10655" s="1" t="s">
        <v>21</v>
      </c>
      <c r="F10655" s="1" t="s">
        <v>11</v>
      </c>
      <c r="G10655" s="1" t="str">
        <f>IFERROR(__xludf.DUMMYFUNCTION("GOOGLETRANSLATE(D10655,""fr"",""en"")"),"#VALUE!")</f>
        <v>#VALUE!</v>
      </c>
    </row>
    <row r="10656" ht="15.75" customHeight="1">
      <c r="A10656" s="1" t="s">
        <v>5944</v>
      </c>
      <c r="B10656" s="1">
        <v>3.0</v>
      </c>
      <c r="C10656" s="1" t="s">
        <v>23010</v>
      </c>
      <c r="D10656" s="1" t="s">
        <v>23011</v>
      </c>
      <c r="E10656" s="1" t="s">
        <v>280</v>
      </c>
      <c r="F10656" s="1" t="s">
        <v>11</v>
      </c>
      <c r="G10656" s="1" t="str">
        <f>IFERROR(__xludf.DUMMYFUNCTION("GOOGLETRANSLATE(D10656,""fr"",""en"")"),"#VALUE!")</f>
        <v>#VALUE!</v>
      </c>
    </row>
    <row r="10657" ht="15.75" customHeight="1">
      <c r="A10657" s="1" t="s">
        <v>4123</v>
      </c>
      <c r="B10657" s="1">
        <v>1.0</v>
      </c>
      <c r="C10657" s="1" t="s">
        <v>23012</v>
      </c>
      <c r="D10657" s="1" t="s">
        <v>23013</v>
      </c>
      <c r="E10657" s="1" t="s">
        <v>2727</v>
      </c>
      <c r="F10657" s="1" t="s">
        <v>66</v>
      </c>
      <c r="G10657" s="1" t="str">
        <f>IFERROR(__xludf.DUMMYFUNCTION("GOOGLETRANSLATE(D10657,""fr"",""en"")"),"#VALUE!")</f>
        <v>#VALUE!</v>
      </c>
    </row>
    <row r="10658" ht="15.75" customHeight="1">
      <c r="A10658" s="1" t="s">
        <v>6154</v>
      </c>
      <c r="B10658" s="1">
        <v>1.0</v>
      </c>
      <c r="C10658" s="1" t="s">
        <v>23014</v>
      </c>
      <c r="D10658" s="1" t="s">
        <v>23015</v>
      </c>
      <c r="E10658" s="1" t="s">
        <v>273</v>
      </c>
      <c r="F10658" s="1" t="s">
        <v>11</v>
      </c>
      <c r="G10658" s="1" t="str">
        <f>IFERROR(__xludf.DUMMYFUNCTION("GOOGLETRANSLATE(D10658,""fr"",""en"")"),"#VALUE!")</f>
        <v>#VALUE!</v>
      </c>
    </row>
    <row r="10659" ht="15.75" customHeight="1">
      <c r="A10659" s="1" t="s">
        <v>1152</v>
      </c>
      <c r="B10659" s="1">
        <v>2.0</v>
      </c>
      <c r="C10659" s="1" t="s">
        <v>23016</v>
      </c>
      <c r="D10659" s="1" t="s">
        <v>23017</v>
      </c>
      <c r="E10659" s="1" t="s">
        <v>125</v>
      </c>
      <c r="F10659" s="1" t="s">
        <v>110</v>
      </c>
      <c r="G10659" s="1" t="str">
        <f>IFERROR(__xludf.DUMMYFUNCTION("GOOGLETRANSLATE(D10659,""fr"",""en"")"),"#VALUE!")</f>
        <v>#VALUE!</v>
      </c>
    </row>
    <row r="10660" ht="15.75" customHeight="1">
      <c r="A10660" s="1" t="s">
        <v>2237</v>
      </c>
      <c r="B10660" s="1">
        <v>5.0</v>
      </c>
      <c r="C10660" s="1" t="s">
        <v>23018</v>
      </c>
      <c r="D10660" s="1" t="s">
        <v>23019</v>
      </c>
      <c r="E10660" s="1" t="s">
        <v>21</v>
      </c>
      <c r="F10660" s="1" t="s">
        <v>11</v>
      </c>
      <c r="G10660" s="1" t="str">
        <f>IFERROR(__xludf.DUMMYFUNCTION("GOOGLETRANSLATE(D10660,""fr"",""en"")"),"#VALUE!")</f>
        <v>#VALUE!</v>
      </c>
    </row>
    <row r="10661" ht="15.75" customHeight="1">
      <c r="A10661" s="1" t="s">
        <v>3540</v>
      </c>
      <c r="B10661" s="1">
        <v>5.0</v>
      </c>
      <c r="C10661" s="1" t="s">
        <v>23020</v>
      </c>
      <c r="D10661" s="1" t="s">
        <v>23021</v>
      </c>
      <c r="E10661" s="1" t="s">
        <v>176</v>
      </c>
      <c r="F10661" s="1" t="s">
        <v>66</v>
      </c>
      <c r="G10661" s="1" t="str">
        <f>IFERROR(__xludf.DUMMYFUNCTION("GOOGLETRANSLATE(D10661,""fr"",""en"")"),"#VALUE!")</f>
        <v>#VALUE!</v>
      </c>
    </row>
    <row r="10662" ht="15.75" customHeight="1">
      <c r="A10662" s="1" t="s">
        <v>3675</v>
      </c>
      <c r="B10662" s="1">
        <v>4.0</v>
      </c>
      <c r="C10662" s="1" t="s">
        <v>23022</v>
      </c>
      <c r="D10662" s="1" t="s">
        <v>23023</v>
      </c>
      <c r="E10662" s="1" t="s">
        <v>21</v>
      </c>
      <c r="F10662" s="1" t="s">
        <v>11</v>
      </c>
      <c r="G10662" s="1" t="str">
        <f>IFERROR(__xludf.DUMMYFUNCTION("GOOGLETRANSLATE(D10662,""fr"",""en"")"),"#VALUE!")</f>
        <v>#VALUE!</v>
      </c>
    </row>
    <row r="10663" ht="15.75" customHeight="1">
      <c r="A10663" s="1" t="s">
        <v>2117</v>
      </c>
      <c r="B10663" s="1">
        <v>5.0</v>
      </c>
      <c r="C10663" s="1" t="s">
        <v>23024</v>
      </c>
      <c r="D10663" s="1" t="s">
        <v>23025</v>
      </c>
      <c r="E10663" s="1" t="s">
        <v>448</v>
      </c>
      <c r="F10663" s="1" t="s">
        <v>84</v>
      </c>
      <c r="G10663" s="1" t="str">
        <f>IFERROR(__xludf.DUMMYFUNCTION("GOOGLETRANSLATE(D10663,""fr"",""en"")"),"#VALUE!")</f>
        <v>#VALUE!</v>
      </c>
    </row>
    <row r="10664" ht="15.75" customHeight="1">
      <c r="A10664" s="1" t="s">
        <v>10722</v>
      </c>
      <c r="B10664" s="1">
        <v>1.0</v>
      </c>
      <c r="C10664" s="1" t="s">
        <v>23026</v>
      </c>
      <c r="D10664" s="1" t="s">
        <v>23027</v>
      </c>
      <c r="E10664" s="1" t="s">
        <v>2727</v>
      </c>
      <c r="F10664" s="1" t="s">
        <v>66</v>
      </c>
      <c r="G10664" s="1" t="str">
        <f>IFERROR(__xludf.DUMMYFUNCTION("GOOGLETRANSLATE(D10664,""fr"",""en"")"),"#VALUE!")</f>
        <v>#VALUE!</v>
      </c>
    </row>
    <row r="10665" ht="15.75" customHeight="1">
      <c r="A10665" s="1" t="s">
        <v>2090</v>
      </c>
      <c r="B10665" s="1">
        <v>1.0</v>
      </c>
      <c r="C10665" s="1" t="s">
        <v>23028</v>
      </c>
      <c r="D10665" s="1" t="s">
        <v>23029</v>
      </c>
      <c r="E10665" s="1" t="s">
        <v>423</v>
      </c>
      <c r="F10665" s="1" t="s">
        <v>30</v>
      </c>
      <c r="G10665" s="1" t="str">
        <f>IFERROR(__xludf.DUMMYFUNCTION("GOOGLETRANSLATE(D10665,""fr"",""en"")"),"#VALUE!")</f>
        <v>#VALUE!</v>
      </c>
    </row>
    <row r="10666" ht="15.75" customHeight="1">
      <c r="A10666" s="1" t="s">
        <v>3523</v>
      </c>
      <c r="B10666" s="1">
        <v>5.0</v>
      </c>
      <c r="C10666" s="1" t="s">
        <v>23030</v>
      </c>
      <c r="D10666" s="1" t="s">
        <v>23031</v>
      </c>
      <c r="E10666" s="1" t="s">
        <v>65</v>
      </c>
      <c r="F10666" s="1" t="s">
        <v>66</v>
      </c>
      <c r="G10666" s="1" t="str">
        <f>IFERROR(__xludf.DUMMYFUNCTION("GOOGLETRANSLATE(D10666,""fr"",""en"")"),"#VALUE!")</f>
        <v>#VALUE!</v>
      </c>
    </row>
    <row r="10667" ht="15.75" customHeight="1">
      <c r="A10667" s="1" t="s">
        <v>2673</v>
      </c>
      <c r="B10667" s="1">
        <v>2.0</v>
      </c>
      <c r="C10667" s="1" t="s">
        <v>23032</v>
      </c>
      <c r="D10667" s="1" t="s">
        <v>23033</v>
      </c>
      <c r="E10667" s="1" t="s">
        <v>109</v>
      </c>
      <c r="F10667" s="1" t="s">
        <v>11</v>
      </c>
      <c r="G10667" s="1" t="str">
        <f>IFERROR(__xludf.DUMMYFUNCTION("GOOGLETRANSLATE(D10667,""fr"",""en"")"),"#VALUE!")</f>
        <v>#VALUE!</v>
      </c>
    </row>
    <row r="10668" ht="15.75" customHeight="1">
      <c r="A10668" s="1" t="s">
        <v>3186</v>
      </c>
      <c r="B10668" s="1">
        <v>1.0</v>
      </c>
      <c r="C10668" s="1" t="s">
        <v>23034</v>
      </c>
      <c r="D10668" s="1" t="s">
        <v>23035</v>
      </c>
      <c r="E10668" s="1" t="s">
        <v>226</v>
      </c>
      <c r="F10668" s="1" t="s">
        <v>11</v>
      </c>
      <c r="G10668" s="1" t="str">
        <f>IFERROR(__xludf.DUMMYFUNCTION("GOOGLETRANSLATE(D10668,""fr"",""en"")"),"#VALUE!")</f>
        <v>#VALUE!</v>
      </c>
    </row>
    <row r="10669" ht="15.75" customHeight="1">
      <c r="A10669" s="1" t="s">
        <v>8683</v>
      </c>
      <c r="B10669" s="1">
        <v>1.0</v>
      </c>
      <c r="C10669" s="1" t="s">
        <v>23036</v>
      </c>
      <c r="D10669" s="1" t="s">
        <v>23037</v>
      </c>
      <c r="E10669" s="1" t="s">
        <v>273</v>
      </c>
      <c r="F10669" s="1" t="s">
        <v>110</v>
      </c>
      <c r="G10669" s="1" t="str">
        <f>IFERROR(__xludf.DUMMYFUNCTION("GOOGLETRANSLATE(D10669,""fr"",""en"")"),"#VALUE!")</f>
        <v>#VALUE!</v>
      </c>
    </row>
    <row r="10670" ht="15.75" customHeight="1">
      <c r="A10670" s="1" t="s">
        <v>23038</v>
      </c>
      <c r="B10670" s="1">
        <v>2.0</v>
      </c>
      <c r="C10670" s="1" t="s">
        <v>23039</v>
      </c>
      <c r="D10670" s="1" t="s">
        <v>23040</v>
      </c>
      <c r="E10670" s="1" t="s">
        <v>21</v>
      </c>
      <c r="F10670" s="1" t="s">
        <v>11</v>
      </c>
      <c r="G10670" s="1" t="str">
        <f>IFERROR(__xludf.DUMMYFUNCTION("GOOGLETRANSLATE(D10670,""fr"",""en"")"),"#VALUE!")</f>
        <v>#VALUE!</v>
      </c>
    </row>
    <row r="10671" ht="15.75" customHeight="1">
      <c r="A10671" s="1" t="s">
        <v>264</v>
      </c>
      <c r="B10671" s="1">
        <v>4.0</v>
      </c>
      <c r="C10671" s="1" t="s">
        <v>23041</v>
      </c>
      <c r="D10671" s="1" t="s">
        <v>23042</v>
      </c>
      <c r="E10671" s="1" t="s">
        <v>10</v>
      </c>
      <c r="F10671" s="1" t="s">
        <v>11</v>
      </c>
      <c r="G10671" s="1" t="str">
        <f>IFERROR(__xludf.DUMMYFUNCTION("GOOGLETRANSLATE(D10671,""fr"",""en"")"),"#VALUE!")</f>
        <v>#VALUE!</v>
      </c>
    </row>
    <row r="10672" ht="15.75" customHeight="1">
      <c r="A10672" s="1" t="s">
        <v>707</v>
      </c>
      <c r="B10672" s="1">
        <v>2.0</v>
      </c>
      <c r="C10672" s="1" t="s">
        <v>23043</v>
      </c>
      <c r="D10672" s="1" t="s">
        <v>23044</v>
      </c>
      <c r="E10672" s="1" t="s">
        <v>125</v>
      </c>
      <c r="F10672" s="1" t="s">
        <v>110</v>
      </c>
      <c r="G10672" s="1" t="str">
        <f>IFERROR(__xludf.DUMMYFUNCTION("GOOGLETRANSLATE(D10672,""fr"",""en"")"),"#VALUE!")</f>
        <v>#VALUE!</v>
      </c>
    </row>
    <row r="10673" ht="15.75" customHeight="1">
      <c r="A10673" s="1" t="s">
        <v>11792</v>
      </c>
      <c r="B10673" s="1">
        <v>1.0</v>
      </c>
      <c r="C10673" s="1" t="s">
        <v>23045</v>
      </c>
      <c r="D10673" s="1" t="s">
        <v>23046</v>
      </c>
      <c r="E10673" s="1" t="s">
        <v>73</v>
      </c>
      <c r="F10673" s="1" t="s">
        <v>30</v>
      </c>
      <c r="G10673" s="1" t="str">
        <f>IFERROR(__xludf.DUMMYFUNCTION("GOOGLETRANSLATE(D10673,""fr"",""en"")"),"#VALUE!")</f>
        <v>#VALUE!</v>
      </c>
    </row>
    <row r="10674" ht="15.75" customHeight="1">
      <c r="A10674" s="1" t="s">
        <v>603</v>
      </c>
      <c r="B10674" s="1">
        <v>4.0</v>
      </c>
      <c r="C10674" s="1" t="s">
        <v>23047</v>
      </c>
      <c r="D10674" s="1" t="s">
        <v>23048</v>
      </c>
      <c r="E10674" s="1" t="s">
        <v>65</v>
      </c>
      <c r="F10674" s="1" t="s">
        <v>66</v>
      </c>
      <c r="G10674" s="1" t="str">
        <f>IFERROR(__xludf.DUMMYFUNCTION("GOOGLETRANSLATE(D10674,""fr"",""en"")"),"#VALUE!")</f>
        <v>#VALUE!</v>
      </c>
    </row>
    <row r="10675" ht="15.75" customHeight="1">
      <c r="A10675" s="1" t="s">
        <v>7468</v>
      </c>
      <c r="B10675" s="1">
        <v>1.0</v>
      </c>
      <c r="C10675" s="1" t="s">
        <v>23049</v>
      </c>
      <c r="D10675" s="1" t="s">
        <v>23050</v>
      </c>
      <c r="E10675" s="1" t="s">
        <v>273</v>
      </c>
      <c r="F10675" s="1" t="s">
        <v>66</v>
      </c>
      <c r="G10675" s="1" t="str">
        <f>IFERROR(__xludf.DUMMYFUNCTION("GOOGLETRANSLATE(D10675,""fr"",""en"")"),"#VALUE!")</f>
        <v>#VALUE!</v>
      </c>
    </row>
    <row r="10676" ht="15.75" customHeight="1">
      <c r="A10676" s="1" t="s">
        <v>1901</v>
      </c>
      <c r="B10676" s="1">
        <v>4.0</v>
      </c>
      <c r="C10676" s="1" t="s">
        <v>23051</v>
      </c>
      <c r="D10676" s="1" t="s">
        <v>23052</v>
      </c>
      <c r="E10676" s="1" t="s">
        <v>21</v>
      </c>
      <c r="F10676" s="1" t="s">
        <v>11</v>
      </c>
      <c r="G10676" s="1" t="str">
        <f>IFERROR(__xludf.DUMMYFUNCTION("GOOGLETRANSLATE(D10676,""fr"",""en"")"),"#VALUE!")</f>
        <v>#VALUE!</v>
      </c>
    </row>
    <row r="10677" ht="15.75" customHeight="1">
      <c r="A10677" s="1" t="s">
        <v>4658</v>
      </c>
      <c r="B10677" s="1">
        <v>2.0</v>
      </c>
      <c r="C10677" s="1" t="s">
        <v>23053</v>
      </c>
      <c r="D10677" s="1" t="s">
        <v>23054</v>
      </c>
      <c r="E10677" s="1" t="s">
        <v>280</v>
      </c>
      <c r="F10677" s="1" t="s">
        <v>11</v>
      </c>
      <c r="G10677" s="1" t="str">
        <f>IFERROR(__xludf.DUMMYFUNCTION("GOOGLETRANSLATE(D10677,""fr"",""en"")"),"#VALUE!")</f>
        <v>#VALUE!</v>
      </c>
    </row>
    <row r="10678" ht="15.75" customHeight="1">
      <c r="A10678" s="1" t="s">
        <v>5453</v>
      </c>
      <c r="B10678" s="1">
        <v>3.0</v>
      </c>
      <c r="C10678" s="1" t="s">
        <v>23055</v>
      </c>
      <c r="D10678" s="1" t="s">
        <v>23056</v>
      </c>
      <c r="E10678" s="1" t="s">
        <v>21</v>
      </c>
      <c r="F10678" s="1" t="s">
        <v>11</v>
      </c>
      <c r="G10678" s="1" t="str">
        <f>IFERROR(__xludf.DUMMYFUNCTION("GOOGLETRANSLATE(D10678,""fr"",""en"")"),"#VALUE!")</f>
        <v>#VALUE!</v>
      </c>
    </row>
    <row r="10679" ht="15.75" customHeight="1">
      <c r="A10679" s="1" t="s">
        <v>1110</v>
      </c>
      <c r="B10679" s="1">
        <v>4.0</v>
      </c>
      <c r="C10679" s="1" t="s">
        <v>23057</v>
      </c>
      <c r="D10679" s="1" t="s">
        <v>23058</v>
      </c>
      <c r="E10679" s="1" t="s">
        <v>21</v>
      </c>
      <c r="F10679" s="1" t="s">
        <v>11</v>
      </c>
      <c r="G10679" s="1" t="str">
        <f>IFERROR(__xludf.DUMMYFUNCTION("GOOGLETRANSLATE(D10679,""fr"",""en"")"),"#VALUE!")</f>
        <v>#VALUE!</v>
      </c>
    </row>
    <row r="10680" ht="15.75" customHeight="1">
      <c r="A10680" s="1" t="s">
        <v>12168</v>
      </c>
      <c r="B10680" s="1">
        <v>2.0</v>
      </c>
      <c r="C10680" s="1" t="s">
        <v>23059</v>
      </c>
      <c r="D10680" s="1" t="s">
        <v>23060</v>
      </c>
      <c r="E10680" s="1" t="s">
        <v>10</v>
      </c>
      <c r="F10680" s="1" t="s">
        <v>11</v>
      </c>
      <c r="G10680" s="1" t="str">
        <f>IFERROR(__xludf.DUMMYFUNCTION("GOOGLETRANSLATE(D10680,""fr"",""en"")"),"#VALUE!")</f>
        <v>#VALUE!</v>
      </c>
    </row>
    <row r="10681" ht="15.75" customHeight="1">
      <c r="A10681" s="1" t="s">
        <v>1901</v>
      </c>
      <c r="B10681" s="1">
        <v>4.0</v>
      </c>
      <c r="C10681" s="1" t="s">
        <v>23061</v>
      </c>
      <c r="D10681" s="1" t="s">
        <v>23062</v>
      </c>
      <c r="E10681" s="1" t="s">
        <v>10</v>
      </c>
      <c r="F10681" s="1" t="s">
        <v>11</v>
      </c>
      <c r="G10681" s="1" t="str">
        <f>IFERROR(__xludf.DUMMYFUNCTION("GOOGLETRANSLATE(D10681,""fr"",""en"")"),"#VALUE!")</f>
        <v>#VALUE!</v>
      </c>
    </row>
    <row r="10682" ht="15.75" customHeight="1">
      <c r="A10682" s="1" t="s">
        <v>284</v>
      </c>
      <c r="B10682" s="1">
        <v>3.0</v>
      </c>
      <c r="C10682" s="1" t="s">
        <v>23063</v>
      </c>
      <c r="D10682" s="1" t="s">
        <v>23064</v>
      </c>
      <c r="E10682" s="1" t="s">
        <v>21</v>
      </c>
      <c r="F10682" s="1" t="s">
        <v>11</v>
      </c>
      <c r="G10682" s="1" t="str">
        <f>IFERROR(__xludf.DUMMYFUNCTION("GOOGLETRANSLATE(D10682,""fr"",""en"")"),"#VALUE!")</f>
        <v>#VALUE!</v>
      </c>
    </row>
    <row r="10683" ht="15.75" customHeight="1">
      <c r="A10683" s="1" t="s">
        <v>67</v>
      </c>
      <c r="B10683" s="1">
        <v>4.0</v>
      </c>
      <c r="C10683" s="1" t="s">
        <v>23065</v>
      </c>
      <c r="D10683" s="1" t="s">
        <v>23066</v>
      </c>
      <c r="E10683" s="1" t="s">
        <v>65</v>
      </c>
      <c r="F10683" s="1" t="s">
        <v>66</v>
      </c>
      <c r="G10683" s="1" t="str">
        <f>IFERROR(__xludf.DUMMYFUNCTION("GOOGLETRANSLATE(D10683,""fr"",""en"")"),"#VALUE!")</f>
        <v>#VALUE!</v>
      </c>
    </row>
    <row r="10684" ht="15.75" customHeight="1">
      <c r="A10684" s="1" t="s">
        <v>686</v>
      </c>
      <c r="B10684" s="1">
        <v>4.0</v>
      </c>
      <c r="C10684" s="1" t="s">
        <v>23067</v>
      </c>
      <c r="D10684" s="1" t="s">
        <v>23068</v>
      </c>
      <c r="E10684" s="1" t="s">
        <v>21</v>
      </c>
      <c r="F10684" s="1" t="s">
        <v>11</v>
      </c>
      <c r="G10684" s="1" t="str">
        <f>IFERROR(__xludf.DUMMYFUNCTION("GOOGLETRANSLATE(D10684,""fr"",""en"")"),"#VALUE!")</f>
        <v>#VALUE!</v>
      </c>
    </row>
    <row r="10685" ht="15.75" customHeight="1">
      <c r="A10685" s="1" t="s">
        <v>2325</v>
      </c>
      <c r="B10685" s="1">
        <v>3.0</v>
      </c>
      <c r="C10685" s="1" t="s">
        <v>23069</v>
      </c>
      <c r="D10685" s="1" t="s">
        <v>23070</v>
      </c>
      <c r="E10685" s="1" t="s">
        <v>10</v>
      </c>
      <c r="F10685" s="1" t="s">
        <v>11</v>
      </c>
      <c r="G10685" s="1" t="str">
        <f>IFERROR(__xludf.DUMMYFUNCTION("GOOGLETRANSLATE(D10685,""fr"",""en"")"),"#VALUE!")</f>
        <v>#VALUE!</v>
      </c>
    </row>
    <row r="10686" ht="15.75" customHeight="1">
      <c r="A10686" s="1" t="s">
        <v>1057</v>
      </c>
      <c r="B10686" s="1">
        <v>4.0</v>
      </c>
      <c r="C10686" s="1" t="s">
        <v>23071</v>
      </c>
      <c r="D10686" s="1" t="s">
        <v>23072</v>
      </c>
      <c r="E10686" s="1" t="s">
        <v>21</v>
      </c>
      <c r="F10686" s="1" t="s">
        <v>11</v>
      </c>
      <c r="G10686" s="1" t="str">
        <f>IFERROR(__xludf.DUMMYFUNCTION("GOOGLETRANSLATE(D10686,""fr"",""en"")"),"#VALUE!")</f>
        <v>#VALUE!</v>
      </c>
    </row>
    <row r="10687" ht="15.75" customHeight="1">
      <c r="A10687" s="1" t="s">
        <v>77</v>
      </c>
      <c r="B10687" s="1">
        <v>4.0</v>
      </c>
      <c r="C10687" s="1" t="s">
        <v>23073</v>
      </c>
      <c r="D10687" s="1" t="s">
        <v>23074</v>
      </c>
      <c r="E10687" s="1" t="s">
        <v>10</v>
      </c>
      <c r="F10687" s="1" t="s">
        <v>11</v>
      </c>
      <c r="G10687" s="1" t="str">
        <f>IFERROR(__xludf.DUMMYFUNCTION("GOOGLETRANSLATE(D10687,""fr"",""en"")"),"#VALUE!")</f>
        <v>#VALUE!</v>
      </c>
    </row>
    <row r="10688" ht="15.75" customHeight="1">
      <c r="A10688" s="1" t="s">
        <v>2144</v>
      </c>
      <c r="B10688" s="1">
        <v>2.0</v>
      </c>
      <c r="C10688" s="1" t="s">
        <v>23075</v>
      </c>
      <c r="D10688" s="1" t="s">
        <v>23076</v>
      </c>
      <c r="E10688" s="1" t="s">
        <v>614</v>
      </c>
      <c r="F10688" s="1" t="s">
        <v>30</v>
      </c>
      <c r="G10688" s="1" t="str">
        <f>IFERROR(__xludf.DUMMYFUNCTION("GOOGLETRANSLATE(D10688,""fr"",""en"")"),"#VALUE!")</f>
        <v>#VALUE!</v>
      </c>
    </row>
    <row r="10689" ht="15.75" customHeight="1">
      <c r="A10689" s="1" t="s">
        <v>166</v>
      </c>
      <c r="B10689" s="1">
        <v>1.0</v>
      </c>
      <c r="C10689" s="1" t="s">
        <v>23077</v>
      </c>
      <c r="D10689" s="1" t="s">
        <v>23078</v>
      </c>
      <c r="E10689" s="1" t="s">
        <v>575</v>
      </c>
      <c r="F10689" s="1" t="s">
        <v>84</v>
      </c>
      <c r="G10689" s="1" t="str">
        <f>IFERROR(__xludf.DUMMYFUNCTION("GOOGLETRANSLATE(D10689,""fr"",""en"")"),"#VALUE!")</f>
        <v>#VALUE!</v>
      </c>
    </row>
    <row r="10690" ht="15.75" customHeight="1">
      <c r="A10690" s="1" t="s">
        <v>18923</v>
      </c>
      <c r="B10690" s="1">
        <v>2.0</v>
      </c>
      <c r="C10690" s="1" t="s">
        <v>23079</v>
      </c>
      <c r="D10690" s="1" t="s">
        <v>23080</v>
      </c>
      <c r="E10690" s="1" t="s">
        <v>226</v>
      </c>
      <c r="F10690" s="1" t="s">
        <v>11</v>
      </c>
      <c r="G10690" s="1" t="str">
        <f>IFERROR(__xludf.DUMMYFUNCTION("GOOGLETRANSLATE(D10690,""fr"",""en"")"),"#VALUE!")</f>
        <v>#VALUE!</v>
      </c>
    </row>
    <row r="10691" ht="15.75" customHeight="1">
      <c r="A10691" s="1" t="s">
        <v>710</v>
      </c>
      <c r="B10691" s="1">
        <v>5.0</v>
      </c>
      <c r="C10691" s="1" t="s">
        <v>23081</v>
      </c>
      <c r="D10691" s="1" t="s">
        <v>23082</v>
      </c>
      <c r="E10691" s="1" t="s">
        <v>169</v>
      </c>
      <c r="F10691" s="1" t="s">
        <v>11</v>
      </c>
      <c r="G10691" s="1" t="str">
        <f>IFERROR(__xludf.DUMMYFUNCTION("GOOGLETRANSLATE(D10691,""fr"",""en"")"),"#VALUE!")</f>
        <v>#VALUE!</v>
      </c>
    </row>
    <row r="10692" ht="15.75" customHeight="1">
      <c r="A10692" s="1" t="s">
        <v>4544</v>
      </c>
      <c r="B10692" s="1">
        <v>1.0</v>
      </c>
      <c r="C10692" s="1" t="s">
        <v>23083</v>
      </c>
      <c r="D10692" s="1" t="s">
        <v>23084</v>
      </c>
      <c r="E10692" s="1" t="s">
        <v>575</v>
      </c>
      <c r="F10692" s="1" t="s">
        <v>84</v>
      </c>
      <c r="G10692" s="1" t="str">
        <f>IFERROR(__xludf.DUMMYFUNCTION("GOOGLETRANSLATE(D10692,""fr"",""en"")"),"#VALUE!")</f>
        <v>#VALUE!</v>
      </c>
    </row>
    <row r="10693" ht="15.75" customHeight="1">
      <c r="A10693" s="1" t="s">
        <v>664</v>
      </c>
      <c r="B10693" s="1">
        <v>2.0</v>
      </c>
      <c r="C10693" s="1" t="s">
        <v>23085</v>
      </c>
      <c r="D10693" s="1" t="s">
        <v>23086</v>
      </c>
      <c r="E10693" s="1" t="s">
        <v>10</v>
      </c>
      <c r="F10693" s="1" t="s">
        <v>11</v>
      </c>
      <c r="G10693" s="1" t="str">
        <f>IFERROR(__xludf.DUMMYFUNCTION("GOOGLETRANSLATE(D10693,""fr"",""en"")"),"#VALUE!")</f>
        <v>#VALUE!</v>
      </c>
    </row>
    <row r="10694" ht="15.75" customHeight="1">
      <c r="A10694" s="1" t="s">
        <v>11724</v>
      </c>
      <c r="B10694" s="1">
        <v>3.0</v>
      </c>
      <c r="C10694" s="1" t="s">
        <v>23087</v>
      </c>
      <c r="D10694" s="1" t="s">
        <v>23088</v>
      </c>
      <c r="E10694" s="1" t="s">
        <v>52</v>
      </c>
      <c r="F10694" s="1" t="s">
        <v>11</v>
      </c>
      <c r="G10694" s="1" t="str">
        <f>IFERROR(__xludf.DUMMYFUNCTION("GOOGLETRANSLATE(D10694,""fr"",""en"")"),"#VALUE!")</f>
        <v>#VALUE!</v>
      </c>
    </row>
    <row r="10695" ht="15.75" customHeight="1">
      <c r="A10695" s="1" t="s">
        <v>7200</v>
      </c>
      <c r="B10695" s="1">
        <v>3.0</v>
      </c>
      <c r="C10695" s="1" t="s">
        <v>23089</v>
      </c>
      <c r="D10695" s="1" t="s">
        <v>23090</v>
      </c>
      <c r="E10695" s="1" t="s">
        <v>21</v>
      </c>
      <c r="F10695" s="1" t="s">
        <v>11</v>
      </c>
      <c r="G10695" s="1" t="str">
        <f>IFERROR(__xludf.DUMMYFUNCTION("GOOGLETRANSLATE(D10695,""fr"",""en"")"),"#VALUE!")</f>
        <v>#VALUE!</v>
      </c>
    </row>
    <row r="10696" ht="15.75" customHeight="1">
      <c r="A10696" s="1" t="s">
        <v>16607</v>
      </c>
      <c r="B10696" s="1">
        <v>1.0</v>
      </c>
      <c r="C10696" s="1" t="s">
        <v>23091</v>
      </c>
      <c r="D10696" s="1" t="s">
        <v>23092</v>
      </c>
      <c r="E10696" s="1" t="s">
        <v>250</v>
      </c>
      <c r="F10696" s="1" t="s">
        <v>30</v>
      </c>
      <c r="G10696" s="1" t="str">
        <f>IFERROR(__xludf.DUMMYFUNCTION("GOOGLETRANSLATE(D10696,""fr"",""en"")"),"#VALUE!")</f>
        <v>#VALUE!</v>
      </c>
    </row>
    <row r="10697" ht="15.75" customHeight="1">
      <c r="A10697" s="1" t="s">
        <v>1867</v>
      </c>
      <c r="B10697" s="1">
        <v>1.0</v>
      </c>
      <c r="C10697" s="1" t="s">
        <v>23093</v>
      </c>
      <c r="D10697" s="1" t="s">
        <v>23094</v>
      </c>
      <c r="E10697" s="1" t="s">
        <v>21</v>
      </c>
      <c r="F10697" s="1" t="s">
        <v>11</v>
      </c>
      <c r="G10697" s="1" t="str">
        <f>IFERROR(__xludf.DUMMYFUNCTION("GOOGLETRANSLATE(D10697,""fr"",""en"")"),"#VALUE!")</f>
        <v>#VALUE!</v>
      </c>
    </row>
    <row r="10698" ht="15.75" customHeight="1">
      <c r="A10698" s="1" t="s">
        <v>1709</v>
      </c>
      <c r="B10698" s="1">
        <v>5.0</v>
      </c>
      <c r="C10698" s="1" t="s">
        <v>23095</v>
      </c>
      <c r="D10698" s="1" t="s">
        <v>23096</v>
      </c>
      <c r="E10698" s="1" t="s">
        <v>21</v>
      </c>
      <c r="F10698" s="1" t="s">
        <v>11</v>
      </c>
      <c r="G10698" s="1" t="str">
        <f>IFERROR(__xludf.DUMMYFUNCTION("GOOGLETRANSLATE(D10698,""fr"",""en"")"),"#VALUE!")</f>
        <v>#VALUE!</v>
      </c>
    </row>
    <row r="10699" ht="15.75" customHeight="1">
      <c r="A10699" s="1" t="s">
        <v>3696</v>
      </c>
      <c r="B10699" s="1">
        <v>2.0</v>
      </c>
      <c r="C10699" s="1" t="s">
        <v>23097</v>
      </c>
      <c r="D10699" s="1" t="s">
        <v>23098</v>
      </c>
      <c r="E10699" s="1" t="s">
        <v>226</v>
      </c>
      <c r="F10699" s="1" t="s">
        <v>110</v>
      </c>
      <c r="G10699" s="1" t="str">
        <f>IFERROR(__xludf.DUMMYFUNCTION("GOOGLETRANSLATE(D10699,""fr"",""en"")"),"#VALUE!")</f>
        <v>#VALUE!</v>
      </c>
    </row>
    <row r="10700" ht="15.75" customHeight="1">
      <c r="A10700" s="1" t="s">
        <v>7694</v>
      </c>
      <c r="B10700" s="1">
        <v>1.0</v>
      </c>
      <c r="C10700" s="1" t="s">
        <v>23099</v>
      </c>
      <c r="D10700" s="1" t="s">
        <v>23100</v>
      </c>
      <c r="E10700" s="1" t="s">
        <v>273</v>
      </c>
      <c r="F10700" s="1" t="s">
        <v>11</v>
      </c>
      <c r="G10700" s="1" t="str">
        <f>IFERROR(__xludf.DUMMYFUNCTION("GOOGLETRANSLATE(D10700,""fr"",""en"")"),"#VALUE!")</f>
        <v>#VALUE!</v>
      </c>
    </row>
    <row r="10701" ht="15.75" customHeight="1">
      <c r="A10701" s="1" t="s">
        <v>126</v>
      </c>
      <c r="B10701" s="1">
        <v>5.0</v>
      </c>
      <c r="C10701" s="1" t="s">
        <v>23101</v>
      </c>
      <c r="D10701" s="1" t="s">
        <v>23102</v>
      </c>
      <c r="E10701" s="1" t="s">
        <v>176</v>
      </c>
      <c r="F10701" s="1" t="s">
        <v>66</v>
      </c>
      <c r="G10701" s="1" t="str">
        <f>IFERROR(__xludf.DUMMYFUNCTION("GOOGLETRANSLATE(D10701,""fr"",""en"")"),"#VALUE!")</f>
        <v>#VALUE!</v>
      </c>
    </row>
    <row r="10702" ht="15.75" customHeight="1">
      <c r="A10702" s="1" t="s">
        <v>1062</v>
      </c>
      <c r="B10702" s="1">
        <v>4.0</v>
      </c>
      <c r="C10702" s="1" t="s">
        <v>23103</v>
      </c>
      <c r="D10702" s="1" t="s">
        <v>23104</v>
      </c>
      <c r="E10702" s="1" t="s">
        <v>21</v>
      </c>
      <c r="F10702" s="1" t="s">
        <v>11</v>
      </c>
      <c r="G10702" s="1" t="str">
        <f>IFERROR(__xludf.DUMMYFUNCTION("GOOGLETRANSLATE(D10702,""fr"",""en"")"),"#VALUE!")</f>
        <v>#VALUE!</v>
      </c>
    </row>
    <row r="10703" ht="15.75" customHeight="1">
      <c r="A10703" s="1" t="s">
        <v>7524</v>
      </c>
      <c r="B10703" s="1">
        <v>2.0</v>
      </c>
      <c r="C10703" s="1" t="s">
        <v>23105</v>
      </c>
      <c r="D10703" s="1" t="s">
        <v>23106</v>
      </c>
      <c r="E10703" s="1" t="s">
        <v>423</v>
      </c>
      <c r="F10703" s="1" t="s">
        <v>30</v>
      </c>
      <c r="G10703" s="1" t="str">
        <f>IFERROR(__xludf.DUMMYFUNCTION("GOOGLETRANSLATE(D10703,""fr"",""en"")"),"#VALUE!")</f>
        <v>#VALUE!</v>
      </c>
    </row>
    <row r="10704" ht="15.75" customHeight="1">
      <c r="A10704" s="1" t="s">
        <v>23107</v>
      </c>
      <c r="B10704" s="1">
        <v>3.0</v>
      </c>
      <c r="C10704" s="1" t="s">
        <v>23108</v>
      </c>
      <c r="D10704" s="1" t="s">
        <v>23109</v>
      </c>
      <c r="E10704" s="1" t="s">
        <v>296</v>
      </c>
      <c r="F10704" s="1" t="s">
        <v>11</v>
      </c>
      <c r="G10704" s="1" t="str">
        <f>IFERROR(__xludf.DUMMYFUNCTION("GOOGLETRANSLATE(D10704,""fr"",""en"")"),"#VALUE!")</f>
        <v>#VALUE!</v>
      </c>
    </row>
    <row r="10705" ht="15.75" customHeight="1">
      <c r="A10705" s="1" t="s">
        <v>2237</v>
      </c>
      <c r="B10705" s="1">
        <v>2.0</v>
      </c>
      <c r="C10705" s="1" t="s">
        <v>23110</v>
      </c>
      <c r="D10705" s="1" t="s">
        <v>23111</v>
      </c>
      <c r="E10705" s="1" t="s">
        <v>10</v>
      </c>
      <c r="F10705" s="1" t="s">
        <v>11</v>
      </c>
      <c r="G10705" s="1" t="str">
        <f>IFERROR(__xludf.DUMMYFUNCTION("GOOGLETRANSLATE(D10705,""fr"",""en"")"),"#VALUE!")</f>
        <v>#VALUE!</v>
      </c>
    </row>
    <row r="10706" ht="15.75" customHeight="1">
      <c r="A10706" s="1" t="s">
        <v>597</v>
      </c>
      <c r="B10706" s="1">
        <v>1.0</v>
      </c>
      <c r="C10706" s="1" t="s">
        <v>23112</v>
      </c>
      <c r="D10706" s="1" t="s">
        <v>23113</v>
      </c>
      <c r="E10706" s="1" t="s">
        <v>25</v>
      </c>
      <c r="F10706" s="1" t="s">
        <v>110</v>
      </c>
      <c r="G10706" s="1" t="str">
        <f>IFERROR(__xludf.DUMMYFUNCTION("GOOGLETRANSLATE(D10706,""fr"",""en"")"),"#VALUE!")</f>
        <v>#VALUE!</v>
      </c>
    </row>
    <row r="10707" ht="15.75" customHeight="1">
      <c r="A10707" s="1" t="s">
        <v>866</v>
      </c>
      <c r="B10707" s="1">
        <v>4.0</v>
      </c>
      <c r="C10707" s="1" t="s">
        <v>23114</v>
      </c>
      <c r="D10707" s="1" t="s">
        <v>23115</v>
      </c>
      <c r="E10707" s="1" t="s">
        <v>21</v>
      </c>
      <c r="F10707" s="1" t="s">
        <v>11</v>
      </c>
      <c r="G10707" s="1" t="str">
        <f>IFERROR(__xludf.DUMMYFUNCTION("GOOGLETRANSLATE(D10707,""fr"",""en"")"),"#VALUE!")</f>
        <v>#VALUE!</v>
      </c>
    </row>
    <row r="10708" ht="15.75" customHeight="1">
      <c r="A10708" s="1" t="s">
        <v>9210</v>
      </c>
      <c r="B10708" s="1">
        <v>2.0</v>
      </c>
      <c r="C10708" s="1" t="s">
        <v>23116</v>
      </c>
      <c r="D10708" s="1" t="s">
        <v>23117</v>
      </c>
      <c r="E10708" s="1" t="s">
        <v>176</v>
      </c>
      <c r="F10708" s="1" t="s">
        <v>66</v>
      </c>
      <c r="G10708" s="1" t="str">
        <f>IFERROR(__xludf.DUMMYFUNCTION("GOOGLETRANSLATE(D10708,""fr"",""en"")"),"#VALUE!")</f>
        <v>#VALUE!</v>
      </c>
    </row>
    <row r="10709" ht="15.75" customHeight="1">
      <c r="A10709" s="1" t="s">
        <v>3312</v>
      </c>
      <c r="B10709" s="1">
        <v>4.0</v>
      </c>
      <c r="C10709" s="1" t="s">
        <v>23118</v>
      </c>
      <c r="D10709" s="1" t="s">
        <v>23119</v>
      </c>
      <c r="E10709" s="1" t="s">
        <v>10</v>
      </c>
      <c r="F10709" s="1" t="s">
        <v>11</v>
      </c>
      <c r="G10709" s="1" t="str">
        <f>IFERROR(__xludf.DUMMYFUNCTION("GOOGLETRANSLATE(D10709,""fr"",""en"")"),"#VALUE!")</f>
        <v>#VALUE!</v>
      </c>
    </row>
    <row r="10710" ht="15.75" customHeight="1">
      <c r="A10710" s="1" t="s">
        <v>710</v>
      </c>
      <c r="B10710" s="1">
        <v>1.0</v>
      </c>
      <c r="C10710" s="1" t="s">
        <v>23120</v>
      </c>
      <c r="D10710" s="1" t="s">
        <v>23121</v>
      </c>
      <c r="E10710" s="1" t="s">
        <v>273</v>
      </c>
      <c r="F10710" s="1" t="s">
        <v>11</v>
      </c>
      <c r="G10710" s="1" t="str">
        <f>IFERROR(__xludf.DUMMYFUNCTION("GOOGLETRANSLATE(D10710,""fr"",""en"")"),"#VALUE!")</f>
        <v>#VALUE!</v>
      </c>
    </row>
    <row r="10711" ht="15.75" customHeight="1">
      <c r="A10711" s="1" t="s">
        <v>150</v>
      </c>
      <c r="B10711" s="1">
        <v>5.0</v>
      </c>
      <c r="C10711" s="1" t="s">
        <v>23122</v>
      </c>
      <c r="D10711" s="1" t="s">
        <v>23123</v>
      </c>
      <c r="E10711" s="1" t="s">
        <v>65</v>
      </c>
      <c r="F10711" s="1" t="s">
        <v>66</v>
      </c>
      <c r="G10711" s="1" t="str">
        <f>IFERROR(__xludf.DUMMYFUNCTION("GOOGLETRANSLATE(D10711,""fr"",""en"")"),"#VALUE!")</f>
        <v>#VALUE!</v>
      </c>
    </row>
    <row r="10712" ht="15.75" customHeight="1">
      <c r="A10712" s="1" t="s">
        <v>424</v>
      </c>
      <c r="B10712" s="1">
        <v>4.0</v>
      </c>
      <c r="C10712" s="1" t="s">
        <v>23124</v>
      </c>
      <c r="D10712" s="1" t="s">
        <v>23125</v>
      </c>
      <c r="E10712" s="1" t="s">
        <v>10</v>
      </c>
      <c r="F10712" s="1" t="s">
        <v>11</v>
      </c>
      <c r="G10712" s="1" t="str">
        <f>IFERROR(__xludf.DUMMYFUNCTION("GOOGLETRANSLATE(D10712,""fr"",""en"")"),"#VALUE!")</f>
        <v>#VALUE!</v>
      </c>
    </row>
    <row r="10713" ht="15.75" customHeight="1">
      <c r="A10713" s="1" t="s">
        <v>2911</v>
      </c>
      <c r="B10713" s="1">
        <v>5.0</v>
      </c>
      <c r="C10713" s="1" t="s">
        <v>23126</v>
      </c>
      <c r="D10713" s="1" t="s">
        <v>23127</v>
      </c>
      <c r="E10713" s="1" t="s">
        <v>10</v>
      </c>
      <c r="F10713" s="1" t="s">
        <v>11</v>
      </c>
      <c r="G10713" s="1" t="str">
        <f>IFERROR(__xludf.DUMMYFUNCTION("GOOGLETRANSLATE(D10713,""fr"",""en"")"),"#VALUE!")</f>
        <v>#VALUE!</v>
      </c>
    </row>
    <row r="10714" ht="15.75" customHeight="1">
      <c r="A10714" s="1" t="s">
        <v>2388</v>
      </c>
      <c r="B10714" s="1">
        <v>2.0</v>
      </c>
      <c r="C10714" s="1" t="s">
        <v>23128</v>
      </c>
      <c r="D10714" s="1" t="s">
        <v>23129</v>
      </c>
      <c r="E10714" s="1" t="s">
        <v>125</v>
      </c>
      <c r="F10714" s="1" t="s">
        <v>11</v>
      </c>
      <c r="G10714" s="1" t="str">
        <f>IFERROR(__xludf.DUMMYFUNCTION("GOOGLETRANSLATE(D10714,""fr"",""en"")"),"#VALUE!")</f>
        <v>#VALUE!</v>
      </c>
    </row>
    <row r="10715" ht="15.75" customHeight="1">
      <c r="A10715" s="1" t="s">
        <v>3041</v>
      </c>
      <c r="B10715" s="1">
        <v>4.0</v>
      </c>
      <c r="C10715" s="1" t="s">
        <v>23130</v>
      </c>
      <c r="D10715" s="1" t="s">
        <v>23131</v>
      </c>
      <c r="E10715" s="1" t="s">
        <v>21</v>
      </c>
      <c r="F10715" s="1" t="s">
        <v>11</v>
      </c>
      <c r="G10715" s="1" t="str">
        <f>IFERROR(__xludf.DUMMYFUNCTION("GOOGLETRANSLATE(D10715,""fr"",""en"")"),"#VALUE!")</f>
        <v>#VALUE!</v>
      </c>
    </row>
    <row r="10716" ht="15.75" customHeight="1">
      <c r="A10716" s="1" t="s">
        <v>893</v>
      </c>
      <c r="B10716" s="1">
        <v>4.0</v>
      </c>
      <c r="C10716" s="1" t="s">
        <v>23132</v>
      </c>
      <c r="D10716" s="1" t="s">
        <v>23133</v>
      </c>
      <c r="E10716" s="1" t="s">
        <v>21</v>
      </c>
      <c r="F10716" s="1" t="s">
        <v>11</v>
      </c>
      <c r="G10716" s="1" t="str">
        <f>IFERROR(__xludf.DUMMYFUNCTION("GOOGLETRANSLATE(D10716,""fr"",""en"")"),"#VALUE!")</f>
        <v>#VALUE!</v>
      </c>
    </row>
    <row r="10717" ht="15.75" customHeight="1">
      <c r="A10717" s="1" t="s">
        <v>2325</v>
      </c>
      <c r="B10717" s="1">
        <v>3.0</v>
      </c>
      <c r="C10717" s="1" t="s">
        <v>23134</v>
      </c>
      <c r="D10717" s="1" t="s">
        <v>23135</v>
      </c>
      <c r="E10717" s="1" t="s">
        <v>21</v>
      </c>
      <c r="F10717" s="1" t="s">
        <v>11</v>
      </c>
      <c r="G10717" s="1" t="str">
        <f>IFERROR(__xludf.DUMMYFUNCTION("GOOGLETRANSLATE(D10717,""fr"",""en"")"),"#VALUE!")</f>
        <v>#VALUE!</v>
      </c>
    </row>
    <row r="10718" ht="15.75" customHeight="1">
      <c r="A10718" s="1" t="s">
        <v>594</v>
      </c>
      <c r="B10718" s="1">
        <v>4.0</v>
      </c>
      <c r="C10718" s="1" t="s">
        <v>23136</v>
      </c>
      <c r="D10718" s="1" t="s">
        <v>23137</v>
      </c>
      <c r="E10718" s="1" t="s">
        <v>254</v>
      </c>
      <c r="F10718" s="1" t="s">
        <v>66</v>
      </c>
      <c r="G10718" s="1" t="str">
        <f>IFERROR(__xludf.DUMMYFUNCTION("GOOGLETRANSLATE(D10718,""fr"",""en"")"),"#VALUE!")</f>
        <v>#VALUE!</v>
      </c>
    </row>
    <row r="10719" ht="15.75" customHeight="1">
      <c r="A10719" s="1" t="s">
        <v>769</v>
      </c>
      <c r="B10719" s="1">
        <v>4.0</v>
      </c>
      <c r="C10719" s="1" t="s">
        <v>23138</v>
      </c>
      <c r="D10719" s="1" t="s">
        <v>23139</v>
      </c>
      <c r="E10719" s="1" t="s">
        <v>10</v>
      </c>
      <c r="F10719" s="1" t="s">
        <v>11</v>
      </c>
      <c r="G10719" s="1" t="str">
        <f>IFERROR(__xludf.DUMMYFUNCTION("GOOGLETRANSLATE(D10719,""fr"",""en"")"),"#VALUE!")</f>
        <v>#VALUE!</v>
      </c>
    </row>
    <row r="10720" ht="15.75" customHeight="1">
      <c r="A10720" s="1" t="s">
        <v>1699</v>
      </c>
      <c r="B10720" s="1">
        <v>2.0</v>
      </c>
      <c r="C10720" s="1" t="s">
        <v>23140</v>
      </c>
      <c r="D10720" s="1" t="s">
        <v>23141</v>
      </c>
      <c r="E10720" s="1" t="s">
        <v>10</v>
      </c>
      <c r="F10720" s="1" t="s">
        <v>11</v>
      </c>
      <c r="G10720" s="1" t="str">
        <f>IFERROR(__xludf.DUMMYFUNCTION("GOOGLETRANSLATE(D10720,""fr"",""en"")"),"#VALUE!")</f>
        <v>#VALUE!</v>
      </c>
    </row>
    <row r="10721" ht="15.75" customHeight="1">
      <c r="A10721" s="1" t="s">
        <v>227</v>
      </c>
      <c r="B10721" s="1">
        <v>5.0</v>
      </c>
      <c r="C10721" s="1" t="s">
        <v>23142</v>
      </c>
      <c r="D10721" s="1" t="s">
        <v>23143</v>
      </c>
      <c r="E10721" s="1" t="s">
        <v>65</v>
      </c>
      <c r="F10721" s="1" t="s">
        <v>66</v>
      </c>
      <c r="G10721" s="1" t="str">
        <f>IFERROR(__xludf.DUMMYFUNCTION("GOOGLETRANSLATE(D10721,""fr"",""en"")"),"#VALUE!")</f>
        <v>#VALUE!</v>
      </c>
    </row>
    <row r="10722" ht="15.75" customHeight="1">
      <c r="A10722" s="1" t="s">
        <v>3886</v>
      </c>
      <c r="B10722" s="1">
        <v>4.0</v>
      </c>
      <c r="C10722" s="1" t="s">
        <v>23144</v>
      </c>
      <c r="D10722" s="1" t="s">
        <v>23145</v>
      </c>
      <c r="E10722" s="1" t="s">
        <v>125</v>
      </c>
      <c r="F10722" s="1" t="s">
        <v>11</v>
      </c>
      <c r="G10722" s="1" t="str">
        <f>IFERROR(__xludf.DUMMYFUNCTION("GOOGLETRANSLATE(D10722,""fr"",""en"")"),"#VALUE!")</f>
        <v>#VALUE!</v>
      </c>
    </row>
    <row r="10723" ht="15.75" customHeight="1">
      <c r="A10723" s="1" t="s">
        <v>716</v>
      </c>
      <c r="B10723" s="1">
        <v>5.0</v>
      </c>
      <c r="C10723" s="1" t="s">
        <v>23146</v>
      </c>
      <c r="D10723" s="1" t="s">
        <v>23147</v>
      </c>
      <c r="E10723" s="1" t="s">
        <v>176</v>
      </c>
      <c r="F10723" s="1" t="s">
        <v>66</v>
      </c>
      <c r="G10723" s="1" t="str">
        <f>IFERROR(__xludf.DUMMYFUNCTION("GOOGLETRANSLATE(D10723,""fr"",""en"")"),"#VALUE!")</f>
        <v>#VALUE!</v>
      </c>
    </row>
    <row r="10724" ht="15.75" customHeight="1">
      <c r="A10724" s="1" t="s">
        <v>591</v>
      </c>
      <c r="B10724" s="1">
        <v>1.0</v>
      </c>
      <c r="C10724" s="1" t="s">
        <v>23148</v>
      </c>
      <c r="D10724" s="1" t="s">
        <v>23149</v>
      </c>
      <c r="E10724" s="1" t="s">
        <v>296</v>
      </c>
      <c r="F10724" s="1" t="s">
        <v>110</v>
      </c>
      <c r="G10724" s="1" t="str">
        <f>IFERROR(__xludf.DUMMYFUNCTION("GOOGLETRANSLATE(D10724,""fr"",""en"")"),"#VALUE!")</f>
        <v>#VALUE!</v>
      </c>
    </row>
    <row r="10725" ht="15.75" customHeight="1">
      <c r="A10725" s="1" t="s">
        <v>1940</v>
      </c>
      <c r="B10725" s="1">
        <v>4.0</v>
      </c>
      <c r="C10725" s="1" t="s">
        <v>23150</v>
      </c>
      <c r="D10725" s="1" t="s">
        <v>23151</v>
      </c>
      <c r="E10725" s="1" t="s">
        <v>10</v>
      </c>
      <c r="F10725" s="1" t="s">
        <v>11</v>
      </c>
      <c r="G10725" s="1" t="str">
        <f>IFERROR(__xludf.DUMMYFUNCTION("GOOGLETRANSLATE(D10725,""fr"",""en"")"),"#VALUE!")</f>
        <v>#VALUE!</v>
      </c>
    </row>
    <row r="10726" ht="15.75" customHeight="1">
      <c r="A10726" s="1" t="s">
        <v>153</v>
      </c>
      <c r="B10726" s="1">
        <v>2.0</v>
      </c>
      <c r="C10726" s="1" t="s">
        <v>23152</v>
      </c>
      <c r="D10726" s="1" t="s">
        <v>23153</v>
      </c>
      <c r="E10726" s="1" t="s">
        <v>21</v>
      </c>
      <c r="F10726" s="1" t="s">
        <v>11</v>
      </c>
      <c r="G10726" s="1" t="str">
        <f>IFERROR(__xludf.DUMMYFUNCTION("GOOGLETRANSLATE(D10726,""fr"",""en"")"),"#VALUE!")</f>
        <v>#VALUE!</v>
      </c>
    </row>
    <row r="10727" ht="15.75" customHeight="1">
      <c r="A10727" s="1" t="s">
        <v>755</v>
      </c>
      <c r="B10727" s="1">
        <v>5.0</v>
      </c>
      <c r="C10727" s="1" t="s">
        <v>23154</v>
      </c>
      <c r="D10727" s="1" t="s">
        <v>23155</v>
      </c>
      <c r="E10727" s="1" t="s">
        <v>65</v>
      </c>
      <c r="F10727" s="1" t="s">
        <v>66</v>
      </c>
      <c r="G10727" s="1" t="str">
        <f>IFERROR(__xludf.DUMMYFUNCTION("GOOGLETRANSLATE(D10727,""fr"",""en"")"),"#VALUE!")</f>
        <v>#VALUE!</v>
      </c>
    </row>
    <row r="10728" ht="15.75" customHeight="1">
      <c r="A10728" s="1" t="s">
        <v>1833</v>
      </c>
      <c r="B10728" s="1">
        <v>1.0</v>
      </c>
      <c r="C10728" s="1" t="s">
        <v>23156</v>
      </c>
      <c r="D10728" s="1" t="s">
        <v>23157</v>
      </c>
      <c r="E10728" s="1" t="s">
        <v>109</v>
      </c>
      <c r="F10728" s="1" t="s">
        <v>110</v>
      </c>
      <c r="G10728" s="1" t="str">
        <f>IFERROR(__xludf.DUMMYFUNCTION("GOOGLETRANSLATE(D10728,""fr"",""en"")"),"#VALUE!")</f>
        <v>#VALUE!</v>
      </c>
    </row>
    <row r="10729" ht="15.75" customHeight="1">
      <c r="A10729" s="1" t="s">
        <v>7417</v>
      </c>
      <c r="B10729" s="1">
        <v>1.0</v>
      </c>
      <c r="C10729" s="1" t="s">
        <v>23158</v>
      </c>
      <c r="D10729" s="1" t="s">
        <v>23159</v>
      </c>
      <c r="E10729" s="1" t="s">
        <v>575</v>
      </c>
      <c r="F10729" s="1" t="s">
        <v>84</v>
      </c>
      <c r="G10729" s="1" t="str">
        <f>IFERROR(__xludf.DUMMYFUNCTION("GOOGLETRANSLATE(D10729,""fr"",""en"")"),"#VALUE!")</f>
        <v>#VALUE!</v>
      </c>
    </row>
    <row r="10730" ht="15.75" customHeight="1">
      <c r="A10730" s="1" t="s">
        <v>8601</v>
      </c>
      <c r="B10730" s="1">
        <v>3.0</v>
      </c>
      <c r="C10730" s="1" t="s">
        <v>23160</v>
      </c>
      <c r="D10730" s="1" t="s">
        <v>23161</v>
      </c>
      <c r="E10730" s="1" t="s">
        <v>29</v>
      </c>
      <c r="F10730" s="1" t="s">
        <v>30</v>
      </c>
      <c r="G10730" s="1" t="str">
        <f>IFERROR(__xludf.DUMMYFUNCTION("GOOGLETRANSLATE(D10730,""fr"",""en"")"),"#VALUE!")</f>
        <v>#VALUE!</v>
      </c>
    </row>
    <row r="10731" ht="15.75" customHeight="1">
      <c r="A10731" s="1" t="s">
        <v>17384</v>
      </c>
      <c r="B10731" s="1">
        <v>1.0</v>
      </c>
      <c r="C10731" s="1" t="s">
        <v>23162</v>
      </c>
      <c r="D10731" s="1" t="s">
        <v>23163</v>
      </c>
      <c r="E10731" s="1" t="s">
        <v>10</v>
      </c>
      <c r="F10731" s="1" t="s">
        <v>11</v>
      </c>
      <c r="G10731" s="1" t="str">
        <f>IFERROR(__xludf.DUMMYFUNCTION("GOOGLETRANSLATE(D10731,""fr"",""en"")"),"#VALUE!")</f>
        <v>#VALUE!</v>
      </c>
    </row>
    <row r="10732" ht="15.75" customHeight="1">
      <c r="A10732" s="1" t="s">
        <v>284</v>
      </c>
      <c r="B10732" s="1">
        <v>1.0</v>
      </c>
      <c r="C10732" s="1" t="s">
        <v>23164</v>
      </c>
      <c r="D10732" s="1" t="s">
        <v>23165</v>
      </c>
      <c r="E10732" s="1" t="s">
        <v>10</v>
      </c>
      <c r="F10732" s="1" t="s">
        <v>11</v>
      </c>
      <c r="G10732" s="1" t="str">
        <f>IFERROR(__xludf.DUMMYFUNCTION("GOOGLETRANSLATE(D10732,""fr"",""en"")"),"#VALUE!")</f>
        <v>#VALUE!</v>
      </c>
    </row>
    <row r="10733" ht="15.75" customHeight="1">
      <c r="A10733" s="1" t="s">
        <v>488</v>
      </c>
      <c r="B10733" s="1">
        <v>1.0</v>
      </c>
      <c r="C10733" s="1" t="s">
        <v>23166</v>
      </c>
      <c r="D10733" s="1" t="s">
        <v>23167</v>
      </c>
      <c r="E10733" s="1" t="s">
        <v>125</v>
      </c>
      <c r="F10733" s="1" t="s">
        <v>11</v>
      </c>
      <c r="G10733" s="1" t="str">
        <f>IFERROR(__xludf.DUMMYFUNCTION("GOOGLETRANSLATE(D10733,""fr"",""en"")"),"#VALUE!")</f>
        <v>#VALUE!</v>
      </c>
    </row>
    <row r="10734" ht="15.75" customHeight="1">
      <c r="A10734" s="1" t="s">
        <v>3060</v>
      </c>
      <c r="B10734" s="1">
        <v>4.0</v>
      </c>
      <c r="C10734" s="1" t="s">
        <v>23168</v>
      </c>
      <c r="D10734" s="1" t="s">
        <v>23169</v>
      </c>
      <c r="E10734" s="1" t="s">
        <v>21</v>
      </c>
      <c r="F10734" s="1" t="s">
        <v>11</v>
      </c>
      <c r="G10734" s="1" t="str">
        <f>IFERROR(__xludf.DUMMYFUNCTION("GOOGLETRANSLATE(D10734,""fr"",""en"")"),"#VALUE!")</f>
        <v>#VALUE!</v>
      </c>
    </row>
    <row r="10735" ht="15.75" customHeight="1">
      <c r="A10735" s="1" t="s">
        <v>15</v>
      </c>
      <c r="B10735" s="1">
        <v>4.0</v>
      </c>
      <c r="C10735" s="1" t="s">
        <v>23170</v>
      </c>
      <c r="D10735" s="1" t="s">
        <v>23171</v>
      </c>
      <c r="E10735" s="1" t="s">
        <v>21</v>
      </c>
      <c r="F10735" s="1" t="s">
        <v>11</v>
      </c>
      <c r="G10735" s="1" t="str">
        <f>IFERROR(__xludf.DUMMYFUNCTION("GOOGLETRANSLATE(D10735,""fr"",""en"")"),"#VALUE!")</f>
        <v>#VALUE!</v>
      </c>
    </row>
    <row r="10736" ht="15.75" customHeight="1">
      <c r="A10736" s="1" t="s">
        <v>7</v>
      </c>
      <c r="B10736" s="1">
        <v>4.0</v>
      </c>
      <c r="C10736" s="1" t="s">
        <v>23172</v>
      </c>
      <c r="D10736" s="1" t="s">
        <v>23173</v>
      </c>
      <c r="E10736" s="1" t="s">
        <v>10</v>
      </c>
      <c r="F10736" s="1" t="s">
        <v>11</v>
      </c>
      <c r="G10736" s="1" t="str">
        <f>IFERROR(__xludf.DUMMYFUNCTION("GOOGLETRANSLATE(D10736,""fr"",""en"")"),"#VALUE!")</f>
        <v>#VALUE!</v>
      </c>
    </row>
    <row r="10737" ht="15.75" customHeight="1">
      <c r="A10737" s="1" t="s">
        <v>1110</v>
      </c>
      <c r="B10737" s="1">
        <v>5.0</v>
      </c>
      <c r="C10737" s="1" t="s">
        <v>23174</v>
      </c>
      <c r="D10737" s="1" t="s">
        <v>23175</v>
      </c>
      <c r="E10737" s="1" t="s">
        <v>21</v>
      </c>
      <c r="F10737" s="1" t="s">
        <v>11</v>
      </c>
      <c r="G10737" s="1" t="str">
        <f>IFERROR(__xludf.DUMMYFUNCTION("GOOGLETRANSLATE(D10737,""fr"",""en"")"),"#VALUE!")</f>
        <v>#VALUE!</v>
      </c>
    </row>
    <row r="10738" ht="15.75" customHeight="1">
      <c r="A10738" s="1" t="s">
        <v>97</v>
      </c>
      <c r="B10738" s="1">
        <v>5.0</v>
      </c>
      <c r="C10738" s="1" t="s">
        <v>23176</v>
      </c>
      <c r="D10738" s="1" t="s">
        <v>23177</v>
      </c>
      <c r="E10738" s="1" t="s">
        <v>10</v>
      </c>
      <c r="F10738" s="1" t="s">
        <v>11</v>
      </c>
      <c r="G10738" s="1" t="str">
        <f>IFERROR(__xludf.DUMMYFUNCTION("GOOGLETRANSLATE(D10738,""fr"",""en"")"),"#VALUE!")</f>
        <v>#VALUE!</v>
      </c>
    </row>
    <row r="10739" ht="15.75" customHeight="1">
      <c r="A10739" s="1" t="s">
        <v>681</v>
      </c>
      <c r="B10739" s="1">
        <v>1.0</v>
      </c>
      <c r="C10739" s="1" t="s">
        <v>23178</v>
      </c>
      <c r="D10739" s="1" t="s">
        <v>23179</v>
      </c>
      <c r="E10739" s="1" t="s">
        <v>43</v>
      </c>
      <c r="F10739" s="1" t="s">
        <v>30</v>
      </c>
      <c r="G10739" s="1" t="str">
        <f>IFERROR(__xludf.DUMMYFUNCTION("GOOGLETRANSLATE(D10739,""fr"",""en"")"),"#VALUE!")</f>
        <v>#VALUE!</v>
      </c>
    </row>
    <row r="10740" ht="15.75" customHeight="1">
      <c r="A10740" s="1" t="s">
        <v>1001</v>
      </c>
      <c r="B10740" s="1">
        <v>1.0</v>
      </c>
      <c r="C10740" s="1" t="s">
        <v>23180</v>
      </c>
      <c r="D10740" s="1" t="s">
        <v>23181</v>
      </c>
      <c r="E10740" s="1" t="s">
        <v>125</v>
      </c>
      <c r="F10740" s="1" t="s">
        <v>110</v>
      </c>
      <c r="G10740" s="1" t="str">
        <f>IFERROR(__xludf.DUMMYFUNCTION("GOOGLETRANSLATE(D10740,""fr"",""en"")"),"#VALUE!")</f>
        <v>#VALUE!</v>
      </c>
    </row>
    <row r="10741" ht="15.75" customHeight="1">
      <c r="A10741" s="1" t="s">
        <v>4849</v>
      </c>
      <c r="B10741" s="1">
        <v>3.0</v>
      </c>
      <c r="C10741" s="1" t="s">
        <v>23182</v>
      </c>
      <c r="D10741" s="1" t="s">
        <v>23183</v>
      </c>
      <c r="E10741" s="1" t="s">
        <v>47</v>
      </c>
      <c r="F10741" s="1" t="s">
        <v>48</v>
      </c>
      <c r="G10741" s="1" t="str">
        <f>IFERROR(__xludf.DUMMYFUNCTION("GOOGLETRANSLATE(D10741,""fr"",""en"")"),"#VALUE!")</f>
        <v>#VALUE!</v>
      </c>
    </row>
    <row r="10742" ht="15.75" customHeight="1">
      <c r="A10742" s="1" t="s">
        <v>4622</v>
      </c>
      <c r="B10742" s="1">
        <v>3.0</v>
      </c>
      <c r="C10742" s="1" t="s">
        <v>23184</v>
      </c>
      <c r="D10742" s="1" t="s">
        <v>23185</v>
      </c>
      <c r="E10742" s="1" t="s">
        <v>125</v>
      </c>
      <c r="F10742" s="1" t="s">
        <v>11</v>
      </c>
      <c r="G10742" s="1" t="str">
        <f>IFERROR(__xludf.DUMMYFUNCTION("GOOGLETRANSLATE(D10742,""fr"",""en"")"),"#VALUE!")</f>
        <v>#VALUE!</v>
      </c>
    </row>
    <row r="10743" ht="15.75" customHeight="1">
      <c r="A10743" s="1" t="s">
        <v>16059</v>
      </c>
      <c r="B10743" s="1">
        <v>2.0</v>
      </c>
      <c r="C10743" s="1" t="s">
        <v>23186</v>
      </c>
      <c r="D10743" s="1" t="s">
        <v>23187</v>
      </c>
      <c r="E10743" s="1" t="s">
        <v>52</v>
      </c>
      <c r="F10743" s="1" t="s">
        <v>11</v>
      </c>
      <c r="G10743" s="1" t="str">
        <f>IFERROR(__xludf.DUMMYFUNCTION("GOOGLETRANSLATE(D10743,""fr"",""en"")"),"#VALUE!")</f>
        <v>#VALUE!</v>
      </c>
    </row>
    <row r="10744" ht="15.75" customHeight="1">
      <c r="A10744" s="1" t="s">
        <v>14709</v>
      </c>
      <c r="B10744" s="1">
        <v>1.0</v>
      </c>
      <c r="C10744" s="1" t="s">
        <v>23188</v>
      </c>
      <c r="D10744" s="1" t="s">
        <v>23189</v>
      </c>
      <c r="E10744" s="1" t="s">
        <v>169</v>
      </c>
      <c r="F10744" s="1" t="s">
        <v>11</v>
      </c>
      <c r="G10744" s="1" t="str">
        <f>IFERROR(__xludf.DUMMYFUNCTION("GOOGLETRANSLATE(D10744,""fr"",""en"")"),"#VALUE!")</f>
        <v>#VALUE!</v>
      </c>
    </row>
    <row r="10745" ht="15.75" customHeight="1">
      <c r="A10745" s="1" t="s">
        <v>893</v>
      </c>
      <c r="B10745" s="1">
        <v>5.0</v>
      </c>
      <c r="C10745" s="1" t="s">
        <v>23190</v>
      </c>
      <c r="D10745" s="1" t="s">
        <v>23191</v>
      </c>
      <c r="E10745" s="1" t="s">
        <v>10</v>
      </c>
      <c r="F10745" s="1" t="s">
        <v>11</v>
      </c>
      <c r="G10745" s="1" t="str">
        <f>IFERROR(__xludf.DUMMYFUNCTION("GOOGLETRANSLATE(D10745,""fr"",""en"")"),"#VALUE!")</f>
        <v>#VALUE!</v>
      </c>
    </row>
    <row r="10746" ht="15.75" customHeight="1">
      <c r="A10746" s="1" t="s">
        <v>798</v>
      </c>
      <c r="B10746" s="1">
        <v>5.0</v>
      </c>
      <c r="C10746" s="1" t="s">
        <v>23192</v>
      </c>
      <c r="D10746" s="1" t="s">
        <v>23193</v>
      </c>
      <c r="E10746" s="1" t="s">
        <v>10</v>
      </c>
      <c r="F10746" s="1" t="s">
        <v>11</v>
      </c>
      <c r="G10746" s="1" t="str">
        <f>IFERROR(__xludf.DUMMYFUNCTION("GOOGLETRANSLATE(D10746,""fr"",""en"")"),"#VALUE!")</f>
        <v>#VALUE!</v>
      </c>
    </row>
    <row r="10747" ht="15.75" customHeight="1">
      <c r="A10747" s="1" t="s">
        <v>1482</v>
      </c>
      <c r="B10747" s="1">
        <v>5.0</v>
      </c>
      <c r="C10747" s="1" t="s">
        <v>23194</v>
      </c>
      <c r="D10747" s="1" t="s">
        <v>23195</v>
      </c>
      <c r="E10747" s="1" t="s">
        <v>21</v>
      </c>
      <c r="F10747" s="1" t="s">
        <v>11</v>
      </c>
      <c r="G10747" s="1" t="str">
        <f>IFERROR(__xludf.DUMMYFUNCTION("GOOGLETRANSLATE(D10747,""fr"",""en"")"),"#VALUE!")</f>
        <v>#VALUE!</v>
      </c>
    </row>
    <row r="10748" ht="15.75" customHeight="1">
      <c r="A10748" s="1" t="s">
        <v>1327</v>
      </c>
      <c r="B10748" s="1">
        <v>5.0</v>
      </c>
      <c r="C10748" s="1" t="s">
        <v>23196</v>
      </c>
      <c r="D10748" s="1" t="s">
        <v>23197</v>
      </c>
      <c r="E10748" s="1" t="s">
        <v>448</v>
      </c>
      <c r="F10748" s="1" t="s">
        <v>84</v>
      </c>
      <c r="G10748" s="1" t="str">
        <f>IFERROR(__xludf.DUMMYFUNCTION("GOOGLETRANSLATE(D10748,""fr"",""en"")"),"#VALUE!")</f>
        <v>#VALUE!</v>
      </c>
    </row>
    <row r="10749" ht="15.75" customHeight="1">
      <c r="A10749" s="1" t="s">
        <v>1344</v>
      </c>
      <c r="B10749" s="1">
        <v>4.0</v>
      </c>
      <c r="C10749" s="1" t="s">
        <v>18808</v>
      </c>
      <c r="D10749" s="1" t="s">
        <v>23198</v>
      </c>
      <c r="E10749" s="1" t="s">
        <v>484</v>
      </c>
      <c r="F10749" s="1" t="s">
        <v>118</v>
      </c>
      <c r="G10749" s="1" t="str">
        <f>IFERROR(__xludf.DUMMYFUNCTION("GOOGLETRANSLATE(D10749,""fr"",""en"")"),"#VALUE!")</f>
        <v>#VALUE!</v>
      </c>
    </row>
    <row r="10750" ht="15.75" customHeight="1">
      <c r="A10750" s="1" t="s">
        <v>377</v>
      </c>
      <c r="B10750" s="1">
        <v>5.0</v>
      </c>
      <c r="C10750" s="1" t="s">
        <v>23199</v>
      </c>
      <c r="D10750" s="1" t="s">
        <v>23200</v>
      </c>
      <c r="E10750" s="1" t="s">
        <v>10</v>
      </c>
      <c r="F10750" s="1" t="s">
        <v>11</v>
      </c>
      <c r="G10750" s="1" t="str">
        <f>IFERROR(__xludf.DUMMYFUNCTION("GOOGLETRANSLATE(D10750,""fr"",""en"")"),"#VALUE!")</f>
        <v>#VALUE!</v>
      </c>
    </row>
    <row r="10751" ht="15.75" customHeight="1">
      <c r="A10751" s="1" t="s">
        <v>147</v>
      </c>
      <c r="B10751" s="1">
        <v>4.0</v>
      </c>
      <c r="C10751" s="1" t="s">
        <v>23201</v>
      </c>
      <c r="D10751" s="1" t="s">
        <v>23202</v>
      </c>
      <c r="E10751" s="1" t="s">
        <v>10</v>
      </c>
      <c r="F10751" s="1" t="s">
        <v>11</v>
      </c>
      <c r="G10751" s="1" t="str">
        <f>IFERROR(__xludf.DUMMYFUNCTION("GOOGLETRANSLATE(D10751,""fr"",""en"")"),"#VALUE!")</f>
        <v>#VALUE!</v>
      </c>
    </row>
    <row r="10752" ht="15.75" customHeight="1">
      <c r="A10752" s="1" t="s">
        <v>85</v>
      </c>
      <c r="B10752" s="1">
        <v>4.0</v>
      </c>
      <c r="C10752" s="1" t="s">
        <v>23203</v>
      </c>
      <c r="D10752" s="1" t="s">
        <v>23204</v>
      </c>
      <c r="E10752" s="1" t="s">
        <v>21</v>
      </c>
      <c r="F10752" s="1" t="s">
        <v>11</v>
      </c>
      <c r="G10752" s="1" t="str">
        <f>IFERROR(__xludf.DUMMYFUNCTION("GOOGLETRANSLATE(D10752,""fr"",""en"")"),"#VALUE!")</f>
        <v>#VALUE!</v>
      </c>
    </row>
    <row r="10753" ht="15.75" customHeight="1">
      <c r="A10753" s="1" t="s">
        <v>170</v>
      </c>
      <c r="B10753" s="1">
        <v>3.0</v>
      </c>
      <c r="C10753" s="1" t="s">
        <v>23205</v>
      </c>
      <c r="D10753" s="1" t="s">
        <v>23206</v>
      </c>
      <c r="E10753" s="1" t="s">
        <v>176</v>
      </c>
      <c r="F10753" s="1" t="s">
        <v>66</v>
      </c>
      <c r="G10753" s="1" t="str">
        <f>IFERROR(__xludf.DUMMYFUNCTION("GOOGLETRANSLATE(D10753,""fr"",""en"")"),"Ok very good contact I am waiting to see in case of problems. Availability of sales and a lot of patience on his part. No difficulty encountered.")</f>
        <v>Ok very good contact I am waiting to see in case of problems. Availability of sales and a lot of patience on his part. No difficulty encountered.</v>
      </c>
    </row>
    <row r="10754" ht="15.75" customHeight="1">
      <c r="A10754" s="1" t="s">
        <v>18</v>
      </c>
      <c r="B10754" s="1">
        <v>4.0</v>
      </c>
      <c r="C10754" s="1" t="s">
        <v>23207</v>
      </c>
      <c r="D10754" s="1" t="s">
        <v>23208</v>
      </c>
      <c r="E10754" s="1" t="s">
        <v>21</v>
      </c>
      <c r="F10754" s="1" t="s">
        <v>11</v>
      </c>
      <c r="G10754" s="1" t="str">
        <f>IFERROR(__xludf.DUMMYFUNCTION("GOOGLETRANSLATE(D10754,""fr"",""en"")"),"#VALUE!")</f>
        <v>#VALUE!</v>
      </c>
    </row>
    <row r="10755" ht="15.75" customHeight="1">
      <c r="A10755" s="1" t="s">
        <v>2750</v>
      </c>
      <c r="B10755" s="1">
        <v>3.0</v>
      </c>
      <c r="C10755" s="1" t="s">
        <v>23209</v>
      </c>
      <c r="D10755" s="1" t="s">
        <v>23210</v>
      </c>
      <c r="E10755" s="1" t="s">
        <v>29</v>
      </c>
      <c r="F10755" s="1" t="s">
        <v>30</v>
      </c>
      <c r="G10755" s="1" t="str">
        <f>IFERROR(__xludf.DUMMYFUNCTION("GOOGLETRANSLATE(D10755,""fr"",""en"")"),"#VALUE!")</f>
        <v>#VALUE!</v>
      </c>
    </row>
    <row r="10756" ht="15.75" customHeight="1">
      <c r="A10756" s="1" t="s">
        <v>2911</v>
      </c>
      <c r="B10756" s="1">
        <v>5.0</v>
      </c>
      <c r="C10756" s="1" t="s">
        <v>23211</v>
      </c>
      <c r="D10756" s="1" t="s">
        <v>23212</v>
      </c>
      <c r="E10756" s="1" t="s">
        <v>109</v>
      </c>
      <c r="F10756" s="1" t="s">
        <v>11</v>
      </c>
      <c r="G10756" s="1" t="str">
        <f>IFERROR(__xludf.DUMMYFUNCTION("GOOGLETRANSLATE(D10756,""fr"",""en"")"),"#VALUE!")</f>
        <v>#VALUE!</v>
      </c>
    </row>
    <row r="10757" ht="15.75" customHeight="1">
      <c r="A10757" s="1" t="s">
        <v>615</v>
      </c>
      <c r="B10757" s="1">
        <v>4.0</v>
      </c>
      <c r="C10757" s="1" t="s">
        <v>23213</v>
      </c>
      <c r="D10757" s="1" t="s">
        <v>23214</v>
      </c>
      <c r="E10757" s="1" t="s">
        <v>10</v>
      </c>
      <c r="F10757" s="1" t="s">
        <v>11</v>
      </c>
      <c r="G10757" s="1" t="str">
        <f>IFERROR(__xludf.DUMMYFUNCTION("GOOGLETRANSLATE(D10757,""fr"",""en"")"),"#VALUE!")</f>
        <v>#VALUE!</v>
      </c>
    </row>
    <row r="10758" ht="15.75" customHeight="1">
      <c r="A10758" s="1" t="s">
        <v>2613</v>
      </c>
      <c r="B10758" s="1">
        <v>5.0</v>
      </c>
      <c r="C10758" s="1" t="s">
        <v>23215</v>
      </c>
      <c r="D10758" s="1" t="s">
        <v>23216</v>
      </c>
      <c r="E10758" s="1" t="s">
        <v>10</v>
      </c>
      <c r="F10758" s="1" t="s">
        <v>11</v>
      </c>
      <c r="G10758" s="1" t="str">
        <f>IFERROR(__xludf.DUMMYFUNCTION("GOOGLETRANSLATE(D10758,""fr"",""en"")"),"#VALUE!")</f>
        <v>#VALUE!</v>
      </c>
    </row>
    <row r="10759" ht="15.75" customHeight="1">
      <c r="A10759" s="1" t="s">
        <v>741</v>
      </c>
      <c r="B10759" s="1">
        <v>4.0</v>
      </c>
      <c r="C10759" s="1" t="s">
        <v>23217</v>
      </c>
      <c r="D10759" s="1" t="s">
        <v>23218</v>
      </c>
      <c r="E10759" s="1" t="s">
        <v>21</v>
      </c>
      <c r="F10759" s="1" t="s">
        <v>11</v>
      </c>
      <c r="G10759" s="1" t="str">
        <f>IFERROR(__xludf.DUMMYFUNCTION("GOOGLETRANSLATE(D10759,""fr"",""en"")"),"#VALUE!")</f>
        <v>#VALUE!</v>
      </c>
    </row>
    <row r="10760" ht="15.75" customHeight="1">
      <c r="A10760" s="1" t="s">
        <v>9006</v>
      </c>
      <c r="B10760" s="1">
        <v>2.0</v>
      </c>
      <c r="C10760" s="1" t="s">
        <v>23219</v>
      </c>
      <c r="D10760" s="1" t="s">
        <v>23220</v>
      </c>
      <c r="E10760" s="1" t="s">
        <v>52</v>
      </c>
      <c r="F10760" s="1" t="s">
        <v>11</v>
      </c>
      <c r="G10760" s="1" t="str">
        <f>IFERROR(__xludf.DUMMYFUNCTION("GOOGLETRANSLATE(D10760,""fr"",""en"")"),"#VALUE!")</f>
        <v>#VALUE!</v>
      </c>
    </row>
    <row r="10761" ht="15.75" customHeight="1">
      <c r="A10761" s="1" t="s">
        <v>738</v>
      </c>
      <c r="B10761" s="1">
        <v>4.0</v>
      </c>
      <c r="C10761" s="1" t="s">
        <v>23221</v>
      </c>
      <c r="D10761" s="1" t="s">
        <v>23222</v>
      </c>
      <c r="E10761" s="1" t="s">
        <v>125</v>
      </c>
      <c r="F10761" s="1" t="s">
        <v>11</v>
      </c>
      <c r="G10761" s="1" t="str">
        <f>IFERROR(__xludf.DUMMYFUNCTION("GOOGLETRANSLATE(D10761,""fr"",""en"")"),"#VALUE!")</f>
        <v>#VALUE!</v>
      </c>
    </row>
    <row r="10762" ht="15.75" customHeight="1">
      <c r="A10762" s="1" t="s">
        <v>738</v>
      </c>
      <c r="B10762" s="1">
        <v>4.0</v>
      </c>
      <c r="C10762" s="1" t="s">
        <v>23223</v>
      </c>
      <c r="D10762" s="1" t="s">
        <v>23224</v>
      </c>
      <c r="E10762" s="1" t="s">
        <v>10</v>
      </c>
      <c r="F10762" s="1" t="s">
        <v>11</v>
      </c>
      <c r="G10762" s="1" t="str">
        <f>IFERROR(__xludf.DUMMYFUNCTION("GOOGLETRANSLATE(D10762,""fr"",""en"")"),"#VALUE!")</f>
        <v>#VALUE!</v>
      </c>
    </row>
    <row r="10763" ht="15.75" customHeight="1">
      <c r="A10763" s="1" t="s">
        <v>3151</v>
      </c>
      <c r="B10763" s="1">
        <v>1.0</v>
      </c>
      <c r="C10763" s="1" t="s">
        <v>23225</v>
      </c>
      <c r="D10763" s="1" t="s">
        <v>23226</v>
      </c>
      <c r="E10763" s="1" t="s">
        <v>47</v>
      </c>
      <c r="F10763" s="1" t="s">
        <v>48</v>
      </c>
      <c r="G10763" s="1" t="str">
        <f>IFERROR(__xludf.DUMMYFUNCTION("GOOGLETRANSLATE(D10763,""fr"",""en"")"),"#VALUE!")</f>
        <v>#VALUE!</v>
      </c>
    </row>
    <row r="10764" ht="15.75" customHeight="1">
      <c r="A10764" s="1" t="s">
        <v>569</v>
      </c>
      <c r="B10764" s="1">
        <v>5.0</v>
      </c>
      <c r="C10764" s="1" t="s">
        <v>23227</v>
      </c>
      <c r="D10764" s="1" t="s">
        <v>23228</v>
      </c>
      <c r="E10764" s="1" t="s">
        <v>10</v>
      </c>
      <c r="F10764" s="1" t="s">
        <v>11</v>
      </c>
      <c r="G10764" s="1" t="str">
        <f>IFERROR(__xludf.DUMMYFUNCTION("GOOGLETRANSLATE(D10764,""fr"",""en"")"),"#VALUE!")</f>
        <v>#VALUE!</v>
      </c>
    </row>
    <row r="10765" ht="15.75" customHeight="1">
      <c r="A10765" s="1" t="s">
        <v>2022</v>
      </c>
      <c r="B10765" s="1">
        <v>4.0</v>
      </c>
      <c r="C10765" s="1" t="s">
        <v>23229</v>
      </c>
      <c r="D10765" s="1" t="s">
        <v>23230</v>
      </c>
      <c r="E10765" s="1" t="s">
        <v>21</v>
      </c>
      <c r="F10765" s="1" t="s">
        <v>11</v>
      </c>
      <c r="G10765" s="1" t="str">
        <f>IFERROR(__xludf.DUMMYFUNCTION("GOOGLETRANSLATE(D10765,""fr"",""en"")"),"#VALUE!")</f>
        <v>#VALUE!</v>
      </c>
    </row>
    <row r="10766" ht="15.75" customHeight="1">
      <c r="A10766" s="1" t="s">
        <v>8191</v>
      </c>
      <c r="B10766" s="1">
        <v>4.0</v>
      </c>
      <c r="C10766" s="1" t="s">
        <v>23231</v>
      </c>
      <c r="D10766" s="1" t="s">
        <v>23232</v>
      </c>
      <c r="E10766" s="1" t="s">
        <v>280</v>
      </c>
      <c r="F10766" s="1" t="s">
        <v>11</v>
      </c>
      <c r="G10766" s="1" t="str">
        <f>IFERROR(__xludf.DUMMYFUNCTION("GOOGLETRANSLATE(D10766,""fr"",""en"")"),"#VALUE!")</f>
        <v>#VALUE!</v>
      </c>
    </row>
    <row r="10767" ht="15.75" customHeight="1">
      <c r="A10767" s="1" t="s">
        <v>769</v>
      </c>
      <c r="B10767" s="1">
        <v>5.0</v>
      </c>
      <c r="C10767" s="1" t="s">
        <v>23233</v>
      </c>
      <c r="D10767" s="1" t="s">
        <v>23234</v>
      </c>
      <c r="E10767" s="1" t="s">
        <v>21</v>
      </c>
      <c r="F10767" s="1" t="s">
        <v>11</v>
      </c>
      <c r="G10767" s="1" t="str">
        <f>IFERROR(__xludf.DUMMYFUNCTION("GOOGLETRANSLATE(D10767,""fr"",""en"")"),"#VALUE!")</f>
        <v>#VALUE!</v>
      </c>
    </row>
    <row r="10768" ht="15.75" customHeight="1">
      <c r="A10768" s="1" t="s">
        <v>1998</v>
      </c>
      <c r="B10768" s="1">
        <v>1.0</v>
      </c>
      <c r="C10768" s="1" t="s">
        <v>23235</v>
      </c>
      <c r="D10768" s="1" t="s">
        <v>23236</v>
      </c>
      <c r="E10768" s="1" t="s">
        <v>296</v>
      </c>
      <c r="F10768" s="1" t="s">
        <v>11</v>
      </c>
      <c r="G10768" s="1" t="str">
        <f>IFERROR(__xludf.DUMMYFUNCTION("GOOGLETRANSLATE(D10768,""fr"",""en"")"),"#VALUE!")</f>
        <v>#VALUE!</v>
      </c>
    </row>
    <row r="10769" ht="15.75" customHeight="1">
      <c r="A10769" s="1" t="s">
        <v>77</v>
      </c>
      <c r="B10769" s="1">
        <v>5.0</v>
      </c>
      <c r="C10769" s="1" t="s">
        <v>23237</v>
      </c>
      <c r="D10769" s="1" t="s">
        <v>23238</v>
      </c>
      <c r="E10769" s="1" t="s">
        <v>21</v>
      </c>
      <c r="F10769" s="1" t="s">
        <v>11</v>
      </c>
      <c r="G10769" s="1" t="str">
        <f>IFERROR(__xludf.DUMMYFUNCTION("GOOGLETRANSLATE(D10769,""fr"",""en"")"),"#VALUE!")</f>
        <v>#VALUE!</v>
      </c>
    </row>
    <row r="10770" ht="15.75" customHeight="1">
      <c r="A10770" s="1" t="s">
        <v>603</v>
      </c>
      <c r="B10770" s="1">
        <v>5.0</v>
      </c>
      <c r="C10770" s="1" t="s">
        <v>23239</v>
      </c>
      <c r="D10770" s="1" t="s">
        <v>23240</v>
      </c>
      <c r="E10770" s="1" t="s">
        <v>21</v>
      </c>
      <c r="F10770" s="1" t="s">
        <v>11</v>
      </c>
      <c r="G10770" s="1" t="str">
        <f>IFERROR(__xludf.DUMMYFUNCTION("GOOGLETRANSLATE(D10770,""fr"",""en"")"),"#VALUE!")</f>
        <v>#VALUE!</v>
      </c>
    </row>
    <row r="10771" ht="15.75" customHeight="1">
      <c r="A10771" s="1" t="s">
        <v>449</v>
      </c>
      <c r="B10771" s="1">
        <v>1.0</v>
      </c>
      <c r="C10771" s="1" t="s">
        <v>23241</v>
      </c>
      <c r="D10771" s="1" t="s">
        <v>23242</v>
      </c>
      <c r="E10771" s="1" t="s">
        <v>43</v>
      </c>
      <c r="F10771" s="1" t="s">
        <v>30</v>
      </c>
      <c r="G10771" s="1" t="str">
        <f>IFERROR(__xludf.DUMMYFUNCTION("GOOGLETRANSLATE(D10771,""fr"",""en"")"),"#VALUE!")</f>
        <v>#VALUE!</v>
      </c>
    </row>
    <row r="10772" ht="15.75" customHeight="1">
      <c r="A10772" s="1" t="s">
        <v>882</v>
      </c>
      <c r="B10772" s="1">
        <v>1.0</v>
      </c>
      <c r="C10772" s="1" t="s">
        <v>23243</v>
      </c>
      <c r="D10772" s="1" t="s">
        <v>23244</v>
      </c>
      <c r="E10772" s="1" t="s">
        <v>296</v>
      </c>
      <c r="F10772" s="1" t="s">
        <v>48</v>
      </c>
      <c r="G10772" s="1" t="str">
        <f>IFERROR(__xludf.DUMMYFUNCTION("GOOGLETRANSLATE(D10772,""fr"",""en"")"),"#VALUE!")</f>
        <v>#VALUE!</v>
      </c>
    </row>
    <row r="10773" ht="15.75" customHeight="1">
      <c r="A10773" s="1" t="s">
        <v>13525</v>
      </c>
      <c r="B10773" s="1">
        <v>2.0</v>
      </c>
      <c r="C10773" s="1" t="s">
        <v>23245</v>
      </c>
      <c r="D10773" s="1" t="s">
        <v>23246</v>
      </c>
      <c r="E10773" s="1" t="s">
        <v>10</v>
      </c>
      <c r="F10773" s="1" t="s">
        <v>11</v>
      </c>
      <c r="G10773" s="1" t="str">
        <f>IFERROR(__xludf.DUMMYFUNCTION("GOOGLETRANSLATE(D10773,""fr"",""en"")"),"#VALUE!")</f>
        <v>#VALUE!</v>
      </c>
    </row>
    <row r="10774" ht="15.75" customHeight="1">
      <c r="A10774" s="1" t="s">
        <v>6976</v>
      </c>
      <c r="B10774" s="1">
        <v>1.0</v>
      </c>
      <c r="C10774" s="1" t="s">
        <v>23247</v>
      </c>
      <c r="D10774" s="1" t="s">
        <v>23248</v>
      </c>
      <c r="E10774" s="1" t="s">
        <v>554</v>
      </c>
      <c r="F10774" s="1" t="s">
        <v>30</v>
      </c>
      <c r="G10774" s="1" t="str">
        <f>IFERROR(__xludf.DUMMYFUNCTION("GOOGLETRANSLATE(D10774,""fr"",""en"")"),"#VALUE!")</f>
        <v>#VALUE!</v>
      </c>
    </row>
    <row r="10775" ht="15.75" customHeight="1">
      <c r="A10775" s="1" t="s">
        <v>147</v>
      </c>
      <c r="B10775" s="1">
        <v>2.0</v>
      </c>
      <c r="C10775" s="1" t="s">
        <v>23249</v>
      </c>
      <c r="D10775" s="1" t="s">
        <v>23250</v>
      </c>
      <c r="E10775" s="1" t="s">
        <v>25</v>
      </c>
      <c r="F10775" s="1" t="s">
        <v>11</v>
      </c>
      <c r="G10775" s="1" t="str">
        <f>IFERROR(__xludf.DUMMYFUNCTION("GOOGLETRANSLATE(D10775,""fr"",""en"")"),"#VALUE!")</f>
        <v>#VALUE!</v>
      </c>
    </row>
    <row r="10776" ht="15.75" customHeight="1">
      <c r="A10776" s="1" t="s">
        <v>4432</v>
      </c>
      <c r="B10776" s="1">
        <v>1.0</v>
      </c>
      <c r="C10776" s="1" t="s">
        <v>23251</v>
      </c>
      <c r="D10776" s="1" t="s">
        <v>23252</v>
      </c>
      <c r="E10776" s="1" t="s">
        <v>25</v>
      </c>
      <c r="F10776" s="1" t="s">
        <v>11</v>
      </c>
      <c r="G10776" s="1" t="str">
        <f>IFERROR(__xludf.DUMMYFUNCTION("GOOGLETRANSLATE(D10776,""fr"",""en"")"),"#VALUE!")</f>
        <v>#VALUE!</v>
      </c>
    </row>
    <row r="10777" ht="15.75" customHeight="1">
      <c r="A10777" s="1" t="s">
        <v>3367</v>
      </c>
      <c r="B10777" s="1">
        <v>2.0</v>
      </c>
      <c r="C10777" s="1" t="s">
        <v>23253</v>
      </c>
      <c r="D10777" s="1" t="s">
        <v>23254</v>
      </c>
      <c r="E10777" s="1" t="s">
        <v>125</v>
      </c>
      <c r="F10777" s="1" t="s">
        <v>110</v>
      </c>
      <c r="G10777" s="1" t="str">
        <f>IFERROR(__xludf.DUMMYFUNCTION("GOOGLETRANSLATE(D10777,""fr"",""en"")"),"#VALUE!")</f>
        <v>#VALUE!</v>
      </c>
    </row>
    <row r="10778" ht="15.75" customHeight="1">
      <c r="A10778" s="1" t="s">
        <v>7327</v>
      </c>
      <c r="B10778" s="1">
        <v>4.0</v>
      </c>
      <c r="C10778" s="1" t="s">
        <v>23255</v>
      </c>
      <c r="D10778" s="1" t="s">
        <v>23256</v>
      </c>
      <c r="E10778" s="1" t="s">
        <v>25</v>
      </c>
      <c r="F10778" s="1" t="s">
        <v>11</v>
      </c>
      <c r="G10778" s="1" t="str">
        <f>IFERROR(__xludf.DUMMYFUNCTION("GOOGLETRANSLATE(D10778,""fr"",""en"")"),"#VALUE!")</f>
        <v>#VALUE!</v>
      </c>
    </row>
    <row r="10779" ht="15.75" customHeight="1">
      <c r="A10779" s="1" t="s">
        <v>1282</v>
      </c>
      <c r="B10779" s="1">
        <v>1.0</v>
      </c>
      <c r="C10779" s="1" t="s">
        <v>23257</v>
      </c>
      <c r="D10779" s="1" t="s">
        <v>23258</v>
      </c>
      <c r="E10779" s="1" t="s">
        <v>296</v>
      </c>
      <c r="F10779" s="1" t="s">
        <v>110</v>
      </c>
      <c r="G10779" s="1" t="str">
        <f>IFERROR(__xludf.DUMMYFUNCTION("GOOGLETRANSLATE(D10779,""fr"",""en"")"),"#VALUE!")</f>
        <v>#VALUE!</v>
      </c>
    </row>
    <row r="10780" ht="15.75" customHeight="1">
      <c r="A10780" s="1" t="s">
        <v>1693</v>
      </c>
      <c r="B10780" s="1">
        <v>4.0</v>
      </c>
      <c r="C10780" s="1" t="s">
        <v>23259</v>
      </c>
      <c r="D10780" s="1" t="s">
        <v>23260</v>
      </c>
      <c r="E10780" s="1" t="s">
        <v>21</v>
      </c>
      <c r="F10780" s="1" t="s">
        <v>11</v>
      </c>
      <c r="G10780" s="1" t="str">
        <f>IFERROR(__xludf.DUMMYFUNCTION("GOOGLETRANSLATE(D10780,""fr"",""en"")"),"#VALUE!")</f>
        <v>#VALUE!</v>
      </c>
    </row>
    <row r="10781" ht="15.75" customHeight="1">
      <c r="A10781" s="1" t="s">
        <v>163</v>
      </c>
      <c r="B10781" s="1">
        <v>3.0</v>
      </c>
      <c r="C10781" s="1" t="s">
        <v>23261</v>
      </c>
      <c r="D10781" s="1" t="s">
        <v>23262</v>
      </c>
      <c r="E10781" s="1" t="s">
        <v>10</v>
      </c>
      <c r="F10781" s="1" t="s">
        <v>11</v>
      </c>
      <c r="G10781" s="1" t="str">
        <f>IFERROR(__xludf.DUMMYFUNCTION("GOOGLETRANSLATE(D10781,""fr"",""en"")"),"#VALUE!")</f>
        <v>#VALUE!</v>
      </c>
    </row>
    <row r="10782" ht="15.75" customHeight="1">
      <c r="A10782" s="1" t="s">
        <v>1972</v>
      </c>
      <c r="B10782" s="1">
        <v>1.0</v>
      </c>
      <c r="C10782" s="1" t="s">
        <v>23263</v>
      </c>
      <c r="D10782" s="1" t="s">
        <v>23264</v>
      </c>
      <c r="E10782" s="1" t="s">
        <v>5109</v>
      </c>
      <c r="F10782" s="1" t="s">
        <v>66</v>
      </c>
      <c r="G10782" s="1" t="str">
        <f>IFERROR(__xludf.DUMMYFUNCTION("GOOGLETRANSLATE(D10782,""fr"",""en"")"),"#VALUE!")</f>
        <v>#VALUE!</v>
      </c>
    </row>
    <row r="10783" ht="15.75" customHeight="1">
      <c r="A10783" s="1" t="s">
        <v>23265</v>
      </c>
      <c r="B10783" s="1">
        <v>1.0</v>
      </c>
      <c r="C10783" s="1" t="s">
        <v>23266</v>
      </c>
      <c r="D10783" s="1" t="s">
        <v>23267</v>
      </c>
      <c r="E10783" s="1" t="s">
        <v>103</v>
      </c>
      <c r="F10783" s="1" t="s">
        <v>48</v>
      </c>
      <c r="G10783" s="1" t="str">
        <f>IFERROR(__xludf.DUMMYFUNCTION("GOOGLETRANSLATE(D10783,""fr"",""en"")"),"#VALUE!")</f>
        <v>#VALUE!</v>
      </c>
    </row>
    <row r="10784" ht="15.75" customHeight="1">
      <c r="A10784" s="1" t="s">
        <v>3889</v>
      </c>
      <c r="B10784" s="1">
        <v>4.0</v>
      </c>
      <c r="C10784" s="1" t="s">
        <v>23268</v>
      </c>
      <c r="D10784" s="1" t="s">
        <v>23269</v>
      </c>
      <c r="E10784" s="1" t="s">
        <v>280</v>
      </c>
      <c r="F10784" s="1" t="s">
        <v>11</v>
      </c>
      <c r="G10784" s="1" t="str">
        <f>IFERROR(__xludf.DUMMYFUNCTION("GOOGLETRANSLATE(D10784,""fr"",""en"")"),"#VALUE!")</f>
        <v>#VALUE!</v>
      </c>
    </row>
    <row r="10785" ht="15.75" customHeight="1">
      <c r="A10785" s="1" t="s">
        <v>5759</v>
      </c>
      <c r="B10785" s="1">
        <v>2.0</v>
      </c>
      <c r="C10785" s="1" t="s">
        <v>23270</v>
      </c>
      <c r="D10785" s="1" t="s">
        <v>23271</v>
      </c>
      <c r="E10785" s="1" t="s">
        <v>423</v>
      </c>
      <c r="F10785" s="1" t="s">
        <v>30</v>
      </c>
      <c r="G10785" s="1" t="str">
        <f>IFERROR(__xludf.DUMMYFUNCTION("GOOGLETRANSLATE(D10785,""fr"",""en"")"),"#VALUE!")</f>
        <v>#VALUE!</v>
      </c>
    </row>
    <row r="10786" ht="15.75" customHeight="1">
      <c r="A10786" s="1" t="s">
        <v>1439</v>
      </c>
      <c r="B10786" s="1">
        <v>1.0</v>
      </c>
      <c r="C10786" s="1" t="s">
        <v>23272</v>
      </c>
      <c r="D10786" s="1" t="s">
        <v>23273</v>
      </c>
      <c r="E10786" s="1" t="s">
        <v>292</v>
      </c>
      <c r="F10786" s="1" t="s">
        <v>11</v>
      </c>
      <c r="G10786" s="1" t="str">
        <f>IFERROR(__xludf.DUMMYFUNCTION("GOOGLETRANSLATE(D10786,""fr"",""en"")"),"#VALUE!")</f>
        <v>#VALUE!</v>
      </c>
    </row>
    <row r="10787" ht="15.75" customHeight="1">
      <c r="A10787" s="1" t="s">
        <v>673</v>
      </c>
      <c r="B10787" s="1">
        <v>4.0</v>
      </c>
      <c r="C10787" s="1" t="s">
        <v>23274</v>
      </c>
      <c r="D10787" s="1" t="s">
        <v>23275</v>
      </c>
      <c r="E10787" s="1" t="s">
        <v>21</v>
      </c>
      <c r="F10787" s="1" t="s">
        <v>11</v>
      </c>
      <c r="G10787" s="1" t="str">
        <f>IFERROR(__xludf.DUMMYFUNCTION("GOOGLETRANSLATE(D10787,""fr"",""en"")"),"#VALUE!")</f>
        <v>#VALUE!</v>
      </c>
    </row>
    <row r="10788" ht="15.75" customHeight="1">
      <c r="A10788" s="1" t="s">
        <v>12</v>
      </c>
      <c r="B10788" s="1">
        <v>5.0</v>
      </c>
      <c r="C10788" s="1" t="s">
        <v>23276</v>
      </c>
      <c r="D10788" s="1" t="s">
        <v>23277</v>
      </c>
      <c r="E10788" s="1" t="s">
        <v>21</v>
      </c>
      <c r="F10788" s="1" t="s">
        <v>11</v>
      </c>
      <c r="G10788" s="1" t="str">
        <f>IFERROR(__xludf.DUMMYFUNCTION("GOOGLETRANSLATE(D10788,""fr"",""en"")"),"#VALUE!")</f>
        <v>#VALUE!</v>
      </c>
    </row>
    <row r="10789" ht="15.75" customHeight="1">
      <c r="A10789" s="1" t="s">
        <v>1833</v>
      </c>
      <c r="B10789" s="1">
        <v>2.0</v>
      </c>
      <c r="C10789" s="1" t="s">
        <v>23278</v>
      </c>
      <c r="D10789" s="1" t="s">
        <v>23279</v>
      </c>
      <c r="E10789" s="1" t="s">
        <v>10</v>
      </c>
      <c r="F10789" s="1" t="s">
        <v>11</v>
      </c>
      <c r="G10789" s="1" t="str">
        <f>IFERROR(__xludf.DUMMYFUNCTION("GOOGLETRANSLATE(D10789,""fr"",""en"")"),"#VALUE!")</f>
        <v>#VALUE!</v>
      </c>
    </row>
    <row r="10790" ht="15.75" customHeight="1">
      <c r="A10790" s="1" t="s">
        <v>6393</v>
      </c>
      <c r="B10790" s="1">
        <v>2.0</v>
      </c>
      <c r="C10790" s="1" t="s">
        <v>23280</v>
      </c>
      <c r="D10790" s="1" t="s">
        <v>23281</v>
      </c>
      <c r="E10790" s="1" t="s">
        <v>292</v>
      </c>
      <c r="F10790" s="1" t="s">
        <v>11</v>
      </c>
      <c r="G10790" s="1" t="str">
        <f>IFERROR(__xludf.DUMMYFUNCTION("GOOGLETRANSLATE(D10790,""fr"",""en"")"),"#VALUE!")</f>
        <v>#VALUE!</v>
      </c>
    </row>
    <row r="10791" ht="15.75" customHeight="1">
      <c r="A10791" s="1" t="s">
        <v>1221</v>
      </c>
      <c r="B10791" s="1">
        <v>1.0</v>
      </c>
      <c r="C10791" s="1" t="s">
        <v>23282</v>
      </c>
      <c r="D10791" s="1" t="s">
        <v>23283</v>
      </c>
      <c r="E10791" s="1" t="s">
        <v>43</v>
      </c>
      <c r="F10791" s="1" t="s">
        <v>30</v>
      </c>
      <c r="G10791" s="1" t="str">
        <f>IFERROR(__xludf.DUMMYFUNCTION("GOOGLETRANSLATE(D10791,""fr"",""en"")"),"#VALUE!")</f>
        <v>#VALUE!</v>
      </c>
    </row>
    <row r="10792" ht="15.75" customHeight="1">
      <c r="A10792" s="1" t="s">
        <v>1901</v>
      </c>
      <c r="B10792" s="1">
        <v>3.0</v>
      </c>
      <c r="C10792" s="1" t="s">
        <v>23284</v>
      </c>
      <c r="D10792" s="1" t="s">
        <v>23285</v>
      </c>
      <c r="E10792" s="1" t="s">
        <v>10</v>
      </c>
      <c r="F10792" s="1" t="s">
        <v>11</v>
      </c>
      <c r="G10792" s="1" t="str">
        <f>IFERROR(__xludf.DUMMYFUNCTION("GOOGLETRANSLATE(D10792,""fr"",""en"")"),"#VALUE!")</f>
        <v>#VALUE!</v>
      </c>
    </row>
    <row r="10793" ht="15.75" customHeight="1">
      <c r="A10793" s="1" t="s">
        <v>214</v>
      </c>
      <c r="B10793" s="1">
        <v>3.0</v>
      </c>
      <c r="C10793" s="1" t="s">
        <v>23286</v>
      </c>
      <c r="D10793" s="1" t="s">
        <v>23287</v>
      </c>
      <c r="E10793" s="1" t="s">
        <v>169</v>
      </c>
      <c r="F10793" s="1" t="s">
        <v>11</v>
      </c>
      <c r="G10793" s="1" t="str">
        <f>IFERROR(__xludf.DUMMYFUNCTION("GOOGLETRANSLATE(D10793,""fr"",""en"")"),"#VALUE!")</f>
        <v>#VALUE!</v>
      </c>
    </row>
    <row r="10794" ht="15.75" customHeight="1">
      <c r="A10794" s="1" t="s">
        <v>876</v>
      </c>
      <c r="B10794" s="1">
        <v>2.0</v>
      </c>
      <c r="C10794" s="1" t="s">
        <v>23288</v>
      </c>
      <c r="D10794" s="1" t="s">
        <v>23289</v>
      </c>
      <c r="E10794" s="1" t="s">
        <v>226</v>
      </c>
      <c r="F10794" s="1" t="s">
        <v>11</v>
      </c>
      <c r="G10794" s="1" t="str">
        <f>IFERROR(__xludf.DUMMYFUNCTION("GOOGLETRANSLATE(D10794,""fr"",""en"")"),"More than an hour late at the meeting point set by MAIF for self-repair, without even warning. The missioned convenience store (service 24 near Grenoble) who finally came to find it ""normal"" that customers are waiting for!
We pay for very expensive car "&amp;"insurance, we use it once all the deaths of Pope, and when we need it, the service is poor. Find the mistake...")</f>
        <v>More than an hour late at the meeting point set by MAIF for self-repair, without even warning. The missioned convenience store (service 24 near Grenoble) who finally came to find it "normal" that customers are waiting for!
We pay for very expensive car insurance, we use it once all the deaths of Pope, and when we need it, the service is poor. Find the mistake...</v>
      </c>
    </row>
    <row r="10795" ht="15.75" customHeight="1">
      <c r="A10795" s="1" t="s">
        <v>8015</v>
      </c>
      <c r="B10795" s="1">
        <v>5.0</v>
      </c>
      <c r="C10795" s="1" t="s">
        <v>23290</v>
      </c>
      <c r="D10795" s="1" t="s">
        <v>23291</v>
      </c>
      <c r="E10795" s="1" t="s">
        <v>10</v>
      </c>
      <c r="F10795" s="1" t="s">
        <v>110</v>
      </c>
      <c r="G10795" s="1" t="str">
        <f>IFERROR(__xludf.DUMMYFUNCTION("GOOGLETRANSLATE(D10795,""fr"",""en"")"),"#VALUE!")</f>
        <v>#VALUE!</v>
      </c>
    </row>
    <row r="10796" ht="15.75" customHeight="1">
      <c r="A10796" s="1" t="s">
        <v>2117</v>
      </c>
      <c r="B10796" s="1">
        <v>1.0</v>
      </c>
      <c r="C10796" s="1" t="s">
        <v>23292</v>
      </c>
      <c r="D10796" s="1" t="s">
        <v>23293</v>
      </c>
      <c r="E10796" s="1" t="s">
        <v>423</v>
      </c>
      <c r="F10796" s="1" t="s">
        <v>30</v>
      </c>
      <c r="G10796" s="1" t="str">
        <f>IFERROR(__xludf.DUMMYFUNCTION("GOOGLETRANSLATE(D10796,""fr"",""en"")"),"#VALUE!")</f>
        <v>#VALUE!</v>
      </c>
    </row>
    <row r="10797" ht="15.75" customHeight="1">
      <c r="A10797" s="1" t="s">
        <v>4437</v>
      </c>
      <c r="B10797" s="1">
        <v>3.0</v>
      </c>
      <c r="C10797" s="1" t="s">
        <v>23294</v>
      </c>
      <c r="D10797" s="1" t="s">
        <v>23295</v>
      </c>
      <c r="E10797" s="1" t="s">
        <v>21</v>
      </c>
      <c r="F10797" s="1" t="s">
        <v>11</v>
      </c>
      <c r="G10797" s="1" t="str">
        <f>IFERROR(__xludf.DUMMYFUNCTION("GOOGLETRANSLATE(D10797,""fr"",""en"")"),"#VALUE!")</f>
        <v>#VALUE!</v>
      </c>
    </row>
    <row r="10798" ht="15.75" customHeight="1">
      <c r="A10798" s="1" t="s">
        <v>4432</v>
      </c>
      <c r="B10798" s="1">
        <v>4.0</v>
      </c>
      <c r="C10798" s="1" t="s">
        <v>23296</v>
      </c>
      <c r="D10798" s="1" t="s">
        <v>23297</v>
      </c>
      <c r="E10798" s="1" t="s">
        <v>10</v>
      </c>
      <c r="F10798" s="1" t="s">
        <v>11</v>
      </c>
      <c r="G10798" s="1" t="str">
        <f>IFERROR(__xludf.DUMMYFUNCTION("GOOGLETRANSLATE(D10798,""fr"",""en"")"),"#VALUE!")</f>
        <v>#VALUE!</v>
      </c>
    </row>
    <row r="10799" ht="15.75" customHeight="1">
      <c r="A10799" s="1" t="s">
        <v>40</v>
      </c>
      <c r="B10799" s="1">
        <v>5.0</v>
      </c>
      <c r="C10799" s="1" t="s">
        <v>23298</v>
      </c>
      <c r="D10799" s="1" t="s">
        <v>23299</v>
      </c>
      <c r="E10799" s="1" t="s">
        <v>484</v>
      </c>
      <c r="F10799" s="1" t="s">
        <v>30</v>
      </c>
      <c r="G10799" s="1" t="str">
        <f>IFERROR(__xludf.DUMMYFUNCTION("GOOGLETRANSLATE(D10799,""fr"",""en"")"),"#VALUE!")</f>
        <v>#VALUE!</v>
      </c>
    </row>
    <row r="10800" ht="15.75" customHeight="1">
      <c r="A10800" s="1" t="s">
        <v>85</v>
      </c>
      <c r="B10800" s="1">
        <v>4.0</v>
      </c>
      <c r="C10800" s="1" t="s">
        <v>23300</v>
      </c>
      <c r="D10800" s="1" t="s">
        <v>23301</v>
      </c>
      <c r="E10800" s="1" t="s">
        <v>21</v>
      </c>
      <c r="F10800" s="1" t="s">
        <v>11</v>
      </c>
      <c r="G10800" s="1" t="str">
        <f>IFERROR(__xludf.DUMMYFUNCTION("GOOGLETRANSLATE(D10800,""fr"",""en"")"),"#VALUE!")</f>
        <v>#VALUE!</v>
      </c>
    </row>
    <row r="10801" ht="15.75" customHeight="1">
      <c r="A10801" s="1" t="s">
        <v>14328</v>
      </c>
      <c r="B10801" s="1">
        <v>1.0</v>
      </c>
      <c r="C10801" s="1" t="s">
        <v>16500</v>
      </c>
      <c r="D10801" s="1" t="s">
        <v>23302</v>
      </c>
      <c r="E10801" s="1" t="s">
        <v>226</v>
      </c>
      <c r="F10801" s="1" t="s">
        <v>110</v>
      </c>
      <c r="G10801" s="1" t="str">
        <f>IFERROR(__xludf.DUMMYFUNCTION("GOOGLETRANSLATE(D10801,""fr"",""en"")"),"#VALUE!")</f>
        <v>#VALUE!</v>
      </c>
    </row>
    <row r="10802" ht="15.75" customHeight="1">
      <c r="A10802" s="1" t="s">
        <v>8832</v>
      </c>
      <c r="B10802" s="1">
        <v>1.0</v>
      </c>
      <c r="C10802" s="1" t="s">
        <v>22758</v>
      </c>
      <c r="D10802" s="1" t="s">
        <v>22759</v>
      </c>
      <c r="E10802" s="1" t="s">
        <v>29</v>
      </c>
      <c r="F10802" s="1" t="s">
        <v>30</v>
      </c>
      <c r="G10802" s="1" t="str">
        <f>IFERROR(__xludf.DUMMYFUNCTION("GOOGLETRANSLATE(D10802,""fr"",""en"")"),"#VALUE!")</f>
        <v>#VALUE!</v>
      </c>
    </row>
    <row r="10803" ht="15.75" customHeight="1">
      <c r="A10803" s="1" t="s">
        <v>1940</v>
      </c>
      <c r="B10803" s="1">
        <v>3.0</v>
      </c>
      <c r="C10803" s="1" t="s">
        <v>23303</v>
      </c>
      <c r="D10803" s="1" t="s">
        <v>23304</v>
      </c>
      <c r="E10803" s="1" t="s">
        <v>10</v>
      </c>
      <c r="F10803" s="1" t="s">
        <v>11</v>
      </c>
      <c r="G10803" s="1" t="str">
        <f>IFERROR(__xludf.DUMMYFUNCTION("GOOGLETRANSLATE(D10803,""fr"",""en"")"),"#VALUE!")</f>
        <v>#VALUE!</v>
      </c>
    </row>
    <row r="10804" ht="15.75" customHeight="1">
      <c r="A10804" s="1" t="s">
        <v>3243</v>
      </c>
      <c r="B10804" s="1">
        <v>1.0</v>
      </c>
      <c r="C10804" s="1" t="s">
        <v>23305</v>
      </c>
      <c r="D10804" s="1" t="s">
        <v>23306</v>
      </c>
      <c r="E10804" s="1" t="s">
        <v>10</v>
      </c>
      <c r="F10804" s="1" t="s">
        <v>11</v>
      </c>
      <c r="G10804" s="1" t="str">
        <f>IFERROR(__xludf.DUMMYFUNCTION("GOOGLETRANSLATE(D10804,""fr"",""en"")"),"#VALUE!")</f>
        <v>#VALUE!</v>
      </c>
    </row>
    <row r="10805" ht="15.75" customHeight="1">
      <c r="A10805" s="1" t="s">
        <v>1324</v>
      </c>
      <c r="B10805" s="1">
        <v>1.0</v>
      </c>
      <c r="C10805" s="1" t="s">
        <v>23307</v>
      </c>
      <c r="D10805" s="1" t="s">
        <v>23308</v>
      </c>
      <c r="E10805" s="1" t="s">
        <v>196</v>
      </c>
      <c r="F10805" s="1" t="s">
        <v>118</v>
      </c>
      <c r="G10805" s="1" t="str">
        <f>IFERROR(__xludf.DUMMYFUNCTION("GOOGLETRANSLATE(D10805,""fr"",""en"")"),"#VALUE!")</f>
        <v>#VALUE!</v>
      </c>
    </row>
    <row r="10806" ht="15.75" customHeight="1">
      <c r="A10806" s="1" t="s">
        <v>458</v>
      </c>
      <c r="B10806" s="1">
        <v>3.0</v>
      </c>
      <c r="C10806" s="1" t="s">
        <v>23309</v>
      </c>
      <c r="D10806" s="1" t="s">
        <v>23310</v>
      </c>
      <c r="E10806" s="1" t="s">
        <v>614</v>
      </c>
      <c r="F10806" s="1" t="s">
        <v>30</v>
      </c>
      <c r="G10806" s="1" t="str">
        <f>IFERROR(__xludf.DUMMYFUNCTION("GOOGLETRANSLATE(D10806,""fr"",""en"")"),"#VALUE!")</f>
        <v>#VALUE!</v>
      </c>
    </row>
    <row r="10807" ht="15.75" customHeight="1">
      <c r="A10807" s="1" t="s">
        <v>4432</v>
      </c>
      <c r="B10807" s="1">
        <v>5.0</v>
      </c>
      <c r="C10807" s="1" t="s">
        <v>23311</v>
      </c>
      <c r="D10807" s="1" t="s">
        <v>23312</v>
      </c>
      <c r="E10807" s="1" t="s">
        <v>10</v>
      </c>
      <c r="F10807" s="1" t="s">
        <v>11</v>
      </c>
      <c r="G10807" s="1" t="str">
        <f>IFERROR(__xludf.DUMMYFUNCTION("GOOGLETRANSLATE(D10807,""fr"",""en"")"),"#VALUE!")</f>
        <v>#VALUE!</v>
      </c>
    </row>
    <row r="10808" ht="15.75" customHeight="1">
      <c r="A10808" s="1" t="s">
        <v>338</v>
      </c>
      <c r="B10808" s="1">
        <v>4.0</v>
      </c>
      <c r="C10808" s="1" t="s">
        <v>23313</v>
      </c>
      <c r="D10808" s="1" t="s">
        <v>23314</v>
      </c>
      <c r="E10808" s="1" t="s">
        <v>176</v>
      </c>
      <c r="F10808" s="1" t="s">
        <v>66</v>
      </c>
      <c r="G10808" s="1" t="str">
        <f>IFERROR(__xludf.DUMMYFUNCTION("GOOGLETRANSLATE(D10808,""fr"",""en"")"),"#VALUE!")</f>
        <v>#VALUE!</v>
      </c>
    </row>
    <row r="10809" ht="15.75" customHeight="1">
      <c r="A10809" s="1" t="s">
        <v>267</v>
      </c>
      <c r="B10809" s="1">
        <v>4.0</v>
      </c>
      <c r="C10809" s="1" t="s">
        <v>23315</v>
      </c>
      <c r="D10809" s="1" t="s">
        <v>23316</v>
      </c>
      <c r="E10809" s="1" t="s">
        <v>169</v>
      </c>
      <c r="F10809" s="1" t="s">
        <v>11</v>
      </c>
      <c r="G10809" s="1" t="str">
        <f>IFERROR(__xludf.DUMMYFUNCTION("GOOGLETRANSLATE(D10809,""fr"",""en"")"),"#VALUE!")</f>
        <v>#VALUE!</v>
      </c>
    </row>
    <row r="10810" ht="15.75" customHeight="1">
      <c r="A10810" s="1" t="s">
        <v>1833</v>
      </c>
      <c r="B10810" s="1">
        <v>1.0</v>
      </c>
      <c r="C10810" s="1" t="s">
        <v>23317</v>
      </c>
      <c r="D10810" s="1" t="s">
        <v>23318</v>
      </c>
      <c r="E10810" s="1" t="s">
        <v>373</v>
      </c>
      <c r="F10810" s="1" t="s">
        <v>30</v>
      </c>
      <c r="G10810" s="1" t="str">
        <f>IFERROR(__xludf.DUMMYFUNCTION("GOOGLETRANSLATE(D10810,""fr"",""en"")"),"#VALUE!")</f>
        <v>#VALUE!</v>
      </c>
    </row>
    <row r="10811" ht="15.75" customHeight="1">
      <c r="A10811" s="1" t="s">
        <v>7822</v>
      </c>
      <c r="B10811" s="1">
        <v>1.0</v>
      </c>
      <c r="C10811" s="1" t="s">
        <v>23319</v>
      </c>
      <c r="D10811" s="1" t="s">
        <v>23320</v>
      </c>
      <c r="E10811" s="1" t="s">
        <v>273</v>
      </c>
      <c r="F10811" s="1" t="s">
        <v>110</v>
      </c>
      <c r="G10811" s="1" t="str">
        <f>IFERROR(__xludf.DUMMYFUNCTION("GOOGLETRANSLATE(D10811,""fr"",""en"")"),"#VALUE!")</f>
        <v>#VALUE!</v>
      </c>
    </row>
    <row r="10812" ht="15.75" customHeight="1">
      <c r="A10812" s="1" t="s">
        <v>6734</v>
      </c>
      <c r="B10812" s="1">
        <v>2.0</v>
      </c>
      <c r="C10812" s="1" t="s">
        <v>23321</v>
      </c>
      <c r="D10812" s="1" t="s">
        <v>23322</v>
      </c>
      <c r="E10812" s="1" t="s">
        <v>21</v>
      </c>
      <c r="F10812" s="1" t="s">
        <v>11</v>
      </c>
      <c r="G10812" s="1" t="str">
        <f>IFERROR(__xludf.DUMMYFUNCTION("GOOGLETRANSLATE(D10812,""fr"",""en"")"),"#VALUE!")</f>
        <v>#VALUE!</v>
      </c>
    </row>
    <row r="10813" ht="15.75" customHeight="1">
      <c r="A10813" s="1" t="s">
        <v>2843</v>
      </c>
      <c r="B10813" s="1">
        <v>2.0</v>
      </c>
      <c r="C10813" s="1" t="s">
        <v>23323</v>
      </c>
      <c r="D10813" s="1" t="s">
        <v>23324</v>
      </c>
      <c r="E10813" s="1" t="s">
        <v>73</v>
      </c>
      <c r="F10813" s="1" t="s">
        <v>30</v>
      </c>
      <c r="G10813" s="1" t="str">
        <f>IFERROR(__xludf.DUMMYFUNCTION("GOOGLETRANSLATE(D10813,""fr"",""en"")"),"#VALUE!")</f>
        <v>#VALUE!</v>
      </c>
    </row>
    <row r="10814" ht="15.75" customHeight="1">
      <c r="A10814" s="1" t="s">
        <v>2637</v>
      </c>
      <c r="B10814" s="1">
        <v>4.0</v>
      </c>
      <c r="C10814" s="1" t="s">
        <v>23325</v>
      </c>
      <c r="D10814" s="1" t="s">
        <v>23326</v>
      </c>
      <c r="E10814" s="1" t="s">
        <v>614</v>
      </c>
      <c r="F10814" s="1" t="s">
        <v>30</v>
      </c>
      <c r="G10814" s="1" t="str">
        <f>IFERROR(__xludf.DUMMYFUNCTION("GOOGLETRANSLATE(D10814,""fr"",""en"")"),"#VALUE!")</f>
        <v>#VALUE!</v>
      </c>
    </row>
    <row r="10815" ht="15.75" customHeight="1">
      <c r="A10815" s="1" t="s">
        <v>564</v>
      </c>
      <c r="B10815" s="1">
        <v>5.0</v>
      </c>
      <c r="C10815" s="1" t="s">
        <v>23327</v>
      </c>
      <c r="D10815" s="1" t="s">
        <v>23328</v>
      </c>
      <c r="E10815" s="1" t="s">
        <v>10</v>
      </c>
      <c r="F10815" s="1" t="s">
        <v>11</v>
      </c>
      <c r="G10815" s="1" t="str">
        <f>IFERROR(__xludf.DUMMYFUNCTION("GOOGLETRANSLATE(D10815,""fr"",""en"")"),"#VALUE!")</f>
        <v>#VALUE!</v>
      </c>
    </row>
    <row r="10816" ht="15.75" customHeight="1">
      <c r="A10816" s="1" t="s">
        <v>3670</v>
      </c>
      <c r="B10816" s="1">
        <v>3.0</v>
      </c>
      <c r="C10816" s="1" t="s">
        <v>23329</v>
      </c>
      <c r="D10816" s="1" t="s">
        <v>23330</v>
      </c>
      <c r="E10816" s="1" t="s">
        <v>10</v>
      </c>
      <c r="F10816" s="1" t="s">
        <v>11</v>
      </c>
      <c r="G10816" s="1" t="str">
        <f>IFERROR(__xludf.DUMMYFUNCTION("GOOGLETRANSLATE(D10816,""fr"",""en"")"),"#VALUE!")</f>
        <v>#VALUE!</v>
      </c>
    </row>
    <row r="10817" ht="15.75" customHeight="1">
      <c r="A10817" s="1" t="s">
        <v>1180</v>
      </c>
      <c r="B10817" s="1">
        <v>1.0</v>
      </c>
      <c r="C10817" s="1" t="s">
        <v>23331</v>
      </c>
      <c r="D10817" s="1" t="s">
        <v>23332</v>
      </c>
      <c r="E10817" s="1" t="s">
        <v>169</v>
      </c>
      <c r="F10817" s="1" t="s">
        <v>11</v>
      </c>
      <c r="G10817" s="1" t="str">
        <f>IFERROR(__xludf.DUMMYFUNCTION("GOOGLETRANSLATE(D10817,""fr"",""en"")"),"#VALUE!")</f>
        <v>#VALUE!</v>
      </c>
    </row>
    <row r="10818" ht="15.75" customHeight="1">
      <c r="A10818" s="1" t="s">
        <v>643</v>
      </c>
      <c r="B10818" s="1">
        <v>5.0</v>
      </c>
      <c r="C10818" s="1" t="s">
        <v>23333</v>
      </c>
      <c r="D10818" s="1" t="s">
        <v>23334</v>
      </c>
      <c r="E10818" s="1" t="s">
        <v>10</v>
      </c>
      <c r="F10818" s="1" t="s">
        <v>11</v>
      </c>
      <c r="G10818" s="1" t="str">
        <f>IFERROR(__xludf.DUMMYFUNCTION("GOOGLETRANSLATE(D10818,""fr"",""en"")"),"#VALUE!")</f>
        <v>#VALUE!</v>
      </c>
    </row>
    <row r="10819" ht="15.75" customHeight="1">
      <c r="A10819" s="1" t="s">
        <v>3565</v>
      </c>
      <c r="B10819" s="1">
        <v>3.0</v>
      </c>
      <c r="C10819" s="1" t="s">
        <v>23335</v>
      </c>
      <c r="D10819" s="1" t="s">
        <v>23336</v>
      </c>
      <c r="E10819" s="1" t="s">
        <v>29</v>
      </c>
      <c r="F10819" s="1" t="s">
        <v>30</v>
      </c>
      <c r="G10819" s="1" t="str">
        <f>IFERROR(__xludf.DUMMYFUNCTION("GOOGLETRANSLATE(D10819,""fr"",""en"")"),"#VALUE!")</f>
        <v>#VALUE!</v>
      </c>
    </row>
    <row r="10820" ht="15.75" customHeight="1">
      <c r="A10820" s="1" t="s">
        <v>1204</v>
      </c>
      <c r="B10820" s="1">
        <v>1.0</v>
      </c>
      <c r="C10820" s="1" t="s">
        <v>23337</v>
      </c>
      <c r="D10820" s="1" t="s">
        <v>23338</v>
      </c>
      <c r="E10820" s="1" t="s">
        <v>21</v>
      </c>
      <c r="F10820" s="1" t="s">
        <v>11</v>
      </c>
      <c r="G10820" s="1" t="str">
        <f>IFERROR(__xludf.DUMMYFUNCTION("GOOGLETRANSLATE(D10820,""fr"",""en"")"),"#VALUE!")</f>
        <v>#VALUE!</v>
      </c>
    </row>
    <row r="10821" ht="15.75" customHeight="1">
      <c r="A10821" s="1" t="s">
        <v>801</v>
      </c>
      <c r="B10821" s="1">
        <v>1.0</v>
      </c>
      <c r="C10821" s="1" t="s">
        <v>23339</v>
      </c>
      <c r="D10821" s="1" t="s">
        <v>23340</v>
      </c>
      <c r="E10821" s="1" t="s">
        <v>250</v>
      </c>
      <c r="F10821" s="1" t="s">
        <v>30</v>
      </c>
      <c r="G10821" s="1" t="str">
        <f>IFERROR(__xludf.DUMMYFUNCTION("GOOGLETRANSLATE(D10821,""fr"",""en"")"),"#VALUE!")</f>
        <v>#VALUE!</v>
      </c>
    </row>
    <row r="10822" ht="15.75" customHeight="1">
      <c r="A10822" s="1" t="s">
        <v>374</v>
      </c>
      <c r="B10822" s="1">
        <v>5.0</v>
      </c>
      <c r="C10822" s="1" t="s">
        <v>23341</v>
      </c>
      <c r="D10822" s="1" t="s">
        <v>23342</v>
      </c>
      <c r="E10822" s="1" t="s">
        <v>448</v>
      </c>
      <c r="F10822" s="1" t="s">
        <v>84</v>
      </c>
      <c r="G10822" s="1" t="str">
        <f>IFERROR(__xludf.DUMMYFUNCTION("GOOGLETRANSLATE(D10822,""fr"",""en"")"),"#VALUE!")</f>
        <v>#VALUE!</v>
      </c>
    </row>
    <row r="10823" ht="15.75" customHeight="1">
      <c r="A10823" s="1" t="s">
        <v>7022</v>
      </c>
      <c r="B10823" s="1">
        <v>1.0</v>
      </c>
      <c r="C10823" s="1" t="s">
        <v>23343</v>
      </c>
      <c r="D10823" s="1" t="s">
        <v>23344</v>
      </c>
      <c r="E10823" s="1" t="s">
        <v>73</v>
      </c>
      <c r="F10823" s="1" t="s">
        <v>30</v>
      </c>
      <c r="G10823" s="1" t="str">
        <f>IFERROR(__xludf.DUMMYFUNCTION("GOOGLETRANSLATE(D10823,""fr"",""en"")"),"#VALUE!")</f>
        <v>#VALUE!</v>
      </c>
    </row>
    <row r="10824" ht="15.75" customHeight="1">
      <c r="A10824" s="1" t="s">
        <v>10406</v>
      </c>
      <c r="B10824" s="1">
        <v>4.0</v>
      </c>
      <c r="C10824" s="1" t="s">
        <v>23345</v>
      </c>
      <c r="D10824" s="1" t="s">
        <v>23346</v>
      </c>
      <c r="E10824" s="1" t="s">
        <v>614</v>
      </c>
      <c r="F10824" s="1" t="s">
        <v>30</v>
      </c>
      <c r="G10824" s="1" t="str">
        <f>IFERROR(__xludf.DUMMYFUNCTION("GOOGLETRANSLATE(D10824,""fr"",""en"")"),"#VALUE!")</f>
        <v>#VALUE!</v>
      </c>
    </row>
    <row r="10825" ht="15.75" customHeight="1">
      <c r="A10825" s="1" t="s">
        <v>433</v>
      </c>
      <c r="B10825" s="1">
        <v>5.0</v>
      </c>
      <c r="C10825" s="1" t="s">
        <v>23347</v>
      </c>
      <c r="D10825" s="1" t="s">
        <v>23348</v>
      </c>
      <c r="E10825" s="1" t="s">
        <v>21</v>
      </c>
      <c r="F10825" s="1" t="s">
        <v>11</v>
      </c>
      <c r="G10825" s="1" t="str">
        <f>IFERROR(__xludf.DUMMYFUNCTION("GOOGLETRANSLATE(D10825,""fr"",""en"")"),"#VALUE!")</f>
        <v>#VALUE!</v>
      </c>
    </row>
    <row r="10826" ht="15.75" customHeight="1">
      <c r="A10826" s="1" t="s">
        <v>670</v>
      </c>
      <c r="B10826" s="1">
        <v>3.0</v>
      </c>
      <c r="C10826" s="1" t="s">
        <v>23349</v>
      </c>
      <c r="D10826" s="1" t="s">
        <v>23350</v>
      </c>
      <c r="E10826" s="1" t="s">
        <v>10</v>
      </c>
      <c r="F10826" s="1" t="s">
        <v>11</v>
      </c>
      <c r="G10826" s="1" t="str">
        <f>IFERROR(__xludf.DUMMYFUNCTION("GOOGLETRANSLATE(D10826,""fr"",""en"")"),"#VALUE!")</f>
        <v>#VALUE!</v>
      </c>
    </row>
    <row r="10827" ht="15.75" customHeight="1">
      <c r="A10827" s="1" t="s">
        <v>3637</v>
      </c>
      <c r="B10827" s="1">
        <v>1.0</v>
      </c>
      <c r="C10827" s="1" t="s">
        <v>23351</v>
      </c>
      <c r="D10827" s="1" t="s">
        <v>23352</v>
      </c>
      <c r="E10827" s="1" t="s">
        <v>10</v>
      </c>
      <c r="F10827" s="1" t="s">
        <v>11</v>
      </c>
      <c r="G10827" s="1" t="str">
        <f>IFERROR(__xludf.DUMMYFUNCTION("GOOGLETRANSLATE(D10827,""fr"",""en"")"),"#VALUE!")</f>
        <v>#VALUE!</v>
      </c>
    </row>
    <row r="10828" ht="15.75" customHeight="1">
      <c r="A10828" s="1" t="s">
        <v>7356</v>
      </c>
      <c r="B10828" s="1">
        <v>5.0</v>
      </c>
      <c r="C10828" s="1" t="s">
        <v>23353</v>
      </c>
      <c r="D10828" s="1" t="s">
        <v>23354</v>
      </c>
      <c r="E10828" s="1" t="s">
        <v>21</v>
      </c>
      <c r="F10828" s="1" t="s">
        <v>11</v>
      </c>
      <c r="G10828" s="1" t="str">
        <f>IFERROR(__xludf.DUMMYFUNCTION("GOOGLETRANSLATE(D10828,""fr"",""en"")"),"#VALUE!")</f>
        <v>#VALUE!</v>
      </c>
    </row>
    <row r="10829" ht="15.75" customHeight="1">
      <c r="A10829" s="1" t="s">
        <v>695</v>
      </c>
      <c r="B10829" s="1">
        <v>4.0</v>
      </c>
      <c r="C10829" s="1" t="s">
        <v>23355</v>
      </c>
      <c r="D10829" s="1" t="s">
        <v>23356</v>
      </c>
      <c r="E10829" s="1" t="s">
        <v>169</v>
      </c>
      <c r="F10829" s="1" t="s">
        <v>11</v>
      </c>
      <c r="G10829" s="1" t="str">
        <f>IFERROR(__xludf.DUMMYFUNCTION("GOOGLETRANSLATE(D10829,""fr"",""en"")"),"#VALUE!")</f>
        <v>#VALUE!</v>
      </c>
    </row>
    <row r="10830" ht="15.75" customHeight="1">
      <c r="A10830" s="1" t="s">
        <v>7327</v>
      </c>
      <c r="B10830" s="1">
        <v>5.0</v>
      </c>
      <c r="C10830" s="1" t="s">
        <v>23357</v>
      </c>
      <c r="D10830" s="1" t="s">
        <v>23358</v>
      </c>
      <c r="E10830" s="1" t="s">
        <v>176</v>
      </c>
      <c r="F10830" s="1" t="s">
        <v>66</v>
      </c>
      <c r="G10830" s="1" t="str">
        <f>IFERROR(__xludf.DUMMYFUNCTION("GOOGLETRANSLATE(D10830,""fr"",""en"")"),"#VALUE!")</f>
        <v>#VALUE!</v>
      </c>
    </row>
    <row r="10831" ht="15.75" customHeight="1">
      <c r="A10831" s="1" t="s">
        <v>23359</v>
      </c>
      <c r="B10831" s="1">
        <v>4.0</v>
      </c>
      <c r="C10831" s="1" t="s">
        <v>23360</v>
      </c>
      <c r="D10831" s="1" t="s">
        <v>23361</v>
      </c>
      <c r="E10831" s="1" t="s">
        <v>29</v>
      </c>
      <c r="F10831" s="1" t="s">
        <v>30</v>
      </c>
      <c r="G10831" s="1" t="str">
        <f>IFERROR(__xludf.DUMMYFUNCTION("GOOGLETRANSLATE(D10831,""fr"",""en"")"),"#VALUE!")</f>
        <v>#VALUE!</v>
      </c>
    </row>
    <row r="10832" ht="15.75" customHeight="1">
      <c r="A10832" s="1" t="s">
        <v>1663</v>
      </c>
      <c r="B10832" s="1">
        <v>4.0</v>
      </c>
      <c r="C10832" s="1" t="s">
        <v>23362</v>
      </c>
      <c r="D10832" s="1" t="s">
        <v>23363</v>
      </c>
      <c r="E10832" s="1" t="s">
        <v>296</v>
      </c>
      <c r="F10832" s="1" t="s">
        <v>11</v>
      </c>
      <c r="G10832" s="1" t="str">
        <f>IFERROR(__xludf.DUMMYFUNCTION("GOOGLETRANSLATE(D10832,""fr"",""en"")"),"#VALUE!")</f>
        <v>#VALUE!</v>
      </c>
    </row>
    <row r="10833" ht="15.75" customHeight="1">
      <c r="A10833" s="1" t="s">
        <v>1079</v>
      </c>
      <c r="B10833" s="1">
        <v>2.0</v>
      </c>
      <c r="C10833" s="1" t="s">
        <v>23364</v>
      </c>
      <c r="D10833" s="1" t="s">
        <v>23365</v>
      </c>
      <c r="E10833" s="1" t="s">
        <v>65</v>
      </c>
      <c r="F10833" s="1" t="s">
        <v>66</v>
      </c>
      <c r="G10833" s="1" t="str">
        <f>IFERROR(__xludf.DUMMYFUNCTION("GOOGLETRANSLATE(D10833,""fr"",""en"")"),"#VALUE!")</f>
        <v>#VALUE!</v>
      </c>
    </row>
    <row r="10834" ht="15.75" customHeight="1">
      <c r="A10834" s="1" t="s">
        <v>352</v>
      </c>
      <c r="B10834" s="1">
        <v>2.0</v>
      </c>
      <c r="C10834" s="1" t="s">
        <v>23366</v>
      </c>
      <c r="D10834" s="1" t="s">
        <v>23367</v>
      </c>
      <c r="E10834" s="1" t="s">
        <v>10</v>
      </c>
      <c r="F10834" s="1" t="s">
        <v>11</v>
      </c>
      <c r="G10834" s="1" t="str">
        <f>IFERROR(__xludf.DUMMYFUNCTION("GOOGLETRANSLATE(D10834,""fr"",""en"")"),"#VALUE!")</f>
        <v>#VALUE!</v>
      </c>
    </row>
    <row r="10835" ht="15.75" customHeight="1">
      <c r="A10835" s="1" t="s">
        <v>8680</v>
      </c>
      <c r="B10835" s="1">
        <v>1.0</v>
      </c>
      <c r="C10835" s="1" t="s">
        <v>23368</v>
      </c>
      <c r="D10835" s="1" t="s">
        <v>23369</v>
      </c>
      <c r="E10835" s="1" t="s">
        <v>10</v>
      </c>
      <c r="F10835" s="1" t="s">
        <v>110</v>
      </c>
      <c r="G10835" s="1" t="str">
        <f>IFERROR(__xludf.DUMMYFUNCTION("GOOGLETRANSLATE(D10835,""fr"",""en"")"),"#VALUE!")</f>
        <v>#VALUE!</v>
      </c>
    </row>
    <row r="10836" ht="15.75" customHeight="1">
      <c r="A10836" s="1" t="s">
        <v>1193</v>
      </c>
      <c r="B10836" s="1">
        <v>3.0</v>
      </c>
      <c r="C10836" s="1" t="s">
        <v>23370</v>
      </c>
      <c r="D10836" s="1" t="s">
        <v>23371</v>
      </c>
      <c r="E10836" s="1" t="s">
        <v>29</v>
      </c>
      <c r="F10836" s="1" t="s">
        <v>30</v>
      </c>
      <c r="G10836" s="1" t="str">
        <f>IFERROR(__xludf.DUMMYFUNCTION("GOOGLETRANSLATE(D10836,""fr"",""en"")"),"#VALUE!")</f>
        <v>#VALUE!</v>
      </c>
    </row>
    <row r="10837" ht="15.75" customHeight="1">
      <c r="A10837" s="1" t="s">
        <v>2929</v>
      </c>
      <c r="B10837" s="1">
        <v>3.0</v>
      </c>
      <c r="C10837" s="1" t="s">
        <v>23372</v>
      </c>
      <c r="D10837" s="1" t="s">
        <v>23373</v>
      </c>
      <c r="E10837" s="1" t="s">
        <v>52</v>
      </c>
      <c r="F10837" s="1" t="s">
        <v>118</v>
      </c>
      <c r="G10837" s="1" t="str">
        <f>IFERROR(__xludf.DUMMYFUNCTION("GOOGLETRANSLATE(D10837,""fr"",""en"")"),"#VALUE!")</f>
        <v>#VALUE!</v>
      </c>
    </row>
    <row r="10838" ht="15.75" customHeight="1">
      <c r="A10838" s="1" t="s">
        <v>2106</v>
      </c>
      <c r="B10838" s="1">
        <v>5.0</v>
      </c>
      <c r="C10838" s="1" t="s">
        <v>23374</v>
      </c>
      <c r="D10838" s="1" t="s">
        <v>23375</v>
      </c>
      <c r="E10838" s="1" t="s">
        <v>10</v>
      </c>
      <c r="F10838" s="1" t="s">
        <v>11</v>
      </c>
      <c r="G10838" s="1" t="str">
        <f>IFERROR(__xludf.DUMMYFUNCTION("GOOGLETRANSLATE(D10838,""fr"",""en"")"),"#VALUE!")</f>
        <v>#VALUE!</v>
      </c>
    </row>
    <row r="10839" ht="15.75" customHeight="1">
      <c r="A10839" s="1" t="s">
        <v>3496</v>
      </c>
      <c r="B10839" s="1">
        <v>4.0</v>
      </c>
      <c r="C10839" s="1" t="s">
        <v>23376</v>
      </c>
      <c r="D10839" s="1" t="s">
        <v>23377</v>
      </c>
      <c r="E10839" s="1" t="s">
        <v>10</v>
      </c>
      <c r="F10839" s="1" t="s">
        <v>11</v>
      </c>
      <c r="G10839" s="1" t="str">
        <f>IFERROR(__xludf.DUMMYFUNCTION("GOOGLETRANSLATE(D10839,""fr"",""en"")"),"#VALUE!")</f>
        <v>#VALUE!</v>
      </c>
    </row>
    <row r="10840" ht="15.75" customHeight="1">
      <c r="A10840" s="1" t="s">
        <v>7</v>
      </c>
      <c r="B10840" s="1">
        <v>5.0</v>
      </c>
      <c r="C10840" s="1" t="s">
        <v>23378</v>
      </c>
      <c r="D10840" s="1" t="s">
        <v>23379</v>
      </c>
      <c r="E10840" s="1" t="s">
        <v>10</v>
      </c>
      <c r="F10840" s="1" t="s">
        <v>11</v>
      </c>
      <c r="G10840" s="1" t="str">
        <f>IFERROR(__xludf.DUMMYFUNCTION("GOOGLETRANSLATE(D10840,""fr"",""en"")"),"#VALUE!")</f>
        <v>#VALUE!</v>
      </c>
    </row>
    <row r="10841" ht="15.75" customHeight="1">
      <c r="A10841" s="1" t="s">
        <v>461</v>
      </c>
      <c r="B10841" s="1">
        <v>3.0</v>
      </c>
      <c r="C10841" s="1" t="s">
        <v>23380</v>
      </c>
      <c r="D10841" s="1" t="s">
        <v>23381</v>
      </c>
      <c r="E10841" s="1" t="s">
        <v>10</v>
      </c>
      <c r="F10841" s="1" t="s">
        <v>11</v>
      </c>
      <c r="G10841" s="1" t="str">
        <f>IFERROR(__xludf.DUMMYFUNCTION("GOOGLETRANSLATE(D10841,""fr"",""en"")"),"#VALUE!")</f>
        <v>#VALUE!</v>
      </c>
    </row>
    <row r="10842" ht="15.75" customHeight="1">
      <c r="A10842" s="1" t="s">
        <v>2022</v>
      </c>
      <c r="B10842" s="1">
        <v>4.0</v>
      </c>
      <c r="C10842" s="1" t="s">
        <v>23382</v>
      </c>
      <c r="D10842" s="1" t="s">
        <v>23383</v>
      </c>
      <c r="E10842" s="1" t="s">
        <v>176</v>
      </c>
      <c r="F10842" s="1" t="s">
        <v>66</v>
      </c>
      <c r="G10842" s="1" t="str">
        <f>IFERROR(__xludf.DUMMYFUNCTION("GOOGLETRANSLATE(D10842,""fr"",""en"")"),"#VALUE!")</f>
        <v>#VALUE!</v>
      </c>
    </row>
    <row r="10843" ht="15.75" customHeight="1">
      <c r="A10843" s="1" t="s">
        <v>4817</v>
      </c>
      <c r="B10843" s="1">
        <v>3.0</v>
      </c>
      <c r="C10843" s="1" t="s">
        <v>23384</v>
      </c>
      <c r="D10843" s="1" t="s">
        <v>23385</v>
      </c>
      <c r="E10843" s="1" t="s">
        <v>10</v>
      </c>
      <c r="F10843" s="1" t="s">
        <v>11</v>
      </c>
      <c r="G10843" s="1" t="str">
        <f>IFERROR(__xludf.DUMMYFUNCTION("GOOGLETRANSLATE(D10843,""fr"",""en"")"),"#VALUE!")</f>
        <v>#VALUE!</v>
      </c>
    </row>
    <row r="10844" ht="15.75" customHeight="1">
      <c r="A10844" s="1" t="s">
        <v>780</v>
      </c>
      <c r="B10844" s="1">
        <v>1.0</v>
      </c>
      <c r="C10844" s="1" t="s">
        <v>23386</v>
      </c>
      <c r="D10844" s="1" t="s">
        <v>23387</v>
      </c>
      <c r="E10844" s="1" t="s">
        <v>292</v>
      </c>
      <c r="F10844" s="1" t="s">
        <v>11</v>
      </c>
      <c r="G10844" s="1" t="str">
        <f>IFERROR(__xludf.DUMMYFUNCTION("GOOGLETRANSLATE(D10844,""fr"",""en"")"),"#VALUE!")</f>
        <v>#VALUE!</v>
      </c>
    </row>
    <row r="10845" ht="15.75" customHeight="1">
      <c r="A10845" s="1" t="s">
        <v>1799</v>
      </c>
      <c r="B10845" s="1">
        <v>2.0</v>
      </c>
      <c r="C10845" s="1" t="s">
        <v>23388</v>
      </c>
      <c r="D10845" s="1" t="s">
        <v>23389</v>
      </c>
      <c r="E10845" s="1" t="s">
        <v>10</v>
      </c>
      <c r="F10845" s="1" t="s">
        <v>110</v>
      </c>
      <c r="G10845" s="1" t="str">
        <f>IFERROR(__xludf.DUMMYFUNCTION("GOOGLETRANSLATE(D10845,""fr"",""en"")"),"#VALUE!")</f>
        <v>#VALUE!</v>
      </c>
    </row>
    <row r="10846" ht="15.75" customHeight="1">
      <c r="A10846" s="1" t="s">
        <v>541</v>
      </c>
      <c r="B10846" s="1">
        <v>1.0</v>
      </c>
      <c r="C10846" s="1" t="s">
        <v>23390</v>
      </c>
      <c r="D10846" s="1" t="s">
        <v>23391</v>
      </c>
      <c r="E10846" s="1" t="s">
        <v>29</v>
      </c>
      <c r="F10846" s="1" t="s">
        <v>30</v>
      </c>
      <c r="G10846" s="1" t="str">
        <f>IFERROR(__xludf.DUMMYFUNCTION("GOOGLETRANSLATE(D10846,""fr"",""en"")"),"#VALUE!")</f>
        <v>#VALUE!</v>
      </c>
    </row>
    <row r="10847" ht="15.75" customHeight="1">
      <c r="A10847" s="1" t="s">
        <v>15539</v>
      </c>
      <c r="B10847" s="1">
        <v>2.0</v>
      </c>
      <c r="C10847" s="1" t="s">
        <v>23392</v>
      </c>
      <c r="D10847" s="1" t="s">
        <v>23393</v>
      </c>
      <c r="E10847" s="1" t="s">
        <v>1192</v>
      </c>
      <c r="F10847" s="1" t="s">
        <v>110</v>
      </c>
      <c r="G10847" s="1" t="str">
        <f>IFERROR(__xludf.DUMMYFUNCTION("GOOGLETRANSLATE(D10847,""fr"",""en"")"),"#VALUE!")</f>
        <v>#VALUE!</v>
      </c>
    </row>
    <row r="10848" ht="15.75" customHeight="1">
      <c r="A10848" s="1" t="s">
        <v>1870</v>
      </c>
      <c r="B10848" s="1">
        <v>4.0</v>
      </c>
      <c r="C10848" s="1" t="s">
        <v>23394</v>
      </c>
      <c r="D10848" s="1" t="s">
        <v>23395</v>
      </c>
      <c r="E10848" s="1" t="s">
        <v>10</v>
      </c>
      <c r="F10848" s="1" t="s">
        <v>11</v>
      </c>
      <c r="G10848" s="1" t="str">
        <f>IFERROR(__xludf.DUMMYFUNCTION("GOOGLETRANSLATE(D10848,""fr"",""en"")"),"#VALUE!")</f>
        <v>#VALUE!</v>
      </c>
    </row>
    <row r="10849" ht="15.75" customHeight="1">
      <c r="A10849" s="1" t="s">
        <v>5562</v>
      </c>
      <c r="B10849" s="1">
        <v>5.0</v>
      </c>
      <c r="C10849" s="1" t="s">
        <v>23396</v>
      </c>
      <c r="D10849" s="1" t="s">
        <v>23397</v>
      </c>
      <c r="E10849" s="1" t="s">
        <v>21</v>
      </c>
      <c r="F10849" s="1" t="s">
        <v>11</v>
      </c>
      <c r="G10849" s="1" t="str">
        <f>IFERROR(__xludf.DUMMYFUNCTION("GOOGLETRANSLATE(D10849,""fr"",""en"")"),"#VALUE!")</f>
        <v>#VALUE!</v>
      </c>
    </row>
    <row r="10850" ht="15.75" customHeight="1">
      <c r="A10850" s="1" t="s">
        <v>4775</v>
      </c>
      <c r="B10850" s="1">
        <v>4.0</v>
      </c>
      <c r="C10850" s="1" t="s">
        <v>23398</v>
      </c>
      <c r="D10850" s="1" t="s">
        <v>23399</v>
      </c>
      <c r="E10850" s="1" t="s">
        <v>5251</v>
      </c>
      <c r="F10850" s="1" t="s">
        <v>66</v>
      </c>
      <c r="G10850" s="1" t="str">
        <f>IFERROR(__xludf.DUMMYFUNCTION("GOOGLETRANSLATE(D10850,""fr"",""en"")"),"#VALUE!")</f>
        <v>#VALUE!</v>
      </c>
    </row>
    <row r="10851" ht="15.75" customHeight="1">
      <c r="A10851" s="1" t="s">
        <v>1693</v>
      </c>
      <c r="B10851" s="1">
        <v>5.0</v>
      </c>
      <c r="C10851" s="1" t="s">
        <v>23400</v>
      </c>
      <c r="D10851" s="1" t="s">
        <v>23401</v>
      </c>
      <c r="E10851" s="1" t="s">
        <v>65</v>
      </c>
      <c r="F10851" s="1" t="s">
        <v>66</v>
      </c>
      <c r="G10851" s="1" t="str">
        <f>IFERROR(__xludf.DUMMYFUNCTION("GOOGLETRANSLATE(D10851,""fr"",""en"")"),"#VALUE!")</f>
        <v>#VALUE!</v>
      </c>
    </row>
    <row r="10852" ht="15.75" customHeight="1">
      <c r="A10852" s="1" t="s">
        <v>332</v>
      </c>
      <c r="B10852" s="1">
        <v>4.0</v>
      </c>
      <c r="C10852" s="1" t="s">
        <v>23402</v>
      </c>
      <c r="D10852" s="1" t="s">
        <v>23403</v>
      </c>
      <c r="E10852" s="1" t="s">
        <v>10</v>
      </c>
      <c r="F10852" s="1" t="s">
        <v>11</v>
      </c>
      <c r="G10852" s="1" t="str">
        <f>IFERROR(__xludf.DUMMYFUNCTION("GOOGLETRANSLATE(D10852,""fr"",""en"")"),"#VALUE!")</f>
        <v>#VALUE!</v>
      </c>
    </row>
    <row r="10853" ht="15.75" customHeight="1">
      <c r="A10853" s="1" t="s">
        <v>414</v>
      </c>
      <c r="B10853" s="1">
        <v>4.0</v>
      </c>
      <c r="C10853" s="1" t="s">
        <v>23404</v>
      </c>
      <c r="D10853" s="1" t="s">
        <v>23405</v>
      </c>
      <c r="E10853" s="1" t="s">
        <v>554</v>
      </c>
      <c r="F10853" s="1" t="s">
        <v>30</v>
      </c>
      <c r="G10853" s="1" t="str">
        <f>IFERROR(__xludf.DUMMYFUNCTION("GOOGLETRANSLATE(D10853,""fr"",""en"")"),"#VALUE!")</f>
        <v>#VALUE!</v>
      </c>
    </row>
    <row r="10854" ht="15.75" customHeight="1">
      <c r="A10854" s="1" t="s">
        <v>132</v>
      </c>
      <c r="B10854" s="1">
        <v>4.0</v>
      </c>
      <c r="C10854" s="1" t="s">
        <v>23406</v>
      </c>
      <c r="D10854" s="1" t="s">
        <v>23407</v>
      </c>
      <c r="E10854" s="1" t="s">
        <v>65</v>
      </c>
      <c r="F10854" s="1" t="s">
        <v>66</v>
      </c>
      <c r="G10854" s="1" t="str">
        <f>IFERROR(__xludf.DUMMYFUNCTION("GOOGLETRANSLATE(D10854,""fr"",""en"")"),"#VALUE!")</f>
        <v>#VALUE!</v>
      </c>
    </row>
    <row r="10855" ht="15.75" customHeight="1">
      <c r="A10855" s="1" t="s">
        <v>5672</v>
      </c>
      <c r="B10855" s="1">
        <v>3.0</v>
      </c>
      <c r="C10855" s="1" t="s">
        <v>23408</v>
      </c>
      <c r="D10855" s="1" t="s">
        <v>23409</v>
      </c>
      <c r="E10855" s="1" t="s">
        <v>10</v>
      </c>
      <c r="F10855" s="1" t="s">
        <v>11</v>
      </c>
      <c r="G10855" s="1" t="str">
        <f>IFERROR(__xludf.DUMMYFUNCTION("GOOGLETRANSLATE(D10855,""fr"",""en"")"),"#VALUE!")</f>
        <v>#VALUE!</v>
      </c>
    </row>
    <row r="10856" ht="15.75" customHeight="1">
      <c r="A10856" s="1" t="s">
        <v>955</v>
      </c>
      <c r="B10856" s="1">
        <v>5.0</v>
      </c>
      <c r="C10856" s="1" t="s">
        <v>23410</v>
      </c>
      <c r="D10856" s="1" t="s">
        <v>23411</v>
      </c>
      <c r="E10856" s="1" t="s">
        <v>10</v>
      </c>
      <c r="F10856" s="1" t="s">
        <v>11</v>
      </c>
      <c r="G10856" s="1" t="str">
        <f>IFERROR(__xludf.DUMMYFUNCTION("GOOGLETRANSLATE(D10856,""fr"",""en"")"),"#VALUE!")</f>
        <v>#VALUE!</v>
      </c>
    </row>
    <row r="10857" ht="15.75" customHeight="1">
      <c r="A10857" s="1" t="s">
        <v>408</v>
      </c>
      <c r="B10857" s="1">
        <v>3.0</v>
      </c>
      <c r="C10857" s="1" t="s">
        <v>23412</v>
      </c>
      <c r="D10857" s="1" t="s">
        <v>23413</v>
      </c>
      <c r="E10857" s="1" t="s">
        <v>65</v>
      </c>
      <c r="F10857" s="1" t="s">
        <v>66</v>
      </c>
      <c r="G10857" s="1" t="str">
        <f>IFERROR(__xludf.DUMMYFUNCTION("GOOGLETRANSLATE(D10857,""fr"",""en"")"),"#VALUE!")</f>
        <v>#VALUE!</v>
      </c>
    </row>
    <row r="10858" ht="15.75" customHeight="1">
      <c r="A10858" s="1" t="s">
        <v>2911</v>
      </c>
      <c r="B10858" s="1">
        <v>5.0</v>
      </c>
      <c r="C10858" s="1" t="s">
        <v>23414</v>
      </c>
      <c r="D10858" s="1" t="s">
        <v>23415</v>
      </c>
      <c r="E10858" s="1" t="s">
        <v>10</v>
      </c>
      <c r="F10858" s="1" t="s">
        <v>11</v>
      </c>
      <c r="G10858" s="1" t="str">
        <f>IFERROR(__xludf.DUMMYFUNCTION("GOOGLETRANSLATE(D10858,""fr"",""en"")"),"#VALUE!")</f>
        <v>#VALUE!</v>
      </c>
    </row>
    <row r="10859" ht="15.75" customHeight="1">
      <c r="A10859" s="1" t="s">
        <v>1607</v>
      </c>
      <c r="B10859" s="1">
        <v>5.0</v>
      </c>
      <c r="C10859" s="1" t="s">
        <v>23416</v>
      </c>
      <c r="D10859" s="1" t="s">
        <v>23417</v>
      </c>
      <c r="E10859" s="1" t="s">
        <v>484</v>
      </c>
      <c r="F10859" s="1" t="s">
        <v>30</v>
      </c>
      <c r="G10859" s="1" t="str">
        <f>IFERROR(__xludf.DUMMYFUNCTION("GOOGLETRANSLATE(D10859,""fr"",""en"")"),"#VALUE!")</f>
        <v>#VALUE!</v>
      </c>
    </row>
    <row r="10860" ht="15.75" customHeight="1">
      <c r="A10860" s="1" t="s">
        <v>436</v>
      </c>
      <c r="B10860" s="1">
        <v>2.0</v>
      </c>
      <c r="C10860" s="1" t="s">
        <v>23418</v>
      </c>
      <c r="D10860" s="1" t="s">
        <v>23419</v>
      </c>
      <c r="E10860" s="1" t="s">
        <v>25</v>
      </c>
      <c r="F10860" s="1" t="s">
        <v>11</v>
      </c>
      <c r="G10860" s="1" t="str">
        <f>IFERROR(__xludf.DUMMYFUNCTION("GOOGLETRANSLATE(D10860,""fr"",""en"")"),"#VALUE!")</f>
        <v>#VALUE!</v>
      </c>
    </row>
    <row r="10861" ht="15.75" customHeight="1">
      <c r="A10861" s="1" t="s">
        <v>299</v>
      </c>
      <c r="B10861" s="1">
        <v>1.0</v>
      </c>
      <c r="C10861" s="1" t="s">
        <v>23420</v>
      </c>
      <c r="D10861" s="1" t="s">
        <v>23421</v>
      </c>
      <c r="E10861" s="1" t="s">
        <v>292</v>
      </c>
      <c r="F10861" s="1" t="s">
        <v>11</v>
      </c>
      <c r="G10861" s="1" t="str">
        <f>IFERROR(__xludf.DUMMYFUNCTION("GOOGLETRANSLATE(D10861,""fr"",""en"")"),"#VALUE!")</f>
        <v>#VALUE!</v>
      </c>
    </row>
    <row r="10862" ht="15.75" customHeight="1">
      <c r="A10862" s="1" t="s">
        <v>122</v>
      </c>
      <c r="B10862" s="1">
        <v>1.0</v>
      </c>
      <c r="C10862" s="1" t="s">
        <v>23422</v>
      </c>
      <c r="D10862" s="1" t="s">
        <v>23423</v>
      </c>
      <c r="E10862" s="1" t="s">
        <v>103</v>
      </c>
      <c r="F10862" s="1" t="s">
        <v>48</v>
      </c>
      <c r="G10862" s="1" t="str">
        <f>IFERROR(__xludf.DUMMYFUNCTION("GOOGLETRANSLATE(D10862,""fr"",""en"")"),"#VALUE!")</f>
        <v>#VALUE!</v>
      </c>
    </row>
    <row r="10863" ht="15.75" customHeight="1">
      <c r="A10863" s="1" t="s">
        <v>3219</v>
      </c>
      <c r="B10863" s="1">
        <v>1.0</v>
      </c>
      <c r="C10863" s="1" t="s">
        <v>23424</v>
      </c>
      <c r="D10863" s="1" t="s">
        <v>23425</v>
      </c>
      <c r="E10863" s="1" t="s">
        <v>125</v>
      </c>
      <c r="F10863" s="1" t="s">
        <v>110</v>
      </c>
      <c r="G10863" s="1" t="str">
        <f>IFERROR(__xludf.DUMMYFUNCTION("GOOGLETRANSLATE(D10863,""fr"",""en"")"),"#VALUE!")</f>
        <v>#VALUE!</v>
      </c>
    </row>
    <row r="10864" ht="15.75" customHeight="1">
      <c r="A10864" s="1" t="s">
        <v>170</v>
      </c>
      <c r="B10864" s="1">
        <v>3.0</v>
      </c>
      <c r="C10864" s="1" t="s">
        <v>23426</v>
      </c>
      <c r="D10864" s="1" t="s">
        <v>23427</v>
      </c>
      <c r="E10864" s="1" t="s">
        <v>21</v>
      </c>
      <c r="F10864" s="1" t="s">
        <v>11</v>
      </c>
      <c r="G10864" s="1" t="str">
        <f>IFERROR(__xludf.DUMMYFUNCTION("GOOGLETRANSLATE(D10864,""fr"",""en"")"),"#VALUE!")</f>
        <v>#VALUE!</v>
      </c>
    </row>
    <row r="10865" ht="15.75" customHeight="1">
      <c r="A10865" s="1" t="s">
        <v>2039</v>
      </c>
      <c r="B10865" s="1">
        <v>3.0</v>
      </c>
      <c r="C10865" s="1" t="s">
        <v>23428</v>
      </c>
      <c r="D10865" s="1" t="s">
        <v>23429</v>
      </c>
      <c r="E10865" s="1" t="s">
        <v>10</v>
      </c>
      <c r="F10865" s="1" t="s">
        <v>11</v>
      </c>
      <c r="G10865" s="1" t="str">
        <f>IFERROR(__xludf.DUMMYFUNCTION("GOOGLETRANSLATE(D10865,""fr"",""en"")"),"#VALUE!")</f>
        <v>#VALUE!</v>
      </c>
    </row>
    <row r="10866" ht="15.75" customHeight="1">
      <c r="A10866" s="1" t="s">
        <v>9027</v>
      </c>
      <c r="B10866" s="1">
        <v>4.0</v>
      </c>
      <c r="C10866" s="1" t="s">
        <v>23430</v>
      </c>
      <c r="D10866" s="1" t="s">
        <v>23431</v>
      </c>
      <c r="E10866" s="1" t="s">
        <v>10</v>
      </c>
      <c r="F10866" s="1" t="s">
        <v>11</v>
      </c>
      <c r="G10866" s="1" t="str">
        <f>IFERROR(__xludf.DUMMYFUNCTION("GOOGLETRANSLATE(D10866,""fr"",""en"")"),"#VALUE!")</f>
        <v>#VALUE!</v>
      </c>
    </row>
    <row r="10867" ht="15.75" customHeight="1">
      <c r="A10867" s="1" t="s">
        <v>2090</v>
      </c>
      <c r="B10867" s="1">
        <v>1.0</v>
      </c>
      <c r="C10867" s="1" t="s">
        <v>23432</v>
      </c>
      <c r="D10867" s="1" t="s">
        <v>23433</v>
      </c>
      <c r="E10867" s="1" t="s">
        <v>29</v>
      </c>
      <c r="F10867" s="1" t="s">
        <v>30</v>
      </c>
      <c r="G10867" s="1" t="str">
        <f>IFERROR(__xludf.DUMMYFUNCTION("GOOGLETRANSLATE(D10867,""fr"",""en"")"),"#VALUE!")</f>
        <v>#VALUE!</v>
      </c>
    </row>
    <row r="10868" ht="15.75" customHeight="1">
      <c r="A10868" s="1" t="s">
        <v>147</v>
      </c>
      <c r="B10868" s="1">
        <v>4.0</v>
      </c>
      <c r="C10868" s="1" t="s">
        <v>23434</v>
      </c>
      <c r="D10868" s="1" t="s">
        <v>23435</v>
      </c>
      <c r="E10868" s="1" t="s">
        <v>10</v>
      </c>
      <c r="F10868" s="1" t="s">
        <v>11</v>
      </c>
      <c r="G10868" s="1" t="str">
        <f>IFERROR(__xludf.DUMMYFUNCTION("GOOGLETRANSLATE(D10868,""fr"",""en"")"),"#VALUE!")</f>
        <v>#VALUE!</v>
      </c>
    </row>
    <row r="10869" ht="15.75" customHeight="1">
      <c r="A10869" s="1" t="s">
        <v>5488</v>
      </c>
      <c r="B10869" s="1">
        <v>4.0</v>
      </c>
      <c r="C10869" s="1" t="s">
        <v>23436</v>
      </c>
      <c r="D10869" s="1" t="s">
        <v>23437</v>
      </c>
      <c r="E10869" s="1" t="s">
        <v>109</v>
      </c>
      <c r="F10869" s="1" t="s">
        <v>11</v>
      </c>
      <c r="G10869" s="1" t="str">
        <f>IFERROR(__xludf.DUMMYFUNCTION("GOOGLETRANSLATE(D10869,""fr"",""en"")"),"#VALUE!")</f>
        <v>#VALUE!</v>
      </c>
    </row>
    <row r="10870" ht="15.75" customHeight="1">
      <c r="A10870" s="1" t="s">
        <v>187</v>
      </c>
      <c r="B10870" s="1">
        <v>2.0</v>
      </c>
      <c r="C10870" s="1" t="s">
        <v>23438</v>
      </c>
      <c r="D10870" s="1" t="s">
        <v>23439</v>
      </c>
      <c r="E10870" s="1" t="s">
        <v>10</v>
      </c>
      <c r="F10870" s="1" t="s">
        <v>11</v>
      </c>
      <c r="G10870" s="1" t="str">
        <f>IFERROR(__xludf.DUMMYFUNCTION("GOOGLETRANSLATE(D10870,""fr"",""en"")"),"#VALUE!")</f>
        <v>#VALUE!</v>
      </c>
    </row>
    <row r="10871" ht="15.75" customHeight="1">
      <c r="A10871" s="1" t="s">
        <v>424</v>
      </c>
      <c r="B10871" s="1">
        <v>3.0</v>
      </c>
      <c r="C10871" s="1" t="s">
        <v>23440</v>
      </c>
      <c r="D10871" s="1" t="s">
        <v>23441</v>
      </c>
      <c r="E10871" s="1" t="s">
        <v>169</v>
      </c>
      <c r="F10871" s="1" t="s">
        <v>11</v>
      </c>
      <c r="G10871" s="1" t="str">
        <f>IFERROR(__xludf.DUMMYFUNCTION("GOOGLETRANSLATE(D10871,""fr"",""en"")"),"#VALUE!")</f>
        <v>#VALUE!</v>
      </c>
    </row>
    <row r="10872" ht="15.75" customHeight="1">
      <c r="A10872" s="1" t="s">
        <v>166</v>
      </c>
      <c r="B10872" s="1">
        <v>4.0</v>
      </c>
      <c r="C10872" s="1" t="s">
        <v>23442</v>
      </c>
      <c r="D10872" s="1" t="s">
        <v>23443</v>
      </c>
      <c r="E10872" s="1" t="s">
        <v>10</v>
      </c>
      <c r="F10872" s="1" t="s">
        <v>11</v>
      </c>
      <c r="G10872" s="1" t="str">
        <f>IFERROR(__xludf.DUMMYFUNCTION("GOOGLETRANSLATE(D10872,""fr"",""en"")"),"#VALUE!")</f>
        <v>#VALUE!</v>
      </c>
    </row>
    <row r="10873" ht="15.75" customHeight="1">
      <c r="A10873" s="1" t="s">
        <v>988</v>
      </c>
      <c r="B10873" s="1">
        <v>3.0</v>
      </c>
      <c r="C10873" s="1" t="s">
        <v>23444</v>
      </c>
      <c r="D10873" s="1" t="s">
        <v>23445</v>
      </c>
      <c r="E10873" s="1" t="s">
        <v>169</v>
      </c>
      <c r="F10873" s="1" t="s">
        <v>11</v>
      </c>
      <c r="G10873" s="1" t="str">
        <f>IFERROR(__xludf.DUMMYFUNCTION("GOOGLETRANSLATE(D10873,""fr"",""en"")"),"#VALUE!")</f>
        <v>#VALUE!</v>
      </c>
    </row>
    <row r="10874" ht="15.75" customHeight="1">
      <c r="A10874" s="1" t="s">
        <v>635</v>
      </c>
      <c r="B10874" s="1">
        <v>4.0</v>
      </c>
      <c r="C10874" s="1" t="s">
        <v>23446</v>
      </c>
      <c r="D10874" s="1" t="s">
        <v>23447</v>
      </c>
      <c r="E10874" s="1" t="s">
        <v>169</v>
      </c>
      <c r="F10874" s="1" t="s">
        <v>11</v>
      </c>
      <c r="G10874" s="1" t="str">
        <f>IFERROR(__xludf.DUMMYFUNCTION("GOOGLETRANSLATE(D10874,""fr"",""en"")"),"#VALUE!")</f>
        <v>#VALUE!</v>
      </c>
    </row>
    <row r="10875" ht="15.75" customHeight="1">
      <c r="A10875" s="1" t="s">
        <v>367</v>
      </c>
      <c r="B10875" s="1">
        <v>4.0</v>
      </c>
      <c r="C10875" s="1" t="s">
        <v>23448</v>
      </c>
      <c r="D10875" s="1" t="s">
        <v>23449</v>
      </c>
      <c r="E10875" s="1" t="s">
        <v>10</v>
      </c>
      <c r="F10875" s="1" t="s">
        <v>11</v>
      </c>
      <c r="G10875" s="1" t="str">
        <f>IFERROR(__xludf.DUMMYFUNCTION("GOOGLETRANSLATE(D10875,""fr"",""en"")"),"#VALUE!")</f>
        <v>#VALUE!</v>
      </c>
    </row>
    <row r="10876" ht="15.75" customHeight="1">
      <c r="A10876" s="1" t="s">
        <v>1361</v>
      </c>
      <c r="B10876" s="1">
        <v>1.0</v>
      </c>
      <c r="C10876" s="1" t="s">
        <v>23450</v>
      </c>
      <c r="D10876" s="1" t="s">
        <v>23451</v>
      </c>
      <c r="E10876" s="1" t="s">
        <v>43</v>
      </c>
      <c r="F10876" s="1" t="s">
        <v>30</v>
      </c>
      <c r="G10876" s="1" t="str">
        <f>IFERROR(__xludf.DUMMYFUNCTION("GOOGLETRANSLATE(D10876,""fr"",""en"")"),"#VALUE!")</f>
        <v>#VALUE!</v>
      </c>
    </row>
    <row r="10877" ht="15.75" customHeight="1">
      <c r="A10877" s="1" t="s">
        <v>1256</v>
      </c>
      <c r="B10877" s="1">
        <v>2.0</v>
      </c>
      <c r="C10877" s="1" t="s">
        <v>23452</v>
      </c>
      <c r="D10877" s="1" t="s">
        <v>23453</v>
      </c>
      <c r="E10877" s="1" t="s">
        <v>29</v>
      </c>
      <c r="F10877" s="1" t="s">
        <v>30</v>
      </c>
      <c r="G10877" s="1" t="str">
        <f>IFERROR(__xludf.DUMMYFUNCTION("GOOGLETRANSLATE(D10877,""fr"",""en"")"),"#VALUE!")</f>
        <v>#VALUE!</v>
      </c>
    </row>
    <row r="10878" ht="15.75" customHeight="1">
      <c r="A10878" s="1" t="s">
        <v>3038</v>
      </c>
      <c r="B10878" s="1">
        <v>4.0</v>
      </c>
      <c r="C10878" s="1" t="s">
        <v>23454</v>
      </c>
      <c r="D10878" s="1" t="s">
        <v>23455</v>
      </c>
      <c r="E10878" s="1" t="s">
        <v>226</v>
      </c>
      <c r="F10878" s="1" t="s">
        <v>110</v>
      </c>
      <c r="G10878" s="1" t="str">
        <f>IFERROR(__xludf.DUMMYFUNCTION("GOOGLETRANSLATE(D10878,""fr"",""en"")"),"#VALUE!")</f>
        <v>#VALUE!</v>
      </c>
    </row>
    <row r="10879" ht="15.75" customHeight="1">
      <c r="A10879" s="1" t="s">
        <v>3528</v>
      </c>
      <c r="B10879" s="1">
        <v>3.0</v>
      </c>
      <c r="C10879" s="1" t="s">
        <v>23456</v>
      </c>
      <c r="D10879" s="1" t="s">
        <v>23457</v>
      </c>
      <c r="E10879" s="1" t="s">
        <v>10</v>
      </c>
      <c r="F10879" s="1" t="s">
        <v>11</v>
      </c>
      <c r="G10879" s="1" t="str">
        <f>IFERROR(__xludf.DUMMYFUNCTION("GOOGLETRANSLATE(D10879,""fr"",""en"")"),"#VALUE!")</f>
        <v>#VALUE!</v>
      </c>
    </row>
    <row r="10880" ht="15.75" customHeight="1">
      <c r="A10880" s="1" t="s">
        <v>414</v>
      </c>
      <c r="B10880" s="1">
        <v>5.0</v>
      </c>
      <c r="C10880" s="1" t="s">
        <v>23458</v>
      </c>
      <c r="D10880" s="1" t="s">
        <v>23459</v>
      </c>
      <c r="E10880" s="1" t="s">
        <v>21</v>
      </c>
      <c r="F10880" s="1" t="s">
        <v>11</v>
      </c>
      <c r="G10880" s="1" t="str">
        <f>IFERROR(__xludf.DUMMYFUNCTION("GOOGLETRANSLATE(D10880,""fr"",""en"")"),"#VALUE!")</f>
        <v>#VALUE!</v>
      </c>
    </row>
    <row r="10881" ht="15.75" customHeight="1">
      <c r="A10881" s="1" t="s">
        <v>2937</v>
      </c>
      <c r="B10881" s="1">
        <v>4.0</v>
      </c>
      <c r="C10881" s="1" t="s">
        <v>23460</v>
      </c>
      <c r="D10881" s="1" t="s">
        <v>23461</v>
      </c>
      <c r="E10881" s="1" t="s">
        <v>21</v>
      </c>
      <c r="F10881" s="1" t="s">
        <v>11</v>
      </c>
      <c r="G10881" s="1" t="str">
        <f>IFERROR(__xludf.DUMMYFUNCTION("GOOGLETRANSLATE(D10881,""fr"",""en"")"),"#VALUE!")</f>
        <v>#VALUE!</v>
      </c>
    </row>
    <row r="10882" ht="15.75" customHeight="1">
      <c r="A10882" s="1" t="s">
        <v>338</v>
      </c>
      <c r="B10882" s="1">
        <v>5.0</v>
      </c>
      <c r="C10882" s="1" t="s">
        <v>23462</v>
      </c>
      <c r="D10882" s="1" t="s">
        <v>23463</v>
      </c>
      <c r="E10882" s="1" t="s">
        <v>10</v>
      </c>
      <c r="F10882" s="1" t="s">
        <v>11</v>
      </c>
      <c r="G10882" s="1" t="str">
        <f>IFERROR(__xludf.DUMMYFUNCTION("GOOGLETRANSLATE(D10882,""fr"",""en"")"),"#VALUE!")</f>
        <v>#VALUE!</v>
      </c>
    </row>
    <row r="10883" ht="15.75" customHeight="1">
      <c r="A10883" s="1" t="s">
        <v>1344</v>
      </c>
      <c r="B10883" s="1">
        <v>4.0</v>
      </c>
      <c r="C10883" s="1" t="s">
        <v>23464</v>
      </c>
      <c r="D10883" s="1" t="s">
        <v>23465</v>
      </c>
      <c r="E10883" s="1" t="s">
        <v>21</v>
      </c>
      <c r="F10883" s="1" t="s">
        <v>11</v>
      </c>
      <c r="G10883" s="1" t="str">
        <f>IFERROR(__xludf.DUMMYFUNCTION("GOOGLETRANSLATE(D10883,""fr"",""en"")"),"#VALUE!")</f>
        <v>#VALUE!</v>
      </c>
    </row>
    <row r="10884" ht="15.75" customHeight="1">
      <c r="A10884" s="1" t="s">
        <v>59</v>
      </c>
      <c r="B10884" s="1">
        <v>4.0</v>
      </c>
      <c r="C10884" s="1" t="s">
        <v>23466</v>
      </c>
      <c r="D10884" s="1" t="s">
        <v>23467</v>
      </c>
      <c r="E10884" s="1" t="s">
        <v>21</v>
      </c>
      <c r="F10884" s="1" t="s">
        <v>11</v>
      </c>
      <c r="G10884" s="1" t="str">
        <f>IFERROR(__xludf.DUMMYFUNCTION("GOOGLETRANSLATE(D10884,""fr"",""en"")"),"#VALUE!")</f>
        <v>#VALUE!</v>
      </c>
    </row>
    <row r="10885" ht="15.75" customHeight="1">
      <c r="A10885" s="1" t="s">
        <v>667</v>
      </c>
      <c r="B10885" s="1">
        <v>4.0</v>
      </c>
      <c r="C10885" s="1" t="s">
        <v>23468</v>
      </c>
      <c r="D10885" s="1" t="s">
        <v>23469</v>
      </c>
      <c r="E10885" s="1" t="s">
        <v>10</v>
      </c>
      <c r="F10885" s="1" t="s">
        <v>11</v>
      </c>
      <c r="G10885" s="1" t="str">
        <f>IFERROR(__xludf.DUMMYFUNCTION("GOOGLETRANSLATE(D10885,""fr"",""en"")"),"#VALUE!")</f>
        <v>#VALUE!</v>
      </c>
    </row>
    <row r="10886" ht="15.75" customHeight="1">
      <c r="A10886" s="1" t="s">
        <v>21469</v>
      </c>
      <c r="B10886" s="1">
        <v>5.0</v>
      </c>
      <c r="C10886" s="1" t="s">
        <v>23470</v>
      </c>
      <c r="D10886" s="1" t="s">
        <v>23471</v>
      </c>
      <c r="E10886" s="1" t="s">
        <v>21</v>
      </c>
      <c r="F10886" s="1" t="s">
        <v>11</v>
      </c>
      <c r="G10886" s="1" t="str">
        <f>IFERROR(__xludf.DUMMYFUNCTION("GOOGLETRANSLATE(D10886,""fr"",""en"")"),"#VALUE!")</f>
        <v>#VALUE!</v>
      </c>
    </row>
    <row r="10887" ht="15.75" customHeight="1">
      <c r="A10887" s="1" t="s">
        <v>729</v>
      </c>
      <c r="B10887" s="1">
        <v>5.0</v>
      </c>
      <c r="C10887" s="1" t="s">
        <v>23472</v>
      </c>
      <c r="D10887" s="1" t="s">
        <v>23473</v>
      </c>
      <c r="E10887" s="1" t="s">
        <v>21</v>
      </c>
      <c r="F10887" s="1" t="s">
        <v>11</v>
      </c>
      <c r="G10887" s="1" t="str">
        <f>IFERROR(__xludf.DUMMYFUNCTION("GOOGLETRANSLATE(D10887,""fr"",""en"")"),"#VALUE!")</f>
        <v>#VALUE!</v>
      </c>
    </row>
    <row r="10888" ht="15.75" customHeight="1">
      <c r="A10888" s="1" t="s">
        <v>7505</v>
      </c>
      <c r="B10888" s="1">
        <v>1.0</v>
      </c>
      <c r="C10888" s="1" t="s">
        <v>23474</v>
      </c>
      <c r="D10888" s="1" t="s">
        <v>23475</v>
      </c>
      <c r="E10888" s="1" t="s">
        <v>230</v>
      </c>
      <c r="F10888" s="1" t="s">
        <v>84</v>
      </c>
      <c r="G10888" s="1" t="str">
        <f>IFERROR(__xludf.DUMMYFUNCTION("GOOGLETRANSLATE(D10888,""fr"",""en"")"),"#VALUE!")</f>
        <v>#VALUE!</v>
      </c>
    </row>
    <row r="10889" ht="15.75" customHeight="1">
      <c r="A10889" s="1" t="s">
        <v>2048</v>
      </c>
      <c r="B10889" s="1">
        <v>4.0</v>
      </c>
      <c r="C10889" s="1" t="s">
        <v>23476</v>
      </c>
      <c r="D10889" s="1" t="s">
        <v>23477</v>
      </c>
      <c r="E10889" s="1" t="s">
        <v>21</v>
      </c>
      <c r="F10889" s="1" t="s">
        <v>11</v>
      </c>
      <c r="G10889" s="1" t="str">
        <f>IFERROR(__xludf.DUMMYFUNCTION("GOOGLETRANSLATE(D10889,""fr"",""en"")"),"#VALUE!")</f>
        <v>#VALUE!</v>
      </c>
    </row>
    <row r="10890" ht="15.75" customHeight="1">
      <c r="A10890" s="1" t="s">
        <v>5607</v>
      </c>
      <c r="B10890" s="1">
        <v>1.0</v>
      </c>
      <c r="C10890" s="1" t="s">
        <v>23478</v>
      </c>
      <c r="D10890" s="1" t="s">
        <v>23479</v>
      </c>
      <c r="E10890" s="1" t="s">
        <v>125</v>
      </c>
      <c r="F10890" s="1" t="s">
        <v>11</v>
      </c>
      <c r="G10890" s="1" t="str">
        <f>IFERROR(__xludf.DUMMYFUNCTION("GOOGLETRANSLATE(D10890,""fr"",""en"")"),"#VALUE!")</f>
        <v>#VALUE!</v>
      </c>
    </row>
    <row r="10891" ht="15.75" customHeight="1">
      <c r="A10891" s="1" t="s">
        <v>1799</v>
      </c>
      <c r="B10891" s="1">
        <v>4.0</v>
      </c>
      <c r="C10891" s="1" t="s">
        <v>23480</v>
      </c>
      <c r="D10891" s="1" t="s">
        <v>23481</v>
      </c>
      <c r="E10891" s="1" t="s">
        <v>484</v>
      </c>
      <c r="F10891" s="1" t="s">
        <v>30</v>
      </c>
      <c r="G10891" s="1" t="str">
        <f>IFERROR(__xludf.DUMMYFUNCTION("GOOGLETRANSLATE(D10891,""fr"",""en"")"),"#VALUE!")</f>
        <v>#VALUE!</v>
      </c>
    </row>
    <row r="10892" ht="15.75" customHeight="1">
      <c r="A10892" s="1" t="s">
        <v>14575</v>
      </c>
      <c r="B10892" s="1">
        <v>2.0</v>
      </c>
      <c r="C10892" s="1" t="s">
        <v>23482</v>
      </c>
      <c r="D10892" s="1" t="s">
        <v>23483</v>
      </c>
      <c r="E10892" s="1" t="s">
        <v>169</v>
      </c>
      <c r="F10892" s="1" t="s">
        <v>110</v>
      </c>
      <c r="G10892" s="1" t="str">
        <f>IFERROR(__xludf.DUMMYFUNCTION("GOOGLETRANSLATE(D10892,""fr"",""en"")"),"#VALUE!")</f>
        <v>#VALUE!</v>
      </c>
    </row>
    <row r="10893" ht="15.75" customHeight="1">
      <c r="A10893" s="1" t="s">
        <v>3041</v>
      </c>
      <c r="B10893" s="1">
        <v>4.0</v>
      </c>
      <c r="C10893" s="1" t="s">
        <v>23484</v>
      </c>
      <c r="D10893" s="1" t="s">
        <v>23485</v>
      </c>
      <c r="E10893" s="1" t="s">
        <v>176</v>
      </c>
      <c r="F10893" s="1" t="s">
        <v>66</v>
      </c>
      <c r="G10893" s="1" t="str">
        <f>IFERROR(__xludf.DUMMYFUNCTION("GOOGLETRANSLATE(D10893,""fr"",""en"")"),"#VALUE!")</f>
        <v>#VALUE!</v>
      </c>
    </row>
    <row r="10894" ht="15.75" customHeight="1">
      <c r="A10894" s="1" t="s">
        <v>1753</v>
      </c>
      <c r="B10894" s="1">
        <v>5.0</v>
      </c>
      <c r="C10894" s="1" t="s">
        <v>23486</v>
      </c>
      <c r="D10894" s="1" t="s">
        <v>23487</v>
      </c>
      <c r="E10894" s="1" t="s">
        <v>65</v>
      </c>
      <c r="F10894" s="1" t="s">
        <v>66</v>
      </c>
      <c r="G10894" s="1" t="str">
        <f>IFERROR(__xludf.DUMMYFUNCTION("GOOGLETRANSLATE(D10894,""fr"",""en"")"),"#VALUE!")</f>
        <v>#VALUE!</v>
      </c>
    </row>
    <row r="10895" ht="15.75" customHeight="1">
      <c r="A10895" s="1" t="s">
        <v>1581</v>
      </c>
      <c r="B10895" s="1">
        <v>1.0</v>
      </c>
      <c r="C10895" s="1" t="s">
        <v>7132</v>
      </c>
      <c r="D10895" s="1" t="s">
        <v>23488</v>
      </c>
      <c r="E10895" s="1" t="s">
        <v>43</v>
      </c>
      <c r="F10895" s="1" t="s">
        <v>30</v>
      </c>
      <c r="G10895" s="1" t="str">
        <f>IFERROR(__xludf.DUMMYFUNCTION("GOOGLETRANSLATE(D10895,""fr"",""en"")"),"#VALUE!")</f>
        <v>#VALUE!</v>
      </c>
    </row>
    <row r="10896" ht="15.75" customHeight="1">
      <c r="A10896" s="1" t="s">
        <v>40</v>
      </c>
      <c r="B10896" s="1">
        <v>1.0</v>
      </c>
      <c r="C10896" s="1" t="s">
        <v>23489</v>
      </c>
      <c r="D10896" s="1" t="s">
        <v>23490</v>
      </c>
      <c r="E10896" s="1" t="s">
        <v>280</v>
      </c>
      <c r="F10896" s="1" t="s">
        <v>11</v>
      </c>
      <c r="G10896" s="1" t="str">
        <f>IFERROR(__xludf.DUMMYFUNCTION("GOOGLETRANSLATE(D10896,""fr"",""en"")"),"#VALUE!")</f>
        <v>#VALUE!</v>
      </c>
    </row>
    <row r="10897" ht="15.75" customHeight="1">
      <c r="A10897" s="1" t="s">
        <v>7894</v>
      </c>
      <c r="B10897" s="1">
        <v>3.0</v>
      </c>
      <c r="C10897" s="1" t="s">
        <v>23491</v>
      </c>
      <c r="D10897" s="1" t="s">
        <v>23492</v>
      </c>
      <c r="E10897" s="1" t="s">
        <v>109</v>
      </c>
      <c r="F10897" s="1" t="s">
        <v>11</v>
      </c>
      <c r="G10897" s="1" t="str">
        <f>IFERROR(__xludf.DUMMYFUNCTION("GOOGLETRANSLATE(D10897,""fr"",""en"")"),"Advisor available and quick response
Price: Early enough for a coverage to insure not top (+ € 83 for third parties) with a bonus of 1.
Top towing insurance (small + I was able to choose the garage where I wanted to send the car) personnel to such underst"&amp;"anding
No reimbursement on their part, cannot express me
")</f>
        <v>Advisor available and quick response
Price: Early enough for a coverage to insure not top (+ € 83 for third parties) with a bonus of 1.
Top towing insurance (small + I was able to choose the garage where I wanted to send the car) personnel to such understanding
No reimbursement on their part, cannot express me
</v>
      </c>
    </row>
    <row r="10898" ht="15.75" customHeight="1">
      <c r="A10898" s="1" t="s">
        <v>1306</v>
      </c>
      <c r="B10898" s="1">
        <v>1.0</v>
      </c>
      <c r="C10898" s="1" t="s">
        <v>23493</v>
      </c>
      <c r="D10898" s="1" t="s">
        <v>23494</v>
      </c>
      <c r="E10898" s="1" t="s">
        <v>296</v>
      </c>
      <c r="F10898" s="1" t="s">
        <v>11</v>
      </c>
      <c r="G10898" s="1" t="str">
        <f>IFERROR(__xludf.DUMMYFUNCTION("GOOGLETRANSLATE(D10898,""fr"",""en"")"),"#VALUE!")</f>
        <v>#VALUE!</v>
      </c>
    </row>
    <row r="10899" ht="15.75" customHeight="1">
      <c r="A10899" s="1" t="s">
        <v>2724</v>
      </c>
      <c r="B10899" s="1">
        <v>3.0</v>
      </c>
      <c r="C10899" s="1" t="s">
        <v>23495</v>
      </c>
      <c r="D10899" s="1" t="s">
        <v>23496</v>
      </c>
      <c r="E10899" s="1" t="s">
        <v>10</v>
      </c>
      <c r="F10899" s="1" t="s">
        <v>11</v>
      </c>
      <c r="G10899" s="1" t="str">
        <f>IFERROR(__xludf.DUMMYFUNCTION("GOOGLETRANSLATE(D10899,""fr"",""en"")"),"#VALUE!")</f>
        <v>#VALUE!</v>
      </c>
    </row>
    <row r="10900" ht="15.75" customHeight="1">
      <c r="A10900" s="1" t="s">
        <v>23497</v>
      </c>
      <c r="B10900" s="1">
        <v>1.0</v>
      </c>
      <c r="C10900" s="1" t="s">
        <v>23498</v>
      </c>
      <c r="D10900" s="1" t="s">
        <v>23499</v>
      </c>
      <c r="E10900" s="1" t="s">
        <v>355</v>
      </c>
      <c r="F10900" s="1" t="s">
        <v>110</v>
      </c>
      <c r="G10900" s="1" t="str">
        <f>IFERROR(__xludf.DUMMYFUNCTION("GOOGLETRANSLATE(D10900,""fr"",""en"")"),"#VALUE!")</f>
        <v>#VALUE!</v>
      </c>
    </row>
    <row r="10901" ht="15.75" customHeight="1">
      <c r="A10901" s="1" t="s">
        <v>20110</v>
      </c>
      <c r="B10901" s="1">
        <v>2.0</v>
      </c>
      <c r="C10901" s="1" t="s">
        <v>23500</v>
      </c>
      <c r="D10901" s="1" t="s">
        <v>23501</v>
      </c>
      <c r="E10901" s="1" t="s">
        <v>169</v>
      </c>
      <c r="F10901" s="1" t="s">
        <v>110</v>
      </c>
      <c r="G10901" s="1" t="str">
        <f>IFERROR(__xludf.DUMMYFUNCTION("GOOGLETRANSLATE(D10901,""fr"",""en"")"),"#VALUE!")</f>
        <v>#VALUE!</v>
      </c>
    </row>
    <row r="10902" ht="15.75" customHeight="1">
      <c r="A10902" s="1" t="s">
        <v>3312</v>
      </c>
      <c r="B10902" s="1">
        <v>4.0</v>
      </c>
      <c r="C10902" s="1" t="s">
        <v>23502</v>
      </c>
      <c r="D10902" s="1" t="s">
        <v>23503</v>
      </c>
      <c r="E10902" s="1" t="s">
        <v>21</v>
      </c>
      <c r="F10902" s="1" t="s">
        <v>11</v>
      </c>
      <c r="G10902" s="1" t="str">
        <f>IFERROR(__xludf.DUMMYFUNCTION("GOOGLETRANSLATE(D10902,""fr"",""en"")"),"#VALUE!")</f>
        <v>#VALUE!</v>
      </c>
    </row>
    <row r="10903" ht="15.75" customHeight="1">
      <c r="A10903" s="1" t="s">
        <v>4832</v>
      </c>
      <c r="B10903" s="1">
        <v>1.0</v>
      </c>
      <c r="C10903" s="1" t="s">
        <v>23504</v>
      </c>
      <c r="D10903" s="1" t="s">
        <v>23505</v>
      </c>
      <c r="E10903" s="1" t="s">
        <v>296</v>
      </c>
      <c r="F10903" s="1" t="s">
        <v>11</v>
      </c>
      <c r="G10903" s="1" t="str">
        <f>IFERROR(__xludf.DUMMYFUNCTION("GOOGLETRANSLATE(D10903,""fr"",""en"")"),"#VALUE!")</f>
        <v>#VALUE!</v>
      </c>
    </row>
    <row r="10904" ht="15.75" customHeight="1">
      <c r="A10904" s="1" t="s">
        <v>170</v>
      </c>
      <c r="B10904" s="1">
        <v>5.0</v>
      </c>
      <c r="C10904" s="1" t="s">
        <v>23506</v>
      </c>
      <c r="D10904" s="1" t="s">
        <v>23507</v>
      </c>
      <c r="E10904" s="1" t="s">
        <v>176</v>
      </c>
      <c r="F10904" s="1" t="s">
        <v>66</v>
      </c>
      <c r="G10904" s="1" t="str">
        <f>IFERROR(__xludf.DUMMYFUNCTION("GOOGLETRANSLATE(D10904,""fr"",""en"")"),"#VALUE!")</f>
        <v>#VALUE!</v>
      </c>
    </row>
    <row r="10905" ht="15.75" customHeight="1">
      <c r="A10905" s="1" t="s">
        <v>899</v>
      </c>
      <c r="B10905" s="1">
        <v>4.0</v>
      </c>
      <c r="C10905" s="1" t="s">
        <v>23508</v>
      </c>
      <c r="D10905" s="1" t="s">
        <v>23509</v>
      </c>
      <c r="E10905" s="1" t="s">
        <v>10</v>
      </c>
      <c r="F10905" s="1" t="s">
        <v>11</v>
      </c>
      <c r="G10905" s="1" t="str">
        <f>IFERROR(__xludf.DUMMYFUNCTION("GOOGLETRANSLATE(D10905,""fr"",""en"")"),"#VALUE!")</f>
        <v>#VALUE!</v>
      </c>
    </row>
    <row r="10906" ht="15.75" customHeight="1">
      <c r="A10906" s="1" t="s">
        <v>236</v>
      </c>
      <c r="B10906" s="1">
        <v>5.0</v>
      </c>
      <c r="C10906" s="1" t="s">
        <v>23510</v>
      </c>
      <c r="D10906" s="1" t="s">
        <v>23511</v>
      </c>
      <c r="E10906" s="1" t="s">
        <v>10</v>
      </c>
      <c r="F10906" s="1" t="s">
        <v>11</v>
      </c>
      <c r="G10906" s="1" t="str">
        <f>IFERROR(__xludf.DUMMYFUNCTION("GOOGLETRANSLATE(D10906,""fr"",""en"")"),"#VALUE!")</f>
        <v>#VALUE!</v>
      </c>
    </row>
    <row r="10907" ht="15.75" customHeight="1">
      <c r="A10907" s="1" t="s">
        <v>664</v>
      </c>
      <c r="B10907" s="1">
        <v>3.0</v>
      </c>
      <c r="C10907" s="1" t="s">
        <v>23512</v>
      </c>
      <c r="D10907" s="1" t="s">
        <v>23513</v>
      </c>
      <c r="E10907" s="1" t="s">
        <v>827</v>
      </c>
      <c r="F10907" s="1" t="s">
        <v>39</v>
      </c>
      <c r="G10907" s="1" t="str">
        <f>IFERROR(__xludf.DUMMYFUNCTION("GOOGLETRANSLATE(D10907,""fr"",""en"")"),"#VALUE!")</f>
        <v>#VALUE!</v>
      </c>
    </row>
    <row r="10908" ht="15.75" customHeight="1">
      <c r="A10908" s="1" t="s">
        <v>1969</v>
      </c>
      <c r="B10908" s="1">
        <v>5.0</v>
      </c>
      <c r="C10908" s="1" t="s">
        <v>23514</v>
      </c>
      <c r="D10908" s="1" t="s">
        <v>23515</v>
      </c>
      <c r="E10908" s="1" t="s">
        <v>21</v>
      </c>
      <c r="F10908" s="1" t="s">
        <v>11</v>
      </c>
      <c r="G10908" s="1" t="str">
        <f>IFERROR(__xludf.DUMMYFUNCTION("GOOGLETRANSLATE(D10908,""fr"",""en"")"),"#VALUE!")</f>
        <v>#VALUE!</v>
      </c>
    </row>
    <row r="10909" ht="15.75" customHeight="1">
      <c r="A10909" s="1" t="s">
        <v>1434</v>
      </c>
      <c r="B10909" s="1">
        <v>1.0</v>
      </c>
      <c r="C10909" s="1" t="s">
        <v>23516</v>
      </c>
      <c r="D10909" s="1" t="s">
        <v>23517</v>
      </c>
      <c r="E10909" s="1" t="s">
        <v>273</v>
      </c>
      <c r="F10909" s="1" t="s">
        <v>110</v>
      </c>
      <c r="G10909" s="1" t="str">
        <f>IFERROR(__xludf.DUMMYFUNCTION("GOOGLETRANSLATE(D10909,""fr"",""en"")"),"#VALUE!")</f>
        <v>#VALUE!</v>
      </c>
    </row>
    <row r="10910" ht="15.75" customHeight="1">
      <c r="A10910" s="1" t="s">
        <v>1753</v>
      </c>
      <c r="B10910" s="1">
        <v>5.0</v>
      </c>
      <c r="C10910" s="1" t="s">
        <v>23518</v>
      </c>
      <c r="D10910" s="1" t="s">
        <v>23519</v>
      </c>
      <c r="E10910" s="1" t="s">
        <v>176</v>
      </c>
      <c r="F10910" s="1" t="s">
        <v>66</v>
      </c>
      <c r="G10910" s="1" t="str">
        <f>IFERROR(__xludf.DUMMYFUNCTION("GOOGLETRANSLATE(D10910,""fr"",""en"")"),"Reasonable value for money, easy contacts and approaches, research on the fun AMV site, taking charge and responses to immediate requests.")</f>
        <v>Reasonable value for money, easy contacts and approaches, research on the fun AMV site, taking charge and responses to immediate requests.</v>
      </c>
    </row>
    <row r="10911" ht="15.75" customHeight="1">
      <c r="A10911" s="1" t="s">
        <v>1544</v>
      </c>
      <c r="B10911" s="1">
        <v>1.0</v>
      </c>
      <c r="C10911" s="1" t="s">
        <v>23520</v>
      </c>
      <c r="D10911" s="1" t="s">
        <v>23521</v>
      </c>
      <c r="E10911" s="1" t="s">
        <v>226</v>
      </c>
      <c r="F10911" s="1" t="s">
        <v>110</v>
      </c>
      <c r="G10911" s="1" t="str">
        <f>IFERROR(__xludf.DUMMYFUNCTION("GOOGLETRANSLATE(D10911,""fr"",""en"")"),"#VALUE!")</f>
        <v>#VALUE!</v>
      </c>
    </row>
    <row r="10912" ht="15.75" customHeight="1">
      <c r="A10912" s="1" t="s">
        <v>4440</v>
      </c>
      <c r="B10912" s="1">
        <v>2.0</v>
      </c>
      <c r="C10912" s="1" t="s">
        <v>23522</v>
      </c>
      <c r="D10912" s="1" t="s">
        <v>23523</v>
      </c>
      <c r="E10912" s="1" t="s">
        <v>10</v>
      </c>
      <c r="F10912" s="1" t="s">
        <v>11</v>
      </c>
      <c r="G10912" s="1" t="str">
        <f>IFERROR(__xludf.DUMMYFUNCTION("GOOGLETRANSLATE(D10912,""fr"",""en"")"),"#VALUE!")</f>
        <v>#VALUE!</v>
      </c>
    </row>
    <row r="10913" ht="15.75" customHeight="1">
      <c r="A10913" s="1" t="s">
        <v>3466</v>
      </c>
      <c r="B10913" s="1">
        <v>2.0</v>
      </c>
      <c r="C10913" s="1" t="s">
        <v>23524</v>
      </c>
      <c r="D10913" s="1" t="s">
        <v>23525</v>
      </c>
      <c r="E10913" s="1" t="s">
        <v>21</v>
      </c>
      <c r="F10913" s="1" t="s">
        <v>11</v>
      </c>
      <c r="G10913" s="1" t="str">
        <f>IFERROR(__xludf.DUMMYFUNCTION("GOOGLETRANSLATE(D10913,""fr"",""en"")"),"#VALUE!")</f>
        <v>#VALUE!</v>
      </c>
    </row>
    <row r="10914" ht="15.75" customHeight="1">
      <c r="A10914" s="1" t="s">
        <v>2322</v>
      </c>
      <c r="B10914" s="1">
        <v>1.0</v>
      </c>
      <c r="C10914" s="1" t="s">
        <v>23526</v>
      </c>
      <c r="D10914" s="1" t="s">
        <v>23527</v>
      </c>
      <c r="E10914" s="1" t="s">
        <v>273</v>
      </c>
      <c r="F10914" s="1" t="s">
        <v>48</v>
      </c>
      <c r="G10914" s="1" t="str">
        <f>IFERROR(__xludf.DUMMYFUNCTION("GOOGLETRANSLATE(D10914,""fr"",""en"")"),"#VALUE!")</f>
        <v>#VALUE!</v>
      </c>
    </row>
    <row r="10915" ht="15.75" customHeight="1">
      <c r="A10915" s="1" t="s">
        <v>2809</v>
      </c>
      <c r="B10915" s="1">
        <v>1.0</v>
      </c>
      <c r="C10915" s="1" t="s">
        <v>23528</v>
      </c>
      <c r="D10915" s="1" t="s">
        <v>23529</v>
      </c>
      <c r="E10915" s="1" t="s">
        <v>52</v>
      </c>
      <c r="F10915" s="1" t="s">
        <v>11</v>
      </c>
      <c r="G10915" s="1" t="str">
        <f>IFERROR(__xludf.DUMMYFUNCTION("GOOGLETRANSLATE(D10915,""fr"",""en"")"),"#VALUE!")</f>
        <v>#VALUE!</v>
      </c>
    </row>
    <row r="10916" ht="15.75" customHeight="1">
      <c r="A10916" s="1" t="s">
        <v>13782</v>
      </c>
      <c r="B10916" s="1">
        <v>3.0</v>
      </c>
      <c r="C10916" s="1" t="s">
        <v>23530</v>
      </c>
      <c r="D10916" s="1" t="s">
        <v>23531</v>
      </c>
      <c r="E10916" s="1" t="s">
        <v>292</v>
      </c>
      <c r="F10916" s="1" t="s">
        <v>11</v>
      </c>
      <c r="G10916" s="1" t="str">
        <f>IFERROR(__xludf.DUMMYFUNCTION("GOOGLETRANSLATE(D10916,""fr"",""en"")"),"#VALUE!")</f>
        <v>#VALUE!</v>
      </c>
    </row>
    <row r="10917" ht="15.75" customHeight="1">
      <c r="A10917" s="1" t="s">
        <v>23532</v>
      </c>
      <c r="B10917" s="1">
        <v>1.0</v>
      </c>
      <c r="C10917" s="1" t="s">
        <v>23533</v>
      </c>
      <c r="D10917" s="1" t="s">
        <v>23534</v>
      </c>
      <c r="E10917" s="1" t="s">
        <v>373</v>
      </c>
      <c r="F10917" s="1" t="s">
        <v>118</v>
      </c>
      <c r="G10917" s="1" t="str">
        <f>IFERROR(__xludf.DUMMYFUNCTION("GOOGLETRANSLATE(D10917,""fr"",""en"")"),"#VALUE!")</f>
        <v>#VALUE!</v>
      </c>
    </row>
    <row r="10918" ht="15.75" customHeight="1">
      <c r="A10918" s="1" t="s">
        <v>417</v>
      </c>
      <c r="B10918" s="1">
        <v>5.0</v>
      </c>
      <c r="C10918" s="1" t="s">
        <v>23535</v>
      </c>
      <c r="D10918" s="1" t="s">
        <v>23536</v>
      </c>
      <c r="E10918" s="1" t="s">
        <v>10</v>
      </c>
      <c r="F10918" s="1" t="s">
        <v>11</v>
      </c>
      <c r="G10918" s="1" t="str">
        <f>IFERROR(__xludf.DUMMYFUNCTION("GOOGLETRANSLATE(D10918,""fr"",""en"")"),"#VALUE!")</f>
        <v>#VALUE!</v>
      </c>
    </row>
    <row r="10919" ht="15.75" customHeight="1">
      <c r="A10919" s="1" t="s">
        <v>1303</v>
      </c>
      <c r="B10919" s="1">
        <v>1.0</v>
      </c>
      <c r="C10919" s="1" t="s">
        <v>23537</v>
      </c>
      <c r="D10919" s="1" t="s">
        <v>23538</v>
      </c>
      <c r="E10919" s="1" t="s">
        <v>73</v>
      </c>
      <c r="F10919" s="1" t="s">
        <v>30</v>
      </c>
      <c r="G10919" s="1" t="str">
        <f>IFERROR(__xludf.DUMMYFUNCTION("GOOGLETRANSLATE(D10919,""fr"",""en"")"),"#VALUE!")</f>
        <v>#VALUE!</v>
      </c>
    </row>
    <row r="10920" ht="15.75" customHeight="1">
      <c r="A10920" s="1" t="s">
        <v>77</v>
      </c>
      <c r="B10920" s="1">
        <v>2.0</v>
      </c>
      <c r="C10920" s="1" t="s">
        <v>23539</v>
      </c>
      <c r="D10920" s="1" t="s">
        <v>23540</v>
      </c>
      <c r="E10920" s="1" t="s">
        <v>10</v>
      </c>
      <c r="F10920" s="1" t="s">
        <v>11</v>
      </c>
      <c r="G10920" s="1" t="str">
        <f>IFERROR(__xludf.DUMMYFUNCTION("GOOGLETRANSLATE(D10920,""fr"",""en"")"),"#VALUE!")</f>
        <v>#VALUE!</v>
      </c>
    </row>
    <row r="10921" ht="15.75" customHeight="1">
      <c r="A10921" s="1" t="s">
        <v>5333</v>
      </c>
      <c r="B10921" s="1">
        <v>3.0</v>
      </c>
      <c r="C10921" s="1" t="s">
        <v>23541</v>
      </c>
      <c r="D10921" s="1" t="s">
        <v>23542</v>
      </c>
      <c r="E10921" s="1" t="s">
        <v>575</v>
      </c>
      <c r="F10921" s="1" t="s">
        <v>48</v>
      </c>
      <c r="G10921" s="1" t="str">
        <f>IFERROR(__xludf.DUMMYFUNCTION("GOOGLETRANSLATE(D10921,""fr"",""en"")"),"#VALUE!")</f>
        <v>#VALUE!</v>
      </c>
    </row>
    <row r="10922" ht="15.75" customHeight="1">
      <c r="A10922" s="1" t="s">
        <v>2322</v>
      </c>
      <c r="B10922" s="1">
        <v>1.0</v>
      </c>
      <c r="C10922" s="1" t="s">
        <v>23543</v>
      </c>
      <c r="D10922" s="1" t="s">
        <v>23544</v>
      </c>
      <c r="E10922" s="1" t="s">
        <v>21</v>
      </c>
      <c r="F10922" s="1" t="s">
        <v>11</v>
      </c>
      <c r="G10922" s="1" t="str">
        <f>IFERROR(__xludf.DUMMYFUNCTION("GOOGLETRANSLATE(D10922,""fr"",""en"")"),"#VALUE!")</f>
        <v>#VALUE!</v>
      </c>
    </row>
    <row r="10923" ht="15.75" customHeight="1">
      <c r="A10923" s="1" t="s">
        <v>138</v>
      </c>
      <c r="B10923" s="1">
        <v>3.0</v>
      </c>
      <c r="C10923" s="1" t="s">
        <v>23545</v>
      </c>
      <c r="D10923" s="1" t="s">
        <v>23546</v>
      </c>
      <c r="E10923" s="1" t="s">
        <v>21</v>
      </c>
      <c r="F10923" s="1" t="s">
        <v>11</v>
      </c>
      <c r="G10923" s="1" t="str">
        <f>IFERROR(__xludf.DUMMYFUNCTION("GOOGLETRANSLATE(D10923,""fr"",""en"")"),"#VALUE!")</f>
        <v>#VALUE!</v>
      </c>
    </row>
    <row r="10924" ht="15.75" customHeight="1">
      <c r="A10924" s="1" t="s">
        <v>2048</v>
      </c>
      <c r="B10924" s="1">
        <v>5.0</v>
      </c>
      <c r="C10924" s="1" t="s">
        <v>23547</v>
      </c>
      <c r="D10924" s="1" t="s">
        <v>23548</v>
      </c>
      <c r="E10924" s="1" t="s">
        <v>65</v>
      </c>
      <c r="F10924" s="1" t="s">
        <v>66</v>
      </c>
      <c r="G10924" s="1" t="str">
        <f>IFERROR(__xludf.DUMMYFUNCTION("GOOGLETRANSLATE(D10924,""fr"",""en"")"),"#VALUE!")</f>
        <v>#VALUE!</v>
      </c>
    </row>
    <row r="10925" ht="15.75" customHeight="1">
      <c r="A10925" s="1" t="s">
        <v>1476</v>
      </c>
      <c r="B10925" s="1">
        <v>4.0</v>
      </c>
      <c r="C10925" s="1" t="s">
        <v>23549</v>
      </c>
      <c r="D10925" s="1" t="s">
        <v>23550</v>
      </c>
      <c r="E10925" s="1" t="s">
        <v>34</v>
      </c>
      <c r="F10925" s="1" t="s">
        <v>30</v>
      </c>
      <c r="G10925" s="1" t="str">
        <f>IFERROR(__xludf.DUMMYFUNCTION("GOOGLETRANSLATE(D10925,""fr"",""en"")"),"#VALUE!")</f>
        <v>#VALUE!</v>
      </c>
    </row>
    <row r="10926" ht="15.75" customHeight="1">
      <c r="A10926" s="1" t="s">
        <v>3543</v>
      </c>
      <c r="B10926" s="1">
        <v>4.0</v>
      </c>
      <c r="C10926" s="1" t="s">
        <v>23551</v>
      </c>
      <c r="D10926" s="1" t="s">
        <v>23552</v>
      </c>
      <c r="E10926" s="1" t="s">
        <v>29</v>
      </c>
      <c r="F10926" s="1" t="s">
        <v>30</v>
      </c>
      <c r="G10926" s="1" t="str">
        <f>IFERROR(__xludf.DUMMYFUNCTION("GOOGLETRANSLATE(D10926,""fr"",""en"")"),"#VALUE!")</f>
        <v>#VALUE!</v>
      </c>
    </row>
    <row r="10927" ht="15.75" customHeight="1">
      <c r="A10927" s="1" t="s">
        <v>1940</v>
      </c>
      <c r="B10927" s="1">
        <v>4.0</v>
      </c>
      <c r="C10927" s="1" t="s">
        <v>23553</v>
      </c>
      <c r="D10927" s="1" t="s">
        <v>23554</v>
      </c>
      <c r="E10927" s="1" t="s">
        <v>10</v>
      </c>
      <c r="F10927" s="1" t="s">
        <v>11</v>
      </c>
      <c r="G10927" s="1" t="str">
        <f>IFERROR(__xludf.DUMMYFUNCTION("GOOGLETRANSLATE(D10927,""fr"",""en"")"),"I am satisfied the price suits me for the services to ask I already insure a vehicle at home and I have never had a problem so I stay at Direct Insurance")</f>
        <v>I am satisfied the price suits me for the services to ask I already insure a vehicle at home and I have never had a problem so I stay at Direct Insurance</v>
      </c>
    </row>
    <row r="10928" ht="15.75" customHeight="1">
      <c r="A10928" s="1" t="s">
        <v>1324</v>
      </c>
      <c r="B10928" s="1">
        <v>5.0</v>
      </c>
      <c r="C10928" s="1" t="s">
        <v>23555</v>
      </c>
      <c r="D10928" s="1" t="s">
        <v>23556</v>
      </c>
      <c r="E10928" s="1" t="s">
        <v>176</v>
      </c>
      <c r="F10928" s="1" t="s">
        <v>66</v>
      </c>
      <c r="G10928" s="1" t="str">
        <f>IFERROR(__xludf.DUMMYFUNCTION("GOOGLETRANSLATE(D10928,""fr"",""en"")"),"#VALUE!")</f>
        <v>#VALUE!</v>
      </c>
    </row>
    <row r="10929" ht="15.75" customHeight="1">
      <c r="A10929" s="1" t="s">
        <v>5610</v>
      </c>
      <c r="B10929" s="1">
        <v>1.0</v>
      </c>
      <c r="C10929" s="1" t="s">
        <v>23557</v>
      </c>
      <c r="D10929" s="1" t="s">
        <v>23558</v>
      </c>
      <c r="E10929" s="1" t="s">
        <v>827</v>
      </c>
      <c r="F10929" s="1" t="s">
        <v>39</v>
      </c>
      <c r="G10929" s="1" t="str">
        <f>IFERROR(__xludf.DUMMYFUNCTION("GOOGLETRANSLATE(D10929,""fr"",""en"")"),"#VALUE!")</f>
        <v>#VALUE!</v>
      </c>
    </row>
    <row r="10930" ht="15.75" customHeight="1">
      <c r="A10930" s="1" t="s">
        <v>14762</v>
      </c>
      <c r="B10930" s="1">
        <v>1.0</v>
      </c>
      <c r="C10930" s="1" t="s">
        <v>23559</v>
      </c>
      <c r="D10930" s="1" t="s">
        <v>23560</v>
      </c>
      <c r="E10930" s="1" t="s">
        <v>296</v>
      </c>
      <c r="F10930" s="1" t="s">
        <v>11</v>
      </c>
      <c r="G10930" s="1" t="str">
        <f>IFERROR(__xludf.DUMMYFUNCTION("GOOGLETRANSLATE(D10930,""fr"",""en"")"),"#VALUE!")</f>
        <v>#VALUE!</v>
      </c>
    </row>
    <row r="10931" ht="15.75" customHeight="1">
      <c r="A10931" s="1" t="s">
        <v>119</v>
      </c>
      <c r="B10931" s="1">
        <v>3.0</v>
      </c>
      <c r="C10931" s="1" t="s">
        <v>23561</v>
      </c>
      <c r="D10931" s="1" t="s">
        <v>23562</v>
      </c>
      <c r="E10931" s="1" t="s">
        <v>10</v>
      </c>
      <c r="F10931" s="1" t="s">
        <v>11</v>
      </c>
      <c r="G10931" s="1" t="str">
        <f>IFERROR(__xludf.DUMMYFUNCTION("GOOGLETRANSLATE(D10931,""fr"",""en"")"),"#VALUE!")</f>
        <v>#VALUE!</v>
      </c>
    </row>
    <row r="10932" ht="15.75" customHeight="1">
      <c r="A10932" s="1" t="s">
        <v>1036</v>
      </c>
      <c r="B10932" s="1">
        <v>5.0</v>
      </c>
      <c r="C10932" s="1" t="s">
        <v>23563</v>
      </c>
      <c r="D10932" s="1" t="s">
        <v>23564</v>
      </c>
      <c r="E10932" s="1" t="s">
        <v>29</v>
      </c>
      <c r="F10932" s="1" t="s">
        <v>30</v>
      </c>
      <c r="G10932" s="1" t="str">
        <f>IFERROR(__xludf.DUMMYFUNCTION("GOOGLETRANSLATE(D10932,""fr"",""en"")"),"#VALUE!")</f>
        <v>#VALUE!</v>
      </c>
    </row>
    <row r="10933" ht="15.75" customHeight="1">
      <c r="A10933" s="1" t="s">
        <v>16804</v>
      </c>
      <c r="B10933" s="1">
        <v>2.0</v>
      </c>
      <c r="C10933" s="1" t="s">
        <v>23565</v>
      </c>
      <c r="D10933" s="1" t="s">
        <v>23566</v>
      </c>
      <c r="E10933" s="1" t="s">
        <v>73</v>
      </c>
      <c r="F10933" s="1" t="s">
        <v>30</v>
      </c>
      <c r="G10933" s="1" t="str">
        <f>IFERROR(__xludf.DUMMYFUNCTION("GOOGLETRANSLATE(D10933,""fr"",""en"")"),"#VALUE!")</f>
        <v>#VALUE!</v>
      </c>
    </row>
    <row r="10934" ht="15.75" customHeight="1">
      <c r="A10934" s="1" t="s">
        <v>2066</v>
      </c>
      <c r="B10934" s="1">
        <v>1.0</v>
      </c>
      <c r="C10934" s="1" t="s">
        <v>23567</v>
      </c>
      <c r="D10934" s="1" t="s">
        <v>23568</v>
      </c>
      <c r="E10934" s="1" t="s">
        <v>273</v>
      </c>
      <c r="F10934" s="1" t="s">
        <v>11</v>
      </c>
      <c r="G10934" s="1" t="str">
        <f>IFERROR(__xludf.DUMMYFUNCTION("GOOGLETRANSLATE(D10934,""fr"",""en"")"),"#VALUE!")</f>
        <v>#VALUE!</v>
      </c>
    </row>
    <row r="10935" ht="15.75" customHeight="1">
      <c r="A10935" s="1" t="s">
        <v>729</v>
      </c>
      <c r="B10935" s="1">
        <v>3.0</v>
      </c>
      <c r="C10935" s="1" t="s">
        <v>23569</v>
      </c>
      <c r="D10935" s="1" t="s">
        <v>23570</v>
      </c>
      <c r="E10935" s="1" t="s">
        <v>34</v>
      </c>
      <c r="F10935" s="1" t="s">
        <v>30</v>
      </c>
      <c r="G10935" s="1" t="str">
        <f>IFERROR(__xludf.DUMMYFUNCTION("GOOGLETRANSLATE(D10935,""fr"",""en"")"),"#VALUE!")</f>
        <v>#VALUE!</v>
      </c>
    </row>
    <row r="10936" ht="15.75" customHeight="1">
      <c r="A10936" s="1" t="s">
        <v>1135</v>
      </c>
      <c r="B10936" s="1">
        <v>3.0</v>
      </c>
      <c r="C10936" s="1" t="s">
        <v>23571</v>
      </c>
      <c r="D10936" s="1" t="s">
        <v>23572</v>
      </c>
      <c r="E10936" s="1" t="s">
        <v>176</v>
      </c>
      <c r="F10936" s="1" t="s">
        <v>66</v>
      </c>
      <c r="G10936" s="1" t="str">
        <f>IFERROR(__xludf.DUMMYFUNCTION("GOOGLETRANSLATE(D10936,""fr"",""en"")"),"#VALUE!")</f>
        <v>#VALUE!</v>
      </c>
    </row>
    <row r="10937" ht="15.75" customHeight="1">
      <c r="A10937" s="1" t="s">
        <v>1132</v>
      </c>
      <c r="B10937" s="1">
        <v>1.0</v>
      </c>
      <c r="C10937" s="1" t="s">
        <v>23573</v>
      </c>
      <c r="D10937" s="1" t="s">
        <v>23574</v>
      </c>
      <c r="E10937" s="1" t="s">
        <v>169</v>
      </c>
      <c r="F10937" s="1" t="s">
        <v>11</v>
      </c>
      <c r="G10937" s="1" t="str">
        <f>IFERROR(__xludf.DUMMYFUNCTION("GOOGLETRANSLATE(D10937,""fr"",""en"")"),"#VALUE!")</f>
        <v>#VALUE!</v>
      </c>
    </row>
    <row r="10938" ht="15.75" customHeight="1">
      <c r="A10938" s="1" t="s">
        <v>4395</v>
      </c>
      <c r="B10938" s="1">
        <v>1.0</v>
      </c>
      <c r="C10938" s="1" t="s">
        <v>23575</v>
      </c>
      <c r="D10938" s="1" t="s">
        <v>23576</v>
      </c>
      <c r="E10938" s="1" t="s">
        <v>226</v>
      </c>
      <c r="F10938" s="1" t="s">
        <v>11</v>
      </c>
      <c r="G10938" s="1" t="str">
        <f>IFERROR(__xludf.DUMMYFUNCTION("GOOGLETRANSLATE(D10938,""fr"",""en"")"),"#VALUE!")</f>
        <v>#VALUE!</v>
      </c>
    </row>
    <row r="10939" ht="15.75" customHeight="1">
      <c r="A10939" s="1" t="s">
        <v>579</v>
      </c>
      <c r="B10939" s="1">
        <v>3.0</v>
      </c>
      <c r="C10939" s="1" t="s">
        <v>23577</v>
      </c>
      <c r="D10939" s="1" t="s">
        <v>23578</v>
      </c>
      <c r="E10939" s="1" t="s">
        <v>10</v>
      </c>
      <c r="F10939" s="1" t="s">
        <v>11</v>
      </c>
      <c r="G10939" s="1" t="str">
        <f>IFERROR(__xludf.DUMMYFUNCTION("GOOGLETRANSLATE(D10939,""fr"",""en"")"),"#VALUE!")</f>
        <v>#VALUE!</v>
      </c>
    </row>
    <row r="10940" ht="15.75" customHeight="1">
      <c r="A10940" s="1" t="s">
        <v>1065</v>
      </c>
      <c r="B10940" s="1">
        <v>5.0</v>
      </c>
      <c r="C10940" s="1" t="s">
        <v>23579</v>
      </c>
      <c r="D10940" s="1" t="s">
        <v>23580</v>
      </c>
      <c r="E10940" s="1" t="s">
        <v>21</v>
      </c>
      <c r="F10940" s="1" t="s">
        <v>11</v>
      </c>
      <c r="G10940" s="1" t="str">
        <f>IFERROR(__xludf.DUMMYFUNCTION("GOOGLETRANSLATE(D10940,""fr"",""en"")"),"#VALUE!")</f>
        <v>#VALUE!</v>
      </c>
    </row>
    <row r="10941" ht="15.75" customHeight="1">
      <c r="A10941" s="1" t="s">
        <v>391</v>
      </c>
      <c r="B10941" s="1">
        <v>4.0</v>
      </c>
      <c r="C10941" s="1" t="s">
        <v>23581</v>
      </c>
      <c r="D10941" s="1" t="s">
        <v>23582</v>
      </c>
      <c r="E10941" s="1" t="s">
        <v>21</v>
      </c>
      <c r="F10941" s="1" t="s">
        <v>11</v>
      </c>
      <c r="G10941" s="1" t="str">
        <f>IFERROR(__xludf.DUMMYFUNCTION("GOOGLETRANSLATE(D10941,""fr"",""en"")"),"#VALUE!")</f>
        <v>#VALUE!</v>
      </c>
    </row>
    <row r="10942" ht="15.75" customHeight="1">
      <c r="A10942" s="1" t="s">
        <v>4347</v>
      </c>
      <c r="B10942" s="1">
        <v>2.0</v>
      </c>
      <c r="C10942" s="1" t="s">
        <v>23583</v>
      </c>
      <c r="D10942" s="1" t="s">
        <v>23584</v>
      </c>
      <c r="E10942" s="1" t="s">
        <v>5251</v>
      </c>
      <c r="F10942" s="1" t="s">
        <v>66</v>
      </c>
      <c r="G10942" s="1" t="str">
        <f>IFERROR(__xludf.DUMMYFUNCTION("GOOGLETRANSLATE(D10942,""fr"",""en"")"),"#VALUE!")</f>
        <v>#VALUE!</v>
      </c>
    </row>
    <row r="10943" ht="15.75" customHeight="1">
      <c r="A10943" s="1" t="s">
        <v>873</v>
      </c>
      <c r="B10943" s="1">
        <v>2.0</v>
      </c>
      <c r="C10943" s="1" t="s">
        <v>23585</v>
      </c>
      <c r="D10943" s="1" t="s">
        <v>23586</v>
      </c>
      <c r="E10943" s="1" t="s">
        <v>21</v>
      </c>
      <c r="F10943" s="1" t="s">
        <v>11</v>
      </c>
      <c r="G10943" s="1" t="str">
        <f>IFERROR(__xludf.DUMMYFUNCTION("GOOGLETRANSLATE(D10943,""fr"",""en"")"),"#VALUE!")</f>
        <v>#VALUE!</v>
      </c>
    </row>
    <row r="10944" ht="15.75" customHeight="1">
      <c r="A10944" s="1" t="s">
        <v>1940</v>
      </c>
      <c r="B10944" s="1">
        <v>5.0</v>
      </c>
      <c r="C10944" s="1" t="s">
        <v>23587</v>
      </c>
      <c r="D10944" s="1" t="s">
        <v>23588</v>
      </c>
      <c r="E10944" s="1" t="s">
        <v>65</v>
      </c>
      <c r="F10944" s="1" t="s">
        <v>66</v>
      </c>
      <c r="G10944" s="1" t="str">
        <f>IFERROR(__xludf.DUMMYFUNCTION("GOOGLETRANSLATE(D10944,""fr"",""en"")"),"#VALUE!")</f>
        <v>#VALUE!</v>
      </c>
    </row>
    <row r="10945" ht="15.75" customHeight="1">
      <c r="A10945" s="1" t="s">
        <v>8284</v>
      </c>
      <c r="B10945" s="1">
        <v>3.0</v>
      </c>
      <c r="C10945" s="1" t="s">
        <v>23589</v>
      </c>
      <c r="D10945" s="1" t="s">
        <v>23590</v>
      </c>
      <c r="E10945" s="1" t="s">
        <v>296</v>
      </c>
      <c r="F10945" s="1" t="s">
        <v>118</v>
      </c>
      <c r="G10945" s="1" t="str">
        <f>IFERROR(__xludf.DUMMYFUNCTION("GOOGLETRANSLATE(D10945,""fr"",""en"")"),"#VALUE!")</f>
        <v>#VALUE!</v>
      </c>
    </row>
    <row r="10946" ht="15.75" customHeight="1">
      <c r="A10946" s="1" t="s">
        <v>1198</v>
      </c>
      <c r="B10946" s="1">
        <v>4.0</v>
      </c>
      <c r="C10946" s="1" t="s">
        <v>23591</v>
      </c>
      <c r="D10946" s="1" t="s">
        <v>23592</v>
      </c>
      <c r="E10946" s="1" t="s">
        <v>65</v>
      </c>
      <c r="F10946" s="1" t="s">
        <v>66</v>
      </c>
      <c r="G10946" s="1" t="str">
        <f>IFERROR(__xludf.DUMMYFUNCTION("GOOGLETRANSLATE(D10946,""fr"",""en"")"),"#VALUE!")</f>
        <v>#VALUE!</v>
      </c>
    </row>
    <row r="10947" ht="15.75" customHeight="1">
      <c r="A10947" s="1" t="s">
        <v>1358</v>
      </c>
      <c r="B10947" s="1">
        <v>4.0</v>
      </c>
      <c r="C10947" s="1" t="s">
        <v>23593</v>
      </c>
      <c r="D10947" s="1" t="s">
        <v>23594</v>
      </c>
      <c r="E10947" s="1" t="s">
        <v>10</v>
      </c>
      <c r="F10947" s="1" t="s">
        <v>11</v>
      </c>
      <c r="G10947" s="1" t="str">
        <f>IFERROR(__xludf.DUMMYFUNCTION("GOOGLETRANSLATE(D10947,""fr"",""en"")"),"#VALUE!")</f>
        <v>#VALUE!</v>
      </c>
    </row>
    <row r="10948" ht="15.75" customHeight="1">
      <c r="A10948" s="1" t="s">
        <v>2162</v>
      </c>
      <c r="B10948" s="1">
        <v>1.0</v>
      </c>
      <c r="C10948" s="1" t="s">
        <v>23595</v>
      </c>
      <c r="D10948" s="1" t="s">
        <v>23596</v>
      </c>
      <c r="E10948" s="1" t="s">
        <v>373</v>
      </c>
      <c r="F10948" s="1" t="s">
        <v>118</v>
      </c>
      <c r="G10948" s="1" t="str">
        <f>IFERROR(__xludf.DUMMYFUNCTION("GOOGLETRANSLATE(D10948,""fr"",""en"")"),"#VALUE!")</f>
        <v>#VALUE!</v>
      </c>
    </row>
    <row r="10949" ht="15.75" customHeight="1">
      <c r="A10949" s="1" t="s">
        <v>1972</v>
      </c>
      <c r="B10949" s="1">
        <v>3.0</v>
      </c>
      <c r="C10949" s="1" t="s">
        <v>23597</v>
      </c>
      <c r="D10949" s="1" t="s">
        <v>23598</v>
      </c>
      <c r="E10949" s="1" t="s">
        <v>10</v>
      </c>
      <c r="F10949" s="1" t="s">
        <v>11</v>
      </c>
      <c r="G10949" s="1" t="str">
        <f>IFERROR(__xludf.DUMMYFUNCTION("GOOGLETRANSLATE(D10949,""fr"",""en"")"),"#VALUE!")</f>
        <v>#VALUE!</v>
      </c>
    </row>
    <row r="10950" ht="15.75" customHeight="1">
      <c r="A10950" s="1" t="s">
        <v>761</v>
      </c>
      <c r="B10950" s="1">
        <v>1.0</v>
      </c>
      <c r="C10950" s="1" t="s">
        <v>23599</v>
      </c>
      <c r="D10950" s="1" t="s">
        <v>23600</v>
      </c>
      <c r="E10950" s="1" t="s">
        <v>296</v>
      </c>
      <c r="F10950" s="1" t="s">
        <v>118</v>
      </c>
      <c r="G10950" s="1" t="str">
        <f>IFERROR(__xludf.DUMMYFUNCTION("GOOGLETRANSLATE(D10950,""fr"",""en"")"),"#VALUE!")</f>
        <v>#VALUE!</v>
      </c>
    </row>
    <row r="10951" ht="15.75" customHeight="1">
      <c r="A10951" s="1" t="s">
        <v>893</v>
      </c>
      <c r="B10951" s="1">
        <v>5.0</v>
      </c>
      <c r="C10951" s="1" t="s">
        <v>23601</v>
      </c>
      <c r="D10951" s="1" t="s">
        <v>23602</v>
      </c>
      <c r="E10951" s="1" t="s">
        <v>554</v>
      </c>
      <c r="F10951" s="1" t="s">
        <v>30</v>
      </c>
      <c r="G10951" s="1" t="str">
        <f>IFERROR(__xludf.DUMMYFUNCTION("GOOGLETRANSLATE(D10951,""fr"",""en"")"),"#VALUE!")</f>
        <v>#VALUE!</v>
      </c>
    </row>
    <row r="10952" ht="15.75" customHeight="1">
      <c r="A10952" s="1" t="s">
        <v>2343</v>
      </c>
      <c r="B10952" s="1">
        <v>3.0</v>
      </c>
      <c r="C10952" s="1" t="s">
        <v>23603</v>
      </c>
      <c r="D10952" s="1" t="s">
        <v>23604</v>
      </c>
      <c r="E10952" s="1" t="s">
        <v>10</v>
      </c>
      <c r="F10952" s="1" t="s">
        <v>11</v>
      </c>
      <c r="G10952" s="1" t="str">
        <f>IFERROR(__xludf.DUMMYFUNCTION("GOOGLETRANSLATE(D10952,""fr"",""en"")"),"#VALUE!")</f>
        <v>#VALUE!</v>
      </c>
    </row>
    <row r="10953" ht="15.75" customHeight="1">
      <c r="A10953" s="1" t="s">
        <v>2358</v>
      </c>
      <c r="B10953" s="1">
        <v>3.0</v>
      </c>
      <c r="C10953" s="1" t="s">
        <v>23605</v>
      </c>
      <c r="D10953" s="1" t="s">
        <v>23606</v>
      </c>
      <c r="E10953" s="1" t="s">
        <v>10</v>
      </c>
      <c r="F10953" s="1" t="s">
        <v>11</v>
      </c>
      <c r="G10953" s="1" t="str">
        <f>IFERROR(__xludf.DUMMYFUNCTION("GOOGLETRANSLATE(D10953,""fr"",""en"")"),"#VALUE!")</f>
        <v>#VALUE!</v>
      </c>
    </row>
    <row r="10954" ht="15.75" customHeight="1">
      <c r="A10954" s="1" t="s">
        <v>5900</v>
      </c>
      <c r="B10954" s="1">
        <v>2.0</v>
      </c>
      <c r="C10954" s="1" t="s">
        <v>23607</v>
      </c>
      <c r="D10954" s="1" t="s">
        <v>23608</v>
      </c>
      <c r="E10954" s="1" t="s">
        <v>296</v>
      </c>
      <c r="F10954" s="1" t="s">
        <v>11</v>
      </c>
      <c r="G10954" s="1" t="str">
        <f>IFERROR(__xludf.DUMMYFUNCTION("GOOGLETRANSLATE(D10954,""fr"",""en"")"),"#VALUE!")</f>
        <v>#VALUE!</v>
      </c>
    </row>
    <row r="10955" ht="15.75" customHeight="1">
      <c r="A10955" s="1" t="s">
        <v>635</v>
      </c>
      <c r="B10955" s="1">
        <v>2.0</v>
      </c>
      <c r="C10955" s="1" t="s">
        <v>23609</v>
      </c>
      <c r="D10955" s="1" t="s">
        <v>23610</v>
      </c>
      <c r="E10955" s="1" t="s">
        <v>10</v>
      </c>
      <c r="F10955" s="1" t="s">
        <v>11</v>
      </c>
      <c r="G10955" s="1" t="str">
        <f>IFERROR(__xludf.DUMMYFUNCTION("GOOGLETRANSLATE(D10955,""fr"",""en"")"),"#VALUE!")</f>
        <v>#VALUE!</v>
      </c>
    </row>
    <row r="10956" ht="15.75" customHeight="1">
      <c r="A10956" s="1" t="s">
        <v>2261</v>
      </c>
      <c r="B10956" s="1">
        <v>4.0</v>
      </c>
      <c r="C10956" s="1" t="s">
        <v>23611</v>
      </c>
      <c r="D10956" s="1" t="s">
        <v>23612</v>
      </c>
      <c r="E10956" s="1" t="s">
        <v>176</v>
      </c>
      <c r="F10956" s="1" t="s">
        <v>66</v>
      </c>
      <c r="G10956" s="1" t="str">
        <f>IFERROR(__xludf.DUMMYFUNCTION("GOOGLETRANSLATE(D10956,""fr"",""en"")"),"#VALUE!")</f>
        <v>#VALUE!</v>
      </c>
    </row>
    <row r="10957" ht="15.75" customHeight="1">
      <c r="A10957" s="1" t="s">
        <v>615</v>
      </c>
      <c r="B10957" s="1">
        <v>3.0</v>
      </c>
      <c r="C10957" s="1" t="s">
        <v>23613</v>
      </c>
      <c r="D10957" s="1" t="s">
        <v>23614</v>
      </c>
      <c r="E10957" s="1" t="s">
        <v>21</v>
      </c>
      <c r="F10957" s="1" t="s">
        <v>11</v>
      </c>
      <c r="G10957" s="1" t="str">
        <f>IFERROR(__xludf.DUMMYFUNCTION("GOOGLETRANSLATE(D10957,""fr"",""en"")"),"#VALUE!")</f>
        <v>#VALUE!</v>
      </c>
    </row>
    <row r="10958" ht="15.75" customHeight="1">
      <c r="A10958" s="1" t="s">
        <v>16226</v>
      </c>
      <c r="B10958" s="1">
        <v>1.0</v>
      </c>
      <c r="C10958" s="1" t="s">
        <v>23615</v>
      </c>
      <c r="D10958" s="1" t="s">
        <v>23616</v>
      </c>
      <c r="E10958" s="1" t="s">
        <v>5109</v>
      </c>
      <c r="F10958" s="1" t="s">
        <v>66</v>
      </c>
      <c r="G10958" s="1" t="str">
        <f>IFERROR(__xludf.DUMMYFUNCTION("GOOGLETRANSLATE(D10958,""fr"",""en"")"),"#VALUE!")</f>
        <v>#VALUE!</v>
      </c>
    </row>
    <row r="10959" ht="15.75" customHeight="1">
      <c r="A10959" s="1" t="s">
        <v>1596</v>
      </c>
      <c r="B10959" s="1">
        <v>2.0</v>
      </c>
      <c r="C10959" s="1" t="s">
        <v>23617</v>
      </c>
      <c r="D10959" s="1" t="s">
        <v>23618</v>
      </c>
      <c r="E10959" s="1" t="s">
        <v>117</v>
      </c>
      <c r="F10959" s="1" t="s">
        <v>118</v>
      </c>
      <c r="G10959" s="1" t="str">
        <f>IFERROR(__xludf.DUMMYFUNCTION("GOOGLETRANSLATE(D10959,""fr"",""en"")"),"#VALUE!")</f>
        <v>#VALUE!</v>
      </c>
    </row>
    <row r="10960" ht="15.75" customHeight="1">
      <c r="A10960" s="1" t="s">
        <v>2343</v>
      </c>
      <c r="B10960" s="1">
        <v>4.0</v>
      </c>
      <c r="C10960" s="1" t="s">
        <v>23619</v>
      </c>
      <c r="D10960" s="1" t="s">
        <v>23620</v>
      </c>
      <c r="E10960" s="1" t="s">
        <v>21</v>
      </c>
      <c r="F10960" s="1" t="s">
        <v>11</v>
      </c>
      <c r="G10960" s="1" t="str">
        <f>IFERROR(__xludf.DUMMYFUNCTION("GOOGLETRANSLATE(D10960,""fr"",""en"")"),"#VALUE!")</f>
        <v>#VALUE!</v>
      </c>
    </row>
    <row r="10961" ht="15.75" customHeight="1">
      <c r="A10961" s="1" t="s">
        <v>1476</v>
      </c>
      <c r="B10961" s="1">
        <v>5.0</v>
      </c>
      <c r="C10961" s="1" t="s">
        <v>23621</v>
      </c>
      <c r="D10961" s="1" t="s">
        <v>23622</v>
      </c>
      <c r="E10961" s="1" t="s">
        <v>21</v>
      </c>
      <c r="F10961" s="1" t="s">
        <v>11</v>
      </c>
      <c r="G10961" s="1" t="str">
        <f>IFERROR(__xludf.DUMMYFUNCTION("GOOGLETRANSLATE(D10961,""fr"",""en"")"),"#VALUE!")</f>
        <v>#VALUE!</v>
      </c>
    </row>
    <row r="10962" ht="15.75" customHeight="1">
      <c r="A10962" s="1" t="s">
        <v>3456</v>
      </c>
      <c r="B10962" s="1">
        <v>5.0</v>
      </c>
      <c r="C10962" s="1" t="s">
        <v>23623</v>
      </c>
      <c r="D10962" s="1" t="s">
        <v>23624</v>
      </c>
      <c r="E10962" s="1" t="s">
        <v>21</v>
      </c>
      <c r="F10962" s="1" t="s">
        <v>11</v>
      </c>
      <c r="G10962" s="1" t="str">
        <f>IFERROR(__xludf.DUMMYFUNCTION("GOOGLETRANSLATE(D10962,""fr"",""en"")"),"#VALUE!")</f>
        <v>#VALUE!</v>
      </c>
    </row>
    <row r="10963" ht="15.75" customHeight="1">
      <c r="A10963" s="1" t="s">
        <v>163</v>
      </c>
      <c r="B10963" s="1">
        <v>4.0</v>
      </c>
      <c r="C10963" s="1" t="s">
        <v>23625</v>
      </c>
      <c r="D10963" s="1" t="s">
        <v>23626</v>
      </c>
      <c r="E10963" s="1" t="s">
        <v>10</v>
      </c>
      <c r="F10963" s="1" t="s">
        <v>11</v>
      </c>
      <c r="G10963" s="1" t="str">
        <f>IFERROR(__xludf.DUMMYFUNCTION("GOOGLETRANSLATE(D10963,""fr"",""en"")"),"#VALUE!")</f>
        <v>#VALUE!</v>
      </c>
    </row>
    <row r="10964" ht="15.75" customHeight="1">
      <c r="A10964" s="1" t="s">
        <v>1799</v>
      </c>
      <c r="B10964" s="1">
        <v>3.0</v>
      </c>
      <c r="C10964" s="1" t="s">
        <v>23627</v>
      </c>
      <c r="D10964" s="1" t="s">
        <v>23628</v>
      </c>
      <c r="E10964" s="1" t="s">
        <v>484</v>
      </c>
      <c r="F10964" s="1" t="s">
        <v>30</v>
      </c>
      <c r="G10964" s="1" t="str">
        <f>IFERROR(__xludf.DUMMYFUNCTION("GOOGLETRANSLATE(D10964,""fr"",""en"")"),"#VALUE!")</f>
        <v>#VALUE!</v>
      </c>
    </row>
    <row r="10965" ht="15.75" customHeight="1">
      <c r="A10965" s="1" t="s">
        <v>1193</v>
      </c>
      <c r="B10965" s="1">
        <v>1.0</v>
      </c>
      <c r="C10965" s="1" t="s">
        <v>23629</v>
      </c>
      <c r="D10965" s="1" t="s">
        <v>23630</v>
      </c>
      <c r="E10965" s="1" t="s">
        <v>226</v>
      </c>
      <c r="F10965" s="1" t="s">
        <v>110</v>
      </c>
      <c r="G10965" s="1" t="str">
        <f>IFERROR(__xludf.DUMMYFUNCTION("GOOGLETRANSLATE(D10965,""fr"",""en"")"),"#VALUE!")</f>
        <v>#VALUE!</v>
      </c>
    </row>
    <row r="10966" ht="15.75" customHeight="1">
      <c r="A10966" s="1" t="s">
        <v>21871</v>
      </c>
      <c r="B10966" s="1">
        <v>4.0</v>
      </c>
      <c r="C10966" s="1" t="s">
        <v>23631</v>
      </c>
      <c r="D10966" s="1" t="s">
        <v>23632</v>
      </c>
      <c r="E10966" s="1" t="s">
        <v>273</v>
      </c>
      <c r="F10966" s="1" t="s">
        <v>11</v>
      </c>
      <c r="G10966" s="1" t="str">
        <f>IFERROR(__xludf.DUMMYFUNCTION("GOOGLETRANSLATE(D10966,""fr"",""en"")"),"#VALUE!")</f>
        <v>#VALUE!</v>
      </c>
    </row>
    <row r="10967" ht="15.75" customHeight="1">
      <c r="A10967" s="1" t="s">
        <v>774</v>
      </c>
      <c r="B10967" s="1">
        <v>4.0</v>
      </c>
      <c r="C10967" s="1" t="s">
        <v>23633</v>
      </c>
      <c r="D10967" s="1" t="s">
        <v>23634</v>
      </c>
      <c r="E10967" s="1" t="s">
        <v>10</v>
      </c>
      <c r="F10967" s="1" t="s">
        <v>11</v>
      </c>
      <c r="G10967" s="1" t="str">
        <f>IFERROR(__xludf.DUMMYFUNCTION("GOOGLETRANSLATE(D10967,""fr"",""en"")"),"#VALUE!")</f>
        <v>#VALUE!</v>
      </c>
    </row>
    <row r="10968" ht="15.75" customHeight="1">
      <c r="A10968" s="1" t="s">
        <v>1816</v>
      </c>
      <c r="B10968" s="1">
        <v>5.0</v>
      </c>
      <c r="C10968" s="1" t="s">
        <v>23635</v>
      </c>
      <c r="D10968" s="1" t="s">
        <v>23636</v>
      </c>
      <c r="E10968" s="1" t="s">
        <v>10</v>
      </c>
      <c r="F10968" s="1" t="s">
        <v>11</v>
      </c>
      <c r="G10968" s="1" t="str">
        <f>IFERROR(__xludf.DUMMYFUNCTION("GOOGLETRANSLATE(D10968,""fr"",""en"")"),"#VALUE!")</f>
        <v>#VALUE!</v>
      </c>
    </row>
    <row r="10969" ht="15.75" customHeight="1">
      <c r="A10969" s="1" t="s">
        <v>1126</v>
      </c>
      <c r="B10969" s="1">
        <v>1.0</v>
      </c>
      <c r="C10969" s="1" t="s">
        <v>23637</v>
      </c>
      <c r="D10969" s="1" t="s">
        <v>23638</v>
      </c>
      <c r="E10969" s="1" t="s">
        <v>83</v>
      </c>
      <c r="F10969" s="1" t="s">
        <v>84</v>
      </c>
      <c r="G10969" s="1" t="str">
        <f>IFERROR(__xludf.DUMMYFUNCTION("GOOGLETRANSLATE(D10969,""fr"",""en"")"),"#VALUE!")</f>
        <v>#VALUE!</v>
      </c>
    </row>
    <row r="10970" ht="15.75" customHeight="1">
      <c r="A10970" s="1" t="s">
        <v>686</v>
      </c>
      <c r="B10970" s="1">
        <v>4.0</v>
      </c>
      <c r="C10970" s="1" t="s">
        <v>23639</v>
      </c>
      <c r="D10970" s="1" t="s">
        <v>23640</v>
      </c>
      <c r="E10970" s="1" t="s">
        <v>614</v>
      </c>
      <c r="F10970" s="1" t="s">
        <v>30</v>
      </c>
      <c r="G10970" s="1" t="str">
        <f>IFERROR(__xludf.DUMMYFUNCTION("GOOGLETRANSLATE(D10970,""fr"",""en"")"),"#VALUE!")</f>
        <v>#VALUE!</v>
      </c>
    </row>
    <row r="10971" ht="15.75" customHeight="1">
      <c r="A10971" s="1" t="s">
        <v>391</v>
      </c>
      <c r="B10971" s="1">
        <v>3.0</v>
      </c>
      <c r="C10971" s="1" t="s">
        <v>23641</v>
      </c>
      <c r="D10971" s="1" t="s">
        <v>23642</v>
      </c>
      <c r="E10971" s="1" t="s">
        <v>10</v>
      </c>
      <c r="F10971" s="1" t="s">
        <v>11</v>
      </c>
      <c r="G10971" s="1" t="str">
        <f>IFERROR(__xludf.DUMMYFUNCTION("GOOGLETRANSLATE(D10971,""fr"",""en"")"),"#VALUE!")</f>
        <v>#VALUE!</v>
      </c>
    </row>
    <row r="10972" ht="15.75" customHeight="1">
      <c r="A10972" s="1" t="s">
        <v>11724</v>
      </c>
      <c r="B10972" s="1">
        <v>5.0</v>
      </c>
      <c r="C10972" s="1" t="s">
        <v>23643</v>
      </c>
      <c r="D10972" s="1" t="s">
        <v>23644</v>
      </c>
      <c r="E10972" s="1" t="s">
        <v>47</v>
      </c>
      <c r="F10972" s="1" t="s">
        <v>84</v>
      </c>
      <c r="G10972" s="1" t="str">
        <f>IFERROR(__xludf.DUMMYFUNCTION("GOOGLETRANSLATE(D10972,""fr"",""en"")"),"#VALUE!")</f>
        <v>#VALUE!</v>
      </c>
    </row>
    <row r="10973" ht="15.75" customHeight="1">
      <c r="A10973" s="1" t="s">
        <v>5897</v>
      </c>
      <c r="B10973" s="1">
        <v>1.0</v>
      </c>
      <c r="C10973" s="1" t="s">
        <v>23645</v>
      </c>
      <c r="D10973" s="1" t="s">
        <v>23646</v>
      </c>
      <c r="E10973" s="1" t="s">
        <v>43</v>
      </c>
      <c r="F10973" s="1" t="s">
        <v>30</v>
      </c>
      <c r="G10973" s="1" t="str">
        <f>IFERROR(__xludf.DUMMYFUNCTION("GOOGLETRANSLATE(D10973,""fr"",""en"")"),"#VALUE!")</f>
        <v>#VALUE!</v>
      </c>
    </row>
    <row r="10974" ht="15.75" customHeight="1">
      <c r="A10974" s="1" t="s">
        <v>6187</v>
      </c>
      <c r="B10974" s="1">
        <v>1.0</v>
      </c>
      <c r="C10974" s="1" t="s">
        <v>23647</v>
      </c>
      <c r="D10974" s="1" t="s">
        <v>23648</v>
      </c>
      <c r="E10974" s="1" t="s">
        <v>52</v>
      </c>
      <c r="F10974" s="1" t="s">
        <v>11</v>
      </c>
      <c r="G10974" s="1" t="str">
        <f>IFERROR(__xludf.DUMMYFUNCTION("GOOGLETRANSLATE(D10974,""fr"",""en"")"),"#VALUE!")</f>
        <v>#VALUE!</v>
      </c>
    </row>
    <row r="10975" ht="15.75" customHeight="1">
      <c r="A10975" s="1" t="s">
        <v>8367</v>
      </c>
      <c r="B10975" s="1">
        <v>1.0</v>
      </c>
      <c r="C10975" s="1" t="s">
        <v>23649</v>
      </c>
      <c r="D10975" s="1" t="s">
        <v>23650</v>
      </c>
      <c r="E10975" s="1" t="s">
        <v>169</v>
      </c>
      <c r="F10975" s="1" t="s">
        <v>11</v>
      </c>
      <c r="G10975" s="1" t="str">
        <f>IFERROR(__xludf.DUMMYFUNCTION("GOOGLETRANSLATE(D10975,""fr"",""en"")"),"#VALUE!")</f>
        <v>#VALUE!</v>
      </c>
    </row>
    <row r="10976" ht="15.75" customHeight="1">
      <c r="A10976" s="1" t="s">
        <v>656</v>
      </c>
      <c r="B10976" s="1">
        <v>4.0</v>
      </c>
      <c r="C10976" s="1" t="s">
        <v>23651</v>
      </c>
      <c r="D10976" s="1" t="s">
        <v>23652</v>
      </c>
      <c r="E10976" s="1" t="s">
        <v>484</v>
      </c>
      <c r="F10976" s="1" t="s">
        <v>30</v>
      </c>
      <c r="G10976" s="1" t="str">
        <f>IFERROR(__xludf.DUMMYFUNCTION("GOOGLETRANSLATE(D10976,""fr"",""en"")"),"#VALUE!")</f>
        <v>#VALUE!</v>
      </c>
    </row>
    <row r="10977" ht="15.75" customHeight="1">
      <c r="A10977" s="1" t="s">
        <v>147</v>
      </c>
      <c r="B10977" s="1">
        <v>4.0</v>
      </c>
      <c r="C10977" s="1" t="s">
        <v>23653</v>
      </c>
      <c r="D10977" s="1" t="s">
        <v>23654</v>
      </c>
      <c r="E10977" s="1" t="s">
        <v>10</v>
      </c>
      <c r="F10977" s="1" t="s">
        <v>11</v>
      </c>
      <c r="G10977" s="1" t="str">
        <f>IFERROR(__xludf.DUMMYFUNCTION("GOOGLETRANSLATE(D10977,""fr"",""en"")"),"#VALUE!")</f>
        <v>#VALUE!</v>
      </c>
    </row>
    <row r="10978" ht="15.75" customHeight="1">
      <c r="A10978" s="1" t="s">
        <v>2368</v>
      </c>
      <c r="B10978" s="1">
        <v>1.0</v>
      </c>
      <c r="C10978" s="1" t="s">
        <v>23655</v>
      </c>
      <c r="D10978" s="1" t="s">
        <v>23656</v>
      </c>
      <c r="E10978" s="1" t="s">
        <v>250</v>
      </c>
      <c r="F10978" s="1" t="s">
        <v>30</v>
      </c>
      <c r="G10978" s="1" t="str">
        <f>IFERROR(__xludf.DUMMYFUNCTION("GOOGLETRANSLATE(D10978,""fr"",""en"")"),"#VALUE!")</f>
        <v>#VALUE!</v>
      </c>
    </row>
    <row r="10979" ht="15.75" customHeight="1">
      <c r="A10979" s="1" t="s">
        <v>19032</v>
      </c>
      <c r="B10979" s="1">
        <v>1.0</v>
      </c>
      <c r="C10979" s="1" t="s">
        <v>23657</v>
      </c>
      <c r="D10979" s="1" t="s">
        <v>23658</v>
      </c>
      <c r="E10979" s="1" t="s">
        <v>296</v>
      </c>
      <c r="F10979" s="1" t="s">
        <v>11</v>
      </c>
      <c r="G10979" s="1" t="str">
        <f>IFERROR(__xludf.DUMMYFUNCTION("GOOGLETRANSLATE(D10979,""fr"",""en"")"),"#VALUE!")</f>
        <v>#VALUE!</v>
      </c>
    </row>
    <row r="10980" ht="15.75" customHeight="1">
      <c r="A10980" s="1" t="s">
        <v>774</v>
      </c>
      <c r="B10980" s="1">
        <v>3.0</v>
      </c>
      <c r="C10980" s="1" t="s">
        <v>23659</v>
      </c>
      <c r="D10980" s="1" t="s">
        <v>23660</v>
      </c>
      <c r="E10980" s="1" t="s">
        <v>10</v>
      </c>
      <c r="F10980" s="1" t="s">
        <v>11</v>
      </c>
      <c r="G10980" s="1" t="str">
        <f>IFERROR(__xludf.DUMMYFUNCTION("GOOGLETRANSLATE(D10980,""fr"",""en"")"),"#VALUE!")</f>
        <v>#VALUE!</v>
      </c>
    </row>
    <row r="10981" ht="15.75" customHeight="1">
      <c r="A10981" s="1" t="s">
        <v>7306</v>
      </c>
      <c r="B10981" s="1">
        <v>1.0</v>
      </c>
      <c r="C10981" s="1" t="s">
        <v>23661</v>
      </c>
      <c r="D10981" s="1" t="s">
        <v>23662</v>
      </c>
      <c r="E10981" s="1" t="s">
        <v>117</v>
      </c>
      <c r="F10981" s="1" t="s">
        <v>118</v>
      </c>
      <c r="G10981" s="1" t="str">
        <f>IFERROR(__xludf.DUMMYFUNCTION("GOOGLETRANSLATE(D10981,""fr"",""en"")"),"#VALUE!")</f>
        <v>#VALUE!</v>
      </c>
    </row>
    <row r="10982" ht="15.75" customHeight="1">
      <c r="A10982" s="1" t="s">
        <v>569</v>
      </c>
      <c r="B10982" s="1">
        <v>3.0</v>
      </c>
      <c r="C10982" s="1" t="s">
        <v>23663</v>
      </c>
      <c r="D10982" s="1" t="s">
        <v>23664</v>
      </c>
      <c r="E10982" s="1" t="s">
        <v>10</v>
      </c>
      <c r="F10982" s="1" t="s">
        <v>11</v>
      </c>
      <c r="G10982" s="1" t="str">
        <f>IFERROR(__xludf.DUMMYFUNCTION("GOOGLETRANSLATE(D10982,""fr"",""en"")"),"#VALUE!")</f>
        <v>#VALUE!</v>
      </c>
    </row>
    <row r="10983" ht="15.75" customHeight="1">
      <c r="A10983" s="1" t="s">
        <v>6991</v>
      </c>
      <c r="B10983" s="1">
        <v>1.0</v>
      </c>
      <c r="C10983" s="1" t="s">
        <v>23665</v>
      </c>
      <c r="D10983" s="1" t="s">
        <v>23666</v>
      </c>
      <c r="E10983" s="1" t="s">
        <v>254</v>
      </c>
      <c r="F10983" s="1" t="s">
        <v>66</v>
      </c>
      <c r="G10983" s="1" t="str">
        <f>IFERROR(__xludf.DUMMYFUNCTION("GOOGLETRANSLATE(D10983,""fr"",""en"")"),"#VALUE!")</f>
        <v>#VALUE!</v>
      </c>
    </row>
    <row r="10984" ht="15.75" customHeight="1">
      <c r="A10984" s="1" t="s">
        <v>23667</v>
      </c>
      <c r="B10984" s="1">
        <v>1.0</v>
      </c>
      <c r="C10984" s="1" t="s">
        <v>23668</v>
      </c>
      <c r="D10984" s="1" t="s">
        <v>23669</v>
      </c>
      <c r="E10984" s="1" t="s">
        <v>10</v>
      </c>
      <c r="F10984" s="1" t="s">
        <v>11</v>
      </c>
      <c r="G10984" s="1" t="str">
        <f>IFERROR(__xludf.DUMMYFUNCTION("GOOGLETRANSLATE(D10984,""fr"",""en"")"),"#VALUE!")</f>
        <v>#VALUE!</v>
      </c>
    </row>
    <row r="10985" ht="15.75" customHeight="1">
      <c r="A10985" s="1" t="s">
        <v>1434</v>
      </c>
      <c r="B10985" s="1">
        <v>2.0</v>
      </c>
      <c r="C10985" s="1" t="s">
        <v>23670</v>
      </c>
      <c r="D10985" s="1" t="s">
        <v>23671</v>
      </c>
      <c r="E10985" s="1" t="s">
        <v>10</v>
      </c>
      <c r="F10985" s="1" t="s">
        <v>11</v>
      </c>
      <c r="G10985" s="1" t="str">
        <f>IFERROR(__xludf.DUMMYFUNCTION("GOOGLETRANSLATE(D10985,""fr"",""en"")"),"#VALUE!")</f>
        <v>#VALUE!</v>
      </c>
    </row>
    <row r="10986" ht="15.75" customHeight="1">
      <c r="A10986" s="1" t="s">
        <v>3606</v>
      </c>
      <c r="B10986" s="1">
        <v>2.0</v>
      </c>
      <c r="C10986" s="1" t="s">
        <v>23672</v>
      </c>
      <c r="D10986" s="1" t="s">
        <v>23673</v>
      </c>
      <c r="E10986" s="1" t="s">
        <v>280</v>
      </c>
      <c r="F10986" s="1" t="s">
        <v>11</v>
      </c>
      <c r="G10986" s="1" t="str">
        <f>IFERROR(__xludf.DUMMYFUNCTION("GOOGLETRANSLATE(D10986,""fr"",""en"")"),"#VALUE!")</f>
        <v>#VALUE!</v>
      </c>
    </row>
    <row r="10987" ht="15.75" customHeight="1">
      <c r="A10987" s="1" t="s">
        <v>12</v>
      </c>
      <c r="B10987" s="1">
        <v>5.0</v>
      </c>
      <c r="C10987" s="1" t="s">
        <v>23674</v>
      </c>
      <c r="D10987" s="1" t="s">
        <v>23675</v>
      </c>
      <c r="E10987" s="1" t="s">
        <v>65</v>
      </c>
      <c r="F10987" s="1" t="s">
        <v>66</v>
      </c>
      <c r="G10987" s="1" t="str">
        <f>IFERROR(__xludf.DUMMYFUNCTION("GOOGLETRANSLATE(D10987,""fr"",""en"")"),"#VALUE!")</f>
        <v>#VALUE!</v>
      </c>
    </row>
    <row r="10988" ht="15.75" customHeight="1">
      <c r="A10988" s="1" t="s">
        <v>1699</v>
      </c>
      <c r="B10988" s="1">
        <v>3.0</v>
      </c>
      <c r="C10988" s="1" t="s">
        <v>23676</v>
      </c>
      <c r="D10988" s="1" t="s">
        <v>23677</v>
      </c>
      <c r="E10988" s="1" t="s">
        <v>10</v>
      </c>
      <c r="F10988" s="1" t="s">
        <v>11</v>
      </c>
      <c r="G10988" s="1" t="str">
        <f>IFERROR(__xludf.DUMMYFUNCTION("GOOGLETRANSLATE(D10988,""fr"",""en"")"),"#VALUE!")</f>
        <v>#VALUE!</v>
      </c>
    </row>
    <row r="10989" ht="15.75" customHeight="1">
      <c r="A10989" s="1" t="s">
        <v>1473</v>
      </c>
      <c r="B10989" s="1">
        <v>1.0</v>
      </c>
      <c r="C10989" s="1" t="s">
        <v>23678</v>
      </c>
      <c r="D10989" s="1" t="s">
        <v>23679</v>
      </c>
      <c r="E10989" s="1" t="s">
        <v>10</v>
      </c>
      <c r="F10989" s="1" t="s">
        <v>11</v>
      </c>
      <c r="G10989" s="1" t="str">
        <f>IFERROR(__xludf.DUMMYFUNCTION("GOOGLETRANSLATE(D10989,""fr"",""en"")"),"#VALUE!")</f>
        <v>#VALUE!</v>
      </c>
    </row>
    <row r="10990" ht="15.75" customHeight="1">
      <c r="A10990" s="1" t="s">
        <v>239</v>
      </c>
      <c r="B10990" s="1">
        <v>4.0</v>
      </c>
      <c r="C10990" s="1" t="s">
        <v>23680</v>
      </c>
      <c r="D10990" s="1" t="s">
        <v>23681</v>
      </c>
      <c r="E10990" s="1" t="s">
        <v>484</v>
      </c>
      <c r="F10990" s="1" t="s">
        <v>30</v>
      </c>
      <c r="G10990" s="1" t="str">
        <f>IFERROR(__xludf.DUMMYFUNCTION("GOOGLETRANSLATE(D10990,""fr"",""en"")"),"#VALUE!")</f>
        <v>#VALUE!</v>
      </c>
    </row>
    <row r="10991" ht="15.75" customHeight="1">
      <c r="A10991" s="1" t="s">
        <v>1279</v>
      </c>
      <c r="B10991" s="1">
        <v>1.0</v>
      </c>
      <c r="C10991" s="1" t="s">
        <v>23682</v>
      </c>
      <c r="D10991" s="1" t="s">
        <v>23683</v>
      </c>
      <c r="E10991" s="1" t="s">
        <v>10</v>
      </c>
      <c r="F10991" s="1" t="s">
        <v>11</v>
      </c>
      <c r="G10991" s="1" t="str">
        <f>IFERROR(__xludf.DUMMYFUNCTION("GOOGLETRANSLATE(D10991,""fr"",""en"")"),"#VALUE!")</f>
        <v>#VALUE!</v>
      </c>
    </row>
    <row r="10992" ht="15.75" customHeight="1">
      <c r="A10992" s="1" t="s">
        <v>792</v>
      </c>
      <c r="B10992" s="1">
        <v>1.0</v>
      </c>
      <c r="C10992" s="1" t="s">
        <v>23684</v>
      </c>
      <c r="D10992" s="1" t="s">
        <v>23685</v>
      </c>
      <c r="E10992" s="1" t="s">
        <v>25</v>
      </c>
      <c r="F10992" s="1" t="s">
        <v>11</v>
      </c>
      <c r="G10992" s="1" t="str">
        <f>IFERROR(__xludf.DUMMYFUNCTION("GOOGLETRANSLATE(D10992,""fr"",""en"")"),"#VALUE!")</f>
        <v>#VALUE!</v>
      </c>
    </row>
    <row r="10993" ht="15.75" customHeight="1">
      <c r="A10993" s="1" t="s">
        <v>4477</v>
      </c>
      <c r="B10993" s="1">
        <v>1.0</v>
      </c>
      <c r="C10993" s="1" t="s">
        <v>23686</v>
      </c>
      <c r="D10993" s="1" t="s">
        <v>23687</v>
      </c>
      <c r="E10993" s="1" t="s">
        <v>292</v>
      </c>
      <c r="F10993" s="1" t="s">
        <v>11</v>
      </c>
      <c r="G10993" s="1" t="str">
        <f>IFERROR(__xludf.DUMMYFUNCTION("GOOGLETRANSLATE(D10993,""fr"",""en"")"),"#VALUE!")</f>
        <v>#VALUE!</v>
      </c>
    </row>
    <row r="10994" ht="15.75" customHeight="1">
      <c r="A10994" s="1" t="s">
        <v>2937</v>
      </c>
      <c r="B10994" s="1">
        <v>4.0</v>
      </c>
      <c r="C10994" s="1" t="s">
        <v>23688</v>
      </c>
      <c r="D10994" s="1" t="s">
        <v>23689</v>
      </c>
      <c r="E10994" s="1" t="s">
        <v>65</v>
      </c>
      <c r="F10994" s="1" t="s">
        <v>66</v>
      </c>
      <c r="G10994" s="1" t="str">
        <f>IFERROR(__xludf.DUMMYFUNCTION("GOOGLETRANSLATE(D10994,""fr"",""en"")"),"#VALUE!")</f>
        <v>#VALUE!</v>
      </c>
    </row>
    <row r="10995" ht="15.75" customHeight="1">
      <c r="A10995" s="1" t="s">
        <v>2123</v>
      </c>
      <c r="B10995" s="1">
        <v>4.0</v>
      </c>
      <c r="C10995" s="1" t="s">
        <v>23690</v>
      </c>
      <c r="D10995" s="1" t="s">
        <v>23691</v>
      </c>
      <c r="E10995" s="1" t="s">
        <v>614</v>
      </c>
      <c r="F10995" s="1" t="s">
        <v>30</v>
      </c>
      <c r="G10995" s="1" t="str">
        <f>IFERROR(__xludf.DUMMYFUNCTION("GOOGLETRANSLATE(D10995,""fr"",""en"")"),"#VALUE!")</f>
        <v>#VALUE!</v>
      </c>
    </row>
    <row r="10996" ht="15.75" customHeight="1">
      <c r="A10996" s="1" t="s">
        <v>15379</v>
      </c>
      <c r="B10996" s="1">
        <v>1.0</v>
      </c>
      <c r="C10996" s="1" t="s">
        <v>23692</v>
      </c>
      <c r="D10996" s="1" t="s">
        <v>23693</v>
      </c>
      <c r="E10996" s="1" t="s">
        <v>125</v>
      </c>
      <c r="F10996" s="1" t="s">
        <v>11</v>
      </c>
      <c r="G10996" s="1" t="str">
        <f>IFERROR(__xludf.DUMMYFUNCTION("GOOGLETRANSLATE(D10996,""fr"",""en"")"),"#VALUE!")</f>
        <v>#VALUE!</v>
      </c>
    </row>
    <row r="10997" ht="15.75" customHeight="1">
      <c r="A10997" s="1" t="s">
        <v>1685</v>
      </c>
      <c r="B10997" s="1">
        <v>1.0</v>
      </c>
      <c r="C10997" s="1" t="s">
        <v>23694</v>
      </c>
      <c r="D10997" s="1" t="s">
        <v>23695</v>
      </c>
      <c r="E10997" s="1" t="s">
        <v>10</v>
      </c>
      <c r="F10997" s="1" t="s">
        <v>11</v>
      </c>
      <c r="G10997" s="1" t="str">
        <f>IFERROR(__xludf.DUMMYFUNCTION("GOOGLETRANSLATE(D10997,""fr"",""en"")"),"#VALUE!")</f>
        <v>#VALUE!</v>
      </c>
    </row>
    <row r="10998" ht="15.75" customHeight="1">
      <c r="A10998" s="1" t="s">
        <v>147</v>
      </c>
      <c r="B10998" s="1">
        <v>4.0</v>
      </c>
      <c r="C10998" s="1" t="s">
        <v>23696</v>
      </c>
      <c r="D10998" s="1" t="s">
        <v>23697</v>
      </c>
      <c r="E10998" s="1" t="s">
        <v>10</v>
      </c>
      <c r="F10998" s="1" t="s">
        <v>11</v>
      </c>
      <c r="G10998" s="1" t="str">
        <f>IFERROR(__xludf.DUMMYFUNCTION("GOOGLETRANSLATE(D10998,""fr"",""en"")"),"#VALUE!")</f>
        <v>#VALUE!</v>
      </c>
    </row>
    <row r="10999" ht="15.75" customHeight="1">
      <c r="A10999" s="1" t="s">
        <v>417</v>
      </c>
      <c r="B10999" s="1">
        <v>4.0</v>
      </c>
      <c r="C10999" s="1" t="s">
        <v>23698</v>
      </c>
      <c r="D10999" s="1" t="s">
        <v>23699</v>
      </c>
      <c r="E10999" s="1" t="s">
        <v>484</v>
      </c>
      <c r="F10999" s="1" t="s">
        <v>30</v>
      </c>
      <c r="G10999" s="1" t="str">
        <f>IFERROR(__xludf.DUMMYFUNCTION("GOOGLETRANSLATE(D10999,""fr"",""en"")"),"#VALUE!")</f>
        <v>#VALUE!</v>
      </c>
    </row>
    <row r="11000" ht="15.75" customHeight="1">
      <c r="A11000" s="1" t="s">
        <v>2715</v>
      </c>
      <c r="B11000" s="1">
        <v>1.0</v>
      </c>
      <c r="C11000" s="1" t="s">
        <v>2716</v>
      </c>
      <c r="D11000" s="1" t="s">
        <v>23700</v>
      </c>
      <c r="E11000" s="1" t="s">
        <v>484</v>
      </c>
      <c r="F11000" s="1" t="s">
        <v>118</v>
      </c>
      <c r="G11000" s="1" t="str">
        <f>IFERROR(__xludf.DUMMYFUNCTION("GOOGLETRANSLATE(D11000,""fr"",""en"")"),"#VALUE!")</f>
        <v>#VALUE!</v>
      </c>
    </row>
    <row r="11001" ht="15.75" customHeight="1">
      <c r="A11001" s="1" t="s">
        <v>1466</v>
      </c>
      <c r="B11001" s="1">
        <v>4.0</v>
      </c>
      <c r="C11001" s="1" t="s">
        <v>23701</v>
      </c>
      <c r="D11001" s="1" t="s">
        <v>23702</v>
      </c>
      <c r="E11001" s="1" t="s">
        <v>29</v>
      </c>
      <c r="F11001" s="1" t="s">
        <v>30</v>
      </c>
      <c r="G11001" s="1" t="str">
        <f>IFERROR(__xludf.DUMMYFUNCTION("GOOGLETRANSLATE(D11001,""fr"",""en"")"),"#VALUE!")</f>
        <v>#VALUE!</v>
      </c>
    </row>
    <row r="11002" ht="15.75" customHeight="1">
      <c r="A11002" s="1" t="s">
        <v>667</v>
      </c>
      <c r="B11002" s="1">
        <v>4.0</v>
      </c>
      <c r="C11002" s="1" t="s">
        <v>23703</v>
      </c>
      <c r="D11002" s="1" t="s">
        <v>23704</v>
      </c>
      <c r="E11002" s="1" t="s">
        <v>21</v>
      </c>
      <c r="F11002" s="1" t="s">
        <v>11</v>
      </c>
      <c r="G11002" s="1" t="str">
        <f>IFERROR(__xludf.DUMMYFUNCTION("GOOGLETRANSLATE(D11002,""fr"",""en"")"),"#VALUE!")</f>
        <v>#VALUE!</v>
      </c>
    </row>
    <row r="11003" ht="15.75" customHeight="1">
      <c r="A11003" s="1" t="s">
        <v>1966</v>
      </c>
      <c r="B11003" s="1">
        <v>1.0</v>
      </c>
      <c r="C11003" s="1" t="s">
        <v>23705</v>
      </c>
      <c r="D11003" s="1" t="s">
        <v>23706</v>
      </c>
      <c r="E11003" s="1" t="s">
        <v>254</v>
      </c>
      <c r="F11003" s="1" t="s">
        <v>66</v>
      </c>
      <c r="G11003" s="1" t="str">
        <f>IFERROR(__xludf.DUMMYFUNCTION("GOOGLETRANSLATE(D11003,""fr"",""en"")"),"#VALUE!")</f>
        <v>#VALUE!</v>
      </c>
    </row>
    <row r="11004" ht="15.75" customHeight="1">
      <c r="A11004" s="1" t="s">
        <v>801</v>
      </c>
      <c r="B11004" s="1">
        <v>2.0</v>
      </c>
      <c r="C11004" s="1" t="s">
        <v>23707</v>
      </c>
      <c r="D11004" s="1" t="s">
        <v>23708</v>
      </c>
      <c r="E11004" s="1" t="s">
        <v>10</v>
      </c>
      <c r="F11004" s="1" t="s">
        <v>11</v>
      </c>
      <c r="G11004" s="1" t="str">
        <f>IFERROR(__xludf.DUMMYFUNCTION("GOOGLETRANSLATE(D11004,""fr"",""en"")"),"#VALUE!")</f>
        <v>#VALUE!</v>
      </c>
    </row>
    <row r="11005" ht="15.75" customHeight="1">
      <c r="A11005" s="1" t="s">
        <v>122</v>
      </c>
      <c r="B11005" s="1">
        <v>1.0</v>
      </c>
      <c r="C11005" s="1" t="s">
        <v>23709</v>
      </c>
      <c r="D11005" s="1" t="s">
        <v>23710</v>
      </c>
      <c r="E11005" s="1" t="s">
        <v>296</v>
      </c>
      <c r="F11005" s="1" t="s">
        <v>11</v>
      </c>
      <c r="G11005" s="1" t="str">
        <f>IFERROR(__xludf.DUMMYFUNCTION("GOOGLETRANSLATE(D11005,""fr"",""en"")"),"#VALUE!")</f>
        <v>#VALUE!</v>
      </c>
    </row>
    <row r="11006" ht="15.75" customHeight="1">
      <c r="A11006" s="1" t="s">
        <v>1696</v>
      </c>
      <c r="B11006" s="1">
        <v>2.0</v>
      </c>
      <c r="C11006" s="1" t="s">
        <v>23711</v>
      </c>
      <c r="D11006" s="1" t="s">
        <v>23712</v>
      </c>
      <c r="E11006" s="1" t="s">
        <v>960</v>
      </c>
      <c r="F11006" s="1" t="s">
        <v>84</v>
      </c>
      <c r="G11006" s="1" t="str">
        <f>IFERROR(__xludf.DUMMYFUNCTION("GOOGLETRANSLATE(D11006,""fr"",""en"")"),"#VALUE!")</f>
        <v>#VALUE!</v>
      </c>
    </row>
    <row r="11007" ht="15.75" customHeight="1">
      <c r="A11007" s="1" t="s">
        <v>921</v>
      </c>
      <c r="B11007" s="1">
        <v>5.0</v>
      </c>
      <c r="C11007" s="1" t="s">
        <v>23713</v>
      </c>
      <c r="D11007" s="1" t="s">
        <v>23714</v>
      </c>
      <c r="E11007" s="1" t="s">
        <v>21</v>
      </c>
      <c r="F11007" s="1" t="s">
        <v>11</v>
      </c>
      <c r="G11007" s="1" t="str">
        <f>IFERROR(__xludf.DUMMYFUNCTION("GOOGLETRANSLATE(D11007,""fr"",""en"")"),"#VALUE!")</f>
        <v>#VALUE!</v>
      </c>
    </row>
    <row r="11008" ht="15.75" customHeight="1">
      <c r="A11008" s="1" t="s">
        <v>5089</v>
      </c>
      <c r="B11008" s="1">
        <v>1.0</v>
      </c>
      <c r="C11008" s="1" t="s">
        <v>23715</v>
      </c>
      <c r="D11008" s="1" t="s">
        <v>23716</v>
      </c>
      <c r="E11008" s="1" t="s">
        <v>21</v>
      </c>
      <c r="F11008" s="1" t="s">
        <v>11</v>
      </c>
      <c r="G11008" s="1" t="str">
        <f>IFERROR(__xludf.DUMMYFUNCTION("GOOGLETRANSLATE(D11008,""fr"",""en"")"),"#VALUE!")</f>
        <v>#VALUE!</v>
      </c>
    </row>
    <row r="11009" ht="15.75" customHeight="1">
      <c r="A11009" s="1" t="s">
        <v>2363</v>
      </c>
      <c r="B11009" s="1">
        <v>4.0</v>
      </c>
      <c r="C11009" s="1" t="s">
        <v>23717</v>
      </c>
      <c r="D11009" s="1" t="s">
        <v>23718</v>
      </c>
      <c r="E11009" s="1" t="s">
        <v>169</v>
      </c>
      <c r="F11009" s="1" t="s">
        <v>11</v>
      </c>
      <c r="G11009" s="1" t="str">
        <f>IFERROR(__xludf.DUMMYFUNCTION("GOOGLETRANSLATE(D11009,""fr"",""en"")"),"#VALUE!")</f>
        <v>#VALUE!</v>
      </c>
    </row>
    <row r="11010" ht="15.75" customHeight="1">
      <c r="A11010" s="1" t="s">
        <v>6739</v>
      </c>
      <c r="B11010" s="1">
        <v>1.0</v>
      </c>
      <c r="C11010" s="1" t="s">
        <v>23719</v>
      </c>
      <c r="D11010" s="1" t="s">
        <v>23720</v>
      </c>
      <c r="E11010" s="1" t="s">
        <v>176</v>
      </c>
      <c r="F11010" s="1" t="s">
        <v>66</v>
      </c>
      <c r="G11010" s="1" t="str">
        <f>IFERROR(__xludf.DUMMYFUNCTION("GOOGLETRANSLATE(D11010,""fr"",""en"")"),"#VALUE!")</f>
        <v>#VALUE!</v>
      </c>
    </row>
    <row r="11011" ht="15.75" customHeight="1">
      <c r="A11011" s="1" t="s">
        <v>7200</v>
      </c>
      <c r="B11011" s="1">
        <v>3.0</v>
      </c>
      <c r="C11011" s="1" t="s">
        <v>23721</v>
      </c>
      <c r="D11011" s="1" t="s">
        <v>23722</v>
      </c>
      <c r="E11011" s="1" t="s">
        <v>169</v>
      </c>
      <c r="F11011" s="1" t="s">
        <v>11</v>
      </c>
      <c r="G11011" s="1" t="str">
        <f>IFERROR(__xludf.DUMMYFUNCTION("GOOGLETRANSLATE(D11011,""fr"",""en"")"),"#VALUE!")</f>
        <v>#VALUE!</v>
      </c>
    </row>
    <row r="11012" ht="15.75" customHeight="1">
      <c r="A11012" s="1" t="s">
        <v>1102</v>
      </c>
      <c r="B11012" s="1">
        <v>3.0</v>
      </c>
      <c r="C11012" s="1" t="s">
        <v>23723</v>
      </c>
      <c r="D11012" s="1" t="s">
        <v>23724</v>
      </c>
      <c r="E11012" s="1" t="s">
        <v>109</v>
      </c>
      <c r="F11012" s="1" t="s">
        <v>11</v>
      </c>
      <c r="G11012" s="1" t="str">
        <f>IFERROR(__xludf.DUMMYFUNCTION("GOOGLETRANSLATE(D11012,""fr"",""en"")"),"#VALUE!")</f>
        <v>#VALUE!</v>
      </c>
    </row>
    <row r="11013" ht="15.75" customHeight="1">
      <c r="A11013" s="1" t="s">
        <v>6145</v>
      </c>
      <c r="B11013" s="1">
        <v>1.0</v>
      </c>
      <c r="C11013" s="1" t="s">
        <v>23725</v>
      </c>
      <c r="D11013" s="1" t="s">
        <v>23726</v>
      </c>
      <c r="E11013" s="1" t="s">
        <v>43</v>
      </c>
      <c r="F11013" s="1" t="s">
        <v>30</v>
      </c>
      <c r="G11013" s="1" t="str">
        <f>IFERROR(__xludf.DUMMYFUNCTION("GOOGLETRANSLATE(D11013,""fr"",""en"")"),"#VALUE!")</f>
        <v>#VALUE!</v>
      </c>
    </row>
    <row r="11014" ht="15.75" customHeight="1">
      <c r="A11014" s="1" t="s">
        <v>615</v>
      </c>
      <c r="B11014" s="1">
        <v>3.0</v>
      </c>
      <c r="C11014" s="1" t="s">
        <v>23727</v>
      </c>
      <c r="D11014" s="1" t="s">
        <v>23728</v>
      </c>
      <c r="E11014" s="1" t="s">
        <v>10</v>
      </c>
      <c r="F11014" s="1" t="s">
        <v>11</v>
      </c>
      <c r="G11014" s="1" t="str">
        <f>IFERROR(__xludf.DUMMYFUNCTION("GOOGLETRANSLATE(D11014,""fr"",""en"")"),"#VALUE!")</f>
        <v>#VALUE!</v>
      </c>
    </row>
    <row r="11015" ht="15.75" customHeight="1">
      <c r="A11015" s="1" t="s">
        <v>3565</v>
      </c>
      <c r="B11015" s="1">
        <v>1.0</v>
      </c>
      <c r="C11015" s="1" t="s">
        <v>23729</v>
      </c>
      <c r="D11015" s="1" t="s">
        <v>23730</v>
      </c>
      <c r="E11015" s="1" t="s">
        <v>10</v>
      </c>
      <c r="F11015" s="1" t="s">
        <v>11</v>
      </c>
      <c r="G11015" s="1" t="str">
        <f>IFERROR(__xludf.DUMMYFUNCTION("GOOGLETRANSLATE(D11015,""fr"",""en"")"),"#VALUE!")</f>
        <v>#VALUE!</v>
      </c>
    </row>
    <row r="11016" ht="15.75" customHeight="1">
      <c r="A11016" s="1" t="s">
        <v>18</v>
      </c>
      <c r="B11016" s="1">
        <v>5.0</v>
      </c>
      <c r="C11016" s="1" t="s">
        <v>23731</v>
      </c>
      <c r="D11016" s="1" t="s">
        <v>23732</v>
      </c>
      <c r="E11016" s="1" t="s">
        <v>21</v>
      </c>
      <c r="F11016" s="1" t="s">
        <v>11</v>
      </c>
      <c r="G11016" s="1" t="str">
        <f>IFERROR(__xludf.DUMMYFUNCTION("GOOGLETRANSLATE(D11016,""fr"",""en"")"),"#VALUE!")</f>
        <v>#VALUE!</v>
      </c>
    </row>
    <row r="11017" ht="15.75" customHeight="1">
      <c r="A11017" s="1" t="s">
        <v>11020</v>
      </c>
      <c r="B11017" s="1">
        <v>4.0</v>
      </c>
      <c r="C11017" s="1" t="s">
        <v>23733</v>
      </c>
      <c r="D11017" s="1" t="s">
        <v>23734</v>
      </c>
      <c r="E11017" s="1" t="s">
        <v>554</v>
      </c>
      <c r="F11017" s="1" t="s">
        <v>30</v>
      </c>
      <c r="G11017" s="1" t="str">
        <f>IFERROR(__xludf.DUMMYFUNCTION("GOOGLETRANSLATE(D11017,""fr"",""en"")"),"#VALUE!")</f>
        <v>#VALUE!</v>
      </c>
    </row>
    <row r="11018" ht="15.75" customHeight="1">
      <c r="A11018" s="1" t="s">
        <v>5886</v>
      </c>
      <c r="B11018" s="1">
        <v>4.0</v>
      </c>
      <c r="C11018" s="1" t="s">
        <v>18908</v>
      </c>
      <c r="D11018" s="1" t="s">
        <v>23735</v>
      </c>
      <c r="E11018" s="1" t="s">
        <v>169</v>
      </c>
      <c r="F11018" s="1" t="s">
        <v>11</v>
      </c>
      <c r="G11018" s="1" t="str">
        <f>IFERROR(__xludf.DUMMYFUNCTION("GOOGLETRANSLATE(D11018,""fr"",""en"")"),"#VALUE!")</f>
        <v>#VALUE!</v>
      </c>
    </row>
    <row r="11019" ht="15.75" customHeight="1">
      <c r="A11019" s="1" t="s">
        <v>8943</v>
      </c>
      <c r="B11019" s="1">
        <v>3.0</v>
      </c>
      <c r="C11019" s="1" t="s">
        <v>23736</v>
      </c>
      <c r="D11019" s="1" t="s">
        <v>23737</v>
      </c>
      <c r="E11019" s="1" t="s">
        <v>29</v>
      </c>
      <c r="F11019" s="1" t="s">
        <v>30</v>
      </c>
      <c r="G11019" s="1" t="str">
        <f>IFERROR(__xludf.DUMMYFUNCTION("GOOGLETRANSLATE(D11019,""fr"",""en"")"),"#VALUE!")</f>
        <v>#VALUE!</v>
      </c>
    </row>
    <row r="11020" ht="15.75" customHeight="1">
      <c r="A11020" s="1" t="s">
        <v>53</v>
      </c>
      <c r="B11020" s="1">
        <v>4.0</v>
      </c>
      <c r="C11020" s="1" t="s">
        <v>23738</v>
      </c>
      <c r="D11020" s="1" t="s">
        <v>23739</v>
      </c>
      <c r="E11020" s="1" t="s">
        <v>21</v>
      </c>
      <c r="F11020" s="1" t="s">
        <v>11</v>
      </c>
      <c r="G11020" s="1" t="str">
        <f>IFERROR(__xludf.DUMMYFUNCTION("GOOGLETRANSLATE(D11020,""fr"",""en"")"),"#VALUE!")</f>
        <v>#VALUE!</v>
      </c>
    </row>
    <row r="11021" ht="15.75" customHeight="1">
      <c r="A11021" s="1" t="s">
        <v>13183</v>
      </c>
      <c r="B11021" s="1">
        <v>1.0</v>
      </c>
      <c r="C11021" s="1" t="s">
        <v>23740</v>
      </c>
      <c r="D11021" s="1" t="s">
        <v>23741</v>
      </c>
      <c r="E11021" s="1" t="s">
        <v>125</v>
      </c>
      <c r="F11021" s="1" t="s">
        <v>66</v>
      </c>
      <c r="G11021" s="1" t="str">
        <f>IFERROR(__xludf.DUMMYFUNCTION("GOOGLETRANSLATE(D11021,""fr"",""en"")"),"#VALUE!")</f>
        <v>#VALUE!</v>
      </c>
    </row>
    <row r="11022" ht="15.75" customHeight="1">
      <c r="A11022" s="1" t="s">
        <v>3041</v>
      </c>
      <c r="B11022" s="1">
        <v>1.0</v>
      </c>
      <c r="C11022" s="1" t="s">
        <v>23742</v>
      </c>
      <c r="D11022" s="1" t="s">
        <v>23743</v>
      </c>
      <c r="E11022" s="1" t="s">
        <v>292</v>
      </c>
      <c r="F11022" s="1" t="s">
        <v>11</v>
      </c>
      <c r="G11022" s="1" t="str">
        <f>IFERROR(__xludf.DUMMYFUNCTION("GOOGLETRANSLATE(D11022,""fr"",""en"")"),"#VALUE!")</f>
        <v>#VALUE!</v>
      </c>
    </row>
    <row r="11023" ht="15.75" customHeight="1">
      <c r="A11023" s="1" t="s">
        <v>439</v>
      </c>
      <c r="B11023" s="1">
        <v>4.0</v>
      </c>
      <c r="C11023" s="1" t="s">
        <v>23744</v>
      </c>
      <c r="D11023" s="1" t="s">
        <v>23745</v>
      </c>
      <c r="E11023" s="1" t="s">
        <v>169</v>
      </c>
      <c r="F11023" s="1" t="s">
        <v>11</v>
      </c>
      <c r="G11023" s="1" t="str">
        <f>IFERROR(__xludf.DUMMYFUNCTION("GOOGLETRANSLATE(D11023,""fr"",""en"")"),"#VALUE!")</f>
        <v>#VALUE!</v>
      </c>
    </row>
    <row r="11024" ht="15.75" customHeight="1">
      <c r="A11024" s="1" t="s">
        <v>2272</v>
      </c>
      <c r="B11024" s="1">
        <v>4.0</v>
      </c>
      <c r="C11024" s="1" t="s">
        <v>23746</v>
      </c>
      <c r="D11024" s="1" t="s">
        <v>23747</v>
      </c>
      <c r="E11024" s="1" t="s">
        <v>176</v>
      </c>
      <c r="F11024" s="1" t="s">
        <v>66</v>
      </c>
      <c r="G11024" s="1" t="str">
        <f>IFERROR(__xludf.DUMMYFUNCTION("GOOGLETRANSLATE(D11024,""fr"",""en"")"),"#VALUE!")</f>
        <v>#VALUE!</v>
      </c>
    </row>
    <row r="11025" ht="15.75" customHeight="1">
      <c r="A11025" s="1" t="s">
        <v>3568</v>
      </c>
      <c r="B11025" s="1">
        <v>1.0</v>
      </c>
      <c r="C11025" s="1" t="s">
        <v>23748</v>
      </c>
      <c r="D11025" s="1" t="s">
        <v>23749</v>
      </c>
      <c r="E11025" s="1" t="s">
        <v>373</v>
      </c>
      <c r="F11025" s="1" t="s">
        <v>30</v>
      </c>
      <c r="G11025" s="1" t="str">
        <f>IFERROR(__xludf.DUMMYFUNCTION("GOOGLETRANSLATE(D11025,""fr"",""en"")"),"#VALUE!")</f>
        <v>#VALUE!</v>
      </c>
    </row>
    <row r="11026" ht="15.75" customHeight="1">
      <c r="A11026" s="1" t="s">
        <v>11724</v>
      </c>
      <c r="B11026" s="1">
        <v>1.0</v>
      </c>
      <c r="C11026" s="1" t="s">
        <v>23750</v>
      </c>
      <c r="D11026" s="1" t="s">
        <v>23751</v>
      </c>
      <c r="E11026" s="1" t="s">
        <v>296</v>
      </c>
      <c r="F11026" s="1" t="s">
        <v>66</v>
      </c>
      <c r="G11026" s="1" t="str">
        <f>IFERROR(__xludf.DUMMYFUNCTION("GOOGLETRANSLATE(D11026,""fr"",""en"")"),"#VALUE!")</f>
        <v>#VALUE!</v>
      </c>
    </row>
    <row r="11027" ht="15.75" customHeight="1">
      <c r="A11027" s="1" t="s">
        <v>11464</v>
      </c>
      <c r="B11027" s="1">
        <v>1.0</v>
      </c>
      <c r="C11027" s="1" t="s">
        <v>23752</v>
      </c>
      <c r="D11027" s="1" t="s">
        <v>23753</v>
      </c>
      <c r="E11027" s="1" t="s">
        <v>10</v>
      </c>
      <c r="F11027" s="1" t="s">
        <v>11</v>
      </c>
      <c r="G11027" s="1" t="str">
        <f>IFERROR(__xludf.DUMMYFUNCTION("GOOGLETRANSLATE(D11027,""fr"",""en"")"),"#VALUE!")</f>
        <v>#VALUE!</v>
      </c>
    </row>
    <row r="11028" ht="15.75" customHeight="1">
      <c r="A11028" s="1" t="s">
        <v>40</v>
      </c>
      <c r="B11028" s="1">
        <v>3.0</v>
      </c>
      <c r="C11028" s="1" t="s">
        <v>23754</v>
      </c>
      <c r="D11028" s="1" t="s">
        <v>23755</v>
      </c>
      <c r="E11028" s="1" t="s">
        <v>169</v>
      </c>
      <c r="F11028" s="1" t="s">
        <v>110</v>
      </c>
      <c r="G11028" s="1" t="str">
        <f>IFERROR(__xludf.DUMMYFUNCTION("GOOGLETRANSLATE(D11028,""fr"",""en"")"),"#VALUE!")</f>
        <v>#VALUE!</v>
      </c>
    </row>
    <row r="11029" ht="15.75" customHeight="1">
      <c r="A11029" s="1" t="s">
        <v>9762</v>
      </c>
      <c r="B11029" s="1">
        <v>5.0</v>
      </c>
      <c r="C11029" s="1" t="s">
        <v>23756</v>
      </c>
      <c r="D11029" s="1" t="s">
        <v>23757</v>
      </c>
      <c r="E11029" s="1" t="s">
        <v>21</v>
      </c>
      <c r="F11029" s="1" t="s">
        <v>11</v>
      </c>
      <c r="G11029" s="1" t="str">
        <f>IFERROR(__xludf.DUMMYFUNCTION("GOOGLETRANSLATE(D11029,""fr"",""en"")"),"#VALUE!")</f>
        <v>#VALUE!</v>
      </c>
    </row>
    <row r="11030" ht="15.75" customHeight="1">
      <c r="A11030" s="1" t="s">
        <v>3385</v>
      </c>
      <c r="B11030" s="1">
        <v>4.0</v>
      </c>
      <c r="C11030" s="1" t="s">
        <v>23758</v>
      </c>
      <c r="D11030" s="1" t="s">
        <v>23759</v>
      </c>
      <c r="E11030" s="1" t="s">
        <v>21</v>
      </c>
      <c r="F11030" s="1" t="s">
        <v>11</v>
      </c>
      <c r="G11030" s="1" t="str">
        <f>IFERROR(__xludf.DUMMYFUNCTION("GOOGLETRANSLATE(D11030,""fr"",""en"")"),"#VALUE!")</f>
        <v>#VALUE!</v>
      </c>
    </row>
    <row r="11031" ht="15.75" customHeight="1">
      <c r="A11031" s="1" t="s">
        <v>12996</v>
      </c>
      <c r="B11031" s="1">
        <v>1.0</v>
      </c>
      <c r="C11031" s="1" t="s">
        <v>23760</v>
      </c>
      <c r="D11031" s="1" t="s">
        <v>23761</v>
      </c>
      <c r="E11031" s="1" t="s">
        <v>103</v>
      </c>
      <c r="F11031" s="1" t="s">
        <v>48</v>
      </c>
      <c r="G11031" s="1" t="str">
        <f>IFERROR(__xludf.DUMMYFUNCTION("GOOGLETRANSLATE(D11031,""fr"",""en"")"),"#VALUE!")</f>
        <v>#VALUE!</v>
      </c>
    </row>
    <row r="11032" ht="15.75" customHeight="1">
      <c r="A11032" s="1" t="s">
        <v>53</v>
      </c>
      <c r="B11032" s="1">
        <v>4.0</v>
      </c>
      <c r="C11032" s="1" t="s">
        <v>23762</v>
      </c>
      <c r="D11032" s="1" t="s">
        <v>23763</v>
      </c>
      <c r="E11032" s="1" t="s">
        <v>21</v>
      </c>
      <c r="F11032" s="1" t="s">
        <v>11</v>
      </c>
      <c r="G11032" s="1" t="str">
        <f>IFERROR(__xludf.DUMMYFUNCTION("GOOGLETRANSLATE(D11032,""fr"",""en"")"),"#VALUE!")</f>
        <v>#VALUE!</v>
      </c>
    </row>
    <row r="11033" ht="15.75" customHeight="1">
      <c r="A11033" s="1" t="s">
        <v>3209</v>
      </c>
      <c r="B11033" s="1">
        <v>1.0</v>
      </c>
      <c r="C11033" s="1" t="s">
        <v>23764</v>
      </c>
      <c r="D11033" s="1" t="s">
        <v>23765</v>
      </c>
      <c r="E11033" s="1" t="s">
        <v>125</v>
      </c>
      <c r="F11033" s="1" t="s">
        <v>11</v>
      </c>
      <c r="G11033" s="1" t="str">
        <f>IFERROR(__xludf.DUMMYFUNCTION("GOOGLETRANSLATE(D11033,""fr"",""en"")"),"#VALUE!")</f>
        <v>#VALUE!</v>
      </c>
    </row>
    <row r="11034" ht="15.75" customHeight="1">
      <c r="A11034" s="1" t="s">
        <v>1473</v>
      </c>
      <c r="B11034" s="1">
        <v>4.0</v>
      </c>
      <c r="C11034" s="1" t="s">
        <v>23766</v>
      </c>
      <c r="D11034" s="1" t="s">
        <v>23767</v>
      </c>
      <c r="E11034" s="1" t="s">
        <v>21</v>
      </c>
      <c r="F11034" s="1" t="s">
        <v>11</v>
      </c>
      <c r="G11034" s="1" t="str">
        <f>IFERROR(__xludf.DUMMYFUNCTION("GOOGLETRANSLATE(D11034,""fr"",""en"")"),"#VALUE!")</f>
        <v>#VALUE!</v>
      </c>
    </row>
    <row r="11035" ht="15.75" customHeight="1">
      <c r="A11035" s="1" t="s">
        <v>424</v>
      </c>
      <c r="B11035" s="1">
        <v>2.0</v>
      </c>
      <c r="C11035" s="1" t="s">
        <v>23768</v>
      </c>
      <c r="D11035" s="1" t="s">
        <v>23769</v>
      </c>
      <c r="E11035" s="1" t="s">
        <v>21</v>
      </c>
      <c r="F11035" s="1" t="s">
        <v>11</v>
      </c>
      <c r="G11035" s="1" t="str">
        <f>IFERROR(__xludf.DUMMYFUNCTION("GOOGLETRANSLATE(D11035,""fr"",""en"")"),"#VALUE!")</f>
        <v>#VALUE!</v>
      </c>
    </row>
    <row r="11036" ht="15.75" customHeight="1">
      <c r="A11036" s="1" t="s">
        <v>695</v>
      </c>
      <c r="B11036" s="1">
        <v>1.0</v>
      </c>
      <c r="C11036" s="1" t="s">
        <v>23770</v>
      </c>
      <c r="D11036" s="1" t="s">
        <v>23771</v>
      </c>
      <c r="E11036" s="1" t="s">
        <v>10</v>
      </c>
      <c r="F11036" s="1" t="s">
        <v>11</v>
      </c>
      <c r="G11036" s="1" t="str">
        <f>IFERROR(__xludf.DUMMYFUNCTION("GOOGLETRANSLATE(D11036,""fr"",""en"")"),"#VALUE!")</f>
        <v>#VALUE!</v>
      </c>
    </row>
    <row r="11037" ht="15.75" customHeight="1">
      <c r="A11037" s="1" t="s">
        <v>2069</v>
      </c>
      <c r="B11037" s="1">
        <v>1.0</v>
      </c>
      <c r="C11037" s="1" t="s">
        <v>23772</v>
      </c>
      <c r="D11037" s="1" t="s">
        <v>23773</v>
      </c>
      <c r="E11037" s="1" t="s">
        <v>125</v>
      </c>
      <c r="F11037" s="1" t="s">
        <v>11</v>
      </c>
      <c r="G11037" s="1" t="str">
        <f>IFERROR(__xludf.DUMMYFUNCTION("GOOGLETRANSLATE(D11037,""fr"",""en"")"),"#VALUE!")</f>
        <v>#VALUE!</v>
      </c>
    </row>
    <row r="11038" ht="15.75" customHeight="1">
      <c r="A11038" s="1" t="s">
        <v>2022</v>
      </c>
      <c r="B11038" s="1">
        <v>5.0</v>
      </c>
      <c r="C11038" s="1" t="s">
        <v>23774</v>
      </c>
      <c r="D11038" s="1" t="s">
        <v>23775</v>
      </c>
      <c r="E11038" s="1" t="s">
        <v>10</v>
      </c>
      <c r="F11038" s="1" t="s">
        <v>11</v>
      </c>
      <c r="G11038" s="1" t="str">
        <f>IFERROR(__xludf.DUMMYFUNCTION("GOOGLETRANSLATE(D11038,""fr"",""en"")"),"#VALUE!")</f>
        <v>#VALUE!</v>
      </c>
    </row>
    <row r="11039" ht="15.75" customHeight="1">
      <c r="A11039" s="1" t="s">
        <v>1867</v>
      </c>
      <c r="B11039" s="1">
        <v>2.0</v>
      </c>
      <c r="C11039" s="1" t="s">
        <v>23776</v>
      </c>
      <c r="D11039" s="1" t="s">
        <v>23777</v>
      </c>
      <c r="E11039" s="1" t="s">
        <v>10</v>
      </c>
      <c r="F11039" s="1" t="s">
        <v>11</v>
      </c>
      <c r="G11039" s="1" t="str">
        <f>IFERROR(__xludf.DUMMYFUNCTION("GOOGLETRANSLATE(D11039,""fr"",""en"")"),"#VALUE!")</f>
        <v>#VALUE!</v>
      </c>
    </row>
    <row r="11040" ht="15.75" customHeight="1">
      <c r="A11040" s="1" t="s">
        <v>119</v>
      </c>
      <c r="B11040" s="1">
        <v>4.0</v>
      </c>
      <c r="C11040" s="1" t="s">
        <v>23778</v>
      </c>
      <c r="D11040" s="1" t="s">
        <v>23779</v>
      </c>
      <c r="E11040" s="1" t="s">
        <v>10</v>
      </c>
      <c r="F11040" s="1" t="s">
        <v>11</v>
      </c>
      <c r="G11040" s="1" t="str">
        <f>IFERROR(__xludf.DUMMYFUNCTION("GOOGLETRANSLATE(D11040,""fr"",""en"")"),"#VALUE!")</f>
        <v>#VALUE!</v>
      </c>
    </row>
    <row r="11041" ht="15.75" customHeight="1">
      <c r="A11041" s="1" t="s">
        <v>6056</v>
      </c>
      <c r="B11041" s="1">
        <v>2.0</v>
      </c>
      <c r="C11041" s="1" t="s">
        <v>23780</v>
      </c>
      <c r="D11041" s="1" t="s">
        <v>23781</v>
      </c>
      <c r="E11041" s="1" t="s">
        <v>125</v>
      </c>
      <c r="F11041" s="1" t="s">
        <v>110</v>
      </c>
      <c r="G11041" s="1" t="str">
        <f>IFERROR(__xludf.DUMMYFUNCTION("GOOGLETRANSLATE(D11041,""fr"",""en"")"),"#VALUE!")</f>
        <v>#VALUE!</v>
      </c>
    </row>
    <row r="11042" ht="15.75" customHeight="1">
      <c r="A11042" s="1" t="s">
        <v>214</v>
      </c>
      <c r="B11042" s="1">
        <v>5.0</v>
      </c>
      <c r="C11042" s="1" t="s">
        <v>23782</v>
      </c>
      <c r="D11042" s="1" t="s">
        <v>23783</v>
      </c>
      <c r="E11042" s="1" t="s">
        <v>65</v>
      </c>
      <c r="F11042" s="1" t="s">
        <v>66</v>
      </c>
      <c r="G11042" s="1" t="str">
        <f>IFERROR(__xludf.DUMMYFUNCTION("GOOGLETRANSLATE(D11042,""fr"",""en"")"),"#VALUE!")</f>
        <v>#VALUE!</v>
      </c>
    </row>
    <row r="11043" ht="15.75" customHeight="1">
      <c r="A11043" s="1" t="s">
        <v>126</v>
      </c>
      <c r="B11043" s="1">
        <v>3.0</v>
      </c>
      <c r="C11043" s="1" t="s">
        <v>23784</v>
      </c>
      <c r="D11043" s="1" t="s">
        <v>23785</v>
      </c>
      <c r="E11043" s="1" t="s">
        <v>10</v>
      </c>
      <c r="F11043" s="1" t="s">
        <v>11</v>
      </c>
      <c r="G11043" s="1" t="str">
        <f>IFERROR(__xludf.DUMMYFUNCTION("GOOGLETRANSLATE(D11043,""fr"",""en"")"),"#VALUE!")</f>
        <v>#VALUE!</v>
      </c>
    </row>
    <row r="11044" ht="15.75" customHeight="1">
      <c r="A11044" s="1" t="s">
        <v>861</v>
      </c>
      <c r="B11044" s="1">
        <v>3.0</v>
      </c>
      <c r="C11044" s="1" t="s">
        <v>23786</v>
      </c>
      <c r="D11044" s="1" t="s">
        <v>23787</v>
      </c>
      <c r="E11044" s="1" t="s">
        <v>254</v>
      </c>
      <c r="F11044" s="1" t="s">
        <v>66</v>
      </c>
      <c r="G11044" s="1" t="str">
        <f>IFERROR(__xludf.DUMMYFUNCTION("GOOGLETRANSLATE(D11044,""fr"",""en"")"),"#VALUE!")</f>
        <v>#VALUE!</v>
      </c>
    </row>
    <row r="11045" ht="15.75" customHeight="1">
      <c r="A11045" s="1" t="s">
        <v>5562</v>
      </c>
      <c r="B11045" s="1">
        <v>3.0</v>
      </c>
      <c r="C11045" s="1" t="s">
        <v>23788</v>
      </c>
      <c r="D11045" s="1" t="s">
        <v>23789</v>
      </c>
      <c r="E11045" s="1" t="s">
        <v>10</v>
      </c>
      <c r="F11045" s="1" t="s">
        <v>11</v>
      </c>
      <c r="G11045" s="1" t="str">
        <f>IFERROR(__xludf.DUMMYFUNCTION("GOOGLETRANSLATE(D11045,""fr"",""en"")"),"#VALUE!")</f>
        <v>#VALUE!</v>
      </c>
    </row>
    <row r="11046" ht="15.75" customHeight="1">
      <c r="A11046" s="1" t="s">
        <v>1189</v>
      </c>
      <c r="B11046" s="1">
        <v>1.0</v>
      </c>
      <c r="C11046" s="1" t="s">
        <v>23790</v>
      </c>
      <c r="D11046" s="1" t="s">
        <v>23791</v>
      </c>
      <c r="E11046" s="1" t="s">
        <v>10</v>
      </c>
      <c r="F11046" s="1" t="s">
        <v>11</v>
      </c>
      <c r="G11046" s="1" t="str">
        <f>IFERROR(__xludf.DUMMYFUNCTION("GOOGLETRANSLATE(D11046,""fr"",""en"")"),"#VALUE!")</f>
        <v>#VALUE!</v>
      </c>
    </row>
    <row r="11047" ht="15.75" customHeight="1">
      <c r="A11047" s="1" t="s">
        <v>6046</v>
      </c>
      <c r="B11047" s="1">
        <v>2.0</v>
      </c>
      <c r="C11047" s="1" t="s">
        <v>23792</v>
      </c>
      <c r="D11047" s="1" t="s">
        <v>23793</v>
      </c>
      <c r="E11047" s="1" t="s">
        <v>10</v>
      </c>
      <c r="F11047" s="1" t="s">
        <v>11</v>
      </c>
      <c r="G11047" s="1" t="str">
        <f>IFERROR(__xludf.DUMMYFUNCTION("GOOGLETRANSLATE(D11047,""fr"",""en"")"),"#VALUE!")</f>
        <v>#VALUE!</v>
      </c>
    </row>
    <row r="11048" ht="15.75" customHeight="1">
      <c r="A11048" s="1" t="s">
        <v>1327</v>
      </c>
      <c r="B11048" s="1">
        <v>1.0</v>
      </c>
      <c r="C11048" s="1" t="s">
        <v>23794</v>
      </c>
      <c r="D11048" s="1" t="s">
        <v>23795</v>
      </c>
      <c r="E11048" s="1" t="s">
        <v>25</v>
      </c>
      <c r="F11048" s="1" t="s">
        <v>110</v>
      </c>
      <c r="G11048" s="1" t="str">
        <f>IFERROR(__xludf.DUMMYFUNCTION("GOOGLETRANSLATE(D11048,""fr"",""en"")"),"#VALUE!")</f>
        <v>#VALUE!</v>
      </c>
    </row>
    <row r="11049" ht="15.75" customHeight="1">
      <c r="A11049" s="1" t="s">
        <v>141</v>
      </c>
      <c r="B11049" s="1">
        <v>4.0</v>
      </c>
      <c r="C11049" s="1" t="s">
        <v>23796</v>
      </c>
      <c r="D11049" s="1" t="s">
        <v>23797</v>
      </c>
      <c r="E11049" s="1" t="s">
        <v>21</v>
      </c>
      <c r="F11049" s="1" t="s">
        <v>11</v>
      </c>
      <c r="G11049" s="1" t="str">
        <f>IFERROR(__xludf.DUMMYFUNCTION("GOOGLETRANSLATE(D11049,""fr"",""en"")"),"#VALUE!")</f>
        <v>#VALUE!</v>
      </c>
    </row>
    <row r="11050" ht="15.75" customHeight="1">
      <c r="A11050" s="1" t="s">
        <v>3886</v>
      </c>
      <c r="B11050" s="1">
        <v>2.0</v>
      </c>
      <c r="C11050" s="1" t="s">
        <v>23798</v>
      </c>
      <c r="D11050" s="1" t="s">
        <v>23799</v>
      </c>
      <c r="E11050" s="1" t="s">
        <v>575</v>
      </c>
      <c r="F11050" s="1" t="s">
        <v>84</v>
      </c>
      <c r="G11050" s="1" t="str">
        <f>IFERROR(__xludf.DUMMYFUNCTION("GOOGLETRANSLATE(D11050,""fr"",""en"")"),"#VALUE!")</f>
        <v>#VALUE!</v>
      </c>
    </row>
    <row r="11051" ht="15.75" customHeight="1">
      <c r="A11051" s="1" t="s">
        <v>15572</v>
      </c>
      <c r="B11051" s="1">
        <v>5.0</v>
      </c>
      <c r="C11051" s="1" t="s">
        <v>23800</v>
      </c>
      <c r="D11051" s="1" t="s">
        <v>23801</v>
      </c>
      <c r="E11051" s="1" t="s">
        <v>38</v>
      </c>
      <c r="F11051" s="1" t="s">
        <v>39</v>
      </c>
      <c r="G11051" s="1" t="str">
        <f>IFERROR(__xludf.DUMMYFUNCTION("GOOGLETRANSLATE(D11051,""fr"",""en"")"),"#VALUE!")</f>
        <v>#VALUE!</v>
      </c>
    </row>
    <row r="11052" ht="15.75" customHeight="1">
      <c r="A11052" s="1" t="s">
        <v>1879</v>
      </c>
      <c r="B11052" s="1">
        <v>1.0</v>
      </c>
      <c r="C11052" s="1" t="s">
        <v>23802</v>
      </c>
      <c r="D11052" s="1" t="s">
        <v>23803</v>
      </c>
      <c r="E11052" s="1" t="s">
        <v>25</v>
      </c>
      <c r="F11052" s="1" t="s">
        <v>11</v>
      </c>
      <c r="G11052" s="1" t="str">
        <f>IFERROR(__xludf.DUMMYFUNCTION("GOOGLETRANSLATE(D11052,""fr"",""en"")"),"#VALUE!")</f>
        <v>#VALUE!</v>
      </c>
    </row>
    <row r="11053" ht="15.75" customHeight="1">
      <c r="A11053" s="1" t="s">
        <v>4937</v>
      </c>
      <c r="B11053" s="1">
        <v>2.0</v>
      </c>
      <c r="C11053" s="1" t="s">
        <v>23804</v>
      </c>
      <c r="D11053" s="1" t="s">
        <v>23805</v>
      </c>
      <c r="E11053" s="1" t="s">
        <v>373</v>
      </c>
      <c r="F11053" s="1" t="s">
        <v>118</v>
      </c>
      <c r="G11053" s="1" t="str">
        <f>IFERROR(__xludf.DUMMYFUNCTION("GOOGLETRANSLATE(D11053,""fr"",""en"")"),"#VALUE!")</f>
        <v>#VALUE!</v>
      </c>
    </row>
    <row r="11054" ht="15.75" customHeight="1">
      <c r="A11054" s="1" t="s">
        <v>1353</v>
      </c>
      <c r="B11054" s="1">
        <v>5.0</v>
      </c>
      <c r="C11054" s="1" t="s">
        <v>23806</v>
      </c>
      <c r="D11054" s="1" t="s">
        <v>23807</v>
      </c>
      <c r="E11054" s="1" t="s">
        <v>21</v>
      </c>
      <c r="F11054" s="1" t="s">
        <v>11</v>
      </c>
      <c r="G11054" s="1" t="str">
        <f>IFERROR(__xludf.DUMMYFUNCTION("GOOGLETRANSLATE(D11054,""fr"",""en"")"),"#VALUE!")</f>
        <v>#VALUE!</v>
      </c>
    </row>
    <row r="11055" ht="15.75" customHeight="1">
      <c r="A11055" s="1" t="s">
        <v>377</v>
      </c>
      <c r="B11055" s="1">
        <v>5.0</v>
      </c>
      <c r="C11055" s="1" t="s">
        <v>23808</v>
      </c>
      <c r="D11055" s="1" t="s">
        <v>23809</v>
      </c>
      <c r="E11055" s="1" t="s">
        <v>21</v>
      </c>
      <c r="F11055" s="1" t="s">
        <v>11</v>
      </c>
      <c r="G11055" s="1" t="str">
        <f>IFERROR(__xludf.DUMMYFUNCTION("GOOGLETRANSLATE(D11055,""fr"",""en"")"),"#VALUE!")</f>
        <v>#VALUE!</v>
      </c>
    </row>
    <row r="11056" ht="15.75" customHeight="1">
      <c r="A11056" s="1" t="s">
        <v>564</v>
      </c>
      <c r="B11056" s="1">
        <v>1.0</v>
      </c>
      <c r="C11056" s="1" t="s">
        <v>12396</v>
      </c>
      <c r="D11056" s="1" t="s">
        <v>23810</v>
      </c>
      <c r="E11056" s="1" t="s">
        <v>423</v>
      </c>
      <c r="F11056" s="1" t="s">
        <v>30</v>
      </c>
      <c r="G11056" s="1" t="str">
        <f>IFERROR(__xludf.DUMMYFUNCTION("GOOGLETRANSLATE(D11056,""fr"",""en"")"),"#VALUE!")</f>
        <v>#VALUE!</v>
      </c>
    </row>
    <row r="11057" ht="15.75" customHeight="1">
      <c r="A11057" s="1" t="s">
        <v>1934</v>
      </c>
      <c r="B11057" s="1">
        <v>3.0</v>
      </c>
      <c r="C11057" s="1" t="s">
        <v>23811</v>
      </c>
      <c r="D11057" s="1" t="s">
        <v>23812</v>
      </c>
      <c r="E11057" s="1" t="s">
        <v>10</v>
      </c>
      <c r="F11057" s="1" t="s">
        <v>11</v>
      </c>
      <c r="G11057" s="1" t="str">
        <f>IFERROR(__xludf.DUMMYFUNCTION("GOOGLETRANSLATE(D11057,""fr"",""en"")"),"#VALUE!")</f>
        <v>#VALUE!</v>
      </c>
    </row>
    <row r="11058" ht="15.75" customHeight="1">
      <c r="A11058" s="1" t="s">
        <v>491</v>
      </c>
      <c r="B11058" s="1">
        <v>2.0</v>
      </c>
      <c r="C11058" s="1" t="s">
        <v>23813</v>
      </c>
      <c r="D11058" s="1" t="s">
        <v>23814</v>
      </c>
      <c r="E11058" s="1" t="s">
        <v>10</v>
      </c>
      <c r="F11058" s="1" t="s">
        <v>11</v>
      </c>
      <c r="G11058" s="1" t="str">
        <f>IFERROR(__xludf.DUMMYFUNCTION("GOOGLETRANSLATE(D11058,""fr"",""en"")"),"#VALUE!")</f>
        <v>#VALUE!</v>
      </c>
    </row>
    <row r="11059" ht="15.75" customHeight="1">
      <c r="A11059" s="1" t="s">
        <v>62</v>
      </c>
      <c r="B11059" s="1">
        <v>4.0</v>
      </c>
      <c r="C11059" s="1" t="s">
        <v>23815</v>
      </c>
      <c r="D11059" s="1" t="s">
        <v>23816</v>
      </c>
      <c r="E11059" s="1" t="s">
        <v>10</v>
      </c>
      <c r="F11059" s="1" t="s">
        <v>11</v>
      </c>
      <c r="G11059" s="1" t="str">
        <f>IFERROR(__xludf.DUMMYFUNCTION("GOOGLETRANSLATE(D11059,""fr"",""en"")"),"#VALUE!")</f>
        <v>#VALUE!</v>
      </c>
    </row>
    <row r="11060" ht="15.75" customHeight="1">
      <c r="A11060" s="1" t="s">
        <v>2335</v>
      </c>
      <c r="B11060" s="1">
        <v>1.0</v>
      </c>
      <c r="C11060" s="1" t="s">
        <v>23817</v>
      </c>
      <c r="D11060" s="1" t="s">
        <v>23818</v>
      </c>
      <c r="E11060" s="1" t="s">
        <v>960</v>
      </c>
      <c r="F11060" s="1" t="s">
        <v>84</v>
      </c>
      <c r="G11060" s="1" t="str">
        <f>IFERROR(__xludf.DUMMYFUNCTION("GOOGLETRANSLATE(D11060,""fr"",""en"")"),"#VALUE!")</f>
        <v>#VALUE!</v>
      </c>
    </row>
    <row r="11061" ht="15.75" customHeight="1">
      <c r="A11061" s="1" t="s">
        <v>1155</v>
      </c>
      <c r="B11061" s="1">
        <v>1.0</v>
      </c>
      <c r="C11061" s="1" t="s">
        <v>23819</v>
      </c>
      <c r="D11061" s="1" t="s">
        <v>23820</v>
      </c>
      <c r="E11061" s="1" t="s">
        <v>10</v>
      </c>
      <c r="F11061" s="1" t="s">
        <v>11</v>
      </c>
      <c r="G11061" s="1" t="str">
        <f>IFERROR(__xludf.DUMMYFUNCTION("GOOGLETRANSLATE(D11061,""fr"",""en"")"),"#VALUE!")</f>
        <v>#VALUE!</v>
      </c>
    </row>
    <row r="11062" ht="15.75" customHeight="1">
      <c r="A11062" s="1" t="s">
        <v>8105</v>
      </c>
      <c r="B11062" s="1">
        <v>4.0</v>
      </c>
      <c r="C11062" s="1" t="s">
        <v>23821</v>
      </c>
      <c r="D11062" s="1" t="s">
        <v>23822</v>
      </c>
      <c r="E11062" s="1" t="s">
        <v>614</v>
      </c>
      <c r="F11062" s="1" t="s">
        <v>30</v>
      </c>
      <c r="G11062" s="1" t="str">
        <f>IFERROR(__xludf.DUMMYFUNCTION("GOOGLETRANSLATE(D11062,""fr"",""en"")"),"#VALUE!")</f>
        <v>#VALUE!</v>
      </c>
    </row>
    <row r="11063" ht="15.75" customHeight="1">
      <c r="A11063" s="1" t="s">
        <v>9819</v>
      </c>
      <c r="B11063" s="1">
        <v>1.0</v>
      </c>
      <c r="C11063" s="1" t="s">
        <v>23823</v>
      </c>
      <c r="D11063" s="1" t="s">
        <v>23824</v>
      </c>
      <c r="E11063" s="1" t="s">
        <v>614</v>
      </c>
      <c r="F11063" s="1" t="s">
        <v>30</v>
      </c>
      <c r="G11063" s="1" t="str">
        <f>IFERROR(__xludf.DUMMYFUNCTION("GOOGLETRANSLATE(D11063,""fr"",""en"")"),"#VALUE!")</f>
        <v>#VALUE!</v>
      </c>
    </row>
    <row r="11064" ht="15.75" customHeight="1">
      <c r="A11064" s="1" t="s">
        <v>656</v>
      </c>
      <c r="B11064" s="1">
        <v>4.0</v>
      </c>
      <c r="C11064" s="1" t="s">
        <v>23825</v>
      </c>
      <c r="D11064" s="1" t="s">
        <v>23826</v>
      </c>
      <c r="E11064" s="1" t="s">
        <v>484</v>
      </c>
      <c r="F11064" s="1" t="s">
        <v>30</v>
      </c>
      <c r="G11064" s="1" t="str">
        <f>IFERROR(__xludf.DUMMYFUNCTION("GOOGLETRANSLATE(D11064,""fr"",""en"")"),"#VALUE!")</f>
        <v>#VALUE!</v>
      </c>
    </row>
    <row r="11065" ht="15.75" customHeight="1">
      <c r="A11065" s="1" t="s">
        <v>6192</v>
      </c>
      <c r="B11065" s="1">
        <v>1.0</v>
      </c>
      <c r="C11065" s="1" t="s">
        <v>23827</v>
      </c>
      <c r="D11065" s="1" t="s">
        <v>23828</v>
      </c>
      <c r="E11065" s="1" t="s">
        <v>10</v>
      </c>
      <c r="F11065" s="1" t="s">
        <v>11</v>
      </c>
      <c r="G11065" s="1" t="str">
        <f>IFERROR(__xludf.DUMMYFUNCTION("GOOGLETRANSLATE(D11065,""fr"",""en"")"),"#VALUE!")</f>
        <v>#VALUE!</v>
      </c>
    </row>
    <row r="11066" ht="15.75" customHeight="1">
      <c r="A11066" s="1" t="s">
        <v>1177</v>
      </c>
      <c r="B11066" s="1">
        <v>5.0</v>
      </c>
      <c r="C11066" s="1" t="s">
        <v>23829</v>
      </c>
      <c r="D11066" s="1" t="s">
        <v>23830</v>
      </c>
      <c r="E11066" s="1" t="s">
        <v>21</v>
      </c>
      <c r="F11066" s="1" t="s">
        <v>11</v>
      </c>
      <c r="G11066" s="1" t="str">
        <f>IFERROR(__xludf.DUMMYFUNCTION("GOOGLETRANSLATE(D11066,""fr"",""en"")"),"#VALUE!")</f>
        <v>#VALUE!</v>
      </c>
    </row>
    <row r="11067" ht="15.75" customHeight="1">
      <c r="A11067" s="1" t="s">
        <v>1207</v>
      </c>
      <c r="B11067" s="1">
        <v>2.0</v>
      </c>
      <c r="C11067" s="1" t="s">
        <v>23831</v>
      </c>
      <c r="D11067" s="1" t="s">
        <v>23832</v>
      </c>
      <c r="E11067" s="1" t="s">
        <v>21</v>
      </c>
      <c r="F11067" s="1" t="s">
        <v>11</v>
      </c>
      <c r="G11067" s="1" t="str">
        <f>IFERROR(__xludf.DUMMYFUNCTION("GOOGLETRANSLATE(D11067,""fr"",""en"")"),"#VALUE!")</f>
        <v>#VALUE!</v>
      </c>
    </row>
    <row r="11068" ht="15.75" customHeight="1">
      <c r="A11068" s="1" t="s">
        <v>6440</v>
      </c>
      <c r="B11068" s="1">
        <v>4.0</v>
      </c>
      <c r="C11068" s="1" t="s">
        <v>23833</v>
      </c>
      <c r="D11068" s="1" t="s">
        <v>23834</v>
      </c>
      <c r="E11068" s="1" t="s">
        <v>73</v>
      </c>
      <c r="F11068" s="1" t="s">
        <v>30</v>
      </c>
      <c r="G11068" s="1" t="str">
        <f>IFERROR(__xludf.DUMMYFUNCTION("GOOGLETRANSLATE(D11068,""fr"",""en"")"),"#VALUE!")</f>
        <v>#VALUE!</v>
      </c>
    </row>
    <row r="11069" ht="15.75" customHeight="1">
      <c r="A11069" s="1" t="s">
        <v>12</v>
      </c>
      <c r="B11069" s="1">
        <v>1.0</v>
      </c>
      <c r="C11069" s="1" t="s">
        <v>23835</v>
      </c>
      <c r="D11069" s="1" t="s">
        <v>23836</v>
      </c>
      <c r="E11069" s="1" t="s">
        <v>373</v>
      </c>
      <c r="F11069" s="1" t="s">
        <v>118</v>
      </c>
      <c r="G11069" s="1" t="str">
        <f>IFERROR(__xludf.DUMMYFUNCTION("GOOGLETRANSLATE(D11069,""fr"",""en"")"),"#VALUE!")</f>
        <v>#VALUE!</v>
      </c>
    </row>
    <row r="11070" ht="15.75" customHeight="1">
      <c r="A11070" s="1" t="s">
        <v>961</v>
      </c>
      <c r="B11070" s="1">
        <v>5.0</v>
      </c>
      <c r="C11070" s="1" t="s">
        <v>23837</v>
      </c>
      <c r="D11070" s="1" t="s">
        <v>23838</v>
      </c>
      <c r="E11070" s="1" t="s">
        <v>10</v>
      </c>
      <c r="F11070" s="1" t="s">
        <v>11</v>
      </c>
      <c r="G11070" s="1" t="str">
        <f>IFERROR(__xludf.DUMMYFUNCTION("GOOGLETRANSLATE(D11070,""fr"",""en"")"),"#VALUE!")</f>
        <v>#VALUE!</v>
      </c>
    </row>
    <row r="11071" ht="15.75" customHeight="1">
      <c r="A11071" s="1" t="s">
        <v>141</v>
      </c>
      <c r="B11071" s="1">
        <v>3.0</v>
      </c>
      <c r="C11071" s="1" t="s">
        <v>23839</v>
      </c>
      <c r="D11071" s="1" t="s">
        <v>23840</v>
      </c>
      <c r="E11071" s="1" t="s">
        <v>10</v>
      </c>
      <c r="F11071" s="1" t="s">
        <v>11</v>
      </c>
      <c r="G11071" s="1" t="str">
        <f>IFERROR(__xludf.DUMMYFUNCTION("GOOGLETRANSLATE(D11071,""fr"",""en"")"),"#VALUE!")</f>
        <v>#VALUE!</v>
      </c>
    </row>
    <row r="11072" ht="15.75" customHeight="1">
      <c r="A11072" s="1" t="s">
        <v>23841</v>
      </c>
      <c r="B11072" s="1">
        <v>4.0</v>
      </c>
      <c r="C11072" s="1" t="s">
        <v>23842</v>
      </c>
      <c r="D11072" s="1" t="s">
        <v>23843</v>
      </c>
      <c r="E11072" s="1" t="s">
        <v>614</v>
      </c>
      <c r="F11072" s="1" t="s">
        <v>30</v>
      </c>
      <c r="G11072" s="1" t="str">
        <f>IFERROR(__xludf.DUMMYFUNCTION("GOOGLETRANSLATE(D11072,""fr"",""en"")"),"#VALUE!")</f>
        <v>#VALUE!</v>
      </c>
    </row>
    <row r="11073" ht="15.75" customHeight="1">
      <c r="A11073" s="1" t="s">
        <v>23844</v>
      </c>
      <c r="B11073" s="1">
        <v>2.0</v>
      </c>
      <c r="C11073" s="1" t="s">
        <v>23845</v>
      </c>
      <c r="D11073" s="1" t="s">
        <v>23846</v>
      </c>
      <c r="E11073" s="1" t="s">
        <v>273</v>
      </c>
      <c r="F11073" s="1" t="s">
        <v>110</v>
      </c>
      <c r="G11073" s="1" t="str">
        <f>IFERROR(__xludf.DUMMYFUNCTION("GOOGLETRANSLATE(D11073,""fr"",""en"")"),"#VALUE!")</f>
        <v>#VALUE!</v>
      </c>
    </row>
    <row r="11074" ht="15.75" customHeight="1">
      <c r="A11074" s="1" t="s">
        <v>299</v>
      </c>
      <c r="B11074" s="1">
        <v>1.0</v>
      </c>
      <c r="C11074" s="1" t="s">
        <v>23847</v>
      </c>
      <c r="D11074" s="1" t="s">
        <v>23848</v>
      </c>
      <c r="E11074" s="1" t="s">
        <v>575</v>
      </c>
      <c r="F11074" s="1" t="s">
        <v>84</v>
      </c>
      <c r="G11074" s="1" t="str">
        <f>IFERROR(__xludf.DUMMYFUNCTION("GOOGLETRANSLATE(D11074,""fr"",""en"")"),"#VALUE!")</f>
        <v>#VALUE!</v>
      </c>
    </row>
    <row r="11075" ht="15.75" customHeight="1">
      <c r="A11075" s="1" t="s">
        <v>8857</v>
      </c>
      <c r="B11075" s="1">
        <v>2.0</v>
      </c>
      <c r="C11075" s="1" t="s">
        <v>23849</v>
      </c>
      <c r="D11075" s="1" t="s">
        <v>23850</v>
      </c>
      <c r="E11075" s="1" t="s">
        <v>29</v>
      </c>
      <c r="F11075" s="1" t="s">
        <v>30</v>
      </c>
      <c r="G11075" s="1" t="str">
        <f>IFERROR(__xludf.DUMMYFUNCTION("GOOGLETRANSLATE(D11075,""fr"",""en"")"),"#VALUE!")</f>
        <v>#VALUE!</v>
      </c>
    </row>
    <row r="11076" ht="15.75" customHeight="1">
      <c r="A11076" s="1" t="s">
        <v>17179</v>
      </c>
      <c r="B11076" s="1">
        <v>1.0</v>
      </c>
      <c r="C11076" s="1" t="s">
        <v>23851</v>
      </c>
      <c r="D11076" s="1" t="s">
        <v>23852</v>
      </c>
      <c r="E11076" s="1" t="s">
        <v>254</v>
      </c>
      <c r="F11076" s="1" t="s">
        <v>66</v>
      </c>
      <c r="G11076" s="1" t="str">
        <f>IFERROR(__xludf.DUMMYFUNCTION("GOOGLETRANSLATE(D11076,""fr"",""en"")"),"#VALUE!")</f>
        <v>#VALUE!</v>
      </c>
    </row>
    <row r="11077" ht="15.75" customHeight="1">
      <c r="A11077" s="1" t="s">
        <v>439</v>
      </c>
      <c r="B11077" s="1">
        <v>4.0</v>
      </c>
      <c r="C11077" s="1" t="s">
        <v>23853</v>
      </c>
      <c r="D11077" s="1" t="s">
        <v>23854</v>
      </c>
      <c r="E11077" s="1" t="s">
        <v>10</v>
      </c>
      <c r="F11077" s="1" t="s">
        <v>11</v>
      </c>
      <c r="G11077" s="1" t="str">
        <f>IFERROR(__xludf.DUMMYFUNCTION("GOOGLETRANSLATE(D11077,""fr"",""en"")"),"#VALUE!")</f>
        <v>#VALUE!</v>
      </c>
    </row>
    <row r="11078" ht="15.75" customHeight="1">
      <c r="A11078" s="1" t="s">
        <v>643</v>
      </c>
      <c r="B11078" s="1">
        <v>4.0</v>
      </c>
      <c r="C11078" s="1" t="s">
        <v>23855</v>
      </c>
      <c r="D11078" s="1" t="s">
        <v>23856</v>
      </c>
      <c r="E11078" s="1" t="s">
        <v>21</v>
      </c>
      <c r="F11078" s="1" t="s">
        <v>11</v>
      </c>
      <c r="G11078" s="1" t="str">
        <f>IFERROR(__xludf.DUMMYFUNCTION("GOOGLETRANSLATE(D11078,""fr"",""en"")"),"#VALUE!")</f>
        <v>#VALUE!</v>
      </c>
    </row>
    <row r="11079" ht="15.75" customHeight="1">
      <c r="A11079" s="1" t="s">
        <v>14081</v>
      </c>
      <c r="B11079" s="1">
        <v>1.0</v>
      </c>
      <c r="C11079" s="1" t="s">
        <v>23857</v>
      </c>
      <c r="D11079" s="1" t="s">
        <v>23858</v>
      </c>
      <c r="E11079" s="1" t="s">
        <v>117</v>
      </c>
      <c r="F11079" s="1" t="s">
        <v>118</v>
      </c>
      <c r="G11079" s="1" t="str">
        <f>IFERROR(__xludf.DUMMYFUNCTION("GOOGLETRANSLATE(D11079,""fr"",""en"")"),"#VALUE!")</f>
        <v>#VALUE!</v>
      </c>
    </row>
    <row r="11080" ht="15.75" customHeight="1">
      <c r="A11080" s="1" t="s">
        <v>424</v>
      </c>
      <c r="B11080" s="1">
        <v>5.0</v>
      </c>
      <c r="C11080" s="1" t="s">
        <v>23859</v>
      </c>
      <c r="D11080" s="1" t="s">
        <v>23860</v>
      </c>
      <c r="E11080" s="1" t="s">
        <v>65</v>
      </c>
      <c r="F11080" s="1" t="s">
        <v>66</v>
      </c>
      <c r="G11080" s="1" t="str">
        <f>IFERROR(__xludf.DUMMYFUNCTION("GOOGLETRANSLATE(D11080,""fr"",""en"")"),"#VALUE!")</f>
        <v>#VALUE!</v>
      </c>
    </row>
    <row r="11081" ht="15.75" customHeight="1">
      <c r="A11081" s="1" t="s">
        <v>377</v>
      </c>
      <c r="B11081" s="1">
        <v>4.0</v>
      </c>
      <c r="C11081" s="1" t="s">
        <v>23861</v>
      </c>
      <c r="D11081" s="1" t="s">
        <v>23862</v>
      </c>
      <c r="E11081" s="1" t="s">
        <v>10</v>
      </c>
      <c r="F11081" s="1" t="s">
        <v>11</v>
      </c>
      <c r="G11081" s="1" t="str">
        <f>IFERROR(__xludf.DUMMYFUNCTION("GOOGLETRANSLATE(D11081,""fr"",""en"")"),"#VALUE!")</f>
        <v>#VALUE!</v>
      </c>
    </row>
    <row r="11082" ht="15.75" customHeight="1">
      <c r="A11082" s="1" t="s">
        <v>16876</v>
      </c>
      <c r="B11082" s="1">
        <v>1.0</v>
      </c>
      <c r="C11082" s="1" t="s">
        <v>23863</v>
      </c>
      <c r="D11082" s="1" t="s">
        <v>23864</v>
      </c>
      <c r="E11082" s="1" t="s">
        <v>554</v>
      </c>
      <c r="F11082" s="1" t="s">
        <v>30</v>
      </c>
      <c r="G11082" s="1" t="str">
        <f>IFERROR(__xludf.DUMMYFUNCTION("GOOGLETRANSLATE(D11082,""fr"",""en"")"),"#VALUE!")</f>
        <v>#VALUE!</v>
      </c>
    </row>
    <row r="11083" ht="15.75" customHeight="1">
      <c r="A11083" s="1" t="s">
        <v>594</v>
      </c>
      <c r="B11083" s="1">
        <v>3.0</v>
      </c>
      <c r="C11083" s="1" t="s">
        <v>23865</v>
      </c>
      <c r="D11083" s="1" t="s">
        <v>23866</v>
      </c>
      <c r="E11083" s="1" t="s">
        <v>10</v>
      </c>
      <c r="F11083" s="1" t="s">
        <v>11</v>
      </c>
      <c r="G11083" s="1" t="str">
        <f>IFERROR(__xludf.DUMMYFUNCTION("GOOGLETRANSLATE(D11083,""fr"",""en"")"),"#VALUE!")</f>
        <v>#VALUE!</v>
      </c>
    </row>
    <row r="11084" ht="15.75" customHeight="1">
      <c r="A11084" s="1" t="s">
        <v>367</v>
      </c>
      <c r="B11084" s="1">
        <v>4.0</v>
      </c>
      <c r="C11084" s="1" t="s">
        <v>23867</v>
      </c>
      <c r="D11084" s="1" t="s">
        <v>23868</v>
      </c>
      <c r="E11084" s="1" t="s">
        <v>109</v>
      </c>
      <c r="F11084" s="1" t="s">
        <v>110</v>
      </c>
      <c r="G11084" s="1" t="str">
        <f>IFERROR(__xludf.DUMMYFUNCTION("GOOGLETRANSLATE(D11084,""fr"",""en"")"),"#VALUE!")</f>
        <v>#VALUE!</v>
      </c>
    </row>
    <row r="11085" ht="15.75" customHeight="1">
      <c r="A11085" s="1" t="s">
        <v>1784</v>
      </c>
      <c r="B11085" s="1">
        <v>1.0</v>
      </c>
      <c r="C11085" s="1" t="s">
        <v>23869</v>
      </c>
      <c r="D11085" s="1" t="s">
        <v>23870</v>
      </c>
      <c r="E11085" s="1" t="s">
        <v>273</v>
      </c>
      <c r="F11085" s="1" t="s">
        <v>11</v>
      </c>
      <c r="G11085" s="1" t="str">
        <f>IFERROR(__xludf.DUMMYFUNCTION("GOOGLETRANSLATE(D11085,""fr"",""en"")"),"#VALUE!")</f>
        <v>#VALUE!</v>
      </c>
    </row>
    <row r="11086" ht="15.75" customHeight="1">
      <c r="A11086" s="1" t="s">
        <v>424</v>
      </c>
      <c r="B11086" s="1">
        <v>1.0</v>
      </c>
      <c r="C11086" s="1" t="s">
        <v>23871</v>
      </c>
      <c r="D11086" s="1" t="s">
        <v>23872</v>
      </c>
      <c r="E11086" s="1" t="s">
        <v>176</v>
      </c>
      <c r="F11086" s="1" t="s">
        <v>66</v>
      </c>
      <c r="G11086" s="1" t="str">
        <f>IFERROR(__xludf.DUMMYFUNCTION("GOOGLETRANSLATE(D11086,""fr"",""en"")"),"#VALUE!")</f>
        <v>#VALUE!</v>
      </c>
    </row>
    <row r="11087" ht="15.75" customHeight="1">
      <c r="A11087" s="1" t="s">
        <v>494</v>
      </c>
      <c r="B11087" s="1">
        <v>5.0</v>
      </c>
      <c r="C11087" s="1" t="s">
        <v>23873</v>
      </c>
      <c r="D11087" s="1" t="s">
        <v>23874</v>
      </c>
      <c r="E11087" s="1" t="s">
        <v>21</v>
      </c>
      <c r="F11087" s="1" t="s">
        <v>11</v>
      </c>
      <c r="G11087" s="1" t="str">
        <f>IFERROR(__xludf.DUMMYFUNCTION("GOOGLETRANSLATE(D11087,""fr"",""en"")"),"#VALUE!")</f>
        <v>#VALUE!</v>
      </c>
    </row>
    <row r="11088" ht="15.75" customHeight="1">
      <c r="A11088" s="1" t="s">
        <v>5372</v>
      </c>
      <c r="B11088" s="1">
        <v>2.0</v>
      </c>
      <c r="C11088" s="1" t="s">
        <v>23875</v>
      </c>
      <c r="D11088" s="1" t="s">
        <v>23876</v>
      </c>
      <c r="E11088" s="1" t="s">
        <v>292</v>
      </c>
      <c r="F11088" s="1" t="s">
        <v>11</v>
      </c>
      <c r="G11088" s="1" t="str">
        <f>IFERROR(__xludf.DUMMYFUNCTION("GOOGLETRANSLATE(D11088,""fr"",""en"")"),"#VALUE!")</f>
        <v>#VALUE!</v>
      </c>
    </row>
    <row r="11089" ht="15.75" customHeight="1">
      <c r="A11089" s="1" t="s">
        <v>1879</v>
      </c>
      <c r="B11089" s="1">
        <v>1.0</v>
      </c>
      <c r="C11089" s="1" t="s">
        <v>14127</v>
      </c>
      <c r="D11089" s="1" t="s">
        <v>23877</v>
      </c>
      <c r="E11089" s="1" t="s">
        <v>273</v>
      </c>
      <c r="F11089" s="1" t="s">
        <v>48</v>
      </c>
      <c r="G11089" s="1" t="str">
        <f>IFERROR(__xludf.DUMMYFUNCTION("GOOGLETRANSLATE(D11089,""fr"",""en"")"),"#VALUE!")</f>
        <v>#VALUE!</v>
      </c>
    </row>
    <row r="11090" ht="15.75" customHeight="1">
      <c r="A11090" s="1" t="s">
        <v>88</v>
      </c>
      <c r="B11090" s="1">
        <v>1.0</v>
      </c>
      <c r="C11090" s="1" t="s">
        <v>23878</v>
      </c>
      <c r="D11090" s="1" t="s">
        <v>23879</v>
      </c>
      <c r="E11090" s="1" t="s">
        <v>226</v>
      </c>
      <c r="F11090" s="1" t="s">
        <v>110</v>
      </c>
      <c r="G11090" s="1" t="str">
        <f>IFERROR(__xludf.DUMMYFUNCTION("GOOGLETRANSLATE(D11090,""fr"",""en"")"),"#VALUE!")</f>
        <v>#VALUE!</v>
      </c>
    </row>
    <row r="11091" ht="15.75" customHeight="1">
      <c r="A11091" s="1" t="s">
        <v>1775</v>
      </c>
      <c r="B11091" s="1">
        <v>5.0</v>
      </c>
      <c r="C11091" s="1" t="s">
        <v>23880</v>
      </c>
      <c r="D11091" s="1" t="s">
        <v>23881</v>
      </c>
      <c r="E11091" s="1" t="s">
        <v>65</v>
      </c>
      <c r="F11091" s="1" t="s">
        <v>66</v>
      </c>
      <c r="G11091" s="1" t="str">
        <f>IFERROR(__xludf.DUMMYFUNCTION("GOOGLETRANSLATE(D11091,""fr"",""en"")"),"#VALUE!")</f>
        <v>#VALUE!</v>
      </c>
    </row>
    <row r="11092" ht="15.75" customHeight="1">
      <c r="A11092" s="1" t="s">
        <v>1778</v>
      </c>
      <c r="B11092" s="1">
        <v>1.0</v>
      </c>
      <c r="C11092" s="1" t="s">
        <v>20315</v>
      </c>
      <c r="D11092" s="1" t="s">
        <v>23882</v>
      </c>
      <c r="E11092" s="1" t="s">
        <v>21</v>
      </c>
      <c r="F11092" s="1" t="s">
        <v>11</v>
      </c>
      <c r="G11092" s="1" t="str">
        <f>IFERROR(__xludf.DUMMYFUNCTION("GOOGLETRANSLATE(D11092,""fr"",""en"")"),"#VALUE!")</f>
        <v>#VALUE!</v>
      </c>
    </row>
    <row r="11093" ht="15.75" customHeight="1">
      <c r="A11093" s="1" t="s">
        <v>3972</v>
      </c>
      <c r="B11093" s="1">
        <v>1.0</v>
      </c>
      <c r="C11093" s="1" t="s">
        <v>23883</v>
      </c>
      <c r="D11093" s="1" t="s">
        <v>23884</v>
      </c>
      <c r="E11093" s="1" t="s">
        <v>103</v>
      </c>
      <c r="F11093" s="1" t="s">
        <v>48</v>
      </c>
      <c r="G11093" s="1" t="str">
        <f>IFERROR(__xludf.DUMMYFUNCTION("GOOGLETRANSLATE(D11093,""fr"",""en"")"),"#VALUE!")</f>
        <v>#VALUE!</v>
      </c>
    </row>
    <row r="11094" ht="15.75" customHeight="1">
      <c r="A11094" s="1" t="s">
        <v>10114</v>
      </c>
      <c r="B11094" s="1">
        <v>5.0</v>
      </c>
      <c r="C11094" s="1" t="s">
        <v>23885</v>
      </c>
      <c r="D11094" s="1" t="s">
        <v>23886</v>
      </c>
      <c r="E11094" s="1" t="s">
        <v>34</v>
      </c>
      <c r="F11094" s="1" t="s">
        <v>30</v>
      </c>
      <c r="G11094" s="1" t="str">
        <f>IFERROR(__xludf.DUMMYFUNCTION("GOOGLETRANSLATE(D11094,""fr"",""en"")"),"#VALUE!")</f>
        <v>#VALUE!</v>
      </c>
    </row>
    <row r="11095" ht="15.75" customHeight="1">
      <c r="A11095" s="1" t="s">
        <v>314</v>
      </c>
      <c r="B11095" s="1">
        <v>4.0</v>
      </c>
      <c r="C11095" s="1" t="s">
        <v>23887</v>
      </c>
      <c r="D11095" s="1" t="s">
        <v>23888</v>
      </c>
      <c r="E11095" s="1" t="s">
        <v>10</v>
      </c>
      <c r="F11095" s="1" t="s">
        <v>11</v>
      </c>
      <c r="G11095" s="1" t="str">
        <f>IFERROR(__xludf.DUMMYFUNCTION("GOOGLETRANSLATE(D11095,""fr"",""en"")"),"#VALUE!")</f>
        <v>#VALUE!</v>
      </c>
    </row>
    <row r="11096" ht="15.75" customHeight="1">
      <c r="A11096" s="1" t="s">
        <v>242</v>
      </c>
      <c r="B11096" s="1">
        <v>1.0</v>
      </c>
      <c r="C11096" s="1" t="s">
        <v>23889</v>
      </c>
      <c r="D11096" s="1" t="s">
        <v>23890</v>
      </c>
      <c r="E11096" s="1" t="s">
        <v>226</v>
      </c>
      <c r="F11096" s="1" t="s">
        <v>11</v>
      </c>
      <c r="G11096" s="1" t="str">
        <f>IFERROR(__xludf.DUMMYFUNCTION("GOOGLETRANSLATE(D11096,""fr"",""en"")"),"#VALUE!")</f>
        <v>#VALUE!</v>
      </c>
    </row>
    <row r="11097" ht="15.75" customHeight="1">
      <c r="A11097" s="1" t="s">
        <v>1129</v>
      </c>
      <c r="B11097" s="1">
        <v>1.0</v>
      </c>
      <c r="C11097" s="1" t="s">
        <v>23891</v>
      </c>
      <c r="D11097" s="1" t="s">
        <v>23892</v>
      </c>
      <c r="E11097" s="1" t="s">
        <v>34</v>
      </c>
      <c r="F11097" s="1" t="s">
        <v>30</v>
      </c>
      <c r="G11097" s="1" t="str">
        <f>IFERROR(__xludf.DUMMYFUNCTION("GOOGLETRANSLATE(D11097,""fr"",""en"")"),"#VALUE!")</f>
        <v>#VALUE!</v>
      </c>
    </row>
    <row r="11098" ht="15.75" customHeight="1">
      <c r="A11098" s="1" t="s">
        <v>31</v>
      </c>
      <c r="B11098" s="1">
        <v>5.0</v>
      </c>
      <c r="C11098" s="1" t="s">
        <v>23893</v>
      </c>
      <c r="D11098" s="1" t="s">
        <v>23894</v>
      </c>
      <c r="E11098" s="1" t="s">
        <v>21</v>
      </c>
      <c r="F11098" s="1" t="s">
        <v>11</v>
      </c>
      <c r="G11098" s="1" t="str">
        <f>IFERROR(__xludf.DUMMYFUNCTION("GOOGLETRANSLATE(D11098,""fr"",""en"")"),"#VALUE!")</f>
        <v>#VALUE!</v>
      </c>
    </row>
    <row r="11099" ht="15.75" customHeight="1">
      <c r="A11099" s="1" t="s">
        <v>239</v>
      </c>
      <c r="B11099" s="1">
        <v>1.0</v>
      </c>
      <c r="C11099" s="1" t="s">
        <v>23895</v>
      </c>
      <c r="D11099" s="1" t="s">
        <v>23896</v>
      </c>
      <c r="E11099" s="1" t="s">
        <v>52</v>
      </c>
      <c r="F11099" s="1" t="s">
        <v>4863</v>
      </c>
      <c r="G11099" s="1" t="str">
        <f>IFERROR(__xludf.DUMMYFUNCTION("GOOGLETRANSLATE(D11099,""fr"",""en"")"),"#VALUE!")</f>
        <v>#VALUE!</v>
      </c>
    </row>
    <row r="11100" ht="15.75" customHeight="1">
      <c r="A11100" s="1" t="s">
        <v>2048</v>
      </c>
      <c r="B11100" s="1">
        <v>4.0</v>
      </c>
      <c r="C11100" s="1" t="s">
        <v>23897</v>
      </c>
      <c r="D11100" s="1" t="s">
        <v>23898</v>
      </c>
      <c r="E11100" s="1" t="s">
        <v>10</v>
      </c>
      <c r="F11100" s="1" t="s">
        <v>11</v>
      </c>
      <c r="G11100" s="1" t="str">
        <f>IFERROR(__xludf.DUMMYFUNCTION("GOOGLETRANSLATE(D11100,""fr"",""en"")"),"#VALUE!")</f>
        <v>#VALUE!</v>
      </c>
    </row>
    <row r="11101" ht="15.75" customHeight="1">
      <c r="A11101" s="1" t="s">
        <v>23899</v>
      </c>
      <c r="B11101" s="1">
        <v>1.0</v>
      </c>
      <c r="C11101" s="1" t="s">
        <v>23900</v>
      </c>
      <c r="D11101" s="1" t="s">
        <v>23901</v>
      </c>
      <c r="E11101" s="1" t="s">
        <v>5109</v>
      </c>
      <c r="F11101" s="1" t="s">
        <v>66</v>
      </c>
      <c r="G11101" s="1" t="str">
        <f>IFERROR(__xludf.DUMMYFUNCTION("GOOGLETRANSLATE(D11101,""fr"",""en"")"),"#VALUE!")</f>
        <v>#VALUE!</v>
      </c>
    </row>
    <row r="11102" ht="15.75" customHeight="1">
      <c r="A11102" s="1" t="s">
        <v>156</v>
      </c>
      <c r="B11102" s="1">
        <v>1.0</v>
      </c>
      <c r="C11102" s="1" t="s">
        <v>23902</v>
      </c>
      <c r="D11102" s="1" t="s">
        <v>23903</v>
      </c>
      <c r="E11102" s="1" t="s">
        <v>250</v>
      </c>
      <c r="F11102" s="1" t="s">
        <v>30</v>
      </c>
      <c r="G11102" s="1" t="str">
        <f>IFERROR(__xludf.DUMMYFUNCTION("GOOGLETRANSLATE(D11102,""fr"",""en"")"),"#VALUE!")</f>
        <v>#VALUE!</v>
      </c>
    </row>
    <row r="11103" ht="15.75" customHeight="1">
      <c r="A11103" s="1" t="s">
        <v>2322</v>
      </c>
      <c r="B11103" s="1">
        <v>1.0</v>
      </c>
      <c r="C11103" s="1" t="s">
        <v>23904</v>
      </c>
      <c r="D11103" s="1" t="s">
        <v>23905</v>
      </c>
      <c r="E11103" s="1" t="s">
        <v>296</v>
      </c>
      <c r="F11103" s="1" t="s">
        <v>11</v>
      </c>
      <c r="G11103" s="1" t="str">
        <f>IFERROR(__xludf.DUMMYFUNCTION("GOOGLETRANSLATE(D11103,""fr"",""en"")"),"#VALUE!")</f>
        <v>#VALUE!</v>
      </c>
    </row>
    <row r="11104" ht="15.75" customHeight="1">
      <c r="A11104" s="1" t="s">
        <v>738</v>
      </c>
      <c r="B11104" s="1">
        <v>2.0</v>
      </c>
      <c r="C11104" s="1" t="s">
        <v>23906</v>
      </c>
      <c r="D11104" s="1" t="s">
        <v>23907</v>
      </c>
      <c r="E11104" s="1" t="s">
        <v>273</v>
      </c>
      <c r="F11104" s="1" t="s">
        <v>66</v>
      </c>
      <c r="G11104" s="1" t="str">
        <f>IFERROR(__xludf.DUMMYFUNCTION("GOOGLETRANSLATE(D11104,""fr"",""en"")"),"#VALUE!")</f>
        <v>#VALUE!</v>
      </c>
    </row>
    <row r="11105" ht="15.75" customHeight="1">
      <c r="A11105" s="1" t="s">
        <v>15179</v>
      </c>
      <c r="B11105" s="1">
        <v>1.0</v>
      </c>
      <c r="C11105" s="1" t="s">
        <v>23908</v>
      </c>
      <c r="D11105" s="1" t="s">
        <v>23909</v>
      </c>
      <c r="E11105" s="1" t="s">
        <v>614</v>
      </c>
      <c r="F11105" s="1" t="s">
        <v>30</v>
      </c>
      <c r="G11105" s="1" t="str">
        <f>IFERROR(__xludf.DUMMYFUNCTION("GOOGLETRANSLATE(D11105,""fr"",""en"")"),"#VALUE!")</f>
        <v>#VALUE!</v>
      </c>
    </row>
    <row r="11106" ht="15.75" customHeight="1">
      <c r="A11106" s="1" t="s">
        <v>97</v>
      </c>
      <c r="B11106" s="1">
        <v>2.0</v>
      </c>
      <c r="C11106" s="1" t="s">
        <v>23910</v>
      </c>
      <c r="D11106" s="1" t="s">
        <v>23911</v>
      </c>
      <c r="E11106" s="1" t="s">
        <v>10</v>
      </c>
      <c r="F11106" s="1" t="s">
        <v>11</v>
      </c>
      <c r="G11106" s="1" t="str">
        <f>IFERROR(__xludf.DUMMYFUNCTION("GOOGLETRANSLATE(D11106,""fr"",""en"")"),"#VALUE!")</f>
        <v>#VALUE!</v>
      </c>
    </row>
    <row r="11107" ht="15.75" customHeight="1">
      <c r="A11107" s="1" t="s">
        <v>10244</v>
      </c>
      <c r="B11107" s="1">
        <v>4.0</v>
      </c>
      <c r="C11107" s="1" t="s">
        <v>23912</v>
      </c>
      <c r="D11107" s="1" t="s">
        <v>23913</v>
      </c>
      <c r="E11107" s="1" t="s">
        <v>25</v>
      </c>
      <c r="F11107" s="1" t="s">
        <v>11</v>
      </c>
      <c r="G11107" s="1" t="str">
        <f>IFERROR(__xludf.DUMMYFUNCTION("GOOGLETRANSLATE(D11107,""fr"",""en"")"),"#VALUE!")</f>
        <v>#VALUE!</v>
      </c>
    </row>
    <row r="11108" ht="15.75" customHeight="1">
      <c r="A11108" s="1" t="s">
        <v>1816</v>
      </c>
      <c r="B11108" s="1">
        <v>3.0</v>
      </c>
      <c r="C11108" s="1" t="s">
        <v>23914</v>
      </c>
      <c r="D11108" s="1" t="s">
        <v>23915</v>
      </c>
      <c r="E11108" s="1" t="s">
        <v>10</v>
      </c>
      <c r="F11108" s="1" t="s">
        <v>11</v>
      </c>
      <c r="G11108" s="1" t="str">
        <f>IFERROR(__xludf.DUMMYFUNCTION("GOOGLETRANSLATE(D11108,""fr"",""en"")"),"To see I'm just starting to see how it goes if the prices are fixed or if there will be evolution on it especially to see if the insurances are really as good as what we read")</f>
        <v>To see I'm just starting to see how it goes if the prices are fixed or if there will be evolution on it especially to see if the insurances are really as good as what we read</v>
      </c>
    </row>
    <row r="11109" ht="15.75" customHeight="1">
      <c r="A11109" s="1" t="s">
        <v>921</v>
      </c>
      <c r="B11109" s="1">
        <v>3.0</v>
      </c>
      <c r="C11109" s="1" t="s">
        <v>23916</v>
      </c>
      <c r="D11109" s="1" t="s">
        <v>23917</v>
      </c>
      <c r="E11109" s="1" t="s">
        <v>10</v>
      </c>
      <c r="F11109" s="1" t="s">
        <v>11</v>
      </c>
      <c r="G11109" s="1" t="str">
        <f>IFERROR(__xludf.DUMMYFUNCTION("GOOGLETRANSLATE(D11109,""fr"",""en"")"),"#VALUE!")</f>
        <v>#VALUE!</v>
      </c>
    </row>
    <row r="11110" ht="15.75" customHeight="1">
      <c r="A11110" s="1" t="s">
        <v>755</v>
      </c>
      <c r="B11110" s="1">
        <v>1.0</v>
      </c>
      <c r="C11110" s="1" t="s">
        <v>23918</v>
      </c>
      <c r="D11110" s="1" t="s">
        <v>23919</v>
      </c>
      <c r="E11110" s="1" t="s">
        <v>43</v>
      </c>
      <c r="F11110" s="1" t="s">
        <v>30</v>
      </c>
      <c r="G11110" s="1" t="str">
        <f>IFERROR(__xludf.DUMMYFUNCTION("GOOGLETRANSLATE(D11110,""fr"",""en"")"),"#VALUE!")</f>
        <v>#VALUE!</v>
      </c>
    </row>
    <row r="11111" ht="15.75" customHeight="1">
      <c r="A11111" s="1" t="s">
        <v>414</v>
      </c>
      <c r="B11111" s="1">
        <v>3.0</v>
      </c>
      <c r="C11111" s="1" t="s">
        <v>23920</v>
      </c>
      <c r="D11111" s="1" t="s">
        <v>23921</v>
      </c>
      <c r="E11111" s="1" t="s">
        <v>10</v>
      </c>
      <c r="F11111" s="1" t="s">
        <v>11</v>
      </c>
      <c r="G11111" s="1" t="str">
        <f>IFERROR(__xludf.DUMMYFUNCTION("GOOGLETRANSLATE(D11111,""fr"",""en"")"),"#VALUE!")</f>
        <v>#VALUE!</v>
      </c>
    </row>
    <row r="11112" ht="15.75" customHeight="1">
      <c r="A11112" s="1" t="s">
        <v>7</v>
      </c>
      <c r="B11112" s="1">
        <v>5.0</v>
      </c>
      <c r="C11112" s="1" t="s">
        <v>23922</v>
      </c>
      <c r="D11112" s="1" t="s">
        <v>23923</v>
      </c>
      <c r="E11112" s="1" t="s">
        <v>10</v>
      </c>
      <c r="F11112" s="1" t="s">
        <v>11</v>
      </c>
      <c r="G11112" s="1" t="str">
        <f>IFERROR(__xludf.DUMMYFUNCTION("GOOGLETRANSLATE(D11112,""fr"",""en"")"),"#VALUE!")</f>
        <v>#VALUE!</v>
      </c>
    </row>
    <row r="11113" ht="15.75" customHeight="1">
      <c r="A11113" s="1" t="s">
        <v>5149</v>
      </c>
      <c r="B11113" s="1">
        <v>2.0</v>
      </c>
      <c r="C11113" s="1" t="s">
        <v>23924</v>
      </c>
      <c r="D11113" s="1" t="s">
        <v>23925</v>
      </c>
      <c r="E11113" s="1" t="s">
        <v>10</v>
      </c>
      <c r="F11113" s="1" t="s">
        <v>11</v>
      </c>
      <c r="G11113" s="1" t="str">
        <f>IFERROR(__xludf.DUMMYFUNCTION("GOOGLETRANSLATE(D11113,""fr"",""en"")"),"#VALUE!")</f>
        <v>#VALUE!</v>
      </c>
    </row>
    <row r="11114" ht="15.75" customHeight="1">
      <c r="A11114" s="1" t="s">
        <v>23926</v>
      </c>
      <c r="B11114" s="1">
        <v>2.0</v>
      </c>
      <c r="C11114" s="1" t="s">
        <v>23927</v>
      </c>
      <c r="D11114" s="1" t="s">
        <v>23928</v>
      </c>
      <c r="E11114" s="1" t="s">
        <v>292</v>
      </c>
      <c r="F11114" s="1" t="s">
        <v>11</v>
      </c>
      <c r="G11114" s="1" t="str">
        <f>IFERROR(__xludf.DUMMYFUNCTION("GOOGLETRANSLATE(D11114,""fr"",""en"")"),"#VALUE!")</f>
        <v>#VALUE!</v>
      </c>
    </row>
    <row r="11115" ht="15.75" customHeight="1">
      <c r="A11115" s="1" t="s">
        <v>1207</v>
      </c>
      <c r="B11115" s="1">
        <v>4.0</v>
      </c>
      <c r="C11115" s="1" t="s">
        <v>23929</v>
      </c>
      <c r="D11115" s="1" t="s">
        <v>23930</v>
      </c>
      <c r="E11115" s="1" t="s">
        <v>29</v>
      </c>
      <c r="F11115" s="1" t="s">
        <v>30</v>
      </c>
      <c r="G11115" s="1" t="str">
        <f>IFERROR(__xludf.DUMMYFUNCTION("GOOGLETRANSLATE(D11115,""fr"",""en"")"),"#VALUE!")</f>
        <v>#VALUE!</v>
      </c>
    </row>
    <row r="11116" ht="15.75" customHeight="1">
      <c r="A11116" s="1" t="s">
        <v>4483</v>
      </c>
      <c r="B11116" s="1">
        <v>1.0</v>
      </c>
      <c r="C11116" s="1" t="s">
        <v>23931</v>
      </c>
      <c r="D11116" s="1" t="s">
        <v>23932</v>
      </c>
      <c r="E11116" s="1" t="s">
        <v>29</v>
      </c>
      <c r="F11116" s="1" t="s">
        <v>30</v>
      </c>
      <c r="G11116" s="1" t="str">
        <f>IFERROR(__xludf.DUMMYFUNCTION("GOOGLETRANSLATE(D11116,""fr"",""en"")"),"#VALUE!")</f>
        <v>#VALUE!</v>
      </c>
    </row>
    <row r="11117" ht="15.75" customHeight="1">
      <c r="A11117" s="1" t="s">
        <v>4658</v>
      </c>
      <c r="B11117" s="1">
        <v>5.0</v>
      </c>
      <c r="C11117" s="1" t="s">
        <v>23933</v>
      </c>
      <c r="D11117" s="1" t="s">
        <v>23934</v>
      </c>
      <c r="E11117" s="1" t="s">
        <v>65</v>
      </c>
      <c r="F11117" s="1" t="s">
        <v>66</v>
      </c>
      <c r="G11117" s="1" t="str">
        <f>IFERROR(__xludf.DUMMYFUNCTION("GOOGLETRANSLATE(D11117,""fr"",""en"")"),"#VALUE!")</f>
        <v>#VALUE!</v>
      </c>
    </row>
    <row r="11118" ht="15.75" customHeight="1">
      <c r="A11118" s="1" t="s">
        <v>2165</v>
      </c>
      <c r="B11118" s="1">
        <v>2.0</v>
      </c>
      <c r="C11118" s="1" t="s">
        <v>23935</v>
      </c>
      <c r="D11118" s="1" t="s">
        <v>23936</v>
      </c>
      <c r="E11118" s="1" t="s">
        <v>296</v>
      </c>
      <c r="F11118" s="1" t="s">
        <v>11</v>
      </c>
      <c r="G11118" s="1" t="str">
        <f>IFERROR(__xludf.DUMMYFUNCTION("GOOGLETRANSLATE(D11118,""fr"",""en"")"),"#VALUE!")</f>
        <v>#VALUE!</v>
      </c>
    </row>
    <row r="11119" ht="15.75" customHeight="1">
      <c r="A11119" s="1" t="s">
        <v>2097</v>
      </c>
      <c r="B11119" s="1">
        <v>5.0</v>
      </c>
      <c r="C11119" s="1" t="s">
        <v>23937</v>
      </c>
      <c r="D11119" s="1" t="s">
        <v>23938</v>
      </c>
      <c r="E11119" s="1" t="s">
        <v>10</v>
      </c>
      <c r="F11119" s="1" t="s">
        <v>11</v>
      </c>
      <c r="G11119" s="1" t="str">
        <f>IFERROR(__xludf.DUMMYFUNCTION("GOOGLETRANSLATE(D11119,""fr"",""en"")"),"#VALUE!")</f>
        <v>#VALUE!</v>
      </c>
    </row>
    <row r="11120" ht="15.75" customHeight="1">
      <c r="A11120" s="1" t="s">
        <v>138</v>
      </c>
      <c r="B11120" s="1">
        <v>5.0</v>
      </c>
      <c r="C11120" s="1" t="s">
        <v>23939</v>
      </c>
      <c r="D11120" s="1" t="s">
        <v>23940</v>
      </c>
      <c r="E11120" s="1" t="s">
        <v>10</v>
      </c>
      <c r="F11120" s="1" t="s">
        <v>11</v>
      </c>
      <c r="G11120" s="1" t="str">
        <f>IFERROR(__xludf.DUMMYFUNCTION("GOOGLETRANSLATE(D11120,""fr"",""en"")"),"#VALUE!")</f>
        <v>#VALUE!</v>
      </c>
    </row>
    <row r="11121" ht="15.75" customHeight="1">
      <c r="A11121" s="1" t="s">
        <v>1473</v>
      </c>
      <c r="B11121" s="1">
        <v>1.0</v>
      </c>
      <c r="C11121" s="1" t="s">
        <v>23941</v>
      </c>
      <c r="D11121" s="1" t="s">
        <v>23942</v>
      </c>
      <c r="E11121" s="1" t="s">
        <v>254</v>
      </c>
      <c r="F11121" s="1" t="s">
        <v>66</v>
      </c>
      <c r="G11121" s="1" t="str">
        <f>IFERROR(__xludf.DUMMYFUNCTION("GOOGLETRANSLATE(D11121,""fr"",""en"")"),"#VALUE!")</f>
        <v>#VALUE!</v>
      </c>
    </row>
    <row r="11122" ht="15.75" customHeight="1">
      <c r="A11122" s="1" t="s">
        <v>4467</v>
      </c>
      <c r="B11122" s="1">
        <v>5.0</v>
      </c>
      <c r="C11122" s="1" t="s">
        <v>23943</v>
      </c>
      <c r="D11122" s="1" t="s">
        <v>23944</v>
      </c>
      <c r="E11122" s="1" t="s">
        <v>103</v>
      </c>
      <c r="F11122" s="1" t="s">
        <v>48</v>
      </c>
      <c r="G11122" s="1" t="str">
        <f>IFERROR(__xludf.DUMMYFUNCTION("GOOGLETRANSLATE(D11122,""fr"",""en"")"),"#VALUE!")</f>
        <v>#VALUE!</v>
      </c>
    </row>
    <row r="11123" ht="15.75" customHeight="1">
      <c r="A11123" s="1" t="s">
        <v>1581</v>
      </c>
      <c r="B11123" s="1">
        <v>3.0</v>
      </c>
      <c r="C11123" s="1" t="s">
        <v>23945</v>
      </c>
      <c r="D11123" s="1" t="s">
        <v>23946</v>
      </c>
      <c r="E11123" s="1" t="s">
        <v>448</v>
      </c>
      <c r="F11123" s="1" t="s">
        <v>84</v>
      </c>
      <c r="G11123" s="1" t="str">
        <f>IFERROR(__xludf.DUMMYFUNCTION("GOOGLETRANSLATE(D11123,""fr"",""en"")"),"#VALUE!")</f>
        <v>#VALUE!</v>
      </c>
    </row>
    <row r="11124" ht="15.75" customHeight="1">
      <c r="A11124" s="1" t="s">
        <v>988</v>
      </c>
      <c r="B11124" s="1">
        <v>4.0</v>
      </c>
      <c r="C11124" s="1" t="s">
        <v>23947</v>
      </c>
      <c r="D11124" s="1" t="s">
        <v>23948</v>
      </c>
      <c r="E11124" s="1" t="s">
        <v>65</v>
      </c>
      <c r="F11124" s="1" t="s">
        <v>66</v>
      </c>
      <c r="G11124" s="1" t="str">
        <f>IFERROR(__xludf.DUMMYFUNCTION("GOOGLETRANSLATE(D11124,""fr"",""en"")"),"#VALUE!")</f>
        <v>#VALUE!</v>
      </c>
    </row>
    <row r="11125" ht="15.75" customHeight="1">
      <c r="A11125" s="1" t="s">
        <v>1071</v>
      </c>
      <c r="B11125" s="1">
        <v>1.0</v>
      </c>
      <c r="C11125" s="1" t="s">
        <v>23949</v>
      </c>
      <c r="D11125" s="1" t="s">
        <v>23950</v>
      </c>
      <c r="E11125" s="1" t="s">
        <v>250</v>
      </c>
      <c r="F11125" s="1" t="s">
        <v>30</v>
      </c>
      <c r="G11125" s="1" t="str">
        <f>IFERROR(__xludf.DUMMYFUNCTION("GOOGLETRANSLATE(D11125,""fr"",""en"")"),"#VALUE!")</f>
        <v>#VALUE!</v>
      </c>
    </row>
    <row r="11126" ht="15.75" customHeight="1">
      <c r="A11126" s="1" t="s">
        <v>1753</v>
      </c>
      <c r="B11126" s="1">
        <v>4.0</v>
      </c>
      <c r="C11126" s="1" t="s">
        <v>23951</v>
      </c>
      <c r="D11126" s="1" t="s">
        <v>23952</v>
      </c>
      <c r="E11126" s="1" t="s">
        <v>614</v>
      </c>
      <c r="F11126" s="1" t="s">
        <v>30</v>
      </c>
      <c r="G11126" s="1" t="str">
        <f>IFERROR(__xludf.DUMMYFUNCTION("GOOGLETRANSLATE(D11126,""fr"",""en"")"),"#VALUE!")</f>
        <v>#VALUE!</v>
      </c>
    </row>
    <row r="11127" ht="15.75" customHeight="1">
      <c r="A11127" s="1" t="s">
        <v>9121</v>
      </c>
      <c r="B11127" s="1">
        <v>4.0</v>
      </c>
      <c r="C11127" s="1" t="s">
        <v>23953</v>
      </c>
      <c r="D11127" s="1" t="s">
        <v>23954</v>
      </c>
      <c r="E11127" s="1" t="s">
        <v>614</v>
      </c>
      <c r="F11127" s="1" t="s">
        <v>30</v>
      </c>
      <c r="G11127" s="1" t="str">
        <f>IFERROR(__xludf.DUMMYFUNCTION("GOOGLETRANSLATE(D11127,""fr"",""en"")"),"#VALUE!")</f>
        <v>#VALUE!</v>
      </c>
    </row>
    <row r="11128" ht="15.75" customHeight="1">
      <c r="A11128" s="1" t="s">
        <v>4515</v>
      </c>
      <c r="B11128" s="1">
        <v>2.0</v>
      </c>
      <c r="C11128" s="1" t="s">
        <v>23955</v>
      </c>
      <c r="D11128" s="1" t="s">
        <v>23956</v>
      </c>
      <c r="E11128" s="1" t="s">
        <v>5109</v>
      </c>
      <c r="F11128" s="1" t="s">
        <v>66</v>
      </c>
      <c r="G11128" s="1" t="str">
        <f>IFERROR(__xludf.DUMMYFUNCTION("GOOGLETRANSLATE(D11128,""fr"",""en"")"),"#VALUE!")</f>
        <v>#VALUE!</v>
      </c>
    </row>
    <row r="11129" ht="15.75" customHeight="1">
      <c r="A11129" s="1" t="s">
        <v>1135</v>
      </c>
      <c r="B11129" s="1">
        <v>1.0</v>
      </c>
      <c r="C11129" s="1" t="s">
        <v>23957</v>
      </c>
      <c r="D11129" s="1" t="s">
        <v>23958</v>
      </c>
      <c r="E11129" s="1" t="s">
        <v>43</v>
      </c>
      <c r="F11129" s="1" t="s">
        <v>30</v>
      </c>
      <c r="G11129" s="1" t="str">
        <f>IFERROR(__xludf.DUMMYFUNCTION("GOOGLETRANSLATE(D11129,""fr"",""en"")"),"#VALUE!")</f>
        <v>#VALUE!</v>
      </c>
    </row>
    <row r="11130" ht="15.75" customHeight="1">
      <c r="A11130" s="1" t="s">
        <v>3186</v>
      </c>
      <c r="B11130" s="1">
        <v>4.0</v>
      </c>
      <c r="C11130" s="1" t="s">
        <v>23959</v>
      </c>
      <c r="D11130" s="1" t="s">
        <v>23960</v>
      </c>
      <c r="E11130" s="1" t="s">
        <v>29</v>
      </c>
      <c r="F11130" s="1" t="s">
        <v>30</v>
      </c>
      <c r="G11130" s="1" t="str">
        <f>IFERROR(__xludf.DUMMYFUNCTION("GOOGLETRANSLATE(D11130,""fr"",""en"")"),"#VALUE!")</f>
        <v>#VALUE!</v>
      </c>
    </row>
    <row r="11131" ht="15.75" customHeight="1">
      <c r="A11131" s="1" t="s">
        <v>1126</v>
      </c>
      <c r="B11131" s="1">
        <v>3.0</v>
      </c>
      <c r="C11131" s="1" t="s">
        <v>23961</v>
      </c>
      <c r="D11131" s="1" t="s">
        <v>23962</v>
      </c>
      <c r="E11131" s="1" t="s">
        <v>10</v>
      </c>
      <c r="F11131" s="1" t="s">
        <v>11</v>
      </c>
      <c r="G11131" s="1" t="str">
        <f>IFERROR(__xludf.DUMMYFUNCTION("GOOGLETRANSLATE(D11131,""fr"",""en"")"),"#VALUE!")</f>
        <v>#VALUE!</v>
      </c>
    </row>
    <row r="11132" ht="15.75" customHeight="1">
      <c r="A11132" s="1" t="s">
        <v>417</v>
      </c>
      <c r="B11132" s="1">
        <v>3.0</v>
      </c>
      <c r="C11132" s="1" t="s">
        <v>23963</v>
      </c>
      <c r="D11132" s="1" t="s">
        <v>23964</v>
      </c>
      <c r="E11132" s="1" t="s">
        <v>484</v>
      </c>
      <c r="F11132" s="1" t="s">
        <v>30</v>
      </c>
      <c r="G11132" s="1" t="str">
        <f>IFERROR(__xludf.DUMMYFUNCTION("GOOGLETRANSLATE(D11132,""fr"",""en"")"),"#VALUE!")</f>
        <v>#VALUE!</v>
      </c>
    </row>
    <row r="11133" ht="15.75" customHeight="1">
      <c r="A11133" s="1" t="s">
        <v>2288</v>
      </c>
      <c r="B11133" s="1">
        <v>4.0</v>
      </c>
      <c r="C11133" s="1" t="s">
        <v>23965</v>
      </c>
      <c r="D11133" s="1" t="s">
        <v>23966</v>
      </c>
      <c r="E11133" s="1" t="s">
        <v>10</v>
      </c>
      <c r="F11133" s="1" t="s">
        <v>11</v>
      </c>
      <c r="G11133" s="1" t="str">
        <f>IFERROR(__xludf.DUMMYFUNCTION("GOOGLETRANSLATE(D11133,""fr"",""en"")"),"#VALUE!")</f>
        <v>#VALUE!</v>
      </c>
    </row>
    <row r="11134" ht="15.75" customHeight="1">
      <c r="A11134" s="1" t="s">
        <v>7425</v>
      </c>
      <c r="B11134" s="1">
        <v>4.0</v>
      </c>
      <c r="C11134" s="1" t="s">
        <v>20270</v>
      </c>
      <c r="D11134" s="1" t="s">
        <v>23967</v>
      </c>
      <c r="E11134" s="1" t="s">
        <v>750</v>
      </c>
      <c r="F11134" s="1" t="s">
        <v>110</v>
      </c>
      <c r="G11134" s="1" t="str">
        <f>IFERROR(__xludf.DUMMYFUNCTION("GOOGLETRANSLATE(D11134,""fr"",""en"")"),"#VALUE!")</f>
        <v>#VALUE!</v>
      </c>
    </row>
    <row r="11135" ht="15.75" customHeight="1">
      <c r="A11135" s="1" t="s">
        <v>1572</v>
      </c>
      <c r="B11135" s="1">
        <v>5.0</v>
      </c>
      <c r="C11135" s="1" t="s">
        <v>23968</v>
      </c>
      <c r="D11135" s="1" t="s">
        <v>23969</v>
      </c>
      <c r="E11135" s="1" t="s">
        <v>21</v>
      </c>
      <c r="F11135" s="1" t="s">
        <v>11</v>
      </c>
      <c r="G11135" s="1" t="str">
        <f>IFERROR(__xludf.DUMMYFUNCTION("GOOGLETRANSLATE(D11135,""fr"",""en"")"),"#VALUE!")</f>
        <v>#VALUE!</v>
      </c>
    </row>
    <row r="11136" ht="15.75" customHeight="1">
      <c r="A11136" s="1" t="s">
        <v>2162</v>
      </c>
      <c r="B11136" s="1">
        <v>3.0</v>
      </c>
      <c r="C11136" s="1" t="s">
        <v>23970</v>
      </c>
      <c r="D11136" s="1" t="s">
        <v>23971</v>
      </c>
      <c r="E11136" s="1" t="s">
        <v>750</v>
      </c>
      <c r="F11136" s="1" t="s">
        <v>110</v>
      </c>
      <c r="G11136" s="1" t="str">
        <f>IFERROR(__xludf.DUMMYFUNCTION("GOOGLETRANSLATE(D11136,""fr"",""en"")"),"#VALUE!")</f>
        <v>#VALUE!</v>
      </c>
    </row>
    <row r="11137" ht="15.75" customHeight="1">
      <c r="A11137" s="1" t="s">
        <v>899</v>
      </c>
      <c r="B11137" s="1">
        <v>4.0</v>
      </c>
      <c r="C11137" s="1" t="s">
        <v>23972</v>
      </c>
      <c r="D11137" s="1" t="s">
        <v>23973</v>
      </c>
      <c r="E11137" s="1" t="s">
        <v>21</v>
      </c>
      <c r="F11137" s="1" t="s">
        <v>11</v>
      </c>
      <c r="G11137" s="1" t="str">
        <f>IFERROR(__xludf.DUMMYFUNCTION("GOOGLETRANSLATE(D11137,""fr"",""en"")"),"#VALUE!")</f>
        <v>#VALUE!</v>
      </c>
    </row>
    <row r="11138" ht="15.75" customHeight="1">
      <c r="A11138" s="1" t="s">
        <v>1886</v>
      </c>
      <c r="B11138" s="1">
        <v>1.0</v>
      </c>
      <c r="C11138" s="1" t="s">
        <v>23974</v>
      </c>
      <c r="D11138" s="1" t="s">
        <v>23975</v>
      </c>
      <c r="E11138" s="1" t="s">
        <v>43</v>
      </c>
      <c r="F11138" s="1" t="s">
        <v>30</v>
      </c>
      <c r="G11138" s="1" t="str">
        <f>IFERROR(__xludf.DUMMYFUNCTION("GOOGLETRANSLATE(D11138,""fr"",""en"")"),"#VALUE!")</f>
        <v>#VALUE!</v>
      </c>
    </row>
    <row r="11139" ht="15.75" customHeight="1">
      <c r="A11139" s="1" t="s">
        <v>23976</v>
      </c>
      <c r="B11139" s="1">
        <v>1.0</v>
      </c>
      <c r="C11139" s="1" t="s">
        <v>23977</v>
      </c>
      <c r="D11139" s="1" t="s">
        <v>23978</v>
      </c>
      <c r="E11139" s="1" t="s">
        <v>355</v>
      </c>
      <c r="F11139" s="1" t="s">
        <v>110</v>
      </c>
      <c r="G11139" s="1" t="str">
        <f>IFERROR(__xludf.DUMMYFUNCTION("GOOGLETRANSLATE(D11139,""fr"",""en"")"),"#VALUE!")</f>
        <v>#VALUE!</v>
      </c>
    </row>
    <row r="11140" ht="15.75" customHeight="1">
      <c r="A11140" s="1" t="s">
        <v>564</v>
      </c>
      <c r="B11140" s="1">
        <v>1.0</v>
      </c>
      <c r="C11140" s="1" t="s">
        <v>23979</v>
      </c>
      <c r="D11140" s="1" t="s">
        <v>23980</v>
      </c>
      <c r="E11140" s="1" t="s">
        <v>10</v>
      </c>
      <c r="F11140" s="1" t="s">
        <v>11</v>
      </c>
      <c r="G11140" s="1" t="str">
        <f>IFERROR(__xludf.DUMMYFUNCTION("GOOGLETRANSLATE(D11140,""fr"",""en"")"),"#VALUE!")</f>
        <v>#VALUE!</v>
      </c>
    </row>
    <row r="11141" ht="15.75" customHeight="1">
      <c r="A11141" s="1" t="s">
        <v>3451</v>
      </c>
      <c r="B11141" s="1">
        <v>1.0</v>
      </c>
      <c r="C11141" s="1" t="s">
        <v>23981</v>
      </c>
      <c r="D11141" s="1" t="s">
        <v>23982</v>
      </c>
      <c r="E11141" s="1" t="s">
        <v>423</v>
      </c>
      <c r="F11141" s="1" t="s">
        <v>30</v>
      </c>
      <c r="G11141" s="1" t="str">
        <f>IFERROR(__xludf.DUMMYFUNCTION("GOOGLETRANSLATE(D11141,""fr"",""en"")"),"#VALUE!")</f>
        <v>#VALUE!</v>
      </c>
    </row>
    <row r="11142" ht="15.75" customHeight="1">
      <c r="A11142" s="1" t="s">
        <v>2896</v>
      </c>
      <c r="B11142" s="1">
        <v>3.0</v>
      </c>
      <c r="C11142" s="1" t="s">
        <v>23983</v>
      </c>
      <c r="D11142" s="1" t="s">
        <v>23984</v>
      </c>
      <c r="E11142" s="1" t="s">
        <v>169</v>
      </c>
      <c r="F11142" s="1" t="s">
        <v>11</v>
      </c>
      <c r="G11142" s="1" t="str">
        <f>IFERROR(__xludf.DUMMYFUNCTION("GOOGLETRANSLATE(D11142,""fr"",""en"")"),"#VALUE!")</f>
        <v>#VALUE!</v>
      </c>
    </row>
    <row r="11143" ht="15.75" customHeight="1">
      <c r="A11143" s="1" t="s">
        <v>23985</v>
      </c>
      <c r="B11143" s="1">
        <v>1.0</v>
      </c>
      <c r="C11143" s="1" t="s">
        <v>23986</v>
      </c>
      <c r="D11143" s="1" t="s">
        <v>23987</v>
      </c>
      <c r="E11143" s="1" t="s">
        <v>125</v>
      </c>
      <c r="F11143" s="1" t="s">
        <v>11</v>
      </c>
      <c r="G11143" s="1" t="str">
        <f>IFERROR(__xludf.DUMMYFUNCTION("GOOGLETRANSLATE(D11143,""fr"",""en"")"),"#VALUE!")</f>
        <v>#VALUE!</v>
      </c>
    </row>
    <row r="11144" ht="15.75" customHeight="1">
      <c r="A11144" s="1" t="s">
        <v>491</v>
      </c>
      <c r="B11144" s="1">
        <v>1.0</v>
      </c>
      <c r="C11144" s="1" t="s">
        <v>23988</v>
      </c>
      <c r="D11144" s="1" t="s">
        <v>23989</v>
      </c>
      <c r="E11144" s="1" t="s">
        <v>169</v>
      </c>
      <c r="F11144" s="1" t="s">
        <v>110</v>
      </c>
      <c r="G11144" s="1" t="str">
        <f>IFERROR(__xludf.DUMMYFUNCTION("GOOGLETRANSLATE(D11144,""fr"",""en"")"),"#VALUE!")</f>
        <v>#VALUE!</v>
      </c>
    </row>
    <row r="11145" ht="15.75" customHeight="1">
      <c r="A11145" s="1" t="s">
        <v>53</v>
      </c>
      <c r="B11145" s="1">
        <v>4.0</v>
      </c>
      <c r="C11145" s="1" t="s">
        <v>23990</v>
      </c>
      <c r="D11145" s="1" t="s">
        <v>23991</v>
      </c>
      <c r="E11145" s="1" t="s">
        <v>614</v>
      </c>
      <c r="F11145" s="1" t="s">
        <v>30</v>
      </c>
      <c r="G11145" s="1" t="str">
        <f>IFERROR(__xludf.DUMMYFUNCTION("GOOGLETRANSLATE(D11145,""fr"",""en"")"),"#VALUE!")</f>
        <v>#VALUE!</v>
      </c>
    </row>
    <row r="11146" ht="15.75" customHeight="1">
      <c r="A11146" s="1" t="s">
        <v>10034</v>
      </c>
      <c r="B11146" s="1">
        <v>1.0</v>
      </c>
      <c r="C11146" s="1" t="s">
        <v>23992</v>
      </c>
      <c r="D11146" s="1" t="s">
        <v>23993</v>
      </c>
      <c r="E11146" s="1" t="s">
        <v>52</v>
      </c>
      <c r="F11146" s="1" t="s">
        <v>11</v>
      </c>
      <c r="G11146" s="1" t="str">
        <f>IFERROR(__xludf.DUMMYFUNCTION("GOOGLETRANSLATE(D11146,""fr"",""en"")"),"#VALUE!")</f>
        <v>#VALUE!</v>
      </c>
    </row>
    <row r="11147" ht="15.75" customHeight="1">
      <c r="A11147" s="1" t="s">
        <v>1830</v>
      </c>
      <c r="B11147" s="1">
        <v>5.0</v>
      </c>
      <c r="C11147" s="1" t="s">
        <v>23994</v>
      </c>
      <c r="D11147" s="1" t="s">
        <v>23995</v>
      </c>
      <c r="E11147" s="1" t="s">
        <v>614</v>
      </c>
      <c r="F11147" s="1" t="s">
        <v>30</v>
      </c>
      <c r="G11147" s="1" t="str">
        <f>IFERROR(__xludf.DUMMYFUNCTION("GOOGLETRANSLATE(D11147,""fr"",""en"")"),"#VALUE!")</f>
        <v>#VALUE!</v>
      </c>
    </row>
    <row r="11148" ht="15.75" customHeight="1">
      <c r="A11148" s="1" t="s">
        <v>585</v>
      </c>
      <c r="B11148" s="1">
        <v>2.0</v>
      </c>
      <c r="C11148" s="1" t="s">
        <v>23996</v>
      </c>
      <c r="D11148" s="1" t="s">
        <v>23997</v>
      </c>
      <c r="E11148" s="1" t="s">
        <v>10</v>
      </c>
      <c r="F11148" s="1" t="s">
        <v>11</v>
      </c>
      <c r="G11148" s="1" t="str">
        <f>IFERROR(__xludf.DUMMYFUNCTION("GOOGLETRANSLATE(D11148,""fr"",""en"")"),"#VALUE!")</f>
        <v>#VALUE!</v>
      </c>
    </row>
    <row r="11149" ht="15.75" customHeight="1">
      <c r="A11149" s="1" t="s">
        <v>20745</v>
      </c>
      <c r="B11149" s="1">
        <v>2.0</v>
      </c>
      <c r="C11149" s="1" t="s">
        <v>23998</v>
      </c>
      <c r="D11149" s="1" t="s">
        <v>23999</v>
      </c>
      <c r="E11149" s="1" t="s">
        <v>125</v>
      </c>
      <c r="F11149" s="1" t="s">
        <v>110</v>
      </c>
      <c r="G11149" s="1" t="str">
        <f>IFERROR(__xludf.DUMMYFUNCTION("GOOGLETRANSLATE(D11149,""fr"",""en"")"),"#VALUE!")</f>
        <v>#VALUE!</v>
      </c>
    </row>
    <row r="11150" ht="15.75" customHeight="1">
      <c r="A11150" s="1" t="s">
        <v>10862</v>
      </c>
      <c r="B11150" s="1">
        <v>2.0</v>
      </c>
      <c r="C11150" s="1" t="s">
        <v>24000</v>
      </c>
      <c r="D11150" s="1" t="s">
        <v>24001</v>
      </c>
      <c r="E11150" s="1" t="s">
        <v>646</v>
      </c>
      <c r="F11150" s="1" t="s">
        <v>39</v>
      </c>
      <c r="G11150" s="1" t="str">
        <f>IFERROR(__xludf.DUMMYFUNCTION("GOOGLETRANSLATE(D11150,""fr"",""en"")"),"#VALUE!")</f>
        <v>#VALUE!</v>
      </c>
    </row>
    <row r="11151" ht="15.75" customHeight="1">
      <c r="A11151" s="1" t="s">
        <v>2106</v>
      </c>
      <c r="B11151" s="1">
        <v>5.0</v>
      </c>
      <c r="C11151" s="1" t="s">
        <v>24002</v>
      </c>
      <c r="D11151" s="1" t="s">
        <v>24003</v>
      </c>
      <c r="E11151" s="1" t="s">
        <v>10</v>
      </c>
      <c r="F11151" s="1" t="s">
        <v>11</v>
      </c>
      <c r="G11151" s="1" t="str">
        <f>IFERROR(__xludf.DUMMYFUNCTION("GOOGLETRANSLATE(D11151,""fr"",""en"")"),"#VALUE!")</f>
        <v>#VALUE!</v>
      </c>
    </row>
    <row r="11152" ht="15.75" customHeight="1">
      <c r="A11152" s="1" t="s">
        <v>14518</v>
      </c>
      <c r="B11152" s="1">
        <v>1.0</v>
      </c>
      <c r="C11152" s="1" t="s">
        <v>24004</v>
      </c>
      <c r="D11152" s="1" t="s">
        <v>24005</v>
      </c>
      <c r="E11152" s="1" t="s">
        <v>196</v>
      </c>
      <c r="F11152" s="1" t="s">
        <v>118</v>
      </c>
      <c r="G11152" s="1" t="str">
        <f>IFERROR(__xludf.DUMMYFUNCTION("GOOGLETRANSLATE(D11152,""fr"",""en"")"),"#VALUE!")</f>
        <v>#VALUE!</v>
      </c>
    </row>
    <row r="11153" ht="15.75" customHeight="1">
      <c r="A11153" s="1" t="s">
        <v>24006</v>
      </c>
      <c r="B11153" s="1">
        <v>1.0</v>
      </c>
      <c r="C11153" s="1" t="s">
        <v>24007</v>
      </c>
      <c r="D11153" s="1" t="s">
        <v>24008</v>
      </c>
      <c r="E11153" s="1" t="s">
        <v>250</v>
      </c>
      <c r="F11153" s="1" t="s">
        <v>30</v>
      </c>
      <c r="G11153" s="1" t="str">
        <f>IFERROR(__xludf.DUMMYFUNCTION("GOOGLETRANSLATE(D11153,""fr"",""en"")"),"#VALUE!")</f>
        <v>#VALUE!</v>
      </c>
    </row>
    <row r="11154" ht="15.75" customHeight="1">
      <c r="A11154" s="1" t="s">
        <v>2103</v>
      </c>
      <c r="B11154" s="1">
        <v>2.0</v>
      </c>
      <c r="C11154" s="1" t="s">
        <v>24009</v>
      </c>
      <c r="D11154" s="1" t="s">
        <v>24010</v>
      </c>
      <c r="E11154" s="1" t="s">
        <v>575</v>
      </c>
      <c r="F11154" s="1" t="s">
        <v>84</v>
      </c>
      <c r="G11154" s="1" t="str">
        <f>IFERROR(__xludf.DUMMYFUNCTION("GOOGLETRANSLATE(D11154,""fr"",""en"")"),"#VALUE!")</f>
        <v>#VALUE!</v>
      </c>
    </row>
    <row r="11155" ht="15.75" customHeight="1">
      <c r="A11155" s="1" t="s">
        <v>893</v>
      </c>
      <c r="B11155" s="1">
        <v>3.0</v>
      </c>
      <c r="C11155" s="1" t="s">
        <v>24011</v>
      </c>
      <c r="D11155" s="1" t="s">
        <v>24012</v>
      </c>
      <c r="E11155" s="1" t="s">
        <v>10</v>
      </c>
      <c r="F11155" s="1" t="s">
        <v>11</v>
      </c>
      <c r="G11155" s="1" t="str">
        <f>IFERROR(__xludf.DUMMYFUNCTION("GOOGLETRANSLATE(D11155,""fr"",""en"")"),"#VALUE!")</f>
        <v>#VALUE!</v>
      </c>
    </row>
    <row r="11156" ht="15.75" customHeight="1">
      <c r="A11156" s="1" t="s">
        <v>638</v>
      </c>
      <c r="B11156" s="1">
        <v>1.0</v>
      </c>
      <c r="C11156" s="1" t="s">
        <v>24013</v>
      </c>
      <c r="D11156" s="1" t="s">
        <v>24014</v>
      </c>
      <c r="E11156" s="1" t="s">
        <v>196</v>
      </c>
      <c r="F11156" s="1" t="s">
        <v>118</v>
      </c>
      <c r="G11156" s="1" t="str">
        <f>IFERROR(__xludf.DUMMYFUNCTION("GOOGLETRANSLATE(D11156,""fr"",""en"")"),"#VALUE!")</f>
        <v>#VALUE!</v>
      </c>
    </row>
    <row r="11157" ht="15.75" customHeight="1">
      <c r="A11157" s="1" t="s">
        <v>7894</v>
      </c>
      <c r="B11157" s="1">
        <v>5.0</v>
      </c>
      <c r="C11157" s="1" t="s">
        <v>24015</v>
      </c>
      <c r="D11157" s="1" t="s">
        <v>24016</v>
      </c>
      <c r="E11157" s="1" t="s">
        <v>176</v>
      </c>
      <c r="F11157" s="1" t="s">
        <v>66</v>
      </c>
      <c r="G11157" s="1" t="str">
        <f>IFERROR(__xludf.DUMMYFUNCTION("GOOGLETRANSLATE(D11157,""fr"",""en"")"),"#VALUE!")</f>
        <v>#VALUE!</v>
      </c>
    </row>
    <row r="11158" ht="15.75" customHeight="1">
      <c r="A11158" s="1" t="s">
        <v>4510</v>
      </c>
      <c r="B11158" s="1">
        <v>1.0</v>
      </c>
      <c r="C11158" s="1" t="s">
        <v>24017</v>
      </c>
      <c r="D11158" s="1" t="s">
        <v>24018</v>
      </c>
      <c r="E11158" s="1" t="s">
        <v>25</v>
      </c>
      <c r="F11158" s="1" t="s">
        <v>11</v>
      </c>
      <c r="G11158" s="1" t="str">
        <f>IFERROR(__xludf.DUMMYFUNCTION("GOOGLETRANSLATE(D11158,""fr"",""en"")"),"#VALUE!")</f>
        <v>#VALUE!</v>
      </c>
    </row>
    <row r="11159" ht="15.75" customHeight="1">
      <c r="A11159" s="1" t="s">
        <v>2625</v>
      </c>
      <c r="B11159" s="1">
        <v>4.0</v>
      </c>
      <c r="C11159" s="1" t="s">
        <v>24019</v>
      </c>
      <c r="D11159" s="1" t="s">
        <v>24020</v>
      </c>
      <c r="E11159" s="1" t="s">
        <v>43</v>
      </c>
      <c r="F11159" s="1" t="s">
        <v>30</v>
      </c>
      <c r="G11159" s="1" t="str">
        <f>IFERROR(__xludf.DUMMYFUNCTION("GOOGLETRANSLATE(D11159,""fr"",""en"")"),"#VALUE!")</f>
        <v>#VALUE!</v>
      </c>
    </row>
    <row r="11160" ht="15.75" customHeight="1">
      <c r="A11160" s="1" t="s">
        <v>424</v>
      </c>
      <c r="B11160" s="1">
        <v>3.0</v>
      </c>
      <c r="C11160" s="1" t="s">
        <v>24021</v>
      </c>
      <c r="D11160" s="1" t="s">
        <v>24022</v>
      </c>
      <c r="E11160" s="1" t="s">
        <v>10</v>
      </c>
      <c r="F11160" s="1" t="s">
        <v>11</v>
      </c>
      <c r="G11160" s="1" t="str">
        <f>IFERROR(__xludf.DUMMYFUNCTION("GOOGLETRANSLATE(D11160,""fr"",""en"")"),"#VALUE!")</f>
        <v>#VALUE!</v>
      </c>
    </row>
    <row r="11161" ht="15.75" customHeight="1">
      <c r="A11161" s="1" t="s">
        <v>24023</v>
      </c>
      <c r="B11161" s="1">
        <v>1.0</v>
      </c>
      <c r="C11161" s="1" t="s">
        <v>24024</v>
      </c>
      <c r="D11161" s="1" t="s">
        <v>24025</v>
      </c>
      <c r="E11161" s="1" t="s">
        <v>47</v>
      </c>
      <c r="F11161" s="1" t="s">
        <v>48</v>
      </c>
      <c r="G11161" s="1" t="str">
        <f>IFERROR(__xludf.DUMMYFUNCTION("GOOGLETRANSLATE(D11161,""fr"",""en"")"),"#VALUE!")</f>
        <v>#VALUE!</v>
      </c>
    </row>
    <row r="11162" ht="15.75" customHeight="1">
      <c r="A11162" s="1" t="s">
        <v>786</v>
      </c>
      <c r="B11162" s="1">
        <v>3.0</v>
      </c>
      <c r="C11162" s="1" t="s">
        <v>24026</v>
      </c>
      <c r="D11162" s="1" t="s">
        <v>24027</v>
      </c>
      <c r="E11162" s="1" t="s">
        <v>169</v>
      </c>
      <c r="F11162" s="1" t="s">
        <v>110</v>
      </c>
      <c r="G11162" s="1" t="str">
        <f>IFERROR(__xludf.DUMMYFUNCTION("GOOGLETRANSLATE(D11162,""fr"",""en"")"),"#VALUE!")</f>
        <v>#VALUE!</v>
      </c>
    </row>
    <row r="11163" ht="15.75" customHeight="1">
      <c r="A11163" s="1" t="s">
        <v>873</v>
      </c>
      <c r="B11163" s="1">
        <v>1.0</v>
      </c>
      <c r="C11163" s="1" t="s">
        <v>24028</v>
      </c>
      <c r="D11163" s="1" t="s">
        <v>24029</v>
      </c>
      <c r="E11163" s="1" t="s">
        <v>29</v>
      </c>
      <c r="F11163" s="1" t="s">
        <v>30</v>
      </c>
      <c r="G11163" s="1" t="str">
        <f>IFERROR(__xludf.DUMMYFUNCTION("GOOGLETRANSLATE(D11163,""fr"",""en"")"),"#VALUE!")</f>
        <v>#VALUE!</v>
      </c>
    </row>
    <row r="11164" ht="15.75" customHeight="1">
      <c r="A11164" s="1" t="s">
        <v>2117</v>
      </c>
      <c r="B11164" s="1">
        <v>2.0</v>
      </c>
      <c r="C11164" s="1" t="s">
        <v>24030</v>
      </c>
      <c r="D11164" s="1" t="s">
        <v>24031</v>
      </c>
      <c r="E11164" s="1" t="s">
        <v>21</v>
      </c>
      <c r="F11164" s="1" t="s">
        <v>11</v>
      </c>
      <c r="G11164" s="1" t="str">
        <f>IFERROR(__xludf.DUMMYFUNCTION("GOOGLETRANSLATE(D11164,""fr"",""en"")"),"#VALUE!")</f>
        <v>#VALUE!</v>
      </c>
    </row>
    <row r="11165" ht="15.75" customHeight="1">
      <c r="A11165" s="1" t="s">
        <v>59</v>
      </c>
      <c r="B11165" s="1">
        <v>5.0</v>
      </c>
      <c r="C11165" s="1" t="s">
        <v>24032</v>
      </c>
      <c r="D11165" s="1" t="s">
        <v>24033</v>
      </c>
      <c r="E11165" s="1" t="s">
        <v>65</v>
      </c>
      <c r="F11165" s="1" t="s">
        <v>66</v>
      </c>
      <c r="G11165" s="1" t="str">
        <f>IFERROR(__xludf.DUMMYFUNCTION("GOOGLETRANSLATE(D11165,""fr"",""en"")"),"#VALUE!")</f>
        <v>#VALUE!</v>
      </c>
    </row>
    <row r="11166" ht="15.75" customHeight="1">
      <c r="A11166" s="1" t="s">
        <v>44</v>
      </c>
      <c r="B11166" s="1">
        <v>2.0</v>
      </c>
      <c r="C11166" s="1" t="s">
        <v>24034</v>
      </c>
      <c r="D11166" s="1" t="s">
        <v>24035</v>
      </c>
      <c r="E11166" s="1" t="s">
        <v>21</v>
      </c>
      <c r="F11166" s="1" t="s">
        <v>11</v>
      </c>
      <c r="G11166" s="1" t="str">
        <f>IFERROR(__xludf.DUMMYFUNCTION("GOOGLETRANSLATE(D11166,""fr"",""en"")"),"#VALUE!")</f>
        <v>#VALUE!</v>
      </c>
    </row>
    <row r="11167" ht="15.75" customHeight="1">
      <c r="A11167" s="1" t="s">
        <v>7854</v>
      </c>
      <c r="B11167" s="1">
        <v>1.0</v>
      </c>
      <c r="C11167" s="1" t="s">
        <v>24036</v>
      </c>
      <c r="D11167" s="1" t="s">
        <v>24037</v>
      </c>
      <c r="E11167" s="1" t="s">
        <v>273</v>
      </c>
      <c r="F11167" s="1" t="s">
        <v>110</v>
      </c>
      <c r="G11167" s="1" t="str">
        <f>IFERROR(__xludf.DUMMYFUNCTION("GOOGLETRANSLATE(D11167,""fr"",""en"")"),"#VALUE!")</f>
        <v>#VALUE!</v>
      </c>
    </row>
    <row r="11168" ht="15.75" customHeight="1">
      <c r="A11168" s="1" t="s">
        <v>100</v>
      </c>
      <c r="B11168" s="1">
        <v>3.0</v>
      </c>
      <c r="C11168" s="1" t="s">
        <v>24038</v>
      </c>
      <c r="D11168" s="1" t="s">
        <v>24039</v>
      </c>
      <c r="E11168" s="1" t="s">
        <v>65</v>
      </c>
      <c r="F11168" s="1" t="s">
        <v>66</v>
      </c>
      <c r="G11168" s="1" t="str">
        <f>IFERROR(__xludf.DUMMYFUNCTION("GOOGLETRANSLATE(D11168,""fr"",""en"")"),"#VALUE!")</f>
        <v>#VALUE!</v>
      </c>
    </row>
    <row r="11169" ht="15.75" customHeight="1">
      <c r="A11169" s="1" t="s">
        <v>3222</v>
      </c>
      <c r="B11169" s="1">
        <v>4.0</v>
      </c>
      <c r="C11169" s="1" t="s">
        <v>24040</v>
      </c>
      <c r="D11169" s="1" t="s">
        <v>24041</v>
      </c>
      <c r="E11169" s="1" t="s">
        <v>25</v>
      </c>
      <c r="F11169" s="1" t="s">
        <v>11</v>
      </c>
      <c r="G11169" s="1" t="str">
        <f>IFERROR(__xludf.DUMMYFUNCTION("GOOGLETRANSLATE(D11169,""fr"",""en"")"),"#VALUE!")</f>
        <v>#VALUE!</v>
      </c>
    </row>
    <row r="11170" ht="15.75" customHeight="1">
      <c r="A11170" s="1" t="s">
        <v>6215</v>
      </c>
      <c r="B11170" s="1">
        <v>1.0</v>
      </c>
      <c r="C11170" s="1" t="s">
        <v>24042</v>
      </c>
      <c r="D11170" s="1" t="s">
        <v>24043</v>
      </c>
      <c r="E11170" s="1" t="s">
        <v>614</v>
      </c>
      <c r="F11170" s="1" t="s">
        <v>30</v>
      </c>
      <c r="G11170" s="1" t="str">
        <f>IFERROR(__xludf.DUMMYFUNCTION("GOOGLETRANSLATE(D11170,""fr"",""en"")"),"#VALUE!")</f>
        <v>#VALUE!</v>
      </c>
    </row>
    <row r="11171" ht="15.75" customHeight="1">
      <c r="A11171" s="1" t="s">
        <v>3385</v>
      </c>
      <c r="B11171" s="1">
        <v>4.0</v>
      </c>
      <c r="C11171" s="1" t="s">
        <v>24044</v>
      </c>
      <c r="D11171" s="1" t="s">
        <v>24045</v>
      </c>
      <c r="E11171" s="1" t="s">
        <v>21</v>
      </c>
      <c r="F11171" s="1" t="s">
        <v>11</v>
      </c>
      <c r="G11171" s="1" t="str">
        <f>IFERROR(__xludf.DUMMYFUNCTION("GOOGLETRANSLATE(D11171,""fr"",""en"")"),"#VALUE!")</f>
        <v>#VALUE!</v>
      </c>
    </row>
    <row r="11172" ht="15.75" customHeight="1">
      <c r="A11172" s="1" t="s">
        <v>1901</v>
      </c>
      <c r="B11172" s="1">
        <v>4.0</v>
      </c>
      <c r="C11172" s="1" t="s">
        <v>24046</v>
      </c>
      <c r="D11172" s="1" t="s">
        <v>24047</v>
      </c>
      <c r="E11172" s="1" t="s">
        <v>10</v>
      </c>
      <c r="F11172" s="1" t="s">
        <v>11</v>
      </c>
      <c r="G11172" s="1" t="str">
        <f>IFERROR(__xludf.DUMMYFUNCTION("GOOGLETRANSLATE(D11172,""fr"",""en"")"),"#VALUE!")</f>
        <v>#VALUE!</v>
      </c>
    </row>
    <row r="11173" ht="15.75" customHeight="1">
      <c r="A11173" s="1" t="s">
        <v>433</v>
      </c>
      <c r="B11173" s="1">
        <v>1.0</v>
      </c>
      <c r="C11173" s="1" t="s">
        <v>24048</v>
      </c>
      <c r="D11173" s="1" t="s">
        <v>24049</v>
      </c>
      <c r="E11173" s="1" t="s">
        <v>296</v>
      </c>
      <c r="F11173" s="1" t="s">
        <v>110</v>
      </c>
      <c r="G11173" s="1" t="str">
        <f>IFERROR(__xludf.DUMMYFUNCTION("GOOGLETRANSLATE(D11173,""fr"",""en"")"),"#VALUE!")</f>
        <v>#VALUE!</v>
      </c>
    </row>
    <row r="11174" ht="15.75" customHeight="1">
      <c r="A11174" s="1" t="s">
        <v>10722</v>
      </c>
      <c r="B11174" s="1">
        <v>1.0</v>
      </c>
      <c r="C11174" s="1" t="s">
        <v>24050</v>
      </c>
      <c r="D11174" s="1" t="s">
        <v>24051</v>
      </c>
      <c r="E11174" s="1" t="s">
        <v>125</v>
      </c>
      <c r="F11174" s="1" t="s">
        <v>11</v>
      </c>
      <c r="G11174" s="1" t="str">
        <f>IFERROR(__xludf.DUMMYFUNCTION("GOOGLETRANSLATE(D11174,""fr"",""en"")"),"#VALUE!")</f>
        <v>#VALUE!</v>
      </c>
    </row>
    <row r="11175" ht="15.75" customHeight="1">
      <c r="A11175" s="1" t="s">
        <v>18</v>
      </c>
      <c r="B11175" s="1">
        <v>1.0</v>
      </c>
      <c r="C11175" s="1" t="s">
        <v>24052</v>
      </c>
      <c r="D11175" s="1" t="s">
        <v>24053</v>
      </c>
      <c r="E11175" s="1" t="s">
        <v>109</v>
      </c>
      <c r="F11175" s="1" t="s">
        <v>11</v>
      </c>
      <c r="G11175" s="1" t="str">
        <f>IFERROR(__xludf.DUMMYFUNCTION("GOOGLETRANSLATE(D11175,""fr"",""en"")"),"#VALUE!")</f>
        <v>#VALUE!</v>
      </c>
    </row>
    <row r="11176" ht="15.75" customHeight="1">
      <c r="A11176" s="1" t="s">
        <v>5094</v>
      </c>
      <c r="B11176" s="1">
        <v>1.0</v>
      </c>
      <c r="C11176" s="1" t="s">
        <v>24054</v>
      </c>
      <c r="D11176" s="1" t="s">
        <v>24055</v>
      </c>
      <c r="E11176" s="1" t="s">
        <v>169</v>
      </c>
      <c r="F11176" s="1" t="s">
        <v>11</v>
      </c>
      <c r="G11176" s="1" t="str">
        <f>IFERROR(__xludf.DUMMYFUNCTION("GOOGLETRANSLATE(D11176,""fr"",""en"")"),"#VALUE!")</f>
        <v>#VALUE!</v>
      </c>
    </row>
    <row r="11177" ht="15.75" customHeight="1">
      <c r="A11177" s="1" t="s">
        <v>741</v>
      </c>
      <c r="B11177" s="1">
        <v>4.0</v>
      </c>
      <c r="C11177" s="1" t="s">
        <v>24056</v>
      </c>
      <c r="D11177" s="1" t="s">
        <v>24057</v>
      </c>
      <c r="E11177" s="1" t="s">
        <v>10</v>
      </c>
      <c r="F11177" s="1" t="s">
        <v>11</v>
      </c>
      <c r="G11177" s="1" t="str">
        <f>IFERROR(__xludf.DUMMYFUNCTION("GOOGLETRANSLATE(D11177,""fr"",""en"")"),"#VALUE!")</f>
        <v>#VALUE!</v>
      </c>
    </row>
    <row r="11178" ht="15.75" customHeight="1">
      <c r="A11178" s="1" t="s">
        <v>701</v>
      </c>
      <c r="B11178" s="1">
        <v>4.0</v>
      </c>
      <c r="C11178" s="1" t="s">
        <v>24058</v>
      </c>
      <c r="D11178" s="1" t="s">
        <v>24059</v>
      </c>
      <c r="E11178" s="1" t="s">
        <v>21</v>
      </c>
      <c r="F11178" s="1" t="s">
        <v>11</v>
      </c>
      <c r="G11178" s="1" t="str">
        <f>IFERROR(__xludf.DUMMYFUNCTION("GOOGLETRANSLATE(D11178,""fr"",""en"")"),"#VALUE!")</f>
        <v>#VALUE!</v>
      </c>
    </row>
    <row r="11179" ht="15.75" customHeight="1">
      <c r="A11179" s="1" t="s">
        <v>1023</v>
      </c>
      <c r="B11179" s="1">
        <v>4.0</v>
      </c>
      <c r="C11179" s="1" t="s">
        <v>24060</v>
      </c>
      <c r="D11179" s="1" t="s">
        <v>24061</v>
      </c>
      <c r="E11179" s="1" t="s">
        <v>65</v>
      </c>
      <c r="F11179" s="1" t="s">
        <v>66</v>
      </c>
      <c r="G11179" s="1" t="str">
        <f>IFERROR(__xludf.DUMMYFUNCTION("GOOGLETRANSLATE(D11179,""fr"",""en"")"),"#VALUE!")</f>
        <v>#VALUE!</v>
      </c>
    </row>
    <row r="11180" ht="15.75" customHeight="1">
      <c r="A11180" s="1" t="s">
        <v>2165</v>
      </c>
      <c r="B11180" s="1">
        <v>1.0</v>
      </c>
      <c r="C11180" s="1" t="s">
        <v>24062</v>
      </c>
      <c r="D11180" s="1" t="s">
        <v>24063</v>
      </c>
      <c r="E11180" s="1" t="s">
        <v>750</v>
      </c>
      <c r="F11180" s="1" t="s">
        <v>110</v>
      </c>
      <c r="G11180" s="1" t="str">
        <f>IFERROR(__xludf.DUMMYFUNCTION("GOOGLETRANSLATE(D11180,""fr"",""en"")"),"#VALUE!")</f>
        <v>#VALUE!</v>
      </c>
    </row>
    <row r="11181" ht="15.75" customHeight="1">
      <c r="A11181" s="1" t="s">
        <v>4625</v>
      </c>
      <c r="B11181" s="1">
        <v>4.0</v>
      </c>
      <c r="C11181" s="1" t="s">
        <v>24064</v>
      </c>
      <c r="D11181" s="1" t="s">
        <v>24065</v>
      </c>
      <c r="E11181" s="1" t="s">
        <v>10</v>
      </c>
      <c r="F11181" s="1" t="s">
        <v>11</v>
      </c>
      <c r="G11181" s="1" t="str">
        <f>IFERROR(__xludf.DUMMYFUNCTION("GOOGLETRANSLATE(D11181,""fr"",""en"")"),"#VALUE!")</f>
        <v>#VALUE!</v>
      </c>
    </row>
    <row r="11182" ht="15.75" customHeight="1">
      <c r="A11182" s="1" t="s">
        <v>1833</v>
      </c>
      <c r="B11182" s="1">
        <v>3.0</v>
      </c>
      <c r="C11182" s="1" t="s">
        <v>24066</v>
      </c>
      <c r="D11182" s="1" t="s">
        <v>24067</v>
      </c>
      <c r="E11182" s="1" t="s">
        <v>10</v>
      </c>
      <c r="F11182" s="1" t="s">
        <v>11</v>
      </c>
      <c r="G11182" s="1" t="str">
        <f>IFERROR(__xludf.DUMMYFUNCTION("GOOGLETRANSLATE(D11182,""fr"",""en"")"),"#VALUE!")</f>
        <v>#VALUE!</v>
      </c>
    </row>
    <row r="11183" ht="15.75" customHeight="1">
      <c r="A11183" s="1" t="s">
        <v>4832</v>
      </c>
      <c r="B11183" s="1">
        <v>1.0</v>
      </c>
      <c r="C11183" s="1" t="s">
        <v>24068</v>
      </c>
      <c r="D11183" s="1" t="s">
        <v>24069</v>
      </c>
      <c r="E11183" s="1" t="s">
        <v>10</v>
      </c>
      <c r="F11183" s="1" t="s">
        <v>11</v>
      </c>
      <c r="G11183" s="1" t="str">
        <f>IFERROR(__xludf.DUMMYFUNCTION("GOOGLETRANSLATE(D11183,""fr"",""en"")"),"#VALUE!")</f>
        <v>#VALUE!</v>
      </c>
    </row>
    <row r="11184" ht="15.75" customHeight="1">
      <c r="A11184" s="1" t="s">
        <v>1741</v>
      </c>
      <c r="B11184" s="1">
        <v>4.0</v>
      </c>
      <c r="C11184" s="1" t="s">
        <v>24070</v>
      </c>
      <c r="D11184" s="1" t="s">
        <v>24071</v>
      </c>
      <c r="E11184" s="1" t="s">
        <v>21</v>
      </c>
      <c r="F11184" s="1" t="s">
        <v>11</v>
      </c>
      <c r="G11184" s="1" t="str">
        <f>IFERROR(__xludf.DUMMYFUNCTION("GOOGLETRANSLATE(D11184,""fr"",""en"")"),"#VALUE!")</f>
        <v>#VALUE!</v>
      </c>
    </row>
    <row r="11185" ht="15.75" customHeight="1">
      <c r="A11185" s="1" t="s">
        <v>217</v>
      </c>
      <c r="B11185" s="1">
        <v>3.0</v>
      </c>
      <c r="C11185" s="1" t="s">
        <v>24072</v>
      </c>
      <c r="D11185" s="1" t="s">
        <v>24073</v>
      </c>
      <c r="E11185" s="1" t="s">
        <v>484</v>
      </c>
      <c r="F11185" s="1" t="s">
        <v>30</v>
      </c>
      <c r="G11185" s="1" t="str">
        <f>IFERROR(__xludf.DUMMYFUNCTION("GOOGLETRANSLATE(D11185,""fr"",""en"")"),"#VALUE!")</f>
        <v>#VALUE!</v>
      </c>
    </row>
    <row r="11186" ht="15.75" customHeight="1">
      <c r="A11186" s="1" t="s">
        <v>1699</v>
      </c>
      <c r="B11186" s="1">
        <v>4.0</v>
      </c>
      <c r="C11186" s="1" t="s">
        <v>24074</v>
      </c>
      <c r="D11186" s="1" t="s">
        <v>24075</v>
      </c>
      <c r="E11186" s="1" t="s">
        <v>169</v>
      </c>
      <c r="F11186" s="1" t="s">
        <v>11</v>
      </c>
      <c r="G11186" s="1" t="str">
        <f>IFERROR(__xludf.DUMMYFUNCTION("GOOGLETRANSLATE(D11186,""fr"",""en"")"),"#VALUE!")</f>
        <v>#VALUE!</v>
      </c>
    </row>
    <row r="11187" ht="15.75" customHeight="1">
      <c r="A11187" s="1" t="s">
        <v>261</v>
      </c>
      <c r="B11187" s="1">
        <v>1.0</v>
      </c>
      <c r="C11187" s="1" t="s">
        <v>24076</v>
      </c>
      <c r="D11187" s="1" t="s">
        <v>24077</v>
      </c>
      <c r="E11187" s="1" t="s">
        <v>292</v>
      </c>
      <c r="F11187" s="1" t="s">
        <v>11</v>
      </c>
      <c r="G11187" s="1" t="str">
        <f>IFERROR(__xludf.DUMMYFUNCTION("GOOGLETRANSLATE(D11187,""fr"",""en"")"),"#VALUE!")</f>
        <v>#VALUE!</v>
      </c>
    </row>
    <row r="11188" ht="15.75" customHeight="1">
      <c r="A11188" s="1" t="s">
        <v>1303</v>
      </c>
      <c r="B11188" s="1">
        <v>1.0</v>
      </c>
      <c r="C11188" s="1" t="s">
        <v>24078</v>
      </c>
      <c r="D11188" s="1" t="s">
        <v>24079</v>
      </c>
      <c r="E11188" s="1" t="s">
        <v>10</v>
      </c>
      <c r="F11188" s="1" t="s">
        <v>11</v>
      </c>
      <c r="G11188" s="1" t="str">
        <f>IFERROR(__xludf.DUMMYFUNCTION("GOOGLETRANSLATE(D11188,""fr"",""en"")"),"#VALUE!")</f>
        <v>#VALUE!</v>
      </c>
    </row>
    <row r="11189" ht="15.75" customHeight="1">
      <c r="A11189" s="1" t="s">
        <v>11724</v>
      </c>
      <c r="B11189" s="1">
        <v>1.0</v>
      </c>
      <c r="C11189" s="1" t="s">
        <v>24080</v>
      </c>
      <c r="D11189" s="1" t="s">
        <v>24081</v>
      </c>
      <c r="E11189" s="1" t="s">
        <v>575</v>
      </c>
      <c r="F11189" s="1" t="s">
        <v>48</v>
      </c>
      <c r="G11189" s="1" t="str">
        <f>IFERROR(__xludf.DUMMYFUNCTION("GOOGLETRANSLATE(D11189,""fr"",""en"")"),"#VALUE!")</f>
        <v>#VALUE!</v>
      </c>
    </row>
    <row r="11190" ht="15.75" customHeight="1">
      <c r="A11190" s="1" t="s">
        <v>100</v>
      </c>
      <c r="B11190" s="1">
        <v>5.0</v>
      </c>
      <c r="C11190" s="1" t="s">
        <v>24082</v>
      </c>
      <c r="D11190" s="1" t="s">
        <v>24083</v>
      </c>
      <c r="E11190" s="1" t="s">
        <v>21</v>
      </c>
      <c r="F11190" s="1" t="s">
        <v>11</v>
      </c>
      <c r="G11190" s="1" t="str">
        <f>IFERROR(__xludf.DUMMYFUNCTION("GOOGLETRANSLATE(D11190,""fr"",""en"")"),"#VALUE!")</f>
        <v>#VALUE!</v>
      </c>
    </row>
    <row r="11191" ht="15.75" customHeight="1">
      <c r="A11191" s="1" t="s">
        <v>67</v>
      </c>
      <c r="B11191" s="1">
        <v>1.0</v>
      </c>
      <c r="C11191" s="1" t="s">
        <v>24084</v>
      </c>
      <c r="D11191" s="1" t="s">
        <v>24085</v>
      </c>
      <c r="E11191" s="1" t="s">
        <v>646</v>
      </c>
      <c r="F11191" s="1" t="s">
        <v>39</v>
      </c>
      <c r="G11191" s="1" t="str">
        <f>IFERROR(__xludf.DUMMYFUNCTION("GOOGLETRANSLATE(D11191,""fr"",""en"")"),"#VALUE!")</f>
        <v>#VALUE!</v>
      </c>
    </row>
    <row r="11192" ht="15.75" customHeight="1">
      <c r="A11192" s="1" t="s">
        <v>1816</v>
      </c>
      <c r="B11192" s="1">
        <v>5.0</v>
      </c>
      <c r="C11192" s="1" t="s">
        <v>24086</v>
      </c>
      <c r="D11192" s="1" t="s">
        <v>24087</v>
      </c>
      <c r="E11192" s="1" t="s">
        <v>10</v>
      </c>
      <c r="F11192" s="1" t="s">
        <v>11</v>
      </c>
      <c r="G11192" s="1" t="str">
        <f>IFERROR(__xludf.DUMMYFUNCTION("GOOGLETRANSLATE(D11192,""fr"",""en"")"),"#VALUE!")</f>
        <v>#VALUE!</v>
      </c>
    </row>
    <row r="11193" ht="15.75" customHeight="1">
      <c r="A11193" s="1" t="s">
        <v>24088</v>
      </c>
      <c r="B11193" s="1">
        <v>1.0</v>
      </c>
      <c r="C11193" s="1" t="s">
        <v>24089</v>
      </c>
      <c r="D11193" s="1" t="s">
        <v>24090</v>
      </c>
      <c r="E11193" s="1" t="s">
        <v>109</v>
      </c>
      <c r="F11193" s="1" t="s">
        <v>11</v>
      </c>
      <c r="G11193" s="1" t="str">
        <f>IFERROR(__xludf.DUMMYFUNCTION("GOOGLETRANSLATE(D11193,""fr"",""en"")"),"#VALUE!")</f>
        <v>#VALUE!</v>
      </c>
    </row>
    <row r="11194" ht="15.75" customHeight="1">
      <c r="A11194" s="1" t="s">
        <v>1940</v>
      </c>
      <c r="B11194" s="1">
        <v>5.0</v>
      </c>
      <c r="C11194" s="1" t="s">
        <v>24091</v>
      </c>
      <c r="D11194" s="1" t="s">
        <v>24092</v>
      </c>
      <c r="E11194" s="1" t="s">
        <v>10</v>
      </c>
      <c r="F11194" s="1" t="s">
        <v>11</v>
      </c>
      <c r="G11194" s="1" t="str">
        <f>IFERROR(__xludf.DUMMYFUNCTION("GOOGLETRANSLATE(D11194,""fr"",""en"")"),"#VALUE!")</f>
        <v>#VALUE!</v>
      </c>
    </row>
    <row r="11195" ht="15.75" customHeight="1">
      <c r="A11195" s="1" t="s">
        <v>488</v>
      </c>
      <c r="B11195" s="1">
        <v>4.0</v>
      </c>
      <c r="C11195" s="1" t="s">
        <v>24093</v>
      </c>
      <c r="D11195" s="1" t="s">
        <v>24094</v>
      </c>
      <c r="E11195" s="1" t="s">
        <v>10</v>
      </c>
      <c r="F11195" s="1" t="s">
        <v>11</v>
      </c>
      <c r="G11195" s="1" t="str">
        <f>IFERROR(__xludf.DUMMYFUNCTION("GOOGLETRANSLATE(D11195,""fr"",""en"")"),"#VALUE!")</f>
        <v>#VALUE!</v>
      </c>
    </row>
    <row r="11196" ht="15.75" customHeight="1">
      <c r="A11196" s="1" t="s">
        <v>2911</v>
      </c>
      <c r="B11196" s="1">
        <v>5.0</v>
      </c>
      <c r="C11196" s="1" t="s">
        <v>24095</v>
      </c>
      <c r="D11196" s="1" t="s">
        <v>24096</v>
      </c>
      <c r="E11196" s="1" t="s">
        <v>10</v>
      </c>
      <c r="F11196" s="1" t="s">
        <v>11</v>
      </c>
      <c r="G11196" s="1" t="str">
        <f>IFERROR(__xludf.DUMMYFUNCTION("GOOGLETRANSLATE(D11196,""fr"",""en"")"),"#VALUE!")</f>
        <v>#VALUE!</v>
      </c>
    </row>
    <row r="11197" ht="15.75" customHeight="1">
      <c r="A11197" s="1" t="s">
        <v>326</v>
      </c>
      <c r="B11197" s="1">
        <v>4.0</v>
      </c>
      <c r="C11197" s="1" t="s">
        <v>24097</v>
      </c>
      <c r="D11197" s="1" t="s">
        <v>24098</v>
      </c>
      <c r="E11197" s="1" t="s">
        <v>21</v>
      </c>
      <c r="F11197" s="1" t="s">
        <v>11</v>
      </c>
      <c r="G11197" s="1" t="str">
        <f>IFERROR(__xludf.DUMMYFUNCTION("GOOGLETRANSLATE(D11197,""fr"",""en"")"),"#VALUE!")</f>
        <v>#VALUE!</v>
      </c>
    </row>
    <row r="11198" ht="15.75" customHeight="1">
      <c r="A11198" s="1" t="s">
        <v>10375</v>
      </c>
      <c r="B11198" s="1">
        <v>3.0</v>
      </c>
      <c r="C11198" s="1" t="s">
        <v>4196</v>
      </c>
      <c r="D11198" s="1" t="s">
        <v>24099</v>
      </c>
      <c r="E11198" s="1" t="s">
        <v>373</v>
      </c>
      <c r="F11198" s="1" t="s">
        <v>30</v>
      </c>
      <c r="G11198" s="1" t="str">
        <f>IFERROR(__xludf.DUMMYFUNCTION("GOOGLETRANSLATE(D11198,""fr"",""en"")"),"#VALUE!")</f>
        <v>#VALUE!</v>
      </c>
    </row>
    <row r="11199" ht="15.75" customHeight="1">
      <c r="A11199" s="1" t="s">
        <v>1375</v>
      </c>
      <c r="B11199" s="1">
        <v>4.0</v>
      </c>
      <c r="C11199" s="1" t="s">
        <v>24100</v>
      </c>
      <c r="D11199" s="1" t="s">
        <v>24101</v>
      </c>
      <c r="E11199" s="1" t="s">
        <v>29</v>
      </c>
      <c r="F11199" s="1" t="s">
        <v>30</v>
      </c>
      <c r="G11199" s="1" t="str">
        <f>IFERROR(__xludf.DUMMYFUNCTION("GOOGLETRANSLATE(D11199,""fr"",""en"")"),"#VALUE!")</f>
        <v>#VALUE!</v>
      </c>
    </row>
    <row r="11200" ht="15.75" customHeight="1">
      <c r="A11200" s="1" t="s">
        <v>1344</v>
      </c>
      <c r="B11200" s="1">
        <v>5.0</v>
      </c>
      <c r="C11200" s="1" t="s">
        <v>24102</v>
      </c>
      <c r="D11200" s="1" t="s">
        <v>24103</v>
      </c>
      <c r="E11200" s="1" t="s">
        <v>21</v>
      </c>
      <c r="F11200" s="1" t="s">
        <v>11</v>
      </c>
      <c r="G11200" s="1" t="str">
        <f>IFERROR(__xludf.DUMMYFUNCTION("GOOGLETRANSLATE(D11200,""fr"",""en"")"),"#VALUE!")</f>
        <v>#VALUE!</v>
      </c>
    </row>
    <row r="11201" ht="15.75" customHeight="1">
      <c r="A11201" s="1" t="s">
        <v>551</v>
      </c>
      <c r="B11201" s="1">
        <v>5.0</v>
      </c>
      <c r="C11201" s="1" t="s">
        <v>24104</v>
      </c>
      <c r="D11201" s="1" t="s">
        <v>24105</v>
      </c>
      <c r="E11201" s="1" t="s">
        <v>21</v>
      </c>
      <c r="F11201" s="1" t="s">
        <v>11</v>
      </c>
      <c r="G11201" s="1" t="str">
        <f>IFERROR(__xludf.DUMMYFUNCTION("GOOGLETRANSLATE(D11201,""fr"",""en"")"),"#VALUE!")</f>
        <v>#VALUE!</v>
      </c>
    </row>
    <row r="11202" ht="15.75" customHeight="1">
      <c r="A11202" s="1" t="s">
        <v>377</v>
      </c>
      <c r="B11202" s="1">
        <v>4.0</v>
      </c>
      <c r="C11202" s="1" t="s">
        <v>24106</v>
      </c>
      <c r="D11202" s="1" t="s">
        <v>24107</v>
      </c>
      <c r="E11202" s="1" t="s">
        <v>65</v>
      </c>
      <c r="F11202" s="1" t="s">
        <v>66</v>
      </c>
      <c r="G11202" s="1" t="str">
        <f>IFERROR(__xludf.DUMMYFUNCTION("GOOGLETRANSLATE(D11202,""fr"",""en"")"),"#VALUE!")</f>
        <v>#VALUE!</v>
      </c>
    </row>
    <row r="11203" ht="15.75" customHeight="1">
      <c r="A11203" s="1" t="s">
        <v>332</v>
      </c>
      <c r="B11203" s="1">
        <v>4.0</v>
      </c>
      <c r="C11203" s="1" t="s">
        <v>24108</v>
      </c>
      <c r="D11203" s="1" t="s">
        <v>24109</v>
      </c>
      <c r="E11203" s="1" t="s">
        <v>10</v>
      </c>
      <c r="F11203" s="1" t="s">
        <v>11</v>
      </c>
      <c r="G11203" s="1" t="str">
        <f>IFERROR(__xludf.DUMMYFUNCTION("GOOGLETRANSLATE(D11203,""fr"",""en"")"),"#VALUE!")</f>
        <v>#VALUE!</v>
      </c>
    </row>
    <row r="11204" ht="15.75" customHeight="1">
      <c r="A11204" s="1" t="s">
        <v>2003</v>
      </c>
      <c r="B11204" s="1">
        <v>1.0</v>
      </c>
      <c r="C11204" s="1" t="s">
        <v>24110</v>
      </c>
      <c r="D11204" s="1" t="s">
        <v>24111</v>
      </c>
      <c r="E11204" s="1" t="s">
        <v>373</v>
      </c>
      <c r="F11204" s="1" t="s">
        <v>118</v>
      </c>
      <c r="G11204" s="1" t="str">
        <f>IFERROR(__xludf.DUMMYFUNCTION("GOOGLETRANSLATE(D11204,""fr"",""en"")"),"#VALUE!")</f>
        <v>#VALUE!</v>
      </c>
    </row>
    <row r="11205" ht="15.75" customHeight="1">
      <c r="A11205" s="1" t="s">
        <v>2358</v>
      </c>
      <c r="B11205" s="1">
        <v>1.0</v>
      </c>
      <c r="C11205" s="1" t="s">
        <v>24112</v>
      </c>
      <c r="D11205" s="1" t="s">
        <v>24113</v>
      </c>
      <c r="E11205" s="1" t="s">
        <v>43</v>
      </c>
      <c r="F11205" s="1" t="s">
        <v>30</v>
      </c>
      <c r="G11205" s="1" t="str">
        <f>IFERROR(__xludf.DUMMYFUNCTION("GOOGLETRANSLATE(D11205,""fr"",""en"")"),"#VALUE!")</f>
        <v>#VALUE!</v>
      </c>
    </row>
    <row r="11206" ht="15.75" customHeight="1">
      <c r="A11206" s="1" t="s">
        <v>576</v>
      </c>
      <c r="B11206" s="1">
        <v>4.0</v>
      </c>
      <c r="C11206" s="1" t="s">
        <v>24114</v>
      </c>
      <c r="D11206" s="1" t="s">
        <v>24115</v>
      </c>
      <c r="E11206" s="1" t="s">
        <v>176</v>
      </c>
      <c r="F11206" s="1" t="s">
        <v>66</v>
      </c>
      <c r="G11206" s="1" t="str">
        <f>IFERROR(__xludf.DUMMYFUNCTION("GOOGLETRANSLATE(D11206,""fr"",""en"")"),"#VALUE!")</f>
        <v>#VALUE!</v>
      </c>
    </row>
    <row r="11207" ht="15.75" customHeight="1">
      <c r="A11207" s="1" t="s">
        <v>5372</v>
      </c>
      <c r="B11207" s="1">
        <v>1.0</v>
      </c>
      <c r="C11207" s="1" t="s">
        <v>24116</v>
      </c>
      <c r="D11207" s="1" t="s">
        <v>24117</v>
      </c>
      <c r="E11207" s="1" t="s">
        <v>196</v>
      </c>
      <c r="F11207" s="1" t="s">
        <v>118</v>
      </c>
      <c r="G11207" s="1" t="str">
        <f>IFERROR(__xludf.DUMMYFUNCTION("GOOGLETRANSLATE(D11207,""fr"",""en"")"),"#VALUE!")</f>
        <v>#VALUE!</v>
      </c>
    </row>
    <row r="11208" ht="15.75" customHeight="1">
      <c r="A11208" s="1" t="s">
        <v>2117</v>
      </c>
      <c r="B11208" s="1">
        <v>2.0</v>
      </c>
      <c r="C11208" s="1" t="s">
        <v>24118</v>
      </c>
      <c r="D11208" s="1" t="s">
        <v>24119</v>
      </c>
      <c r="E11208" s="1" t="s">
        <v>43</v>
      </c>
      <c r="F11208" s="1" t="s">
        <v>30</v>
      </c>
      <c r="G11208" s="1" t="str">
        <f>IFERROR(__xludf.DUMMYFUNCTION("GOOGLETRANSLATE(D11208,""fr"",""en"")"),"#VALUE!")</f>
        <v>#VALUE!</v>
      </c>
    </row>
    <row r="11209" ht="15.75" customHeight="1">
      <c r="A11209" s="1" t="s">
        <v>10477</v>
      </c>
      <c r="B11209" s="1">
        <v>5.0</v>
      </c>
      <c r="C11209" s="1" t="s">
        <v>24120</v>
      </c>
      <c r="D11209" s="1" t="s">
        <v>24121</v>
      </c>
      <c r="E11209" s="1" t="s">
        <v>52</v>
      </c>
      <c r="F11209" s="1" t="s">
        <v>11</v>
      </c>
      <c r="G11209" s="1" t="str">
        <f>IFERROR(__xludf.DUMMYFUNCTION("GOOGLETRANSLATE(D11209,""fr"",""en"")"),"#VALUE!")</f>
        <v>#VALUE!</v>
      </c>
    </row>
    <row r="11210" ht="15.75" customHeight="1">
      <c r="A11210" s="1" t="s">
        <v>2768</v>
      </c>
      <c r="B11210" s="1">
        <v>5.0</v>
      </c>
      <c r="C11210" s="1" t="s">
        <v>24122</v>
      </c>
      <c r="D11210" s="1" t="s">
        <v>24123</v>
      </c>
      <c r="E11210" s="1" t="s">
        <v>614</v>
      </c>
      <c r="F11210" s="1" t="s">
        <v>30</v>
      </c>
      <c r="G11210" s="1" t="str">
        <f>IFERROR(__xludf.DUMMYFUNCTION("GOOGLETRANSLATE(D11210,""fr"",""en"")"),"#VALUE!")</f>
        <v>#VALUE!</v>
      </c>
    </row>
    <row r="11211" ht="15.75" customHeight="1">
      <c r="A11211" s="1" t="s">
        <v>2272</v>
      </c>
      <c r="B11211" s="1">
        <v>3.0</v>
      </c>
      <c r="C11211" s="1" t="s">
        <v>24124</v>
      </c>
      <c r="D11211" s="1" t="s">
        <v>24125</v>
      </c>
      <c r="E11211" s="1" t="s">
        <v>21</v>
      </c>
      <c r="F11211" s="1" t="s">
        <v>11</v>
      </c>
      <c r="G11211" s="1" t="str">
        <f>IFERROR(__xludf.DUMMYFUNCTION("GOOGLETRANSLATE(D11211,""fr"",""en"")"),"#VALUE!")</f>
        <v>#VALUE!</v>
      </c>
    </row>
    <row r="11212" ht="15.75" customHeight="1">
      <c r="A11212" s="1" t="s">
        <v>741</v>
      </c>
      <c r="B11212" s="1">
        <v>4.0</v>
      </c>
      <c r="C11212" s="1" t="s">
        <v>24126</v>
      </c>
      <c r="D11212" s="1" t="s">
        <v>24127</v>
      </c>
      <c r="E11212" s="1" t="s">
        <v>10</v>
      </c>
      <c r="F11212" s="1" t="s">
        <v>11</v>
      </c>
      <c r="G11212" s="1" t="str">
        <f>IFERROR(__xludf.DUMMYFUNCTION("GOOGLETRANSLATE(D11212,""fr"",""en"")"),"#VALUE!")</f>
        <v>#VALUE!</v>
      </c>
    </row>
    <row r="11213" ht="15.75" customHeight="1">
      <c r="A11213" s="1" t="s">
        <v>9414</v>
      </c>
      <c r="B11213" s="1">
        <v>1.0</v>
      </c>
      <c r="C11213" s="1" t="s">
        <v>24128</v>
      </c>
      <c r="D11213" s="1" t="s">
        <v>24129</v>
      </c>
      <c r="E11213" s="1" t="s">
        <v>196</v>
      </c>
      <c r="F11213" s="1" t="s">
        <v>118</v>
      </c>
      <c r="G11213" s="1" t="str">
        <f>IFERROR(__xludf.DUMMYFUNCTION("GOOGLETRANSLATE(D11213,""fr"",""en"")"),"#VALUE!")</f>
        <v>#VALUE!</v>
      </c>
    </row>
    <row r="11214" ht="15.75" customHeight="1">
      <c r="A11214" s="1" t="s">
        <v>1764</v>
      </c>
      <c r="B11214" s="1">
        <v>3.0</v>
      </c>
      <c r="C11214" s="1" t="s">
        <v>24130</v>
      </c>
      <c r="D11214" s="1" t="s">
        <v>24131</v>
      </c>
      <c r="E11214" s="1" t="s">
        <v>10</v>
      </c>
      <c r="F11214" s="1" t="s">
        <v>11</v>
      </c>
      <c r="G11214" s="1" t="str">
        <f>IFERROR(__xludf.DUMMYFUNCTION("GOOGLETRANSLATE(D11214,""fr"",""en"")"),"#VALUE!")</f>
        <v>#VALUE!</v>
      </c>
    </row>
    <row r="11215" ht="15.75" customHeight="1">
      <c r="A11215" s="1" t="s">
        <v>3196</v>
      </c>
      <c r="B11215" s="1">
        <v>2.0</v>
      </c>
      <c r="C11215" s="1" t="s">
        <v>24132</v>
      </c>
      <c r="D11215" s="1" t="s">
        <v>24133</v>
      </c>
      <c r="E11215" s="1" t="s">
        <v>10</v>
      </c>
      <c r="F11215" s="1" t="s">
        <v>11</v>
      </c>
      <c r="G11215" s="1" t="str">
        <f>IFERROR(__xludf.DUMMYFUNCTION("GOOGLETRANSLATE(D11215,""fr"",""en"")"),"#VALUE!")</f>
        <v>#VALUE!</v>
      </c>
    </row>
    <row r="11216" ht="15.75" customHeight="1">
      <c r="A11216" s="1" t="s">
        <v>2165</v>
      </c>
      <c r="B11216" s="1">
        <v>5.0</v>
      </c>
      <c r="C11216" s="1" t="s">
        <v>24134</v>
      </c>
      <c r="D11216" s="1" t="s">
        <v>24135</v>
      </c>
      <c r="E11216" s="1" t="s">
        <v>10</v>
      </c>
      <c r="F11216" s="1" t="s">
        <v>11</v>
      </c>
      <c r="G11216" s="1" t="str">
        <f>IFERROR(__xludf.DUMMYFUNCTION("GOOGLETRANSLATE(D11216,""fr"",""en"")"),"#VALUE!")</f>
        <v>#VALUE!</v>
      </c>
    </row>
    <row r="11217" ht="15.75" customHeight="1">
      <c r="A11217" s="1" t="s">
        <v>15089</v>
      </c>
      <c r="B11217" s="1">
        <v>1.0</v>
      </c>
      <c r="C11217" s="1" t="s">
        <v>24136</v>
      </c>
      <c r="D11217" s="1" t="s">
        <v>24137</v>
      </c>
      <c r="E11217" s="1" t="s">
        <v>38</v>
      </c>
      <c r="F11217" s="1" t="s">
        <v>39</v>
      </c>
      <c r="G11217" s="1" t="str">
        <f>IFERROR(__xludf.DUMMYFUNCTION("GOOGLETRANSLATE(D11217,""fr"",""en"")"),"#VALUE!")</f>
        <v>#VALUE!</v>
      </c>
    </row>
    <row r="11218" ht="15.75" customHeight="1">
      <c r="A11218" s="1" t="s">
        <v>5559</v>
      </c>
      <c r="B11218" s="1">
        <v>1.0</v>
      </c>
      <c r="C11218" s="1" t="s">
        <v>24138</v>
      </c>
      <c r="D11218" s="1" t="s">
        <v>24139</v>
      </c>
      <c r="E11218" s="1" t="s">
        <v>250</v>
      </c>
      <c r="F11218" s="1" t="s">
        <v>30</v>
      </c>
      <c r="G11218" s="1" t="str">
        <f>IFERROR(__xludf.DUMMYFUNCTION("GOOGLETRANSLATE(D11218,""fr"",""en"")"),"#VALUE!")</f>
        <v>#VALUE!</v>
      </c>
    </row>
    <row r="11219" ht="15.75" customHeight="1">
      <c r="A11219" s="1" t="s">
        <v>1799</v>
      </c>
      <c r="B11219" s="1">
        <v>3.0</v>
      </c>
      <c r="C11219" s="1" t="s">
        <v>24140</v>
      </c>
      <c r="D11219" s="1" t="s">
        <v>24141</v>
      </c>
      <c r="E11219" s="1" t="s">
        <v>484</v>
      </c>
      <c r="F11219" s="1" t="s">
        <v>30</v>
      </c>
      <c r="G11219" s="1" t="str">
        <f>IFERROR(__xludf.DUMMYFUNCTION("GOOGLETRANSLATE(D11219,""fr"",""en"")"),"#VALUE!")</f>
        <v>#VALUE!</v>
      </c>
    </row>
    <row r="11220" ht="15.75" customHeight="1">
      <c r="A11220" s="1" t="s">
        <v>15399</v>
      </c>
      <c r="B11220" s="1">
        <v>2.0</v>
      </c>
      <c r="C11220" s="1" t="s">
        <v>24142</v>
      </c>
      <c r="D11220" s="1" t="s">
        <v>24143</v>
      </c>
      <c r="E11220" s="1" t="s">
        <v>125</v>
      </c>
      <c r="F11220" s="1" t="s">
        <v>11</v>
      </c>
      <c r="G11220" s="1" t="str">
        <f>IFERROR(__xludf.DUMMYFUNCTION("GOOGLETRANSLATE(D11220,""fr"",""en"")"),"#VALUE!")</f>
        <v>#VALUE!</v>
      </c>
    </row>
    <row r="11221" ht="15.75" customHeight="1">
      <c r="A11221" s="1" t="s">
        <v>24144</v>
      </c>
      <c r="B11221" s="1">
        <v>4.0</v>
      </c>
      <c r="C11221" s="1" t="s">
        <v>24145</v>
      </c>
      <c r="D11221" s="1" t="s">
        <v>24146</v>
      </c>
      <c r="E11221" s="1" t="s">
        <v>21</v>
      </c>
      <c r="F11221" s="1" t="s">
        <v>11</v>
      </c>
      <c r="G11221" s="1" t="str">
        <f>IFERROR(__xludf.DUMMYFUNCTION("GOOGLETRANSLATE(D11221,""fr"",""en"")"),"#VALUE!")</f>
        <v>#VALUE!</v>
      </c>
    </row>
    <row r="11222" ht="15.75" customHeight="1">
      <c r="A11222" s="1" t="s">
        <v>9205</v>
      </c>
      <c r="B11222" s="1">
        <v>1.0</v>
      </c>
      <c r="C11222" s="1" t="s">
        <v>24147</v>
      </c>
      <c r="D11222" s="1" t="s">
        <v>24148</v>
      </c>
      <c r="E11222" s="1" t="s">
        <v>292</v>
      </c>
      <c r="F11222" s="1" t="s">
        <v>11</v>
      </c>
      <c r="G11222" s="1" t="str">
        <f>IFERROR(__xludf.DUMMYFUNCTION("GOOGLETRANSLATE(D11222,""fr"",""en"")"),"#VALUE!")</f>
        <v>#VALUE!</v>
      </c>
    </row>
    <row r="11223" ht="15.75" customHeight="1">
      <c r="A11223" s="1" t="s">
        <v>1353</v>
      </c>
      <c r="B11223" s="1">
        <v>5.0</v>
      </c>
      <c r="C11223" s="1" t="s">
        <v>24149</v>
      </c>
      <c r="D11223" s="1" t="s">
        <v>24150</v>
      </c>
      <c r="E11223" s="1" t="s">
        <v>10</v>
      </c>
      <c r="F11223" s="1" t="s">
        <v>11</v>
      </c>
      <c r="G11223" s="1" t="str">
        <f>IFERROR(__xludf.DUMMYFUNCTION("GOOGLETRANSLATE(D11223,""fr"",""en"")"),"#VALUE!")</f>
        <v>#VALUE!</v>
      </c>
    </row>
    <row r="11224" ht="15.75" customHeight="1">
      <c r="A11224" s="1" t="s">
        <v>347</v>
      </c>
      <c r="B11224" s="1">
        <v>1.0</v>
      </c>
      <c r="C11224" s="1" t="s">
        <v>24151</v>
      </c>
      <c r="D11224" s="1" t="s">
        <v>24152</v>
      </c>
      <c r="E11224" s="1" t="s">
        <v>169</v>
      </c>
      <c r="F11224" s="1" t="s">
        <v>11</v>
      </c>
      <c r="G11224" s="1" t="str">
        <f>IFERROR(__xludf.DUMMYFUNCTION("GOOGLETRANSLATE(D11224,""fr"",""en"")"),"#VALUE!")</f>
        <v>#VALUE!</v>
      </c>
    </row>
    <row r="11225" ht="15.75" customHeight="1">
      <c r="A11225" s="1" t="s">
        <v>936</v>
      </c>
      <c r="B11225" s="1">
        <v>4.0</v>
      </c>
      <c r="C11225" s="1" t="s">
        <v>24153</v>
      </c>
      <c r="D11225" s="1" t="s">
        <v>24154</v>
      </c>
      <c r="E11225" s="1" t="s">
        <v>21</v>
      </c>
      <c r="F11225" s="1" t="s">
        <v>11</v>
      </c>
      <c r="G11225" s="1" t="str">
        <f>IFERROR(__xludf.DUMMYFUNCTION("GOOGLETRANSLATE(D11225,""fr"",""en"")"),"#VALUE!")</f>
        <v>#VALUE!</v>
      </c>
    </row>
    <row r="11226" ht="15.75" customHeight="1">
      <c r="A11226" s="1" t="s">
        <v>5248</v>
      </c>
      <c r="B11226" s="1">
        <v>1.0</v>
      </c>
      <c r="C11226" s="1" t="s">
        <v>24155</v>
      </c>
      <c r="D11226" s="1" t="s">
        <v>24156</v>
      </c>
      <c r="E11226" s="1" t="s">
        <v>25</v>
      </c>
      <c r="F11226" s="1" t="s">
        <v>11</v>
      </c>
      <c r="G11226" s="1" t="str">
        <f>IFERROR(__xludf.DUMMYFUNCTION("GOOGLETRANSLATE(D11226,""fr"",""en"")"),"#VALUE!")</f>
        <v>#VALUE!</v>
      </c>
    </row>
    <row r="11227" ht="15.75" customHeight="1">
      <c r="A11227" s="1" t="s">
        <v>67</v>
      </c>
      <c r="B11227" s="1">
        <v>2.0</v>
      </c>
      <c r="C11227" s="1" t="s">
        <v>24157</v>
      </c>
      <c r="D11227" s="1" t="s">
        <v>24158</v>
      </c>
      <c r="E11227" s="1" t="s">
        <v>73</v>
      </c>
      <c r="F11227" s="1" t="s">
        <v>30</v>
      </c>
      <c r="G11227" s="1" t="str">
        <f>IFERROR(__xludf.DUMMYFUNCTION("GOOGLETRANSLATE(D11227,""fr"",""en"")"),"#VALUE!")</f>
        <v>#VALUE!</v>
      </c>
    </row>
    <row r="11228" ht="15.75" customHeight="1">
      <c r="A11228" s="1" t="s">
        <v>417</v>
      </c>
      <c r="B11228" s="1">
        <v>1.0</v>
      </c>
      <c r="C11228" s="1" t="s">
        <v>24159</v>
      </c>
      <c r="D11228" s="1" t="s">
        <v>24160</v>
      </c>
      <c r="E11228" s="1" t="s">
        <v>10</v>
      </c>
      <c r="F11228" s="1" t="s">
        <v>11</v>
      </c>
      <c r="G11228" s="1" t="str">
        <f>IFERROR(__xludf.DUMMYFUNCTION("GOOGLETRANSLATE(D11228,""fr"",""en"")"),"#VALUE!")</f>
        <v>#VALUE!</v>
      </c>
    </row>
    <row r="11229" ht="15.75" customHeight="1">
      <c r="A11229" s="1" t="s">
        <v>3367</v>
      </c>
      <c r="B11229" s="1">
        <v>1.0</v>
      </c>
      <c r="C11229" s="1" t="s">
        <v>24161</v>
      </c>
      <c r="D11229" s="1" t="s">
        <v>24162</v>
      </c>
      <c r="E11229" s="1" t="s">
        <v>296</v>
      </c>
      <c r="F11229" s="1" t="s">
        <v>110</v>
      </c>
      <c r="G11229" s="1" t="str">
        <f>IFERROR(__xludf.DUMMYFUNCTION("GOOGLETRANSLATE(D11229,""fr"",""en"")"),"#VALUE!")</f>
        <v>#VALUE!</v>
      </c>
    </row>
    <row r="11230" ht="15.75" customHeight="1">
      <c r="A11230" s="1" t="s">
        <v>564</v>
      </c>
      <c r="B11230" s="1">
        <v>1.0</v>
      </c>
      <c r="C11230" s="1" t="s">
        <v>24163</v>
      </c>
      <c r="D11230" s="1" t="s">
        <v>24164</v>
      </c>
      <c r="E11230" s="1" t="s">
        <v>373</v>
      </c>
      <c r="F11230" s="1" t="s">
        <v>118</v>
      </c>
      <c r="G11230" s="1" t="str">
        <f>IFERROR(__xludf.DUMMYFUNCTION("GOOGLETRANSLATE(D11230,""fr"",""en"")"),"#VALUE!")</f>
        <v>#VALUE!</v>
      </c>
    </row>
    <row r="11231" ht="15.75" customHeight="1">
      <c r="A11231" s="1" t="s">
        <v>308</v>
      </c>
      <c r="B11231" s="1">
        <v>1.0</v>
      </c>
      <c r="C11231" s="1" t="s">
        <v>24165</v>
      </c>
      <c r="D11231" s="1" t="s">
        <v>24166</v>
      </c>
      <c r="E11231" s="1" t="s">
        <v>125</v>
      </c>
      <c r="F11231" s="1" t="s">
        <v>110</v>
      </c>
      <c r="G11231" s="1" t="str">
        <f>IFERROR(__xludf.DUMMYFUNCTION("GOOGLETRANSLATE(D11231,""fr"",""en"")"),"#VALUE!")</f>
        <v>#VALUE!</v>
      </c>
    </row>
    <row r="11232" ht="15.75" customHeight="1">
      <c r="A11232" s="1" t="s">
        <v>374</v>
      </c>
      <c r="B11232" s="1">
        <v>5.0</v>
      </c>
      <c r="C11232" s="1" t="s">
        <v>24167</v>
      </c>
      <c r="D11232" s="1" t="s">
        <v>24168</v>
      </c>
      <c r="E11232" s="1" t="s">
        <v>21</v>
      </c>
      <c r="F11232" s="1" t="s">
        <v>11</v>
      </c>
      <c r="G11232" s="1" t="str">
        <f>IFERROR(__xludf.DUMMYFUNCTION("GOOGLETRANSLATE(D11232,""fr"",""en"")"),"#VALUE!")</f>
        <v>#VALUE!</v>
      </c>
    </row>
    <row r="11233" ht="15.75" customHeight="1">
      <c r="A11233" s="1" t="s">
        <v>3597</v>
      </c>
      <c r="B11233" s="1">
        <v>3.0</v>
      </c>
      <c r="C11233" s="1" t="s">
        <v>24169</v>
      </c>
      <c r="D11233" s="1" t="s">
        <v>24170</v>
      </c>
      <c r="E11233" s="1" t="s">
        <v>29</v>
      </c>
      <c r="F11233" s="1" t="s">
        <v>30</v>
      </c>
      <c r="G11233" s="1" t="str">
        <f>IFERROR(__xludf.DUMMYFUNCTION("GOOGLETRANSLATE(D11233,""fr"",""en"")"),"#VALUE!")</f>
        <v>#VALUE!</v>
      </c>
    </row>
    <row r="11234" ht="15.75" customHeight="1">
      <c r="A11234" s="1" t="s">
        <v>10662</v>
      </c>
      <c r="B11234" s="1">
        <v>1.0</v>
      </c>
      <c r="C11234" s="1" t="s">
        <v>24171</v>
      </c>
      <c r="D11234" s="1" t="s">
        <v>24172</v>
      </c>
      <c r="E11234" s="1" t="s">
        <v>5109</v>
      </c>
      <c r="F11234" s="1" t="s">
        <v>66</v>
      </c>
      <c r="G11234" s="1" t="str">
        <f>IFERROR(__xludf.DUMMYFUNCTION("GOOGLETRANSLATE(D11234,""fr"",""en"")"),"#VALUE!")</f>
        <v>#VALUE!</v>
      </c>
    </row>
    <row r="11235" ht="15.75" customHeight="1">
      <c r="A11235" s="1" t="s">
        <v>3246</v>
      </c>
      <c r="B11235" s="1">
        <v>5.0</v>
      </c>
      <c r="C11235" s="1" t="s">
        <v>24173</v>
      </c>
      <c r="D11235" s="1" t="s">
        <v>24174</v>
      </c>
      <c r="E11235" s="1" t="s">
        <v>43</v>
      </c>
      <c r="F11235" s="1" t="s">
        <v>30</v>
      </c>
      <c r="G11235" s="1" t="str">
        <f>IFERROR(__xludf.DUMMYFUNCTION("GOOGLETRANSLATE(D11235,""fr"",""en"")"),"#VALUE!")</f>
        <v>#VALUE!</v>
      </c>
    </row>
    <row r="11236" ht="15.75" customHeight="1">
      <c r="A11236" s="1" t="s">
        <v>417</v>
      </c>
      <c r="B11236" s="1">
        <v>1.0</v>
      </c>
      <c r="C11236" s="1" t="s">
        <v>24175</v>
      </c>
      <c r="D11236" s="1" t="s">
        <v>24176</v>
      </c>
      <c r="E11236" s="1" t="s">
        <v>10</v>
      </c>
      <c r="F11236" s="1" t="s">
        <v>11</v>
      </c>
      <c r="G11236" s="1" t="str">
        <f>IFERROR(__xludf.DUMMYFUNCTION("GOOGLETRANSLATE(D11236,""fr"",""en"")"),"#VALUE!")</f>
        <v>#VALUE!</v>
      </c>
    </row>
    <row r="11237" ht="15.75" customHeight="1">
      <c r="A11237" s="1" t="s">
        <v>16830</v>
      </c>
      <c r="B11237" s="1">
        <v>2.0</v>
      </c>
      <c r="C11237" s="1" t="s">
        <v>24177</v>
      </c>
      <c r="D11237" s="1" t="s">
        <v>24178</v>
      </c>
      <c r="E11237" s="1" t="s">
        <v>254</v>
      </c>
      <c r="F11237" s="1" t="s">
        <v>66</v>
      </c>
      <c r="G11237" s="1" t="str">
        <f>IFERROR(__xludf.DUMMYFUNCTION("GOOGLETRANSLATE(D11237,""fr"",""en"")"),"#VALUE!")</f>
        <v>#VALUE!</v>
      </c>
    </row>
    <row r="11238" ht="15.75" customHeight="1">
      <c r="A11238" s="1" t="s">
        <v>8938</v>
      </c>
      <c r="B11238" s="1">
        <v>2.0</v>
      </c>
      <c r="C11238" s="1" t="s">
        <v>24179</v>
      </c>
      <c r="D11238" s="1" t="s">
        <v>24180</v>
      </c>
      <c r="E11238" s="1" t="s">
        <v>25</v>
      </c>
      <c r="F11238" s="1" t="s">
        <v>11</v>
      </c>
      <c r="G11238" s="1" t="str">
        <f>IFERROR(__xludf.DUMMYFUNCTION("GOOGLETRANSLATE(D11238,""fr"",""en"")"),"#VALUE!")</f>
        <v>#VALUE!</v>
      </c>
    </row>
    <row r="11239" ht="15.75" customHeight="1">
      <c r="A11239" s="1" t="s">
        <v>24181</v>
      </c>
      <c r="B11239" s="1">
        <v>3.0</v>
      </c>
      <c r="C11239" s="1" t="s">
        <v>24182</v>
      </c>
      <c r="D11239" s="1" t="s">
        <v>24183</v>
      </c>
      <c r="E11239" s="1" t="s">
        <v>21</v>
      </c>
      <c r="F11239" s="1" t="s">
        <v>11</v>
      </c>
      <c r="G11239" s="1" t="str">
        <f>IFERROR(__xludf.DUMMYFUNCTION("GOOGLETRANSLATE(D11239,""fr"",""en"")"),"#VALUE!")</f>
        <v>#VALUE!</v>
      </c>
    </row>
    <row r="11240" ht="15.75" customHeight="1">
      <c r="A11240" s="1" t="s">
        <v>430</v>
      </c>
      <c r="B11240" s="1">
        <v>1.0</v>
      </c>
      <c r="C11240" s="1" t="s">
        <v>24184</v>
      </c>
      <c r="D11240" s="1" t="s">
        <v>24185</v>
      </c>
      <c r="E11240" s="1" t="s">
        <v>254</v>
      </c>
      <c r="F11240" s="1" t="s">
        <v>66</v>
      </c>
      <c r="G11240" s="1" t="str">
        <f>IFERROR(__xludf.DUMMYFUNCTION("GOOGLETRANSLATE(D11240,""fr"",""en"")"),"#VALUE!")</f>
        <v>#VALUE!</v>
      </c>
    </row>
    <row r="11241" ht="15.75" customHeight="1">
      <c r="A11241" s="1" t="s">
        <v>5559</v>
      </c>
      <c r="B11241" s="1">
        <v>2.0</v>
      </c>
      <c r="C11241" s="1" t="s">
        <v>24186</v>
      </c>
      <c r="D11241" s="1" t="s">
        <v>24187</v>
      </c>
      <c r="E11241" s="1" t="s">
        <v>176</v>
      </c>
      <c r="F11241" s="1" t="s">
        <v>66</v>
      </c>
      <c r="G11241" s="1" t="str">
        <f>IFERROR(__xludf.DUMMYFUNCTION("GOOGLETRANSLATE(D11241,""fr"",""en"")"),"#VALUE!")</f>
        <v>#VALUE!</v>
      </c>
    </row>
    <row r="11242" ht="15.75" customHeight="1">
      <c r="A11242" s="1" t="s">
        <v>3727</v>
      </c>
      <c r="B11242" s="1">
        <v>2.0</v>
      </c>
      <c r="C11242" s="1" t="s">
        <v>24188</v>
      </c>
      <c r="D11242" s="1" t="s">
        <v>24189</v>
      </c>
      <c r="E11242" s="1" t="s">
        <v>21</v>
      </c>
      <c r="F11242" s="1" t="s">
        <v>11</v>
      </c>
      <c r="G11242" s="1" t="str">
        <f>IFERROR(__xludf.DUMMYFUNCTION("GOOGLETRANSLATE(D11242,""fr"",""en"")"),"#VALUE!")</f>
        <v>#VALUE!</v>
      </c>
    </row>
    <row r="11243" ht="15.75" customHeight="1">
      <c r="A11243" s="1" t="s">
        <v>1764</v>
      </c>
      <c r="B11243" s="1">
        <v>5.0</v>
      </c>
      <c r="C11243" s="1" t="s">
        <v>24190</v>
      </c>
      <c r="D11243" s="1" t="s">
        <v>24191</v>
      </c>
      <c r="E11243" s="1" t="s">
        <v>21</v>
      </c>
      <c r="F11243" s="1" t="s">
        <v>11</v>
      </c>
      <c r="G11243" s="1" t="str">
        <f>IFERROR(__xludf.DUMMYFUNCTION("GOOGLETRANSLATE(D11243,""fr"",""en"")"),"#VALUE!")</f>
        <v>#VALUE!</v>
      </c>
    </row>
    <row r="11244" ht="15.75" customHeight="1">
      <c r="A11244" s="1" t="s">
        <v>4087</v>
      </c>
      <c r="B11244" s="1">
        <v>4.0</v>
      </c>
      <c r="C11244" s="1" t="s">
        <v>24192</v>
      </c>
      <c r="D11244" s="1" t="s">
        <v>24193</v>
      </c>
      <c r="E11244" s="1" t="s">
        <v>169</v>
      </c>
      <c r="F11244" s="1" t="s">
        <v>110</v>
      </c>
      <c r="G11244" s="1" t="str">
        <f>IFERROR(__xludf.DUMMYFUNCTION("GOOGLETRANSLATE(D11244,""fr"",""en"")"),"#VALUE!")</f>
        <v>#VALUE!</v>
      </c>
    </row>
    <row r="11245" ht="15.75" customHeight="1">
      <c r="A11245" s="1" t="s">
        <v>8251</v>
      </c>
      <c r="B11245" s="1">
        <v>3.0</v>
      </c>
      <c r="C11245" s="1" t="s">
        <v>24194</v>
      </c>
      <c r="D11245" s="1" t="s">
        <v>24195</v>
      </c>
      <c r="E11245" s="1" t="s">
        <v>292</v>
      </c>
      <c r="F11245" s="1" t="s">
        <v>11</v>
      </c>
      <c r="G11245" s="1" t="str">
        <f>IFERROR(__xludf.DUMMYFUNCTION("GOOGLETRANSLATE(D11245,""fr"",""en"")"),"#VALUE!")</f>
        <v>#VALUE!</v>
      </c>
    </row>
    <row r="11246" ht="15.75" customHeight="1">
      <c r="A11246" s="1" t="s">
        <v>12685</v>
      </c>
      <c r="B11246" s="1">
        <v>1.0</v>
      </c>
      <c r="C11246" s="1" t="s">
        <v>24196</v>
      </c>
      <c r="D11246" s="1" t="s">
        <v>24197</v>
      </c>
      <c r="E11246" s="1" t="s">
        <v>196</v>
      </c>
      <c r="F11246" s="1" t="s">
        <v>118</v>
      </c>
      <c r="G11246" s="1" t="str">
        <f>IFERROR(__xludf.DUMMYFUNCTION("GOOGLETRANSLATE(D11246,""fr"",""en"")"),"#VALUE!")</f>
        <v>#VALUE!</v>
      </c>
    </row>
    <row r="11247" ht="15.75" customHeight="1">
      <c r="A11247" s="1" t="s">
        <v>264</v>
      </c>
      <c r="B11247" s="1">
        <v>4.0</v>
      </c>
      <c r="C11247" s="1" t="s">
        <v>24198</v>
      </c>
      <c r="D11247" s="1" t="s">
        <v>24199</v>
      </c>
      <c r="E11247" s="1" t="s">
        <v>10</v>
      </c>
      <c r="F11247" s="1" t="s">
        <v>11</v>
      </c>
      <c r="G11247" s="1" t="str">
        <f>IFERROR(__xludf.DUMMYFUNCTION("GOOGLETRANSLATE(D11247,""fr"",""en"")"),"#VALUE!")</f>
        <v>#VALUE!</v>
      </c>
    </row>
    <row r="11248" ht="15.75" customHeight="1">
      <c r="A11248" s="1" t="s">
        <v>1057</v>
      </c>
      <c r="B11248" s="1">
        <v>1.0</v>
      </c>
      <c r="C11248" s="1" t="s">
        <v>24200</v>
      </c>
      <c r="D11248" s="1" t="s">
        <v>24201</v>
      </c>
      <c r="E11248" s="1" t="s">
        <v>73</v>
      </c>
      <c r="F11248" s="1" t="s">
        <v>30</v>
      </c>
      <c r="G11248" s="1" t="str">
        <f>IFERROR(__xludf.DUMMYFUNCTION("GOOGLETRANSLATE(D11248,""fr"",""en"")"),"#VALUE!")</f>
        <v>#VALUE!</v>
      </c>
    </row>
    <row r="11249" ht="15.75" customHeight="1">
      <c r="A11249" s="1" t="s">
        <v>1934</v>
      </c>
      <c r="B11249" s="1">
        <v>5.0</v>
      </c>
      <c r="C11249" s="1" t="s">
        <v>24202</v>
      </c>
      <c r="D11249" s="1" t="s">
        <v>24203</v>
      </c>
      <c r="E11249" s="1" t="s">
        <v>10</v>
      </c>
      <c r="F11249" s="1" t="s">
        <v>11</v>
      </c>
      <c r="G11249" s="1" t="str">
        <f>IFERROR(__xludf.DUMMYFUNCTION("GOOGLETRANSLATE(D11249,""fr"",""en"")"),"#VALUE!")</f>
        <v>#VALUE!</v>
      </c>
    </row>
    <row r="11250" ht="15.75" customHeight="1">
      <c r="A11250" s="1" t="s">
        <v>24204</v>
      </c>
      <c r="B11250" s="1">
        <v>3.0</v>
      </c>
      <c r="C11250" s="1" t="s">
        <v>24205</v>
      </c>
      <c r="D11250" s="1" t="s">
        <v>24206</v>
      </c>
      <c r="E11250" s="1" t="s">
        <v>25</v>
      </c>
      <c r="F11250" s="1" t="s">
        <v>11</v>
      </c>
      <c r="G11250" s="1" t="str">
        <f>IFERROR(__xludf.DUMMYFUNCTION("GOOGLETRANSLATE(D11250,""fr"",""en"")"),"#VALUE!")</f>
        <v>#VALUE!</v>
      </c>
    </row>
    <row r="11251" ht="15.75" customHeight="1">
      <c r="A11251" s="1" t="s">
        <v>2325</v>
      </c>
      <c r="B11251" s="1">
        <v>2.0</v>
      </c>
      <c r="C11251" s="1" t="s">
        <v>24207</v>
      </c>
      <c r="D11251" s="1" t="s">
        <v>24208</v>
      </c>
      <c r="E11251" s="1" t="s">
        <v>65</v>
      </c>
      <c r="F11251" s="1" t="s">
        <v>66</v>
      </c>
      <c r="G11251" s="1" t="str">
        <f>IFERROR(__xludf.DUMMYFUNCTION("GOOGLETRANSLATE(D11251,""fr"",""en"")"),"#VALUE!")</f>
        <v>#VALUE!</v>
      </c>
    </row>
    <row r="11252" ht="15.75" customHeight="1">
      <c r="A11252" s="1" t="s">
        <v>1833</v>
      </c>
      <c r="B11252" s="1">
        <v>1.0</v>
      </c>
      <c r="C11252" s="1" t="s">
        <v>24209</v>
      </c>
      <c r="D11252" s="1" t="s">
        <v>24210</v>
      </c>
      <c r="E11252" s="1" t="s">
        <v>38</v>
      </c>
      <c r="F11252" s="1" t="s">
        <v>39</v>
      </c>
      <c r="G11252" s="1" t="str">
        <f>IFERROR(__xludf.DUMMYFUNCTION("GOOGLETRANSLATE(D11252,""fr"",""en"")"),"#VALUE!")</f>
        <v>#VALUE!</v>
      </c>
    </row>
    <row r="11253" ht="15.75" customHeight="1">
      <c r="A11253" s="1" t="s">
        <v>994</v>
      </c>
      <c r="B11253" s="1">
        <v>5.0</v>
      </c>
      <c r="C11253" s="1" t="s">
        <v>24211</v>
      </c>
      <c r="D11253" s="1" t="s">
        <v>24212</v>
      </c>
      <c r="E11253" s="1" t="s">
        <v>10</v>
      </c>
      <c r="F11253" s="1" t="s">
        <v>11</v>
      </c>
      <c r="G11253" s="1" t="str">
        <f>IFERROR(__xludf.DUMMYFUNCTION("GOOGLETRANSLATE(D11253,""fr"",""en"")"),"#VALUE!")</f>
        <v>#VALUE!</v>
      </c>
    </row>
    <row r="11254" ht="15.75" customHeight="1">
      <c r="A11254" s="1" t="s">
        <v>1696</v>
      </c>
      <c r="B11254" s="1">
        <v>5.0</v>
      </c>
      <c r="C11254" s="1" t="s">
        <v>17108</v>
      </c>
      <c r="D11254" s="1" t="s">
        <v>24213</v>
      </c>
      <c r="E11254" s="1" t="s">
        <v>226</v>
      </c>
      <c r="F11254" s="1" t="s">
        <v>11</v>
      </c>
      <c r="G11254" s="1" t="str">
        <f>IFERROR(__xludf.DUMMYFUNCTION("GOOGLETRANSLATE(D11254,""fr"",""en"")"),"#VALUE!")</f>
        <v>#VALUE!</v>
      </c>
    </row>
    <row r="11255" ht="15.75" customHeight="1">
      <c r="A11255" s="1" t="s">
        <v>10244</v>
      </c>
      <c r="B11255" s="1">
        <v>1.0</v>
      </c>
      <c r="C11255" s="1" t="s">
        <v>24214</v>
      </c>
      <c r="D11255" s="1" t="s">
        <v>24215</v>
      </c>
      <c r="E11255" s="1" t="s">
        <v>230</v>
      </c>
      <c r="F11255" s="1" t="s">
        <v>84</v>
      </c>
      <c r="G11255" s="1" t="str">
        <f>IFERROR(__xludf.DUMMYFUNCTION("GOOGLETRANSLATE(D11255,""fr"",""en"")"),"#VALUE!")</f>
        <v>#VALUE!</v>
      </c>
    </row>
    <row r="11256" ht="15.75" customHeight="1">
      <c r="A11256" s="1" t="s">
        <v>4625</v>
      </c>
      <c r="B11256" s="1">
        <v>1.0</v>
      </c>
      <c r="C11256" s="1" t="s">
        <v>24216</v>
      </c>
      <c r="D11256" s="1" t="s">
        <v>24217</v>
      </c>
      <c r="E11256" s="1" t="s">
        <v>10</v>
      </c>
      <c r="F11256" s="1" t="s">
        <v>11</v>
      </c>
      <c r="G11256" s="1" t="str">
        <f>IFERROR(__xludf.DUMMYFUNCTION("GOOGLETRANSLATE(D11256,""fr"",""en"")"),"#VALUE!")</f>
        <v>#VALUE!</v>
      </c>
    </row>
    <row r="11257" ht="15.75" customHeight="1">
      <c r="A11257" s="1" t="s">
        <v>24181</v>
      </c>
      <c r="B11257" s="1">
        <v>1.0</v>
      </c>
      <c r="C11257" s="1" t="s">
        <v>24218</v>
      </c>
      <c r="D11257" s="1" t="s">
        <v>24219</v>
      </c>
      <c r="E11257" s="1" t="s">
        <v>10</v>
      </c>
      <c r="F11257" s="1" t="s">
        <v>11</v>
      </c>
      <c r="G11257" s="1" t="str">
        <f>IFERROR(__xludf.DUMMYFUNCTION("GOOGLETRANSLATE(D11257,""fr"",""en"")"),"#VALUE!")</f>
        <v>#VALUE!</v>
      </c>
    </row>
    <row r="11258" ht="15.75" customHeight="1">
      <c r="A11258" s="1" t="s">
        <v>1020</v>
      </c>
      <c r="B11258" s="1">
        <v>1.0</v>
      </c>
      <c r="C11258" s="1" t="s">
        <v>24220</v>
      </c>
      <c r="D11258" s="1" t="s">
        <v>24221</v>
      </c>
      <c r="E11258" s="1" t="s">
        <v>373</v>
      </c>
      <c r="F11258" s="1" t="s">
        <v>30</v>
      </c>
      <c r="G11258" s="1" t="str">
        <f>IFERROR(__xludf.DUMMYFUNCTION("GOOGLETRANSLATE(D11258,""fr"",""en"")"),"#VALUE!")</f>
        <v>#VALUE!</v>
      </c>
    </row>
    <row r="11259" ht="15.75" customHeight="1">
      <c r="A11259" s="1" t="s">
        <v>2097</v>
      </c>
      <c r="B11259" s="1">
        <v>4.0</v>
      </c>
      <c r="C11259" s="1" t="s">
        <v>24222</v>
      </c>
      <c r="D11259" s="1" t="s">
        <v>24223</v>
      </c>
      <c r="E11259" s="1" t="s">
        <v>10</v>
      </c>
      <c r="F11259" s="1" t="s">
        <v>11</v>
      </c>
      <c r="G11259" s="1" t="str">
        <f>IFERROR(__xludf.DUMMYFUNCTION("GOOGLETRANSLATE(D11259,""fr"",""en"")"),"#VALUE!")</f>
        <v>#VALUE!</v>
      </c>
    </row>
    <row r="11260" ht="15.75" customHeight="1">
      <c r="A11260" s="1" t="s">
        <v>783</v>
      </c>
      <c r="B11260" s="1">
        <v>5.0</v>
      </c>
      <c r="C11260" s="1" t="s">
        <v>24224</v>
      </c>
      <c r="D11260" s="1" t="s">
        <v>24225</v>
      </c>
      <c r="E11260" s="1" t="s">
        <v>109</v>
      </c>
      <c r="F11260" s="1" t="s">
        <v>110</v>
      </c>
      <c r="G11260" s="1" t="str">
        <f>IFERROR(__xludf.DUMMYFUNCTION("GOOGLETRANSLATE(D11260,""fr"",""en"")"),"#VALUE!")</f>
        <v>#VALUE!</v>
      </c>
    </row>
    <row r="11261" ht="15.75" customHeight="1">
      <c r="A11261" s="1" t="s">
        <v>239</v>
      </c>
      <c r="B11261" s="1">
        <v>1.0</v>
      </c>
      <c r="C11261" s="1" t="s">
        <v>24226</v>
      </c>
      <c r="D11261" s="1" t="s">
        <v>24227</v>
      </c>
      <c r="E11261" s="1" t="s">
        <v>373</v>
      </c>
      <c r="F11261" s="1" t="s">
        <v>30</v>
      </c>
      <c r="G11261" s="1" t="str">
        <f>IFERROR(__xludf.DUMMYFUNCTION("GOOGLETRANSLATE(D11261,""fr"",""en"")"),"#VALUE!")</f>
        <v>#VALUE!</v>
      </c>
    </row>
    <row r="11262" ht="15.75" customHeight="1">
      <c r="A11262" s="1" t="s">
        <v>499</v>
      </c>
      <c r="B11262" s="1">
        <v>3.0</v>
      </c>
      <c r="C11262" s="1" t="s">
        <v>24228</v>
      </c>
      <c r="D11262" s="1" t="s">
        <v>24229</v>
      </c>
      <c r="E11262" s="1" t="s">
        <v>10</v>
      </c>
      <c r="F11262" s="1" t="s">
        <v>11</v>
      </c>
      <c r="G11262" s="1" t="str">
        <f>IFERROR(__xludf.DUMMYFUNCTION("GOOGLETRANSLATE(D11262,""fr"",""en"")"),"#VALUE!")</f>
        <v>#VALUE!</v>
      </c>
    </row>
    <row r="11263" ht="15.75" customHeight="1">
      <c r="A11263" s="1" t="s">
        <v>5607</v>
      </c>
      <c r="B11263" s="1">
        <v>2.0</v>
      </c>
      <c r="C11263" s="1" t="s">
        <v>24230</v>
      </c>
      <c r="D11263" s="1" t="s">
        <v>24231</v>
      </c>
      <c r="E11263" s="1" t="s">
        <v>280</v>
      </c>
      <c r="F11263" s="1" t="s">
        <v>11</v>
      </c>
      <c r="G11263" s="1" t="str">
        <f>IFERROR(__xludf.DUMMYFUNCTION("GOOGLETRANSLATE(D11263,""fr"",""en"")"),"#VALUE!")</f>
        <v>#VALUE!</v>
      </c>
    </row>
    <row r="11264" ht="15.75" customHeight="1">
      <c r="A11264" s="1" t="s">
        <v>3442</v>
      </c>
      <c r="B11264" s="1">
        <v>3.0</v>
      </c>
      <c r="C11264" s="1" t="s">
        <v>24232</v>
      </c>
      <c r="D11264" s="1" t="s">
        <v>24233</v>
      </c>
      <c r="E11264" s="1" t="s">
        <v>29</v>
      </c>
      <c r="F11264" s="1" t="s">
        <v>30</v>
      </c>
      <c r="G11264" s="1" t="str">
        <f>IFERROR(__xludf.DUMMYFUNCTION("GOOGLETRANSLATE(D11264,""fr"",""en"")"),"#VALUE!")</f>
        <v>#VALUE!</v>
      </c>
    </row>
    <row r="11265" ht="15.75" customHeight="1">
      <c r="A11265" s="1" t="s">
        <v>1870</v>
      </c>
      <c r="B11265" s="1">
        <v>4.0</v>
      </c>
      <c r="C11265" s="1" t="s">
        <v>24234</v>
      </c>
      <c r="D11265" s="1" t="s">
        <v>24235</v>
      </c>
      <c r="E11265" s="1" t="s">
        <v>169</v>
      </c>
      <c r="F11265" s="1" t="s">
        <v>11</v>
      </c>
      <c r="G11265" s="1" t="str">
        <f>IFERROR(__xludf.DUMMYFUNCTION("GOOGLETRANSLATE(D11265,""fr"",""en"")"),"#VALUE!")</f>
        <v>#VALUE!</v>
      </c>
    </row>
    <row r="11266" ht="15.75" customHeight="1">
      <c r="A11266" s="1" t="s">
        <v>8832</v>
      </c>
      <c r="B11266" s="1">
        <v>5.0</v>
      </c>
      <c r="C11266" s="1" t="s">
        <v>24236</v>
      </c>
      <c r="D11266" s="1" t="s">
        <v>24237</v>
      </c>
      <c r="E11266" s="1" t="s">
        <v>176</v>
      </c>
      <c r="F11266" s="1" t="s">
        <v>66</v>
      </c>
      <c r="G11266" s="1" t="str">
        <f>IFERROR(__xludf.DUMMYFUNCTION("GOOGLETRANSLATE(D11266,""fr"",""en"")"),"#VALUE!")</f>
        <v>#VALUE!</v>
      </c>
    </row>
    <row r="11267" ht="15.75" customHeight="1">
      <c r="A11267" s="1" t="s">
        <v>16444</v>
      </c>
      <c r="B11267" s="1">
        <v>2.0</v>
      </c>
      <c r="C11267" s="1" t="s">
        <v>24238</v>
      </c>
      <c r="D11267" s="1" t="s">
        <v>24239</v>
      </c>
      <c r="E11267" s="1" t="s">
        <v>169</v>
      </c>
      <c r="F11267" s="1" t="s">
        <v>11</v>
      </c>
      <c r="G11267" s="1" t="str">
        <f>IFERROR(__xludf.DUMMYFUNCTION("GOOGLETRANSLATE(D11267,""fr"",""en"")"),"#VALUE!")</f>
        <v>#VALUE!</v>
      </c>
    </row>
    <row r="11268" ht="15.75" customHeight="1">
      <c r="A11268" s="1" t="s">
        <v>223</v>
      </c>
      <c r="B11268" s="1">
        <v>1.0</v>
      </c>
      <c r="C11268" s="1" t="s">
        <v>24240</v>
      </c>
      <c r="D11268" s="1" t="s">
        <v>24241</v>
      </c>
      <c r="E11268" s="1" t="s">
        <v>21</v>
      </c>
      <c r="F11268" s="1" t="s">
        <v>11</v>
      </c>
      <c r="G11268" s="1" t="str">
        <f>IFERROR(__xludf.DUMMYFUNCTION("GOOGLETRANSLATE(D11268,""fr"",""en"")"),"#VALUE!")</f>
        <v>#VALUE!</v>
      </c>
    </row>
    <row r="11269" ht="15.75" customHeight="1">
      <c r="A11269" s="1" t="s">
        <v>3038</v>
      </c>
      <c r="B11269" s="1">
        <v>1.0</v>
      </c>
      <c r="C11269" s="1" t="s">
        <v>24242</v>
      </c>
      <c r="D11269" s="1" t="s">
        <v>24243</v>
      </c>
      <c r="E11269" s="1" t="s">
        <v>226</v>
      </c>
      <c r="F11269" s="1" t="s">
        <v>110</v>
      </c>
      <c r="G11269" s="1" t="str">
        <f>IFERROR(__xludf.DUMMYFUNCTION("GOOGLETRANSLATE(D11269,""fr"",""en"")"),"#VALUE!")</f>
        <v>#VALUE!</v>
      </c>
    </row>
    <row r="11270" ht="15.75" customHeight="1">
      <c r="A11270" s="1" t="s">
        <v>147</v>
      </c>
      <c r="B11270" s="1">
        <v>5.0</v>
      </c>
      <c r="C11270" s="1" t="s">
        <v>24244</v>
      </c>
      <c r="D11270" s="1" t="s">
        <v>24245</v>
      </c>
      <c r="E11270" s="1" t="s">
        <v>21</v>
      </c>
      <c r="F11270" s="1" t="s">
        <v>11</v>
      </c>
      <c r="G11270" s="1" t="str">
        <f>IFERROR(__xludf.DUMMYFUNCTION("GOOGLETRANSLATE(D11270,""fr"",""en"")"),"#VALUE!")</f>
        <v>#VALUE!</v>
      </c>
    </row>
    <row r="11271" ht="15.75" customHeight="1">
      <c r="A11271" s="1" t="s">
        <v>1180</v>
      </c>
      <c r="B11271" s="1">
        <v>5.0</v>
      </c>
      <c r="C11271" s="1" t="s">
        <v>24246</v>
      </c>
      <c r="D11271" s="1" t="s">
        <v>24247</v>
      </c>
      <c r="E11271" s="1" t="s">
        <v>169</v>
      </c>
      <c r="F11271" s="1" t="s">
        <v>11</v>
      </c>
      <c r="G11271" s="1" t="str">
        <f>IFERROR(__xludf.DUMMYFUNCTION("GOOGLETRANSLATE(D11271,""fr"",""en"")"),"#VALUE!")</f>
        <v>#VALUE!</v>
      </c>
    </row>
    <row r="11272" ht="15.75" customHeight="1">
      <c r="A11272" s="1" t="s">
        <v>2702</v>
      </c>
      <c r="B11272" s="1">
        <v>1.0</v>
      </c>
      <c r="C11272" s="1" t="s">
        <v>24248</v>
      </c>
      <c r="D11272" s="1" t="s">
        <v>24249</v>
      </c>
      <c r="E11272" s="1" t="s">
        <v>373</v>
      </c>
      <c r="F11272" s="1" t="s">
        <v>30</v>
      </c>
      <c r="G11272" s="1" t="str">
        <f>IFERROR(__xludf.DUMMYFUNCTION("GOOGLETRANSLATE(D11272,""fr"",""en"")"),"#VALUE!")</f>
        <v>#VALUE!</v>
      </c>
    </row>
    <row r="11273" ht="15.75" customHeight="1">
      <c r="A11273" s="1" t="s">
        <v>3874</v>
      </c>
      <c r="B11273" s="1">
        <v>2.0</v>
      </c>
      <c r="C11273" s="1" t="s">
        <v>24250</v>
      </c>
      <c r="D11273" s="1" t="s">
        <v>24251</v>
      </c>
      <c r="E11273" s="1" t="s">
        <v>355</v>
      </c>
      <c r="F11273" s="1" t="s">
        <v>110</v>
      </c>
      <c r="G11273" s="1" t="str">
        <f>IFERROR(__xludf.DUMMYFUNCTION("GOOGLETRANSLATE(D11273,""fr"",""en"")"),"#VALUE!")</f>
        <v>#VALUE!</v>
      </c>
    </row>
    <row r="11274" ht="15.75" customHeight="1">
      <c r="A11274" s="1" t="s">
        <v>2343</v>
      </c>
      <c r="B11274" s="1">
        <v>4.0</v>
      </c>
      <c r="C11274" s="1" t="s">
        <v>24252</v>
      </c>
      <c r="D11274" s="1" t="s">
        <v>24253</v>
      </c>
      <c r="E11274" s="1" t="s">
        <v>21</v>
      </c>
      <c r="F11274" s="1" t="s">
        <v>11</v>
      </c>
      <c r="G11274" s="1" t="str">
        <f>IFERROR(__xludf.DUMMYFUNCTION("GOOGLETRANSLATE(D11274,""fr"",""en"")"),"#VALUE!")</f>
        <v>#VALUE!</v>
      </c>
    </row>
    <row r="11275" ht="15.75" customHeight="1">
      <c r="A11275" s="1" t="s">
        <v>1264</v>
      </c>
      <c r="B11275" s="1">
        <v>3.0</v>
      </c>
      <c r="C11275" s="1" t="s">
        <v>24254</v>
      </c>
      <c r="D11275" s="1" t="s">
        <v>24255</v>
      </c>
      <c r="E11275" s="1" t="s">
        <v>296</v>
      </c>
      <c r="F11275" s="1" t="s">
        <v>11</v>
      </c>
      <c r="G11275" s="1" t="str">
        <f>IFERROR(__xludf.DUMMYFUNCTION("GOOGLETRANSLATE(D11275,""fr"",""en"")"),"#VALUE!")</f>
        <v>#VALUE!</v>
      </c>
    </row>
    <row r="11276" ht="15.75" customHeight="1">
      <c r="A11276" s="1" t="s">
        <v>1721</v>
      </c>
      <c r="B11276" s="1">
        <v>2.0</v>
      </c>
      <c r="C11276" s="1" t="s">
        <v>24256</v>
      </c>
      <c r="D11276" s="1" t="s">
        <v>24257</v>
      </c>
      <c r="E11276" s="1" t="s">
        <v>827</v>
      </c>
      <c r="F11276" s="1" t="s">
        <v>39</v>
      </c>
      <c r="G11276" s="1" t="str">
        <f>IFERROR(__xludf.DUMMYFUNCTION("GOOGLETRANSLATE(D11276,""fr"",""en"")"),"#VALUE!")</f>
        <v>#VALUE!</v>
      </c>
    </row>
    <row r="11277" ht="15.75" customHeight="1">
      <c r="A11277" s="1" t="s">
        <v>3540</v>
      </c>
      <c r="B11277" s="1">
        <v>2.0</v>
      </c>
      <c r="C11277" s="1" t="s">
        <v>24258</v>
      </c>
      <c r="D11277" s="1" t="s">
        <v>24259</v>
      </c>
      <c r="E11277" s="1" t="s">
        <v>103</v>
      </c>
      <c r="F11277" s="1" t="s">
        <v>48</v>
      </c>
      <c r="G11277" s="1" t="str">
        <f>IFERROR(__xludf.DUMMYFUNCTION("GOOGLETRANSLATE(D11277,""fr"",""en"")"),"#VALUE!")</f>
        <v>#VALUE!</v>
      </c>
    </row>
    <row r="11278" ht="15.75" customHeight="1">
      <c r="A11278" s="1" t="s">
        <v>24260</v>
      </c>
      <c r="B11278" s="1">
        <v>5.0</v>
      </c>
      <c r="C11278" s="1" t="s">
        <v>24261</v>
      </c>
      <c r="D11278" s="1" t="s">
        <v>24262</v>
      </c>
      <c r="E11278" s="1" t="s">
        <v>554</v>
      </c>
      <c r="F11278" s="1" t="s">
        <v>30</v>
      </c>
      <c r="G11278" s="1" t="str">
        <f>IFERROR(__xludf.DUMMYFUNCTION("GOOGLETRANSLATE(D11278,""fr"",""en"")"),"#VALUE!")</f>
        <v>#VALUE!</v>
      </c>
    </row>
    <row r="11279" ht="15.75" customHeight="1">
      <c r="A11279" s="1" t="s">
        <v>239</v>
      </c>
      <c r="B11279" s="1">
        <v>4.0</v>
      </c>
      <c r="C11279" s="1" t="s">
        <v>24263</v>
      </c>
      <c r="D11279" s="1" t="s">
        <v>24264</v>
      </c>
      <c r="E11279" s="1" t="s">
        <v>21</v>
      </c>
      <c r="F11279" s="1" t="s">
        <v>11</v>
      </c>
      <c r="G11279" s="1" t="str">
        <f>IFERROR(__xludf.DUMMYFUNCTION("GOOGLETRANSLATE(D11279,""fr"",""en"")"),"#VALUE!")</f>
        <v>#VALUE!</v>
      </c>
    </row>
    <row r="11280" ht="15.75" customHeight="1">
      <c r="A11280" s="1" t="s">
        <v>7417</v>
      </c>
      <c r="B11280" s="1">
        <v>2.0</v>
      </c>
      <c r="C11280" s="1" t="s">
        <v>24265</v>
      </c>
      <c r="D11280" s="1" t="s">
        <v>24266</v>
      </c>
      <c r="E11280" s="1" t="s">
        <v>125</v>
      </c>
      <c r="F11280" s="1" t="s">
        <v>110</v>
      </c>
      <c r="G11280" s="1" t="str">
        <f>IFERROR(__xludf.DUMMYFUNCTION("GOOGLETRANSLATE(D11280,""fr"",""en"")"),"#VALUE!")</f>
        <v>#VALUE!</v>
      </c>
    </row>
    <row r="11281" ht="15.75" customHeight="1">
      <c r="A11281" s="1" t="s">
        <v>10817</v>
      </c>
      <c r="B11281" s="1">
        <v>4.0</v>
      </c>
      <c r="C11281" s="1" t="s">
        <v>24267</v>
      </c>
      <c r="D11281" s="1" t="s">
        <v>24268</v>
      </c>
      <c r="E11281" s="1" t="s">
        <v>614</v>
      </c>
      <c r="F11281" s="1" t="s">
        <v>30</v>
      </c>
      <c r="G11281" s="1" t="str">
        <f>IFERROR(__xludf.DUMMYFUNCTION("GOOGLETRANSLATE(D11281,""fr"",""en"")"),"#VALUE!")</f>
        <v>#VALUE!</v>
      </c>
    </row>
    <row r="11282" ht="15.75" customHeight="1">
      <c r="A11282" s="1" t="s">
        <v>2747</v>
      </c>
      <c r="B11282" s="1">
        <v>4.0</v>
      </c>
      <c r="C11282" s="1" t="s">
        <v>24269</v>
      </c>
      <c r="D11282" s="1" t="s">
        <v>24270</v>
      </c>
      <c r="E11282" s="1" t="s">
        <v>65</v>
      </c>
      <c r="F11282" s="1" t="s">
        <v>66</v>
      </c>
      <c r="G11282" s="1" t="str">
        <f>IFERROR(__xludf.DUMMYFUNCTION("GOOGLETRANSLATE(D11282,""fr"",""en"")"),"#VALUE!")</f>
        <v>#VALUE!</v>
      </c>
    </row>
    <row r="11283" ht="15.75" customHeight="1">
      <c r="A11283" s="1" t="s">
        <v>955</v>
      </c>
      <c r="B11283" s="1">
        <v>4.0</v>
      </c>
      <c r="C11283" s="1" t="s">
        <v>24271</v>
      </c>
      <c r="D11283" s="1" t="s">
        <v>24272</v>
      </c>
      <c r="E11283" s="1" t="s">
        <v>448</v>
      </c>
      <c r="F11283" s="1" t="s">
        <v>84</v>
      </c>
      <c r="G11283" s="1" t="str">
        <f>IFERROR(__xludf.DUMMYFUNCTION("GOOGLETRANSLATE(D11283,""fr"",""en"")"),"#VALUE!")</f>
        <v>#VALUE!</v>
      </c>
    </row>
    <row r="11284" ht="15.75" customHeight="1">
      <c r="A11284" s="1" t="s">
        <v>144</v>
      </c>
      <c r="B11284" s="1">
        <v>4.0</v>
      </c>
      <c r="C11284" s="1" t="s">
        <v>24273</v>
      </c>
      <c r="D11284" s="1" t="s">
        <v>24274</v>
      </c>
      <c r="E11284" s="1" t="s">
        <v>21</v>
      </c>
      <c r="F11284" s="1" t="s">
        <v>11</v>
      </c>
      <c r="G11284" s="1" t="str">
        <f>IFERROR(__xludf.DUMMYFUNCTION("GOOGLETRANSLATE(D11284,""fr"",""en"")"),"#VALUE!")</f>
        <v>#VALUE!</v>
      </c>
    </row>
    <row r="11285" ht="15.75" customHeight="1">
      <c r="A11285" s="1" t="s">
        <v>16607</v>
      </c>
      <c r="B11285" s="1">
        <v>4.0</v>
      </c>
      <c r="C11285" s="1" t="s">
        <v>24275</v>
      </c>
      <c r="D11285" s="1" t="s">
        <v>24276</v>
      </c>
      <c r="E11285" s="1" t="s">
        <v>176</v>
      </c>
      <c r="F11285" s="1" t="s">
        <v>66</v>
      </c>
      <c r="G11285" s="1" t="str">
        <f>IFERROR(__xludf.DUMMYFUNCTION("GOOGLETRANSLATE(D11285,""fr"",""en"")"),"#VALUE!")</f>
        <v>#VALUE!</v>
      </c>
    </row>
    <row r="11286" ht="15.75" customHeight="1">
      <c r="A11286" s="1" t="s">
        <v>673</v>
      </c>
      <c r="B11286" s="1">
        <v>4.0</v>
      </c>
      <c r="C11286" s="1" t="s">
        <v>24277</v>
      </c>
      <c r="D11286" s="1" t="s">
        <v>24278</v>
      </c>
      <c r="E11286" s="1" t="s">
        <v>21</v>
      </c>
      <c r="F11286" s="1" t="s">
        <v>11</v>
      </c>
      <c r="G11286" s="1" t="str">
        <f>IFERROR(__xludf.DUMMYFUNCTION("GOOGLETRANSLATE(D11286,""fr"",""en"")"),"#VALUE!")</f>
        <v>#VALUE!</v>
      </c>
    </row>
    <row r="11287" ht="15.75" customHeight="1">
      <c r="A11287" s="1" t="s">
        <v>14709</v>
      </c>
      <c r="B11287" s="1">
        <v>1.0</v>
      </c>
      <c r="C11287" s="1" t="s">
        <v>24279</v>
      </c>
      <c r="D11287" s="1" t="s">
        <v>24280</v>
      </c>
      <c r="E11287" s="1" t="s">
        <v>280</v>
      </c>
      <c r="F11287" s="1" t="s">
        <v>11</v>
      </c>
      <c r="G11287" s="1" t="str">
        <f>IFERROR(__xludf.DUMMYFUNCTION("GOOGLETRANSLATE(D11287,""fr"",""en"")"),"#VALUE!")</f>
        <v>#VALUE!</v>
      </c>
    </row>
    <row r="11288" ht="15.75" customHeight="1">
      <c r="A11288" s="1" t="s">
        <v>716</v>
      </c>
      <c r="B11288" s="1">
        <v>3.0</v>
      </c>
      <c r="C11288" s="1" t="s">
        <v>24281</v>
      </c>
      <c r="D11288" s="1" t="s">
        <v>24282</v>
      </c>
      <c r="E11288" s="1" t="s">
        <v>484</v>
      </c>
      <c r="F11288" s="1" t="s">
        <v>30</v>
      </c>
      <c r="G11288" s="1" t="str">
        <f>IFERROR(__xludf.DUMMYFUNCTION("GOOGLETRANSLATE(D11288,""fr"",""en"")"),"#VALUE!")</f>
        <v>#VALUE!</v>
      </c>
    </row>
    <row r="11289" ht="15.75" customHeight="1">
      <c r="A11289" s="1" t="s">
        <v>367</v>
      </c>
      <c r="B11289" s="1">
        <v>3.0</v>
      </c>
      <c r="C11289" s="1" t="s">
        <v>24283</v>
      </c>
      <c r="D11289" s="1" t="s">
        <v>24284</v>
      </c>
      <c r="E11289" s="1" t="s">
        <v>750</v>
      </c>
      <c r="F11289" s="1" t="s">
        <v>110</v>
      </c>
      <c r="G11289" s="1" t="str">
        <f>IFERROR(__xludf.DUMMYFUNCTION("GOOGLETRANSLATE(D11289,""fr"",""en"")"),"#VALUE!")</f>
        <v>#VALUE!</v>
      </c>
    </row>
    <row r="11290" ht="15.75" customHeight="1">
      <c r="A11290" s="1" t="s">
        <v>5712</v>
      </c>
      <c r="B11290" s="1">
        <v>1.0</v>
      </c>
      <c r="C11290" s="1" t="s">
        <v>24285</v>
      </c>
      <c r="D11290" s="1" t="s">
        <v>24286</v>
      </c>
      <c r="E11290" s="1" t="s">
        <v>10</v>
      </c>
      <c r="F11290" s="1" t="s">
        <v>11</v>
      </c>
      <c r="G11290" s="1" t="str">
        <f>IFERROR(__xludf.DUMMYFUNCTION("GOOGLETRANSLATE(D11290,""fr"",""en"")"),"#VALUE!")</f>
        <v>#VALUE!</v>
      </c>
    </row>
    <row r="11291" ht="15.75" customHeight="1">
      <c r="A11291" s="1" t="s">
        <v>695</v>
      </c>
      <c r="B11291" s="1">
        <v>2.0</v>
      </c>
      <c r="C11291" s="1" t="s">
        <v>24287</v>
      </c>
      <c r="D11291" s="1" t="s">
        <v>24288</v>
      </c>
      <c r="E11291" s="1" t="s">
        <v>750</v>
      </c>
      <c r="F11291" s="1" t="s">
        <v>110</v>
      </c>
      <c r="G11291" s="1" t="str">
        <f>IFERROR(__xludf.DUMMYFUNCTION("GOOGLETRANSLATE(D11291,""fr"",""en"")"),"#VALUE!")</f>
        <v>#VALUE!</v>
      </c>
    </row>
    <row r="11292" ht="15.75" customHeight="1">
      <c r="A11292" s="1" t="s">
        <v>173</v>
      </c>
      <c r="B11292" s="1">
        <v>4.0</v>
      </c>
      <c r="C11292" s="1" t="s">
        <v>24289</v>
      </c>
      <c r="D11292" s="1" t="s">
        <v>24290</v>
      </c>
      <c r="E11292" s="1" t="s">
        <v>21</v>
      </c>
      <c r="F11292" s="1" t="s">
        <v>11</v>
      </c>
      <c r="G11292" s="1" t="str">
        <f>IFERROR(__xludf.DUMMYFUNCTION("GOOGLETRANSLATE(D11292,""fr"",""en"")"),"#VALUE!")</f>
        <v>#VALUE!</v>
      </c>
    </row>
    <row r="11293" ht="15.75" customHeight="1">
      <c r="A11293" s="1" t="s">
        <v>3041</v>
      </c>
      <c r="B11293" s="1">
        <v>5.0</v>
      </c>
      <c r="C11293" s="1" t="s">
        <v>24291</v>
      </c>
      <c r="D11293" s="1" t="s">
        <v>24292</v>
      </c>
      <c r="E11293" s="1" t="s">
        <v>21</v>
      </c>
      <c r="F11293" s="1" t="s">
        <v>11</v>
      </c>
      <c r="G11293" s="1" t="str">
        <f>IFERROR(__xludf.DUMMYFUNCTION("GOOGLETRANSLATE(D11293,""fr"",""en"")"),"#VALUE!")</f>
        <v>#VALUE!</v>
      </c>
    </row>
    <row r="11294" ht="15.75" customHeight="1">
      <c r="A11294" s="1" t="s">
        <v>166</v>
      </c>
      <c r="B11294" s="1">
        <v>1.0</v>
      </c>
      <c r="C11294" s="1" t="s">
        <v>24293</v>
      </c>
      <c r="D11294" s="1" t="s">
        <v>24294</v>
      </c>
      <c r="E11294" s="1" t="s">
        <v>273</v>
      </c>
      <c r="F11294" s="1" t="s">
        <v>110</v>
      </c>
      <c r="G11294" s="1" t="str">
        <f>IFERROR(__xludf.DUMMYFUNCTION("GOOGLETRANSLATE(D11294,""fr"",""en"")"),"#VALUE!")</f>
        <v>#VALUE!</v>
      </c>
    </row>
    <row r="11295" ht="15.75" customHeight="1">
      <c r="A11295" s="1" t="s">
        <v>5732</v>
      </c>
      <c r="B11295" s="1">
        <v>2.0</v>
      </c>
      <c r="C11295" s="1" t="s">
        <v>24295</v>
      </c>
      <c r="D11295" s="1" t="s">
        <v>24296</v>
      </c>
      <c r="E11295" s="1" t="s">
        <v>10</v>
      </c>
      <c r="F11295" s="1" t="s">
        <v>11</v>
      </c>
      <c r="G11295" s="1" t="str">
        <f>IFERROR(__xludf.DUMMYFUNCTION("GOOGLETRANSLATE(D11295,""fr"",""en"")"),"#VALUE!")</f>
        <v>#VALUE!</v>
      </c>
    </row>
    <row r="11296" ht="15.75" customHeight="1">
      <c r="A11296" s="1" t="s">
        <v>132</v>
      </c>
      <c r="B11296" s="1">
        <v>3.0</v>
      </c>
      <c r="C11296" s="1" t="s">
        <v>24297</v>
      </c>
      <c r="D11296" s="1" t="s">
        <v>24298</v>
      </c>
      <c r="E11296" s="1" t="s">
        <v>10</v>
      </c>
      <c r="F11296" s="1" t="s">
        <v>11</v>
      </c>
      <c r="G11296" s="1" t="str">
        <f>IFERROR(__xludf.DUMMYFUNCTION("GOOGLETRANSLATE(D11296,""fr"",""en"")"),"#VALUE!")</f>
        <v>#VALUE!</v>
      </c>
    </row>
    <row r="11297" ht="15.75" customHeight="1">
      <c r="A11297" s="1" t="s">
        <v>13334</v>
      </c>
      <c r="B11297" s="1">
        <v>4.0</v>
      </c>
      <c r="C11297" s="1" t="s">
        <v>24299</v>
      </c>
      <c r="D11297" s="1" t="s">
        <v>24300</v>
      </c>
      <c r="E11297" s="1" t="s">
        <v>29</v>
      </c>
      <c r="F11297" s="1" t="s">
        <v>30</v>
      </c>
      <c r="G11297" s="1" t="str">
        <f>IFERROR(__xludf.DUMMYFUNCTION("GOOGLETRANSLATE(D11297,""fr"",""en"")"),"#VALUE!")</f>
        <v>#VALUE!</v>
      </c>
    </row>
    <row r="11298" ht="15.75" customHeight="1">
      <c r="A11298" s="1" t="s">
        <v>377</v>
      </c>
      <c r="B11298" s="1">
        <v>5.0</v>
      </c>
      <c r="C11298" s="1" t="s">
        <v>24301</v>
      </c>
      <c r="D11298" s="1" t="s">
        <v>24302</v>
      </c>
      <c r="E11298" s="1" t="s">
        <v>21</v>
      </c>
      <c r="F11298" s="1" t="s">
        <v>11</v>
      </c>
      <c r="G11298" s="1" t="str">
        <f>IFERROR(__xludf.DUMMYFUNCTION("GOOGLETRANSLATE(D11298,""fr"",""en"")"),"#VALUE!")</f>
        <v>#VALUE!</v>
      </c>
    </row>
    <row r="11299" ht="15.75" customHeight="1">
      <c r="A11299" s="1" t="s">
        <v>564</v>
      </c>
      <c r="B11299" s="1">
        <v>2.0</v>
      </c>
      <c r="C11299" s="1" t="s">
        <v>24303</v>
      </c>
      <c r="D11299" s="1" t="s">
        <v>24304</v>
      </c>
      <c r="E11299" s="1" t="s">
        <v>10</v>
      </c>
      <c r="F11299" s="1" t="s">
        <v>11</v>
      </c>
      <c r="G11299" s="1" t="str">
        <f>IFERROR(__xludf.DUMMYFUNCTION("GOOGLETRANSLATE(D11299,""fr"",""en"")"),"#VALUE!")</f>
        <v>#VALUE!</v>
      </c>
    </row>
    <row r="11300" ht="15.75" customHeight="1">
      <c r="A11300" s="1" t="s">
        <v>2022</v>
      </c>
      <c r="B11300" s="1">
        <v>5.0</v>
      </c>
      <c r="C11300" s="1" t="s">
        <v>24305</v>
      </c>
      <c r="D11300" s="1" t="s">
        <v>24306</v>
      </c>
      <c r="E11300" s="1" t="s">
        <v>10</v>
      </c>
      <c r="F11300" s="1" t="s">
        <v>11</v>
      </c>
      <c r="G11300" s="1" t="str">
        <f>IFERROR(__xludf.DUMMYFUNCTION("GOOGLETRANSLATE(D11300,""fr"",""en"")"),"#VALUE!")</f>
        <v>#VALUE!</v>
      </c>
    </row>
    <row r="11301" ht="15.75" customHeight="1">
      <c r="A11301" s="1" t="s">
        <v>1732</v>
      </c>
      <c r="B11301" s="1">
        <v>1.0</v>
      </c>
      <c r="C11301" s="1" t="s">
        <v>24307</v>
      </c>
      <c r="D11301" s="1" t="s">
        <v>24308</v>
      </c>
      <c r="E11301" s="1" t="s">
        <v>25</v>
      </c>
      <c r="F11301" s="1" t="s">
        <v>11</v>
      </c>
      <c r="G11301" s="1" t="str">
        <f>IFERROR(__xludf.DUMMYFUNCTION("GOOGLETRANSLATE(D11301,""fr"",""en"")"),"#VALUE!")</f>
        <v>#VALUE!</v>
      </c>
    </row>
    <row r="11302" ht="15.75" customHeight="1">
      <c r="A11302" s="1" t="s">
        <v>7017</v>
      </c>
      <c r="B11302" s="1">
        <v>1.0</v>
      </c>
      <c r="C11302" s="1" t="s">
        <v>24309</v>
      </c>
      <c r="D11302" s="1" t="s">
        <v>24310</v>
      </c>
      <c r="E11302" s="1" t="s">
        <v>646</v>
      </c>
      <c r="F11302" s="1" t="s">
        <v>39</v>
      </c>
      <c r="G11302" s="1" t="str">
        <f>IFERROR(__xludf.DUMMYFUNCTION("GOOGLETRANSLATE(D11302,""fr"",""en"")"),"#VALUE!")</f>
        <v>#VALUE!</v>
      </c>
    </row>
    <row r="11303" ht="15.75" customHeight="1">
      <c r="A11303" s="1" t="s">
        <v>551</v>
      </c>
      <c r="B11303" s="1">
        <v>1.0</v>
      </c>
      <c r="C11303" s="1" t="s">
        <v>24311</v>
      </c>
      <c r="D11303" s="1" t="s">
        <v>24312</v>
      </c>
      <c r="E11303" s="1" t="s">
        <v>423</v>
      </c>
      <c r="F11303" s="1" t="s">
        <v>30</v>
      </c>
      <c r="G11303" s="1" t="str">
        <f>IFERROR(__xludf.DUMMYFUNCTION("GOOGLETRANSLATE(D11303,""fr"",""en"")"),"#VALUE!")</f>
        <v>#VALUE!</v>
      </c>
    </row>
    <row r="11304" ht="15.75" customHeight="1">
      <c r="A11304" s="1" t="s">
        <v>1062</v>
      </c>
      <c r="B11304" s="1">
        <v>5.0</v>
      </c>
      <c r="C11304" s="1" t="s">
        <v>24313</v>
      </c>
      <c r="D11304" s="1" t="s">
        <v>24314</v>
      </c>
      <c r="E11304" s="1" t="s">
        <v>10</v>
      </c>
      <c r="F11304" s="1" t="s">
        <v>11</v>
      </c>
      <c r="G11304" s="1" t="str">
        <f>IFERROR(__xludf.DUMMYFUNCTION("GOOGLETRANSLATE(D11304,""fr"",""en"")"),"#VALUE!")</f>
        <v>#VALUE!</v>
      </c>
    </row>
    <row r="11305" ht="15.75" customHeight="1">
      <c r="A11305" s="1" t="s">
        <v>5426</v>
      </c>
      <c r="B11305" s="1">
        <v>2.0</v>
      </c>
      <c r="C11305" s="1" t="s">
        <v>24315</v>
      </c>
      <c r="D11305" s="1" t="s">
        <v>24316</v>
      </c>
      <c r="E11305" s="1" t="s">
        <v>484</v>
      </c>
      <c r="F11305" s="1" t="s">
        <v>30</v>
      </c>
      <c r="G11305" s="1" t="str">
        <f>IFERROR(__xludf.DUMMYFUNCTION("GOOGLETRANSLATE(D11305,""fr"",""en"")"),"#VALUE!")</f>
        <v>#VALUE!</v>
      </c>
    </row>
    <row r="11306" ht="15.75" customHeight="1">
      <c r="A11306" s="1" t="s">
        <v>1663</v>
      </c>
      <c r="B11306" s="1">
        <v>3.0</v>
      </c>
      <c r="C11306" s="1" t="s">
        <v>24317</v>
      </c>
      <c r="D11306" s="1" t="s">
        <v>24318</v>
      </c>
      <c r="E11306" s="1" t="s">
        <v>169</v>
      </c>
      <c r="F11306" s="1" t="s">
        <v>11</v>
      </c>
      <c r="G11306" s="1" t="str">
        <f>IFERROR(__xludf.DUMMYFUNCTION("GOOGLETRANSLATE(D11306,""fr"",""en"")"),"#VALUE!")</f>
        <v>#VALUE!</v>
      </c>
    </row>
    <row r="11307" ht="15.75" customHeight="1">
      <c r="A11307" s="1" t="s">
        <v>461</v>
      </c>
      <c r="B11307" s="1">
        <v>4.0</v>
      </c>
      <c r="C11307" s="1" t="s">
        <v>24319</v>
      </c>
      <c r="D11307" s="1" t="s">
        <v>24320</v>
      </c>
      <c r="E11307" s="1" t="s">
        <v>10</v>
      </c>
      <c r="F11307" s="1" t="s">
        <v>11</v>
      </c>
      <c r="G11307" s="1" t="str">
        <f>IFERROR(__xludf.DUMMYFUNCTION("GOOGLETRANSLATE(D11307,""fr"",""en"")"),"#VALUE!")</f>
        <v>#VALUE!</v>
      </c>
    </row>
    <row r="11308" ht="15.75" customHeight="1">
      <c r="A11308" s="1" t="s">
        <v>85</v>
      </c>
      <c r="B11308" s="1">
        <v>4.0</v>
      </c>
      <c r="C11308" s="1" t="s">
        <v>24321</v>
      </c>
      <c r="D11308" s="1" t="s">
        <v>24322</v>
      </c>
      <c r="E11308" s="1" t="s">
        <v>21</v>
      </c>
      <c r="F11308" s="1" t="s">
        <v>11</v>
      </c>
      <c r="G11308" s="1" t="str">
        <f>IFERROR(__xludf.DUMMYFUNCTION("GOOGLETRANSLATE(D11308,""fr"",""en"")"),"#VALUE!")</f>
        <v>#VALUE!</v>
      </c>
    </row>
    <row r="11309" ht="15.75" customHeight="1">
      <c r="A11309" s="1" t="s">
        <v>2106</v>
      </c>
      <c r="B11309" s="1">
        <v>5.0</v>
      </c>
      <c r="C11309" s="1" t="s">
        <v>24323</v>
      </c>
      <c r="D11309" s="1" t="s">
        <v>24324</v>
      </c>
      <c r="E11309" s="1" t="s">
        <v>10</v>
      </c>
      <c r="F11309" s="1" t="s">
        <v>11</v>
      </c>
      <c r="G11309" s="1" t="str">
        <f>IFERROR(__xludf.DUMMYFUNCTION("GOOGLETRANSLATE(D11309,""fr"",""en"")"),"#VALUE!")</f>
        <v>#VALUE!</v>
      </c>
    </row>
    <row r="11310" ht="15.75" customHeight="1">
      <c r="A11310" s="1" t="s">
        <v>1177</v>
      </c>
      <c r="B11310" s="1">
        <v>4.0</v>
      </c>
      <c r="C11310" s="1" t="s">
        <v>24325</v>
      </c>
      <c r="D11310" s="1" t="s">
        <v>24326</v>
      </c>
      <c r="E11310" s="1" t="s">
        <v>10</v>
      </c>
      <c r="F11310" s="1" t="s">
        <v>11</v>
      </c>
      <c r="G11310" s="1" t="str">
        <f>IFERROR(__xludf.DUMMYFUNCTION("GOOGLETRANSLATE(D11310,""fr"",""en"")"),"#VALUE!")</f>
        <v>#VALUE!</v>
      </c>
    </row>
    <row r="11311" ht="15.75" customHeight="1">
      <c r="A11311" s="1" t="s">
        <v>236</v>
      </c>
      <c r="B11311" s="1">
        <v>5.0</v>
      </c>
      <c r="C11311" s="1" t="s">
        <v>24327</v>
      </c>
      <c r="D11311" s="1" t="s">
        <v>24328</v>
      </c>
      <c r="E11311" s="1" t="s">
        <v>10</v>
      </c>
      <c r="F11311" s="1" t="s">
        <v>11</v>
      </c>
      <c r="G11311" s="1" t="str">
        <f>IFERROR(__xludf.DUMMYFUNCTION("GOOGLETRANSLATE(D11311,""fr"",""en"")"),"#VALUE!")</f>
        <v>#VALUE!</v>
      </c>
    </row>
    <row r="11312" ht="15.75" customHeight="1">
      <c r="A11312" s="1" t="s">
        <v>3678</v>
      </c>
      <c r="B11312" s="1">
        <v>3.0</v>
      </c>
      <c r="C11312" s="1" t="s">
        <v>24329</v>
      </c>
      <c r="D11312" s="1" t="s">
        <v>24330</v>
      </c>
      <c r="E11312" s="1" t="s">
        <v>10</v>
      </c>
      <c r="F11312" s="1" t="s">
        <v>110</v>
      </c>
      <c r="G11312" s="1" t="str">
        <f>IFERROR(__xludf.DUMMYFUNCTION("GOOGLETRANSLATE(D11312,""fr"",""en"")"),"#VALUE!")</f>
        <v>#VALUE!</v>
      </c>
    </row>
    <row r="11313" ht="15.75" customHeight="1">
      <c r="A11313" s="1" t="s">
        <v>12476</v>
      </c>
      <c r="B11313" s="1">
        <v>1.0</v>
      </c>
      <c r="C11313" s="1" t="s">
        <v>24331</v>
      </c>
      <c r="D11313" s="1" t="s">
        <v>24332</v>
      </c>
      <c r="E11313" s="1" t="s">
        <v>25</v>
      </c>
      <c r="F11313" s="1" t="s">
        <v>11</v>
      </c>
      <c r="G11313" s="1" t="str">
        <f>IFERROR(__xludf.DUMMYFUNCTION("GOOGLETRANSLATE(D11313,""fr"",""en"")"),"#VALUE!")</f>
        <v>#VALUE!</v>
      </c>
    </row>
    <row r="11314" ht="15.75" customHeight="1">
      <c r="A11314" s="1" t="s">
        <v>4607</v>
      </c>
      <c r="B11314" s="1">
        <v>1.0</v>
      </c>
      <c r="C11314" s="1" t="s">
        <v>24333</v>
      </c>
      <c r="D11314" s="1" t="s">
        <v>24334</v>
      </c>
      <c r="E11314" s="1" t="s">
        <v>373</v>
      </c>
      <c r="F11314" s="1" t="s">
        <v>118</v>
      </c>
      <c r="G11314" s="1" t="str">
        <f>IFERROR(__xludf.DUMMYFUNCTION("GOOGLETRANSLATE(D11314,""fr"",""en"")"),"#VALUE!")</f>
        <v>#VALUE!</v>
      </c>
    </row>
    <row r="11315" ht="15.75" customHeight="1">
      <c r="A11315" s="1" t="s">
        <v>13525</v>
      </c>
      <c r="B11315" s="1">
        <v>2.0</v>
      </c>
      <c r="C11315" s="1" t="s">
        <v>24335</v>
      </c>
      <c r="D11315" s="1" t="s">
        <v>24336</v>
      </c>
      <c r="E11315" s="1" t="s">
        <v>273</v>
      </c>
      <c r="F11315" s="1" t="s">
        <v>110</v>
      </c>
      <c r="G11315" s="1" t="str">
        <f>IFERROR(__xludf.DUMMYFUNCTION("GOOGLETRANSLATE(D11315,""fr"",""en"")"),"#VALUE!")</f>
        <v>#VALUE!</v>
      </c>
    </row>
    <row r="11316" ht="15.75" customHeight="1">
      <c r="A11316" s="1" t="s">
        <v>10733</v>
      </c>
      <c r="B11316" s="1">
        <v>1.0</v>
      </c>
      <c r="C11316" s="1" t="s">
        <v>24337</v>
      </c>
      <c r="D11316" s="1" t="s">
        <v>24338</v>
      </c>
      <c r="E11316" s="1" t="s">
        <v>373</v>
      </c>
      <c r="F11316" s="1" t="s">
        <v>30</v>
      </c>
      <c r="G11316" s="1" t="str">
        <f>IFERROR(__xludf.DUMMYFUNCTION("GOOGLETRANSLATE(D11316,""fr"",""en"")"),"#VALUE!")</f>
        <v>#VALUE!</v>
      </c>
    </row>
    <row r="11317" ht="15.75" customHeight="1">
      <c r="A11317" s="1" t="s">
        <v>14536</v>
      </c>
      <c r="B11317" s="1">
        <v>3.0</v>
      </c>
      <c r="C11317" s="1" t="s">
        <v>24339</v>
      </c>
      <c r="D11317" s="1" t="s">
        <v>24340</v>
      </c>
      <c r="E11317" s="1" t="s">
        <v>47</v>
      </c>
      <c r="F11317" s="1" t="s">
        <v>118</v>
      </c>
      <c r="G11317" s="1" t="str">
        <f>IFERROR(__xludf.DUMMYFUNCTION("GOOGLETRANSLATE(D11317,""fr"",""en"")"),"#VALUE!")</f>
        <v>#VALUE!</v>
      </c>
    </row>
    <row r="11318" ht="15.75" customHeight="1">
      <c r="A11318" s="1" t="s">
        <v>141</v>
      </c>
      <c r="B11318" s="1">
        <v>5.0</v>
      </c>
      <c r="C11318" s="1" t="s">
        <v>24341</v>
      </c>
      <c r="D11318" s="1" t="s">
        <v>24342</v>
      </c>
      <c r="E11318" s="1" t="s">
        <v>614</v>
      </c>
      <c r="F11318" s="1" t="s">
        <v>30</v>
      </c>
      <c r="G11318" s="1" t="str">
        <f>IFERROR(__xludf.DUMMYFUNCTION("GOOGLETRANSLATE(D11318,""fr"",""en"")"),"#VALUE!")</f>
        <v>#VALUE!</v>
      </c>
    </row>
    <row r="11319" ht="15.75" customHeight="1">
      <c r="A11319" s="1" t="s">
        <v>5933</v>
      </c>
      <c r="B11319" s="1">
        <v>1.0</v>
      </c>
      <c r="C11319" s="1" t="s">
        <v>24343</v>
      </c>
      <c r="D11319" s="1" t="s">
        <v>24344</v>
      </c>
      <c r="E11319" s="1" t="s">
        <v>52</v>
      </c>
      <c r="F11319" s="1" t="s">
        <v>48</v>
      </c>
      <c r="G11319" s="1" t="str">
        <f>IFERROR(__xludf.DUMMYFUNCTION("GOOGLETRANSLATE(D11319,""fr"",""en"")"),"#VALUE!")</f>
        <v>#VALUE!</v>
      </c>
    </row>
    <row r="11320" ht="15.75" customHeight="1">
      <c r="A11320" s="1" t="s">
        <v>971</v>
      </c>
      <c r="B11320" s="1">
        <v>1.0</v>
      </c>
      <c r="C11320" s="1" t="s">
        <v>24345</v>
      </c>
      <c r="D11320" s="1" t="s">
        <v>24346</v>
      </c>
      <c r="E11320" s="1" t="s">
        <v>292</v>
      </c>
      <c r="F11320" s="1" t="s">
        <v>11</v>
      </c>
      <c r="G11320" s="1" t="str">
        <f>IFERROR(__xludf.DUMMYFUNCTION("GOOGLETRANSLATE(D11320,""fr"",""en"")"),"#VALUE!")</f>
        <v>#VALUE!</v>
      </c>
    </row>
    <row r="11321" ht="15.75" customHeight="1">
      <c r="A11321" s="1" t="s">
        <v>1324</v>
      </c>
      <c r="B11321" s="1">
        <v>5.0</v>
      </c>
      <c r="C11321" s="1" t="s">
        <v>24347</v>
      </c>
      <c r="D11321" s="1" t="s">
        <v>24348</v>
      </c>
      <c r="E11321" s="1" t="s">
        <v>21</v>
      </c>
      <c r="F11321" s="1" t="s">
        <v>11</v>
      </c>
      <c r="G11321" s="1" t="str">
        <f>IFERROR(__xludf.DUMMYFUNCTION("GOOGLETRANSLATE(D11321,""fr"",""en"")"),"#VALUE!")</f>
        <v>#VALUE!</v>
      </c>
    </row>
    <row r="11322" ht="15.75" customHeight="1">
      <c r="A11322" s="1" t="s">
        <v>8291</v>
      </c>
      <c r="B11322" s="1">
        <v>2.0</v>
      </c>
      <c r="C11322" s="1" t="s">
        <v>24349</v>
      </c>
      <c r="D11322" s="1" t="s">
        <v>24350</v>
      </c>
      <c r="E11322" s="1" t="s">
        <v>423</v>
      </c>
      <c r="F11322" s="1" t="s">
        <v>30</v>
      </c>
      <c r="G11322" s="1" t="str">
        <f>IFERROR(__xludf.DUMMYFUNCTION("GOOGLETRANSLATE(D11322,""fr"",""en"")"),"#VALUE!")</f>
        <v>#VALUE!</v>
      </c>
    </row>
    <row r="11323" ht="15.75" customHeight="1">
      <c r="A11323" s="1" t="s">
        <v>4334</v>
      </c>
      <c r="B11323" s="1">
        <v>2.0</v>
      </c>
      <c r="C11323" s="1" t="s">
        <v>24351</v>
      </c>
      <c r="D11323" s="1" t="s">
        <v>24352</v>
      </c>
      <c r="E11323" s="1" t="s">
        <v>1192</v>
      </c>
      <c r="F11323" s="1" t="s">
        <v>110</v>
      </c>
      <c r="G11323" s="1" t="str">
        <f>IFERROR(__xludf.DUMMYFUNCTION("GOOGLETRANSLATE(D11323,""fr"",""en"")"),"#VALUE!")</f>
        <v>#VALUE!</v>
      </c>
    </row>
    <row r="11324" ht="15.75" customHeight="1">
      <c r="A11324" s="1" t="s">
        <v>813</v>
      </c>
      <c r="B11324" s="1">
        <v>1.0</v>
      </c>
      <c r="C11324" s="1" t="s">
        <v>24353</v>
      </c>
      <c r="D11324" s="1" t="s">
        <v>24354</v>
      </c>
      <c r="E11324" s="1" t="s">
        <v>575</v>
      </c>
      <c r="F11324" s="1" t="s">
        <v>84</v>
      </c>
      <c r="G11324" s="1" t="str">
        <f>IFERROR(__xludf.DUMMYFUNCTION("GOOGLETRANSLATE(D11324,""fr"",""en"")"),"#VALUE!")</f>
        <v>#VALUE!</v>
      </c>
    </row>
    <row r="11325" ht="15.75" customHeight="1">
      <c r="A11325" s="1" t="s">
        <v>4322</v>
      </c>
      <c r="B11325" s="1">
        <v>1.0</v>
      </c>
      <c r="C11325" s="1" t="s">
        <v>24355</v>
      </c>
      <c r="D11325" s="1" t="s">
        <v>24356</v>
      </c>
      <c r="E11325" s="1" t="s">
        <v>10</v>
      </c>
      <c r="F11325" s="1" t="s">
        <v>11</v>
      </c>
      <c r="G11325" s="1" t="str">
        <f>IFERROR(__xludf.DUMMYFUNCTION("GOOGLETRANSLATE(D11325,""fr"",""en"")"),"#VALUE!")</f>
        <v>#VALUE!</v>
      </c>
    </row>
    <row r="11326" ht="15.75" customHeight="1">
      <c r="A11326" s="1" t="s">
        <v>7386</v>
      </c>
      <c r="B11326" s="1">
        <v>2.0</v>
      </c>
      <c r="C11326" s="1" t="s">
        <v>24357</v>
      </c>
      <c r="D11326" s="1" t="s">
        <v>24358</v>
      </c>
      <c r="E11326" s="1" t="s">
        <v>10</v>
      </c>
      <c r="F11326" s="1" t="s">
        <v>11</v>
      </c>
      <c r="G11326" s="1" t="str">
        <f>IFERROR(__xludf.DUMMYFUNCTION("GOOGLETRANSLATE(D11326,""fr"",""en"")"),"#VALUE!")</f>
        <v>#VALUE!</v>
      </c>
    </row>
    <row r="11327" ht="15.75" customHeight="1">
      <c r="A11327" s="1" t="s">
        <v>1361</v>
      </c>
      <c r="B11327" s="1">
        <v>1.0</v>
      </c>
      <c r="C11327" s="1" t="s">
        <v>24359</v>
      </c>
      <c r="D11327" s="1" t="s">
        <v>24360</v>
      </c>
      <c r="E11327" s="1" t="s">
        <v>827</v>
      </c>
      <c r="F11327" s="1" t="s">
        <v>39</v>
      </c>
      <c r="G11327" s="1" t="str">
        <f>IFERROR(__xludf.DUMMYFUNCTION("GOOGLETRANSLATE(D11327,""fr"",""en"")"),"#VALUE!")</f>
        <v>#VALUE!</v>
      </c>
    </row>
    <row r="11328" ht="15.75" customHeight="1">
      <c r="A11328" s="1" t="s">
        <v>4228</v>
      </c>
      <c r="B11328" s="1">
        <v>1.0</v>
      </c>
      <c r="C11328" s="1" t="s">
        <v>24361</v>
      </c>
      <c r="D11328" s="1" t="s">
        <v>24362</v>
      </c>
      <c r="E11328" s="1" t="s">
        <v>250</v>
      </c>
      <c r="F11328" s="1" t="s">
        <v>30</v>
      </c>
      <c r="G11328" s="1" t="str">
        <f>IFERROR(__xludf.DUMMYFUNCTION("GOOGLETRANSLATE(D11328,""fr"",""en"")"),"#VALUE!")</f>
        <v>#VALUE!</v>
      </c>
    </row>
    <row r="11329" ht="15.75" customHeight="1">
      <c r="A11329" s="1" t="s">
        <v>12</v>
      </c>
      <c r="B11329" s="1">
        <v>4.0</v>
      </c>
      <c r="C11329" s="1" t="s">
        <v>24363</v>
      </c>
      <c r="D11329" s="1" t="s">
        <v>24364</v>
      </c>
      <c r="E11329" s="1" t="s">
        <v>10</v>
      </c>
      <c r="F11329" s="1" t="s">
        <v>11</v>
      </c>
      <c r="G11329" s="1" t="str">
        <f>IFERROR(__xludf.DUMMYFUNCTION("GOOGLETRANSLATE(D11329,""fr"",""en"")"),"#VALUE!")</f>
        <v>#VALUE!</v>
      </c>
    </row>
    <row r="11330" ht="15.75" customHeight="1">
      <c r="A11330" s="1" t="s">
        <v>1062</v>
      </c>
      <c r="B11330" s="1">
        <v>4.0</v>
      </c>
      <c r="C11330" s="1" t="s">
        <v>24365</v>
      </c>
      <c r="D11330" s="1" t="s">
        <v>24366</v>
      </c>
      <c r="E11330" s="1" t="s">
        <v>21</v>
      </c>
      <c r="F11330" s="1" t="s">
        <v>11</v>
      </c>
      <c r="G11330" s="1" t="str">
        <f>IFERROR(__xludf.DUMMYFUNCTION("GOOGLETRANSLATE(D11330,""fr"",""en"")"),"#VALUE!")</f>
        <v>#VALUE!</v>
      </c>
    </row>
    <row r="11331" ht="15.75" customHeight="1">
      <c r="A11331" s="1" t="s">
        <v>1741</v>
      </c>
      <c r="B11331" s="1">
        <v>5.0</v>
      </c>
      <c r="C11331" s="1" t="s">
        <v>24367</v>
      </c>
      <c r="D11331" s="1" t="s">
        <v>24368</v>
      </c>
      <c r="E11331" s="1" t="s">
        <v>176</v>
      </c>
      <c r="F11331" s="1" t="s">
        <v>66</v>
      </c>
      <c r="G11331" s="1" t="str">
        <f>IFERROR(__xludf.DUMMYFUNCTION("GOOGLETRANSLATE(D11331,""fr"",""en"")"),"#VALUE!")</f>
        <v>#VALUE!</v>
      </c>
    </row>
    <row r="11332" ht="15.75" customHeight="1">
      <c r="A11332" s="1" t="s">
        <v>67</v>
      </c>
      <c r="B11332" s="1">
        <v>5.0</v>
      </c>
      <c r="C11332" s="1" t="s">
        <v>24369</v>
      </c>
      <c r="D11332" s="1" t="s">
        <v>24370</v>
      </c>
      <c r="E11332" s="1" t="s">
        <v>21</v>
      </c>
      <c r="F11332" s="1" t="s">
        <v>11</v>
      </c>
      <c r="G11332" s="1" t="str">
        <f>IFERROR(__xludf.DUMMYFUNCTION("GOOGLETRANSLATE(D11332,""fr"",""en"")"),"#VALUE!")</f>
        <v>#VALUE!</v>
      </c>
    </row>
    <row r="11333" ht="15.75" customHeight="1">
      <c r="A11333" s="1" t="s">
        <v>7425</v>
      </c>
      <c r="B11333" s="1">
        <v>1.0</v>
      </c>
      <c r="C11333" s="1" t="s">
        <v>24371</v>
      </c>
      <c r="D11333" s="1" t="s">
        <v>24372</v>
      </c>
      <c r="E11333" s="1" t="s">
        <v>21</v>
      </c>
      <c r="F11333" s="1" t="s">
        <v>11</v>
      </c>
      <c r="G11333" s="1" t="str">
        <f>IFERROR(__xludf.DUMMYFUNCTION("GOOGLETRANSLATE(D11333,""fr"",""en"")"),"#VALUE!")</f>
        <v>#VALUE!</v>
      </c>
    </row>
    <row r="11334" ht="15.75" customHeight="1">
      <c r="A11334" s="1" t="s">
        <v>807</v>
      </c>
      <c r="B11334" s="1">
        <v>3.0</v>
      </c>
      <c r="C11334" s="1" t="s">
        <v>24373</v>
      </c>
      <c r="D11334" s="1" t="s">
        <v>24374</v>
      </c>
      <c r="E11334" s="1" t="s">
        <v>196</v>
      </c>
      <c r="F11334" s="1" t="s">
        <v>118</v>
      </c>
      <c r="G11334" s="1" t="str">
        <f>IFERROR(__xludf.DUMMYFUNCTION("GOOGLETRANSLATE(D11334,""fr"",""en"")"),"#VALUE!")</f>
        <v>#VALUE!</v>
      </c>
    </row>
    <row r="11335" ht="15.75" customHeight="1">
      <c r="A11335" s="1" t="s">
        <v>1796</v>
      </c>
      <c r="B11335" s="1">
        <v>5.0</v>
      </c>
      <c r="C11335" s="1" t="s">
        <v>24375</v>
      </c>
      <c r="D11335" s="1" t="s">
        <v>24376</v>
      </c>
      <c r="E11335" s="1" t="s">
        <v>21</v>
      </c>
      <c r="F11335" s="1" t="s">
        <v>11</v>
      </c>
      <c r="G11335" s="1" t="str">
        <f>IFERROR(__xludf.DUMMYFUNCTION("GOOGLETRANSLATE(D11335,""fr"",""en"")"),"#VALUE!")</f>
        <v>#VALUE!</v>
      </c>
    </row>
    <row r="11336" ht="15.75" customHeight="1">
      <c r="A11336" s="1" t="s">
        <v>2702</v>
      </c>
      <c r="B11336" s="1">
        <v>5.0</v>
      </c>
      <c r="C11336" s="1" t="s">
        <v>24377</v>
      </c>
      <c r="D11336" s="1" t="s">
        <v>24378</v>
      </c>
      <c r="E11336" s="1" t="s">
        <v>21</v>
      </c>
      <c r="F11336" s="1" t="s">
        <v>11</v>
      </c>
      <c r="G11336" s="1" t="str">
        <f>IFERROR(__xludf.DUMMYFUNCTION("GOOGLETRANSLATE(D11336,""fr"",""en"")"),"#VALUE!")</f>
        <v>#VALUE!</v>
      </c>
    </row>
    <row r="11337" ht="15.75" customHeight="1">
      <c r="A11337" s="1" t="s">
        <v>738</v>
      </c>
      <c r="B11337" s="1">
        <v>3.0</v>
      </c>
      <c r="C11337" s="1" t="s">
        <v>24379</v>
      </c>
      <c r="D11337" s="1" t="s">
        <v>24380</v>
      </c>
      <c r="E11337" s="1" t="s">
        <v>21</v>
      </c>
      <c r="F11337" s="1" t="s">
        <v>11</v>
      </c>
      <c r="G11337" s="1" t="str">
        <f>IFERROR(__xludf.DUMMYFUNCTION("GOOGLETRANSLATE(D11337,""fr"",""en"")"),"#VALUE!")</f>
        <v>#VALUE!</v>
      </c>
    </row>
    <row r="11338" ht="15.75" customHeight="1">
      <c r="A11338" s="1" t="s">
        <v>6355</v>
      </c>
      <c r="B11338" s="1">
        <v>2.0</v>
      </c>
      <c r="C11338" s="1" t="s">
        <v>24381</v>
      </c>
      <c r="D11338" s="1" t="s">
        <v>24382</v>
      </c>
      <c r="E11338" s="1" t="s">
        <v>169</v>
      </c>
      <c r="F11338" s="1" t="s">
        <v>110</v>
      </c>
      <c r="G11338" s="1" t="str">
        <f>IFERROR(__xludf.DUMMYFUNCTION("GOOGLETRANSLATE(D11338,""fr"",""en"")"),"#VALUE!")</f>
        <v>#VALUE!</v>
      </c>
    </row>
    <row r="11339" ht="15.75" customHeight="1">
      <c r="A11339" s="1" t="s">
        <v>16561</v>
      </c>
      <c r="B11339" s="1">
        <v>1.0</v>
      </c>
      <c r="C11339" s="1" t="s">
        <v>24383</v>
      </c>
      <c r="D11339" s="1" t="s">
        <v>24384</v>
      </c>
      <c r="E11339" s="1" t="s">
        <v>230</v>
      </c>
      <c r="F11339" s="1" t="s">
        <v>84</v>
      </c>
      <c r="G11339" s="1" t="str">
        <f>IFERROR(__xludf.DUMMYFUNCTION("GOOGLETRANSLATE(D11339,""fr"",""en"")"),"#VALUE!")</f>
        <v>#VALUE!</v>
      </c>
    </row>
    <row r="11340" ht="15.75" customHeight="1">
      <c r="A11340" s="1" t="s">
        <v>866</v>
      </c>
      <c r="B11340" s="1">
        <v>5.0</v>
      </c>
      <c r="C11340" s="1" t="s">
        <v>24385</v>
      </c>
      <c r="D11340" s="1" t="s">
        <v>24386</v>
      </c>
      <c r="E11340" s="1" t="s">
        <v>10</v>
      </c>
      <c r="F11340" s="1" t="s">
        <v>11</v>
      </c>
      <c r="G11340" s="1" t="str">
        <f>IFERROR(__xludf.DUMMYFUNCTION("GOOGLETRANSLATE(D11340,""fr"",""en"")"),"#VALUE!")</f>
        <v>#VALUE!</v>
      </c>
    </row>
    <row r="11341" ht="15.75" customHeight="1">
      <c r="A11341" s="1" t="s">
        <v>150</v>
      </c>
      <c r="B11341" s="1">
        <v>3.0</v>
      </c>
      <c r="C11341" s="1" t="s">
        <v>24387</v>
      </c>
      <c r="D11341" s="1" t="s">
        <v>24388</v>
      </c>
      <c r="E11341" s="1" t="s">
        <v>10</v>
      </c>
      <c r="F11341" s="1" t="s">
        <v>11</v>
      </c>
      <c r="G11341" s="1" t="str">
        <f>IFERROR(__xludf.DUMMYFUNCTION("GOOGLETRANSLATE(D11341,""fr"",""en"")"),"#VALUE!")</f>
        <v>#VALUE!</v>
      </c>
    </row>
    <row r="11342" ht="15.75" customHeight="1">
      <c r="A11342" s="1" t="s">
        <v>798</v>
      </c>
      <c r="B11342" s="1">
        <v>5.0</v>
      </c>
      <c r="C11342" s="1" t="s">
        <v>24389</v>
      </c>
      <c r="D11342" s="1" t="s">
        <v>24390</v>
      </c>
      <c r="E11342" s="1" t="s">
        <v>21</v>
      </c>
      <c r="F11342" s="1" t="s">
        <v>11</v>
      </c>
      <c r="G11342" s="1" t="str">
        <f>IFERROR(__xludf.DUMMYFUNCTION("GOOGLETRANSLATE(D11342,""fr"",""en"")"),"#VALUE!")</f>
        <v>#VALUE!</v>
      </c>
    </row>
    <row r="11343" ht="15.75" customHeight="1">
      <c r="A11343" s="1" t="s">
        <v>19850</v>
      </c>
      <c r="B11343" s="1">
        <v>2.0</v>
      </c>
      <c r="C11343" s="1" t="s">
        <v>24391</v>
      </c>
      <c r="D11343" s="1" t="s">
        <v>24392</v>
      </c>
      <c r="E11343" s="1" t="s">
        <v>296</v>
      </c>
      <c r="F11343" s="1" t="s">
        <v>11</v>
      </c>
      <c r="G11343" s="1" t="str">
        <f>IFERROR(__xludf.DUMMYFUNCTION("GOOGLETRANSLATE(D11343,""fr"",""en"")"),"#VALUE!")</f>
        <v>#VALUE!</v>
      </c>
    </row>
    <row r="11344" ht="15.75" customHeight="1">
      <c r="A11344" s="1" t="s">
        <v>3850</v>
      </c>
      <c r="B11344" s="1">
        <v>3.0</v>
      </c>
      <c r="C11344" s="1" t="s">
        <v>24393</v>
      </c>
      <c r="D11344" s="1" t="s">
        <v>24394</v>
      </c>
      <c r="E11344" s="1" t="s">
        <v>10</v>
      </c>
      <c r="F11344" s="1" t="s">
        <v>11</v>
      </c>
      <c r="G11344" s="1" t="str">
        <f>IFERROR(__xludf.DUMMYFUNCTION("GOOGLETRANSLATE(D11344,""fr"",""en"")"),"#VALUE!")</f>
        <v>#VALUE!</v>
      </c>
    </row>
    <row r="11345" ht="15.75" customHeight="1">
      <c r="A11345" s="1" t="s">
        <v>491</v>
      </c>
      <c r="B11345" s="1">
        <v>4.0</v>
      </c>
      <c r="C11345" s="1" t="s">
        <v>24395</v>
      </c>
      <c r="D11345" s="1" t="s">
        <v>24396</v>
      </c>
      <c r="E11345" s="1" t="s">
        <v>10</v>
      </c>
      <c r="F11345" s="1" t="s">
        <v>11</v>
      </c>
      <c r="G11345" s="1" t="str">
        <f>IFERROR(__xludf.DUMMYFUNCTION("GOOGLETRANSLATE(D11345,""fr"",""en"")"),"#VALUE!")</f>
        <v>#VALUE!</v>
      </c>
    </row>
    <row r="11346" ht="15.75" customHeight="1">
      <c r="A11346" s="1" t="s">
        <v>19900</v>
      </c>
      <c r="B11346" s="1">
        <v>2.0</v>
      </c>
      <c r="C11346" s="1" t="s">
        <v>24397</v>
      </c>
      <c r="D11346" s="1" t="s">
        <v>24398</v>
      </c>
      <c r="E11346" s="1" t="s">
        <v>1192</v>
      </c>
      <c r="F11346" s="1" t="s">
        <v>110</v>
      </c>
      <c r="G11346" s="1" t="str">
        <f>IFERROR(__xludf.DUMMYFUNCTION("GOOGLETRANSLATE(D11346,""fr"",""en"")"),"#VALUE!")</f>
        <v>#VALUE!</v>
      </c>
    </row>
    <row r="11347" ht="15.75" customHeight="1">
      <c r="A11347" s="1" t="s">
        <v>12476</v>
      </c>
      <c r="B11347" s="1">
        <v>2.0</v>
      </c>
      <c r="C11347" s="1" t="s">
        <v>24399</v>
      </c>
      <c r="D11347" s="1" t="s">
        <v>24400</v>
      </c>
      <c r="E11347" s="1" t="s">
        <v>52</v>
      </c>
      <c r="F11347" s="1" t="s">
        <v>11</v>
      </c>
      <c r="G11347" s="1" t="str">
        <f>IFERROR(__xludf.DUMMYFUNCTION("GOOGLETRANSLATE(D11347,""fr"",""en"")"),"#VALUE!")</f>
        <v>#VALUE!</v>
      </c>
    </row>
    <row r="11348" ht="15.75" customHeight="1">
      <c r="A11348" s="1" t="s">
        <v>4483</v>
      </c>
      <c r="B11348" s="1">
        <v>1.0</v>
      </c>
      <c r="C11348" s="1" t="s">
        <v>24401</v>
      </c>
      <c r="D11348" s="1" t="s">
        <v>24402</v>
      </c>
      <c r="E11348" s="1" t="s">
        <v>109</v>
      </c>
      <c r="F11348" s="1" t="s">
        <v>110</v>
      </c>
      <c r="G11348" s="1" t="str">
        <f>IFERROR(__xludf.DUMMYFUNCTION("GOOGLETRANSLATE(D11348,""fr"",""en"")"),"#VALUE!")</f>
        <v>#VALUE!</v>
      </c>
    </row>
    <row r="11349" ht="15.75" customHeight="1">
      <c r="A11349" s="1" t="s">
        <v>24403</v>
      </c>
      <c r="B11349" s="1">
        <v>4.0</v>
      </c>
      <c r="C11349" s="1" t="s">
        <v>24404</v>
      </c>
      <c r="D11349" s="1" t="s">
        <v>24405</v>
      </c>
      <c r="E11349" s="1" t="s">
        <v>25</v>
      </c>
      <c r="F11349" s="1" t="s">
        <v>11</v>
      </c>
      <c r="G11349" s="1" t="str">
        <f>IFERROR(__xludf.DUMMYFUNCTION("GOOGLETRANSLATE(D11349,""fr"",""en"")"),"#VALUE!")</f>
        <v>#VALUE!</v>
      </c>
    </row>
    <row r="11350" ht="15.75" customHeight="1">
      <c r="A11350" s="1" t="s">
        <v>929</v>
      </c>
      <c r="B11350" s="1">
        <v>4.0</v>
      </c>
      <c r="C11350" s="1" t="s">
        <v>24406</v>
      </c>
      <c r="D11350" s="1" t="s">
        <v>24407</v>
      </c>
      <c r="E11350" s="1" t="s">
        <v>169</v>
      </c>
      <c r="F11350" s="1" t="s">
        <v>11</v>
      </c>
      <c r="G11350" s="1" t="str">
        <f>IFERROR(__xludf.DUMMYFUNCTION("GOOGLETRANSLATE(D11350,""fr"",""en"")"),"#VALUE!")</f>
        <v>#VALUE!</v>
      </c>
    </row>
    <row r="11351" ht="15.75" customHeight="1">
      <c r="A11351" s="1" t="s">
        <v>5285</v>
      </c>
      <c r="B11351" s="1">
        <v>1.0</v>
      </c>
      <c r="C11351" s="1" t="s">
        <v>24408</v>
      </c>
      <c r="D11351" s="1" t="s">
        <v>24409</v>
      </c>
      <c r="E11351" s="1" t="s">
        <v>250</v>
      </c>
      <c r="F11351" s="1" t="s">
        <v>30</v>
      </c>
      <c r="G11351" s="1" t="str">
        <f>IFERROR(__xludf.DUMMYFUNCTION("GOOGLETRANSLATE(D11351,""fr"",""en"")"),"#VALUE!")</f>
        <v>#VALUE!</v>
      </c>
    </row>
    <row r="11352" ht="15.75" customHeight="1">
      <c r="A11352" s="1" t="s">
        <v>8105</v>
      </c>
      <c r="B11352" s="1">
        <v>1.0</v>
      </c>
      <c r="C11352" s="1" t="s">
        <v>24410</v>
      </c>
      <c r="D11352" s="1" t="s">
        <v>24411</v>
      </c>
      <c r="E11352" s="1" t="s">
        <v>292</v>
      </c>
      <c r="F11352" s="1" t="s">
        <v>11</v>
      </c>
      <c r="G11352" s="1" t="str">
        <f>IFERROR(__xludf.DUMMYFUNCTION("GOOGLETRANSLATE(D11352,""fr"",""en"")"),"#VALUE!")</f>
        <v>#VALUE!</v>
      </c>
    </row>
    <row r="11353" ht="15.75" customHeight="1">
      <c r="A11353" s="1" t="s">
        <v>1901</v>
      </c>
      <c r="B11353" s="1">
        <v>5.0</v>
      </c>
      <c r="C11353" s="1" t="s">
        <v>24412</v>
      </c>
      <c r="D11353" s="1" t="s">
        <v>24413</v>
      </c>
      <c r="E11353" s="1" t="s">
        <v>614</v>
      </c>
      <c r="F11353" s="1" t="s">
        <v>30</v>
      </c>
      <c r="G11353" s="1" t="str">
        <f>IFERROR(__xludf.DUMMYFUNCTION("GOOGLETRANSLATE(D11353,""fr"",""en"")"),"#VALUE!")</f>
        <v>#VALUE!</v>
      </c>
    </row>
    <row r="11354" ht="15.75" customHeight="1">
      <c r="A11354" s="1" t="s">
        <v>53</v>
      </c>
      <c r="B11354" s="1">
        <v>4.0</v>
      </c>
      <c r="C11354" s="1" t="s">
        <v>24414</v>
      </c>
      <c r="D11354" s="1" t="s">
        <v>24415</v>
      </c>
      <c r="E11354" s="1" t="s">
        <v>10</v>
      </c>
      <c r="F11354" s="1" t="s">
        <v>11</v>
      </c>
      <c r="G11354" s="1" t="str">
        <f>IFERROR(__xludf.DUMMYFUNCTION("GOOGLETRANSLATE(D11354,""fr"",""en"")"),"#VALUE!")</f>
        <v>#VALUE!</v>
      </c>
    </row>
    <row r="11355" ht="15.75" customHeight="1">
      <c r="A11355" s="1" t="s">
        <v>1775</v>
      </c>
      <c r="B11355" s="1">
        <v>4.0</v>
      </c>
      <c r="C11355" s="1" t="s">
        <v>24416</v>
      </c>
      <c r="D11355" s="1" t="s">
        <v>24417</v>
      </c>
      <c r="E11355" s="1" t="s">
        <v>484</v>
      </c>
      <c r="F11355" s="1" t="s">
        <v>30</v>
      </c>
      <c r="G11355" s="1" t="str">
        <f>IFERROR(__xludf.DUMMYFUNCTION("GOOGLETRANSLATE(D11355,""fr"",""en"")"),"#VALUE!")</f>
        <v>#VALUE!</v>
      </c>
    </row>
    <row r="11356" ht="15.75" customHeight="1">
      <c r="A11356" s="1" t="s">
        <v>3264</v>
      </c>
      <c r="B11356" s="1">
        <v>4.0</v>
      </c>
      <c r="C11356" s="1" t="s">
        <v>24418</v>
      </c>
      <c r="D11356" s="1" t="s">
        <v>24419</v>
      </c>
      <c r="E11356" s="1" t="s">
        <v>21</v>
      </c>
      <c r="F11356" s="1" t="s">
        <v>11</v>
      </c>
      <c r="G11356" s="1" t="str">
        <f>IFERROR(__xludf.DUMMYFUNCTION("GOOGLETRANSLATE(D11356,""fr"",""en"")"),"#VALUE!")</f>
        <v>#VALUE!</v>
      </c>
    </row>
    <row r="11357" ht="15.75" customHeight="1">
      <c r="A11357" s="1" t="s">
        <v>3180</v>
      </c>
      <c r="B11357" s="1">
        <v>4.0</v>
      </c>
      <c r="C11357" s="1" t="s">
        <v>24420</v>
      </c>
      <c r="D11357" s="1" t="s">
        <v>24421</v>
      </c>
      <c r="E11357" s="1" t="s">
        <v>484</v>
      </c>
      <c r="F11357" s="1" t="s">
        <v>30</v>
      </c>
      <c r="G11357" s="1" t="str">
        <f>IFERROR(__xludf.DUMMYFUNCTION("GOOGLETRANSLATE(D11357,""fr"",""en"")"),"#VALUE!")</f>
        <v>#VALUE!</v>
      </c>
    </row>
    <row r="11358" ht="15.75" customHeight="1">
      <c r="A11358" s="1" t="s">
        <v>1062</v>
      </c>
      <c r="B11358" s="1">
        <v>5.0</v>
      </c>
      <c r="C11358" s="1" t="s">
        <v>24422</v>
      </c>
      <c r="D11358" s="1" t="s">
        <v>24423</v>
      </c>
      <c r="E11358" s="1" t="s">
        <v>10</v>
      </c>
      <c r="F11358" s="1" t="s">
        <v>11</v>
      </c>
      <c r="G11358" s="1" t="str">
        <f>IFERROR(__xludf.DUMMYFUNCTION("GOOGLETRANSLATE(D11358,""fr"",""en"")"),"#VALUE!")</f>
        <v>#VALUE!</v>
      </c>
    </row>
    <row r="11359" ht="15.75" customHeight="1">
      <c r="A11359" s="1" t="s">
        <v>532</v>
      </c>
      <c r="B11359" s="1">
        <v>4.0</v>
      </c>
      <c r="C11359" s="1" t="s">
        <v>24424</v>
      </c>
      <c r="D11359" s="1" t="s">
        <v>24425</v>
      </c>
      <c r="E11359" s="1" t="s">
        <v>10</v>
      </c>
      <c r="F11359" s="1" t="s">
        <v>11</v>
      </c>
      <c r="G11359" s="1" t="str">
        <f>IFERROR(__xludf.DUMMYFUNCTION("GOOGLETRANSLATE(D11359,""fr"",""en"")"),"#VALUE!")</f>
        <v>#VALUE!</v>
      </c>
    </row>
    <row r="11360" ht="15.75" customHeight="1">
      <c r="A11360" s="1" t="s">
        <v>3556</v>
      </c>
      <c r="B11360" s="1">
        <v>3.0</v>
      </c>
      <c r="C11360" s="1" t="s">
        <v>24426</v>
      </c>
      <c r="D11360" s="1" t="s">
        <v>24427</v>
      </c>
      <c r="E11360" s="1" t="s">
        <v>109</v>
      </c>
      <c r="F11360" s="1" t="s">
        <v>11</v>
      </c>
      <c r="G11360" s="1" t="str">
        <f>IFERROR(__xludf.DUMMYFUNCTION("GOOGLETRANSLATE(D11360,""fr"",""en"")"),"#VALUE!")</f>
        <v>#VALUE!</v>
      </c>
    </row>
    <row r="11361" ht="15.75" customHeight="1">
      <c r="A11361" s="1" t="s">
        <v>9210</v>
      </c>
      <c r="B11361" s="1">
        <v>1.0</v>
      </c>
      <c r="C11361" s="1" t="s">
        <v>24428</v>
      </c>
      <c r="D11361" s="1" t="s">
        <v>24429</v>
      </c>
      <c r="E11361" s="1" t="s">
        <v>273</v>
      </c>
      <c r="F11361" s="1" t="s">
        <v>110</v>
      </c>
      <c r="G11361" s="1" t="str">
        <f>IFERROR(__xludf.DUMMYFUNCTION("GOOGLETRANSLATE(D11361,""fr"",""en"")"),"#VALUE!")</f>
        <v>#VALUE!</v>
      </c>
    </row>
    <row r="11362" ht="15.75" customHeight="1">
      <c r="A11362" s="1" t="s">
        <v>11091</v>
      </c>
      <c r="B11362" s="1">
        <v>3.0</v>
      </c>
      <c r="C11362" s="1" t="s">
        <v>24430</v>
      </c>
      <c r="D11362" s="1" t="s">
        <v>24431</v>
      </c>
      <c r="E11362" s="1" t="s">
        <v>109</v>
      </c>
      <c r="F11362" s="1" t="s">
        <v>110</v>
      </c>
      <c r="G11362" s="1" t="str">
        <f>IFERROR(__xludf.DUMMYFUNCTION("GOOGLETRANSLATE(D11362,""fr"",""en"")"),"#VALUE!")</f>
        <v>#VALUE!</v>
      </c>
    </row>
    <row r="11363" ht="15.75" customHeight="1">
      <c r="A11363" s="1" t="s">
        <v>414</v>
      </c>
      <c r="B11363" s="1">
        <v>1.0</v>
      </c>
      <c r="C11363" s="1" t="s">
        <v>24432</v>
      </c>
      <c r="D11363" s="1" t="s">
        <v>24433</v>
      </c>
      <c r="E11363" s="1" t="s">
        <v>109</v>
      </c>
      <c r="F11363" s="1" t="s">
        <v>11</v>
      </c>
      <c r="G11363" s="1" t="str">
        <f>IFERROR(__xludf.DUMMYFUNCTION("GOOGLETRANSLATE(D11363,""fr"",""en"")"),"#VALUE!")</f>
        <v>#VALUE!</v>
      </c>
    </row>
    <row r="11364" ht="15.75" customHeight="1">
      <c r="A11364" s="1" t="s">
        <v>258</v>
      </c>
      <c r="B11364" s="1">
        <v>1.0</v>
      </c>
      <c r="C11364" s="1" t="s">
        <v>24434</v>
      </c>
      <c r="D11364" s="1" t="s">
        <v>24435</v>
      </c>
      <c r="E11364" s="1" t="s">
        <v>10</v>
      </c>
      <c r="F11364" s="1" t="s">
        <v>11</v>
      </c>
      <c r="G11364" s="1" t="str">
        <f>IFERROR(__xludf.DUMMYFUNCTION("GOOGLETRANSLATE(D11364,""fr"",""en"")"),"#VALUE!")</f>
        <v>#VALUE!</v>
      </c>
    </row>
    <row r="11365" ht="15.75" customHeight="1">
      <c r="A11365" s="1" t="s">
        <v>4625</v>
      </c>
      <c r="B11365" s="1">
        <v>5.0</v>
      </c>
      <c r="C11365" s="1" t="s">
        <v>24436</v>
      </c>
      <c r="D11365" s="1" t="s">
        <v>24437</v>
      </c>
      <c r="E11365" s="1" t="s">
        <v>10</v>
      </c>
      <c r="F11365" s="1" t="s">
        <v>11</v>
      </c>
      <c r="G11365" s="1" t="str">
        <f>IFERROR(__xludf.DUMMYFUNCTION("GOOGLETRANSLATE(D11365,""fr"",""en"")"),"#VALUE!")</f>
        <v>#VALUE!</v>
      </c>
    </row>
    <row r="11366" ht="15.75" customHeight="1">
      <c r="A11366" s="1" t="s">
        <v>44</v>
      </c>
      <c r="B11366" s="1">
        <v>1.0</v>
      </c>
      <c r="C11366" s="1" t="s">
        <v>24438</v>
      </c>
      <c r="D11366" s="1" t="s">
        <v>24439</v>
      </c>
      <c r="E11366" s="1" t="s">
        <v>10</v>
      </c>
      <c r="F11366" s="1" t="s">
        <v>11</v>
      </c>
      <c r="G11366" s="1" t="str">
        <f>IFERROR(__xludf.DUMMYFUNCTION("GOOGLETRANSLATE(D11366,""fr"",""en"")"),"#VALUE!")</f>
        <v>#VALUE!</v>
      </c>
    </row>
    <row r="11367" ht="15.75" customHeight="1">
      <c r="A11367" s="1" t="s">
        <v>24440</v>
      </c>
      <c r="B11367" s="1">
        <v>2.0</v>
      </c>
      <c r="C11367" s="1" t="s">
        <v>24441</v>
      </c>
      <c r="D11367" s="1" t="s">
        <v>24442</v>
      </c>
      <c r="E11367" s="1" t="s">
        <v>109</v>
      </c>
      <c r="F11367" s="1" t="s">
        <v>110</v>
      </c>
      <c r="G11367" s="1" t="str">
        <f>IFERROR(__xludf.DUMMYFUNCTION("GOOGLETRANSLATE(D11367,""fr"",""en"")"),"#VALUE!")</f>
        <v>#VALUE!</v>
      </c>
    </row>
    <row r="11368" ht="15.75" customHeight="1">
      <c r="A11368" s="1" t="s">
        <v>603</v>
      </c>
      <c r="B11368" s="1">
        <v>3.0</v>
      </c>
      <c r="C11368" s="1" t="s">
        <v>24443</v>
      </c>
      <c r="D11368" s="1" t="s">
        <v>24444</v>
      </c>
      <c r="E11368" s="1" t="s">
        <v>65</v>
      </c>
      <c r="F11368" s="1" t="s">
        <v>66</v>
      </c>
      <c r="G11368" s="1" t="str">
        <f>IFERROR(__xludf.DUMMYFUNCTION("GOOGLETRANSLATE(D11368,""fr"",""en"")"),"#VALUE!")</f>
        <v>#VALUE!</v>
      </c>
    </row>
    <row r="11369" ht="15.75" customHeight="1">
      <c r="A11369" s="1" t="s">
        <v>588</v>
      </c>
      <c r="B11369" s="1">
        <v>1.0</v>
      </c>
      <c r="C11369" s="1" t="s">
        <v>24445</v>
      </c>
      <c r="D11369" s="1" t="s">
        <v>24446</v>
      </c>
      <c r="E11369" s="1" t="s">
        <v>575</v>
      </c>
      <c r="F11369" s="1" t="s">
        <v>48</v>
      </c>
      <c r="G11369" s="1" t="str">
        <f>IFERROR(__xludf.DUMMYFUNCTION("GOOGLETRANSLATE(D11369,""fr"",""en"")"),"#VALUE!")</f>
        <v>#VALUE!</v>
      </c>
    </row>
    <row r="11370" ht="15.75" customHeight="1">
      <c r="A11370" s="1" t="s">
        <v>323</v>
      </c>
      <c r="B11370" s="1">
        <v>2.0</v>
      </c>
      <c r="C11370" s="1" t="s">
        <v>24447</v>
      </c>
      <c r="D11370" s="1" t="s">
        <v>24448</v>
      </c>
      <c r="E11370" s="1" t="s">
        <v>554</v>
      </c>
      <c r="F11370" s="1" t="s">
        <v>30</v>
      </c>
      <c r="G11370" s="1" t="str">
        <f>IFERROR(__xludf.DUMMYFUNCTION("GOOGLETRANSLATE(D11370,""fr"",""en"")"),"#VALUE!")</f>
        <v>#VALUE!</v>
      </c>
    </row>
    <row r="11371" ht="15.75" customHeight="1">
      <c r="A11371" s="1" t="s">
        <v>618</v>
      </c>
      <c r="B11371" s="1">
        <v>2.0</v>
      </c>
      <c r="C11371" s="1" t="s">
        <v>24449</v>
      </c>
      <c r="D11371" s="1" t="s">
        <v>24450</v>
      </c>
      <c r="E11371" s="1" t="s">
        <v>10</v>
      </c>
      <c r="F11371" s="1" t="s">
        <v>11</v>
      </c>
      <c r="G11371" s="1" t="str">
        <f>IFERROR(__xludf.DUMMYFUNCTION("GOOGLETRANSLATE(D11371,""fr"",""en"")"),"#VALUE!")</f>
        <v>#VALUE!</v>
      </c>
    </row>
    <row r="11372" ht="15.75" customHeight="1">
      <c r="A11372" s="1" t="s">
        <v>1476</v>
      </c>
      <c r="B11372" s="1">
        <v>5.0</v>
      </c>
      <c r="C11372" s="1" t="s">
        <v>24451</v>
      </c>
      <c r="D11372" s="1" t="s">
        <v>24452</v>
      </c>
      <c r="E11372" s="1" t="s">
        <v>21</v>
      </c>
      <c r="F11372" s="1" t="s">
        <v>11</v>
      </c>
      <c r="G11372" s="1" t="str">
        <f>IFERROR(__xludf.DUMMYFUNCTION("GOOGLETRANSLATE(D11372,""fr"",""en"")"),"#VALUE!")</f>
        <v>#VALUE!</v>
      </c>
    </row>
    <row r="11373" ht="15.75" customHeight="1">
      <c r="A11373" s="1" t="s">
        <v>974</v>
      </c>
      <c r="B11373" s="1">
        <v>5.0</v>
      </c>
      <c r="C11373" s="1" t="s">
        <v>24453</v>
      </c>
      <c r="D11373" s="1" t="s">
        <v>24454</v>
      </c>
      <c r="E11373" s="1" t="s">
        <v>10</v>
      </c>
      <c r="F11373" s="1" t="s">
        <v>11</v>
      </c>
      <c r="G11373" s="1" t="str">
        <f>IFERROR(__xludf.DUMMYFUNCTION("GOOGLETRANSLATE(D11373,""fr"",""en"")"),"#VALUE!")</f>
        <v>#VALUE!</v>
      </c>
    </row>
    <row r="11374" ht="15.75" customHeight="1">
      <c r="A11374" s="1" t="s">
        <v>9897</v>
      </c>
      <c r="B11374" s="1">
        <v>2.0</v>
      </c>
      <c r="C11374" s="1" t="s">
        <v>24455</v>
      </c>
      <c r="D11374" s="1" t="s">
        <v>24456</v>
      </c>
      <c r="E11374" s="1" t="s">
        <v>254</v>
      </c>
      <c r="F11374" s="1" t="s">
        <v>66</v>
      </c>
      <c r="G11374" s="1" t="str">
        <f>IFERROR(__xludf.DUMMYFUNCTION("GOOGLETRANSLATE(D11374,""fr"",""en"")"),"#VALUE!")</f>
        <v>#VALUE!</v>
      </c>
    </row>
    <row r="11375" ht="15.75" customHeight="1">
      <c r="A11375" s="1" t="s">
        <v>485</v>
      </c>
      <c r="B11375" s="1">
        <v>4.0</v>
      </c>
      <c r="C11375" s="1" t="s">
        <v>24457</v>
      </c>
      <c r="D11375" s="1" t="s">
        <v>24458</v>
      </c>
      <c r="E11375" s="1" t="s">
        <v>448</v>
      </c>
      <c r="F11375" s="1" t="s">
        <v>84</v>
      </c>
      <c r="G11375" s="1" t="str">
        <f>IFERROR(__xludf.DUMMYFUNCTION("GOOGLETRANSLATE(D11375,""fr"",""en"")"),"#VALUE!")</f>
        <v>#VALUE!</v>
      </c>
    </row>
    <row r="11376" ht="15.75" customHeight="1">
      <c r="A11376" s="1" t="s">
        <v>1235</v>
      </c>
      <c r="B11376" s="1">
        <v>5.0</v>
      </c>
      <c r="C11376" s="1" t="s">
        <v>24459</v>
      </c>
      <c r="D11376" s="1" t="s">
        <v>24460</v>
      </c>
      <c r="E11376" s="1" t="s">
        <v>296</v>
      </c>
      <c r="F11376" s="1" t="s">
        <v>11</v>
      </c>
      <c r="G11376" s="1" t="str">
        <f>IFERROR(__xludf.DUMMYFUNCTION("GOOGLETRANSLATE(D11376,""fr"",""en"")"),"#VALUE!")</f>
        <v>#VALUE!</v>
      </c>
    </row>
    <row r="11377" ht="15.75" customHeight="1">
      <c r="A11377" s="1" t="s">
        <v>838</v>
      </c>
      <c r="B11377" s="1">
        <v>1.0</v>
      </c>
      <c r="C11377" s="1" t="s">
        <v>24461</v>
      </c>
      <c r="D11377" s="1" t="s">
        <v>24462</v>
      </c>
      <c r="E11377" s="1" t="s">
        <v>646</v>
      </c>
      <c r="F11377" s="1" t="s">
        <v>39</v>
      </c>
      <c r="G11377" s="1" t="str">
        <f>IFERROR(__xludf.DUMMYFUNCTION("GOOGLETRANSLATE(D11377,""fr"",""en"")"),"#VALUE!")</f>
        <v>#VALUE!</v>
      </c>
    </row>
    <row r="11378" ht="15.75" customHeight="1">
      <c r="A11378" s="1" t="s">
        <v>1741</v>
      </c>
      <c r="B11378" s="1">
        <v>5.0</v>
      </c>
      <c r="C11378" s="1" t="s">
        <v>24463</v>
      </c>
      <c r="D11378" s="1" t="s">
        <v>24464</v>
      </c>
      <c r="E11378" s="1" t="s">
        <v>10</v>
      </c>
      <c r="F11378" s="1" t="s">
        <v>11</v>
      </c>
      <c r="G11378" s="1" t="str">
        <f>IFERROR(__xludf.DUMMYFUNCTION("GOOGLETRANSLATE(D11378,""fr"",""en"")"),"#VALUE!")</f>
        <v>#VALUE!</v>
      </c>
    </row>
    <row r="11379" ht="15.75" customHeight="1">
      <c r="A11379" s="1" t="s">
        <v>209</v>
      </c>
      <c r="B11379" s="1">
        <v>1.0</v>
      </c>
      <c r="C11379" s="1" t="s">
        <v>24465</v>
      </c>
      <c r="D11379" s="1" t="s">
        <v>24466</v>
      </c>
      <c r="E11379" s="1" t="s">
        <v>423</v>
      </c>
      <c r="F11379" s="1" t="s">
        <v>30</v>
      </c>
      <c r="G11379" s="1" t="str">
        <f>IFERROR(__xludf.DUMMYFUNCTION("GOOGLETRANSLATE(D11379,""fr"",""en"")"),"#VALUE!")</f>
        <v>#VALUE!</v>
      </c>
    </row>
    <row r="11380" ht="15.75" customHeight="1">
      <c r="A11380" s="1" t="s">
        <v>1282</v>
      </c>
      <c r="B11380" s="1">
        <v>4.0</v>
      </c>
      <c r="C11380" s="1" t="s">
        <v>24467</v>
      </c>
      <c r="D11380" s="1" t="s">
        <v>24468</v>
      </c>
      <c r="E11380" s="1" t="s">
        <v>484</v>
      </c>
      <c r="F11380" s="1" t="s">
        <v>30</v>
      </c>
      <c r="G11380" s="1" t="str">
        <f>IFERROR(__xludf.DUMMYFUNCTION("GOOGLETRANSLATE(D11380,""fr"",""en"")"),"#VALUE!")</f>
        <v>#VALUE!</v>
      </c>
    </row>
    <row r="11381" ht="15.75" customHeight="1">
      <c r="A11381" s="1" t="s">
        <v>5488</v>
      </c>
      <c r="B11381" s="1">
        <v>4.0</v>
      </c>
      <c r="C11381" s="1" t="s">
        <v>24469</v>
      </c>
      <c r="D11381" s="1" t="s">
        <v>24470</v>
      </c>
      <c r="E11381" s="1" t="s">
        <v>21</v>
      </c>
      <c r="F11381" s="1" t="s">
        <v>11</v>
      </c>
      <c r="G11381" s="1" t="str">
        <f>IFERROR(__xludf.DUMMYFUNCTION("GOOGLETRANSLATE(D11381,""fr"",""en"")"),"#VALUE!")</f>
        <v>#VALUE!</v>
      </c>
    </row>
    <row r="11382" ht="15.75" customHeight="1">
      <c r="A11382" s="1" t="s">
        <v>126</v>
      </c>
      <c r="B11382" s="1">
        <v>4.0</v>
      </c>
      <c r="C11382" s="1" t="s">
        <v>24471</v>
      </c>
      <c r="D11382" s="1" t="s">
        <v>24472</v>
      </c>
      <c r="E11382" s="1" t="s">
        <v>10</v>
      </c>
      <c r="F11382" s="1" t="s">
        <v>11</v>
      </c>
      <c r="G11382" s="1" t="str">
        <f>IFERROR(__xludf.DUMMYFUNCTION("GOOGLETRANSLATE(D11382,""fr"",""en"")"),"#VALUE!")</f>
        <v>#VALUE!</v>
      </c>
    </row>
    <row r="11383" ht="15.75" customHeight="1">
      <c r="A11383" s="1" t="s">
        <v>585</v>
      </c>
      <c r="B11383" s="1">
        <v>4.0</v>
      </c>
      <c r="C11383" s="1" t="s">
        <v>24473</v>
      </c>
      <c r="D11383" s="1" t="s">
        <v>24474</v>
      </c>
      <c r="E11383" s="1" t="s">
        <v>10</v>
      </c>
      <c r="F11383" s="1" t="s">
        <v>11</v>
      </c>
      <c r="G11383" s="1" t="str">
        <f>IFERROR(__xludf.DUMMYFUNCTION("GOOGLETRANSLATE(D11383,""fr"",""en"")"),"#VALUE!")</f>
        <v>#VALUE!</v>
      </c>
    </row>
    <row r="11384" ht="15.75" customHeight="1">
      <c r="A11384" s="1" t="s">
        <v>1426</v>
      </c>
      <c r="B11384" s="1">
        <v>1.0</v>
      </c>
      <c r="C11384" s="1" t="s">
        <v>24475</v>
      </c>
      <c r="D11384" s="1" t="s">
        <v>24476</v>
      </c>
      <c r="E11384" s="1" t="s">
        <v>52</v>
      </c>
      <c r="F11384" s="1" t="s">
        <v>110</v>
      </c>
      <c r="G11384" s="1" t="str">
        <f>IFERROR(__xludf.DUMMYFUNCTION("GOOGLETRANSLATE(D11384,""fr"",""en"")"),"#VALUE!")</f>
        <v>#VALUE!</v>
      </c>
    </row>
    <row r="11385" ht="15.75" customHeight="1">
      <c r="A11385" s="1" t="s">
        <v>689</v>
      </c>
      <c r="B11385" s="1">
        <v>1.0</v>
      </c>
      <c r="C11385" s="1" t="s">
        <v>24477</v>
      </c>
      <c r="D11385" s="1" t="s">
        <v>24478</v>
      </c>
      <c r="E11385" s="1" t="s">
        <v>21</v>
      </c>
      <c r="F11385" s="1" t="s">
        <v>11</v>
      </c>
      <c r="G11385" s="1" t="str">
        <f>IFERROR(__xludf.DUMMYFUNCTION("GOOGLETRANSLATE(D11385,""fr"",""en"")"),"#VALUE!")</f>
        <v>#VALUE!</v>
      </c>
    </row>
    <row r="11386" ht="15.75" customHeight="1">
      <c r="A11386" s="1" t="s">
        <v>1256</v>
      </c>
      <c r="B11386" s="1">
        <v>1.0</v>
      </c>
      <c r="C11386" s="1" t="s">
        <v>24479</v>
      </c>
      <c r="D11386" s="1" t="s">
        <v>24480</v>
      </c>
      <c r="E11386" s="1" t="s">
        <v>109</v>
      </c>
      <c r="F11386" s="1" t="s">
        <v>110</v>
      </c>
      <c r="G11386" s="1" t="str">
        <f>IFERROR(__xludf.DUMMYFUNCTION("GOOGLETRANSLATE(D11386,""fr"",""en"")"),"#VALUE!")</f>
        <v>#VALUE!</v>
      </c>
    </row>
    <row r="11387" ht="15.75" customHeight="1">
      <c r="A11387" s="1" t="s">
        <v>1799</v>
      </c>
      <c r="B11387" s="1">
        <v>2.0</v>
      </c>
      <c r="C11387" s="1" t="s">
        <v>24481</v>
      </c>
      <c r="D11387" s="1" t="s">
        <v>24482</v>
      </c>
      <c r="E11387" s="1" t="s">
        <v>47</v>
      </c>
      <c r="F11387" s="1" t="s">
        <v>4863</v>
      </c>
      <c r="G11387" s="1" t="str">
        <f>IFERROR(__xludf.DUMMYFUNCTION("GOOGLETRANSLATE(D11387,""fr"",""en"")"),"#VALUE!")</f>
        <v>#VALUE!</v>
      </c>
    </row>
    <row r="11388" ht="15.75" customHeight="1">
      <c r="A11388" s="1" t="s">
        <v>284</v>
      </c>
      <c r="B11388" s="1">
        <v>1.0</v>
      </c>
      <c r="C11388" s="1" t="s">
        <v>24483</v>
      </c>
      <c r="D11388" s="1" t="s">
        <v>24484</v>
      </c>
      <c r="E11388" s="1" t="s">
        <v>10</v>
      </c>
      <c r="F11388" s="1" t="s">
        <v>11</v>
      </c>
      <c r="G11388" s="1" t="str">
        <f>IFERROR(__xludf.DUMMYFUNCTION("GOOGLETRANSLATE(D11388,""fr"",""en"")"),"#VALUE!")</f>
        <v>#VALUE!</v>
      </c>
    </row>
    <row r="11389" ht="15.75" customHeight="1">
      <c r="A11389" s="1" t="s">
        <v>2272</v>
      </c>
      <c r="B11389" s="1">
        <v>5.0</v>
      </c>
      <c r="C11389" s="1" t="s">
        <v>24485</v>
      </c>
      <c r="D11389" s="1" t="s">
        <v>24486</v>
      </c>
      <c r="E11389" s="1" t="s">
        <v>21</v>
      </c>
      <c r="F11389" s="1" t="s">
        <v>11</v>
      </c>
      <c r="G11389" s="1" t="str">
        <f>IFERROR(__xludf.DUMMYFUNCTION("GOOGLETRANSLATE(D11389,""fr"",""en"")"),"#VALUE!")</f>
        <v>#VALUE!</v>
      </c>
    </row>
    <row r="11390" ht="15.75" customHeight="1">
      <c r="A11390" s="1" t="s">
        <v>1023</v>
      </c>
      <c r="B11390" s="1">
        <v>3.0</v>
      </c>
      <c r="C11390" s="1" t="s">
        <v>24487</v>
      </c>
      <c r="D11390" s="1" t="s">
        <v>24488</v>
      </c>
      <c r="E11390" s="1" t="s">
        <v>176</v>
      </c>
      <c r="F11390" s="1" t="s">
        <v>66</v>
      </c>
      <c r="G11390" s="1" t="str">
        <f>IFERROR(__xludf.DUMMYFUNCTION("GOOGLETRANSLATE(D11390,""fr"",""en"")"),"#VALUE!")</f>
        <v>#VALUE!</v>
      </c>
    </row>
    <row r="11391" ht="15.75" customHeight="1">
      <c r="A11391" s="1" t="s">
        <v>5082</v>
      </c>
      <c r="B11391" s="1">
        <v>2.0</v>
      </c>
      <c r="C11391" s="1" t="s">
        <v>24489</v>
      </c>
      <c r="D11391" s="1" t="s">
        <v>24490</v>
      </c>
      <c r="E11391" s="1" t="s">
        <v>10</v>
      </c>
      <c r="F11391" s="1" t="s">
        <v>11</v>
      </c>
      <c r="G11391" s="1" t="str">
        <f>IFERROR(__xludf.DUMMYFUNCTION("GOOGLETRANSLATE(D11391,""fr"",""en"")"),"#VALUE!")</f>
        <v>#VALUE!</v>
      </c>
    </row>
    <row r="11392" ht="15.75" customHeight="1">
      <c r="A11392" s="1" t="s">
        <v>1781</v>
      </c>
      <c r="B11392" s="1">
        <v>1.0</v>
      </c>
      <c r="C11392" s="1" t="s">
        <v>24491</v>
      </c>
      <c r="D11392" s="1" t="s">
        <v>24492</v>
      </c>
      <c r="E11392" s="1" t="s">
        <v>10</v>
      </c>
      <c r="F11392" s="1" t="s">
        <v>11</v>
      </c>
      <c r="G11392" s="1" t="str">
        <f>IFERROR(__xludf.DUMMYFUNCTION("GOOGLETRANSLATE(D11392,""fr"",""en"")"),"#VALUE!")</f>
        <v>#VALUE!</v>
      </c>
    </row>
    <row r="11393" ht="15.75" customHeight="1">
      <c r="A11393" s="1" t="s">
        <v>707</v>
      </c>
      <c r="B11393" s="1">
        <v>5.0</v>
      </c>
      <c r="C11393" s="1" t="s">
        <v>24493</v>
      </c>
      <c r="D11393" s="1" t="s">
        <v>24494</v>
      </c>
      <c r="E11393" s="1" t="s">
        <v>448</v>
      </c>
      <c r="F11393" s="1" t="s">
        <v>84</v>
      </c>
      <c r="G11393" s="1" t="str">
        <f>IFERROR(__xludf.DUMMYFUNCTION("GOOGLETRANSLATE(D11393,""fr"",""en"")"),"#VALUE!")</f>
        <v>#VALUE!</v>
      </c>
    </row>
    <row r="11394" ht="15.75" customHeight="1">
      <c r="A11394" s="1" t="s">
        <v>5824</v>
      </c>
      <c r="B11394" s="1">
        <v>2.0</v>
      </c>
      <c r="C11394" s="1" t="s">
        <v>24495</v>
      </c>
      <c r="D11394" s="1" t="s">
        <v>24496</v>
      </c>
      <c r="E11394" s="1" t="s">
        <v>10</v>
      </c>
      <c r="F11394" s="1" t="s">
        <v>11</v>
      </c>
      <c r="G11394" s="1" t="str">
        <f>IFERROR(__xludf.DUMMYFUNCTION("GOOGLETRANSLATE(D11394,""fr"",""en"")"),"#VALUE!")</f>
        <v>#VALUE!</v>
      </c>
    </row>
    <row r="11395" ht="15.75" customHeight="1">
      <c r="A11395" s="1" t="s">
        <v>16556</v>
      </c>
      <c r="B11395" s="1">
        <v>1.0</v>
      </c>
      <c r="C11395" s="1" t="s">
        <v>24497</v>
      </c>
      <c r="D11395" s="1" t="s">
        <v>24498</v>
      </c>
      <c r="E11395" s="1" t="s">
        <v>10</v>
      </c>
      <c r="F11395" s="1" t="s">
        <v>11</v>
      </c>
      <c r="G11395" s="1" t="str">
        <f>IFERROR(__xludf.DUMMYFUNCTION("GOOGLETRANSLATE(D11395,""fr"",""en"")"),"#VALUE!")</f>
        <v>#VALUE!</v>
      </c>
    </row>
    <row r="11396" ht="15.75" customHeight="1">
      <c r="A11396" s="1" t="s">
        <v>126</v>
      </c>
      <c r="B11396" s="1">
        <v>3.0</v>
      </c>
      <c r="C11396" s="1" t="s">
        <v>24499</v>
      </c>
      <c r="D11396" s="1" t="s">
        <v>24500</v>
      </c>
      <c r="E11396" s="1" t="s">
        <v>21</v>
      </c>
      <c r="F11396" s="1" t="s">
        <v>11</v>
      </c>
      <c r="G11396" s="1" t="str">
        <f>IFERROR(__xludf.DUMMYFUNCTION("GOOGLETRANSLATE(D11396,""fr"",""en"")"),"#VALUE!")</f>
        <v>#VALUE!</v>
      </c>
    </row>
    <row r="11397" ht="15.75" customHeight="1">
      <c r="A11397" s="1" t="s">
        <v>31</v>
      </c>
      <c r="B11397" s="1">
        <v>4.0</v>
      </c>
      <c r="C11397" s="1" t="s">
        <v>24501</v>
      </c>
      <c r="D11397" s="1" t="s">
        <v>24502</v>
      </c>
      <c r="E11397" s="1" t="s">
        <v>21</v>
      </c>
      <c r="F11397" s="1" t="s">
        <v>11</v>
      </c>
      <c r="G11397" s="1" t="str">
        <f>IFERROR(__xludf.DUMMYFUNCTION("GOOGLETRANSLATE(D11397,""fr"",""en"")"),"#VALUE!")</f>
        <v>#VALUE!</v>
      </c>
    </row>
    <row r="11398" ht="15.75" customHeight="1">
      <c r="A11398" s="1" t="s">
        <v>24503</v>
      </c>
      <c r="B11398" s="1">
        <v>1.0</v>
      </c>
      <c r="C11398" s="1" t="s">
        <v>24504</v>
      </c>
      <c r="D11398" s="1" t="s">
        <v>24505</v>
      </c>
      <c r="E11398" s="1" t="s">
        <v>10</v>
      </c>
      <c r="F11398" s="1" t="s">
        <v>110</v>
      </c>
      <c r="G11398" s="1" t="str">
        <f>IFERROR(__xludf.DUMMYFUNCTION("GOOGLETRANSLATE(D11398,""fr"",""en"")"),"#VALUE!")</f>
        <v>#VALUE!</v>
      </c>
    </row>
    <row r="11399" ht="15.75" customHeight="1">
      <c r="A11399" s="1" t="s">
        <v>2076</v>
      </c>
      <c r="B11399" s="1">
        <v>2.0</v>
      </c>
      <c r="C11399" s="1" t="s">
        <v>24506</v>
      </c>
      <c r="D11399" s="1" t="s">
        <v>24507</v>
      </c>
      <c r="E11399" s="1" t="s">
        <v>21</v>
      </c>
      <c r="F11399" s="1" t="s">
        <v>11</v>
      </c>
      <c r="G11399" s="1" t="str">
        <f>IFERROR(__xludf.DUMMYFUNCTION("GOOGLETRANSLATE(D11399,""fr"",""en"")"),"#VALUE!")</f>
        <v>#VALUE!</v>
      </c>
    </row>
    <row r="11400" ht="15.75" customHeight="1">
      <c r="A11400" s="1" t="s">
        <v>3031</v>
      </c>
      <c r="B11400" s="1">
        <v>4.0</v>
      </c>
      <c r="C11400" s="1" t="s">
        <v>24508</v>
      </c>
      <c r="D11400" s="1" t="s">
        <v>24509</v>
      </c>
      <c r="E11400" s="1" t="s">
        <v>484</v>
      </c>
      <c r="F11400" s="1" t="s">
        <v>30</v>
      </c>
      <c r="G11400" s="1" t="str">
        <f>IFERROR(__xludf.DUMMYFUNCTION("GOOGLETRANSLATE(D11400,""fr"",""en"")"),"#VALUE!")</f>
        <v>#VALUE!</v>
      </c>
    </row>
    <row r="11401" ht="15.75" customHeight="1">
      <c r="A11401" s="1" t="s">
        <v>551</v>
      </c>
      <c r="B11401" s="1">
        <v>4.0</v>
      </c>
      <c r="C11401" s="1" t="s">
        <v>24510</v>
      </c>
      <c r="D11401" s="1" t="s">
        <v>24511</v>
      </c>
      <c r="E11401" s="1" t="s">
        <v>21</v>
      </c>
      <c r="F11401" s="1" t="s">
        <v>11</v>
      </c>
      <c r="G11401" s="1" t="str">
        <f>IFERROR(__xludf.DUMMYFUNCTION("GOOGLETRANSLATE(D11401,""fr"",""en"")"),"#VALUE!")</f>
        <v>#VALUE!</v>
      </c>
    </row>
    <row r="11402" ht="15.75" customHeight="1">
      <c r="A11402" s="1" t="s">
        <v>2106</v>
      </c>
      <c r="B11402" s="1">
        <v>5.0</v>
      </c>
      <c r="C11402" s="1" t="s">
        <v>24512</v>
      </c>
      <c r="D11402" s="1" t="s">
        <v>24513</v>
      </c>
      <c r="E11402" s="1" t="s">
        <v>10</v>
      </c>
      <c r="F11402" s="1" t="s">
        <v>11</v>
      </c>
      <c r="G11402" s="1" t="str">
        <f>IFERROR(__xludf.DUMMYFUNCTION("GOOGLETRANSLATE(D11402,""fr"",""en"")"),"#VALUE!")</f>
        <v>#VALUE!</v>
      </c>
    </row>
    <row r="11403" ht="15.75" customHeight="1">
      <c r="A11403" s="1" t="s">
        <v>2141</v>
      </c>
      <c r="B11403" s="1">
        <v>4.0</v>
      </c>
      <c r="C11403" s="1" t="s">
        <v>24514</v>
      </c>
      <c r="D11403" s="1" t="s">
        <v>24515</v>
      </c>
      <c r="E11403" s="1" t="s">
        <v>21</v>
      </c>
      <c r="F11403" s="1" t="s">
        <v>11</v>
      </c>
      <c r="G11403" s="1" t="str">
        <f>IFERROR(__xludf.DUMMYFUNCTION("GOOGLETRANSLATE(D11403,""fr"",""en"")"),"#VALUE!")</f>
        <v>#VALUE!</v>
      </c>
    </row>
    <row r="11404" ht="15.75" customHeight="1">
      <c r="A11404" s="1" t="s">
        <v>2343</v>
      </c>
      <c r="B11404" s="1">
        <v>5.0</v>
      </c>
      <c r="C11404" s="1" t="s">
        <v>24516</v>
      </c>
      <c r="D11404" s="1" t="s">
        <v>24517</v>
      </c>
      <c r="E11404" s="1" t="s">
        <v>21</v>
      </c>
      <c r="F11404" s="1" t="s">
        <v>11</v>
      </c>
      <c r="G11404" s="1" t="str">
        <f>IFERROR(__xludf.DUMMYFUNCTION("GOOGLETRANSLATE(D11404,""fr"",""en"")"),"#VALUE!")</f>
        <v>#VALUE!</v>
      </c>
    </row>
    <row r="11405" ht="15.75" customHeight="1">
      <c r="A11405" s="1" t="s">
        <v>1248</v>
      </c>
      <c r="B11405" s="1">
        <v>2.0</v>
      </c>
      <c r="C11405" s="1" t="s">
        <v>24518</v>
      </c>
      <c r="D11405" s="1" t="s">
        <v>24519</v>
      </c>
      <c r="E11405" s="1" t="s">
        <v>10</v>
      </c>
      <c r="F11405" s="1" t="s">
        <v>11</v>
      </c>
      <c r="G11405" s="1" t="str">
        <f>IFERROR(__xludf.DUMMYFUNCTION("GOOGLETRANSLATE(D11405,""fr"",""en"")"),"#VALUE!")</f>
        <v>#VALUE!</v>
      </c>
    </row>
    <row r="11406" ht="15.75" customHeight="1">
      <c r="A11406" s="1" t="s">
        <v>1764</v>
      </c>
      <c r="B11406" s="1">
        <v>1.0</v>
      </c>
      <c r="C11406" s="1" t="s">
        <v>24520</v>
      </c>
      <c r="D11406" s="1" t="s">
        <v>24521</v>
      </c>
      <c r="E11406" s="1" t="s">
        <v>52</v>
      </c>
      <c r="F11406" s="1" t="s">
        <v>48</v>
      </c>
      <c r="G11406" s="1" t="str">
        <f>IFERROR(__xludf.DUMMYFUNCTION("GOOGLETRANSLATE(D11406,""fr"",""en"")"),"#VALUE!")</f>
        <v>#VALUE!</v>
      </c>
    </row>
    <row r="11407" ht="15.75" customHeight="1">
      <c r="A11407" s="1" t="s">
        <v>77</v>
      </c>
      <c r="B11407" s="1">
        <v>5.0</v>
      </c>
      <c r="C11407" s="1" t="s">
        <v>24522</v>
      </c>
      <c r="D11407" s="1" t="s">
        <v>24523</v>
      </c>
      <c r="E11407" s="1" t="s">
        <v>484</v>
      </c>
      <c r="F11407" s="1" t="s">
        <v>118</v>
      </c>
      <c r="G11407" s="1" t="str">
        <f>IFERROR(__xludf.DUMMYFUNCTION("GOOGLETRANSLATE(D11407,""fr"",""en"")"),"#VALUE!")</f>
        <v>#VALUE!</v>
      </c>
    </row>
    <row r="11408" ht="15.75" customHeight="1">
      <c r="A11408" s="1" t="s">
        <v>12</v>
      </c>
      <c r="B11408" s="1">
        <v>1.0</v>
      </c>
      <c r="C11408" s="1" t="s">
        <v>24524</v>
      </c>
      <c r="D11408" s="1" t="s">
        <v>24525</v>
      </c>
      <c r="E11408" s="1" t="s">
        <v>226</v>
      </c>
      <c r="F11408" s="1" t="s">
        <v>110</v>
      </c>
      <c r="G11408" s="1" t="str">
        <f>IFERROR(__xludf.DUMMYFUNCTION("GOOGLETRANSLATE(D11408,""fr"",""en"")"),"#VALUE!")</f>
        <v>#VALUE!</v>
      </c>
    </row>
    <row r="11409" ht="15.75" customHeight="1">
      <c r="A11409" s="1" t="s">
        <v>8015</v>
      </c>
      <c r="B11409" s="1">
        <v>1.0</v>
      </c>
      <c r="C11409" s="1" t="s">
        <v>24526</v>
      </c>
      <c r="D11409" s="1" t="s">
        <v>24527</v>
      </c>
      <c r="E11409" s="1" t="s">
        <v>373</v>
      </c>
      <c r="F11409" s="1" t="s">
        <v>118</v>
      </c>
      <c r="G11409" s="1" t="str">
        <f>IFERROR(__xludf.DUMMYFUNCTION("GOOGLETRANSLATE(D11409,""fr"",""en"")"),"#VALUE!")</f>
        <v>#VALUE!</v>
      </c>
    </row>
    <row r="11410" ht="15.75" customHeight="1">
      <c r="A11410" s="1" t="s">
        <v>8938</v>
      </c>
      <c r="B11410" s="1">
        <v>1.0</v>
      </c>
      <c r="C11410" s="1" t="s">
        <v>24528</v>
      </c>
      <c r="D11410" s="1" t="s">
        <v>24529</v>
      </c>
      <c r="E11410" s="1" t="s">
        <v>109</v>
      </c>
      <c r="F11410" s="1" t="s">
        <v>110</v>
      </c>
      <c r="G11410" s="1" t="str">
        <f>IFERROR(__xludf.DUMMYFUNCTION("GOOGLETRANSLATE(D11410,""fr"",""en"")"),"#VALUE!")</f>
        <v>#VALUE!</v>
      </c>
    </row>
    <row r="11411" ht="15.75" customHeight="1">
      <c r="A11411" s="1" t="s">
        <v>53</v>
      </c>
      <c r="B11411" s="1">
        <v>5.0</v>
      </c>
      <c r="C11411" s="1" t="s">
        <v>24530</v>
      </c>
      <c r="D11411" s="1" t="s">
        <v>24531</v>
      </c>
      <c r="E11411" s="1" t="s">
        <v>21</v>
      </c>
      <c r="F11411" s="1" t="s">
        <v>11</v>
      </c>
      <c r="G11411" s="1" t="str">
        <f>IFERROR(__xludf.DUMMYFUNCTION("GOOGLETRANSLATE(D11411,""fr"",""en"")"),"#VALUE!")</f>
        <v>#VALUE!</v>
      </c>
    </row>
    <row r="11412" ht="15.75" customHeight="1">
      <c r="A11412" s="1" t="s">
        <v>988</v>
      </c>
      <c r="B11412" s="1">
        <v>1.0</v>
      </c>
      <c r="C11412" s="1" t="s">
        <v>24532</v>
      </c>
      <c r="D11412" s="1" t="s">
        <v>24533</v>
      </c>
      <c r="E11412" s="1" t="s">
        <v>21</v>
      </c>
      <c r="F11412" s="1" t="s">
        <v>11</v>
      </c>
      <c r="G11412" s="1" t="str">
        <f>IFERROR(__xludf.DUMMYFUNCTION("GOOGLETRANSLATE(D11412,""fr"",""en"")"),"#VALUE!")</f>
        <v>#VALUE!</v>
      </c>
    </row>
    <row r="11413" ht="15.75" customHeight="1">
      <c r="A11413" s="1" t="s">
        <v>11705</v>
      </c>
      <c r="B11413" s="1">
        <v>3.0</v>
      </c>
      <c r="C11413" s="1" t="s">
        <v>24534</v>
      </c>
      <c r="D11413" s="1" t="s">
        <v>24535</v>
      </c>
      <c r="E11413" s="1" t="s">
        <v>292</v>
      </c>
      <c r="F11413" s="1" t="s">
        <v>11</v>
      </c>
      <c r="G11413" s="1" t="str">
        <f>IFERROR(__xludf.DUMMYFUNCTION("GOOGLETRANSLATE(D11413,""fr"",""en"")"),"#VALUE!")</f>
        <v>#VALUE!</v>
      </c>
    </row>
    <row r="11414" ht="15.75" customHeight="1">
      <c r="A11414" s="1" t="s">
        <v>2117</v>
      </c>
      <c r="B11414" s="1">
        <v>5.0</v>
      </c>
      <c r="C11414" s="1" t="s">
        <v>24536</v>
      </c>
      <c r="D11414" s="1" t="s">
        <v>24537</v>
      </c>
      <c r="E11414" s="1" t="s">
        <v>250</v>
      </c>
      <c r="F11414" s="1" t="s">
        <v>30</v>
      </c>
      <c r="G11414" s="1" t="str">
        <f>IFERROR(__xludf.DUMMYFUNCTION("GOOGLETRANSLATE(D11414,""fr"",""en"")"),"#VALUE!")</f>
        <v>#VALUE!</v>
      </c>
    </row>
    <row r="11415" ht="15.75" customHeight="1">
      <c r="A11415" s="1" t="s">
        <v>467</v>
      </c>
      <c r="B11415" s="1">
        <v>1.0</v>
      </c>
      <c r="C11415" s="1" t="s">
        <v>24538</v>
      </c>
      <c r="D11415" s="1" t="s">
        <v>24539</v>
      </c>
      <c r="E11415" s="1" t="s">
        <v>273</v>
      </c>
      <c r="F11415" s="1" t="s">
        <v>110</v>
      </c>
      <c r="G11415" s="1" t="str">
        <f>IFERROR(__xludf.DUMMYFUNCTION("GOOGLETRANSLATE(D11415,""fr"",""en"")"),"#VALUE!")</f>
        <v>#VALUE!</v>
      </c>
    </row>
    <row r="11416" ht="15.75" customHeight="1">
      <c r="A11416" s="1" t="s">
        <v>67</v>
      </c>
      <c r="B11416" s="1">
        <v>1.0</v>
      </c>
      <c r="C11416" s="1" t="s">
        <v>24540</v>
      </c>
      <c r="D11416" s="1" t="s">
        <v>24541</v>
      </c>
      <c r="E11416" s="1" t="s">
        <v>10</v>
      </c>
      <c r="F11416" s="1" t="s">
        <v>11</v>
      </c>
      <c r="G11416" s="1" t="str">
        <f>IFERROR(__xludf.DUMMYFUNCTION("GOOGLETRANSLATE(D11416,""fr"",""en"")"),"#VALUE!")</f>
        <v>#VALUE!</v>
      </c>
    </row>
    <row r="11417" ht="15.75" customHeight="1">
      <c r="A11417" s="1" t="s">
        <v>1796</v>
      </c>
      <c r="B11417" s="1">
        <v>4.0</v>
      </c>
      <c r="C11417" s="1" t="s">
        <v>24542</v>
      </c>
      <c r="D11417" s="1" t="s">
        <v>24543</v>
      </c>
      <c r="E11417" s="1" t="s">
        <v>29</v>
      </c>
      <c r="F11417" s="1" t="s">
        <v>30</v>
      </c>
      <c r="G11417" s="1" t="str">
        <f>IFERROR(__xludf.DUMMYFUNCTION("GOOGLETRANSLATE(D11417,""fr"",""en"")"),"#VALUE!")</f>
        <v>#VALUE!</v>
      </c>
    </row>
    <row r="11418" ht="15.75" customHeight="1">
      <c r="A11418" s="1" t="s">
        <v>1001</v>
      </c>
      <c r="B11418" s="1">
        <v>3.0</v>
      </c>
      <c r="C11418" s="1" t="s">
        <v>24544</v>
      </c>
      <c r="D11418" s="1" t="s">
        <v>24545</v>
      </c>
      <c r="E11418" s="1" t="s">
        <v>373</v>
      </c>
      <c r="F11418" s="1" t="s">
        <v>30</v>
      </c>
      <c r="G11418" s="1" t="str">
        <f>IFERROR(__xludf.DUMMYFUNCTION("GOOGLETRANSLATE(D11418,""fr"",""en"")"),"#VALUE!")</f>
        <v>#VALUE!</v>
      </c>
    </row>
    <row r="11419" ht="15.75" customHeight="1">
      <c r="A11419" s="1" t="s">
        <v>929</v>
      </c>
      <c r="B11419" s="1">
        <v>4.0</v>
      </c>
      <c r="C11419" s="1" t="s">
        <v>24546</v>
      </c>
      <c r="D11419" s="1" t="s">
        <v>24547</v>
      </c>
      <c r="E11419" s="1" t="s">
        <v>10</v>
      </c>
      <c r="F11419" s="1" t="s">
        <v>11</v>
      </c>
      <c r="G11419" s="1" t="str">
        <f>IFERROR(__xludf.DUMMYFUNCTION("GOOGLETRANSLATE(D11419,""fr"",""en"")"),"#VALUE!")</f>
        <v>#VALUE!</v>
      </c>
    </row>
    <row r="11420" ht="15.75" customHeight="1">
      <c r="A11420" s="1" t="s">
        <v>12653</v>
      </c>
      <c r="B11420" s="1">
        <v>1.0</v>
      </c>
      <c r="C11420" s="1" t="s">
        <v>24548</v>
      </c>
      <c r="D11420" s="1" t="s">
        <v>24549</v>
      </c>
      <c r="E11420" s="1" t="s">
        <v>10</v>
      </c>
      <c r="F11420" s="1" t="s">
        <v>11</v>
      </c>
      <c r="G11420" s="1" t="str">
        <f>IFERROR(__xludf.DUMMYFUNCTION("GOOGLETRANSLATE(D11420,""fr"",""en"")"),"#VALUE!")</f>
        <v>#VALUE!</v>
      </c>
    </row>
    <row r="11421" ht="15.75" customHeight="1">
      <c r="A11421" s="1" t="s">
        <v>988</v>
      </c>
      <c r="B11421" s="1">
        <v>1.0</v>
      </c>
      <c r="C11421" s="1" t="s">
        <v>24550</v>
      </c>
      <c r="D11421" s="1" t="s">
        <v>24551</v>
      </c>
      <c r="E11421" s="1" t="s">
        <v>10</v>
      </c>
      <c r="F11421" s="1" t="s">
        <v>11</v>
      </c>
      <c r="G11421" s="1" t="str">
        <f>IFERROR(__xludf.DUMMYFUNCTION("GOOGLETRANSLATE(D11421,""fr"",""en"")"),"#VALUE!")</f>
        <v>#VALUE!</v>
      </c>
    </row>
    <row r="11422" ht="15.75" customHeight="1">
      <c r="A11422" s="1" t="s">
        <v>494</v>
      </c>
      <c r="B11422" s="1">
        <v>3.0</v>
      </c>
      <c r="C11422" s="1" t="s">
        <v>24552</v>
      </c>
      <c r="D11422" s="1" t="s">
        <v>24553</v>
      </c>
      <c r="E11422" s="1" t="s">
        <v>21</v>
      </c>
      <c r="F11422" s="1" t="s">
        <v>11</v>
      </c>
      <c r="G11422" s="1" t="str">
        <f>IFERROR(__xludf.DUMMYFUNCTION("GOOGLETRANSLATE(D11422,""fr"",""en"")"),"#VALUE!")</f>
        <v>#VALUE!</v>
      </c>
    </row>
    <row r="11423" ht="15.75" customHeight="1">
      <c r="A11423" s="1" t="s">
        <v>13820</v>
      </c>
      <c r="B11423" s="1">
        <v>1.0</v>
      </c>
      <c r="C11423" s="1" t="s">
        <v>24554</v>
      </c>
      <c r="D11423" s="1" t="s">
        <v>24555</v>
      </c>
      <c r="E11423" s="1" t="s">
        <v>52</v>
      </c>
      <c r="F11423" s="1" t="s">
        <v>11</v>
      </c>
      <c r="G11423" s="1" t="str">
        <f>IFERROR(__xludf.DUMMYFUNCTION("GOOGLETRANSLATE(D11423,""fr"",""en"")"),"#VALUE!")</f>
        <v>#VALUE!</v>
      </c>
    </row>
    <row r="11424" ht="15.75" customHeight="1">
      <c r="A11424" s="1" t="s">
        <v>3031</v>
      </c>
      <c r="B11424" s="1">
        <v>5.0</v>
      </c>
      <c r="C11424" s="1" t="s">
        <v>24556</v>
      </c>
      <c r="D11424" s="1" t="s">
        <v>24557</v>
      </c>
      <c r="E11424" s="1" t="s">
        <v>21</v>
      </c>
      <c r="F11424" s="1" t="s">
        <v>11</v>
      </c>
      <c r="G11424" s="1" t="str">
        <f>IFERROR(__xludf.DUMMYFUNCTION("GOOGLETRANSLATE(D11424,""fr"",""en"")"),"#VALUE!")</f>
        <v>#VALUE!</v>
      </c>
    </row>
    <row r="11425" ht="15.75" customHeight="1">
      <c r="A11425" s="1" t="s">
        <v>22718</v>
      </c>
      <c r="B11425" s="1">
        <v>1.0</v>
      </c>
      <c r="C11425" s="1" t="s">
        <v>24558</v>
      </c>
      <c r="D11425" s="1" t="s">
        <v>24559</v>
      </c>
      <c r="E11425" s="1" t="s">
        <v>296</v>
      </c>
      <c r="F11425" s="1" t="s">
        <v>11</v>
      </c>
      <c r="G11425" s="1" t="str">
        <f>IFERROR(__xludf.DUMMYFUNCTION("GOOGLETRANSLATE(D11425,""fr"",""en"")"),"#VALUE!")</f>
        <v>#VALUE!</v>
      </c>
    </row>
    <row r="11426" ht="15.75" customHeight="1">
      <c r="A11426" s="1" t="s">
        <v>3496</v>
      </c>
      <c r="B11426" s="1">
        <v>4.0</v>
      </c>
      <c r="C11426" s="1" t="s">
        <v>24560</v>
      </c>
      <c r="D11426" s="1" t="s">
        <v>24561</v>
      </c>
      <c r="E11426" s="1" t="s">
        <v>10</v>
      </c>
      <c r="F11426" s="1" t="s">
        <v>11</v>
      </c>
      <c r="G11426" s="1" t="str">
        <f>IFERROR(__xludf.DUMMYFUNCTION("GOOGLETRANSLATE(D11426,""fr"",""en"")"),"#VALUE!")</f>
        <v>#VALUE!</v>
      </c>
    </row>
    <row r="11427" ht="15.75" customHeight="1">
      <c r="A11427" s="1" t="s">
        <v>138</v>
      </c>
      <c r="B11427" s="1">
        <v>5.0</v>
      </c>
      <c r="C11427" s="1" t="s">
        <v>24562</v>
      </c>
      <c r="D11427" s="1" t="s">
        <v>24563</v>
      </c>
      <c r="E11427" s="1" t="s">
        <v>10</v>
      </c>
      <c r="F11427" s="1" t="s">
        <v>11</v>
      </c>
      <c r="G11427" s="1" t="str">
        <f>IFERROR(__xludf.DUMMYFUNCTION("GOOGLETRANSLATE(D11427,""fr"",""en"")"),"#VALUE!")</f>
        <v>#VALUE!</v>
      </c>
    </row>
    <row r="11428" ht="15.75" customHeight="1">
      <c r="A11428" s="1" t="s">
        <v>1121</v>
      </c>
      <c r="B11428" s="1">
        <v>4.0</v>
      </c>
      <c r="C11428" s="1" t="s">
        <v>24564</v>
      </c>
      <c r="D11428" s="1" t="s">
        <v>24565</v>
      </c>
      <c r="E11428" s="1" t="s">
        <v>109</v>
      </c>
      <c r="F11428" s="1" t="s">
        <v>11</v>
      </c>
      <c r="G11428" s="1" t="str">
        <f>IFERROR(__xludf.DUMMYFUNCTION("GOOGLETRANSLATE(D11428,""fr"",""en"")"),"#VALUE!")</f>
        <v>#VALUE!</v>
      </c>
    </row>
    <row r="11429" ht="15.75" customHeight="1">
      <c r="A11429" s="1" t="s">
        <v>2643</v>
      </c>
      <c r="B11429" s="1">
        <v>1.0</v>
      </c>
      <c r="C11429" s="1" t="s">
        <v>24566</v>
      </c>
      <c r="D11429" s="1" t="s">
        <v>24567</v>
      </c>
      <c r="E11429" s="1" t="s">
        <v>25</v>
      </c>
      <c r="F11429" s="1" t="s">
        <v>11</v>
      </c>
      <c r="G11429" s="1" t="str">
        <f>IFERROR(__xludf.DUMMYFUNCTION("GOOGLETRANSLATE(D11429,""fr"",""en"")"),"#VALUE!")</f>
        <v>#VALUE!</v>
      </c>
    </row>
    <row r="11430" ht="15.75" customHeight="1">
      <c r="A11430" s="1" t="s">
        <v>546</v>
      </c>
      <c r="B11430" s="1">
        <v>2.0</v>
      </c>
      <c r="C11430" s="1" t="s">
        <v>24568</v>
      </c>
      <c r="D11430" s="1" t="s">
        <v>24569</v>
      </c>
      <c r="E11430" s="1" t="s">
        <v>273</v>
      </c>
      <c r="F11430" s="1" t="s">
        <v>110</v>
      </c>
      <c r="G11430" s="1" t="str">
        <f>IFERROR(__xludf.DUMMYFUNCTION("GOOGLETRANSLATE(D11430,""fr"",""en"")"),"#VALUE!")</f>
        <v>#VALUE!</v>
      </c>
    </row>
    <row r="11431" ht="15.75" customHeight="1">
      <c r="A11431" s="1" t="s">
        <v>2854</v>
      </c>
      <c r="B11431" s="1">
        <v>4.0</v>
      </c>
      <c r="C11431" s="1" t="s">
        <v>24570</v>
      </c>
      <c r="D11431" s="1" t="s">
        <v>24571</v>
      </c>
      <c r="E11431" s="1" t="s">
        <v>21</v>
      </c>
      <c r="F11431" s="1" t="s">
        <v>11</v>
      </c>
      <c r="G11431" s="1" t="str">
        <f>IFERROR(__xludf.DUMMYFUNCTION("GOOGLETRANSLATE(D11431,""fr"",""en"")"),"#VALUE!")</f>
        <v>#VALUE!</v>
      </c>
    </row>
    <row r="11432" ht="15.75" customHeight="1">
      <c r="A11432" s="1" t="s">
        <v>4849</v>
      </c>
      <c r="B11432" s="1">
        <v>3.0</v>
      </c>
      <c r="C11432" s="1" t="s">
        <v>24572</v>
      </c>
      <c r="D11432" s="1" t="s">
        <v>24573</v>
      </c>
      <c r="E11432" s="1" t="s">
        <v>103</v>
      </c>
      <c r="F11432" s="1" t="s">
        <v>48</v>
      </c>
      <c r="G11432" s="1" t="str">
        <f>IFERROR(__xludf.DUMMYFUNCTION("GOOGLETRANSLATE(D11432,""fr"",""en"")"),"#VALUE!")</f>
        <v>#VALUE!</v>
      </c>
    </row>
    <row r="11433" ht="15.75" customHeight="1">
      <c r="A11433" s="1" t="s">
        <v>7694</v>
      </c>
      <c r="B11433" s="1">
        <v>1.0</v>
      </c>
      <c r="C11433" s="1" t="s">
        <v>24574</v>
      </c>
      <c r="D11433" s="1" t="s">
        <v>24575</v>
      </c>
      <c r="E11433" s="1" t="s">
        <v>373</v>
      </c>
      <c r="F11433" s="1" t="s">
        <v>30</v>
      </c>
      <c r="G11433" s="1" t="str">
        <f>IFERROR(__xludf.DUMMYFUNCTION("GOOGLETRANSLATE(D11433,""fr"",""en"")"),"#VALUE!")</f>
        <v>#VALUE!</v>
      </c>
    </row>
    <row r="11434" ht="15.75" customHeight="1">
      <c r="A11434" s="1" t="s">
        <v>985</v>
      </c>
      <c r="B11434" s="1">
        <v>4.0</v>
      </c>
      <c r="C11434" s="1" t="s">
        <v>24576</v>
      </c>
      <c r="D11434" s="1" t="s">
        <v>24577</v>
      </c>
      <c r="E11434" s="1" t="s">
        <v>292</v>
      </c>
      <c r="F11434" s="1" t="s">
        <v>11</v>
      </c>
      <c r="G11434" s="1" t="str">
        <f>IFERROR(__xludf.DUMMYFUNCTION("GOOGLETRANSLATE(D11434,""fr"",""en"")"),"#VALUE!")</f>
        <v>#VALUE!</v>
      </c>
    </row>
    <row r="11435" ht="15.75" customHeight="1">
      <c r="A11435" s="1" t="s">
        <v>338</v>
      </c>
      <c r="B11435" s="1">
        <v>1.0</v>
      </c>
      <c r="C11435" s="1" t="s">
        <v>24578</v>
      </c>
      <c r="D11435" s="1" t="s">
        <v>24579</v>
      </c>
      <c r="E11435" s="1" t="s">
        <v>109</v>
      </c>
      <c r="F11435" s="1" t="s">
        <v>11</v>
      </c>
      <c r="G11435" s="1" t="str">
        <f>IFERROR(__xludf.DUMMYFUNCTION("GOOGLETRANSLATE(D11435,""fr"",""en"")"),"#VALUE!")</f>
        <v>#VALUE!</v>
      </c>
    </row>
    <row r="11436" ht="15.75" customHeight="1">
      <c r="A11436" s="1" t="s">
        <v>5399</v>
      </c>
      <c r="B11436" s="1">
        <v>2.0</v>
      </c>
      <c r="C11436" s="1" t="s">
        <v>24580</v>
      </c>
      <c r="D11436" s="1" t="s">
        <v>24581</v>
      </c>
      <c r="E11436" s="1" t="s">
        <v>296</v>
      </c>
      <c r="F11436" s="1" t="s">
        <v>118</v>
      </c>
      <c r="G11436" s="1" t="str">
        <f>IFERROR(__xludf.DUMMYFUNCTION("GOOGLETRANSLATE(D11436,""fr"",""en"")"),"#VALUE!")</f>
        <v>#VALUE!</v>
      </c>
    </row>
    <row r="11437" ht="15.75" customHeight="1">
      <c r="A11437" s="1" t="s">
        <v>11421</v>
      </c>
      <c r="B11437" s="1">
        <v>1.0</v>
      </c>
      <c r="C11437" s="1" t="s">
        <v>24582</v>
      </c>
      <c r="D11437" s="1" t="s">
        <v>24583</v>
      </c>
      <c r="E11437" s="1" t="s">
        <v>226</v>
      </c>
      <c r="F11437" s="1" t="s">
        <v>11</v>
      </c>
      <c r="G11437" s="1" t="str">
        <f>IFERROR(__xludf.DUMMYFUNCTION("GOOGLETRANSLATE(D11437,""fr"",""en"")"),"#VALUE!")</f>
        <v>#VALUE!</v>
      </c>
    </row>
    <row r="11438" ht="15.75" customHeight="1">
      <c r="A11438" s="1" t="s">
        <v>5989</v>
      </c>
      <c r="B11438" s="1">
        <v>1.0</v>
      </c>
      <c r="C11438" s="1" t="s">
        <v>24584</v>
      </c>
      <c r="D11438" s="1" t="s">
        <v>24585</v>
      </c>
      <c r="E11438" s="1" t="s">
        <v>273</v>
      </c>
      <c r="F11438" s="1" t="s">
        <v>11</v>
      </c>
      <c r="G11438" s="1" t="str">
        <f>IFERROR(__xludf.DUMMYFUNCTION("GOOGLETRANSLATE(D11438,""fr"",""en"")"),"#VALUE!")</f>
        <v>#VALUE!</v>
      </c>
    </row>
    <row r="11439" ht="15.75" customHeight="1">
      <c r="A11439" s="1" t="s">
        <v>678</v>
      </c>
      <c r="B11439" s="1">
        <v>4.0</v>
      </c>
      <c r="C11439" s="1" t="s">
        <v>24586</v>
      </c>
      <c r="D11439" s="1" t="s">
        <v>24587</v>
      </c>
      <c r="E11439" s="1" t="s">
        <v>10</v>
      </c>
      <c r="F11439" s="1" t="s">
        <v>11</v>
      </c>
      <c r="G11439" s="1" t="str">
        <f>IFERROR(__xludf.DUMMYFUNCTION("GOOGLETRANSLATE(D11439,""fr"",""en"")"),"#VALUE!")</f>
        <v>#VALUE!</v>
      </c>
    </row>
    <row r="11440" ht="15.75" customHeight="1">
      <c r="A11440" s="1" t="s">
        <v>5162</v>
      </c>
      <c r="B11440" s="1">
        <v>2.0</v>
      </c>
      <c r="C11440" s="1" t="s">
        <v>24588</v>
      </c>
      <c r="D11440" s="1" t="s">
        <v>24589</v>
      </c>
      <c r="E11440" s="1" t="s">
        <v>296</v>
      </c>
      <c r="F11440" s="1" t="s">
        <v>11</v>
      </c>
      <c r="G11440" s="1" t="str">
        <f>IFERROR(__xludf.DUMMYFUNCTION("GOOGLETRANSLATE(D11440,""fr"",""en"")"),"#VALUE!")</f>
        <v>#VALUE!</v>
      </c>
    </row>
    <row r="11441" ht="15.75" customHeight="1">
      <c r="A11441" s="1" t="s">
        <v>4532</v>
      </c>
      <c r="B11441" s="1">
        <v>4.0</v>
      </c>
      <c r="C11441" s="1" t="s">
        <v>24590</v>
      </c>
      <c r="D11441" s="1" t="s">
        <v>24591</v>
      </c>
      <c r="E11441" s="1" t="s">
        <v>614</v>
      </c>
      <c r="F11441" s="1" t="s">
        <v>30</v>
      </c>
      <c r="G11441" s="1" t="str">
        <f>IFERROR(__xludf.DUMMYFUNCTION("GOOGLETRANSLATE(D11441,""fr"",""en"")"),"#VALUE!")</f>
        <v>#VALUE!</v>
      </c>
    </row>
    <row r="11442" ht="15.75" customHeight="1">
      <c r="A11442" s="1" t="s">
        <v>6006</v>
      </c>
      <c r="B11442" s="1">
        <v>1.0</v>
      </c>
      <c r="C11442" s="1" t="s">
        <v>24592</v>
      </c>
      <c r="D11442" s="1" t="s">
        <v>24593</v>
      </c>
      <c r="E11442" s="1" t="s">
        <v>575</v>
      </c>
      <c r="F11442" s="1" t="s">
        <v>84</v>
      </c>
      <c r="G11442" s="1" t="str">
        <f>IFERROR(__xludf.DUMMYFUNCTION("GOOGLETRANSLATE(D11442,""fr"",""en"")"),"#VALUE!")</f>
        <v>#VALUE!</v>
      </c>
    </row>
    <row r="11443" ht="15.75" customHeight="1">
      <c r="A11443" s="1" t="s">
        <v>5732</v>
      </c>
      <c r="B11443" s="1">
        <v>1.0</v>
      </c>
      <c r="C11443" s="1" t="s">
        <v>24594</v>
      </c>
      <c r="D11443" s="1" t="s">
        <v>24595</v>
      </c>
      <c r="E11443" s="1" t="s">
        <v>226</v>
      </c>
      <c r="F11443" s="1" t="s">
        <v>110</v>
      </c>
      <c r="G11443" s="1" t="str">
        <f>IFERROR(__xludf.DUMMYFUNCTION("GOOGLETRANSLATE(D11443,""fr"",""en"")"),"#VALUE!")</f>
        <v>#VALUE!</v>
      </c>
    </row>
    <row r="11444" ht="15.75" customHeight="1">
      <c r="A11444" s="1" t="s">
        <v>22447</v>
      </c>
      <c r="B11444" s="1">
        <v>1.0</v>
      </c>
      <c r="C11444" s="1" t="s">
        <v>24596</v>
      </c>
      <c r="D11444" s="1" t="s">
        <v>24597</v>
      </c>
      <c r="E11444" s="1" t="s">
        <v>34</v>
      </c>
      <c r="F11444" s="1" t="s">
        <v>30</v>
      </c>
      <c r="G11444" s="1" t="str">
        <f>IFERROR(__xludf.DUMMYFUNCTION("GOOGLETRANSLATE(D11444,""fr"",""en"")"),"#VALUE!")</f>
        <v>#VALUE!</v>
      </c>
    </row>
    <row r="11445" ht="15.75" customHeight="1">
      <c r="A11445" s="1" t="s">
        <v>2187</v>
      </c>
      <c r="B11445" s="1">
        <v>2.0</v>
      </c>
      <c r="C11445" s="1" t="s">
        <v>24598</v>
      </c>
      <c r="D11445" s="1" t="s">
        <v>24599</v>
      </c>
      <c r="E11445" s="1" t="s">
        <v>169</v>
      </c>
      <c r="F11445" s="1" t="s">
        <v>11</v>
      </c>
      <c r="G11445" s="1" t="str">
        <f>IFERROR(__xludf.DUMMYFUNCTION("GOOGLETRANSLATE(D11445,""fr"",""en"")"),"#VALUE!")</f>
        <v>#VALUE!</v>
      </c>
    </row>
    <row r="11446" ht="15.75" customHeight="1">
      <c r="A11446" s="1" t="s">
        <v>6576</v>
      </c>
      <c r="B11446" s="1">
        <v>3.0</v>
      </c>
      <c r="C11446" s="1" t="s">
        <v>24600</v>
      </c>
      <c r="D11446" s="1" t="s">
        <v>24601</v>
      </c>
      <c r="E11446" s="1" t="s">
        <v>29</v>
      </c>
      <c r="F11446" s="1" t="s">
        <v>30</v>
      </c>
      <c r="G11446" s="1" t="str">
        <f>IFERROR(__xludf.DUMMYFUNCTION("GOOGLETRANSLATE(D11446,""fr"",""en"")"),"#VALUE!")</f>
        <v>#VALUE!</v>
      </c>
    </row>
    <row r="11447" ht="15.75" customHeight="1">
      <c r="A11447" s="1" t="s">
        <v>4162</v>
      </c>
      <c r="B11447" s="1">
        <v>5.0</v>
      </c>
      <c r="C11447" s="1" t="s">
        <v>24602</v>
      </c>
      <c r="D11447" s="1" t="s">
        <v>24603</v>
      </c>
      <c r="E11447" s="1" t="s">
        <v>484</v>
      </c>
      <c r="F11447" s="1" t="s">
        <v>30</v>
      </c>
      <c r="G11447" s="1" t="str">
        <f>IFERROR(__xludf.DUMMYFUNCTION("GOOGLETRANSLATE(D11447,""fr"",""en"")"),"#VALUE!")</f>
        <v>#VALUE!</v>
      </c>
    </row>
    <row r="11448" ht="15.75" customHeight="1">
      <c r="A11448" s="1" t="s">
        <v>94</v>
      </c>
      <c r="B11448" s="1">
        <v>5.0</v>
      </c>
      <c r="C11448" s="1" t="s">
        <v>24604</v>
      </c>
      <c r="D11448" s="1" t="s">
        <v>24605</v>
      </c>
      <c r="E11448" s="1" t="s">
        <v>65</v>
      </c>
      <c r="F11448" s="1" t="s">
        <v>66</v>
      </c>
      <c r="G11448" s="1" t="str">
        <f>IFERROR(__xludf.DUMMYFUNCTION("GOOGLETRANSLATE(D11448,""fr"",""en"")"),"#VALUE!")</f>
        <v>#VALUE!</v>
      </c>
    </row>
    <row r="11449" ht="15.75" customHeight="1">
      <c r="A11449" s="1" t="s">
        <v>1816</v>
      </c>
      <c r="B11449" s="1">
        <v>3.0</v>
      </c>
      <c r="C11449" s="1" t="s">
        <v>24606</v>
      </c>
      <c r="D11449" s="1" t="s">
        <v>24607</v>
      </c>
      <c r="E11449" s="1" t="s">
        <v>10</v>
      </c>
      <c r="F11449" s="1" t="s">
        <v>11</v>
      </c>
      <c r="G11449" s="1" t="str">
        <f>IFERROR(__xludf.DUMMYFUNCTION("GOOGLETRANSLATE(D11449,""fr"",""en"")"),"#VALUE!")</f>
        <v>#VALUE!</v>
      </c>
    </row>
    <row r="11450" ht="15.75" customHeight="1">
      <c r="A11450" s="1" t="s">
        <v>2325</v>
      </c>
      <c r="B11450" s="1">
        <v>1.0</v>
      </c>
      <c r="C11450" s="1" t="s">
        <v>24608</v>
      </c>
      <c r="D11450" s="1" t="s">
        <v>24609</v>
      </c>
      <c r="E11450" s="1" t="s">
        <v>230</v>
      </c>
      <c r="F11450" s="1" t="s">
        <v>48</v>
      </c>
      <c r="G11450" s="1" t="str">
        <f>IFERROR(__xludf.DUMMYFUNCTION("GOOGLETRANSLATE(D11450,""fr"",""en"")"),"#VALUE!")</f>
        <v>#VALUE!</v>
      </c>
    </row>
    <row r="11451" ht="15.75" customHeight="1">
      <c r="A11451" s="1" t="s">
        <v>8060</v>
      </c>
      <c r="B11451" s="1">
        <v>1.0</v>
      </c>
      <c r="C11451" s="1" t="s">
        <v>24610</v>
      </c>
      <c r="D11451" s="1" t="s">
        <v>24611</v>
      </c>
      <c r="E11451" s="1" t="s">
        <v>273</v>
      </c>
      <c r="F11451" s="1" t="s">
        <v>11</v>
      </c>
      <c r="G11451" s="1" t="str">
        <f>IFERROR(__xludf.DUMMYFUNCTION("GOOGLETRANSLATE(D11451,""fr"",""en"")"),"#VALUE!")</f>
        <v>#VALUE!</v>
      </c>
    </row>
    <row r="11452" ht="15.75" customHeight="1">
      <c r="A11452" s="1" t="s">
        <v>1434</v>
      </c>
      <c r="B11452" s="1">
        <v>1.0</v>
      </c>
      <c r="C11452" s="1" t="s">
        <v>24612</v>
      </c>
      <c r="D11452" s="1" t="s">
        <v>24613</v>
      </c>
      <c r="E11452" s="1" t="s">
        <v>254</v>
      </c>
      <c r="F11452" s="1" t="s">
        <v>66</v>
      </c>
      <c r="G11452" s="1" t="str">
        <f>IFERROR(__xludf.DUMMYFUNCTION("GOOGLETRANSLATE(D11452,""fr"",""en"")"),"#VALUE!")</f>
        <v>#VALUE!</v>
      </c>
    </row>
    <row r="11453" ht="15.75" customHeight="1">
      <c r="A11453" s="1" t="s">
        <v>2817</v>
      </c>
      <c r="B11453" s="1">
        <v>1.0</v>
      </c>
      <c r="C11453" s="1" t="s">
        <v>24614</v>
      </c>
      <c r="D11453" s="1" t="s">
        <v>24615</v>
      </c>
      <c r="E11453" s="1" t="s">
        <v>226</v>
      </c>
      <c r="F11453" s="1" t="s">
        <v>110</v>
      </c>
      <c r="G11453" s="1" t="str">
        <f>IFERROR(__xludf.DUMMYFUNCTION("GOOGLETRANSLATE(D11453,""fr"",""en"")"),"#VALUE!")</f>
        <v>#VALUE!</v>
      </c>
    </row>
    <row r="11454" ht="15.75" customHeight="1">
      <c r="A11454" s="1" t="s">
        <v>380</v>
      </c>
      <c r="B11454" s="1">
        <v>1.0</v>
      </c>
      <c r="C11454" s="1" t="s">
        <v>24616</v>
      </c>
      <c r="D11454" s="1" t="s">
        <v>24617</v>
      </c>
      <c r="E11454" s="1" t="s">
        <v>292</v>
      </c>
      <c r="F11454" s="1" t="s">
        <v>11</v>
      </c>
      <c r="G11454" s="1" t="str">
        <f>IFERROR(__xludf.DUMMYFUNCTION("GOOGLETRANSLATE(D11454,""fr"",""en"")"),"#VALUE!")</f>
        <v>#VALUE!</v>
      </c>
    </row>
    <row r="11455" ht="15.75" customHeight="1">
      <c r="A11455" s="1" t="s">
        <v>701</v>
      </c>
      <c r="B11455" s="1">
        <v>3.0</v>
      </c>
      <c r="C11455" s="1" t="s">
        <v>24618</v>
      </c>
      <c r="D11455" s="1" t="s">
        <v>24619</v>
      </c>
      <c r="E11455" s="1" t="s">
        <v>65</v>
      </c>
      <c r="F11455" s="1" t="s">
        <v>66</v>
      </c>
      <c r="G11455" s="1" t="str">
        <f>IFERROR(__xludf.DUMMYFUNCTION("GOOGLETRANSLATE(D11455,""fr"",""en"")"),"#VALUE!")</f>
        <v>#VALUE!</v>
      </c>
    </row>
    <row r="11456" ht="15.75" customHeight="1">
      <c r="A11456" s="1" t="s">
        <v>670</v>
      </c>
      <c r="B11456" s="1">
        <v>4.0</v>
      </c>
      <c r="C11456" s="1" t="s">
        <v>24620</v>
      </c>
      <c r="D11456" s="1" t="s">
        <v>24621</v>
      </c>
      <c r="E11456" s="1" t="s">
        <v>21</v>
      </c>
      <c r="F11456" s="1" t="s">
        <v>11</v>
      </c>
      <c r="G11456" s="1" t="str">
        <f>IFERROR(__xludf.DUMMYFUNCTION("GOOGLETRANSLATE(D11456,""fr"",""en"")"),"#VALUE!")</f>
        <v>#VALUE!</v>
      </c>
    </row>
    <row r="11457" ht="15.75" customHeight="1">
      <c r="A11457" s="1" t="s">
        <v>24622</v>
      </c>
      <c r="B11457" s="1">
        <v>1.0</v>
      </c>
      <c r="C11457" s="1" t="s">
        <v>24623</v>
      </c>
      <c r="D11457" s="1" t="s">
        <v>24624</v>
      </c>
      <c r="E11457" s="1" t="s">
        <v>25</v>
      </c>
      <c r="F11457" s="1" t="s">
        <v>11</v>
      </c>
      <c r="G11457" s="1" t="str">
        <f>IFERROR(__xludf.DUMMYFUNCTION("GOOGLETRANSLATE(D11457,""fr"",""en"")"),"#VALUE!")</f>
        <v>#VALUE!</v>
      </c>
    </row>
    <row r="11458" ht="15.75" customHeight="1">
      <c r="A11458" s="1" t="s">
        <v>2737</v>
      </c>
      <c r="B11458" s="1">
        <v>4.0</v>
      </c>
      <c r="C11458" s="1" t="s">
        <v>24625</v>
      </c>
      <c r="D11458" s="1" t="s">
        <v>24626</v>
      </c>
      <c r="E11458" s="1" t="s">
        <v>21</v>
      </c>
      <c r="F11458" s="1" t="s">
        <v>11</v>
      </c>
      <c r="G11458" s="1" t="str">
        <f>IFERROR(__xludf.DUMMYFUNCTION("GOOGLETRANSLATE(D11458,""fr"",""en"")"),"#VALUE!")</f>
        <v>#VALUE!</v>
      </c>
    </row>
    <row r="11459" ht="15.75" customHeight="1">
      <c r="A11459" s="1" t="s">
        <v>3718</v>
      </c>
      <c r="B11459" s="1">
        <v>2.0</v>
      </c>
      <c r="C11459" s="1" t="s">
        <v>24627</v>
      </c>
      <c r="D11459" s="1" t="s">
        <v>24628</v>
      </c>
      <c r="E11459" s="1" t="s">
        <v>10</v>
      </c>
      <c r="F11459" s="1" t="s">
        <v>11</v>
      </c>
      <c r="G11459" s="1" t="str">
        <f>IFERROR(__xludf.DUMMYFUNCTION("GOOGLETRANSLATE(D11459,""fr"",""en"")"),"#VALUE!")</f>
        <v>#VALUE!</v>
      </c>
    </row>
    <row r="11460" ht="15.75" customHeight="1">
      <c r="A11460" s="1" t="s">
        <v>22298</v>
      </c>
      <c r="B11460" s="1">
        <v>1.0</v>
      </c>
      <c r="C11460" s="1" t="s">
        <v>24629</v>
      </c>
      <c r="D11460" s="1" t="s">
        <v>24630</v>
      </c>
      <c r="E11460" s="1" t="s">
        <v>10</v>
      </c>
      <c r="F11460" s="1" t="s">
        <v>11</v>
      </c>
      <c r="G11460" s="1" t="str">
        <f>IFERROR(__xludf.DUMMYFUNCTION("GOOGLETRANSLATE(D11460,""fr"",""en"")"),"#VALUE!")</f>
        <v>#VALUE!</v>
      </c>
    </row>
    <row r="11461" ht="15.75" customHeight="1">
      <c r="A11461" s="1" t="s">
        <v>4458</v>
      </c>
      <c r="B11461" s="1">
        <v>1.0</v>
      </c>
      <c r="C11461" s="1" t="s">
        <v>24631</v>
      </c>
      <c r="D11461" s="1" t="s">
        <v>24632</v>
      </c>
      <c r="E11461" s="1" t="s">
        <v>250</v>
      </c>
      <c r="F11461" s="1" t="s">
        <v>30</v>
      </c>
      <c r="G11461" s="1" t="str">
        <f>IFERROR(__xludf.DUMMYFUNCTION("GOOGLETRANSLATE(D11461,""fr"",""en"")"),"#VALUE!")</f>
        <v>#VALUE!</v>
      </c>
    </row>
    <row r="11462" ht="15.75" customHeight="1">
      <c r="A11462" s="1" t="s">
        <v>12197</v>
      </c>
      <c r="B11462" s="1">
        <v>1.0</v>
      </c>
      <c r="C11462" s="1" t="s">
        <v>24633</v>
      </c>
      <c r="D11462" s="1" t="s">
        <v>24634</v>
      </c>
      <c r="E11462" s="1" t="s">
        <v>292</v>
      </c>
      <c r="F11462" s="1" t="s">
        <v>11</v>
      </c>
      <c r="G11462" s="1" t="str">
        <f>IFERROR(__xludf.DUMMYFUNCTION("GOOGLETRANSLATE(D11462,""fr"",""en"")"),"#VALUE!")</f>
        <v>#VALUE!</v>
      </c>
    </row>
    <row r="11463" ht="15.75" customHeight="1">
      <c r="A11463" s="1" t="s">
        <v>236</v>
      </c>
      <c r="B11463" s="1">
        <v>5.0</v>
      </c>
      <c r="C11463" s="1" t="s">
        <v>24635</v>
      </c>
      <c r="D11463" s="1" t="s">
        <v>24636</v>
      </c>
      <c r="E11463" s="1" t="s">
        <v>21</v>
      </c>
      <c r="F11463" s="1" t="s">
        <v>11</v>
      </c>
      <c r="G11463" s="1" t="str">
        <f>IFERROR(__xludf.DUMMYFUNCTION("GOOGLETRANSLATE(D11463,""fr"",""en"")"),"#VALUE!")</f>
        <v>#VALUE!</v>
      </c>
    </row>
    <row r="11464" ht="15.75" customHeight="1">
      <c r="A11464" s="1" t="s">
        <v>11031</v>
      </c>
      <c r="B11464" s="1">
        <v>2.0</v>
      </c>
      <c r="C11464" s="1" t="s">
        <v>24637</v>
      </c>
      <c r="D11464" s="1" t="s">
        <v>24638</v>
      </c>
      <c r="E11464" s="1" t="s">
        <v>25</v>
      </c>
      <c r="F11464" s="1" t="s">
        <v>11</v>
      </c>
      <c r="G11464" s="1" t="str">
        <f>IFERROR(__xludf.DUMMYFUNCTION("GOOGLETRANSLATE(D11464,""fr"",""en"")"),"#VALUE!")</f>
        <v>#VALUE!</v>
      </c>
    </row>
    <row r="11465" ht="15.75" customHeight="1">
      <c r="A11465" s="1" t="s">
        <v>1864</v>
      </c>
      <c r="B11465" s="1">
        <v>3.0</v>
      </c>
      <c r="C11465" s="1" t="s">
        <v>24639</v>
      </c>
      <c r="D11465" s="1" t="s">
        <v>24640</v>
      </c>
      <c r="E11465" s="1" t="s">
        <v>292</v>
      </c>
      <c r="F11465" s="1" t="s">
        <v>11</v>
      </c>
      <c r="G11465" s="1" t="str">
        <f>IFERROR(__xludf.DUMMYFUNCTION("GOOGLETRANSLATE(D11465,""fr"",""en"")"),"#VALUE!")</f>
        <v>#VALUE!</v>
      </c>
    </row>
    <row r="11466" ht="15.75" customHeight="1">
      <c r="A11466" s="1" t="s">
        <v>741</v>
      </c>
      <c r="B11466" s="1">
        <v>4.0</v>
      </c>
      <c r="C11466" s="1" t="s">
        <v>24641</v>
      </c>
      <c r="D11466" s="1" t="s">
        <v>24642</v>
      </c>
      <c r="E11466" s="1" t="s">
        <v>10</v>
      </c>
      <c r="F11466" s="1" t="s">
        <v>11</v>
      </c>
      <c r="G11466" s="1" t="str">
        <f>IFERROR(__xludf.DUMMYFUNCTION("GOOGLETRANSLATE(D11466,""fr"",""en"")"),"#VALUE!")</f>
        <v>#VALUE!</v>
      </c>
    </row>
    <row r="11467" ht="15.75" customHeight="1">
      <c r="A11467" s="1" t="s">
        <v>370</v>
      </c>
      <c r="B11467" s="1">
        <v>1.0</v>
      </c>
      <c r="C11467" s="1" t="s">
        <v>24643</v>
      </c>
      <c r="D11467" s="1" t="s">
        <v>24644</v>
      </c>
      <c r="E11467" s="1" t="s">
        <v>296</v>
      </c>
      <c r="F11467" s="1" t="s">
        <v>110</v>
      </c>
      <c r="G11467" s="1" t="str">
        <f>IFERROR(__xludf.DUMMYFUNCTION("GOOGLETRANSLATE(D11467,""fr"",""en"")"),"#VALUE!")</f>
        <v>#VALUE!</v>
      </c>
    </row>
    <row r="11468" ht="15.75" customHeight="1">
      <c r="A11468" s="1" t="s">
        <v>801</v>
      </c>
      <c r="B11468" s="1">
        <v>5.0</v>
      </c>
      <c r="C11468" s="1" t="s">
        <v>24645</v>
      </c>
      <c r="D11468" s="1" t="s">
        <v>24646</v>
      </c>
      <c r="E11468" s="1" t="s">
        <v>484</v>
      </c>
      <c r="F11468" s="1" t="s">
        <v>30</v>
      </c>
      <c r="G11468" s="1" t="str">
        <f>IFERROR(__xludf.DUMMYFUNCTION("GOOGLETRANSLATE(D11468,""fr"",""en"")"),"#VALUE!")</f>
        <v>#VALUE!</v>
      </c>
    </row>
    <row r="11469" ht="15.75" customHeight="1">
      <c r="A11469" s="1" t="s">
        <v>585</v>
      </c>
      <c r="B11469" s="1">
        <v>4.0</v>
      </c>
      <c r="C11469" s="1" t="s">
        <v>24647</v>
      </c>
      <c r="D11469" s="1" t="s">
        <v>24648</v>
      </c>
      <c r="E11469" s="1" t="s">
        <v>10</v>
      </c>
      <c r="F11469" s="1" t="s">
        <v>11</v>
      </c>
      <c r="G11469" s="1" t="str">
        <f>IFERROR(__xludf.DUMMYFUNCTION("GOOGLETRANSLATE(D11469,""fr"",""en"")"),"#VALUE!")</f>
        <v>#VALUE!</v>
      </c>
    </row>
    <row r="11470" ht="15.75" customHeight="1">
      <c r="A11470" s="1" t="s">
        <v>2911</v>
      </c>
      <c r="B11470" s="1">
        <v>5.0</v>
      </c>
      <c r="C11470" s="1" t="s">
        <v>24649</v>
      </c>
      <c r="D11470" s="1" t="s">
        <v>24650</v>
      </c>
      <c r="E11470" s="1" t="s">
        <v>10</v>
      </c>
      <c r="F11470" s="1" t="s">
        <v>11</v>
      </c>
      <c r="G11470" s="1" t="str">
        <f>IFERROR(__xludf.DUMMYFUNCTION("GOOGLETRANSLATE(D11470,""fr"",""en"")"),"#VALUE!")</f>
        <v>#VALUE!</v>
      </c>
    </row>
    <row r="11471" ht="15.75" customHeight="1">
      <c r="A11471" s="1" t="s">
        <v>1062</v>
      </c>
      <c r="B11471" s="1">
        <v>5.0</v>
      </c>
      <c r="C11471" s="1" t="s">
        <v>24651</v>
      </c>
      <c r="D11471" s="1" t="s">
        <v>24652</v>
      </c>
      <c r="E11471" s="1" t="s">
        <v>10</v>
      </c>
      <c r="F11471" s="1" t="s">
        <v>11</v>
      </c>
      <c r="G11471" s="1" t="str">
        <f>IFERROR(__xludf.DUMMYFUNCTION("GOOGLETRANSLATE(D11471,""fr"",""en"")"),"#VALUE!")</f>
        <v>#VALUE!</v>
      </c>
    </row>
    <row r="11472" ht="15.75" customHeight="1">
      <c r="A11472" s="1" t="s">
        <v>1324</v>
      </c>
      <c r="B11472" s="1">
        <v>4.0</v>
      </c>
      <c r="C11472" s="1" t="s">
        <v>24653</v>
      </c>
      <c r="D11472" s="1" t="s">
        <v>24654</v>
      </c>
      <c r="E11472" s="1" t="s">
        <v>21</v>
      </c>
      <c r="F11472" s="1" t="s">
        <v>11</v>
      </c>
      <c r="G11472" s="1" t="str">
        <f>IFERROR(__xludf.DUMMYFUNCTION("GOOGLETRANSLATE(D11472,""fr"",""en"")"),"#VALUE!")</f>
        <v>#VALUE!</v>
      </c>
    </row>
    <row r="11473" ht="15.75" customHeight="1">
      <c r="A11473" s="1" t="s">
        <v>1207</v>
      </c>
      <c r="B11473" s="1">
        <v>4.0</v>
      </c>
      <c r="C11473" s="1" t="s">
        <v>24655</v>
      </c>
      <c r="D11473" s="1" t="s">
        <v>24656</v>
      </c>
      <c r="E11473" s="1" t="s">
        <v>21</v>
      </c>
      <c r="F11473" s="1" t="s">
        <v>11</v>
      </c>
      <c r="G11473" s="1" t="str">
        <f>IFERROR(__xludf.DUMMYFUNCTION("GOOGLETRANSLATE(D11473,""fr"",""en"")"),"#VALUE!")</f>
        <v>#VALUE!</v>
      </c>
    </row>
    <row r="11474" ht="15.75" customHeight="1">
      <c r="A11474" s="1" t="s">
        <v>274</v>
      </c>
      <c r="B11474" s="1">
        <v>5.0</v>
      </c>
      <c r="C11474" s="1" t="s">
        <v>24657</v>
      </c>
      <c r="D11474" s="1" t="s">
        <v>24658</v>
      </c>
      <c r="E11474" s="1" t="s">
        <v>65</v>
      </c>
      <c r="F11474" s="1" t="s">
        <v>66</v>
      </c>
      <c r="G11474" s="1" t="str">
        <f>IFERROR(__xludf.DUMMYFUNCTION("GOOGLETRANSLATE(D11474,""fr"",""en"")"),"#VALUE!")</f>
        <v>#VALUE!</v>
      </c>
    </row>
    <row r="11475" ht="15.75" customHeight="1">
      <c r="A11475" s="1" t="s">
        <v>704</v>
      </c>
      <c r="B11475" s="1">
        <v>3.0</v>
      </c>
      <c r="C11475" s="1" t="s">
        <v>24659</v>
      </c>
      <c r="D11475" s="1" t="s">
        <v>24660</v>
      </c>
      <c r="E11475" s="1" t="s">
        <v>169</v>
      </c>
      <c r="F11475" s="1" t="s">
        <v>11</v>
      </c>
      <c r="G11475" s="1" t="str">
        <f>IFERROR(__xludf.DUMMYFUNCTION("GOOGLETRANSLATE(D11475,""fr"",""en"")"),"#VALUE!")</f>
        <v>#VALUE!</v>
      </c>
    </row>
    <row r="11476" ht="15.75" customHeight="1">
      <c r="A11476" s="1" t="s">
        <v>59</v>
      </c>
      <c r="B11476" s="1">
        <v>1.0</v>
      </c>
      <c r="C11476" s="1" t="s">
        <v>24661</v>
      </c>
      <c r="D11476" s="1" t="s">
        <v>24662</v>
      </c>
      <c r="E11476" s="1" t="s">
        <v>10</v>
      </c>
      <c r="F11476" s="1" t="s">
        <v>11</v>
      </c>
      <c r="G11476" s="1" t="str">
        <f>IFERROR(__xludf.DUMMYFUNCTION("GOOGLETRANSLATE(D11476,""fr"",""en"")"),"#VALUE!")</f>
        <v>#VALUE!</v>
      </c>
    </row>
    <row r="11477" ht="15.75" customHeight="1">
      <c r="A11477" s="1" t="s">
        <v>10515</v>
      </c>
      <c r="B11477" s="1">
        <v>3.0</v>
      </c>
      <c r="C11477" s="1" t="s">
        <v>24663</v>
      </c>
      <c r="D11477" s="1" t="s">
        <v>24664</v>
      </c>
      <c r="E11477" s="1" t="s">
        <v>21</v>
      </c>
      <c r="F11477" s="1" t="s">
        <v>11</v>
      </c>
      <c r="G11477" s="1" t="str">
        <f>IFERROR(__xludf.DUMMYFUNCTION("GOOGLETRANSLATE(D11477,""fr"",""en"")"),"#VALUE!")</f>
        <v>#VALUE!</v>
      </c>
    </row>
    <row r="11478" ht="15.75" customHeight="1">
      <c r="A11478" s="1" t="s">
        <v>2866</v>
      </c>
      <c r="B11478" s="1">
        <v>1.0</v>
      </c>
      <c r="C11478" s="1" t="s">
        <v>24665</v>
      </c>
      <c r="D11478" s="1" t="s">
        <v>24666</v>
      </c>
      <c r="E11478" s="1" t="s">
        <v>280</v>
      </c>
      <c r="F11478" s="1" t="s">
        <v>11</v>
      </c>
      <c r="G11478" s="1" t="str">
        <f>IFERROR(__xludf.DUMMYFUNCTION("GOOGLETRANSLATE(D11478,""fr"",""en"")"),"#VALUE!")</f>
        <v>#VALUE!</v>
      </c>
    </row>
    <row r="11479" ht="15.75" customHeight="1">
      <c r="A11479" s="1" t="s">
        <v>3801</v>
      </c>
      <c r="B11479" s="1">
        <v>3.0</v>
      </c>
      <c r="C11479" s="1" t="s">
        <v>24667</v>
      </c>
      <c r="D11479" s="1" t="s">
        <v>24668</v>
      </c>
      <c r="E11479" s="1" t="s">
        <v>273</v>
      </c>
      <c r="F11479" s="1" t="s">
        <v>11</v>
      </c>
      <c r="G11479" s="1" t="str">
        <f>IFERROR(__xludf.DUMMYFUNCTION("GOOGLETRANSLATE(D11479,""fr"",""en"")"),"#VALUE!")</f>
        <v>#VALUE!</v>
      </c>
    </row>
    <row r="11480" ht="15.75" customHeight="1">
      <c r="A11480" s="1" t="s">
        <v>681</v>
      </c>
      <c r="B11480" s="1">
        <v>4.0</v>
      </c>
      <c r="C11480" s="1" t="s">
        <v>24669</v>
      </c>
      <c r="D11480" s="1" t="s">
        <v>24670</v>
      </c>
      <c r="E11480" s="1" t="s">
        <v>10</v>
      </c>
      <c r="F11480" s="1" t="s">
        <v>11</v>
      </c>
      <c r="G11480" s="1" t="str">
        <f>IFERROR(__xludf.DUMMYFUNCTION("GOOGLETRANSLATE(D11480,""fr"",""en"")"),"#VALUE!")</f>
        <v>#VALUE!</v>
      </c>
    </row>
    <row r="11481" ht="15.75" customHeight="1">
      <c r="A11481" s="1" t="s">
        <v>3092</v>
      </c>
      <c r="B11481" s="1">
        <v>3.0</v>
      </c>
      <c r="C11481" s="1" t="s">
        <v>24671</v>
      </c>
      <c r="D11481" s="1" t="s">
        <v>24672</v>
      </c>
      <c r="E11481" s="1" t="s">
        <v>47</v>
      </c>
      <c r="F11481" s="1" t="s">
        <v>118</v>
      </c>
      <c r="G11481" s="1" t="str">
        <f>IFERROR(__xludf.DUMMYFUNCTION("GOOGLETRANSLATE(D11481,""fr"",""en"")"),"#VALUE!")</f>
        <v>#VALUE!</v>
      </c>
    </row>
    <row r="11482" ht="15.75" customHeight="1">
      <c r="A11482" s="1" t="s">
        <v>77</v>
      </c>
      <c r="B11482" s="1">
        <v>1.0</v>
      </c>
      <c r="C11482" s="1" t="s">
        <v>24673</v>
      </c>
      <c r="D11482" s="1" t="s">
        <v>24674</v>
      </c>
      <c r="E11482" s="1" t="s">
        <v>10</v>
      </c>
      <c r="F11482" s="1" t="s">
        <v>11</v>
      </c>
      <c r="G11482" s="1" t="str">
        <f>IFERROR(__xludf.DUMMYFUNCTION("GOOGLETRANSLATE(D11482,""fr"",""en"")"),"#VALUE!")</f>
        <v>#VALUE!</v>
      </c>
    </row>
    <row r="11483" ht="15.75" customHeight="1">
      <c r="A11483" s="1" t="s">
        <v>7125</v>
      </c>
      <c r="B11483" s="1">
        <v>5.0</v>
      </c>
      <c r="C11483" s="1" t="s">
        <v>24675</v>
      </c>
      <c r="D11483" s="1" t="s">
        <v>24676</v>
      </c>
      <c r="E11483" s="1" t="s">
        <v>10</v>
      </c>
      <c r="F11483" s="1" t="s">
        <v>11</v>
      </c>
      <c r="G11483" s="1" t="str">
        <f>IFERROR(__xludf.DUMMYFUNCTION("GOOGLETRANSLATE(D11483,""fr"",""en"")"),"#VALUE!")</f>
        <v>#VALUE!</v>
      </c>
    </row>
    <row r="11484" ht="15.75" customHeight="1">
      <c r="A11484" s="1" t="s">
        <v>4547</v>
      </c>
      <c r="B11484" s="1">
        <v>1.0</v>
      </c>
      <c r="C11484" s="1" t="s">
        <v>24677</v>
      </c>
      <c r="D11484" s="1" t="s">
        <v>24678</v>
      </c>
      <c r="E11484" s="1" t="s">
        <v>109</v>
      </c>
      <c r="F11484" s="1" t="s">
        <v>110</v>
      </c>
      <c r="G11484" s="1" t="str">
        <f>IFERROR(__xludf.DUMMYFUNCTION("GOOGLETRANSLATE(D11484,""fr"",""en"")"),"#VALUE!")</f>
        <v>#VALUE!</v>
      </c>
    </row>
    <row r="11485" ht="15.75" customHeight="1">
      <c r="A11485" s="1" t="s">
        <v>461</v>
      </c>
      <c r="B11485" s="1">
        <v>3.0</v>
      </c>
      <c r="C11485" s="1" t="s">
        <v>24679</v>
      </c>
      <c r="D11485" s="1" t="s">
        <v>24680</v>
      </c>
      <c r="E11485" s="1" t="s">
        <v>10</v>
      </c>
      <c r="F11485" s="1" t="s">
        <v>11</v>
      </c>
      <c r="G11485" s="1" t="str">
        <f>IFERROR(__xludf.DUMMYFUNCTION("GOOGLETRANSLATE(D11485,""fr"",""en"")"),"#VALUE!")</f>
        <v>#VALUE!</v>
      </c>
    </row>
    <row r="11486" ht="15.75" customHeight="1">
      <c r="A11486" s="1" t="s">
        <v>49</v>
      </c>
      <c r="B11486" s="1">
        <v>1.0</v>
      </c>
      <c r="C11486" s="1" t="s">
        <v>24681</v>
      </c>
      <c r="D11486" s="1" t="s">
        <v>24682</v>
      </c>
      <c r="E11486" s="1" t="s">
        <v>169</v>
      </c>
      <c r="F11486" s="1" t="s">
        <v>11</v>
      </c>
      <c r="G11486" s="1" t="str">
        <f>IFERROR(__xludf.DUMMYFUNCTION("GOOGLETRANSLATE(D11486,""fr"",""en"")"),"#VALUE!")</f>
        <v>#VALUE!</v>
      </c>
    </row>
    <row r="11487" ht="15.75" customHeight="1">
      <c r="A11487" s="1" t="s">
        <v>4228</v>
      </c>
      <c r="B11487" s="1">
        <v>1.0</v>
      </c>
      <c r="C11487" s="1" t="s">
        <v>24683</v>
      </c>
      <c r="D11487" s="1" t="s">
        <v>24684</v>
      </c>
      <c r="E11487" s="1" t="s">
        <v>43</v>
      </c>
      <c r="F11487" s="1" t="s">
        <v>30</v>
      </c>
      <c r="G11487" s="1" t="str">
        <f>IFERROR(__xludf.DUMMYFUNCTION("GOOGLETRANSLATE(D11487,""fr"",""en"")"),"#VALUE!")</f>
        <v>#VALUE!</v>
      </c>
    </row>
    <row r="11488" ht="15.75" customHeight="1">
      <c r="A11488" s="1" t="s">
        <v>187</v>
      </c>
      <c r="B11488" s="1">
        <v>5.0</v>
      </c>
      <c r="C11488" s="1" t="s">
        <v>24685</v>
      </c>
      <c r="D11488" s="1" t="s">
        <v>24686</v>
      </c>
      <c r="E11488" s="1" t="s">
        <v>21</v>
      </c>
      <c r="F11488" s="1" t="s">
        <v>11</v>
      </c>
      <c r="G11488" s="1" t="str">
        <f>IFERROR(__xludf.DUMMYFUNCTION("GOOGLETRANSLATE(D11488,""fr"",""en"")"),"#VALUE!")</f>
        <v>#VALUE!</v>
      </c>
    </row>
    <row r="11489" ht="15.75" customHeight="1">
      <c r="A11489" s="1" t="s">
        <v>59</v>
      </c>
      <c r="B11489" s="1">
        <v>2.0</v>
      </c>
      <c r="C11489" s="1" t="s">
        <v>24687</v>
      </c>
      <c r="D11489" s="1" t="s">
        <v>24688</v>
      </c>
      <c r="E11489" s="1" t="s">
        <v>29</v>
      </c>
      <c r="F11489" s="1" t="s">
        <v>30</v>
      </c>
      <c r="G11489" s="1" t="str">
        <f>IFERROR(__xludf.DUMMYFUNCTION("GOOGLETRANSLATE(D11489,""fr"",""en"")"),"#VALUE!")</f>
        <v>#VALUE!</v>
      </c>
    </row>
    <row r="11490" ht="15.75" customHeight="1">
      <c r="A11490" s="1" t="s">
        <v>88</v>
      </c>
      <c r="B11490" s="1">
        <v>2.0</v>
      </c>
      <c r="C11490" s="1" t="s">
        <v>24689</v>
      </c>
      <c r="D11490" s="1" t="s">
        <v>24690</v>
      </c>
      <c r="E11490" s="1" t="s">
        <v>73</v>
      </c>
      <c r="F11490" s="1" t="s">
        <v>30</v>
      </c>
      <c r="G11490" s="1" t="str">
        <f>IFERROR(__xludf.DUMMYFUNCTION("GOOGLETRANSLATE(D11490,""fr"",""en"")"),"#VALUE!")</f>
        <v>#VALUE!</v>
      </c>
    </row>
    <row r="11491" ht="15.75" customHeight="1">
      <c r="A11491" s="1" t="s">
        <v>866</v>
      </c>
      <c r="B11491" s="1">
        <v>5.0</v>
      </c>
      <c r="C11491" s="1" t="s">
        <v>24691</v>
      </c>
      <c r="D11491" s="1" t="s">
        <v>24692</v>
      </c>
      <c r="E11491" s="1" t="s">
        <v>176</v>
      </c>
      <c r="F11491" s="1" t="s">
        <v>66</v>
      </c>
      <c r="G11491" s="1" t="str">
        <f>IFERROR(__xludf.DUMMYFUNCTION("GOOGLETRANSLATE(D11491,""fr"",""en"")"),"#VALUE!")</f>
        <v>#VALUE!</v>
      </c>
    </row>
    <row r="11492" ht="15.75" customHeight="1">
      <c r="A11492" s="1" t="s">
        <v>231</v>
      </c>
      <c r="B11492" s="1">
        <v>4.0</v>
      </c>
      <c r="C11492" s="1" t="s">
        <v>24693</v>
      </c>
      <c r="D11492" s="1" t="s">
        <v>24694</v>
      </c>
      <c r="E11492" s="1" t="s">
        <v>21</v>
      </c>
      <c r="F11492" s="1" t="s">
        <v>11</v>
      </c>
      <c r="G11492" s="1" t="str">
        <f>IFERROR(__xludf.DUMMYFUNCTION("GOOGLETRANSLATE(D11492,""fr"",""en"")"),"#VALUE!")</f>
        <v>#VALUE!</v>
      </c>
    </row>
    <row r="11493" ht="15.75" customHeight="1">
      <c r="A11493" s="1" t="s">
        <v>774</v>
      </c>
      <c r="B11493" s="1">
        <v>4.0</v>
      </c>
      <c r="C11493" s="1" t="s">
        <v>24695</v>
      </c>
      <c r="D11493" s="1" t="s">
        <v>24696</v>
      </c>
      <c r="E11493" s="1" t="s">
        <v>21</v>
      </c>
      <c r="F11493" s="1" t="s">
        <v>11</v>
      </c>
      <c r="G11493" s="1" t="str">
        <f>IFERROR(__xludf.DUMMYFUNCTION("GOOGLETRANSLATE(D11493,""fr"",""en"")"),"#VALUE!")</f>
        <v>#VALUE!</v>
      </c>
    </row>
    <row r="11494" ht="15.75" customHeight="1">
      <c r="A11494" s="1" t="s">
        <v>1648</v>
      </c>
      <c r="B11494" s="1">
        <v>2.0</v>
      </c>
      <c r="C11494" s="1" t="s">
        <v>24697</v>
      </c>
      <c r="D11494" s="1" t="s">
        <v>24698</v>
      </c>
      <c r="E11494" s="1" t="s">
        <v>109</v>
      </c>
      <c r="F11494" s="1" t="s">
        <v>11</v>
      </c>
      <c r="G11494" s="1" t="str">
        <f>IFERROR(__xludf.DUMMYFUNCTION("GOOGLETRANSLATE(D11494,""fr"",""en"")"),"#VALUE!")</f>
        <v>#VALUE!</v>
      </c>
    </row>
    <row r="11495" ht="15.75" customHeight="1">
      <c r="A11495" s="1" t="s">
        <v>3312</v>
      </c>
      <c r="B11495" s="1">
        <v>4.0</v>
      </c>
      <c r="C11495" s="1" t="s">
        <v>24699</v>
      </c>
      <c r="D11495" s="1" t="s">
        <v>24700</v>
      </c>
      <c r="E11495" s="1" t="s">
        <v>169</v>
      </c>
      <c r="F11495" s="1" t="s">
        <v>11</v>
      </c>
      <c r="G11495" s="1" t="str">
        <f>IFERROR(__xludf.DUMMYFUNCTION("GOOGLETRANSLATE(D11495,""fr"",""en"")"),"#VALUE!")</f>
        <v>#VALUE!</v>
      </c>
    </row>
    <row r="11496" ht="15.75" customHeight="1">
      <c r="A11496" s="1" t="s">
        <v>5886</v>
      </c>
      <c r="B11496" s="1">
        <v>2.0</v>
      </c>
      <c r="C11496" s="1" t="s">
        <v>24701</v>
      </c>
      <c r="D11496" s="1" t="s">
        <v>24702</v>
      </c>
      <c r="E11496" s="1" t="s">
        <v>827</v>
      </c>
      <c r="F11496" s="1" t="s">
        <v>39</v>
      </c>
      <c r="G11496" s="1" t="str">
        <f>IFERROR(__xludf.DUMMYFUNCTION("GOOGLETRANSLATE(D11496,""fr"",""en"")"),"#VALUE!")</f>
        <v>#VALUE!</v>
      </c>
    </row>
    <row r="11497" ht="15.75" customHeight="1">
      <c r="A11497" s="1" t="s">
        <v>1476</v>
      </c>
      <c r="B11497" s="1">
        <v>3.0</v>
      </c>
      <c r="C11497" s="1" t="s">
        <v>24703</v>
      </c>
      <c r="D11497" s="1" t="s">
        <v>24704</v>
      </c>
      <c r="E11497" s="1" t="s">
        <v>10</v>
      </c>
      <c r="F11497" s="1" t="s">
        <v>11</v>
      </c>
      <c r="G11497" s="1" t="str">
        <f>IFERROR(__xludf.DUMMYFUNCTION("GOOGLETRANSLATE(D11497,""fr"",""en"")"),"#VALUE!")</f>
        <v>#VALUE!</v>
      </c>
    </row>
    <row r="11498" ht="15.75" customHeight="1">
      <c r="A11498" s="1" t="s">
        <v>5369</v>
      </c>
      <c r="B11498" s="1">
        <v>3.0</v>
      </c>
      <c r="C11498" s="1" t="s">
        <v>24705</v>
      </c>
      <c r="D11498" s="1" t="s">
        <v>24706</v>
      </c>
      <c r="E11498" s="1" t="s">
        <v>29</v>
      </c>
      <c r="F11498" s="1" t="s">
        <v>30</v>
      </c>
      <c r="G11498" s="1" t="str">
        <f>IFERROR(__xludf.DUMMYFUNCTION("GOOGLETRANSLATE(D11498,""fr"",""en"")"),"#VALUE!")</f>
        <v>#VALUE!</v>
      </c>
    </row>
    <row r="11499" ht="15.75" customHeight="1">
      <c r="A11499" s="1" t="s">
        <v>3845</v>
      </c>
      <c r="B11499" s="1">
        <v>2.0</v>
      </c>
      <c r="C11499" s="1" t="s">
        <v>24707</v>
      </c>
      <c r="D11499" s="1" t="s">
        <v>24708</v>
      </c>
      <c r="E11499" s="1" t="s">
        <v>21</v>
      </c>
      <c r="F11499" s="1" t="s">
        <v>11</v>
      </c>
      <c r="G11499" s="1" t="str">
        <f>IFERROR(__xludf.DUMMYFUNCTION("GOOGLETRANSLATE(D11499,""fr"",""en"")"),"#VALUE!")</f>
        <v>#VALUE!</v>
      </c>
    </row>
    <row r="11500" ht="15.75" customHeight="1">
      <c r="A11500" s="1" t="s">
        <v>4432</v>
      </c>
      <c r="B11500" s="1">
        <v>3.0</v>
      </c>
      <c r="C11500" s="1" t="s">
        <v>24709</v>
      </c>
      <c r="D11500" s="1" t="s">
        <v>24710</v>
      </c>
      <c r="E11500" s="1" t="s">
        <v>10</v>
      </c>
      <c r="F11500" s="1" t="s">
        <v>11</v>
      </c>
      <c r="G11500" s="1" t="str">
        <f>IFERROR(__xludf.DUMMYFUNCTION("GOOGLETRANSLATE(D11500,""fr"",""en"")"),"#VALUE!")</f>
        <v>#VALUE!</v>
      </c>
    </row>
    <row r="11501" ht="15.75" customHeight="1">
      <c r="A11501" s="1" t="s">
        <v>4738</v>
      </c>
      <c r="B11501" s="1">
        <v>1.0</v>
      </c>
      <c r="C11501" s="1" t="s">
        <v>24711</v>
      </c>
      <c r="D11501" s="1" t="s">
        <v>24712</v>
      </c>
      <c r="E11501" s="1" t="s">
        <v>292</v>
      </c>
      <c r="F11501" s="1" t="s">
        <v>11</v>
      </c>
      <c r="G11501" s="1" t="str">
        <f>IFERROR(__xludf.DUMMYFUNCTION("GOOGLETRANSLATE(D11501,""fr"",""en"")"),"#VALUE!")</f>
        <v>#VALUE!</v>
      </c>
    </row>
    <row r="11502" ht="15.75" customHeight="1">
      <c r="A11502" s="1" t="s">
        <v>6343</v>
      </c>
      <c r="B11502" s="1">
        <v>1.0</v>
      </c>
      <c r="C11502" s="1" t="s">
        <v>24713</v>
      </c>
      <c r="D11502" s="1" t="s">
        <v>24714</v>
      </c>
      <c r="E11502" s="1" t="s">
        <v>250</v>
      </c>
      <c r="F11502" s="1" t="s">
        <v>30</v>
      </c>
      <c r="G11502" s="1" t="str">
        <f>IFERROR(__xludf.DUMMYFUNCTION("GOOGLETRANSLATE(D11502,""fr"",""en"")"),"#VALUE!")</f>
        <v>#VALUE!</v>
      </c>
    </row>
    <row r="11503" ht="15.75" customHeight="1">
      <c r="A11503" s="1" t="s">
        <v>780</v>
      </c>
      <c r="B11503" s="1">
        <v>1.0</v>
      </c>
      <c r="C11503" s="1" t="s">
        <v>5510</v>
      </c>
      <c r="D11503" s="1" t="s">
        <v>24715</v>
      </c>
      <c r="E11503" s="1" t="s">
        <v>273</v>
      </c>
      <c r="F11503" s="1" t="s">
        <v>11</v>
      </c>
      <c r="G11503" s="1" t="str">
        <f>IFERROR(__xludf.DUMMYFUNCTION("GOOGLETRANSLATE(D11503,""fr"",""en"")"),"#VALUE!")</f>
        <v>#VALUE!</v>
      </c>
    </row>
    <row r="11504" ht="15.75" customHeight="1">
      <c r="A11504" s="1" t="s">
        <v>1198</v>
      </c>
      <c r="B11504" s="1">
        <v>2.0</v>
      </c>
      <c r="C11504" s="1" t="s">
        <v>24716</v>
      </c>
      <c r="D11504" s="1" t="s">
        <v>24717</v>
      </c>
      <c r="E11504" s="1" t="s">
        <v>10</v>
      </c>
      <c r="F11504" s="1" t="s">
        <v>11</v>
      </c>
      <c r="G11504" s="1" t="str">
        <f>IFERROR(__xludf.DUMMYFUNCTION("GOOGLETRANSLATE(D11504,""fr"",""en"")"),"#VALUE!")</f>
        <v>#VALUE!</v>
      </c>
    </row>
    <row r="11505" ht="15.75" customHeight="1">
      <c r="A11505" s="1" t="s">
        <v>1180</v>
      </c>
      <c r="B11505" s="1">
        <v>1.0</v>
      </c>
      <c r="C11505" s="1" t="s">
        <v>24718</v>
      </c>
      <c r="D11505" s="1" t="s">
        <v>24719</v>
      </c>
      <c r="E11505" s="1" t="s">
        <v>21</v>
      </c>
      <c r="F11505" s="1" t="s">
        <v>11</v>
      </c>
      <c r="G11505" s="1" t="str">
        <f>IFERROR(__xludf.DUMMYFUNCTION("GOOGLETRANSLATE(D11505,""fr"",""en"")"),"#VALUE!")</f>
        <v>#VALUE!</v>
      </c>
    </row>
    <row r="11506" ht="15.75" customHeight="1">
      <c r="A11506" s="1" t="s">
        <v>3696</v>
      </c>
      <c r="B11506" s="1">
        <v>2.0</v>
      </c>
      <c r="C11506" s="1" t="s">
        <v>24720</v>
      </c>
      <c r="D11506" s="1" t="s">
        <v>24721</v>
      </c>
      <c r="E11506" s="1" t="s">
        <v>21</v>
      </c>
      <c r="F11506" s="1" t="s">
        <v>11</v>
      </c>
      <c r="G11506" s="1" t="str">
        <f>IFERROR(__xludf.DUMMYFUNCTION("GOOGLETRANSLATE(D11506,""fr"",""en"")"),"#VALUE!")</f>
        <v>#VALUE!</v>
      </c>
    </row>
    <row r="11507" ht="15.75" customHeight="1">
      <c r="A11507" s="1" t="s">
        <v>1473</v>
      </c>
      <c r="B11507" s="1">
        <v>3.0</v>
      </c>
      <c r="C11507" s="1" t="s">
        <v>13585</v>
      </c>
      <c r="D11507" s="1" t="s">
        <v>24722</v>
      </c>
      <c r="E11507" s="1" t="s">
        <v>273</v>
      </c>
      <c r="F11507" s="1" t="s">
        <v>11</v>
      </c>
      <c r="G11507" s="1" t="str">
        <f>IFERROR(__xludf.DUMMYFUNCTION("GOOGLETRANSLATE(D11507,""fr"",""en"")"),"I was looking for all -risk car insurance, but at the mileage because we are no longer riding a lot - with tact and in -depth knowledge of her products, the lady I had online demonstrated effectively that he was preferable to keep our insurance All curren"&amp;"t risks - compliments for its professionalism and kindness - if not, I have in progress a dispute not very high in terms of the reimbursements to be granted, I very much wish that the health insurance service service is also effective - it is me said that"&amp;" the drop -down televisions are not taken care of by the Macif while I read the opposite on your contract ??? I would like to understand - especially since you are going to go back to the responsible for the manager ...- nevertheless, if that should happe"&amp;"n to us again for the more expensive living room television, I would like to know if, yes or not the Housing insurance covers this kind of thing - otherwise we are old customers, almost thirty years of seniority almost ... and we never had to complain abo"&amp;"ut the Macif - good day better feelings Mme Goix Bernard Member 0766044")</f>
        <v>I was looking for all -risk car insurance, but at the mileage because we are no longer riding a lot - with tact and in -depth knowledge of her products, the lady I had online demonstrated effectively that he was preferable to keep our insurance All current risks - compliments for its professionalism and kindness - if not, I have in progress a dispute not very high in terms of the reimbursements to be granted, I very much wish that the health insurance service service is also effective - it is me said that the drop -down televisions are not taken care of by the Macif while I read the opposite on your contract ??? I would like to understand - especially since you are going to go back to the responsible for the manager ...- nevertheless, if that should happen to us again for the more expensive living room television, I would like to know if, yes or not the Housing insurance covers this kind of thing - otherwise we are old customers, almost thirty years of seniority almost ... and we never had to complain about the Macif - good day better feelings Mme Goix Bernard Member 0766044</v>
      </c>
    </row>
    <row r="11508" ht="15.75" customHeight="1">
      <c r="A11508" s="1" t="s">
        <v>3031</v>
      </c>
      <c r="B11508" s="1">
        <v>4.0</v>
      </c>
      <c r="C11508" s="1" t="s">
        <v>24723</v>
      </c>
      <c r="D11508" s="1" t="s">
        <v>24724</v>
      </c>
      <c r="E11508" s="1" t="s">
        <v>484</v>
      </c>
      <c r="F11508" s="1" t="s">
        <v>30</v>
      </c>
      <c r="G11508" s="1" t="str">
        <f>IFERROR(__xludf.DUMMYFUNCTION("GOOGLETRANSLATE(D11508,""fr"",""en"")"),"#VALUE!")</f>
        <v>#VALUE!</v>
      </c>
    </row>
    <row r="11509" ht="15.75" customHeight="1">
      <c r="A11509" s="1" t="s">
        <v>17379</v>
      </c>
      <c r="B11509" s="1">
        <v>3.0</v>
      </c>
      <c r="C11509" s="1" t="s">
        <v>24725</v>
      </c>
      <c r="D11509" s="1" t="s">
        <v>24726</v>
      </c>
      <c r="E11509" s="1" t="s">
        <v>292</v>
      </c>
      <c r="F11509" s="1" t="s">
        <v>11</v>
      </c>
      <c r="G11509" s="1" t="str">
        <f>IFERROR(__xludf.DUMMYFUNCTION("GOOGLETRANSLATE(D11509,""fr"",""en"")"),"#VALUE!")</f>
        <v>#VALUE!</v>
      </c>
    </row>
    <row r="11510" ht="15.75" customHeight="1">
      <c r="A11510" s="1" t="s">
        <v>24727</v>
      </c>
      <c r="B11510" s="1">
        <v>1.0</v>
      </c>
      <c r="C11510" s="1" t="s">
        <v>24728</v>
      </c>
      <c r="D11510" s="1" t="s">
        <v>24729</v>
      </c>
      <c r="E11510" s="1" t="s">
        <v>21</v>
      </c>
      <c r="F11510" s="1" t="s">
        <v>11</v>
      </c>
      <c r="G11510" s="1" t="str">
        <f>IFERROR(__xludf.DUMMYFUNCTION("GOOGLETRANSLATE(D11510,""fr"",""en"")"),"#VALUE!")</f>
        <v>#VALUE!</v>
      </c>
    </row>
    <row r="11511" ht="15.75" customHeight="1">
      <c r="A11511" s="1" t="s">
        <v>1901</v>
      </c>
      <c r="B11511" s="1">
        <v>1.0</v>
      </c>
      <c r="C11511" s="1" t="s">
        <v>24730</v>
      </c>
      <c r="D11511" s="1" t="s">
        <v>24731</v>
      </c>
      <c r="E11511" s="1" t="s">
        <v>273</v>
      </c>
      <c r="F11511" s="1" t="s">
        <v>11</v>
      </c>
      <c r="G11511" s="1" t="str">
        <f>IFERROR(__xludf.DUMMYFUNCTION("GOOGLETRANSLATE(D11511,""fr"",""en"")"),"#VALUE!")</f>
        <v>#VALUE!</v>
      </c>
    </row>
    <row r="11512" ht="15.75" customHeight="1">
      <c r="A11512" s="1" t="s">
        <v>6615</v>
      </c>
      <c r="B11512" s="1">
        <v>1.0</v>
      </c>
      <c r="C11512" s="1" t="s">
        <v>8252</v>
      </c>
      <c r="D11512" s="1" t="s">
        <v>24732</v>
      </c>
      <c r="E11512" s="1" t="s">
        <v>125</v>
      </c>
      <c r="F11512" s="1" t="s">
        <v>110</v>
      </c>
      <c r="G11512" s="1" t="str">
        <f>IFERROR(__xludf.DUMMYFUNCTION("GOOGLETRANSLATE(D11512,""fr"",""en"")"),"#VALUE!")</f>
        <v>#VALUE!</v>
      </c>
    </row>
    <row r="11513" ht="15.75" customHeight="1">
      <c r="A11513" s="1" t="s">
        <v>7173</v>
      </c>
      <c r="B11513" s="1">
        <v>2.0</v>
      </c>
      <c r="C11513" s="1" t="s">
        <v>24733</v>
      </c>
      <c r="D11513" s="1" t="s">
        <v>24734</v>
      </c>
      <c r="E11513" s="1" t="s">
        <v>296</v>
      </c>
      <c r="F11513" s="1" t="s">
        <v>11</v>
      </c>
      <c r="G11513" s="1" t="str">
        <f>IFERROR(__xludf.DUMMYFUNCTION("GOOGLETRANSLATE(D11513,""fr"",""en"")"),"#VALUE!")</f>
        <v>#VALUE!</v>
      </c>
    </row>
    <row r="11514" ht="15.75" customHeight="1">
      <c r="A11514" s="1" t="s">
        <v>2871</v>
      </c>
      <c r="B11514" s="1">
        <v>1.0</v>
      </c>
      <c r="C11514" s="1" t="s">
        <v>24735</v>
      </c>
      <c r="D11514" s="1" t="s">
        <v>24736</v>
      </c>
      <c r="E11514" s="1" t="s">
        <v>373</v>
      </c>
      <c r="F11514" s="1" t="s">
        <v>118</v>
      </c>
      <c r="G11514" s="1" t="str">
        <f>IFERROR(__xludf.DUMMYFUNCTION("GOOGLETRANSLATE(D11514,""fr"",""en"")"),"#VALUE!")</f>
        <v>#VALUE!</v>
      </c>
    </row>
    <row r="11515" ht="15.75" customHeight="1">
      <c r="A11515" s="1" t="s">
        <v>4432</v>
      </c>
      <c r="B11515" s="1">
        <v>1.0</v>
      </c>
      <c r="C11515" s="1" t="s">
        <v>24737</v>
      </c>
      <c r="D11515" s="1" t="s">
        <v>24738</v>
      </c>
      <c r="E11515" s="1" t="s">
        <v>43</v>
      </c>
      <c r="F11515" s="1" t="s">
        <v>30</v>
      </c>
      <c r="G11515" s="1" t="str">
        <f>IFERROR(__xludf.DUMMYFUNCTION("GOOGLETRANSLATE(D11515,""fr"",""en"")"),"#VALUE!")</f>
        <v>#VALUE!</v>
      </c>
    </row>
    <row r="11516" ht="15.75" customHeight="1">
      <c r="A11516" s="1" t="s">
        <v>4007</v>
      </c>
      <c r="B11516" s="1">
        <v>5.0</v>
      </c>
      <c r="C11516" s="1" t="s">
        <v>24739</v>
      </c>
      <c r="D11516" s="1" t="s">
        <v>24740</v>
      </c>
      <c r="E11516" s="1" t="s">
        <v>29</v>
      </c>
      <c r="F11516" s="1" t="s">
        <v>30</v>
      </c>
      <c r="G11516" s="1" t="str">
        <f>IFERROR(__xludf.DUMMYFUNCTION("GOOGLETRANSLATE(D11516,""fr"",""en"")"),"#VALUE!")</f>
        <v>#VALUE!</v>
      </c>
    </row>
    <row r="11517" ht="15.75" customHeight="1">
      <c r="A11517" s="1" t="s">
        <v>988</v>
      </c>
      <c r="B11517" s="1">
        <v>3.0</v>
      </c>
      <c r="C11517" s="1" t="s">
        <v>24741</v>
      </c>
      <c r="D11517" s="1" t="s">
        <v>24742</v>
      </c>
      <c r="E11517" s="1" t="s">
        <v>21</v>
      </c>
      <c r="F11517" s="1" t="s">
        <v>11</v>
      </c>
      <c r="G11517" s="1" t="str">
        <f>IFERROR(__xludf.DUMMYFUNCTION("GOOGLETRANSLATE(D11517,""fr"",""en"")"),"#VALUE!")</f>
        <v>#VALUE!</v>
      </c>
    </row>
    <row r="11518" ht="15.75" customHeight="1">
      <c r="A11518" s="1" t="s">
        <v>1303</v>
      </c>
      <c r="B11518" s="1">
        <v>4.0</v>
      </c>
      <c r="C11518" s="1" t="s">
        <v>24743</v>
      </c>
      <c r="D11518" s="1" t="s">
        <v>24744</v>
      </c>
      <c r="E11518" s="1" t="s">
        <v>10</v>
      </c>
      <c r="F11518" s="1" t="s">
        <v>11</v>
      </c>
      <c r="G11518" s="1" t="str">
        <f>IFERROR(__xludf.DUMMYFUNCTION("GOOGLETRANSLATE(D11518,""fr"",""en"")"),"#VALUE!")</f>
        <v>#VALUE!</v>
      </c>
    </row>
    <row r="11519" ht="15.75" customHeight="1">
      <c r="A11519" s="1" t="s">
        <v>4007</v>
      </c>
      <c r="B11519" s="1">
        <v>5.0</v>
      </c>
      <c r="C11519" s="1" t="s">
        <v>24745</v>
      </c>
      <c r="D11519" s="1" t="s">
        <v>24746</v>
      </c>
      <c r="E11519" s="1" t="s">
        <v>10</v>
      </c>
      <c r="F11519" s="1" t="s">
        <v>11</v>
      </c>
      <c r="G11519" s="1" t="str">
        <f>IFERROR(__xludf.DUMMYFUNCTION("GOOGLETRANSLATE(D11519,""fr"",""en"")"),"#VALUE!")</f>
        <v>#VALUE!</v>
      </c>
    </row>
    <row r="11520" ht="15.75" customHeight="1">
      <c r="A11520" s="1" t="s">
        <v>173</v>
      </c>
      <c r="B11520" s="1">
        <v>4.0</v>
      </c>
      <c r="C11520" s="1" t="s">
        <v>24747</v>
      </c>
      <c r="D11520" s="1" t="s">
        <v>24748</v>
      </c>
      <c r="E11520" s="1" t="s">
        <v>10</v>
      </c>
      <c r="F11520" s="1" t="s">
        <v>11</v>
      </c>
      <c r="G11520" s="1" t="str">
        <f>IFERROR(__xludf.DUMMYFUNCTION("GOOGLETRANSLATE(D11520,""fr"",""en"")"),"#VALUE!")</f>
        <v>#VALUE!</v>
      </c>
    </row>
    <row r="11521" ht="15.75" customHeight="1">
      <c r="A11521" s="1" t="s">
        <v>1972</v>
      </c>
      <c r="B11521" s="1">
        <v>5.0</v>
      </c>
      <c r="C11521" s="1" t="s">
        <v>24749</v>
      </c>
      <c r="D11521" s="1" t="s">
        <v>24750</v>
      </c>
      <c r="E11521" s="1" t="s">
        <v>21</v>
      </c>
      <c r="F11521" s="1" t="s">
        <v>11</v>
      </c>
      <c r="G11521" s="1" t="str">
        <f>IFERROR(__xludf.DUMMYFUNCTION("GOOGLETRANSLATE(D11521,""fr"",""en"")"),"#VALUE!")</f>
        <v>#VALUE!</v>
      </c>
    </row>
    <row r="11522" ht="15.75" customHeight="1">
      <c r="A11522" s="1" t="s">
        <v>3031</v>
      </c>
      <c r="B11522" s="1">
        <v>5.0</v>
      </c>
      <c r="C11522" s="1" t="s">
        <v>24751</v>
      </c>
      <c r="D11522" s="1" t="s">
        <v>24752</v>
      </c>
      <c r="E11522" s="1" t="s">
        <v>21</v>
      </c>
      <c r="F11522" s="1" t="s">
        <v>11</v>
      </c>
      <c r="G11522" s="1" t="str">
        <f>IFERROR(__xludf.DUMMYFUNCTION("GOOGLETRANSLATE(D11522,""fr"",""en"")"),"#VALUE!")</f>
        <v>#VALUE!</v>
      </c>
    </row>
    <row r="11523" ht="15.75" customHeight="1">
      <c r="A11523" s="1" t="s">
        <v>11984</v>
      </c>
      <c r="B11523" s="1">
        <v>2.0</v>
      </c>
      <c r="C11523" s="1" t="s">
        <v>24753</v>
      </c>
      <c r="D11523" s="1" t="s">
        <v>24754</v>
      </c>
      <c r="E11523" s="1" t="s">
        <v>125</v>
      </c>
      <c r="F11523" s="1" t="s">
        <v>11</v>
      </c>
      <c r="G11523" s="1" t="str">
        <f>IFERROR(__xludf.DUMMYFUNCTION("GOOGLETRANSLATE(D11523,""fr"",""en"")"),"#VALUE!")</f>
        <v>#VALUE!</v>
      </c>
    </row>
    <row r="11524" ht="15.75" customHeight="1">
      <c r="A11524" s="1" t="s">
        <v>77</v>
      </c>
      <c r="B11524" s="1">
        <v>4.0</v>
      </c>
      <c r="C11524" s="1" t="s">
        <v>24755</v>
      </c>
      <c r="D11524" s="1" t="s">
        <v>24756</v>
      </c>
      <c r="E11524" s="1" t="s">
        <v>484</v>
      </c>
      <c r="F11524" s="1" t="s">
        <v>30</v>
      </c>
      <c r="G11524" s="1" t="str">
        <f>IFERROR(__xludf.DUMMYFUNCTION("GOOGLETRANSLATE(D11524,""fr"",""en"")"),"#VALUE!")</f>
        <v>#VALUE!</v>
      </c>
    </row>
    <row r="11525" ht="15.75" customHeight="1">
      <c r="A11525" s="1" t="s">
        <v>352</v>
      </c>
      <c r="B11525" s="1">
        <v>4.0</v>
      </c>
      <c r="C11525" s="1" t="s">
        <v>24757</v>
      </c>
      <c r="D11525" s="1" t="s">
        <v>24758</v>
      </c>
      <c r="E11525" s="1" t="s">
        <v>21</v>
      </c>
      <c r="F11525" s="1" t="s">
        <v>11</v>
      </c>
      <c r="G11525" s="1" t="str">
        <f>IFERROR(__xludf.DUMMYFUNCTION("GOOGLETRANSLATE(D11525,""fr"",""en"")"),"#VALUE!")</f>
        <v>#VALUE!</v>
      </c>
    </row>
    <row r="11526" ht="15.75" customHeight="1">
      <c r="A11526" s="1" t="s">
        <v>1987</v>
      </c>
      <c r="B11526" s="1">
        <v>3.0</v>
      </c>
      <c r="C11526" s="1" t="s">
        <v>24759</v>
      </c>
      <c r="D11526" s="1" t="s">
        <v>24760</v>
      </c>
      <c r="E11526" s="1" t="s">
        <v>296</v>
      </c>
      <c r="F11526" s="1" t="s">
        <v>110</v>
      </c>
      <c r="G11526" s="1" t="str">
        <f>IFERROR(__xludf.DUMMYFUNCTION("GOOGLETRANSLATE(D11526,""fr"",""en"")"),"#VALUE!")</f>
        <v>#VALUE!</v>
      </c>
    </row>
    <row r="11527" ht="15.75" customHeight="1">
      <c r="A11527" s="1" t="s">
        <v>377</v>
      </c>
      <c r="B11527" s="1">
        <v>4.0</v>
      </c>
      <c r="C11527" s="1" t="s">
        <v>24761</v>
      </c>
      <c r="D11527" s="1" t="s">
        <v>24762</v>
      </c>
      <c r="E11527" s="1" t="s">
        <v>10</v>
      </c>
      <c r="F11527" s="1" t="s">
        <v>11</v>
      </c>
      <c r="G11527" s="1" t="str">
        <f>IFERROR(__xludf.DUMMYFUNCTION("GOOGLETRANSLATE(D11527,""fr"",""en"")"),"#VALUE!")</f>
        <v>#VALUE!</v>
      </c>
    </row>
    <row r="11528" ht="15.75" customHeight="1">
      <c r="A11528" s="1" t="s">
        <v>1245</v>
      </c>
      <c r="B11528" s="1">
        <v>4.0</v>
      </c>
      <c r="C11528" s="1" t="s">
        <v>24763</v>
      </c>
      <c r="D11528" s="1" t="s">
        <v>24764</v>
      </c>
      <c r="E11528" s="1" t="s">
        <v>21</v>
      </c>
      <c r="F11528" s="1" t="s">
        <v>11</v>
      </c>
      <c r="G11528" s="1" t="str">
        <f>IFERROR(__xludf.DUMMYFUNCTION("GOOGLETRANSLATE(D11528,""fr"",""en"")"),"#VALUE!")</f>
        <v>#VALUE!</v>
      </c>
    </row>
    <row r="11529" ht="15.75" customHeight="1">
      <c r="A11529" s="1" t="s">
        <v>411</v>
      </c>
      <c r="B11529" s="1">
        <v>4.0</v>
      </c>
      <c r="C11529" s="1" t="s">
        <v>24765</v>
      </c>
      <c r="D11529" s="1" t="s">
        <v>24766</v>
      </c>
      <c r="E11529" s="1" t="s">
        <v>65</v>
      </c>
      <c r="F11529" s="1" t="s">
        <v>66</v>
      </c>
      <c r="G11529" s="1" t="str">
        <f>IFERROR(__xludf.DUMMYFUNCTION("GOOGLETRANSLATE(D11529,""fr"",""en"")"),"#VALUE!")</f>
        <v>#VALUE!</v>
      </c>
    </row>
    <row r="11530" ht="15.75" customHeight="1">
      <c r="A11530" s="1" t="s">
        <v>1358</v>
      </c>
      <c r="B11530" s="1">
        <v>3.0</v>
      </c>
      <c r="C11530" s="1" t="s">
        <v>24767</v>
      </c>
      <c r="D11530" s="1" t="s">
        <v>24768</v>
      </c>
      <c r="E11530" s="1" t="s">
        <v>10</v>
      </c>
      <c r="F11530" s="1" t="s">
        <v>11</v>
      </c>
      <c r="G11530" s="1" t="str">
        <f>IFERROR(__xludf.DUMMYFUNCTION("GOOGLETRANSLATE(D11530,""fr"",""en"")"),"#VALUE!")</f>
        <v>#VALUE!</v>
      </c>
    </row>
    <row r="11531" ht="15.75" customHeight="1">
      <c r="A11531" s="1" t="s">
        <v>4128</v>
      </c>
      <c r="B11531" s="1">
        <v>3.0</v>
      </c>
      <c r="C11531" s="1" t="s">
        <v>24769</v>
      </c>
      <c r="D11531" s="1" t="s">
        <v>24770</v>
      </c>
      <c r="E11531" s="1" t="s">
        <v>373</v>
      </c>
      <c r="F11531" s="1" t="s">
        <v>30</v>
      </c>
      <c r="G11531" s="1" t="str">
        <f>IFERROR(__xludf.DUMMYFUNCTION("GOOGLETRANSLATE(D11531,""fr"",""en"")"),"#VALUE!")</f>
        <v>#VALUE!</v>
      </c>
    </row>
    <row r="11532" ht="15.75" customHeight="1">
      <c r="A11532" s="1" t="s">
        <v>24771</v>
      </c>
      <c r="B11532" s="1">
        <v>1.0</v>
      </c>
      <c r="C11532" s="1" t="s">
        <v>24772</v>
      </c>
      <c r="D11532" s="1" t="s">
        <v>24773</v>
      </c>
      <c r="E11532" s="1" t="s">
        <v>292</v>
      </c>
      <c r="F11532" s="1" t="s">
        <v>11</v>
      </c>
      <c r="G11532" s="1" t="str">
        <f>IFERROR(__xludf.DUMMYFUNCTION("GOOGLETRANSLATE(D11532,""fr"",""en"")"),"#VALUE!")</f>
        <v>#VALUE!</v>
      </c>
    </row>
    <row r="11533" ht="15.75" customHeight="1">
      <c r="A11533" s="1" t="s">
        <v>866</v>
      </c>
      <c r="B11533" s="1">
        <v>4.0</v>
      </c>
      <c r="C11533" s="1" t="s">
        <v>24774</v>
      </c>
      <c r="D11533" s="1" t="s">
        <v>24775</v>
      </c>
      <c r="E11533" s="1" t="s">
        <v>10</v>
      </c>
      <c r="F11533" s="1" t="s">
        <v>11</v>
      </c>
      <c r="G11533" s="1" t="str">
        <f>IFERROR(__xludf.DUMMYFUNCTION("GOOGLETRANSLATE(D11533,""fr"",""en"")"),"#VALUE!")</f>
        <v>#VALUE!</v>
      </c>
    </row>
    <row r="11534" ht="15.75" customHeight="1">
      <c r="A11534" s="1" t="s">
        <v>982</v>
      </c>
      <c r="B11534" s="1">
        <v>1.0</v>
      </c>
      <c r="C11534" s="1" t="s">
        <v>24776</v>
      </c>
      <c r="D11534" s="1" t="s">
        <v>24777</v>
      </c>
      <c r="E11534" s="1" t="s">
        <v>273</v>
      </c>
      <c r="F11534" s="1" t="s">
        <v>11</v>
      </c>
      <c r="G11534" s="1" t="str">
        <f>IFERROR(__xludf.DUMMYFUNCTION("GOOGLETRANSLATE(D11534,""fr"",""en"")"),"#VALUE!")</f>
        <v>#VALUE!</v>
      </c>
    </row>
    <row r="11535" ht="15.75" customHeight="1">
      <c r="A11535" s="1" t="s">
        <v>7356</v>
      </c>
      <c r="B11535" s="1">
        <v>5.0</v>
      </c>
      <c r="C11535" s="1" t="s">
        <v>24778</v>
      </c>
      <c r="D11535" s="1" t="s">
        <v>24779</v>
      </c>
      <c r="E11535" s="1" t="s">
        <v>65</v>
      </c>
      <c r="F11535" s="1" t="s">
        <v>66</v>
      </c>
      <c r="G11535" s="1" t="str">
        <f>IFERROR(__xludf.DUMMYFUNCTION("GOOGLETRANSLATE(D11535,""fr"",""en"")"),"#VALUE!")</f>
        <v>#VALUE!</v>
      </c>
    </row>
    <row r="11536" ht="15.75" customHeight="1">
      <c r="A11536" s="1" t="s">
        <v>17300</v>
      </c>
      <c r="B11536" s="1">
        <v>2.0</v>
      </c>
      <c r="C11536" s="1" t="s">
        <v>24780</v>
      </c>
      <c r="D11536" s="1" t="s">
        <v>24781</v>
      </c>
      <c r="E11536" s="1" t="s">
        <v>373</v>
      </c>
      <c r="F11536" s="1" t="s">
        <v>118</v>
      </c>
      <c r="G11536" s="1" t="str">
        <f>IFERROR(__xludf.DUMMYFUNCTION("GOOGLETRANSLATE(D11536,""fr"",""en"")"),"#VALUE!")</f>
        <v>#VALUE!</v>
      </c>
    </row>
    <row r="11537" ht="15.75" customHeight="1">
      <c r="A11537" s="1" t="s">
        <v>2630</v>
      </c>
      <c r="B11537" s="1">
        <v>1.0</v>
      </c>
      <c r="C11537" s="1" t="s">
        <v>24782</v>
      </c>
      <c r="D11537" s="1" t="s">
        <v>24783</v>
      </c>
      <c r="E11537" s="1" t="s">
        <v>109</v>
      </c>
      <c r="F11537" s="1" t="s">
        <v>11</v>
      </c>
      <c r="G11537" s="1" t="str">
        <f>IFERROR(__xludf.DUMMYFUNCTION("GOOGLETRANSLATE(D11537,""fr"",""en"")"),"#VALUE!")</f>
        <v>#VALUE!</v>
      </c>
    </row>
    <row r="11538" ht="15.75" customHeight="1">
      <c r="A11538" s="1" t="s">
        <v>332</v>
      </c>
      <c r="B11538" s="1">
        <v>4.0</v>
      </c>
      <c r="C11538" s="1" t="s">
        <v>24784</v>
      </c>
      <c r="D11538" s="1" t="s">
        <v>24785</v>
      </c>
      <c r="E11538" s="1" t="s">
        <v>10</v>
      </c>
      <c r="F11538" s="1" t="s">
        <v>11</v>
      </c>
      <c r="G11538" s="1" t="str">
        <f>IFERROR(__xludf.DUMMYFUNCTION("GOOGLETRANSLATE(D11538,""fr"",""en"")"),"#VALUE!")</f>
        <v>#VALUE!</v>
      </c>
    </row>
    <row r="11539" ht="15.75" customHeight="1">
      <c r="A11539" s="1" t="s">
        <v>1135</v>
      </c>
      <c r="B11539" s="1">
        <v>3.0</v>
      </c>
      <c r="C11539" s="1" t="s">
        <v>24786</v>
      </c>
      <c r="D11539" s="1" t="s">
        <v>24787</v>
      </c>
      <c r="E11539" s="1" t="s">
        <v>21</v>
      </c>
      <c r="F11539" s="1" t="s">
        <v>11</v>
      </c>
      <c r="G11539" s="1" t="str">
        <f>IFERROR(__xludf.DUMMYFUNCTION("GOOGLETRANSLATE(D11539,""fr"",""en"")"),"#VALUE!")</f>
        <v>#VALUE!</v>
      </c>
    </row>
    <row r="11540" ht="15.75" customHeight="1">
      <c r="A11540" s="1" t="s">
        <v>1113</v>
      </c>
      <c r="B11540" s="1">
        <v>4.0</v>
      </c>
      <c r="C11540" s="1" t="s">
        <v>24788</v>
      </c>
      <c r="D11540" s="1" t="s">
        <v>24789</v>
      </c>
      <c r="E11540" s="1" t="s">
        <v>21</v>
      </c>
      <c r="F11540" s="1" t="s">
        <v>11</v>
      </c>
      <c r="G11540" s="1" t="str">
        <f>IFERROR(__xludf.DUMMYFUNCTION("GOOGLETRANSLATE(D11540,""fr"",""en"")"),"#VALUE!")</f>
        <v>#VALUE!</v>
      </c>
    </row>
    <row r="11541" ht="15.75" customHeight="1">
      <c r="A11541" s="1" t="s">
        <v>1648</v>
      </c>
      <c r="B11541" s="1">
        <v>1.0</v>
      </c>
      <c r="C11541" s="1" t="s">
        <v>24790</v>
      </c>
      <c r="D11541" s="1" t="s">
        <v>24791</v>
      </c>
      <c r="E11541" s="1" t="s">
        <v>484</v>
      </c>
      <c r="F11541" s="1" t="s">
        <v>30</v>
      </c>
      <c r="G11541" s="1" t="str">
        <f>IFERROR(__xludf.DUMMYFUNCTION("GOOGLETRANSLATE(D11541,""fr"",""en"")"),"#VALUE!")</f>
        <v>#VALUE!</v>
      </c>
    </row>
    <row r="11542" ht="15.75" customHeight="1">
      <c r="A11542" s="1" t="s">
        <v>6579</v>
      </c>
      <c r="B11542" s="1">
        <v>2.0</v>
      </c>
      <c r="C11542" s="1" t="s">
        <v>20641</v>
      </c>
      <c r="D11542" s="1" t="s">
        <v>24792</v>
      </c>
      <c r="E11542" s="1" t="s">
        <v>29</v>
      </c>
      <c r="F11542" s="1" t="s">
        <v>30</v>
      </c>
      <c r="G11542" s="1" t="str">
        <f>IFERROR(__xludf.DUMMYFUNCTION("GOOGLETRANSLATE(D11542,""fr"",""en"")"),"#VALUE!")</f>
        <v>#VALUE!</v>
      </c>
    </row>
    <row r="11543" ht="15.75" customHeight="1">
      <c r="A11543" s="1" t="s">
        <v>15</v>
      </c>
      <c r="B11543" s="1">
        <v>4.0</v>
      </c>
      <c r="C11543" s="1" t="s">
        <v>24793</v>
      </c>
      <c r="D11543" s="1" t="s">
        <v>24794</v>
      </c>
      <c r="E11543" s="1" t="s">
        <v>10</v>
      </c>
      <c r="F11543" s="1" t="s">
        <v>11</v>
      </c>
      <c r="G11543" s="1" t="str">
        <f>IFERROR(__xludf.DUMMYFUNCTION("GOOGLETRANSLATE(D11543,""fr"",""en"")"),"#VALUE!")</f>
        <v>#VALUE!</v>
      </c>
    </row>
    <row r="11544" ht="15.75" customHeight="1">
      <c r="A11544" s="1" t="s">
        <v>2135</v>
      </c>
      <c r="B11544" s="1">
        <v>4.0</v>
      </c>
      <c r="C11544" s="1" t="s">
        <v>24795</v>
      </c>
      <c r="D11544" s="1" t="s">
        <v>24796</v>
      </c>
      <c r="E11544" s="1" t="s">
        <v>2053</v>
      </c>
      <c r="F11544" s="1" t="s">
        <v>84</v>
      </c>
      <c r="G11544" s="1" t="str">
        <f>IFERROR(__xludf.DUMMYFUNCTION("GOOGLETRANSLATE(D11544,""fr"",""en"")"),"#VALUE!")</f>
        <v>#VALUE!</v>
      </c>
    </row>
    <row r="11545" ht="15.75" customHeight="1">
      <c r="A11545" s="1" t="s">
        <v>9458</v>
      </c>
      <c r="B11545" s="1">
        <v>3.0</v>
      </c>
      <c r="C11545" s="1" t="s">
        <v>24797</v>
      </c>
      <c r="D11545" s="1" t="s">
        <v>24798</v>
      </c>
      <c r="E11545" s="1" t="s">
        <v>10</v>
      </c>
      <c r="F11545" s="1" t="s">
        <v>110</v>
      </c>
      <c r="G11545" s="1" t="str">
        <f>IFERROR(__xludf.DUMMYFUNCTION("GOOGLETRANSLATE(D11545,""fr"",""en"")"),"#VALUE!")</f>
        <v>#VALUE!</v>
      </c>
    </row>
    <row r="11546" ht="15.75" customHeight="1">
      <c r="A11546" s="1" t="s">
        <v>1473</v>
      </c>
      <c r="B11546" s="1">
        <v>3.0</v>
      </c>
      <c r="C11546" s="1" t="s">
        <v>24799</v>
      </c>
      <c r="D11546" s="1" t="s">
        <v>24800</v>
      </c>
      <c r="E11546" s="1" t="s">
        <v>10</v>
      </c>
      <c r="F11546" s="1" t="s">
        <v>11</v>
      </c>
      <c r="G11546" s="1" t="str">
        <f>IFERROR(__xludf.DUMMYFUNCTION("GOOGLETRANSLATE(D11546,""fr"",""en"")"),"#VALUE!")</f>
        <v>#VALUE!</v>
      </c>
    </row>
    <row r="11547" ht="15.75" customHeight="1">
      <c r="A11547" s="1" t="s">
        <v>1167</v>
      </c>
      <c r="B11547" s="1">
        <v>1.0</v>
      </c>
      <c r="C11547" s="1" t="s">
        <v>24801</v>
      </c>
      <c r="D11547" s="1" t="s">
        <v>24802</v>
      </c>
      <c r="E11547" s="1" t="s">
        <v>273</v>
      </c>
      <c r="F11547" s="1" t="s">
        <v>110</v>
      </c>
      <c r="G11547" s="1" t="str">
        <f>IFERROR(__xludf.DUMMYFUNCTION("GOOGLETRANSLATE(D11547,""fr"",""en"")"),"#VALUE!")</f>
        <v>#VALUE!</v>
      </c>
    </row>
    <row r="11548" ht="15.75" customHeight="1">
      <c r="A11548" s="1" t="s">
        <v>5795</v>
      </c>
      <c r="B11548" s="1">
        <v>2.0</v>
      </c>
      <c r="C11548" s="1" t="s">
        <v>24803</v>
      </c>
      <c r="D11548" s="1" t="s">
        <v>24804</v>
      </c>
      <c r="E11548" s="1" t="s">
        <v>10</v>
      </c>
      <c r="F11548" s="1" t="s">
        <v>11</v>
      </c>
      <c r="G11548" s="1" t="str">
        <f>IFERROR(__xludf.DUMMYFUNCTION("GOOGLETRANSLATE(D11548,""fr"",""en"")"),"#VALUE!")</f>
        <v>#VALUE!</v>
      </c>
    </row>
    <row r="11549" ht="15.75" customHeight="1">
      <c r="A11549" s="1" t="s">
        <v>1023</v>
      </c>
      <c r="B11549" s="1">
        <v>3.0</v>
      </c>
      <c r="C11549" s="1" t="s">
        <v>24805</v>
      </c>
      <c r="D11549" s="1" t="s">
        <v>24806</v>
      </c>
      <c r="E11549" s="1" t="s">
        <v>10</v>
      </c>
      <c r="F11549" s="1" t="s">
        <v>11</v>
      </c>
      <c r="G11549" s="1" t="str">
        <f>IFERROR(__xludf.DUMMYFUNCTION("GOOGLETRANSLATE(D11549,""fr"",""en"")"),"#VALUE!")</f>
        <v>#VALUE!</v>
      </c>
    </row>
    <row r="11550" ht="15.75" customHeight="1">
      <c r="A11550" s="1" t="s">
        <v>223</v>
      </c>
      <c r="B11550" s="1">
        <v>4.0</v>
      </c>
      <c r="C11550" s="1" t="s">
        <v>24807</v>
      </c>
      <c r="D11550" s="1" t="s">
        <v>24808</v>
      </c>
      <c r="E11550" s="1" t="s">
        <v>614</v>
      </c>
      <c r="F11550" s="1" t="s">
        <v>30</v>
      </c>
      <c r="G11550" s="1" t="str">
        <f>IFERROR(__xludf.DUMMYFUNCTION("GOOGLETRANSLATE(D11550,""fr"",""en"")"),"#VALUE!")</f>
        <v>#VALUE!</v>
      </c>
    </row>
    <row r="11551" ht="15.75" customHeight="1">
      <c r="A11551" s="1" t="s">
        <v>1507</v>
      </c>
      <c r="B11551" s="1">
        <v>1.0</v>
      </c>
      <c r="C11551" s="1" t="s">
        <v>24809</v>
      </c>
      <c r="D11551" s="1" t="s">
        <v>24810</v>
      </c>
      <c r="E11551" s="1" t="s">
        <v>169</v>
      </c>
      <c r="F11551" s="1" t="s">
        <v>110</v>
      </c>
      <c r="G11551" s="1" t="str">
        <f>IFERROR(__xludf.DUMMYFUNCTION("GOOGLETRANSLATE(D11551,""fr"",""en"")"),"#VALUE!")</f>
        <v>#VALUE!</v>
      </c>
    </row>
    <row r="11552" ht="15.75" customHeight="1">
      <c r="A11552" s="1" t="s">
        <v>2737</v>
      </c>
      <c r="B11552" s="1">
        <v>2.0</v>
      </c>
      <c r="C11552" s="1" t="s">
        <v>24811</v>
      </c>
      <c r="D11552" s="1" t="s">
        <v>24812</v>
      </c>
      <c r="E11552" s="1" t="s">
        <v>25</v>
      </c>
      <c r="F11552" s="1" t="s">
        <v>11</v>
      </c>
      <c r="G11552" s="1" t="str">
        <f>IFERROR(__xludf.DUMMYFUNCTION("GOOGLETRANSLATE(D11552,""fr"",""en"")"),"#VALUE!")</f>
        <v>#VALUE!</v>
      </c>
    </row>
    <row r="11553" ht="15.75" customHeight="1">
      <c r="A11553" s="1" t="s">
        <v>150</v>
      </c>
      <c r="B11553" s="1">
        <v>4.0</v>
      </c>
      <c r="C11553" s="1" t="s">
        <v>24813</v>
      </c>
      <c r="D11553" s="1" t="s">
        <v>24814</v>
      </c>
      <c r="E11553" s="1" t="s">
        <v>10</v>
      </c>
      <c r="F11553" s="1" t="s">
        <v>11</v>
      </c>
      <c r="G11553" s="1" t="str">
        <f>IFERROR(__xludf.DUMMYFUNCTION("GOOGLETRANSLATE(D11553,""fr"",""en"")"),"#VALUE!")</f>
        <v>#VALUE!</v>
      </c>
    </row>
    <row r="11554" ht="15.75" customHeight="1">
      <c r="A11554" s="1" t="s">
        <v>8272</v>
      </c>
      <c r="B11554" s="1">
        <v>2.0</v>
      </c>
      <c r="C11554" s="1" t="s">
        <v>19538</v>
      </c>
      <c r="D11554" s="1" t="s">
        <v>24815</v>
      </c>
      <c r="E11554" s="1" t="s">
        <v>273</v>
      </c>
      <c r="F11554" s="1" t="s">
        <v>110</v>
      </c>
      <c r="G11554" s="1" t="str">
        <f>IFERROR(__xludf.DUMMYFUNCTION("GOOGLETRANSLATE(D11554,""fr"",""en"")"),"#VALUE!")</f>
        <v>#VALUE!</v>
      </c>
    </row>
    <row r="11555" ht="15.75" customHeight="1">
      <c r="A11555" s="1" t="s">
        <v>1303</v>
      </c>
      <c r="B11555" s="1">
        <v>4.0</v>
      </c>
      <c r="C11555" s="1" t="s">
        <v>24816</v>
      </c>
      <c r="D11555" s="1" t="s">
        <v>24817</v>
      </c>
      <c r="E11555" s="1" t="s">
        <v>21</v>
      </c>
      <c r="F11555" s="1" t="s">
        <v>11</v>
      </c>
      <c r="G11555" s="1" t="str">
        <f>IFERROR(__xludf.DUMMYFUNCTION("GOOGLETRANSLATE(D11555,""fr"",""en"")"),"#VALUE!")</f>
        <v>#VALUE!</v>
      </c>
    </row>
    <row r="11556" ht="15.75" customHeight="1">
      <c r="A11556" s="1" t="s">
        <v>1784</v>
      </c>
      <c r="B11556" s="1">
        <v>5.0</v>
      </c>
      <c r="C11556" s="1" t="s">
        <v>24818</v>
      </c>
      <c r="D11556" s="1" t="s">
        <v>24819</v>
      </c>
      <c r="E11556" s="1" t="s">
        <v>21</v>
      </c>
      <c r="F11556" s="1" t="s">
        <v>11</v>
      </c>
      <c r="G11556" s="1" t="str">
        <f>IFERROR(__xludf.DUMMYFUNCTION("GOOGLETRANSLATE(D11556,""fr"",""en"")"),"#VALUE!")</f>
        <v>#VALUE!</v>
      </c>
    </row>
    <row r="11557" ht="15.75" customHeight="1">
      <c r="A11557" s="1" t="s">
        <v>1375</v>
      </c>
      <c r="B11557" s="1">
        <v>4.0</v>
      </c>
      <c r="C11557" s="1" t="s">
        <v>24820</v>
      </c>
      <c r="D11557" s="1" t="s">
        <v>24821</v>
      </c>
      <c r="E11557" s="1" t="s">
        <v>21</v>
      </c>
      <c r="F11557" s="1" t="s">
        <v>11</v>
      </c>
      <c r="G11557" s="1" t="str">
        <f>IFERROR(__xludf.DUMMYFUNCTION("GOOGLETRANSLATE(D11557,""fr"",""en"")"),"#VALUE!")</f>
        <v>#VALUE!</v>
      </c>
    </row>
    <row r="11558" ht="15.75" customHeight="1">
      <c r="A11558" s="1" t="s">
        <v>1434</v>
      </c>
      <c r="B11558" s="1">
        <v>5.0</v>
      </c>
      <c r="C11558" s="1" t="s">
        <v>24822</v>
      </c>
      <c r="D11558" s="1" t="s">
        <v>24823</v>
      </c>
      <c r="E11558" s="1" t="s">
        <v>10</v>
      </c>
      <c r="F11558" s="1" t="s">
        <v>11</v>
      </c>
      <c r="G11558" s="1" t="str">
        <f>IFERROR(__xludf.DUMMYFUNCTION("GOOGLETRANSLATE(D11558,""fr"",""en"")"),"#VALUE!")</f>
        <v>#VALUE!</v>
      </c>
    </row>
    <row r="11559" ht="15.75" customHeight="1">
      <c r="A11559" s="1" t="s">
        <v>710</v>
      </c>
      <c r="B11559" s="1">
        <v>1.0</v>
      </c>
      <c r="C11559" s="1" t="s">
        <v>24824</v>
      </c>
      <c r="D11559" s="1" t="s">
        <v>24825</v>
      </c>
      <c r="E11559" s="1" t="s">
        <v>65</v>
      </c>
      <c r="F11559" s="1" t="s">
        <v>66</v>
      </c>
      <c r="G11559" s="1" t="str">
        <f>IFERROR(__xludf.DUMMYFUNCTION("GOOGLETRANSLATE(D11559,""fr"",""en"")"),"#VALUE!")</f>
        <v>#VALUE!</v>
      </c>
    </row>
    <row r="11560" ht="15.75" customHeight="1">
      <c r="A11560" s="1" t="s">
        <v>12700</v>
      </c>
      <c r="B11560" s="1">
        <v>1.0</v>
      </c>
      <c r="C11560" s="1" t="s">
        <v>24826</v>
      </c>
      <c r="D11560" s="1" t="s">
        <v>24827</v>
      </c>
      <c r="E11560" s="1" t="s">
        <v>355</v>
      </c>
      <c r="F11560" s="1" t="s">
        <v>110</v>
      </c>
      <c r="G11560" s="1" t="str">
        <f>IFERROR(__xludf.DUMMYFUNCTION("GOOGLETRANSLATE(D11560,""fr"",""en"")"),"#VALUE!")</f>
        <v>#VALUE!</v>
      </c>
    </row>
    <row r="11561" ht="15.75" customHeight="1">
      <c r="A11561" s="1" t="s">
        <v>2184</v>
      </c>
      <c r="B11561" s="1">
        <v>1.0</v>
      </c>
      <c r="C11561" s="1" t="s">
        <v>24828</v>
      </c>
      <c r="D11561" s="1" t="s">
        <v>24829</v>
      </c>
      <c r="E11561" s="1" t="s">
        <v>10</v>
      </c>
      <c r="F11561" s="1" t="s">
        <v>11</v>
      </c>
      <c r="G11561" s="1" t="str">
        <f>IFERROR(__xludf.DUMMYFUNCTION("GOOGLETRANSLATE(D11561,""fr"",""en"")"),"#VALUE!")</f>
        <v>#VALUE!</v>
      </c>
    </row>
    <row r="11562" ht="15.75" customHeight="1">
      <c r="A11562" s="1" t="s">
        <v>1830</v>
      </c>
      <c r="B11562" s="1">
        <v>5.0</v>
      </c>
      <c r="C11562" s="1" t="s">
        <v>24830</v>
      </c>
      <c r="D11562" s="1" t="s">
        <v>24831</v>
      </c>
      <c r="E11562" s="1" t="s">
        <v>10</v>
      </c>
      <c r="F11562" s="1" t="s">
        <v>11</v>
      </c>
      <c r="G11562" s="1" t="str">
        <f>IFERROR(__xludf.DUMMYFUNCTION("GOOGLETRANSLATE(D11562,""fr"",""en"")"),"#VALUE!")</f>
        <v>#VALUE!</v>
      </c>
    </row>
    <row r="11563" ht="15.75" customHeight="1">
      <c r="A11563" s="1" t="s">
        <v>187</v>
      </c>
      <c r="B11563" s="1">
        <v>4.0</v>
      </c>
      <c r="C11563" s="1" t="s">
        <v>24832</v>
      </c>
      <c r="D11563" s="1" t="s">
        <v>24833</v>
      </c>
      <c r="E11563" s="1" t="s">
        <v>65</v>
      </c>
      <c r="F11563" s="1" t="s">
        <v>66</v>
      </c>
      <c r="G11563" s="1" t="str">
        <f>IFERROR(__xludf.DUMMYFUNCTION("GOOGLETRANSLATE(D11563,""fr"",""en"")"),"#VALUE!")</f>
        <v>#VALUE!</v>
      </c>
    </row>
    <row r="11564" ht="15.75" customHeight="1">
      <c r="A11564" s="1" t="s">
        <v>2643</v>
      </c>
      <c r="B11564" s="1">
        <v>1.0</v>
      </c>
      <c r="C11564" s="1" t="s">
        <v>24834</v>
      </c>
      <c r="D11564" s="1" t="s">
        <v>24835</v>
      </c>
      <c r="E11564" s="1" t="s">
        <v>109</v>
      </c>
      <c r="F11564" s="1" t="s">
        <v>11</v>
      </c>
      <c r="G11564" s="1" t="str">
        <f>IFERROR(__xludf.DUMMYFUNCTION("GOOGLETRANSLATE(D11564,""fr"",""en"")"),"#VALUE!")</f>
        <v>#VALUE!</v>
      </c>
    </row>
    <row r="11565" ht="15.75" customHeight="1">
      <c r="A11565" s="1" t="s">
        <v>433</v>
      </c>
      <c r="B11565" s="1">
        <v>3.0</v>
      </c>
      <c r="C11565" s="1" t="s">
        <v>24836</v>
      </c>
      <c r="D11565" s="1" t="s">
        <v>24837</v>
      </c>
      <c r="E11565" s="1" t="s">
        <v>21</v>
      </c>
      <c r="F11565" s="1" t="s">
        <v>11</v>
      </c>
      <c r="G11565" s="1" t="str">
        <f>IFERROR(__xludf.DUMMYFUNCTION("GOOGLETRANSLATE(D11565,""fr"",""en"")"),"#VALUE!")</f>
        <v>#VALUE!</v>
      </c>
    </row>
    <row r="11566" ht="15.75" customHeight="1">
      <c r="A11566" s="1" t="s">
        <v>23667</v>
      </c>
      <c r="B11566" s="1">
        <v>1.0</v>
      </c>
      <c r="C11566" s="1" t="s">
        <v>24838</v>
      </c>
      <c r="D11566" s="1" t="s">
        <v>24839</v>
      </c>
      <c r="E11566" s="1" t="s">
        <v>750</v>
      </c>
      <c r="F11566" s="1" t="s">
        <v>110</v>
      </c>
      <c r="G11566" s="1" t="str">
        <f>IFERROR(__xludf.DUMMYFUNCTION("GOOGLETRANSLATE(D11566,""fr"",""en"")"),"#VALUE!")</f>
        <v>#VALUE!</v>
      </c>
    </row>
    <row r="11567" ht="15.75" customHeight="1">
      <c r="A11567" s="1" t="s">
        <v>4387</v>
      </c>
      <c r="B11567" s="1">
        <v>1.0</v>
      </c>
      <c r="C11567" s="1" t="s">
        <v>24840</v>
      </c>
      <c r="D11567" s="1" t="s">
        <v>24841</v>
      </c>
      <c r="E11567" s="1" t="s">
        <v>296</v>
      </c>
      <c r="F11567" s="1" t="s">
        <v>110</v>
      </c>
      <c r="G11567" s="1" t="str">
        <f>IFERROR(__xludf.DUMMYFUNCTION("GOOGLETRANSLATE(D11567,""fr"",""en"")"),"#VALUE!")</f>
        <v>#VALUE!</v>
      </c>
    </row>
    <row r="11568" ht="15.75" customHeight="1">
      <c r="A11568" s="1" t="s">
        <v>24842</v>
      </c>
      <c r="B11568" s="1">
        <v>1.0</v>
      </c>
      <c r="C11568" s="1" t="s">
        <v>24843</v>
      </c>
      <c r="D11568" s="1" t="s">
        <v>24844</v>
      </c>
      <c r="E11568" s="1" t="s">
        <v>109</v>
      </c>
      <c r="F11568" s="1" t="s">
        <v>11</v>
      </c>
      <c r="G11568" s="1" t="str">
        <f>IFERROR(__xludf.DUMMYFUNCTION("GOOGLETRANSLATE(D11568,""fr"",""en"")"),"#VALUE!")</f>
        <v>#VALUE!</v>
      </c>
    </row>
    <row r="11569" ht="15.75" customHeight="1">
      <c r="A11569" s="1" t="s">
        <v>1429</v>
      </c>
      <c r="B11569" s="1">
        <v>1.0</v>
      </c>
      <c r="C11569" s="1" t="s">
        <v>24845</v>
      </c>
      <c r="D11569" s="1" t="s">
        <v>24846</v>
      </c>
      <c r="E11569" s="1" t="s">
        <v>519</v>
      </c>
      <c r="F11569" s="1" t="s">
        <v>118</v>
      </c>
      <c r="G11569" s="1" t="str">
        <f>IFERROR(__xludf.DUMMYFUNCTION("GOOGLETRANSLATE(D11569,""fr"",""en"")"),"#VALUE!")</f>
        <v>#VALUE!</v>
      </c>
    </row>
    <row r="11570" ht="15.75" customHeight="1">
      <c r="A11570" s="1" t="s">
        <v>1552</v>
      </c>
      <c r="B11570" s="1">
        <v>5.0</v>
      </c>
      <c r="C11570" s="1" t="s">
        <v>24847</v>
      </c>
      <c r="D11570" s="1" t="s">
        <v>24848</v>
      </c>
      <c r="E11570" s="1" t="s">
        <v>21</v>
      </c>
      <c r="F11570" s="1" t="s">
        <v>11</v>
      </c>
      <c r="G11570" s="1" t="str">
        <f>IFERROR(__xludf.DUMMYFUNCTION("GOOGLETRANSLATE(D11570,""fr"",""en"")"),"#VALUE!")</f>
        <v>#VALUE!</v>
      </c>
    </row>
    <row r="11571" ht="15.75" customHeight="1">
      <c r="A11571" s="1" t="s">
        <v>5378</v>
      </c>
      <c r="B11571" s="1">
        <v>2.0</v>
      </c>
      <c r="C11571" s="1" t="s">
        <v>24849</v>
      </c>
      <c r="D11571" s="1" t="s">
        <v>24850</v>
      </c>
      <c r="E11571" s="1" t="s">
        <v>169</v>
      </c>
      <c r="F11571" s="1" t="s">
        <v>11</v>
      </c>
      <c r="G11571" s="1" t="str">
        <f>IFERROR(__xludf.DUMMYFUNCTION("GOOGLETRANSLATE(D11571,""fr"",""en"")"),"#VALUE!")</f>
        <v>#VALUE!</v>
      </c>
    </row>
    <row r="11572" ht="15.75" customHeight="1">
      <c r="A11572" s="1" t="s">
        <v>1138</v>
      </c>
      <c r="B11572" s="1">
        <v>4.0</v>
      </c>
      <c r="C11572" s="1" t="s">
        <v>24851</v>
      </c>
      <c r="D11572" s="1" t="s">
        <v>24852</v>
      </c>
      <c r="E11572" s="1" t="s">
        <v>10</v>
      </c>
      <c r="F11572" s="1" t="s">
        <v>11</v>
      </c>
      <c r="G11572" s="1" t="str">
        <f>IFERROR(__xludf.DUMMYFUNCTION("GOOGLETRANSLATE(D11572,""fr"",""en"")"),"#VALUE!")</f>
        <v>#VALUE!</v>
      </c>
    </row>
    <row r="11573" ht="15.75" customHeight="1">
      <c r="A11573" s="1" t="s">
        <v>3727</v>
      </c>
      <c r="B11573" s="1">
        <v>2.0</v>
      </c>
      <c r="C11573" s="1" t="s">
        <v>24853</v>
      </c>
      <c r="D11573" s="1" t="s">
        <v>24854</v>
      </c>
      <c r="E11573" s="1" t="s">
        <v>109</v>
      </c>
      <c r="F11573" s="1" t="s">
        <v>11</v>
      </c>
      <c r="G11573" s="1" t="str">
        <f>IFERROR(__xludf.DUMMYFUNCTION("GOOGLETRANSLATE(D11573,""fr"",""en"")"),"#VALUE!")</f>
        <v>#VALUE!</v>
      </c>
    </row>
    <row r="11574" ht="15.75" customHeight="1">
      <c r="A11574" s="1" t="s">
        <v>632</v>
      </c>
      <c r="B11574" s="1">
        <v>2.0</v>
      </c>
      <c r="C11574" s="1" t="s">
        <v>24855</v>
      </c>
      <c r="D11574" s="1" t="s">
        <v>24856</v>
      </c>
      <c r="E11574" s="1" t="s">
        <v>25</v>
      </c>
      <c r="F11574" s="1" t="s">
        <v>110</v>
      </c>
      <c r="G11574" s="1" t="str">
        <f>IFERROR(__xludf.DUMMYFUNCTION("GOOGLETRANSLATE(D11574,""fr"",""en"")"),"#VALUE!")</f>
        <v>#VALUE!</v>
      </c>
    </row>
    <row r="11575" ht="15.75" customHeight="1">
      <c r="A11575" s="1" t="s">
        <v>18</v>
      </c>
      <c r="B11575" s="1">
        <v>1.0</v>
      </c>
      <c r="C11575" s="1" t="s">
        <v>24857</v>
      </c>
      <c r="D11575" s="1" t="s">
        <v>24858</v>
      </c>
      <c r="E11575" s="1" t="s">
        <v>575</v>
      </c>
      <c r="F11575" s="1" t="s">
        <v>48</v>
      </c>
      <c r="G11575" s="1" t="str">
        <f>IFERROR(__xludf.DUMMYFUNCTION("GOOGLETRANSLATE(D11575,""fr"",""en"")"),"#VALUE!")</f>
        <v>#VALUE!</v>
      </c>
    </row>
    <row r="11576" ht="15.75" customHeight="1">
      <c r="A11576" s="1" t="s">
        <v>5041</v>
      </c>
      <c r="B11576" s="1">
        <v>2.0</v>
      </c>
      <c r="C11576" s="1" t="s">
        <v>24859</v>
      </c>
      <c r="D11576" s="1" t="s">
        <v>24860</v>
      </c>
      <c r="E11576" s="1" t="s">
        <v>109</v>
      </c>
      <c r="F11576" s="1" t="s">
        <v>110</v>
      </c>
      <c r="G11576" s="1" t="str">
        <f>IFERROR(__xludf.DUMMYFUNCTION("GOOGLETRANSLATE(D11576,""fr"",""en"")"),"#VALUE!")</f>
        <v>#VALUE!</v>
      </c>
    </row>
    <row r="11577" ht="15.75" customHeight="1">
      <c r="A11577" s="1" t="s">
        <v>2181</v>
      </c>
      <c r="B11577" s="1">
        <v>2.0</v>
      </c>
      <c r="C11577" s="1" t="s">
        <v>24861</v>
      </c>
      <c r="D11577" s="1" t="s">
        <v>24862</v>
      </c>
      <c r="E11577" s="1" t="s">
        <v>21</v>
      </c>
      <c r="F11577" s="1" t="s">
        <v>11</v>
      </c>
      <c r="G11577" s="1" t="str">
        <f>IFERROR(__xludf.DUMMYFUNCTION("GOOGLETRANSLATE(D11577,""fr"",""en"")"),"After having undergone many errors (spelling errors of my name, inducing an impossibility of terminating in Hamon law my old insurance) I ended up terminating after 5 months because it was impossible to have my old insurance terminates (2 Automobiles + Ho"&amp;"using), I continued to pay my old insurance. Monitoring by catastrophic phone. No response to my various problems.
A horror. I spent hours on the phone with them without success.
Do not subscribe to them")</f>
        <v>After having undergone many errors (spelling errors of my name, inducing an impossibility of terminating in Hamon law my old insurance) I ended up terminating after 5 months because it was impossible to have my old insurance terminates (2 Automobiles + Housing), I continued to pay my old insurance. Monitoring by catastrophic phone. No response to my various problems.
A horror. I spent hours on the phone with them without success.
Do not subscribe to them</v>
      </c>
    </row>
    <row r="11578" ht="15.75" customHeight="1">
      <c r="A11578" s="1" t="s">
        <v>1565</v>
      </c>
      <c r="B11578" s="1">
        <v>1.0</v>
      </c>
      <c r="C11578" s="1" t="s">
        <v>24863</v>
      </c>
      <c r="D11578" s="1" t="s">
        <v>24864</v>
      </c>
      <c r="E11578" s="1" t="s">
        <v>423</v>
      </c>
      <c r="F11578" s="1" t="s">
        <v>30</v>
      </c>
      <c r="G11578" s="1" t="str">
        <f>IFERROR(__xludf.DUMMYFUNCTION("GOOGLETRANSLATE(D11578,""fr"",""en"")"),"#VALUE!")</f>
        <v>#VALUE!</v>
      </c>
    </row>
    <row r="11579" ht="15.75" customHeight="1">
      <c r="A11579" s="1" t="s">
        <v>8680</v>
      </c>
      <c r="B11579" s="1">
        <v>4.0</v>
      </c>
      <c r="C11579" s="1" t="s">
        <v>24865</v>
      </c>
      <c r="D11579" s="1" t="s">
        <v>24866</v>
      </c>
      <c r="E11579" s="1" t="s">
        <v>29</v>
      </c>
      <c r="F11579" s="1" t="s">
        <v>30</v>
      </c>
      <c r="G11579" s="1" t="str">
        <f>IFERROR(__xludf.DUMMYFUNCTION("GOOGLETRANSLATE(D11579,""fr"",""en"")"),"#VALUE!")</f>
        <v>#VALUE!</v>
      </c>
    </row>
    <row r="11580" ht="15.75" customHeight="1">
      <c r="A11580" s="1" t="s">
        <v>585</v>
      </c>
      <c r="B11580" s="1">
        <v>5.0</v>
      </c>
      <c r="C11580" s="1" t="s">
        <v>24867</v>
      </c>
      <c r="D11580" s="1" t="s">
        <v>24868</v>
      </c>
      <c r="E11580" s="1" t="s">
        <v>10</v>
      </c>
      <c r="F11580" s="1" t="s">
        <v>11</v>
      </c>
      <c r="G11580" s="1" t="str">
        <f>IFERROR(__xludf.DUMMYFUNCTION("GOOGLETRANSLATE(D11580,""fr"",""en"")"),"#VALUE!")</f>
        <v>#VALUE!</v>
      </c>
    </row>
    <row r="11581" ht="15.75" customHeight="1">
      <c r="A11581" s="1" t="s">
        <v>5195</v>
      </c>
      <c r="B11581" s="1">
        <v>4.0</v>
      </c>
      <c r="C11581" s="1" t="s">
        <v>24869</v>
      </c>
      <c r="D11581" s="1" t="s">
        <v>24870</v>
      </c>
      <c r="E11581" s="1" t="s">
        <v>10</v>
      </c>
      <c r="F11581" s="1" t="s">
        <v>11</v>
      </c>
      <c r="G11581" s="1" t="str">
        <f>IFERROR(__xludf.DUMMYFUNCTION("GOOGLETRANSLATE(D11581,""fr"",""en"")"),"#VALUE!")</f>
        <v>#VALUE!</v>
      </c>
    </row>
    <row r="11582" ht="15.75" customHeight="1">
      <c r="A11582" s="1" t="s">
        <v>1439</v>
      </c>
      <c r="B11582" s="1">
        <v>1.0</v>
      </c>
      <c r="C11582" s="1" t="s">
        <v>24871</v>
      </c>
      <c r="D11582" s="1" t="s">
        <v>24872</v>
      </c>
      <c r="E11582" s="1" t="s">
        <v>10</v>
      </c>
      <c r="F11582" s="1" t="s">
        <v>11</v>
      </c>
      <c r="G11582" s="1" t="str">
        <f>IFERROR(__xludf.DUMMYFUNCTION("GOOGLETRANSLATE(D11582,""fr"",""en"")"),"#VALUE!")</f>
        <v>#VALUE!</v>
      </c>
    </row>
    <row r="11583" ht="15.75" customHeight="1">
      <c r="A11583" s="1" t="s">
        <v>7510</v>
      </c>
      <c r="B11583" s="1">
        <v>1.0</v>
      </c>
      <c r="C11583" s="1" t="s">
        <v>24873</v>
      </c>
      <c r="D11583" s="1" t="s">
        <v>24874</v>
      </c>
      <c r="E11583" s="1" t="s">
        <v>226</v>
      </c>
      <c r="F11583" s="1" t="s">
        <v>110</v>
      </c>
      <c r="G11583" s="1" t="str">
        <f>IFERROR(__xludf.DUMMYFUNCTION("GOOGLETRANSLATE(D11583,""fr"",""en"")"),"#VALUE!")</f>
        <v>#VALUE!</v>
      </c>
    </row>
    <row r="11584" ht="15.75" customHeight="1">
      <c r="A11584" s="1" t="s">
        <v>338</v>
      </c>
      <c r="B11584" s="1">
        <v>5.0</v>
      </c>
      <c r="C11584" s="1" t="s">
        <v>24875</v>
      </c>
      <c r="D11584" s="1" t="s">
        <v>24876</v>
      </c>
      <c r="E11584" s="1" t="s">
        <v>65</v>
      </c>
      <c r="F11584" s="1" t="s">
        <v>66</v>
      </c>
      <c r="G11584" s="1" t="str">
        <f>IFERROR(__xludf.DUMMYFUNCTION("GOOGLETRANSLATE(D11584,""fr"",""en"")"),"#VALUE!")</f>
        <v>#VALUE!</v>
      </c>
    </row>
    <row r="11585" ht="15.75" customHeight="1">
      <c r="A11585" s="1" t="s">
        <v>4883</v>
      </c>
      <c r="B11585" s="1">
        <v>4.0</v>
      </c>
      <c r="C11585" s="1" t="s">
        <v>24877</v>
      </c>
      <c r="D11585" s="1" t="s">
        <v>24878</v>
      </c>
      <c r="E11585" s="1" t="s">
        <v>10</v>
      </c>
      <c r="F11585" s="1" t="s">
        <v>11</v>
      </c>
      <c r="G11585" s="1" t="str">
        <f>IFERROR(__xludf.DUMMYFUNCTION("GOOGLETRANSLATE(D11585,""fr"",""en"")"),"#VALUE!")</f>
        <v>#VALUE!</v>
      </c>
    </row>
    <row r="11586" ht="15.75" customHeight="1">
      <c r="A11586" s="1" t="s">
        <v>2039</v>
      </c>
      <c r="B11586" s="1">
        <v>3.0</v>
      </c>
      <c r="C11586" s="1" t="s">
        <v>24879</v>
      </c>
      <c r="D11586" s="1" t="s">
        <v>24880</v>
      </c>
      <c r="E11586" s="1" t="s">
        <v>10</v>
      </c>
      <c r="F11586" s="1" t="s">
        <v>11</v>
      </c>
      <c r="G11586" s="1" t="str">
        <f>IFERROR(__xludf.DUMMYFUNCTION("GOOGLETRANSLATE(D11586,""fr"",""en"")"),"#VALUE!")</f>
        <v>#VALUE!</v>
      </c>
    </row>
    <row r="11587" ht="15.75" customHeight="1">
      <c r="A11587" s="1" t="s">
        <v>5488</v>
      </c>
      <c r="B11587" s="1">
        <v>1.0</v>
      </c>
      <c r="C11587" s="1" t="s">
        <v>24881</v>
      </c>
      <c r="D11587" s="1" t="s">
        <v>24882</v>
      </c>
      <c r="E11587" s="1" t="s">
        <v>10</v>
      </c>
      <c r="F11587" s="1" t="s">
        <v>11</v>
      </c>
      <c r="G11587" s="1" t="str">
        <f>IFERROR(__xludf.DUMMYFUNCTION("GOOGLETRANSLATE(D11587,""fr"",""en"")"),"#VALUE!")</f>
        <v>#VALUE!</v>
      </c>
    </row>
    <row r="11588" ht="15.75" customHeight="1">
      <c r="A11588" s="1" t="s">
        <v>621</v>
      </c>
      <c r="B11588" s="1">
        <v>5.0</v>
      </c>
      <c r="C11588" s="1" t="s">
        <v>24883</v>
      </c>
      <c r="D11588" s="1" t="s">
        <v>24884</v>
      </c>
      <c r="E11588" s="1" t="s">
        <v>10</v>
      </c>
      <c r="F11588" s="1" t="s">
        <v>11</v>
      </c>
      <c r="G11588" s="1" t="str">
        <f>IFERROR(__xludf.DUMMYFUNCTION("GOOGLETRANSLATE(D11588,""fr"",""en"")"),"#VALUE!")</f>
        <v>#VALUE!</v>
      </c>
    </row>
    <row r="11589" ht="15.75" customHeight="1">
      <c r="A11589" s="1" t="s">
        <v>15166</v>
      </c>
      <c r="B11589" s="1">
        <v>1.0</v>
      </c>
      <c r="C11589" s="1" t="s">
        <v>24885</v>
      </c>
      <c r="D11589" s="1" t="s">
        <v>24886</v>
      </c>
      <c r="E11589" s="1" t="s">
        <v>423</v>
      </c>
      <c r="F11589" s="1" t="s">
        <v>30</v>
      </c>
      <c r="G11589" s="1" t="str">
        <f>IFERROR(__xludf.DUMMYFUNCTION("GOOGLETRANSLATE(D11589,""fr"",""en"")"),"Do not confuse Mgen Primary Caisse to which teachers are automatically attached and complementary MGEN that you are free to choose. Personally I left the MGEN be careful to have pension insurance")</f>
        <v>Do not confuse Mgen Primary Caisse to which teachers are automatically attached and complementary MGEN that you are free to choose. Personally I left the MGEN be careful to have pension insurance</v>
      </c>
    </row>
    <row r="11590" ht="15.75" customHeight="1">
      <c r="A11590" s="1" t="s">
        <v>352</v>
      </c>
      <c r="B11590" s="1">
        <v>2.0</v>
      </c>
      <c r="C11590" s="1" t="s">
        <v>24887</v>
      </c>
      <c r="D11590" s="1" t="s">
        <v>24888</v>
      </c>
      <c r="E11590" s="1" t="s">
        <v>273</v>
      </c>
      <c r="F11590" s="1" t="s">
        <v>110</v>
      </c>
      <c r="G11590" s="1" t="str">
        <f>IFERROR(__xludf.DUMMYFUNCTION("GOOGLETRANSLATE(D11590,""fr"",""en"")"),"#VALUE!")</f>
        <v>#VALUE!</v>
      </c>
    </row>
    <row r="11591" ht="15.75" customHeight="1">
      <c r="A11591" s="1" t="s">
        <v>332</v>
      </c>
      <c r="B11591" s="1">
        <v>4.0</v>
      </c>
      <c r="C11591" s="1" t="s">
        <v>24889</v>
      </c>
      <c r="D11591" s="1" t="s">
        <v>24890</v>
      </c>
      <c r="E11591" s="1" t="s">
        <v>10</v>
      </c>
      <c r="F11591" s="1" t="s">
        <v>11</v>
      </c>
      <c r="G11591" s="1" t="str">
        <f>IFERROR(__xludf.DUMMYFUNCTION("GOOGLETRANSLATE(D11591,""fr"",""en"")"),"#VALUE!")</f>
        <v>#VALUE!</v>
      </c>
    </row>
    <row r="11592" ht="15.75" customHeight="1">
      <c r="A11592" s="1" t="s">
        <v>347</v>
      </c>
      <c r="B11592" s="1">
        <v>1.0</v>
      </c>
      <c r="C11592" s="1" t="s">
        <v>24891</v>
      </c>
      <c r="D11592" s="1" t="s">
        <v>24892</v>
      </c>
      <c r="E11592" s="1" t="s">
        <v>273</v>
      </c>
      <c r="F11592" s="1" t="s">
        <v>110</v>
      </c>
      <c r="G11592" s="1" t="str">
        <f>IFERROR(__xludf.DUMMYFUNCTION("GOOGLETRANSLATE(D11592,""fr"",""en"")"),"#VALUE!")</f>
        <v>#VALUE!</v>
      </c>
    </row>
    <row r="11593" ht="15.75" customHeight="1">
      <c r="A11593" s="1" t="s">
        <v>1562</v>
      </c>
      <c r="B11593" s="1">
        <v>3.0</v>
      </c>
      <c r="C11593" s="1" t="s">
        <v>24893</v>
      </c>
      <c r="D11593" s="1" t="s">
        <v>24894</v>
      </c>
      <c r="E11593" s="1" t="s">
        <v>21</v>
      </c>
      <c r="F11593" s="1" t="s">
        <v>11</v>
      </c>
      <c r="G11593" s="1" t="str">
        <f>IFERROR(__xludf.DUMMYFUNCTION("GOOGLETRANSLATE(D11593,""fr"",""en"")"),"#VALUE!")</f>
        <v>#VALUE!</v>
      </c>
    </row>
    <row r="11594" ht="15.75" customHeight="1">
      <c r="A11594" s="1" t="s">
        <v>828</v>
      </c>
      <c r="B11594" s="1">
        <v>5.0</v>
      </c>
      <c r="C11594" s="1" t="s">
        <v>24895</v>
      </c>
      <c r="D11594" s="1" t="s">
        <v>24896</v>
      </c>
      <c r="E11594" s="1" t="s">
        <v>65</v>
      </c>
      <c r="F11594" s="1" t="s">
        <v>66</v>
      </c>
      <c r="G11594" s="1" t="str">
        <f>IFERROR(__xludf.DUMMYFUNCTION("GOOGLETRANSLATE(D11594,""fr"",""en"")"),"#VALUE!")</f>
        <v>#VALUE!</v>
      </c>
    </row>
    <row r="11595" ht="15.75" customHeight="1">
      <c r="A11595" s="1" t="s">
        <v>24144</v>
      </c>
      <c r="B11595" s="1">
        <v>3.0</v>
      </c>
      <c r="C11595" s="1" t="s">
        <v>24897</v>
      </c>
      <c r="D11595" s="1" t="s">
        <v>24898</v>
      </c>
      <c r="E11595" s="1" t="s">
        <v>25</v>
      </c>
      <c r="F11595" s="1" t="s">
        <v>110</v>
      </c>
      <c r="G11595" s="1" t="str">
        <f>IFERROR(__xludf.DUMMYFUNCTION("GOOGLETRANSLATE(D11595,""fr"",""en"")"),"#VALUE!")</f>
        <v>#VALUE!</v>
      </c>
    </row>
    <row r="11596" ht="15.75" customHeight="1">
      <c r="A11596" s="1" t="s">
        <v>4432</v>
      </c>
      <c r="B11596" s="1">
        <v>3.0</v>
      </c>
      <c r="C11596" s="1" t="s">
        <v>24899</v>
      </c>
      <c r="D11596" s="1" t="s">
        <v>24900</v>
      </c>
      <c r="E11596" s="1" t="s">
        <v>10</v>
      </c>
      <c r="F11596" s="1" t="s">
        <v>11</v>
      </c>
      <c r="G11596" s="1" t="str">
        <f>IFERROR(__xludf.DUMMYFUNCTION("GOOGLETRANSLATE(D11596,""fr"",""en"")"),"#VALUE!")</f>
        <v>#VALUE!</v>
      </c>
    </row>
    <row r="11597" ht="15.75" customHeight="1">
      <c r="A11597" s="1" t="s">
        <v>8825</v>
      </c>
      <c r="B11597" s="1">
        <v>2.0</v>
      </c>
      <c r="C11597" s="1" t="s">
        <v>24901</v>
      </c>
      <c r="D11597" s="1" t="s">
        <v>24902</v>
      </c>
      <c r="E11597" s="1" t="s">
        <v>273</v>
      </c>
      <c r="F11597" s="1" t="s">
        <v>11</v>
      </c>
      <c r="G11597" s="1" t="str">
        <f>IFERROR(__xludf.DUMMYFUNCTION("GOOGLETRANSLATE(D11597,""fr"",""en"")"),"#VALUE!")</f>
        <v>#VALUE!</v>
      </c>
    </row>
    <row r="11598" ht="15.75" customHeight="1">
      <c r="A11598" s="1" t="s">
        <v>1901</v>
      </c>
      <c r="B11598" s="1">
        <v>5.0</v>
      </c>
      <c r="C11598" s="1" t="s">
        <v>24903</v>
      </c>
      <c r="D11598" s="1" t="s">
        <v>24904</v>
      </c>
      <c r="E11598" s="1" t="s">
        <v>65</v>
      </c>
      <c r="F11598" s="1" t="s">
        <v>66</v>
      </c>
      <c r="G11598" s="1" t="str">
        <f>IFERROR(__xludf.DUMMYFUNCTION("GOOGLETRANSLATE(D11598,""fr"",""en"")"),"#VALUE!")</f>
        <v>#VALUE!</v>
      </c>
    </row>
    <row r="11599" ht="15.75" customHeight="1">
      <c r="A11599" s="1" t="s">
        <v>695</v>
      </c>
      <c r="B11599" s="1">
        <v>3.0</v>
      </c>
      <c r="C11599" s="1" t="s">
        <v>24905</v>
      </c>
      <c r="D11599" s="1" t="s">
        <v>24906</v>
      </c>
      <c r="E11599" s="1" t="s">
        <v>65</v>
      </c>
      <c r="F11599" s="1" t="s">
        <v>66</v>
      </c>
      <c r="G11599" s="1" t="str">
        <f>IFERROR(__xludf.DUMMYFUNCTION("GOOGLETRANSLATE(D11599,""fr"",""en"")"),"#VALUE!")</f>
        <v>#VALUE!</v>
      </c>
    </row>
    <row r="11600" ht="15.75" customHeight="1">
      <c r="A11600" s="1" t="s">
        <v>929</v>
      </c>
      <c r="B11600" s="1">
        <v>4.0</v>
      </c>
      <c r="C11600" s="1" t="s">
        <v>24907</v>
      </c>
      <c r="D11600" s="1" t="s">
        <v>24908</v>
      </c>
      <c r="E11600" s="1" t="s">
        <v>10</v>
      </c>
      <c r="F11600" s="1" t="s">
        <v>11</v>
      </c>
      <c r="G11600" s="1" t="str">
        <f>IFERROR(__xludf.DUMMYFUNCTION("GOOGLETRANSLATE(D11600,""fr"",""en"")"),"#VALUE!")</f>
        <v>#VALUE!</v>
      </c>
    </row>
    <row r="11601" ht="15.75" customHeight="1">
      <c r="A11601" s="1" t="s">
        <v>12144</v>
      </c>
      <c r="B11601" s="1">
        <v>1.0</v>
      </c>
      <c r="C11601" s="1" t="s">
        <v>24909</v>
      </c>
      <c r="D11601" s="1" t="s">
        <v>24910</v>
      </c>
      <c r="E11601" s="1" t="s">
        <v>373</v>
      </c>
      <c r="F11601" s="1" t="s">
        <v>30</v>
      </c>
      <c r="G11601" s="1" t="str">
        <f>IFERROR(__xludf.DUMMYFUNCTION("GOOGLETRANSLATE(D11601,""fr"",""en"")"),"#VALUE!")</f>
        <v>#VALUE!</v>
      </c>
    </row>
    <row r="11602" ht="15.75" customHeight="1">
      <c r="A11602" s="1" t="s">
        <v>12</v>
      </c>
      <c r="B11602" s="1">
        <v>4.0</v>
      </c>
      <c r="C11602" s="1" t="s">
        <v>24911</v>
      </c>
      <c r="D11602" s="1" t="s">
        <v>24912</v>
      </c>
      <c r="E11602" s="1" t="s">
        <v>273</v>
      </c>
      <c r="F11602" s="1" t="s">
        <v>11</v>
      </c>
      <c r="G11602" s="1" t="str">
        <f>IFERROR(__xludf.DUMMYFUNCTION("GOOGLETRANSLATE(D11602,""fr"",""en"")"),"#VALUE!")</f>
        <v>#VALUE!</v>
      </c>
    </row>
    <row r="11603" ht="15.75" customHeight="1">
      <c r="A11603" s="1" t="s">
        <v>9099</v>
      </c>
      <c r="B11603" s="1">
        <v>3.0</v>
      </c>
      <c r="C11603" s="1" t="s">
        <v>24913</v>
      </c>
      <c r="D11603" s="1" t="s">
        <v>24914</v>
      </c>
      <c r="E11603" s="1" t="s">
        <v>10</v>
      </c>
      <c r="F11603" s="1" t="s">
        <v>11</v>
      </c>
      <c r="G11603" s="1" t="str">
        <f>IFERROR(__xludf.DUMMYFUNCTION("GOOGLETRANSLATE(D11603,""fr"",""en"")"),"#VALUE!")</f>
        <v>#VALUE!</v>
      </c>
    </row>
    <row r="11604" ht="15.75" customHeight="1">
      <c r="A11604" s="1" t="s">
        <v>264</v>
      </c>
      <c r="B11604" s="1">
        <v>4.0</v>
      </c>
      <c r="C11604" s="1" t="s">
        <v>24915</v>
      </c>
      <c r="D11604" s="1" t="s">
        <v>24916</v>
      </c>
      <c r="E11604" s="1" t="s">
        <v>169</v>
      </c>
      <c r="F11604" s="1" t="s">
        <v>11</v>
      </c>
      <c r="G11604" s="1" t="str">
        <f>IFERROR(__xludf.DUMMYFUNCTION("GOOGLETRANSLATE(D11604,""fr"",""en"")"),"#VALUE!")</f>
        <v>#VALUE!</v>
      </c>
    </row>
    <row r="11605" ht="15.75" customHeight="1">
      <c r="A11605" s="1" t="s">
        <v>2702</v>
      </c>
      <c r="B11605" s="1">
        <v>1.0</v>
      </c>
      <c r="C11605" s="1" t="s">
        <v>24917</v>
      </c>
      <c r="D11605" s="1" t="s">
        <v>24918</v>
      </c>
      <c r="E11605" s="1" t="s">
        <v>73</v>
      </c>
      <c r="F11605" s="1" t="s">
        <v>30</v>
      </c>
      <c r="G11605" s="1" t="str">
        <f>IFERROR(__xludf.DUMMYFUNCTION("GOOGLETRANSLATE(D11605,""fr"",""en"")"),"#VALUE!")</f>
        <v>#VALUE!</v>
      </c>
    </row>
    <row r="11606" ht="15.75" customHeight="1">
      <c r="A11606" s="1" t="s">
        <v>7716</v>
      </c>
      <c r="B11606" s="1">
        <v>1.0</v>
      </c>
      <c r="C11606" s="1" t="s">
        <v>24919</v>
      </c>
      <c r="D11606" s="1" t="s">
        <v>24920</v>
      </c>
      <c r="E11606" s="1" t="s">
        <v>196</v>
      </c>
      <c r="F11606" s="1" t="s">
        <v>118</v>
      </c>
      <c r="G11606" s="1" t="str">
        <f>IFERROR(__xludf.DUMMYFUNCTION("GOOGLETRANSLATE(D11606,""fr"",""en"")"),"#VALUE!")</f>
        <v>#VALUE!</v>
      </c>
    </row>
    <row r="11607" ht="15.75" customHeight="1">
      <c r="A11607" s="1" t="s">
        <v>844</v>
      </c>
      <c r="B11607" s="1">
        <v>1.0</v>
      </c>
      <c r="C11607" s="1" t="s">
        <v>24921</v>
      </c>
      <c r="D11607" s="1" t="s">
        <v>24922</v>
      </c>
      <c r="E11607" s="1" t="s">
        <v>373</v>
      </c>
      <c r="F11607" s="1" t="s">
        <v>118</v>
      </c>
      <c r="G11607" s="1" t="str">
        <f>IFERROR(__xludf.DUMMYFUNCTION("GOOGLETRANSLATE(D11607,""fr"",""en"")"),"#VALUE!")</f>
        <v>#VALUE!</v>
      </c>
    </row>
    <row r="11608" ht="15.75" customHeight="1">
      <c r="A11608" s="1" t="s">
        <v>4237</v>
      </c>
      <c r="B11608" s="1">
        <v>2.0</v>
      </c>
      <c r="C11608" s="1" t="s">
        <v>24923</v>
      </c>
      <c r="D11608" s="1" t="s">
        <v>24924</v>
      </c>
      <c r="E11608" s="1" t="s">
        <v>21</v>
      </c>
      <c r="F11608" s="1" t="s">
        <v>11</v>
      </c>
      <c r="G11608" s="1" t="str">
        <f>IFERROR(__xludf.DUMMYFUNCTION("GOOGLETRANSLATE(D11608,""fr"",""en"")"),"#VALUE!")</f>
        <v>#VALUE!</v>
      </c>
    </row>
    <row r="11609" ht="15.75" customHeight="1">
      <c r="A11609" s="1" t="s">
        <v>921</v>
      </c>
      <c r="B11609" s="1">
        <v>5.0</v>
      </c>
      <c r="C11609" s="1" t="s">
        <v>24925</v>
      </c>
      <c r="D11609" s="1" t="s">
        <v>24926</v>
      </c>
      <c r="E11609" s="1" t="s">
        <v>21</v>
      </c>
      <c r="F11609" s="1" t="s">
        <v>11</v>
      </c>
      <c r="G11609" s="1" t="str">
        <f>IFERROR(__xludf.DUMMYFUNCTION("GOOGLETRANSLATE(D11609,""fr"",""en"")"),"#VALUE!")</f>
        <v>#VALUE!</v>
      </c>
    </row>
    <row r="11610" ht="15.75" customHeight="1">
      <c r="A11610" s="1" t="s">
        <v>2747</v>
      </c>
      <c r="B11610" s="1">
        <v>4.0</v>
      </c>
      <c r="C11610" s="1" t="s">
        <v>24927</v>
      </c>
      <c r="D11610" s="1" t="s">
        <v>24928</v>
      </c>
      <c r="E11610" s="1" t="s">
        <v>10</v>
      </c>
      <c r="F11610" s="1" t="s">
        <v>11</v>
      </c>
      <c r="G11610" s="1" t="str">
        <f>IFERROR(__xludf.DUMMYFUNCTION("GOOGLETRANSLATE(D11610,""fr"",""en"")"),"#VALUE!")</f>
        <v>#VALUE!</v>
      </c>
    </row>
    <row r="11611" ht="15.75" customHeight="1">
      <c r="A11611" s="1" t="s">
        <v>293</v>
      </c>
      <c r="B11611" s="1">
        <v>4.0</v>
      </c>
      <c r="C11611" s="1" t="s">
        <v>24929</v>
      </c>
      <c r="D11611" s="1" t="s">
        <v>24930</v>
      </c>
      <c r="E11611" s="1" t="s">
        <v>29</v>
      </c>
      <c r="F11611" s="1" t="s">
        <v>30</v>
      </c>
      <c r="G11611" s="1" t="str">
        <f>IFERROR(__xludf.DUMMYFUNCTION("GOOGLETRANSLATE(D11611,""fr"",""en"")"),"#VALUE!")</f>
        <v>#VALUE!</v>
      </c>
    </row>
    <row r="11612" ht="15.75" customHeight="1">
      <c r="A11612" s="1" t="s">
        <v>9099</v>
      </c>
      <c r="B11612" s="1">
        <v>3.0</v>
      </c>
      <c r="C11612" s="1" t="s">
        <v>24931</v>
      </c>
      <c r="D11612" s="1" t="s">
        <v>24932</v>
      </c>
      <c r="E11612" s="1" t="s">
        <v>10</v>
      </c>
      <c r="F11612" s="1" t="s">
        <v>11</v>
      </c>
      <c r="G11612" s="1" t="str">
        <f>IFERROR(__xludf.DUMMYFUNCTION("GOOGLETRANSLATE(D11612,""fr"",""en"")"),"#VALUE!")</f>
        <v>#VALUE!</v>
      </c>
    </row>
    <row r="11613" ht="15.75" customHeight="1">
      <c r="A11613" s="1" t="s">
        <v>461</v>
      </c>
      <c r="B11613" s="1">
        <v>3.0</v>
      </c>
      <c r="C11613" s="1" t="s">
        <v>24933</v>
      </c>
      <c r="D11613" s="1" t="s">
        <v>24934</v>
      </c>
      <c r="E11613" s="1" t="s">
        <v>10</v>
      </c>
      <c r="F11613" s="1" t="s">
        <v>11</v>
      </c>
      <c r="G11613" s="1" t="str">
        <f>IFERROR(__xludf.DUMMYFUNCTION("GOOGLETRANSLATE(D11613,""fr"",""en"")"),"#VALUE!")</f>
        <v>#VALUE!</v>
      </c>
    </row>
    <row r="11614" ht="15.75" customHeight="1">
      <c r="A11614" s="1" t="s">
        <v>1327</v>
      </c>
      <c r="B11614" s="1">
        <v>2.0</v>
      </c>
      <c r="C11614" s="1" t="s">
        <v>11473</v>
      </c>
      <c r="D11614" s="1" t="s">
        <v>24935</v>
      </c>
      <c r="E11614" s="1" t="s">
        <v>355</v>
      </c>
      <c r="F11614" s="1" t="s">
        <v>110</v>
      </c>
      <c r="G11614" s="1" t="str">
        <f>IFERROR(__xludf.DUMMYFUNCTION("GOOGLETRANSLATE(D11614,""fr"",""en"")"),"#VALUE!")</f>
        <v>#VALUE!</v>
      </c>
    </row>
    <row r="11615" ht="15.75" customHeight="1">
      <c r="A11615" s="1" t="s">
        <v>449</v>
      </c>
      <c r="B11615" s="1">
        <v>4.0</v>
      </c>
      <c r="C11615" s="1" t="s">
        <v>24936</v>
      </c>
      <c r="D11615" s="1" t="s">
        <v>24937</v>
      </c>
      <c r="E11615" s="1" t="s">
        <v>484</v>
      </c>
      <c r="F11615" s="1" t="s">
        <v>30</v>
      </c>
      <c r="G11615" s="1" t="str">
        <f>IFERROR(__xludf.DUMMYFUNCTION("GOOGLETRANSLATE(D11615,""fr"",""en"")"),"#VALUE!")</f>
        <v>#VALUE!</v>
      </c>
    </row>
    <row r="11616" ht="15.75" customHeight="1">
      <c r="A11616" s="1" t="s">
        <v>11639</v>
      </c>
      <c r="B11616" s="1">
        <v>1.0</v>
      </c>
      <c r="C11616" s="1" t="s">
        <v>24938</v>
      </c>
      <c r="D11616" s="1" t="s">
        <v>24939</v>
      </c>
      <c r="E11616" s="1" t="s">
        <v>52</v>
      </c>
      <c r="F11616" s="1" t="s">
        <v>110</v>
      </c>
      <c r="G11616" s="1" t="str">
        <f>IFERROR(__xludf.DUMMYFUNCTION("GOOGLETRANSLATE(D11616,""fr"",""en"")"),"#VALUE!")</f>
        <v>#VALUE!</v>
      </c>
    </row>
    <row r="11617" ht="15.75" customHeight="1">
      <c r="A11617" s="1" t="s">
        <v>3151</v>
      </c>
      <c r="B11617" s="1">
        <v>4.0</v>
      </c>
      <c r="C11617" s="1" t="s">
        <v>24940</v>
      </c>
      <c r="D11617" s="1" t="s">
        <v>24941</v>
      </c>
      <c r="E11617" s="1" t="s">
        <v>10</v>
      </c>
      <c r="F11617" s="1" t="s">
        <v>110</v>
      </c>
      <c r="G11617" s="1" t="str">
        <f>IFERROR(__xludf.DUMMYFUNCTION("GOOGLETRANSLATE(D11617,""fr"",""en"")"),"#VALUE!")</f>
        <v>#VALUE!</v>
      </c>
    </row>
    <row r="11618" ht="15.75" customHeight="1">
      <c r="A11618" s="1" t="s">
        <v>24942</v>
      </c>
      <c r="B11618" s="1">
        <v>1.0</v>
      </c>
      <c r="C11618" s="1" t="s">
        <v>24943</v>
      </c>
      <c r="D11618" s="1" t="s">
        <v>24944</v>
      </c>
      <c r="E11618" s="1" t="s">
        <v>273</v>
      </c>
      <c r="F11618" s="1" t="s">
        <v>118</v>
      </c>
      <c r="G11618" s="1" t="str">
        <f>IFERROR(__xludf.DUMMYFUNCTION("GOOGLETRANSLATE(D11618,""fr"",""en"")"),"#VALUE!")</f>
        <v>#VALUE!</v>
      </c>
    </row>
    <row r="11619" ht="15.75" customHeight="1">
      <c r="A11619" s="1" t="s">
        <v>2702</v>
      </c>
      <c r="B11619" s="1">
        <v>1.0</v>
      </c>
      <c r="C11619" s="1" t="s">
        <v>24945</v>
      </c>
      <c r="D11619" s="1" t="s">
        <v>24946</v>
      </c>
      <c r="E11619" s="1" t="s">
        <v>73</v>
      </c>
      <c r="F11619" s="1" t="s">
        <v>30</v>
      </c>
      <c r="G11619" s="1" t="str">
        <f>IFERROR(__xludf.DUMMYFUNCTION("GOOGLETRANSLATE(D11619,""fr"",""en"")"),"#VALUE!")</f>
        <v>#VALUE!</v>
      </c>
    </row>
    <row r="11620" ht="15.75" customHeight="1">
      <c r="A11620" s="1" t="s">
        <v>2728</v>
      </c>
      <c r="B11620" s="1">
        <v>4.0</v>
      </c>
      <c r="C11620" s="1" t="s">
        <v>24947</v>
      </c>
      <c r="D11620" s="1" t="s">
        <v>24948</v>
      </c>
      <c r="E11620" s="1" t="s">
        <v>10</v>
      </c>
      <c r="F11620" s="1" t="s">
        <v>11</v>
      </c>
      <c r="G11620" s="1" t="str">
        <f>IFERROR(__xludf.DUMMYFUNCTION("GOOGLETRANSLATE(D11620,""fr"",""en"")"),"#VALUE!")</f>
        <v>#VALUE!</v>
      </c>
    </row>
    <row r="11621" ht="15.75" customHeight="1">
      <c r="A11621" s="1" t="s">
        <v>1741</v>
      </c>
      <c r="B11621" s="1">
        <v>5.0</v>
      </c>
      <c r="C11621" s="1" t="s">
        <v>24949</v>
      </c>
      <c r="D11621" s="1" t="s">
        <v>24950</v>
      </c>
      <c r="E11621" s="1" t="s">
        <v>10</v>
      </c>
      <c r="F11621" s="1" t="s">
        <v>11</v>
      </c>
      <c r="G11621" s="1" t="str">
        <f>IFERROR(__xludf.DUMMYFUNCTION("GOOGLETRANSLATE(D11621,""fr"",""en"")"),"#VALUE!")</f>
        <v>#VALUE!</v>
      </c>
    </row>
    <row r="11622" ht="15.75" customHeight="1">
      <c r="A11622" s="1" t="s">
        <v>391</v>
      </c>
      <c r="B11622" s="1">
        <v>5.0</v>
      </c>
      <c r="C11622" s="1" t="s">
        <v>24951</v>
      </c>
      <c r="D11622" s="1" t="s">
        <v>24952</v>
      </c>
      <c r="E11622" s="1" t="s">
        <v>10</v>
      </c>
      <c r="F11622" s="1" t="s">
        <v>11</v>
      </c>
      <c r="G11622" s="1" t="str">
        <f>IFERROR(__xludf.DUMMYFUNCTION("GOOGLETRANSLATE(D11622,""fr"",""en"")"),"#VALUE!")</f>
        <v>#VALUE!</v>
      </c>
    </row>
    <row r="11623" ht="15.75" customHeight="1">
      <c r="A11623" s="1" t="s">
        <v>18110</v>
      </c>
      <c r="B11623" s="1">
        <v>3.0</v>
      </c>
      <c r="C11623" s="1" t="s">
        <v>24953</v>
      </c>
      <c r="D11623" s="1" t="s">
        <v>24954</v>
      </c>
      <c r="E11623" s="1" t="s">
        <v>226</v>
      </c>
      <c r="F11623" s="1" t="s">
        <v>110</v>
      </c>
      <c r="G11623" s="1" t="str">
        <f>IFERROR(__xludf.DUMMYFUNCTION("GOOGLETRANSLATE(D11623,""fr"",""en"")"),"#VALUE!")</f>
        <v>#VALUE!</v>
      </c>
    </row>
    <row r="11624" ht="15.75" customHeight="1">
      <c r="A11624" s="1" t="s">
        <v>681</v>
      </c>
      <c r="B11624" s="1">
        <v>1.0</v>
      </c>
      <c r="C11624" s="1" t="s">
        <v>24955</v>
      </c>
      <c r="D11624" s="1" t="s">
        <v>24956</v>
      </c>
      <c r="E11624" s="1" t="s">
        <v>29</v>
      </c>
      <c r="F11624" s="1" t="s">
        <v>30</v>
      </c>
      <c r="G11624" s="1" t="str">
        <f>IFERROR(__xludf.DUMMYFUNCTION("GOOGLETRANSLATE(D11624,""fr"",""en"")"),"#VALUE!")</f>
        <v>#VALUE!</v>
      </c>
    </row>
    <row r="11625" ht="15.75" customHeight="1">
      <c r="A11625" s="1" t="s">
        <v>4945</v>
      </c>
      <c r="B11625" s="1">
        <v>4.0</v>
      </c>
      <c r="C11625" s="1" t="s">
        <v>24957</v>
      </c>
      <c r="D11625" s="1" t="s">
        <v>24958</v>
      </c>
      <c r="E11625" s="1" t="s">
        <v>21</v>
      </c>
      <c r="F11625" s="1" t="s">
        <v>11</v>
      </c>
      <c r="G11625" s="1" t="str">
        <f>IFERROR(__xludf.DUMMYFUNCTION("GOOGLETRANSLATE(D11625,""fr"",""en"")"),"#VALUE!")</f>
        <v>#VALUE!</v>
      </c>
    </row>
    <row r="11626" ht="15.75" customHeight="1">
      <c r="A11626" s="1" t="s">
        <v>1298</v>
      </c>
      <c r="B11626" s="1">
        <v>1.0</v>
      </c>
      <c r="C11626" s="1" t="s">
        <v>24959</v>
      </c>
      <c r="D11626" s="1" t="s">
        <v>24960</v>
      </c>
      <c r="E11626" s="1" t="s">
        <v>373</v>
      </c>
      <c r="F11626" s="1" t="s">
        <v>118</v>
      </c>
      <c r="G11626" s="1" t="str">
        <f>IFERROR(__xludf.DUMMYFUNCTION("GOOGLETRANSLATE(D11626,""fr"",""en"")"),"#VALUE!")</f>
        <v>#VALUE!</v>
      </c>
    </row>
    <row r="11627" ht="15.75" customHeight="1">
      <c r="A11627" s="1" t="s">
        <v>6621</v>
      </c>
      <c r="B11627" s="1">
        <v>1.0</v>
      </c>
      <c r="C11627" s="1" t="s">
        <v>24961</v>
      </c>
      <c r="D11627" s="1" t="s">
        <v>24962</v>
      </c>
      <c r="E11627" s="1" t="s">
        <v>169</v>
      </c>
      <c r="F11627" s="1" t="s">
        <v>11</v>
      </c>
      <c r="G11627" s="1" t="str">
        <f>IFERROR(__xludf.DUMMYFUNCTION("GOOGLETRANSLATE(D11627,""fr"",""en"")"),"#VALUE!")</f>
        <v>#VALUE!</v>
      </c>
    </row>
    <row r="11628" ht="15.75" customHeight="1">
      <c r="A11628" s="1" t="s">
        <v>689</v>
      </c>
      <c r="B11628" s="1">
        <v>2.0</v>
      </c>
      <c r="C11628" s="1" t="s">
        <v>24963</v>
      </c>
      <c r="D11628" s="1" t="s">
        <v>24964</v>
      </c>
      <c r="E11628" s="1" t="s">
        <v>273</v>
      </c>
      <c r="F11628" s="1" t="s">
        <v>11</v>
      </c>
      <c r="G11628" s="1" t="str">
        <f>IFERROR(__xludf.DUMMYFUNCTION("GOOGLETRANSLATE(D11628,""fr"",""en"")"),"#VALUE!")</f>
        <v>#VALUE!</v>
      </c>
    </row>
    <row r="11629" ht="15.75" customHeight="1">
      <c r="A11629" s="1" t="s">
        <v>1660</v>
      </c>
      <c r="B11629" s="1">
        <v>1.0</v>
      </c>
      <c r="C11629" s="1" t="s">
        <v>24965</v>
      </c>
      <c r="D11629" s="1" t="s">
        <v>24966</v>
      </c>
      <c r="E11629" s="1" t="s">
        <v>554</v>
      </c>
      <c r="F11629" s="1" t="s">
        <v>30</v>
      </c>
      <c r="G11629" s="1" t="str">
        <f>IFERROR(__xludf.DUMMYFUNCTION("GOOGLETRANSLATE(D11629,""fr"",""en"")"),"#VALUE!")</f>
        <v>#VALUE!</v>
      </c>
    </row>
    <row r="11630" ht="15.75" customHeight="1">
      <c r="A11630" s="1" t="s">
        <v>3886</v>
      </c>
      <c r="B11630" s="1">
        <v>3.0</v>
      </c>
      <c r="C11630" s="1" t="s">
        <v>24967</v>
      </c>
      <c r="D11630" s="1" t="s">
        <v>24968</v>
      </c>
      <c r="E11630" s="1" t="s">
        <v>21</v>
      </c>
      <c r="F11630" s="1" t="s">
        <v>11</v>
      </c>
      <c r="G11630" s="1" t="str">
        <f>IFERROR(__xludf.DUMMYFUNCTION("GOOGLETRANSLATE(D11630,""fr"",""en"")"),"#VALUE!")</f>
        <v>#VALUE!</v>
      </c>
    </row>
    <row r="11631" ht="15.75" customHeight="1">
      <c r="A11631" s="1" t="s">
        <v>4869</v>
      </c>
      <c r="B11631" s="1">
        <v>3.0</v>
      </c>
      <c r="C11631" s="1" t="s">
        <v>24969</v>
      </c>
      <c r="D11631" s="1" t="s">
        <v>24970</v>
      </c>
      <c r="E11631" s="1" t="s">
        <v>169</v>
      </c>
      <c r="F11631" s="1" t="s">
        <v>110</v>
      </c>
      <c r="G11631" s="1" t="str">
        <f>IFERROR(__xludf.DUMMYFUNCTION("GOOGLETRANSLATE(D11631,""fr"",""en"")"),"#VALUE!")</f>
        <v>#VALUE!</v>
      </c>
    </row>
    <row r="11632" ht="15.75" customHeight="1">
      <c r="A11632" s="1" t="s">
        <v>5562</v>
      </c>
      <c r="B11632" s="1">
        <v>4.0</v>
      </c>
      <c r="C11632" s="1" t="s">
        <v>24971</v>
      </c>
      <c r="D11632" s="1" t="s">
        <v>24972</v>
      </c>
      <c r="E11632" s="1" t="s">
        <v>21</v>
      </c>
      <c r="F11632" s="1" t="s">
        <v>11</v>
      </c>
      <c r="G11632" s="1" t="str">
        <f>IFERROR(__xludf.DUMMYFUNCTION("GOOGLETRANSLATE(D11632,""fr"",""en"")"),"#VALUE!")</f>
        <v>#VALUE!</v>
      </c>
    </row>
    <row r="11633" ht="15.75" customHeight="1">
      <c r="A11633" s="1" t="s">
        <v>1042</v>
      </c>
      <c r="B11633" s="1">
        <v>3.0</v>
      </c>
      <c r="C11633" s="1" t="s">
        <v>24973</v>
      </c>
      <c r="D11633" s="1" t="s">
        <v>24974</v>
      </c>
      <c r="E11633" s="1" t="s">
        <v>47</v>
      </c>
      <c r="F11633" s="1" t="s">
        <v>118</v>
      </c>
      <c r="G11633" s="1" t="str">
        <f>IFERROR(__xludf.DUMMYFUNCTION("GOOGLETRANSLATE(D11633,""fr"",""en"")"),"#VALUE!")</f>
        <v>#VALUE!</v>
      </c>
    </row>
    <row r="11634" ht="15.75" customHeight="1">
      <c r="A11634" s="1" t="s">
        <v>4937</v>
      </c>
      <c r="B11634" s="1">
        <v>1.0</v>
      </c>
      <c r="C11634" s="1" t="s">
        <v>24975</v>
      </c>
      <c r="D11634" s="1" t="s">
        <v>24976</v>
      </c>
      <c r="E11634" s="1" t="s">
        <v>1192</v>
      </c>
      <c r="F11634" s="1" t="s">
        <v>110</v>
      </c>
      <c r="G11634" s="1" t="str">
        <f>IFERROR(__xludf.DUMMYFUNCTION("GOOGLETRANSLATE(D11634,""fr"",""en"")"),"#VALUE!")</f>
        <v>#VALUE!</v>
      </c>
    </row>
    <row r="11635" ht="15.75" customHeight="1">
      <c r="A11635" s="1" t="s">
        <v>1879</v>
      </c>
      <c r="B11635" s="1">
        <v>3.0</v>
      </c>
      <c r="C11635" s="1" t="s">
        <v>24977</v>
      </c>
      <c r="D11635" s="1" t="s">
        <v>24978</v>
      </c>
      <c r="E11635" s="1" t="s">
        <v>10</v>
      </c>
      <c r="F11635" s="1" t="s">
        <v>11</v>
      </c>
      <c r="G11635" s="1" t="str">
        <f>IFERROR(__xludf.DUMMYFUNCTION("GOOGLETRANSLATE(D11635,""fr"",""en"")"),"#VALUE!")</f>
        <v>#VALUE!</v>
      </c>
    </row>
    <row r="11636" ht="15.75" customHeight="1">
      <c r="A11636" s="1" t="s">
        <v>11048</v>
      </c>
      <c r="B11636" s="1">
        <v>1.0</v>
      </c>
      <c r="C11636" s="1" t="s">
        <v>24979</v>
      </c>
      <c r="D11636" s="1" t="s">
        <v>24980</v>
      </c>
      <c r="E11636" s="1" t="s">
        <v>34</v>
      </c>
      <c r="F11636" s="1" t="s">
        <v>30</v>
      </c>
      <c r="G11636" s="1" t="str">
        <f>IFERROR(__xludf.DUMMYFUNCTION("GOOGLETRANSLATE(D11636,""fr"",""en"")"),"#VALUE!")</f>
        <v>#VALUE!</v>
      </c>
    </row>
    <row r="11637" ht="15.75" customHeight="1">
      <c r="A11637" s="1" t="s">
        <v>774</v>
      </c>
      <c r="B11637" s="1">
        <v>4.0</v>
      </c>
      <c r="C11637" s="1" t="s">
        <v>24981</v>
      </c>
      <c r="D11637" s="1" t="s">
        <v>24982</v>
      </c>
      <c r="E11637" s="1" t="s">
        <v>614</v>
      </c>
      <c r="F11637" s="1" t="s">
        <v>30</v>
      </c>
      <c r="G11637" s="1" t="str">
        <f>IFERROR(__xludf.DUMMYFUNCTION("GOOGLETRANSLATE(D11637,""fr"",""en"")"),"#VALUE!")</f>
        <v>#VALUE!</v>
      </c>
    </row>
    <row r="11638" ht="15.75" customHeight="1">
      <c r="A11638" s="1" t="s">
        <v>2117</v>
      </c>
      <c r="B11638" s="1">
        <v>1.0</v>
      </c>
      <c r="C11638" s="1" t="s">
        <v>24983</v>
      </c>
      <c r="D11638" s="1" t="s">
        <v>24984</v>
      </c>
      <c r="E11638" s="1" t="s">
        <v>10</v>
      </c>
      <c r="F11638" s="1" t="s">
        <v>11</v>
      </c>
      <c r="G11638" s="1" t="str">
        <f>IFERROR(__xludf.DUMMYFUNCTION("GOOGLETRANSLATE(D11638,""fr"",""en"")"),"#VALUE!")</f>
        <v>#VALUE!</v>
      </c>
    </row>
    <row r="11639" ht="15.75" customHeight="1">
      <c r="A11639" s="1" t="s">
        <v>3871</v>
      </c>
      <c r="B11639" s="1">
        <v>3.0</v>
      </c>
      <c r="C11639" s="1" t="s">
        <v>24985</v>
      </c>
      <c r="D11639" s="1" t="s">
        <v>24986</v>
      </c>
      <c r="E11639" s="1" t="s">
        <v>176</v>
      </c>
      <c r="F11639" s="1" t="s">
        <v>66</v>
      </c>
      <c r="G11639" s="1" t="str">
        <f>IFERROR(__xludf.DUMMYFUNCTION("GOOGLETRANSLATE(D11639,""fr"",""en"")"),"#VALUE!")</f>
        <v>#VALUE!</v>
      </c>
    </row>
    <row r="11640" ht="15.75" customHeight="1">
      <c r="A11640" s="1" t="s">
        <v>758</v>
      </c>
      <c r="B11640" s="1">
        <v>5.0</v>
      </c>
      <c r="C11640" s="1" t="s">
        <v>24987</v>
      </c>
      <c r="D11640" s="1" t="s">
        <v>24988</v>
      </c>
      <c r="E11640" s="1" t="s">
        <v>448</v>
      </c>
      <c r="F11640" s="1" t="s">
        <v>84</v>
      </c>
      <c r="G11640" s="1" t="str">
        <f>IFERROR(__xludf.DUMMYFUNCTION("GOOGLETRANSLATE(D11640,""fr"",""en"")"),"#VALUE!")</f>
        <v>#VALUE!</v>
      </c>
    </row>
    <row r="11641" ht="15.75" customHeight="1">
      <c r="A11641" s="1" t="s">
        <v>921</v>
      </c>
      <c r="B11641" s="1">
        <v>4.0</v>
      </c>
      <c r="C11641" s="1" t="s">
        <v>24989</v>
      </c>
      <c r="D11641" s="1" t="s">
        <v>24990</v>
      </c>
      <c r="E11641" s="1" t="s">
        <v>65</v>
      </c>
      <c r="F11641" s="1" t="s">
        <v>66</v>
      </c>
      <c r="G11641" s="1" t="str">
        <f>IFERROR(__xludf.DUMMYFUNCTION("GOOGLETRANSLATE(D11641,""fr"",""en"")"),"#VALUE!")</f>
        <v>#VALUE!</v>
      </c>
    </row>
    <row r="11642" ht="15.75" customHeight="1">
      <c r="A11642" s="1" t="s">
        <v>3209</v>
      </c>
      <c r="B11642" s="1">
        <v>2.0</v>
      </c>
      <c r="C11642" s="1" t="s">
        <v>24991</v>
      </c>
      <c r="D11642" s="1" t="s">
        <v>24992</v>
      </c>
      <c r="E11642" s="1" t="s">
        <v>226</v>
      </c>
      <c r="F11642" s="1" t="s">
        <v>11</v>
      </c>
      <c r="G11642" s="1" t="str">
        <f>IFERROR(__xludf.DUMMYFUNCTION("GOOGLETRANSLATE(D11642,""fr"",""en"")"),"#VALUE!")</f>
        <v>#VALUE!</v>
      </c>
    </row>
    <row r="11643" ht="15.75" customHeight="1">
      <c r="A11643" s="1" t="s">
        <v>17660</v>
      </c>
      <c r="B11643" s="1">
        <v>1.0</v>
      </c>
      <c r="C11643" s="1" t="s">
        <v>17661</v>
      </c>
      <c r="D11643" s="1" t="s">
        <v>24993</v>
      </c>
      <c r="E11643" s="1" t="s">
        <v>10</v>
      </c>
      <c r="F11643" s="1" t="s">
        <v>11</v>
      </c>
      <c r="G11643" s="1" t="str">
        <f>IFERROR(__xludf.DUMMYFUNCTION("GOOGLETRANSLATE(D11643,""fr"",""en"")"),"#VALUE!")</f>
        <v>#VALUE!</v>
      </c>
    </row>
    <row r="11644" ht="15.75" customHeight="1">
      <c r="A11644" s="1" t="s">
        <v>53</v>
      </c>
      <c r="B11644" s="1">
        <v>3.0</v>
      </c>
      <c r="C11644" s="1" t="s">
        <v>24994</v>
      </c>
      <c r="D11644" s="1" t="s">
        <v>24995</v>
      </c>
      <c r="E11644" s="1" t="s">
        <v>10</v>
      </c>
      <c r="F11644" s="1" t="s">
        <v>11</v>
      </c>
      <c r="G11644" s="1" t="str">
        <f>IFERROR(__xludf.DUMMYFUNCTION("GOOGLETRANSLATE(D11644,""fr"",""en"")"),"#VALUE!")</f>
        <v>#VALUE!</v>
      </c>
    </row>
    <row r="11645" ht="15.75" customHeight="1">
      <c r="A11645" s="1" t="s">
        <v>367</v>
      </c>
      <c r="B11645" s="1">
        <v>1.0</v>
      </c>
      <c r="C11645" s="1" t="s">
        <v>24996</v>
      </c>
      <c r="D11645" s="1" t="s">
        <v>24997</v>
      </c>
      <c r="E11645" s="1" t="s">
        <v>43</v>
      </c>
      <c r="F11645" s="1" t="s">
        <v>30</v>
      </c>
      <c r="G11645" s="1" t="str">
        <f>IFERROR(__xludf.DUMMYFUNCTION("GOOGLETRANSLATE(D11645,""fr"",""en"")"),"#VALUE!")</f>
        <v>#VALUE!</v>
      </c>
    </row>
    <row r="11646" ht="15.75" customHeight="1">
      <c r="A11646" s="1" t="s">
        <v>1338</v>
      </c>
      <c r="B11646" s="1">
        <v>4.0</v>
      </c>
      <c r="C11646" s="1" t="s">
        <v>24998</v>
      </c>
      <c r="D11646" s="1" t="s">
        <v>24999</v>
      </c>
      <c r="E11646" s="1" t="s">
        <v>614</v>
      </c>
      <c r="F11646" s="1" t="s">
        <v>30</v>
      </c>
      <c r="G11646" s="1" t="str">
        <f>IFERROR(__xludf.DUMMYFUNCTION("GOOGLETRANSLATE(D11646,""fr"",""en"")"),"#VALUE!")</f>
        <v>#VALUE!</v>
      </c>
    </row>
    <row r="11647" ht="15.75" customHeight="1">
      <c r="A11647" s="1" t="s">
        <v>1218</v>
      </c>
      <c r="B11647" s="1">
        <v>4.0</v>
      </c>
      <c r="C11647" s="1" t="s">
        <v>25000</v>
      </c>
      <c r="D11647" s="1" t="s">
        <v>25001</v>
      </c>
      <c r="E11647" s="1" t="s">
        <v>10</v>
      </c>
      <c r="F11647" s="1" t="s">
        <v>11</v>
      </c>
      <c r="G11647" s="1" t="str">
        <f>IFERROR(__xludf.DUMMYFUNCTION("GOOGLETRANSLATE(D11647,""fr"",""en"")"),"#VALUE!")</f>
        <v>#VALUE!</v>
      </c>
    </row>
    <row r="11648" ht="15.75" customHeight="1">
      <c r="A11648" s="1" t="s">
        <v>1218</v>
      </c>
      <c r="B11648" s="1">
        <v>4.0</v>
      </c>
      <c r="C11648" s="1" t="s">
        <v>25002</v>
      </c>
      <c r="D11648" s="1" t="s">
        <v>25003</v>
      </c>
      <c r="E11648" s="1" t="s">
        <v>21</v>
      </c>
      <c r="F11648" s="1" t="s">
        <v>11</v>
      </c>
      <c r="G11648" s="1" t="str">
        <f>IFERROR(__xludf.DUMMYFUNCTION("GOOGLETRANSLATE(D11648,""fr"",""en"")"),"#VALUE!")</f>
        <v>#VALUE!</v>
      </c>
    </row>
    <row r="11649" ht="15.75" customHeight="1">
      <c r="A11649" s="1" t="s">
        <v>1248</v>
      </c>
      <c r="B11649" s="1">
        <v>4.0</v>
      </c>
      <c r="C11649" s="1" t="s">
        <v>25004</v>
      </c>
      <c r="D11649" s="1" t="s">
        <v>25005</v>
      </c>
      <c r="E11649" s="1" t="s">
        <v>10</v>
      </c>
      <c r="F11649" s="1" t="s">
        <v>11</v>
      </c>
      <c r="G11649" s="1" t="str">
        <f>IFERROR(__xludf.DUMMYFUNCTION("GOOGLETRANSLATE(D11649,""fr"",""en"")"),"#VALUE!")</f>
        <v>#VALUE!</v>
      </c>
    </row>
    <row r="11650" ht="15.75" customHeight="1">
      <c r="A11650" s="1" t="s">
        <v>1966</v>
      </c>
      <c r="B11650" s="1">
        <v>1.0</v>
      </c>
      <c r="C11650" s="1" t="s">
        <v>25006</v>
      </c>
      <c r="D11650" s="1" t="s">
        <v>25007</v>
      </c>
      <c r="E11650" s="1" t="s">
        <v>109</v>
      </c>
      <c r="F11650" s="1" t="s">
        <v>110</v>
      </c>
      <c r="G11650" s="1" t="str">
        <f>IFERROR(__xludf.DUMMYFUNCTION("GOOGLETRANSLATE(D11650,""fr"",""en"")"),"#VALUE!")</f>
        <v>#VALUE!</v>
      </c>
    </row>
    <row r="11651" ht="15.75" customHeight="1">
      <c r="A11651" s="1" t="s">
        <v>738</v>
      </c>
      <c r="B11651" s="1">
        <v>3.0</v>
      </c>
      <c r="C11651" s="1" t="s">
        <v>25008</v>
      </c>
      <c r="D11651" s="1" t="s">
        <v>25009</v>
      </c>
      <c r="E11651" s="1" t="s">
        <v>10</v>
      </c>
      <c r="F11651" s="1" t="s">
        <v>11</v>
      </c>
      <c r="G11651" s="1" t="str">
        <f>IFERROR(__xludf.DUMMYFUNCTION("GOOGLETRANSLATE(D11651,""fr"",""en"")"),"#VALUE!")</f>
        <v>#VALUE!</v>
      </c>
    </row>
    <row r="11652" ht="15.75" customHeight="1">
      <c r="A11652" s="1" t="s">
        <v>1353</v>
      </c>
      <c r="B11652" s="1">
        <v>5.0</v>
      </c>
      <c r="C11652" s="1" t="s">
        <v>25010</v>
      </c>
      <c r="D11652" s="1" t="s">
        <v>25011</v>
      </c>
      <c r="E11652" s="1" t="s">
        <v>10</v>
      </c>
      <c r="F11652" s="1" t="s">
        <v>11</v>
      </c>
      <c r="G11652" s="1" t="str">
        <f>IFERROR(__xludf.DUMMYFUNCTION("GOOGLETRANSLATE(D11652,""fr"",""en"")"),"#VALUE!")</f>
        <v>#VALUE!</v>
      </c>
    </row>
    <row r="11653" ht="15.75" customHeight="1">
      <c r="A11653" s="1" t="s">
        <v>2967</v>
      </c>
      <c r="B11653" s="1">
        <v>5.0</v>
      </c>
      <c r="C11653" s="1" t="s">
        <v>25012</v>
      </c>
      <c r="D11653" s="1" t="s">
        <v>25013</v>
      </c>
      <c r="E11653" s="1" t="s">
        <v>484</v>
      </c>
      <c r="F11653" s="1" t="s">
        <v>30</v>
      </c>
      <c r="G11653" s="1" t="str">
        <f>IFERROR(__xludf.DUMMYFUNCTION("GOOGLETRANSLATE(D11653,""fr"",""en"")"),"#VALUE!")</f>
        <v>#VALUE!</v>
      </c>
    </row>
    <row r="11654" ht="15.75" customHeight="1">
      <c r="A11654" s="1" t="s">
        <v>1901</v>
      </c>
      <c r="B11654" s="1">
        <v>3.0</v>
      </c>
      <c r="C11654" s="1" t="s">
        <v>25014</v>
      </c>
      <c r="D11654" s="1" t="s">
        <v>25015</v>
      </c>
      <c r="E11654" s="1" t="s">
        <v>10</v>
      </c>
      <c r="F11654" s="1" t="s">
        <v>11</v>
      </c>
      <c r="G11654" s="1" t="str">
        <f>IFERROR(__xludf.DUMMYFUNCTION("GOOGLETRANSLATE(D11654,""fr"",""en"")"),"#VALUE!")</f>
        <v>#VALUE!</v>
      </c>
    </row>
    <row r="11655" ht="15.75" customHeight="1">
      <c r="A11655" s="1" t="s">
        <v>452</v>
      </c>
      <c r="B11655" s="1">
        <v>1.0</v>
      </c>
      <c r="C11655" s="1" t="s">
        <v>25016</v>
      </c>
      <c r="D11655" s="1" t="s">
        <v>25017</v>
      </c>
      <c r="E11655" s="1" t="s">
        <v>575</v>
      </c>
      <c r="F11655" s="1" t="s">
        <v>84</v>
      </c>
      <c r="G11655" s="1" t="str">
        <f>IFERROR(__xludf.DUMMYFUNCTION("GOOGLETRANSLATE(D11655,""fr"",""en"")"),"#VALUE!")</f>
        <v>#VALUE!</v>
      </c>
    </row>
    <row r="11656" ht="15.75" customHeight="1">
      <c r="A11656" s="1" t="s">
        <v>144</v>
      </c>
      <c r="B11656" s="1">
        <v>2.0</v>
      </c>
      <c r="C11656" s="1" t="s">
        <v>25018</v>
      </c>
      <c r="D11656" s="1" t="s">
        <v>25019</v>
      </c>
      <c r="E11656" s="1" t="s">
        <v>484</v>
      </c>
      <c r="F11656" s="1" t="s">
        <v>30</v>
      </c>
      <c r="G11656" s="1" t="str">
        <f>IFERROR(__xludf.DUMMYFUNCTION("GOOGLETRANSLATE(D11656,""fr"",""en"")"),"#VALUE!")</f>
        <v>#VALUE!</v>
      </c>
    </row>
    <row r="11657" ht="15.75" customHeight="1">
      <c r="A11657" s="1" t="s">
        <v>10498</v>
      </c>
      <c r="B11657" s="1">
        <v>1.0</v>
      </c>
      <c r="C11657" s="1" t="s">
        <v>25020</v>
      </c>
      <c r="D11657" s="1" t="s">
        <v>25021</v>
      </c>
      <c r="E11657" s="1" t="s">
        <v>109</v>
      </c>
      <c r="F11657" s="1" t="s">
        <v>110</v>
      </c>
      <c r="G11657" s="1" t="str">
        <f>IFERROR(__xludf.DUMMYFUNCTION("GOOGLETRANSLATE(D11657,""fr"",""en"")"),"#VALUE!")</f>
        <v>#VALUE!</v>
      </c>
    </row>
    <row r="11658" ht="15.75" customHeight="1">
      <c r="A11658" s="1" t="s">
        <v>12623</v>
      </c>
      <c r="B11658" s="1">
        <v>1.0</v>
      </c>
      <c r="C11658" s="1" t="s">
        <v>25022</v>
      </c>
      <c r="D11658" s="1" t="s">
        <v>25023</v>
      </c>
      <c r="E11658" s="1" t="s">
        <v>52</v>
      </c>
      <c r="F11658" s="1" t="s">
        <v>11</v>
      </c>
      <c r="G11658" s="1" t="str">
        <f>IFERROR(__xludf.DUMMYFUNCTION("GOOGLETRANSLATE(D11658,""fr"",""en"")"),"#VALUE!")</f>
        <v>#VALUE!</v>
      </c>
    </row>
    <row r="11659" ht="15.75" customHeight="1">
      <c r="A11659" s="1" t="s">
        <v>1482</v>
      </c>
      <c r="B11659" s="1">
        <v>4.0</v>
      </c>
      <c r="C11659" s="1" t="s">
        <v>25024</v>
      </c>
      <c r="D11659" s="1" t="s">
        <v>25025</v>
      </c>
      <c r="E11659" s="1" t="s">
        <v>21</v>
      </c>
      <c r="F11659" s="1" t="s">
        <v>11</v>
      </c>
      <c r="G11659" s="1" t="str">
        <f>IFERROR(__xludf.DUMMYFUNCTION("GOOGLETRANSLATE(D11659,""fr"",""en"")"),"#VALUE!")</f>
        <v>#VALUE!</v>
      </c>
    </row>
    <row r="11660" ht="15.75" customHeight="1">
      <c r="A11660" s="1" t="s">
        <v>1741</v>
      </c>
      <c r="B11660" s="1">
        <v>5.0</v>
      </c>
      <c r="C11660" s="1" t="s">
        <v>25026</v>
      </c>
      <c r="D11660" s="1" t="s">
        <v>25027</v>
      </c>
      <c r="E11660" s="1" t="s">
        <v>176</v>
      </c>
      <c r="F11660" s="1" t="s">
        <v>66</v>
      </c>
      <c r="G11660" s="1" t="str">
        <f>IFERROR(__xludf.DUMMYFUNCTION("GOOGLETRANSLATE(D11660,""fr"",""en"")"),"#VALUE!")</f>
        <v>#VALUE!</v>
      </c>
    </row>
    <row r="11661" ht="15.75" customHeight="1">
      <c r="A11661" s="1" t="s">
        <v>704</v>
      </c>
      <c r="B11661" s="1">
        <v>4.0</v>
      </c>
      <c r="C11661" s="1" t="s">
        <v>25028</v>
      </c>
      <c r="D11661" s="1" t="s">
        <v>25029</v>
      </c>
      <c r="E11661" s="1" t="s">
        <v>10</v>
      </c>
      <c r="F11661" s="1" t="s">
        <v>11</v>
      </c>
      <c r="G11661" s="1" t="str">
        <f>IFERROR(__xludf.DUMMYFUNCTION("GOOGLETRANSLATE(D11661,""fr"",""en"")"),"#VALUE!")</f>
        <v>#VALUE!</v>
      </c>
    </row>
    <row r="11662" ht="15.75" customHeight="1">
      <c r="A11662" s="1" t="s">
        <v>551</v>
      </c>
      <c r="B11662" s="1">
        <v>5.0</v>
      </c>
      <c r="C11662" s="1" t="s">
        <v>25030</v>
      </c>
      <c r="D11662" s="1" t="s">
        <v>25031</v>
      </c>
      <c r="E11662" s="1" t="s">
        <v>21</v>
      </c>
      <c r="F11662" s="1" t="s">
        <v>11</v>
      </c>
      <c r="G11662" s="1" t="str">
        <f>IFERROR(__xludf.DUMMYFUNCTION("GOOGLETRANSLATE(D11662,""fr"",""en"")"),"#VALUE!")</f>
        <v>#VALUE!</v>
      </c>
    </row>
    <row r="11663" ht="15.75" customHeight="1">
      <c r="A11663" s="1" t="s">
        <v>91</v>
      </c>
      <c r="B11663" s="1">
        <v>5.0</v>
      </c>
      <c r="C11663" s="1" t="s">
        <v>25032</v>
      </c>
      <c r="D11663" s="1" t="s">
        <v>25033</v>
      </c>
      <c r="E11663" s="1" t="s">
        <v>10</v>
      </c>
      <c r="F11663" s="1" t="s">
        <v>11</v>
      </c>
      <c r="G11663" s="1" t="str">
        <f>IFERROR(__xludf.DUMMYFUNCTION("GOOGLETRANSLATE(D11663,""fr"",""en"")"),"#VALUE!")</f>
        <v>#VALUE!</v>
      </c>
    </row>
    <row r="11664" ht="15.75" customHeight="1">
      <c r="A11664" s="1" t="s">
        <v>9482</v>
      </c>
      <c r="B11664" s="1">
        <v>1.0</v>
      </c>
      <c r="C11664" s="1" t="s">
        <v>25034</v>
      </c>
      <c r="D11664" s="1" t="s">
        <v>25035</v>
      </c>
      <c r="E11664" s="1" t="s">
        <v>169</v>
      </c>
      <c r="F11664" s="1" t="s">
        <v>11</v>
      </c>
      <c r="G11664" s="1" t="str">
        <f>IFERROR(__xludf.DUMMYFUNCTION("GOOGLETRANSLATE(D11664,""fr"",""en"")"),"#VALUE!")</f>
        <v>#VALUE!</v>
      </c>
    </row>
    <row r="11665" ht="15.75" customHeight="1">
      <c r="A11665" s="1" t="s">
        <v>10244</v>
      </c>
      <c r="B11665" s="1">
        <v>2.0</v>
      </c>
      <c r="C11665" s="1" t="s">
        <v>25036</v>
      </c>
      <c r="D11665" s="1" t="s">
        <v>25037</v>
      </c>
      <c r="E11665" s="1" t="s">
        <v>169</v>
      </c>
      <c r="F11665" s="1" t="s">
        <v>110</v>
      </c>
      <c r="G11665" s="1" t="str">
        <f>IFERROR(__xludf.DUMMYFUNCTION("GOOGLETRANSLATE(D11665,""fr"",""en"")"),"#VALUE!")</f>
        <v>#VALUE!</v>
      </c>
    </row>
    <row r="11666" ht="15.75" customHeight="1">
      <c r="A11666" s="1" t="s">
        <v>513</v>
      </c>
      <c r="B11666" s="1">
        <v>1.0</v>
      </c>
      <c r="C11666" s="1" t="s">
        <v>25038</v>
      </c>
      <c r="D11666" s="1" t="s">
        <v>25039</v>
      </c>
      <c r="E11666" s="1" t="s">
        <v>827</v>
      </c>
      <c r="F11666" s="1" t="s">
        <v>39</v>
      </c>
      <c r="G11666" s="1" t="str">
        <f>IFERROR(__xludf.DUMMYFUNCTION("GOOGLETRANSLATE(D11666,""fr"",""en"")"),"#VALUE!")</f>
        <v>#VALUE!</v>
      </c>
    </row>
    <row r="11667" ht="15.75" customHeight="1">
      <c r="A11667" s="1" t="s">
        <v>488</v>
      </c>
      <c r="B11667" s="1">
        <v>3.0</v>
      </c>
      <c r="C11667" s="1" t="s">
        <v>25040</v>
      </c>
      <c r="D11667" s="1" t="s">
        <v>25041</v>
      </c>
      <c r="E11667" s="1" t="s">
        <v>10</v>
      </c>
      <c r="F11667" s="1" t="s">
        <v>11</v>
      </c>
      <c r="G11667" s="1" t="str">
        <f>IFERROR(__xludf.DUMMYFUNCTION("GOOGLETRANSLATE(D11667,""fr"",""en"")"),"#VALUE!")</f>
        <v>#VALUE!</v>
      </c>
    </row>
    <row r="11668" ht="15.75" customHeight="1">
      <c r="A11668" s="1" t="s">
        <v>1533</v>
      </c>
      <c r="B11668" s="1">
        <v>1.0</v>
      </c>
      <c r="C11668" s="1" t="s">
        <v>25042</v>
      </c>
      <c r="D11668" s="1" t="s">
        <v>25043</v>
      </c>
      <c r="E11668" s="1" t="s">
        <v>29</v>
      </c>
      <c r="F11668" s="1" t="s">
        <v>30</v>
      </c>
      <c r="G11668" s="1" t="str">
        <f>IFERROR(__xludf.DUMMYFUNCTION("GOOGLETRANSLATE(D11668,""fr"",""en"")"),"#VALUE!")</f>
        <v>#VALUE!</v>
      </c>
    </row>
    <row r="11669" ht="15.75" customHeight="1">
      <c r="A11669" s="1" t="s">
        <v>11345</v>
      </c>
      <c r="B11669" s="1">
        <v>1.0</v>
      </c>
      <c r="C11669" s="1" t="s">
        <v>25044</v>
      </c>
      <c r="D11669" s="1" t="s">
        <v>25045</v>
      </c>
      <c r="E11669" s="1" t="s">
        <v>10</v>
      </c>
      <c r="F11669" s="1" t="s">
        <v>11</v>
      </c>
      <c r="G11669" s="1" t="str">
        <f>IFERROR(__xludf.DUMMYFUNCTION("GOOGLETRANSLATE(D11669,""fr"",""en"")"),"#VALUE!")</f>
        <v>#VALUE!</v>
      </c>
    </row>
    <row r="11670" ht="15.75" customHeight="1">
      <c r="A11670" s="1" t="s">
        <v>74</v>
      </c>
      <c r="B11670" s="1">
        <v>5.0</v>
      </c>
      <c r="C11670" s="1" t="s">
        <v>25046</v>
      </c>
      <c r="D11670" s="1" t="s">
        <v>25047</v>
      </c>
      <c r="E11670" s="1" t="s">
        <v>10</v>
      </c>
      <c r="F11670" s="1" t="s">
        <v>11</v>
      </c>
      <c r="G11670" s="1" t="str">
        <f>IFERROR(__xludf.DUMMYFUNCTION("GOOGLETRANSLATE(D11670,""fr"",""en"")"),"#VALUE!")</f>
        <v>#VALUE!</v>
      </c>
    </row>
    <row r="11671" ht="15.75" customHeight="1">
      <c r="A11671" s="1" t="s">
        <v>5475</v>
      </c>
      <c r="B11671" s="1">
        <v>2.0</v>
      </c>
      <c r="C11671" s="1" t="s">
        <v>25048</v>
      </c>
      <c r="D11671" s="1" t="s">
        <v>25049</v>
      </c>
      <c r="E11671" s="1" t="s">
        <v>273</v>
      </c>
      <c r="F11671" s="1" t="s">
        <v>11</v>
      </c>
      <c r="G11671" s="1" t="str">
        <f>IFERROR(__xludf.DUMMYFUNCTION("GOOGLETRANSLATE(D11671,""fr"",""en"")"),"#VALUE!")</f>
        <v>#VALUE!</v>
      </c>
    </row>
    <row r="11672" ht="15.75" customHeight="1">
      <c r="A11672" s="1" t="s">
        <v>147</v>
      </c>
      <c r="B11672" s="1">
        <v>4.0</v>
      </c>
      <c r="C11672" s="1" t="s">
        <v>25050</v>
      </c>
      <c r="D11672" s="1" t="s">
        <v>25051</v>
      </c>
      <c r="E11672" s="1" t="s">
        <v>21</v>
      </c>
      <c r="F11672" s="1" t="s">
        <v>11</v>
      </c>
      <c r="G11672" s="1" t="str">
        <f>IFERROR(__xludf.DUMMYFUNCTION("GOOGLETRANSLATE(D11672,""fr"",""en"")"),"#VALUE!")</f>
        <v>#VALUE!</v>
      </c>
    </row>
    <row r="11673" ht="15.75" customHeight="1">
      <c r="A11673" s="1" t="s">
        <v>25052</v>
      </c>
      <c r="B11673" s="1">
        <v>5.0</v>
      </c>
      <c r="C11673" s="1" t="s">
        <v>25053</v>
      </c>
      <c r="D11673" s="1" t="s">
        <v>25054</v>
      </c>
      <c r="E11673" s="1" t="s">
        <v>47</v>
      </c>
      <c r="F11673" s="1" t="s">
        <v>118</v>
      </c>
      <c r="G11673" s="1" t="str">
        <f>IFERROR(__xludf.DUMMYFUNCTION("GOOGLETRANSLATE(D11673,""fr"",""en"")"),"#VALUE!")</f>
        <v>#VALUE!</v>
      </c>
    </row>
    <row r="11674" ht="15.75" customHeight="1">
      <c r="A11674" s="1" t="s">
        <v>2022</v>
      </c>
      <c r="B11674" s="1">
        <v>4.0</v>
      </c>
      <c r="C11674" s="1" t="s">
        <v>25055</v>
      </c>
      <c r="D11674" s="1" t="s">
        <v>25056</v>
      </c>
      <c r="E11674" s="1" t="s">
        <v>29</v>
      </c>
      <c r="F11674" s="1" t="s">
        <v>30</v>
      </c>
      <c r="G11674" s="1" t="str">
        <f>IFERROR(__xludf.DUMMYFUNCTION("GOOGLETRANSLATE(D11674,""fr"",""en"")"),"#VALUE!")</f>
        <v>#VALUE!</v>
      </c>
    </row>
    <row r="11675" ht="15.75" customHeight="1">
      <c r="A11675" s="1" t="s">
        <v>18032</v>
      </c>
      <c r="B11675" s="1">
        <v>3.0</v>
      </c>
      <c r="C11675" s="1" t="s">
        <v>25057</v>
      </c>
      <c r="D11675" s="1" t="s">
        <v>25058</v>
      </c>
      <c r="E11675" s="1" t="s">
        <v>21</v>
      </c>
      <c r="F11675" s="1" t="s">
        <v>11</v>
      </c>
      <c r="G11675" s="1" t="str">
        <f>IFERROR(__xludf.DUMMYFUNCTION("GOOGLETRANSLATE(D11675,""fr"",""en"")"),"#VALUE!")</f>
        <v>#VALUE!</v>
      </c>
    </row>
    <row r="11676" ht="15.75" customHeight="1">
      <c r="A11676" s="1" t="s">
        <v>314</v>
      </c>
      <c r="B11676" s="1">
        <v>1.0</v>
      </c>
      <c r="C11676" s="1" t="s">
        <v>25059</v>
      </c>
      <c r="D11676" s="1" t="s">
        <v>25060</v>
      </c>
      <c r="E11676" s="1" t="s">
        <v>65</v>
      </c>
      <c r="F11676" s="1" t="s">
        <v>66</v>
      </c>
      <c r="G11676" s="1" t="str">
        <f>IFERROR(__xludf.DUMMYFUNCTION("GOOGLETRANSLATE(D11676,""fr"",""en"")"),"#VALUE!")</f>
        <v>#VALUE!</v>
      </c>
    </row>
    <row r="11677" ht="15.75" customHeight="1">
      <c r="A11677" s="1" t="s">
        <v>150</v>
      </c>
      <c r="B11677" s="1">
        <v>1.0</v>
      </c>
      <c r="C11677" s="1" t="s">
        <v>25061</v>
      </c>
      <c r="D11677" s="1" t="s">
        <v>25062</v>
      </c>
      <c r="E11677" s="1" t="s">
        <v>52</v>
      </c>
      <c r="F11677" s="1" t="s">
        <v>11</v>
      </c>
      <c r="G11677" s="1" t="str">
        <f>IFERROR(__xludf.DUMMYFUNCTION("GOOGLETRANSLATE(D11677,""fr"",""en"")"),"#VALUE!")</f>
        <v>#VALUE!</v>
      </c>
    </row>
    <row r="11678" ht="15.75" customHeight="1">
      <c r="A11678" s="1" t="s">
        <v>4023</v>
      </c>
      <c r="B11678" s="1">
        <v>1.0</v>
      </c>
      <c r="C11678" s="1" t="s">
        <v>25063</v>
      </c>
      <c r="D11678" s="1" t="s">
        <v>25064</v>
      </c>
      <c r="E11678" s="1" t="s">
        <v>296</v>
      </c>
      <c r="F11678" s="1" t="s">
        <v>110</v>
      </c>
      <c r="G11678" s="1" t="str">
        <f>IFERROR(__xludf.DUMMYFUNCTION("GOOGLETRANSLATE(D11678,""fr"",""en"")"),"#VALUE!")</f>
        <v>#VALUE!</v>
      </c>
    </row>
    <row r="11679" ht="15.75" customHeight="1">
      <c r="A11679" s="1" t="s">
        <v>332</v>
      </c>
      <c r="B11679" s="1">
        <v>4.0</v>
      </c>
      <c r="C11679" s="1" t="s">
        <v>25065</v>
      </c>
      <c r="D11679" s="1" t="s">
        <v>25066</v>
      </c>
      <c r="E11679" s="1" t="s">
        <v>21</v>
      </c>
      <c r="F11679" s="1" t="s">
        <v>11</v>
      </c>
      <c r="G11679" s="1" t="str">
        <f>IFERROR(__xludf.DUMMYFUNCTION("GOOGLETRANSLATE(D11679,""fr"",""en"")"),"#VALUE!")</f>
        <v>#VALUE!</v>
      </c>
    </row>
    <row r="11680" ht="15.75" customHeight="1">
      <c r="A11680" s="1" t="s">
        <v>3678</v>
      </c>
      <c r="B11680" s="1">
        <v>5.0</v>
      </c>
      <c r="C11680" s="1" t="s">
        <v>25067</v>
      </c>
      <c r="D11680" s="1" t="s">
        <v>25068</v>
      </c>
      <c r="E11680" s="1" t="s">
        <v>484</v>
      </c>
      <c r="F11680" s="1" t="s">
        <v>30</v>
      </c>
      <c r="G11680" s="1" t="str">
        <f>IFERROR(__xludf.DUMMYFUNCTION("GOOGLETRANSLATE(D11680,""fr"",""en"")"),"#VALUE!")</f>
        <v>#VALUE!</v>
      </c>
    </row>
    <row r="11681" ht="15.75" customHeight="1">
      <c r="A11681" s="1" t="s">
        <v>1593</v>
      </c>
      <c r="B11681" s="1">
        <v>2.0</v>
      </c>
      <c r="C11681" s="1" t="s">
        <v>25069</v>
      </c>
      <c r="D11681" s="1" t="s">
        <v>25070</v>
      </c>
      <c r="E11681" s="1" t="s">
        <v>65</v>
      </c>
      <c r="F11681" s="1" t="s">
        <v>66</v>
      </c>
      <c r="G11681" s="1" t="str">
        <f>IFERROR(__xludf.DUMMYFUNCTION("GOOGLETRANSLATE(D11681,""fr"",""en"")"),"#VALUE!")</f>
        <v>#VALUE!</v>
      </c>
    </row>
    <row r="11682" ht="15.75" customHeight="1">
      <c r="A11682" s="1" t="s">
        <v>25071</v>
      </c>
      <c r="B11682" s="1">
        <v>1.0</v>
      </c>
      <c r="C11682" s="1" t="s">
        <v>25072</v>
      </c>
      <c r="D11682" s="1" t="s">
        <v>25073</v>
      </c>
      <c r="E11682" s="1" t="s">
        <v>109</v>
      </c>
      <c r="F11682" s="1" t="s">
        <v>11</v>
      </c>
      <c r="G11682" s="1" t="str">
        <f>IFERROR(__xludf.DUMMYFUNCTION("GOOGLETRANSLATE(D11682,""fr"",""en"")"),"#VALUE!")</f>
        <v>#VALUE!</v>
      </c>
    </row>
    <row r="11683" ht="15.75" customHeight="1">
      <c r="A11683" s="1" t="s">
        <v>2967</v>
      </c>
      <c r="B11683" s="1">
        <v>1.0</v>
      </c>
      <c r="C11683" s="1" t="s">
        <v>25074</v>
      </c>
      <c r="D11683" s="1" t="s">
        <v>25075</v>
      </c>
      <c r="E11683" s="1" t="s">
        <v>423</v>
      </c>
      <c r="F11683" s="1" t="s">
        <v>30</v>
      </c>
      <c r="G11683" s="1" t="str">
        <f>IFERROR(__xludf.DUMMYFUNCTION("GOOGLETRANSLATE(D11683,""fr"",""en"")"),"#VALUE!")</f>
        <v>#VALUE!</v>
      </c>
    </row>
    <row r="11684" ht="15.75" customHeight="1">
      <c r="A11684" s="1" t="s">
        <v>100</v>
      </c>
      <c r="B11684" s="1">
        <v>1.0</v>
      </c>
      <c r="C11684" s="1" t="s">
        <v>25076</v>
      </c>
      <c r="D11684" s="1" t="s">
        <v>25077</v>
      </c>
      <c r="E11684" s="1" t="s">
        <v>273</v>
      </c>
      <c r="F11684" s="1" t="s">
        <v>11</v>
      </c>
      <c r="G11684" s="1" t="str">
        <f>IFERROR(__xludf.DUMMYFUNCTION("GOOGLETRANSLATE(D11684,""fr"",""en"")"),"#VALUE!")</f>
        <v>#VALUE!</v>
      </c>
    </row>
    <row r="11685" ht="15.75" customHeight="1">
      <c r="A11685" s="1" t="s">
        <v>3041</v>
      </c>
      <c r="B11685" s="1">
        <v>4.0</v>
      </c>
      <c r="C11685" s="1" t="s">
        <v>25078</v>
      </c>
      <c r="D11685" s="1" t="s">
        <v>25079</v>
      </c>
      <c r="E11685" s="1" t="s">
        <v>21</v>
      </c>
      <c r="F11685" s="1" t="s">
        <v>11</v>
      </c>
      <c r="G11685" s="1" t="str">
        <f>IFERROR(__xludf.DUMMYFUNCTION("GOOGLETRANSLATE(D11685,""fr"",""en"")"),"#VALUE!")</f>
        <v>#VALUE!</v>
      </c>
    </row>
    <row r="11686" ht="15.75" customHeight="1">
      <c r="A11686" s="1" t="s">
        <v>600</v>
      </c>
      <c r="B11686" s="1">
        <v>5.0</v>
      </c>
      <c r="C11686" s="1" t="s">
        <v>25080</v>
      </c>
      <c r="D11686" s="1" t="s">
        <v>25081</v>
      </c>
      <c r="E11686" s="1" t="s">
        <v>21</v>
      </c>
      <c r="F11686" s="1" t="s">
        <v>11</v>
      </c>
      <c r="G11686" s="1" t="str">
        <f>IFERROR(__xludf.DUMMYFUNCTION("GOOGLETRANSLATE(D11686,""fr"",""en"")"),"#VALUE!")</f>
        <v>#VALUE!</v>
      </c>
    </row>
    <row r="11687" ht="15.75" customHeight="1">
      <c r="A11687" s="1" t="s">
        <v>53</v>
      </c>
      <c r="B11687" s="1">
        <v>1.0</v>
      </c>
      <c r="C11687" s="1" t="s">
        <v>25082</v>
      </c>
      <c r="D11687" s="1" t="s">
        <v>25083</v>
      </c>
      <c r="E11687" s="1" t="s">
        <v>73</v>
      </c>
      <c r="F11687" s="1" t="s">
        <v>30</v>
      </c>
      <c r="G11687" s="1" t="str">
        <f>IFERROR(__xludf.DUMMYFUNCTION("GOOGLETRANSLATE(D11687,""fr"",""en"")"),"#VALUE!")</f>
        <v>#VALUE!</v>
      </c>
    </row>
    <row r="11688" ht="15.75" customHeight="1">
      <c r="A11688" s="1" t="s">
        <v>1601</v>
      </c>
      <c r="B11688" s="1">
        <v>5.0</v>
      </c>
      <c r="C11688" s="1" t="s">
        <v>25084</v>
      </c>
      <c r="D11688" s="1" t="s">
        <v>25085</v>
      </c>
      <c r="E11688" s="1" t="s">
        <v>10</v>
      </c>
      <c r="F11688" s="1" t="s">
        <v>11</v>
      </c>
      <c r="G11688" s="1" t="str">
        <f>IFERROR(__xludf.DUMMYFUNCTION("GOOGLETRANSLATE(D11688,""fr"",""en"")"),"#VALUE!")</f>
        <v>#VALUE!</v>
      </c>
    </row>
    <row r="11689" ht="15.75" customHeight="1">
      <c r="A11689" s="1" t="s">
        <v>670</v>
      </c>
      <c r="B11689" s="1">
        <v>4.0</v>
      </c>
      <c r="C11689" s="1" t="s">
        <v>25086</v>
      </c>
      <c r="D11689" s="1" t="s">
        <v>25087</v>
      </c>
      <c r="E11689" s="1" t="s">
        <v>21</v>
      </c>
      <c r="F11689" s="1" t="s">
        <v>11</v>
      </c>
      <c r="G11689" s="1" t="str">
        <f>IFERROR(__xludf.DUMMYFUNCTION("GOOGLETRANSLATE(D11689,""fr"",""en"")"),"#VALUE!")</f>
        <v>#VALUE!</v>
      </c>
    </row>
    <row r="11690" ht="15.75" customHeight="1">
      <c r="A11690" s="1" t="s">
        <v>585</v>
      </c>
      <c r="B11690" s="1">
        <v>3.0</v>
      </c>
      <c r="C11690" s="1" t="s">
        <v>25088</v>
      </c>
      <c r="D11690" s="1" t="s">
        <v>25089</v>
      </c>
      <c r="E11690" s="1" t="s">
        <v>10</v>
      </c>
      <c r="F11690" s="1" t="s">
        <v>11</v>
      </c>
      <c r="G11690" s="1" t="str">
        <f>IFERROR(__xludf.DUMMYFUNCTION("GOOGLETRANSLATE(D11690,""fr"",""en"")"),"#VALUE!")</f>
        <v>#VALUE!</v>
      </c>
    </row>
    <row r="11691" ht="15.75" customHeight="1">
      <c r="A11691" s="1" t="s">
        <v>62</v>
      </c>
      <c r="B11691" s="1">
        <v>5.0</v>
      </c>
      <c r="C11691" s="1" t="s">
        <v>25090</v>
      </c>
      <c r="D11691" s="1" t="s">
        <v>25091</v>
      </c>
      <c r="E11691" s="1" t="s">
        <v>176</v>
      </c>
      <c r="F11691" s="1" t="s">
        <v>66</v>
      </c>
      <c r="G11691" s="1" t="str">
        <f>IFERROR(__xludf.DUMMYFUNCTION("GOOGLETRANSLATE(D11691,""fr"",""en"")"),"#VALUE!")</f>
        <v>#VALUE!</v>
      </c>
    </row>
    <row r="11692" ht="15.75" customHeight="1">
      <c r="A11692" s="1" t="s">
        <v>606</v>
      </c>
      <c r="B11692" s="1">
        <v>4.0</v>
      </c>
      <c r="C11692" s="1" t="s">
        <v>25092</v>
      </c>
      <c r="D11692" s="1" t="s">
        <v>25093</v>
      </c>
      <c r="E11692" s="1" t="s">
        <v>21</v>
      </c>
      <c r="F11692" s="1" t="s">
        <v>11</v>
      </c>
      <c r="G11692" s="1" t="str">
        <f>IFERROR(__xludf.DUMMYFUNCTION("GOOGLETRANSLATE(D11692,""fr"",""en"")"),"#VALUE!")</f>
        <v>#VALUE!</v>
      </c>
    </row>
    <row r="11693" ht="15.75" customHeight="1">
      <c r="A11693" s="1" t="s">
        <v>25094</v>
      </c>
      <c r="B11693" s="1">
        <v>2.0</v>
      </c>
      <c r="C11693" s="1" t="s">
        <v>25095</v>
      </c>
      <c r="D11693" s="1" t="s">
        <v>25096</v>
      </c>
      <c r="E11693" s="1" t="s">
        <v>230</v>
      </c>
      <c r="F11693" s="1" t="s">
        <v>48</v>
      </c>
      <c r="G11693" s="1" t="str">
        <f>IFERROR(__xludf.DUMMYFUNCTION("GOOGLETRANSLATE(D11693,""fr"",""en"")"),"#VALUE!")</f>
        <v>#VALUE!</v>
      </c>
    </row>
    <row r="11694" ht="15.75" customHeight="1">
      <c r="A11694" s="1" t="s">
        <v>594</v>
      </c>
      <c r="B11694" s="1">
        <v>5.0</v>
      </c>
      <c r="C11694" s="1" t="s">
        <v>25097</v>
      </c>
      <c r="D11694" s="1" t="s">
        <v>25098</v>
      </c>
      <c r="E11694" s="1" t="s">
        <v>254</v>
      </c>
      <c r="F11694" s="1" t="s">
        <v>66</v>
      </c>
      <c r="G11694" s="1" t="str">
        <f>IFERROR(__xludf.DUMMYFUNCTION("GOOGLETRANSLATE(D11694,""fr"",""en"")"),"#VALUE!")</f>
        <v>#VALUE!</v>
      </c>
    </row>
    <row r="11695" ht="15.75" customHeight="1">
      <c r="A11695" s="1" t="s">
        <v>53</v>
      </c>
      <c r="B11695" s="1">
        <v>5.0</v>
      </c>
      <c r="C11695" s="1" t="s">
        <v>25099</v>
      </c>
      <c r="D11695" s="1" t="s">
        <v>25100</v>
      </c>
      <c r="E11695" s="1" t="s">
        <v>10</v>
      </c>
      <c r="F11695" s="1" t="s">
        <v>11</v>
      </c>
      <c r="G11695" s="1" t="str">
        <f>IFERROR(__xludf.DUMMYFUNCTION("GOOGLETRANSLATE(D11695,""fr"",""en"")"),"#VALUE!")</f>
        <v>#VALUE!</v>
      </c>
    </row>
    <row r="11696" ht="15.75" customHeight="1">
      <c r="A11696" s="1" t="s">
        <v>31</v>
      </c>
      <c r="B11696" s="1">
        <v>2.0</v>
      </c>
      <c r="C11696" s="1" t="s">
        <v>25101</v>
      </c>
      <c r="D11696" s="1" t="s">
        <v>25102</v>
      </c>
      <c r="E11696" s="1" t="s">
        <v>21</v>
      </c>
      <c r="F11696" s="1" t="s">
        <v>11</v>
      </c>
      <c r="G11696" s="1" t="str">
        <f>IFERROR(__xludf.DUMMYFUNCTION("GOOGLETRANSLATE(D11696,""fr"",""en"")"),"#VALUE!")</f>
        <v>#VALUE!</v>
      </c>
    </row>
    <row r="11697" ht="15.75" customHeight="1">
      <c r="A11697" s="1" t="s">
        <v>1476</v>
      </c>
      <c r="B11697" s="1">
        <v>2.0</v>
      </c>
      <c r="C11697" s="1" t="s">
        <v>25103</v>
      </c>
      <c r="D11697" s="1" t="s">
        <v>25104</v>
      </c>
      <c r="E11697" s="1" t="s">
        <v>21</v>
      </c>
      <c r="F11697" s="1" t="s">
        <v>11</v>
      </c>
      <c r="G11697" s="1" t="str">
        <f>IFERROR(__xludf.DUMMYFUNCTION("GOOGLETRANSLATE(D11697,""fr"",""en"")"),"#VALUE!")</f>
        <v>#VALUE!</v>
      </c>
    </row>
    <row r="11698" ht="15.75" customHeight="1">
      <c r="A11698" s="1" t="s">
        <v>8463</v>
      </c>
      <c r="B11698" s="1">
        <v>1.0</v>
      </c>
      <c r="C11698" s="1" t="s">
        <v>25105</v>
      </c>
      <c r="D11698" s="1" t="s">
        <v>25106</v>
      </c>
      <c r="E11698" s="1" t="s">
        <v>226</v>
      </c>
      <c r="F11698" s="1" t="s">
        <v>11</v>
      </c>
      <c r="G11698" s="1" t="str">
        <f>IFERROR(__xludf.DUMMYFUNCTION("GOOGLETRANSLATE(D11698,""fr"",""en"")"),"#VALUE!")</f>
        <v>#VALUE!</v>
      </c>
    </row>
    <row r="11699" ht="15.75" customHeight="1">
      <c r="A11699" s="1" t="s">
        <v>1094</v>
      </c>
      <c r="B11699" s="1">
        <v>5.0</v>
      </c>
      <c r="C11699" s="1" t="s">
        <v>25107</v>
      </c>
      <c r="D11699" s="1" t="s">
        <v>25108</v>
      </c>
      <c r="E11699" s="1" t="s">
        <v>21</v>
      </c>
      <c r="F11699" s="1" t="s">
        <v>11</v>
      </c>
      <c r="G11699" s="1" t="str">
        <f>IFERROR(__xludf.DUMMYFUNCTION("GOOGLETRANSLATE(D11699,""fr"",""en"")"),"#VALUE!")</f>
        <v>#VALUE!</v>
      </c>
    </row>
    <row r="11700" ht="15.75" customHeight="1">
      <c r="A11700" s="1" t="s">
        <v>173</v>
      </c>
      <c r="B11700" s="1">
        <v>3.0</v>
      </c>
      <c r="C11700" s="1" t="s">
        <v>25109</v>
      </c>
      <c r="D11700" s="1" t="s">
        <v>25110</v>
      </c>
      <c r="E11700" s="1" t="s">
        <v>10</v>
      </c>
      <c r="F11700" s="1" t="s">
        <v>11</v>
      </c>
      <c r="G11700" s="1" t="str">
        <f>IFERROR(__xludf.DUMMYFUNCTION("GOOGLETRANSLATE(D11700,""fr"",""en"")"),"#VALUE!")</f>
        <v>#VALUE!</v>
      </c>
    </row>
    <row r="11701" ht="15.75" customHeight="1">
      <c r="A11701" s="1" t="s">
        <v>8943</v>
      </c>
      <c r="B11701" s="1">
        <v>1.0</v>
      </c>
      <c r="C11701" s="1" t="s">
        <v>25111</v>
      </c>
      <c r="D11701" s="1" t="s">
        <v>25112</v>
      </c>
      <c r="E11701" s="1" t="s">
        <v>29</v>
      </c>
      <c r="F11701" s="1" t="s">
        <v>30</v>
      </c>
      <c r="G11701" s="1" t="str">
        <f>IFERROR(__xludf.DUMMYFUNCTION("GOOGLETRANSLATE(D11701,""fr"",""en"")"),"#VALUE!")</f>
        <v>#VALUE!</v>
      </c>
    </row>
    <row r="11702" ht="15.75" customHeight="1">
      <c r="A11702" s="1" t="s">
        <v>673</v>
      </c>
      <c r="B11702" s="1">
        <v>1.0</v>
      </c>
      <c r="C11702" s="1" t="s">
        <v>25113</v>
      </c>
      <c r="D11702" s="1" t="s">
        <v>25114</v>
      </c>
      <c r="E11702" s="1" t="s">
        <v>125</v>
      </c>
      <c r="F11702" s="1" t="s">
        <v>11</v>
      </c>
      <c r="G11702" s="1" t="str">
        <f>IFERROR(__xludf.DUMMYFUNCTION("GOOGLETRANSLATE(D11702,""fr"",""en"")"),"#VALUE!")</f>
        <v>#VALUE!</v>
      </c>
    </row>
    <row r="11703" ht="15.75" customHeight="1">
      <c r="A11703" s="1" t="s">
        <v>1353</v>
      </c>
      <c r="B11703" s="1">
        <v>4.0</v>
      </c>
      <c r="C11703" s="1" t="s">
        <v>25115</v>
      </c>
      <c r="D11703" s="1" t="s">
        <v>25116</v>
      </c>
      <c r="E11703" s="1" t="s">
        <v>21</v>
      </c>
      <c r="F11703" s="1" t="s">
        <v>11</v>
      </c>
      <c r="G11703" s="1" t="str">
        <f>IFERROR(__xludf.DUMMYFUNCTION("GOOGLETRANSLATE(D11703,""fr"",""en"")"),"#VALUE!")</f>
        <v>#VALUE!</v>
      </c>
    </row>
    <row r="11704" ht="15.75" customHeight="1">
      <c r="A11704" s="1" t="s">
        <v>692</v>
      </c>
      <c r="B11704" s="1">
        <v>1.0</v>
      </c>
      <c r="C11704" s="1" t="s">
        <v>25117</v>
      </c>
      <c r="D11704" s="1" t="s">
        <v>25118</v>
      </c>
      <c r="E11704" s="1" t="s">
        <v>575</v>
      </c>
      <c r="F11704" s="1" t="s">
        <v>84</v>
      </c>
      <c r="G11704" s="1" t="str">
        <f>IFERROR(__xludf.DUMMYFUNCTION("GOOGLETRANSLATE(D11704,""fr"",""en"")"),"#VALUE!")</f>
        <v>#VALUE!</v>
      </c>
    </row>
    <row r="11705" ht="15.75" customHeight="1">
      <c r="A11705" s="1" t="s">
        <v>2200</v>
      </c>
      <c r="B11705" s="1">
        <v>2.0</v>
      </c>
      <c r="C11705" s="1" t="s">
        <v>18908</v>
      </c>
      <c r="D11705" s="1" t="s">
        <v>25119</v>
      </c>
      <c r="E11705" s="1" t="s">
        <v>21</v>
      </c>
      <c r="F11705" s="1" t="s">
        <v>11</v>
      </c>
      <c r="G11705" s="1" t="str">
        <f>IFERROR(__xludf.DUMMYFUNCTION("GOOGLETRANSLATE(D11705,""fr"",""en"")"),"#VALUE!")</f>
        <v>#VALUE!</v>
      </c>
    </row>
    <row r="11706" ht="15.75" customHeight="1">
      <c r="A11706" s="1" t="s">
        <v>2402</v>
      </c>
      <c r="B11706" s="1">
        <v>4.0</v>
      </c>
      <c r="C11706" s="1" t="s">
        <v>25120</v>
      </c>
      <c r="D11706" s="1" t="s">
        <v>25121</v>
      </c>
      <c r="E11706" s="1" t="s">
        <v>226</v>
      </c>
      <c r="F11706" s="1" t="s">
        <v>11</v>
      </c>
      <c r="G11706" s="1" t="str">
        <f>IFERROR(__xludf.DUMMYFUNCTION("GOOGLETRANSLATE(D11706,""fr"",""en"")"),"#VALUE!")</f>
        <v>#VALUE!</v>
      </c>
    </row>
    <row r="11707" ht="15.75" customHeight="1">
      <c r="A11707" s="1" t="s">
        <v>569</v>
      </c>
      <c r="B11707" s="1">
        <v>4.0</v>
      </c>
      <c r="C11707" s="1" t="s">
        <v>25122</v>
      </c>
      <c r="D11707" s="1" t="s">
        <v>25123</v>
      </c>
      <c r="E11707" s="1" t="s">
        <v>10</v>
      </c>
      <c r="F11707" s="1" t="s">
        <v>11</v>
      </c>
      <c r="G11707" s="1" t="str">
        <f>IFERROR(__xludf.DUMMYFUNCTION("GOOGLETRANSLATE(D11707,""fr"",""en"")"),"#VALUE!")</f>
        <v>#VALUE!</v>
      </c>
    </row>
    <row r="11708" ht="15.75" customHeight="1">
      <c r="A11708" s="1" t="s">
        <v>15179</v>
      </c>
      <c r="B11708" s="1">
        <v>1.0</v>
      </c>
      <c r="C11708" s="1" t="s">
        <v>25124</v>
      </c>
      <c r="D11708" s="1" t="s">
        <v>25125</v>
      </c>
      <c r="E11708" s="1" t="s">
        <v>296</v>
      </c>
      <c r="F11708" s="1" t="s">
        <v>11</v>
      </c>
      <c r="G11708" s="1" t="str">
        <f>IFERROR(__xludf.DUMMYFUNCTION("GOOGLETRANSLATE(D11708,""fr"",""en"")"),"#VALUE!")</f>
        <v>#VALUE!</v>
      </c>
    </row>
    <row r="11709" ht="15.75" customHeight="1">
      <c r="A11709" s="1" t="s">
        <v>621</v>
      </c>
      <c r="B11709" s="1">
        <v>5.0</v>
      </c>
      <c r="C11709" s="1" t="s">
        <v>25126</v>
      </c>
      <c r="D11709" s="1" t="s">
        <v>25127</v>
      </c>
      <c r="E11709" s="1" t="s">
        <v>10</v>
      </c>
      <c r="F11709" s="1" t="s">
        <v>11</v>
      </c>
      <c r="G11709" s="1" t="str">
        <f>IFERROR(__xludf.DUMMYFUNCTION("GOOGLETRANSLATE(D11709,""fr"",""en"")"),"#VALUE!")</f>
        <v>#VALUE!</v>
      </c>
    </row>
    <row r="11710" ht="15.75" customHeight="1">
      <c r="A11710" s="1" t="s">
        <v>1870</v>
      </c>
      <c r="B11710" s="1">
        <v>5.0</v>
      </c>
      <c r="C11710" s="1" t="s">
        <v>25128</v>
      </c>
      <c r="D11710" s="1" t="s">
        <v>25129</v>
      </c>
      <c r="E11710" s="1" t="s">
        <v>10</v>
      </c>
      <c r="F11710" s="1" t="s">
        <v>11</v>
      </c>
      <c r="G11710" s="1" t="str">
        <f>IFERROR(__xludf.DUMMYFUNCTION("GOOGLETRANSLATE(D11710,""fr"",""en"")"),"#VALUE!")</f>
        <v>#VALUE!</v>
      </c>
    </row>
    <row r="11711" ht="15.75" customHeight="1">
      <c r="A11711" s="1" t="s">
        <v>1062</v>
      </c>
      <c r="B11711" s="1">
        <v>5.0</v>
      </c>
      <c r="C11711" s="1" t="s">
        <v>25130</v>
      </c>
      <c r="D11711" s="1" t="s">
        <v>25131</v>
      </c>
      <c r="E11711" s="1" t="s">
        <v>21</v>
      </c>
      <c r="F11711" s="1" t="s">
        <v>11</v>
      </c>
      <c r="G11711" s="1" t="str">
        <f>IFERROR(__xludf.DUMMYFUNCTION("GOOGLETRANSLATE(D11711,""fr"",""en"")"),"#VALUE!")</f>
        <v>#VALUE!</v>
      </c>
    </row>
    <row r="11712" ht="15.75" customHeight="1">
      <c r="A11712" s="1" t="s">
        <v>187</v>
      </c>
      <c r="B11712" s="1">
        <v>5.0</v>
      </c>
      <c r="C11712" s="1" t="s">
        <v>25132</v>
      </c>
      <c r="D11712" s="1" t="s">
        <v>25133</v>
      </c>
      <c r="E11712" s="1" t="s">
        <v>65</v>
      </c>
      <c r="F11712" s="1" t="s">
        <v>66</v>
      </c>
      <c r="G11712" s="1" t="str">
        <f>IFERROR(__xludf.DUMMYFUNCTION("GOOGLETRANSLATE(D11712,""fr"",""en"")"),"#VALUE!")</f>
        <v>#VALUE!</v>
      </c>
    </row>
    <row r="11713" ht="15.75" customHeight="1">
      <c r="A11713" s="1" t="s">
        <v>707</v>
      </c>
      <c r="B11713" s="1">
        <v>4.0</v>
      </c>
      <c r="C11713" s="1" t="s">
        <v>25134</v>
      </c>
      <c r="D11713" s="1" t="s">
        <v>25135</v>
      </c>
      <c r="E11713" s="1" t="s">
        <v>10</v>
      </c>
      <c r="F11713" s="1" t="s">
        <v>11</v>
      </c>
      <c r="G11713" s="1" t="str">
        <f>IFERROR(__xludf.DUMMYFUNCTION("GOOGLETRANSLATE(D11713,""fr"",""en"")"),"#VALUE!")</f>
        <v>#VALUE!</v>
      </c>
    </row>
    <row r="11714" ht="15.75" customHeight="1">
      <c r="A11714" s="1" t="s">
        <v>6006</v>
      </c>
      <c r="B11714" s="1">
        <v>1.0</v>
      </c>
      <c r="C11714" s="1" t="s">
        <v>25136</v>
      </c>
      <c r="D11714" s="1" t="s">
        <v>25137</v>
      </c>
      <c r="E11714" s="1" t="s">
        <v>292</v>
      </c>
      <c r="F11714" s="1" t="s">
        <v>11</v>
      </c>
      <c r="G11714" s="1" t="str">
        <f>IFERROR(__xludf.DUMMYFUNCTION("GOOGLETRANSLATE(D11714,""fr"",""en"")"),"#VALUE!")</f>
        <v>#VALUE!</v>
      </c>
    </row>
    <row r="11715" ht="15.75" customHeight="1">
      <c r="A11715" s="1" t="s">
        <v>1011</v>
      </c>
      <c r="B11715" s="1">
        <v>1.0</v>
      </c>
      <c r="C11715" s="1" t="s">
        <v>25138</v>
      </c>
      <c r="D11715" s="1" t="s">
        <v>25139</v>
      </c>
      <c r="E11715" s="1" t="s">
        <v>273</v>
      </c>
      <c r="F11715" s="1" t="s">
        <v>110</v>
      </c>
      <c r="G11715" s="1" t="str">
        <f>IFERROR(__xludf.DUMMYFUNCTION("GOOGLETRANSLATE(D11715,""fr"",""en"")"),"Absolutely does not recommend this insurer, excessive prices for deplorable service.
10 years at home to realize that the guarantees are not interesting compared to cheaper competitors.")</f>
        <v>Absolutely does not recommend this insurer, excessive prices for deplorable service.
10 years at home to realize that the guarantees are not interesting compared to cheaper competitors.</v>
      </c>
    </row>
    <row r="11716" ht="15.75" customHeight="1">
      <c r="A11716" s="1" t="s">
        <v>411</v>
      </c>
      <c r="B11716" s="1">
        <v>5.0</v>
      </c>
      <c r="C11716" s="1" t="s">
        <v>25140</v>
      </c>
      <c r="D11716" s="1" t="s">
        <v>25141</v>
      </c>
      <c r="E11716" s="1" t="s">
        <v>21</v>
      </c>
      <c r="F11716" s="1" t="s">
        <v>11</v>
      </c>
      <c r="G11716" s="1" t="str">
        <f>IFERROR(__xludf.DUMMYFUNCTION("GOOGLETRANSLATE(D11716,""fr"",""en"")"),"#VALUE!")</f>
        <v>#VALUE!</v>
      </c>
    </row>
    <row r="11717" ht="15.75" customHeight="1">
      <c r="A11717" s="1" t="s">
        <v>367</v>
      </c>
      <c r="B11717" s="1">
        <v>5.0</v>
      </c>
      <c r="C11717" s="1" t="s">
        <v>25142</v>
      </c>
      <c r="D11717" s="1" t="s">
        <v>25143</v>
      </c>
      <c r="E11717" s="1" t="s">
        <v>10</v>
      </c>
      <c r="F11717" s="1" t="s">
        <v>11</v>
      </c>
      <c r="G11717" s="1" t="str">
        <f>IFERROR(__xludf.DUMMYFUNCTION("GOOGLETRANSLATE(D11717,""fr"",""en"")"),"#VALUE!")</f>
        <v>#VALUE!</v>
      </c>
    </row>
    <row r="11718" ht="15.75" customHeight="1">
      <c r="A11718" s="1" t="s">
        <v>7153</v>
      </c>
      <c r="B11718" s="1">
        <v>5.0</v>
      </c>
      <c r="C11718" s="1" t="s">
        <v>25144</v>
      </c>
      <c r="D11718" s="1" t="s">
        <v>25145</v>
      </c>
      <c r="E11718" s="1" t="s">
        <v>21</v>
      </c>
      <c r="F11718" s="1" t="s">
        <v>11</v>
      </c>
      <c r="G11718" s="1" t="str">
        <f>IFERROR(__xludf.DUMMYFUNCTION("GOOGLETRANSLATE(D11718,""fr"",""en"")"),"#VALUE!")</f>
        <v>#VALUE!</v>
      </c>
    </row>
    <row r="11719" ht="15.75" customHeight="1">
      <c r="A11719" s="1" t="s">
        <v>899</v>
      </c>
      <c r="B11719" s="1">
        <v>2.0</v>
      </c>
      <c r="C11719" s="1" t="s">
        <v>4955</v>
      </c>
      <c r="D11719" s="1" t="s">
        <v>25146</v>
      </c>
      <c r="E11719" s="1" t="s">
        <v>750</v>
      </c>
      <c r="F11719" s="1" t="s">
        <v>110</v>
      </c>
      <c r="G11719" s="1" t="str">
        <f>IFERROR(__xludf.DUMMYFUNCTION("GOOGLETRANSLATE(D11719,""fr"",""en"")"),"#VALUE!")</f>
        <v>#VALUE!</v>
      </c>
    </row>
    <row r="11720" ht="15.75" customHeight="1">
      <c r="A11720" s="1" t="s">
        <v>6560</v>
      </c>
      <c r="B11720" s="1">
        <v>1.0</v>
      </c>
      <c r="C11720" s="1" t="s">
        <v>25147</v>
      </c>
      <c r="D11720" s="1" t="s">
        <v>25148</v>
      </c>
      <c r="E11720" s="1" t="s">
        <v>109</v>
      </c>
      <c r="F11720" s="1" t="s">
        <v>11</v>
      </c>
      <c r="G11720" s="1" t="str">
        <f>IFERROR(__xludf.DUMMYFUNCTION("GOOGLETRANSLATE(D11720,""fr"",""en"")"),"#VALUE!")</f>
        <v>#VALUE!</v>
      </c>
    </row>
    <row r="11721" ht="15.75" customHeight="1">
      <c r="A11721" s="1" t="s">
        <v>23899</v>
      </c>
      <c r="B11721" s="1">
        <v>1.0</v>
      </c>
      <c r="C11721" s="1" t="s">
        <v>10529</v>
      </c>
      <c r="D11721" s="1" t="s">
        <v>10819</v>
      </c>
      <c r="E11721" s="1" t="s">
        <v>273</v>
      </c>
      <c r="F11721" s="1" t="s">
        <v>110</v>
      </c>
      <c r="G11721" s="1" t="str">
        <f>IFERROR(__xludf.DUMMYFUNCTION("GOOGLETRANSLATE(D11721,""fr"",""en"")"),"#VALUE!")</f>
        <v>#VALUE!</v>
      </c>
    </row>
    <row r="11722" ht="15.75" customHeight="1">
      <c r="A11722" s="1" t="s">
        <v>921</v>
      </c>
      <c r="B11722" s="1">
        <v>1.0</v>
      </c>
      <c r="C11722" s="1" t="s">
        <v>25149</v>
      </c>
      <c r="D11722" s="1" t="s">
        <v>25150</v>
      </c>
      <c r="E11722" s="1" t="s">
        <v>296</v>
      </c>
      <c r="F11722" s="1" t="s">
        <v>11</v>
      </c>
      <c r="G11722" s="1" t="str">
        <f>IFERROR(__xludf.DUMMYFUNCTION("GOOGLETRANSLATE(D11722,""fr"",""en"")"),"#VALUE!")</f>
        <v>#VALUE!</v>
      </c>
    </row>
    <row r="11723" ht="15.75" customHeight="1">
      <c r="A11723" s="1" t="s">
        <v>5886</v>
      </c>
      <c r="B11723" s="1">
        <v>2.0</v>
      </c>
      <c r="C11723" s="1" t="s">
        <v>25151</v>
      </c>
      <c r="D11723" s="1" t="s">
        <v>25152</v>
      </c>
      <c r="E11723" s="1" t="s">
        <v>10</v>
      </c>
      <c r="F11723" s="1" t="s">
        <v>11</v>
      </c>
      <c r="G11723" s="1" t="str">
        <f>IFERROR(__xludf.DUMMYFUNCTION("GOOGLETRANSLATE(D11723,""fr"",""en"")"),"#VALUE!")</f>
        <v>#VALUE!</v>
      </c>
    </row>
    <row r="11724" ht="15.75" customHeight="1">
      <c r="A11724" s="1" t="s">
        <v>2871</v>
      </c>
      <c r="B11724" s="1">
        <v>2.0</v>
      </c>
      <c r="C11724" s="1" t="s">
        <v>25153</v>
      </c>
      <c r="D11724" s="1" t="s">
        <v>25154</v>
      </c>
      <c r="E11724" s="1" t="s">
        <v>10</v>
      </c>
      <c r="F11724" s="1" t="s">
        <v>11</v>
      </c>
      <c r="G11724" s="1" t="str">
        <f>IFERROR(__xludf.DUMMYFUNCTION("GOOGLETRANSLATE(D11724,""fr"",""en"")"),"#VALUE!")</f>
        <v>#VALUE!</v>
      </c>
    </row>
    <row r="11725" ht="15.75" customHeight="1">
      <c r="A11725" s="1" t="s">
        <v>8751</v>
      </c>
      <c r="B11725" s="1">
        <v>1.0</v>
      </c>
      <c r="C11725" s="1" t="s">
        <v>25155</v>
      </c>
      <c r="D11725" s="1" t="s">
        <v>25156</v>
      </c>
      <c r="E11725" s="1" t="s">
        <v>250</v>
      </c>
      <c r="F11725" s="1" t="s">
        <v>30</v>
      </c>
      <c r="G11725" s="1" t="str">
        <f>IFERROR(__xludf.DUMMYFUNCTION("GOOGLETRANSLATE(D11725,""fr"",""en"")"),"#VALUE!")</f>
        <v>#VALUE!</v>
      </c>
    </row>
    <row r="11726" ht="15.75" customHeight="1">
      <c r="A11726" s="1" t="s">
        <v>9027</v>
      </c>
      <c r="B11726" s="1">
        <v>4.0</v>
      </c>
      <c r="C11726" s="1" t="s">
        <v>25157</v>
      </c>
      <c r="D11726" s="1" t="s">
        <v>25158</v>
      </c>
      <c r="E11726" s="1" t="s">
        <v>10</v>
      </c>
      <c r="F11726" s="1" t="s">
        <v>11</v>
      </c>
      <c r="G11726" s="1" t="str">
        <f>IFERROR(__xludf.DUMMYFUNCTION("GOOGLETRANSLATE(D11726,""fr"",""en"")"),"#VALUE!")</f>
        <v>#VALUE!</v>
      </c>
    </row>
    <row r="11727" ht="15.75" customHeight="1">
      <c r="A11727" s="1" t="s">
        <v>1663</v>
      </c>
      <c r="B11727" s="1">
        <v>4.0</v>
      </c>
      <c r="C11727" s="1" t="s">
        <v>25159</v>
      </c>
      <c r="D11727" s="1" t="s">
        <v>25160</v>
      </c>
      <c r="E11727" s="1" t="s">
        <v>21</v>
      </c>
      <c r="F11727" s="1" t="s">
        <v>11</v>
      </c>
      <c r="G11727" s="1" t="str">
        <f>IFERROR(__xludf.DUMMYFUNCTION("GOOGLETRANSLATE(D11727,""fr"",""en"")"),"#VALUE!")</f>
        <v>#VALUE!</v>
      </c>
    </row>
    <row r="11728" ht="15.75" customHeight="1">
      <c r="A11728" s="1" t="s">
        <v>4455</v>
      </c>
      <c r="B11728" s="1">
        <v>3.0</v>
      </c>
      <c r="C11728" s="1" t="s">
        <v>25161</v>
      </c>
      <c r="D11728" s="1" t="s">
        <v>25162</v>
      </c>
      <c r="E11728" s="1" t="s">
        <v>10</v>
      </c>
      <c r="F11728" s="1" t="s">
        <v>11</v>
      </c>
      <c r="G11728" s="1" t="str">
        <f>IFERROR(__xludf.DUMMYFUNCTION("GOOGLETRANSLATE(D11728,""fr"",""en"")"),"#VALUE!")</f>
        <v>#VALUE!</v>
      </c>
    </row>
    <row r="11729" ht="15.75" customHeight="1">
      <c r="A11729" s="1" t="s">
        <v>1062</v>
      </c>
      <c r="B11729" s="1">
        <v>3.0</v>
      </c>
      <c r="C11729" s="1" t="s">
        <v>25163</v>
      </c>
      <c r="D11729" s="1" t="s">
        <v>25164</v>
      </c>
      <c r="E11729" s="1" t="s">
        <v>10</v>
      </c>
      <c r="F11729" s="1" t="s">
        <v>11</v>
      </c>
      <c r="G11729" s="1" t="str">
        <f>IFERROR(__xludf.DUMMYFUNCTION("GOOGLETRANSLATE(D11729,""fr"",""en"")"),"#VALUE!")</f>
        <v>#VALUE!</v>
      </c>
    </row>
    <row r="11730" ht="15.75" customHeight="1">
      <c r="A11730" s="1" t="s">
        <v>661</v>
      </c>
      <c r="B11730" s="1">
        <v>2.0</v>
      </c>
      <c r="C11730" s="1" t="s">
        <v>25165</v>
      </c>
      <c r="D11730" s="1" t="s">
        <v>25166</v>
      </c>
      <c r="E11730" s="1" t="s">
        <v>10</v>
      </c>
      <c r="F11730" s="1" t="s">
        <v>11</v>
      </c>
      <c r="G11730" s="1" t="str">
        <f>IFERROR(__xludf.DUMMYFUNCTION("GOOGLETRANSLATE(D11730,""fr"",""en"")"),"#VALUE!")</f>
        <v>#VALUE!</v>
      </c>
    </row>
    <row r="11731" ht="15.75" customHeight="1">
      <c r="A11731" s="1" t="s">
        <v>4237</v>
      </c>
      <c r="B11731" s="1">
        <v>4.0</v>
      </c>
      <c r="C11731" s="1" t="s">
        <v>25167</v>
      </c>
      <c r="D11731" s="1" t="s">
        <v>25168</v>
      </c>
      <c r="E11731" s="1" t="s">
        <v>34</v>
      </c>
      <c r="F11731" s="1" t="s">
        <v>30</v>
      </c>
      <c r="G11731" s="1" t="str">
        <f>IFERROR(__xludf.DUMMYFUNCTION("GOOGLETRANSLATE(D11731,""fr"",""en"")"),"#VALUE!")</f>
        <v>#VALUE!</v>
      </c>
    </row>
    <row r="11732" ht="15.75" customHeight="1">
      <c r="A11732" s="1" t="s">
        <v>4832</v>
      </c>
      <c r="B11732" s="1">
        <v>4.0</v>
      </c>
      <c r="C11732" s="1" t="s">
        <v>25169</v>
      </c>
      <c r="D11732" s="1" t="s">
        <v>25170</v>
      </c>
      <c r="E11732" s="1" t="s">
        <v>10</v>
      </c>
      <c r="F11732" s="1" t="s">
        <v>11</v>
      </c>
      <c r="G11732" s="1" t="str">
        <f>IFERROR(__xludf.DUMMYFUNCTION("GOOGLETRANSLATE(D11732,""fr"",""en"")"),"#VALUE!")</f>
        <v>#VALUE!</v>
      </c>
    </row>
    <row r="11733" ht="15.75" customHeight="1">
      <c r="A11733" s="1" t="s">
        <v>7969</v>
      </c>
      <c r="B11733" s="1">
        <v>2.0</v>
      </c>
      <c r="C11733" s="1" t="s">
        <v>25171</v>
      </c>
      <c r="D11733" s="1" t="s">
        <v>25172</v>
      </c>
      <c r="E11733" s="1" t="s">
        <v>125</v>
      </c>
      <c r="F11733" s="1" t="s">
        <v>11</v>
      </c>
      <c r="G11733" s="1" t="str">
        <f>IFERROR(__xludf.DUMMYFUNCTION("GOOGLETRANSLATE(D11733,""fr"",""en"")"),"#VALUE!")</f>
        <v>#VALUE!</v>
      </c>
    </row>
    <row r="11734" ht="15.75" customHeight="1">
      <c r="A11734" s="1" t="s">
        <v>1253</v>
      </c>
      <c r="B11734" s="1">
        <v>1.0</v>
      </c>
      <c r="C11734" s="1" t="s">
        <v>25173</v>
      </c>
      <c r="D11734" s="1" t="s">
        <v>25174</v>
      </c>
      <c r="E11734" s="1" t="s">
        <v>52</v>
      </c>
      <c r="F11734" s="1" t="s">
        <v>48</v>
      </c>
      <c r="G11734" s="1" t="str">
        <f>IFERROR(__xludf.DUMMYFUNCTION("GOOGLETRANSLATE(D11734,""fr"",""en"")"),"#VALUE!")</f>
        <v>#VALUE!</v>
      </c>
    </row>
    <row r="11735" ht="15.75" customHeight="1">
      <c r="A11735" s="1" t="s">
        <v>1079</v>
      </c>
      <c r="B11735" s="1">
        <v>1.0</v>
      </c>
      <c r="C11735" s="1" t="s">
        <v>25175</v>
      </c>
      <c r="D11735" s="1" t="s">
        <v>25176</v>
      </c>
      <c r="E11735" s="1" t="s">
        <v>355</v>
      </c>
      <c r="F11735" s="1" t="s">
        <v>110</v>
      </c>
      <c r="G11735" s="1" t="str">
        <f>IFERROR(__xludf.DUMMYFUNCTION("GOOGLETRANSLATE(D11735,""fr"",""en"")"),"#VALUE!")</f>
        <v>#VALUE!</v>
      </c>
    </row>
    <row r="11736" ht="15.75" customHeight="1">
      <c r="A11736" s="1" t="s">
        <v>1439</v>
      </c>
      <c r="B11736" s="1">
        <v>1.0</v>
      </c>
      <c r="C11736" s="1" t="s">
        <v>25177</v>
      </c>
      <c r="D11736" s="1" t="s">
        <v>25178</v>
      </c>
      <c r="E11736" s="1" t="s">
        <v>169</v>
      </c>
      <c r="F11736" s="1" t="s">
        <v>11</v>
      </c>
      <c r="G11736" s="1" t="str">
        <f>IFERROR(__xludf.DUMMYFUNCTION("GOOGLETRANSLATE(D11736,""fr"",""en"")"),"#VALUE!")</f>
        <v>#VALUE!</v>
      </c>
    </row>
    <row r="11737" ht="15.75" customHeight="1">
      <c r="A11737" s="1" t="s">
        <v>12</v>
      </c>
      <c r="B11737" s="1">
        <v>5.0</v>
      </c>
      <c r="C11737" s="1" t="s">
        <v>25179</v>
      </c>
      <c r="D11737" s="1" t="s">
        <v>25180</v>
      </c>
      <c r="E11737" s="1" t="s">
        <v>10</v>
      </c>
      <c r="F11737" s="1" t="s">
        <v>11</v>
      </c>
      <c r="G11737" s="1" t="str">
        <f>IFERROR(__xludf.DUMMYFUNCTION("GOOGLETRANSLATE(D11737,""fr"",""en"")"),"#VALUE!")</f>
        <v>#VALUE!</v>
      </c>
    </row>
    <row r="11738" ht="15.75" customHeight="1">
      <c r="A11738" s="1" t="s">
        <v>17327</v>
      </c>
      <c r="B11738" s="1">
        <v>1.0</v>
      </c>
      <c r="C11738" s="1" t="s">
        <v>25181</v>
      </c>
      <c r="D11738" s="1" t="s">
        <v>25182</v>
      </c>
      <c r="E11738" s="1" t="s">
        <v>21</v>
      </c>
      <c r="F11738" s="1" t="s">
        <v>11</v>
      </c>
      <c r="G11738" s="1" t="str">
        <f>IFERROR(__xludf.DUMMYFUNCTION("GOOGLETRANSLATE(D11738,""fr"",""en"")"),"#VALUE!")</f>
        <v>#VALUE!</v>
      </c>
    </row>
    <row r="11739" ht="15.75" customHeight="1">
      <c r="A11739" s="1" t="s">
        <v>1439</v>
      </c>
      <c r="B11739" s="1">
        <v>4.0</v>
      </c>
      <c r="C11739" s="1" t="s">
        <v>25183</v>
      </c>
      <c r="D11739" s="1" t="s">
        <v>25184</v>
      </c>
      <c r="E11739" s="1" t="s">
        <v>176</v>
      </c>
      <c r="F11739" s="1" t="s">
        <v>66</v>
      </c>
      <c r="G11739" s="1" t="str">
        <f>IFERROR(__xludf.DUMMYFUNCTION("GOOGLETRANSLATE(D11739,""fr"",""en"")"),"#VALUE!")</f>
        <v>#VALUE!</v>
      </c>
    </row>
    <row r="11740" ht="15.75" customHeight="1">
      <c r="A11740" s="1" t="s">
        <v>1955</v>
      </c>
      <c r="B11740" s="1">
        <v>5.0</v>
      </c>
      <c r="C11740" s="1" t="s">
        <v>25185</v>
      </c>
      <c r="D11740" s="1" t="s">
        <v>25186</v>
      </c>
      <c r="E11740" s="1" t="s">
        <v>65</v>
      </c>
      <c r="F11740" s="1" t="s">
        <v>66</v>
      </c>
      <c r="G11740" s="1" t="str">
        <f>IFERROR(__xludf.DUMMYFUNCTION("GOOGLETRANSLATE(D11740,""fr"",""en"")"),"I am satisfied with the time that its really great I will receive my paper on mailbox thank you for your answer
Madame Godmer Sarah
See you soon")</f>
        <v>I am satisfied with the time that its really great I will receive my paper on mailbox thank you for your answer
Madame Godmer Sarah
See you soon</v>
      </c>
    </row>
    <row r="11741" ht="15.75" customHeight="1">
      <c r="A11741" s="1" t="s">
        <v>876</v>
      </c>
      <c r="B11741" s="1">
        <v>5.0</v>
      </c>
      <c r="C11741" s="1" t="s">
        <v>25187</v>
      </c>
      <c r="D11741" s="1" t="s">
        <v>25188</v>
      </c>
      <c r="E11741" s="1" t="s">
        <v>65</v>
      </c>
      <c r="F11741" s="1" t="s">
        <v>66</v>
      </c>
      <c r="G11741" s="1" t="str">
        <f>IFERROR(__xludf.DUMMYFUNCTION("GOOGLETRANSLATE(D11741,""fr"",""en"")"),"#VALUE!")</f>
        <v>#VALUE!</v>
      </c>
    </row>
    <row r="11742" ht="15.75" customHeight="1">
      <c r="A11742" s="1" t="s">
        <v>2961</v>
      </c>
      <c r="B11742" s="1">
        <v>1.0</v>
      </c>
      <c r="C11742" s="1" t="s">
        <v>25189</v>
      </c>
      <c r="D11742" s="1" t="s">
        <v>25190</v>
      </c>
      <c r="E11742" s="1" t="s">
        <v>21</v>
      </c>
      <c r="F11742" s="1" t="s">
        <v>11</v>
      </c>
      <c r="G11742" s="1" t="str">
        <f>IFERROR(__xludf.DUMMYFUNCTION("GOOGLETRANSLATE(D11742,""fr"",""en"")"),"#VALUE!")</f>
        <v>#VALUE!</v>
      </c>
    </row>
    <row r="11743" ht="15.75" customHeight="1">
      <c r="A11743" s="1" t="s">
        <v>17210</v>
      </c>
      <c r="B11743" s="1">
        <v>2.0</v>
      </c>
      <c r="C11743" s="1" t="s">
        <v>25191</v>
      </c>
      <c r="D11743" s="1" t="s">
        <v>25192</v>
      </c>
      <c r="E11743" s="1" t="s">
        <v>169</v>
      </c>
      <c r="F11743" s="1" t="s">
        <v>11</v>
      </c>
      <c r="G11743" s="1" t="str">
        <f>IFERROR(__xludf.DUMMYFUNCTION("GOOGLETRANSLATE(D11743,""fr"",""en"")"),"#VALUE!")</f>
        <v>#VALUE!</v>
      </c>
    </row>
    <row r="11744" ht="15.75" customHeight="1">
      <c r="A11744" s="1" t="s">
        <v>9482</v>
      </c>
      <c r="B11744" s="1">
        <v>1.0</v>
      </c>
      <c r="C11744" s="1" t="s">
        <v>25193</v>
      </c>
      <c r="D11744" s="1" t="s">
        <v>25194</v>
      </c>
      <c r="E11744" s="1" t="s">
        <v>373</v>
      </c>
      <c r="F11744" s="1" t="s">
        <v>118</v>
      </c>
      <c r="G11744" s="1" t="str">
        <f>IFERROR(__xludf.DUMMYFUNCTION("GOOGLETRANSLATE(D11744,""fr"",""en"")"),"#VALUE!")</f>
        <v>#VALUE!</v>
      </c>
    </row>
    <row r="11745" ht="15.75" customHeight="1">
      <c r="A11745" s="1" t="s">
        <v>12</v>
      </c>
      <c r="B11745" s="1">
        <v>5.0</v>
      </c>
      <c r="C11745" s="1" t="s">
        <v>25195</v>
      </c>
      <c r="D11745" s="1" t="s">
        <v>25196</v>
      </c>
      <c r="E11745" s="1" t="s">
        <v>10</v>
      </c>
      <c r="F11745" s="1" t="s">
        <v>11</v>
      </c>
      <c r="G11745" s="1" t="str">
        <f>IFERROR(__xludf.DUMMYFUNCTION("GOOGLETRANSLATE(D11745,""fr"",""en"")"),"#VALUE!")</f>
        <v>#VALUE!</v>
      </c>
    </row>
    <row r="11746" ht="15.75" customHeight="1">
      <c r="A11746" s="1" t="s">
        <v>1393</v>
      </c>
      <c r="B11746" s="1">
        <v>1.0</v>
      </c>
      <c r="C11746" s="1" t="s">
        <v>25197</v>
      </c>
      <c r="D11746" s="1" t="s">
        <v>25198</v>
      </c>
      <c r="E11746" s="1" t="s">
        <v>21</v>
      </c>
      <c r="F11746" s="1" t="s">
        <v>11</v>
      </c>
      <c r="G11746" s="1" t="str">
        <f>IFERROR(__xludf.DUMMYFUNCTION("GOOGLETRANSLATE(D11746,""fr"",""en"")"),"#VALUE!")</f>
        <v>#VALUE!</v>
      </c>
    </row>
    <row r="11747" ht="15.75" customHeight="1">
      <c r="A11747" s="1" t="s">
        <v>1764</v>
      </c>
      <c r="B11747" s="1">
        <v>3.0</v>
      </c>
      <c r="C11747" s="1" t="s">
        <v>25199</v>
      </c>
      <c r="D11747" s="1" t="s">
        <v>25200</v>
      </c>
      <c r="E11747" s="1" t="s">
        <v>10</v>
      </c>
      <c r="F11747" s="1" t="s">
        <v>11</v>
      </c>
      <c r="G11747" s="1" t="str">
        <f>IFERROR(__xludf.DUMMYFUNCTION("GOOGLETRANSLATE(D11747,""fr"",""en"")"),"#VALUE!")</f>
        <v>#VALUE!</v>
      </c>
    </row>
    <row r="11748" ht="15.75" customHeight="1">
      <c r="A11748" s="1" t="s">
        <v>647</v>
      </c>
      <c r="B11748" s="1">
        <v>5.0</v>
      </c>
      <c r="C11748" s="1" t="s">
        <v>25201</v>
      </c>
      <c r="D11748" s="1" t="s">
        <v>25202</v>
      </c>
      <c r="E11748" s="1" t="s">
        <v>21</v>
      </c>
      <c r="F11748" s="1" t="s">
        <v>11</v>
      </c>
      <c r="G11748" s="1" t="str">
        <f>IFERROR(__xludf.DUMMYFUNCTION("GOOGLETRANSLATE(D11748,""fr"",""en"")"),"#VALUE!")</f>
        <v>#VALUE!</v>
      </c>
    </row>
    <row r="11749" ht="15.75" customHeight="1">
      <c r="A11749" s="1" t="s">
        <v>144</v>
      </c>
      <c r="B11749" s="1">
        <v>3.0</v>
      </c>
      <c r="C11749" s="1" t="s">
        <v>25203</v>
      </c>
      <c r="D11749" s="1" t="s">
        <v>25204</v>
      </c>
      <c r="E11749" s="1" t="s">
        <v>169</v>
      </c>
      <c r="F11749" s="1" t="s">
        <v>11</v>
      </c>
      <c r="G11749" s="1" t="str">
        <f>IFERROR(__xludf.DUMMYFUNCTION("GOOGLETRANSLATE(D11749,""fr"",""en"")"),"#VALUE!")</f>
        <v>#VALUE!</v>
      </c>
    </row>
    <row r="11750" ht="15.75" customHeight="1">
      <c r="A11750" s="1" t="s">
        <v>838</v>
      </c>
      <c r="B11750" s="1">
        <v>1.0</v>
      </c>
      <c r="C11750" s="1" t="s">
        <v>25205</v>
      </c>
      <c r="D11750" s="1" t="s">
        <v>25206</v>
      </c>
      <c r="E11750" s="1" t="s">
        <v>10</v>
      </c>
      <c r="F11750" s="1" t="s">
        <v>11</v>
      </c>
      <c r="G11750" s="1" t="str">
        <f>IFERROR(__xludf.DUMMYFUNCTION("GOOGLETRANSLATE(D11750,""fr"",""en"")"),"#VALUE!")</f>
        <v>#VALUE!</v>
      </c>
    </row>
    <row r="11751" ht="15.75" customHeight="1">
      <c r="A11751" s="1" t="s">
        <v>26</v>
      </c>
      <c r="B11751" s="1">
        <v>4.0</v>
      </c>
      <c r="C11751" s="1" t="s">
        <v>25207</v>
      </c>
      <c r="D11751" s="1" t="s">
        <v>25208</v>
      </c>
      <c r="E11751" s="1" t="s">
        <v>614</v>
      </c>
      <c r="F11751" s="1" t="s">
        <v>30</v>
      </c>
      <c r="G11751" s="1" t="str">
        <f>IFERROR(__xludf.DUMMYFUNCTION("GOOGLETRANSLATE(D11751,""fr"",""en"")"),"#VALUE!")</f>
        <v>#VALUE!</v>
      </c>
    </row>
    <row r="11752" ht="15.75" customHeight="1">
      <c r="A11752" s="1" t="s">
        <v>3312</v>
      </c>
      <c r="B11752" s="1">
        <v>5.0</v>
      </c>
      <c r="C11752" s="1" t="s">
        <v>25209</v>
      </c>
      <c r="D11752" s="1" t="s">
        <v>25210</v>
      </c>
      <c r="E11752" s="1" t="s">
        <v>10</v>
      </c>
      <c r="F11752" s="1" t="s">
        <v>11</v>
      </c>
      <c r="G11752" s="1" t="str">
        <f>IFERROR(__xludf.DUMMYFUNCTION("GOOGLETRANSLATE(D11752,""fr"",""en"")"),"#VALUE!")</f>
        <v>#VALUE!</v>
      </c>
    </row>
    <row r="11753" ht="15.75" customHeight="1">
      <c r="A11753" s="1" t="s">
        <v>7</v>
      </c>
      <c r="B11753" s="1">
        <v>5.0</v>
      </c>
      <c r="C11753" s="1" t="s">
        <v>25211</v>
      </c>
      <c r="D11753" s="1" t="s">
        <v>25212</v>
      </c>
      <c r="E11753" s="1" t="s">
        <v>21</v>
      </c>
      <c r="F11753" s="1" t="s">
        <v>11</v>
      </c>
      <c r="G11753" s="1" t="str">
        <f>IFERROR(__xludf.DUMMYFUNCTION("GOOGLETRANSLATE(D11753,""fr"",""en"")"),"#VALUE!")</f>
        <v>#VALUE!</v>
      </c>
    </row>
    <row r="11754" ht="15.75" customHeight="1">
      <c r="A11754" s="1" t="s">
        <v>1218</v>
      </c>
      <c r="B11754" s="1">
        <v>4.0</v>
      </c>
      <c r="C11754" s="1" t="s">
        <v>25213</v>
      </c>
      <c r="D11754" s="1" t="s">
        <v>25214</v>
      </c>
      <c r="E11754" s="1" t="s">
        <v>10</v>
      </c>
      <c r="F11754" s="1" t="s">
        <v>11</v>
      </c>
      <c r="G11754" s="1" t="str">
        <f>IFERROR(__xludf.DUMMYFUNCTION("GOOGLETRANSLATE(D11754,""fr"",""en"")"),"#VALUE!")</f>
        <v>#VALUE!</v>
      </c>
    </row>
    <row r="11755" ht="15.75" customHeight="1">
      <c r="A11755" s="1" t="s">
        <v>170</v>
      </c>
      <c r="B11755" s="1">
        <v>5.0</v>
      </c>
      <c r="C11755" s="1" t="s">
        <v>25215</v>
      </c>
      <c r="D11755" s="1" t="s">
        <v>25216</v>
      </c>
      <c r="E11755" s="1" t="s">
        <v>21</v>
      </c>
      <c r="F11755" s="1" t="s">
        <v>11</v>
      </c>
      <c r="G11755" s="1" t="str">
        <f>IFERROR(__xludf.DUMMYFUNCTION("GOOGLETRANSLATE(D11755,""fr"",""en"")"),"#VALUE!")</f>
        <v>#VALUE!</v>
      </c>
    </row>
    <row r="11756" ht="15.75" customHeight="1">
      <c r="A11756" s="1" t="s">
        <v>1341</v>
      </c>
      <c r="B11756" s="1">
        <v>1.0</v>
      </c>
      <c r="C11756" s="1" t="s">
        <v>25217</v>
      </c>
      <c r="D11756" s="1" t="s">
        <v>25218</v>
      </c>
      <c r="E11756" s="1" t="s">
        <v>196</v>
      </c>
      <c r="F11756" s="1" t="s">
        <v>118</v>
      </c>
      <c r="G11756" s="1" t="str">
        <f>IFERROR(__xludf.DUMMYFUNCTION("GOOGLETRANSLATE(D11756,""fr"",""en"")"),"#VALUE!")</f>
        <v>#VALUE!</v>
      </c>
    </row>
    <row r="11757" ht="15.75" customHeight="1">
      <c r="A11757" s="1" t="s">
        <v>738</v>
      </c>
      <c r="B11757" s="1">
        <v>1.0</v>
      </c>
      <c r="C11757" s="1" t="s">
        <v>25219</v>
      </c>
      <c r="D11757" s="1" t="s">
        <v>25220</v>
      </c>
      <c r="E11757" s="1" t="s">
        <v>21</v>
      </c>
      <c r="F11757" s="1" t="s">
        <v>11</v>
      </c>
      <c r="G11757" s="1" t="str">
        <f>IFERROR(__xludf.DUMMYFUNCTION("GOOGLETRANSLATE(D11757,""fr"",""en"")"),"#VALUE!")</f>
        <v>#VALUE!</v>
      </c>
    </row>
    <row r="11758" ht="15.75" customHeight="1">
      <c r="A11758" s="1" t="s">
        <v>16380</v>
      </c>
      <c r="B11758" s="1">
        <v>1.0</v>
      </c>
      <c r="C11758" s="1" t="s">
        <v>25221</v>
      </c>
      <c r="D11758" s="1" t="s">
        <v>25222</v>
      </c>
      <c r="E11758" s="1" t="s">
        <v>109</v>
      </c>
      <c r="F11758" s="1" t="s">
        <v>11</v>
      </c>
      <c r="G11758" s="1" t="str">
        <f>IFERROR(__xludf.DUMMYFUNCTION("GOOGLETRANSLATE(D11758,""fr"",""en"")"),"#VALUE!")</f>
        <v>#VALUE!</v>
      </c>
    </row>
    <row r="11759" ht="15.75" customHeight="1">
      <c r="A11759" s="1" t="s">
        <v>2817</v>
      </c>
      <c r="B11759" s="1">
        <v>2.0</v>
      </c>
      <c r="C11759" s="1" t="s">
        <v>25223</v>
      </c>
      <c r="D11759" s="1" t="s">
        <v>25224</v>
      </c>
      <c r="E11759" s="1" t="s">
        <v>125</v>
      </c>
      <c r="F11759" s="1" t="s">
        <v>110</v>
      </c>
      <c r="G11759" s="1" t="str">
        <f>IFERROR(__xludf.DUMMYFUNCTION("GOOGLETRANSLATE(D11759,""fr"",""en"")"),"#VALUE!")</f>
        <v>#VALUE!</v>
      </c>
    </row>
    <row r="11760" ht="15.75" customHeight="1">
      <c r="A11760" s="1" t="s">
        <v>2106</v>
      </c>
      <c r="B11760" s="1">
        <v>3.0</v>
      </c>
      <c r="C11760" s="1" t="s">
        <v>25225</v>
      </c>
      <c r="D11760" s="1" t="s">
        <v>25226</v>
      </c>
      <c r="E11760" s="1" t="s">
        <v>169</v>
      </c>
      <c r="F11760" s="1" t="s">
        <v>11</v>
      </c>
      <c r="G11760" s="1" t="str">
        <f>IFERROR(__xludf.DUMMYFUNCTION("GOOGLETRANSLATE(D11760,""fr"",""en"")"),"#VALUE!")</f>
        <v>#VALUE!</v>
      </c>
    </row>
    <row r="11761" ht="15.75" customHeight="1">
      <c r="A11761" s="1" t="s">
        <v>1709</v>
      </c>
      <c r="B11761" s="1">
        <v>4.0</v>
      </c>
      <c r="C11761" s="1" t="s">
        <v>25227</v>
      </c>
      <c r="D11761" s="1" t="s">
        <v>25228</v>
      </c>
      <c r="E11761" s="1" t="s">
        <v>65</v>
      </c>
      <c r="F11761" s="1" t="s">
        <v>66</v>
      </c>
      <c r="G11761" s="1" t="str">
        <f>IFERROR(__xludf.DUMMYFUNCTION("GOOGLETRANSLATE(D11761,""fr"",""en"")"),"#VALUE!")</f>
        <v>#VALUE!</v>
      </c>
    </row>
    <row r="11762" ht="15.75" customHeight="1">
      <c r="A11762" s="1" t="s">
        <v>2911</v>
      </c>
      <c r="B11762" s="1">
        <v>2.0</v>
      </c>
      <c r="C11762" s="1" t="s">
        <v>25229</v>
      </c>
      <c r="D11762" s="1" t="s">
        <v>25230</v>
      </c>
      <c r="E11762" s="1" t="s">
        <v>373</v>
      </c>
      <c r="F11762" s="1" t="s">
        <v>30</v>
      </c>
      <c r="G11762" s="1" t="str">
        <f>IFERROR(__xludf.DUMMYFUNCTION("GOOGLETRANSLATE(D11762,""fr"",""en"")"),"#VALUE!")</f>
        <v>#VALUE!</v>
      </c>
    </row>
    <row r="11763" ht="15.75" customHeight="1">
      <c r="A11763" s="1" t="s">
        <v>11613</v>
      </c>
      <c r="B11763" s="1">
        <v>2.0</v>
      </c>
      <c r="C11763" s="1" t="s">
        <v>25231</v>
      </c>
      <c r="D11763" s="1" t="s">
        <v>25232</v>
      </c>
      <c r="E11763" s="1" t="s">
        <v>1192</v>
      </c>
      <c r="F11763" s="1" t="s">
        <v>110</v>
      </c>
      <c r="G11763" s="1" t="str">
        <f>IFERROR(__xludf.DUMMYFUNCTION("GOOGLETRANSLATE(D11763,""fr"",""en"")"),"#VALUE!")</f>
        <v>#VALUE!</v>
      </c>
    </row>
    <row r="11764" ht="15.75" customHeight="1">
      <c r="A11764" s="1" t="s">
        <v>264</v>
      </c>
      <c r="B11764" s="1">
        <v>3.0</v>
      </c>
      <c r="C11764" s="1" t="s">
        <v>25233</v>
      </c>
      <c r="D11764" s="1" t="s">
        <v>25234</v>
      </c>
      <c r="E11764" s="1" t="s">
        <v>10</v>
      </c>
      <c r="F11764" s="1" t="s">
        <v>11</v>
      </c>
      <c r="G11764" s="1" t="str">
        <f>IFERROR(__xludf.DUMMYFUNCTION("GOOGLETRANSLATE(D11764,""fr"",""en"")"),"#VALUE!")</f>
        <v>#VALUE!</v>
      </c>
    </row>
    <row r="11765" ht="15.75" customHeight="1">
      <c r="A11765" s="1" t="s">
        <v>3448</v>
      </c>
      <c r="B11765" s="1">
        <v>3.0</v>
      </c>
      <c r="C11765" s="1" t="s">
        <v>25235</v>
      </c>
      <c r="D11765" s="1" t="s">
        <v>25236</v>
      </c>
      <c r="E11765" s="1" t="s">
        <v>10</v>
      </c>
      <c r="F11765" s="1" t="s">
        <v>11</v>
      </c>
      <c r="G11765" s="1" t="str">
        <f>IFERROR(__xludf.DUMMYFUNCTION("GOOGLETRANSLATE(D11765,""fr"",""en"")"),"#VALUE!")</f>
        <v>#VALUE!</v>
      </c>
    </row>
    <row r="11766" ht="15.75" customHeight="1">
      <c r="A11766" s="1" t="s">
        <v>1796</v>
      </c>
      <c r="B11766" s="1">
        <v>5.0</v>
      </c>
      <c r="C11766" s="1" t="s">
        <v>25237</v>
      </c>
      <c r="D11766" s="1" t="s">
        <v>25238</v>
      </c>
      <c r="E11766" s="1" t="s">
        <v>21</v>
      </c>
      <c r="F11766" s="1" t="s">
        <v>11</v>
      </c>
      <c r="G11766" s="1" t="str">
        <f>IFERROR(__xludf.DUMMYFUNCTION("GOOGLETRANSLATE(D11766,""fr"",""en"")"),"#VALUE!")</f>
        <v>#VALUE!</v>
      </c>
    </row>
    <row r="11767" ht="15.75" customHeight="1">
      <c r="A11767" s="1" t="s">
        <v>7762</v>
      </c>
      <c r="B11767" s="1">
        <v>1.0</v>
      </c>
      <c r="C11767" s="1" t="s">
        <v>25239</v>
      </c>
      <c r="D11767" s="1" t="s">
        <v>25240</v>
      </c>
      <c r="E11767" s="1" t="s">
        <v>34</v>
      </c>
      <c r="F11767" s="1" t="s">
        <v>30</v>
      </c>
      <c r="G11767" s="1" t="str">
        <f>IFERROR(__xludf.DUMMYFUNCTION("GOOGLETRANSLATE(D11767,""fr"",""en"")"),"#VALUE!")</f>
        <v>#VALUE!</v>
      </c>
    </row>
    <row r="11768" ht="15.75" customHeight="1">
      <c r="A11768" s="1" t="s">
        <v>3031</v>
      </c>
      <c r="B11768" s="1">
        <v>1.0</v>
      </c>
      <c r="C11768" s="1" t="s">
        <v>25241</v>
      </c>
      <c r="D11768" s="1" t="s">
        <v>25242</v>
      </c>
      <c r="E11768" s="1" t="s">
        <v>25</v>
      </c>
      <c r="F11768" s="1" t="s">
        <v>11</v>
      </c>
      <c r="G11768" s="1" t="str">
        <f>IFERROR(__xludf.DUMMYFUNCTION("GOOGLETRANSLATE(D11768,""fr"",""en"")"),"#VALUE!")</f>
        <v>#VALUE!</v>
      </c>
    </row>
    <row r="11769" ht="15.75" customHeight="1">
      <c r="A11769" s="1" t="s">
        <v>11191</v>
      </c>
      <c r="B11769" s="1">
        <v>1.0</v>
      </c>
      <c r="C11769" s="1" t="s">
        <v>25243</v>
      </c>
      <c r="D11769" s="1" t="s">
        <v>25244</v>
      </c>
      <c r="E11769" s="1" t="s">
        <v>292</v>
      </c>
      <c r="F11769" s="1" t="s">
        <v>11</v>
      </c>
      <c r="G11769" s="1" t="str">
        <f>IFERROR(__xludf.DUMMYFUNCTION("GOOGLETRANSLATE(D11769,""fr"",""en"")"),"#VALUE!")</f>
        <v>#VALUE!</v>
      </c>
    </row>
    <row r="11770" ht="15.75" customHeight="1">
      <c r="A11770" s="1" t="s">
        <v>2117</v>
      </c>
      <c r="B11770" s="1">
        <v>4.0</v>
      </c>
      <c r="C11770" s="1" t="s">
        <v>25245</v>
      </c>
      <c r="D11770" s="1" t="s">
        <v>25246</v>
      </c>
      <c r="E11770" s="1" t="s">
        <v>21</v>
      </c>
      <c r="F11770" s="1" t="s">
        <v>11</v>
      </c>
      <c r="G11770" s="1" t="str">
        <f>IFERROR(__xludf.DUMMYFUNCTION("GOOGLETRANSLATE(D11770,""fr"",""en"")"),"#VALUE!")</f>
        <v>#VALUE!</v>
      </c>
    </row>
    <row r="11771" ht="15.75" customHeight="1">
      <c r="A11771" s="1" t="s">
        <v>8304</v>
      </c>
      <c r="B11771" s="1">
        <v>2.0</v>
      </c>
      <c r="C11771" s="1" t="s">
        <v>25247</v>
      </c>
      <c r="D11771" s="1" t="s">
        <v>25248</v>
      </c>
      <c r="E11771" s="1" t="s">
        <v>273</v>
      </c>
      <c r="F11771" s="1" t="s">
        <v>110</v>
      </c>
      <c r="G11771" s="1" t="str">
        <f>IFERROR(__xludf.DUMMYFUNCTION("GOOGLETRANSLATE(D11771,""fr"",""en"")"),"#VALUE!")</f>
        <v>#VALUE!</v>
      </c>
    </row>
    <row r="11772" ht="15.75" customHeight="1">
      <c r="A11772" s="1" t="s">
        <v>1235</v>
      </c>
      <c r="B11772" s="1">
        <v>1.0</v>
      </c>
      <c r="C11772" s="1" t="s">
        <v>25249</v>
      </c>
      <c r="D11772" s="1" t="s">
        <v>25250</v>
      </c>
      <c r="E11772" s="1" t="s">
        <v>296</v>
      </c>
      <c r="F11772" s="1" t="s">
        <v>110</v>
      </c>
      <c r="G11772" s="1" t="str">
        <f>IFERROR(__xludf.DUMMYFUNCTION("GOOGLETRANSLATE(D11772,""fr"",""en"")"),"#VALUE!")</f>
        <v>#VALUE!</v>
      </c>
    </row>
    <row r="11773" ht="15.75" customHeight="1">
      <c r="A11773" s="1" t="s">
        <v>12231</v>
      </c>
      <c r="B11773" s="1">
        <v>1.0</v>
      </c>
      <c r="C11773" s="1" t="s">
        <v>25251</v>
      </c>
      <c r="D11773" s="1" t="s">
        <v>25252</v>
      </c>
      <c r="E11773" s="1" t="s">
        <v>10</v>
      </c>
      <c r="F11773" s="1" t="s">
        <v>11</v>
      </c>
      <c r="G11773" s="1" t="str">
        <f>IFERROR(__xludf.DUMMYFUNCTION("GOOGLETRANSLATE(D11773,""fr"",""en"")"),"#VALUE!")</f>
        <v>#VALUE!</v>
      </c>
    </row>
    <row r="11774" ht="15.75" customHeight="1">
      <c r="A11774" s="1" t="s">
        <v>551</v>
      </c>
      <c r="B11774" s="1">
        <v>3.0</v>
      </c>
      <c r="C11774" s="1" t="s">
        <v>25253</v>
      </c>
      <c r="D11774" s="1" t="s">
        <v>25254</v>
      </c>
      <c r="E11774" s="1" t="s">
        <v>10</v>
      </c>
      <c r="F11774" s="1" t="s">
        <v>11</v>
      </c>
      <c r="G11774" s="1" t="str">
        <f>IFERROR(__xludf.DUMMYFUNCTION("GOOGLETRANSLATE(D11774,""fr"",""en"")"),"#VALUE!")</f>
        <v>#VALUE!</v>
      </c>
    </row>
    <row r="11775" ht="15.75" customHeight="1">
      <c r="A11775" s="1" t="s">
        <v>299</v>
      </c>
      <c r="B11775" s="1">
        <v>5.0</v>
      </c>
      <c r="C11775" s="1" t="s">
        <v>25255</v>
      </c>
      <c r="D11775" s="1" t="s">
        <v>25256</v>
      </c>
      <c r="E11775" s="1" t="s">
        <v>21</v>
      </c>
      <c r="F11775" s="1" t="s">
        <v>11</v>
      </c>
      <c r="G11775" s="1" t="str">
        <f>IFERROR(__xludf.DUMMYFUNCTION("GOOGLETRANSLATE(D11775,""fr"",""en"")"),"#VALUE!")</f>
        <v>#VALUE!</v>
      </c>
    </row>
    <row r="11776" ht="15.75" customHeight="1">
      <c r="A11776" s="1" t="s">
        <v>14536</v>
      </c>
      <c r="B11776" s="1">
        <v>1.0</v>
      </c>
      <c r="C11776" s="1" t="s">
        <v>25257</v>
      </c>
      <c r="D11776" s="1" t="s">
        <v>25258</v>
      </c>
      <c r="E11776" s="1" t="s">
        <v>125</v>
      </c>
      <c r="F11776" s="1" t="s">
        <v>110</v>
      </c>
      <c r="G11776" s="1" t="str">
        <f>IFERROR(__xludf.DUMMYFUNCTION("GOOGLETRANSLATE(D11776,""fr"",""en"")"),"#VALUE!")</f>
        <v>#VALUE!</v>
      </c>
    </row>
    <row r="11777" ht="15.75" customHeight="1">
      <c r="A11777" s="1" t="s">
        <v>2237</v>
      </c>
      <c r="B11777" s="1">
        <v>3.0</v>
      </c>
      <c r="C11777" s="1" t="s">
        <v>25259</v>
      </c>
      <c r="D11777" s="1" t="s">
        <v>25260</v>
      </c>
      <c r="E11777" s="1" t="s">
        <v>10</v>
      </c>
      <c r="F11777" s="1" t="s">
        <v>11</v>
      </c>
      <c r="G11777" s="1" t="str">
        <f>IFERROR(__xludf.DUMMYFUNCTION("GOOGLETRANSLATE(D11777,""fr"",""en"")"),"#VALUE!")</f>
        <v>#VALUE!</v>
      </c>
    </row>
    <row r="11778" ht="15.75" customHeight="1">
      <c r="A11778" s="1" t="s">
        <v>1473</v>
      </c>
      <c r="B11778" s="1">
        <v>3.0</v>
      </c>
      <c r="C11778" s="1" t="s">
        <v>25261</v>
      </c>
      <c r="D11778" s="1" t="s">
        <v>25262</v>
      </c>
      <c r="E11778" s="1" t="s">
        <v>614</v>
      </c>
      <c r="F11778" s="1" t="s">
        <v>30</v>
      </c>
      <c r="G11778" s="1" t="str">
        <f>IFERROR(__xludf.DUMMYFUNCTION("GOOGLETRANSLATE(D11778,""fr"",""en"")"),"#VALUE!")</f>
        <v>#VALUE!</v>
      </c>
    </row>
    <row r="11779" ht="15.75" customHeight="1">
      <c r="A11779" s="1" t="s">
        <v>1238</v>
      </c>
      <c r="B11779" s="1">
        <v>1.0</v>
      </c>
      <c r="C11779" s="1" t="s">
        <v>25263</v>
      </c>
      <c r="D11779" s="1" t="s">
        <v>25264</v>
      </c>
      <c r="E11779" s="1" t="s">
        <v>169</v>
      </c>
      <c r="F11779" s="1" t="s">
        <v>110</v>
      </c>
      <c r="G11779" s="1" t="str">
        <f>IFERROR(__xludf.DUMMYFUNCTION("GOOGLETRANSLATE(D11779,""fr"",""en"")"),"#VALUE!")</f>
        <v>#VALUE!</v>
      </c>
    </row>
    <row r="11780" ht="15.75" customHeight="1">
      <c r="A11780" s="1" t="s">
        <v>8160</v>
      </c>
      <c r="B11780" s="1">
        <v>1.0</v>
      </c>
      <c r="C11780" s="1" t="s">
        <v>25265</v>
      </c>
      <c r="D11780" s="1" t="s">
        <v>25266</v>
      </c>
      <c r="E11780" s="1" t="s">
        <v>575</v>
      </c>
      <c r="F11780" s="1" t="s">
        <v>84</v>
      </c>
      <c r="G11780" s="1" t="str">
        <f>IFERROR(__xludf.DUMMYFUNCTION("GOOGLETRANSLATE(D11780,""fr"",""en"")"),"#VALUE!")</f>
        <v>#VALUE!</v>
      </c>
    </row>
    <row r="11781" ht="15.75" customHeight="1">
      <c r="A11781" s="1" t="s">
        <v>10606</v>
      </c>
      <c r="B11781" s="1">
        <v>1.0</v>
      </c>
      <c r="C11781" s="1" t="s">
        <v>25267</v>
      </c>
      <c r="D11781" s="1" t="s">
        <v>25268</v>
      </c>
      <c r="E11781" s="1" t="s">
        <v>169</v>
      </c>
      <c r="F11781" s="1" t="s">
        <v>110</v>
      </c>
      <c r="G11781" s="1" t="str">
        <f>IFERROR(__xludf.DUMMYFUNCTION("GOOGLETRANSLATE(D11781,""fr"",""en"")"),"#VALUE!")</f>
        <v>#VALUE!</v>
      </c>
    </row>
    <row r="11782" ht="15.75" customHeight="1">
      <c r="A11782" s="1" t="s">
        <v>391</v>
      </c>
      <c r="B11782" s="1">
        <v>1.0</v>
      </c>
      <c r="C11782" s="1" t="s">
        <v>25269</v>
      </c>
      <c r="D11782" s="1" t="s">
        <v>25270</v>
      </c>
      <c r="E11782" s="1" t="s">
        <v>254</v>
      </c>
      <c r="F11782" s="1" t="s">
        <v>66</v>
      </c>
      <c r="G11782" s="1" t="str">
        <f>IFERROR(__xludf.DUMMYFUNCTION("GOOGLETRANSLATE(D11782,""fr"",""en"")"),"#VALUE!")</f>
        <v>#VALUE!</v>
      </c>
    </row>
    <row r="11783" ht="15.75" customHeight="1">
      <c r="A11783" s="1" t="s">
        <v>5886</v>
      </c>
      <c r="B11783" s="1">
        <v>2.0</v>
      </c>
      <c r="C11783" s="1" t="s">
        <v>25271</v>
      </c>
      <c r="D11783" s="1" t="s">
        <v>25272</v>
      </c>
      <c r="E11783" s="1" t="s">
        <v>52</v>
      </c>
      <c r="F11783" s="1" t="s">
        <v>11</v>
      </c>
      <c r="G11783" s="1" t="str">
        <f>IFERROR(__xludf.DUMMYFUNCTION("GOOGLETRANSLATE(D11783,""fr"",""en"")"),"#VALUE!")</f>
        <v>#VALUE!</v>
      </c>
    </row>
    <row r="11784" ht="15.75" customHeight="1">
      <c r="A11784" s="1" t="s">
        <v>166</v>
      </c>
      <c r="B11784" s="1">
        <v>4.0</v>
      </c>
      <c r="C11784" s="1" t="s">
        <v>25273</v>
      </c>
      <c r="D11784" s="1" t="s">
        <v>25274</v>
      </c>
      <c r="E11784" s="1" t="s">
        <v>65</v>
      </c>
      <c r="F11784" s="1" t="s">
        <v>66</v>
      </c>
      <c r="G11784" s="1" t="str">
        <f>IFERROR(__xludf.DUMMYFUNCTION("GOOGLETRANSLATE(D11784,""fr"",""en"")"),"#VALUE!")</f>
        <v>#VALUE!</v>
      </c>
    </row>
    <row r="11785" ht="15.75" customHeight="1">
      <c r="A11785" s="1" t="s">
        <v>6756</v>
      </c>
      <c r="B11785" s="1">
        <v>1.0</v>
      </c>
      <c r="C11785" s="1" t="s">
        <v>25275</v>
      </c>
      <c r="D11785" s="1" t="s">
        <v>25276</v>
      </c>
      <c r="E11785" s="1" t="s">
        <v>273</v>
      </c>
      <c r="F11785" s="1" t="s">
        <v>66</v>
      </c>
      <c r="G11785" s="1" t="str">
        <f>IFERROR(__xludf.DUMMYFUNCTION("GOOGLETRANSLATE(D11785,""fr"",""en"")"),"#VALUE!")</f>
        <v>#VALUE!</v>
      </c>
    </row>
    <row r="11786" ht="15.75" customHeight="1">
      <c r="A11786" s="1" t="s">
        <v>1421</v>
      </c>
      <c r="B11786" s="1">
        <v>1.0</v>
      </c>
      <c r="C11786" s="1" t="s">
        <v>25277</v>
      </c>
      <c r="D11786" s="1" t="s">
        <v>25278</v>
      </c>
      <c r="E11786" s="1" t="s">
        <v>10</v>
      </c>
      <c r="F11786" s="1" t="s">
        <v>11</v>
      </c>
      <c r="G11786" s="1" t="str">
        <f>IFERROR(__xludf.DUMMYFUNCTION("GOOGLETRANSLATE(D11786,""fr"",""en"")"),"#VALUE!")</f>
        <v>#VALUE!</v>
      </c>
    </row>
    <row r="11787" ht="15.75" customHeight="1">
      <c r="A11787" s="1" t="s">
        <v>2801</v>
      </c>
      <c r="B11787" s="1">
        <v>5.0</v>
      </c>
      <c r="C11787" s="1" t="s">
        <v>25279</v>
      </c>
      <c r="D11787" s="1" t="s">
        <v>25280</v>
      </c>
      <c r="E11787" s="1" t="s">
        <v>554</v>
      </c>
      <c r="F11787" s="1" t="s">
        <v>30</v>
      </c>
      <c r="G11787" s="1" t="str">
        <f>IFERROR(__xludf.DUMMYFUNCTION("GOOGLETRANSLATE(D11787,""fr"",""en"")"),"#VALUE!")</f>
        <v>#VALUE!</v>
      </c>
    </row>
    <row r="11788" ht="15.75" customHeight="1">
      <c r="A11788" s="1" t="s">
        <v>16453</v>
      </c>
      <c r="B11788" s="1">
        <v>1.0</v>
      </c>
      <c r="C11788" s="1" t="s">
        <v>25281</v>
      </c>
      <c r="D11788" s="1" t="s">
        <v>25282</v>
      </c>
      <c r="E11788" s="1" t="s">
        <v>373</v>
      </c>
      <c r="F11788" s="1" t="s">
        <v>30</v>
      </c>
      <c r="G11788" s="1" t="str">
        <f>IFERROR(__xludf.DUMMYFUNCTION("GOOGLETRANSLATE(D11788,""fr"",""en"")"),"#VALUE!")</f>
        <v>#VALUE!</v>
      </c>
    </row>
    <row r="11789" ht="15.75" customHeight="1">
      <c r="A11789" s="1" t="s">
        <v>1456</v>
      </c>
      <c r="B11789" s="1">
        <v>3.0</v>
      </c>
      <c r="C11789" s="1" t="s">
        <v>25283</v>
      </c>
      <c r="D11789" s="1" t="s">
        <v>25284</v>
      </c>
      <c r="E11789" s="1" t="s">
        <v>273</v>
      </c>
      <c r="F11789" s="1" t="s">
        <v>11</v>
      </c>
      <c r="G11789" s="1" t="str">
        <f>IFERROR(__xludf.DUMMYFUNCTION("GOOGLETRANSLATE(D11789,""fr"",""en"")"),"#VALUE!")</f>
        <v>#VALUE!</v>
      </c>
    </row>
    <row r="11790" ht="15.75" customHeight="1">
      <c r="A11790" s="1" t="s">
        <v>3041</v>
      </c>
      <c r="B11790" s="1">
        <v>2.0</v>
      </c>
      <c r="C11790" s="1" t="s">
        <v>25285</v>
      </c>
      <c r="D11790" s="1" t="s">
        <v>25286</v>
      </c>
      <c r="E11790" s="1" t="s">
        <v>273</v>
      </c>
      <c r="F11790" s="1" t="s">
        <v>11</v>
      </c>
      <c r="G11790" s="1" t="str">
        <f>IFERROR(__xludf.DUMMYFUNCTION("GOOGLETRANSLATE(D11790,""fr"",""en"")"),"#VALUE!")</f>
        <v>#VALUE!</v>
      </c>
    </row>
    <row r="11791" ht="15.75" customHeight="1">
      <c r="A11791" s="1" t="s">
        <v>11004</v>
      </c>
      <c r="B11791" s="1">
        <v>2.0</v>
      </c>
      <c r="C11791" s="1" t="s">
        <v>25287</v>
      </c>
      <c r="D11791" s="1" t="s">
        <v>25288</v>
      </c>
      <c r="E11791" s="1" t="s">
        <v>1192</v>
      </c>
      <c r="F11791" s="1" t="s">
        <v>110</v>
      </c>
      <c r="G11791" s="1" t="str">
        <f>IFERROR(__xludf.DUMMYFUNCTION("GOOGLETRANSLATE(D11791,""fr"",""en"")"),"#VALUE!")</f>
        <v>#VALUE!</v>
      </c>
    </row>
    <row r="11792" ht="15.75" customHeight="1">
      <c r="A11792" s="1" t="s">
        <v>3886</v>
      </c>
      <c r="B11792" s="1">
        <v>2.0</v>
      </c>
      <c r="C11792" s="1" t="s">
        <v>25289</v>
      </c>
      <c r="D11792" s="1" t="s">
        <v>25290</v>
      </c>
      <c r="E11792" s="1" t="s">
        <v>575</v>
      </c>
      <c r="F11792" s="1" t="s">
        <v>84</v>
      </c>
      <c r="G11792" s="1" t="str">
        <f>IFERROR(__xludf.DUMMYFUNCTION("GOOGLETRANSLATE(D11792,""fr"",""en"")"),"#VALUE!")</f>
        <v>#VALUE!</v>
      </c>
    </row>
    <row r="11793" ht="15.75" customHeight="1">
      <c r="A11793" s="1" t="s">
        <v>173</v>
      </c>
      <c r="B11793" s="1">
        <v>5.0</v>
      </c>
      <c r="C11793" s="1" t="s">
        <v>25291</v>
      </c>
      <c r="D11793" s="1" t="s">
        <v>25292</v>
      </c>
      <c r="E11793" s="1" t="s">
        <v>21</v>
      </c>
      <c r="F11793" s="1" t="s">
        <v>11</v>
      </c>
      <c r="G11793" s="1" t="str">
        <f>IFERROR(__xludf.DUMMYFUNCTION("GOOGLETRANSLATE(D11793,""fr"",""en"")"),"#VALUE!")</f>
        <v>#VALUE!</v>
      </c>
    </row>
    <row r="11794" ht="15.75" customHeight="1">
      <c r="A11794" s="1" t="s">
        <v>17300</v>
      </c>
      <c r="B11794" s="1">
        <v>4.0</v>
      </c>
      <c r="C11794" s="1" t="s">
        <v>25293</v>
      </c>
      <c r="D11794" s="1" t="s">
        <v>25294</v>
      </c>
      <c r="E11794" s="1" t="s">
        <v>614</v>
      </c>
      <c r="F11794" s="1" t="s">
        <v>30</v>
      </c>
      <c r="G11794" s="1" t="str">
        <f>IFERROR(__xludf.DUMMYFUNCTION("GOOGLETRANSLATE(D11794,""fr"",""en"")"),"#VALUE!")</f>
        <v>#VALUE!</v>
      </c>
    </row>
    <row r="11795" ht="15.75" customHeight="1">
      <c r="A11795" s="1" t="s">
        <v>7459</v>
      </c>
      <c r="B11795" s="1">
        <v>3.0</v>
      </c>
      <c r="C11795" s="1" t="s">
        <v>25295</v>
      </c>
      <c r="D11795" s="1" t="s">
        <v>25296</v>
      </c>
      <c r="E11795" s="1" t="s">
        <v>169</v>
      </c>
      <c r="F11795" s="1" t="s">
        <v>110</v>
      </c>
      <c r="G11795" s="1" t="str">
        <f>IFERROR(__xludf.DUMMYFUNCTION("GOOGLETRANSLATE(D11795,""fr"",""en"")"),"#VALUE!")</f>
        <v>#VALUE!</v>
      </c>
    </row>
    <row r="11796" ht="15.75" customHeight="1">
      <c r="A11796" s="1" t="s">
        <v>3448</v>
      </c>
      <c r="B11796" s="1">
        <v>3.0</v>
      </c>
      <c r="C11796" s="1" t="s">
        <v>25297</v>
      </c>
      <c r="D11796" s="1" t="s">
        <v>25298</v>
      </c>
      <c r="E11796" s="1" t="s">
        <v>21</v>
      </c>
      <c r="F11796" s="1" t="s">
        <v>11</v>
      </c>
      <c r="G11796" s="1" t="str">
        <f>IFERROR(__xludf.DUMMYFUNCTION("GOOGLETRANSLATE(D11796,""fr"",""en"")"),"#VALUE!")</f>
        <v>#VALUE!</v>
      </c>
    </row>
    <row r="11797" ht="15.75" customHeight="1">
      <c r="A11797" s="1" t="s">
        <v>1026</v>
      </c>
      <c r="B11797" s="1">
        <v>2.0</v>
      </c>
      <c r="C11797" s="1" t="s">
        <v>25299</v>
      </c>
      <c r="D11797" s="1" t="s">
        <v>25300</v>
      </c>
      <c r="E11797" s="1" t="s">
        <v>169</v>
      </c>
      <c r="F11797" s="1" t="s">
        <v>11</v>
      </c>
      <c r="G11797" s="1" t="str">
        <f>IFERROR(__xludf.DUMMYFUNCTION("GOOGLETRANSLATE(D11797,""fr"",""en"")"),"#VALUE!")</f>
        <v>#VALUE!</v>
      </c>
    </row>
    <row r="11798" ht="15.75" customHeight="1">
      <c r="A11798" s="1" t="s">
        <v>1421</v>
      </c>
      <c r="B11798" s="1">
        <v>4.0</v>
      </c>
      <c r="C11798" s="1" t="s">
        <v>25301</v>
      </c>
      <c r="D11798" s="1" t="s">
        <v>25302</v>
      </c>
      <c r="E11798" s="1" t="s">
        <v>10</v>
      </c>
      <c r="F11798" s="1" t="s">
        <v>11</v>
      </c>
      <c r="G11798" s="1" t="str">
        <f>IFERROR(__xludf.DUMMYFUNCTION("GOOGLETRANSLATE(D11798,""fr"",""en"")"),"#VALUE!")</f>
        <v>#VALUE!</v>
      </c>
    </row>
    <row r="11799" ht="15.75" customHeight="1">
      <c r="A11799" s="1" t="s">
        <v>5759</v>
      </c>
      <c r="B11799" s="1">
        <v>2.0</v>
      </c>
      <c r="C11799" s="1" t="s">
        <v>25303</v>
      </c>
      <c r="D11799" s="1" t="s">
        <v>25304</v>
      </c>
      <c r="E11799" s="1" t="s">
        <v>10</v>
      </c>
      <c r="F11799" s="1" t="s">
        <v>11</v>
      </c>
      <c r="G11799" s="1" t="str">
        <f>IFERROR(__xludf.DUMMYFUNCTION("GOOGLETRANSLATE(D11799,""fr"",""en"")"),"#VALUE!")</f>
        <v>#VALUE!</v>
      </c>
    </row>
    <row r="11800" ht="15.75" customHeight="1">
      <c r="A11800" s="1" t="s">
        <v>606</v>
      </c>
      <c r="B11800" s="1">
        <v>4.0</v>
      </c>
      <c r="C11800" s="1" t="s">
        <v>25305</v>
      </c>
      <c r="D11800" s="1" t="s">
        <v>25306</v>
      </c>
      <c r="E11800" s="1" t="s">
        <v>10</v>
      </c>
      <c r="F11800" s="1" t="s">
        <v>11</v>
      </c>
      <c r="G11800" s="1" t="str">
        <f>IFERROR(__xludf.DUMMYFUNCTION("GOOGLETRANSLATE(D11800,""fr"",""en"")"),"#VALUE!")</f>
        <v>#VALUE!</v>
      </c>
    </row>
    <row r="11801" ht="15.75" customHeight="1">
      <c r="A11801" s="1" t="s">
        <v>1767</v>
      </c>
      <c r="B11801" s="1">
        <v>3.0</v>
      </c>
      <c r="C11801" s="1" t="s">
        <v>25307</v>
      </c>
      <c r="D11801" s="1" t="s">
        <v>25308</v>
      </c>
      <c r="E11801" s="1" t="s">
        <v>125</v>
      </c>
      <c r="F11801" s="1" t="s">
        <v>110</v>
      </c>
      <c r="G11801" s="1" t="str">
        <f>IFERROR(__xludf.DUMMYFUNCTION("GOOGLETRANSLATE(D11801,""fr"",""en"")"),"#VALUE!")</f>
        <v>#VALUE!</v>
      </c>
    </row>
    <row r="11802" ht="15.75" customHeight="1">
      <c r="A11802" s="1" t="s">
        <v>5456</v>
      </c>
      <c r="B11802" s="1">
        <v>3.0</v>
      </c>
      <c r="C11802" s="1" t="s">
        <v>25309</v>
      </c>
      <c r="D11802" s="1" t="s">
        <v>25310</v>
      </c>
      <c r="E11802" s="1" t="s">
        <v>21</v>
      </c>
      <c r="F11802" s="1" t="s">
        <v>11</v>
      </c>
      <c r="G11802" s="1" t="str">
        <f>IFERROR(__xludf.DUMMYFUNCTION("GOOGLETRANSLATE(D11802,""fr"",""en"")"),"#VALUE!")</f>
        <v>#VALUE!</v>
      </c>
    </row>
    <row r="11803" ht="15.75" customHeight="1">
      <c r="A11803" s="1" t="s">
        <v>678</v>
      </c>
      <c r="B11803" s="1">
        <v>4.0</v>
      </c>
      <c r="C11803" s="1" t="s">
        <v>25311</v>
      </c>
      <c r="D11803" s="1" t="s">
        <v>25312</v>
      </c>
      <c r="E11803" s="1" t="s">
        <v>10</v>
      </c>
      <c r="F11803" s="1" t="s">
        <v>11</v>
      </c>
      <c r="G11803" s="1" t="str">
        <f>IFERROR(__xludf.DUMMYFUNCTION("GOOGLETRANSLATE(D11803,""fr"",""en"")"),"#VALUE!")</f>
        <v>#VALUE!</v>
      </c>
    </row>
    <row r="11804" ht="15.75" customHeight="1">
      <c r="A11804" s="1" t="s">
        <v>3778</v>
      </c>
      <c r="B11804" s="1">
        <v>5.0</v>
      </c>
      <c r="C11804" s="1" t="s">
        <v>25313</v>
      </c>
      <c r="D11804" s="1" t="s">
        <v>25314</v>
      </c>
      <c r="E11804" s="1" t="s">
        <v>25</v>
      </c>
      <c r="F11804" s="1" t="s">
        <v>11</v>
      </c>
      <c r="G11804" s="1" t="str">
        <f>IFERROR(__xludf.DUMMYFUNCTION("GOOGLETRANSLATE(D11804,""fr"",""en"")"),"#VALUE!")</f>
        <v>#VALUE!</v>
      </c>
    </row>
    <row r="11805" ht="15.75" customHeight="1">
      <c r="A11805" s="1" t="s">
        <v>6222</v>
      </c>
      <c r="B11805" s="1">
        <v>2.0</v>
      </c>
      <c r="C11805" s="1" t="s">
        <v>25315</v>
      </c>
      <c r="D11805" s="1" t="s">
        <v>25316</v>
      </c>
      <c r="E11805" s="1" t="s">
        <v>52</v>
      </c>
      <c r="F11805" s="1" t="s">
        <v>11</v>
      </c>
      <c r="G11805" s="1" t="str">
        <f>IFERROR(__xludf.DUMMYFUNCTION("GOOGLETRANSLATE(D11805,""fr"",""en"")"),"#VALUE!")</f>
        <v>#VALUE!</v>
      </c>
    </row>
    <row r="11806" ht="15.75" customHeight="1">
      <c r="A11806" s="1" t="s">
        <v>4832</v>
      </c>
      <c r="B11806" s="1">
        <v>4.0</v>
      </c>
      <c r="C11806" s="1" t="s">
        <v>25317</v>
      </c>
      <c r="D11806" s="1" t="s">
        <v>25318</v>
      </c>
      <c r="E11806" s="1" t="s">
        <v>21</v>
      </c>
      <c r="F11806" s="1" t="s">
        <v>11</v>
      </c>
      <c r="G11806" s="1" t="str">
        <f>IFERROR(__xludf.DUMMYFUNCTION("GOOGLETRANSLATE(D11806,""fr"",""en"")"),"#VALUE!")</f>
        <v>#VALUE!</v>
      </c>
    </row>
    <row r="11807" ht="15.75" customHeight="1">
      <c r="A11807" s="1" t="s">
        <v>3874</v>
      </c>
      <c r="B11807" s="1">
        <v>1.0</v>
      </c>
      <c r="C11807" s="1" t="s">
        <v>25319</v>
      </c>
      <c r="D11807" s="1" t="s">
        <v>25320</v>
      </c>
      <c r="E11807" s="1" t="s">
        <v>169</v>
      </c>
      <c r="F11807" s="1" t="s">
        <v>110</v>
      </c>
      <c r="G11807" s="1" t="str">
        <f>IFERROR(__xludf.DUMMYFUNCTION("GOOGLETRANSLATE(D11807,""fr"",""en"")"),"#VALUE!")</f>
        <v>#VALUE!</v>
      </c>
    </row>
    <row r="11808" ht="15.75" customHeight="1">
      <c r="A11808" s="1" t="s">
        <v>1290</v>
      </c>
      <c r="B11808" s="1">
        <v>1.0</v>
      </c>
      <c r="C11808" s="1" t="s">
        <v>25321</v>
      </c>
      <c r="D11808" s="1" t="s">
        <v>25322</v>
      </c>
      <c r="E11808" s="1" t="s">
        <v>52</v>
      </c>
      <c r="F11808" s="1" t="s">
        <v>110</v>
      </c>
      <c r="G11808" s="1" t="str">
        <f>IFERROR(__xludf.DUMMYFUNCTION("GOOGLETRANSLATE(D11808,""fr"",""en"")"),"#VALUE!")</f>
        <v>#VALUE!</v>
      </c>
    </row>
    <row r="11809" ht="15.75" customHeight="1">
      <c r="A11809" s="1" t="s">
        <v>6393</v>
      </c>
      <c r="B11809" s="1">
        <v>2.0</v>
      </c>
      <c r="C11809" s="1" t="s">
        <v>25323</v>
      </c>
      <c r="D11809" s="1" t="s">
        <v>25324</v>
      </c>
      <c r="E11809" s="1" t="s">
        <v>10</v>
      </c>
      <c r="F11809" s="1" t="s">
        <v>11</v>
      </c>
      <c r="G11809" s="1" t="str">
        <f>IFERROR(__xludf.DUMMYFUNCTION("GOOGLETRANSLATE(D11809,""fr"",""en"")"),"#VALUE!")</f>
        <v>#VALUE!</v>
      </c>
    </row>
    <row r="11810" ht="15.75" customHeight="1">
      <c r="A11810" s="1" t="s">
        <v>135</v>
      </c>
      <c r="B11810" s="1">
        <v>4.0</v>
      </c>
      <c r="C11810" s="1" t="s">
        <v>25325</v>
      </c>
      <c r="D11810" s="1" t="s">
        <v>25326</v>
      </c>
      <c r="E11810" s="1" t="s">
        <v>21</v>
      </c>
      <c r="F11810" s="1" t="s">
        <v>11</v>
      </c>
      <c r="G11810" s="1" t="str">
        <f>IFERROR(__xludf.DUMMYFUNCTION("GOOGLETRANSLATE(D11810,""fr"",""en"")"),"#VALUE!")</f>
        <v>#VALUE!</v>
      </c>
    </row>
    <row r="11811" ht="15.75" customHeight="1">
      <c r="A11811" s="1" t="s">
        <v>2381</v>
      </c>
      <c r="B11811" s="1">
        <v>1.0</v>
      </c>
      <c r="C11811" s="1" t="s">
        <v>25327</v>
      </c>
      <c r="D11811" s="1" t="s">
        <v>25328</v>
      </c>
      <c r="E11811" s="1" t="s">
        <v>273</v>
      </c>
      <c r="F11811" s="1" t="s">
        <v>110</v>
      </c>
      <c r="G11811" s="1" t="str">
        <f>IFERROR(__xludf.DUMMYFUNCTION("GOOGLETRANSLATE(D11811,""fr"",""en"")"),"#VALUE!")</f>
        <v>#VALUE!</v>
      </c>
    </row>
    <row r="11812" ht="15.75" customHeight="1">
      <c r="A11812" s="1" t="s">
        <v>908</v>
      </c>
      <c r="B11812" s="1">
        <v>2.0</v>
      </c>
      <c r="C11812" s="1" t="s">
        <v>25329</v>
      </c>
      <c r="D11812" s="1" t="s">
        <v>25330</v>
      </c>
      <c r="E11812" s="1" t="s">
        <v>109</v>
      </c>
      <c r="F11812" s="1" t="s">
        <v>11</v>
      </c>
      <c r="G11812" s="1" t="str">
        <f>IFERROR(__xludf.DUMMYFUNCTION("GOOGLETRANSLATE(D11812,""fr"",""en"")"),"#VALUE!")</f>
        <v>#VALUE!</v>
      </c>
    </row>
    <row r="11813" ht="15.75" customHeight="1">
      <c r="A11813" s="1" t="s">
        <v>173</v>
      </c>
      <c r="B11813" s="1">
        <v>2.0</v>
      </c>
      <c r="C11813" s="1" t="s">
        <v>25331</v>
      </c>
      <c r="D11813" s="1" t="s">
        <v>25332</v>
      </c>
      <c r="E11813" s="1" t="s">
        <v>10</v>
      </c>
      <c r="F11813" s="1" t="s">
        <v>11</v>
      </c>
      <c r="G11813" s="1" t="str">
        <f>IFERROR(__xludf.DUMMYFUNCTION("GOOGLETRANSLATE(D11813,""fr"",""en"")"),"#VALUE!")</f>
        <v>#VALUE!</v>
      </c>
    </row>
    <row r="11814" ht="15.75" customHeight="1">
      <c r="A11814" s="1" t="s">
        <v>2343</v>
      </c>
      <c r="B11814" s="1">
        <v>4.0</v>
      </c>
      <c r="C11814" s="1" t="s">
        <v>25333</v>
      </c>
      <c r="D11814" s="1" t="s">
        <v>25334</v>
      </c>
      <c r="E11814" s="1" t="s">
        <v>614</v>
      </c>
      <c r="F11814" s="1" t="s">
        <v>30</v>
      </c>
      <c r="G11814" s="1" t="str">
        <f>IFERROR(__xludf.DUMMYFUNCTION("GOOGLETRANSLATE(D11814,""fr"",""en"")"),"#VALUE!")</f>
        <v>#VALUE!</v>
      </c>
    </row>
    <row r="11815" ht="15.75" customHeight="1">
      <c r="A11815" s="1" t="s">
        <v>2081</v>
      </c>
      <c r="B11815" s="1">
        <v>3.0</v>
      </c>
      <c r="C11815" s="1" t="s">
        <v>25335</v>
      </c>
      <c r="D11815" s="1" t="s">
        <v>25336</v>
      </c>
      <c r="E11815" s="1" t="s">
        <v>273</v>
      </c>
      <c r="F11815" s="1" t="s">
        <v>11</v>
      </c>
      <c r="G11815" s="1" t="str">
        <f>IFERROR(__xludf.DUMMYFUNCTION("GOOGLETRANSLATE(D11815,""fr"",""en"")"),"#VALUE!")</f>
        <v>#VALUE!</v>
      </c>
    </row>
    <row r="11816" ht="15.75" customHeight="1">
      <c r="A11816" s="1" t="s">
        <v>8191</v>
      </c>
      <c r="B11816" s="1">
        <v>1.0</v>
      </c>
      <c r="C11816" s="1" t="s">
        <v>25337</v>
      </c>
      <c r="D11816" s="1" t="s">
        <v>25338</v>
      </c>
      <c r="E11816" s="1" t="s">
        <v>1192</v>
      </c>
      <c r="F11816" s="1" t="s">
        <v>110</v>
      </c>
      <c r="G11816" s="1" t="str">
        <f>IFERROR(__xludf.DUMMYFUNCTION("GOOGLETRANSLATE(D11816,""fr"",""en"")"),"#VALUE!")</f>
        <v>#VALUE!</v>
      </c>
    </row>
    <row r="11817" ht="15.75" customHeight="1">
      <c r="A11817" s="1" t="s">
        <v>1439</v>
      </c>
      <c r="B11817" s="1">
        <v>5.0</v>
      </c>
      <c r="C11817" s="1" t="s">
        <v>25339</v>
      </c>
      <c r="D11817" s="1" t="s">
        <v>25340</v>
      </c>
      <c r="E11817" s="1" t="s">
        <v>448</v>
      </c>
      <c r="F11817" s="1" t="s">
        <v>84</v>
      </c>
      <c r="G11817" s="1" t="str">
        <f>IFERROR(__xludf.DUMMYFUNCTION("GOOGLETRANSLATE(D11817,""fr"",""en"")"),"#VALUE!")</f>
        <v>#VALUE!</v>
      </c>
    </row>
    <row r="11818" ht="15.75" customHeight="1">
      <c r="A11818" s="1" t="s">
        <v>667</v>
      </c>
      <c r="B11818" s="1">
        <v>4.0</v>
      </c>
      <c r="C11818" s="1" t="s">
        <v>25341</v>
      </c>
      <c r="D11818" s="1" t="s">
        <v>25342</v>
      </c>
      <c r="E11818" s="1" t="s">
        <v>21</v>
      </c>
      <c r="F11818" s="1" t="s">
        <v>11</v>
      </c>
      <c r="G11818" s="1" t="str">
        <f>IFERROR(__xludf.DUMMYFUNCTION("GOOGLETRANSLATE(D11818,""fr"",""en"")"),"#VALUE!")</f>
        <v>#VALUE!</v>
      </c>
    </row>
    <row r="11819" ht="15.75" customHeight="1">
      <c r="A11819" s="1" t="s">
        <v>982</v>
      </c>
      <c r="B11819" s="1">
        <v>1.0</v>
      </c>
      <c r="C11819" s="1" t="s">
        <v>25343</v>
      </c>
      <c r="D11819" s="1" t="s">
        <v>25344</v>
      </c>
      <c r="E11819" s="1" t="s">
        <v>117</v>
      </c>
      <c r="F11819" s="1" t="s">
        <v>118</v>
      </c>
      <c r="G11819" s="1" t="str">
        <f>IFERROR(__xludf.DUMMYFUNCTION("GOOGLETRANSLATE(D11819,""fr"",""en"")"),"#VALUE!")</f>
        <v>#VALUE!</v>
      </c>
    </row>
    <row r="11820" ht="15.75" customHeight="1">
      <c r="A11820" s="1" t="s">
        <v>2343</v>
      </c>
      <c r="B11820" s="1">
        <v>4.0</v>
      </c>
      <c r="C11820" s="1" t="s">
        <v>25345</v>
      </c>
      <c r="D11820" s="1" t="s">
        <v>25346</v>
      </c>
      <c r="E11820" s="1" t="s">
        <v>169</v>
      </c>
      <c r="F11820" s="1" t="s">
        <v>11</v>
      </c>
      <c r="G11820" s="1" t="str">
        <f>IFERROR(__xludf.DUMMYFUNCTION("GOOGLETRANSLATE(D11820,""fr"",""en"")"),"#VALUE!")</f>
        <v>#VALUE!</v>
      </c>
    </row>
    <row r="11821" ht="15.75" customHeight="1">
      <c r="A11821" s="1" t="s">
        <v>3132</v>
      </c>
      <c r="B11821" s="1">
        <v>3.0</v>
      </c>
      <c r="C11821" s="1" t="s">
        <v>25347</v>
      </c>
      <c r="D11821" s="1" t="s">
        <v>25348</v>
      </c>
      <c r="E11821" s="1" t="s">
        <v>21</v>
      </c>
      <c r="F11821" s="1" t="s">
        <v>11</v>
      </c>
      <c r="G11821" s="1" t="str">
        <f>IFERROR(__xludf.DUMMYFUNCTION("GOOGLETRANSLATE(D11821,""fr"",""en"")"),"#VALUE!")</f>
        <v>#VALUE!</v>
      </c>
    </row>
    <row r="11822" ht="15.75" customHeight="1">
      <c r="A11822" s="1" t="s">
        <v>3708</v>
      </c>
      <c r="B11822" s="1">
        <v>1.0</v>
      </c>
      <c r="C11822" s="1" t="s">
        <v>25349</v>
      </c>
      <c r="D11822" s="1" t="s">
        <v>25350</v>
      </c>
      <c r="E11822" s="1" t="s">
        <v>614</v>
      </c>
      <c r="F11822" s="1" t="s">
        <v>30</v>
      </c>
      <c r="G11822" s="1" t="str">
        <f>IFERROR(__xludf.DUMMYFUNCTION("GOOGLETRANSLATE(D11822,""fr"",""en"")"),"#VALUE!")</f>
        <v>#VALUE!</v>
      </c>
    </row>
    <row r="11823" ht="15.75" customHeight="1">
      <c r="A11823" s="1" t="s">
        <v>4395</v>
      </c>
      <c r="B11823" s="1">
        <v>1.0</v>
      </c>
      <c r="C11823" s="1" t="s">
        <v>25351</v>
      </c>
      <c r="D11823" s="1" t="s">
        <v>25352</v>
      </c>
      <c r="E11823" s="1" t="s">
        <v>25</v>
      </c>
      <c r="F11823" s="1" t="s">
        <v>110</v>
      </c>
      <c r="G11823" s="1" t="str">
        <f>IFERROR(__xludf.DUMMYFUNCTION("GOOGLETRANSLATE(D11823,""fr"",""en"")"),"#VALUE!")</f>
        <v>#VALUE!</v>
      </c>
    </row>
    <row r="11824" ht="15.75" customHeight="1">
      <c r="A11824" s="1" t="s">
        <v>876</v>
      </c>
      <c r="B11824" s="1">
        <v>5.0</v>
      </c>
      <c r="C11824" s="1" t="s">
        <v>25353</v>
      </c>
      <c r="D11824" s="1" t="s">
        <v>25354</v>
      </c>
      <c r="E11824" s="1" t="s">
        <v>21</v>
      </c>
      <c r="F11824" s="1" t="s">
        <v>11</v>
      </c>
      <c r="G11824" s="1" t="str">
        <f>IFERROR(__xludf.DUMMYFUNCTION("GOOGLETRANSLATE(D11824,""fr"",""en"")"),"#VALUE!")</f>
        <v>#VALUE!</v>
      </c>
    </row>
    <row r="11825" ht="15.75" customHeight="1">
      <c r="A11825" s="1" t="s">
        <v>77</v>
      </c>
      <c r="B11825" s="1">
        <v>5.0</v>
      </c>
      <c r="C11825" s="1" t="s">
        <v>25355</v>
      </c>
      <c r="D11825" s="1" t="s">
        <v>25356</v>
      </c>
      <c r="E11825" s="1" t="s">
        <v>21</v>
      </c>
      <c r="F11825" s="1" t="s">
        <v>11</v>
      </c>
      <c r="G11825" s="1" t="str">
        <f>IFERROR(__xludf.DUMMYFUNCTION("GOOGLETRANSLATE(D11825,""fr"",""en"")"),"#VALUE!")</f>
        <v>#VALUE!</v>
      </c>
    </row>
    <row r="11826" ht="15.75" customHeight="1">
      <c r="A11826" s="1" t="s">
        <v>9414</v>
      </c>
      <c r="B11826" s="1">
        <v>5.0</v>
      </c>
      <c r="C11826" s="1" t="s">
        <v>25357</v>
      </c>
      <c r="D11826" s="1" t="s">
        <v>25358</v>
      </c>
      <c r="E11826" s="1" t="s">
        <v>21</v>
      </c>
      <c r="F11826" s="1" t="s">
        <v>11</v>
      </c>
      <c r="G11826" s="1" t="str">
        <f>IFERROR(__xludf.DUMMYFUNCTION("GOOGLETRANSLATE(D11826,""fr"",""en"")"),"#VALUE!")</f>
        <v>#VALUE!</v>
      </c>
    </row>
    <row r="11827" ht="15.75" customHeight="1">
      <c r="A11827" s="1" t="s">
        <v>866</v>
      </c>
      <c r="B11827" s="1">
        <v>3.0</v>
      </c>
      <c r="C11827" s="1" t="s">
        <v>25359</v>
      </c>
      <c r="D11827" s="1" t="s">
        <v>25360</v>
      </c>
      <c r="E11827" s="1" t="s">
        <v>10</v>
      </c>
      <c r="F11827" s="1" t="s">
        <v>11</v>
      </c>
      <c r="G11827" s="1" t="str">
        <f>IFERROR(__xludf.DUMMYFUNCTION("GOOGLETRANSLATE(D11827,""fr"",""en"")"),"#VALUE!")</f>
        <v>#VALUE!</v>
      </c>
    </row>
    <row r="11828" ht="15.75" customHeight="1">
      <c r="A11828" s="1" t="s">
        <v>17660</v>
      </c>
      <c r="B11828" s="1">
        <v>2.0</v>
      </c>
      <c r="C11828" s="1" t="s">
        <v>25361</v>
      </c>
      <c r="D11828" s="1" t="s">
        <v>25362</v>
      </c>
      <c r="E11828" s="1" t="s">
        <v>519</v>
      </c>
      <c r="F11828" s="1" t="s">
        <v>118</v>
      </c>
      <c r="G11828" s="1" t="str">
        <f>IFERROR(__xludf.DUMMYFUNCTION("GOOGLETRANSLATE(D11828,""fr"",""en"")"),"#VALUE!")</f>
        <v>#VALUE!</v>
      </c>
    </row>
    <row r="11829" ht="15.75" customHeight="1">
      <c r="A11829" s="1" t="s">
        <v>144</v>
      </c>
      <c r="B11829" s="1">
        <v>5.0</v>
      </c>
      <c r="C11829" s="1" t="s">
        <v>25363</v>
      </c>
      <c r="D11829" s="1" t="s">
        <v>25364</v>
      </c>
      <c r="E11829" s="1" t="s">
        <v>21</v>
      </c>
      <c r="F11829" s="1" t="s">
        <v>11</v>
      </c>
      <c r="G11829" s="1" t="str">
        <f>IFERROR(__xludf.DUMMYFUNCTION("GOOGLETRANSLATE(D11829,""fr"",""en"")"),"#VALUE!")</f>
        <v>#VALUE!</v>
      </c>
    </row>
    <row r="11830" ht="15.75" customHeight="1">
      <c r="A11830" s="1" t="s">
        <v>8352</v>
      </c>
      <c r="B11830" s="1">
        <v>2.0</v>
      </c>
      <c r="C11830" s="1" t="s">
        <v>25365</v>
      </c>
      <c r="D11830" s="1" t="s">
        <v>25366</v>
      </c>
      <c r="E11830" s="1" t="s">
        <v>10</v>
      </c>
      <c r="F11830" s="1" t="s">
        <v>11</v>
      </c>
      <c r="G11830" s="1" t="str">
        <f>IFERROR(__xludf.DUMMYFUNCTION("GOOGLETRANSLATE(D11830,""fr"",""en"")"),"#VALUE!")</f>
        <v>#VALUE!</v>
      </c>
    </row>
    <row r="11831" ht="15.75" customHeight="1">
      <c r="A11831" s="1" t="s">
        <v>25071</v>
      </c>
      <c r="B11831" s="1">
        <v>2.0</v>
      </c>
      <c r="C11831" s="1" t="s">
        <v>25367</v>
      </c>
      <c r="D11831" s="1" t="s">
        <v>25368</v>
      </c>
      <c r="E11831" s="1" t="s">
        <v>226</v>
      </c>
      <c r="F11831" s="1" t="s">
        <v>11</v>
      </c>
      <c r="G11831" s="1" t="str">
        <f>IFERROR(__xludf.DUMMYFUNCTION("GOOGLETRANSLATE(D11831,""fr"",""en"")"),"#VALUE!")</f>
        <v>#VALUE!</v>
      </c>
    </row>
    <row r="11832" ht="15.75" customHeight="1">
      <c r="A11832" s="1" t="s">
        <v>341</v>
      </c>
      <c r="B11832" s="1">
        <v>4.0</v>
      </c>
      <c r="C11832" s="1" t="s">
        <v>25369</v>
      </c>
      <c r="D11832" s="1" t="s">
        <v>25370</v>
      </c>
      <c r="E11832" s="1" t="s">
        <v>614</v>
      </c>
      <c r="F11832" s="1" t="s">
        <v>30</v>
      </c>
      <c r="G11832" s="1" t="str">
        <f>IFERROR(__xludf.DUMMYFUNCTION("GOOGLETRANSLATE(D11832,""fr"",""en"")"),"#VALUE!")</f>
        <v>#VALUE!</v>
      </c>
    </row>
    <row r="11833" ht="15.75" customHeight="1">
      <c r="A11833" s="1" t="s">
        <v>1696</v>
      </c>
      <c r="B11833" s="1">
        <v>5.0</v>
      </c>
      <c r="C11833" s="1" t="s">
        <v>25371</v>
      </c>
      <c r="D11833" s="1" t="s">
        <v>25372</v>
      </c>
      <c r="E11833" s="1" t="s">
        <v>21</v>
      </c>
      <c r="F11833" s="1" t="s">
        <v>11</v>
      </c>
      <c r="G11833" s="1" t="str">
        <f>IFERROR(__xludf.DUMMYFUNCTION("GOOGLETRANSLATE(D11833,""fr"",""en"")"),"#VALUE!")</f>
        <v>#VALUE!</v>
      </c>
    </row>
    <row r="11834" ht="15.75" customHeight="1">
      <c r="A11834" s="1" t="s">
        <v>12899</v>
      </c>
      <c r="B11834" s="1">
        <v>2.0</v>
      </c>
      <c r="C11834" s="1" t="s">
        <v>25373</v>
      </c>
      <c r="D11834" s="1" t="s">
        <v>25374</v>
      </c>
      <c r="E11834" s="1" t="s">
        <v>226</v>
      </c>
      <c r="F11834" s="1" t="s">
        <v>11</v>
      </c>
      <c r="G11834" s="1" t="str">
        <f>IFERROR(__xludf.DUMMYFUNCTION("GOOGLETRANSLATE(D11834,""fr"",""en"")"),"#VALUE!")</f>
        <v>#VALUE!</v>
      </c>
    </row>
    <row r="11835" ht="15.75" customHeight="1">
      <c r="A11835" s="1" t="s">
        <v>3344</v>
      </c>
      <c r="B11835" s="1">
        <v>1.0</v>
      </c>
      <c r="C11835" s="1" t="s">
        <v>25375</v>
      </c>
      <c r="D11835" s="1" t="s">
        <v>25376</v>
      </c>
      <c r="E11835" s="1" t="s">
        <v>47</v>
      </c>
      <c r="F11835" s="1" t="s">
        <v>48</v>
      </c>
      <c r="G11835" s="1" t="str">
        <f>IFERROR(__xludf.DUMMYFUNCTION("GOOGLETRANSLATE(D11835,""fr"",""en"")"),"#VALUE!")</f>
        <v>#VALUE!</v>
      </c>
    </row>
    <row r="11836" ht="15.75" customHeight="1">
      <c r="A11836" s="1" t="s">
        <v>4174</v>
      </c>
      <c r="B11836" s="1">
        <v>1.0</v>
      </c>
      <c r="C11836" s="1" t="s">
        <v>25377</v>
      </c>
      <c r="D11836" s="1" t="s">
        <v>25378</v>
      </c>
      <c r="E11836" s="1" t="s">
        <v>250</v>
      </c>
      <c r="F11836" s="1" t="s">
        <v>30</v>
      </c>
      <c r="G11836" s="1" t="str">
        <f>IFERROR(__xludf.DUMMYFUNCTION("GOOGLETRANSLATE(D11836,""fr"",""en"")"),"#VALUE!")</f>
        <v>#VALUE!</v>
      </c>
    </row>
    <row r="11837" ht="15.75" customHeight="1">
      <c r="A11837" s="1" t="s">
        <v>606</v>
      </c>
      <c r="B11837" s="1">
        <v>1.0</v>
      </c>
      <c r="C11837" s="1" t="s">
        <v>25379</v>
      </c>
      <c r="D11837" s="1" t="s">
        <v>25380</v>
      </c>
      <c r="E11837" s="1" t="s">
        <v>10</v>
      </c>
      <c r="F11837" s="1" t="s">
        <v>11</v>
      </c>
      <c r="G11837" s="1" t="str">
        <f>IFERROR(__xludf.DUMMYFUNCTION("GOOGLETRANSLATE(D11837,""fr"",""en"")"),"#VALUE!")</f>
        <v>#VALUE!</v>
      </c>
    </row>
    <row r="11838" ht="15.75" customHeight="1">
      <c r="A11838" s="1" t="s">
        <v>1107</v>
      </c>
      <c r="B11838" s="1">
        <v>1.0</v>
      </c>
      <c r="C11838" s="1" t="s">
        <v>25381</v>
      </c>
      <c r="D11838" s="1" t="s">
        <v>25382</v>
      </c>
      <c r="E11838" s="1" t="s">
        <v>34</v>
      </c>
      <c r="F11838" s="1" t="s">
        <v>30</v>
      </c>
      <c r="G11838" s="1" t="str">
        <f>IFERROR(__xludf.DUMMYFUNCTION("GOOGLETRANSLATE(D11838,""fr"",""en"")"),"#VALUE!")</f>
        <v>#VALUE!</v>
      </c>
    </row>
    <row r="11839" ht="15.75" customHeight="1">
      <c r="A11839" s="1" t="s">
        <v>1482</v>
      </c>
      <c r="B11839" s="1">
        <v>4.0</v>
      </c>
      <c r="C11839" s="1" t="s">
        <v>25383</v>
      </c>
      <c r="D11839" s="1" t="s">
        <v>25384</v>
      </c>
      <c r="E11839" s="1" t="s">
        <v>21</v>
      </c>
      <c r="F11839" s="1" t="s">
        <v>11</v>
      </c>
      <c r="G11839" s="1" t="str">
        <f>IFERROR(__xludf.DUMMYFUNCTION("GOOGLETRANSLATE(D11839,""fr"",""en"")"),"#VALUE!")</f>
        <v>#VALUE!</v>
      </c>
    </row>
    <row r="11840" ht="15.75" customHeight="1">
      <c r="A11840" s="1" t="s">
        <v>6761</v>
      </c>
      <c r="B11840" s="1">
        <v>1.0</v>
      </c>
      <c r="C11840" s="1" t="s">
        <v>25385</v>
      </c>
      <c r="D11840" s="1" t="s">
        <v>25386</v>
      </c>
      <c r="E11840" s="1" t="s">
        <v>292</v>
      </c>
      <c r="F11840" s="1" t="s">
        <v>11</v>
      </c>
      <c r="G11840" s="1" t="str">
        <f>IFERROR(__xludf.DUMMYFUNCTION("GOOGLETRANSLATE(D11840,""fr"",""en"")"),"#VALUE!")</f>
        <v>#VALUE!</v>
      </c>
    </row>
    <row r="11841" ht="15.75" customHeight="1">
      <c r="A11841" s="1" t="s">
        <v>2826</v>
      </c>
      <c r="B11841" s="1">
        <v>4.0</v>
      </c>
      <c r="C11841" s="1" t="s">
        <v>25387</v>
      </c>
      <c r="D11841" s="1" t="s">
        <v>25388</v>
      </c>
      <c r="E11841" s="1" t="s">
        <v>169</v>
      </c>
      <c r="F11841" s="1" t="s">
        <v>11</v>
      </c>
      <c r="G11841" s="1" t="str">
        <f>IFERROR(__xludf.DUMMYFUNCTION("GOOGLETRANSLATE(D11841,""fr"",""en"")"),"#VALUE!")</f>
        <v>#VALUE!</v>
      </c>
    </row>
    <row r="11842" ht="15.75" customHeight="1">
      <c r="A11842" s="1" t="s">
        <v>876</v>
      </c>
      <c r="B11842" s="1">
        <v>4.0</v>
      </c>
      <c r="C11842" s="1" t="s">
        <v>25389</v>
      </c>
      <c r="D11842" s="1" t="s">
        <v>25390</v>
      </c>
      <c r="E11842" s="1" t="s">
        <v>21</v>
      </c>
      <c r="F11842" s="1" t="s">
        <v>11</v>
      </c>
      <c r="G11842" s="1" t="str">
        <f>IFERROR(__xludf.DUMMYFUNCTION("GOOGLETRANSLATE(D11842,""fr"",""en"")"),"#VALUE!")</f>
        <v>#VALUE!</v>
      </c>
    </row>
    <row r="11843" ht="15.75" customHeight="1">
      <c r="A11843" s="1" t="s">
        <v>314</v>
      </c>
      <c r="B11843" s="1">
        <v>4.0</v>
      </c>
      <c r="C11843" s="1" t="s">
        <v>25391</v>
      </c>
      <c r="D11843" s="1" t="s">
        <v>25392</v>
      </c>
      <c r="E11843" s="1" t="s">
        <v>176</v>
      </c>
      <c r="F11843" s="1" t="s">
        <v>66</v>
      </c>
      <c r="G11843" s="1" t="str">
        <f>IFERROR(__xludf.DUMMYFUNCTION("GOOGLETRANSLATE(D11843,""fr"",""en"")"),"#VALUE!")</f>
        <v>#VALUE!</v>
      </c>
    </row>
    <row r="11844" ht="15.75" customHeight="1">
      <c r="A11844" s="1" t="s">
        <v>1830</v>
      </c>
      <c r="B11844" s="1">
        <v>4.0</v>
      </c>
      <c r="C11844" s="1" t="s">
        <v>25393</v>
      </c>
      <c r="D11844" s="1" t="s">
        <v>25394</v>
      </c>
      <c r="E11844" s="1" t="s">
        <v>448</v>
      </c>
      <c r="F11844" s="1" t="s">
        <v>84</v>
      </c>
      <c r="G11844" s="1" t="str">
        <f>IFERROR(__xludf.DUMMYFUNCTION("GOOGLETRANSLATE(D11844,""fr"",""en"")"),"#VALUE!")</f>
        <v>#VALUE!</v>
      </c>
    </row>
    <row r="11845" ht="15.75" customHeight="1">
      <c r="A11845" s="1" t="s">
        <v>3041</v>
      </c>
      <c r="B11845" s="1">
        <v>4.0</v>
      </c>
      <c r="C11845" s="1" t="s">
        <v>25395</v>
      </c>
      <c r="D11845" s="1" t="s">
        <v>25396</v>
      </c>
      <c r="E11845" s="1" t="s">
        <v>10</v>
      </c>
      <c r="F11845" s="1" t="s">
        <v>11</v>
      </c>
      <c r="G11845" s="1" t="str">
        <f>IFERROR(__xludf.DUMMYFUNCTION("GOOGLETRANSLATE(D11845,""fr"",""en"")"),"#VALUE!")</f>
        <v>#VALUE!</v>
      </c>
    </row>
    <row r="11846" ht="15.75" customHeight="1">
      <c r="A11846" s="1" t="s">
        <v>77</v>
      </c>
      <c r="B11846" s="1">
        <v>5.0</v>
      </c>
      <c r="C11846" s="1" t="s">
        <v>25397</v>
      </c>
      <c r="D11846" s="1" t="s">
        <v>25398</v>
      </c>
      <c r="E11846" s="1" t="s">
        <v>10</v>
      </c>
      <c r="F11846" s="1" t="s">
        <v>11</v>
      </c>
      <c r="G11846" s="1" t="str">
        <f>IFERROR(__xludf.DUMMYFUNCTION("GOOGLETRANSLATE(D11846,""fr"",""en"")"),"#VALUE!")</f>
        <v>#VALUE!</v>
      </c>
    </row>
    <row r="11847" ht="15.75" customHeight="1">
      <c r="A11847" s="1" t="s">
        <v>3801</v>
      </c>
      <c r="B11847" s="1">
        <v>1.0</v>
      </c>
      <c r="C11847" s="1" t="s">
        <v>210</v>
      </c>
      <c r="D11847" s="1" t="s">
        <v>25399</v>
      </c>
      <c r="E11847" s="1" t="s">
        <v>226</v>
      </c>
      <c r="F11847" s="1" t="s">
        <v>110</v>
      </c>
      <c r="G11847" s="1" t="str">
        <f>IFERROR(__xludf.DUMMYFUNCTION("GOOGLETRANSLATE(D11847,""fr"",""en"")"),"#VALUE!")</f>
        <v>#VALUE!</v>
      </c>
    </row>
    <row r="11848" ht="15.75" customHeight="1">
      <c r="A11848" s="1" t="s">
        <v>1245</v>
      </c>
      <c r="B11848" s="1">
        <v>4.0</v>
      </c>
      <c r="C11848" s="1" t="s">
        <v>25400</v>
      </c>
      <c r="D11848" s="1" t="s">
        <v>25401</v>
      </c>
      <c r="E11848" s="1" t="s">
        <v>65</v>
      </c>
      <c r="F11848" s="1" t="s">
        <v>66</v>
      </c>
      <c r="G11848" s="1" t="str">
        <f>IFERROR(__xludf.DUMMYFUNCTION("GOOGLETRANSLATE(D11848,""fr"",""en"")"),"#VALUE!")</f>
        <v>#VALUE!</v>
      </c>
    </row>
    <row r="11849" ht="15.75" customHeight="1">
      <c r="A11849" s="1" t="s">
        <v>3859</v>
      </c>
      <c r="B11849" s="1">
        <v>5.0</v>
      </c>
      <c r="C11849" s="1" t="s">
        <v>25402</v>
      </c>
      <c r="D11849" s="1" t="s">
        <v>25403</v>
      </c>
      <c r="E11849" s="1" t="s">
        <v>1676</v>
      </c>
      <c r="F11849" s="1" t="s">
        <v>84</v>
      </c>
      <c r="G11849" s="1" t="str">
        <f>IFERROR(__xludf.DUMMYFUNCTION("GOOGLETRANSLATE(D11849,""fr"",""en"")"),"#VALUE!")</f>
        <v>#VALUE!</v>
      </c>
    </row>
    <row r="11850" ht="15.75" customHeight="1">
      <c r="A11850" s="1" t="s">
        <v>1830</v>
      </c>
      <c r="B11850" s="1">
        <v>4.0</v>
      </c>
      <c r="C11850" s="1" t="s">
        <v>25404</v>
      </c>
      <c r="D11850" s="1" t="s">
        <v>25405</v>
      </c>
      <c r="E11850" s="1" t="s">
        <v>21</v>
      </c>
      <c r="F11850" s="1" t="s">
        <v>11</v>
      </c>
      <c r="G11850" s="1" t="str">
        <f>IFERROR(__xludf.DUMMYFUNCTION("GOOGLETRANSLATE(D11850,""fr"",""en"")"),"#VALUE!")</f>
        <v>#VALUE!</v>
      </c>
    </row>
    <row r="11851" ht="15.75" customHeight="1">
      <c r="A11851" s="1" t="s">
        <v>3442</v>
      </c>
      <c r="B11851" s="1">
        <v>2.0</v>
      </c>
      <c r="C11851" s="1" t="s">
        <v>25406</v>
      </c>
      <c r="D11851" s="1" t="s">
        <v>25407</v>
      </c>
      <c r="E11851" s="1" t="s">
        <v>21</v>
      </c>
      <c r="F11851" s="1" t="s">
        <v>11</v>
      </c>
      <c r="G11851" s="1" t="str">
        <f>IFERROR(__xludf.DUMMYFUNCTION("GOOGLETRANSLATE(D11851,""fr"",""en"")"),"#VALUE!")</f>
        <v>#VALUE!</v>
      </c>
    </row>
    <row r="11852" ht="15.75" customHeight="1">
      <c r="A11852" s="1" t="s">
        <v>6136</v>
      </c>
      <c r="B11852" s="1">
        <v>2.0</v>
      </c>
      <c r="C11852" s="1" t="s">
        <v>25408</v>
      </c>
      <c r="D11852" s="1" t="s">
        <v>25409</v>
      </c>
      <c r="E11852" s="1" t="s">
        <v>226</v>
      </c>
      <c r="F11852" s="1" t="s">
        <v>11</v>
      </c>
      <c r="G11852" s="1" t="str">
        <f>IFERROR(__xludf.DUMMYFUNCTION("GOOGLETRANSLATE(D11852,""fr"",""en"")"),"#VALUE!")</f>
        <v>#VALUE!</v>
      </c>
    </row>
    <row r="11853" ht="15.75" customHeight="1">
      <c r="A11853" s="1" t="s">
        <v>25410</v>
      </c>
      <c r="B11853" s="1">
        <v>1.0</v>
      </c>
      <c r="C11853" s="1" t="s">
        <v>25411</v>
      </c>
      <c r="D11853" s="1" t="s">
        <v>25412</v>
      </c>
      <c r="E11853" s="1" t="s">
        <v>73</v>
      </c>
      <c r="F11853" s="1" t="s">
        <v>30</v>
      </c>
      <c r="G11853" s="1" t="str">
        <f>IFERROR(__xludf.DUMMYFUNCTION("GOOGLETRANSLATE(D11853,""fr"",""en"")"),"#VALUE!")</f>
        <v>#VALUE!</v>
      </c>
    </row>
    <row r="11854" ht="15.75" customHeight="1">
      <c r="A11854" s="1" t="s">
        <v>11442</v>
      </c>
      <c r="B11854" s="1">
        <v>1.0</v>
      </c>
      <c r="C11854" s="1" t="s">
        <v>25413</v>
      </c>
      <c r="D11854" s="1" t="s">
        <v>25414</v>
      </c>
      <c r="E11854" s="1" t="s">
        <v>29</v>
      </c>
      <c r="F11854" s="1" t="s">
        <v>30</v>
      </c>
      <c r="G11854" s="1" t="str">
        <f>IFERROR(__xludf.DUMMYFUNCTION("GOOGLETRANSLATE(D11854,""fr"",""en"")"),"#VALUE!")</f>
        <v>#VALUE!</v>
      </c>
    </row>
    <row r="11855" ht="15.75" customHeight="1">
      <c r="A11855" s="1" t="s">
        <v>6238</v>
      </c>
      <c r="B11855" s="1">
        <v>1.0</v>
      </c>
      <c r="C11855" s="1" t="s">
        <v>25415</v>
      </c>
      <c r="D11855" s="1" t="s">
        <v>25416</v>
      </c>
      <c r="E11855" s="1" t="s">
        <v>280</v>
      </c>
      <c r="F11855" s="1" t="s">
        <v>11</v>
      </c>
      <c r="G11855" s="1" t="str">
        <f>IFERROR(__xludf.DUMMYFUNCTION("GOOGLETRANSLATE(D11855,""fr"",""en"")"),"#VALUE!")</f>
        <v>#VALUE!</v>
      </c>
    </row>
    <row r="11856" ht="15.75" customHeight="1">
      <c r="A11856" s="1" t="s">
        <v>25417</v>
      </c>
      <c r="B11856" s="1">
        <v>2.0</v>
      </c>
      <c r="C11856" s="1" t="s">
        <v>25418</v>
      </c>
      <c r="D11856" s="1" t="s">
        <v>25419</v>
      </c>
      <c r="E11856" s="1" t="s">
        <v>226</v>
      </c>
      <c r="F11856" s="1" t="s">
        <v>11</v>
      </c>
      <c r="G11856" s="1" t="str">
        <f>IFERROR(__xludf.DUMMYFUNCTION("GOOGLETRANSLATE(D11856,""fr"",""en"")"),"#VALUE!")</f>
        <v>#VALUE!</v>
      </c>
    </row>
    <row r="11857" ht="15.75" customHeight="1">
      <c r="A11857" s="1" t="s">
        <v>14686</v>
      </c>
      <c r="B11857" s="1">
        <v>1.0</v>
      </c>
      <c r="C11857" s="1" t="s">
        <v>25420</v>
      </c>
      <c r="D11857" s="1" t="s">
        <v>25421</v>
      </c>
      <c r="E11857" s="1" t="s">
        <v>25</v>
      </c>
      <c r="F11857" s="1" t="s">
        <v>11</v>
      </c>
      <c r="G11857" s="1" t="str">
        <f>IFERROR(__xludf.DUMMYFUNCTION("GOOGLETRANSLATE(D11857,""fr"",""en"")"),"#VALUE!")</f>
        <v>#VALUE!</v>
      </c>
    </row>
    <row r="11858" ht="15.75" customHeight="1">
      <c r="A11858" s="1" t="s">
        <v>5149</v>
      </c>
      <c r="B11858" s="1">
        <v>4.0</v>
      </c>
      <c r="C11858" s="1" t="s">
        <v>25422</v>
      </c>
      <c r="D11858" s="1" t="s">
        <v>25423</v>
      </c>
      <c r="E11858" s="1" t="s">
        <v>10</v>
      </c>
      <c r="F11858" s="1" t="s">
        <v>11</v>
      </c>
      <c r="G11858" s="1" t="str">
        <f>IFERROR(__xludf.DUMMYFUNCTION("GOOGLETRANSLATE(D11858,""fr"",""en"")"),"#VALUE!")</f>
        <v>#VALUE!</v>
      </c>
    </row>
    <row r="11859" ht="15.75" customHeight="1">
      <c r="A11859" s="1" t="s">
        <v>10071</v>
      </c>
      <c r="B11859" s="1">
        <v>5.0</v>
      </c>
      <c r="C11859" s="1" t="s">
        <v>25424</v>
      </c>
      <c r="D11859" s="1" t="s">
        <v>25425</v>
      </c>
      <c r="E11859" s="1" t="s">
        <v>614</v>
      </c>
      <c r="F11859" s="1" t="s">
        <v>30</v>
      </c>
      <c r="G11859" s="1" t="str">
        <f>IFERROR(__xludf.DUMMYFUNCTION("GOOGLETRANSLATE(D11859,""fr"",""en"")"),"#VALUE!")</f>
        <v>#VALUE!</v>
      </c>
    </row>
    <row r="11860" ht="15.75" customHeight="1">
      <c r="A11860" s="1" t="s">
        <v>3499</v>
      </c>
      <c r="B11860" s="1">
        <v>1.0</v>
      </c>
      <c r="C11860" s="1" t="s">
        <v>25426</v>
      </c>
      <c r="D11860" s="1" t="s">
        <v>25427</v>
      </c>
      <c r="E11860" s="1" t="s">
        <v>254</v>
      </c>
      <c r="F11860" s="1" t="s">
        <v>66</v>
      </c>
      <c r="G11860" s="1" t="str">
        <f>IFERROR(__xludf.DUMMYFUNCTION("GOOGLETRANSLATE(D11860,""fr"",""en"")"),"#VALUE!")</f>
        <v>#VALUE!</v>
      </c>
    </row>
    <row r="11861" ht="15.75" customHeight="1">
      <c r="A11861" s="1" t="s">
        <v>5518</v>
      </c>
      <c r="B11861" s="1">
        <v>3.0</v>
      </c>
      <c r="C11861" s="1" t="s">
        <v>25428</v>
      </c>
      <c r="D11861" s="1" t="s">
        <v>25429</v>
      </c>
      <c r="E11861" s="1" t="s">
        <v>614</v>
      </c>
      <c r="F11861" s="1" t="s">
        <v>30</v>
      </c>
      <c r="G11861" s="1" t="str">
        <f>IFERROR(__xludf.DUMMYFUNCTION("GOOGLETRANSLATE(D11861,""fr"",""en"")"),"#VALUE!")</f>
        <v>#VALUE!</v>
      </c>
    </row>
    <row r="11862" ht="15.75" customHeight="1">
      <c r="A11862" s="1" t="s">
        <v>1023</v>
      </c>
      <c r="B11862" s="1">
        <v>5.0</v>
      </c>
      <c r="C11862" s="1" t="s">
        <v>25430</v>
      </c>
      <c r="D11862" s="1" t="s">
        <v>25431</v>
      </c>
      <c r="E11862" s="1" t="s">
        <v>65</v>
      </c>
      <c r="F11862" s="1" t="s">
        <v>66</v>
      </c>
      <c r="G11862" s="1" t="str">
        <f>IFERROR(__xludf.DUMMYFUNCTION("GOOGLETRANSLATE(D11862,""fr"",""en"")"),"#VALUE!")</f>
        <v>#VALUE!</v>
      </c>
    </row>
    <row r="11863" ht="15.75" customHeight="1">
      <c r="A11863" s="1" t="s">
        <v>11303</v>
      </c>
      <c r="B11863" s="1">
        <v>2.0</v>
      </c>
      <c r="C11863" s="1" t="s">
        <v>25432</v>
      </c>
      <c r="D11863" s="1" t="s">
        <v>25433</v>
      </c>
      <c r="E11863" s="1" t="s">
        <v>292</v>
      </c>
      <c r="F11863" s="1" t="s">
        <v>11</v>
      </c>
      <c r="G11863" s="1" t="str">
        <f>IFERROR(__xludf.DUMMYFUNCTION("GOOGLETRANSLATE(D11863,""fr"",""en"")"),"#VALUE!")</f>
        <v>#VALUE!</v>
      </c>
    </row>
    <row r="11864" ht="15.75" customHeight="1">
      <c r="A11864" s="1" t="s">
        <v>1696</v>
      </c>
      <c r="B11864" s="1">
        <v>3.0</v>
      </c>
      <c r="C11864" s="1" t="s">
        <v>25434</v>
      </c>
      <c r="D11864" s="1" t="s">
        <v>25435</v>
      </c>
      <c r="E11864" s="1" t="s">
        <v>10</v>
      </c>
      <c r="F11864" s="1" t="s">
        <v>11</v>
      </c>
      <c r="G11864" s="1" t="str">
        <f>IFERROR(__xludf.DUMMYFUNCTION("GOOGLETRANSLATE(D11864,""fr"",""en"")"),"#VALUE!")</f>
        <v>#VALUE!</v>
      </c>
    </row>
    <row r="11865" ht="15.75" customHeight="1">
      <c r="A11865" s="1" t="s">
        <v>569</v>
      </c>
      <c r="B11865" s="1">
        <v>2.0</v>
      </c>
      <c r="C11865" s="1" t="s">
        <v>25436</v>
      </c>
      <c r="D11865" s="1" t="s">
        <v>25437</v>
      </c>
      <c r="E11865" s="1" t="s">
        <v>10</v>
      </c>
      <c r="F11865" s="1" t="s">
        <v>11</v>
      </c>
      <c r="G11865" s="1" t="str">
        <f>IFERROR(__xludf.DUMMYFUNCTION("GOOGLETRANSLATE(D11865,""fr"",""en"")"),"#VALUE!")</f>
        <v>#VALUE!</v>
      </c>
    </row>
    <row r="11866" ht="15.75" customHeight="1">
      <c r="A11866" s="1" t="s">
        <v>2937</v>
      </c>
      <c r="B11866" s="1">
        <v>4.0</v>
      </c>
      <c r="C11866" s="1" t="s">
        <v>25438</v>
      </c>
      <c r="D11866" s="1" t="s">
        <v>25439</v>
      </c>
      <c r="E11866" s="1" t="s">
        <v>169</v>
      </c>
      <c r="F11866" s="1" t="s">
        <v>11</v>
      </c>
      <c r="G11866" s="1" t="str">
        <f>IFERROR(__xludf.DUMMYFUNCTION("GOOGLETRANSLATE(D11866,""fr"",""en"")"),"#VALUE!")</f>
        <v>#VALUE!</v>
      </c>
    </row>
    <row r="11867" ht="15.75" customHeight="1">
      <c r="A11867" s="1" t="s">
        <v>664</v>
      </c>
      <c r="B11867" s="1">
        <v>4.0</v>
      </c>
      <c r="C11867" s="1" t="s">
        <v>25440</v>
      </c>
      <c r="D11867" s="1" t="s">
        <v>25441</v>
      </c>
      <c r="E11867" s="1" t="s">
        <v>10</v>
      </c>
      <c r="F11867" s="1" t="s">
        <v>11</v>
      </c>
      <c r="G11867" s="1" t="str">
        <f>IFERROR(__xludf.DUMMYFUNCTION("GOOGLETRANSLATE(D11867,""fr"",""en"")"),"#VALUE!")</f>
        <v>#VALUE!</v>
      </c>
    </row>
    <row r="11868" ht="15.75" customHeight="1">
      <c r="A11868" s="1" t="s">
        <v>2048</v>
      </c>
      <c r="B11868" s="1">
        <v>5.0</v>
      </c>
      <c r="C11868" s="1" t="s">
        <v>25442</v>
      </c>
      <c r="D11868" s="1" t="s">
        <v>25443</v>
      </c>
      <c r="E11868" s="1" t="s">
        <v>21</v>
      </c>
      <c r="F11868" s="1" t="s">
        <v>11</v>
      </c>
      <c r="G11868" s="1" t="str">
        <f>IFERROR(__xludf.DUMMYFUNCTION("GOOGLETRANSLATE(D11868,""fr"",""en"")"),"#VALUE!")</f>
        <v>#VALUE!</v>
      </c>
    </row>
    <row r="11869" ht="15.75" customHeight="1">
      <c r="A11869" s="1" t="s">
        <v>3627</v>
      </c>
      <c r="B11869" s="1">
        <v>2.0</v>
      </c>
      <c r="C11869" s="1" t="s">
        <v>25444</v>
      </c>
      <c r="D11869" s="1" t="s">
        <v>25445</v>
      </c>
      <c r="E11869" s="1" t="s">
        <v>29</v>
      </c>
      <c r="F11869" s="1" t="s">
        <v>30</v>
      </c>
      <c r="G11869" s="1" t="str">
        <f>IFERROR(__xludf.DUMMYFUNCTION("GOOGLETRANSLATE(D11869,""fr"",""en"")"),"#VALUE!")</f>
        <v>#VALUE!</v>
      </c>
    </row>
    <row r="11870" ht="15.75" customHeight="1">
      <c r="A11870" s="1" t="s">
        <v>9192</v>
      </c>
      <c r="B11870" s="1">
        <v>2.0</v>
      </c>
      <c r="C11870" s="1" t="s">
        <v>25446</v>
      </c>
      <c r="D11870" s="1" t="s">
        <v>25447</v>
      </c>
      <c r="E11870" s="1" t="s">
        <v>109</v>
      </c>
      <c r="F11870" s="1" t="s">
        <v>110</v>
      </c>
      <c r="G11870" s="1" t="str">
        <f>IFERROR(__xludf.DUMMYFUNCTION("GOOGLETRANSLATE(D11870,""fr"",""en"")"),"#VALUE!")</f>
        <v>#VALUE!</v>
      </c>
    </row>
    <row r="11871" ht="15.75" customHeight="1">
      <c r="A11871" s="1" t="s">
        <v>6661</v>
      </c>
      <c r="B11871" s="1">
        <v>1.0</v>
      </c>
      <c r="C11871" s="1" t="s">
        <v>25448</v>
      </c>
      <c r="D11871" s="1" t="s">
        <v>25449</v>
      </c>
      <c r="E11871" s="1" t="s">
        <v>196</v>
      </c>
      <c r="F11871" s="1" t="s">
        <v>118</v>
      </c>
      <c r="G11871" s="1" t="str">
        <f>IFERROR(__xludf.DUMMYFUNCTION("GOOGLETRANSLATE(D11871,""fr"",""en"")"),"#VALUE!")</f>
        <v>#VALUE!</v>
      </c>
    </row>
    <row r="11872" ht="15.75" customHeight="1">
      <c r="A11872" s="1" t="s">
        <v>686</v>
      </c>
      <c r="B11872" s="1">
        <v>4.0</v>
      </c>
      <c r="C11872" s="1" t="s">
        <v>25450</v>
      </c>
      <c r="D11872" s="1" t="s">
        <v>25451</v>
      </c>
      <c r="E11872" s="1" t="s">
        <v>21</v>
      </c>
      <c r="F11872" s="1" t="s">
        <v>11</v>
      </c>
      <c r="G11872" s="1" t="str">
        <f>IFERROR(__xludf.DUMMYFUNCTION("GOOGLETRANSLATE(D11872,""fr"",""en"")"),"#VALUE!")</f>
        <v>#VALUE!</v>
      </c>
    </row>
    <row r="11873" ht="15.75" customHeight="1">
      <c r="A11873" s="1" t="s">
        <v>10567</v>
      </c>
      <c r="B11873" s="1">
        <v>2.0</v>
      </c>
      <c r="C11873" s="1" t="s">
        <v>25452</v>
      </c>
      <c r="D11873" s="1" t="s">
        <v>25453</v>
      </c>
      <c r="E11873" s="1" t="s">
        <v>226</v>
      </c>
      <c r="F11873" s="1" t="s">
        <v>110</v>
      </c>
      <c r="G11873" s="1" t="str">
        <f>IFERROR(__xludf.DUMMYFUNCTION("GOOGLETRANSLATE(D11873,""fr"",""en"")"),"#VALUE!")</f>
        <v>#VALUE!</v>
      </c>
    </row>
    <row r="11874" ht="15.75" customHeight="1">
      <c r="A11874" s="1" t="s">
        <v>5248</v>
      </c>
      <c r="B11874" s="1">
        <v>1.0</v>
      </c>
      <c r="C11874" s="1" t="s">
        <v>25454</v>
      </c>
      <c r="D11874" s="1" t="s">
        <v>25455</v>
      </c>
      <c r="E11874" s="1" t="s">
        <v>296</v>
      </c>
      <c r="F11874" s="1" t="s">
        <v>66</v>
      </c>
      <c r="G11874" s="1" t="str">
        <f>IFERROR(__xludf.DUMMYFUNCTION("GOOGLETRANSLATE(D11874,""fr"",""en"")"),"#VALUE!")</f>
        <v>#VALUE!</v>
      </c>
    </row>
    <row r="11875" ht="15.75" customHeight="1">
      <c r="A11875" s="1" t="s">
        <v>638</v>
      </c>
      <c r="B11875" s="1">
        <v>3.0</v>
      </c>
      <c r="C11875" s="1" t="s">
        <v>25456</v>
      </c>
      <c r="D11875" s="1" t="s">
        <v>25457</v>
      </c>
      <c r="E11875" s="1" t="s">
        <v>52</v>
      </c>
      <c r="F11875" s="1" t="s">
        <v>48</v>
      </c>
      <c r="G11875" s="1" t="str">
        <f>IFERROR(__xludf.DUMMYFUNCTION("GOOGLETRANSLATE(D11875,""fr"",""en"")"),"#VALUE!")</f>
        <v>#VALUE!</v>
      </c>
    </row>
    <row r="11876" ht="15.75" customHeight="1">
      <c r="A11876" s="1" t="s">
        <v>1473</v>
      </c>
      <c r="B11876" s="1">
        <v>3.0</v>
      </c>
      <c r="C11876" s="1" t="s">
        <v>25458</v>
      </c>
      <c r="D11876" s="1" t="s">
        <v>25459</v>
      </c>
      <c r="E11876" s="1" t="s">
        <v>10</v>
      </c>
      <c r="F11876" s="1" t="s">
        <v>11</v>
      </c>
      <c r="G11876" s="1" t="str">
        <f>IFERROR(__xludf.DUMMYFUNCTION("GOOGLETRANSLATE(D11876,""fr"",""en"")"),"#VALUE!")</f>
        <v>#VALUE!</v>
      </c>
    </row>
    <row r="11877" ht="15.75" customHeight="1">
      <c r="A11877" s="1" t="s">
        <v>7425</v>
      </c>
      <c r="B11877" s="1">
        <v>5.0</v>
      </c>
      <c r="C11877" s="1" t="s">
        <v>20270</v>
      </c>
      <c r="D11877" s="1" t="s">
        <v>25460</v>
      </c>
      <c r="E11877" s="1" t="s">
        <v>273</v>
      </c>
      <c r="F11877" s="1" t="s">
        <v>110</v>
      </c>
      <c r="G11877" s="1" t="str">
        <f>IFERROR(__xludf.DUMMYFUNCTION("GOOGLETRANSLATE(D11877,""fr"",""en"")"),"#VALUE!")</f>
        <v>#VALUE!</v>
      </c>
    </row>
    <row r="11878" ht="15.75" customHeight="1">
      <c r="A11878" s="1" t="s">
        <v>741</v>
      </c>
      <c r="B11878" s="1">
        <v>3.0</v>
      </c>
      <c r="C11878" s="1" t="s">
        <v>25461</v>
      </c>
      <c r="D11878" s="1" t="s">
        <v>25462</v>
      </c>
      <c r="E11878" s="1" t="s">
        <v>21</v>
      </c>
      <c r="F11878" s="1" t="s">
        <v>11</v>
      </c>
      <c r="G11878" s="1" t="str">
        <f>IFERROR(__xludf.DUMMYFUNCTION("GOOGLETRANSLATE(D11878,""fr"",""en"")"),"#VALUE!")</f>
        <v>#VALUE!</v>
      </c>
    </row>
    <row r="11879" ht="15.75" customHeight="1">
      <c r="A11879" s="1" t="s">
        <v>4322</v>
      </c>
      <c r="B11879" s="1">
        <v>1.0</v>
      </c>
      <c r="C11879" s="1" t="s">
        <v>25463</v>
      </c>
      <c r="D11879" s="1" t="s">
        <v>25464</v>
      </c>
      <c r="E11879" s="1" t="s">
        <v>125</v>
      </c>
      <c r="F11879" s="1" t="s">
        <v>110</v>
      </c>
      <c r="G11879" s="1" t="str">
        <f>IFERROR(__xludf.DUMMYFUNCTION("GOOGLETRANSLATE(D11879,""fr"",""en"")"),"#VALUE!")</f>
        <v>#VALUE!</v>
      </c>
    </row>
    <row r="11880" ht="15.75" customHeight="1">
      <c r="A11880" s="1" t="s">
        <v>2801</v>
      </c>
      <c r="B11880" s="1">
        <v>3.0</v>
      </c>
      <c r="C11880" s="1" t="s">
        <v>25465</v>
      </c>
      <c r="D11880" s="1" t="s">
        <v>25466</v>
      </c>
      <c r="E11880" s="1" t="s">
        <v>65</v>
      </c>
      <c r="F11880" s="1" t="s">
        <v>66</v>
      </c>
      <c r="G11880" s="1" t="str">
        <f>IFERROR(__xludf.DUMMYFUNCTION("GOOGLETRANSLATE(D11880,""fr"",""en"")"),"#VALUE!")</f>
        <v>#VALUE!</v>
      </c>
    </row>
    <row r="11881" ht="15.75" customHeight="1">
      <c r="A11881" s="1" t="s">
        <v>6518</v>
      </c>
      <c r="B11881" s="1">
        <v>1.0</v>
      </c>
      <c r="C11881" s="1" t="s">
        <v>25467</v>
      </c>
      <c r="D11881" s="1" t="s">
        <v>25468</v>
      </c>
      <c r="E11881" s="1" t="s">
        <v>52</v>
      </c>
      <c r="F11881" s="1" t="s">
        <v>110</v>
      </c>
      <c r="G11881" s="1" t="str">
        <f>IFERROR(__xludf.DUMMYFUNCTION("GOOGLETRANSLATE(D11881,""fr"",""en"")"),"#VALUE!")</f>
        <v>#VALUE!</v>
      </c>
    </row>
    <row r="11882" ht="15.75" customHeight="1">
      <c r="A11882" s="1" t="s">
        <v>2929</v>
      </c>
      <c r="B11882" s="1">
        <v>5.0</v>
      </c>
      <c r="C11882" s="1" t="s">
        <v>25469</v>
      </c>
      <c r="D11882" s="1" t="s">
        <v>25470</v>
      </c>
      <c r="E11882" s="1" t="s">
        <v>21</v>
      </c>
      <c r="F11882" s="1" t="s">
        <v>11</v>
      </c>
      <c r="G11882" s="1" t="str">
        <f>IFERROR(__xludf.DUMMYFUNCTION("GOOGLETRANSLATE(D11882,""fr"",""en"")"),"#VALUE!")</f>
        <v>#VALUE!</v>
      </c>
    </row>
    <row r="11883" ht="15.75" customHeight="1">
      <c r="A11883" s="1" t="s">
        <v>25471</v>
      </c>
      <c r="B11883" s="1">
        <v>2.0</v>
      </c>
      <c r="C11883" s="1" t="s">
        <v>25472</v>
      </c>
      <c r="D11883" s="1" t="s">
        <v>25473</v>
      </c>
      <c r="E11883" s="1" t="s">
        <v>29</v>
      </c>
      <c r="F11883" s="1" t="s">
        <v>30</v>
      </c>
      <c r="G11883" s="1" t="str">
        <f>IFERROR(__xludf.DUMMYFUNCTION("GOOGLETRANSLATE(D11883,""fr"",""en"")"),"#VALUE!")</f>
        <v>#VALUE!</v>
      </c>
    </row>
    <row r="11884" ht="15.75" customHeight="1">
      <c r="A11884" s="1" t="s">
        <v>701</v>
      </c>
      <c r="B11884" s="1">
        <v>5.0</v>
      </c>
      <c r="C11884" s="1" t="s">
        <v>25474</v>
      </c>
      <c r="D11884" s="1" t="s">
        <v>25475</v>
      </c>
      <c r="E11884" s="1" t="s">
        <v>169</v>
      </c>
      <c r="F11884" s="1" t="s">
        <v>11</v>
      </c>
      <c r="G11884" s="1" t="str">
        <f>IFERROR(__xludf.DUMMYFUNCTION("GOOGLETRANSLATE(D11884,""fr"",""en"")"),"#VALUE!")</f>
        <v>#VALUE!</v>
      </c>
    </row>
    <row r="11885" ht="15.75" customHeight="1">
      <c r="A11885" s="1" t="s">
        <v>10930</v>
      </c>
      <c r="B11885" s="1">
        <v>1.0</v>
      </c>
      <c r="C11885" s="1" t="s">
        <v>25476</v>
      </c>
      <c r="D11885" s="1" t="s">
        <v>25477</v>
      </c>
      <c r="E11885" s="1" t="s">
        <v>292</v>
      </c>
      <c r="F11885" s="1" t="s">
        <v>11</v>
      </c>
      <c r="G11885" s="1" t="str">
        <f>IFERROR(__xludf.DUMMYFUNCTION("GOOGLETRANSLATE(D11885,""fr"",""en"")"),"#VALUE!")</f>
        <v>#VALUE!</v>
      </c>
    </row>
    <row r="11886" ht="15.75" customHeight="1">
      <c r="A11886" s="1" t="s">
        <v>5041</v>
      </c>
      <c r="B11886" s="1">
        <v>2.0</v>
      </c>
      <c r="C11886" s="1" t="s">
        <v>25478</v>
      </c>
      <c r="D11886" s="1" t="s">
        <v>25479</v>
      </c>
      <c r="E11886" s="1" t="s">
        <v>10</v>
      </c>
      <c r="F11886" s="1" t="s">
        <v>110</v>
      </c>
      <c r="G11886" s="1" t="str">
        <f>IFERROR(__xludf.DUMMYFUNCTION("GOOGLETRANSLATE(D11886,""fr"",""en"")"),"#VALUE!")</f>
        <v>#VALUE!</v>
      </c>
    </row>
    <row r="11887" ht="15.75" customHeight="1">
      <c r="A11887" s="1" t="s">
        <v>1324</v>
      </c>
      <c r="B11887" s="1">
        <v>1.0</v>
      </c>
      <c r="C11887" s="1" t="s">
        <v>25480</v>
      </c>
      <c r="D11887" s="1" t="s">
        <v>25481</v>
      </c>
      <c r="E11887" s="1" t="s">
        <v>296</v>
      </c>
      <c r="F11887" s="1" t="s">
        <v>11</v>
      </c>
      <c r="G11887" s="1" t="str">
        <f>IFERROR(__xludf.DUMMYFUNCTION("GOOGLETRANSLATE(D11887,""fr"",""en"")"),"#VALUE!")</f>
        <v>#VALUE!</v>
      </c>
    </row>
    <row r="11888" ht="15.75" customHeight="1">
      <c r="A11888" s="1" t="s">
        <v>7945</v>
      </c>
      <c r="B11888" s="1">
        <v>1.0</v>
      </c>
      <c r="C11888" s="1" t="s">
        <v>25482</v>
      </c>
      <c r="D11888" s="1" t="s">
        <v>25483</v>
      </c>
      <c r="E11888" s="1" t="s">
        <v>575</v>
      </c>
      <c r="F11888" s="1" t="s">
        <v>84</v>
      </c>
      <c r="G11888" s="1" t="str">
        <f>IFERROR(__xludf.DUMMYFUNCTION("GOOGLETRANSLATE(D11888,""fr"",""en"")"),"#VALUE!")</f>
        <v>#VALUE!</v>
      </c>
    </row>
    <row r="11889" ht="15.75" customHeight="1">
      <c r="A11889" s="1" t="s">
        <v>3312</v>
      </c>
      <c r="B11889" s="1">
        <v>3.0</v>
      </c>
      <c r="C11889" s="1" t="s">
        <v>25484</v>
      </c>
      <c r="D11889" s="1" t="s">
        <v>25485</v>
      </c>
      <c r="E11889" s="1" t="s">
        <v>484</v>
      </c>
      <c r="F11889" s="1" t="s">
        <v>30</v>
      </c>
      <c r="G11889" s="1" t="str">
        <f>IFERROR(__xludf.DUMMYFUNCTION("GOOGLETRANSLATE(D11889,""fr"",""en"")"),"#VALUE!")</f>
        <v>#VALUE!</v>
      </c>
    </row>
    <row r="11890" ht="15.75" customHeight="1">
      <c r="A11890" s="1" t="s">
        <v>25486</v>
      </c>
      <c r="B11890" s="1">
        <v>1.0</v>
      </c>
      <c r="C11890" s="1" t="s">
        <v>25487</v>
      </c>
      <c r="D11890" s="1" t="s">
        <v>25488</v>
      </c>
      <c r="E11890" s="1" t="s">
        <v>250</v>
      </c>
      <c r="F11890" s="1" t="s">
        <v>30</v>
      </c>
      <c r="G11890" s="1" t="str">
        <f>IFERROR(__xludf.DUMMYFUNCTION("GOOGLETRANSLATE(D11890,""fr"",""en"")"),"#VALUE!")</f>
        <v>#VALUE!</v>
      </c>
    </row>
    <row r="11891" ht="15.75" customHeight="1">
      <c r="A11891" s="1" t="s">
        <v>1248</v>
      </c>
      <c r="B11891" s="1">
        <v>5.0</v>
      </c>
      <c r="C11891" s="1" t="s">
        <v>25489</v>
      </c>
      <c r="D11891" s="1" t="s">
        <v>25490</v>
      </c>
      <c r="E11891" s="1" t="s">
        <v>10</v>
      </c>
      <c r="F11891" s="1" t="s">
        <v>11</v>
      </c>
      <c r="G11891" s="1" t="str">
        <f>IFERROR(__xludf.DUMMYFUNCTION("GOOGLETRANSLATE(D11891,""fr"",""en"")"),"#VALUE!")</f>
        <v>#VALUE!</v>
      </c>
    </row>
    <row r="11892" ht="15.75" customHeight="1">
      <c r="A11892" s="1" t="s">
        <v>267</v>
      </c>
      <c r="B11892" s="1">
        <v>2.0</v>
      </c>
      <c r="C11892" s="1" t="s">
        <v>25491</v>
      </c>
      <c r="D11892" s="1" t="s">
        <v>25492</v>
      </c>
      <c r="E11892" s="1" t="s">
        <v>169</v>
      </c>
      <c r="F11892" s="1" t="s">
        <v>11</v>
      </c>
      <c r="G11892" s="1" t="str">
        <f>IFERROR(__xludf.DUMMYFUNCTION("GOOGLETRANSLATE(D11892,""fr"",""en"")"),"#VALUE!")</f>
        <v>#VALUE!</v>
      </c>
    </row>
    <row r="11893" ht="15.75" customHeight="1">
      <c r="A11893" s="1" t="s">
        <v>1626</v>
      </c>
      <c r="B11893" s="1">
        <v>1.0</v>
      </c>
      <c r="C11893" s="1" t="s">
        <v>25493</v>
      </c>
      <c r="D11893" s="1" t="s">
        <v>25494</v>
      </c>
      <c r="E11893" s="1" t="s">
        <v>29</v>
      </c>
      <c r="F11893" s="1" t="s">
        <v>30</v>
      </c>
      <c r="G11893" s="1" t="str">
        <f>IFERROR(__xludf.DUMMYFUNCTION("GOOGLETRANSLATE(D11893,""fr"",""en"")"),"#VALUE!")</f>
        <v>#VALUE!</v>
      </c>
    </row>
    <row r="11894" ht="15.75" customHeight="1">
      <c r="A11894" s="1" t="s">
        <v>22447</v>
      </c>
      <c r="B11894" s="1">
        <v>4.0</v>
      </c>
      <c r="C11894" s="1" t="s">
        <v>25495</v>
      </c>
      <c r="D11894" s="1" t="s">
        <v>25496</v>
      </c>
      <c r="E11894" s="1" t="s">
        <v>273</v>
      </c>
      <c r="F11894" s="1" t="s">
        <v>110</v>
      </c>
      <c r="G11894" s="1" t="str">
        <f>IFERROR(__xludf.DUMMYFUNCTION("GOOGLETRANSLATE(D11894,""fr"",""en"")"),"#VALUE!")</f>
        <v>#VALUE!</v>
      </c>
    </row>
    <row r="11895" ht="15.75" customHeight="1">
      <c r="A11895" s="1" t="s">
        <v>10862</v>
      </c>
      <c r="B11895" s="1">
        <v>1.0</v>
      </c>
      <c r="C11895" s="1" t="s">
        <v>25497</v>
      </c>
      <c r="D11895" s="1" t="s">
        <v>25498</v>
      </c>
      <c r="E11895" s="1" t="s">
        <v>10</v>
      </c>
      <c r="F11895" s="1" t="s">
        <v>11</v>
      </c>
      <c r="G11895" s="1" t="str">
        <f>IFERROR(__xludf.DUMMYFUNCTION("GOOGLETRANSLATE(D11895,""fr"",""en"")"),"#VALUE!")</f>
        <v>#VALUE!</v>
      </c>
    </row>
    <row r="11896" ht="15.75" customHeight="1">
      <c r="A11896" s="1" t="s">
        <v>8990</v>
      </c>
      <c r="B11896" s="1">
        <v>3.0</v>
      </c>
      <c r="C11896" s="1" t="s">
        <v>25499</v>
      </c>
      <c r="D11896" s="1" t="s">
        <v>25500</v>
      </c>
      <c r="E11896" s="1" t="s">
        <v>10</v>
      </c>
      <c r="F11896" s="1" t="s">
        <v>11</v>
      </c>
      <c r="G11896" s="1" t="str">
        <f>IFERROR(__xludf.DUMMYFUNCTION("GOOGLETRANSLATE(D11896,""fr"",""en"")"),"#VALUE!")</f>
        <v>#VALUE!</v>
      </c>
    </row>
    <row r="11897" ht="15.75" customHeight="1">
      <c r="A11897" s="1" t="s">
        <v>1696</v>
      </c>
      <c r="B11897" s="1">
        <v>5.0</v>
      </c>
      <c r="C11897" s="1" t="s">
        <v>25501</v>
      </c>
      <c r="D11897" s="1" t="s">
        <v>25502</v>
      </c>
      <c r="E11897" s="1" t="s">
        <v>10</v>
      </c>
      <c r="F11897" s="1" t="s">
        <v>11</v>
      </c>
      <c r="G11897" s="1" t="str">
        <f>IFERROR(__xludf.DUMMYFUNCTION("GOOGLETRANSLATE(D11897,""fr"",""en"")"),"#VALUE!")</f>
        <v>#VALUE!</v>
      </c>
    </row>
    <row r="11898" ht="15.75" customHeight="1">
      <c r="A11898" s="1" t="s">
        <v>8725</v>
      </c>
      <c r="B11898" s="1">
        <v>2.0</v>
      </c>
      <c r="C11898" s="1" t="s">
        <v>25503</v>
      </c>
      <c r="D11898" s="1" t="s">
        <v>25504</v>
      </c>
      <c r="E11898" s="1" t="s">
        <v>21</v>
      </c>
      <c r="F11898" s="1" t="s">
        <v>11</v>
      </c>
      <c r="G11898" s="1" t="str">
        <f>IFERROR(__xludf.DUMMYFUNCTION("GOOGLETRANSLATE(D11898,""fr"",""en"")"),"#VALUE!")</f>
        <v>#VALUE!</v>
      </c>
    </row>
    <row r="11899" ht="15.75" customHeight="1">
      <c r="A11899" s="1" t="s">
        <v>9560</v>
      </c>
      <c r="B11899" s="1">
        <v>4.0</v>
      </c>
      <c r="C11899" s="1" t="s">
        <v>25505</v>
      </c>
      <c r="D11899" s="1" t="s">
        <v>25506</v>
      </c>
      <c r="E11899" s="1" t="s">
        <v>21</v>
      </c>
      <c r="F11899" s="1" t="s">
        <v>11</v>
      </c>
      <c r="G11899" s="1" t="str">
        <f>IFERROR(__xludf.DUMMYFUNCTION("GOOGLETRANSLATE(D11899,""fr"",""en"")"),"#VALUE!")</f>
        <v>#VALUE!</v>
      </c>
    </row>
    <row r="11900" ht="15.75" customHeight="1">
      <c r="A11900" s="1" t="s">
        <v>2747</v>
      </c>
      <c r="B11900" s="1">
        <v>3.0</v>
      </c>
      <c r="C11900" s="1" t="s">
        <v>25507</v>
      </c>
      <c r="D11900" s="1" t="s">
        <v>25508</v>
      </c>
      <c r="E11900" s="1" t="s">
        <v>10</v>
      </c>
      <c r="F11900" s="1" t="s">
        <v>11</v>
      </c>
      <c r="G11900" s="1" t="str">
        <f>IFERROR(__xludf.DUMMYFUNCTION("GOOGLETRANSLATE(D11900,""fr"",""en"")"),"#VALUE!")</f>
        <v>#VALUE!</v>
      </c>
    </row>
    <row r="11901" ht="15.75" customHeight="1">
      <c r="A11901" s="1" t="s">
        <v>1816</v>
      </c>
      <c r="B11901" s="1">
        <v>3.0</v>
      </c>
      <c r="C11901" s="1" t="s">
        <v>25509</v>
      </c>
      <c r="D11901" s="1" t="s">
        <v>25510</v>
      </c>
      <c r="E11901" s="1" t="s">
        <v>21</v>
      </c>
      <c r="F11901" s="1" t="s">
        <v>11</v>
      </c>
      <c r="G11901" s="1" t="str">
        <f>IFERROR(__xludf.DUMMYFUNCTION("GOOGLETRANSLATE(D11901,""fr"",""en"")"),"#VALUE!")</f>
        <v>#VALUE!</v>
      </c>
    </row>
    <row r="11902" ht="15.75" customHeight="1">
      <c r="A11902" s="1" t="s">
        <v>4735</v>
      </c>
      <c r="B11902" s="1">
        <v>4.0</v>
      </c>
      <c r="C11902" s="1" t="s">
        <v>25511</v>
      </c>
      <c r="D11902" s="1" t="s">
        <v>25512</v>
      </c>
      <c r="E11902" s="1" t="s">
        <v>29</v>
      </c>
      <c r="F11902" s="1" t="s">
        <v>30</v>
      </c>
      <c r="G11902" s="1" t="str">
        <f>IFERROR(__xludf.DUMMYFUNCTION("GOOGLETRANSLATE(D11902,""fr"",""en"")"),"#VALUE!")</f>
        <v>#VALUE!</v>
      </c>
    </row>
    <row r="11903" ht="15.75" customHeight="1">
      <c r="A11903" s="1" t="s">
        <v>347</v>
      </c>
      <c r="B11903" s="1">
        <v>1.0</v>
      </c>
      <c r="C11903" s="1" t="s">
        <v>25513</v>
      </c>
      <c r="D11903" s="1" t="s">
        <v>25514</v>
      </c>
      <c r="E11903" s="1" t="s">
        <v>10</v>
      </c>
      <c r="F11903" s="1" t="s">
        <v>11</v>
      </c>
      <c r="G11903" s="1" t="str">
        <f>IFERROR(__xludf.DUMMYFUNCTION("GOOGLETRANSLATE(D11903,""fr"",""en"")"),"#VALUE!")</f>
        <v>#VALUE!</v>
      </c>
    </row>
    <row r="11904" ht="15.75" customHeight="1">
      <c r="A11904" s="1" t="s">
        <v>473</v>
      </c>
      <c r="B11904" s="1">
        <v>4.0</v>
      </c>
      <c r="C11904" s="1" t="s">
        <v>25515</v>
      </c>
      <c r="D11904" s="1" t="s">
        <v>25516</v>
      </c>
      <c r="E11904" s="1" t="s">
        <v>10</v>
      </c>
      <c r="F11904" s="1" t="s">
        <v>11</v>
      </c>
      <c r="G11904" s="1" t="str">
        <f>IFERROR(__xludf.DUMMYFUNCTION("GOOGLETRANSLATE(D11904,""fr"",""en"")"),"#VALUE!")</f>
        <v>#VALUE!</v>
      </c>
    </row>
    <row r="11905" ht="15.75" customHeight="1">
      <c r="A11905" s="1" t="s">
        <v>1057</v>
      </c>
      <c r="B11905" s="1">
        <v>4.0</v>
      </c>
      <c r="C11905" s="1" t="s">
        <v>25517</v>
      </c>
      <c r="D11905" s="1" t="s">
        <v>25518</v>
      </c>
      <c r="E11905" s="1" t="s">
        <v>10</v>
      </c>
      <c r="F11905" s="1" t="s">
        <v>11</v>
      </c>
      <c r="G11905" s="1" t="str">
        <f>IFERROR(__xludf.DUMMYFUNCTION("GOOGLETRANSLATE(D11905,""fr"",""en"")"),"#VALUE!")</f>
        <v>#VALUE!</v>
      </c>
    </row>
    <row r="11906" ht="15.75" customHeight="1">
      <c r="A11906" s="1" t="s">
        <v>3711</v>
      </c>
      <c r="B11906" s="1">
        <v>5.0</v>
      </c>
      <c r="C11906" s="1" t="s">
        <v>25519</v>
      </c>
      <c r="D11906" s="1" t="s">
        <v>25520</v>
      </c>
      <c r="E11906" s="1" t="s">
        <v>5251</v>
      </c>
      <c r="F11906" s="1" t="s">
        <v>66</v>
      </c>
      <c r="G11906" s="1" t="str">
        <f>IFERROR(__xludf.DUMMYFUNCTION("GOOGLETRANSLATE(D11906,""fr"",""en"")"),"#VALUE!")</f>
        <v>#VALUE!</v>
      </c>
    </row>
    <row r="11907" ht="15.75" customHeight="1">
      <c r="A11907" s="1" t="s">
        <v>281</v>
      </c>
      <c r="B11907" s="1">
        <v>5.0</v>
      </c>
      <c r="C11907" s="1" t="s">
        <v>25521</v>
      </c>
      <c r="D11907" s="1" t="s">
        <v>25522</v>
      </c>
      <c r="E11907" s="1" t="s">
        <v>10</v>
      </c>
      <c r="F11907" s="1" t="s">
        <v>11</v>
      </c>
      <c r="G11907" s="1" t="str">
        <f>IFERROR(__xludf.DUMMYFUNCTION("GOOGLETRANSLATE(D11907,""fr"",""en"")"),"#VALUE!")</f>
        <v>#VALUE!</v>
      </c>
    </row>
    <row r="11908" ht="15.75" customHeight="1">
      <c r="A11908" s="1" t="s">
        <v>3675</v>
      </c>
      <c r="B11908" s="1">
        <v>2.0</v>
      </c>
      <c r="C11908" s="1" t="s">
        <v>25523</v>
      </c>
      <c r="D11908" s="1" t="s">
        <v>25524</v>
      </c>
      <c r="E11908" s="1" t="s">
        <v>29</v>
      </c>
      <c r="F11908" s="1" t="s">
        <v>30</v>
      </c>
      <c r="G11908" s="1" t="str">
        <f>IFERROR(__xludf.DUMMYFUNCTION("GOOGLETRANSLATE(D11908,""fr"",""en"")"),"#VALUE!")</f>
        <v>#VALUE!</v>
      </c>
    </row>
    <row r="11909" ht="15.75" customHeight="1">
      <c r="A11909" s="1" t="s">
        <v>758</v>
      </c>
      <c r="B11909" s="1">
        <v>1.0</v>
      </c>
      <c r="C11909" s="1" t="s">
        <v>25525</v>
      </c>
      <c r="D11909" s="1" t="s">
        <v>25526</v>
      </c>
      <c r="E11909" s="1" t="s">
        <v>21</v>
      </c>
      <c r="F11909" s="1" t="s">
        <v>11</v>
      </c>
      <c r="G11909" s="1" t="str">
        <f>IFERROR(__xludf.DUMMYFUNCTION("GOOGLETRANSLATE(D11909,""fr"",""en"")"),"#VALUE!")</f>
        <v>#VALUE!</v>
      </c>
    </row>
    <row r="11910" ht="15.75" customHeight="1">
      <c r="A11910" s="1" t="s">
        <v>606</v>
      </c>
      <c r="B11910" s="1">
        <v>1.0</v>
      </c>
      <c r="C11910" s="1" t="s">
        <v>25527</v>
      </c>
      <c r="D11910" s="1" t="s">
        <v>25528</v>
      </c>
      <c r="E11910" s="1" t="s">
        <v>10</v>
      </c>
      <c r="F11910" s="1" t="s">
        <v>11</v>
      </c>
      <c r="G11910" s="1" t="str">
        <f>IFERROR(__xludf.DUMMYFUNCTION("GOOGLETRANSLATE(D11910,""fr"",""en"")"),"#VALUE!")</f>
        <v>#VALUE!</v>
      </c>
    </row>
    <row r="11911" ht="15.75" customHeight="1">
      <c r="A11911" s="1" t="s">
        <v>2625</v>
      </c>
      <c r="B11911" s="1">
        <v>1.0</v>
      </c>
      <c r="C11911" s="1" t="s">
        <v>25529</v>
      </c>
      <c r="D11911" s="1" t="s">
        <v>25530</v>
      </c>
      <c r="E11911" s="1" t="s">
        <v>423</v>
      </c>
      <c r="F11911" s="1" t="s">
        <v>30</v>
      </c>
      <c r="G11911" s="1" t="str">
        <f>IFERROR(__xludf.DUMMYFUNCTION("GOOGLETRANSLATE(D11911,""fr"",""en"")"),"#VALUE!")</f>
        <v>#VALUE!</v>
      </c>
    </row>
    <row r="11912" ht="15.75" customHeight="1">
      <c r="A11912" s="1" t="s">
        <v>22406</v>
      </c>
      <c r="B11912" s="1">
        <v>1.0</v>
      </c>
      <c r="C11912" s="1" t="s">
        <v>25531</v>
      </c>
      <c r="D11912" s="1" t="s">
        <v>25532</v>
      </c>
      <c r="E11912" s="1" t="s">
        <v>250</v>
      </c>
      <c r="F11912" s="1" t="s">
        <v>30</v>
      </c>
      <c r="G11912" s="1" t="str">
        <f>IFERROR(__xludf.DUMMYFUNCTION("GOOGLETRANSLATE(D11912,""fr"",""en"")"),"#VALUE!")</f>
        <v>#VALUE!</v>
      </c>
    </row>
    <row r="11913" ht="15.75" customHeight="1">
      <c r="A11913" s="1" t="s">
        <v>724</v>
      </c>
      <c r="B11913" s="1">
        <v>4.0</v>
      </c>
      <c r="C11913" s="1" t="s">
        <v>25533</v>
      </c>
      <c r="D11913" s="1" t="s">
        <v>25534</v>
      </c>
      <c r="E11913" s="1" t="s">
        <v>21</v>
      </c>
      <c r="F11913" s="1" t="s">
        <v>11</v>
      </c>
      <c r="G11913" s="1" t="str">
        <f>IFERROR(__xludf.DUMMYFUNCTION("GOOGLETRANSLATE(D11913,""fr"",""en"")"),"#VALUE!")</f>
        <v>#VALUE!</v>
      </c>
    </row>
    <row r="11914" ht="15.75" customHeight="1">
      <c r="A11914" s="1" t="s">
        <v>744</v>
      </c>
      <c r="B11914" s="1">
        <v>1.0</v>
      </c>
      <c r="C11914" s="1" t="s">
        <v>25535</v>
      </c>
      <c r="D11914" s="1" t="s">
        <v>25536</v>
      </c>
      <c r="E11914" s="1" t="s">
        <v>355</v>
      </c>
      <c r="F11914" s="1" t="s">
        <v>110</v>
      </c>
      <c r="G11914" s="1" t="str">
        <f>IFERROR(__xludf.DUMMYFUNCTION("GOOGLETRANSLATE(D11914,""fr"",""en"")"),"#VALUE!")</f>
        <v>#VALUE!</v>
      </c>
    </row>
    <row r="11915" ht="15.75" customHeight="1">
      <c r="A11915" s="1" t="s">
        <v>132</v>
      </c>
      <c r="B11915" s="1">
        <v>5.0</v>
      </c>
      <c r="C11915" s="1" t="s">
        <v>25537</v>
      </c>
      <c r="D11915" s="1" t="s">
        <v>25538</v>
      </c>
      <c r="E11915" s="1" t="s">
        <v>10</v>
      </c>
      <c r="F11915" s="1" t="s">
        <v>11</v>
      </c>
      <c r="G11915" s="1" t="str">
        <f>IFERROR(__xludf.DUMMYFUNCTION("GOOGLETRANSLATE(D11915,""fr"",""en"")"),"#VALUE!")</f>
        <v>#VALUE!</v>
      </c>
    </row>
    <row r="11916" ht="15.75" customHeight="1">
      <c r="A11916" s="1" t="s">
        <v>1204</v>
      </c>
      <c r="B11916" s="1">
        <v>1.0</v>
      </c>
      <c r="C11916" s="1" t="s">
        <v>25539</v>
      </c>
      <c r="D11916" s="1" t="s">
        <v>25540</v>
      </c>
      <c r="E11916" s="1" t="s">
        <v>169</v>
      </c>
      <c r="F11916" s="1" t="s">
        <v>11</v>
      </c>
      <c r="G11916" s="1" t="str">
        <f>IFERROR(__xludf.DUMMYFUNCTION("GOOGLETRANSLATE(D11916,""fr"",""en"")"),"#VALUE!")</f>
        <v>#VALUE!</v>
      </c>
    </row>
    <row r="11917" ht="15.75" customHeight="1">
      <c r="A11917" s="1" t="s">
        <v>5495</v>
      </c>
      <c r="B11917" s="1">
        <v>3.0</v>
      </c>
      <c r="C11917" s="1" t="s">
        <v>25541</v>
      </c>
      <c r="D11917" s="1" t="s">
        <v>25542</v>
      </c>
      <c r="E11917" s="1" t="s">
        <v>21</v>
      </c>
      <c r="F11917" s="1" t="s">
        <v>11</v>
      </c>
      <c r="G11917" s="1" t="str">
        <f>IFERROR(__xludf.DUMMYFUNCTION("GOOGLETRANSLATE(D11917,""fr"",""en"")"),"#VALUE!")</f>
        <v>#VALUE!</v>
      </c>
    </row>
    <row r="11918" ht="15.75" customHeight="1">
      <c r="A11918" s="1" t="s">
        <v>2371</v>
      </c>
      <c r="B11918" s="1">
        <v>2.0</v>
      </c>
      <c r="C11918" s="1" t="s">
        <v>25543</v>
      </c>
      <c r="D11918" s="1" t="s">
        <v>25544</v>
      </c>
      <c r="E11918" s="1" t="s">
        <v>21</v>
      </c>
      <c r="F11918" s="1" t="s">
        <v>11</v>
      </c>
      <c r="G11918" s="1" t="str">
        <f>IFERROR(__xludf.DUMMYFUNCTION("GOOGLETRANSLATE(D11918,""fr"",""en"")"),"#VALUE!")</f>
        <v>#VALUE!</v>
      </c>
    </row>
    <row r="11919" ht="15.75" customHeight="1">
      <c r="A11919" s="1" t="s">
        <v>2162</v>
      </c>
      <c r="B11919" s="1">
        <v>1.0</v>
      </c>
      <c r="C11919" s="1" t="s">
        <v>25545</v>
      </c>
      <c r="D11919" s="1" t="s">
        <v>25546</v>
      </c>
      <c r="E11919" s="1" t="s">
        <v>109</v>
      </c>
      <c r="F11919" s="1" t="s">
        <v>110</v>
      </c>
      <c r="G11919" s="1" t="str">
        <f>IFERROR(__xludf.DUMMYFUNCTION("GOOGLETRANSLATE(D11919,""fr"",""en"")"),"#VALUE!")</f>
        <v>#VALUE!</v>
      </c>
    </row>
    <row r="11920" ht="15.75" customHeight="1">
      <c r="A11920" s="1" t="s">
        <v>8394</v>
      </c>
      <c r="B11920" s="1">
        <v>1.0</v>
      </c>
      <c r="C11920" s="1" t="s">
        <v>8395</v>
      </c>
      <c r="D11920" s="1" t="s">
        <v>25547</v>
      </c>
      <c r="E11920" s="1" t="s">
        <v>21</v>
      </c>
      <c r="F11920" s="1" t="s">
        <v>11</v>
      </c>
      <c r="G11920" s="1" t="str">
        <f>IFERROR(__xludf.DUMMYFUNCTION("GOOGLETRANSLATE(D11920,""fr"",""en"")"),"#VALUE!")</f>
        <v>#VALUE!</v>
      </c>
    </row>
    <row r="11921" ht="15.75" customHeight="1">
      <c r="A11921" s="1" t="s">
        <v>147</v>
      </c>
      <c r="B11921" s="1">
        <v>4.0</v>
      </c>
      <c r="C11921" s="1" t="s">
        <v>25548</v>
      </c>
      <c r="D11921" s="1" t="s">
        <v>25549</v>
      </c>
      <c r="E11921" s="1" t="s">
        <v>10</v>
      </c>
      <c r="F11921" s="1" t="s">
        <v>11</v>
      </c>
      <c r="G11921" s="1" t="str">
        <f>IFERROR(__xludf.DUMMYFUNCTION("GOOGLETRANSLATE(D11921,""fr"",""en"")"),"#VALUE!")</f>
        <v>#VALUE!</v>
      </c>
    </row>
    <row r="11922" ht="15.75" customHeight="1">
      <c r="A11922" s="1" t="s">
        <v>18</v>
      </c>
      <c r="B11922" s="1">
        <v>2.0</v>
      </c>
      <c r="C11922" s="1" t="s">
        <v>25550</v>
      </c>
      <c r="D11922" s="1" t="s">
        <v>25551</v>
      </c>
      <c r="E11922" s="1" t="s">
        <v>296</v>
      </c>
      <c r="F11922" s="1" t="s">
        <v>110</v>
      </c>
      <c r="G11922" s="1" t="str">
        <f>IFERROR(__xludf.DUMMYFUNCTION("GOOGLETRANSLATE(D11922,""fr"",""en"")"),"#VALUE!")</f>
        <v>#VALUE!</v>
      </c>
    </row>
    <row r="11923" ht="15.75" customHeight="1">
      <c r="A11923" s="1" t="s">
        <v>4347</v>
      </c>
      <c r="B11923" s="1">
        <v>2.0</v>
      </c>
      <c r="C11923" s="1" t="s">
        <v>25552</v>
      </c>
      <c r="D11923" s="1" t="s">
        <v>25553</v>
      </c>
      <c r="E11923" s="1" t="s">
        <v>373</v>
      </c>
      <c r="F11923" s="1" t="s">
        <v>30</v>
      </c>
      <c r="G11923" s="1" t="str">
        <f>IFERROR(__xludf.DUMMYFUNCTION("GOOGLETRANSLATE(D11923,""fr"",""en"")"),"#VALUE!")</f>
        <v>#VALUE!</v>
      </c>
    </row>
    <row r="11924" ht="15.75" customHeight="1">
      <c r="A11924" s="1" t="s">
        <v>2048</v>
      </c>
      <c r="B11924" s="1">
        <v>5.0</v>
      </c>
      <c r="C11924" s="1" t="s">
        <v>25554</v>
      </c>
      <c r="D11924" s="1" t="s">
        <v>25555</v>
      </c>
      <c r="E11924" s="1" t="s">
        <v>614</v>
      </c>
      <c r="F11924" s="1" t="s">
        <v>30</v>
      </c>
      <c r="G11924" s="1" t="str">
        <f>IFERROR(__xludf.DUMMYFUNCTION("GOOGLETRANSLATE(D11924,""fr"",""en"")"),"#VALUE!")</f>
        <v>#VALUE!</v>
      </c>
    </row>
    <row r="11925" ht="15.75" customHeight="1">
      <c r="A11925" s="1" t="s">
        <v>1429</v>
      </c>
      <c r="B11925" s="1">
        <v>4.0</v>
      </c>
      <c r="C11925" s="1" t="s">
        <v>25556</v>
      </c>
      <c r="D11925" s="1" t="s">
        <v>25557</v>
      </c>
      <c r="E11925" s="1" t="s">
        <v>176</v>
      </c>
      <c r="F11925" s="1" t="s">
        <v>66</v>
      </c>
      <c r="G11925" s="1" t="str">
        <f>IFERROR(__xludf.DUMMYFUNCTION("GOOGLETRANSLATE(D11925,""fr"",""en"")"),"#VALUE!")</f>
        <v>#VALUE!</v>
      </c>
    </row>
    <row r="11926" ht="15.75" customHeight="1">
      <c r="A11926" s="1" t="s">
        <v>6355</v>
      </c>
      <c r="B11926" s="1">
        <v>1.0</v>
      </c>
      <c r="C11926" s="1" t="s">
        <v>25558</v>
      </c>
      <c r="D11926" s="1" t="s">
        <v>25559</v>
      </c>
      <c r="E11926" s="1" t="s">
        <v>355</v>
      </c>
      <c r="F11926" s="1" t="s">
        <v>110</v>
      </c>
      <c r="G11926" s="1" t="str">
        <f>IFERROR(__xludf.DUMMYFUNCTION("GOOGLETRANSLATE(D11926,""fr"",""en"")"),"#VALUE!")</f>
        <v>#VALUE!</v>
      </c>
    </row>
    <row r="11927" ht="15.75" customHeight="1">
      <c r="A11927" s="1" t="s">
        <v>866</v>
      </c>
      <c r="B11927" s="1">
        <v>5.0</v>
      </c>
      <c r="C11927" s="1" t="s">
        <v>25560</v>
      </c>
      <c r="D11927" s="1" t="s">
        <v>25561</v>
      </c>
      <c r="E11927" s="1" t="s">
        <v>10</v>
      </c>
      <c r="F11927" s="1" t="s">
        <v>11</v>
      </c>
      <c r="G11927" s="1" t="str">
        <f>IFERROR(__xludf.DUMMYFUNCTION("GOOGLETRANSLATE(D11927,""fr"",""en"")"),"#VALUE!")</f>
        <v>#VALUE!</v>
      </c>
    </row>
    <row r="11928" ht="15.75" customHeight="1">
      <c r="A11928" s="1" t="s">
        <v>1020</v>
      </c>
      <c r="B11928" s="1">
        <v>3.0</v>
      </c>
      <c r="C11928" s="1" t="s">
        <v>25562</v>
      </c>
      <c r="D11928" s="1" t="s">
        <v>25563</v>
      </c>
      <c r="E11928" s="1" t="s">
        <v>10</v>
      </c>
      <c r="F11928" s="1" t="s">
        <v>11</v>
      </c>
      <c r="G11928" s="1" t="str">
        <f>IFERROR(__xludf.DUMMYFUNCTION("GOOGLETRANSLATE(D11928,""fr"",""en"")"),"#VALUE!")</f>
        <v>#VALUE!</v>
      </c>
    </row>
    <row r="11929" ht="15.75" customHeight="1">
      <c r="A11929" s="1" t="s">
        <v>576</v>
      </c>
      <c r="B11929" s="1">
        <v>4.0</v>
      </c>
      <c r="C11929" s="1" t="s">
        <v>25564</v>
      </c>
      <c r="D11929" s="1" t="s">
        <v>25565</v>
      </c>
      <c r="E11929" s="1" t="s">
        <v>21</v>
      </c>
      <c r="F11929" s="1" t="s">
        <v>11</v>
      </c>
      <c r="G11929" s="1" t="str">
        <f>IFERROR(__xludf.DUMMYFUNCTION("GOOGLETRANSLATE(D11929,""fr"",""en"")"),"#VALUE!")</f>
        <v>#VALUE!</v>
      </c>
    </row>
    <row r="11930" ht="15.75" customHeight="1">
      <c r="A11930" s="1" t="s">
        <v>2255</v>
      </c>
      <c r="B11930" s="1">
        <v>1.0</v>
      </c>
      <c r="C11930" s="1" t="s">
        <v>25566</v>
      </c>
      <c r="D11930" s="1" t="s">
        <v>25567</v>
      </c>
      <c r="E11930" s="1" t="s">
        <v>355</v>
      </c>
      <c r="F11930" s="1" t="s">
        <v>110</v>
      </c>
      <c r="G11930" s="1" t="str">
        <f>IFERROR(__xludf.DUMMYFUNCTION("GOOGLETRANSLATE(D11930,""fr"",""en"")"),"#VALUE!")</f>
        <v>#VALUE!</v>
      </c>
    </row>
    <row r="11931" ht="15.75" customHeight="1">
      <c r="A11931" s="1" t="s">
        <v>18207</v>
      </c>
      <c r="B11931" s="1">
        <v>1.0</v>
      </c>
      <c r="C11931" s="1" t="s">
        <v>25568</v>
      </c>
      <c r="D11931" s="1" t="s">
        <v>25569</v>
      </c>
      <c r="E11931" s="1" t="s">
        <v>273</v>
      </c>
      <c r="F11931" s="1" t="s">
        <v>11</v>
      </c>
      <c r="G11931" s="1" t="str">
        <f>IFERROR(__xludf.DUMMYFUNCTION("GOOGLETRANSLATE(D11931,""fr"",""en"")"),"#VALUE!")</f>
        <v>#VALUE!</v>
      </c>
    </row>
    <row r="11932" ht="15.75" customHeight="1">
      <c r="A11932" s="1" t="s">
        <v>2184</v>
      </c>
      <c r="B11932" s="1">
        <v>1.0</v>
      </c>
      <c r="C11932" s="1" t="s">
        <v>25570</v>
      </c>
      <c r="D11932" s="1" t="s">
        <v>25571</v>
      </c>
      <c r="E11932" s="1" t="s">
        <v>292</v>
      </c>
      <c r="F11932" s="1" t="s">
        <v>11</v>
      </c>
      <c r="G11932" s="1" t="str">
        <f>IFERROR(__xludf.DUMMYFUNCTION("GOOGLETRANSLATE(D11932,""fr"",""en"")"),"#VALUE!")</f>
        <v>#VALUE!</v>
      </c>
    </row>
    <row r="11933" ht="15.75" customHeight="1">
      <c r="A11933" s="1" t="s">
        <v>991</v>
      </c>
      <c r="B11933" s="1">
        <v>4.0</v>
      </c>
      <c r="C11933" s="1" t="s">
        <v>25572</v>
      </c>
      <c r="D11933" s="1" t="s">
        <v>25573</v>
      </c>
      <c r="E11933" s="1" t="s">
        <v>125</v>
      </c>
      <c r="F11933" s="1" t="s">
        <v>11</v>
      </c>
      <c r="G11933" s="1" t="str">
        <f>IFERROR(__xludf.DUMMYFUNCTION("GOOGLETRANSLATE(D11933,""fr"",""en"")"),"#VALUE!")</f>
        <v>#VALUE!</v>
      </c>
    </row>
    <row r="11934" ht="15.75" customHeight="1">
      <c r="A11934" s="1" t="s">
        <v>3859</v>
      </c>
      <c r="B11934" s="1">
        <v>1.0</v>
      </c>
      <c r="C11934" s="1" t="s">
        <v>25574</v>
      </c>
      <c r="D11934" s="1" t="s">
        <v>25575</v>
      </c>
      <c r="E11934" s="1" t="s">
        <v>226</v>
      </c>
      <c r="F11934" s="1" t="s">
        <v>110</v>
      </c>
      <c r="G11934" s="1" t="str">
        <f>IFERROR(__xludf.DUMMYFUNCTION("GOOGLETRANSLATE(D11934,""fr"",""en"")"),"#VALUE!")</f>
        <v>#VALUE!</v>
      </c>
    </row>
    <row r="11935" ht="15.75" customHeight="1">
      <c r="A11935" s="1" t="s">
        <v>2117</v>
      </c>
      <c r="B11935" s="1">
        <v>5.0</v>
      </c>
      <c r="C11935" s="1" t="s">
        <v>25576</v>
      </c>
      <c r="D11935" s="1" t="s">
        <v>25577</v>
      </c>
      <c r="E11935" s="1" t="s">
        <v>10</v>
      </c>
      <c r="F11935" s="1" t="s">
        <v>11</v>
      </c>
      <c r="G11935" s="1" t="str">
        <f>IFERROR(__xludf.DUMMYFUNCTION("GOOGLETRANSLATE(D11935,""fr"",""en"")"),"#VALUE!")</f>
        <v>#VALUE!</v>
      </c>
    </row>
    <row r="11936" ht="15.75" customHeight="1">
      <c r="A11936" s="1" t="s">
        <v>1353</v>
      </c>
      <c r="B11936" s="1">
        <v>5.0</v>
      </c>
      <c r="C11936" s="1" t="s">
        <v>25578</v>
      </c>
      <c r="D11936" s="1" t="s">
        <v>25579</v>
      </c>
      <c r="E11936" s="1" t="s">
        <v>21</v>
      </c>
      <c r="F11936" s="1" t="s">
        <v>11</v>
      </c>
      <c r="G11936" s="1" t="str">
        <f>IFERROR(__xludf.DUMMYFUNCTION("GOOGLETRANSLATE(D11936,""fr"",""en"")"),"#VALUE!")</f>
        <v>#VALUE!</v>
      </c>
    </row>
    <row r="11937" ht="15.75" customHeight="1">
      <c r="A11937" s="1" t="s">
        <v>1660</v>
      </c>
      <c r="B11937" s="1">
        <v>3.0</v>
      </c>
      <c r="C11937" s="1" t="s">
        <v>25580</v>
      </c>
      <c r="D11937" s="1" t="s">
        <v>25581</v>
      </c>
      <c r="E11937" s="1" t="s">
        <v>230</v>
      </c>
      <c r="F11937" s="1" t="s">
        <v>48</v>
      </c>
      <c r="G11937" s="1" t="str">
        <f>IFERROR(__xludf.DUMMYFUNCTION("GOOGLETRANSLATE(D11937,""fr"",""en"")"),"#VALUE!")</f>
        <v>#VALUE!</v>
      </c>
    </row>
    <row r="11938" ht="15.75" customHeight="1">
      <c r="A11938" s="1" t="s">
        <v>5562</v>
      </c>
      <c r="B11938" s="1">
        <v>2.0</v>
      </c>
      <c r="C11938" s="1" t="s">
        <v>2040</v>
      </c>
      <c r="D11938" s="1" t="s">
        <v>25582</v>
      </c>
      <c r="E11938" s="1" t="s">
        <v>10</v>
      </c>
      <c r="F11938" s="1" t="s">
        <v>11</v>
      </c>
      <c r="G11938" s="1" t="str">
        <f>IFERROR(__xludf.DUMMYFUNCTION("GOOGLETRANSLATE(D11938,""fr"",""en"")"),"#VALUE!")</f>
        <v>#VALUE!</v>
      </c>
    </row>
    <row r="11939" ht="15.75" customHeight="1">
      <c r="A11939" s="1" t="s">
        <v>11984</v>
      </c>
      <c r="B11939" s="1">
        <v>2.0</v>
      </c>
      <c r="C11939" s="1" t="s">
        <v>25583</v>
      </c>
      <c r="D11939" s="1" t="s">
        <v>25584</v>
      </c>
      <c r="E11939" s="1" t="s">
        <v>226</v>
      </c>
      <c r="F11939" s="1" t="s">
        <v>11</v>
      </c>
      <c r="G11939" s="1" t="str">
        <f>IFERROR(__xludf.DUMMYFUNCTION("GOOGLETRANSLATE(D11939,""fr"",""en"")"),"#VALUE!")</f>
        <v>#VALUE!</v>
      </c>
    </row>
    <row r="11940" ht="15.75" customHeight="1">
      <c r="A11940" s="1" t="s">
        <v>8291</v>
      </c>
      <c r="B11940" s="1">
        <v>4.0</v>
      </c>
      <c r="C11940" s="1" t="s">
        <v>25585</v>
      </c>
      <c r="D11940" s="1" t="s">
        <v>25586</v>
      </c>
      <c r="E11940" s="1" t="s">
        <v>280</v>
      </c>
      <c r="F11940" s="1" t="s">
        <v>11</v>
      </c>
      <c r="G11940" s="1" t="str">
        <f>IFERROR(__xludf.DUMMYFUNCTION("GOOGLETRANSLATE(D11940,""fr"",""en"")"),"#VALUE!")</f>
        <v>#VALUE!</v>
      </c>
    </row>
    <row r="11941" ht="15.75" customHeight="1">
      <c r="A11941" s="1" t="s">
        <v>6859</v>
      </c>
      <c r="B11941" s="1">
        <v>2.0</v>
      </c>
      <c r="C11941" s="1" t="s">
        <v>25587</v>
      </c>
      <c r="D11941" s="1" t="s">
        <v>25588</v>
      </c>
      <c r="E11941" s="1" t="s">
        <v>273</v>
      </c>
      <c r="F11941" s="1" t="s">
        <v>11</v>
      </c>
      <c r="G11941" s="1" t="str">
        <f>IFERROR(__xludf.DUMMYFUNCTION("GOOGLETRANSLATE(D11941,""fr"",""en"")"),"#VALUE!")</f>
        <v>#VALUE!</v>
      </c>
    </row>
    <row r="11942" ht="15.75" customHeight="1">
      <c r="A11942" s="1" t="s">
        <v>4382</v>
      </c>
      <c r="B11942" s="1">
        <v>1.0</v>
      </c>
      <c r="C11942" s="1" t="s">
        <v>25589</v>
      </c>
      <c r="D11942" s="1" t="s">
        <v>25590</v>
      </c>
      <c r="E11942" s="1" t="s">
        <v>34</v>
      </c>
      <c r="F11942" s="1" t="s">
        <v>30</v>
      </c>
      <c r="G11942" s="1" t="str">
        <f>IFERROR(__xludf.DUMMYFUNCTION("GOOGLETRANSLATE(D11942,""fr"",""en"")"),"#VALUE!")</f>
        <v>#VALUE!</v>
      </c>
    </row>
    <row r="11943" ht="15.75" customHeight="1">
      <c r="A11943" s="1" t="s">
        <v>6560</v>
      </c>
      <c r="B11943" s="1">
        <v>1.0</v>
      </c>
      <c r="C11943" s="1" t="s">
        <v>25591</v>
      </c>
      <c r="D11943" s="1" t="s">
        <v>25592</v>
      </c>
      <c r="E11943" s="1" t="s">
        <v>38</v>
      </c>
      <c r="F11943" s="1" t="s">
        <v>39</v>
      </c>
      <c r="G11943" s="1" t="str">
        <f>IFERROR(__xludf.DUMMYFUNCTION("GOOGLETRANSLATE(D11943,""fr"",""en"")"),"#VALUE!")</f>
        <v>#VALUE!</v>
      </c>
    </row>
    <row r="11944" ht="15.75" customHeight="1">
      <c r="A11944" s="1" t="s">
        <v>6154</v>
      </c>
      <c r="B11944" s="1">
        <v>4.0</v>
      </c>
      <c r="C11944" s="1" t="s">
        <v>25593</v>
      </c>
      <c r="D11944" s="1" t="s">
        <v>25594</v>
      </c>
      <c r="E11944" s="1" t="s">
        <v>29</v>
      </c>
      <c r="F11944" s="1" t="s">
        <v>30</v>
      </c>
      <c r="G11944" s="1" t="str">
        <f>IFERROR(__xludf.DUMMYFUNCTION("GOOGLETRANSLATE(D11944,""fr"",""en"")"),"#VALUE!")</f>
        <v>#VALUE!</v>
      </c>
    </row>
    <row r="11945" ht="15.75" customHeight="1">
      <c r="A11945" s="1" t="s">
        <v>977</v>
      </c>
      <c r="B11945" s="1">
        <v>3.0</v>
      </c>
      <c r="C11945" s="1" t="s">
        <v>25595</v>
      </c>
      <c r="D11945" s="1" t="s">
        <v>25596</v>
      </c>
      <c r="E11945" s="1" t="s">
        <v>29</v>
      </c>
      <c r="F11945" s="1" t="s">
        <v>30</v>
      </c>
      <c r="G11945" s="1" t="str">
        <f>IFERROR(__xludf.DUMMYFUNCTION("GOOGLETRANSLATE(D11945,""fr"",""en"")"),"#VALUE!")</f>
        <v>#VALUE!</v>
      </c>
    </row>
    <row r="11946" ht="15.75" customHeight="1">
      <c r="A11946" s="1" t="s">
        <v>2103</v>
      </c>
      <c r="B11946" s="1">
        <v>1.0</v>
      </c>
      <c r="C11946" s="1" t="s">
        <v>25597</v>
      </c>
      <c r="D11946" s="1" t="s">
        <v>25598</v>
      </c>
      <c r="E11946" s="1" t="s">
        <v>10</v>
      </c>
      <c r="F11946" s="1" t="s">
        <v>11</v>
      </c>
      <c r="G11946" s="1" t="str">
        <f>IFERROR(__xludf.DUMMYFUNCTION("GOOGLETRANSLATE(D11946,""fr"",""en"")"),"#VALUE!")</f>
        <v>#VALUE!</v>
      </c>
    </row>
    <row r="11947" ht="15.75" customHeight="1">
      <c r="A11947" s="1" t="s">
        <v>5431</v>
      </c>
      <c r="B11947" s="1">
        <v>1.0</v>
      </c>
      <c r="C11947" s="1" t="s">
        <v>25599</v>
      </c>
      <c r="D11947" s="1" t="s">
        <v>25600</v>
      </c>
      <c r="E11947" s="1" t="s">
        <v>296</v>
      </c>
      <c r="F11947" s="1" t="s">
        <v>110</v>
      </c>
      <c r="G11947" s="1" t="str">
        <f>IFERROR(__xludf.DUMMYFUNCTION("GOOGLETRANSLATE(D11947,""fr"",""en"")"),"#VALUE!")</f>
        <v>#VALUE!</v>
      </c>
    </row>
    <row r="11948" ht="15.75" customHeight="1">
      <c r="A11948" s="1" t="s">
        <v>85</v>
      </c>
      <c r="B11948" s="1">
        <v>4.0</v>
      </c>
      <c r="C11948" s="1" t="s">
        <v>25601</v>
      </c>
      <c r="D11948" s="1" t="s">
        <v>25602</v>
      </c>
      <c r="E11948" s="1" t="s">
        <v>21</v>
      </c>
      <c r="F11948" s="1" t="s">
        <v>11</v>
      </c>
      <c r="G11948" s="1" t="str">
        <f>IFERROR(__xludf.DUMMYFUNCTION("GOOGLETRANSLATE(D11948,""fr"",""en"")"),"#VALUE!")</f>
        <v>#VALUE!</v>
      </c>
    </row>
    <row r="11949" ht="15.75" customHeight="1">
      <c r="A11949" s="1" t="s">
        <v>713</v>
      </c>
      <c r="B11949" s="1">
        <v>3.0</v>
      </c>
      <c r="C11949" s="1" t="s">
        <v>25603</v>
      </c>
      <c r="D11949" s="1" t="s">
        <v>25604</v>
      </c>
      <c r="E11949" s="1" t="s">
        <v>73</v>
      </c>
      <c r="F11949" s="1" t="s">
        <v>30</v>
      </c>
      <c r="G11949" s="1" t="str">
        <f>IFERROR(__xludf.DUMMYFUNCTION("GOOGLETRANSLATE(D11949,""fr"",""en"")"),"#VALUE!")</f>
        <v>#VALUE!</v>
      </c>
    </row>
    <row r="11950" ht="15.75" customHeight="1">
      <c r="A11950" s="1" t="s">
        <v>478</v>
      </c>
      <c r="B11950" s="1">
        <v>2.0</v>
      </c>
      <c r="C11950" s="1" t="s">
        <v>25605</v>
      </c>
      <c r="D11950" s="1" t="s">
        <v>25606</v>
      </c>
      <c r="E11950" s="1" t="s">
        <v>226</v>
      </c>
      <c r="F11950" s="1" t="s">
        <v>11</v>
      </c>
      <c r="G11950" s="1" t="str">
        <f>IFERROR(__xludf.DUMMYFUNCTION("GOOGLETRANSLATE(D11950,""fr"",""en"")"),"#VALUE!")</f>
        <v>#VALUE!</v>
      </c>
    </row>
    <row r="11951" ht="15.75" customHeight="1">
      <c r="A11951" s="1" t="s">
        <v>3243</v>
      </c>
      <c r="B11951" s="1">
        <v>1.0</v>
      </c>
      <c r="C11951" s="1" t="s">
        <v>25607</v>
      </c>
      <c r="D11951" s="1" t="s">
        <v>25608</v>
      </c>
      <c r="E11951" s="1" t="s">
        <v>296</v>
      </c>
      <c r="F11951" s="1" t="s">
        <v>11</v>
      </c>
      <c r="G11951" s="1" t="str">
        <f>IFERROR(__xludf.DUMMYFUNCTION("GOOGLETRANSLATE(D11951,""fr"",""en"")"),"#VALUE!")</f>
        <v>#VALUE!</v>
      </c>
    </row>
    <row r="11952" ht="15.75" customHeight="1">
      <c r="A11952" s="1" t="s">
        <v>1057</v>
      </c>
      <c r="B11952" s="1">
        <v>4.0</v>
      </c>
      <c r="C11952" s="1" t="s">
        <v>25609</v>
      </c>
      <c r="D11952" s="1" t="s">
        <v>25610</v>
      </c>
      <c r="E11952" s="1" t="s">
        <v>21</v>
      </c>
      <c r="F11952" s="1" t="s">
        <v>11</v>
      </c>
      <c r="G11952" s="1" t="str">
        <f>IFERROR(__xludf.DUMMYFUNCTION("GOOGLETRANSLATE(D11952,""fr"",""en"")"),"#VALUE!")</f>
        <v>#VALUE!</v>
      </c>
    </row>
    <row r="11953" ht="15.75" customHeight="1">
      <c r="A11953" s="1" t="s">
        <v>10399</v>
      </c>
      <c r="B11953" s="1">
        <v>2.0</v>
      </c>
      <c r="C11953" s="1" t="s">
        <v>25611</v>
      </c>
      <c r="D11953" s="1" t="s">
        <v>25612</v>
      </c>
      <c r="E11953" s="1" t="s">
        <v>280</v>
      </c>
      <c r="F11953" s="1" t="s">
        <v>11</v>
      </c>
      <c r="G11953" s="1" t="str">
        <f>IFERROR(__xludf.DUMMYFUNCTION("GOOGLETRANSLATE(D11953,""fr"",""en"")"),"#VALUE!")</f>
        <v>#VALUE!</v>
      </c>
    </row>
    <row r="11954" ht="15.75" customHeight="1">
      <c r="A11954" s="1" t="s">
        <v>1036</v>
      </c>
      <c r="B11954" s="1">
        <v>4.0</v>
      </c>
      <c r="C11954" s="1" t="s">
        <v>25613</v>
      </c>
      <c r="D11954" s="1" t="s">
        <v>25614</v>
      </c>
      <c r="E11954" s="1" t="s">
        <v>226</v>
      </c>
      <c r="F11954" s="1" t="s">
        <v>110</v>
      </c>
      <c r="G11954" s="1" t="str">
        <f>IFERROR(__xludf.DUMMYFUNCTION("GOOGLETRANSLATE(D11954,""fr"",""en"")"),"#VALUE!")</f>
        <v>#VALUE!</v>
      </c>
    </row>
    <row r="11955" ht="15.75" customHeight="1">
      <c r="A11955" s="1" t="s">
        <v>2006</v>
      </c>
      <c r="B11955" s="1">
        <v>1.0</v>
      </c>
      <c r="C11955" s="1" t="s">
        <v>25615</v>
      </c>
      <c r="D11955" s="1" t="s">
        <v>25616</v>
      </c>
      <c r="E11955" s="1" t="s">
        <v>125</v>
      </c>
      <c r="F11955" s="1" t="s">
        <v>11</v>
      </c>
      <c r="G11955" s="1" t="str">
        <f>IFERROR(__xludf.DUMMYFUNCTION("GOOGLETRANSLATE(D11955,""fr"",""en"")"),"#VALUE!")</f>
        <v>#VALUE!</v>
      </c>
    </row>
    <row r="11956" ht="15.75" customHeight="1">
      <c r="A11956" s="1" t="s">
        <v>2954</v>
      </c>
      <c r="B11956" s="1">
        <v>1.0</v>
      </c>
      <c r="C11956" s="1" t="s">
        <v>25617</v>
      </c>
      <c r="D11956" s="1" t="s">
        <v>25618</v>
      </c>
      <c r="E11956" s="1" t="s">
        <v>169</v>
      </c>
      <c r="F11956" s="1" t="s">
        <v>11</v>
      </c>
      <c r="G11956" s="1" t="str">
        <f>IFERROR(__xludf.DUMMYFUNCTION("GOOGLETRANSLATE(D11956,""fr"",""en"")"),"#VALUE!")</f>
        <v>#VALUE!</v>
      </c>
    </row>
    <row r="11957" ht="15.75" customHeight="1">
      <c r="A11957" s="1" t="s">
        <v>170</v>
      </c>
      <c r="B11957" s="1">
        <v>5.0</v>
      </c>
      <c r="C11957" s="1" t="s">
        <v>25619</v>
      </c>
      <c r="D11957" s="1" t="s">
        <v>25620</v>
      </c>
      <c r="E11957" s="1" t="s">
        <v>250</v>
      </c>
      <c r="F11957" s="1" t="s">
        <v>30</v>
      </c>
      <c r="G11957" s="1" t="str">
        <f>IFERROR(__xludf.DUMMYFUNCTION("GOOGLETRANSLATE(D11957,""fr"",""en"")"),"#VALUE!")</f>
        <v>#VALUE!</v>
      </c>
    </row>
    <row r="11958" ht="15.75" customHeight="1">
      <c r="A11958" s="1" t="s">
        <v>921</v>
      </c>
      <c r="B11958" s="1">
        <v>3.0</v>
      </c>
      <c r="C11958" s="1" t="s">
        <v>25621</v>
      </c>
      <c r="D11958" s="1" t="s">
        <v>25622</v>
      </c>
      <c r="E11958" s="1" t="s">
        <v>21</v>
      </c>
      <c r="F11958" s="1" t="s">
        <v>11</v>
      </c>
      <c r="G11958" s="1" t="str">
        <f>IFERROR(__xludf.DUMMYFUNCTION("GOOGLETRANSLATE(D11958,""fr"",""en"")"),"#VALUE!")</f>
        <v>#VALUE!</v>
      </c>
    </row>
    <row r="11959" ht="15.75" customHeight="1">
      <c r="A11959" s="1" t="s">
        <v>163</v>
      </c>
      <c r="B11959" s="1">
        <v>3.0</v>
      </c>
      <c r="C11959" s="1" t="s">
        <v>25623</v>
      </c>
      <c r="D11959" s="1" t="s">
        <v>25624</v>
      </c>
      <c r="E11959" s="1" t="s">
        <v>10</v>
      </c>
      <c r="F11959" s="1" t="s">
        <v>11</v>
      </c>
      <c r="G11959" s="1" t="str">
        <f>IFERROR(__xludf.DUMMYFUNCTION("GOOGLETRANSLATE(D11959,""fr"",""en"")"),"#VALUE!")</f>
        <v>#VALUE!</v>
      </c>
    </row>
    <row r="11960" ht="15.75" customHeight="1">
      <c r="A11960" s="1" t="s">
        <v>597</v>
      </c>
      <c r="B11960" s="1">
        <v>4.0</v>
      </c>
      <c r="C11960" s="1" t="s">
        <v>25625</v>
      </c>
      <c r="D11960" s="1" t="s">
        <v>25626</v>
      </c>
      <c r="E11960" s="1" t="s">
        <v>10</v>
      </c>
      <c r="F11960" s="1" t="s">
        <v>11</v>
      </c>
      <c r="G11960" s="1" t="str">
        <f>IFERROR(__xludf.DUMMYFUNCTION("GOOGLETRANSLATE(D11960,""fr"",""en"")"),"#VALUE!")</f>
        <v>#VALUE!</v>
      </c>
    </row>
    <row r="11961" ht="15.75" customHeight="1">
      <c r="A11961" s="1" t="s">
        <v>494</v>
      </c>
      <c r="B11961" s="1">
        <v>4.0</v>
      </c>
      <c r="C11961" s="1" t="s">
        <v>25627</v>
      </c>
      <c r="D11961" s="1" t="s">
        <v>25628</v>
      </c>
      <c r="E11961" s="1" t="s">
        <v>10</v>
      </c>
      <c r="F11961" s="1" t="s">
        <v>11</v>
      </c>
      <c r="G11961" s="1" t="str">
        <f>IFERROR(__xludf.DUMMYFUNCTION("GOOGLETRANSLATE(D11961,""fr"",""en"")"),"#VALUE!")</f>
        <v>#VALUE!</v>
      </c>
    </row>
    <row r="11962" ht="15.75" customHeight="1">
      <c r="A11962" s="1" t="s">
        <v>85</v>
      </c>
      <c r="B11962" s="1">
        <v>4.0</v>
      </c>
      <c r="C11962" s="1" t="s">
        <v>25629</v>
      </c>
      <c r="D11962" s="1" t="s">
        <v>25630</v>
      </c>
      <c r="E11962" s="1" t="s">
        <v>10</v>
      </c>
      <c r="F11962" s="1" t="s">
        <v>11</v>
      </c>
      <c r="G11962" s="1" t="str">
        <f>IFERROR(__xludf.DUMMYFUNCTION("GOOGLETRANSLATE(D11962,""fr"",""en"")"),"#VALUE!")</f>
        <v>#VALUE!</v>
      </c>
    </row>
    <row r="11963" ht="15.75" customHeight="1">
      <c r="A11963" s="1" t="s">
        <v>664</v>
      </c>
      <c r="B11963" s="1">
        <v>3.0</v>
      </c>
      <c r="C11963" s="1" t="s">
        <v>20578</v>
      </c>
      <c r="D11963" s="1" t="s">
        <v>25631</v>
      </c>
      <c r="E11963" s="1" t="s">
        <v>448</v>
      </c>
      <c r="F11963" s="1" t="s">
        <v>84</v>
      </c>
      <c r="G11963" s="1" t="str">
        <f>IFERROR(__xludf.DUMMYFUNCTION("GOOGLETRANSLATE(D11963,""fr"",""en"")"),"#VALUE!")</f>
        <v>#VALUE!</v>
      </c>
    </row>
    <row r="11964" ht="15.75" customHeight="1">
      <c r="A11964" s="1" t="s">
        <v>25632</v>
      </c>
      <c r="B11964" s="1">
        <v>1.0</v>
      </c>
      <c r="C11964" s="1" t="s">
        <v>25633</v>
      </c>
      <c r="D11964" s="1" t="s">
        <v>25634</v>
      </c>
      <c r="E11964" s="1" t="s">
        <v>21</v>
      </c>
      <c r="F11964" s="1" t="s">
        <v>11</v>
      </c>
      <c r="G11964" s="1" t="str">
        <f>IFERROR(__xludf.DUMMYFUNCTION("GOOGLETRANSLATE(D11964,""fr"",""en"")"),"#VALUE!")</f>
        <v>#VALUE!</v>
      </c>
    </row>
    <row r="11965" ht="15.75" customHeight="1">
      <c r="A11965" s="1" t="s">
        <v>2034</v>
      </c>
      <c r="B11965" s="1">
        <v>5.0</v>
      </c>
      <c r="C11965" s="1" t="s">
        <v>25635</v>
      </c>
      <c r="D11965" s="1" t="s">
        <v>25636</v>
      </c>
      <c r="E11965" s="1" t="s">
        <v>21</v>
      </c>
      <c r="F11965" s="1" t="s">
        <v>11</v>
      </c>
      <c r="G11965" s="1" t="str">
        <f>IFERROR(__xludf.DUMMYFUNCTION("GOOGLETRANSLATE(D11965,""fr"",""en"")"),"#VALUE!")</f>
        <v>#VALUE!</v>
      </c>
    </row>
    <row r="11966" ht="15.75" customHeight="1">
      <c r="A11966" s="1" t="s">
        <v>2661</v>
      </c>
      <c r="B11966" s="1">
        <v>5.0</v>
      </c>
      <c r="C11966" s="1" t="s">
        <v>25637</v>
      </c>
      <c r="D11966" s="1" t="s">
        <v>25638</v>
      </c>
      <c r="E11966" s="1" t="s">
        <v>29</v>
      </c>
      <c r="F11966" s="1" t="s">
        <v>30</v>
      </c>
      <c r="G11966" s="1" t="str">
        <f>IFERROR(__xludf.DUMMYFUNCTION("GOOGLETRANSLATE(D11966,""fr"",""en"")"),"#VALUE!")</f>
        <v>#VALUE!</v>
      </c>
    </row>
    <row r="11967" ht="15.75" customHeight="1">
      <c r="A11967" s="1" t="s">
        <v>1113</v>
      </c>
      <c r="B11967" s="1">
        <v>1.0</v>
      </c>
      <c r="C11967" s="1" t="s">
        <v>25639</v>
      </c>
      <c r="D11967" s="1" t="s">
        <v>25640</v>
      </c>
      <c r="E11967" s="1" t="s">
        <v>10</v>
      </c>
      <c r="F11967" s="1" t="s">
        <v>11</v>
      </c>
      <c r="G11967" s="1" t="str">
        <f>IFERROR(__xludf.DUMMYFUNCTION("GOOGLETRANSLATE(D11967,""fr"",""en"")"),"#VALUE!")</f>
        <v>#VALUE!</v>
      </c>
    </row>
    <row r="11968" ht="15.75" customHeight="1">
      <c r="A11968" s="1" t="s">
        <v>126</v>
      </c>
      <c r="B11968" s="1">
        <v>4.0</v>
      </c>
      <c r="C11968" s="1" t="s">
        <v>25641</v>
      </c>
      <c r="D11968" s="1" t="s">
        <v>25642</v>
      </c>
      <c r="E11968" s="1" t="s">
        <v>10</v>
      </c>
      <c r="F11968" s="1" t="s">
        <v>11</v>
      </c>
      <c r="G11968" s="1" t="str">
        <f>IFERROR(__xludf.DUMMYFUNCTION("GOOGLETRANSLATE(D11968,""fr"",""en"")"),"#VALUE!")</f>
        <v>#VALUE!</v>
      </c>
    </row>
    <row r="11969" ht="15.75" customHeight="1">
      <c r="A11969" s="1" t="s">
        <v>692</v>
      </c>
      <c r="B11969" s="1">
        <v>4.0</v>
      </c>
      <c r="C11969" s="1" t="s">
        <v>25643</v>
      </c>
      <c r="D11969" s="1" t="s">
        <v>25644</v>
      </c>
      <c r="E11969" s="1" t="s">
        <v>273</v>
      </c>
      <c r="F11969" s="1" t="s">
        <v>110</v>
      </c>
      <c r="G11969" s="1" t="str">
        <f>IFERROR(__xludf.DUMMYFUNCTION("GOOGLETRANSLATE(D11969,""fr"",""en"")"),"#VALUE!")</f>
        <v>#VALUE!</v>
      </c>
    </row>
    <row r="11970" ht="15.75" customHeight="1">
      <c r="A11970" s="1" t="s">
        <v>664</v>
      </c>
      <c r="B11970" s="1">
        <v>4.0</v>
      </c>
      <c r="C11970" s="1" t="s">
        <v>25645</v>
      </c>
      <c r="D11970" s="1" t="s">
        <v>25646</v>
      </c>
      <c r="E11970" s="1" t="s">
        <v>21</v>
      </c>
      <c r="F11970" s="1" t="s">
        <v>11</v>
      </c>
      <c r="G11970" s="1" t="str">
        <f>IFERROR(__xludf.DUMMYFUNCTION("GOOGLETRANSLATE(D11970,""fr"",""en"")"),"#VALUE!")</f>
        <v>#VALUE!</v>
      </c>
    </row>
    <row r="11971" ht="15.75" customHeight="1">
      <c r="A11971" s="1" t="s">
        <v>1969</v>
      </c>
      <c r="B11971" s="1">
        <v>5.0</v>
      </c>
      <c r="C11971" s="1" t="s">
        <v>25647</v>
      </c>
      <c r="D11971" s="1" t="s">
        <v>25648</v>
      </c>
      <c r="E11971" s="1" t="s">
        <v>21</v>
      </c>
      <c r="F11971" s="1" t="s">
        <v>11</v>
      </c>
      <c r="G11971" s="1" t="str">
        <f>IFERROR(__xludf.DUMMYFUNCTION("GOOGLETRANSLATE(D11971,""fr"",""en"")"),"#VALUE!")</f>
        <v>#VALUE!</v>
      </c>
    </row>
    <row r="11972" ht="15.75" customHeight="1">
      <c r="A11972" s="1" t="s">
        <v>905</v>
      </c>
      <c r="B11972" s="1">
        <v>5.0</v>
      </c>
      <c r="C11972" s="1" t="s">
        <v>25649</v>
      </c>
      <c r="D11972" s="1" t="s">
        <v>25650</v>
      </c>
      <c r="E11972" s="1" t="s">
        <v>423</v>
      </c>
      <c r="F11972" s="1" t="s">
        <v>30</v>
      </c>
      <c r="G11972" s="1" t="str">
        <f>IFERROR(__xludf.DUMMYFUNCTION("GOOGLETRANSLATE(D11972,""fr"",""en"")"),"#VALUE!")</f>
        <v>#VALUE!</v>
      </c>
    </row>
    <row r="11973" ht="15.75" customHeight="1">
      <c r="A11973" s="1" t="s">
        <v>170</v>
      </c>
      <c r="B11973" s="1">
        <v>1.0</v>
      </c>
      <c r="C11973" s="1" t="s">
        <v>25651</v>
      </c>
      <c r="D11973" s="1" t="s">
        <v>25652</v>
      </c>
      <c r="E11973" s="1" t="s">
        <v>1543</v>
      </c>
      <c r="F11973" s="1" t="s">
        <v>118</v>
      </c>
      <c r="G11973" s="1" t="str">
        <f>IFERROR(__xludf.DUMMYFUNCTION("GOOGLETRANSLATE(D11973,""fr"",""en"")"),"#VALUE!")</f>
        <v>#VALUE!</v>
      </c>
    </row>
    <row r="11974" ht="15.75" customHeight="1">
      <c r="A11974" s="1" t="s">
        <v>4852</v>
      </c>
      <c r="B11974" s="1">
        <v>1.0</v>
      </c>
      <c r="C11974" s="1" t="s">
        <v>25653</v>
      </c>
      <c r="D11974" s="1" t="s">
        <v>25654</v>
      </c>
      <c r="E11974" s="1" t="s">
        <v>109</v>
      </c>
      <c r="F11974" s="1" t="s">
        <v>11</v>
      </c>
      <c r="G11974" s="1" t="str">
        <f>IFERROR(__xludf.DUMMYFUNCTION("GOOGLETRANSLATE(D11974,""fr"",""en"")"),"#VALUE!")</f>
        <v>#VALUE!</v>
      </c>
    </row>
    <row r="11975" ht="15.75" customHeight="1">
      <c r="A11975" s="1" t="s">
        <v>417</v>
      </c>
      <c r="B11975" s="1">
        <v>3.0</v>
      </c>
      <c r="C11975" s="1" t="s">
        <v>25655</v>
      </c>
      <c r="D11975" s="1" t="s">
        <v>25656</v>
      </c>
      <c r="E11975" s="1" t="s">
        <v>10</v>
      </c>
      <c r="F11975" s="1" t="s">
        <v>11</v>
      </c>
      <c r="G11975" s="1" t="str">
        <f>IFERROR(__xludf.DUMMYFUNCTION("GOOGLETRANSLATE(D11975,""fr"",""en"")"),"#VALUE!")</f>
        <v>#VALUE!</v>
      </c>
    </row>
    <row r="11976" ht="15.75" customHeight="1">
      <c r="A11976" s="1" t="s">
        <v>1324</v>
      </c>
      <c r="B11976" s="1">
        <v>5.0</v>
      </c>
      <c r="C11976" s="1" t="s">
        <v>25657</v>
      </c>
      <c r="D11976" s="1" t="s">
        <v>25658</v>
      </c>
      <c r="E11976" s="1" t="s">
        <v>21</v>
      </c>
      <c r="F11976" s="1" t="s">
        <v>11</v>
      </c>
      <c r="G11976" s="1" t="str">
        <f>IFERROR(__xludf.DUMMYFUNCTION("GOOGLETRANSLATE(D11976,""fr"",""en"")"),"#VALUE!")</f>
        <v>#VALUE!</v>
      </c>
    </row>
    <row r="11977" ht="15.75" customHeight="1">
      <c r="A11977" s="1" t="s">
        <v>1476</v>
      </c>
      <c r="B11977" s="1">
        <v>3.0</v>
      </c>
      <c r="C11977" s="1" t="s">
        <v>25659</v>
      </c>
      <c r="D11977" s="1" t="s">
        <v>25660</v>
      </c>
      <c r="E11977" s="1" t="s">
        <v>21</v>
      </c>
      <c r="F11977" s="1" t="s">
        <v>11</v>
      </c>
      <c r="G11977" s="1" t="str">
        <f>IFERROR(__xludf.DUMMYFUNCTION("GOOGLETRANSLATE(D11977,""fr"",""en"")"),"#VALUE!")</f>
        <v>#VALUE!</v>
      </c>
    </row>
    <row r="11978" ht="15.75" customHeight="1">
      <c r="A11978" s="1" t="s">
        <v>701</v>
      </c>
      <c r="B11978" s="1">
        <v>5.0</v>
      </c>
      <c r="C11978" s="1" t="s">
        <v>25661</v>
      </c>
      <c r="D11978" s="1" t="s">
        <v>25662</v>
      </c>
      <c r="E11978" s="1" t="s">
        <v>169</v>
      </c>
      <c r="F11978" s="1" t="s">
        <v>11</v>
      </c>
      <c r="G11978" s="1" t="str">
        <f>IFERROR(__xludf.DUMMYFUNCTION("GOOGLETRANSLATE(D11978,""fr"",""en"")"),"#VALUE!")</f>
        <v>#VALUE!</v>
      </c>
    </row>
    <row r="11979" ht="15.75" customHeight="1">
      <c r="A11979" s="1" t="s">
        <v>255</v>
      </c>
      <c r="B11979" s="1">
        <v>5.0</v>
      </c>
      <c r="C11979" s="1" t="s">
        <v>25663</v>
      </c>
      <c r="D11979" s="1" t="s">
        <v>25664</v>
      </c>
      <c r="E11979" s="1" t="s">
        <v>21</v>
      </c>
      <c r="F11979" s="1" t="s">
        <v>11</v>
      </c>
      <c r="G11979" s="1" t="str">
        <f>IFERROR(__xludf.DUMMYFUNCTION("GOOGLETRANSLATE(D11979,""fr"",""en"")"),"#VALUE!")</f>
        <v>#VALUE!</v>
      </c>
    </row>
    <row r="11980" ht="15.75" customHeight="1">
      <c r="A11980" s="1" t="s">
        <v>2533</v>
      </c>
      <c r="B11980" s="1">
        <v>2.0</v>
      </c>
      <c r="C11980" s="1" t="s">
        <v>25665</v>
      </c>
      <c r="D11980" s="1" t="s">
        <v>25666</v>
      </c>
      <c r="E11980" s="1" t="s">
        <v>10</v>
      </c>
      <c r="F11980" s="1" t="s">
        <v>11</v>
      </c>
      <c r="G11980" s="1" t="str">
        <f>IFERROR(__xludf.DUMMYFUNCTION("GOOGLETRANSLATE(D11980,""fr"",""en"")"),"#VALUE!")</f>
        <v>#VALUE!</v>
      </c>
    </row>
    <row r="11981" ht="15.75" customHeight="1">
      <c r="A11981" s="1" t="s">
        <v>281</v>
      </c>
      <c r="B11981" s="1">
        <v>4.0</v>
      </c>
      <c r="C11981" s="1" t="s">
        <v>25667</v>
      </c>
      <c r="D11981" s="1" t="s">
        <v>25668</v>
      </c>
      <c r="E11981" s="1" t="s">
        <v>10</v>
      </c>
      <c r="F11981" s="1" t="s">
        <v>11</v>
      </c>
      <c r="G11981" s="1" t="str">
        <f>IFERROR(__xludf.DUMMYFUNCTION("GOOGLETRANSLATE(D11981,""fr"",""en"")"),"#VALUE!")</f>
        <v>#VALUE!</v>
      </c>
    </row>
    <row r="11982" ht="15.75" customHeight="1">
      <c r="A11982" s="1" t="s">
        <v>179</v>
      </c>
      <c r="B11982" s="1">
        <v>5.0</v>
      </c>
      <c r="C11982" s="1" t="s">
        <v>25669</v>
      </c>
      <c r="D11982" s="1" t="s">
        <v>25670</v>
      </c>
      <c r="E11982" s="1" t="s">
        <v>65</v>
      </c>
      <c r="F11982" s="1" t="s">
        <v>66</v>
      </c>
      <c r="G11982" s="1" t="str">
        <f>IFERROR(__xludf.DUMMYFUNCTION("GOOGLETRANSLATE(D11982,""fr"",""en"")"),"#VALUE!")</f>
        <v>#VALUE!</v>
      </c>
    </row>
    <row r="11983" ht="15.75" customHeight="1">
      <c r="A11983" s="1" t="s">
        <v>18</v>
      </c>
      <c r="B11983" s="1">
        <v>5.0</v>
      </c>
      <c r="C11983" s="1" t="s">
        <v>25671</v>
      </c>
      <c r="D11983" s="1" t="s">
        <v>25672</v>
      </c>
      <c r="E11983" s="1" t="s">
        <v>169</v>
      </c>
      <c r="F11983" s="1" t="s">
        <v>11</v>
      </c>
      <c r="G11983" s="1" t="str">
        <f>IFERROR(__xludf.DUMMYFUNCTION("GOOGLETRANSLATE(D11983,""fr"",""en"")"),"#VALUE!")</f>
        <v>#VALUE!</v>
      </c>
    </row>
    <row r="11984" ht="15.75" customHeight="1">
      <c r="A11984" s="1" t="s">
        <v>7750</v>
      </c>
      <c r="B11984" s="1">
        <v>3.0</v>
      </c>
      <c r="C11984" s="1" t="s">
        <v>25673</v>
      </c>
      <c r="D11984" s="1" t="s">
        <v>25674</v>
      </c>
      <c r="E11984" s="1" t="s">
        <v>614</v>
      </c>
      <c r="F11984" s="1" t="s">
        <v>30</v>
      </c>
      <c r="G11984" s="1" t="str">
        <f>IFERROR(__xludf.DUMMYFUNCTION("GOOGLETRANSLATE(D11984,""fr"",""en"")"),"#VALUE!")</f>
        <v>#VALUE!</v>
      </c>
    </row>
    <row r="11985" ht="15.75" customHeight="1">
      <c r="A11985" s="1" t="s">
        <v>11369</v>
      </c>
      <c r="B11985" s="1">
        <v>2.0</v>
      </c>
      <c r="C11985" s="1" t="s">
        <v>25675</v>
      </c>
      <c r="D11985" s="1" t="s">
        <v>25676</v>
      </c>
      <c r="E11985" s="1" t="s">
        <v>125</v>
      </c>
      <c r="F11985" s="1" t="s">
        <v>110</v>
      </c>
      <c r="G11985" s="1" t="str">
        <f>IFERROR(__xludf.DUMMYFUNCTION("GOOGLETRANSLATE(D11985,""fr"",""en"")"),"#VALUE!")</f>
        <v>#VALUE!</v>
      </c>
    </row>
    <row r="11986" ht="15.75" customHeight="1">
      <c r="A11986" s="1" t="s">
        <v>971</v>
      </c>
      <c r="B11986" s="1">
        <v>5.0</v>
      </c>
      <c r="C11986" s="1" t="s">
        <v>25677</v>
      </c>
      <c r="D11986" s="1" t="s">
        <v>25678</v>
      </c>
      <c r="E11986" s="1" t="s">
        <v>25</v>
      </c>
      <c r="F11986" s="1" t="s">
        <v>11</v>
      </c>
      <c r="G11986" s="1" t="str">
        <f>IFERROR(__xludf.DUMMYFUNCTION("GOOGLETRANSLATE(D11986,""fr"",""en"")"),"#VALUE!")</f>
        <v>#VALUE!</v>
      </c>
    </row>
    <row r="11987" ht="15.75" customHeight="1">
      <c r="A11987" s="1" t="s">
        <v>673</v>
      </c>
      <c r="B11987" s="1">
        <v>3.0</v>
      </c>
      <c r="C11987" s="1" t="s">
        <v>25679</v>
      </c>
      <c r="D11987" s="1" t="s">
        <v>25680</v>
      </c>
      <c r="E11987" s="1" t="s">
        <v>10</v>
      </c>
      <c r="F11987" s="1" t="s">
        <v>11</v>
      </c>
      <c r="G11987" s="1" t="str">
        <f>IFERROR(__xludf.DUMMYFUNCTION("GOOGLETRANSLATE(D11987,""fr"",""en"")"),"#VALUE!")</f>
        <v>#VALUE!</v>
      </c>
    </row>
    <row r="11988" ht="15.75" customHeight="1">
      <c r="A11988" s="1" t="s">
        <v>707</v>
      </c>
      <c r="B11988" s="1">
        <v>5.0</v>
      </c>
      <c r="C11988" s="1" t="s">
        <v>25681</v>
      </c>
      <c r="D11988" s="1" t="s">
        <v>25682</v>
      </c>
      <c r="E11988" s="1" t="s">
        <v>21</v>
      </c>
      <c r="F11988" s="1" t="s">
        <v>11</v>
      </c>
      <c r="G11988" s="1" t="str">
        <f>IFERROR(__xludf.DUMMYFUNCTION("GOOGLETRANSLATE(D11988,""fr"",""en"")"),"#VALUE!")</f>
        <v>#VALUE!</v>
      </c>
    </row>
    <row r="11989" ht="15.75" customHeight="1">
      <c r="A11989" s="1" t="s">
        <v>6440</v>
      </c>
      <c r="B11989" s="1">
        <v>4.0</v>
      </c>
      <c r="C11989" s="1" t="s">
        <v>25683</v>
      </c>
      <c r="D11989" s="1" t="s">
        <v>25684</v>
      </c>
      <c r="E11989" s="1" t="s">
        <v>73</v>
      </c>
      <c r="F11989" s="1" t="s">
        <v>30</v>
      </c>
      <c r="G11989" s="1" t="str">
        <f>IFERROR(__xludf.DUMMYFUNCTION("GOOGLETRANSLATE(D11989,""fr"",""en"")"),"#VALUE!")</f>
        <v>#VALUE!</v>
      </c>
    </row>
    <row r="11990" ht="15.75" customHeight="1">
      <c r="A11990" s="1" t="s">
        <v>3900</v>
      </c>
      <c r="B11990" s="1">
        <v>5.0</v>
      </c>
      <c r="C11990" s="1" t="s">
        <v>25685</v>
      </c>
      <c r="D11990" s="1" t="s">
        <v>25686</v>
      </c>
      <c r="E11990" s="1" t="s">
        <v>29</v>
      </c>
      <c r="F11990" s="1" t="s">
        <v>30</v>
      </c>
      <c r="G11990" s="1" t="str">
        <f>IFERROR(__xludf.DUMMYFUNCTION("GOOGLETRANSLATE(D11990,""fr"",""en"")"),"#VALUE!")</f>
        <v>#VALUE!</v>
      </c>
    </row>
    <row r="11991" ht="15.75" customHeight="1">
      <c r="A11991" s="1" t="s">
        <v>467</v>
      </c>
      <c r="B11991" s="1">
        <v>2.0</v>
      </c>
      <c r="C11991" s="1" t="s">
        <v>25687</v>
      </c>
      <c r="D11991" s="1" t="s">
        <v>25688</v>
      </c>
      <c r="E11991" s="1" t="s">
        <v>125</v>
      </c>
      <c r="F11991" s="1" t="s">
        <v>11</v>
      </c>
      <c r="G11991" s="1" t="str">
        <f>IFERROR(__xludf.DUMMYFUNCTION("GOOGLETRANSLATE(D11991,""fr"",""en"")"),"#VALUE!")</f>
        <v>#VALUE!</v>
      </c>
    </row>
    <row r="11992" ht="15.75" customHeight="1">
      <c r="A11992" s="1" t="s">
        <v>638</v>
      </c>
      <c r="B11992" s="1">
        <v>2.0</v>
      </c>
      <c r="C11992" s="1" t="s">
        <v>25689</v>
      </c>
      <c r="D11992" s="1" t="s">
        <v>25690</v>
      </c>
      <c r="E11992" s="1" t="s">
        <v>273</v>
      </c>
      <c r="F11992" s="1" t="s">
        <v>11</v>
      </c>
      <c r="G11992" s="1" t="str">
        <f>IFERROR(__xludf.DUMMYFUNCTION("GOOGLETRANSLATE(D11992,""fr"",""en"")"),"#VALUE!")</f>
        <v>#VALUE!</v>
      </c>
    </row>
    <row r="11993" ht="15.75" customHeight="1">
      <c r="A11993" s="1" t="s">
        <v>100</v>
      </c>
      <c r="B11993" s="1">
        <v>5.0</v>
      </c>
      <c r="C11993" s="1" t="s">
        <v>25691</v>
      </c>
      <c r="D11993" s="1" t="s">
        <v>25692</v>
      </c>
      <c r="E11993" s="1" t="s">
        <v>65</v>
      </c>
      <c r="F11993" s="1" t="s">
        <v>66</v>
      </c>
      <c r="G11993" s="1" t="str">
        <f>IFERROR(__xludf.DUMMYFUNCTION("GOOGLETRANSLATE(D11993,""fr"",""en"")"),"#VALUE!")</f>
        <v>#VALUE!</v>
      </c>
    </row>
    <row r="11994" ht="15.75" customHeight="1">
      <c r="A11994" s="1" t="s">
        <v>1001</v>
      </c>
      <c r="B11994" s="1">
        <v>5.0</v>
      </c>
      <c r="C11994" s="1" t="s">
        <v>25693</v>
      </c>
      <c r="D11994" s="1" t="s">
        <v>25694</v>
      </c>
      <c r="E11994" s="1" t="s">
        <v>554</v>
      </c>
      <c r="F11994" s="1" t="s">
        <v>30</v>
      </c>
      <c r="G11994" s="1" t="str">
        <f>IFERROR(__xludf.DUMMYFUNCTION("GOOGLETRANSLATE(D11994,""fr"",""en"")"),"#VALUE!")</f>
        <v>#VALUE!</v>
      </c>
    </row>
    <row r="11995" ht="15.75" customHeight="1">
      <c r="A11995" s="1" t="s">
        <v>9121</v>
      </c>
      <c r="B11995" s="1">
        <v>5.0</v>
      </c>
      <c r="C11995" s="1" t="s">
        <v>25695</v>
      </c>
      <c r="D11995" s="1" t="s">
        <v>25696</v>
      </c>
      <c r="E11995" s="1" t="s">
        <v>25</v>
      </c>
      <c r="F11995" s="1" t="s">
        <v>110</v>
      </c>
      <c r="G11995" s="1" t="str">
        <f>IFERROR(__xludf.DUMMYFUNCTION("GOOGLETRANSLATE(D11995,""fr"",""en"")"),"#VALUE!")</f>
        <v>#VALUE!</v>
      </c>
    </row>
    <row r="11996" ht="15.75" customHeight="1">
      <c r="A11996" s="1" t="s">
        <v>16678</v>
      </c>
      <c r="B11996" s="1">
        <v>3.0</v>
      </c>
      <c r="C11996" s="1" t="s">
        <v>25697</v>
      </c>
      <c r="D11996" s="1" t="s">
        <v>25698</v>
      </c>
      <c r="E11996" s="1" t="s">
        <v>109</v>
      </c>
      <c r="F11996" s="1" t="s">
        <v>110</v>
      </c>
      <c r="G11996" s="1" t="str">
        <f>IFERROR(__xludf.DUMMYFUNCTION("GOOGLETRANSLATE(D11996,""fr"",""en"")"),"#VALUE!")</f>
        <v>#VALUE!</v>
      </c>
    </row>
    <row r="11997" ht="15.75" customHeight="1">
      <c r="A11997" s="1" t="s">
        <v>615</v>
      </c>
      <c r="B11997" s="1">
        <v>3.0</v>
      </c>
      <c r="C11997" s="1" t="s">
        <v>25699</v>
      </c>
      <c r="D11997" s="1" t="s">
        <v>25700</v>
      </c>
      <c r="E11997" s="1" t="s">
        <v>176</v>
      </c>
      <c r="F11997" s="1" t="s">
        <v>66</v>
      </c>
      <c r="G11997" s="1" t="str">
        <f>IFERROR(__xludf.DUMMYFUNCTION("GOOGLETRANSLATE(D11997,""fr"",""en"")"),"#VALUE!")</f>
        <v>#VALUE!</v>
      </c>
    </row>
    <row r="11998" ht="15.75" customHeight="1">
      <c r="A11998" s="1" t="s">
        <v>40</v>
      </c>
      <c r="B11998" s="1">
        <v>5.0</v>
      </c>
      <c r="C11998" s="1" t="s">
        <v>25701</v>
      </c>
      <c r="D11998" s="1" t="s">
        <v>25702</v>
      </c>
      <c r="E11998" s="1" t="s">
        <v>176</v>
      </c>
      <c r="F11998" s="1" t="s">
        <v>66</v>
      </c>
      <c r="G11998" s="1" t="str">
        <f>IFERROR(__xludf.DUMMYFUNCTION("GOOGLETRANSLATE(D11998,""fr"",""en"")"),"#VALUE!")</f>
        <v>#VALUE!</v>
      </c>
    </row>
    <row r="11999" ht="15.75" customHeight="1">
      <c r="A11999" s="1" t="s">
        <v>844</v>
      </c>
      <c r="B11999" s="1">
        <v>4.0</v>
      </c>
      <c r="C11999" s="1" t="s">
        <v>25703</v>
      </c>
      <c r="D11999" s="1" t="s">
        <v>25704</v>
      </c>
      <c r="E11999" s="1" t="s">
        <v>169</v>
      </c>
      <c r="F11999" s="1" t="s">
        <v>11</v>
      </c>
      <c r="G11999" s="1" t="str">
        <f>IFERROR(__xludf.DUMMYFUNCTION("GOOGLETRANSLATE(D11999,""fr"",""en"")"),"#VALUE!")</f>
        <v>#VALUE!</v>
      </c>
    </row>
    <row r="12000" ht="15.75" customHeight="1">
      <c r="A12000" s="1" t="s">
        <v>5886</v>
      </c>
      <c r="B12000" s="1">
        <v>1.0</v>
      </c>
      <c r="C12000" s="1" t="s">
        <v>25705</v>
      </c>
      <c r="D12000" s="1" t="s">
        <v>25706</v>
      </c>
      <c r="E12000" s="1" t="s">
        <v>52</v>
      </c>
      <c r="F12000" s="1" t="s">
        <v>118</v>
      </c>
      <c r="G12000" s="1" t="str">
        <f>IFERROR(__xludf.DUMMYFUNCTION("GOOGLETRANSLATE(D12000,""fr"",""en"")"),"#VALUE!")</f>
        <v>#VALUE!</v>
      </c>
    </row>
    <row r="12001" ht="15.75" customHeight="1">
      <c r="A12001" s="1" t="s">
        <v>2801</v>
      </c>
      <c r="B12001" s="1">
        <v>1.0</v>
      </c>
      <c r="C12001" s="1" t="s">
        <v>25707</v>
      </c>
      <c r="D12001" s="1" t="s">
        <v>25708</v>
      </c>
      <c r="E12001" s="1" t="s">
        <v>25</v>
      </c>
      <c r="F12001" s="1" t="s">
        <v>110</v>
      </c>
      <c r="G12001" s="1" t="str">
        <f>IFERROR(__xludf.DUMMYFUNCTION("GOOGLETRANSLATE(D12001,""fr"",""en"")"),"#VALUE!")</f>
        <v>#VALUE!</v>
      </c>
    </row>
    <row r="12002" ht="15.75" customHeight="1">
      <c r="A12002" s="1" t="s">
        <v>866</v>
      </c>
      <c r="B12002" s="1">
        <v>5.0</v>
      </c>
      <c r="C12002" s="1" t="s">
        <v>25709</v>
      </c>
      <c r="D12002" s="1" t="s">
        <v>25710</v>
      </c>
      <c r="E12002" s="1" t="s">
        <v>65</v>
      </c>
      <c r="F12002" s="1" t="s">
        <v>66</v>
      </c>
      <c r="G12002" s="1" t="str">
        <f>IFERROR(__xludf.DUMMYFUNCTION("GOOGLETRANSLATE(D12002,""fr"",""en"")"),"#VALUE!")</f>
        <v>#VALUE!</v>
      </c>
    </row>
    <row r="12003" ht="15.75" customHeight="1">
      <c r="A12003" s="1" t="s">
        <v>2076</v>
      </c>
      <c r="B12003" s="1">
        <v>3.0</v>
      </c>
      <c r="C12003" s="1" t="s">
        <v>25711</v>
      </c>
      <c r="D12003" s="1" t="s">
        <v>25712</v>
      </c>
      <c r="E12003" s="1" t="s">
        <v>614</v>
      </c>
      <c r="F12003" s="1" t="s">
        <v>30</v>
      </c>
      <c r="G12003" s="1" t="str">
        <f>IFERROR(__xludf.DUMMYFUNCTION("GOOGLETRANSLATE(D12003,""fr"",""en"")"),"#VALUE!")</f>
        <v>#VALUE!</v>
      </c>
    </row>
    <row r="12004" ht="15.75" customHeight="1">
      <c r="A12004" s="1" t="s">
        <v>1421</v>
      </c>
      <c r="B12004" s="1">
        <v>3.0</v>
      </c>
      <c r="C12004" s="1" t="s">
        <v>25713</v>
      </c>
      <c r="D12004" s="1" t="s">
        <v>25714</v>
      </c>
      <c r="E12004" s="1" t="s">
        <v>10</v>
      </c>
      <c r="F12004" s="1" t="s">
        <v>11</v>
      </c>
      <c r="G12004" s="1" t="str">
        <f>IFERROR(__xludf.DUMMYFUNCTION("GOOGLETRANSLATE(D12004,""fr"",""en"")"),"#VALUE!")</f>
        <v>#VALUE!</v>
      </c>
    </row>
    <row r="12005" ht="15.75" customHeight="1">
      <c r="A12005" s="1" t="s">
        <v>1039</v>
      </c>
      <c r="B12005" s="1">
        <v>1.0</v>
      </c>
      <c r="C12005" s="1" t="s">
        <v>25715</v>
      </c>
      <c r="D12005" s="1" t="s">
        <v>25716</v>
      </c>
      <c r="E12005" s="1" t="s">
        <v>34</v>
      </c>
      <c r="F12005" s="1" t="s">
        <v>30</v>
      </c>
      <c r="G12005" s="1" t="str">
        <f>IFERROR(__xludf.DUMMYFUNCTION("GOOGLETRANSLATE(D12005,""fr"",""en"")"),"#VALUE!")</f>
        <v>#VALUE!</v>
      </c>
    </row>
    <row r="12006" ht="15.75" customHeight="1">
      <c r="A12006" s="1" t="s">
        <v>217</v>
      </c>
      <c r="B12006" s="1">
        <v>4.0</v>
      </c>
      <c r="C12006" s="1" t="s">
        <v>25717</v>
      </c>
      <c r="D12006" s="1" t="s">
        <v>25718</v>
      </c>
      <c r="E12006" s="1" t="s">
        <v>10</v>
      </c>
      <c r="F12006" s="1" t="s">
        <v>11</v>
      </c>
      <c r="G12006" s="1" t="str">
        <f>IFERROR(__xludf.DUMMYFUNCTION("GOOGLETRANSLATE(D12006,""fr"",""en"")"),"#VALUE!")</f>
        <v>#VALUE!</v>
      </c>
    </row>
    <row r="12007" ht="15.75" customHeight="1">
      <c r="A12007" s="1" t="s">
        <v>13763</v>
      </c>
      <c r="B12007" s="1">
        <v>1.0</v>
      </c>
      <c r="C12007" s="1" t="s">
        <v>25719</v>
      </c>
      <c r="D12007" s="1" t="s">
        <v>25720</v>
      </c>
      <c r="E12007" s="1" t="s">
        <v>169</v>
      </c>
      <c r="F12007" s="1" t="s">
        <v>11</v>
      </c>
      <c r="G12007" s="1" t="str">
        <f>IFERROR(__xludf.DUMMYFUNCTION("GOOGLETRANSLATE(D12007,""fr"",""en"")"),"#VALUE!")</f>
        <v>#VALUE!</v>
      </c>
    </row>
    <row r="12008" ht="15.75" customHeight="1">
      <c r="A12008" s="1" t="s">
        <v>10855</v>
      </c>
      <c r="B12008" s="1">
        <v>1.0</v>
      </c>
      <c r="C12008" s="1" t="s">
        <v>25721</v>
      </c>
      <c r="D12008" s="1" t="s">
        <v>25722</v>
      </c>
      <c r="E12008" s="1" t="s">
        <v>484</v>
      </c>
      <c r="F12008" s="1" t="s">
        <v>30</v>
      </c>
      <c r="G12008" s="1" t="str">
        <f>IFERROR(__xludf.DUMMYFUNCTION("GOOGLETRANSLATE(D12008,""fr"",""en"")"),"#VALUE!")</f>
        <v>#VALUE!</v>
      </c>
    </row>
    <row r="12009" ht="15.75" customHeight="1">
      <c r="A12009" s="1" t="s">
        <v>91</v>
      </c>
      <c r="B12009" s="1">
        <v>3.0</v>
      </c>
      <c r="C12009" s="1" t="s">
        <v>25723</v>
      </c>
      <c r="D12009" s="1" t="s">
        <v>25724</v>
      </c>
      <c r="E12009" s="1" t="s">
        <v>10</v>
      </c>
      <c r="F12009" s="1" t="s">
        <v>11</v>
      </c>
      <c r="G12009" s="1" t="str">
        <f>IFERROR(__xludf.DUMMYFUNCTION("GOOGLETRANSLATE(D12009,""fr"",""en"")"),"#VALUE!")</f>
        <v>#VALUE!</v>
      </c>
    </row>
    <row r="12010" ht="15.75" customHeight="1">
      <c r="A12010" s="1" t="s">
        <v>707</v>
      </c>
      <c r="B12010" s="1">
        <v>5.0</v>
      </c>
      <c r="C12010" s="1" t="s">
        <v>25725</v>
      </c>
      <c r="D12010" s="1" t="s">
        <v>25726</v>
      </c>
      <c r="E12010" s="1" t="s">
        <v>10</v>
      </c>
      <c r="F12010" s="1" t="s">
        <v>11</v>
      </c>
      <c r="G12010" s="1" t="str">
        <f>IFERROR(__xludf.DUMMYFUNCTION("GOOGLETRANSLATE(D12010,""fr"",""en"")"),"#VALUE!")</f>
        <v>#VALUE!</v>
      </c>
    </row>
    <row r="12011" ht="15.75" customHeight="1">
      <c r="A12011" s="1" t="s">
        <v>4817</v>
      </c>
      <c r="B12011" s="1">
        <v>4.0</v>
      </c>
      <c r="C12011" s="1" t="s">
        <v>25727</v>
      </c>
      <c r="D12011" s="1" t="s">
        <v>25728</v>
      </c>
      <c r="E12011" s="1" t="s">
        <v>10</v>
      </c>
      <c r="F12011" s="1" t="s">
        <v>11</v>
      </c>
      <c r="G12011" s="1" t="str">
        <f>IFERROR(__xludf.DUMMYFUNCTION("GOOGLETRANSLATE(D12011,""fr"",""en"")"),"#VALUE!")</f>
        <v>#VALUE!</v>
      </c>
    </row>
    <row r="12012" ht="15.75" customHeight="1">
      <c r="A12012" s="1" t="s">
        <v>417</v>
      </c>
      <c r="B12012" s="1">
        <v>2.0</v>
      </c>
      <c r="C12012" s="1" t="s">
        <v>25729</v>
      </c>
      <c r="D12012" s="1" t="s">
        <v>25730</v>
      </c>
      <c r="E12012" s="1" t="s">
        <v>10</v>
      </c>
      <c r="F12012" s="1" t="s">
        <v>11</v>
      </c>
      <c r="G12012" s="1" t="str">
        <f>IFERROR(__xludf.DUMMYFUNCTION("GOOGLETRANSLATE(D12012,""fr"",""en"")"),"#VALUE!")</f>
        <v>#VALUE!</v>
      </c>
    </row>
    <row r="12013" ht="15.75" customHeight="1">
      <c r="A12013" s="1" t="s">
        <v>12</v>
      </c>
      <c r="B12013" s="1">
        <v>1.0</v>
      </c>
      <c r="C12013" s="1" t="s">
        <v>25731</v>
      </c>
      <c r="D12013" s="1" t="s">
        <v>25732</v>
      </c>
      <c r="E12013" s="1" t="s">
        <v>10</v>
      </c>
      <c r="F12013" s="1" t="s">
        <v>11</v>
      </c>
      <c r="G12013" s="1" t="str">
        <f>IFERROR(__xludf.DUMMYFUNCTION("GOOGLETRANSLATE(D12013,""fr"",""en"")"),"#VALUE!")</f>
        <v>#VALUE!</v>
      </c>
    </row>
    <row r="12014" ht="15.75" customHeight="1">
      <c r="A12014" s="1" t="s">
        <v>1833</v>
      </c>
      <c r="B12014" s="1">
        <v>1.0</v>
      </c>
      <c r="C12014" s="1" t="s">
        <v>25733</v>
      </c>
      <c r="D12014" s="1" t="s">
        <v>25734</v>
      </c>
      <c r="E12014" s="1" t="s">
        <v>10</v>
      </c>
      <c r="F12014" s="1" t="s">
        <v>11</v>
      </c>
      <c r="G12014" s="1" t="str">
        <f>IFERROR(__xludf.DUMMYFUNCTION("GOOGLETRANSLATE(D12014,""fr"",""en"")"),"#VALUE!")</f>
        <v>#VALUE!</v>
      </c>
    </row>
    <row r="12015" ht="15.75" customHeight="1">
      <c r="A12015" s="1" t="s">
        <v>664</v>
      </c>
      <c r="B12015" s="1">
        <v>5.0</v>
      </c>
      <c r="C12015" s="1" t="s">
        <v>25735</v>
      </c>
      <c r="D12015" s="1" t="s">
        <v>25736</v>
      </c>
      <c r="E12015" s="1" t="s">
        <v>21</v>
      </c>
      <c r="F12015" s="1" t="s">
        <v>11</v>
      </c>
      <c r="G12015" s="1" t="str">
        <f>IFERROR(__xludf.DUMMYFUNCTION("GOOGLETRANSLATE(D12015,""fr"",""en"")"),"#VALUE!")</f>
        <v>#VALUE!</v>
      </c>
    </row>
    <row r="12016" ht="15.75" customHeight="1">
      <c r="A12016" s="1" t="s">
        <v>59</v>
      </c>
      <c r="B12016" s="1">
        <v>4.0</v>
      </c>
      <c r="C12016" s="1" t="s">
        <v>25737</v>
      </c>
      <c r="D12016" s="1" t="s">
        <v>25738</v>
      </c>
      <c r="E12016" s="1" t="s">
        <v>29</v>
      </c>
      <c r="F12016" s="1" t="s">
        <v>30</v>
      </c>
      <c r="G12016" s="1" t="str">
        <f>IFERROR(__xludf.DUMMYFUNCTION("GOOGLETRANSLATE(D12016,""fr"",""en"")"),"#VALUE!")</f>
        <v>#VALUE!</v>
      </c>
    </row>
    <row r="12017" ht="15.75" customHeight="1">
      <c r="A12017" s="1" t="s">
        <v>1741</v>
      </c>
      <c r="B12017" s="1">
        <v>5.0</v>
      </c>
      <c r="C12017" s="1" t="s">
        <v>25739</v>
      </c>
      <c r="D12017" s="1" t="s">
        <v>25740</v>
      </c>
      <c r="E12017" s="1" t="s">
        <v>3148</v>
      </c>
      <c r="F12017" s="1" t="s">
        <v>118</v>
      </c>
      <c r="G12017" s="1" t="str">
        <f>IFERROR(__xludf.DUMMYFUNCTION("GOOGLETRANSLATE(D12017,""fr"",""en"")"),"#VALUE!")</f>
        <v>#VALUE!</v>
      </c>
    </row>
    <row r="12018" ht="15.75" customHeight="1">
      <c r="A12018" s="1" t="s">
        <v>7356</v>
      </c>
      <c r="B12018" s="1">
        <v>4.0</v>
      </c>
      <c r="C12018" s="1" t="s">
        <v>25741</v>
      </c>
      <c r="D12018" s="1" t="s">
        <v>25742</v>
      </c>
      <c r="E12018" s="1" t="s">
        <v>65</v>
      </c>
      <c r="F12018" s="1" t="s">
        <v>66</v>
      </c>
      <c r="G12018" s="1" t="str">
        <f>IFERROR(__xludf.DUMMYFUNCTION("GOOGLETRANSLATE(D12018,""fr"",""en"")"),"#VALUE!")</f>
        <v>#VALUE!</v>
      </c>
    </row>
    <row r="12019" ht="15.75" customHeight="1">
      <c r="A12019" s="1" t="s">
        <v>1135</v>
      </c>
      <c r="B12019" s="1">
        <v>5.0</v>
      </c>
      <c r="C12019" s="1" t="s">
        <v>25743</v>
      </c>
      <c r="D12019" s="1" t="s">
        <v>25744</v>
      </c>
      <c r="E12019" s="1" t="s">
        <v>10</v>
      </c>
      <c r="F12019" s="1" t="s">
        <v>11</v>
      </c>
      <c r="G12019" s="1" t="str">
        <f>IFERROR(__xludf.DUMMYFUNCTION("GOOGLETRANSLATE(D12019,""fr"",""en"")"),"#VALUE!")</f>
        <v>#VALUE!</v>
      </c>
    </row>
    <row r="12020" ht="15.75" customHeight="1">
      <c r="A12020" s="1" t="s">
        <v>974</v>
      </c>
      <c r="B12020" s="1">
        <v>5.0</v>
      </c>
      <c r="C12020" s="1" t="s">
        <v>25745</v>
      </c>
      <c r="D12020" s="1" t="s">
        <v>25746</v>
      </c>
      <c r="E12020" s="1" t="s">
        <v>176</v>
      </c>
      <c r="F12020" s="1" t="s">
        <v>66</v>
      </c>
      <c r="G12020" s="1" t="str">
        <f>IFERROR(__xludf.DUMMYFUNCTION("GOOGLETRANSLATE(D12020,""fr"",""en"")"),"#VALUE!")</f>
        <v>#VALUE!</v>
      </c>
    </row>
    <row r="12021" ht="15.75" customHeight="1">
      <c r="A12021" s="1" t="s">
        <v>264</v>
      </c>
      <c r="B12021" s="1">
        <v>5.0</v>
      </c>
      <c r="C12021" s="1" t="s">
        <v>25747</v>
      </c>
      <c r="D12021" s="1" t="s">
        <v>25748</v>
      </c>
      <c r="E12021" s="1" t="s">
        <v>10</v>
      </c>
      <c r="F12021" s="1" t="s">
        <v>11</v>
      </c>
      <c r="G12021" s="1" t="str">
        <f>IFERROR(__xludf.DUMMYFUNCTION("GOOGLETRANSLATE(D12021,""fr"",""en"")"),"#VALUE!")</f>
        <v>#VALUE!</v>
      </c>
    </row>
    <row r="12022" ht="15.75" customHeight="1">
      <c r="A12022" s="1" t="s">
        <v>2340</v>
      </c>
      <c r="B12022" s="1">
        <v>3.0</v>
      </c>
      <c r="C12022" s="1" t="s">
        <v>25749</v>
      </c>
      <c r="D12022" s="1" t="s">
        <v>25750</v>
      </c>
      <c r="E12022" s="1" t="s">
        <v>25</v>
      </c>
      <c r="F12022" s="1" t="s">
        <v>11</v>
      </c>
      <c r="G12022" s="1" t="str">
        <f>IFERROR(__xludf.DUMMYFUNCTION("GOOGLETRANSLATE(D12022,""fr"",""en"")"),"#VALUE!")</f>
        <v>#VALUE!</v>
      </c>
    </row>
    <row r="12023" ht="15.75" customHeight="1">
      <c r="A12023" s="1" t="s">
        <v>2200</v>
      </c>
      <c r="B12023" s="1">
        <v>1.0</v>
      </c>
      <c r="C12023" s="1" t="s">
        <v>25751</v>
      </c>
      <c r="D12023" s="1" t="s">
        <v>25752</v>
      </c>
      <c r="E12023" s="1" t="s">
        <v>169</v>
      </c>
      <c r="F12023" s="1" t="s">
        <v>11</v>
      </c>
      <c r="G12023" s="1" t="str">
        <f>IFERROR(__xludf.DUMMYFUNCTION("GOOGLETRANSLATE(D12023,""fr"",""en"")"),"#VALUE!")</f>
        <v>#VALUE!</v>
      </c>
    </row>
    <row r="12024" ht="15.75" customHeight="1">
      <c r="A12024" s="1" t="s">
        <v>1476</v>
      </c>
      <c r="B12024" s="1">
        <v>2.0</v>
      </c>
      <c r="C12024" s="1" t="s">
        <v>25753</v>
      </c>
      <c r="D12024" s="1" t="s">
        <v>25754</v>
      </c>
      <c r="E12024" s="1" t="s">
        <v>21</v>
      </c>
      <c r="F12024" s="1" t="s">
        <v>11</v>
      </c>
      <c r="G12024" s="1" t="str">
        <f>IFERROR(__xludf.DUMMYFUNCTION("GOOGLETRANSLATE(D12024,""fr"",""en"")"),"#VALUE!")</f>
        <v>#VALUE!</v>
      </c>
    </row>
    <row r="12025" ht="15.75" customHeight="1">
      <c r="A12025" s="1" t="s">
        <v>1833</v>
      </c>
      <c r="B12025" s="1">
        <v>3.0</v>
      </c>
      <c r="C12025" s="1" t="s">
        <v>25755</v>
      </c>
      <c r="D12025" s="1" t="s">
        <v>25756</v>
      </c>
      <c r="E12025" s="1" t="s">
        <v>65</v>
      </c>
      <c r="F12025" s="1" t="s">
        <v>66</v>
      </c>
      <c r="G12025" s="1" t="str">
        <f>IFERROR(__xludf.DUMMYFUNCTION("GOOGLETRANSLATE(D12025,""fr"",""en"")"),"#VALUE!")</f>
        <v>#VALUE!</v>
      </c>
    </row>
    <row r="12026" ht="15.75" customHeight="1">
      <c r="A12026" s="1" t="s">
        <v>111</v>
      </c>
      <c r="B12026" s="1">
        <v>5.0</v>
      </c>
      <c r="C12026" s="1" t="s">
        <v>25757</v>
      </c>
      <c r="D12026" s="1" t="s">
        <v>25758</v>
      </c>
      <c r="E12026" s="1" t="s">
        <v>646</v>
      </c>
      <c r="F12026" s="1" t="s">
        <v>39</v>
      </c>
      <c r="G12026" s="1" t="str">
        <f>IFERROR(__xludf.DUMMYFUNCTION("GOOGLETRANSLATE(D12026,""fr"",""en"")"),"#VALUE!")</f>
        <v>#VALUE!</v>
      </c>
    </row>
    <row r="12027" ht="15.75" customHeight="1">
      <c r="A12027" s="1" t="s">
        <v>1721</v>
      </c>
      <c r="B12027" s="1">
        <v>5.0</v>
      </c>
      <c r="C12027" s="1" t="s">
        <v>25759</v>
      </c>
      <c r="D12027" s="1" t="s">
        <v>25760</v>
      </c>
      <c r="E12027" s="1" t="s">
        <v>21</v>
      </c>
      <c r="F12027" s="1" t="s">
        <v>11</v>
      </c>
      <c r="G12027" s="1" t="str">
        <f>IFERROR(__xludf.DUMMYFUNCTION("GOOGLETRANSLATE(D12027,""fr"",""en"")"),"#VALUE!")</f>
        <v>#VALUE!</v>
      </c>
    </row>
    <row r="12028" ht="15.75" customHeight="1">
      <c r="A12028" s="1" t="s">
        <v>8403</v>
      </c>
      <c r="B12028" s="1">
        <v>1.0</v>
      </c>
      <c r="C12028" s="1" t="s">
        <v>25761</v>
      </c>
      <c r="D12028" s="1" t="s">
        <v>25762</v>
      </c>
      <c r="E12028" s="1" t="s">
        <v>296</v>
      </c>
      <c r="F12028" s="1" t="s">
        <v>66</v>
      </c>
      <c r="G12028" s="1" t="str">
        <f>IFERROR(__xludf.DUMMYFUNCTION("GOOGLETRANSLATE(D12028,""fr"",""en"")"),"#VALUE!")</f>
        <v>#VALUE!</v>
      </c>
    </row>
    <row r="12029" ht="15.75" customHeight="1">
      <c r="A12029" s="1" t="s">
        <v>502</v>
      </c>
      <c r="B12029" s="1">
        <v>4.0</v>
      </c>
      <c r="C12029" s="1" t="s">
        <v>25763</v>
      </c>
      <c r="D12029" s="1" t="s">
        <v>25764</v>
      </c>
      <c r="E12029" s="1" t="s">
        <v>21</v>
      </c>
      <c r="F12029" s="1" t="s">
        <v>11</v>
      </c>
      <c r="G12029" s="1" t="str">
        <f>IFERROR(__xludf.DUMMYFUNCTION("GOOGLETRANSLATE(D12029,""fr"",""en"")"),"#VALUE!")</f>
        <v>#VALUE!</v>
      </c>
    </row>
    <row r="12030" ht="15.75" customHeight="1">
      <c r="A12030" s="1" t="s">
        <v>4474</v>
      </c>
      <c r="B12030" s="1">
        <v>1.0</v>
      </c>
      <c r="C12030" s="1" t="s">
        <v>25765</v>
      </c>
      <c r="D12030" s="1" t="s">
        <v>25766</v>
      </c>
      <c r="E12030" s="1" t="s">
        <v>296</v>
      </c>
      <c r="F12030" s="1" t="s">
        <v>11</v>
      </c>
      <c r="G12030" s="1" t="str">
        <f>IFERROR(__xludf.DUMMYFUNCTION("GOOGLETRANSLATE(D12030,""fr"",""en"")"),"#VALUE!")</f>
        <v>#VALUE!</v>
      </c>
    </row>
    <row r="12031" ht="15.75" customHeight="1">
      <c r="A12031" s="1" t="s">
        <v>4432</v>
      </c>
      <c r="B12031" s="1">
        <v>2.0</v>
      </c>
      <c r="C12031" s="1" t="s">
        <v>25767</v>
      </c>
      <c r="D12031" s="1" t="s">
        <v>25768</v>
      </c>
      <c r="E12031" s="1" t="s">
        <v>484</v>
      </c>
      <c r="F12031" s="1" t="s">
        <v>30</v>
      </c>
      <c r="G12031" s="1" t="str">
        <f>IFERROR(__xludf.DUMMYFUNCTION("GOOGLETRANSLATE(D12031,""fr"",""en"")"),"#VALUE!")</f>
        <v>#VALUE!</v>
      </c>
    </row>
    <row r="12032" ht="15.75" customHeight="1">
      <c r="A12032" s="1" t="s">
        <v>4437</v>
      </c>
      <c r="B12032" s="1">
        <v>2.0</v>
      </c>
      <c r="C12032" s="1" t="s">
        <v>25769</v>
      </c>
      <c r="D12032" s="1" t="s">
        <v>25770</v>
      </c>
      <c r="E12032" s="1" t="s">
        <v>73</v>
      </c>
      <c r="F12032" s="1" t="s">
        <v>30</v>
      </c>
      <c r="G12032" s="1" t="str">
        <f>IFERROR(__xludf.DUMMYFUNCTION("GOOGLETRANSLATE(D12032,""fr"",""en"")"),"#VALUE!")</f>
        <v>#VALUE!</v>
      </c>
    </row>
    <row r="12033" ht="15.75" customHeight="1">
      <c r="A12033" s="1" t="s">
        <v>1663</v>
      </c>
      <c r="B12033" s="1">
        <v>5.0</v>
      </c>
      <c r="C12033" s="1" t="s">
        <v>25771</v>
      </c>
      <c r="D12033" s="1" t="s">
        <v>25772</v>
      </c>
      <c r="E12033" s="1" t="s">
        <v>21</v>
      </c>
      <c r="F12033" s="1" t="s">
        <v>11</v>
      </c>
      <c r="G12033" s="1" t="str">
        <f>IFERROR(__xludf.DUMMYFUNCTION("GOOGLETRANSLATE(D12033,""fr"",""en"")"),"#VALUE!")</f>
        <v>#VALUE!</v>
      </c>
    </row>
    <row r="12034" ht="15.75" customHeight="1">
      <c r="A12034" s="1" t="s">
        <v>267</v>
      </c>
      <c r="B12034" s="1">
        <v>5.0</v>
      </c>
      <c r="C12034" s="1" t="s">
        <v>25773</v>
      </c>
      <c r="D12034" s="1" t="s">
        <v>25774</v>
      </c>
      <c r="E12034" s="1" t="s">
        <v>273</v>
      </c>
      <c r="F12034" s="1" t="s">
        <v>11</v>
      </c>
      <c r="G12034" s="1" t="str">
        <f>IFERROR(__xludf.DUMMYFUNCTION("GOOGLETRANSLATE(D12034,""fr"",""en"")"),"#VALUE!")</f>
        <v>#VALUE!</v>
      </c>
    </row>
    <row r="12035" ht="15.75" customHeight="1">
      <c r="A12035" s="1" t="s">
        <v>11792</v>
      </c>
      <c r="B12035" s="1">
        <v>3.0</v>
      </c>
      <c r="C12035" s="1" t="s">
        <v>25775</v>
      </c>
      <c r="D12035" s="1" t="s">
        <v>25776</v>
      </c>
      <c r="E12035" s="1" t="s">
        <v>169</v>
      </c>
      <c r="F12035" s="1" t="s">
        <v>11</v>
      </c>
      <c r="G12035" s="1" t="str">
        <f>IFERROR(__xludf.DUMMYFUNCTION("GOOGLETRANSLATE(D12035,""fr"",""en"")"),"#VALUE!")</f>
        <v>#VALUE!</v>
      </c>
    </row>
    <row r="12036" ht="15.75" customHeight="1">
      <c r="A12036" s="1" t="s">
        <v>3312</v>
      </c>
      <c r="B12036" s="1">
        <v>1.0</v>
      </c>
      <c r="C12036" s="1" t="s">
        <v>25777</v>
      </c>
      <c r="D12036" s="1" t="s">
        <v>25778</v>
      </c>
      <c r="E12036" s="1" t="s">
        <v>10</v>
      </c>
      <c r="F12036" s="1" t="s">
        <v>11</v>
      </c>
      <c r="G12036" s="1" t="str">
        <f>IFERROR(__xludf.DUMMYFUNCTION("GOOGLETRANSLATE(D12036,""fr"",""en"")"),"#VALUE!")</f>
        <v>#VALUE!</v>
      </c>
    </row>
    <row r="12037" ht="15.75" customHeight="1">
      <c r="A12037" s="1" t="s">
        <v>377</v>
      </c>
      <c r="B12037" s="1">
        <v>1.0</v>
      </c>
      <c r="C12037" s="1" t="s">
        <v>25779</v>
      </c>
      <c r="D12037" s="1" t="s">
        <v>25780</v>
      </c>
      <c r="E12037" s="1" t="s">
        <v>21</v>
      </c>
      <c r="F12037" s="1" t="s">
        <v>11</v>
      </c>
      <c r="G12037" s="1" t="str">
        <f>IFERROR(__xludf.DUMMYFUNCTION("GOOGLETRANSLATE(D12037,""fr"",""en"")"),"#VALUE!")</f>
        <v>#VALUE!</v>
      </c>
    </row>
    <row r="12038" ht="15.75" customHeight="1">
      <c r="A12038" s="1" t="s">
        <v>2031</v>
      </c>
      <c r="B12038" s="1">
        <v>1.0</v>
      </c>
      <c r="C12038" s="1" t="s">
        <v>25781</v>
      </c>
      <c r="D12038" s="1" t="s">
        <v>25782</v>
      </c>
      <c r="E12038" s="1" t="s">
        <v>280</v>
      </c>
      <c r="F12038" s="1" t="s">
        <v>11</v>
      </c>
      <c r="G12038" s="1" t="str">
        <f>IFERROR(__xludf.DUMMYFUNCTION("GOOGLETRANSLATE(D12038,""fr"",""en"")"),"#VALUE!")</f>
        <v>#VALUE!</v>
      </c>
    </row>
    <row r="12039" ht="15.75" customHeight="1">
      <c r="A12039" s="1" t="s">
        <v>16561</v>
      </c>
      <c r="B12039" s="1">
        <v>2.0</v>
      </c>
      <c r="C12039" s="1" t="s">
        <v>25783</v>
      </c>
      <c r="D12039" s="1" t="s">
        <v>25784</v>
      </c>
      <c r="E12039" s="1" t="s">
        <v>1543</v>
      </c>
      <c r="F12039" s="1" t="s">
        <v>118</v>
      </c>
      <c r="G12039" s="1" t="str">
        <f>IFERROR(__xludf.DUMMYFUNCTION("GOOGLETRANSLATE(D12039,""fr"",""en"")"),"#VALUE!")</f>
        <v>#VALUE!</v>
      </c>
    </row>
    <row r="12040" ht="15.75" customHeight="1">
      <c r="A12040" s="1" t="s">
        <v>1879</v>
      </c>
      <c r="B12040" s="1">
        <v>5.0</v>
      </c>
      <c r="C12040" s="1" t="s">
        <v>25785</v>
      </c>
      <c r="D12040" s="1" t="s">
        <v>25786</v>
      </c>
      <c r="E12040" s="1" t="s">
        <v>65</v>
      </c>
      <c r="F12040" s="1" t="s">
        <v>66</v>
      </c>
      <c r="G12040" s="1" t="str">
        <f>IFERROR(__xludf.DUMMYFUNCTION("GOOGLETRANSLATE(D12040,""fr"",""en"")"),"#VALUE!")</f>
        <v>#VALUE!</v>
      </c>
    </row>
    <row r="12041" ht="15.75" customHeight="1">
      <c r="A12041" s="1" t="s">
        <v>25787</v>
      </c>
      <c r="B12041" s="1">
        <v>2.0</v>
      </c>
      <c r="C12041" s="1" t="s">
        <v>25788</v>
      </c>
      <c r="D12041" s="1" t="s">
        <v>25789</v>
      </c>
      <c r="E12041" s="1" t="s">
        <v>296</v>
      </c>
      <c r="F12041" s="1" t="s">
        <v>11</v>
      </c>
      <c r="G12041" s="1" t="str">
        <f>IFERROR(__xludf.DUMMYFUNCTION("GOOGLETRANSLATE(D12041,""fr"",""en"")"),"#VALUE!")</f>
        <v>#VALUE!</v>
      </c>
    </row>
    <row r="12042" ht="15.75" customHeight="1">
      <c r="A12042" s="1" t="s">
        <v>15</v>
      </c>
      <c r="B12042" s="1">
        <v>4.0</v>
      </c>
      <c r="C12042" s="1" t="s">
        <v>25790</v>
      </c>
      <c r="D12042" s="1" t="s">
        <v>25791</v>
      </c>
      <c r="E12042" s="1" t="s">
        <v>10</v>
      </c>
      <c r="F12042" s="1" t="s">
        <v>11</v>
      </c>
      <c r="G12042" s="1" t="str">
        <f>IFERROR(__xludf.DUMMYFUNCTION("GOOGLETRANSLATE(D12042,""fr"",""en"")"),"#VALUE!")</f>
        <v>#VALUE!</v>
      </c>
    </row>
    <row r="12043" ht="15.75" customHeight="1">
      <c r="A12043" s="1" t="s">
        <v>2048</v>
      </c>
      <c r="B12043" s="1">
        <v>3.0</v>
      </c>
      <c r="C12043" s="1" t="s">
        <v>25792</v>
      </c>
      <c r="D12043" s="1" t="s">
        <v>25793</v>
      </c>
      <c r="E12043" s="1" t="s">
        <v>484</v>
      </c>
      <c r="F12043" s="1" t="s">
        <v>118</v>
      </c>
      <c r="G12043" s="1" t="str">
        <f>IFERROR(__xludf.DUMMYFUNCTION("GOOGLETRANSLATE(D12043,""fr"",""en"")"),"#VALUE!")</f>
        <v>#VALUE!</v>
      </c>
    </row>
    <row r="12044" ht="15.75" customHeight="1">
      <c r="A12044" s="1" t="s">
        <v>227</v>
      </c>
      <c r="B12044" s="1">
        <v>1.0</v>
      </c>
      <c r="C12044" s="1" t="s">
        <v>25794</v>
      </c>
      <c r="D12044" s="1" t="s">
        <v>25795</v>
      </c>
      <c r="E12044" s="1" t="s">
        <v>10</v>
      </c>
      <c r="F12044" s="1" t="s">
        <v>11</v>
      </c>
      <c r="G12044" s="1" t="str">
        <f>IFERROR(__xludf.DUMMYFUNCTION("GOOGLETRANSLATE(D12044,""fr"",""en"")"),"#VALUE!")</f>
        <v>#VALUE!</v>
      </c>
    </row>
    <row r="12045" ht="15.75" customHeight="1">
      <c r="A12045" s="1" t="s">
        <v>8683</v>
      </c>
      <c r="B12045" s="1">
        <v>5.0</v>
      </c>
      <c r="C12045" s="1" t="s">
        <v>25796</v>
      </c>
      <c r="D12045" s="1" t="s">
        <v>25797</v>
      </c>
      <c r="E12045" s="1" t="s">
        <v>21</v>
      </c>
      <c r="F12045" s="1" t="s">
        <v>11</v>
      </c>
      <c r="G12045" s="1" t="str">
        <f>IFERROR(__xludf.DUMMYFUNCTION("GOOGLETRANSLATE(D12045,""fr"",""en"")"),"#VALUE!")</f>
        <v>#VALUE!</v>
      </c>
    </row>
    <row r="12046" ht="15.75" customHeight="1">
      <c r="A12046" s="1" t="s">
        <v>16340</v>
      </c>
      <c r="B12046" s="1">
        <v>3.0</v>
      </c>
      <c r="C12046" s="1" t="s">
        <v>25798</v>
      </c>
      <c r="D12046" s="1" t="s">
        <v>25799</v>
      </c>
      <c r="E12046" s="1" t="s">
        <v>614</v>
      </c>
      <c r="F12046" s="1" t="s">
        <v>30</v>
      </c>
      <c r="G12046" s="1" t="str">
        <f>IFERROR(__xludf.DUMMYFUNCTION("GOOGLETRANSLATE(D12046,""fr"",""en"")"),"#VALUE!")</f>
        <v>#VALUE!</v>
      </c>
    </row>
    <row r="12047" ht="15.75" customHeight="1">
      <c r="A12047" s="1" t="s">
        <v>3312</v>
      </c>
      <c r="B12047" s="1">
        <v>5.0</v>
      </c>
      <c r="C12047" s="1" t="s">
        <v>25800</v>
      </c>
      <c r="D12047" s="1" t="s">
        <v>25801</v>
      </c>
      <c r="E12047" s="1" t="s">
        <v>21</v>
      </c>
      <c r="F12047" s="1" t="s">
        <v>11</v>
      </c>
      <c r="G12047" s="1" t="str">
        <f>IFERROR(__xludf.DUMMYFUNCTION("GOOGLETRANSLATE(D12047,""fr"",""en"")"),"#VALUE!")</f>
        <v>#VALUE!</v>
      </c>
    </row>
    <row r="12048" ht="15.75" customHeight="1">
      <c r="A12048" s="1" t="s">
        <v>417</v>
      </c>
      <c r="B12048" s="1">
        <v>2.0</v>
      </c>
      <c r="C12048" s="1" t="s">
        <v>25802</v>
      </c>
      <c r="D12048" s="1" t="s">
        <v>25803</v>
      </c>
      <c r="E12048" s="1" t="s">
        <v>10</v>
      </c>
      <c r="F12048" s="1" t="s">
        <v>11</v>
      </c>
      <c r="G12048" s="1" t="str">
        <f>IFERROR(__xludf.DUMMYFUNCTION("GOOGLETRANSLATE(D12048,""fr"",""en"")"),"#VALUE!")</f>
        <v>#VALUE!</v>
      </c>
    </row>
    <row r="12049" ht="15.75" customHeight="1">
      <c r="A12049" s="1" t="s">
        <v>4712</v>
      </c>
      <c r="B12049" s="1">
        <v>3.0</v>
      </c>
      <c r="C12049" s="1" t="s">
        <v>25804</v>
      </c>
      <c r="D12049" s="1" t="s">
        <v>25805</v>
      </c>
      <c r="E12049" s="1" t="s">
        <v>47</v>
      </c>
      <c r="F12049" s="1" t="s">
        <v>118</v>
      </c>
      <c r="G12049" s="1" t="str">
        <f>IFERROR(__xludf.DUMMYFUNCTION("GOOGLETRANSLATE(D12049,""fr"",""en"")"),"#VALUE!")</f>
        <v>#VALUE!</v>
      </c>
    </row>
    <row r="12050" ht="15.75" customHeight="1">
      <c r="A12050" s="1" t="s">
        <v>664</v>
      </c>
      <c r="B12050" s="1">
        <v>5.0</v>
      </c>
      <c r="C12050" s="1" t="s">
        <v>25806</v>
      </c>
      <c r="D12050" s="1" t="s">
        <v>25807</v>
      </c>
      <c r="E12050" s="1" t="s">
        <v>21</v>
      </c>
      <c r="F12050" s="1" t="s">
        <v>11</v>
      </c>
      <c r="G12050" s="1" t="str">
        <f>IFERROR(__xludf.DUMMYFUNCTION("GOOGLETRANSLATE(D12050,""fr"",""en"")"),"#VALUE!")</f>
        <v>#VALUE!</v>
      </c>
    </row>
    <row r="12051" ht="15.75" customHeight="1">
      <c r="A12051" s="1" t="s">
        <v>11091</v>
      </c>
      <c r="B12051" s="1">
        <v>1.0</v>
      </c>
      <c r="C12051" s="1" t="s">
        <v>25808</v>
      </c>
      <c r="D12051" s="1" t="s">
        <v>25809</v>
      </c>
      <c r="E12051" s="1" t="s">
        <v>292</v>
      </c>
      <c r="F12051" s="1" t="s">
        <v>11</v>
      </c>
      <c r="G12051" s="1" t="str">
        <f>IFERROR(__xludf.DUMMYFUNCTION("GOOGLETRANSLATE(D12051,""fr"",""en"")"),"#VALUE!")</f>
        <v>#VALUE!</v>
      </c>
    </row>
    <row r="12052" ht="15.75" customHeight="1">
      <c r="A12052" s="1" t="s">
        <v>2076</v>
      </c>
      <c r="B12052" s="1">
        <v>4.0</v>
      </c>
      <c r="C12052" s="1" t="s">
        <v>25810</v>
      </c>
      <c r="D12052" s="1" t="s">
        <v>25811</v>
      </c>
      <c r="E12052" s="1" t="s">
        <v>21</v>
      </c>
      <c r="F12052" s="1" t="s">
        <v>11</v>
      </c>
      <c r="G12052" s="1" t="str">
        <f>IFERROR(__xludf.DUMMYFUNCTION("GOOGLETRANSLATE(D12052,""fr"",""en"")"),"#VALUE!")</f>
        <v>#VALUE!</v>
      </c>
    </row>
    <row r="12053" ht="15.75" customHeight="1">
      <c r="A12053" s="1" t="s">
        <v>10974</v>
      </c>
      <c r="B12053" s="1">
        <v>2.0</v>
      </c>
      <c r="C12053" s="1" t="s">
        <v>25812</v>
      </c>
      <c r="D12053" s="1" t="s">
        <v>25813</v>
      </c>
      <c r="E12053" s="1" t="s">
        <v>226</v>
      </c>
      <c r="F12053" s="1" t="s">
        <v>110</v>
      </c>
      <c r="G12053" s="1" t="str">
        <f>IFERROR(__xludf.DUMMYFUNCTION("GOOGLETRANSLATE(D12053,""fr"",""en"")"),"#VALUE!")</f>
        <v>#VALUE!</v>
      </c>
    </row>
    <row r="12054" ht="15.75" customHeight="1">
      <c r="A12054" s="1" t="s">
        <v>267</v>
      </c>
      <c r="B12054" s="1">
        <v>4.0</v>
      </c>
      <c r="C12054" s="1" t="s">
        <v>25814</v>
      </c>
      <c r="D12054" s="1" t="s">
        <v>25815</v>
      </c>
      <c r="E12054" s="1" t="s">
        <v>176</v>
      </c>
      <c r="F12054" s="1" t="s">
        <v>66</v>
      </c>
      <c r="G12054" s="1" t="str">
        <f>IFERROR(__xludf.DUMMYFUNCTION("GOOGLETRANSLATE(D12054,""fr"",""en"")"),"#VALUE!")</f>
        <v>#VALUE!</v>
      </c>
    </row>
    <row r="12055" ht="15.75" customHeight="1">
      <c r="A12055" s="1" t="s">
        <v>1870</v>
      </c>
      <c r="B12055" s="1">
        <v>4.0</v>
      </c>
      <c r="C12055" s="1" t="s">
        <v>25816</v>
      </c>
      <c r="D12055" s="1" t="s">
        <v>25817</v>
      </c>
      <c r="E12055" s="1" t="s">
        <v>29</v>
      </c>
      <c r="F12055" s="1" t="s">
        <v>30</v>
      </c>
      <c r="G12055" s="1" t="str">
        <f>IFERROR(__xludf.DUMMYFUNCTION("GOOGLETRANSLATE(D12055,""fr"",""en"")"),"#VALUE!")</f>
        <v>#VALUE!</v>
      </c>
    </row>
    <row r="12056" ht="15.75" customHeight="1">
      <c r="A12056" s="1" t="s">
        <v>85</v>
      </c>
      <c r="B12056" s="1">
        <v>3.0</v>
      </c>
      <c r="C12056" s="1" t="s">
        <v>25818</v>
      </c>
      <c r="D12056" s="1" t="s">
        <v>25819</v>
      </c>
      <c r="E12056" s="1" t="s">
        <v>21</v>
      </c>
      <c r="F12056" s="1" t="s">
        <v>11</v>
      </c>
      <c r="G12056" s="1" t="str">
        <f>IFERROR(__xludf.DUMMYFUNCTION("GOOGLETRANSLATE(D12056,""fr"",""en"")"),"#VALUE!")</f>
        <v>#VALUE!</v>
      </c>
    </row>
    <row r="12057" ht="15.75" customHeight="1">
      <c r="A12057" s="1" t="s">
        <v>17179</v>
      </c>
      <c r="B12057" s="1">
        <v>4.0</v>
      </c>
      <c r="C12057" s="1" t="s">
        <v>25820</v>
      </c>
      <c r="D12057" s="1" t="s">
        <v>25821</v>
      </c>
      <c r="E12057" s="1" t="s">
        <v>29</v>
      </c>
      <c r="F12057" s="1" t="s">
        <v>30</v>
      </c>
      <c r="G12057" s="1" t="str">
        <f>IFERROR(__xludf.DUMMYFUNCTION("GOOGLETRANSLATE(D12057,""fr"",""en"")"),"#VALUE!")</f>
        <v>#VALUE!</v>
      </c>
    </row>
    <row r="12058" ht="15.75" customHeight="1">
      <c r="A12058" s="1" t="s">
        <v>21119</v>
      </c>
      <c r="B12058" s="1">
        <v>3.0</v>
      </c>
      <c r="C12058" s="1" t="s">
        <v>25822</v>
      </c>
      <c r="D12058" s="1" t="s">
        <v>25823</v>
      </c>
      <c r="E12058" s="1" t="s">
        <v>169</v>
      </c>
      <c r="F12058" s="1" t="s">
        <v>11</v>
      </c>
      <c r="G12058" s="1" t="str">
        <f>IFERROR(__xludf.DUMMYFUNCTION("GOOGLETRANSLATE(D12058,""fr"",""en"")"),"#VALUE!")</f>
        <v>#VALUE!</v>
      </c>
    </row>
    <row r="12059" ht="15.75" customHeight="1">
      <c r="A12059" s="1" t="s">
        <v>8562</v>
      </c>
      <c r="B12059" s="1">
        <v>1.0</v>
      </c>
      <c r="C12059" s="1" t="s">
        <v>25824</v>
      </c>
      <c r="D12059" s="1" t="s">
        <v>25825</v>
      </c>
      <c r="E12059" s="1" t="s">
        <v>117</v>
      </c>
      <c r="F12059" s="1" t="s">
        <v>118</v>
      </c>
      <c r="G12059" s="1" t="str">
        <f>IFERROR(__xludf.DUMMYFUNCTION("GOOGLETRANSLATE(D12059,""fr"",""en"")"),"#VALUE!")</f>
        <v>#VALUE!</v>
      </c>
    </row>
    <row r="12060" ht="15.75" customHeight="1">
      <c r="A12060" s="1" t="s">
        <v>741</v>
      </c>
      <c r="B12060" s="1">
        <v>4.0</v>
      </c>
      <c r="C12060" s="1" t="s">
        <v>25826</v>
      </c>
      <c r="D12060" s="1" t="s">
        <v>25827</v>
      </c>
      <c r="E12060" s="1" t="s">
        <v>10</v>
      </c>
      <c r="F12060" s="1" t="s">
        <v>11</v>
      </c>
      <c r="G12060" s="1" t="str">
        <f>IFERROR(__xludf.DUMMYFUNCTION("GOOGLETRANSLATE(D12060,""fr"",""en"")"),"#VALUE!")</f>
        <v>#VALUE!</v>
      </c>
    </row>
    <row r="12061" ht="15.75" customHeight="1">
      <c r="A12061" s="1" t="s">
        <v>1940</v>
      </c>
      <c r="B12061" s="1">
        <v>5.0</v>
      </c>
      <c r="C12061" s="1" t="s">
        <v>25828</v>
      </c>
      <c r="D12061" s="1" t="s">
        <v>25829</v>
      </c>
      <c r="E12061" s="1" t="s">
        <v>10</v>
      </c>
      <c r="F12061" s="1" t="s">
        <v>11</v>
      </c>
      <c r="G12061" s="1" t="str">
        <f>IFERROR(__xludf.DUMMYFUNCTION("GOOGLETRANSLATE(D12061,""fr"",""en"")"),"#VALUE!")</f>
        <v>#VALUE!</v>
      </c>
    </row>
    <row r="12062" ht="15.75" customHeight="1">
      <c r="A12062" s="1" t="s">
        <v>4382</v>
      </c>
      <c r="B12062" s="1">
        <v>1.0</v>
      </c>
      <c r="C12062" s="1" t="s">
        <v>25830</v>
      </c>
      <c r="D12062" s="1" t="s">
        <v>25831</v>
      </c>
      <c r="E12062" s="1" t="s">
        <v>21</v>
      </c>
      <c r="F12062" s="1" t="s">
        <v>11</v>
      </c>
      <c r="G12062" s="1" t="str">
        <f>IFERROR(__xludf.DUMMYFUNCTION("GOOGLETRANSLATE(D12062,""fr"",""en"")"),"#VALUE!")</f>
        <v>#VALUE!</v>
      </c>
    </row>
    <row r="12063" ht="15.75" customHeight="1">
      <c r="A12063" s="1" t="s">
        <v>704</v>
      </c>
      <c r="B12063" s="1">
        <v>4.0</v>
      </c>
      <c r="C12063" s="1" t="s">
        <v>25832</v>
      </c>
      <c r="D12063" s="1" t="s">
        <v>25833</v>
      </c>
      <c r="E12063" s="1" t="s">
        <v>21</v>
      </c>
      <c r="F12063" s="1" t="s">
        <v>11</v>
      </c>
      <c r="G12063" s="1" t="str">
        <f>IFERROR(__xludf.DUMMYFUNCTION("GOOGLETRANSLATE(D12063,""fr"",""en"")"),"#VALUE!")</f>
        <v>#VALUE!</v>
      </c>
    </row>
    <row r="12064" ht="15.75" customHeight="1">
      <c r="A12064" s="1" t="s">
        <v>239</v>
      </c>
      <c r="B12064" s="1">
        <v>2.0</v>
      </c>
      <c r="C12064" s="1" t="s">
        <v>25834</v>
      </c>
      <c r="D12064" s="1" t="s">
        <v>25835</v>
      </c>
      <c r="E12064" s="1" t="s">
        <v>169</v>
      </c>
      <c r="F12064" s="1" t="s">
        <v>11</v>
      </c>
      <c r="G12064" s="1" t="str">
        <f>IFERROR(__xludf.DUMMYFUNCTION("GOOGLETRANSLATE(D12064,""fr"",""en"")"),"#VALUE!")</f>
        <v>#VALUE!</v>
      </c>
    </row>
    <row r="12065" ht="15.75" customHeight="1">
      <c r="A12065" s="1" t="s">
        <v>380</v>
      </c>
      <c r="B12065" s="1">
        <v>5.0</v>
      </c>
      <c r="C12065" s="1" t="s">
        <v>25836</v>
      </c>
      <c r="D12065" s="1" t="s">
        <v>25837</v>
      </c>
      <c r="E12065" s="1" t="s">
        <v>21</v>
      </c>
      <c r="F12065" s="1" t="s">
        <v>11</v>
      </c>
      <c r="G12065" s="1" t="str">
        <f>IFERROR(__xludf.DUMMYFUNCTION("GOOGLETRANSLATE(D12065,""fr"",""en"")"),"#VALUE!")</f>
        <v>#VALUE!</v>
      </c>
    </row>
    <row r="12066" ht="15.75" customHeight="1">
      <c r="A12066" s="1" t="s">
        <v>1943</v>
      </c>
      <c r="B12066" s="1">
        <v>2.0</v>
      </c>
      <c r="C12066" s="1" t="s">
        <v>25838</v>
      </c>
      <c r="D12066" s="1" t="s">
        <v>25839</v>
      </c>
      <c r="E12066" s="1" t="s">
        <v>169</v>
      </c>
      <c r="F12066" s="1" t="s">
        <v>11</v>
      </c>
      <c r="G12066" s="1" t="str">
        <f>IFERROR(__xludf.DUMMYFUNCTION("GOOGLETRANSLATE(D12066,""fr"",""en"")"),"#VALUE!")</f>
        <v>#VALUE!</v>
      </c>
    </row>
    <row r="12067" ht="15.75" customHeight="1">
      <c r="A12067" s="1" t="s">
        <v>1218</v>
      </c>
      <c r="B12067" s="1">
        <v>4.0</v>
      </c>
      <c r="C12067" s="1" t="s">
        <v>25840</v>
      </c>
      <c r="D12067" s="1" t="s">
        <v>25841</v>
      </c>
      <c r="E12067" s="1" t="s">
        <v>21</v>
      </c>
      <c r="F12067" s="1" t="s">
        <v>11</v>
      </c>
      <c r="G12067" s="1" t="str">
        <f>IFERROR(__xludf.DUMMYFUNCTION("GOOGLETRANSLATE(D12067,""fr"",""en"")"),"#VALUE!")</f>
        <v>#VALUE!</v>
      </c>
    </row>
    <row r="12068" ht="15.75" customHeight="1">
      <c r="A12068" s="1" t="s">
        <v>14469</v>
      </c>
      <c r="B12068" s="1">
        <v>2.0</v>
      </c>
      <c r="C12068" s="1" t="s">
        <v>25842</v>
      </c>
      <c r="D12068" s="1" t="s">
        <v>25843</v>
      </c>
      <c r="E12068" s="1" t="s">
        <v>109</v>
      </c>
      <c r="F12068" s="1" t="s">
        <v>11</v>
      </c>
      <c r="G12068" s="1" t="str">
        <f>IFERROR(__xludf.DUMMYFUNCTION("GOOGLETRANSLATE(D12068,""fr"",""en"")"),"#VALUE!")</f>
        <v>#VALUE!</v>
      </c>
    </row>
    <row r="12069" ht="15.75" customHeight="1">
      <c r="A12069" s="1" t="s">
        <v>13238</v>
      </c>
      <c r="B12069" s="1">
        <v>1.0</v>
      </c>
      <c r="C12069" s="1" t="s">
        <v>25844</v>
      </c>
      <c r="D12069" s="1" t="s">
        <v>25845</v>
      </c>
      <c r="E12069" s="1" t="s">
        <v>575</v>
      </c>
      <c r="F12069" s="1" t="s">
        <v>48</v>
      </c>
      <c r="G12069" s="1" t="str">
        <f>IFERROR(__xludf.DUMMYFUNCTION("GOOGLETRANSLATE(D12069,""fr"",""en"")"),"#VALUE!")</f>
        <v>#VALUE!</v>
      </c>
    </row>
    <row r="12070" ht="15.75" customHeight="1">
      <c r="A12070" s="1" t="s">
        <v>635</v>
      </c>
      <c r="B12070" s="1">
        <v>4.0</v>
      </c>
      <c r="C12070" s="1" t="s">
        <v>25846</v>
      </c>
      <c r="D12070" s="1" t="s">
        <v>25847</v>
      </c>
      <c r="E12070" s="1" t="s">
        <v>169</v>
      </c>
      <c r="F12070" s="1" t="s">
        <v>11</v>
      </c>
      <c r="G12070" s="1" t="str">
        <f>IFERROR(__xludf.DUMMYFUNCTION("GOOGLETRANSLATE(D12070,""fr"",""en"")"),"#VALUE!")</f>
        <v>#VALUE!</v>
      </c>
    </row>
    <row r="12071" ht="15.75" customHeight="1">
      <c r="A12071" s="1" t="s">
        <v>12857</v>
      </c>
      <c r="B12071" s="1">
        <v>1.0</v>
      </c>
      <c r="C12071" s="1" t="s">
        <v>25848</v>
      </c>
      <c r="D12071" s="1" t="s">
        <v>25849</v>
      </c>
      <c r="E12071" s="1" t="s">
        <v>1192</v>
      </c>
      <c r="F12071" s="1" t="s">
        <v>110</v>
      </c>
      <c r="G12071" s="1" t="str">
        <f>IFERROR(__xludf.DUMMYFUNCTION("GOOGLETRANSLATE(D12071,""fr"",""en"")"),"#VALUE!")</f>
        <v>#VALUE!</v>
      </c>
    </row>
    <row r="12072" ht="15.75" customHeight="1">
      <c r="A12072" s="1" t="s">
        <v>344</v>
      </c>
      <c r="B12072" s="1">
        <v>1.0</v>
      </c>
      <c r="C12072" s="1" t="s">
        <v>25850</v>
      </c>
      <c r="D12072" s="1" t="s">
        <v>25851</v>
      </c>
      <c r="E12072" s="1" t="s">
        <v>273</v>
      </c>
      <c r="F12072" s="1" t="s">
        <v>11</v>
      </c>
      <c r="G12072" s="1" t="str">
        <f>IFERROR(__xludf.DUMMYFUNCTION("GOOGLETRANSLATE(D12072,""fr"",""en"")"),"#VALUE!")</f>
        <v>#VALUE!</v>
      </c>
    </row>
    <row r="12073" ht="15.75" customHeight="1">
      <c r="A12073" s="1" t="s">
        <v>1408</v>
      </c>
      <c r="B12073" s="1">
        <v>2.0</v>
      </c>
      <c r="C12073" s="1" t="s">
        <v>25852</v>
      </c>
      <c r="D12073" s="1" t="s">
        <v>25853</v>
      </c>
      <c r="E12073" s="1" t="s">
        <v>125</v>
      </c>
      <c r="F12073" s="1" t="s">
        <v>110</v>
      </c>
      <c r="G12073" s="1" t="str">
        <f>IFERROR(__xludf.DUMMYFUNCTION("GOOGLETRANSLATE(D12073,""fr"",""en"")"),"#VALUE!")</f>
        <v>#VALUE!</v>
      </c>
    </row>
    <row r="12074" ht="15.75" customHeight="1">
      <c r="A12074" s="1" t="s">
        <v>6145</v>
      </c>
      <c r="B12074" s="1">
        <v>1.0</v>
      </c>
      <c r="C12074" s="1" t="s">
        <v>25854</v>
      </c>
      <c r="D12074" s="1" t="s">
        <v>25855</v>
      </c>
      <c r="E12074" s="1" t="s">
        <v>52</v>
      </c>
      <c r="F12074" s="1" t="s">
        <v>48</v>
      </c>
      <c r="G12074" s="1" t="str">
        <f>IFERROR(__xludf.DUMMYFUNCTION("GOOGLETRANSLATE(D12074,""fr"",""en"")"),"#VALUE!")</f>
        <v>#VALUE!</v>
      </c>
    </row>
    <row r="12075" ht="15.75" customHeight="1">
      <c r="A12075" s="1" t="s">
        <v>1023</v>
      </c>
      <c r="B12075" s="1">
        <v>5.0</v>
      </c>
      <c r="C12075" s="1" t="s">
        <v>25856</v>
      </c>
      <c r="D12075" s="1" t="s">
        <v>25857</v>
      </c>
      <c r="E12075" s="1" t="s">
        <v>21</v>
      </c>
      <c r="F12075" s="1" t="s">
        <v>11</v>
      </c>
      <c r="G12075" s="1" t="str">
        <f>IFERROR(__xludf.DUMMYFUNCTION("GOOGLETRANSLATE(D12075,""fr"",""en"")"),"#VALUE!")</f>
        <v>#VALUE!</v>
      </c>
    </row>
    <row r="12076" ht="15.75" customHeight="1">
      <c r="A12076" s="1" t="s">
        <v>3565</v>
      </c>
      <c r="B12076" s="1">
        <v>2.0</v>
      </c>
      <c r="C12076" s="1" t="s">
        <v>25858</v>
      </c>
      <c r="D12076" s="1" t="s">
        <v>25859</v>
      </c>
      <c r="E12076" s="1" t="s">
        <v>10</v>
      </c>
      <c r="F12076" s="1" t="s">
        <v>11</v>
      </c>
      <c r="G12076" s="1" t="str">
        <f>IFERROR(__xludf.DUMMYFUNCTION("GOOGLETRANSLATE(D12076,""fr"",""en"")"),"#VALUE!")</f>
        <v>#VALUE!</v>
      </c>
    </row>
    <row r="12077" ht="15.75" customHeight="1">
      <c r="A12077" s="1" t="s">
        <v>828</v>
      </c>
      <c r="B12077" s="1">
        <v>3.0</v>
      </c>
      <c r="C12077" s="1" t="s">
        <v>25860</v>
      </c>
      <c r="D12077" s="1" t="s">
        <v>25861</v>
      </c>
      <c r="E12077" s="1" t="s">
        <v>10</v>
      </c>
      <c r="F12077" s="1" t="s">
        <v>11</v>
      </c>
      <c r="G12077" s="1" t="str">
        <f>IFERROR(__xludf.DUMMYFUNCTION("GOOGLETRANSLATE(D12077,""fr"",""en"")"),"#VALUE!")</f>
        <v>#VALUE!</v>
      </c>
    </row>
    <row r="12078" ht="15.75" customHeight="1">
      <c r="A12078" s="1" t="s">
        <v>91</v>
      </c>
      <c r="B12078" s="1">
        <v>4.0</v>
      </c>
      <c r="C12078" s="1" t="s">
        <v>25862</v>
      </c>
      <c r="D12078" s="1" t="s">
        <v>25863</v>
      </c>
      <c r="E12078" s="1" t="s">
        <v>176</v>
      </c>
      <c r="F12078" s="1" t="s">
        <v>66</v>
      </c>
      <c r="G12078" s="1" t="str">
        <f>IFERROR(__xludf.DUMMYFUNCTION("GOOGLETRANSLATE(D12078,""fr"",""en"")"),"#VALUE!")</f>
        <v>#VALUE!</v>
      </c>
    </row>
    <row r="12079" ht="15.75" customHeight="1">
      <c r="A12079" s="1" t="s">
        <v>1693</v>
      </c>
      <c r="B12079" s="1">
        <v>2.0</v>
      </c>
      <c r="C12079" s="1" t="s">
        <v>4656</v>
      </c>
      <c r="D12079" s="1" t="s">
        <v>25864</v>
      </c>
      <c r="E12079" s="1" t="s">
        <v>296</v>
      </c>
      <c r="F12079" s="1" t="s">
        <v>11</v>
      </c>
      <c r="G12079" s="1" t="str">
        <f>IFERROR(__xludf.DUMMYFUNCTION("GOOGLETRANSLATE(D12079,""fr"",""en"")"),"#VALUE!")</f>
        <v>#VALUE!</v>
      </c>
    </row>
    <row r="12080" ht="15.75" customHeight="1">
      <c r="A12080" s="1" t="s">
        <v>3761</v>
      </c>
      <c r="B12080" s="1">
        <v>5.0</v>
      </c>
      <c r="C12080" s="1" t="s">
        <v>25865</v>
      </c>
      <c r="D12080" s="1" t="s">
        <v>25866</v>
      </c>
      <c r="E12080" s="1" t="s">
        <v>29</v>
      </c>
      <c r="F12080" s="1" t="s">
        <v>30</v>
      </c>
      <c r="G12080" s="1" t="str">
        <f>IFERROR(__xludf.DUMMYFUNCTION("GOOGLETRANSLATE(D12080,""fr"",""en"")"),"#VALUE!")</f>
        <v>#VALUE!</v>
      </c>
    </row>
    <row r="12081" ht="15.75" customHeight="1">
      <c r="A12081" s="1" t="s">
        <v>558</v>
      </c>
      <c r="B12081" s="1">
        <v>4.0</v>
      </c>
      <c r="C12081" s="1" t="s">
        <v>25867</v>
      </c>
      <c r="D12081" s="1" t="s">
        <v>25868</v>
      </c>
      <c r="E12081" s="1" t="s">
        <v>10</v>
      </c>
      <c r="F12081" s="1" t="s">
        <v>11</v>
      </c>
      <c r="G12081" s="1" t="str">
        <f>IFERROR(__xludf.DUMMYFUNCTION("GOOGLETRANSLATE(D12081,""fr"",""en"")"),"#VALUE!")</f>
        <v>#VALUE!</v>
      </c>
    </row>
    <row r="12082" ht="15.75" customHeight="1">
      <c r="A12082" s="1" t="s">
        <v>77</v>
      </c>
      <c r="B12082" s="1">
        <v>5.0</v>
      </c>
      <c r="C12082" s="1" t="s">
        <v>25869</v>
      </c>
      <c r="D12082" s="1" t="s">
        <v>25870</v>
      </c>
      <c r="E12082" s="1" t="s">
        <v>21</v>
      </c>
      <c r="F12082" s="1" t="s">
        <v>11</v>
      </c>
      <c r="G12082" s="1" t="str">
        <f>IFERROR(__xludf.DUMMYFUNCTION("GOOGLETRANSLATE(D12082,""fr"",""en"")"),"#VALUE!")</f>
        <v>#VALUE!</v>
      </c>
    </row>
    <row r="12083" ht="15.75" customHeight="1">
      <c r="A12083" s="1" t="s">
        <v>4322</v>
      </c>
      <c r="B12083" s="1">
        <v>1.0</v>
      </c>
      <c r="C12083" s="1" t="s">
        <v>25871</v>
      </c>
      <c r="D12083" s="1" t="s">
        <v>25872</v>
      </c>
      <c r="E12083" s="1" t="s">
        <v>1192</v>
      </c>
      <c r="F12083" s="1" t="s">
        <v>110</v>
      </c>
      <c r="G12083" s="1" t="str">
        <f>IFERROR(__xludf.DUMMYFUNCTION("GOOGLETRANSLATE(D12083,""fr"",""en"")"),"#VALUE!")</f>
        <v>#VALUE!</v>
      </c>
    </row>
    <row r="12084" ht="15.75" customHeight="1">
      <c r="A12084" s="1" t="s">
        <v>367</v>
      </c>
      <c r="B12084" s="1">
        <v>4.0</v>
      </c>
      <c r="C12084" s="1" t="s">
        <v>25873</v>
      </c>
      <c r="D12084" s="1" t="s">
        <v>25874</v>
      </c>
      <c r="E12084" s="1" t="s">
        <v>10</v>
      </c>
      <c r="F12084" s="1" t="s">
        <v>11</v>
      </c>
      <c r="G12084" s="1" t="str">
        <f>IFERROR(__xludf.DUMMYFUNCTION("GOOGLETRANSLATE(D12084,""fr"",""en"")"),"#VALUE!")</f>
        <v>#VALUE!</v>
      </c>
    </row>
    <row r="12085" ht="15.75" customHeight="1">
      <c r="A12085" s="1" t="s">
        <v>6618</v>
      </c>
      <c r="B12085" s="1">
        <v>1.0</v>
      </c>
      <c r="C12085" s="1" t="s">
        <v>25875</v>
      </c>
      <c r="D12085" s="1" t="s">
        <v>25876</v>
      </c>
      <c r="E12085" s="1" t="s">
        <v>169</v>
      </c>
      <c r="F12085" s="1" t="s">
        <v>11</v>
      </c>
      <c r="G12085" s="1" t="str">
        <f>IFERROR(__xludf.DUMMYFUNCTION("GOOGLETRANSLATE(D12085,""fr"",""en"")"),"#VALUE!")</f>
        <v>#VALUE!</v>
      </c>
    </row>
    <row r="12086" ht="15.75" customHeight="1">
      <c r="A12086" s="1" t="s">
        <v>277</v>
      </c>
      <c r="B12086" s="1">
        <v>1.0</v>
      </c>
      <c r="C12086" s="1" t="s">
        <v>25877</v>
      </c>
      <c r="D12086" s="1" t="s">
        <v>25878</v>
      </c>
      <c r="E12086" s="1" t="s">
        <v>25</v>
      </c>
      <c r="F12086" s="1" t="s">
        <v>110</v>
      </c>
      <c r="G12086" s="1" t="str">
        <f>IFERROR(__xludf.DUMMYFUNCTION("GOOGLETRANSLATE(D12086,""fr"",""en"")"),"#VALUE!")</f>
        <v>#VALUE!</v>
      </c>
    </row>
    <row r="12087" ht="15.75" customHeight="1">
      <c r="A12087" s="1" t="s">
        <v>499</v>
      </c>
      <c r="B12087" s="1">
        <v>5.0</v>
      </c>
      <c r="C12087" s="1" t="s">
        <v>25879</v>
      </c>
      <c r="D12087" s="1" t="s">
        <v>25880</v>
      </c>
      <c r="E12087" s="1" t="s">
        <v>10</v>
      </c>
      <c r="F12087" s="1" t="s">
        <v>11</v>
      </c>
      <c r="G12087" s="1" t="str">
        <f>IFERROR(__xludf.DUMMYFUNCTION("GOOGLETRANSLATE(D12087,""fr"",""en"")"),"#VALUE!")</f>
        <v>#VALUE!</v>
      </c>
    </row>
    <row r="12088" ht="15.75" customHeight="1">
      <c r="A12088" s="1" t="s">
        <v>317</v>
      </c>
      <c r="B12088" s="1">
        <v>1.0</v>
      </c>
      <c r="C12088" s="1" t="s">
        <v>25881</v>
      </c>
      <c r="D12088" s="1" t="s">
        <v>25882</v>
      </c>
      <c r="E12088" s="1" t="s">
        <v>273</v>
      </c>
      <c r="F12088" s="1" t="s">
        <v>118</v>
      </c>
      <c r="G12088" s="1" t="str">
        <f>IFERROR(__xludf.DUMMYFUNCTION("GOOGLETRANSLATE(D12088,""fr"",""en"")"),"#VALUE!")</f>
        <v>#VALUE!</v>
      </c>
    </row>
    <row r="12089" ht="15.75" customHeight="1">
      <c r="A12089" s="1" t="s">
        <v>1870</v>
      </c>
      <c r="B12089" s="1">
        <v>3.0</v>
      </c>
      <c r="C12089" s="1" t="s">
        <v>25883</v>
      </c>
      <c r="D12089" s="1" t="s">
        <v>25884</v>
      </c>
      <c r="E12089" s="1" t="s">
        <v>21</v>
      </c>
      <c r="F12089" s="1" t="s">
        <v>11</v>
      </c>
      <c r="G12089" s="1" t="str">
        <f>IFERROR(__xludf.DUMMYFUNCTION("GOOGLETRANSLATE(D12089,""fr"",""en"")"),"#VALUE!")</f>
        <v>#VALUE!</v>
      </c>
    </row>
    <row r="12090" ht="15.75" customHeight="1">
      <c r="A12090" s="1" t="s">
        <v>1764</v>
      </c>
      <c r="B12090" s="1">
        <v>4.0</v>
      </c>
      <c r="C12090" s="1" t="s">
        <v>25885</v>
      </c>
      <c r="D12090" s="1" t="s">
        <v>25886</v>
      </c>
      <c r="E12090" s="1" t="s">
        <v>65</v>
      </c>
      <c r="F12090" s="1" t="s">
        <v>66</v>
      </c>
      <c r="G12090" s="1" t="str">
        <f>IFERROR(__xludf.DUMMYFUNCTION("GOOGLETRANSLATE(D12090,""fr"",""en"")"),"#VALUE!")</f>
        <v>#VALUE!</v>
      </c>
    </row>
    <row r="12091" ht="15.75" customHeight="1">
      <c r="A12091" s="1" t="s">
        <v>585</v>
      </c>
      <c r="B12091" s="1">
        <v>5.0</v>
      </c>
      <c r="C12091" s="1" t="s">
        <v>25887</v>
      </c>
      <c r="D12091" s="1" t="s">
        <v>25888</v>
      </c>
      <c r="E12091" s="1" t="s">
        <v>21</v>
      </c>
      <c r="F12091" s="1" t="s">
        <v>11</v>
      </c>
      <c r="G12091" s="1" t="str">
        <f>IFERROR(__xludf.DUMMYFUNCTION("GOOGLETRANSLATE(D12091,""fr"",""en"")"),"#VALUE!")</f>
        <v>#VALUE!</v>
      </c>
    </row>
    <row r="12092" ht="15.75" customHeight="1">
      <c r="A12092" s="1" t="s">
        <v>1796</v>
      </c>
      <c r="B12092" s="1">
        <v>4.0</v>
      </c>
      <c r="C12092" s="1" t="s">
        <v>25889</v>
      </c>
      <c r="D12092" s="1" t="s">
        <v>25890</v>
      </c>
      <c r="E12092" s="1" t="s">
        <v>21</v>
      </c>
      <c r="F12092" s="1" t="s">
        <v>11</v>
      </c>
      <c r="G12092" s="1" t="str">
        <f>IFERROR(__xludf.DUMMYFUNCTION("GOOGLETRANSLATE(D12092,""fr"",""en"")"),"#VALUE!")</f>
        <v>#VALUE!</v>
      </c>
    </row>
    <row r="12093" ht="15.75" customHeight="1">
      <c r="A12093" s="1" t="s">
        <v>1344</v>
      </c>
      <c r="B12093" s="1">
        <v>5.0</v>
      </c>
      <c r="C12093" s="1" t="s">
        <v>25891</v>
      </c>
      <c r="D12093" s="1" t="s">
        <v>25892</v>
      </c>
      <c r="E12093" s="1" t="s">
        <v>21</v>
      </c>
      <c r="F12093" s="1" t="s">
        <v>11</v>
      </c>
      <c r="G12093" s="1" t="str">
        <f>IFERROR(__xludf.DUMMYFUNCTION("GOOGLETRANSLATE(D12093,""fr"",""en"")"),"#VALUE!")</f>
        <v>#VALUE!</v>
      </c>
    </row>
    <row r="12094" ht="15.75" customHeight="1">
      <c r="A12094" s="1" t="s">
        <v>1693</v>
      </c>
      <c r="B12094" s="1">
        <v>4.0</v>
      </c>
      <c r="C12094" s="1" t="s">
        <v>25893</v>
      </c>
      <c r="D12094" s="1" t="s">
        <v>25894</v>
      </c>
      <c r="E12094" s="1" t="s">
        <v>21</v>
      </c>
      <c r="F12094" s="1" t="s">
        <v>11</v>
      </c>
      <c r="G12094" s="1" t="str">
        <f>IFERROR(__xludf.DUMMYFUNCTION("GOOGLETRANSLATE(D12094,""fr"",""en"")"),"#VALUE!")</f>
        <v>#VALUE!</v>
      </c>
    </row>
    <row r="12095" ht="15.75" customHeight="1">
      <c r="A12095" s="1" t="s">
        <v>7894</v>
      </c>
      <c r="B12095" s="1">
        <v>1.0</v>
      </c>
      <c r="C12095" s="1" t="s">
        <v>25895</v>
      </c>
      <c r="D12095" s="1" t="s">
        <v>25896</v>
      </c>
      <c r="E12095" s="1" t="s">
        <v>10</v>
      </c>
      <c r="F12095" s="1" t="s">
        <v>11</v>
      </c>
      <c r="G12095" s="1" t="str">
        <f>IFERROR(__xludf.DUMMYFUNCTION("GOOGLETRANSLATE(D12095,""fr"",""en"")"),"#VALUE!")</f>
        <v>#VALUE!</v>
      </c>
    </row>
    <row r="12096" ht="15.75" customHeight="1">
      <c r="A12096" s="1" t="s">
        <v>377</v>
      </c>
      <c r="B12096" s="1">
        <v>4.0</v>
      </c>
      <c r="C12096" s="1" t="s">
        <v>25897</v>
      </c>
      <c r="D12096" s="1" t="s">
        <v>25898</v>
      </c>
      <c r="E12096" s="1" t="s">
        <v>65</v>
      </c>
      <c r="F12096" s="1" t="s">
        <v>66</v>
      </c>
      <c r="G12096" s="1" t="str">
        <f>IFERROR(__xludf.DUMMYFUNCTION("GOOGLETRANSLATE(D12096,""fr"",""en"")"),"#VALUE!")</f>
        <v>#VALUE!</v>
      </c>
    </row>
    <row r="12097" ht="15.75" customHeight="1">
      <c r="A12097" s="1" t="s">
        <v>4118</v>
      </c>
      <c r="B12097" s="1">
        <v>1.0</v>
      </c>
      <c r="C12097" s="1" t="s">
        <v>25899</v>
      </c>
      <c r="D12097" s="1" t="s">
        <v>25900</v>
      </c>
      <c r="E12097" s="1" t="s">
        <v>103</v>
      </c>
      <c r="F12097" s="1" t="s">
        <v>48</v>
      </c>
      <c r="G12097" s="1" t="str">
        <f>IFERROR(__xludf.DUMMYFUNCTION("GOOGLETRANSLATE(D12097,""fr"",""en"")"),"#VALUE!")</f>
        <v>#VALUE!</v>
      </c>
    </row>
    <row r="12098" ht="15.75" customHeight="1">
      <c r="A12098" s="1" t="s">
        <v>3385</v>
      </c>
      <c r="B12098" s="1">
        <v>1.0</v>
      </c>
      <c r="C12098" s="1" t="s">
        <v>25901</v>
      </c>
      <c r="D12098" s="1" t="s">
        <v>25902</v>
      </c>
      <c r="E12098" s="1" t="s">
        <v>280</v>
      </c>
      <c r="F12098" s="1" t="s">
        <v>11</v>
      </c>
      <c r="G12098" s="1" t="str">
        <f>IFERROR(__xludf.DUMMYFUNCTION("GOOGLETRANSLATE(D12098,""fr"",""en"")"),"#VALUE!")</f>
        <v>#VALUE!</v>
      </c>
    </row>
    <row r="12099" ht="15.75" customHeight="1">
      <c r="A12099" s="1" t="s">
        <v>741</v>
      </c>
      <c r="B12099" s="1">
        <v>5.0</v>
      </c>
      <c r="C12099" s="1" t="s">
        <v>25903</v>
      </c>
      <c r="D12099" s="1" t="s">
        <v>25904</v>
      </c>
      <c r="E12099" s="1" t="s">
        <v>10</v>
      </c>
      <c r="F12099" s="1" t="s">
        <v>11</v>
      </c>
      <c r="G12099" s="1" t="str">
        <f>IFERROR(__xludf.DUMMYFUNCTION("GOOGLETRANSLATE(D12099,""fr"",""en"")"),"#VALUE!")</f>
        <v>#VALUE!</v>
      </c>
    </row>
    <row r="12100" ht="15.75" customHeight="1">
      <c r="A12100" s="1" t="s">
        <v>2120</v>
      </c>
      <c r="B12100" s="1">
        <v>2.0</v>
      </c>
      <c r="C12100" s="1" t="s">
        <v>25905</v>
      </c>
      <c r="D12100" s="1" t="s">
        <v>25906</v>
      </c>
      <c r="E12100" s="1" t="s">
        <v>21</v>
      </c>
      <c r="F12100" s="1" t="s">
        <v>11</v>
      </c>
      <c r="G12100" s="1" t="str">
        <f>IFERROR(__xludf.DUMMYFUNCTION("GOOGLETRANSLATE(D12100,""fr"",""en"")"),"#VALUE!")</f>
        <v>#VALUE!</v>
      </c>
    </row>
    <row r="12101" ht="15.75" customHeight="1">
      <c r="A12101" s="1" t="s">
        <v>3496</v>
      </c>
      <c r="B12101" s="1">
        <v>5.0</v>
      </c>
      <c r="C12101" s="1" t="s">
        <v>25907</v>
      </c>
      <c r="D12101" s="1" t="s">
        <v>25908</v>
      </c>
      <c r="E12101" s="1" t="s">
        <v>10</v>
      </c>
      <c r="F12101" s="1" t="s">
        <v>11</v>
      </c>
      <c r="G12101" s="1" t="str">
        <f>IFERROR(__xludf.DUMMYFUNCTION("GOOGLETRANSLATE(D12101,""fr"",""en"")"),"#VALUE!")</f>
        <v>#VALUE!</v>
      </c>
    </row>
    <row r="12102" ht="15.75" customHeight="1">
      <c r="A12102" s="1" t="s">
        <v>4717</v>
      </c>
      <c r="B12102" s="1">
        <v>1.0</v>
      </c>
      <c r="C12102" s="1" t="s">
        <v>25909</v>
      </c>
      <c r="D12102" s="1" t="s">
        <v>25910</v>
      </c>
      <c r="E12102" s="1" t="s">
        <v>109</v>
      </c>
      <c r="F12102" s="1" t="s">
        <v>11</v>
      </c>
      <c r="G12102" s="1" t="str">
        <f>IFERROR(__xludf.DUMMYFUNCTION("GOOGLETRANSLATE(D12102,""fr"",""en"")"),"#VALUE!")</f>
        <v>#VALUE!</v>
      </c>
    </row>
    <row r="12103" ht="15.75" customHeight="1">
      <c r="A12103" s="1" t="s">
        <v>7854</v>
      </c>
      <c r="B12103" s="1">
        <v>1.0</v>
      </c>
      <c r="C12103" s="1" t="s">
        <v>25911</v>
      </c>
      <c r="D12103" s="1" t="s">
        <v>25912</v>
      </c>
      <c r="E12103" s="1" t="s">
        <v>373</v>
      </c>
      <c r="F12103" s="1" t="s">
        <v>118</v>
      </c>
      <c r="G12103" s="1" t="str">
        <f>IFERROR(__xludf.DUMMYFUNCTION("GOOGLETRANSLATE(D12103,""fr"",""en"")"),"#VALUE!")</f>
        <v>#VALUE!</v>
      </c>
    </row>
    <row r="12104" ht="15.75" customHeight="1">
      <c r="A12104" s="1" t="s">
        <v>491</v>
      </c>
      <c r="B12104" s="1">
        <v>5.0</v>
      </c>
      <c r="C12104" s="1" t="s">
        <v>25913</v>
      </c>
      <c r="D12104" s="1" t="s">
        <v>25914</v>
      </c>
      <c r="E12104" s="1" t="s">
        <v>554</v>
      </c>
      <c r="F12104" s="1" t="s">
        <v>30</v>
      </c>
      <c r="G12104" s="1" t="str">
        <f>IFERROR(__xludf.DUMMYFUNCTION("GOOGLETRANSLATE(D12104,""fr"",""en"")"),"#VALUE!")</f>
        <v>#VALUE!</v>
      </c>
    </row>
    <row r="12105" ht="15.75" customHeight="1">
      <c r="A12105" s="1" t="s">
        <v>1607</v>
      </c>
      <c r="B12105" s="1">
        <v>1.0</v>
      </c>
      <c r="C12105" s="1" t="s">
        <v>25915</v>
      </c>
      <c r="D12105" s="1" t="s">
        <v>25916</v>
      </c>
      <c r="E12105" s="1" t="s">
        <v>296</v>
      </c>
      <c r="F12105" s="1" t="s">
        <v>11</v>
      </c>
      <c r="G12105" s="1" t="str">
        <f>IFERROR(__xludf.DUMMYFUNCTION("GOOGLETRANSLATE(D12105,""fr"",""en"")"),"#VALUE!")</f>
        <v>#VALUE!</v>
      </c>
    </row>
    <row r="12106" ht="15.75" customHeight="1">
      <c r="A12106" s="1" t="s">
        <v>1094</v>
      </c>
      <c r="B12106" s="1">
        <v>1.0</v>
      </c>
      <c r="C12106" s="1" t="s">
        <v>25917</v>
      </c>
      <c r="D12106" s="1" t="s">
        <v>25918</v>
      </c>
      <c r="E12106" s="1" t="s">
        <v>38</v>
      </c>
      <c r="F12106" s="1" t="s">
        <v>39</v>
      </c>
      <c r="G12106" s="1" t="str">
        <f>IFERROR(__xludf.DUMMYFUNCTION("GOOGLETRANSLATE(D12106,""fr"",""en"")"),"#VALUE!")</f>
        <v>#VALUE!</v>
      </c>
    </row>
    <row r="12107" ht="15.75" customHeight="1">
      <c r="A12107" s="1" t="s">
        <v>988</v>
      </c>
      <c r="B12107" s="1">
        <v>1.0</v>
      </c>
      <c r="C12107" s="1" t="s">
        <v>25919</v>
      </c>
      <c r="D12107" s="1" t="s">
        <v>25920</v>
      </c>
      <c r="E12107" s="1" t="s">
        <v>373</v>
      </c>
      <c r="F12107" s="1" t="s">
        <v>118</v>
      </c>
      <c r="G12107" s="1" t="str">
        <f>IFERROR(__xludf.DUMMYFUNCTION("GOOGLETRANSLATE(D12107,""fr"",""en"")"),"#VALUE!")</f>
        <v>#VALUE!</v>
      </c>
    </row>
    <row r="12108" ht="15.75" customHeight="1">
      <c r="A12108" s="1" t="s">
        <v>5659</v>
      </c>
      <c r="B12108" s="1">
        <v>2.0</v>
      </c>
      <c r="C12108" s="1" t="s">
        <v>25921</v>
      </c>
      <c r="D12108" s="1" t="s">
        <v>25922</v>
      </c>
      <c r="E12108" s="1" t="s">
        <v>292</v>
      </c>
      <c r="F12108" s="1" t="s">
        <v>11</v>
      </c>
      <c r="G12108" s="1" t="str">
        <f>IFERROR(__xludf.DUMMYFUNCTION("GOOGLETRANSLATE(D12108,""fr"",""en"")"),"#VALUE!")</f>
        <v>#VALUE!</v>
      </c>
    </row>
    <row r="12109" ht="15.75" customHeight="1">
      <c r="A12109" s="1" t="s">
        <v>24260</v>
      </c>
      <c r="B12109" s="1">
        <v>2.0</v>
      </c>
      <c r="C12109" s="1" t="s">
        <v>25923</v>
      </c>
      <c r="D12109" s="1" t="s">
        <v>25924</v>
      </c>
      <c r="E12109" s="1" t="s">
        <v>827</v>
      </c>
      <c r="F12109" s="1" t="s">
        <v>39</v>
      </c>
      <c r="G12109" s="1" t="str">
        <f>IFERROR(__xludf.DUMMYFUNCTION("GOOGLETRANSLATE(D12109,""fr"",""en"")"),"#VALUE!")</f>
        <v>#VALUE!</v>
      </c>
    </row>
    <row r="12110" ht="15.75" customHeight="1">
      <c r="A12110" s="1" t="s">
        <v>17015</v>
      </c>
      <c r="B12110" s="1">
        <v>1.0</v>
      </c>
      <c r="C12110" s="1" t="s">
        <v>25925</v>
      </c>
      <c r="D12110" s="1" t="s">
        <v>25926</v>
      </c>
      <c r="E12110" s="1" t="s">
        <v>10</v>
      </c>
      <c r="F12110" s="1" t="s">
        <v>11</v>
      </c>
      <c r="G12110" s="1" t="str">
        <f>IFERROR(__xludf.DUMMYFUNCTION("GOOGLETRANSLATE(D12110,""fr"",""en"")"),"#VALUE!")</f>
        <v>#VALUE!</v>
      </c>
    </row>
    <row r="12111" ht="15.75" customHeight="1">
      <c r="A12111" s="1" t="s">
        <v>3871</v>
      </c>
      <c r="B12111" s="1">
        <v>1.0</v>
      </c>
      <c r="C12111" s="1" t="s">
        <v>25927</v>
      </c>
      <c r="D12111" s="1" t="s">
        <v>25928</v>
      </c>
      <c r="E12111" s="1" t="s">
        <v>226</v>
      </c>
      <c r="F12111" s="1" t="s">
        <v>11</v>
      </c>
      <c r="G12111" s="1" t="str">
        <f>IFERROR(__xludf.DUMMYFUNCTION("GOOGLETRANSLATE(D12111,""fr"",""en"")"),"Current customer ... and future former customer ... everything is fine, the maif is ""militant insurer"" ... as long as you ask them nothing ... I have a vehicle on a plenitude contract with them (in short, the Max) ... Pigning at home ... it's covered by"&amp;" the contract. I appeal to the IMA assistance whose number is on my maif card ... Departmentaling covered by the maif ... The charter destroys my gearbox (and recognizes 100% his wrongs!) ... Expertise, against expertise , the expert calls me, the wrongs "&amp;"of the Depanneurs are recognized by him and by the opposing expert ... but my vehicle is not repairable because the cost of repair is more high than the venale value of the vehicle. I accept the thing. As stipulates on my maif contract, I ask if I will be"&amp;"nefit from the 20% increase beyond the value of expert ... Answer of the MAIF, in the text ""La Maif is not intended to intervene, It is between you and inter -mutual assistance "". And I am criticized for not having made a declaration of a claim to the M"&amp;"AIF (while I had them on the phone many times ... thinking that having called their assistance, that everything would be gere ... but good ... and they were careful not to advise me to do so!). I ask for a temporary replacement vehicle, the immobilization"&amp;" of my car being the responsibility of the assistance that I contacted via the maif (and its for a chart), I am told initially no, because it is not a accident ! I rale a little, and as the assurance of the Depanneur agrees to pay for a rental vehicle, th"&amp;"en all of a cost, my insurance accepts (so with the maif, if it does not cost them anything, everything goes well! A weekly cost announced by the car rental company of 170 euros)! But it's not over ... I am asked (IMA) not to buy vehicle as long as the pa"&amp;"pers are not finished and valid (it's been more than 15 days), we refuse to tell me, once That it will be (perhaps, they do not commit to anything) valid, how long I will have to buy a vehicle, the maif does not answer my emails (although I said to them t"&amp;"o be assured to the maif, not to IMA), IMA has been extremely designed ... and the pompom: IMA not buying the Epaves (even if my car has been declaree following their intervention!), They make a tender so that A company redeem my vehicle, and they, if it "&amp;"is valid, will reimburse me the difference and this will be my responsibility to go and contact the company which will have bought my ""EPAVE"" to recover the rest of the sum ... in short ... after 20 years at La Maif (in which I really did not ask them f"&amp;"or much. No accident is in charge), the maif and her assistance bring me back in A complicated situation for 7000 euros (value of the car, validated by the discomfort of the Depanner who is OK to pay), + 1,400 euros of increase (which should come from Mai"&amp;"f if they ever respect the closings of their contract instead of Find all the possible means to tell me that it is not their problem but that of IMA!). How, for such a sum, given the disposability of the charter set up by Maif/Ima that should have happene"&amp;"d, if the maif had been good insurance? The MAIF should have taken matters into hand, quickly repay me from the amount and the contractual increase, and then, it, to manage with the assurance of the Depanneur etc to determine who pays what. It should have"&amp;" been transparent and fast for me, and if the maif had managed this in this way, I would have said to myself: it is good insurance, when I have a problem (no responsible) they are very good for that Or the fastest and simple for me. They are well ""milita"&amp;"nt insurers"". But that is not the case, it is simply false. Maif does everything to pay nothing.")</f>
        <v>Current customer ... and future former customer ... everything is fine, the maif is "militant insurer" ... as long as you ask them nothing ... I have a vehicle on a plenitude contract with them (in short, the Max) ... Pigning at home ... it's covered by the contract. I appeal to the IMA assistance whose number is on my maif card ... Departmentaling covered by the maif ... The charter destroys my gearbox (and recognizes 100% his wrongs!) ... Expertise, against expertise , the expert calls me, the wrongs of the Depanneurs are recognized by him and by the opposing expert ... but my vehicle is not repairable because the cost of repair is more high than the venale value of the vehicle. I accept the thing. As stipulates on my maif contract, I ask if I will benefit from the 20% increase beyond the value of expert ... Answer of the MAIF, in the text "La Maif is not intended to intervene, It is between you and inter -mutual assistance ". And I am criticized for not having made a declaration of a claim to the MAIF (while I had them on the phone many times ... thinking that having called their assistance, that everything would be gere ... but good ... and they were careful not to advise me to do so!). I ask for a temporary replacement vehicle, the immobilization of my car being the responsibility of the assistance that I contacted via the maif (and its for a chart), I am told initially no, because it is not a accident ! I rale a little, and as the assurance of the Depanneur agrees to pay for a rental vehicle, then all of a cost, my insurance accepts (so with the maif, if it does not cost them anything, everything goes well! A weekly cost announced by the car rental company of 170 euros)! But it's not over ... I am asked (IMA) not to buy vehicle as long as the papers are not finished and valid (it's been more than 15 days), we refuse to tell me, once That it will be (perhaps, they do not commit to anything) valid, how long I will have to buy a vehicle, the maif does not answer my emails (although I said to them to be assured to the maif, not to IMA), IMA has been extremely designed ... and the pompom: IMA not buying the Epaves (even if my car has been declaree following their intervention!), They make a tender so that A company redeem my vehicle, and they, if it is valid, will reimburse me the difference and this will be my responsibility to go and contact the company which will have bought my "EPAVE" to recover the rest of the sum ... in short ... after 20 years at La Maif (in which I really did not ask them for much. No accident is in charge), the maif and her assistance bring me back in A complicated situation for 7000 euros (value of the car, validated by the discomfort of the Depanner who is OK to pay), + 1,400 euros of increase (which should come from Maif if they ever respect the closings of their contract instead of Find all the possible means to tell me that it is not their problem but that of IMA!). How, for such a sum, given the disposability of the charter set up by Maif/Ima that should have happened, if the maif had been good insurance? The MAIF should have taken matters into hand, quickly repay me from the amount and the contractual increase, and then, it, to manage with the assurance of the Depanneur etc to determine who pays what. It should have been transparent and fast for me, and if the maif had managed this in this way, I would have said to myself: it is good insurance, when I have a problem (no responsible) they are very good for that Or the fastest and simple for me. They are well "militant insurers". But that is not the case, it is simply false. Maif does everything to pay nothing.</v>
      </c>
    </row>
    <row r="12112" ht="15.75" customHeight="1">
      <c r="A12112" s="1" t="s">
        <v>4625</v>
      </c>
      <c r="B12112" s="1">
        <v>1.0</v>
      </c>
      <c r="C12112" s="1" t="s">
        <v>25929</v>
      </c>
      <c r="D12112" s="1" t="s">
        <v>25930</v>
      </c>
      <c r="E12112" s="1" t="s">
        <v>10</v>
      </c>
      <c r="F12112" s="1" t="s">
        <v>11</v>
      </c>
      <c r="G12112" s="1" t="str">
        <f>IFERROR(__xludf.DUMMYFUNCTION("GOOGLETRANSLATE(D12112,""fr"",""en"")"),"#VALUE!")</f>
        <v>#VALUE!</v>
      </c>
    </row>
    <row r="12113" ht="15.75" customHeight="1">
      <c r="A12113" s="1" t="s">
        <v>1132</v>
      </c>
      <c r="B12113" s="1">
        <v>5.0</v>
      </c>
      <c r="C12113" s="1" t="s">
        <v>25931</v>
      </c>
      <c r="D12113" s="1" t="s">
        <v>25932</v>
      </c>
      <c r="E12113" s="1" t="s">
        <v>292</v>
      </c>
      <c r="F12113" s="1" t="s">
        <v>11</v>
      </c>
      <c r="G12113" s="1" t="str">
        <f>IFERROR(__xludf.DUMMYFUNCTION("GOOGLETRANSLATE(D12113,""fr"",""en"")"),"#VALUE!")</f>
        <v>#VALUE!</v>
      </c>
    </row>
    <row r="12114" ht="15.75" customHeight="1">
      <c r="A12114" s="1" t="s">
        <v>144</v>
      </c>
      <c r="B12114" s="1">
        <v>5.0</v>
      </c>
      <c r="C12114" s="1" t="s">
        <v>25933</v>
      </c>
      <c r="D12114" s="1" t="s">
        <v>25934</v>
      </c>
      <c r="E12114" s="1" t="s">
        <v>10</v>
      </c>
      <c r="F12114" s="1" t="s">
        <v>11</v>
      </c>
      <c r="G12114" s="1" t="str">
        <f>IFERROR(__xludf.DUMMYFUNCTION("GOOGLETRANSLATE(D12114,""fr"",""en"")"),"#VALUE!")</f>
        <v>#VALUE!</v>
      </c>
    </row>
    <row r="12115" ht="15.75" customHeight="1">
      <c r="A12115" s="1" t="s">
        <v>494</v>
      </c>
      <c r="B12115" s="1">
        <v>5.0</v>
      </c>
      <c r="C12115" s="1" t="s">
        <v>25935</v>
      </c>
      <c r="D12115" s="1" t="s">
        <v>25936</v>
      </c>
      <c r="E12115" s="1" t="s">
        <v>21</v>
      </c>
      <c r="F12115" s="1" t="s">
        <v>11</v>
      </c>
      <c r="G12115" s="1" t="str">
        <f>IFERROR(__xludf.DUMMYFUNCTION("GOOGLETRANSLATE(D12115,""fr"",""en"")"),"#VALUE!")</f>
        <v>#VALUE!</v>
      </c>
    </row>
    <row r="12116" ht="15.75" customHeight="1">
      <c r="A12116" s="1" t="s">
        <v>25937</v>
      </c>
      <c r="B12116" s="1">
        <v>3.0</v>
      </c>
      <c r="C12116" s="1" t="s">
        <v>25938</v>
      </c>
      <c r="D12116" s="1" t="s">
        <v>25939</v>
      </c>
      <c r="E12116" s="1" t="s">
        <v>10</v>
      </c>
      <c r="F12116" s="1" t="s">
        <v>11</v>
      </c>
      <c r="G12116" s="1" t="str">
        <f>IFERROR(__xludf.DUMMYFUNCTION("GOOGLETRANSLATE(D12116,""fr"",""en"")"),"#VALUE!")</f>
        <v>#VALUE!</v>
      </c>
    </row>
    <row r="12117" ht="15.75" customHeight="1">
      <c r="A12117" s="1" t="s">
        <v>1439</v>
      </c>
      <c r="B12117" s="1">
        <v>3.0</v>
      </c>
      <c r="C12117" s="1" t="s">
        <v>25940</v>
      </c>
      <c r="D12117" s="1" t="s">
        <v>25941</v>
      </c>
      <c r="E12117" s="1" t="s">
        <v>29</v>
      </c>
      <c r="F12117" s="1" t="s">
        <v>30</v>
      </c>
      <c r="G12117" s="1" t="str">
        <f>IFERROR(__xludf.DUMMYFUNCTION("GOOGLETRANSLATE(D12117,""fr"",""en"")"),"#VALUE!")</f>
        <v>#VALUE!</v>
      </c>
    </row>
    <row r="12118" ht="15.75" customHeight="1">
      <c r="A12118" s="1" t="s">
        <v>10977</v>
      </c>
      <c r="B12118" s="1">
        <v>5.0</v>
      </c>
      <c r="C12118" s="1" t="s">
        <v>25942</v>
      </c>
      <c r="D12118" s="1" t="s">
        <v>25943</v>
      </c>
      <c r="E12118" s="1" t="s">
        <v>10</v>
      </c>
      <c r="F12118" s="1" t="s">
        <v>11</v>
      </c>
      <c r="G12118" s="1" t="str">
        <f>IFERROR(__xludf.DUMMYFUNCTION("GOOGLETRANSLATE(D12118,""fr"",""en"")"),"#VALUE!")</f>
        <v>#VALUE!</v>
      </c>
    </row>
    <row r="12119" ht="15.75" customHeight="1">
      <c r="A12119" s="1" t="s">
        <v>14518</v>
      </c>
      <c r="B12119" s="1">
        <v>2.0</v>
      </c>
      <c r="C12119" s="1" t="s">
        <v>25944</v>
      </c>
      <c r="D12119" s="1" t="s">
        <v>25945</v>
      </c>
      <c r="E12119" s="1" t="s">
        <v>614</v>
      </c>
      <c r="F12119" s="1" t="s">
        <v>30</v>
      </c>
      <c r="G12119" s="1" t="str">
        <f>IFERROR(__xludf.DUMMYFUNCTION("GOOGLETRANSLATE(D12119,""fr"",""en"")"),"#VALUE!")</f>
        <v>#VALUE!</v>
      </c>
    </row>
    <row r="12120" ht="15.75" customHeight="1">
      <c r="A12120" s="1" t="s">
        <v>7940</v>
      </c>
      <c r="B12120" s="1">
        <v>2.0</v>
      </c>
      <c r="C12120" s="1" t="s">
        <v>2029</v>
      </c>
      <c r="D12120" s="1" t="s">
        <v>25946</v>
      </c>
      <c r="E12120" s="1" t="s">
        <v>10</v>
      </c>
      <c r="F12120" s="1" t="s">
        <v>11</v>
      </c>
      <c r="G12120" s="1" t="str">
        <f>IFERROR(__xludf.DUMMYFUNCTION("GOOGLETRANSLATE(D12120,""fr"",""en"")"),"#VALUE!")</f>
        <v>#VALUE!</v>
      </c>
    </row>
    <row r="12121" ht="15.75" customHeight="1">
      <c r="A12121" s="1" t="s">
        <v>8463</v>
      </c>
      <c r="B12121" s="1">
        <v>4.0</v>
      </c>
      <c r="C12121" s="1" t="s">
        <v>25947</v>
      </c>
      <c r="D12121" s="1" t="s">
        <v>25948</v>
      </c>
      <c r="E12121" s="1" t="s">
        <v>29</v>
      </c>
      <c r="F12121" s="1" t="s">
        <v>30</v>
      </c>
      <c r="G12121" s="1" t="str">
        <f>IFERROR(__xludf.DUMMYFUNCTION("GOOGLETRANSLATE(D12121,""fr"",""en"")"),"#VALUE!")</f>
        <v>#VALUE!</v>
      </c>
    </row>
    <row r="12122" ht="15.75" customHeight="1">
      <c r="A12122" s="1" t="s">
        <v>6954</v>
      </c>
      <c r="B12122" s="1">
        <v>2.0</v>
      </c>
      <c r="C12122" s="1" t="s">
        <v>25949</v>
      </c>
      <c r="D12122" s="1" t="s">
        <v>25950</v>
      </c>
      <c r="E12122" s="1" t="s">
        <v>2727</v>
      </c>
      <c r="F12122" s="1" t="s">
        <v>66</v>
      </c>
      <c r="G12122" s="1" t="str">
        <f>IFERROR(__xludf.DUMMYFUNCTION("GOOGLETRANSLATE(D12122,""fr"",""en"")"),"#VALUE!")</f>
        <v>#VALUE!</v>
      </c>
    </row>
    <row r="12123" ht="15.75" customHeight="1">
      <c r="A12123" s="1" t="s">
        <v>485</v>
      </c>
      <c r="B12123" s="1">
        <v>4.0</v>
      </c>
      <c r="C12123" s="1" t="s">
        <v>25951</v>
      </c>
      <c r="D12123" s="1" t="s">
        <v>25952</v>
      </c>
      <c r="E12123" s="1" t="s">
        <v>614</v>
      </c>
      <c r="F12123" s="1" t="s">
        <v>30</v>
      </c>
      <c r="G12123" s="1" t="str">
        <f>IFERROR(__xludf.DUMMYFUNCTION("GOOGLETRANSLATE(D12123,""fr"",""en"")"),"#VALUE!")</f>
        <v>#VALUE!</v>
      </c>
    </row>
    <row r="12124" ht="15.75" customHeight="1">
      <c r="A12124" s="1" t="s">
        <v>1476</v>
      </c>
      <c r="B12124" s="1">
        <v>5.0</v>
      </c>
      <c r="C12124" s="1" t="s">
        <v>25953</v>
      </c>
      <c r="D12124" s="1" t="s">
        <v>25954</v>
      </c>
      <c r="E12124" s="1" t="s">
        <v>10</v>
      </c>
      <c r="F12124" s="1" t="s">
        <v>11</v>
      </c>
      <c r="G12124" s="1" t="str">
        <f>IFERROR(__xludf.DUMMYFUNCTION("GOOGLETRANSLATE(D12124,""fr"",""en"")"),"#VALUE!")</f>
        <v>#VALUE!</v>
      </c>
    </row>
    <row r="12125" ht="15.75" customHeight="1">
      <c r="A12125" s="1" t="s">
        <v>670</v>
      </c>
      <c r="B12125" s="1">
        <v>5.0</v>
      </c>
      <c r="C12125" s="1" t="s">
        <v>25955</v>
      </c>
      <c r="D12125" s="1" t="s">
        <v>25956</v>
      </c>
      <c r="E12125" s="1" t="s">
        <v>10</v>
      </c>
      <c r="F12125" s="1" t="s">
        <v>11</v>
      </c>
      <c r="G12125" s="1" t="str">
        <f>IFERROR(__xludf.DUMMYFUNCTION("GOOGLETRANSLATE(D12125,""fr"",""en"")"),"#VALUE!")</f>
        <v>#VALUE!</v>
      </c>
    </row>
    <row r="12126" ht="15.75" customHeight="1">
      <c r="A12126" s="1" t="s">
        <v>1050</v>
      </c>
      <c r="B12126" s="1">
        <v>1.0</v>
      </c>
      <c r="C12126" s="1" t="s">
        <v>25957</v>
      </c>
      <c r="D12126" s="1" t="s">
        <v>25958</v>
      </c>
      <c r="E12126" s="1" t="s">
        <v>575</v>
      </c>
      <c r="F12126" s="1" t="s">
        <v>84</v>
      </c>
      <c r="G12126" s="1" t="str">
        <f>IFERROR(__xludf.DUMMYFUNCTION("GOOGLETRANSLATE(D12126,""fr"",""en"")"),"#VALUE!")</f>
        <v>#VALUE!</v>
      </c>
    </row>
    <row r="12127" ht="15.75" customHeight="1">
      <c r="A12127" s="1" t="s">
        <v>5607</v>
      </c>
      <c r="B12127" s="1">
        <v>2.0</v>
      </c>
      <c r="C12127" s="1" t="s">
        <v>25959</v>
      </c>
      <c r="D12127" s="1" t="s">
        <v>25960</v>
      </c>
      <c r="E12127" s="1" t="s">
        <v>10</v>
      </c>
      <c r="F12127" s="1" t="s">
        <v>11</v>
      </c>
      <c r="G12127" s="1" t="str">
        <f>IFERROR(__xludf.DUMMYFUNCTION("GOOGLETRANSLATE(D12127,""fr"",""en"")"),"#VALUE!")</f>
        <v>#VALUE!</v>
      </c>
    </row>
    <row r="12128" ht="15.75" customHeight="1">
      <c r="A12128" s="1" t="s">
        <v>774</v>
      </c>
      <c r="B12128" s="1">
        <v>1.0</v>
      </c>
      <c r="C12128" s="1" t="s">
        <v>25961</v>
      </c>
      <c r="D12128" s="1" t="s">
        <v>25962</v>
      </c>
      <c r="E12128" s="1" t="s">
        <v>10</v>
      </c>
      <c r="F12128" s="1" t="s">
        <v>11</v>
      </c>
      <c r="G12128" s="1" t="str">
        <f>IFERROR(__xludf.DUMMYFUNCTION("GOOGLETRANSLATE(D12128,""fr"",""en"")"),"#VALUE!")</f>
        <v>#VALUE!</v>
      </c>
    </row>
    <row r="12129" ht="15.75" customHeight="1">
      <c r="A12129" s="1" t="s">
        <v>1218</v>
      </c>
      <c r="B12129" s="1">
        <v>5.0</v>
      </c>
      <c r="C12129" s="1" t="s">
        <v>25963</v>
      </c>
      <c r="D12129" s="1" t="s">
        <v>25964</v>
      </c>
      <c r="E12129" s="1" t="s">
        <v>484</v>
      </c>
      <c r="F12129" s="1" t="s">
        <v>118</v>
      </c>
      <c r="G12129" s="1" t="str">
        <f>IFERROR(__xludf.DUMMYFUNCTION("GOOGLETRANSLATE(D12129,""fr"",""en"")"),"#VALUE!")</f>
        <v>#VALUE!</v>
      </c>
    </row>
    <row r="12130" ht="15.75" customHeight="1">
      <c r="A12130" s="1" t="s">
        <v>3856</v>
      </c>
      <c r="B12130" s="1">
        <v>2.0</v>
      </c>
      <c r="C12130" s="1" t="s">
        <v>25965</v>
      </c>
      <c r="D12130" s="1" t="s">
        <v>25966</v>
      </c>
      <c r="E12130" s="1" t="s">
        <v>169</v>
      </c>
      <c r="F12130" s="1" t="s">
        <v>11</v>
      </c>
      <c r="G12130" s="1" t="str">
        <f>IFERROR(__xludf.DUMMYFUNCTION("GOOGLETRANSLATE(D12130,""fr"",""en"")"),"#VALUE!")</f>
        <v>#VALUE!</v>
      </c>
    </row>
    <row r="12131" ht="15.75" customHeight="1">
      <c r="A12131" s="1" t="s">
        <v>2728</v>
      </c>
      <c r="B12131" s="1">
        <v>3.0</v>
      </c>
      <c r="C12131" s="1" t="s">
        <v>25967</v>
      </c>
      <c r="D12131" s="1" t="s">
        <v>25968</v>
      </c>
      <c r="E12131" s="1" t="s">
        <v>21</v>
      </c>
      <c r="F12131" s="1" t="s">
        <v>11</v>
      </c>
      <c r="G12131" s="1" t="str">
        <f>IFERROR(__xludf.DUMMYFUNCTION("GOOGLETRANSLATE(D12131,""fr"",""en"")"),"#VALUE!")</f>
        <v>#VALUE!</v>
      </c>
    </row>
    <row r="12132" ht="15.75" customHeight="1">
      <c r="A12132" s="1" t="s">
        <v>25969</v>
      </c>
      <c r="B12132" s="1">
        <v>3.0</v>
      </c>
      <c r="C12132" s="1" t="s">
        <v>25970</v>
      </c>
      <c r="D12132" s="1" t="s">
        <v>25971</v>
      </c>
      <c r="E12132" s="1" t="s">
        <v>575</v>
      </c>
      <c r="F12132" s="1" t="s">
        <v>84</v>
      </c>
      <c r="G12132" s="1" t="str">
        <f>IFERROR(__xludf.DUMMYFUNCTION("GOOGLETRANSLATE(D12132,""fr"",""en"")"),"#VALUE!")</f>
        <v>#VALUE!</v>
      </c>
    </row>
    <row r="12133" ht="15.75" customHeight="1">
      <c r="A12133" s="1" t="s">
        <v>7694</v>
      </c>
      <c r="B12133" s="1">
        <v>1.0</v>
      </c>
      <c r="C12133" s="1" t="s">
        <v>25972</v>
      </c>
      <c r="D12133" s="1" t="s">
        <v>25973</v>
      </c>
      <c r="E12133" s="1" t="s">
        <v>196</v>
      </c>
      <c r="F12133" s="1" t="s">
        <v>118</v>
      </c>
      <c r="G12133" s="1" t="str">
        <f>IFERROR(__xludf.DUMMYFUNCTION("GOOGLETRANSLATE(D12133,""fr"",""en"")"),"#VALUE!")</f>
        <v>#VALUE!</v>
      </c>
    </row>
    <row r="12134" ht="15.75" customHeight="1">
      <c r="A12134" s="1" t="s">
        <v>9006</v>
      </c>
      <c r="B12134" s="1">
        <v>3.0</v>
      </c>
      <c r="C12134" s="1" t="s">
        <v>25974</v>
      </c>
      <c r="D12134" s="1" t="s">
        <v>25975</v>
      </c>
      <c r="E12134" s="1" t="s">
        <v>10</v>
      </c>
      <c r="F12134" s="1" t="s">
        <v>11</v>
      </c>
      <c r="G12134" s="1" t="str">
        <f>IFERROR(__xludf.DUMMYFUNCTION("GOOGLETRANSLATE(D12134,""fr"",""en"")"),"#VALUE!")</f>
        <v>#VALUE!</v>
      </c>
    </row>
    <row r="12135" ht="15.75" customHeight="1">
      <c r="A12135" s="1" t="s">
        <v>335</v>
      </c>
      <c r="B12135" s="1">
        <v>1.0</v>
      </c>
      <c r="C12135" s="1" t="s">
        <v>25976</v>
      </c>
      <c r="D12135" s="1" t="s">
        <v>25977</v>
      </c>
      <c r="E12135" s="1" t="s">
        <v>296</v>
      </c>
      <c r="F12135" s="1" t="s">
        <v>118</v>
      </c>
      <c r="G12135" s="1" t="str">
        <f>IFERROR(__xludf.DUMMYFUNCTION("GOOGLETRANSLATE(D12135,""fr"",""en"")"),"#VALUE!")</f>
        <v>#VALUE!</v>
      </c>
    </row>
    <row r="12136" ht="15.75" customHeight="1">
      <c r="A12136" s="1" t="s">
        <v>647</v>
      </c>
      <c r="B12136" s="1">
        <v>5.0</v>
      </c>
      <c r="C12136" s="1" t="s">
        <v>25978</v>
      </c>
      <c r="D12136" s="1" t="s">
        <v>25979</v>
      </c>
      <c r="E12136" s="1" t="s">
        <v>10</v>
      </c>
      <c r="F12136" s="1" t="s">
        <v>11</v>
      </c>
      <c r="G12136" s="1" t="str">
        <f>IFERROR(__xludf.DUMMYFUNCTION("GOOGLETRANSLATE(D12136,""fr"",""en"")"),"#VALUE!")</f>
        <v>#VALUE!</v>
      </c>
    </row>
    <row r="12137" ht="15.75" customHeight="1">
      <c r="A12137" s="1" t="s">
        <v>576</v>
      </c>
      <c r="B12137" s="1">
        <v>4.0</v>
      </c>
      <c r="C12137" s="1" t="s">
        <v>25980</v>
      </c>
      <c r="D12137" s="1" t="s">
        <v>25981</v>
      </c>
      <c r="E12137" s="1" t="s">
        <v>176</v>
      </c>
      <c r="F12137" s="1" t="s">
        <v>66</v>
      </c>
      <c r="G12137" s="1" t="str">
        <f>IFERROR(__xludf.DUMMYFUNCTION("GOOGLETRANSLATE(D12137,""fr"",""en"")"),"#VALUE!")</f>
        <v>#VALUE!</v>
      </c>
    </row>
    <row r="12138" ht="15.75" customHeight="1">
      <c r="A12138" s="1" t="s">
        <v>1995</v>
      </c>
      <c r="B12138" s="1">
        <v>3.0</v>
      </c>
      <c r="C12138" s="1" t="s">
        <v>25982</v>
      </c>
      <c r="D12138" s="1" t="s">
        <v>25983</v>
      </c>
      <c r="E12138" s="1" t="s">
        <v>614</v>
      </c>
      <c r="F12138" s="1" t="s">
        <v>30</v>
      </c>
      <c r="G12138" s="1" t="str">
        <f>IFERROR(__xludf.DUMMYFUNCTION("GOOGLETRANSLATE(D12138,""fr"",""en"")"),"#VALUE!")</f>
        <v>#VALUE!</v>
      </c>
    </row>
    <row r="12139" ht="15.75" customHeight="1">
      <c r="A12139" s="1" t="s">
        <v>1476</v>
      </c>
      <c r="B12139" s="1">
        <v>5.0</v>
      </c>
      <c r="C12139" s="1" t="s">
        <v>25984</v>
      </c>
      <c r="D12139" s="1" t="s">
        <v>25985</v>
      </c>
      <c r="E12139" s="1" t="s">
        <v>21</v>
      </c>
      <c r="F12139" s="1" t="s">
        <v>11</v>
      </c>
      <c r="G12139" s="1" t="str">
        <f>IFERROR(__xludf.DUMMYFUNCTION("GOOGLETRANSLATE(D12139,""fr"",""en"")"),"#VALUE!")</f>
        <v>#VALUE!</v>
      </c>
    </row>
    <row r="12140" ht="15.75" customHeight="1">
      <c r="A12140" s="1" t="s">
        <v>2097</v>
      </c>
      <c r="B12140" s="1">
        <v>5.0</v>
      </c>
      <c r="C12140" s="1" t="s">
        <v>25986</v>
      </c>
      <c r="D12140" s="1" t="s">
        <v>25987</v>
      </c>
      <c r="E12140" s="1" t="s">
        <v>21</v>
      </c>
      <c r="F12140" s="1" t="s">
        <v>11</v>
      </c>
      <c r="G12140" s="1" t="str">
        <f>IFERROR(__xludf.DUMMYFUNCTION("GOOGLETRANSLATE(D12140,""fr"",""en"")"),"#VALUE!")</f>
        <v>#VALUE!</v>
      </c>
    </row>
    <row r="12141" ht="15.75" customHeight="1">
      <c r="A12141" s="1" t="s">
        <v>532</v>
      </c>
      <c r="B12141" s="1">
        <v>1.0</v>
      </c>
      <c r="C12141" s="1" t="s">
        <v>25988</v>
      </c>
      <c r="D12141" s="1" t="s">
        <v>25989</v>
      </c>
      <c r="E12141" s="1" t="s">
        <v>10</v>
      </c>
      <c r="F12141" s="1" t="s">
        <v>11</v>
      </c>
      <c r="G12141" s="1" t="str">
        <f>IFERROR(__xludf.DUMMYFUNCTION("GOOGLETRANSLATE(D12141,""fr"",""en"")"),"#VALUE!")</f>
        <v>#VALUE!</v>
      </c>
    </row>
    <row r="12142" ht="15.75" customHeight="1">
      <c r="A12142" s="1" t="s">
        <v>25990</v>
      </c>
      <c r="B12142" s="1">
        <v>2.0</v>
      </c>
      <c r="C12142" s="1" t="s">
        <v>25991</v>
      </c>
      <c r="D12142" s="1" t="s">
        <v>25992</v>
      </c>
      <c r="E12142" s="1" t="s">
        <v>169</v>
      </c>
      <c r="F12142" s="1" t="s">
        <v>11</v>
      </c>
      <c r="G12142" s="1" t="str">
        <f>IFERROR(__xludf.DUMMYFUNCTION("GOOGLETRANSLATE(D12142,""fr"",""en"")"),"#VALUE!")</f>
        <v>#VALUE!</v>
      </c>
    </row>
    <row r="12143" ht="15.75" customHeight="1">
      <c r="A12143" s="1" t="s">
        <v>2141</v>
      </c>
      <c r="B12143" s="1">
        <v>4.0</v>
      </c>
      <c r="C12143" s="1" t="s">
        <v>25993</v>
      </c>
      <c r="D12143" s="1" t="s">
        <v>25994</v>
      </c>
      <c r="E12143" s="1" t="s">
        <v>21</v>
      </c>
      <c r="F12143" s="1" t="s">
        <v>11</v>
      </c>
      <c r="G12143" s="1" t="str">
        <f>IFERROR(__xludf.DUMMYFUNCTION("GOOGLETRANSLATE(D12143,""fr"",""en"")"),"#VALUE!")</f>
        <v>#VALUE!</v>
      </c>
    </row>
    <row r="12144" ht="15.75" customHeight="1">
      <c r="A12144" s="1" t="s">
        <v>1138</v>
      </c>
      <c r="B12144" s="1">
        <v>5.0</v>
      </c>
      <c r="C12144" s="1" t="s">
        <v>25995</v>
      </c>
      <c r="D12144" s="1" t="s">
        <v>25996</v>
      </c>
      <c r="E12144" s="1" t="s">
        <v>10</v>
      </c>
      <c r="F12144" s="1" t="s">
        <v>11</v>
      </c>
      <c r="G12144" s="1" t="str">
        <f>IFERROR(__xludf.DUMMYFUNCTION("GOOGLETRANSLATE(D12144,""fr"",""en"")"),"#VALUE!")</f>
        <v>#VALUE!</v>
      </c>
    </row>
    <row r="12145" ht="15.75" customHeight="1">
      <c r="A12145" s="1" t="s">
        <v>11724</v>
      </c>
      <c r="B12145" s="1">
        <v>1.0</v>
      </c>
      <c r="C12145" s="1" t="s">
        <v>25997</v>
      </c>
      <c r="D12145" s="1" t="s">
        <v>25998</v>
      </c>
      <c r="E12145" s="1" t="s">
        <v>38</v>
      </c>
      <c r="F12145" s="1" t="s">
        <v>39</v>
      </c>
      <c r="G12145" s="1" t="str">
        <f>IFERROR(__xludf.DUMMYFUNCTION("GOOGLETRANSLATE(D12145,""fr"",""en"")"),"#VALUE!")</f>
        <v>#VALUE!</v>
      </c>
    </row>
    <row r="12146" ht="15.75" customHeight="1">
      <c r="A12146" s="1" t="s">
        <v>5116</v>
      </c>
      <c r="B12146" s="1">
        <v>2.0</v>
      </c>
      <c r="C12146" s="1" t="s">
        <v>25999</v>
      </c>
      <c r="D12146" s="1" t="s">
        <v>26000</v>
      </c>
      <c r="E12146" s="1" t="s">
        <v>125</v>
      </c>
      <c r="F12146" s="1" t="s">
        <v>11</v>
      </c>
      <c r="G12146" s="1" t="str">
        <f>IFERROR(__xludf.DUMMYFUNCTION("GOOGLETRANSLATE(D12146,""fr"",""en"")"),"#VALUE!")</f>
        <v>#VALUE!</v>
      </c>
    </row>
    <row r="12147" ht="15.75" customHeight="1">
      <c r="A12147" s="1" t="s">
        <v>424</v>
      </c>
      <c r="B12147" s="1">
        <v>5.0</v>
      </c>
      <c r="C12147" s="1" t="s">
        <v>26001</v>
      </c>
      <c r="D12147" s="1" t="s">
        <v>26002</v>
      </c>
      <c r="E12147" s="1" t="s">
        <v>21</v>
      </c>
      <c r="F12147" s="1" t="s">
        <v>11</v>
      </c>
      <c r="G12147" s="1" t="str">
        <f>IFERROR(__xludf.DUMMYFUNCTION("GOOGLETRANSLATE(D12147,""fr"",""en"")"),"#VALUE!")</f>
        <v>#VALUE!</v>
      </c>
    </row>
    <row r="12148" ht="15.75" customHeight="1">
      <c r="A12148" s="1" t="s">
        <v>10634</v>
      </c>
      <c r="B12148" s="1">
        <v>3.0</v>
      </c>
      <c r="C12148" s="1" t="s">
        <v>26003</v>
      </c>
      <c r="D12148" s="1" t="s">
        <v>26004</v>
      </c>
      <c r="E12148" s="1" t="s">
        <v>34</v>
      </c>
      <c r="F12148" s="1" t="s">
        <v>30</v>
      </c>
      <c r="G12148" s="1" t="str">
        <f>IFERROR(__xludf.DUMMYFUNCTION("GOOGLETRANSLATE(D12148,""fr"",""en"")"),"#VALUE!")</f>
        <v>#VALUE!</v>
      </c>
    </row>
    <row r="12149" ht="15.75" customHeight="1">
      <c r="A12149" s="1" t="s">
        <v>26005</v>
      </c>
      <c r="B12149" s="1">
        <v>2.0</v>
      </c>
      <c r="C12149" s="1" t="s">
        <v>26006</v>
      </c>
      <c r="D12149" s="1" t="s">
        <v>26007</v>
      </c>
      <c r="E12149" s="1" t="s">
        <v>52</v>
      </c>
      <c r="F12149" s="1" t="s">
        <v>11</v>
      </c>
      <c r="G12149" s="1" t="str">
        <f>IFERROR(__xludf.DUMMYFUNCTION("GOOGLETRANSLATE(D12149,""fr"",""en"")"),"#VALUE!")</f>
        <v>#VALUE!</v>
      </c>
    </row>
    <row r="12150" ht="15.75" customHeight="1">
      <c r="A12150" s="1" t="s">
        <v>1663</v>
      </c>
      <c r="B12150" s="1">
        <v>5.0</v>
      </c>
      <c r="C12150" s="1" t="s">
        <v>26008</v>
      </c>
      <c r="D12150" s="1" t="s">
        <v>26009</v>
      </c>
      <c r="E12150" s="1" t="s">
        <v>448</v>
      </c>
      <c r="F12150" s="1" t="s">
        <v>84</v>
      </c>
      <c r="G12150" s="1" t="str">
        <f>IFERROR(__xludf.DUMMYFUNCTION("GOOGLETRANSLATE(D12150,""fr"",""en"")"),"#VALUE!")</f>
        <v>#VALUE!</v>
      </c>
    </row>
    <row r="12151" ht="15.75" customHeight="1">
      <c r="A12151" s="1" t="s">
        <v>1673</v>
      </c>
      <c r="B12151" s="1">
        <v>4.0</v>
      </c>
      <c r="C12151" s="1" t="s">
        <v>26010</v>
      </c>
      <c r="D12151" s="1" t="s">
        <v>26011</v>
      </c>
      <c r="E12151" s="1" t="s">
        <v>169</v>
      </c>
      <c r="F12151" s="1" t="s">
        <v>11</v>
      </c>
      <c r="G12151" s="1" t="str">
        <f>IFERROR(__xludf.DUMMYFUNCTION("GOOGLETRANSLATE(D12151,""fr"",""en"")"),"#VALUE!")</f>
        <v>#VALUE!</v>
      </c>
    </row>
    <row r="12152" ht="15.75" customHeight="1">
      <c r="A12152" s="1" t="s">
        <v>2237</v>
      </c>
      <c r="B12152" s="1">
        <v>1.0</v>
      </c>
      <c r="C12152" s="1" t="s">
        <v>26012</v>
      </c>
      <c r="D12152" s="1" t="s">
        <v>26013</v>
      </c>
      <c r="E12152" s="1" t="s">
        <v>10</v>
      </c>
      <c r="F12152" s="1" t="s">
        <v>11</v>
      </c>
      <c r="G12152" s="1" t="str">
        <f>IFERROR(__xludf.DUMMYFUNCTION("GOOGLETRANSLATE(D12152,""fr"",""en"")"),"#VALUE!")</f>
        <v>#VALUE!</v>
      </c>
    </row>
    <row r="12153" ht="15.75" customHeight="1">
      <c r="A12153" s="1" t="s">
        <v>5230</v>
      </c>
      <c r="B12153" s="1">
        <v>3.0</v>
      </c>
      <c r="C12153" s="1" t="s">
        <v>26014</v>
      </c>
      <c r="D12153" s="1" t="s">
        <v>26015</v>
      </c>
      <c r="E12153" s="1" t="s">
        <v>10</v>
      </c>
      <c r="F12153" s="1" t="s">
        <v>11</v>
      </c>
      <c r="G12153" s="1" t="str">
        <f>IFERROR(__xludf.DUMMYFUNCTION("GOOGLETRANSLATE(D12153,""fr"",""en"")"),"#VALUE!")</f>
        <v>#VALUE!</v>
      </c>
    </row>
    <row r="12154" ht="15.75" customHeight="1">
      <c r="A12154" s="1" t="s">
        <v>1870</v>
      </c>
      <c r="B12154" s="1">
        <v>3.0</v>
      </c>
      <c r="C12154" s="1" t="s">
        <v>26016</v>
      </c>
      <c r="D12154" s="1" t="s">
        <v>26017</v>
      </c>
      <c r="E12154" s="1" t="s">
        <v>21</v>
      </c>
      <c r="F12154" s="1" t="s">
        <v>11</v>
      </c>
      <c r="G12154" s="1" t="str">
        <f>IFERROR(__xludf.DUMMYFUNCTION("GOOGLETRANSLATE(D12154,""fr"",""en"")"),"Welcome, lack of knowledge of the advisor who needed help to finalize the contract has several resumptions for different subjects and therefore put on hold but very polite.")</f>
        <v>Welcome, lack of knowledge of the advisor who needed help to finalize the contract has several resumptions for different subjects and therefore put on hold but very polite.</v>
      </c>
    </row>
    <row r="12155" ht="15.75" customHeight="1">
      <c r="A12155" s="1" t="s">
        <v>3100</v>
      </c>
      <c r="B12155" s="1">
        <v>1.0</v>
      </c>
      <c r="C12155" s="1" t="s">
        <v>26018</v>
      </c>
      <c r="D12155" s="1" t="s">
        <v>26019</v>
      </c>
      <c r="E12155" s="1" t="s">
        <v>109</v>
      </c>
      <c r="F12155" s="1" t="s">
        <v>11</v>
      </c>
      <c r="G12155" s="1" t="str">
        <f>IFERROR(__xludf.DUMMYFUNCTION("GOOGLETRANSLATE(D12155,""fr"",""en"")"),"#VALUE!")</f>
        <v>#VALUE!</v>
      </c>
    </row>
    <row r="12156" ht="15.75" customHeight="1">
      <c r="A12156" s="1" t="s">
        <v>367</v>
      </c>
      <c r="B12156" s="1">
        <v>4.0</v>
      </c>
      <c r="C12156" s="1" t="s">
        <v>26020</v>
      </c>
      <c r="D12156" s="1" t="s">
        <v>26021</v>
      </c>
      <c r="E12156" s="1" t="s">
        <v>10</v>
      </c>
      <c r="F12156" s="1" t="s">
        <v>11</v>
      </c>
      <c r="G12156" s="1" t="str">
        <f>IFERROR(__xludf.DUMMYFUNCTION("GOOGLETRANSLATE(D12156,""fr"",""en"")"),"#VALUE!")</f>
        <v>#VALUE!</v>
      </c>
    </row>
    <row r="12157" ht="15.75" customHeight="1">
      <c r="A12157" s="1" t="s">
        <v>2097</v>
      </c>
      <c r="B12157" s="1">
        <v>5.0</v>
      </c>
      <c r="C12157" s="1" t="s">
        <v>26022</v>
      </c>
      <c r="D12157" s="1" t="s">
        <v>26023</v>
      </c>
      <c r="E12157" s="1" t="s">
        <v>21</v>
      </c>
      <c r="F12157" s="1" t="s">
        <v>11</v>
      </c>
      <c r="G12157" s="1" t="str">
        <f>IFERROR(__xludf.DUMMYFUNCTION("GOOGLETRANSLATE(D12157,""fr"",""en"")"),"#VALUE!")</f>
        <v>#VALUE!</v>
      </c>
    </row>
    <row r="12158" ht="15.75" customHeight="1">
      <c r="A12158" s="1" t="s">
        <v>1741</v>
      </c>
      <c r="B12158" s="1">
        <v>4.0</v>
      </c>
      <c r="C12158" s="1" t="s">
        <v>26024</v>
      </c>
      <c r="D12158" s="1" t="s">
        <v>26025</v>
      </c>
      <c r="E12158" s="1" t="s">
        <v>10</v>
      </c>
      <c r="F12158" s="1" t="s">
        <v>11</v>
      </c>
      <c r="G12158" s="1" t="str">
        <f>IFERROR(__xludf.DUMMYFUNCTION("GOOGLETRANSLATE(D12158,""fr"",""en"")"),"#VALUE!")</f>
        <v>#VALUE!</v>
      </c>
    </row>
    <row r="12159" ht="15.75" customHeight="1">
      <c r="A12159" s="1" t="s">
        <v>214</v>
      </c>
      <c r="B12159" s="1">
        <v>1.0</v>
      </c>
      <c r="C12159" s="1" t="s">
        <v>26026</v>
      </c>
      <c r="D12159" s="1" t="s">
        <v>26027</v>
      </c>
      <c r="E12159" s="1" t="s">
        <v>3148</v>
      </c>
      <c r="F12159" s="1" t="s">
        <v>118</v>
      </c>
      <c r="G12159" s="1" t="str">
        <f>IFERROR(__xludf.DUMMYFUNCTION("GOOGLETRANSLATE(D12159,""fr"",""en"")"),"#VALUE!")</f>
        <v>#VALUE!</v>
      </c>
    </row>
    <row r="12160" ht="15.75" customHeight="1">
      <c r="A12160" s="1" t="s">
        <v>11538</v>
      </c>
      <c r="B12160" s="1">
        <v>1.0</v>
      </c>
      <c r="C12160" s="1" t="s">
        <v>26028</v>
      </c>
      <c r="D12160" s="1" t="s">
        <v>26029</v>
      </c>
      <c r="E12160" s="1" t="s">
        <v>7711</v>
      </c>
      <c r="F12160" s="1" t="s">
        <v>5982</v>
      </c>
      <c r="G12160" s="1" t="str">
        <f>IFERROR(__xludf.DUMMYFUNCTION("GOOGLETRANSLATE(D12160,""fr"",""en"")"),"#VALUE!")</f>
        <v>#VALUE!</v>
      </c>
    </row>
    <row r="12161" ht="15.75" customHeight="1">
      <c r="A12161" s="1" t="s">
        <v>4016</v>
      </c>
      <c r="B12161" s="1">
        <v>1.0</v>
      </c>
      <c r="C12161" s="1" t="s">
        <v>26030</v>
      </c>
      <c r="D12161" s="1" t="s">
        <v>26031</v>
      </c>
      <c r="E12161" s="1" t="s">
        <v>169</v>
      </c>
      <c r="F12161" s="1" t="s">
        <v>11</v>
      </c>
      <c r="G12161" s="1" t="str">
        <f>IFERROR(__xludf.DUMMYFUNCTION("GOOGLETRANSLATE(D12161,""fr"",""en"")"),"#VALUE!")</f>
        <v>#VALUE!</v>
      </c>
    </row>
    <row r="12162" ht="15.75" customHeight="1">
      <c r="A12162" s="1" t="s">
        <v>899</v>
      </c>
      <c r="B12162" s="1">
        <v>2.0</v>
      </c>
      <c r="C12162" s="1" t="s">
        <v>26032</v>
      </c>
      <c r="D12162" s="1" t="s">
        <v>26033</v>
      </c>
      <c r="E12162" s="1" t="s">
        <v>10</v>
      </c>
      <c r="F12162" s="1" t="s">
        <v>11</v>
      </c>
      <c r="G12162" s="1" t="str">
        <f>IFERROR(__xludf.DUMMYFUNCTION("GOOGLETRANSLATE(D12162,""fr"",""en"")"),"#VALUE!")</f>
        <v>#VALUE!</v>
      </c>
    </row>
    <row r="12163" ht="15.75" customHeight="1">
      <c r="A12163" s="1" t="s">
        <v>1473</v>
      </c>
      <c r="B12163" s="1">
        <v>4.0</v>
      </c>
      <c r="C12163" s="1" t="s">
        <v>26034</v>
      </c>
      <c r="D12163" s="1" t="s">
        <v>26035</v>
      </c>
      <c r="E12163" s="1" t="s">
        <v>21</v>
      </c>
      <c r="F12163" s="1" t="s">
        <v>11</v>
      </c>
      <c r="G12163" s="1" t="str">
        <f>IFERROR(__xludf.DUMMYFUNCTION("GOOGLETRANSLATE(D12163,""fr"",""en"")"),"#VALUE!")</f>
        <v>#VALUE!</v>
      </c>
    </row>
    <row r="12164" ht="15.75" customHeight="1">
      <c r="A12164" s="1" t="s">
        <v>710</v>
      </c>
      <c r="B12164" s="1">
        <v>1.0</v>
      </c>
      <c r="C12164" s="1" t="s">
        <v>26036</v>
      </c>
      <c r="D12164" s="1" t="s">
        <v>26037</v>
      </c>
      <c r="E12164" s="1" t="s">
        <v>355</v>
      </c>
      <c r="F12164" s="1" t="s">
        <v>110</v>
      </c>
      <c r="G12164" s="1" t="str">
        <f>IFERROR(__xludf.DUMMYFUNCTION("GOOGLETRANSLATE(D12164,""fr"",""en"")"),"#VALUE!")</f>
        <v>#VALUE!</v>
      </c>
    </row>
    <row r="12165" ht="15.75" customHeight="1">
      <c r="A12165" s="1" t="s">
        <v>1709</v>
      </c>
      <c r="B12165" s="1">
        <v>5.0</v>
      </c>
      <c r="C12165" s="1" t="s">
        <v>26038</v>
      </c>
      <c r="D12165" s="1" t="s">
        <v>26039</v>
      </c>
      <c r="E12165" s="1" t="s">
        <v>21</v>
      </c>
      <c r="F12165" s="1" t="s">
        <v>11</v>
      </c>
      <c r="G12165" s="1" t="str">
        <f>IFERROR(__xludf.DUMMYFUNCTION("GOOGLETRANSLATE(D12165,""fr"",""en"")"),"#VALUE!")</f>
        <v>#VALUE!</v>
      </c>
    </row>
    <row r="12166" ht="15.75" customHeight="1">
      <c r="A12166" s="1" t="s">
        <v>670</v>
      </c>
      <c r="B12166" s="1">
        <v>3.0</v>
      </c>
      <c r="C12166" s="1" t="s">
        <v>26040</v>
      </c>
      <c r="D12166" s="1" t="s">
        <v>26041</v>
      </c>
      <c r="E12166" s="1" t="s">
        <v>52</v>
      </c>
      <c r="F12166" s="1" t="s">
        <v>11</v>
      </c>
      <c r="G12166" s="1" t="str">
        <f>IFERROR(__xludf.DUMMYFUNCTION("GOOGLETRANSLATE(D12166,""fr"",""en"")"),"#VALUE!")</f>
        <v>#VALUE!</v>
      </c>
    </row>
    <row r="12167" ht="15.75" customHeight="1">
      <c r="A12167" s="1" t="s">
        <v>3312</v>
      </c>
      <c r="B12167" s="1">
        <v>4.0</v>
      </c>
      <c r="C12167" s="1" t="s">
        <v>26042</v>
      </c>
      <c r="D12167" s="1" t="s">
        <v>26043</v>
      </c>
      <c r="E12167" s="1" t="s">
        <v>21</v>
      </c>
      <c r="F12167" s="1" t="s">
        <v>11</v>
      </c>
      <c r="G12167" s="1" t="str">
        <f>IFERROR(__xludf.DUMMYFUNCTION("GOOGLETRANSLATE(D12167,""fr"",""en"")"),"#VALUE!")</f>
        <v>#VALUE!</v>
      </c>
    </row>
    <row r="12168" ht="15.75" customHeight="1">
      <c r="A12168" s="1" t="s">
        <v>707</v>
      </c>
      <c r="B12168" s="1">
        <v>5.0</v>
      </c>
      <c r="C12168" s="1" t="s">
        <v>26044</v>
      </c>
      <c r="D12168" s="1" t="s">
        <v>26045</v>
      </c>
      <c r="E12168" s="1" t="s">
        <v>10</v>
      </c>
      <c r="F12168" s="1" t="s">
        <v>11</v>
      </c>
      <c r="G12168" s="1" t="str">
        <f>IFERROR(__xludf.DUMMYFUNCTION("GOOGLETRANSLATE(D12168,""fr"",""en"")"),"#VALUE!")</f>
        <v>#VALUE!</v>
      </c>
    </row>
    <row r="12169" ht="15.75" customHeight="1">
      <c r="A12169" s="1" t="s">
        <v>5518</v>
      </c>
      <c r="B12169" s="1">
        <v>1.0</v>
      </c>
      <c r="C12169" s="1" t="s">
        <v>26046</v>
      </c>
      <c r="D12169" s="1" t="s">
        <v>26047</v>
      </c>
      <c r="E12169" s="1" t="s">
        <v>10</v>
      </c>
      <c r="F12169" s="1" t="s">
        <v>11</v>
      </c>
      <c r="G12169" s="1" t="str">
        <f>IFERROR(__xludf.DUMMYFUNCTION("GOOGLETRANSLATE(D12169,""fr"",""en"")"),"#VALUE!")</f>
        <v>#VALUE!</v>
      </c>
    </row>
    <row r="12170" ht="15.75" customHeight="1">
      <c r="A12170" s="1" t="s">
        <v>26048</v>
      </c>
      <c r="B12170" s="1">
        <v>2.0</v>
      </c>
      <c r="C12170" s="1" t="s">
        <v>26049</v>
      </c>
      <c r="D12170" s="1" t="s">
        <v>26050</v>
      </c>
      <c r="E12170" s="1" t="s">
        <v>296</v>
      </c>
      <c r="F12170" s="1" t="s">
        <v>11</v>
      </c>
      <c r="G12170" s="1" t="str">
        <f>IFERROR(__xludf.DUMMYFUNCTION("GOOGLETRANSLATE(D12170,""fr"",""en"")"),"#VALUE!")</f>
        <v>#VALUE!</v>
      </c>
    </row>
    <row r="12171" ht="15.75" customHeight="1">
      <c r="A12171" s="1" t="s">
        <v>391</v>
      </c>
      <c r="B12171" s="1">
        <v>4.0</v>
      </c>
      <c r="C12171" s="1" t="s">
        <v>26051</v>
      </c>
      <c r="D12171" s="1" t="s">
        <v>26052</v>
      </c>
      <c r="E12171" s="1" t="s">
        <v>21</v>
      </c>
      <c r="F12171" s="1" t="s">
        <v>11</v>
      </c>
      <c r="G12171" s="1" t="str">
        <f>IFERROR(__xludf.DUMMYFUNCTION("GOOGLETRANSLATE(D12171,""fr"",""en"")"),"#VALUE!")</f>
        <v>#VALUE!</v>
      </c>
    </row>
    <row r="12172" ht="15.75" customHeight="1">
      <c r="A12172" s="1" t="s">
        <v>4350</v>
      </c>
      <c r="B12172" s="1">
        <v>1.0</v>
      </c>
      <c r="C12172" s="1" t="s">
        <v>26053</v>
      </c>
      <c r="D12172" s="1" t="s">
        <v>26054</v>
      </c>
      <c r="E12172" s="1" t="s">
        <v>230</v>
      </c>
      <c r="F12172" s="1" t="s">
        <v>48</v>
      </c>
      <c r="G12172" s="1" t="str">
        <f>IFERROR(__xludf.DUMMYFUNCTION("GOOGLETRANSLATE(D12172,""fr"",""en"")"),"#VALUE!")</f>
        <v>#VALUE!</v>
      </c>
    </row>
    <row r="12173" ht="15.75" customHeight="1">
      <c r="A12173" s="1" t="s">
        <v>3097</v>
      </c>
      <c r="B12173" s="1">
        <v>2.0</v>
      </c>
      <c r="C12173" s="1" t="s">
        <v>26055</v>
      </c>
      <c r="D12173" s="1" t="s">
        <v>26056</v>
      </c>
      <c r="E12173" s="1" t="s">
        <v>176</v>
      </c>
      <c r="F12173" s="1" t="s">
        <v>66</v>
      </c>
      <c r="G12173" s="1" t="str">
        <f>IFERROR(__xludf.DUMMYFUNCTION("GOOGLETRANSLATE(D12173,""fr"",""en"")"),"#VALUE!")</f>
        <v>#VALUE!</v>
      </c>
    </row>
    <row r="12174" ht="15.75" customHeight="1">
      <c r="A12174" s="1" t="s">
        <v>217</v>
      </c>
      <c r="B12174" s="1">
        <v>3.0</v>
      </c>
      <c r="C12174" s="1" t="s">
        <v>26057</v>
      </c>
      <c r="D12174" s="1" t="s">
        <v>26058</v>
      </c>
      <c r="E12174" s="1" t="s">
        <v>10</v>
      </c>
      <c r="F12174" s="1" t="s">
        <v>11</v>
      </c>
      <c r="G12174" s="1" t="str">
        <f>IFERROR(__xludf.DUMMYFUNCTION("GOOGLETRANSLATE(D12174,""fr"",""en"")"),"#VALUE!")</f>
        <v>#VALUE!</v>
      </c>
    </row>
    <row r="12175" ht="15.75" customHeight="1">
      <c r="A12175" s="1" t="s">
        <v>647</v>
      </c>
      <c r="B12175" s="1">
        <v>3.0</v>
      </c>
      <c r="C12175" s="1" t="s">
        <v>26059</v>
      </c>
      <c r="D12175" s="1" t="s">
        <v>26060</v>
      </c>
      <c r="E12175" s="1" t="s">
        <v>10</v>
      </c>
      <c r="F12175" s="1" t="s">
        <v>11</v>
      </c>
      <c r="G12175" s="1" t="str">
        <f>IFERROR(__xludf.DUMMYFUNCTION("GOOGLETRANSLATE(D12175,""fr"",""en"")"),"#VALUE!")</f>
        <v>#VALUE!</v>
      </c>
    </row>
    <row r="12176" ht="15.75" customHeight="1">
      <c r="A12176" s="1" t="s">
        <v>12864</v>
      </c>
      <c r="B12176" s="1">
        <v>1.0</v>
      </c>
      <c r="C12176" s="1" t="s">
        <v>26061</v>
      </c>
      <c r="D12176" s="1" t="s">
        <v>26062</v>
      </c>
      <c r="E12176" s="1" t="s">
        <v>169</v>
      </c>
      <c r="F12176" s="1" t="s">
        <v>11</v>
      </c>
      <c r="G12176" s="1" t="str">
        <f>IFERROR(__xludf.DUMMYFUNCTION("GOOGLETRANSLATE(D12176,""fr"",""en"")"),"#VALUE!")</f>
        <v>#VALUE!</v>
      </c>
    </row>
    <row r="12177" ht="15.75" customHeight="1">
      <c r="A12177" s="1" t="s">
        <v>918</v>
      </c>
      <c r="B12177" s="1">
        <v>4.0</v>
      </c>
      <c r="C12177" s="1" t="s">
        <v>26063</v>
      </c>
      <c r="D12177" s="1" t="s">
        <v>26064</v>
      </c>
      <c r="E12177" s="1" t="s">
        <v>21</v>
      </c>
      <c r="F12177" s="1" t="s">
        <v>11</v>
      </c>
      <c r="G12177" s="1" t="str">
        <f>IFERROR(__xludf.DUMMYFUNCTION("GOOGLETRANSLATE(D12177,""fr"",""en"")"),"#VALUE!")</f>
        <v>#VALUE!</v>
      </c>
    </row>
    <row r="12178" ht="15.75" customHeight="1">
      <c r="A12178" s="1" t="s">
        <v>505</v>
      </c>
      <c r="B12178" s="1">
        <v>4.0</v>
      </c>
      <c r="C12178" s="1" t="s">
        <v>26065</v>
      </c>
      <c r="D12178" s="1" t="s">
        <v>26066</v>
      </c>
      <c r="E12178" s="1" t="s">
        <v>10</v>
      </c>
      <c r="F12178" s="1" t="s">
        <v>11</v>
      </c>
      <c r="G12178" s="1" t="str">
        <f>IFERROR(__xludf.DUMMYFUNCTION("GOOGLETRANSLATE(D12178,""fr"",""en"")"),"#VALUE!")</f>
        <v>#VALUE!</v>
      </c>
    </row>
    <row r="12179" ht="15.75" customHeight="1">
      <c r="A12179" s="1" t="s">
        <v>664</v>
      </c>
      <c r="B12179" s="1">
        <v>1.0</v>
      </c>
      <c r="C12179" s="1" t="s">
        <v>26067</v>
      </c>
      <c r="D12179" s="1" t="s">
        <v>26068</v>
      </c>
      <c r="E12179" s="1" t="s">
        <v>196</v>
      </c>
      <c r="F12179" s="1" t="s">
        <v>118</v>
      </c>
      <c r="G12179" s="1" t="str">
        <f>IFERROR(__xludf.DUMMYFUNCTION("GOOGLETRANSLATE(D12179,""fr"",""en"")"),"#VALUE!")</f>
        <v>#VALUE!</v>
      </c>
    </row>
    <row r="12180" ht="15.75" customHeight="1">
      <c r="A12180" s="1" t="s">
        <v>3097</v>
      </c>
      <c r="B12180" s="1">
        <v>2.0</v>
      </c>
      <c r="C12180" s="1" t="s">
        <v>26069</v>
      </c>
      <c r="D12180" s="1" t="s">
        <v>26070</v>
      </c>
      <c r="E12180" s="1" t="s">
        <v>280</v>
      </c>
      <c r="F12180" s="1" t="s">
        <v>11</v>
      </c>
      <c r="G12180" s="1" t="str">
        <f>IFERROR(__xludf.DUMMYFUNCTION("GOOGLETRANSLATE(D12180,""fr"",""en"")"),"#VALUE!")</f>
        <v>#VALUE!</v>
      </c>
    </row>
    <row r="12181" ht="15.75" customHeight="1">
      <c r="A12181" s="1" t="s">
        <v>569</v>
      </c>
      <c r="B12181" s="1">
        <v>3.0</v>
      </c>
      <c r="C12181" s="1" t="s">
        <v>26071</v>
      </c>
      <c r="D12181" s="1" t="s">
        <v>26072</v>
      </c>
      <c r="E12181" s="1" t="s">
        <v>10</v>
      </c>
      <c r="F12181" s="1" t="s">
        <v>11</v>
      </c>
      <c r="G12181" s="1" t="str">
        <f>IFERROR(__xludf.DUMMYFUNCTION("GOOGLETRANSLATE(D12181,""fr"",""en"")"),"#VALUE!")</f>
        <v>#VALUE!</v>
      </c>
    </row>
    <row r="12182" ht="15.75" customHeight="1">
      <c r="A12182" s="1" t="s">
        <v>569</v>
      </c>
      <c r="B12182" s="1">
        <v>2.0</v>
      </c>
      <c r="C12182" s="1" t="s">
        <v>26073</v>
      </c>
      <c r="D12182" s="1" t="s">
        <v>26074</v>
      </c>
      <c r="E12182" s="1" t="s">
        <v>10</v>
      </c>
      <c r="F12182" s="1" t="s">
        <v>11</v>
      </c>
      <c r="G12182" s="1" t="str">
        <f>IFERROR(__xludf.DUMMYFUNCTION("GOOGLETRANSLATE(D12182,""fr"",""en"")"),"#VALUE!")</f>
        <v>#VALUE!</v>
      </c>
    </row>
    <row r="12183" ht="15.75" customHeight="1">
      <c r="A12183" s="1" t="s">
        <v>2643</v>
      </c>
      <c r="B12183" s="1">
        <v>4.0</v>
      </c>
      <c r="C12183" s="1" t="s">
        <v>26075</v>
      </c>
      <c r="D12183" s="1" t="s">
        <v>26076</v>
      </c>
      <c r="E12183" s="1" t="s">
        <v>448</v>
      </c>
      <c r="F12183" s="1" t="s">
        <v>84</v>
      </c>
      <c r="G12183" s="1" t="str">
        <f>IFERROR(__xludf.DUMMYFUNCTION("GOOGLETRANSLATE(D12183,""fr"",""en"")"),"#VALUE!")</f>
        <v>#VALUE!</v>
      </c>
    </row>
    <row r="12184" ht="15.75" customHeight="1">
      <c r="A12184" s="1" t="s">
        <v>126</v>
      </c>
      <c r="B12184" s="1">
        <v>4.0</v>
      </c>
      <c r="C12184" s="1" t="s">
        <v>26077</v>
      </c>
      <c r="D12184" s="1" t="s">
        <v>26078</v>
      </c>
      <c r="E12184" s="1" t="s">
        <v>10</v>
      </c>
      <c r="F12184" s="1" t="s">
        <v>11</v>
      </c>
      <c r="G12184" s="1" t="str">
        <f>IFERROR(__xludf.DUMMYFUNCTION("GOOGLETRANSLATE(D12184,""fr"",""en"")"),"#VALUE!")</f>
        <v>#VALUE!</v>
      </c>
    </row>
    <row r="12185" ht="15.75" customHeight="1">
      <c r="A12185" s="1" t="s">
        <v>686</v>
      </c>
      <c r="B12185" s="1">
        <v>5.0</v>
      </c>
      <c r="C12185" s="1" t="s">
        <v>26079</v>
      </c>
      <c r="D12185" s="1" t="s">
        <v>26080</v>
      </c>
      <c r="E12185" s="1" t="s">
        <v>484</v>
      </c>
      <c r="F12185" s="1" t="s">
        <v>30</v>
      </c>
      <c r="G12185" s="1" t="str">
        <f>IFERROR(__xludf.DUMMYFUNCTION("GOOGLETRANSLATE(D12185,""fr"",""en"")"),"#VALUE!")</f>
        <v>#VALUE!</v>
      </c>
    </row>
    <row r="12186" ht="15.75" customHeight="1">
      <c r="A12186" s="1" t="s">
        <v>701</v>
      </c>
      <c r="B12186" s="1">
        <v>4.0</v>
      </c>
      <c r="C12186" s="1" t="s">
        <v>26081</v>
      </c>
      <c r="D12186" s="1" t="s">
        <v>26082</v>
      </c>
      <c r="E12186" s="1" t="s">
        <v>65</v>
      </c>
      <c r="F12186" s="1" t="s">
        <v>66</v>
      </c>
      <c r="G12186" s="1" t="str">
        <f>IFERROR(__xludf.DUMMYFUNCTION("GOOGLETRANSLATE(D12186,""fr"",""en"")"),"#VALUE!")</f>
        <v>#VALUE!</v>
      </c>
    </row>
    <row r="12187" ht="15.75" customHeight="1">
      <c r="A12187" s="1" t="s">
        <v>10333</v>
      </c>
      <c r="B12187" s="1">
        <v>1.0</v>
      </c>
      <c r="C12187" s="1" t="s">
        <v>26083</v>
      </c>
      <c r="D12187" s="1" t="s">
        <v>26084</v>
      </c>
      <c r="E12187" s="1" t="s">
        <v>52</v>
      </c>
      <c r="F12187" s="1" t="s">
        <v>48</v>
      </c>
      <c r="G12187" s="1" t="str">
        <f>IFERROR(__xludf.DUMMYFUNCTION("GOOGLETRANSLATE(D12187,""fr"",""en"")"),"#VALUE!")</f>
        <v>#VALUE!</v>
      </c>
    </row>
    <row r="12188" ht="15.75" customHeight="1">
      <c r="A12188" s="1" t="s">
        <v>7200</v>
      </c>
      <c r="B12188" s="1">
        <v>2.0</v>
      </c>
      <c r="C12188" s="1" t="s">
        <v>26085</v>
      </c>
      <c r="D12188" s="1" t="s">
        <v>26086</v>
      </c>
      <c r="E12188" s="1" t="s">
        <v>65</v>
      </c>
      <c r="F12188" s="1" t="s">
        <v>66</v>
      </c>
      <c r="G12188" s="1" t="str">
        <f>IFERROR(__xludf.DUMMYFUNCTION("GOOGLETRANSLATE(D12188,""fr"",""en"")"),"Completely next to their pumps: they reclaim you already paid contributions, very difficult to join, he makes you wait on the phone for nothing, when we see the lack of professionalism for contract management, we worry in the event of a claim ...")</f>
        <v>Completely next to their pumps: they reclaim you already paid contributions, very difficult to join, he makes you wait on the phone for nothing, when we see the lack of professionalism for contract management, we worry in the event of a claim ...</v>
      </c>
    </row>
    <row r="12189" ht="15.75" customHeight="1">
      <c r="A12189" s="1" t="s">
        <v>1023</v>
      </c>
      <c r="B12189" s="1">
        <v>5.0</v>
      </c>
      <c r="C12189" s="1" t="s">
        <v>26087</v>
      </c>
      <c r="D12189" s="1" t="s">
        <v>26088</v>
      </c>
      <c r="E12189" s="1" t="s">
        <v>176</v>
      </c>
      <c r="F12189" s="1" t="s">
        <v>66</v>
      </c>
      <c r="G12189" s="1" t="str">
        <f>IFERROR(__xludf.DUMMYFUNCTION("GOOGLETRANSLATE(D12189,""fr"",""en"")"),"#VALUE!")</f>
        <v>#VALUE!</v>
      </c>
    </row>
    <row r="12190" ht="15.75" customHeight="1">
      <c r="A12190" s="1" t="s">
        <v>1753</v>
      </c>
      <c r="B12190" s="1">
        <v>1.0</v>
      </c>
      <c r="C12190" s="1" t="s">
        <v>26089</v>
      </c>
      <c r="D12190" s="1" t="s">
        <v>26090</v>
      </c>
      <c r="E12190" s="1" t="s">
        <v>646</v>
      </c>
      <c r="F12190" s="1" t="s">
        <v>39</v>
      </c>
      <c r="G12190" s="1" t="str">
        <f>IFERROR(__xludf.DUMMYFUNCTION("GOOGLETRANSLATE(D12190,""fr"",""en"")"),"#VALUE!")</f>
        <v>#VALUE!</v>
      </c>
    </row>
    <row r="12191" ht="15.75" customHeight="1">
      <c r="A12191" s="1" t="s">
        <v>267</v>
      </c>
      <c r="B12191" s="1">
        <v>5.0</v>
      </c>
      <c r="C12191" s="1" t="s">
        <v>26091</v>
      </c>
      <c r="D12191" s="1" t="s">
        <v>26092</v>
      </c>
      <c r="E12191" s="1" t="s">
        <v>169</v>
      </c>
      <c r="F12191" s="1" t="s">
        <v>11</v>
      </c>
      <c r="G12191" s="1" t="str">
        <f>IFERROR(__xludf.DUMMYFUNCTION("GOOGLETRANSLATE(D12191,""fr"",""en"")"),"#VALUE!")</f>
        <v>#VALUE!</v>
      </c>
    </row>
    <row r="12192" ht="15.75" customHeight="1">
      <c r="A12192" s="1" t="s">
        <v>738</v>
      </c>
      <c r="B12192" s="1">
        <v>4.0</v>
      </c>
      <c r="C12192" s="1" t="s">
        <v>26093</v>
      </c>
      <c r="D12192" s="1" t="s">
        <v>26094</v>
      </c>
      <c r="E12192" s="1" t="s">
        <v>21</v>
      </c>
      <c r="F12192" s="1" t="s">
        <v>11</v>
      </c>
      <c r="G12192" s="1" t="str">
        <f>IFERROR(__xludf.DUMMYFUNCTION("GOOGLETRANSLATE(D12192,""fr"",""en"")"),"#VALUE!")</f>
        <v>#VALUE!</v>
      </c>
    </row>
    <row r="12193" ht="15.75" customHeight="1">
      <c r="A12193" s="1" t="s">
        <v>2097</v>
      </c>
      <c r="B12193" s="1">
        <v>4.0</v>
      </c>
      <c r="C12193" s="1" t="s">
        <v>26095</v>
      </c>
      <c r="D12193" s="1" t="s">
        <v>26096</v>
      </c>
      <c r="E12193" s="1" t="s">
        <v>176</v>
      </c>
      <c r="F12193" s="1" t="s">
        <v>66</v>
      </c>
      <c r="G12193" s="1" t="str">
        <f>IFERROR(__xludf.DUMMYFUNCTION("GOOGLETRANSLATE(D12193,""fr"",""en"")"),"#VALUE!")</f>
        <v>#VALUE!</v>
      </c>
    </row>
    <row r="12194" ht="15.75" customHeight="1">
      <c r="A12194" s="1" t="s">
        <v>179</v>
      </c>
      <c r="B12194" s="1">
        <v>2.0</v>
      </c>
      <c r="C12194" s="1" t="s">
        <v>26097</v>
      </c>
      <c r="D12194" s="1" t="s">
        <v>26098</v>
      </c>
      <c r="E12194" s="1" t="s">
        <v>10</v>
      </c>
      <c r="F12194" s="1" t="s">
        <v>11</v>
      </c>
      <c r="G12194" s="1" t="str">
        <f>IFERROR(__xludf.DUMMYFUNCTION("GOOGLETRANSLATE(D12194,""fr"",""en"")"),"#VALUE!")</f>
        <v>#VALUE!</v>
      </c>
    </row>
    <row r="12195" ht="15.75" customHeight="1">
      <c r="A12195" s="1" t="s">
        <v>6540</v>
      </c>
      <c r="B12195" s="1">
        <v>3.0</v>
      </c>
      <c r="C12195" s="1" t="s">
        <v>26099</v>
      </c>
      <c r="D12195" s="1" t="s">
        <v>26100</v>
      </c>
      <c r="E12195" s="1" t="s">
        <v>10</v>
      </c>
      <c r="F12195" s="1" t="s">
        <v>11</v>
      </c>
      <c r="G12195" s="1" t="str">
        <f>IFERROR(__xludf.DUMMYFUNCTION("GOOGLETRANSLATE(D12195,""fr"",""en"")"),"#VALUE!")</f>
        <v>#VALUE!</v>
      </c>
    </row>
    <row r="12196" ht="15.75" customHeight="1">
      <c r="A12196" s="1" t="s">
        <v>7170</v>
      </c>
      <c r="B12196" s="1">
        <v>2.0</v>
      </c>
      <c r="C12196" s="1" t="s">
        <v>26101</v>
      </c>
      <c r="D12196" s="1" t="s">
        <v>26102</v>
      </c>
      <c r="E12196" s="1" t="s">
        <v>373</v>
      </c>
      <c r="F12196" s="1" t="s">
        <v>118</v>
      </c>
      <c r="G12196" s="1" t="str">
        <f>IFERROR(__xludf.DUMMYFUNCTION("GOOGLETRANSLATE(D12196,""fr"",""en"")"),"#VALUE!")</f>
        <v>#VALUE!</v>
      </c>
    </row>
    <row r="12197" ht="15.75" customHeight="1">
      <c r="A12197" s="1" t="s">
        <v>62</v>
      </c>
      <c r="B12197" s="1">
        <v>3.0</v>
      </c>
      <c r="C12197" s="1" t="s">
        <v>26103</v>
      </c>
      <c r="D12197" s="1" t="s">
        <v>26104</v>
      </c>
      <c r="E12197" s="1" t="s">
        <v>176</v>
      </c>
      <c r="F12197" s="1" t="s">
        <v>66</v>
      </c>
      <c r="G12197" s="1" t="str">
        <f>IFERROR(__xludf.DUMMYFUNCTION("GOOGLETRANSLATE(D12197,""fr"",""en"")"),"#VALUE!")</f>
        <v>#VALUE!</v>
      </c>
    </row>
    <row r="12198" ht="15.75" customHeight="1">
      <c r="A12198" s="1" t="s">
        <v>3939</v>
      </c>
      <c r="B12198" s="1">
        <v>2.0</v>
      </c>
      <c r="C12198" s="1" t="s">
        <v>26105</v>
      </c>
      <c r="D12198" s="1" t="s">
        <v>26106</v>
      </c>
      <c r="E12198" s="1" t="s">
        <v>52</v>
      </c>
      <c r="F12198" s="1" t="s">
        <v>11</v>
      </c>
      <c r="G12198" s="1" t="str">
        <f>IFERROR(__xludf.DUMMYFUNCTION("GOOGLETRANSLATE(D12198,""fr"",""en"")"),"#VALUE!")</f>
        <v>#VALUE!</v>
      </c>
    </row>
    <row r="12199" ht="15.75" customHeight="1">
      <c r="A12199" s="1" t="s">
        <v>9409</v>
      </c>
      <c r="B12199" s="1">
        <v>3.0</v>
      </c>
      <c r="C12199" s="1" t="s">
        <v>26107</v>
      </c>
      <c r="D12199" s="1" t="s">
        <v>26108</v>
      </c>
      <c r="E12199" s="1" t="s">
        <v>575</v>
      </c>
      <c r="F12199" s="1" t="s">
        <v>48</v>
      </c>
      <c r="G12199" s="1" t="str">
        <f>IFERROR(__xludf.DUMMYFUNCTION("GOOGLETRANSLATE(D12199,""fr"",""en"")"),"#VALUE!")</f>
        <v>#VALUE!</v>
      </c>
    </row>
    <row r="12200" ht="15.75" customHeight="1">
      <c r="A12200" s="1" t="s">
        <v>1732</v>
      </c>
      <c r="B12200" s="1">
        <v>1.0</v>
      </c>
      <c r="C12200" s="1" t="s">
        <v>26109</v>
      </c>
      <c r="D12200" s="1" t="s">
        <v>26110</v>
      </c>
      <c r="E12200" s="1" t="s">
        <v>169</v>
      </c>
      <c r="F12200" s="1" t="s">
        <v>110</v>
      </c>
      <c r="G12200" s="1" t="str">
        <f>IFERROR(__xludf.DUMMYFUNCTION("GOOGLETRANSLATE(D12200,""fr"",""en"")"),"#VALUE!")</f>
        <v>#VALUE!</v>
      </c>
    </row>
    <row r="12201" ht="15.75" customHeight="1">
      <c r="A12201" s="1" t="s">
        <v>1138</v>
      </c>
      <c r="B12201" s="1">
        <v>4.0</v>
      </c>
      <c r="C12201" s="1" t="s">
        <v>26111</v>
      </c>
      <c r="D12201" s="1" t="s">
        <v>26112</v>
      </c>
      <c r="E12201" s="1" t="s">
        <v>169</v>
      </c>
      <c r="F12201" s="1" t="s">
        <v>11</v>
      </c>
      <c r="G12201" s="1" t="str">
        <f>IFERROR(__xludf.DUMMYFUNCTION("GOOGLETRANSLATE(D12201,""fr"",""en"")"),"#VALUE!")</f>
        <v>#VALUE!</v>
      </c>
    </row>
    <row r="12202" ht="15.75" customHeight="1">
      <c r="A12202" s="1" t="s">
        <v>10733</v>
      </c>
      <c r="B12202" s="1">
        <v>4.0</v>
      </c>
      <c r="C12202" s="1" t="s">
        <v>26113</v>
      </c>
      <c r="D12202" s="1" t="s">
        <v>26114</v>
      </c>
      <c r="E12202" s="1" t="s">
        <v>125</v>
      </c>
      <c r="F12202" s="1" t="s">
        <v>11</v>
      </c>
      <c r="G12202" s="1" t="str">
        <f>IFERROR(__xludf.DUMMYFUNCTION("GOOGLETRANSLATE(D12202,""fr"",""en"")"),"#VALUE!")</f>
        <v>#VALUE!</v>
      </c>
    </row>
    <row r="12203" ht="15.75" customHeight="1">
      <c r="A12203" s="1" t="s">
        <v>12340</v>
      </c>
      <c r="B12203" s="1">
        <v>1.0</v>
      </c>
      <c r="C12203" s="1" t="s">
        <v>26115</v>
      </c>
      <c r="D12203" s="1" t="s">
        <v>26116</v>
      </c>
      <c r="E12203" s="1" t="s">
        <v>273</v>
      </c>
      <c r="F12203" s="1" t="s">
        <v>48</v>
      </c>
      <c r="G12203" s="1" t="str">
        <f>IFERROR(__xludf.DUMMYFUNCTION("GOOGLETRANSLATE(D12203,""fr"",""en"")"),"#VALUE!")</f>
        <v>#VALUE!</v>
      </c>
    </row>
    <row r="12204" ht="15.75" customHeight="1">
      <c r="A12204" s="1" t="s">
        <v>667</v>
      </c>
      <c r="B12204" s="1">
        <v>2.0</v>
      </c>
      <c r="C12204" s="1" t="s">
        <v>26117</v>
      </c>
      <c r="D12204" s="1" t="s">
        <v>26118</v>
      </c>
      <c r="E12204" s="1" t="s">
        <v>169</v>
      </c>
      <c r="F12204" s="1" t="s">
        <v>11</v>
      </c>
      <c r="G12204" s="1" t="str">
        <f>IFERROR(__xludf.DUMMYFUNCTION("GOOGLETRANSLATE(D12204,""fr"",""en"")"),"#VALUE!")</f>
        <v>#VALUE!</v>
      </c>
    </row>
    <row r="12205" ht="15.75" customHeight="1">
      <c r="A12205" s="1" t="s">
        <v>1473</v>
      </c>
      <c r="B12205" s="1">
        <v>5.0</v>
      </c>
      <c r="C12205" s="1" t="s">
        <v>26119</v>
      </c>
      <c r="D12205" s="1" t="s">
        <v>26120</v>
      </c>
      <c r="E12205" s="1" t="s">
        <v>21</v>
      </c>
      <c r="F12205" s="1" t="s">
        <v>11</v>
      </c>
      <c r="G12205" s="1" t="str">
        <f>IFERROR(__xludf.DUMMYFUNCTION("GOOGLETRANSLATE(D12205,""fr"",""en"")"),"#VALUE!")</f>
        <v>#VALUE!</v>
      </c>
    </row>
    <row r="12206" ht="15.75" customHeight="1">
      <c r="A12206" s="1" t="s">
        <v>4610</v>
      </c>
      <c r="B12206" s="1">
        <v>1.0</v>
      </c>
      <c r="C12206" s="1" t="s">
        <v>26121</v>
      </c>
      <c r="D12206" s="1" t="s">
        <v>26122</v>
      </c>
      <c r="E12206" s="1" t="s">
        <v>25</v>
      </c>
      <c r="F12206" s="1" t="s">
        <v>110</v>
      </c>
      <c r="G12206" s="1" t="str">
        <f>IFERROR(__xludf.DUMMYFUNCTION("GOOGLETRANSLATE(D12206,""fr"",""en"")"),"#VALUE!")</f>
        <v>#VALUE!</v>
      </c>
    </row>
    <row r="12207" ht="15.75" customHeight="1">
      <c r="A12207" s="1" t="s">
        <v>1429</v>
      </c>
      <c r="B12207" s="1">
        <v>5.0</v>
      </c>
      <c r="C12207" s="1" t="s">
        <v>26123</v>
      </c>
      <c r="D12207" s="1" t="s">
        <v>26124</v>
      </c>
      <c r="E12207" s="1" t="s">
        <v>169</v>
      </c>
      <c r="F12207" s="1" t="s">
        <v>11</v>
      </c>
      <c r="G12207" s="1" t="str">
        <f>IFERROR(__xludf.DUMMYFUNCTION("GOOGLETRANSLATE(D12207,""fr"",""en"")"),"#VALUE!")</f>
        <v>#VALUE!</v>
      </c>
    </row>
    <row r="12208" ht="15.75" customHeight="1">
      <c r="A12208" s="1" t="s">
        <v>643</v>
      </c>
      <c r="B12208" s="1">
        <v>1.0</v>
      </c>
      <c r="C12208" s="1" t="s">
        <v>26125</v>
      </c>
      <c r="D12208" s="1" t="s">
        <v>26126</v>
      </c>
      <c r="E12208" s="1" t="s">
        <v>273</v>
      </c>
      <c r="F12208" s="1" t="s">
        <v>110</v>
      </c>
      <c r="G12208" s="1" t="str">
        <f>IFERROR(__xludf.DUMMYFUNCTION("GOOGLETRANSLATE(D12208,""fr"",""en"")"),"#VALUE!")</f>
        <v>#VALUE!</v>
      </c>
    </row>
    <row r="12209" ht="15.75" customHeight="1">
      <c r="A12209" s="1" t="s">
        <v>3344</v>
      </c>
      <c r="B12209" s="1">
        <v>4.0</v>
      </c>
      <c r="C12209" s="1" t="s">
        <v>26127</v>
      </c>
      <c r="D12209" s="1" t="s">
        <v>26128</v>
      </c>
      <c r="E12209" s="1" t="s">
        <v>280</v>
      </c>
      <c r="F12209" s="1" t="s">
        <v>11</v>
      </c>
      <c r="G12209" s="1" t="str">
        <f>IFERROR(__xludf.DUMMYFUNCTION("GOOGLETRANSLATE(D12209,""fr"",""en"")"),"#VALUE!")</f>
        <v>#VALUE!</v>
      </c>
    </row>
    <row r="12210" ht="15.75" customHeight="1">
      <c r="A12210" s="1" t="s">
        <v>144</v>
      </c>
      <c r="B12210" s="1">
        <v>5.0</v>
      </c>
      <c r="C12210" s="1" t="s">
        <v>26129</v>
      </c>
      <c r="D12210" s="1" t="s">
        <v>26130</v>
      </c>
      <c r="E12210" s="1" t="s">
        <v>21</v>
      </c>
      <c r="F12210" s="1" t="s">
        <v>11</v>
      </c>
      <c r="G12210" s="1" t="str">
        <f>IFERROR(__xludf.DUMMYFUNCTION("GOOGLETRANSLATE(D12210,""fr"",""en"")"),"#VALUE!")</f>
        <v>#VALUE!</v>
      </c>
    </row>
    <row r="12211" ht="15.75" customHeight="1">
      <c r="A12211" s="1" t="s">
        <v>6013</v>
      </c>
      <c r="B12211" s="1">
        <v>1.0</v>
      </c>
      <c r="C12211" s="1" t="s">
        <v>26131</v>
      </c>
      <c r="D12211" s="1" t="s">
        <v>26132</v>
      </c>
      <c r="E12211" s="1" t="s">
        <v>292</v>
      </c>
      <c r="F12211" s="1" t="s">
        <v>11</v>
      </c>
      <c r="G12211" s="1" t="str">
        <f>IFERROR(__xludf.DUMMYFUNCTION("GOOGLETRANSLATE(D12211,""fr"",""en"")"),"#VALUE!")</f>
        <v>#VALUE!</v>
      </c>
    </row>
    <row r="12212" ht="15.75" customHeight="1">
      <c r="A12212" s="1" t="s">
        <v>5944</v>
      </c>
      <c r="B12212" s="1">
        <v>1.0</v>
      </c>
      <c r="C12212" s="1" t="s">
        <v>26133</v>
      </c>
      <c r="D12212" s="1" t="s">
        <v>26134</v>
      </c>
      <c r="E12212" s="1" t="s">
        <v>117</v>
      </c>
      <c r="F12212" s="1" t="s">
        <v>48</v>
      </c>
      <c r="G12212" s="1" t="str">
        <f>IFERROR(__xludf.DUMMYFUNCTION("GOOGLETRANSLATE(D12212,""fr"",""en"")"),"#VALUE!")</f>
        <v>#VALUE!</v>
      </c>
    </row>
    <row r="12213" ht="15.75" customHeight="1">
      <c r="A12213" s="1" t="s">
        <v>1361</v>
      </c>
      <c r="B12213" s="1">
        <v>3.0</v>
      </c>
      <c r="C12213" s="1" t="s">
        <v>26135</v>
      </c>
      <c r="D12213" s="1" t="s">
        <v>26136</v>
      </c>
      <c r="E12213" s="1" t="s">
        <v>21</v>
      </c>
      <c r="F12213" s="1" t="s">
        <v>11</v>
      </c>
      <c r="G12213" s="1" t="str">
        <f>IFERROR(__xludf.DUMMYFUNCTION("GOOGLETRANSLATE(D12213,""fr"",""en"")"),"#VALUE!")</f>
        <v>#VALUE!</v>
      </c>
    </row>
    <row r="12214" ht="15.75" customHeight="1">
      <c r="A12214" s="1" t="s">
        <v>1207</v>
      </c>
      <c r="B12214" s="1">
        <v>3.0</v>
      </c>
      <c r="C12214" s="1" t="s">
        <v>26137</v>
      </c>
      <c r="D12214" s="1" t="s">
        <v>26138</v>
      </c>
      <c r="E12214" s="1" t="s">
        <v>21</v>
      </c>
      <c r="F12214" s="1" t="s">
        <v>11</v>
      </c>
      <c r="G12214" s="1" t="str">
        <f>IFERROR(__xludf.DUMMYFUNCTION("GOOGLETRANSLATE(D12214,""fr"",""en"")"),"#VALUE!")</f>
        <v>#VALUE!</v>
      </c>
    </row>
    <row r="12215" ht="15.75" customHeight="1">
      <c r="A12215" s="1" t="s">
        <v>445</v>
      </c>
      <c r="B12215" s="1">
        <v>2.0</v>
      </c>
      <c r="C12215" s="1" t="s">
        <v>26139</v>
      </c>
      <c r="D12215" s="1" t="s">
        <v>26140</v>
      </c>
      <c r="E12215" s="1" t="s">
        <v>280</v>
      </c>
      <c r="F12215" s="1" t="s">
        <v>11</v>
      </c>
      <c r="G12215" s="1" t="str">
        <f>IFERROR(__xludf.DUMMYFUNCTION("GOOGLETRANSLATE(D12215,""fr"",""en"")"),"#VALUE!")</f>
        <v>#VALUE!</v>
      </c>
    </row>
    <row r="12216" ht="15.75" customHeight="1">
      <c r="A12216" s="1" t="s">
        <v>445</v>
      </c>
      <c r="B12216" s="1">
        <v>1.0</v>
      </c>
      <c r="C12216" s="1" t="s">
        <v>26141</v>
      </c>
      <c r="D12216" s="1" t="s">
        <v>26142</v>
      </c>
      <c r="E12216" s="1" t="s">
        <v>423</v>
      </c>
      <c r="F12216" s="1" t="s">
        <v>30</v>
      </c>
      <c r="G12216" s="1" t="str">
        <f>IFERROR(__xludf.DUMMYFUNCTION("GOOGLETRANSLATE(D12216,""fr"",""en"")"),"#VALUE!")</f>
        <v>#VALUE!</v>
      </c>
    </row>
    <row r="12217" ht="15.75" customHeight="1">
      <c r="A12217" s="1" t="s">
        <v>21469</v>
      </c>
      <c r="B12217" s="1">
        <v>2.0</v>
      </c>
      <c r="C12217" s="1" t="s">
        <v>26143</v>
      </c>
      <c r="D12217" s="1" t="s">
        <v>26144</v>
      </c>
      <c r="E12217" s="1" t="s">
        <v>575</v>
      </c>
      <c r="F12217" s="1" t="s">
        <v>84</v>
      </c>
      <c r="G12217" s="1" t="str">
        <f>IFERROR(__xludf.DUMMYFUNCTION("GOOGLETRANSLATE(D12217,""fr"",""en"")"),"#VALUE!")</f>
        <v>#VALUE!</v>
      </c>
    </row>
    <row r="12218" ht="15.75" customHeight="1">
      <c r="A12218" s="1" t="s">
        <v>585</v>
      </c>
      <c r="B12218" s="1">
        <v>1.0</v>
      </c>
      <c r="C12218" s="1" t="s">
        <v>26145</v>
      </c>
      <c r="D12218" s="1" t="s">
        <v>26146</v>
      </c>
      <c r="E12218" s="1" t="s">
        <v>43</v>
      </c>
      <c r="F12218" s="1" t="s">
        <v>30</v>
      </c>
      <c r="G12218" s="1" t="str">
        <f>IFERROR(__xludf.DUMMYFUNCTION("GOOGLETRANSLATE(D12218,""fr"",""en"")"),"#VALUE!")</f>
        <v>#VALUE!</v>
      </c>
    </row>
    <row r="12219" ht="15.75" customHeight="1">
      <c r="A12219" s="1" t="s">
        <v>26147</v>
      </c>
      <c r="B12219" s="1">
        <v>2.0</v>
      </c>
      <c r="C12219" s="1" t="s">
        <v>26148</v>
      </c>
      <c r="D12219" s="1" t="s">
        <v>26149</v>
      </c>
      <c r="E12219" s="1" t="s">
        <v>29</v>
      </c>
      <c r="F12219" s="1" t="s">
        <v>30</v>
      </c>
      <c r="G12219" s="1" t="str">
        <f>IFERROR(__xludf.DUMMYFUNCTION("GOOGLETRANSLATE(D12219,""fr"",""en"")"),"#VALUE!")</f>
        <v>#VALUE!</v>
      </c>
    </row>
    <row r="12220" ht="15.75" customHeight="1">
      <c r="A12220" s="1" t="s">
        <v>1020</v>
      </c>
      <c r="B12220" s="1">
        <v>1.0</v>
      </c>
      <c r="C12220" s="1" t="s">
        <v>26150</v>
      </c>
      <c r="D12220" s="1" t="s">
        <v>26151</v>
      </c>
      <c r="E12220" s="1" t="s">
        <v>1192</v>
      </c>
      <c r="F12220" s="1" t="s">
        <v>110</v>
      </c>
      <c r="G12220" s="1" t="str">
        <f>IFERROR(__xludf.DUMMYFUNCTION("GOOGLETRANSLATE(D12220,""fr"",""en"")"),"#VALUE!")</f>
        <v>#VALUE!</v>
      </c>
    </row>
    <row r="12221" ht="15.75" customHeight="1">
      <c r="A12221" s="1" t="s">
        <v>391</v>
      </c>
      <c r="B12221" s="1">
        <v>5.0</v>
      </c>
      <c r="C12221" s="1" t="s">
        <v>26152</v>
      </c>
      <c r="D12221" s="1" t="s">
        <v>26153</v>
      </c>
      <c r="E12221" s="1" t="s">
        <v>21</v>
      </c>
      <c r="F12221" s="1" t="s">
        <v>11</v>
      </c>
      <c r="G12221" s="1" t="str">
        <f>IFERROR(__xludf.DUMMYFUNCTION("GOOGLETRANSLATE(D12221,""fr"",""en"")"),"#VALUE!")</f>
        <v>#VALUE!</v>
      </c>
    </row>
    <row r="12222" ht="15.75" customHeight="1">
      <c r="A12222" s="1" t="s">
        <v>7</v>
      </c>
      <c r="B12222" s="1">
        <v>4.0</v>
      </c>
      <c r="C12222" s="1" t="s">
        <v>26154</v>
      </c>
      <c r="D12222" s="1" t="s">
        <v>26155</v>
      </c>
      <c r="E12222" s="1" t="s">
        <v>21</v>
      </c>
      <c r="F12222" s="1" t="s">
        <v>11</v>
      </c>
      <c r="G12222" s="1" t="str">
        <f>IFERROR(__xludf.DUMMYFUNCTION("GOOGLETRANSLATE(D12222,""fr"",""en"")"),"#VALUE!")</f>
        <v>#VALUE!</v>
      </c>
    </row>
    <row r="12223" ht="15.75" customHeight="1">
      <c r="A12223" s="1" t="s">
        <v>2245</v>
      </c>
      <c r="B12223" s="1">
        <v>3.0</v>
      </c>
      <c r="C12223" s="1" t="s">
        <v>26156</v>
      </c>
      <c r="D12223" s="1" t="s">
        <v>26157</v>
      </c>
      <c r="E12223" s="1" t="s">
        <v>614</v>
      </c>
      <c r="F12223" s="1" t="s">
        <v>30</v>
      </c>
      <c r="G12223" s="1" t="str">
        <f>IFERROR(__xludf.DUMMYFUNCTION("GOOGLETRANSLATE(D12223,""fr"",""en"")"),"Hello very professional advisor Nelly has met all my expectations")</f>
        <v>Hello very professional advisor Nelly has met all my expectations</v>
      </c>
    </row>
    <row r="12224" ht="15.75" customHeight="1">
      <c r="A12224" s="1" t="s">
        <v>585</v>
      </c>
      <c r="B12224" s="1">
        <v>4.0</v>
      </c>
      <c r="C12224" s="1" t="s">
        <v>26158</v>
      </c>
      <c r="D12224" s="1" t="s">
        <v>26159</v>
      </c>
      <c r="E12224" s="1" t="s">
        <v>10</v>
      </c>
      <c r="F12224" s="1" t="s">
        <v>11</v>
      </c>
      <c r="G12224" s="1" t="str">
        <f>IFERROR(__xludf.DUMMYFUNCTION("GOOGLETRANSLATE(D12224,""fr"",""en"")"),"#VALUE!")</f>
        <v>#VALUE!</v>
      </c>
    </row>
    <row r="12225" ht="15.75" customHeight="1">
      <c r="A12225" s="1" t="s">
        <v>170</v>
      </c>
      <c r="B12225" s="1">
        <v>5.0</v>
      </c>
      <c r="C12225" s="1" t="s">
        <v>26160</v>
      </c>
      <c r="D12225" s="1" t="s">
        <v>26161</v>
      </c>
      <c r="E12225" s="1" t="s">
        <v>65</v>
      </c>
      <c r="F12225" s="1" t="s">
        <v>66</v>
      </c>
      <c r="G12225" s="1" t="str">
        <f>IFERROR(__xludf.DUMMYFUNCTION("GOOGLETRANSLATE(D12225,""fr"",""en"")"),"#VALUE!")</f>
        <v>#VALUE!</v>
      </c>
    </row>
    <row r="12226" ht="15.75" customHeight="1">
      <c r="A12226" s="1" t="s">
        <v>2896</v>
      </c>
      <c r="B12226" s="1">
        <v>5.0</v>
      </c>
      <c r="C12226" s="1" t="s">
        <v>26162</v>
      </c>
      <c r="D12226" s="1" t="s">
        <v>26163</v>
      </c>
      <c r="E12226" s="1" t="s">
        <v>21</v>
      </c>
      <c r="F12226" s="1" t="s">
        <v>11</v>
      </c>
      <c r="G12226" s="1" t="str">
        <f>IFERROR(__xludf.DUMMYFUNCTION("GOOGLETRANSLATE(D12226,""fr"",""en"")"),"#VALUE!")</f>
        <v>#VALUE!</v>
      </c>
    </row>
    <row r="12227" ht="15.75" customHeight="1">
      <c r="A12227" s="1" t="s">
        <v>144</v>
      </c>
      <c r="B12227" s="1">
        <v>4.0</v>
      </c>
      <c r="C12227" s="1" t="s">
        <v>26164</v>
      </c>
      <c r="D12227" s="1" t="s">
        <v>26165</v>
      </c>
      <c r="E12227" s="1" t="s">
        <v>65</v>
      </c>
      <c r="F12227" s="1" t="s">
        <v>66</v>
      </c>
      <c r="G12227" s="1" t="str">
        <f>IFERROR(__xludf.DUMMYFUNCTION("GOOGLETRANSLATE(D12227,""fr"",""en"")"),"#VALUE!")</f>
        <v>#VALUE!</v>
      </c>
    </row>
    <row r="12228" ht="15.75" customHeight="1">
      <c r="A12228" s="1" t="s">
        <v>19117</v>
      </c>
      <c r="B12228" s="1">
        <v>1.0</v>
      </c>
      <c r="C12228" s="1" t="s">
        <v>26166</v>
      </c>
      <c r="D12228" s="1" t="s">
        <v>26167</v>
      </c>
      <c r="E12228" s="1" t="s">
        <v>10</v>
      </c>
      <c r="F12228" s="1" t="s">
        <v>11</v>
      </c>
      <c r="G12228" s="1" t="str">
        <f>IFERROR(__xludf.DUMMYFUNCTION("GOOGLETRANSLATE(D12228,""fr"",""en"")"),"#VALUE!")</f>
        <v>#VALUE!</v>
      </c>
    </row>
    <row r="12229" ht="15.75" customHeight="1">
      <c r="A12229" s="1" t="s">
        <v>12700</v>
      </c>
      <c r="B12229" s="1">
        <v>1.0</v>
      </c>
      <c r="C12229" s="1" t="s">
        <v>26168</v>
      </c>
      <c r="D12229" s="1" t="s">
        <v>26169</v>
      </c>
      <c r="E12229" s="1" t="s">
        <v>25</v>
      </c>
      <c r="F12229" s="1" t="s">
        <v>110</v>
      </c>
      <c r="G12229" s="1" t="str">
        <f>IFERROR(__xludf.DUMMYFUNCTION("GOOGLETRANSLATE(D12229,""fr"",""en"")"),"#VALUE!")</f>
        <v>#VALUE!</v>
      </c>
    </row>
    <row r="12230" ht="15.75" customHeight="1">
      <c r="A12230" s="1" t="s">
        <v>2854</v>
      </c>
      <c r="B12230" s="1">
        <v>3.0</v>
      </c>
      <c r="C12230" s="1" t="s">
        <v>26170</v>
      </c>
      <c r="D12230" s="1" t="s">
        <v>26171</v>
      </c>
      <c r="E12230" s="1" t="s">
        <v>10</v>
      </c>
      <c r="F12230" s="1" t="s">
        <v>11</v>
      </c>
      <c r="G12230" s="1" t="str">
        <f>IFERROR(__xludf.DUMMYFUNCTION("GOOGLETRANSLATE(D12230,""fr"",""en"")"),"#VALUE!")</f>
        <v>#VALUE!</v>
      </c>
    </row>
    <row r="12231" ht="15.75" customHeight="1">
      <c r="A12231" s="1" t="s">
        <v>338</v>
      </c>
      <c r="B12231" s="1">
        <v>5.0</v>
      </c>
      <c r="C12231" s="1" t="s">
        <v>26172</v>
      </c>
      <c r="D12231" s="1" t="s">
        <v>26173</v>
      </c>
      <c r="E12231" s="1" t="s">
        <v>10</v>
      </c>
      <c r="F12231" s="1" t="s">
        <v>11</v>
      </c>
      <c r="G12231" s="1" t="str">
        <f>IFERROR(__xludf.DUMMYFUNCTION("GOOGLETRANSLATE(D12231,""fr"",""en"")"),"#VALUE!")</f>
        <v>#VALUE!</v>
      </c>
    </row>
    <row r="12232" ht="15.75" customHeight="1">
      <c r="A12232" s="1" t="s">
        <v>2637</v>
      </c>
      <c r="B12232" s="1">
        <v>5.0</v>
      </c>
      <c r="C12232" s="1" t="s">
        <v>26174</v>
      </c>
      <c r="D12232" s="1" t="s">
        <v>26175</v>
      </c>
      <c r="E12232" s="1" t="s">
        <v>21</v>
      </c>
      <c r="F12232" s="1" t="s">
        <v>11</v>
      </c>
      <c r="G12232" s="1" t="str">
        <f>IFERROR(__xludf.DUMMYFUNCTION("GOOGLETRANSLATE(D12232,""fr"",""en"")"),"#VALUE!")</f>
        <v>#VALUE!</v>
      </c>
    </row>
    <row r="12233" ht="15.75" customHeight="1">
      <c r="A12233" s="1" t="s">
        <v>267</v>
      </c>
      <c r="B12233" s="1">
        <v>1.0</v>
      </c>
      <c r="C12233" s="1" t="s">
        <v>26176</v>
      </c>
      <c r="D12233" s="1" t="s">
        <v>26177</v>
      </c>
      <c r="E12233" s="1" t="s">
        <v>250</v>
      </c>
      <c r="F12233" s="1" t="s">
        <v>30</v>
      </c>
      <c r="G12233" s="1" t="str">
        <f>IFERROR(__xludf.DUMMYFUNCTION("GOOGLETRANSLATE(D12233,""fr"",""en"")"),"#VALUE!")</f>
        <v>#VALUE!</v>
      </c>
    </row>
    <row r="12234" ht="15.75" customHeight="1">
      <c r="A12234" s="1" t="s">
        <v>445</v>
      </c>
      <c r="B12234" s="1">
        <v>2.0</v>
      </c>
      <c r="C12234" s="1" t="s">
        <v>26178</v>
      </c>
      <c r="D12234" s="1" t="s">
        <v>26179</v>
      </c>
      <c r="E12234" s="1" t="s">
        <v>10</v>
      </c>
      <c r="F12234" s="1" t="s">
        <v>11</v>
      </c>
      <c r="G12234" s="1" t="str">
        <f>IFERROR(__xludf.DUMMYFUNCTION("GOOGLETRANSLATE(D12234,""fr"",""en"")"),"#VALUE!")</f>
        <v>#VALUE!</v>
      </c>
    </row>
    <row r="12235" ht="15.75" customHeight="1">
      <c r="A12235" s="1" t="s">
        <v>26180</v>
      </c>
      <c r="B12235" s="1">
        <v>2.0</v>
      </c>
      <c r="C12235" s="1" t="s">
        <v>1839</v>
      </c>
      <c r="D12235" s="1" t="s">
        <v>26181</v>
      </c>
      <c r="E12235" s="1" t="s">
        <v>280</v>
      </c>
      <c r="F12235" s="1" t="s">
        <v>11</v>
      </c>
      <c r="G12235" s="1" t="str">
        <f>IFERROR(__xludf.DUMMYFUNCTION("GOOGLETRANSLATE(D12235,""fr"",""en"")"),"#VALUE!")</f>
        <v>#VALUE!</v>
      </c>
    </row>
    <row r="12236" ht="15.75" customHeight="1">
      <c r="A12236" s="1" t="s">
        <v>681</v>
      </c>
      <c r="B12236" s="1">
        <v>1.0</v>
      </c>
      <c r="C12236" s="1" t="s">
        <v>26182</v>
      </c>
      <c r="D12236" s="1" t="s">
        <v>26183</v>
      </c>
      <c r="E12236" s="1" t="s">
        <v>125</v>
      </c>
      <c r="F12236" s="1" t="s">
        <v>11</v>
      </c>
      <c r="G12236" s="1" t="str">
        <f>IFERROR(__xludf.DUMMYFUNCTION("GOOGLETRANSLATE(D12236,""fr"",""en"")"),"#VALUE!")</f>
        <v>#VALUE!</v>
      </c>
    </row>
    <row r="12237" ht="15.75" customHeight="1">
      <c r="A12237" s="1" t="s">
        <v>214</v>
      </c>
      <c r="B12237" s="1">
        <v>4.0</v>
      </c>
      <c r="C12237" s="1" t="s">
        <v>26184</v>
      </c>
      <c r="D12237" s="1" t="s">
        <v>26185</v>
      </c>
      <c r="E12237" s="1" t="s">
        <v>29</v>
      </c>
      <c r="F12237" s="1" t="s">
        <v>30</v>
      </c>
      <c r="G12237" s="1" t="str">
        <f>IFERROR(__xludf.DUMMYFUNCTION("GOOGLETRANSLATE(D12237,""fr"",""en"")"),"#VALUE!")</f>
        <v>#VALUE!</v>
      </c>
    </row>
    <row r="12238" ht="15.75" customHeight="1">
      <c r="A12238" s="1" t="s">
        <v>1135</v>
      </c>
      <c r="B12238" s="1">
        <v>4.0</v>
      </c>
      <c r="C12238" s="1" t="s">
        <v>26186</v>
      </c>
      <c r="D12238" s="1" t="s">
        <v>26187</v>
      </c>
      <c r="E12238" s="1" t="s">
        <v>10</v>
      </c>
      <c r="F12238" s="1" t="s">
        <v>11</v>
      </c>
      <c r="G12238" s="1" t="str">
        <f>IFERROR(__xludf.DUMMYFUNCTION("GOOGLETRANSLATE(D12238,""fr"",""en"")"),"#VALUE!")</f>
        <v>#VALUE!</v>
      </c>
    </row>
    <row r="12239" ht="15.75" customHeight="1">
      <c r="A12239" s="1" t="s">
        <v>600</v>
      </c>
      <c r="B12239" s="1">
        <v>1.0</v>
      </c>
      <c r="C12239" s="1" t="s">
        <v>26188</v>
      </c>
      <c r="D12239" s="1" t="s">
        <v>26189</v>
      </c>
      <c r="E12239" s="1" t="s">
        <v>226</v>
      </c>
      <c r="F12239" s="1" t="s">
        <v>11</v>
      </c>
      <c r="G12239" s="1" t="str">
        <f>IFERROR(__xludf.DUMMYFUNCTION("GOOGLETRANSLATE(D12239,""fr"",""en"")"),"#VALUE!")</f>
        <v>#VALUE!</v>
      </c>
    </row>
    <row r="12240" ht="15.75" customHeight="1">
      <c r="A12240" s="1" t="s">
        <v>783</v>
      </c>
      <c r="B12240" s="1">
        <v>1.0</v>
      </c>
      <c r="C12240" s="1" t="s">
        <v>26190</v>
      </c>
      <c r="D12240" s="1" t="s">
        <v>26191</v>
      </c>
      <c r="E12240" s="1" t="s">
        <v>109</v>
      </c>
      <c r="F12240" s="1" t="s">
        <v>11</v>
      </c>
      <c r="G12240" s="1" t="str">
        <f>IFERROR(__xludf.DUMMYFUNCTION("GOOGLETRANSLATE(D12240,""fr"",""en"")"),"#VALUE!")</f>
        <v>#VALUE!</v>
      </c>
    </row>
    <row r="12241" ht="15.75" customHeight="1">
      <c r="A12241" s="1" t="s">
        <v>526</v>
      </c>
      <c r="B12241" s="1">
        <v>1.0</v>
      </c>
      <c r="C12241" s="1" t="s">
        <v>26192</v>
      </c>
      <c r="D12241" s="1" t="s">
        <v>26193</v>
      </c>
      <c r="E12241" s="1" t="s">
        <v>1472</v>
      </c>
      <c r="F12241" s="1" t="s">
        <v>84</v>
      </c>
      <c r="G12241" s="1" t="str">
        <f>IFERROR(__xludf.DUMMYFUNCTION("GOOGLETRANSLATE(D12241,""fr"",""en"")"),"#VALUE!")</f>
        <v>#VALUE!</v>
      </c>
    </row>
    <row r="12242" ht="15.75" customHeight="1">
      <c r="A12242" s="1" t="s">
        <v>220</v>
      </c>
      <c r="B12242" s="1">
        <v>5.0</v>
      </c>
      <c r="C12242" s="1" t="s">
        <v>26194</v>
      </c>
      <c r="D12242" s="1" t="s">
        <v>26195</v>
      </c>
      <c r="E12242" s="1" t="s">
        <v>10</v>
      </c>
      <c r="F12242" s="1" t="s">
        <v>11</v>
      </c>
      <c r="G12242" s="1" t="str">
        <f>IFERROR(__xludf.DUMMYFUNCTION("GOOGLETRANSLATE(D12242,""fr"",""en"")"),"#VALUE!")</f>
        <v>#VALUE!</v>
      </c>
    </row>
    <row r="12243" ht="15.75" customHeight="1">
      <c r="A12243" s="1" t="s">
        <v>26196</v>
      </c>
      <c r="B12243" s="1">
        <v>1.0</v>
      </c>
      <c r="C12243" s="1" t="s">
        <v>26197</v>
      </c>
      <c r="D12243" s="1" t="s">
        <v>26198</v>
      </c>
      <c r="E12243" s="1" t="s">
        <v>484</v>
      </c>
      <c r="F12243" s="1" t="s">
        <v>30</v>
      </c>
      <c r="G12243" s="1" t="str">
        <f>IFERROR(__xludf.DUMMYFUNCTION("GOOGLETRANSLATE(D12243,""fr"",""en"")"),"#VALUE!")</f>
        <v>#VALUE!</v>
      </c>
    </row>
    <row r="12244" ht="15.75" customHeight="1">
      <c r="A12244" s="1" t="s">
        <v>141</v>
      </c>
      <c r="B12244" s="1">
        <v>4.0</v>
      </c>
      <c r="C12244" s="1" t="s">
        <v>26199</v>
      </c>
      <c r="D12244" s="1" t="s">
        <v>26200</v>
      </c>
      <c r="E12244" s="1" t="s">
        <v>21</v>
      </c>
      <c r="F12244" s="1" t="s">
        <v>11</v>
      </c>
      <c r="G12244" s="1" t="str">
        <f>IFERROR(__xludf.DUMMYFUNCTION("GOOGLETRANSLATE(D12244,""fr"",""en"")"),"#VALUE!")</f>
        <v>#VALUE!</v>
      </c>
    </row>
    <row r="12245" ht="15.75" customHeight="1">
      <c r="A12245" s="1" t="s">
        <v>2549</v>
      </c>
      <c r="B12245" s="1">
        <v>2.0</v>
      </c>
      <c r="C12245" s="1" t="s">
        <v>26201</v>
      </c>
      <c r="D12245" s="1" t="s">
        <v>26202</v>
      </c>
      <c r="E12245" s="1" t="s">
        <v>21</v>
      </c>
      <c r="F12245" s="1" t="s">
        <v>11</v>
      </c>
      <c r="G12245" s="1" t="str">
        <f>IFERROR(__xludf.DUMMYFUNCTION("GOOGLETRANSLATE(D12245,""fr"",""en"")"),"#VALUE!")</f>
        <v>#VALUE!</v>
      </c>
    </row>
    <row r="12246" ht="15.75" customHeight="1">
      <c r="A12246" s="1" t="s">
        <v>494</v>
      </c>
      <c r="B12246" s="1">
        <v>1.0</v>
      </c>
      <c r="C12246" s="1" t="s">
        <v>26203</v>
      </c>
      <c r="D12246" s="1" t="s">
        <v>26204</v>
      </c>
      <c r="E12246" s="1" t="s">
        <v>43</v>
      </c>
      <c r="F12246" s="1" t="s">
        <v>30</v>
      </c>
      <c r="G12246" s="1" t="str">
        <f>IFERROR(__xludf.DUMMYFUNCTION("GOOGLETRANSLATE(D12246,""fr"",""en"")"),"#VALUE!")</f>
        <v>#VALUE!</v>
      </c>
    </row>
    <row r="12247" ht="15.75" customHeight="1">
      <c r="A12247" s="1" t="s">
        <v>3063</v>
      </c>
      <c r="B12247" s="1">
        <v>1.0</v>
      </c>
      <c r="C12247" s="1" t="s">
        <v>26205</v>
      </c>
      <c r="D12247" s="1" t="s">
        <v>26206</v>
      </c>
      <c r="E12247" s="1" t="s">
        <v>25</v>
      </c>
      <c r="F12247" s="1" t="s">
        <v>110</v>
      </c>
      <c r="G12247" s="1" t="str">
        <f>IFERROR(__xludf.DUMMYFUNCTION("GOOGLETRANSLATE(D12247,""fr"",""en"")"),"#VALUE!")</f>
        <v>#VALUE!</v>
      </c>
    </row>
    <row r="12248" ht="15.75" customHeight="1">
      <c r="A12248" s="1" t="s">
        <v>2826</v>
      </c>
      <c r="B12248" s="1">
        <v>3.0</v>
      </c>
      <c r="C12248" s="1" t="s">
        <v>26207</v>
      </c>
      <c r="D12248" s="1" t="s">
        <v>26208</v>
      </c>
      <c r="E12248" s="1" t="s">
        <v>10</v>
      </c>
      <c r="F12248" s="1" t="s">
        <v>11</v>
      </c>
      <c r="G12248" s="1" t="str">
        <f>IFERROR(__xludf.DUMMYFUNCTION("GOOGLETRANSLATE(D12248,""fr"",""en"")"),"#VALUE!")</f>
        <v>#VALUE!</v>
      </c>
    </row>
    <row r="12249" ht="15.75" customHeight="1">
      <c r="A12249" s="1" t="s">
        <v>5442</v>
      </c>
      <c r="B12249" s="1">
        <v>1.0</v>
      </c>
      <c r="C12249" s="1" t="s">
        <v>26209</v>
      </c>
      <c r="D12249" s="1" t="s">
        <v>26210</v>
      </c>
      <c r="E12249" s="1" t="s">
        <v>250</v>
      </c>
      <c r="F12249" s="1" t="s">
        <v>30</v>
      </c>
      <c r="G12249" s="1" t="str">
        <f>IFERROR(__xludf.DUMMYFUNCTION("GOOGLETRANSLATE(D12249,""fr"",""en"")"),"#VALUE!")</f>
        <v>#VALUE!</v>
      </c>
    </row>
    <row r="12250" ht="15.75" customHeight="1">
      <c r="A12250" s="1" t="s">
        <v>844</v>
      </c>
      <c r="B12250" s="1">
        <v>5.0</v>
      </c>
      <c r="C12250" s="1" t="s">
        <v>26211</v>
      </c>
      <c r="D12250" s="1" t="s">
        <v>26212</v>
      </c>
      <c r="E12250" s="1" t="s">
        <v>21</v>
      </c>
      <c r="F12250" s="1" t="s">
        <v>11</v>
      </c>
      <c r="G12250" s="1" t="str">
        <f>IFERROR(__xludf.DUMMYFUNCTION("GOOGLETRANSLATE(D12250,""fr"",""en"")"),"#VALUE!")</f>
        <v>#VALUE!</v>
      </c>
    </row>
    <row r="12251" ht="15.75" customHeight="1">
      <c r="A12251" s="1" t="s">
        <v>532</v>
      </c>
      <c r="B12251" s="1">
        <v>5.0</v>
      </c>
      <c r="C12251" s="1" t="s">
        <v>26213</v>
      </c>
      <c r="D12251" s="1" t="s">
        <v>26214</v>
      </c>
      <c r="E12251" s="1" t="s">
        <v>169</v>
      </c>
      <c r="F12251" s="1" t="s">
        <v>11</v>
      </c>
      <c r="G12251" s="1" t="str">
        <f>IFERROR(__xludf.DUMMYFUNCTION("GOOGLETRANSLATE(D12251,""fr"",""en"")"),"#VALUE!")</f>
        <v>#VALUE!</v>
      </c>
    </row>
    <row r="12252" ht="15.75" customHeight="1">
      <c r="A12252" s="1" t="s">
        <v>686</v>
      </c>
      <c r="B12252" s="1">
        <v>2.0</v>
      </c>
      <c r="C12252" s="1" t="s">
        <v>26215</v>
      </c>
      <c r="D12252" s="1" t="s">
        <v>26216</v>
      </c>
      <c r="E12252" s="1" t="s">
        <v>273</v>
      </c>
      <c r="F12252" s="1" t="s">
        <v>11</v>
      </c>
      <c r="G12252" s="1" t="str">
        <f>IFERROR(__xludf.DUMMYFUNCTION("GOOGLETRANSLATE(D12252,""fr"",""en"")"),"#VALUE!")</f>
        <v>#VALUE!</v>
      </c>
    </row>
    <row r="12253" ht="15.75" customHeight="1">
      <c r="A12253" s="1" t="s">
        <v>7</v>
      </c>
      <c r="B12253" s="1">
        <v>4.0</v>
      </c>
      <c r="C12253" s="1" t="s">
        <v>26217</v>
      </c>
      <c r="D12253" s="1" t="s">
        <v>26218</v>
      </c>
      <c r="E12253" s="1" t="s">
        <v>10</v>
      </c>
      <c r="F12253" s="1" t="s">
        <v>11</v>
      </c>
      <c r="G12253" s="1" t="str">
        <f>IFERROR(__xludf.DUMMYFUNCTION("GOOGLETRANSLATE(D12253,""fr"",""en"")"),"#VALUE!")</f>
        <v>#VALUE!</v>
      </c>
    </row>
    <row r="12254" ht="15.75" customHeight="1">
      <c r="A12254" s="1" t="s">
        <v>1358</v>
      </c>
      <c r="B12254" s="1">
        <v>2.0</v>
      </c>
      <c r="C12254" s="1" t="s">
        <v>26219</v>
      </c>
      <c r="D12254" s="1" t="s">
        <v>26220</v>
      </c>
      <c r="E12254" s="1" t="s">
        <v>10</v>
      </c>
      <c r="F12254" s="1" t="s">
        <v>11</v>
      </c>
      <c r="G12254" s="1" t="str">
        <f>IFERROR(__xludf.DUMMYFUNCTION("GOOGLETRANSLATE(D12254,""fr"",""en"")"),"#VALUE!")</f>
        <v>#VALUE!</v>
      </c>
    </row>
    <row r="12255" ht="15.75" customHeight="1">
      <c r="A12255" s="1" t="s">
        <v>4007</v>
      </c>
      <c r="B12255" s="1">
        <v>4.0</v>
      </c>
      <c r="C12255" s="1" t="s">
        <v>26221</v>
      </c>
      <c r="D12255" s="1" t="s">
        <v>26222</v>
      </c>
      <c r="E12255" s="1" t="s">
        <v>169</v>
      </c>
      <c r="F12255" s="1" t="s">
        <v>11</v>
      </c>
      <c r="G12255" s="1" t="str">
        <f>IFERROR(__xludf.DUMMYFUNCTION("GOOGLETRANSLATE(D12255,""fr"",""en"")"),"#VALUE!")</f>
        <v>#VALUE!</v>
      </c>
    </row>
    <row r="12256" ht="15.75" customHeight="1">
      <c r="A12256" s="1" t="s">
        <v>3730</v>
      </c>
      <c r="B12256" s="1">
        <v>5.0</v>
      </c>
      <c r="C12256" s="1" t="s">
        <v>26223</v>
      </c>
      <c r="D12256" s="1" t="s">
        <v>26224</v>
      </c>
      <c r="E12256" s="1" t="s">
        <v>29</v>
      </c>
      <c r="F12256" s="1" t="s">
        <v>30</v>
      </c>
      <c r="G12256" s="1" t="str">
        <f>IFERROR(__xludf.DUMMYFUNCTION("GOOGLETRANSLATE(D12256,""fr"",""en"")"),"#VALUE!")</f>
        <v>#VALUE!</v>
      </c>
    </row>
    <row r="12257" ht="15.75" customHeight="1">
      <c r="A12257" s="1" t="s">
        <v>7243</v>
      </c>
      <c r="B12257" s="1">
        <v>2.0</v>
      </c>
      <c r="C12257" s="1" t="s">
        <v>26225</v>
      </c>
      <c r="D12257" s="1" t="s">
        <v>26226</v>
      </c>
      <c r="E12257" s="1" t="s">
        <v>21</v>
      </c>
      <c r="F12257" s="1" t="s">
        <v>11</v>
      </c>
      <c r="G12257" s="1" t="str">
        <f>IFERROR(__xludf.DUMMYFUNCTION("GOOGLETRANSLATE(D12257,""fr"",""en"")"),"#VALUE!")</f>
        <v>#VALUE!</v>
      </c>
    </row>
    <row r="12258" ht="15.75" customHeight="1">
      <c r="A12258" s="1" t="s">
        <v>1699</v>
      </c>
      <c r="B12258" s="1">
        <v>5.0</v>
      </c>
      <c r="C12258" s="1" t="s">
        <v>26227</v>
      </c>
      <c r="D12258" s="1" t="s">
        <v>26228</v>
      </c>
      <c r="E12258" s="1" t="s">
        <v>21</v>
      </c>
      <c r="F12258" s="1" t="s">
        <v>11</v>
      </c>
      <c r="G12258" s="1" t="str">
        <f>IFERROR(__xludf.DUMMYFUNCTION("GOOGLETRANSLATE(D12258,""fr"",""en"")"),"#VALUE!")</f>
        <v>#VALUE!</v>
      </c>
    </row>
    <row r="12259" ht="15.75" customHeight="1">
      <c r="A12259" s="1" t="s">
        <v>600</v>
      </c>
      <c r="B12259" s="1">
        <v>2.0</v>
      </c>
      <c r="C12259" s="1" t="s">
        <v>26229</v>
      </c>
      <c r="D12259" s="1" t="s">
        <v>26230</v>
      </c>
      <c r="E12259" s="1" t="s">
        <v>750</v>
      </c>
      <c r="F12259" s="1" t="s">
        <v>110</v>
      </c>
      <c r="G12259" s="1" t="str">
        <f>IFERROR(__xludf.DUMMYFUNCTION("GOOGLETRANSLATE(D12259,""fr"",""en"")"),"#VALUE!")</f>
        <v>#VALUE!</v>
      </c>
    </row>
    <row r="12260" ht="15.75" customHeight="1">
      <c r="A12260" s="1" t="s">
        <v>2599</v>
      </c>
      <c r="B12260" s="1">
        <v>2.0</v>
      </c>
      <c r="C12260" s="1" t="s">
        <v>26231</v>
      </c>
      <c r="D12260" s="1" t="s">
        <v>26232</v>
      </c>
      <c r="E12260" s="1" t="s">
        <v>125</v>
      </c>
      <c r="F12260" s="1" t="s">
        <v>11</v>
      </c>
      <c r="G12260" s="1" t="str">
        <f>IFERROR(__xludf.DUMMYFUNCTION("GOOGLETRANSLATE(D12260,""fr"",""en"")"),"#VALUE!")</f>
        <v>#VALUE!</v>
      </c>
    </row>
    <row r="12261" ht="15.75" customHeight="1">
      <c r="A12261" s="1" t="s">
        <v>217</v>
      </c>
      <c r="B12261" s="1">
        <v>3.0</v>
      </c>
      <c r="C12261" s="1" t="s">
        <v>26233</v>
      </c>
      <c r="D12261" s="1" t="s">
        <v>26234</v>
      </c>
      <c r="E12261" s="1" t="s">
        <v>10</v>
      </c>
      <c r="F12261" s="1" t="s">
        <v>11</v>
      </c>
      <c r="G12261" s="1" t="str">
        <f>IFERROR(__xludf.DUMMYFUNCTION("GOOGLETRANSLATE(D12261,""fr"",""en"")"),"#VALUE!")</f>
        <v>#VALUE!</v>
      </c>
    </row>
    <row r="12262" ht="15.75" customHeight="1">
      <c r="A12262" s="1" t="s">
        <v>17660</v>
      </c>
      <c r="B12262" s="1">
        <v>1.0</v>
      </c>
      <c r="C12262" s="1" t="s">
        <v>26235</v>
      </c>
      <c r="D12262" s="1" t="s">
        <v>26236</v>
      </c>
      <c r="E12262" s="1" t="s">
        <v>280</v>
      </c>
      <c r="F12262" s="1" t="s">
        <v>11</v>
      </c>
      <c r="G12262" s="1" t="str">
        <f>IFERROR(__xludf.DUMMYFUNCTION("GOOGLETRANSLATE(D12262,""fr"",""en"")"),"#VALUE!")</f>
        <v>#VALUE!</v>
      </c>
    </row>
    <row r="12263" ht="15.75" customHeight="1">
      <c r="A12263" s="1" t="s">
        <v>2162</v>
      </c>
      <c r="B12263" s="1">
        <v>2.0</v>
      </c>
      <c r="C12263" s="1" t="s">
        <v>26237</v>
      </c>
      <c r="D12263" s="1" t="s">
        <v>26238</v>
      </c>
      <c r="E12263" s="1" t="s">
        <v>250</v>
      </c>
      <c r="F12263" s="1" t="s">
        <v>30</v>
      </c>
      <c r="G12263" s="1" t="str">
        <f>IFERROR(__xludf.DUMMYFUNCTION("GOOGLETRANSLATE(D12263,""fr"",""en"")"),"#VALUE!")</f>
        <v>#VALUE!</v>
      </c>
    </row>
    <row r="12264" ht="15.75" customHeight="1">
      <c r="A12264" s="1" t="s">
        <v>3528</v>
      </c>
      <c r="B12264" s="1">
        <v>4.0</v>
      </c>
      <c r="C12264" s="1" t="s">
        <v>26239</v>
      </c>
      <c r="D12264" s="1" t="s">
        <v>26240</v>
      </c>
      <c r="E12264" s="1" t="s">
        <v>10</v>
      </c>
      <c r="F12264" s="1" t="s">
        <v>11</v>
      </c>
      <c r="G12264" s="1" t="str">
        <f>IFERROR(__xludf.DUMMYFUNCTION("GOOGLETRANSLATE(D12264,""fr"",""en"")"),"#VALUE!")</f>
        <v>#VALUE!</v>
      </c>
    </row>
    <row r="12265" ht="15.75" customHeight="1">
      <c r="A12265" s="1" t="s">
        <v>284</v>
      </c>
      <c r="B12265" s="1">
        <v>2.0</v>
      </c>
      <c r="C12265" s="1" t="s">
        <v>26241</v>
      </c>
      <c r="D12265" s="1" t="s">
        <v>26242</v>
      </c>
      <c r="E12265" s="1" t="s">
        <v>10</v>
      </c>
      <c r="F12265" s="1" t="s">
        <v>11</v>
      </c>
      <c r="G12265" s="1" t="str">
        <f>IFERROR(__xludf.DUMMYFUNCTION("GOOGLETRANSLATE(D12265,""fr"",""en"")"),"#VALUE!")</f>
        <v>#VALUE!</v>
      </c>
    </row>
    <row r="12266" ht="15.75" customHeight="1">
      <c r="A12266" s="1" t="s">
        <v>18</v>
      </c>
      <c r="B12266" s="1">
        <v>5.0</v>
      </c>
      <c r="C12266" s="1" t="s">
        <v>26243</v>
      </c>
      <c r="D12266" s="1" t="s">
        <v>26244</v>
      </c>
      <c r="E12266" s="1" t="s">
        <v>65</v>
      </c>
      <c r="F12266" s="1" t="s">
        <v>66</v>
      </c>
      <c r="G12266" s="1" t="str">
        <f>IFERROR(__xludf.DUMMYFUNCTION("GOOGLETRANSLATE(D12266,""fr"",""en"")"),"#VALUE!")</f>
        <v>#VALUE!</v>
      </c>
    </row>
    <row r="12267" ht="15.75" customHeight="1">
      <c r="A12267" s="1" t="s">
        <v>2135</v>
      </c>
      <c r="B12267" s="1">
        <v>4.0</v>
      </c>
      <c r="C12267" s="1" t="s">
        <v>26245</v>
      </c>
      <c r="D12267" s="1" t="s">
        <v>26246</v>
      </c>
      <c r="E12267" s="1" t="s">
        <v>176</v>
      </c>
      <c r="F12267" s="1" t="s">
        <v>66</v>
      </c>
      <c r="G12267" s="1" t="str">
        <f>IFERROR(__xludf.DUMMYFUNCTION("GOOGLETRANSLATE(D12267,""fr"",""en"")"),"#VALUE!")</f>
        <v>#VALUE!</v>
      </c>
    </row>
    <row r="12268" ht="15.75" customHeight="1">
      <c r="A12268" s="1" t="s">
        <v>26247</v>
      </c>
      <c r="B12268" s="1">
        <v>1.0</v>
      </c>
      <c r="C12268" s="1" t="s">
        <v>26248</v>
      </c>
      <c r="D12268" s="1" t="s">
        <v>26249</v>
      </c>
      <c r="E12268" s="1" t="s">
        <v>47</v>
      </c>
      <c r="F12268" s="1" t="s">
        <v>48</v>
      </c>
      <c r="G12268" s="1" t="str">
        <f>IFERROR(__xludf.DUMMYFUNCTION("GOOGLETRANSLATE(D12268,""fr"",""en"")"),"#VALUE!")</f>
        <v>#VALUE!</v>
      </c>
    </row>
    <row r="12269" ht="15.75" customHeight="1">
      <c r="A12269" s="1" t="s">
        <v>1696</v>
      </c>
      <c r="B12269" s="1">
        <v>5.0</v>
      </c>
      <c r="C12269" s="1" t="s">
        <v>26250</v>
      </c>
      <c r="D12269" s="1" t="s">
        <v>26251</v>
      </c>
      <c r="E12269" s="1" t="s">
        <v>21</v>
      </c>
      <c r="F12269" s="1" t="s">
        <v>11</v>
      </c>
      <c r="G12269" s="1" t="str">
        <f>IFERROR(__xludf.DUMMYFUNCTION("GOOGLETRANSLATE(D12269,""fr"",""en"")"),"#VALUE!")</f>
        <v>#VALUE!</v>
      </c>
    </row>
    <row r="12270" ht="15.75" customHeight="1">
      <c r="A12270" s="1" t="s">
        <v>876</v>
      </c>
      <c r="B12270" s="1">
        <v>4.0</v>
      </c>
      <c r="C12270" s="1" t="s">
        <v>26252</v>
      </c>
      <c r="D12270" s="1" t="s">
        <v>26253</v>
      </c>
      <c r="E12270" s="1" t="s">
        <v>614</v>
      </c>
      <c r="F12270" s="1" t="s">
        <v>30</v>
      </c>
      <c r="G12270" s="1" t="str">
        <f>IFERROR(__xludf.DUMMYFUNCTION("GOOGLETRANSLATE(D12270,""fr"",""en"")"),"#VALUE!")</f>
        <v>#VALUE!</v>
      </c>
    </row>
    <row r="12271" ht="15.75" customHeight="1">
      <c r="A12271" s="1" t="s">
        <v>138</v>
      </c>
      <c r="B12271" s="1">
        <v>5.0</v>
      </c>
      <c r="C12271" s="1" t="s">
        <v>26254</v>
      </c>
      <c r="D12271" s="1" t="s">
        <v>26255</v>
      </c>
      <c r="E12271" s="1" t="s">
        <v>21</v>
      </c>
      <c r="F12271" s="1" t="s">
        <v>11</v>
      </c>
      <c r="G12271" s="1" t="str">
        <f>IFERROR(__xludf.DUMMYFUNCTION("GOOGLETRANSLATE(D12271,""fr"",""en"")"),"#VALUE!")</f>
        <v>#VALUE!</v>
      </c>
    </row>
    <row r="12272" ht="15.75" customHeight="1">
      <c r="A12272" s="1" t="s">
        <v>1764</v>
      </c>
      <c r="B12272" s="1">
        <v>1.0</v>
      </c>
      <c r="C12272" s="1" t="s">
        <v>26256</v>
      </c>
      <c r="D12272" s="1" t="s">
        <v>26257</v>
      </c>
      <c r="E12272" s="1" t="s">
        <v>43</v>
      </c>
      <c r="F12272" s="1" t="s">
        <v>30</v>
      </c>
      <c r="G12272" s="1" t="str">
        <f>IFERROR(__xludf.DUMMYFUNCTION("GOOGLETRANSLATE(D12272,""fr"",""en"")"),"#VALUE!")</f>
        <v>#VALUE!</v>
      </c>
    </row>
    <row r="12273" ht="15.75" customHeight="1">
      <c r="A12273" s="1" t="s">
        <v>15833</v>
      </c>
      <c r="B12273" s="1">
        <v>1.0</v>
      </c>
      <c r="C12273" s="1" t="s">
        <v>26258</v>
      </c>
      <c r="D12273" s="1" t="s">
        <v>26259</v>
      </c>
      <c r="E12273" s="1" t="s">
        <v>10</v>
      </c>
      <c r="F12273" s="1" t="s">
        <v>11</v>
      </c>
      <c r="G12273" s="1" t="str">
        <f>IFERROR(__xludf.DUMMYFUNCTION("GOOGLETRANSLATE(D12273,""fr"",""en"")"),"#VALUE!")</f>
        <v>#VALUE!</v>
      </c>
    </row>
    <row r="12274" ht="15.75" customHeight="1">
      <c r="A12274" s="1" t="s">
        <v>1830</v>
      </c>
      <c r="B12274" s="1">
        <v>3.0</v>
      </c>
      <c r="C12274" s="1" t="s">
        <v>26260</v>
      </c>
      <c r="D12274" s="1" t="s">
        <v>26261</v>
      </c>
      <c r="E12274" s="1" t="s">
        <v>21</v>
      </c>
      <c r="F12274" s="1" t="s">
        <v>11</v>
      </c>
      <c r="G12274" s="1" t="str">
        <f>IFERROR(__xludf.DUMMYFUNCTION("GOOGLETRANSLATE(D12274,""fr"",""en"")"),"#VALUE!")</f>
        <v>#VALUE!</v>
      </c>
    </row>
    <row r="12275" ht="15.75" customHeight="1">
      <c r="A12275" s="1" t="s">
        <v>2063</v>
      </c>
      <c r="B12275" s="1">
        <v>1.0</v>
      </c>
      <c r="C12275" s="1" t="s">
        <v>26262</v>
      </c>
      <c r="D12275" s="1" t="s">
        <v>26263</v>
      </c>
      <c r="E12275" s="1" t="s">
        <v>373</v>
      </c>
      <c r="F12275" s="1" t="s">
        <v>30</v>
      </c>
      <c r="G12275" s="1" t="str">
        <f>IFERROR(__xludf.DUMMYFUNCTION("GOOGLETRANSLATE(D12275,""fr"",""en"")"),"#VALUE!")</f>
        <v>#VALUE!</v>
      </c>
    </row>
    <row r="12276" ht="15.75" customHeight="1">
      <c r="A12276" s="1" t="s">
        <v>12</v>
      </c>
      <c r="B12276" s="1">
        <v>3.0</v>
      </c>
      <c r="C12276" s="1" t="s">
        <v>26264</v>
      </c>
      <c r="D12276" s="1" t="s">
        <v>26265</v>
      </c>
      <c r="E12276" s="1" t="s">
        <v>21</v>
      </c>
      <c r="F12276" s="1" t="s">
        <v>11</v>
      </c>
      <c r="G12276" s="1" t="str">
        <f>IFERROR(__xludf.DUMMYFUNCTION("GOOGLETRANSLATE(D12276,""fr"",""en"")"),"#VALUE!")</f>
        <v>#VALUE!</v>
      </c>
    </row>
    <row r="12277" ht="15.75" customHeight="1">
      <c r="A12277" s="1" t="s">
        <v>2871</v>
      </c>
      <c r="B12277" s="1">
        <v>2.0</v>
      </c>
      <c r="C12277" s="1" t="s">
        <v>26266</v>
      </c>
      <c r="D12277" s="1" t="s">
        <v>26267</v>
      </c>
      <c r="E12277" s="1" t="s">
        <v>65</v>
      </c>
      <c r="F12277" s="1" t="s">
        <v>66</v>
      </c>
      <c r="G12277" s="1" t="str">
        <f>IFERROR(__xludf.DUMMYFUNCTION("GOOGLETRANSLATE(D12277,""fr"",""en"")"),"#VALUE!")</f>
        <v>#VALUE!</v>
      </c>
    </row>
    <row r="12278" ht="15.75" customHeight="1">
      <c r="A12278" s="1" t="s">
        <v>5672</v>
      </c>
      <c r="B12278" s="1">
        <v>2.0</v>
      </c>
      <c r="C12278" s="1" t="s">
        <v>26268</v>
      </c>
      <c r="D12278" s="1" t="s">
        <v>26269</v>
      </c>
      <c r="E12278" s="1" t="s">
        <v>10</v>
      </c>
      <c r="F12278" s="1" t="s">
        <v>11</v>
      </c>
      <c r="G12278" s="1" t="str">
        <f>IFERROR(__xludf.DUMMYFUNCTION("GOOGLETRANSLATE(D12278,""fr"",""en"")"),"#VALUE!")</f>
        <v>#VALUE!</v>
      </c>
    </row>
    <row r="12279" ht="15.75" customHeight="1">
      <c r="A12279" s="1" t="s">
        <v>367</v>
      </c>
      <c r="B12279" s="1">
        <v>4.0</v>
      </c>
      <c r="C12279" s="1" t="s">
        <v>26270</v>
      </c>
      <c r="D12279" s="1" t="s">
        <v>26271</v>
      </c>
      <c r="E12279" s="1" t="s">
        <v>10</v>
      </c>
      <c r="F12279" s="1" t="s">
        <v>11</v>
      </c>
      <c r="G12279" s="1" t="str">
        <f>IFERROR(__xludf.DUMMYFUNCTION("GOOGLETRANSLATE(D12279,""fr"",""en"")"),"#VALUE!")</f>
        <v>#VALUE!</v>
      </c>
    </row>
    <row r="12280" ht="15.75" customHeight="1">
      <c r="A12280" s="1" t="s">
        <v>523</v>
      </c>
      <c r="B12280" s="1">
        <v>1.0</v>
      </c>
      <c r="C12280" s="1" t="s">
        <v>26272</v>
      </c>
      <c r="D12280" s="1" t="s">
        <v>26273</v>
      </c>
      <c r="E12280" s="1" t="s">
        <v>52</v>
      </c>
      <c r="F12280" s="1" t="s">
        <v>110</v>
      </c>
      <c r="G12280" s="1" t="str">
        <f>IFERROR(__xludf.DUMMYFUNCTION("GOOGLETRANSLATE(D12280,""fr"",""en"")"),"#VALUE!")</f>
        <v>#VALUE!</v>
      </c>
    </row>
    <row r="12281" ht="15.75" customHeight="1">
      <c r="A12281" s="1" t="s">
        <v>23532</v>
      </c>
      <c r="B12281" s="1">
        <v>2.0</v>
      </c>
      <c r="C12281" s="1" t="s">
        <v>26274</v>
      </c>
      <c r="D12281" s="1" t="s">
        <v>26275</v>
      </c>
      <c r="E12281" s="1" t="s">
        <v>254</v>
      </c>
      <c r="F12281" s="1" t="s">
        <v>66</v>
      </c>
      <c r="G12281" s="1" t="str">
        <f>IFERROR(__xludf.DUMMYFUNCTION("GOOGLETRANSLATE(D12281,""fr"",""en"")"),"#VALUE!")</f>
        <v>#VALUE!</v>
      </c>
    </row>
    <row r="12282" ht="15.75" customHeight="1">
      <c r="A12282" s="1" t="s">
        <v>20920</v>
      </c>
      <c r="B12282" s="1">
        <v>1.0</v>
      </c>
      <c r="C12282" s="1" t="s">
        <v>26276</v>
      </c>
      <c r="D12282" s="1" t="s">
        <v>26277</v>
      </c>
      <c r="E12282" s="1" t="s">
        <v>29</v>
      </c>
      <c r="F12282" s="1" t="s">
        <v>30</v>
      </c>
      <c r="G12282" s="1" t="str">
        <f>IFERROR(__xludf.DUMMYFUNCTION("GOOGLETRANSLATE(D12282,""fr"",""en"")"),"#VALUE!")</f>
        <v>#VALUE!</v>
      </c>
    </row>
    <row r="12283" ht="15.75" customHeight="1">
      <c r="A12283" s="1" t="s">
        <v>1864</v>
      </c>
      <c r="B12283" s="1">
        <v>1.0</v>
      </c>
      <c r="C12283" s="1" t="s">
        <v>26278</v>
      </c>
      <c r="D12283" s="1" t="s">
        <v>26279</v>
      </c>
      <c r="E12283" s="1" t="s">
        <v>43</v>
      </c>
      <c r="F12283" s="1" t="s">
        <v>30</v>
      </c>
      <c r="G12283" s="1" t="str">
        <f>IFERROR(__xludf.DUMMYFUNCTION("GOOGLETRANSLATE(D12283,""fr"",""en"")"),"#VALUE!")</f>
        <v>#VALUE!</v>
      </c>
    </row>
    <row r="12284" ht="15.75" customHeight="1">
      <c r="A12284" s="1" t="s">
        <v>464</v>
      </c>
      <c r="B12284" s="1">
        <v>2.0</v>
      </c>
      <c r="C12284" s="1" t="s">
        <v>26069</v>
      </c>
      <c r="D12284" s="1" t="s">
        <v>26280</v>
      </c>
      <c r="E12284" s="1" t="s">
        <v>280</v>
      </c>
      <c r="F12284" s="1" t="s">
        <v>11</v>
      </c>
      <c r="G12284" s="1" t="str">
        <f>IFERROR(__xludf.DUMMYFUNCTION("GOOGLETRANSLATE(D12284,""fr"",""en"")"),"#VALUE!")</f>
        <v>#VALUE!</v>
      </c>
    </row>
    <row r="12285" ht="15.75" customHeight="1">
      <c r="A12285" s="1" t="s">
        <v>4722</v>
      </c>
      <c r="B12285" s="1">
        <v>2.0</v>
      </c>
      <c r="C12285" s="1" t="s">
        <v>26281</v>
      </c>
      <c r="D12285" s="1" t="s">
        <v>26282</v>
      </c>
      <c r="E12285" s="1" t="s">
        <v>52</v>
      </c>
      <c r="F12285" s="1" t="s">
        <v>11</v>
      </c>
      <c r="G12285" s="1" t="str">
        <f>IFERROR(__xludf.DUMMYFUNCTION("GOOGLETRANSLATE(D12285,""fr"",""en"")"),"#VALUE!")</f>
        <v>#VALUE!</v>
      </c>
    </row>
    <row r="12286" ht="15.75" customHeight="1">
      <c r="A12286" s="1" t="s">
        <v>6534</v>
      </c>
      <c r="B12286" s="1">
        <v>4.0</v>
      </c>
      <c r="C12286" s="1" t="s">
        <v>26283</v>
      </c>
      <c r="D12286" s="1" t="s">
        <v>26284</v>
      </c>
      <c r="E12286" s="1" t="s">
        <v>484</v>
      </c>
      <c r="F12286" s="1" t="s">
        <v>30</v>
      </c>
      <c r="G12286" s="1" t="str">
        <f>IFERROR(__xludf.DUMMYFUNCTION("GOOGLETRANSLATE(D12286,""fr"",""en"")"),"#VALUE!")</f>
        <v>#VALUE!</v>
      </c>
    </row>
    <row r="12287" ht="15.75" customHeight="1">
      <c r="A12287" s="1" t="s">
        <v>3528</v>
      </c>
      <c r="B12287" s="1">
        <v>4.0</v>
      </c>
      <c r="C12287" s="1" t="s">
        <v>26285</v>
      </c>
      <c r="D12287" s="1" t="s">
        <v>26286</v>
      </c>
      <c r="E12287" s="1" t="s">
        <v>10</v>
      </c>
      <c r="F12287" s="1" t="s">
        <v>11</v>
      </c>
      <c r="G12287" s="1" t="str">
        <f>IFERROR(__xludf.DUMMYFUNCTION("GOOGLETRANSLATE(D12287,""fr"",""en"")"),"#VALUE!")</f>
        <v>#VALUE!</v>
      </c>
    </row>
    <row r="12288" ht="15.75" customHeight="1">
      <c r="A12288" s="1" t="s">
        <v>126</v>
      </c>
      <c r="B12288" s="1">
        <v>3.0</v>
      </c>
      <c r="C12288" s="1" t="s">
        <v>26287</v>
      </c>
      <c r="D12288" s="1" t="s">
        <v>26288</v>
      </c>
      <c r="E12288" s="1" t="s">
        <v>176</v>
      </c>
      <c r="F12288" s="1" t="s">
        <v>66</v>
      </c>
      <c r="G12288" s="1" t="str">
        <f>IFERROR(__xludf.DUMMYFUNCTION("GOOGLETRANSLATE(D12288,""fr"",""en"")"),"#VALUE!")</f>
        <v>#VALUE!</v>
      </c>
    </row>
    <row r="12289" ht="15.75" customHeight="1">
      <c r="A12289" s="1" t="s">
        <v>26289</v>
      </c>
      <c r="B12289" s="1">
        <v>1.0</v>
      </c>
      <c r="C12289" s="1" t="s">
        <v>26290</v>
      </c>
      <c r="D12289" s="1" t="s">
        <v>26291</v>
      </c>
      <c r="E12289" s="1" t="s">
        <v>25</v>
      </c>
      <c r="F12289" s="1" t="s">
        <v>11</v>
      </c>
      <c r="G12289" s="1" t="str">
        <f>IFERROR(__xludf.DUMMYFUNCTION("GOOGLETRANSLATE(D12289,""fr"",""en"")"),"#VALUE!")</f>
        <v>#VALUE!</v>
      </c>
    </row>
    <row r="12290" ht="15.75" customHeight="1">
      <c r="A12290" s="1" t="s">
        <v>1065</v>
      </c>
      <c r="B12290" s="1">
        <v>5.0</v>
      </c>
      <c r="C12290" s="1" t="s">
        <v>26292</v>
      </c>
      <c r="D12290" s="1" t="s">
        <v>26293</v>
      </c>
      <c r="E12290" s="1" t="s">
        <v>65</v>
      </c>
      <c r="F12290" s="1" t="s">
        <v>66</v>
      </c>
      <c r="G12290" s="1" t="str">
        <f>IFERROR(__xludf.DUMMYFUNCTION("GOOGLETRANSLATE(D12290,""fr"",""en"")"),"#VALUE!")</f>
        <v>#VALUE!</v>
      </c>
    </row>
    <row r="12291" ht="15.75" customHeight="1">
      <c r="A12291" s="1" t="s">
        <v>3222</v>
      </c>
      <c r="B12291" s="1">
        <v>2.0</v>
      </c>
      <c r="C12291" s="1" t="s">
        <v>26294</v>
      </c>
      <c r="D12291" s="1" t="s">
        <v>26295</v>
      </c>
      <c r="E12291" s="1" t="s">
        <v>21</v>
      </c>
      <c r="F12291" s="1" t="s">
        <v>11</v>
      </c>
      <c r="G12291" s="1" t="str">
        <f>IFERROR(__xludf.DUMMYFUNCTION("GOOGLETRANSLATE(D12291,""fr"",""en"")"),"#VALUE!")</f>
        <v>#VALUE!</v>
      </c>
    </row>
    <row r="12292" ht="15.75" customHeight="1">
      <c r="A12292" s="1" t="s">
        <v>3793</v>
      </c>
      <c r="B12292" s="1">
        <v>2.0</v>
      </c>
      <c r="C12292" s="1" t="s">
        <v>26296</v>
      </c>
      <c r="D12292" s="1" t="s">
        <v>26297</v>
      </c>
      <c r="E12292" s="1" t="s">
        <v>296</v>
      </c>
      <c r="F12292" s="1" t="s">
        <v>11</v>
      </c>
      <c r="G12292" s="1" t="str">
        <f>IFERROR(__xludf.DUMMYFUNCTION("GOOGLETRANSLATE(D12292,""fr"",""en"")"),"#VALUE!")</f>
        <v>#VALUE!</v>
      </c>
    </row>
    <row r="12293" ht="15.75" customHeight="1">
      <c r="A12293" s="1" t="s">
        <v>478</v>
      </c>
      <c r="B12293" s="1">
        <v>3.0</v>
      </c>
      <c r="C12293" s="1" t="s">
        <v>26298</v>
      </c>
      <c r="D12293" s="1" t="s">
        <v>26299</v>
      </c>
      <c r="E12293" s="1" t="s">
        <v>29</v>
      </c>
      <c r="F12293" s="1" t="s">
        <v>30</v>
      </c>
      <c r="G12293" s="1" t="str">
        <f>IFERROR(__xludf.DUMMYFUNCTION("GOOGLETRANSLATE(D12293,""fr"",""en"")"),"#VALUE!")</f>
        <v>#VALUE!</v>
      </c>
    </row>
    <row r="12294" ht="15.75" customHeight="1">
      <c r="A12294" s="1" t="s">
        <v>1361</v>
      </c>
      <c r="B12294" s="1">
        <v>1.0</v>
      </c>
      <c r="C12294" s="1" t="s">
        <v>26300</v>
      </c>
      <c r="D12294" s="1" t="s">
        <v>26301</v>
      </c>
      <c r="E12294" s="1" t="s">
        <v>292</v>
      </c>
      <c r="F12294" s="1" t="s">
        <v>11</v>
      </c>
      <c r="G12294" s="1" t="str">
        <f>IFERROR(__xludf.DUMMYFUNCTION("GOOGLETRANSLATE(D12294,""fr"",""en"")"),"#VALUE!")</f>
        <v>#VALUE!</v>
      </c>
    </row>
    <row r="12295" ht="15.75" customHeight="1">
      <c r="A12295" s="1" t="s">
        <v>1353</v>
      </c>
      <c r="B12295" s="1">
        <v>4.0</v>
      </c>
      <c r="C12295" s="1" t="s">
        <v>26302</v>
      </c>
      <c r="D12295" s="1" t="s">
        <v>26303</v>
      </c>
      <c r="E12295" s="1" t="s">
        <v>125</v>
      </c>
      <c r="F12295" s="1" t="s">
        <v>11</v>
      </c>
      <c r="G12295" s="1" t="str">
        <f>IFERROR(__xludf.DUMMYFUNCTION("GOOGLETRANSLATE(D12295,""fr"",""en"")"),"#VALUE!")</f>
        <v>#VALUE!</v>
      </c>
    </row>
    <row r="12296" ht="15.75" customHeight="1">
      <c r="A12296" s="1" t="s">
        <v>258</v>
      </c>
      <c r="B12296" s="1">
        <v>1.0</v>
      </c>
      <c r="C12296" s="1" t="s">
        <v>26304</v>
      </c>
      <c r="D12296" s="1" t="s">
        <v>26305</v>
      </c>
      <c r="E12296" s="1" t="s">
        <v>10</v>
      </c>
      <c r="F12296" s="1" t="s">
        <v>11</v>
      </c>
      <c r="G12296" s="1" t="str">
        <f>IFERROR(__xludf.DUMMYFUNCTION("GOOGLETRANSLATE(D12296,""fr"",""en"")"),"#VALUE!")</f>
        <v>#VALUE!</v>
      </c>
    </row>
    <row r="12297" ht="15.75" customHeight="1">
      <c r="A12297" s="1" t="s">
        <v>695</v>
      </c>
      <c r="B12297" s="1">
        <v>5.0</v>
      </c>
      <c r="C12297" s="1" t="s">
        <v>26306</v>
      </c>
      <c r="D12297" s="1" t="s">
        <v>26307</v>
      </c>
      <c r="E12297" s="1" t="s">
        <v>65</v>
      </c>
      <c r="F12297" s="1" t="s">
        <v>66</v>
      </c>
      <c r="G12297" s="1" t="str">
        <f>IFERROR(__xludf.DUMMYFUNCTION("GOOGLETRANSLATE(D12297,""fr"",""en"")"),"#VALUE!")</f>
        <v>#VALUE!</v>
      </c>
    </row>
    <row r="12298" ht="15.75" customHeight="1">
      <c r="A12298" s="1" t="s">
        <v>678</v>
      </c>
      <c r="B12298" s="1">
        <v>3.0</v>
      </c>
      <c r="C12298" s="1" t="s">
        <v>26308</v>
      </c>
      <c r="D12298" s="1" t="s">
        <v>26309</v>
      </c>
      <c r="E12298" s="1" t="s">
        <v>176</v>
      </c>
      <c r="F12298" s="1" t="s">
        <v>66</v>
      </c>
      <c r="G12298" s="1" t="str">
        <f>IFERROR(__xludf.DUMMYFUNCTION("GOOGLETRANSLATE(D12298,""fr"",""en"")"),"#VALUE!")</f>
        <v>#VALUE!</v>
      </c>
    </row>
    <row r="12299" ht="15.75" customHeight="1">
      <c r="A12299" s="1" t="s">
        <v>114</v>
      </c>
      <c r="B12299" s="1">
        <v>1.0</v>
      </c>
      <c r="C12299" s="1" t="s">
        <v>26310</v>
      </c>
      <c r="D12299" s="1" t="s">
        <v>26311</v>
      </c>
      <c r="E12299" s="1" t="s">
        <v>43</v>
      </c>
      <c r="F12299" s="1" t="s">
        <v>30</v>
      </c>
      <c r="G12299" s="1" t="str">
        <f>IFERROR(__xludf.DUMMYFUNCTION("GOOGLETRANSLATE(D12299,""fr"",""en"")"),"#VALUE!")</f>
        <v>#VALUE!</v>
      </c>
    </row>
    <row r="12300" ht="15.75" customHeight="1">
      <c r="A12300" s="1" t="s">
        <v>1894</v>
      </c>
      <c r="B12300" s="1">
        <v>1.0</v>
      </c>
      <c r="C12300" s="1" t="s">
        <v>26312</v>
      </c>
      <c r="D12300" s="1" t="s">
        <v>26313</v>
      </c>
      <c r="E12300" s="1" t="s">
        <v>10</v>
      </c>
      <c r="F12300" s="1" t="s">
        <v>11</v>
      </c>
      <c r="G12300" s="1" t="str">
        <f>IFERROR(__xludf.DUMMYFUNCTION("GOOGLETRANSLATE(D12300,""fr"",""en"")"),"#VALUE!")</f>
        <v>#VALUE!</v>
      </c>
    </row>
    <row r="12301" ht="15.75" customHeight="1">
      <c r="A12301" s="1" t="s">
        <v>801</v>
      </c>
      <c r="B12301" s="1">
        <v>4.0</v>
      </c>
      <c r="C12301" s="1" t="s">
        <v>26314</v>
      </c>
      <c r="D12301" s="1" t="s">
        <v>26315</v>
      </c>
      <c r="E12301" s="1" t="s">
        <v>484</v>
      </c>
      <c r="F12301" s="1" t="s">
        <v>30</v>
      </c>
      <c r="G12301" s="1" t="str">
        <f>IFERROR(__xludf.DUMMYFUNCTION("GOOGLETRANSLATE(D12301,""fr"",""en"")"),"#VALUE!")</f>
        <v>#VALUE!</v>
      </c>
    </row>
    <row r="12302" ht="15.75" customHeight="1">
      <c r="A12302" s="1" t="s">
        <v>7317</v>
      </c>
      <c r="B12302" s="1">
        <v>3.0</v>
      </c>
      <c r="C12302" s="1" t="s">
        <v>26316</v>
      </c>
      <c r="D12302" s="1" t="s">
        <v>26317</v>
      </c>
      <c r="E12302" s="1" t="s">
        <v>484</v>
      </c>
      <c r="F12302" s="1" t="s">
        <v>30</v>
      </c>
      <c r="G12302" s="1" t="str">
        <f>IFERROR(__xludf.DUMMYFUNCTION("GOOGLETRANSLATE(D12302,""fr"",""en"")"),"#VALUE!")</f>
        <v>#VALUE!</v>
      </c>
    </row>
    <row r="12303" ht="15.75" customHeight="1">
      <c r="A12303" s="1" t="s">
        <v>6935</v>
      </c>
      <c r="B12303" s="1">
        <v>1.0</v>
      </c>
      <c r="C12303" s="1" t="s">
        <v>26318</v>
      </c>
      <c r="D12303" s="1" t="s">
        <v>26319</v>
      </c>
      <c r="E12303" s="1" t="s">
        <v>423</v>
      </c>
      <c r="F12303" s="1" t="s">
        <v>30</v>
      </c>
      <c r="G12303" s="1" t="str">
        <f>IFERROR(__xludf.DUMMYFUNCTION("GOOGLETRANSLATE(D12303,""fr"",""en"")"),"#VALUE!")</f>
        <v>#VALUE!</v>
      </c>
    </row>
    <row r="12304" ht="15.75" customHeight="1">
      <c r="A12304" s="1" t="s">
        <v>35</v>
      </c>
      <c r="B12304" s="1">
        <v>5.0</v>
      </c>
      <c r="C12304" s="1" t="s">
        <v>26320</v>
      </c>
      <c r="D12304" s="1" t="s">
        <v>26321</v>
      </c>
      <c r="E12304" s="1" t="s">
        <v>554</v>
      </c>
      <c r="F12304" s="1" t="s">
        <v>30</v>
      </c>
      <c r="G12304" s="1" t="str">
        <f>IFERROR(__xludf.DUMMYFUNCTION("GOOGLETRANSLATE(D12304,""fr"",""en"")"),"#VALUE!")</f>
        <v>#VALUE!</v>
      </c>
    </row>
    <row r="12305" ht="15.75" customHeight="1">
      <c r="A12305" s="1" t="s">
        <v>2702</v>
      </c>
      <c r="B12305" s="1">
        <v>4.0</v>
      </c>
      <c r="C12305" s="1" t="s">
        <v>26322</v>
      </c>
      <c r="D12305" s="1" t="s">
        <v>26323</v>
      </c>
      <c r="E12305" s="1" t="s">
        <v>10</v>
      </c>
      <c r="F12305" s="1" t="s">
        <v>11</v>
      </c>
      <c r="G12305" s="1" t="str">
        <f>IFERROR(__xludf.DUMMYFUNCTION("GOOGLETRANSLATE(D12305,""fr"",""en"")"),"#VALUE!")</f>
        <v>#VALUE!</v>
      </c>
    </row>
    <row r="12306" ht="15.75" customHeight="1">
      <c r="A12306" s="1" t="s">
        <v>439</v>
      </c>
      <c r="B12306" s="1">
        <v>4.0</v>
      </c>
      <c r="C12306" s="1" t="s">
        <v>26324</v>
      </c>
      <c r="D12306" s="1" t="s">
        <v>26325</v>
      </c>
      <c r="E12306" s="1" t="s">
        <v>65</v>
      </c>
      <c r="F12306" s="1" t="s">
        <v>66</v>
      </c>
      <c r="G12306" s="1" t="str">
        <f>IFERROR(__xludf.DUMMYFUNCTION("GOOGLETRANSLATE(D12306,""fr"",""en"")"),"#VALUE!")</f>
        <v>#VALUE!</v>
      </c>
    </row>
    <row r="12307" ht="15.75" customHeight="1">
      <c r="A12307" s="1" t="s">
        <v>1102</v>
      </c>
      <c r="B12307" s="1">
        <v>5.0</v>
      </c>
      <c r="C12307" s="1" t="s">
        <v>26326</v>
      </c>
      <c r="D12307" s="1" t="s">
        <v>26327</v>
      </c>
      <c r="E12307" s="1" t="s">
        <v>254</v>
      </c>
      <c r="F12307" s="1" t="s">
        <v>66</v>
      </c>
      <c r="G12307" s="1" t="str">
        <f>IFERROR(__xludf.DUMMYFUNCTION("GOOGLETRANSLATE(D12307,""fr"",""en"")"),"#VALUE!")</f>
        <v>#VALUE!</v>
      </c>
    </row>
    <row r="12308" ht="15.75" customHeight="1">
      <c r="A12308" s="1" t="s">
        <v>326</v>
      </c>
      <c r="B12308" s="1">
        <v>3.0</v>
      </c>
      <c r="C12308" s="1" t="s">
        <v>26328</v>
      </c>
      <c r="D12308" s="1" t="s">
        <v>26329</v>
      </c>
      <c r="E12308" s="1" t="s">
        <v>10</v>
      </c>
      <c r="F12308" s="1" t="s">
        <v>11</v>
      </c>
      <c r="G12308" s="1" t="str">
        <f>IFERROR(__xludf.DUMMYFUNCTION("GOOGLETRANSLATE(D12308,""fr"",""en"")"),"#VALUE!")</f>
        <v>#VALUE!</v>
      </c>
    </row>
    <row r="12309" ht="15.75" customHeight="1">
      <c r="A12309" s="1" t="s">
        <v>4510</v>
      </c>
      <c r="B12309" s="1">
        <v>1.0</v>
      </c>
      <c r="C12309" s="1" t="s">
        <v>26330</v>
      </c>
      <c r="D12309" s="1" t="s">
        <v>26331</v>
      </c>
      <c r="E12309" s="1" t="s">
        <v>296</v>
      </c>
      <c r="F12309" s="1" t="s">
        <v>110</v>
      </c>
      <c r="G12309" s="1" t="str">
        <f>IFERROR(__xludf.DUMMYFUNCTION("GOOGLETRANSLATE(D12309,""fr"",""en"")"),"#VALUE!")</f>
        <v>#VALUE!</v>
      </c>
    </row>
    <row r="12310" ht="15.75" customHeight="1">
      <c r="A12310" s="1" t="s">
        <v>7513</v>
      </c>
      <c r="B12310" s="1">
        <v>2.0</v>
      </c>
      <c r="C12310" s="1" t="s">
        <v>26332</v>
      </c>
      <c r="D12310" s="1" t="s">
        <v>26333</v>
      </c>
      <c r="E12310" s="1" t="s">
        <v>169</v>
      </c>
      <c r="F12310" s="1" t="s">
        <v>110</v>
      </c>
      <c r="G12310" s="1" t="str">
        <f>IFERROR(__xludf.DUMMYFUNCTION("GOOGLETRANSLATE(D12310,""fr"",""en"")"),"#VALUE!")</f>
        <v>#VALUE!</v>
      </c>
    </row>
    <row r="12311" ht="15.75" customHeight="1">
      <c r="A12311" s="1" t="s">
        <v>5562</v>
      </c>
      <c r="B12311" s="1">
        <v>2.0</v>
      </c>
      <c r="C12311" s="1" t="s">
        <v>26334</v>
      </c>
      <c r="D12311" s="1" t="s">
        <v>26335</v>
      </c>
      <c r="E12311" s="1" t="s">
        <v>21</v>
      </c>
      <c r="F12311" s="1" t="s">
        <v>11</v>
      </c>
      <c r="G12311" s="1" t="str">
        <f>IFERROR(__xludf.DUMMYFUNCTION("GOOGLETRANSLATE(D12311,""fr"",""en"")"),"#VALUE!")</f>
        <v>#VALUE!</v>
      </c>
    </row>
    <row r="12312" ht="15.75" customHeight="1">
      <c r="A12312" s="1" t="s">
        <v>664</v>
      </c>
      <c r="B12312" s="1">
        <v>4.0</v>
      </c>
      <c r="C12312" s="1" t="s">
        <v>26336</v>
      </c>
      <c r="D12312" s="1" t="s">
        <v>26337</v>
      </c>
      <c r="E12312" s="1" t="s">
        <v>614</v>
      </c>
      <c r="F12312" s="1" t="s">
        <v>30</v>
      </c>
      <c r="G12312" s="1" t="str">
        <f>IFERROR(__xludf.DUMMYFUNCTION("GOOGLETRANSLATE(D12312,""fr"",""en"")"),"#VALUE!")</f>
        <v>#VALUE!</v>
      </c>
    </row>
    <row r="12313" ht="15.75" customHeight="1">
      <c r="A12313" s="1" t="s">
        <v>74</v>
      </c>
      <c r="B12313" s="1">
        <v>5.0</v>
      </c>
      <c r="C12313" s="1" t="s">
        <v>26338</v>
      </c>
      <c r="D12313" s="1" t="s">
        <v>26339</v>
      </c>
      <c r="E12313" s="1" t="s">
        <v>21</v>
      </c>
      <c r="F12313" s="1" t="s">
        <v>11</v>
      </c>
      <c r="G12313" s="1" t="str">
        <f>IFERROR(__xludf.DUMMYFUNCTION("GOOGLETRANSLATE(D12313,""fr"",""en"")"),"#VALUE!")</f>
        <v>#VALUE!</v>
      </c>
    </row>
    <row r="12314" ht="15.75" customHeight="1">
      <c r="A12314" s="1" t="s">
        <v>23976</v>
      </c>
      <c r="B12314" s="1">
        <v>1.0</v>
      </c>
      <c r="C12314" s="1" t="s">
        <v>26340</v>
      </c>
      <c r="D12314" s="1" t="s">
        <v>26341</v>
      </c>
      <c r="E12314" s="1" t="s">
        <v>646</v>
      </c>
      <c r="F12314" s="1" t="s">
        <v>39</v>
      </c>
      <c r="G12314" s="1" t="str">
        <f>IFERROR(__xludf.DUMMYFUNCTION("GOOGLETRANSLATE(D12314,""fr"",""en"")"),"#VALUE!")</f>
        <v>#VALUE!</v>
      </c>
    </row>
    <row r="12315" ht="15.75" customHeight="1">
      <c r="A12315" s="1" t="s">
        <v>3499</v>
      </c>
      <c r="B12315" s="1">
        <v>1.0</v>
      </c>
      <c r="C12315" s="1" t="s">
        <v>23152</v>
      </c>
      <c r="D12315" s="1" t="s">
        <v>26342</v>
      </c>
      <c r="E12315" s="1" t="s">
        <v>21</v>
      </c>
      <c r="F12315" s="1" t="s">
        <v>11</v>
      </c>
      <c r="G12315" s="1" t="str">
        <f>IFERROR(__xludf.DUMMYFUNCTION("GOOGLETRANSLATE(D12315,""fr"",""en"")"),"#VALUE!")</f>
        <v>#VALUE!</v>
      </c>
    </row>
    <row r="12316" ht="15.75" customHeight="1">
      <c r="A12316" s="1" t="s">
        <v>1540</v>
      </c>
      <c r="B12316" s="1">
        <v>5.0</v>
      </c>
      <c r="C12316" s="1" t="s">
        <v>26343</v>
      </c>
      <c r="D12316" s="1" t="s">
        <v>26344</v>
      </c>
      <c r="E12316" s="1" t="s">
        <v>614</v>
      </c>
      <c r="F12316" s="1" t="s">
        <v>30</v>
      </c>
      <c r="G12316" s="1" t="str">
        <f>IFERROR(__xludf.DUMMYFUNCTION("GOOGLETRANSLATE(D12316,""fr"",""en"")"),"#VALUE!")</f>
        <v>#VALUE!</v>
      </c>
    </row>
    <row r="12317" ht="15.75" customHeight="1">
      <c r="A12317" s="1" t="s">
        <v>26345</v>
      </c>
      <c r="B12317" s="1">
        <v>3.0</v>
      </c>
      <c r="C12317" s="1" t="s">
        <v>26346</v>
      </c>
      <c r="D12317" s="1" t="s">
        <v>26347</v>
      </c>
      <c r="E12317" s="1" t="s">
        <v>52</v>
      </c>
      <c r="F12317" s="1" t="s">
        <v>11</v>
      </c>
      <c r="G12317" s="1" t="str">
        <f>IFERROR(__xludf.DUMMYFUNCTION("GOOGLETRANSLATE(D12317,""fr"",""en"")"),"#VALUE!")</f>
        <v>#VALUE!</v>
      </c>
    </row>
    <row r="12318" ht="15.75" customHeight="1">
      <c r="A12318" s="1" t="s">
        <v>670</v>
      </c>
      <c r="B12318" s="1">
        <v>4.0</v>
      </c>
      <c r="C12318" s="1" t="s">
        <v>26348</v>
      </c>
      <c r="D12318" s="1" t="s">
        <v>26349</v>
      </c>
      <c r="E12318" s="1" t="s">
        <v>21</v>
      </c>
      <c r="F12318" s="1" t="s">
        <v>11</v>
      </c>
      <c r="G12318" s="1" t="str">
        <f>IFERROR(__xludf.DUMMYFUNCTION("GOOGLETRANSLATE(D12318,""fr"",""en"")"),"#VALUE!")</f>
        <v>#VALUE!</v>
      </c>
    </row>
    <row r="12319" ht="15.75" customHeight="1">
      <c r="A12319" s="1" t="s">
        <v>6377</v>
      </c>
      <c r="B12319" s="1">
        <v>1.0</v>
      </c>
      <c r="C12319" s="1" t="s">
        <v>3712</v>
      </c>
      <c r="D12319" s="1" t="s">
        <v>26350</v>
      </c>
      <c r="E12319" s="1" t="s">
        <v>125</v>
      </c>
      <c r="F12319" s="1" t="s">
        <v>11</v>
      </c>
      <c r="G12319" s="1" t="str">
        <f>IFERROR(__xludf.DUMMYFUNCTION("GOOGLETRANSLATE(D12319,""fr"",""en"")"),"#VALUE!")</f>
        <v>#VALUE!</v>
      </c>
    </row>
    <row r="12320" ht="15.75" customHeight="1">
      <c r="A12320" s="1" t="s">
        <v>7603</v>
      </c>
      <c r="B12320" s="1">
        <v>1.0</v>
      </c>
      <c r="C12320" s="1" t="s">
        <v>26351</v>
      </c>
      <c r="D12320" s="1" t="s">
        <v>26352</v>
      </c>
      <c r="E12320" s="1" t="s">
        <v>47</v>
      </c>
      <c r="F12320" s="1" t="s">
        <v>118</v>
      </c>
      <c r="G12320" s="1" t="str">
        <f>IFERROR(__xludf.DUMMYFUNCTION("GOOGLETRANSLATE(D12320,""fr"",""en"")"),"#VALUE!")</f>
        <v>#VALUE!</v>
      </c>
    </row>
    <row r="12321" ht="15.75" customHeight="1">
      <c r="A12321" s="1" t="s">
        <v>119</v>
      </c>
      <c r="B12321" s="1">
        <v>2.0</v>
      </c>
      <c r="C12321" s="1" t="s">
        <v>26353</v>
      </c>
      <c r="D12321" s="1" t="s">
        <v>26354</v>
      </c>
      <c r="E12321" s="1" t="s">
        <v>21</v>
      </c>
      <c r="F12321" s="1" t="s">
        <v>11</v>
      </c>
      <c r="G12321" s="1" t="str">
        <f>IFERROR(__xludf.DUMMYFUNCTION("GOOGLETRANSLATE(D12321,""fr"",""en"")"),"#VALUE!")</f>
        <v>#VALUE!</v>
      </c>
    </row>
    <row r="12322" ht="15.75" customHeight="1">
      <c r="A12322" s="1" t="s">
        <v>494</v>
      </c>
      <c r="B12322" s="1">
        <v>4.0</v>
      </c>
      <c r="C12322" s="1" t="s">
        <v>26355</v>
      </c>
      <c r="D12322" s="1" t="s">
        <v>26356</v>
      </c>
      <c r="E12322" s="1" t="s">
        <v>65</v>
      </c>
      <c r="F12322" s="1" t="s">
        <v>66</v>
      </c>
      <c r="G12322" s="1" t="str">
        <f>IFERROR(__xludf.DUMMYFUNCTION("GOOGLETRANSLATE(D12322,""fr"",""en"")"),"#VALUE!")</f>
        <v>#VALUE!</v>
      </c>
    </row>
    <row r="12323" ht="15.75" customHeight="1">
      <c r="A12323" s="1" t="s">
        <v>3312</v>
      </c>
      <c r="B12323" s="1">
        <v>5.0</v>
      </c>
      <c r="C12323" s="1" t="s">
        <v>26357</v>
      </c>
      <c r="D12323" s="1" t="s">
        <v>26358</v>
      </c>
      <c r="E12323" s="1" t="s">
        <v>21</v>
      </c>
      <c r="F12323" s="1" t="s">
        <v>11</v>
      </c>
      <c r="G12323" s="1" t="str">
        <f>IFERROR(__xludf.DUMMYFUNCTION("GOOGLETRANSLATE(D12323,""fr"",""en"")"),"#VALUE!")</f>
        <v>#VALUE!</v>
      </c>
    </row>
    <row r="12324" ht="15.75" customHeight="1">
      <c r="A12324" s="1" t="s">
        <v>26359</v>
      </c>
      <c r="B12324" s="1">
        <v>1.0</v>
      </c>
      <c r="C12324" s="1" t="s">
        <v>26360</v>
      </c>
      <c r="D12324" s="1" t="s">
        <v>26361</v>
      </c>
      <c r="E12324" s="1" t="s">
        <v>109</v>
      </c>
      <c r="F12324" s="1" t="s">
        <v>110</v>
      </c>
      <c r="G12324" s="1" t="str">
        <f>IFERROR(__xludf.DUMMYFUNCTION("GOOGLETRANSLATE(D12324,""fr"",""en"")"),"#VALUE!")</f>
        <v>#VALUE!</v>
      </c>
    </row>
    <row r="12325" ht="15.75" customHeight="1">
      <c r="A12325" s="1" t="s">
        <v>7160</v>
      </c>
      <c r="B12325" s="1">
        <v>2.0</v>
      </c>
      <c r="C12325" s="1" t="s">
        <v>26362</v>
      </c>
      <c r="D12325" s="1" t="s">
        <v>26363</v>
      </c>
      <c r="E12325" s="1" t="s">
        <v>10</v>
      </c>
      <c r="F12325" s="1" t="s">
        <v>11</v>
      </c>
      <c r="G12325" s="1" t="str">
        <f>IFERROR(__xludf.DUMMYFUNCTION("GOOGLETRANSLATE(D12325,""fr"",""en"")"),"#VALUE!")</f>
        <v>#VALUE!</v>
      </c>
    </row>
    <row r="12326" ht="15.75" customHeight="1">
      <c r="A12326" s="1" t="s">
        <v>532</v>
      </c>
      <c r="B12326" s="1">
        <v>4.0</v>
      </c>
      <c r="C12326" s="1" t="s">
        <v>26364</v>
      </c>
      <c r="D12326" s="1" t="s">
        <v>26365</v>
      </c>
      <c r="E12326" s="1" t="s">
        <v>176</v>
      </c>
      <c r="F12326" s="1" t="s">
        <v>66</v>
      </c>
      <c r="G12326" s="1" t="str">
        <f>IFERROR(__xludf.DUMMYFUNCTION("GOOGLETRANSLATE(D12326,""fr"",""en"")"),"#VALUE!")</f>
        <v>#VALUE!</v>
      </c>
    </row>
    <row r="12327" ht="15.75" customHeight="1">
      <c r="A12327" s="1" t="s">
        <v>1969</v>
      </c>
      <c r="B12327" s="1">
        <v>5.0</v>
      </c>
      <c r="C12327" s="1" t="s">
        <v>26366</v>
      </c>
      <c r="D12327" s="1" t="s">
        <v>26367</v>
      </c>
      <c r="E12327" s="1" t="s">
        <v>29</v>
      </c>
      <c r="F12327" s="1" t="s">
        <v>30</v>
      </c>
      <c r="G12327" s="1" t="str">
        <f>IFERROR(__xludf.DUMMYFUNCTION("GOOGLETRANSLATE(D12327,""fr"",""en"")"),"#VALUE!")</f>
        <v>#VALUE!</v>
      </c>
    </row>
    <row r="12328" ht="15.75" customHeight="1">
      <c r="A12328" s="1" t="s">
        <v>1439</v>
      </c>
      <c r="B12328" s="1">
        <v>4.0</v>
      </c>
      <c r="C12328" s="1" t="s">
        <v>26368</v>
      </c>
      <c r="D12328" s="1" t="s">
        <v>26369</v>
      </c>
      <c r="E12328" s="1" t="s">
        <v>448</v>
      </c>
      <c r="F12328" s="1" t="s">
        <v>84</v>
      </c>
      <c r="G12328" s="1" t="str">
        <f>IFERROR(__xludf.DUMMYFUNCTION("GOOGLETRANSLATE(D12328,""fr"",""en"")"),"#VALUE!")</f>
        <v>#VALUE!</v>
      </c>
    </row>
    <row r="12329" ht="15.75" customHeight="1">
      <c r="A12329" s="1" t="s">
        <v>7386</v>
      </c>
      <c r="B12329" s="1">
        <v>3.0</v>
      </c>
      <c r="C12329" s="1" t="s">
        <v>26370</v>
      </c>
      <c r="D12329" s="1" t="s">
        <v>26371</v>
      </c>
      <c r="E12329" s="1" t="s">
        <v>10</v>
      </c>
      <c r="F12329" s="1" t="s">
        <v>11</v>
      </c>
      <c r="G12329" s="1" t="str">
        <f>IFERROR(__xludf.DUMMYFUNCTION("GOOGLETRANSLATE(D12329,""fr"",""en"")"),"#VALUE!")</f>
        <v>#VALUE!</v>
      </c>
    </row>
    <row r="12330" ht="15.75" customHeight="1">
      <c r="A12330" s="1" t="s">
        <v>7320</v>
      </c>
      <c r="B12330" s="1">
        <v>2.0</v>
      </c>
      <c r="C12330" s="1" t="s">
        <v>26372</v>
      </c>
      <c r="D12330" s="1" t="s">
        <v>26373</v>
      </c>
      <c r="E12330" s="1" t="s">
        <v>273</v>
      </c>
      <c r="F12330" s="1" t="s">
        <v>110</v>
      </c>
      <c r="G12330" s="1" t="str">
        <f>IFERROR(__xludf.DUMMYFUNCTION("GOOGLETRANSLATE(D12330,""fr"",""en"")"),"#VALUE!")</f>
        <v>#VALUE!</v>
      </c>
    </row>
    <row r="12331" ht="15.75" customHeight="1">
      <c r="A12331" s="1" t="s">
        <v>5607</v>
      </c>
      <c r="B12331" s="1">
        <v>1.0</v>
      </c>
      <c r="C12331" s="1" t="s">
        <v>26374</v>
      </c>
      <c r="D12331" s="1" t="s">
        <v>26375</v>
      </c>
      <c r="E12331" s="1" t="s">
        <v>296</v>
      </c>
      <c r="F12331" s="1" t="s">
        <v>110</v>
      </c>
      <c r="G12331" s="1" t="str">
        <f>IFERROR(__xludf.DUMMYFUNCTION("GOOGLETRANSLATE(D12331,""fr"",""en"")"),"#VALUE!")</f>
        <v>#VALUE!</v>
      </c>
    </row>
    <row r="12332" ht="15.75" customHeight="1">
      <c r="A12332" s="1" t="s">
        <v>8015</v>
      </c>
      <c r="B12332" s="1">
        <v>1.0</v>
      </c>
      <c r="C12332" s="1" t="s">
        <v>26376</v>
      </c>
      <c r="D12332" s="1" t="s">
        <v>26377</v>
      </c>
      <c r="E12332" s="1" t="s">
        <v>10</v>
      </c>
      <c r="F12332" s="1" t="s">
        <v>11</v>
      </c>
      <c r="G12332" s="1" t="str">
        <f>IFERROR(__xludf.DUMMYFUNCTION("GOOGLETRANSLATE(D12332,""fr"",""en"")"),"#VALUE!")</f>
        <v>#VALUE!</v>
      </c>
    </row>
    <row r="12333" ht="15.75" customHeight="1">
      <c r="A12333" s="1" t="s">
        <v>8406</v>
      </c>
      <c r="B12333" s="1">
        <v>1.0</v>
      </c>
      <c r="C12333" s="1" t="s">
        <v>26378</v>
      </c>
      <c r="D12333" s="1" t="s">
        <v>26379</v>
      </c>
      <c r="E12333" s="1" t="s">
        <v>10</v>
      </c>
      <c r="F12333" s="1" t="s">
        <v>11</v>
      </c>
      <c r="G12333" s="1" t="str">
        <f>IFERROR(__xludf.DUMMYFUNCTION("GOOGLETRANSLATE(D12333,""fr"",""en"")"),"#VALUE!")</f>
        <v>#VALUE!</v>
      </c>
    </row>
    <row r="12334" ht="15.75" customHeight="1">
      <c r="A12334" s="1" t="s">
        <v>4937</v>
      </c>
      <c r="B12334" s="1">
        <v>1.0</v>
      </c>
      <c r="C12334" s="1" t="s">
        <v>26380</v>
      </c>
      <c r="D12334" s="1" t="s">
        <v>26381</v>
      </c>
      <c r="E12334" s="1" t="s">
        <v>373</v>
      </c>
      <c r="F12334" s="1" t="s">
        <v>30</v>
      </c>
      <c r="G12334" s="1" t="str">
        <f>IFERROR(__xludf.DUMMYFUNCTION("GOOGLETRANSLATE(D12334,""fr"",""en"")"),"Null customer service. Above all, you shouldn't see any problems. They wait 4 days before giving you an answer, if they remind you !!! Suddenly, they made me look at 4 months to have just a yes or a no")</f>
        <v>Null customer service. Above all, you shouldn't see any problems. They wait 4 days before giving you an answer, if they remind you !!! Suddenly, they made me look at 4 months to have just a yes or a no</v>
      </c>
    </row>
    <row r="12335" ht="15.75" customHeight="1">
      <c r="A12335" s="1" t="s">
        <v>569</v>
      </c>
      <c r="B12335" s="1">
        <v>5.0</v>
      </c>
      <c r="C12335" s="1" t="s">
        <v>26382</v>
      </c>
      <c r="D12335" s="1" t="s">
        <v>26383</v>
      </c>
      <c r="E12335" s="1" t="s">
        <v>10</v>
      </c>
      <c r="F12335" s="1" t="s">
        <v>11</v>
      </c>
      <c r="G12335" s="1" t="str">
        <f>IFERROR(__xludf.DUMMYFUNCTION("GOOGLETRANSLATE(D12335,""fr"",""en"")"),"#VALUE!")</f>
        <v>#VALUE!</v>
      </c>
    </row>
    <row r="12336" ht="15.75" customHeight="1">
      <c r="A12336" s="1" t="s">
        <v>2237</v>
      </c>
      <c r="B12336" s="1">
        <v>5.0</v>
      </c>
      <c r="C12336" s="1" t="s">
        <v>26384</v>
      </c>
      <c r="D12336" s="1" t="s">
        <v>26385</v>
      </c>
      <c r="E12336" s="1" t="s">
        <v>21</v>
      </c>
      <c r="F12336" s="1" t="s">
        <v>11</v>
      </c>
      <c r="G12336" s="1" t="str">
        <f>IFERROR(__xludf.DUMMYFUNCTION("GOOGLETRANSLATE(D12336,""fr"",""en"")"),"#VALUE!")</f>
        <v>#VALUE!</v>
      </c>
    </row>
    <row r="12337" ht="15.75" customHeight="1">
      <c r="A12337" s="1" t="s">
        <v>255</v>
      </c>
      <c r="B12337" s="1">
        <v>3.0</v>
      </c>
      <c r="C12337" s="1" t="s">
        <v>26386</v>
      </c>
      <c r="D12337" s="1" t="s">
        <v>26387</v>
      </c>
      <c r="E12337" s="1" t="s">
        <v>169</v>
      </c>
      <c r="F12337" s="1" t="s">
        <v>11</v>
      </c>
      <c r="G12337" s="1" t="str">
        <f>IFERROR(__xludf.DUMMYFUNCTION("GOOGLETRANSLATE(D12337,""fr"",""en"")"),"#VALUE!")</f>
        <v>#VALUE!</v>
      </c>
    </row>
    <row r="12338" ht="15.75" customHeight="1">
      <c r="A12338" s="1" t="s">
        <v>6677</v>
      </c>
      <c r="B12338" s="1">
        <v>1.0</v>
      </c>
      <c r="C12338" s="1" t="s">
        <v>26388</v>
      </c>
      <c r="D12338" s="1" t="s">
        <v>26389</v>
      </c>
      <c r="E12338" s="1" t="s">
        <v>38</v>
      </c>
      <c r="F12338" s="1" t="s">
        <v>39</v>
      </c>
      <c r="G12338" s="1" t="str">
        <f>IFERROR(__xludf.DUMMYFUNCTION("GOOGLETRANSLATE(D12338,""fr"",""en"")"),"#VALUE!")</f>
        <v>#VALUE!</v>
      </c>
    </row>
    <row r="12339" ht="15.75" customHeight="1">
      <c r="A12339" s="1" t="s">
        <v>5456</v>
      </c>
      <c r="B12339" s="1">
        <v>3.0</v>
      </c>
      <c r="C12339" s="1" t="s">
        <v>26390</v>
      </c>
      <c r="D12339" s="1" t="s">
        <v>26391</v>
      </c>
      <c r="E12339" s="1" t="s">
        <v>10</v>
      </c>
      <c r="F12339" s="1" t="s">
        <v>11</v>
      </c>
      <c r="G12339" s="1" t="str">
        <f>IFERROR(__xludf.DUMMYFUNCTION("GOOGLETRANSLATE(D12339,""fr"",""en"")"),"#VALUE!")</f>
        <v>#VALUE!</v>
      </c>
    </row>
    <row r="12340" ht="15.75" customHeight="1">
      <c r="A12340" s="1" t="s">
        <v>1421</v>
      </c>
      <c r="B12340" s="1">
        <v>1.0</v>
      </c>
      <c r="C12340" s="1" t="s">
        <v>26392</v>
      </c>
      <c r="D12340" s="1" t="s">
        <v>26393</v>
      </c>
      <c r="E12340" s="1" t="s">
        <v>273</v>
      </c>
      <c r="F12340" s="1" t="s">
        <v>110</v>
      </c>
      <c r="G12340" s="1" t="str">
        <f>IFERROR(__xludf.DUMMYFUNCTION("GOOGLETRANSLATE(D12340,""fr"",""en"")"),"#VALUE!")</f>
        <v>#VALUE!</v>
      </c>
    </row>
    <row r="12341" ht="15.75" customHeight="1">
      <c r="A12341" s="1" t="s">
        <v>1987</v>
      </c>
      <c r="B12341" s="1">
        <v>4.0</v>
      </c>
      <c r="C12341" s="1" t="s">
        <v>26394</v>
      </c>
      <c r="D12341" s="1" t="s">
        <v>26395</v>
      </c>
      <c r="E12341" s="1" t="s">
        <v>29</v>
      </c>
      <c r="F12341" s="1" t="s">
        <v>30</v>
      </c>
      <c r="G12341" s="1" t="str">
        <f>IFERROR(__xludf.DUMMYFUNCTION("GOOGLETRANSLATE(D12341,""fr"",""en"")"),"#VALUE!")</f>
        <v>#VALUE!</v>
      </c>
    </row>
    <row r="12342" ht="15.75" customHeight="1">
      <c r="A12342" s="1" t="s">
        <v>3678</v>
      </c>
      <c r="B12342" s="1">
        <v>4.0</v>
      </c>
      <c r="C12342" s="1" t="s">
        <v>26396</v>
      </c>
      <c r="D12342" s="1" t="s">
        <v>26397</v>
      </c>
      <c r="E12342" s="1" t="s">
        <v>21</v>
      </c>
      <c r="F12342" s="1" t="s">
        <v>11</v>
      </c>
      <c r="G12342" s="1" t="str">
        <f>IFERROR(__xludf.DUMMYFUNCTION("GOOGLETRANSLATE(D12342,""fr"",""en"")"),"#VALUE!")</f>
        <v>#VALUE!</v>
      </c>
    </row>
    <row r="12343" ht="15.75" customHeight="1">
      <c r="A12343" s="1" t="s">
        <v>2325</v>
      </c>
      <c r="B12343" s="1">
        <v>1.0</v>
      </c>
      <c r="C12343" s="1" t="s">
        <v>26398</v>
      </c>
      <c r="D12343" s="1" t="s">
        <v>26399</v>
      </c>
      <c r="E12343" s="1" t="s">
        <v>10</v>
      </c>
      <c r="F12343" s="1" t="s">
        <v>11</v>
      </c>
      <c r="G12343" s="1" t="str">
        <f>IFERROR(__xludf.DUMMYFUNCTION("GOOGLETRANSLATE(D12343,""fr"",""en"")"),"#VALUE!")</f>
        <v>#VALUE!</v>
      </c>
    </row>
    <row r="12344" ht="15.75" customHeight="1">
      <c r="A12344" s="1" t="s">
        <v>1380</v>
      </c>
      <c r="B12344" s="1">
        <v>2.0</v>
      </c>
      <c r="C12344" s="1" t="s">
        <v>26400</v>
      </c>
      <c r="D12344" s="1" t="s">
        <v>26401</v>
      </c>
      <c r="E12344" s="1" t="s">
        <v>125</v>
      </c>
      <c r="F12344" s="1" t="s">
        <v>11</v>
      </c>
      <c r="G12344" s="1" t="str">
        <f>IFERROR(__xludf.DUMMYFUNCTION("GOOGLETRANSLATE(D12344,""fr"",""en"")"),"#VALUE!")</f>
        <v>#VALUE!</v>
      </c>
    </row>
    <row r="12345" ht="15.75" customHeight="1">
      <c r="A12345" s="1" t="s">
        <v>3312</v>
      </c>
      <c r="B12345" s="1">
        <v>5.0</v>
      </c>
      <c r="C12345" s="1" t="s">
        <v>26402</v>
      </c>
      <c r="D12345" s="1" t="s">
        <v>26403</v>
      </c>
      <c r="E12345" s="1" t="s">
        <v>10</v>
      </c>
      <c r="F12345" s="1" t="s">
        <v>11</v>
      </c>
      <c r="G12345" s="1" t="str">
        <f>IFERROR(__xludf.DUMMYFUNCTION("GOOGLETRANSLATE(D12345,""fr"",""en"")"),"#VALUE!")</f>
        <v>#VALUE!</v>
      </c>
    </row>
    <row r="12346" ht="15.75" customHeight="1">
      <c r="A12346" s="1" t="s">
        <v>255</v>
      </c>
      <c r="B12346" s="1">
        <v>5.0</v>
      </c>
      <c r="C12346" s="1" t="s">
        <v>26404</v>
      </c>
      <c r="D12346" s="1" t="s">
        <v>26405</v>
      </c>
      <c r="E12346" s="1" t="s">
        <v>10</v>
      </c>
      <c r="F12346" s="1" t="s">
        <v>11</v>
      </c>
      <c r="G12346" s="1" t="str">
        <f>IFERROR(__xludf.DUMMYFUNCTION("GOOGLETRANSLATE(D12346,""fr"",""en"")"),"#VALUE!")</f>
        <v>#VALUE!</v>
      </c>
    </row>
    <row r="12347" ht="15.75" customHeight="1">
      <c r="A12347" s="1" t="s">
        <v>26406</v>
      </c>
      <c r="B12347" s="1">
        <v>1.0</v>
      </c>
      <c r="C12347" s="1" t="s">
        <v>26407</v>
      </c>
      <c r="D12347" s="1" t="s">
        <v>26408</v>
      </c>
      <c r="E12347" s="1" t="s">
        <v>125</v>
      </c>
      <c r="F12347" s="1" t="s">
        <v>11</v>
      </c>
      <c r="G12347" s="1" t="str">
        <f>IFERROR(__xludf.DUMMYFUNCTION("GOOGLETRANSLATE(D12347,""fr"",""en"")"),"#VALUE!")</f>
        <v>#VALUE!</v>
      </c>
    </row>
    <row r="12348" ht="15.75" customHeight="1">
      <c r="A12348" s="1" t="s">
        <v>1482</v>
      </c>
      <c r="B12348" s="1">
        <v>5.0</v>
      </c>
      <c r="C12348" s="1" t="s">
        <v>26409</v>
      </c>
      <c r="D12348" s="1" t="s">
        <v>26410</v>
      </c>
      <c r="E12348" s="1" t="s">
        <v>65</v>
      </c>
      <c r="F12348" s="1" t="s">
        <v>66</v>
      </c>
      <c r="G12348" s="1" t="str">
        <f>IFERROR(__xludf.DUMMYFUNCTION("GOOGLETRANSLATE(D12348,""fr"",""en"")"),"#VALUE!")</f>
        <v>#VALUE!</v>
      </c>
    </row>
    <row r="12349" ht="15.75" customHeight="1">
      <c r="A12349" s="1" t="s">
        <v>5488</v>
      </c>
      <c r="B12349" s="1">
        <v>4.0</v>
      </c>
      <c r="C12349" s="1" t="s">
        <v>26411</v>
      </c>
      <c r="D12349" s="1" t="s">
        <v>26412</v>
      </c>
      <c r="E12349" s="1" t="s">
        <v>65</v>
      </c>
      <c r="F12349" s="1" t="s">
        <v>66</v>
      </c>
      <c r="G12349" s="1" t="str">
        <f>IFERROR(__xludf.DUMMYFUNCTION("GOOGLETRANSLATE(D12349,""fr"",""en"")"),"#VALUE!")</f>
        <v>#VALUE!</v>
      </c>
    </row>
    <row r="12350" ht="15.75" customHeight="1">
      <c r="A12350" s="1" t="s">
        <v>3010</v>
      </c>
      <c r="B12350" s="1">
        <v>1.0</v>
      </c>
      <c r="C12350" s="1" t="s">
        <v>26413</v>
      </c>
      <c r="D12350" s="1" t="s">
        <v>26414</v>
      </c>
      <c r="E12350" s="1" t="s">
        <v>373</v>
      </c>
      <c r="F12350" s="1" t="s">
        <v>30</v>
      </c>
      <c r="G12350" s="1" t="str">
        <f>IFERROR(__xludf.DUMMYFUNCTION("GOOGLETRANSLATE(D12350,""fr"",""en"")"),"#VALUE!")</f>
        <v>#VALUE!</v>
      </c>
    </row>
    <row r="12351" ht="15.75" customHeight="1">
      <c r="A12351" s="1" t="s">
        <v>2765</v>
      </c>
      <c r="B12351" s="1">
        <v>1.0</v>
      </c>
      <c r="C12351" s="1" t="s">
        <v>26415</v>
      </c>
      <c r="D12351" s="1" t="s">
        <v>26416</v>
      </c>
      <c r="E12351" s="1" t="s">
        <v>827</v>
      </c>
      <c r="F12351" s="1" t="s">
        <v>39</v>
      </c>
      <c r="G12351" s="1" t="str">
        <f>IFERROR(__xludf.DUMMYFUNCTION("GOOGLETRANSLATE(D12351,""fr"",""en"")"),"#VALUE!")</f>
        <v>#VALUE!</v>
      </c>
    </row>
    <row r="12352" ht="15.75" customHeight="1">
      <c r="A12352" s="1" t="s">
        <v>744</v>
      </c>
      <c r="B12352" s="1">
        <v>4.0</v>
      </c>
      <c r="C12352" s="1" t="s">
        <v>26417</v>
      </c>
      <c r="D12352" s="1" t="s">
        <v>26418</v>
      </c>
      <c r="E12352" s="1" t="s">
        <v>25</v>
      </c>
      <c r="F12352" s="1" t="s">
        <v>11</v>
      </c>
      <c r="G12352" s="1" t="str">
        <f>IFERROR(__xludf.DUMMYFUNCTION("GOOGLETRANSLATE(D12352,""fr"",""en"")"),"#VALUE!")</f>
        <v>#VALUE!</v>
      </c>
    </row>
    <row r="12353" ht="15.75" customHeight="1">
      <c r="A12353" s="1" t="s">
        <v>1429</v>
      </c>
      <c r="B12353" s="1">
        <v>4.0</v>
      </c>
      <c r="C12353" s="1" t="s">
        <v>26419</v>
      </c>
      <c r="D12353" s="1" t="s">
        <v>26420</v>
      </c>
      <c r="E12353" s="1" t="s">
        <v>65</v>
      </c>
      <c r="F12353" s="1" t="s">
        <v>66</v>
      </c>
      <c r="G12353" s="1" t="str">
        <f>IFERROR(__xludf.DUMMYFUNCTION("GOOGLETRANSLATE(D12353,""fr"",""en"")"),"#VALUE!")</f>
        <v>#VALUE!</v>
      </c>
    </row>
    <row r="12354" ht="15.75" customHeight="1">
      <c r="A12354" s="1" t="s">
        <v>144</v>
      </c>
      <c r="B12354" s="1">
        <v>1.0</v>
      </c>
      <c r="C12354" s="1" t="s">
        <v>26421</v>
      </c>
      <c r="D12354" s="1" t="s">
        <v>26422</v>
      </c>
      <c r="E12354" s="1" t="s">
        <v>296</v>
      </c>
      <c r="F12354" s="1" t="s">
        <v>3493</v>
      </c>
      <c r="G12354" s="1" t="str">
        <f>IFERROR(__xludf.DUMMYFUNCTION("GOOGLETRANSLATE(D12354,""fr"",""en"")"),"#VALUE!")</f>
        <v>#VALUE!</v>
      </c>
    </row>
    <row r="12355" ht="15.75" customHeight="1">
      <c r="A12355" s="1" t="s">
        <v>2911</v>
      </c>
      <c r="B12355" s="1">
        <v>1.0</v>
      </c>
      <c r="C12355" s="1" t="s">
        <v>26423</v>
      </c>
      <c r="D12355" s="1" t="s">
        <v>26424</v>
      </c>
      <c r="E12355" s="1" t="s">
        <v>125</v>
      </c>
      <c r="F12355" s="1" t="s">
        <v>11</v>
      </c>
      <c r="G12355" s="1" t="str">
        <f>IFERROR(__xludf.DUMMYFUNCTION("GOOGLETRANSLATE(D12355,""fr"",""en"")"),"#VALUE!")</f>
        <v>#VALUE!</v>
      </c>
    </row>
    <row r="12356" ht="15.75" customHeight="1">
      <c r="A12356" s="1" t="s">
        <v>594</v>
      </c>
      <c r="B12356" s="1">
        <v>5.0</v>
      </c>
      <c r="C12356" s="1" t="s">
        <v>26425</v>
      </c>
      <c r="D12356" s="1" t="s">
        <v>26426</v>
      </c>
      <c r="E12356" s="1" t="s">
        <v>10</v>
      </c>
      <c r="F12356" s="1" t="s">
        <v>11</v>
      </c>
      <c r="G12356" s="1" t="str">
        <f>IFERROR(__xludf.DUMMYFUNCTION("GOOGLETRANSLATE(D12356,""fr"",""en"")"),"#VALUE!")</f>
        <v>#VALUE!</v>
      </c>
    </row>
    <row r="12357" ht="15.75" customHeight="1">
      <c r="A12357" s="1" t="s">
        <v>2322</v>
      </c>
      <c r="B12357" s="1">
        <v>1.0</v>
      </c>
      <c r="C12357" s="1" t="s">
        <v>26427</v>
      </c>
      <c r="D12357" s="1" t="s">
        <v>26428</v>
      </c>
      <c r="E12357" s="1" t="s">
        <v>34</v>
      </c>
      <c r="F12357" s="1" t="s">
        <v>30</v>
      </c>
      <c r="G12357" s="1" t="str">
        <f>IFERROR(__xludf.DUMMYFUNCTION("GOOGLETRANSLATE(D12357,""fr"",""en"")"),"#VALUE!")</f>
        <v>#VALUE!</v>
      </c>
    </row>
    <row r="12358" ht="15.75" customHeight="1">
      <c r="A12358" s="1" t="s">
        <v>326</v>
      </c>
      <c r="B12358" s="1">
        <v>4.0</v>
      </c>
      <c r="C12358" s="1" t="s">
        <v>26429</v>
      </c>
      <c r="D12358" s="1" t="s">
        <v>26430</v>
      </c>
      <c r="E12358" s="1" t="s">
        <v>10</v>
      </c>
      <c r="F12358" s="1" t="s">
        <v>11</v>
      </c>
      <c r="G12358" s="1" t="str">
        <f>IFERROR(__xludf.DUMMYFUNCTION("GOOGLETRANSLATE(D12358,""fr"",""en"")"),"#VALUE!")</f>
        <v>#VALUE!</v>
      </c>
    </row>
    <row r="12359" ht="15.75" customHeight="1">
      <c r="A12359" s="1" t="s">
        <v>24727</v>
      </c>
      <c r="B12359" s="1">
        <v>1.0</v>
      </c>
      <c r="C12359" s="1" t="s">
        <v>3048</v>
      </c>
      <c r="D12359" s="1" t="s">
        <v>26431</v>
      </c>
      <c r="E12359" s="1" t="s">
        <v>10</v>
      </c>
      <c r="F12359" s="1" t="s">
        <v>11</v>
      </c>
      <c r="G12359" s="1" t="str">
        <f>IFERROR(__xludf.DUMMYFUNCTION("GOOGLETRANSLATE(D12359,""fr"",""en"")"),"#VALUE!")</f>
        <v>#VALUE!</v>
      </c>
    </row>
    <row r="12360" ht="15.75" customHeight="1">
      <c r="A12360" s="1" t="s">
        <v>7513</v>
      </c>
      <c r="B12360" s="1">
        <v>2.0</v>
      </c>
      <c r="C12360" s="1" t="s">
        <v>26432</v>
      </c>
      <c r="D12360" s="1" t="s">
        <v>26433</v>
      </c>
      <c r="E12360" s="1" t="s">
        <v>1543</v>
      </c>
      <c r="F12360" s="1" t="s">
        <v>118</v>
      </c>
      <c r="G12360" s="1" t="str">
        <f>IFERROR(__xludf.DUMMYFUNCTION("GOOGLETRANSLATE(D12360,""fr"",""en"")"),"#VALUE!")</f>
        <v>#VALUE!</v>
      </c>
    </row>
    <row r="12361" ht="15.75" customHeight="1">
      <c r="A12361" s="1" t="s">
        <v>905</v>
      </c>
      <c r="B12361" s="1">
        <v>1.0</v>
      </c>
      <c r="C12361" s="1" t="s">
        <v>26434</v>
      </c>
      <c r="D12361" s="1" t="s">
        <v>26435</v>
      </c>
      <c r="E12361" s="1" t="s">
        <v>614</v>
      </c>
      <c r="F12361" s="1" t="s">
        <v>30</v>
      </c>
      <c r="G12361" s="1" t="str">
        <f>IFERROR(__xludf.DUMMYFUNCTION("GOOGLETRANSLATE(D12361,""fr"",""en"")"),"#VALUE!")</f>
        <v>#VALUE!</v>
      </c>
    </row>
    <row r="12362" ht="15.75" customHeight="1">
      <c r="A12362" s="1" t="s">
        <v>774</v>
      </c>
      <c r="B12362" s="1">
        <v>5.0</v>
      </c>
      <c r="C12362" s="1" t="s">
        <v>26436</v>
      </c>
      <c r="D12362" s="1" t="s">
        <v>26437</v>
      </c>
      <c r="E12362" s="1" t="s">
        <v>10</v>
      </c>
      <c r="F12362" s="1" t="s">
        <v>11</v>
      </c>
      <c r="G12362" s="1" t="str">
        <f>IFERROR(__xludf.DUMMYFUNCTION("GOOGLETRANSLATE(D12362,""fr"",""en"")"),"#VALUE!")</f>
        <v>#VALUE!</v>
      </c>
    </row>
    <row r="12363" ht="15.75" customHeight="1">
      <c r="A12363" s="1" t="s">
        <v>988</v>
      </c>
      <c r="B12363" s="1">
        <v>4.0</v>
      </c>
      <c r="C12363" s="1" t="s">
        <v>26438</v>
      </c>
      <c r="D12363" s="1" t="s">
        <v>26439</v>
      </c>
      <c r="E12363" s="1" t="s">
        <v>10</v>
      </c>
      <c r="F12363" s="1" t="s">
        <v>11</v>
      </c>
      <c r="G12363" s="1" t="str">
        <f>IFERROR(__xludf.DUMMYFUNCTION("GOOGLETRANSLATE(D12363,""fr"",""en"")"),"#VALUE!")</f>
        <v>#VALUE!</v>
      </c>
    </row>
    <row r="12364" ht="15.75" customHeight="1">
      <c r="A12364" s="1" t="s">
        <v>7432</v>
      </c>
      <c r="B12364" s="1">
        <v>1.0</v>
      </c>
      <c r="C12364" s="1" t="s">
        <v>26440</v>
      </c>
      <c r="D12364" s="1" t="s">
        <v>26441</v>
      </c>
      <c r="E12364" s="1" t="s">
        <v>103</v>
      </c>
      <c r="F12364" s="1" t="s">
        <v>48</v>
      </c>
      <c r="G12364" s="1" t="str">
        <f>IFERROR(__xludf.DUMMYFUNCTION("GOOGLETRANSLATE(D12364,""fr"",""en"")"),"#VALUE!")</f>
        <v>#VALUE!</v>
      </c>
    </row>
    <row r="12365" ht="15.75" customHeight="1">
      <c r="A12365" s="1" t="s">
        <v>2402</v>
      </c>
      <c r="B12365" s="1">
        <v>2.0</v>
      </c>
      <c r="C12365" s="1" t="s">
        <v>26442</v>
      </c>
      <c r="D12365" s="1" t="s">
        <v>26443</v>
      </c>
      <c r="E12365" s="1" t="s">
        <v>10</v>
      </c>
      <c r="F12365" s="1" t="s">
        <v>11</v>
      </c>
      <c r="G12365" s="1" t="str">
        <f>IFERROR(__xludf.DUMMYFUNCTION("GOOGLETRANSLATE(D12365,""fr"",""en"")"),"#VALUE!")</f>
        <v>#VALUE!</v>
      </c>
    </row>
    <row r="12366" ht="15.75" customHeight="1">
      <c r="A12366" s="1" t="s">
        <v>2702</v>
      </c>
      <c r="B12366" s="1">
        <v>4.0</v>
      </c>
      <c r="C12366" s="1" t="s">
        <v>26444</v>
      </c>
      <c r="D12366" s="1" t="s">
        <v>26445</v>
      </c>
      <c r="E12366" s="1" t="s">
        <v>21</v>
      </c>
      <c r="F12366" s="1" t="s">
        <v>11</v>
      </c>
      <c r="G12366" s="1" t="str">
        <f>IFERROR(__xludf.DUMMYFUNCTION("GOOGLETRANSLATE(D12366,""fr"",""en"")"),"#VALUE!")</f>
        <v>#VALUE!</v>
      </c>
    </row>
    <row r="12367" ht="15.75" customHeight="1">
      <c r="A12367" s="1" t="s">
        <v>147</v>
      </c>
      <c r="B12367" s="1">
        <v>5.0</v>
      </c>
      <c r="C12367" s="1" t="s">
        <v>26446</v>
      </c>
      <c r="D12367" s="1" t="s">
        <v>26447</v>
      </c>
      <c r="E12367" s="1" t="s">
        <v>21</v>
      </c>
      <c r="F12367" s="1" t="s">
        <v>11</v>
      </c>
      <c r="G12367" s="1" t="str">
        <f>IFERROR(__xludf.DUMMYFUNCTION("GOOGLETRANSLATE(D12367,""fr"",""en"")"),"#VALUE!")</f>
        <v>#VALUE!</v>
      </c>
    </row>
    <row r="12368" ht="15.75" customHeight="1">
      <c r="A12368" s="1" t="s">
        <v>5230</v>
      </c>
      <c r="B12368" s="1">
        <v>3.0</v>
      </c>
      <c r="C12368" s="1" t="s">
        <v>26448</v>
      </c>
      <c r="D12368" s="1" t="s">
        <v>26449</v>
      </c>
      <c r="E12368" s="1" t="s">
        <v>10</v>
      </c>
      <c r="F12368" s="1" t="s">
        <v>11</v>
      </c>
      <c r="G12368" s="1" t="str">
        <f>IFERROR(__xludf.DUMMYFUNCTION("GOOGLETRANSLATE(D12368,""fr"",""en"")"),"#VALUE!")</f>
        <v>#VALUE!</v>
      </c>
    </row>
    <row r="12369" ht="15.75" customHeight="1">
      <c r="A12369" s="1" t="s">
        <v>1116</v>
      </c>
      <c r="B12369" s="1">
        <v>5.0</v>
      </c>
      <c r="C12369" s="1" t="s">
        <v>26450</v>
      </c>
      <c r="D12369" s="1" t="s">
        <v>26451</v>
      </c>
      <c r="E12369" s="1" t="s">
        <v>21</v>
      </c>
      <c r="F12369" s="1" t="s">
        <v>11</v>
      </c>
      <c r="G12369" s="1" t="str">
        <f>IFERROR(__xludf.DUMMYFUNCTION("GOOGLETRANSLATE(D12369,""fr"",""en"")"),"#VALUE!")</f>
        <v>#VALUE!</v>
      </c>
    </row>
    <row r="12370" ht="15.75" customHeight="1">
      <c r="A12370" s="1" t="s">
        <v>6582</v>
      </c>
      <c r="B12370" s="1">
        <v>1.0</v>
      </c>
      <c r="C12370" s="1" t="s">
        <v>26452</v>
      </c>
      <c r="D12370" s="1" t="s">
        <v>26453</v>
      </c>
      <c r="E12370" s="1" t="s">
        <v>750</v>
      </c>
      <c r="F12370" s="1" t="s">
        <v>110</v>
      </c>
      <c r="G12370" s="1" t="str">
        <f>IFERROR(__xludf.DUMMYFUNCTION("GOOGLETRANSLATE(D12370,""fr"",""en"")"),"#VALUE!")</f>
        <v>#VALUE!</v>
      </c>
    </row>
    <row r="12371" ht="15.75" customHeight="1">
      <c r="A12371" s="1" t="s">
        <v>2358</v>
      </c>
      <c r="B12371" s="1">
        <v>1.0</v>
      </c>
      <c r="C12371" s="1" t="s">
        <v>26454</v>
      </c>
      <c r="D12371" s="1" t="s">
        <v>26455</v>
      </c>
      <c r="E12371" s="1" t="s">
        <v>10</v>
      </c>
      <c r="F12371" s="1" t="s">
        <v>11</v>
      </c>
      <c r="G12371" s="1" t="str">
        <f>IFERROR(__xludf.DUMMYFUNCTION("GOOGLETRANSLATE(D12371,""fr"",""en"")"),"#VALUE!")</f>
        <v>#VALUE!</v>
      </c>
    </row>
    <row r="12372" ht="15.75" customHeight="1">
      <c r="A12372" s="1" t="s">
        <v>2368</v>
      </c>
      <c r="B12372" s="1">
        <v>5.0</v>
      </c>
      <c r="C12372" s="1" t="s">
        <v>26456</v>
      </c>
      <c r="D12372" s="1" t="s">
        <v>26457</v>
      </c>
      <c r="E12372" s="1" t="s">
        <v>448</v>
      </c>
      <c r="F12372" s="1" t="s">
        <v>84</v>
      </c>
      <c r="G12372" s="1" t="str">
        <f>IFERROR(__xludf.DUMMYFUNCTION("GOOGLETRANSLATE(D12372,""fr"",""en"")"),"#VALUE!")</f>
        <v>#VALUE!</v>
      </c>
    </row>
    <row r="12373" ht="15.75" customHeight="1">
      <c r="A12373" s="1" t="s">
        <v>24023</v>
      </c>
      <c r="B12373" s="1">
        <v>1.0</v>
      </c>
      <c r="C12373" s="1" t="s">
        <v>26458</v>
      </c>
      <c r="D12373" s="1" t="s">
        <v>26459</v>
      </c>
      <c r="E12373" s="1" t="s">
        <v>226</v>
      </c>
      <c r="F12373" s="1" t="s">
        <v>110</v>
      </c>
      <c r="G12373" s="1" t="str">
        <f>IFERROR(__xludf.DUMMYFUNCTION("GOOGLETRANSLATE(D12373,""fr"",""en"")"),"#VALUE!")</f>
        <v>#VALUE!</v>
      </c>
    </row>
    <row r="12374" ht="15.75" customHeight="1">
      <c r="A12374" s="1" t="s">
        <v>2556</v>
      </c>
      <c r="B12374" s="1">
        <v>2.0</v>
      </c>
      <c r="C12374" s="1" t="s">
        <v>26460</v>
      </c>
      <c r="D12374" s="1" t="s">
        <v>26461</v>
      </c>
      <c r="E12374" s="1" t="s">
        <v>103</v>
      </c>
      <c r="F12374" s="1" t="s">
        <v>48</v>
      </c>
      <c r="G12374" s="1" t="str">
        <f>IFERROR(__xludf.DUMMYFUNCTION("GOOGLETRANSLATE(D12374,""fr"",""en"")"),"#VALUE!")</f>
        <v>#VALUE!</v>
      </c>
    </row>
    <row r="12375" ht="15.75" customHeight="1">
      <c r="A12375" s="1" t="s">
        <v>804</v>
      </c>
      <c r="B12375" s="1">
        <v>1.0</v>
      </c>
      <c r="C12375" s="1" t="s">
        <v>26462</v>
      </c>
      <c r="D12375" s="1" t="s">
        <v>26463</v>
      </c>
      <c r="E12375" s="1" t="s">
        <v>29</v>
      </c>
      <c r="F12375" s="1" t="s">
        <v>30</v>
      </c>
      <c r="G12375" s="1" t="str">
        <f>IFERROR(__xludf.DUMMYFUNCTION("GOOGLETRANSLATE(D12375,""fr"",""en"")"),"#VALUE!")</f>
        <v>#VALUE!</v>
      </c>
    </row>
    <row r="12376" ht="15.75" customHeight="1">
      <c r="A12376" s="1" t="s">
        <v>3222</v>
      </c>
      <c r="B12376" s="1">
        <v>5.0</v>
      </c>
      <c r="C12376" s="1" t="s">
        <v>26464</v>
      </c>
      <c r="D12376" s="1" t="s">
        <v>26465</v>
      </c>
      <c r="E12376" s="1" t="s">
        <v>484</v>
      </c>
      <c r="F12376" s="1" t="s">
        <v>30</v>
      </c>
      <c r="G12376" s="1" t="str">
        <f>IFERROR(__xludf.DUMMYFUNCTION("GOOGLETRANSLATE(D12376,""fr"",""en"")"),"#VALUE!")</f>
        <v>#VALUE!</v>
      </c>
    </row>
    <row r="12377" ht="15.75" customHeight="1">
      <c r="A12377" s="1" t="s">
        <v>132</v>
      </c>
      <c r="B12377" s="1">
        <v>1.0</v>
      </c>
      <c r="C12377" s="1" t="s">
        <v>26466</v>
      </c>
      <c r="D12377" s="1" t="s">
        <v>26467</v>
      </c>
      <c r="E12377" s="1" t="s">
        <v>21</v>
      </c>
      <c r="F12377" s="1" t="s">
        <v>11</v>
      </c>
      <c r="G12377" s="1" t="str">
        <f>IFERROR(__xludf.DUMMYFUNCTION("GOOGLETRANSLATE(D12377,""fr"",""en"")"),"#VALUE!")</f>
        <v>#VALUE!</v>
      </c>
    </row>
    <row r="12378" ht="15.75" customHeight="1">
      <c r="A12378" s="1" t="s">
        <v>1833</v>
      </c>
      <c r="B12378" s="1">
        <v>3.0</v>
      </c>
      <c r="C12378" s="1" t="s">
        <v>26468</v>
      </c>
      <c r="D12378" s="1" t="s">
        <v>26469</v>
      </c>
      <c r="E12378" s="1" t="s">
        <v>21</v>
      </c>
      <c r="F12378" s="1" t="s">
        <v>11</v>
      </c>
      <c r="G12378" s="1" t="str">
        <f>IFERROR(__xludf.DUMMYFUNCTION("GOOGLETRANSLATE(D12378,""fr"",""en"")"),"#VALUE!")</f>
        <v>#VALUE!</v>
      </c>
    </row>
    <row r="12379" ht="15.75" customHeight="1">
      <c r="A12379" s="1" t="s">
        <v>126</v>
      </c>
      <c r="B12379" s="1">
        <v>5.0</v>
      </c>
      <c r="C12379" s="1" t="s">
        <v>26470</v>
      </c>
      <c r="D12379" s="1" t="s">
        <v>26471</v>
      </c>
      <c r="E12379" s="1" t="s">
        <v>21</v>
      </c>
      <c r="F12379" s="1" t="s">
        <v>11</v>
      </c>
      <c r="G12379" s="1" t="str">
        <f>IFERROR(__xludf.DUMMYFUNCTION("GOOGLETRANSLATE(D12379,""fr"",""en"")"),"#VALUE!")</f>
        <v>#VALUE!</v>
      </c>
    </row>
    <row r="12380" ht="15.75" customHeight="1">
      <c r="A12380" s="1" t="s">
        <v>656</v>
      </c>
      <c r="B12380" s="1">
        <v>3.0</v>
      </c>
      <c r="C12380" s="1" t="s">
        <v>26472</v>
      </c>
      <c r="D12380" s="1" t="s">
        <v>26473</v>
      </c>
      <c r="E12380" s="1" t="s">
        <v>484</v>
      </c>
      <c r="F12380" s="1" t="s">
        <v>30</v>
      </c>
      <c r="G12380" s="1" t="str">
        <f>IFERROR(__xludf.DUMMYFUNCTION("GOOGLETRANSLATE(D12380,""fr"",""en"")"),"#VALUE!")</f>
        <v>#VALUE!</v>
      </c>
    </row>
    <row r="12381" ht="15.75" customHeight="1">
      <c r="A12381" s="1" t="s">
        <v>2123</v>
      </c>
      <c r="B12381" s="1">
        <v>1.0</v>
      </c>
      <c r="C12381" s="1" t="s">
        <v>26474</v>
      </c>
      <c r="D12381" s="1" t="s">
        <v>26475</v>
      </c>
      <c r="E12381" s="1" t="s">
        <v>43</v>
      </c>
      <c r="F12381" s="1" t="s">
        <v>30</v>
      </c>
      <c r="G12381" s="1" t="str">
        <f>IFERROR(__xludf.DUMMYFUNCTION("GOOGLETRANSLATE(D12381,""fr"",""en"")"),"#VALUE!")</f>
        <v>#VALUE!</v>
      </c>
    </row>
    <row r="12382" ht="15.75" customHeight="1">
      <c r="A12382" s="1" t="s">
        <v>26476</v>
      </c>
      <c r="B12382" s="1">
        <v>2.0</v>
      </c>
      <c r="C12382" s="1" t="s">
        <v>26477</v>
      </c>
      <c r="D12382" s="1" t="s">
        <v>26478</v>
      </c>
      <c r="E12382" s="1" t="s">
        <v>10</v>
      </c>
      <c r="F12382" s="1" t="s">
        <v>11</v>
      </c>
      <c r="G12382" s="1" t="str">
        <f>IFERROR(__xludf.DUMMYFUNCTION("GOOGLETRANSLATE(D12382,""fr"",""en"")"),"#VALUE!")</f>
        <v>#VALUE!</v>
      </c>
    </row>
    <row r="12383" ht="15.75" customHeight="1">
      <c r="A12383" s="1" t="s">
        <v>3385</v>
      </c>
      <c r="B12383" s="1">
        <v>5.0</v>
      </c>
      <c r="C12383" s="1" t="s">
        <v>26479</v>
      </c>
      <c r="D12383" s="1" t="s">
        <v>26480</v>
      </c>
      <c r="E12383" s="1" t="s">
        <v>34</v>
      </c>
      <c r="F12383" s="1" t="s">
        <v>30</v>
      </c>
      <c r="G12383" s="1" t="str">
        <f>IFERROR(__xludf.DUMMYFUNCTION("GOOGLETRANSLATE(D12383,""fr"",""en"")"),"#VALUE!")</f>
        <v>#VALUE!</v>
      </c>
    </row>
    <row r="12384" ht="15.75" customHeight="1">
      <c r="A12384" s="1" t="s">
        <v>1741</v>
      </c>
      <c r="B12384" s="1">
        <v>4.0</v>
      </c>
      <c r="C12384" s="1" t="s">
        <v>26481</v>
      </c>
      <c r="D12384" s="1" t="s">
        <v>26482</v>
      </c>
      <c r="E12384" s="1" t="s">
        <v>10</v>
      </c>
      <c r="F12384" s="1" t="s">
        <v>11</v>
      </c>
      <c r="G12384" s="1" t="str">
        <f>IFERROR(__xludf.DUMMYFUNCTION("GOOGLETRANSLATE(D12384,""fr"",""en"")"),"#VALUE!")</f>
        <v>#VALUE!</v>
      </c>
    </row>
    <row r="12385" ht="15.75" customHeight="1">
      <c r="A12385" s="1" t="s">
        <v>2694</v>
      </c>
      <c r="B12385" s="1">
        <v>4.0</v>
      </c>
      <c r="C12385" s="1" t="s">
        <v>26483</v>
      </c>
      <c r="D12385" s="1" t="s">
        <v>26484</v>
      </c>
      <c r="E12385" s="1" t="s">
        <v>65</v>
      </c>
      <c r="F12385" s="1" t="s">
        <v>66</v>
      </c>
      <c r="G12385" s="1" t="str">
        <f>IFERROR(__xludf.DUMMYFUNCTION("GOOGLETRANSLATE(D12385,""fr"",""en"")"),"#VALUE!")</f>
        <v>#VALUE!</v>
      </c>
    </row>
    <row r="12386" ht="15.75" customHeight="1">
      <c r="A12386" s="1" t="s">
        <v>1552</v>
      </c>
      <c r="B12386" s="1">
        <v>1.0</v>
      </c>
      <c r="C12386" s="1" t="s">
        <v>26485</v>
      </c>
      <c r="D12386" s="1" t="s">
        <v>26486</v>
      </c>
      <c r="E12386" s="1" t="s">
        <v>226</v>
      </c>
      <c r="F12386" s="1" t="s">
        <v>110</v>
      </c>
      <c r="G12386" s="1" t="str">
        <f>IFERROR(__xludf.DUMMYFUNCTION("GOOGLETRANSLATE(D12386,""fr"",""en"")"),"#VALUE!")</f>
        <v>#VALUE!</v>
      </c>
    </row>
    <row r="12387" ht="15.75" customHeight="1">
      <c r="A12387" s="1" t="s">
        <v>179</v>
      </c>
      <c r="B12387" s="1">
        <v>4.0</v>
      </c>
      <c r="C12387" s="1" t="s">
        <v>26487</v>
      </c>
      <c r="D12387" s="1" t="s">
        <v>26488</v>
      </c>
      <c r="E12387" s="1" t="s">
        <v>10</v>
      </c>
      <c r="F12387" s="1" t="s">
        <v>11</v>
      </c>
      <c r="G12387" s="1" t="str">
        <f>IFERROR(__xludf.DUMMYFUNCTION("GOOGLETRANSLATE(D12387,""fr"",""en"")"),"#VALUE!")</f>
        <v>#VALUE!</v>
      </c>
    </row>
    <row r="12388" ht="15.75" customHeight="1">
      <c r="A12388" s="1" t="s">
        <v>20419</v>
      </c>
      <c r="B12388" s="1">
        <v>3.0</v>
      </c>
      <c r="C12388" s="1" t="s">
        <v>26489</v>
      </c>
      <c r="D12388" s="1" t="s">
        <v>26490</v>
      </c>
      <c r="E12388" s="1" t="s">
        <v>10</v>
      </c>
      <c r="F12388" s="1" t="s">
        <v>11</v>
      </c>
      <c r="G12388" s="1" t="str">
        <f>IFERROR(__xludf.DUMMYFUNCTION("GOOGLETRANSLATE(D12388,""fr"",""en"")"),"#VALUE!")</f>
        <v>#VALUE!</v>
      </c>
    </row>
    <row r="12389" ht="15.75" customHeight="1">
      <c r="A12389" s="1" t="s">
        <v>141</v>
      </c>
      <c r="B12389" s="1">
        <v>2.0</v>
      </c>
      <c r="C12389" s="1" t="s">
        <v>26491</v>
      </c>
      <c r="D12389" s="1" t="s">
        <v>26492</v>
      </c>
      <c r="E12389" s="1" t="s">
        <v>10</v>
      </c>
      <c r="F12389" s="1" t="s">
        <v>11</v>
      </c>
      <c r="G12389" s="1" t="str">
        <f>IFERROR(__xludf.DUMMYFUNCTION("GOOGLETRANSLATE(D12389,""fr"",""en"")"),"#VALUE!")</f>
        <v>#VALUE!</v>
      </c>
    </row>
    <row r="12390" ht="15.75" customHeight="1">
      <c r="A12390" s="1" t="s">
        <v>866</v>
      </c>
      <c r="B12390" s="1">
        <v>4.0</v>
      </c>
      <c r="C12390" s="1" t="s">
        <v>26493</v>
      </c>
      <c r="D12390" s="1" t="s">
        <v>26494</v>
      </c>
      <c r="E12390" s="1" t="s">
        <v>10</v>
      </c>
      <c r="F12390" s="1" t="s">
        <v>11</v>
      </c>
      <c r="G12390" s="1" t="str">
        <f>IFERROR(__xludf.DUMMYFUNCTION("GOOGLETRANSLATE(D12390,""fr"",""en"")"),"#VALUE!")</f>
        <v>#VALUE!</v>
      </c>
    </row>
    <row r="12391" ht="15.75" customHeight="1">
      <c r="A12391" s="1" t="s">
        <v>1816</v>
      </c>
      <c r="B12391" s="1">
        <v>5.0</v>
      </c>
      <c r="C12391" s="1" t="s">
        <v>26495</v>
      </c>
      <c r="D12391" s="1" t="s">
        <v>26496</v>
      </c>
      <c r="E12391" s="1" t="s">
        <v>10</v>
      </c>
      <c r="F12391" s="1" t="s">
        <v>11</v>
      </c>
      <c r="G12391" s="1" t="str">
        <f>IFERROR(__xludf.DUMMYFUNCTION("GOOGLETRANSLATE(D12391,""fr"",""en"")"),"#VALUE!")</f>
        <v>#VALUE!</v>
      </c>
    </row>
    <row r="12392" ht="15.75" customHeight="1">
      <c r="A12392" s="1" t="s">
        <v>966</v>
      </c>
      <c r="B12392" s="1">
        <v>2.0</v>
      </c>
      <c r="C12392" s="1" t="s">
        <v>26497</v>
      </c>
      <c r="D12392" s="1" t="s">
        <v>26498</v>
      </c>
      <c r="E12392" s="1" t="s">
        <v>38</v>
      </c>
      <c r="F12392" s="1" t="s">
        <v>39</v>
      </c>
      <c r="G12392" s="1" t="str">
        <f>IFERROR(__xludf.DUMMYFUNCTION("GOOGLETRANSLATE(D12392,""fr"",""en"")"),"#VALUE!")</f>
        <v>#VALUE!</v>
      </c>
    </row>
    <row r="12393" ht="15.75" customHeight="1">
      <c r="A12393" s="1" t="s">
        <v>411</v>
      </c>
      <c r="B12393" s="1">
        <v>3.0</v>
      </c>
      <c r="C12393" s="1" t="s">
        <v>26499</v>
      </c>
      <c r="D12393" s="1" t="s">
        <v>26500</v>
      </c>
      <c r="E12393" s="1" t="s">
        <v>169</v>
      </c>
      <c r="F12393" s="1" t="s">
        <v>11</v>
      </c>
      <c r="G12393" s="1" t="str">
        <f>IFERROR(__xludf.DUMMYFUNCTION("GOOGLETRANSLATE(D12393,""fr"",""en"")"),"#VALUE!")</f>
        <v>#VALUE!</v>
      </c>
    </row>
    <row r="12394" ht="15.75" customHeight="1">
      <c r="A12394" s="1" t="s">
        <v>591</v>
      </c>
      <c r="B12394" s="1">
        <v>1.0</v>
      </c>
      <c r="C12394" s="1" t="s">
        <v>26501</v>
      </c>
      <c r="D12394" s="1" t="s">
        <v>26502</v>
      </c>
      <c r="E12394" s="1" t="s">
        <v>554</v>
      </c>
      <c r="F12394" s="1" t="s">
        <v>30</v>
      </c>
      <c r="G12394" s="1" t="str">
        <f>IFERROR(__xludf.DUMMYFUNCTION("GOOGLETRANSLATE(D12394,""fr"",""en"")"),"#VALUE!")</f>
        <v>#VALUE!</v>
      </c>
    </row>
    <row r="12395" ht="15.75" customHeight="1">
      <c r="A12395" s="1" t="s">
        <v>91</v>
      </c>
      <c r="B12395" s="1">
        <v>1.0</v>
      </c>
      <c r="C12395" s="1" t="s">
        <v>26503</v>
      </c>
      <c r="D12395" s="1" t="s">
        <v>26504</v>
      </c>
      <c r="E12395" s="1" t="s">
        <v>10</v>
      </c>
      <c r="F12395" s="1" t="s">
        <v>11</v>
      </c>
      <c r="G12395" s="1" t="str">
        <f>IFERROR(__xludf.DUMMYFUNCTION("GOOGLETRANSLATE(D12395,""fr"",""en"")"),"#VALUE!")</f>
        <v>#VALUE!</v>
      </c>
    </row>
    <row r="12396" ht="15.75" customHeight="1">
      <c r="A12396" s="1" t="s">
        <v>893</v>
      </c>
      <c r="B12396" s="1">
        <v>4.0</v>
      </c>
      <c r="C12396" s="1" t="s">
        <v>26505</v>
      </c>
      <c r="D12396" s="1" t="s">
        <v>26506</v>
      </c>
      <c r="E12396" s="1" t="s">
        <v>10</v>
      </c>
      <c r="F12396" s="1" t="s">
        <v>11</v>
      </c>
      <c r="G12396" s="1" t="str">
        <f>IFERROR(__xludf.DUMMYFUNCTION("GOOGLETRANSLATE(D12396,""fr"",""en"")"),"#VALUE!")</f>
        <v>#VALUE!</v>
      </c>
    </row>
    <row r="12397" ht="15.75" customHeight="1">
      <c r="A12397" s="1" t="s">
        <v>1969</v>
      </c>
      <c r="B12397" s="1">
        <v>4.0</v>
      </c>
      <c r="C12397" s="1" t="s">
        <v>26507</v>
      </c>
      <c r="D12397" s="1" t="s">
        <v>26508</v>
      </c>
      <c r="E12397" s="1" t="s">
        <v>65</v>
      </c>
      <c r="F12397" s="1" t="s">
        <v>66</v>
      </c>
      <c r="G12397" s="1" t="str">
        <f>IFERROR(__xludf.DUMMYFUNCTION("GOOGLETRANSLATE(D12397,""fr"",""en"")"),"#VALUE!")</f>
        <v>#VALUE!</v>
      </c>
    </row>
    <row r="12398" ht="15.75" customHeight="1">
      <c r="A12398" s="1" t="s">
        <v>1421</v>
      </c>
      <c r="B12398" s="1">
        <v>4.0</v>
      </c>
      <c r="C12398" s="1" t="s">
        <v>26509</v>
      </c>
      <c r="D12398" s="1" t="s">
        <v>26510</v>
      </c>
      <c r="E12398" s="1" t="s">
        <v>10</v>
      </c>
      <c r="F12398" s="1" t="s">
        <v>11</v>
      </c>
      <c r="G12398" s="1" t="str">
        <f>IFERROR(__xludf.DUMMYFUNCTION("GOOGLETRANSLATE(D12398,""fr"",""en"")"),"#VALUE!")</f>
        <v>#VALUE!</v>
      </c>
    </row>
    <row r="12399" ht="15.75" customHeight="1">
      <c r="A12399" s="1" t="s">
        <v>707</v>
      </c>
      <c r="B12399" s="1">
        <v>3.0</v>
      </c>
      <c r="C12399" s="1" t="s">
        <v>26511</v>
      </c>
      <c r="D12399" s="1" t="s">
        <v>26512</v>
      </c>
      <c r="E12399" s="1" t="s">
        <v>34</v>
      </c>
      <c r="F12399" s="1" t="s">
        <v>30</v>
      </c>
      <c r="G12399" s="1" t="str">
        <f>IFERROR(__xludf.DUMMYFUNCTION("GOOGLETRANSLATE(D12399,""fr"",""en"")"),"#VALUE!")</f>
        <v>#VALUE!</v>
      </c>
    </row>
    <row r="12400" ht="15.75" customHeight="1">
      <c r="A12400" s="1" t="s">
        <v>921</v>
      </c>
      <c r="B12400" s="1">
        <v>4.0</v>
      </c>
      <c r="C12400" s="1" t="s">
        <v>26513</v>
      </c>
      <c r="D12400" s="1" t="s">
        <v>26514</v>
      </c>
      <c r="E12400" s="1" t="s">
        <v>21</v>
      </c>
      <c r="F12400" s="1" t="s">
        <v>11</v>
      </c>
      <c r="G12400" s="1" t="str">
        <f>IFERROR(__xludf.DUMMYFUNCTION("GOOGLETRANSLATE(D12400,""fr"",""en"")"),"#VALUE!")</f>
        <v>#VALUE!</v>
      </c>
    </row>
    <row r="12401" ht="15.75" customHeight="1">
      <c r="A12401" s="1" t="s">
        <v>4474</v>
      </c>
      <c r="B12401" s="1">
        <v>2.0</v>
      </c>
      <c r="C12401" s="1" t="s">
        <v>26515</v>
      </c>
      <c r="D12401" s="1" t="s">
        <v>26516</v>
      </c>
      <c r="E12401" s="1" t="s">
        <v>960</v>
      </c>
      <c r="F12401" s="1" t="s">
        <v>84</v>
      </c>
      <c r="G12401" s="1" t="str">
        <f>IFERROR(__xludf.DUMMYFUNCTION("GOOGLETRANSLATE(D12401,""fr"",""en"")"),"#VALUE!")</f>
        <v>#VALUE!</v>
      </c>
    </row>
    <row r="12402" ht="15.75" customHeight="1">
      <c r="A12402" s="1" t="s">
        <v>2896</v>
      </c>
      <c r="B12402" s="1">
        <v>4.0</v>
      </c>
      <c r="C12402" s="1" t="s">
        <v>26517</v>
      </c>
      <c r="D12402" s="1" t="s">
        <v>26518</v>
      </c>
      <c r="E12402" s="1" t="s">
        <v>10</v>
      </c>
      <c r="F12402" s="1" t="s">
        <v>11</v>
      </c>
      <c r="G12402" s="1" t="str">
        <f>IFERROR(__xludf.DUMMYFUNCTION("GOOGLETRANSLATE(D12402,""fr"",""en"")"),"#VALUE!")</f>
        <v>#VALUE!</v>
      </c>
    </row>
    <row r="12403" ht="15.75" customHeight="1">
      <c r="A12403" s="1" t="s">
        <v>1572</v>
      </c>
      <c r="B12403" s="1">
        <v>5.0</v>
      </c>
      <c r="C12403" s="1" t="s">
        <v>26519</v>
      </c>
      <c r="D12403" s="1" t="s">
        <v>26520</v>
      </c>
      <c r="E12403" s="1" t="s">
        <v>65</v>
      </c>
      <c r="F12403" s="1" t="s">
        <v>66</v>
      </c>
      <c r="G12403" s="1" t="str">
        <f>IFERROR(__xludf.DUMMYFUNCTION("GOOGLETRANSLATE(D12403,""fr"",""en"")"),"#VALUE!")</f>
        <v>#VALUE!</v>
      </c>
    </row>
    <row r="12404" ht="15.75" customHeight="1">
      <c r="A12404" s="1" t="s">
        <v>670</v>
      </c>
      <c r="B12404" s="1">
        <v>1.0</v>
      </c>
      <c r="C12404" s="1" t="s">
        <v>26521</v>
      </c>
      <c r="D12404" s="1" t="s">
        <v>26522</v>
      </c>
      <c r="E12404" s="1" t="s">
        <v>21</v>
      </c>
      <c r="F12404" s="1" t="s">
        <v>11</v>
      </c>
      <c r="G12404" s="1" t="str">
        <f>IFERROR(__xludf.DUMMYFUNCTION("GOOGLETRANSLATE(D12404,""fr"",""en"")"),"#VALUE!")</f>
        <v>#VALUE!</v>
      </c>
    </row>
    <row r="12405" ht="15.75" customHeight="1">
      <c r="A12405" s="1" t="s">
        <v>2141</v>
      </c>
      <c r="B12405" s="1">
        <v>4.0</v>
      </c>
      <c r="C12405" s="1" t="s">
        <v>26523</v>
      </c>
      <c r="D12405" s="1" t="s">
        <v>26524</v>
      </c>
      <c r="E12405" s="1" t="s">
        <v>10</v>
      </c>
      <c r="F12405" s="1" t="s">
        <v>11</v>
      </c>
      <c r="G12405" s="1" t="str">
        <f>IFERROR(__xludf.DUMMYFUNCTION("GOOGLETRANSLATE(D12405,""fr"",""en"")"),"#VALUE!")</f>
        <v>#VALUE!</v>
      </c>
    </row>
    <row r="12406" ht="15.75" customHeight="1">
      <c r="A12406" s="1" t="s">
        <v>1218</v>
      </c>
      <c r="B12406" s="1">
        <v>1.0</v>
      </c>
      <c r="C12406" s="1" t="s">
        <v>26525</v>
      </c>
      <c r="D12406" s="1" t="s">
        <v>26526</v>
      </c>
      <c r="E12406" s="1" t="s">
        <v>43</v>
      </c>
      <c r="F12406" s="1" t="s">
        <v>30</v>
      </c>
      <c r="G12406" s="1" t="str">
        <f>IFERROR(__xludf.DUMMYFUNCTION("GOOGLETRANSLATE(D12406,""fr"",""en"")"),"#VALUE!")</f>
        <v>#VALUE!</v>
      </c>
    </row>
    <row r="12407" ht="15.75" customHeight="1">
      <c r="A12407" s="1" t="s">
        <v>2048</v>
      </c>
      <c r="B12407" s="1">
        <v>3.0</v>
      </c>
      <c r="C12407" s="1" t="s">
        <v>26527</v>
      </c>
      <c r="D12407" s="1" t="s">
        <v>26528</v>
      </c>
      <c r="E12407" s="1" t="s">
        <v>10</v>
      </c>
      <c r="F12407" s="1" t="s">
        <v>11</v>
      </c>
      <c r="G12407" s="1" t="str">
        <f>IFERROR(__xludf.DUMMYFUNCTION("GOOGLETRANSLATE(D12407,""fr"",""en"")"),"#VALUE!")</f>
        <v>#VALUE!</v>
      </c>
    </row>
    <row r="12408" ht="15.75" customHeight="1">
      <c r="A12408" s="1" t="s">
        <v>7468</v>
      </c>
      <c r="B12408" s="1">
        <v>1.0</v>
      </c>
      <c r="C12408" s="1" t="s">
        <v>26529</v>
      </c>
      <c r="D12408" s="1" t="s">
        <v>26530</v>
      </c>
      <c r="E12408" s="1" t="s">
        <v>25</v>
      </c>
      <c r="F12408" s="1" t="s">
        <v>11</v>
      </c>
      <c r="G12408" s="1" t="str">
        <f>IFERROR(__xludf.DUMMYFUNCTION("GOOGLETRANSLATE(D12408,""fr"",""en"")"),"#VALUE!")</f>
        <v>#VALUE!</v>
      </c>
    </row>
    <row r="12409" ht="15.75" customHeight="1">
      <c r="A12409" s="1" t="s">
        <v>1057</v>
      </c>
      <c r="B12409" s="1">
        <v>5.0</v>
      </c>
      <c r="C12409" s="1" t="s">
        <v>26531</v>
      </c>
      <c r="D12409" s="1" t="s">
        <v>26532</v>
      </c>
      <c r="E12409" s="1" t="s">
        <v>21</v>
      </c>
      <c r="F12409" s="1" t="s">
        <v>11</v>
      </c>
      <c r="G12409" s="1" t="str">
        <f>IFERROR(__xludf.DUMMYFUNCTION("GOOGLETRANSLATE(D12409,""fr"",""en"")"),"#VALUE!")</f>
        <v>#VALUE!</v>
      </c>
    </row>
    <row r="12410" ht="15.75" customHeight="1">
      <c r="A12410" s="1" t="s">
        <v>9762</v>
      </c>
      <c r="B12410" s="1">
        <v>2.0</v>
      </c>
      <c r="C12410" s="1" t="s">
        <v>26533</v>
      </c>
      <c r="D12410" s="1" t="s">
        <v>26534</v>
      </c>
      <c r="E12410" s="1" t="s">
        <v>280</v>
      </c>
      <c r="F12410" s="1" t="s">
        <v>11</v>
      </c>
      <c r="G12410" s="1" t="str">
        <f>IFERROR(__xludf.DUMMYFUNCTION("GOOGLETRANSLATE(D12410,""fr"",""en"")"),"#VALUE!")</f>
        <v>#VALUE!</v>
      </c>
    </row>
    <row r="12411" ht="15.75" customHeight="1">
      <c r="A12411" s="1" t="s">
        <v>26535</v>
      </c>
      <c r="B12411" s="1">
        <v>1.0</v>
      </c>
      <c r="C12411" s="1" t="s">
        <v>26536</v>
      </c>
      <c r="D12411" s="1" t="s">
        <v>26537</v>
      </c>
      <c r="E12411" s="1" t="s">
        <v>7711</v>
      </c>
      <c r="F12411" s="1" t="s">
        <v>5982</v>
      </c>
      <c r="G12411" s="1" t="str">
        <f>IFERROR(__xludf.DUMMYFUNCTION("GOOGLETRANSLATE(D12411,""fr"",""en"")"),"#VALUE!")</f>
        <v>#VALUE!</v>
      </c>
    </row>
    <row r="12412" ht="15.75" customHeight="1">
      <c r="A12412" s="1" t="s">
        <v>13782</v>
      </c>
      <c r="B12412" s="1">
        <v>1.0</v>
      </c>
      <c r="C12412" s="1" t="s">
        <v>26538</v>
      </c>
      <c r="D12412" s="1" t="s">
        <v>26539</v>
      </c>
      <c r="E12412" s="1" t="s">
        <v>575</v>
      </c>
      <c r="F12412" s="1" t="s">
        <v>84</v>
      </c>
      <c r="G12412" s="1" t="str">
        <f>IFERROR(__xludf.DUMMYFUNCTION("GOOGLETRANSLATE(D12412,""fr"",""en"")"),"#VALUE!")</f>
        <v>#VALUE!</v>
      </c>
    </row>
    <row r="12413" ht="15.75" customHeight="1">
      <c r="A12413" s="1" t="s">
        <v>1113</v>
      </c>
      <c r="B12413" s="1">
        <v>4.0</v>
      </c>
      <c r="C12413" s="1" t="s">
        <v>26540</v>
      </c>
      <c r="D12413" s="1" t="s">
        <v>26541</v>
      </c>
      <c r="E12413" s="1" t="s">
        <v>10</v>
      </c>
      <c r="F12413" s="1" t="s">
        <v>11</v>
      </c>
      <c r="G12413" s="1" t="str">
        <f>IFERROR(__xludf.DUMMYFUNCTION("GOOGLETRANSLATE(D12413,""fr"",""en"")"),"#VALUE!")</f>
        <v>#VALUE!</v>
      </c>
    </row>
    <row r="12414" ht="15.75" customHeight="1">
      <c r="A12414" s="1" t="s">
        <v>138</v>
      </c>
      <c r="B12414" s="1">
        <v>2.0</v>
      </c>
      <c r="C12414" s="1" t="s">
        <v>26542</v>
      </c>
      <c r="D12414" s="1" t="s">
        <v>26543</v>
      </c>
      <c r="E12414" s="1" t="s">
        <v>10</v>
      </c>
      <c r="F12414" s="1" t="s">
        <v>11</v>
      </c>
      <c r="G12414" s="1" t="str">
        <f>IFERROR(__xludf.DUMMYFUNCTION("GOOGLETRANSLATE(D12414,""fr"",""en"")"),"#VALUE!")</f>
        <v>#VALUE!</v>
      </c>
    </row>
    <row r="12415" ht="15.75" customHeight="1">
      <c r="A12415" s="1" t="s">
        <v>6370</v>
      </c>
      <c r="B12415" s="1">
        <v>1.0</v>
      </c>
      <c r="C12415" s="1" t="s">
        <v>26544</v>
      </c>
      <c r="D12415" s="1" t="s">
        <v>26545</v>
      </c>
      <c r="E12415" s="1" t="s">
        <v>292</v>
      </c>
      <c r="F12415" s="1" t="s">
        <v>11</v>
      </c>
      <c r="G12415" s="1" t="str">
        <f>IFERROR(__xludf.DUMMYFUNCTION("GOOGLETRANSLATE(D12415,""fr"",""en"")"),"#VALUE!")</f>
        <v>#VALUE!</v>
      </c>
    </row>
    <row r="12416" ht="15.75" customHeight="1">
      <c r="A12416" s="1" t="s">
        <v>470</v>
      </c>
      <c r="B12416" s="1">
        <v>2.0</v>
      </c>
      <c r="C12416" s="1" t="s">
        <v>26546</v>
      </c>
      <c r="D12416" s="1" t="s">
        <v>26547</v>
      </c>
      <c r="E12416" s="1" t="s">
        <v>125</v>
      </c>
      <c r="F12416" s="1" t="s">
        <v>11</v>
      </c>
      <c r="G12416" s="1" t="str">
        <f>IFERROR(__xludf.DUMMYFUNCTION("GOOGLETRANSLATE(D12416,""fr"",""en"")"),"#VALUE!")</f>
        <v>#VALUE!</v>
      </c>
    </row>
    <row r="12417" ht="15.75" customHeight="1">
      <c r="A12417" s="1" t="s">
        <v>7386</v>
      </c>
      <c r="B12417" s="1">
        <v>1.0</v>
      </c>
      <c r="C12417" s="1" t="s">
        <v>26548</v>
      </c>
      <c r="D12417" s="1" t="s">
        <v>26549</v>
      </c>
      <c r="E12417" s="1" t="s">
        <v>254</v>
      </c>
      <c r="F12417" s="1" t="s">
        <v>66</v>
      </c>
      <c r="G12417" s="1" t="str">
        <f>IFERROR(__xludf.DUMMYFUNCTION("GOOGLETRANSLATE(D12417,""fr"",""en"")"),"#VALUE!")</f>
        <v>#VALUE!</v>
      </c>
    </row>
    <row r="12418" ht="15.75" customHeight="1">
      <c r="A12418" s="1" t="s">
        <v>2673</v>
      </c>
      <c r="B12418" s="1">
        <v>5.0</v>
      </c>
      <c r="C12418" s="1" t="s">
        <v>26550</v>
      </c>
      <c r="D12418" s="1" t="s">
        <v>26551</v>
      </c>
      <c r="E12418" s="1" t="s">
        <v>273</v>
      </c>
      <c r="F12418" s="1" t="s">
        <v>11</v>
      </c>
      <c r="G12418" s="1" t="str">
        <f>IFERROR(__xludf.DUMMYFUNCTION("GOOGLETRANSLATE(D12418,""fr"",""en"")"),"#VALUE!")</f>
        <v>#VALUE!</v>
      </c>
    </row>
    <row r="12419" ht="15.75" customHeight="1">
      <c r="A12419" s="1" t="s">
        <v>1344</v>
      </c>
      <c r="B12419" s="1">
        <v>4.0</v>
      </c>
      <c r="C12419" s="1" t="s">
        <v>26552</v>
      </c>
      <c r="D12419" s="1" t="s">
        <v>26553</v>
      </c>
      <c r="E12419" s="1" t="s">
        <v>21</v>
      </c>
      <c r="F12419" s="1" t="s">
        <v>11</v>
      </c>
      <c r="G12419" s="1" t="str">
        <f>IFERROR(__xludf.DUMMYFUNCTION("GOOGLETRANSLATE(D12419,""fr"",""en"")"),"#VALUE!")</f>
        <v>#VALUE!</v>
      </c>
    </row>
    <row r="12420" ht="15.75" customHeight="1">
      <c r="A12420" s="1" t="s">
        <v>774</v>
      </c>
      <c r="B12420" s="1">
        <v>4.0</v>
      </c>
      <c r="C12420" s="1" t="s">
        <v>26554</v>
      </c>
      <c r="D12420" s="1" t="s">
        <v>26555</v>
      </c>
      <c r="E12420" s="1" t="s">
        <v>29</v>
      </c>
      <c r="F12420" s="1" t="s">
        <v>30</v>
      </c>
      <c r="G12420" s="1" t="str">
        <f>IFERROR(__xludf.DUMMYFUNCTION("GOOGLETRANSLATE(D12420,""fr"",""en"")"),"#VALUE!")</f>
        <v>#VALUE!</v>
      </c>
    </row>
    <row r="12421" ht="15.75" customHeight="1">
      <c r="A12421" s="1" t="s">
        <v>12533</v>
      </c>
      <c r="B12421" s="1">
        <v>1.0</v>
      </c>
      <c r="C12421" s="1" t="s">
        <v>26556</v>
      </c>
      <c r="D12421" s="1" t="s">
        <v>26557</v>
      </c>
      <c r="E12421" s="1" t="s">
        <v>10</v>
      </c>
      <c r="F12421" s="1" t="s">
        <v>11</v>
      </c>
      <c r="G12421" s="1" t="str">
        <f>IFERROR(__xludf.DUMMYFUNCTION("GOOGLETRANSLATE(D12421,""fr"",""en"")"),"#VALUE!")</f>
        <v>#VALUE!</v>
      </c>
    </row>
    <row r="12422" ht="15.75" customHeight="1">
      <c r="A12422" s="1" t="s">
        <v>1439</v>
      </c>
      <c r="B12422" s="1">
        <v>4.0</v>
      </c>
      <c r="C12422" s="1" t="s">
        <v>26558</v>
      </c>
      <c r="D12422" s="1" t="s">
        <v>26559</v>
      </c>
      <c r="E12422" s="1" t="s">
        <v>65</v>
      </c>
      <c r="F12422" s="1" t="s">
        <v>66</v>
      </c>
      <c r="G12422" s="1" t="str">
        <f>IFERROR(__xludf.DUMMYFUNCTION("GOOGLETRANSLATE(D12422,""fr"",""en"")"),"#VALUE!")</f>
        <v>#VALUE!</v>
      </c>
    </row>
    <row r="12423" ht="15.75" customHeight="1">
      <c r="A12423" s="1" t="s">
        <v>710</v>
      </c>
      <c r="B12423" s="1">
        <v>1.0</v>
      </c>
      <c r="C12423" s="1" t="s">
        <v>26560</v>
      </c>
      <c r="D12423" s="1" t="s">
        <v>26561</v>
      </c>
      <c r="E12423" s="1" t="s">
        <v>614</v>
      </c>
      <c r="F12423" s="1" t="s">
        <v>30</v>
      </c>
      <c r="G12423" s="1" t="str">
        <f>IFERROR(__xludf.DUMMYFUNCTION("GOOGLETRANSLATE(D12423,""fr"",""en"")"),"#VALUE!")</f>
        <v>#VALUE!</v>
      </c>
    </row>
    <row r="12424" ht="15.75" customHeight="1">
      <c r="A12424" s="1" t="s">
        <v>1482</v>
      </c>
      <c r="B12424" s="1">
        <v>5.0</v>
      </c>
      <c r="C12424" s="1" t="s">
        <v>26562</v>
      </c>
      <c r="D12424" s="1" t="s">
        <v>26563</v>
      </c>
      <c r="E12424" s="1" t="s">
        <v>21</v>
      </c>
      <c r="F12424" s="1" t="s">
        <v>11</v>
      </c>
      <c r="G12424" s="1" t="str">
        <f>IFERROR(__xludf.DUMMYFUNCTION("GOOGLETRANSLATE(D12424,""fr"",""en"")"),"#VALUE!")</f>
        <v>#VALUE!</v>
      </c>
    </row>
    <row r="12425" ht="15.75" customHeight="1">
      <c r="A12425" s="1" t="s">
        <v>11116</v>
      </c>
      <c r="B12425" s="1">
        <v>3.0</v>
      </c>
      <c r="C12425" s="1" t="s">
        <v>26564</v>
      </c>
      <c r="D12425" s="1" t="s">
        <v>26565</v>
      </c>
      <c r="E12425" s="1" t="s">
        <v>296</v>
      </c>
      <c r="F12425" s="1" t="s">
        <v>110</v>
      </c>
      <c r="G12425" s="1" t="str">
        <f>IFERROR(__xludf.DUMMYFUNCTION("GOOGLETRANSLATE(D12425,""fr"",""en"")"),"#VALUE!")</f>
        <v>#VALUE!</v>
      </c>
    </row>
    <row r="12426" ht="15.75" customHeight="1">
      <c r="A12426" s="1" t="s">
        <v>11785</v>
      </c>
      <c r="B12426" s="1">
        <v>1.0</v>
      </c>
      <c r="C12426" s="1" t="s">
        <v>26566</v>
      </c>
      <c r="D12426" s="1" t="s">
        <v>26567</v>
      </c>
      <c r="E12426" s="1" t="s">
        <v>109</v>
      </c>
      <c r="F12426" s="1" t="s">
        <v>110</v>
      </c>
      <c r="G12426" s="1" t="str">
        <f>IFERROR(__xludf.DUMMYFUNCTION("GOOGLETRANSLATE(D12426,""fr"",""en"")"),"#VALUE!")</f>
        <v>#VALUE!</v>
      </c>
    </row>
    <row r="12427" ht="15.75" customHeight="1">
      <c r="A12427" s="1" t="s">
        <v>2625</v>
      </c>
      <c r="B12427" s="1">
        <v>1.0</v>
      </c>
      <c r="C12427" s="1" t="s">
        <v>26568</v>
      </c>
      <c r="D12427" s="1" t="s">
        <v>26569</v>
      </c>
      <c r="E12427" s="1" t="s">
        <v>109</v>
      </c>
      <c r="F12427" s="1" t="s">
        <v>11</v>
      </c>
      <c r="G12427" s="1" t="str">
        <f>IFERROR(__xludf.DUMMYFUNCTION("GOOGLETRANSLATE(D12427,""fr"",""en"")"),"#VALUE!")</f>
        <v>#VALUE!</v>
      </c>
    </row>
    <row r="12428" ht="15.75" customHeight="1">
      <c r="A12428" s="1" t="s">
        <v>150</v>
      </c>
      <c r="B12428" s="1">
        <v>4.0</v>
      </c>
      <c r="C12428" s="1" t="s">
        <v>26570</v>
      </c>
      <c r="D12428" s="1" t="s">
        <v>26571</v>
      </c>
      <c r="E12428" s="1" t="s">
        <v>21</v>
      </c>
      <c r="F12428" s="1" t="s">
        <v>11</v>
      </c>
      <c r="G12428" s="1" t="str">
        <f>IFERROR(__xludf.DUMMYFUNCTION("GOOGLETRANSLATE(D12428,""fr"",""en"")"),"#VALUE!")</f>
        <v>#VALUE!</v>
      </c>
    </row>
    <row r="12429" ht="15.75" customHeight="1">
      <c r="A12429" s="1" t="s">
        <v>1057</v>
      </c>
      <c r="B12429" s="1">
        <v>1.0</v>
      </c>
      <c r="C12429" s="1" t="s">
        <v>26572</v>
      </c>
      <c r="D12429" s="1" t="s">
        <v>26573</v>
      </c>
      <c r="E12429" s="1" t="s">
        <v>1543</v>
      </c>
      <c r="F12429" s="1" t="s">
        <v>118</v>
      </c>
      <c r="G12429" s="1" t="str">
        <f>IFERROR(__xludf.DUMMYFUNCTION("GOOGLETRANSLATE(D12429,""fr"",""en"")"),"#VALUE!")</f>
        <v>#VALUE!</v>
      </c>
    </row>
    <row r="12430" ht="15.75" customHeight="1">
      <c r="A12430" s="1" t="s">
        <v>4658</v>
      </c>
      <c r="B12430" s="1">
        <v>5.0</v>
      </c>
      <c r="C12430" s="1" t="s">
        <v>26574</v>
      </c>
      <c r="D12430" s="1" t="s">
        <v>26575</v>
      </c>
      <c r="E12430" s="1" t="s">
        <v>10</v>
      </c>
      <c r="F12430" s="1" t="s">
        <v>11</v>
      </c>
      <c r="G12430" s="1" t="str">
        <f>IFERROR(__xludf.DUMMYFUNCTION("GOOGLETRANSLATE(D12430,""fr"",""en"")"),"#VALUE!")</f>
        <v>#VALUE!</v>
      </c>
    </row>
    <row r="12431" ht="15.75" customHeight="1">
      <c r="A12431" s="1" t="s">
        <v>8680</v>
      </c>
      <c r="B12431" s="1">
        <v>3.0</v>
      </c>
      <c r="C12431" s="1" t="s">
        <v>26576</v>
      </c>
      <c r="D12431" s="1" t="s">
        <v>26577</v>
      </c>
      <c r="E12431" s="1" t="s">
        <v>25</v>
      </c>
      <c r="F12431" s="1" t="s">
        <v>110</v>
      </c>
      <c r="G12431" s="1" t="str">
        <f>IFERROR(__xludf.DUMMYFUNCTION("GOOGLETRANSLATE(D12431,""fr"",""en"")"),"#VALUE!")</f>
        <v>#VALUE!</v>
      </c>
    </row>
    <row r="12432" ht="15.75" customHeight="1">
      <c r="A12432" s="1" t="s">
        <v>1204</v>
      </c>
      <c r="B12432" s="1">
        <v>5.0</v>
      </c>
      <c r="C12432" s="1" t="s">
        <v>10224</v>
      </c>
      <c r="D12432" s="1" t="s">
        <v>26578</v>
      </c>
      <c r="E12432" s="1" t="s">
        <v>21</v>
      </c>
      <c r="F12432" s="1" t="s">
        <v>11</v>
      </c>
      <c r="G12432" s="1" t="str">
        <f>IFERROR(__xludf.DUMMYFUNCTION("GOOGLETRANSLATE(D12432,""fr"",""en"")"),"#VALUE!")</f>
        <v>#VALUE!</v>
      </c>
    </row>
    <row r="12433" ht="15.75" customHeight="1">
      <c r="A12433" s="1" t="s">
        <v>338</v>
      </c>
      <c r="B12433" s="1">
        <v>5.0</v>
      </c>
      <c r="C12433" s="1" t="s">
        <v>26579</v>
      </c>
      <c r="D12433" s="1" t="s">
        <v>26580</v>
      </c>
      <c r="E12433" s="1" t="s">
        <v>21</v>
      </c>
      <c r="F12433" s="1" t="s">
        <v>11</v>
      </c>
      <c r="G12433" s="1" t="str">
        <f>IFERROR(__xludf.DUMMYFUNCTION("GOOGLETRANSLATE(D12433,""fr"",""en"")"),"#VALUE!")</f>
        <v>#VALUE!</v>
      </c>
    </row>
    <row r="12434" ht="15.75" customHeight="1">
      <c r="A12434" s="1" t="s">
        <v>4837</v>
      </c>
      <c r="B12434" s="1">
        <v>2.0</v>
      </c>
      <c r="C12434" s="1" t="s">
        <v>26581</v>
      </c>
      <c r="D12434" s="1" t="s">
        <v>26582</v>
      </c>
      <c r="E12434" s="1" t="s">
        <v>355</v>
      </c>
      <c r="F12434" s="1" t="s">
        <v>110</v>
      </c>
      <c r="G12434" s="1" t="str">
        <f>IFERROR(__xludf.DUMMYFUNCTION("GOOGLETRANSLATE(D12434,""fr"",""en"")"),"#VALUE!")</f>
        <v>#VALUE!</v>
      </c>
    </row>
    <row r="12435" ht="15.75" customHeight="1">
      <c r="A12435" s="1" t="s">
        <v>26583</v>
      </c>
      <c r="B12435" s="1">
        <v>1.0</v>
      </c>
      <c r="C12435" s="1" t="s">
        <v>26584</v>
      </c>
      <c r="D12435" s="1" t="s">
        <v>26585</v>
      </c>
      <c r="E12435" s="1" t="s">
        <v>373</v>
      </c>
      <c r="F12435" s="1" t="s">
        <v>118</v>
      </c>
      <c r="G12435" s="1" t="str">
        <f>IFERROR(__xludf.DUMMYFUNCTION("GOOGLETRANSLATE(D12435,""fr"",""en"")"),"#VALUE!")</f>
        <v>#VALUE!</v>
      </c>
    </row>
    <row r="12436" ht="15.75" customHeight="1">
      <c r="A12436" s="1" t="s">
        <v>1838</v>
      </c>
      <c r="B12436" s="1">
        <v>1.0</v>
      </c>
      <c r="C12436" s="1" t="s">
        <v>26586</v>
      </c>
      <c r="D12436" s="1" t="s">
        <v>26587</v>
      </c>
      <c r="E12436" s="1" t="s">
        <v>43</v>
      </c>
      <c r="F12436" s="1" t="s">
        <v>30</v>
      </c>
      <c r="G12436" s="1" t="str">
        <f>IFERROR(__xludf.DUMMYFUNCTION("GOOGLETRANSLATE(D12436,""fr"",""en"")"),"#VALUE!")</f>
        <v>#VALUE!</v>
      </c>
    </row>
    <row r="12437" ht="15.75" customHeight="1">
      <c r="A12437" s="1" t="s">
        <v>2325</v>
      </c>
      <c r="B12437" s="1">
        <v>4.0</v>
      </c>
      <c r="C12437" s="1" t="s">
        <v>26588</v>
      </c>
      <c r="D12437" s="1" t="s">
        <v>26589</v>
      </c>
      <c r="E12437" s="1" t="s">
        <v>21</v>
      </c>
      <c r="F12437" s="1" t="s">
        <v>11</v>
      </c>
      <c r="G12437" s="1" t="str">
        <f>IFERROR(__xludf.DUMMYFUNCTION("GOOGLETRANSLATE(D12437,""fr"",""en"")"),"#VALUE!")</f>
        <v>#VALUE!</v>
      </c>
    </row>
    <row r="12438" ht="15.75" customHeight="1">
      <c r="A12438" s="1" t="s">
        <v>769</v>
      </c>
      <c r="B12438" s="1">
        <v>2.0</v>
      </c>
      <c r="C12438" s="1" t="s">
        <v>26590</v>
      </c>
      <c r="D12438" s="1" t="s">
        <v>26591</v>
      </c>
      <c r="E12438" s="1" t="s">
        <v>10</v>
      </c>
      <c r="F12438" s="1" t="s">
        <v>11</v>
      </c>
      <c r="G12438" s="1" t="str">
        <f>IFERROR(__xludf.DUMMYFUNCTION("GOOGLETRANSLATE(D12438,""fr"",""en"")"),"#VALUE!")</f>
        <v>#VALUE!</v>
      </c>
    </row>
    <row r="12439" ht="15.75" customHeight="1">
      <c r="A12439" s="1" t="s">
        <v>2893</v>
      </c>
      <c r="B12439" s="1">
        <v>3.0</v>
      </c>
      <c r="C12439" s="1" t="s">
        <v>26592</v>
      </c>
      <c r="D12439" s="1" t="s">
        <v>26593</v>
      </c>
      <c r="E12439" s="1" t="s">
        <v>1192</v>
      </c>
      <c r="F12439" s="1" t="s">
        <v>110</v>
      </c>
      <c r="G12439" s="1" t="str">
        <f>IFERROR(__xludf.DUMMYFUNCTION("GOOGLETRANSLATE(D12439,""fr"",""en"")"),"#VALUE!")</f>
        <v>#VALUE!</v>
      </c>
    </row>
    <row r="12440" ht="15.75" customHeight="1">
      <c r="A12440" s="1" t="s">
        <v>3312</v>
      </c>
      <c r="B12440" s="1">
        <v>4.0</v>
      </c>
      <c r="C12440" s="1" t="s">
        <v>26594</v>
      </c>
      <c r="D12440" s="1" t="s">
        <v>26595</v>
      </c>
      <c r="E12440" s="1" t="s">
        <v>21</v>
      </c>
      <c r="F12440" s="1" t="s">
        <v>11</v>
      </c>
      <c r="G12440" s="1" t="str">
        <f>IFERROR(__xludf.DUMMYFUNCTION("GOOGLETRANSLATE(D12440,""fr"",""en"")"),"#VALUE!")</f>
        <v>#VALUE!</v>
      </c>
    </row>
    <row r="12441" ht="15.75" customHeight="1">
      <c r="A12441" s="1" t="s">
        <v>485</v>
      </c>
      <c r="B12441" s="1">
        <v>1.0</v>
      </c>
      <c r="C12441" s="1" t="s">
        <v>26596</v>
      </c>
      <c r="D12441" s="1" t="s">
        <v>26597</v>
      </c>
      <c r="E12441" s="1" t="s">
        <v>10</v>
      </c>
      <c r="F12441" s="1" t="s">
        <v>11</v>
      </c>
      <c r="G12441" s="1" t="str">
        <f>IFERROR(__xludf.DUMMYFUNCTION("GOOGLETRANSLATE(D12441,""fr"",""en"")"),"#VALUE!")</f>
        <v>#VALUE!</v>
      </c>
    </row>
    <row r="12442" ht="15.75" customHeight="1">
      <c r="A12442" s="1" t="s">
        <v>2801</v>
      </c>
      <c r="B12442" s="1">
        <v>3.0</v>
      </c>
      <c r="C12442" s="1" t="s">
        <v>26598</v>
      </c>
      <c r="D12442" s="1" t="s">
        <v>26599</v>
      </c>
      <c r="E12442" s="1" t="s">
        <v>10</v>
      </c>
      <c r="F12442" s="1" t="s">
        <v>11</v>
      </c>
      <c r="G12442" s="1" t="str">
        <f>IFERROR(__xludf.DUMMYFUNCTION("GOOGLETRANSLATE(D12442,""fr"",""en"")"),"#VALUE!")</f>
        <v>#VALUE!</v>
      </c>
    </row>
    <row r="12443" ht="15.75" customHeight="1">
      <c r="A12443" s="1" t="s">
        <v>67</v>
      </c>
      <c r="B12443" s="1">
        <v>1.0</v>
      </c>
      <c r="C12443" s="1" t="s">
        <v>26600</v>
      </c>
      <c r="D12443" s="1" t="s">
        <v>26601</v>
      </c>
      <c r="E12443" s="1" t="s">
        <v>169</v>
      </c>
      <c r="F12443" s="1" t="s">
        <v>11</v>
      </c>
      <c r="G12443" s="1" t="str">
        <f>IFERROR(__xludf.DUMMYFUNCTION("GOOGLETRANSLATE(D12443,""fr"",""en"")"),"#VALUE!")</f>
        <v>#VALUE!</v>
      </c>
    </row>
    <row r="12444" ht="15.75" customHeight="1">
      <c r="A12444" s="1" t="s">
        <v>20523</v>
      </c>
      <c r="B12444" s="1">
        <v>3.0</v>
      </c>
      <c r="C12444" s="1" t="s">
        <v>7161</v>
      </c>
      <c r="D12444" s="1" t="s">
        <v>26602</v>
      </c>
      <c r="E12444" s="1" t="s">
        <v>226</v>
      </c>
      <c r="F12444" s="1" t="s">
        <v>110</v>
      </c>
      <c r="G12444" s="1" t="str">
        <f>IFERROR(__xludf.DUMMYFUNCTION("GOOGLETRANSLATE(D12444,""fr"",""en"")"),"#VALUE!")</f>
        <v>#VALUE!</v>
      </c>
    </row>
    <row r="12445" ht="15.75" customHeight="1">
      <c r="A12445" s="1" t="s">
        <v>12983</v>
      </c>
      <c r="B12445" s="1">
        <v>2.0</v>
      </c>
      <c r="C12445" s="1" t="s">
        <v>26603</v>
      </c>
      <c r="D12445" s="1" t="s">
        <v>26604</v>
      </c>
      <c r="E12445" s="1" t="s">
        <v>109</v>
      </c>
      <c r="F12445" s="1" t="s">
        <v>110</v>
      </c>
      <c r="G12445" s="1" t="str">
        <f>IFERROR(__xludf.DUMMYFUNCTION("GOOGLETRANSLATE(D12445,""fr"",""en"")"),"#VALUE!")</f>
        <v>#VALUE!</v>
      </c>
    </row>
    <row r="12446" ht="15.75" customHeight="1">
      <c r="A12446" s="1" t="s">
        <v>26605</v>
      </c>
      <c r="B12446" s="1">
        <v>1.0</v>
      </c>
      <c r="C12446" s="1" t="s">
        <v>26606</v>
      </c>
      <c r="D12446" s="1" t="s">
        <v>26607</v>
      </c>
      <c r="E12446" s="1" t="s">
        <v>25</v>
      </c>
      <c r="F12446" s="1" t="s">
        <v>11</v>
      </c>
      <c r="G12446" s="1" t="str">
        <f>IFERROR(__xludf.DUMMYFUNCTION("GOOGLETRANSLATE(D12446,""fr"",""en"")"),"#VALUE!")</f>
        <v>#VALUE!</v>
      </c>
    </row>
    <row r="12447" ht="15.75" customHeight="1">
      <c r="A12447" s="1" t="s">
        <v>67</v>
      </c>
      <c r="B12447" s="1">
        <v>1.0</v>
      </c>
      <c r="C12447" s="1" t="s">
        <v>26608</v>
      </c>
      <c r="D12447" s="1" t="s">
        <v>26609</v>
      </c>
      <c r="E12447" s="1" t="s">
        <v>296</v>
      </c>
      <c r="F12447" s="1" t="s">
        <v>11</v>
      </c>
      <c r="G12447" s="1" t="str">
        <f>IFERROR(__xludf.DUMMYFUNCTION("GOOGLETRANSLATE(D12447,""fr"",""en"")"),"#VALUE!")</f>
        <v>#VALUE!</v>
      </c>
    </row>
    <row r="12448" ht="15.75" customHeight="1">
      <c r="A12448" s="1" t="s">
        <v>9409</v>
      </c>
      <c r="B12448" s="1">
        <v>4.0</v>
      </c>
      <c r="C12448" s="1" t="s">
        <v>26610</v>
      </c>
      <c r="D12448" s="1" t="s">
        <v>26611</v>
      </c>
      <c r="E12448" s="1" t="s">
        <v>29</v>
      </c>
      <c r="F12448" s="1" t="s">
        <v>30</v>
      </c>
      <c r="G12448" s="1" t="str">
        <f>IFERROR(__xludf.DUMMYFUNCTION("GOOGLETRANSLATE(D12448,""fr"",""en"")"),"#VALUE!")</f>
        <v>#VALUE!</v>
      </c>
    </row>
    <row r="12449" ht="15.75" customHeight="1">
      <c r="A12449" s="1" t="s">
        <v>3678</v>
      </c>
      <c r="B12449" s="1">
        <v>5.0</v>
      </c>
      <c r="C12449" s="1" t="s">
        <v>26612</v>
      </c>
      <c r="D12449" s="1" t="s">
        <v>26613</v>
      </c>
      <c r="E12449" s="1" t="s">
        <v>21</v>
      </c>
      <c r="F12449" s="1" t="s">
        <v>11</v>
      </c>
      <c r="G12449" s="1" t="str">
        <f>IFERROR(__xludf.DUMMYFUNCTION("GOOGLETRANSLATE(D12449,""fr"",""en"")"),"#VALUE!")</f>
        <v>#VALUE!</v>
      </c>
    </row>
    <row r="12450" ht="15.75" customHeight="1">
      <c r="A12450" s="1" t="s">
        <v>19032</v>
      </c>
      <c r="B12450" s="1">
        <v>1.0</v>
      </c>
      <c r="C12450" s="1" t="s">
        <v>26614</v>
      </c>
      <c r="D12450" s="1" t="s">
        <v>26615</v>
      </c>
      <c r="E12450" s="1" t="s">
        <v>125</v>
      </c>
      <c r="F12450" s="1" t="s">
        <v>110</v>
      </c>
      <c r="G12450" s="1" t="str">
        <f>IFERROR(__xludf.DUMMYFUNCTION("GOOGLETRANSLATE(D12450,""fr"",""en"")"),"#VALUE!")</f>
        <v>#VALUE!</v>
      </c>
    </row>
    <row r="12451" ht="15.75" customHeight="1">
      <c r="A12451" s="1" t="s">
        <v>4474</v>
      </c>
      <c r="B12451" s="1">
        <v>2.0</v>
      </c>
      <c r="C12451" s="1" t="s">
        <v>26616</v>
      </c>
      <c r="D12451" s="1" t="s">
        <v>26617</v>
      </c>
      <c r="E12451" s="1" t="s">
        <v>109</v>
      </c>
      <c r="F12451" s="1" t="s">
        <v>11</v>
      </c>
      <c r="G12451" s="1" t="str">
        <f>IFERROR(__xludf.DUMMYFUNCTION("GOOGLETRANSLATE(D12451,""fr"",""en"")"),"#VALUE!")</f>
        <v>#VALUE!</v>
      </c>
    </row>
    <row r="12452" ht="15.75" customHeight="1">
      <c r="A12452" s="1" t="s">
        <v>755</v>
      </c>
      <c r="B12452" s="1">
        <v>5.0</v>
      </c>
      <c r="C12452" s="1" t="s">
        <v>26618</v>
      </c>
      <c r="D12452" s="1" t="s">
        <v>26619</v>
      </c>
      <c r="E12452" s="1" t="s">
        <v>21</v>
      </c>
      <c r="F12452" s="1" t="s">
        <v>11</v>
      </c>
      <c r="G12452" s="1" t="str">
        <f>IFERROR(__xludf.DUMMYFUNCTION("GOOGLETRANSLATE(D12452,""fr"",""en"")"),"#VALUE!")</f>
        <v>#VALUE!</v>
      </c>
    </row>
    <row r="12453" ht="15.75" customHeight="1">
      <c r="A12453" s="1" t="s">
        <v>14671</v>
      </c>
      <c r="B12453" s="1">
        <v>1.0</v>
      </c>
      <c r="C12453" s="1" t="s">
        <v>26620</v>
      </c>
      <c r="D12453" s="1" t="s">
        <v>26621</v>
      </c>
      <c r="E12453" s="1" t="s">
        <v>21</v>
      </c>
      <c r="F12453" s="1" t="s">
        <v>11</v>
      </c>
      <c r="G12453" s="1" t="str">
        <f>IFERROR(__xludf.DUMMYFUNCTION("GOOGLETRANSLATE(D12453,""fr"",""en"")"),"#VALUE!")</f>
        <v>#VALUE!</v>
      </c>
    </row>
    <row r="12454" ht="15.75" customHeight="1">
      <c r="A12454" s="1" t="s">
        <v>1135</v>
      </c>
      <c r="B12454" s="1">
        <v>4.0</v>
      </c>
      <c r="C12454" s="1" t="s">
        <v>26622</v>
      </c>
      <c r="D12454" s="1" t="s">
        <v>26623</v>
      </c>
      <c r="E12454" s="1" t="s">
        <v>21</v>
      </c>
      <c r="F12454" s="1" t="s">
        <v>11</v>
      </c>
      <c r="G12454" s="1" t="str">
        <f>IFERROR(__xludf.DUMMYFUNCTION("GOOGLETRANSLATE(D12454,""fr"",""en"")"),"#VALUE!")</f>
        <v>#VALUE!</v>
      </c>
    </row>
    <row r="12455" ht="15.75" customHeight="1">
      <c r="A12455" s="1" t="s">
        <v>25969</v>
      </c>
      <c r="B12455" s="1">
        <v>1.0</v>
      </c>
      <c r="C12455" s="1" t="s">
        <v>26624</v>
      </c>
      <c r="D12455" s="1" t="s">
        <v>26625</v>
      </c>
      <c r="E12455" s="1" t="s">
        <v>10</v>
      </c>
      <c r="F12455" s="1" t="s">
        <v>11</v>
      </c>
      <c r="G12455" s="1" t="str">
        <f>IFERROR(__xludf.DUMMYFUNCTION("GOOGLETRANSLATE(D12455,""fr"",""en"")"),"#VALUE!")</f>
        <v>#VALUE!</v>
      </c>
    </row>
    <row r="12456" ht="15.75" customHeight="1">
      <c r="A12456" s="1" t="s">
        <v>1778</v>
      </c>
      <c r="B12456" s="1">
        <v>1.0</v>
      </c>
      <c r="C12456" s="1" t="s">
        <v>26626</v>
      </c>
      <c r="D12456" s="1" t="s">
        <v>26627</v>
      </c>
      <c r="E12456" s="1" t="s">
        <v>21</v>
      </c>
      <c r="F12456" s="1" t="s">
        <v>11</v>
      </c>
      <c r="G12456" s="1" t="str">
        <f>IFERROR(__xludf.DUMMYFUNCTION("GOOGLETRANSLATE(D12456,""fr"",""en"")"),"#VALUE!")</f>
        <v>#VALUE!</v>
      </c>
    </row>
    <row r="12457" ht="15.75" customHeight="1">
      <c r="A12457" s="1" t="s">
        <v>1057</v>
      </c>
      <c r="B12457" s="1">
        <v>4.0</v>
      </c>
      <c r="C12457" s="1" t="s">
        <v>26628</v>
      </c>
      <c r="D12457" s="1" t="s">
        <v>26629</v>
      </c>
      <c r="E12457" s="1" t="s">
        <v>169</v>
      </c>
      <c r="F12457" s="1" t="s">
        <v>11</v>
      </c>
      <c r="G12457" s="1" t="str">
        <f>IFERROR(__xludf.DUMMYFUNCTION("GOOGLETRANSLATE(D12457,""fr"",""en"")"),"#VALUE!")</f>
        <v>#VALUE!</v>
      </c>
    </row>
    <row r="12458" ht="15.75" customHeight="1">
      <c r="A12458" s="1" t="s">
        <v>214</v>
      </c>
      <c r="B12458" s="1">
        <v>5.0</v>
      </c>
      <c r="C12458" s="1" t="s">
        <v>26630</v>
      </c>
      <c r="D12458" s="1" t="s">
        <v>26631</v>
      </c>
      <c r="E12458" s="1" t="s">
        <v>10</v>
      </c>
      <c r="F12458" s="1" t="s">
        <v>11</v>
      </c>
      <c r="G12458" s="1" t="str">
        <f>IFERROR(__xludf.DUMMYFUNCTION("GOOGLETRANSLATE(D12458,""fr"",""en"")"),"#VALUE!")</f>
        <v>#VALUE!</v>
      </c>
    </row>
    <row r="12459" ht="15.75" customHeight="1">
      <c r="A12459" s="1" t="s">
        <v>314</v>
      </c>
      <c r="B12459" s="1">
        <v>5.0</v>
      </c>
      <c r="C12459" s="1" t="s">
        <v>26632</v>
      </c>
      <c r="D12459" s="1" t="s">
        <v>26633</v>
      </c>
      <c r="E12459" s="1" t="s">
        <v>176</v>
      </c>
      <c r="F12459" s="1" t="s">
        <v>66</v>
      </c>
      <c r="G12459" s="1" t="str">
        <f>IFERROR(__xludf.DUMMYFUNCTION("GOOGLETRANSLATE(D12459,""fr"",""en"")"),"#VALUE!")</f>
        <v>#VALUE!</v>
      </c>
    </row>
    <row r="12460" ht="15.75" customHeight="1">
      <c r="A12460" s="1" t="s">
        <v>317</v>
      </c>
      <c r="B12460" s="1">
        <v>1.0</v>
      </c>
      <c r="C12460" s="1" t="s">
        <v>26634</v>
      </c>
      <c r="D12460" s="1" t="s">
        <v>26635</v>
      </c>
      <c r="E12460" s="1" t="s">
        <v>196</v>
      </c>
      <c r="F12460" s="1" t="s">
        <v>118</v>
      </c>
      <c r="G12460" s="1" t="str">
        <f>IFERROR(__xludf.DUMMYFUNCTION("GOOGLETRANSLATE(D12460,""fr"",""en"")"),"#VALUE!")</f>
        <v>#VALUE!</v>
      </c>
    </row>
    <row r="12461" ht="15.75" customHeight="1">
      <c r="A12461" s="1" t="s">
        <v>3733</v>
      </c>
      <c r="B12461" s="1">
        <v>4.0</v>
      </c>
      <c r="C12461" s="1" t="s">
        <v>26636</v>
      </c>
      <c r="D12461" s="1" t="s">
        <v>26637</v>
      </c>
      <c r="E12461" s="1" t="s">
        <v>614</v>
      </c>
      <c r="F12461" s="1" t="s">
        <v>30</v>
      </c>
      <c r="G12461" s="1" t="str">
        <f>IFERROR(__xludf.DUMMYFUNCTION("GOOGLETRANSLATE(D12461,""fr"",""en"")"),"#VALUE!")</f>
        <v>#VALUE!</v>
      </c>
    </row>
    <row r="12462" ht="15.75" customHeight="1">
      <c r="A12462" s="1" t="s">
        <v>893</v>
      </c>
      <c r="B12462" s="1">
        <v>1.0</v>
      </c>
      <c r="C12462" s="1" t="s">
        <v>26638</v>
      </c>
      <c r="D12462" s="1" t="s">
        <v>26639</v>
      </c>
      <c r="E12462" s="1" t="s">
        <v>10</v>
      </c>
      <c r="F12462" s="1" t="s">
        <v>11</v>
      </c>
      <c r="G12462" s="1" t="str">
        <f>IFERROR(__xludf.DUMMYFUNCTION("GOOGLETRANSLATE(D12462,""fr"",""en"")"),"#VALUE!")</f>
        <v>#VALUE!</v>
      </c>
    </row>
    <row r="12463" ht="15.75" customHeight="1">
      <c r="A12463" s="1" t="s">
        <v>1434</v>
      </c>
      <c r="B12463" s="1">
        <v>3.0</v>
      </c>
      <c r="C12463" s="1" t="s">
        <v>26640</v>
      </c>
      <c r="D12463" s="1" t="s">
        <v>26641</v>
      </c>
      <c r="E12463" s="1" t="s">
        <v>10</v>
      </c>
      <c r="F12463" s="1" t="s">
        <v>11</v>
      </c>
      <c r="G12463" s="1" t="str">
        <f>IFERROR(__xludf.DUMMYFUNCTION("GOOGLETRANSLATE(D12463,""fr"",""en"")"),"#VALUE!")</f>
        <v>#VALUE!</v>
      </c>
    </row>
    <row r="12464" ht="15.75" customHeight="1">
      <c r="A12464" s="1" t="s">
        <v>1473</v>
      </c>
      <c r="B12464" s="1">
        <v>1.0</v>
      </c>
      <c r="C12464" s="1" t="s">
        <v>26642</v>
      </c>
      <c r="D12464" s="1" t="s">
        <v>26643</v>
      </c>
      <c r="E12464" s="1" t="s">
        <v>52</v>
      </c>
      <c r="F12464" s="1" t="s">
        <v>110</v>
      </c>
      <c r="G12464" s="1" t="str">
        <f>IFERROR(__xludf.DUMMYFUNCTION("GOOGLETRANSLATE(D12464,""fr"",""en"")"),"#VALUE!")</f>
        <v>#VALUE!</v>
      </c>
    </row>
    <row r="12465" ht="15.75" customHeight="1">
      <c r="A12465" s="1" t="s">
        <v>1767</v>
      </c>
      <c r="B12465" s="1">
        <v>1.0</v>
      </c>
      <c r="C12465" s="1" t="s">
        <v>26644</v>
      </c>
      <c r="D12465" s="1" t="s">
        <v>26645</v>
      </c>
      <c r="E12465" s="1" t="s">
        <v>10</v>
      </c>
      <c r="F12465" s="1" t="s">
        <v>110</v>
      </c>
      <c r="G12465" s="1" t="str">
        <f>IFERROR(__xludf.DUMMYFUNCTION("GOOGLETRANSLATE(D12465,""fr"",""en"")"),"#VALUE!")</f>
        <v>#VALUE!</v>
      </c>
    </row>
    <row r="12466" ht="15.75" customHeight="1">
      <c r="A12466" s="1" t="s">
        <v>1429</v>
      </c>
      <c r="B12466" s="1">
        <v>5.0</v>
      </c>
      <c r="C12466" s="1" t="s">
        <v>26646</v>
      </c>
      <c r="D12466" s="1" t="s">
        <v>26647</v>
      </c>
      <c r="E12466" s="1" t="s">
        <v>21</v>
      </c>
      <c r="F12466" s="1" t="s">
        <v>11</v>
      </c>
      <c r="G12466" s="1" t="str">
        <f>IFERROR(__xludf.DUMMYFUNCTION("GOOGLETRANSLATE(D12466,""fr"",""en"")"),"#VALUE!")</f>
        <v>#VALUE!</v>
      </c>
    </row>
    <row r="12467" ht="15.75" customHeight="1">
      <c r="A12467" s="1" t="s">
        <v>2712</v>
      </c>
      <c r="B12467" s="1">
        <v>3.0</v>
      </c>
      <c r="C12467" s="1" t="s">
        <v>26648</v>
      </c>
      <c r="D12467" s="1" t="s">
        <v>26649</v>
      </c>
      <c r="E12467" s="1" t="s">
        <v>10</v>
      </c>
      <c r="F12467" s="1" t="s">
        <v>11</v>
      </c>
      <c r="G12467" s="1" t="str">
        <f>IFERROR(__xludf.DUMMYFUNCTION("GOOGLETRANSLATE(D12467,""fr"",""en"")"),"#VALUE!")</f>
        <v>#VALUE!</v>
      </c>
    </row>
    <row r="12468" ht="15.75" customHeight="1">
      <c r="A12468" s="1" t="s">
        <v>1434</v>
      </c>
      <c r="B12468" s="1">
        <v>5.0</v>
      </c>
      <c r="C12468" s="1" t="s">
        <v>26650</v>
      </c>
      <c r="D12468" s="1" t="s">
        <v>26651</v>
      </c>
      <c r="E12468" s="1" t="s">
        <v>10</v>
      </c>
      <c r="F12468" s="1" t="s">
        <v>11</v>
      </c>
      <c r="G12468" s="1" t="str">
        <f>IFERROR(__xludf.DUMMYFUNCTION("GOOGLETRANSLATE(D12468,""fr"",""en"")"),"#VALUE!")</f>
        <v>#VALUE!</v>
      </c>
    </row>
    <row r="12469" ht="15.75" customHeight="1">
      <c r="A12469" s="1" t="s">
        <v>26652</v>
      </c>
      <c r="B12469" s="1">
        <v>2.0</v>
      </c>
      <c r="C12469" s="1" t="s">
        <v>26653</v>
      </c>
      <c r="D12469" s="1" t="s">
        <v>26654</v>
      </c>
      <c r="E12469" s="1" t="s">
        <v>43</v>
      </c>
      <c r="F12469" s="1" t="s">
        <v>30</v>
      </c>
      <c r="G12469" s="1" t="str">
        <f>IFERROR(__xludf.DUMMYFUNCTION("GOOGLETRANSLATE(D12469,""fr"",""en"")"),"#VALUE!")</f>
        <v>#VALUE!</v>
      </c>
    </row>
    <row r="12470" ht="15.75" customHeight="1">
      <c r="A12470" s="1" t="s">
        <v>3132</v>
      </c>
      <c r="B12470" s="1">
        <v>3.0</v>
      </c>
      <c r="C12470" s="1" t="s">
        <v>26655</v>
      </c>
      <c r="D12470" s="1" t="s">
        <v>26656</v>
      </c>
      <c r="E12470" s="1" t="s">
        <v>21</v>
      </c>
      <c r="F12470" s="1" t="s">
        <v>11</v>
      </c>
      <c r="G12470" s="1" t="str">
        <f>IFERROR(__xludf.DUMMYFUNCTION("GOOGLETRANSLATE(D12470,""fr"",""en"")"),"#VALUE!")</f>
        <v>#VALUE!</v>
      </c>
    </row>
    <row r="12471" ht="15.75" customHeight="1">
      <c r="A12471" s="1" t="s">
        <v>491</v>
      </c>
      <c r="B12471" s="1">
        <v>2.0</v>
      </c>
      <c r="C12471" s="1" t="s">
        <v>26657</v>
      </c>
      <c r="D12471" s="1" t="s">
        <v>26658</v>
      </c>
      <c r="E12471" s="1" t="s">
        <v>10</v>
      </c>
      <c r="F12471" s="1" t="s">
        <v>11</v>
      </c>
      <c r="G12471" s="1" t="str">
        <f>IFERROR(__xludf.DUMMYFUNCTION("GOOGLETRANSLATE(D12471,""fr"",""en"")"),"#VALUE!")</f>
        <v>#VALUE!</v>
      </c>
    </row>
    <row r="12472" ht="15.75" customHeight="1">
      <c r="A12472" s="1" t="s">
        <v>2141</v>
      </c>
      <c r="B12472" s="1">
        <v>3.0</v>
      </c>
      <c r="C12472" s="1" t="s">
        <v>26659</v>
      </c>
      <c r="D12472" s="1" t="s">
        <v>26660</v>
      </c>
      <c r="E12472" s="1" t="s">
        <v>10</v>
      </c>
      <c r="F12472" s="1" t="s">
        <v>11</v>
      </c>
      <c r="G12472" s="1" t="str">
        <f>IFERROR(__xludf.DUMMYFUNCTION("GOOGLETRANSLATE(D12472,""fr"",""en"")"),"#VALUE!")</f>
        <v>#VALUE!</v>
      </c>
    </row>
    <row r="12473" ht="15.75" customHeight="1">
      <c r="A12473" s="1" t="s">
        <v>1482</v>
      </c>
      <c r="B12473" s="1">
        <v>5.0</v>
      </c>
      <c r="C12473" s="1" t="s">
        <v>26661</v>
      </c>
      <c r="D12473" s="1" t="s">
        <v>26662</v>
      </c>
      <c r="E12473" s="1" t="s">
        <v>21</v>
      </c>
      <c r="F12473" s="1" t="s">
        <v>11</v>
      </c>
      <c r="G12473" s="1" t="str">
        <f>IFERROR(__xludf.DUMMYFUNCTION("GOOGLETRANSLATE(D12473,""fr"",""en"")"),"#VALUE!")</f>
        <v>#VALUE!</v>
      </c>
    </row>
    <row r="12474" ht="15.75" customHeight="1">
      <c r="A12474" s="1" t="s">
        <v>6393</v>
      </c>
      <c r="B12474" s="1">
        <v>1.0</v>
      </c>
      <c r="C12474" s="1" t="s">
        <v>26663</v>
      </c>
      <c r="D12474" s="1" t="s">
        <v>26664</v>
      </c>
      <c r="E12474" s="1" t="s">
        <v>109</v>
      </c>
      <c r="F12474" s="1" t="s">
        <v>11</v>
      </c>
      <c r="G12474" s="1" t="str">
        <f>IFERROR(__xludf.DUMMYFUNCTION("GOOGLETRANSLATE(D12474,""fr"",""en"")"),"#VALUE!")</f>
        <v>#VALUE!</v>
      </c>
    </row>
    <row r="12475" ht="15.75" customHeight="1">
      <c r="A12475" s="1" t="s">
        <v>1833</v>
      </c>
      <c r="B12475" s="1">
        <v>1.0</v>
      </c>
      <c r="C12475" s="1" t="s">
        <v>26665</v>
      </c>
      <c r="D12475" s="1" t="s">
        <v>26666</v>
      </c>
      <c r="E12475" s="1" t="s">
        <v>52</v>
      </c>
      <c r="F12475" s="1" t="s">
        <v>11</v>
      </c>
      <c r="G12475" s="1" t="str">
        <f>IFERROR(__xludf.DUMMYFUNCTION("GOOGLETRANSLATE(D12475,""fr"",""en"")"),"#VALUE!")</f>
        <v>#VALUE!</v>
      </c>
    </row>
    <row r="12476" ht="15.75" customHeight="1">
      <c r="A12476" s="1" t="s">
        <v>138</v>
      </c>
      <c r="B12476" s="1">
        <v>3.0</v>
      </c>
      <c r="C12476" s="1" t="s">
        <v>26667</v>
      </c>
      <c r="D12476" s="1" t="s">
        <v>26668</v>
      </c>
      <c r="E12476" s="1" t="s">
        <v>21</v>
      </c>
      <c r="F12476" s="1" t="s">
        <v>11</v>
      </c>
      <c r="G12476" s="1" t="str">
        <f>IFERROR(__xludf.DUMMYFUNCTION("GOOGLETRANSLATE(D12476,""fr"",""en"")"),"#VALUE!")</f>
        <v>#VALUE!</v>
      </c>
    </row>
    <row r="12477" ht="15.75" customHeight="1">
      <c r="A12477" s="1" t="s">
        <v>12899</v>
      </c>
      <c r="B12477" s="1">
        <v>1.0</v>
      </c>
      <c r="C12477" s="1" t="s">
        <v>26669</v>
      </c>
      <c r="D12477" s="1" t="s">
        <v>26670</v>
      </c>
      <c r="E12477" s="1" t="s">
        <v>21</v>
      </c>
      <c r="F12477" s="1" t="s">
        <v>11</v>
      </c>
      <c r="G12477" s="1" t="str">
        <f>IFERROR(__xludf.DUMMYFUNCTION("GOOGLETRANSLATE(D12477,""fr"",""en"")"),"#VALUE!")</f>
        <v>#VALUE!</v>
      </c>
    </row>
    <row r="12478" ht="15.75" customHeight="1">
      <c r="A12478" s="1" t="s">
        <v>18374</v>
      </c>
      <c r="B12478" s="1">
        <v>4.0</v>
      </c>
      <c r="C12478" s="1" t="s">
        <v>26671</v>
      </c>
      <c r="D12478" s="1" t="s">
        <v>26672</v>
      </c>
      <c r="E12478" s="1" t="s">
        <v>21</v>
      </c>
      <c r="F12478" s="1" t="s">
        <v>11</v>
      </c>
      <c r="G12478" s="1" t="str">
        <f>IFERROR(__xludf.DUMMYFUNCTION("GOOGLETRANSLATE(D12478,""fr"",""en"")"),"#VALUE!")</f>
        <v>#VALUE!</v>
      </c>
    </row>
    <row r="12479" ht="15.75" customHeight="1">
      <c r="A12479" s="1" t="s">
        <v>724</v>
      </c>
      <c r="B12479" s="1">
        <v>2.0</v>
      </c>
      <c r="C12479" s="1" t="s">
        <v>26673</v>
      </c>
      <c r="D12479" s="1" t="s">
        <v>26674</v>
      </c>
      <c r="E12479" s="1" t="s">
        <v>10</v>
      </c>
      <c r="F12479" s="1" t="s">
        <v>11</v>
      </c>
      <c r="G12479" s="1" t="str">
        <f>IFERROR(__xludf.DUMMYFUNCTION("GOOGLETRANSLATE(D12479,""fr"",""en"")"),"#VALUE!")</f>
        <v>#VALUE!</v>
      </c>
    </row>
    <row r="12480" ht="15.75" customHeight="1">
      <c r="A12480" s="1" t="s">
        <v>4382</v>
      </c>
      <c r="B12480" s="1">
        <v>5.0</v>
      </c>
      <c r="C12480" s="1" t="s">
        <v>26675</v>
      </c>
      <c r="D12480" s="1" t="s">
        <v>26676</v>
      </c>
      <c r="E12480" s="1" t="s">
        <v>176</v>
      </c>
      <c r="F12480" s="1" t="s">
        <v>66</v>
      </c>
      <c r="G12480" s="1" t="str">
        <f>IFERROR(__xludf.DUMMYFUNCTION("GOOGLETRANSLATE(D12480,""fr"",""en"")"),"#VALUE!")</f>
        <v>#VALUE!</v>
      </c>
    </row>
    <row r="12481" ht="15.75" customHeight="1">
      <c r="A12481" s="1" t="s">
        <v>2063</v>
      </c>
      <c r="B12481" s="1">
        <v>1.0</v>
      </c>
      <c r="C12481" s="1" t="s">
        <v>26677</v>
      </c>
      <c r="D12481" s="1" t="s">
        <v>26678</v>
      </c>
      <c r="E12481" s="1" t="s">
        <v>29</v>
      </c>
      <c r="F12481" s="1" t="s">
        <v>30</v>
      </c>
      <c r="G12481" s="1" t="str">
        <f>IFERROR(__xludf.DUMMYFUNCTION("GOOGLETRANSLATE(D12481,""fr"",""en"")"),"#VALUE!")</f>
        <v>#VALUE!</v>
      </c>
    </row>
    <row r="12482" ht="15.75" customHeight="1">
      <c r="A12482" s="1" t="s">
        <v>227</v>
      </c>
      <c r="B12482" s="1">
        <v>4.0</v>
      </c>
      <c r="C12482" s="1" t="s">
        <v>26679</v>
      </c>
      <c r="D12482" s="1" t="s">
        <v>26680</v>
      </c>
      <c r="E12482" s="1" t="s">
        <v>10</v>
      </c>
      <c r="F12482" s="1" t="s">
        <v>11</v>
      </c>
      <c r="G12482" s="1" t="str">
        <f>IFERROR(__xludf.DUMMYFUNCTION("GOOGLETRANSLATE(D12482,""fr"",""en"")"),"#VALUE!")</f>
        <v>#VALUE!</v>
      </c>
    </row>
    <row r="12483" ht="15.75" customHeight="1">
      <c r="A12483" s="1" t="s">
        <v>7022</v>
      </c>
      <c r="B12483" s="1">
        <v>1.0</v>
      </c>
      <c r="C12483" s="1" t="s">
        <v>26681</v>
      </c>
      <c r="D12483" s="1" t="s">
        <v>26682</v>
      </c>
      <c r="E12483" s="1" t="s">
        <v>52</v>
      </c>
      <c r="F12483" s="1" t="s">
        <v>11</v>
      </c>
      <c r="G12483" s="1" t="str">
        <f>IFERROR(__xludf.DUMMYFUNCTION("GOOGLETRANSLATE(D12483,""fr"",""en"")"),"#VALUE!")</f>
        <v>#VALUE!</v>
      </c>
    </row>
    <row r="12484" ht="15.75" customHeight="1">
      <c r="A12484" s="1" t="s">
        <v>1709</v>
      </c>
      <c r="B12484" s="1">
        <v>4.0</v>
      </c>
      <c r="C12484" s="1" t="s">
        <v>26683</v>
      </c>
      <c r="D12484" s="1" t="s">
        <v>26684</v>
      </c>
      <c r="E12484" s="1" t="s">
        <v>34</v>
      </c>
      <c r="F12484" s="1" t="s">
        <v>30</v>
      </c>
      <c r="G12484" s="1" t="str">
        <f>IFERROR(__xludf.DUMMYFUNCTION("GOOGLETRANSLATE(D12484,""fr"",""en"")"),"#VALUE!")</f>
        <v>#VALUE!</v>
      </c>
    </row>
    <row r="12485" ht="15.75" customHeight="1">
      <c r="A12485" s="1" t="s">
        <v>5165</v>
      </c>
      <c r="B12485" s="1">
        <v>3.0</v>
      </c>
      <c r="C12485" s="1" t="s">
        <v>26685</v>
      </c>
      <c r="D12485" s="1" t="s">
        <v>26686</v>
      </c>
      <c r="E12485" s="1" t="s">
        <v>10</v>
      </c>
      <c r="F12485" s="1" t="s">
        <v>11</v>
      </c>
      <c r="G12485" s="1" t="str">
        <f>IFERROR(__xludf.DUMMYFUNCTION("GOOGLETRANSLATE(D12485,""fr"",""en"")"),"#VALUE!")</f>
        <v>#VALUE!</v>
      </c>
    </row>
    <row r="12486" ht="15.75" customHeight="1">
      <c r="A12486" s="1" t="s">
        <v>2335</v>
      </c>
      <c r="B12486" s="1">
        <v>1.0</v>
      </c>
      <c r="C12486" s="1" t="s">
        <v>26687</v>
      </c>
      <c r="D12486" s="1" t="s">
        <v>26688</v>
      </c>
      <c r="E12486" s="1" t="s">
        <v>10</v>
      </c>
      <c r="F12486" s="1" t="s">
        <v>11</v>
      </c>
      <c r="G12486" s="1" t="str">
        <f>IFERROR(__xludf.DUMMYFUNCTION("GOOGLETRANSLATE(D12486,""fr"",""en"")"),"#VALUE!")</f>
        <v>#VALUE!</v>
      </c>
    </row>
    <row r="12487" ht="15.75" customHeight="1">
      <c r="A12487" s="1" t="s">
        <v>1047</v>
      </c>
      <c r="B12487" s="1">
        <v>5.0</v>
      </c>
      <c r="C12487" s="1" t="s">
        <v>26689</v>
      </c>
      <c r="D12487" s="1" t="s">
        <v>26690</v>
      </c>
      <c r="E12487" s="1" t="s">
        <v>554</v>
      </c>
      <c r="F12487" s="1" t="s">
        <v>30</v>
      </c>
      <c r="G12487" s="1" t="str">
        <f>IFERROR(__xludf.DUMMYFUNCTION("GOOGLETRANSLATE(D12487,""fr"",""en"")"),"Mutual of my employer, I took the additional option and I do not regret at all, the excess fees are well taken care of for specialists and hospitalizations.
Telephone reception always kind and very helpful.")</f>
        <v>Mutual of my employer, I took the additional option and I do not regret at all, the excess fees are well taken care of for specialists and hospitalizations.
Telephone reception always kind and very helpful.</v>
      </c>
    </row>
    <row r="12488" ht="15.75" customHeight="1">
      <c r="A12488" s="1" t="s">
        <v>3360</v>
      </c>
      <c r="B12488" s="1">
        <v>4.0</v>
      </c>
      <c r="C12488" s="1" t="s">
        <v>26691</v>
      </c>
      <c r="D12488" s="1" t="s">
        <v>26692</v>
      </c>
      <c r="E12488" s="1" t="s">
        <v>21</v>
      </c>
      <c r="F12488" s="1" t="s">
        <v>11</v>
      </c>
      <c r="G12488" s="1" t="str">
        <f>IFERROR(__xludf.DUMMYFUNCTION("GOOGLETRANSLATE(D12488,""fr"",""en"")"),"#VALUE!")</f>
        <v>#VALUE!</v>
      </c>
    </row>
    <row r="12489" ht="15.75" customHeight="1">
      <c r="A12489" s="1" t="s">
        <v>163</v>
      </c>
      <c r="B12489" s="1">
        <v>5.0</v>
      </c>
      <c r="C12489" s="1" t="s">
        <v>26693</v>
      </c>
      <c r="D12489" s="1" t="s">
        <v>26694</v>
      </c>
      <c r="E12489" s="1" t="s">
        <v>10</v>
      </c>
      <c r="F12489" s="1" t="s">
        <v>11</v>
      </c>
      <c r="G12489" s="1" t="str">
        <f>IFERROR(__xludf.DUMMYFUNCTION("GOOGLETRANSLATE(D12489,""fr"",""en"")"),"#VALUE!")</f>
        <v>#VALUE!</v>
      </c>
    </row>
    <row r="12490" ht="15.75" customHeight="1">
      <c r="A12490" s="1" t="s">
        <v>10817</v>
      </c>
      <c r="B12490" s="1">
        <v>1.0</v>
      </c>
      <c r="C12490" s="1" t="s">
        <v>26695</v>
      </c>
      <c r="D12490" s="1" t="s">
        <v>26696</v>
      </c>
      <c r="E12490" s="1" t="s">
        <v>273</v>
      </c>
      <c r="F12490" s="1" t="s">
        <v>110</v>
      </c>
      <c r="G12490" s="1" t="str">
        <f>IFERROR(__xludf.DUMMYFUNCTION("GOOGLETRANSLATE(D12490,""fr"",""en"")"),"#VALUE!")</f>
        <v>#VALUE!</v>
      </c>
    </row>
    <row r="12491" ht="15.75" customHeight="1">
      <c r="A12491" s="1" t="s">
        <v>5672</v>
      </c>
      <c r="B12491" s="1">
        <v>1.0</v>
      </c>
      <c r="C12491" s="1" t="s">
        <v>26697</v>
      </c>
      <c r="D12491" s="1" t="s">
        <v>26698</v>
      </c>
      <c r="E12491" s="1" t="s">
        <v>21</v>
      </c>
      <c r="F12491" s="1" t="s">
        <v>11</v>
      </c>
      <c r="G12491" s="1" t="str">
        <f>IFERROR(__xludf.DUMMYFUNCTION("GOOGLETRANSLATE(D12491,""fr"",""en"")"),"#VALUE!")</f>
        <v>#VALUE!</v>
      </c>
    </row>
    <row r="12492" ht="15.75" customHeight="1">
      <c r="A12492" s="1" t="s">
        <v>3186</v>
      </c>
      <c r="B12492" s="1">
        <v>5.0</v>
      </c>
      <c r="C12492" s="1" t="s">
        <v>26699</v>
      </c>
      <c r="D12492" s="1" t="s">
        <v>26700</v>
      </c>
      <c r="E12492" s="1" t="s">
        <v>10</v>
      </c>
      <c r="F12492" s="1" t="s">
        <v>11</v>
      </c>
      <c r="G12492" s="1" t="str">
        <f>IFERROR(__xludf.DUMMYFUNCTION("GOOGLETRANSLATE(D12492,""fr"",""en"")"),"#VALUE!")</f>
        <v>#VALUE!</v>
      </c>
    </row>
    <row r="12493" ht="15.75" customHeight="1">
      <c r="A12493" s="1" t="s">
        <v>6739</v>
      </c>
      <c r="B12493" s="1">
        <v>1.0</v>
      </c>
      <c r="C12493" s="1" t="s">
        <v>26701</v>
      </c>
      <c r="D12493" s="1" t="s">
        <v>26702</v>
      </c>
      <c r="E12493" s="1" t="s">
        <v>125</v>
      </c>
      <c r="F12493" s="1" t="s">
        <v>11</v>
      </c>
      <c r="G12493" s="1" t="str">
        <f>IFERROR(__xludf.DUMMYFUNCTION("GOOGLETRANSLATE(D12493,""fr"",""en"")"),"#VALUE!")</f>
        <v>#VALUE!</v>
      </c>
    </row>
    <row r="12494" ht="15.75" customHeight="1">
      <c r="A12494" s="1" t="s">
        <v>681</v>
      </c>
      <c r="B12494" s="1">
        <v>3.0</v>
      </c>
      <c r="C12494" s="1" t="s">
        <v>26703</v>
      </c>
      <c r="D12494" s="1" t="s">
        <v>26704</v>
      </c>
      <c r="E12494" s="1" t="s">
        <v>29</v>
      </c>
      <c r="F12494" s="1" t="s">
        <v>30</v>
      </c>
      <c r="G12494" s="1" t="str">
        <f>IFERROR(__xludf.DUMMYFUNCTION("GOOGLETRANSLATE(D12494,""fr"",""en"")"),"#VALUE!")</f>
        <v>#VALUE!</v>
      </c>
    </row>
    <row r="12495" ht="15.75" customHeight="1">
      <c r="A12495" s="1" t="s">
        <v>417</v>
      </c>
      <c r="B12495" s="1">
        <v>4.0</v>
      </c>
      <c r="C12495" s="1" t="s">
        <v>26705</v>
      </c>
      <c r="D12495" s="1" t="s">
        <v>26706</v>
      </c>
      <c r="E12495" s="1" t="s">
        <v>10</v>
      </c>
      <c r="F12495" s="1" t="s">
        <v>11</v>
      </c>
      <c r="G12495" s="1" t="str">
        <f>IFERROR(__xludf.DUMMYFUNCTION("GOOGLETRANSLATE(D12495,""fr"",""en"")"),"#VALUE!")</f>
        <v>#VALUE!</v>
      </c>
    </row>
    <row r="12496" ht="15.75" customHeight="1">
      <c r="A12496" s="1" t="s">
        <v>15224</v>
      </c>
      <c r="B12496" s="1">
        <v>1.0</v>
      </c>
      <c r="C12496" s="1" t="s">
        <v>26707</v>
      </c>
      <c r="D12496" s="1" t="s">
        <v>26708</v>
      </c>
      <c r="E12496" s="1" t="s">
        <v>52</v>
      </c>
      <c r="F12496" s="1" t="s">
        <v>110</v>
      </c>
      <c r="G12496" s="1" t="str">
        <f>IFERROR(__xludf.DUMMYFUNCTION("GOOGLETRANSLATE(D12496,""fr"",""en"")"),"#VALUE!")</f>
        <v>#VALUE!</v>
      </c>
    </row>
    <row r="12497" ht="15.75" customHeight="1">
      <c r="A12497" s="1" t="s">
        <v>22406</v>
      </c>
      <c r="B12497" s="1">
        <v>1.0</v>
      </c>
      <c r="C12497" s="1" t="s">
        <v>26709</v>
      </c>
      <c r="D12497" s="1" t="s">
        <v>26710</v>
      </c>
      <c r="E12497" s="1" t="s">
        <v>29</v>
      </c>
      <c r="F12497" s="1" t="s">
        <v>30</v>
      </c>
      <c r="G12497" s="1" t="str">
        <f>IFERROR(__xludf.DUMMYFUNCTION("GOOGLETRANSLATE(D12497,""fr"",""en"")"),"#VALUE!")</f>
        <v>#VALUE!</v>
      </c>
    </row>
    <row r="12498" ht="15.75" customHeight="1">
      <c r="A12498" s="1" t="s">
        <v>2630</v>
      </c>
      <c r="B12498" s="1">
        <v>1.0</v>
      </c>
      <c r="C12498" s="1" t="s">
        <v>26711</v>
      </c>
      <c r="D12498" s="1" t="s">
        <v>26712</v>
      </c>
      <c r="E12498" s="1" t="s">
        <v>52</v>
      </c>
      <c r="F12498" s="1" t="s">
        <v>11</v>
      </c>
      <c r="G12498" s="1" t="str">
        <f>IFERROR(__xludf.DUMMYFUNCTION("GOOGLETRANSLATE(D12498,""fr"",""en"")"),"#VALUE!")</f>
        <v>#VALUE!</v>
      </c>
    </row>
    <row r="12499" ht="15.75" customHeight="1">
      <c r="A12499" s="1" t="s">
        <v>1498</v>
      </c>
      <c r="B12499" s="1">
        <v>4.0</v>
      </c>
      <c r="C12499" s="1" t="s">
        <v>26713</v>
      </c>
      <c r="D12499" s="1" t="s">
        <v>26714</v>
      </c>
      <c r="E12499" s="1" t="s">
        <v>21</v>
      </c>
      <c r="F12499" s="1" t="s">
        <v>11</v>
      </c>
      <c r="G12499" s="1" t="str">
        <f>IFERROR(__xludf.DUMMYFUNCTION("GOOGLETRANSLATE(D12499,""fr"",""en"")"),"#VALUE!")</f>
        <v>#VALUE!</v>
      </c>
    </row>
    <row r="12500" ht="15.75" customHeight="1">
      <c r="A12500" s="1" t="s">
        <v>643</v>
      </c>
      <c r="B12500" s="1">
        <v>5.0</v>
      </c>
      <c r="C12500" s="1" t="s">
        <v>26715</v>
      </c>
      <c r="D12500" s="1" t="s">
        <v>26716</v>
      </c>
      <c r="E12500" s="1" t="s">
        <v>448</v>
      </c>
      <c r="F12500" s="1" t="s">
        <v>84</v>
      </c>
      <c r="G12500" s="1" t="str">
        <f>IFERROR(__xludf.DUMMYFUNCTION("GOOGLETRANSLATE(D12500,""fr"",""en"")"),"#VALUE!")</f>
        <v>#VALUE!</v>
      </c>
    </row>
    <row r="12501" ht="15.75" customHeight="1">
      <c r="A12501" s="1" t="s">
        <v>508</v>
      </c>
      <c r="B12501" s="1">
        <v>1.0</v>
      </c>
      <c r="C12501" s="1" t="s">
        <v>26717</v>
      </c>
      <c r="D12501" s="1" t="s">
        <v>26718</v>
      </c>
      <c r="E12501" s="1" t="s">
        <v>103</v>
      </c>
      <c r="F12501" s="1" t="s">
        <v>48</v>
      </c>
      <c r="G12501" s="1" t="str">
        <f>IFERROR(__xludf.DUMMYFUNCTION("GOOGLETRANSLATE(D12501,""fr"",""en"")"),"#VALUE!")</f>
        <v>#VALUE!</v>
      </c>
    </row>
    <row r="12502" ht="15.75" customHeight="1">
      <c r="A12502" s="1" t="s">
        <v>332</v>
      </c>
      <c r="B12502" s="1">
        <v>5.0</v>
      </c>
      <c r="C12502" s="1" t="s">
        <v>26719</v>
      </c>
      <c r="D12502" s="1" t="s">
        <v>26720</v>
      </c>
      <c r="E12502" s="1" t="s">
        <v>21</v>
      </c>
      <c r="F12502" s="1" t="s">
        <v>11</v>
      </c>
      <c r="G12502" s="1" t="str">
        <f>IFERROR(__xludf.DUMMYFUNCTION("GOOGLETRANSLATE(D12502,""fr"",""en"")"),"#VALUE!")</f>
        <v>#VALUE!</v>
      </c>
    </row>
    <row r="12503" ht="15.75" customHeight="1">
      <c r="A12503" s="1" t="s">
        <v>3778</v>
      </c>
      <c r="B12503" s="1">
        <v>2.0</v>
      </c>
      <c r="C12503" s="1" t="s">
        <v>26721</v>
      </c>
      <c r="D12503" s="1" t="s">
        <v>26722</v>
      </c>
      <c r="E12503" s="1" t="s">
        <v>103</v>
      </c>
      <c r="F12503" s="1" t="s">
        <v>48</v>
      </c>
      <c r="G12503" s="1" t="str">
        <f>IFERROR(__xludf.DUMMYFUNCTION("GOOGLETRANSLATE(D12503,""fr"",""en"")"),"#VALUE!")</f>
        <v>#VALUE!</v>
      </c>
    </row>
    <row r="12504" ht="15.75" customHeight="1">
      <c r="A12504" s="1" t="s">
        <v>3900</v>
      </c>
      <c r="B12504" s="1">
        <v>1.0</v>
      </c>
      <c r="C12504" s="1" t="s">
        <v>26723</v>
      </c>
      <c r="D12504" s="1" t="s">
        <v>26724</v>
      </c>
      <c r="E12504" s="1" t="s">
        <v>125</v>
      </c>
      <c r="F12504" s="1" t="s">
        <v>11</v>
      </c>
      <c r="G12504" s="1" t="str">
        <f>IFERROR(__xludf.DUMMYFUNCTION("GOOGLETRANSLATE(D12504,""fr"",""en"")"),"#VALUE!")</f>
        <v>#VALUE!</v>
      </c>
    </row>
    <row r="12505" ht="15.75" customHeight="1">
      <c r="A12505" s="1" t="s">
        <v>670</v>
      </c>
      <c r="B12505" s="1">
        <v>5.0</v>
      </c>
      <c r="C12505" s="1" t="s">
        <v>26725</v>
      </c>
      <c r="D12505" s="1" t="s">
        <v>26726</v>
      </c>
      <c r="E12505" s="1" t="s">
        <v>21</v>
      </c>
      <c r="F12505" s="1" t="s">
        <v>11</v>
      </c>
      <c r="G12505" s="1" t="str">
        <f>IFERROR(__xludf.DUMMYFUNCTION("GOOGLETRANSLATE(D12505,""fr"",""en"")"),"#VALUE!")</f>
        <v>#VALUE!</v>
      </c>
    </row>
    <row r="12506" ht="15.75" customHeight="1">
      <c r="A12506" s="1" t="s">
        <v>258</v>
      </c>
      <c r="B12506" s="1">
        <v>2.0</v>
      </c>
      <c r="C12506" s="1" t="s">
        <v>26727</v>
      </c>
      <c r="D12506" s="1" t="s">
        <v>26728</v>
      </c>
      <c r="E12506" s="1" t="s">
        <v>614</v>
      </c>
      <c r="F12506" s="1" t="s">
        <v>30</v>
      </c>
      <c r="G12506" s="1" t="str">
        <f>IFERROR(__xludf.DUMMYFUNCTION("GOOGLETRANSLATE(D12506,""fr"",""en"")"),"#VALUE!")</f>
        <v>#VALUE!</v>
      </c>
    </row>
    <row r="12507" ht="15.75" customHeight="1">
      <c r="A12507" s="1" t="s">
        <v>5488</v>
      </c>
      <c r="B12507" s="1">
        <v>3.0</v>
      </c>
      <c r="C12507" s="1" t="s">
        <v>26729</v>
      </c>
      <c r="D12507" s="1" t="s">
        <v>26730</v>
      </c>
      <c r="E12507" s="1" t="s">
        <v>226</v>
      </c>
      <c r="F12507" s="1" t="s">
        <v>11</v>
      </c>
      <c r="G12507" s="1" t="str">
        <f>IFERROR(__xludf.DUMMYFUNCTION("GOOGLETRANSLATE(D12507,""fr"",""en"")"),"#VALUE!")</f>
        <v>#VALUE!</v>
      </c>
    </row>
    <row r="12508" ht="15.75" customHeight="1">
      <c r="A12508" s="1" t="s">
        <v>314</v>
      </c>
      <c r="B12508" s="1">
        <v>4.0</v>
      </c>
      <c r="C12508" s="1" t="s">
        <v>26731</v>
      </c>
      <c r="D12508" s="1" t="s">
        <v>26732</v>
      </c>
      <c r="E12508" s="1" t="s">
        <v>21</v>
      </c>
      <c r="F12508" s="1" t="s">
        <v>11</v>
      </c>
      <c r="G12508" s="1" t="str">
        <f>IFERROR(__xludf.DUMMYFUNCTION("GOOGLETRANSLATE(D12508,""fr"",""en"")"),"#VALUE!")</f>
        <v>#VALUE!</v>
      </c>
    </row>
    <row r="12509" ht="15.75" customHeight="1">
      <c r="A12509" s="1" t="s">
        <v>4455</v>
      </c>
      <c r="B12509" s="1">
        <v>1.0</v>
      </c>
      <c r="C12509" s="1" t="s">
        <v>26733</v>
      </c>
      <c r="D12509" s="1" t="s">
        <v>26734</v>
      </c>
      <c r="E12509" s="1" t="s">
        <v>10</v>
      </c>
      <c r="F12509" s="1" t="s">
        <v>11</v>
      </c>
      <c r="G12509" s="1" t="str">
        <f>IFERROR(__xludf.DUMMYFUNCTION("GOOGLETRANSLATE(D12509,""fr"",""en"")"),"#VALUE!")</f>
        <v>#VALUE!</v>
      </c>
    </row>
    <row r="12510" ht="15.75" customHeight="1">
      <c r="A12510" s="1" t="s">
        <v>3274</v>
      </c>
      <c r="B12510" s="1">
        <v>1.0</v>
      </c>
      <c r="C12510" s="1" t="s">
        <v>26735</v>
      </c>
      <c r="D12510" s="1" t="s">
        <v>26736</v>
      </c>
      <c r="E12510" s="1" t="s">
        <v>355</v>
      </c>
      <c r="F12510" s="1" t="s">
        <v>110</v>
      </c>
      <c r="G12510" s="1" t="str">
        <f>IFERROR(__xludf.DUMMYFUNCTION("GOOGLETRANSLATE(D12510,""fr"",""en"")"),"#VALUE!")</f>
        <v>#VALUE!</v>
      </c>
    </row>
    <row r="12511" ht="15.75" customHeight="1">
      <c r="A12511" s="1" t="s">
        <v>1693</v>
      </c>
      <c r="B12511" s="1">
        <v>1.0</v>
      </c>
      <c r="C12511" s="1" t="s">
        <v>26737</v>
      </c>
      <c r="D12511" s="1" t="s">
        <v>26738</v>
      </c>
      <c r="E12511" s="1" t="s">
        <v>29</v>
      </c>
      <c r="F12511" s="1" t="s">
        <v>30</v>
      </c>
      <c r="G12511" s="1" t="str">
        <f>IFERROR(__xludf.DUMMYFUNCTION("GOOGLETRANSLATE(D12511,""fr"",""en"")"),"#VALUE!")</f>
        <v>#VALUE!</v>
      </c>
    </row>
    <row r="12512" ht="15.75" customHeight="1">
      <c r="A12512" s="1" t="s">
        <v>624</v>
      </c>
      <c r="B12512" s="1">
        <v>5.0</v>
      </c>
      <c r="C12512" s="1" t="s">
        <v>26739</v>
      </c>
      <c r="D12512" s="1" t="s">
        <v>26740</v>
      </c>
      <c r="E12512" s="1" t="s">
        <v>554</v>
      </c>
      <c r="F12512" s="1" t="s">
        <v>30</v>
      </c>
      <c r="G12512" s="1" t="str">
        <f>IFERROR(__xludf.DUMMYFUNCTION("GOOGLETRANSLATE(D12512,""fr"",""en"")"),"#VALUE!")</f>
        <v>#VALUE!</v>
      </c>
    </row>
    <row r="12513" ht="15.75" customHeight="1">
      <c r="A12513" s="1" t="s">
        <v>11442</v>
      </c>
      <c r="B12513" s="1">
        <v>1.0</v>
      </c>
      <c r="C12513" s="1" t="s">
        <v>26741</v>
      </c>
      <c r="D12513" s="1" t="s">
        <v>26742</v>
      </c>
      <c r="E12513" s="1" t="s">
        <v>10</v>
      </c>
      <c r="F12513" s="1" t="s">
        <v>11</v>
      </c>
      <c r="G12513" s="1" t="str">
        <f>IFERROR(__xludf.DUMMYFUNCTION("GOOGLETRANSLATE(D12513,""fr"",""en"")"),"#VALUE!")</f>
        <v>#VALUE!</v>
      </c>
    </row>
    <row r="12514" ht="15.75" customHeight="1">
      <c r="A12514" s="1" t="s">
        <v>3793</v>
      </c>
      <c r="B12514" s="1">
        <v>1.0</v>
      </c>
      <c r="C12514" s="1" t="s">
        <v>26743</v>
      </c>
      <c r="D12514" s="1" t="s">
        <v>26744</v>
      </c>
      <c r="E12514" s="1" t="s">
        <v>423</v>
      </c>
      <c r="F12514" s="1" t="s">
        <v>30</v>
      </c>
      <c r="G12514" s="1" t="str">
        <f>IFERROR(__xludf.DUMMYFUNCTION("GOOGLETRANSLATE(D12514,""fr"",""en"")"),"#VALUE!")</f>
        <v>#VALUE!</v>
      </c>
    </row>
    <row r="12515" ht="15.75" customHeight="1">
      <c r="A12515" s="1" t="s">
        <v>955</v>
      </c>
      <c r="B12515" s="1">
        <v>4.0</v>
      </c>
      <c r="C12515" s="1" t="s">
        <v>26745</v>
      </c>
      <c r="D12515" s="1" t="s">
        <v>26746</v>
      </c>
      <c r="E12515" s="1" t="s">
        <v>10</v>
      </c>
      <c r="F12515" s="1" t="s">
        <v>11</v>
      </c>
      <c r="G12515" s="1" t="str">
        <f>IFERROR(__xludf.DUMMYFUNCTION("GOOGLETRANSLATE(D12515,""fr"",""en"")"),"#VALUE!")</f>
        <v>#VALUE!</v>
      </c>
    </row>
    <row r="12516" ht="15.75" customHeight="1">
      <c r="A12516" s="1" t="s">
        <v>19117</v>
      </c>
      <c r="B12516" s="1">
        <v>1.0</v>
      </c>
      <c r="C12516" s="1" t="s">
        <v>26747</v>
      </c>
      <c r="D12516" s="1" t="s">
        <v>26748</v>
      </c>
      <c r="E12516" s="1" t="s">
        <v>10</v>
      </c>
      <c r="F12516" s="1" t="s">
        <v>11</v>
      </c>
      <c r="G12516" s="1" t="str">
        <f>IFERROR(__xludf.DUMMYFUNCTION("GOOGLETRANSLATE(D12516,""fr"",""en"")"),"#VALUE!")</f>
        <v>#VALUE!</v>
      </c>
    </row>
    <row r="12517" ht="15.75" customHeight="1">
      <c r="A12517" s="1" t="s">
        <v>7755</v>
      </c>
      <c r="B12517" s="1">
        <v>3.0</v>
      </c>
      <c r="C12517" s="1" t="s">
        <v>26749</v>
      </c>
      <c r="D12517" s="1" t="s">
        <v>26750</v>
      </c>
      <c r="E12517" s="1" t="s">
        <v>25</v>
      </c>
      <c r="F12517" s="1" t="s">
        <v>110</v>
      </c>
      <c r="G12517" s="1" t="str">
        <f>IFERROR(__xludf.DUMMYFUNCTION("GOOGLETRANSLATE(D12517,""fr"",""en"")"),"#VALUE!")</f>
        <v>#VALUE!</v>
      </c>
    </row>
    <row r="12518" ht="15.75" customHeight="1">
      <c r="A12518" s="1" t="s">
        <v>9441</v>
      </c>
      <c r="B12518" s="1">
        <v>2.0</v>
      </c>
      <c r="C12518" s="1" t="s">
        <v>26751</v>
      </c>
      <c r="D12518" s="1" t="s">
        <v>26752</v>
      </c>
      <c r="E12518" s="1" t="s">
        <v>52</v>
      </c>
      <c r="F12518" s="1" t="s">
        <v>48</v>
      </c>
      <c r="G12518" s="1" t="str">
        <f>IFERROR(__xludf.DUMMYFUNCTION("GOOGLETRANSLATE(D12518,""fr"",""en"")"),"#VALUE!")</f>
        <v>#VALUE!</v>
      </c>
    </row>
    <row r="12519" ht="15.75" customHeight="1">
      <c r="A12519" s="1" t="s">
        <v>85</v>
      </c>
      <c r="B12519" s="1">
        <v>2.0</v>
      </c>
      <c r="C12519" s="1" t="s">
        <v>26753</v>
      </c>
      <c r="D12519" s="1" t="s">
        <v>26754</v>
      </c>
      <c r="E12519" s="1" t="s">
        <v>10</v>
      </c>
      <c r="F12519" s="1" t="s">
        <v>11</v>
      </c>
      <c r="G12519" s="1" t="str">
        <f>IFERROR(__xludf.DUMMYFUNCTION("GOOGLETRANSLATE(D12519,""fr"",""en"")"),"#VALUE!")</f>
        <v>#VALUE!</v>
      </c>
    </row>
    <row r="12520" ht="15.75" customHeight="1">
      <c r="A12520" s="1" t="s">
        <v>26755</v>
      </c>
      <c r="B12520" s="1">
        <v>1.0</v>
      </c>
      <c r="C12520" s="1" t="s">
        <v>26756</v>
      </c>
      <c r="D12520" s="1" t="s">
        <v>26757</v>
      </c>
      <c r="E12520" s="1" t="s">
        <v>52</v>
      </c>
      <c r="F12520" s="1" t="s">
        <v>11</v>
      </c>
      <c r="G12520" s="1" t="str">
        <f>IFERROR(__xludf.DUMMYFUNCTION("GOOGLETRANSLATE(D12520,""fr"",""en"")"),"#VALUE!")</f>
        <v>#VALUE!</v>
      </c>
    </row>
    <row r="12521" ht="15.75" customHeight="1">
      <c r="A12521" s="1" t="s">
        <v>1562</v>
      </c>
      <c r="B12521" s="1">
        <v>5.0</v>
      </c>
      <c r="C12521" s="1" t="s">
        <v>26758</v>
      </c>
      <c r="D12521" s="1" t="s">
        <v>26759</v>
      </c>
      <c r="E12521" s="1" t="s">
        <v>21</v>
      </c>
      <c r="F12521" s="1" t="s">
        <v>11</v>
      </c>
      <c r="G12521" s="1" t="str">
        <f>IFERROR(__xludf.DUMMYFUNCTION("GOOGLETRANSLATE(D12521,""fr"",""en"")"),"#VALUE!")</f>
        <v>#VALUE!</v>
      </c>
    </row>
    <row r="12522" ht="15.75" customHeight="1">
      <c r="A12522" s="1" t="s">
        <v>2643</v>
      </c>
      <c r="B12522" s="1">
        <v>3.0</v>
      </c>
      <c r="C12522" s="1" t="s">
        <v>26760</v>
      </c>
      <c r="D12522" s="1" t="s">
        <v>26761</v>
      </c>
      <c r="E12522" s="1" t="s">
        <v>109</v>
      </c>
      <c r="F12522" s="1" t="s">
        <v>110</v>
      </c>
      <c r="G12522" s="1" t="str">
        <f>IFERROR(__xludf.DUMMYFUNCTION("GOOGLETRANSLATE(D12522,""fr"",""en"")"),"#VALUE!")</f>
        <v>#VALUE!</v>
      </c>
    </row>
    <row r="12523" ht="15.75" customHeight="1">
      <c r="A12523" s="1" t="s">
        <v>2574</v>
      </c>
      <c r="B12523" s="1">
        <v>1.0</v>
      </c>
      <c r="C12523" s="1" t="s">
        <v>26762</v>
      </c>
      <c r="D12523" s="1" t="s">
        <v>26763</v>
      </c>
      <c r="E12523" s="1" t="s">
        <v>750</v>
      </c>
      <c r="F12523" s="1" t="s">
        <v>110</v>
      </c>
      <c r="G12523" s="1" t="str">
        <f>IFERROR(__xludf.DUMMYFUNCTION("GOOGLETRANSLATE(D12523,""fr"",""en"")"),"#VALUE!")</f>
        <v>#VALUE!</v>
      </c>
    </row>
    <row r="12524" ht="15.75" customHeight="1">
      <c r="A12524" s="1" t="s">
        <v>445</v>
      </c>
      <c r="B12524" s="1">
        <v>5.0</v>
      </c>
      <c r="C12524" s="1" t="s">
        <v>26764</v>
      </c>
      <c r="D12524" s="1" t="s">
        <v>26765</v>
      </c>
      <c r="E12524" s="1" t="s">
        <v>10</v>
      </c>
      <c r="F12524" s="1" t="s">
        <v>11</v>
      </c>
      <c r="G12524" s="1" t="str">
        <f>IFERROR(__xludf.DUMMYFUNCTION("GOOGLETRANSLATE(D12524,""fr"",""en"")"),"#VALUE!")</f>
        <v>#VALUE!</v>
      </c>
    </row>
    <row r="12525" ht="15.75" customHeight="1">
      <c r="A12525" s="1" t="s">
        <v>21871</v>
      </c>
      <c r="B12525" s="1">
        <v>1.0</v>
      </c>
      <c r="C12525" s="1" t="s">
        <v>26766</v>
      </c>
      <c r="D12525" s="1" t="s">
        <v>26767</v>
      </c>
      <c r="E12525" s="1" t="s">
        <v>52</v>
      </c>
      <c r="F12525" s="1" t="s">
        <v>110</v>
      </c>
      <c r="G12525" s="1" t="str">
        <f>IFERROR(__xludf.DUMMYFUNCTION("GOOGLETRANSLATE(D12525,""fr"",""en"")"),"#VALUE!")</f>
        <v>#VALUE!</v>
      </c>
    </row>
    <row r="12526" ht="15.75" customHeight="1">
      <c r="A12526" s="1" t="s">
        <v>2533</v>
      </c>
      <c r="B12526" s="1">
        <v>5.0</v>
      </c>
      <c r="C12526" s="1" t="s">
        <v>26768</v>
      </c>
      <c r="D12526" s="1" t="s">
        <v>26769</v>
      </c>
      <c r="E12526" s="1" t="s">
        <v>10</v>
      </c>
      <c r="F12526" s="1" t="s">
        <v>11</v>
      </c>
      <c r="G12526" s="1" t="str">
        <f>IFERROR(__xludf.DUMMYFUNCTION("GOOGLETRANSLATE(D12526,""fr"",""en"")"),"#VALUE!")</f>
        <v>#VALUE!</v>
      </c>
    </row>
    <row r="12527" ht="15.75" customHeight="1">
      <c r="A12527" s="1" t="s">
        <v>391</v>
      </c>
      <c r="B12527" s="1">
        <v>4.0</v>
      </c>
      <c r="C12527" s="1" t="s">
        <v>26770</v>
      </c>
      <c r="D12527" s="1" t="s">
        <v>26771</v>
      </c>
      <c r="E12527" s="1" t="s">
        <v>10</v>
      </c>
      <c r="F12527" s="1" t="s">
        <v>11</v>
      </c>
      <c r="G12527" s="1" t="str">
        <f>IFERROR(__xludf.DUMMYFUNCTION("GOOGLETRANSLATE(D12527,""fr"",""en"")"),"#VALUE!")</f>
        <v>#VALUE!</v>
      </c>
    </row>
    <row r="12528" ht="15.75" customHeight="1">
      <c r="A12528" s="1" t="s">
        <v>4625</v>
      </c>
      <c r="B12528" s="1">
        <v>4.0</v>
      </c>
      <c r="C12528" s="1" t="s">
        <v>26772</v>
      </c>
      <c r="D12528" s="1" t="s">
        <v>26773</v>
      </c>
      <c r="E12528" s="1" t="s">
        <v>65</v>
      </c>
      <c r="F12528" s="1" t="s">
        <v>66</v>
      </c>
      <c r="G12528" s="1" t="str">
        <f>IFERROR(__xludf.DUMMYFUNCTION("GOOGLETRANSLATE(D12528,""fr"",""en"")"),"#VALUE!")</f>
        <v>#VALUE!</v>
      </c>
    </row>
    <row r="12529" ht="15.75" customHeight="1">
      <c r="A12529" s="1" t="s">
        <v>31</v>
      </c>
      <c r="B12529" s="1">
        <v>5.0</v>
      </c>
      <c r="C12529" s="1" t="s">
        <v>26774</v>
      </c>
      <c r="D12529" s="1" t="s">
        <v>26775</v>
      </c>
      <c r="E12529" s="1" t="s">
        <v>21</v>
      </c>
      <c r="F12529" s="1" t="s">
        <v>11</v>
      </c>
      <c r="G12529" s="1" t="str">
        <f>IFERROR(__xludf.DUMMYFUNCTION("GOOGLETRANSLATE(D12529,""fr"",""en"")"),"#VALUE!")</f>
        <v>#VALUE!</v>
      </c>
    </row>
    <row r="12530" ht="15.75" customHeight="1">
      <c r="A12530" s="1" t="s">
        <v>3111</v>
      </c>
      <c r="B12530" s="1">
        <v>1.0</v>
      </c>
      <c r="C12530" s="1" t="s">
        <v>26776</v>
      </c>
      <c r="D12530" s="1" t="s">
        <v>26777</v>
      </c>
      <c r="E12530" s="1" t="s">
        <v>10</v>
      </c>
      <c r="F12530" s="1" t="s">
        <v>11</v>
      </c>
      <c r="G12530" s="1" t="str">
        <f>IFERROR(__xludf.DUMMYFUNCTION("GOOGLETRANSLATE(D12530,""fr"",""en"")"),"#VALUE!")</f>
        <v>#VALUE!</v>
      </c>
    </row>
    <row r="12531" ht="15.75" customHeight="1">
      <c r="A12531" s="1" t="s">
        <v>1303</v>
      </c>
      <c r="B12531" s="1">
        <v>4.0</v>
      </c>
      <c r="C12531" s="1" t="s">
        <v>26778</v>
      </c>
      <c r="D12531" s="1" t="s">
        <v>26779</v>
      </c>
      <c r="E12531" s="1" t="s">
        <v>10</v>
      </c>
      <c r="F12531" s="1" t="s">
        <v>11</v>
      </c>
      <c r="G12531" s="1" t="str">
        <f>IFERROR(__xludf.DUMMYFUNCTION("GOOGLETRANSLATE(D12531,""fr"",""en"")"),"#VALUE!")</f>
        <v>#VALUE!</v>
      </c>
    </row>
    <row r="12532" ht="15.75" customHeight="1">
      <c r="A12532" s="1" t="s">
        <v>1353</v>
      </c>
      <c r="B12532" s="1">
        <v>3.0</v>
      </c>
      <c r="C12532" s="1" t="s">
        <v>26780</v>
      </c>
      <c r="D12532" s="1" t="s">
        <v>26781</v>
      </c>
      <c r="E12532" s="1" t="s">
        <v>10</v>
      </c>
      <c r="F12532" s="1" t="s">
        <v>11</v>
      </c>
      <c r="G12532" s="1" t="str">
        <f>IFERROR(__xludf.DUMMYFUNCTION("GOOGLETRANSLATE(D12532,""fr"",""en"")"),"#VALUE!")</f>
        <v>#VALUE!</v>
      </c>
    </row>
    <row r="12533" ht="15.75" customHeight="1">
      <c r="A12533" s="1" t="s">
        <v>12983</v>
      </c>
      <c r="B12533" s="1">
        <v>1.0</v>
      </c>
      <c r="C12533" s="1" t="s">
        <v>26782</v>
      </c>
      <c r="D12533" s="1" t="s">
        <v>26783</v>
      </c>
      <c r="E12533" s="1" t="s">
        <v>25</v>
      </c>
      <c r="F12533" s="1" t="s">
        <v>11</v>
      </c>
      <c r="G12533" s="1" t="str">
        <f>IFERROR(__xludf.DUMMYFUNCTION("GOOGLETRANSLATE(D12533,""fr"",""en"")"),"#VALUE!")</f>
        <v>#VALUE!</v>
      </c>
    </row>
    <row r="12534" ht="15.75" customHeight="1">
      <c r="A12534" s="1" t="s">
        <v>615</v>
      </c>
      <c r="B12534" s="1">
        <v>5.0</v>
      </c>
      <c r="C12534" s="1" t="s">
        <v>26784</v>
      </c>
      <c r="D12534" s="1" t="s">
        <v>26785</v>
      </c>
      <c r="E12534" s="1" t="s">
        <v>21</v>
      </c>
      <c r="F12534" s="1" t="s">
        <v>11</v>
      </c>
      <c r="G12534" s="1" t="str">
        <f>IFERROR(__xludf.DUMMYFUNCTION("GOOGLETRANSLATE(D12534,""fr"",""en"")"),"#VALUE!")</f>
        <v>#VALUE!</v>
      </c>
    </row>
    <row r="12535" ht="15.75" customHeight="1">
      <c r="A12535" s="1" t="s">
        <v>67</v>
      </c>
      <c r="B12535" s="1">
        <v>5.0</v>
      </c>
      <c r="C12535" s="1" t="s">
        <v>26786</v>
      </c>
      <c r="D12535" s="1" t="s">
        <v>26787</v>
      </c>
      <c r="E12535" s="1" t="s">
        <v>21</v>
      </c>
      <c r="F12535" s="1" t="s">
        <v>11</v>
      </c>
      <c r="G12535" s="1" t="str">
        <f>IFERROR(__xludf.DUMMYFUNCTION("GOOGLETRANSLATE(D12535,""fr"",""en"")"),"#VALUE!")</f>
        <v>#VALUE!</v>
      </c>
    </row>
    <row r="12536" ht="15.75" customHeight="1">
      <c r="A12536" s="1" t="s">
        <v>4480</v>
      </c>
      <c r="B12536" s="1">
        <v>2.0</v>
      </c>
      <c r="C12536" s="1" t="s">
        <v>26788</v>
      </c>
      <c r="D12536" s="1" t="s">
        <v>26789</v>
      </c>
      <c r="E12536" s="1" t="s">
        <v>575</v>
      </c>
      <c r="F12536" s="1" t="s">
        <v>84</v>
      </c>
      <c r="G12536" s="1" t="str">
        <f>IFERROR(__xludf.DUMMYFUNCTION("GOOGLETRANSLATE(D12536,""fr"",""en"")"),"#VALUE!")</f>
        <v>#VALUE!</v>
      </c>
    </row>
    <row r="12537" ht="15.75" customHeight="1">
      <c r="A12537" s="1" t="s">
        <v>430</v>
      </c>
      <c r="B12537" s="1">
        <v>5.0</v>
      </c>
      <c r="C12537" s="1" t="s">
        <v>26790</v>
      </c>
      <c r="D12537" s="1" t="s">
        <v>26791</v>
      </c>
      <c r="E12537" s="1" t="s">
        <v>65</v>
      </c>
      <c r="F12537" s="1" t="s">
        <v>66</v>
      </c>
      <c r="G12537" s="1" t="str">
        <f>IFERROR(__xludf.DUMMYFUNCTION("GOOGLETRANSLATE(D12537,""fr"",""en"")"),"#VALUE!")</f>
        <v>#VALUE!</v>
      </c>
    </row>
    <row r="12538" ht="15.75" customHeight="1">
      <c r="A12538" s="1" t="s">
        <v>77</v>
      </c>
      <c r="B12538" s="1">
        <v>5.0</v>
      </c>
      <c r="C12538" s="1" t="s">
        <v>26792</v>
      </c>
      <c r="D12538" s="1" t="s">
        <v>26793</v>
      </c>
      <c r="E12538" s="1" t="s">
        <v>21</v>
      </c>
      <c r="F12538" s="1" t="s">
        <v>11</v>
      </c>
      <c r="G12538" s="1" t="str">
        <f>IFERROR(__xludf.DUMMYFUNCTION("GOOGLETRANSLATE(D12538,""fr"",""en"")"),"#VALUE!")</f>
        <v>#VALUE!</v>
      </c>
    </row>
    <row r="12539" ht="15.75" customHeight="1">
      <c r="A12539" s="1" t="s">
        <v>1741</v>
      </c>
      <c r="B12539" s="1">
        <v>5.0</v>
      </c>
      <c r="C12539" s="1" t="s">
        <v>26794</v>
      </c>
      <c r="D12539" s="1" t="s">
        <v>26795</v>
      </c>
      <c r="E12539" s="1" t="s">
        <v>10</v>
      </c>
      <c r="F12539" s="1" t="s">
        <v>11</v>
      </c>
      <c r="G12539" s="1" t="str">
        <f>IFERROR(__xludf.DUMMYFUNCTION("GOOGLETRANSLATE(D12539,""fr"",""en"")"),"#VALUE!")</f>
        <v>#VALUE!</v>
      </c>
    </row>
    <row r="12540" ht="15.75" customHeight="1">
      <c r="A12540" s="1" t="s">
        <v>2371</v>
      </c>
      <c r="B12540" s="1">
        <v>3.0</v>
      </c>
      <c r="C12540" s="1" t="s">
        <v>26796</v>
      </c>
      <c r="D12540" s="1" t="s">
        <v>26797</v>
      </c>
      <c r="E12540" s="1" t="s">
        <v>29</v>
      </c>
      <c r="F12540" s="1" t="s">
        <v>30</v>
      </c>
      <c r="G12540" s="1" t="str">
        <f>IFERROR(__xludf.DUMMYFUNCTION("GOOGLETRANSLATE(D12540,""fr"",""en"")"),"#VALUE!")</f>
        <v>#VALUE!</v>
      </c>
    </row>
    <row r="12541" ht="15.75" customHeight="1">
      <c r="A12541" s="1" t="s">
        <v>14469</v>
      </c>
      <c r="B12541" s="1">
        <v>2.0</v>
      </c>
      <c r="C12541" s="1" t="s">
        <v>26798</v>
      </c>
      <c r="D12541" s="1" t="s">
        <v>26799</v>
      </c>
      <c r="E12541" s="1" t="s">
        <v>10</v>
      </c>
      <c r="F12541" s="1" t="s">
        <v>11</v>
      </c>
      <c r="G12541" s="1" t="str">
        <f>IFERROR(__xludf.DUMMYFUNCTION("GOOGLETRANSLATE(D12541,""fr"",""en"")"),"#VALUE!")</f>
        <v>#VALUE!</v>
      </c>
    </row>
    <row r="12542" ht="15.75" customHeight="1">
      <c r="A12542" s="1" t="s">
        <v>499</v>
      </c>
      <c r="B12542" s="1">
        <v>1.0</v>
      </c>
      <c r="C12542" s="1" t="s">
        <v>26800</v>
      </c>
      <c r="D12542" s="1" t="s">
        <v>26801</v>
      </c>
      <c r="E12542" s="1" t="s">
        <v>21</v>
      </c>
      <c r="F12542" s="1" t="s">
        <v>11</v>
      </c>
      <c r="G12542" s="1" t="str">
        <f>IFERROR(__xludf.DUMMYFUNCTION("GOOGLETRANSLATE(D12542,""fr"",""en"")"),"#VALUE!")</f>
        <v>#VALUE!</v>
      </c>
    </row>
    <row r="12543" ht="15.75" customHeight="1">
      <c r="A12543" s="1" t="s">
        <v>2585</v>
      </c>
      <c r="B12543" s="1">
        <v>1.0</v>
      </c>
      <c r="C12543" s="1" t="s">
        <v>26802</v>
      </c>
      <c r="D12543" s="1" t="s">
        <v>26803</v>
      </c>
      <c r="E12543" s="1" t="s">
        <v>1543</v>
      </c>
      <c r="F12543" s="1" t="s">
        <v>118</v>
      </c>
      <c r="G12543" s="1" t="str">
        <f>IFERROR(__xludf.DUMMYFUNCTION("GOOGLETRANSLATE(D12543,""fr"",""en"")"),"#VALUE!")</f>
        <v>#VALUE!</v>
      </c>
    </row>
    <row r="12544" ht="15.75" customHeight="1">
      <c r="A12544" s="1" t="s">
        <v>8142</v>
      </c>
      <c r="B12544" s="1">
        <v>1.0</v>
      </c>
      <c r="C12544" s="1" t="s">
        <v>26804</v>
      </c>
      <c r="D12544" s="1" t="s">
        <v>26805</v>
      </c>
      <c r="E12544" s="1" t="s">
        <v>125</v>
      </c>
      <c r="F12544" s="1" t="s">
        <v>110</v>
      </c>
      <c r="G12544" s="1" t="str">
        <f>IFERROR(__xludf.DUMMYFUNCTION("GOOGLETRANSLATE(D12544,""fr"",""en"")"),"#VALUE!")</f>
        <v>#VALUE!</v>
      </c>
    </row>
    <row r="12545" ht="15.75" customHeight="1">
      <c r="A12545" s="1" t="s">
        <v>1057</v>
      </c>
      <c r="B12545" s="1">
        <v>4.0</v>
      </c>
      <c r="C12545" s="1" t="s">
        <v>26806</v>
      </c>
      <c r="D12545" s="1" t="s">
        <v>26807</v>
      </c>
      <c r="E12545" s="1" t="s">
        <v>10</v>
      </c>
      <c r="F12545" s="1" t="s">
        <v>11</v>
      </c>
      <c r="G12545" s="1" t="str">
        <f>IFERROR(__xludf.DUMMYFUNCTION("GOOGLETRANSLATE(D12545,""fr"",""en"")"),"#VALUE!")</f>
        <v>#VALUE!</v>
      </c>
    </row>
    <row r="12546" ht="15.75" customHeight="1">
      <c r="A12546" s="1" t="s">
        <v>16678</v>
      </c>
      <c r="B12546" s="1">
        <v>5.0</v>
      </c>
      <c r="C12546" s="1" t="s">
        <v>26808</v>
      </c>
      <c r="D12546" s="1" t="s">
        <v>26809</v>
      </c>
      <c r="E12546" s="1" t="s">
        <v>614</v>
      </c>
      <c r="F12546" s="1" t="s">
        <v>30</v>
      </c>
      <c r="G12546" s="1" t="str">
        <f>IFERROR(__xludf.DUMMYFUNCTION("GOOGLETRANSLATE(D12546,""fr"",""en"")"),"#VALUE!")</f>
        <v>#VALUE!</v>
      </c>
    </row>
    <row r="12547" ht="15.75" customHeight="1">
      <c r="A12547" s="1" t="s">
        <v>8212</v>
      </c>
      <c r="B12547" s="1">
        <v>1.0</v>
      </c>
      <c r="C12547" s="1" t="s">
        <v>26810</v>
      </c>
      <c r="D12547" s="1" t="s">
        <v>26811</v>
      </c>
      <c r="E12547" s="1" t="s">
        <v>73</v>
      </c>
      <c r="F12547" s="1" t="s">
        <v>30</v>
      </c>
      <c r="G12547" s="1" t="str">
        <f>IFERROR(__xludf.DUMMYFUNCTION("GOOGLETRANSLATE(D12547,""fr"",""en"")"),"#VALUE!")</f>
        <v>#VALUE!</v>
      </c>
    </row>
    <row r="12548" ht="15.75" customHeight="1">
      <c r="A12548" s="1" t="s">
        <v>236</v>
      </c>
      <c r="B12548" s="1">
        <v>5.0</v>
      </c>
      <c r="C12548" s="1" t="s">
        <v>26812</v>
      </c>
      <c r="D12548" s="1" t="s">
        <v>26813</v>
      </c>
      <c r="E12548" s="1" t="s">
        <v>10</v>
      </c>
      <c r="F12548" s="1" t="s">
        <v>11</v>
      </c>
      <c r="G12548" s="1" t="str">
        <f>IFERROR(__xludf.DUMMYFUNCTION("GOOGLETRANSLATE(D12548,""fr"",""en"")"),"#VALUE!")</f>
        <v>#VALUE!</v>
      </c>
    </row>
    <row r="12549" ht="15.75" customHeight="1">
      <c r="A12549" s="1" t="s">
        <v>1775</v>
      </c>
      <c r="B12549" s="1">
        <v>4.0</v>
      </c>
      <c r="C12549" s="1" t="s">
        <v>26814</v>
      </c>
      <c r="D12549" s="1" t="s">
        <v>26815</v>
      </c>
      <c r="E12549" s="1" t="s">
        <v>10</v>
      </c>
      <c r="F12549" s="1" t="s">
        <v>11</v>
      </c>
      <c r="G12549" s="1" t="str">
        <f>IFERROR(__xludf.DUMMYFUNCTION("GOOGLETRANSLATE(D12549,""fr"",""en"")"),"#VALUE!")</f>
        <v>#VALUE!</v>
      </c>
    </row>
    <row r="12550" ht="15.75" customHeight="1">
      <c r="A12550" s="1" t="s">
        <v>3360</v>
      </c>
      <c r="B12550" s="1">
        <v>1.0</v>
      </c>
      <c r="C12550" s="1" t="s">
        <v>26816</v>
      </c>
      <c r="D12550" s="1" t="s">
        <v>26817</v>
      </c>
      <c r="E12550" s="1" t="s">
        <v>5109</v>
      </c>
      <c r="F12550" s="1" t="s">
        <v>66</v>
      </c>
      <c r="G12550" s="1" t="str">
        <f>IFERROR(__xludf.DUMMYFUNCTION("GOOGLETRANSLATE(D12550,""fr"",""en"")"),"#VALUE!")</f>
        <v>#VALUE!</v>
      </c>
    </row>
    <row r="12551" ht="15.75" customHeight="1">
      <c r="A12551" s="1" t="s">
        <v>3528</v>
      </c>
      <c r="B12551" s="1">
        <v>4.0</v>
      </c>
      <c r="C12551" s="1" t="s">
        <v>26818</v>
      </c>
      <c r="D12551" s="1" t="s">
        <v>26819</v>
      </c>
      <c r="E12551" s="1" t="s">
        <v>10</v>
      </c>
      <c r="F12551" s="1" t="s">
        <v>11</v>
      </c>
      <c r="G12551" s="1" t="str">
        <f>IFERROR(__xludf.DUMMYFUNCTION("GOOGLETRANSLATE(D12551,""fr"",""en"")"),"#VALUE!")</f>
        <v>#VALUE!</v>
      </c>
    </row>
    <row r="12552" ht="15.75" customHeight="1">
      <c r="A12552" s="1" t="s">
        <v>6618</v>
      </c>
      <c r="B12552" s="1">
        <v>1.0</v>
      </c>
      <c r="C12552" s="1" t="s">
        <v>26820</v>
      </c>
      <c r="D12552" s="1" t="s">
        <v>26821</v>
      </c>
      <c r="E12552" s="1" t="s">
        <v>273</v>
      </c>
      <c r="F12552" s="1" t="s">
        <v>110</v>
      </c>
      <c r="G12552" s="1" t="str">
        <f>IFERROR(__xludf.DUMMYFUNCTION("GOOGLETRANSLATE(D12552,""fr"",""en"")"),"#VALUE!")</f>
        <v>#VALUE!</v>
      </c>
    </row>
    <row r="12553" ht="15.75" customHeight="1">
      <c r="A12553" s="1" t="s">
        <v>14757</v>
      </c>
      <c r="B12553" s="1">
        <v>1.0</v>
      </c>
      <c r="C12553" s="1" t="s">
        <v>26822</v>
      </c>
      <c r="D12553" s="1" t="s">
        <v>26823</v>
      </c>
      <c r="E12553" s="1" t="s">
        <v>292</v>
      </c>
      <c r="F12553" s="1" t="s">
        <v>11</v>
      </c>
      <c r="G12553" s="1" t="str">
        <f>IFERROR(__xludf.DUMMYFUNCTION("GOOGLETRANSLATE(D12553,""fr"",""en"")"),"#VALUE!")</f>
        <v>#VALUE!</v>
      </c>
    </row>
    <row r="12554" ht="15.75" customHeight="1">
      <c r="A12554" s="1" t="s">
        <v>22833</v>
      </c>
      <c r="B12554" s="1">
        <v>3.0</v>
      </c>
      <c r="C12554" s="1" t="s">
        <v>26824</v>
      </c>
      <c r="D12554" s="1" t="s">
        <v>26825</v>
      </c>
      <c r="E12554" s="1" t="s">
        <v>373</v>
      </c>
      <c r="F12554" s="1" t="s">
        <v>118</v>
      </c>
      <c r="G12554" s="1" t="str">
        <f>IFERROR(__xludf.DUMMYFUNCTION("GOOGLETRANSLATE(D12554,""fr"",""en"")"),"#VALUE!")</f>
        <v>#VALUE!</v>
      </c>
    </row>
    <row r="12555" ht="15.75" customHeight="1">
      <c r="A12555" s="1" t="s">
        <v>921</v>
      </c>
      <c r="B12555" s="1">
        <v>1.0</v>
      </c>
      <c r="C12555" s="1" t="s">
        <v>26826</v>
      </c>
      <c r="D12555" s="1" t="s">
        <v>26827</v>
      </c>
      <c r="E12555" s="1" t="s">
        <v>10</v>
      </c>
      <c r="F12555" s="1" t="s">
        <v>11</v>
      </c>
      <c r="G12555" s="1" t="str">
        <f>IFERROR(__xludf.DUMMYFUNCTION("GOOGLETRANSLATE(D12555,""fr"",""en"")"),"#VALUE!")</f>
        <v>#VALUE!</v>
      </c>
    </row>
    <row r="12556" ht="15.75" customHeight="1">
      <c r="A12556" s="1" t="s">
        <v>367</v>
      </c>
      <c r="B12556" s="1">
        <v>2.0</v>
      </c>
      <c r="C12556" s="1" t="s">
        <v>26828</v>
      </c>
      <c r="D12556" s="1" t="s">
        <v>26829</v>
      </c>
      <c r="E12556" s="1" t="s">
        <v>10</v>
      </c>
      <c r="F12556" s="1" t="s">
        <v>11</v>
      </c>
      <c r="G12556" s="1" t="str">
        <f>IFERROR(__xludf.DUMMYFUNCTION("GOOGLETRANSLATE(D12556,""fr"",""en"")"),"#VALUE!")</f>
        <v>#VALUE!</v>
      </c>
    </row>
    <row r="12557" ht="15.75" customHeight="1">
      <c r="A12557" s="1" t="s">
        <v>67</v>
      </c>
      <c r="B12557" s="1">
        <v>5.0</v>
      </c>
      <c r="C12557" s="1" t="s">
        <v>26830</v>
      </c>
      <c r="D12557" s="1" t="s">
        <v>26831</v>
      </c>
      <c r="E12557" s="1" t="s">
        <v>10</v>
      </c>
      <c r="F12557" s="1" t="s">
        <v>11</v>
      </c>
      <c r="G12557" s="1" t="str">
        <f>IFERROR(__xludf.DUMMYFUNCTION("GOOGLETRANSLATE(D12557,""fr"",""en"")"),"#VALUE!")</f>
        <v>#VALUE!</v>
      </c>
    </row>
    <row r="12558" ht="15.75" customHeight="1">
      <c r="A12558" s="1" t="s">
        <v>1748</v>
      </c>
      <c r="B12558" s="1">
        <v>1.0</v>
      </c>
      <c r="C12558" s="1" t="s">
        <v>26832</v>
      </c>
      <c r="D12558" s="1" t="s">
        <v>26833</v>
      </c>
      <c r="E12558" s="1" t="s">
        <v>109</v>
      </c>
      <c r="F12558" s="1" t="s">
        <v>110</v>
      </c>
      <c r="G12558" s="1" t="str">
        <f>IFERROR(__xludf.DUMMYFUNCTION("GOOGLETRANSLATE(D12558,""fr"",""en"")"),"#VALUE!")</f>
        <v>#VALUE!</v>
      </c>
    </row>
    <row r="12559" ht="15.75" customHeight="1">
      <c r="A12559" s="1" t="s">
        <v>2896</v>
      </c>
      <c r="B12559" s="1">
        <v>5.0</v>
      </c>
      <c r="C12559" s="1" t="s">
        <v>26834</v>
      </c>
      <c r="D12559" s="1" t="s">
        <v>26835</v>
      </c>
      <c r="E12559" s="1" t="s">
        <v>65</v>
      </c>
      <c r="F12559" s="1" t="s">
        <v>66</v>
      </c>
      <c r="G12559" s="1" t="str">
        <f>IFERROR(__xludf.DUMMYFUNCTION("GOOGLETRANSLATE(D12559,""fr"",""en"")"),"#VALUE!")</f>
        <v>#VALUE!</v>
      </c>
    </row>
    <row r="12560" ht="15.75" customHeight="1">
      <c r="A12560" s="1" t="s">
        <v>1696</v>
      </c>
      <c r="B12560" s="1">
        <v>1.0</v>
      </c>
      <c r="C12560" s="1" t="s">
        <v>26836</v>
      </c>
      <c r="D12560" s="1" t="s">
        <v>26837</v>
      </c>
      <c r="E12560" s="1" t="s">
        <v>750</v>
      </c>
      <c r="F12560" s="1" t="s">
        <v>110</v>
      </c>
      <c r="G12560" s="1" t="str">
        <f>IFERROR(__xludf.DUMMYFUNCTION("GOOGLETRANSLATE(D12560,""fr"",""en"")"),"#VALUE!")</f>
        <v>#VALUE!</v>
      </c>
    </row>
    <row r="12561" ht="15.75" customHeight="1">
      <c r="A12561" s="1" t="s">
        <v>2866</v>
      </c>
      <c r="B12561" s="1">
        <v>2.0</v>
      </c>
      <c r="C12561" s="1" t="s">
        <v>26838</v>
      </c>
      <c r="D12561" s="1" t="s">
        <v>26839</v>
      </c>
      <c r="E12561" s="1" t="s">
        <v>29</v>
      </c>
      <c r="F12561" s="1" t="s">
        <v>30</v>
      </c>
      <c r="G12561" s="1" t="str">
        <f>IFERROR(__xludf.DUMMYFUNCTION("GOOGLETRANSLATE(D12561,""fr"",""en"")"),"#VALUE!")</f>
        <v>#VALUE!</v>
      </c>
    </row>
    <row r="12562" ht="15.75" customHeight="1">
      <c r="A12562" s="1" t="s">
        <v>461</v>
      </c>
      <c r="B12562" s="1">
        <v>2.0</v>
      </c>
      <c r="C12562" s="1" t="s">
        <v>26840</v>
      </c>
      <c r="D12562" s="1" t="s">
        <v>26841</v>
      </c>
      <c r="E12562" s="1" t="s">
        <v>125</v>
      </c>
      <c r="F12562" s="1" t="s">
        <v>11</v>
      </c>
      <c r="G12562" s="1" t="str">
        <f>IFERROR(__xludf.DUMMYFUNCTION("GOOGLETRANSLATE(D12562,""fr"",""en"")"),"#VALUE!")</f>
        <v>#VALUE!</v>
      </c>
    </row>
    <row r="12563" ht="15.75" customHeight="1">
      <c r="A12563" s="1" t="s">
        <v>352</v>
      </c>
      <c r="B12563" s="1">
        <v>4.0</v>
      </c>
      <c r="C12563" s="1" t="s">
        <v>26842</v>
      </c>
      <c r="D12563" s="1" t="s">
        <v>26843</v>
      </c>
      <c r="E12563" s="1" t="s">
        <v>448</v>
      </c>
      <c r="F12563" s="1" t="s">
        <v>84</v>
      </c>
      <c r="G12563" s="1" t="str">
        <f>IFERROR(__xludf.DUMMYFUNCTION("GOOGLETRANSLATE(D12563,""fr"",""en"")"),"#VALUE!")</f>
        <v>#VALUE!</v>
      </c>
    </row>
    <row r="12564" ht="15.75" customHeight="1">
      <c r="A12564" s="1" t="s">
        <v>5856</v>
      </c>
      <c r="B12564" s="1">
        <v>4.0</v>
      </c>
      <c r="C12564" s="1" t="s">
        <v>26844</v>
      </c>
      <c r="D12564" s="1" t="s">
        <v>26845</v>
      </c>
      <c r="E12564" s="1" t="s">
        <v>10</v>
      </c>
      <c r="F12564" s="1" t="s">
        <v>11</v>
      </c>
      <c r="G12564" s="1" t="str">
        <f>IFERROR(__xludf.DUMMYFUNCTION("GOOGLETRANSLATE(D12564,""fr"",""en"")"),"#VALUE!")</f>
        <v>#VALUE!</v>
      </c>
    </row>
    <row r="12565" ht="15.75" customHeight="1">
      <c r="A12565" s="1" t="s">
        <v>85</v>
      </c>
      <c r="B12565" s="1">
        <v>1.0</v>
      </c>
      <c r="C12565" s="1" t="s">
        <v>26846</v>
      </c>
      <c r="D12565" s="1" t="s">
        <v>26847</v>
      </c>
      <c r="E12565" s="1" t="s">
        <v>47</v>
      </c>
      <c r="F12565" s="1" t="s">
        <v>118</v>
      </c>
      <c r="G12565" s="1" t="str">
        <f>IFERROR(__xludf.DUMMYFUNCTION("GOOGLETRANSLATE(D12565,""fr"",""en"")"),"#VALUE!")</f>
        <v>#VALUE!</v>
      </c>
    </row>
    <row r="12566" ht="15.75" customHeight="1">
      <c r="A12566" s="1" t="s">
        <v>10498</v>
      </c>
      <c r="B12566" s="1">
        <v>1.0</v>
      </c>
      <c r="C12566" s="1" t="s">
        <v>26848</v>
      </c>
      <c r="D12566" s="1" t="s">
        <v>26849</v>
      </c>
      <c r="E12566" s="1" t="s">
        <v>273</v>
      </c>
      <c r="F12566" s="1" t="s">
        <v>11</v>
      </c>
      <c r="G12566" s="1" t="str">
        <f>IFERROR(__xludf.DUMMYFUNCTION("GOOGLETRANSLATE(D12566,""fr"",""en"")"),"#VALUE!")</f>
        <v>#VALUE!</v>
      </c>
    </row>
    <row r="12567" ht="15.75" customHeight="1">
      <c r="A12567" s="1" t="s">
        <v>10733</v>
      </c>
      <c r="B12567" s="1">
        <v>1.0</v>
      </c>
      <c r="C12567" s="1" t="s">
        <v>26850</v>
      </c>
      <c r="D12567" s="1" t="s">
        <v>26851</v>
      </c>
      <c r="E12567" s="1" t="s">
        <v>117</v>
      </c>
      <c r="F12567" s="1" t="s">
        <v>118</v>
      </c>
      <c r="G12567" s="1" t="str">
        <f>IFERROR(__xludf.DUMMYFUNCTION("GOOGLETRANSLATE(D12567,""fr"",""en"")"),"#VALUE!")</f>
        <v>#VALUE!</v>
      </c>
    </row>
    <row r="12568" ht="15.75" customHeight="1">
      <c r="A12568" s="1" t="s">
        <v>6700</v>
      </c>
      <c r="B12568" s="1">
        <v>2.0</v>
      </c>
      <c r="C12568" s="1" t="s">
        <v>26852</v>
      </c>
      <c r="D12568" s="1" t="s">
        <v>26853</v>
      </c>
      <c r="E12568" s="1" t="s">
        <v>10</v>
      </c>
      <c r="F12568" s="1" t="s">
        <v>11</v>
      </c>
      <c r="G12568" s="1" t="str">
        <f>IFERROR(__xludf.DUMMYFUNCTION("GOOGLETRANSLATE(D12568,""fr"",""en"")"),"#VALUE!")</f>
        <v>#VALUE!</v>
      </c>
    </row>
    <row r="12569" ht="15.75" customHeight="1">
      <c r="A12569" s="1" t="s">
        <v>1987</v>
      </c>
      <c r="B12569" s="1">
        <v>1.0</v>
      </c>
      <c r="C12569" s="1" t="s">
        <v>26854</v>
      </c>
      <c r="D12569" s="1" t="s">
        <v>26855</v>
      </c>
      <c r="E12569" s="1" t="s">
        <v>519</v>
      </c>
      <c r="F12569" s="1" t="s">
        <v>118</v>
      </c>
      <c r="G12569" s="1" t="str">
        <f>IFERROR(__xludf.DUMMYFUNCTION("GOOGLETRANSLATE(D12569,""fr"",""en"")"),"#VALUE!")</f>
        <v>#VALUE!</v>
      </c>
    </row>
    <row r="12570" ht="15.75" customHeight="1">
      <c r="A12570" s="1" t="s">
        <v>1358</v>
      </c>
      <c r="B12570" s="1">
        <v>5.0</v>
      </c>
      <c r="C12570" s="1" t="s">
        <v>26856</v>
      </c>
      <c r="D12570" s="1" t="s">
        <v>26857</v>
      </c>
      <c r="E12570" s="1" t="s">
        <v>10</v>
      </c>
      <c r="F12570" s="1" t="s">
        <v>11</v>
      </c>
      <c r="G12570" s="1" t="str">
        <f>IFERROR(__xludf.DUMMYFUNCTION("GOOGLETRANSLATE(D12570,""fr"",""en"")"),"#VALUE!")</f>
        <v>#VALUE!</v>
      </c>
    </row>
    <row r="12571" ht="15.75" customHeight="1">
      <c r="A12571" s="1" t="s">
        <v>1696</v>
      </c>
      <c r="B12571" s="1">
        <v>4.0</v>
      </c>
      <c r="C12571" s="1" t="s">
        <v>26858</v>
      </c>
      <c r="D12571" s="1" t="s">
        <v>26859</v>
      </c>
      <c r="E12571" s="1" t="s">
        <v>65</v>
      </c>
      <c r="F12571" s="1" t="s">
        <v>66</v>
      </c>
      <c r="G12571" s="1" t="str">
        <f>IFERROR(__xludf.DUMMYFUNCTION("GOOGLETRANSLATE(D12571,""fr"",""en"")"),"#VALUE!")</f>
        <v>#VALUE!</v>
      </c>
    </row>
    <row r="12572" ht="15.75" customHeight="1">
      <c r="A12572" s="1" t="s">
        <v>24181</v>
      </c>
      <c r="B12572" s="1">
        <v>1.0</v>
      </c>
      <c r="C12572" s="1" t="s">
        <v>26860</v>
      </c>
      <c r="D12572" s="1" t="s">
        <v>26861</v>
      </c>
      <c r="E12572" s="1" t="s">
        <v>29</v>
      </c>
      <c r="F12572" s="1" t="s">
        <v>30</v>
      </c>
      <c r="G12572" s="1" t="str">
        <f>IFERROR(__xludf.DUMMYFUNCTION("GOOGLETRANSLATE(D12572,""fr"",""en"")"),"#VALUE!")</f>
        <v>#VALUE!</v>
      </c>
    </row>
    <row r="12573" ht="15.75" customHeight="1">
      <c r="A12573" s="1" t="s">
        <v>408</v>
      </c>
      <c r="B12573" s="1">
        <v>5.0</v>
      </c>
      <c r="C12573" s="1" t="s">
        <v>26862</v>
      </c>
      <c r="D12573" s="1" t="s">
        <v>26863</v>
      </c>
      <c r="E12573" s="1" t="s">
        <v>65</v>
      </c>
      <c r="F12573" s="1" t="s">
        <v>66</v>
      </c>
      <c r="G12573" s="1" t="str">
        <f>IFERROR(__xludf.DUMMYFUNCTION("GOOGLETRANSLATE(D12573,""fr"",""en"")"),"#VALUE!")</f>
        <v>#VALUE!</v>
      </c>
    </row>
    <row r="12574" ht="15.75" customHeight="1">
      <c r="A12574" s="1" t="s">
        <v>430</v>
      </c>
      <c r="B12574" s="1">
        <v>1.0</v>
      </c>
      <c r="C12574" s="1" t="s">
        <v>26864</v>
      </c>
      <c r="D12574" s="1" t="s">
        <v>26865</v>
      </c>
      <c r="E12574" s="1" t="s">
        <v>21</v>
      </c>
      <c r="F12574" s="1" t="s">
        <v>11</v>
      </c>
      <c r="G12574" s="1" t="str">
        <f>IFERROR(__xludf.DUMMYFUNCTION("GOOGLETRANSLATE(D12574,""fr"",""en"")"),"#VALUE!")</f>
        <v>#VALUE!</v>
      </c>
    </row>
    <row r="12575" ht="15.75" customHeight="1">
      <c r="A12575" s="1" t="s">
        <v>18</v>
      </c>
      <c r="B12575" s="1">
        <v>4.0</v>
      </c>
      <c r="C12575" s="1" t="s">
        <v>26866</v>
      </c>
      <c r="D12575" s="1" t="s">
        <v>26867</v>
      </c>
      <c r="E12575" s="1" t="s">
        <v>10</v>
      </c>
      <c r="F12575" s="1" t="s">
        <v>11</v>
      </c>
      <c r="G12575" s="1" t="str">
        <f>IFERROR(__xludf.DUMMYFUNCTION("GOOGLETRANSLATE(D12575,""fr"",""en"")"),"#VALUE!")</f>
        <v>#VALUE!</v>
      </c>
    </row>
    <row r="12576" ht="15.75" customHeight="1">
      <c r="A12576" s="1" t="s">
        <v>274</v>
      </c>
      <c r="B12576" s="1">
        <v>2.0</v>
      </c>
      <c r="C12576" s="1" t="s">
        <v>26868</v>
      </c>
      <c r="D12576" s="1" t="s">
        <v>26869</v>
      </c>
      <c r="E12576" s="1" t="s">
        <v>296</v>
      </c>
      <c r="F12576" s="1" t="s">
        <v>11</v>
      </c>
      <c r="G12576" s="1" t="str">
        <f>IFERROR(__xludf.DUMMYFUNCTION("GOOGLETRANSLATE(D12576,""fr"",""en"")"),"#VALUE!")</f>
        <v>#VALUE!</v>
      </c>
    </row>
    <row r="12577" ht="15.75" customHeight="1">
      <c r="A12577" s="1" t="s">
        <v>26870</v>
      </c>
      <c r="B12577" s="1">
        <v>3.0</v>
      </c>
      <c r="C12577" s="1" t="s">
        <v>26871</v>
      </c>
      <c r="D12577" s="1" t="s">
        <v>26872</v>
      </c>
      <c r="E12577" s="1" t="s">
        <v>10</v>
      </c>
      <c r="F12577" s="1" t="s">
        <v>11</v>
      </c>
      <c r="G12577" s="1" t="str">
        <f>IFERROR(__xludf.DUMMYFUNCTION("GOOGLETRANSLATE(D12577,""fr"",""en"")"),"#VALUE!")</f>
        <v>#VALUE!</v>
      </c>
    </row>
    <row r="12578" ht="15.75" customHeight="1">
      <c r="A12578" s="1" t="s">
        <v>2661</v>
      </c>
      <c r="B12578" s="1">
        <v>2.0</v>
      </c>
      <c r="C12578" s="1" t="s">
        <v>26873</v>
      </c>
      <c r="D12578" s="1" t="s">
        <v>26874</v>
      </c>
      <c r="E12578" s="1" t="s">
        <v>575</v>
      </c>
      <c r="F12578" s="1" t="s">
        <v>48</v>
      </c>
      <c r="G12578" s="1" t="str">
        <f>IFERROR(__xludf.DUMMYFUNCTION("GOOGLETRANSLATE(D12578,""fr"",""en"")"),"#VALUE!")</f>
        <v>#VALUE!</v>
      </c>
    </row>
    <row r="12579" ht="15.75" customHeight="1">
      <c r="A12579" s="1" t="s">
        <v>3214</v>
      </c>
      <c r="B12579" s="1">
        <v>2.0</v>
      </c>
      <c r="C12579" s="1" t="s">
        <v>26875</v>
      </c>
      <c r="D12579" s="1" t="s">
        <v>26876</v>
      </c>
      <c r="E12579" s="1" t="s">
        <v>21</v>
      </c>
      <c r="F12579" s="1" t="s">
        <v>11</v>
      </c>
      <c r="G12579" s="1" t="str">
        <f>IFERROR(__xludf.DUMMYFUNCTION("GOOGLETRANSLATE(D12579,""fr"",""en"")"),"#VALUE!")</f>
        <v>#VALUE!</v>
      </c>
    </row>
    <row r="12580" ht="15.75" customHeight="1">
      <c r="A12580" s="1" t="s">
        <v>3041</v>
      </c>
      <c r="B12580" s="1">
        <v>3.0</v>
      </c>
      <c r="C12580" s="1" t="s">
        <v>26877</v>
      </c>
      <c r="D12580" s="1" t="s">
        <v>26878</v>
      </c>
      <c r="E12580" s="1" t="s">
        <v>21</v>
      </c>
      <c r="F12580" s="1" t="s">
        <v>11</v>
      </c>
      <c r="G12580" s="1" t="str">
        <f>IFERROR(__xludf.DUMMYFUNCTION("GOOGLETRANSLATE(D12580,""fr"",""en"")"),"#VALUE!")</f>
        <v>#VALUE!</v>
      </c>
    </row>
    <row r="12581" ht="15.75" customHeight="1">
      <c r="A12581" s="1" t="s">
        <v>144</v>
      </c>
      <c r="B12581" s="1">
        <v>4.0</v>
      </c>
      <c r="C12581" s="1" t="s">
        <v>26879</v>
      </c>
      <c r="D12581" s="1" t="s">
        <v>26880</v>
      </c>
      <c r="E12581" s="1" t="s">
        <v>10</v>
      </c>
      <c r="F12581" s="1" t="s">
        <v>11</v>
      </c>
      <c r="G12581" s="1" t="str">
        <f>IFERROR(__xludf.DUMMYFUNCTION("GOOGLETRANSLATE(D12581,""fr"",""en"")"),"#VALUE!")</f>
        <v>#VALUE!</v>
      </c>
    </row>
    <row r="12582" ht="15.75" customHeight="1">
      <c r="A12582" s="1" t="s">
        <v>485</v>
      </c>
      <c r="B12582" s="1">
        <v>4.0</v>
      </c>
      <c r="C12582" s="1" t="s">
        <v>26881</v>
      </c>
      <c r="D12582" s="1" t="s">
        <v>26882</v>
      </c>
      <c r="E12582" s="1" t="s">
        <v>10</v>
      </c>
      <c r="F12582" s="1" t="s">
        <v>11</v>
      </c>
      <c r="G12582" s="1" t="str">
        <f>IFERROR(__xludf.DUMMYFUNCTION("GOOGLETRANSLATE(D12582,""fr"",""en"")"),"#VALUE!")</f>
        <v>#VALUE!</v>
      </c>
    </row>
    <row r="12583" ht="15.75" customHeight="1">
      <c r="A12583" s="1" t="s">
        <v>738</v>
      </c>
      <c r="B12583" s="1">
        <v>1.0</v>
      </c>
      <c r="C12583" s="1" t="s">
        <v>26883</v>
      </c>
      <c r="D12583" s="1" t="s">
        <v>26884</v>
      </c>
      <c r="E12583" s="1" t="s">
        <v>52</v>
      </c>
      <c r="F12583" s="1" t="s">
        <v>11</v>
      </c>
      <c r="G12583" s="1" t="str">
        <f>IFERROR(__xludf.DUMMYFUNCTION("GOOGLETRANSLATE(D12583,""fr"",""en"")"),"#VALUE!")</f>
        <v>#VALUE!</v>
      </c>
    </row>
    <row r="12584" ht="15.75" customHeight="1">
      <c r="A12584" s="1" t="s">
        <v>1969</v>
      </c>
      <c r="B12584" s="1">
        <v>4.0</v>
      </c>
      <c r="C12584" s="1" t="s">
        <v>26885</v>
      </c>
      <c r="D12584" s="1" t="s">
        <v>26886</v>
      </c>
      <c r="E12584" s="1" t="s">
        <v>21</v>
      </c>
      <c r="F12584" s="1" t="s">
        <v>11</v>
      </c>
      <c r="G12584" s="1" t="str">
        <f>IFERROR(__xludf.DUMMYFUNCTION("GOOGLETRANSLATE(D12584,""fr"",""en"")"),"#VALUE!")</f>
        <v>#VALUE!</v>
      </c>
    </row>
    <row r="12585" ht="15.75" customHeight="1">
      <c r="A12585" s="1" t="s">
        <v>281</v>
      </c>
      <c r="B12585" s="1">
        <v>1.0</v>
      </c>
      <c r="C12585" s="1" t="s">
        <v>26887</v>
      </c>
      <c r="D12585" s="1" t="s">
        <v>26888</v>
      </c>
      <c r="E12585" s="1" t="s">
        <v>10</v>
      </c>
      <c r="F12585" s="1" t="s">
        <v>11</v>
      </c>
      <c r="G12585" s="1" t="str">
        <f>IFERROR(__xludf.DUMMYFUNCTION("GOOGLETRANSLATE(D12585,""fr"",""en"")"),"#VALUE!")</f>
        <v>#VALUE!</v>
      </c>
    </row>
    <row r="12586" ht="15.75" customHeight="1">
      <c r="A12586" s="1" t="s">
        <v>10367</v>
      </c>
      <c r="B12586" s="1">
        <v>3.0</v>
      </c>
      <c r="C12586" s="1" t="s">
        <v>26889</v>
      </c>
      <c r="D12586" s="1" t="s">
        <v>26890</v>
      </c>
      <c r="E12586" s="1" t="s">
        <v>25</v>
      </c>
      <c r="F12586" s="1" t="s">
        <v>110</v>
      </c>
      <c r="G12586" s="1" t="str">
        <f>IFERROR(__xludf.DUMMYFUNCTION("GOOGLETRANSLATE(D12586,""fr"",""en"")"),"#VALUE!")</f>
        <v>#VALUE!</v>
      </c>
    </row>
    <row r="12587" ht="15.75" customHeight="1">
      <c r="A12587" s="1" t="s">
        <v>1632</v>
      </c>
      <c r="B12587" s="1">
        <v>4.0</v>
      </c>
      <c r="C12587" s="1" t="s">
        <v>26891</v>
      </c>
      <c r="D12587" s="1" t="s">
        <v>26892</v>
      </c>
      <c r="E12587" s="1" t="s">
        <v>614</v>
      </c>
      <c r="F12587" s="1" t="s">
        <v>30</v>
      </c>
      <c r="G12587" s="1" t="str">
        <f>IFERROR(__xludf.DUMMYFUNCTION("GOOGLETRANSLATE(D12587,""fr"",""en"")"),"#VALUE!")</f>
        <v>#VALUE!</v>
      </c>
    </row>
    <row r="12588" ht="15.75" customHeight="1">
      <c r="A12588" s="1" t="s">
        <v>6215</v>
      </c>
      <c r="B12588" s="1">
        <v>2.0</v>
      </c>
      <c r="C12588" s="1" t="s">
        <v>26893</v>
      </c>
      <c r="D12588" s="1" t="s">
        <v>26894</v>
      </c>
      <c r="E12588" s="1" t="s">
        <v>1192</v>
      </c>
      <c r="F12588" s="1" t="s">
        <v>110</v>
      </c>
      <c r="G12588" s="1" t="str">
        <f>IFERROR(__xludf.DUMMYFUNCTION("GOOGLETRANSLATE(D12588,""fr"",""en"")"),"#VALUE!")</f>
        <v>#VALUE!</v>
      </c>
    </row>
    <row r="12589" ht="15.75" customHeight="1">
      <c r="A12589" s="1" t="s">
        <v>1741</v>
      </c>
      <c r="B12589" s="1">
        <v>4.0</v>
      </c>
      <c r="C12589" s="1" t="s">
        <v>26895</v>
      </c>
      <c r="D12589" s="1" t="s">
        <v>26896</v>
      </c>
      <c r="E12589" s="1" t="s">
        <v>176</v>
      </c>
      <c r="F12589" s="1" t="s">
        <v>66</v>
      </c>
      <c r="G12589" s="1" t="str">
        <f>IFERROR(__xludf.DUMMYFUNCTION("GOOGLETRANSLATE(D12589,""fr"",""en"")"),"#VALUE!")</f>
        <v>#VALUE!</v>
      </c>
    </row>
    <row r="12590" ht="15.75" customHeight="1">
      <c r="A12590" s="1" t="s">
        <v>9560</v>
      </c>
      <c r="B12590" s="1">
        <v>2.0</v>
      </c>
      <c r="C12590" s="1" t="s">
        <v>26897</v>
      </c>
      <c r="D12590" s="1" t="s">
        <v>26898</v>
      </c>
      <c r="E12590" s="1" t="s">
        <v>827</v>
      </c>
      <c r="F12590" s="1" t="s">
        <v>39</v>
      </c>
      <c r="G12590" s="1" t="str">
        <f>IFERROR(__xludf.DUMMYFUNCTION("GOOGLETRANSLATE(D12590,""fr"",""en"")"),"#VALUE!")</f>
        <v>#VALUE!</v>
      </c>
    </row>
    <row r="12591" ht="15.75" customHeight="1">
      <c r="A12591" s="1" t="s">
        <v>206</v>
      </c>
      <c r="B12591" s="1">
        <v>5.0</v>
      </c>
      <c r="C12591" s="1" t="s">
        <v>26899</v>
      </c>
      <c r="D12591" s="1" t="s">
        <v>26900</v>
      </c>
      <c r="E12591" s="1" t="s">
        <v>21</v>
      </c>
      <c r="F12591" s="1" t="s">
        <v>11</v>
      </c>
      <c r="G12591" s="1" t="str">
        <f>IFERROR(__xludf.DUMMYFUNCTION("GOOGLETRANSLATE(D12591,""fr"",""en"")"),"#VALUE!")</f>
        <v>#VALUE!</v>
      </c>
    </row>
    <row r="12592" ht="15.75" customHeight="1">
      <c r="A12592" s="1" t="s">
        <v>2003</v>
      </c>
      <c r="B12592" s="1">
        <v>5.0</v>
      </c>
      <c r="C12592" s="1" t="s">
        <v>26901</v>
      </c>
      <c r="D12592" s="1" t="s">
        <v>26902</v>
      </c>
      <c r="E12592" s="1" t="s">
        <v>448</v>
      </c>
      <c r="F12592" s="1" t="s">
        <v>84</v>
      </c>
      <c r="G12592" s="1" t="str">
        <f>IFERROR(__xludf.DUMMYFUNCTION("GOOGLETRANSLATE(D12592,""fr"",""en"")"),"#VALUE!")</f>
        <v>#VALUE!</v>
      </c>
    </row>
    <row r="12593" ht="15.75" customHeight="1">
      <c r="A12593" s="1" t="s">
        <v>187</v>
      </c>
      <c r="B12593" s="1">
        <v>1.0</v>
      </c>
      <c r="C12593" s="1" t="s">
        <v>26903</v>
      </c>
      <c r="D12593" s="1" t="s">
        <v>26904</v>
      </c>
      <c r="E12593" s="1" t="s">
        <v>10</v>
      </c>
      <c r="F12593" s="1" t="s">
        <v>11</v>
      </c>
      <c r="G12593" s="1" t="str">
        <f>IFERROR(__xludf.DUMMYFUNCTION("GOOGLETRANSLATE(D12593,""fr"",""en"")"),"#VALUE!")</f>
        <v>#VALUE!</v>
      </c>
    </row>
    <row r="12594" ht="15.75" customHeight="1">
      <c r="A12594" s="1" t="s">
        <v>2393</v>
      </c>
      <c r="B12594" s="1">
        <v>2.0</v>
      </c>
      <c r="C12594" s="1" t="s">
        <v>26905</v>
      </c>
      <c r="D12594" s="1" t="s">
        <v>26906</v>
      </c>
      <c r="E12594" s="1" t="s">
        <v>169</v>
      </c>
      <c r="F12594" s="1" t="s">
        <v>11</v>
      </c>
      <c r="G12594" s="1" t="str">
        <f>IFERROR(__xludf.DUMMYFUNCTION("GOOGLETRANSLATE(D12594,""fr"",""en"")"),"#VALUE!")</f>
        <v>#VALUE!</v>
      </c>
    </row>
    <row r="12595" ht="15.75" customHeight="1">
      <c r="A12595" s="1" t="s">
        <v>1110</v>
      </c>
      <c r="B12595" s="1">
        <v>4.0</v>
      </c>
      <c r="C12595" s="1" t="s">
        <v>26907</v>
      </c>
      <c r="D12595" s="1" t="s">
        <v>26908</v>
      </c>
      <c r="E12595" s="1" t="s">
        <v>21</v>
      </c>
      <c r="F12595" s="1" t="s">
        <v>11</v>
      </c>
      <c r="G12595" s="1" t="str">
        <f>IFERROR(__xludf.DUMMYFUNCTION("GOOGLETRANSLATE(D12595,""fr"",""en"")"),"#VALUE!")</f>
        <v>#VALUE!</v>
      </c>
    </row>
    <row r="12596" ht="15.75" customHeight="1">
      <c r="A12596" s="1" t="s">
        <v>377</v>
      </c>
      <c r="B12596" s="1">
        <v>3.0</v>
      </c>
      <c r="C12596" s="1" t="s">
        <v>26909</v>
      </c>
      <c r="D12596" s="1" t="s">
        <v>26910</v>
      </c>
      <c r="E12596" s="1" t="s">
        <v>448</v>
      </c>
      <c r="F12596" s="1" t="s">
        <v>84</v>
      </c>
      <c r="G12596" s="1" t="str">
        <f>IFERROR(__xludf.DUMMYFUNCTION("GOOGLETRANSLATE(D12596,""fr"",""en"")"),"#VALUE!")</f>
        <v>#VALUE!</v>
      </c>
    </row>
    <row r="12597" ht="15.75" customHeight="1">
      <c r="A12597" s="1" t="s">
        <v>5488</v>
      </c>
      <c r="B12597" s="1">
        <v>2.0</v>
      </c>
      <c r="C12597" s="1" t="s">
        <v>26911</v>
      </c>
      <c r="D12597" s="1" t="s">
        <v>26912</v>
      </c>
      <c r="E12597" s="1" t="s">
        <v>448</v>
      </c>
      <c r="F12597" s="1" t="s">
        <v>84</v>
      </c>
      <c r="G12597" s="1" t="str">
        <f>IFERROR(__xludf.DUMMYFUNCTION("GOOGLETRANSLATE(D12597,""fr"",""en"")"),"#VALUE!")</f>
        <v>#VALUE!</v>
      </c>
    </row>
    <row r="12598" ht="15.75" customHeight="1">
      <c r="A12598" s="1" t="s">
        <v>179</v>
      </c>
      <c r="B12598" s="1">
        <v>5.0</v>
      </c>
      <c r="C12598" s="1" t="s">
        <v>26913</v>
      </c>
      <c r="D12598" s="1" t="s">
        <v>26914</v>
      </c>
      <c r="E12598" s="1" t="s">
        <v>21</v>
      </c>
      <c r="F12598" s="1" t="s">
        <v>11</v>
      </c>
      <c r="G12598" s="1" t="str">
        <f>IFERROR(__xludf.DUMMYFUNCTION("GOOGLETRANSLATE(D12598,""fr"",""en"")"),"#VALUE!")</f>
        <v>#VALUE!</v>
      </c>
    </row>
    <row r="12599" ht="15.75" customHeight="1">
      <c r="A12599" s="1" t="s">
        <v>1375</v>
      </c>
      <c r="B12599" s="1">
        <v>5.0</v>
      </c>
      <c r="C12599" s="1" t="s">
        <v>26915</v>
      </c>
      <c r="D12599" s="1" t="s">
        <v>26916</v>
      </c>
      <c r="E12599" s="1" t="s">
        <v>10</v>
      </c>
      <c r="F12599" s="1" t="s">
        <v>11</v>
      </c>
      <c r="G12599" s="1" t="str">
        <f>IFERROR(__xludf.DUMMYFUNCTION("GOOGLETRANSLATE(D12599,""fr"",""en"")"),"#VALUE!")</f>
        <v>#VALUE!</v>
      </c>
    </row>
    <row r="12600" ht="15.75" customHeight="1">
      <c r="A12600" s="1" t="s">
        <v>5082</v>
      </c>
      <c r="B12600" s="1">
        <v>4.0</v>
      </c>
      <c r="C12600" s="1" t="s">
        <v>26917</v>
      </c>
      <c r="D12600" s="1" t="s">
        <v>26918</v>
      </c>
      <c r="E12600" s="1" t="s">
        <v>614</v>
      </c>
      <c r="F12600" s="1" t="s">
        <v>30</v>
      </c>
      <c r="G12600" s="1" t="str">
        <f>IFERROR(__xludf.DUMMYFUNCTION("GOOGLETRANSLATE(D12600,""fr"",""en"")"),"#VALUE!")</f>
        <v>#VALUE!</v>
      </c>
    </row>
    <row r="12601" ht="15.75" customHeight="1">
      <c r="A12601" s="1" t="s">
        <v>585</v>
      </c>
      <c r="B12601" s="1">
        <v>3.0</v>
      </c>
      <c r="C12601" s="1" t="s">
        <v>26919</v>
      </c>
      <c r="D12601" s="1" t="s">
        <v>26920</v>
      </c>
      <c r="E12601" s="1" t="s">
        <v>10</v>
      </c>
      <c r="F12601" s="1" t="s">
        <v>11</v>
      </c>
      <c r="G12601" s="1" t="str">
        <f>IFERROR(__xludf.DUMMYFUNCTION("GOOGLETRANSLATE(D12601,""fr"",""en"")"),"#VALUE!")</f>
        <v>#VALUE!</v>
      </c>
    </row>
    <row r="12602" ht="15.75" customHeight="1">
      <c r="A12602" s="1" t="s">
        <v>11925</v>
      </c>
      <c r="B12602" s="1">
        <v>5.0</v>
      </c>
      <c r="C12602" s="1" t="s">
        <v>26921</v>
      </c>
      <c r="D12602" s="1" t="s">
        <v>26922</v>
      </c>
      <c r="E12602" s="1" t="s">
        <v>292</v>
      </c>
      <c r="F12602" s="1" t="s">
        <v>11</v>
      </c>
      <c r="G12602" s="1" t="str">
        <f>IFERROR(__xludf.DUMMYFUNCTION("GOOGLETRANSLATE(D12602,""fr"",""en"")"),"I just subscribed quickly, everything went well; Speed, kindness and professional conscience.
I do not understand these negative opinions.
Brigitte")</f>
        <v>I just subscribed quickly, everything went well; Speed, kindness and professional conscience.
I do not understand these negative opinions.
Brigitte</v>
      </c>
    </row>
    <row r="12603" ht="15.75" customHeight="1">
      <c r="A12603" s="1" t="s">
        <v>667</v>
      </c>
      <c r="B12603" s="1">
        <v>5.0</v>
      </c>
      <c r="C12603" s="1" t="s">
        <v>26923</v>
      </c>
      <c r="D12603" s="1" t="s">
        <v>26924</v>
      </c>
      <c r="E12603" s="1" t="s">
        <v>10</v>
      </c>
      <c r="F12603" s="1" t="s">
        <v>11</v>
      </c>
      <c r="G12603" s="1" t="str">
        <f>IFERROR(__xludf.DUMMYFUNCTION("GOOGLETRANSLATE(D12603,""fr"",""en"")"),"#VALUE!")</f>
        <v>#VALUE!</v>
      </c>
    </row>
    <row r="12604" ht="15.75" customHeight="1">
      <c r="A12604" s="1" t="s">
        <v>4200</v>
      </c>
      <c r="B12604" s="1">
        <v>1.0</v>
      </c>
      <c r="C12604" s="1" t="s">
        <v>26925</v>
      </c>
      <c r="D12604" s="1" t="s">
        <v>26926</v>
      </c>
      <c r="E12604" s="1" t="s">
        <v>10</v>
      </c>
      <c r="F12604" s="1" t="s">
        <v>11</v>
      </c>
      <c r="G12604" s="1" t="str">
        <f>IFERROR(__xludf.DUMMYFUNCTION("GOOGLETRANSLATE(D12604,""fr"",""en"")"),"#VALUE!")</f>
        <v>#VALUE!</v>
      </c>
    </row>
    <row r="12605" ht="15.75" customHeight="1">
      <c r="A12605" s="1" t="s">
        <v>918</v>
      </c>
      <c r="B12605" s="1">
        <v>4.0</v>
      </c>
      <c r="C12605" s="1" t="s">
        <v>26927</v>
      </c>
      <c r="D12605" s="1" t="s">
        <v>26928</v>
      </c>
      <c r="E12605" s="1" t="s">
        <v>169</v>
      </c>
      <c r="F12605" s="1" t="s">
        <v>11</v>
      </c>
      <c r="G12605" s="1" t="str">
        <f>IFERROR(__xludf.DUMMYFUNCTION("GOOGLETRANSLATE(D12605,""fr"",""en"")"),"#VALUE!")</f>
        <v>#VALUE!</v>
      </c>
    </row>
    <row r="12606" ht="15.75" customHeight="1">
      <c r="A12606" s="1" t="s">
        <v>314</v>
      </c>
      <c r="B12606" s="1">
        <v>1.0</v>
      </c>
      <c r="C12606" s="1" t="s">
        <v>26929</v>
      </c>
      <c r="D12606" s="1" t="s">
        <v>26930</v>
      </c>
      <c r="E12606" s="1" t="s">
        <v>125</v>
      </c>
      <c r="F12606" s="1" t="s">
        <v>11</v>
      </c>
      <c r="G12606" s="1" t="str">
        <f>IFERROR(__xludf.DUMMYFUNCTION("GOOGLETRANSLATE(D12606,""fr"",""en"")"),"#VALUE!")</f>
        <v>#VALUE!</v>
      </c>
    </row>
    <row r="12607" ht="15.75" customHeight="1">
      <c r="A12607" s="1" t="s">
        <v>439</v>
      </c>
      <c r="B12607" s="1">
        <v>5.0</v>
      </c>
      <c r="C12607" s="1" t="s">
        <v>26931</v>
      </c>
      <c r="D12607" s="1" t="s">
        <v>26932</v>
      </c>
      <c r="E12607" s="1" t="s">
        <v>21</v>
      </c>
      <c r="F12607" s="1" t="s">
        <v>11</v>
      </c>
      <c r="G12607" s="1" t="str">
        <f>IFERROR(__xludf.DUMMYFUNCTION("GOOGLETRANSLATE(D12607,""fr"",""en"")"),"#VALUE!")</f>
        <v>#VALUE!</v>
      </c>
    </row>
    <row r="12608" ht="15.75" customHeight="1">
      <c r="A12608" s="1" t="s">
        <v>4817</v>
      </c>
      <c r="B12608" s="1">
        <v>5.0</v>
      </c>
      <c r="C12608" s="1" t="s">
        <v>26933</v>
      </c>
      <c r="D12608" s="1" t="s">
        <v>26934</v>
      </c>
      <c r="E12608" s="1" t="s">
        <v>21</v>
      </c>
      <c r="F12608" s="1" t="s">
        <v>11</v>
      </c>
      <c r="G12608" s="1" t="str">
        <f>IFERROR(__xludf.DUMMYFUNCTION("GOOGLETRANSLATE(D12608,""fr"",""en"")"),"#VALUE!")</f>
        <v>#VALUE!</v>
      </c>
    </row>
    <row r="12609" ht="15.75" customHeight="1">
      <c r="A12609" s="1" t="s">
        <v>2368</v>
      </c>
      <c r="B12609" s="1">
        <v>3.0</v>
      </c>
      <c r="C12609" s="1" t="s">
        <v>26935</v>
      </c>
      <c r="D12609" s="1" t="s">
        <v>26936</v>
      </c>
      <c r="E12609" s="1" t="s">
        <v>484</v>
      </c>
      <c r="F12609" s="1" t="s">
        <v>30</v>
      </c>
      <c r="G12609" s="1" t="str">
        <f>IFERROR(__xludf.DUMMYFUNCTION("GOOGLETRANSLATE(D12609,""fr"",""en"")"),"#VALUE!")</f>
        <v>#VALUE!</v>
      </c>
    </row>
    <row r="12610" ht="15.75" customHeight="1">
      <c r="A12610" s="1" t="s">
        <v>281</v>
      </c>
      <c r="B12610" s="1">
        <v>4.0</v>
      </c>
      <c r="C12610" s="1" t="s">
        <v>26937</v>
      </c>
      <c r="D12610" s="1" t="s">
        <v>26938</v>
      </c>
      <c r="E12610" s="1" t="s">
        <v>10</v>
      </c>
      <c r="F12610" s="1" t="s">
        <v>11</v>
      </c>
      <c r="G12610" s="1" t="str">
        <f>IFERROR(__xludf.DUMMYFUNCTION("GOOGLETRANSLATE(D12610,""fr"",""en"")"),"#VALUE!")</f>
        <v>#VALUE!</v>
      </c>
    </row>
    <row r="12611" ht="15.75" customHeight="1">
      <c r="A12611" s="1" t="s">
        <v>7459</v>
      </c>
      <c r="B12611" s="1">
        <v>1.0</v>
      </c>
      <c r="C12611" s="1" t="s">
        <v>26939</v>
      </c>
      <c r="D12611" s="1" t="s">
        <v>26940</v>
      </c>
      <c r="E12611" s="1" t="s">
        <v>43</v>
      </c>
      <c r="F12611" s="1" t="s">
        <v>30</v>
      </c>
      <c r="G12611" s="1" t="str">
        <f>IFERROR(__xludf.DUMMYFUNCTION("GOOGLETRANSLATE(D12611,""fr"",""en"")"),"#VALUE!")</f>
        <v>#VALUE!</v>
      </c>
    </row>
    <row r="12612" ht="15.75" customHeight="1">
      <c r="A12612" s="1" t="s">
        <v>10515</v>
      </c>
      <c r="B12612" s="1">
        <v>1.0</v>
      </c>
      <c r="C12612" s="1" t="s">
        <v>26941</v>
      </c>
      <c r="D12612" s="1" t="s">
        <v>26942</v>
      </c>
      <c r="E12612" s="1" t="s">
        <v>250</v>
      </c>
      <c r="F12612" s="1" t="s">
        <v>30</v>
      </c>
      <c r="G12612" s="1" t="str">
        <f>IFERROR(__xludf.DUMMYFUNCTION("GOOGLETRANSLATE(D12612,""fr"",""en"")"),"#VALUE!")</f>
        <v>#VALUE!</v>
      </c>
    </row>
    <row r="12613" ht="15.75" customHeight="1">
      <c r="A12613" s="1" t="s">
        <v>1673</v>
      </c>
      <c r="B12613" s="1">
        <v>5.0</v>
      </c>
      <c r="C12613" s="1" t="s">
        <v>26943</v>
      </c>
      <c r="D12613" s="1" t="s">
        <v>26944</v>
      </c>
      <c r="E12613" s="1" t="s">
        <v>21</v>
      </c>
      <c r="F12613" s="1" t="s">
        <v>11</v>
      </c>
      <c r="G12613" s="1" t="str">
        <f>IFERROR(__xludf.DUMMYFUNCTION("GOOGLETRANSLATE(D12613,""fr"",""en"")"),"#VALUE!")</f>
        <v>#VALUE!</v>
      </c>
    </row>
    <row r="12614" ht="15.75" customHeight="1">
      <c r="A12614" s="1" t="s">
        <v>4560</v>
      </c>
      <c r="B12614" s="1">
        <v>1.0</v>
      </c>
      <c r="C12614" s="1" t="s">
        <v>26945</v>
      </c>
      <c r="D12614" s="1" t="s">
        <v>26946</v>
      </c>
      <c r="E12614" s="1" t="s">
        <v>34</v>
      </c>
      <c r="F12614" s="1" t="s">
        <v>30</v>
      </c>
      <c r="G12614" s="1" t="str">
        <f>IFERROR(__xludf.DUMMYFUNCTION("GOOGLETRANSLATE(D12614,""fr"",""en"")"),"#VALUE!")</f>
        <v>#VALUE!</v>
      </c>
    </row>
    <row r="12615" ht="15.75" customHeight="1">
      <c r="A12615" s="1" t="s">
        <v>236</v>
      </c>
      <c r="B12615" s="1">
        <v>5.0</v>
      </c>
      <c r="C12615" s="1" t="s">
        <v>26947</v>
      </c>
      <c r="D12615" s="1" t="s">
        <v>26948</v>
      </c>
      <c r="E12615" s="1" t="s">
        <v>176</v>
      </c>
      <c r="F12615" s="1" t="s">
        <v>66</v>
      </c>
      <c r="G12615" s="1" t="str">
        <f>IFERROR(__xludf.DUMMYFUNCTION("GOOGLETRANSLATE(D12615,""fr"",""en"")"),"#VALUE!")</f>
        <v>#VALUE!</v>
      </c>
    </row>
    <row r="12616" ht="15.75" customHeight="1">
      <c r="A12616" s="1" t="s">
        <v>284</v>
      </c>
      <c r="B12616" s="1">
        <v>4.0</v>
      </c>
      <c r="C12616" s="1" t="s">
        <v>26949</v>
      </c>
      <c r="D12616" s="1" t="s">
        <v>26950</v>
      </c>
      <c r="E12616" s="1" t="s">
        <v>21</v>
      </c>
      <c r="F12616" s="1" t="s">
        <v>11</v>
      </c>
      <c r="G12616" s="1" t="str">
        <f>IFERROR(__xludf.DUMMYFUNCTION("GOOGLETRANSLATE(D12616,""fr"",""en"")"),"#VALUE!")</f>
        <v>#VALUE!</v>
      </c>
    </row>
    <row r="12617" ht="15.75" customHeight="1">
      <c r="A12617" s="1" t="s">
        <v>10977</v>
      </c>
      <c r="B12617" s="1">
        <v>4.0</v>
      </c>
      <c r="C12617" s="1" t="s">
        <v>26951</v>
      </c>
      <c r="D12617" s="1" t="s">
        <v>26952</v>
      </c>
      <c r="E12617" s="1" t="s">
        <v>176</v>
      </c>
      <c r="F12617" s="1" t="s">
        <v>66</v>
      </c>
      <c r="G12617" s="1" t="str">
        <f>IFERROR(__xludf.DUMMYFUNCTION("GOOGLETRANSLATE(D12617,""fr"",""en"")"),"#VALUE!")</f>
        <v>#VALUE!</v>
      </c>
    </row>
    <row r="12618" ht="15.75" customHeight="1">
      <c r="A12618" s="1" t="s">
        <v>2776</v>
      </c>
      <c r="B12618" s="1">
        <v>3.0</v>
      </c>
      <c r="C12618" s="1" t="s">
        <v>26953</v>
      </c>
      <c r="D12618" s="1" t="s">
        <v>26954</v>
      </c>
      <c r="E12618" s="1" t="s">
        <v>10</v>
      </c>
      <c r="F12618" s="1" t="s">
        <v>11</v>
      </c>
      <c r="G12618" s="1" t="str">
        <f>IFERROR(__xludf.DUMMYFUNCTION("GOOGLETRANSLATE(D12618,""fr"",""en"")"),"#VALUE!")</f>
        <v>#VALUE!</v>
      </c>
    </row>
    <row r="12619" ht="15.75" customHeight="1">
      <c r="A12619" s="1" t="s">
        <v>597</v>
      </c>
      <c r="B12619" s="1">
        <v>4.0</v>
      </c>
      <c r="C12619" s="1" t="s">
        <v>26955</v>
      </c>
      <c r="D12619" s="1" t="s">
        <v>26956</v>
      </c>
      <c r="E12619" s="1" t="s">
        <v>169</v>
      </c>
      <c r="F12619" s="1" t="s">
        <v>11</v>
      </c>
      <c r="G12619" s="1" t="str">
        <f>IFERROR(__xludf.DUMMYFUNCTION("GOOGLETRANSLATE(D12619,""fr"",""en"")"),"#VALUE!")</f>
        <v>#VALUE!</v>
      </c>
    </row>
    <row r="12620" ht="15.75" customHeight="1">
      <c r="A12620" s="1" t="s">
        <v>6168</v>
      </c>
      <c r="B12620" s="1">
        <v>1.0</v>
      </c>
      <c r="C12620" s="1" t="s">
        <v>26957</v>
      </c>
      <c r="D12620" s="1" t="s">
        <v>26958</v>
      </c>
      <c r="E12620" s="1" t="s">
        <v>273</v>
      </c>
      <c r="F12620" s="1" t="s">
        <v>110</v>
      </c>
      <c r="G12620" s="1" t="str">
        <f>IFERROR(__xludf.DUMMYFUNCTION("GOOGLETRANSLATE(D12620,""fr"",""en"")"),"#VALUE!")</f>
        <v>#VALUE!</v>
      </c>
    </row>
    <row r="12621" ht="15.75" customHeight="1">
      <c r="A12621" s="1" t="s">
        <v>1138</v>
      </c>
      <c r="B12621" s="1">
        <v>4.0</v>
      </c>
      <c r="C12621" s="1" t="s">
        <v>26959</v>
      </c>
      <c r="D12621" s="1" t="s">
        <v>26960</v>
      </c>
      <c r="E12621" s="1" t="s">
        <v>21</v>
      </c>
      <c r="F12621" s="1" t="s">
        <v>11</v>
      </c>
      <c r="G12621" s="1" t="str">
        <f>IFERROR(__xludf.DUMMYFUNCTION("GOOGLETRANSLATE(D12621,""fr"",""en"")"),"#VALUE!")</f>
        <v>#VALUE!</v>
      </c>
    </row>
    <row r="12622" ht="15.75" customHeight="1">
      <c r="A12622" s="1" t="s">
        <v>1764</v>
      </c>
      <c r="B12622" s="1">
        <v>4.0</v>
      </c>
      <c r="C12622" s="1" t="s">
        <v>26961</v>
      </c>
      <c r="D12622" s="1" t="s">
        <v>26962</v>
      </c>
      <c r="E12622" s="1" t="s">
        <v>10</v>
      </c>
      <c r="F12622" s="1" t="s">
        <v>11</v>
      </c>
      <c r="G12622" s="1" t="str">
        <f>IFERROR(__xludf.DUMMYFUNCTION("GOOGLETRANSLATE(D12622,""fr"",""en"")"),"#VALUE!")</f>
        <v>#VALUE!</v>
      </c>
    </row>
    <row r="12623" ht="15.75" customHeight="1">
      <c r="A12623" s="1" t="s">
        <v>7327</v>
      </c>
      <c r="B12623" s="1">
        <v>1.0</v>
      </c>
      <c r="C12623" s="1" t="s">
        <v>26963</v>
      </c>
      <c r="D12623" s="1" t="s">
        <v>26964</v>
      </c>
      <c r="E12623" s="1" t="s">
        <v>292</v>
      </c>
      <c r="F12623" s="1" t="s">
        <v>11</v>
      </c>
      <c r="G12623" s="1" t="str">
        <f>IFERROR(__xludf.DUMMYFUNCTION("GOOGLETRANSLATE(D12623,""fr"",""en"")"),"#VALUE!")</f>
        <v>#VALUE!</v>
      </c>
    </row>
    <row r="12624" ht="15.75" customHeight="1">
      <c r="A12624" s="1" t="s">
        <v>656</v>
      </c>
      <c r="B12624" s="1">
        <v>4.0</v>
      </c>
      <c r="C12624" s="1" t="s">
        <v>26965</v>
      </c>
      <c r="D12624" s="1" t="s">
        <v>26966</v>
      </c>
      <c r="E12624" s="1" t="s">
        <v>484</v>
      </c>
      <c r="F12624" s="1" t="s">
        <v>30</v>
      </c>
      <c r="G12624" s="1" t="str">
        <f>IFERROR(__xludf.DUMMYFUNCTION("GOOGLETRANSLATE(D12624,""fr"",""en"")"),"#VALUE!")</f>
        <v>#VALUE!</v>
      </c>
    </row>
    <row r="12625" ht="15.75" customHeight="1">
      <c r="A12625" s="1" t="s">
        <v>6579</v>
      </c>
      <c r="B12625" s="1">
        <v>1.0</v>
      </c>
      <c r="C12625" s="1" t="s">
        <v>26967</v>
      </c>
      <c r="D12625" s="1" t="s">
        <v>26968</v>
      </c>
      <c r="E12625" s="1" t="s">
        <v>29</v>
      </c>
      <c r="F12625" s="1" t="s">
        <v>30</v>
      </c>
      <c r="G12625" s="1" t="str">
        <f>IFERROR(__xludf.DUMMYFUNCTION("GOOGLETRANSLATE(D12625,""fr"",""en"")"),"#VALUE!")</f>
        <v>#VALUE!</v>
      </c>
    </row>
    <row r="12626" ht="15.75" customHeight="1">
      <c r="A12626" s="1" t="s">
        <v>9605</v>
      </c>
      <c r="B12626" s="1">
        <v>1.0</v>
      </c>
      <c r="C12626" s="1" t="s">
        <v>26969</v>
      </c>
      <c r="D12626" s="1" t="s">
        <v>26970</v>
      </c>
      <c r="E12626" s="1" t="s">
        <v>10</v>
      </c>
      <c r="F12626" s="1" t="s">
        <v>11</v>
      </c>
      <c r="G12626" s="1" t="str">
        <f>IFERROR(__xludf.DUMMYFUNCTION("GOOGLETRANSLATE(D12626,""fr"",""en"")"),"#VALUE!")</f>
        <v>#VALUE!</v>
      </c>
    </row>
    <row r="12627" ht="15.75" customHeight="1">
      <c r="A12627" s="1" t="s">
        <v>15179</v>
      </c>
      <c r="B12627" s="1">
        <v>1.0</v>
      </c>
      <c r="C12627" s="1" t="s">
        <v>26971</v>
      </c>
      <c r="D12627" s="1" t="s">
        <v>26972</v>
      </c>
      <c r="E12627" s="1" t="s">
        <v>1192</v>
      </c>
      <c r="F12627" s="1" t="s">
        <v>110</v>
      </c>
      <c r="G12627" s="1" t="str">
        <f>IFERROR(__xludf.DUMMYFUNCTION("GOOGLETRANSLATE(D12627,""fr"",""en"")"),"#VALUE!")</f>
        <v>#VALUE!</v>
      </c>
    </row>
    <row r="12628" ht="15.75" customHeight="1">
      <c r="A12628" s="1" t="s">
        <v>585</v>
      </c>
      <c r="B12628" s="1">
        <v>1.0</v>
      </c>
      <c r="C12628" s="1" t="s">
        <v>26973</v>
      </c>
      <c r="D12628" s="1" t="s">
        <v>26974</v>
      </c>
      <c r="E12628" s="1" t="s">
        <v>10</v>
      </c>
      <c r="F12628" s="1" t="s">
        <v>11</v>
      </c>
      <c r="G12628" s="1" t="str">
        <f>IFERROR(__xludf.DUMMYFUNCTION("GOOGLETRANSLATE(D12628,""fr"",""en"")"),"#VALUE!")</f>
        <v>#VALUE!</v>
      </c>
    </row>
    <row r="12629" ht="15.75" customHeight="1">
      <c r="A12629" s="1" t="s">
        <v>59</v>
      </c>
      <c r="B12629" s="1">
        <v>1.0</v>
      </c>
      <c r="C12629" s="1" t="s">
        <v>26975</v>
      </c>
      <c r="D12629" s="1" t="s">
        <v>26976</v>
      </c>
      <c r="E12629" s="1" t="s">
        <v>10</v>
      </c>
      <c r="F12629" s="1" t="s">
        <v>11</v>
      </c>
      <c r="G12629" s="1" t="str">
        <f>IFERROR(__xludf.DUMMYFUNCTION("GOOGLETRANSLATE(D12629,""fr"",""en"")"),"#VALUE!")</f>
        <v>#VALUE!</v>
      </c>
    </row>
    <row r="12630" ht="15.75" customHeight="1">
      <c r="A12630" s="1" t="s">
        <v>5456</v>
      </c>
      <c r="B12630" s="1">
        <v>5.0</v>
      </c>
      <c r="C12630" s="1" t="s">
        <v>26977</v>
      </c>
      <c r="D12630" s="1" t="s">
        <v>26978</v>
      </c>
      <c r="E12630" s="1" t="s">
        <v>21</v>
      </c>
      <c r="F12630" s="1" t="s">
        <v>11</v>
      </c>
      <c r="G12630" s="1" t="str">
        <f>IFERROR(__xludf.DUMMYFUNCTION("GOOGLETRANSLATE(D12630,""fr"",""en"")"),"#VALUE!")</f>
        <v>#VALUE!</v>
      </c>
    </row>
    <row r="12631" ht="15.75" customHeight="1">
      <c r="A12631" s="1" t="s">
        <v>4896</v>
      </c>
      <c r="B12631" s="1">
        <v>2.0</v>
      </c>
      <c r="C12631" s="1" t="s">
        <v>13745</v>
      </c>
      <c r="D12631" s="1" t="s">
        <v>26979</v>
      </c>
      <c r="E12631" s="1" t="s">
        <v>230</v>
      </c>
      <c r="F12631" s="1" t="s">
        <v>84</v>
      </c>
      <c r="G12631" s="1" t="str">
        <f>IFERROR(__xludf.DUMMYFUNCTION("GOOGLETRANSLATE(D12631,""fr"",""en"")"),"#VALUE!")</f>
        <v>#VALUE!</v>
      </c>
    </row>
    <row r="12632" ht="15.75" customHeight="1">
      <c r="A12632" s="1" t="s">
        <v>26980</v>
      </c>
      <c r="B12632" s="1">
        <v>1.0</v>
      </c>
      <c r="C12632" s="1" t="s">
        <v>26981</v>
      </c>
      <c r="D12632" s="1" t="s">
        <v>26982</v>
      </c>
      <c r="E12632" s="1" t="s">
        <v>43</v>
      </c>
      <c r="F12632" s="1" t="s">
        <v>30</v>
      </c>
      <c r="G12632" s="1" t="str">
        <f>IFERROR(__xludf.DUMMYFUNCTION("GOOGLETRANSLATE(D12632,""fr"",""en"")"),"#VALUE!")</f>
        <v>#VALUE!</v>
      </c>
    </row>
    <row r="12633" ht="15.75" customHeight="1">
      <c r="A12633" s="1" t="s">
        <v>1781</v>
      </c>
      <c r="B12633" s="1">
        <v>1.0</v>
      </c>
      <c r="C12633" s="1" t="s">
        <v>26983</v>
      </c>
      <c r="D12633" s="1" t="s">
        <v>26984</v>
      </c>
      <c r="E12633" s="1" t="s">
        <v>273</v>
      </c>
      <c r="F12633" s="1" t="s">
        <v>66</v>
      </c>
      <c r="G12633" s="1" t="str">
        <f>IFERROR(__xludf.DUMMYFUNCTION("GOOGLETRANSLATE(D12633,""fr"",""en"")"),"#VALUE!")</f>
        <v>#VALUE!</v>
      </c>
    </row>
    <row r="12634" ht="15.75" customHeight="1">
      <c r="A12634" s="1" t="s">
        <v>1390</v>
      </c>
      <c r="B12634" s="1">
        <v>3.0</v>
      </c>
      <c r="C12634" s="1" t="s">
        <v>26985</v>
      </c>
      <c r="D12634" s="1" t="s">
        <v>26986</v>
      </c>
      <c r="E12634" s="1" t="s">
        <v>614</v>
      </c>
      <c r="F12634" s="1" t="s">
        <v>30</v>
      </c>
      <c r="G12634" s="1" t="str">
        <f>IFERROR(__xludf.DUMMYFUNCTION("GOOGLETRANSLATE(D12634,""fr"",""en"")"),"#VALUE!")</f>
        <v>#VALUE!</v>
      </c>
    </row>
    <row r="12635" ht="15.75" customHeight="1">
      <c r="A12635" s="1" t="s">
        <v>2141</v>
      </c>
      <c r="B12635" s="1">
        <v>4.0</v>
      </c>
      <c r="C12635" s="1" t="s">
        <v>26987</v>
      </c>
      <c r="D12635" s="1" t="s">
        <v>26988</v>
      </c>
      <c r="E12635" s="1" t="s">
        <v>448</v>
      </c>
      <c r="F12635" s="1" t="s">
        <v>84</v>
      </c>
      <c r="G12635" s="1" t="str">
        <f>IFERROR(__xludf.DUMMYFUNCTION("GOOGLETRANSLATE(D12635,""fr"",""en"")"),"#VALUE!")</f>
        <v>#VALUE!</v>
      </c>
    </row>
    <row r="12636" ht="15.75" customHeight="1">
      <c r="A12636" s="1" t="s">
        <v>141</v>
      </c>
      <c r="B12636" s="1">
        <v>5.0</v>
      </c>
      <c r="C12636" s="1" t="s">
        <v>26989</v>
      </c>
      <c r="D12636" s="1" t="s">
        <v>26990</v>
      </c>
      <c r="E12636" s="1" t="s">
        <v>10</v>
      </c>
      <c r="F12636" s="1" t="s">
        <v>11</v>
      </c>
      <c r="G12636" s="1" t="str">
        <f>IFERROR(__xludf.DUMMYFUNCTION("GOOGLETRANSLATE(D12636,""fr"",""en"")"),"#VALUE!")</f>
        <v>#VALUE!</v>
      </c>
    </row>
    <row r="12637" ht="15.75" customHeight="1">
      <c r="A12637" s="1" t="s">
        <v>144</v>
      </c>
      <c r="B12637" s="1">
        <v>4.0</v>
      </c>
      <c r="C12637" s="1" t="s">
        <v>26991</v>
      </c>
      <c r="D12637" s="1" t="s">
        <v>26992</v>
      </c>
      <c r="E12637" s="1" t="s">
        <v>10</v>
      </c>
      <c r="F12637" s="1" t="s">
        <v>11</v>
      </c>
      <c r="G12637" s="1" t="str">
        <f>IFERROR(__xludf.DUMMYFUNCTION("GOOGLETRANSLATE(D12637,""fr"",""en"")"),"#VALUE!")</f>
        <v>#VALUE!</v>
      </c>
    </row>
    <row r="12638" ht="15.75" customHeight="1">
      <c r="A12638" s="1" t="s">
        <v>179</v>
      </c>
      <c r="B12638" s="1">
        <v>5.0</v>
      </c>
      <c r="C12638" s="1" t="s">
        <v>26993</v>
      </c>
      <c r="D12638" s="1" t="s">
        <v>26994</v>
      </c>
      <c r="E12638" s="1" t="s">
        <v>21</v>
      </c>
      <c r="F12638" s="1" t="s">
        <v>11</v>
      </c>
      <c r="G12638" s="1" t="str">
        <f>IFERROR(__xludf.DUMMYFUNCTION("GOOGLETRANSLATE(D12638,""fr"",""en"")"),"#VALUE!")</f>
        <v>#VALUE!</v>
      </c>
    </row>
    <row r="12639" ht="15.75" customHeight="1">
      <c r="A12639" s="1" t="s">
        <v>4537</v>
      </c>
      <c r="B12639" s="1">
        <v>1.0</v>
      </c>
      <c r="C12639" s="1" t="s">
        <v>26995</v>
      </c>
      <c r="D12639" s="1" t="s">
        <v>480</v>
      </c>
      <c r="E12639" s="1" t="s">
        <v>117</v>
      </c>
      <c r="F12639" s="1" t="s">
        <v>48</v>
      </c>
      <c r="G12639" s="1" t="str">
        <f>IFERROR(__xludf.DUMMYFUNCTION("GOOGLETRANSLATE(D12639,""fr"",""en"")"),"#VALUE!")</f>
        <v>#VALUE!</v>
      </c>
    </row>
    <row r="12640" ht="15.75" customHeight="1">
      <c r="A12640" s="1" t="s">
        <v>7160</v>
      </c>
      <c r="B12640" s="1">
        <v>1.0</v>
      </c>
      <c r="C12640" s="1" t="s">
        <v>26996</v>
      </c>
      <c r="D12640" s="1" t="s">
        <v>26997</v>
      </c>
      <c r="E12640" s="1" t="s">
        <v>226</v>
      </c>
      <c r="F12640" s="1" t="s">
        <v>110</v>
      </c>
      <c r="G12640" s="1" t="str">
        <f>IFERROR(__xludf.DUMMYFUNCTION("GOOGLETRANSLATE(D12640,""fr"",""en"")"),"#VALUE!")</f>
        <v>#VALUE!</v>
      </c>
    </row>
    <row r="12641" ht="15.75" customHeight="1">
      <c r="A12641" s="1" t="s">
        <v>1198</v>
      </c>
      <c r="B12641" s="1">
        <v>3.0</v>
      </c>
      <c r="C12641" s="1" t="s">
        <v>26998</v>
      </c>
      <c r="D12641" s="1" t="s">
        <v>26999</v>
      </c>
      <c r="E12641" s="1" t="s">
        <v>10</v>
      </c>
      <c r="F12641" s="1" t="s">
        <v>11</v>
      </c>
      <c r="G12641" s="1" t="str">
        <f>IFERROR(__xludf.DUMMYFUNCTION("GOOGLETRANSLATE(D12641,""fr"",""en"")"),"#VALUE!")</f>
        <v>#VALUE!</v>
      </c>
    </row>
    <row r="12642" ht="15.75" customHeight="1">
      <c r="A12642" s="1" t="s">
        <v>1870</v>
      </c>
      <c r="B12642" s="1">
        <v>1.0</v>
      </c>
      <c r="C12642" s="1" t="s">
        <v>27000</v>
      </c>
      <c r="D12642" s="1" t="s">
        <v>27001</v>
      </c>
      <c r="E12642" s="1" t="s">
        <v>73</v>
      </c>
      <c r="F12642" s="1" t="s">
        <v>30</v>
      </c>
      <c r="G12642" s="1" t="str">
        <f>IFERROR(__xludf.DUMMYFUNCTION("GOOGLETRANSLATE(D12642,""fr"",""en"")"),"#VALUE!")</f>
        <v>#VALUE!</v>
      </c>
    </row>
    <row r="12643" ht="15.75" customHeight="1">
      <c r="A12643" s="1" t="s">
        <v>1867</v>
      </c>
      <c r="B12643" s="1">
        <v>1.0</v>
      </c>
      <c r="C12643" s="1" t="s">
        <v>27002</v>
      </c>
      <c r="D12643" s="1" t="s">
        <v>27003</v>
      </c>
      <c r="E12643" s="1" t="s">
        <v>484</v>
      </c>
      <c r="F12643" s="1" t="s">
        <v>118</v>
      </c>
      <c r="G12643" s="1" t="str">
        <f>IFERROR(__xludf.DUMMYFUNCTION("GOOGLETRANSLATE(D12643,""fr"",""en"")"),"#VALUE!")</f>
        <v>#VALUE!</v>
      </c>
    </row>
    <row r="12644" ht="15.75" customHeight="1">
      <c r="A12644" s="1" t="s">
        <v>9027</v>
      </c>
      <c r="B12644" s="1">
        <v>3.0</v>
      </c>
      <c r="C12644" s="1" t="s">
        <v>27004</v>
      </c>
      <c r="D12644" s="1" t="s">
        <v>27005</v>
      </c>
      <c r="E12644" s="1" t="s">
        <v>10</v>
      </c>
      <c r="F12644" s="1" t="s">
        <v>11</v>
      </c>
      <c r="G12644" s="1" t="str">
        <f>IFERROR(__xludf.DUMMYFUNCTION("GOOGLETRANSLATE(D12644,""fr"",""en"")"),"#VALUE!")</f>
        <v>#VALUE!</v>
      </c>
    </row>
    <row r="12645" ht="15.75" customHeight="1">
      <c r="A12645" s="1" t="s">
        <v>710</v>
      </c>
      <c r="B12645" s="1">
        <v>5.0</v>
      </c>
      <c r="C12645" s="1" t="s">
        <v>27006</v>
      </c>
      <c r="D12645" s="1" t="s">
        <v>27007</v>
      </c>
      <c r="E12645" s="1" t="s">
        <v>21</v>
      </c>
      <c r="F12645" s="1" t="s">
        <v>11</v>
      </c>
      <c r="G12645" s="1" t="str">
        <f>IFERROR(__xludf.DUMMYFUNCTION("GOOGLETRANSLATE(D12645,""fr"",""en"")"),"#VALUE!")</f>
        <v>#VALUE!</v>
      </c>
    </row>
    <row r="12646" ht="15.75" customHeight="1">
      <c r="A12646" s="1" t="s">
        <v>11051</v>
      </c>
      <c r="B12646" s="1">
        <v>1.0</v>
      </c>
      <c r="C12646" s="1" t="s">
        <v>27008</v>
      </c>
      <c r="D12646" s="1" t="s">
        <v>27009</v>
      </c>
      <c r="E12646" s="1" t="s">
        <v>109</v>
      </c>
      <c r="F12646" s="1" t="s">
        <v>110</v>
      </c>
      <c r="G12646" s="1" t="str">
        <f>IFERROR(__xludf.DUMMYFUNCTION("GOOGLETRANSLATE(D12646,""fr"",""en"")"),"#VALUE!")</f>
        <v>#VALUE!</v>
      </c>
    </row>
    <row r="12647" ht="15.75" customHeight="1">
      <c r="A12647" s="1" t="s">
        <v>624</v>
      </c>
      <c r="B12647" s="1">
        <v>3.0</v>
      </c>
      <c r="C12647" s="1" t="s">
        <v>27010</v>
      </c>
      <c r="D12647" s="1" t="s">
        <v>27011</v>
      </c>
      <c r="E12647" s="1" t="s">
        <v>10</v>
      </c>
      <c r="F12647" s="1" t="s">
        <v>11</v>
      </c>
      <c r="G12647" s="1" t="str">
        <f>IFERROR(__xludf.DUMMYFUNCTION("GOOGLETRANSLATE(D12647,""fr"",""en"")"),"#VALUE!")</f>
        <v>#VALUE!</v>
      </c>
    </row>
    <row r="12648" ht="15.75" customHeight="1">
      <c r="A12648" s="1" t="s">
        <v>338</v>
      </c>
      <c r="B12648" s="1">
        <v>2.0</v>
      </c>
      <c r="C12648" s="1" t="s">
        <v>27012</v>
      </c>
      <c r="D12648" s="1" t="s">
        <v>27013</v>
      </c>
      <c r="E12648" s="1" t="s">
        <v>169</v>
      </c>
      <c r="F12648" s="1" t="s">
        <v>11</v>
      </c>
      <c r="G12648" s="1" t="str">
        <f>IFERROR(__xludf.DUMMYFUNCTION("GOOGLETRANSLATE(D12648,""fr"",""en"")"),"#VALUE!")</f>
        <v>#VALUE!</v>
      </c>
    </row>
    <row r="12649" ht="15.75" customHeight="1">
      <c r="A12649" s="1" t="s">
        <v>491</v>
      </c>
      <c r="B12649" s="1">
        <v>4.0</v>
      </c>
      <c r="C12649" s="1" t="s">
        <v>27014</v>
      </c>
      <c r="D12649" s="1" t="s">
        <v>27015</v>
      </c>
      <c r="E12649" s="1" t="s">
        <v>273</v>
      </c>
      <c r="F12649" s="1" t="s">
        <v>11</v>
      </c>
      <c r="G12649" s="1" t="str">
        <f>IFERROR(__xludf.DUMMYFUNCTION("GOOGLETRANSLATE(D12649,""fr"",""en"")"),"#VALUE!")</f>
        <v>#VALUE!</v>
      </c>
    </row>
    <row r="12650" ht="15.75" customHeight="1">
      <c r="A12650" s="1" t="s">
        <v>3543</v>
      </c>
      <c r="B12650" s="1">
        <v>1.0</v>
      </c>
      <c r="C12650" s="1" t="s">
        <v>27016</v>
      </c>
      <c r="D12650" s="1" t="s">
        <v>27017</v>
      </c>
      <c r="E12650" s="1" t="s">
        <v>52</v>
      </c>
      <c r="F12650" s="1" t="s">
        <v>11</v>
      </c>
      <c r="G12650" s="1" t="str">
        <f>IFERROR(__xludf.DUMMYFUNCTION("GOOGLETRANSLATE(D12650,""fr"",""en"")"),"#VALUE!")</f>
        <v>#VALUE!</v>
      </c>
    </row>
    <row r="12651" ht="15.75" customHeight="1">
      <c r="A12651" s="1" t="s">
        <v>2325</v>
      </c>
      <c r="B12651" s="1">
        <v>5.0</v>
      </c>
      <c r="C12651" s="1" t="s">
        <v>27018</v>
      </c>
      <c r="D12651" s="1" t="s">
        <v>27019</v>
      </c>
      <c r="E12651" s="1" t="s">
        <v>169</v>
      </c>
      <c r="F12651" s="1" t="s">
        <v>11</v>
      </c>
      <c r="G12651" s="1" t="str">
        <f>IFERROR(__xludf.DUMMYFUNCTION("GOOGLETRANSLATE(D12651,""fr"",""en"")"),"#VALUE!")</f>
        <v>#VALUE!</v>
      </c>
    </row>
    <row r="12652" ht="15.75" customHeight="1">
      <c r="A12652" s="1" t="s">
        <v>7546</v>
      </c>
      <c r="B12652" s="1">
        <v>1.0</v>
      </c>
      <c r="C12652" s="1" t="s">
        <v>27020</v>
      </c>
      <c r="D12652" s="1" t="s">
        <v>27021</v>
      </c>
      <c r="E12652" s="1" t="s">
        <v>614</v>
      </c>
      <c r="F12652" s="1" t="s">
        <v>30</v>
      </c>
      <c r="G12652" s="1" t="str">
        <f>IFERROR(__xludf.DUMMYFUNCTION("GOOGLETRANSLATE(D12652,""fr"",""en"")"),"#VALUE!")</f>
        <v>#VALUE!</v>
      </c>
    </row>
    <row r="12653" ht="15.75" customHeight="1">
      <c r="A12653" s="1" t="s">
        <v>8469</v>
      </c>
      <c r="B12653" s="1">
        <v>1.0</v>
      </c>
      <c r="C12653" s="1" t="s">
        <v>27022</v>
      </c>
      <c r="D12653" s="1" t="s">
        <v>27023</v>
      </c>
      <c r="E12653" s="1" t="s">
        <v>109</v>
      </c>
      <c r="F12653" s="1" t="s">
        <v>110</v>
      </c>
      <c r="G12653" s="1" t="str">
        <f>IFERROR(__xludf.DUMMYFUNCTION("GOOGLETRANSLATE(D12653,""fr"",""en"")"),"#VALUE!")</f>
        <v>#VALUE!</v>
      </c>
    </row>
    <row r="12654" ht="15.75" customHeight="1">
      <c r="A12654" s="1" t="s">
        <v>147</v>
      </c>
      <c r="B12654" s="1">
        <v>1.0</v>
      </c>
      <c r="C12654" s="1" t="s">
        <v>27024</v>
      </c>
      <c r="D12654" s="1" t="s">
        <v>27025</v>
      </c>
      <c r="E12654" s="1" t="s">
        <v>169</v>
      </c>
      <c r="F12654" s="1" t="s">
        <v>11</v>
      </c>
      <c r="G12654" s="1" t="str">
        <f>IFERROR(__xludf.DUMMYFUNCTION("GOOGLETRANSLATE(D12654,""fr"",""en"")"),"#VALUE!")</f>
        <v>#VALUE!</v>
      </c>
    </row>
    <row r="12655" ht="15.75" customHeight="1">
      <c r="A12655" s="1" t="s">
        <v>609</v>
      </c>
      <c r="B12655" s="1">
        <v>1.0</v>
      </c>
      <c r="C12655" s="1" t="s">
        <v>27026</v>
      </c>
      <c r="D12655" s="1" t="s">
        <v>27027</v>
      </c>
      <c r="E12655" s="1" t="s">
        <v>614</v>
      </c>
      <c r="F12655" s="1" t="s">
        <v>30</v>
      </c>
      <c r="G12655" s="1" t="str">
        <f>IFERROR(__xludf.DUMMYFUNCTION("GOOGLETRANSLATE(D12655,""fr"",""en"")"),"#VALUE!")</f>
        <v>#VALUE!</v>
      </c>
    </row>
    <row r="12656" ht="15.75" customHeight="1">
      <c r="A12656" s="1" t="s">
        <v>3582</v>
      </c>
      <c r="B12656" s="1">
        <v>3.0</v>
      </c>
      <c r="C12656" s="1" t="s">
        <v>27028</v>
      </c>
      <c r="D12656" s="1" t="s">
        <v>27029</v>
      </c>
      <c r="E12656" s="1" t="s">
        <v>52</v>
      </c>
      <c r="F12656" s="1" t="s">
        <v>11</v>
      </c>
      <c r="G12656" s="1" t="str">
        <f>IFERROR(__xludf.DUMMYFUNCTION("GOOGLETRANSLATE(D12656,""fr"",""en"")"),"#VALUE!")</f>
        <v>#VALUE!</v>
      </c>
    </row>
    <row r="12657" ht="15.75" customHeight="1">
      <c r="A12657" s="1" t="s">
        <v>4225</v>
      </c>
      <c r="B12657" s="1">
        <v>2.0</v>
      </c>
      <c r="C12657" s="1" t="s">
        <v>27030</v>
      </c>
      <c r="D12657" s="1" t="s">
        <v>27031</v>
      </c>
      <c r="E12657" s="1" t="s">
        <v>29</v>
      </c>
      <c r="F12657" s="1" t="s">
        <v>30</v>
      </c>
      <c r="G12657" s="1" t="str">
        <f>IFERROR(__xludf.DUMMYFUNCTION("GOOGLETRANSLATE(D12657,""fr"",""en"")"),"#VALUE!")</f>
        <v>#VALUE!</v>
      </c>
    </row>
    <row r="12658" ht="15.75" customHeight="1">
      <c r="A12658" s="1" t="s">
        <v>2109</v>
      </c>
      <c r="B12658" s="1">
        <v>2.0</v>
      </c>
      <c r="C12658" s="1" t="s">
        <v>27032</v>
      </c>
      <c r="D12658" s="1" t="s">
        <v>27033</v>
      </c>
      <c r="E12658" s="1" t="s">
        <v>10</v>
      </c>
      <c r="F12658" s="1" t="s">
        <v>11</v>
      </c>
      <c r="G12658" s="1" t="str">
        <f>IFERROR(__xludf.DUMMYFUNCTION("GOOGLETRANSLATE(D12658,""fr"",""en"")"),"#VALUE!")</f>
        <v>#VALUE!</v>
      </c>
    </row>
    <row r="12659" ht="15.75" customHeight="1">
      <c r="A12659" s="1" t="s">
        <v>1626</v>
      </c>
      <c r="B12659" s="1">
        <v>1.0</v>
      </c>
      <c r="C12659" s="1" t="s">
        <v>27034</v>
      </c>
      <c r="D12659" s="1" t="s">
        <v>27035</v>
      </c>
      <c r="E12659" s="1" t="s">
        <v>226</v>
      </c>
      <c r="F12659" s="1" t="s">
        <v>110</v>
      </c>
      <c r="G12659" s="1" t="str">
        <f>IFERROR(__xludf.DUMMYFUNCTION("GOOGLETRANSLATE(D12659,""fr"",""en"")"),"#VALUE!")</f>
        <v>#VALUE!</v>
      </c>
    </row>
    <row r="12660" ht="15.75" customHeight="1">
      <c r="A12660" s="1" t="s">
        <v>643</v>
      </c>
      <c r="B12660" s="1">
        <v>4.0</v>
      </c>
      <c r="C12660" s="1" t="s">
        <v>27036</v>
      </c>
      <c r="D12660" s="1" t="s">
        <v>27037</v>
      </c>
      <c r="E12660" s="1" t="s">
        <v>10</v>
      </c>
      <c r="F12660" s="1" t="s">
        <v>11</v>
      </c>
      <c r="G12660" s="1" t="str">
        <f>IFERROR(__xludf.DUMMYFUNCTION("GOOGLETRANSLATE(D12660,""fr"",""en"")"),"#VALUE!")</f>
        <v>#VALUE!</v>
      </c>
    </row>
    <row r="12661" ht="15.75" customHeight="1">
      <c r="A12661" s="1" t="s">
        <v>1940</v>
      </c>
      <c r="B12661" s="1">
        <v>5.0</v>
      </c>
      <c r="C12661" s="1" t="s">
        <v>27038</v>
      </c>
      <c r="D12661" s="1" t="s">
        <v>27039</v>
      </c>
      <c r="E12661" s="1" t="s">
        <v>10</v>
      </c>
      <c r="F12661" s="1" t="s">
        <v>11</v>
      </c>
      <c r="G12661" s="1" t="str">
        <f>IFERROR(__xludf.DUMMYFUNCTION("GOOGLETRANSLATE(D12661,""fr"",""en"")"),"#VALUE!")</f>
        <v>#VALUE!</v>
      </c>
    </row>
    <row r="12662" ht="15.75" customHeight="1">
      <c r="A12662" s="1" t="s">
        <v>2097</v>
      </c>
      <c r="B12662" s="1">
        <v>2.0</v>
      </c>
      <c r="C12662" s="1" t="s">
        <v>27040</v>
      </c>
      <c r="D12662" s="1" t="s">
        <v>27041</v>
      </c>
      <c r="E12662" s="1" t="s">
        <v>10</v>
      </c>
      <c r="F12662" s="1" t="s">
        <v>11</v>
      </c>
      <c r="G12662" s="1" t="str">
        <f>IFERROR(__xludf.DUMMYFUNCTION("GOOGLETRANSLATE(D12662,""fr"",""en"")"),"The price suits me for these periods.
Simple and quick.
I recommend it to everyone.
Too bad there is not yet a system of sponsorship ...........")</f>
        <v>The price suits me for these periods.
Simple and quick.
I recommend it to everyone.
Too bad there is not yet a system of sponsorship ...........</v>
      </c>
    </row>
    <row r="12663" ht="15.75" customHeight="1">
      <c r="A12663" s="1" t="s">
        <v>6554</v>
      </c>
      <c r="B12663" s="1">
        <v>1.0</v>
      </c>
      <c r="C12663" s="1" t="s">
        <v>27042</v>
      </c>
      <c r="D12663" s="1" t="s">
        <v>27043</v>
      </c>
      <c r="E12663" s="1" t="s">
        <v>10</v>
      </c>
      <c r="F12663" s="1" t="s">
        <v>11</v>
      </c>
      <c r="G12663" s="1" t="str">
        <f>IFERROR(__xludf.DUMMYFUNCTION("GOOGLETRANSLATE(D12663,""fr"",""en"")"),"#VALUE!")</f>
        <v>#VALUE!</v>
      </c>
    </row>
    <row r="12664" ht="15.75" customHeight="1">
      <c r="A12664" s="1" t="s">
        <v>8304</v>
      </c>
      <c r="B12664" s="1">
        <v>3.0</v>
      </c>
      <c r="C12664" s="1" t="s">
        <v>27044</v>
      </c>
      <c r="D12664" s="1" t="s">
        <v>27045</v>
      </c>
      <c r="E12664" s="1" t="s">
        <v>575</v>
      </c>
      <c r="F12664" s="1" t="s">
        <v>84</v>
      </c>
      <c r="G12664" s="1" t="str">
        <f>IFERROR(__xludf.DUMMYFUNCTION("GOOGLETRANSLATE(D12664,""fr"",""en"")"),"#VALUE!")</f>
        <v>#VALUE!</v>
      </c>
    </row>
    <row r="12665" ht="15.75" customHeight="1">
      <c r="A12665" s="1" t="s">
        <v>17987</v>
      </c>
      <c r="B12665" s="1">
        <v>2.0</v>
      </c>
      <c r="C12665" s="1" t="s">
        <v>27046</v>
      </c>
      <c r="D12665" s="1" t="s">
        <v>27047</v>
      </c>
      <c r="E12665" s="1" t="s">
        <v>273</v>
      </c>
      <c r="F12665" s="1" t="s">
        <v>11</v>
      </c>
      <c r="G12665" s="1" t="str">
        <f>IFERROR(__xludf.DUMMYFUNCTION("GOOGLETRANSLATE(D12665,""fr"",""en"")"),"#VALUE!")</f>
        <v>#VALUE!</v>
      </c>
    </row>
    <row r="12666" ht="15.75" customHeight="1">
      <c r="A12666" s="1" t="s">
        <v>4942</v>
      </c>
      <c r="B12666" s="1">
        <v>1.0</v>
      </c>
      <c r="C12666" s="1" t="s">
        <v>27048</v>
      </c>
      <c r="D12666" s="1" t="s">
        <v>27049</v>
      </c>
      <c r="E12666" s="1" t="s">
        <v>125</v>
      </c>
      <c r="F12666" s="1" t="s">
        <v>110</v>
      </c>
      <c r="G12666" s="1" t="str">
        <f>IFERROR(__xludf.DUMMYFUNCTION("GOOGLETRANSLATE(D12666,""fr"",""en"")"),"#VALUE!")</f>
        <v>#VALUE!</v>
      </c>
    </row>
    <row r="12667" ht="15.75" customHeight="1">
      <c r="A12667" s="1" t="s">
        <v>921</v>
      </c>
      <c r="B12667" s="1">
        <v>4.0</v>
      </c>
      <c r="C12667" s="1" t="s">
        <v>27050</v>
      </c>
      <c r="D12667" s="1" t="s">
        <v>27051</v>
      </c>
      <c r="E12667" s="1" t="s">
        <v>29</v>
      </c>
      <c r="F12667" s="1" t="s">
        <v>30</v>
      </c>
      <c r="G12667" s="1" t="str">
        <f>IFERROR(__xludf.DUMMYFUNCTION("GOOGLETRANSLATE(D12667,""fr"",""en"")"),"#VALUE!")</f>
        <v>#VALUE!</v>
      </c>
    </row>
    <row r="12668" ht="15.75" customHeight="1">
      <c r="A12668" s="1" t="s">
        <v>4625</v>
      </c>
      <c r="B12668" s="1">
        <v>5.0</v>
      </c>
      <c r="C12668" s="1" t="s">
        <v>27052</v>
      </c>
      <c r="D12668" s="1" t="s">
        <v>27053</v>
      </c>
      <c r="E12668" s="1" t="s">
        <v>21</v>
      </c>
      <c r="F12668" s="1" t="s">
        <v>11</v>
      </c>
      <c r="G12668" s="1" t="str">
        <f>IFERROR(__xludf.DUMMYFUNCTION("GOOGLETRANSLATE(D12668,""fr"",""en"")"),"#VALUE!")</f>
        <v>#VALUE!</v>
      </c>
    </row>
    <row r="12669" ht="15.75" customHeight="1">
      <c r="A12669" s="1" t="s">
        <v>166</v>
      </c>
      <c r="B12669" s="1">
        <v>5.0</v>
      </c>
      <c r="C12669" s="1" t="s">
        <v>27054</v>
      </c>
      <c r="D12669" s="1" t="s">
        <v>27055</v>
      </c>
      <c r="E12669" s="1" t="s">
        <v>21</v>
      </c>
      <c r="F12669" s="1" t="s">
        <v>11</v>
      </c>
      <c r="G12669" s="1" t="str">
        <f>IFERROR(__xludf.DUMMYFUNCTION("GOOGLETRANSLATE(D12669,""fr"",""en"")"),"#VALUE!")</f>
        <v>#VALUE!</v>
      </c>
    </row>
    <row r="12670" ht="15.75" customHeight="1">
      <c r="A12670" s="1" t="s">
        <v>2097</v>
      </c>
      <c r="B12670" s="1">
        <v>4.0</v>
      </c>
      <c r="C12670" s="1" t="s">
        <v>27056</v>
      </c>
      <c r="D12670" s="1" t="s">
        <v>27057</v>
      </c>
      <c r="E12670" s="1" t="s">
        <v>176</v>
      </c>
      <c r="F12670" s="1" t="s">
        <v>66</v>
      </c>
      <c r="G12670" s="1" t="str">
        <f>IFERROR(__xludf.DUMMYFUNCTION("GOOGLETRANSLATE(D12670,""fr"",""en"")"),"#VALUE!")</f>
        <v>#VALUE!</v>
      </c>
    </row>
    <row r="12671" ht="15.75" customHeight="1">
      <c r="A12671" s="1" t="s">
        <v>1934</v>
      </c>
      <c r="B12671" s="1">
        <v>4.0</v>
      </c>
      <c r="C12671" s="1" t="s">
        <v>27058</v>
      </c>
      <c r="D12671" s="1" t="s">
        <v>27059</v>
      </c>
      <c r="E12671" s="1" t="s">
        <v>21</v>
      </c>
      <c r="F12671" s="1" t="s">
        <v>11</v>
      </c>
      <c r="G12671" s="1" t="str">
        <f>IFERROR(__xludf.DUMMYFUNCTION("GOOGLETRANSLATE(D12671,""fr"",""en"")"),"#VALUE!")</f>
        <v>#VALUE!</v>
      </c>
    </row>
    <row r="12672" ht="15.75" customHeight="1">
      <c r="A12672" s="1" t="s">
        <v>18</v>
      </c>
      <c r="B12672" s="1">
        <v>5.0</v>
      </c>
      <c r="C12672" s="1" t="s">
        <v>27060</v>
      </c>
      <c r="D12672" s="1" t="s">
        <v>27061</v>
      </c>
      <c r="E12672" s="1" t="s">
        <v>21</v>
      </c>
      <c r="F12672" s="1" t="s">
        <v>11</v>
      </c>
      <c r="G12672" s="1" t="str">
        <f>IFERROR(__xludf.DUMMYFUNCTION("GOOGLETRANSLATE(D12672,""fr"",""en"")"),"#VALUE!")</f>
        <v>#VALUE!</v>
      </c>
    </row>
    <row r="12673" ht="15.75" customHeight="1">
      <c r="A12673" s="1" t="s">
        <v>643</v>
      </c>
      <c r="B12673" s="1">
        <v>5.0</v>
      </c>
      <c r="C12673" s="1" t="s">
        <v>27062</v>
      </c>
      <c r="D12673" s="1" t="s">
        <v>27063</v>
      </c>
      <c r="E12673" s="1" t="s">
        <v>65</v>
      </c>
      <c r="F12673" s="1" t="s">
        <v>66</v>
      </c>
      <c r="G12673" s="1" t="str">
        <f>IFERROR(__xludf.DUMMYFUNCTION("GOOGLETRANSLATE(D12673,""fr"",""en"")"),"#VALUE!")</f>
        <v>#VALUE!</v>
      </c>
    </row>
    <row r="12674" ht="15.75" customHeight="1">
      <c r="A12674" s="1" t="s">
        <v>18</v>
      </c>
      <c r="B12674" s="1">
        <v>4.0</v>
      </c>
      <c r="C12674" s="1" t="s">
        <v>27064</v>
      </c>
      <c r="D12674" s="1" t="s">
        <v>27065</v>
      </c>
      <c r="E12674" s="1" t="s">
        <v>21</v>
      </c>
      <c r="F12674" s="1" t="s">
        <v>11</v>
      </c>
      <c r="G12674" s="1" t="str">
        <f>IFERROR(__xludf.DUMMYFUNCTION("GOOGLETRANSLATE(D12674,""fr"",""en"")"),"#VALUE!")</f>
        <v>#VALUE!</v>
      </c>
    </row>
    <row r="12675" ht="15.75" customHeight="1">
      <c r="A12675" s="1" t="s">
        <v>1940</v>
      </c>
      <c r="B12675" s="1">
        <v>4.0</v>
      </c>
      <c r="C12675" s="1" t="s">
        <v>27066</v>
      </c>
      <c r="D12675" s="1" t="s">
        <v>27067</v>
      </c>
      <c r="E12675" s="1" t="s">
        <v>10</v>
      </c>
      <c r="F12675" s="1" t="s">
        <v>11</v>
      </c>
      <c r="G12675" s="1" t="str">
        <f>IFERROR(__xludf.DUMMYFUNCTION("GOOGLETRANSLATE(D12675,""fr"",""en"")"),"#VALUE!")</f>
        <v>#VALUE!</v>
      </c>
    </row>
    <row r="12676" ht="15.75" customHeight="1">
      <c r="A12676" s="1" t="s">
        <v>2190</v>
      </c>
      <c r="B12676" s="1">
        <v>1.0</v>
      </c>
      <c r="C12676" s="1" t="s">
        <v>27068</v>
      </c>
      <c r="D12676" s="1" t="s">
        <v>27069</v>
      </c>
      <c r="E12676" s="1" t="s">
        <v>423</v>
      </c>
      <c r="F12676" s="1" t="s">
        <v>30</v>
      </c>
      <c r="G12676" s="1" t="str">
        <f>IFERROR(__xludf.DUMMYFUNCTION("GOOGLETRANSLATE(D12676,""fr"",""en"")"),"#VALUE!")</f>
        <v>#VALUE!</v>
      </c>
    </row>
    <row r="12677" ht="15.75" customHeight="1">
      <c r="A12677" s="1" t="s">
        <v>27070</v>
      </c>
      <c r="B12677" s="1">
        <v>1.0</v>
      </c>
      <c r="C12677" s="1" t="s">
        <v>6226</v>
      </c>
      <c r="D12677" s="1" t="s">
        <v>27071</v>
      </c>
      <c r="E12677" s="1" t="s">
        <v>373</v>
      </c>
      <c r="F12677" s="1" t="s">
        <v>30</v>
      </c>
      <c r="G12677" s="1" t="str">
        <f>IFERROR(__xludf.DUMMYFUNCTION("GOOGLETRANSLATE(D12677,""fr"",""en"")"),"#VALUE!")</f>
        <v>#VALUE!</v>
      </c>
    </row>
    <row r="12678" ht="15.75" customHeight="1">
      <c r="A12678" s="1" t="s">
        <v>9482</v>
      </c>
      <c r="B12678" s="1">
        <v>2.0</v>
      </c>
      <c r="C12678" s="1" t="s">
        <v>27072</v>
      </c>
      <c r="D12678" s="1" t="s">
        <v>27073</v>
      </c>
      <c r="E12678" s="1" t="s">
        <v>292</v>
      </c>
      <c r="F12678" s="1" t="s">
        <v>11</v>
      </c>
      <c r="G12678" s="1" t="str">
        <f>IFERROR(__xludf.DUMMYFUNCTION("GOOGLETRANSLATE(D12678,""fr"",""en"")"),"#VALUE!")</f>
        <v>#VALUE!</v>
      </c>
    </row>
    <row r="12679" ht="15.75" customHeight="1">
      <c r="A12679" s="1" t="s">
        <v>1218</v>
      </c>
      <c r="B12679" s="1">
        <v>5.0</v>
      </c>
      <c r="C12679" s="1" t="s">
        <v>27074</v>
      </c>
      <c r="D12679" s="1" t="s">
        <v>27075</v>
      </c>
      <c r="E12679" s="1" t="s">
        <v>614</v>
      </c>
      <c r="F12679" s="1" t="s">
        <v>30</v>
      </c>
      <c r="G12679" s="1" t="str">
        <f>IFERROR(__xludf.DUMMYFUNCTION("GOOGLETRANSLATE(D12679,""fr"",""en"")"),"#VALUE!")</f>
        <v>#VALUE!</v>
      </c>
    </row>
    <row r="12680" ht="15.75" customHeight="1">
      <c r="A12680" s="1" t="s">
        <v>67</v>
      </c>
      <c r="B12680" s="1">
        <v>4.0</v>
      </c>
      <c r="C12680" s="1" t="s">
        <v>27076</v>
      </c>
      <c r="D12680" s="1" t="s">
        <v>27077</v>
      </c>
      <c r="E12680" s="1" t="s">
        <v>10</v>
      </c>
      <c r="F12680" s="1" t="s">
        <v>11</v>
      </c>
      <c r="G12680" s="1" t="str">
        <f>IFERROR(__xludf.DUMMYFUNCTION("GOOGLETRANSLATE(D12680,""fr"",""en"")"),"#VALUE!")</f>
        <v>#VALUE!</v>
      </c>
    </row>
    <row r="12681" ht="15.75" customHeight="1">
      <c r="A12681" s="1" t="s">
        <v>7200</v>
      </c>
      <c r="B12681" s="1">
        <v>2.0</v>
      </c>
      <c r="C12681" s="1" t="s">
        <v>27078</v>
      </c>
      <c r="D12681" s="1" t="s">
        <v>27079</v>
      </c>
      <c r="E12681" s="1" t="s">
        <v>273</v>
      </c>
      <c r="F12681" s="1" t="s">
        <v>11</v>
      </c>
      <c r="G12681" s="1" t="str">
        <f>IFERROR(__xludf.DUMMYFUNCTION("GOOGLETRANSLATE(D12681,""fr"",""en"")"),"#VALUE!")</f>
        <v>#VALUE!</v>
      </c>
    </row>
    <row r="12682" ht="15.75" customHeight="1">
      <c r="A12682" s="1" t="s">
        <v>100</v>
      </c>
      <c r="B12682" s="1">
        <v>5.0</v>
      </c>
      <c r="C12682" s="1" t="s">
        <v>27080</v>
      </c>
      <c r="D12682" s="1" t="s">
        <v>27081</v>
      </c>
      <c r="E12682" s="1" t="s">
        <v>21</v>
      </c>
      <c r="F12682" s="1" t="s">
        <v>11</v>
      </c>
      <c r="G12682" s="1" t="str">
        <f>IFERROR(__xludf.DUMMYFUNCTION("GOOGLETRANSLATE(D12682,""fr"",""en"")"),"#VALUE!")</f>
        <v>#VALUE!</v>
      </c>
    </row>
    <row r="12683" ht="15.75" customHeight="1">
      <c r="A12683" s="1" t="s">
        <v>1726</v>
      </c>
      <c r="B12683" s="1">
        <v>1.0</v>
      </c>
      <c r="C12683" s="1" t="s">
        <v>27082</v>
      </c>
      <c r="D12683" s="1" t="s">
        <v>27083</v>
      </c>
      <c r="E12683" s="1" t="s">
        <v>25</v>
      </c>
      <c r="F12683" s="1" t="s">
        <v>11</v>
      </c>
      <c r="G12683" s="1" t="str">
        <f>IFERROR(__xludf.DUMMYFUNCTION("GOOGLETRANSLATE(D12683,""fr"",""en"")"),"#VALUE!")</f>
        <v>#VALUE!</v>
      </c>
    </row>
    <row r="12684" ht="15.75" customHeight="1">
      <c r="A12684" s="1" t="s">
        <v>1198</v>
      </c>
      <c r="B12684" s="1">
        <v>1.0</v>
      </c>
      <c r="C12684" s="1" t="s">
        <v>27084</v>
      </c>
      <c r="D12684" s="1" t="s">
        <v>27085</v>
      </c>
      <c r="E12684" s="1" t="s">
        <v>176</v>
      </c>
      <c r="F12684" s="1" t="s">
        <v>66</v>
      </c>
      <c r="G12684" s="1" t="str">
        <f>IFERROR(__xludf.DUMMYFUNCTION("GOOGLETRANSLATE(D12684,""fr"",""en"")"),"#VALUE!")</f>
        <v>#VALUE!</v>
      </c>
    </row>
    <row r="12685" ht="15.75" customHeight="1">
      <c r="A12685" s="1" t="s">
        <v>6582</v>
      </c>
      <c r="B12685" s="1">
        <v>3.0</v>
      </c>
      <c r="C12685" s="1" t="s">
        <v>27086</v>
      </c>
      <c r="D12685" s="1" t="s">
        <v>27087</v>
      </c>
      <c r="E12685" s="1" t="s">
        <v>827</v>
      </c>
      <c r="F12685" s="1" t="s">
        <v>39</v>
      </c>
      <c r="G12685" s="1" t="str">
        <f>IFERROR(__xludf.DUMMYFUNCTION("GOOGLETRANSLATE(D12685,""fr"",""en"")"),"#VALUE!")</f>
        <v>#VALUE!</v>
      </c>
    </row>
    <row r="12686" ht="15.75" customHeight="1">
      <c r="A12686" s="1" t="s">
        <v>13334</v>
      </c>
      <c r="B12686" s="1">
        <v>3.0</v>
      </c>
      <c r="C12686" s="1" t="s">
        <v>27088</v>
      </c>
      <c r="D12686" s="1" t="s">
        <v>27089</v>
      </c>
      <c r="E12686" s="1" t="s">
        <v>125</v>
      </c>
      <c r="F12686" s="1" t="s">
        <v>11</v>
      </c>
      <c r="G12686" s="1" t="str">
        <f>IFERROR(__xludf.DUMMYFUNCTION("GOOGLETRANSLATE(D12686,""fr"",""en"")"),"#VALUE!")</f>
        <v>#VALUE!</v>
      </c>
    </row>
    <row r="12687" ht="15.75" customHeight="1">
      <c r="A12687" s="1" t="s">
        <v>686</v>
      </c>
      <c r="B12687" s="1">
        <v>5.0</v>
      </c>
      <c r="C12687" s="1" t="s">
        <v>27090</v>
      </c>
      <c r="D12687" s="1" t="s">
        <v>27091</v>
      </c>
      <c r="E12687" s="1" t="s">
        <v>21</v>
      </c>
      <c r="F12687" s="1" t="s">
        <v>11</v>
      </c>
      <c r="G12687" s="1" t="str">
        <f>IFERROR(__xludf.DUMMYFUNCTION("GOOGLETRANSLATE(D12687,""fr"",""en"")"),"#VALUE!")</f>
        <v>#VALUE!</v>
      </c>
    </row>
    <row r="12688" ht="15.75" customHeight="1">
      <c r="A12688" s="1" t="s">
        <v>10564</v>
      </c>
      <c r="B12688" s="1">
        <v>4.0</v>
      </c>
      <c r="C12688" s="1" t="s">
        <v>27092</v>
      </c>
      <c r="D12688" s="1" t="s">
        <v>27093</v>
      </c>
      <c r="E12688" s="1" t="s">
        <v>29</v>
      </c>
      <c r="F12688" s="1" t="s">
        <v>30</v>
      </c>
      <c r="G12688" s="1" t="str">
        <f>IFERROR(__xludf.DUMMYFUNCTION("GOOGLETRANSLATE(D12688,""fr"",""en"")"),"#VALUE!")</f>
        <v>#VALUE!</v>
      </c>
    </row>
    <row r="12689" ht="15.75" customHeight="1">
      <c r="A12689" s="1" t="s">
        <v>138</v>
      </c>
      <c r="B12689" s="1">
        <v>1.0</v>
      </c>
      <c r="C12689" s="1" t="s">
        <v>27094</v>
      </c>
      <c r="D12689" s="1" t="s">
        <v>27095</v>
      </c>
      <c r="E12689" s="1" t="s">
        <v>226</v>
      </c>
      <c r="F12689" s="1" t="s">
        <v>110</v>
      </c>
      <c r="G12689" s="1" t="str">
        <f>IFERROR(__xludf.DUMMYFUNCTION("GOOGLETRANSLATE(D12689,""fr"",""en"")"),"#VALUE!")</f>
        <v>#VALUE!</v>
      </c>
    </row>
    <row r="12690" ht="15.75" customHeight="1">
      <c r="A12690" s="1" t="s">
        <v>245</v>
      </c>
      <c r="B12690" s="1">
        <v>4.0</v>
      </c>
      <c r="C12690" s="1" t="s">
        <v>27096</v>
      </c>
      <c r="D12690" s="1" t="s">
        <v>27097</v>
      </c>
      <c r="E12690" s="1" t="s">
        <v>21</v>
      </c>
      <c r="F12690" s="1" t="s">
        <v>11</v>
      </c>
      <c r="G12690" s="1" t="str">
        <f>IFERROR(__xludf.DUMMYFUNCTION("GOOGLETRANSLATE(D12690,""fr"",""en"")"),"#VALUE!")</f>
        <v>#VALUE!</v>
      </c>
    </row>
    <row r="12691" ht="15.75" customHeight="1">
      <c r="A12691" s="1" t="s">
        <v>7112</v>
      </c>
      <c r="B12691" s="1">
        <v>1.0</v>
      </c>
      <c r="C12691" s="1" t="s">
        <v>27098</v>
      </c>
      <c r="D12691" s="1" t="s">
        <v>27099</v>
      </c>
      <c r="E12691" s="1" t="s">
        <v>43</v>
      </c>
      <c r="F12691" s="1" t="s">
        <v>30</v>
      </c>
      <c r="G12691" s="1" t="str">
        <f>IFERROR(__xludf.DUMMYFUNCTION("GOOGLETRANSLATE(D12691,""fr"",""en"")"),"#VALUE!")</f>
        <v>#VALUE!</v>
      </c>
    </row>
    <row r="12692" ht="15.75" customHeight="1">
      <c r="A12692" s="1" t="s">
        <v>7386</v>
      </c>
      <c r="B12692" s="1">
        <v>4.0</v>
      </c>
      <c r="C12692" s="1" t="s">
        <v>27100</v>
      </c>
      <c r="D12692" s="1" t="s">
        <v>27101</v>
      </c>
      <c r="E12692" s="1" t="s">
        <v>21</v>
      </c>
      <c r="F12692" s="1" t="s">
        <v>11</v>
      </c>
      <c r="G12692" s="1" t="str">
        <f>IFERROR(__xludf.DUMMYFUNCTION("GOOGLETRANSLATE(D12692,""fr"",""en"")"),"#VALUE!")</f>
        <v>#VALUE!</v>
      </c>
    </row>
    <row r="12693" ht="15.75" customHeight="1">
      <c r="A12693" s="1" t="s">
        <v>6976</v>
      </c>
      <c r="B12693" s="1">
        <v>3.0</v>
      </c>
      <c r="C12693" s="1" t="s">
        <v>27102</v>
      </c>
      <c r="D12693" s="1" t="s">
        <v>27103</v>
      </c>
      <c r="E12693" s="1" t="s">
        <v>226</v>
      </c>
      <c r="F12693" s="1" t="s">
        <v>11</v>
      </c>
      <c r="G12693" s="1" t="str">
        <f>IFERROR(__xludf.DUMMYFUNCTION("GOOGLETRANSLATE(D12693,""fr"",""en"")"),"#VALUE!")</f>
        <v>#VALUE!</v>
      </c>
    </row>
    <row r="12694" ht="15.75" customHeight="1">
      <c r="A12694" s="1" t="s">
        <v>3312</v>
      </c>
      <c r="B12694" s="1">
        <v>4.0</v>
      </c>
      <c r="C12694" s="1" t="s">
        <v>27104</v>
      </c>
      <c r="D12694" s="1" t="s">
        <v>27105</v>
      </c>
      <c r="E12694" s="1" t="s">
        <v>10</v>
      </c>
      <c r="F12694" s="1" t="s">
        <v>11</v>
      </c>
      <c r="G12694" s="1" t="str">
        <f>IFERROR(__xludf.DUMMYFUNCTION("GOOGLETRANSLATE(D12694,""fr"",""en"")"),"#VALUE!")</f>
        <v>#VALUE!</v>
      </c>
    </row>
    <row r="12695" ht="15.75" customHeight="1">
      <c r="A12695" s="1" t="s">
        <v>5582</v>
      </c>
      <c r="B12695" s="1">
        <v>1.0</v>
      </c>
      <c r="C12695" s="1" t="s">
        <v>27106</v>
      </c>
      <c r="D12695" s="1" t="s">
        <v>27107</v>
      </c>
      <c r="E12695" s="1" t="s">
        <v>52</v>
      </c>
      <c r="F12695" s="1" t="s">
        <v>118</v>
      </c>
      <c r="G12695" s="1" t="str">
        <f>IFERROR(__xludf.DUMMYFUNCTION("GOOGLETRANSLATE(D12695,""fr"",""en"")"),"#VALUE!")</f>
        <v>#VALUE!</v>
      </c>
    </row>
    <row r="12696" ht="15.75" customHeight="1">
      <c r="A12696" s="1" t="s">
        <v>656</v>
      </c>
      <c r="B12696" s="1">
        <v>5.0</v>
      </c>
      <c r="C12696" s="1" t="s">
        <v>27108</v>
      </c>
      <c r="D12696" s="1" t="s">
        <v>27109</v>
      </c>
      <c r="E12696" s="1" t="s">
        <v>448</v>
      </c>
      <c r="F12696" s="1" t="s">
        <v>84</v>
      </c>
      <c r="G12696" s="1" t="str">
        <f>IFERROR(__xludf.DUMMYFUNCTION("GOOGLETRANSLATE(D12696,""fr"",""en"")"),"#VALUE!")</f>
        <v>#VALUE!</v>
      </c>
    </row>
    <row r="12697" ht="15.75" customHeight="1">
      <c r="A12697" s="1" t="s">
        <v>1889</v>
      </c>
      <c r="B12697" s="1">
        <v>1.0</v>
      </c>
      <c r="C12697" s="1" t="s">
        <v>27110</v>
      </c>
      <c r="D12697" s="1" t="s">
        <v>27111</v>
      </c>
      <c r="E12697" s="1" t="s">
        <v>296</v>
      </c>
      <c r="F12697" s="1" t="s">
        <v>48</v>
      </c>
      <c r="G12697" s="1" t="str">
        <f>IFERROR(__xludf.DUMMYFUNCTION("GOOGLETRANSLATE(D12697,""fr"",""en"")"),"#VALUE!")</f>
        <v>#VALUE!</v>
      </c>
    </row>
    <row r="12698" ht="15.75" customHeight="1">
      <c r="A12698" s="1" t="s">
        <v>3344</v>
      </c>
      <c r="B12698" s="1">
        <v>4.0</v>
      </c>
      <c r="C12698" s="1" t="s">
        <v>27112</v>
      </c>
      <c r="D12698" s="1" t="s">
        <v>27113</v>
      </c>
      <c r="E12698" s="1" t="s">
        <v>25</v>
      </c>
      <c r="F12698" s="1" t="s">
        <v>110</v>
      </c>
      <c r="G12698" s="1" t="str">
        <f>IFERROR(__xludf.DUMMYFUNCTION("GOOGLETRANSLATE(D12698,""fr"",""en"")"),"#VALUE!")</f>
        <v>#VALUE!</v>
      </c>
    </row>
    <row r="12699" ht="15.75" customHeight="1">
      <c r="A12699" s="1" t="s">
        <v>4432</v>
      </c>
      <c r="B12699" s="1">
        <v>3.0</v>
      </c>
      <c r="C12699" s="1" t="s">
        <v>27114</v>
      </c>
      <c r="D12699" s="1" t="s">
        <v>27115</v>
      </c>
      <c r="E12699" s="1" t="s">
        <v>484</v>
      </c>
      <c r="F12699" s="1" t="s">
        <v>30</v>
      </c>
      <c r="G12699" s="1" t="str">
        <f>IFERROR(__xludf.DUMMYFUNCTION("GOOGLETRANSLATE(D12699,""fr"",""en"")"),"#VALUE!")</f>
        <v>#VALUE!</v>
      </c>
    </row>
    <row r="12700" ht="15.75" customHeight="1">
      <c r="A12700" s="1" t="s">
        <v>4395</v>
      </c>
      <c r="B12700" s="1">
        <v>1.0</v>
      </c>
      <c r="C12700" s="1" t="s">
        <v>27116</v>
      </c>
      <c r="D12700" s="1" t="s">
        <v>27117</v>
      </c>
      <c r="E12700" s="1" t="s">
        <v>226</v>
      </c>
      <c r="F12700" s="1" t="s">
        <v>11</v>
      </c>
      <c r="G12700" s="1" t="str">
        <f>IFERROR(__xludf.DUMMYFUNCTION("GOOGLETRANSLATE(D12700,""fr"",""en"")"),"#VALUE!")</f>
        <v>#VALUE!</v>
      </c>
    </row>
    <row r="12701" ht="15.75" customHeight="1">
      <c r="A12701" s="1" t="s">
        <v>5780</v>
      </c>
      <c r="B12701" s="1">
        <v>1.0</v>
      </c>
      <c r="C12701" s="1" t="s">
        <v>27118</v>
      </c>
      <c r="D12701" s="1" t="s">
        <v>27119</v>
      </c>
      <c r="E12701" s="1" t="s">
        <v>296</v>
      </c>
      <c r="F12701" s="1" t="s">
        <v>110</v>
      </c>
      <c r="G12701" s="1" t="str">
        <f>IFERROR(__xludf.DUMMYFUNCTION("GOOGLETRANSLATE(D12701,""fr"",""en"")"),"#VALUE!")</f>
        <v>#VALUE!</v>
      </c>
    </row>
    <row r="12702" ht="15.75" customHeight="1">
      <c r="A12702" s="1" t="s">
        <v>7381</v>
      </c>
      <c r="B12702" s="1">
        <v>1.0</v>
      </c>
      <c r="C12702" s="1" t="s">
        <v>27120</v>
      </c>
      <c r="D12702" s="1" t="s">
        <v>27121</v>
      </c>
      <c r="E12702" s="1" t="s">
        <v>125</v>
      </c>
      <c r="F12702" s="1" t="s">
        <v>11</v>
      </c>
      <c r="G12702" s="1" t="str">
        <f>IFERROR(__xludf.DUMMYFUNCTION("GOOGLETRANSLATE(D12702,""fr"",""en"")"),"#VALUE!")</f>
        <v>#VALUE!</v>
      </c>
    </row>
    <row r="12703" ht="15.75" customHeight="1">
      <c r="A12703" s="1" t="s">
        <v>3321</v>
      </c>
      <c r="B12703" s="1">
        <v>2.0</v>
      </c>
      <c r="C12703" s="1" t="s">
        <v>27122</v>
      </c>
      <c r="D12703" s="1" t="s">
        <v>27123</v>
      </c>
      <c r="E12703" s="1" t="s">
        <v>21</v>
      </c>
      <c r="F12703" s="1" t="s">
        <v>11</v>
      </c>
      <c r="G12703" s="1" t="str">
        <f>IFERROR(__xludf.DUMMYFUNCTION("GOOGLETRANSLATE(D12703,""fr"",""en"")"),"#VALUE!")</f>
        <v>#VALUE!</v>
      </c>
    </row>
    <row r="12704" ht="15.75" customHeight="1">
      <c r="A12704" s="1" t="s">
        <v>4245</v>
      </c>
      <c r="B12704" s="1">
        <v>1.0</v>
      </c>
      <c r="C12704" s="1" t="s">
        <v>27124</v>
      </c>
      <c r="D12704" s="1" t="s">
        <v>27125</v>
      </c>
      <c r="E12704" s="1" t="s">
        <v>125</v>
      </c>
      <c r="F12704" s="1" t="s">
        <v>110</v>
      </c>
      <c r="G12704" s="1" t="str">
        <f>IFERROR(__xludf.DUMMYFUNCTION("GOOGLETRANSLATE(D12704,""fr"",""en"")"),"#VALUE!")</f>
        <v>#VALUE!</v>
      </c>
    </row>
    <row r="12705" ht="15.75" customHeight="1">
      <c r="A12705" s="1" t="s">
        <v>59</v>
      </c>
      <c r="B12705" s="1">
        <v>2.0</v>
      </c>
      <c r="C12705" s="1" t="s">
        <v>27126</v>
      </c>
      <c r="D12705" s="1" t="s">
        <v>27127</v>
      </c>
      <c r="E12705" s="1" t="s">
        <v>10</v>
      </c>
      <c r="F12705" s="1" t="s">
        <v>11</v>
      </c>
      <c r="G12705" s="1" t="str">
        <f>IFERROR(__xludf.DUMMYFUNCTION("GOOGLETRANSLATE(D12705,""fr"",""en"")"),"#VALUE!")</f>
        <v>#VALUE!</v>
      </c>
    </row>
    <row r="12706" ht="15.75" customHeight="1">
      <c r="A12706" s="1" t="s">
        <v>991</v>
      </c>
      <c r="B12706" s="1">
        <v>5.0</v>
      </c>
      <c r="C12706" s="1" t="s">
        <v>27128</v>
      </c>
      <c r="D12706" s="1" t="s">
        <v>27129</v>
      </c>
      <c r="E12706" s="1" t="s">
        <v>484</v>
      </c>
      <c r="F12706" s="1" t="s">
        <v>30</v>
      </c>
      <c r="G12706" s="1" t="str">
        <f>IFERROR(__xludf.DUMMYFUNCTION("GOOGLETRANSLATE(D12706,""fr"",""en"")"),"#VALUE!")</f>
        <v>#VALUE!</v>
      </c>
    </row>
    <row r="12707" ht="15.75" customHeight="1">
      <c r="A12707" s="1" t="s">
        <v>1913</v>
      </c>
      <c r="B12707" s="1">
        <v>1.0</v>
      </c>
      <c r="C12707" s="1" t="s">
        <v>27130</v>
      </c>
      <c r="D12707" s="1" t="s">
        <v>27131</v>
      </c>
      <c r="E12707" s="1" t="s">
        <v>109</v>
      </c>
      <c r="F12707" s="1" t="s">
        <v>11</v>
      </c>
      <c r="G12707" s="1" t="str">
        <f>IFERROR(__xludf.DUMMYFUNCTION("GOOGLETRANSLATE(D12707,""fr"",""en"")"),"#VALUE!")</f>
        <v>#VALUE!</v>
      </c>
    </row>
    <row r="12708" ht="15.75" customHeight="1">
      <c r="A12708" s="1" t="s">
        <v>24260</v>
      </c>
      <c r="B12708" s="1">
        <v>5.0</v>
      </c>
      <c r="C12708" s="1" t="s">
        <v>27132</v>
      </c>
      <c r="D12708" s="1" t="s">
        <v>27133</v>
      </c>
      <c r="E12708" s="1" t="s">
        <v>21</v>
      </c>
      <c r="F12708" s="1" t="s">
        <v>11</v>
      </c>
      <c r="G12708" s="1" t="str">
        <f>IFERROR(__xludf.DUMMYFUNCTION("GOOGLETRANSLATE(D12708,""fr"",""en"")"),"#VALUE!")</f>
        <v>#VALUE!</v>
      </c>
    </row>
    <row r="12709" ht="15.75" customHeight="1">
      <c r="A12709" s="1" t="s">
        <v>258</v>
      </c>
      <c r="B12709" s="1">
        <v>2.0</v>
      </c>
      <c r="C12709" s="1" t="s">
        <v>18904</v>
      </c>
      <c r="D12709" s="1" t="s">
        <v>27134</v>
      </c>
      <c r="E12709" s="1" t="s">
        <v>52</v>
      </c>
      <c r="F12709" s="1" t="s">
        <v>110</v>
      </c>
      <c r="G12709" s="1" t="str">
        <f>IFERROR(__xludf.DUMMYFUNCTION("GOOGLETRANSLATE(D12709,""fr"",""en"")"),"#VALUE!")</f>
        <v>#VALUE!</v>
      </c>
    </row>
    <row r="12710" ht="15.75" customHeight="1">
      <c r="A12710" s="1" t="s">
        <v>9307</v>
      </c>
      <c r="B12710" s="1">
        <v>4.0</v>
      </c>
      <c r="C12710" s="1" t="s">
        <v>27135</v>
      </c>
      <c r="D12710" s="1" t="s">
        <v>27136</v>
      </c>
      <c r="E12710" s="1" t="s">
        <v>484</v>
      </c>
      <c r="F12710" s="1" t="s">
        <v>30</v>
      </c>
      <c r="G12710" s="1" t="str">
        <f>IFERROR(__xludf.DUMMYFUNCTION("GOOGLETRANSLATE(D12710,""fr"",""en"")"),"#VALUE!")</f>
        <v>#VALUE!</v>
      </c>
    </row>
    <row r="12711" ht="15.75" customHeight="1">
      <c r="A12711" s="1" t="s">
        <v>3186</v>
      </c>
      <c r="B12711" s="1">
        <v>1.0</v>
      </c>
      <c r="C12711" s="1" t="s">
        <v>27137</v>
      </c>
      <c r="D12711" s="1" t="s">
        <v>27138</v>
      </c>
      <c r="E12711" s="1" t="s">
        <v>10</v>
      </c>
      <c r="F12711" s="1" t="s">
        <v>11</v>
      </c>
      <c r="G12711" s="1" t="str">
        <f>IFERROR(__xludf.DUMMYFUNCTION("GOOGLETRANSLATE(D12711,""fr"",""en"")"),"#VALUE!")</f>
        <v>#VALUE!</v>
      </c>
    </row>
    <row r="12712" ht="15.75" customHeight="1">
      <c r="A12712" s="1" t="s">
        <v>3637</v>
      </c>
      <c r="B12712" s="1">
        <v>2.0</v>
      </c>
      <c r="C12712" s="1" t="s">
        <v>27139</v>
      </c>
      <c r="D12712" s="1" t="s">
        <v>27140</v>
      </c>
      <c r="E12712" s="1" t="s">
        <v>484</v>
      </c>
      <c r="F12712" s="1" t="s">
        <v>30</v>
      </c>
      <c r="G12712" s="1" t="str">
        <f>IFERROR(__xludf.DUMMYFUNCTION("GOOGLETRANSLATE(D12712,""fr"",""en"")"),"#VALUE!")</f>
        <v>#VALUE!</v>
      </c>
    </row>
    <row r="12713" ht="15.75" customHeight="1">
      <c r="A12713" s="1" t="s">
        <v>594</v>
      </c>
      <c r="B12713" s="1">
        <v>5.0</v>
      </c>
      <c r="C12713" s="1" t="s">
        <v>27141</v>
      </c>
      <c r="D12713" s="1" t="s">
        <v>27142</v>
      </c>
      <c r="E12713" s="1" t="s">
        <v>10</v>
      </c>
      <c r="F12713" s="1" t="s">
        <v>11</v>
      </c>
      <c r="G12713" s="1" t="str">
        <f>IFERROR(__xludf.DUMMYFUNCTION("GOOGLETRANSLATE(D12713,""fr"",""en"")"),"#VALUE!")</f>
        <v>#VALUE!</v>
      </c>
    </row>
    <row r="12714" ht="15.75" customHeight="1">
      <c r="A12714" s="1" t="s">
        <v>424</v>
      </c>
      <c r="B12714" s="1">
        <v>2.0</v>
      </c>
      <c r="C12714" s="1" t="s">
        <v>27143</v>
      </c>
      <c r="D12714" s="1" t="s">
        <v>27144</v>
      </c>
      <c r="E12714" s="1" t="s">
        <v>25</v>
      </c>
      <c r="F12714" s="1" t="s">
        <v>11</v>
      </c>
      <c r="G12714" s="1" t="str">
        <f>IFERROR(__xludf.DUMMYFUNCTION("GOOGLETRANSLATE(D12714,""fr"",""en"")"),"#VALUE!")</f>
        <v>#VALUE!</v>
      </c>
    </row>
    <row r="12715" ht="15.75" customHeight="1">
      <c r="A12715" s="1" t="s">
        <v>3312</v>
      </c>
      <c r="B12715" s="1">
        <v>1.0</v>
      </c>
      <c r="C12715" s="1" t="s">
        <v>27145</v>
      </c>
      <c r="D12715" s="1" t="s">
        <v>27146</v>
      </c>
      <c r="E12715" s="1" t="s">
        <v>10</v>
      </c>
      <c r="F12715" s="1" t="s">
        <v>11</v>
      </c>
      <c r="G12715" s="1" t="str">
        <f>IFERROR(__xludf.DUMMYFUNCTION("GOOGLETRANSLATE(D12715,""fr"",""en"")"),"#VALUE!")</f>
        <v>#VALUE!</v>
      </c>
    </row>
    <row r="12716" ht="15.75" customHeight="1">
      <c r="A12716" s="1" t="s">
        <v>147</v>
      </c>
      <c r="B12716" s="1">
        <v>5.0</v>
      </c>
      <c r="C12716" s="1" t="s">
        <v>27147</v>
      </c>
      <c r="D12716" s="1" t="s">
        <v>27148</v>
      </c>
      <c r="E12716" s="1" t="s">
        <v>169</v>
      </c>
      <c r="F12716" s="1" t="s">
        <v>11</v>
      </c>
      <c r="G12716" s="1" t="str">
        <f>IFERROR(__xludf.DUMMYFUNCTION("GOOGLETRANSLATE(D12716,""fr"",""en"")"),"#VALUE!")</f>
        <v>#VALUE!</v>
      </c>
    </row>
    <row r="12717" ht="15.75" customHeight="1">
      <c r="A12717" s="1" t="s">
        <v>326</v>
      </c>
      <c r="B12717" s="1">
        <v>5.0</v>
      </c>
      <c r="C12717" s="1" t="s">
        <v>27149</v>
      </c>
      <c r="D12717" s="1" t="s">
        <v>27150</v>
      </c>
      <c r="E12717" s="1" t="s">
        <v>21</v>
      </c>
      <c r="F12717" s="1" t="s">
        <v>11</v>
      </c>
      <c r="G12717" s="1" t="str">
        <f>IFERROR(__xludf.DUMMYFUNCTION("GOOGLETRANSLATE(D12717,""fr"",""en"")"),"#VALUE!")</f>
        <v>#VALUE!</v>
      </c>
    </row>
    <row r="12718" ht="15.75" customHeight="1">
      <c r="A12718" s="1" t="s">
        <v>3813</v>
      </c>
      <c r="B12718" s="1">
        <v>4.0</v>
      </c>
      <c r="C12718" s="1" t="s">
        <v>27151</v>
      </c>
      <c r="D12718" s="1" t="s">
        <v>27152</v>
      </c>
      <c r="E12718" s="1" t="s">
        <v>614</v>
      </c>
      <c r="F12718" s="1" t="s">
        <v>30</v>
      </c>
      <c r="G12718" s="1" t="str">
        <f>IFERROR(__xludf.DUMMYFUNCTION("GOOGLETRANSLATE(D12718,""fr"",""en"")"),"#VALUE!")</f>
        <v>#VALUE!</v>
      </c>
    </row>
    <row r="12719" ht="15.75" customHeight="1">
      <c r="A12719" s="1" t="s">
        <v>2048</v>
      </c>
      <c r="B12719" s="1">
        <v>5.0</v>
      </c>
      <c r="C12719" s="1" t="s">
        <v>27153</v>
      </c>
      <c r="D12719" s="1" t="s">
        <v>27154</v>
      </c>
      <c r="E12719" s="1" t="s">
        <v>10</v>
      </c>
      <c r="F12719" s="1" t="s">
        <v>11</v>
      </c>
      <c r="G12719" s="1" t="str">
        <f>IFERROR(__xludf.DUMMYFUNCTION("GOOGLETRANSLATE(D12719,""fr"",""en"")"),"#VALUE!")</f>
        <v>#VALUE!</v>
      </c>
    </row>
    <row r="12720" ht="15.75" customHeight="1">
      <c r="A12720" s="1" t="s">
        <v>19900</v>
      </c>
      <c r="B12720" s="1">
        <v>1.0</v>
      </c>
      <c r="C12720" s="1" t="s">
        <v>27155</v>
      </c>
      <c r="D12720" s="1" t="s">
        <v>27156</v>
      </c>
      <c r="E12720" s="1" t="s">
        <v>117</v>
      </c>
      <c r="F12720" s="1" t="s">
        <v>48</v>
      </c>
      <c r="G12720" s="1" t="str">
        <f>IFERROR(__xludf.DUMMYFUNCTION("GOOGLETRANSLATE(D12720,""fr"",""en"")"),"#VALUE!")</f>
        <v>#VALUE!</v>
      </c>
    </row>
    <row r="12721" ht="15.75" customHeight="1">
      <c r="A12721" s="1" t="s">
        <v>281</v>
      </c>
      <c r="B12721" s="1">
        <v>4.0</v>
      </c>
      <c r="C12721" s="1" t="s">
        <v>27157</v>
      </c>
      <c r="D12721" s="1" t="s">
        <v>27158</v>
      </c>
      <c r="E12721" s="1" t="s">
        <v>21</v>
      </c>
      <c r="F12721" s="1" t="s">
        <v>11</v>
      </c>
      <c r="G12721" s="1" t="str">
        <f>IFERROR(__xludf.DUMMYFUNCTION("GOOGLETRANSLATE(D12721,""fr"",""en"")"),"#VALUE!")</f>
        <v>#VALUE!</v>
      </c>
    </row>
    <row r="12722" ht="15.75" customHeight="1">
      <c r="A12722" s="1" t="s">
        <v>326</v>
      </c>
      <c r="B12722" s="1">
        <v>1.0</v>
      </c>
      <c r="C12722" s="1" t="s">
        <v>27159</v>
      </c>
      <c r="D12722" s="1" t="s">
        <v>27160</v>
      </c>
      <c r="E12722" s="1" t="s">
        <v>423</v>
      </c>
      <c r="F12722" s="1" t="s">
        <v>30</v>
      </c>
      <c r="G12722" s="1" t="str">
        <f>IFERROR(__xludf.DUMMYFUNCTION("GOOGLETRANSLATE(D12722,""fr"",""en"")"),"#VALUE!")</f>
        <v>#VALUE!</v>
      </c>
    </row>
    <row r="12723" ht="15.75" customHeight="1">
      <c r="A12723" s="1" t="s">
        <v>7510</v>
      </c>
      <c r="B12723" s="1">
        <v>2.0</v>
      </c>
      <c r="C12723" s="1" t="s">
        <v>27161</v>
      </c>
      <c r="D12723" s="1" t="s">
        <v>27162</v>
      </c>
      <c r="E12723" s="1" t="s">
        <v>109</v>
      </c>
      <c r="F12723" s="1" t="s">
        <v>110</v>
      </c>
      <c r="G12723" s="1" t="str">
        <f>IFERROR(__xludf.DUMMYFUNCTION("GOOGLETRANSLATE(D12723,""fr"",""en"")"),"#VALUE!")</f>
        <v>#VALUE!</v>
      </c>
    </row>
    <row r="12724" ht="15.75" customHeight="1">
      <c r="A12724" s="1" t="s">
        <v>5596</v>
      </c>
      <c r="B12724" s="1">
        <v>2.0</v>
      </c>
      <c r="C12724" s="1" t="s">
        <v>27163</v>
      </c>
      <c r="D12724" s="1" t="s">
        <v>27164</v>
      </c>
      <c r="E12724" s="1" t="s">
        <v>25</v>
      </c>
      <c r="F12724" s="1" t="s">
        <v>110</v>
      </c>
      <c r="G12724" s="1" t="str">
        <f>IFERROR(__xludf.DUMMYFUNCTION("GOOGLETRANSLATE(D12724,""fr"",""en"")"),"#VALUE!")</f>
        <v>#VALUE!</v>
      </c>
    </row>
    <row r="12725" ht="15.75" customHeight="1">
      <c r="A12725" s="1" t="s">
        <v>67</v>
      </c>
      <c r="B12725" s="1">
        <v>1.0</v>
      </c>
      <c r="C12725" s="1" t="s">
        <v>27165</v>
      </c>
      <c r="D12725" s="1" t="s">
        <v>27166</v>
      </c>
      <c r="E12725" s="1" t="s">
        <v>10</v>
      </c>
      <c r="F12725" s="1" t="s">
        <v>11</v>
      </c>
      <c r="G12725" s="1" t="str">
        <f>IFERROR(__xludf.DUMMYFUNCTION("GOOGLETRANSLATE(D12725,""fr"",""en"")"),"#VALUE!")</f>
        <v>#VALUE!</v>
      </c>
    </row>
    <row r="12726" ht="15.75" customHeight="1">
      <c r="A12726" s="1" t="s">
        <v>5897</v>
      </c>
      <c r="B12726" s="1">
        <v>4.0</v>
      </c>
      <c r="C12726" s="1" t="s">
        <v>27167</v>
      </c>
      <c r="D12726" s="1" t="s">
        <v>27168</v>
      </c>
      <c r="E12726" s="1" t="s">
        <v>484</v>
      </c>
      <c r="F12726" s="1" t="s">
        <v>30</v>
      </c>
      <c r="G12726" s="1" t="str">
        <f>IFERROR(__xludf.DUMMYFUNCTION("GOOGLETRANSLATE(D12726,""fr"",""en"")"),"#VALUE!")</f>
        <v>#VALUE!</v>
      </c>
    </row>
    <row r="12727" ht="15.75" customHeight="1">
      <c r="A12727" s="1" t="s">
        <v>905</v>
      </c>
      <c r="B12727" s="1">
        <v>5.0</v>
      </c>
      <c r="C12727" s="1" t="s">
        <v>27169</v>
      </c>
      <c r="D12727" s="1" t="s">
        <v>27170</v>
      </c>
      <c r="E12727" s="1" t="s">
        <v>38</v>
      </c>
      <c r="F12727" s="1" t="s">
        <v>39</v>
      </c>
      <c r="G12727" s="1" t="str">
        <f>IFERROR(__xludf.DUMMYFUNCTION("GOOGLETRANSLATE(D12727,""fr"",""en"")"),"#VALUE!")</f>
        <v>#VALUE!</v>
      </c>
    </row>
    <row r="12728" ht="15.75" customHeight="1">
      <c r="A12728" s="1" t="s">
        <v>1709</v>
      </c>
      <c r="B12728" s="1">
        <v>4.0</v>
      </c>
      <c r="C12728" s="1" t="s">
        <v>27171</v>
      </c>
      <c r="D12728" s="1" t="s">
        <v>27172</v>
      </c>
      <c r="E12728" s="1" t="s">
        <v>65</v>
      </c>
      <c r="F12728" s="1" t="s">
        <v>66</v>
      </c>
      <c r="G12728" s="1" t="str">
        <f>IFERROR(__xludf.DUMMYFUNCTION("GOOGLETRANSLATE(D12728,""fr"",""en"")"),"#VALUE!")</f>
        <v>#VALUE!</v>
      </c>
    </row>
    <row r="12729" ht="15.75" customHeight="1">
      <c r="A12729" s="1" t="s">
        <v>1648</v>
      </c>
      <c r="B12729" s="1">
        <v>2.0</v>
      </c>
      <c r="C12729" s="1" t="s">
        <v>3983</v>
      </c>
      <c r="D12729" s="1" t="s">
        <v>27173</v>
      </c>
      <c r="E12729" s="1" t="s">
        <v>10</v>
      </c>
      <c r="F12729" s="1" t="s">
        <v>11</v>
      </c>
      <c r="G12729" s="1" t="str">
        <f>IFERROR(__xludf.DUMMYFUNCTION("GOOGLETRANSLATE(D12729,""fr"",""en"")"),"#VALUE!")</f>
        <v>#VALUE!</v>
      </c>
    </row>
    <row r="12730" ht="15.75" customHeight="1">
      <c r="A12730" s="1" t="s">
        <v>918</v>
      </c>
      <c r="B12730" s="1">
        <v>4.0</v>
      </c>
      <c r="C12730" s="1" t="s">
        <v>27174</v>
      </c>
      <c r="D12730" s="1" t="s">
        <v>27175</v>
      </c>
      <c r="E12730" s="1" t="s">
        <v>65</v>
      </c>
      <c r="F12730" s="1" t="s">
        <v>66</v>
      </c>
      <c r="G12730" s="1" t="str">
        <f>IFERROR(__xludf.DUMMYFUNCTION("GOOGLETRANSLATE(D12730,""fr"",""en"")"),"#VALUE!")</f>
        <v>#VALUE!</v>
      </c>
    </row>
    <row r="12731" ht="15.75" customHeight="1">
      <c r="A12731" s="1" t="s">
        <v>893</v>
      </c>
      <c r="B12731" s="1">
        <v>4.0</v>
      </c>
      <c r="C12731" s="1" t="s">
        <v>27176</v>
      </c>
      <c r="D12731" s="1" t="s">
        <v>27177</v>
      </c>
      <c r="E12731" s="1" t="s">
        <v>65</v>
      </c>
      <c r="F12731" s="1" t="s">
        <v>66</v>
      </c>
      <c r="G12731" s="1" t="str">
        <f>IFERROR(__xludf.DUMMYFUNCTION("GOOGLETRANSLATE(D12731,""fr"",""en"")"),"#VALUE!")</f>
        <v>#VALUE!</v>
      </c>
    </row>
    <row r="12732" ht="15.75" customHeight="1">
      <c r="A12732" s="1" t="s">
        <v>1593</v>
      </c>
      <c r="B12732" s="1">
        <v>1.0</v>
      </c>
      <c r="C12732" s="1" t="s">
        <v>27178</v>
      </c>
      <c r="D12732" s="1" t="s">
        <v>27179</v>
      </c>
      <c r="E12732" s="1" t="s">
        <v>125</v>
      </c>
      <c r="F12732" s="1" t="s">
        <v>11</v>
      </c>
      <c r="G12732" s="1" t="str">
        <f>IFERROR(__xludf.DUMMYFUNCTION("GOOGLETRANSLATE(D12732,""fr"",""en"")"),"#VALUE!")</f>
        <v>#VALUE!</v>
      </c>
    </row>
    <row r="12733" ht="15.75" customHeight="1">
      <c r="A12733" s="1" t="s">
        <v>5607</v>
      </c>
      <c r="B12733" s="1">
        <v>1.0</v>
      </c>
      <c r="C12733" s="1" t="s">
        <v>27180</v>
      </c>
      <c r="D12733" s="1" t="s">
        <v>27181</v>
      </c>
      <c r="E12733" s="1" t="s">
        <v>296</v>
      </c>
      <c r="F12733" s="1" t="s">
        <v>110</v>
      </c>
      <c r="G12733" s="1" t="str">
        <f>IFERROR(__xludf.DUMMYFUNCTION("GOOGLETRANSLATE(D12733,""fr"",""en"")"),"#VALUE!")</f>
        <v>#VALUE!</v>
      </c>
    </row>
    <row r="12734" ht="15.75" customHeight="1">
      <c r="A12734" s="1" t="s">
        <v>367</v>
      </c>
      <c r="B12734" s="1">
        <v>5.0</v>
      </c>
      <c r="C12734" s="1" t="s">
        <v>27182</v>
      </c>
      <c r="D12734" s="1" t="s">
        <v>27183</v>
      </c>
      <c r="E12734" s="1" t="s">
        <v>484</v>
      </c>
      <c r="F12734" s="1" t="s">
        <v>30</v>
      </c>
      <c r="G12734" s="1" t="str">
        <f>IFERROR(__xludf.DUMMYFUNCTION("GOOGLETRANSLATE(D12734,""fr"",""en"")"),"#VALUE!")</f>
        <v>#VALUE!</v>
      </c>
    </row>
    <row r="12735" ht="15.75" customHeight="1">
      <c r="A12735" s="1" t="s">
        <v>947</v>
      </c>
      <c r="B12735" s="1">
        <v>3.0</v>
      </c>
      <c r="C12735" s="1" t="s">
        <v>27184</v>
      </c>
      <c r="D12735" s="1" t="s">
        <v>27185</v>
      </c>
      <c r="E12735" s="1" t="s">
        <v>21</v>
      </c>
      <c r="F12735" s="1" t="s">
        <v>11</v>
      </c>
      <c r="G12735" s="1" t="str">
        <f>IFERROR(__xludf.DUMMYFUNCTION("GOOGLETRANSLATE(D12735,""fr"",""en"")"),"#VALUE!")</f>
        <v>#VALUE!</v>
      </c>
    </row>
    <row r="12736" ht="15.75" customHeight="1">
      <c r="A12736" s="1" t="s">
        <v>1344</v>
      </c>
      <c r="B12736" s="1">
        <v>5.0</v>
      </c>
      <c r="C12736" s="1" t="s">
        <v>27186</v>
      </c>
      <c r="D12736" s="1" t="s">
        <v>27187</v>
      </c>
      <c r="E12736" s="1" t="s">
        <v>10</v>
      </c>
      <c r="F12736" s="1" t="s">
        <v>11</v>
      </c>
      <c r="G12736" s="1" t="str">
        <f>IFERROR(__xludf.DUMMYFUNCTION("GOOGLETRANSLATE(D12736,""fr"",""en"")"),"#VALUE!")</f>
        <v>#VALUE!</v>
      </c>
    </row>
    <row r="12737" ht="15.75" customHeight="1">
      <c r="A12737" s="1" t="s">
        <v>179</v>
      </c>
      <c r="B12737" s="1">
        <v>5.0</v>
      </c>
      <c r="C12737" s="1" t="s">
        <v>27188</v>
      </c>
      <c r="D12737" s="1" t="s">
        <v>27189</v>
      </c>
      <c r="E12737" s="1" t="s">
        <v>21</v>
      </c>
      <c r="F12737" s="1" t="s">
        <v>11</v>
      </c>
      <c r="G12737" s="1" t="str">
        <f>IFERROR(__xludf.DUMMYFUNCTION("GOOGLETRANSLATE(D12737,""fr"",""en"")"),"#VALUE!")</f>
        <v>#VALUE!</v>
      </c>
    </row>
    <row r="12738" ht="15.75" customHeight="1">
      <c r="A12738" s="1" t="s">
        <v>1479</v>
      </c>
      <c r="B12738" s="1">
        <v>2.0</v>
      </c>
      <c r="C12738" s="1" t="s">
        <v>27190</v>
      </c>
      <c r="D12738" s="1" t="s">
        <v>27191</v>
      </c>
      <c r="E12738" s="1" t="s">
        <v>10</v>
      </c>
      <c r="F12738" s="1" t="s">
        <v>11</v>
      </c>
      <c r="G12738" s="1" t="str">
        <f>IFERROR(__xludf.DUMMYFUNCTION("GOOGLETRANSLATE(D12738,""fr"",""en"")"),"#VALUE!")</f>
        <v>#VALUE!</v>
      </c>
    </row>
    <row r="12739" ht="15.75" customHeight="1">
      <c r="A12739" s="1" t="s">
        <v>3738</v>
      </c>
      <c r="B12739" s="1">
        <v>4.0</v>
      </c>
      <c r="C12739" s="1" t="s">
        <v>27192</v>
      </c>
      <c r="D12739" s="1" t="s">
        <v>27193</v>
      </c>
      <c r="E12739" s="1" t="s">
        <v>21</v>
      </c>
      <c r="F12739" s="1" t="s">
        <v>11</v>
      </c>
      <c r="G12739" s="1" t="str">
        <f>IFERROR(__xludf.DUMMYFUNCTION("GOOGLETRANSLATE(D12739,""fr"",""en"")"),"#VALUE!")</f>
        <v>#VALUE!</v>
      </c>
    </row>
    <row r="12740" ht="15.75" customHeight="1">
      <c r="A12740" s="1" t="s">
        <v>1141</v>
      </c>
      <c r="B12740" s="1">
        <v>1.0</v>
      </c>
      <c r="C12740" s="1" t="s">
        <v>27194</v>
      </c>
      <c r="D12740" s="1" t="s">
        <v>27195</v>
      </c>
      <c r="E12740" s="1" t="s">
        <v>226</v>
      </c>
      <c r="F12740" s="1" t="s">
        <v>110</v>
      </c>
      <c r="G12740" s="1" t="str">
        <f>IFERROR(__xludf.DUMMYFUNCTION("GOOGLETRANSLATE(D12740,""fr"",""en"")"),"#VALUE!")</f>
        <v>#VALUE!</v>
      </c>
    </row>
    <row r="12741" ht="15.75" customHeight="1">
      <c r="A12741" s="1" t="s">
        <v>3627</v>
      </c>
      <c r="B12741" s="1">
        <v>2.0</v>
      </c>
      <c r="C12741" s="1" t="s">
        <v>27196</v>
      </c>
      <c r="D12741" s="1" t="s">
        <v>27197</v>
      </c>
      <c r="E12741" s="1" t="s">
        <v>25</v>
      </c>
      <c r="F12741" s="1" t="s">
        <v>11</v>
      </c>
      <c r="G12741" s="1" t="str">
        <f>IFERROR(__xludf.DUMMYFUNCTION("GOOGLETRANSLATE(D12741,""fr"",""en"")"),"#VALUE!")</f>
        <v>#VALUE!</v>
      </c>
    </row>
    <row r="12742" ht="15.75" customHeight="1">
      <c r="A12742" s="1" t="s">
        <v>3243</v>
      </c>
      <c r="B12742" s="1">
        <v>1.0</v>
      </c>
      <c r="C12742" s="1" t="s">
        <v>27198</v>
      </c>
      <c r="D12742" s="1" t="s">
        <v>27199</v>
      </c>
      <c r="E12742" s="1" t="s">
        <v>292</v>
      </c>
      <c r="F12742" s="1" t="s">
        <v>11</v>
      </c>
      <c r="G12742" s="1" t="str">
        <f>IFERROR(__xludf.DUMMYFUNCTION("GOOGLETRANSLATE(D12742,""fr"",""en"")"),"#VALUE!")</f>
        <v>#VALUE!</v>
      </c>
    </row>
    <row r="12743" ht="15.75" customHeight="1">
      <c r="A12743" s="1" t="s">
        <v>10533</v>
      </c>
      <c r="B12743" s="1">
        <v>4.0</v>
      </c>
      <c r="C12743" s="1" t="s">
        <v>27200</v>
      </c>
      <c r="D12743" s="1" t="s">
        <v>27201</v>
      </c>
      <c r="E12743" s="1" t="s">
        <v>554</v>
      </c>
      <c r="F12743" s="1" t="s">
        <v>30</v>
      </c>
      <c r="G12743" s="1" t="str">
        <f>IFERROR(__xludf.DUMMYFUNCTION("GOOGLETRANSLATE(D12743,""fr"",""en"")"),"#VALUE!")</f>
        <v>#VALUE!</v>
      </c>
    </row>
    <row r="12744" ht="15.75" customHeight="1">
      <c r="A12744" s="1" t="s">
        <v>4420</v>
      </c>
      <c r="B12744" s="1">
        <v>2.0</v>
      </c>
      <c r="C12744" s="1" t="s">
        <v>27202</v>
      </c>
      <c r="D12744" s="1" t="s">
        <v>27203</v>
      </c>
      <c r="E12744" s="1" t="s">
        <v>21</v>
      </c>
      <c r="F12744" s="1" t="s">
        <v>11</v>
      </c>
      <c r="G12744" s="1" t="str">
        <f>IFERROR(__xludf.DUMMYFUNCTION("GOOGLETRANSLATE(D12744,""fr"",""en"")"),"#VALUE!")</f>
        <v>#VALUE!</v>
      </c>
    </row>
    <row r="12745" ht="15.75" customHeight="1">
      <c r="A12745" s="1" t="s">
        <v>10114</v>
      </c>
      <c r="B12745" s="1">
        <v>1.0</v>
      </c>
      <c r="C12745" s="1" t="s">
        <v>27204</v>
      </c>
      <c r="D12745" s="1" t="s">
        <v>27205</v>
      </c>
      <c r="E12745" s="1" t="s">
        <v>34</v>
      </c>
      <c r="F12745" s="1" t="s">
        <v>30</v>
      </c>
      <c r="G12745" s="1" t="str">
        <f>IFERROR(__xludf.DUMMYFUNCTION("GOOGLETRANSLATE(D12745,""fr"",""en"")"),"#VALUE!")</f>
        <v>#VALUE!</v>
      </c>
    </row>
    <row r="12746" ht="15.75" customHeight="1">
      <c r="A12746" s="1" t="s">
        <v>170</v>
      </c>
      <c r="B12746" s="1">
        <v>5.0</v>
      </c>
      <c r="C12746" s="1" t="s">
        <v>27206</v>
      </c>
      <c r="D12746" s="1" t="s">
        <v>27207</v>
      </c>
      <c r="E12746" s="1" t="s">
        <v>10</v>
      </c>
      <c r="F12746" s="1" t="s">
        <v>11</v>
      </c>
      <c r="G12746" s="1" t="str">
        <f>IFERROR(__xludf.DUMMYFUNCTION("GOOGLETRANSLATE(D12746,""fr"",""en"")"),"#VALUE!")</f>
        <v>#VALUE!</v>
      </c>
    </row>
    <row r="12747" ht="15.75" customHeight="1">
      <c r="A12747" s="1" t="s">
        <v>1796</v>
      </c>
      <c r="B12747" s="1">
        <v>2.0</v>
      </c>
      <c r="C12747" s="1" t="s">
        <v>27208</v>
      </c>
      <c r="D12747" s="1" t="s">
        <v>27209</v>
      </c>
      <c r="E12747" s="1" t="s">
        <v>29</v>
      </c>
      <c r="F12747" s="1" t="s">
        <v>30</v>
      </c>
      <c r="G12747" s="1" t="str">
        <f>IFERROR(__xludf.DUMMYFUNCTION("GOOGLETRANSLATE(D12747,""fr"",""en"")"),"#VALUE!")</f>
        <v>#VALUE!</v>
      </c>
    </row>
    <row r="12748" ht="15.75" customHeight="1">
      <c r="A12748" s="1" t="s">
        <v>707</v>
      </c>
      <c r="B12748" s="1">
        <v>5.0</v>
      </c>
      <c r="C12748" s="1" t="s">
        <v>27210</v>
      </c>
      <c r="D12748" s="1" t="s">
        <v>27211</v>
      </c>
      <c r="E12748" s="1" t="s">
        <v>10</v>
      </c>
      <c r="F12748" s="1" t="s">
        <v>11</v>
      </c>
      <c r="G12748" s="1" t="str">
        <f>IFERROR(__xludf.DUMMYFUNCTION("GOOGLETRANSLATE(D12748,""fr"",""en"")"),"#VALUE!")</f>
        <v>#VALUE!</v>
      </c>
    </row>
    <row r="12749" ht="15.75" customHeight="1">
      <c r="A12749" s="1" t="s">
        <v>532</v>
      </c>
      <c r="B12749" s="1">
        <v>3.0</v>
      </c>
      <c r="C12749" s="1" t="s">
        <v>27212</v>
      </c>
      <c r="D12749" s="1" t="s">
        <v>27213</v>
      </c>
      <c r="E12749" s="1" t="s">
        <v>10</v>
      </c>
      <c r="F12749" s="1" t="s">
        <v>11</v>
      </c>
      <c r="G12749" s="1" t="str">
        <f>IFERROR(__xludf.DUMMYFUNCTION("GOOGLETRANSLATE(D12749,""fr"",""en"")"),"#VALUE!")</f>
        <v>#VALUE!</v>
      </c>
    </row>
    <row r="12750" ht="15.75" customHeight="1">
      <c r="A12750" s="1" t="s">
        <v>4437</v>
      </c>
      <c r="B12750" s="1">
        <v>2.0</v>
      </c>
      <c r="C12750" s="1" t="s">
        <v>27214</v>
      </c>
      <c r="D12750" s="1" t="s">
        <v>27215</v>
      </c>
      <c r="E12750" s="1" t="s">
        <v>21</v>
      </c>
      <c r="F12750" s="1" t="s">
        <v>11</v>
      </c>
      <c r="G12750" s="1" t="str">
        <f>IFERROR(__xludf.DUMMYFUNCTION("GOOGLETRANSLATE(D12750,""fr"",""en"")"),"I am very disappointed with the file follow -up for the insurance of a 2nd vehicle at home. I had 3 interlocutors without finalizing the quote. I had to recall and waste time restoring all the information.")</f>
        <v>I am very disappointed with the file follow -up for the insurance of a 2nd vehicle at home. I had 3 interlocutors without finalizing the quote. I had to recall and waste time restoring all the information.</v>
      </c>
    </row>
    <row r="12751" ht="15.75" customHeight="1">
      <c r="A12751" s="1" t="s">
        <v>126</v>
      </c>
      <c r="B12751" s="1">
        <v>4.0</v>
      </c>
      <c r="C12751" s="1" t="s">
        <v>27216</v>
      </c>
      <c r="D12751" s="1" t="s">
        <v>27217</v>
      </c>
      <c r="E12751" s="1" t="s">
        <v>21</v>
      </c>
      <c r="F12751" s="1" t="s">
        <v>11</v>
      </c>
      <c r="G12751" s="1" t="str">
        <f>IFERROR(__xludf.DUMMYFUNCTION("GOOGLETRANSLATE(D12751,""fr"",""en"")"),"#VALUE!")</f>
        <v>#VALUE!</v>
      </c>
    </row>
    <row r="12752" ht="15.75" customHeight="1">
      <c r="A12752" s="1" t="s">
        <v>9627</v>
      </c>
      <c r="B12752" s="1">
        <v>1.0</v>
      </c>
      <c r="C12752" s="1" t="s">
        <v>27218</v>
      </c>
      <c r="D12752" s="1" t="s">
        <v>27219</v>
      </c>
      <c r="E12752" s="1" t="s">
        <v>226</v>
      </c>
      <c r="F12752" s="1" t="s">
        <v>11</v>
      </c>
      <c r="G12752" s="1" t="str">
        <f>IFERROR(__xludf.DUMMYFUNCTION("GOOGLETRANSLATE(D12752,""fr"",""en"")"),"#VALUE!")</f>
        <v>#VALUE!</v>
      </c>
    </row>
    <row r="12753" ht="15.75" customHeight="1">
      <c r="A12753" s="1" t="s">
        <v>1693</v>
      </c>
      <c r="B12753" s="1">
        <v>4.0</v>
      </c>
      <c r="C12753" s="1" t="s">
        <v>27220</v>
      </c>
      <c r="D12753" s="1" t="s">
        <v>27221</v>
      </c>
      <c r="E12753" s="1" t="s">
        <v>10</v>
      </c>
      <c r="F12753" s="1" t="s">
        <v>11</v>
      </c>
      <c r="G12753" s="1" t="str">
        <f>IFERROR(__xludf.DUMMYFUNCTION("GOOGLETRANSLATE(D12753,""fr"",""en"")"),"#VALUE!")</f>
        <v>#VALUE!</v>
      </c>
    </row>
    <row r="12754" ht="15.75" customHeight="1">
      <c r="A12754" s="1" t="s">
        <v>4866</v>
      </c>
      <c r="B12754" s="1">
        <v>1.0</v>
      </c>
      <c r="C12754" s="1" t="s">
        <v>27222</v>
      </c>
      <c r="D12754" s="1" t="s">
        <v>27223</v>
      </c>
      <c r="E12754" s="1" t="s">
        <v>52</v>
      </c>
      <c r="F12754" s="1" t="s">
        <v>48</v>
      </c>
      <c r="G12754" s="1" t="str">
        <f>IFERROR(__xludf.DUMMYFUNCTION("GOOGLETRANSLATE(D12754,""fr"",""en"")"),"#VALUE!")</f>
        <v>#VALUE!</v>
      </c>
    </row>
    <row r="12755" ht="15.75" customHeight="1">
      <c r="A12755" s="1" t="s">
        <v>2022</v>
      </c>
      <c r="B12755" s="1">
        <v>4.0</v>
      </c>
      <c r="C12755" s="1" t="s">
        <v>27224</v>
      </c>
      <c r="D12755" s="1" t="s">
        <v>27225</v>
      </c>
      <c r="E12755" s="1" t="s">
        <v>10</v>
      </c>
      <c r="F12755" s="1" t="s">
        <v>11</v>
      </c>
      <c r="G12755" s="1" t="str">
        <f>IFERROR(__xludf.DUMMYFUNCTION("GOOGLETRANSLATE(D12755,""fr"",""en"")"),"#VALUE!")</f>
        <v>#VALUE!</v>
      </c>
    </row>
    <row r="12756" ht="15.75" customHeight="1">
      <c r="A12756" s="1" t="s">
        <v>1132</v>
      </c>
      <c r="B12756" s="1">
        <v>1.0</v>
      </c>
      <c r="C12756" s="1" t="s">
        <v>27226</v>
      </c>
      <c r="D12756" s="1" t="s">
        <v>27227</v>
      </c>
      <c r="E12756" s="1" t="s">
        <v>373</v>
      </c>
      <c r="F12756" s="1" t="s">
        <v>30</v>
      </c>
      <c r="G12756" s="1" t="str">
        <f>IFERROR(__xludf.DUMMYFUNCTION("GOOGLETRANSLATE(D12756,""fr"",""en"")"),"#VALUE!")</f>
        <v>#VALUE!</v>
      </c>
    </row>
    <row r="12757" ht="15.75" customHeight="1">
      <c r="A12757" s="1" t="s">
        <v>3637</v>
      </c>
      <c r="B12757" s="1">
        <v>2.0</v>
      </c>
      <c r="C12757" s="1" t="s">
        <v>27228</v>
      </c>
      <c r="D12757" s="1" t="s">
        <v>27229</v>
      </c>
      <c r="E12757" s="1" t="s">
        <v>292</v>
      </c>
      <c r="F12757" s="1" t="s">
        <v>11</v>
      </c>
      <c r="G12757" s="1" t="str">
        <f>IFERROR(__xludf.DUMMYFUNCTION("GOOGLETRANSLATE(D12757,""fr"",""en"")"),"#VALUE!")</f>
        <v>#VALUE!</v>
      </c>
    </row>
    <row r="12758" ht="15.75" customHeight="1">
      <c r="A12758" s="1" t="s">
        <v>417</v>
      </c>
      <c r="B12758" s="1">
        <v>2.0</v>
      </c>
      <c r="C12758" s="1" t="s">
        <v>27230</v>
      </c>
      <c r="D12758" s="1" t="s">
        <v>27231</v>
      </c>
      <c r="E12758" s="1" t="s">
        <v>10</v>
      </c>
      <c r="F12758" s="1" t="s">
        <v>11</v>
      </c>
      <c r="G12758" s="1" t="str">
        <f>IFERROR(__xludf.DUMMYFUNCTION("GOOGLETRANSLATE(D12758,""fr"",""en"")"),"#VALUE!")</f>
        <v>#VALUE!</v>
      </c>
    </row>
    <row r="12759" ht="15.75" customHeight="1">
      <c r="A12759" s="1" t="s">
        <v>12151</v>
      </c>
      <c r="B12759" s="1">
        <v>1.0</v>
      </c>
      <c r="C12759" s="1" t="s">
        <v>27232</v>
      </c>
      <c r="D12759" s="1" t="s">
        <v>27233</v>
      </c>
      <c r="E12759" s="1" t="s">
        <v>109</v>
      </c>
      <c r="F12759" s="1" t="s">
        <v>110</v>
      </c>
      <c r="G12759" s="1" t="str">
        <f>IFERROR(__xludf.DUMMYFUNCTION("GOOGLETRANSLATE(D12759,""fr"",""en"")"),"#VALUE!")</f>
        <v>#VALUE!</v>
      </c>
    </row>
    <row r="12760" ht="15.75" customHeight="1">
      <c r="A12760" s="1" t="s">
        <v>624</v>
      </c>
      <c r="B12760" s="1">
        <v>3.0</v>
      </c>
      <c r="C12760" s="1" t="s">
        <v>27234</v>
      </c>
      <c r="D12760" s="1" t="s">
        <v>27235</v>
      </c>
      <c r="E12760" s="1" t="s">
        <v>10</v>
      </c>
      <c r="F12760" s="1" t="s">
        <v>11</v>
      </c>
      <c r="G12760" s="1" t="str">
        <f>IFERROR(__xludf.DUMMYFUNCTION("GOOGLETRANSLATE(D12760,""fr"",""en"")"),"#VALUE!")</f>
        <v>#VALUE!</v>
      </c>
    </row>
    <row r="12761" ht="15.75" customHeight="1">
      <c r="A12761" s="1" t="s">
        <v>5241</v>
      </c>
      <c r="B12761" s="1">
        <v>2.0</v>
      </c>
      <c r="C12761" s="1" t="s">
        <v>27236</v>
      </c>
      <c r="D12761" s="1" t="s">
        <v>27237</v>
      </c>
      <c r="E12761" s="1" t="s">
        <v>52</v>
      </c>
      <c r="F12761" s="1" t="s">
        <v>110</v>
      </c>
      <c r="G12761" s="1" t="str">
        <f>IFERROR(__xludf.DUMMYFUNCTION("GOOGLETRANSLATE(D12761,""fr"",""en"")"),"#VALUE!")</f>
        <v>#VALUE!</v>
      </c>
    </row>
    <row r="12762" ht="15.75" customHeight="1">
      <c r="A12762" s="1" t="s">
        <v>1901</v>
      </c>
      <c r="B12762" s="1">
        <v>2.0</v>
      </c>
      <c r="C12762" s="1" t="s">
        <v>27238</v>
      </c>
      <c r="D12762" s="1" t="s">
        <v>27239</v>
      </c>
      <c r="E12762" s="1" t="s">
        <v>21</v>
      </c>
      <c r="F12762" s="1" t="s">
        <v>11</v>
      </c>
      <c r="G12762" s="1" t="str">
        <f>IFERROR(__xludf.DUMMYFUNCTION("GOOGLETRANSLATE(D12762,""fr"",""en"")"),"#VALUE!")</f>
        <v>#VALUE!</v>
      </c>
    </row>
    <row r="12763" ht="15.75" customHeight="1">
      <c r="A12763" s="1" t="s">
        <v>1693</v>
      </c>
      <c r="B12763" s="1">
        <v>2.0</v>
      </c>
      <c r="C12763" s="1" t="s">
        <v>27240</v>
      </c>
      <c r="D12763" s="1" t="s">
        <v>27241</v>
      </c>
      <c r="E12763" s="1" t="s">
        <v>109</v>
      </c>
      <c r="F12763" s="1" t="s">
        <v>110</v>
      </c>
      <c r="G12763" s="1" t="str">
        <f>IFERROR(__xludf.DUMMYFUNCTION("GOOGLETRANSLATE(D12763,""fr"",""en"")"),"#VALUE!")</f>
        <v>#VALUE!</v>
      </c>
    </row>
    <row r="12764" ht="15.75" customHeight="1">
      <c r="A12764" s="1" t="s">
        <v>1062</v>
      </c>
      <c r="B12764" s="1">
        <v>5.0</v>
      </c>
      <c r="C12764" s="1" t="s">
        <v>27242</v>
      </c>
      <c r="D12764" s="1" t="s">
        <v>27243</v>
      </c>
      <c r="E12764" s="1" t="s">
        <v>21</v>
      </c>
      <c r="F12764" s="1" t="s">
        <v>11</v>
      </c>
      <c r="G12764" s="1" t="str">
        <f>IFERROR(__xludf.DUMMYFUNCTION("GOOGLETRANSLATE(D12764,""fr"",""en"")"),"#VALUE!")</f>
        <v>#VALUE!</v>
      </c>
    </row>
    <row r="12765" ht="15.75" customHeight="1">
      <c r="A12765" s="1" t="s">
        <v>341</v>
      </c>
      <c r="B12765" s="1">
        <v>2.0</v>
      </c>
      <c r="C12765" s="1" t="s">
        <v>27244</v>
      </c>
      <c r="D12765" s="1" t="s">
        <v>27245</v>
      </c>
      <c r="E12765" s="1" t="s">
        <v>117</v>
      </c>
      <c r="F12765" s="1" t="s">
        <v>118</v>
      </c>
      <c r="G12765" s="1" t="str">
        <f>IFERROR(__xludf.DUMMYFUNCTION("GOOGLETRANSLATE(D12765,""fr"",""en"")"),"#VALUE!")</f>
        <v>#VALUE!</v>
      </c>
    </row>
    <row r="12766" ht="15.75" customHeight="1">
      <c r="A12766" s="1" t="s">
        <v>6238</v>
      </c>
      <c r="B12766" s="1">
        <v>1.0</v>
      </c>
      <c r="C12766" s="1" t="s">
        <v>27246</v>
      </c>
      <c r="D12766" s="1" t="s">
        <v>27247</v>
      </c>
      <c r="E12766" s="1" t="s">
        <v>52</v>
      </c>
      <c r="F12766" s="1" t="s">
        <v>110</v>
      </c>
      <c r="G12766" s="1" t="str">
        <f>IFERROR(__xludf.DUMMYFUNCTION("GOOGLETRANSLATE(D12766,""fr"",""en"")"),"#VALUE!")</f>
        <v>#VALUE!</v>
      </c>
    </row>
    <row r="12767" ht="15.75" customHeight="1">
      <c r="A12767" s="1" t="s">
        <v>3031</v>
      </c>
      <c r="B12767" s="1">
        <v>1.0</v>
      </c>
      <c r="C12767" s="1" t="s">
        <v>27248</v>
      </c>
      <c r="D12767" s="1" t="s">
        <v>27249</v>
      </c>
      <c r="E12767" s="1" t="s">
        <v>73</v>
      </c>
      <c r="F12767" s="1" t="s">
        <v>30</v>
      </c>
      <c r="G12767" s="1" t="str">
        <f>IFERROR(__xludf.DUMMYFUNCTION("GOOGLETRANSLATE(D12767,""fr"",""en"")"),"#VALUE!")</f>
        <v>#VALUE!</v>
      </c>
    </row>
    <row r="12768" ht="15.75" customHeight="1">
      <c r="A12768" s="1" t="s">
        <v>569</v>
      </c>
      <c r="B12768" s="1">
        <v>5.0</v>
      </c>
      <c r="C12768" s="1" t="s">
        <v>27250</v>
      </c>
      <c r="D12768" s="1" t="s">
        <v>27251</v>
      </c>
      <c r="E12768" s="1" t="s">
        <v>484</v>
      </c>
      <c r="F12768" s="1" t="s">
        <v>30</v>
      </c>
      <c r="G12768" s="1" t="str">
        <f>IFERROR(__xludf.DUMMYFUNCTION("GOOGLETRANSLATE(D12768,""fr"",""en"")"),"#VALUE!")</f>
        <v>#VALUE!</v>
      </c>
    </row>
    <row r="12769" ht="15.75" customHeight="1">
      <c r="A12769" s="1" t="s">
        <v>88</v>
      </c>
      <c r="B12769" s="1">
        <v>1.0</v>
      </c>
      <c r="C12769" s="1" t="s">
        <v>1800</v>
      </c>
      <c r="D12769" s="1" t="s">
        <v>27252</v>
      </c>
      <c r="E12769" s="1" t="s">
        <v>109</v>
      </c>
      <c r="F12769" s="1" t="s">
        <v>11</v>
      </c>
      <c r="G12769" s="1" t="str">
        <f>IFERROR(__xludf.DUMMYFUNCTION("GOOGLETRANSLATE(D12769,""fr"",""en"")"),"#VALUE!")</f>
        <v>#VALUE!</v>
      </c>
    </row>
    <row r="12770" ht="15.75" customHeight="1">
      <c r="A12770" s="1" t="s">
        <v>792</v>
      </c>
      <c r="B12770" s="1">
        <v>2.0</v>
      </c>
      <c r="C12770" s="1" t="s">
        <v>27253</v>
      </c>
      <c r="D12770" s="1" t="s">
        <v>27254</v>
      </c>
      <c r="E12770" s="1" t="s">
        <v>10</v>
      </c>
      <c r="F12770" s="1" t="s">
        <v>11</v>
      </c>
      <c r="G12770" s="1" t="str">
        <f>IFERROR(__xludf.DUMMYFUNCTION("GOOGLETRANSLATE(D12770,""fr"",""en"")"),"#VALUE!")</f>
        <v>#VALUE!</v>
      </c>
    </row>
    <row r="12771" ht="15.75" customHeight="1">
      <c r="A12771" s="1" t="s">
        <v>724</v>
      </c>
      <c r="B12771" s="1">
        <v>5.0</v>
      </c>
      <c r="C12771" s="1" t="s">
        <v>27255</v>
      </c>
      <c r="D12771" s="1" t="s">
        <v>27256</v>
      </c>
      <c r="E12771" s="1" t="s">
        <v>10</v>
      </c>
      <c r="F12771" s="1" t="s">
        <v>11</v>
      </c>
      <c r="G12771" s="1" t="str">
        <f>IFERROR(__xludf.DUMMYFUNCTION("GOOGLETRANSLATE(D12771,""fr"",""en"")"),"#VALUE!")</f>
        <v>#VALUE!</v>
      </c>
    </row>
    <row r="12772" ht="15.75" customHeight="1">
      <c r="A12772" s="1" t="s">
        <v>16453</v>
      </c>
      <c r="B12772" s="1">
        <v>1.0</v>
      </c>
      <c r="C12772" s="1" t="s">
        <v>27257</v>
      </c>
      <c r="D12772" s="1" t="s">
        <v>27258</v>
      </c>
      <c r="E12772" s="1" t="s">
        <v>125</v>
      </c>
      <c r="F12772" s="1" t="s">
        <v>11</v>
      </c>
      <c r="G12772" s="1" t="str">
        <f>IFERROR(__xludf.DUMMYFUNCTION("GOOGLETRANSLATE(D12772,""fr"",""en"")"),"#VALUE!")</f>
        <v>#VALUE!</v>
      </c>
    </row>
    <row r="12773" ht="15.75" customHeight="1">
      <c r="A12773" s="1" t="s">
        <v>681</v>
      </c>
      <c r="B12773" s="1">
        <v>3.0</v>
      </c>
      <c r="C12773" s="1" t="s">
        <v>27259</v>
      </c>
      <c r="D12773" s="1" t="s">
        <v>27260</v>
      </c>
      <c r="E12773" s="1" t="s">
        <v>10</v>
      </c>
      <c r="F12773" s="1" t="s">
        <v>11</v>
      </c>
      <c r="G12773" s="1" t="str">
        <f>IFERROR(__xludf.DUMMYFUNCTION("GOOGLETRANSLATE(D12773,""fr"",""en"")"),"#VALUE!")</f>
        <v>#VALUE!</v>
      </c>
    </row>
    <row r="12774" ht="15.75" customHeight="1">
      <c r="A12774" s="1" t="s">
        <v>1177</v>
      </c>
      <c r="B12774" s="1">
        <v>1.0</v>
      </c>
      <c r="C12774" s="1" t="s">
        <v>27261</v>
      </c>
      <c r="D12774" s="1" t="s">
        <v>27262</v>
      </c>
      <c r="E12774" s="1" t="s">
        <v>10</v>
      </c>
      <c r="F12774" s="1" t="s">
        <v>110</v>
      </c>
      <c r="G12774" s="1" t="str">
        <f>IFERROR(__xludf.DUMMYFUNCTION("GOOGLETRANSLATE(D12774,""fr"",""en"")"),"#VALUE!")</f>
        <v>#VALUE!</v>
      </c>
    </row>
    <row r="12775" ht="15.75" customHeight="1">
      <c r="A12775" s="1" t="s">
        <v>505</v>
      </c>
      <c r="B12775" s="1">
        <v>1.0</v>
      </c>
      <c r="C12775" s="1" t="s">
        <v>27263</v>
      </c>
      <c r="D12775" s="1" t="s">
        <v>27264</v>
      </c>
      <c r="E12775" s="1" t="s">
        <v>273</v>
      </c>
      <c r="F12775" s="1" t="s">
        <v>110</v>
      </c>
      <c r="G12775" s="1" t="str">
        <f>IFERROR(__xludf.DUMMYFUNCTION("GOOGLETRANSLATE(D12775,""fr"",""en"")"),"#VALUE!")</f>
        <v>#VALUE!</v>
      </c>
    </row>
    <row r="12776" ht="15.75" customHeight="1">
      <c r="A12776" s="1" t="s">
        <v>170</v>
      </c>
      <c r="B12776" s="1">
        <v>3.0</v>
      </c>
      <c r="C12776" s="1" t="s">
        <v>27265</v>
      </c>
      <c r="D12776" s="1" t="s">
        <v>27266</v>
      </c>
      <c r="E12776" s="1" t="s">
        <v>10</v>
      </c>
      <c r="F12776" s="1" t="s">
        <v>11</v>
      </c>
      <c r="G12776" s="1" t="str">
        <f>IFERROR(__xludf.DUMMYFUNCTION("GOOGLETRANSLATE(D12776,""fr"",""en"")"),"#VALUE!")</f>
        <v>#VALUE!</v>
      </c>
    </row>
    <row r="12777" ht="15.75" customHeight="1">
      <c r="A12777" s="1" t="s">
        <v>710</v>
      </c>
      <c r="B12777" s="1">
        <v>5.0</v>
      </c>
      <c r="C12777" s="1" t="s">
        <v>27267</v>
      </c>
      <c r="D12777" s="1" t="s">
        <v>27268</v>
      </c>
      <c r="E12777" s="1" t="s">
        <v>10</v>
      </c>
      <c r="F12777" s="1" t="s">
        <v>11</v>
      </c>
      <c r="G12777" s="1" t="str">
        <f>IFERROR(__xludf.DUMMYFUNCTION("GOOGLETRANSLATE(D12777,""fr"",""en"")"),"#VALUE!")</f>
        <v>#VALUE!</v>
      </c>
    </row>
    <row r="12778" ht="15.75" customHeight="1">
      <c r="A12778" s="1" t="s">
        <v>798</v>
      </c>
      <c r="B12778" s="1">
        <v>2.0</v>
      </c>
      <c r="C12778" s="1" t="s">
        <v>27269</v>
      </c>
      <c r="D12778" s="1" t="s">
        <v>27270</v>
      </c>
      <c r="E12778" s="1" t="s">
        <v>10</v>
      </c>
      <c r="F12778" s="1" t="s">
        <v>11</v>
      </c>
      <c r="G12778" s="1" t="str">
        <f>IFERROR(__xludf.DUMMYFUNCTION("GOOGLETRANSLATE(D12778,""fr"",""en"")"),"#VALUE!")</f>
        <v>#VALUE!</v>
      </c>
    </row>
    <row r="12779" ht="15.75" customHeight="1">
      <c r="A12779" s="1" t="s">
        <v>2267</v>
      </c>
      <c r="B12779" s="1">
        <v>2.0</v>
      </c>
      <c r="C12779" s="1" t="s">
        <v>27271</v>
      </c>
      <c r="D12779" s="1" t="s">
        <v>27272</v>
      </c>
      <c r="E12779" s="1" t="s">
        <v>10</v>
      </c>
      <c r="F12779" s="1" t="s">
        <v>11</v>
      </c>
      <c r="G12779" s="1" t="str">
        <f>IFERROR(__xludf.DUMMYFUNCTION("GOOGLETRANSLATE(D12779,""fr"",""en"")"),"#VALUE!")</f>
        <v>#VALUE!</v>
      </c>
    </row>
    <row r="12780" ht="15.75" customHeight="1">
      <c r="A12780" s="1" t="s">
        <v>2932</v>
      </c>
      <c r="B12780" s="1">
        <v>5.0</v>
      </c>
      <c r="C12780" s="1" t="s">
        <v>27273</v>
      </c>
      <c r="D12780" s="1" t="s">
        <v>27274</v>
      </c>
      <c r="E12780" s="1" t="s">
        <v>10</v>
      </c>
      <c r="F12780" s="1" t="s">
        <v>11</v>
      </c>
      <c r="G12780" s="1" t="str">
        <f>IFERROR(__xludf.DUMMYFUNCTION("GOOGLETRANSLATE(D12780,""fr"",""en"")"),"#VALUE!")</f>
        <v>#VALUE!</v>
      </c>
    </row>
    <row r="12781" ht="15.75" customHeight="1">
      <c r="A12781" s="1" t="s">
        <v>3312</v>
      </c>
      <c r="B12781" s="1">
        <v>4.0</v>
      </c>
      <c r="C12781" s="1" t="s">
        <v>27275</v>
      </c>
      <c r="D12781" s="1" t="s">
        <v>27276</v>
      </c>
      <c r="E12781" s="1" t="s">
        <v>21</v>
      </c>
      <c r="F12781" s="1" t="s">
        <v>11</v>
      </c>
      <c r="G12781" s="1" t="str">
        <f>IFERROR(__xludf.DUMMYFUNCTION("GOOGLETRANSLATE(D12781,""fr"",""en"")"),"#VALUE!")</f>
        <v>#VALUE!</v>
      </c>
    </row>
    <row r="12782" ht="15.75" customHeight="1">
      <c r="A12782" s="1" t="s">
        <v>12899</v>
      </c>
      <c r="B12782" s="1">
        <v>5.0</v>
      </c>
      <c r="C12782" s="1" t="s">
        <v>27277</v>
      </c>
      <c r="D12782" s="1" t="s">
        <v>27278</v>
      </c>
      <c r="E12782" s="1" t="s">
        <v>484</v>
      </c>
      <c r="F12782" s="1" t="s">
        <v>30</v>
      </c>
      <c r="G12782" s="1" t="str">
        <f>IFERROR(__xludf.DUMMYFUNCTION("GOOGLETRANSLATE(D12782,""fr"",""en"")"),"#VALUE!")</f>
        <v>#VALUE!</v>
      </c>
    </row>
    <row r="12783" ht="15.75" customHeight="1">
      <c r="A12783" s="1" t="s">
        <v>3022</v>
      </c>
      <c r="B12783" s="1">
        <v>5.0</v>
      </c>
      <c r="C12783" s="1" t="s">
        <v>27279</v>
      </c>
      <c r="D12783" s="1" t="s">
        <v>27280</v>
      </c>
      <c r="E12783" s="1" t="s">
        <v>21</v>
      </c>
      <c r="F12783" s="1" t="s">
        <v>11</v>
      </c>
      <c r="G12783" s="1" t="str">
        <f>IFERROR(__xludf.DUMMYFUNCTION("GOOGLETRANSLATE(D12783,""fr"",""en"")"),"#VALUE!")</f>
        <v>#VALUE!</v>
      </c>
    </row>
    <row r="12784" ht="15.75" customHeight="1">
      <c r="A12784" s="1" t="s">
        <v>2970</v>
      </c>
      <c r="B12784" s="1">
        <v>1.0</v>
      </c>
      <c r="C12784" s="1" t="s">
        <v>27281</v>
      </c>
      <c r="D12784" s="1" t="s">
        <v>27282</v>
      </c>
      <c r="E12784" s="1" t="s">
        <v>10</v>
      </c>
      <c r="F12784" s="1" t="s">
        <v>11</v>
      </c>
      <c r="G12784" s="1" t="str">
        <f>IFERROR(__xludf.DUMMYFUNCTION("GOOGLETRANSLATE(D12784,""fr"",""en"")"),"#VALUE!")</f>
        <v>#VALUE!</v>
      </c>
    </row>
    <row r="12785" ht="15.75" customHeight="1">
      <c r="A12785" s="1" t="s">
        <v>8683</v>
      </c>
      <c r="B12785" s="1">
        <v>3.0</v>
      </c>
      <c r="C12785" s="1" t="s">
        <v>27283</v>
      </c>
      <c r="D12785" s="1" t="s">
        <v>27284</v>
      </c>
      <c r="E12785" s="1" t="s">
        <v>448</v>
      </c>
      <c r="F12785" s="1" t="s">
        <v>84</v>
      </c>
      <c r="G12785" s="1" t="str">
        <f>IFERROR(__xludf.DUMMYFUNCTION("GOOGLETRANSLATE(D12785,""fr"",""en"")"),"#VALUE!")</f>
        <v>#VALUE!</v>
      </c>
    </row>
    <row r="12786" ht="15.75" customHeight="1">
      <c r="A12786" s="1" t="s">
        <v>4812</v>
      </c>
      <c r="B12786" s="1">
        <v>1.0</v>
      </c>
      <c r="C12786" s="1" t="s">
        <v>27285</v>
      </c>
      <c r="D12786" s="1" t="s">
        <v>27286</v>
      </c>
      <c r="E12786" s="1" t="s">
        <v>273</v>
      </c>
      <c r="F12786" s="1" t="s">
        <v>48</v>
      </c>
      <c r="G12786" s="1" t="str">
        <f>IFERROR(__xludf.DUMMYFUNCTION("GOOGLETRANSLATE(D12786,""fr"",""en"")"),"#VALUE!")</f>
        <v>#VALUE!</v>
      </c>
    </row>
    <row r="12787" ht="15.75" customHeight="1">
      <c r="A12787" s="1" t="s">
        <v>11113</v>
      </c>
      <c r="B12787" s="1">
        <v>1.0</v>
      </c>
      <c r="C12787" s="1" t="s">
        <v>27287</v>
      </c>
      <c r="D12787" s="1" t="s">
        <v>27288</v>
      </c>
      <c r="E12787" s="1" t="s">
        <v>273</v>
      </c>
      <c r="F12787" s="1" t="s">
        <v>118</v>
      </c>
      <c r="G12787" s="1" t="str">
        <f>IFERROR(__xludf.DUMMYFUNCTION("GOOGLETRANSLATE(D12787,""fr"",""en"")"),"#VALUE!")</f>
        <v>#VALUE!</v>
      </c>
    </row>
    <row r="12788" ht="15.75" customHeight="1">
      <c r="A12788" s="1" t="s">
        <v>5195</v>
      </c>
      <c r="B12788" s="1">
        <v>1.0</v>
      </c>
      <c r="C12788" s="1" t="s">
        <v>27289</v>
      </c>
      <c r="D12788" s="1" t="s">
        <v>27290</v>
      </c>
      <c r="E12788" s="1" t="s">
        <v>10</v>
      </c>
      <c r="F12788" s="1" t="s">
        <v>11</v>
      </c>
      <c r="G12788" s="1" t="str">
        <f>IFERROR(__xludf.DUMMYFUNCTION("GOOGLETRANSLATE(D12788,""fr"",""en"")"),"#VALUE!")</f>
        <v>#VALUE!</v>
      </c>
    </row>
    <row r="12789" ht="15.75" customHeight="1">
      <c r="A12789" s="1" t="s">
        <v>97</v>
      </c>
      <c r="B12789" s="1">
        <v>5.0</v>
      </c>
      <c r="C12789" s="1" t="s">
        <v>27291</v>
      </c>
      <c r="D12789" s="1" t="s">
        <v>27292</v>
      </c>
      <c r="E12789" s="1" t="s">
        <v>10</v>
      </c>
      <c r="F12789" s="1" t="s">
        <v>11</v>
      </c>
      <c r="G12789" s="1" t="str">
        <f>IFERROR(__xludf.DUMMYFUNCTION("GOOGLETRANSLATE(D12789,""fr"",""en"")"),"#VALUE!")</f>
        <v>#VALUE!</v>
      </c>
    </row>
    <row r="12790" ht="15.75" customHeight="1">
      <c r="A12790" s="1" t="s">
        <v>2187</v>
      </c>
      <c r="B12790" s="1">
        <v>2.0</v>
      </c>
      <c r="C12790" s="1" t="s">
        <v>27293</v>
      </c>
      <c r="D12790" s="1" t="s">
        <v>27294</v>
      </c>
      <c r="E12790" s="1" t="s">
        <v>292</v>
      </c>
      <c r="F12790" s="1" t="s">
        <v>11</v>
      </c>
      <c r="G12790" s="1" t="str">
        <f>IFERROR(__xludf.DUMMYFUNCTION("GOOGLETRANSLATE(D12790,""fr"",""en"")"),"#VALUE!")</f>
        <v>#VALUE!</v>
      </c>
    </row>
    <row r="12791" ht="15.75" customHeight="1">
      <c r="A12791" s="1" t="s">
        <v>758</v>
      </c>
      <c r="B12791" s="1">
        <v>4.0</v>
      </c>
      <c r="C12791" s="1" t="s">
        <v>27295</v>
      </c>
      <c r="D12791" s="1" t="s">
        <v>27296</v>
      </c>
      <c r="E12791" s="1" t="s">
        <v>21</v>
      </c>
      <c r="F12791" s="1" t="s">
        <v>11</v>
      </c>
      <c r="G12791" s="1" t="str">
        <f>IFERROR(__xludf.DUMMYFUNCTION("GOOGLETRANSLATE(D12791,""fr"",""en"")"),"#VALUE!")</f>
        <v>#VALUE!</v>
      </c>
    </row>
    <row r="12792" ht="15.75" customHeight="1">
      <c r="A12792" s="1" t="s">
        <v>3097</v>
      </c>
      <c r="B12792" s="1">
        <v>1.0</v>
      </c>
      <c r="C12792" s="1" t="s">
        <v>27297</v>
      </c>
      <c r="D12792" s="1" t="s">
        <v>27298</v>
      </c>
      <c r="E12792" s="1" t="s">
        <v>230</v>
      </c>
      <c r="F12792" s="1" t="s">
        <v>48</v>
      </c>
      <c r="G12792" s="1" t="str">
        <f>IFERROR(__xludf.DUMMYFUNCTION("GOOGLETRANSLATE(D12792,""fr"",""en"")"),"#VALUE!")</f>
        <v>#VALUE!</v>
      </c>
    </row>
    <row r="12793" ht="15.75" customHeight="1">
      <c r="A12793" s="1" t="s">
        <v>8142</v>
      </c>
      <c r="B12793" s="1">
        <v>1.0</v>
      </c>
      <c r="C12793" s="1" t="s">
        <v>27299</v>
      </c>
      <c r="D12793" s="1" t="s">
        <v>27300</v>
      </c>
      <c r="E12793" s="1" t="s">
        <v>226</v>
      </c>
      <c r="F12793" s="1" t="s">
        <v>110</v>
      </c>
      <c r="G12793" s="1" t="str">
        <f>IFERROR(__xludf.DUMMYFUNCTION("GOOGLETRANSLATE(D12793,""fr"",""en"")"),"#VALUE!")</f>
        <v>#VALUE!</v>
      </c>
    </row>
    <row r="12794" ht="15.75" customHeight="1">
      <c r="A12794" s="1" t="s">
        <v>673</v>
      </c>
      <c r="B12794" s="1">
        <v>5.0</v>
      </c>
      <c r="C12794" s="1" t="s">
        <v>27301</v>
      </c>
      <c r="D12794" s="1" t="s">
        <v>27302</v>
      </c>
      <c r="E12794" s="1" t="s">
        <v>10</v>
      </c>
      <c r="F12794" s="1" t="s">
        <v>11</v>
      </c>
      <c r="G12794" s="1" t="str">
        <f>IFERROR(__xludf.DUMMYFUNCTION("GOOGLETRANSLATE(D12794,""fr"",""en"")"),"#VALUE!")</f>
        <v>#VALUE!</v>
      </c>
    </row>
    <row r="12795" ht="15.75" customHeight="1">
      <c r="A12795" s="1" t="s">
        <v>866</v>
      </c>
      <c r="B12795" s="1">
        <v>3.0</v>
      </c>
      <c r="C12795" s="1" t="s">
        <v>27303</v>
      </c>
      <c r="D12795" s="1" t="s">
        <v>27304</v>
      </c>
      <c r="E12795" s="1" t="s">
        <v>10</v>
      </c>
      <c r="F12795" s="1" t="s">
        <v>11</v>
      </c>
      <c r="G12795" s="1" t="str">
        <f>IFERROR(__xludf.DUMMYFUNCTION("GOOGLETRANSLATE(D12795,""fr"",""en"")"),"#VALUE!")</f>
        <v>#VALUE!</v>
      </c>
    </row>
    <row r="12796" ht="15.75" customHeight="1">
      <c r="A12796" s="1" t="s">
        <v>97</v>
      </c>
      <c r="B12796" s="1">
        <v>5.0</v>
      </c>
      <c r="C12796" s="1" t="s">
        <v>27305</v>
      </c>
      <c r="D12796" s="1" t="s">
        <v>27306</v>
      </c>
      <c r="E12796" s="1" t="s">
        <v>169</v>
      </c>
      <c r="F12796" s="1" t="s">
        <v>11</v>
      </c>
      <c r="G12796" s="1" t="str">
        <f>IFERROR(__xludf.DUMMYFUNCTION("GOOGLETRANSLATE(D12796,""fr"",""en"")"),"#VALUE!")</f>
        <v>#VALUE!</v>
      </c>
    </row>
    <row r="12797" ht="15.75" customHeight="1">
      <c r="A12797" s="1" t="s">
        <v>1482</v>
      </c>
      <c r="B12797" s="1">
        <v>2.0</v>
      </c>
      <c r="C12797" s="1" t="s">
        <v>27307</v>
      </c>
      <c r="D12797" s="1" t="s">
        <v>27308</v>
      </c>
      <c r="E12797" s="1" t="s">
        <v>10</v>
      </c>
      <c r="F12797" s="1" t="s">
        <v>11</v>
      </c>
      <c r="G12797" s="1" t="str">
        <f>IFERROR(__xludf.DUMMYFUNCTION("GOOGLETRANSLATE(D12797,""fr"",""en"")"),"#VALUE!")</f>
        <v>#VALUE!</v>
      </c>
    </row>
    <row r="12798" ht="15.75" customHeight="1">
      <c r="A12798" s="1" t="s">
        <v>1358</v>
      </c>
      <c r="B12798" s="1">
        <v>4.0</v>
      </c>
      <c r="C12798" s="1" t="s">
        <v>27309</v>
      </c>
      <c r="D12798" s="1" t="s">
        <v>27310</v>
      </c>
      <c r="E12798" s="1" t="s">
        <v>614</v>
      </c>
      <c r="F12798" s="1" t="s">
        <v>30</v>
      </c>
      <c r="G12798" s="1" t="str">
        <f>IFERROR(__xludf.DUMMYFUNCTION("GOOGLETRANSLATE(D12798,""fr"",""en"")"),"#VALUE!")</f>
        <v>#VALUE!</v>
      </c>
    </row>
    <row r="12799" ht="15.75" customHeight="1">
      <c r="A12799" s="1" t="s">
        <v>27311</v>
      </c>
      <c r="B12799" s="1">
        <v>3.0</v>
      </c>
      <c r="C12799" s="1" t="s">
        <v>27312</v>
      </c>
      <c r="D12799" s="1" t="s">
        <v>27313</v>
      </c>
      <c r="E12799" s="1" t="s">
        <v>109</v>
      </c>
      <c r="F12799" s="1" t="s">
        <v>110</v>
      </c>
      <c r="G12799" s="1" t="str">
        <f>IFERROR(__xludf.DUMMYFUNCTION("GOOGLETRANSLATE(D12799,""fr"",""en"")"),"#VALUE!")</f>
        <v>#VALUE!</v>
      </c>
    </row>
    <row r="12800" ht="15.75" customHeight="1">
      <c r="A12800" s="1" t="s">
        <v>4883</v>
      </c>
      <c r="B12800" s="1">
        <v>2.0</v>
      </c>
      <c r="C12800" s="1" t="s">
        <v>27314</v>
      </c>
      <c r="D12800" s="1" t="s">
        <v>27315</v>
      </c>
      <c r="E12800" s="1" t="s">
        <v>519</v>
      </c>
      <c r="F12800" s="1" t="s">
        <v>118</v>
      </c>
      <c r="G12800" s="1" t="str">
        <f>IFERROR(__xludf.DUMMYFUNCTION("GOOGLETRANSLATE(D12800,""fr"",""en"")"),"#VALUE!")</f>
        <v>#VALUE!</v>
      </c>
    </row>
    <row r="12801" ht="15.75" customHeight="1">
      <c r="A12801" s="1" t="s">
        <v>1429</v>
      </c>
      <c r="B12801" s="1">
        <v>5.0</v>
      </c>
      <c r="C12801" s="1" t="s">
        <v>27316</v>
      </c>
      <c r="D12801" s="1" t="s">
        <v>27317</v>
      </c>
      <c r="E12801" s="1" t="s">
        <v>65</v>
      </c>
      <c r="F12801" s="1" t="s">
        <v>66</v>
      </c>
      <c r="G12801" s="1" t="str">
        <f>IFERROR(__xludf.DUMMYFUNCTION("GOOGLETRANSLATE(D12801,""fr"",""en"")"),"#VALUE!")</f>
        <v>#VALUE!</v>
      </c>
    </row>
    <row r="12802" ht="15.75" customHeight="1">
      <c r="A12802" s="1" t="s">
        <v>97</v>
      </c>
      <c r="B12802" s="1">
        <v>3.0</v>
      </c>
      <c r="C12802" s="1" t="s">
        <v>27318</v>
      </c>
      <c r="D12802" s="1" t="s">
        <v>27319</v>
      </c>
      <c r="E12802" s="1" t="s">
        <v>10</v>
      </c>
      <c r="F12802" s="1" t="s">
        <v>11</v>
      </c>
      <c r="G12802" s="1" t="str">
        <f>IFERROR(__xludf.DUMMYFUNCTION("GOOGLETRANSLATE(D12802,""fr"",""en"")"),"#VALUE!")</f>
        <v>#VALUE!</v>
      </c>
    </row>
    <row r="12803" ht="15.75" customHeight="1">
      <c r="A12803" s="1" t="s">
        <v>1830</v>
      </c>
      <c r="B12803" s="1">
        <v>5.0</v>
      </c>
      <c r="C12803" s="1" t="s">
        <v>27320</v>
      </c>
      <c r="D12803" s="1" t="s">
        <v>27321</v>
      </c>
      <c r="E12803" s="1" t="s">
        <v>21</v>
      </c>
      <c r="F12803" s="1" t="s">
        <v>11</v>
      </c>
      <c r="G12803" s="1" t="str">
        <f>IFERROR(__xludf.DUMMYFUNCTION("GOOGLETRANSLATE(D12803,""fr"",""en"")"),"#VALUE!")</f>
        <v>#VALUE!</v>
      </c>
    </row>
    <row r="12804" ht="15.75" customHeight="1">
      <c r="A12804" s="1" t="s">
        <v>3204</v>
      </c>
      <c r="B12804" s="1">
        <v>2.0</v>
      </c>
      <c r="C12804" s="1" t="s">
        <v>27322</v>
      </c>
      <c r="D12804" s="1" t="s">
        <v>27323</v>
      </c>
      <c r="E12804" s="1" t="s">
        <v>273</v>
      </c>
      <c r="F12804" s="1" t="s">
        <v>11</v>
      </c>
      <c r="G12804" s="1" t="str">
        <f>IFERROR(__xludf.DUMMYFUNCTION("GOOGLETRANSLATE(D12804,""fr"",""en"")"),"#VALUE!")</f>
        <v>#VALUE!</v>
      </c>
    </row>
    <row r="12805" ht="15.75" customHeight="1">
      <c r="A12805" s="1" t="s">
        <v>8943</v>
      </c>
      <c r="B12805" s="1">
        <v>1.0</v>
      </c>
      <c r="C12805" s="1" t="s">
        <v>9161</v>
      </c>
      <c r="D12805" s="1" t="s">
        <v>27324</v>
      </c>
      <c r="E12805" s="1" t="s">
        <v>296</v>
      </c>
      <c r="F12805" s="1" t="s">
        <v>11</v>
      </c>
      <c r="G12805" s="1" t="str">
        <f>IFERROR(__xludf.DUMMYFUNCTION("GOOGLETRANSLATE(D12805,""fr"",""en"")"),"#VALUE!")</f>
        <v>#VALUE!</v>
      </c>
    </row>
    <row r="12806" ht="15.75" customHeight="1">
      <c r="A12806" s="1" t="s">
        <v>1861</v>
      </c>
      <c r="B12806" s="1">
        <v>1.0</v>
      </c>
      <c r="C12806" s="1" t="s">
        <v>27325</v>
      </c>
      <c r="D12806" s="1" t="s">
        <v>27326</v>
      </c>
      <c r="E12806" s="1" t="s">
        <v>21</v>
      </c>
      <c r="F12806" s="1" t="s">
        <v>11</v>
      </c>
      <c r="G12806" s="1" t="str">
        <f>IFERROR(__xludf.DUMMYFUNCTION("GOOGLETRANSLATE(D12806,""fr"",""en"")"),"#VALUE!")</f>
        <v>#VALUE!</v>
      </c>
    </row>
    <row r="12807" ht="15.75" customHeight="1">
      <c r="A12807" s="1" t="s">
        <v>119</v>
      </c>
      <c r="B12807" s="1">
        <v>4.0</v>
      </c>
      <c r="C12807" s="1" t="s">
        <v>27327</v>
      </c>
      <c r="D12807" s="1" t="s">
        <v>27328</v>
      </c>
      <c r="E12807" s="1" t="s">
        <v>10</v>
      </c>
      <c r="F12807" s="1" t="s">
        <v>11</v>
      </c>
      <c r="G12807" s="1" t="str">
        <f>IFERROR(__xludf.DUMMYFUNCTION("GOOGLETRANSLATE(D12807,""fr"",""en"")"),"#VALUE!")</f>
        <v>#VALUE!</v>
      </c>
    </row>
    <row r="12808" ht="15.75" customHeight="1">
      <c r="A12808" s="1" t="s">
        <v>2034</v>
      </c>
      <c r="B12808" s="1">
        <v>1.0</v>
      </c>
      <c r="C12808" s="1" t="s">
        <v>27329</v>
      </c>
      <c r="D12808" s="1" t="s">
        <v>27330</v>
      </c>
      <c r="E12808" s="1" t="s">
        <v>646</v>
      </c>
      <c r="F12808" s="1" t="s">
        <v>39</v>
      </c>
      <c r="G12808" s="1" t="str">
        <f>IFERROR(__xludf.DUMMYFUNCTION("GOOGLETRANSLATE(D12808,""fr"",""en"")"),"#VALUE!")</f>
        <v>#VALUE!</v>
      </c>
    </row>
    <row r="12809" ht="15.75" customHeight="1">
      <c r="A12809" s="1" t="s">
        <v>3031</v>
      </c>
      <c r="B12809" s="1">
        <v>4.0</v>
      </c>
      <c r="C12809" s="1" t="s">
        <v>27331</v>
      </c>
      <c r="D12809" s="1" t="s">
        <v>27332</v>
      </c>
      <c r="E12809" s="1" t="s">
        <v>484</v>
      </c>
      <c r="F12809" s="1" t="s">
        <v>30</v>
      </c>
      <c r="G12809" s="1" t="str">
        <f>IFERROR(__xludf.DUMMYFUNCTION("GOOGLETRANSLATE(D12809,""fr"",""en"")"),"#VALUE!")</f>
        <v>#VALUE!</v>
      </c>
    </row>
    <row r="12810" ht="15.75" customHeight="1">
      <c r="A12810" s="1" t="s">
        <v>710</v>
      </c>
      <c r="B12810" s="1">
        <v>4.0</v>
      </c>
      <c r="C12810" s="1" t="s">
        <v>27333</v>
      </c>
      <c r="D12810" s="1" t="s">
        <v>27334</v>
      </c>
      <c r="E12810" s="1" t="s">
        <v>169</v>
      </c>
      <c r="F12810" s="1" t="s">
        <v>11</v>
      </c>
      <c r="G12810" s="1" t="str">
        <f>IFERROR(__xludf.DUMMYFUNCTION("GOOGLETRANSLATE(D12810,""fr"",""en"")"),"#VALUE!")</f>
        <v>#VALUE!</v>
      </c>
    </row>
    <row r="12811" ht="15.75" customHeight="1">
      <c r="A12811" s="1" t="s">
        <v>2069</v>
      </c>
      <c r="B12811" s="1">
        <v>1.0</v>
      </c>
      <c r="C12811" s="1" t="s">
        <v>27335</v>
      </c>
      <c r="D12811" s="1" t="s">
        <v>27336</v>
      </c>
      <c r="E12811" s="1" t="s">
        <v>196</v>
      </c>
      <c r="F12811" s="1" t="s">
        <v>118</v>
      </c>
      <c r="G12811" s="1" t="str">
        <f>IFERROR(__xludf.DUMMYFUNCTION("GOOGLETRANSLATE(D12811,""fr"",""en"")"),"#VALUE!")</f>
        <v>#VALUE!</v>
      </c>
    </row>
    <row r="12812" ht="15.75" customHeight="1">
      <c r="A12812" s="1" t="s">
        <v>1361</v>
      </c>
      <c r="B12812" s="1">
        <v>1.0</v>
      </c>
      <c r="C12812" s="1" t="s">
        <v>27337</v>
      </c>
      <c r="D12812" s="1" t="s">
        <v>27338</v>
      </c>
      <c r="E12812" s="1" t="s">
        <v>250</v>
      </c>
      <c r="F12812" s="1" t="s">
        <v>30</v>
      </c>
      <c r="G12812" s="1" t="str">
        <f>IFERROR(__xludf.DUMMYFUNCTION("GOOGLETRANSLATE(D12812,""fr"",""en"")"),"#VALUE!")</f>
        <v>#VALUE!</v>
      </c>
    </row>
    <row r="12813" ht="15.75" customHeight="1">
      <c r="A12813" s="1" t="s">
        <v>10722</v>
      </c>
      <c r="B12813" s="1">
        <v>3.0</v>
      </c>
      <c r="C12813" s="1" t="s">
        <v>27339</v>
      </c>
      <c r="D12813" s="1" t="s">
        <v>27340</v>
      </c>
      <c r="E12813" s="1" t="s">
        <v>169</v>
      </c>
      <c r="F12813" s="1" t="s">
        <v>110</v>
      </c>
      <c r="G12813" s="1" t="str">
        <f>IFERROR(__xludf.DUMMYFUNCTION("GOOGLETRANSLATE(D12813,""fr"",""en"")"),"#VALUE!")</f>
        <v>#VALUE!</v>
      </c>
    </row>
    <row r="12814" ht="15.75" customHeight="1">
      <c r="A12814" s="1" t="s">
        <v>2977</v>
      </c>
      <c r="B12814" s="1">
        <v>2.0</v>
      </c>
      <c r="C12814" s="1" t="s">
        <v>27341</v>
      </c>
      <c r="D12814" s="1" t="s">
        <v>27342</v>
      </c>
      <c r="E12814" s="1" t="s">
        <v>226</v>
      </c>
      <c r="F12814" s="1" t="s">
        <v>110</v>
      </c>
      <c r="G12814" s="1" t="str">
        <f>IFERROR(__xludf.DUMMYFUNCTION("GOOGLETRANSLATE(D12814,""fr"",""en"")"),"#VALUE!")</f>
        <v>#VALUE!</v>
      </c>
    </row>
    <row r="12815" ht="15.75" customHeight="1">
      <c r="A12815" s="1" t="s">
        <v>1473</v>
      </c>
      <c r="B12815" s="1">
        <v>1.0</v>
      </c>
      <c r="C12815" s="1" t="s">
        <v>27343</v>
      </c>
      <c r="D12815" s="1" t="s">
        <v>27344</v>
      </c>
      <c r="E12815" s="1" t="s">
        <v>21</v>
      </c>
      <c r="F12815" s="1" t="s">
        <v>11</v>
      </c>
      <c r="G12815" s="1" t="str">
        <f>IFERROR(__xludf.DUMMYFUNCTION("GOOGLETRANSLATE(D12815,""fr"",""en"")"),"#VALUE!")</f>
        <v>#VALUE!</v>
      </c>
    </row>
    <row r="12816" ht="15.75" customHeight="1">
      <c r="A12816" s="1" t="s">
        <v>915</v>
      </c>
      <c r="B12816" s="1">
        <v>1.0</v>
      </c>
      <c r="C12816" s="1" t="s">
        <v>27345</v>
      </c>
      <c r="D12816" s="1" t="s">
        <v>27346</v>
      </c>
      <c r="E12816" s="1" t="s">
        <v>29</v>
      </c>
      <c r="F12816" s="1" t="s">
        <v>30</v>
      </c>
      <c r="G12816" s="1" t="str">
        <f>IFERROR(__xludf.DUMMYFUNCTION("GOOGLETRANSLATE(D12816,""fr"",""en"")"),"#VALUE!")</f>
        <v>#VALUE!</v>
      </c>
    </row>
    <row r="12817" ht="15.75" customHeight="1">
      <c r="A12817" s="1" t="s">
        <v>893</v>
      </c>
      <c r="B12817" s="1">
        <v>4.0</v>
      </c>
      <c r="C12817" s="1" t="s">
        <v>27347</v>
      </c>
      <c r="D12817" s="1" t="s">
        <v>27348</v>
      </c>
      <c r="E12817" s="1" t="s">
        <v>21</v>
      </c>
      <c r="F12817" s="1" t="s">
        <v>11</v>
      </c>
      <c r="G12817" s="1" t="str">
        <f>IFERROR(__xludf.DUMMYFUNCTION("GOOGLETRANSLATE(D12817,""fr"",""en"")"),"#VALUE!")</f>
        <v>#VALUE!</v>
      </c>
    </row>
    <row r="12818" ht="15.75" customHeight="1">
      <c r="A12818" s="1" t="s">
        <v>1913</v>
      </c>
      <c r="B12818" s="1">
        <v>5.0</v>
      </c>
      <c r="C12818" s="1" t="s">
        <v>27349</v>
      </c>
      <c r="D12818" s="1" t="s">
        <v>27350</v>
      </c>
      <c r="E12818" s="1" t="s">
        <v>176</v>
      </c>
      <c r="F12818" s="1" t="s">
        <v>66</v>
      </c>
      <c r="G12818" s="1" t="str">
        <f>IFERROR(__xludf.DUMMYFUNCTION("GOOGLETRANSLATE(D12818,""fr"",""en"")"),"#VALUE!")</f>
        <v>#VALUE!</v>
      </c>
    </row>
    <row r="12819" ht="15.75" customHeight="1">
      <c r="A12819" s="1" t="s">
        <v>3360</v>
      </c>
      <c r="B12819" s="1">
        <v>2.0</v>
      </c>
      <c r="C12819" s="1" t="s">
        <v>27351</v>
      </c>
      <c r="D12819" s="1" t="s">
        <v>27352</v>
      </c>
      <c r="E12819" s="1" t="s">
        <v>52</v>
      </c>
      <c r="F12819" s="1" t="s">
        <v>110</v>
      </c>
      <c r="G12819" s="1" t="str">
        <f>IFERROR(__xludf.DUMMYFUNCTION("GOOGLETRANSLATE(D12819,""fr"",""en"")"),"#VALUE!")</f>
        <v>#VALUE!</v>
      </c>
    </row>
    <row r="12820" ht="15.75" customHeight="1">
      <c r="A12820" s="1" t="s">
        <v>26180</v>
      </c>
      <c r="B12820" s="1">
        <v>2.0</v>
      </c>
      <c r="C12820" s="1" t="s">
        <v>27353</v>
      </c>
      <c r="D12820" s="1" t="s">
        <v>27354</v>
      </c>
      <c r="E12820" s="1" t="s">
        <v>280</v>
      </c>
      <c r="F12820" s="1" t="s">
        <v>11</v>
      </c>
      <c r="G12820" s="1" t="str">
        <f>IFERROR(__xludf.DUMMYFUNCTION("GOOGLETRANSLATE(D12820,""fr"",""en"")"),"#VALUE!")</f>
        <v>#VALUE!</v>
      </c>
    </row>
    <row r="12821" ht="15.75" customHeight="1">
      <c r="A12821" s="1" t="s">
        <v>936</v>
      </c>
      <c r="B12821" s="1">
        <v>4.0</v>
      </c>
      <c r="C12821" s="1" t="s">
        <v>27355</v>
      </c>
      <c r="D12821" s="1" t="s">
        <v>27356</v>
      </c>
      <c r="E12821" s="1" t="s">
        <v>65</v>
      </c>
      <c r="F12821" s="1" t="s">
        <v>66</v>
      </c>
      <c r="G12821" s="1" t="str">
        <f>IFERROR(__xludf.DUMMYFUNCTION("GOOGLETRANSLATE(D12821,""fr"",""en"")"),"#VALUE!")</f>
        <v>#VALUE!</v>
      </c>
    </row>
    <row r="12822" ht="15.75" customHeight="1">
      <c r="A12822" s="1" t="s">
        <v>27357</v>
      </c>
      <c r="B12822" s="1">
        <v>3.0</v>
      </c>
      <c r="C12822" s="1" t="s">
        <v>27358</v>
      </c>
      <c r="D12822" s="1" t="s">
        <v>27359</v>
      </c>
      <c r="E12822" s="1" t="s">
        <v>176</v>
      </c>
      <c r="F12822" s="1" t="s">
        <v>66</v>
      </c>
      <c r="G12822" s="1" t="str">
        <f>IFERROR(__xludf.DUMMYFUNCTION("GOOGLETRANSLATE(D12822,""fr"",""en"")"),"#VALUE!")</f>
        <v>#VALUE!</v>
      </c>
    </row>
    <row r="12823" ht="15.75" customHeight="1">
      <c r="A12823" s="1" t="s">
        <v>792</v>
      </c>
      <c r="B12823" s="1">
        <v>1.0</v>
      </c>
      <c r="C12823" s="1" t="s">
        <v>27360</v>
      </c>
      <c r="D12823" s="1" t="s">
        <v>27361</v>
      </c>
      <c r="E12823" s="1" t="s">
        <v>373</v>
      </c>
      <c r="F12823" s="1" t="s">
        <v>30</v>
      </c>
      <c r="G12823" s="1" t="str">
        <f>IFERROR(__xludf.DUMMYFUNCTION("GOOGLETRANSLATE(D12823,""fr"",""en"")"),"#VALUE!")</f>
        <v>#VALUE!</v>
      </c>
    </row>
    <row r="12824" ht="15.75" customHeight="1">
      <c r="A12824" s="1" t="s">
        <v>585</v>
      </c>
      <c r="B12824" s="1">
        <v>4.0</v>
      </c>
      <c r="C12824" s="1" t="s">
        <v>27362</v>
      </c>
      <c r="D12824" s="1" t="s">
        <v>27363</v>
      </c>
      <c r="E12824" s="1" t="s">
        <v>10</v>
      </c>
      <c r="F12824" s="1" t="s">
        <v>11</v>
      </c>
      <c r="G12824" s="1" t="str">
        <f>IFERROR(__xludf.DUMMYFUNCTION("GOOGLETRANSLATE(D12824,""fr"",""en"")"),"#VALUE!")</f>
        <v>#VALUE!</v>
      </c>
    </row>
    <row r="12825" ht="15.75" customHeight="1">
      <c r="A12825" s="1" t="s">
        <v>3442</v>
      </c>
      <c r="B12825" s="1">
        <v>1.0</v>
      </c>
      <c r="C12825" s="1" t="s">
        <v>27364</v>
      </c>
      <c r="D12825" s="1" t="s">
        <v>27365</v>
      </c>
      <c r="E12825" s="1" t="s">
        <v>296</v>
      </c>
      <c r="F12825" s="1" t="s">
        <v>48</v>
      </c>
      <c r="G12825" s="1" t="str">
        <f>IFERROR(__xludf.DUMMYFUNCTION("GOOGLETRANSLATE(D12825,""fr"",""en"")"),"#VALUE!")</f>
        <v>#VALUE!</v>
      </c>
    </row>
    <row r="12826" ht="15.75" customHeight="1">
      <c r="A12826" s="1" t="s">
        <v>220</v>
      </c>
      <c r="B12826" s="1">
        <v>2.0</v>
      </c>
      <c r="C12826" s="1" t="s">
        <v>27366</v>
      </c>
      <c r="D12826" s="1" t="s">
        <v>27367</v>
      </c>
      <c r="E12826" s="1" t="s">
        <v>226</v>
      </c>
      <c r="F12826" s="1" t="s">
        <v>110</v>
      </c>
      <c r="G12826" s="1" t="str">
        <f>IFERROR(__xludf.DUMMYFUNCTION("GOOGLETRANSLATE(D12826,""fr"",""en"")"),"#VALUE!")</f>
        <v>#VALUE!</v>
      </c>
    </row>
    <row r="12827" ht="15.75" customHeight="1">
      <c r="A12827" s="1" t="s">
        <v>17327</v>
      </c>
      <c r="B12827" s="1">
        <v>5.0</v>
      </c>
      <c r="C12827" s="1" t="s">
        <v>27368</v>
      </c>
      <c r="D12827" s="1" t="s">
        <v>27369</v>
      </c>
      <c r="E12827" s="1" t="s">
        <v>21</v>
      </c>
      <c r="F12827" s="1" t="s">
        <v>11</v>
      </c>
      <c r="G12827" s="1" t="str">
        <f>IFERROR(__xludf.DUMMYFUNCTION("GOOGLETRANSLATE(D12827,""fr"",""en"")"),"#VALUE!")</f>
        <v>#VALUE!</v>
      </c>
    </row>
    <row r="12828" ht="15.75" customHeight="1">
      <c r="A12828" s="1" t="s">
        <v>179</v>
      </c>
      <c r="B12828" s="1">
        <v>4.0</v>
      </c>
      <c r="C12828" s="1" t="s">
        <v>27370</v>
      </c>
      <c r="D12828" s="1" t="s">
        <v>27371</v>
      </c>
      <c r="E12828" s="1" t="s">
        <v>10</v>
      </c>
      <c r="F12828" s="1" t="s">
        <v>11</v>
      </c>
      <c r="G12828" s="1" t="str">
        <f>IFERROR(__xludf.DUMMYFUNCTION("GOOGLETRANSLATE(D12828,""fr"",""en"")"),"#VALUE!")</f>
        <v>#VALUE!</v>
      </c>
    </row>
    <row r="12829" ht="15.75" customHeight="1">
      <c r="A12829" s="1" t="s">
        <v>4832</v>
      </c>
      <c r="B12829" s="1">
        <v>1.0</v>
      </c>
      <c r="C12829" s="1" t="s">
        <v>27372</v>
      </c>
      <c r="D12829" s="1" t="s">
        <v>27373</v>
      </c>
      <c r="E12829" s="1" t="s">
        <v>226</v>
      </c>
      <c r="F12829" s="1" t="s">
        <v>110</v>
      </c>
      <c r="G12829" s="1" t="str">
        <f>IFERROR(__xludf.DUMMYFUNCTION("GOOGLETRANSLATE(D12829,""fr"",""en"")"),"#VALUE!")</f>
        <v>#VALUE!</v>
      </c>
    </row>
    <row r="12830" ht="15.75" customHeight="1">
      <c r="A12830" s="1" t="s">
        <v>7694</v>
      </c>
      <c r="B12830" s="1">
        <v>4.0</v>
      </c>
      <c r="C12830" s="1" t="s">
        <v>27374</v>
      </c>
      <c r="D12830" s="1" t="s">
        <v>27375</v>
      </c>
      <c r="E12830" s="1" t="s">
        <v>29</v>
      </c>
      <c r="F12830" s="1" t="s">
        <v>30</v>
      </c>
      <c r="G12830" s="1" t="str">
        <f>IFERROR(__xludf.DUMMYFUNCTION("GOOGLETRANSLATE(D12830,""fr"",""en"")"),"#VALUE!")</f>
        <v>#VALUE!</v>
      </c>
    </row>
    <row r="12831" ht="15.75" customHeight="1">
      <c r="A12831" s="1" t="s">
        <v>11395</v>
      </c>
      <c r="B12831" s="1">
        <v>1.0</v>
      </c>
      <c r="C12831" s="1" t="s">
        <v>27376</v>
      </c>
      <c r="D12831" s="1" t="s">
        <v>27377</v>
      </c>
      <c r="E12831" s="1" t="s">
        <v>250</v>
      </c>
      <c r="F12831" s="1" t="s">
        <v>30</v>
      </c>
      <c r="G12831" s="1" t="str">
        <f>IFERROR(__xludf.DUMMYFUNCTION("GOOGLETRANSLATE(D12831,""fr"",""en"")"),"#VALUE!")</f>
        <v>#VALUE!</v>
      </c>
    </row>
    <row r="12832" ht="15.75" customHeight="1">
      <c r="A12832" s="1" t="s">
        <v>719</v>
      </c>
      <c r="B12832" s="1">
        <v>1.0</v>
      </c>
      <c r="C12832" s="1" t="s">
        <v>27378</v>
      </c>
      <c r="D12832" s="1" t="s">
        <v>27379</v>
      </c>
      <c r="E12832" s="1" t="s">
        <v>125</v>
      </c>
      <c r="F12832" s="1" t="s">
        <v>110</v>
      </c>
      <c r="G12832" s="1" t="str">
        <f>IFERROR(__xludf.DUMMYFUNCTION("GOOGLETRANSLATE(D12832,""fr"",""en"")"),"#VALUE!")</f>
        <v>#VALUE!</v>
      </c>
    </row>
    <row r="12833" ht="15.75" customHeight="1">
      <c r="A12833" s="1" t="s">
        <v>85</v>
      </c>
      <c r="B12833" s="1">
        <v>3.0</v>
      </c>
      <c r="C12833" s="1" t="s">
        <v>27380</v>
      </c>
      <c r="D12833" s="1" t="s">
        <v>27381</v>
      </c>
      <c r="E12833" s="1" t="s">
        <v>65</v>
      </c>
      <c r="F12833" s="1" t="s">
        <v>66</v>
      </c>
      <c r="G12833" s="1" t="str">
        <f>IFERROR(__xludf.DUMMYFUNCTION("GOOGLETRANSLATE(D12833,""fr"",""en"")"),"#VALUE!")</f>
        <v>#VALUE!</v>
      </c>
    </row>
    <row r="12834" ht="15.75" customHeight="1">
      <c r="A12834" s="1" t="s">
        <v>6256</v>
      </c>
      <c r="B12834" s="1">
        <v>5.0</v>
      </c>
      <c r="C12834" s="1" t="s">
        <v>27382</v>
      </c>
      <c r="D12834" s="1" t="s">
        <v>27383</v>
      </c>
      <c r="E12834" s="1" t="s">
        <v>25</v>
      </c>
      <c r="F12834" s="1" t="s">
        <v>11</v>
      </c>
      <c r="G12834" s="1" t="str">
        <f>IFERROR(__xludf.DUMMYFUNCTION("GOOGLETRANSLATE(D12834,""fr"",""en"")"),"#VALUE!")</f>
        <v>#VALUE!</v>
      </c>
    </row>
    <row r="12835" ht="15.75" customHeight="1">
      <c r="A12835" s="1" t="s">
        <v>442</v>
      </c>
      <c r="B12835" s="1">
        <v>1.0</v>
      </c>
      <c r="C12835" s="1" t="s">
        <v>27384</v>
      </c>
      <c r="D12835" s="1" t="s">
        <v>27385</v>
      </c>
      <c r="E12835" s="1" t="s">
        <v>52</v>
      </c>
      <c r="F12835" s="1" t="s">
        <v>48</v>
      </c>
      <c r="G12835" s="1" t="str">
        <f>IFERROR(__xludf.DUMMYFUNCTION("GOOGLETRANSLATE(D12835,""fr"",""en"")"),"#VALUE!")</f>
        <v>#VALUE!</v>
      </c>
    </row>
    <row r="12836" ht="15.75" customHeight="1">
      <c r="A12836" s="1" t="s">
        <v>2022</v>
      </c>
      <c r="B12836" s="1">
        <v>4.0</v>
      </c>
      <c r="C12836" s="1" t="s">
        <v>27386</v>
      </c>
      <c r="D12836" s="1" t="s">
        <v>27387</v>
      </c>
      <c r="E12836" s="1" t="s">
        <v>169</v>
      </c>
      <c r="F12836" s="1" t="s">
        <v>11</v>
      </c>
      <c r="G12836" s="1" t="str">
        <f>IFERROR(__xludf.DUMMYFUNCTION("GOOGLETRANSLATE(D12836,""fr"",""en"")"),"#VALUE!")</f>
        <v>#VALUE!</v>
      </c>
    </row>
    <row r="12837" ht="15.75" customHeight="1">
      <c r="A12837" s="1" t="s">
        <v>1778</v>
      </c>
      <c r="B12837" s="1">
        <v>4.0</v>
      </c>
      <c r="C12837" s="1" t="s">
        <v>27388</v>
      </c>
      <c r="D12837" s="1" t="s">
        <v>27389</v>
      </c>
      <c r="E12837" s="1" t="s">
        <v>10</v>
      </c>
      <c r="F12837" s="1" t="s">
        <v>11</v>
      </c>
      <c r="G12837" s="1" t="str">
        <f>IFERROR(__xludf.DUMMYFUNCTION("GOOGLETRANSLATE(D12837,""fr"",""en"")"),"#VALUE!")</f>
        <v>#VALUE!</v>
      </c>
    </row>
    <row r="12838" ht="15.75" customHeight="1">
      <c r="A12838" s="1" t="s">
        <v>4625</v>
      </c>
      <c r="B12838" s="1">
        <v>3.0</v>
      </c>
      <c r="C12838" s="1" t="s">
        <v>27390</v>
      </c>
      <c r="D12838" s="1" t="s">
        <v>27391</v>
      </c>
      <c r="E12838" s="1" t="s">
        <v>10</v>
      </c>
      <c r="F12838" s="1" t="s">
        <v>11</v>
      </c>
      <c r="G12838" s="1" t="str">
        <f>IFERROR(__xludf.DUMMYFUNCTION("GOOGLETRANSLATE(D12838,""fr"",""en"")"),"#VALUE!")</f>
        <v>#VALUE!</v>
      </c>
    </row>
    <row r="12839" ht="15.75" customHeight="1">
      <c r="A12839" s="1" t="s">
        <v>153</v>
      </c>
      <c r="B12839" s="1">
        <v>1.0</v>
      </c>
      <c r="C12839" s="1" t="s">
        <v>27392</v>
      </c>
      <c r="D12839" s="1" t="s">
        <v>27393</v>
      </c>
      <c r="E12839" s="1" t="s">
        <v>646</v>
      </c>
      <c r="F12839" s="1" t="s">
        <v>39</v>
      </c>
      <c r="G12839" s="1" t="str">
        <f>IFERROR(__xludf.DUMMYFUNCTION("GOOGLETRANSLATE(D12839,""fr"",""en"")"),"#VALUE!")</f>
        <v>#VALUE!</v>
      </c>
    </row>
    <row r="12840" ht="15.75" customHeight="1">
      <c r="A12840" s="1" t="s">
        <v>747</v>
      </c>
      <c r="B12840" s="1">
        <v>1.0</v>
      </c>
      <c r="C12840" s="1" t="s">
        <v>27394</v>
      </c>
      <c r="D12840" s="1" t="s">
        <v>27395</v>
      </c>
      <c r="E12840" s="1" t="s">
        <v>52</v>
      </c>
      <c r="F12840" s="1" t="s">
        <v>48</v>
      </c>
      <c r="G12840" s="1" t="str">
        <f>IFERROR(__xludf.DUMMYFUNCTION("GOOGLETRANSLATE(D12840,""fr"",""en"")"),"#VALUE!")</f>
        <v>#VALUE!</v>
      </c>
    </row>
    <row r="12841" ht="15.75" customHeight="1">
      <c r="A12841" s="1" t="s">
        <v>6187</v>
      </c>
      <c r="B12841" s="1">
        <v>1.0</v>
      </c>
      <c r="C12841" s="1" t="s">
        <v>27396</v>
      </c>
      <c r="D12841" s="1" t="s">
        <v>27397</v>
      </c>
      <c r="E12841" s="1" t="s">
        <v>43</v>
      </c>
      <c r="F12841" s="1" t="s">
        <v>30</v>
      </c>
      <c r="G12841" s="1" t="str">
        <f>IFERROR(__xludf.DUMMYFUNCTION("GOOGLETRANSLATE(D12841,""fr"",""en"")"),"#VALUE!")</f>
        <v>#VALUE!</v>
      </c>
    </row>
    <row r="12842" ht="15.75" customHeight="1">
      <c r="A12842" s="1" t="s">
        <v>678</v>
      </c>
      <c r="B12842" s="1">
        <v>4.0</v>
      </c>
      <c r="C12842" s="1" t="s">
        <v>27398</v>
      </c>
      <c r="D12842" s="1" t="s">
        <v>27399</v>
      </c>
      <c r="E12842" s="1" t="s">
        <v>10</v>
      </c>
      <c r="F12842" s="1" t="s">
        <v>11</v>
      </c>
      <c r="G12842" s="1" t="str">
        <f>IFERROR(__xludf.DUMMYFUNCTION("GOOGLETRANSLATE(D12842,""fr"",""en"")"),"#VALUE!")</f>
        <v>#VALUE!</v>
      </c>
    </row>
    <row r="12843" ht="15.75" customHeight="1">
      <c r="A12843" s="1" t="s">
        <v>179</v>
      </c>
      <c r="B12843" s="1">
        <v>4.0</v>
      </c>
      <c r="C12843" s="1" t="s">
        <v>27400</v>
      </c>
      <c r="D12843" s="1" t="s">
        <v>27401</v>
      </c>
      <c r="E12843" s="1" t="s">
        <v>65</v>
      </c>
      <c r="F12843" s="1" t="s">
        <v>66</v>
      </c>
      <c r="G12843" s="1" t="str">
        <f>IFERROR(__xludf.DUMMYFUNCTION("GOOGLETRANSLATE(D12843,""fr"",""en"")"),"#VALUE!")</f>
        <v>#VALUE!</v>
      </c>
    </row>
    <row r="12844" ht="15.75" customHeight="1">
      <c r="A12844" s="1" t="s">
        <v>8751</v>
      </c>
      <c r="B12844" s="1">
        <v>1.0</v>
      </c>
      <c r="C12844" s="1" t="s">
        <v>27402</v>
      </c>
      <c r="D12844" s="1" t="s">
        <v>27403</v>
      </c>
      <c r="E12844" s="1" t="s">
        <v>52</v>
      </c>
      <c r="F12844" s="1" t="s">
        <v>11</v>
      </c>
      <c r="G12844" s="1" t="str">
        <f>IFERROR(__xludf.DUMMYFUNCTION("GOOGLETRANSLATE(D12844,""fr"",""en"")"),"#VALUE!")</f>
        <v>#VALUE!</v>
      </c>
    </row>
    <row r="12845" ht="15.75" customHeight="1">
      <c r="A12845" s="1" t="s">
        <v>1663</v>
      </c>
      <c r="B12845" s="1">
        <v>5.0</v>
      </c>
      <c r="C12845" s="1" t="s">
        <v>27404</v>
      </c>
      <c r="D12845" s="1" t="s">
        <v>27405</v>
      </c>
      <c r="E12845" s="1" t="s">
        <v>21</v>
      </c>
      <c r="F12845" s="1" t="s">
        <v>11</v>
      </c>
      <c r="G12845" s="1" t="str">
        <f>IFERROR(__xludf.DUMMYFUNCTION("GOOGLETRANSLATE(D12845,""fr"",""en"")"),"#VALUE!")</f>
        <v>#VALUE!</v>
      </c>
    </row>
    <row r="12846" ht="15.75" customHeight="1">
      <c r="A12846" s="1" t="s">
        <v>6238</v>
      </c>
      <c r="B12846" s="1">
        <v>1.0</v>
      </c>
      <c r="C12846" s="1" t="s">
        <v>27406</v>
      </c>
      <c r="D12846" s="1" t="s">
        <v>27407</v>
      </c>
      <c r="E12846" s="1" t="s">
        <v>10</v>
      </c>
      <c r="F12846" s="1" t="s">
        <v>11</v>
      </c>
      <c r="G12846" s="1" t="str">
        <f>IFERROR(__xludf.DUMMYFUNCTION("GOOGLETRANSLATE(D12846,""fr"",""en"")"),"#VALUE!")</f>
        <v>#VALUE!</v>
      </c>
    </row>
    <row r="12847" ht="15.75" customHeight="1">
      <c r="A12847" s="1" t="s">
        <v>3622</v>
      </c>
      <c r="B12847" s="1">
        <v>1.0</v>
      </c>
      <c r="C12847" s="1" t="s">
        <v>27408</v>
      </c>
      <c r="D12847" s="1" t="s">
        <v>27409</v>
      </c>
      <c r="E12847" s="1" t="s">
        <v>109</v>
      </c>
      <c r="F12847" s="1" t="s">
        <v>11</v>
      </c>
      <c r="G12847" s="1" t="str">
        <f>IFERROR(__xludf.DUMMYFUNCTION("GOOGLETRANSLATE(D12847,""fr"",""en"")"),"#VALUE!")</f>
        <v>#VALUE!</v>
      </c>
    </row>
    <row r="12848" ht="15.75" customHeight="1">
      <c r="A12848" s="1" t="s">
        <v>1198</v>
      </c>
      <c r="B12848" s="1">
        <v>5.0</v>
      </c>
      <c r="C12848" s="1" t="s">
        <v>27410</v>
      </c>
      <c r="D12848" s="1" t="s">
        <v>27411</v>
      </c>
      <c r="E12848" s="1" t="s">
        <v>65</v>
      </c>
      <c r="F12848" s="1" t="s">
        <v>66</v>
      </c>
      <c r="G12848" s="1" t="str">
        <f>IFERROR(__xludf.DUMMYFUNCTION("GOOGLETRANSLATE(D12848,""fr"",""en"")"),"#VALUE!")</f>
        <v>#VALUE!</v>
      </c>
    </row>
    <row r="12849" ht="15.75" customHeight="1">
      <c r="A12849" s="1" t="s">
        <v>3499</v>
      </c>
      <c r="B12849" s="1">
        <v>2.0</v>
      </c>
      <c r="C12849" s="1" t="s">
        <v>27412</v>
      </c>
      <c r="D12849" s="1" t="s">
        <v>27413</v>
      </c>
      <c r="E12849" s="1" t="s">
        <v>296</v>
      </c>
      <c r="F12849" s="1" t="s">
        <v>11</v>
      </c>
      <c r="G12849" s="1" t="str">
        <f>IFERROR(__xludf.DUMMYFUNCTION("GOOGLETRANSLATE(D12849,""fr"",""en"")"),"#VALUE!")</f>
        <v>#VALUE!</v>
      </c>
    </row>
    <row r="12850" ht="15.75" customHeight="1">
      <c r="A12850" s="1" t="s">
        <v>585</v>
      </c>
      <c r="B12850" s="1">
        <v>4.0</v>
      </c>
      <c r="C12850" s="1" t="s">
        <v>27414</v>
      </c>
      <c r="D12850" s="1" t="s">
        <v>27415</v>
      </c>
      <c r="E12850" s="1" t="s">
        <v>21</v>
      </c>
      <c r="F12850" s="1" t="s">
        <v>11</v>
      </c>
      <c r="G12850" s="1" t="str">
        <f>IFERROR(__xludf.DUMMYFUNCTION("GOOGLETRANSLATE(D12850,""fr"",""en"")"),"#VALUE!")</f>
        <v>#VALUE!</v>
      </c>
    </row>
    <row r="12851" ht="15.75" customHeight="1">
      <c r="A12851" s="1" t="s">
        <v>132</v>
      </c>
      <c r="B12851" s="1">
        <v>1.0</v>
      </c>
      <c r="C12851" s="1" t="s">
        <v>27416</v>
      </c>
      <c r="D12851" s="1" t="s">
        <v>27417</v>
      </c>
      <c r="E12851" s="1" t="s">
        <v>21</v>
      </c>
      <c r="F12851" s="1" t="s">
        <v>11</v>
      </c>
      <c r="G12851" s="1" t="str">
        <f>IFERROR(__xludf.DUMMYFUNCTION("GOOGLETRANSLATE(D12851,""fr"",""en"")"),"#VALUE!")</f>
        <v>#VALUE!</v>
      </c>
    </row>
    <row r="12852" ht="15.75" customHeight="1">
      <c r="A12852" s="1" t="s">
        <v>4688</v>
      </c>
      <c r="B12852" s="1">
        <v>2.0</v>
      </c>
      <c r="C12852" s="1" t="s">
        <v>27418</v>
      </c>
      <c r="D12852" s="1" t="s">
        <v>27419</v>
      </c>
      <c r="E12852" s="1" t="s">
        <v>273</v>
      </c>
      <c r="F12852" s="1" t="s">
        <v>110</v>
      </c>
      <c r="G12852" s="1" t="str">
        <f>IFERROR(__xludf.DUMMYFUNCTION("GOOGLETRANSLATE(D12852,""fr"",""en"")"),"#VALUE!")</f>
        <v>#VALUE!</v>
      </c>
    </row>
    <row r="12853" ht="15.75" customHeight="1">
      <c r="A12853" s="1" t="s">
        <v>1036</v>
      </c>
      <c r="B12853" s="1">
        <v>1.0</v>
      </c>
      <c r="C12853" s="1" t="s">
        <v>27420</v>
      </c>
      <c r="D12853" s="1" t="s">
        <v>27421</v>
      </c>
      <c r="E12853" s="1" t="s">
        <v>21</v>
      </c>
      <c r="F12853" s="1" t="s">
        <v>11</v>
      </c>
      <c r="G12853" s="1" t="str">
        <f>IFERROR(__xludf.DUMMYFUNCTION("GOOGLETRANSLATE(D12853,""fr"",""en"")"),"#VALUE!")</f>
        <v>#VALUE!</v>
      </c>
    </row>
    <row r="12854" ht="15.75" customHeight="1">
      <c r="A12854" s="1" t="s">
        <v>2768</v>
      </c>
      <c r="B12854" s="1">
        <v>2.0</v>
      </c>
      <c r="C12854" s="1" t="s">
        <v>27422</v>
      </c>
      <c r="D12854" s="1" t="s">
        <v>27423</v>
      </c>
      <c r="E12854" s="1" t="s">
        <v>109</v>
      </c>
      <c r="F12854" s="1" t="s">
        <v>11</v>
      </c>
      <c r="G12854" s="1" t="str">
        <f>IFERROR(__xludf.DUMMYFUNCTION("GOOGLETRANSLATE(D12854,""fr"",""en"")"),"#VALUE!")</f>
        <v>#VALUE!</v>
      </c>
    </row>
    <row r="12855" ht="15.75" customHeight="1">
      <c r="A12855" s="1" t="s">
        <v>7945</v>
      </c>
      <c r="B12855" s="1">
        <v>2.0</v>
      </c>
      <c r="C12855" s="1" t="s">
        <v>27424</v>
      </c>
      <c r="D12855" s="1" t="s">
        <v>27425</v>
      </c>
      <c r="E12855" s="1" t="s">
        <v>176</v>
      </c>
      <c r="F12855" s="1" t="s">
        <v>66</v>
      </c>
      <c r="G12855" s="1" t="str">
        <f>IFERROR(__xludf.DUMMYFUNCTION("GOOGLETRANSLATE(D12855,""fr"",""en"")"),"#VALUE!")</f>
        <v>#VALUE!</v>
      </c>
    </row>
    <row r="12856" ht="15.75" customHeight="1">
      <c r="A12856" s="1" t="s">
        <v>603</v>
      </c>
      <c r="B12856" s="1">
        <v>4.0</v>
      </c>
      <c r="C12856" s="1" t="s">
        <v>27426</v>
      </c>
      <c r="D12856" s="1" t="s">
        <v>27427</v>
      </c>
      <c r="E12856" s="1" t="s">
        <v>21</v>
      </c>
      <c r="F12856" s="1" t="s">
        <v>11</v>
      </c>
      <c r="G12856" s="1" t="str">
        <f>IFERROR(__xludf.DUMMYFUNCTION("GOOGLETRANSLATE(D12856,""fr"",""en"")"),"#VALUE!")</f>
        <v>#VALUE!</v>
      </c>
    </row>
    <row r="12857" ht="15.75" customHeight="1">
      <c r="A12857" s="1" t="s">
        <v>1201</v>
      </c>
      <c r="B12857" s="1">
        <v>1.0</v>
      </c>
      <c r="C12857" s="1" t="s">
        <v>27428</v>
      </c>
      <c r="D12857" s="1" t="s">
        <v>27429</v>
      </c>
      <c r="E12857" s="1" t="s">
        <v>5109</v>
      </c>
      <c r="F12857" s="1" t="s">
        <v>66</v>
      </c>
      <c r="G12857" s="1" t="str">
        <f>IFERROR(__xludf.DUMMYFUNCTION("GOOGLETRANSLATE(D12857,""fr"",""en"")"),"#VALUE!")</f>
        <v>#VALUE!</v>
      </c>
    </row>
    <row r="12858" ht="15.75" customHeight="1">
      <c r="A12858" s="1" t="s">
        <v>3528</v>
      </c>
      <c r="B12858" s="1">
        <v>1.0</v>
      </c>
      <c r="C12858" s="1" t="s">
        <v>27430</v>
      </c>
      <c r="D12858" s="1" t="s">
        <v>27431</v>
      </c>
      <c r="E12858" s="1" t="s">
        <v>254</v>
      </c>
      <c r="F12858" s="1" t="s">
        <v>66</v>
      </c>
      <c r="G12858" s="1" t="str">
        <f>IFERROR(__xludf.DUMMYFUNCTION("GOOGLETRANSLATE(D12858,""fr"",""en"")"),"#VALUE!")</f>
        <v>#VALUE!</v>
      </c>
    </row>
    <row r="12859" ht="15.75" customHeight="1">
      <c r="A12859" s="1" t="s">
        <v>4315</v>
      </c>
      <c r="B12859" s="1">
        <v>2.0</v>
      </c>
      <c r="C12859" s="1" t="s">
        <v>15413</v>
      </c>
      <c r="D12859" s="1" t="s">
        <v>27432</v>
      </c>
      <c r="E12859" s="1" t="s">
        <v>273</v>
      </c>
      <c r="F12859" s="1" t="s">
        <v>110</v>
      </c>
      <c r="G12859" s="1" t="str">
        <f>IFERROR(__xludf.DUMMYFUNCTION("GOOGLETRANSLATE(D12859,""fr"",""en"")"),"#VALUE!")</f>
        <v>#VALUE!</v>
      </c>
    </row>
    <row r="12860" ht="15.75" customHeight="1">
      <c r="A12860" s="1" t="s">
        <v>1421</v>
      </c>
      <c r="B12860" s="1">
        <v>2.0</v>
      </c>
      <c r="C12860" s="1" t="s">
        <v>27433</v>
      </c>
      <c r="D12860" s="1" t="s">
        <v>27434</v>
      </c>
      <c r="E12860" s="1" t="s">
        <v>29</v>
      </c>
      <c r="F12860" s="1" t="s">
        <v>30</v>
      </c>
      <c r="G12860" s="1" t="str">
        <f>IFERROR(__xludf.DUMMYFUNCTION("GOOGLETRANSLATE(D12860,""fr"",""en"")"),"#VALUE!")</f>
        <v>#VALUE!</v>
      </c>
    </row>
    <row r="12861" ht="15.75" customHeight="1">
      <c r="A12861" s="1" t="s">
        <v>9121</v>
      </c>
      <c r="B12861" s="1">
        <v>5.0</v>
      </c>
      <c r="C12861" s="1" t="s">
        <v>27435</v>
      </c>
      <c r="D12861" s="1" t="s">
        <v>27436</v>
      </c>
      <c r="E12861" s="1" t="s">
        <v>125</v>
      </c>
      <c r="F12861" s="1" t="s">
        <v>11</v>
      </c>
      <c r="G12861" s="1" t="str">
        <f>IFERROR(__xludf.DUMMYFUNCTION("GOOGLETRANSLATE(D12861,""fr"",""en"")"),"#VALUE!")</f>
        <v>#VALUE!</v>
      </c>
    </row>
    <row r="12862" ht="15.75" customHeight="1">
      <c r="A12862" s="1" t="s">
        <v>3675</v>
      </c>
      <c r="B12862" s="1">
        <v>3.0</v>
      </c>
      <c r="C12862" s="1" t="s">
        <v>27437</v>
      </c>
      <c r="D12862" s="1" t="s">
        <v>27438</v>
      </c>
      <c r="E12862" s="1" t="s">
        <v>29</v>
      </c>
      <c r="F12862" s="1" t="s">
        <v>30</v>
      </c>
      <c r="G12862" s="1" t="str">
        <f>IFERROR(__xludf.DUMMYFUNCTION("GOOGLETRANSLATE(D12862,""fr"",""en"")"),"#VALUE!")</f>
        <v>#VALUE!</v>
      </c>
    </row>
    <row r="12863" ht="15.75" customHeight="1">
      <c r="A12863" s="1" t="s">
        <v>445</v>
      </c>
      <c r="B12863" s="1">
        <v>2.0</v>
      </c>
      <c r="C12863" s="1" t="s">
        <v>27439</v>
      </c>
      <c r="D12863" s="1" t="s">
        <v>27440</v>
      </c>
      <c r="E12863" s="1" t="s">
        <v>65</v>
      </c>
      <c r="F12863" s="1" t="s">
        <v>66</v>
      </c>
      <c r="G12863" s="1" t="str">
        <f>IFERROR(__xludf.DUMMYFUNCTION("GOOGLETRANSLATE(D12863,""fr"",""en"")"),"#VALUE!")</f>
        <v>#VALUE!</v>
      </c>
    </row>
    <row r="12864" ht="15.75" customHeight="1">
      <c r="A12864" s="1" t="s">
        <v>988</v>
      </c>
      <c r="B12864" s="1">
        <v>4.0</v>
      </c>
      <c r="C12864" s="1" t="s">
        <v>27441</v>
      </c>
      <c r="D12864" s="1" t="s">
        <v>27442</v>
      </c>
      <c r="E12864" s="1" t="s">
        <v>176</v>
      </c>
      <c r="F12864" s="1" t="s">
        <v>66</v>
      </c>
      <c r="G12864" s="1" t="str">
        <f>IFERROR(__xludf.DUMMYFUNCTION("GOOGLETRANSLATE(D12864,""fr"",""en"")"),"#VALUE!")</f>
        <v>#VALUE!</v>
      </c>
    </row>
    <row r="12865" ht="15.75" customHeight="1">
      <c r="A12865" s="1" t="s">
        <v>1218</v>
      </c>
      <c r="B12865" s="1">
        <v>3.0</v>
      </c>
      <c r="C12865" s="1" t="s">
        <v>27443</v>
      </c>
      <c r="D12865" s="1" t="s">
        <v>27444</v>
      </c>
      <c r="E12865" s="1" t="s">
        <v>484</v>
      </c>
      <c r="F12865" s="1" t="s">
        <v>30</v>
      </c>
      <c r="G12865" s="1" t="str">
        <f>IFERROR(__xludf.DUMMYFUNCTION("GOOGLETRANSLATE(D12865,""fr"",""en"")"),"#VALUE!")</f>
        <v>#VALUE!</v>
      </c>
    </row>
    <row r="12866" ht="15.75" customHeight="1">
      <c r="A12866" s="1" t="s">
        <v>532</v>
      </c>
      <c r="B12866" s="1">
        <v>4.0</v>
      </c>
      <c r="C12866" s="1" t="s">
        <v>27445</v>
      </c>
      <c r="D12866" s="1" t="s">
        <v>27446</v>
      </c>
      <c r="E12866" s="1" t="s">
        <v>10</v>
      </c>
      <c r="F12866" s="1" t="s">
        <v>11</v>
      </c>
      <c r="G12866" s="1" t="str">
        <f>IFERROR(__xludf.DUMMYFUNCTION("GOOGLETRANSLATE(D12866,""fr"",""en"")"),"#VALUE!")</f>
        <v>#VALUE!</v>
      </c>
    </row>
    <row r="12867" ht="15.75" customHeight="1">
      <c r="A12867" s="1" t="s">
        <v>7750</v>
      </c>
      <c r="B12867" s="1">
        <v>5.0</v>
      </c>
      <c r="C12867" s="1" t="s">
        <v>27447</v>
      </c>
      <c r="D12867" s="1" t="s">
        <v>27448</v>
      </c>
      <c r="E12867" s="1" t="s">
        <v>614</v>
      </c>
      <c r="F12867" s="1" t="s">
        <v>30</v>
      </c>
      <c r="G12867" s="1" t="str">
        <f>IFERROR(__xludf.DUMMYFUNCTION("GOOGLETRANSLATE(D12867,""fr"",""en"")"),"#VALUE!")</f>
        <v>#VALUE!</v>
      </c>
    </row>
    <row r="12868" ht="15.75" customHeight="1">
      <c r="A12868" s="1" t="s">
        <v>77</v>
      </c>
      <c r="B12868" s="1">
        <v>4.0</v>
      </c>
      <c r="C12868" s="1" t="s">
        <v>27449</v>
      </c>
      <c r="D12868" s="1" t="s">
        <v>27450</v>
      </c>
      <c r="E12868" s="1" t="s">
        <v>21</v>
      </c>
      <c r="F12868" s="1" t="s">
        <v>11</v>
      </c>
      <c r="G12868" s="1" t="str">
        <f>IFERROR(__xludf.DUMMYFUNCTION("GOOGLETRANSLATE(D12868,""fr"",""en"")"),"#VALUE!")</f>
        <v>#VALUE!</v>
      </c>
    </row>
    <row r="12869" ht="15.75" customHeight="1">
      <c r="A12869" s="1" t="s">
        <v>491</v>
      </c>
      <c r="B12869" s="1">
        <v>5.0</v>
      </c>
      <c r="C12869" s="1" t="s">
        <v>27451</v>
      </c>
      <c r="D12869" s="1" t="s">
        <v>27452</v>
      </c>
      <c r="E12869" s="1" t="s">
        <v>10</v>
      </c>
      <c r="F12869" s="1" t="s">
        <v>11</v>
      </c>
      <c r="G12869" s="1" t="str">
        <f>IFERROR(__xludf.DUMMYFUNCTION("GOOGLETRANSLATE(D12869,""fr"",""en"")"),"#VALUE!")</f>
        <v>#VALUE!</v>
      </c>
    </row>
    <row r="12870" ht="15.75" customHeight="1">
      <c r="A12870" s="1" t="s">
        <v>5562</v>
      </c>
      <c r="B12870" s="1">
        <v>2.0</v>
      </c>
      <c r="C12870" s="1" t="s">
        <v>27453</v>
      </c>
      <c r="D12870" s="1" t="s">
        <v>27454</v>
      </c>
      <c r="E12870" s="1" t="s">
        <v>448</v>
      </c>
      <c r="F12870" s="1" t="s">
        <v>84</v>
      </c>
      <c r="G12870" s="1" t="str">
        <f>IFERROR(__xludf.DUMMYFUNCTION("GOOGLETRANSLATE(D12870,""fr"",""en"")"),"#VALUE!")</f>
        <v>#VALUE!</v>
      </c>
    </row>
    <row r="12871" ht="15.75" customHeight="1">
      <c r="A12871" s="1" t="s">
        <v>18</v>
      </c>
      <c r="B12871" s="1">
        <v>1.0</v>
      </c>
      <c r="C12871" s="1" t="s">
        <v>27455</v>
      </c>
      <c r="D12871" s="1" t="s">
        <v>27456</v>
      </c>
      <c r="E12871" s="1" t="s">
        <v>10</v>
      </c>
      <c r="F12871" s="1" t="s">
        <v>11</v>
      </c>
      <c r="G12871" s="1" t="str">
        <f>IFERROR(__xludf.DUMMYFUNCTION("GOOGLETRANSLATE(D12871,""fr"",""en"")"),"well at the start and then Direct Assurance increases its prices
Example for my vehicle: 8 euros / month
Calculate: by 12 months = 100 euros
Housing: 2 euros / month")</f>
        <v>well at the start and then Direct Assurance increases its prices
Example for my vehicle: 8 euros / month
Calculate: by 12 months = 100 euros
Housing: 2 euros / month</v>
      </c>
    </row>
    <row r="12872" ht="15.75" customHeight="1">
      <c r="A12872" s="1" t="s">
        <v>22447</v>
      </c>
      <c r="B12872" s="1">
        <v>1.0</v>
      </c>
      <c r="C12872" s="1" t="s">
        <v>27457</v>
      </c>
      <c r="D12872" s="1" t="s">
        <v>27458</v>
      </c>
      <c r="E12872" s="1" t="s">
        <v>226</v>
      </c>
      <c r="F12872" s="1" t="s">
        <v>11</v>
      </c>
      <c r="G12872" s="1" t="str">
        <f>IFERROR(__xludf.DUMMYFUNCTION("GOOGLETRANSLATE(D12872,""fr"",""en"")"),"#VALUE!")</f>
        <v>#VALUE!</v>
      </c>
    </row>
    <row r="12873" ht="15.75" customHeight="1">
      <c r="A12873" s="1" t="s">
        <v>3718</v>
      </c>
      <c r="B12873" s="1">
        <v>2.0</v>
      </c>
      <c r="C12873" s="1" t="s">
        <v>27459</v>
      </c>
      <c r="D12873" s="1" t="s">
        <v>27460</v>
      </c>
      <c r="E12873" s="1" t="s">
        <v>423</v>
      </c>
      <c r="F12873" s="1" t="s">
        <v>30</v>
      </c>
      <c r="G12873" s="1" t="str">
        <f>IFERROR(__xludf.DUMMYFUNCTION("GOOGLETRANSLATE(D12873,""fr"",""en"")"),"#VALUE!")</f>
        <v>#VALUE!</v>
      </c>
    </row>
    <row r="12874" ht="15.75" customHeight="1">
      <c r="A12874" s="1" t="s">
        <v>681</v>
      </c>
      <c r="B12874" s="1">
        <v>3.0</v>
      </c>
      <c r="C12874" s="1" t="s">
        <v>27461</v>
      </c>
      <c r="D12874" s="1" t="s">
        <v>27462</v>
      </c>
      <c r="E12874" s="1" t="s">
        <v>10</v>
      </c>
      <c r="F12874" s="1" t="s">
        <v>11</v>
      </c>
      <c r="G12874" s="1" t="str">
        <f>IFERROR(__xludf.DUMMYFUNCTION("GOOGLETRANSLATE(D12874,""fr"",""en"")"),"#VALUE!")</f>
        <v>#VALUE!</v>
      </c>
    </row>
    <row r="12875" ht="15.75" customHeight="1">
      <c r="A12875" s="1" t="s">
        <v>2806</v>
      </c>
      <c r="B12875" s="1">
        <v>4.0</v>
      </c>
      <c r="C12875" s="1" t="s">
        <v>27463</v>
      </c>
      <c r="D12875" s="1" t="s">
        <v>27464</v>
      </c>
      <c r="E12875" s="1" t="s">
        <v>614</v>
      </c>
      <c r="F12875" s="1" t="s">
        <v>30</v>
      </c>
      <c r="G12875" s="1" t="str">
        <f>IFERROR(__xludf.DUMMYFUNCTION("GOOGLETRANSLATE(D12875,""fr"",""en"")"),"#VALUE!")</f>
        <v>#VALUE!</v>
      </c>
    </row>
    <row r="12876" ht="15.75" customHeight="1">
      <c r="A12876" s="1" t="s">
        <v>398</v>
      </c>
      <c r="B12876" s="1">
        <v>2.0</v>
      </c>
      <c r="C12876" s="1" t="s">
        <v>27465</v>
      </c>
      <c r="D12876" s="1" t="s">
        <v>27466</v>
      </c>
      <c r="E12876" s="1" t="s">
        <v>355</v>
      </c>
      <c r="F12876" s="1" t="s">
        <v>110</v>
      </c>
      <c r="G12876" s="1" t="str">
        <f>IFERROR(__xludf.DUMMYFUNCTION("GOOGLETRANSLATE(D12876,""fr"",""en"")"),"#VALUE!")</f>
        <v>#VALUE!</v>
      </c>
    </row>
    <row r="12877" ht="15.75" customHeight="1">
      <c r="A12877" s="1" t="s">
        <v>3312</v>
      </c>
      <c r="B12877" s="1">
        <v>5.0</v>
      </c>
      <c r="C12877" s="1" t="s">
        <v>27467</v>
      </c>
      <c r="D12877" s="1" t="s">
        <v>27468</v>
      </c>
      <c r="E12877" s="1" t="s">
        <v>176</v>
      </c>
      <c r="F12877" s="1" t="s">
        <v>66</v>
      </c>
      <c r="G12877" s="1" t="str">
        <f>IFERROR(__xludf.DUMMYFUNCTION("GOOGLETRANSLATE(D12877,""fr"",""en"")"),"#VALUE!")</f>
        <v>#VALUE!</v>
      </c>
    </row>
    <row r="12878" ht="15.75" customHeight="1">
      <c r="A12878" s="1" t="s">
        <v>2911</v>
      </c>
      <c r="B12878" s="1">
        <v>3.0</v>
      </c>
      <c r="C12878" s="1" t="s">
        <v>27469</v>
      </c>
      <c r="D12878" s="1" t="s">
        <v>27470</v>
      </c>
      <c r="E12878" s="1" t="s">
        <v>29</v>
      </c>
      <c r="F12878" s="1" t="s">
        <v>30</v>
      </c>
      <c r="G12878" s="1" t="str">
        <f>IFERROR(__xludf.DUMMYFUNCTION("GOOGLETRANSLATE(D12878,""fr"",""en"")"),"#VALUE!")</f>
        <v>#VALUE!</v>
      </c>
    </row>
    <row r="12879" ht="15.75" customHeight="1">
      <c r="A12879" s="1" t="s">
        <v>1581</v>
      </c>
      <c r="B12879" s="1">
        <v>4.0</v>
      </c>
      <c r="C12879" s="1" t="s">
        <v>27471</v>
      </c>
      <c r="D12879" s="1" t="s">
        <v>27472</v>
      </c>
      <c r="E12879" s="1" t="s">
        <v>21</v>
      </c>
      <c r="F12879" s="1" t="s">
        <v>11</v>
      </c>
      <c r="G12879" s="1" t="str">
        <f>IFERROR(__xludf.DUMMYFUNCTION("GOOGLETRANSLATE(D12879,""fr"",""en"")"),"#VALUE!")</f>
        <v>#VALUE!</v>
      </c>
    </row>
    <row r="12880" ht="15.75" customHeight="1">
      <c r="A12880" s="1" t="s">
        <v>6443</v>
      </c>
      <c r="B12880" s="1">
        <v>1.0</v>
      </c>
      <c r="C12880" s="1" t="s">
        <v>27473</v>
      </c>
      <c r="D12880" s="1" t="s">
        <v>27474</v>
      </c>
      <c r="E12880" s="1" t="s">
        <v>125</v>
      </c>
      <c r="F12880" s="1" t="s">
        <v>11</v>
      </c>
      <c r="G12880" s="1" t="str">
        <f>IFERROR(__xludf.DUMMYFUNCTION("GOOGLETRANSLATE(D12880,""fr"",""en"")"),"#VALUE!")</f>
        <v>#VALUE!</v>
      </c>
    </row>
    <row r="12881" ht="15.75" customHeight="1">
      <c r="A12881" s="1" t="s">
        <v>2135</v>
      </c>
      <c r="B12881" s="1">
        <v>5.0</v>
      </c>
      <c r="C12881" s="1" t="s">
        <v>27475</v>
      </c>
      <c r="D12881" s="1" t="s">
        <v>27476</v>
      </c>
      <c r="E12881" s="1" t="s">
        <v>176</v>
      </c>
      <c r="F12881" s="1" t="s">
        <v>66</v>
      </c>
      <c r="G12881" s="1" t="str">
        <f>IFERROR(__xludf.DUMMYFUNCTION("GOOGLETRANSLATE(D12881,""fr"",""en"")"),"#VALUE!")</f>
        <v>#VALUE!</v>
      </c>
    </row>
    <row r="12882" ht="15.75" customHeight="1">
      <c r="A12882" s="1" t="s">
        <v>13763</v>
      </c>
      <c r="B12882" s="1">
        <v>2.0</v>
      </c>
      <c r="C12882" s="1" t="s">
        <v>27477</v>
      </c>
      <c r="D12882" s="1" t="s">
        <v>27478</v>
      </c>
      <c r="E12882" s="1" t="s">
        <v>226</v>
      </c>
      <c r="F12882" s="1" t="s">
        <v>110</v>
      </c>
      <c r="G12882" s="1" t="str">
        <f>IFERROR(__xludf.DUMMYFUNCTION("GOOGLETRANSLATE(D12882,""fr"",""en"")"),"#VALUE!")</f>
        <v>#VALUE!</v>
      </c>
    </row>
    <row r="12883" ht="15.75" customHeight="1">
      <c r="A12883" s="1" t="s">
        <v>4896</v>
      </c>
      <c r="B12883" s="1">
        <v>1.0</v>
      </c>
      <c r="C12883" s="1" t="s">
        <v>27479</v>
      </c>
      <c r="D12883" s="1" t="s">
        <v>27480</v>
      </c>
      <c r="E12883" s="1" t="s">
        <v>292</v>
      </c>
      <c r="F12883" s="1" t="s">
        <v>11</v>
      </c>
      <c r="G12883" s="1" t="str">
        <f>IFERROR(__xludf.DUMMYFUNCTION("GOOGLETRANSLATE(D12883,""fr"",""en"")"),"#VALUE!")</f>
        <v>#VALUE!</v>
      </c>
    </row>
    <row r="12884" ht="15.75" customHeight="1">
      <c r="A12884" s="1" t="s">
        <v>255</v>
      </c>
      <c r="B12884" s="1">
        <v>1.0</v>
      </c>
      <c r="C12884" s="1" t="s">
        <v>27481</v>
      </c>
      <c r="D12884" s="1" t="s">
        <v>27482</v>
      </c>
      <c r="E12884" s="1" t="s">
        <v>10</v>
      </c>
      <c r="F12884" s="1" t="s">
        <v>11</v>
      </c>
      <c r="G12884" s="1" t="str">
        <f>IFERROR(__xludf.DUMMYFUNCTION("GOOGLETRANSLATE(D12884,""fr"",""en"")"),"#VALUE!")</f>
        <v>#VALUE!</v>
      </c>
    </row>
    <row r="12885" ht="15.75" customHeight="1">
      <c r="A12885" s="1" t="s">
        <v>11004</v>
      </c>
      <c r="B12885" s="1">
        <v>1.0</v>
      </c>
      <c r="C12885" s="1" t="s">
        <v>27483</v>
      </c>
      <c r="D12885" s="1" t="s">
        <v>27484</v>
      </c>
      <c r="E12885" s="1" t="s">
        <v>226</v>
      </c>
      <c r="F12885" s="1" t="s">
        <v>11</v>
      </c>
      <c r="G12885" s="1" t="str">
        <f>IFERROR(__xludf.DUMMYFUNCTION("GOOGLETRANSLATE(D12885,""fr"",""en"")"),"#VALUE!")</f>
        <v>#VALUE!</v>
      </c>
    </row>
    <row r="12886" ht="15.75" customHeight="1">
      <c r="A12886" s="1" t="s">
        <v>1180</v>
      </c>
      <c r="B12886" s="1">
        <v>1.0</v>
      </c>
      <c r="C12886" s="1" t="s">
        <v>27485</v>
      </c>
      <c r="D12886" s="1" t="s">
        <v>27486</v>
      </c>
      <c r="E12886" s="1" t="s">
        <v>65</v>
      </c>
      <c r="F12886" s="1" t="s">
        <v>66</v>
      </c>
      <c r="G12886" s="1" t="str">
        <f>IFERROR(__xludf.DUMMYFUNCTION("GOOGLETRANSLATE(D12886,""fr"",""en"")"),"#VALUE!")</f>
        <v>#VALUE!</v>
      </c>
    </row>
    <row r="12887" ht="15.75" customHeight="1">
      <c r="A12887" s="1" t="s">
        <v>4350</v>
      </c>
      <c r="B12887" s="1">
        <v>1.0</v>
      </c>
      <c r="C12887" s="1" t="s">
        <v>27487</v>
      </c>
      <c r="D12887" s="1" t="s">
        <v>27488</v>
      </c>
      <c r="E12887" s="1" t="s">
        <v>2727</v>
      </c>
      <c r="F12887" s="1" t="s">
        <v>66</v>
      </c>
      <c r="G12887" s="1" t="str">
        <f>IFERROR(__xludf.DUMMYFUNCTION("GOOGLETRANSLATE(D12887,""fr"",""en"")"),"#VALUE!")</f>
        <v>#VALUE!</v>
      </c>
    </row>
    <row r="12888" ht="15.75" customHeight="1">
      <c r="A12888" s="1" t="s">
        <v>780</v>
      </c>
      <c r="B12888" s="1">
        <v>2.0</v>
      </c>
      <c r="C12888" s="1" t="s">
        <v>27489</v>
      </c>
      <c r="D12888" s="1" t="s">
        <v>27490</v>
      </c>
      <c r="E12888" s="1" t="s">
        <v>125</v>
      </c>
      <c r="F12888" s="1" t="s">
        <v>11</v>
      </c>
      <c r="G12888" s="1" t="str">
        <f>IFERROR(__xludf.DUMMYFUNCTION("GOOGLETRANSLATE(D12888,""fr"",""en"")"),"#VALUE!")</f>
        <v>#VALUE!</v>
      </c>
    </row>
    <row r="12889" ht="15.75" customHeight="1">
      <c r="A12889" s="1" t="s">
        <v>1778</v>
      </c>
      <c r="B12889" s="1">
        <v>4.0</v>
      </c>
      <c r="C12889" s="1" t="s">
        <v>27491</v>
      </c>
      <c r="D12889" s="1" t="s">
        <v>27492</v>
      </c>
      <c r="E12889" s="1" t="s">
        <v>10</v>
      </c>
      <c r="F12889" s="1" t="s">
        <v>11</v>
      </c>
      <c r="G12889" s="1" t="str">
        <f>IFERROR(__xludf.DUMMYFUNCTION("GOOGLETRANSLATE(D12889,""fr"",""en"")"),"#VALUE!")</f>
        <v>#VALUE!</v>
      </c>
    </row>
    <row r="12890" ht="15.75" customHeight="1">
      <c r="A12890" s="1" t="s">
        <v>8469</v>
      </c>
      <c r="B12890" s="1">
        <v>3.0</v>
      </c>
      <c r="C12890" s="1" t="s">
        <v>27493</v>
      </c>
      <c r="D12890" s="1" t="s">
        <v>27494</v>
      </c>
      <c r="E12890" s="1" t="s">
        <v>125</v>
      </c>
      <c r="F12890" s="1" t="s">
        <v>66</v>
      </c>
      <c r="G12890" s="1" t="str">
        <f>IFERROR(__xludf.DUMMYFUNCTION("GOOGLETRANSLATE(D12890,""fr"",""en"")"),"#VALUE!")</f>
        <v>#VALUE!</v>
      </c>
    </row>
    <row r="12891" ht="15.75" customHeight="1">
      <c r="A12891" s="1" t="s">
        <v>18923</v>
      </c>
      <c r="B12891" s="1">
        <v>5.0</v>
      </c>
      <c r="C12891" s="1" t="s">
        <v>27495</v>
      </c>
      <c r="D12891" s="1" t="s">
        <v>27496</v>
      </c>
      <c r="E12891" s="1" t="s">
        <v>21</v>
      </c>
      <c r="F12891" s="1" t="s">
        <v>11</v>
      </c>
      <c r="G12891" s="1" t="str">
        <f>IFERROR(__xludf.DUMMYFUNCTION("GOOGLETRANSLATE(D12891,""fr"",""en"")"),"#VALUE!")</f>
        <v>#VALUE!</v>
      </c>
    </row>
    <row r="12892" ht="15.75" customHeight="1">
      <c r="A12892" s="1" t="s">
        <v>7603</v>
      </c>
      <c r="B12892" s="1">
        <v>2.0</v>
      </c>
      <c r="C12892" s="1" t="s">
        <v>27497</v>
      </c>
      <c r="D12892" s="1" t="s">
        <v>27498</v>
      </c>
      <c r="E12892" s="1" t="s">
        <v>21</v>
      </c>
      <c r="F12892" s="1" t="s">
        <v>11</v>
      </c>
      <c r="G12892" s="1" t="str">
        <f>IFERROR(__xludf.DUMMYFUNCTION("GOOGLETRANSLATE(D12892,""fr"",""en"")"),"#VALUE!")</f>
        <v>#VALUE!</v>
      </c>
    </row>
    <row r="12893" ht="15.75" customHeight="1">
      <c r="A12893" s="1" t="s">
        <v>1796</v>
      </c>
      <c r="B12893" s="1">
        <v>5.0</v>
      </c>
      <c r="C12893" s="1" t="s">
        <v>27499</v>
      </c>
      <c r="D12893" s="1" t="s">
        <v>27500</v>
      </c>
      <c r="E12893" s="1" t="s">
        <v>21</v>
      </c>
      <c r="F12893" s="1" t="s">
        <v>11</v>
      </c>
      <c r="G12893" s="1" t="str">
        <f>IFERROR(__xludf.DUMMYFUNCTION("GOOGLETRANSLATE(D12893,""fr"",""en"")"),"#VALUE!")</f>
        <v>#VALUE!</v>
      </c>
    </row>
    <row r="12894" ht="15.75" customHeight="1">
      <c r="A12894" s="1" t="s">
        <v>17509</v>
      </c>
      <c r="B12894" s="1">
        <v>1.0</v>
      </c>
      <c r="C12894" s="1" t="s">
        <v>27501</v>
      </c>
      <c r="D12894" s="1" t="s">
        <v>27502</v>
      </c>
      <c r="E12894" s="1" t="s">
        <v>25</v>
      </c>
      <c r="F12894" s="1" t="s">
        <v>110</v>
      </c>
      <c r="G12894" s="1" t="str">
        <f>IFERROR(__xludf.DUMMYFUNCTION("GOOGLETRANSLATE(D12894,""fr"",""en"")"),"#VALUE!")</f>
        <v>#VALUE!</v>
      </c>
    </row>
    <row r="12895" ht="15.75" customHeight="1">
      <c r="A12895" s="1" t="s">
        <v>2106</v>
      </c>
      <c r="B12895" s="1">
        <v>5.0</v>
      </c>
      <c r="C12895" s="1" t="s">
        <v>27503</v>
      </c>
      <c r="D12895" s="1" t="s">
        <v>27504</v>
      </c>
      <c r="E12895" s="1" t="s">
        <v>21</v>
      </c>
      <c r="F12895" s="1" t="s">
        <v>11</v>
      </c>
      <c r="G12895" s="1" t="str">
        <f>IFERROR(__xludf.DUMMYFUNCTION("GOOGLETRANSLATE(D12895,""fr"",""en"")"),"#VALUE!")</f>
        <v>#VALUE!</v>
      </c>
    </row>
    <row r="12896" ht="15.75" customHeight="1">
      <c r="A12896" s="1" t="s">
        <v>988</v>
      </c>
      <c r="B12896" s="1">
        <v>4.0</v>
      </c>
      <c r="C12896" s="1" t="s">
        <v>27505</v>
      </c>
      <c r="D12896" s="1" t="s">
        <v>27506</v>
      </c>
      <c r="E12896" s="1" t="s">
        <v>21</v>
      </c>
      <c r="F12896" s="1" t="s">
        <v>11</v>
      </c>
      <c r="G12896" s="1" t="str">
        <f>IFERROR(__xludf.DUMMYFUNCTION("GOOGLETRANSLATE(D12896,""fr"",""en"")"),"#VALUE!")</f>
        <v>#VALUE!</v>
      </c>
    </row>
    <row r="12897" ht="15.75" customHeight="1">
      <c r="A12897" s="1" t="s">
        <v>8668</v>
      </c>
      <c r="B12897" s="1">
        <v>1.0</v>
      </c>
      <c r="C12897" s="1" t="s">
        <v>27507</v>
      </c>
      <c r="D12897" s="1" t="s">
        <v>27508</v>
      </c>
      <c r="E12897" s="1" t="s">
        <v>25</v>
      </c>
      <c r="F12897" s="1" t="s">
        <v>11</v>
      </c>
      <c r="G12897" s="1" t="str">
        <f>IFERROR(__xludf.DUMMYFUNCTION("GOOGLETRANSLATE(D12897,""fr"",""en"")"),"#VALUE!")</f>
        <v>#VALUE!</v>
      </c>
    </row>
    <row r="12898" ht="15.75" customHeight="1">
      <c r="A12898" s="1" t="s">
        <v>1358</v>
      </c>
      <c r="B12898" s="1">
        <v>5.0</v>
      </c>
      <c r="C12898" s="1" t="s">
        <v>27509</v>
      </c>
      <c r="D12898" s="1" t="s">
        <v>27510</v>
      </c>
      <c r="E12898" s="1" t="s">
        <v>29</v>
      </c>
      <c r="F12898" s="1" t="s">
        <v>30</v>
      </c>
      <c r="G12898" s="1" t="str">
        <f>IFERROR(__xludf.DUMMYFUNCTION("GOOGLETRANSLATE(D12898,""fr"",""en"")"),"#VALUE!")</f>
        <v>#VALUE!</v>
      </c>
    </row>
    <row r="12899" ht="15.75" customHeight="1">
      <c r="A12899" s="1" t="s">
        <v>3813</v>
      </c>
      <c r="B12899" s="1">
        <v>4.0</v>
      </c>
      <c r="C12899" s="1" t="s">
        <v>27511</v>
      </c>
      <c r="D12899" s="1" t="s">
        <v>27512</v>
      </c>
      <c r="E12899" s="1" t="s">
        <v>614</v>
      </c>
      <c r="F12899" s="1" t="s">
        <v>30</v>
      </c>
      <c r="G12899" s="1" t="str">
        <f>IFERROR(__xludf.DUMMYFUNCTION("GOOGLETRANSLATE(D12899,""fr"",""en"")"),"#VALUE!")</f>
        <v>#VALUE!</v>
      </c>
    </row>
    <row r="12900" ht="15.75" customHeight="1">
      <c r="A12900" s="1" t="s">
        <v>7243</v>
      </c>
      <c r="B12900" s="1">
        <v>2.0</v>
      </c>
      <c r="C12900" s="1" t="s">
        <v>27513</v>
      </c>
      <c r="D12900" s="1" t="s">
        <v>27514</v>
      </c>
      <c r="E12900" s="1" t="s">
        <v>10</v>
      </c>
      <c r="F12900" s="1" t="s">
        <v>11</v>
      </c>
      <c r="G12900" s="1" t="str">
        <f>IFERROR(__xludf.DUMMYFUNCTION("GOOGLETRANSLATE(D12900,""fr"",""en"")"),"#VALUE!")</f>
        <v>#VALUE!</v>
      </c>
    </row>
    <row r="12901" ht="15.75" customHeight="1">
      <c r="A12901" s="1" t="s">
        <v>1879</v>
      </c>
      <c r="B12901" s="1">
        <v>1.0</v>
      </c>
      <c r="C12901" s="1" t="s">
        <v>27515</v>
      </c>
      <c r="D12901" s="1" t="s">
        <v>27516</v>
      </c>
      <c r="E12901" s="1" t="s">
        <v>43</v>
      </c>
      <c r="F12901" s="1" t="s">
        <v>30</v>
      </c>
      <c r="G12901" s="1" t="str">
        <f>IFERROR(__xludf.DUMMYFUNCTION("GOOGLETRANSLATE(D12901,""fr"",""en"")"),"#VALUE!")</f>
        <v>#VALUE!</v>
      </c>
    </row>
    <row r="12902" ht="15.75" customHeight="1">
      <c r="A12902" s="1" t="s">
        <v>267</v>
      </c>
      <c r="B12902" s="1">
        <v>3.0</v>
      </c>
      <c r="C12902" s="1" t="s">
        <v>27517</v>
      </c>
      <c r="D12902" s="1" t="s">
        <v>27518</v>
      </c>
      <c r="E12902" s="1" t="s">
        <v>29</v>
      </c>
      <c r="F12902" s="1" t="s">
        <v>30</v>
      </c>
      <c r="G12902" s="1" t="str">
        <f>IFERROR(__xludf.DUMMYFUNCTION("GOOGLETRANSLATE(D12902,""fr"",""en"")"),"#VALUE!")</f>
        <v>#VALUE!</v>
      </c>
    </row>
    <row r="12903" ht="15.75" customHeight="1">
      <c r="A12903" s="1" t="s">
        <v>6350</v>
      </c>
      <c r="B12903" s="1">
        <v>3.0</v>
      </c>
      <c r="C12903" s="1" t="s">
        <v>27519</v>
      </c>
      <c r="D12903" s="1" t="s">
        <v>27520</v>
      </c>
      <c r="E12903" s="1" t="s">
        <v>614</v>
      </c>
      <c r="F12903" s="1" t="s">
        <v>30</v>
      </c>
      <c r="G12903" s="1" t="str">
        <f>IFERROR(__xludf.DUMMYFUNCTION("GOOGLETRANSLATE(D12903,""fr"",""en"")"),"#VALUE!")</f>
        <v>#VALUE!</v>
      </c>
    </row>
    <row r="12904" ht="15.75" customHeight="1">
      <c r="A12904" s="1" t="s">
        <v>4658</v>
      </c>
      <c r="B12904" s="1">
        <v>3.0</v>
      </c>
      <c r="C12904" s="1" t="s">
        <v>27521</v>
      </c>
      <c r="D12904" s="1" t="s">
        <v>27522</v>
      </c>
      <c r="E12904" s="1" t="s">
        <v>10</v>
      </c>
      <c r="F12904" s="1" t="s">
        <v>11</v>
      </c>
      <c r="G12904" s="1" t="str">
        <f>IFERROR(__xludf.DUMMYFUNCTION("GOOGLETRANSLATE(D12904,""fr"",""en"")"),"My subscription was increased when I had a bonus. Whatever the reasons they are not valid because my different motorcycle insurance has dropped me the price of my subscription with my won bonus. I am looking for another insurance and the EU I find I termi"&amp;"nate my contract with Dours Insurance")</f>
        <v>My subscription was increased when I had a bonus. Whatever the reasons they are not valid because my different motorcycle insurance has dropped me the price of my subscription with my won bonus. I am looking for another insurance and the EU I find I terminate my contract with Dours Insurance</v>
      </c>
    </row>
    <row r="12905" ht="15.75" customHeight="1">
      <c r="A12905" s="1" t="s">
        <v>6954</v>
      </c>
      <c r="B12905" s="1">
        <v>1.0</v>
      </c>
      <c r="C12905" s="1" t="s">
        <v>27523</v>
      </c>
      <c r="D12905" s="1" t="s">
        <v>27524</v>
      </c>
      <c r="E12905" s="1" t="s">
        <v>373</v>
      </c>
      <c r="F12905" s="1" t="s">
        <v>30</v>
      </c>
      <c r="G12905" s="1" t="str">
        <f>IFERROR(__xludf.DUMMYFUNCTION("GOOGLETRANSLATE(D12905,""fr"",""en"")"),"#VALUE!")</f>
        <v>#VALUE!</v>
      </c>
    </row>
    <row r="12906" ht="15.75" customHeight="1">
      <c r="A12906" s="1" t="s">
        <v>603</v>
      </c>
      <c r="B12906" s="1">
        <v>4.0</v>
      </c>
      <c r="C12906" s="1" t="s">
        <v>27525</v>
      </c>
      <c r="D12906" s="1" t="s">
        <v>27526</v>
      </c>
      <c r="E12906" s="1" t="s">
        <v>21</v>
      </c>
      <c r="F12906" s="1" t="s">
        <v>11</v>
      </c>
      <c r="G12906" s="1" t="str">
        <f>IFERROR(__xludf.DUMMYFUNCTION("GOOGLETRANSLATE(D12906,""fr"",""en"")"),"#VALUE!")</f>
        <v>#VALUE!</v>
      </c>
    </row>
    <row r="12907" ht="15.75" customHeight="1">
      <c r="A12907" s="1" t="s">
        <v>1023</v>
      </c>
      <c r="B12907" s="1">
        <v>4.0</v>
      </c>
      <c r="C12907" s="1" t="s">
        <v>27527</v>
      </c>
      <c r="D12907" s="1" t="s">
        <v>27528</v>
      </c>
      <c r="E12907" s="1" t="s">
        <v>169</v>
      </c>
      <c r="F12907" s="1" t="s">
        <v>11</v>
      </c>
      <c r="G12907" s="1" t="str">
        <f>IFERROR(__xludf.DUMMYFUNCTION("GOOGLETRANSLATE(D12907,""fr"",""en"")"),"#VALUE!")</f>
        <v>#VALUE!</v>
      </c>
    </row>
    <row r="12908" ht="15.75" customHeight="1">
      <c r="A12908" s="1" t="s">
        <v>7091</v>
      </c>
      <c r="B12908" s="1">
        <v>2.0</v>
      </c>
      <c r="C12908" s="1" t="s">
        <v>27529</v>
      </c>
      <c r="D12908" s="1" t="s">
        <v>27530</v>
      </c>
      <c r="E12908" s="1" t="s">
        <v>29</v>
      </c>
      <c r="F12908" s="1" t="s">
        <v>30</v>
      </c>
      <c r="G12908" s="1" t="str">
        <f>IFERROR(__xludf.DUMMYFUNCTION("GOOGLETRANSLATE(D12908,""fr"",""en"")"),"#VALUE!")</f>
        <v>#VALUE!</v>
      </c>
    </row>
    <row r="12909" ht="15.75" customHeight="1">
      <c r="A12909" s="1" t="s">
        <v>5094</v>
      </c>
      <c r="B12909" s="1">
        <v>5.0</v>
      </c>
      <c r="C12909" s="1" t="s">
        <v>27531</v>
      </c>
      <c r="D12909" s="1" t="s">
        <v>27532</v>
      </c>
      <c r="E12909" s="1" t="s">
        <v>280</v>
      </c>
      <c r="F12909" s="1" t="s">
        <v>11</v>
      </c>
      <c r="G12909" s="1" t="str">
        <f>IFERROR(__xludf.DUMMYFUNCTION("GOOGLETRANSLATE(D12909,""fr"",""en"")"),"#VALUE!")</f>
        <v>#VALUE!</v>
      </c>
    </row>
    <row r="12910" ht="15.75" customHeight="1">
      <c r="A12910" s="1" t="s">
        <v>1062</v>
      </c>
      <c r="B12910" s="1">
        <v>5.0</v>
      </c>
      <c r="C12910" s="1" t="s">
        <v>27533</v>
      </c>
      <c r="D12910" s="1" t="s">
        <v>27534</v>
      </c>
      <c r="E12910" s="1" t="s">
        <v>10</v>
      </c>
      <c r="F12910" s="1" t="s">
        <v>11</v>
      </c>
      <c r="G12910" s="1" t="str">
        <f>IFERROR(__xludf.DUMMYFUNCTION("GOOGLETRANSLATE(D12910,""fr"",""en"")"),"#VALUE!")</f>
        <v>#VALUE!</v>
      </c>
    </row>
    <row r="12911" ht="15.75" customHeight="1">
      <c r="A12911" s="1" t="s">
        <v>664</v>
      </c>
      <c r="B12911" s="1">
        <v>2.0</v>
      </c>
      <c r="C12911" s="1" t="s">
        <v>27535</v>
      </c>
      <c r="D12911" s="1" t="s">
        <v>27536</v>
      </c>
      <c r="E12911" s="1" t="s">
        <v>10</v>
      </c>
      <c r="F12911" s="1" t="s">
        <v>11</v>
      </c>
      <c r="G12911" s="1" t="str">
        <f>IFERROR(__xludf.DUMMYFUNCTION("GOOGLETRANSLATE(D12911,""fr"",""en"")"),"#VALUE!")</f>
        <v>#VALUE!</v>
      </c>
    </row>
    <row r="12912" ht="15.75" customHeight="1">
      <c r="A12912" s="1" t="s">
        <v>17379</v>
      </c>
      <c r="B12912" s="1">
        <v>1.0</v>
      </c>
      <c r="C12912" s="1" t="s">
        <v>27537</v>
      </c>
      <c r="D12912" s="1" t="s">
        <v>27538</v>
      </c>
      <c r="E12912" s="1" t="s">
        <v>614</v>
      </c>
      <c r="F12912" s="1" t="s">
        <v>30</v>
      </c>
      <c r="G12912" s="1" t="str">
        <f>IFERROR(__xludf.DUMMYFUNCTION("GOOGLETRANSLATE(D12912,""fr"",""en"")"),"#VALUE!")</f>
        <v>#VALUE!</v>
      </c>
    </row>
    <row r="12913" ht="15.75" customHeight="1">
      <c r="A12913" s="1" t="s">
        <v>15</v>
      </c>
      <c r="B12913" s="1">
        <v>5.0</v>
      </c>
      <c r="C12913" s="1" t="s">
        <v>27539</v>
      </c>
      <c r="D12913" s="1" t="s">
        <v>27540</v>
      </c>
      <c r="E12913" s="1" t="s">
        <v>21</v>
      </c>
      <c r="F12913" s="1" t="s">
        <v>11</v>
      </c>
      <c r="G12913" s="1" t="str">
        <f>IFERROR(__xludf.DUMMYFUNCTION("GOOGLETRANSLATE(D12913,""fr"",""en"")"),"#VALUE!")</f>
        <v>#VALUE!</v>
      </c>
    </row>
    <row r="12914" ht="15.75" customHeight="1">
      <c r="A12914" s="1" t="s">
        <v>1138</v>
      </c>
      <c r="B12914" s="1">
        <v>3.0</v>
      </c>
      <c r="C12914" s="1" t="s">
        <v>27541</v>
      </c>
      <c r="D12914" s="1" t="s">
        <v>27542</v>
      </c>
      <c r="E12914" s="1" t="s">
        <v>65</v>
      </c>
      <c r="F12914" s="1" t="s">
        <v>66</v>
      </c>
      <c r="G12914" s="1" t="str">
        <f>IFERROR(__xludf.DUMMYFUNCTION("GOOGLETRANSLATE(D12914,""fr"",""en"")"),"#VALUE!")</f>
        <v>#VALUE!</v>
      </c>
    </row>
    <row r="12915" ht="15.75" customHeight="1">
      <c r="A12915" s="1" t="s">
        <v>144</v>
      </c>
      <c r="B12915" s="1">
        <v>3.0</v>
      </c>
      <c r="C12915" s="1" t="s">
        <v>27543</v>
      </c>
      <c r="D12915" s="1" t="s">
        <v>27544</v>
      </c>
      <c r="E12915" s="1" t="s">
        <v>65</v>
      </c>
      <c r="F12915" s="1" t="s">
        <v>66</v>
      </c>
      <c r="G12915" s="1" t="str">
        <f>IFERROR(__xludf.DUMMYFUNCTION("GOOGLETRANSLATE(D12915,""fr"",""en"")"),"#VALUE!")</f>
        <v>#VALUE!</v>
      </c>
    </row>
    <row r="12916" ht="15.75" customHeight="1">
      <c r="A12916" s="1" t="s">
        <v>3496</v>
      </c>
      <c r="B12916" s="1">
        <v>5.0</v>
      </c>
      <c r="C12916" s="1" t="s">
        <v>27545</v>
      </c>
      <c r="D12916" s="1" t="s">
        <v>27546</v>
      </c>
      <c r="E12916" s="1" t="s">
        <v>10</v>
      </c>
      <c r="F12916" s="1" t="s">
        <v>11</v>
      </c>
      <c r="G12916" s="1" t="str">
        <f>IFERROR(__xludf.DUMMYFUNCTION("GOOGLETRANSLATE(D12916,""fr"",""en"")"),"#VALUE!")</f>
        <v>#VALUE!</v>
      </c>
    </row>
    <row r="12917" ht="15.75" customHeight="1">
      <c r="A12917" s="1" t="s">
        <v>236</v>
      </c>
      <c r="B12917" s="1">
        <v>5.0</v>
      </c>
      <c r="C12917" s="1" t="s">
        <v>27547</v>
      </c>
      <c r="D12917" s="1" t="s">
        <v>27548</v>
      </c>
      <c r="E12917" s="1" t="s">
        <v>10</v>
      </c>
      <c r="F12917" s="1" t="s">
        <v>11</v>
      </c>
      <c r="G12917" s="1" t="str">
        <f>IFERROR(__xludf.DUMMYFUNCTION("GOOGLETRANSLATE(D12917,""fr"",""en"")"),"#VALUE!")</f>
        <v>#VALUE!</v>
      </c>
    </row>
    <row r="12918" ht="15.75" customHeight="1">
      <c r="A12918" s="1" t="s">
        <v>2117</v>
      </c>
      <c r="B12918" s="1">
        <v>4.0</v>
      </c>
      <c r="C12918" s="1" t="s">
        <v>27549</v>
      </c>
      <c r="D12918" s="1" t="s">
        <v>27550</v>
      </c>
      <c r="E12918" s="1" t="s">
        <v>21</v>
      </c>
      <c r="F12918" s="1" t="s">
        <v>11</v>
      </c>
      <c r="G12918" s="1" t="str">
        <f>IFERROR(__xludf.DUMMYFUNCTION("GOOGLETRANSLATE(D12918,""fr"",""en"")"),"#VALUE!")</f>
        <v>#VALUE!</v>
      </c>
    </row>
    <row r="12919" ht="15.75" customHeight="1">
      <c r="A12919" s="1" t="s">
        <v>1235</v>
      </c>
      <c r="B12919" s="1">
        <v>5.0</v>
      </c>
      <c r="C12919" s="1" t="s">
        <v>27551</v>
      </c>
      <c r="D12919" s="1" t="s">
        <v>27552</v>
      </c>
      <c r="E12919" s="1" t="s">
        <v>21</v>
      </c>
      <c r="F12919" s="1" t="s">
        <v>11</v>
      </c>
      <c r="G12919" s="1" t="str">
        <f>IFERROR(__xludf.DUMMYFUNCTION("GOOGLETRANSLATE(D12919,""fr"",""en"")"),"#VALUE!")</f>
        <v>#VALUE!</v>
      </c>
    </row>
    <row r="12920" ht="15.75" customHeight="1">
      <c r="A12920" s="1" t="s">
        <v>9605</v>
      </c>
      <c r="B12920" s="1">
        <v>1.0</v>
      </c>
      <c r="C12920" s="1" t="s">
        <v>27553</v>
      </c>
      <c r="D12920" s="1" t="s">
        <v>27554</v>
      </c>
      <c r="E12920" s="1" t="s">
        <v>254</v>
      </c>
      <c r="F12920" s="1" t="s">
        <v>66</v>
      </c>
      <c r="G12920" s="1" t="str">
        <f>IFERROR(__xludf.DUMMYFUNCTION("GOOGLETRANSLATE(D12920,""fr"",""en"")"),"#VALUE!")</f>
        <v>#VALUE!</v>
      </c>
    </row>
    <row r="12921" ht="15.75" customHeight="1">
      <c r="A12921" s="1" t="s">
        <v>166</v>
      </c>
      <c r="B12921" s="1">
        <v>5.0</v>
      </c>
      <c r="C12921" s="1" t="s">
        <v>27555</v>
      </c>
      <c r="D12921" s="1" t="s">
        <v>27556</v>
      </c>
      <c r="E12921" s="1" t="s">
        <v>21</v>
      </c>
      <c r="F12921" s="1" t="s">
        <v>11</v>
      </c>
      <c r="G12921" s="1" t="str">
        <f>IFERROR(__xludf.DUMMYFUNCTION("GOOGLETRANSLATE(D12921,""fr"",""en"")"),"#VALUE!")</f>
        <v>#VALUE!</v>
      </c>
    </row>
    <row r="12922" ht="15.75" customHeight="1">
      <c r="A12922" s="1" t="s">
        <v>100</v>
      </c>
      <c r="B12922" s="1">
        <v>5.0</v>
      </c>
      <c r="C12922" s="1" t="s">
        <v>27557</v>
      </c>
      <c r="D12922" s="1" t="s">
        <v>27558</v>
      </c>
      <c r="E12922" s="1" t="s">
        <v>21</v>
      </c>
      <c r="F12922" s="1" t="s">
        <v>11</v>
      </c>
      <c r="G12922" s="1" t="str">
        <f>IFERROR(__xludf.DUMMYFUNCTION("GOOGLETRANSLATE(D12922,""fr"",""en"")"),"#VALUE!")</f>
        <v>#VALUE!</v>
      </c>
    </row>
    <row r="12923" ht="15.75" customHeight="1">
      <c r="A12923" s="1" t="s">
        <v>5456</v>
      </c>
      <c r="B12923" s="1">
        <v>5.0</v>
      </c>
      <c r="C12923" s="1" t="s">
        <v>27559</v>
      </c>
      <c r="D12923" s="1" t="s">
        <v>27560</v>
      </c>
      <c r="E12923" s="1" t="s">
        <v>65</v>
      </c>
      <c r="F12923" s="1" t="s">
        <v>66</v>
      </c>
      <c r="G12923" s="1" t="str">
        <f>IFERROR(__xludf.DUMMYFUNCTION("GOOGLETRANSLATE(D12923,""fr"",""en"")"),"#VALUE!")</f>
        <v>#VALUE!</v>
      </c>
    </row>
    <row r="12924" ht="15.75" customHeight="1">
      <c r="A12924" s="1" t="s">
        <v>2911</v>
      </c>
      <c r="B12924" s="1">
        <v>3.0</v>
      </c>
      <c r="C12924" s="1" t="s">
        <v>27561</v>
      </c>
      <c r="D12924" s="1" t="s">
        <v>27562</v>
      </c>
      <c r="E12924" s="1" t="s">
        <v>10</v>
      </c>
      <c r="F12924" s="1" t="s">
        <v>11</v>
      </c>
      <c r="G12924" s="1" t="str">
        <f>IFERROR(__xludf.DUMMYFUNCTION("GOOGLETRANSLATE(D12924,""fr"",""en"")"),"#VALUE!")</f>
        <v>#VALUE!</v>
      </c>
    </row>
    <row r="12925" ht="15.75" customHeight="1">
      <c r="A12925" s="1" t="s">
        <v>3528</v>
      </c>
      <c r="B12925" s="1">
        <v>5.0</v>
      </c>
      <c r="C12925" s="1" t="s">
        <v>27563</v>
      </c>
      <c r="D12925" s="1" t="s">
        <v>27564</v>
      </c>
      <c r="E12925" s="1" t="s">
        <v>21</v>
      </c>
      <c r="F12925" s="1" t="s">
        <v>11</v>
      </c>
      <c r="G12925" s="1" t="str">
        <f>IFERROR(__xludf.DUMMYFUNCTION("GOOGLETRANSLATE(D12925,""fr"",""en"")"),"#VALUE!")</f>
        <v>#VALUE!</v>
      </c>
    </row>
    <row r="12926" ht="15.75" customHeight="1">
      <c r="A12926" s="1" t="s">
        <v>1673</v>
      </c>
      <c r="B12926" s="1">
        <v>2.0</v>
      </c>
      <c r="C12926" s="1" t="s">
        <v>27565</v>
      </c>
      <c r="D12926" s="1" t="s">
        <v>27566</v>
      </c>
      <c r="E12926" s="1" t="s">
        <v>10</v>
      </c>
      <c r="F12926" s="1" t="s">
        <v>11</v>
      </c>
      <c r="G12926" s="1" t="str">
        <f>IFERROR(__xludf.DUMMYFUNCTION("GOOGLETRANSLATE(D12926,""fr"",""en"")"),"#VALUE!")</f>
        <v>#VALUE!</v>
      </c>
    </row>
    <row r="12927" ht="15.75" customHeight="1">
      <c r="A12927" s="1" t="s">
        <v>632</v>
      </c>
      <c r="B12927" s="1">
        <v>3.0</v>
      </c>
      <c r="C12927" s="1" t="s">
        <v>27567</v>
      </c>
      <c r="D12927" s="1" t="s">
        <v>27568</v>
      </c>
      <c r="E12927" s="1" t="s">
        <v>25</v>
      </c>
      <c r="F12927" s="1" t="s">
        <v>11</v>
      </c>
      <c r="G12927" s="1" t="str">
        <f>IFERROR(__xludf.DUMMYFUNCTION("GOOGLETRANSLATE(D12927,""fr"",""en"")"),"#VALUE!")</f>
        <v>#VALUE!</v>
      </c>
    </row>
    <row r="12928" ht="15.75" customHeight="1">
      <c r="A12928" s="1" t="s">
        <v>320</v>
      </c>
      <c r="B12928" s="1">
        <v>4.0</v>
      </c>
      <c r="C12928" s="1" t="s">
        <v>27569</v>
      </c>
      <c r="D12928" s="1" t="s">
        <v>27570</v>
      </c>
      <c r="E12928" s="1" t="s">
        <v>10</v>
      </c>
      <c r="F12928" s="1" t="s">
        <v>11</v>
      </c>
      <c r="G12928" s="1" t="str">
        <f>IFERROR(__xludf.DUMMYFUNCTION("GOOGLETRANSLATE(D12928,""fr"",""en"")"),"#VALUE!")</f>
        <v>#VALUE!</v>
      </c>
    </row>
    <row r="12929" ht="15.75" customHeight="1">
      <c r="A12929" s="1" t="s">
        <v>7723</v>
      </c>
      <c r="B12929" s="1">
        <v>3.0</v>
      </c>
      <c r="C12929" s="1" t="s">
        <v>27571</v>
      </c>
      <c r="D12929" s="1" t="s">
        <v>27572</v>
      </c>
      <c r="E12929" s="1" t="s">
        <v>29</v>
      </c>
      <c r="F12929" s="1" t="s">
        <v>30</v>
      </c>
      <c r="G12929" s="1" t="str">
        <f>IFERROR(__xludf.DUMMYFUNCTION("GOOGLETRANSLATE(D12929,""fr"",""en"")"),"#VALUE!")</f>
        <v>#VALUE!</v>
      </c>
    </row>
    <row r="12930" ht="15.75" customHeight="1">
      <c r="A12930" s="1" t="s">
        <v>929</v>
      </c>
      <c r="B12930" s="1">
        <v>2.0</v>
      </c>
      <c r="C12930" s="1" t="s">
        <v>27573</v>
      </c>
      <c r="D12930" s="1" t="s">
        <v>27574</v>
      </c>
      <c r="E12930" s="1" t="s">
        <v>10</v>
      </c>
      <c r="F12930" s="1" t="s">
        <v>11</v>
      </c>
      <c r="G12930" s="1" t="str">
        <f>IFERROR(__xludf.DUMMYFUNCTION("GOOGLETRANSLATE(D12930,""fr"",""en"")"),"#VALUE!")</f>
        <v>#VALUE!</v>
      </c>
    </row>
    <row r="12931" ht="15.75" customHeight="1">
      <c r="A12931" s="1" t="s">
        <v>3496</v>
      </c>
      <c r="B12931" s="1">
        <v>5.0</v>
      </c>
      <c r="C12931" s="1" t="s">
        <v>27575</v>
      </c>
      <c r="D12931" s="1" t="s">
        <v>27576</v>
      </c>
      <c r="E12931" s="1" t="s">
        <v>10</v>
      </c>
      <c r="F12931" s="1" t="s">
        <v>11</v>
      </c>
      <c r="G12931" s="1" t="str">
        <f>IFERROR(__xludf.DUMMYFUNCTION("GOOGLETRANSLATE(D12931,""fr"",""en"")"),"#VALUE!")</f>
        <v>#VALUE!</v>
      </c>
    </row>
    <row r="12932" ht="15.75" customHeight="1">
      <c r="A12932" s="1" t="s">
        <v>24771</v>
      </c>
      <c r="B12932" s="1">
        <v>3.0</v>
      </c>
      <c r="C12932" s="1" t="s">
        <v>27577</v>
      </c>
      <c r="D12932" s="1" t="s">
        <v>27578</v>
      </c>
      <c r="E12932" s="1" t="s">
        <v>169</v>
      </c>
      <c r="F12932" s="1" t="s">
        <v>11</v>
      </c>
      <c r="G12932" s="1" t="str">
        <f>IFERROR(__xludf.DUMMYFUNCTION("GOOGLETRANSLATE(D12932,""fr"",""en"")"),"#VALUE!")</f>
        <v>#VALUE!</v>
      </c>
    </row>
    <row r="12933" ht="15.75" customHeight="1">
      <c r="A12933" s="1" t="s">
        <v>14757</v>
      </c>
      <c r="B12933" s="1">
        <v>2.0</v>
      </c>
      <c r="C12933" s="1" t="s">
        <v>27579</v>
      </c>
      <c r="D12933" s="1" t="s">
        <v>27580</v>
      </c>
      <c r="E12933" s="1" t="s">
        <v>25</v>
      </c>
      <c r="F12933" s="1" t="s">
        <v>11</v>
      </c>
      <c r="G12933" s="1" t="str">
        <f>IFERROR(__xludf.DUMMYFUNCTION("GOOGLETRANSLATE(D12933,""fr"",""en"")"),"#VALUE!")</f>
        <v>#VALUE!</v>
      </c>
    </row>
    <row r="12934" ht="15.75" customHeight="1">
      <c r="A12934" s="1" t="s">
        <v>2261</v>
      </c>
      <c r="B12934" s="1">
        <v>3.0</v>
      </c>
      <c r="C12934" s="1" t="s">
        <v>27581</v>
      </c>
      <c r="D12934" s="1" t="s">
        <v>27582</v>
      </c>
      <c r="E12934" s="1" t="s">
        <v>296</v>
      </c>
      <c r="F12934" s="1" t="s">
        <v>11</v>
      </c>
      <c r="G12934" s="1" t="str">
        <f>IFERROR(__xludf.DUMMYFUNCTION("GOOGLETRANSLATE(D12934,""fr"",""en"")"),"#VALUE!")</f>
        <v>#VALUE!</v>
      </c>
    </row>
    <row r="12935" ht="15.75" customHeight="1">
      <c r="A12935" s="1" t="s">
        <v>5267</v>
      </c>
      <c r="B12935" s="1">
        <v>2.0</v>
      </c>
      <c r="C12935" s="1" t="s">
        <v>27583</v>
      </c>
      <c r="D12935" s="1" t="s">
        <v>27584</v>
      </c>
      <c r="E12935" s="1" t="s">
        <v>292</v>
      </c>
      <c r="F12935" s="1" t="s">
        <v>11</v>
      </c>
      <c r="G12935" s="1" t="str">
        <f>IFERROR(__xludf.DUMMYFUNCTION("GOOGLETRANSLATE(D12935,""fr"",""en"")"),"#VALUE!")</f>
        <v>#VALUE!</v>
      </c>
    </row>
    <row r="12936" ht="15.75" customHeight="1">
      <c r="A12936" s="1" t="s">
        <v>1778</v>
      </c>
      <c r="B12936" s="1">
        <v>2.0</v>
      </c>
      <c r="C12936" s="1" t="s">
        <v>27585</v>
      </c>
      <c r="D12936" s="1" t="s">
        <v>27586</v>
      </c>
      <c r="E12936" s="1" t="s">
        <v>65</v>
      </c>
      <c r="F12936" s="1" t="s">
        <v>66</v>
      </c>
      <c r="G12936" s="1" t="str">
        <f>IFERROR(__xludf.DUMMYFUNCTION("GOOGLETRANSLATE(D12936,""fr"",""en"")"),"#VALUE!")</f>
        <v>#VALUE!</v>
      </c>
    </row>
    <row r="12937" ht="15.75" customHeight="1">
      <c r="A12937" s="1" t="s">
        <v>1796</v>
      </c>
      <c r="B12937" s="1">
        <v>4.0</v>
      </c>
      <c r="C12937" s="1" t="s">
        <v>27587</v>
      </c>
      <c r="D12937" s="1" t="s">
        <v>27588</v>
      </c>
      <c r="E12937" s="1" t="s">
        <v>21</v>
      </c>
      <c r="F12937" s="1" t="s">
        <v>11</v>
      </c>
      <c r="G12937" s="1" t="str">
        <f>IFERROR(__xludf.DUMMYFUNCTION("GOOGLETRANSLATE(D12937,""fr"",""en"")"),"#VALUE!")</f>
        <v>#VALUE!</v>
      </c>
    </row>
    <row r="12938" ht="15.75" customHeight="1">
      <c r="A12938" s="1" t="s">
        <v>1426</v>
      </c>
      <c r="B12938" s="1">
        <v>2.0</v>
      </c>
      <c r="C12938" s="1" t="s">
        <v>27589</v>
      </c>
      <c r="D12938" s="1" t="s">
        <v>27590</v>
      </c>
      <c r="E12938" s="1" t="s">
        <v>10</v>
      </c>
      <c r="F12938" s="1" t="s">
        <v>11</v>
      </c>
      <c r="G12938" s="1" t="str">
        <f>IFERROR(__xludf.DUMMYFUNCTION("GOOGLETRANSLATE(D12938,""fr"",""en"")"),"#VALUE!")</f>
        <v>#VALUE!</v>
      </c>
    </row>
    <row r="12939" ht="15.75" customHeight="1">
      <c r="A12939" s="1" t="s">
        <v>14694</v>
      </c>
      <c r="B12939" s="1">
        <v>3.0</v>
      </c>
      <c r="C12939" s="1" t="s">
        <v>27591</v>
      </c>
      <c r="D12939" s="1" t="s">
        <v>27592</v>
      </c>
      <c r="E12939" s="1" t="s">
        <v>484</v>
      </c>
      <c r="F12939" s="1" t="s">
        <v>30</v>
      </c>
      <c r="G12939" s="1" t="str">
        <f>IFERROR(__xludf.DUMMYFUNCTION("GOOGLETRANSLATE(D12939,""fr"",""en"")"),"#VALUE!")</f>
        <v>#VALUE!</v>
      </c>
    </row>
    <row r="12940" ht="15.75" customHeight="1">
      <c r="A12940" s="1" t="s">
        <v>1764</v>
      </c>
      <c r="B12940" s="1">
        <v>4.0</v>
      </c>
      <c r="C12940" s="1" t="s">
        <v>27593</v>
      </c>
      <c r="D12940" s="1" t="s">
        <v>27594</v>
      </c>
      <c r="E12940" s="1" t="s">
        <v>21</v>
      </c>
      <c r="F12940" s="1" t="s">
        <v>11</v>
      </c>
      <c r="G12940" s="1" t="str">
        <f>IFERROR(__xludf.DUMMYFUNCTION("GOOGLETRANSLATE(D12940,""fr"",""en"")"),"#VALUE!")</f>
        <v>#VALUE!</v>
      </c>
    </row>
    <row r="12941" ht="15.75" customHeight="1">
      <c r="A12941" s="1" t="s">
        <v>600</v>
      </c>
      <c r="B12941" s="1">
        <v>1.0</v>
      </c>
      <c r="C12941" s="1" t="s">
        <v>27595</v>
      </c>
      <c r="D12941" s="1" t="s">
        <v>27596</v>
      </c>
      <c r="E12941" s="1" t="s">
        <v>10</v>
      </c>
      <c r="F12941" s="1" t="s">
        <v>11</v>
      </c>
      <c r="G12941" s="1" t="str">
        <f>IFERROR(__xludf.DUMMYFUNCTION("GOOGLETRANSLATE(D12941,""fr"",""en"")"),"#VALUE!")</f>
        <v>#VALUE!</v>
      </c>
    </row>
    <row r="12942" ht="15.75" customHeight="1">
      <c r="A12942" s="1" t="s">
        <v>1023</v>
      </c>
      <c r="B12942" s="1">
        <v>2.0</v>
      </c>
      <c r="C12942" s="1" t="s">
        <v>27597</v>
      </c>
      <c r="D12942" s="1" t="s">
        <v>27598</v>
      </c>
      <c r="E12942" s="1" t="s">
        <v>103</v>
      </c>
      <c r="F12942" s="1" t="s">
        <v>48</v>
      </c>
      <c r="G12942" s="1" t="str">
        <f>IFERROR(__xludf.DUMMYFUNCTION("GOOGLETRANSLATE(D12942,""fr"",""en"")"),"#VALUE!")</f>
        <v>#VALUE!</v>
      </c>
    </row>
    <row r="12943" ht="15.75" customHeight="1">
      <c r="A12943" s="1" t="s">
        <v>163</v>
      </c>
      <c r="B12943" s="1">
        <v>2.0</v>
      </c>
      <c r="C12943" s="1" t="s">
        <v>27599</v>
      </c>
      <c r="D12943" s="1" t="s">
        <v>27600</v>
      </c>
      <c r="E12943" s="1" t="s">
        <v>10</v>
      </c>
      <c r="F12943" s="1" t="s">
        <v>11</v>
      </c>
      <c r="G12943" s="1" t="str">
        <f>IFERROR(__xludf.DUMMYFUNCTION("GOOGLETRANSLATE(D12943,""fr"",""en"")"),"#VALUE!")</f>
        <v>#VALUE!</v>
      </c>
    </row>
    <row r="12944" ht="15.75" customHeight="1">
      <c r="A12944" s="1" t="s">
        <v>4045</v>
      </c>
      <c r="B12944" s="1">
        <v>2.0</v>
      </c>
      <c r="C12944" s="1" t="s">
        <v>27601</v>
      </c>
      <c r="D12944" s="1" t="s">
        <v>27602</v>
      </c>
      <c r="E12944" s="1" t="s">
        <v>109</v>
      </c>
      <c r="F12944" s="1" t="s">
        <v>110</v>
      </c>
      <c r="G12944" s="1" t="str">
        <f>IFERROR(__xludf.DUMMYFUNCTION("GOOGLETRANSLATE(D12944,""fr"",""en"")"),"#VALUE!")</f>
        <v>#VALUE!</v>
      </c>
    </row>
    <row r="12945" ht="15.75" customHeight="1">
      <c r="A12945" s="1" t="s">
        <v>8163</v>
      </c>
      <c r="B12945" s="1">
        <v>2.0</v>
      </c>
      <c r="C12945" s="1" t="s">
        <v>27603</v>
      </c>
      <c r="D12945" s="1" t="s">
        <v>27604</v>
      </c>
      <c r="E12945" s="1" t="s">
        <v>10</v>
      </c>
      <c r="F12945" s="1" t="s">
        <v>11</v>
      </c>
      <c r="G12945" s="1" t="str">
        <f>IFERROR(__xludf.DUMMYFUNCTION("GOOGLETRANSLATE(D12945,""fr"",""en"")"),"#VALUE!")</f>
        <v>#VALUE!</v>
      </c>
    </row>
    <row r="12946" ht="15.75" customHeight="1">
      <c r="A12946" s="1" t="s">
        <v>3129</v>
      </c>
      <c r="B12946" s="1">
        <v>4.0</v>
      </c>
      <c r="C12946" s="1" t="s">
        <v>27605</v>
      </c>
      <c r="D12946" s="1" t="s">
        <v>27606</v>
      </c>
      <c r="E12946" s="1" t="s">
        <v>21</v>
      </c>
      <c r="F12946" s="1" t="s">
        <v>11</v>
      </c>
      <c r="G12946" s="1" t="str">
        <f>IFERROR(__xludf.DUMMYFUNCTION("GOOGLETRANSLATE(D12946,""fr"",""en"")"),"#VALUE!")</f>
        <v>#VALUE!</v>
      </c>
    </row>
    <row r="12947" ht="15.75" customHeight="1">
      <c r="A12947" s="1" t="s">
        <v>1102</v>
      </c>
      <c r="B12947" s="1">
        <v>2.0</v>
      </c>
      <c r="C12947" s="1" t="s">
        <v>27607</v>
      </c>
      <c r="D12947" s="1" t="s">
        <v>27608</v>
      </c>
      <c r="E12947" s="1" t="s">
        <v>52</v>
      </c>
      <c r="F12947" s="1" t="s">
        <v>11</v>
      </c>
      <c r="G12947" s="1" t="str">
        <f>IFERROR(__xludf.DUMMYFUNCTION("GOOGLETRANSLATE(D12947,""fr"",""en"")"),"#VALUE!")</f>
        <v>#VALUE!</v>
      </c>
    </row>
    <row r="12948" ht="15.75" customHeight="1">
      <c r="A12948" s="1" t="s">
        <v>424</v>
      </c>
      <c r="B12948" s="1">
        <v>2.0</v>
      </c>
      <c r="C12948" s="1" t="s">
        <v>27609</v>
      </c>
      <c r="D12948" s="1" t="s">
        <v>27610</v>
      </c>
      <c r="E12948" s="1" t="s">
        <v>109</v>
      </c>
      <c r="F12948" s="1" t="s">
        <v>11</v>
      </c>
      <c r="G12948" s="1" t="str">
        <f>IFERROR(__xludf.DUMMYFUNCTION("GOOGLETRANSLATE(D12948,""fr"",""en"")"),"Laborious, lack of clarity, disappointing.
My agency of Crédit Agricole Ca caught me to change my car insurance when I sold mine. They offered me an interesting price at Pacifica CA since I was a client of the bank. I was at AMV before that drivers could "&amp;"be designated in addition to the main driver. I discovered too late that it was not the case with Pacifica when I asked for several times. For the rest, the transfer of paperwork, it was laborious. I also discovered a deductible of 250 euros applied to th"&amp;"e assistance. Very disappointed, impression of being fooled.")</f>
        <v>Laborious, lack of clarity, disappointing.
My agency of Crédit Agricole Ca caught me to change my car insurance when I sold mine. They offered me an interesting price at Pacifica CA since I was a client of the bank. I was at AMV before that drivers could be designated in addition to the main driver. I discovered too late that it was not the case with Pacifica when I asked for several times. For the rest, the transfer of paperwork, it was laborious. I also discovered a deductible of 250 euros applied to the assistance. Very disappointed, impression of being fooled.</v>
      </c>
    </row>
    <row r="12949" ht="15.75" customHeight="1">
      <c r="A12949" s="1" t="s">
        <v>7894</v>
      </c>
      <c r="B12949" s="1">
        <v>3.0</v>
      </c>
      <c r="C12949" s="1" t="s">
        <v>27611</v>
      </c>
      <c r="D12949" s="1" t="s">
        <v>27612</v>
      </c>
      <c r="E12949" s="1" t="s">
        <v>254</v>
      </c>
      <c r="F12949" s="1" t="s">
        <v>66</v>
      </c>
      <c r="G12949" s="1" t="str">
        <f>IFERROR(__xludf.DUMMYFUNCTION("GOOGLETRANSLATE(D12949,""fr"",""en"")"),"#VALUE!")</f>
        <v>#VALUE!</v>
      </c>
    </row>
    <row r="12950" ht="15.75" customHeight="1">
      <c r="A12950" s="1" t="s">
        <v>5562</v>
      </c>
      <c r="B12950" s="1">
        <v>2.0</v>
      </c>
      <c r="C12950" s="1" t="s">
        <v>12891</v>
      </c>
      <c r="D12950" s="1" t="s">
        <v>27613</v>
      </c>
      <c r="E12950" s="1" t="s">
        <v>125</v>
      </c>
      <c r="F12950" s="1" t="s">
        <v>11</v>
      </c>
      <c r="G12950" s="1" t="str">
        <f>IFERROR(__xludf.DUMMYFUNCTION("GOOGLETRANSLATE(D12950,""fr"",""en"")"),"No. Incompetence. Very long ... Water damage in early March, and still nothing. My stay ceiling is collapsed. Still nothing despite our requests. Flee this insurance.
")</f>
        <v>No. Incompetence. Very long ... Water damage in early March, and still nothing. My stay ceiling is collapsed. Still nothing despite our requests. Flee this insurance.
</v>
      </c>
    </row>
    <row r="12951" ht="15.75" customHeight="1">
      <c r="A12951" s="1" t="s">
        <v>163</v>
      </c>
      <c r="B12951" s="1">
        <v>2.0</v>
      </c>
      <c r="C12951" s="1" t="s">
        <v>27614</v>
      </c>
      <c r="D12951" s="1" t="s">
        <v>27615</v>
      </c>
      <c r="E12951" s="1" t="s">
        <v>10</v>
      </c>
      <c r="F12951" s="1" t="s">
        <v>11</v>
      </c>
      <c r="G12951" s="1" t="str">
        <f>IFERROR(__xludf.DUMMYFUNCTION("GOOGLETRANSLATE(D12951,""fr"",""en"")"),"#VALUE!")</f>
        <v>#VALUE!</v>
      </c>
    </row>
    <row r="12952" ht="15.75" customHeight="1">
      <c r="A12952" s="1" t="s">
        <v>9902</v>
      </c>
      <c r="B12952" s="1">
        <v>2.0</v>
      </c>
      <c r="C12952" s="1" t="s">
        <v>27616</v>
      </c>
      <c r="D12952" s="1" t="s">
        <v>27617</v>
      </c>
      <c r="E12952" s="1" t="s">
        <v>10</v>
      </c>
      <c r="F12952" s="1" t="s">
        <v>11</v>
      </c>
      <c r="G12952" s="1" t="str">
        <f>IFERROR(__xludf.DUMMYFUNCTION("GOOGLETRANSLATE(D12952,""fr"",""en"")"),"#VALUE!")</f>
        <v>#VALUE!</v>
      </c>
    </row>
    <row r="12953" ht="15.75" customHeight="1">
      <c r="A12953" s="1" t="s">
        <v>8680</v>
      </c>
      <c r="B12953" s="1">
        <v>1.0</v>
      </c>
      <c r="C12953" s="1" t="s">
        <v>27618</v>
      </c>
      <c r="D12953" s="1" t="s">
        <v>27619</v>
      </c>
      <c r="E12953" s="1" t="s">
        <v>554</v>
      </c>
      <c r="F12953" s="1" t="s">
        <v>30</v>
      </c>
      <c r="G12953" s="1" t="str">
        <f>IFERROR(__xludf.DUMMYFUNCTION("GOOGLETRANSLATE(D12953,""fr"",""en"")"),"#VALUE!")</f>
        <v>#VALUE!</v>
      </c>
    </row>
    <row r="12954" ht="15.75" customHeight="1">
      <c r="A12954" s="1" t="s">
        <v>6154</v>
      </c>
      <c r="B12954" s="1">
        <v>3.0</v>
      </c>
      <c r="C12954" s="1" t="s">
        <v>27620</v>
      </c>
      <c r="D12954" s="1" t="s">
        <v>27621</v>
      </c>
      <c r="E12954" s="1" t="s">
        <v>21</v>
      </c>
      <c r="F12954" s="1" t="s">
        <v>11</v>
      </c>
      <c r="G12954" s="1" t="str">
        <f>IFERROR(__xludf.DUMMYFUNCTION("GOOGLETRANSLATE(D12954,""fr"",""en"")"),"#VALUE!")</f>
        <v>#VALUE!</v>
      </c>
    </row>
    <row r="12955" ht="15.75" customHeight="1">
      <c r="A12955" s="1" t="s">
        <v>2643</v>
      </c>
      <c r="B12955" s="1">
        <v>5.0</v>
      </c>
      <c r="C12955" s="1" t="s">
        <v>27622</v>
      </c>
      <c r="D12955" s="1" t="s">
        <v>27623</v>
      </c>
      <c r="E12955" s="1" t="s">
        <v>484</v>
      </c>
      <c r="F12955" s="1" t="s">
        <v>30</v>
      </c>
      <c r="G12955" s="1" t="str">
        <f>IFERROR(__xludf.DUMMYFUNCTION("GOOGLETRANSLATE(D12955,""fr"",""en"")"),"#VALUE!")</f>
        <v>#VALUE!</v>
      </c>
    </row>
    <row r="12956" ht="15.75" customHeight="1">
      <c r="A12956" s="1" t="s">
        <v>1901</v>
      </c>
      <c r="B12956" s="1">
        <v>4.0</v>
      </c>
      <c r="C12956" s="1" t="s">
        <v>27624</v>
      </c>
      <c r="D12956" s="1" t="s">
        <v>27625</v>
      </c>
      <c r="E12956" s="1" t="s">
        <v>10</v>
      </c>
      <c r="F12956" s="1" t="s">
        <v>11</v>
      </c>
      <c r="G12956" s="1" t="str">
        <f>IFERROR(__xludf.DUMMYFUNCTION("GOOGLETRANSLATE(D12956,""fr"",""en"")"),"Attractive price and quality telephone reception and support offered to finalize the registration.
Direct insurance available for registration.")</f>
        <v>Attractive price and quality telephone reception and support offered to finalize the registration.
Direct insurance available for registration.</v>
      </c>
    </row>
    <row r="12957" ht="15.75" customHeight="1">
      <c r="A12957" s="1" t="s">
        <v>173</v>
      </c>
      <c r="B12957" s="1">
        <v>5.0</v>
      </c>
      <c r="C12957" s="1" t="s">
        <v>27626</v>
      </c>
      <c r="D12957" s="1" t="s">
        <v>27627</v>
      </c>
      <c r="E12957" s="1" t="s">
        <v>176</v>
      </c>
      <c r="F12957" s="1" t="s">
        <v>66</v>
      </c>
      <c r="G12957" s="1" t="str">
        <f>IFERROR(__xludf.DUMMYFUNCTION("GOOGLETRANSLATE(D12957,""fr"",""en"")"),"Fast, efficient.
Practical even on weekends
Certificate in real time from any place where you are.
Buy, insure, roll .......")</f>
        <v>Fast, efficient.
Practical even on weekends
Certificate in real time from any place where you are.
Buy, insure, roll .......</v>
      </c>
    </row>
    <row r="12958" ht="15.75" customHeight="1">
      <c r="A12958" s="1" t="s">
        <v>3132</v>
      </c>
      <c r="B12958" s="1">
        <v>5.0</v>
      </c>
      <c r="C12958" s="1" t="s">
        <v>27628</v>
      </c>
      <c r="D12958" s="1" t="s">
        <v>27629</v>
      </c>
      <c r="E12958" s="1" t="s">
        <v>21</v>
      </c>
      <c r="F12958" s="1" t="s">
        <v>11</v>
      </c>
      <c r="G12958" s="1" t="str">
        <f>IFERROR(__xludf.DUMMYFUNCTION("GOOGLETRANSLATE(D12958,""fr"",""en"")"),"#VALUE!")</f>
        <v>#VALUE!</v>
      </c>
    </row>
    <row r="12959" ht="15.75" customHeight="1">
      <c r="A12959" s="1" t="s">
        <v>4926</v>
      </c>
      <c r="B12959" s="1">
        <v>2.0</v>
      </c>
      <c r="C12959" s="1" t="s">
        <v>27630</v>
      </c>
      <c r="D12959" s="1" t="s">
        <v>27631</v>
      </c>
      <c r="E12959" s="1" t="s">
        <v>273</v>
      </c>
      <c r="F12959" s="1" t="s">
        <v>110</v>
      </c>
      <c r="G12959" s="1" t="str">
        <f>IFERROR(__xludf.DUMMYFUNCTION("GOOGLETRANSLATE(D12959,""fr"",""en"")"),"#VALUE!")</f>
        <v>#VALUE!</v>
      </c>
    </row>
    <row r="12960" ht="15.75" customHeight="1">
      <c r="A12960" s="1" t="s">
        <v>14699</v>
      </c>
      <c r="B12960" s="1">
        <v>3.0</v>
      </c>
      <c r="C12960" s="1" t="s">
        <v>27632</v>
      </c>
      <c r="D12960" s="1" t="s">
        <v>27633</v>
      </c>
      <c r="E12960" s="1" t="s">
        <v>355</v>
      </c>
      <c r="F12960" s="1" t="s">
        <v>110</v>
      </c>
      <c r="G12960" s="1" t="str">
        <f>IFERROR(__xludf.DUMMYFUNCTION("GOOGLETRANSLATE(D12960,""fr"",""en"")"),"#VALUE!")</f>
        <v>#VALUE!</v>
      </c>
    </row>
    <row r="12961" ht="15.75" customHeight="1">
      <c r="A12961" s="1" t="s">
        <v>643</v>
      </c>
      <c r="B12961" s="1">
        <v>3.0</v>
      </c>
      <c r="C12961" s="1" t="s">
        <v>27634</v>
      </c>
      <c r="D12961" s="1" t="s">
        <v>27635</v>
      </c>
      <c r="E12961" s="1" t="s">
        <v>52</v>
      </c>
      <c r="F12961" s="1" t="s">
        <v>11</v>
      </c>
      <c r="G12961" s="1" t="str">
        <f>IFERROR(__xludf.DUMMYFUNCTION("GOOGLETRANSLATE(D12961,""fr"",""en"")"),"#VALUE!")</f>
        <v>#VALUE!</v>
      </c>
    </row>
    <row r="12962" ht="15.75" customHeight="1">
      <c r="A12962" s="1" t="s">
        <v>961</v>
      </c>
      <c r="B12962" s="1">
        <v>3.0</v>
      </c>
      <c r="C12962" s="1" t="s">
        <v>27636</v>
      </c>
      <c r="D12962" s="1" t="s">
        <v>27637</v>
      </c>
      <c r="E12962" s="1" t="s">
        <v>10</v>
      </c>
      <c r="F12962" s="1" t="s">
        <v>11</v>
      </c>
      <c r="G12962" s="1" t="str">
        <f>IFERROR(__xludf.DUMMYFUNCTION("GOOGLETRANSLATE(D12962,""fr"",""en"")"),"#VALUE!")</f>
        <v>#VALUE!</v>
      </c>
    </row>
    <row r="12963" ht="15.75" customHeight="1">
      <c r="A12963" s="1" t="s">
        <v>6540</v>
      </c>
      <c r="B12963" s="1">
        <v>5.0</v>
      </c>
      <c r="C12963" s="1" t="s">
        <v>27638</v>
      </c>
      <c r="D12963" s="1" t="s">
        <v>27639</v>
      </c>
      <c r="E12963" s="1" t="s">
        <v>10</v>
      </c>
      <c r="F12963" s="1" t="s">
        <v>11</v>
      </c>
      <c r="G12963" s="1" t="str">
        <f>IFERROR(__xludf.DUMMYFUNCTION("GOOGLETRANSLATE(D12963,""fr"",""en"")"),"#VALUE!")</f>
        <v>#VALUE!</v>
      </c>
    </row>
    <row r="12964" ht="15.75" customHeight="1">
      <c r="A12964" s="1" t="s">
        <v>955</v>
      </c>
      <c r="B12964" s="1">
        <v>1.0</v>
      </c>
      <c r="C12964" s="1" t="s">
        <v>27640</v>
      </c>
      <c r="D12964" s="1" t="s">
        <v>27641</v>
      </c>
      <c r="E12964" s="1" t="s">
        <v>52</v>
      </c>
      <c r="F12964" s="1" t="s">
        <v>110</v>
      </c>
      <c r="G12964" s="1" t="str">
        <f>IFERROR(__xludf.DUMMYFUNCTION("GOOGLETRANSLATE(D12964,""fr"",""en"")"),"#VALUE!")</f>
        <v>#VALUE!</v>
      </c>
    </row>
    <row r="12965" ht="15.75" customHeight="1">
      <c r="A12965" s="1" t="s">
        <v>5881</v>
      </c>
      <c r="B12965" s="1">
        <v>2.0</v>
      </c>
      <c r="C12965" s="1" t="s">
        <v>27642</v>
      </c>
      <c r="D12965" s="1" t="s">
        <v>27643</v>
      </c>
      <c r="E12965" s="1" t="s">
        <v>250</v>
      </c>
      <c r="F12965" s="1" t="s">
        <v>30</v>
      </c>
      <c r="G12965" s="1" t="str">
        <f>IFERROR(__xludf.DUMMYFUNCTION("GOOGLETRANSLATE(D12965,""fr"",""en"")"),"#VALUE!")</f>
        <v>#VALUE!</v>
      </c>
    </row>
    <row r="12966" ht="15.75" customHeight="1">
      <c r="A12966" s="1" t="s">
        <v>656</v>
      </c>
      <c r="B12966" s="1">
        <v>3.0</v>
      </c>
      <c r="C12966" s="1" t="s">
        <v>27644</v>
      </c>
      <c r="D12966" s="1" t="s">
        <v>27645</v>
      </c>
      <c r="E12966" s="1" t="s">
        <v>484</v>
      </c>
      <c r="F12966" s="1" t="s">
        <v>30</v>
      </c>
      <c r="G12966" s="1" t="str">
        <f>IFERROR(__xludf.DUMMYFUNCTION("GOOGLETRANSLATE(D12966,""fr"",""en"")"),"#VALUE!")</f>
        <v>#VALUE!</v>
      </c>
    </row>
    <row r="12967" ht="15.75" customHeight="1">
      <c r="A12967" s="1" t="s">
        <v>179</v>
      </c>
      <c r="B12967" s="1">
        <v>5.0</v>
      </c>
      <c r="C12967" s="1" t="s">
        <v>27646</v>
      </c>
      <c r="D12967" s="1" t="s">
        <v>27647</v>
      </c>
      <c r="E12967" s="1" t="s">
        <v>21</v>
      </c>
      <c r="F12967" s="1" t="s">
        <v>11</v>
      </c>
      <c r="G12967" s="1" t="str">
        <f>IFERROR(__xludf.DUMMYFUNCTION("GOOGLETRANSLATE(D12967,""fr"",""en"")"),"#VALUE!")</f>
        <v>#VALUE!</v>
      </c>
    </row>
    <row r="12968" ht="15.75" customHeight="1">
      <c r="A12968" s="1" t="s">
        <v>3330</v>
      </c>
      <c r="B12968" s="1">
        <v>4.0</v>
      </c>
      <c r="C12968" s="1" t="s">
        <v>27648</v>
      </c>
      <c r="D12968" s="1" t="s">
        <v>27649</v>
      </c>
      <c r="E12968" s="1" t="s">
        <v>10</v>
      </c>
      <c r="F12968" s="1" t="s">
        <v>11</v>
      </c>
      <c r="G12968" s="1" t="str">
        <f>IFERROR(__xludf.DUMMYFUNCTION("GOOGLETRANSLATE(D12968,""fr"",""en"")"),"#VALUE!")</f>
        <v>#VALUE!</v>
      </c>
    </row>
    <row r="12969" ht="15.75" customHeight="1">
      <c r="A12969" s="1" t="s">
        <v>27650</v>
      </c>
      <c r="B12969" s="1">
        <v>2.0</v>
      </c>
      <c r="C12969" s="1" t="s">
        <v>27651</v>
      </c>
      <c r="D12969" s="1" t="s">
        <v>27652</v>
      </c>
      <c r="E12969" s="1" t="s">
        <v>250</v>
      </c>
      <c r="F12969" s="1" t="s">
        <v>30</v>
      </c>
      <c r="G12969" s="1" t="str">
        <f>IFERROR(__xludf.DUMMYFUNCTION("GOOGLETRANSLATE(D12969,""fr"",""en"")"),"#VALUE!")</f>
        <v>#VALUE!</v>
      </c>
    </row>
    <row r="12970" ht="15.75" customHeight="1">
      <c r="A12970" s="1" t="s">
        <v>1306</v>
      </c>
      <c r="B12970" s="1">
        <v>1.0</v>
      </c>
      <c r="C12970" s="1" t="s">
        <v>27653</v>
      </c>
      <c r="D12970" s="1" t="s">
        <v>27654</v>
      </c>
      <c r="E12970" s="1" t="s">
        <v>10</v>
      </c>
      <c r="F12970" s="1" t="s">
        <v>11</v>
      </c>
      <c r="G12970" s="1" t="str">
        <f>IFERROR(__xludf.DUMMYFUNCTION("GOOGLETRANSLATE(D12970,""fr"",""en"")"),"#VALUE!")</f>
        <v>#VALUE!</v>
      </c>
    </row>
    <row r="12971" ht="15.75" customHeight="1">
      <c r="A12971" s="1" t="s">
        <v>11785</v>
      </c>
      <c r="B12971" s="1">
        <v>1.0</v>
      </c>
      <c r="C12971" s="1" t="s">
        <v>27655</v>
      </c>
      <c r="D12971" s="1" t="s">
        <v>27656</v>
      </c>
      <c r="E12971" s="1" t="s">
        <v>423</v>
      </c>
      <c r="F12971" s="1" t="s">
        <v>30</v>
      </c>
      <c r="G12971" s="1" t="str">
        <f>IFERROR(__xludf.DUMMYFUNCTION("GOOGLETRANSLATE(D12971,""fr"",""en"")"),"#VALUE!")</f>
        <v>#VALUE!</v>
      </c>
    </row>
    <row r="12972" ht="15.75" customHeight="1">
      <c r="A12972" s="1" t="s">
        <v>664</v>
      </c>
      <c r="B12972" s="1">
        <v>3.0</v>
      </c>
      <c r="C12972" s="1" t="s">
        <v>27657</v>
      </c>
      <c r="D12972" s="1" t="s">
        <v>27658</v>
      </c>
      <c r="E12972" s="1" t="s">
        <v>10</v>
      </c>
      <c r="F12972" s="1" t="s">
        <v>11</v>
      </c>
      <c r="G12972" s="1" t="str">
        <f>IFERROR(__xludf.DUMMYFUNCTION("GOOGLETRANSLATE(D12972,""fr"",""en"")"),"#VALUE!")</f>
        <v>#VALUE!</v>
      </c>
    </row>
    <row r="12973" ht="15.75" customHeight="1">
      <c r="A12973" s="1" t="s">
        <v>284</v>
      </c>
      <c r="B12973" s="1">
        <v>3.0</v>
      </c>
      <c r="C12973" s="1" t="s">
        <v>27659</v>
      </c>
      <c r="D12973" s="1" t="s">
        <v>27660</v>
      </c>
      <c r="E12973" s="1" t="s">
        <v>10</v>
      </c>
      <c r="F12973" s="1" t="s">
        <v>11</v>
      </c>
      <c r="G12973" s="1" t="str">
        <f>IFERROR(__xludf.DUMMYFUNCTION("GOOGLETRANSLATE(D12973,""fr"",""en"")"),"#VALUE!")</f>
        <v>#VALUE!</v>
      </c>
    </row>
    <row r="12974" ht="15.75" customHeight="1">
      <c r="A12974" s="1" t="s">
        <v>439</v>
      </c>
      <c r="B12974" s="1">
        <v>1.0</v>
      </c>
      <c r="C12974" s="1" t="s">
        <v>27661</v>
      </c>
      <c r="D12974" s="1" t="s">
        <v>27662</v>
      </c>
      <c r="E12974" s="1" t="s">
        <v>484</v>
      </c>
      <c r="F12974" s="1" t="s">
        <v>30</v>
      </c>
      <c r="G12974" s="1" t="str">
        <f>IFERROR(__xludf.DUMMYFUNCTION("GOOGLETRANSLATE(D12974,""fr"",""en"")"),"#VALUE!")</f>
        <v>#VALUE!</v>
      </c>
    </row>
    <row r="12975" ht="15.75" customHeight="1">
      <c r="A12975" s="1" t="s">
        <v>3711</v>
      </c>
      <c r="B12975" s="1">
        <v>1.0</v>
      </c>
      <c r="C12975" s="1" t="s">
        <v>27663</v>
      </c>
      <c r="D12975" s="1" t="s">
        <v>27664</v>
      </c>
      <c r="E12975" s="1" t="s">
        <v>52</v>
      </c>
      <c r="F12975" s="1" t="s">
        <v>48</v>
      </c>
      <c r="G12975" s="1" t="str">
        <f>IFERROR(__xludf.DUMMYFUNCTION("GOOGLETRANSLATE(D12975,""fr"",""en"")"),"#VALUE!")</f>
        <v>#VALUE!</v>
      </c>
    </row>
    <row r="12976" ht="15.75" customHeight="1">
      <c r="A12976" s="1" t="s">
        <v>14762</v>
      </c>
      <c r="B12976" s="1">
        <v>3.0</v>
      </c>
      <c r="C12976" s="1" t="s">
        <v>27665</v>
      </c>
      <c r="D12976" s="1" t="s">
        <v>27666</v>
      </c>
      <c r="E12976" s="1" t="s">
        <v>109</v>
      </c>
      <c r="F12976" s="1" t="s">
        <v>110</v>
      </c>
      <c r="G12976" s="1" t="str">
        <f>IFERROR(__xludf.DUMMYFUNCTION("GOOGLETRANSLATE(D12976,""fr"",""en"")"),"#VALUE!")</f>
        <v>#VALUE!</v>
      </c>
    </row>
    <row r="12977" ht="15.75" customHeight="1">
      <c r="A12977" s="1" t="s">
        <v>138</v>
      </c>
      <c r="B12977" s="1">
        <v>5.0</v>
      </c>
      <c r="C12977" s="1" t="s">
        <v>27667</v>
      </c>
      <c r="D12977" s="1" t="s">
        <v>27668</v>
      </c>
      <c r="E12977" s="1" t="s">
        <v>176</v>
      </c>
      <c r="F12977" s="1" t="s">
        <v>66</v>
      </c>
      <c r="G12977" s="1" t="str">
        <f>IFERROR(__xludf.DUMMYFUNCTION("GOOGLETRANSLATE(D12977,""fr"",""en"")"),"#VALUE!")</f>
        <v>#VALUE!</v>
      </c>
    </row>
    <row r="12978" ht="15.75" customHeight="1">
      <c r="A12978" s="1" t="s">
        <v>17446</v>
      </c>
      <c r="B12978" s="1">
        <v>1.0</v>
      </c>
      <c r="C12978" s="1" t="s">
        <v>27669</v>
      </c>
      <c r="D12978" s="1" t="s">
        <v>27670</v>
      </c>
      <c r="E12978" s="1" t="s">
        <v>575</v>
      </c>
      <c r="F12978" s="1" t="s">
        <v>84</v>
      </c>
      <c r="G12978" s="1" t="str">
        <f>IFERROR(__xludf.DUMMYFUNCTION("GOOGLETRANSLATE(D12978,""fr"",""en"")"),"#VALUE!")</f>
        <v>#VALUE!</v>
      </c>
    </row>
    <row r="12979" ht="15.75" customHeight="1">
      <c r="A12979" s="1" t="s">
        <v>6703</v>
      </c>
      <c r="B12979" s="1">
        <v>3.0</v>
      </c>
      <c r="C12979" s="1" t="s">
        <v>27671</v>
      </c>
      <c r="D12979" s="1" t="s">
        <v>27672</v>
      </c>
      <c r="E12979" s="1" t="s">
        <v>575</v>
      </c>
      <c r="F12979" s="1" t="s">
        <v>84</v>
      </c>
      <c r="G12979" s="1" t="str">
        <f>IFERROR(__xludf.DUMMYFUNCTION("GOOGLETRANSLATE(D12979,""fr"",""en"")"),"#VALUE!")</f>
        <v>#VALUE!</v>
      </c>
    </row>
    <row r="12980" ht="15.75" customHeight="1">
      <c r="A12980" s="1" t="s">
        <v>141</v>
      </c>
      <c r="B12980" s="1">
        <v>1.0</v>
      </c>
      <c r="C12980" s="1" t="s">
        <v>27673</v>
      </c>
      <c r="D12980" s="1" t="s">
        <v>27674</v>
      </c>
      <c r="E12980" s="1" t="s">
        <v>423</v>
      </c>
      <c r="F12980" s="1" t="s">
        <v>30</v>
      </c>
      <c r="G12980" s="1" t="str">
        <f>IFERROR(__xludf.DUMMYFUNCTION("GOOGLETRANSLATE(D12980,""fr"",""en"")"),"#VALUE!")</f>
        <v>#VALUE!</v>
      </c>
    </row>
    <row r="12981" ht="15.75" customHeight="1">
      <c r="A12981" s="1" t="s">
        <v>1816</v>
      </c>
      <c r="B12981" s="1">
        <v>5.0</v>
      </c>
      <c r="C12981" s="1" t="s">
        <v>27675</v>
      </c>
      <c r="D12981" s="1" t="s">
        <v>27676</v>
      </c>
      <c r="E12981" s="1" t="s">
        <v>169</v>
      </c>
      <c r="F12981" s="1" t="s">
        <v>11</v>
      </c>
      <c r="G12981" s="1" t="str">
        <f>IFERROR(__xludf.DUMMYFUNCTION("GOOGLETRANSLATE(D12981,""fr"",""en"")"),"#VALUE!")</f>
        <v>#VALUE!</v>
      </c>
    </row>
    <row r="12982" ht="15.75" customHeight="1">
      <c r="A12982" s="1" t="s">
        <v>8142</v>
      </c>
      <c r="B12982" s="1">
        <v>3.0</v>
      </c>
      <c r="C12982" s="1" t="s">
        <v>27677</v>
      </c>
      <c r="D12982" s="1" t="s">
        <v>27678</v>
      </c>
      <c r="E12982" s="1" t="s">
        <v>1543</v>
      </c>
      <c r="F12982" s="1" t="s">
        <v>118</v>
      </c>
      <c r="G12982" s="1" t="str">
        <f>IFERROR(__xludf.DUMMYFUNCTION("GOOGLETRANSLATE(D12982,""fr"",""en"")"),"#VALUE!")</f>
        <v>#VALUE!</v>
      </c>
    </row>
    <row r="12983" ht="15.75" customHeight="1">
      <c r="A12983" s="1" t="s">
        <v>3158</v>
      </c>
      <c r="B12983" s="1">
        <v>2.0</v>
      </c>
      <c r="C12983" s="1" t="s">
        <v>27679</v>
      </c>
      <c r="D12983" s="1" t="s">
        <v>27680</v>
      </c>
      <c r="E12983" s="1" t="s">
        <v>226</v>
      </c>
      <c r="F12983" s="1" t="s">
        <v>11</v>
      </c>
      <c r="G12983" s="1" t="str">
        <f>IFERROR(__xludf.DUMMYFUNCTION("GOOGLETRANSLATE(D12983,""fr"",""en"")"),"#VALUE!")</f>
        <v>#VALUE!</v>
      </c>
    </row>
    <row r="12984" ht="15.75" customHeight="1">
      <c r="A12984" s="1" t="s">
        <v>1324</v>
      </c>
      <c r="B12984" s="1">
        <v>2.0</v>
      </c>
      <c r="C12984" s="1" t="s">
        <v>27681</v>
      </c>
      <c r="D12984" s="1" t="s">
        <v>27682</v>
      </c>
      <c r="E12984" s="1" t="s">
        <v>21</v>
      </c>
      <c r="F12984" s="1" t="s">
        <v>11</v>
      </c>
      <c r="G12984" s="1" t="str">
        <f>IFERROR(__xludf.DUMMYFUNCTION("GOOGLETRANSLATE(D12984,""fr"",""en"")"),"#VALUE!")</f>
        <v>#VALUE!</v>
      </c>
    </row>
    <row r="12985" ht="15.75" customHeight="1">
      <c r="A12985" s="1" t="s">
        <v>6187</v>
      </c>
      <c r="B12985" s="1">
        <v>1.0</v>
      </c>
      <c r="C12985" s="1" t="s">
        <v>2201</v>
      </c>
      <c r="D12985" s="1" t="s">
        <v>27683</v>
      </c>
      <c r="E12985" s="1" t="s">
        <v>169</v>
      </c>
      <c r="F12985" s="1" t="s">
        <v>11</v>
      </c>
      <c r="G12985" s="1" t="str">
        <f>IFERROR(__xludf.DUMMYFUNCTION("GOOGLETRANSLATE(D12985,""fr"",""en"")"),"#VALUE!")</f>
        <v>#VALUE!</v>
      </c>
    </row>
    <row r="12986" ht="15.75" customHeight="1">
      <c r="A12986" s="1" t="s">
        <v>1421</v>
      </c>
      <c r="B12986" s="1">
        <v>5.0</v>
      </c>
      <c r="C12986" s="1" t="s">
        <v>27684</v>
      </c>
      <c r="D12986" s="1" t="s">
        <v>27685</v>
      </c>
      <c r="E12986" s="1" t="s">
        <v>484</v>
      </c>
      <c r="F12986" s="1" t="s">
        <v>30</v>
      </c>
      <c r="G12986" s="1" t="str">
        <f>IFERROR(__xludf.DUMMYFUNCTION("GOOGLETRANSLATE(D12986,""fr"",""en"")"),"#VALUE!")</f>
        <v>#VALUE!</v>
      </c>
    </row>
    <row r="12987" ht="15.75" customHeight="1">
      <c r="A12987" s="1" t="s">
        <v>2753</v>
      </c>
      <c r="B12987" s="1">
        <v>3.0</v>
      </c>
      <c r="C12987" s="1" t="s">
        <v>27686</v>
      </c>
      <c r="D12987" s="1" t="s">
        <v>27687</v>
      </c>
      <c r="E12987" s="1" t="s">
        <v>373</v>
      </c>
      <c r="F12987" s="1" t="s">
        <v>30</v>
      </c>
      <c r="G12987" s="1" t="str">
        <f>IFERROR(__xludf.DUMMYFUNCTION("GOOGLETRANSLATE(D12987,""fr"",""en"")"),"#VALUE!")</f>
        <v>#VALUE!</v>
      </c>
    </row>
    <row r="12988" ht="15.75" customHeight="1">
      <c r="A12988" s="1" t="s">
        <v>100</v>
      </c>
      <c r="B12988" s="1">
        <v>5.0</v>
      </c>
      <c r="C12988" s="1" t="s">
        <v>27688</v>
      </c>
      <c r="D12988" s="1" t="s">
        <v>27689</v>
      </c>
      <c r="E12988" s="1" t="s">
        <v>21</v>
      </c>
      <c r="F12988" s="1" t="s">
        <v>11</v>
      </c>
      <c r="G12988" s="1" t="str">
        <f>IFERROR(__xludf.DUMMYFUNCTION("GOOGLETRANSLATE(D12988,""fr"",""en"")"),"#VALUE!")</f>
        <v>#VALUE!</v>
      </c>
    </row>
    <row r="12989" ht="15.75" customHeight="1">
      <c r="A12989" s="1" t="s">
        <v>2198</v>
      </c>
      <c r="B12989" s="1">
        <v>5.0</v>
      </c>
      <c r="C12989" s="1" t="s">
        <v>27690</v>
      </c>
      <c r="D12989" s="1" t="s">
        <v>27691</v>
      </c>
      <c r="E12989" s="1" t="s">
        <v>34</v>
      </c>
      <c r="F12989" s="1" t="s">
        <v>30</v>
      </c>
      <c r="G12989" s="1" t="str">
        <f>IFERROR(__xludf.DUMMYFUNCTION("GOOGLETRANSLATE(D12989,""fr"",""en"")"),"#VALUE!")</f>
        <v>#VALUE!</v>
      </c>
    </row>
    <row r="12990" ht="15.75" customHeight="1">
      <c r="A12990" s="1" t="s">
        <v>26870</v>
      </c>
      <c r="B12990" s="1">
        <v>2.0</v>
      </c>
      <c r="C12990" s="1" t="s">
        <v>27692</v>
      </c>
      <c r="D12990" s="1" t="s">
        <v>27693</v>
      </c>
      <c r="E12990" s="1" t="s">
        <v>52</v>
      </c>
      <c r="F12990" s="1" t="s">
        <v>11</v>
      </c>
      <c r="G12990" s="1" t="str">
        <f>IFERROR(__xludf.DUMMYFUNCTION("GOOGLETRANSLATE(D12990,""fr"",""en"")"),"#VALUE!")</f>
        <v>#VALUE!</v>
      </c>
    </row>
    <row r="12991" ht="15.75" customHeight="1">
      <c r="A12991" s="1" t="s">
        <v>1799</v>
      </c>
      <c r="B12991" s="1">
        <v>1.0</v>
      </c>
      <c r="C12991" s="1" t="s">
        <v>1800</v>
      </c>
      <c r="D12991" s="1" t="s">
        <v>27694</v>
      </c>
      <c r="E12991" s="1" t="s">
        <v>109</v>
      </c>
      <c r="F12991" s="1" t="s">
        <v>110</v>
      </c>
      <c r="G12991" s="1" t="str">
        <f>IFERROR(__xludf.DUMMYFUNCTION("GOOGLETRANSLATE(D12991,""fr"",""en"")"),"#VALUE!")</f>
        <v>#VALUE!</v>
      </c>
    </row>
    <row r="12992" ht="15.75" customHeight="1">
      <c r="A12992" s="1" t="s">
        <v>4610</v>
      </c>
      <c r="B12992" s="1">
        <v>2.0</v>
      </c>
      <c r="C12992" s="1" t="s">
        <v>27695</v>
      </c>
      <c r="D12992" s="1" t="s">
        <v>27696</v>
      </c>
      <c r="E12992" s="1" t="s">
        <v>25</v>
      </c>
      <c r="F12992" s="1" t="s">
        <v>11</v>
      </c>
      <c r="G12992" s="1" t="str">
        <f>IFERROR(__xludf.DUMMYFUNCTION("GOOGLETRANSLATE(D12992,""fr"",""en"")"),"#VALUE!")</f>
        <v>#VALUE!</v>
      </c>
    </row>
    <row r="12993" ht="15.75" customHeight="1">
      <c r="A12993" s="1" t="s">
        <v>4432</v>
      </c>
      <c r="B12993" s="1">
        <v>2.0</v>
      </c>
      <c r="C12993" s="1" t="s">
        <v>27697</v>
      </c>
      <c r="D12993" s="1" t="s">
        <v>27698</v>
      </c>
      <c r="E12993" s="1" t="s">
        <v>29</v>
      </c>
      <c r="F12993" s="1" t="s">
        <v>30</v>
      </c>
      <c r="G12993" s="1" t="str">
        <f>IFERROR(__xludf.DUMMYFUNCTION("GOOGLETRANSLATE(D12993,""fr"",""en"")"),"#VALUE!")</f>
        <v>#VALUE!</v>
      </c>
    </row>
    <row r="12994" ht="15.75" customHeight="1">
      <c r="A12994" s="1" t="s">
        <v>114</v>
      </c>
      <c r="B12994" s="1">
        <v>2.0</v>
      </c>
      <c r="C12994" s="1" t="s">
        <v>27699</v>
      </c>
      <c r="D12994" s="1" t="s">
        <v>27700</v>
      </c>
      <c r="E12994" s="1" t="s">
        <v>34</v>
      </c>
      <c r="F12994" s="1" t="s">
        <v>30</v>
      </c>
      <c r="G12994" s="1" t="str">
        <f>IFERROR(__xludf.DUMMYFUNCTION("GOOGLETRANSLATE(D12994,""fr"",""en"")"),"#VALUE!")</f>
        <v>#VALUE!</v>
      </c>
    </row>
    <row r="12995" ht="15.75" customHeight="1">
      <c r="A12995" s="1" t="s">
        <v>11464</v>
      </c>
      <c r="B12995" s="1">
        <v>1.0</v>
      </c>
      <c r="C12995" s="1" t="s">
        <v>27701</v>
      </c>
      <c r="D12995" s="1" t="s">
        <v>27702</v>
      </c>
      <c r="E12995" s="1" t="s">
        <v>21</v>
      </c>
      <c r="F12995" s="1" t="s">
        <v>11</v>
      </c>
      <c r="G12995" s="1" t="str">
        <f>IFERROR(__xludf.DUMMYFUNCTION("GOOGLETRANSLATE(D12995,""fr"",""en"")"),"#VALUE!")</f>
        <v>#VALUE!</v>
      </c>
    </row>
    <row r="12996" ht="15.75" customHeight="1">
      <c r="A12996" s="1" t="s">
        <v>281</v>
      </c>
      <c r="B12996" s="1">
        <v>3.0</v>
      </c>
      <c r="C12996" s="1" t="s">
        <v>27703</v>
      </c>
      <c r="D12996" s="1" t="s">
        <v>27704</v>
      </c>
      <c r="E12996" s="1" t="s">
        <v>10</v>
      </c>
      <c r="F12996" s="1" t="s">
        <v>11</v>
      </c>
      <c r="G12996" s="1" t="str">
        <f>IFERROR(__xludf.DUMMYFUNCTION("GOOGLETRANSLATE(D12996,""fr"",""en"")"),"#VALUE!")</f>
        <v>#VALUE!</v>
      </c>
    </row>
    <row r="12997" ht="15.75" customHeight="1">
      <c r="A12997" s="1" t="s">
        <v>564</v>
      </c>
      <c r="B12997" s="1">
        <v>1.0</v>
      </c>
      <c r="C12997" s="1" t="s">
        <v>27705</v>
      </c>
      <c r="D12997" s="1" t="s">
        <v>27706</v>
      </c>
      <c r="E12997" s="1" t="s">
        <v>169</v>
      </c>
      <c r="F12997" s="1" t="s">
        <v>11</v>
      </c>
      <c r="G12997" s="1" t="str">
        <f>IFERROR(__xludf.DUMMYFUNCTION("GOOGLETRANSLATE(D12997,""fr"",""en"")"),"#VALUE!")</f>
        <v>#VALUE!</v>
      </c>
    </row>
    <row r="12998" ht="15.75" customHeight="1">
      <c r="A12998" s="1" t="s">
        <v>777</v>
      </c>
      <c r="B12998" s="1">
        <v>4.0</v>
      </c>
      <c r="C12998" s="1" t="s">
        <v>27707</v>
      </c>
      <c r="D12998" s="1" t="s">
        <v>27708</v>
      </c>
      <c r="E12998" s="1" t="s">
        <v>10</v>
      </c>
      <c r="F12998" s="1" t="s">
        <v>11</v>
      </c>
      <c r="G12998" s="1" t="str">
        <f>IFERROR(__xludf.DUMMYFUNCTION("GOOGLETRANSLATE(D12998,""fr"",""en"")"),"#VALUE!")</f>
        <v>#VALUE!</v>
      </c>
    </row>
    <row r="12999" ht="15.75" customHeight="1">
      <c r="A12999" s="1" t="s">
        <v>8650</v>
      </c>
      <c r="B12999" s="1">
        <v>5.0</v>
      </c>
      <c r="C12999" s="1" t="s">
        <v>27709</v>
      </c>
      <c r="D12999" s="1" t="s">
        <v>27710</v>
      </c>
      <c r="E12999" s="1" t="s">
        <v>21</v>
      </c>
      <c r="F12999" s="1" t="s">
        <v>11</v>
      </c>
      <c r="G12999" s="1" t="str">
        <f>IFERROR(__xludf.DUMMYFUNCTION("GOOGLETRANSLATE(D12999,""fr"",""en"")"),"#VALUE!")</f>
        <v>#VALUE!</v>
      </c>
    </row>
    <row r="13000" ht="15.75" customHeight="1">
      <c r="A13000" s="1" t="s">
        <v>24942</v>
      </c>
      <c r="B13000" s="1">
        <v>1.0</v>
      </c>
      <c r="C13000" s="1" t="s">
        <v>27711</v>
      </c>
      <c r="D13000" s="1" t="s">
        <v>27712</v>
      </c>
      <c r="E13000" s="1" t="s">
        <v>109</v>
      </c>
      <c r="F13000" s="1" t="s">
        <v>11</v>
      </c>
      <c r="G13000" s="1" t="str">
        <f>IFERROR(__xludf.DUMMYFUNCTION("GOOGLETRANSLATE(D13000,""fr"",""en"")"),"#VALUE!")</f>
        <v>#VALUE!</v>
      </c>
    </row>
    <row r="13001" ht="15.75" customHeight="1">
      <c r="A13001" s="1" t="s">
        <v>4722</v>
      </c>
      <c r="B13001" s="1">
        <v>1.0</v>
      </c>
      <c r="C13001" s="1" t="s">
        <v>27713</v>
      </c>
      <c r="D13001" s="1" t="s">
        <v>27714</v>
      </c>
      <c r="E13001" s="1" t="s">
        <v>109</v>
      </c>
      <c r="F13001" s="1" t="s">
        <v>11</v>
      </c>
      <c r="G13001" s="1" t="str">
        <f>IFERROR(__xludf.DUMMYFUNCTION("GOOGLETRANSLATE(D13001,""fr"",""en"")"),"#VALUE!")</f>
        <v>#VALUE!</v>
      </c>
    </row>
    <row r="13002" ht="15.75" customHeight="1">
      <c r="A13002" s="1" t="s">
        <v>4532</v>
      </c>
      <c r="B13002" s="1">
        <v>2.0</v>
      </c>
      <c r="C13002" s="1" t="s">
        <v>27715</v>
      </c>
      <c r="D13002" s="1" t="s">
        <v>27716</v>
      </c>
      <c r="E13002" s="1" t="s">
        <v>103</v>
      </c>
      <c r="F13002" s="1" t="s">
        <v>48</v>
      </c>
      <c r="G13002" s="1" t="str">
        <f>IFERROR(__xludf.DUMMYFUNCTION("GOOGLETRANSLATE(D13002,""fr"",""en"")"),"#VALUE!")</f>
        <v>#VALUE!</v>
      </c>
    </row>
    <row r="13003" ht="15.75" customHeight="1">
      <c r="A13003" s="1" t="s">
        <v>3169</v>
      </c>
      <c r="B13003" s="1">
        <v>3.0</v>
      </c>
      <c r="C13003" s="1" t="s">
        <v>27717</v>
      </c>
      <c r="D13003" s="1" t="s">
        <v>27718</v>
      </c>
      <c r="E13003" s="1" t="s">
        <v>614</v>
      </c>
      <c r="F13003" s="1" t="s">
        <v>30</v>
      </c>
      <c r="G13003" s="1" t="str">
        <f>IFERROR(__xludf.DUMMYFUNCTION("GOOGLETRANSLATE(D13003,""fr"",""en"")"),"#VALUE!")</f>
        <v>#VALUE!</v>
      </c>
    </row>
    <row r="13004" ht="15.75" customHeight="1">
      <c r="A13004" s="1" t="s">
        <v>2200</v>
      </c>
      <c r="B13004" s="1">
        <v>1.0</v>
      </c>
      <c r="C13004" s="1" t="s">
        <v>27719</v>
      </c>
      <c r="D13004" s="1" t="s">
        <v>27720</v>
      </c>
      <c r="E13004" s="1" t="s">
        <v>21</v>
      </c>
      <c r="F13004" s="1" t="s">
        <v>11</v>
      </c>
      <c r="G13004" s="1" t="str">
        <f>IFERROR(__xludf.DUMMYFUNCTION("GOOGLETRANSLATE(D13004,""fr"",""en"")"),"#VALUE!")</f>
        <v>#VALUE!</v>
      </c>
    </row>
    <row r="13005" ht="15.75" customHeight="1">
      <c r="A13005" s="1" t="s">
        <v>223</v>
      </c>
      <c r="B13005" s="1">
        <v>1.0</v>
      </c>
      <c r="C13005" s="1" t="s">
        <v>27721</v>
      </c>
      <c r="D13005" s="1" t="s">
        <v>27722</v>
      </c>
      <c r="E13005" s="1" t="s">
        <v>117</v>
      </c>
      <c r="F13005" s="1" t="s">
        <v>48</v>
      </c>
      <c r="G13005" s="1" t="str">
        <f>IFERROR(__xludf.DUMMYFUNCTION("GOOGLETRANSLATE(D13005,""fr"",""en"")"),"#VALUE!")</f>
        <v>#VALUE!</v>
      </c>
    </row>
    <row r="13006" ht="15.75" customHeight="1">
      <c r="A13006" s="1" t="s">
        <v>17015</v>
      </c>
      <c r="B13006" s="1">
        <v>2.0</v>
      </c>
      <c r="C13006" s="1" t="s">
        <v>27723</v>
      </c>
      <c r="D13006" s="1" t="s">
        <v>27724</v>
      </c>
      <c r="E13006" s="1" t="s">
        <v>226</v>
      </c>
      <c r="F13006" s="1" t="s">
        <v>11</v>
      </c>
      <c r="G13006" s="1" t="str">
        <f>IFERROR(__xludf.DUMMYFUNCTION("GOOGLETRANSLATE(D13006,""fr"",""en"")"),"#VALUE!")</f>
        <v>#VALUE!</v>
      </c>
    </row>
    <row r="13007" ht="15.75" customHeight="1">
      <c r="A13007" s="1" t="s">
        <v>1006</v>
      </c>
      <c r="B13007" s="1">
        <v>1.0</v>
      </c>
      <c r="C13007" s="1" t="s">
        <v>27725</v>
      </c>
      <c r="D13007" s="1" t="s">
        <v>27726</v>
      </c>
      <c r="E13007" s="1" t="s">
        <v>29</v>
      </c>
      <c r="F13007" s="1" t="s">
        <v>30</v>
      </c>
      <c r="G13007" s="1" t="str">
        <f>IFERROR(__xludf.DUMMYFUNCTION("GOOGLETRANSLATE(D13007,""fr"",""en"")"),"#VALUE!")</f>
        <v>#VALUE!</v>
      </c>
    </row>
    <row r="13008" ht="15.75" customHeight="1">
      <c r="A13008" s="1" t="s">
        <v>408</v>
      </c>
      <c r="B13008" s="1">
        <v>5.0</v>
      </c>
      <c r="C13008" s="1" t="s">
        <v>27727</v>
      </c>
      <c r="D13008" s="1" t="s">
        <v>27728</v>
      </c>
      <c r="E13008" s="1" t="s">
        <v>21</v>
      </c>
      <c r="F13008" s="1" t="s">
        <v>11</v>
      </c>
      <c r="G13008" s="1" t="str">
        <f>IFERROR(__xludf.DUMMYFUNCTION("GOOGLETRANSLATE(D13008,""fr"",""en"")"),"#VALUE!")</f>
        <v>#VALUE!</v>
      </c>
    </row>
    <row r="13009" ht="15.75" customHeight="1">
      <c r="A13009" s="1" t="s">
        <v>7160</v>
      </c>
      <c r="B13009" s="1">
        <v>1.0</v>
      </c>
      <c r="C13009" s="1" t="s">
        <v>27729</v>
      </c>
      <c r="D13009" s="1" t="s">
        <v>27730</v>
      </c>
      <c r="E13009" s="1" t="s">
        <v>52</v>
      </c>
      <c r="F13009" s="1" t="s">
        <v>11</v>
      </c>
      <c r="G13009" s="1" t="str">
        <f>IFERROR(__xludf.DUMMYFUNCTION("GOOGLETRANSLATE(D13009,""fr"",""en"")"),"#VALUE!")</f>
        <v>#VALUE!</v>
      </c>
    </row>
    <row r="13010" ht="15.75" customHeight="1">
      <c r="A13010" s="1" t="s">
        <v>974</v>
      </c>
      <c r="B13010" s="1">
        <v>5.0</v>
      </c>
      <c r="C13010" s="1" t="s">
        <v>27731</v>
      </c>
      <c r="D13010" s="1" t="s">
        <v>27732</v>
      </c>
      <c r="E13010" s="1" t="s">
        <v>21</v>
      </c>
      <c r="F13010" s="1" t="s">
        <v>11</v>
      </c>
      <c r="G13010" s="1" t="str">
        <f>IFERROR(__xludf.DUMMYFUNCTION("GOOGLETRANSLATE(D13010,""fr"",""en"")"),"#VALUE!")</f>
        <v>#VALUE!</v>
      </c>
    </row>
    <row r="13011" ht="15.75" customHeight="1">
      <c r="A13011" s="1" t="s">
        <v>25410</v>
      </c>
      <c r="B13011" s="1">
        <v>3.0</v>
      </c>
      <c r="C13011" s="1" t="s">
        <v>27733</v>
      </c>
      <c r="D13011" s="1" t="s">
        <v>27734</v>
      </c>
      <c r="E13011" s="1" t="s">
        <v>827</v>
      </c>
      <c r="F13011" s="1" t="s">
        <v>39</v>
      </c>
      <c r="G13011" s="1" t="str">
        <f>IFERROR(__xludf.DUMMYFUNCTION("GOOGLETRANSLATE(D13011,""fr"",""en"")"),"#VALUE!")</f>
        <v>#VALUE!</v>
      </c>
    </row>
    <row r="13012" ht="15.75" customHeight="1">
      <c r="A13012" s="1" t="s">
        <v>1648</v>
      </c>
      <c r="B13012" s="1">
        <v>1.0</v>
      </c>
      <c r="C13012" s="1" t="s">
        <v>27735</v>
      </c>
      <c r="D13012" s="1" t="s">
        <v>27736</v>
      </c>
      <c r="E13012" s="1" t="s">
        <v>250</v>
      </c>
      <c r="F13012" s="1" t="s">
        <v>30</v>
      </c>
      <c r="G13012" s="1" t="str">
        <f>IFERROR(__xludf.DUMMYFUNCTION("GOOGLETRANSLATE(D13012,""fr"",""en"")"),"#VALUE!")</f>
        <v>#VALUE!</v>
      </c>
    </row>
    <row r="13013" ht="15.75" customHeight="1">
      <c r="A13013" s="1" t="s">
        <v>1135</v>
      </c>
      <c r="B13013" s="1">
        <v>4.0</v>
      </c>
      <c r="C13013" s="1" t="s">
        <v>27737</v>
      </c>
      <c r="D13013" s="1" t="s">
        <v>27738</v>
      </c>
      <c r="E13013" s="1" t="s">
        <v>21</v>
      </c>
      <c r="F13013" s="1" t="s">
        <v>11</v>
      </c>
      <c r="G13013" s="1" t="str">
        <f>IFERROR(__xludf.DUMMYFUNCTION("GOOGLETRANSLATE(D13013,""fr"",""en"")"),"#VALUE!")</f>
        <v>#VALUE!</v>
      </c>
    </row>
    <row r="13014" ht="15.75" customHeight="1">
      <c r="A13014" s="1" t="s">
        <v>2272</v>
      </c>
      <c r="B13014" s="1">
        <v>3.0</v>
      </c>
      <c r="C13014" s="1" t="s">
        <v>27739</v>
      </c>
      <c r="D13014" s="1" t="s">
        <v>27740</v>
      </c>
      <c r="E13014" s="1" t="s">
        <v>10</v>
      </c>
      <c r="F13014" s="1" t="s">
        <v>11</v>
      </c>
      <c r="G13014" s="1" t="str">
        <f>IFERROR(__xludf.DUMMYFUNCTION("GOOGLETRANSLATE(D13014,""fr"",""en"")"),"#VALUE!")</f>
        <v>#VALUE!</v>
      </c>
    </row>
    <row r="13015" ht="15.75" customHeight="1">
      <c r="A13015" s="1" t="s">
        <v>1113</v>
      </c>
      <c r="B13015" s="1">
        <v>2.0</v>
      </c>
      <c r="C13015" s="1" t="s">
        <v>27741</v>
      </c>
      <c r="D13015" s="1" t="s">
        <v>27742</v>
      </c>
      <c r="E13015" s="1" t="s">
        <v>47</v>
      </c>
      <c r="F13015" s="1" t="s">
        <v>118</v>
      </c>
      <c r="G13015" s="1" t="str">
        <f>IFERROR(__xludf.DUMMYFUNCTION("GOOGLETRANSLATE(D13015,""fr"",""en"")"),"#VALUE!")</f>
        <v>#VALUE!</v>
      </c>
    </row>
    <row r="13016" ht="15.75" customHeight="1">
      <c r="A13016" s="1" t="s">
        <v>4248</v>
      </c>
      <c r="B13016" s="1">
        <v>2.0</v>
      </c>
      <c r="C13016" s="1" t="s">
        <v>27743</v>
      </c>
      <c r="D13016" s="1" t="s">
        <v>27744</v>
      </c>
      <c r="E13016" s="1" t="s">
        <v>25</v>
      </c>
      <c r="F13016" s="1" t="s">
        <v>110</v>
      </c>
      <c r="G13016" s="1" t="str">
        <f>IFERROR(__xludf.DUMMYFUNCTION("GOOGLETRANSLATE(D13016,""fr"",""en"")"),"#VALUE!")</f>
        <v>#VALUE!</v>
      </c>
    </row>
    <row r="13017" ht="15.75" customHeight="1">
      <c r="A13017" s="1" t="s">
        <v>2022</v>
      </c>
      <c r="B13017" s="1">
        <v>1.0</v>
      </c>
      <c r="C13017" s="1" t="s">
        <v>27745</v>
      </c>
      <c r="D13017" s="1" t="s">
        <v>27746</v>
      </c>
      <c r="E13017" s="1" t="s">
        <v>10</v>
      </c>
      <c r="F13017" s="1" t="s">
        <v>11</v>
      </c>
      <c r="G13017" s="1" t="str">
        <f>IFERROR(__xludf.DUMMYFUNCTION("GOOGLETRANSLATE(D13017,""fr"",""en"")"),"#VALUE!")</f>
        <v>#VALUE!</v>
      </c>
    </row>
    <row r="13018" ht="15.75" customHeight="1">
      <c r="A13018" s="1" t="s">
        <v>792</v>
      </c>
      <c r="B13018" s="1">
        <v>3.0</v>
      </c>
      <c r="C13018" s="1" t="s">
        <v>27747</v>
      </c>
      <c r="D13018" s="1" t="s">
        <v>27748</v>
      </c>
      <c r="E13018" s="1" t="s">
        <v>296</v>
      </c>
      <c r="F13018" s="1" t="s">
        <v>11</v>
      </c>
      <c r="G13018" s="1" t="str">
        <f>IFERROR(__xludf.DUMMYFUNCTION("GOOGLETRANSLATE(D13018,""fr"",""en"")"),"#VALUE!")</f>
        <v>#VALUE!</v>
      </c>
    </row>
    <row r="13019" ht="15.75" customHeight="1">
      <c r="A13019" s="1" t="s">
        <v>844</v>
      </c>
      <c r="B13019" s="1">
        <v>3.0</v>
      </c>
      <c r="C13019" s="1" t="s">
        <v>27749</v>
      </c>
      <c r="D13019" s="1" t="s">
        <v>27750</v>
      </c>
      <c r="E13019" s="1" t="s">
        <v>10</v>
      </c>
      <c r="F13019" s="1" t="s">
        <v>11</v>
      </c>
      <c r="G13019" s="1" t="str">
        <f>IFERROR(__xludf.DUMMYFUNCTION("GOOGLETRANSLATE(D13019,""fr"",""en"")"),"#VALUE!")</f>
        <v>#VALUE!</v>
      </c>
    </row>
    <row r="13020" ht="15.75" customHeight="1">
      <c r="A13020" s="1" t="s">
        <v>10333</v>
      </c>
      <c r="B13020" s="1">
        <v>2.0</v>
      </c>
      <c r="C13020" s="1" t="s">
        <v>27751</v>
      </c>
      <c r="D13020" s="1" t="s">
        <v>27752</v>
      </c>
      <c r="E13020" s="1" t="s">
        <v>296</v>
      </c>
      <c r="F13020" s="1" t="s">
        <v>66</v>
      </c>
      <c r="G13020" s="1" t="str">
        <f>IFERROR(__xludf.DUMMYFUNCTION("GOOGLETRANSLATE(D13020,""fr"",""en"")"),"#VALUE!")</f>
        <v>#VALUE!</v>
      </c>
    </row>
    <row r="13021" ht="15.75" customHeight="1">
      <c r="A13021" s="1" t="s">
        <v>1778</v>
      </c>
      <c r="B13021" s="1">
        <v>3.0</v>
      </c>
      <c r="C13021" s="1" t="s">
        <v>27753</v>
      </c>
      <c r="D13021" s="1" t="s">
        <v>27754</v>
      </c>
      <c r="E13021" s="1" t="s">
        <v>65</v>
      </c>
      <c r="F13021" s="1" t="s">
        <v>66</v>
      </c>
      <c r="G13021" s="1" t="str">
        <f>IFERROR(__xludf.DUMMYFUNCTION("GOOGLETRANSLATE(D13021,""fr"",""en"")"),"#VALUE!")</f>
        <v>#VALUE!</v>
      </c>
    </row>
    <row r="13022" ht="15.75" customHeight="1">
      <c r="A13022" s="1" t="s">
        <v>5908</v>
      </c>
      <c r="B13022" s="1">
        <v>1.0</v>
      </c>
      <c r="C13022" s="1" t="s">
        <v>27755</v>
      </c>
      <c r="D13022" s="1" t="s">
        <v>27756</v>
      </c>
      <c r="E13022" s="1" t="s">
        <v>423</v>
      </c>
      <c r="F13022" s="1" t="s">
        <v>30</v>
      </c>
      <c r="G13022" s="1" t="str">
        <f>IFERROR(__xludf.DUMMYFUNCTION("GOOGLETRANSLATE(D13022,""fr"",""en"")"),"#VALUE!")</f>
        <v>#VALUE!</v>
      </c>
    </row>
    <row r="13023" ht="15.75" customHeight="1">
      <c r="A13023" s="1" t="s">
        <v>4849</v>
      </c>
      <c r="B13023" s="1">
        <v>2.0</v>
      </c>
      <c r="C13023" s="1" t="s">
        <v>27757</v>
      </c>
      <c r="D13023" s="1" t="s">
        <v>27758</v>
      </c>
      <c r="E13023" s="1" t="s">
        <v>25</v>
      </c>
      <c r="F13023" s="1" t="s">
        <v>11</v>
      </c>
      <c r="G13023" s="1" t="str">
        <f>IFERROR(__xludf.DUMMYFUNCTION("GOOGLETRANSLATE(D13023,""fr"",""en"")"),"#VALUE!")</f>
        <v>#VALUE!</v>
      </c>
    </row>
    <row r="13024" ht="15.75" customHeight="1">
      <c r="A13024" s="1" t="s">
        <v>2178</v>
      </c>
      <c r="B13024" s="1">
        <v>2.0</v>
      </c>
      <c r="C13024" s="1" t="s">
        <v>27759</v>
      </c>
      <c r="D13024" s="1" t="s">
        <v>27760</v>
      </c>
      <c r="E13024" s="1" t="s">
        <v>52</v>
      </c>
      <c r="F13024" s="1" t="s">
        <v>11</v>
      </c>
      <c r="G13024" s="1" t="str">
        <f>IFERROR(__xludf.DUMMYFUNCTION("GOOGLETRANSLATE(D13024,""fr"",""en"")"),"#VALUE!")</f>
        <v>#VALUE!</v>
      </c>
    </row>
    <row r="13025" ht="15.75" customHeight="1">
      <c r="A13025" s="1" t="s">
        <v>707</v>
      </c>
      <c r="B13025" s="1">
        <v>5.0</v>
      </c>
      <c r="C13025" s="1" t="s">
        <v>27761</v>
      </c>
      <c r="D13025" s="1" t="s">
        <v>27762</v>
      </c>
      <c r="E13025" s="1" t="s">
        <v>10</v>
      </c>
      <c r="F13025" s="1" t="s">
        <v>11</v>
      </c>
      <c r="G13025" s="1" t="str">
        <f>IFERROR(__xludf.DUMMYFUNCTION("GOOGLETRANSLATE(D13025,""fr"",""en"")"),"#VALUE!")</f>
        <v>#VALUE!</v>
      </c>
    </row>
    <row r="13026" ht="15.75" customHeight="1">
      <c r="A13026" s="1" t="s">
        <v>27763</v>
      </c>
      <c r="B13026" s="1">
        <v>2.0</v>
      </c>
      <c r="C13026" s="1" t="s">
        <v>27764</v>
      </c>
      <c r="D13026" s="1" t="s">
        <v>27765</v>
      </c>
      <c r="E13026" s="1" t="s">
        <v>226</v>
      </c>
      <c r="F13026" s="1" t="s">
        <v>11</v>
      </c>
      <c r="G13026" s="1" t="str">
        <f>IFERROR(__xludf.DUMMYFUNCTION("GOOGLETRANSLATE(D13026,""fr"",""en"")"),"#VALUE!")</f>
        <v>#VALUE!</v>
      </c>
    </row>
    <row r="13027" ht="15.75" customHeight="1">
      <c r="A13027" s="1" t="s">
        <v>532</v>
      </c>
      <c r="B13027" s="1">
        <v>4.0</v>
      </c>
      <c r="C13027" s="1" t="s">
        <v>27766</v>
      </c>
      <c r="D13027" s="1" t="s">
        <v>27767</v>
      </c>
      <c r="E13027" s="1" t="s">
        <v>10</v>
      </c>
      <c r="F13027" s="1" t="s">
        <v>11</v>
      </c>
      <c r="G13027" s="1" t="str">
        <f>IFERROR(__xludf.DUMMYFUNCTION("GOOGLETRANSLATE(D13027,""fr"",""en"")"),"#VALUE!")</f>
        <v>#VALUE!</v>
      </c>
    </row>
    <row r="13028" ht="15.75" customHeight="1">
      <c r="A13028" s="1" t="s">
        <v>5652</v>
      </c>
      <c r="B13028" s="1">
        <v>3.0</v>
      </c>
      <c r="C13028" s="1" t="s">
        <v>27768</v>
      </c>
      <c r="D13028" s="1" t="s">
        <v>27769</v>
      </c>
      <c r="E13028" s="1" t="s">
        <v>554</v>
      </c>
      <c r="F13028" s="1" t="s">
        <v>30</v>
      </c>
      <c r="G13028" s="1" t="str">
        <f>IFERROR(__xludf.DUMMYFUNCTION("GOOGLETRANSLATE(D13028,""fr"",""en"")"),"#VALUE!")</f>
        <v>#VALUE!</v>
      </c>
    </row>
    <row r="13029" ht="15.75" customHeight="1">
      <c r="A13029" s="1" t="s">
        <v>2325</v>
      </c>
      <c r="B13029" s="1">
        <v>1.0</v>
      </c>
      <c r="C13029" s="1" t="s">
        <v>27770</v>
      </c>
      <c r="D13029" s="1" t="s">
        <v>27771</v>
      </c>
      <c r="E13029" s="1" t="s">
        <v>169</v>
      </c>
      <c r="F13029" s="1" t="s">
        <v>11</v>
      </c>
      <c r="G13029" s="1" t="str">
        <f>IFERROR(__xludf.DUMMYFUNCTION("GOOGLETRANSLATE(D13029,""fr"",""en"")"),"#VALUE!")</f>
        <v>#VALUE!</v>
      </c>
    </row>
    <row r="13030" ht="15.75" customHeight="1">
      <c r="A13030" s="1" t="s">
        <v>13734</v>
      </c>
      <c r="B13030" s="1">
        <v>1.0</v>
      </c>
      <c r="C13030" s="1" t="s">
        <v>27772</v>
      </c>
      <c r="D13030" s="1" t="s">
        <v>27773</v>
      </c>
      <c r="E13030" s="1" t="s">
        <v>10</v>
      </c>
      <c r="F13030" s="1" t="s">
        <v>11</v>
      </c>
      <c r="G13030" s="1" t="str">
        <f>IFERROR(__xludf.DUMMYFUNCTION("GOOGLETRANSLATE(D13030,""fr"",""en"")"),"#VALUE!")</f>
        <v>#VALUE!</v>
      </c>
    </row>
    <row r="13031" ht="15.75" customHeight="1">
      <c r="A13031" s="1" t="s">
        <v>335</v>
      </c>
      <c r="B13031" s="1">
        <v>1.0</v>
      </c>
      <c r="C13031" s="1" t="s">
        <v>27774</v>
      </c>
      <c r="D13031" s="1" t="s">
        <v>27775</v>
      </c>
      <c r="E13031" s="1" t="s">
        <v>554</v>
      </c>
      <c r="F13031" s="1" t="s">
        <v>30</v>
      </c>
      <c r="G13031" s="1" t="str">
        <f>IFERROR(__xludf.DUMMYFUNCTION("GOOGLETRANSLATE(D13031,""fr"",""en"")"),"#VALUE!")</f>
        <v>#VALUE!</v>
      </c>
    </row>
    <row r="13032" ht="15.75" customHeight="1">
      <c r="A13032" s="1" t="s">
        <v>377</v>
      </c>
      <c r="B13032" s="1">
        <v>3.0</v>
      </c>
      <c r="C13032" s="1" t="s">
        <v>27776</v>
      </c>
      <c r="D13032" s="1" t="s">
        <v>27777</v>
      </c>
      <c r="E13032" s="1" t="s">
        <v>10</v>
      </c>
      <c r="F13032" s="1" t="s">
        <v>11</v>
      </c>
      <c r="G13032" s="1" t="str">
        <f>IFERROR(__xludf.DUMMYFUNCTION("GOOGLETRANSLATE(D13032,""fr"",""en"")"),"#VALUE!")</f>
        <v>#VALUE!</v>
      </c>
    </row>
    <row r="13033" ht="15.75" customHeight="1">
      <c r="A13033" s="1" t="s">
        <v>5593</v>
      </c>
      <c r="B13033" s="1">
        <v>3.0</v>
      </c>
      <c r="C13033" s="1" t="s">
        <v>27778</v>
      </c>
      <c r="D13033" s="1" t="s">
        <v>27779</v>
      </c>
      <c r="E13033" s="1" t="s">
        <v>296</v>
      </c>
      <c r="F13033" s="1" t="s">
        <v>11</v>
      </c>
      <c r="G13033" s="1" t="str">
        <f>IFERROR(__xludf.DUMMYFUNCTION("GOOGLETRANSLATE(D13033,""fr"",""en"")"),"#VALUE!")</f>
        <v>#VALUE!</v>
      </c>
    </row>
    <row r="13034" ht="15.75" customHeight="1">
      <c r="A13034" s="1" t="s">
        <v>27780</v>
      </c>
      <c r="B13034" s="1">
        <v>1.0</v>
      </c>
      <c r="C13034" s="1" t="s">
        <v>27781</v>
      </c>
      <c r="D13034" s="1" t="s">
        <v>27782</v>
      </c>
      <c r="E13034" s="1" t="s">
        <v>38</v>
      </c>
      <c r="F13034" s="1" t="s">
        <v>39</v>
      </c>
      <c r="G13034" s="1" t="str">
        <f>IFERROR(__xludf.DUMMYFUNCTION("GOOGLETRANSLATE(D13034,""fr"",""en"")"),"#VALUE!")</f>
        <v>#VALUE!</v>
      </c>
    </row>
    <row r="13035" ht="15.75" customHeight="1">
      <c r="A13035" s="1" t="s">
        <v>738</v>
      </c>
      <c r="B13035" s="1">
        <v>3.0</v>
      </c>
      <c r="C13035" s="1" t="s">
        <v>27783</v>
      </c>
      <c r="D13035" s="1" t="s">
        <v>27784</v>
      </c>
      <c r="E13035" s="1" t="s">
        <v>10</v>
      </c>
      <c r="F13035" s="1" t="s">
        <v>11</v>
      </c>
      <c r="G13035" s="1" t="str">
        <f>IFERROR(__xludf.DUMMYFUNCTION("GOOGLETRANSLATE(D13035,""fr"",""en"")"),"#VALUE!")</f>
        <v>#VALUE!</v>
      </c>
    </row>
    <row r="13036" ht="15.75" customHeight="1">
      <c r="A13036" s="1" t="s">
        <v>25632</v>
      </c>
      <c r="B13036" s="1">
        <v>1.0</v>
      </c>
      <c r="C13036" s="1" t="s">
        <v>27785</v>
      </c>
      <c r="D13036" s="1" t="s">
        <v>27786</v>
      </c>
      <c r="E13036" s="1" t="s">
        <v>226</v>
      </c>
      <c r="F13036" s="1" t="s">
        <v>11</v>
      </c>
      <c r="G13036" s="1" t="str">
        <f>IFERROR(__xludf.DUMMYFUNCTION("GOOGLETRANSLATE(D13036,""fr"",""en"")"),"#VALUE!")</f>
        <v>#VALUE!</v>
      </c>
    </row>
    <row r="13037" ht="15.75" customHeight="1">
      <c r="A13037" s="1" t="s">
        <v>138</v>
      </c>
      <c r="B13037" s="1">
        <v>4.0</v>
      </c>
      <c r="C13037" s="1" t="s">
        <v>27787</v>
      </c>
      <c r="D13037" s="1" t="s">
        <v>27788</v>
      </c>
      <c r="E13037" s="1" t="s">
        <v>65</v>
      </c>
      <c r="F13037" s="1" t="s">
        <v>66</v>
      </c>
      <c r="G13037" s="1" t="str">
        <f>IFERROR(__xludf.DUMMYFUNCTION("GOOGLETRANSLATE(D13037,""fr"",""en"")"),"#VALUE!")</f>
        <v>#VALUE!</v>
      </c>
    </row>
    <row r="13038" ht="15.75" customHeight="1">
      <c r="A13038" s="1" t="s">
        <v>4395</v>
      </c>
      <c r="B13038" s="1">
        <v>1.0</v>
      </c>
      <c r="C13038" s="1" t="s">
        <v>27789</v>
      </c>
      <c r="D13038" s="1" t="s">
        <v>27790</v>
      </c>
      <c r="E13038" s="1" t="s">
        <v>117</v>
      </c>
      <c r="F13038" s="1" t="s">
        <v>48</v>
      </c>
      <c r="G13038" s="1" t="str">
        <f>IFERROR(__xludf.DUMMYFUNCTION("GOOGLETRANSLATE(D13038,""fr"",""en"")"),"#VALUE!")</f>
        <v>#VALUE!</v>
      </c>
    </row>
    <row r="13039" ht="15.75" customHeight="1">
      <c r="A13039" s="1" t="s">
        <v>14518</v>
      </c>
      <c r="B13039" s="1">
        <v>4.0</v>
      </c>
      <c r="C13039" s="1" t="s">
        <v>27791</v>
      </c>
      <c r="D13039" s="1" t="s">
        <v>27792</v>
      </c>
      <c r="E13039" s="1" t="s">
        <v>21</v>
      </c>
      <c r="F13039" s="1" t="s">
        <v>11</v>
      </c>
      <c r="G13039" s="1" t="str">
        <f>IFERROR(__xludf.DUMMYFUNCTION("GOOGLETRANSLATE(D13039,""fr"",""en"")"),"#VALUE!")</f>
        <v>#VALUE!</v>
      </c>
    </row>
    <row r="13040" ht="15.75" customHeight="1">
      <c r="A13040" s="1" t="s">
        <v>1552</v>
      </c>
      <c r="B13040" s="1">
        <v>3.0</v>
      </c>
      <c r="C13040" s="1" t="s">
        <v>27793</v>
      </c>
      <c r="D13040" s="1" t="s">
        <v>27794</v>
      </c>
      <c r="E13040" s="1" t="s">
        <v>21</v>
      </c>
      <c r="F13040" s="1" t="s">
        <v>11</v>
      </c>
      <c r="G13040" s="1" t="str">
        <f>IFERROR(__xludf.DUMMYFUNCTION("GOOGLETRANSLATE(D13040,""fr"",""en"")"),"#VALUE!")</f>
        <v>#VALUE!</v>
      </c>
    </row>
    <row r="13041" ht="15.75" customHeight="1">
      <c r="A13041" s="1" t="s">
        <v>6006</v>
      </c>
      <c r="B13041" s="1">
        <v>2.0</v>
      </c>
      <c r="C13041" s="1" t="s">
        <v>27795</v>
      </c>
      <c r="D13041" s="1" t="s">
        <v>27796</v>
      </c>
      <c r="E13041" s="1" t="s">
        <v>10</v>
      </c>
      <c r="F13041" s="1" t="s">
        <v>11</v>
      </c>
      <c r="G13041" s="1" t="str">
        <f>IFERROR(__xludf.DUMMYFUNCTION("GOOGLETRANSLATE(D13041,""fr"",""en"")"),"#VALUE!")</f>
        <v>#VALUE!</v>
      </c>
    </row>
    <row r="13042" ht="15.75" customHeight="1">
      <c r="A13042" s="1" t="s">
        <v>44</v>
      </c>
      <c r="B13042" s="1">
        <v>1.0</v>
      </c>
      <c r="C13042" s="1" t="s">
        <v>27797</v>
      </c>
      <c r="D13042" s="1" t="s">
        <v>27798</v>
      </c>
      <c r="E13042" s="1" t="s">
        <v>296</v>
      </c>
      <c r="F13042" s="1" t="s">
        <v>110</v>
      </c>
      <c r="G13042" s="1" t="str">
        <f>IFERROR(__xludf.DUMMYFUNCTION("GOOGLETRANSLATE(D13042,""fr"",""en"")"),"#VALUE!")</f>
        <v>#VALUE!</v>
      </c>
    </row>
    <row r="13043" ht="15.75" customHeight="1">
      <c r="A13043" s="1" t="s">
        <v>579</v>
      </c>
      <c r="B13043" s="1">
        <v>3.0</v>
      </c>
      <c r="C13043" s="1" t="s">
        <v>27799</v>
      </c>
      <c r="D13043" s="1" t="s">
        <v>27800</v>
      </c>
      <c r="E13043" s="1" t="s">
        <v>10</v>
      </c>
      <c r="F13043" s="1" t="s">
        <v>11</v>
      </c>
      <c r="G13043" s="1" t="str">
        <f>IFERROR(__xludf.DUMMYFUNCTION("GOOGLETRANSLATE(D13043,""fr"",""en"")"),"#VALUE!")</f>
        <v>#VALUE!</v>
      </c>
    </row>
    <row r="13044" ht="15.75" customHeight="1">
      <c r="A13044" s="1" t="s">
        <v>866</v>
      </c>
      <c r="B13044" s="1">
        <v>4.0</v>
      </c>
      <c r="C13044" s="1" t="s">
        <v>27801</v>
      </c>
      <c r="D13044" s="1" t="s">
        <v>27802</v>
      </c>
      <c r="E13044" s="1" t="s">
        <v>10</v>
      </c>
      <c r="F13044" s="1" t="s">
        <v>11</v>
      </c>
      <c r="G13044" s="1" t="str">
        <f>IFERROR(__xludf.DUMMYFUNCTION("GOOGLETRANSLATE(D13044,""fr"",""en"")"),"#VALUE!")</f>
        <v>#VALUE!</v>
      </c>
    </row>
    <row r="13045" ht="15.75" customHeight="1">
      <c r="A13045" s="1" t="s">
        <v>7381</v>
      </c>
      <c r="B13045" s="1">
        <v>3.0</v>
      </c>
      <c r="C13045" s="1" t="s">
        <v>27803</v>
      </c>
      <c r="D13045" s="1" t="s">
        <v>27804</v>
      </c>
      <c r="E13045" s="1" t="s">
        <v>125</v>
      </c>
      <c r="F13045" s="1" t="s">
        <v>110</v>
      </c>
      <c r="G13045" s="1" t="str">
        <f>IFERROR(__xludf.DUMMYFUNCTION("GOOGLETRANSLATE(D13045,""fr"",""en"")"),"#VALUE!")</f>
        <v>#VALUE!</v>
      </c>
    </row>
    <row r="13046" ht="15.75" customHeight="1">
      <c r="A13046" s="1" t="s">
        <v>9902</v>
      </c>
      <c r="B13046" s="1">
        <v>1.0</v>
      </c>
      <c r="C13046" s="1" t="s">
        <v>27805</v>
      </c>
      <c r="D13046" s="1" t="s">
        <v>27806</v>
      </c>
      <c r="E13046" s="1" t="s">
        <v>109</v>
      </c>
      <c r="F13046" s="1" t="s">
        <v>110</v>
      </c>
      <c r="G13046" s="1" t="str">
        <f>IFERROR(__xludf.DUMMYFUNCTION("GOOGLETRANSLATE(D13046,""fr"",""en"")"),"#VALUE!")</f>
        <v>#VALUE!</v>
      </c>
    </row>
    <row r="13047" ht="15.75" customHeight="1">
      <c r="A13047" s="1" t="s">
        <v>2728</v>
      </c>
      <c r="B13047" s="1">
        <v>4.0</v>
      </c>
      <c r="C13047" s="1" t="s">
        <v>27807</v>
      </c>
      <c r="D13047" s="1" t="s">
        <v>27808</v>
      </c>
      <c r="E13047" s="1" t="s">
        <v>65</v>
      </c>
      <c r="F13047" s="1" t="s">
        <v>66</v>
      </c>
      <c r="G13047" s="1" t="str">
        <f>IFERROR(__xludf.DUMMYFUNCTION("GOOGLETRANSLATE(D13047,""fr"",""en"")"),"#VALUE!")</f>
        <v>#VALUE!</v>
      </c>
    </row>
    <row r="13048" ht="15.75" customHeight="1">
      <c r="A13048" s="1" t="s">
        <v>13024</v>
      </c>
      <c r="B13048" s="1">
        <v>1.0</v>
      </c>
      <c r="C13048" s="1" t="s">
        <v>27809</v>
      </c>
      <c r="D13048" s="1" t="s">
        <v>27810</v>
      </c>
      <c r="E13048" s="1" t="s">
        <v>250</v>
      </c>
      <c r="F13048" s="1" t="s">
        <v>30</v>
      </c>
      <c r="G13048" s="1" t="str">
        <f>IFERROR(__xludf.DUMMYFUNCTION("GOOGLETRANSLATE(D13048,""fr"",""en"")"),"#VALUE!")</f>
        <v>#VALUE!</v>
      </c>
    </row>
    <row r="13049" ht="15.75" customHeight="1">
      <c r="A13049" s="1" t="s">
        <v>491</v>
      </c>
      <c r="B13049" s="1">
        <v>2.0</v>
      </c>
      <c r="C13049" s="1" t="s">
        <v>27811</v>
      </c>
      <c r="D13049" s="1" t="s">
        <v>27812</v>
      </c>
      <c r="E13049" s="1" t="s">
        <v>21</v>
      </c>
      <c r="F13049" s="1" t="s">
        <v>11</v>
      </c>
      <c r="G13049" s="1" t="str">
        <f>IFERROR(__xludf.DUMMYFUNCTION("GOOGLETRANSLATE(D13049,""fr"",""en"")"),"#VALUE!")</f>
        <v>#VALUE!</v>
      </c>
    </row>
    <row r="13050" ht="15.75" customHeight="1">
      <c r="A13050" s="1" t="s">
        <v>2097</v>
      </c>
      <c r="B13050" s="1">
        <v>4.0</v>
      </c>
      <c r="C13050" s="1" t="s">
        <v>27813</v>
      </c>
      <c r="D13050" s="1" t="s">
        <v>27814</v>
      </c>
      <c r="E13050" s="1" t="s">
        <v>448</v>
      </c>
      <c r="F13050" s="1" t="s">
        <v>84</v>
      </c>
      <c r="G13050" s="1" t="str">
        <f>IFERROR(__xludf.DUMMYFUNCTION("GOOGLETRANSLATE(D13050,""fr"",""en"")"),"#VALUE!")</f>
        <v>#VALUE!</v>
      </c>
    </row>
    <row r="13051" ht="15.75" customHeight="1">
      <c r="A13051" s="1" t="s">
        <v>27815</v>
      </c>
      <c r="B13051" s="1">
        <v>2.0</v>
      </c>
      <c r="C13051" s="1" t="s">
        <v>27816</v>
      </c>
      <c r="D13051" s="1" t="s">
        <v>27817</v>
      </c>
      <c r="E13051" s="1" t="s">
        <v>273</v>
      </c>
      <c r="F13051" s="1" t="s">
        <v>66</v>
      </c>
      <c r="G13051" s="1" t="str">
        <f>IFERROR(__xludf.DUMMYFUNCTION("GOOGLETRANSLATE(D13051,""fr"",""en"")"),"#VALUE!")</f>
        <v>#VALUE!</v>
      </c>
    </row>
    <row r="13052" ht="15.75" customHeight="1">
      <c r="A13052" s="1" t="s">
        <v>150</v>
      </c>
      <c r="B13052" s="1">
        <v>4.0</v>
      </c>
      <c r="C13052" s="1" t="s">
        <v>27818</v>
      </c>
      <c r="D13052" s="1" t="s">
        <v>27819</v>
      </c>
      <c r="E13052" s="1" t="s">
        <v>65</v>
      </c>
      <c r="F13052" s="1" t="s">
        <v>66</v>
      </c>
      <c r="G13052" s="1" t="str">
        <f>IFERROR(__xludf.DUMMYFUNCTION("GOOGLETRANSLATE(D13052,""fr"",""en"")"),"#VALUE!")</f>
        <v>#VALUE!</v>
      </c>
    </row>
    <row r="13053" ht="15.75" customHeight="1">
      <c r="A13053" s="1" t="s">
        <v>1929</v>
      </c>
      <c r="B13053" s="1">
        <v>2.0</v>
      </c>
      <c r="C13053" s="1" t="s">
        <v>27820</v>
      </c>
      <c r="D13053" s="1" t="s">
        <v>27821</v>
      </c>
      <c r="E13053" s="1" t="s">
        <v>292</v>
      </c>
      <c r="F13053" s="1" t="s">
        <v>11</v>
      </c>
      <c r="G13053" s="1" t="str">
        <f>IFERROR(__xludf.DUMMYFUNCTION("GOOGLETRANSLATE(D13053,""fr"",""en"")"),"#VALUE!")</f>
        <v>#VALUE!</v>
      </c>
    </row>
    <row r="13054" ht="15.75" customHeight="1">
      <c r="A13054" s="1" t="s">
        <v>2911</v>
      </c>
      <c r="B13054" s="1">
        <v>5.0</v>
      </c>
      <c r="C13054" s="1" t="s">
        <v>27822</v>
      </c>
      <c r="D13054" s="1" t="s">
        <v>27823</v>
      </c>
      <c r="E13054" s="1" t="s">
        <v>10</v>
      </c>
      <c r="F13054" s="1" t="s">
        <v>11</v>
      </c>
      <c r="G13054" s="1" t="str">
        <f>IFERROR(__xludf.DUMMYFUNCTION("GOOGLETRANSLATE(D13054,""fr"",""en"")"),"#VALUE!")</f>
        <v>#VALUE!</v>
      </c>
    </row>
    <row r="13055" ht="15.75" customHeight="1">
      <c r="A13055" s="1" t="s">
        <v>352</v>
      </c>
      <c r="B13055" s="1">
        <v>3.0</v>
      </c>
      <c r="C13055" s="1" t="s">
        <v>27824</v>
      </c>
      <c r="D13055" s="1" t="s">
        <v>27825</v>
      </c>
      <c r="E13055" s="1" t="s">
        <v>21</v>
      </c>
      <c r="F13055" s="1" t="s">
        <v>11</v>
      </c>
      <c r="G13055" s="1" t="str">
        <f>IFERROR(__xludf.DUMMYFUNCTION("GOOGLETRANSLATE(D13055,""fr"",""en"")"),"#VALUE!")</f>
        <v>#VALUE!</v>
      </c>
    </row>
    <row r="13056" ht="15.75" customHeight="1">
      <c r="A13056" s="1" t="s">
        <v>1972</v>
      </c>
      <c r="B13056" s="1">
        <v>4.0</v>
      </c>
      <c r="C13056" s="1" t="s">
        <v>27826</v>
      </c>
      <c r="D13056" s="1" t="s">
        <v>27827</v>
      </c>
      <c r="E13056" s="1" t="s">
        <v>10</v>
      </c>
      <c r="F13056" s="1" t="s">
        <v>11</v>
      </c>
      <c r="G13056" s="1" t="str">
        <f>IFERROR(__xludf.DUMMYFUNCTION("GOOGLETRANSLATE(D13056,""fr"",""en"")"),"#VALUE!")</f>
        <v>#VALUE!</v>
      </c>
    </row>
    <row r="13057" ht="15.75" customHeight="1">
      <c r="A13057" s="1" t="s">
        <v>866</v>
      </c>
      <c r="B13057" s="1">
        <v>1.0</v>
      </c>
      <c r="C13057" s="1" t="s">
        <v>27828</v>
      </c>
      <c r="D13057" s="1" t="s">
        <v>27829</v>
      </c>
      <c r="E13057" s="1" t="s">
        <v>292</v>
      </c>
      <c r="F13057" s="1" t="s">
        <v>11</v>
      </c>
      <c r="G13057" s="1" t="str">
        <f>IFERROR(__xludf.DUMMYFUNCTION("GOOGLETRANSLATE(D13057,""fr"",""en"")"),"#VALUE!")</f>
        <v>#VALUE!</v>
      </c>
    </row>
    <row r="13058" ht="15.75" customHeight="1">
      <c r="A13058" s="1" t="s">
        <v>1065</v>
      </c>
      <c r="B13058" s="1">
        <v>3.0</v>
      </c>
      <c r="C13058" s="1" t="s">
        <v>27830</v>
      </c>
      <c r="D13058" s="1" t="s">
        <v>27831</v>
      </c>
      <c r="E13058" s="1" t="s">
        <v>10</v>
      </c>
      <c r="F13058" s="1" t="s">
        <v>11</v>
      </c>
      <c r="G13058" s="1" t="str">
        <f>IFERROR(__xludf.DUMMYFUNCTION("GOOGLETRANSLATE(D13058,""fr"",""en"")"),"#VALUE!")</f>
        <v>#VALUE!</v>
      </c>
    </row>
    <row r="13059" ht="15.75" customHeight="1">
      <c r="A13059" s="1" t="s">
        <v>4610</v>
      </c>
      <c r="B13059" s="1">
        <v>2.0</v>
      </c>
      <c r="C13059" s="1" t="s">
        <v>27832</v>
      </c>
      <c r="D13059" s="1" t="s">
        <v>27833</v>
      </c>
      <c r="E13059" s="1" t="s">
        <v>73</v>
      </c>
      <c r="F13059" s="1" t="s">
        <v>30</v>
      </c>
      <c r="G13059" s="1" t="str">
        <f>IFERROR(__xludf.DUMMYFUNCTION("GOOGLETRANSLATE(D13059,""fr"",""en"")"),"#VALUE!")</f>
        <v>#VALUE!</v>
      </c>
    </row>
    <row r="13060" ht="15.75" customHeight="1">
      <c r="A13060" s="1" t="s">
        <v>239</v>
      </c>
      <c r="B13060" s="1">
        <v>2.0</v>
      </c>
      <c r="C13060" s="1" t="s">
        <v>27834</v>
      </c>
      <c r="D13060" s="1" t="s">
        <v>27835</v>
      </c>
      <c r="E13060" s="1" t="s">
        <v>10</v>
      </c>
      <c r="F13060" s="1" t="s">
        <v>11</v>
      </c>
      <c r="G13060" s="1" t="str">
        <f>IFERROR(__xludf.DUMMYFUNCTION("GOOGLETRANSLATE(D13060,""fr"",""en"")"),"#VALUE!")</f>
        <v>#VALUE!</v>
      </c>
    </row>
    <row r="13061" ht="15.75" customHeight="1">
      <c r="A13061" s="1" t="s">
        <v>713</v>
      </c>
      <c r="B13061" s="1">
        <v>1.0</v>
      </c>
      <c r="C13061" s="1" t="s">
        <v>27836</v>
      </c>
      <c r="D13061" s="1" t="s">
        <v>27837</v>
      </c>
      <c r="E13061" s="1" t="s">
        <v>47</v>
      </c>
      <c r="F13061" s="1" t="s">
        <v>84</v>
      </c>
      <c r="G13061" s="1" t="str">
        <f>IFERROR(__xludf.DUMMYFUNCTION("GOOGLETRANSLATE(D13061,""fr"",""en"")"),"#VALUE!")</f>
        <v>#VALUE!</v>
      </c>
    </row>
    <row r="13062" ht="15.75" customHeight="1">
      <c r="A13062" s="1" t="s">
        <v>3183</v>
      </c>
      <c r="B13062" s="1">
        <v>4.0</v>
      </c>
      <c r="C13062" s="1" t="s">
        <v>27838</v>
      </c>
      <c r="D13062" s="1" t="s">
        <v>27839</v>
      </c>
      <c r="E13062" s="1" t="s">
        <v>34</v>
      </c>
      <c r="F13062" s="1" t="s">
        <v>30</v>
      </c>
      <c r="G13062" s="1" t="str">
        <f>IFERROR(__xludf.DUMMYFUNCTION("GOOGLETRANSLATE(D13062,""fr"",""en"")"),"#VALUE!")</f>
        <v>#VALUE!</v>
      </c>
    </row>
    <row r="13063" ht="15.75" customHeight="1">
      <c r="A13063" s="1" t="s">
        <v>3292</v>
      </c>
      <c r="B13063" s="1">
        <v>1.0</v>
      </c>
      <c r="C13063" s="1" t="s">
        <v>27840</v>
      </c>
      <c r="D13063" s="1" t="s">
        <v>27841</v>
      </c>
      <c r="E13063" s="1" t="s">
        <v>10</v>
      </c>
      <c r="F13063" s="1" t="s">
        <v>11</v>
      </c>
      <c r="G13063" s="1" t="str">
        <f>IFERROR(__xludf.DUMMYFUNCTION("GOOGLETRANSLATE(D13063,""fr"",""en"")"),"#VALUE!")</f>
        <v>#VALUE!</v>
      </c>
    </row>
    <row r="13064" ht="15.75" customHeight="1">
      <c r="A13064" s="1" t="s">
        <v>738</v>
      </c>
      <c r="B13064" s="1">
        <v>3.0</v>
      </c>
      <c r="C13064" s="1" t="s">
        <v>27842</v>
      </c>
      <c r="D13064" s="1" t="s">
        <v>27843</v>
      </c>
      <c r="E13064" s="1" t="s">
        <v>10</v>
      </c>
      <c r="F13064" s="1" t="s">
        <v>11</v>
      </c>
      <c r="G13064" s="1" t="str">
        <f>IFERROR(__xludf.DUMMYFUNCTION("GOOGLETRANSLATE(D13064,""fr"",""en"")"),"#VALUE!")</f>
        <v>#VALUE!</v>
      </c>
    </row>
    <row r="13065" ht="15.75" customHeight="1">
      <c r="A13065" s="1" t="s">
        <v>23841</v>
      </c>
      <c r="B13065" s="1">
        <v>5.0</v>
      </c>
      <c r="C13065" s="1" t="s">
        <v>27844</v>
      </c>
      <c r="D13065" s="1" t="s">
        <v>27845</v>
      </c>
      <c r="E13065" s="1" t="s">
        <v>614</v>
      </c>
      <c r="F13065" s="1" t="s">
        <v>30</v>
      </c>
      <c r="G13065" s="1" t="str">
        <f>IFERROR(__xludf.DUMMYFUNCTION("GOOGLETRANSLATE(D13065,""fr"",""en"")"),"#VALUE!")</f>
        <v>#VALUE!</v>
      </c>
    </row>
    <row r="13066" ht="15.75" customHeight="1">
      <c r="A13066" s="1" t="s">
        <v>1207</v>
      </c>
      <c r="B13066" s="1">
        <v>5.0</v>
      </c>
      <c r="C13066" s="1" t="s">
        <v>27846</v>
      </c>
      <c r="D13066" s="1" t="s">
        <v>27847</v>
      </c>
      <c r="E13066" s="1" t="s">
        <v>21</v>
      </c>
      <c r="F13066" s="1" t="s">
        <v>11</v>
      </c>
      <c r="G13066" s="1" t="str">
        <f>IFERROR(__xludf.DUMMYFUNCTION("GOOGLETRANSLATE(D13066,""fr"",""en"")"),"#VALUE!")</f>
        <v>#VALUE!</v>
      </c>
    </row>
    <row r="13067" ht="15.75" customHeight="1">
      <c r="A13067" s="1" t="s">
        <v>7022</v>
      </c>
      <c r="B13067" s="1">
        <v>2.0</v>
      </c>
      <c r="C13067" s="1" t="s">
        <v>27848</v>
      </c>
      <c r="D13067" s="1" t="s">
        <v>27849</v>
      </c>
      <c r="E13067" s="1" t="s">
        <v>169</v>
      </c>
      <c r="F13067" s="1" t="s">
        <v>110</v>
      </c>
      <c r="G13067" s="1" t="str">
        <f>IFERROR(__xludf.DUMMYFUNCTION("GOOGLETRANSLATE(D13067,""fr"",""en"")"),"#VALUE!")</f>
        <v>#VALUE!</v>
      </c>
    </row>
    <row r="13068" ht="15.75" customHeight="1">
      <c r="A13068" s="1" t="s">
        <v>255</v>
      </c>
      <c r="B13068" s="1">
        <v>4.0</v>
      </c>
      <c r="C13068" s="1" t="s">
        <v>27850</v>
      </c>
      <c r="D13068" s="1" t="s">
        <v>27851</v>
      </c>
      <c r="E13068" s="1" t="s">
        <v>10</v>
      </c>
      <c r="F13068" s="1" t="s">
        <v>11</v>
      </c>
      <c r="G13068" s="1" t="str">
        <f>IFERROR(__xludf.DUMMYFUNCTION("GOOGLETRANSLATE(D13068,""fr"",""en"")"),"#VALUE!")</f>
        <v>#VALUE!</v>
      </c>
    </row>
    <row r="13069" ht="15.75" customHeight="1">
      <c r="A13069" s="1" t="s">
        <v>4507</v>
      </c>
      <c r="B13069" s="1">
        <v>1.0</v>
      </c>
      <c r="C13069" s="1" t="s">
        <v>27852</v>
      </c>
      <c r="D13069" s="1" t="s">
        <v>27853</v>
      </c>
      <c r="E13069" s="1" t="s">
        <v>125</v>
      </c>
      <c r="F13069" s="1" t="s">
        <v>11</v>
      </c>
      <c r="G13069" s="1" t="str">
        <f>IFERROR(__xludf.DUMMYFUNCTION("GOOGLETRANSLATE(D13069,""fr"",""en"")"),"#VALUE!")</f>
        <v>#VALUE!</v>
      </c>
    </row>
    <row r="13070" ht="15.75" customHeight="1">
      <c r="A13070" s="1" t="s">
        <v>4275</v>
      </c>
      <c r="B13070" s="1">
        <v>5.0</v>
      </c>
      <c r="C13070" s="1" t="s">
        <v>27854</v>
      </c>
      <c r="D13070" s="1" t="s">
        <v>27855</v>
      </c>
      <c r="E13070" s="1" t="s">
        <v>25</v>
      </c>
      <c r="F13070" s="1" t="s">
        <v>11</v>
      </c>
      <c r="G13070" s="1" t="str">
        <f>IFERROR(__xludf.DUMMYFUNCTION("GOOGLETRANSLATE(D13070,""fr"",""en"")"),"#VALUE!")</f>
        <v>#VALUE!</v>
      </c>
    </row>
    <row r="13071" ht="15.75" customHeight="1">
      <c r="A13071" s="1" t="s">
        <v>12514</v>
      </c>
      <c r="B13071" s="1">
        <v>4.0</v>
      </c>
      <c r="C13071" s="1" t="s">
        <v>27856</v>
      </c>
      <c r="D13071" s="1" t="s">
        <v>27857</v>
      </c>
      <c r="E13071" s="1" t="s">
        <v>484</v>
      </c>
      <c r="F13071" s="1" t="s">
        <v>30</v>
      </c>
      <c r="G13071" s="1" t="str">
        <f>IFERROR(__xludf.DUMMYFUNCTION("GOOGLETRANSLATE(D13071,""fr"",""en"")"),"#VALUE!")</f>
        <v>#VALUE!</v>
      </c>
    </row>
    <row r="13072" ht="15.75" customHeight="1">
      <c r="A13072" s="1" t="s">
        <v>338</v>
      </c>
      <c r="B13072" s="1">
        <v>4.0</v>
      </c>
      <c r="C13072" s="1" t="s">
        <v>27858</v>
      </c>
      <c r="D13072" s="1" t="s">
        <v>27859</v>
      </c>
      <c r="E13072" s="1" t="s">
        <v>10</v>
      </c>
      <c r="F13072" s="1" t="s">
        <v>11</v>
      </c>
      <c r="G13072" s="1" t="str">
        <f>IFERROR(__xludf.DUMMYFUNCTION("GOOGLETRANSLATE(D13072,""fr"",""en"")"),"#VALUE!")</f>
        <v>#VALUE!</v>
      </c>
    </row>
    <row r="13073" ht="15.75" customHeight="1">
      <c r="A13073" s="1" t="s">
        <v>1434</v>
      </c>
      <c r="B13073" s="1">
        <v>3.0</v>
      </c>
      <c r="C13073" s="1" t="s">
        <v>27860</v>
      </c>
      <c r="D13073" s="1" t="s">
        <v>27861</v>
      </c>
      <c r="E13073" s="1" t="s">
        <v>169</v>
      </c>
      <c r="F13073" s="1" t="s">
        <v>11</v>
      </c>
      <c r="G13073" s="1" t="str">
        <f>IFERROR(__xludf.DUMMYFUNCTION("GOOGLETRANSLATE(D13073,""fr"",""en"")"),"#VALUE!")</f>
        <v>#VALUE!</v>
      </c>
    </row>
    <row r="13074" ht="15.75" customHeight="1">
      <c r="A13074" s="1" t="s">
        <v>4260</v>
      </c>
      <c r="B13074" s="1">
        <v>2.0</v>
      </c>
      <c r="C13074" s="1" t="s">
        <v>27862</v>
      </c>
      <c r="D13074" s="1" t="s">
        <v>27863</v>
      </c>
      <c r="E13074" s="1" t="s">
        <v>292</v>
      </c>
      <c r="F13074" s="1" t="s">
        <v>11</v>
      </c>
      <c r="G13074" s="1" t="str">
        <f>IFERROR(__xludf.DUMMYFUNCTION("GOOGLETRANSLATE(D13074,""fr"",""en"")"),"#VALUE!")</f>
        <v>#VALUE!</v>
      </c>
    </row>
    <row r="13075" ht="15.75" customHeight="1">
      <c r="A13075" s="1" t="s">
        <v>2630</v>
      </c>
      <c r="B13075" s="1">
        <v>3.0</v>
      </c>
      <c r="C13075" s="1" t="s">
        <v>27864</v>
      </c>
      <c r="D13075" s="1" t="s">
        <v>27865</v>
      </c>
      <c r="E13075" s="1" t="s">
        <v>29</v>
      </c>
      <c r="F13075" s="1" t="s">
        <v>30</v>
      </c>
      <c r="G13075" s="1" t="str">
        <f>IFERROR(__xludf.DUMMYFUNCTION("GOOGLETRANSLATE(D13075,""fr"",""en"")"),"#VALUE!")</f>
        <v>#VALUE!</v>
      </c>
    </row>
    <row r="13076" ht="15.75" customHeight="1">
      <c r="A13076" s="1" t="s">
        <v>5866</v>
      </c>
      <c r="B13076" s="1">
        <v>3.0</v>
      </c>
      <c r="C13076" s="1" t="s">
        <v>27866</v>
      </c>
      <c r="D13076" s="1" t="s">
        <v>27867</v>
      </c>
      <c r="E13076" s="1" t="s">
        <v>373</v>
      </c>
      <c r="F13076" s="1" t="s">
        <v>118</v>
      </c>
      <c r="G13076" s="1" t="str">
        <f>IFERROR(__xludf.DUMMYFUNCTION("GOOGLETRANSLATE(D13076,""fr"",""en"")"),"#VALUE!")</f>
        <v>#VALUE!</v>
      </c>
    </row>
    <row r="13077" ht="15.75" customHeight="1">
      <c r="A13077" s="1" t="s">
        <v>1813</v>
      </c>
      <c r="B13077" s="1">
        <v>3.0</v>
      </c>
      <c r="C13077" s="1" t="s">
        <v>27868</v>
      </c>
      <c r="D13077" s="1" t="s">
        <v>27869</v>
      </c>
      <c r="E13077" s="1" t="s">
        <v>273</v>
      </c>
      <c r="F13077" s="1" t="s">
        <v>11</v>
      </c>
      <c r="G13077" s="1" t="str">
        <f>IFERROR(__xludf.DUMMYFUNCTION("GOOGLETRANSLATE(D13077,""fr"",""en"")"),"#VALUE!")</f>
        <v>#VALUE!</v>
      </c>
    </row>
    <row r="13078" ht="15.75" customHeight="1">
      <c r="A13078" s="1" t="s">
        <v>3546</v>
      </c>
      <c r="B13078" s="1">
        <v>3.0</v>
      </c>
      <c r="C13078" s="1" t="s">
        <v>27870</v>
      </c>
      <c r="D13078" s="1" t="s">
        <v>27871</v>
      </c>
      <c r="E13078" s="1" t="s">
        <v>292</v>
      </c>
      <c r="F13078" s="1" t="s">
        <v>11</v>
      </c>
      <c r="G13078" s="1" t="str">
        <f>IFERROR(__xludf.DUMMYFUNCTION("GOOGLETRANSLATE(D13078,""fr"",""en"")"),"#VALUE!")</f>
        <v>#VALUE!</v>
      </c>
    </row>
    <row r="13079" ht="15.75" customHeight="1">
      <c r="A13079" s="1" t="s">
        <v>1358</v>
      </c>
      <c r="B13079" s="1">
        <v>5.0</v>
      </c>
      <c r="C13079" s="1" t="s">
        <v>27872</v>
      </c>
      <c r="D13079" s="1" t="s">
        <v>27873</v>
      </c>
      <c r="E13079" s="1" t="s">
        <v>10</v>
      </c>
      <c r="F13079" s="1" t="s">
        <v>11</v>
      </c>
      <c r="G13079" s="1" t="str">
        <f>IFERROR(__xludf.DUMMYFUNCTION("GOOGLETRANSLATE(D13079,""fr"",""en"")"),"#VALUE!")</f>
        <v>#VALUE!</v>
      </c>
    </row>
    <row r="13080" ht="15.75" customHeight="1">
      <c r="A13080" s="1" t="s">
        <v>2876</v>
      </c>
      <c r="B13080" s="1">
        <v>1.0</v>
      </c>
      <c r="C13080" s="1" t="s">
        <v>27874</v>
      </c>
      <c r="D13080" s="1" t="s">
        <v>27875</v>
      </c>
      <c r="E13080" s="1" t="s">
        <v>73</v>
      </c>
      <c r="F13080" s="1" t="s">
        <v>30</v>
      </c>
      <c r="G13080" s="1" t="str">
        <f>IFERROR(__xludf.DUMMYFUNCTION("GOOGLETRANSLATE(D13080,""fr"",""en"")"),"#VALUE!")</f>
        <v>#VALUE!</v>
      </c>
    </row>
    <row r="13081" ht="15.75" customHeight="1">
      <c r="A13081" s="1" t="s">
        <v>2929</v>
      </c>
      <c r="B13081" s="1">
        <v>2.0</v>
      </c>
      <c r="C13081" s="1" t="s">
        <v>27876</v>
      </c>
      <c r="D13081" s="1" t="s">
        <v>27877</v>
      </c>
      <c r="E13081" s="1" t="s">
        <v>1676</v>
      </c>
      <c r="F13081" s="1" t="s">
        <v>84</v>
      </c>
      <c r="G13081" s="1" t="str">
        <f>IFERROR(__xludf.DUMMYFUNCTION("GOOGLETRANSLATE(D13081,""fr"",""en"")"),"#VALUE!")</f>
        <v>#VALUE!</v>
      </c>
    </row>
    <row r="13082" ht="15.75" customHeight="1">
      <c r="A13082" s="1" t="s">
        <v>1198</v>
      </c>
      <c r="B13082" s="1">
        <v>4.0</v>
      </c>
      <c r="C13082" s="1" t="s">
        <v>27878</v>
      </c>
      <c r="D13082" s="1" t="s">
        <v>27879</v>
      </c>
      <c r="E13082" s="1" t="s">
        <v>10</v>
      </c>
      <c r="F13082" s="1" t="s">
        <v>11</v>
      </c>
      <c r="G13082" s="1" t="str">
        <f>IFERROR(__xludf.DUMMYFUNCTION("GOOGLETRANSLATE(D13082,""fr"",""en"")"),"#VALUE!")</f>
        <v>#VALUE!</v>
      </c>
    </row>
    <row r="13083" ht="15.75" customHeight="1">
      <c r="A13083" s="1" t="s">
        <v>4755</v>
      </c>
      <c r="B13083" s="1">
        <v>1.0</v>
      </c>
      <c r="C13083" s="1" t="s">
        <v>27880</v>
      </c>
      <c r="D13083" s="1" t="s">
        <v>27881</v>
      </c>
      <c r="E13083" s="1" t="s">
        <v>2102</v>
      </c>
      <c r="F13083" s="1" t="s">
        <v>66</v>
      </c>
      <c r="G13083" s="1" t="str">
        <f>IFERROR(__xludf.DUMMYFUNCTION("GOOGLETRANSLATE(D13083,""fr"",""en"")"),"#VALUE!")</f>
        <v>#VALUE!</v>
      </c>
    </row>
    <row r="13084" ht="15.75" customHeight="1">
      <c r="A13084" s="1" t="s">
        <v>436</v>
      </c>
      <c r="B13084" s="1">
        <v>1.0</v>
      </c>
      <c r="C13084" s="1" t="s">
        <v>27882</v>
      </c>
      <c r="D13084" s="1" t="s">
        <v>27883</v>
      </c>
      <c r="E13084" s="1" t="s">
        <v>273</v>
      </c>
      <c r="F13084" s="1" t="s">
        <v>110</v>
      </c>
      <c r="G13084" s="1" t="str">
        <f>IFERROR(__xludf.DUMMYFUNCTION("GOOGLETRANSLATE(D13084,""fr"",""en"")"),"#VALUE!")</f>
        <v>#VALUE!</v>
      </c>
    </row>
    <row r="13085" ht="15.75" customHeight="1">
      <c r="A13085" s="1" t="s">
        <v>67</v>
      </c>
      <c r="B13085" s="1">
        <v>5.0</v>
      </c>
      <c r="C13085" s="1" t="s">
        <v>27884</v>
      </c>
      <c r="D13085" s="1" t="s">
        <v>27885</v>
      </c>
      <c r="E13085" s="1" t="s">
        <v>21</v>
      </c>
      <c r="F13085" s="1" t="s">
        <v>11</v>
      </c>
      <c r="G13085" s="1" t="str">
        <f>IFERROR(__xludf.DUMMYFUNCTION("GOOGLETRANSLATE(D13085,""fr"",""en"")"),"#VALUE!")</f>
        <v>#VALUE!</v>
      </c>
    </row>
    <row r="13086" ht="15.75" customHeight="1">
      <c r="A13086" s="1" t="s">
        <v>15</v>
      </c>
      <c r="B13086" s="1">
        <v>4.0</v>
      </c>
      <c r="C13086" s="1" t="s">
        <v>27886</v>
      </c>
      <c r="D13086" s="1" t="s">
        <v>27887</v>
      </c>
      <c r="E13086" s="1" t="s">
        <v>21</v>
      </c>
      <c r="F13086" s="1" t="s">
        <v>11</v>
      </c>
      <c r="G13086" s="1" t="str">
        <f>IFERROR(__xludf.DUMMYFUNCTION("GOOGLETRANSLATE(D13086,""fr"",""en"")"),"#VALUE!")</f>
        <v>#VALUE!</v>
      </c>
    </row>
    <row r="13087" ht="15.75" customHeight="1">
      <c r="A13087" s="1" t="s">
        <v>190</v>
      </c>
      <c r="B13087" s="1">
        <v>1.0</v>
      </c>
      <c r="C13087" s="1" t="s">
        <v>27888</v>
      </c>
      <c r="D13087" s="1" t="s">
        <v>27889</v>
      </c>
      <c r="E13087" s="1" t="s">
        <v>43</v>
      </c>
      <c r="F13087" s="1" t="s">
        <v>30</v>
      </c>
      <c r="G13087" s="1" t="str">
        <f>IFERROR(__xludf.DUMMYFUNCTION("GOOGLETRANSLATE(D13087,""fr"",""en"")"),"#VALUE!")</f>
        <v>#VALUE!</v>
      </c>
    </row>
    <row r="13088" ht="15.75" customHeight="1">
      <c r="A13088" s="1" t="s">
        <v>27890</v>
      </c>
      <c r="B13088" s="1">
        <v>1.0</v>
      </c>
      <c r="C13088" s="1" t="s">
        <v>27891</v>
      </c>
      <c r="D13088" s="1" t="s">
        <v>27892</v>
      </c>
      <c r="E13088" s="1" t="s">
        <v>423</v>
      </c>
      <c r="F13088" s="1" t="s">
        <v>30</v>
      </c>
      <c r="G13088" s="1" t="str">
        <f>IFERROR(__xludf.DUMMYFUNCTION("GOOGLETRANSLATE(D13088,""fr"",""en"")"),"Termination made with mail with AR following a tacit renewal with an increase of +8 euros per month while my salary is less than 900 euros .... I receive a confirmation of my termination but .... I continue to take The new amount with increase every month"&amp;"! a horror ! They do not answer anything to my emails calls .... I will block the samples with my banker .... we will see")</f>
        <v>Termination made with mail with AR following a tacit renewal with an increase of +8 euros per month while my salary is less than 900 euros .... I receive a confirmation of my termination but .... I continue to take The new amount with increase every month! a horror ! They do not answer anything to my emails calls .... I will block the samples with my banker .... we will see</v>
      </c>
    </row>
    <row r="13089" ht="15.75" customHeight="1">
      <c r="A13089" s="1" t="s">
        <v>681</v>
      </c>
      <c r="B13089" s="1">
        <v>4.0</v>
      </c>
      <c r="C13089" s="1" t="s">
        <v>27893</v>
      </c>
      <c r="D13089" s="1" t="s">
        <v>27894</v>
      </c>
      <c r="E13089" s="1" t="s">
        <v>21</v>
      </c>
      <c r="F13089" s="1" t="s">
        <v>11</v>
      </c>
      <c r="G13089" s="1" t="str">
        <f>IFERROR(__xludf.DUMMYFUNCTION("GOOGLETRANSLATE(D13089,""fr"",""en"")"),"#VALUE!")</f>
        <v>#VALUE!</v>
      </c>
    </row>
    <row r="13090" ht="15.75" customHeight="1">
      <c r="A13090" s="1" t="s">
        <v>26755</v>
      </c>
      <c r="B13090" s="1">
        <v>1.0</v>
      </c>
      <c r="C13090" s="1" t="s">
        <v>27895</v>
      </c>
      <c r="D13090" s="1" t="s">
        <v>27896</v>
      </c>
      <c r="E13090" s="1" t="s">
        <v>575</v>
      </c>
      <c r="F13090" s="1" t="s">
        <v>48</v>
      </c>
      <c r="G13090" s="1" t="str">
        <f>IFERROR(__xludf.DUMMYFUNCTION("GOOGLETRANSLATE(D13090,""fr"",""en"")"),"#VALUE!")</f>
        <v>#VALUE!</v>
      </c>
    </row>
    <row r="13091" ht="15.75" customHeight="1">
      <c r="A13091" s="1" t="s">
        <v>1238</v>
      </c>
      <c r="B13091" s="1">
        <v>1.0</v>
      </c>
      <c r="C13091" s="1" t="s">
        <v>27897</v>
      </c>
      <c r="D13091" s="1" t="s">
        <v>27898</v>
      </c>
      <c r="E13091" s="1" t="s">
        <v>1676</v>
      </c>
      <c r="F13091" s="1" t="s">
        <v>84</v>
      </c>
      <c r="G13091" s="1" t="str">
        <f>IFERROR(__xludf.DUMMYFUNCTION("GOOGLETRANSLATE(D13091,""fr"",""en"")"),"#VALUE!")</f>
        <v>#VALUE!</v>
      </c>
    </row>
    <row r="13092" ht="15.75" customHeight="1">
      <c r="A13092" s="1" t="s">
        <v>5378</v>
      </c>
      <c r="B13092" s="1">
        <v>1.0</v>
      </c>
      <c r="C13092" s="1" t="s">
        <v>27899</v>
      </c>
      <c r="D13092" s="1" t="s">
        <v>27900</v>
      </c>
      <c r="E13092" s="1" t="s">
        <v>273</v>
      </c>
      <c r="F13092" s="1" t="s">
        <v>48</v>
      </c>
      <c r="G13092" s="1" t="str">
        <f>IFERROR(__xludf.DUMMYFUNCTION("GOOGLETRANSLATE(D13092,""fr"",""en"")"),"#VALUE!")</f>
        <v>#VALUE!</v>
      </c>
    </row>
    <row r="13093" ht="15.75" customHeight="1">
      <c r="A13093" s="1" t="s">
        <v>707</v>
      </c>
      <c r="B13093" s="1">
        <v>5.0</v>
      </c>
      <c r="C13093" s="1" t="s">
        <v>27901</v>
      </c>
      <c r="D13093" s="1" t="s">
        <v>27902</v>
      </c>
      <c r="E13093" s="1" t="s">
        <v>176</v>
      </c>
      <c r="F13093" s="1" t="s">
        <v>66</v>
      </c>
      <c r="G13093" s="1" t="str">
        <f>IFERROR(__xludf.DUMMYFUNCTION("GOOGLETRANSLATE(D13093,""fr"",""en"")"),"#VALUE!")</f>
        <v>#VALUE!</v>
      </c>
    </row>
    <row r="13094" ht="15.75" customHeight="1">
      <c r="A13094" s="1" t="s">
        <v>1426</v>
      </c>
      <c r="B13094" s="1">
        <v>3.0</v>
      </c>
      <c r="C13094" s="1" t="s">
        <v>27903</v>
      </c>
      <c r="D13094" s="1" t="s">
        <v>27904</v>
      </c>
      <c r="E13094" s="1" t="s">
        <v>29</v>
      </c>
      <c r="F13094" s="1" t="s">
        <v>30</v>
      </c>
      <c r="G13094" s="1" t="str">
        <f>IFERROR(__xludf.DUMMYFUNCTION("GOOGLETRANSLATE(D13094,""fr"",""en"")"),"#VALUE!")</f>
        <v>#VALUE!</v>
      </c>
    </row>
    <row r="13095" ht="15.75" customHeight="1">
      <c r="A13095" s="1" t="s">
        <v>352</v>
      </c>
      <c r="B13095" s="1">
        <v>3.0</v>
      </c>
      <c r="C13095" s="1" t="s">
        <v>27905</v>
      </c>
      <c r="D13095" s="1" t="s">
        <v>27906</v>
      </c>
      <c r="E13095" s="1" t="s">
        <v>21</v>
      </c>
      <c r="F13095" s="1" t="s">
        <v>11</v>
      </c>
      <c r="G13095" s="1" t="str">
        <f>IFERROR(__xludf.DUMMYFUNCTION("GOOGLETRANSLATE(D13095,""fr"",""en"")"),"#VALUE!")</f>
        <v>#VALUE!</v>
      </c>
    </row>
    <row r="13096" ht="15.75" customHeight="1">
      <c r="A13096" s="1" t="s">
        <v>1562</v>
      </c>
      <c r="B13096" s="1">
        <v>4.0</v>
      </c>
      <c r="C13096" s="1" t="s">
        <v>27907</v>
      </c>
      <c r="D13096" s="1" t="s">
        <v>27908</v>
      </c>
      <c r="E13096" s="1" t="s">
        <v>10</v>
      </c>
      <c r="F13096" s="1" t="s">
        <v>11</v>
      </c>
      <c r="G13096" s="1" t="str">
        <f>IFERROR(__xludf.DUMMYFUNCTION("GOOGLETRANSLATE(D13096,""fr"",""en"")"),"#VALUE!")</f>
        <v>#VALUE!</v>
      </c>
    </row>
    <row r="13097" ht="15.75" customHeight="1">
      <c r="A13097" s="1" t="s">
        <v>267</v>
      </c>
      <c r="B13097" s="1">
        <v>5.0</v>
      </c>
      <c r="C13097" s="1" t="s">
        <v>27909</v>
      </c>
      <c r="D13097" s="1" t="s">
        <v>27910</v>
      </c>
      <c r="E13097" s="1" t="s">
        <v>10</v>
      </c>
      <c r="F13097" s="1" t="s">
        <v>11</v>
      </c>
      <c r="G13097" s="1" t="str">
        <f>IFERROR(__xludf.DUMMYFUNCTION("GOOGLETRANSLATE(D13097,""fr"",""en"")"),"#VALUE!")</f>
        <v>#VALUE!</v>
      </c>
    </row>
    <row r="13098" ht="15.75" customHeight="1">
      <c r="A13098" s="1" t="s">
        <v>16876</v>
      </c>
      <c r="B13098" s="1">
        <v>1.0</v>
      </c>
      <c r="C13098" s="1" t="s">
        <v>27911</v>
      </c>
      <c r="D13098" s="1" t="s">
        <v>27912</v>
      </c>
      <c r="E13098" s="1" t="s">
        <v>10</v>
      </c>
      <c r="F13098" s="1" t="s">
        <v>11</v>
      </c>
      <c r="G13098" s="1" t="str">
        <f>IFERROR(__xludf.DUMMYFUNCTION("GOOGLETRANSLATE(D13098,""fr"",""en"")"),"#VALUE!")</f>
        <v>#VALUE!</v>
      </c>
    </row>
    <row r="13099" ht="15.75" customHeight="1">
      <c r="A13099" s="1" t="s">
        <v>3129</v>
      </c>
      <c r="B13099" s="1">
        <v>4.0</v>
      </c>
      <c r="C13099" s="1" t="s">
        <v>27913</v>
      </c>
      <c r="D13099" s="1" t="s">
        <v>27914</v>
      </c>
      <c r="E13099" s="1" t="s">
        <v>21</v>
      </c>
      <c r="F13099" s="1" t="s">
        <v>11</v>
      </c>
      <c r="G13099" s="1" t="str">
        <f>IFERROR(__xludf.DUMMYFUNCTION("GOOGLETRANSLATE(D13099,""fr"",""en"")"),"#VALUE!")</f>
        <v>#VALUE!</v>
      </c>
    </row>
    <row r="13100" ht="15.75" customHeight="1">
      <c r="A13100" s="1" t="s">
        <v>2135</v>
      </c>
      <c r="B13100" s="1">
        <v>5.0</v>
      </c>
      <c r="C13100" s="1" t="s">
        <v>27915</v>
      </c>
      <c r="D13100" s="1" t="s">
        <v>27916</v>
      </c>
      <c r="E13100" s="1" t="s">
        <v>10</v>
      </c>
      <c r="F13100" s="1" t="s">
        <v>11</v>
      </c>
      <c r="G13100" s="1" t="str">
        <f>IFERROR(__xludf.DUMMYFUNCTION("GOOGLETRANSLATE(D13100,""fr"",""en"")"),"#VALUE!")</f>
        <v>#VALUE!</v>
      </c>
    </row>
    <row r="13101" ht="15.75" customHeight="1">
      <c r="A13101" s="1" t="s">
        <v>3209</v>
      </c>
      <c r="B13101" s="1">
        <v>1.0</v>
      </c>
      <c r="C13101" s="1" t="s">
        <v>27917</v>
      </c>
      <c r="D13101" s="1" t="s">
        <v>27918</v>
      </c>
      <c r="E13101" s="1" t="s">
        <v>125</v>
      </c>
      <c r="F13101" s="1" t="s">
        <v>110</v>
      </c>
      <c r="G13101" s="1" t="str">
        <f>IFERROR(__xludf.DUMMYFUNCTION("GOOGLETRANSLATE(D13101,""fr"",""en"")"),"#VALUE!")</f>
        <v>#VALUE!</v>
      </c>
    </row>
    <row r="13102" ht="15.75" customHeight="1">
      <c r="A13102" s="1" t="s">
        <v>1775</v>
      </c>
      <c r="B13102" s="1">
        <v>3.0</v>
      </c>
      <c r="C13102" s="1" t="s">
        <v>27919</v>
      </c>
      <c r="D13102" s="1" t="s">
        <v>27920</v>
      </c>
      <c r="E13102" s="1" t="s">
        <v>176</v>
      </c>
      <c r="F13102" s="1" t="s">
        <v>66</v>
      </c>
      <c r="G13102" s="1" t="str">
        <f>IFERROR(__xludf.DUMMYFUNCTION("GOOGLETRANSLATE(D13102,""fr"",""en"")"),"#VALUE!")</f>
        <v>#VALUE!</v>
      </c>
    </row>
    <row r="13103" ht="15.75" customHeight="1">
      <c r="A13103" s="1" t="s">
        <v>3330</v>
      </c>
      <c r="B13103" s="1">
        <v>4.0</v>
      </c>
      <c r="C13103" s="1" t="s">
        <v>27921</v>
      </c>
      <c r="D13103" s="1" t="s">
        <v>27922</v>
      </c>
      <c r="E13103" s="1" t="s">
        <v>65</v>
      </c>
      <c r="F13103" s="1" t="s">
        <v>66</v>
      </c>
      <c r="G13103" s="1" t="str">
        <f>IFERROR(__xludf.DUMMYFUNCTION("GOOGLETRANSLATE(D13103,""fr"",""en"")"),"#VALUE!")</f>
        <v>#VALUE!</v>
      </c>
    </row>
    <row r="13104" ht="15.75" customHeight="1">
      <c r="A13104" s="1" t="s">
        <v>19206</v>
      </c>
      <c r="B13104" s="1">
        <v>1.0</v>
      </c>
      <c r="C13104" s="1" t="s">
        <v>27923</v>
      </c>
      <c r="D13104" s="1" t="s">
        <v>27924</v>
      </c>
      <c r="E13104" s="1" t="s">
        <v>292</v>
      </c>
      <c r="F13104" s="1" t="s">
        <v>11</v>
      </c>
      <c r="G13104" s="1" t="str">
        <f>IFERROR(__xludf.DUMMYFUNCTION("GOOGLETRANSLATE(D13104,""fr"",""en"")"),"#VALUE!")</f>
        <v>#VALUE!</v>
      </c>
    </row>
    <row r="13105" ht="15.75" customHeight="1">
      <c r="A13105" s="1" t="s">
        <v>2857</v>
      </c>
      <c r="B13105" s="1">
        <v>3.0</v>
      </c>
      <c r="C13105" s="1" t="s">
        <v>27925</v>
      </c>
      <c r="D13105" s="1" t="s">
        <v>27926</v>
      </c>
      <c r="E13105" s="1" t="s">
        <v>21</v>
      </c>
      <c r="F13105" s="1" t="s">
        <v>11</v>
      </c>
      <c r="G13105" s="1" t="str">
        <f>IFERROR(__xludf.DUMMYFUNCTION("GOOGLETRANSLATE(D13105,""fr"",""en"")"),"#VALUE!")</f>
        <v>#VALUE!</v>
      </c>
    </row>
    <row r="13106" ht="15.75" customHeight="1">
      <c r="A13106" s="1" t="s">
        <v>3151</v>
      </c>
      <c r="B13106" s="1">
        <v>1.0</v>
      </c>
      <c r="C13106" s="1" t="s">
        <v>27927</v>
      </c>
      <c r="D13106" s="1" t="s">
        <v>27928</v>
      </c>
      <c r="E13106" s="1" t="s">
        <v>273</v>
      </c>
      <c r="F13106" s="1" t="s">
        <v>11</v>
      </c>
      <c r="G13106" s="1" t="str">
        <f>IFERROR(__xludf.DUMMYFUNCTION("GOOGLETRANSLATE(D13106,""fr"",""en"")"),"#VALUE!")</f>
        <v>#VALUE!</v>
      </c>
    </row>
    <row r="13107" ht="15.75" customHeight="1">
      <c r="A13107" s="1" t="s">
        <v>2048</v>
      </c>
      <c r="B13107" s="1">
        <v>3.0</v>
      </c>
      <c r="C13107" s="1" t="s">
        <v>27929</v>
      </c>
      <c r="D13107" s="1" t="s">
        <v>27930</v>
      </c>
      <c r="E13107" s="1" t="s">
        <v>10</v>
      </c>
      <c r="F13107" s="1" t="s">
        <v>11</v>
      </c>
      <c r="G13107" s="1" t="str">
        <f>IFERROR(__xludf.DUMMYFUNCTION("GOOGLETRANSLATE(D13107,""fr"",""en"")"),"#VALUE!")</f>
        <v>#VALUE!</v>
      </c>
    </row>
    <row r="13108" ht="15.75" customHeight="1">
      <c r="A13108" s="1" t="s">
        <v>2081</v>
      </c>
      <c r="B13108" s="1">
        <v>5.0</v>
      </c>
      <c r="C13108" s="1" t="s">
        <v>27931</v>
      </c>
      <c r="D13108" s="1" t="s">
        <v>27932</v>
      </c>
      <c r="E13108" s="1" t="s">
        <v>484</v>
      </c>
      <c r="F13108" s="1" t="s">
        <v>30</v>
      </c>
      <c r="G13108" s="1" t="str">
        <f>IFERROR(__xludf.DUMMYFUNCTION("GOOGLETRANSLATE(D13108,""fr"",""en"")"),"#VALUE!")</f>
        <v>#VALUE!</v>
      </c>
    </row>
    <row r="13109" ht="15.75" customHeight="1">
      <c r="A13109" s="1" t="s">
        <v>461</v>
      </c>
      <c r="B13109" s="1">
        <v>2.0</v>
      </c>
      <c r="C13109" s="1" t="s">
        <v>27933</v>
      </c>
      <c r="D13109" s="1" t="s">
        <v>27934</v>
      </c>
      <c r="E13109" s="1" t="s">
        <v>43</v>
      </c>
      <c r="F13109" s="1" t="s">
        <v>30</v>
      </c>
      <c r="G13109" s="1" t="str">
        <f>IFERROR(__xludf.DUMMYFUNCTION("GOOGLETRANSLATE(D13109,""fr"",""en"")"),"#VALUE!")</f>
        <v>#VALUE!</v>
      </c>
    </row>
    <row r="13110" ht="15.75" customHeight="1">
      <c r="A13110" s="1" t="s">
        <v>14668</v>
      </c>
      <c r="B13110" s="1">
        <v>3.0</v>
      </c>
      <c r="C13110" s="1" t="s">
        <v>27935</v>
      </c>
      <c r="D13110" s="1" t="s">
        <v>27936</v>
      </c>
      <c r="E13110" s="1" t="s">
        <v>109</v>
      </c>
      <c r="F13110" s="1" t="s">
        <v>110</v>
      </c>
      <c r="G13110" s="1" t="str">
        <f>IFERROR(__xludf.DUMMYFUNCTION("GOOGLETRANSLATE(D13110,""fr"",""en"")"),"#VALUE!")</f>
        <v>#VALUE!</v>
      </c>
    </row>
    <row r="13111" ht="15.75" customHeight="1">
      <c r="A13111" s="1" t="s">
        <v>5305</v>
      </c>
      <c r="B13111" s="1">
        <v>1.0</v>
      </c>
      <c r="C13111" s="1" t="s">
        <v>27937</v>
      </c>
      <c r="D13111" s="1" t="s">
        <v>27938</v>
      </c>
      <c r="E13111" s="1" t="s">
        <v>519</v>
      </c>
      <c r="F13111" s="1" t="s">
        <v>118</v>
      </c>
      <c r="G13111" s="1" t="str">
        <f>IFERROR(__xludf.DUMMYFUNCTION("GOOGLETRANSLATE(D13111,""fr"",""en"")"),"#VALUE!")</f>
        <v>#VALUE!</v>
      </c>
    </row>
    <row r="13112" ht="15.75" customHeight="1">
      <c r="A13112" s="1" t="s">
        <v>166</v>
      </c>
      <c r="B13112" s="1">
        <v>5.0</v>
      </c>
      <c r="C13112" s="1" t="s">
        <v>27939</v>
      </c>
      <c r="D13112" s="1" t="s">
        <v>27940</v>
      </c>
      <c r="E13112" s="1" t="s">
        <v>21</v>
      </c>
      <c r="F13112" s="1" t="s">
        <v>11</v>
      </c>
      <c r="G13112" s="1" t="str">
        <f>IFERROR(__xludf.DUMMYFUNCTION("GOOGLETRANSLATE(D13112,""fr"",""en"")"),"#VALUE!")</f>
        <v>#VALUE!</v>
      </c>
    </row>
    <row r="13113" ht="15.75" customHeight="1">
      <c r="A13113" s="1" t="s">
        <v>2590</v>
      </c>
      <c r="B13113" s="1">
        <v>1.0</v>
      </c>
      <c r="C13113" s="1" t="s">
        <v>27941</v>
      </c>
      <c r="D13113" s="1" t="s">
        <v>27942</v>
      </c>
      <c r="E13113" s="1" t="s">
        <v>3642</v>
      </c>
      <c r="F13113" s="1" t="s">
        <v>118</v>
      </c>
      <c r="G13113" s="1" t="str">
        <f>IFERROR(__xludf.DUMMYFUNCTION("GOOGLETRANSLATE(D13113,""fr"",""en"")"),"#VALUE!")</f>
        <v>#VALUE!</v>
      </c>
    </row>
    <row r="13114" ht="15.75" customHeight="1">
      <c r="A13114" s="1" t="s">
        <v>585</v>
      </c>
      <c r="B13114" s="1">
        <v>4.0</v>
      </c>
      <c r="C13114" s="1" t="s">
        <v>27943</v>
      </c>
      <c r="D13114" s="1" t="s">
        <v>27944</v>
      </c>
      <c r="E13114" s="1" t="s">
        <v>21</v>
      </c>
      <c r="F13114" s="1" t="s">
        <v>11</v>
      </c>
      <c r="G13114" s="1" t="str">
        <f>IFERROR(__xludf.DUMMYFUNCTION("GOOGLETRANSLATE(D13114,""fr"",""en"")"),"#VALUE!")</f>
        <v>#VALUE!</v>
      </c>
    </row>
    <row r="13115" ht="15.75" customHeight="1">
      <c r="A13115" s="1" t="s">
        <v>899</v>
      </c>
      <c r="B13115" s="1">
        <v>3.0</v>
      </c>
      <c r="C13115" s="1" t="s">
        <v>27945</v>
      </c>
      <c r="D13115" s="1" t="s">
        <v>27946</v>
      </c>
      <c r="E13115" s="1" t="s">
        <v>10</v>
      </c>
      <c r="F13115" s="1" t="s">
        <v>11</v>
      </c>
      <c r="G13115" s="1" t="str">
        <f>IFERROR(__xludf.DUMMYFUNCTION("GOOGLETRANSLATE(D13115,""fr"",""en"")"),"#VALUE!")</f>
        <v>#VALUE!</v>
      </c>
    </row>
    <row r="13116" ht="15.75" customHeight="1">
      <c r="A13116" s="1" t="s">
        <v>5404</v>
      </c>
      <c r="B13116" s="1">
        <v>1.0</v>
      </c>
      <c r="C13116" s="1" t="s">
        <v>27947</v>
      </c>
      <c r="D13116" s="1" t="s">
        <v>27948</v>
      </c>
      <c r="E13116" s="1" t="s">
        <v>296</v>
      </c>
      <c r="F13116" s="1" t="s">
        <v>110</v>
      </c>
      <c r="G13116" s="1" t="str">
        <f>IFERROR(__xludf.DUMMYFUNCTION("GOOGLETRANSLATE(D13116,""fr"",""en"")"),"#VALUE!")</f>
        <v>#VALUE!</v>
      </c>
    </row>
    <row r="13117" ht="15.75" customHeight="1">
      <c r="A13117" s="1" t="s">
        <v>921</v>
      </c>
      <c r="B13117" s="1">
        <v>2.0</v>
      </c>
      <c r="C13117" s="1" t="s">
        <v>27949</v>
      </c>
      <c r="D13117" s="1" t="s">
        <v>27950</v>
      </c>
      <c r="E13117" s="1" t="s">
        <v>10</v>
      </c>
      <c r="F13117" s="1" t="s">
        <v>11</v>
      </c>
      <c r="G13117" s="1" t="str">
        <f>IFERROR(__xludf.DUMMYFUNCTION("GOOGLETRANSLATE(D13117,""fr"",""en"")"),"#VALUE!")</f>
        <v>#VALUE!</v>
      </c>
    </row>
    <row r="13118" ht="15.75" customHeight="1">
      <c r="A13118" s="1" t="s">
        <v>22406</v>
      </c>
      <c r="B13118" s="1">
        <v>4.0</v>
      </c>
      <c r="C13118" s="1" t="s">
        <v>27951</v>
      </c>
      <c r="D13118" s="1" t="s">
        <v>27952</v>
      </c>
      <c r="E13118" s="1" t="s">
        <v>169</v>
      </c>
      <c r="F13118" s="1" t="s">
        <v>11</v>
      </c>
      <c r="G13118" s="1" t="str">
        <f>IFERROR(__xludf.DUMMYFUNCTION("GOOGLETRANSLATE(D13118,""fr"",""en"")"),"#VALUE!")</f>
        <v>#VALUE!</v>
      </c>
    </row>
    <row r="13119" ht="15.75" customHeight="1">
      <c r="A13119" s="1" t="s">
        <v>6836</v>
      </c>
      <c r="B13119" s="1">
        <v>1.0</v>
      </c>
      <c r="C13119" s="1" t="s">
        <v>27953</v>
      </c>
      <c r="D13119" s="1" t="s">
        <v>27954</v>
      </c>
      <c r="E13119" s="1" t="s">
        <v>296</v>
      </c>
      <c r="F13119" s="1" t="s">
        <v>48</v>
      </c>
      <c r="G13119" s="1" t="str">
        <f>IFERROR(__xludf.DUMMYFUNCTION("GOOGLETRANSLATE(D13119,""fr"",""en"")"),"#VALUE!")</f>
        <v>#VALUE!</v>
      </c>
    </row>
    <row r="13120" ht="15.75" customHeight="1">
      <c r="A13120" s="1" t="s">
        <v>9732</v>
      </c>
      <c r="B13120" s="1">
        <v>2.0</v>
      </c>
      <c r="C13120" s="1" t="s">
        <v>27955</v>
      </c>
      <c r="D13120" s="1" t="s">
        <v>27956</v>
      </c>
      <c r="E13120" s="1" t="s">
        <v>10</v>
      </c>
      <c r="F13120" s="1" t="s">
        <v>11</v>
      </c>
      <c r="G13120" s="1" t="str">
        <f>IFERROR(__xludf.DUMMYFUNCTION("GOOGLETRANSLATE(D13120,""fr"",""en"")"),"#VALUE!")</f>
        <v>#VALUE!</v>
      </c>
    </row>
    <row r="13121" ht="15.75" customHeight="1">
      <c r="A13121" s="1" t="s">
        <v>3186</v>
      </c>
      <c r="B13121" s="1">
        <v>5.0</v>
      </c>
      <c r="C13121" s="1" t="s">
        <v>27957</v>
      </c>
      <c r="D13121" s="1" t="s">
        <v>27958</v>
      </c>
      <c r="E13121" s="1" t="s">
        <v>10</v>
      </c>
      <c r="F13121" s="1" t="s">
        <v>11</v>
      </c>
      <c r="G13121" s="1" t="str">
        <f>IFERROR(__xludf.DUMMYFUNCTION("GOOGLETRANSLATE(D13121,""fr"",""en"")"),"#VALUE!")</f>
        <v>#VALUE!</v>
      </c>
    </row>
    <row r="13122" ht="15.75" customHeight="1">
      <c r="A13122" s="1" t="s">
        <v>3057</v>
      </c>
      <c r="B13122" s="1">
        <v>4.0</v>
      </c>
      <c r="C13122" s="1" t="s">
        <v>27959</v>
      </c>
      <c r="D13122" s="1" t="s">
        <v>27960</v>
      </c>
      <c r="E13122" s="1" t="s">
        <v>125</v>
      </c>
      <c r="F13122" s="1" t="s">
        <v>110</v>
      </c>
      <c r="G13122" s="1" t="str">
        <f>IFERROR(__xludf.DUMMYFUNCTION("GOOGLETRANSLATE(D13122,""fr"",""en"")"),"#VALUE!")</f>
        <v>#VALUE!</v>
      </c>
    </row>
    <row r="13123" ht="15.75" customHeight="1">
      <c r="A13123" s="1" t="s">
        <v>2854</v>
      </c>
      <c r="B13123" s="1">
        <v>5.0</v>
      </c>
      <c r="C13123" s="1" t="s">
        <v>27961</v>
      </c>
      <c r="D13123" s="1" t="s">
        <v>27962</v>
      </c>
      <c r="E13123" s="1" t="s">
        <v>21</v>
      </c>
      <c r="F13123" s="1" t="s">
        <v>11</v>
      </c>
      <c r="G13123" s="1" t="str">
        <f>IFERROR(__xludf.DUMMYFUNCTION("GOOGLETRANSLATE(D13123,""fr"",""en"")"),"#VALUE!")</f>
        <v>#VALUE!</v>
      </c>
    </row>
    <row r="13124" ht="15.75" customHeight="1">
      <c r="A13124" s="1" t="s">
        <v>1267</v>
      </c>
      <c r="B13124" s="1">
        <v>1.0</v>
      </c>
      <c r="C13124" s="1" t="s">
        <v>27963</v>
      </c>
      <c r="D13124" s="1" t="s">
        <v>27964</v>
      </c>
      <c r="E13124" s="1" t="s">
        <v>10</v>
      </c>
      <c r="F13124" s="1" t="s">
        <v>110</v>
      </c>
      <c r="G13124" s="1" t="str">
        <f>IFERROR(__xludf.DUMMYFUNCTION("GOOGLETRANSLATE(D13124,""fr"",""en"")"),"#VALUE!")</f>
        <v>#VALUE!</v>
      </c>
    </row>
    <row r="13125" ht="15.75" customHeight="1">
      <c r="A13125" s="1" t="s">
        <v>1218</v>
      </c>
      <c r="B13125" s="1">
        <v>1.0</v>
      </c>
      <c r="C13125" s="1" t="s">
        <v>27965</v>
      </c>
      <c r="D13125" s="1" t="s">
        <v>27966</v>
      </c>
      <c r="E13125" s="1" t="s">
        <v>10</v>
      </c>
      <c r="F13125" s="1" t="s">
        <v>11</v>
      </c>
      <c r="G13125" s="1" t="str">
        <f>IFERROR(__xludf.DUMMYFUNCTION("GOOGLETRANSLATE(D13125,""fr"",""en"")"),"#VALUE!")</f>
        <v>#VALUE!</v>
      </c>
    </row>
    <row r="13126" ht="15.75" customHeight="1">
      <c r="A13126" s="1" t="s">
        <v>1741</v>
      </c>
      <c r="B13126" s="1">
        <v>3.0</v>
      </c>
      <c r="C13126" s="1" t="s">
        <v>27967</v>
      </c>
      <c r="D13126" s="1" t="s">
        <v>27968</v>
      </c>
      <c r="E13126" s="1" t="s">
        <v>169</v>
      </c>
      <c r="F13126" s="1" t="s">
        <v>11</v>
      </c>
      <c r="G13126" s="1" t="str">
        <f>IFERROR(__xludf.DUMMYFUNCTION("GOOGLETRANSLATE(D13126,""fr"",""en"")"),"#VALUE!")</f>
        <v>#VALUE!</v>
      </c>
    </row>
    <row r="13127" ht="15.75" customHeight="1">
      <c r="A13127" s="1" t="s">
        <v>3047</v>
      </c>
      <c r="B13127" s="1">
        <v>3.0</v>
      </c>
      <c r="C13127" s="1" t="s">
        <v>27969</v>
      </c>
      <c r="D13127" s="1" t="s">
        <v>27970</v>
      </c>
      <c r="E13127" s="1" t="s">
        <v>296</v>
      </c>
      <c r="F13127" s="1" t="s">
        <v>48</v>
      </c>
      <c r="G13127" s="1" t="str">
        <f>IFERROR(__xludf.DUMMYFUNCTION("GOOGLETRANSLATE(D13127,""fr"",""en"")"),"#VALUE!")</f>
        <v>#VALUE!</v>
      </c>
    </row>
    <row r="13128" ht="15.75" customHeight="1">
      <c r="A13128" s="1" t="s">
        <v>1461</v>
      </c>
      <c r="B13128" s="1">
        <v>5.0</v>
      </c>
      <c r="C13128" s="1" t="s">
        <v>27971</v>
      </c>
      <c r="D13128" s="1" t="s">
        <v>27972</v>
      </c>
      <c r="E13128" s="1" t="s">
        <v>21</v>
      </c>
      <c r="F13128" s="1" t="s">
        <v>11</v>
      </c>
      <c r="G13128" s="1" t="str">
        <f>IFERROR(__xludf.DUMMYFUNCTION("GOOGLETRANSLATE(D13128,""fr"",""en"")"),"#VALUE!")</f>
        <v>#VALUE!</v>
      </c>
    </row>
    <row r="13129" ht="15.75" customHeight="1">
      <c r="A13129" s="1" t="s">
        <v>5372</v>
      </c>
      <c r="B13129" s="1">
        <v>2.0</v>
      </c>
      <c r="C13129" s="1" t="s">
        <v>27973</v>
      </c>
      <c r="D13129" s="1" t="s">
        <v>27974</v>
      </c>
      <c r="E13129" s="1" t="s">
        <v>125</v>
      </c>
      <c r="F13129" s="1" t="s">
        <v>11</v>
      </c>
      <c r="G13129" s="1" t="str">
        <f>IFERROR(__xludf.DUMMYFUNCTION("GOOGLETRANSLATE(D13129,""fr"",""en"")"),"#VALUE!")</f>
        <v>#VALUE!</v>
      </c>
    </row>
    <row r="13130" ht="15.75" customHeight="1">
      <c r="A13130" s="1" t="s">
        <v>1482</v>
      </c>
      <c r="B13130" s="1">
        <v>1.0</v>
      </c>
      <c r="C13130" s="1" t="s">
        <v>27975</v>
      </c>
      <c r="D13130" s="1" t="s">
        <v>27976</v>
      </c>
      <c r="E13130" s="1" t="s">
        <v>296</v>
      </c>
      <c r="F13130" s="1" t="s">
        <v>11</v>
      </c>
      <c r="G13130" s="1" t="str">
        <f>IFERROR(__xludf.DUMMYFUNCTION("GOOGLETRANSLATE(D13130,""fr"",""en"")"),"#VALUE!")</f>
        <v>#VALUE!</v>
      </c>
    </row>
    <row r="13131" ht="15.75" customHeight="1">
      <c r="A13131" s="1" t="s">
        <v>455</v>
      </c>
      <c r="B13131" s="1">
        <v>3.0</v>
      </c>
      <c r="C13131" s="1" t="s">
        <v>27977</v>
      </c>
      <c r="D13131" s="1" t="s">
        <v>27978</v>
      </c>
      <c r="E13131" s="1" t="s">
        <v>484</v>
      </c>
      <c r="F13131" s="1" t="s">
        <v>30</v>
      </c>
      <c r="G13131" s="1" t="str">
        <f>IFERROR(__xludf.DUMMYFUNCTION("GOOGLETRANSLATE(D13131,""fr"",""en"")"),"#VALUE!")</f>
        <v>#VALUE!</v>
      </c>
    </row>
    <row r="13132" ht="15.75" customHeight="1">
      <c r="A13132" s="1" t="s">
        <v>2048</v>
      </c>
      <c r="B13132" s="1">
        <v>4.0</v>
      </c>
      <c r="C13132" s="1" t="s">
        <v>27979</v>
      </c>
      <c r="D13132" s="1" t="s">
        <v>27980</v>
      </c>
      <c r="E13132" s="1" t="s">
        <v>21</v>
      </c>
      <c r="F13132" s="1" t="s">
        <v>11</v>
      </c>
      <c r="G13132" s="1" t="str">
        <f>IFERROR(__xludf.DUMMYFUNCTION("GOOGLETRANSLATE(D13132,""fr"",""en"")"),"#VALUE!")</f>
        <v>#VALUE!</v>
      </c>
    </row>
    <row r="13133" ht="15.75" customHeight="1">
      <c r="A13133" s="1" t="s">
        <v>629</v>
      </c>
      <c r="B13133" s="1">
        <v>1.0</v>
      </c>
      <c r="C13133" s="1" t="s">
        <v>27981</v>
      </c>
      <c r="D13133" s="1" t="s">
        <v>27982</v>
      </c>
      <c r="E13133" s="1" t="s">
        <v>21</v>
      </c>
      <c r="F13133" s="1" t="s">
        <v>11</v>
      </c>
      <c r="G13133" s="1" t="str">
        <f>IFERROR(__xludf.DUMMYFUNCTION("GOOGLETRANSLATE(D13133,""fr"",""en"")"),"#VALUE!")</f>
        <v>#VALUE!</v>
      </c>
    </row>
    <row r="13134" ht="15.75" customHeight="1">
      <c r="A13134" s="1" t="s">
        <v>7138</v>
      </c>
      <c r="B13134" s="1">
        <v>2.0</v>
      </c>
      <c r="C13134" s="1" t="s">
        <v>27983</v>
      </c>
      <c r="D13134" s="1" t="s">
        <v>27984</v>
      </c>
      <c r="E13134" s="1" t="s">
        <v>554</v>
      </c>
      <c r="F13134" s="1" t="s">
        <v>30</v>
      </c>
      <c r="G13134" s="1" t="str">
        <f>IFERROR(__xludf.DUMMYFUNCTION("GOOGLETRANSLATE(D13134,""fr"",""en"")"),"#VALUE!")</f>
        <v>#VALUE!</v>
      </c>
    </row>
    <row r="13135" ht="15.75" customHeight="1">
      <c r="A13135" s="1" t="s">
        <v>3528</v>
      </c>
      <c r="B13135" s="1">
        <v>2.0</v>
      </c>
      <c r="C13135" s="1" t="s">
        <v>27985</v>
      </c>
      <c r="D13135" s="1" t="s">
        <v>27986</v>
      </c>
      <c r="E13135" s="1" t="s">
        <v>273</v>
      </c>
      <c r="F13135" s="1" t="s">
        <v>48</v>
      </c>
      <c r="G13135" s="1" t="str">
        <f>IFERROR(__xludf.DUMMYFUNCTION("GOOGLETRANSLATE(D13135,""fr"",""en"")"),"#VALUE!")</f>
        <v>#VALUE!</v>
      </c>
    </row>
    <row r="13136" ht="15.75" customHeight="1">
      <c r="A13136" s="1" t="s">
        <v>585</v>
      </c>
      <c r="B13136" s="1">
        <v>5.0</v>
      </c>
      <c r="C13136" s="1" t="s">
        <v>27987</v>
      </c>
      <c r="D13136" s="1" t="s">
        <v>27988</v>
      </c>
      <c r="E13136" s="1" t="s">
        <v>21</v>
      </c>
      <c r="F13136" s="1" t="s">
        <v>11</v>
      </c>
      <c r="G13136" s="1" t="str">
        <f>IFERROR(__xludf.DUMMYFUNCTION("GOOGLETRANSLATE(D13136,""fr"",""en"")"),"#VALUE!")</f>
        <v>#VALUE!</v>
      </c>
    </row>
    <row r="13137" ht="15.75" customHeight="1">
      <c r="A13137" s="1" t="s">
        <v>1421</v>
      </c>
      <c r="B13137" s="1">
        <v>4.0</v>
      </c>
      <c r="C13137" s="1" t="s">
        <v>27989</v>
      </c>
      <c r="D13137" s="1" t="s">
        <v>27990</v>
      </c>
      <c r="E13137" s="1" t="s">
        <v>10</v>
      </c>
      <c r="F13137" s="1" t="s">
        <v>11</v>
      </c>
      <c r="G13137" s="1" t="str">
        <f>IFERROR(__xludf.DUMMYFUNCTION("GOOGLETRANSLATE(D13137,""fr"",""en"")"),"#VALUE!")</f>
        <v>#VALUE!</v>
      </c>
    </row>
    <row r="13138" ht="15.75" customHeight="1">
      <c r="A13138" s="1" t="s">
        <v>3658</v>
      </c>
      <c r="B13138" s="1">
        <v>1.0</v>
      </c>
      <c r="C13138" s="1" t="s">
        <v>27991</v>
      </c>
      <c r="D13138" s="1" t="s">
        <v>27992</v>
      </c>
      <c r="E13138" s="1" t="s">
        <v>52</v>
      </c>
      <c r="F13138" s="1" t="s">
        <v>110</v>
      </c>
      <c r="G13138" s="1" t="str">
        <f>IFERROR(__xludf.DUMMYFUNCTION("GOOGLETRANSLATE(D13138,""fr"",""en"")"),"#VALUE!")</f>
        <v>#VALUE!</v>
      </c>
    </row>
    <row r="13139" ht="15.75" customHeight="1">
      <c r="A13139" s="1" t="s">
        <v>3678</v>
      </c>
      <c r="B13139" s="1">
        <v>4.0</v>
      </c>
      <c r="C13139" s="1" t="s">
        <v>27993</v>
      </c>
      <c r="D13139" s="1" t="s">
        <v>27994</v>
      </c>
      <c r="E13139" s="1" t="s">
        <v>448</v>
      </c>
      <c r="F13139" s="1" t="s">
        <v>84</v>
      </c>
      <c r="G13139" s="1" t="str">
        <f>IFERROR(__xludf.DUMMYFUNCTION("GOOGLETRANSLATE(D13139,""fr"",""en"")"),"#VALUE!")</f>
        <v>#VALUE!</v>
      </c>
    </row>
    <row r="13140" ht="15.75" customHeight="1">
      <c r="A13140" s="1" t="s">
        <v>5149</v>
      </c>
      <c r="B13140" s="1">
        <v>5.0</v>
      </c>
      <c r="C13140" s="1" t="s">
        <v>27995</v>
      </c>
      <c r="D13140" s="1" t="s">
        <v>27996</v>
      </c>
      <c r="E13140" s="1" t="s">
        <v>10</v>
      </c>
      <c r="F13140" s="1" t="s">
        <v>11</v>
      </c>
      <c r="G13140" s="1" t="str">
        <f>IFERROR(__xludf.DUMMYFUNCTION("GOOGLETRANSLATE(D13140,""fr"",""en"")"),"#VALUE!")</f>
        <v>#VALUE!</v>
      </c>
    </row>
    <row r="13141" ht="15.75" customHeight="1">
      <c r="A13141" s="1" t="s">
        <v>3097</v>
      </c>
      <c r="B13141" s="1">
        <v>1.0</v>
      </c>
      <c r="C13141" s="1" t="s">
        <v>27997</v>
      </c>
      <c r="D13141" s="1" t="s">
        <v>27998</v>
      </c>
      <c r="E13141" s="1" t="s">
        <v>109</v>
      </c>
      <c r="F13141" s="1" t="s">
        <v>110</v>
      </c>
      <c r="G13141" s="1" t="str">
        <f>IFERROR(__xludf.DUMMYFUNCTION("GOOGLETRANSLATE(D13141,""fr"",""en"")"),"#VALUE!")</f>
        <v>#VALUE!</v>
      </c>
    </row>
    <row r="13142" ht="15.75" customHeight="1">
      <c r="A13142" s="1" t="s">
        <v>738</v>
      </c>
      <c r="B13142" s="1">
        <v>5.0</v>
      </c>
      <c r="C13142" s="1" t="s">
        <v>27999</v>
      </c>
      <c r="D13142" s="1" t="s">
        <v>28000</v>
      </c>
      <c r="E13142" s="1" t="s">
        <v>65</v>
      </c>
      <c r="F13142" s="1" t="s">
        <v>66</v>
      </c>
      <c r="G13142" s="1" t="str">
        <f>IFERROR(__xludf.DUMMYFUNCTION("GOOGLETRANSLATE(D13142,""fr"",""en"")"),"#VALUE!")</f>
        <v>#VALUE!</v>
      </c>
    </row>
    <row r="13143" ht="15.75" customHeight="1">
      <c r="A13143" s="1" t="s">
        <v>179</v>
      </c>
      <c r="B13143" s="1">
        <v>1.0</v>
      </c>
      <c r="C13143" s="1" t="s">
        <v>28001</v>
      </c>
      <c r="D13143" s="1" t="s">
        <v>28002</v>
      </c>
      <c r="E13143" s="1" t="s">
        <v>10</v>
      </c>
      <c r="F13143" s="1" t="s">
        <v>11</v>
      </c>
      <c r="G13143" s="1" t="str">
        <f>IFERROR(__xludf.DUMMYFUNCTION("GOOGLETRANSLATE(D13143,""fr"",""en"")"),"#VALUE!")</f>
        <v>#VALUE!</v>
      </c>
    </row>
    <row r="13144" ht="15.75" customHeight="1">
      <c r="A13144" s="1" t="s">
        <v>6518</v>
      </c>
      <c r="B13144" s="1">
        <v>3.0</v>
      </c>
      <c r="C13144" s="1" t="s">
        <v>28003</v>
      </c>
      <c r="D13144" s="1" t="s">
        <v>28004</v>
      </c>
      <c r="E13144" s="1" t="s">
        <v>484</v>
      </c>
      <c r="F13144" s="1" t="s">
        <v>30</v>
      </c>
      <c r="G13144" s="1" t="str">
        <f>IFERROR(__xludf.DUMMYFUNCTION("GOOGLETRANSLATE(D13144,""fr"",""en"")"),"#VALUE!")</f>
        <v>#VALUE!</v>
      </c>
    </row>
    <row r="13145" ht="15.75" customHeight="1">
      <c r="A13145" s="1" t="s">
        <v>4087</v>
      </c>
      <c r="B13145" s="1">
        <v>3.0</v>
      </c>
      <c r="C13145" s="1" t="s">
        <v>28005</v>
      </c>
      <c r="D13145" s="1" t="s">
        <v>28006</v>
      </c>
      <c r="E13145" s="1" t="s">
        <v>1192</v>
      </c>
      <c r="F13145" s="1" t="s">
        <v>110</v>
      </c>
      <c r="G13145" s="1" t="str">
        <f>IFERROR(__xludf.DUMMYFUNCTION("GOOGLETRANSLATE(D13145,""fr"",""en"")"),"#VALUE!")</f>
        <v>#VALUE!</v>
      </c>
    </row>
    <row r="13146" ht="15.75" customHeight="1">
      <c r="A13146" s="1" t="s">
        <v>16876</v>
      </c>
      <c r="B13146" s="1">
        <v>2.0</v>
      </c>
      <c r="C13146" s="1" t="s">
        <v>28007</v>
      </c>
      <c r="D13146" s="1" t="s">
        <v>28008</v>
      </c>
      <c r="E13146" s="1" t="s">
        <v>125</v>
      </c>
      <c r="F13146" s="1" t="s">
        <v>11</v>
      </c>
      <c r="G13146" s="1" t="str">
        <f>IFERROR(__xludf.DUMMYFUNCTION("GOOGLETRANSLATE(D13146,""fr"",""en"")"),"#VALUE!")</f>
        <v>#VALUE!</v>
      </c>
    </row>
    <row r="13147" ht="15.75" customHeight="1">
      <c r="A13147" s="1" t="s">
        <v>6766</v>
      </c>
      <c r="B13147" s="1">
        <v>1.0</v>
      </c>
      <c r="C13147" s="1" t="s">
        <v>28009</v>
      </c>
      <c r="D13147" s="1" t="s">
        <v>28010</v>
      </c>
      <c r="E13147" s="1" t="s">
        <v>226</v>
      </c>
      <c r="F13147" s="1" t="s">
        <v>11</v>
      </c>
      <c r="G13147" s="1" t="str">
        <f>IFERROR(__xludf.DUMMYFUNCTION("GOOGLETRANSLATE(D13147,""fr"",""en"")"),"#VALUE!")</f>
        <v>#VALUE!</v>
      </c>
    </row>
    <row r="13148" ht="15.75" customHeight="1">
      <c r="A13148" s="1" t="s">
        <v>10722</v>
      </c>
      <c r="B13148" s="1">
        <v>1.0</v>
      </c>
      <c r="C13148" s="1" t="s">
        <v>28011</v>
      </c>
      <c r="D13148" s="1" t="s">
        <v>28012</v>
      </c>
      <c r="E13148" s="1" t="s">
        <v>21</v>
      </c>
      <c r="F13148" s="1" t="s">
        <v>11</v>
      </c>
      <c r="G13148" s="1" t="str">
        <f>IFERROR(__xludf.DUMMYFUNCTION("GOOGLETRANSLATE(D13148,""fr"",""en"")"),"#VALUE!")</f>
        <v>#VALUE!</v>
      </c>
    </row>
    <row r="13149" ht="15.75" customHeight="1">
      <c r="A13149" s="1" t="s">
        <v>100</v>
      </c>
      <c r="B13149" s="1">
        <v>3.0</v>
      </c>
      <c r="C13149" s="1" t="s">
        <v>28013</v>
      </c>
      <c r="D13149" s="1" t="s">
        <v>28014</v>
      </c>
      <c r="E13149" s="1" t="s">
        <v>21</v>
      </c>
      <c r="F13149" s="1" t="s">
        <v>11</v>
      </c>
      <c r="G13149" s="1" t="str">
        <f>IFERROR(__xludf.DUMMYFUNCTION("GOOGLETRANSLATE(D13149,""fr"",""en"")"),"#VALUE!")</f>
        <v>#VALUE!</v>
      </c>
    </row>
    <row r="13150" ht="15.75" customHeight="1">
      <c r="A13150" s="1" t="s">
        <v>2542</v>
      </c>
      <c r="B13150" s="1">
        <v>2.0</v>
      </c>
      <c r="C13150" s="1" t="s">
        <v>28015</v>
      </c>
      <c r="D13150" s="1" t="s">
        <v>28016</v>
      </c>
      <c r="E13150" s="1" t="s">
        <v>169</v>
      </c>
      <c r="F13150" s="1" t="s">
        <v>11</v>
      </c>
      <c r="G13150" s="1" t="str">
        <f>IFERROR(__xludf.DUMMYFUNCTION("GOOGLETRANSLATE(D13150,""fr"",""en"")"),"#VALUE!")</f>
        <v>#VALUE!</v>
      </c>
    </row>
    <row r="13151" ht="15.75" customHeight="1">
      <c r="A13151" s="1" t="s">
        <v>293</v>
      </c>
      <c r="B13151" s="1">
        <v>1.0</v>
      </c>
      <c r="C13151" s="1" t="s">
        <v>28017</v>
      </c>
      <c r="D13151" s="1" t="s">
        <v>28018</v>
      </c>
      <c r="E13151" s="1" t="s">
        <v>43</v>
      </c>
      <c r="F13151" s="1" t="s">
        <v>30</v>
      </c>
      <c r="G13151" s="1" t="str">
        <f>IFERROR(__xludf.DUMMYFUNCTION("GOOGLETRANSLATE(D13151,""fr"",""en"")"),"#VALUE!")</f>
        <v>#VALUE!</v>
      </c>
    </row>
    <row r="13152" ht="15.75" customHeight="1">
      <c r="A13152" s="1" t="s">
        <v>955</v>
      </c>
      <c r="B13152" s="1">
        <v>5.0</v>
      </c>
      <c r="C13152" s="1" t="s">
        <v>28019</v>
      </c>
      <c r="D13152" s="1" t="s">
        <v>28020</v>
      </c>
      <c r="E13152" s="1" t="s">
        <v>21</v>
      </c>
      <c r="F13152" s="1" t="s">
        <v>11</v>
      </c>
      <c r="G13152" s="1" t="str">
        <f>IFERROR(__xludf.DUMMYFUNCTION("GOOGLETRANSLATE(D13152,""fr"",""en"")"),"#VALUE!")</f>
        <v>#VALUE!</v>
      </c>
    </row>
    <row r="13153" ht="15.75" customHeight="1">
      <c r="A13153" s="1" t="s">
        <v>1816</v>
      </c>
      <c r="B13153" s="1">
        <v>5.0</v>
      </c>
      <c r="C13153" s="1" t="s">
        <v>28021</v>
      </c>
      <c r="D13153" s="1" t="s">
        <v>28022</v>
      </c>
      <c r="E13153" s="1" t="s">
        <v>10</v>
      </c>
      <c r="F13153" s="1" t="s">
        <v>11</v>
      </c>
      <c r="G13153" s="1" t="str">
        <f>IFERROR(__xludf.DUMMYFUNCTION("GOOGLETRANSLATE(D13153,""fr"",""en"")"),"#VALUE!")</f>
        <v>#VALUE!</v>
      </c>
    </row>
    <row r="13154" ht="15.75" customHeight="1">
      <c r="A13154" s="1" t="s">
        <v>6215</v>
      </c>
      <c r="B13154" s="1">
        <v>2.0</v>
      </c>
      <c r="C13154" s="1" t="s">
        <v>15483</v>
      </c>
      <c r="D13154" s="1" t="s">
        <v>28023</v>
      </c>
      <c r="E13154" s="1" t="s">
        <v>280</v>
      </c>
      <c r="F13154" s="1" t="s">
        <v>11</v>
      </c>
      <c r="G13154" s="1" t="str">
        <f>IFERROR(__xludf.DUMMYFUNCTION("GOOGLETRANSLATE(D13154,""fr"",""en"")"),"#VALUE!")</f>
        <v>#VALUE!</v>
      </c>
    </row>
    <row r="13155" ht="15.75" customHeight="1">
      <c r="A13155" s="1" t="s">
        <v>173</v>
      </c>
      <c r="B13155" s="1">
        <v>4.0</v>
      </c>
      <c r="C13155" s="1" t="s">
        <v>28024</v>
      </c>
      <c r="D13155" s="1" t="s">
        <v>28025</v>
      </c>
      <c r="E13155" s="1" t="s">
        <v>10</v>
      </c>
      <c r="F13155" s="1" t="s">
        <v>11</v>
      </c>
      <c r="G13155" s="1" t="str">
        <f>IFERROR(__xludf.DUMMYFUNCTION("GOOGLETRANSLATE(D13155,""fr"",""en"")"),"#VALUE!")</f>
        <v>#VALUE!</v>
      </c>
    </row>
    <row r="13156" ht="15.75" customHeight="1">
      <c r="A13156" s="1" t="s">
        <v>11406</v>
      </c>
      <c r="B13156" s="1">
        <v>3.0</v>
      </c>
      <c r="C13156" s="1" t="s">
        <v>28026</v>
      </c>
      <c r="D13156" s="1" t="s">
        <v>28027</v>
      </c>
      <c r="E13156" s="1" t="s">
        <v>484</v>
      </c>
      <c r="F13156" s="1" t="s">
        <v>30</v>
      </c>
      <c r="G13156" s="1" t="str">
        <f>IFERROR(__xludf.DUMMYFUNCTION("GOOGLETRANSLATE(D13156,""fr"",""en"")"),"#VALUE!")</f>
        <v>#VALUE!</v>
      </c>
    </row>
    <row r="13157" ht="15.75" customHeight="1">
      <c r="A13157" s="1" t="s">
        <v>3031</v>
      </c>
      <c r="B13157" s="1">
        <v>2.0</v>
      </c>
      <c r="C13157" s="1" t="s">
        <v>28028</v>
      </c>
      <c r="D13157" s="1" t="s">
        <v>28029</v>
      </c>
      <c r="E13157" s="1" t="s">
        <v>34</v>
      </c>
      <c r="F13157" s="1" t="s">
        <v>30</v>
      </c>
      <c r="G13157" s="1" t="str">
        <f>IFERROR(__xludf.DUMMYFUNCTION("GOOGLETRANSLATE(D13157,""fr"",""en"")"),"#VALUE!")</f>
        <v>#VALUE!</v>
      </c>
    </row>
    <row r="13158" ht="15.75" customHeight="1">
      <c r="A13158" s="1" t="s">
        <v>166</v>
      </c>
      <c r="B13158" s="1">
        <v>1.0</v>
      </c>
      <c r="C13158" s="1" t="s">
        <v>28030</v>
      </c>
      <c r="D13158" s="1" t="s">
        <v>28031</v>
      </c>
      <c r="E13158" s="1" t="s">
        <v>750</v>
      </c>
      <c r="F13158" s="1" t="s">
        <v>110</v>
      </c>
      <c r="G13158" s="1" t="str">
        <f>IFERROR(__xludf.DUMMYFUNCTION("GOOGLETRANSLATE(D13158,""fr"",""en"")"),"#VALUE!")</f>
        <v>#VALUE!</v>
      </c>
    </row>
    <row r="13159" ht="15.75" customHeight="1">
      <c r="A13159" s="1" t="s">
        <v>2264</v>
      </c>
      <c r="B13159" s="1">
        <v>1.0</v>
      </c>
      <c r="C13159" s="1" t="s">
        <v>28032</v>
      </c>
      <c r="D13159" s="1" t="s">
        <v>28033</v>
      </c>
      <c r="E13159" s="1" t="s">
        <v>273</v>
      </c>
      <c r="F13159" s="1" t="s">
        <v>110</v>
      </c>
      <c r="G13159" s="1" t="str">
        <f>IFERROR(__xludf.DUMMYFUNCTION("GOOGLETRANSLATE(D13159,""fr"",""en"")"),"#VALUE!")</f>
        <v>#VALUE!</v>
      </c>
    </row>
    <row r="13160" ht="15.75" customHeight="1">
      <c r="A13160" s="1" t="s">
        <v>5780</v>
      </c>
      <c r="B13160" s="1">
        <v>1.0</v>
      </c>
      <c r="C13160" s="1" t="s">
        <v>28034</v>
      </c>
      <c r="D13160" s="1" t="s">
        <v>28035</v>
      </c>
      <c r="E13160" s="1" t="s">
        <v>614</v>
      </c>
      <c r="F13160" s="1" t="s">
        <v>30</v>
      </c>
      <c r="G13160" s="1" t="str">
        <f>IFERROR(__xludf.DUMMYFUNCTION("GOOGLETRANSLATE(D13160,""fr"",""en"")"),"#VALUE!")</f>
        <v>#VALUE!</v>
      </c>
    </row>
    <row r="13161" ht="15.75" customHeight="1">
      <c r="A13161" s="1" t="s">
        <v>6954</v>
      </c>
      <c r="B13161" s="1">
        <v>3.0</v>
      </c>
      <c r="C13161" s="1" t="s">
        <v>28036</v>
      </c>
      <c r="D13161" s="1" t="s">
        <v>28037</v>
      </c>
      <c r="E13161" s="1" t="s">
        <v>29</v>
      </c>
      <c r="F13161" s="1" t="s">
        <v>30</v>
      </c>
      <c r="G13161" s="1" t="str">
        <f>IFERROR(__xludf.DUMMYFUNCTION("GOOGLETRANSLATE(D13161,""fr"",""en"")"),"#VALUE!")</f>
        <v>#VALUE!</v>
      </c>
    </row>
    <row r="13162" ht="15.75" customHeight="1">
      <c r="A13162" s="1" t="s">
        <v>1047</v>
      </c>
      <c r="B13162" s="1">
        <v>5.0</v>
      </c>
      <c r="C13162" s="1" t="s">
        <v>28038</v>
      </c>
      <c r="D13162" s="1" t="s">
        <v>28039</v>
      </c>
      <c r="E13162" s="1" t="s">
        <v>554</v>
      </c>
      <c r="F13162" s="1" t="s">
        <v>30</v>
      </c>
      <c r="G13162" s="1" t="str">
        <f>IFERROR(__xludf.DUMMYFUNCTION("GOOGLETRANSLATE(D13162,""fr"",""en"")"),"#VALUE!")</f>
        <v>#VALUE!</v>
      </c>
    </row>
    <row r="13163" ht="15.75" customHeight="1">
      <c r="A13163" s="1" t="s">
        <v>921</v>
      </c>
      <c r="B13163" s="1">
        <v>4.0</v>
      </c>
      <c r="C13163" s="1" t="s">
        <v>28040</v>
      </c>
      <c r="D13163" s="1" t="s">
        <v>28041</v>
      </c>
      <c r="E13163" s="1" t="s">
        <v>21</v>
      </c>
      <c r="F13163" s="1" t="s">
        <v>11</v>
      </c>
      <c r="G13163" s="1" t="str">
        <f>IFERROR(__xludf.DUMMYFUNCTION("GOOGLETRANSLATE(D13163,""fr"",""en"")"),"#VALUE!")</f>
        <v>#VALUE!</v>
      </c>
    </row>
    <row r="13164" ht="15.75" customHeight="1">
      <c r="A13164" s="1" t="s">
        <v>15179</v>
      </c>
      <c r="B13164" s="1">
        <v>3.0</v>
      </c>
      <c r="C13164" s="1" t="s">
        <v>28042</v>
      </c>
      <c r="D13164" s="1" t="s">
        <v>28043</v>
      </c>
      <c r="E13164" s="1" t="s">
        <v>373</v>
      </c>
      <c r="F13164" s="1" t="s">
        <v>118</v>
      </c>
      <c r="G13164" s="1" t="str">
        <f>IFERROR(__xludf.DUMMYFUNCTION("GOOGLETRANSLATE(D13164,""fr"",""en"")"),"#VALUE!")</f>
        <v>#VALUE!</v>
      </c>
    </row>
    <row r="13165" ht="15.75" customHeight="1">
      <c r="A13165" s="1" t="s">
        <v>17327</v>
      </c>
      <c r="B13165" s="1">
        <v>2.0</v>
      </c>
      <c r="C13165" s="1" t="s">
        <v>28044</v>
      </c>
      <c r="D13165" s="1" t="s">
        <v>28045</v>
      </c>
      <c r="E13165" s="1" t="s">
        <v>292</v>
      </c>
      <c r="F13165" s="1" t="s">
        <v>11</v>
      </c>
      <c r="G13165" s="1" t="str">
        <f>IFERROR(__xludf.DUMMYFUNCTION("GOOGLETRANSLATE(D13165,""fr"",""en"")"),"#VALUE!")</f>
        <v>#VALUE!</v>
      </c>
    </row>
    <row r="13166" ht="15.75" customHeight="1">
      <c r="A13166" s="1" t="s">
        <v>347</v>
      </c>
      <c r="B13166" s="1">
        <v>3.0</v>
      </c>
      <c r="C13166" s="1" t="s">
        <v>28046</v>
      </c>
      <c r="D13166" s="1" t="s">
        <v>28047</v>
      </c>
      <c r="E13166" s="1" t="s">
        <v>2053</v>
      </c>
      <c r="F13166" s="1" t="s">
        <v>84</v>
      </c>
      <c r="G13166" s="1" t="str">
        <f>IFERROR(__xludf.DUMMYFUNCTION("GOOGLETRANSLATE(D13166,""fr"",""en"")"),"#VALUE!")</f>
        <v>#VALUE!</v>
      </c>
    </row>
    <row r="13167" ht="15.75" customHeight="1">
      <c r="A13167" s="1" t="s">
        <v>1358</v>
      </c>
      <c r="B13167" s="1">
        <v>1.0</v>
      </c>
      <c r="C13167" s="1" t="s">
        <v>28048</v>
      </c>
      <c r="D13167" s="1" t="s">
        <v>28049</v>
      </c>
      <c r="E13167" s="1" t="s">
        <v>280</v>
      </c>
      <c r="F13167" s="1" t="s">
        <v>11</v>
      </c>
      <c r="G13167" s="1" t="str">
        <f>IFERROR(__xludf.DUMMYFUNCTION("GOOGLETRANSLATE(D13167,""fr"",""en"")"),"#VALUE!")</f>
        <v>#VALUE!</v>
      </c>
    </row>
    <row r="13168" ht="15.75" customHeight="1">
      <c r="A13168" s="1" t="s">
        <v>11613</v>
      </c>
      <c r="B13168" s="1">
        <v>2.0</v>
      </c>
      <c r="C13168" s="1" t="s">
        <v>28050</v>
      </c>
      <c r="D13168" s="1" t="s">
        <v>28051</v>
      </c>
      <c r="E13168" s="1" t="s">
        <v>125</v>
      </c>
      <c r="F13168" s="1" t="s">
        <v>11</v>
      </c>
      <c r="G13168" s="1" t="str">
        <f>IFERROR(__xludf.DUMMYFUNCTION("GOOGLETRANSLATE(D13168,""fr"",""en"")"),"#VALUE!")</f>
        <v>#VALUE!</v>
      </c>
    </row>
    <row r="13169" ht="15.75" customHeight="1">
      <c r="A13169" s="1" t="s">
        <v>403</v>
      </c>
      <c r="B13169" s="1">
        <v>2.0</v>
      </c>
      <c r="C13169" s="1" t="s">
        <v>28052</v>
      </c>
      <c r="D13169" s="1" t="s">
        <v>28053</v>
      </c>
      <c r="E13169" s="1" t="s">
        <v>373</v>
      </c>
      <c r="F13169" s="1" t="s">
        <v>118</v>
      </c>
      <c r="G13169" s="1" t="str">
        <f>IFERROR(__xludf.DUMMYFUNCTION("GOOGLETRANSLATE(D13169,""fr"",""en"")"),"#VALUE!")</f>
        <v>#VALUE!</v>
      </c>
    </row>
    <row r="13170" ht="15.75" customHeight="1">
      <c r="A13170" s="1" t="s">
        <v>1324</v>
      </c>
      <c r="B13170" s="1">
        <v>5.0</v>
      </c>
      <c r="C13170" s="1" t="s">
        <v>28054</v>
      </c>
      <c r="D13170" s="1" t="s">
        <v>28055</v>
      </c>
      <c r="E13170" s="1" t="s">
        <v>10</v>
      </c>
      <c r="F13170" s="1" t="s">
        <v>11</v>
      </c>
      <c r="G13170" s="1" t="str">
        <f>IFERROR(__xludf.DUMMYFUNCTION("GOOGLETRANSLATE(D13170,""fr"",""en"")"),"#VALUE!")</f>
        <v>#VALUE!</v>
      </c>
    </row>
    <row r="13171" ht="15.75" customHeight="1">
      <c r="A13171" s="1" t="s">
        <v>8508</v>
      </c>
      <c r="B13171" s="1">
        <v>5.0</v>
      </c>
      <c r="C13171" s="1" t="s">
        <v>28056</v>
      </c>
      <c r="D13171" s="1" t="s">
        <v>28057</v>
      </c>
      <c r="E13171" s="1" t="s">
        <v>21</v>
      </c>
      <c r="F13171" s="1" t="s">
        <v>11</v>
      </c>
      <c r="G13171" s="1" t="str">
        <f>IFERROR(__xludf.DUMMYFUNCTION("GOOGLETRANSLATE(D13171,""fr"",""en"")"),"#VALUE!")</f>
        <v>#VALUE!</v>
      </c>
    </row>
    <row r="13172" ht="15.75" customHeight="1">
      <c r="A13172" s="1" t="s">
        <v>16607</v>
      </c>
      <c r="B13172" s="1">
        <v>3.0</v>
      </c>
      <c r="C13172" s="1" t="s">
        <v>28058</v>
      </c>
      <c r="D13172" s="1" t="s">
        <v>28059</v>
      </c>
      <c r="E13172" s="1" t="s">
        <v>125</v>
      </c>
      <c r="F13172" s="1" t="s">
        <v>110</v>
      </c>
      <c r="G13172" s="1" t="str">
        <f>IFERROR(__xludf.DUMMYFUNCTION("GOOGLETRANSLATE(D13172,""fr"",""en"")"),"#VALUE!")</f>
        <v>#VALUE!</v>
      </c>
    </row>
    <row r="13173" ht="15.75" customHeight="1">
      <c r="A13173" s="1" t="s">
        <v>7799</v>
      </c>
      <c r="B13173" s="1">
        <v>1.0</v>
      </c>
      <c r="C13173" s="1" t="s">
        <v>28060</v>
      </c>
      <c r="D13173" s="1" t="s">
        <v>28061</v>
      </c>
      <c r="E13173" s="1" t="s">
        <v>1192</v>
      </c>
      <c r="F13173" s="1" t="s">
        <v>84</v>
      </c>
      <c r="G13173" s="1" t="str">
        <f>IFERROR(__xludf.DUMMYFUNCTION("GOOGLETRANSLATE(D13173,""fr"",""en"")"),"#VALUE!")</f>
        <v>#VALUE!</v>
      </c>
    </row>
    <row r="13174" ht="15.75" customHeight="1">
      <c r="A13174" s="1" t="s">
        <v>1738</v>
      </c>
      <c r="B13174" s="1">
        <v>1.0</v>
      </c>
      <c r="C13174" s="1" t="s">
        <v>28062</v>
      </c>
      <c r="D13174" s="1" t="s">
        <v>28063</v>
      </c>
      <c r="E13174" s="1" t="s">
        <v>10</v>
      </c>
      <c r="F13174" s="1" t="s">
        <v>110</v>
      </c>
      <c r="G13174" s="1" t="str">
        <f>IFERROR(__xludf.DUMMYFUNCTION("GOOGLETRANSLATE(D13174,""fr"",""en"")"),"#VALUE!")</f>
        <v>#VALUE!</v>
      </c>
    </row>
    <row r="13175" ht="15.75" customHeight="1">
      <c r="A13175" s="1" t="s">
        <v>2854</v>
      </c>
      <c r="B13175" s="1">
        <v>3.0</v>
      </c>
      <c r="C13175" s="1" t="s">
        <v>28064</v>
      </c>
      <c r="D13175" s="1" t="s">
        <v>28065</v>
      </c>
      <c r="E13175" s="1" t="s">
        <v>10</v>
      </c>
      <c r="F13175" s="1" t="s">
        <v>11</v>
      </c>
      <c r="G13175" s="1" t="str">
        <f>IFERROR(__xludf.DUMMYFUNCTION("GOOGLETRANSLATE(D13175,""fr"",""en"")"),"#VALUE!")</f>
        <v>#VALUE!</v>
      </c>
    </row>
    <row r="13176" ht="15.75" customHeight="1">
      <c r="A13176" s="1" t="s">
        <v>4807</v>
      </c>
      <c r="B13176" s="1">
        <v>1.0</v>
      </c>
      <c r="C13176" s="1" t="s">
        <v>28066</v>
      </c>
      <c r="D13176" s="1" t="s">
        <v>28067</v>
      </c>
      <c r="E13176" s="1" t="s">
        <v>52</v>
      </c>
      <c r="F13176" s="1" t="s">
        <v>11</v>
      </c>
      <c r="G13176" s="1" t="str">
        <f>IFERROR(__xludf.DUMMYFUNCTION("GOOGLETRANSLATE(D13176,""fr"",""en"")"),"#VALUE!")</f>
        <v>#VALUE!</v>
      </c>
    </row>
    <row r="13177" ht="15.75" customHeight="1">
      <c r="A13177" s="1" t="s">
        <v>1361</v>
      </c>
      <c r="B13177" s="1">
        <v>2.0</v>
      </c>
      <c r="C13177" s="1" t="s">
        <v>28068</v>
      </c>
      <c r="D13177" s="1" t="s">
        <v>28069</v>
      </c>
      <c r="E13177" s="1" t="s">
        <v>21</v>
      </c>
      <c r="F13177" s="1" t="s">
        <v>11</v>
      </c>
      <c r="G13177" s="1" t="str">
        <f>IFERROR(__xludf.DUMMYFUNCTION("GOOGLETRANSLATE(D13177,""fr"",""en"")"),"#VALUE!")</f>
        <v>#VALUE!</v>
      </c>
    </row>
    <row r="13178" ht="15.75" customHeight="1">
      <c r="A13178" s="1" t="s">
        <v>1778</v>
      </c>
      <c r="B13178" s="1">
        <v>3.0</v>
      </c>
      <c r="C13178" s="1" t="s">
        <v>28070</v>
      </c>
      <c r="D13178" s="1" t="s">
        <v>28071</v>
      </c>
      <c r="E13178" s="1" t="s">
        <v>10</v>
      </c>
      <c r="F13178" s="1" t="s">
        <v>11</v>
      </c>
      <c r="G13178" s="1" t="str">
        <f>IFERROR(__xludf.DUMMYFUNCTION("GOOGLETRANSLATE(D13178,""fr"",""en"")"),"#VALUE!")</f>
        <v>#VALUE!</v>
      </c>
    </row>
    <row r="13179" ht="15.75" customHeight="1">
      <c r="A13179" s="1" t="s">
        <v>187</v>
      </c>
      <c r="B13179" s="1">
        <v>4.0</v>
      </c>
      <c r="C13179" s="1" t="s">
        <v>28072</v>
      </c>
      <c r="D13179" s="1" t="s">
        <v>28073</v>
      </c>
      <c r="E13179" s="1" t="s">
        <v>10</v>
      </c>
      <c r="F13179" s="1" t="s">
        <v>11</v>
      </c>
      <c r="G13179" s="1" t="str">
        <f>IFERROR(__xludf.DUMMYFUNCTION("GOOGLETRANSLATE(D13179,""fr"",""en"")"),"#VALUE!")</f>
        <v>#VALUE!</v>
      </c>
    </row>
    <row r="13180" ht="15.75" customHeight="1">
      <c r="A13180" s="1" t="s">
        <v>1816</v>
      </c>
      <c r="B13180" s="1">
        <v>4.0</v>
      </c>
      <c r="C13180" s="1" t="s">
        <v>28074</v>
      </c>
      <c r="D13180" s="1" t="s">
        <v>28075</v>
      </c>
      <c r="E13180" s="1" t="s">
        <v>21</v>
      </c>
      <c r="F13180" s="1" t="s">
        <v>11</v>
      </c>
      <c r="G13180" s="1" t="str">
        <f>IFERROR(__xludf.DUMMYFUNCTION("GOOGLETRANSLATE(D13180,""fr"",""en"")"),"#VALUE!")</f>
        <v>#VALUE!</v>
      </c>
    </row>
    <row r="13181" ht="15.75" customHeight="1">
      <c r="A13181" s="1" t="s">
        <v>1696</v>
      </c>
      <c r="B13181" s="1">
        <v>4.0</v>
      </c>
      <c r="C13181" s="1" t="s">
        <v>28076</v>
      </c>
      <c r="D13181" s="1" t="s">
        <v>28077</v>
      </c>
      <c r="E13181" s="1" t="s">
        <v>554</v>
      </c>
      <c r="F13181" s="1" t="s">
        <v>30</v>
      </c>
      <c r="G13181" s="1" t="str">
        <f>IFERROR(__xludf.DUMMYFUNCTION("GOOGLETRANSLATE(D13181,""fr"",""en"")"),"#VALUE!")</f>
        <v>#VALUE!</v>
      </c>
    </row>
    <row r="13182" ht="15.75" customHeight="1">
      <c r="A13182" s="1" t="s">
        <v>5481</v>
      </c>
      <c r="B13182" s="1">
        <v>1.0</v>
      </c>
      <c r="C13182" s="1" t="s">
        <v>28078</v>
      </c>
      <c r="D13182" s="1" t="s">
        <v>28079</v>
      </c>
      <c r="E13182" s="1" t="s">
        <v>226</v>
      </c>
      <c r="F13182" s="1" t="s">
        <v>11</v>
      </c>
      <c r="G13182" s="1" t="str">
        <f>IFERROR(__xludf.DUMMYFUNCTION("GOOGLETRANSLATE(D13182,""fr"",""en"")"),"#VALUE!")</f>
        <v>#VALUE!</v>
      </c>
    </row>
    <row r="13183" ht="15.75" customHeight="1">
      <c r="A13183" s="1" t="s">
        <v>7125</v>
      </c>
      <c r="B13183" s="1">
        <v>1.0</v>
      </c>
      <c r="C13183" s="1" t="s">
        <v>28080</v>
      </c>
      <c r="D13183" s="1" t="s">
        <v>28081</v>
      </c>
      <c r="E13183" s="1" t="s">
        <v>125</v>
      </c>
      <c r="F13183" s="1" t="s">
        <v>11</v>
      </c>
      <c r="G13183" s="1" t="str">
        <f>IFERROR(__xludf.DUMMYFUNCTION("GOOGLETRANSLATE(D13183,""fr"",""en"")"),"#VALUE!")</f>
        <v>#VALUE!</v>
      </c>
    </row>
    <row r="13184" ht="15.75" customHeight="1">
      <c r="A13184" s="1" t="s">
        <v>899</v>
      </c>
      <c r="B13184" s="1">
        <v>4.0</v>
      </c>
      <c r="C13184" s="1" t="s">
        <v>28082</v>
      </c>
      <c r="D13184" s="1" t="s">
        <v>28083</v>
      </c>
      <c r="E13184" s="1" t="s">
        <v>29</v>
      </c>
      <c r="F13184" s="1" t="s">
        <v>30</v>
      </c>
      <c r="G13184" s="1" t="str">
        <f>IFERROR(__xludf.DUMMYFUNCTION("GOOGLETRANSLATE(D13184,""fr"",""en"")"),"#VALUE!")</f>
        <v>#VALUE!</v>
      </c>
    </row>
    <row r="13185" ht="15.75" customHeight="1">
      <c r="A13185" s="1" t="s">
        <v>7484</v>
      </c>
      <c r="B13185" s="1">
        <v>2.0</v>
      </c>
      <c r="C13185" s="1" t="s">
        <v>28084</v>
      </c>
      <c r="D13185" s="1" t="s">
        <v>28085</v>
      </c>
      <c r="E13185" s="1" t="s">
        <v>292</v>
      </c>
      <c r="F13185" s="1" t="s">
        <v>11</v>
      </c>
      <c r="G13185" s="1" t="str">
        <f>IFERROR(__xludf.DUMMYFUNCTION("GOOGLETRANSLATE(D13185,""fr"",""en"")"),"#VALUE!")</f>
        <v>#VALUE!</v>
      </c>
    </row>
    <row r="13186" ht="15.75" customHeight="1">
      <c r="A13186" s="1" t="s">
        <v>801</v>
      </c>
      <c r="B13186" s="1">
        <v>1.0</v>
      </c>
      <c r="C13186" s="1" t="s">
        <v>28086</v>
      </c>
      <c r="D13186" s="1" t="s">
        <v>28087</v>
      </c>
      <c r="E13186" s="1" t="s">
        <v>10</v>
      </c>
      <c r="F13186" s="1" t="s">
        <v>11</v>
      </c>
      <c r="G13186" s="1" t="str">
        <f>IFERROR(__xludf.DUMMYFUNCTION("GOOGLETRANSLATE(D13186,""fr"",""en"")"),"#VALUE!")</f>
        <v>#VALUE!</v>
      </c>
    </row>
    <row r="13187" ht="15.75" customHeight="1">
      <c r="A13187" s="1" t="s">
        <v>4560</v>
      </c>
      <c r="B13187" s="1">
        <v>1.0</v>
      </c>
      <c r="C13187" s="1" t="s">
        <v>28088</v>
      </c>
      <c r="D13187" s="1" t="s">
        <v>28089</v>
      </c>
      <c r="E13187" s="1" t="s">
        <v>250</v>
      </c>
      <c r="F13187" s="1" t="s">
        <v>30</v>
      </c>
      <c r="G13187" s="1" t="str">
        <f>IFERROR(__xludf.DUMMYFUNCTION("GOOGLETRANSLATE(D13187,""fr"",""en"")"),"#VALUE!")</f>
        <v>#VALUE!</v>
      </c>
    </row>
    <row r="13188" ht="15.75" customHeight="1">
      <c r="A13188" s="1" t="s">
        <v>5326</v>
      </c>
      <c r="B13188" s="1">
        <v>5.0</v>
      </c>
      <c r="C13188" s="1" t="s">
        <v>28090</v>
      </c>
      <c r="D13188" s="1" t="s">
        <v>28091</v>
      </c>
      <c r="E13188" s="1" t="s">
        <v>176</v>
      </c>
      <c r="F13188" s="1" t="s">
        <v>66</v>
      </c>
      <c r="G13188" s="1" t="str">
        <f>IFERROR(__xludf.DUMMYFUNCTION("GOOGLETRANSLATE(D13188,""fr"",""en"")"),"#VALUE!")</f>
        <v>#VALUE!</v>
      </c>
    </row>
    <row r="13189" ht="15.75" customHeight="1">
      <c r="A13189" s="1" t="s">
        <v>264</v>
      </c>
      <c r="B13189" s="1">
        <v>5.0</v>
      </c>
      <c r="C13189" s="1" t="s">
        <v>28092</v>
      </c>
      <c r="D13189" s="1" t="s">
        <v>28093</v>
      </c>
      <c r="E13189" s="1" t="s">
        <v>484</v>
      </c>
      <c r="F13189" s="1" t="s">
        <v>118</v>
      </c>
      <c r="G13189" s="1" t="str">
        <f>IFERROR(__xludf.DUMMYFUNCTION("GOOGLETRANSLATE(D13189,""fr"",""en"")"),"#VALUE!")</f>
        <v>#VALUE!</v>
      </c>
    </row>
    <row r="13190" ht="15.75" customHeight="1">
      <c r="A13190" s="1" t="s">
        <v>564</v>
      </c>
      <c r="B13190" s="1">
        <v>2.0</v>
      </c>
      <c r="C13190" s="1" t="s">
        <v>28094</v>
      </c>
      <c r="D13190" s="1" t="s">
        <v>28095</v>
      </c>
      <c r="E13190" s="1" t="s">
        <v>10</v>
      </c>
      <c r="F13190" s="1" t="s">
        <v>11</v>
      </c>
      <c r="G13190" s="1" t="str">
        <f>IFERROR(__xludf.DUMMYFUNCTION("GOOGLETRANSLATE(D13190,""fr"",""en"")"),"#VALUE!")</f>
        <v>#VALUE!</v>
      </c>
    </row>
    <row r="13191" ht="15.75" customHeight="1">
      <c r="A13191" s="1" t="s">
        <v>67</v>
      </c>
      <c r="B13191" s="1">
        <v>4.0</v>
      </c>
      <c r="C13191" s="1" t="s">
        <v>28096</v>
      </c>
      <c r="D13191" s="1" t="s">
        <v>28097</v>
      </c>
      <c r="E13191" s="1" t="s">
        <v>21</v>
      </c>
      <c r="F13191" s="1" t="s">
        <v>11</v>
      </c>
      <c r="G13191" s="1" t="str">
        <f>IFERROR(__xludf.DUMMYFUNCTION("GOOGLETRANSLATE(D13191,""fr"",""en"")"),"#VALUE!")</f>
        <v>#VALUE!</v>
      </c>
    </row>
    <row r="13192" ht="15.75" customHeight="1">
      <c r="A13192" s="1" t="s">
        <v>15399</v>
      </c>
      <c r="B13192" s="1">
        <v>1.0</v>
      </c>
      <c r="C13192" s="1" t="s">
        <v>28098</v>
      </c>
      <c r="D13192" s="1" t="s">
        <v>28099</v>
      </c>
      <c r="E13192" s="1" t="s">
        <v>109</v>
      </c>
      <c r="F13192" s="1" t="s">
        <v>110</v>
      </c>
      <c r="G13192" s="1" t="str">
        <f>IFERROR(__xludf.DUMMYFUNCTION("GOOGLETRANSLATE(D13192,""fr"",""en"")"),"#VALUE!")</f>
        <v>#VALUE!</v>
      </c>
    </row>
    <row r="13193" ht="15.75" customHeight="1">
      <c r="A13193" s="1" t="s">
        <v>701</v>
      </c>
      <c r="B13193" s="1">
        <v>4.0</v>
      </c>
      <c r="C13193" s="1" t="s">
        <v>28100</v>
      </c>
      <c r="D13193" s="1" t="s">
        <v>28101</v>
      </c>
      <c r="E13193" s="1" t="s">
        <v>21</v>
      </c>
      <c r="F13193" s="1" t="s">
        <v>11</v>
      </c>
      <c r="G13193" s="1" t="str">
        <f>IFERROR(__xludf.DUMMYFUNCTION("GOOGLETRANSLATE(D13193,""fr"",""en"")"),"#VALUE!")</f>
        <v>#VALUE!</v>
      </c>
    </row>
    <row r="13194" ht="15.75" customHeight="1">
      <c r="A13194" s="1" t="s">
        <v>2250</v>
      </c>
      <c r="B13194" s="1">
        <v>5.0</v>
      </c>
      <c r="C13194" s="1" t="s">
        <v>28102</v>
      </c>
      <c r="D13194" s="1" t="s">
        <v>28103</v>
      </c>
      <c r="E13194" s="1" t="s">
        <v>65</v>
      </c>
      <c r="F13194" s="1" t="s">
        <v>66</v>
      </c>
      <c r="G13194" s="1" t="str">
        <f>IFERROR(__xludf.DUMMYFUNCTION("GOOGLETRANSLATE(D13194,""fr"",""en"")"),"#VALUE!")</f>
        <v>#VALUE!</v>
      </c>
    </row>
    <row r="13195" ht="15.75" customHeight="1">
      <c r="A13195" s="1" t="s">
        <v>5925</v>
      </c>
      <c r="B13195" s="1">
        <v>5.0</v>
      </c>
      <c r="C13195" s="1" t="s">
        <v>28104</v>
      </c>
      <c r="D13195" s="1" t="s">
        <v>28105</v>
      </c>
      <c r="E13195" s="1" t="s">
        <v>25</v>
      </c>
      <c r="F13195" s="1" t="s">
        <v>110</v>
      </c>
      <c r="G13195" s="1" t="str">
        <f>IFERROR(__xludf.DUMMYFUNCTION("GOOGLETRANSLATE(D13195,""fr"",""en"")"),"#VALUE!")</f>
        <v>#VALUE!</v>
      </c>
    </row>
    <row r="13196" ht="15.75" customHeight="1">
      <c r="A13196" s="1" t="s">
        <v>936</v>
      </c>
      <c r="B13196" s="1">
        <v>5.0</v>
      </c>
      <c r="C13196" s="1" t="s">
        <v>28106</v>
      </c>
      <c r="D13196" s="1" t="s">
        <v>28107</v>
      </c>
      <c r="E13196" s="1" t="s">
        <v>21</v>
      </c>
      <c r="F13196" s="1" t="s">
        <v>11</v>
      </c>
      <c r="G13196" s="1" t="str">
        <f>IFERROR(__xludf.DUMMYFUNCTION("GOOGLETRANSLATE(D13196,""fr"",""en"")"),"#VALUE!")</f>
        <v>#VALUE!</v>
      </c>
    </row>
    <row r="13197" ht="15.75" customHeight="1">
      <c r="A13197" s="1" t="s">
        <v>1062</v>
      </c>
      <c r="B13197" s="1">
        <v>5.0</v>
      </c>
      <c r="C13197" s="1" t="s">
        <v>28108</v>
      </c>
      <c r="D13197" s="1" t="s">
        <v>28109</v>
      </c>
      <c r="E13197" s="1" t="s">
        <v>21</v>
      </c>
      <c r="F13197" s="1" t="s">
        <v>11</v>
      </c>
      <c r="G13197" s="1" t="str">
        <f>IFERROR(__xludf.DUMMYFUNCTION("GOOGLETRANSLATE(D13197,""fr"",""en"")"),"#VALUE!")</f>
        <v>#VALUE!</v>
      </c>
    </row>
    <row r="13198" ht="15.75" customHeight="1">
      <c r="A13198" s="1" t="s">
        <v>2893</v>
      </c>
      <c r="B13198" s="1">
        <v>2.0</v>
      </c>
      <c r="C13198" s="1" t="s">
        <v>28110</v>
      </c>
      <c r="D13198" s="1" t="s">
        <v>28111</v>
      </c>
      <c r="E13198" s="1" t="s">
        <v>21</v>
      </c>
      <c r="F13198" s="1" t="s">
        <v>11</v>
      </c>
      <c r="G13198" s="1" t="str">
        <f>IFERROR(__xludf.DUMMYFUNCTION("GOOGLETRANSLATE(D13198,""fr"",""en"")"),"#VALUE!")</f>
        <v>#VALUE!</v>
      </c>
    </row>
    <row r="13199" ht="15.75" customHeight="1">
      <c r="A13199" s="1" t="s">
        <v>955</v>
      </c>
      <c r="B13199" s="1">
        <v>4.0</v>
      </c>
      <c r="C13199" s="1" t="s">
        <v>28112</v>
      </c>
      <c r="D13199" s="1" t="s">
        <v>28113</v>
      </c>
      <c r="E13199" s="1" t="s">
        <v>554</v>
      </c>
      <c r="F13199" s="1" t="s">
        <v>30</v>
      </c>
      <c r="G13199" s="1" t="str">
        <f>IFERROR(__xludf.DUMMYFUNCTION("GOOGLETRANSLATE(D13199,""fr"",""en"")"),"#VALUE!")</f>
        <v>#VALUE!</v>
      </c>
    </row>
    <row r="13200" ht="15.75" customHeight="1">
      <c r="A13200" s="1" t="s">
        <v>1861</v>
      </c>
      <c r="B13200" s="1">
        <v>1.0</v>
      </c>
      <c r="C13200" s="1" t="s">
        <v>28114</v>
      </c>
      <c r="D13200" s="1" t="s">
        <v>28115</v>
      </c>
      <c r="E13200" s="1" t="s">
        <v>21</v>
      </c>
      <c r="F13200" s="1" t="s">
        <v>11</v>
      </c>
      <c r="G13200" s="1" t="str">
        <f>IFERROR(__xludf.DUMMYFUNCTION("GOOGLETRANSLATE(D13200,""fr"",""en"")"),"#VALUE!")</f>
        <v>#VALUE!</v>
      </c>
    </row>
    <row r="13201" ht="15.75" customHeight="1">
      <c r="A13201" s="1" t="s">
        <v>2747</v>
      </c>
      <c r="B13201" s="1">
        <v>5.0</v>
      </c>
      <c r="C13201" s="1" t="s">
        <v>28116</v>
      </c>
      <c r="D13201" s="1" t="s">
        <v>28117</v>
      </c>
      <c r="E13201" s="1" t="s">
        <v>176</v>
      </c>
      <c r="F13201" s="1" t="s">
        <v>66</v>
      </c>
      <c r="G13201" s="1" t="str">
        <f>IFERROR(__xludf.DUMMYFUNCTION("GOOGLETRANSLATE(D13201,""fr"",""en"")"),"#VALUE!")</f>
        <v>#VALUE!</v>
      </c>
    </row>
    <row r="13202" ht="15.75" customHeight="1">
      <c r="A13202" s="1" t="s">
        <v>5442</v>
      </c>
      <c r="B13202" s="1">
        <v>1.0</v>
      </c>
      <c r="C13202" s="1" t="s">
        <v>28118</v>
      </c>
      <c r="D13202" s="1" t="s">
        <v>28119</v>
      </c>
      <c r="E13202" s="1" t="s">
        <v>29</v>
      </c>
      <c r="F13202" s="1" t="s">
        <v>30</v>
      </c>
      <c r="G13202" s="1" t="str">
        <f>IFERROR(__xludf.DUMMYFUNCTION("GOOGLETRANSLATE(D13202,""fr"",""en"")"),"#VALUE!")</f>
        <v>#VALUE!</v>
      </c>
    </row>
    <row r="13203" ht="15.75" customHeight="1">
      <c r="A13203" s="1" t="s">
        <v>314</v>
      </c>
      <c r="B13203" s="1">
        <v>5.0</v>
      </c>
      <c r="C13203" s="1" t="s">
        <v>28120</v>
      </c>
      <c r="D13203" s="1" t="s">
        <v>28121</v>
      </c>
      <c r="E13203" s="1" t="s">
        <v>3492</v>
      </c>
      <c r="F13203" s="1" t="s">
        <v>3493</v>
      </c>
      <c r="G13203" s="1" t="str">
        <f>IFERROR(__xludf.DUMMYFUNCTION("GOOGLETRANSLATE(D13203,""fr"",""en"")"),"#VALUE!")</f>
        <v>#VALUE!</v>
      </c>
    </row>
    <row r="13204" ht="15.75" customHeight="1">
      <c r="A13204" s="1" t="s">
        <v>12197</v>
      </c>
      <c r="B13204" s="1">
        <v>1.0</v>
      </c>
      <c r="C13204" s="1" t="s">
        <v>28122</v>
      </c>
      <c r="D13204" s="1" t="s">
        <v>28123</v>
      </c>
      <c r="E13204" s="1" t="s">
        <v>575</v>
      </c>
      <c r="F13204" s="1" t="s">
        <v>84</v>
      </c>
      <c r="G13204" s="1" t="str">
        <f>IFERROR(__xludf.DUMMYFUNCTION("GOOGLETRANSLATE(D13204,""fr"",""en"")"),"#VALUE!")</f>
        <v>#VALUE!</v>
      </c>
    </row>
    <row r="13205" ht="15.75" customHeight="1">
      <c r="A13205" s="1" t="s">
        <v>532</v>
      </c>
      <c r="B13205" s="1">
        <v>5.0</v>
      </c>
      <c r="C13205" s="1" t="s">
        <v>28124</v>
      </c>
      <c r="D13205" s="1" t="s">
        <v>28125</v>
      </c>
      <c r="E13205" s="1" t="s">
        <v>10</v>
      </c>
      <c r="F13205" s="1" t="s">
        <v>11</v>
      </c>
      <c r="G13205" s="1" t="str">
        <f>IFERROR(__xludf.DUMMYFUNCTION("GOOGLETRANSLATE(D13205,""fr"",""en"")"),"#VALUE!")</f>
        <v>#VALUE!</v>
      </c>
    </row>
    <row r="13206" ht="15.75" customHeight="1">
      <c r="A13206" s="1" t="s">
        <v>707</v>
      </c>
      <c r="B13206" s="1">
        <v>4.0</v>
      </c>
      <c r="C13206" s="1" t="s">
        <v>28126</v>
      </c>
      <c r="D13206" s="1" t="s">
        <v>28127</v>
      </c>
      <c r="E13206" s="1" t="s">
        <v>10</v>
      </c>
      <c r="F13206" s="1" t="s">
        <v>11</v>
      </c>
      <c r="G13206" s="1" t="str">
        <f>IFERROR(__xludf.DUMMYFUNCTION("GOOGLETRANSLATE(D13206,""fr"",""en"")"),"#VALUE!")</f>
        <v>#VALUE!</v>
      </c>
    </row>
    <row r="13207" ht="15.75" customHeight="1">
      <c r="A13207" s="1" t="s">
        <v>14476</v>
      </c>
      <c r="B13207" s="1">
        <v>3.0</v>
      </c>
      <c r="C13207" s="1" t="s">
        <v>28128</v>
      </c>
      <c r="D13207" s="1" t="s">
        <v>28129</v>
      </c>
      <c r="E13207" s="1" t="s">
        <v>10</v>
      </c>
      <c r="F13207" s="1" t="s">
        <v>11</v>
      </c>
      <c r="G13207" s="1" t="str">
        <f>IFERROR(__xludf.DUMMYFUNCTION("GOOGLETRANSLATE(D13207,""fr"",""en"")"),"#VALUE!")</f>
        <v>#VALUE!</v>
      </c>
    </row>
    <row r="13208" ht="15.75" customHeight="1">
      <c r="A13208" s="1" t="s">
        <v>4275</v>
      </c>
      <c r="B13208" s="1">
        <v>1.0</v>
      </c>
      <c r="C13208" s="1" t="s">
        <v>28130</v>
      </c>
      <c r="D13208" s="1" t="s">
        <v>28131</v>
      </c>
      <c r="E13208" s="1" t="s">
        <v>827</v>
      </c>
      <c r="F13208" s="1" t="s">
        <v>39</v>
      </c>
      <c r="G13208" s="1" t="str">
        <f>IFERROR(__xludf.DUMMYFUNCTION("GOOGLETRANSLATE(D13208,""fr"",""en"")"),"#VALUE!")</f>
        <v>#VALUE!</v>
      </c>
    </row>
    <row r="13209" ht="15.75" customHeight="1">
      <c r="A13209" s="1" t="s">
        <v>3448</v>
      </c>
      <c r="B13209" s="1">
        <v>4.0</v>
      </c>
      <c r="C13209" s="1" t="s">
        <v>28132</v>
      </c>
      <c r="D13209" s="1" t="s">
        <v>28133</v>
      </c>
      <c r="E13209" s="1" t="s">
        <v>169</v>
      </c>
      <c r="F13209" s="1" t="s">
        <v>11</v>
      </c>
      <c r="G13209" s="1" t="str">
        <f>IFERROR(__xludf.DUMMYFUNCTION("GOOGLETRANSLATE(D13209,""fr"",""en"")"),"#VALUE!")</f>
        <v>#VALUE!</v>
      </c>
    </row>
    <row r="13210" ht="15.75" customHeight="1">
      <c r="A13210" s="1" t="s">
        <v>2109</v>
      </c>
      <c r="B13210" s="1">
        <v>3.0</v>
      </c>
      <c r="C13210" s="1" t="s">
        <v>28134</v>
      </c>
      <c r="D13210" s="1" t="s">
        <v>28135</v>
      </c>
      <c r="E13210" s="1" t="s">
        <v>10</v>
      </c>
      <c r="F13210" s="1" t="s">
        <v>11</v>
      </c>
      <c r="G13210" s="1" t="str">
        <f>IFERROR(__xludf.DUMMYFUNCTION("GOOGLETRANSLATE(D13210,""fr"",""en"")"),"#VALUE!")</f>
        <v>#VALUE!</v>
      </c>
    </row>
    <row r="13211" ht="15.75" customHeight="1">
      <c r="A13211" s="1" t="s">
        <v>758</v>
      </c>
      <c r="B13211" s="1">
        <v>1.0</v>
      </c>
      <c r="C13211" s="1" t="s">
        <v>28136</v>
      </c>
      <c r="D13211" s="1" t="s">
        <v>28137</v>
      </c>
      <c r="E13211" s="1" t="s">
        <v>10</v>
      </c>
      <c r="F13211" s="1" t="s">
        <v>11</v>
      </c>
      <c r="G13211" s="1" t="str">
        <f>IFERROR(__xludf.DUMMYFUNCTION("GOOGLETRANSLATE(D13211,""fr"",""en"")"),"#VALUE!")</f>
        <v>#VALUE!</v>
      </c>
    </row>
    <row r="13212" ht="15.75" customHeight="1">
      <c r="A13212" s="1" t="s">
        <v>1816</v>
      </c>
      <c r="B13212" s="1">
        <v>3.0</v>
      </c>
      <c r="C13212" s="1" t="s">
        <v>28138</v>
      </c>
      <c r="D13212" s="1" t="s">
        <v>28139</v>
      </c>
      <c r="E13212" s="1" t="s">
        <v>21</v>
      </c>
      <c r="F13212" s="1" t="s">
        <v>11</v>
      </c>
      <c r="G13212" s="1" t="str">
        <f>IFERROR(__xludf.DUMMYFUNCTION("GOOGLETRANSLATE(D13212,""fr"",""en"")"),"#VALUE!")</f>
        <v>#VALUE!</v>
      </c>
    </row>
    <row r="13213" ht="15.75" customHeight="1">
      <c r="A13213" s="1" t="s">
        <v>104</v>
      </c>
      <c r="B13213" s="1">
        <v>1.0</v>
      </c>
      <c r="C13213" s="1" t="s">
        <v>28140</v>
      </c>
      <c r="D13213" s="1" t="s">
        <v>28141</v>
      </c>
      <c r="E13213" s="1" t="s">
        <v>250</v>
      </c>
      <c r="F13213" s="1" t="s">
        <v>30</v>
      </c>
      <c r="G13213" s="1" t="str">
        <f>IFERROR(__xludf.DUMMYFUNCTION("GOOGLETRANSLATE(D13213,""fr"",""en"")"),"#VALUE!")</f>
        <v>#VALUE!</v>
      </c>
    </row>
    <row r="13214" ht="15.75" customHeight="1">
      <c r="A13214" s="1" t="s">
        <v>3010</v>
      </c>
      <c r="B13214" s="1">
        <v>1.0</v>
      </c>
      <c r="C13214" s="1" t="s">
        <v>28142</v>
      </c>
      <c r="D13214" s="1" t="s">
        <v>28143</v>
      </c>
      <c r="E13214" s="1" t="s">
        <v>117</v>
      </c>
      <c r="F13214" s="1" t="s">
        <v>48</v>
      </c>
      <c r="G13214" s="1" t="str">
        <f>IFERROR(__xludf.DUMMYFUNCTION("GOOGLETRANSLATE(D13214,""fr"",""en"")"),"#VALUE!")</f>
        <v>#VALUE!</v>
      </c>
    </row>
    <row r="13215" ht="15.75" customHeight="1">
      <c r="A13215" s="1" t="s">
        <v>667</v>
      </c>
      <c r="B13215" s="1">
        <v>5.0</v>
      </c>
      <c r="C13215" s="1" t="s">
        <v>28144</v>
      </c>
      <c r="D13215" s="1" t="s">
        <v>28145</v>
      </c>
      <c r="E13215" s="1" t="s">
        <v>21</v>
      </c>
      <c r="F13215" s="1" t="s">
        <v>11</v>
      </c>
      <c r="G13215" s="1" t="str">
        <f>IFERROR(__xludf.DUMMYFUNCTION("GOOGLETRANSLATE(D13215,""fr"",""en"")"),"#VALUE!")</f>
        <v>#VALUE!</v>
      </c>
    </row>
    <row r="13216" ht="15.75" customHeight="1">
      <c r="A13216" s="1" t="s">
        <v>4347</v>
      </c>
      <c r="B13216" s="1">
        <v>3.0</v>
      </c>
      <c r="C13216" s="1" t="s">
        <v>28146</v>
      </c>
      <c r="D13216" s="1" t="s">
        <v>28147</v>
      </c>
      <c r="E13216" s="1" t="s">
        <v>827</v>
      </c>
      <c r="F13216" s="1" t="s">
        <v>39</v>
      </c>
      <c r="G13216" s="1" t="str">
        <f>IFERROR(__xludf.DUMMYFUNCTION("GOOGLETRANSLATE(D13216,""fr"",""en"")"),"#VALUE!")</f>
        <v>#VALUE!</v>
      </c>
    </row>
    <row r="13217" ht="15.75" customHeight="1">
      <c r="A13217" s="1" t="s">
        <v>16561</v>
      </c>
      <c r="B13217" s="1">
        <v>3.0</v>
      </c>
      <c r="C13217" s="1" t="s">
        <v>28148</v>
      </c>
      <c r="D13217" s="1" t="s">
        <v>28149</v>
      </c>
      <c r="E13217" s="1" t="s">
        <v>125</v>
      </c>
      <c r="F13217" s="1" t="s">
        <v>110</v>
      </c>
      <c r="G13217" s="1" t="str">
        <f>IFERROR(__xludf.DUMMYFUNCTION("GOOGLETRANSLATE(D13217,""fr"",""en"")"),"#VALUE!")</f>
        <v>#VALUE!</v>
      </c>
    </row>
    <row r="13218" ht="15.75" customHeight="1">
      <c r="A13218" s="1" t="s">
        <v>6621</v>
      </c>
      <c r="B13218" s="1">
        <v>1.0</v>
      </c>
      <c r="C13218" s="1" t="s">
        <v>17870</v>
      </c>
      <c r="D13218" s="1" t="s">
        <v>28150</v>
      </c>
      <c r="E13218" s="1" t="s">
        <v>296</v>
      </c>
      <c r="F13218" s="1" t="s">
        <v>66</v>
      </c>
      <c r="G13218" s="1" t="str">
        <f>IFERROR(__xludf.DUMMYFUNCTION("GOOGLETRANSLATE(D13218,""fr"",""en"")"),"#VALUE!")</f>
        <v>#VALUE!</v>
      </c>
    </row>
    <row r="13219" ht="15.75" customHeight="1">
      <c r="A13219" s="1" t="s">
        <v>28151</v>
      </c>
      <c r="B13219" s="1">
        <v>1.0</v>
      </c>
      <c r="C13219" s="1" t="s">
        <v>28152</v>
      </c>
      <c r="D13219" s="1" t="s">
        <v>28153</v>
      </c>
      <c r="E13219" s="1" t="s">
        <v>1192</v>
      </c>
      <c r="F13219" s="1" t="s">
        <v>84</v>
      </c>
      <c r="G13219" s="1" t="str">
        <f>IFERROR(__xludf.DUMMYFUNCTION("GOOGLETRANSLATE(D13219,""fr"",""en"")"),"#VALUE!")</f>
        <v>#VALUE!</v>
      </c>
    </row>
    <row r="13220" ht="15.75" customHeight="1">
      <c r="A13220" s="1" t="s">
        <v>758</v>
      </c>
      <c r="B13220" s="1">
        <v>5.0</v>
      </c>
      <c r="C13220" s="1" t="s">
        <v>28154</v>
      </c>
      <c r="D13220" s="1" t="s">
        <v>28155</v>
      </c>
      <c r="E13220" s="1" t="s">
        <v>21</v>
      </c>
      <c r="F13220" s="1" t="s">
        <v>11</v>
      </c>
      <c r="G13220" s="1" t="str">
        <f>IFERROR(__xludf.DUMMYFUNCTION("GOOGLETRANSLATE(D13220,""fr"",""en"")"),"#VALUE!")</f>
        <v>#VALUE!</v>
      </c>
    </row>
    <row r="13221" ht="15.75" customHeight="1">
      <c r="A13221" s="1" t="s">
        <v>4735</v>
      </c>
      <c r="B13221" s="1">
        <v>5.0</v>
      </c>
      <c r="C13221" s="1" t="s">
        <v>28156</v>
      </c>
      <c r="D13221" s="1" t="s">
        <v>28157</v>
      </c>
      <c r="E13221" s="1" t="s">
        <v>29</v>
      </c>
      <c r="F13221" s="1" t="s">
        <v>30</v>
      </c>
      <c r="G13221" s="1" t="str">
        <f>IFERROR(__xludf.DUMMYFUNCTION("GOOGLETRANSLATE(D13221,""fr"",""en"")"),"#VALUE!")</f>
        <v>#VALUE!</v>
      </c>
    </row>
    <row r="13222" ht="15.75" customHeight="1">
      <c r="A13222" s="1" t="s">
        <v>1987</v>
      </c>
      <c r="B13222" s="1">
        <v>1.0</v>
      </c>
      <c r="C13222" s="1" t="s">
        <v>28158</v>
      </c>
      <c r="D13222" s="1" t="s">
        <v>28159</v>
      </c>
      <c r="E13222" s="1" t="s">
        <v>21</v>
      </c>
      <c r="F13222" s="1" t="s">
        <v>11</v>
      </c>
      <c r="G13222" s="1" t="str">
        <f>IFERROR(__xludf.DUMMYFUNCTION("GOOGLETRANSLATE(D13222,""fr"",""en"")"),"#VALUE!")</f>
        <v>#VALUE!</v>
      </c>
    </row>
    <row r="13223" ht="15.75" customHeight="1">
      <c r="A13223" s="1" t="s">
        <v>220</v>
      </c>
      <c r="B13223" s="1">
        <v>5.0</v>
      </c>
      <c r="C13223" s="1" t="s">
        <v>28160</v>
      </c>
      <c r="D13223" s="1" t="s">
        <v>28161</v>
      </c>
      <c r="E13223" s="1" t="s">
        <v>65</v>
      </c>
      <c r="F13223" s="1" t="s">
        <v>66</v>
      </c>
      <c r="G13223" s="1" t="str">
        <f>IFERROR(__xludf.DUMMYFUNCTION("GOOGLETRANSLATE(D13223,""fr"",""en"")"),"#VALUE!")</f>
        <v>#VALUE!</v>
      </c>
    </row>
    <row r="13224" ht="15.75" customHeight="1">
      <c r="A13224" s="1" t="s">
        <v>1562</v>
      </c>
      <c r="B13224" s="1">
        <v>5.0</v>
      </c>
      <c r="C13224" s="1" t="s">
        <v>28162</v>
      </c>
      <c r="D13224" s="1" t="s">
        <v>28163</v>
      </c>
      <c r="E13224" s="1" t="s">
        <v>21</v>
      </c>
      <c r="F13224" s="1" t="s">
        <v>11</v>
      </c>
      <c r="G13224" s="1" t="str">
        <f>IFERROR(__xludf.DUMMYFUNCTION("GOOGLETRANSLATE(D13224,""fr"",""en"")"),"#VALUE!")</f>
        <v>#VALUE!</v>
      </c>
    </row>
    <row r="13225" ht="15.75" customHeight="1">
      <c r="A13225" s="1" t="s">
        <v>1113</v>
      </c>
      <c r="B13225" s="1">
        <v>5.0</v>
      </c>
      <c r="C13225" s="1" t="s">
        <v>28164</v>
      </c>
      <c r="D13225" s="1" t="s">
        <v>28165</v>
      </c>
      <c r="E13225" s="1" t="s">
        <v>21</v>
      </c>
      <c r="F13225" s="1" t="s">
        <v>11</v>
      </c>
      <c r="G13225" s="1" t="str">
        <f>IFERROR(__xludf.DUMMYFUNCTION("GOOGLETRANSLATE(D13225,""fr"",""en"")"),"#VALUE!")</f>
        <v>#VALUE!</v>
      </c>
    </row>
    <row r="13226" ht="15.75" customHeight="1">
      <c r="A13226" s="1" t="s">
        <v>20110</v>
      </c>
      <c r="B13226" s="1">
        <v>4.0</v>
      </c>
      <c r="C13226" s="1" t="s">
        <v>28166</v>
      </c>
      <c r="D13226" s="1" t="s">
        <v>28167</v>
      </c>
      <c r="E13226" s="1" t="s">
        <v>29</v>
      </c>
      <c r="F13226" s="1" t="s">
        <v>30</v>
      </c>
      <c r="G13226" s="1" t="str">
        <f>IFERROR(__xludf.DUMMYFUNCTION("GOOGLETRANSLATE(D13226,""fr"",""en"")"),"#VALUE!")</f>
        <v>#VALUE!</v>
      </c>
    </row>
    <row r="13227" ht="15.75" customHeight="1">
      <c r="A13227" s="1" t="s">
        <v>615</v>
      </c>
      <c r="B13227" s="1">
        <v>5.0</v>
      </c>
      <c r="C13227" s="1" t="s">
        <v>28168</v>
      </c>
      <c r="D13227" s="1" t="s">
        <v>28169</v>
      </c>
      <c r="E13227" s="1" t="s">
        <v>65</v>
      </c>
      <c r="F13227" s="1" t="s">
        <v>66</v>
      </c>
      <c r="G13227" s="1" t="str">
        <f>IFERROR(__xludf.DUMMYFUNCTION("GOOGLETRANSLATE(D13227,""fr"",""en"")"),"#VALUE!")</f>
        <v>#VALUE!</v>
      </c>
    </row>
    <row r="13228" ht="15.75" customHeight="1">
      <c r="A13228" s="1" t="s">
        <v>7</v>
      </c>
      <c r="B13228" s="1">
        <v>5.0</v>
      </c>
      <c r="C13228" s="1" t="s">
        <v>28170</v>
      </c>
      <c r="D13228" s="1" t="s">
        <v>28171</v>
      </c>
      <c r="E13228" s="1" t="s">
        <v>10</v>
      </c>
      <c r="F13228" s="1" t="s">
        <v>11</v>
      </c>
      <c r="G13228" s="1" t="str">
        <f>IFERROR(__xludf.DUMMYFUNCTION("GOOGLETRANSLATE(D13228,""fr"",""en"")"),"#VALUE!")</f>
        <v>#VALUE!</v>
      </c>
    </row>
    <row r="13229" ht="15.75" customHeight="1">
      <c r="A13229" s="1" t="s">
        <v>1434</v>
      </c>
      <c r="B13229" s="1">
        <v>5.0</v>
      </c>
      <c r="C13229" s="1" t="s">
        <v>28172</v>
      </c>
      <c r="D13229" s="1" t="s">
        <v>28173</v>
      </c>
      <c r="E13229" s="1" t="s">
        <v>10</v>
      </c>
      <c r="F13229" s="1" t="s">
        <v>11</v>
      </c>
      <c r="G13229" s="1" t="str">
        <f>IFERROR(__xludf.DUMMYFUNCTION("GOOGLETRANSLATE(D13229,""fr"",""en"")"),"#VALUE!")</f>
        <v>#VALUE!</v>
      </c>
    </row>
    <row r="13230" ht="15.75" customHeight="1">
      <c r="A13230" s="1" t="s">
        <v>2240</v>
      </c>
      <c r="B13230" s="1">
        <v>1.0</v>
      </c>
      <c r="C13230" s="1" t="s">
        <v>28174</v>
      </c>
      <c r="D13230" s="1" t="s">
        <v>28175</v>
      </c>
      <c r="E13230" s="1" t="s">
        <v>117</v>
      </c>
      <c r="F13230" s="1" t="s">
        <v>118</v>
      </c>
      <c r="G13230" s="1" t="str">
        <f>IFERROR(__xludf.DUMMYFUNCTION("GOOGLETRANSLATE(D13230,""fr"",""en"")"),"#VALUE!")</f>
        <v>#VALUE!</v>
      </c>
    </row>
    <row r="13231" ht="15.75" customHeight="1">
      <c r="A13231" s="1" t="s">
        <v>8946</v>
      </c>
      <c r="B13231" s="1">
        <v>1.0</v>
      </c>
      <c r="C13231" s="1" t="s">
        <v>28176</v>
      </c>
      <c r="D13231" s="1" t="s">
        <v>28177</v>
      </c>
      <c r="E13231" s="1" t="s">
        <v>575</v>
      </c>
      <c r="F13231" s="1" t="s">
        <v>84</v>
      </c>
      <c r="G13231" s="1" t="str">
        <f>IFERROR(__xludf.DUMMYFUNCTION("GOOGLETRANSLATE(D13231,""fr"",""en"")"),"#VALUE!")</f>
        <v>#VALUE!</v>
      </c>
    </row>
    <row r="13232" ht="15.75" customHeight="1">
      <c r="A13232" s="1" t="s">
        <v>1929</v>
      </c>
      <c r="B13232" s="1">
        <v>1.0</v>
      </c>
      <c r="C13232" s="1" t="s">
        <v>28178</v>
      </c>
      <c r="D13232" s="1" t="s">
        <v>28179</v>
      </c>
      <c r="E13232" s="1" t="s">
        <v>21</v>
      </c>
      <c r="F13232" s="1" t="s">
        <v>11</v>
      </c>
      <c r="G13232" s="1" t="str">
        <f>IFERROR(__xludf.DUMMYFUNCTION("GOOGLETRANSLATE(D13232,""fr"",""en"")"),"#VALUE!")</f>
        <v>#VALUE!</v>
      </c>
    </row>
    <row r="13233" ht="15.75" customHeight="1">
      <c r="A13233" s="1" t="s">
        <v>14826</v>
      </c>
      <c r="B13233" s="1">
        <v>1.0</v>
      </c>
      <c r="C13233" s="1" t="s">
        <v>28180</v>
      </c>
      <c r="D13233" s="1" t="s">
        <v>28181</v>
      </c>
      <c r="E13233" s="1" t="s">
        <v>10</v>
      </c>
      <c r="F13233" s="1" t="s">
        <v>11</v>
      </c>
      <c r="G13233" s="1" t="str">
        <f>IFERROR(__xludf.DUMMYFUNCTION("GOOGLETRANSLATE(D13233,""fr"",""en"")"),"#VALUE!")</f>
        <v>#VALUE!</v>
      </c>
    </row>
    <row r="13234" ht="15.75" customHeight="1">
      <c r="A13234" s="1" t="s">
        <v>2753</v>
      </c>
      <c r="B13234" s="1">
        <v>1.0</v>
      </c>
      <c r="C13234" s="1" t="s">
        <v>28182</v>
      </c>
      <c r="D13234" s="1" t="s">
        <v>28183</v>
      </c>
      <c r="E13234" s="1" t="s">
        <v>169</v>
      </c>
      <c r="F13234" s="1" t="s">
        <v>110</v>
      </c>
      <c r="G13234" s="1" t="str">
        <f>IFERROR(__xludf.DUMMYFUNCTION("GOOGLETRANSLATE(D13234,""fr"",""en"")"),"#VALUE!")</f>
        <v>#VALUE!</v>
      </c>
    </row>
    <row r="13235" ht="15.75" customHeight="1">
      <c r="A13235" s="1" t="s">
        <v>1476</v>
      </c>
      <c r="B13235" s="1">
        <v>3.0</v>
      </c>
      <c r="C13235" s="1" t="s">
        <v>28184</v>
      </c>
      <c r="D13235" s="1" t="s">
        <v>28185</v>
      </c>
      <c r="E13235" s="1" t="s">
        <v>10</v>
      </c>
      <c r="F13235" s="1" t="s">
        <v>11</v>
      </c>
      <c r="G13235" s="1" t="str">
        <f>IFERROR(__xludf.DUMMYFUNCTION("GOOGLETRANSLATE(D13235,""fr"",""en"")"),"#VALUE!")</f>
        <v>#VALUE!</v>
      </c>
    </row>
    <row r="13236" ht="15.75" customHeight="1">
      <c r="A13236" s="1" t="s">
        <v>18</v>
      </c>
      <c r="B13236" s="1">
        <v>5.0</v>
      </c>
      <c r="C13236" s="1" t="s">
        <v>28186</v>
      </c>
      <c r="D13236" s="1" t="s">
        <v>28187</v>
      </c>
      <c r="E13236" s="1" t="s">
        <v>21</v>
      </c>
      <c r="F13236" s="1" t="s">
        <v>11</v>
      </c>
      <c r="G13236" s="1" t="str">
        <f>IFERROR(__xludf.DUMMYFUNCTION("GOOGLETRANSLATE(D13236,""fr"",""en"")"),"My parents advised me for your insurance because they are customers.
The advisor informed me and the price a year suits me
Regards Mr Johan Sirjacques")</f>
        <v>My parents advised me for your insurance because they are customers.
The advisor informed me and the price a year suits me
Regards Mr Johan Sirjacques</v>
      </c>
    </row>
    <row r="13237" ht="15.75" customHeight="1">
      <c r="A13237" s="1" t="s">
        <v>3186</v>
      </c>
      <c r="B13237" s="1">
        <v>5.0</v>
      </c>
      <c r="C13237" s="1" t="s">
        <v>28188</v>
      </c>
      <c r="D13237" s="1" t="s">
        <v>28189</v>
      </c>
      <c r="E13237" s="1" t="s">
        <v>10</v>
      </c>
      <c r="F13237" s="1" t="s">
        <v>11</v>
      </c>
      <c r="G13237" s="1" t="str">
        <f>IFERROR(__xludf.DUMMYFUNCTION("GOOGLETRANSLATE(D13237,""fr"",""en"")"),"#VALUE!")</f>
        <v>#VALUE!</v>
      </c>
    </row>
    <row r="13238" ht="15.75" customHeight="1">
      <c r="A13238" s="1" t="s">
        <v>624</v>
      </c>
      <c r="B13238" s="1">
        <v>5.0</v>
      </c>
      <c r="C13238" s="1" t="s">
        <v>28190</v>
      </c>
      <c r="D13238" s="1" t="s">
        <v>28191</v>
      </c>
      <c r="E13238" s="1" t="s">
        <v>10</v>
      </c>
      <c r="F13238" s="1" t="s">
        <v>11</v>
      </c>
      <c r="G13238" s="1" t="str">
        <f>IFERROR(__xludf.DUMMYFUNCTION("GOOGLETRANSLATE(D13238,""fr"",""en"")"),"#VALUE!")</f>
        <v>#VALUE!</v>
      </c>
    </row>
    <row r="13239" ht="15.75" customHeight="1">
      <c r="A13239" s="1" t="s">
        <v>264</v>
      </c>
      <c r="B13239" s="1">
        <v>2.0</v>
      </c>
      <c r="C13239" s="1" t="s">
        <v>28192</v>
      </c>
      <c r="D13239" s="1" t="s">
        <v>28193</v>
      </c>
      <c r="E13239" s="1" t="s">
        <v>65</v>
      </c>
      <c r="F13239" s="1" t="s">
        <v>66</v>
      </c>
      <c r="G13239" s="1" t="str">
        <f>IFERROR(__xludf.DUMMYFUNCTION("GOOGLETRANSLATE(D13239,""fr"",""en"")"),"#VALUE!")</f>
        <v>#VALUE!</v>
      </c>
    </row>
    <row r="13240" ht="15.75" customHeight="1">
      <c r="A13240" s="1" t="s">
        <v>2429</v>
      </c>
      <c r="B13240" s="1">
        <v>2.0</v>
      </c>
      <c r="C13240" s="1" t="s">
        <v>28194</v>
      </c>
      <c r="D13240" s="1" t="s">
        <v>28195</v>
      </c>
      <c r="E13240" s="1" t="s">
        <v>2053</v>
      </c>
      <c r="F13240" s="1" t="s">
        <v>84</v>
      </c>
      <c r="G13240" s="1" t="str">
        <f>IFERROR(__xludf.DUMMYFUNCTION("GOOGLETRANSLATE(D13240,""fr"",""en"")"),"1 year and a half after the renegotiation of my loan, I am still waiting for my new insurance schedule. All pretexts are good for postponing. So I solve.")</f>
        <v>1 year and a half after the renegotiation of my loan, I am still waiting for my new insurance schedule. All pretexts are good for postponing. So I solve.</v>
      </c>
    </row>
    <row r="13241" ht="15.75" customHeight="1">
      <c r="A13241" s="1" t="s">
        <v>414</v>
      </c>
      <c r="B13241" s="1">
        <v>4.0</v>
      </c>
      <c r="C13241" s="1" t="s">
        <v>28196</v>
      </c>
      <c r="D13241" s="1" t="s">
        <v>28197</v>
      </c>
      <c r="E13241" s="1" t="s">
        <v>21</v>
      </c>
      <c r="F13241" s="1" t="s">
        <v>11</v>
      </c>
      <c r="G13241" s="1" t="str">
        <f>IFERROR(__xludf.DUMMYFUNCTION("GOOGLETRANSLATE(D13241,""fr"",""en"")"),"#VALUE!")</f>
        <v>#VALUE!</v>
      </c>
    </row>
    <row r="13242" ht="15.75" customHeight="1">
      <c r="A13242" s="1" t="s">
        <v>4455</v>
      </c>
      <c r="B13242" s="1">
        <v>3.0</v>
      </c>
      <c r="C13242" s="1" t="s">
        <v>28198</v>
      </c>
      <c r="D13242" s="1" t="s">
        <v>28199</v>
      </c>
      <c r="E13242" s="1" t="s">
        <v>21</v>
      </c>
      <c r="F13242" s="1" t="s">
        <v>11</v>
      </c>
      <c r="G13242" s="1" t="str">
        <f>IFERROR(__xludf.DUMMYFUNCTION("GOOGLETRANSLATE(D13242,""fr"",""en"")"),"#VALUE!")</f>
        <v>#VALUE!</v>
      </c>
    </row>
    <row r="13243" ht="15.75" customHeight="1">
      <c r="A13243" s="1" t="s">
        <v>1796</v>
      </c>
      <c r="B13243" s="1">
        <v>2.0</v>
      </c>
      <c r="C13243" s="1" t="s">
        <v>28200</v>
      </c>
      <c r="D13243" s="1" t="s">
        <v>28201</v>
      </c>
      <c r="E13243" s="1" t="s">
        <v>554</v>
      </c>
      <c r="F13243" s="1" t="s">
        <v>30</v>
      </c>
      <c r="G13243" s="1" t="str">
        <f>IFERROR(__xludf.DUMMYFUNCTION("GOOGLETRANSLATE(D13243,""fr"",""en"")"),"#VALUE!")</f>
        <v>#VALUE!</v>
      </c>
    </row>
    <row r="13244" ht="15.75" customHeight="1">
      <c r="A13244" s="1" t="s">
        <v>35</v>
      </c>
      <c r="B13244" s="1">
        <v>1.0</v>
      </c>
      <c r="C13244" s="1" t="s">
        <v>28202</v>
      </c>
      <c r="D13244" s="1" t="s">
        <v>28203</v>
      </c>
      <c r="E13244" s="1" t="s">
        <v>21</v>
      </c>
      <c r="F13244" s="1" t="s">
        <v>11</v>
      </c>
      <c r="G13244" s="1" t="str">
        <f>IFERROR(__xludf.DUMMYFUNCTION("GOOGLETRANSLATE(D13244,""fr"",""en"")"),"#VALUE!")</f>
        <v>#VALUE!</v>
      </c>
    </row>
    <row r="13245" ht="15.75" customHeight="1">
      <c r="A13245" s="1" t="s">
        <v>147</v>
      </c>
      <c r="B13245" s="1">
        <v>5.0</v>
      </c>
      <c r="C13245" s="1" t="s">
        <v>28204</v>
      </c>
      <c r="D13245" s="1" t="s">
        <v>28205</v>
      </c>
      <c r="E13245" s="1" t="s">
        <v>10</v>
      </c>
      <c r="F13245" s="1" t="s">
        <v>11</v>
      </c>
      <c r="G13245" s="1" t="str">
        <f>IFERROR(__xludf.DUMMYFUNCTION("GOOGLETRANSLATE(D13245,""fr"",""en"")"),"#VALUE!")</f>
        <v>#VALUE!</v>
      </c>
    </row>
    <row r="13246" ht="15.75" customHeight="1">
      <c r="A13246" s="1" t="s">
        <v>774</v>
      </c>
      <c r="B13246" s="1">
        <v>4.0</v>
      </c>
      <c r="C13246" s="1" t="s">
        <v>28206</v>
      </c>
      <c r="D13246" s="1" t="s">
        <v>28207</v>
      </c>
      <c r="E13246" s="1" t="s">
        <v>21</v>
      </c>
      <c r="F13246" s="1" t="s">
        <v>11</v>
      </c>
      <c r="G13246" s="1" t="str">
        <f>IFERROR(__xludf.DUMMYFUNCTION("GOOGLETRANSLATE(D13246,""fr"",""en"")"),"#VALUE!")</f>
        <v>#VALUE!</v>
      </c>
    </row>
    <row r="13247" ht="15.75" customHeight="1">
      <c r="A13247" s="1" t="s">
        <v>2857</v>
      </c>
      <c r="B13247" s="1">
        <v>2.0</v>
      </c>
      <c r="C13247" s="1" t="s">
        <v>28208</v>
      </c>
      <c r="D13247" s="1" t="s">
        <v>28209</v>
      </c>
      <c r="E13247" s="1" t="s">
        <v>21</v>
      </c>
      <c r="F13247" s="1" t="s">
        <v>11</v>
      </c>
      <c r="G13247" s="1" t="str">
        <f>IFERROR(__xludf.DUMMYFUNCTION("GOOGLETRANSLATE(D13247,""fr"",""en"")"),"#VALUE!")</f>
        <v>#VALUE!</v>
      </c>
    </row>
    <row r="13248" ht="15.75" customHeight="1">
      <c r="A13248" s="1" t="s">
        <v>2181</v>
      </c>
      <c r="B13248" s="1">
        <v>1.0</v>
      </c>
      <c r="C13248" s="1" t="s">
        <v>28210</v>
      </c>
      <c r="D13248" s="1" t="s">
        <v>28211</v>
      </c>
      <c r="E13248" s="1" t="s">
        <v>296</v>
      </c>
      <c r="F13248" s="1" t="s">
        <v>11</v>
      </c>
      <c r="G13248" s="1" t="str">
        <f>IFERROR(__xludf.DUMMYFUNCTION("GOOGLETRANSLATE(D13248,""fr"",""en"")"),"#VALUE!")</f>
        <v>#VALUE!</v>
      </c>
    </row>
    <row r="13249" ht="15.75" customHeight="1">
      <c r="A13249" s="1" t="s">
        <v>9027</v>
      </c>
      <c r="B13249" s="1">
        <v>4.0</v>
      </c>
      <c r="C13249" s="1" t="s">
        <v>28212</v>
      </c>
      <c r="D13249" s="1" t="s">
        <v>28213</v>
      </c>
      <c r="E13249" s="1" t="s">
        <v>10</v>
      </c>
      <c r="F13249" s="1" t="s">
        <v>11</v>
      </c>
      <c r="G13249" s="1" t="str">
        <f>IFERROR(__xludf.DUMMYFUNCTION("GOOGLETRANSLATE(D13249,""fr"",""en"")"),"#VALUE!")</f>
        <v>#VALUE!</v>
      </c>
    </row>
    <row r="13250" ht="15.75" customHeight="1">
      <c r="A13250" s="1" t="s">
        <v>28214</v>
      </c>
      <c r="B13250" s="1">
        <v>2.0</v>
      </c>
      <c r="C13250" s="1" t="s">
        <v>28215</v>
      </c>
      <c r="D13250" s="1" t="s">
        <v>28216</v>
      </c>
      <c r="E13250" s="1" t="s">
        <v>10</v>
      </c>
      <c r="F13250" s="1" t="s">
        <v>11</v>
      </c>
      <c r="G13250" s="1" t="str">
        <f>IFERROR(__xludf.DUMMYFUNCTION("GOOGLETRANSLATE(D13250,""fr"",""en"")"),"#VALUE!")</f>
        <v>#VALUE!</v>
      </c>
    </row>
    <row r="13251" ht="15.75" customHeight="1">
      <c r="A13251" s="1" t="s">
        <v>4607</v>
      </c>
      <c r="B13251" s="1">
        <v>3.0</v>
      </c>
      <c r="C13251" s="1" t="s">
        <v>28217</v>
      </c>
      <c r="D13251" s="1" t="s">
        <v>28218</v>
      </c>
      <c r="E13251" s="1" t="s">
        <v>21</v>
      </c>
      <c r="F13251" s="1" t="s">
        <v>11</v>
      </c>
      <c r="G13251" s="1" t="str">
        <f>IFERROR(__xludf.DUMMYFUNCTION("GOOGLETRANSLATE(D13251,""fr"",""en"")"),"#VALUE!")</f>
        <v>#VALUE!</v>
      </c>
    </row>
    <row r="13252" ht="15.75" customHeight="1">
      <c r="A13252" s="1" t="s">
        <v>11257</v>
      </c>
      <c r="B13252" s="1">
        <v>2.0</v>
      </c>
      <c r="C13252" s="1" t="s">
        <v>28219</v>
      </c>
      <c r="D13252" s="1" t="s">
        <v>28220</v>
      </c>
      <c r="E13252" s="1" t="s">
        <v>169</v>
      </c>
      <c r="F13252" s="1" t="s">
        <v>11</v>
      </c>
      <c r="G13252" s="1" t="str">
        <f>IFERROR(__xludf.DUMMYFUNCTION("GOOGLETRANSLATE(D13252,""fr"",""en"")"),"#VALUE!")</f>
        <v>#VALUE!</v>
      </c>
    </row>
    <row r="13253" ht="15.75" customHeight="1">
      <c r="A13253" s="1" t="s">
        <v>26</v>
      </c>
      <c r="B13253" s="1">
        <v>1.0</v>
      </c>
      <c r="C13253" s="1" t="s">
        <v>28221</v>
      </c>
      <c r="D13253" s="1" t="s">
        <v>28222</v>
      </c>
      <c r="E13253" s="1" t="s">
        <v>52</v>
      </c>
      <c r="F13253" s="1" t="s">
        <v>118</v>
      </c>
      <c r="G13253" s="1" t="str">
        <f>IFERROR(__xludf.DUMMYFUNCTION("GOOGLETRANSLATE(D13253,""fr"",""en"")"),"#VALUE!")</f>
        <v>#VALUE!</v>
      </c>
    </row>
    <row r="13254" ht="15.75" customHeight="1">
      <c r="A13254" s="1" t="s">
        <v>1390</v>
      </c>
      <c r="B13254" s="1">
        <v>2.0</v>
      </c>
      <c r="C13254" s="1" t="s">
        <v>28223</v>
      </c>
      <c r="D13254" s="1" t="s">
        <v>28224</v>
      </c>
      <c r="E13254" s="1" t="s">
        <v>646</v>
      </c>
      <c r="F13254" s="1" t="s">
        <v>39</v>
      </c>
      <c r="G13254" s="1" t="str">
        <f>IFERROR(__xludf.DUMMYFUNCTION("GOOGLETRANSLATE(D13254,""fr"",""en"")"),"#VALUE!")</f>
        <v>#VALUE!</v>
      </c>
    </row>
    <row r="13255" ht="15.75" customHeight="1">
      <c r="A13255" s="1" t="s">
        <v>5672</v>
      </c>
      <c r="B13255" s="1">
        <v>3.0</v>
      </c>
      <c r="C13255" s="1" t="s">
        <v>28225</v>
      </c>
      <c r="D13255" s="1" t="s">
        <v>28226</v>
      </c>
      <c r="E13255" s="1" t="s">
        <v>21</v>
      </c>
      <c r="F13255" s="1" t="s">
        <v>11</v>
      </c>
      <c r="G13255" s="1" t="str">
        <f>IFERROR(__xludf.DUMMYFUNCTION("GOOGLETRANSLATE(D13255,""fr"",""en"")"),"#VALUE!")</f>
        <v>#VALUE!</v>
      </c>
    </row>
    <row r="13256" ht="15.75" customHeight="1">
      <c r="A13256" s="1" t="s">
        <v>5596</v>
      </c>
      <c r="B13256" s="1">
        <v>2.0</v>
      </c>
      <c r="C13256" s="1" t="s">
        <v>28227</v>
      </c>
      <c r="D13256" s="1" t="s">
        <v>28228</v>
      </c>
      <c r="E13256" s="1" t="s">
        <v>827</v>
      </c>
      <c r="F13256" s="1" t="s">
        <v>39</v>
      </c>
      <c r="G13256" s="1" t="str">
        <f>IFERROR(__xludf.DUMMYFUNCTION("GOOGLETRANSLATE(D13256,""fr"",""en"")"),"#VALUE!")</f>
        <v>#VALUE!</v>
      </c>
    </row>
    <row r="13257" ht="15.75" customHeight="1">
      <c r="A13257" s="1" t="s">
        <v>4437</v>
      </c>
      <c r="B13257" s="1">
        <v>5.0</v>
      </c>
      <c r="C13257" s="1" t="s">
        <v>28229</v>
      </c>
      <c r="D13257" s="1" t="s">
        <v>28230</v>
      </c>
      <c r="E13257" s="1" t="s">
        <v>21</v>
      </c>
      <c r="F13257" s="1" t="s">
        <v>11</v>
      </c>
      <c r="G13257" s="1" t="str">
        <f>IFERROR(__xludf.DUMMYFUNCTION("GOOGLETRANSLATE(D13257,""fr"",""en"")"),"#VALUE!")</f>
        <v>#VALUE!</v>
      </c>
    </row>
    <row r="13258" ht="15.75" customHeight="1">
      <c r="A13258" s="1" t="s">
        <v>7283</v>
      </c>
      <c r="B13258" s="1">
        <v>1.0</v>
      </c>
      <c r="C13258" s="1" t="s">
        <v>28231</v>
      </c>
      <c r="D13258" s="1" t="s">
        <v>28232</v>
      </c>
      <c r="E13258" s="1" t="s">
        <v>29</v>
      </c>
      <c r="F13258" s="1" t="s">
        <v>30</v>
      </c>
      <c r="G13258" s="1" t="str">
        <f>IFERROR(__xludf.DUMMYFUNCTION("GOOGLETRANSLATE(D13258,""fr"",""en"")"),"#VALUE!")</f>
        <v>#VALUE!</v>
      </c>
    </row>
    <row r="13259" ht="15.75" customHeight="1">
      <c r="A13259" s="1" t="s">
        <v>615</v>
      </c>
      <c r="B13259" s="1">
        <v>4.0</v>
      </c>
      <c r="C13259" s="1" t="s">
        <v>28233</v>
      </c>
      <c r="D13259" s="1" t="s">
        <v>28234</v>
      </c>
      <c r="E13259" s="1" t="s">
        <v>226</v>
      </c>
      <c r="F13259" s="1" t="s">
        <v>110</v>
      </c>
      <c r="G13259" s="1" t="str">
        <f>IFERROR(__xludf.DUMMYFUNCTION("GOOGLETRANSLATE(D13259,""fr"",""en"")"),"#VALUE!")</f>
        <v>#VALUE!</v>
      </c>
    </row>
    <row r="13260" ht="15.75" customHeight="1">
      <c r="A13260" s="1" t="s">
        <v>14092</v>
      </c>
      <c r="B13260" s="1">
        <v>2.0</v>
      </c>
      <c r="C13260" s="1" t="s">
        <v>28235</v>
      </c>
      <c r="D13260" s="1" t="s">
        <v>28236</v>
      </c>
      <c r="E13260" s="1" t="s">
        <v>614</v>
      </c>
      <c r="F13260" s="1" t="s">
        <v>30</v>
      </c>
      <c r="G13260" s="1" t="str">
        <f>IFERROR(__xludf.DUMMYFUNCTION("GOOGLETRANSLATE(D13260,""fr"",""en"")"),"#VALUE!")</f>
        <v>#VALUE!</v>
      </c>
    </row>
    <row r="13261" ht="15.75" customHeight="1">
      <c r="A13261" s="1" t="s">
        <v>14699</v>
      </c>
      <c r="B13261" s="1">
        <v>2.0</v>
      </c>
      <c r="C13261" s="1" t="s">
        <v>28237</v>
      </c>
      <c r="D13261" s="1" t="s">
        <v>28238</v>
      </c>
      <c r="E13261" s="1" t="s">
        <v>2053</v>
      </c>
      <c r="F13261" s="1" t="s">
        <v>84</v>
      </c>
      <c r="G13261" s="1" t="str">
        <f>IFERROR(__xludf.DUMMYFUNCTION("GOOGLETRANSLATE(D13261,""fr"",""en"")"),"#VALUE!")</f>
        <v>#VALUE!</v>
      </c>
    </row>
    <row r="13262" ht="15.75" customHeight="1">
      <c r="A13262" s="1" t="s">
        <v>701</v>
      </c>
      <c r="B13262" s="1">
        <v>4.0</v>
      </c>
      <c r="C13262" s="1" t="s">
        <v>28239</v>
      </c>
      <c r="D13262" s="1" t="s">
        <v>28240</v>
      </c>
      <c r="E13262" s="1" t="s">
        <v>109</v>
      </c>
      <c r="F13262" s="1" t="s">
        <v>110</v>
      </c>
      <c r="G13262" s="1" t="str">
        <f>IFERROR(__xludf.DUMMYFUNCTION("GOOGLETRANSLATE(D13262,""fr"",""en"")"),"#VALUE!")</f>
        <v>#VALUE!</v>
      </c>
    </row>
    <row r="13263" ht="15.75" customHeight="1">
      <c r="A13263" s="1" t="s">
        <v>173</v>
      </c>
      <c r="B13263" s="1">
        <v>5.0</v>
      </c>
      <c r="C13263" s="1" t="s">
        <v>28241</v>
      </c>
      <c r="D13263" s="1" t="s">
        <v>28242</v>
      </c>
      <c r="E13263" s="1" t="s">
        <v>10</v>
      </c>
      <c r="F13263" s="1" t="s">
        <v>11</v>
      </c>
      <c r="G13263" s="1" t="str">
        <f>IFERROR(__xludf.DUMMYFUNCTION("GOOGLETRANSLATE(D13263,""fr"",""en"")"),"I am very satisfied with the service
I highly recommend
Direct Top Insurance of the TOP
Thank you for your good continuation service")</f>
        <v>I am very satisfied with the service
I highly recommend
Direct Top Insurance of the TOP
Thank you for your good continuation service</v>
      </c>
    </row>
    <row r="13264" ht="15.75" customHeight="1">
      <c r="A13264" s="1" t="s">
        <v>28243</v>
      </c>
      <c r="B13264" s="1">
        <v>3.0</v>
      </c>
      <c r="C13264" s="1" t="s">
        <v>28244</v>
      </c>
      <c r="D13264" s="1" t="s">
        <v>28245</v>
      </c>
      <c r="E13264" s="1" t="s">
        <v>296</v>
      </c>
      <c r="F13264" s="1" t="s">
        <v>11</v>
      </c>
      <c r="G13264" s="1" t="str">
        <f>IFERROR(__xludf.DUMMYFUNCTION("GOOGLETRANSLATE(D13264,""fr"",""en"")"),"#VALUE!")</f>
        <v>#VALUE!</v>
      </c>
    </row>
    <row r="13265" ht="15.75" customHeight="1">
      <c r="A13265" s="1" t="s">
        <v>62</v>
      </c>
      <c r="B13265" s="1">
        <v>3.0</v>
      </c>
      <c r="C13265" s="1" t="s">
        <v>28246</v>
      </c>
      <c r="D13265" s="1" t="s">
        <v>28247</v>
      </c>
      <c r="E13265" s="1" t="s">
        <v>10</v>
      </c>
      <c r="F13265" s="1" t="s">
        <v>11</v>
      </c>
      <c r="G13265" s="1" t="str">
        <f>IFERROR(__xludf.DUMMYFUNCTION("GOOGLETRANSLATE(D13265,""fr"",""en"")"),"#VALUE!")</f>
        <v>#VALUE!</v>
      </c>
    </row>
    <row r="13266" ht="15.75" customHeight="1">
      <c r="A13266" s="1" t="s">
        <v>532</v>
      </c>
      <c r="B13266" s="1">
        <v>5.0</v>
      </c>
      <c r="C13266" s="1" t="s">
        <v>28248</v>
      </c>
      <c r="D13266" s="1" t="s">
        <v>28249</v>
      </c>
      <c r="E13266" s="1" t="s">
        <v>10</v>
      </c>
      <c r="F13266" s="1" t="s">
        <v>11</v>
      </c>
      <c r="G13266" s="1" t="str">
        <f>IFERROR(__xludf.DUMMYFUNCTION("GOOGLETRANSLATE(D13266,""fr"",""en"")"),"#VALUE!")</f>
        <v>#VALUE!</v>
      </c>
    </row>
    <row r="13267" ht="15.75" customHeight="1">
      <c r="A13267" s="1" t="s">
        <v>1218</v>
      </c>
      <c r="B13267" s="1">
        <v>5.0</v>
      </c>
      <c r="C13267" s="1" t="s">
        <v>28250</v>
      </c>
      <c r="D13267" s="1" t="s">
        <v>28251</v>
      </c>
      <c r="E13267" s="1" t="s">
        <v>21</v>
      </c>
      <c r="F13267" s="1" t="s">
        <v>11</v>
      </c>
      <c r="G13267" s="1" t="str">
        <f>IFERROR(__xludf.DUMMYFUNCTION("GOOGLETRANSLATE(D13267,""fr"",""en"")"),"#VALUE!")</f>
        <v>#VALUE!</v>
      </c>
    </row>
    <row r="13268" ht="15.75" customHeight="1">
      <c r="A13268" s="1" t="s">
        <v>505</v>
      </c>
      <c r="B13268" s="1">
        <v>1.0</v>
      </c>
      <c r="C13268" s="1" t="s">
        <v>28252</v>
      </c>
      <c r="D13268" s="1" t="s">
        <v>28253</v>
      </c>
      <c r="E13268" s="1" t="s">
        <v>10</v>
      </c>
      <c r="F13268" s="1" t="s">
        <v>11</v>
      </c>
      <c r="G13268" s="1" t="str">
        <f>IFERROR(__xludf.DUMMYFUNCTION("GOOGLETRANSLATE(D13268,""fr"",""en"")"),"#VALUE!")</f>
        <v>#VALUE!</v>
      </c>
    </row>
    <row r="13269" ht="15.75" customHeight="1">
      <c r="A13269" s="1" t="s">
        <v>929</v>
      </c>
      <c r="B13269" s="1">
        <v>4.0</v>
      </c>
      <c r="C13269" s="1" t="s">
        <v>28254</v>
      </c>
      <c r="D13269" s="1" t="s">
        <v>28255</v>
      </c>
      <c r="E13269" s="1" t="s">
        <v>29</v>
      </c>
      <c r="F13269" s="1" t="s">
        <v>30</v>
      </c>
      <c r="G13269" s="1" t="str">
        <f>IFERROR(__xludf.DUMMYFUNCTION("GOOGLETRANSLATE(D13269,""fr"",""en"")"),"#VALUE!")</f>
        <v>#VALUE!</v>
      </c>
    </row>
    <row r="13270" ht="15.75" customHeight="1">
      <c r="A13270" s="1" t="s">
        <v>1303</v>
      </c>
      <c r="B13270" s="1">
        <v>1.0</v>
      </c>
      <c r="C13270" s="1" t="s">
        <v>28256</v>
      </c>
      <c r="D13270" s="1" t="s">
        <v>28257</v>
      </c>
      <c r="E13270" s="1" t="s">
        <v>65</v>
      </c>
      <c r="F13270" s="1" t="s">
        <v>66</v>
      </c>
      <c r="G13270" s="1" t="str">
        <f>IFERROR(__xludf.DUMMYFUNCTION("GOOGLETRANSLATE(D13270,""fr"",""en"")"),"#VALUE!")</f>
        <v>#VALUE!</v>
      </c>
    </row>
    <row r="13271" ht="15.75" customHeight="1">
      <c r="A13271" s="1" t="s">
        <v>10029</v>
      </c>
      <c r="B13271" s="1">
        <v>3.0</v>
      </c>
      <c r="C13271" s="1" t="s">
        <v>22548</v>
      </c>
      <c r="D13271" s="1" t="s">
        <v>28258</v>
      </c>
      <c r="E13271" s="1" t="s">
        <v>10</v>
      </c>
      <c r="F13271" s="1" t="s">
        <v>11</v>
      </c>
      <c r="G13271" s="1" t="str">
        <f>IFERROR(__xludf.DUMMYFUNCTION("GOOGLETRANSLATE(D13271,""fr"",""en"")"),"For 52 years that I have been driving, I have zero responsible accident
My penultimate insurer was AXA for about 20 years
On 18 02 2015 I got involved with Direct Insurance following a phone blow from them. The seller will reassure me by explaining that D"&amp;"A was a subsidiary of Axa.
My AXA insurer wanted to get me back but Da refused
I certainly had a bad luck to be parked in the wrong place at the wrong time
I saw damage to my vehicle when I returned to my home (after traveling 250km).
In the parking lo"&amp;"t where I had parked my vehicle very close to a forklift, on which there was on the fork concrete and wooden rafters. A truck was also parked nearby.
I therefore suppose a hanging by the machine or its content since the Charriot and the truck were no lon"&amp;"ger there when I returned from Carrefour Contact).
 The report of the expert mandated by DA affirms: two different impacts, one of which would be stripes characteristic of a shock against a fixed body (terminal, wall, masonry work ...)
Despite my all -r"&amp;"isk insurance I have total refusal for my repairs.
So I understood that I would never be taken care of also I decided to carry out the work at
my charge and change insurer.
I contacted a professional in October 2016. I have a repair quote (510 euros inc"&amp;"luding tax), it will tell me that my version was credible and even likely since the wing is not damaged above the wheel whose gender is striped.
On 7 12 2016, I am preceded by DA by its termination at 31 01 2017 following the provisions of article L113-1"&amp;"2 of the insurance code.
My big problem is the information statement addressed by Direct Insurance which specifies the disaster but he forgets to mention the non -covered charge of these costs. In addition, it leads to negative effects vis-à-vis a new in"&amp;"surer (refusal of insurance or increase in the premium).
Conclusion :
My wrong is that of having accepted an insurer who is not near my home.
I find myself with a disaster not taken care of (which I can understand even if I am not satisfied since there a"&amp;"re two impacts and an unequivocal expert observation and that I have no proof of my good faith) . Then there is the deadline for maturity of 31 01 2017, which I accept with pleasure because it was already my intension. On the other hand, the information s"&amp;"tatement which reports 1 non -responsible loss but we forget to mention ""not taken care of by DA"".
Is it normal that D.A does not specify it on the RI and moreover this same statement can induce a significant surprise or the refusal of insurance when yo"&amp;"u want to make sure?
The paradox: I specify that I have never made spend one penny for an accident or I would have a share of responsibility and this for 52 years (verifiable from the files A.G.I.R.A.)
Morality: as expected, I will have my vehicle repai"&amp;"red before the end of February 2017 at my expense.
I help Direct Assurance to have the decency to address an information notably without the mention of this disaster or to add its non -management.
NO ANSWER
")</f>
        <v>For 52 years that I have been driving, I have zero responsible accident
My penultimate insurer was AXA for about 20 years
On 18 02 2015 I got involved with Direct Insurance following a phone blow from them. The seller will reassure me by explaining that DA was a subsidiary of Axa.
My AXA insurer wanted to get me back but Da refused
I certainly had a bad luck to be parked in the wrong place at the wrong time
I saw damage to my vehicle when I returned to my home (after traveling 250km).
In the parking lot where I had parked my vehicle very close to a forklift, on which there was on the fork concrete and wooden rafters. A truck was also parked nearby.
I therefore suppose a hanging by the machine or its content since the Charriot and the truck were no longer there when I returned from Carrefour Contact).
 The report of the expert mandated by DA affirms: two different impacts, one of which would be stripes characteristic of a shock against a fixed body (terminal, wall, masonry work ...)
Despite my all -risk insurance I have total refusal for my repairs.
So I understood that I would never be taken care of also I decided to carry out the work at
my charge and change insurer.
I contacted a professional in October 2016. I have a repair quote (510 euros including tax), it will tell me that my version was credible and even likely since the wing is not damaged above the wheel whose gender is striped.
On 7 12 2016, I am preceded by DA by its termination at 31 01 2017 following the provisions of article L113-12 of the insurance code.
My big problem is the information statement addressed by Direct Insurance which specifies the disaster but he forgets to mention the non -covered charge of these costs. In addition, it leads to negative effects vis-à-vis a new insurer (refusal of insurance or increase in the premium).
Conclusion :
My wrong is that of having accepted an insurer who is not near my home.
I find myself with a disaster not taken care of (which I can understand even if I am not satisfied since there are two impacts and an unequivocal expert observation and that I have no proof of my good faith) . Then there is the deadline for maturity of 31 01 2017, which I accept with pleasure because it was already my intension. On the other hand, the information statement which reports 1 non -responsible loss but we forget to mention "not taken care of by DA".
Is it normal that D.A does not specify it on the RI and moreover this same statement can induce a significant surprise or the refusal of insurance when you want to make sure?
The paradox: I specify that I have never made spend one penny for an accident or I would have a share of responsibility and this for 52 years (verifiable from the files A.G.I.R.A.)
Morality: as expected, I will have my vehicle repaired before the end of February 2017 at my expense.
I help Direct Assurance to have the decency to address an information notably without the mention of this disaster or to add its non -management.
NO ANSWER
</v>
      </c>
    </row>
    <row r="13272" ht="15.75" customHeight="1">
      <c r="A13272" s="1" t="s">
        <v>1152</v>
      </c>
      <c r="B13272" s="1">
        <v>3.0</v>
      </c>
      <c r="C13272" s="1" t="s">
        <v>28259</v>
      </c>
      <c r="D13272" s="1" t="s">
        <v>28260</v>
      </c>
      <c r="E13272" s="1" t="s">
        <v>47</v>
      </c>
      <c r="F13272" s="1" t="s">
        <v>48</v>
      </c>
      <c r="G13272" s="1" t="str">
        <f>IFERROR(__xludf.DUMMYFUNCTION("GOOGLETRANSLATE(D13272,""fr"",""en"")"),"#VALUE!")</f>
        <v>#VALUE!</v>
      </c>
    </row>
    <row r="13273" ht="15.75" customHeight="1">
      <c r="A13273" s="1" t="s">
        <v>4427</v>
      </c>
      <c r="B13273" s="1">
        <v>5.0</v>
      </c>
      <c r="C13273" s="1" t="s">
        <v>18263</v>
      </c>
      <c r="D13273" s="1" t="s">
        <v>28261</v>
      </c>
      <c r="E13273" s="1" t="s">
        <v>614</v>
      </c>
      <c r="F13273" s="1" t="s">
        <v>30</v>
      </c>
      <c r="G13273" s="1" t="str">
        <f>IFERROR(__xludf.DUMMYFUNCTION("GOOGLETRANSLATE(D13273,""fr"",""en"")"),"#VALUE!")</f>
        <v>#VALUE!</v>
      </c>
    </row>
    <row r="13274" ht="15.75" customHeight="1">
      <c r="A13274" s="1" t="s">
        <v>19023</v>
      </c>
      <c r="B13274" s="1">
        <v>1.0</v>
      </c>
      <c r="C13274" s="1" t="s">
        <v>28262</v>
      </c>
      <c r="D13274" s="1" t="s">
        <v>28263</v>
      </c>
      <c r="E13274" s="1" t="s">
        <v>273</v>
      </c>
      <c r="F13274" s="1" t="s">
        <v>11</v>
      </c>
      <c r="G13274" s="1" t="str">
        <f>IFERROR(__xludf.DUMMYFUNCTION("GOOGLETRANSLATE(D13274,""fr"",""en"")"),"#VALUE!")</f>
        <v>#VALUE!</v>
      </c>
    </row>
    <row r="13275" ht="15.75" customHeight="1">
      <c r="A13275" s="1" t="s">
        <v>564</v>
      </c>
      <c r="B13275" s="1">
        <v>4.0</v>
      </c>
      <c r="C13275" s="1" t="s">
        <v>28264</v>
      </c>
      <c r="D13275" s="1" t="s">
        <v>28265</v>
      </c>
      <c r="E13275" s="1" t="s">
        <v>10</v>
      </c>
      <c r="F13275" s="1" t="s">
        <v>11</v>
      </c>
      <c r="G13275" s="1" t="str">
        <f>IFERROR(__xludf.DUMMYFUNCTION("GOOGLETRANSLATE(D13275,""fr"",""en"")"),"#VALUE!")</f>
        <v>#VALUE!</v>
      </c>
    </row>
    <row r="13276" ht="15.75" customHeight="1">
      <c r="A13276" s="1" t="s">
        <v>5732</v>
      </c>
      <c r="B13276" s="1">
        <v>2.0</v>
      </c>
      <c r="C13276" s="1" t="s">
        <v>28266</v>
      </c>
      <c r="D13276" s="1" t="s">
        <v>28267</v>
      </c>
      <c r="E13276" s="1" t="s">
        <v>109</v>
      </c>
      <c r="F13276" s="1" t="s">
        <v>110</v>
      </c>
      <c r="G13276" s="1" t="str">
        <f>IFERROR(__xludf.DUMMYFUNCTION("GOOGLETRANSLATE(D13276,""fr"",""en"")"),"#VALUE!")</f>
        <v>#VALUE!</v>
      </c>
    </row>
    <row r="13277" ht="15.75" customHeight="1">
      <c r="A13277" s="1" t="s">
        <v>11257</v>
      </c>
      <c r="B13277" s="1">
        <v>1.0</v>
      </c>
      <c r="C13277" s="1" t="s">
        <v>28268</v>
      </c>
      <c r="D13277" s="1" t="s">
        <v>28269</v>
      </c>
      <c r="E13277" s="1" t="s">
        <v>827</v>
      </c>
      <c r="F13277" s="1" t="s">
        <v>39</v>
      </c>
      <c r="G13277" s="1" t="str">
        <f>IFERROR(__xludf.DUMMYFUNCTION("GOOGLETRANSLATE(D13277,""fr"",""en"")"),"#VALUE!")</f>
        <v>#VALUE!</v>
      </c>
    </row>
    <row r="13278" ht="15.75" customHeight="1">
      <c r="A13278" s="1" t="s">
        <v>4432</v>
      </c>
      <c r="B13278" s="1">
        <v>4.0</v>
      </c>
      <c r="C13278" s="1" t="s">
        <v>28270</v>
      </c>
      <c r="D13278" s="1" t="s">
        <v>28271</v>
      </c>
      <c r="E13278" s="1" t="s">
        <v>10</v>
      </c>
      <c r="F13278" s="1" t="s">
        <v>11</v>
      </c>
      <c r="G13278" s="1" t="str">
        <f>IFERROR(__xludf.DUMMYFUNCTION("GOOGLETRANSLATE(D13278,""fr"",""en"")"),"#VALUE!")</f>
        <v>#VALUE!</v>
      </c>
    </row>
    <row r="13279" ht="15.75" customHeight="1">
      <c r="A13279" s="1" t="s">
        <v>132</v>
      </c>
      <c r="B13279" s="1">
        <v>5.0</v>
      </c>
      <c r="C13279" s="1" t="s">
        <v>28272</v>
      </c>
      <c r="D13279" s="1" t="s">
        <v>28273</v>
      </c>
      <c r="E13279" s="1" t="s">
        <v>29</v>
      </c>
      <c r="F13279" s="1" t="s">
        <v>30</v>
      </c>
      <c r="G13279" s="1" t="str">
        <f>IFERROR(__xludf.DUMMYFUNCTION("GOOGLETRANSLATE(D13279,""fr"",""en"")"),"#VALUE!")</f>
        <v>#VALUE!</v>
      </c>
    </row>
    <row r="13280" ht="15.75" customHeight="1">
      <c r="A13280" s="1" t="s">
        <v>2048</v>
      </c>
      <c r="B13280" s="1">
        <v>5.0</v>
      </c>
      <c r="C13280" s="1" t="s">
        <v>28274</v>
      </c>
      <c r="D13280" s="1" t="s">
        <v>28275</v>
      </c>
      <c r="E13280" s="1" t="s">
        <v>21</v>
      </c>
      <c r="F13280" s="1" t="s">
        <v>11</v>
      </c>
      <c r="G13280" s="1" t="str">
        <f>IFERROR(__xludf.DUMMYFUNCTION("GOOGLETRANSLATE(D13280,""fr"",""en"")"),"#VALUE!")</f>
        <v>#VALUE!</v>
      </c>
    </row>
    <row r="13281" ht="15.75" customHeight="1">
      <c r="A13281" s="1" t="s">
        <v>618</v>
      </c>
      <c r="B13281" s="1">
        <v>1.0</v>
      </c>
      <c r="C13281" s="1" t="s">
        <v>28276</v>
      </c>
      <c r="D13281" s="1" t="s">
        <v>28277</v>
      </c>
      <c r="E13281" s="1" t="s">
        <v>109</v>
      </c>
      <c r="F13281" s="1" t="s">
        <v>11</v>
      </c>
      <c r="G13281" s="1" t="str">
        <f>IFERROR(__xludf.DUMMYFUNCTION("GOOGLETRANSLATE(D13281,""fr"",""en"")"),"#VALUE!")</f>
        <v>#VALUE!</v>
      </c>
    </row>
    <row r="13282" ht="15.75" customHeight="1">
      <c r="A13282" s="1" t="s">
        <v>22597</v>
      </c>
      <c r="B13282" s="1">
        <v>1.0</v>
      </c>
      <c r="C13282" s="1" t="s">
        <v>28278</v>
      </c>
      <c r="D13282" s="1" t="s">
        <v>28279</v>
      </c>
      <c r="E13282" s="1" t="s">
        <v>10</v>
      </c>
      <c r="F13282" s="1" t="s">
        <v>11</v>
      </c>
      <c r="G13282" s="1" t="str">
        <f>IFERROR(__xludf.DUMMYFUNCTION("GOOGLETRANSLATE(D13282,""fr"",""en"")"),"#VALUE!")</f>
        <v>#VALUE!</v>
      </c>
    </row>
    <row r="13283" ht="15.75" customHeight="1">
      <c r="A13283" s="1" t="s">
        <v>1057</v>
      </c>
      <c r="B13283" s="1">
        <v>5.0</v>
      </c>
      <c r="C13283" s="1" t="s">
        <v>28280</v>
      </c>
      <c r="D13283" s="1" t="s">
        <v>28281</v>
      </c>
      <c r="E13283" s="1" t="s">
        <v>10</v>
      </c>
      <c r="F13283" s="1" t="s">
        <v>11</v>
      </c>
      <c r="G13283" s="1" t="str">
        <f>IFERROR(__xludf.DUMMYFUNCTION("GOOGLETRANSLATE(D13283,""fr"",""en"")"),"#VALUE!")</f>
        <v>#VALUE!</v>
      </c>
    </row>
    <row r="13284" ht="15.75" customHeight="1">
      <c r="A13284" s="1" t="s">
        <v>2190</v>
      </c>
      <c r="B13284" s="1">
        <v>1.0</v>
      </c>
      <c r="C13284" s="1" t="s">
        <v>28282</v>
      </c>
      <c r="D13284" s="1" t="s">
        <v>28283</v>
      </c>
      <c r="E13284" s="1" t="s">
        <v>1543</v>
      </c>
      <c r="F13284" s="1" t="s">
        <v>118</v>
      </c>
      <c r="G13284" s="1" t="str">
        <f>IFERROR(__xludf.DUMMYFUNCTION("GOOGLETRANSLATE(D13284,""fr"",""en"")"),"#VALUE!")</f>
        <v>#VALUE!</v>
      </c>
    </row>
    <row r="13285" ht="15.75" customHeight="1">
      <c r="A13285" s="1" t="s">
        <v>532</v>
      </c>
      <c r="B13285" s="1">
        <v>5.0</v>
      </c>
      <c r="C13285" s="1" t="s">
        <v>28284</v>
      </c>
      <c r="D13285" s="1" t="s">
        <v>28285</v>
      </c>
      <c r="E13285" s="1" t="s">
        <v>10</v>
      </c>
      <c r="F13285" s="1" t="s">
        <v>11</v>
      </c>
      <c r="G13285" s="1" t="str">
        <f>IFERROR(__xludf.DUMMYFUNCTION("GOOGLETRANSLATE(D13285,""fr"",""en"")"),"#VALUE!")</f>
        <v>#VALUE!</v>
      </c>
    </row>
    <row r="13286" ht="15.75" customHeight="1">
      <c r="A13286" s="1" t="s">
        <v>156</v>
      </c>
      <c r="B13286" s="1">
        <v>1.0</v>
      </c>
      <c r="C13286" s="1" t="s">
        <v>28286</v>
      </c>
      <c r="D13286" s="1" t="s">
        <v>28287</v>
      </c>
      <c r="E13286" s="1" t="s">
        <v>125</v>
      </c>
      <c r="F13286" s="1" t="s">
        <v>11</v>
      </c>
      <c r="G13286" s="1" t="str">
        <f>IFERROR(__xludf.DUMMYFUNCTION("GOOGLETRANSLATE(D13286,""fr"",""en"")"),"#VALUE!")</f>
        <v>#VALUE!</v>
      </c>
    </row>
    <row r="13287" ht="15.75" customHeight="1">
      <c r="A13287" s="1" t="s">
        <v>3693</v>
      </c>
      <c r="B13287" s="1">
        <v>4.0</v>
      </c>
      <c r="C13287" s="1" t="s">
        <v>28288</v>
      </c>
      <c r="D13287" s="1" t="s">
        <v>28289</v>
      </c>
      <c r="E13287" s="1" t="s">
        <v>614</v>
      </c>
      <c r="F13287" s="1" t="s">
        <v>30</v>
      </c>
      <c r="G13287" s="1" t="str">
        <f>IFERROR(__xludf.DUMMYFUNCTION("GOOGLETRANSLATE(D13287,""fr"",""en"")"),"#VALUE!")</f>
        <v>#VALUE!</v>
      </c>
    </row>
    <row r="13288" ht="15.75" customHeight="1">
      <c r="A13288" s="1" t="s">
        <v>25787</v>
      </c>
      <c r="B13288" s="1">
        <v>1.0</v>
      </c>
      <c r="C13288" s="1" t="s">
        <v>28290</v>
      </c>
      <c r="D13288" s="1" t="s">
        <v>28291</v>
      </c>
      <c r="E13288" s="1" t="s">
        <v>21</v>
      </c>
      <c r="F13288" s="1" t="s">
        <v>11</v>
      </c>
      <c r="G13288" s="1" t="str">
        <f>IFERROR(__xludf.DUMMYFUNCTION("GOOGLETRANSLATE(D13288,""fr"",""en"")"),"#VALUE!")</f>
        <v>#VALUE!</v>
      </c>
    </row>
    <row r="13289" ht="15.75" customHeight="1">
      <c r="A13289" s="1" t="s">
        <v>2702</v>
      </c>
      <c r="B13289" s="1">
        <v>3.0</v>
      </c>
      <c r="C13289" s="1" t="s">
        <v>28292</v>
      </c>
      <c r="D13289" s="1" t="s">
        <v>28293</v>
      </c>
      <c r="E13289" s="1" t="s">
        <v>10</v>
      </c>
      <c r="F13289" s="1" t="s">
        <v>11</v>
      </c>
      <c r="G13289" s="1" t="str">
        <f>IFERROR(__xludf.DUMMYFUNCTION("GOOGLETRANSLATE(D13289,""fr"",""en"")"),"#VALUE!")</f>
        <v>#VALUE!</v>
      </c>
    </row>
    <row r="13290" ht="15.75" customHeight="1">
      <c r="A13290" s="1" t="s">
        <v>417</v>
      </c>
      <c r="B13290" s="1">
        <v>5.0</v>
      </c>
      <c r="C13290" s="1" t="s">
        <v>28294</v>
      </c>
      <c r="D13290" s="1" t="s">
        <v>28295</v>
      </c>
      <c r="E13290" s="1" t="s">
        <v>10</v>
      </c>
      <c r="F13290" s="1" t="s">
        <v>11</v>
      </c>
      <c r="G13290" s="1" t="str">
        <f>IFERROR(__xludf.DUMMYFUNCTION("GOOGLETRANSLATE(D13290,""fr"",""en"")"),"#VALUE!")</f>
        <v>#VALUE!</v>
      </c>
    </row>
    <row r="13291" ht="15.75" customHeight="1">
      <c r="A13291" s="1" t="s">
        <v>1317</v>
      </c>
      <c r="B13291" s="1">
        <v>4.0</v>
      </c>
      <c r="C13291" s="1" t="s">
        <v>28296</v>
      </c>
      <c r="D13291" s="1" t="s">
        <v>28297</v>
      </c>
      <c r="E13291" s="1" t="s">
        <v>10</v>
      </c>
      <c r="F13291" s="1" t="s">
        <v>11</v>
      </c>
      <c r="G13291" s="1" t="str">
        <f>IFERROR(__xludf.DUMMYFUNCTION("GOOGLETRANSLATE(D13291,""fr"",""en"")"),"#VALUE!")</f>
        <v>#VALUE!</v>
      </c>
    </row>
    <row r="13292" ht="15.75" customHeight="1">
      <c r="A13292" s="1" t="s">
        <v>1764</v>
      </c>
      <c r="B13292" s="1">
        <v>4.0</v>
      </c>
      <c r="C13292" s="1" t="s">
        <v>28298</v>
      </c>
      <c r="D13292" s="1" t="s">
        <v>28299</v>
      </c>
      <c r="E13292" s="1" t="s">
        <v>21</v>
      </c>
      <c r="F13292" s="1" t="s">
        <v>11</v>
      </c>
      <c r="G13292" s="1" t="str">
        <f>IFERROR(__xludf.DUMMYFUNCTION("GOOGLETRANSLATE(D13292,""fr"",""en"")"),"#VALUE!")</f>
        <v>#VALUE!</v>
      </c>
    </row>
    <row r="13293" ht="15.75" customHeight="1">
      <c r="A13293" s="1" t="s">
        <v>3433</v>
      </c>
      <c r="B13293" s="1">
        <v>3.0</v>
      </c>
      <c r="C13293" s="1" t="s">
        <v>28300</v>
      </c>
      <c r="D13293" s="1" t="s">
        <v>28301</v>
      </c>
      <c r="E13293" s="1" t="s">
        <v>169</v>
      </c>
      <c r="F13293" s="1" t="s">
        <v>110</v>
      </c>
      <c r="G13293" s="1" t="str">
        <f>IFERROR(__xludf.DUMMYFUNCTION("GOOGLETRANSLATE(D13293,""fr"",""en"")"),"#VALUE!")</f>
        <v>#VALUE!</v>
      </c>
    </row>
    <row r="13294" ht="15.75" customHeight="1">
      <c r="A13294" s="1" t="s">
        <v>801</v>
      </c>
      <c r="B13294" s="1">
        <v>4.0</v>
      </c>
      <c r="C13294" s="1" t="s">
        <v>28302</v>
      </c>
      <c r="D13294" s="1" t="s">
        <v>28303</v>
      </c>
      <c r="E13294" s="1" t="s">
        <v>10</v>
      </c>
      <c r="F13294" s="1" t="s">
        <v>11</v>
      </c>
      <c r="G13294" s="1" t="str">
        <f>IFERROR(__xludf.DUMMYFUNCTION("GOOGLETRANSLATE(D13294,""fr"",""en"")"),"#VALUE!")</f>
        <v>#VALUE!</v>
      </c>
    </row>
    <row r="13295" ht="15.75" customHeight="1">
      <c r="A13295" s="1" t="s">
        <v>4883</v>
      </c>
      <c r="B13295" s="1">
        <v>5.0</v>
      </c>
      <c r="C13295" s="1" t="s">
        <v>28304</v>
      </c>
      <c r="D13295" s="1" t="s">
        <v>28305</v>
      </c>
      <c r="E13295" s="1" t="s">
        <v>169</v>
      </c>
      <c r="F13295" s="1" t="s">
        <v>11</v>
      </c>
      <c r="G13295" s="1" t="str">
        <f>IFERROR(__xludf.DUMMYFUNCTION("GOOGLETRANSLATE(D13295,""fr"",""en"")"),"#VALUE!")</f>
        <v>#VALUE!</v>
      </c>
    </row>
    <row r="13296" ht="15.75" customHeight="1">
      <c r="A13296" s="1" t="s">
        <v>1657</v>
      </c>
      <c r="B13296" s="1">
        <v>1.0</v>
      </c>
      <c r="C13296" s="1" t="s">
        <v>28306</v>
      </c>
      <c r="D13296" s="1" t="s">
        <v>28307</v>
      </c>
      <c r="E13296" s="1" t="s">
        <v>575</v>
      </c>
      <c r="F13296" s="1" t="s">
        <v>84</v>
      </c>
      <c r="G13296" s="1" t="str">
        <f>IFERROR(__xludf.DUMMYFUNCTION("GOOGLETRANSLATE(D13296,""fr"",""en"")"),"#VALUE!")</f>
        <v>#VALUE!</v>
      </c>
    </row>
    <row r="13297" ht="15.75" customHeight="1">
      <c r="A13297" s="1" t="s">
        <v>214</v>
      </c>
      <c r="B13297" s="1">
        <v>1.0</v>
      </c>
      <c r="C13297" s="1" t="s">
        <v>28308</v>
      </c>
      <c r="D13297" s="1" t="s">
        <v>28309</v>
      </c>
      <c r="E13297" s="1" t="s">
        <v>614</v>
      </c>
      <c r="F13297" s="1" t="s">
        <v>30</v>
      </c>
      <c r="G13297" s="1" t="str">
        <f>IFERROR(__xludf.DUMMYFUNCTION("GOOGLETRANSLATE(D13297,""fr"",""en"")"),"#VALUE!")</f>
        <v>#VALUE!</v>
      </c>
    </row>
    <row r="13298" ht="15.75" customHeight="1">
      <c r="A13298" s="1" t="s">
        <v>621</v>
      </c>
      <c r="B13298" s="1">
        <v>4.0</v>
      </c>
      <c r="C13298" s="1" t="s">
        <v>28310</v>
      </c>
      <c r="D13298" s="1" t="s">
        <v>28311</v>
      </c>
      <c r="E13298" s="1" t="s">
        <v>169</v>
      </c>
      <c r="F13298" s="1" t="s">
        <v>11</v>
      </c>
      <c r="G13298" s="1" t="str">
        <f>IFERROR(__xludf.DUMMYFUNCTION("GOOGLETRANSLATE(D13298,""fr"",""en"")"),"#VALUE!")</f>
        <v>#VALUE!</v>
      </c>
    </row>
    <row r="13299" ht="15.75" customHeight="1">
      <c r="A13299" s="1" t="s">
        <v>5165</v>
      </c>
      <c r="B13299" s="1">
        <v>1.0</v>
      </c>
      <c r="C13299" s="1" t="s">
        <v>839</v>
      </c>
      <c r="D13299" s="1" t="s">
        <v>28312</v>
      </c>
      <c r="E13299" s="1" t="s">
        <v>355</v>
      </c>
      <c r="F13299" s="1" t="s">
        <v>110</v>
      </c>
      <c r="G13299" s="1" t="str">
        <f>IFERROR(__xludf.DUMMYFUNCTION("GOOGLETRANSLATE(D13299,""fr"",""en"")"),"#VALUE!")</f>
        <v>#VALUE!</v>
      </c>
    </row>
    <row r="13300" ht="15.75" customHeight="1">
      <c r="A13300" s="1" t="s">
        <v>7359</v>
      </c>
      <c r="B13300" s="1">
        <v>1.0</v>
      </c>
      <c r="C13300" s="1" t="s">
        <v>28313</v>
      </c>
      <c r="D13300" s="1" t="s">
        <v>28314</v>
      </c>
      <c r="E13300" s="1" t="s">
        <v>226</v>
      </c>
      <c r="F13300" s="1" t="s">
        <v>110</v>
      </c>
      <c r="G13300" s="1" t="str">
        <f>IFERROR(__xludf.DUMMYFUNCTION("GOOGLETRANSLATE(D13300,""fr"",""en"")"),"#VALUE!")</f>
        <v>#VALUE!</v>
      </c>
    </row>
    <row r="13301" ht="15.75" customHeight="1">
      <c r="A13301" s="1" t="s">
        <v>485</v>
      </c>
      <c r="B13301" s="1">
        <v>4.0</v>
      </c>
      <c r="C13301" s="1" t="s">
        <v>28315</v>
      </c>
      <c r="D13301" s="1" t="s">
        <v>28316</v>
      </c>
      <c r="E13301" s="1" t="s">
        <v>484</v>
      </c>
      <c r="F13301" s="1" t="s">
        <v>30</v>
      </c>
      <c r="G13301" s="1" t="str">
        <f>IFERROR(__xludf.DUMMYFUNCTION("GOOGLETRANSLATE(D13301,""fr"",""en"")"),"#VALUE!")</f>
        <v>#VALUE!</v>
      </c>
    </row>
    <row r="13302" ht="15.75" customHeight="1">
      <c r="A13302" s="1" t="s">
        <v>921</v>
      </c>
      <c r="B13302" s="1">
        <v>4.0</v>
      </c>
      <c r="C13302" s="1" t="s">
        <v>28317</v>
      </c>
      <c r="D13302" s="1" t="s">
        <v>28318</v>
      </c>
      <c r="E13302" s="1" t="s">
        <v>10</v>
      </c>
      <c r="F13302" s="1" t="s">
        <v>11</v>
      </c>
      <c r="G13302" s="1" t="str">
        <f>IFERROR(__xludf.DUMMYFUNCTION("GOOGLETRANSLATE(D13302,""fr"",""en"")"),"#VALUE!")</f>
        <v>#VALUE!</v>
      </c>
    </row>
    <row r="13303" ht="15.75" customHeight="1">
      <c r="A13303" s="1" t="s">
        <v>2707</v>
      </c>
      <c r="B13303" s="1">
        <v>1.0</v>
      </c>
      <c r="C13303" s="1" t="s">
        <v>28319</v>
      </c>
      <c r="D13303" s="1" t="s">
        <v>28320</v>
      </c>
      <c r="E13303" s="1" t="s">
        <v>273</v>
      </c>
      <c r="F13303" s="1" t="s">
        <v>11</v>
      </c>
      <c r="G13303" s="1" t="str">
        <f>IFERROR(__xludf.DUMMYFUNCTION("GOOGLETRANSLATE(D13303,""fr"",""en"")"),"Customer for 10 years, 40% bonus of 20% following a disaster declared in October 2016 of which I was not responsible according to them and according to the driving school poorly parked in front of my entry which I avoided by paying me In a scratch damage "&amp;"damaging my bumper. The versions have changed and I am responsible for 100% despite the many telephone and mail conversations. The interlocutors are all different, some of which are incompetent and whose kindness leaves something to be desired. Loss of fi"&amp;"le ... shame them.")</f>
        <v>Customer for 10 years, 40% bonus of 20% following a disaster declared in October 2016 of which I was not responsible according to them and according to the driving school poorly parked in front of my entry which I avoided by paying me In a scratch damage damaging my bumper. The versions have changed and I am responsible for 100% despite the many telephone and mail conversations. The interlocutors are all different, some of which are incompetent and whose kindness leaves something to be desired. Loss of file ... shame them.</v>
      </c>
    </row>
    <row r="13304" ht="15.75" customHeight="1">
      <c r="A13304" s="1" t="s">
        <v>1864</v>
      </c>
      <c r="B13304" s="1">
        <v>5.0</v>
      </c>
      <c r="C13304" s="1" t="s">
        <v>28321</v>
      </c>
      <c r="D13304" s="1" t="s">
        <v>28322</v>
      </c>
      <c r="E13304" s="1" t="s">
        <v>29</v>
      </c>
      <c r="F13304" s="1" t="s">
        <v>30</v>
      </c>
      <c r="G13304" s="1" t="str">
        <f>IFERROR(__xludf.DUMMYFUNCTION("GOOGLETRANSLATE(D13304,""fr"",""en"")"),"#VALUE!")</f>
        <v>#VALUE!</v>
      </c>
    </row>
    <row r="13305" ht="15.75" customHeight="1">
      <c r="A13305" s="1" t="s">
        <v>6836</v>
      </c>
      <c r="B13305" s="1">
        <v>2.0</v>
      </c>
      <c r="C13305" s="1" t="s">
        <v>28323</v>
      </c>
      <c r="D13305" s="1" t="s">
        <v>28324</v>
      </c>
      <c r="E13305" s="1" t="s">
        <v>250</v>
      </c>
      <c r="F13305" s="1" t="s">
        <v>30</v>
      </c>
      <c r="G13305" s="1" t="str">
        <f>IFERROR(__xludf.DUMMYFUNCTION("GOOGLETRANSLATE(D13305,""fr"",""en"")"),"#VALUE!")</f>
        <v>#VALUE!</v>
      </c>
    </row>
    <row r="13306" ht="15.75" customHeight="1">
      <c r="A13306" s="1" t="s">
        <v>893</v>
      </c>
      <c r="B13306" s="1">
        <v>1.0</v>
      </c>
      <c r="C13306" s="1" t="s">
        <v>28325</v>
      </c>
      <c r="D13306" s="1" t="s">
        <v>28326</v>
      </c>
      <c r="E13306" s="1" t="s">
        <v>21</v>
      </c>
      <c r="F13306" s="1" t="s">
        <v>11</v>
      </c>
      <c r="G13306" s="1" t="str">
        <f>IFERROR(__xludf.DUMMYFUNCTION("GOOGLETRANSLATE(D13306,""fr"",""en"")"),"#VALUE!")</f>
        <v>#VALUE!</v>
      </c>
    </row>
    <row r="13307" ht="15.75" customHeight="1">
      <c r="A13307" s="1" t="s">
        <v>13611</v>
      </c>
      <c r="B13307" s="1">
        <v>1.0</v>
      </c>
      <c r="C13307" s="1" t="s">
        <v>28327</v>
      </c>
      <c r="D13307" s="1" t="s">
        <v>28328</v>
      </c>
      <c r="E13307" s="1" t="s">
        <v>103</v>
      </c>
      <c r="F13307" s="1" t="s">
        <v>48</v>
      </c>
      <c r="G13307" s="1" t="str">
        <f>IFERROR(__xludf.DUMMYFUNCTION("GOOGLETRANSLATE(D13307,""fr"",""en"")"),"#VALUE!")</f>
        <v>#VALUE!</v>
      </c>
    </row>
    <row r="13308" ht="15.75" customHeight="1">
      <c r="A13308" s="1" t="s">
        <v>2343</v>
      </c>
      <c r="B13308" s="1">
        <v>5.0</v>
      </c>
      <c r="C13308" s="1" t="s">
        <v>28329</v>
      </c>
      <c r="D13308" s="1" t="s">
        <v>28330</v>
      </c>
      <c r="E13308" s="1" t="s">
        <v>10</v>
      </c>
      <c r="F13308" s="1" t="s">
        <v>11</v>
      </c>
      <c r="G13308" s="1" t="str">
        <f>IFERROR(__xludf.DUMMYFUNCTION("GOOGLETRANSLATE(D13308,""fr"",""en"")"),"#VALUE!")</f>
        <v>#VALUE!</v>
      </c>
    </row>
    <row r="13309" ht="15.75" customHeight="1">
      <c r="A13309" s="1" t="s">
        <v>2848</v>
      </c>
      <c r="B13309" s="1">
        <v>1.0</v>
      </c>
      <c r="C13309" s="1" t="s">
        <v>5491</v>
      </c>
      <c r="D13309" s="1" t="s">
        <v>28331</v>
      </c>
      <c r="E13309" s="1" t="s">
        <v>25</v>
      </c>
      <c r="F13309" s="1" t="s">
        <v>11</v>
      </c>
      <c r="G13309" s="1" t="str">
        <f>IFERROR(__xludf.DUMMYFUNCTION("GOOGLETRANSLATE(D13309,""fr"",""en"")"),"#VALUE!")</f>
        <v>#VALUE!</v>
      </c>
    </row>
    <row r="13310" ht="15.75" customHeight="1">
      <c r="A13310" s="1" t="s">
        <v>417</v>
      </c>
      <c r="B13310" s="1">
        <v>4.0</v>
      </c>
      <c r="C13310" s="1" t="s">
        <v>28332</v>
      </c>
      <c r="D13310" s="1" t="s">
        <v>28333</v>
      </c>
      <c r="E13310" s="1" t="s">
        <v>10</v>
      </c>
      <c r="F13310" s="1" t="s">
        <v>11</v>
      </c>
      <c r="G13310" s="1" t="str">
        <f>IFERROR(__xludf.DUMMYFUNCTION("GOOGLETRANSLATE(D13310,""fr"",""en"")"),"#VALUE!")</f>
        <v>#VALUE!</v>
      </c>
    </row>
    <row r="13311" ht="15.75" customHeight="1">
      <c r="A13311" s="1" t="s">
        <v>1248</v>
      </c>
      <c r="B13311" s="1">
        <v>1.0</v>
      </c>
      <c r="C13311" s="1" t="s">
        <v>28334</v>
      </c>
      <c r="D13311" s="1" t="s">
        <v>28335</v>
      </c>
      <c r="E13311" s="1" t="s">
        <v>3642</v>
      </c>
      <c r="F13311" s="1" t="s">
        <v>118</v>
      </c>
      <c r="G13311" s="1" t="str">
        <f>IFERROR(__xludf.DUMMYFUNCTION("GOOGLETRANSLATE(D13311,""fr"",""en"")"),"#VALUE!")</f>
        <v>#VALUE!</v>
      </c>
    </row>
    <row r="13312" ht="15.75" customHeight="1">
      <c r="A13312" s="1" t="s">
        <v>9959</v>
      </c>
      <c r="B13312" s="1">
        <v>1.0</v>
      </c>
      <c r="C13312" s="1" t="s">
        <v>28336</v>
      </c>
      <c r="D13312" s="1" t="s">
        <v>28337</v>
      </c>
      <c r="E13312" s="1" t="s">
        <v>296</v>
      </c>
      <c r="F13312" s="1" t="s">
        <v>11</v>
      </c>
      <c r="G13312" s="1" t="str">
        <f>IFERROR(__xludf.DUMMYFUNCTION("GOOGLETRANSLATE(D13312,""fr"",""en"")"),"#VALUE!")</f>
        <v>#VALUE!</v>
      </c>
    </row>
    <row r="13313" ht="15.75" customHeight="1">
      <c r="A13313" s="1" t="s">
        <v>179</v>
      </c>
      <c r="B13313" s="1">
        <v>5.0</v>
      </c>
      <c r="C13313" s="1" t="s">
        <v>28338</v>
      </c>
      <c r="D13313" s="1" t="s">
        <v>28339</v>
      </c>
      <c r="E13313" s="1" t="s">
        <v>827</v>
      </c>
      <c r="F13313" s="1" t="s">
        <v>39</v>
      </c>
      <c r="G13313" s="1" t="str">
        <f>IFERROR(__xludf.DUMMYFUNCTION("GOOGLETRANSLATE(D13313,""fr"",""en"")"),"#VALUE!")</f>
        <v>#VALUE!</v>
      </c>
    </row>
    <row r="13314" ht="15.75" customHeight="1">
      <c r="A13314" s="1" t="s">
        <v>85</v>
      </c>
      <c r="B13314" s="1">
        <v>4.0</v>
      </c>
      <c r="C13314" s="1" t="s">
        <v>28340</v>
      </c>
      <c r="D13314" s="1" t="s">
        <v>28341</v>
      </c>
      <c r="E13314" s="1" t="s">
        <v>109</v>
      </c>
      <c r="F13314" s="1" t="s">
        <v>110</v>
      </c>
      <c r="G13314" s="1" t="str">
        <f>IFERROR(__xludf.DUMMYFUNCTION("GOOGLETRANSLATE(D13314,""fr"",""en"")"),"#VALUE!")</f>
        <v>#VALUE!</v>
      </c>
    </row>
    <row r="13315" ht="15.75" customHeight="1">
      <c r="A13315" s="1" t="s">
        <v>10285</v>
      </c>
      <c r="B13315" s="1">
        <v>5.0</v>
      </c>
      <c r="C13315" s="1" t="s">
        <v>28342</v>
      </c>
      <c r="D13315" s="1" t="s">
        <v>28343</v>
      </c>
      <c r="E13315" s="1" t="s">
        <v>614</v>
      </c>
      <c r="F13315" s="1" t="s">
        <v>30</v>
      </c>
      <c r="G13315" s="1" t="str">
        <f>IFERROR(__xludf.DUMMYFUNCTION("GOOGLETRANSLATE(D13315,""fr"",""en"")"),"#VALUE!")</f>
        <v>#VALUE!</v>
      </c>
    </row>
    <row r="13316" ht="15.75" customHeight="1">
      <c r="A13316" s="1" t="s">
        <v>2854</v>
      </c>
      <c r="B13316" s="1">
        <v>1.0</v>
      </c>
      <c r="C13316" s="1" t="s">
        <v>28344</v>
      </c>
      <c r="D13316" s="1" t="s">
        <v>28345</v>
      </c>
      <c r="E13316" s="1" t="s">
        <v>52</v>
      </c>
      <c r="F13316" s="1" t="s">
        <v>11</v>
      </c>
      <c r="G13316" s="1" t="str">
        <f>IFERROR(__xludf.DUMMYFUNCTION("GOOGLETRANSLATE(D13316,""fr"",""en"")"),"#VALUE!")</f>
        <v>#VALUE!</v>
      </c>
    </row>
    <row r="13317" ht="15.75" customHeight="1">
      <c r="A13317" s="1" t="s">
        <v>1135</v>
      </c>
      <c r="B13317" s="1">
        <v>5.0</v>
      </c>
      <c r="C13317" s="1" t="s">
        <v>28346</v>
      </c>
      <c r="D13317" s="1" t="s">
        <v>28347</v>
      </c>
      <c r="E13317" s="1" t="s">
        <v>176</v>
      </c>
      <c r="F13317" s="1" t="s">
        <v>66</v>
      </c>
      <c r="G13317" s="1" t="str">
        <f>IFERROR(__xludf.DUMMYFUNCTION("GOOGLETRANSLATE(D13317,""fr"",""en"")"),"#VALUE!")</f>
        <v>#VALUE!</v>
      </c>
    </row>
    <row r="13318" ht="15.75" customHeight="1">
      <c r="A13318" s="1" t="s">
        <v>841</v>
      </c>
      <c r="B13318" s="1">
        <v>2.0</v>
      </c>
      <c r="C13318" s="1" t="s">
        <v>28348</v>
      </c>
      <c r="D13318" s="1" t="s">
        <v>28349</v>
      </c>
      <c r="E13318" s="1" t="s">
        <v>280</v>
      </c>
      <c r="F13318" s="1" t="s">
        <v>11</v>
      </c>
      <c r="G13318" s="1" t="str">
        <f>IFERROR(__xludf.DUMMYFUNCTION("GOOGLETRANSLATE(D13318,""fr"",""en"")"),"#VALUE!")</f>
        <v>#VALUE!</v>
      </c>
    </row>
    <row r="13319" ht="15.75" customHeight="1">
      <c r="A13319" s="1" t="s">
        <v>3528</v>
      </c>
      <c r="B13319" s="1">
        <v>4.0</v>
      </c>
      <c r="C13319" s="1" t="s">
        <v>28350</v>
      </c>
      <c r="D13319" s="1" t="s">
        <v>28351</v>
      </c>
      <c r="E13319" s="1" t="s">
        <v>614</v>
      </c>
      <c r="F13319" s="1" t="s">
        <v>30</v>
      </c>
      <c r="G13319" s="1" t="str">
        <f>IFERROR(__xludf.DUMMYFUNCTION("GOOGLETRANSLATE(D13319,""fr"",""en"")"),"#VALUE!")</f>
        <v>#VALUE!</v>
      </c>
    </row>
    <row r="13320" ht="15.75" customHeight="1">
      <c r="A13320" s="1" t="s">
        <v>1020</v>
      </c>
      <c r="B13320" s="1">
        <v>3.0</v>
      </c>
      <c r="C13320" s="1" t="s">
        <v>306</v>
      </c>
      <c r="D13320" s="1" t="s">
        <v>28352</v>
      </c>
      <c r="E13320" s="1" t="s">
        <v>10</v>
      </c>
      <c r="F13320" s="1" t="s">
        <v>11</v>
      </c>
      <c r="G13320" s="1" t="str">
        <f>IFERROR(__xludf.DUMMYFUNCTION("GOOGLETRANSLATE(D13320,""fr"",""en"")"),"#VALUE!")</f>
        <v>#VALUE!</v>
      </c>
    </row>
    <row r="13321" ht="15.75" customHeight="1">
      <c r="A13321" s="1" t="s">
        <v>3543</v>
      </c>
      <c r="B13321" s="1">
        <v>1.0</v>
      </c>
      <c r="C13321" s="1" t="s">
        <v>28353</v>
      </c>
      <c r="D13321" s="1" t="s">
        <v>28354</v>
      </c>
      <c r="E13321" s="1" t="s">
        <v>575</v>
      </c>
      <c r="F13321" s="1" t="s">
        <v>48</v>
      </c>
      <c r="G13321" s="1" t="str">
        <f>IFERROR(__xludf.DUMMYFUNCTION("GOOGLETRANSLATE(D13321,""fr"",""en"")"),"#VALUE!")</f>
        <v>#VALUE!</v>
      </c>
    </row>
    <row r="13322" ht="15.75" customHeight="1">
      <c r="A13322" s="1" t="s">
        <v>564</v>
      </c>
      <c r="B13322" s="1">
        <v>1.0</v>
      </c>
      <c r="C13322" s="1" t="s">
        <v>28355</v>
      </c>
      <c r="D13322" s="1" t="s">
        <v>28356</v>
      </c>
      <c r="E13322" s="1" t="s">
        <v>280</v>
      </c>
      <c r="F13322" s="1" t="s">
        <v>11</v>
      </c>
      <c r="G13322" s="1" t="str">
        <f>IFERROR(__xludf.DUMMYFUNCTION("GOOGLETRANSLATE(D13322,""fr"",""en"")"),"#VALUE!")</f>
        <v>#VALUE!</v>
      </c>
    </row>
    <row r="13323" ht="15.75" customHeight="1">
      <c r="A13323" s="1" t="s">
        <v>6579</v>
      </c>
      <c r="B13323" s="1">
        <v>1.0</v>
      </c>
      <c r="C13323" s="1" t="s">
        <v>28357</v>
      </c>
      <c r="D13323" s="1" t="s">
        <v>28358</v>
      </c>
      <c r="E13323" s="1" t="s">
        <v>373</v>
      </c>
      <c r="F13323" s="1" t="s">
        <v>118</v>
      </c>
      <c r="G13323" s="1" t="str">
        <f>IFERROR(__xludf.DUMMYFUNCTION("GOOGLETRANSLATE(D13323,""fr"",""en"")"),"#VALUE!")</f>
        <v>#VALUE!</v>
      </c>
    </row>
    <row r="13324" ht="15.75" customHeight="1">
      <c r="A13324" s="1" t="s">
        <v>3312</v>
      </c>
      <c r="B13324" s="1">
        <v>4.0</v>
      </c>
      <c r="C13324" s="1" t="s">
        <v>28359</v>
      </c>
      <c r="D13324" s="1" t="s">
        <v>28360</v>
      </c>
      <c r="E13324" s="1" t="s">
        <v>21</v>
      </c>
      <c r="F13324" s="1" t="s">
        <v>11</v>
      </c>
      <c r="G13324" s="1" t="str">
        <f>IFERROR(__xludf.DUMMYFUNCTION("GOOGLETRANSLATE(D13324,""fr"",""en"")"),"#VALUE!")</f>
        <v>#VALUE!</v>
      </c>
    </row>
    <row r="13325" ht="15.75" customHeight="1">
      <c r="A13325" s="1" t="s">
        <v>1889</v>
      </c>
      <c r="B13325" s="1">
        <v>4.0</v>
      </c>
      <c r="C13325" s="1" t="s">
        <v>28361</v>
      </c>
      <c r="D13325" s="1" t="s">
        <v>28362</v>
      </c>
      <c r="E13325" s="1" t="s">
        <v>614</v>
      </c>
      <c r="F13325" s="1" t="s">
        <v>30</v>
      </c>
      <c r="G13325" s="1" t="str">
        <f>IFERROR(__xludf.DUMMYFUNCTION("GOOGLETRANSLATE(D13325,""fr"",""en"")"),"#VALUE!")</f>
        <v>#VALUE!</v>
      </c>
    </row>
    <row r="13326" ht="15.75" customHeight="1">
      <c r="A13326" s="1" t="s">
        <v>716</v>
      </c>
      <c r="B13326" s="1">
        <v>1.0</v>
      </c>
      <c r="C13326" s="1" t="s">
        <v>28363</v>
      </c>
      <c r="D13326" s="1" t="s">
        <v>28364</v>
      </c>
      <c r="E13326" s="1" t="s">
        <v>196</v>
      </c>
      <c r="F13326" s="1" t="s">
        <v>118</v>
      </c>
      <c r="G13326" s="1" t="str">
        <f>IFERROR(__xludf.DUMMYFUNCTION("GOOGLETRANSLATE(D13326,""fr"",""en"")"),"#VALUE!")</f>
        <v>#VALUE!</v>
      </c>
    </row>
    <row r="13327" ht="15.75" customHeight="1">
      <c r="A13327" s="1" t="s">
        <v>9732</v>
      </c>
      <c r="B13327" s="1">
        <v>1.0</v>
      </c>
      <c r="C13327" s="1" t="s">
        <v>28365</v>
      </c>
      <c r="D13327" s="1" t="s">
        <v>28366</v>
      </c>
      <c r="E13327" s="1" t="s">
        <v>250</v>
      </c>
      <c r="F13327" s="1" t="s">
        <v>30</v>
      </c>
      <c r="G13327" s="1" t="str">
        <f>IFERROR(__xludf.DUMMYFUNCTION("GOOGLETRANSLATE(D13327,""fr"",""en"")"),"#VALUE!")</f>
        <v>#VALUE!</v>
      </c>
    </row>
    <row r="13328" ht="15.75" customHeight="1">
      <c r="A13328" s="1" t="s">
        <v>899</v>
      </c>
      <c r="B13328" s="1">
        <v>3.0</v>
      </c>
      <c r="C13328" s="1" t="s">
        <v>28367</v>
      </c>
      <c r="D13328" s="1" t="s">
        <v>28368</v>
      </c>
      <c r="E13328" s="1" t="s">
        <v>10</v>
      </c>
      <c r="F13328" s="1" t="s">
        <v>11</v>
      </c>
      <c r="G13328" s="1" t="str">
        <f>IFERROR(__xludf.DUMMYFUNCTION("GOOGLETRANSLATE(D13328,""fr"",""en"")"),"Price systematically increasing, for a service rendered close to zero (cf. my last claim, I had to obtain repair alone ...)
I plan to find better elsewhere as soon as possible!")</f>
        <v>Price systematically increasing, for a service rendered close to zero (cf. my last claim, I had to obtain repair alone ...)
I plan to find better elsewhere as soon as possible!</v>
      </c>
    </row>
    <row r="13329" ht="15.75" customHeight="1">
      <c r="A13329" s="1" t="s">
        <v>179</v>
      </c>
      <c r="B13329" s="1">
        <v>5.0</v>
      </c>
      <c r="C13329" s="1" t="s">
        <v>28369</v>
      </c>
      <c r="D13329" s="1" t="s">
        <v>28370</v>
      </c>
      <c r="E13329" s="1" t="s">
        <v>10</v>
      </c>
      <c r="F13329" s="1" t="s">
        <v>11</v>
      </c>
      <c r="G13329" s="1" t="str">
        <f>IFERROR(__xludf.DUMMYFUNCTION("GOOGLETRANSLATE(D13329,""fr"",""en"")"),"#VALUE!")</f>
        <v>#VALUE!</v>
      </c>
    </row>
    <row r="13330" ht="15.75" customHeight="1">
      <c r="A13330" s="1" t="s">
        <v>5041</v>
      </c>
      <c r="B13330" s="1">
        <v>2.0</v>
      </c>
      <c r="C13330" s="1" t="s">
        <v>5042</v>
      </c>
      <c r="D13330" s="1" t="s">
        <v>28371</v>
      </c>
      <c r="E13330" s="1" t="s">
        <v>10</v>
      </c>
      <c r="F13330" s="1" t="s">
        <v>11</v>
      </c>
      <c r="G13330" s="1" t="str">
        <f>IFERROR(__xludf.DUMMYFUNCTION("GOOGLETRANSLATE(D13330,""fr"",""en"")"),"#VALUE!")</f>
        <v>#VALUE!</v>
      </c>
    </row>
    <row r="13331" ht="15.75" customHeight="1">
      <c r="A13331" s="1" t="s">
        <v>7356</v>
      </c>
      <c r="B13331" s="1">
        <v>1.0</v>
      </c>
      <c r="C13331" s="1" t="s">
        <v>28372</v>
      </c>
      <c r="D13331" s="1" t="s">
        <v>28373</v>
      </c>
      <c r="E13331" s="1" t="s">
        <v>109</v>
      </c>
      <c r="F13331" s="1" t="s">
        <v>11</v>
      </c>
      <c r="G13331" s="1" t="str">
        <f>IFERROR(__xludf.DUMMYFUNCTION("GOOGLETRANSLATE(D13331,""fr"",""en"")"),"#VALUE!")</f>
        <v>#VALUE!</v>
      </c>
    </row>
    <row r="13332" ht="15.75" customHeight="1">
      <c r="A13332" s="1" t="s">
        <v>377</v>
      </c>
      <c r="B13332" s="1">
        <v>4.0</v>
      </c>
      <c r="C13332" s="1" t="s">
        <v>28374</v>
      </c>
      <c r="D13332" s="1" t="s">
        <v>28375</v>
      </c>
      <c r="E13332" s="1" t="s">
        <v>10</v>
      </c>
      <c r="F13332" s="1" t="s">
        <v>11</v>
      </c>
      <c r="G13332" s="1" t="str">
        <f>IFERROR(__xludf.DUMMYFUNCTION("GOOGLETRANSLATE(D13332,""fr"",""en"")"),"#VALUE!")</f>
        <v>#VALUE!</v>
      </c>
    </row>
    <row r="13333" ht="15.75" customHeight="1">
      <c r="A13333" s="1" t="s">
        <v>813</v>
      </c>
      <c r="B13333" s="1">
        <v>2.0</v>
      </c>
      <c r="C13333" s="1" t="s">
        <v>28376</v>
      </c>
      <c r="D13333" s="1" t="s">
        <v>28377</v>
      </c>
      <c r="E13333" s="1" t="s">
        <v>10</v>
      </c>
      <c r="F13333" s="1" t="s">
        <v>11</v>
      </c>
      <c r="G13333" s="1" t="str">
        <f>IFERROR(__xludf.DUMMYFUNCTION("GOOGLETRANSLATE(D13333,""fr"",""en"")"),"#VALUE!")</f>
        <v>#VALUE!</v>
      </c>
    </row>
    <row r="13334" ht="15.75" customHeight="1">
      <c r="A13334" s="1" t="s">
        <v>14671</v>
      </c>
      <c r="B13334" s="1">
        <v>1.0</v>
      </c>
      <c r="C13334" s="1" t="s">
        <v>28378</v>
      </c>
      <c r="D13334" s="1" t="s">
        <v>28379</v>
      </c>
      <c r="E13334" s="1" t="s">
        <v>554</v>
      </c>
      <c r="F13334" s="1" t="s">
        <v>30</v>
      </c>
      <c r="G13334" s="1" t="str">
        <f>IFERROR(__xludf.DUMMYFUNCTION("GOOGLETRANSLATE(D13334,""fr"",""en"")"),"#VALUE!")</f>
        <v>#VALUE!</v>
      </c>
    </row>
    <row r="13335" ht="15.75" customHeight="1">
      <c r="A13335" s="1" t="s">
        <v>3565</v>
      </c>
      <c r="B13335" s="1">
        <v>1.0</v>
      </c>
      <c r="C13335" s="1" t="s">
        <v>28380</v>
      </c>
      <c r="D13335" s="1" t="s">
        <v>28381</v>
      </c>
      <c r="E13335" s="1" t="s">
        <v>484</v>
      </c>
      <c r="F13335" s="1" t="s">
        <v>30</v>
      </c>
      <c r="G13335" s="1" t="str">
        <f>IFERROR(__xludf.DUMMYFUNCTION("GOOGLETRANSLATE(D13335,""fr"",""en"")"),"#VALUE!")</f>
        <v>#VALUE!</v>
      </c>
    </row>
    <row r="13336" ht="15.75" customHeight="1">
      <c r="A13336" s="1" t="s">
        <v>844</v>
      </c>
      <c r="B13336" s="1">
        <v>4.0</v>
      </c>
      <c r="C13336" s="1" t="s">
        <v>28382</v>
      </c>
      <c r="D13336" s="1" t="s">
        <v>28383</v>
      </c>
      <c r="E13336" s="1" t="s">
        <v>10</v>
      </c>
      <c r="F13336" s="1" t="s">
        <v>11</v>
      </c>
      <c r="G13336" s="1" t="str">
        <f>IFERROR(__xludf.DUMMYFUNCTION("GOOGLETRANSLATE(D13336,""fr"",""en"")"),"#VALUE!")</f>
        <v>#VALUE!</v>
      </c>
    </row>
    <row r="13337" ht="15.75" customHeight="1">
      <c r="A13337" s="1" t="s">
        <v>716</v>
      </c>
      <c r="B13337" s="1">
        <v>5.0</v>
      </c>
      <c r="C13337" s="1" t="s">
        <v>28384</v>
      </c>
      <c r="D13337" s="1" t="s">
        <v>28385</v>
      </c>
      <c r="E13337" s="1" t="s">
        <v>21</v>
      </c>
      <c r="F13337" s="1" t="s">
        <v>11</v>
      </c>
      <c r="G13337" s="1" t="str">
        <f>IFERROR(__xludf.DUMMYFUNCTION("GOOGLETRANSLATE(D13337,""fr"",""en"")"),"#VALUE!")</f>
        <v>#VALUE!</v>
      </c>
    </row>
    <row r="13338" ht="15.75" customHeight="1">
      <c r="A13338" s="1" t="s">
        <v>4560</v>
      </c>
      <c r="B13338" s="1">
        <v>1.0</v>
      </c>
      <c r="C13338" s="1" t="s">
        <v>28386</v>
      </c>
      <c r="D13338" s="1" t="s">
        <v>28387</v>
      </c>
      <c r="E13338" s="1" t="s">
        <v>29</v>
      </c>
      <c r="F13338" s="1" t="s">
        <v>30</v>
      </c>
      <c r="G13338" s="1" t="str">
        <f>IFERROR(__xludf.DUMMYFUNCTION("GOOGLETRANSLATE(D13338,""fr"",""en"")"),"#VALUE!")</f>
        <v>#VALUE!</v>
      </c>
    </row>
    <row r="13339" ht="15.75" customHeight="1">
      <c r="A13339" s="1" t="s">
        <v>2144</v>
      </c>
      <c r="B13339" s="1">
        <v>1.0</v>
      </c>
      <c r="C13339" s="1" t="s">
        <v>28388</v>
      </c>
      <c r="D13339" s="1" t="s">
        <v>28389</v>
      </c>
      <c r="E13339" s="1" t="s">
        <v>292</v>
      </c>
      <c r="F13339" s="1" t="s">
        <v>11</v>
      </c>
      <c r="G13339" s="1" t="str">
        <f>IFERROR(__xludf.DUMMYFUNCTION("GOOGLETRANSLATE(D13339,""fr"",""en"")"),"#VALUE!")</f>
        <v>#VALUE!</v>
      </c>
    </row>
    <row r="13340" ht="15.75" customHeight="1">
      <c r="A13340" s="1" t="s">
        <v>955</v>
      </c>
      <c r="B13340" s="1">
        <v>1.0</v>
      </c>
      <c r="C13340" s="1" t="s">
        <v>28390</v>
      </c>
      <c r="D13340" s="1" t="s">
        <v>28391</v>
      </c>
      <c r="E13340" s="1" t="s">
        <v>29</v>
      </c>
      <c r="F13340" s="1" t="s">
        <v>30</v>
      </c>
      <c r="G13340" s="1" t="str">
        <f>IFERROR(__xludf.DUMMYFUNCTION("GOOGLETRANSLATE(D13340,""fr"",""en"")"),"#VALUE!")</f>
        <v>#VALUE!</v>
      </c>
    </row>
    <row r="13341" ht="15.75" customHeight="1">
      <c r="A13341" s="1" t="s">
        <v>1282</v>
      </c>
      <c r="B13341" s="1">
        <v>1.0</v>
      </c>
      <c r="C13341" s="1" t="s">
        <v>10178</v>
      </c>
      <c r="D13341" s="1" t="s">
        <v>28392</v>
      </c>
      <c r="E13341" s="1" t="s">
        <v>355</v>
      </c>
      <c r="F13341" s="1" t="s">
        <v>110</v>
      </c>
      <c r="G13341" s="1" t="str">
        <f>IFERROR(__xludf.DUMMYFUNCTION("GOOGLETRANSLATE(D13341,""fr"",""en"")"),"#VALUE!")</f>
        <v>#VALUE!</v>
      </c>
    </row>
    <row r="13342" ht="15.75" customHeight="1">
      <c r="A13342" s="1" t="s">
        <v>16678</v>
      </c>
      <c r="B13342" s="1">
        <v>3.0</v>
      </c>
      <c r="C13342" s="1" t="s">
        <v>28393</v>
      </c>
      <c r="D13342" s="1" t="s">
        <v>28394</v>
      </c>
      <c r="E13342" s="1" t="s">
        <v>29</v>
      </c>
      <c r="F13342" s="1" t="s">
        <v>30</v>
      </c>
      <c r="G13342" s="1" t="str">
        <f>IFERROR(__xludf.DUMMYFUNCTION("GOOGLETRANSLATE(D13342,""fr"",""en"")"),"#VALUE!")</f>
        <v>#VALUE!</v>
      </c>
    </row>
    <row r="13343" ht="15.75" customHeight="1">
      <c r="A13343" s="1" t="s">
        <v>606</v>
      </c>
      <c r="B13343" s="1">
        <v>4.0</v>
      </c>
      <c r="C13343" s="1" t="s">
        <v>28395</v>
      </c>
      <c r="D13343" s="1" t="s">
        <v>28396</v>
      </c>
      <c r="E13343" s="1" t="s">
        <v>65</v>
      </c>
      <c r="F13343" s="1" t="s">
        <v>66</v>
      </c>
      <c r="G13343" s="1" t="str">
        <f>IFERROR(__xludf.DUMMYFUNCTION("GOOGLETRANSLATE(D13343,""fr"",""en"")"),"#VALUE!")</f>
        <v>#VALUE!</v>
      </c>
    </row>
    <row r="13344" ht="15.75" customHeight="1">
      <c r="A13344" s="1" t="s">
        <v>414</v>
      </c>
      <c r="B13344" s="1">
        <v>4.0</v>
      </c>
      <c r="C13344" s="1" t="s">
        <v>28397</v>
      </c>
      <c r="D13344" s="1" t="s">
        <v>28398</v>
      </c>
      <c r="E13344" s="1" t="s">
        <v>10</v>
      </c>
      <c r="F13344" s="1" t="s">
        <v>11</v>
      </c>
      <c r="G13344" s="1" t="str">
        <f>IFERROR(__xludf.DUMMYFUNCTION("GOOGLETRANSLATE(D13344,""fr"",""en"")"),"#VALUE!")</f>
        <v>#VALUE!</v>
      </c>
    </row>
    <row r="13345" ht="15.75" customHeight="1">
      <c r="A13345" s="1" t="s">
        <v>1421</v>
      </c>
      <c r="B13345" s="1">
        <v>2.0</v>
      </c>
      <c r="C13345" s="1" t="s">
        <v>28399</v>
      </c>
      <c r="D13345" s="1" t="s">
        <v>28400</v>
      </c>
      <c r="E13345" s="1" t="s">
        <v>176</v>
      </c>
      <c r="F13345" s="1" t="s">
        <v>66</v>
      </c>
      <c r="G13345" s="1" t="str">
        <f>IFERROR(__xludf.DUMMYFUNCTION("GOOGLETRANSLATE(D13345,""fr"",""en"")"),"#VALUE!")</f>
        <v>#VALUE!</v>
      </c>
    </row>
    <row r="13346" ht="15.75" customHeight="1">
      <c r="A13346" s="1" t="s">
        <v>807</v>
      </c>
      <c r="B13346" s="1">
        <v>2.0</v>
      </c>
      <c r="C13346" s="1" t="s">
        <v>28401</v>
      </c>
      <c r="D13346" s="1" t="s">
        <v>28402</v>
      </c>
      <c r="E13346" s="1" t="s">
        <v>21</v>
      </c>
      <c r="F13346" s="1" t="s">
        <v>11</v>
      </c>
      <c r="G13346" s="1" t="str">
        <f>IFERROR(__xludf.DUMMYFUNCTION("GOOGLETRANSLATE(D13346,""fr"",""en"")"),"#VALUE!")</f>
        <v>#VALUE!</v>
      </c>
    </row>
    <row r="13347" ht="15.75" customHeight="1">
      <c r="A13347" s="1" t="s">
        <v>28403</v>
      </c>
      <c r="B13347" s="1">
        <v>1.0</v>
      </c>
      <c r="C13347" s="1" t="s">
        <v>28404</v>
      </c>
      <c r="D13347" s="1" t="s">
        <v>28405</v>
      </c>
      <c r="E13347" s="1" t="s">
        <v>10</v>
      </c>
      <c r="F13347" s="1" t="s">
        <v>11</v>
      </c>
      <c r="G13347" s="1" t="str">
        <f>IFERROR(__xludf.DUMMYFUNCTION("GOOGLETRANSLATE(D13347,""fr"",""en"")"),"#VALUE!")</f>
        <v>#VALUE!</v>
      </c>
    </row>
    <row r="13348" ht="15.75" customHeight="1">
      <c r="A13348" s="1" t="s">
        <v>26147</v>
      </c>
      <c r="B13348" s="1">
        <v>1.0</v>
      </c>
      <c r="C13348" s="1" t="s">
        <v>28406</v>
      </c>
      <c r="D13348" s="1" t="s">
        <v>28407</v>
      </c>
      <c r="E13348" s="1" t="s">
        <v>29</v>
      </c>
      <c r="F13348" s="1" t="s">
        <v>30</v>
      </c>
      <c r="G13348" s="1" t="str">
        <f>IFERROR(__xludf.DUMMYFUNCTION("GOOGLETRANSLATE(D13348,""fr"",""en"")"),"#VALUE!")</f>
        <v>#VALUE!</v>
      </c>
    </row>
    <row r="13349" ht="15.75" customHeight="1">
      <c r="A13349" s="1" t="s">
        <v>2117</v>
      </c>
      <c r="B13349" s="1">
        <v>5.0</v>
      </c>
      <c r="C13349" s="1" t="s">
        <v>28408</v>
      </c>
      <c r="D13349" s="1" t="s">
        <v>28409</v>
      </c>
      <c r="E13349" s="1" t="s">
        <v>448</v>
      </c>
      <c r="F13349" s="1" t="s">
        <v>84</v>
      </c>
      <c r="G13349" s="1" t="str">
        <f>IFERROR(__xludf.DUMMYFUNCTION("GOOGLETRANSLATE(D13349,""fr"",""en"")"),"#VALUE!")</f>
        <v>#VALUE!</v>
      </c>
    </row>
    <row r="13350" ht="15.75" customHeight="1">
      <c r="A13350" s="1" t="s">
        <v>6525</v>
      </c>
      <c r="B13350" s="1">
        <v>1.0</v>
      </c>
      <c r="C13350" s="1" t="s">
        <v>28410</v>
      </c>
      <c r="D13350" s="1" t="s">
        <v>28411</v>
      </c>
      <c r="E13350" s="1" t="s">
        <v>750</v>
      </c>
      <c r="F13350" s="1" t="s">
        <v>110</v>
      </c>
      <c r="G13350" s="1" t="str">
        <f>IFERROR(__xludf.DUMMYFUNCTION("GOOGLETRANSLATE(D13350,""fr"",""en"")"),"#VALUE!")</f>
        <v>#VALUE!</v>
      </c>
    </row>
    <row r="13351" ht="15.75" customHeight="1">
      <c r="A13351" s="1" t="s">
        <v>231</v>
      </c>
      <c r="B13351" s="1">
        <v>3.0</v>
      </c>
      <c r="C13351" s="1" t="s">
        <v>28412</v>
      </c>
      <c r="D13351" s="1" t="s">
        <v>28413</v>
      </c>
      <c r="E13351" s="1" t="s">
        <v>21</v>
      </c>
      <c r="F13351" s="1" t="s">
        <v>11</v>
      </c>
      <c r="G13351" s="1" t="str">
        <f>IFERROR(__xludf.DUMMYFUNCTION("GOOGLETRANSLATE(D13351,""fr"",""en"")"),"#VALUE!")</f>
        <v>#VALUE!</v>
      </c>
    </row>
    <row r="13352" ht="15.75" customHeight="1">
      <c r="A13352" s="1" t="s">
        <v>1721</v>
      </c>
      <c r="B13352" s="1">
        <v>1.0</v>
      </c>
      <c r="C13352" s="1" t="s">
        <v>28414</v>
      </c>
      <c r="D13352" s="1" t="s">
        <v>28415</v>
      </c>
      <c r="E13352" s="1" t="s">
        <v>43</v>
      </c>
      <c r="F13352" s="1" t="s">
        <v>30</v>
      </c>
      <c r="G13352" s="1" t="str">
        <f>IFERROR(__xludf.DUMMYFUNCTION("GOOGLETRANSLATE(D13352,""fr"",""en"")"),"#VALUE!")</f>
        <v>#VALUE!</v>
      </c>
    </row>
    <row r="13353" ht="15.75" customHeight="1">
      <c r="A13353" s="1" t="s">
        <v>6446</v>
      </c>
      <c r="B13353" s="1">
        <v>1.0</v>
      </c>
      <c r="C13353" s="1" t="s">
        <v>28416</v>
      </c>
      <c r="D13353" s="1" t="s">
        <v>28417</v>
      </c>
      <c r="E13353" s="1" t="s">
        <v>125</v>
      </c>
      <c r="F13353" s="1" t="s">
        <v>11</v>
      </c>
      <c r="G13353" s="1" t="str">
        <f>IFERROR(__xludf.DUMMYFUNCTION("GOOGLETRANSLATE(D13353,""fr"",""en"")"),"#VALUE!")</f>
        <v>#VALUE!</v>
      </c>
    </row>
    <row r="13354" ht="15.75" customHeight="1">
      <c r="A13354" s="1" t="s">
        <v>1518</v>
      </c>
      <c r="B13354" s="1">
        <v>1.0</v>
      </c>
      <c r="C13354" s="1" t="s">
        <v>28418</v>
      </c>
      <c r="D13354" s="1" t="s">
        <v>28419</v>
      </c>
      <c r="E13354" s="1" t="s">
        <v>25</v>
      </c>
      <c r="F13354" s="1" t="s">
        <v>110</v>
      </c>
      <c r="G13354" s="1" t="str">
        <f>IFERROR(__xludf.DUMMYFUNCTION("GOOGLETRANSLATE(D13354,""fr"",""en"")"),"#VALUE!")</f>
        <v>#VALUE!</v>
      </c>
    </row>
    <row r="13355" ht="15.75" customHeight="1">
      <c r="A13355" s="1" t="s">
        <v>3092</v>
      </c>
      <c r="B13355" s="1">
        <v>1.0</v>
      </c>
      <c r="C13355" s="1" t="s">
        <v>28420</v>
      </c>
      <c r="D13355" s="1" t="s">
        <v>28421</v>
      </c>
      <c r="E13355" s="1" t="s">
        <v>38</v>
      </c>
      <c r="F13355" s="1" t="s">
        <v>39</v>
      </c>
      <c r="G13355" s="1" t="str">
        <f>IFERROR(__xludf.DUMMYFUNCTION("GOOGLETRANSLATE(D13355,""fr"",""en"")"),"#VALUE!")</f>
        <v>#VALUE!</v>
      </c>
    </row>
    <row r="13356" ht="15.75" customHeight="1">
      <c r="A13356" s="1" t="s">
        <v>1429</v>
      </c>
      <c r="B13356" s="1">
        <v>5.0</v>
      </c>
      <c r="C13356" s="1" t="s">
        <v>28422</v>
      </c>
      <c r="D13356" s="1" t="s">
        <v>28423</v>
      </c>
      <c r="E13356" s="1" t="s">
        <v>65</v>
      </c>
      <c r="F13356" s="1" t="s">
        <v>66</v>
      </c>
      <c r="G13356" s="1" t="str">
        <f>IFERROR(__xludf.DUMMYFUNCTION("GOOGLETRANSLATE(D13356,""fr"",""en"")"),"#VALUE!")</f>
        <v>#VALUE!</v>
      </c>
    </row>
    <row r="13357" ht="15.75" customHeight="1">
      <c r="A13357" s="1" t="s">
        <v>6697</v>
      </c>
      <c r="B13357" s="1">
        <v>2.0</v>
      </c>
      <c r="C13357" s="1" t="s">
        <v>28424</v>
      </c>
      <c r="D13357" s="1" t="s">
        <v>28425</v>
      </c>
      <c r="E13357" s="1" t="s">
        <v>169</v>
      </c>
      <c r="F13357" s="1" t="s">
        <v>11</v>
      </c>
      <c r="G13357" s="1" t="str">
        <f>IFERROR(__xludf.DUMMYFUNCTION("GOOGLETRANSLATE(D13357,""fr"",""en"")"),"#VALUE!")</f>
        <v>#VALUE!</v>
      </c>
    </row>
    <row r="13358" ht="15.75" customHeight="1">
      <c r="A13358" s="1" t="s">
        <v>28426</v>
      </c>
      <c r="B13358" s="1">
        <v>2.0</v>
      </c>
      <c r="C13358" s="1" t="s">
        <v>28427</v>
      </c>
      <c r="D13358" s="1" t="s">
        <v>28428</v>
      </c>
      <c r="E13358" s="1" t="s">
        <v>250</v>
      </c>
      <c r="F13358" s="1" t="s">
        <v>30</v>
      </c>
      <c r="G13358" s="1" t="str">
        <f>IFERROR(__xludf.DUMMYFUNCTION("GOOGLETRANSLATE(D13358,""fr"",""en"")"),"#VALUE!")</f>
        <v>#VALUE!</v>
      </c>
    </row>
    <row r="13359" ht="15.75" customHeight="1">
      <c r="A13359" s="1" t="s">
        <v>28429</v>
      </c>
      <c r="B13359" s="1">
        <v>2.0</v>
      </c>
      <c r="C13359" s="1" t="s">
        <v>28430</v>
      </c>
      <c r="D13359" s="1" t="s">
        <v>28431</v>
      </c>
      <c r="E13359" s="1" t="s">
        <v>21</v>
      </c>
      <c r="F13359" s="1" t="s">
        <v>11</v>
      </c>
      <c r="G13359" s="1" t="str">
        <f>IFERROR(__xludf.DUMMYFUNCTION("GOOGLETRANSLATE(D13359,""fr"",""en"")"),"#VALUE!")</f>
        <v>#VALUE!</v>
      </c>
    </row>
    <row r="13360" ht="15.75" customHeight="1">
      <c r="A13360" s="1" t="s">
        <v>14671</v>
      </c>
      <c r="B13360" s="1">
        <v>2.0</v>
      </c>
      <c r="C13360" s="1" t="s">
        <v>28432</v>
      </c>
      <c r="D13360" s="1" t="s">
        <v>28433</v>
      </c>
      <c r="E13360" s="1" t="s">
        <v>10</v>
      </c>
      <c r="F13360" s="1" t="s">
        <v>11</v>
      </c>
      <c r="G13360" s="1" t="str">
        <f>IFERROR(__xludf.DUMMYFUNCTION("GOOGLETRANSLATE(D13360,""fr"",""en"")"),"#VALUE!")</f>
        <v>#VALUE!</v>
      </c>
    </row>
    <row r="13361" ht="15.75" customHeight="1">
      <c r="A13361" s="1" t="s">
        <v>138</v>
      </c>
      <c r="B13361" s="1">
        <v>4.0</v>
      </c>
      <c r="C13361" s="1" t="s">
        <v>28434</v>
      </c>
      <c r="D13361" s="1" t="s">
        <v>28435</v>
      </c>
      <c r="E13361" s="1" t="s">
        <v>21</v>
      </c>
      <c r="F13361" s="1" t="s">
        <v>11</v>
      </c>
      <c r="G13361" s="1" t="str">
        <f>IFERROR(__xludf.DUMMYFUNCTION("GOOGLETRANSLATE(D13361,""fr"",""en"")"),"#VALUE!")</f>
        <v>#VALUE!</v>
      </c>
    </row>
    <row r="13362" ht="15.75" customHeight="1">
      <c r="A13362" s="1" t="s">
        <v>2728</v>
      </c>
      <c r="B13362" s="1">
        <v>5.0</v>
      </c>
      <c r="C13362" s="1" t="s">
        <v>28436</v>
      </c>
      <c r="D13362" s="1" t="s">
        <v>28437</v>
      </c>
      <c r="E13362" s="1" t="s">
        <v>21</v>
      </c>
      <c r="F13362" s="1" t="s">
        <v>11</v>
      </c>
      <c r="G13362" s="1" t="str">
        <f>IFERROR(__xludf.DUMMYFUNCTION("GOOGLETRANSLATE(D13362,""fr"",""en"")"),"#VALUE!")</f>
        <v>#VALUE!</v>
      </c>
    </row>
    <row r="13363" ht="15.75" customHeight="1">
      <c r="A13363" s="1" t="s">
        <v>643</v>
      </c>
      <c r="B13363" s="1">
        <v>5.0</v>
      </c>
      <c r="C13363" s="1" t="s">
        <v>28438</v>
      </c>
      <c r="D13363" s="1" t="s">
        <v>28439</v>
      </c>
      <c r="E13363" s="1" t="s">
        <v>21</v>
      </c>
      <c r="F13363" s="1" t="s">
        <v>11</v>
      </c>
      <c r="G13363" s="1" t="str">
        <f>IFERROR(__xludf.DUMMYFUNCTION("GOOGLETRANSLATE(D13363,""fr"",""en"")"),"#VALUE!")</f>
        <v>#VALUE!</v>
      </c>
    </row>
    <row r="13364" ht="15.75" customHeight="1">
      <c r="A13364" s="1" t="s">
        <v>3496</v>
      </c>
      <c r="B13364" s="1">
        <v>4.0</v>
      </c>
      <c r="C13364" s="1" t="s">
        <v>28440</v>
      </c>
      <c r="D13364" s="1" t="s">
        <v>28441</v>
      </c>
      <c r="E13364" s="1" t="s">
        <v>176</v>
      </c>
      <c r="F13364" s="1" t="s">
        <v>66</v>
      </c>
      <c r="G13364" s="1" t="str">
        <f>IFERROR(__xludf.DUMMYFUNCTION("GOOGLETRANSLATE(D13364,""fr"",""en"")"),"#VALUE!")</f>
        <v>#VALUE!</v>
      </c>
    </row>
    <row r="13365" ht="15.75" customHeight="1">
      <c r="A13365" s="1" t="s">
        <v>411</v>
      </c>
      <c r="B13365" s="1">
        <v>1.0</v>
      </c>
      <c r="C13365" s="1" t="s">
        <v>28442</v>
      </c>
      <c r="D13365" s="1" t="s">
        <v>28443</v>
      </c>
      <c r="E13365" s="1" t="s">
        <v>750</v>
      </c>
      <c r="F13365" s="1" t="s">
        <v>110</v>
      </c>
      <c r="G13365" s="1" t="str">
        <f>IFERROR(__xludf.DUMMYFUNCTION("GOOGLETRANSLATE(D13365,""fr"",""en"")"),"#VALUE!")</f>
        <v>#VALUE!</v>
      </c>
    </row>
    <row r="13366" ht="15.75" customHeight="1">
      <c r="A13366" s="1" t="s">
        <v>1198</v>
      </c>
      <c r="B13366" s="1">
        <v>5.0</v>
      </c>
      <c r="C13366" s="1" t="s">
        <v>28444</v>
      </c>
      <c r="D13366" s="1" t="s">
        <v>28445</v>
      </c>
      <c r="E13366" s="1" t="s">
        <v>10</v>
      </c>
      <c r="F13366" s="1" t="s">
        <v>11</v>
      </c>
      <c r="G13366" s="1" t="str">
        <f>IFERROR(__xludf.DUMMYFUNCTION("GOOGLETRANSLATE(D13366,""fr"",""en"")"),"#VALUE!")</f>
        <v>#VALUE!</v>
      </c>
    </row>
    <row r="13367" ht="15.75" customHeight="1">
      <c r="A13367" s="1" t="s">
        <v>1023</v>
      </c>
      <c r="B13367" s="1">
        <v>5.0</v>
      </c>
      <c r="C13367" s="1" t="s">
        <v>28446</v>
      </c>
      <c r="D13367" s="1" t="s">
        <v>28447</v>
      </c>
      <c r="E13367" s="1" t="s">
        <v>65</v>
      </c>
      <c r="F13367" s="1" t="s">
        <v>66</v>
      </c>
      <c r="G13367" s="1" t="str">
        <f>IFERROR(__xludf.DUMMYFUNCTION("GOOGLETRANSLATE(D13367,""fr"",""en"")"),"#VALUE!")</f>
        <v>#VALUE!</v>
      </c>
    </row>
    <row r="13368" ht="15.75" customHeight="1">
      <c r="A13368" s="1" t="s">
        <v>10244</v>
      </c>
      <c r="B13368" s="1">
        <v>1.0</v>
      </c>
      <c r="C13368" s="1" t="s">
        <v>28448</v>
      </c>
      <c r="D13368" s="1" t="s">
        <v>28449</v>
      </c>
      <c r="E13368" s="1" t="s">
        <v>519</v>
      </c>
      <c r="F13368" s="1" t="s">
        <v>118</v>
      </c>
      <c r="G13368" s="1" t="str">
        <f>IFERROR(__xludf.DUMMYFUNCTION("GOOGLETRANSLATE(D13368,""fr"",""en"")"),"#VALUE!")</f>
        <v>#VALUE!</v>
      </c>
    </row>
    <row r="13369" ht="15.75" customHeight="1">
      <c r="A13369" s="1" t="s">
        <v>2325</v>
      </c>
      <c r="B13369" s="1">
        <v>4.0</v>
      </c>
      <c r="C13369" s="1" t="s">
        <v>28450</v>
      </c>
      <c r="D13369" s="1" t="s">
        <v>28451</v>
      </c>
      <c r="E13369" s="1" t="s">
        <v>10</v>
      </c>
      <c r="F13369" s="1" t="s">
        <v>11</v>
      </c>
      <c r="G13369" s="1" t="str">
        <f>IFERROR(__xludf.DUMMYFUNCTION("GOOGLETRANSLATE(D13369,""fr"",""en"")"),"#VALUE!")</f>
        <v>#VALUE!</v>
      </c>
    </row>
    <row r="13370" ht="15.75" customHeight="1">
      <c r="A13370" s="1" t="s">
        <v>80</v>
      </c>
      <c r="B13370" s="1">
        <v>3.0</v>
      </c>
      <c r="C13370" s="1" t="s">
        <v>28452</v>
      </c>
      <c r="D13370" s="1" t="s">
        <v>28453</v>
      </c>
      <c r="E13370" s="1" t="s">
        <v>273</v>
      </c>
      <c r="F13370" s="1" t="s">
        <v>11</v>
      </c>
      <c r="G13370" s="1" t="str">
        <f>IFERROR(__xludf.DUMMYFUNCTION("GOOGLETRANSLATE(D13370,""fr"",""en"")"),"#VALUE!")</f>
        <v>#VALUE!</v>
      </c>
    </row>
    <row r="13371" ht="15.75" customHeight="1">
      <c r="A13371" s="1" t="s">
        <v>9461</v>
      </c>
      <c r="B13371" s="1">
        <v>1.0</v>
      </c>
      <c r="C13371" s="1" t="s">
        <v>28454</v>
      </c>
      <c r="D13371" s="1" t="s">
        <v>28455</v>
      </c>
      <c r="E13371" s="1" t="s">
        <v>273</v>
      </c>
      <c r="F13371" s="1" t="s">
        <v>110</v>
      </c>
      <c r="G13371" s="1" t="str">
        <f>IFERROR(__xludf.DUMMYFUNCTION("GOOGLETRANSLATE(D13371,""fr"",""en"")"),"#VALUE!")</f>
        <v>#VALUE!</v>
      </c>
    </row>
    <row r="13372" ht="15.75" customHeight="1">
      <c r="A13372" s="1" t="s">
        <v>9577</v>
      </c>
      <c r="B13372" s="1">
        <v>3.0</v>
      </c>
      <c r="C13372" s="1" t="s">
        <v>28456</v>
      </c>
      <c r="D13372" s="1" t="s">
        <v>28457</v>
      </c>
      <c r="E13372" s="1" t="s">
        <v>1192</v>
      </c>
      <c r="F13372" s="1" t="s">
        <v>110</v>
      </c>
      <c r="G13372" s="1" t="str">
        <f>IFERROR(__xludf.DUMMYFUNCTION("GOOGLETRANSLATE(D13372,""fr"",""en"")"),"#VALUE!")</f>
        <v>#VALUE!</v>
      </c>
    </row>
    <row r="13373" ht="15.75" customHeight="1">
      <c r="A13373" s="1" t="s">
        <v>8015</v>
      </c>
      <c r="B13373" s="1">
        <v>2.0</v>
      </c>
      <c r="C13373" s="1" t="s">
        <v>28458</v>
      </c>
      <c r="D13373" s="1" t="s">
        <v>28459</v>
      </c>
      <c r="E13373" s="1" t="s">
        <v>484</v>
      </c>
      <c r="F13373" s="1" t="s">
        <v>30</v>
      </c>
      <c r="G13373" s="1" t="str">
        <f>IFERROR(__xludf.DUMMYFUNCTION("GOOGLETRANSLATE(D13373,""fr"",""en"")"),"#VALUE!")</f>
        <v>#VALUE!</v>
      </c>
    </row>
    <row r="13374" ht="15.75" customHeight="1">
      <c r="A13374" s="1" t="s">
        <v>1843</v>
      </c>
      <c r="B13374" s="1">
        <v>1.0</v>
      </c>
      <c r="C13374" s="1" t="s">
        <v>28460</v>
      </c>
      <c r="D13374" s="1" t="s">
        <v>28461</v>
      </c>
      <c r="E13374" s="1" t="s">
        <v>125</v>
      </c>
      <c r="F13374" s="1" t="s">
        <v>110</v>
      </c>
      <c r="G13374" s="1" t="str">
        <f>IFERROR(__xludf.DUMMYFUNCTION("GOOGLETRANSLATE(D13374,""fr"",""en"")"),"#VALUE!")</f>
        <v>#VALUE!</v>
      </c>
    </row>
    <row r="13375" ht="15.75" customHeight="1">
      <c r="A13375" s="1" t="s">
        <v>13623</v>
      </c>
      <c r="B13375" s="1">
        <v>2.0</v>
      </c>
      <c r="C13375" s="1" t="s">
        <v>28462</v>
      </c>
      <c r="D13375" s="1" t="s">
        <v>28463</v>
      </c>
      <c r="E13375" s="1" t="s">
        <v>21</v>
      </c>
      <c r="F13375" s="1" t="s">
        <v>11</v>
      </c>
      <c r="G13375" s="1" t="str">
        <f>IFERROR(__xludf.DUMMYFUNCTION("GOOGLETRANSLATE(D13375,""fr"",""en"")"),"#VALUE!")</f>
        <v>#VALUE!</v>
      </c>
    </row>
    <row r="13376" ht="15.75" customHeight="1">
      <c r="A13376" s="1" t="s">
        <v>22852</v>
      </c>
      <c r="B13376" s="1">
        <v>2.0</v>
      </c>
      <c r="C13376" s="1" t="s">
        <v>28464</v>
      </c>
      <c r="D13376" s="1" t="s">
        <v>28465</v>
      </c>
      <c r="E13376" s="1" t="s">
        <v>280</v>
      </c>
      <c r="F13376" s="1" t="s">
        <v>11</v>
      </c>
      <c r="G13376" s="1" t="str">
        <f>IFERROR(__xludf.DUMMYFUNCTION("GOOGLETRANSLATE(D13376,""fr"",""en"")"),"#VALUE!")</f>
        <v>#VALUE!</v>
      </c>
    </row>
    <row r="13377" ht="15.75" customHeight="1">
      <c r="A13377" s="1" t="s">
        <v>1870</v>
      </c>
      <c r="B13377" s="1">
        <v>1.0</v>
      </c>
      <c r="C13377" s="1" t="s">
        <v>28466</v>
      </c>
      <c r="D13377" s="1" t="s">
        <v>28467</v>
      </c>
      <c r="E13377" s="1" t="s">
        <v>73</v>
      </c>
      <c r="F13377" s="1" t="s">
        <v>30</v>
      </c>
      <c r="G13377" s="1" t="str">
        <f>IFERROR(__xludf.DUMMYFUNCTION("GOOGLETRANSLATE(D13377,""fr"",""en"")"),"#VALUE!")</f>
        <v>#VALUE!</v>
      </c>
    </row>
    <row r="13378" ht="15.75" customHeight="1">
      <c r="A13378" s="1" t="s">
        <v>1764</v>
      </c>
      <c r="B13378" s="1">
        <v>5.0</v>
      </c>
      <c r="C13378" s="1" t="s">
        <v>28468</v>
      </c>
      <c r="D13378" s="1" t="s">
        <v>28469</v>
      </c>
      <c r="E13378" s="1" t="s">
        <v>10</v>
      </c>
      <c r="F13378" s="1" t="s">
        <v>11</v>
      </c>
      <c r="G13378" s="1" t="str">
        <f>IFERROR(__xludf.DUMMYFUNCTION("GOOGLETRANSLATE(D13378,""fr"",""en"")"),"#VALUE!")</f>
        <v>#VALUE!</v>
      </c>
    </row>
    <row r="13379" ht="15.75" customHeight="1">
      <c r="A13379" s="1" t="s">
        <v>1709</v>
      </c>
      <c r="B13379" s="1">
        <v>5.0</v>
      </c>
      <c r="C13379" s="1" t="s">
        <v>28470</v>
      </c>
      <c r="D13379" s="1" t="s">
        <v>28471</v>
      </c>
      <c r="E13379" s="1" t="s">
        <v>21</v>
      </c>
      <c r="F13379" s="1" t="s">
        <v>11</v>
      </c>
      <c r="G13379" s="1" t="str">
        <f>IFERROR(__xludf.DUMMYFUNCTION("GOOGLETRANSLATE(D13379,""fr"",""en"")"),"#VALUE!")</f>
        <v>#VALUE!</v>
      </c>
    </row>
    <row r="13380" ht="15.75" customHeight="1">
      <c r="A13380" s="1" t="s">
        <v>1476</v>
      </c>
      <c r="B13380" s="1">
        <v>5.0</v>
      </c>
      <c r="C13380" s="1" t="s">
        <v>28472</v>
      </c>
      <c r="D13380" s="1" t="s">
        <v>28473</v>
      </c>
      <c r="E13380" s="1" t="s">
        <v>34</v>
      </c>
      <c r="F13380" s="1" t="s">
        <v>30</v>
      </c>
      <c r="G13380" s="1" t="str">
        <f>IFERROR(__xludf.DUMMYFUNCTION("GOOGLETRANSLATE(D13380,""fr"",""en"")"),"#VALUE!")</f>
        <v>#VALUE!</v>
      </c>
    </row>
    <row r="13381" ht="15.75" customHeight="1">
      <c r="A13381" s="1" t="s">
        <v>28474</v>
      </c>
      <c r="B13381" s="1">
        <v>1.0</v>
      </c>
      <c r="C13381" s="1" t="s">
        <v>28475</v>
      </c>
      <c r="D13381" s="1" t="s">
        <v>28476</v>
      </c>
      <c r="E13381" s="1" t="s">
        <v>21</v>
      </c>
      <c r="F13381" s="1" t="s">
        <v>11</v>
      </c>
      <c r="G13381" s="1" t="str">
        <f>IFERROR(__xludf.DUMMYFUNCTION("GOOGLETRANSLATE(D13381,""fr"",""en"")"),"#VALUE!")</f>
        <v>#VALUE!</v>
      </c>
    </row>
    <row r="13382" ht="15.75" customHeight="1">
      <c r="A13382" s="1" t="s">
        <v>264</v>
      </c>
      <c r="B13382" s="1">
        <v>4.0</v>
      </c>
      <c r="C13382" s="1" t="s">
        <v>28477</v>
      </c>
      <c r="D13382" s="1" t="s">
        <v>28478</v>
      </c>
      <c r="E13382" s="1" t="s">
        <v>3148</v>
      </c>
      <c r="F13382" s="1" t="s">
        <v>118</v>
      </c>
      <c r="G13382" s="1" t="str">
        <f>IFERROR(__xludf.DUMMYFUNCTION("GOOGLETRANSLATE(D13382,""fr"",""en"")"),"#VALUE!")</f>
        <v>#VALUE!</v>
      </c>
    </row>
    <row r="13383" ht="15.75" customHeight="1">
      <c r="A13383" s="1" t="s">
        <v>888</v>
      </c>
      <c r="B13383" s="1">
        <v>2.0</v>
      </c>
      <c r="C13383" s="1" t="s">
        <v>28479</v>
      </c>
      <c r="D13383" s="1" t="s">
        <v>28480</v>
      </c>
      <c r="E13383" s="1" t="s">
        <v>519</v>
      </c>
      <c r="F13383" s="1" t="s">
        <v>118</v>
      </c>
      <c r="G13383" s="1" t="str">
        <f>IFERROR(__xludf.DUMMYFUNCTION("GOOGLETRANSLATE(D13383,""fr"",""en"")"),"#VALUE!")</f>
        <v>#VALUE!</v>
      </c>
    </row>
    <row r="13384" ht="15.75" customHeight="1">
      <c r="A13384" s="1" t="s">
        <v>1298</v>
      </c>
      <c r="B13384" s="1">
        <v>4.0</v>
      </c>
      <c r="C13384" s="1" t="s">
        <v>28481</v>
      </c>
      <c r="D13384" s="1" t="s">
        <v>28482</v>
      </c>
      <c r="E13384" s="1" t="s">
        <v>10</v>
      </c>
      <c r="F13384" s="1" t="s">
        <v>11</v>
      </c>
      <c r="G13384" s="1" t="str">
        <f>IFERROR(__xludf.DUMMYFUNCTION("GOOGLETRANSLATE(D13384,""fr"",""en"")"),"#VALUE!")</f>
        <v>#VALUE!</v>
      </c>
    </row>
    <row r="13385" ht="15.75" customHeight="1">
      <c r="A13385" s="1" t="s">
        <v>1135</v>
      </c>
      <c r="B13385" s="1">
        <v>2.0</v>
      </c>
      <c r="C13385" s="1" t="s">
        <v>28483</v>
      </c>
      <c r="D13385" s="1" t="s">
        <v>28484</v>
      </c>
      <c r="E13385" s="1" t="s">
        <v>65</v>
      </c>
      <c r="F13385" s="1" t="s">
        <v>66</v>
      </c>
      <c r="G13385" s="1" t="str">
        <f>IFERROR(__xludf.DUMMYFUNCTION("GOOGLETRANSLATE(D13385,""fr"",""en"")"),"#VALUE!")</f>
        <v>#VALUE!</v>
      </c>
    </row>
    <row r="13386" ht="15.75" customHeight="1">
      <c r="A13386" s="1" t="s">
        <v>9540</v>
      </c>
      <c r="B13386" s="1">
        <v>1.0</v>
      </c>
      <c r="C13386" s="1" t="s">
        <v>28485</v>
      </c>
      <c r="D13386" s="1" t="s">
        <v>28486</v>
      </c>
      <c r="E13386" s="1" t="s">
        <v>373</v>
      </c>
      <c r="F13386" s="1" t="s">
        <v>118</v>
      </c>
      <c r="G13386" s="1" t="str">
        <f>IFERROR(__xludf.DUMMYFUNCTION("GOOGLETRANSLATE(D13386,""fr"",""en"")"),"#VALUE!")</f>
        <v>#VALUE!</v>
      </c>
    </row>
    <row r="13387" ht="15.75" customHeight="1">
      <c r="A13387" s="1" t="s">
        <v>1282</v>
      </c>
      <c r="B13387" s="1">
        <v>5.0</v>
      </c>
      <c r="C13387" s="1" t="s">
        <v>28487</v>
      </c>
      <c r="D13387" s="1" t="s">
        <v>28488</v>
      </c>
      <c r="E13387" s="1" t="s">
        <v>448</v>
      </c>
      <c r="F13387" s="1" t="s">
        <v>84</v>
      </c>
      <c r="G13387" s="1" t="str">
        <f>IFERROR(__xludf.DUMMYFUNCTION("GOOGLETRANSLATE(D13387,""fr"",""en"")"),"#VALUE!")</f>
        <v>#VALUE!</v>
      </c>
    </row>
    <row r="13388" ht="15.75" customHeight="1">
      <c r="A13388" s="1" t="s">
        <v>6350</v>
      </c>
      <c r="B13388" s="1">
        <v>4.0</v>
      </c>
      <c r="C13388" s="1" t="s">
        <v>28489</v>
      </c>
      <c r="D13388" s="1" t="s">
        <v>28490</v>
      </c>
      <c r="E13388" s="1" t="s">
        <v>614</v>
      </c>
      <c r="F13388" s="1" t="s">
        <v>30</v>
      </c>
      <c r="G13388" s="1" t="str">
        <f>IFERROR(__xludf.DUMMYFUNCTION("GOOGLETRANSLATE(D13388,""fr"",""en"")"),"#VALUE!")</f>
        <v>#VALUE!</v>
      </c>
    </row>
    <row r="13389" ht="15.75" customHeight="1">
      <c r="A13389" s="1" t="s">
        <v>80</v>
      </c>
      <c r="B13389" s="1">
        <v>1.0</v>
      </c>
      <c r="C13389" s="1" t="s">
        <v>28491</v>
      </c>
      <c r="D13389" s="1" t="s">
        <v>28492</v>
      </c>
      <c r="E13389" s="1" t="s">
        <v>575</v>
      </c>
      <c r="F13389" s="1" t="s">
        <v>84</v>
      </c>
      <c r="G13389" s="1" t="str">
        <f>IFERROR(__xludf.DUMMYFUNCTION("GOOGLETRANSLATE(D13389,""fr"",""en"")"),"#VALUE!")</f>
        <v>#VALUE!</v>
      </c>
    </row>
    <row r="13390" ht="15.75" customHeight="1">
      <c r="A13390" s="1" t="s">
        <v>44</v>
      </c>
      <c r="B13390" s="1">
        <v>1.0</v>
      </c>
      <c r="C13390" s="1" t="s">
        <v>28493</v>
      </c>
      <c r="D13390" s="1" t="s">
        <v>28494</v>
      </c>
      <c r="E13390" s="1" t="s">
        <v>646</v>
      </c>
      <c r="F13390" s="1" t="s">
        <v>39</v>
      </c>
      <c r="G13390" s="1" t="str">
        <f>IFERROR(__xludf.DUMMYFUNCTION("GOOGLETRANSLATE(D13390,""fr"",""en"")"),"#VALUE!")</f>
        <v>#VALUE!</v>
      </c>
    </row>
    <row r="13391" ht="15.75" customHeight="1">
      <c r="A13391" s="1" t="s">
        <v>7</v>
      </c>
      <c r="B13391" s="1">
        <v>3.0</v>
      </c>
      <c r="C13391" s="1" t="s">
        <v>28495</v>
      </c>
      <c r="D13391" s="1" t="s">
        <v>28496</v>
      </c>
      <c r="E13391" s="1" t="s">
        <v>10</v>
      </c>
      <c r="F13391" s="1" t="s">
        <v>11</v>
      </c>
      <c r="G13391" s="1" t="str">
        <f>IFERROR(__xludf.DUMMYFUNCTION("GOOGLETRANSLATE(D13391,""fr"",""en"")"),"#VALUE!")</f>
        <v>#VALUE!</v>
      </c>
    </row>
    <row r="13392" ht="15.75" customHeight="1">
      <c r="A13392" s="1" t="s">
        <v>264</v>
      </c>
      <c r="B13392" s="1">
        <v>5.0</v>
      </c>
      <c r="C13392" s="1" t="s">
        <v>28497</v>
      </c>
      <c r="D13392" s="1" t="s">
        <v>28498</v>
      </c>
      <c r="E13392" s="1" t="s">
        <v>10</v>
      </c>
      <c r="F13392" s="1" t="s">
        <v>11</v>
      </c>
      <c r="G13392" s="1" t="str">
        <f>IFERROR(__xludf.DUMMYFUNCTION("GOOGLETRANSLATE(D13392,""fr"",""en"")"),"#VALUE!")</f>
        <v>#VALUE!</v>
      </c>
    </row>
    <row r="13393" ht="15.75" customHeight="1">
      <c r="A13393" s="1" t="s">
        <v>1753</v>
      </c>
      <c r="B13393" s="1">
        <v>5.0</v>
      </c>
      <c r="C13393" s="1" t="s">
        <v>28499</v>
      </c>
      <c r="D13393" s="1" t="s">
        <v>28500</v>
      </c>
      <c r="E13393" s="1" t="s">
        <v>21</v>
      </c>
      <c r="F13393" s="1" t="s">
        <v>11</v>
      </c>
      <c r="G13393" s="1" t="str">
        <f>IFERROR(__xludf.DUMMYFUNCTION("GOOGLETRANSLATE(D13393,""fr"",""en"")"),"#VALUE!")</f>
        <v>#VALUE!</v>
      </c>
    </row>
    <row r="13394" ht="15.75" customHeight="1">
      <c r="A13394" s="1" t="s">
        <v>14518</v>
      </c>
      <c r="B13394" s="1">
        <v>5.0</v>
      </c>
      <c r="C13394" s="1" t="s">
        <v>28501</v>
      </c>
      <c r="D13394" s="1" t="s">
        <v>28502</v>
      </c>
      <c r="E13394" s="1" t="s">
        <v>21</v>
      </c>
      <c r="F13394" s="1" t="s">
        <v>11</v>
      </c>
      <c r="G13394" s="1" t="str">
        <f>IFERROR(__xludf.DUMMYFUNCTION("GOOGLETRANSLATE(D13394,""fr"",""en"")"),"#VALUE!")</f>
        <v>#VALUE!</v>
      </c>
    </row>
    <row r="13395" ht="15.75" customHeight="1">
      <c r="A13395" s="1" t="s">
        <v>203</v>
      </c>
      <c r="B13395" s="1">
        <v>3.0</v>
      </c>
      <c r="C13395" s="1" t="s">
        <v>204</v>
      </c>
      <c r="D13395" s="1" t="s">
        <v>28503</v>
      </c>
      <c r="E13395" s="1" t="s">
        <v>254</v>
      </c>
      <c r="F13395" s="1" t="s">
        <v>66</v>
      </c>
      <c r="G13395" s="1" t="str">
        <f>IFERROR(__xludf.DUMMYFUNCTION("GOOGLETRANSLATE(D13395,""fr"",""en"")"),"#VALUE!")</f>
        <v>#VALUE!</v>
      </c>
    </row>
    <row r="13396" ht="15.75" customHeight="1">
      <c r="A13396" s="1" t="s">
        <v>314</v>
      </c>
      <c r="B13396" s="1">
        <v>5.0</v>
      </c>
      <c r="C13396" s="1" t="s">
        <v>28504</v>
      </c>
      <c r="D13396" s="1" t="s">
        <v>28505</v>
      </c>
      <c r="E13396" s="1" t="s">
        <v>10</v>
      </c>
      <c r="F13396" s="1" t="s">
        <v>11</v>
      </c>
      <c r="G13396" s="1" t="str">
        <f>IFERROR(__xludf.DUMMYFUNCTION("GOOGLETRANSLATE(D13396,""fr"",""en"")"),"#VALUE!")</f>
        <v>#VALUE!</v>
      </c>
    </row>
    <row r="13397" ht="15.75" customHeight="1">
      <c r="A13397" s="1" t="s">
        <v>732</v>
      </c>
      <c r="B13397" s="1">
        <v>1.0</v>
      </c>
      <c r="C13397" s="1" t="s">
        <v>28506</v>
      </c>
      <c r="D13397" s="1" t="s">
        <v>28507</v>
      </c>
      <c r="E13397" s="1" t="s">
        <v>21</v>
      </c>
      <c r="F13397" s="1" t="s">
        <v>11</v>
      </c>
      <c r="G13397" s="1" t="str">
        <f>IFERROR(__xludf.DUMMYFUNCTION("GOOGLETRANSLATE(D13397,""fr"",""en"")"),"#VALUE!")</f>
        <v>#VALUE!</v>
      </c>
    </row>
    <row r="13398" ht="15.75" customHeight="1">
      <c r="A13398" s="1" t="s">
        <v>5453</v>
      </c>
      <c r="B13398" s="1">
        <v>4.0</v>
      </c>
      <c r="C13398" s="1" t="s">
        <v>28508</v>
      </c>
      <c r="D13398" s="1" t="s">
        <v>28509</v>
      </c>
      <c r="E13398" s="1" t="s">
        <v>448</v>
      </c>
      <c r="F13398" s="1" t="s">
        <v>84</v>
      </c>
      <c r="G13398" s="1" t="str">
        <f>IFERROR(__xludf.DUMMYFUNCTION("GOOGLETRANSLATE(D13398,""fr"",""en"")"),"#VALUE!")</f>
        <v>#VALUE!</v>
      </c>
    </row>
    <row r="13399" ht="15.75" customHeight="1">
      <c r="A13399" s="1" t="s">
        <v>2637</v>
      </c>
      <c r="B13399" s="1">
        <v>3.0</v>
      </c>
      <c r="C13399" s="1" t="s">
        <v>28510</v>
      </c>
      <c r="D13399" s="1" t="s">
        <v>28511</v>
      </c>
      <c r="E13399" s="1" t="s">
        <v>21</v>
      </c>
      <c r="F13399" s="1" t="s">
        <v>11</v>
      </c>
      <c r="G13399" s="1" t="str">
        <f>IFERROR(__xludf.DUMMYFUNCTION("GOOGLETRANSLATE(D13399,""fr"",""en"")"),"#VALUE!")</f>
        <v>#VALUE!</v>
      </c>
    </row>
    <row r="13400" ht="15.75" customHeight="1">
      <c r="A13400" s="1" t="s">
        <v>190</v>
      </c>
      <c r="B13400" s="1">
        <v>2.0</v>
      </c>
      <c r="C13400" s="1" t="s">
        <v>28512</v>
      </c>
      <c r="D13400" s="1" t="s">
        <v>28513</v>
      </c>
      <c r="E13400" s="1" t="s">
        <v>21</v>
      </c>
      <c r="F13400" s="1" t="s">
        <v>11</v>
      </c>
      <c r="G13400" s="1" t="str">
        <f>IFERROR(__xludf.DUMMYFUNCTION("GOOGLETRANSLATE(D13400,""fr"",""en"")"),"#VALUE!")</f>
        <v>#VALUE!</v>
      </c>
    </row>
    <row r="13401" ht="15.75" customHeight="1">
      <c r="A13401" s="1" t="s">
        <v>1830</v>
      </c>
      <c r="B13401" s="1">
        <v>3.0</v>
      </c>
      <c r="C13401" s="1" t="s">
        <v>28514</v>
      </c>
      <c r="D13401" s="1" t="s">
        <v>28515</v>
      </c>
      <c r="E13401" s="1" t="s">
        <v>65</v>
      </c>
      <c r="F13401" s="1" t="s">
        <v>66</v>
      </c>
      <c r="G13401" s="1" t="str">
        <f>IFERROR(__xludf.DUMMYFUNCTION("GOOGLETRANSLATE(D13401,""fr"",""en"")"),"#VALUE!")</f>
        <v>#VALUE!</v>
      </c>
    </row>
    <row r="13402" ht="15.75" customHeight="1">
      <c r="A13402" s="1" t="s">
        <v>5338</v>
      </c>
      <c r="B13402" s="1">
        <v>1.0</v>
      </c>
      <c r="C13402" s="1" t="s">
        <v>28516</v>
      </c>
      <c r="D13402" s="1" t="s">
        <v>28517</v>
      </c>
      <c r="E13402" s="1" t="s">
        <v>575</v>
      </c>
      <c r="F13402" s="1" t="s">
        <v>48</v>
      </c>
      <c r="G13402" s="1" t="str">
        <f>IFERROR(__xludf.DUMMYFUNCTION("GOOGLETRANSLATE(D13402,""fr"",""en"")"),"#VALUE!")</f>
        <v>#VALUE!</v>
      </c>
    </row>
    <row r="13403" ht="15.75" customHeight="1">
      <c r="A13403" s="1" t="s">
        <v>710</v>
      </c>
      <c r="B13403" s="1">
        <v>1.0</v>
      </c>
      <c r="C13403" s="1" t="s">
        <v>28518</v>
      </c>
      <c r="D13403" s="1" t="s">
        <v>28519</v>
      </c>
      <c r="E13403" s="1" t="s">
        <v>109</v>
      </c>
      <c r="F13403" s="1" t="s">
        <v>11</v>
      </c>
      <c r="G13403" s="1" t="str">
        <f>IFERROR(__xludf.DUMMYFUNCTION("GOOGLETRANSLATE(D13403,""fr"",""en"")"),"#VALUE!")</f>
        <v>#VALUE!</v>
      </c>
    </row>
    <row r="13404" ht="15.75" customHeight="1">
      <c r="A13404" s="1" t="s">
        <v>4118</v>
      </c>
      <c r="B13404" s="1">
        <v>1.0</v>
      </c>
      <c r="C13404" s="1" t="s">
        <v>28520</v>
      </c>
      <c r="D13404" s="1" t="s">
        <v>28521</v>
      </c>
      <c r="E13404" s="1" t="s">
        <v>2727</v>
      </c>
      <c r="F13404" s="1" t="s">
        <v>66</v>
      </c>
      <c r="G13404" s="1" t="str">
        <f>IFERROR(__xludf.DUMMYFUNCTION("GOOGLETRANSLATE(D13404,""fr"",""en"")"),"#VALUE!")</f>
        <v>#VALUE!</v>
      </c>
    </row>
    <row r="13405" ht="15.75" customHeight="1">
      <c r="A13405" s="1" t="s">
        <v>28522</v>
      </c>
      <c r="B13405" s="1">
        <v>2.0</v>
      </c>
      <c r="C13405" s="1" t="s">
        <v>28523</v>
      </c>
      <c r="D13405" s="1" t="s">
        <v>28524</v>
      </c>
      <c r="E13405" s="1" t="s">
        <v>484</v>
      </c>
      <c r="F13405" s="1" t="s">
        <v>118</v>
      </c>
      <c r="G13405" s="1" t="str">
        <f>IFERROR(__xludf.DUMMYFUNCTION("GOOGLETRANSLATE(D13405,""fr"",""en"")"),"#VALUE!")</f>
        <v>#VALUE!</v>
      </c>
    </row>
    <row r="13406" ht="15.75" customHeight="1">
      <c r="A13406" s="1" t="s">
        <v>1248</v>
      </c>
      <c r="B13406" s="1">
        <v>4.0</v>
      </c>
      <c r="C13406" s="1" t="s">
        <v>28525</v>
      </c>
      <c r="D13406" s="1" t="s">
        <v>28526</v>
      </c>
      <c r="E13406" s="1" t="s">
        <v>21</v>
      </c>
      <c r="F13406" s="1" t="s">
        <v>11</v>
      </c>
      <c r="G13406" s="1" t="str">
        <f>IFERROR(__xludf.DUMMYFUNCTION("GOOGLETRANSLATE(D13406,""fr"",""en"")"),"#VALUE!")</f>
        <v>#VALUE!</v>
      </c>
    </row>
    <row r="13407" ht="15.75" customHeight="1">
      <c r="A13407" s="1" t="s">
        <v>5677</v>
      </c>
      <c r="B13407" s="1">
        <v>3.0</v>
      </c>
      <c r="C13407" s="1" t="s">
        <v>28527</v>
      </c>
      <c r="D13407" s="1" t="s">
        <v>28528</v>
      </c>
      <c r="E13407" s="1" t="s">
        <v>43</v>
      </c>
      <c r="F13407" s="1" t="s">
        <v>30</v>
      </c>
      <c r="G13407" s="1" t="str">
        <f>IFERROR(__xludf.DUMMYFUNCTION("GOOGLETRANSLATE(D13407,""fr"",""en"")"),"#VALUE!")</f>
        <v>#VALUE!</v>
      </c>
    </row>
    <row r="13408" ht="15.75" customHeight="1">
      <c r="A13408" s="1" t="s">
        <v>6959</v>
      </c>
      <c r="B13408" s="1">
        <v>1.0</v>
      </c>
      <c r="C13408" s="1" t="s">
        <v>28529</v>
      </c>
      <c r="D13408" s="1" t="s">
        <v>28530</v>
      </c>
      <c r="E13408" s="1" t="s">
        <v>484</v>
      </c>
      <c r="F13408" s="1" t="s">
        <v>30</v>
      </c>
      <c r="G13408" s="1" t="str">
        <f>IFERROR(__xludf.DUMMYFUNCTION("GOOGLETRANSLATE(D13408,""fr"",""en"")"),"#VALUE!")</f>
        <v>#VALUE!</v>
      </c>
    </row>
    <row r="13409" ht="15.75" customHeight="1">
      <c r="A13409" s="1" t="s">
        <v>2022</v>
      </c>
      <c r="B13409" s="1">
        <v>4.0</v>
      </c>
      <c r="C13409" s="1" t="s">
        <v>28531</v>
      </c>
      <c r="D13409" s="1" t="s">
        <v>28532</v>
      </c>
      <c r="E13409" s="1" t="s">
        <v>10</v>
      </c>
      <c r="F13409" s="1" t="s">
        <v>11</v>
      </c>
      <c r="G13409" s="1" t="str">
        <f>IFERROR(__xludf.DUMMYFUNCTION("GOOGLETRANSLATE(D13409,""fr"",""en"")"),"#VALUE!")</f>
        <v>#VALUE!</v>
      </c>
    </row>
    <row r="13410" ht="15.75" customHeight="1">
      <c r="A13410" s="1" t="s">
        <v>670</v>
      </c>
      <c r="B13410" s="1">
        <v>5.0</v>
      </c>
      <c r="C13410" s="1" t="s">
        <v>28533</v>
      </c>
      <c r="D13410" s="1" t="s">
        <v>28534</v>
      </c>
      <c r="E13410" s="1" t="s">
        <v>21</v>
      </c>
      <c r="F13410" s="1" t="s">
        <v>11</v>
      </c>
      <c r="G13410" s="1" t="str">
        <f>IFERROR(__xludf.DUMMYFUNCTION("GOOGLETRANSLATE(D13410,""fr"",""en"")"),"#VALUE!")</f>
        <v>#VALUE!</v>
      </c>
    </row>
    <row r="13411" ht="15.75" customHeight="1">
      <c r="A13411" s="1" t="s">
        <v>7510</v>
      </c>
      <c r="B13411" s="1">
        <v>4.0</v>
      </c>
      <c r="C13411" s="1" t="s">
        <v>28535</v>
      </c>
      <c r="D13411" s="1" t="s">
        <v>28536</v>
      </c>
      <c r="E13411" s="1" t="s">
        <v>484</v>
      </c>
      <c r="F13411" s="1" t="s">
        <v>30</v>
      </c>
      <c r="G13411" s="1" t="str">
        <f>IFERROR(__xludf.DUMMYFUNCTION("GOOGLETRANSLATE(D13411,""fr"",""en"")"),"#VALUE!")</f>
        <v>#VALUE!</v>
      </c>
    </row>
    <row r="13412" ht="15.75" customHeight="1">
      <c r="A13412" s="1" t="s">
        <v>5075</v>
      </c>
      <c r="B13412" s="1">
        <v>2.0</v>
      </c>
      <c r="C13412" s="1" t="s">
        <v>28537</v>
      </c>
      <c r="D13412" s="1" t="s">
        <v>28538</v>
      </c>
      <c r="E13412" s="1" t="s">
        <v>614</v>
      </c>
      <c r="F13412" s="1" t="s">
        <v>30</v>
      </c>
      <c r="G13412" s="1" t="str">
        <f>IFERROR(__xludf.DUMMYFUNCTION("GOOGLETRANSLATE(D13412,""fr"",""en"")"),"#VALUE!")</f>
        <v>#VALUE!</v>
      </c>
    </row>
    <row r="13413" ht="15.75" customHeight="1">
      <c r="A13413" s="1" t="s">
        <v>532</v>
      </c>
      <c r="B13413" s="1">
        <v>1.0</v>
      </c>
      <c r="C13413" s="1" t="s">
        <v>28539</v>
      </c>
      <c r="D13413" s="1" t="s">
        <v>28540</v>
      </c>
      <c r="E13413" s="1" t="s">
        <v>554</v>
      </c>
      <c r="F13413" s="1" t="s">
        <v>30</v>
      </c>
      <c r="G13413" s="1" t="str">
        <f>IFERROR(__xludf.DUMMYFUNCTION("GOOGLETRANSLATE(D13413,""fr"",""en"")"),"#VALUE!")</f>
        <v>#VALUE!</v>
      </c>
    </row>
    <row r="13414" ht="15.75" customHeight="1">
      <c r="A13414" s="1" t="s">
        <v>138</v>
      </c>
      <c r="B13414" s="1">
        <v>3.0</v>
      </c>
      <c r="C13414" s="1" t="s">
        <v>28541</v>
      </c>
      <c r="D13414" s="1" t="s">
        <v>28542</v>
      </c>
      <c r="E13414" s="1" t="s">
        <v>169</v>
      </c>
      <c r="F13414" s="1" t="s">
        <v>11</v>
      </c>
      <c r="G13414" s="1" t="str">
        <f>IFERROR(__xludf.DUMMYFUNCTION("GOOGLETRANSLATE(D13414,""fr"",""en"")"),"#VALUE!")</f>
        <v>#VALUE!</v>
      </c>
    </row>
    <row r="13415" ht="15.75" customHeight="1">
      <c r="A13415" s="1" t="s">
        <v>14518</v>
      </c>
      <c r="B13415" s="1">
        <v>1.0</v>
      </c>
      <c r="C13415" s="1" t="s">
        <v>28543</v>
      </c>
      <c r="D13415" s="1" t="s">
        <v>28544</v>
      </c>
      <c r="E13415" s="1" t="s">
        <v>125</v>
      </c>
      <c r="F13415" s="1" t="s">
        <v>11</v>
      </c>
      <c r="G13415" s="1" t="str">
        <f>IFERROR(__xludf.DUMMYFUNCTION("GOOGLETRANSLATE(D13415,""fr"",""en"")"),"#VALUE!")</f>
        <v>#VALUE!</v>
      </c>
    </row>
    <row r="13416" ht="15.75" customHeight="1">
      <c r="A13416" s="1" t="s">
        <v>7327</v>
      </c>
      <c r="B13416" s="1">
        <v>2.0</v>
      </c>
      <c r="C13416" s="1" t="s">
        <v>28545</v>
      </c>
      <c r="D13416" s="1" t="s">
        <v>28546</v>
      </c>
      <c r="E13416" s="1" t="s">
        <v>52</v>
      </c>
      <c r="F13416" s="1" t="s">
        <v>48</v>
      </c>
      <c r="G13416" s="1" t="str">
        <f>IFERROR(__xludf.DUMMYFUNCTION("GOOGLETRANSLATE(D13416,""fr"",""en"")"),"#VALUE!")</f>
        <v>#VALUE!</v>
      </c>
    </row>
    <row r="13417" ht="15.75" customHeight="1">
      <c r="A13417" s="1" t="s">
        <v>1110</v>
      </c>
      <c r="B13417" s="1">
        <v>4.0</v>
      </c>
      <c r="C13417" s="1" t="s">
        <v>28547</v>
      </c>
      <c r="D13417" s="1" t="s">
        <v>28548</v>
      </c>
      <c r="E13417" s="1" t="s">
        <v>10</v>
      </c>
      <c r="F13417" s="1" t="s">
        <v>11</v>
      </c>
      <c r="G13417" s="1" t="str">
        <f>IFERROR(__xludf.DUMMYFUNCTION("GOOGLETRANSLATE(D13417,""fr"",""en"")"),"#VALUE!")</f>
        <v>#VALUE!</v>
      </c>
    </row>
    <row r="13418" ht="15.75" customHeight="1">
      <c r="A13418" s="1" t="s">
        <v>7002</v>
      </c>
      <c r="B13418" s="1">
        <v>2.0</v>
      </c>
      <c r="C13418" s="1" t="s">
        <v>28549</v>
      </c>
      <c r="D13418" s="1" t="s">
        <v>28550</v>
      </c>
      <c r="E13418" s="1" t="s">
        <v>52</v>
      </c>
      <c r="F13418" s="1" t="s">
        <v>11</v>
      </c>
      <c r="G13418" s="1" t="str">
        <f>IFERROR(__xludf.DUMMYFUNCTION("GOOGLETRANSLATE(D13418,""fr"",""en"")"),"#VALUE!")</f>
        <v>#VALUE!</v>
      </c>
    </row>
    <row r="13419" ht="15.75" customHeight="1">
      <c r="A13419" s="1" t="s">
        <v>2358</v>
      </c>
      <c r="B13419" s="1">
        <v>4.0</v>
      </c>
      <c r="C13419" s="1" t="s">
        <v>28551</v>
      </c>
      <c r="D13419" s="1" t="s">
        <v>28552</v>
      </c>
      <c r="E13419" s="1" t="s">
        <v>109</v>
      </c>
      <c r="F13419" s="1" t="s">
        <v>11</v>
      </c>
      <c r="G13419" s="1" t="str">
        <f>IFERROR(__xludf.DUMMYFUNCTION("GOOGLETRANSLATE(D13419,""fr"",""en"")"),"#VALUE!")</f>
        <v>#VALUE!</v>
      </c>
    </row>
    <row r="13420" ht="15.75" customHeight="1">
      <c r="A13420" s="1" t="s">
        <v>4852</v>
      </c>
      <c r="B13420" s="1">
        <v>3.0</v>
      </c>
      <c r="C13420" s="1" t="s">
        <v>28553</v>
      </c>
      <c r="D13420" s="1" t="s">
        <v>28554</v>
      </c>
      <c r="E13420" s="1" t="s">
        <v>125</v>
      </c>
      <c r="F13420" s="1" t="s">
        <v>110</v>
      </c>
      <c r="G13420" s="1" t="str">
        <f>IFERROR(__xludf.DUMMYFUNCTION("GOOGLETRANSLATE(D13420,""fr"",""en"")"),"#VALUE!")</f>
        <v>#VALUE!</v>
      </c>
    </row>
    <row r="13421" ht="15.75" customHeight="1">
      <c r="A13421" s="1" t="s">
        <v>1764</v>
      </c>
      <c r="B13421" s="1">
        <v>5.0</v>
      </c>
      <c r="C13421" s="1" t="s">
        <v>28555</v>
      </c>
      <c r="D13421" s="1" t="s">
        <v>28556</v>
      </c>
      <c r="E13421" s="1" t="s">
        <v>21</v>
      </c>
      <c r="F13421" s="1" t="s">
        <v>11</v>
      </c>
      <c r="G13421" s="1" t="str">
        <f>IFERROR(__xludf.DUMMYFUNCTION("GOOGLETRANSLATE(D13421,""fr"",""en"")"),"#VALUE!")</f>
        <v>#VALUE!</v>
      </c>
    </row>
    <row r="13422" ht="15.75" customHeight="1">
      <c r="A13422" s="1" t="s">
        <v>769</v>
      </c>
      <c r="B13422" s="1">
        <v>5.0</v>
      </c>
      <c r="C13422" s="1" t="s">
        <v>28557</v>
      </c>
      <c r="D13422" s="1" t="s">
        <v>28558</v>
      </c>
      <c r="E13422" s="1" t="s">
        <v>21</v>
      </c>
      <c r="F13422" s="1" t="s">
        <v>11</v>
      </c>
      <c r="G13422" s="1" t="str">
        <f>IFERROR(__xludf.DUMMYFUNCTION("GOOGLETRANSLATE(D13422,""fr"",""en"")"),"#VALUE!")</f>
        <v>#VALUE!</v>
      </c>
    </row>
    <row r="13423" ht="15.75" customHeight="1">
      <c r="A13423" s="1" t="s">
        <v>7243</v>
      </c>
      <c r="B13423" s="1">
        <v>1.0</v>
      </c>
      <c r="C13423" s="1" t="s">
        <v>28559</v>
      </c>
      <c r="D13423" s="1" t="s">
        <v>28560</v>
      </c>
      <c r="E13423" s="1" t="s">
        <v>280</v>
      </c>
      <c r="F13423" s="1" t="s">
        <v>11</v>
      </c>
      <c r="G13423" s="1" t="str">
        <f>IFERROR(__xludf.DUMMYFUNCTION("GOOGLETRANSLATE(D13423,""fr"",""en"")"),"#VALUE!")</f>
        <v>#VALUE!</v>
      </c>
    </row>
    <row r="13424" ht="15.75" customHeight="1">
      <c r="A13424" s="1" t="s">
        <v>774</v>
      </c>
      <c r="B13424" s="1">
        <v>4.0</v>
      </c>
      <c r="C13424" s="1" t="s">
        <v>28561</v>
      </c>
      <c r="D13424" s="1" t="s">
        <v>28562</v>
      </c>
      <c r="E13424" s="1" t="s">
        <v>10</v>
      </c>
      <c r="F13424" s="1" t="s">
        <v>11</v>
      </c>
      <c r="G13424" s="1" t="str">
        <f>IFERROR(__xludf.DUMMYFUNCTION("GOOGLETRANSLATE(D13424,""fr"",""en"")"),"#VALUE!")</f>
        <v>#VALUE!</v>
      </c>
    </row>
    <row r="13425" ht="15.75" customHeight="1">
      <c r="A13425" s="1" t="s">
        <v>974</v>
      </c>
      <c r="B13425" s="1">
        <v>4.0</v>
      </c>
      <c r="C13425" s="1" t="s">
        <v>28563</v>
      </c>
      <c r="D13425" s="1" t="s">
        <v>28564</v>
      </c>
      <c r="E13425" s="1" t="s">
        <v>21</v>
      </c>
      <c r="F13425" s="1" t="s">
        <v>11</v>
      </c>
      <c r="G13425" s="1" t="str">
        <f>IFERROR(__xludf.DUMMYFUNCTION("GOOGLETRANSLATE(D13425,""fr"",""en"")"),"#VALUE!")</f>
        <v>#VALUE!</v>
      </c>
    </row>
    <row r="13426" ht="15.75" customHeight="1">
      <c r="A13426" s="1" t="s">
        <v>1358</v>
      </c>
      <c r="B13426" s="1">
        <v>1.0</v>
      </c>
      <c r="C13426" s="1" t="s">
        <v>28565</v>
      </c>
      <c r="D13426" s="1" t="s">
        <v>28566</v>
      </c>
      <c r="E13426" s="1" t="s">
        <v>254</v>
      </c>
      <c r="F13426" s="1" t="s">
        <v>66</v>
      </c>
      <c r="G13426" s="1" t="str">
        <f>IFERROR(__xludf.DUMMYFUNCTION("GOOGLETRANSLATE(D13426,""fr"",""en"")"),"#VALUE!")</f>
        <v>#VALUE!</v>
      </c>
    </row>
    <row r="13427" ht="15.75" customHeight="1">
      <c r="A13427" s="1" t="s">
        <v>994</v>
      </c>
      <c r="B13427" s="1">
        <v>5.0</v>
      </c>
      <c r="C13427" s="1" t="s">
        <v>28567</v>
      </c>
      <c r="D13427" s="1" t="s">
        <v>28568</v>
      </c>
      <c r="E13427" s="1" t="s">
        <v>10</v>
      </c>
      <c r="F13427" s="1" t="s">
        <v>11</v>
      </c>
      <c r="G13427" s="1" t="str">
        <f>IFERROR(__xludf.DUMMYFUNCTION("GOOGLETRANSLATE(D13427,""fr"",""en"")"),"#VALUE!")</f>
        <v>#VALUE!</v>
      </c>
    </row>
    <row r="13428" ht="15.75" customHeight="1">
      <c r="A13428" s="1" t="s">
        <v>1562</v>
      </c>
      <c r="B13428" s="1">
        <v>5.0</v>
      </c>
      <c r="C13428" s="1" t="s">
        <v>28569</v>
      </c>
      <c r="D13428" s="1" t="s">
        <v>28570</v>
      </c>
      <c r="E13428" s="1" t="s">
        <v>10</v>
      </c>
      <c r="F13428" s="1" t="s">
        <v>11</v>
      </c>
      <c r="G13428" s="1" t="str">
        <f>IFERROR(__xludf.DUMMYFUNCTION("GOOGLETRANSLATE(D13428,""fr"",""en"")"),"#VALUE!")</f>
        <v>#VALUE!</v>
      </c>
    </row>
    <row r="13429" ht="15.75" customHeight="1">
      <c r="A13429" s="1" t="s">
        <v>4200</v>
      </c>
      <c r="B13429" s="1">
        <v>1.0</v>
      </c>
      <c r="C13429" s="1" t="s">
        <v>28571</v>
      </c>
      <c r="D13429" s="1" t="s">
        <v>28572</v>
      </c>
      <c r="E13429" s="1" t="s">
        <v>292</v>
      </c>
      <c r="F13429" s="1" t="s">
        <v>11</v>
      </c>
      <c r="G13429" s="1" t="str">
        <f>IFERROR(__xludf.DUMMYFUNCTION("GOOGLETRANSLATE(D13429,""fr"",""en"")"),"#VALUE!")</f>
        <v>#VALUE!</v>
      </c>
    </row>
    <row r="13430" ht="15.75" customHeight="1">
      <c r="A13430" s="1" t="s">
        <v>4432</v>
      </c>
      <c r="B13430" s="1">
        <v>3.0</v>
      </c>
      <c r="C13430" s="1" t="s">
        <v>28573</v>
      </c>
      <c r="D13430" s="1" t="s">
        <v>28574</v>
      </c>
      <c r="E13430" s="1" t="s">
        <v>10</v>
      </c>
      <c r="F13430" s="1" t="s">
        <v>11</v>
      </c>
      <c r="G13430" s="1" t="str">
        <f>IFERROR(__xludf.DUMMYFUNCTION("GOOGLETRANSLATE(D13430,""fr"",""en"")"),"#VALUE!")</f>
        <v>#VALUE!</v>
      </c>
    </row>
    <row r="13431" ht="15.75" customHeight="1">
      <c r="A13431" s="1" t="s">
        <v>1473</v>
      </c>
      <c r="B13431" s="1">
        <v>3.0</v>
      </c>
      <c r="C13431" s="1" t="s">
        <v>28575</v>
      </c>
      <c r="D13431" s="1" t="s">
        <v>28576</v>
      </c>
      <c r="E13431" s="1" t="s">
        <v>10</v>
      </c>
      <c r="F13431" s="1" t="s">
        <v>11</v>
      </c>
      <c r="G13431" s="1" t="str">
        <f>IFERROR(__xludf.DUMMYFUNCTION("GOOGLETRANSLATE(D13431,""fr"",""en"")"),"#VALUE!")</f>
        <v>#VALUE!</v>
      </c>
    </row>
    <row r="13432" ht="15.75" customHeight="1">
      <c r="A13432" s="1" t="s">
        <v>147</v>
      </c>
      <c r="B13432" s="1">
        <v>3.0</v>
      </c>
      <c r="C13432" s="1" t="s">
        <v>28577</v>
      </c>
      <c r="D13432" s="1" t="s">
        <v>28578</v>
      </c>
      <c r="E13432" s="1" t="s">
        <v>484</v>
      </c>
      <c r="F13432" s="1" t="s">
        <v>30</v>
      </c>
      <c r="G13432" s="1" t="str">
        <f>IFERROR(__xludf.DUMMYFUNCTION("GOOGLETRANSLATE(D13432,""fr"",""en"")"),"#VALUE!")</f>
        <v>#VALUE!</v>
      </c>
    </row>
    <row r="13433" ht="15.75" customHeight="1">
      <c r="A13433" s="1" t="s">
        <v>1778</v>
      </c>
      <c r="B13433" s="1">
        <v>3.0</v>
      </c>
      <c r="C13433" s="1" t="s">
        <v>28579</v>
      </c>
      <c r="D13433" s="1" t="s">
        <v>28580</v>
      </c>
      <c r="E13433" s="1" t="s">
        <v>10</v>
      </c>
      <c r="F13433" s="1" t="s">
        <v>11</v>
      </c>
      <c r="G13433" s="1" t="str">
        <f>IFERROR(__xludf.DUMMYFUNCTION("GOOGLETRANSLATE(D13433,""fr"",""en"")"),"#VALUE!")</f>
        <v>#VALUE!</v>
      </c>
    </row>
    <row r="13434" ht="15.75" customHeight="1">
      <c r="A13434" s="1" t="s">
        <v>4735</v>
      </c>
      <c r="B13434" s="1">
        <v>5.0</v>
      </c>
      <c r="C13434" s="1" t="s">
        <v>28581</v>
      </c>
      <c r="D13434" s="1" t="s">
        <v>28582</v>
      </c>
      <c r="E13434" s="1" t="s">
        <v>21</v>
      </c>
      <c r="F13434" s="1" t="s">
        <v>11</v>
      </c>
      <c r="G13434" s="1" t="str">
        <f>IFERROR(__xludf.DUMMYFUNCTION("GOOGLETRANSLATE(D13434,""fr"",""en"")"),"#VALUE!")</f>
        <v>#VALUE!</v>
      </c>
    </row>
    <row r="13435" ht="15.75" customHeight="1">
      <c r="A13435" s="1" t="s">
        <v>5610</v>
      </c>
      <c r="B13435" s="1">
        <v>2.0</v>
      </c>
      <c r="C13435" s="1" t="s">
        <v>28583</v>
      </c>
      <c r="D13435" s="1" t="s">
        <v>28584</v>
      </c>
      <c r="E13435" s="1" t="s">
        <v>614</v>
      </c>
      <c r="F13435" s="1" t="s">
        <v>30</v>
      </c>
      <c r="G13435" s="1" t="str">
        <f>IFERROR(__xludf.DUMMYFUNCTION("GOOGLETRANSLATE(D13435,""fr"",""en"")"),"#VALUE!")</f>
        <v>#VALUE!</v>
      </c>
    </row>
    <row r="13436" ht="15.75" customHeight="1">
      <c r="A13436" s="1" t="s">
        <v>11257</v>
      </c>
      <c r="B13436" s="1">
        <v>1.0</v>
      </c>
      <c r="C13436" s="1" t="s">
        <v>28585</v>
      </c>
      <c r="D13436" s="1" t="s">
        <v>28586</v>
      </c>
      <c r="E13436" s="1" t="s">
        <v>355</v>
      </c>
      <c r="F13436" s="1" t="s">
        <v>110</v>
      </c>
      <c r="G13436" s="1" t="str">
        <f>IFERROR(__xludf.DUMMYFUNCTION("GOOGLETRANSLATE(D13436,""fr"",""en"")"),"#VALUE!")</f>
        <v>#VALUE!</v>
      </c>
    </row>
    <row r="13437" ht="15.75" customHeight="1">
      <c r="A13437" s="1" t="s">
        <v>359</v>
      </c>
      <c r="B13437" s="1">
        <v>1.0</v>
      </c>
      <c r="C13437" s="1" t="s">
        <v>28587</v>
      </c>
      <c r="D13437" s="1" t="s">
        <v>28588</v>
      </c>
      <c r="E13437" s="1" t="s">
        <v>10</v>
      </c>
      <c r="F13437" s="1" t="s">
        <v>11</v>
      </c>
      <c r="G13437" s="1" t="str">
        <f>IFERROR(__xludf.DUMMYFUNCTION("GOOGLETRANSLATE(D13437,""fr"",""en"")"),"#VALUE!")</f>
        <v>#VALUE!</v>
      </c>
    </row>
    <row r="13438" ht="15.75" customHeight="1">
      <c r="A13438" s="1" t="s">
        <v>3859</v>
      </c>
      <c r="B13438" s="1">
        <v>1.0</v>
      </c>
      <c r="C13438" s="1" t="s">
        <v>28589</v>
      </c>
      <c r="D13438" s="1" t="s">
        <v>28590</v>
      </c>
      <c r="E13438" s="1" t="s">
        <v>52</v>
      </c>
      <c r="F13438" s="1" t="s">
        <v>110</v>
      </c>
      <c r="G13438" s="1" t="str">
        <f>IFERROR(__xludf.DUMMYFUNCTION("GOOGLETRANSLATE(D13438,""fr"",""en"")"),"#VALUE!")</f>
        <v>#VALUE!</v>
      </c>
    </row>
    <row r="13439" ht="15.75" customHeight="1">
      <c r="A13439" s="1" t="s">
        <v>606</v>
      </c>
      <c r="B13439" s="1">
        <v>4.0</v>
      </c>
      <c r="C13439" s="1" t="s">
        <v>28591</v>
      </c>
      <c r="D13439" s="1" t="s">
        <v>28592</v>
      </c>
      <c r="E13439" s="1" t="s">
        <v>21</v>
      </c>
      <c r="F13439" s="1" t="s">
        <v>11</v>
      </c>
      <c r="G13439" s="1" t="str">
        <f>IFERROR(__xludf.DUMMYFUNCTION("GOOGLETRANSLATE(D13439,""fr"",""en"")"),"#VALUE!")</f>
        <v>#VALUE!</v>
      </c>
    </row>
    <row r="13440" ht="15.75" customHeight="1">
      <c r="A13440" s="1" t="s">
        <v>1699</v>
      </c>
      <c r="B13440" s="1">
        <v>2.0</v>
      </c>
      <c r="C13440" s="1" t="s">
        <v>28593</v>
      </c>
      <c r="D13440" s="1" t="s">
        <v>28594</v>
      </c>
      <c r="E13440" s="1" t="s">
        <v>10</v>
      </c>
      <c r="F13440" s="1" t="s">
        <v>11</v>
      </c>
      <c r="G13440" s="1" t="str">
        <f>IFERROR(__xludf.DUMMYFUNCTION("GOOGLETRANSLATE(D13440,""fr"",""en"")"),"#VALUE!")</f>
        <v>#VALUE!</v>
      </c>
    </row>
    <row r="13441" ht="15.75" customHeight="1">
      <c r="A13441" s="1" t="s">
        <v>2325</v>
      </c>
      <c r="B13441" s="1">
        <v>5.0</v>
      </c>
      <c r="C13441" s="1" t="s">
        <v>28595</v>
      </c>
      <c r="D13441" s="1" t="s">
        <v>28596</v>
      </c>
      <c r="E13441" s="1" t="s">
        <v>10</v>
      </c>
      <c r="F13441" s="1" t="s">
        <v>11</v>
      </c>
      <c r="G13441" s="1" t="str">
        <f>IFERROR(__xludf.DUMMYFUNCTION("GOOGLETRANSLATE(D13441,""fr"",""en"")"),"#VALUE!")</f>
        <v>#VALUE!</v>
      </c>
    </row>
    <row r="13442" ht="15.75" customHeight="1">
      <c r="A13442" s="1" t="s">
        <v>755</v>
      </c>
      <c r="B13442" s="1">
        <v>5.0</v>
      </c>
      <c r="C13442" s="1" t="s">
        <v>28597</v>
      </c>
      <c r="D13442" s="1" t="s">
        <v>28598</v>
      </c>
      <c r="E13442" s="1" t="s">
        <v>21</v>
      </c>
      <c r="F13442" s="1" t="s">
        <v>11</v>
      </c>
      <c r="G13442" s="1" t="str">
        <f>IFERROR(__xludf.DUMMYFUNCTION("GOOGLETRANSLATE(D13442,""fr"",""en"")"),"#VALUE!")</f>
        <v>#VALUE!</v>
      </c>
    </row>
    <row r="13443" ht="15.75" customHeight="1">
      <c r="A13443" s="1" t="s">
        <v>2812</v>
      </c>
      <c r="B13443" s="1">
        <v>3.0</v>
      </c>
      <c r="C13443" s="1" t="s">
        <v>28599</v>
      </c>
      <c r="D13443" s="1" t="s">
        <v>28600</v>
      </c>
      <c r="E13443" s="1" t="s">
        <v>484</v>
      </c>
      <c r="F13443" s="1" t="s">
        <v>30</v>
      </c>
      <c r="G13443" s="1" t="str">
        <f>IFERROR(__xludf.DUMMYFUNCTION("GOOGLETRANSLATE(D13443,""fr"",""en"")"),"#VALUE!")</f>
        <v>#VALUE!</v>
      </c>
    </row>
    <row r="13444" ht="15.75" customHeight="1">
      <c r="A13444" s="1" t="s">
        <v>28601</v>
      </c>
      <c r="B13444" s="1">
        <v>1.0</v>
      </c>
      <c r="C13444" s="1" t="s">
        <v>28602</v>
      </c>
      <c r="D13444" s="1" t="s">
        <v>28603</v>
      </c>
      <c r="E13444" s="1" t="s">
        <v>29</v>
      </c>
      <c r="F13444" s="1" t="s">
        <v>30</v>
      </c>
      <c r="G13444" s="1" t="str">
        <f>IFERROR(__xludf.DUMMYFUNCTION("GOOGLETRANSLATE(D13444,""fr"",""en"")"),"#VALUE!")</f>
        <v>#VALUE!</v>
      </c>
    </row>
    <row r="13445" ht="15.75" customHeight="1">
      <c r="A13445" s="1" t="s">
        <v>4257</v>
      </c>
      <c r="B13445" s="1">
        <v>2.0</v>
      </c>
      <c r="C13445" s="1" t="s">
        <v>28604</v>
      </c>
      <c r="D13445" s="1" t="s">
        <v>28605</v>
      </c>
      <c r="E13445" s="1" t="s">
        <v>103</v>
      </c>
      <c r="F13445" s="1" t="s">
        <v>48</v>
      </c>
      <c r="G13445" s="1" t="str">
        <f>IFERROR(__xludf.DUMMYFUNCTION("GOOGLETRANSLATE(D13445,""fr"",""en"")"),"#VALUE!")</f>
        <v>#VALUE!</v>
      </c>
    </row>
    <row r="13446" ht="15.75" customHeight="1">
      <c r="A13446" s="1" t="s">
        <v>4615</v>
      </c>
      <c r="B13446" s="1">
        <v>1.0</v>
      </c>
      <c r="C13446" s="1" t="s">
        <v>28606</v>
      </c>
      <c r="D13446" s="1" t="s">
        <v>28607</v>
      </c>
      <c r="E13446" s="1" t="s">
        <v>29</v>
      </c>
      <c r="F13446" s="1" t="s">
        <v>30</v>
      </c>
      <c r="G13446" s="1" t="str">
        <f>IFERROR(__xludf.DUMMYFUNCTION("GOOGLETRANSLATE(D13446,""fr"",""en"")"),"#VALUE!")</f>
        <v>#VALUE!</v>
      </c>
    </row>
    <row r="13447" ht="15.75" customHeight="1">
      <c r="A13447" s="1" t="s">
        <v>988</v>
      </c>
      <c r="B13447" s="1">
        <v>3.0</v>
      </c>
      <c r="C13447" s="1" t="s">
        <v>28608</v>
      </c>
      <c r="D13447" s="1" t="s">
        <v>28609</v>
      </c>
      <c r="E13447" s="1" t="s">
        <v>65</v>
      </c>
      <c r="F13447" s="1" t="s">
        <v>66</v>
      </c>
      <c r="G13447" s="1" t="str">
        <f>IFERROR(__xludf.DUMMYFUNCTION("GOOGLETRANSLATE(D13447,""fr"",""en"")"),"#VALUE!")</f>
        <v>#VALUE!</v>
      </c>
    </row>
    <row r="13448" ht="15.75" customHeight="1">
      <c r="A13448" s="1" t="s">
        <v>2848</v>
      </c>
      <c r="B13448" s="1">
        <v>2.0</v>
      </c>
      <c r="C13448" s="1" t="s">
        <v>28610</v>
      </c>
      <c r="D13448" s="1" t="s">
        <v>28611</v>
      </c>
      <c r="E13448" s="1" t="s">
        <v>373</v>
      </c>
      <c r="F13448" s="1" t="s">
        <v>30</v>
      </c>
      <c r="G13448" s="1" t="str">
        <f>IFERROR(__xludf.DUMMYFUNCTION("GOOGLETRANSLATE(D13448,""fr"",""en"")"),"#VALUE!")</f>
        <v>#VALUE!</v>
      </c>
    </row>
    <row r="13449" ht="15.75" customHeight="1">
      <c r="A13449" s="1" t="s">
        <v>4937</v>
      </c>
      <c r="B13449" s="1">
        <v>1.0</v>
      </c>
      <c r="C13449" s="1" t="s">
        <v>28612</v>
      </c>
      <c r="D13449" s="1" t="s">
        <v>28613</v>
      </c>
      <c r="E13449" s="1" t="s">
        <v>10</v>
      </c>
      <c r="F13449" s="1" t="s">
        <v>11</v>
      </c>
      <c r="G13449" s="1" t="str">
        <f>IFERROR(__xludf.DUMMYFUNCTION("GOOGLETRANSLATE(D13449,""fr"",""en"")"),"#VALUE!")</f>
        <v>#VALUE!</v>
      </c>
    </row>
    <row r="13450" ht="15.75" customHeight="1">
      <c r="A13450" s="1" t="s">
        <v>8345</v>
      </c>
      <c r="B13450" s="1">
        <v>3.0</v>
      </c>
      <c r="C13450" s="1" t="s">
        <v>28614</v>
      </c>
      <c r="D13450" s="1" t="s">
        <v>28615</v>
      </c>
      <c r="E13450" s="1" t="s">
        <v>226</v>
      </c>
      <c r="F13450" s="1" t="s">
        <v>110</v>
      </c>
      <c r="G13450" s="1" t="str">
        <f>IFERROR(__xludf.DUMMYFUNCTION("GOOGLETRANSLATE(D13450,""fr"",""en"")"),"#VALUE!")</f>
        <v>#VALUE!</v>
      </c>
    </row>
    <row r="13451" ht="15.75" customHeight="1">
      <c r="A13451" s="1" t="s">
        <v>2288</v>
      </c>
      <c r="B13451" s="1">
        <v>5.0</v>
      </c>
      <c r="C13451" s="1" t="s">
        <v>28616</v>
      </c>
      <c r="D13451" s="1" t="s">
        <v>28617</v>
      </c>
      <c r="E13451" s="1" t="s">
        <v>614</v>
      </c>
      <c r="F13451" s="1" t="s">
        <v>30</v>
      </c>
      <c r="G13451" s="1" t="str">
        <f>IFERROR(__xludf.DUMMYFUNCTION("GOOGLETRANSLATE(D13451,""fr"",""en"")"),"#VALUE!")</f>
        <v>#VALUE!</v>
      </c>
    </row>
    <row r="13452" ht="15.75" customHeight="1">
      <c r="A13452" s="1" t="s">
        <v>1344</v>
      </c>
      <c r="B13452" s="1">
        <v>3.0</v>
      </c>
      <c r="C13452" s="1" t="s">
        <v>28618</v>
      </c>
      <c r="D13452" s="1" t="s">
        <v>28619</v>
      </c>
      <c r="E13452" s="1" t="s">
        <v>65</v>
      </c>
      <c r="F13452" s="1" t="s">
        <v>66</v>
      </c>
      <c r="G13452" s="1" t="str">
        <f>IFERROR(__xludf.DUMMYFUNCTION("GOOGLETRANSLATE(D13452,""fr"",""en"")"),"#VALUE!")</f>
        <v>#VALUE!</v>
      </c>
    </row>
    <row r="13453" ht="15.75" customHeight="1">
      <c r="A13453" s="1" t="s">
        <v>5208</v>
      </c>
      <c r="B13453" s="1">
        <v>2.0</v>
      </c>
      <c r="C13453" s="1" t="s">
        <v>28620</v>
      </c>
      <c r="D13453" s="1" t="s">
        <v>28621</v>
      </c>
      <c r="E13453" s="1" t="s">
        <v>10</v>
      </c>
      <c r="F13453" s="1" t="s">
        <v>11</v>
      </c>
      <c r="G13453" s="1" t="str">
        <f>IFERROR(__xludf.DUMMYFUNCTION("GOOGLETRANSLATE(D13453,""fr"",""en"")"),"#VALUE!")</f>
        <v>#VALUE!</v>
      </c>
    </row>
    <row r="13454" ht="15.75" customHeight="1">
      <c r="A13454" s="1" t="s">
        <v>187</v>
      </c>
      <c r="B13454" s="1">
        <v>5.0</v>
      </c>
      <c r="C13454" s="1" t="s">
        <v>28622</v>
      </c>
      <c r="D13454" s="1" t="s">
        <v>28623</v>
      </c>
      <c r="E13454" s="1" t="s">
        <v>448</v>
      </c>
      <c r="F13454" s="1" t="s">
        <v>84</v>
      </c>
      <c r="G13454" s="1" t="str">
        <f>IFERROR(__xludf.DUMMYFUNCTION("GOOGLETRANSLATE(D13454,""fr"",""en"")"),"#VALUE!")</f>
        <v>#VALUE!</v>
      </c>
    </row>
    <row r="13455" ht="15.75" customHeight="1">
      <c r="A13455" s="1" t="s">
        <v>70</v>
      </c>
      <c r="B13455" s="1">
        <v>1.0</v>
      </c>
      <c r="C13455" s="1" t="s">
        <v>28624</v>
      </c>
      <c r="D13455" s="1" t="s">
        <v>28625</v>
      </c>
      <c r="E13455" s="1" t="s">
        <v>169</v>
      </c>
      <c r="F13455" s="1" t="s">
        <v>11</v>
      </c>
      <c r="G13455" s="1" t="str">
        <f>IFERROR(__xludf.DUMMYFUNCTION("GOOGLETRANSLATE(D13455,""fr"",""en"")"),"#VALUE!")</f>
        <v>#VALUE!</v>
      </c>
    </row>
    <row r="13456" ht="15.75" customHeight="1">
      <c r="A13456" s="1" t="s">
        <v>91</v>
      </c>
      <c r="B13456" s="1">
        <v>3.0</v>
      </c>
      <c r="C13456" s="1" t="s">
        <v>28626</v>
      </c>
      <c r="D13456" s="1" t="s">
        <v>28627</v>
      </c>
      <c r="E13456" s="1" t="s">
        <v>169</v>
      </c>
      <c r="F13456" s="1" t="s">
        <v>110</v>
      </c>
      <c r="G13456" s="1" t="str">
        <f>IFERROR(__xludf.DUMMYFUNCTION("GOOGLETRANSLATE(D13456,""fr"",""en"")"),"#VALUE!")</f>
        <v>#VALUE!</v>
      </c>
    </row>
    <row r="13457" ht="15.75" customHeight="1">
      <c r="A13457" s="1" t="s">
        <v>667</v>
      </c>
      <c r="B13457" s="1">
        <v>4.0</v>
      </c>
      <c r="C13457" s="1" t="s">
        <v>28628</v>
      </c>
      <c r="D13457" s="1" t="s">
        <v>28629</v>
      </c>
      <c r="E13457" s="1" t="s">
        <v>21</v>
      </c>
      <c r="F13457" s="1" t="s">
        <v>11</v>
      </c>
      <c r="G13457" s="1" t="str">
        <f>IFERROR(__xludf.DUMMYFUNCTION("GOOGLETRANSLATE(D13457,""fr"",""en"")"),"#VALUE!")</f>
        <v>#VALUE!</v>
      </c>
    </row>
    <row r="13458" ht="15.75" customHeight="1">
      <c r="A13458" s="1" t="s">
        <v>1696</v>
      </c>
      <c r="B13458" s="1">
        <v>1.0</v>
      </c>
      <c r="C13458" s="1" t="s">
        <v>17679</v>
      </c>
      <c r="D13458" s="1" t="s">
        <v>28630</v>
      </c>
      <c r="E13458" s="1" t="s">
        <v>52</v>
      </c>
      <c r="F13458" s="1" t="s">
        <v>11</v>
      </c>
      <c r="G13458" s="1" t="str">
        <f>IFERROR(__xludf.DUMMYFUNCTION("GOOGLETRANSLATE(D13458,""fr"",""en"")"),"#VALUE!")</f>
        <v>#VALUE!</v>
      </c>
    </row>
    <row r="13459" ht="15.75" customHeight="1">
      <c r="A13459" s="1" t="s">
        <v>332</v>
      </c>
      <c r="B13459" s="1">
        <v>4.0</v>
      </c>
      <c r="C13459" s="1" t="s">
        <v>28631</v>
      </c>
      <c r="D13459" s="1" t="s">
        <v>28632</v>
      </c>
      <c r="E13459" s="1" t="s">
        <v>614</v>
      </c>
      <c r="F13459" s="1" t="s">
        <v>30</v>
      </c>
      <c r="G13459" s="1" t="str">
        <f>IFERROR(__xludf.DUMMYFUNCTION("GOOGLETRANSLATE(D13459,""fr"",""en"")"),"#VALUE!")</f>
        <v>#VALUE!</v>
      </c>
    </row>
    <row r="13460" ht="15.75" customHeight="1">
      <c r="A13460" s="1" t="s">
        <v>801</v>
      </c>
      <c r="B13460" s="1">
        <v>4.0</v>
      </c>
      <c r="C13460" s="1" t="s">
        <v>28633</v>
      </c>
      <c r="D13460" s="1" t="s">
        <v>28634</v>
      </c>
      <c r="E13460" s="1" t="s">
        <v>10</v>
      </c>
      <c r="F13460" s="1" t="s">
        <v>11</v>
      </c>
      <c r="G13460" s="1" t="str">
        <f>IFERROR(__xludf.DUMMYFUNCTION("GOOGLETRANSLATE(D13460,""fr"",""en"")"),"#VALUE!")</f>
        <v>#VALUE!</v>
      </c>
    </row>
    <row r="13461" ht="15.75" customHeight="1">
      <c r="A13461" s="1" t="s">
        <v>163</v>
      </c>
      <c r="B13461" s="1">
        <v>4.0</v>
      </c>
      <c r="C13461" s="1" t="s">
        <v>28635</v>
      </c>
      <c r="D13461" s="1" t="s">
        <v>28636</v>
      </c>
      <c r="E13461" s="1" t="s">
        <v>10</v>
      </c>
      <c r="F13461" s="1" t="s">
        <v>11</v>
      </c>
      <c r="G13461" s="1" t="str">
        <f>IFERROR(__xludf.DUMMYFUNCTION("GOOGLETRANSLATE(D13461,""fr"",""en"")"),"#VALUE!")</f>
        <v>#VALUE!</v>
      </c>
    </row>
    <row r="13462" ht="15.75" customHeight="1">
      <c r="A13462" s="1" t="s">
        <v>841</v>
      </c>
      <c r="B13462" s="1">
        <v>4.0</v>
      </c>
      <c r="C13462" s="1" t="s">
        <v>28637</v>
      </c>
      <c r="D13462" s="1" t="s">
        <v>28638</v>
      </c>
      <c r="E13462" s="1" t="s">
        <v>65</v>
      </c>
      <c r="F13462" s="1" t="s">
        <v>66</v>
      </c>
      <c r="G13462" s="1" t="str">
        <f>IFERROR(__xludf.DUMMYFUNCTION("GOOGLETRANSLATE(D13462,""fr"",""en"")"),"#VALUE!")</f>
        <v>#VALUE!</v>
      </c>
    </row>
    <row r="13463" ht="15.75" customHeight="1">
      <c r="A13463" s="1" t="s">
        <v>187</v>
      </c>
      <c r="B13463" s="1">
        <v>3.0</v>
      </c>
      <c r="C13463" s="1" t="s">
        <v>28639</v>
      </c>
      <c r="D13463" s="1" t="s">
        <v>28640</v>
      </c>
      <c r="E13463" s="1" t="s">
        <v>29</v>
      </c>
      <c r="F13463" s="1" t="s">
        <v>30</v>
      </c>
      <c r="G13463" s="1" t="str">
        <f>IFERROR(__xludf.DUMMYFUNCTION("GOOGLETRANSLATE(D13463,""fr"",""en"")"),"#VALUE!")</f>
        <v>#VALUE!</v>
      </c>
    </row>
    <row r="13464" ht="15.75" customHeight="1">
      <c r="A13464" s="1" t="s">
        <v>138</v>
      </c>
      <c r="B13464" s="1">
        <v>1.0</v>
      </c>
      <c r="C13464" s="1" t="s">
        <v>28641</v>
      </c>
      <c r="D13464" s="1" t="s">
        <v>28642</v>
      </c>
      <c r="E13464" s="1" t="s">
        <v>21</v>
      </c>
      <c r="F13464" s="1" t="s">
        <v>11</v>
      </c>
      <c r="G13464" s="1" t="str">
        <f>IFERROR(__xludf.DUMMYFUNCTION("GOOGLETRANSLATE(D13464,""fr"",""en"")"),"#VALUE!")</f>
        <v>#VALUE!</v>
      </c>
    </row>
    <row r="13465" ht="15.75" customHeight="1">
      <c r="A13465" s="1" t="s">
        <v>5363</v>
      </c>
      <c r="B13465" s="1">
        <v>2.0</v>
      </c>
      <c r="C13465" s="1" t="s">
        <v>28643</v>
      </c>
      <c r="D13465" s="1" t="s">
        <v>28644</v>
      </c>
      <c r="E13465" s="1" t="s">
        <v>10</v>
      </c>
      <c r="F13465" s="1" t="s">
        <v>11</v>
      </c>
      <c r="G13465" s="1" t="str">
        <f>IFERROR(__xludf.DUMMYFUNCTION("GOOGLETRANSLATE(D13465,""fr"",""en"")"),"#VALUE!")</f>
        <v>#VALUE!</v>
      </c>
    </row>
    <row r="13466" ht="15.75" customHeight="1">
      <c r="A13466" s="1" t="s">
        <v>6991</v>
      </c>
      <c r="B13466" s="1">
        <v>3.0</v>
      </c>
      <c r="C13466" s="1" t="s">
        <v>28645</v>
      </c>
      <c r="D13466" s="1" t="s">
        <v>28646</v>
      </c>
      <c r="E13466" s="1" t="s">
        <v>614</v>
      </c>
      <c r="F13466" s="1" t="s">
        <v>30</v>
      </c>
      <c r="G13466" s="1" t="str">
        <f>IFERROR(__xludf.DUMMYFUNCTION("GOOGLETRANSLATE(D13466,""fr"",""en"")"),"#VALUE!")</f>
        <v>#VALUE!</v>
      </c>
    </row>
    <row r="13467" ht="15.75" customHeight="1">
      <c r="A13467" s="1" t="s">
        <v>15134</v>
      </c>
      <c r="B13467" s="1">
        <v>1.0</v>
      </c>
      <c r="C13467" s="1" t="s">
        <v>28647</v>
      </c>
      <c r="D13467" s="1" t="s">
        <v>28648</v>
      </c>
      <c r="E13467" s="1" t="s">
        <v>10</v>
      </c>
      <c r="F13467" s="1" t="s">
        <v>11</v>
      </c>
      <c r="G13467" s="1" t="str">
        <f>IFERROR(__xludf.DUMMYFUNCTION("GOOGLETRANSLATE(D13467,""fr"",""en"")"),"#VALUE!")</f>
        <v>#VALUE!</v>
      </c>
    </row>
    <row r="13468" ht="15.75" customHeight="1">
      <c r="A13468" s="1" t="s">
        <v>1135</v>
      </c>
      <c r="B13468" s="1">
        <v>1.0</v>
      </c>
      <c r="C13468" s="1" t="s">
        <v>28649</v>
      </c>
      <c r="D13468" s="1" t="s">
        <v>28650</v>
      </c>
      <c r="E13468" s="1" t="s">
        <v>196</v>
      </c>
      <c r="F13468" s="1" t="s">
        <v>118</v>
      </c>
      <c r="G13468" s="1" t="str">
        <f>IFERROR(__xludf.DUMMYFUNCTION("GOOGLETRANSLATE(D13468,""fr"",""en"")"),"#VALUE!")</f>
        <v>#VALUE!</v>
      </c>
    </row>
    <row r="13469" ht="15.75" customHeight="1">
      <c r="A13469" s="1" t="s">
        <v>1969</v>
      </c>
      <c r="B13469" s="1">
        <v>1.0</v>
      </c>
      <c r="C13469" s="1" t="s">
        <v>28651</v>
      </c>
      <c r="D13469" s="1" t="s">
        <v>28652</v>
      </c>
      <c r="E13469" s="1" t="s">
        <v>21</v>
      </c>
      <c r="F13469" s="1" t="s">
        <v>11</v>
      </c>
      <c r="G13469" s="1" t="str">
        <f>IFERROR(__xludf.DUMMYFUNCTION("GOOGLETRANSLATE(D13469,""fr"",""en"")"),"#VALUE!")</f>
        <v>#VALUE!</v>
      </c>
    </row>
    <row r="13470" ht="15.75" customHeight="1">
      <c r="A13470" s="1" t="s">
        <v>1020</v>
      </c>
      <c r="B13470" s="1">
        <v>5.0</v>
      </c>
      <c r="C13470" s="1" t="s">
        <v>28653</v>
      </c>
      <c r="D13470" s="1" t="s">
        <v>28654</v>
      </c>
      <c r="E13470" s="1" t="s">
        <v>10</v>
      </c>
      <c r="F13470" s="1" t="s">
        <v>11</v>
      </c>
      <c r="G13470" s="1" t="str">
        <f>IFERROR(__xludf.DUMMYFUNCTION("GOOGLETRANSLATE(D13470,""fr"",""en"")"),"#VALUE!")</f>
        <v>#VALUE!</v>
      </c>
    </row>
    <row r="13471" ht="15.75" customHeight="1">
      <c r="A13471" s="1" t="s">
        <v>53</v>
      </c>
      <c r="B13471" s="1">
        <v>4.0</v>
      </c>
      <c r="C13471" s="1" t="s">
        <v>28655</v>
      </c>
      <c r="D13471" s="1" t="s">
        <v>28656</v>
      </c>
      <c r="E13471" s="1" t="s">
        <v>10</v>
      </c>
      <c r="F13471" s="1" t="s">
        <v>11</v>
      </c>
      <c r="G13471" s="1" t="str">
        <f>IFERROR(__xludf.DUMMYFUNCTION("GOOGLETRANSLATE(D13471,""fr"",""en"")"),"#VALUE!")</f>
        <v>#VALUE!</v>
      </c>
    </row>
    <row r="13472" ht="15.75" customHeight="1">
      <c r="A13472" s="1" t="s">
        <v>9027</v>
      </c>
      <c r="B13472" s="1">
        <v>4.0</v>
      </c>
      <c r="C13472" s="1" t="s">
        <v>28657</v>
      </c>
      <c r="D13472" s="1" t="s">
        <v>28658</v>
      </c>
      <c r="E13472" s="1" t="s">
        <v>176</v>
      </c>
      <c r="F13472" s="1" t="s">
        <v>66</v>
      </c>
      <c r="G13472" s="1" t="str">
        <f>IFERROR(__xludf.DUMMYFUNCTION("GOOGLETRANSLATE(D13472,""fr"",""en"")"),"#VALUE!")</f>
        <v>#VALUE!</v>
      </c>
    </row>
    <row r="13473" ht="15.75" customHeight="1">
      <c r="A13473" s="1" t="s">
        <v>10639</v>
      </c>
      <c r="B13473" s="1">
        <v>1.0</v>
      </c>
      <c r="C13473" s="1" t="s">
        <v>28659</v>
      </c>
      <c r="D13473" s="1" t="s">
        <v>28660</v>
      </c>
      <c r="E13473" s="1" t="s">
        <v>38</v>
      </c>
      <c r="F13473" s="1" t="s">
        <v>39</v>
      </c>
      <c r="G13473" s="1" t="str">
        <f>IFERROR(__xludf.DUMMYFUNCTION("GOOGLETRANSLATE(D13473,""fr"",""en"")"),"#VALUE!")</f>
        <v>#VALUE!</v>
      </c>
    </row>
    <row r="13474" ht="15.75" customHeight="1">
      <c r="A13474" s="1" t="s">
        <v>442</v>
      </c>
      <c r="B13474" s="1">
        <v>4.0</v>
      </c>
      <c r="C13474" s="1" t="s">
        <v>28661</v>
      </c>
      <c r="D13474" s="1" t="s">
        <v>28662</v>
      </c>
      <c r="E13474" s="1" t="s">
        <v>226</v>
      </c>
      <c r="F13474" s="1" t="s">
        <v>110</v>
      </c>
      <c r="G13474" s="1" t="str">
        <f>IFERROR(__xludf.DUMMYFUNCTION("GOOGLETRANSLATE(D13474,""fr"",""en"")"),"#VALUE!")</f>
        <v>#VALUE!</v>
      </c>
    </row>
    <row r="13475" ht="15.75" customHeight="1">
      <c r="A13475" s="1" t="s">
        <v>7750</v>
      </c>
      <c r="B13475" s="1">
        <v>1.0</v>
      </c>
      <c r="C13475" s="1" t="s">
        <v>28663</v>
      </c>
      <c r="D13475" s="1" t="s">
        <v>28664</v>
      </c>
      <c r="E13475" s="1" t="s">
        <v>3148</v>
      </c>
      <c r="F13475" s="1" t="s">
        <v>118</v>
      </c>
      <c r="G13475" s="1" t="str">
        <f>IFERROR(__xludf.DUMMYFUNCTION("GOOGLETRANSLATE(D13475,""fr"",""en"")"),"#VALUE!")</f>
        <v>#VALUE!</v>
      </c>
    </row>
    <row r="13476" ht="15.75" customHeight="1">
      <c r="A13476" s="1" t="s">
        <v>4649</v>
      </c>
      <c r="B13476" s="1">
        <v>5.0</v>
      </c>
      <c r="C13476" s="1" t="s">
        <v>28665</v>
      </c>
      <c r="D13476" s="1" t="s">
        <v>28666</v>
      </c>
      <c r="E13476" s="1" t="s">
        <v>554</v>
      </c>
      <c r="F13476" s="1" t="s">
        <v>30</v>
      </c>
      <c r="G13476" s="1" t="str">
        <f>IFERROR(__xludf.DUMMYFUNCTION("GOOGLETRANSLATE(D13476,""fr"",""en"")"),"#VALUE!")</f>
        <v>#VALUE!</v>
      </c>
    </row>
    <row r="13477" ht="15.75" customHeight="1">
      <c r="A13477" s="1" t="s">
        <v>7359</v>
      </c>
      <c r="B13477" s="1">
        <v>1.0</v>
      </c>
      <c r="C13477" s="1" t="s">
        <v>28667</v>
      </c>
      <c r="D13477" s="1" t="s">
        <v>28668</v>
      </c>
      <c r="E13477" s="1" t="s">
        <v>273</v>
      </c>
      <c r="F13477" s="1" t="s">
        <v>110</v>
      </c>
      <c r="G13477" s="1" t="str">
        <f>IFERROR(__xludf.DUMMYFUNCTION("GOOGLETRANSLATE(D13477,""fr"",""en"")"),"#VALUE!")</f>
        <v>#VALUE!</v>
      </c>
    </row>
    <row r="13478" ht="15.75" customHeight="1">
      <c r="A13478" s="1" t="s">
        <v>7723</v>
      </c>
      <c r="B13478" s="1">
        <v>5.0</v>
      </c>
      <c r="C13478" s="1" t="s">
        <v>28669</v>
      </c>
      <c r="D13478" s="1" t="s">
        <v>28670</v>
      </c>
      <c r="E13478" s="1" t="s">
        <v>2102</v>
      </c>
      <c r="F13478" s="1" t="s">
        <v>66</v>
      </c>
      <c r="G13478" s="1" t="str">
        <f>IFERROR(__xludf.DUMMYFUNCTION("GOOGLETRANSLATE(D13478,""fr"",""en"")"),"#VALUE!")</f>
        <v>#VALUE!</v>
      </c>
    </row>
    <row r="13479" ht="15.75" customHeight="1">
      <c r="A13479" s="1" t="s">
        <v>13007</v>
      </c>
      <c r="B13479" s="1">
        <v>1.0</v>
      </c>
      <c r="C13479" s="1" t="s">
        <v>28671</v>
      </c>
      <c r="D13479" s="1" t="s">
        <v>28672</v>
      </c>
      <c r="E13479" s="1" t="s">
        <v>575</v>
      </c>
      <c r="F13479" s="1" t="s">
        <v>48</v>
      </c>
      <c r="G13479" s="1" t="str">
        <f>IFERROR(__xludf.DUMMYFUNCTION("GOOGLETRANSLATE(D13479,""fr"",""en"")"),"#VALUE!")</f>
        <v>#VALUE!</v>
      </c>
    </row>
    <row r="13480" ht="15.75" customHeight="1">
      <c r="A13480" s="1" t="s">
        <v>719</v>
      </c>
      <c r="B13480" s="1">
        <v>4.0</v>
      </c>
      <c r="C13480" s="1" t="s">
        <v>28673</v>
      </c>
      <c r="D13480" s="1" t="s">
        <v>28674</v>
      </c>
      <c r="E13480" s="1" t="s">
        <v>614</v>
      </c>
      <c r="F13480" s="1" t="s">
        <v>30</v>
      </c>
      <c r="G13480" s="1" t="str">
        <f>IFERROR(__xludf.DUMMYFUNCTION("GOOGLETRANSLATE(D13480,""fr"",""en"")"),"#VALUE!")</f>
        <v>#VALUE!</v>
      </c>
    </row>
    <row r="13481" ht="15.75" customHeight="1">
      <c r="A13481" s="1" t="s">
        <v>4334</v>
      </c>
      <c r="B13481" s="1">
        <v>5.0</v>
      </c>
      <c r="C13481" s="1" t="s">
        <v>28675</v>
      </c>
      <c r="D13481" s="1" t="s">
        <v>28676</v>
      </c>
      <c r="E13481" s="1" t="s">
        <v>25</v>
      </c>
      <c r="F13481" s="1" t="s">
        <v>11</v>
      </c>
      <c r="G13481" s="1" t="str">
        <f>IFERROR(__xludf.DUMMYFUNCTION("GOOGLETRANSLATE(D13481,""fr"",""en"")"),"#VALUE!")</f>
        <v>#VALUE!</v>
      </c>
    </row>
    <row r="13482" ht="15.75" customHeight="1">
      <c r="A13482" s="1" t="s">
        <v>1347</v>
      </c>
      <c r="B13482" s="1">
        <v>1.0</v>
      </c>
      <c r="C13482" s="1" t="s">
        <v>28677</v>
      </c>
      <c r="D13482" s="1" t="s">
        <v>28678</v>
      </c>
      <c r="E13482" s="1" t="s">
        <v>159</v>
      </c>
      <c r="F13482" s="1" t="s">
        <v>39</v>
      </c>
      <c r="G13482" s="1" t="str">
        <f>IFERROR(__xludf.DUMMYFUNCTION("GOOGLETRANSLATE(D13482,""fr"",""en"")"),"#VALUE!")</f>
        <v>#VALUE!</v>
      </c>
    </row>
    <row r="13483" ht="15.75" customHeight="1">
      <c r="A13483" s="1" t="s">
        <v>1135</v>
      </c>
      <c r="B13483" s="1">
        <v>3.0</v>
      </c>
      <c r="C13483" s="1" t="s">
        <v>28679</v>
      </c>
      <c r="D13483" s="1" t="s">
        <v>28680</v>
      </c>
      <c r="E13483" s="1" t="s">
        <v>169</v>
      </c>
      <c r="F13483" s="1" t="s">
        <v>11</v>
      </c>
      <c r="G13483" s="1" t="str">
        <f>IFERROR(__xludf.DUMMYFUNCTION("GOOGLETRANSLATE(D13483,""fr"",""en"")"),"#VALUE!")</f>
        <v>#VALUE!</v>
      </c>
    </row>
    <row r="13484" ht="15.75" customHeight="1">
      <c r="A13484" s="1" t="s">
        <v>126</v>
      </c>
      <c r="B13484" s="1">
        <v>5.0</v>
      </c>
      <c r="C13484" s="1" t="s">
        <v>28681</v>
      </c>
      <c r="D13484" s="1" t="s">
        <v>28682</v>
      </c>
      <c r="E13484" s="1" t="s">
        <v>21</v>
      </c>
      <c r="F13484" s="1" t="s">
        <v>11</v>
      </c>
      <c r="G13484" s="1" t="str">
        <f>IFERROR(__xludf.DUMMYFUNCTION("GOOGLETRANSLATE(D13484,""fr"",""en"")"),"#VALUE!")</f>
        <v>#VALUE!</v>
      </c>
    </row>
    <row r="13485" ht="15.75" customHeight="1">
      <c r="A13485" s="1" t="s">
        <v>499</v>
      </c>
      <c r="B13485" s="1">
        <v>2.0</v>
      </c>
      <c r="C13485" s="1" t="s">
        <v>28683</v>
      </c>
      <c r="D13485" s="1" t="s">
        <v>28684</v>
      </c>
      <c r="E13485" s="1" t="s">
        <v>10</v>
      </c>
      <c r="F13485" s="1" t="s">
        <v>11</v>
      </c>
      <c r="G13485" s="1" t="str">
        <f>IFERROR(__xludf.DUMMYFUNCTION("GOOGLETRANSLATE(D13485,""fr"",""en"")"),"#VALUE!")</f>
        <v>#VALUE!</v>
      </c>
    </row>
    <row r="13486" ht="15.75" customHeight="1">
      <c r="A13486" s="1" t="s">
        <v>667</v>
      </c>
      <c r="B13486" s="1">
        <v>4.0</v>
      </c>
      <c r="C13486" s="1" t="s">
        <v>28685</v>
      </c>
      <c r="D13486" s="1" t="s">
        <v>28686</v>
      </c>
      <c r="E13486" s="1" t="s">
        <v>10</v>
      </c>
      <c r="F13486" s="1" t="s">
        <v>11</v>
      </c>
      <c r="G13486" s="1" t="str">
        <f>IFERROR(__xludf.DUMMYFUNCTION("GOOGLETRANSLATE(D13486,""fr"",""en"")"),"#VALUE!")</f>
        <v>#VALUE!</v>
      </c>
    </row>
    <row r="13487" ht="15.75" customHeight="1">
      <c r="A13487" s="1" t="s">
        <v>670</v>
      </c>
      <c r="B13487" s="1">
        <v>4.0</v>
      </c>
      <c r="C13487" s="1" t="s">
        <v>28687</v>
      </c>
      <c r="D13487" s="1" t="s">
        <v>28688</v>
      </c>
      <c r="E13487" s="1" t="s">
        <v>10</v>
      </c>
      <c r="F13487" s="1" t="s">
        <v>11</v>
      </c>
      <c r="G13487" s="1" t="str">
        <f>IFERROR(__xludf.DUMMYFUNCTION("GOOGLETRANSLATE(D13487,""fr"",""en"")"),"#VALUE!")</f>
        <v>#VALUE!</v>
      </c>
    </row>
    <row r="13488" ht="15.75" customHeight="1">
      <c r="A13488" s="1" t="s">
        <v>8364</v>
      </c>
      <c r="B13488" s="1">
        <v>2.0</v>
      </c>
      <c r="C13488" s="1" t="s">
        <v>28689</v>
      </c>
      <c r="D13488" s="1" t="s">
        <v>28690</v>
      </c>
      <c r="E13488" s="1" t="s">
        <v>273</v>
      </c>
      <c r="F13488" s="1" t="s">
        <v>11</v>
      </c>
      <c r="G13488" s="1" t="str">
        <f>IFERROR(__xludf.DUMMYFUNCTION("GOOGLETRANSLATE(D13488,""fr"",""en"")"),"#VALUE!")</f>
        <v>#VALUE!</v>
      </c>
    </row>
    <row r="13489" ht="15.75" customHeight="1">
      <c r="A13489" s="1" t="s">
        <v>16226</v>
      </c>
      <c r="B13489" s="1">
        <v>1.0</v>
      </c>
      <c r="C13489" s="1" t="s">
        <v>7371</v>
      </c>
      <c r="D13489" s="1" t="s">
        <v>28691</v>
      </c>
      <c r="E13489" s="1" t="s">
        <v>10</v>
      </c>
      <c r="F13489" s="1" t="s">
        <v>11</v>
      </c>
      <c r="G13489" s="1" t="str">
        <f>IFERROR(__xludf.DUMMYFUNCTION("GOOGLETRANSLATE(D13489,""fr"",""en"")"),"#VALUE!")</f>
        <v>#VALUE!</v>
      </c>
    </row>
    <row r="13490" ht="15.75" customHeight="1">
      <c r="A13490" s="1" t="s">
        <v>18083</v>
      </c>
      <c r="B13490" s="1">
        <v>3.0</v>
      </c>
      <c r="C13490" s="1" t="s">
        <v>28692</v>
      </c>
      <c r="D13490" s="1" t="s">
        <v>28693</v>
      </c>
      <c r="E13490" s="1" t="s">
        <v>10</v>
      </c>
      <c r="F13490" s="1" t="s">
        <v>11</v>
      </c>
      <c r="G13490" s="1" t="str">
        <f>IFERROR(__xludf.DUMMYFUNCTION("GOOGLETRANSLATE(D13490,""fr"",""en"")"),"#VALUE!")</f>
        <v>#VALUE!</v>
      </c>
    </row>
    <row r="13491" ht="15.75" customHeight="1">
      <c r="A13491" s="1" t="s">
        <v>239</v>
      </c>
      <c r="B13491" s="1">
        <v>4.0</v>
      </c>
      <c r="C13491" s="1" t="s">
        <v>28694</v>
      </c>
      <c r="D13491" s="1" t="s">
        <v>28695</v>
      </c>
      <c r="E13491" s="1" t="s">
        <v>65</v>
      </c>
      <c r="F13491" s="1" t="s">
        <v>66</v>
      </c>
      <c r="G13491" s="1" t="str">
        <f>IFERROR(__xludf.DUMMYFUNCTION("GOOGLETRANSLATE(D13491,""fr"",""en"")"),"#VALUE!")</f>
        <v>#VALUE!</v>
      </c>
    </row>
    <row r="13492" ht="15.75" customHeight="1">
      <c r="A13492" s="1" t="s">
        <v>664</v>
      </c>
      <c r="B13492" s="1">
        <v>2.0</v>
      </c>
      <c r="C13492" s="1" t="s">
        <v>28696</v>
      </c>
      <c r="D13492" s="1" t="s">
        <v>28697</v>
      </c>
      <c r="E13492" s="1" t="s">
        <v>21</v>
      </c>
      <c r="F13492" s="1" t="s">
        <v>11</v>
      </c>
      <c r="G13492" s="1" t="str">
        <f>IFERROR(__xludf.DUMMYFUNCTION("GOOGLETRANSLATE(D13492,""fr"",""en"")"),"#VALUE!")</f>
        <v>#VALUE!</v>
      </c>
    </row>
    <row r="13493" ht="15.75" customHeight="1">
      <c r="A13493" s="1" t="s">
        <v>2854</v>
      </c>
      <c r="B13493" s="1">
        <v>4.0</v>
      </c>
      <c r="C13493" s="1" t="s">
        <v>28698</v>
      </c>
      <c r="D13493" s="1" t="s">
        <v>28699</v>
      </c>
      <c r="E13493" s="1" t="s">
        <v>21</v>
      </c>
      <c r="F13493" s="1" t="s">
        <v>11</v>
      </c>
      <c r="G13493" s="1" t="str">
        <f>IFERROR(__xludf.DUMMYFUNCTION("GOOGLETRANSLATE(D13493,""fr"",""en"")"),"#VALUE!")</f>
        <v>#VALUE!</v>
      </c>
    </row>
    <row r="13494" ht="15.75" customHeight="1">
      <c r="A13494" s="1" t="s">
        <v>11098</v>
      </c>
      <c r="B13494" s="1">
        <v>1.0</v>
      </c>
      <c r="C13494" s="1" t="s">
        <v>28700</v>
      </c>
      <c r="D13494" s="1" t="s">
        <v>28701</v>
      </c>
      <c r="E13494" s="1" t="s">
        <v>226</v>
      </c>
      <c r="F13494" s="1" t="s">
        <v>110</v>
      </c>
      <c r="G13494" s="1" t="str">
        <f>IFERROR(__xludf.DUMMYFUNCTION("GOOGLETRANSLATE(D13494,""fr"",""en"")"),"#VALUE!")</f>
        <v>#VALUE!</v>
      </c>
    </row>
    <row r="13495" ht="15.75" customHeight="1">
      <c r="A13495" s="1" t="s">
        <v>8559</v>
      </c>
      <c r="B13495" s="1">
        <v>4.0</v>
      </c>
      <c r="C13495" s="1" t="s">
        <v>28702</v>
      </c>
      <c r="D13495" s="1" t="s">
        <v>28703</v>
      </c>
      <c r="E13495" s="1" t="s">
        <v>226</v>
      </c>
      <c r="F13495" s="1" t="s">
        <v>110</v>
      </c>
      <c r="G13495" s="1" t="str">
        <f>IFERROR(__xludf.DUMMYFUNCTION("GOOGLETRANSLATE(D13495,""fr"",""en"")"),"#VALUE!")</f>
        <v>#VALUE!</v>
      </c>
    </row>
    <row r="13496" ht="15.75" customHeight="1">
      <c r="A13496" s="1" t="s">
        <v>603</v>
      </c>
      <c r="B13496" s="1">
        <v>5.0</v>
      </c>
      <c r="C13496" s="1" t="s">
        <v>28704</v>
      </c>
      <c r="D13496" s="1" t="s">
        <v>28705</v>
      </c>
      <c r="E13496" s="1" t="s">
        <v>10</v>
      </c>
      <c r="F13496" s="1" t="s">
        <v>11</v>
      </c>
      <c r="G13496" s="1" t="str">
        <f>IFERROR(__xludf.DUMMYFUNCTION("GOOGLETRANSLATE(D13496,""fr"",""en"")"),"#VALUE!")</f>
        <v>#VALUE!</v>
      </c>
    </row>
    <row r="13497" ht="15.75" customHeight="1">
      <c r="A13497" s="1" t="s">
        <v>893</v>
      </c>
      <c r="B13497" s="1">
        <v>5.0</v>
      </c>
      <c r="C13497" s="1" t="s">
        <v>28706</v>
      </c>
      <c r="D13497" s="1" t="s">
        <v>28707</v>
      </c>
      <c r="E13497" s="1" t="s">
        <v>10</v>
      </c>
      <c r="F13497" s="1" t="s">
        <v>11</v>
      </c>
      <c r="G13497" s="1" t="str">
        <f>IFERROR(__xludf.DUMMYFUNCTION("GOOGLETRANSLATE(D13497,""fr"",""en"")"),"#VALUE!")</f>
        <v>#VALUE!</v>
      </c>
    </row>
    <row r="13498" ht="15.75" customHeight="1">
      <c r="A13498" s="1" t="s">
        <v>585</v>
      </c>
      <c r="B13498" s="1">
        <v>5.0</v>
      </c>
      <c r="C13498" s="1" t="s">
        <v>28708</v>
      </c>
      <c r="D13498" s="1" t="s">
        <v>28709</v>
      </c>
      <c r="E13498" s="1" t="s">
        <v>21</v>
      </c>
      <c r="F13498" s="1" t="s">
        <v>11</v>
      </c>
      <c r="G13498" s="1" t="str">
        <f>IFERROR(__xludf.DUMMYFUNCTION("GOOGLETRANSLATE(D13498,""fr"",""en"")"),"#VALUE!")</f>
        <v>#VALUE!</v>
      </c>
    </row>
    <row r="13499" ht="15.75" customHeight="1">
      <c r="A13499" s="1" t="s">
        <v>15166</v>
      </c>
      <c r="B13499" s="1">
        <v>3.0</v>
      </c>
      <c r="C13499" s="1" t="s">
        <v>28710</v>
      </c>
      <c r="D13499" s="1" t="s">
        <v>28711</v>
      </c>
      <c r="E13499" s="1" t="s">
        <v>29</v>
      </c>
      <c r="F13499" s="1" t="s">
        <v>30</v>
      </c>
      <c r="G13499" s="1" t="str">
        <f>IFERROR(__xludf.DUMMYFUNCTION("GOOGLETRANSLATE(D13499,""fr"",""en"")"),"#VALUE!")</f>
        <v>#VALUE!</v>
      </c>
    </row>
    <row r="13500" ht="15.75" customHeight="1">
      <c r="A13500" s="1" t="s">
        <v>3678</v>
      </c>
      <c r="B13500" s="1">
        <v>4.0</v>
      </c>
      <c r="C13500" s="1" t="s">
        <v>28712</v>
      </c>
      <c r="D13500" s="1" t="s">
        <v>28713</v>
      </c>
      <c r="E13500" s="1" t="s">
        <v>484</v>
      </c>
      <c r="F13500" s="1" t="s">
        <v>30</v>
      </c>
      <c r="G13500" s="1" t="str">
        <f>IFERROR(__xludf.DUMMYFUNCTION("GOOGLETRANSLATE(D13500,""fr"",""en"")"),"#VALUE!")</f>
        <v>#VALUE!</v>
      </c>
    </row>
    <row r="13501" ht="15.75" customHeight="1">
      <c r="A13501" s="1" t="s">
        <v>4427</v>
      </c>
      <c r="B13501" s="1">
        <v>2.0</v>
      </c>
      <c r="C13501" s="1" t="s">
        <v>28714</v>
      </c>
      <c r="D13501" s="1" t="s">
        <v>28715</v>
      </c>
      <c r="E13501" s="1" t="s">
        <v>103</v>
      </c>
      <c r="F13501" s="1" t="s">
        <v>48</v>
      </c>
      <c r="G13501" s="1" t="str">
        <f>IFERROR(__xludf.DUMMYFUNCTION("GOOGLETRANSLATE(D13501,""fr"",""en"")"),"#VALUE!")</f>
        <v>#VALUE!</v>
      </c>
    </row>
    <row r="13502" ht="15.75" customHeight="1">
      <c r="A13502" s="1" t="s">
        <v>3060</v>
      </c>
      <c r="B13502" s="1">
        <v>5.0</v>
      </c>
      <c r="C13502" s="1" t="s">
        <v>28716</v>
      </c>
      <c r="D13502" s="1" t="s">
        <v>28717</v>
      </c>
      <c r="E13502" s="1" t="s">
        <v>10</v>
      </c>
      <c r="F13502" s="1" t="s">
        <v>11</v>
      </c>
      <c r="G13502" s="1" t="str">
        <f>IFERROR(__xludf.DUMMYFUNCTION("GOOGLETRANSLATE(D13502,""fr"",""en"")"),"#VALUE!")</f>
        <v>#VALUE!</v>
      </c>
    </row>
    <row r="13503" ht="15.75" customHeight="1">
      <c r="A13503" s="1" t="s">
        <v>4849</v>
      </c>
      <c r="B13503" s="1">
        <v>3.0</v>
      </c>
      <c r="C13503" s="1" t="s">
        <v>28718</v>
      </c>
      <c r="D13503" s="1" t="s">
        <v>28719</v>
      </c>
      <c r="E13503" s="1" t="s">
        <v>34</v>
      </c>
      <c r="F13503" s="1" t="s">
        <v>84</v>
      </c>
      <c r="G13503" s="1" t="str">
        <f>IFERROR(__xludf.DUMMYFUNCTION("GOOGLETRANSLATE(D13503,""fr"",""en"")"),"#VALUE!")</f>
        <v>#VALUE!</v>
      </c>
    </row>
    <row r="13504" ht="15.75" customHeight="1">
      <c r="A13504" s="1" t="s">
        <v>3972</v>
      </c>
      <c r="B13504" s="1">
        <v>2.0</v>
      </c>
      <c r="C13504" s="1" t="s">
        <v>28720</v>
      </c>
      <c r="D13504" s="1" t="s">
        <v>28721</v>
      </c>
      <c r="E13504" s="1" t="s">
        <v>21</v>
      </c>
      <c r="F13504" s="1" t="s">
        <v>11</v>
      </c>
      <c r="G13504" s="1" t="str">
        <f>IFERROR(__xludf.DUMMYFUNCTION("GOOGLETRANSLATE(D13504,""fr"",""en"")"),"#VALUE!")</f>
        <v>#VALUE!</v>
      </c>
    </row>
    <row r="13505" ht="15.75" customHeight="1">
      <c r="A13505" s="1" t="s">
        <v>10333</v>
      </c>
      <c r="B13505" s="1">
        <v>2.0</v>
      </c>
      <c r="C13505" s="1" t="s">
        <v>28722</v>
      </c>
      <c r="D13505" s="1" t="s">
        <v>28723</v>
      </c>
      <c r="E13505" s="1" t="s">
        <v>273</v>
      </c>
      <c r="F13505" s="1" t="s">
        <v>11</v>
      </c>
      <c r="G13505" s="1" t="str">
        <f>IFERROR(__xludf.DUMMYFUNCTION("GOOGLETRANSLATE(D13505,""fr"",""en"")"),"#VALUE!")</f>
        <v>#VALUE!</v>
      </c>
    </row>
    <row r="13506" ht="15.75" customHeight="1">
      <c r="A13506" s="1" t="s">
        <v>1901</v>
      </c>
      <c r="B13506" s="1">
        <v>5.0</v>
      </c>
      <c r="C13506" s="1" t="s">
        <v>28724</v>
      </c>
      <c r="D13506" s="1" t="s">
        <v>28725</v>
      </c>
      <c r="E13506" s="1" t="s">
        <v>10</v>
      </c>
      <c r="F13506" s="1" t="s">
        <v>11</v>
      </c>
      <c r="G13506" s="1" t="str">
        <f>IFERROR(__xludf.DUMMYFUNCTION("GOOGLETRANSLATE(D13506,""fr"",""en"")"),"#VALUE!")</f>
        <v>#VALUE!</v>
      </c>
    </row>
    <row r="13507" ht="15.75" customHeight="1">
      <c r="A13507" s="1" t="s">
        <v>9210</v>
      </c>
      <c r="B13507" s="1">
        <v>1.0</v>
      </c>
      <c r="C13507" s="1" t="s">
        <v>28726</v>
      </c>
      <c r="D13507" s="1" t="s">
        <v>28727</v>
      </c>
      <c r="E13507" s="1" t="s">
        <v>273</v>
      </c>
      <c r="F13507" s="1" t="s">
        <v>11</v>
      </c>
      <c r="G13507" s="1" t="str">
        <f>IFERROR(__xludf.DUMMYFUNCTION("GOOGLETRANSLATE(D13507,""fr"",""en"")"),"#VALUE!")</f>
        <v>#VALUE!</v>
      </c>
    </row>
    <row r="13508" ht="15.75" customHeight="1">
      <c r="A13508" s="1" t="s">
        <v>758</v>
      </c>
      <c r="B13508" s="1">
        <v>5.0</v>
      </c>
      <c r="C13508" s="1" t="s">
        <v>28728</v>
      </c>
      <c r="D13508" s="1" t="s">
        <v>28729</v>
      </c>
      <c r="E13508" s="1" t="s">
        <v>21</v>
      </c>
      <c r="F13508" s="1" t="s">
        <v>11</v>
      </c>
      <c r="G13508" s="1" t="str">
        <f>IFERROR(__xludf.DUMMYFUNCTION("GOOGLETRANSLATE(D13508,""fr"",""en"")"),"#VALUE!")</f>
        <v>#VALUE!</v>
      </c>
    </row>
    <row r="13509" ht="15.75" customHeight="1">
      <c r="A13509" s="1" t="s">
        <v>2181</v>
      </c>
      <c r="B13509" s="1">
        <v>2.0</v>
      </c>
      <c r="C13509" s="1" t="s">
        <v>28730</v>
      </c>
      <c r="D13509" s="1" t="s">
        <v>28731</v>
      </c>
      <c r="E13509" s="1" t="s">
        <v>125</v>
      </c>
      <c r="F13509" s="1" t="s">
        <v>11</v>
      </c>
      <c r="G13509" s="1" t="str">
        <f>IFERROR(__xludf.DUMMYFUNCTION("GOOGLETRANSLATE(D13509,""fr"",""en"")"),"#VALUE!")</f>
        <v>#VALUE!</v>
      </c>
    </row>
    <row r="13510" ht="15.75" customHeight="1">
      <c r="A13510" s="1" t="s">
        <v>918</v>
      </c>
      <c r="B13510" s="1">
        <v>3.0</v>
      </c>
      <c r="C13510" s="1" t="s">
        <v>28732</v>
      </c>
      <c r="D13510" s="1" t="s">
        <v>28733</v>
      </c>
      <c r="E13510" s="1" t="s">
        <v>21</v>
      </c>
      <c r="F13510" s="1" t="s">
        <v>11</v>
      </c>
      <c r="G13510" s="1" t="str">
        <f>IFERROR(__xludf.DUMMYFUNCTION("GOOGLETRANSLATE(D13510,""fr"",""en"")"),"#VALUE!")</f>
        <v>#VALUE!</v>
      </c>
    </row>
    <row r="13511" ht="15.75" customHeight="1">
      <c r="A13511" s="1" t="s">
        <v>28734</v>
      </c>
      <c r="B13511" s="1">
        <v>1.0</v>
      </c>
      <c r="C13511" s="1" t="s">
        <v>28735</v>
      </c>
      <c r="D13511" s="1" t="s">
        <v>28736</v>
      </c>
      <c r="E13511" s="1" t="s">
        <v>52</v>
      </c>
      <c r="F13511" s="1" t="s">
        <v>860</v>
      </c>
      <c r="G13511" s="1" t="str">
        <f>IFERROR(__xludf.DUMMYFUNCTION("GOOGLETRANSLATE(D13511,""fr"",""en"")"),"#VALUE!")</f>
        <v>#VALUE!</v>
      </c>
    </row>
    <row r="13512" ht="15.75" customHeight="1">
      <c r="A13512" s="1" t="s">
        <v>1421</v>
      </c>
      <c r="B13512" s="1">
        <v>1.0</v>
      </c>
      <c r="C13512" s="1" t="s">
        <v>28737</v>
      </c>
      <c r="D13512" s="1" t="s">
        <v>28738</v>
      </c>
      <c r="E13512" s="1" t="s">
        <v>10</v>
      </c>
      <c r="F13512" s="1" t="s">
        <v>11</v>
      </c>
      <c r="G13512" s="1" t="str">
        <f>IFERROR(__xludf.DUMMYFUNCTION("GOOGLETRANSLATE(D13512,""fr"",""en"")"),"#VALUE!")</f>
        <v>#VALUE!</v>
      </c>
    </row>
    <row r="13513" ht="15.75" customHeight="1">
      <c r="A13513" s="1" t="s">
        <v>5478</v>
      </c>
      <c r="B13513" s="1">
        <v>4.0</v>
      </c>
      <c r="C13513" s="1" t="s">
        <v>28739</v>
      </c>
      <c r="D13513" s="1" t="s">
        <v>28740</v>
      </c>
      <c r="E13513" s="1" t="s">
        <v>21</v>
      </c>
      <c r="F13513" s="1" t="s">
        <v>11</v>
      </c>
      <c r="G13513" s="1" t="str">
        <f>IFERROR(__xludf.DUMMYFUNCTION("GOOGLETRANSLATE(D13513,""fr"",""en"")"),"#VALUE!")</f>
        <v>#VALUE!</v>
      </c>
    </row>
    <row r="13514" ht="15.75" customHeight="1">
      <c r="A13514" s="1" t="s">
        <v>2141</v>
      </c>
      <c r="B13514" s="1">
        <v>4.0</v>
      </c>
      <c r="C13514" s="1" t="s">
        <v>28741</v>
      </c>
      <c r="D13514" s="1" t="s">
        <v>28742</v>
      </c>
      <c r="E13514" s="1" t="s">
        <v>250</v>
      </c>
      <c r="F13514" s="1" t="s">
        <v>30</v>
      </c>
      <c r="G13514" s="1" t="str">
        <f>IFERROR(__xludf.DUMMYFUNCTION("GOOGLETRANSLATE(D13514,""fr"",""en"")"),"#VALUE!")</f>
        <v>#VALUE!</v>
      </c>
    </row>
    <row r="13515" ht="15.75" customHeight="1">
      <c r="A13515" s="1" t="s">
        <v>667</v>
      </c>
      <c r="B13515" s="1">
        <v>1.0</v>
      </c>
      <c r="C13515" s="1" t="s">
        <v>25287</v>
      </c>
      <c r="D13515" s="1" t="s">
        <v>28743</v>
      </c>
      <c r="E13515" s="1" t="s">
        <v>296</v>
      </c>
      <c r="F13515" s="1" t="s">
        <v>110</v>
      </c>
      <c r="G13515" s="1" t="str">
        <f>IFERROR(__xludf.DUMMYFUNCTION("GOOGLETRANSLATE(D13515,""fr"",""en"")"),"#VALUE!")</f>
        <v>#VALUE!</v>
      </c>
    </row>
    <row r="13516" ht="15.75" customHeight="1">
      <c r="A13516" s="1" t="s">
        <v>4569</v>
      </c>
      <c r="B13516" s="1">
        <v>1.0</v>
      </c>
      <c r="C13516" s="1" t="s">
        <v>28744</v>
      </c>
      <c r="D13516" s="1" t="s">
        <v>28745</v>
      </c>
      <c r="E13516" s="1" t="s">
        <v>52</v>
      </c>
      <c r="F13516" s="1" t="s">
        <v>110</v>
      </c>
      <c r="G13516" s="1" t="str">
        <f>IFERROR(__xludf.DUMMYFUNCTION("GOOGLETRANSLATE(D13516,""fr"",""en"")"),"#VALUE!")</f>
        <v>#VALUE!</v>
      </c>
    </row>
    <row r="13517" ht="15.75" customHeight="1">
      <c r="A13517" s="1" t="s">
        <v>707</v>
      </c>
      <c r="B13517" s="1">
        <v>4.0</v>
      </c>
      <c r="C13517" s="1" t="s">
        <v>28746</v>
      </c>
      <c r="D13517" s="1" t="s">
        <v>28747</v>
      </c>
      <c r="E13517" s="1" t="s">
        <v>65</v>
      </c>
      <c r="F13517" s="1" t="s">
        <v>66</v>
      </c>
      <c r="G13517" s="1" t="str">
        <f>IFERROR(__xludf.DUMMYFUNCTION("GOOGLETRANSLATE(D13517,""fr"",""en"")"),"#VALUE!")</f>
        <v>#VALUE!</v>
      </c>
    </row>
    <row r="13518" ht="15.75" customHeight="1">
      <c r="A13518" s="1" t="s">
        <v>7381</v>
      </c>
      <c r="B13518" s="1">
        <v>3.0</v>
      </c>
      <c r="C13518" s="1" t="s">
        <v>28748</v>
      </c>
      <c r="D13518" s="1" t="s">
        <v>28749</v>
      </c>
      <c r="E13518" s="1" t="s">
        <v>125</v>
      </c>
      <c r="F13518" s="1" t="s">
        <v>11</v>
      </c>
      <c r="G13518" s="1" t="str">
        <f>IFERROR(__xludf.DUMMYFUNCTION("GOOGLETRANSLATE(D13518,""fr"",""en"")"),"#VALUE!")</f>
        <v>#VALUE!</v>
      </c>
    </row>
    <row r="13519" ht="15.75" customHeight="1">
      <c r="A13519" s="1" t="s">
        <v>1253</v>
      </c>
      <c r="B13519" s="1">
        <v>1.0</v>
      </c>
      <c r="C13519" s="1" t="s">
        <v>28750</v>
      </c>
      <c r="D13519" s="1" t="s">
        <v>28751</v>
      </c>
      <c r="E13519" s="1" t="s">
        <v>109</v>
      </c>
      <c r="F13519" s="1" t="s">
        <v>11</v>
      </c>
      <c r="G13519" s="1" t="str">
        <f>IFERROR(__xludf.DUMMYFUNCTION("GOOGLETRANSLATE(D13519,""fr"",""en"")"),"#VALUE!")</f>
        <v>#VALUE!</v>
      </c>
    </row>
    <row r="13520" ht="15.75" customHeight="1">
      <c r="A13520" s="1" t="s">
        <v>1581</v>
      </c>
      <c r="B13520" s="1">
        <v>4.0</v>
      </c>
      <c r="C13520" s="1" t="s">
        <v>28752</v>
      </c>
      <c r="D13520" s="1" t="s">
        <v>28753</v>
      </c>
      <c r="E13520" s="1" t="s">
        <v>21</v>
      </c>
      <c r="F13520" s="1" t="s">
        <v>11</v>
      </c>
      <c r="G13520" s="1" t="str">
        <f>IFERROR(__xludf.DUMMYFUNCTION("GOOGLETRANSLATE(D13520,""fr"",""en"")"),"#VALUE!")</f>
        <v>#VALUE!</v>
      </c>
    </row>
    <row r="13521" ht="15.75" customHeight="1">
      <c r="A13521" s="1" t="s">
        <v>8284</v>
      </c>
      <c r="B13521" s="1">
        <v>2.0</v>
      </c>
      <c r="C13521" s="1" t="s">
        <v>28754</v>
      </c>
      <c r="D13521" s="1" t="s">
        <v>28755</v>
      </c>
      <c r="E13521" s="1" t="s">
        <v>176</v>
      </c>
      <c r="F13521" s="1" t="s">
        <v>66</v>
      </c>
      <c r="G13521" s="1" t="str">
        <f>IFERROR(__xludf.DUMMYFUNCTION("GOOGLETRANSLATE(D13521,""fr"",""en"")"),"#VALUE!")</f>
        <v>#VALUE!</v>
      </c>
    </row>
    <row r="13522" ht="15.75" customHeight="1">
      <c r="A13522" s="1" t="s">
        <v>85</v>
      </c>
      <c r="B13522" s="1">
        <v>2.0</v>
      </c>
      <c r="C13522" s="1" t="s">
        <v>28756</v>
      </c>
      <c r="D13522" s="1" t="s">
        <v>28757</v>
      </c>
      <c r="E13522" s="1" t="s">
        <v>273</v>
      </c>
      <c r="F13522" s="1" t="s">
        <v>11</v>
      </c>
      <c r="G13522" s="1" t="str">
        <f>IFERROR(__xludf.DUMMYFUNCTION("GOOGLETRANSLATE(D13522,""fr"",""en"")"),"#VALUE!")</f>
        <v>#VALUE!</v>
      </c>
    </row>
    <row r="13523" ht="15.75" customHeight="1">
      <c r="A13523" s="1" t="s">
        <v>4883</v>
      </c>
      <c r="B13523" s="1">
        <v>4.0</v>
      </c>
      <c r="C13523" s="1" t="s">
        <v>28758</v>
      </c>
      <c r="D13523" s="1" t="s">
        <v>28759</v>
      </c>
      <c r="E13523" s="1" t="s">
        <v>10</v>
      </c>
      <c r="F13523" s="1" t="s">
        <v>11</v>
      </c>
      <c r="G13523" s="1" t="str">
        <f>IFERROR(__xludf.DUMMYFUNCTION("GOOGLETRANSLATE(D13523,""fr"",""en"")"),"#VALUE!")</f>
        <v>#VALUE!</v>
      </c>
    </row>
    <row r="13524" ht="15.75" customHeight="1">
      <c r="A13524" s="1" t="s">
        <v>635</v>
      </c>
      <c r="B13524" s="1">
        <v>5.0</v>
      </c>
      <c r="C13524" s="1" t="s">
        <v>28760</v>
      </c>
      <c r="D13524" s="1" t="s">
        <v>28761</v>
      </c>
      <c r="E13524" s="1" t="s">
        <v>21</v>
      </c>
      <c r="F13524" s="1" t="s">
        <v>11</v>
      </c>
      <c r="G13524" s="1" t="str">
        <f>IFERROR(__xludf.DUMMYFUNCTION("GOOGLETRANSLATE(D13524,""fr"",""en"")"),"#VALUE!")</f>
        <v>#VALUE!</v>
      </c>
    </row>
    <row r="13525" ht="15.75" customHeight="1">
      <c r="A13525" s="1" t="s">
        <v>4560</v>
      </c>
      <c r="B13525" s="1">
        <v>1.0</v>
      </c>
      <c r="C13525" s="1" t="s">
        <v>28762</v>
      </c>
      <c r="D13525" s="1" t="s">
        <v>28763</v>
      </c>
      <c r="E13525" s="1" t="s">
        <v>10</v>
      </c>
      <c r="F13525" s="1" t="s">
        <v>11</v>
      </c>
      <c r="G13525" s="1" t="str">
        <f>IFERROR(__xludf.DUMMYFUNCTION("GOOGLETRANSLATE(D13525,""fr"",""en"")"),"#VALUE!")</f>
        <v>#VALUE!</v>
      </c>
    </row>
    <row r="13526" ht="15.75" customHeight="1">
      <c r="A13526" s="1" t="s">
        <v>135</v>
      </c>
      <c r="B13526" s="1">
        <v>5.0</v>
      </c>
      <c r="C13526" s="1" t="s">
        <v>28764</v>
      </c>
      <c r="D13526" s="1" t="s">
        <v>28765</v>
      </c>
      <c r="E13526" s="1" t="s">
        <v>484</v>
      </c>
      <c r="F13526" s="1" t="s">
        <v>118</v>
      </c>
      <c r="G13526" s="1" t="str">
        <f>IFERROR(__xludf.DUMMYFUNCTION("GOOGLETRANSLATE(D13526,""fr"",""en"")"),"#VALUE!")</f>
        <v>#VALUE!</v>
      </c>
    </row>
    <row r="13527" ht="15.75" customHeight="1">
      <c r="A13527" s="1" t="s">
        <v>420</v>
      </c>
      <c r="B13527" s="1">
        <v>4.0</v>
      </c>
      <c r="C13527" s="1" t="s">
        <v>28766</v>
      </c>
      <c r="D13527" s="1" t="s">
        <v>28767</v>
      </c>
      <c r="E13527" s="1" t="s">
        <v>614</v>
      </c>
      <c r="F13527" s="1" t="s">
        <v>30</v>
      </c>
      <c r="G13527" s="1" t="str">
        <f>IFERROR(__xludf.DUMMYFUNCTION("GOOGLETRANSLATE(D13527,""fr"",""en"")"),"#VALUE!")</f>
        <v>#VALUE!</v>
      </c>
    </row>
    <row r="13528" ht="15.75" customHeight="1">
      <c r="A13528" s="1" t="s">
        <v>20121</v>
      </c>
      <c r="B13528" s="1">
        <v>3.0</v>
      </c>
      <c r="C13528" s="1" t="s">
        <v>28768</v>
      </c>
      <c r="D13528" s="1" t="s">
        <v>28769</v>
      </c>
      <c r="E13528" s="1" t="s">
        <v>125</v>
      </c>
      <c r="F13528" s="1" t="s">
        <v>11</v>
      </c>
      <c r="G13528" s="1" t="str">
        <f>IFERROR(__xludf.DUMMYFUNCTION("GOOGLETRANSLATE(D13528,""fr"",""en"")"),"Effective, in the rules of the art on intervention and treatment of claims. I say yes !
Relaunching the Nego regularly is as for any insurance the good way not to fall asleep and to let your annual subscription fly
Habitat ditto side.
The clauses tend to "&amp;"always more option ...!
To remain vigilant...!
Overall I recommend yes ??
Confusion on life bonus!
What real impact on the subscription?
PK never drops on any risk even after 10 years of the vehicle ... !!!
Bonus to the vehicle or the driver ...?
It's not"&amp;" clear
SLTS.
")</f>
        <v>Effective, in the rules of the art on intervention and treatment of claims. I say yes !
Relaunching the Nego regularly is as for any insurance the good way not to fall asleep and to let your annual subscription fly
Habitat ditto side.
The clauses tend to always more option ...!
To remain vigilant...!
Overall I recommend yes ??
Confusion on life bonus!
What real impact on the subscription?
PK never drops on any risk even after 10 years of the vehicle ... !!!
Bonus to the vehicle or the driver ...?
It's not clear
SLTS.
</v>
      </c>
    </row>
    <row r="13529" ht="15.75" customHeight="1">
      <c r="A13529" s="1" t="s">
        <v>332</v>
      </c>
      <c r="B13529" s="1">
        <v>3.0</v>
      </c>
      <c r="C13529" s="1" t="s">
        <v>28770</v>
      </c>
      <c r="D13529" s="1" t="s">
        <v>28771</v>
      </c>
      <c r="E13529" s="1" t="s">
        <v>21</v>
      </c>
      <c r="F13529" s="1" t="s">
        <v>11</v>
      </c>
      <c r="G13529" s="1" t="str">
        <f>IFERROR(__xludf.DUMMYFUNCTION("GOOGLETRANSLATE(D13529,""fr"",""en"")"),"#VALUE!")</f>
        <v>#VALUE!</v>
      </c>
    </row>
    <row r="13530" ht="15.75" customHeight="1">
      <c r="A13530" s="1" t="s">
        <v>3459</v>
      </c>
      <c r="B13530" s="1">
        <v>1.0</v>
      </c>
      <c r="C13530" s="1" t="s">
        <v>28772</v>
      </c>
      <c r="D13530" s="1" t="s">
        <v>28773</v>
      </c>
      <c r="E13530" s="1" t="s">
        <v>827</v>
      </c>
      <c r="F13530" s="1" t="s">
        <v>39</v>
      </c>
      <c r="G13530" s="1" t="str">
        <f>IFERROR(__xludf.DUMMYFUNCTION("GOOGLETRANSLATE(D13530,""fr"",""en"")"),"#VALUE!")</f>
        <v>#VALUE!</v>
      </c>
    </row>
    <row r="13531" ht="15.75" customHeight="1">
      <c r="A13531" s="1" t="s">
        <v>1476</v>
      </c>
      <c r="B13531" s="1">
        <v>4.0</v>
      </c>
      <c r="C13531" s="1" t="s">
        <v>28774</v>
      </c>
      <c r="D13531" s="1" t="s">
        <v>28775</v>
      </c>
      <c r="E13531" s="1" t="s">
        <v>448</v>
      </c>
      <c r="F13531" s="1" t="s">
        <v>84</v>
      </c>
      <c r="G13531" s="1" t="str">
        <f>IFERROR(__xludf.DUMMYFUNCTION("GOOGLETRANSLATE(D13531,""fr"",""en"")"),"#VALUE!")</f>
        <v>#VALUE!</v>
      </c>
    </row>
    <row r="13532" ht="15.75" customHeight="1">
      <c r="A13532" s="1" t="s">
        <v>5165</v>
      </c>
      <c r="B13532" s="1">
        <v>1.0</v>
      </c>
      <c r="C13532" s="1" t="s">
        <v>28776</v>
      </c>
      <c r="D13532" s="1" t="s">
        <v>28777</v>
      </c>
      <c r="E13532" s="1" t="s">
        <v>21</v>
      </c>
      <c r="F13532" s="1" t="s">
        <v>11</v>
      </c>
      <c r="G13532" s="1" t="str">
        <f>IFERROR(__xludf.DUMMYFUNCTION("GOOGLETRANSLATE(D13532,""fr"",""en"")"),"#VALUE!")</f>
        <v>#VALUE!</v>
      </c>
    </row>
    <row r="13533" ht="15.75" customHeight="1">
      <c r="A13533" s="1" t="s">
        <v>11113</v>
      </c>
      <c r="B13533" s="1">
        <v>1.0</v>
      </c>
      <c r="C13533" s="1" t="s">
        <v>28778</v>
      </c>
      <c r="D13533" s="1" t="s">
        <v>28779</v>
      </c>
      <c r="E13533" s="1" t="s">
        <v>1543</v>
      </c>
      <c r="F13533" s="1" t="s">
        <v>118</v>
      </c>
      <c r="G13533" s="1" t="str">
        <f>IFERROR(__xludf.DUMMYFUNCTION("GOOGLETRANSLATE(D13533,""fr"",""en"")"),"#VALUE!")</f>
        <v>#VALUE!</v>
      </c>
    </row>
    <row r="13534" ht="15.75" customHeight="1">
      <c r="A13534" s="1" t="s">
        <v>18291</v>
      </c>
      <c r="B13534" s="1">
        <v>3.0</v>
      </c>
      <c r="C13534" s="1" t="s">
        <v>28780</v>
      </c>
      <c r="D13534" s="1" t="s">
        <v>28781</v>
      </c>
      <c r="E13534" s="1" t="s">
        <v>21</v>
      </c>
      <c r="F13534" s="1" t="s">
        <v>11</v>
      </c>
      <c r="G13534" s="1" t="str">
        <f>IFERROR(__xludf.DUMMYFUNCTION("GOOGLETRANSLATE(D13534,""fr"",""en"")"),"#VALUE!")</f>
        <v>#VALUE!</v>
      </c>
    </row>
    <row r="13535" ht="15.75" customHeight="1">
      <c r="A13535" s="1" t="s">
        <v>5192</v>
      </c>
      <c r="B13535" s="1">
        <v>2.0</v>
      </c>
      <c r="C13535" s="1" t="s">
        <v>28782</v>
      </c>
      <c r="D13535" s="1" t="s">
        <v>28783</v>
      </c>
      <c r="E13535" s="1" t="s">
        <v>125</v>
      </c>
      <c r="F13535" s="1" t="s">
        <v>11</v>
      </c>
      <c r="G13535" s="1" t="str">
        <f>IFERROR(__xludf.DUMMYFUNCTION("GOOGLETRANSLATE(D13535,""fr"",""en"")"),"#VALUE!")</f>
        <v>#VALUE!</v>
      </c>
    </row>
    <row r="13536" ht="15.75" customHeight="1">
      <c r="A13536" s="1" t="s">
        <v>170</v>
      </c>
      <c r="B13536" s="1">
        <v>4.0</v>
      </c>
      <c r="C13536" s="1" t="s">
        <v>28784</v>
      </c>
      <c r="D13536" s="1" t="s">
        <v>28785</v>
      </c>
      <c r="E13536" s="1" t="s">
        <v>21</v>
      </c>
      <c r="F13536" s="1" t="s">
        <v>11</v>
      </c>
      <c r="G13536" s="1" t="str">
        <f>IFERROR(__xludf.DUMMYFUNCTION("GOOGLETRANSLATE(D13536,""fr"",""en"")"),"#VALUE!")</f>
        <v>#VALUE!</v>
      </c>
    </row>
    <row r="13537" ht="15.75" customHeight="1">
      <c r="A13537" s="1" t="s">
        <v>1057</v>
      </c>
      <c r="B13537" s="1">
        <v>1.0</v>
      </c>
      <c r="C13537" s="1" t="s">
        <v>28786</v>
      </c>
      <c r="D13537" s="1" t="s">
        <v>28787</v>
      </c>
      <c r="E13537" s="1" t="s">
        <v>29</v>
      </c>
      <c r="F13537" s="1" t="s">
        <v>30</v>
      </c>
      <c r="G13537" s="1" t="str">
        <f>IFERROR(__xludf.DUMMYFUNCTION("GOOGLETRANSLATE(D13537,""fr"",""en"")"),"#VALUE!")</f>
        <v>#VALUE!</v>
      </c>
    </row>
    <row r="13538" ht="15.75" customHeight="1">
      <c r="A13538" s="1" t="s">
        <v>1482</v>
      </c>
      <c r="B13538" s="1">
        <v>4.0</v>
      </c>
      <c r="C13538" s="1" t="s">
        <v>28788</v>
      </c>
      <c r="D13538" s="1" t="s">
        <v>28789</v>
      </c>
      <c r="E13538" s="1" t="s">
        <v>448</v>
      </c>
      <c r="F13538" s="1" t="s">
        <v>84</v>
      </c>
      <c r="G13538" s="1" t="str">
        <f>IFERROR(__xludf.DUMMYFUNCTION("GOOGLETRANSLATE(D13538,""fr"",""en"")"),"#VALUE!")</f>
        <v>#VALUE!</v>
      </c>
    </row>
    <row r="13539" ht="15.75" customHeight="1">
      <c r="A13539" s="1" t="s">
        <v>374</v>
      </c>
      <c r="B13539" s="1">
        <v>4.0</v>
      </c>
      <c r="C13539" s="1" t="s">
        <v>28790</v>
      </c>
      <c r="D13539" s="1" t="s">
        <v>28791</v>
      </c>
      <c r="E13539" s="1" t="s">
        <v>10</v>
      </c>
      <c r="F13539" s="1" t="s">
        <v>11</v>
      </c>
      <c r="G13539" s="1" t="str">
        <f>IFERROR(__xludf.DUMMYFUNCTION("GOOGLETRANSLATE(D13539,""fr"",""en"")"),"#VALUE!")</f>
        <v>#VALUE!</v>
      </c>
    </row>
    <row r="13540" ht="15.75" customHeight="1">
      <c r="A13540" s="1" t="s">
        <v>1146</v>
      </c>
      <c r="B13540" s="1">
        <v>1.0</v>
      </c>
      <c r="C13540" s="1" t="s">
        <v>28792</v>
      </c>
      <c r="D13540" s="1" t="s">
        <v>28793</v>
      </c>
      <c r="E13540" s="1" t="s">
        <v>125</v>
      </c>
      <c r="F13540" s="1" t="s">
        <v>11</v>
      </c>
      <c r="G13540" s="1" t="str">
        <f>IFERROR(__xludf.DUMMYFUNCTION("GOOGLETRANSLATE(D13540,""fr"",""en"")"),"#VALUE!")</f>
        <v>#VALUE!</v>
      </c>
    </row>
    <row r="13541" ht="15.75" customHeight="1">
      <c r="A13541" s="1" t="s">
        <v>3186</v>
      </c>
      <c r="B13541" s="1">
        <v>1.0</v>
      </c>
      <c r="C13541" s="1" t="s">
        <v>28794</v>
      </c>
      <c r="D13541" s="1" t="s">
        <v>28795</v>
      </c>
      <c r="E13541" s="1" t="s">
        <v>5109</v>
      </c>
      <c r="F13541" s="1" t="s">
        <v>66</v>
      </c>
      <c r="G13541" s="1" t="str">
        <f>IFERROR(__xludf.DUMMYFUNCTION("GOOGLETRANSLATE(D13541,""fr"",""en"")"),"#VALUE!")</f>
        <v>#VALUE!</v>
      </c>
    </row>
    <row r="13542" ht="15.75" customHeight="1">
      <c r="A13542" s="1" t="s">
        <v>12802</v>
      </c>
      <c r="B13542" s="1">
        <v>5.0</v>
      </c>
      <c r="C13542" s="1" t="s">
        <v>28796</v>
      </c>
      <c r="D13542" s="1" t="s">
        <v>28797</v>
      </c>
      <c r="E13542" s="1" t="s">
        <v>21</v>
      </c>
      <c r="F13542" s="1" t="s">
        <v>11</v>
      </c>
      <c r="G13542" s="1" t="str">
        <f>IFERROR(__xludf.DUMMYFUNCTION("GOOGLETRANSLATE(D13542,""fr"",""en"")"),"#VALUE!")</f>
        <v>#VALUE!</v>
      </c>
    </row>
    <row r="13543" ht="15.75" customHeight="1">
      <c r="A13543" s="1" t="s">
        <v>28798</v>
      </c>
      <c r="B13543" s="1">
        <v>3.0</v>
      </c>
      <c r="C13543" s="1" t="s">
        <v>28799</v>
      </c>
      <c r="D13543" s="1" t="s">
        <v>28800</v>
      </c>
      <c r="E13543" s="1" t="s">
        <v>25</v>
      </c>
      <c r="F13543" s="1" t="s">
        <v>11</v>
      </c>
      <c r="G13543" s="1" t="str">
        <f>IFERROR(__xludf.DUMMYFUNCTION("GOOGLETRANSLATE(D13543,""fr"",""en"")"),"#VALUE!")</f>
        <v>#VALUE!</v>
      </c>
    </row>
    <row r="13544" ht="15.75" customHeight="1">
      <c r="A13544" s="1" t="s">
        <v>6674</v>
      </c>
      <c r="B13544" s="1">
        <v>3.0</v>
      </c>
      <c r="C13544" s="1" t="s">
        <v>28801</v>
      </c>
      <c r="D13544" s="1" t="s">
        <v>28802</v>
      </c>
      <c r="E13544" s="1" t="s">
        <v>273</v>
      </c>
      <c r="F13544" s="1" t="s">
        <v>11</v>
      </c>
      <c r="G13544" s="1" t="str">
        <f>IFERROR(__xludf.DUMMYFUNCTION("GOOGLETRANSLATE(D13544,""fr"",""en"")"),"#VALUE!")</f>
        <v>#VALUE!</v>
      </c>
    </row>
    <row r="13545" ht="15.75" customHeight="1">
      <c r="A13545" s="1" t="s">
        <v>1764</v>
      </c>
      <c r="B13545" s="1">
        <v>4.0</v>
      </c>
      <c r="C13545" s="1" t="s">
        <v>28803</v>
      </c>
      <c r="D13545" s="1" t="s">
        <v>28804</v>
      </c>
      <c r="E13545" s="1" t="s">
        <v>10</v>
      </c>
      <c r="F13545" s="1" t="s">
        <v>11</v>
      </c>
      <c r="G13545" s="1" t="str">
        <f>IFERROR(__xludf.DUMMYFUNCTION("GOOGLETRANSLATE(D13545,""fr"",""en"")"),"#VALUE!")</f>
        <v>#VALUE!</v>
      </c>
    </row>
    <row r="13546" ht="15.75" customHeight="1">
      <c r="A13546" s="1" t="s">
        <v>2924</v>
      </c>
      <c r="B13546" s="1">
        <v>1.0</v>
      </c>
      <c r="C13546" s="1" t="s">
        <v>28805</v>
      </c>
      <c r="D13546" s="1" t="s">
        <v>28806</v>
      </c>
      <c r="E13546" s="1" t="s">
        <v>176</v>
      </c>
      <c r="F13546" s="1" t="s">
        <v>66</v>
      </c>
      <c r="G13546" s="1" t="str">
        <f>IFERROR(__xludf.DUMMYFUNCTION("GOOGLETRANSLATE(D13546,""fr"",""en"")"),"#VALUE!")</f>
        <v>#VALUE!</v>
      </c>
    </row>
    <row r="13547" ht="15.75" customHeight="1">
      <c r="A13547" s="1" t="s">
        <v>795</v>
      </c>
      <c r="B13547" s="1">
        <v>1.0</v>
      </c>
      <c r="C13547" s="1" t="s">
        <v>28807</v>
      </c>
      <c r="D13547" s="1" t="s">
        <v>28808</v>
      </c>
      <c r="E13547" s="1" t="s">
        <v>10</v>
      </c>
      <c r="F13547" s="1" t="s">
        <v>110</v>
      </c>
      <c r="G13547" s="1" t="str">
        <f>IFERROR(__xludf.DUMMYFUNCTION("GOOGLETRANSLATE(D13547,""fr"",""en"")"),"#VALUE!")</f>
        <v>#VALUE!</v>
      </c>
    </row>
    <row r="13548" ht="15.75" customHeight="1">
      <c r="A13548" s="1" t="s">
        <v>1770</v>
      </c>
      <c r="B13548" s="1">
        <v>2.0</v>
      </c>
      <c r="C13548" s="1" t="s">
        <v>28809</v>
      </c>
      <c r="D13548" s="1" t="s">
        <v>28810</v>
      </c>
      <c r="E13548" s="1" t="s">
        <v>273</v>
      </c>
      <c r="F13548" s="1" t="s">
        <v>11</v>
      </c>
      <c r="G13548" s="1" t="str">
        <f>IFERROR(__xludf.DUMMYFUNCTION("GOOGLETRANSLATE(D13548,""fr"",""en"")"),"#VALUE!")</f>
        <v>#VALUE!</v>
      </c>
    </row>
    <row r="13549" ht="15.75" customHeight="1">
      <c r="A13549" s="1" t="s">
        <v>2288</v>
      </c>
      <c r="B13549" s="1">
        <v>4.0</v>
      </c>
      <c r="C13549" s="1" t="s">
        <v>28811</v>
      </c>
      <c r="D13549" s="1" t="s">
        <v>28812</v>
      </c>
      <c r="E13549" s="1" t="s">
        <v>10</v>
      </c>
      <c r="F13549" s="1" t="s">
        <v>11</v>
      </c>
      <c r="G13549" s="1" t="str">
        <f>IFERROR(__xludf.DUMMYFUNCTION("GOOGLETRANSLATE(D13549,""fr"",""en"")"),"#VALUE!")</f>
        <v>#VALUE!</v>
      </c>
    </row>
    <row r="13550" ht="15.75" customHeight="1">
      <c r="A13550" s="1" t="s">
        <v>2637</v>
      </c>
      <c r="B13550" s="1">
        <v>1.0</v>
      </c>
      <c r="C13550" s="1" t="s">
        <v>28813</v>
      </c>
      <c r="D13550" s="1" t="s">
        <v>28814</v>
      </c>
      <c r="E13550" s="1" t="s">
        <v>25</v>
      </c>
      <c r="F13550" s="1" t="s">
        <v>11</v>
      </c>
      <c r="G13550" s="1" t="str">
        <f>IFERROR(__xludf.DUMMYFUNCTION("GOOGLETRANSLATE(D13550,""fr"",""en"")"),"#VALUE!")</f>
        <v>#VALUE!</v>
      </c>
    </row>
    <row r="13551" ht="15.75" customHeight="1">
      <c r="A13551" s="1" t="s">
        <v>1690</v>
      </c>
      <c r="B13551" s="1">
        <v>5.0</v>
      </c>
      <c r="C13551" s="1" t="s">
        <v>28815</v>
      </c>
      <c r="D13551" s="1" t="s">
        <v>28816</v>
      </c>
      <c r="E13551" s="1" t="s">
        <v>10</v>
      </c>
      <c r="F13551" s="1" t="s">
        <v>11</v>
      </c>
      <c r="G13551" s="1" t="str">
        <f>IFERROR(__xludf.DUMMYFUNCTION("GOOGLETRANSLATE(D13551,""fr"",""en"")"),"#VALUE!")</f>
        <v>#VALUE!</v>
      </c>
    </row>
    <row r="13552" ht="15.75" customHeight="1">
      <c r="A13552" s="1" t="s">
        <v>3385</v>
      </c>
      <c r="B13552" s="1">
        <v>5.0</v>
      </c>
      <c r="C13552" s="1" t="s">
        <v>28817</v>
      </c>
      <c r="D13552" s="1" t="s">
        <v>28818</v>
      </c>
      <c r="E13552" s="1" t="s">
        <v>21</v>
      </c>
      <c r="F13552" s="1" t="s">
        <v>11</v>
      </c>
      <c r="G13552" s="1" t="str">
        <f>IFERROR(__xludf.DUMMYFUNCTION("GOOGLETRANSLATE(D13552,""fr"",""en"")"),"#VALUE!")</f>
        <v>#VALUE!</v>
      </c>
    </row>
    <row r="13553" ht="15.75" customHeight="1">
      <c r="A13553" s="1" t="s">
        <v>2728</v>
      </c>
      <c r="B13553" s="1">
        <v>4.0</v>
      </c>
      <c r="C13553" s="1" t="s">
        <v>28819</v>
      </c>
      <c r="D13553" s="1" t="s">
        <v>28820</v>
      </c>
      <c r="E13553" s="1" t="s">
        <v>21</v>
      </c>
      <c r="F13553" s="1" t="s">
        <v>11</v>
      </c>
      <c r="G13553" s="1" t="str">
        <f>IFERROR(__xludf.DUMMYFUNCTION("GOOGLETRANSLATE(D13553,""fr"",""en"")"),"#VALUE!")</f>
        <v>#VALUE!</v>
      </c>
    </row>
    <row r="13554" ht="15.75" customHeight="1">
      <c r="A13554" s="1" t="s">
        <v>144</v>
      </c>
      <c r="B13554" s="1">
        <v>4.0</v>
      </c>
      <c r="C13554" s="1" t="s">
        <v>28821</v>
      </c>
      <c r="D13554" s="1" t="s">
        <v>28822</v>
      </c>
      <c r="E13554" s="1" t="s">
        <v>21</v>
      </c>
      <c r="F13554" s="1" t="s">
        <v>11</v>
      </c>
      <c r="G13554" s="1" t="str">
        <f>IFERROR(__xludf.DUMMYFUNCTION("GOOGLETRANSLATE(D13554,""fr"",""en"")"),"#VALUE!")</f>
        <v>#VALUE!</v>
      </c>
    </row>
    <row r="13555" ht="15.75" customHeight="1">
      <c r="A13555" s="1" t="s">
        <v>1559</v>
      </c>
      <c r="B13555" s="1">
        <v>3.0</v>
      </c>
      <c r="C13555" s="1" t="s">
        <v>28823</v>
      </c>
      <c r="D13555" s="1" t="s">
        <v>28824</v>
      </c>
      <c r="E13555" s="1" t="s">
        <v>575</v>
      </c>
      <c r="F13555" s="1" t="s">
        <v>48</v>
      </c>
      <c r="G13555" s="1" t="str">
        <f>IFERROR(__xludf.DUMMYFUNCTION("GOOGLETRANSLATE(D13555,""fr"",""en"")"),"#VALUE!")</f>
        <v>#VALUE!</v>
      </c>
    </row>
    <row r="13556" ht="15.75" customHeight="1">
      <c r="A13556" s="1" t="s">
        <v>3696</v>
      </c>
      <c r="B13556" s="1">
        <v>1.0</v>
      </c>
      <c r="C13556" s="1" t="s">
        <v>28825</v>
      </c>
      <c r="D13556" s="1" t="s">
        <v>28826</v>
      </c>
      <c r="E13556" s="1" t="s">
        <v>10</v>
      </c>
      <c r="F13556" s="1" t="s">
        <v>11</v>
      </c>
      <c r="G13556" s="1" t="str">
        <f>IFERROR(__xludf.DUMMYFUNCTION("GOOGLETRANSLATE(D13556,""fr"",""en"")"),"#VALUE!")</f>
        <v>#VALUE!</v>
      </c>
    </row>
    <row r="13557" ht="15.75" customHeight="1">
      <c r="A13557" s="1" t="s">
        <v>7200</v>
      </c>
      <c r="B13557" s="1">
        <v>2.0</v>
      </c>
      <c r="C13557" s="1" t="s">
        <v>28827</v>
      </c>
      <c r="D13557" s="1" t="s">
        <v>28828</v>
      </c>
      <c r="E13557" s="1" t="s">
        <v>103</v>
      </c>
      <c r="F13557" s="1" t="s">
        <v>48</v>
      </c>
      <c r="G13557" s="1" t="str">
        <f>IFERROR(__xludf.DUMMYFUNCTION("GOOGLETRANSLATE(D13557,""fr"",""en"")"),"#VALUE!")</f>
        <v>#VALUE!</v>
      </c>
    </row>
    <row r="13558" ht="15.75" customHeight="1">
      <c r="A13558" s="1" t="s">
        <v>1317</v>
      </c>
      <c r="B13558" s="1">
        <v>4.0</v>
      </c>
      <c r="C13558" s="1" t="s">
        <v>28829</v>
      </c>
      <c r="D13558" s="1" t="s">
        <v>28830</v>
      </c>
      <c r="E13558" s="1" t="s">
        <v>21</v>
      </c>
      <c r="F13558" s="1" t="s">
        <v>11</v>
      </c>
      <c r="G13558" s="1" t="str">
        <f>IFERROR(__xludf.DUMMYFUNCTION("GOOGLETRANSLATE(D13558,""fr"",""en"")"),"#VALUE!")</f>
        <v>#VALUE!</v>
      </c>
    </row>
    <row r="13559" ht="15.75" customHeight="1">
      <c r="A13559" s="1" t="s">
        <v>615</v>
      </c>
      <c r="B13559" s="1">
        <v>4.0</v>
      </c>
      <c r="C13559" s="1" t="s">
        <v>28831</v>
      </c>
      <c r="D13559" s="1" t="s">
        <v>28832</v>
      </c>
      <c r="E13559" s="1" t="s">
        <v>10</v>
      </c>
      <c r="F13559" s="1" t="s">
        <v>11</v>
      </c>
      <c r="G13559" s="1" t="str">
        <f>IFERROR(__xludf.DUMMYFUNCTION("GOOGLETRANSLATE(D13559,""fr"",""en"")"),"#VALUE!")</f>
        <v>#VALUE!</v>
      </c>
    </row>
    <row r="13560" ht="15.75" customHeight="1">
      <c r="A13560" s="1" t="s">
        <v>85</v>
      </c>
      <c r="B13560" s="1">
        <v>4.0</v>
      </c>
      <c r="C13560" s="1" t="s">
        <v>28833</v>
      </c>
      <c r="D13560" s="1" t="s">
        <v>28834</v>
      </c>
      <c r="E13560" s="1" t="s">
        <v>614</v>
      </c>
      <c r="F13560" s="1" t="s">
        <v>30</v>
      </c>
      <c r="G13560" s="1" t="str">
        <f>IFERROR(__xludf.DUMMYFUNCTION("GOOGLETRANSLATE(D13560,""fr"",""en"")"),"#VALUE!")</f>
        <v>#VALUE!</v>
      </c>
    </row>
    <row r="13561" ht="15.75" customHeight="1">
      <c r="A13561" s="1" t="s">
        <v>3031</v>
      </c>
      <c r="B13561" s="1">
        <v>3.0</v>
      </c>
      <c r="C13561" s="1" t="s">
        <v>28835</v>
      </c>
      <c r="D13561" s="1" t="s">
        <v>28836</v>
      </c>
      <c r="E13561" s="1" t="s">
        <v>109</v>
      </c>
      <c r="F13561" s="1" t="s">
        <v>11</v>
      </c>
      <c r="G13561" s="1" t="str">
        <f>IFERROR(__xludf.DUMMYFUNCTION("GOOGLETRANSLATE(D13561,""fr"",""en"")"),"#VALUE!")</f>
        <v>#VALUE!</v>
      </c>
    </row>
    <row r="13562" ht="15.75" customHeight="1">
      <c r="A13562" s="1" t="s">
        <v>899</v>
      </c>
      <c r="B13562" s="1">
        <v>5.0</v>
      </c>
      <c r="C13562" s="1" t="s">
        <v>28837</v>
      </c>
      <c r="D13562" s="1" t="s">
        <v>28838</v>
      </c>
      <c r="E13562" s="1" t="s">
        <v>21</v>
      </c>
      <c r="F13562" s="1" t="s">
        <v>11</v>
      </c>
      <c r="G13562" s="1" t="str">
        <f>IFERROR(__xludf.DUMMYFUNCTION("GOOGLETRANSLATE(D13562,""fr"",""en"")"),"#VALUE!")</f>
        <v>#VALUE!</v>
      </c>
    </row>
    <row r="13563" ht="15.75" customHeight="1">
      <c r="A13563" s="1" t="s">
        <v>4347</v>
      </c>
      <c r="B13563" s="1">
        <v>3.0</v>
      </c>
      <c r="C13563" s="1" t="s">
        <v>28839</v>
      </c>
      <c r="D13563" s="1" t="s">
        <v>28840</v>
      </c>
      <c r="E13563" s="1" t="s">
        <v>21</v>
      </c>
      <c r="F13563" s="1" t="s">
        <v>11</v>
      </c>
      <c r="G13563" s="1" t="str">
        <f>IFERROR(__xludf.DUMMYFUNCTION("GOOGLETRANSLATE(D13563,""fr"",""en"")"),"#VALUE!")</f>
        <v>#VALUE!</v>
      </c>
    </row>
    <row r="13564" ht="15.75" customHeight="1">
      <c r="A13564" s="1" t="s">
        <v>1094</v>
      </c>
      <c r="B13564" s="1">
        <v>5.0</v>
      </c>
      <c r="C13564" s="1" t="s">
        <v>28841</v>
      </c>
      <c r="D13564" s="1" t="s">
        <v>28842</v>
      </c>
      <c r="E13564" s="1" t="s">
        <v>21</v>
      </c>
      <c r="F13564" s="1" t="s">
        <v>11</v>
      </c>
      <c r="G13564" s="1" t="str">
        <f>IFERROR(__xludf.DUMMYFUNCTION("GOOGLETRANSLATE(D13564,""fr"",""en"")"),"#VALUE!")</f>
        <v>#VALUE!</v>
      </c>
    </row>
    <row r="13565" ht="15.75" customHeight="1">
      <c r="A13565" s="1" t="s">
        <v>1057</v>
      </c>
      <c r="B13565" s="1">
        <v>1.0</v>
      </c>
      <c r="C13565" s="1" t="s">
        <v>28843</v>
      </c>
      <c r="D13565" s="1" t="s">
        <v>28844</v>
      </c>
      <c r="E13565" s="1" t="s">
        <v>52</v>
      </c>
      <c r="F13565" s="1" t="s">
        <v>11</v>
      </c>
      <c r="G13565" s="1" t="str">
        <f>IFERROR(__xludf.DUMMYFUNCTION("GOOGLETRANSLATE(D13565,""fr"",""en"")"),"#VALUE!")</f>
        <v>#VALUE!</v>
      </c>
    </row>
    <row r="13566" ht="15.75" customHeight="1">
      <c r="A13566" s="1" t="s">
        <v>3001</v>
      </c>
      <c r="B13566" s="1">
        <v>1.0</v>
      </c>
      <c r="C13566" s="1" t="s">
        <v>28845</v>
      </c>
      <c r="D13566" s="1" t="s">
        <v>28846</v>
      </c>
      <c r="E13566" s="1" t="s">
        <v>169</v>
      </c>
      <c r="F13566" s="1" t="s">
        <v>11</v>
      </c>
      <c r="G13566" s="1" t="str">
        <f>IFERROR(__xludf.DUMMYFUNCTION("GOOGLETRANSLATE(D13566,""fr"",""en"")"),"#VALUE!")</f>
        <v>#VALUE!</v>
      </c>
    </row>
    <row r="13567" ht="15.75" customHeight="1">
      <c r="A13567" s="1" t="s">
        <v>994</v>
      </c>
      <c r="B13567" s="1">
        <v>3.0</v>
      </c>
      <c r="C13567" s="1" t="s">
        <v>28847</v>
      </c>
      <c r="D13567" s="1" t="s">
        <v>28848</v>
      </c>
      <c r="E13567" s="1" t="s">
        <v>10</v>
      </c>
      <c r="F13567" s="1" t="s">
        <v>11</v>
      </c>
      <c r="G13567" s="1" t="str">
        <f>IFERROR(__xludf.DUMMYFUNCTION("GOOGLETRANSLATE(D13567,""fr"",""en"")"),"#VALUE!")</f>
        <v>#VALUE!</v>
      </c>
    </row>
    <row r="13568" ht="15.75" customHeight="1">
      <c r="A13568" s="1" t="s">
        <v>6534</v>
      </c>
      <c r="B13568" s="1">
        <v>1.0</v>
      </c>
      <c r="C13568" s="1" t="s">
        <v>28849</v>
      </c>
      <c r="D13568" s="1" t="s">
        <v>28850</v>
      </c>
      <c r="E13568" s="1" t="s">
        <v>10</v>
      </c>
      <c r="F13568" s="1" t="s">
        <v>11</v>
      </c>
      <c r="G13568" s="1" t="str">
        <f>IFERROR(__xludf.DUMMYFUNCTION("GOOGLETRANSLATE(D13568,""fr"",""en"")"),"#VALUE!")</f>
        <v>#VALUE!</v>
      </c>
    </row>
    <row r="13569" ht="15.75" customHeight="1">
      <c r="A13569" s="1" t="s">
        <v>707</v>
      </c>
      <c r="B13569" s="1">
        <v>5.0</v>
      </c>
      <c r="C13569" s="1" t="s">
        <v>28851</v>
      </c>
      <c r="D13569" s="1" t="s">
        <v>28852</v>
      </c>
      <c r="E13569" s="1" t="s">
        <v>176</v>
      </c>
      <c r="F13569" s="1" t="s">
        <v>66</v>
      </c>
      <c r="G13569" s="1" t="str">
        <f>IFERROR(__xludf.DUMMYFUNCTION("GOOGLETRANSLATE(D13569,""fr"",""en"")"),"#VALUE!")</f>
        <v>#VALUE!</v>
      </c>
    </row>
    <row r="13570" ht="15.75" customHeight="1">
      <c r="A13570" s="1" t="s">
        <v>4735</v>
      </c>
      <c r="B13570" s="1">
        <v>4.0</v>
      </c>
      <c r="C13570" s="1" t="s">
        <v>28853</v>
      </c>
      <c r="D13570" s="1" t="s">
        <v>28854</v>
      </c>
      <c r="E13570" s="1" t="s">
        <v>21</v>
      </c>
      <c r="F13570" s="1" t="s">
        <v>11</v>
      </c>
      <c r="G13570" s="1" t="str">
        <f>IFERROR(__xludf.DUMMYFUNCTION("GOOGLETRANSLATE(D13570,""fr"",""en"")"),"#VALUE!")</f>
        <v>#VALUE!</v>
      </c>
    </row>
    <row r="13571" ht="15.75" customHeight="1">
      <c r="A13571" s="1" t="s">
        <v>9819</v>
      </c>
      <c r="B13571" s="1">
        <v>1.0</v>
      </c>
      <c r="C13571" s="1" t="s">
        <v>28855</v>
      </c>
      <c r="D13571" s="1" t="s">
        <v>28856</v>
      </c>
      <c r="E13571" s="1" t="s">
        <v>10</v>
      </c>
      <c r="F13571" s="1" t="s">
        <v>11</v>
      </c>
      <c r="G13571" s="1" t="str">
        <f>IFERROR(__xludf.DUMMYFUNCTION("GOOGLETRANSLATE(D13571,""fr"",""en"")"),"#VALUE!")</f>
        <v>#VALUE!</v>
      </c>
    </row>
    <row r="13572" ht="15.75" customHeight="1">
      <c r="A13572" s="1" t="s">
        <v>789</v>
      </c>
      <c r="B13572" s="1">
        <v>1.0</v>
      </c>
      <c r="C13572" s="1" t="s">
        <v>28857</v>
      </c>
      <c r="D13572" s="1" t="s">
        <v>28858</v>
      </c>
      <c r="E13572" s="1" t="s">
        <v>226</v>
      </c>
      <c r="F13572" s="1" t="s">
        <v>11</v>
      </c>
      <c r="G13572" s="1" t="str">
        <f>IFERROR(__xludf.DUMMYFUNCTION("GOOGLETRANSLATE(D13572,""fr"",""en"")"),"#VALUE!")</f>
        <v>#VALUE!</v>
      </c>
    </row>
    <row r="13573" ht="15.75" customHeight="1">
      <c r="A13573" s="1" t="s">
        <v>1764</v>
      </c>
      <c r="B13573" s="1">
        <v>5.0</v>
      </c>
      <c r="C13573" s="1" t="s">
        <v>28859</v>
      </c>
      <c r="D13573" s="1" t="s">
        <v>28860</v>
      </c>
      <c r="E13573" s="1" t="s">
        <v>65</v>
      </c>
      <c r="F13573" s="1" t="s">
        <v>66</v>
      </c>
      <c r="G13573" s="1" t="str">
        <f>IFERROR(__xludf.DUMMYFUNCTION("GOOGLETRANSLATE(D13573,""fr"",""en"")"),"#VALUE!")</f>
        <v>#VALUE!</v>
      </c>
    </row>
    <row r="13574" ht="15.75" customHeight="1">
      <c r="A13574" s="1" t="s">
        <v>5933</v>
      </c>
      <c r="B13574" s="1">
        <v>1.0</v>
      </c>
      <c r="C13574" s="1" t="s">
        <v>28861</v>
      </c>
      <c r="D13574" s="1" t="s">
        <v>28862</v>
      </c>
      <c r="E13574" s="1" t="s">
        <v>73</v>
      </c>
      <c r="F13574" s="1" t="s">
        <v>30</v>
      </c>
      <c r="G13574" s="1" t="str">
        <f>IFERROR(__xludf.DUMMYFUNCTION("GOOGLETRANSLATE(D13574,""fr"",""en"")"),"#VALUE!")</f>
        <v>#VALUE!</v>
      </c>
    </row>
    <row r="13575" ht="15.75" customHeight="1">
      <c r="A13575" s="1" t="s">
        <v>2954</v>
      </c>
      <c r="B13575" s="1">
        <v>3.0</v>
      </c>
      <c r="C13575" s="1" t="s">
        <v>28863</v>
      </c>
      <c r="D13575" s="1" t="s">
        <v>28864</v>
      </c>
      <c r="E13575" s="1" t="s">
        <v>47</v>
      </c>
      <c r="F13575" s="1" t="s">
        <v>48</v>
      </c>
      <c r="G13575" s="1" t="str">
        <f>IFERROR(__xludf.DUMMYFUNCTION("GOOGLETRANSLATE(D13575,""fr"",""en"")"),"#VALUE!")</f>
        <v>#VALUE!</v>
      </c>
    </row>
    <row r="13576" ht="15.75" customHeight="1">
      <c r="A13576" s="1" t="s">
        <v>445</v>
      </c>
      <c r="B13576" s="1">
        <v>5.0</v>
      </c>
      <c r="C13576" s="1" t="s">
        <v>28865</v>
      </c>
      <c r="D13576" s="1" t="s">
        <v>28866</v>
      </c>
      <c r="E13576" s="1" t="s">
        <v>10</v>
      </c>
      <c r="F13576" s="1" t="s">
        <v>11</v>
      </c>
      <c r="G13576" s="1" t="str">
        <f>IFERROR(__xludf.DUMMYFUNCTION("GOOGLETRANSLATE(D13576,""fr"",""en"")"),"#VALUE!")</f>
        <v>#VALUE!</v>
      </c>
    </row>
    <row r="13577" ht="15.75" customHeight="1">
      <c r="A13577" s="1" t="s">
        <v>329</v>
      </c>
      <c r="B13577" s="1">
        <v>5.0</v>
      </c>
      <c r="C13577" s="1" t="s">
        <v>28867</v>
      </c>
      <c r="D13577" s="1" t="s">
        <v>28868</v>
      </c>
      <c r="E13577" s="1" t="s">
        <v>10</v>
      </c>
      <c r="F13577" s="1" t="s">
        <v>11</v>
      </c>
      <c r="G13577" s="1" t="str">
        <f>IFERROR(__xludf.DUMMYFUNCTION("GOOGLETRANSLATE(D13577,""fr"",""en"")"),"#VALUE!")</f>
        <v>#VALUE!</v>
      </c>
    </row>
    <row r="13578" ht="15.75" customHeight="1">
      <c r="A13578" s="1" t="s">
        <v>1421</v>
      </c>
      <c r="B13578" s="1">
        <v>3.0</v>
      </c>
      <c r="C13578" s="1" t="s">
        <v>28869</v>
      </c>
      <c r="D13578" s="1" t="s">
        <v>28870</v>
      </c>
      <c r="E13578" s="1" t="s">
        <v>52</v>
      </c>
      <c r="F13578" s="1" t="s">
        <v>11</v>
      </c>
      <c r="G13578" s="1" t="str">
        <f>IFERROR(__xludf.DUMMYFUNCTION("GOOGLETRANSLATE(D13578,""fr"",""en"")"),"#VALUE!")</f>
        <v>#VALUE!</v>
      </c>
    </row>
    <row r="13579" ht="15.75" customHeight="1">
      <c r="A13579" s="1" t="s">
        <v>5866</v>
      </c>
      <c r="B13579" s="1">
        <v>4.0</v>
      </c>
      <c r="C13579" s="1" t="s">
        <v>28871</v>
      </c>
      <c r="D13579" s="1" t="s">
        <v>28872</v>
      </c>
      <c r="E13579" s="1" t="s">
        <v>292</v>
      </c>
      <c r="F13579" s="1" t="s">
        <v>11</v>
      </c>
      <c r="G13579" s="1" t="str">
        <f>IFERROR(__xludf.DUMMYFUNCTION("GOOGLETRANSLATE(D13579,""fr"",""en"")"),"#VALUE!")</f>
        <v>#VALUE!</v>
      </c>
    </row>
    <row r="13580" ht="15.75" customHeight="1">
      <c r="A13580" s="1" t="s">
        <v>621</v>
      </c>
      <c r="B13580" s="1">
        <v>4.0</v>
      </c>
      <c r="C13580" s="1" t="s">
        <v>28873</v>
      </c>
      <c r="D13580" s="1" t="s">
        <v>28874</v>
      </c>
      <c r="E13580" s="1" t="s">
        <v>65</v>
      </c>
      <c r="F13580" s="1" t="s">
        <v>66</v>
      </c>
      <c r="G13580" s="1" t="str">
        <f>IFERROR(__xludf.DUMMYFUNCTION("GOOGLETRANSLATE(D13580,""fr"",""en"")"),"#VALUE!")</f>
        <v>#VALUE!</v>
      </c>
    </row>
    <row r="13581" ht="15.75" customHeight="1">
      <c r="A13581" s="1" t="s">
        <v>338</v>
      </c>
      <c r="B13581" s="1">
        <v>5.0</v>
      </c>
      <c r="C13581" s="1" t="s">
        <v>28875</v>
      </c>
      <c r="D13581" s="1" t="s">
        <v>28876</v>
      </c>
      <c r="E13581" s="1" t="s">
        <v>10</v>
      </c>
      <c r="F13581" s="1" t="s">
        <v>11</v>
      </c>
      <c r="G13581" s="1" t="str">
        <f>IFERROR(__xludf.DUMMYFUNCTION("GOOGLETRANSLATE(D13581,""fr"",""en"")"),"#VALUE!")</f>
        <v>#VALUE!</v>
      </c>
    </row>
    <row r="13582" ht="15.75" customHeight="1">
      <c r="A13582" s="1" t="s">
        <v>1476</v>
      </c>
      <c r="B13582" s="1">
        <v>5.0</v>
      </c>
      <c r="C13582" s="1" t="s">
        <v>28877</v>
      </c>
      <c r="D13582" s="1" t="s">
        <v>28878</v>
      </c>
      <c r="E13582" s="1" t="s">
        <v>10</v>
      </c>
      <c r="F13582" s="1" t="s">
        <v>11</v>
      </c>
      <c r="G13582" s="1" t="str">
        <f>IFERROR(__xludf.DUMMYFUNCTION("GOOGLETRANSLATE(D13582,""fr"",""en"")"),"#VALUE!")</f>
        <v>#VALUE!</v>
      </c>
    </row>
    <row r="13583" ht="15.75" customHeight="1">
      <c r="A13583" s="1" t="s">
        <v>1482</v>
      </c>
      <c r="B13583" s="1">
        <v>5.0</v>
      </c>
      <c r="C13583" s="1" t="s">
        <v>28879</v>
      </c>
      <c r="D13583" s="1" t="s">
        <v>28880</v>
      </c>
      <c r="E13583" s="1" t="s">
        <v>21</v>
      </c>
      <c r="F13583" s="1" t="s">
        <v>11</v>
      </c>
      <c r="G13583" s="1" t="str">
        <f>IFERROR(__xludf.DUMMYFUNCTION("GOOGLETRANSLATE(D13583,""fr"",""en"")"),"#VALUE!")</f>
        <v>#VALUE!</v>
      </c>
    </row>
    <row r="13584" ht="15.75" customHeight="1">
      <c r="A13584" s="1" t="s">
        <v>603</v>
      </c>
      <c r="B13584" s="1">
        <v>5.0</v>
      </c>
      <c r="C13584" s="1" t="s">
        <v>28881</v>
      </c>
      <c r="D13584" s="1" t="s">
        <v>28882</v>
      </c>
      <c r="E13584" s="1" t="s">
        <v>10</v>
      </c>
      <c r="F13584" s="1" t="s">
        <v>11</v>
      </c>
      <c r="G13584" s="1" t="str">
        <f>IFERROR(__xludf.DUMMYFUNCTION("GOOGLETRANSLATE(D13584,""fr"",""en"")"),"#VALUE!")</f>
        <v>#VALUE!</v>
      </c>
    </row>
    <row r="13585" ht="15.75" customHeight="1">
      <c r="A13585" s="1" t="s">
        <v>147</v>
      </c>
      <c r="B13585" s="1">
        <v>4.0</v>
      </c>
      <c r="C13585" s="1" t="s">
        <v>28883</v>
      </c>
      <c r="D13585" s="1" t="s">
        <v>28884</v>
      </c>
      <c r="E13585" s="1" t="s">
        <v>176</v>
      </c>
      <c r="F13585" s="1" t="s">
        <v>66</v>
      </c>
      <c r="G13585" s="1" t="str">
        <f>IFERROR(__xludf.DUMMYFUNCTION("GOOGLETRANSLATE(D13585,""fr"",""en"")"),"#VALUE!")</f>
        <v>#VALUE!</v>
      </c>
    </row>
    <row r="13586" ht="15.75" customHeight="1">
      <c r="A13586" s="1" t="s">
        <v>564</v>
      </c>
      <c r="B13586" s="1">
        <v>4.0</v>
      </c>
      <c r="C13586" s="1" t="s">
        <v>28885</v>
      </c>
      <c r="D13586" s="1" t="s">
        <v>28886</v>
      </c>
      <c r="E13586" s="1" t="s">
        <v>10</v>
      </c>
      <c r="F13586" s="1" t="s">
        <v>11</v>
      </c>
      <c r="G13586" s="1" t="str">
        <f>IFERROR(__xludf.DUMMYFUNCTION("GOOGLETRANSLATE(D13586,""fr"",""en"")"),"#VALUE!")</f>
        <v>#VALUE!</v>
      </c>
    </row>
    <row r="13587" ht="15.75" customHeight="1">
      <c r="A13587" s="1" t="s">
        <v>2048</v>
      </c>
      <c r="B13587" s="1">
        <v>4.0</v>
      </c>
      <c r="C13587" s="1" t="s">
        <v>28887</v>
      </c>
      <c r="D13587" s="1" t="s">
        <v>28888</v>
      </c>
      <c r="E13587" s="1" t="s">
        <v>10</v>
      </c>
      <c r="F13587" s="1" t="s">
        <v>11</v>
      </c>
      <c r="G13587" s="1" t="str">
        <f>IFERROR(__xludf.DUMMYFUNCTION("GOOGLETRANSLATE(D13587,""fr"",""en"")"),"#VALUE!")</f>
        <v>#VALUE!</v>
      </c>
    </row>
    <row r="13588" ht="15.75" customHeight="1">
      <c r="A13588" s="1" t="s">
        <v>4817</v>
      </c>
      <c r="B13588" s="1">
        <v>4.0</v>
      </c>
      <c r="C13588" s="1" t="s">
        <v>28889</v>
      </c>
      <c r="D13588" s="1" t="s">
        <v>28890</v>
      </c>
      <c r="E13588" s="1" t="s">
        <v>21</v>
      </c>
      <c r="F13588" s="1" t="s">
        <v>11</v>
      </c>
      <c r="G13588" s="1" t="str">
        <f>IFERROR(__xludf.DUMMYFUNCTION("GOOGLETRANSLATE(D13588,""fr"",""en"")"),"#VALUE!")</f>
        <v>#VALUE!</v>
      </c>
    </row>
    <row r="13589" ht="15.75" customHeight="1">
      <c r="A13589" s="1" t="s">
        <v>85</v>
      </c>
      <c r="B13589" s="1">
        <v>2.0</v>
      </c>
      <c r="C13589" s="1" t="s">
        <v>28891</v>
      </c>
      <c r="D13589" s="1" t="s">
        <v>28892</v>
      </c>
      <c r="E13589" s="1" t="s">
        <v>10</v>
      </c>
      <c r="F13589" s="1" t="s">
        <v>11</v>
      </c>
      <c r="G13589" s="1" t="str">
        <f>IFERROR(__xludf.DUMMYFUNCTION("GOOGLETRANSLATE(D13589,""fr"",""en"")"),"#VALUE!")</f>
        <v>#VALUE!</v>
      </c>
    </row>
    <row r="13590" ht="15.75" customHeight="1">
      <c r="A13590" s="1" t="s">
        <v>1663</v>
      </c>
      <c r="B13590" s="1">
        <v>2.0</v>
      </c>
      <c r="C13590" s="1" t="s">
        <v>28893</v>
      </c>
      <c r="D13590" s="1" t="s">
        <v>28894</v>
      </c>
      <c r="E13590" s="1" t="s">
        <v>10</v>
      </c>
      <c r="F13590" s="1" t="s">
        <v>11</v>
      </c>
      <c r="G13590" s="1" t="str">
        <f>IFERROR(__xludf.DUMMYFUNCTION("GOOGLETRANSLATE(D13590,""fr"",""en"")"),"#VALUE!")</f>
        <v>#VALUE!</v>
      </c>
    </row>
    <row r="13591" ht="15.75" customHeight="1">
      <c r="A13591" s="1" t="s">
        <v>1113</v>
      </c>
      <c r="B13591" s="1">
        <v>1.0</v>
      </c>
      <c r="C13591" s="1" t="s">
        <v>28895</v>
      </c>
      <c r="D13591" s="1" t="s">
        <v>28896</v>
      </c>
      <c r="E13591" s="1" t="s">
        <v>10</v>
      </c>
      <c r="F13591" s="1" t="s">
        <v>11</v>
      </c>
      <c r="G13591" s="1" t="str">
        <f>IFERROR(__xludf.DUMMYFUNCTION("GOOGLETRANSLATE(D13591,""fr"",""en"")"),"#VALUE!")</f>
        <v>#VALUE!</v>
      </c>
    </row>
    <row r="13592" ht="15.75" customHeight="1">
      <c r="A13592" s="1" t="s">
        <v>2325</v>
      </c>
      <c r="B13592" s="1">
        <v>4.0</v>
      </c>
      <c r="C13592" s="1" t="s">
        <v>28897</v>
      </c>
      <c r="D13592" s="1" t="s">
        <v>28898</v>
      </c>
      <c r="E13592" s="1" t="s">
        <v>169</v>
      </c>
      <c r="F13592" s="1" t="s">
        <v>11</v>
      </c>
      <c r="G13592" s="1" t="str">
        <f>IFERROR(__xludf.DUMMYFUNCTION("GOOGLETRANSLATE(D13592,""fr"",""en"")"),"#VALUE!")</f>
        <v>#VALUE!</v>
      </c>
    </row>
    <row r="13593" ht="15.75" customHeight="1">
      <c r="A13593" s="1" t="s">
        <v>716</v>
      </c>
      <c r="B13593" s="1">
        <v>3.0</v>
      </c>
      <c r="C13593" s="1" t="s">
        <v>28899</v>
      </c>
      <c r="D13593" s="1" t="s">
        <v>28900</v>
      </c>
      <c r="E13593" s="1" t="s">
        <v>484</v>
      </c>
      <c r="F13593" s="1" t="s">
        <v>30</v>
      </c>
      <c r="G13593" s="1" t="str">
        <f>IFERROR(__xludf.DUMMYFUNCTION("GOOGLETRANSLATE(D13593,""fr"",""en"")"),"#VALUE!")</f>
        <v>#VALUE!</v>
      </c>
    </row>
    <row r="13594" ht="15.75" customHeight="1">
      <c r="A13594" s="1" t="s">
        <v>132</v>
      </c>
      <c r="B13594" s="1">
        <v>4.0</v>
      </c>
      <c r="C13594" s="1" t="s">
        <v>28901</v>
      </c>
      <c r="D13594" s="1" t="s">
        <v>28902</v>
      </c>
      <c r="E13594" s="1" t="s">
        <v>176</v>
      </c>
      <c r="F13594" s="1" t="s">
        <v>66</v>
      </c>
      <c r="G13594" s="1" t="str">
        <f>IFERROR(__xludf.DUMMYFUNCTION("GOOGLETRANSLATE(D13594,""fr"",""en"")"),"#VALUE!")</f>
        <v>#VALUE!</v>
      </c>
    </row>
    <row r="13595" ht="15.75" customHeight="1">
      <c r="A13595" s="1" t="s">
        <v>1076</v>
      </c>
      <c r="B13595" s="1">
        <v>1.0</v>
      </c>
      <c r="C13595" s="1" t="s">
        <v>28903</v>
      </c>
      <c r="D13595" s="1" t="s">
        <v>28904</v>
      </c>
      <c r="E13595" s="1" t="s">
        <v>614</v>
      </c>
      <c r="F13595" s="1" t="s">
        <v>30</v>
      </c>
      <c r="G13595" s="1" t="str">
        <f>IFERROR(__xludf.DUMMYFUNCTION("GOOGLETRANSLATE(D13595,""fr"",""en"")"),"#VALUE!")</f>
        <v>#VALUE!</v>
      </c>
    </row>
    <row r="13596" ht="15.75" customHeight="1">
      <c r="A13596" s="1" t="s">
        <v>220</v>
      </c>
      <c r="B13596" s="1">
        <v>5.0</v>
      </c>
      <c r="C13596" s="1" t="s">
        <v>28905</v>
      </c>
      <c r="D13596" s="1" t="s">
        <v>28906</v>
      </c>
      <c r="E13596" s="1" t="s">
        <v>21</v>
      </c>
      <c r="F13596" s="1" t="s">
        <v>11</v>
      </c>
      <c r="G13596" s="1" t="str">
        <f>IFERROR(__xludf.DUMMYFUNCTION("GOOGLETRANSLATE(D13596,""fr"",""en"")"),"#VALUE!")</f>
        <v>#VALUE!</v>
      </c>
    </row>
    <row r="13597" ht="15.75" customHeight="1">
      <c r="A13597" s="1" t="s">
        <v>3041</v>
      </c>
      <c r="B13597" s="1">
        <v>4.0</v>
      </c>
      <c r="C13597" s="1" t="s">
        <v>2567</v>
      </c>
      <c r="D13597" s="1" t="s">
        <v>28907</v>
      </c>
      <c r="E13597" s="1" t="s">
        <v>21</v>
      </c>
      <c r="F13597" s="1" t="s">
        <v>11</v>
      </c>
      <c r="G13597" s="1" t="str">
        <f>IFERROR(__xludf.DUMMYFUNCTION("GOOGLETRANSLATE(D13597,""fr"",""en"")"),"#VALUE!")</f>
        <v>#VALUE!</v>
      </c>
    </row>
    <row r="13598" ht="15.75" customHeight="1">
      <c r="A13598" s="1" t="s">
        <v>18207</v>
      </c>
      <c r="B13598" s="1">
        <v>2.0</v>
      </c>
      <c r="C13598" s="1" t="s">
        <v>28908</v>
      </c>
      <c r="D13598" s="1" t="s">
        <v>28909</v>
      </c>
      <c r="E13598" s="1" t="s">
        <v>29</v>
      </c>
      <c r="F13598" s="1" t="s">
        <v>30</v>
      </c>
      <c r="G13598" s="1" t="str">
        <f>IFERROR(__xludf.DUMMYFUNCTION("GOOGLETRANSLATE(D13598,""fr"",""en"")"),"#VALUE!")</f>
        <v>#VALUE!</v>
      </c>
    </row>
    <row r="13599" ht="15.75" customHeight="1">
      <c r="A13599" s="1" t="s">
        <v>163</v>
      </c>
      <c r="B13599" s="1">
        <v>1.0</v>
      </c>
      <c r="C13599" s="1" t="s">
        <v>28910</v>
      </c>
      <c r="D13599" s="1" t="s">
        <v>28911</v>
      </c>
      <c r="E13599" s="1" t="s">
        <v>10</v>
      </c>
      <c r="F13599" s="1" t="s">
        <v>11</v>
      </c>
      <c r="G13599" s="1" t="str">
        <f>IFERROR(__xludf.DUMMYFUNCTION("GOOGLETRANSLATE(D13599,""fr"",""en"")"),"#VALUE!")</f>
        <v>#VALUE!</v>
      </c>
    </row>
    <row r="13600" ht="15.75" customHeight="1">
      <c r="A13600" s="1" t="s">
        <v>11890</v>
      </c>
      <c r="B13600" s="1">
        <v>1.0</v>
      </c>
      <c r="C13600" s="1" t="s">
        <v>10178</v>
      </c>
      <c r="D13600" s="1" t="s">
        <v>28912</v>
      </c>
      <c r="E13600" s="1" t="s">
        <v>355</v>
      </c>
      <c r="F13600" s="1" t="s">
        <v>110</v>
      </c>
      <c r="G13600" s="1" t="str">
        <f>IFERROR(__xludf.DUMMYFUNCTION("GOOGLETRANSLATE(D13600,""fr"",""en"")"),"#VALUE!")</f>
        <v>#VALUE!</v>
      </c>
    </row>
    <row r="13601" ht="15.75" customHeight="1">
      <c r="A13601" s="1" t="s">
        <v>284</v>
      </c>
      <c r="B13601" s="1">
        <v>5.0</v>
      </c>
      <c r="C13601" s="1" t="s">
        <v>28913</v>
      </c>
      <c r="D13601" s="1" t="s">
        <v>28914</v>
      </c>
      <c r="E13601" s="1" t="s">
        <v>554</v>
      </c>
      <c r="F13601" s="1" t="s">
        <v>30</v>
      </c>
      <c r="G13601" s="1" t="str">
        <f>IFERROR(__xludf.DUMMYFUNCTION("GOOGLETRANSLATE(D13601,""fr"",""en"")"),"#VALUE!")</f>
        <v>#VALUE!</v>
      </c>
    </row>
    <row r="13602" ht="15.75" customHeight="1">
      <c r="A13602" s="1" t="s">
        <v>2630</v>
      </c>
      <c r="B13602" s="1">
        <v>4.0</v>
      </c>
      <c r="C13602" s="1" t="s">
        <v>28915</v>
      </c>
      <c r="D13602" s="1" t="s">
        <v>28916</v>
      </c>
      <c r="E13602" s="1" t="s">
        <v>21</v>
      </c>
      <c r="F13602" s="1" t="s">
        <v>11</v>
      </c>
      <c r="G13602" s="1" t="str">
        <f>IFERROR(__xludf.DUMMYFUNCTION("GOOGLETRANSLATE(D13602,""fr"",""en"")"),"#VALUE!")</f>
        <v>#VALUE!</v>
      </c>
    </row>
    <row r="13603" ht="15.75" customHeight="1">
      <c r="A13603" s="1" t="s">
        <v>10733</v>
      </c>
      <c r="B13603" s="1">
        <v>3.0</v>
      </c>
      <c r="C13603" s="1" t="s">
        <v>28917</v>
      </c>
      <c r="D13603" s="1" t="s">
        <v>28918</v>
      </c>
      <c r="E13603" s="1" t="s">
        <v>169</v>
      </c>
      <c r="F13603" s="1" t="s">
        <v>110</v>
      </c>
      <c r="G13603" s="1" t="str">
        <f>IFERROR(__xludf.DUMMYFUNCTION("GOOGLETRANSLATE(D13603,""fr"",""en"")"),"#VALUE!")</f>
        <v>#VALUE!</v>
      </c>
    </row>
    <row r="13604" ht="15.75" customHeight="1">
      <c r="A13604" s="1" t="s">
        <v>17473</v>
      </c>
      <c r="B13604" s="1">
        <v>1.0</v>
      </c>
      <c r="C13604" s="1" t="s">
        <v>28919</v>
      </c>
      <c r="D13604" s="1" t="s">
        <v>28920</v>
      </c>
      <c r="E13604" s="1" t="s">
        <v>575</v>
      </c>
      <c r="F13604" s="1" t="s">
        <v>84</v>
      </c>
      <c r="G13604" s="1" t="str">
        <f>IFERROR(__xludf.DUMMYFUNCTION("GOOGLETRANSLATE(D13604,""fr"",""en"")"),"#VALUE!")</f>
        <v>#VALUE!</v>
      </c>
    </row>
    <row r="13605" ht="15.75" customHeight="1">
      <c r="A13605" s="1" t="s">
        <v>2343</v>
      </c>
      <c r="B13605" s="1">
        <v>5.0</v>
      </c>
      <c r="C13605" s="1" t="s">
        <v>28921</v>
      </c>
      <c r="D13605" s="1" t="s">
        <v>28922</v>
      </c>
      <c r="E13605" s="1" t="s">
        <v>169</v>
      </c>
      <c r="F13605" s="1" t="s">
        <v>11</v>
      </c>
      <c r="G13605" s="1" t="str">
        <f>IFERROR(__xludf.DUMMYFUNCTION("GOOGLETRANSLATE(D13605,""fr"",""en"")"),"#VALUE!")</f>
        <v>#VALUE!</v>
      </c>
    </row>
    <row r="13606" ht="15.75" customHeight="1">
      <c r="A13606" s="1" t="s">
        <v>3798</v>
      </c>
      <c r="B13606" s="1">
        <v>2.0</v>
      </c>
      <c r="C13606" s="1" t="s">
        <v>28923</v>
      </c>
      <c r="D13606" s="1" t="s">
        <v>28924</v>
      </c>
      <c r="E13606" s="1" t="s">
        <v>21</v>
      </c>
      <c r="F13606" s="1" t="s">
        <v>11</v>
      </c>
      <c r="G13606" s="1" t="str">
        <f>IFERROR(__xludf.DUMMYFUNCTION("GOOGLETRANSLATE(D13606,""fr"",""en"")"),"#VALUE!")</f>
        <v>#VALUE!</v>
      </c>
    </row>
    <row r="13607" ht="15.75" customHeight="1">
      <c r="A13607" s="1" t="s">
        <v>150</v>
      </c>
      <c r="B13607" s="1">
        <v>1.0</v>
      </c>
      <c r="C13607" s="1" t="s">
        <v>28925</v>
      </c>
      <c r="D13607" s="1" t="s">
        <v>28926</v>
      </c>
      <c r="E13607" s="1" t="s">
        <v>21</v>
      </c>
      <c r="F13607" s="1" t="s">
        <v>11</v>
      </c>
      <c r="G13607" s="1" t="str">
        <f>IFERROR(__xludf.DUMMYFUNCTION("GOOGLETRANSLATE(D13607,""fr"",""en"")"),"#VALUE!")</f>
        <v>#VALUE!</v>
      </c>
    </row>
    <row r="13608" ht="15.75" customHeight="1">
      <c r="A13608" s="1" t="s">
        <v>4153</v>
      </c>
      <c r="B13608" s="1">
        <v>2.0</v>
      </c>
      <c r="C13608" s="1" t="s">
        <v>28927</v>
      </c>
      <c r="D13608" s="1" t="s">
        <v>28928</v>
      </c>
      <c r="E13608" s="1" t="s">
        <v>169</v>
      </c>
      <c r="F13608" s="1" t="s">
        <v>11</v>
      </c>
      <c r="G13608" s="1" t="str">
        <f>IFERROR(__xludf.DUMMYFUNCTION("GOOGLETRANSLATE(D13608,""fr"",""en"")"),"#VALUE!")</f>
        <v>#VALUE!</v>
      </c>
    </row>
    <row r="13609" ht="15.75" customHeight="1">
      <c r="A13609" s="1" t="s">
        <v>3949</v>
      </c>
      <c r="B13609" s="1">
        <v>5.0</v>
      </c>
      <c r="C13609" s="1" t="s">
        <v>28929</v>
      </c>
      <c r="D13609" s="1" t="s">
        <v>28930</v>
      </c>
      <c r="E13609" s="1" t="s">
        <v>21</v>
      </c>
      <c r="F13609" s="1" t="s">
        <v>11</v>
      </c>
      <c r="G13609" s="1" t="str">
        <f>IFERROR(__xludf.DUMMYFUNCTION("GOOGLETRANSLATE(D13609,""fr"",""en"")"),"#VALUE!")</f>
        <v>#VALUE!</v>
      </c>
    </row>
    <row r="13610" ht="15.75" customHeight="1">
      <c r="A13610" s="1" t="s">
        <v>2728</v>
      </c>
      <c r="B13610" s="1">
        <v>4.0</v>
      </c>
      <c r="C13610" s="1" t="s">
        <v>28931</v>
      </c>
      <c r="D13610" s="1" t="s">
        <v>28932</v>
      </c>
      <c r="E13610" s="1" t="s">
        <v>65</v>
      </c>
      <c r="F13610" s="1" t="s">
        <v>66</v>
      </c>
      <c r="G13610" s="1" t="str">
        <f>IFERROR(__xludf.DUMMYFUNCTION("GOOGLETRANSLATE(D13610,""fr"",""en"")"),"#VALUE!")</f>
        <v>#VALUE!</v>
      </c>
    </row>
    <row r="13611" ht="15.75" customHeight="1">
      <c r="A13611" s="1" t="s">
        <v>5475</v>
      </c>
      <c r="B13611" s="1">
        <v>3.0</v>
      </c>
      <c r="C13611" s="1" t="s">
        <v>28933</v>
      </c>
      <c r="D13611" s="1" t="s">
        <v>28934</v>
      </c>
      <c r="E13611" s="1" t="s">
        <v>29</v>
      </c>
      <c r="F13611" s="1" t="s">
        <v>30</v>
      </c>
      <c r="G13611" s="1" t="str">
        <f>IFERROR(__xludf.DUMMYFUNCTION("GOOGLETRANSLATE(D13611,""fr"",""en"")"),"#VALUE!")</f>
        <v>#VALUE!</v>
      </c>
    </row>
    <row r="13612" ht="15.75" customHeight="1">
      <c r="A13612" s="1" t="s">
        <v>656</v>
      </c>
      <c r="B13612" s="1">
        <v>1.0</v>
      </c>
      <c r="C13612" s="1" t="s">
        <v>28935</v>
      </c>
      <c r="D13612" s="1" t="s">
        <v>28936</v>
      </c>
      <c r="E13612" s="1" t="s">
        <v>292</v>
      </c>
      <c r="F13612" s="1" t="s">
        <v>11</v>
      </c>
      <c r="G13612" s="1" t="str">
        <f>IFERROR(__xludf.DUMMYFUNCTION("GOOGLETRANSLATE(D13612,""fr"",""en"")"),"#VALUE!")</f>
        <v>#VALUE!</v>
      </c>
    </row>
    <row r="13613" ht="15.75" customHeight="1">
      <c r="A13613" s="1" t="s">
        <v>597</v>
      </c>
      <c r="B13613" s="1">
        <v>3.0</v>
      </c>
      <c r="C13613" s="1" t="s">
        <v>28937</v>
      </c>
      <c r="D13613" s="1" t="s">
        <v>28938</v>
      </c>
      <c r="E13613" s="1" t="s">
        <v>10</v>
      </c>
      <c r="F13613" s="1" t="s">
        <v>11</v>
      </c>
      <c r="G13613" s="1" t="str">
        <f>IFERROR(__xludf.DUMMYFUNCTION("GOOGLETRANSLATE(D13613,""fr"",""en"")"),"#VALUE!")</f>
        <v>#VALUE!</v>
      </c>
    </row>
    <row r="13614" ht="15.75" customHeight="1">
      <c r="A13614" s="1" t="s">
        <v>1482</v>
      </c>
      <c r="B13614" s="1">
        <v>5.0</v>
      </c>
      <c r="C13614" s="1" t="s">
        <v>10228</v>
      </c>
      <c r="D13614" s="1" t="s">
        <v>28939</v>
      </c>
      <c r="E13614" s="1" t="s">
        <v>176</v>
      </c>
      <c r="F13614" s="1" t="s">
        <v>66</v>
      </c>
      <c r="G13614" s="1" t="str">
        <f>IFERROR(__xludf.DUMMYFUNCTION("GOOGLETRANSLATE(D13614,""fr"",""en"")"),"#VALUE!")</f>
        <v>#VALUE!</v>
      </c>
    </row>
    <row r="13615" ht="15.75" customHeight="1">
      <c r="A13615" s="1" t="s">
        <v>8946</v>
      </c>
      <c r="B13615" s="1">
        <v>1.0</v>
      </c>
      <c r="C13615" s="1" t="s">
        <v>28940</v>
      </c>
      <c r="D13615" s="1" t="s">
        <v>28941</v>
      </c>
      <c r="E13615" s="1" t="s">
        <v>10</v>
      </c>
      <c r="F13615" s="1" t="s">
        <v>11</v>
      </c>
      <c r="G13615" s="1" t="str">
        <f>IFERROR(__xludf.DUMMYFUNCTION("GOOGLETRANSLATE(D13615,""fr"",""en"")"),"#VALUE!")</f>
        <v>#VALUE!</v>
      </c>
    </row>
    <row r="13616" ht="15.75" customHeight="1">
      <c r="A13616" s="1" t="s">
        <v>170</v>
      </c>
      <c r="B13616" s="1">
        <v>3.0</v>
      </c>
      <c r="C13616" s="1" t="s">
        <v>28942</v>
      </c>
      <c r="D13616" s="1" t="s">
        <v>28943</v>
      </c>
      <c r="E13616" s="1" t="s">
        <v>10</v>
      </c>
      <c r="F13616" s="1" t="s">
        <v>11</v>
      </c>
      <c r="G13616" s="1" t="str">
        <f>IFERROR(__xludf.DUMMYFUNCTION("GOOGLETRANSLATE(D13616,""fr"",""en"")"),"#VALUE!")</f>
        <v>#VALUE!</v>
      </c>
    </row>
    <row r="13617" ht="15.75" customHeight="1">
      <c r="A13617" s="1" t="s">
        <v>3041</v>
      </c>
      <c r="B13617" s="1">
        <v>2.0</v>
      </c>
      <c r="C13617" s="1" t="s">
        <v>28944</v>
      </c>
      <c r="D13617" s="1" t="s">
        <v>28945</v>
      </c>
      <c r="E13617" s="1" t="s">
        <v>10</v>
      </c>
      <c r="F13617" s="1" t="s">
        <v>11</v>
      </c>
      <c r="G13617" s="1" t="str">
        <f>IFERROR(__xludf.DUMMYFUNCTION("GOOGLETRANSLATE(D13617,""fr"",""en"")"),"#VALUE!")</f>
        <v>#VALUE!</v>
      </c>
    </row>
    <row r="13618" ht="15.75" customHeight="1">
      <c r="A13618" s="1" t="s">
        <v>13353</v>
      </c>
      <c r="B13618" s="1">
        <v>2.0</v>
      </c>
      <c r="C13618" s="1" t="s">
        <v>28946</v>
      </c>
      <c r="D13618" s="1" t="s">
        <v>28947</v>
      </c>
      <c r="E13618" s="1" t="s">
        <v>10</v>
      </c>
      <c r="F13618" s="1" t="s">
        <v>11</v>
      </c>
      <c r="G13618" s="1" t="str">
        <f>IFERROR(__xludf.DUMMYFUNCTION("GOOGLETRANSLATE(D13618,""fr"",""en"")"),"#VALUE!")</f>
        <v>#VALUE!</v>
      </c>
    </row>
    <row r="13619" ht="15.75" customHeight="1">
      <c r="A13619" s="1" t="s">
        <v>12</v>
      </c>
      <c r="B13619" s="1">
        <v>2.0</v>
      </c>
      <c r="C13619" s="1" t="s">
        <v>28948</v>
      </c>
      <c r="D13619" s="1" t="s">
        <v>28949</v>
      </c>
      <c r="E13619" s="1" t="s">
        <v>65</v>
      </c>
      <c r="F13619" s="1" t="s">
        <v>66</v>
      </c>
      <c r="G13619" s="1" t="str">
        <f>IFERROR(__xludf.DUMMYFUNCTION("GOOGLETRANSLATE(D13619,""fr"",""en"")"),"#VALUE!")</f>
        <v>#VALUE!</v>
      </c>
    </row>
    <row r="13620" ht="15.75" customHeight="1">
      <c r="A13620" s="1" t="s">
        <v>12514</v>
      </c>
      <c r="B13620" s="1">
        <v>1.0</v>
      </c>
      <c r="C13620" s="1" t="s">
        <v>9284</v>
      </c>
      <c r="D13620" s="1" t="s">
        <v>28950</v>
      </c>
      <c r="E13620" s="1" t="s">
        <v>273</v>
      </c>
      <c r="F13620" s="1" t="s">
        <v>11</v>
      </c>
      <c r="G13620" s="1" t="str">
        <f>IFERROR(__xludf.DUMMYFUNCTION("GOOGLETRANSLATE(D13620,""fr"",""en"")"),"#VALUE!")</f>
        <v>#VALUE!</v>
      </c>
    </row>
    <row r="13621" ht="15.75" customHeight="1">
      <c r="A13621" s="1" t="s">
        <v>11340</v>
      </c>
      <c r="B13621" s="1">
        <v>4.0</v>
      </c>
      <c r="C13621" s="1" t="s">
        <v>28951</v>
      </c>
      <c r="D13621" s="1" t="s">
        <v>28952</v>
      </c>
      <c r="E13621" s="1" t="s">
        <v>292</v>
      </c>
      <c r="F13621" s="1" t="s">
        <v>11</v>
      </c>
      <c r="G13621" s="1" t="str">
        <f>IFERROR(__xludf.DUMMYFUNCTION("GOOGLETRANSLATE(D13621,""fr"",""en"")"),"#VALUE!")</f>
        <v>#VALUE!</v>
      </c>
    </row>
    <row r="13622" ht="15.75" customHeight="1">
      <c r="A13622" s="1" t="s">
        <v>4961</v>
      </c>
      <c r="B13622" s="1">
        <v>2.0</v>
      </c>
      <c r="C13622" s="1" t="s">
        <v>28953</v>
      </c>
      <c r="D13622" s="1" t="s">
        <v>28954</v>
      </c>
      <c r="E13622" s="1" t="s">
        <v>52</v>
      </c>
      <c r="F13622" s="1" t="s">
        <v>118</v>
      </c>
      <c r="G13622" s="1" t="str">
        <f>IFERROR(__xludf.DUMMYFUNCTION("GOOGLETRANSLATE(D13622,""fr"",""en"")"),"#VALUE!")</f>
        <v>#VALUE!</v>
      </c>
    </row>
    <row r="13623" ht="15.75" customHeight="1">
      <c r="A13623" s="1" t="s">
        <v>2574</v>
      </c>
      <c r="B13623" s="1">
        <v>5.0</v>
      </c>
      <c r="C13623" s="1" t="s">
        <v>28955</v>
      </c>
      <c r="D13623" s="1" t="s">
        <v>28956</v>
      </c>
      <c r="E13623" s="1" t="s">
        <v>614</v>
      </c>
      <c r="F13623" s="1" t="s">
        <v>30</v>
      </c>
      <c r="G13623" s="1" t="str">
        <f>IFERROR(__xludf.DUMMYFUNCTION("GOOGLETRANSLATE(D13623,""fr"",""en"")"),"#VALUE!")</f>
        <v>#VALUE!</v>
      </c>
    </row>
    <row r="13624" ht="15.75" customHeight="1">
      <c r="A13624" s="1" t="s">
        <v>5481</v>
      </c>
      <c r="B13624" s="1">
        <v>2.0</v>
      </c>
      <c r="C13624" s="1" t="s">
        <v>28957</v>
      </c>
      <c r="D13624" s="1" t="s">
        <v>28958</v>
      </c>
      <c r="E13624" s="1" t="s">
        <v>226</v>
      </c>
      <c r="F13624" s="1" t="s">
        <v>110</v>
      </c>
      <c r="G13624" s="1" t="str">
        <f>IFERROR(__xludf.DUMMYFUNCTION("GOOGLETRANSLATE(D13624,""fr"",""en"")"),"#VALUE!")</f>
        <v>#VALUE!</v>
      </c>
    </row>
    <row r="13625" ht="15.75" customHeight="1">
      <c r="A13625" s="1" t="s">
        <v>2533</v>
      </c>
      <c r="B13625" s="1">
        <v>4.0</v>
      </c>
      <c r="C13625" s="1" t="s">
        <v>28959</v>
      </c>
      <c r="D13625" s="1" t="s">
        <v>28960</v>
      </c>
      <c r="E13625" s="1" t="s">
        <v>21</v>
      </c>
      <c r="F13625" s="1" t="s">
        <v>11</v>
      </c>
      <c r="G13625" s="1" t="str">
        <f>IFERROR(__xludf.DUMMYFUNCTION("GOOGLETRANSLATE(D13625,""fr"",""en"")"),"#VALUE!")</f>
        <v>#VALUE!</v>
      </c>
    </row>
    <row r="13626" ht="15.75" customHeight="1">
      <c r="A13626" s="1" t="s">
        <v>526</v>
      </c>
      <c r="B13626" s="1">
        <v>2.0</v>
      </c>
      <c r="C13626" s="1" t="s">
        <v>28961</v>
      </c>
      <c r="D13626" s="1" t="s">
        <v>28962</v>
      </c>
      <c r="E13626" s="1" t="s">
        <v>169</v>
      </c>
      <c r="F13626" s="1" t="s">
        <v>11</v>
      </c>
      <c r="G13626" s="1" t="str">
        <f>IFERROR(__xludf.DUMMYFUNCTION("GOOGLETRANSLATE(D13626,""fr"",""en"")"),"#VALUE!")</f>
        <v>#VALUE!</v>
      </c>
    </row>
    <row r="13627" ht="15.75" customHeight="1">
      <c r="A13627" s="1" t="s">
        <v>1901</v>
      </c>
      <c r="B13627" s="1">
        <v>5.0</v>
      </c>
      <c r="C13627" s="1" t="s">
        <v>28963</v>
      </c>
      <c r="D13627" s="1" t="s">
        <v>28964</v>
      </c>
      <c r="E13627" s="1" t="s">
        <v>10</v>
      </c>
      <c r="F13627" s="1" t="s">
        <v>11</v>
      </c>
      <c r="G13627" s="1" t="str">
        <f>IFERROR(__xludf.DUMMYFUNCTION("GOOGLETRANSLATE(D13627,""fr"",""en"")"),"#VALUE!")</f>
        <v>#VALUE!</v>
      </c>
    </row>
    <row r="13628" ht="15.75" customHeight="1">
      <c r="A13628" s="1" t="s">
        <v>615</v>
      </c>
      <c r="B13628" s="1">
        <v>5.0</v>
      </c>
      <c r="C13628" s="1" t="s">
        <v>28965</v>
      </c>
      <c r="D13628" s="1" t="s">
        <v>28966</v>
      </c>
      <c r="E13628" s="1" t="s">
        <v>176</v>
      </c>
      <c r="F13628" s="1" t="s">
        <v>66</v>
      </c>
      <c r="G13628" s="1" t="str">
        <f>IFERROR(__xludf.DUMMYFUNCTION("GOOGLETRANSLATE(D13628,""fr"",""en"")"),"#VALUE!")</f>
        <v>#VALUE!</v>
      </c>
    </row>
    <row r="13629" ht="15.75" customHeight="1">
      <c r="A13629" s="1" t="s">
        <v>564</v>
      </c>
      <c r="B13629" s="1">
        <v>5.0</v>
      </c>
      <c r="C13629" s="1" t="s">
        <v>28967</v>
      </c>
      <c r="D13629" s="1" t="s">
        <v>28968</v>
      </c>
      <c r="E13629" s="1" t="s">
        <v>10</v>
      </c>
      <c r="F13629" s="1" t="s">
        <v>11</v>
      </c>
      <c r="G13629" s="1" t="str">
        <f>IFERROR(__xludf.DUMMYFUNCTION("GOOGLETRANSLATE(D13629,""fr"",""en"")"),"#VALUE!")</f>
        <v>#VALUE!</v>
      </c>
    </row>
    <row r="13630" ht="15.75" customHeight="1">
      <c r="A13630" s="1" t="s">
        <v>1879</v>
      </c>
      <c r="B13630" s="1">
        <v>5.0</v>
      </c>
      <c r="C13630" s="1" t="s">
        <v>28969</v>
      </c>
      <c r="D13630" s="1" t="s">
        <v>28970</v>
      </c>
      <c r="E13630" s="1" t="s">
        <v>10</v>
      </c>
      <c r="F13630" s="1" t="s">
        <v>11</v>
      </c>
      <c r="G13630" s="1" t="str">
        <f>IFERROR(__xludf.DUMMYFUNCTION("GOOGLETRANSLATE(D13630,""fr"",""en"")"),"#VALUE!")</f>
        <v>#VALUE!</v>
      </c>
    </row>
    <row r="13631" ht="15.75" customHeight="1">
      <c r="A13631" s="1" t="s">
        <v>4952</v>
      </c>
      <c r="B13631" s="1">
        <v>2.0</v>
      </c>
      <c r="C13631" s="1" t="s">
        <v>28971</v>
      </c>
      <c r="D13631" s="1" t="s">
        <v>28972</v>
      </c>
      <c r="E13631" s="1" t="s">
        <v>575</v>
      </c>
      <c r="F13631" s="1" t="s">
        <v>84</v>
      </c>
      <c r="G13631" s="1" t="str">
        <f>IFERROR(__xludf.DUMMYFUNCTION("GOOGLETRANSLATE(D13631,""fr"",""en"")"),"#VALUE!")</f>
        <v>#VALUE!</v>
      </c>
    </row>
    <row r="13632" ht="15.75" customHeight="1">
      <c r="A13632" s="1" t="s">
        <v>755</v>
      </c>
      <c r="B13632" s="1">
        <v>3.0</v>
      </c>
      <c r="C13632" s="1" t="s">
        <v>28973</v>
      </c>
      <c r="D13632" s="1" t="s">
        <v>28974</v>
      </c>
      <c r="E13632" s="1" t="s">
        <v>21</v>
      </c>
      <c r="F13632" s="1" t="s">
        <v>11</v>
      </c>
      <c r="G13632" s="1" t="str">
        <f>IFERROR(__xludf.DUMMYFUNCTION("GOOGLETRANSLATE(D13632,""fr"",""en"")"),"#VALUE!")</f>
        <v>#VALUE!</v>
      </c>
    </row>
    <row r="13633" ht="15.75" customHeight="1">
      <c r="A13633" s="1" t="s">
        <v>491</v>
      </c>
      <c r="B13633" s="1">
        <v>4.0</v>
      </c>
      <c r="C13633" s="1" t="s">
        <v>28975</v>
      </c>
      <c r="D13633" s="1" t="s">
        <v>28976</v>
      </c>
      <c r="E13633" s="1" t="s">
        <v>10</v>
      </c>
      <c r="F13633" s="1" t="s">
        <v>11</v>
      </c>
      <c r="G13633" s="1" t="str">
        <f>IFERROR(__xludf.DUMMYFUNCTION("GOOGLETRANSLATE(D13633,""fr"",""en"")"),"#VALUE!")</f>
        <v>#VALUE!</v>
      </c>
    </row>
    <row r="13634" ht="15.75" customHeight="1">
      <c r="A13634" s="1" t="s">
        <v>3637</v>
      </c>
      <c r="B13634" s="1">
        <v>3.0</v>
      </c>
      <c r="C13634" s="1" t="s">
        <v>28977</v>
      </c>
      <c r="D13634" s="1" t="s">
        <v>28978</v>
      </c>
      <c r="E13634" s="1" t="s">
        <v>296</v>
      </c>
      <c r="F13634" s="1" t="s">
        <v>11</v>
      </c>
      <c r="G13634" s="1" t="str">
        <f>IFERROR(__xludf.DUMMYFUNCTION("GOOGLETRANSLATE(D13634,""fr"",""en"")"),"#VALUE!")</f>
        <v>#VALUE!</v>
      </c>
    </row>
    <row r="13635" ht="15.75" customHeight="1">
      <c r="A13635" s="1" t="s">
        <v>20987</v>
      </c>
      <c r="B13635" s="1">
        <v>3.0</v>
      </c>
      <c r="C13635" s="1" t="s">
        <v>28979</v>
      </c>
      <c r="D13635" s="1" t="s">
        <v>28980</v>
      </c>
      <c r="E13635" s="1" t="s">
        <v>280</v>
      </c>
      <c r="F13635" s="1" t="s">
        <v>11</v>
      </c>
      <c r="G13635" s="1" t="str">
        <f>IFERROR(__xludf.DUMMYFUNCTION("GOOGLETRANSLATE(D13635,""fr"",""en"")"),"#VALUE!")</f>
        <v>#VALUE!</v>
      </c>
    </row>
    <row r="13636" ht="15.75" customHeight="1">
      <c r="A13636" s="1" t="s">
        <v>2128</v>
      </c>
      <c r="B13636" s="1">
        <v>2.0</v>
      </c>
      <c r="C13636" s="1" t="s">
        <v>28981</v>
      </c>
      <c r="D13636" s="1" t="s">
        <v>28982</v>
      </c>
      <c r="E13636" s="1" t="s">
        <v>125</v>
      </c>
      <c r="F13636" s="1" t="s">
        <v>11</v>
      </c>
      <c r="G13636" s="1" t="str">
        <f>IFERROR(__xludf.DUMMYFUNCTION("GOOGLETRANSLATE(D13636,""fr"",""en"")"),"#VALUE!")</f>
        <v>#VALUE!</v>
      </c>
    </row>
    <row r="13637" ht="15.75" customHeight="1">
      <c r="A13637" s="1" t="s">
        <v>1057</v>
      </c>
      <c r="B13637" s="1">
        <v>1.0</v>
      </c>
      <c r="C13637" s="1" t="s">
        <v>28983</v>
      </c>
      <c r="D13637" s="1" t="s">
        <v>28984</v>
      </c>
      <c r="E13637" s="1" t="s">
        <v>373</v>
      </c>
      <c r="F13637" s="1" t="s">
        <v>118</v>
      </c>
      <c r="G13637" s="1" t="str">
        <f>IFERROR(__xludf.DUMMYFUNCTION("GOOGLETRANSLATE(D13637,""fr"",""en"")"),"#VALUE!")</f>
        <v>#VALUE!</v>
      </c>
    </row>
    <row r="13638" ht="15.75" customHeight="1">
      <c r="A13638" s="1" t="s">
        <v>1581</v>
      </c>
      <c r="B13638" s="1">
        <v>5.0</v>
      </c>
      <c r="C13638" s="1" t="s">
        <v>28985</v>
      </c>
      <c r="D13638" s="1" t="s">
        <v>28986</v>
      </c>
      <c r="E13638" s="1" t="s">
        <v>21</v>
      </c>
      <c r="F13638" s="1" t="s">
        <v>11</v>
      </c>
      <c r="G13638" s="1" t="str">
        <f>IFERROR(__xludf.DUMMYFUNCTION("GOOGLETRANSLATE(D13638,""fr"",""en"")"),"#VALUE!")</f>
        <v>#VALUE!</v>
      </c>
    </row>
    <row r="13639" ht="15.75" customHeight="1">
      <c r="A13639" s="1" t="s">
        <v>597</v>
      </c>
      <c r="B13639" s="1">
        <v>5.0</v>
      </c>
      <c r="C13639" s="1" t="s">
        <v>28987</v>
      </c>
      <c r="D13639" s="1" t="s">
        <v>28988</v>
      </c>
      <c r="E13639" s="1" t="s">
        <v>10</v>
      </c>
      <c r="F13639" s="1" t="s">
        <v>11</v>
      </c>
      <c r="G13639" s="1" t="str">
        <f>IFERROR(__xludf.DUMMYFUNCTION("GOOGLETRANSLATE(D13639,""fr"",""en"")"),"#VALUE!")</f>
        <v>#VALUE!</v>
      </c>
    </row>
    <row r="13640" ht="15.75" customHeight="1">
      <c r="A13640" s="1" t="s">
        <v>6459</v>
      </c>
      <c r="B13640" s="1">
        <v>5.0</v>
      </c>
      <c r="C13640" s="1" t="s">
        <v>28989</v>
      </c>
      <c r="D13640" s="1" t="s">
        <v>28990</v>
      </c>
      <c r="E13640" s="1" t="s">
        <v>484</v>
      </c>
      <c r="F13640" s="1" t="s">
        <v>30</v>
      </c>
      <c r="G13640" s="1" t="str">
        <f>IFERROR(__xludf.DUMMYFUNCTION("GOOGLETRANSLATE(D13640,""fr"",""en"")"),"#VALUE!")</f>
        <v>#VALUE!</v>
      </c>
    </row>
    <row r="13641" ht="15.75" customHeight="1">
      <c r="A13641" s="1" t="s">
        <v>761</v>
      </c>
      <c r="B13641" s="1">
        <v>1.0</v>
      </c>
      <c r="C13641" s="1" t="s">
        <v>28991</v>
      </c>
      <c r="D13641" s="1" t="s">
        <v>28992</v>
      </c>
      <c r="E13641" s="1" t="s">
        <v>52</v>
      </c>
      <c r="F13641" s="1" t="s">
        <v>11</v>
      </c>
      <c r="G13641" s="1" t="str">
        <f>IFERROR(__xludf.DUMMYFUNCTION("GOOGLETRANSLATE(D13641,""fr"",""en"")"),"#VALUE!")</f>
        <v>#VALUE!</v>
      </c>
    </row>
    <row r="13642" ht="15.75" customHeight="1">
      <c r="A13642" s="1" t="s">
        <v>1180</v>
      </c>
      <c r="B13642" s="1">
        <v>4.0</v>
      </c>
      <c r="C13642" s="1" t="s">
        <v>28993</v>
      </c>
      <c r="D13642" s="1" t="s">
        <v>28994</v>
      </c>
      <c r="E13642" s="1" t="s">
        <v>10</v>
      </c>
      <c r="F13642" s="1" t="s">
        <v>11</v>
      </c>
      <c r="G13642" s="1" t="str">
        <f>IFERROR(__xludf.DUMMYFUNCTION("GOOGLETRANSLATE(D13642,""fr"",""en"")"),"#VALUE!")</f>
        <v>#VALUE!</v>
      </c>
    </row>
    <row r="13643" ht="15.75" customHeight="1">
      <c r="A13643" s="1" t="s">
        <v>170</v>
      </c>
      <c r="B13643" s="1">
        <v>4.0</v>
      </c>
      <c r="C13643" s="1" t="s">
        <v>28995</v>
      </c>
      <c r="D13643" s="1" t="s">
        <v>28996</v>
      </c>
      <c r="E13643" s="1" t="s">
        <v>10</v>
      </c>
      <c r="F13643" s="1" t="s">
        <v>11</v>
      </c>
      <c r="G13643" s="1" t="str">
        <f>IFERROR(__xludf.DUMMYFUNCTION("GOOGLETRANSLATE(D13643,""fr"",""en"")"),"#VALUE!")</f>
        <v>#VALUE!</v>
      </c>
    </row>
    <row r="13644" ht="15.75" customHeight="1">
      <c r="A13644" s="1" t="s">
        <v>585</v>
      </c>
      <c r="B13644" s="1">
        <v>1.0</v>
      </c>
      <c r="C13644" s="1" t="s">
        <v>28997</v>
      </c>
      <c r="D13644" s="1" t="s">
        <v>28998</v>
      </c>
      <c r="E13644" s="1" t="s">
        <v>21</v>
      </c>
      <c r="F13644" s="1" t="s">
        <v>11</v>
      </c>
      <c r="G13644" s="1" t="str">
        <f>IFERROR(__xludf.DUMMYFUNCTION("GOOGLETRANSLATE(D13644,""fr"",""en"")"),"#VALUE!")</f>
        <v>#VALUE!</v>
      </c>
    </row>
    <row r="13645" ht="15.75" customHeight="1">
      <c r="A13645" s="1" t="s">
        <v>1344</v>
      </c>
      <c r="B13645" s="1">
        <v>5.0</v>
      </c>
      <c r="C13645" s="1" t="s">
        <v>28999</v>
      </c>
      <c r="D13645" s="1" t="s">
        <v>29000</v>
      </c>
      <c r="E13645" s="1" t="s">
        <v>10</v>
      </c>
      <c r="F13645" s="1" t="s">
        <v>11</v>
      </c>
      <c r="G13645" s="1" t="str">
        <f>IFERROR(__xludf.DUMMYFUNCTION("GOOGLETRANSLATE(D13645,""fr"",""en"")"),"#VALUE!")</f>
        <v>#VALUE!</v>
      </c>
    </row>
    <row r="13646" ht="15.75" customHeight="1">
      <c r="A13646" s="1" t="s">
        <v>564</v>
      </c>
      <c r="B13646" s="1">
        <v>4.0</v>
      </c>
      <c r="C13646" s="1" t="s">
        <v>29001</v>
      </c>
      <c r="D13646" s="1" t="s">
        <v>29002</v>
      </c>
      <c r="E13646" s="1" t="s">
        <v>10</v>
      </c>
      <c r="F13646" s="1" t="s">
        <v>11</v>
      </c>
      <c r="G13646" s="1" t="str">
        <f>IFERROR(__xludf.DUMMYFUNCTION("GOOGLETRANSLATE(D13646,""fr"",""en"")"),"#VALUE!")</f>
        <v>#VALUE!</v>
      </c>
    </row>
    <row r="13647" ht="15.75" customHeight="1">
      <c r="A13647" s="1" t="s">
        <v>8131</v>
      </c>
      <c r="B13647" s="1">
        <v>3.0</v>
      </c>
      <c r="C13647" s="1" t="s">
        <v>29003</v>
      </c>
      <c r="D13647" s="1" t="s">
        <v>29004</v>
      </c>
      <c r="E13647" s="1" t="s">
        <v>10</v>
      </c>
      <c r="F13647" s="1" t="s">
        <v>11</v>
      </c>
      <c r="G13647" s="1" t="str">
        <f>IFERROR(__xludf.DUMMYFUNCTION("GOOGLETRANSLATE(D13647,""fr"",""en"")"),"#VALUE!")</f>
        <v>#VALUE!</v>
      </c>
    </row>
    <row r="13648" ht="15.75" customHeight="1">
      <c r="A13648" s="1" t="s">
        <v>929</v>
      </c>
      <c r="B13648" s="1">
        <v>5.0</v>
      </c>
      <c r="C13648" s="1" t="s">
        <v>29005</v>
      </c>
      <c r="D13648" s="1" t="s">
        <v>29006</v>
      </c>
      <c r="E13648" s="1" t="s">
        <v>3148</v>
      </c>
      <c r="F13648" s="1" t="s">
        <v>118</v>
      </c>
      <c r="G13648" s="1" t="str">
        <f>IFERROR(__xludf.DUMMYFUNCTION("GOOGLETRANSLATE(D13648,""fr"",""en"")"),"#VALUE!")</f>
        <v>#VALUE!</v>
      </c>
    </row>
    <row r="13649" ht="15.75" customHeight="1">
      <c r="A13649" s="1" t="s">
        <v>1476</v>
      </c>
      <c r="B13649" s="1">
        <v>3.0</v>
      </c>
      <c r="C13649" s="1" t="s">
        <v>29007</v>
      </c>
      <c r="D13649" s="1" t="s">
        <v>29008</v>
      </c>
      <c r="E13649" s="1" t="s">
        <v>21</v>
      </c>
      <c r="F13649" s="1" t="s">
        <v>11</v>
      </c>
      <c r="G13649" s="1" t="str">
        <f>IFERROR(__xludf.DUMMYFUNCTION("GOOGLETRANSLATE(D13649,""fr"",""en"")"),"#VALUE!")</f>
        <v>#VALUE!</v>
      </c>
    </row>
    <row r="13650" ht="15.75" customHeight="1">
      <c r="A13650" s="1" t="s">
        <v>1207</v>
      </c>
      <c r="B13650" s="1">
        <v>3.0</v>
      </c>
      <c r="C13650" s="1" t="s">
        <v>29009</v>
      </c>
      <c r="D13650" s="1" t="s">
        <v>29010</v>
      </c>
      <c r="E13650" s="1" t="s">
        <v>21</v>
      </c>
      <c r="F13650" s="1" t="s">
        <v>11</v>
      </c>
      <c r="G13650" s="1" t="str">
        <f>IFERROR(__xludf.DUMMYFUNCTION("GOOGLETRANSLATE(D13650,""fr"",""en"")"),"#VALUE!")</f>
        <v>#VALUE!</v>
      </c>
    </row>
    <row r="13651" ht="15.75" customHeight="1">
      <c r="A13651" s="1" t="s">
        <v>2801</v>
      </c>
      <c r="B13651" s="1">
        <v>3.0</v>
      </c>
      <c r="C13651" s="1" t="s">
        <v>29011</v>
      </c>
      <c r="D13651" s="1" t="s">
        <v>29012</v>
      </c>
      <c r="E13651" s="1" t="s">
        <v>10</v>
      </c>
      <c r="F13651" s="1" t="s">
        <v>11</v>
      </c>
      <c r="G13651" s="1" t="str">
        <f>IFERROR(__xludf.DUMMYFUNCTION("GOOGLETRANSLATE(D13651,""fr"",""en"")"),"#VALUE!")</f>
        <v>#VALUE!</v>
      </c>
    </row>
    <row r="13652" ht="15.75" customHeight="1">
      <c r="A13652" s="1" t="s">
        <v>670</v>
      </c>
      <c r="B13652" s="1">
        <v>4.0</v>
      </c>
      <c r="C13652" s="1" t="s">
        <v>29013</v>
      </c>
      <c r="D13652" s="1" t="s">
        <v>29014</v>
      </c>
      <c r="E13652" s="1" t="s">
        <v>21</v>
      </c>
      <c r="F13652" s="1" t="s">
        <v>11</v>
      </c>
      <c r="G13652" s="1" t="str">
        <f>IFERROR(__xludf.DUMMYFUNCTION("GOOGLETRANSLATE(D13652,""fr"",""en"")"),"#VALUE!")</f>
        <v>#VALUE!</v>
      </c>
    </row>
    <row r="13653" ht="15.75" customHeight="1">
      <c r="A13653" s="1" t="s">
        <v>2039</v>
      </c>
      <c r="B13653" s="1">
        <v>5.0</v>
      </c>
      <c r="C13653" s="1" t="s">
        <v>29015</v>
      </c>
      <c r="D13653" s="1" t="s">
        <v>29016</v>
      </c>
      <c r="E13653" s="1" t="s">
        <v>10</v>
      </c>
      <c r="F13653" s="1" t="s">
        <v>11</v>
      </c>
      <c r="G13653" s="1" t="str">
        <f>IFERROR(__xludf.DUMMYFUNCTION("GOOGLETRANSLATE(D13653,""fr"",""en"")"),"#VALUE!")</f>
        <v>#VALUE!</v>
      </c>
    </row>
    <row r="13654" ht="15.75" customHeight="1">
      <c r="A13654" s="1" t="s">
        <v>29017</v>
      </c>
      <c r="B13654" s="1">
        <v>1.0</v>
      </c>
      <c r="C13654" s="1" t="s">
        <v>29018</v>
      </c>
      <c r="D13654" s="1" t="s">
        <v>29019</v>
      </c>
      <c r="E13654" s="1" t="s">
        <v>169</v>
      </c>
      <c r="F13654" s="1" t="s">
        <v>110</v>
      </c>
      <c r="G13654" s="1" t="str">
        <f>IFERROR(__xludf.DUMMYFUNCTION("GOOGLETRANSLATE(D13654,""fr"",""en"")"),"#VALUE!")</f>
        <v>#VALUE!</v>
      </c>
    </row>
    <row r="13655" ht="15.75" customHeight="1">
      <c r="A13655" s="1" t="s">
        <v>974</v>
      </c>
      <c r="B13655" s="1">
        <v>5.0</v>
      </c>
      <c r="C13655" s="1" t="s">
        <v>29020</v>
      </c>
      <c r="D13655" s="1" t="s">
        <v>29021</v>
      </c>
      <c r="E13655" s="1" t="s">
        <v>21</v>
      </c>
      <c r="F13655" s="1" t="s">
        <v>11</v>
      </c>
      <c r="G13655" s="1" t="str">
        <f>IFERROR(__xludf.DUMMYFUNCTION("GOOGLETRANSLATE(D13655,""fr"",""en"")"),"#VALUE!")</f>
        <v>#VALUE!</v>
      </c>
    </row>
    <row r="13656" ht="15.75" customHeight="1">
      <c r="A13656" s="1" t="s">
        <v>11356</v>
      </c>
      <c r="B13656" s="1">
        <v>2.0</v>
      </c>
      <c r="C13656" s="1" t="s">
        <v>29022</v>
      </c>
      <c r="D13656" s="1" t="s">
        <v>29023</v>
      </c>
      <c r="E13656" s="1" t="s">
        <v>21</v>
      </c>
      <c r="F13656" s="1" t="s">
        <v>11</v>
      </c>
      <c r="G13656" s="1" t="str">
        <f>IFERROR(__xludf.DUMMYFUNCTION("GOOGLETRANSLATE(D13656,""fr"",""en"")"),"#VALUE!")</f>
        <v>#VALUE!</v>
      </c>
    </row>
    <row r="13657" ht="15.75" customHeight="1">
      <c r="A13657" s="1" t="s">
        <v>673</v>
      </c>
      <c r="B13657" s="1">
        <v>5.0</v>
      </c>
      <c r="C13657" s="1" t="s">
        <v>29024</v>
      </c>
      <c r="D13657" s="1" t="s">
        <v>29025</v>
      </c>
      <c r="E13657" s="1" t="s">
        <v>21</v>
      </c>
      <c r="F13657" s="1" t="s">
        <v>11</v>
      </c>
      <c r="G13657" s="1" t="str">
        <f>IFERROR(__xludf.DUMMYFUNCTION("GOOGLETRANSLATE(D13657,""fr"",""en"")"),"#VALUE!")</f>
        <v>#VALUE!</v>
      </c>
    </row>
    <row r="13658" ht="15.75" customHeight="1">
      <c r="A13658" s="1" t="s">
        <v>1253</v>
      </c>
      <c r="B13658" s="1">
        <v>5.0</v>
      </c>
      <c r="C13658" s="1" t="s">
        <v>29026</v>
      </c>
      <c r="D13658" s="1" t="s">
        <v>29027</v>
      </c>
      <c r="E13658" s="1" t="s">
        <v>21</v>
      </c>
      <c r="F13658" s="1" t="s">
        <v>11</v>
      </c>
      <c r="G13658" s="1" t="str">
        <f>IFERROR(__xludf.DUMMYFUNCTION("GOOGLETRANSLATE(D13658,""fr"",""en"")"),"#VALUE!")</f>
        <v>#VALUE!</v>
      </c>
    </row>
    <row r="13659" ht="15.75" customHeight="1">
      <c r="A13659" s="1" t="s">
        <v>546</v>
      </c>
      <c r="B13659" s="1">
        <v>4.0</v>
      </c>
      <c r="C13659" s="1" t="s">
        <v>29028</v>
      </c>
      <c r="D13659" s="1" t="s">
        <v>29029</v>
      </c>
      <c r="E13659" s="1" t="s">
        <v>614</v>
      </c>
      <c r="F13659" s="1" t="s">
        <v>30</v>
      </c>
      <c r="G13659" s="1" t="str">
        <f>IFERROR(__xludf.DUMMYFUNCTION("GOOGLETRANSLATE(D13659,""fr"",""en"")"),"#VALUE!")</f>
        <v>#VALUE!</v>
      </c>
    </row>
    <row r="13660" ht="15.75" customHeight="1">
      <c r="A13660" s="1" t="s">
        <v>656</v>
      </c>
      <c r="B13660" s="1">
        <v>3.0</v>
      </c>
      <c r="C13660" s="1" t="s">
        <v>29030</v>
      </c>
      <c r="D13660" s="1" t="s">
        <v>29031</v>
      </c>
      <c r="E13660" s="1" t="s">
        <v>484</v>
      </c>
      <c r="F13660" s="1" t="s">
        <v>30</v>
      </c>
      <c r="G13660" s="1" t="str">
        <f>IFERROR(__xludf.DUMMYFUNCTION("GOOGLETRANSLATE(D13660,""fr"",""en"")"),"#VALUE!")</f>
        <v>#VALUE!</v>
      </c>
    </row>
    <row r="13661" ht="15.75" customHeight="1">
      <c r="A13661" s="1" t="s">
        <v>14328</v>
      </c>
      <c r="B13661" s="1">
        <v>2.0</v>
      </c>
      <c r="C13661" s="1" t="s">
        <v>29032</v>
      </c>
      <c r="D13661" s="1" t="s">
        <v>29033</v>
      </c>
      <c r="E13661" s="1" t="s">
        <v>117</v>
      </c>
      <c r="F13661" s="1" t="s">
        <v>48</v>
      </c>
      <c r="G13661" s="1" t="str">
        <f>IFERROR(__xludf.DUMMYFUNCTION("GOOGLETRANSLATE(D13661,""fr"",""en"")"),"#VALUE!")</f>
        <v>#VALUE!</v>
      </c>
    </row>
    <row r="13662" ht="15.75" customHeight="1">
      <c r="A13662" s="1" t="s">
        <v>3823</v>
      </c>
      <c r="B13662" s="1">
        <v>5.0</v>
      </c>
      <c r="C13662" s="1" t="s">
        <v>29034</v>
      </c>
      <c r="D13662" s="1" t="s">
        <v>29035</v>
      </c>
      <c r="E13662" s="1" t="s">
        <v>614</v>
      </c>
      <c r="F13662" s="1" t="s">
        <v>30</v>
      </c>
      <c r="G13662" s="1" t="str">
        <f>IFERROR(__xludf.DUMMYFUNCTION("GOOGLETRANSLATE(D13662,""fr"",""en"")"),"#VALUE!")</f>
        <v>#VALUE!</v>
      </c>
    </row>
    <row r="13663" ht="15.75" customHeight="1">
      <c r="A13663" s="1" t="s">
        <v>10131</v>
      </c>
      <c r="B13663" s="1">
        <v>2.0</v>
      </c>
      <c r="C13663" s="1" t="s">
        <v>29036</v>
      </c>
      <c r="D13663" s="1" t="s">
        <v>29037</v>
      </c>
      <c r="E13663" s="1" t="s">
        <v>109</v>
      </c>
      <c r="F13663" s="1" t="s">
        <v>11</v>
      </c>
      <c r="G13663" s="1" t="str">
        <f>IFERROR(__xludf.DUMMYFUNCTION("GOOGLETRANSLATE(D13663,""fr"",""en"")"),"#VALUE!")</f>
        <v>#VALUE!</v>
      </c>
    </row>
    <row r="13664" ht="15.75" customHeight="1">
      <c r="A13664" s="1" t="s">
        <v>7386</v>
      </c>
      <c r="B13664" s="1">
        <v>2.0</v>
      </c>
      <c r="C13664" s="1" t="s">
        <v>29038</v>
      </c>
      <c r="D13664" s="1" t="s">
        <v>29039</v>
      </c>
      <c r="E13664" s="1" t="s">
        <v>10</v>
      </c>
      <c r="F13664" s="1" t="s">
        <v>11</v>
      </c>
      <c r="G13664" s="1" t="str">
        <f>IFERROR(__xludf.DUMMYFUNCTION("GOOGLETRANSLATE(D13664,""fr"",""en"")"),"#VALUE!")</f>
        <v>#VALUE!</v>
      </c>
    </row>
    <row r="13665" ht="15.75" customHeight="1">
      <c r="A13665" s="1" t="s">
        <v>13690</v>
      </c>
      <c r="B13665" s="1">
        <v>1.0</v>
      </c>
      <c r="C13665" s="1" t="s">
        <v>29040</v>
      </c>
      <c r="D13665" s="1" t="s">
        <v>29041</v>
      </c>
      <c r="E13665" s="1" t="s">
        <v>250</v>
      </c>
      <c r="F13665" s="1" t="s">
        <v>30</v>
      </c>
      <c r="G13665" s="1" t="str">
        <f>IFERROR(__xludf.DUMMYFUNCTION("GOOGLETRANSLATE(D13665,""fr"",""en"")"),"#VALUE!")</f>
        <v>#VALUE!</v>
      </c>
    </row>
    <row r="13666" ht="15.75" customHeight="1">
      <c r="A13666" s="1" t="s">
        <v>2753</v>
      </c>
      <c r="B13666" s="1">
        <v>5.0</v>
      </c>
      <c r="C13666" s="1" t="s">
        <v>29042</v>
      </c>
      <c r="D13666" s="1" t="s">
        <v>29043</v>
      </c>
      <c r="E13666" s="1" t="s">
        <v>273</v>
      </c>
      <c r="F13666" s="1" t="s">
        <v>11</v>
      </c>
      <c r="G13666" s="1" t="str">
        <f>IFERROR(__xludf.DUMMYFUNCTION("GOOGLETRANSLATE(D13666,""fr"",""en"")"),"#VALUE!")</f>
        <v>#VALUE!</v>
      </c>
    </row>
    <row r="13667" ht="15.75" customHeight="1">
      <c r="A13667" s="1" t="s">
        <v>214</v>
      </c>
      <c r="B13667" s="1">
        <v>4.0</v>
      </c>
      <c r="C13667" s="1" t="s">
        <v>29044</v>
      </c>
      <c r="D13667" s="1" t="s">
        <v>29045</v>
      </c>
      <c r="E13667" s="1" t="s">
        <v>21</v>
      </c>
      <c r="F13667" s="1" t="s">
        <v>11</v>
      </c>
      <c r="G13667" s="1" t="str">
        <f>IFERROR(__xludf.DUMMYFUNCTION("GOOGLETRANSLATE(D13667,""fr"",""en"")"),"#VALUE!")</f>
        <v>#VALUE!</v>
      </c>
    </row>
    <row r="13668" ht="15.75" customHeight="1">
      <c r="A13668" s="1" t="s">
        <v>100</v>
      </c>
      <c r="B13668" s="1">
        <v>3.0</v>
      </c>
      <c r="C13668" s="1" t="s">
        <v>29046</v>
      </c>
      <c r="D13668" s="1" t="s">
        <v>29047</v>
      </c>
      <c r="E13668" s="1" t="s">
        <v>21</v>
      </c>
      <c r="F13668" s="1" t="s">
        <v>11</v>
      </c>
      <c r="G13668" s="1" t="str">
        <f>IFERROR(__xludf.DUMMYFUNCTION("GOOGLETRANSLATE(D13668,""fr"",""en"")"),"#VALUE!")</f>
        <v>#VALUE!</v>
      </c>
    </row>
    <row r="13669" ht="15.75" customHeight="1">
      <c r="A13669" s="1" t="s">
        <v>214</v>
      </c>
      <c r="B13669" s="1">
        <v>3.0</v>
      </c>
      <c r="C13669" s="1" t="s">
        <v>29048</v>
      </c>
      <c r="D13669" s="1" t="s">
        <v>29049</v>
      </c>
      <c r="E13669" s="1" t="s">
        <v>10</v>
      </c>
      <c r="F13669" s="1" t="s">
        <v>11</v>
      </c>
      <c r="G13669" s="1" t="str">
        <f>IFERROR(__xludf.DUMMYFUNCTION("GOOGLETRANSLATE(D13669,""fr"",""en"")"),"#VALUE!")</f>
        <v>#VALUE!</v>
      </c>
    </row>
    <row r="13670" ht="15.75" customHeight="1">
      <c r="A13670" s="1" t="s">
        <v>597</v>
      </c>
      <c r="B13670" s="1">
        <v>5.0</v>
      </c>
      <c r="C13670" s="1" t="s">
        <v>29050</v>
      </c>
      <c r="D13670" s="1" t="s">
        <v>29051</v>
      </c>
      <c r="E13670" s="1" t="s">
        <v>21</v>
      </c>
      <c r="F13670" s="1" t="s">
        <v>11</v>
      </c>
      <c r="G13670" s="1" t="str">
        <f>IFERROR(__xludf.DUMMYFUNCTION("GOOGLETRANSLATE(D13670,""fr"",""en"")"),"#VALUE!")</f>
        <v>#VALUE!</v>
      </c>
    </row>
    <row r="13671" ht="15.75" customHeight="1">
      <c r="A13671" s="1" t="s">
        <v>12368</v>
      </c>
      <c r="B13671" s="1">
        <v>2.0</v>
      </c>
      <c r="C13671" s="1" t="s">
        <v>29052</v>
      </c>
      <c r="D13671" s="1" t="s">
        <v>29053</v>
      </c>
      <c r="E13671" s="1" t="s">
        <v>296</v>
      </c>
      <c r="F13671" s="1" t="s">
        <v>110</v>
      </c>
      <c r="G13671" s="1" t="str">
        <f>IFERROR(__xludf.DUMMYFUNCTION("GOOGLETRANSLATE(D13671,""fr"",""en"")"),"#VALUE!")</f>
        <v>#VALUE!</v>
      </c>
    </row>
    <row r="13672" ht="15.75" customHeight="1">
      <c r="A13672" s="1" t="s">
        <v>3060</v>
      </c>
      <c r="B13672" s="1">
        <v>1.0</v>
      </c>
      <c r="C13672" s="1" t="s">
        <v>29054</v>
      </c>
      <c r="D13672" s="1" t="s">
        <v>29055</v>
      </c>
      <c r="E13672" s="1" t="s">
        <v>169</v>
      </c>
      <c r="F13672" s="1" t="s">
        <v>11</v>
      </c>
      <c r="G13672" s="1" t="str">
        <f>IFERROR(__xludf.DUMMYFUNCTION("GOOGLETRANSLATE(D13672,""fr"",""en"")"),"#VALUE!")</f>
        <v>#VALUE!</v>
      </c>
    </row>
    <row r="13673" ht="15.75" customHeight="1">
      <c r="A13673" s="1" t="s">
        <v>1778</v>
      </c>
      <c r="B13673" s="1">
        <v>5.0</v>
      </c>
      <c r="C13673" s="1" t="s">
        <v>29056</v>
      </c>
      <c r="D13673" s="1" t="s">
        <v>29057</v>
      </c>
      <c r="E13673" s="1" t="s">
        <v>448</v>
      </c>
      <c r="F13673" s="1" t="s">
        <v>84</v>
      </c>
      <c r="G13673" s="1" t="str">
        <f>IFERROR(__xludf.DUMMYFUNCTION("GOOGLETRANSLATE(D13673,""fr"",""en"")"),"#VALUE!")</f>
        <v>#VALUE!</v>
      </c>
    </row>
    <row r="13674" ht="15.75" customHeight="1">
      <c r="A13674" s="1" t="s">
        <v>85</v>
      </c>
      <c r="B13674" s="1">
        <v>4.0</v>
      </c>
      <c r="C13674" s="1" t="s">
        <v>29058</v>
      </c>
      <c r="D13674" s="1" t="s">
        <v>29059</v>
      </c>
      <c r="E13674" s="1" t="s">
        <v>10</v>
      </c>
      <c r="F13674" s="1" t="s">
        <v>11</v>
      </c>
      <c r="G13674" s="1" t="str">
        <f>IFERROR(__xludf.DUMMYFUNCTION("GOOGLETRANSLATE(D13674,""fr"",""en"")"),"#VALUE!")</f>
        <v>#VALUE!</v>
      </c>
    </row>
    <row r="13675" ht="15.75" customHeight="1">
      <c r="A13675" s="1" t="s">
        <v>3448</v>
      </c>
      <c r="B13675" s="1">
        <v>4.0</v>
      </c>
      <c r="C13675" s="1" t="s">
        <v>29060</v>
      </c>
      <c r="D13675" s="1" t="s">
        <v>13955</v>
      </c>
      <c r="E13675" s="1" t="s">
        <v>21</v>
      </c>
      <c r="F13675" s="1" t="s">
        <v>11</v>
      </c>
      <c r="G13675" s="1" t="str">
        <f>IFERROR(__xludf.DUMMYFUNCTION("GOOGLETRANSLATE(D13675,""fr"",""en"")"),"I am satisfied with the customer service which is attentive and which takes into account our requests, whether in vehicle or home insurance prices are very competitive. I recommend.")</f>
        <v>I am satisfied with the customer service which is attentive and which takes into account our requests, whether in vehicle or home insurance prices are very competitive. I recommend.</v>
      </c>
    </row>
    <row r="13676" ht="15.75" customHeight="1">
      <c r="A13676" s="1" t="s">
        <v>689</v>
      </c>
      <c r="B13676" s="1">
        <v>1.0</v>
      </c>
      <c r="C13676" s="1" t="s">
        <v>29061</v>
      </c>
      <c r="D13676" s="1" t="s">
        <v>29062</v>
      </c>
      <c r="E13676" s="1" t="s">
        <v>423</v>
      </c>
      <c r="F13676" s="1" t="s">
        <v>30</v>
      </c>
      <c r="G13676" s="1" t="str">
        <f>IFERROR(__xludf.DUMMYFUNCTION("GOOGLETRANSLATE(D13676,""fr"",""en"")"),"#VALUE!")</f>
        <v>#VALUE!</v>
      </c>
    </row>
    <row r="13677" ht="15.75" customHeight="1">
      <c r="A13677" s="1" t="s">
        <v>686</v>
      </c>
      <c r="B13677" s="1">
        <v>3.0</v>
      </c>
      <c r="C13677" s="1" t="s">
        <v>29063</v>
      </c>
      <c r="D13677" s="1" t="s">
        <v>29064</v>
      </c>
      <c r="E13677" s="1" t="s">
        <v>614</v>
      </c>
      <c r="F13677" s="1" t="s">
        <v>30</v>
      </c>
      <c r="G13677" s="1" t="str">
        <f>IFERROR(__xludf.DUMMYFUNCTION("GOOGLETRANSLATE(D13677,""fr"",""en"")"),"#VALUE!")</f>
        <v>#VALUE!</v>
      </c>
    </row>
    <row r="13678" ht="15.75" customHeight="1">
      <c r="A13678" s="1" t="s">
        <v>9261</v>
      </c>
      <c r="B13678" s="1">
        <v>1.0</v>
      </c>
      <c r="C13678" s="1" t="s">
        <v>29065</v>
      </c>
      <c r="D13678" s="1" t="s">
        <v>29066</v>
      </c>
      <c r="E13678" s="1" t="s">
        <v>169</v>
      </c>
      <c r="F13678" s="1" t="s">
        <v>110</v>
      </c>
      <c r="G13678" s="1" t="str">
        <f>IFERROR(__xludf.DUMMYFUNCTION("GOOGLETRANSLATE(D13678,""fr"",""en"")"),"#VALUE!")</f>
        <v>#VALUE!</v>
      </c>
    </row>
    <row r="13679" ht="15.75" customHeight="1">
      <c r="A13679" s="1" t="s">
        <v>3177</v>
      </c>
      <c r="B13679" s="1">
        <v>2.0</v>
      </c>
      <c r="C13679" s="1" t="s">
        <v>29067</v>
      </c>
      <c r="D13679" s="1" t="s">
        <v>29068</v>
      </c>
      <c r="E13679" s="1" t="s">
        <v>10</v>
      </c>
      <c r="F13679" s="1" t="s">
        <v>11</v>
      </c>
      <c r="G13679" s="1" t="str">
        <f>IFERROR(__xludf.DUMMYFUNCTION("GOOGLETRANSLATE(D13679,""fr"",""en"")"),"#VALUE!")</f>
        <v>#VALUE!</v>
      </c>
    </row>
    <row r="13680" ht="15.75" customHeight="1">
      <c r="A13680" s="1" t="s">
        <v>35</v>
      </c>
      <c r="B13680" s="1">
        <v>5.0</v>
      </c>
      <c r="C13680" s="1" t="s">
        <v>29069</v>
      </c>
      <c r="D13680" s="1" t="s">
        <v>29070</v>
      </c>
      <c r="E13680" s="1" t="s">
        <v>484</v>
      </c>
      <c r="F13680" s="1" t="s">
        <v>30</v>
      </c>
      <c r="G13680" s="1" t="str">
        <f>IFERROR(__xludf.DUMMYFUNCTION("GOOGLETRANSLATE(D13680,""fr"",""en"")"),"#VALUE!")</f>
        <v>#VALUE!</v>
      </c>
    </row>
    <row r="13681" ht="15.75" customHeight="1">
      <c r="A13681" s="1" t="s">
        <v>4087</v>
      </c>
      <c r="B13681" s="1">
        <v>2.0</v>
      </c>
      <c r="C13681" s="1" t="s">
        <v>29071</v>
      </c>
      <c r="D13681" s="1" t="s">
        <v>29072</v>
      </c>
      <c r="E13681" s="1" t="s">
        <v>646</v>
      </c>
      <c r="F13681" s="1" t="s">
        <v>39</v>
      </c>
      <c r="G13681" s="1" t="str">
        <f>IFERROR(__xludf.DUMMYFUNCTION("GOOGLETRANSLATE(D13681,""fr"",""en"")"),"#VALUE!")</f>
        <v>#VALUE!</v>
      </c>
    </row>
    <row r="13682" ht="15.75" customHeight="1">
      <c r="A13682" s="1" t="s">
        <v>28243</v>
      </c>
      <c r="B13682" s="1">
        <v>3.0</v>
      </c>
      <c r="C13682" s="1" t="s">
        <v>29073</v>
      </c>
      <c r="D13682" s="1" t="s">
        <v>29074</v>
      </c>
      <c r="E13682" s="1" t="s">
        <v>230</v>
      </c>
      <c r="F13682" s="1" t="s">
        <v>48</v>
      </c>
      <c r="G13682" s="1" t="str">
        <f>IFERROR(__xludf.DUMMYFUNCTION("GOOGLETRANSLATE(D13682,""fr"",""en"")"),"I am heiress SOGECAP and I myself contract life insurance and I am completely satisfied with regard to the regulation of files to the heirs not galley at all")</f>
        <v>I am heiress SOGECAP and I myself contract life insurance and I am completely satisfied with regard to the regulation of files to the heirs not galley at all</v>
      </c>
    </row>
    <row r="13683" ht="15.75" customHeight="1">
      <c r="A13683" s="1" t="s">
        <v>5775</v>
      </c>
      <c r="B13683" s="1">
        <v>1.0</v>
      </c>
      <c r="C13683" s="1" t="s">
        <v>29075</v>
      </c>
      <c r="D13683" s="1" t="s">
        <v>29076</v>
      </c>
      <c r="E13683" s="1" t="s">
        <v>52</v>
      </c>
      <c r="F13683" s="1" t="s">
        <v>11</v>
      </c>
      <c r="G13683" s="1" t="str">
        <f>IFERROR(__xludf.DUMMYFUNCTION("GOOGLETRANSLATE(D13683,""fr"",""en"")"),"#VALUE!")</f>
        <v>#VALUE!</v>
      </c>
    </row>
    <row r="13684" ht="15.75" customHeight="1">
      <c r="A13684" s="1" t="s">
        <v>2141</v>
      </c>
      <c r="B13684" s="1">
        <v>5.0</v>
      </c>
      <c r="C13684" s="1" t="s">
        <v>29077</v>
      </c>
      <c r="D13684" s="1" t="s">
        <v>29078</v>
      </c>
      <c r="E13684" s="1" t="s">
        <v>10</v>
      </c>
      <c r="F13684" s="1" t="s">
        <v>11</v>
      </c>
      <c r="G13684" s="1" t="str">
        <f>IFERROR(__xludf.DUMMYFUNCTION("GOOGLETRANSLATE(D13684,""fr"",""en"")"),"#VALUE!")</f>
        <v>#VALUE!</v>
      </c>
    </row>
    <row r="13685" ht="15.75" customHeight="1">
      <c r="A13685" s="1" t="s">
        <v>4242</v>
      </c>
      <c r="B13685" s="1">
        <v>2.0</v>
      </c>
      <c r="C13685" s="1" t="s">
        <v>29079</v>
      </c>
      <c r="D13685" s="1" t="s">
        <v>29080</v>
      </c>
      <c r="E13685" s="1" t="s">
        <v>423</v>
      </c>
      <c r="F13685" s="1" t="s">
        <v>30</v>
      </c>
      <c r="G13685" s="1" t="str">
        <f>IFERROR(__xludf.DUMMYFUNCTION("GOOGLETRANSLATE(D13685,""fr"",""en"")"),"#VALUE!")</f>
        <v>#VALUE!</v>
      </c>
    </row>
    <row r="13686" ht="15.75" customHeight="1">
      <c r="A13686" s="1" t="s">
        <v>974</v>
      </c>
      <c r="B13686" s="1">
        <v>2.0</v>
      </c>
      <c r="C13686" s="1" t="s">
        <v>29081</v>
      </c>
      <c r="D13686" s="1" t="s">
        <v>29082</v>
      </c>
      <c r="E13686" s="1" t="s">
        <v>296</v>
      </c>
      <c r="F13686" s="1" t="s">
        <v>11</v>
      </c>
      <c r="G13686" s="1" t="str">
        <f>IFERROR(__xludf.DUMMYFUNCTION("GOOGLETRANSLATE(D13686,""fr"",""en"")"),"#VALUE!")</f>
        <v>#VALUE!</v>
      </c>
    </row>
    <row r="13687" ht="15.75" customHeight="1">
      <c r="A13687" s="1" t="s">
        <v>11113</v>
      </c>
      <c r="B13687" s="1">
        <v>5.0</v>
      </c>
      <c r="C13687" s="1" t="s">
        <v>29083</v>
      </c>
      <c r="D13687" s="1" t="s">
        <v>29084</v>
      </c>
      <c r="E13687" s="1" t="s">
        <v>29</v>
      </c>
      <c r="F13687" s="1" t="s">
        <v>30</v>
      </c>
      <c r="G13687" s="1" t="str">
        <f>IFERROR(__xludf.DUMMYFUNCTION("GOOGLETRANSLATE(D13687,""fr"",""en"")"),"#VALUE!")</f>
        <v>#VALUE!</v>
      </c>
    </row>
    <row r="13688" ht="15.75" customHeight="1">
      <c r="A13688" s="1" t="s">
        <v>12046</v>
      </c>
      <c r="B13688" s="1">
        <v>3.0</v>
      </c>
      <c r="C13688" s="1" t="s">
        <v>29085</v>
      </c>
      <c r="D13688" s="1" t="s">
        <v>29086</v>
      </c>
      <c r="E13688" s="1" t="s">
        <v>125</v>
      </c>
      <c r="F13688" s="1" t="s">
        <v>110</v>
      </c>
      <c r="G13688" s="1" t="str">
        <f>IFERROR(__xludf.DUMMYFUNCTION("GOOGLETRANSLATE(D13688,""fr"",""en"")"),"#VALUE!")</f>
        <v>#VALUE!</v>
      </c>
    </row>
    <row r="13689" ht="15.75" customHeight="1">
      <c r="A13689" s="1" t="s">
        <v>5020</v>
      </c>
      <c r="B13689" s="1">
        <v>1.0</v>
      </c>
      <c r="C13689" s="1" t="s">
        <v>29087</v>
      </c>
      <c r="D13689" s="1" t="s">
        <v>29088</v>
      </c>
      <c r="E13689" s="1" t="s">
        <v>125</v>
      </c>
      <c r="F13689" s="1" t="s">
        <v>11</v>
      </c>
      <c r="G13689" s="1" t="str">
        <f>IFERROR(__xludf.DUMMYFUNCTION("GOOGLETRANSLATE(D13689,""fr"",""en"")"),"#VALUE!")</f>
        <v>#VALUE!</v>
      </c>
    </row>
    <row r="13690" ht="15.75" customHeight="1">
      <c r="A13690" s="1" t="s">
        <v>274</v>
      </c>
      <c r="B13690" s="1">
        <v>1.0</v>
      </c>
      <c r="C13690" s="1" t="s">
        <v>29089</v>
      </c>
      <c r="D13690" s="1" t="s">
        <v>29090</v>
      </c>
      <c r="E13690" s="1" t="s">
        <v>10</v>
      </c>
      <c r="F13690" s="1" t="s">
        <v>11</v>
      </c>
      <c r="G13690" s="1" t="str">
        <f>IFERROR(__xludf.DUMMYFUNCTION("GOOGLETRANSLATE(D13690,""fr"",""en"")"),"#VALUE!")</f>
        <v>#VALUE!</v>
      </c>
    </row>
    <row r="13691" ht="15.75" customHeight="1">
      <c r="A13691" s="1" t="s">
        <v>656</v>
      </c>
      <c r="B13691" s="1">
        <v>5.0</v>
      </c>
      <c r="C13691" s="1" t="s">
        <v>29091</v>
      </c>
      <c r="D13691" s="1" t="s">
        <v>29092</v>
      </c>
      <c r="E13691" s="1" t="s">
        <v>484</v>
      </c>
      <c r="F13691" s="1" t="s">
        <v>30</v>
      </c>
      <c r="G13691" s="1" t="str">
        <f>IFERROR(__xludf.DUMMYFUNCTION("GOOGLETRANSLATE(D13691,""fr"",""en"")"),"#VALUE!")</f>
        <v>#VALUE!</v>
      </c>
    </row>
    <row r="13692" ht="15.75" customHeight="1">
      <c r="A13692" s="1" t="s">
        <v>4883</v>
      </c>
      <c r="B13692" s="1">
        <v>5.0</v>
      </c>
      <c r="C13692" s="1" t="s">
        <v>29093</v>
      </c>
      <c r="D13692" s="1" t="s">
        <v>29094</v>
      </c>
      <c r="E13692" s="1" t="s">
        <v>10</v>
      </c>
      <c r="F13692" s="1" t="s">
        <v>11</v>
      </c>
      <c r="G13692" s="1" t="str">
        <f>IFERROR(__xludf.DUMMYFUNCTION("GOOGLETRANSLATE(D13692,""fr"",""en"")"),"#VALUE!")</f>
        <v>#VALUE!</v>
      </c>
    </row>
    <row r="13693" ht="15.75" customHeight="1">
      <c r="A13693" s="1" t="s">
        <v>1696</v>
      </c>
      <c r="B13693" s="1">
        <v>1.0</v>
      </c>
      <c r="C13693" s="1" t="s">
        <v>29095</v>
      </c>
      <c r="D13693" s="1" t="s">
        <v>29096</v>
      </c>
      <c r="E13693" s="1" t="s">
        <v>52</v>
      </c>
      <c r="F13693" s="1" t="s">
        <v>11</v>
      </c>
      <c r="G13693" s="1" t="str">
        <f>IFERROR(__xludf.DUMMYFUNCTION("GOOGLETRANSLATE(D13693,""fr"",""en"")"),"#VALUE!")</f>
        <v>#VALUE!</v>
      </c>
    </row>
    <row r="13694" ht="15.75" customHeight="1">
      <c r="A13694" s="1" t="s">
        <v>2801</v>
      </c>
      <c r="B13694" s="1">
        <v>2.0</v>
      </c>
      <c r="C13694" s="1" t="s">
        <v>29097</v>
      </c>
      <c r="D13694" s="1" t="s">
        <v>29098</v>
      </c>
      <c r="E13694" s="1" t="s">
        <v>52</v>
      </c>
      <c r="F13694" s="1" t="s">
        <v>110</v>
      </c>
      <c r="G13694" s="1" t="str">
        <f>IFERROR(__xludf.DUMMYFUNCTION("GOOGLETRANSLATE(D13694,""fr"",""en"")"),"#VALUE!")</f>
        <v>#VALUE!</v>
      </c>
    </row>
    <row r="13695" ht="15.75" customHeight="1">
      <c r="A13695" s="1" t="s">
        <v>2970</v>
      </c>
      <c r="B13695" s="1">
        <v>1.0</v>
      </c>
      <c r="C13695" s="1" t="s">
        <v>29099</v>
      </c>
      <c r="D13695" s="1" t="s">
        <v>29100</v>
      </c>
      <c r="E13695" s="1" t="s">
        <v>52</v>
      </c>
      <c r="F13695" s="1" t="s">
        <v>11</v>
      </c>
      <c r="G13695" s="1" t="str">
        <f>IFERROR(__xludf.DUMMYFUNCTION("GOOGLETRANSLATE(D13695,""fr"",""en"")"),"#VALUE!")</f>
        <v>#VALUE!</v>
      </c>
    </row>
    <row r="13696" ht="15.75" customHeight="1">
      <c r="A13696" s="1" t="s">
        <v>19206</v>
      </c>
      <c r="B13696" s="1">
        <v>1.0</v>
      </c>
      <c r="C13696" s="1" t="s">
        <v>29101</v>
      </c>
      <c r="D13696" s="1" t="s">
        <v>29102</v>
      </c>
      <c r="E13696" s="1" t="s">
        <v>226</v>
      </c>
      <c r="F13696" s="1" t="s">
        <v>110</v>
      </c>
      <c r="G13696" s="1" t="str">
        <f>IFERROR(__xludf.DUMMYFUNCTION("GOOGLETRANSLATE(D13696,""fr"",""en"")"),"#VALUE!")</f>
        <v>#VALUE!</v>
      </c>
    </row>
    <row r="13697" ht="15.75" customHeight="1">
      <c r="A13697" s="1" t="s">
        <v>67</v>
      </c>
      <c r="B13697" s="1">
        <v>1.0</v>
      </c>
      <c r="C13697" s="1" t="s">
        <v>29103</v>
      </c>
      <c r="D13697" s="1" t="s">
        <v>29104</v>
      </c>
      <c r="E13697" s="1" t="s">
        <v>73</v>
      </c>
      <c r="F13697" s="1" t="s">
        <v>30</v>
      </c>
      <c r="G13697" s="1" t="str">
        <f>IFERROR(__xludf.DUMMYFUNCTION("GOOGLETRANSLATE(D13697,""fr"",""en"")"),"#VALUE!")</f>
        <v>#VALUE!</v>
      </c>
    </row>
    <row r="13698" ht="15.75" customHeight="1">
      <c r="A13698" s="1" t="s">
        <v>6078</v>
      </c>
      <c r="B13698" s="1">
        <v>1.0</v>
      </c>
      <c r="C13698" s="1" t="s">
        <v>29105</v>
      </c>
      <c r="D13698" s="1" t="s">
        <v>29106</v>
      </c>
      <c r="E13698" s="1" t="s">
        <v>373</v>
      </c>
      <c r="F13698" s="1" t="s">
        <v>118</v>
      </c>
      <c r="G13698" s="1" t="str">
        <f>IFERROR(__xludf.DUMMYFUNCTION("GOOGLETRANSLATE(D13698,""fr"",""en"")"),"#VALUE!")</f>
        <v>#VALUE!</v>
      </c>
    </row>
    <row r="13699" ht="15.75" customHeight="1">
      <c r="A13699" s="1" t="s">
        <v>603</v>
      </c>
      <c r="B13699" s="1">
        <v>5.0</v>
      </c>
      <c r="C13699" s="1" t="s">
        <v>29107</v>
      </c>
      <c r="D13699" s="1" t="s">
        <v>29108</v>
      </c>
      <c r="E13699" s="1" t="s">
        <v>21</v>
      </c>
      <c r="F13699" s="1" t="s">
        <v>11</v>
      </c>
      <c r="G13699" s="1" t="str">
        <f>IFERROR(__xludf.DUMMYFUNCTION("GOOGLETRANSLATE(D13699,""fr"",""en"")"),"#VALUE!")</f>
        <v>#VALUE!</v>
      </c>
    </row>
    <row r="13700" ht="15.75" customHeight="1">
      <c r="A13700" s="1" t="s">
        <v>594</v>
      </c>
      <c r="B13700" s="1">
        <v>5.0</v>
      </c>
      <c r="C13700" s="1" t="s">
        <v>29109</v>
      </c>
      <c r="D13700" s="1" t="s">
        <v>29110</v>
      </c>
      <c r="E13700" s="1" t="s">
        <v>21</v>
      </c>
      <c r="F13700" s="1" t="s">
        <v>11</v>
      </c>
      <c r="G13700" s="1" t="str">
        <f>IFERROR(__xludf.DUMMYFUNCTION("GOOGLETRANSLATE(D13700,""fr"",""en"")"),"#VALUE!")</f>
        <v>#VALUE!</v>
      </c>
    </row>
    <row r="13701" ht="15.75" customHeight="1">
      <c r="A13701" s="1" t="s">
        <v>408</v>
      </c>
      <c r="B13701" s="1">
        <v>4.0</v>
      </c>
      <c r="C13701" s="1" t="s">
        <v>29111</v>
      </c>
      <c r="D13701" s="1" t="s">
        <v>29112</v>
      </c>
      <c r="E13701" s="1" t="s">
        <v>21</v>
      </c>
      <c r="F13701" s="1" t="s">
        <v>11</v>
      </c>
      <c r="G13701" s="1" t="str">
        <f>IFERROR(__xludf.DUMMYFUNCTION("GOOGLETRANSLATE(D13701,""fr"",""en"")"),"#VALUE!")</f>
        <v>#VALUE!</v>
      </c>
    </row>
    <row r="13702" ht="15.75" customHeight="1">
      <c r="A13702" s="1" t="s">
        <v>643</v>
      </c>
      <c r="B13702" s="1">
        <v>5.0</v>
      </c>
      <c r="C13702" s="1" t="s">
        <v>29113</v>
      </c>
      <c r="D13702" s="1" t="s">
        <v>29114</v>
      </c>
      <c r="E13702" s="1" t="s">
        <v>10</v>
      </c>
      <c r="F13702" s="1" t="s">
        <v>11</v>
      </c>
      <c r="G13702" s="1" t="str">
        <f>IFERROR(__xludf.DUMMYFUNCTION("GOOGLETRANSLATE(D13702,""fr"",""en"")"),"#VALUE!")</f>
        <v>#VALUE!</v>
      </c>
    </row>
    <row r="13703" ht="15.75" customHeight="1">
      <c r="A13703" s="1" t="s">
        <v>1764</v>
      </c>
      <c r="B13703" s="1">
        <v>1.0</v>
      </c>
      <c r="C13703" s="1" t="s">
        <v>29115</v>
      </c>
      <c r="D13703" s="1" t="s">
        <v>29116</v>
      </c>
      <c r="E13703" s="1" t="s">
        <v>273</v>
      </c>
      <c r="F13703" s="1" t="s">
        <v>11</v>
      </c>
      <c r="G13703" s="1" t="str">
        <f>IFERROR(__xludf.DUMMYFUNCTION("GOOGLETRANSLATE(D13703,""fr"",""en"")"),"#VALUE!")</f>
        <v>#VALUE!</v>
      </c>
    </row>
    <row r="13704" ht="15.75" customHeight="1">
      <c r="A13704" s="1" t="s">
        <v>408</v>
      </c>
      <c r="B13704" s="1">
        <v>5.0</v>
      </c>
      <c r="C13704" s="1" t="s">
        <v>29117</v>
      </c>
      <c r="D13704" s="1" t="s">
        <v>29118</v>
      </c>
      <c r="E13704" s="1" t="s">
        <v>34</v>
      </c>
      <c r="F13704" s="1" t="s">
        <v>30</v>
      </c>
      <c r="G13704" s="1" t="str">
        <f>IFERROR(__xludf.DUMMYFUNCTION("GOOGLETRANSLATE(D13704,""fr"",""en"")"),"#VALUE!")</f>
        <v>#VALUE!</v>
      </c>
    </row>
    <row r="13705" ht="15.75" customHeight="1">
      <c r="A13705" s="1" t="s">
        <v>20500</v>
      </c>
      <c r="B13705" s="1">
        <v>2.0</v>
      </c>
      <c r="C13705" s="1" t="s">
        <v>29119</v>
      </c>
      <c r="D13705" s="1" t="s">
        <v>29120</v>
      </c>
      <c r="E13705" s="1" t="s">
        <v>280</v>
      </c>
      <c r="F13705" s="1" t="s">
        <v>11</v>
      </c>
      <c r="G13705" s="1" t="str">
        <f>IFERROR(__xludf.DUMMYFUNCTION("GOOGLETRANSLATE(D13705,""fr"",""en"")"),"#VALUE!")</f>
        <v>#VALUE!</v>
      </c>
    </row>
    <row r="13706" ht="15.75" customHeight="1">
      <c r="A13706" s="1" t="s">
        <v>22852</v>
      </c>
      <c r="B13706" s="1">
        <v>2.0</v>
      </c>
      <c r="C13706" s="1" t="s">
        <v>29121</v>
      </c>
      <c r="D13706" s="1" t="s">
        <v>29122</v>
      </c>
      <c r="E13706" s="1" t="s">
        <v>10</v>
      </c>
      <c r="F13706" s="1" t="s">
        <v>11</v>
      </c>
      <c r="G13706" s="1" t="str">
        <f>IFERROR(__xludf.DUMMYFUNCTION("GOOGLETRANSLATE(D13706,""fr"",""en"")"),"#VALUE!")</f>
        <v>#VALUE!</v>
      </c>
    </row>
    <row r="13707" ht="15.75" customHeight="1">
      <c r="A13707" s="1" t="s">
        <v>2343</v>
      </c>
      <c r="B13707" s="1">
        <v>3.0</v>
      </c>
      <c r="C13707" s="1" t="s">
        <v>29123</v>
      </c>
      <c r="D13707" s="1" t="s">
        <v>29124</v>
      </c>
      <c r="E13707" s="1" t="s">
        <v>29</v>
      </c>
      <c r="F13707" s="1" t="s">
        <v>30</v>
      </c>
      <c r="G13707" s="1" t="str">
        <f>IFERROR(__xludf.DUMMYFUNCTION("GOOGLETRANSLATE(D13707,""fr"",""en"")"),"#VALUE!")</f>
        <v>#VALUE!</v>
      </c>
    </row>
    <row r="13708" ht="15.75" customHeight="1">
      <c r="A13708" s="1" t="s">
        <v>3823</v>
      </c>
      <c r="B13708" s="1">
        <v>3.0</v>
      </c>
      <c r="C13708" s="1" t="s">
        <v>29125</v>
      </c>
      <c r="D13708" s="1" t="s">
        <v>29126</v>
      </c>
      <c r="E13708" s="1" t="s">
        <v>614</v>
      </c>
      <c r="F13708" s="1" t="s">
        <v>30</v>
      </c>
      <c r="G13708" s="1" t="str">
        <f>IFERROR(__xludf.DUMMYFUNCTION("GOOGLETRANSLATE(D13708,""fr"",""en"")"),"#VALUE!")</f>
        <v>#VALUE!</v>
      </c>
    </row>
    <row r="13709" ht="15.75" customHeight="1">
      <c r="A13709" s="1" t="s">
        <v>7496</v>
      </c>
      <c r="B13709" s="1">
        <v>5.0</v>
      </c>
      <c r="C13709" s="1" t="s">
        <v>25781</v>
      </c>
      <c r="D13709" s="1" t="s">
        <v>29127</v>
      </c>
      <c r="E13709" s="1" t="s">
        <v>280</v>
      </c>
      <c r="F13709" s="1" t="s">
        <v>11</v>
      </c>
      <c r="G13709" s="1" t="str">
        <f>IFERROR(__xludf.DUMMYFUNCTION("GOOGLETRANSLATE(D13709,""fr"",""en"")"),"#VALUE!")</f>
        <v>#VALUE!</v>
      </c>
    </row>
    <row r="13710" ht="15.75" customHeight="1">
      <c r="A13710" s="1" t="s">
        <v>724</v>
      </c>
      <c r="B13710" s="1">
        <v>5.0</v>
      </c>
      <c r="C13710" s="1" t="s">
        <v>29128</v>
      </c>
      <c r="D13710" s="1" t="s">
        <v>29129</v>
      </c>
      <c r="E13710" s="1" t="s">
        <v>10</v>
      </c>
      <c r="F13710" s="1" t="s">
        <v>11</v>
      </c>
      <c r="G13710" s="1" t="str">
        <f>IFERROR(__xludf.DUMMYFUNCTION("GOOGLETRANSLATE(D13710,""fr"",""en"")"),"#VALUE!")</f>
        <v>#VALUE!</v>
      </c>
    </row>
    <row r="13711" ht="15.75" customHeight="1">
      <c r="A13711" s="1" t="s">
        <v>1434</v>
      </c>
      <c r="B13711" s="1">
        <v>2.0</v>
      </c>
      <c r="C13711" s="1" t="s">
        <v>29130</v>
      </c>
      <c r="D13711" s="1" t="s">
        <v>29131</v>
      </c>
      <c r="E13711" s="1" t="s">
        <v>73</v>
      </c>
      <c r="F13711" s="1" t="s">
        <v>30</v>
      </c>
      <c r="G13711" s="1" t="str">
        <f>IFERROR(__xludf.DUMMYFUNCTION("GOOGLETRANSLATE(D13711,""fr"",""en"")"),"#VALUE!")</f>
        <v>#VALUE!</v>
      </c>
    </row>
    <row r="13712" ht="15.75" customHeight="1">
      <c r="A13712" s="1" t="s">
        <v>187</v>
      </c>
      <c r="B13712" s="1">
        <v>3.0</v>
      </c>
      <c r="C13712" s="1" t="s">
        <v>29132</v>
      </c>
      <c r="D13712" s="1" t="s">
        <v>29133</v>
      </c>
      <c r="E13712" s="1" t="s">
        <v>10</v>
      </c>
      <c r="F13712" s="1" t="s">
        <v>11</v>
      </c>
      <c r="G13712" s="1" t="str">
        <f>IFERROR(__xludf.DUMMYFUNCTION("GOOGLETRANSLATE(D13712,""fr"",""en"")"),"#VALUE!")</f>
        <v>#VALUE!</v>
      </c>
    </row>
    <row r="13713" ht="15.75" customHeight="1">
      <c r="A13713" s="1" t="s">
        <v>6343</v>
      </c>
      <c r="B13713" s="1">
        <v>1.0</v>
      </c>
      <c r="C13713" s="1" t="s">
        <v>29134</v>
      </c>
      <c r="D13713" s="1" t="s">
        <v>29135</v>
      </c>
      <c r="E13713" s="1" t="s">
        <v>117</v>
      </c>
      <c r="F13713" s="1" t="s">
        <v>48</v>
      </c>
      <c r="G13713" s="1" t="str">
        <f>IFERROR(__xludf.DUMMYFUNCTION("GOOGLETRANSLATE(D13713,""fr"",""en"")"),"#VALUE!")</f>
        <v>#VALUE!</v>
      </c>
    </row>
    <row r="13714" ht="15.75" customHeight="1">
      <c r="A13714" s="1" t="s">
        <v>267</v>
      </c>
      <c r="B13714" s="1">
        <v>2.0</v>
      </c>
      <c r="C13714" s="1" t="s">
        <v>29136</v>
      </c>
      <c r="D13714" s="1" t="s">
        <v>29137</v>
      </c>
      <c r="E13714" s="1" t="s">
        <v>29</v>
      </c>
      <c r="F13714" s="1" t="s">
        <v>30</v>
      </c>
      <c r="G13714" s="1" t="str">
        <f>IFERROR(__xludf.DUMMYFUNCTION("GOOGLETRANSLATE(D13714,""fr"",""en"")"),"#VALUE!")</f>
        <v>#VALUE!</v>
      </c>
    </row>
    <row r="13715" ht="15.75" customHeight="1">
      <c r="A13715" s="1" t="s">
        <v>29138</v>
      </c>
      <c r="B13715" s="1">
        <v>1.0</v>
      </c>
      <c r="C13715" s="1" t="s">
        <v>29139</v>
      </c>
      <c r="D13715" s="1" t="s">
        <v>29140</v>
      </c>
      <c r="E13715" s="1" t="s">
        <v>292</v>
      </c>
      <c r="F13715" s="1" t="s">
        <v>11</v>
      </c>
      <c r="G13715" s="1" t="str">
        <f>IFERROR(__xludf.DUMMYFUNCTION("GOOGLETRANSLATE(D13715,""fr"",""en"")"),"#VALUE!")</f>
        <v>#VALUE!</v>
      </c>
    </row>
    <row r="13716" ht="15.75" customHeight="1">
      <c r="A13716" s="1" t="s">
        <v>424</v>
      </c>
      <c r="B13716" s="1">
        <v>1.0</v>
      </c>
      <c r="C13716" s="1" t="s">
        <v>29141</v>
      </c>
      <c r="D13716" s="1" t="s">
        <v>29142</v>
      </c>
      <c r="E13716" s="1" t="s">
        <v>196</v>
      </c>
      <c r="F13716" s="1" t="s">
        <v>118</v>
      </c>
      <c r="G13716" s="1" t="str">
        <f>IFERROR(__xludf.DUMMYFUNCTION("GOOGLETRANSLATE(D13716,""fr"",""en"")"),"#VALUE!")</f>
        <v>#VALUE!</v>
      </c>
    </row>
    <row r="13717" ht="15.75" customHeight="1">
      <c r="A13717" s="1" t="s">
        <v>1076</v>
      </c>
      <c r="B13717" s="1">
        <v>2.0</v>
      </c>
      <c r="C13717" s="1" t="s">
        <v>29143</v>
      </c>
      <c r="D13717" s="1" t="s">
        <v>29144</v>
      </c>
      <c r="E13717" s="1" t="s">
        <v>10</v>
      </c>
      <c r="F13717" s="1" t="s">
        <v>11</v>
      </c>
      <c r="G13717" s="1" t="str">
        <f>IFERROR(__xludf.DUMMYFUNCTION("GOOGLETRANSLATE(D13717,""fr"",""en"")"),"#VALUE!")</f>
        <v>#VALUE!</v>
      </c>
    </row>
    <row r="13718" ht="15.75" customHeight="1">
      <c r="A13718" s="1" t="s">
        <v>3856</v>
      </c>
      <c r="B13718" s="1">
        <v>5.0</v>
      </c>
      <c r="C13718" s="1" t="s">
        <v>29145</v>
      </c>
      <c r="D13718" s="1" t="s">
        <v>29146</v>
      </c>
      <c r="E13718" s="1" t="s">
        <v>52</v>
      </c>
      <c r="F13718" s="1" t="s">
        <v>11</v>
      </c>
      <c r="G13718" s="1" t="str">
        <f>IFERROR(__xludf.DUMMYFUNCTION("GOOGLETRANSLATE(D13718,""fr"",""en"")"),"#VALUE!")</f>
        <v>#VALUE!</v>
      </c>
    </row>
    <row r="13719" ht="15.75" customHeight="1">
      <c r="A13719" s="1" t="s">
        <v>1390</v>
      </c>
      <c r="B13719" s="1">
        <v>5.0</v>
      </c>
      <c r="C13719" s="1" t="s">
        <v>29147</v>
      </c>
      <c r="D13719" s="1" t="s">
        <v>29148</v>
      </c>
      <c r="E13719" s="1" t="s">
        <v>21</v>
      </c>
      <c r="F13719" s="1" t="s">
        <v>11</v>
      </c>
      <c r="G13719" s="1" t="str">
        <f>IFERROR(__xludf.DUMMYFUNCTION("GOOGLETRANSLATE(D13719,""fr"",""en"")"),"#VALUE!")</f>
        <v>#VALUE!</v>
      </c>
    </row>
    <row r="13720" ht="15.75" customHeight="1">
      <c r="A13720" s="1" t="s">
        <v>485</v>
      </c>
      <c r="B13720" s="1">
        <v>1.0</v>
      </c>
      <c r="C13720" s="1" t="s">
        <v>29149</v>
      </c>
      <c r="D13720" s="1" t="s">
        <v>29150</v>
      </c>
      <c r="E13720" s="1" t="s">
        <v>43</v>
      </c>
      <c r="F13720" s="1" t="s">
        <v>30</v>
      </c>
      <c r="G13720" s="1" t="str">
        <f>IFERROR(__xludf.DUMMYFUNCTION("GOOGLETRANSLATE(D13720,""fr"",""en"")"),"#VALUE!")</f>
        <v>#VALUE!</v>
      </c>
    </row>
    <row r="13721" ht="15.75" customHeight="1">
      <c r="A13721" s="1" t="s">
        <v>274</v>
      </c>
      <c r="B13721" s="1">
        <v>3.0</v>
      </c>
      <c r="C13721" s="1" t="s">
        <v>29151</v>
      </c>
      <c r="D13721" s="1" t="s">
        <v>29152</v>
      </c>
      <c r="E13721" s="1" t="s">
        <v>614</v>
      </c>
      <c r="F13721" s="1" t="s">
        <v>30</v>
      </c>
      <c r="G13721" s="1" t="str">
        <f>IFERROR(__xludf.DUMMYFUNCTION("GOOGLETRANSLATE(D13721,""fr"",""en"")"),"#VALUE!")</f>
        <v>#VALUE!</v>
      </c>
    </row>
    <row r="13722" ht="15.75" customHeight="1">
      <c r="A13722" s="1" t="s">
        <v>6739</v>
      </c>
      <c r="B13722" s="1">
        <v>1.0</v>
      </c>
      <c r="C13722" s="1" t="s">
        <v>29153</v>
      </c>
      <c r="D13722" s="1" t="s">
        <v>29154</v>
      </c>
      <c r="E13722" s="1" t="s">
        <v>646</v>
      </c>
      <c r="F13722" s="1" t="s">
        <v>39</v>
      </c>
      <c r="G13722" s="1" t="str">
        <f>IFERROR(__xludf.DUMMYFUNCTION("GOOGLETRANSLATE(D13722,""fr"",""en"")"),"#VALUE!")</f>
        <v>#VALUE!</v>
      </c>
    </row>
    <row r="13723" ht="15.75" customHeight="1">
      <c r="A13723" s="1" t="s">
        <v>8015</v>
      </c>
      <c r="B13723" s="1">
        <v>4.0</v>
      </c>
      <c r="C13723" s="1" t="s">
        <v>29155</v>
      </c>
      <c r="D13723" s="1" t="s">
        <v>29156</v>
      </c>
      <c r="E13723" s="1" t="s">
        <v>484</v>
      </c>
      <c r="F13723" s="1" t="s">
        <v>30</v>
      </c>
      <c r="G13723" s="1" t="str">
        <f>IFERROR(__xludf.DUMMYFUNCTION("GOOGLETRANSLATE(D13723,""fr"",""en"")"),"#VALUE!")</f>
        <v>#VALUE!</v>
      </c>
    </row>
    <row r="13724" ht="15.75" customHeight="1">
      <c r="A13724" s="1" t="s">
        <v>4315</v>
      </c>
      <c r="B13724" s="1">
        <v>2.0</v>
      </c>
      <c r="C13724" s="1" t="s">
        <v>29157</v>
      </c>
      <c r="D13724" s="1" t="s">
        <v>29158</v>
      </c>
      <c r="E13724" s="1" t="s">
        <v>52</v>
      </c>
      <c r="F13724" s="1" t="s">
        <v>11</v>
      </c>
      <c r="G13724" s="1" t="str">
        <f>IFERROR(__xludf.DUMMYFUNCTION("GOOGLETRANSLATE(D13724,""fr"",""en"")"),"#VALUE!")</f>
        <v>#VALUE!</v>
      </c>
    </row>
    <row r="13725" ht="15.75" customHeight="1">
      <c r="A13725" s="1" t="s">
        <v>1347</v>
      </c>
      <c r="B13725" s="1">
        <v>1.0</v>
      </c>
      <c r="C13725" s="1" t="s">
        <v>29159</v>
      </c>
      <c r="D13725" s="1" t="s">
        <v>29160</v>
      </c>
      <c r="E13725" s="1" t="s">
        <v>296</v>
      </c>
      <c r="F13725" s="1" t="s">
        <v>48</v>
      </c>
      <c r="G13725" s="1" t="str">
        <f>IFERROR(__xludf.DUMMYFUNCTION("GOOGLETRANSLATE(D13725,""fr"",""en"")"),"#VALUE!")</f>
        <v>#VALUE!</v>
      </c>
    </row>
    <row r="13726" ht="15.75" customHeight="1">
      <c r="A13726" s="1" t="s">
        <v>3859</v>
      </c>
      <c r="B13726" s="1">
        <v>1.0</v>
      </c>
      <c r="C13726" s="1" t="s">
        <v>29161</v>
      </c>
      <c r="D13726" s="1" t="s">
        <v>29162</v>
      </c>
      <c r="E13726" s="1" t="s">
        <v>250</v>
      </c>
      <c r="F13726" s="1" t="s">
        <v>30</v>
      </c>
      <c r="G13726" s="1" t="str">
        <f>IFERROR(__xludf.DUMMYFUNCTION("GOOGLETRANSLATE(D13726,""fr"",""en"")"),"#VALUE!")</f>
        <v>#VALUE!</v>
      </c>
    </row>
    <row r="13727" ht="15.75" customHeight="1">
      <c r="A13727" s="1" t="s">
        <v>29163</v>
      </c>
      <c r="B13727" s="1">
        <v>2.0</v>
      </c>
      <c r="C13727" s="1" t="s">
        <v>29164</v>
      </c>
      <c r="D13727" s="1" t="s">
        <v>29165</v>
      </c>
      <c r="E13727" s="1" t="s">
        <v>296</v>
      </c>
      <c r="F13727" s="1" t="s">
        <v>11</v>
      </c>
      <c r="G13727" s="1" t="str">
        <f>IFERROR(__xludf.DUMMYFUNCTION("GOOGLETRANSLATE(D13727,""fr"",""en"")"),"#VALUE!")</f>
        <v>#VALUE!</v>
      </c>
    </row>
    <row r="13728" ht="15.75" customHeight="1">
      <c r="A13728" s="1" t="s">
        <v>3312</v>
      </c>
      <c r="B13728" s="1">
        <v>5.0</v>
      </c>
      <c r="C13728" s="1" t="s">
        <v>29166</v>
      </c>
      <c r="D13728" s="1" t="s">
        <v>29167</v>
      </c>
      <c r="E13728" s="1" t="s">
        <v>448</v>
      </c>
      <c r="F13728" s="1" t="s">
        <v>84</v>
      </c>
      <c r="G13728" s="1" t="str">
        <f>IFERROR(__xludf.DUMMYFUNCTION("GOOGLETRANSLATE(D13728,""fr"",""en"")"),"#VALUE!")</f>
        <v>#VALUE!</v>
      </c>
    </row>
    <row r="13729" ht="15.75" customHeight="1">
      <c r="A13729" s="1" t="s">
        <v>2728</v>
      </c>
      <c r="B13729" s="1">
        <v>4.0</v>
      </c>
      <c r="C13729" s="1" t="s">
        <v>29168</v>
      </c>
      <c r="D13729" s="1" t="s">
        <v>29169</v>
      </c>
      <c r="E13729" s="1" t="s">
        <v>21</v>
      </c>
      <c r="F13729" s="1" t="s">
        <v>11</v>
      </c>
      <c r="G13729" s="1" t="str">
        <f>IFERROR(__xludf.DUMMYFUNCTION("GOOGLETRANSLATE(D13729,""fr"",""en"")"),"#VALUE!")</f>
        <v>#VALUE!</v>
      </c>
    </row>
    <row r="13730" ht="15.75" customHeight="1">
      <c r="A13730" s="1" t="s">
        <v>2448</v>
      </c>
      <c r="B13730" s="1">
        <v>4.0</v>
      </c>
      <c r="C13730" s="1" t="s">
        <v>29170</v>
      </c>
      <c r="D13730" s="1" t="s">
        <v>29171</v>
      </c>
      <c r="E13730" s="1" t="s">
        <v>554</v>
      </c>
      <c r="F13730" s="1" t="s">
        <v>30</v>
      </c>
      <c r="G13730" s="1" t="str">
        <f>IFERROR(__xludf.DUMMYFUNCTION("GOOGLETRANSLATE(D13730,""fr"",""en"")"),"#VALUE!")</f>
        <v>#VALUE!</v>
      </c>
    </row>
    <row r="13731" ht="15.75" customHeight="1">
      <c r="A13731" s="1" t="s">
        <v>1353</v>
      </c>
      <c r="B13731" s="1">
        <v>4.0</v>
      </c>
      <c r="C13731" s="1" t="s">
        <v>29172</v>
      </c>
      <c r="D13731" s="1" t="s">
        <v>29173</v>
      </c>
      <c r="E13731" s="1" t="s">
        <v>65</v>
      </c>
      <c r="F13731" s="1" t="s">
        <v>66</v>
      </c>
      <c r="G13731" s="1" t="str">
        <f>IFERROR(__xludf.DUMMYFUNCTION("GOOGLETRANSLATE(D13731,""fr"",""en"")"),"#VALUE!")</f>
        <v>#VALUE!</v>
      </c>
    </row>
    <row r="13732" ht="15.75" customHeight="1">
      <c r="A13732" s="1" t="s">
        <v>8877</v>
      </c>
      <c r="B13732" s="1">
        <v>1.0</v>
      </c>
      <c r="C13732" s="1" t="s">
        <v>29174</v>
      </c>
      <c r="D13732" s="1" t="s">
        <v>29175</v>
      </c>
      <c r="E13732" s="1" t="s">
        <v>125</v>
      </c>
      <c r="F13732" s="1" t="s">
        <v>11</v>
      </c>
      <c r="G13732" s="1" t="str">
        <f>IFERROR(__xludf.DUMMYFUNCTION("GOOGLETRANSLATE(D13732,""fr"",""en"")"),"#VALUE!")</f>
        <v>#VALUE!</v>
      </c>
    </row>
    <row r="13733" ht="15.75" customHeight="1">
      <c r="A13733" s="1" t="s">
        <v>2231</v>
      </c>
      <c r="B13733" s="1">
        <v>4.0</v>
      </c>
      <c r="C13733" s="1" t="s">
        <v>29176</v>
      </c>
      <c r="D13733" s="1" t="s">
        <v>29177</v>
      </c>
      <c r="E13733" s="1" t="s">
        <v>21</v>
      </c>
      <c r="F13733" s="1" t="s">
        <v>11</v>
      </c>
      <c r="G13733" s="1" t="str">
        <f>IFERROR(__xludf.DUMMYFUNCTION("GOOGLETRANSLATE(D13733,""fr"",""en"")"),"#VALUE!")</f>
        <v>#VALUE!</v>
      </c>
    </row>
    <row r="13734" ht="15.75" customHeight="1">
      <c r="A13734" s="1" t="s">
        <v>485</v>
      </c>
      <c r="B13734" s="1">
        <v>3.0</v>
      </c>
      <c r="C13734" s="1" t="s">
        <v>29178</v>
      </c>
      <c r="D13734" s="1" t="s">
        <v>29179</v>
      </c>
      <c r="E13734" s="1" t="s">
        <v>10</v>
      </c>
      <c r="F13734" s="1" t="s">
        <v>11</v>
      </c>
      <c r="G13734" s="1" t="str">
        <f>IFERROR(__xludf.DUMMYFUNCTION("GOOGLETRANSLATE(D13734,""fr"",""en"")"),"#VALUE!")</f>
        <v>#VALUE!</v>
      </c>
    </row>
    <row r="13735" ht="15.75" customHeight="1">
      <c r="A13735" s="1" t="s">
        <v>1816</v>
      </c>
      <c r="B13735" s="1">
        <v>4.0</v>
      </c>
      <c r="C13735" s="1" t="s">
        <v>29180</v>
      </c>
      <c r="D13735" s="1" t="s">
        <v>29181</v>
      </c>
      <c r="E13735" s="1" t="s">
        <v>10</v>
      </c>
      <c r="F13735" s="1" t="s">
        <v>11</v>
      </c>
      <c r="G13735" s="1" t="str">
        <f>IFERROR(__xludf.DUMMYFUNCTION("GOOGLETRANSLATE(D13735,""fr"",""en"")"),"#VALUE!")</f>
        <v>#VALUE!</v>
      </c>
    </row>
    <row r="13736" ht="15.75" customHeight="1">
      <c r="A13736" s="1" t="s">
        <v>11868</v>
      </c>
      <c r="B13736" s="1">
        <v>5.0</v>
      </c>
      <c r="C13736" s="1" t="s">
        <v>29182</v>
      </c>
      <c r="D13736" s="1" t="s">
        <v>29183</v>
      </c>
      <c r="E13736" s="1" t="s">
        <v>614</v>
      </c>
      <c r="F13736" s="1" t="s">
        <v>30</v>
      </c>
      <c r="G13736" s="1" t="str">
        <f>IFERROR(__xludf.DUMMYFUNCTION("GOOGLETRANSLATE(D13736,""fr"",""en"")"),"#VALUE!")</f>
        <v>#VALUE!</v>
      </c>
    </row>
    <row r="13737" ht="15.75" customHeight="1">
      <c r="A13737" s="1" t="s">
        <v>20801</v>
      </c>
      <c r="B13737" s="1">
        <v>5.0</v>
      </c>
      <c r="C13737" s="1" t="s">
        <v>29184</v>
      </c>
      <c r="D13737" s="1" t="s">
        <v>29185</v>
      </c>
      <c r="E13737" s="1" t="s">
        <v>280</v>
      </c>
      <c r="F13737" s="1" t="s">
        <v>11</v>
      </c>
      <c r="G13737" s="1" t="str">
        <f>IFERROR(__xludf.DUMMYFUNCTION("GOOGLETRANSLATE(D13737,""fr"",""en"")"),"#VALUE!")</f>
        <v>#VALUE!</v>
      </c>
    </row>
    <row r="13738" ht="15.75" customHeight="1">
      <c r="A13738" s="1" t="s">
        <v>621</v>
      </c>
      <c r="B13738" s="1">
        <v>3.0</v>
      </c>
      <c r="C13738" s="1" t="s">
        <v>29186</v>
      </c>
      <c r="D13738" s="1" t="s">
        <v>29187</v>
      </c>
      <c r="E13738" s="1" t="s">
        <v>10</v>
      </c>
      <c r="F13738" s="1" t="s">
        <v>11</v>
      </c>
      <c r="G13738" s="1" t="str">
        <f>IFERROR(__xludf.DUMMYFUNCTION("GOOGLETRANSLATE(D13738,""fr"",""en"")"),"#VALUE!")</f>
        <v>#VALUE!</v>
      </c>
    </row>
    <row r="13739" ht="15.75" customHeight="1">
      <c r="A13739" s="1" t="s">
        <v>5495</v>
      </c>
      <c r="B13739" s="1">
        <v>2.0</v>
      </c>
      <c r="C13739" s="1" t="s">
        <v>29188</v>
      </c>
      <c r="D13739" s="1" t="s">
        <v>29189</v>
      </c>
      <c r="E13739" s="1" t="s">
        <v>125</v>
      </c>
      <c r="F13739" s="1" t="s">
        <v>110</v>
      </c>
      <c r="G13739" s="1" t="str">
        <f>IFERROR(__xludf.DUMMYFUNCTION("GOOGLETRANSLATE(D13739,""fr"",""en"")"),"#VALUE!")</f>
        <v>#VALUE!</v>
      </c>
    </row>
    <row r="13740" ht="15.75" customHeight="1">
      <c r="A13740" s="1" t="s">
        <v>77</v>
      </c>
      <c r="B13740" s="1">
        <v>4.0</v>
      </c>
      <c r="C13740" s="1" t="s">
        <v>29190</v>
      </c>
      <c r="D13740" s="1" t="s">
        <v>29191</v>
      </c>
      <c r="E13740" s="1" t="s">
        <v>21</v>
      </c>
      <c r="F13740" s="1" t="s">
        <v>11</v>
      </c>
      <c r="G13740" s="1" t="str">
        <f>IFERROR(__xludf.DUMMYFUNCTION("GOOGLETRANSLATE(D13740,""fr"",""en"")"),"#VALUE!")</f>
        <v>#VALUE!</v>
      </c>
    </row>
    <row r="13741" ht="15.75" customHeight="1">
      <c r="A13741" s="1" t="s">
        <v>314</v>
      </c>
      <c r="B13741" s="1">
        <v>3.0</v>
      </c>
      <c r="C13741" s="1" t="s">
        <v>29192</v>
      </c>
      <c r="D13741" s="1" t="s">
        <v>29193</v>
      </c>
      <c r="E13741" s="1" t="s">
        <v>29</v>
      </c>
      <c r="F13741" s="1" t="s">
        <v>30</v>
      </c>
      <c r="G13741" s="1" t="str">
        <f>IFERROR(__xludf.DUMMYFUNCTION("GOOGLETRANSLATE(D13741,""fr"",""en"")"),"#VALUE!")</f>
        <v>#VALUE!</v>
      </c>
    </row>
    <row r="13742" ht="15.75" customHeight="1">
      <c r="A13742" s="1" t="s">
        <v>569</v>
      </c>
      <c r="B13742" s="1">
        <v>5.0</v>
      </c>
      <c r="C13742" s="1" t="s">
        <v>29194</v>
      </c>
      <c r="D13742" s="1" t="s">
        <v>29195</v>
      </c>
      <c r="E13742" s="1" t="s">
        <v>169</v>
      </c>
      <c r="F13742" s="1" t="s">
        <v>11</v>
      </c>
      <c r="G13742" s="1" t="str">
        <f>IFERROR(__xludf.DUMMYFUNCTION("GOOGLETRANSLATE(D13742,""fr"",""en"")"),"#VALUE!")</f>
        <v>#VALUE!</v>
      </c>
    </row>
    <row r="13743" ht="15.75" customHeight="1">
      <c r="A13743" s="1" t="s">
        <v>166</v>
      </c>
      <c r="B13743" s="1">
        <v>5.0</v>
      </c>
      <c r="C13743" s="1" t="s">
        <v>29196</v>
      </c>
      <c r="D13743" s="1" t="s">
        <v>29197</v>
      </c>
      <c r="E13743" s="1" t="s">
        <v>65</v>
      </c>
      <c r="F13743" s="1" t="s">
        <v>66</v>
      </c>
      <c r="G13743" s="1" t="str">
        <f>IFERROR(__xludf.DUMMYFUNCTION("GOOGLETRANSLATE(D13743,""fr"",""en"")"),"#VALUE!")</f>
        <v>#VALUE!</v>
      </c>
    </row>
    <row r="13744" ht="15.75" customHeight="1">
      <c r="A13744" s="1" t="s">
        <v>3823</v>
      </c>
      <c r="B13744" s="1">
        <v>1.0</v>
      </c>
      <c r="C13744" s="1" t="s">
        <v>29198</v>
      </c>
      <c r="D13744" s="1" t="s">
        <v>29199</v>
      </c>
      <c r="E13744" s="1" t="s">
        <v>10</v>
      </c>
      <c r="F13744" s="1" t="s">
        <v>11</v>
      </c>
      <c r="G13744" s="1" t="str">
        <f>IFERROR(__xludf.DUMMYFUNCTION("GOOGLETRANSLATE(D13744,""fr"",""en"")"),"#VALUE!")</f>
        <v>#VALUE!</v>
      </c>
    </row>
    <row r="13745" ht="15.75" customHeight="1">
      <c r="A13745" s="1" t="s">
        <v>3442</v>
      </c>
      <c r="B13745" s="1">
        <v>1.0</v>
      </c>
      <c r="C13745" s="1" t="s">
        <v>29200</v>
      </c>
      <c r="D13745" s="1" t="s">
        <v>29201</v>
      </c>
      <c r="E13745" s="1" t="s">
        <v>273</v>
      </c>
      <c r="F13745" s="1" t="s">
        <v>110</v>
      </c>
      <c r="G13745" s="1" t="str">
        <f>IFERROR(__xludf.DUMMYFUNCTION("GOOGLETRANSLATE(D13745,""fr"",""en"")"),"#VALUE!")</f>
        <v>#VALUE!</v>
      </c>
    </row>
    <row r="13746" ht="15.75" customHeight="1">
      <c r="A13746" s="1" t="s">
        <v>1969</v>
      </c>
      <c r="B13746" s="1">
        <v>4.0</v>
      </c>
      <c r="C13746" s="1" t="s">
        <v>29202</v>
      </c>
      <c r="D13746" s="1" t="s">
        <v>29203</v>
      </c>
      <c r="E13746" s="1" t="s">
        <v>109</v>
      </c>
      <c r="F13746" s="1" t="s">
        <v>110</v>
      </c>
      <c r="G13746" s="1" t="str">
        <f>IFERROR(__xludf.DUMMYFUNCTION("GOOGLETRANSLATE(D13746,""fr"",""en"")"),"#VALUE!")</f>
        <v>#VALUE!</v>
      </c>
    </row>
    <row r="13747" ht="15.75" customHeight="1">
      <c r="A13747" s="1" t="s">
        <v>899</v>
      </c>
      <c r="B13747" s="1">
        <v>4.0</v>
      </c>
      <c r="C13747" s="1" t="s">
        <v>29204</v>
      </c>
      <c r="D13747" s="1" t="s">
        <v>29205</v>
      </c>
      <c r="E13747" s="1" t="s">
        <v>10</v>
      </c>
      <c r="F13747" s="1" t="s">
        <v>11</v>
      </c>
      <c r="G13747" s="1" t="str">
        <f>IFERROR(__xludf.DUMMYFUNCTION("GOOGLETRANSLATE(D13747,""fr"",""en"")"),"#VALUE!")</f>
        <v>#VALUE!</v>
      </c>
    </row>
    <row r="13748" ht="15.75" customHeight="1">
      <c r="A13748" s="1" t="s">
        <v>2637</v>
      </c>
      <c r="B13748" s="1">
        <v>4.0</v>
      </c>
      <c r="C13748" s="1" t="s">
        <v>29206</v>
      </c>
      <c r="D13748" s="1" t="s">
        <v>29207</v>
      </c>
      <c r="E13748" s="1" t="s">
        <v>65</v>
      </c>
      <c r="F13748" s="1" t="s">
        <v>66</v>
      </c>
      <c r="G13748" s="1" t="str">
        <f>IFERROR(__xludf.DUMMYFUNCTION("GOOGLETRANSLATE(D13748,""fr"",""en"")"),"#VALUE!")</f>
        <v>#VALUE!</v>
      </c>
    </row>
    <row r="13749" ht="15.75" customHeight="1">
      <c r="A13749" s="1" t="s">
        <v>14704</v>
      </c>
      <c r="B13749" s="1">
        <v>1.0</v>
      </c>
      <c r="C13749" s="1" t="s">
        <v>29208</v>
      </c>
      <c r="D13749" s="1" t="s">
        <v>29209</v>
      </c>
      <c r="E13749" s="1" t="s">
        <v>10</v>
      </c>
      <c r="F13749" s="1" t="s">
        <v>11</v>
      </c>
      <c r="G13749" s="1" t="str">
        <f>IFERROR(__xludf.DUMMYFUNCTION("GOOGLETRANSLATE(D13749,""fr"",""en"")"),"#VALUE!")</f>
        <v>#VALUE!</v>
      </c>
    </row>
    <row r="13750" ht="15.75" customHeight="1">
      <c r="A13750" s="1" t="s">
        <v>2141</v>
      </c>
      <c r="B13750" s="1">
        <v>3.0</v>
      </c>
      <c r="C13750" s="1" t="s">
        <v>29210</v>
      </c>
      <c r="D13750" s="1" t="s">
        <v>29211</v>
      </c>
      <c r="E13750" s="1" t="s">
        <v>10</v>
      </c>
      <c r="F13750" s="1" t="s">
        <v>11</v>
      </c>
      <c r="G13750" s="1" t="str">
        <f>IFERROR(__xludf.DUMMYFUNCTION("GOOGLETRANSLATE(D13750,""fr"",""en"")"),"#VALUE!")</f>
        <v>#VALUE!</v>
      </c>
    </row>
    <row r="13751" ht="15.75" customHeight="1">
      <c r="A13751" s="1" t="s">
        <v>18</v>
      </c>
      <c r="B13751" s="1">
        <v>5.0</v>
      </c>
      <c r="C13751" s="1" t="s">
        <v>29212</v>
      </c>
      <c r="D13751" s="1" t="s">
        <v>29213</v>
      </c>
      <c r="E13751" s="1" t="s">
        <v>614</v>
      </c>
      <c r="F13751" s="1" t="s">
        <v>30</v>
      </c>
      <c r="G13751" s="1" t="str">
        <f>IFERROR(__xludf.DUMMYFUNCTION("GOOGLETRANSLATE(D13751,""fr"",""en"")"),"#VALUE!")</f>
        <v>#VALUE!</v>
      </c>
    </row>
    <row r="13752" ht="15.75" customHeight="1">
      <c r="A13752" s="1" t="s">
        <v>3818</v>
      </c>
      <c r="B13752" s="1">
        <v>5.0</v>
      </c>
      <c r="C13752" s="1" t="s">
        <v>29214</v>
      </c>
      <c r="D13752" s="1" t="s">
        <v>29215</v>
      </c>
      <c r="E13752" s="1" t="s">
        <v>21</v>
      </c>
      <c r="F13752" s="1" t="s">
        <v>11</v>
      </c>
      <c r="G13752" s="1" t="str">
        <f>IFERROR(__xludf.DUMMYFUNCTION("GOOGLETRANSLATE(D13752,""fr"",""en"")"),"#VALUE!")</f>
        <v>#VALUE!</v>
      </c>
    </row>
    <row r="13753" ht="15.75" customHeight="1">
      <c r="A13753" s="1" t="s">
        <v>1934</v>
      </c>
      <c r="B13753" s="1">
        <v>5.0</v>
      </c>
      <c r="C13753" s="1" t="s">
        <v>29216</v>
      </c>
      <c r="D13753" s="1" t="s">
        <v>29217</v>
      </c>
      <c r="E13753" s="1" t="s">
        <v>10</v>
      </c>
      <c r="F13753" s="1" t="s">
        <v>11</v>
      </c>
      <c r="G13753" s="1" t="str">
        <f>IFERROR(__xludf.DUMMYFUNCTION("GOOGLETRANSLATE(D13753,""fr"",""en"")"),"#VALUE!")</f>
        <v>#VALUE!</v>
      </c>
    </row>
    <row r="13754" ht="15.75" customHeight="1">
      <c r="A13754" s="1" t="s">
        <v>1107</v>
      </c>
      <c r="B13754" s="1">
        <v>4.0</v>
      </c>
      <c r="C13754" s="1" t="s">
        <v>29218</v>
      </c>
      <c r="D13754" s="1" t="s">
        <v>29219</v>
      </c>
      <c r="E13754" s="1" t="s">
        <v>109</v>
      </c>
      <c r="F13754" s="1" t="s">
        <v>110</v>
      </c>
      <c r="G13754" s="1" t="str">
        <f>IFERROR(__xludf.DUMMYFUNCTION("GOOGLETRANSLATE(D13754,""fr"",""en"")"),"#VALUE!")</f>
        <v>#VALUE!</v>
      </c>
    </row>
    <row r="13755" ht="15.75" customHeight="1">
      <c r="A13755" s="1" t="s">
        <v>2343</v>
      </c>
      <c r="B13755" s="1">
        <v>4.0</v>
      </c>
      <c r="C13755" s="1" t="s">
        <v>29220</v>
      </c>
      <c r="D13755" s="1" t="s">
        <v>29221</v>
      </c>
      <c r="E13755" s="1" t="s">
        <v>10</v>
      </c>
      <c r="F13755" s="1" t="s">
        <v>11</v>
      </c>
      <c r="G13755" s="1" t="str">
        <f>IFERROR(__xludf.DUMMYFUNCTION("GOOGLETRANSLATE(D13755,""fr"",""en"")"),"#VALUE!")</f>
        <v>#VALUE!</v>
      </c>
    </row>
    <row r="13756" ht="15.75" customHeight="1">
      <c r="A13756" s="1" t="s">
        <v>1135</v>
      </c>
      <c r="B13756" s="1">
        <v>4.0</v>
      </c>
      <c r="C13756" s="1" t="s">
        <v>29222</v>
      </c>
      <c r="D13756" s="1" t="s">
        <v>29223</v>
      </c>
      <c r="E13756" s="1" t="s">
        <v>10</v>
      </c>
      <c r="F13756" s="1" t="s">
        <v>11</v>
      </c>
      <c r="G13756" s="1" t="str">
        <f>IFERROR(__xludf.DUMMYFUNCTION("GOOGLETRANSLATE(D13756,""fr"",""en"")"),"#VALUE!")</f>
        <v>#VALUE!</v>
      </c>
    </row>
    <row r="13757" ht="15.75" customHeight="1">
      <c r="A13757" s="1" t="s">
        <v>329</v>
      </c>
      <c r="B13757" s="1">
        <v>1.0</v>
      </c>
      <c r="C13757" s="1" t="s">
        <v>29224</v>
      </c>
      <c r="D13757" s="1" t="s">
        <v>29225</v>
      </c>
      <c r="E13757" s="1" t="s">
        <v>47</v>
      </c>
      <c r="F13757" s="1" t="s">
        <v>48</v>
      </c>
      <c r="G13757" s="1" t="str">
        <f>IFERROR(__xludf.DUMMYFUNCTION("GOOGLETRANSLATE(D13757,""fr"",""en"")"),"#VALUE!")</f>
        <v>#VALUE!</v>
      </c>
    </row>
    <row r="13758" ht="15.75" customHeight="1">
      <c r="A13758" s="1" t="s">
        <v>5481</v>
      </c>
      <c r="B13758" s="1">
        <v>4.0</v>
      </c>
      <c r="C13758" s="1" t="s">
        <v>5482</v>
      </c>
      <c r="D13758" s="1" t="s">
        <v>29226</v>
      </c>
      <c r="E13758" s="1" t="s">
        <v>169</v>
      </c>
      <c r="F13758" s="1" t="s">
        <v>11</v>
      </c>
      <c r="G13758" s="1" t="str">
        <f>IFERROR(__xludf.DUMMYFUNCTION("GOOGLETRANSLATE(D13758,""fr"",""en"")"),"#VALUE!")</f>
        <v>#VALUE!</v>
      </c>
    </row>
    <row r="13759" ht="15.75" customHeight="1">
      <c r="A13759" s="1" t="s">
        <v>77</v>
      </c>
      <c r="B13759" s="1">
        <v>4.0</v>
      </c>
      <c r="C13759" s="1" t="s">
        <v>24755</v>
      </c>
      <c r="D13759" s="1" t="s">
        <v>29227</v>
      </c>
      <c r="E13759" s="1" t="s">
        <v>484</v>
      </c>
      <c r="F13759" s="1" t="s">
        <v>118</v>
      </c>
      <c r="G13759" s="1" t="str">
        <f>IFERROR(__xludf.DUMMYFUNCTION("GOOGLETRANSLATE(D13759,""fr"",""en"")"),"#VALUE!")</f>
        <v>#VALUE!</v>
      </c>
    </row>
    <row r="13760" ht="15.75" customHeight="1">
      <c r="A13760" s="1" t="s">
        <v>3533</v>
      </c>
      <c r="B13760" s="1">
        <v>2.0</v>
      </c>
      <c r="C13760" s="1" t="s">
        <v>29228</v>
      </c>
      <c r="D13760" s="1" t="s">
        <v>29229</v>
      </c>
      <c r="E13760" s="1" t="s">
        <v>273</v>
      </c>
      <c r="F13760" s="1" t="s">
        <v>110</v>
      </c>
      <c r="G13760" s="1" t="str">
        <f>IFERROR(__xludf.DUMMYFUNCTION("GOOGLETRANSLATE(D13760,""fr"",""en"")"),"#VALUE!")</f>
        <v>#VALUE!</v>
      </c>
    </row>
    <row r="13761" ht="15.75" customHeight="1">
      <c r="A13761" s="1" t="s">
        <v>7854</v>
      </c>
      <c r="B13761" s="1">
        <v>3.0</v>
      </c>
      <c r="C13761" s="1" t="s">
        <v>29230</v>
      </c>
      <c r="D13761" s="1" t="s">
        <v>29231</v>
      </c>
      <c r="E13761" s="1" t="s">
        <v>125</v>
      </c>
      <c r="F13761" s="1" t="s">
        <v>11</v>
      </c>
      <c r="G13761" s="1" t="str">
        <f>IFERROR(__xludf.DUMMYFUNCTION("GOOGLETRANSLATE(D13761,""fr"",""en"")"),"#VALUE!")</f>
        <v>#VALUE!</v>
      </c>
    </row>
    <row r="13762" ht="15.75" customHeight="1">
      <c r="A13762" s="1" t="s">
        <v>673</v>
      </c>
      <c r="B13762" s="1">
        <v>5.0</v>
      </c>
      <c r="C13762" s="1" t="s">
        <v>29232</v>
      </c>
      <c r="D13762" s="1" t="s">
        <v>29233</v>
      </c>
      <c r="E13762" s="1" t="s">
        <v>29</v>
      </c>
      <c r="F13762" s="1" t="s">
        <v>30</v>
      </c>
      <c r="G13762" s="1" t="str">
        <f>IFERROR(__xludf.DUMMYFUNCTION("GOOGLETRANSLATE(D13762,""fr"",""en"")"),"#VALUE!")</f>
        <v>#VALUE!</v>
      </c>
    </row>
    <row r="13763" ht="15.75" customHeight="1">
      <c r="A13763" s="1" t="s">
        <v>1764</v>
      </c>
      <c r="B13763" s="1">
        <v>4.0</v>
      </c>
      <c r="C13763" s="1" t="s">
        <v>29234</v>
      </c>
      <c r="D13763" s="1" t="s">
        <v>29235</v>
      </c>
      <c r="E13763" s="1" t="s">
        <v>10</v>
      </c>
      <c r="F13763" s="1" t="s">
        <v>11</v>
      </c>
      <c r="G13763" s="1" t="str">
        <f>IFERROR(__xludf.DUMMYFUNCTION("GOOGLETRANSLATE(D13763,""fr"",""en"")"),"#VALUE!")</f>
        <v>#VALUE!</v>
      </c>
    </row>
    <row r="13764" ht="15.75" customHeight="1">
      <c r="A13764" s="1" t="s">
        <v>701</v>
      </c>
      <c r="B13764" s="1">
        <v>4.0</v>
      </c>
      <c r="C13764" s="1" t="s">
        <v>29236</v>
      </c>
      <c r="D13764" s="1" t="s">
        <v>29237</v>
      </c>
      <c r="E13764" s="1" t="s">
        <v>21</v>
      </c>
      <c r="F13764" s="1" t="s">
        <v>11</v>
      </c>
      <c r="G13764" s="1" t="str">
        <f>IFERROR(__xludf.DUMMYFUNCTION("GOOGLETRANSLATE(D13764,""fr"",""en"")"),"#VALUE!")</f>
        <v>#VALUE!</v>
      </c>
    </row>
    <row r="13765" ht="15.75" customHeight="1">
      <c r="A13765" s="1" t="s">
        <v>624</v>
      </c>
      <c r="B13765" s="1">
        <v>3.0</v>
      </c>
      <c r="C13765" s="1" t="s">
        <v>29238</v>
      </c>
      <c r="D13765" s="1" t="s">
        <v>29239</v>
      </c>
      <c r="E13765" s="1" t="s">
        <v>169</v>
      </c>
      <c r="F13765" s="1" t="s">
        <v>11</v>
      </c>
      <c r="G13765" s="1" t="str">
        <f>IFERROR(__xludf.DUMMYFUNCTION("GOOGLETRANSLATE(D13765,""fr"",""en"")"),"#VALUE!")</f>
        <v>#VALUE!</v>
      </c>
    </row>
    <row r="13766" ht="15.75" customHeight="1">
      <c r="A13766" s="1" t="s">
        <v>1065</v>
      </c>
      <c r="B13766" s="1">
        <v>1.0</v>
      </c>
      <c r="C13766" s="1" t="s">
        <v>29240</v>
      </c>
      <c r="D13766" s="1" t="s">
        <v>29241</v>
      </c>
      <c r="E13766" s="1" t="s">
        <v>10</v>
      </c>
      <c r="F13766" s="1" t="s">
        <v>11</v>
      </c>
      <c r="G13766" s="1" t="str">
        <f>IFERROR(__xludf.DUMMYFUNCTION("GOOGLETRANSLATE(D13766,""fr"",""en"")"),"#VALUE!")</f>
        <v>#VALUE!</v>
      </c>
    </row>
    <row r="13767" ht="15.75" customHeight="1">
      <c r="A13767" s="1" t="s">
        <v>374</v>
      </c>
      <c r="B13767" s="1">
        <v>2.0</v>
      </c>
      <c r="C13767" s="1" t="s">
        <v>29242</v>
      </c>
      <c r="D13767" s="1" t="s">
        <v>29243</v>
      </c>
      <c r="E13767" s="1" t="s">
        <v>109</v>
      </c>
      <c r="F13767" s="1" t="s">
        <v>11</v>
      </c>
      <c r="G13767" s="1" t="str">
        <f>IFERROR(__xludf.DUMMYFUNCTION("GOOGLETRANSLATE(D13767,""fr"",""en"")"),"#VALUE!")</f>
        <v>#VALUE!</v>
      </c>
    </row>
    <row r="13768" ht="15.75" customHeight="1">
      <c r="A13768" s="1" t="s">
        <v>2753</v>
      </c>
      <c r="B13768" s="1">
        <v>5.0</v>
      </c>
      <c r="C13768" s="1" t="s">
        <v>29244</v>
      </c>
      <c r="D13768" s="1" t="s">
        <v>29245</v>
      </c>
      <c r="E13768" s="1" t="s">
        <v>21</v>
      </c>
      <c r="F13768" s="1" t="s">
        <v>11</v>
      </c>
      <c r="G13768" s="1" t="str">
        <f>IFERROR(__xludf.DUMMYFUNCTION("GOOGLETRANSLATE(D13768,""fr"",""en"")"),"#VALUE!")</f>
        <v>#VALUE!</v>
      </c>
    </row>
    <row r="13769" ht="15.75" customHeight="1">
      <c r="A13769" s="1" t="s">
        <v>1775</v>
      </c>
      <c r="B13769" s="1">
        <v>4.0</v>
      </c>
      <c r="C13769" s="1" t="s">
        <v>29246</v>
      </c>
      <c r="D13769" s="1" t="s">
        <v>29247</v>
      </c>
      <c r="E13769" s="1" t="s">
        <v>10</v>
      </c>
      <c r="F13769" s="1" t="s">
        <v>11</v>
      </c>
      <c r="G13769" s="1" t="str">
        <f>IFERROR(__xludf.DUMMYFUNCTION("GOOGLETRANSLATE(D13769,""fr"",""en"")"),"#VALUE!")</f>
        <v>#VALUE!</v>
      </c>
    </row>
    <row r="13770" ht="15.75" customHeight="1">
      <c r="A13770" s="1" t="s">
        <v>5780</v>
      </c>
      <c r="B13770" s="1">
        <v>4.0</v>
      </c>
      <c r="C13770" s="1" t="s">
        <v>29248</v>
      </c>
      <c r="D13770" s="1" t="s">
        <v>29249</v>
      </c>
      <c r="E13770" s="1" t="s">
        <v>109</v>
      </c>
      <c r="F13770" s="1" t="s">
        <v>110</v>
      </c>
      <c r="G13770" s="1" t="str">
        <f>IFERROR(__xludf.DUMMYFUNCTION("GOOGLETRANSLATE(D13770,""fr"",""en"")"),"#VALUE!")</f>
        <v>#VALUE!</v>
      </c>
    </row>
    <row r="13771" ht="15.75" customHeight="1">
      <c r="A13771" s="1" t="s">
        <v>4455</v>
      </c>
      <c r="B13771" s="1">
        <v>3.0</v>
      </c>
      <c r="C13771" s="1" t="s">
        <v>29250</v>
      </c>
      <c r="D13771" s="1" t="s">
        <v>29251</v>
      </c>
      <c r="E13771" s="1" t="s">
        <v>21</v>
      </c>
      <c r="F13771" s="1" t="s">
        <v>11</v>
      </c>
      <c r="G13771" s="1" t="str">
        <f>IFERROR(__xludf.DUMMYFUNCTION("GOOGLETRANSLATE(D13771,""fr"",""en"")"),"#VALUE!")</f>
        <v>#VALUE!</v>
      </c>
    </row>
    <row r="13772" ht="15.75" customHeight="1">
      <c r="A13772" s="1" t="s">
        <v>1350</v>
      </c>
      <c r="B13772" s="1">
        <v>1.0</v>
      </c>
      <c r="C13772" s="1" t="s">
        <v>29252</v>
      </c>
      <c r="D13772" s="1" t="s">
        <v>29253</v>
      </c>
      <c r="E13772" s="1" t="s">
        <v>750</v>
      </c>
      <c r="F13772" s="1" t="s">
        <v>110</v>
      </c>
      <c r="G13772" s="1" t="str">
        <f>IFERROR(__xludf.DUMMYFUNCTION("GOOGLETRANSLATE(D13772,""fr"",""en"")"),"#VALUE!")</f>
        <v>#VALUE!</v>
      </c>
    </row>
    <row r="13773" ht="15.75" customHeight="1">
      <c r="A13773" s="1" t="s">
        <v>5094</v>
      </c>
      <c r="B13773" s="1">
        <v>5.0</v>
      </c>
      <c r="C13773" s="1" t="s">
        <v>29254</v>
      </c>
      <c r="D13773" s="1" t="s">
        <v>29255</v>
      </c>
      <c r="E13773" s="1" t="s">
        <v>1192</v>
      </c>
      <c r="F13773" s="1" t="s">
        <v>110</v>
      </c>
      <c r="G13773" s="1" t="str">
        <f>IFERROR(__xludf.DUMMYFUNCTION("GOOGLETRANSLATE(D13773,""fr"",""en"")"),"#VALUE!")</f>
        <v>#VALUE!</v>
      </c>
    </row>
    <row r="13774" ht="15.75" customHeight="1">
      <c r="A13774" s="1" t="s">
        <v>4544</v>
      </c>
      <c r="B13774" s="1">
        <v>1.0</v>
      </c>
      <c r="C13774" s="1" t="s">
        <v>29256</v>
      </c>
      <c r="D13774" s="1" t="s">
        <v>29257</v>
      </c>
      <c r="E13774" s="1" t="s">
        <v>226</v>
      </c>
      <c r="F13774" s="1" t="s">
        <v>11</v>
      </c>
      <c r="G13774" s="1" t="str">
        <f>IFERROR(__xludf.DUMMYFUNCTION("GOOGLETRANSLATE(D13774,""fr"",""en"")"),"#VALUE!")</f>
        <v>#VALUE!</v>
      </c>
    </row>
    <row r="13775" ht="15.75" customHeight="1">
      <c r="A13775" s="1" t="s">
        <v>594</v>
      </c>
      <c r="B13775" s="1">
        <v>1.0</v>
      </c>
      <c r="C13775" s="1" t="s">
        <v>29258</v>
      </c>
      <c r="D13775" s="1" t="s">
        <v>29259</v>
      </c>
      <c r="E13775" s="1" t="s">
        <v>10</v>
      </c>
      <c r="F13775" s="1" t="s">
        <v>11</v>
      </c>
      <c r="G13775" s="1" t="str">
        <f>IFERROR(__xludf.DUMMYFUNCTION("GOOGLETRANSLATE(D13775,""fr"",""en"")"),"#VALUE!")</f>
        <v>#VALUE!</v>
      </c>
    </row>
    <row r="13776" ht="15.75" customHeight="1">
      <c r="A13776" s="1" t="s">
        <v>758</v>
      </c>
      <c r="B13776" s="1">
        <v>4.0</v>
      </c>
      <c r="C13776" s="1" t="s">
        <v>29260</v>
      </c>
      <c r="D13776" s="1" t="s">
        <v>29261</v>
      </c>
      <c r="E13776" s="1" t="s">
        <v>169</v>
      </c>
      <c r="F13776" s="1" t="s">
        <v>11</v>
      </c>
      <c r="G13776" s="1" t="str">
        <f>IFERROR(__xludf.DUMMYFUNCTION("GOOGLETRANSLATE(D13776,""fr"",""en"")"),"#VALUE!")</f>
        <v>#VALUE!</v>
      </c>
    </row>
    <row r="13777" ht="15.75" customHeight="1">
      <c r="A13777" s="1" t="s">
        <v>11873</v>
      </c>
      <c r="B13777" s="1">
        <v>1.0</v>
      </c>
      <c r="C13777" s="1" t="s">
        <v>29262</v>
      </c>
      <c r="D13777" s="1" t="s">
        <v>29263</v>
      </c>
      <c r="E13777" s="1" t="s">
        <v>10</v>
      </c>
      <c r="F13777" s="1" t="s">
        <v>11</v>
      </c>
      <c r="G13777" s="1" t="str">
        <f>IFERROR(__xludf.DUMMYFUNCTION("GOOGLETRANSLATE(D13777,""fr"",""en"")"),"#VALUE!")</f>
        <v>#VALUE!</v>
      </c>
    </row>
    <row r="13778" ht="15.75" customHeight="1">
      <c r="A13778" s="1" t="s">
        <v>3060</v>
      </c>
      <c r="B13778" s="1">
        <v>5.0</v>
      </c>
      <c r="C13778" s="1" t="s">
        <v>29264</v>
      </c>
      <c r="D13778" s="1" t="s">
        <v>29265</v>
      </c>
      <c r="E13778" s="1" t="s">
        <v>21</v>
      </c>
      <c r="F13778" s="1" t="s">
        <v>11</v>
      </c>
      <c r="G13778" s="1" t="str">
        <f>IFERROR(__xludf.DUMMYFUNCTION("GOOGLETRANSLATE(D13778,""fr"",""en"")"),"#VALUE!")</f>
        <v>#VALUE!</v>
      </c>
    </row>
    <row r="13779" ht="15.75" customHeight="1">
      <c r="A13779" s="1" t="s">
        <v>738</v>
      </c>
      <c r="B13779" s="1">
        <v>5.0</v>
      </c>
      <c r="C13779" s="1" t="s">
        <v>29266</v>
      </c>
      <c r="D13779" s="1" t="s">
        <v>29267</v>
      </c>
      <c r="E13779" s="1" t="s">
        <v>10</v>
      </c>
      <c r="F13779" s="1" t="s">
        <v>11</v>
      </c>
      <c r="G13779" s="1" t="str">
        <f>IFERROR(__xludf.DUMMYFUNCTION("GOOGLETRANSLATE(D13779,""fr"",""en"")"),"#VALUE!")</f>
        <v>#VALUE!</v>
      </c>
    </row>
    <row r="13780" ht="15.75" customHeight="1">
      <c r="A13780" s="1" t="s">
        <v>597</v>
      </c>
      <c r="B13780" s="1">
        <v>2.0</v>
      </c>
      <c r="C13780" s="1" t="s">
        <v>29268</v>
      </c>
      <c r="D13780" s="1" t="s">
        <v>29269</v>
      </c>
      <c r="E13780" s="1" t="s">
        <v>29</v>
      </c>
      <c r="F13780" s="1" t="s">
        <v>30</v>
      </c>
      <c r="G13780" s="1" t="str">
        <f>IFERROR(__xludf.DUMMYFUNCTION("GOOGLETRANSLATE(D13780,""fr"",""en"")"),"#VALUE!")</f>
        <v>#VALUE!</v>
      </c>
    </row>
    <row r="13781" ht="15.75" customHeight="1">
      <c r="A13781" s="1" t="s">
        <v>1901</v>
      </c>
      <c r="B13781" s="1">
        <v>5.0</v>
      </c>
      <c r="C13781" s="1" t="s">
        <v>29270</v>
      </c>
      <c r="D13781" s="1" t="s">
        <v>29271</v>
      </c>
      <c r="E13781" s="1" t="s">
        <v>21</v>
      </c>
      <c r="F13781" s="1" t="s">
        <v>11</v>
      </c>
      <c r="G13781" s="1" t="str">
        <f>IFERROR(__xludf.DUMMYFUNCTION("GOOGLETRANSLATE(D13781,""fr"",""en"")"),"#VALUE!")</f>
        <v>#VALUE!</v>
      </c>
    </row>
    <row r="13782" ht="15.75" customHeight="1">
      <c r="A13782" s="1" t="s">
        <v>1699</v>
      </c>
      <c r="B13782" s="1">
        <v>2.0</v>
      </c>
      <c r="C13782" s="1" t="s">
        <v>29272</v>
      </c>
      <c r="D13782" s="1" t="s">
        <v>29273</v>
      </c>
      <c r="E13782" s="1" t="s">
        <v>10</v>
      </c>
      <c r="F13782" s="1" t="s">
        <v>11</v>
      </c>
      <c r="G13782" s="1" t="str">
        <f>IFERROR(__xludf.DUMMYFUNCTION("GOOGLETRANSLATE(D13782,""fr"",""en"")"),"#VALUE!")</f>
        <v>#VALUE!</v>
      </c>
    </row>
    <row r="13783" ht="15.75" customHeight="1">
      <c r="A13783" s="1" t="s">
        <v>1400</v>
      </c>
      <c r="B13783" s="1">
        <v>1.0</v>
      </c>
      <c r="C13783" s="1" t="s">
        <v>29274</v>
      </c>
      <c r="D13783" s="1" t="s">
        <v>29275</v>
      </c>
      <c r="E13783" s="1" t="s">
        <v>292</v>
      </c>
      <c r="F13783" s="1" t="s">
        <v>11</v>
      </c>
      <c r="G13783" s="1" t="str">
        <f>IFERROR(__xludf.DUMMYFUNCTION("GOOGLETRANSLATE(D13783,""fr"",""en"")"),"#VALUE!")</f>
        <v>#VALUE!</v>
      </c>
    </row>
    <row r="13784" ht="15.75" customHeight="1">
      <c r="A13784" s="1" t="s">
        <v>2737</v>
      </c>
      <c r="B13784" s="1">
        <v>1.0</v>
      </c>
      <c r="C13784" s="1" t="s">
        <v>29276</v>
      </c>
      <c r="D13784" s="1" t="s">
        <v>29277</v>
      </c>
      <c r="E13784" s="1" t="s">
        <v>3642</v>
      </c>
      <c r="F13784" s="1" t="s">
        <v>118</v>
      </c>
      <c r="G13784" s="1" t="str">
        <f>IFERROR(__xludf.DUMMYFUNCTION("GOOGLETRANSLATE(D13784,""fr"",""en"")"),"#VALUE!")</f>
        <v>#VALUE!</v>
      </c>
    </row>
    <row r="13785" ht="15.75" customHeight="1">
      <c r="A13785" s="1" t="s">
        <v>1215</v>
      </c>
      <c r="B13785" s="1">
        <v>1.0</v>
      </c>
      <c r="C13785" s="1" t="s">
        <v>29278</v>
      </c>
      <c r="D13785" s="1" t="s">
        <v>29279</v>
      </c>
      <c r="E13785" s="1" t="s">
        <v>960</v>
      </c>
      <c r="F13785" s="1" t="s">
        <v>84</v>
      </c>
      <c r="G13785" s="1" t="str">
        <f>IFERROR(__xludf.DUMMYFUNCTION("GOOGLETRANSLATE(D13785,""fr"",""en"")"),"#VALUE!")</f>
        <v>#VALUE!</v>
      </c>
    </row>
    <row r="13786" ht="15.75" customHeight="1">
      <c r="A13786" s="1" t="s">
        <v>85</v>
      </c>
      <c r="B13786" s="1">
        <v>1.0</v>
      </c>
      <c r="C13786" s="1" t="s">
        <v>29280</v>
      </c>
      <c r="D13786" s="1" t="s">
        <v>29281</v>
      </c>
      <c r="E13786" s="1" t="s">
        <v>159</v>
      </c>
      <c r="F13786" s="1" t="s">
        <v>39</v>
      </c>
      <c r="G13786" s="1" t="str">
        <f>IFERROR(__xludf.DUMMYFUNCTION("GOOGLETRANSLATE(D13786,""fr"",""en"")"),"#VALUE!")</f>
        <v>#VALUE!</v>
      </c>
    </row>
    <row r="13787" ht="15.75" customHeight="1">
      <c r="A13787" s="1" t="s">
        <v>600</v>
      </c>
      <c r="B13787" s="1">
        <v>1.0</v>
      </c>
      <c r="C13787" s="1" t="s">
        <v>29282</v>
      </c>
      <c r="D13787" s="1" t="s">
        <v>29283</v>
      </c>
      <c r="E13787" s="1" t="s">
        <v>423</v>
      </c>
      <c r="F13787" s="1" t="s">
        <v>30</v>
      </c>
      <c r="G13787" s="1" t="str">
        <f>IFERROR(__xludf.DUMMYFUNCTION("GOOGLETRANSLATE(D13787,""fr"",""en"")"),"#VALUE!")</f>
        <v>#VALUE!</v>
      </c>
    </row>
    <row r="13788" ht="15.75" customHeight="1">
      <c r="A13788" s="1" t="s">
        <v>882</v>
      </c>
      <c r="B13788" s="1">
        <v>1.0</v>
      </c>
      <c r="C13788" s="1" t="s">
        <v>29284</v>
      </c>
      <c r="D13788" s="1" t="s">
        <v>29285</v>
      </c>
      <c r="E13788" s="1" t="s">
        <v>1192</v>
      </c>
      <c r="F13788" s="1" t="s">
        <v>110</v>
      </c>
      <c r="G13788" s="1" t="str">
        <f>IFERROR(__xludf.DUMMYFUNCTION("GOOGLETRANSLATE(D13788,""fr"",""en"")"),"#VALUE!")</f>
        <v>#VALUE!</v>
      </c>
    </row>
    <row r="13789" ht="15.75" customHeight="1">
      <c r="A13789" s="1" t="s">
        <v>1361</v>
      </c>
      <c r="B13789" s="1">
        <v>1.0</v>
      </c>
      <c r="C13789" s="1" t="s">
        <v>29286</v>
      </c>
      <c r="D13789" s="1" t="s">
        <v>29287</v>
      </c>
      <c r="E13789" s="1" t="s">
        <v>125</v>
      </c>
      <c r="F13789" s="1" t="s">
        <v>11</v>
      </c>
      <c r="G13789" s="1" t="str">
        <f>IFERROR(__xludf.DUMMYFUNCTION("GOOGLETRANSLATE(D13789,""fr"",""en"")"),"#VALUE!")</f>
        <v>#VALUE!</v>
      </c>
    </row>
    <row r="13790" ht="15.75" customHeight="1">
      <c r="A13790" s="1" t="s">
        <v>1660</v>
      </c>
      <c r="B13790" s="1">
        <v>2.0</v>
      </c>
      <c r="C13790" s="1" t="s">
        <v>29288</v>
      </c>
      <c r="D13790" s="1" t="s">
        <v>29289</v>
      </c>
      <c r="E13790" s="1" t="s">
        <v>226</v>
      </c>
      <c r="F13790" s="1" t="s">
        <v>11</v>
      </c>
      <c r="G13790" s="1" t="str">
        <f>IFERROR(__xludf.DUMMYFUNCTION("GOOGLETRANSLATE(D13790,""fr"",""en"")"),"#VALUE!")</f>
        <v>#VALUE!</v>
      </c>
    </row>
    <row r="13791" ht="15.75" customHeight="1">
      <c r="A13791" s="1" t="s">
        <v>424</v>
      </c>
      <c r="B13791" s="1">
        <v>5.0</v>
      </c>
      <c r="C13791" s="1" t="s">
        <v>29290</v>
      </c>
      <c r="D13791" s="1" t="s">
        <v>29291</v>
      </c>
      <c r="E13791" s="1" t="s">
        <v>10</v>
      </c>
      <c r="F13791" s="1" t="s">
        <v>11</v>
      </c>
      <c r="G13791" s="1" t="str">
        <f>IFERROR(__xludf.DUMMYFUNCTION("GOOGLETRANSLATE(D13791,""fr"",""en"")"),"#VALUE!")</f>
        <v>#VALUE!</v>
      </c>
    </row>
    <row r="13792" ht="15.75" customHeight="1">
      <c r="A13792" s="1" t="s">
        <v>2793</v>
      </c>
      <c r="B13792" s="1">
        <v>2.0</v>
      </c>
      <c r="C13792" s="1" t="s">
        <v>29292</v>
      </c>
      <c r="D13792" s="1" t="s">
        <v>29293</v>
      </c>
      <c r="E13792" s="1" t="s">
        <v>250</v>
      </c>
      <c r="F13792" s="1" t="s">
        <v>30</v>
      </c>
      <c r="G13792" s="1" t="str">
        <f>IFERROR(__xludf.DUMMYFUNCTION("GOOGLETRANSLATE(D13792,""fr"",""en"")"),"#VALUE!")</f>
        <v>#VALUE!</v>
      </c>
    </row>
    <row r="13793" ht="15.75" customHeight="1">
      <c r="A13793" s="1" t="s">
        <v>1998</v>
      </c>
      <c r="B13793" s="1">
        <v>2.0</v>
      </c>
      <c r="C13793" s="1" t="s">
        <v>29294</v>
      </c>
      <c r="D13793" s="1" t="s">
        <v>29295</v>
      </c>
      <c r="E13793" s="1" t="s">
        <v>52</v>
      </c>
      <c r="F13793" s="1" t="s">
        <v>11</v>
      </c>
      <c r="G13793" s="1" t="str">
        <f>IFERROR(__xludf.DUMMYFUNCTION("GOOGLETRANSLATE(D13793,""fr"",""en"")"),"#VALUE!")</f>
        <v>#VALUE!</v>
      </c>
    </row>
    <row r="13794" ht="15.75" customHeight="1">
      <c r="A13794" s="1" t="s">
        <v>417</v>
      </c>
      <c r="B13794" s="1">
        <v>2.0</v>
      </c>
      <c r="C13794" s="1" t="s">
        <v>29296</v>
      </c>
      <c r="D13794" s="1" t="s">
        <v>29297</v>
      </c>
      <c r="E13794" s="1" t="s">
        <v>10</v>
      </c>
      <c r="F13794" s="1" t="s">
        <v>11</v>
      </c>
      <c r="G13794" s="1" t="str">
        <f>IFERROR(__xludf.DUMMYFUNCTION("GOOGLETRANSLATE(D13794,""fr"",""en"")"),"#VALUE!")</f>
        <v>#VALUE!</v>
      </c>
    </row>
    <row r="13795" ht="15.75" customHeight="1">
      <c r="A13795" s="1" t="s">
        <v>338</v>
      </c>
      <c r="B13795" s="1">
        <v>1.0</v>
      </c>
      <c r="C13795" s="1" t="s">
        <v>29298</v>
      </c>
      <c r="D13795" s="1" t="s">
        <v>29299</v>
      </c>
      <c r="E13795" s="1" t="s">
        <v>47</v>
      </c>
      <c r="F13795" s="1" t="s">
        <v>118</v>
      </c>
      <c r="G13795" s="1" t="str">
        <f>IFERROR(__xludf.DUMMYFUNCTION("GOOGLETRANSLATE(D13795,""fr"",""en"")"),"#VALUE!")</f>
        <v>#VALUE!</v>
      </c>
    </row>
    <row r="13796" ht="15.75" customHeight="1">
      <c r="A13796" s="1" t="s">
        <v>1439</v>
      </c>
      <c r="B13796" s="1">
        <v>1.0</v>
      </c>
      <c r="C13796" s="1" t="s">
        <v>29300</v>
      </c>
      <c r="D13796" s="1" t="s">
        <v>29301</v>
      </c>
      <c r="E13796" s="1" t="s">
        <v>52</v>
      </c>
      <c r="F13796" s="1" t="s">
        <v>11</v>
      </c>
      <c r="G13796" s="1" t="str">
        <f>IFERROR(__xludf.DUMMYFUNCTION("GOOGLETRANSLATE(D13796,""fr"",""en"")"),"#VALUE!")</f>
        <v>#VALUE!</v>
      </c>
    </row>
    <row r="13797" ht="15.75" customHeight="1">
      <c r="A13797" s="1" t="s">
        <v>6739</v>
      </c>
      <c r="B13797" s="1">
        <v>3.0</v>
      </c>
      <c r="C13797" s="1" t="s">
        <v>29302</v>
      </c>
      <c r="D13797" s="1" t="s">
        <v>29303</v>
      </c>
      <c r="E13797" s="1" t="s">
        <v>34</v>
      </c>
      <c r="F13797" s="1" t="s">
        <v>84</v>
      </c>
      <c r="G13797" s="1" t="str">
        <f>IFERROR(__xludf.DUMMYFUNCTION("GOOGLETRANSLATE(D13797,""fr"",""en"")"),"#VALUE!")</f>
        <v>#VALUE!</v>
      </c>
    </row>
    <row r="13798" ht="15.75" customHeight="1">
      <c r="A13798" s="1" t="s">
        <v>643</v>
      </c>
      <c r="B13798" s="1">
        <v>4.0</v>
      </c>
      <c r="C13798" s="1" t="s">
        <v>29304</v>
      </c>
      <c r="D13798" s="1" t="s">
        <v>29305</v>
      </c>
      <c r="E13798" s="1" t="s">
        <v>21</v>
      </c>
      <c r="F13798" s="1" t="s">
        <v>11</v>
      </c>
      <c r="G13798" s="1" t="str">
        <f>IFERROR(__xludf.DUMMYFUNCTION("GOOGLETRANSLATE(D13798,""fr"",""en"")"),"#VALUE!")</f>
        <v>#VALUE!</v>
      </c>
    </row>
    <row r="13799" ht="15.75" customHeight="1">
      <c r="A13799" s="1" t="s">
        <v>11828</v>
      </c>
      <c r="B13799" s="1">
        <v>2.0</v>
      </c>
      <c r="C13799" s="1" t="s">
        <v>29306</v>
      </c>
      <c r="D13799" s="1" t="s">
        <v>29307</v>
      </c>
      <c r="E13799" s="1" t="s">
        <v>109</v>
      </c>
      <c r="F13799" s="1" t="s">
        <v>11</v>
      </c>
      <c r="G13799" s="1" t="str">
        <f>IFERROR(__xludf.DUMMYFUNCTION("GOOGLETRANSLATE(D13799,""fr"",""en"")"),"#VALUE!")</f>
        <v>#VALUE!</v>
      </c>
    </row>
    <row r="13800" ht="15.75" customHeight="1">
      <c r="A13800" s="1" t="s">
        <v>1552</v>
      </c>
      <c r="B13800" s="1">
        <v>4.0</v>
      </c>
      <c r="C13800" s="1" t="s">
        <v>29308</v>
      </c>
      <c r="D13800" s="1" t="s">
        <v>29309</v>
      </c>
      <c r="E13800" s="1" t="s">
        <v>169</v>
      </c>
      <c r="F13800" s="1" t="s">
        <v>11</v>
      </c>
      <c r="G13800" s="1" t="str">
        <f>IFERROR(__xludf.DUMMYFUNCTION("GOOGLETRANSLATE(D13800,""fr"",""en"")"),"#VALUE!")</f>
        <v>#VALUE!</v>
      </c>
    </row>
    <row r="13801" ht="15.75" customHeight="1">
      <c r="A13801" s="1" t="s">
        <v>1498</v>
      </c>
      <c r="B13801" s="1">
        <v>4.0</v>
      </c>
      <c r="C13801" s="1" t="s">
        <v>29310</v>
      </c>
      <c r="D13801" s="1" t="s">
        <v>29311</v>
      </c>
      <c r="E13801" s="1" t="s">
        <v>21</v>
      </c>
      <c r="F13801" s="1" t="s">
        <v>11</v>
      </c>
      <c r="G13801" s="1" t="str">
        <f>IFERROR(__xludf.DUMMYFUNCTION("GOOGLETRANSLATE(D13801,""fr"",""en"")"),"#VALUE!")</f>
        <v>#VALUE!</v>
      </c>
    </row>
    <row r="13802" ht="15.75" customHeight="1">
      <c r="A13802" s="1" t="s">
        <v>398</v>
      </c>
      <c r="B13802" s="1">
        <v>1.0</v>
      </c>
      <c r="C13802" s="1" t="s">
        <v>29312</v>
      </c>
      <c r="D13802" s="1" t="s">
        <v>29313</v>
      </c>
      <c r="E13802" s="1" t="s">
        <v>614</v>
      </c>
      <c r="F13802" s="1" t="s">
        <v>30</v>
      </c>
      <c r="G13802" s="1" t="str">
        <f>IFERROR(__xludf.DUMMYFUNCTION("GOOGLETRANSLATE(D13802,""fr"",""en"")"),"#VALUE!")</f>
        <v>#VALUE!</v>
      </c>
    </row>
    <row r="13803" ht="15.75" customHeight="1">
      <c r="A13803" s="1" t="s">
        <v>18207</v>
      </c>
      <c r="B13803" s="1">
        <v>1.0</v>
      </c>
      <c r="C13803" s="1" t="s">
        <v>29314</v>
      </c>
      <c r="D13803" s="1" t="s">
        <v>29315</v>
      </c>
      <c r="E13803" s="1" t="s">
        <v>29</v>
      </c>
      <c r="F13803" s="1" t="s">
        <v>30</v>
      </c>
      <c r="G13803" s="1" t="str">
        <f>IFERROR(__xludf.DUMMYFUNCTION("GOOGLETRANSLATE(D13803,""fr"",""en"")"),"#VALUE!")</f>
        <v>#VALUE!</v>
      </c>
    </row>
    <row r="13804" ht="15.75" customHeight="1">
      <c r="A13804" s="1" t="s">
        <v>1036</v>
      </c>
      <c r="B13804" s="1">
        <v>2.0</v>
      </c>
      <c r="C13804" s="1" t="s">
        <v>29316</v>
      </c>
      <c r="D13804" s="1" t="s">
        <v>29317</v>
      </c>
      <c r="E13804" s="1" t="s">
        <v>254</v>
      </c>
      <c r="F13804" s="1" t="s">
        <v>66</v>
      </c>
      <c r="G13804" s="1" t="str">
        <f>IFERROR(__xludf.DUMMYFUNCTION("GOOGLETRANSLATE(D13804,""fr"",""en"")"),"#VALUE!")</f>
        <v>#VALUE!</v>
      </c>
    </row>
    <row r="13805" ht="15.75" customHeight="1">
      <c r="A13805" s="1" t="s">
        <v>1023</v>
      </c>
      <c r="B13805" s="1">
        <v>5.0</v>
      </c>
      <c r="C13805" s="1" t="s">
        <v>2056</v>
      </c>
      <c r="D13805" s="1" t="s">
        <v>29318</v>
      </c>
      <c r="E13805" s="1" t="s">
        <v>448</v>
      </c>
      <c r="F13805" s="1" t="s">
        <v>84</v>
      </c>
      <c r="G13805" s="1" t="str">
        <f>IFERROR(__xludf.DUMMYFUNCTION("GOOGLETRANSLATE(D13805,""fr"",""en"")"),"#VALUE!")</f>
        <v>#VALUE!</v>
      </c>
    </row>
    <row r="13806" ht="15.75" customHeight="1">
      <c r="A13806" s="1" t="s">
        <v>653</v>
      </c>
      <c r="B13806" s="1">
        <v>1.0</v>
      </c>
      <c r="C13806" s="1" t="s">
        <v>29319</v>
      </c>
      <c r="D13806" s="1" t="s">
        <v>29320</v>
      </c>
      <c r="E13806" s="1" t="s">
        <v>646</v>
      </c>
      <c r="F13806" s="1" t="s">
        <v>39</v>
      </c>
      <c r="G13806" s="1" t="str">
        <f>IFERROR(__xludf.DUMMYFUNCTION("GOOGLETRANSLATE(D13806,""fr"",""en"")"),"#VALUE!")</f>
        <v>#VALUE!</v>
      </c>
    </row>
    <row r="13807" ht="15.75" customHeight="1">
      <c r="A13807" s="1" t="s">
        <v>4420</v>
      </c>
      <c r="B13807" s="1">
        <v>1.0</v>
      </c>
      <c r="C13807" s="1" t="s">
        <v>5678</v>
      </c>
      <c r="D13807" s="1" t="s">
        <v>29321</v>
      </c>
      <c r="E13807" s="1" t="s">
        <v>355</v>
      </c>
      <c r="F13807" s="1" t="s">
        <v>110</v>
      </c>
      <c r="G13807" s="1" t="str">
        <f>IFERROR(__xludf.DUMMYFUNCTION("GOOGLETRANSLATE(D13807,""fr"",""en"")"),"#VALUE!")</f>
        <v>#VALUE!</v>
      </c>
    </row>
    <row r="13808" ht="15.75" customHeight="1">
      <c r="A13808" s="1" t="s">
        <v>1076</v>
      </c>
      <c r="B13808" s="1">
        <v>1.0</v>
      </c>
      <c r="C13808" s="1" t="s">
        <v>29322</v>
      </c>
      <c r="D13808" s="1" t="s">
        <v>29323</v>
      </c>
      <c r="E13808" s="1" t="s">
        <v>554</v>
      </c>
      <c r="F13808" s="1" t="s">
        <v>30</v>
      </c>
      <c r="G13808" s="1" t="str">
        <f>IFERROR(__xludf.DUMMYFUNCTION("GOOGLETRANSLATE(D13808,""fr"",""en"")"),"#VALUE!")</f>
        <v>#VALUE!</v>
      </c>
    </row>
    <row r="13809" ht="15.75" customHeight="1">
      <c r="A13809" s="1" t="s">
        <v>936</v>
      </c>
      <c r="B13809" s="1">
        <v>1.0</v>
      </c>
      <c r="C13809" s="1" t="s">
        <v>29324</v>
      </c>
      <c r="D13809" s="1" t="s">
        <v>29325</v>
      </c>
      <c r="E13809" s="1" t="s">
        <v>355</v>
      </c>
      <c r="F13809" s="1" t="s">
        <v>110</v>
      </c>
      <c r="G13809" s="1" t="str">
        <f>IFERROR(__xludf.DUMMYFUNCTION("GOOGLETRANSLATE(D13809,""fr"",""en"")"),"#VALUE!")</f>
        <v>#VALUE!</v>
      </c>
    </row>
    <row r="13810" ht="15.75" customHeight="1">
      <c r="A13810" s="1" t="s">
        <v>1057</v>
      </c>
      <c r="B13810" s="1">
        <v>4.0</v>
      </c>
      <c r="C13810" s="1" t="s">
        <v>29326</v>
      </c>
      <c r="D13810" s="1" t="s">
        <v>29327</v>
      </c>
      <c r="E13810" s="1" t="s">
        <v>169</v>
      </c>
      <c r="F13810" s="1" t="s">
        <v>11</v>
      </c>
      <c r="G13810" s="1" t="str">
        <f>IFERROR(__xludf.DUMMYFUNCTION("GOOGLETRANSLATE(D13810,""fr"",""en"")"),"#VALUE!")</f>
        <v>#VALUE!</v>
      </c>
    </row>
    <row r="13811" ht="15.75" customHeight="1">
      <c r="A13811" s="1" t="s">
        <v>921</v>
      </c>
      <c r="B13811" s="1">
        <v>5.0</v>
      </c>
      <c r="C13811" s="1" t="s">
        <v>29328</v>
      </c>
      <c r="D13811" s="1" t="s">
        <v>29329</v>
      </c>
      <c r="E13811" s="1" t="s">
        <v>10</v>
      </c>
      <c r="F13811" s="1" t="s">
        <v>11</v>
      </c>
      <c r="G13811" s="1" t="str">
        <f>IFERROR(__xludf.DUMMYFUNCTION("GOOGLETRANSLATE(D13811,""fr"",""en"")"),"#VALUE!")</f>
        <v>#VALUE!</v>
      </c>
    </row>
    <row r="13812" ht="15.75" customHeight="1">
      <c r="A13812" s="1" t="s">
        <v>4849</v>
      </c>
      <c r="B13812" s="1">
        <v>5.0</v>
      </c>
      <c r="C13812" s="1" t="s">
        <v>29330</v>
      </c>
      <c r="D13812" s="1" t="s">
        <v>29331</v>
      </c>
      <c r="E13812" s="1" t="s">
        <v>21</v>
      </c>
      <c r="F13812" s="1" t="s">
        <v>11</v>
      </c>
      <c r="G13812" s="1" t="str">
        <f>IFERROR(__xludf.DUMMYFUNCTION("GOOGLETRANSLATE(D13812,""fr"",""en"")"),"#VALUE!")</f>
        <v>#VALUE!</v>
      </c>
    </row>
    <row r="13813" ht="15.75" customHeight="1">
      <c r="A13813" s="1" t="s">
        <v>236</v>
      </c>
      <c r="B13813" s="1">
        <v>3.0</v>
      </c>
      <c r="C13813" s="1" t="s">
        <v>29332</v>
      </c>
      <c r="D13813" s="1" t="s">
        <v>29333</v>
      </c>
      <c r="E13813" s="1" t="s">
        <v>10</v>
      </c>
      <c r="F13813" s="1" t="s">
        <v>11</v>
      </c>
      <c r="G13813" s="1" t="str">
        <f>IFERROR(__xludf.DUMMYFUNCTION("GOOGLETRANSLATE(D13813,""fr"",""en"")"),"#VALUE!")</f>
        <v>#VALUE!</v>
      </c>
    </row>
    <row r="13814" ht="15.75" customHeight="1">
      <c r="A13814" s="1" t="s">
        <v>2643</v>
      </c>
      <c r="B13814" s="1">
        <v>5.0</v>
      </c>
      <c r="C13814" s="1" t="s">
        <v>29334</v>
      </c>
      <c r="D13814" s="1" t="s">
        <v>29335</v>
      </c>
      <c r="E13814" s="1" t="s">
        <v>448</v>
      </c>
      <c r="F13814" s="1" t="s">
        <v>84</v>
      </c>
      <c r="G13814" s="1" t="str">
        <f>IFERROR(__xludf.DUMMYFUNCTION("GOOGLETRANSLATE(D13814,""fr"",""en"")"),"#VALUE!")</f>
        <v>#VALUE!</v>
      </c>
    </row>
    <row r="13815" ht="15.75" customHeight="1">
      <c r="A13815" s="1" t="s">
        <v>5775</v>
      </c>
      <c r="B13815" s="1">
        <v>4.0</v>
      </c>
      <c r="C13815" s="1" t="s">
        <v>29336</v>
      </c>
      <c r="D13815" s="1" t="s">
        <v>29337</v>
      </c>
      <c r="E13815" s="1" t="s">
        <v>21</v>
      </c>
      <c r="F13815" s="1" t="s">
        <v>11</v>
      </c>
      <c r="G13815" s="1" t="str">
        <f>IFERROR(__xludf.DUMMYFUNCTION("GOOGLETRANSLATE(D13815,""fr"",""en"")"),"#VALUE!")</f>
        <v>#VALUE!</v>
      </c>
    </row>
    <row r="13816" ht="15.75" customHeight="1">
      <c r="A13816" s="1" t="s">
        <v>308</v>
      </c>
      <c r="B13816" s="1">
        <v>5.0</v>
      </c>
      <c r="C13816" s="1" t="s">
        <v>29338</v>
      </c>
      <c r="D13816" s="1" t="s">
        <v>29339</v>
      </c>
      <c r="E13816" s="1" t="s">
        <v>21</v>
      </c>
      <c r="F13816" s="1" t="s">
        <v>11</v>
      </c>
      <c r="G13816" s="1" t="str">
        <f>IFERROR(__xludf.DUMMYFUNCTION("GOOGLETRANSLATE(D13816,""fr"",""en"")"),"#VALUE!")</f>
        <v>#VALUE!</v>
      </c>
    </row>
    <row r="13817" ht="15.75" customHeight="1">
      <c r="A13817" s="1" t="s">
        <v>1293</v>
      </c>
      <c r="B13817" s="1">
        <v>1.0</v>
      </c>
      <c r="C13817" s="1" t="s">
        <v>29340</v>
      </c>
      <c r="D13817" s="1" t="s">
        <v>29341</v>
      </c>
      <c r="E13817" s="1" t="s">
        <v>29</v>
      </c>
      <c r="F13817" s="1" t="s">
        <v>30</v>
      </c>
      <c r="G13817" s="1" t="str">
        <f>IFERROR(__xludf.DUMMYFUNCTION("GOOGLETRANSLATE(D13817,""fr"",""en"")"),"#VALUE!")</f>
        <v>#VALUE!</v>
      </c>
    </row>
    <row r="13818" ht="15.75" customHeight="1">
      <c r="A13818" s="1" t="s">
        <v>14691</v>
      </c>
      <c r="B13818" s="1">
        <v>2.0</v>
      </c>
      <c r="C13818" s="1" t="s">
        <v>29342</v>
      </c>
      <c r="D13818" s="1" t="s">
        <v>29343</v>
      </c>
      <c r="E13818" s="1" t="s">
        <v>29</v>
      </c>
      <c r="F13818" s="1" t="s">
        <v>30</v>
      </c>
      <c r="G13818" s="1" t="str">
        <f>IFERROR(__xludf.DUMMYFUNCTION("GOOGLETRANSLATE(D13818,""fr"",""en"")"),"#VALUE!")</f>
        <v>#VALUE!</v>
      </c>
    </row>
    <row r="13819" ht="15.75" customHeight="1">
      <c r="A13819" s="1" t="s">
        <v>5338</v>
      </c>
      <c r="B13819" s="1">
        <v>5.0</v>
      </c>
      <c r="C13819" s="1" t="s">
        <v>29344</v>
      </c>
      <c r="D13819" s="1" t="s">
        <v>14728</v>
      </c>
      <c r="E13819" s="1" t="s">
        <v>273</v>
      </c>
      <c r="F13819" s="1" t="s">
        <v>11</v>
      </c>
      <c r="G13819" s="1" t="str">
        <f>IFERROR(__xludf.DUMMYFUNCTION("GOOGLETRANSLATE(D13819,""fr"",""en"")"),"#VALUE!")</f>
        <v>#VALUE!</v>
      </c>
    </row>
    <row r="13820" ht="15.75" customHeight="1">
      <c r="A13820" s="1" t="s">
        <v>2417</v>
      </c>
      <c r="B13820" s="1">
        <v>3.0</v>
      </c>
      <c r="C13820" s="1" t="s">
        <v>29345</v>
      </c>
      <c r="D13820" s="1" t="s">
        <v>29346</v>
      </c>
      <c r="E13820" s="1" t="s">
        <v>10</v>
      </c>
      <c r="F13820" s="1" t="s">
        <v>11</v>
      </c>
      <c r="G13820" s="1" t="str">
        <f>IFERROR(__xludf.DUMMYFUNCTION("GOOGLETRANSLATE(D13820,""fr"",""en"")"),"#VALUE!")</f>
        <v>#VALUE!</v>
      </c>
    </row>
    <row r="13821" ht="15.75" customHeight="1">
      <c r="A13821" s="1" t="s">
        <v>18</v>
      </c>
      <c r="B13821" s="1">
        <v>4.0</v>
      </c>
      <c r="C13821" s="1" t="s">
        <v>29347</v>
      </c>
      <c r="D13821" s="1" t="s">
        <v>29348</v>
      </c>
      <c r="E13821" s="1" t="s">
        <v>21</v>
      </c>
      <c r="F13821" s="1" t="s">
        <v>11</v>
      </c>
      <c r="G13821" s="1" t="str">
        <f>IFERROR(__xludf.DUMMYFUNCTION("GOOGLETRANSLATE(D13821,""fr"",""en"")"),"#VALUE!")</f>
        <v>#VALUE!</v>
      </c>
    </row>
    <row r="13822" ht="15.75" customHeight="1">
      <c r="A13822" s="1" t="s">
        <v>1421</v>
      </c>
      <c r="B13822" s="1">
        <v>1.0</v>
      </c>
      <c r="C13822" s="1" t="s">
        <v>29349</v>
      </c>
      <c r="D13822" s="1" t="s">
        <v>29350</v>
      </c>
      <c r="E13822" s="1" t="s">
        <v>73</v>
      </c>
      <c r="F13822" s="1" t="s">
        <v>30</v>
      </c>
      <c r="G13822" s="1" t="str">
        <f>IFERROR(__xludf.DUMMYFUNCTION("GOOGLETRANSLATE(D13822,""fr"",""en"")"),"#VALUE!")</f>
        <v>#VALUE!</v>
      </c>
    </row>
    <row r="13823" ht="15.75" customHeight="1">
      <c r="A13823" s="1" t="s">
        <v>231</v>
      </c>
      <c r="B13823" s="1">
        <v>3.0</v>
      </c>
      <c r="C13823" s="1" t="s">
        <v>29351</v>
      </c>
      <c r="D13823" s="1" t="s">
        <v>29352</v>
      </c>
      <c r="E13823" s="1" t="s">
        <v>21</v>
      </c>
      <c r="F13823" s="1" t="s">
        <v>11</v>
      </c>
      <c r="G13823" s="1" t="str">
        <f>IFERROR(__xludf.DUMMYFUNCTION("GOOGLETRANSLATE(D13823,""fr"",""en"")"),"#VALUE!")</f>
        <v>#VALUE!</v>
      </c>
    </row>
    <row r="13824" ht="15.75" customHeight="1">
      <c r="A13824" s="1" t="s">
        <v>821</v>
      </c>
      <c r="B13824" s="1">
        <v>3.0</v>
      </c>
      <c r="C13824" s="1" t="s">
        <v>29353</v>
      </c>
      <c r="D13824" s="1" t="s">
        <v>29354</v>
      </c>
      <c r="E13824" s="1" t="s">
        <v>176</v>
      </c>
      <c r="F13824" s="1" t="s">
        <v>66</v>
      </c>
      <c r="G13824" s="1" t="str">
        <f>IFERROR(__xludf.DUMMYFUNCTION("GOOGLETRANSLATE(D13824,""fr"",""en"")"),"#VALUE!")</f>
        <v>#VALUE!</v>
      </c>
    </row>
    <row r="13825" ht="15.75" customHeight="1">
      <c r="A13825" s="1" t="s">
        <v>16059</v>
      </c>
      <c r="B13825" s="1">
        <v>1.0</v>
      </c>
      <c r="C13825" s="1" t="s">
        <v>29355</v>
      </c>
      <c r="D13825" s="1" t="s">
        <v>29356</v>
      </c>
      <c r="E13825" s="1" t="s">
        <v>73</v>
      </c>
      <c r="F13825" s="1" t="s">
        <v>30</v>
      </c>
      <c r="G13825" s="1" t="str">
        <f>IFERROR(__xludf.DUMMYFUNCTION("GOOGLETRANSLATE(D13825,""fr"",""en"")"),"#VALUE!")</f>
        <v>#VALUE!</v>
      </c>
    </row>
    <row r="13826" ht="15.75" customHeight="1">
      <c r="A13826" s="1" t="s">
        <v>3031</v>
      </c>
      <c r="B13826" s="1">
        <v>3.0</v>
      </c>
      <c r="C13826" s="1" t="s">
        <v>29357</v>
      </c>
      <c r="D13826" s="1" t="s">
        <v>29358</v>
      </c>
      <c r="E13826" s="1" t="s">
        <v>484</v>
      </c>
      <c r="F13826" s="1" t="s">
        <v>30</v>
      </c>
      <c r="G13826" s="1" t="str">
        <f>IFERROR(__xludf.DUMMYFUNCTION("GOOGLETRANSLATE(D13826,""fr"",""en"")"),"#VALUE!")</f>
        <v>#VALUE!</v>
      </c>
    </row>
    <row r="13827" ht="15.75" customHeight="1">
      <c r="A13827" s="1" t="s">
        <v>163</v>
      </c>
      <c r="B13827" s="1">
        <v>3.0</v>
      </c>
      <c r="C13827" s="1" t="s">
        <v>29359</v>
      </c>
      <c r="D13827" s="1" t="s">
        <v>29360</v>
      </c>
      <c r="E13827" s="1" t="s">
        <v>43</v>
      </c>
      <c r="F13827" s="1" t="s">
        <v>30</v>
      </c>
      <c r="G13827" s="1" t="str">
        <f>IFERROR(__xludf.DUMMYFUNCTION("GOOGLETRANSLATE(D13827,""fr"",""en"")"),"#VALUE!")</f>
        <v>#VALUE!</v>
      </c>
    </row>
    <row r="13828" ht="15.75" customHeight="1">
      <c r="A13828" s="1" t="s">
        <v>4007</v>
      </c>
      <c r="B13828" s="1">
        <v>4.0</v>
      </c>
      <c r="C13828" s="1" t="s">
        <v>29361</v>
      </c>
      <c r="D13828" s="1" t="s">
        <v>29362</v>
      </c>
      <c r="E13828" s="1" t="s">
        <v>169</v>
      </c>
      <c r="F13828" s="1" t="s">
        <v>11</v>
      </c>
      <c r="G13828" s="1" t="str">
        <f>IFERROR(__xludf.DUMMYFUNCTION("GOOGLETRANSLATE(D13828,""fr"",""en"")"),"#VALUE!")</f>
        <v>#VALUE!</v>
      </c>
    </row>
    <row r="13829" ht="15.75" customHeight="1">
      <c r="A13829" s="1" t="s">
        <v>899</v>
      </c>
      <c r="B13829" s="1">
        <v>4.0</v>
      </c>
      <c r="C13829" s="1" t="s">
        <v>29363</v>
      </c>
      <c r="D13829" s="1" t="s">
        <v>29364</v>
      </c>
      <c r="E13829" s="1" t="s">
        <v>10</v>
      </c>
      <c r="F13829" s="1" t="s">
        <v>11</v>
      </c>
      <c r="G13829" s="1" t="str">
        <f>IFERROR(__xludf.DUMMYFUNCTION("GOOGLETRANSLATE(D13829,""fr"",""en"")"),"#VALUE!")</f>
        <v>#VALUE!</v>
      </c>
    </row>
    <row r="13830" ht="15.75" customHeight="1">
      <c r="A13830" s="1" t="s">
        <v>664</v>
      </c>
      <c r="B13830" s="1">
        <v>1.0</v>
      </c>
      <c r="C13830" s="1" t="s">
        <v>29365</v>
      </c>
      <c r="D13830" s="1" t="s">
        <v>29366</v>
      </c>
      <c r="E13830" s="1" t="s">
        <v>10</v>
      </c>
      <c r="F13830" s="1" t="s">
        <v>11</v>
      </c>
      <c r="G13830" s="1" t="str">
        <f>IFERROR(__xludf.DUMMYFUNCTION("GOOGLETRANSLATE(D13830,""fr"",""en"")"),"#VALUE!")</f>
        <v>#VALUE!</v>
      </c>
    </row>
    <row r="13831" ht="15.75" customHeight="1">
      <c r="A13831" s="1" t="s">
        <v>10977</v>
      </c>
      <c r="B13831" s="1">
        <v>5.0</v>
      </c>
      <c r="C13831" s="1" t="s">
        <v>29367</v>
      </c>
      <c r="D13831" s="1" t="s">
        <v>29368</v>
      </c>
      <c r="E13831" s="1" t="s">
        <v>10</v>
      </c>
      <c r="F13831" s="1" t="s">
        <v>11</v>
      </c>
      <c r="G13831" s="1" t="str">
        <f>IFERROR(__xludf.DUMMYFUNCTION("GOOGLETRANSLATE(D13831,""fr"",""en"")"),"#VALUE!")</f>
        <v>#VALUE!</v>
      </c>
    </row>
    <row r="13832" ht="15.75" customHeight="1">
      <c r="A13832" s="1" t="s">
        <v>2103</v>
      </c>
      <c r="B13832" s="1">
        <v>2.0</v>
      </c>
      <c r="C13832" s="1" t="s">
        <v>19792</v>
      </c>
      <c r="D13832" s="1" t="s">
        <v>29369</v>
      </c>
      <c r="E13832" s="1" t="s">
        <v>10</v>
      </c>
      <c r="F13832" s="1" t="s">
        <v>11</v>
      </c>
      <c r="G13832" s="1" t="str">
        <f>IFERROR(__xludf.DUMMYFUNCTION("GOOGLETRANSLATE(D13832,""fr"",""en"")"),"#VALUE!")</f>
        <v>#VALUE!</v>
      </c>
    </row>
    <row r="13833" ht="15.75" customHeight="1">
      <c r="A13833" s="1" t="s">
        <v>29370</v>
      </c>
      <c r="B13833" s="1">
        <v>1.0</v>
      </c>
      <c r="C13833" s="1" t="s">
        <v>29371</v>
      </c>
      <c r="D13833" s="1" t="s">
        <v>29372</v>
      </c>
      <c r="E13833" s="1" t="s">
        <v>273</v>
      </c>
      <c r="F13833" s="1" t="s">
        <v>48</v>
      </c>
      <c r="G13833" s="1" t="str">
        <f>IFERROR(__xludf.DUMMYFUNCTION("GOOGLETRANSLATE(D13833,""fr"",""en"")"),"#VALUE!")</f>
        <v>#VALUE!</v>
      </c>
    </row>
    <row r="13834" ht="15.75" customHeight="1">
      <c r="A13834" s="1" t="s">
        <v>1218</v>
      </c>
      <c r="B13834" s="1">
        <v>3.0</v>
      </c>
      <c r="C13834" s="1" t="s">
        <v>29373</v>
      </c>
      <c r="D13834" s="1" t="s">
        <v>29374</v>
      </c>
      <c r="E13834" s="1" t="s">
        <v>273</v>
      </c>
      <c r="F13834" s="1" t="s">
        <v>110</v>
      </c>
      <c r="G13834" s="1" t="str">
        <f>IFERROR(__xludf.DUMMYFUNCTION("GOOGLETRANSLATE(D13834,""fr"",""en"")"),"#VALUE!")</f>
        <v>#VALUE!</v>
      </c>
    </row>
    <row r="13835" ht="15.75" customHeight="1">
      <c r="A13835" s="1" t="s">
        <v>670</v>
      </c>
      <c r="B13835" s="1">
        <v>4.0</v>
      </c>
      <c r="C13835" s="1" t="s">
        <v>29375</v>
      </c>
      <c r="D13835" s="1" t="s">
        <v>29376</v>
      </c>
      <c r="E13835" s="1" t="s">
        <v>10</v>
      </c>
      <c r="F13835" s="1" t="s">
        <v>11</v>
      </c>
      <c r="G13835" s="1" t="str">
        <f>IFERROR(__xludf.DUMMYFUNCTION("GOOGLETRANSLATE(D13835,""fr"",""en"")"),"#VALUE!")</f>
        <v>#VALUE!</v>
      </c>
    </row>
    <row r="13836" ht="15.75" customHeight="1">
      <c r="A13836" s="1" t="s">
        <v>952</v>
      </c>
      <c r="B13836" s="1">
        <v>4.0</v>
      </c>
      <c r="C13836" s="1" t="s">
        <v>29377</v>
      </c>
      <c r="D13836" s="1" t="s">
        <v>29378</v>
      </c>
      <c r="E13836" s="1" t="s">
        <v>10</v>
      </c>
      <c r="F13836" s="1" t="s">
        <v>11</v>
      </c>
      <c r="G13836" s="1" t="str">
        <f>IFERROR(__xludf.DUMMYFUNCTION("GOOGLETRANSLATE(D13836,""fr"",""en"")"),"#VALUE!")</f>
        <v>#VALUE!</v>
      </c>
    </row>
    <row r="13837" ht="15.75" customHeight="1">
      <c r="A13837" s="1" t="s">
        <v>197</v>
      </c>
      <c r="B13837" s="1">
        <v>2.0</v>
      </c>
      <c r="C13837" s="1" t="s">
        <v>29379</v>
      </c>
      <c r="D13837" s="1" t="s">
        <v>29380</v>
      </c>
      <c r="E13837" s="1" t="s">
        <v>21</v>
      </c>
      <c r="F13837" s="1" t="s">
        <v>11</v>
      </c>
      <c r="G13837" s="1" t="str">
        <f>IFERROR(__xludf.DUMMYFUNCTION("GOOGLETRANSLATE(D13837,""fr"",""en"")"),"#VALUE!")</f>
        <v>#VALUE!</v>
      </c>
    </row>
    <row r="13838" ht="15.75" customHeight="1">
      <c r="A13838" s="1" t="s">
        <v>3017</v>
      </c>
      <c r="B13838" s="1">
        <v>1.0</v>
      </c>
      <c r="C13838" s="1" t="s">
        <v>29381</v>
      </c>
      <c r="D13838" s="1" t="s">
        <v>29382</v>
      </c>
      <c r="E13838" s="1" t="s">
        <v>29</v>
      </c>
      <c r="F13838" s="1" t="s">
        <v>30</v>
      </c>
      <c r="G13838" s="1" t="str">
        <f>IFERROR(__xludf.DUMMYFUNCTION("GOOGLETRANSLATE(D13838,""fr"",""en"")"),"#VALUE!")</f>
        <v>#VALUE!</v>
      </c>
    </row>
    <row r="13839" ht="15.75" customHeight="1">
      <c r="A13839" s="1" t="s">
        <v>367</v>
      </c>
      <c r="B13839" s="1">
        <v>3.0</v>
      </c>
      <c r="C13839" s="1" t="s">
        <v>29383</v>
      </c>
      <c r="D13839" s="1" t="s">
        <v>29384</v>
      </c>
      <c r="E13839" s="1" t="s">
        <v>10</v>
      </c>
      <c r="F13839" s="1" t="s">
        <v>11</v>
      </c>
      <c r="G13839" s="1" t="str">
        <f>IFERROR(__xludf.DUMMYFUNCTION("GOOGLETRANSLATE(D13839,""fr"",""en"")"),"#VALUE!")</f>
        <v>#VALUE!</v>
      </c>
    </row>
    <row r="13840" ht="15.75" customHeight="1">
      <c r="A13840" s="1" t="s">
        <v>2144</v>
      </c>
      <c r="B13840" s="1">
        <v>4.0</v>
      </c>
      <c r="C13840" s="1" t="s">
        <v>29385</v>
      </c>
      <c r="D13840" s="1" t="s">
        <v>29386</v>
      </c>
      <c r="E13840" s="1" t="s">
        <v>484</v>
      </c>
      <c r="F13840" s="1" t="s">
        <v>30</v>
      </c>
      <c r="G13840" s="1" t="str">
        <f>IFERROR(__xludf.DUMMYFUNCTION("GOOGLETRANSLATE(D13840,""fr"",""en"")"),"#VALUE!")</f>
        <v>#VALUE!</v>
      </c>
    </row>
    <row r="13841" ht="15.75" customHeight="1">
      <c r="A13841" s="1" t="s">
        <v>1901</v>
      </c>
      <c r="B13841" s="1">
        <v>4.0</v>
      </c>
      <c r="C13841" s="1" t="s">
        <v>29387</v>
      </c>
      <c r="D13841" s="1" t="s">
        <v>29388</v>
      </c>
      <c r="E13841" s="1" t="s">
        <v>21</v>
      </c>
      <c r="F13841" s="1" t="s">
        <v>11</v>
      </c>
      <c r="G13841" s="1" t="str">
        <f>IFERROR(__xludf.DUMMYFUNCTION("GOOGLETRANSLATE(D13841,""fr"",""en"")"),"#VALUE!")</f>
        <v>#VALUE!</v>
      </c>
    </row>
    <row r="13842" ht="15.75" customHeight="1">
      <c r="A13842" s="1" t="s">
        <v>1476</v>
      </c>
      <c r="B13842" s="1">
        <v>3.0</v>
      </c>
      <c r="C13842" s="1" t="s">
        <v>29389</v>
      </c>
      <c r="D13842" s="1" t="s">
        <v>29390</v>
      </c>
      <c r="E13842" s="1" t="s">
        <v>10</v>
      </c>
      <c r="F13842" s="1" t="s">
        <v>11</v>
      </c>
      <c r="G13842" s="1" t="str">
        <f>IFERROR(__xludf.DUMMYFUNCTION("GOOGLETRANSLATE(D13842,""fr"",""en"")"),"#VALUE!")</f>
        <v>#VALUE!</v>
      </c>
    </row>
    <row r="13843" ht="15.75" customHeight="1">
      <c r="A13843" s="1" t="s">
        <v>245</v>
      </c>
      <c r="B13843" s="1">
        <v>5.0</v>
      </c>
      <c r="C13843" s="1" t="s">
        <v>29391</v>
      </c>
      <c r="D13843" s="1" t="s">
        <v>29392</v>
      </c>
      <c r="E13843" s="1" t="s">
        <v>21</v>
      </c>
      <c r="F13843" s="1" t="s">
        <v>11</v>
      </c>
      <c r="G13843" s="1" t="str">
        <f>IFERROR(__xludf.DUMMYFUNCTION("GOOGLETRANSLATE(D13843,""fr"",""en"")"),"#VALUE!")</f>
        <v>#VALUE!</v>
      </c>
    </row>
    <row r="13844" ht="15.75" customHeight="1">
      <c r="A13844" s="1" t="s">
        <v>2826</v>
      </c>
      <c r="B13844" s="1">
        <v>3.0</v>
      </c>
      <c r="C13844" s="1" t="s">
        <v>29393</v>
      </c>
      <c r="D13844" s="1" t="s">
        <v>29394</v>
      </c>
      <c r="E13844" s="1" t="s">
        <v>21</v>
      </c>
      <c r="F13844" s="1" t="s">
        <v>11</v>
      </c>
      <c r="G13844" s="1" t="str">
        <f>IFERROR(__xludf.DUMMYFUNCTION("GOOGLETRANSLATE(D13844,""fr"",""en"")"),"#VALUE!")</f>
        <v>#VALUE!</v>
      </c>
    </row>
    <row r="13845" ht="15.75" customHeight="1">
      <c r="A13845" s="1" t="s">
        <v>3219</v>
      </c>
      <c r="B13845" s="1">
        <v>3.0</v>
      </c>
      <c r="C13845" s="1" t="s">
        <v>29395</v>
      </c>
      <c r="D13845" s="1" t="s">
        <v>29396</v>
      </c>
      <c r="E13845" s="1" t="s">
        <v>296</v>
      </c>
      <c r="F13845" s="1" t="s">
        <v>11</v>
      </c>
      <c r="G13845" s="1" t="str">
        <f>IFERROR(__xludf.DUMMYFUNCTION("GOOGLETRANSLATE(D13845,""fr"",""en"")"),"#VALUE!")</f>
        <v>#VALUE!</v>
      </c>
    </row>
    <row r="13846" ht="15.75" customHeight="1">
      <c r="A13846" s="1" t="s">
        <v>1282</v>
      </c>
      <c r="B13846" s="1">
        <v>1.0</v>
      </c>
      <c r="C13846" s="1" t="s">
        <v>29397</v>
      </c>
      <c r="D13846" s="1" t="s">
        <v>29398</v>
      </c>
      <c r="E13846" s="1" t="s">
        <v>73</v>
      </c>
      <c r="F13846" s="1" t="s">
        <v>30</v>
      </c>
      <c r="G13846" s="1" t="str">
        <f>IFERROR(__xludf.DUMMYFUNCTION("GOOGLETRANSLATE(D13846,""fr"",""en"")"),"#VALUE!")</f>
        <v>#VALUE!</v>
      </c>
    </row>
    <row r="13847" ht="15.75" customHeight="1">
      <c r="A13847" s="1" t="s">
        <v>4945</v>
      </c>
      <c r="B13847" s="1">
        <v>4.0</v>
      </c>
      <c r="C13847" s="1" t="s">
        <v>29399</v>
      </c>
      <c r="D13847" s="1" t="s">
        <v>29400</v>
      </c>
      <c r="E13847" s="1" t="s">
        <v>21</v>
      </c>
      <c r="F13847" s="1" t="s">
        <v>11</v>
      </c>
      <c r="G13847" s="1" t="str">
        <f>IFERROR(__xludf.DUMMYFUNCTION("GOOGLETRANSLATE(D13847,""fr"",""en"")"),"#VALUE!")</f>
        <v>#VALUE!</v>
      </c>
    </row>
    <row r="13848" ht="15.75" customHeight="1">
      <c r="A13848" s="1" t="s">
        <v>22934</v>
      </c>
      <c r="B13848" s="1">
        <v>4.0</v>
      </c>
      <c r="C13848" s="1" t="s">
        <v>29401</v>
      </c>
      <c r="D13848" s="1" t="s">
        <v>29402</v>
      </c>
      <c r="E13848" s="1" t="s">
        <v>34</v>
      </c>
      <c r="F13848" s="1" t="s">
        <v>30</v>
      </c>
      <c r="G13848" s="1" t="str">
        <f>IFERROR(__xludf.DUMMYFUNCTION("GOOGLETRANSLATE(D13848,""fr"",""en"")"),"#VALUE!")</f>
        <v>#VALUE!</v>
      </c>
    </row>
    <row r="13849" ht="15.75" customHeight="1">
      <c r="A13849" s="1" t="s">
        <v>664</v>
      </c>
      <c r="B13849" s="1">
        <v>5.0</v>
      </c>
      <c r="C13849" s="1" t="s">
        <v>29403</v>
      </c>
      <c r="D13849" s="1" t="s">
        <v>29404</v>
      </c>
      <c r="E13849" s="1" t="s">
        <v>10</v>
      </c>
      <c r="F13849" s="1" t="s">
        <v>11</v>
      </c>
      <c r="G13849" s="1" t="str">
        <f>IFERROR(__xludf.DUMMYFUNCTION("GOOGLETRANSLATE(D13849,""fr"",""en"")"),"#VALUE!")</f>
        <v>#VALUE!</v>
      </c>
    </row>
    <row r="13850" ht="15.75" customHeight="1">
      <c r="A13850" s="1" t="s">
        <v>2967</v>
      </c>
      <c r="B13850" s="1">
        <v>2.0</v>
      </c>
      <c r="C13850" s="1" t="s">
        <v>25012</v>
      </c>
      <c r="D13850" s="1" t="s">
        <v>29405</v>
      </c>
      <c r="E13850" s="1" t="s">
        <v>1192</v>
      </c>
      <c r="F13850" s="1" t="s">
        <v>110</v>
      </c>
      <c r="G13850" s="1" t="str">
        <f>IFERROR(__xludf.DUMMYFUNCTION("GOOGLETRANSLATE(D13850,""fr"",""en"")"),"#VALUE!")</f>
        <v>#VALUE!</v>
      </c>
    </row>
    <row r="13851" ht="15.75" customHeight="1">
      <c r="A13851" s="1" t="s">
        <v>606</v>
      </c>
      <c r="B13851" s="1">
        <v>4.0</v>
      </c>
      <c r="C13851" s="1" t="s">
        <v>29406</v>
      </c>
      <c r="D13851" s="1" t="s">
        <v>29407</v>
      </c>
      <c r="E13851" s="1" t="s">
        <v>226</v>
      </c>
      <c r="F13851" s="1" t="s">
        <v>110</v>
      </c>
      <c r="G13851" s="1" t="str">
        <f>IFERROR(__xludf.DUMMYFUNCTION("GOOGLETRANSLATE(D13851,""fr"",""en"")"),"#VALUE!")</f>
        <v>#VALUE!</v>
      </c>
    </row>
    <row r="13852" ht="15.75" customHeight="1">
      <c r="A13852" s="1" t="s">
        <v>97</v>
      </c>
      <c r="B13852" s="1">
        <v>3.0</v>
      </c>
      <c r="C13852" s="1" t="s">
        <v>29408</v>
      </c>
      <c r="D13852" s="1" t="s">
        <v>29409</v>
      </c>
      <c r="E13852" s="1" t="s">
        <v>10</v>
      </c>
      <c r="F13852" s="1" t="s">
        <v>11</v>
      </c>
      <c r="G13852" s="1" t="str">
        <f>IFERROR(__xludf.DUMMYFUNCTION("GOOGLETRANSLATE(D13852,""fr"",""en"")"),"#VALUE!")</f>
        <v>#VALUE!</v>
      </c>
    </row>
    <row r="13853" ht="15.75" customHeight="1">
      <c r="A13853" s="1" t="s">
        <v>8943</v>
      </c>
      <c r="B13853" s="1">
        <v>1.0</v>
      </c>
      <c r="C13853" s="1" t="s">
        <v>29410</v>
      </c>
      <c r="D13853" s="1" t="s">
        <v>29411</v>
      </c>
      <c r="E13853" s="1" t="s">
        <v>296</v>
      </c>
      <c r="F13853" s="1" t="s">
        <v>110</v>
      </c>
      <c r="G13853" s="1" t="str">
        <f>IFERROR(__xludf.DUMMYFUNCTION("GOOGLETRANSLATE(D13853,""fr"",""en"")"),"#VALUE!")</f>
        <v>#VALUE!</v>
      </c>
    </row>
    <row r="13854" ht="15.75" customHeight="1">
      <c r="A13854" s="1" t="s">
        <v>4926</v>
      </c>
      <c r="B13854" s="1">
        <v>1.0</v>
      </c>
      <c r="C13854" s="1" t="s">
        <v>29412</v>
      </c>
      <c r="D13854" s="1" t="s">
        <v>29413</v>
      </c>
      <c r="E13854" s="1" t="s">
        <v>250</v>
      </c>
      <c r="F13854" s="1" t="s">
        <v>30</v>
      </c>
      <c r="G13854" s="1" t="str">
        <f>IFERROR(__xludf.DUMMYFUNCTION("GOOGLETRANSLATE(D13854,""fr"",""en"")"),"#VALUE!")</f>
        <v>#VALUE!</v>
      </c>
    </row>
    <row r="13855" ht="15.75" customHeight="1">
      <c r="A13855" s="1" t="s">
        <v>17229</v>
      </c>
      <c r="B13855" s="1">
        <v>4.0</v>
      </c>
      <c r="C13855" s="1" t="s">
        <v>29414</v>
      </c>
      <c r="D13855" s="1" t="s">
        <v>29415</v>
      </c>
      <c r="E13855" s="1" t="s">
        <v>484</v>
      </c>
      <c r="F13855" s="1" t="s">
        <v>30</v>
      </c>
      <c r="G13855" s="1" t="str">
        <f>IFERROR(__xludf.DUMMYFUNCTION("GOOGLETRANSLATE(D13855,""fr"",""en"")"),"#VALUE!")</f>
        <v>#VALUE!</v>
      </c>
    </row>
    <row r="13856" ht="15.75" customHeight="1">
      <c r="A13856" s="1" t="s">
        <v>2322</v>
      </c>
      <c r="B13856" s="1">
        <v>2.0</v>
      </c>
      <c r="C13856" s="1" t="s">
        <v>29416</v>
      </c>
      <c r="D13856" s="1" t="s">
        <v>29417</v>
      </c>
      <c r="E13856" s="1" t="s">
        <v>38</v>
      </c>
      <c r="F13856" s="1" t="s">
        <v>39</v>
      </c>
      <c r="G13856" s="1" t="str">
        <f>IFERROR(__xludf.DUMMYFUNCTION("GOOGLETRANSLATE(D13856,""fr"",""en"")"),"#VALUE!")</f>
        <v>#VALUE!</v>
      </c>
    </row>
    <row r="13857" ht="15.75" customHeight="1">
      <c r="A13857" s="1" t="s">
        <v>239</v>
      </c>
      <c r="B13857" s="1">
        <v>4.0</v>
      </c>
      <c r="C13857" s="1" t="s">
        <v>29418</v>
      </c>
      <c r="D13857" s="1" t="s">
        <v>29419</v>
      </c>
      <c r="E13857" s="1" t="s">
        <v>21</v>
      </c>
      <c r="F13857" s="1" t="s">
        <v>11</v>
      </c>
      <c r="G13857" s="1" t="str">
        <f>IFERROR(__xludf.DUMMYFUNCTION("GOOGLETRANSLATE(D13857,""fr"",""en"")"),"#VALUE!")</f>
        <v>#VALUE!</v>
      </c>
    </row>
    <row r="13858" ht="15.75" customHeight="1">
      <c r="A13858" s="1" t="s">
        <v>173</v>
      </c>
      <c r="B13858" s="1">
        <v>5.0</v>
      </c>
      <c r="C13858" s="1" t="s">
        <v>29420</v>
      </c>
      <c r="D13858" s="1" t="s">
        <v>29421</v>
      </c>
      <c r="E13858" s="1" t="s">
        <v>10</v>
      </c>
      <c r="F13858" s="1" t="s">
        <v>11</v>
      </c>
      <c r="G13858" s="1" t="str">
        <f>IFERROR(__xludf.DUMMYFUNCTION("GOOGLETRANSLATE(D13858,""fr"",""en"")"),"#VALUE!")</f>
        <v>#VALUE!</v>
      </c>
    </row>
    <row r="13859" ht="15.75" customHeight="1">
      <c r="A13859" s="1" t="s">
        <v>1673</v>
      </c>
      <c r="B13859" s="1">
        <v>5.0</v>
      </c>
      <c r="C13859" s="1" t="s">
        <v>29422</v>
      </c>
      <c r="D13859" s="1" t="s">
        <v>29423</v>
      </c>
      <c r="E13859" s="1" t="s">
        <v>29</v>
      </c>
      <c r="F13859" s="1" t="s">
        <v>30</v>
      </c>
      <c r="G13859" s="1" t="str">
        <f>IFERROR(__xludf.DUMMYFUNCTION("GOOGLETRANSLATE(D13859,""fr"",""en"")"),"#VALUE!")</f>
        <v>#VALUE!</v>
      </c>
    </row>
    <row r="13860" ht="15.75" customHeight="1">
      <c r="A13860" s="1" t="s">
        <v>4387</v>
      </c>
      <c r="B13860" s="1">
        <v>1.0</v>
      </c>
      <c r="C13860" s="1" t="s">
        <v>29424</v>
      </c>
      <c r="D13860" s="1" t="s">
        <v>29425</v>
      </c>
      <c r="E13860" s="1" t="s">
        <v>575</v>
      </c>
      <c r="F13860" s="1" t="s">
        <v>48</v>
      </c>
      <c r="G13860" s="1" t="str">
        <f>IFERROR(__xludf.DUMMYFUNCTION("GOOGLETRANSLATE(D13860,""fr"",""en"")"),"#VALUE!")</f>
        <v>#VALUE!</v>
      </c>
    </row>
    <row r="13861" ht="15.75" customHeight="1">
      <c r="A13861" s="1" t="s">
        <v>546</v>
      </c>
      <c r="B13861" s="1">
        <v>2.0</v>
      </c>
      <c r="C13861" s="1" t="s">
        <v>29426</v>
      </c>
      <c r="D13861" s="1" t="s">
        <v>29427</v>
      </c>
      <c r="E13861" s="1" t="s">
        <v>169</v>
      </c>
      <c r="F13861" s="1" t="s">
        <v>11</v>
      </c>
      <c r="G13861" s="1" t="str">
        <f>IFERROR(__xludf.DUMMYFUNCTION("GOOGLETRANSLATE(D13861,""fr"",""en"")"),"#VALUE!")</f>
        <v>#VALUE!</v>
      </c>
    </row>
    <row r="13862" ht="15.75" customHeight="1">
      <c r="A13862" s="1" t="s">
        <v>2109</v>
      </c>
      <c r="B13862" s="1">
        <v>1.0</v>
      </c>
      <c r="C13862" s="1" t="s">
        <v>29428</v>
      </c>
      <c r="D13862" s="1" t="s">
        <v>29429</v>
      </c>
      <c r="E13862" s="1" t="s">
        <v>169</v>
      </c>
      <c r="F13862" s="1" t="s">
        <v>11</v>
      </c>
      <c r="G13862" s="1" t="str">
        <f>IFERROR(__xludf.DUMMYFUNCTION("GOOGLETRANSLATE(D13862,""fr"",""en"")"),"#VALUE!")</f>
        <v>#VALUE!</v>
      </c>
    </row>
    <row r="13863" ht="15.75" customHeight="1">
      <c r="A13863" s="1" t="s">
        <v>929</v>
      </c>
      <c r="B13863" s="1">
        <v>4.0</v>
      </c>
      <c r="C13863" s="1" t="s">
        <v>29430</v>
      </c>
      <c r="D13863" s="1" t="s">
        <v>29431</v>
      </c>
      <c r="E13863" s="1" t="s">
        <v>21</v>
      </c>
      <c r="F13863" s="1" t="s">
        <v>11</v>
      </c>
      <c r="G13863" s="1" t="str">
        <f>IFERROR(__xludf.DUMMYFUNCTION("GOOGLETRANSLATE(D13863,""fr"",""en"")"),"#VALUE!")</f>
        <v>#VALUE!</v>
      </c>
    </row>
    <row r="13864" ht="15.75" customHeight="1">
      <c r="A13864" s="1" t="s">
        <v>53</v>
      </c>
      <c r="B13864" s="1">
        <v>1.0</v>
      </c>
      <c r="C13864" s="1" t="s">
        <v>29432</v>
      </c>
      <c r="D13864" s="1" t="s">
        <v>29433</v>
      </c>
      <c r="E13864" s="1" t="s">
        <v>10</v>
      </c>
      <c r="F13864" s="1" t="s">
        <v>11</v>
      </c>
      <c r="G13864" s="1" t="str">
        <f>IFERROR(__xludf.DUMMYFUNCTION("GOOGLETRANSLATE(D13864,""fr"",""en"")"),"#VALUE!")</f>
        <v>#VALUE!</v>
      </c>
    </row>
    <row r="13865" ht="15.75" customHeight="1">
      <c r="A13865" s="1" t="s">
        <v>4844</v>
      </c>
      <c r="B13865" s="1">
        <v>1.0</v>
      </c>
      <c r="C13865" s="1" t="s">
        <v>29434</v>
      </c>
      <c r="D13865" s="1" t="s">
        <v>29435</v>
      </c>
      <c r="E13865" s="1" t="s">
        <v>159</v>
      </c>
      <c r="F13865" s="1" t="s">
        <v>39</v>
      </c>
      <c r="G13865" s="1" t="str">
        <f>IFERROR(__xludf.DUMMYFUNCTION("GOOGLETRANSLATE(D13865,""fr"",""en"")"),"#VALUE!")</f>
        <v>#VALUE!</v>
      </c>
    </row>
    <row r="13866" ht="15.75" customHeight="1">
      <c r="A13866" s="1" t="s">
        <v>7644</v>
      </c>
      <c r="B13866" s="1">
        <v>2.0</v>
      </c>
      <c r="C13866" s="1" t="s">
        <v>29436</v>
      </c>
      <c r="D13866" s="1" t="s">
        <v>29437</v>
      </c>
      <c r="E13866" s="1" t="s">
        <v>1192</v>
      </c>
      <c r="F13866" s="1" t="s">
        <v>110</v>
      </c>
      <c r="G13866" s="1" t="str">
        <f>IFERROR(__xludf.DUMMYFUNCTION("GOOGLETRANSLATE(D13866,""fr"",""en"")"),"#VALUE!")</f>
        <v>#VALUE!</v>
      </c>
    </row>
    <row r="13867" ht="15.75" customHeight="1">
      <c r="A13867" s="1" t="s">
        <v>499</v>
      </c>
      <c r="B13867" s="1">
        <v>3.0</v>
      </c>
      <c r="C13867" s="1" t="s">
        <v>29438</v>
      </c>
      <c r="D13867" s="1" t="s">
        <v>29439</v>
      </c>
      <c r="E13867" s="1" t="s">
        <v>10</v>
      </c>
      <c r="F13867" s="1" t="s">
        <v>11</v>
      </c>
      <c r="G13867" s="1" t="str">
        <f>IFERROR(__xludf.DUMMYFUNCTION("GOOGLETRANSLATE(D13867,""fr"",""en"")"),"#VALUE!")</f>
        <v>#VALUE!</v>
      </c>
    </row>
    <row r="13868" ht="15.75" customHeight="1">
      <c r="A13868" s="1" t="s">
        <v>2048</v>
      </c>
      <c r="B13868" s="1">
        <v>5.0</v>
      </c>
      <c r="C13868" s="1" t="s">
        <v>29440</v>
      </c>
      <c r="D13868" s="1" t="s">
        <v>29441</v>
      </c>
      <c r="E13868" s="1" t="s">
        <v>484</v>
      </c>
      <c r="F13868" s="1" t="s">
        <v>30</v>
      </c>
      <c r="G13868" s="1" t="str">
        <f>IFERROR(__xludf.DUMMYFUNCTION("GOOGLETRANSLATE(D13868,""fr"",""en"")"),"#VALUE!")</f>
        <v>#VALUE!</v>
      </c>
    </row>
    <row r="13869" ht="15.75" customHeight="1">
      <c r="A13869" s="1" t="s">
        <v>417</v>
      </c>
      <c r="B13869" s="1">
        <v>5.0</v>
      </c>
      <c r="C13869" s="1" t="s">
        <v>29442</v>
      </c>
      <c r="D13869" s="1" t="s">
        <v>29443</v>
      </c>
      <c r="E13869" s="1" t="s">
        <v>10</v>
      </c>
      <c r="F13869" s="1" t="s">
        <v>11</v>
      </c>
      <c r="G13869" s="1" t="str">
        <f>IFERROR(__xludf.DUMMYFUNCTION("GOOGLETRANSLATE(D13869,""fr"",""en"")"),"#VALUE!")</f>
        <v>#VALUE!</v>
      </c>
    </row>
    <row r="13870" ht="15.75" customHeight="1">
      <c r="A13870" s="1" t="s">
        <v>29444</v>
      </c>
      <c r="B13870" s="1">
        <v>5.0</v>
      </c>
      <c r="C13870" s="1" t="s">
        <v>29445</v>
      </c>
      <c r="D13870" s="1" t="s">
        <v>29446</v>
      </c>
      <c r="E13870" s="1" t="s">
        <v>10</v>
      </c>
      <c r="F13870" s="1" t="s">
        <v>110</v>
      </c>
      <c r="G13870" s="1" t="str">
        <f>IFERROR(__xludf.DUMMYFUNCTION("GOOGLETRANSLATE(D13870,""fr"",""en"")"),"#VALUE!")</f>
        <v>#VALUE!</v>
      </c>
    </row>
    <row r="13871" ht="15.75" customHeight="1">
      <c r="A13871" s="1" t="s">
        <v>2225</v>
      </c>
      <c r="B13871" s="1">
        <v>1.0</v>
      </c>
      <c r="C13871" s="1" t="s">
        <v>29447</v>
      </c>
      <c r="D13871" s="1" t="s">
        <v>29448</v>
      </c>
      <c r="E13871" s="1" t="s">
        <v>5109</v>
      </c>
      <c r="F13871" s="1" t="s">
        <v>66</v>
      </c>
      <c r="G13871" s="1" t="str">
        <f>IFERROR(__xludf.DUMMYFUNCTION("GOOGLETRANSLATE(D13871,""fr"",""en"")"),"#VALUE!")</f>
        <v>#VALUE!</v>
      </c>
    </row>
    <row r="13872" ht="15.75" customHeight="1">
      <c r="A13872" s="1" t="s">
        <v>786</v>
      </c>
      <c r="B13872" s="1">
        <v>3.0</v>
      </c>
      <c r="C13872" s="1" t="s">
        <v>29449</v>
      </c>
      <c r="D13872" s="1" t="s">
        <v>29450</v>
      </c>
      <c r="E13872" s="1" t="s">
        <v>21</v>
      </c>
      <c r="F13872" s="1" t="s">
        <v>11</v>
      </c>
      <c r="G13872" s="1" t="str">
        <f>IFERROR(__xludf.DUMMYFUNCTION("GOOGLETRANSLATE(D13872,""fr"",""en"")"),"#VALUE!")</f>
        <v>#VALUE!</v>
      </c>
    </row>
    <row r="13873" ht="15.75" customHeight="1">
      <c r="A13873" s="1" t="s">
        <v>502</v>
      </c>
      <c r="B13873" s="1">
        <v>5.0</v>
      </c>
      <c r="C13873" s="1" t="s">
        <v>29451</v>
      </c>
      <c r="D13873" s="1" t="s">
        <v>29452</v>
      </c>
      <c r="E13873" s="1" t="s">
        <v>10</v>
      </c>
      <c r="F13873" s="1" t="s">
        <v>11</v>
      </c>
      <c r="G13873" s="1" t="str">
        <f>IFERROR(__xludf.DUMMYFUNCTION("GOOGLETRANSLATE(D13873,""fr"",""en"")"),"#VALUE!")</f>
        <v>#VALUE!</v>
      </c>
    </row>
    <row r="13874" ht="15.75" customHeight="1">
      <c r="A13874" s="1" t="s">
        <v>1001</v>
      </c>
      <c r="B13874" s="1">
        <v>2.0</v>
      </c>
      <c r="C13874" s="1" t="s">
        <v>29453</v>
      </c>
      <c r="D13874" s="1" t="s">
        <v>29454</v>
      </c>
      <c r="E13874" s="1" t="s">
        <v>10</v>
      </c>
      <c r="F13874" s="1" t="s">
        <v>11</v>
      </c>
      <c r="G13874" s="1" t="str">
        <f>IFERROR(__xludf.DUMMYFUNCTION("GOOGLETRANSLATE(D13874,""fr"",""en"")"),"#VALUE!")</f>
        <v>#VALUE!</v>
      </c>
    </row>
    <row r="13875" ht="15.75" customHeight="1">
      <c r="A13875" s="1" t="s">
        <v>231</v>
      </c>
      <c r="B13875" s="1">
        <v>4.0</v>
      </c>
      <c r="C13875" s="1" t="s">
        <v>29455</v>
      </c>
      <c r="D13875" s="1" t="s">
        <v>29456</v>
      </c>
      <c r="E13875" s="1" t="s">
        <v>65</v>
      </c>
      <c r="F13875" s="1" t="s">
        <v>66</v>
      </c>
      <c r="G13875" s="1" t="str">
        <f>IFERROR(__xludf.DUMMYFUNCTION("GOOGLETRANSLATE(D13875,""fr"",""en"")"),"#VALUE!")</f>
        <v>#VALUE!</v>
      </c>
    </row>
    <row r="13876" ht="15.75" customHeight="1">
      <c r="A13876" s="1" t="s">
        <v>579</v>
      </c>
      <c r="B13876" s="1">
        <v>2.0</v>
      </c>
      <c r="C13876" s="1" t="s">
        <v>29457</v>
      </c>
      <c r="D13876" s="1" t="s">
        <v>29458</v>
      </c>
      <c r="E13876" s="1" t="s">
        <v>10</v>
      </c>
      <c r="F13876" s="1" t="s">
        <v>11</v>
      </c>
      <c r="G13876" s="1" t="str">
        <f>IFERROR(__xludf.DUMMYFUNCTION("GOOGLETRANSLATE(D13876,""fr"",""en"")"),"#VALUE!")</f>
        <v>#VALUE!</v>
      </c>
    </row>
    <row r="13877" ht="15.75" customHeight="1">
      <c r="A13877" s="1" t="s">
        <v>5442</v>
      </c>
      <c r="B13877" s="1">
        <v>2.0</v>
      </c>
      <c r="C13877" s="1" t="s">
        <v>29459</v>
      </c>
      <c r="D13877" s="1" t="s">
        <v>29460</v>
      </c>
      <c r="E13877" s="1" t="s">
        <v>109</v>
      </c>
      <c r="F13877" s="1" t="s">
        <v>11</v>
      </c>
      <c r="G13877" s="1" t="str">
        <f>IFERROR(__xludf.DUMMYFUNCTION("GOOGLETRANSLATE(D13877,""fr"",""en"")"),"#VALUE!")</f>
        <v>#VALUE!</v>
      </c>
    </row>
    <row r="13878" ht="15.75" customHeight="1">
      <c r="A13878" s="1" t="s">
        <v>9727</v>
      </c>
      <c r="B13878" s="1">
        <v>2.0</v>
      </c>
      <c r="C13878" s="1" t="s">
        <v>29461</v>
      </c>
      <c r="D13878" s="1" t="s">
        <v>29462</v>
      </c>
      <c r="E13878" s="1" t="s">
        <v>38</v>
      </c>
      <c r="F13878" s="1" t="s">
        <v>39</v>
      </c>
      <c r="G13878" s="1" t="str">
        <f>IFERROR(__xludf.DUMMYFUNCTION("GOOGLETRANSLATE(D13878,""fr"",""en"")"),"#VALUE!")</f>
        <v>#VALUE!</v>
      </c>
    </row>
    <row r="13879" ht="15.75" customHeight="1">
      <c r="A13879" s="1" t="s">
        <v>10477</v>
      </c>
      <c r="B13879" s="1">
        <v>5.0</v>
      </c>
      <c r="C13879" s="1" t="s">
        <v>29463</v>
      </c>
      <c r="D13879" s="1" t="s">
        <v>29464</v>
      </c>
      <c r="E13879" s="1" t="s">
        <v>448</v>
      </c>
      <c r="F13879" s="1" t="s">
        <v>84</v>
      </c>
      <c r="G13879" s="1" t="str">
        <f>IFERROR(__xludf.DUMMYFUNCTION("GOOGLETRANSLATE(D13879,""fr"",""en"")"),"#VALUE!")</f>
        <v>#VALUE!</v>
      </c>
    </row>
    <row r="13880" ht="15.75" customHeight="1">
      <c r="A13880" s="1" t="s">
        <v>5041</v>
      </c>
      <c r="B13880" s="1">
        <v>5.0</v>
      </c>
      <c r="C13880" s="1" t="s">
        <v>29465</v>
      </c>
      <c r="D13880" s="1" t="s">
        <v>29466</v>
      </c>
      <c r="E13880" s="1" t="s">
        <v>29</v>
      </c>
      <c r="F13880" s="1" t="s">
        <v>30</v>
      </c>
      <c r="G13880" s="1" t="str">
        <f>IFERROR(__xludf.DUMMYFUNCTION("GOOGLETRANSLATE(D13880,""fr"",""en"")"),"It is an insurer that I found less known than some that made me hesitate but with the help of my coruter I was able to pass the course which allows me today to benefit from the fronts of this complementary. This has all the same since 2015 and I am still "&amp;"as satisfied.")</f>
        <v>It is an insurer that I found less known than some that made me hesitate but with the help of my coruter I was able to pass the course which allows me today to benefit from the fronts of this complementary. This has all the same since 2015 and I am still as satisfied.</v>
      </c>
    </row>
    <row r="13881" ht="15.75" customHeight="1">
      <c r="A13881" s="1" t="s">
        <v>284</v>
      </c>
      <c r="B13881" s="1">
        <v>4.0</v>
      </c>
      <c r="C13881" s="1" t="s">
        <v>29467</v>
      </c>
      <c r="D13881" s="1" t="s">
        <v>29468</v>
      </c>
      <c r="E13881" s="1" t="s">
        <v>10</v>
      </c>
      <c r="F13881" s="1" t="s">
        <v>11</v>
      </c>
      <c r="G13881" s="1" t="str">
        <f>IFERROR(__xludf.DUMMYFUNCTION("GOOGLETRANSLATE(D13881,""fr"",""en"")"),"#VALUE!")</f>
        <v>#VALUE!</v>
      </c>
    </row>
    <row r="13882" ht="15.75" customHeight="1">
      <c r="A13882" s="1" t="s">
        <v>686</v>
      </c>
      <c r="B13882" s="1">
        <v>1.0</v>
      </c>
      <c r="C13882" s="1" t="s">
        <v>29469</v>
      </c>
      <c r="D13882" s="1" t="s">
        <v>29470</v>
      </c>
      <c r="E13882" s="1" t="s">
        <v>646</v>
      </c>
      <c r="F13882" s="1" t="s">
        <v>39</v>
      </c>
      <c r="G13882" s="1" t="str">
        <f>IFERROR(__xludf.DUMMYFUNCTION("GOOGLETRANSLATE(D13882,""fr"",""en"")"),"#VALUE!")</f>
        <v>#VALUE!</v>
      </c>
    </row>
    <row r="13883" ht="15.75" customHeight="1">
      <c r="A13883" s="1" t="s">
        <v>491</v>
      </c>
      <c r="B13883" s="1">
        <v>1.0</v>
      </c>
      <c r="C13883" s="1" t="s">
        <v>29471</v>
      </c>
      <c r="D13883" s="1" t="s">
        <v>29472</v>
      </c>
      <c r="E13883" s="1" t="s">
        <v>10</v>
      </c>
      <c r="F13883" s="1" t="s">
        <v>11</v>
      </c>
      <c r="G13883" s="1" t="str">
        <f>IFERROR(__xludf.DUMMYFUNCTION("GOOGLETRANSLATE(D13883,""fr"",""en"")"),"#VALUE!")</f>
        <v>#VALUE!</v>
      </c>
    </row>
    <row r="13884" ht="15.75" customHeight="1">
      <c r="A13884" s="1" t="s">
        <v>3017</v>
      </c>
      <c r="B13884" s="1">
        <v>1.0</v>
      </c>
      <c r="C13884" s="1" t="s">
        <v>29473</v>
      </c>
      <c r="D13884" s="1" t="s">
        <v>29474</v>
      </c>
      <c r="E13884" s="1" t="s">
        <v>230</v>
      </c>
      <c r="F13884" s="1" t="s">
        <v>48</v>
      </c>
      <c r="G13884" s="1" t="str">
        <f>IFERROR(__xludf.DUMMYFUNCTION("GOOGLETRANSLATE(D13884,""fr"",""en"")"),"#VALUE!")</f>
        <v>#VALUE!</v>
      </c>
    </row>
    <row r="13885" ht="15.75" customHeight="1">
      <c r="A13885" s="1" t="s">
        <v>7546</v>
      </c>
      <c r="B13885" s="1">
        <v>1.0</v>
      </c>
      <c r="C13885" s="1" t="s">
        <v>29475</v>
      </c>
      <c r="D13885" s="1" t="s">
        <v>29476</v>
      </c>
      <c r="E13885" s="1" t="s">
        <v>575</v>
      </c>
      <c r="F13885" s="1" t="s">
        <v>84</v>
      </c>
      <c r="G13885" s="1" t="str">
        <f>IFERROR(__xludf.DUMMYFUNCTION("GOOGLETRANSLATE(D13885,""fr"",""en"")"),"#VALUE!")</f>
        <v>#VALUE!</v>
      </c>
    </row>
    <row r="13886" ht="15.75" customHeight="1">
      <c r="A13886" s="1" t="s">
        <v>91</v>
      </c>
      <c r="B13886" s="1">
        <v>2.0</v>
      </c>
      <c r="C13886" s="1" t="s">
        <v>29477</v>
      </c>
      <c r="D13886" s="1" t="s">
        <v>29478</v>
      </c>
      <c r="E13886" s="1" t="s">
        <v>21</v>
      </c>
      <c r="F13886" s="1" t="s">
        <v>11</v>
      </c>
      <c r="G13886" s="1" t="str">
        <f>IFERROR(__xludf.DUMMYFUNCTION("GOOGLETRANSLATE(D13886,""fr"",""en"")"),"#VALUE!")</f>
        <v>#VALUE!</v>
      </c>
    </row>
    <row r="13887" ht="15.75" customHeight="1">
      <c r="A13887" s="1" t="s">
        <v>3243</v>
      </c>
      <c r="B13887" s="1">
        <v>2.0</v>
      </c>
      <c r="C13887" s="1" t="s">
        <v>29479</v>
      </c>
      <c r="D13887" s="1" t="s">
        <v>29480</v>
      </c>
      <c r="E13887" s="1" t="s">
        <v>960</v>
      </c>
      <c r="F13887" s="1" t="s">
        <v>84</v>
      </c>
      <c r="G13887" s="1" t="str">
        <f>IFERROR(__xludf.DUMMYFUNCTION("GOOGLETRANSLATE(D13887,""fr"",""en"")"),"#VALUE!")</f>
        <v>#VALUE!</v>
      </c>
    </row>
    <row r="13888" ht="15.75" customHeight="1">
      <c r="A13888" s="1" t="s">
        <v>9727</v>
      </c>
      <c r="B13888" s="1">
        <v>2.0</v>
      </c>
      <c r="C13888" s="1" t="s">
        <v>29481</v>
      </c>
      <c r="D13888" s="1" t="s">
        <v>29482</v>
      </c>
      <c r="E13888" s="1" t="s">
        <v>355</v>
      </c>
      <c r="F13888" s="1" t="s">
        <v>110</v>
      </c>
      <c r="G13888" s="1" t="str">
        <f>IFERROR(__xludf.DUMMYFUNCTION("GOOGLETRANSLATE(D13888,""fr"",""en"")"),"#VALUE!")</f>
        <v>#VALUE!</v>
      </c>
    </row>
    <row r="13889" ht="15.75" customHeight="1">
      <c r="A13889" s="1" t="s">
        <v>1513</v>
      </c>
      <c r="B13889" s="1">
        <v>2.0</v>
      </c>
      <c r="C13889" s="1" t="s">
        <v>29483</v>
      </c>
      <c r="D13889" s="1" t="s">
        <v>29484</v>
      </c>
      <c r="E13889" s="1" t="s">
        <v>125</v>
      </c>
      <c r="F13889" s="1" t="s">
        <v>11</v>
      </c>
      <c r="G13889" s="1" t="str">
        <f>IFERROR(__xludf.DUMMYFUNCTION("GOOGLETRANSLATE(D13889,""fr"",""en"")"),"#VALUE!")</f>
        <v>#VALUE!</v>
      </c>
    </row>
    <row r="13890" ht="15.75" customHeight="1">
      <c r="A13890" s="1" t="s">
        <v>138</v>
      </c>
      <c r="B13890" s="1">
        <v>5.0</v>
      </c>
      <c r="C13890" s="1" t="s">
        <v>2072</v>
      </c>
      <c r="D13890" s="1" t="s">
        <v>29485</v>
      </c>
      <c r="E13890" s="1" t="s">
        <v>21</v>
      </c>
      <c r="F13890" s="1" t="s">
        <v>11</v>
      </c>
      <c r="G13890" s="1" t="str">
        <f>IFERROR(__xludf.DUMMYFUNCTION("GOOGLETRANSLATE(D13890,""fr"",""en"")"),"#VALUE!")</f>
        <v>#VALUE!</v>
      </c>
    </row>
    <row r="13891" ht="15.75" customHeight="1">
      <c r="A13891" s="1" t="s">
        <v>1198</v>
      </c>
      <c r="B13891" s="1">
        <v>5.0</v>
      </c>
      <c r="C13891" s="1" t="s">
        <v>29486</v>
      </c>
      <c r="D13891" s="1" t="s">
        <v>29487</v>
      </c>
      <c r="E13891" s="1" t="s">
        <v>29</v>
      </c>
      <c r="F13891" s="1" t="s">
        <v>30</v>
      </c>
      <c r="G13891" s="1" t="str">
        <f>IFERROR(__xludf.DUMMYFUNCTION("GOOGLETRANSLATE(D13891,""fr"",""en"")"),"#VALUE!")</f>
        <v>#VALUE!</v>
      </c>
    </row>
    <row r="13892" ht="15.75" customHeight="1">
      <c r="A13892" s="1" t="s">
        <v>7572</v>
      </c>
      <c r="B13892" s="1">
        <v>2.0</v>
      </c>
      <c r="C13892" s="1" t="s">
        <v>29488</v>
      </c>
      <c r="D13892" s="1" t="s">
        <v>29489</v>
      </c>
      <c r="E13892" s="1" t="s">
        <v>169</v>
      </c>
      <c r="F13892" s="1" t="s">
        <v>11</v>
      </c>
      <c r="G13892" s="1" t="str">
        <f>IFERROR(__xludf.DUMMYFUNCTION("GOOGLETRANSLATE(D13892,""fr"",""en"")"),"#VALUE!")</f>
        <v>#VALUE!</v>
      </c>
    </row>
    <row r="13893" ht="15.75" customHeight="1">
      <c r="A13893" s="1" t="s">
        <v>2358</v>
      </c>
      <c r="B13893" s="1">
        <v>4.0</v>
      </c>
      <c r="C13893" s="1" t="s">
        <v>29490</v>
      </c>
      <c r="D13893" s="1" t="s">
        <v>29491</v>
      </c>
      <c r="E13893" s="1" t="s">
        <v>10</v>
      </c>
      <c r="F13893" s="1" t="s">
        <v>11</v>
      </c>
      <c r="G13893" s="1" t="str">
        <f>IFERROR(__xludf.DUMMYFUNCTION("GOOGLETRANSLATE(D13893,""fr"",""en"")"),"#VALUE!")</f>
        <v>#VALUE!</v>
      </c>
    </row>
    <row r="13894" ht="15.75" customHeight="1">
      <c r="A13894" s="1" t="s">
        <v>338</v>
      </c>
      <c r="B13894" s="1">
        <v>5.0</v>
      </c>
      <c r="C13894" s="1" t="s">
        <v>29492</v>
      </c>
      <c r="D13894" s="1" t="s">
        <v>29493</v>
      </c>
      <c r="E13894" s="1" t="s">
        <v>21</v>
      </c>
      <c r="F13894" s="1" t="s">
        <v>11</v>
      </c>
      <c r="G13894" s="1" t="str">
        <f>IFERROR(__xludf.DUMMYFUNCTION("GOOGLETRANSLATE(D13894,""fr"",""en"")"),"#VALUE!")</f>
        <v>#VALUE!</v>
      </c>
    </row>
    <row r="13895" ht="15.75" customHeight="1">
      <c r="A13895" s="1" t="s">
        <v>16444</v>
      </c>
      <c r="B13895" s="1">
        <v>2.0</v>
      </c>
      <c r="C13895" s="1" t="s">
        <v>29494</v>
      </c>
      <c r="D13895" s="1" t="s">
        <v>29495</v>
      </c>
      <c r="E13895" s="1" t="s">
        <v>1192</v>
      </c>
      <c r="F13895" s="1" t="s">
        <v>110</v>
      </c>
      <c r="G13895" s="1" t="str">
        <f>IFERROR(__xludf.DUMMYFUNCTION("GOOGLETRANSLATE(D13895,""fr"",""en"")"),"#VALUE!")</f>
        <v>#VALUE!</v>
      </c>
    </row>
    <row r="13896" ht="15.75" customHeight="1">
      <c r="A13896" s="1" t="s">
        <v>1778</v>
      </c>
      <c r="B13896" s="1">
        <v>4.0</v>
      </c>
      <c r="C13896" s="1" t="s">
        <v>29496</v>
      </c>
      <c r="D13896" s="1" t="s">
        <v>29497</v>
      </c>
      <c r="E13896" s="1" t="s">
        <v>484</v>
      </c>
      <c r="F13896" s="1" t="s">
        <v>30</v>
      </c>
      <c r="G13896" s="1" t="str">
        <f>IFERROR(__xludf.DUMMYFUNCTION("GOOGLETRANSLATE(D13896,""fr"",""en"")"),"#VALUE!")</f>
        <v>#VALUE!</v>
      </c>
    </row>
    <row r="13897" ht="15.75" customHeight="1">
      <c r="A13897" s="1" t="s">
        <v>866</v>
      </c>
      <c r="B13897" s="1">
        <v>5.0</v>
      </c>
      <c r="C13897" s="1" t="s">
        <v>29498</v>
      </c>
      <c r="D13897" s="1" t="s">
        <v>29499</v>
      </c>
      <c r="E13897" s="1" t="s">
        <v>10</v>
      </c>
      <c r="F13897" s="1" t="s">
        <v>11</v>
      </c>
      <c r="G13897" s="1" t="str">
        <f>IFERROR(__xludf.DUMMYFUNCTION("GOOGLETRANSLATE(D13897,""fr"",""en"")"),"#VALUE!")</f>
        <v>#VALUE!</v>
      </c>
    </row>
    <row r="13898" ht="15.75" customHeight="1">
      <c r="A13898" s="1" t="s">
        <v>3499</v>
      </c>
      <c r="B13898" s="1">
        <v>1.0</v>
      </c>
      <c r="C13898" s="1" t="s">
        <v>29500</v>
      </c>
      <c r="D13898" s="1" t="s">
        <v>29501</v>
      </c>
      <c r="E13898" s="1" t="s">
        <v>103</v>
      </c>
      <c r="F13898" s="1" t="s">
        <v>48</v>
      </c>
      <c r="G13898" s="1" t="str">
        <f>IFERROR(__xludf.DUMMYFUNCTION("GOOGLETRANSLATE(D13898,""fr"",""en"")"),"#VALUE!")</f>
        <v>#VALUE!</v>
      </c>
    </row>
    <row r="13899" ht="15.75" customHeight="1">
      <c r="A13899" s="1" t="s">
        <v>1799</v>
      </c>
      <c r="B13899" s="1">
        <v>4.0</v>
      </c>
      <c r="C13899" s="1" t="s">
        <v>29502</v>
      </c>
      <c r="D13899" s="1" t="s">
        <v>29503</v>
      </c>
      <c r="E13899" s="1" t="s">
        <v>52</v>
      </c>
      <c r="F13899" s="1" t="s">
        <v>110</v>
      </c>
      <c r="G13899" s="1" t="str">
        <f>IFERROR(__xludf.DUMMYFUNCTION("GOOGLETRANSLATE(D13899,""fr"",""en"")"),"#VALUE!")</f>
        <v>#VALUE!</v>
      </c>
    </row>
    <row r="13900" ht="15.75" customHeight="1">
      <c r="A13900" s="1" t="s">
        <v>1778</v>
      </c>
      <c r="B13900" s="1">
        <v>3.0</v>
      </c>
      <c r="C13900" s="1" t="s">
        <v>29504</v>
      </c>
      <c r="D13900" s="1" t="s">
        <v>29505</v>
      </c>
      <c r="E13900" s="1" t="s">
        <v>484</v>
      </c>
      <c r="F13900" s="1" t="s">
        <v>118</v>
      </c>
      <c r="G13900" s="1" t="str">
        <f>IFERROR(__xludf.DUMMYFUNCTION("GOOGLETRANSLATE(D13900,""fr"",""en"")"),"#VALUE!")</f>
        <v>#VALUE!</v>
      </c>
    </row>
    <row r="13901" ht="15.75" customHeight="1">
      <c r="A13901" s="1" t="s">
        <v>1699</v>
      </c>
      <c r="B13901" s="1">
        <v>2.0</v>
      </c>
      <c r="C13901" s="1" t="s">
        <v>29506</v>
      </c>
      <c r="D13901" s="1" t="s">
        <v>29507</v>
      </c>
      <c r="E13901" s="1" t="s">
        <v>10</v>
      </c>
      <c r="F13901" s="1" t="s">
        <v>11</v>
      </c>
      <c r="G13901" s="1" t="str">
        <f>IFERROR(__xludf.DUMMYFUNCTION("GOOGLETRANSLATE(D13901,""fr"",""en"")"),"#VALUE!")</f>
        <v>#VALUE!</v>
      </c>
    </row>
    <row r="13902" ht="15.75" customHeight="1">
      <c r="A13902" s="1" t="s">
        <v>6549</v>
      </c>
      <c r="B13902" s="1">
        <v>2.0</v>
      </c>
      <c r="C13902" s="1" t="s">
        <v>29508</v>
      </c>
      <c r="D13902" s="1" t="s">
        <v>29509</v>
      </c>
      <c r="E13902" s="1" t="s">
        <v>109</v>
      </c>
      <c r="F13902" s="1" t="s">
        <v>11</v>
      </c>
      <c r="G13902" s="1" t="str">
        <f>IFERROR(__xludf.DUMMYFUNCTION("GOOGLETRANSLATE(D13902,""fr"",""en"")"),"#VALUE!")</f>
        <v>#VALUE!</v>
      </c>
    </row>
    <row r="13903" ht="15.75" customHeight="1">
      <c r="A13903" s="1" t="s">
        <v>3312</v>
      </c>
      <c r="B13903" s="1">
        <v>2.0</v>
      </c>
      <c r="C13903" s="1" t="s">
        <v>29510</v>
      </c>
      <c r="D13903" s="1" t="s">
        <v>29511</v>
      </c>
      <c r="E13903" s="1" t="s">
        <v>10</v>
      </c>
      <c r="F13903" s="1" t="s">
        <v>11</v>
      </c>
      <c r="G13903" s="1" t="str">
        <f>IFERROR(__xludf.DUMMYFUNCTION("GOOGLETRANSLATE(D13903,""fr"",""en"")"),"#VALUE!")</f>
        <v>#VALUE!</v>
      </c>
    </row>
    <row r="13904" ht="15.75" customHeight="1">
      <c r="A13904" s="1" t="s">
        <v>4594</v>
      </c>
      <c r="B13904" s="1">
        <v>1.0</v>
      </c>
      <c r="C13904" s="1" t="s">
        <v>29512</v>
      </c>
      <c r="D13904" s="1" t="s">
        <v>29513</v>
      </c>
      <c r="E13904" s="1" t="s">
        <v>52</v>
      </c>
      <c r="F13904" s="1" t="s">
        <v>110</v>
      </c>
      <c r="G13904" s="1" t="str">
        <f>IFERROR(__xludf.DUMMYFUNCTION("GOOGLETRANSLATE(D13904,""fr"",""en"")"),"#VALUE!")</f>
        <v>#VALUE!</v>
      </c>
    </row>
    <row r="13905" ht="15.75" customHeight="1">
      <c r="A13905" s="1" t="s">
        <v>258</v>
      </c>
      <c r="B13905" s="1">
        <v>4.0</v>
      </c>
      <c r="C13905" s="1" t="s">
        <v>29514</v>
      </c>
      <c r="D13905" s="1" t="s">
        <v>29515</v>
      </c>
      <c r="E13905" s="1" t="s">
        <v>10</v>
      </c>
      <c r="F13905" s="1" t="s">
        <v>11</v>
      </c>
      <c r="G13905" s="1" t="str">
        <f>IFERROR(__xludf.DUMMYFUNCTION("GOOGLETRANSLATE(D13905,""fr"",""en"")"),"#VALUE!")</f>
        <v>#VALUE!</v>
      </c>
    </row>
    <row r="13906" ht="15.75" customHeight="1">
      <c r="A13906" s="1" t="s">
        <v>2097</v>
      </c>
      <c r="B13906" s="1">
        <v>4.0</v>
      </c>
      <c r="C13906" s="1" t="s">
        <v>29516</v>
      </c>
      <c r="D13906" s="1" t="s">
        <v>29517</v>
      </c>
      <c r="E13906" s="1" t="s">
        <v>21</v>
      </c>
      <c r="F13906" s="1" t="s">
        <v>11</v>
      </c>
      <c r="G13906" s="1" t="str">
        <f>IFERROR(__xludf.DUMMYFUNCTION("GOOGLETRANSLATE(D13906,""fr"",""en"")"),"#VALUE!")</f>
        <v>#VALUE!</v>
      </c>
    </row>
    <row r="13907" ht="15.75" customHeight="1">
      <c r="A13907" s="1" t="s">
        <v>170</v>
      </c>
      <c r="B13907" s="1">
        <v>4.0</v>
      </c>
      <c r="C13907" s="1" t="s">
        <v>29518</v>
      </c>
      <c r="D13907" s="1" t="s">
        <v>29519</v>
      </c>
      <c r="E13907" s="1" t="s">
        <v>10</v>
      </c>
      <c r="F13907" s="1" t="s">
        <v>11</v>
      </c>
      <c r="G13907" s="1" t="str">
        <f>IFERROR(__xludf.DUMMYFUNCTION("GOOGLETRANSLATE(D13907,""fr"",""en"")"),"#VALUE!")</f>
        <v>#VALUE!</v>
      </c>
    </row>
    <row r="13908" ht="15.75" customHeight="1">
      <c r="A13908" s="1" t="s">
        <v>1572</v>
      </c>
      <c r="B13908" s="1">
        <v>4.0</v>
      </c>
      <c r="C13908" s="1" t="s">
        <v>29520</v>
      </c>
      <c r="D13908" s="1" t="s">
        <v>29521</v>
      </c>
      <c r="E13908" s="1" t="s">
        <v>21</v>
      </c>
      <c r="F13908" s="1" t="s">
        <v>11</v>
      </c>
      <c r="G13908" s="1" t="str">
        <f>IFERROR(__xludf.DUMMYFUNCTION("GOOGLETRANSLATE(D13908,""fr"",""en"")"),"#VALUE!")</f>
        <v>#VALUE!</v>
      </c>
    </row>
    <row r="13909" ht="15.75" customHeight="1">
      <c r="A13909" s="1" t="s">
        <v>4447</v>
      </c>
      <c r="B13909" s="1">
        <v>2.0</v>
      </c>
      <c r="C13909" s="1" t="s">
        <v>29522</v>
      </c>
      <c r="D13909" s="1" t="s">
        <v>29523</v>
      </c>
      <c r="E13909" s="1" t="s">
        <v>484</v>
      </c>
      <c r="F13909" s="1" t="s">
        <v>118</v>
      </c>
      <c r="G13909" s="1" t="str">
        <f>IFERROR(__xludf.DUMMYFUNCTION("GOOGLETRANSLATE(D13909,""fr"",""en"")"),"#VALUE!")</f>
        <v>#VALUE!</v>
      </c>
    </row>
    <row r="13910" ht="15.75" customHeight="1">
      <c r="A13910" s="1" t="s">
        <v>558</v>
      </c>
      <c r="B13910" s="1">
        <v>3.0</v>
      </c>
      <c r="C13910" s="1" t="s">
        <v>29524</v>
      </c>
      <c r="D13910" s="1" t="s">
        <v>29525</v>
      </c>
      <c r="E13910" s="1" t="s">
        <v>10</v>
      </c>
      <c r="F13910" s="1" t="s">
        <v>11</v>
      </c>
      <c r="G13910" s="1" t="str">
        <f>IFERROR(__xludf.DUMMYFUNCTION("GOOGLETRANSLATE(D13910,""fr"",""en"")"),"#VALUE!")</f>
        <v>#VALUE!</v>
      </c>
    </row>
    <row r="13911" ht="15.75" customHeight="1">
      <c r="A13911" s="1" t="s">
        <v>391</v>
      </c>
      <c r="B13911" s="1">
        <v>4.0</v>
      </c>
      <c r="C13911" s="1" t="s">
        <v>29526</v>
      </c>
      <c r="D13911" s="1" t="s">
        <v>29527</v>
      </c>
      <c r="E13911" s="1" t="s">
        <v>10</v>
      </c>
      <c r="F13911" s="1" t="s">
        <v>11</v>
      </c>
      <c r="G13911" s="1" t="str">
        <f>IFERROR(__xludf.DUMMYFUNCTION("GOOGLETRANSLATE(D13911,""fr"",""en"")"),"#VALUE!")</f>
        <v>#VALUE!</v>
      </c>
    </row>
    <row r="13912" ht="15.75" customHeight="1">
      <c r="A13912" s="1" t="s">
        <v>1476</v>
      </c>
      <c r="B13912" s="1">
        <v>3.0</v>
      </c>
      <c r="C13912" s="1" t="s">
        <v>29528</v>
      </c>
      <c r="D13912" s="1" t="s">
        <v>29529</v>
      </c>
      <c r="E13912" s="1" t="s">
        <v>10</v>
      </c>
      <c r="F13912" s="1" t="s">
        <v>11</v>
      </c>
      <c r="G13912" s="1" t="str">
        <f>IFERROR(__xludf.DUMMYFUNCTION("GOOGLETRANSLATE(D13912,""fr"",""en"")"),"#VALUE!")</f>
        <v>#VALUE!</v>
      </c>
    </row>
    <row r="13913" ht="15.75" customHeight="1">
      <c r="A13913" s="1" t="s">
        <v>227</v>
      </c>
      <c r="B13913" s="1">
        <v>1.0</v>
      </c>
      <c r="C13913" s="1" t="s">
        <v>29530</v>
      </c>
      <c r="D13913" s="1" t="s">
        <v>29531</v>
      </c>
      <c r="E13913" s="1" t="s">
        <v>10</v>
      </c>
      <c r="F13913" s="1" t="s">
        <v>11</v>
      </c>
      <c r="G13913" s="1" t="str">
        <f>IFERROR(__xludf.DUMMYFUNCTION("GOOGLETRANSLATE(D13913,""fr"",""en"")"),"#VALUE!")</f>
        <v>#VALUE!</v>
      </c>
    </row>
    <row r="13914" ht="15.75" customHeight="1">
      <c r="A13914" s="1" t="s">
        <v>3353</v>
      </c>
      <c r="B13914" s="1">
        <v>1.0</v>
      </c>
      <c r="C13914" s="1" t="s">
        <v>29532</v>
      </c>
      <c r="D13914" s="1" t="s">
        <v>29533</v>
      </c>
      <c r="E13914" s="1" t="s">
        <v>117</v>
      </c>
      <c r="F13914" s="1" t="s">
        <v>118</v>
      </c>
      <c r="G13914" s="1" t="str">
        <f>IFERROR(__xludf.DUMMYFUNCTION("GOOGLETRANSLATE(D13914,""fr"",""en"")"),"#VALUE!")</f>
        <v>#VALUE!</v>
      </c>
    </row>
    <row r="13915" ht="15.75" customHeight="1">
      <c r="A13915" s="1" t="s">
        <v>7049</v>
      </c>
      <c r="B13915" s="1">
        <v>3.0</v>
      </c>
      <c r="C13915" s="1" t="s">
        <v>29534</v>
      </c>
      <c r="D13915" s="1" t="s">
        <v>29535</v>
      </c>
      <c r="E13915" s="1" t="s">
        <v>250</v>
      </c>
      <c r="F13915" s="1" t="s">
        <v>30</v>
      </c>
      <c r="G13915" s="1" t="str">
        <f>IFERROR(__xludf.DUMMYFUNCTION("GOOGLETRANSLATE(D13915,""fr"",""en"")"),"#VALUE!")</f>
        <v>#VALUE!</v>
      </c>
    </row>
    <row r="13916" ht="15.75" customHeight="1">
      <c r="A13916" s="1" t="s">
        <v>3778</v>
      </c>
      <c r="B13916" s="1">
        <v>1.0</v>
      </c>
      <c r="C13916" s="1" t="s">
        <v>29536</v>
      </c>
      <c r="D13916" s="1" t="s">
        <v>29537</v>
      </c>
      <c r="E13916" s="1" t="s">
        <v>827</v>
      </c>
      <c r="F13916" s="1" t="s">
        <v>39</v>
      </c>
      <c r="G13916" s="1" t="str">
        <f>IFERROR(__xludf.DUMMYFUNCTION("GOOGLETRANSLATE(D13916,""fr"",""en"")"),"#VALUE!")</f>
        <v>#VALUE!</v>
      </c>
    </row>
    <row r="13917" ht="15.75" customHeight="1">
      <c r="A13917" s="1" t="s">
        <v>29538</v>
      </c>
      <c r="B13917" s="1">
        <v>1.0</v>
      </c>
      <c r="C13917" s="1" t="s">
        <v>13393</v>
      </c>
      <c r="D13917" s="1" t="s">
        <v>29539</v>
      </c>
      <c r="E13917" s="1" t="s">
        <v>29</v>
      </c>
      <c r="F13917" s="1" t="s">
        <v>30</v>
      </c>
      <c r="G13917" s="1" t="str">
        <f>IFERROR(__xludf.DUMMYFUNCTION("GOOGLETRANSLATE(D13917,""fr"",""en"")"),"#VALUE!")</f>
        <v>#VALUE!</v>
      </c>
    </row>
    <row r="13918" ht="15.75" customHeight="1">
      <c r="A13918" s="1" t="s">
        <v>2048</v>
      </c>
      <c r="B13918" s="1">
        <v>1.0</v>
      </c>
      <c r="C13918" s="1" t="s">
        <v>29540</v>
      </c>
      <c r="D13918" s="1" t="s">
        <v>29541</v>
      </c>
      <c r="E13918" s="1" t="s">
        <v>750</v>
      </c>
      <c r="F13918" s="1" t="s">
        <v>110</v>
      </c>
      <c r="G13918" s="1" t="str">
        <f>IFERROR(__xludf.DUMMYFUNCTION("GOOGLETRANSLATE(D13918,""fr"",""en"")"),"#VALUE!")</f>
        <v>#VALUE!</v>
      </c>
    </row>
    <row r="13919" ht="15.75" customHeight="1">
      <c r="A13919" s="1" t="s">
        <v>3385</v>
      </c>
      <c r="B13919" s="1">
        <v>4.0</v>
      </c>
      <c r="C13919" s="1" t="s">
        <v>29542</v>
      </c>
      <c r="D13919" s="1" t="s">
        <v>29543</v>
      </c>
      <c r="E13919" s="1" t="s">
        <v>21</v>
      </c>
      <c r="F13919" s="1" t="s">
        <v>11</v>
      </c>
      <c r="G13919" s="1" t="str">
        <f>IFERROR(__xludf.DUMMYFUNCTION("GOOGLETRANSLATE(D13919,""fr"",""en"")"),"#VALUE!")</f>
        <v>#VALUE!</v>
      </c>
    </row>
    <row r="13920" ht="15.75" customHeight="1">
      <c r="A13920" s="1" t="s">
        <v>3312</v>
      </c>
      <c r="B13920" s="1">
        <v>1.0</v>
      </c>
      <c r="C13920" s="1" t="s">
        <v>29544</v>
      </c>
      <c r="D13920" s="1" t="s">
        <v>29545</v>
      </c>
      <c r="E13920" s="1" t="s">
        <v>73</v>
      </c>
      <c r="F13920" s="1" t="s">
        <v>30</v>
      </c>
      <c r="G13920" s="1" t="str">
        <f>IFERROR(__xludf.DUMMYFUNCTION("GOOGLETRANSLATE(D13920,""fr"",""en"")"),"#VALUE!")</f>
        <v>#VALUE!</v>
      </c>
    </row>
    <row r="13921" ht="15.75" customHeight="1">
      <c r="A13921" s="1" t="s">
        <v>2961</v>
      </c>
      <c r="B13921" s="1">
        <v>2.0</v>
      </c>
      <c r="C13921" s="1" t="s">
        <v>29546</v>
      </c>
      <c r="D13921" s="1" t="s">
        <v>29547</v>
      </c>
      <c r="E13921" s="1" t="s">
        <v>273</v>
      </c>
      <c r="F13921" s="1" t="s">
        <v>110</v>
      </c>
      <c r="G13921" s="1" t="str">
        <f>IFERROR(__xludf.DUMMYFUNCTION("GOOGLETRANSLATE(D13921,""fr"",""en"")"),"#VALUE!")</f>
        <v>#VALUE!</v>
      </c>
    </row>
    <row r="13922" ht="15.75" customHeight="1">
      <c r="A13922" s="1" t="s">
        <v>673</v>
      </c>
      <c r="B13922" s="1">
        <v>4.0</v>
      </c>
      <c r="C13922" s="1" t="s">
        <v>29548</v>
      </c>
      <c r="D13922" s="1" t="s">
        <v>29549</v>
      </c>
      <c r="E13922" s="1" t="s">
        <v>65</v>
      </c>
      <c r="F13922" s="1" t="s">
        <v>66</v>
      </c>
      <c r="G13922" s="1" t="str">
        <f>IFERROR(__xludf.DUMMYFUNCTION("GOOGLETRANSLATE(D13922,""fr"",""en"")"),"#VALUE!")</f>
        <v>#VALUE!</v>
      </c>
    </row>
    <row r="13923" ht="15.75" customHeight="1">
      <c r="A13923" s="1" t="s">
        <v>29550</v>
      </c>
      <c r="B13923" s="1">
        <v>2.0</v>
      </c>
      <c r="C13923" s="1" t="s">
        <v>29551</v>
      </c>
      <c r="D13923" s="1" t="s">
        <v>29552</v>
      </c>
      <c r="E13923" s="1" t="s">
        <v>296</v>
      </c>
      <c r="F13923" s="1" t="s">
        <v>11</v>
      </c>
      <c r="G13923" s="1" t="str">
        <f>IFERROR(__xludf.DUMMYFUNCTION("GOOGLETRANSLATE(D13923,""fr"",""en"")"),"#VALUE!")</f>
        <v>#VALUE!</v>
      </c>
    </row>
    <row r="13924" ht="15.75" customHeight="1">
      <c r="A13924" s="1" t="s">
        <v>1375</v>
      </c>
      <c r="B13924" s="1">
        <v>2.0</v>
      </c>
      <c r="C13924" s="1" t="s">
        <v>29553</v>
      </c>
      <c r="D13924" s="1" t="s">
        <v>29554</v>
      </c>
      <c r="E13924" s="1" t="s">
        <v>226</v>
      </c>
      <c r="F13924" s="1" t="s">
        <v>11</v>
      </c>
      <c r="G13924" s="1" t="str">
        <f>IFERROR(__xludf.DUMMYFUNCTION("GOOGLETRANSLATE(D13924,""fr"",""en"")"),"#VALUE!")</f>
        <v>#VALUE!</v>
      </c>
    </row>
    <row r="13925" ht="15.75" customHeight="1">
      <c r="A13925" s="1" t="s">
        <v>5290</v>
      </c>
      <c r="B13925" s="1">
        <v>4.0</v>
      </c>
      <c r="C13925" s="1" t="s">
        <v>29555</v>
      </c>
      <c r="D13925" s="1" t="s">
        <v>29556</v>
      </c>
      <c r="E13925" s="1" t="s">
        <v>10</v>
      </c>
      <c r="F13925" s="1" t="s">
        <v>11</v>
      </c>
      <c r="G13925" s="1" t="str">
        <f>IFERROR(__xludf.DUMMYFUNCTION("GOOGLETRANSLATE(D13925,""fr"",""en"")"),"#VALUE!")</f>
        <v>#VALUE!</v>
      </c>
    </row>
    <row r="13926" ht="15.75" customHeight="1">
      <c r="A13926" s="1" t="s">
        <v>1116</v>
      </c>
      <c r="B13926" s="1">
        <v>1.0</v>
      </c>
      <c r="C13926" s="1" t="s">
        <v>29557</v>
      </c>
      <c r="D13926" s="1" t="s">
        <v>29558</v>
      </c>
      <c r="E13926" s="1" t="s">
        <v>373</v>
      </c>
      <c r="F13926" s="1" t="s">
        <v>30</v>
      </c>
      <c r="G13926" s="1" t="str">
        <f>IFERROR(__xludf.DUMMYFUNCTION("GOOGLETRANSLATE(D13926,""fr"",""en"")"),"#VALUE!")</f>
        <v>#VALUE!</v>
      </c>
    </row>
    <row r="13927" ht="15.75" customHeight="1">
      <c r="A13927" s="1" t="s">
        <v>1940</v>
      </c>
      <c r="B13927" s="1">
        <v>4.0</v>
      </c>
      <c r="C13927" s="1" t="s">
        <v>29559</v>
      </c>
      <c r="D13927" s="1" t="s">
        <v>29560</v>
      </c>
      <c r="E13927" s="1" t="s">
        <v>21</v>
      </c>
      <c r="F13927" s="1" t="s">
        <v>11</v>
      </c>
      <c r="G13927" s="1" t="str">
        <f>IFERROR(__xludf.DUMMYFUNCTION("GOOGLETRANSLATE(D13927,""fr"",""en"")"),"#VALUE!")</f>
        <v>#VALUE!</v>
      </c>
    </row>
    <row r="13928" ht="15.75" customHeight="1">
      <c r="A13928" s="1" t="s">
        <v>29561</v>
      </c>
      <c r="B13928" s="1">
        <v>1.0</v>
      </c>
      <c r="C13928" s="1" t="s">
        <v>29562</v>
      </c>
      <c r="D13928" s="1" t="s">
        <v>29563</v>
      </c>
      <c r="E13928" s="1" t="s">
        <v>10</v>
      </c>
      <c r="F13928" s="1" t="s">
        <v>11</v>
      </c>
      <c r="G13928" s="1" t="str">
        <f>IFERROR(__xludf.DUMMYFUNCTION("GOOGLETRANSLATE(D13928,""fr"",""en"")"),"#VALUE!")</f>
        <v>#VALUE!</v>
      </c>
    </row>
    <row r="13929" ht="15.75" customHeight="1">
      <c r="A13929" s="1" t="s">
        <v>138</v>
      </c>
      <c r="B13929" s="1">
        <v>4.0</v>
      </c>
      <c r="C13929" s="1" t="s">
        <v>29564</v>
      </c>
      <c r="D13929" s="1" t="s">
        <v>29565</v>
      </c>
      <c r="E13929" s="1" t="s">
        <v>10</v>
      </c>
      <c r="F13929" s="1" t="s">
        <v>11</v>
      </c>
      <c r="G13929" s="1" t="str">
        <f>IFERROR(__xludf.DUMMYFUNCTION("GOOGLETRANSLATE(D13929,""fr"",""en"")"),"I am satisfied with efficient inexpensive, hoping not to have to do with your services because I want my car, I don't want it to happen to him a few things. So I give you 40 € for nothing but at least I will not get on my fingers by the tedd up and my mom"&amp;" will be reassured, please do not join for warranty extensions, I am the little cousin to Sébastien Loeb so I hold the road.")</f>
        <v>I am satisfied with efficient inexpensive, hoping not to have to do with your services because I want my car, I don't want it to happen to him a few things. So I give you 40 € for nothing but at least I will not get on my fingers by the tedd up and my mom will be reassured, please do not join for warranty extensions, I am the little cousin to Sébastien Loeb so I hold the road.</v>
      </c>
    </row>
    <row r="13930" ht="15.75" customHeight="1">
      <c r="A13930" s="1" t="s">
        <v>1113</v>
      </c>
      <c r="B13930" s="1">
        <v>5.0</v>
      </c>
      <c r="C13930" s="1" t="s">
        <v>29566</v>
      </c>
      <c r="D13930" s="1" t="s">
        <v>29567</v>
      </c>
      <c r="E13930" s="1" t="s">
        <v>21</v>
      </c>
      <c r="F13930" s="1" t="s">
        <v>11</v>
      </c>
      <c r="G13930" s="1" t="str">
        <f>IFERROR(__xludf.DUMMYFUNCTION("GOOGLETRANSLATE(D13930,""fr"",""en"")"),"#VALUE!")</f>
        <v>#VALUE!</v>
      </c>
    </row>
    <row r="13931" ht="15.75" customHeight="1">
      <c r="A13931" s="1" t="s">
        <v>20288</v>
      </c>
      <c r="B13931" s="1">
        <v>1.0</v>
      </c>
      <c r="C13931" s="1" t="s">
        <v>29568</v>
      </c>
      <c r="D13931" s="1" t="s">
        <v>29569</v>
      </c>
      <c r="E13931" s="1" t="s">
        <v>21</v>
      </c>
      <c r="F13931" s="1" t="s">
        <v>11</v>
      </c>
      <c r="G13931" s="1" t="str">
        <f>IFERROR(__xludf.DUMMYFUNCTION("GOOGLETRANSLATE(D13931,""fr"",""en"")"),"#VALUE!")</f>
        <v>#VALUE!</v>
      </c>
    </row>
    <row r="13932" ht="15.75" customHeight="1">
      <c r="A13932" s="1" t="s">
        <v>19023</v>
      </c>
      <c r="B13932" s="1">
        <v>5.0</v>
      </c>
      <c r="C13932" s="1" t="s">
        <v>29570</v>
      </c>
      <c r="D13932" s="1" t="s">
        <v>29571</v>
      </c>
      <c r="E13932" s="1" t="s">
        <v>273</v>
      </c>
      <c r="F13932" s="1" t="s">
        <v>11</v>
      </c>
      <c r="G13932" s="1" t="str">
        <f>IFERROR(__xludf.DUMMYFUNCTION("GOOGLETRANSLATE(D13932,""fr"",""en"")"),"#VALUE!")</f>
        <v>#VALUE!</v>
      </c>
    </row>
    <row r="13933" ht="15.75" customHeight="1">
      <c r="A13933" s="1" t="s">
        <v>2237</v>
      </c>
      <c r="B13933" s="1">
        <v>1.0</v>
      </c>
      <c r="C13933" s="1" t="s">
        <v>29572</v>
      </c>
      <c r="D13933" s="1" t="s">
        <v>29573</v>
      </c>
      <c r="E13933" s="1" t="s">
        <v>29</v>
      </c>
      <c r="F13933" s="1" t="s">
        <v>30</v>
      </c>
      <c r="G13933" s="1" t="str">
        <f>IFERROR(__xludf.DUMMYFUNCTION("GOOGLETRANSLATE(D13933,""fr"",""en"")"),"#VALUE!")</f>
        <v>#VALUE!</v>
      </c>
    </row>
    <row r="13934" ht="15.75" customHeight="1">
      <c r="A13934" s="1" t="s">
        <v>29574</v>
      </c>
      <c r="B13934" s="1">
        <v>5.0</v>
      </c>
      <c r="C13934" s="1" t="s">
        <v>29575</v>
      </c>
      <c r="D13934" s="1" t="s">
        <v>29576</v>
      </c>
      <c r="E13934" s="1" t="s">
        <v>176</v>
      </c>
      <c r="F13934" s="1" t="s">
        <v>66</v>
      </c>
      <c r="G13934" s="1" t="str">
        <f>IFERROR(__xludf.DUMMYFUNCTION("GOOGLETRANSLATE(D13934,""fr"",""en"")"),"#VALUE!")</f>
        <v>#VALUE!</v>
      </c>
    </row>
    <row r="13935" ht="15.75" customHeight="1">
      <c r="A13935" s="1" t="s">
        <v>11356</v>
      </c>
      <c r="B13935" s="1">
        <v>2.0</v>
      </c>
      <c r="C13935" s="1" t="s">
        <v>29577</v>
      </c>
      <c r="D13935" s="1" t="s">
        <v>29578</v>
      </c>
      <c r="E13935" s="1" t="s">
        <v>273</v>
      </c>
      <c r="F13935" s="1" t="s">
        <v>11</v>
      </c>
      <c r="G13935" s="1" t="str">
        <f>IFERROR(__xludf.DUMMYFUNCTION("GOOGLETRANSLATE(D13935,""fr"",""en"")"),"#VALUE!")</f>
        <v>#VALUE!</v>
      </c>
    </row>
    <row r="13936" ht="15.75" customHeight="1">
      <c r="A13936" s="1" t="s">
        <v>314</v>
      </c>
      <c r="B13936" s="1">
        <v>2.0</v>
      </c>
      <c r="C13936" s="1" t="s">
        <v>29579</v>
      </c>
      <c r="D13936" s="1" t="s">
        <v>29580</v>
      </c>
      <c r="E13936" s="1" t="s">
        <v>21</v>
      </c>
      <c r="F13936" s="1" t="s">
        <v>11</v>
      </c>
      <c r="G13936" s="1" t="str">
        <f>IFERROR(__xludf.DUMMYFUNCTION("GOOGLETRANSLATE(D13936,""fr"",""en"")"),"#VALUE!")</f>
        <v>#VALUE!</v>
      </c>
    </row>
    <row r="13937" ht="15.75" customHeight="1">
      <c r="A13937" s="1" t="s">
        <v>18865</v>
      </c>
      <c r="B13937" s="1">
        <v>2.0</v>
      </c>
      <c r="C13937" s="1" t="s">
        <v>29581</v>
      </c>
      <c r="D13937" s="1" t="s">
        <v>29582</v>
      </c>
      <c r="E13937" s="1" t="s">
        <v>10</v>
      </c>
      <c r="F13937" s="1" t="s">
        <v>11</v>
      </c>
      <c r="G13937" s="1" t="str">
        <f>IFERROR(__xludf.DUMMYFUNCTION("GOOGLETRANSLATE(D13937,""fr"",""en"")"),"#VALUE!")</f>
        <v>#VALUE!</v>
      </c>
    </row>
    <row r="13938" ht="15.75" customHeight="1">
      <c r="A13938" s="1" t="s">
        <v>29583</v>
      </c>
      <c r="B13938" s="1">
        <v>1.0</v>
      </c>
      <c r="C13938" s="1" t="s">
        <v>29584</v>
      </c>
      <c r="D13938" s="1" t="s">
        <v>29585</v>
      </c>
      <c r="E13938" s="1" t="s">
        <v>1192</v>
      </c>
      <c r="F13938" s="1" t="s">
        <v>110</v>
      </c>
      <c r="G13938" s="1" t="str">
        <f>IFERROR(__xludf.DUMMYFUNCTION("GOOGLETRANSLATE(D13938,""fr"",""en"")"),"#VALUE!")</f>
        <v>#VALUE!</v>
      </c>
    </row>
    <row r="13939" ht="15.75" customHeight="1">
      <c r="A13939" s="1" t="s">
        <v>3274</v>
      </c>
      <c r="B13939" s="1">
        <v>1.0</v>
      </c>
      <c r="C13939" s="1" t="s">
        <v>29586</v>
      </c>
      <c r="D13939" s="1" t="s">
        <v>29587</v>
      </c>
      <c r="E13939" s="1" t="s">
        <v>2727</v>
      </c>
      <c r="F13939" s="1" t="s">
        <v>66</v>
      </c>
      <c r="G13939" s="1" t="str">
        <f>IFERROR(__xludf.DUMMYFUNCTION("GOOGLETRANSLATE(D13939,""fr"",""en"")"),"#VALUE!")</f>
        <v>#VALUE!</v>
      </c>
    </row>
    <row r="13940" ht="15.75" customHeight="1">
      <c r="A13940" s="1" t="s">
        <v>2363</v>
      </c>
      <c r="B13940" s="1">
        <v>4.0</v>
      </c>
      <c r="C13940" s="1" t="s">
        <v>29588</v>
      </c>
      <c r="D13940" s="1" t="s">
        <v>29589</v>
      </c>
      <c r="E13940" s="1" t="s">
        <v>65</v>
      </c>
      <c r="F13940" s="1" t="s">
        <v>66</v>
      </c>
      <c r="G13940" s="1" t="str">
        <f>IFERROR(__xludf.DUMMYFUNCTION("GOOGLETRANSLATE(D13940,""fr"",""en"")"),"#VALUE!")</f>
        <v>#VALUE!</v>
      </c>
    </row>
    <row r="13941" ht="15.75" customHeight="1">
      <c r="A13941" s="1" t="s">
        <v>594</v>
      </c>
      <c r="B13941" s="1">
        <v>3.0</v>
      </c>
      <c r="C13941" s="1" t="s">
        <v>29590</v>
      </c>
      <c r="D13941" s="1" t="s">
        <v>29591</v>
      </c>
      <c r="E13941" s="1" t="s">
        <v>10</v>
      </c>
      <c r="F13941" s="1" t="s">
        <v>11</v>
      </c>
      <c r="G13941" s="1" t="str">
        <f>IFERROR(__xludf.DUMMYFUNCTION("GOOGLETRANSLATE(D13941,""fr"",""en"")"),"#VALUE!")</f>
        <v>#VALUE!</v>
      </c>
    </row>
    <row r="13942" ht="15.75" customHeight="1">
      <c r="A13942" s="1" t="s">
        <v>738</v>
      </c>
      <c r="B13942" s="1">
        <v>1.0</v>
      </c>
      <c r="C13942" s="1" t="s">
        <v>29592</v>
      </c>
      <c r="D13942" s="1" t="s">
        <v>29593</v>
      </c>
      <c r="E13942" s="1" t="s">
        <v>10</v>
      </c>
      <c r="F13942" s="1" t="s">
        <v>11</v>
      </c>
      <c r="G13942" s="1" t="str">
        <f>IFERROR(__xludf.DUMMYFUNCTION("GOOGLETRANSLATE(D13942,""fr"",""en"")"),"#VALUE!")</f>
        <v>#VALUE!</v>
      </c>
    </row>
    <row r="13943" ht="15.75" customHeight="1">
      <c r="A13943" s="1" t="s">
        <v>1152</v>
      </c>
      <c r="B13943" s="1">
        <v>1.0</v>
      </c>
      <c r="C13943" s="1" t="s">
        <v>29594</v>
      </c>
      <c r="D13943" s="1" t="s">
        <v>29595</v>
      </c>
      <c r="E13943" s="1" t="s">
        <v>43</v>
      </c>
      <c r="F13943" s="1" t="s">
        <v>30</v>
      </c>
      <c r="G13943" s="1" t="str">
        <f>IFERROR(__xludf.DUMMYFUNCTION("GOOGLETRANSLATE(D13943,""fr"",""en"")"),"#VALUE!")</f>
        <v>#VALUE!</v>
      </c>
    </row>
    <row r="13944" ht="15.75" customHeight="1">
      <c r="A13944" s="1" t="s">
        <v>707</v>
      </c>
      <c r="B13944" s="1">
        <v>2.0</v>
      </c>
      <c r="C13944" s="1" t="s">
        <v>29596</v>
      </c>
      <c r="D13944" s="1" t="s">
        <v>29597</v>
      </c>
      <c r="E13944" s="1" t="s">
        <v>169</v>
      </c>
      <c r="F13944" s="1" t="s">
        <v>11</v>
      </c>
      <c r="G13944" s="1" t="str">
        <f>IFERROR(__xludf.DUMMYFUNCTION("GOOGLETRANSLATE(D13944,""fr"",""en"")"),"#VALUE!")</f>
        <v>#VALUE!</v>
      </c>
    </row>
    <row r="13945" ht="15.75" customHeight="1">
      <c r="A13945" s="1" t="s">
        <v>2432</v>
      </c>
      <c r="B13945" s="1">
        <v>1.0</v>
      </c>
      <c r="C13945" s="1" t="s">
        <v>29598</v>
      </c>
      <c r="D13945" s="1" t="s">
        <v>29599</v>
      </c>
      <c r="E13945" s="1" t="s">
        <v>373</v>
      </c>
      <c r="F13945" s="1" t="s">
        <v>118</v>
      </c>
      <c r="G13945" s="1" t="str">
        <f>IFERROR(__xludf.DUMMYFUNCTION("GOOGLETRANSLATE(D13945,""fr"",""en"")"),"#VALUE!")</f>
        <v>#VALUE!</v>
      </c>
    </row>
    <row r="13946" ht="15.75" customHeight="1">
      <c r="A13946" s="1" t="s">
        <v>445</v>
      </c>
      <c r="B13946" s="1">
        <v>3.0</v>
      </c>
      <c r="C13946" s="1" t="s">
        <v>29600</v>
      </c>
      <c r="D13946" s="1" t="s">
        <v>29601</v>
      </c>
      <c r="E13946" s="1" t="s">
        <v>65</v>
      </c>
      <c r="F13946" s="1" t="s">
        <v>66</v>
      </c>
      <c r="G13946" s="1" t="str">
        <f>IFERROR(__xludf.DUMMYFUNCTION("GOOGLETRANSLATE(D13946,""fr"",""en"")"),"#VALUE!")</f>
        <v>#VALUE!</v>
      </c>
    </row>
    <row r="13947" ht="15.75" customHeight="1">
      <c r="A13947" s="1" t="s">
        <v>5897</v>
      </c>
      <c r="B13947" s="1">
        <v>1.0</v>
      </c>
      <c r="C13947" s="1" t="s">
        <v>29602</v>
      </c>
      <c r="D13947" s="1" t="s">
        <v>29603</v>
      </c>
      <c r="E13947" s="1" t="s">
        <v>25</v>
      </c>
      <c r="F13947" s="1" t="s">
        <v>11</v>
      </c>
      <c r="G13947" s="1" t="str">
        <f>IFERROR(__xludf.DUMMYFUNCTION("GOOGLETRANSLATE(D13947,""fr"",""en"")"),"#VALUE!")</f>
        <v>#VALUE!</v>
      </c>
    </row>
    <row r="13948" ht="15.75" customHeight="1">
      <c r="A13948" s="1" t="s">
        <v>7432</v>
      </c>
      <c r="B13948" s="1">
        <v>3.0</v>
      </c>
      <c r="C13948" s="1" t="s">
        <v>29604</v>
      </c>
      <c r="D13948" s="1" t="s">
        <v>29605</v>
      </c>
      <c r="E13948" s="1" t="s">
        <v>614</v>
      </c>
      <c r="F13948" s="1" t="s">
        <v>30</v>
      </c>
      <c r="G13948" s="1" t="str">
        <f>IFERROR(__xludf.DUMMYFUNCTION("GOOGLETRANSLATE(D13948,""fr"",""en"")"),"#VALUE!")</f>
        <v>#VALUE!</v>
      </c>
    </row>
    <row r="13949" ht="15.75" customHeight="1">
      <c r="A13949" s="1" t="s">
        <v>449</v>
      </c>
      <c r="B13949" s="1">
        <v>2.0</v>
      </c>
      <c r="C13949" s="1" t="s">
        <v>29606</v>
      </c>
      <c r="D13949" s="1" t="s">
        <v>29607</v>
      </c>
      <c r="E13949" s="1" t="s">
        <v>21</v>
      </c>
      <c r="F13949" s="1" t="s">
        <v>11</v>
      </c>
      <c r="G13949" s="1" t="str">
        <f>IFERROR(__xludf.DUMMYFUNCTION("GOOGLETRANSLATE(D13949,""fr"",""en"")"),"#VALUE!")</f>
        <v>#VALUE!</v>
      </c>
    </row>
    <row r="13950" ht="15.75" customHeight="1">
      <c r="A13950" s="1" t="s">
        <v>7572</v>
      </c>
      <c r="B13950" s="1">
        <v>1.0</v>
      </c>
      <c r="C13950" s="1" t="s">
        <v>29608</v>
      </c>
      <c r="D13950" s="1" t="s">
        <v>29609</v>
      </c>
      <c r="E13950" s="1" t="s">
        <v>34</v>
      </c>
      <c r="F13950" s="1" t="s">
        <v>84</v>
      </c>
      <c r="G13950" s="1" t="str">
        <f>IFERROR(__xludf.DUMMYFUNCTION("GOOGLETRANSLATE(D13950,""fr"",""en"")"),"#VALUE!")</f>
        <v>#VALUE!</v>
      </c>
    </row>
    <row r="13951" ht="15.75" customHeight="1">
      <c r="A13951" s="1" t="s">
        <v>3985</v>
      </c>
      <c r="B13951" s="1">
        <v>1.0</v>
      </c>
      <c r="C13951" s="1" t="s">
        <v>29610</v>
      </c>
      <c r="D13951" s="1" t="s">
        <v>29611</v>
      </c>
      <c r="E13951" s="1" t="s">
        <v>10</v>
      </c>
      <c r="F13951" s="1" t="s">
        <v>11</v>
      </c>
      <c r="G13951" s="1" t="str">
        <f>IFERROR(__xludf.DUMMYFUNCTION("GOOGLETRANSLATE(D13951,""fr"",""en"")"),"#VALUE!")</f>
        <v>#VALUE!</v>
      </c>
    </row>
    <row r="13952" ht="15.75" customHeight="1">
      <c r="A13952" s="1" t="s">
        <v>1358</v>
      </c>
      <c r="B13952" s="1">
        <v>3.0</v>
      </c>
      <c r="C13952" s="1" t="s">
        <v>29612</v>
      </c>
      <c r="D13952" s="1" t="s">
        <v>29613</v>
      </c>
      <c r="E13952" s="1" t="s">
        <v>10</v>
      </c>
      <c r="F13952" s="1" t="s">
        <v>11</v>
      </c>
      <c r="G13952" s="1" t="str">
        <f>IFERROR(__xludf.DUMMYFUNCTION("GOOGLETRANSLATE(D13952,""fr"",""en"")"),"#VALUE!")</f>
        <v>#VALUE!</v>
      </c>
    </row>
    <row r="13953" ht="15.75" customHeight="1">
      <c r="A13953" s="1" t="s">
        <v>5456</v>
      </c>
      <c r="B13953" s="1">
        <v>5.0</v>
      </c>
      <c r="C13953" s="1" t="s">
        <v>29614</v>
      </c>
      <c r="D13953" s="1" t="s">
        <v>29615</v>
      </c>
      <c r="E13953" s="1" t="s">
        <v>10</v>
      </c>
      <c r="F13953" s="1" t="s">
        <v>11</v>
      </c>
      <c r="G13953" s="1" t="str">
        <f>IFERROR(__xludf.DUMMYFUNCTION("GOOGLETRANSLATE(D13953,""fr"",""en"")"),"#VALUE!")</f>
        <v>#VALUE!</v>
      </c>
    </row>
    <row r="13954" ht="15.75" customHeight="1">
      <c r="A13954" s="1" t="s">
        <v>166</v>
      </c>
      <c r="B13954" s="1">
        <v>5.0</v>
      </c>
      <c r="C13954" s="1" t="s">
        <v>29616</v>
      </c>
      <c r="D13954" s="1" t="s">
        <v>29617</v>
      </c>
      <c r="E13954" s="1" t="s">
        <v>614</v>
      </c>
      <c r="F13954" s="1" t="s">
        <v>30</v>
      </c>
      <c r="G13954" s="1" t="str">
        <f>IFERROR(__xludf.DUMMYFUNCTION("GOOGLETRANSLATE(D13954,""fr"",""en"")"),"#VALUE!")</f>
        <v>#VALUE!</v>
      </c>
    </row>
    <row r="13955" ht="15.75" customHeight="1">
      <c r="A13955" s="1" t="s">
        <v>18</v>
      </c>
      <c r="B13955" s="1">
        <v>2.0</v>
      </c>
      <c r="C13955" s="1" t="s">
        <v>29618</v>
      </c>
      <c r="D13955" s="1" t="s">
        <v>29619</v>
      </c>
      <c r="E13955" s="1" t="s">
        <v>614</v>
      </c>
      <c r="F13955" s="1" t="s">
        <v>30</v>
      </c>
      <c r="G13955" s="1" t="str">
        <f>IFERROR(__xludf.DUMMYFUNCTION("GOOGLETRANSLATE(D13955,""fr"",""en"")"),"#VALUE!")</f>
        <v>#VALUE!</v>
      </c>
    </row>
    <row r="13956" ht="15.75" customHeight="1">
      <c r="A13956" s="1" t="s">
        <v>2801</v>
      </c>
      <c r="B13956" s="1">
        <v>5.0</v>
      </c>
      <c r="C13956" s="1" t="s">
        <v>29620</v>
      </c>
      <c r="D13956" s="1" t="s">
        <v>29621</v>
      </c>
      <c r="E13956" s="1" t="s">
        <v>176</v>
      </c>
      <c r="F13956" s="1" t="s">
        <v>66</v>
      </c>
      <c r="G13956" s="1" t="str">
        <f>IFERROR(__xludf.DUMMYFUNCTION("GOOGLETRANSLATE(D13956,""fr"",""en"")"),"#VALUE!")</f>
        <v>#VALUE!</v>
      </c>
    </row>
    <row r="13957" ht="15.75" customHeight="1">
      <c r="A13957" s="1" t="s">
        <v>1020</v>
      </c>
      <c r="B13957" s="1">
        <v>2.0</v>
      </c>
      <c r="C13957" s="1" t="s">
        <v>29622</v>
      </c>
      <c r="D13957" s="1" t="s">
        <v>29623</v>
      </c>
      <c r="E13957" s="1" t="s">
        <v>21</v>
      </c>
      <c r="F13957" s="1" t="s">
        <v>11</v>
      </c>
      <c r="G13957" s="1" t="str">
        <f>IFERROR(__xludf.DUMMYFUNCTION("GOOGLETRANSLATE(D13957,""fr"",""en"")"),"#VALUE!")</f>
        <v>#VALUE!</v>
      </c>
    </row>
    <row r="13958" ht="15.75" customHeight="1">
      <c r="A13958" s="1" t="s">
        <v>2097</v>
      </c>
      <c r="B13958" s="1">
        <v>5.0</v>
      </c>
      <c r="C13958" s="1" t="s">
        <v>29624</v>
      </c>
      <c r="D13958" s="1" t="s">
        <v>29625</v>
      </c>
      <c r="E13958" s="1" t="s">
        <v>10</v>
      </c>
      <c r="F13958" s="1" t="s">
        <v>11</v>
      </c>
      <c r="G13958" s="1" t="str">
        <f>IFERROR(__xludf.DUMMYFUNCTION("GOOGLETRANSLATE(D13958,""fr"",""en"")"),"#VALUE!")</f>
        <v>#VALUE!</v>
      </c>
    </row>
    <row r="13959" ht="15.75" customHeight="1">
      <c r="A13959" s="1" t="s">
        <v>19885</v>
      </c>
      <c r="B13959" s="1">
        <v>1.0</v>
      </c>
      <c r="C13959" s="1" t="s">
        <v>29626</v>
      </c>
      <c r="D13959" s="1" t="s">
        <v>29627</v>
      </c>
      <c r="E13959" s="1" t="s">
        <v>554</v>
      </c>
      <c r="F13959" s="1" t="s">
        <v>30</v>
      </c>
      <c r="G13959" s="1" t="str">
        <f>IFERROR(__xludf.DUMMYFUNCTION("GOOGLETRANSLATE(D13959,""fr"",""en"")"),"#VALUE!")</f>
        <v>#VALUE!</v>
      </c>
    </row>
    <row r="13960" ht="15.75" customHeight="1">
      <c r="A13960" s="1" t="s">
        <v>29628</v>
      </c>
      <c r="B13960" s="1">
        <v>2.0</v>
      </c>
      <c r="C13960" s="1" t="s">
        <v>29629</v>
      </c>
      <c r="D13960" s="1" t="s">
        <v>29630</v>
      </c>
      <c r="E13960" s="1" t="s">
        <v>292</v>
      </c>
      <c r="F13960" s="1" t="s">
        <v>11</v>
      </c>
      <c r="G13960" s="1" t="str">
        <f>IFERROR(__xludf.DUMMYFUNCTION("GOOGLETRANSLATE(D13960,""fr"",""en"")"),"#VALUE!")</f>
        <v>#VALUE!</v>
      </c>
    </row>
    <row r="13961" ht="15.75" customHeight="1">
      <c r="A13961" s="1" t="s">
        <v>1886</v>
      </c>
      <c r="B13961" s="1">
        <v>2.0</v>
      </c>
      <c r="C13961" s="1" t="s">
        <v>29631</v>
      </c>
      <c r="D13961" s="1" t="s">
        <v>29632</v>
      </c>
      <c r="E13961" s="1" t="s">
        <v>169</v>
      </c>
      <c r="F13961" s="1" t="s">
        <v>11</v>
      </c>
      <c r="G13961" s="1" t="str">
        <f>IFERROR(__xludf.DUMMYFUNCTION("GOOGLETRANSLATE(D13961,""fr"",""en"")"),"#VALUE!")</f>
        <v>#VALUE!</v>
      </c>
    </row>
    <row r="13962" ht="15.75" customHeight="1">
      <c r="A13962" s="1" t="s">
        <v>597</v>
      </c>
      <c r="B13962" s="1">
        <v>4.0</v>
      </c>
      <c r="C13962" s="1" t="s">
        <v>29633</v>
      </c>
      <c r="D13962" s="1" t="s">
        <v>29634</v>
      </c>
      <c r="E13962" s="1" t="s">
        <v>10</v>
      </c>
      <c r="F13962" s="1" t="s">
        <v>11</v>
      </c>
      <c r="G13962" s="1" t="str">
        <f>IFERROR(__xludf.DUMMYFUNCTION("GOOGLETRANSLATE(D13962,""fr"",""en"")"),"I am satisfied with prices and direct insurance services
Simple and quick, I could make a quote and take out an insurance contract in the launch")</f>
        <v>I am satisfied with prices and direct insurance services
Simple and quick, I could make a quote and take out an insurance contract in the launch</v>
      </c>
    </row>
    <row r="13963" ht="15.75" customHeight="1">
      <c r="A13963" s="1" t="s">
        <v>710</v>
      </c>
      <c r="B13963" s="1">
        <v>1.0</v>
      </c>
      <c r="C13963" s="1" t="s">
        <v>29635</v>
      </c>
      <c r="D13963" s="1" t="s">
        <v>29636</v>
      </c>
      <c r="E13963" s="1" t="s">
        <v>827</v>
      </c>
      <c r="F13963" s="1" t="s">
        <v>39</v>
      </c>
      <c r="G13963" s="1" t="str">
        <f>IFERROR(__xludf.DUMMYFUNCTION("GOOGLETRANSLATE(D13963,""fr"",""en"")"),"#VALUE!")</f>
        <v>#VALUE!</v>
      </c>
    </row>
    <row r="13964" ht="15.75" customHeight="1">
      <c r="A13964" s="1" t="s">
        <v>2630</v>
      </c>
      <c r="B13964" s="1">
        <v>1.0</v>
      </c>
      <c r="C13964" s="1" t="s">
        <v>29637</v>
      </c>
      <c r="D13964" s="1" t="s">
        <v>29638</v>
      </c>
      <c r="E13964" s="1" t="s">
        <v>109</v>
      </c>
      <c r="F13964" s="1" t="s">
        <v>110</v>
      </c>
      <c r="G13964" s="1" t="str">
        <f>IFERROR(__xludf.DUMMYFUNCTION("GOOGLETRANSLATE(D13964,""fr"",""en"")"),"#VALUE!")</f>
        <v>#VALUE!</v>
      </c>
    </row>
    <row r="13965" ht="15.75" customHeight="1">
      <c r="A13965" s="1" t="s">
        <v>2178</v>
      </c>
      <c r="B13965" s="1">
        <v>2.0</v>
      </c>
      <c r="C13965" s="1" t="s">
        <v>29639</v>
      </c>
      <c r="D13965" s="1" t="s">
        <v>29640</v>
      </c>
      <c r="E13965" s="1" t="s">
        <v>52</v>
      </c>
      <c r="F13965" s="1" t="s">
        <v>110</v>
      </c>
      <c r="G13965" s="1" t="str">
        <f>IFERROR(__xludf.DUMMYFUNCTION("GOOGLETRANSLATE(D13965,""fr"",""en"")"),"#VALUE!")</f>
        <v>#VALUE!</v>
      </c>
    </row>
    <row r="13966" ht="15.75" customHeight="1">
      <c r="A13966" s="1" t="s">
        <v>20110</v>
      </c>
      <c r="B13966" s="1">
        <v>1.0</v>
      </c>
      <c r="C13966" s="1" t="s">
        <v>29641</v>
      </c>
      <c r="D13966" s="1" t="s">
        <v>29642</v>
      </c>
      <c r="E13966" s="1" t="s">
        <v>827</v>
      </c>
      <c r="F13966" s="1" t="s">
        <v>39</v>
      </c>
      <c r="G13966" s="1" t="str">
        <f>IFERROR(__xludf.DUMMYFUNCTION("GOOGLETRANSLATE(D13966,""fr"",""en"")"),"#VALUE!")</f>
        <v>#VALUE!</v>
      </c>
    </row>
    <row r="13967" ht="15.75" customHeight="1">
      <c r="A13967" s="1" t="s">
        <v>59</v>
      </c>
      <c r="B13967" s="1">
        <v>5.0</v>
      </c>
      <c r="C13967" s="1" t="s">
        <v>29643</v>
      </c>
      <c r="D13967" s="1" t="s">
        <v>29644</v>
      </c>
      <c r="E13967" s="1" t="s">
        <v>21</v>
      </c>
      <c r="F13967" s="1" t="s">
        <v>11</v>
      </c>
      <c r="G13967" s="1" t="str">
        <f>IFERROR(__xludf.DUMMYFUNCTION("GOOGLETRANSLATE(D13967,""fr"",""en"")"),"#VALUE!")</f>
        <v>#VALUE!</v>
      </c>
    </row>
    <row r="13968" ht="15.75" customHeight="1">
      <c r="A13968" s="1" t="s">
        <v>6708</v>
      </c>
      <c r="B13968" s="1">
        <v>2.0</v>
      </c>
      <c r="C13968" s="1" t="s">
        <v>29645</v>
      </c>
      <c r="D13968" s="1" t="s">
        <v>29646</v>
      </c>
      <c r="E13968" s="1" t="s">
        <v>296</v>
      </c>
      <c r="F13968" s="1" t="s">
        <v>11</v>
      </c>
      <c r="G13968" s="1" t="str">
        <f>IFERROR(__xludf.DUMMYFUNCTION("GOOGLETRANSLATE(D13968,""fr"",""en"")"),"#VALUE!")</f>
        <v>#VALUE!</v>
      </c>
    </row>
    <row r="13969" ht="15.75" customHeight="1">
      <c r="A13969" s="1" t="s">
        <v>18</v>
      </c>
      <c r="B13969" s="1">
        <v>5.0</v>
      </c>
      <c r="C13969" s="1" t="s">
        <v>29647</v>
      </c>
      <c r="D13969" s="1" t="s">
        <v>29648</v>
      </c>
      <c r="E13969" s="1" t="s">
        <v>65</v>
      </c>
      <c r="F13969" s="1" t="s">
        <v>66</v>
      </c>
      <c r="G13969" s="1" t="str">
        <f>IFERROR(__xludf.DUMMYFUNCTION("GOOGLETRANSLATE(D13969,""fr"",""en"")"),"#VALUE!")</f>
        <v>#VALUE!</v>
      </c>
    </row>
    <row r="13970" ht="15.75" customHeight="1">
      <c r="A13970" s="1" t="s">
        <v>1940</v>
      </c>
      <c r="B13970" s="1">
        <v>5.0</v>
      </c>
      <c r="C13970" s="1" t="s">
        <v>29649</v>
      </c>
      <c r="D13970" s="1" t="s">
        <v>29650</v>
      </c>
      <c r="E13970" s="1" t="s">
        <v>10</v>
      </c>
      <c r="F13970" s="1" t="s">
        <v>11</v>
      </c>
      <c r="G13970" s="1" t="str">
        <f>IFERROR(__xludf.DUMMYFUNCTION("GOOGLETRANSLATE(D13970,""fr"",""en"")"),"#VALUE!")</f>
        <v>#VALUE!</v>
      </c>
    </row>
    <row r="13971" ht="15.75" customHeight="1">
      <c r="A13971" s="1" t="s">
        <v>4447</v>
      </c>
      <c r="B13971" s="1">
        <v>1.0</v>
      </c>
      <c r="C13971" s="1" t="s">
        <v>29651</v>
      </c>
      <c r="D13971" s="1" t="s">
        <v>29652</v>
      </c>
      <c r="E13971" s="1" t="s">
        <v>614</v>
      </c>
      <c r="F13971" s="1" t="s">
        <v>30</v>
      </c>
      <c r="G13971" s="1" t="str">
        <f>IFERROR(__xludf.DUMMYFUNCTION("GOOGLETRANSLATE(D13971,""fr"",""en"")"),"#VALUE!")</f>
        <v>#VALUE!</v>
      </c>
    </row>
    <row r="13972" ht="15.75" customHeight="1">
      <c r="A13972" s="1" t="s">
        <v>7356</v>
      </c>
      <c r="B13972" s="1">
        <v>4.0</v>
      </c>
      <c r="C13972" s="1" t="s">
        <v>29653</v>
      </c>
      <c r="D13972" s="1" t="s">
        <v>29654</v>
      </c>
      <c r="E13972" s="1" t="s">
        <v>21</v>
      </c>
      <c r="F13972" s="1" t="s">
        <v>11</v>
      </c>
      <c r="G13972" s="1" t="str">
        <f>IFERROR(__xludf.DUMMYFUNCTION("GOOGLETRANSLATE(D13972,""fr"",""en"")"),"#VALUE!")</f>
        <v>#VALUE!</v>
      </c>
    </row>
    <row r="13973" ht="15.75" customHeight="1">
      <c r="A13973" s="1" t="s">
        <v>1439</v>
      </c>
      <c r="B13973" s="1">
        <v>3.0</v>
      </c>
      <c r="C13973" s="1" t="s">
        <v>29655</v>
      </c>
      <c r="D13973" s="1" t="s">
        <v>29656</v>
      </c>
      <c r="E13973" s="1" t="s">
        <v>10</v>
      </c>
      <c r="F13973" s="1" t="s">
        <v>11</v>
      </c>
      <c r="G13973" s="1" t="str">
        <f>IFERROR(__xludf.DUMMYFUNCTION("GOOGLETRANSLATE(D13973,""fr"",""en"")"),"#VALUE!")</f>
        <v>#VALUE!</v>
      </c>
    </row>
    <row r="13974" ht="15.75" customHeight="1">
      <c r="A13974" s="1" t="s">
        <v>1023</v>
      </c>
      <c r="B13974" s="1">
        <v>5.0</v>
      </c>
      <c r="C13974" s="1" t="s">
        <v>29657</v>
      </c>
      <c r="D13974" s="1" t="s">
        <v>29658</v>
      </c>
      <c r="E13974" s="1" t="s">
        <v>21</v>
      </c>
      <c r="F13974" s="1" t="s">
        <v>11</v>
      </c>
      <c r="G13974" s="1" t="str">
        <f>IFERROR(__xludf.DUMMYFUNCTION("GOOGLETRANSLATE(D13974,""fr"",""en"")"),"#VALUE!")</f>
        <v>#VALUE!</v>
      </c>
    </row>
    <row r="13975" ht="15.75" customHeight="1">
      <c r="A13975" s="1" t="s">
        <v>1955</v>
      </c>
      <c r="B13975" s="1">
        <v>3.0</v>
      </c>
      <c r="C13975" s="1" t="s">
        <v>29659</v>
      </c>
      <c r="D13975" s="1" t="s">
        <v>29660</v>
      </c>
      <c r="E13975" s="1" t="s">
        <v>3642</v>
      </c>
      <c r="F13975" s="1" t="s">
        <v>118</v>
      </c>
      <c r="G13975" s="1" t="str">
        <f>IFERROR(__xludf.DUMMYFUNCTION("GOOGLETRANSLATE(D13975,""fr"",""en"")"),"#VALUE!")</f>
        <v>#VALUE!</v>
      </c>
    </row>
    <row r="13976" ht="15.75" customHeight="1">
      <c r="A13976" s="1" t="s">
        <v>31</v>
      </c>
      <c r="B13976" s="1">
        <v>5.0</v>
      </c>
      <c r="C13976" s="1" t="s">
        <v>29661</v>
      </c>
      <c r="D13976" s="1" t="s">
        <v>29662</v>
      </c>
      <c r="E13976" s="1" t="s">
        <v>21</v>
      </c>
      <c r="F13976" s="1" t="s">
        <v>11</v>
      </c>
      <c r="G13976" s="1" t="str">
        <f>IFERROR(__xludf.DUMMYFUNCTION("GOOGLETRANSLATE(D13976,""fr"",""en"")"),"#VALUE!")</f>
        <v>#VALUE!</v>
      </c>
    </row>
    <row r="13977" ht="15.75" customHeight="1">
      <c r="A13977" s="1" t="s">
        <v>29663</v>
      </c>
      <c r="B13977" s="1">
        <v>3.0</v>
      </c>
      <c r="C13977" s="1" t="s">
        <v>29664</v>
      </c>
      <c r="D13977" s="1" t="s">
        <v>29665</v>
      </c>
      <c r="E13977" s="1" t="s">
        <v>21</v>
      </c>
      <c r="F13977" s="1" t="s">
        <v>11</v>
      </c>
      <c r="G13977" s="1" t="str">
        <f>IFERROR(__xludf.DUMMYFUNCTION("GOOGLETRANSLATE(D13977,""fr"",""en"")"),"#VALUE!")</f>
        <v>#VALUE!</v>
      </c>
    </row>
    <row r="13978" ht="15.75" customHeight="1">
      <c r="A13978" s="1" t="s">
        <v>2048</v>
      </c>
      <c r="B13978" s="1">
        <v>4.0</v>
      </c>
      <c r="C13978" s="1" t="s">
        <v>29666</v>
      </c>
      <c r="D13978" s="1" t="s">
        <v>29667</v>
      </c>
      <c r="E13978" s="1" t="s">
        <v>614</v>
      </c>
      <c r="F13978" s="1" t="s">
        <v>30</v>
      </c>
      <c r="G13978" s="1" t="str">
        <f>IFERROR(__xludf.DUMMYFUNCTION("GOOGLETRANSLATE(D13978,""fr"",""en"")"),"#VALUE!")</f>
        <v>#VALUE!</v>
      </c>
    </row>
    <row r="13979" ht="15.75" customHeight="1">
      <c r="A13979" s="1" t="s">
        <v>8334</v>
      </c>
      <c r="B13979" s="1">
        <v>1.0</v>
      </c>
      <c r="C13979" s="1" t="s">
        <v>29668</v>
      </c>
      <c r="D13979" s="1" t="s">
        <v>29669</v>
      </c>
      <c r="E13979" s="1" t="s">
        <v>292</v>
      </c>
      <c r="F13979" s="1" t="s">
        <v>11</v>
      </c>
      <c r="G13979" s="1" t="str">
        <f>IFERROR(__xludf.DUMMYFUNCTION("GOOGLETRANSLATE(D13979,""fr"",""en"")"),"#VALUE!")</f>
        <v>#VALUE!</v>
      </c>
    </row>
    <row r="13980" ht="15.75" customHeight="1">
      <c r="A13980" s="1" t="s">
        <v>5488</v>
      </c>
      <c r="B13980" s="1">
        <v>3.0</v>
      </c>
      <c r="C13980" s="1" t="s">
        <v>29670</v>
      </c>
      <c r="D13980" s="1" t="s">
        <v>29671</v>
      </c>
      <c r="E13980" s="1" t="s">
        <v>65</v>
      </c>
      <c r="F13980" s="1" t="s">
        <v>66</v>
      </c>
      <c r="G13980" s="1" t="str">
        <f>IFERROR(__xludf.DUMMYFUNCTION("GOOGLETRANSLATE(D13980,""fr"",""en"")"),"#VALUE!")</f>
        <v>#VALUE!</v>
      </c>
    </row>
    <row r="13981" ht="15.75" customHeight="1">
      <c r="A13981" s="1" t="s">
        <v>227</v>
      </c>
      <c r="B13981" s="1">
        <v>4.0</v>
      </c>
      <c r="C13981" s="1" t="s">
        <v>29672</v>
      </c>
      <c r="D13981" s="1" t="s">
        <v>29673</v>
      </c>
      <c r="E13981" s="1" t="s">
        <v>65</v>
      </c>
      <c r="F13981" s="1" t="s">
        <v>66</v>
      </c>
      <c r="G13981" s="1" t="str">
        <f>IFERROR(__xludf.DUMMYFUNCTION("GOOGLETRANSLATE(D13981,""fr"",""en"")"),"#VALUE!")</f>
        <v>#VALUE!</v>
      </c>
    </row>
    <row r="13982" ht="15.75" customHeight="1">
      <c r="A13982" s="1" t="s">
        <v>701</v>
      </c>
      <c r="B13982" s="1">
        <v>1.0</v>
      </c>
      <c r="C13982" s="1" t="s">
        <v>29674</v>
      </c>
      <c r="D13982" s="1" t="s">
        <v>29675</v>
      </c>
      <c r="E13982" s="1" t="s">
        <v>25</v>
      </c>
      <c r="F13982" s="1" t="s">
        <v>11</v>
      </c>
      <c r="G13982" s="1" t="str">
        <f>IFERROR(__xludf.DUMMYFUNCTION("GOOGLETRANSLATE(D13982,""fr"",""en"")"),"#VALUE!")</f>
        <v>#VALUE!</v>
      </c>
    </row>
    <row r="13983" ht="15.75" customHeight="1">
      <c r="A13983" s="1" t="s">
        <v>9205</v>
      </c>
      <c r="B13983" s="1">
        <v>3.0</v>
      </c>
      <c r="C13983" s="1" t="s">
        <v>29676</v>
      </c>
      <c r="D13983" s="1" t="s">
        <v>29677</v>
      </c>
      <c r="E13983" s="1" t="s">
        <v>614</v>
      </c>
      <c r="F13983" s="1" t="s">
        <v>30</v>
      </c>
      <c r="G13983" s="1" t="str">
        <f>IFERROR(__xludf.DUMMYFUNCTION("GOOGLETRANSLATE(D13983,""fr"",""en"")"),"#VALUE!")</f>
        <v>#VALUE!</v>
      </c>
    </row>
    <row r="13984" ht="15.75" customHeight="1">
      <c r="A13984" s="1" t="s">
        <v>445</v>
      </c>
      <c r="B13984" s="1">
        <v>5.0</v>
      </c>
      <c r="C13984" s="1" t="s">
        <v>29678</v>
      </c>
      <c r="D13984" s="1" t="s">
        <v>29679</v>
      </c>
      <c r="E13984" s="1" t="s">
        <v>10</v>
      </c>
      <c r="F13984" s="1" t="s">
        <v>11</v>
      </c>
      <c r="G13984" s="1" t="str">
        <f>IFERROR(__xludf.DUMMYFUNCTION("GOOGLETRANSLATE(D13984,""fr"",""en"")"),"#VALUE!")</f>
        <v>#VALUE!</v>
      </c>
    </row>
    <row r="13985" ht="15.75" customHeight="1">
      <c r="A13985" s="1" t="s">
        <v>5230</v>
      </c>
      <c r="B13985" s="1">
        <v>3.0</v>
      </c>
      <c r="C13985" s="1" t="s">
        <v>29680</v>
      </c>
      <c r="D13985" s="1" t="s">
        <v>29681</v>
      </c>
      <c r="E13985" s="1" t="s">
        <v>10</v>
      </c>
      <c r="F13985" s="1" t="s">
        <v>11</v>
      </c>
      <c r="G13985" s="1" t="str">
        <f>IFERROR(__xludf.DUMMYFUNCTION("GOOGLETRANSLATE(D13985,""fr"",""en"")"),"#VALUE!")</f>
        <v>#VALUE!</v>
      </c>
    </row>
    <row r="13986" ht="15.75" customHeight="1">
      <c r="A13986" s="1" t="s">
        <v>576</v>
      </c>
      <c r="B13986" s="1">
        <v>4.0</v>
      </c>
      <c r="C13986" s="1" t="s">
        <v>29682</v>
      </c>
      <c r="D13986" s="1" t="s">
        <v>29683</v>
      </c>
      <c r="E13986" s="1" t="s">
        <v>484</v>
      </c>
      <c r="F13986" s="1" t="s">
        <v>30</v>
      </c>
      <c r="G13986" s="1" t="str">
        <f>IFERROR(__xludf.DUMMYFUNCTION("GOOGLETRANSLATE(D13986,""fr"",""en"")"),"#VALUE!")</f>
        <v>#VALUE!</v>
      </c>
    </row>
    <row r="13987" ht="15.75" customHeight="1">
      <c r="A13987" s="1" t="s">
        <v>485</v>
      </c>
      <c r="B13987" s="1">
        <v>2.0</v>
      </c>
      <c r="C13987" s="1" t="s">
        <v>29684</v>
      </c>
      <c r="D13987" s="1" t="s">
        <v>29685</v>
      </c>
      <c r="E13987" s="1" t="s">
        <v>29</v>
      </c>
      <c r="F13987" s="1" t="s">
        <v>30</v>
      </c>
      <c r="G13987" s="1" t="str">
        <f>IFERROR(__xludf.DUMMYFUNCTION("GOOGLETRANSLATE(D13987,""fr"",""en"")"),"#VALUE!")</f>
        <v>#VALUE!</v>
      </c>
    </row>
    <row r="13988" ht="15.75" customHeight="1">
      <c r="A13988" s="1" t="s">
        <v>4275</v>
      </c>
      <c r="B13988" s="1">
        <v>4.0</v>
      </c>
      <c r="C13988" s="1" t="s">
        <v>29686</v>
      </c>
      <c r="D13988" s="1" t="s">
        <v>29687</v>
      </c>
      <c r="E13988" s="1" t="s">
        <v>484</v>
      </c>
      <c r="F13988" s="1" t="s">
        <v>30</v>
      </c>
      <c r="G13988" s="1" t="str">
        <f>IFERROR(__xludf.DUMMYFUNCTION("GOOGLETRANSLATE(D13988,""fr"",""en"")"),"#VALUE!")</f>
        <v>#VALUE!</v>
      </c>
    </row>
    <row r="13989" ht="15.75" customHeight="1">
      <c r="A13989" s="1" t="s">
        <v>3528</v>
      </c>
      <c r="B13989" s="1">
        <v>3.0</v>
      </c>
      <c r="C13989" s="1" t="s">
        <v>29688</v>
      </c>
      <c r="D13989" s="1" t="s">
        <v>29689</v>
      </c>
      <c r="E13989" s="1" t="s">
        <v>10</v>
      </c>
      <c r="F13989" s="1" t="s">
        <v>11</v>
      </c>
      <c r="G13989" s="1" t="str">
        <f>IFERROR(__xludf.DUMMYFUNCTION("GOOGLETRANSLATE(D13989,""fr"",""en"")"),"#VALUE!")</f>
        <v>#VALUE!</v>
      </c>
    </row>
    <row r="13990" ht="15.75" customHeight="1">
      <c r="A13990" s="1" t="s">
        <v>5041</v>
      </c>
      <c r="B13990" s="1">
        <v>1.0</v>
      </c>
      <c r="C13990" s="1" t="s">
        <v>29690</v>
      </c>
      <c r="D13990" s="1" t="s">
        <v>29691</v>
      </c>
      <c r="E13990" s="1" t="s">
        <v>10</v>
      </c>
      <c r="F13990" s="1" t="s">
        <v>11</v>
      </c>
      <c r="G13990" s="1" t="str">
        <f>IFERROR(__xludf.DUMMYFUNCTION("GOOGLETRANSLATE(D13990,""fr"",""en"")"),"#VALUE!")</f>
        <v>#VALUE!</v>
      </c>
    </row>
    <row r="13991" ht="15.75" customHeight="1">
      <c r="A13991" s="1" t="s">
        <v>15</v>
      </c>
      <c r="B13991" s="1">
        <v>3.0</v>
      </c>
      <c r="C13991" s="1" t="s">
        <v>29692</v>
      </c>
      <c r="D13991" s="1" t="s">
        <v>29693</v>
      </c>
      <c r="E13991" s="1" t="s">
        <v>10</v>
      </c>
      <c r="F13991" s="1" t="s">
        <v>11</v>
      </c>
      <c r="G13991" s="1" t="str">
        <f>IFERROR(__xludf.DUMMYFUNCTION("GOOGLETRANSLATE(D13991,""fr"",""en"")"),"#VALUE!")</f>
        <v>#VALUE!</v>
      </c>
    </row>
    <row r="13992" ht="15.75" customHeight="1">
      <c r="A13992" s="1" t="s">
        <v>245</v>
      </c>
      <c r="B13992" s="1">
        <v>5.0</v>
      </c>
      <c r="C13992" s="1" t="s">
        <v>29694</v>
      </c>
      <c r="D13992" s="1" t="s">
        <v>29695</v>
      </c>
      <c r="E13992" s="1" t="s">
        <v>10</v>
      </c>
      <c r="F13992" s="1" t="s">
        <v>11</v>
      </c>
      <c r="G13992" s="1" t="str">
        <f>IFERROR(__xludf.DUMMYFUNCTION("GOOGLETRANSLATE(D13992,""fr"",""en"")"),"#VALUE!")</f>
        <v>#VALUE!</v>
      </c>
    </row>
    <row r="13993" ht="15.75" customHeight="1">
      <c r="A13993" s="1" t="s">
        <v>329</v>
      </c>
      <c r="B13993" s="1">
        <v>3.0</v>
      </c>
      <c r="C13993" s="1" t="s">
        <v>29696</v>
      </c>
      <c r="D13993" s="1" t="s">
        <v>29697</v>
      </c>
      <c r="E13993" s="1" t="s">
        <v>10</v>
      </c>
      <c r="F13993" s="1" t="s">
        <v>11</v>
      </c>
      <c r="G13993" s="1" t="str">
        <f>IFERROR(__xludf.DUMMYFUNCTION("GOOGLETRANSLATE(D13993,""fr"",""en"")"),"#VALUE!")</f>
        <v>#VALUE!</v>
      </c>
    </row>
    <row r="13994" ht="15.75" customHeight="1">
      <c r="A13994" s="1" t="s">
        <v>9034</v>
      </c>
      <c r="B13994" s="1">
        <v>1.0</v>
      </c>
      <c r="C13994" s="1" t="s">
        <v>29698</v>
      </c>
      <c r="D13994" s="1" t="s">
        <v>29699</v>
      </c>
      <c r="E13994" s="1" t="s">
        <v>176</v>
      </c>
      <c r="F13994" s="1" t="s">
        <v>66</v>
      </c>
      <c r="G13994" s="1" t="str">
        <f>IFERROR(__xludf.DUMMYFUNCTION("GOOGLETRANSLATE(D13994,""fr"",""en"")"),"#VALUE!")</f>
        <v>#VALUE!</v>
      </c>
    </row>
    <row r="13995" ht="15.75" customHeight="1">
      <c r="A13995" s="1" t="s">
        <v>974</v>
      </c>
      <c r="B13995" s="1">
        <v>3.0</v>
      </c>
      <c r="C13995" s="1" t="s">
        <v>29700</v>
      </c>
      <c r="D13995" s="1" t="s">
        <v>29701</v>
      </c>
      <c r="E13995" s="1" t="s">
        <v>65</v>
      </c>
      <c r="F13995" s="1" t="s">
        <v>66</v>
      </c>
      <c r="G13995" s="1" t="str">
        <f>IFERROR(__xludf.DUMMYFUNCTION("GOOGLETRANSLATE(D13995,""fr"",""en"")"),"#VALUE!")</f>
        <v>#VALUE!</v>
      </c>
    </row>
    <row r="13996" ht="15.75" customHeight="1">
      <c r="A13996" s="1" t="s">
        <v>15179</v>
      </c>
      <c r="B13996" s="1">
        <v>1.0</v>
      </c>
      <c r="C13996" s="1" t="s">
        <v>29702</v>
      </c>
      <c r="D13996" s="1" t="s">
        <v>29703</v>
      </c>
      <c r="E13996" s="1" t="s">
        <v>355</v>
      </c>
      <c r="F13996" s="1" t="s">
        <v>110</v>
      </c>
      <c r="G13996" s="1" t="str">
        <f>IFERROR(__xludf.DUMMYFUNCTION("GOOGLETRANSLATE(D13996,""fr"",""en"")"),"#VALUE!")</f>
        <v>#VALUE!</v>
      </c>
    </row>
    <row r="13997" ht="15.75" customHeight="1">
      <c r="A13997" s="1" t="s">
        <v>2967</v>
      </c>
      <c r="B13997" s="1">
        <v>3.0</v>
      </c>
      <c r="C13997" s="1" t="s">
        <v>29704</v>
      </c>
      <c r="D13997" s="1" t="s">
        <v>29705</v>
      </c>
      <c r="E13997" s="1" t="s">
        <v>484</v>
      </c>
      <c r="F13997" s="1" t="s">
        <v>30</v>
      </c>
      <c r="G13997" s="1" t="str">
        <f>IFERROR(__xludf.DUMMYFUNCTION("GOOGLETRANSLATE(D13997,""fr"",""en"")"),"#VALUE!")</f>
        <v>#VALUE!</v>
      </c>
    </row>
    <row r="13998" ht="15.75" customHeight="1">
      <c r="A13998" s="1" t="s">
        <v>738</v>
      </c>
      <c r="B13998" s="1">
        <v>5.0</v>
      </c>
      <c r="C13998" s="1" t="s">
        <v>29706</v>
      </c>
      <c r="D13998" s="1" t="s">
        <v>29707</v>
      </c>
      <c r="E13998" s="1" t="s">
        <v>21</v>
      </c>
      <c r="F13998" s="1" t="s">
        <v>11</v>
      </c>
      <c r="G13998" s="1" t="str">
        <f>IFERROR(__xludf.DUMMYFUNCTION("GOOGLETRANSLATE(D13998,""fr"",""en"")"),"#VALUE!")</f>
        <v>#VALUE!</v>
      </c>
    </row>
    <row r="13999" ht="15.75" customHeight="1">
      <c r="A13999" s="1" t="s">
        <v>227</v>
      </c>
      <c r="B13999" s="1">
        <v>4.0</v>
      </c>
      <c r="C13999" s="1" t="s">
        <v>29708</v>
      </c>
      <c r="D13999" s="1" t="s">
        <v>29709</v>
      </c>
      <c r="E13999" s="1" t="s">
        <v>10</v>
      </c>
      <c r="F13999" s="1" t="s">
        <v>11</v>
      </c>
      <c r="G13999" s="1" t="str">
        <f>IFERROR(__xludf.DUMMYFUNCTION("GOOGLETRANSLATE(D13999,""fr"",""en"")"),"#VALUE!")</f>
        <v>#VALUE!</v>
      </c>
    </row>
    <row r="14000" ht="15.75" customHeight="1">
      <c r="A14000" s="1" t="s">
        <v>19850</v>
      </c>
      <c r="B14000" s="1">
        <v>1.0</v>
      </c>
      <c r="C14000" s="1" t="s">
        <v>29710</v>
      </c>
      <c r="D14000" s="1" t="s">
        <v>29711</v>
      </c>
      <c r="E14000" s="1" t="s">
        <v>29</v>
      </c>
      <c r="F14000" s="1" t="s">
        <v>30</v>
      </c>
      <c r="G14000" s="1" t="str">
        <f>IFERROR(__xludf.DUMMYFUNCTION("GOOGLETRANSLATE(D14000,""fr"",""en"")"),"#VALUE!")</f>
        <v>#VALUE!</v>
      </c>
    </row>
    <row r="14001" ht="15.75" customHeight="1">
      <c r="A14001" s="1" t="s">
        <v>3041</v>
      </c>
      <c r="B14001" s="1">
        <v>3.0</v>
      </c>
      <c r="C14001" s="1" t="s">
        <v>29712</v>
      </c>
      <c r="D14001" s="1" t="s">
        <v>29713</v>
      </c>
      <c r="E14001" s="1" t="s">
        <v>10</v>
      </c>
      <c r="F14001" s="1" t="s">
        <v>11</v>
      </c>
      <c r="G14001" s="1" t="str">
        <f>IFERROR(__xludf.DUMMYFUNCTION("GOOGLETRANSLATE(D14001,""fr"",""en"")"),"#VALUE!")</f>
        <v>#VALUE!</v>
      </c>
    </row>
    <row r="14002" ht="15.75" customHeight="1">
      <c r="A14002" s="1" t="s">
        <v>2109</v>
      </c>
      <c r="B14002" s="1">
        <v>5.0</v>
      </c>
      <c r="C14002" s="1" t="s">
        <v>29714</v>
      </c>
      <c r="D14002" s="1" t="s">
        <v>29715</v>
      </c>
      <c r="E14002" s="1" t="s">
        <v>21</v>
      </c>
      <c r="F14002" s="1" t="s">
        <v>11</v>
      </c>
      <c r="G14002" s="1" t="str">
        <f>IFERROR(__xludf.DUMMYFUNCTION("GOOGLETRANSLATE(D14002,""fr"",""en"")"),"Great, a good contract with the essentials for vehicle insurance,
Thank you for the Olivier.
For the moment I have three verses of vehicles and I am satisfied")</f>
        <v>Great, a good contract with the essentials for vehicle insurance,
Thank you for the Olivier.
For the moment I have three verses of vehicles and I am satisfied</v>
      </c>
    </row>
    <row r="14003" ht="15.75" customHeight="1">
      <c r="A14003" s="1" t="s">
        <v>1353</v>
      </c>
      <c r="B14003" s="1">
        <v>4.0</v>
      </c>
      <c r="C14003" s="1" t="s">
        <v>29716</v>
      </c>
      <c r="D14003" s="1" t="s">
        <v>29717</v>
      </c>
      <c r="E14003" s="1" t="s">
        <v>21</v>
      </c>
      <c r="F14003" s="1" t="s">
        <v>11</v>
      </c>
      <c r="G14003" s="1" t="str">
        <f>IFERROR(__xludf.DUMMYFUNCTION("GOOGLETRANSLATE(D14003,""fr"",""en"")"),"#VALUE!")</f>
        <v>#VALUE!</v>
      </c>
    </row>
    <row r="14004" ht="15.75" customHeight="1">
      <c r="A14004" s="1" t="s">
        <v>424</v>
      </c>
      <c r="B14004" s="1">
        <v>3.0</v>
      </c>
      <c r="C14004" s="1" t="s">
        <v>29718</v>
      </c>
      <c r="D14004" s="1" t="s">
        <v>29719</v>
      </c>
      <c r="E14004" s="1" t="s">
        <v>10</v>
      </c>
      <c r="F14004" s="1" t="s">
        <v>11</v>
      </c>
      <c r="G14004" s="1" t="str">
        <f>IFERROR(__xludf.DUMMYFUNCTION("GOOGLETRANSLATE(D14004,""fr"",""en"")"),"#VALUE!")</f>
        <v>#VALUE!</v>
      </c>
    </row>
    <row r="14005" ht="15.75" customHeight="1">
      <c r="A14005" s="1" t="s">
        <v>961</v>
      </c>
      <c r="B14005" s="1">
        <v>5.0</v>
      </c>
      <c r="C14005" s="1" t="s">
        <v>29720</v>
      </c>
      <c r="D14005" s="1" t="s">
        <v>29721</v>
      </c>
      <c r="E14005" s="1" t="s">
        <v>176</v>
      </c>
      <c r="F14005" s="1" t="s">
        <v>66</v>
      </c>
      <c r="G14005" s="1" t="str">
        <f>IFERROR(__xludf.DUMMYFUNCTION("GOOGLETRANSLATE(D14005,""fr"",""en"")"),"#VALUE!")</f>
        <v>#VALUE!</v>
      </c>
    </row>
    <row r="14006" ht="15.75" customHeight="1">
      <c r="A14006" s="1" t="s">
        <v>1102</v>
      </c>
      <c r="B14006" s="1">
        <v>4.0</v>
      </c>
      <c r="C14006" s="1" t="s">
        <v>29722</v>
      </c>
      <c r="D14006" s="1" t="s">
        <v>29723</v>
      </c>
      <c r="E14006" s="1" t="s">
        <v>554</v>
      </c>
      <c r="F14006" s="1" t="s">
        <v>30</v>
      </c>
      <c r="G14006" s="1" t="str">
        <f>IFERROR(__xludf.DUMMYFUNCTION("GOOGLETRANSLATE(D14006,""fr"",""en"")"),"#VALUE!")</f>
        <v>#VALUE!</v>
      </c>
    </row>
    <row r="14007" ht="15.75" customHeight="1">
      <c r="A14007" s="1" t="s">
        <v>1562</v>
      </c>
      <c r="B14007" s="1">
        <v>5.0</v>
      </c>
      <c r="C14007" s="1" t="s">
        <v>29724</v>
      </c>
      <c r="D14007" s="1" t="s">
        <v>29725</v>
      </c>
      <c r="E14007" s="1" t="s">
        <v>10</v>
      </c>
      <c r="F14007" s="1" t="s">
        <v>11</v>
      </c>
      <c r="G14007" s="1" t="str">
        <f>IFERROR(__xludf.DUMMYFUNCTION("GOOGLETRANSLATE(D14007,""fr"",""en"")"),"#VALUE!")</f>
        <v>#VALUE!</v>
      </c>
    </row>
    <row r="14008" ht="15.75" customHeight="1">
      <c r="A14008" s="1" t="s">
        <v>4812</v>
      </c>
      <c r="B14008" s="1">
        <v>1.0</v>
      </c>
      <c r="C14008" s="1" t="s">
        <v>29726</v>
      </c>
      <c r="D14008" s="1" t="s">
        <v>29727</v>
      </c>
      <c r="E14008" s="1" t="s">
        <v>10</v>
      </c>
      <c r="F14008" s="1" t="s">
        <v>11</v>
      </c>
      <c r="G14008" s="1" t="str">
        <f>IFERROR(__xludf.DUMMYFUNCTION("GOOGLETRANSLATE(D14008,""fr"",""en"")"),"#VALUE!")</f>
        <v>#VALUE!</v>
      </c>
    </row>
    <row r="14009" ht="15.75" customHeight="1">
      <c r="A14009" s="1" t="s">
        <v>4926</v>
      </c>
      <c r="B14009" s="1">
        <v>2.0</v>
      </c>
      <c r="C14009" s="1" t="s">
        <v>29728</v>
      </c>
      <c r="D14009" s="1" t="s">
        <v>29729</v>
      </c>
      <c r="E14009" s="1" t="s">
        <v>273</v>
      </c>
      <c r="F14009" s="1" t="s">
        <v>11</v>
      </c>
      <c r="G14009" s="1" t="str">
        <f>IFERROR(__xludf.DUMMYFUNCTION("GOOGLETRANSLATE(D14009,""fr"",""en"")"),"#VALUE!")</f>
        <v>#VALUE!</v>
      </c>
    </row>
    <row r="14010" ht="15.75" customHeight="1">
      <c r="A14010" s="1" t="s">
        <v>6490</v>
      </c>
      <c r="B14010" s="1">
        <v>1.0</v>
      </c>
      <c r="C14010" s="1" t="s">
        <v>29730</v>
      </c>
      <c r="D14010" s="1" t="s">
        <v>29731</v>
      </c>
      <c r="E14010" s="1" t="s">
        <v>226</v>
      </c>
      <c r="F14010" s="1" t="s">
        <v>11</v>
      </c>
      <c r="G14010" s="1" t="str">
        <f>IFERROR(__xludf.DUMMYFUNCTION("GOOGLETRANSLATE(D14010,""fr"",""en"")"),"#VALUE!")</f>
        <v>#VALUE!</v>
      </c>
    </row>
    <row r="14011" ht="15.75" customHeight="1">
      <c r="A14011" s="1" t="s">
        <v>6661</v>
      </c>
      <c r="B14011" s="1">
        <v>5.0</v>
      </c>
      <c r="C14011" s="1" t="s">
        <v>29732</v>
      </c>
      <c r="D14011" s="1" t="s">
        <v>29733</v>
      </c>
      <c r="E14011" s="1" t="s">
        <v>21</v>
      </c>
      <c r="F14011" s="1" t="s">
        <v>11</v>
      </c>
      <c r="G14011" s="1" t="str">
        <f>IFERROR(__xludf.DUMMYFUNCTION("GOOGLETRANSLATE(D14011,""fr"",""en"")"),"#VALUE!")</f>
        <v>#VALUE!</v>
      </c>
    </row>
    <row r="14012" ht="15.75" customHeight="1">
      <c r="A14012" s="1" t="s">
        <v>1429</v>
      </c>
      <c r="B14012" s="1">
        <v>5.0</v>
      </c>
      <c r="C14012" s="1" t="s">
        <v>29734</v>
      </c>
      <c r="D14012" s="1" t="s">
        <v>29735</v>
      </c>
      <c r="E14012" s="1" t="s">
        <v>10</v>
      </c>
      <c r="F14012" s="1" t="s">
        <v>11</v>
      </c>
      <c r="G14012" s="1" t="str">
        <f>IFERROR(__xludf.DUMMYFUNCTION("GOOGLETRANSLATE(D14012,""fr"",""en"")"),"#VALUE!")</f>
        <v>#VALUE!</v>
      </c>
    </row>
    <row r="14013" ht="15.75" customHeight="1">
      <c r="A14013" s="1" t="s">
        <v>6126</v>
      </c>
      <c r="B14013" s="1">
        <v>1.0</v>
      </c>
      <c r="C14013" s="1" t="s">
        <v>29736</v>
      </c>
      <c r="D14013" s="1" t="s">
        <v>29737</v>
      </c>
      <c r="E14013" s="1" t="s">
        <v>125</v>
      </c>
      <c r="F14013" s="1" t="s">
        <v>11</v>
      </c>
      <c r="G14013" s="1" t="str">
        <f>IFERROR(__xludf.DUMMYFUNCTION("GOOGLETRANSLATE(D14013,""fr"",""en"")"),"#VALUE!")</f>
        <v>#VALUE!</v>
      </c>
    </row>
    <row r="14014" ht="15.75" customHeight="1">
      <c r="A14014" s="1" t="s">
        <v>29738</v>
      </c>
      <c r="B14014" s="1">
        <v>2.0</v>
      </c>
      <c r="C14014" s="1" t="s">
        <v>29739</v>
      </c>
      <c r="D14014" s="1" t="s">
        <v>29740</v>
      </c>
      <c r="E14014" s="1" t="s">
        <v>280</v>
      </c>
      <c r="F14014" s="1" t="s">
        <v>11</v>
      </c>
      <c r="G14014" s="1" t="str">
        <f>IFERROR(__xludf.DUMMYFUNCTION("GOOGLETRANSLATE(D14014,""fr"",""en"")"),"#VALUE!")</f>
        <v>#VALUE!</v>
      </c>
    </row>
    <row r="14015" ht="15.75" customHeight="1">
      <c r="A14015" s="1" t="s">
        <v>1699</v>
      </c>
      <c r="B14015" s="1">
        <v>1.0</v>
      </c>
      <c r="C14015" s="1" t="s">
        <v>29741</v>
      </c>
      <c r="D14015" s="1" t="s">
        <v>29742</v>
      </c>
      <c r="E14015" s="1" t="s">
        <v>10</v>
      </c>
      <c r="F14015" s="1" t="s">
        <v>11</v>
      </c>
      <c r="G14015" s="1" t="str">
        <f>IFERROR(__xludf.DUMMYFUNCTION("GOOGLETRANSLATE(D14015,""fr"",""en"")"),"#VALUE!")</f>
        <v>#VALUE!</v>
      </c>
    </row>
    <row r="14016" ht="15.75" customHeight="1">
      <c r="A14016" s="1" t="s">
        <v>11724</v>
      </c>
      <c r="B14016" s="1">
        <v>2.0</v>
      </c>
      <c r="C14016" s="1" t="s">
        <v>29743</v>
      </c>
      <c r="D14016" s="1" t="s">
        <v>29744</v>
      </c>
      <c r="E14016" s="1" t="s">
        <v>250</v>
      </c>
      <c r="F14016" s="1" t="s">
        <v>30</v>
      </c>
      <c r="G14016" s="1" t="str">
        <f>IFERROR(__xludf.DUMMYFUNCTION("GOOGLETRANSLATE(D14016,""fr"",""en"")"),"#VALUE!")</f>
        <v>#VALUE!</v>
      </c>
    </row>
    <row r="14017" ht="15.75" customHeight="1">
      <c r="A14017" s="1" t="s">
        <v>3022</v>
      </c>
      <c r="B14017" s="1">
        <v>4.0</v>
      </c>
      <c r="C14017" s="1" t="s">
        <v>29745</v>
      </c>
      <c r="D14017" s="1" t="s">
        <v>29746</v>
      </c>
      <c r="E14017" s="1" t="s">
        <v>65</v>
      </c>
      <c r="F14017" s="1" t="s">
        <v>66</v>
      </c>
      <c r="G14017" s="1" t="str">
        <f>IFERROR(__xludf.DUMMYFUNCTION("GOOGLETRANSLATE(D14017,""fr"",""en"")"),"#VALUE!")</f>
        <v>#VALUE!</v>
      </c>
    </row>
    <row r="14018" ht="15.75" customHeight="1">
      <c r="A14018" s="1" t="s">
        <v>424</v>
      </c>
      <c r="B14018" s="1">
        <v>5.0</v>
      </c>
      <c r="C14018" s="1" t="s">
        <v>29747</v>
      </c>
      <c r="D14018" s="1" t="s">
        <v>29748</v>
      </c>
      <c r="E14018" s="1" t="s">
        <v>10</v>
      </c>
      <c r="F14018" s="1" t="s">
        <v>11</v>
      </c>
      <c r="G14018" s="1" t="str">
        <f>IFERROR(__xludf.DUMMYFUNCTION("GOOGLETRANSLATE(D14018,""fr"",""en"")"),"#VALUE!")</f>
        <v>#VALUE!</v>
      </c>
    </row>
    <row r="14019" ht="15.75" customHeight="1">
      <c r="A14019" s="1" t="s">
        <v>10244</v>
      </c>
      <c r="B14019" s="1">
        <v>4.0</v>
      </c>
      <c r="C14019" s="1" t="s">
        <v>29749</v>
      </c>
      <c r="D14019" s="1" t="s">
        <v>29750</v>
      </c>
      <c r="E14019" s="1" t="s">
        <v>226</v>
      </c>
      <c r="F14019" s="1" t="s">
        <v>11</v>
      </c>
      <c r="G14019" s="1" t="str">
        <f>IFERROR(__xludf.DUMMYFUNCTION("GOOGLETRANSLATE(D14019,""fr"",""en"")"),"#VALUE!")</f>
        <v>#VALUE!</v>
      </c>
    </row>
    <row r="14020" ht="15.75" customHeight="1">
      <c r="A14020" s="1" t="s">
        <v>8105</v>
      </c>
      <c r="B14020" s="1">
        <v>1.0</v>
      </c>
      <c r="C14020" s="1" t="s">
        <v>29751</v>
      </c>
      <c r="D14020" s="1" t="s">
        <v>29752</v>
      </c>
      <c r="E14020" s="1" t="s">
        <v>355</v>
      </c>
      <c r="F14020" s="1" t="s">
        <v>110</v>
      </c>
      <c r="G14020" s="1" t="str">
        <f>IFERROR(__xludf.DUMMYFUNCTION("GOOGLETRANSLATE(D14020,""fr"",""en"")"),"#VALUE!")</f>
        <v>#VALUE!</v>
      </c>
    </row>
    <row r="14021" ht="15.75" customHeight="1">
      <c r="A14021" s="1" t="s">
        <v>1581</v>
      </c>
      <c r="B14021" s="1">
        <v>1.0</v>
      </c>
      <c r="C14021" s="1" t="s">
        <v>29753</v>
      </c>
      <c r="D14021" s="1" t="s">
        <v>29754</v>
      </c>
      <c r="E14021" s="1" t="s">
        <v>960</v>
      </c>
      <c r="F14021" s="1" t="s">
        <v>84</v>
      </c>
      <c r="G14021" s="1" t="str">
        <f>IFERROR(__xludf.DUMMYFUNCTION("GOOGLETRANSLATE(D14021,""fr"",""en"")"),"#VALUE!")</f>
        <v>#VALUE!</v>
      </c>
    </row>
    <row r="14022" ht="15.75" customHeight="1">
      <c r="A14022" s="1" t="s">
        <v>1894</v>
      </c>
      <c r="B14022" s="1">
        <v>5.0</v>
      </c>
      <c r="C14022" s="1" t="s">
        <v>29755</v>
      </c>
      <c r="D14022" s="1" t="s">
        <v>29756</v>
      </c>
      <c r="E14022" s="1" t="s">
        <v>29</v>
      </c>
      <c r="F14022" s="1" t="s">
        <v>30</v>
      </c>
      <c r="G14022" s="1" t="str">
        <f>IFERROR(__xludf.DUMMYFUNCTION("GOOGLETRANSLATE(D14022,""fr"",""en"")"),"#VALUE!")</f>
        <v>#VALUE!</v>
      </c>
    </row>
    <row r="14023" ht="15.75" customHeight="1">
      <c r="A14023" s="1" t="s">
        <v>14655</v>
      </c>
      <c r="B14023" s="1">
        <v>1.0</v>
      </c>
      <c r="C14023" s="1" t="s">
        <v>29757</v>
      </c>
      <c r="D14023" s="1" t="s">
        <v>29758</v>
      </c>
      <c r="E14023" s="1" t="s">
        <v>373</v>
      </c>
      <c r="F14023" s="1" t="s">
        <v>118</v>
      </c>
      <c r="G14023" s="1" t="str">
        <f>IFERROR(__xludf.DUMMYFUNCTION("GOOGLETRANSLATE(D14023,""fr"",""en"")"),"#VALUE!")</f>
        <v>#VALUE!</v>
      </c>
    </row>
    <row r="14024" ht="15.75" customHeight="1">
      <c r="A14024" s="1" t="s">
        <v>8251</v>
      </c>
      <c r="B14024" s="1">
        <v>1.0</v>
      </c>
      <c r="C14024" s="1" t="s">
        <v>29759</v>
      </c>
      <c r="D14024" s="1" t="s">
        <v>29760</v>
      </c>
      <c r="E14024" s="1" t="s">
        <v>292</v>
      </c>
      <c r="F14024" s="1" t="s">
        <v>11</v>
      </c>
      <c r="G14024" s="1" t="str">
        <f>IFERROR(__xludf.DUMMYFUNCTION("GOOGLETRANSLATE(D14024,""fr"",""en"")"),"#VALUE!")</f>
        <v>#VALUE!</v>
      </c>
    </row>
    <row r="14025" ht="15.75" customHeight="1">
      <c r="A14025" s="1" t="s">
        <v>6979</v>
      </c>
      <c r="B14025" s="1">
        <v>4.0</v>
      </c>
      <c r="C14025" s="1" t="s">
        <v>29761</v>
      </c>
      <c r="D14025" s="1" t="s">
        <v>29762</v>
      </c>
      <c r="E14025" s="1" t="s">
        <v>296</v>
      </c>
      <c r="F14025" s="1" t="s">
        <v>11</v>
      </c>
      <c r="G14025" s="1" t="str">
        <f>IFERROR(__xludf.DUMMYFUNCTION("GOOGLETRANSLATE(D14025,""fr"",""en"")"),"#VALUE!")</f>
        <v>#VALUE!</v>
      </c>
    </row>
    <row r="14026" ht="15.75" customHeight="1">
      <c r="A14026" s="1" t="s">
        <v>710</v>
      </c>
      <c r="B14026" s="1">
        <v>3.0</v>
      </c>
      <c r="C14026" s="1" t="s">
        <v>29763</v>
      </c>
      <c r="D14026" s="1" t="s">
        <v>29764</v>
      </c>
      <c r="E14026" s="1" t="s">
        <v>10</v>
      </c>
      <c r="F14026" s="1" t="s">
        <v>11</v>
      </c>
      <c r="G14026" s="1" t="str">
        <f>IFERROR(__xludf.DUMMYFUNCTION("GOOGLETRANSLATE(D14026,""fr"",""en"")"),"#VALUE!")</f>
        <v>#VALUE!</v>
      </c>
    </row>
    <row r="14027" ht="15.75" customHeight="1">
      <c r="A14027" s="1" t="s">
        <v>1796</v>
      </c>
      <c r="B14027" s="1">
        <v>4.0</v>
      </c>
      <c r="C14027" s="1" t="s">
        <v>29765</v>
      </c>
      <c r="D14027" s="1" t="s">
        <v>29766</v>
      </c>
      <c r="E14027" s="1" t="s">
        <v>21</v>
      </c>
      <c r="F14027" s="1" t="s">
        <v>11</v>
      </c>
      <c r="G14027" s="1" t="str">
        <f>IFERROR(__xludf.DUMMYFUNCTION("GOOGLETRANSLATE(D14027,""fr"",""en"")"),"#VALUE!")</f>
        <v>#VALUE!</v>
      </c>
    </row>
    <row r="14028" ht="15.75" customHeight="1">
      <c r="A14028" s="1" t="s">
        <v>2590</v>
      </c>
      <c r="B14028" s="1">
        <v>4.0</v>
      </c>
      <c r="C14028" s="1" t="s">
        <v>29767</v>
      </c>
      <c r="D14028" s="1" t="s">
        <v>29768</v>
      </c>
      <c r="E14028" s="1" t="s">
        <v>448</v>
      </c>
      <c r="F14028" s="1" t="s">
        <v>84</v>
      </c>
      <c r="G14028" s="1" t="str">
        <f>IFERROR(__xludf.DUMMYFUNCTION("GOOGLETRANSLATE(D14028,""fr"",""en"")"),"#VALUE!")</f>
        <v>#VALUE!</v>
      </c>
    </row>
    <row r="14029" ht="15.75" customHeight="1">
      <c r="A14029" s="1" t="s">
        <v>2022</v>
      </c>
      <c r="B14029" s="1">
        <v>5.0</v>
      </c>
      <c r="C14029" s="1" t="s">
        <v>29769</v>
      </c>
      <c r="D14029" s="1" t="s">
        <v>29770</v>
      </c>
      <c r="E14029" s="1" t="s">
        <v>10</v>
      </c>
      <c r="F14029" s="1" t="s">
        <v>11</v>
      </c>
      <c r="G14029" s="1" t="str">
        <f>IFERROR(__xludf.DUMMYFUNCTION("GOOGLETRANSLATE(D14029,""fr"",""en"")"),"#VALUE!")</f>
        <v>#VALUE!</v>
      </c>
    </row>
    <row r="14030" ht="15.75" customHeight="1">
      <c r="A14030" s="1" t="s">
        <v>1062</v>
      </c>
      <c r="B14030" s="1">
        <v>5.0</v>
      </c>
      <c r="C14030" s="1" t="s">
        <v>29771</v>
      </c>
      <c r="D14030" s="1" t="s">
        <v>29772</v>
      </c>
      <c r="E14030" s="1" t="s">
        <v>10</v>
      </c>
      <c r="F14030" s="1" t="s">
        <v>11</v>
      </c>
      <c r="G14030" s="1" t="str">
        <f>IFERROR(__xludf.DUMMYFUNCTION("GOOGLETRANSLATE(D14030,""fr"",""en"")"),"#VALUE!")</f>
        <v>#VALUE!</v>
      </c>
    </row>
    <row r="14031" ht="15.75" customHeight="1">
      <c r="A14031" s="1" t="s">
        <v>1559</v>
      </c>
      <c r="B14031" s="1">
        <v>1.0</v>
      </c>
      <c r="C14031" s="1" t="s">
        <v>29773</v>
      </c>
      <c r="D14031" s="1" t="s">
        <v>29774</v>
      </c>
      <c r="E14031" s="1" t="s">
        <v>292</v>
      </c>
      <c r="F14031" s="1" t="s">
        <v>11</v>
      </c>
      <c r="G14031" s="1" t="str">
        <f>IFERROR(__xludf.DUMMYFUNCTION("GOOGLETRANSLATE(D14031,""fr"",""en"")"),"#VALUE!")</f>
        <v>#VALUE!</v>
      </c>
    </row>
    <row r="14032" ht="15.75" customHeight="1">
      <c r="A14032" s="1" t="s">
        <v>18923</v>
      </c>
      <c r="B14032" s="1">
        <v>4.0</v>
      </c>
      <c r="C14032" s="1" t="s">
        <v>29775</v>
      </c>
      <c r="D14032" s="1" t="s">
        <v>29776</v>
      </c>
      <c r="E14032" s="1" t="s">
        <v>273</v>
      </c>
      <c r="F14032" s="1" t="s">
        <v>11</v>
      </c>
      <c r="G14032" s="1" t="str">
        <f>IFERROR(__xludf.DUMMYFUNCTION("GOOGLETRANSLATE(D14032,""fr"",""en"")"),"#VALUE!")</f>
        <v>#VALUE!</v>
      </c>
    </row>
    <row r="14033" ht="15.75" customHeight="1">
      <c r="A14033" s="1" t="s">
        <v>3186</v>
      </c>
      <c r="B14033" s="1">
        <v>5.0</v>
      </c>
      <c r="C14033" s="1" t="s">
        <v>29777</v>
      </c>
      <c r="D14033" s="1" t="s">
        <v>29778</v>
      </c>
      <c r="E14033" s="1" t="s">
        <v>484</v>
      </c>
      <c r="F14033" s="1" t="s">
        <v>30</v>
      </c>
      <c r="G14033" s="1" t="str">
        <f>IFERROR(__xludf.DUMMYFUNCTION("GOOGLETRANSLATE(D14033,""fr"",""en"")"),"#VALUE!")</f>
        <v>#VALUE!</v>
      </c>
    </row>
    <row r="14034" ht="15.75" customHeight="1">
      <c r="A14034" s="1" t="s">
        <v>13498</v>
      </c>
      <c r="B14034" s="1">
        <v>2.0</v>
      </c>
      <c r="C14034" s="1" t="s">
        <v>29779</v>
      </c>
      <c r="D14034" s="1" t="s">
        <v>29780</v>
      </c>
      <c r="E14034" s="1" t="s">
        <v>292</v>
      </c>
      <c r="F14034" s="1" t="s">
        <v>11</v>
      </c>
      <c r="G14034" s="1" t="str">
        <f>IFERROR(__xludf.DUMMYFUNCTION("GOOGLETRANSLATE(D14034,""fr"",""en"")"),"#VALUE!")</f>
        <v>#VALUE!</v>
      </c>
    </row>
    <row r="14035" ht="15.75" customHeight="1">
      <c r="A14035" s="1" t="s">
        <v>2039</v>
      </c>
      <c r="B14035" s="1">
        <v>5.0</v>
      </c>
      <c r="C14035" s="1" t="s">
        <v>29781</v>
      </c>
      <c r="D14035" s="1" t="s">
        <v>29782</v>
      </c>
      <c r="E14035" s="1" t="s">
        <v>10</v>
      </c>
      <c r="F14035" s="1" t="s">
        <v>11</v>
      </c>
      <c r="G14035" s="1" t="str">
        <f>IFERROR(__xludf.DUMMYFUNCTION("GOOGLETRANSLATE(D14035,""fr"",""en"")"),"#VALUE!")</f>
        <v>#VALUE!</v>
      </c>
    </row>
    <row r="14036" ht="15.75" customHeight="1">
      <c r="A14036" s="1" t="s">
        <v>10244</v>
      </c>
      <c r="B14036" s="1">
        <v>1.0</v>
      </c>
      <c r="C14036" s="1" t="s">
        <v>29783</v>
      </c>
      <c r="D14036" s="1" t="s">
        <v>29784</v>
      </c>
      <c r="E14036" s="1" t="s">
        <v>52</v>
      </c>
      <c r="F14036" s="1" t="s">
        <v>11</v>
      </c>
      <c r="G14036" s="1" t="str">
        <f>IFERROR(__xludf.DUMMYFUNCTION("GOOGLETRANSLATE(D14036,""fr"",""en"")"),"#VALUE!")</f>
        <v>#VALUE!</v>
      </c>
    </row>
    <row r="14037" ht="15.75" customHeight="1">
      <c r="A14037" s="1" t="s">
        <v>8671</v>
      </c>
      <c r="B14037" s="1">
        <v>2.0</v>
      </c>
      <c r="C14037" s="1" t="s">
        <v>29785</v>
      </c>
      <c r="D14037" s="1" t="s">
        <v>29786</v>
      </c>
      <c r="E14037" s="1" t="s">
        <v>5251</v>
      </c>
      <c r="F14037" s="1" t="s">
        <v>66</v>
      </c>
      <c r="G14037" s="1" t="str">
        <f>IFERROR(__xludf.DUMMYFUNCTION("GOOGLETRANSLATE(D14037,""fr"",""en"")"),"#VALUE!")</f>
        <v>#VALUE!</v>
      </c>
    </row>
    <row r="14038" ht="15.75" customHeight="1">
      <c r="A14038" s="1" t="s">
        <v>1132</v>
      </c>
      <c r="B14038" s="1">
        <v>1.0</v>
      </c>
      <c r="C14038" s="1" t="s">
        <v>16977</v>
      </c>
      <c r="D14038" s="1" t="s">
        <v>29787</v>
      </c>
      <c r="E14038" s="1" t="s">
        <v>273</v>
      </c>
      <c r="F14038" s="1" t="s">
        <v>11</v>
      </c>
      <c r="G14038" s="1" t="str">
        <f>IFERROR(__xludf.DUMMYFUNCTION("GOOGLETRANSLATE(D14038,""fr"",""en"")"),"#VALUE!")</f>
        <v>#VALUE!</v>
      </c>
    </row>
    <row r="14039" ht="15.75" customHeight="1">
      <c r="A14039" s="1" t="s">
        <v>4610</v>
      </c>
      <c r="B14039" s="1">
        <v>2.0</v>
      </c>
      <c r="C14039" s="1" t="s">
        <v>29788</v>
      </c>
      <c r="D14039" s="1" t="s">
        <v>29789</v>
      </c>
      <c r="E14039" s="1" t="s">
        <v>21</v>
      </c>
      <c r="F14039" s="1" t="s">
        <v>11</v>
      </c>
      <c r="G14039" s="1" t="str">
        <f>IFERROR(__xludf.DUMMYFUNCTION("GOOGLETRANSLATE(D14039,""fr"",""en"")"),"#VALUE!")</f>
        <v>#VALUE!</v>
      </c>
    </row>
    <row r="14040" ht="15.75" customHeight="1">
      <c r="A14040" s="1" t="s">
        <v>8131</v>
      </c>
      <c r="B14040" s="1">
        <v>1.0</v>
      </c>
      <c r="C14040" s="1" t="s">
        <v>29790</v>
      </c>
      <c r="D14040" s="1" t="s">
        <v>29791</v>
      </c>
      <c r="E14040" s="1" t="s">
        <v>519</v>
      </c>
      <c r="F14040" s="1" t="s">
        <v>118</v>
      </c>
      <c r="G14040" s="1" t="str">
        <f>IFERROR(__xludf.DUMMYFUNCTION("GOOGLETRANSLATE(D14040,""fr"",""en"")"),"#VALUE!")</f>
        <v>#VALUE!</v>
      </c>
    </row>
    <row r="14041" ht="15.75" customHeight="1">
      <c r="A14041" s="1" t="s">
        <v>326</v>
      </c>
      <c r="B14041" s="1">
        <v>5.0</v>
      </c>
      <c r="C14041" s="1" t="s">
        <v>29792</v>
      </c>
      <c r="D14041" s="1" t="s">
        <v>29793</v>
      </c>
      <c r="E14041" s="1" t="s">
        <v>10</v>
      </c>
      <c r="F14041" s="1" t="s">
        <v>11</v>
      </c>
      <c r="G14041" s="1" t="str">
        <f>IFERROR(__xludf.DUMMYFUNCTION("GOOGLETRANSLATE(D14041,""fr"",""en"")"),"#VALUE!")</f>
        <v>#VALUE!</v>
      </c>
    </row>
    <row r="14042" ht="15.75" customHeight="1">
      <c r="A14042" s="1" t="s">
        <v>3330</v>
      </c>
      <c r="B14042" s="1">
        <v>5.0</v>
      </c>
      <c r="C14042" s="1" t="s">
        <v>29794</v>
      </c>
      <c r="D14042" s="1" t="s">
        <v>29795</v>
      </c>
      <c r="E14042" s="1" t="s">
        <v>21</v>
      </c>
      <c r="F14042" s="1" t="s">
        <v>11</v>
      </c>
      <c r="G14042" s="1" t="str">
        <f>IFERROR(__xludf.DUMMYFUNCTION("GOOGLETRANSLATE(D14042,""fr"",""en"")"),"#VALUE!")</f>
        <v>#VALUE!</v>
      </c>
    </row>
    <row r="14043" ht="15.75" customHeight="1">
      <c r="A14043" s="1" t="s">
        <v>4507</v>
      </c>
      <c r="B14043" s="1">
        <v>1.0</v>
      </c>
      <c r="C14043" s="1" t="s">
        <v>29796</v>
      </c>
      <c r="D14043" s="1" t="s">
        <v>29797</v>
      </c>
      <c r="E14043" s="1" t="s">
        <v>34</v>
      </c>
      <c r="F14043" s="1" t="s">
        <v>30</v>
      </c>
      <c r="G14043" s="1" t="str">
        <f>IFERROR(__xludf.DUMMYFUNCTION("GOOGLETRANSLATE(D14043,""fr"",""en"")"),"#VALUE!")</f>
        <v>#VALUE!</v>
      </c>
    </row>
    <row r="14044" ht="15.75" customHeight="1">
      <c r="A14044" s="1" t="s">
        <v>14704</v>
      </c>
      <c r="B14044" s="1">
        <v>4.0</v>
      </c>
      <c r="C14044" s="1" t="s">
        <v>29798</v>
      </c>
      <c r="D14044" s="1" t="s">
        <v>29799</v>
      </c>
      <c r="E14044" s="1" t="s">
        <v>614</v>
      </c>
      <c r="F14044" s="1" t="s">
        <v>30</v>
      </c>
      <c r="G14044" s="1" t="str">
        <f>IFERROR(__xludf.DUMMYFUNCTION("GOOGLETRANSLATE(D14044,""fr"",""en"")"),"#VALUE!")</f>
        <v>#VALUE!</v>
      </c>
    </row>
    <row r="14045" ht="15.75" customHeight="1">
      <c r="A14045" s="1" t="s">
        <v>5677</v>
      </c>
      <c r="B14045" s="1">
        <v>2.0</v>
      </c>
      <c r="C14045" s="1" t="s">
        <v>29800</v>
      </c>
      <c r="D14045" s="1" t="s">
        <v>29801</v>
      </c>
      <c r="E14045" s="1" t="s">
        <v>29</v>
      </c>
      <c r="F14045" s="1" t="s">
        <v>30</v>
      </c>
      <c r="G14045" s="1" t="str">
        <f>IFERROR(__xludf.DUMMYFUNCTION("GOOGLETRANSLATE(D14045,""fr"",""en"")"),"#VALUE!")</f>
        <v>#VALUE!</v>
      </c>
    </row>
    <row r="14046" ht="15.75" customHeight="1">
      <c r="A14046" s="1" t="s">
        <v>643</v>
      </c>
      <c r="B14046" s="1">
        <v>4.0</v>
      </c>
      <c r="C14046" s="1" t="s">
        <v>29802</v>
      </c>
      <c r="D14046" s="1" t="s">
        <v>29803</v>
      </c>
      <c r="E14046" s="1" t="s">
        <v>176</v>
      </c>
      <c r="F14046" s="1" t="s">
        <v>66</v>
      </c>
      <c r="G14046" s="1" t="str">
        <f>IFERROR(__xludf.DUMMYFUNCTION("GOOGLETRANSLATE(D14046,""fr"",""en"")"),"#VALUE!")</f>
        <v>#VALUE!</v>
      </c>
    </row>
    <row r="14047" ht="15.75" customHeight="1">
      <c r="A14047" s="1" t="s">
        <v>12404</v>
      </c>
      <c r="B14047" s="1">
        <v>1.0</v>
      </c>
      <c r="C14047" s="1" t="s">
        <v>29804</v>
      </c>
      <c r="D14047" s="1" t="s">
        <v>29805</v>
      </c>
      <c r="E14047" s="1" t="s">
        <v>960</v>
      </c>
      <c r="F14047" s="1" t="s">
        <v>84</v>
      </c>
      <c r="G14047" s="1" t="str">
        <f>IFERROR(__xludf.DUMMYFUNCTION("GOOGLETRANSLATE(D14047,""fr"",""en"")"),"#VALUE!")</f>
        <v>#VALUE!</v>
      </c>
    </row>
    <row r="14048" ht="15.75" customHeight="1">
      <c r="A14048" s="1" t="s">
        <v>414</v>
      </c>
      <c r="B14048" s="1">
        <v>4.0</v>
      </c>
      <c r="C14048" s="1" t="s">
        <v>29806</v>
      </c>
      <c r="D14048" s="1" t="s">
        <v>29807</v>
      </c>
      <c r="E14048" s="1" t="s">
        <v>21</v>
      </c>
      <c r="F14048" s="1" t="s">
        <v>11</v>
      </c>
      <c r="G14048" s="1" t="str">
        <f>IFERROR(__xludf.DUMMYFUNCTION("GOOGLETRANSLATE(D14048,""fr"",""en"")"),"#VALUE!")</f>
        <v>#VALUE!</v>
      </c>
    </row>
    <row r="14049" ht="15.75" customHeight="1">
      <c r="A14049" s="1" t="s">
        <v>2103</v>
      </c>
      <c r="B14049" s="1">
        <v>5.0</v>
      </c>
      <c r="C14049" s="1" t="s">
        <v>29808</v>
      </c>
      <c r="D14049" s="1" t="s">
        <v>29809</v>
      </c>
      <c r="E14049" s="1" t="s">
        <v>21</v>
      </c>
      <c r="F14049" s="1" t="s">
        <v>11</v>
      </c>
      <c r="G14049" s="1" t="str">
        <f>IFERROR(__xludf.DUMMYFUNCTION("GOOGLETRANSLATE(D14049,""fr"",""en"")"),"#VALUE!")</f>
        <v>#VALUE!</v>
      </c>
    </row>
    <row r="14050" ht="15.75" customHeight="1">
      <c r="A14050" s="1" t="s">
        <v>5856</v>
      </c>
      <c r="B14050" s="1">
        <v>2.0</v>
      </c>
      <c r="C14050" s="1" t="s">
        <v>29810</v>
      </c>
      <c r="D14050" s="1" t="s">
        <v>29811</v>
      </c>
      <c r="E14050" s="1" t="s">
        <v>10</v>
      </c>
      <c r="F14050" s="1" t="s">
        <v>11</v>
      </c>
      <c r="G14050" s="1" t="str">
        <f>IFERROR(__xludf.DUMMYFUNCTION("GOOGLETRANSLATE(D14050,""fr"",""en"")"),"#VALUE!")</f>
        <v>#VALUE!</v>
      </c>
    </row>
    <row r="14051" ht="15.75" customHeight="1">
      <c r="A14051" s="1" t="s">
        <v>461</v>
      </c>
      <c r="B14051" s="1">
        <v>5.0</v>
      </c>
      <c r="C14051" s="1" t="s">
        <v>29812</v>
      </c>
      <c r="D14051" s="1" t="s">
        <v>29813</v>
      </c>
      <c r="E14051" s="1" t="s">
        <v>10</v>
      </c>
      <c r="F14051" s="1" t="s">
        <v>11</v>
      </c>
      <c r="G14051" s="1" t="str">
        <f>IFERROR(__xludf.DUMMYFUNCTION("GOOGLETRANSLATE(D14051,""fr"",""en"")"),"#VALUE!")</f>
        <v>#VALUE!</v>
      </c>
    </row>
    <row r="14052" ht="15.75" customHeight="1">
      <c r="A14052" s="1" t="s">
        <v>3850</v>
      </c>
      <c r="B14052" s="1">
        <v>4.0</v>
      </c>
      <c r="C14052" s="1" t="s">
        <v>29814</v>
      </c>
      <c r="D14052" s="1" t="s">
        <v>29815</v>
      </c>
      <c r="E14052" s="1" t="s">
        <v>10</v>
      </c>
      <c r="F14052" s="1" t="s">
        <v>11</v>
      </c>
      <c r="G14052" s="1" t="str">
        <f>IFERROR(__xludf.DUMMYFUNCTION("GOOGLETRANSLATE(D14052,""fr"",""en"")"),"#VALUE!")</f>
        <v>#VALUE!</v>
      </c>
    </row>
    <row r="14053" ht="15.75" customHeight="1">
      <c r="A14053" s="1" t="s">
        <v>579</v>
      </c>
      <c r="B14053" s="1">
        <v>2.0</v>
      </c>
      <c r="C14053" s="1" t="s">
        <v>29816</v>
      </c>
      <c r="D14053" s="1" t="s">
        <v>29817</v>
      </c>
      <c r="E14053" s="1" t="s">
        <v>484</v>
      </c>
      <c r="F14053" s="1" t="s">
        <v>30</v>
      </c>
      <c r="G14053" s="1" t="str">
        <f>IFERROR(__xludf.DUMMYFUNCTION("GOOGLETRANSLATE(D14053,""fr"",""en"")"),"#VALUE!")</f>
        <v>#VALUE!</v>
      </c>
    </row>
    <row r="14054" ht="15.75" customHeight="1">
      <c r="A14054" s="1" t="s">
        <v>14686</v>
      </c>
      <c r="B14054" s="1">
        <v>5.0</v>
      </c>
      <c r="C14054" s="1" t="s">
        <v>29818</v>
      </c>
      <c r="D14054" s="1" t="s">
        <v>29819</v>
      </c>
      <c r="E14054" s="1" t="s">
        <v>484</v>
      </c>
      <c r="F14054" s="1" t="s">
        <v>30</v>
      </c>
      <c r="G14054" s="1" t="str">
        <f>IFERROR(__xludf.DUMMYFUNCTION("GOOGLETRANSLATE(D14054,""fr"",""en"")"),"#VALUE!")</f>
        <v>#VALUE!</v>
      </c>
    </row>
    <row r="14055" ht="15.75" customHeight="1">
      <c r="A14055" s="1" t="s">
        <v>2801</v>
      </c>
      <c r="B14055" s="1">
        <v>4.0</v>
      </c>
      <c r="C14055" s="1" t="s">
        <v>29820</v>
      </c>
      <c r="D14055" s="1" t="s">
        <v>29821</v>
      </c>
      <c r="E14055" s="1" t="s">
        <v>10</v>
      </c>
      <c r="F14055" s="1" t="s">
        <v>11</v>
      </c>
      <c r="G14055" s="1" t="str">
        <f>IFERROR(__xludf.DUMMYFUNCTION("GOOGLETRANSLATE(D14055,""fr"",""en"")"),"#VALUE!")</f>
        <v>#VALUE!</v>
      </c>
    </row>
    <row r="14056" ht="15.75" customHeight="1">
      <c r="A14056" s="1" t="s">
        <v>2048</v>
      </c>
      <c r="B14056" s="1">
        <v>4.0</v>
      </c>
      <c r="C14056" s="1" t="s">
        <v>29822</v>
      </c>
      <c r="D14056" s="1" t="s">
        <v>29823</v>
      </c>
      <c r="E14056" s="1" t="s">
        <v>10</v>
      </c>
      <c r="F14056" s="1" t="s">
        <v>11</v>
      </c>
      <c r="G14056" s="1" t="str">
        <f>IFERROR(__xludf.DUMMYFUNCTION("GOOGLETRANSLATE(D14056,""fr"",""en"")"),"#VALUE!")</f>
        <v>#VALUE!</v>
      </c>
    </row>
    <row r="14057" ht="15.75" customHeight="1">
      <c r="A14057" s="1" t="s">
        <v>1138</v>
      </c>
      <c r="B14057" s="1">
        <v>4.0</v>
      </c>
      <c r="C14057" s="1" t="s">
        <v>29824</v>
      </c>
      <c r="D14057" s="1" t="s">
        <v>29825</v>
      </c>
      <c r="E14057" s="1" t="s">
        <v>169</v>
      </c>
      <c r="F14057" s="1" t="s">
        <v>11</v>
      </c>
      <c r="G14057" s="1" t="str">
        <f>IFERROR(__xludf.DUMMYFUNCTION("GOOGLETRANSLATE(D14057,""fr"",""en"")"),"#VALUE!")</f>
        <v>#VALUE!</v>
      </c>
    </row>
    <row r="14058" ht="15.75" customHeight="1">
      <c r="A14058" s="1" t="s">
        <v>1180</v>
      </c>
      <c r="B14058" s="1">
        <v>5.0</v>
      </c>
      <c r="C14058" s="1" t="s">
        <v>29826</v>
      </c>
      <c r="D14058" s="1" t="s">
        <v>29827</v>
      </c>
      <c r="E14058" s="1" t="s">
        <v>10</v>
      </c>
      <c r="F14058" s="1" t="s">
        <v>11</v>
      </c>
      <c r="G14058" s="1" t="str">
        <f>IFERROR(__xludf.DUMMYFUNCTION("GOOGLETRANSLATE(D14058,""fr"",""en"")"),"#VALUE!")</f>
        <v>#VALUE!</v>
      </c>
    </row>
    <row r="14059" ht="15.75" customHeight="1">
      <c r="A14059" s="1" t="s">
        <v>1358</v>
      </c>
      <c r="B14059" s="1">
        <v>1.0</v>
      </c>
      <c r="C14059" s="1" t="s">
        <v>29828</v>
      </c>
      <c r="D14059" s="1" t="s">
        <v>29829</v>
      </c>
      <c r="E14059" s="1" t="s">
        <v>10</v>
      </c>
      <c r="F14059" s="1" t="s">
        <v>11</v>
      </c>
      <c r="G14059" s="1" t="str">
        <f>IFERROR(__xludf.DUMMYFUNCTION("GOOGLETRANSLATE(D14059,""fr"",""en"")"),"#VALUE!")</f>
        <v>#VALUE!</v>
      </c>
    </row>
    <row r="14060" ht="15.75" customHeight="1">
      <c r="A14060" s="1" t="s">
        <v>9099</v>
      </c>
      <c r="B14060" s="1">
        <v>1.0</v>
      </c>
      <c r="C14060" s="1" t="s">
        <v>29830</v>
      </c>
      <c r="D14060" s="1" t="s">
        <v>29831</v>
      </c>
      <c r="E14060" s="1" t="s">
        <v>273</v>
      </c>
      <c r="F14060" s="1" t="s">
        <v>110</v>
      </c>
      <c r="G14060" s="1" t="str">
        <f>IFERROR(__xludf.DUMMYFUNCTION("GOOGLETRANSLATE(D14060,""fr"",""en"")"),"#VALUE!")</f>
        <v>#VALUE!</v>
      </c>
    </row>
    <row r="14061" ht="15.75" customHeight="1">
      <c r="A14061" s="1" t="s">
        <v>2178</v>
      </c>
      <c r="B14061" s="1">
        <v>1.0</v>
      </c>
      <c r="C14061" s="1" t="s">
        <v>29832</v>
      </c>
      <c r="D14061" s="1" t="s">
        <v>29833</v>
      </c>
      <c r="E14061" s="1" t="s">
        <v>273</v>
      </c>
      <c r="F14061" s="1" t="s">
        <v>11</v>
      </c>
      <c r="G14061" s="1" t="str">
        <f>IFERROR(__xludf.DUMMYFUNCTION("GOOGLETRANSLATE(D14061,""fr"",""en"")"),"#VALUE!")</f>
        <v>#VALUE!</v>
      </c>
    </row>
    <row r="14062" ht="15.75" customHeight="1">
      <c r="A14062" s="1" t="s">
        <v>6393</v>
      </c>
      <c r="B14062" s="1">
        <v>1.0</v>
      </c>
      <c r="C14062" s="1" t="s">
        <v>29834</v>
      </c>
      <c r="D14062" s="1" t="s">
        <v>29835</v>
      </c>
      <c r="E14062" s="1" t="s">
        <v>21</v>
      </c>
      <c r="F14062" s="1" t="s">
        <v>11</v>
      </c>
      <c r="G14062" s="1" t="str">
        <f>IFERROR(__xludf.DUMMYFUNCTION("GOOGLETRANSLATE(D14062,""fr"",""en"")"),"#VALUE!")</f>
        <v>#VALUE!</v>
      </c>
    </row>
    <row r="14063" ht="15.75" customHeight="1">
      <c r="A14063" s="1" t="s">
        <v>374</v>
      </c>
      <c r="B14063" s="1">
        <v>5.0</v>
      </c>
      <c r="C14063" s="1" t="s">
        <v>29836</v>
      </c>
      <c r="D14063" s="1" t="s">
        <v>29837</v>
      </c>
      <c r="E14063" s="1" t="s">
        <v>21</v>
      </c>
      <c r="F14063" s="1" t="s">
        <v>11</v>
      </c>
      <c r="G14063" s="1" t="str">
        <f>IFERROR(__xludf.DUMMYFUNCTION("GOOGLETRANSLATE(D14063,""fr"",""en"")"),"#VALUE!")</f>
        <v>#VALUE!</v>
      </c>
    </row>
    <row r="14064" ht="15.75" customHeight="1">
      <c r="A14064" s="1" t="s">
        <v>16876</v>
      </c>
      <c r="B14064" s="1">
        <v>3.0</v>
      </c>
      <c r="C14064" s="1" t="s">
        <v>29838</v>
      </c>
      <c r="D14064" s="1" t="s">
        <v>29839</v>
      </c>
      <c r="E14064" s="1" t="s">
        <v>169</v>
      </c>
      <c r="F14064" s="1" t="s">
        <v>11</v>
      </c>
      <c r="G14064" s="1" t="str">
        <f>IFERROR(__xludf.DUMMYFUNCTION("GOOGLETRANSLATE(D14064,""fr"",""en"")"),"#VALUE!")</f>
        <v>#VALUE!</v>
      </c>
    </row>
    <row r="14065" ht="15.75" customHeight="1">
      <c r="A14065" s="1" t="s">
        <v>227</v>
      </c>
      <c r="B14065" s="1">
        <v>5.0</v>
      </c>
      <c r="C14065" s="1" t="s">
        <v>29840</v>
      </c>
      <c r="D14065" s="1" t="s">
        <v>29841</v>
      </c>
      <c r="E14065" s="1" t="s">
        <v>21</v>
      </c>
      <c r="F14065" s="1" t="s">
        <v>11</v>
      </c>
      <c r="G14065" s="1" t="str">
        <f>IFERROR(__xludf.DUMMYFUNCTION("GOOGLETRANSLATE(D14065,""fr"",""en"")"),"#VALUE!")</f>
        <v>#VALUE!</v>
      </c>
    </row>
    <row r="14066" ht="15.75" customHeight="1">
      <c r="A14066" s="1" t="s">
        <v>29842</v>
      </c>
      <c r="B14066" s="1">
        <v>1.0</v>
      </c>
      <c r="C14066" s="1" t="s">
        <v>25034</v>
      </c>
      <c r="D14066" s="1" t="s">
        <v>29843</v>
      </c>
      <c r="E14066" s="1" t="s">
        <v>226</v>
      </c>
      <c r="F14066" s="1" t="s">
        <v>11</v>
      </c>
      <c r="G14066" s="1" t="str">
        <f>IFERROR(__xludf.DUMMYFUNCTION("GOOGLETRANSLATE(D14066,""fr"",""en"")"),"#VALUE!")</f>
        <v>#VALUE!</v>
      </c>
    </row>
    <row r="14067" ht="15.75" customHeight="1">
      <c r="A14067" s="1" t="s">
        <v>1361</v>
      </c>
      <c r="B14067" s="1">
        <v>4.0</v>
      </c>
      <c r="C14067" s="1" t="s">
        <v>29844</v>
      </c>
      <c r="D14067" s="1" t="s">
        <v>29845</v>
      </c>
      <c r="E14067" s="1" t="s">
        <v>21</v>
      </c>
      <c r="F14067" s="1" t="s">
        <v>11</v>
      </c>
      <c r="G14067" s="1" t="str">
        <f>IFERROR(__xludf.DUMMYFUNCTION("GOOGLETRANSLATE(D14067,""fr"",""en"")"),"#VALUE!")</f>
        <v>#VALUE!</v>
      </c>
    </row>
    <row r="14068" ht="15.75" customHeight="1">
      <c r="A14068" s="1" t="s">
        <v>236</v>
      </c>
      <c r="B14068" s="1">
        <v>5.0</v>
      </c>
      <c r="C14068" s="1" t="s">
        <v>29846</v>
      </c>
      <c r="D14068" s="1" t="s">
        <v>29847</v>
      </c>
      <c r="E14068" s="1" t="s">
        <v>169</v>
      </c>
      <c r="F14068" s="1" t="s">
        <v>11</v>
      </c>
      <c r="G14068" s="1" t="str">
        <f>IFERROR(__xludf.DUMMYFUNCTION("GOOGLETRANSLATE(D14068,""fr"",""en"")"),"#VALUE!")</f>
        <v>#VALUE!</v>
      </c>
    </row>
    <row r="14069" ht="15.75" customHeight="1">
      <c r="A14069" s="1" t="s">
        <v>2255</v>
      </c>
      <c r="B14069" s="1">
        <v>3.0</v>
      </c>
      <c r="C14069" s="1" t="s">
        <v>29848</v>
      </c>
      <c r="D14069" s="1" t="s">
        <v>29849</v>
      </c>
      <c r="E14069" s="1" t="s">
        <v>614</v>
      </c>
      <c r="F14069" s="1" t="s">
        <v>30</v>
      </c>
      <c r="G14069" s="1" t="str">
        <f>IFERROR(__xludf.DUMMYFUNCTION("GOOGLETRANSLATE(D14069,""fr"",""en"")"),"#VALUE!")</f>
        <v>#VALUE!</v>
      </c>
    </row>
    <row r="14070" ht="15.75" customHeight="1">
      <c r="A14070" s="1" t="s">
        <v>281</v>
      </c>
      <c r="B14070" s="1">
        <v>4.0</v>
      </c>
      <c r="C14070" s="1" t="s">
        <v>29850</v>
      </c>
      <c r="D14070" s="1" t="s">
        <v>29851</v>
      </c>
      <c r="E14070" s="1" t="s">
        <v>448</v>
      </c>
      <c r="F14070" s="1" t="s">
        <v>84</v>
      </c>
      <c r="G14070" s="1" t="str">
        <f>IFERROR(__xludf.DUMMYFUNCTION("GOOGLETRANSLATE(D14070,""fr"",""en"")"),"#VALUE!")</f>
        <v>#VALUE!</v>
      </c>
    </row>
    <row r="14071" ht="15.75" customHeight="1">
      <c r="A14071" s="1" t="s">
        <v>3312</v>
      </c>
      <c r="B14071" s="1">
        <v>4.0</v>
      </c>
      <c r="C14071" s="1" t="s">
        <v>29852</v>
      </c>
      <c r="D14071" s="1" t="s">
        <v>29853</v>
      </c>
      <c r="E14071" s="1" t="s">
        <v>21</v>
      </c>
      <c r="F14071" s="1" t="s">
        <v>11</v>
      </c>
      <c r="G14071" s="1" t="str">
        <f>IFERROR(__xludf.DUMMYFUNCTION("GOOGLETRANSLATE(D14071,""fr"",""en"")"),"#VALUE!")</f>
        <v>#VALUE!</v>
      </c>
    </row>
    <row r="14072" ht="15.75" customHeight="1">
      <c r="A14072" s="1" t="s">
        <v>18374</v>
      </c>
      <c r="B14072" s="1">
        <v>3.0</v>
      </c>
      <c r="C14072" s="1" t="s">
        <v>29854</v>
      </c>
      <c r="D14072" s="1" t="s">
        <v>29855</v>
      </c>
      <c r="E14072" s="1" t="s">
        <v>25</v>
      </c>
      <c r="F14072" s="1" t="s">
        <v>11</v>
      </c>
      <c r="G14072" s="1" t="str">
        <f>IFERROR(__xludf.DUMMYFUNCTION("GOOGLETRANSLATE(D14072,""fr"",""en"")"),"#VALUE!")</f>
        <v>#VALUE!</v>
      </c>
    </row>
    <row r="14073" ht="15.75" customHeight="1">
      <c r="A14073" s="1" t="s">
        <v>11995</v>
      </c>
      <c r="B14073" s="1">
        <v>1.0</v>
      </c>
      <c r="C14073" s="1" t="s">
        <v>29856</v>
      </c>
      <c r="D14073" s="1" t="s">
        <v>29857</v>
      </c>
      <c r="E14073" s="1" t="s">
        <v>575</v>
      </c>
      <c r="F14073" s="1" t="s">
        <v>48</v>
      </c>
      <c r="G14073" s="1" t="str">
        <f>IFERROR(__xludf.DUMMYFUNCTION("GOOGLETRANSLATE(D14073,""fr"",""en"")"),"#VALUE!")</f>
        <v>#VALUE!</v>
      </c>
    </row>
    <row r="14074" ht="15.75" customHeight="1">
      <c r="A14074" s="1" t="s">
        <v>716</v>
      </c>
      <c r="B14074" s="1">
        <v>5.0</v>
      </c>
      <c r="C14074" s="1" t="s">
        <v>29858</v>
      </c>
      <c r="D14074" s="1" t="s">
        <v>29859</v>
      </c>
      <c r="E14074" s="1" t="s">
        <v>484</v>
      </c>
      <c r="F14074" s="1" t="s">
        <v>30</v>
      </c>
      <c r="G14074" s="1" t="str">
        <f>IFERROR(__xludf.DUMMYFUNCTION("GOOGLETRANSLATE(D14074,""fr"",""en"")"),"#VALUE!")</f>
        <v>#VALUE!</v>
      </c>
    </row>
    <row r="14075" ht="15.75" customHeight="1">
      <c r="A14075" s="1" t="s">
        <v>53</v>
      </c>
      <c r="B14075" s="1">
        <v>3.0</v>
      </c>
      <c r="C14075" s="1" t="s">
        <v>29860</v>
      </c>
      <c r="D14075" s="1" t="s">
        <v>29861</v>
      </c>
      <c r="E14075" s="1" t="s">
        <v>10</v>
      </c>
      <c r="F14075" s="1" t="s">
        <v>11</v>
      </c>
      <c r="G14075" s="1" t="str">
        <f>IFERROR(__xludf.DUMMYFUNCTION("GOOGLETRANSLATE(D14075,""fr"",""en"")"),"#VALUE!")</f>
        <v>#VALUE!</v>
      </c>
    </row>
    <row r="14076" ht="15.75" customHeight="1">
      <c r="A14076" s="1" t="s">
        <v>650</v>
      </c>
      <c r="B14076" s="1">
        <v>4.0</v>
      </c>
      <c r="C14076" s="1" t="s">
        <v>29862</v>
      </c>
      <c r="D14076" s="1" t="s">
        <v>29863</v>
      </c>
      <c r="E14076" s="1" t="s">
        <v>10</v>
      </c>
      <c r="F14076" s="1" t="s">
        <v>11</v>
      </c>
      <c r="G14076" s="1" t="str">
        <f>IFERROR(__xludf.DUMMYFUNCTION("GOOGLETRANSLATE(D14076,""fr"",""en"")"),"#VALUE!")</f>
        <v>#VALUE!</v>
      </c>
    </row>
    <row r="14077" ht="15.75" customHeight="1">
      <c r="A14077" s="1" t="s">
        <v>417</v>
      </c>
      <c r="B14077" s="1">
        <v>4.0</v>
      </c>
      <c r="C14077" s="1" t="s">
        <v>29864</v>
      </c>
      <c r="D14077" s="1" t="s">
        <v>29865</v>
      </c>
      <c r="E14077" s="1" t="s">
        <v>10</v>
      </c>
      <c r="F14077" s="1" t="s">
        <v>11</v>
      </c>
      <c r="G14077" s="1" t="str">
        <f>IFERROR(__xludf.DUMMYFUNCTION("GOOGLETRANSLATE(D14077,""fr"",""en"")"),"#VALUE!")</f>
        <v>#VALUE!</v>
      </c>
    </row>
    <row r="14078" ht="15.75" customHeight="1">
      <c r="A14078" s="1" t="s">
        <v>3312</v>
      </c>
      <c r="B14078" s="1">
        <v>5.0</v>
      </c>
      <c r="C14078" s="1" t="s">
        <v>29866</v>
      </c>
      <c r="D14078" s="1" t="s">
        <v>29867</v>
      </c>
      <c r="E14078" s="1" t="s">
        <v>176</v>
      </c>
      <c r="F14078" s="1" t="s">
        <v>66</v>
      </c>
      <c r="G14078" s="1" t="str">
        <f>IFERROR(__xludf.DUMMYFUNCTION("GOOGLETRANSLATE(D14078,""fr"",""en"")"),"#VALUE!")</f>
        <v>#VALUE!</v>
      </c>
    </row>
    <row r="14079" ht="15.75" customHeight="1">
      <c r="A14079" s="1" t="s">
        <v>14668</v>
      </c>
      <c r="B14079" s="1">
        <v>3.0</v>
      </c>
      <c r="C14079" s="1" t="s">
        <v>29868</v>
      </c>
      <c r="D14079" s="1" t="s">
        <v>29869</v>
      </c>
      <c r="E14079" s="1" t="s">
        <v>10</v>
      </c>
      <c r="F14079" s="1" t="s">
        <v>11</v>
      </c>
      <c r="G14079" s="1" t="str">
        <f>IFERROR(__xludf.DUMMYFUNCTION("GOOGLETRANSLATE(D14079,""fr"",""en"")"),"#VALUE!")</f>
        <v>#VALUE!</v>
      </c>
    </row>
    <row r="14080" ht="15.75" customHeight="1">
      <c r="A14080" s="1" t="s">
        <v>541</v>
      </c>
      <c r="B14080" s="1">
        <v>1.0</v>
      </c>
      <c r="C14080" s="1" t="s">
        <v>29870</v>
      </c>
      <c r="D14080" s="1" t="s">
        <v>29871</v>
      </c>
      <c r="E14080" s="1" t="s">
        <v>43</v>
      </c>
      <c r="F14080" s="1" t="s">
        <v>30</v>
      </c>
      <c r="G14080" s="1" t="str">
        <f>IFERROR(__xludf.DUMMYFUNCTION("GOOGLETRANSLATE(D14080,""fr"",""en"")"),"#VALUE!")</f>
        <v>#VALUE!</v>
      </c>
    </row>
    <row r="14081" ht="15.75" customHeight="1">
      <c r="A14081" s="1" t="s">
        <v>1309</v>
      </c>
      <c r="B14081" s="1">
        <v>1.0</v>
      </c>
      <c r="C14081" s="1" t="s">
        <v>29872</v>
      </c>
      <c r="D14081" s="1" t="s">
        <v>29873</v>
      </c>
      <c r="E14081" s="1" t="s">
        <v>10</v>
      </c>
      <c r="F14081" s="1" t="s">
        <v>110</v>
      </c>
      <c r="G14081" s="1" t="str">
        <f>IFERROR(__xludf.DUMMYFUNCTION("GOOGLETRANSLATE(D14081,""fr"",""en"")"),"#VALUE!")</f>
        <v>#VALUE!</v>
      </c>
    </row>
    <row r="14082" ht="15.75" customHeight="1">
      <c r="A14082" s="1" t="s">
        <v>3496</v>
      </c>
      <c r="B14082" s="1">
        <v>5.0</v>
      </c>
      <c r="C14082" s="1" t="s">
        <v>29874</v>
      </c>
      <c r="D14082" s="1" t="s">
        <v>29875</v>
      </c>
      <c r="E14082" s="1" t="s">
        <v>10</v>
      </c>
      <c r="F14082" s="1" t="s">
        <v>11</v>
      </c>
      <c r="G14082" s="1" t="str">
        <f>IFERROR(__xludf.DUMMYFUNCTION("GOOGLETRANSLATE(D14082,""fr"",""en"")"),"#VALUE!")</f>
        <v>#VALUE!</v>
      </c>
    </row>
    <row r="14083" ht="15.75" customHeight="1">
      <c r="A14083" s="1" t="s">
        <v>332</v>
      </c>
      <c r="B14083" s="1">
        <v>4.0</v>
      </c>
      <c r="C14083" s="1" t="s">
        <v>29876</v>
      </c>
      <c r="D14083" s="1" t="s">
        <v>29877</v>
      </c>
      <c r="E14083" s="1" t="s">
        <v>21</v>
      </c>
      <c r="F14083" s="1" t="s">
        <v>11</v>
      </c>
      <c r="G14083" s="1" t="str">
        <f>IFERROR(__xludf.DUMMYFUNCTION("GOOGLETRANSLATE(D14083,""fr"",""en"")"),"#VALUE!")</f>
        <v>#VALUE!</v>
      </c>
    </row>
    <row r="14084" ht="15.75" customHeight="1">
      <c r="A14084" s="1" t="s">
        <v>3041</v>
      </c>
      <c r="B14084" s="1">
        <v>3.0</v>
      </c>
      <c r="C14084" s="1" t="s">
        <v>29878</v>
      </c>
      <c r="D14084" s="1" t="s">
        <v>29879</v>
      </c>
      <c r="E14084" s="1" t="s">
        <v>10</v>
      </c>
      <c r="F14084" s="1" t="s">
        <v>11</v>
      </c>
      <c r="G14084" s="1" t="str">
        <f>IFERROR(__xludf.DUMMYFUNCTION("GOOGLETRANSLATE(D14084,""fr"",""en"")"),"#VALUE!")</f>
        <v>#VALUE!</v>
      </c>
    </row>
    <row r="14085" ht="15.75" customHeight="1">
      <c r="A14085" s="1" t="s">
        <v>936</v>
      </c>
      <c r="B14085" s="1">
        <v>3.0</v>
      </c>
      <c r="C14085" s="1" t="s">
        <v>29880</v>
      </c>
      <c r="D14085" s="1" t="s">
        <v>29881</v>
      </c>
      <c r="E14085" s="1" t="s">
        <v>21</v>
      </c>
      <c r="F14085" s="1" t="s">
        <v>11</v>
      </c>
      <c r="G14085" s="1" t="str">
        <f>IFERROR(__xludf.DUMMYFUNCTION("GOOGLETRANSLATE(D14085,""fr"",""en"")"),"#VALUE!")</f>
        <v>#VALUE!</v>
      </c>
    </row>
    <row r="14086" ht="15.75" customHeight="1">
      <c r="A14086" s="1" t="s">
        <v>3017</v>
      </c>
      <c r="B14086" s="1">
        <v>5.0</v>
      </c>
      <c r="C14086" s="1" t="s">
        <v>29882</v>
      </c>
      <c r="D14086" s="1" t="s">
        <v>29883</v>
      </c>
      <c r="E14086" s="1" t="s">
        <v>827</v>
      </c>
      <c r="F14086" s="1" t="s">
        <v>39</v>
      </c>
      <c r="G14086" s="1" t="str">
        <f>IFERROR(__xludf.DUMMYFUNCTION("GOOGLETRANSLATE(D14086,""fr"",""en"")"),"#VALUE!")</f>
        <v>#VALUE!</v>
      </c>
    </row>
    <row r="14087" ht="15.75" customHeight="1">
      <c r="A14087" s="1" t="s">
        <v>3129</v>
      </c>
      <c r="B14087" s="1">
        <v>1.0</v>
      </c>
      <c r="C14087" s="1" t="s">
        <v>29884</v>
      </c>
      <c r="D14087" s="1" t="s">
        <v>29885</v>
      </c>
      <c r="E14087" s="1" t="s">
        <v>125</v>
      </c>
      <c r="F14087" s="1" t="s">
        <v>110</v>
      </c>
      <c r="G14087" s="1" t="str">
        <f>IFERROR(__xludf.DUMMYFUNCTION("GOOGLETRANSLATE(D14087,""fr"",""en"")"),"#VALUE!")</f>
        <v>#VALUE!</v>
      </c>
    </row>
    <row r="14088" ht="15.75" customHeight="1">
      <c r="A14088" s="1" t="s">
        <v>1426</v>
      </c>
      <c r="B14088" s="1">
        <v>1.0</v>
      </c>
      <c r="C14088" s="1" t="s">
        <v>29886</v>
      </c>
      <c r="D14088" s="1" t="s">
        <v>29887</v>
      </c>
      <c r="E14088" s="1" t="s">
        <v>34</v>
      </c>
      <c r="F14088" s="1" t="s">
        <v>30</v>
      </c>
      <c r="G14088" s="1" t="str">
        <f>IFERROR(__xludf.DUMMYFUNCTION("GOOGLETRANSLATE(D14088,""fr"",""en"")"),"#VALUE!")</f>
        <v>#VALUE!</v>
      </c>
    </row>
    <row r="14089" ht="15.75" customHeight="1">
      <c r="A14089" s="1" t="s">
        <v>3321</v>
      </c>
      <c r="B14089" s="1">
        <v>1.0</v>
      </c>
      <c r="C14089" s="1" t="s">
        <v>29888</v>
      </c>
      <c r="D14089" s="1" t="s">
        <v>29889</v>
      </c>
      <c r="E14089" s="1" t="s">
        <v>21</v>
      </c>
      <c r="F14089" s="1" t="s">
        <v>11</v>
      </c>
      <c r="G14089" s="1" t="str">
        <f>IFERROR(__xludf.DUMMYFUNCTION("GOOGLETRANSLATE(D14089,""fr"",""en"")"),"#VALUE!")</f>
        <v>#VALUE!</v>
      </c>
    </row>
    <row r="14090" ht="15.75" customHeight="1">
      <c r="A14090" s="1" t="s">
        <v>377</v>
      </c>
      <c r="B14090" s="1">
        <v>5.0</v>
      </c>
      <c r="C14090" s="1" t="s">
        <v>29890</v>
      </c>
      <c r="D14090" s="1" t="s">
        <v>29891</v>
      </c>
      <c r="E14090" s="1" t="s">
        <v>21</v>
      </c>
      <c r="F14090" s="1" t="s">
        <v>11</v>
      </c>
      <c r="G14090" s="1" t="str">
        <f>IFERROR(__xludf.DUMMYFUNCTION("GOOGLETRANSLATE(D14090,""fr"",""en"")"),"#VALUE!")</f>
        <v>#VALUE!</v>
      </c>
    </row>
    <row r="14091" ht="15.75" customHeight="1">
      <c r="A14091" s="1" t="s">
        <v>338</v>
      </c>
      <c r="B14091" s="1">
        <v>2.0</v>
      </c>
      <c r="C14091" s="1" t="s">
        <v>29892</v>
      </c>
      <c r="D14091" s="1" t="s">
        <v>29893</v>
      </c>
      <c r="E14091" s="1" t="s">
        <v>169</v>
      </c>
      <c r="F14091" s="1" t="s">
        <v>11</v>
      </c>
      <c r="G14091" s="1" t="str">
        <f>IFERROR(__xludf.DUMMYFUNCTION("GOOGLETRANSLATE(D14091,""fr"",""en"")"),"#VALUE!")</f>
        <v>#VALUE!</v>
      </c>
    </row>
    <row r="14092" ht="15.75" customHeight="1">
      <c r="A14092" s="1" t="s">
        <v>2003</v>
      </c>
      <c r="B14092" s="1">
        <v>1.0</v>
      </c>
      <c r="C14092" s="1" t="s">
        <v>29894</v>
      </c>
      <c r="D14092" s="1" t="s">
        <v>29895</v>
      </c>
      <c r="E14092" s="1" t="s">
        <v>29</v>
      </c>
      <c r="F14092" s="1" t="s">
        <v>30</v>
      </c>
      <c r="G14092" s="1" t="str">
        <f>IFERROR(__xludf.DUMMYFUNCTION("GOOGLETRANSLATE(D14092,""fr"",""en"")"),"#VALUE!")</f>
        <v>#VALUE!</v>
      </c>
    </row>
    <row r="14093" ht="15.75" customHeight="1">
      <c r="A14093" s="1" t="s">
        <v>16607</v>
      </c>
      <c r="B14093" s="1">
        <v>3.0</v>
      </c>
      <c r="C14093" s="1" t="s">
        <v>29896</v>
      </c>
      <c r="D14093" s="1" t="s">
        <v>29897</v>
      </c>
      <c r="E14093" s="1" t="s">
        <v>296</v>
      </c>
      <c r="F14093" s="1" t="s">
        <v>11</v>
      </c>
      <c r="G14093" s="1" t="str">
        <f>IFERROR(__xludf.DUMMYFUNCTION("GOOGLETRANSLATE(D14093,""fr"",""en"")"),"#VALUE!")</f>
        <v>#VALUE!</v>
      </c>
    </row>
    <row r="14094" ht="15.75" customHeight="1">
      <c r="A14094" s="1" t="s">
        <v>7902</v>
      </c>
      <c r="B14094" s="1">
        <v>1.0</v>
      </c>
      <c r="C14094" s="1" t="s">
        <v>29898</v>
      </c>
      <c r="D14094" s="1" t="s">
        <v>29899</v>
      </c>
      <c r="E14094" s="1" t="s">
        <v>10</v>
      </c>
      <c r="F14094" s="1" t="s">
        <v>11</v>
      </c>
      <c r="G14094" s="1" t="str">
        <f>IFERROR(__xludf.DUMMYFUNCTION("GOOGLETRANSLATE(D14094,""fr"",""en"")"),"#VALUE!")</f>
        <v>#VALUE!</v>
      </c>
    </row>
    <row r="14095" ht="15.75" customHeight="1">
      <c r="A14095" s="1" t="s">
        <v>3047</v>
      </c>
      <c r="B14095" s="1">
        <v>5.0</v>
      </c>
      <c r="C14095" s="1" t="s">
        <v>29900</v>
      </c>
      <c r="D14095" s="1" t="s">
        <v>29901</v>
      </c>
      <c r="E14095" s="1" t="s">
        <v>34</v>
      </c>
      <c r="F14095" s="1" t="s">
        <v>30</v>
      </c>
      <c r="G14095" s="1" t="str">
        <f>IFERROR(__xludf.DUMMYFUNCTION("GOOGLETRANSLATE(D14095,""fr"",""en"")"),"#VALUE!")</f>
        <v>#VALUE!</v>
      </c>
    </row>
    <row r="14096" ht="15.75" customHeight="1">
      <c r="A14096" s="1" t="s">
        <v>439</v>
      </c>
      <c r="B14096" s="1">
        <v>4.0</v>
      </c>
      <c r="C14096" s="1" t="s">
        <v>29902</v>
      </c>
      <c r="D14096" s="1" t="s">
        <v>29903</v>
      </c>
      <c r="E14096" s="1" t="s">
        <v>21</v>
      </c>
      <c r="F14096" s="1" t="s">
        <v>11</v>
      </c>
      <c r="G14096" s="1" t="str">
        <f>IFERROR(__xludf.DUMMYFUNCTION("GOOGLETRANSLATE(D14096,""fr"",""en"")"),"#VALUE!")</f>
        <v>#VALUE!</v>
      </c>
    </row>
    <row r="14097" ht="15.75" customHeight="1">
      <c r="A14097" s="1" t="s">
        <v>6393</v>
      </c>
      <c r="B14097" s="1">
        <v>1.0</v>
      </c>
      <c r="C14097" s="1" t="s">
        <v>29904</v>
      </c>
      <c r="D14097" s="1" t="s">
        <v>29905</v>
      </c>
      <c r="E14097" s="1" t="s">
        <v>196</v>
      </c>
      <c r="F14097" s="1" t="s">
        <v>118</v>
      </c>
      <c r="G14097" s="1" t="str">
        <f>IFERROR(__xludf.DUMMYFUNCTION("GOOGLETRANSLATE(D14097,""fr"",""en"")"),"#VALUE!")</f>
        <v>#VALUE!</v>
      </c>
    </row>
    <row r="14098" ht="15.75" customHeight="1">
      <c r="A14098" s="1" t="s">
        <v>713</v>
      </c>
      <c r="B14098" s="1">
        <v>2.0</v>
      </c>
      <c r="C14098" s="1" t="s">
        <v>29906</v>
      </c>
      <c r="D14098" s="1" t="s">
        <v>29907</v>
      </c>
      <c r="E14098" s="1" t="s">
        <v>10</v>
      </c>
      <c r="F14098" s="1" t="s">
        <v>11</v>
      </c>
      <c r="G14098" s="1" t="str">
        <f>IFERROR(__xludf.DUMMYFUNCTION("GOOGLETRANSLATE(D14098,""fr"",""en"")"),"#VALUE!")</f>
        <v>#VALUE!</v>
      </c>
    </row>
    <row r="14099" ht="15.75" customHeight="1">
      <c r="A14099" s="1" t="s">
        <v>558</v>
      </c>
      <c r="B14099" s="1">
        <v>1.0</v>
      </c>
      <c r="C14099" s="1" t="s">
        <v>29908</v>
      </c>
      <c r="D14099" s="1" t="s">
        <v>29909</v>
      </c>
      <c r="E14099" s="1" t="s">
        <v>73</v>
      </c>
      <c r="F14099" s="1" t="s">
        <v>30</v>
      </c>
      <c r="G14099" s="1" t="str">
        <f>IFERROR(__xludf.DUMMYFUNCTION("GOOGLETRANSLATE(D14099,""fr"",""en"")"),"#VALUE!")</f>
        <v>#VALUE!</v>
      </c>
    </row>
    <row r="14100" ht="15.75" customHeight="1">
      <c r="A14100" s="1" t="s">
        <v>499</v>
      </c>
      <c r="B14100" s="1">
        <v>1.0</v>
      </c>
      <c r="C14100" s="1" t="s">
        <v>29910</v>
      </c>
      <c r="D14100" s="1" t="s">
        <v>29911</v>
      </c>
      <c r="E14100" s="1" t="s">
        <v>43</v>
      </c>
      <c r="F14100" s="1" t="s">
        <v>30</v>
      </c>
      <c r="G14100" s="1" t="str">
        <f>IFERROR(__xludf.DUMMYFUNCTION("GOOGLETRANSLATE(D14100,""fr"",""en"")"),"#VALUE!")</f>
        <v>#VALUE!</v>
      </c>
    </row>
    <row r="14101" ht="15.75" customHeight="1">
      <c r="A14101" s="1" t="s">
        <v>7524</v>
      </c>
      <c r="B14101" s="1">
        <v>1.0</v>
      </c>
      <c r="C14101" s="1" t="s">
        <v>29912</v>
      </c>
      <c r="D14101" s="1" t="s">
        <v>29913</v>
      </c>
      <c r="E14101" s="1" t="s">
        <v>226</v>
      </c>
      <c r="F14101" s="1" t="s">
        <v>110</v>
      </c>
      <c r="G14101" s="1" t="str">
        <f>IFERROR(__xludf.DUMMYFUNCTION("GOOGLETRANSLATE(D14101,""fr"",""en"")"),"#VALUE!")</f>
        <v>#VALUE!</v>
      </c>
    </row>
    <row r="14102" ht="15.75" customHeight="1">
      <c r="A14102" s="1" t="s">
        <v>2911</v>
      </c>
      <c r="B14102" s="1">
        <v>3.0</v>
      </c>
      <c r="C14102" s="1" t="s">
        <v>29914</v>
      </c>
      <c r="D14102" s="1" t="s">
        <v>29915</v>
      </c>
      <c r="E14102" s="1" t="s">
        <v>176</v>
      </c>
      <c r="F14102" s="1" t="s">
        <v>66</v>
      </c>
      <c r="G14102" s="1" t="str">
        <f>IFERROR(__xludf.DUMMYFUNCTION("GOOGLETRANSLATE(D14102,""fr"",""en"")"),"#VALUE!")</f>
        <v>#VALUE!</v>
      </c>
    </row>
    <row r="14103" ht="15.75" customHeight="1">
      <c r="A14103" s="1" t="s">
        <v>18</v>
      </c>
      <c r="B14103" s="1">
        <v>5.0</v>
      </c>
      <c r="C14103" s="1" t="s">
        <v>29916</v>
      </c>
      <c r="D14103" s="1" t="s">
        <v>29917</v>
      </c>
      <c r="E14103" s="1" t="s">
        <v>21</v>
      </c>
      <c r="F14103" s="1" t="s">
        <v>11</v>
      </c>
      <c r="G14103" s="1" t="str">
        <f>IFERROR(__xludf.DUMMYFUNCTION("GOOGLETRANSLATE(D14103,""fr"",""en"")"),"#VALUE!")</f>
        <v>#VALUE!</v>
      </c>
    </row>
    <row r="14104" ht="15.75" customHeight="1">
      <c r="A14104" s="1" t="s">
        <v>13763</v>
      </c>
      <c r="B14104" s="1">
        <v>1.0</v>
      </c>
      <c r="C14104" s="1" t="s">
        <v>29918</v>
      </c>
      <c r="D14104" s="1" t="s">
        <v>29919</v>
      </c>
      <c r="E14104" s="1" t="s">
        <v>29</v>
      </c>
      <c r="F14104" s="1" t="s">
        <v>30</v>
      </c>
      <c r="G14104" s="1" t="str">
        <f>IFERROR(__xludf.DUMMYFUNCTION("GOOGLETRANSLATE(D14104,""fr"",""en"")"),"#VALUE!")</f>
        <v>#VALUE!</v>
      </c>
    </row>
    <row r="14105" ht="15.75" customHeight="1">
      <c r="A14105" s="1" t="s">
        <v>2245</v>
      </c>
      <c r="B14105" s="1">
        <v>2.0</v>
      </c>
      <c r="C14105" s="1" t="s">
        <v>29920</v>
      </c>
      <c r="D14105" s="1" t="s">
        <v>29921</v>
      </c>
      <c r="E14105" s="1" t="s">
        <v>117</v>
      </c>
      <c r="F14105" s="1" t="s">
        <v>118</v>
      </c>
      <c r="G14105" s="1" t="str">
        <f>IFERROR(__xludf.DUMMYFUNCTION("GOOGLETRANSLATE(D14105,""fr"",""en"")"),"#VALUE!")</f>
        <v>#VALUE!</v>
      </c>
    </row>
    <row r="14106" ht="15.75" customHeight="1">
      <c r="A14106" s="1" t="s">
        <v>882</v>
      </c>
      <c r="B14106" s="1">
        <v>1.0</v>
      </c>
      <c r="C14106" s="1" t="s">
        <v>29922</v>
      </c>
      <c r="D14106" s="1" t="s">
        <v>29923</v>
      </c>
      <c r="E14106" s="1" t="s">
        <v>827</v>
      </c>
      <c r="F14106" s="1" t="s">
        <v>39</v>
      </c>
      <c r="G14106" s="1" t="str">
        <f>IFERROR(__xludf.DUMMYFUNCTION("GOOGLETRANSLATE(D14106,""fr"",""en"")"),"#VALUE!")</f>
        <v>#VALUE!</v>
      </c>
    </row>
    <row r="14107" ht="15.75" customHeight="1">
      <c r="A14107" s="1" t="s">
        <v>624</v>
      </c>
      <c r="B14107" s="1">
        <v>4.0</v>
      </c>
      <c r="C14107" s="1" t="s">
        <v>29924</v>
      </c>
      <c r="D14107" s="1" t="s">
        <v>29925</v>
      </c>
      <c r="E14107" s="1" t="s">
        <v>10</v>
      </c>
      <c r="F14107" s="1" t="s">
        <v>11</v>
      </c>
      <c r="G14107" s="1" t="str">
        <f>IFERROR(__xludf.DUMMYFUNCTION("GOOGLETRANSLATE(D14107,""fr"",""en"")"),"#VALUE!")</f>
        <v>#VALUE!</v>
      </c>
    </row>
    <row r="14108" ht="15.75" customHeight="1">
      <c r="A14108" s="1" t="s">
        <v>2896</v>
      </c>
      <c r="B14108" s="1">
        <v>4.0</v>
      </c>
      <c r="C14108" s="1" t="s">
        <v>29926</v>
      </c>
      <c r="D14108" s="1" t="s">
        <v>29927</v>
      </c>
      <c r="E14108" s="1" t="s">
        <v>554</v>
      </c>
      <c r="F14108" s="1" t="s">
        <v>30</v>
      </c>
      <c r="G14108" s="1" t="str">
        <f>IFERROR(__xludf.DUMMYFUNCTION("GOOGLETRANSLATE(D14108,""fr"",""en"")"),"#VALUE!")</f>
        <v>#VALUE!</v>
      </c>
    </row>
    <row r="14109" ht="15.75" customHeight="1">
      <c r="A14109" s="1" t="s">
        <v>3186</v>
      </c>
      <c r="B14109" s="1">
        <v>2.0</v>
      </c>
      <c r="C14109" s="1" t="s">
        <v>29928</v>
      </c>
      <c r="D14109" s="1" t="s">
        <v>29929</v>
      </c>
      <c r="E14109" s="1" t="s">
        <v>10</v>
      </c>
      <c r="F14109" s="1" t="s">
        <v>11</v>
      </c>
      <c r="G14109" s="1" t="str">
        <f>IFERROR(__xludf.DUMMYFUNCTION("GOOGLETRANSLATE(D14109,""fr"",""en"")"),"#VALUE!")</f>
        <v>#VALUE!</v>
      </c>
    </row>
    <row r="14110" ht="15.75" customHeight="1">
      <c r="A14110" s="1" t="s">
        <v>12413</v>
      </c>
      <c r="B14110" s="1">
        <v>1.0</v>
      </c>
      <c r="C14110" s="1" t="s">
        <v>29930</v>
      </c>
      <c r="D14110" s="1" t="s">
        <v>29931</v>
      </c>
      <c r="E14110" s="1" t="s">
        <v>196</v>
      </c>
      <c r="F14110" s="1" t="s">
        <v>118</v>
      </c>
      <c r="G14110" s="1" t="str">
        <f>IFERROR(__xludf.DUMMYFUNCTION("GOOGLETRANSLATE(D14110,""fr"",""en"")"),"#VALUE!")</f>
        <v>#VALUE!</v>
      </c>
    </row>
    <row r="14111" ht="15.75" customHeight="1">
      <c r="A14111" s="1" t="s">
        <v>681</v>
      </c>
      <c r="B14111" s="1">
        <v>4.0</v>
      </c>
      <c r="C14111" s="1" t="s">
        <v>29932</v>
      </c>
      <c r="D14111" s="1" t="s">
        <v>29933</v>
      </c>
      <c r="E14111" s="1" t="s">
        <v>10</v>
      </c>
      <c r="F14111" s="1" t="s">
        <v>11</v>
      </c>
      <c r="G14111" s="1" t="str">
        <f>IFERROR(__xludf.DUMMYFUNCTION("GOOGLETRANSLATE(D14111,""fr"",""en"")"),"#VALUE!")</f>
        <v>#VALUE!</v>
      </c>
    </row>
    <row r="14112" ht="15.75" customHeight="1">
      <c r="A14112" s="1" t="s">
        <v>6427</v>
      </c>
      <c r="B14112" s="1">
        <v>3.0</v>
      </c>
      <c r="C14112" s="1" t="s">
        <v>29934</v>
      </c>
      <c r="D14112" s="1" t="s">
        <v>29935</v>
      </c>
      <c r="E14112" s="1" t="s">
        <v>226</v>
      </c>
      <c r="F14112" s="1" t="s">
        <v>11</v>
      </c>
      <c r="G14112" s="1" t="str">
        <f>IFERROR(__xludf.DUMMYFUNCTION("GOOGLETRANSLATE(D14112,""fr"",""en"")"),"#VALUE!")</f>
        <v>#VALUE!</v>
      </c>
    </row>
    <row r="14113" ht="15.75" customHeight="1">
      <c r="A14113" s="1" t="s">
        <v>615</v>
      </c>
      <c r="B14113" s="1">
        <v>5.0</v>
      </c>
      <c r="C14113" s="1" t="s">
        <v>29936</v>
      </c>
      <c r="D14113" s="1" t="s">
        <v>29937</v>
      </c>
      <c r="E14113" s="1" t="s">
        <v>21</v>
      </c>
      <c r="F14113" s="1" t="s">
        <v>11</v>
      </c>
      <c r="G14113" s="1" t="str">
        <f>IFERROR(__xludf.DUMMYFUNCTION("GOOGLETRANSLATE(D14113,""fr"",""en"")"),"#VALUE!")</f>
        <v>#VALUE!</v>
      </c>
    </row>
    <row r="14114" ht="15.75" customHeight="1">
      <c r="A14114" s="1" t="s">
        <v>4695</v>
      </c>
      <c r="B14114" s="1">
        <v>1.0</v>
      </c>
      <c r="C14114" s="1" t="s">
        <v>29938</v>
      </c>
      <c r="D14114" s="1" t="s">
        <v>29939</v>
      </c>
      <c r="E14114" s="1" t="s">
        <v>25</v>
      </c>
      <c r="F14114" s="1" t="s">
        <v>11</v>
      </c>
      <c r="G14114" s="1" t="str">
        <f>IFERROR(__xludf.DUMMYFUNCTION("GOOGLETRANSLATE(D14114,""fr"",""en"")"),"#VALUE!")</f>
        <v>#VALUE!</v>
      </c>
    </row>
    <row r="14115" ht="15.75" customHeight="1">
      <c r="A14115" s="1" t="s">
        <v>7894</v>
      </c>
      <c r="B14115" s="1">
        <v>2.0</v>
      </c>
      <c r="C14115" s="1" t="s">
        <v>29940</v>
      </c>
      <c r="D14115" s="1" t="s">
        <v>29941</v>
      </c>
      <c r="E14115" s="1" t="s">
        <v>423</v>
      </c>
      <c r="F14115" s="1" t="s">
        <v>30</v>
      </c>
      <c r="G14115" s="1" t="str">
        <f>IFERROR(__xludf.DUMMYFUNCTION("GOOGLETRANSLATE(D14115,""fr"",""en"")"),"#VALUE!")</f>
        <v>#VALUE!</v>
      </c>
    </row>
    <row r="14116" ht="15.75" customHeight="1">
      <c r="A14116" s="1" t="s">
        <v>929</v>
      </c>
      <c r="B14116" s="1">
        <v>4.0</v>
      </c>
      <c r="C14116" s="1" t="s">
        <v>29942</v>
      </c>
      <c r="D14116" s="1" t="s">
        <v>29943</v>
      </c>
      <c r="E14116" s="1" t="s">
        <v>10</v>
      </c>
      <c r="F14116" s="1" t="s">
        <v>11</v>
      </c>
      <c r="G14116" s="1" t="str">
        <f>IFERROR(__xludf.DUMMYFUNCTION("GOOGLETRANSLATE(D14116,""fr"",""en"")"),"#VALUE!")</f>
        <v>#VALUE!</v>
      </c>
    </row>
    <row r="14117" ht="15.75" customHeight="1">
      <c r="A14117" s="1" t="s">
        <v>716</v>
      </c>
      <c r="B14117" s="1">
        <v>3.0</v>
      </c>
      <c r="C14117" s="1" t="s">
        <v>29944</v>
      </c>
      <c r="D14117" s="1" t="s">
        <v>29945</v>
      </c>
      <c r="E14117" s="1" t="s">
        <v>484</v>
      </c>
      <c r="F14117" s="1" t="s">
        <v>30</v>
      </c>
      <c r="G14117" s="1" t="str">
        <f>IFERROR(__xludf.DUMMYFUNCTION("GOOGLETRANSLATE(D14117,""fr"",""en"")"),"#VALUE!")</f>
        <v>#VALUE!</v>
      </c>
    </row>
    <row r="14118" ht="15.75" customHeight="1">
      <c r="A14118" s="1" t="s">
        <v>532</v>
      </c>
      <c r="B14118" s="1">
        <v>4.0</v>
      </c>
      <c r="C14118" s="1" t="s">
        <v>29946</v>
      </c>
      <c r="D14118" s="1" t="s">
        <v>29947</v>
      </c>
      <c r="E14118" s="1" t="s">
        <v>21</v>
      </c>
      <c r="F14118" s="1" t="s">
        <v>11</v>
      </c>
      <c r="G14118" s="1" t="str">
        <f>IFERROR(__xludf.DUMMYFUNCTION("GOOGLETRANSLATE(D14118,""fr"",""en"")"),"#VALUE!")</f>
        <v>#VALUE!</v>
      </c>
    </row>
    <row r="14119" ht="15.75" customHeight="1">
      <c r="A14119" s="1" t="s">
        <v>606</v>
      </c>
      <c r="B14119" s="1">
        <v>4.0</v>
      </c>
      <c r="C14119" s="1" t="s">
        <v>29948</v>
      </c>
      <c r="D14119" s="1" t="s">
        <v>29949</v>
      </c>
      <c r="E14119" s="1" t="s">
        <v>21</v>
      </c>
      <c r="F14119" s="1" t="s">
        <v>11</v>
      </c>
      <c r="G14119" s="1" t="str">
        <f>IFERROR(__xludf.DUMMYFUNCTION("GOOGLETRANSLATE(D14119,""fr"",""en"")"),"#VALUE!")</f>
        <v>#VALUE!</v>
      </c>
    </row>
    <row r="14120" ht="15.75" customHeight="1">
      <c r="A14120" s="1" t="s">
        <v>2343</v>
      </c>
      <c r="B14120" s="1">
        <v>5.0</v>
      </c>
      <c r="C14120" s="1" t="s">
        <v>29950</v>
      </c>
      <c r="D14120" s="1" t="s">
        <v>29951</v>
      </c>
      <c r="E14120" s="1" t="s">
        <v>65</v>
      </c>
      <c r="F14120" s="1" t="s">
        <v>66</v>
      </c>
      <c r="G14120" s="1" t="str">
        <f>IFERROR(__xludf.DUMMYFUNCTION("GOOGLETRANSLATE(D14120,""fr"",""en"")"),"#VALUE!")</f>
        <v>#VALUE!</v>
      </c>
    </row>
    <row r="14121" ht="15.75" customHeight="1">
      <c r="A14121" s="1" t="s">
        <v>3934</v>
      </c>
      <c r="B14121" s="1">
        <v>2.0</v>
      </c>
      <c r="C14121" s="1" t="s">
        <v>29952</v>
      </c>
      <c r="D14121" s="1" t="s">
        <v>29953</v>
      </c>
      <c r="E14121" s="1" t="s">
        <v>43</v>
      </c>
      <c r="F14121" s="1" t="s">
        <v>30</v>
      </c>
      <c r="G14121" s="1" t="str">
        <f>IFERROR(__xludf.DUMMYFUNCTION("GOOGLETRANSLATE(D14121,""fr"",""en"")"),"#VALUE!")</f>
        <v>#VALUE!</v>
      </c>
    </row>
    <row r="14122" ht="15.75" customHeight="1">
      <c r="A14122" s="1" t="s">
        <v>2006</v>
      </c>
      <c r="B14122" s="1">
        <v>4.0</v>
      </c>
      <c r="C14122" s="1" t="s">
        <v>29954</v>
      </c>
      <c r="D14122" s="1" t="s">
        <v>29955</v>
      </c>
      <c r="E14122" s="1" t="s">
        <v>484</v>
      </c>
      <c r="F14122" s="1" t="s">
        <v>30</v>
      </c>
      <c r="G14122" s="1" t="str">
        <f>IFERROR(__xludf.DUMMYFUNCTION("GOOGLETRANSLATE(D14122,""fr"",""en"")"),"#VALUE!")</f>
        <v>#VALUE!</v>
      </c>
    </row>
    <row r="14123" ht="15.75" customHeight="1">
      <c r="A14123" s="1" t="s">
        <v>929</v>
      </c>
      <c r="B14123" s="1">
        <v>5.0</v>
      </c>
      <c r="C14123" s="1" t="s">
        <v>29956</v>
      </c>
      <c r="D14123" s="1" t="s">
        <v>29957</v>
      </c>
      <c r="E14123" s="1" t="s">
        <v>21</v>
      </c>
      <c r="F14123" s="1" t="s">
        <v>11</v>
      </c>
      <c r="G14123" s="1" t="str">
        <f>IFERROR(__xludf.DUMMYFUNCTION("GOOGLETRANSLATE(D14123,""fr"",""en"")"),"#VALUE!")</f>
        <v>#VALUE!</v>
      </c>
    </row>
    <row r="14124" ht="15.75" customHeight="1">
      <c r="A14124" s="1" t="s">
        <v>29958</v>
      </c>
      <c r="B14124" s="1">
        <v>1.0</v>
      </c>
      <c r="C14124" s="1" t="s">
        <v>29959</v>
      </c>
      <c r="D14124" s="1" t="s">
        <v>29960</v>
      </c>
      <c r="E14124" s="1" t="s">
        <v>38</v>
      </c>
      <c r="F14124" s="1" t="s">
        <v>39</v>
      </c>
      <c r="G14124" s="1" t="str">
        <f>IFERROR(__xludf.DUMMYFUNCTION("GOOGLETRANSLATE(D14124,""fr"",""en"")"),"#VALUE!")</f>
        <v>#VALUE!</v>
      </c>
    </row>
    <row r="14125" ht="15.75" customHeight="1">
      <c r="A14125" s="1" t="s">
        <v>6440</v>
      </c>
      <c r="B14125" s="1">
        <v>2.0</v>
      </c>
      <c r="C14125" s="1" t="s">
        <v>29961</v>
      </c>
      <c r="D14125" s="1" t="s">
        <v>29962</v>
      </c>
      <c r="E14125" s="1" t="s">
        <v>250</v>
      </c>
      <c r="F14125" s="1" t="s">
        <v>30</v>
      </c>
      <c r="G14125" s="1" t="str">
        <f>IFERROR(__xludf.DUMMYFUNCTION("GOOGLETRANSLATE(D14125,""fr"",""en"")"),"#VALUE!")</f>
        <v>#VALUE!</v>
      </c>
    </row>
    <row r="14126" ht="15.75" customHeight="1">
      <c r="A14126" s="1" t="s">
        <v>17660</v>
      </c>
      <c r="B14126" s="1">
        <v>1.0</v>
      </c>
      <c r="C14126" s="1" t="s">
        <v>29963</v>
      </c>
      <c r="D14126" s="1" t="s">
        <v>29964</v>
      </c>
      <c r="E14126" s="1" t="s">
        <v>73</v>
      </c>
      <c r="F14126" s="1" t="s">
        <v>30</v>
      </c>
      <c r="G14126" s="1" t="str">
        <f>IFERROR(__xludf.DUMMYFUNCTION("GOOGLETRANSLATE(D14126,""fr"",""en"")"),"#VALUE!")</f>
        <v>#VALUE!</v>
      </c>
    </row>
    <row r="14127" ht="15.75" customHeight="1">
      <c r="A14127" s="1" t="s">
        <v>2747</v>
      </c>
      <c r="B14127" s="1">
        <v>3.0</v>
      </c>
      <c r="C14127" s="1" t="s">
        <v>29965</v>
      </c>
      <c r="D14127" s="1" t="s">
        <v>29966</v>
      </c>
      <c r="E14127" s="1" t="s">
        <v>10</v>
      </c>
      <c r="F14127" s="1" t="s">
        <v>11</v>
      </c>
      <c r="G14127" s="1" t="str">
        <f>IFERROR(__xludf.DUMMYFUNCTION("GOOGLETRANSLATE(D14127,""fr"",""en"")"),"#VALUE!")</f>
        <v>#VALUE!</v>
      </c>
    </row>
    <row r="14128" ht="15.75" customHeight="1">
      <c r="A14128" s="1" t="s">
        <v>1138</v>
      </c>
      <c r="B14128" s="1">
        <v>5.0</v>
      </c>
      <c r="C14128" s="1" t="s">
        <v>29967</v>
      </c>
      <c r="D14128" s="1" t="s">
        <v>29968</v>
      </c>
      <c r="E14128" s="1" t="s">
        <v>65</v>
      </c>
      <c r="F14128" s="1" t="s">
        <v>66</v>
      </c>
      <c r="G14128" s="1" t="str">
        <f>IFERROR(__xludf.DUMMYFUNCTION("GOOGLETRANSLATE(D14128,""fr"",""en"")"),"#VALUE!")</f>
        <v>#VALUE!</v>
      </c>
    </row>
    <row r="14129" ht="15.75" customHeight="1">
      <c r="A14129" s="1" t="s">
        <v>6056</v>
      </c>
      <c r="B14129" s="1">
        <v>1.0</v>
      </c>
      <c r="C14129" s="1" t="s">
        <v>29969</v>
      </c>
      <c r="D14129" s="1" t="s">
        <v>29970</v>
      </c>
      <c r="E14129" s="1" t="s">
        <v>103</v>
      </c>
      <c r="F14129" s="1" t="s">
        <v>48</v>
      </c>
      <c r="G14129" s="1" t="str">
        <f>IFERROR(__xludf.DUMMYFUNCTION("GOOGLETRANSLATE(D14129,""fr"",""en"")"),"#VALUE!")</f>
        <v>#VALUE!</v>
      </c>
    </row>
    <row r="14130" ht="15.75" customHeight="1">
      <c r="A14130" s="1" t="s">
        <v>1476</v>
      </c>
      <c r="B14130" s="1">
        <v>4.0</v>
      </c>
      <c r="C14130" s="1" t="s">
        <v>29971</v>
      </c>
      <c r="D14130" s="1" t="s">
        <v>29972</v>
      </c>
      <c r="E14130" s="1" t="s">
        <v>65</v>
      </c>
      <c r="F14130" s="1" t="s">
        <v>66</v>
      </c>
      <c r="G14130" s="1" t="str">
        <f>IFERROR(__xludf.DUMMYFUNCTION("GOOGLETRANSLATE(D14130,""fr"",""en"")"),"#VALUE!")</f>
        <v>#VALUE!</v>
      </c>
    </row>
    <row r="14131" ht="15.75" customHeight="1">
      <c r="A14131" s="1" t="s">
        <v>17300</v>
      </c>
      <c r="B14131" s="1">
        <v>5.0</v>
      </c>
      <c r="C14131" s="1" t="s">
        <v>29973</v>
      </c>
      <c r="D14131" s="1" t="s">
        <v>29974</v>
      </c>
      <c r="E14131" s="1" t="s">
        <v>614</v>
      </c>
      <c r="F14131" s="1" t="s">
        <v>30</v>
      </c>
      <c r="G14131" s="1" t="str">
        <f>IFERROR(__xludf.DUMMYFUNCTION("GOOGLETRANSLATE(D14131,""fr"",""en"")"),"#VALUE!")</f>
        <v>#VALUE!</v>
      </c>
    </row>
    <row r="14132" ht="15.75" customHeight="1">
      <c r="A14132" s="1" t="s">
        <v>452</v>
      </c>
      <c r="B14132" s="1">
        <v>2.0</v>
      </c>
      <c r="C14132" s="1" t="s">
        <v>29975</v>
      </c>
      <c r="D14132" s="1" t="s">
        <v>29976</v>
      </c>
      <c r="E14132" s="1" t="s">
        <v>280</v>
      </c>
      <c r="F14132" s="1" t="s">
        <v>11</v>
      </c>
      <c r="G14132" s="1" t="str">
        <f>IFERROR(__xludf.DUMMYFUNCTION("GOOGLETRANSLATE(D14132,""fr"",""en"")"),"#VALUE!")</f>
        <v>#VALUE!</v>
      </c>
    </row>
    <row r="14133" ht="15.75" customHeight="1">
      <c r="A14133" s="1" t="s">
        <v>10590</v>
      </c>
      <c r="B14133" s="1">
        <v>2.0</v>
      </c>
      <c r="C14133" s="1" t="s">
        <v>29977</v>
      </c>
      <c r="D14133" s="1" t="s">
        <v>29978</v>
      </c>
      <c r="E14133" s="1" t="s">
        <v>423</v>
      </c>
      <c r="F14133" s="1" t="s">
        <v>30</v>
      </c>
      <c r="G14133" s="1" t="str">
        <f>IFERROR(__xludf.DUMMYFUNCTION("GOOGLETRANSLATE(D14133,""fr"",""en"")"),"#VALUE!")</f>
        <v>#VALUE!</v>
      </c>
    </row>
    <row r="14134" ht="15.75" customHeight="1">
      <c r="A14134" s="1" t="s">
        <v>4447</v>
      </c>
      <c r="B14134" s="1">
        <v>3.0</v>
      </c>
      <c r="C14134" s="1" t="s">
        <v>29979</v>
      </c>
      <c r="D14134" s="1" t="s">
        <v>29980</v>
      </c>
      <c r="E14134" s="1" t="s">
        <v>296</v>
      </c>
      <c r="F14134" s="1" t="s">
        <v>66</v>
      </c>
      <c r="G14134" s="1" t="str">
        <f>IFERROR(__xludf.DUMMYFUNCTION("GOOGLETRANSLATE(D14134,""fr"",""en"")"),"#VALUE!")</f>
        <v>#VALUE!</v>
      </c>
    </row>
    <row r="14135" ht="15.75" customHeight="1">
      <c r="A14135" s="1" t="s">
        <v>921</v>
      </c>
      <c r="B14135" s="1">
        <v>5.0</v>
      </c>
      <c r="C14135" s="1" t="s">
        <v>29981</v>
      </c>
      <c r="D14135" s="1" t="s">
        <v>29982</v>
      </c>
      <c r="E14135" s="1" t="s">
        <v>21</v>
      </c>
      <c r="F14135" s="1" t="s">
        <v>11</v>
      </c>
      <c r="G14135" s="1" t="str">
        <f>IFERROR(__xludf.DUMMYFUNCTION("GOOGLETRANSLATE(D14135,""fr"",""en"")"),"#VALUE!")</f>
        <v>#VALUE!</v>
      </c>
    </row>
    <row r="14136" ht="15.75" customHeight="1">
      <c r="A14136" s="1" t="s">
        <v>1955</v>
      </c>
      <c r="B14136" s="1">
        <v>5.0</v>
      </c>
      <c r="C14136" s="1" t="s">
        <v>29983</v>
      </c>
      <c r="D14136" s="1" t="s">
        <v>29984</v>
      </c>
      <c r="E14136" s="1" t="s">
        <v>65</v>
      </c>
      <c r="F14136" s="1" t="s">
        <v>66</v>
      </c>
      <c r="G14136" s="1" t="str">
        <f>IFERROR(__xludf.DUMMYFUNCTION("GOOGLETRANSLATE(D14136,""fr"",""en"")"),"#VALUE!")</f>
        <v>#VALUE!</v>
      </c>
    </row>
    <row r="14137" ht="15.75" customHeight="1">
      <c r="A14137" s="1" t="s">
        <v>236</v>
      </c>
      <c r="B14137" s="1">
        <v>4.0</v>
      </c>
      <c r="C14137" s="1" t="s">
        <v>29985</v>
      </c>
      <c r="D14137" s="1" t="s">
        <v>29986</v>
      </c>
      <c r="E14137" s="1" t="s">
        <v>10</v>
      </c>
      <c r="F14137" s="1" t="s">
        <v>11</v>
      </c>
      <c r="G14137" s="1" t="str">
        <f>IFERROR(__xludf.DUMMYFUNCTION("GOOGLETRANSLATE(D14137,""fr"",""en"")"),"#VALUE!")</f>
        <v>#VALUE!</v>
      </c>
    </row>
    <row r="14138" ht="15.75" customHeight="1">
      <c r="A14138" s="1" t="s">
        <v>135</v>
      </c>
      <c r="B14138" s="1">
        <v>4.0</v>
      </c>
      <c r="C14138" s="1" t="s">
        <v>29987</v>
      </c>
      <c r="D14138" s="1" t="s">
        <v>29988</v>
      </c>
      <c r="E14138" s="1" t="s">
        <v>21</v>
      </c>
      <c r="F14138" s="1" t="s">
        <v>11</v>
      </c>
      <c r="G14138" s="1" t="str">
        <f>IFERROR(__xludf.DUMMYFUNCTION("GOOGLETRANSLATE(D14138,""fr"",""en"")"),"#VALUE!")</f>
        <v>#VALUE!</v>
      </c>
    </row>
    <row r="14139" ht="15.75" customHeight="1">
      <c r="A14139" s="1" t="s">
        <v>338</v>
      </c>
      <c r="B14139" s="1">
        <v>4.0</v>
      </c>
      <c r="C14139" s="1" t="s">
        <v>29989</v>
      </c>
      <c r="D14139" s="1" t="s">
        <v>29990</v>
      </c>
      <c r="E14139" s="1" t="s">
        <v>21</v>
      </c>
      <c r="F14139" s="1" t="s">
        <v>11</v>
      </c>
      <c r="G14139" s="1" t="str">
        <f>IFERROR(__xludf.DUMMYFUNCTION("GOOGLETRANSLATE(D14139,""fr"",""en"")"),"#VALUE!")</f>
        <v>#VALUE!</v>
      </c>
    </row>
    <row r="14140" ht="15.75" customHeight="1">
      <c r="A14140" s="1" t="s">
        <v>5842</v>
      </c>
      <c r="B14140" s="1">
        <v>2.0</v>
      </c>
      <c r="C14140" s="1" t="s">
        <v>29991</v>
      </c>
      <c r="D14140" s="1" t="s">
        <v>29992</v>
      </c>
      <c r="E14140" s="1" t="s">
        <v>254</v>
      </c>
      <c r="F14140" s="1" t="s">
        <v>66</v>
      </c>
      <c r="G14140" s="1" t="str">
        <f>IFERROR(__xludf.DUMMYFUNCTION("GOOGLETRANSLATE(D14140,""fr"",""en"")"),"#VALUE!")</f>
        <v>#VALUE!</v>
      </c>
    </row>
    <row r="14141" ht="15.75" customHeight="1">
      <c r="A14141" s="1" t="s">
        <v>974</v>
      </c>
      <c r="B14141" s="1">
        <v>4.0</v>
      </c>
      <c r="C14141" s="1" t="s">
        <v>29993</v>
      </c>
      <c r="D14141" s="1" t="s">
        <v>29994</v>
      </c>
      <c r="E14141" s="1" t="s">
        <v>10</v>
      </c>
      <c r="F14141" s="1" t="s">
        <v>11</v>
      </c>
      <c r="G14141" s="1" t="str">
        <f>IFERROR(__xludf.DUMMYFUNCTION("GOOGLETRANSLATE(D14141,""fr"",""en"")"),"#VALUE!")</f>
        <v>#VALUE!</v>
      </c>
    </row>
    <row r="14142" ht="15.75" customHeight="1">
      <c r="A14142" s="1" t="s">
        <v>7969</v>
      </c>
      <c r="B14142" s="1">
        <v>2.0</v>
      </c>
      <c r="C14142" s="1" t="s">
        <v>29995</v>
      </c>
      <c r="D14142" s="1" t="s">
        <v>29996</v>
      </c>
      <c r="E14142" s="1" t="s">
        <v>25</v>
      </c>
      <c r="F14142" s="1" t="s">
        <v>110</v>
      </c>
      <c r="G14142" s="1" t="str">
        <f>IFERROR(__xludf.DUMMYFUNCTION("GOOGLETRANSLATE(D14142,""fr"",""en"")"),"#VALUE!")</f>
        <v>#VALUE!</v>
      </c>
    </row>
    <row r="14143" ht="15.75" customHeight="1">
      <c r="A14143" s="1" t="s">
        <v>1849</v>
      </c>
      <c r="B14143" s="1">
        <v>3.0</v>
      </c>
      <c r="C14143" s="1" t="s">
        <v>29997</v>
      </c>
      <c r="D14143" s="1" t="s">
        <v>29998</v>
      </c>
      <c r="E14143" s="1" t="s">
        <v>109</v>
      </c>
      <c r="F14143" s="1" t="s">
        <v>11</v>
      </c>
      <c r="G14143" s="1" t="str">
        <f>IFERROR(__xludf.DUMMYFUNCTION("GOOGLETRANSLATE(D14143,""fr"",""en"")"),"#VALUE!")</f>
        <v>#VALUE!</v>
      </c>
    </row>
    <row r="14144" ht="15.75" customHeight="1">
      <c r="A14144" s="1" t="s">
        <v>1358</v>
      </c>
      <c r="B14144" s="1">
        <v>3.0</v>
      </c>
      <c r="C14144" s="1" t="s">
        <v>29999</v>
      </c>
      <c r="D14144" s="1" t="s">
        <v>30000</v>
      </c>
      <c r="E14144" s="1" t="s">
        <v>10</v>
      </c>
      <c r="F14144" s="1" t="s">
        <v>11</v>
      </c>
      <c r="G14144" s="1" t="str">
        <f>IFERROR(__xludf.DUMMYFUNCTION("GOOGLETRANSLATE(D14144,""fr"",""en"")"),"#VALUE!")</f>
        <v>#VALUE!</v>
      </c>
    </row>
    <row r="14145" ht="15.75" customHeight="1">
      <c r="A14145" s="1" t="s">
        <v>179</v>
      </c>
      <c r="B14145" s="1">
        <v>5.0</v>
      </c>
      <c r="C14145" s="1" t="s">
        <v>30001</v>
      </c>
      <c r="D14145" s="1" t="s">
        <v>30002</v>
      </c>
      <c r="E14145" s="1" t="s">
        <v>21</v>
      </c>
      <c r="F14145" s="1" t="s">
        <v>11</v>
      </c>
      <c r="G14145" s="1" t="str">
        <f>IFERROR(__xludf.DUMMYFUNCTION("GOOGLETRANSLATE(D14145,""fr"",""en"")"),"#VALUE!")</f>
        <v>#VALUE!</v>
      </c>
    </row>
    <row r="14146" ht="15.75" customHeight="1">
      <c r="A14146" s="1" t="s">
        <v>3778</v>
      </c>
      <c r="B14146" s="1">
        <v>3.0</v>
      </c>
      <c r="C14146" s="1" t="s">
        <v>30003</v>
      </c>
      <c r="D14146" s="1" t="s">
        <v>30004</v>
      </c>
      <c r="E14146" s="1" t="s">
        <v>614</v>
      </c>
      <c r="F14146" s="1" t="s">
        <v>30</v>
      </c>
      <c r="G14146" s="1" t="str">
        <f>IFERROR(__xludf.DUMMYFUNCTION("GOOGLETRANSLATE(D14146,""fr"",""en"")"),"#VALUE!")</f>
        <v>#VALUE!</v>
      </c>
    </row>
    <row r="14147" ht="15.75" customHeight="1">
      <c r="A14147" s="1" t="s">
        <v>10606</v>
      </c>
      <c r="B14147" s="1">
        <v>2.0</v>
      </c>
      <c r="C14147" s="1" t="s">
        <v>30005</v>
      </c>
      <c r="D14147" s="1" t="s">
        <v>30006</v>
      </c>
      <c r="E14147" s="1" t="s">
        <v>296</v>
      </c>
      <c r="F14147" s="1" t="s">
        <v>110</v>
      </c>
      <c r="G14147" s="1" t="str">
        <f>IFERROR(__xludf.DUMMYFUNCTION("GOOGLETRANSLATE(D14147,""fr"",""en"")"),"#VALUE!")</f>
        <v>#VALUE!</v>
      </c>
    </row>
    <row r="14148" ht="15.75" customHeight="1">
      <c r="A14148" s="1" t="s">
        <v>18363</v>
      </c>
      <c r="B14148" s="1">
        <v>3.0</v>
      </c>
      <c r="C14148" s="1" t="s">
        <v>30007</v>
      </c>
      <c r="D14148" s="1" t="s">
        <v>30008</v>
      </c>
      <c r="E14148" s="1" t="s">
        <v>614</v>
      </c>
      <c r="F14148" s="1" t="s">
        <v>30</v>
      </c>
      <c r="G14148" s="1" t="str">
        <f>IFERROR(__xludf.DUMMYFUNCTION("GOOGLETRANSLATE(D14148,""fr"",""en"")"),"#VALUE!")</f>
        <v>#VALUE!</v>
      </c>
    </row>
    <row r="14149" ht="15.75" customHeight="1">
      <c r="A14149" s="1" t="s">
        <v>173</v>
      </c>
      <c r="B14149" s="1">
        <v>3.0</v>
      </c>
      <c r="C14149" s="1" t="s">
        <v>30009</v>
      </c>
      <c r="D14149" s="1" t="s">
        <v>30010</v>
      </c>
      <c r="E14149" s="1" t="s">
        <v>10</v>
      </c>
      <c r="F14149" s="1" t="s">
        <v>11</v>
      </c>
      <c r="G14149" s="1" t="str">
        <f>IFERROR(__xludf.DUMMYFUNCTION("GOOGLETRANSLATE(D14149,""fr"",""en"")"),"#VALUE!")</f>
        <v>#VALUE!</v>
      </c>
    </row>
    <row r="14150" ht="15.75" customHeight="1">
      <c r="A14150" s="1" t="s">
        <v>656</v>
      </c>
      <c r="B14150" s="1">
        <v>2.0</v>
      </c>
      <c r="C14150" s="1" t="s">
        <v>30011</v>
      </c>
      <c r="D14150" s="1" t="s">
        <v>30012</v>
      </c>
      <c r="E14150" s="1" t="s">
        <v>484</v>
      </c>
      <c r="F14150" s="1" t="s">
        <v>30</v>
      </c>
      <c r="G14150" s="1" t="str">
        <f>IFERROR(__xludf.DUMMYFUNCTION("GOOGLETRANSLATE(D14150,""fr"",""en"")"),"#VALUE!")</f>
        <v>#VALUE!</v>
      </c>
    </row>
    <row r="14151" ht="15.75" customHeight="1">
      <c r="A14151" s="1" t="s">
        <v>19117</v>
      </c>
      <c r="B14151" s="1">
        <v>2.0</v>
      </c>
      <c r="C14151" s="1" t="s">
        <v>30013</v>
      </c>
      <c r="D14151" s="1" t="s">
        <v>30014</v>
      </c>
      <c r="E14151" s="1" t="s">
        <v>373</v>
      </c>
      <c r="F14151" s="1" t="s">
        <v>30</v>
      </c>
      <c r="G14151" s="1" t="str">
        <f>IFERROR(__xludf.DUMMYFUNCTION("GOOGLETRANSLATE(D14151,""fr"",""en"")"),"#VALUE!")</f>
        <v>#VALUE!</v>
      </c>
    </row>
    <row r="14152" ht="15.75" customHeight="1">
      <c r="A14152" s="1" t="s">
        <v>5119</v>
      </c>
      <c r="B14152" s="1">
        <v>4.0</v>
      </c>
      <c r="C14152" s="1" t="s">
        <v>30015</v>
      </c>
      <c r="D14152" s="1" t="s">
        <v>30016</v>
      </c>
      <c r="E14152" s="1" t="s">
        <v>29</v>
      </c>
      <c r="F14152" s="1" t="s">
        <v>30</v>
      </c>
      <c r="G14152" s="1" t="str">
        <f>IFERROR(__xludf.DUMMYFUNCTION("GOOGLETRANSLATE(D14152,""fr"",""en"")"),"#VALUE!")</f>
        <v>#VALUE!</v>
      </c>
    </row>
    <row r="14153" ht="15.75" customHeight="1">
      <c r="A14153" s="1" t="s">
        <v>532</v>
      </c>
      <c r="B14153" s="1">
        <v>4.0</v>
      </c>
      <c r="C14153" s="1" t="s">
        <v>30017</v>
      </c>
      <c r="D14153" s="1" t="s">
        <v>30018</v>
      </c>
      <c r="E14153" s="1" t="s">
        <v>169</v>
      </c>
      <c r="F14153" s="1" t="s">
        <v>11</v>
      </c>
      <c r="G14153" s="1" t="str">
        <f>IFERROR(__xludf.DUMMYFUNCTION("GOOGLETRANSLATE(D14153,""fr"",""en"")"),"#VALUE!")</f>
        <v>#VALUE!</v>
      </c>
    </row>
    <row r="14154" ht="15.75" customHeight="1">
      <c r="A14154" s="1" t="s">
        <v>955</v>
      </c>
      <c r="B14154" s="1">
        <v>4.0</v>
      </c>
      <c r="C14154" s="1" t="s">
        <v>30019</v>
      </c>
      <c r="D14154" s="1" t="s">
        <v>30020</v>
      </c>
      <c r="E14154" s="1" t="s">
        <v>169</v>
      </c>
      <c r="F14154" s="1" t="s">
        <v>11</v>
      </c>
      <c r="G14154" s="1" t="str">
        <f>IFERROR(__xludf.DUMMYFUNCTION("GOOGLETRANSLATE(D14154,""fr"",""en"")"),"#VALUE!")</f>
        <v>#VALUE!</v>
      </c>
    </row>
    <row r="14155" ht="15.75" customHeight="1">
      <c r="A14155" s="1" t="s">
        <v>11051</v>
      </c>
      <c r="B14155" s="1">
        <v>1.0</v>
      </c>
      <c r="C14155" s="1" t="s">
        <v>30021</v>
      </c>
      <c r="D14155" s="1" t="s">
        <v>30022</v>
      </c>
      <c r="E14155" s="1" t="s">
        <v>226</v>
      </c>
      <c r="F14155" s="1" t="s">
        <v>110</v>
      </c>
      <c r="G14155" s="1" t="str">
        <f>IFERROR(__xludf.DUMMYFUNCTION("GOOGLETRANSLATE(D14155,""fr"",""en"")"),"#VALUE!")</f>
        <v>#VALUE!</v>
      </c>
    </row>
    <row r="14156" ht="15.75" customHeight="1">
      <c r="A14156" s="1" t="s">
        <v>4007</v>
      </c>
      <c r="B14156" s="1">
        <v>3.0</v>
      </c>
      <c r="C14156" s="1" t="s">
        <v>30023</v>
      </c>
      <c r="D14156" s="1" t="s">
        <v>30024</v>
      </c>
      <c r="E14156" s="1" t="s">
        <v>21</v>
      </c>
      <c r="F14156" s="1" t="s">
        <v>11</v>
      </c>
      <c r="G14156" s="1" t="str">
        <f>IFERROR(__xludf.DUMMYFUNCTION("GOOGLETRANSLATE(D14156,""fr"",""en"")"),"#VALUE!")</f>
        <v>#VALUE!</v>
      </c>
    </row>
    <row r="14157" ht="15.75" customHeight="1">
      <c r="A14157" s="1" t="s">
        <v>10564</v>
      </c>
      <c r="B14157" s="1">
        <v>1.0</v>
      </c>
      <c r="C14157" s="1" t="s">
        <v>30025</v>
      </c>
      <c r="D14157" s="1" t="s">
        <v>30026</v>
      </c>
      <c r="E14157" s="1" t="s">
        <v>273</v>
      </c>
      <c r="F14157" s="1" t="s">
        <v>11</v>
      </c>
      <c r="G14157" s="1" t="str">
        <f>IFERROR(__xludf.DUMMYFUNCTION("GOOGLETRANSLATE(D14157,""fr"",""en"")"),"Allows yourself to harm yourself without notice or proof.
Does not reimburse the acts of ""vandalisms"" which are however indicated as care, to avoid")</f>
        <v>Allows yourself to harm yourself without notice or proof.
Does not reimburse the acts of "vandalisms" which are however indicated as care, to avoid</v>
      </c>
    </row>
    <row r="14158" ht="15.75" customHeight="1">
      <c r="A14158" s="1" t="s">
        <v>144</v>
      </c>
      <c r="B14158" s="1">
        <v>1.0</v>
      </c>
      <c r="C14158" s="1" t="s">
        <v>30027</v>
      </c>
      <c r="D14158" s="1" t="s">
        <v>30028</v>
      </c>
      <c r="E14158" s="1" t="s">
        <v>554</v>
      </c>
      <c r="F14158" s="1" t="s">
        <v>30</v>
      </c>
      <c r="G14158" s="1" t="str">
        <f>IFERROR(__xludf.DUMMYFUNCTION("GOOGLETRANSLATE(D14158,""fr"",""en"")"),"#VALUE!")</f>
        <v>#VALUE!</v>
      </c>
    </row>
    <row r="14159" ht="15.75" customHeight="1">
      <c r="A14159" s="1" t="s">
        <v>100</v>
      </c>
      <c r="B14159" s="1">
        <v>5.0</v>
      </c>
      <c r="C14159" s="1" t="s">
        <v>30029</v>
      </c>
      <c r="D14159" s="1" t="s">
        <v>30030</v>
      </c>
      <c r="E14159" s="1" t="s">
        <v>10</v>
      </c>
      <c r="F14159" s="1" t="s">
        <v>11</v>
      </c>
      <c r="G14159" s="1" t="str">
        <f>IFERROR(__xludf.DUMMYFUNCTION("GOOGLETRANSLATE(D14159,""fr"",""en"")"),"#VALUE!")</f>
        <v>#VALUE!</v>
      </c>
    </row>
    <row r="14160" ht="15.75" customHeight="1">
      <c r="A14160" s="1" t="s">
        <v>899</v>
      </c>
      <c r="B14160" s="1">
        <v>5.0</v>
      </c>
      <c r="C14160" s="1" t="s">
        <v>30031</v>
      </c>
      <c r="D14160" s="1" t="s">
        <v>30032</v>
      </c>
      <c r="E14160" s="1" t="s">
        <v>21</v>
      </c>
      <c r="F14160" s="1" t="s">
        <v>11</v>
      </c>
      <c r="G14160" s="1" t="str">
        <f>IFERROR(__xludf.DUMMYFUNCTION("GOOGLETRANSLATE(D14160,""fr"",""en"")"),"#VALUE!")</f>
        <v>#VALUE!</v>
      </c>
    </row>
    <row r="14161" ht="15.75" customHeight="1">
      <c r="A14161" s="1" t="s">
        <v>2911</v>
      </c>
      <c r="B14161" s="1">
        <v>5.0</v>
      </c>
      <c r="C14161" s="1" t="s">
        <v>30033</v>
      </c>
      <c r="D14161" s="1" t="s">
        <v>30034</v>
      </c>
      <c r="E14161" s="1" t="s">
        <v>10</v>
      </c>
      <c r="F14161" s="1" t="s">
        <v>11</v>
      </c>
      <c r="G14161" s="1" t="str">
        <f>IFERROR(__xludf.DUMMYFUNCTION("GOOGLETRANSLATE(D14161,""fr"",""en"")"),"#VALUE!")</f>
        <v>#VALUE!</v>
      </c>
    </row>
    <row r="14162" ht="15.75" customHeight="1">
      <c r="A14162" s="1" t="s">
        <v>4237</v>
      </c>
      <c r="B14162" s="1">
        <v>1.0</v>
      </c>
      <c r="C14162" s="1" t="s">
        <v>30035</v>
      </c>
      <c r="D14162" s="1" t="s">
        <v>30036</v>
      </c>
      <c r="E14162" s="1" t="s">
        <v>226</v>
      </c>
      <c r="F14162" s="1" t="s">
        <v>11</v>
      </c>
      <c r="G14162" s="1" t="str">
        <f>IFERROR(__xludf.DUMMYFUNCTION("GOOGLETRANSLATE(D14162,""fr"",""en"")"),"#VALUE!")</f>
        <v>#VALUE!</v>
      </c>
    </row>
    <row r="14163" ht="15.75" customHeight="1">
      <c r="A14163" s="1" t="s">
        <v>11356</v>
      </c>
      <c r="B14163" s="1">
        <v>1.0</v>
      </c>
      <c r="C14163" s="1" t="s">
        <v>30037</v>
      </c>
      <c r="D14163" s="1" t="s">
        <v>30038</v>
      </c>
      <c r="E14163" s="1" t="s">
        <v>29</v>
      </c>
      <c r="F14163" s="1" t="s">
        <v>30</v>
      </c>
      <c r="G14163" s="1" t="str">
        <f>IFERROR(__xludf.DUMMYFUNCTION("GOOGLETRANSLATE(D14163,""fr"",""en"")"),"#VALUE!")</f>
        <v>#VALUE!</v>
      </c>
    </row>
    <row r="14164" ht="15.75" customHeight="1">
      <c r="A14164" s="1" t="s">
        <v>2358</v>
      </c>
      <c r="B14164" s="1">
        <v>5.0</v>
      </c>
      <c r="C14164" s="1" t="s">
        <v>30039</v>
      </c>
      <c r="D14164" s="1" t="s">
        <v>30040</v>
      </c>
      <c r="E14164" s="1" t="s">
        <v>10</v>
      </c>
      <c r="F14164" s="1" t="s">
        <v>11</v>
      </c>
      <c r="G14164" s="1" t="str">
        <f>IFERROR(__xludf.DUMMYFUNCTION("GOOGLETRANSLATE(D14164,""fr"",""en"")"),"#VALUE!")</f>
        <v>#VALUE!</v>
      </c>
    </row>
    <row r="14165" ht="15.75" customHeight="1">
      <c r="A14165" s="1" t="s">
        <v>14367</v>
      </c>
      <c r="B14165" s="1">
        <v>2.0</v>
      </c>
      <c r="C14165" s="1" t="s">
        <v>30041</v>
      </c>
      <c r="D14165" s="1" t="s">
        <v>30042</v>
      </c>
      <c r="E14165" s="1" t="s">
        <v>25</v>
      </c>
      <c r="F14165" s="1" t="s">
        <v>110</v>
      </c>
      <c r="G14165" s="1" t="str">
        <f>IFERROR(__xludf.DUMMYFUNCTION("GOOGLETRANSLATE(D14165,""fr"",""en"")"),"#VALUE!")</f>
        <v>#VALUE!</v>
      </c>
    </row>
    <row r="14166" ht="15.75" customHeight="1">
      <c r="A14166" s="1" t="s">
        <v>569</v>
      </c>
      <c r="B14166" s="1">
        <v>4.0</v>
      </c>
      <c r="C14166" s="1" t="s">
        <v>30043</v>
      </c>
      <c r="D14166" s="1" t="s">
        <v>30044</v>
      </c>
      <c r="E14166" s="1" t="s">
        <v>21</v>
      </c>
      <c r="F14166" s="1" t="s">
        <v>11</v>
      </c>
      <c r="G14166" s="1" t="str">
        <f>IFERROR(__xludf.DUMMYFUNCTION("GOOGLETRANSLATE(D14166,""fr"",""en"")"),"#VALUE!")</f>
        <v>#VALUE!</v>
      </c>
    </row>
    <row r="14167" ht="15.75" customHeight="1">
      <c r="A14167" s="1" t="s">
        <v>1062</v>
      </c>
      <c r="B14167" s="1">
        <v>4.0</v>
      </c>
      <c r="C14167" s="1" t="s">
        <v>30045</v>
      </c>
      <c r="D14167" s="1" t="s">
        <v>30046</v>
      </c>
      <c r="E14167" s="1" t="s">
        <v>10</v>
      </c>
      <c r="F14167" s="1" t="s">
        <v>11</v>
      </c>
      <c r="G14167" s="1" t="str">
        <f>IFERROR(__xludf.DUMMYFUNCTION("GOOGLETRANSLATE(D14167,""fr"",""en"")"),"#VALUE!")</f>
        <v>#VALUE!</v>
      </c>
    </row>
    <row r="14168" ht="15.75" customHeight="1">
      <c r="A14168" s="1" t="s">
        <v>1062</v>
      </c>
      <c r="B14168" s="1">
        <v>3.0</v>
      </c>
      <c r="C14168" s="1" t="s">
        <v>30047</v>
      </c>
      <c r="D14168" s="1" t="s">
        <v>30048</v>
      </c>
      <c r="E14168" s="1" t="s">
        <v>21</v>
      </c>
      <c r="F14168" s="1" t="s">
        <v>11</v>
      </c>
      <c r="G14168" s="1" t="str">
        <f>IFERROR(__xludf.DUMMYFUNCTION("GOOGLETRANSLATE(D14168,""fr"",""en"")"),"#VALUE!")</f>
        <v>#VALUE!</v>
      </c>
    </row>
    <row r="14169" ht="15.75" customHeight="1">
      <c r="A14169" s="1" t="s">
        <v>2744</v>
      </c>
      <c r="B14169" s="1">
        <v>2.0</v>
      </c>
      <c r="C14169" s="1" t="s">
        <v>30049</v>
      </c>
      <c r="D14169" s="1" t="s">
        <v>30050</v>
      </c>
      <c r="E14169" s="1" t="s">
        <v>25</v>
      </c>
      <c r="F14169" s="1" t="s">
        <v>110</v>
      </c>
      <c r="G14169" s="1" t="str">
        <f>IFERROR(__xludf.DUMMYFUNCTION("GOOGLETRANSLATE(D14169,""fr"",""en"")"),"#VALUE!")</f>
        <v>#VALUE!</v>
      </c>
    </row>
    <row r="14170" ht="15.75" customHeight="1">
      <c r="A14170" s="1" t="s">
        <v>317</v>
      </c>
      <c r="B14170" s="1">
        <v>1.0</v>
      </c>
      <c r="C14170" s="1" t="s">
        <v>30051</v>
      </c>
      <c r="D14170" s="1" t="s">
        <v>30052</v>
      </c>
      <c r="E14170" s="1" t="s">
        <v>52</v>
      </c>
      <c r="F14170" s="1" t="s">
        <v>110</v>
      </c>
      <c r="G14170" s="1" t="str">
        <f>IFERROR(__xludf.DUMMYFUNCTION("GOOGLETRANSLATE(D14170,""fr"",""en"")"),"#VALUE!")</f>
        <v>#VALUE!</v>
      </c>
    </row>
    <row r="14171" ht="15.75" customHeight="1">
      <c r="A14171" s="1" t="s">
        <v>10701</v>
      </c>
      <c r="B14171" s="1">
        <v>2.0</v>
      </c>
      <c r="C14171" s="1" t="s">
        <v>30053</v>
      </c>
      <c r="D14171" s="1" t="s">
        <v>30054</v>
      </c>
      <c r="E14171" s="1" t="s">
        <v>296</v>
      </c>
      <c r="F14171" s="1" t="s">
        <v>110</v>
      </c>
      <c r="G14171" s="1" t="str">
        <f>IFERROR(__xludf.DUMMYFUNCTION("GOOGLETRANSLATE(D14171,""fr"",""en"")"),"#VALUE!")</f>
        <v>#VALUE!</v>
      </c>
    </row>
    <row r="14172" ht="15.75" customHeight="1">
      <c r="A14172" s="1" t="s">
        <v>885</v>
      </c>
      <c r="B14172" s="1">
        <v>2.0</v>
      </c>
      <c r="C14172" s="1" t="s">
        <v>30055</v>
      </c>
      <c r="D14172" s="1" t="s">
        <v>30056</v>
      </c>
      <c r="E14172" s="1" t="s">
        <v>646</v>
      </c>
      <c r="F14172" s="1" t="s">
        <v>39</v>
      </c>
      <c r="G14172" s="1" t="str">
        <f>IFERROR(__xludf.DUMMYFUNCTION("GOOGLETRANSLATE(D14172,""fr"",""en"")"),"#VALUE!")</f>
        <v>#VALUE!</v>
      </c>
    </row>
    <row r="14173" ht="15.75" customHeight="1">
      <c r="A14173" s="1" t="s">
        <v>2237</v>
      </c>
      <c r="B14173" s="1">
        <v>1.0</v>
      </c>
      <c r="C14173" s="1" t="s">
        <v>30057</v>
      </c>
      <c r="D14173" s="1" t="s">
        <v>30058</v>
      </c>
      <c r="E14173" s="1" t="s">
        <v>373</v>
      </c>
      <c r="F14173" s="1" t="s">
        <v>30</v>
      </c>
      <c r="G14173" s="1" t="str">
        <f>IFERROR(__xludf.DUMMYFUNCTION("GOOGLETRANSLATE(D14173,""fr"",""en"")"),"#VALUE!")</f>
        <v>#VALUE!</v>
      </c>
    </row>
    <row r="14174" ht="15.75" customHeight="1">
      <c r="A14174" s="1" t="s">
        <v>2141</v>
      </c>
      <c r="B14174" s="1">
        <v>5.0</v>
      </c>
      <c r="C14174" s="1" t="s">
        <v>30059</v>
      </c>
      <c r="D14174" s="1" t="s">
        <v>30060</v>
      </c>
      <c r="E14174" s="1" t="s">
        <v>10</v>
      </c>
      <c r="F14174" s="1" t="s">
        <v>11</v>
      </c>
      <c r="G14174" s="1" t="str">
        <f>IFERROR(__xludf.DUMMYFUNCTION("GOOGLETRANSLATE(D14174,""fr"",""en"")"),"#VALUE!")</f>
        <v>#VALUE!</v>
      </c>
    </row>
    <row r="14175" ht="15.75" customHeight="1">
      <c r="A14175" s="1" t="s">
        <v>267</v>
      </c>
      <c r="B14175" s="1">
        <v>5.0</v>
      </c>
      <c r="C14175" s="1" t="s">
        <v>30061</v>
      </c>
      <c r="D14175" s="1" t="s">
        <v>30062</v>
      </c>
      <c r="E14175" s="1" t="s">
        <v>169</v>
      </c>
      <c r="F14175" s="1" t="s">
        <v>11</v>
      </c>
      <c r="G14175" s="1" t="str">
        <f>IFERROR(__xludf.DUMMYFUNCTION("GOOGLETRANSLATE(D14175,""fr"",""en"")"),"#VALUE!")</f>
        <v>#VALUE!</v>
      </c>
    </row>
    <row r="14176" ht="15.75" customHeight="1">
      <c r="A14176" s="1" t="s">
        <v>314</v>
      </c>
      <c r="B14176" s="1">
        <v>3.0</v>
      </c>
      <c r="C14176" s="1" t="s">
        <v>30063</v>
      </c>
      <c r="D14176" s="1" t="s">
        <v>30064</v>
      </c>
      <c r="E14176" s="1" t="s">
        <v>3148</v>
      </c>
      <c r="F14176" s="1" t="s">
        <v>118</v>
      </c>
      <c r="G14176" s="1" t="str">
        <f>IFERROR(__xludf.DUMMYFUNCTION("GOOGLETRANSLATE(D14176,""fr"",""en"")"),"#VALUE!")</f>
        <v>#VALUE!</v>
      </c>
    </row>
    <row r="14177" ht="15.75" customHeight="1">
      <c r="A14177" s="1" t="s">
        <v>5488</v>
      </c>
      <c r="B14177" s="1">
        <v>3.0</v>
      </c>
      <c r="C14177" s="1" t="s">
        <v>30065</v>
      </c>
      <c r="D14177" s="1" t="s">
        <v>30066</v>
      </c>
      <c r="E14177" s="1" t="s">
        <v>10</v>
      </c>
      <c r="F14177" s="1" t="s">
        <v>11</v>
      </c>
      <c r="G14177" s="1" t="str">
        <f>IFERROR(__xludf.DUMMYFUNCTION("GOOGLETRANSLATE(D14177,""fr"",""en"")"),"#VALUE!")</f>
        <v>#VALUE!</v>
      </c>
    </row>
    <row r="14178" ht="15.75" customHeight="1">
      <c r="A14178" s="1" t="s">
        <v>2335</v>
      </c>
      <c r="B14178" s="1">
        <v>4.0</v>
      </c>
      <c r="C14178" s="1" t="s">
        <v>30067</v>
      </c>
      <c r="D14178" s="1" t="s">
        <v>30068</v>
      </c>
      <c r="E14178" s="1" t="s">
        <v>226</v>
      </c>
      <c r="F14178" s="1" t="s">
        <v>11</v>
      </c>
      <c r="G14178" s="1" t="str">
        <f>IFERROR(__xludf.DUMMYFUNCTION("GOOGLETRANSLATE(D14178,""fr"",""en"")"),"#VALUE!")</f>
        <v>#VALUE!</v>
      </c>
    </row>
    <row r="14179" ht="15.75" customHeight="1">
      <c r="A14179" s="1" t="s">
        <v>417</v>
      </c>
      <c r="B14179" s="1">
        <v>1.0</v>
      </c>
      <c r="C14179" s="1" t="s">
        <v>30069</v>
      </c>
      <c r="D14179" s="1" t="s">
        <v>30070</v>
      </c>
      <c r="E14179" s="1" t="s">
        <v>1192</v>
      </c>
      <c r="F14179" s="1" t="s">
        <v>110</v>
      </c>
      <c r="G14179" s="1" t="str">
        <f>IFERROR(__xludf.DUMMYFUNCTION("GOOGLETRANSLATE(D14179,""fr"",""en"")"),"#VALUE!")</f>
        <v>#VALUE!</v>
      </c>
    </row>
    <row r="14180" ht="15.75" customHeight="1">
      <c r="A14180" s="1" t="s">
        <v>16417</v>
      </c>
      <c r="B14180" s="1">
        <v>4.0</v>
      </c>
      <c r="C14180" s="1" t="s">
        <v>30071</v>
      </c>
      <c r="D14180" s="1" t="s">
        <v>30072</v>
      </c>
      <c r="E14180" s="1" t="s">
        <v>226</v>
      </c>
      <c r="F14180" s="1" t="s">
        <v>11</v>
      </c>
      <c r="G14180" s="1" t="str">
        <f>IFERROR(__xludf.DUMMYFUNCTION("GOOGLETRANSLATE(D14180,""fr"",""en"")"),"#VALUE!")</f>
        <v>#VALUE!</v>
      </c>
    </row>
    <row r="14181" ht="15.75" customHeight="1">
      <c r="A14181" s="1" t="s">
        <v>701</v>
      </c>
      <c r="B14181" s="1">
        <v>3.0</v>
      </c>
      <c r="C14181" s="1" t="s">
        <v>30073</v>
      </c>
      <c r="D14181" s="1" t="s">
        <v>30074</v>
      </c>
      <c r="E14181" s="1" t="s">
        <v>10</v>
      </c>
      <c r="F14181" s="1" t="s">
        <v>11</v>
      </c>
      <c r="G14181" s="1" t="str">
        <f>IFERROR(__xludf.DUMMYFUNCTION("GOOGLETRANSLATE(D14181,""fr"",""en"")"),"#VALUE!")</f>
        <v>#VALUE!</v>
      </c>
    </row>
    <row r="14182" ht="15.75" customHeight="1">
      <c r="A14182" s="1" t="s">
        <v>3031</v>
      </c>
      <c r="B14182" s="1">
        <v>3.0</v>
      </c>
      <c r="C14182" s="1" t="s">
        <v>30075</v>
      </c>
      <c r="D14182" s="1" t="s">
        <v>30076</v>
      </c>
      <c r="E14182" s="1" t="s">
        <v>484</v>
      </c>
      <c r="F14182" s="1" t="s">
        <v>30</v>
      </c>
      <c r="G14182" s="1" t="str">
        <f>IFERROR(__xludf.DUMMYFUNCTION("GOOGLETRANSLATE(D14182,""fr"",""en"")"),"#VALUE!")</f>
        <v>#VALUE!</v>
      </c>
    </row>
    <row r="14183" ht="15.75" customHeight="1">
      <c r="A14183" s="1" t="s">
        <v>2162</v>
      </c>
      <c r="B14183" s="1">
        <v>3.0</v>
      </c>
      <c r="C14183" s="1" t="s">
        <v>30077</v>
      </c>
      <c r="D14183" s="1" t="s">
        <v>30078</v>
      </c>
      <c r="E14183" s="1" t="s">
        <v>125</v>
      </c>
      <c r="F14183" s="1" t="s">
        <v>11</v>
      </c>
      <c r="G14183" s="1" t="str">
        <f>IFERROR(__xludf.DUMMYFUNCTION("GOOGLETRANSLATE(D14183,""fr"",""en"")"),"#VALUE!")</f>
        <v>#VALUE!</v>
      </c>
    </row>
    <row r="14184" ht="15.75" customHeight="1">
      <c r="A14184" s="1" t="s">
        <v>1581</v>
      </c>
      <c r="B14184" s="1">
        <v>4.0</v>
      </c>
      <c r="C14184" s="1" t="s">
        <v>30079</v>
      </c>
      <c r="D14184" s="1" t="s">
        <v>30080</v>
      </c>
      <c r="E14184" s="1" t="s">
        <v>65</v>
      </c>
      <c r="F14184" s="1" t="s">
        <v>66</v>
      </c>
      <c r="G14184" s="1" t="str">
        <f>IFERROR(__xludf.DUMMYFUNCTION("GOOGLETRANSLATE(D14184,""fr"",""en"")"),"#VALUE!")</f>
        <v>#VALUE!</v>
      </c>
    </row>
    <row r="14185" ht="15.75" customHeight="1">
      <c r="A14185" s="1" t="s">
        <v>19221</v>
      </c>
      <c r="B14185" s="1">
        <v>1.0</v>
      </c>
      <c r="C14185" s="1" t="s">
        <v>30081</v>
      </c>
      <c r="D14185" s="1" t="s">
        <v>30082</v>
      </c>
      <c r="E14185" s="1" t="s">
        <v>103</v>
      </c>
      <c r="F14185" s="1" t="s">
        <v>48</v>
      </c>
      <c r="G14185" s="1" t="str">
        <f>IFERROR(__xludf.DUMMYFUNCTION("GOOGLETRANSLATE(D14185,""fr"",""en"")"),"#VALUE!")</f>
        <v>#VALUE!</v>
      </c>
    </row>
    <row r="14186" ht="15.75" customHeight="1">
      <c r="A14186" s="1" t="s">
        <v>988</v>
      </c>
      <c r="B14186" s="1">
        <v>5.0</v>
      </c>
      <c r="C14186" s="1" t="s">
        <v>30083</v>
      </c>
      <c r="D14186" s="1" t="s">
        <v>30084</v>
      </c>
      <c r="E14186" s="1" t="s">
        <v>10</v>
      </c>
      <c r="F14186" s="1" t="s">
        <v>11</v>
      </c>
      <c r="G14186" s="1" t="str">
        <f>IFERROR(__xludf.DUMMYFUNCTION("GOOGLETRANSLATE(D14186,""fr"",""en"")"),"#VALUE!")</f>
        <v>#VALUE!</v>
      </c>
    </row>
    <row r="14187" ht="15.75" customHeight="1">
      <c r="A14187" s="1" t="s">
        <v>7631</v>
      </c>
      <c r="B14187" s="1">
        <v>2.0</v>
      </c>
      <c r="C14187" s="1" t="s">
        <v>30085</v>
      </c>
      <c r="D14187" s="1" t="s">
        <v>30086</v>
      </c>
      <c r="E14187" s="1" t="s">
        <v>103</v>
      </c>
      <c r="F14187" s="1" t="s">
        <v>48</v>
      </c>
      <c r="G14187" s="1" t="str">
        <f>IFERROR(__xludf.DUMMYFUNCTION("GOOGLETRANSLATE(D14187,""fr"",""en"")"),"#VALUE!")</f>
        <v>#VALUE!</v>
      </c>
    </row>
    <row r="14188" ht="15.75" customHeight="1">
      <c r="A14188" s="1" t="s">
        <v>5649</v>
      </c>
      <c r="B14188" s="1">
        <v>5.0</v>
      </c>
      <c r="C14188" s="1" t="s">
        <v>30087</v>
      </c>
      <c r="D14188" s="1" t="s">
        <v>30088</v>
      </c>
      <c r="E14188" s="1" t="s">
        <v>21</v>
      </c>
      <c r="F14188" s="1" t="s">
        <v>11</v>
      </c>
      <c r="G14188" s="1" t="str">
        <f>IFERROR(__xludf.DUMMYFUNCTION("GOOGLETRANSLATE(D14188,""fr"",""en"")"),"#VALUE!")</f>
        <v>#VALUE!</v>
      </c>
    </row>
    <row r="14189" ht="15.75" customHeight="1">
      <c r="A14189" s="1" t="s">
        <v>3312</v>
      </c>
      <c r="B14189" s="1">
        <v>4.0</v>
      </c>
      <c r="C14189" s="1" t="s">
        <v>30089</v>
      </c>
      <c r="D14189" s="1" t="s">
        <v>30090</v>
      </c>
      <c r="E14189" s="1" t="s">
        <v>21</v>
      </c>
      <c r="F14189" s="1" t="s">
        <v>11</v>
      </c>
      <c r="G14189" s="1" t="str">
        <f>IFERROR(__xludf.DUMMYFUNCTION("GOOGLETRANSLATE(D14189,""fr"",""en"")"),"#VALUE!")</f>
        <v>#VALUE!</v>
      </c>
    </row>
    <row r="14190" ht="15.75" customHeight="1">
      <c r="A14190" s="1" t="s">
        <v>9253</v>
      </c>
      <c r="B14190" s="1">
        <v>2.0</v>
      </c>
      <c r="C14190" s="1" t="s">
        <v>30091</v>
      </c>
      <c r="D14190" s="1" t="s">
        <v>30092</v>
      </c>
      <c r="E14190" s="1" t="s">
        <v>109</v>
      </c>
      <c r="F14190" s="1" t="s">
        <v>110</v>
      </c>
      <c r="G14190" s="1" t="str">
        <f>IFERROR(__xludf.DUMMYFUNCTION("GOOGLETRANSLATE(D14190,""fr"",""en"")"),"#VALUE!")</f>
        <v>#VALUE!</v>
      </c>
    </row>
    <row r="14191" ht="15.75" customHeight="1">
      <c r="A14191" s="1" t="s">
        <v>597</v>
      </c>
      <c r="B14191" s="1">
        <v>5.0</v>
      </c>
      <c r="C14191" s="1" t="s">
        <v>30093</v>
      </c>
      <c r="D14191" s="1" t="s">
        <v>30094</v>
      </c>
      <c r="E14191" s="1" t="s">
        <v>10</v>
      </c>
      <c r="F14191" s="1" t="s">
        <v>11</v>
      </c>
      <c r="G14191" s="1" t="str">
        <f>IFERROR(__xludf.DUMMYFUNCTION("GOOGLETRANSLATE(D14191,""fr"",""en"")"),"#VALUE!")</f>
        <v>#VALUE!</v>
      </c>
    </row>
    <row r="14192" ht="15.75" customHeight="1">
      <c r="A14192" s="1" t="s">
        <v>5856</v>
      </c>
      <c r="B14192" s="1">
        <v>3.0</v>
      </c>
      <c r="C14192" s="1" t="s">
        <v>30095</v>
      </c>
      <c r="D14192" s="1" t="s">
        <v>30096</v>
      </c>
      <c r="E14192" s="1" t="s">
        <v>10</v>
      </c>
      <c r="F14192" s="1" t="s">
        <v>11</v>
      </c>
      <c r="G14192" s="1" t="str">
        <f>IFERROR(__xludf.DUMMYFUNCTION("GOOGLETRANSLATE(D14192,""fr"",""en"")"),"#VALUE!")</f>
        <v>#VALUE!</v>
      </c>
    </row>
    <row r="14193" ht="15.75" customHeight="1">
      <c r="A14193" s="1" t="s">
        <v>5562</v>
      </c>
      <c r="B14193" s="1">
        <v>5.0</v>
      </c>
      <c r="C14193" s="1" t="s">
        <v>30097</v>
      </c>
      <c r="D14193" s="1" t="s">
        <v>30098</v>
      </c>
      <c r="E14193" s="1" t="s">
        <v>65</v>
      </c>
      <c r="F14193" s="1" t="s">
        <v>66</v>
      </c>
      <c r="G14193" s="1" t="str">
        <f>IFERROR(__xludf.DUMMYFUNCTION("GOOGLETRANSLATE(D14193,""fr"",""en"")"),"#VALUE!")</f>
        <v>#VALUE!</v>
      </c>
    </row>
    <row r="14194" ht="15.75" customHeight="1">
      <c r="A14194" s="1" t="s">
        <v>505</v>
      </c>
      <c r="B14194" s="1">
        <v>2.0</v>
      </c>
      <c r="C14194" s="1" t="s">
        <v>30099</v>
      </c>
      <c r="D14194" s="1" t="s">
        <v>30100</v>
      </c>
      <c r="E14194" s="1" t="s">
        <v>292</v>
      </c>
      <c r="F14194" s="1" t="s">
        <v>11</v>
      </c>
      <c r="G14194" s="1" t="str">
        <f>IFERROR(__xludf.DUMMYFUNCTION("GOOGLETRANSLATE(D14194,""fr"",""en"")"),"#VALUE!")</f>
        <v>#VALUE!</v>
      </c>
    </row>
    <row r="14195" ht="15.75" customHeight="1">
      <c r="A14195" s="1" t="s">
        <v>2967</v>
      </c>
      <c r="B14195" s="1">
        <v>1.0</v>
      </c>
      <c r="C14195" s="1" t="s">
        <v>30101</v>
      </c>
      <c r="D14195" s="1" t="s">
        <v>30102</v>
      </c>
      <c r="E14195" s="1" t="s">
        <v>109</v>
      </c>
      <c r="F14195" s="1" t="s">
        <v>110</v>
      </c>
      <c r="G14195" s="1" t="str">
        <f>IFERROR(__xludf.DUMMYFUNCTION("GOOGLETRANSLATE(D14195,""fr"",""en"")"),"#VALUE!")</f>
        <v>#VALUE!</v>
      </c>
    </row>
    <row r="14196" ht="15.75" customHeight="1">
      <c r="A14196" s="1" t="s">
        <v>17015</v>
      </c>
      <c r="B14196" s="1">
        <v>1.0</v>
      </c>
      <c r="C14196" s="1" t="s">
        <v>30103</v>
      </c>
      <c r="D14196" s="1" t="s">
        <v>30104</v>
      </c>
      <c r="E14196" s="1" t="s">
        <v>575</v>
      </c>
      <c r="F14196" s="1" t="s">
        <v>48</v>
      </c>
      <c r="G14196" s="1" t="str">
        <f>IFERROR(__xludf.DUMMYFUNCTION("GOOGLETRANSLATE(D14196,""fr"",""en"")"),"#VALUE!")</f>
        <v>#VALUE!</v>
      </c>
    </row>
    <row r="14197" ht="15.75" customHeight="1">
      <c r="A14197" s="1" t="s">
        <v>2109</v>
      </c>
      <c r="B14197" s="1">
        <v>5.0</v>
      </c>
      <c r="C14197" s="1" t="s">
        <v>30105</v>
      </c>
      <c r="D14197" s="1" t="s">
        <v>30106</v>
      </c>
      <c r="E14197" s="1" t="s">
        <v>21</v>
      </c>
      <c r="F14197" s="1" t="s">
        <v>11</v>
      </c>
      <c r="G14197" s="1" t="str">
        <f>IFERROR(__xludf.DUMMYFUNCTION("GOOGLETRANSLATE(D14197,""fr"",""en"")"),"#VALUE!")</f>
        <v>#VALUE!</v>
      </c>
    </row>
    <row r="14198" ht="15.75" customHeight="1">
      <c r="A14198" s="1" t="s">
        <v>3337</v>
      </c>
      <c r="B14198" s="1">
        <v>3.0</v>
      </c>
      <c r="C14198" s="1" t="s">
        <v>30107</v>
      </c>
      <c r="D14198" s="1" t="s">
        <v>30108</v>
      </c>
      <c r="E14198" s="1" t="s">
        <v>10</v>
      </c>
      <c r="F14198" s="1" t="s">
        <v>11</v>
      </c>
      <c r="G14198" s="1" t="str">
        <f>IFERROR(__xludf.DUMMYFUNCTION("GOOGLETRANSLATE(D14198,""fr"",""en"")"),"#VALUE!")</f>
        <v>#VALUE!</v>
      </c>
    </row>
    <row r="14199" ht="15.75" customHeight="1">
      <c r="A14199" s="1" t="s">
        <v>2753</v>
      </c>
      <c r="B14199" s="1">
        <v>1.0</v>
      </c>
      <c r="C14199" s="1" t="s">
        <v>30109</v>
      </c>
      <c r="D14199" s="1" t="s">
        <v>30110</v>
      </c>
      <c r="E14199" s="1" t="s">
        <v>960</v>
      </c>
      <c r="F14199" s="1" t="s">
        <v>84</v>
      </c>
      <c r="G14199" s="1" t="str">
        <f>IFERROR(__xludf.DUMMYFUNCTION("GOOGLETRANSLATE(D14199,""fr"",""en"")"),"#VALUE!")</f>
        <v>#VALUE!</v>
      </c>
    </row>
    <row r="14200" ht="15.75" customHeight="1">
      <c r="A14200" s="1" t="s">
        <v>3856</v>
      </c>
      <c r="B14200" s="1">
        <v>1.0</v>
      </c>
      <c r="C14200" s="1" t="s">
        <v>30111</v>
      </c>
      <c r="D14200" s="1" t="s">
        <v>30112</v>
      </c>
      <c r="E14200" s="1" t="s">
        <v>43</v>
      </c>
      <c r="F14200" s="1" t="s">
        <v>30</v>
      </c>
      <c r="G14200" s="1" t="str">
        <f>IFERROR(__xludf.DUMMYFUNCTION("GOOGLETRANSLATE(D14200,""fr"",""en"")"),"#VALUE!")</f>
        <v>#VALUE!</v>
      </c>
    </row>
    <row r="14201" ht="15.75" customHeight="1">
      <c r="A14201" s="1" t="s">
        <v>4427</v>
      </c>
      <c r="B14201" s="1">
        <v>1.0</v>
      </c>
      <c r="C14201" s="1" t="s">
        <v>30113</v>
      </c>
      <c r="D14201" s="1" t="s">
        <v>30114</v>
      </c>
      <c r="E14201" s="1" t="s">
        <v>117</v>
      </c>
      <c r="F14201" s="1" t="s">
        <v>48</v>
      </c>
      <c r="G14201" s="1" t="str">
        <f>IFERROR(__xludf.DUMMYFUNCTION("GOOGLETRANSLATE(D14201,""fr"",""en"")"),"#VALUE!")</f>
        <v>#VALUE!</v>
      </c>
    </row>
    <row r="14202" ht="15.75" customHeight="1">
      <c r="A14202" s="1" t="s">
        <v>4625</v>
      </c>
      <c r="B14202" s="1">
        <v>2.0</v>
      </c>
      <c r="C14202" s="1" t="s">
        <v>30115</v>
      </c>
      <c r="D14202" s="1" t="s">
        <v>30116</v>
      </c>
      <c r="E14202" s="1" t="s">
        <v>10</v>
      </c>
      <c r="F14202" s="1" t="s">
        <v>11</v>
      </c>
      <c r="G14202" s="1" t="str">
        <f>IFERROR(__xludf.DUMMYFUNCTION("GOOGLETRANSLATE(D14202,""fr"",""en"")"),"#VALUE!")</f>
        <v>#VALUE!</v>
      </c>
    </row>
    <row r="14203" ht="15.75" customHeight="1">
      <c r="A14203" s="1" t="s">
        <v>8105</v>
      </c>
      <c r="B14203" s="1">
        <v>4.0</v>
      </c>
      <c r="C14203" s="1" t="s">
        <v>30117</v>
      </c>
      <c r="D14203" s="1" t="s">
        <v>30118</v>
      </c>
      <c r="E14203" s="1" t="s">
        <v>43</v>
      </c>
      <c r="F14203" s="1" t="s">
        <v>30</v>
      </c>
      <c r="G14203" s="1" t="str">
        <f>IFERROR(__xludf.DUMMYFUNCTION("GOOGLETRANSLATE(D14203,""fr"",""en"")"),"#VALUE!")</f>
        <v>#VALUE!</v>
      </c>
    </row>
    <row r="14204" ht="15.75" customHeight="1">
      <c r="A14204" s="1" t="s">
        <v>10662</v>
      </c>
      <c r="B14204" s="1">
        <v>5.0</v>
      </c>
      <c r="C14204" s="1" t="s">
        <v>30119</v>
      </c>
      <c r="D14204" s="1" t="s">
        <v>30120</v>
      </c>
      <c r="E14204" s="1" t="s">
        <v>448</v>
      </c>
      <c r="F14204" s="1" t="s">
        <v>84</v>
      </c>
      <c r="G14204" s="1" t="str">
        <f>IFERROR(__xludf.DUMMYFUNCTION("GOOGLETRANSLATE(D14204,""fr"",""en"")"),"#VALUE!")</f>
        <v>#VALUE!</v>
      </c>
    </row>
    <row r="14205" ht="15.75" customHeight="1">
      <c r="A14205" s="1" t="s">
        <v>445</v>
      </c>
      <c r="B14205" s="1">
        <v>4.0</v>
      </c>
      <c r="C14205" s="1" t="s">
        <v>30121</v>
      </c>
      <c r="D14205" s="1" t="s">
        <v>30122</v>
      </c>
      <c r="E14205" s="1" t="s">
        <v>10</v>
      </c>
      <c r="F14205" s="1" t="s">
        <v>11</v>
      </c>
      <c r="G14205" s="1" t="str">
        <f>IFERROR(__xludf.DUMMYFUNCTION("GOOGLETRANSLATE(D14205,""fr"",""en"")"),"#VALUE!")</f>
        <v>#VALUE!</v>
      </c>
    </row>
    <row r="14206" ht="15.75" customHeight="1">
      <c r="A14206" s="1" t="s">
        <v>2776</v>
      </c>
      <c r="B14206" s="1">
        <v>1.0</v>
      </c>
      <c r="C14206" s="1" t="s">
        <v>30123</v>
      </c>
      <c r="D14206" s="1" t="s">
        <v>30124</v>
      </c>
      <c r="E14206" s="1" t="s">
        <v>47</v>
      </c>
      <c r="F14206" s="1" t="s">
        <v>48</v>
      </c>
      <c r="G14206" s="1" t="str">
        <f>IFERROR(__xludf.DUMMYFUNCTION("GOOGLETRANSLATE(D14206,""fr"",""en"")"),"#VALUE!")</f>
        <v>#VALUE!</v>
      </c>
    </row>
    <row r="14207" ht="15.75" customHeight="1">
      <c r="A14207" s="1" t="s">
        <v>30125</v>
      </c>
      <c r="B14207" s="1">
        <v>1.0</v>
      </c>
      <c r="C14207" s="1" t="s">
        <v>30126</v>
      </c>
      <c r="D14207" s="1" t="s">
        <v>30127</v>
      </c>
      <c r="E14207" s="1" t="s">
        <v>52</v>
      </c>
      <c r="F14207" s="1" t="s">
        <v>11</v>
      </c>
      <c r="G14207" s="1" t="str">
        <f>IFERROR(__xludf.DUMMYFUNCTION("GOOGLETRANSLATE(D14207,""fr"",""en"")"),"#VALUE!")</f>
        <v>#VALUE!</v>
      </c>
    </row>
    <row r="14208" ht="15.75" customHeight="1">
      <c r="A14208" s="1" t="s">
        <v>798</v>
      </c>
      <c r="B14208" s="1">
        <v>4.0</v>
      </c>
      <c r="C14208" s="1" t="s">
        <v>30128</v>
      </c>
      <c r="D14208" s="1" t="s">
        <v>30129</v>
      </c>
      <c r="E14208" s="1" t="s">
        <v>10</v>
      </c>
      <c r="F14208" s="1" t="s">
        <v>11</v>
      </c>
      <c r="G14208" s="1" t="str">
        <f>IFERROR(__xludf.DUMMYFUNCTION("GOOGLETRANSLATE(D14208,""fr"",""en"")"),"#VALUE!")</f>
        <v>#VALUE!</v>
      </c>
    </row>
    <row r="14209" ht="15.75" customHeight="1">
      <c r="A14209" s="1" t="s">
        <v>4625</v>
      </c>
      <c r="B14209" s="1">
        <v>4.0</v>
      </c>
      <c r="C14209" s="1" t="s">
        <v>30130</v>
      </c>
      <c r="D14209" s="1" t="s">
        <v>30131</v>
      </c>
      <c r="E14209" s="1" t="s">
        <v>448</v>
      </c>
      <c r="F14209" s="1" t="s">
        <v>84</v>
      </c>
      <c r="G14209" s="1" t="str">
        <f>IFERROR(__xludf.DUMMYFUNCTION("GOOGLETRANSLATE(D14209,""fr"",""en"")"),"#VALUE!")</f>
        <v>#VALUE!</v>
      </c>
    </row>
    <row r="14210" ht="15.75" customHeight="1">
      <c r="A14210" s="1" t="s">
        <v>724</v>
      </c>
      <c r="B14210" s="1">
        <v>4.0</v>
      </c>
      <c r="C14210" s="1" t="s">
        <v>30132</v>
      </c>
      <c r="D14210" s="1" t="s">
        <v>30133</v>
      </c>
      <c r="E14210" s="1" t="s">
        <v>21</v>
      </c>
      <c r="F14210" s="1" t="s">
        <v>11</v>
      </c>
      <c r="G14210" s="1" t="str">
        <f>IFERROR(__xludf.DUMMYFUNCTION("GOOGLETRANSLATE(D14210,""fr"",""en"")"),"#VALUE!")</f>
        <v>#VALUE!</v>
      </c>
    </row>
    <row r="14211" ht="15.75" customHeight="1">
      <c r="A14211" s="1" t="s">
        <v>2272</v>
      </c>
      <c r="B14211" s="1">
        <v>5.0</v>
      </c>
      <c r="C14211" s="1" t="s">
        <v>30134</v>
      </c>
      <c r="D14211" s="1" t="s">
        <v>30135</v>
      </c>
      <c r="E14211" s="1" t="s">
        <v>10</v>
      </c>
      <c r="F14211" s="1" t="s">
        <v>11</v>
      </c>
      <c r="G14211" s="1" t="str">
        <f>IFERROR(__xludf.DUMMYFUNCTION("GOOGLETRANSLATE(D14211,""fr"",""en"")"),"#VALUE!")</f>
        <v>#VALUE!</v>
      </c>
    </row>
    <row r="14212" ht="15.75" customHeight="1">
      <c r="A14212" s="1" t="s">
        <v>9992</v>
      </c>
      <c r="B14212" s="1">
        <v>3.0</v>
      </c>
      <c r="C14212" s="1" t="s">
        <v>30136</v>
      </c>
      <c r="D14212" s="1" t="s">
        <v>30137</v>
      </c>
      <c r="E14212" s="1" t="s">
        <v>273</v>
      </c>
      <c r="F14212" s="1" t="s">
        <v>11</v>
      </c>
      <c r="G14212" s="1" t="str">
        <f>IFERROR(__xludf.DUMMYFUNCTION("GOOGLETRANSLATE(D14212,""fr"",""en"")"),"#VALUE!")</f>
        <v>#VALUE!</v>
      </c>
    </row>
    <row r="14213" ht="15.75" customHeight="1">
      <c r="A14213" s="1" t="s">
        <v>5677</v>
      </c>
      <c r="B14213" s="1">
        <v>1.0</v>
      </c>
      <c r="C14213" s="1" t="s">
        <v>30138</v>
      </c>
      <c r="D14213" s="1" t="s">
        <v>30139</v>
      </c>
      <c r="E14213" s="1" t="s">
        <v>254</v>
      </c>
      <c r="F14213" s="1" t="s">
        <v>66</v>
      </c>
      <c r="G14213" s="1" t="str">
        <f>IFERROR(__xludf.DUMMYFUNCTION("GOOGLETRANSLATE(D14213,""fr"",""en"")"),"#VALUE!")</f>
        <v>#VALUE!</v>
      </c>
    </row>
    <row r="14214" ht="15.75" customHeight="1">
      <c r="A14214" s="1" t="s">
        <v>3727</v>
      </c>
      <c r="B14214" s="1">
        <v>5.0</v>
      </c>
      <c r="C14214" s="1" t="s">
        <v>30140</v>
      </c>
      <c r="D14214" s="1" t="s">
        <v>30141</v>
      </c>
      <c r="E14214" s="1" t="s">
        <v>10</v>
      </c>
      <c r="F14214" s="1" t="s">
        <v>11</v>
      </c>
      <c r="G14214" s="1" t="str">
        <f>IFERROR(__xludf.DUMMYFUNCTION("GOOGLETRANSLATE(D14214,""fr"",""en"")"),"#VALUE!")</f>
        <v>#VALUE!</v>
      </c>
    </row>
    <row r="14215" ht="15.75" customHeight="1">
      <c r="A14215" s="1" t="s">
        <v>1198</v>
      </c>
      <c r="B14215" s="1">
        <v>5.0</v>
      </c>
      <c r="C14215" s="1" t="s">
        <v>30142</v>
      </c>
      <c r="D14215" s="1" t="s">
        <v>30143</v>
      </c>
      <c r="E14215" s="1" t="s">
        <v>176</v>
      </c>
      <c r="F14215" s="1" t="s">
        <v>66</v>
      </c>
      <c r="G14215" s="1" t="str">
        <f>IFERROR(__xludf.DUMMYFUNCTION("GOOGLETRANSLATE(D14215,""fr"",""en"")"),"#VALUE!")</f>
        <v>#VALUE!</v>
      </c>
    </row>
    <row r="14216" ht="15.75" customHeight="1">
      <c r="A14216" s="1" t="s">
        <v>2120</v>
      </c>
      <c r="B14216" s="1">
        <v>5.0</v>
      </c>
      <c r="C14216" s="1" t="s">
        <v>30144</v>
      </c>
      <c r="D14216" s="1" t="s">
        <v>30145</v>
      </c>
      <c r="E14216" s="1" t="s">
        <v>292</v>
      </c>
      <c r="F14216" s="1" t="s">
        <v>11</v>
      </c>
      <c r="G14216" s="1" t="str">
        <f>IFERROR(__xludf.DUMMYFUNCTION("GOOGLETRANSLATE(D14216,""fr"",""en"")"),"#VALUE!")</f>
        <v>#VALUE!</v>
      </c>
    </row>
    <row r="14217" ht="15.75" customHeight="1">
      <c r="A14217" s="1" t="s">
        <v>1562</v>
      </c>
      <c r="B14217" s="1">
        <v>5.0</v>
      </c>
      <c r="C14217" s="1" t="s">
        <v>30146</v>
      </c>
      <c r="D14217" s="1" t="s">
        <v>30147</v>
      </c>
      <c r="E14217" s="1" t="s">
        <v>176</v>
      </c>
      <c r="F14217" s="1" t="s">
        <v>66</v>
      </c>
      <c r="G14217" s="1" t="str">
        <f>IFERROR(__xludf.DUMMYFUNCTION("GOOGLETRANSLATE(D14217,""fr"",""en"")"),"#VALUE!")</f>
        <v>#VALUE!</v>
      </c>
    </row>
    <row r="14218" ht="15.75" customHeight="1">
      <c r="A14218" s="1" t="s">
        <v>30148</v>
      </c>
      <c r="B14218" s="1">
        <v>5.0</v>
      </c>
      <c r="C14218" s="1" t="s">
        <v>30149</v>
      </c>
      <c r="D14218" s="1" t="s">
        <v>30150</v>
      </c>
      <c r="E14218" s="1" t="s">
        <v>21</v>
      </c>
      <c r="F14218" s="1" t="s">
        <v>11</v>
      </c>
      <c r="G14218" s="1" t="str">
        <f>IFERROR(__xludf.DUMMYFUNCTION("GOOGLETRANSLATE(D14218,""fr"",""en"")"),"#VALUE!")</f>
        <v>#VALUE!</v>
      </c>
    </row>
    <row r="14219" ht="15.75" customHeight="1">
      <c r="A14219" s="1" t="s">
        <v>126</v>
      </c>
      <c r="B14219" s="1">
        <v>5.0</v>
      </c>
      <c r="C14219" s="1" t="s">
        <v>30151</v>
      </c>
      <c r="D14219" s="1" t="s">
        <v>30152</v>
      </c>
      <c r="E14219" s="1" t="s">
        <v>10</v>
      </c>
      <c r="F14219" s="1" t="s">
        <v>11</v>
      </c>
      <c r="G14219" s="1" t="str">
        <f>IFERROR(__xludf.DUMMYFUNCTION("GOOGLETRANSLATE(D14219,""fr"",""en"")"),"#VALUE!")</f>
        <v>#VALUE!</v>
      </c>
    </row>
    <row r="14220" ht="15.75" customHeight="1">
      <c r="A14220" s="1" t="s">
        <v>4832</v>
      </c>
      <c r="B14220" s="1">
        <v>4.0</v>
      </c>
      <c r="C14220" s="1" t="s">
        <v>30153</v>
      </c>
      <c r="D14220" s="1" t="s">
        <v>30154</v>
      </c>
      <c r="E14220" s="1" t="s">
        <v>10</v>
      </c>
      <c r="F14220" s="1" t="s">
        <v>11</v>
      </c>
      <c r="G14220" s="1" t="str">
        <f>IFERROR(__xludf.DUMMYFUNCTION("GOOGLETRANSLATE(D14220,""fr"",""en"")"),"#VALUE!")</f>
        <v>#VALUE!</v>
      </c>
    </row>
    <row r="14221" ht="15.75" customHeight="1">
      <c r="A14221" s="1" t="s">
        <v>30155</v>
      </c>
      <c r="B14221" s="1">
        <v>5.0</v>
      </c>
      <c r="C14221" s="1" t="s">
        <v>30156</v>
      </c>
      <c r="D14221" s="1" t="s">
        <v>30157</v>
      </c>
      <c r="E14221" s="1" t="s">
        <v>614</v>
      </c>
      <c r="F14221" s="1" t="s">
        <v>30</v>
      </c>
      <c r="G14221" s="1" t="str">
        <f>IFERROR(__xludf.DUMMYFUNCTION("GOOGLETRANSLATE(D14221,""fr"",""en"")"),"#VALUE!")</f>
        <v>#VALUE!</v>
      </c>
    </row>
    <row r="14222" ht="15.75" customHeight="1">
      <c r="A14222" s="1" t="s">
        <v>18</v>
      </c>
      <c r="B14222" s="1">
        <v>5.0</v>
      </c>
      <c r="C14222" s="1" t="s">
        <v>30158</v>
      </c>
      <c r="D14222" s="1" t="s">
        <v>30159</v>
      </c>
      <c r="E14222" s="1" t="s">
        <v>21</v>
      </c>
      <c r="F14222" s="1" t="s">
        <v>11</v>
      </c>
      <c r="G14222" s="1" t="str">
        <f>IFERROR(__xludf.DUMMYFUNCTION("GOOGLETRANSLATE(D14222,""fr"",""en"")"),"#VALUE!")</f>
        <v>#VALUE!</v>
      </c>
    </row>
    <row r="14223" ht="15.75" customHeight="1">
      <c r="A14223" s="1" t="s">
        <v>3186</v>
      </c>
      <c r="B14223" s="1">
        <v>4.0</v>
      </c>
      <c r="C14223" s="1" t="s">
        <v>30160</v>
      </c>
      <c r="D14223" s="1" t="s">
        <v>30161</v>
      </c>
      <c r="E14223" s="1" t="s">
        <v>10</v>
      </c>
      <c r="F14223" s="1" t="s">
        <v>11</v>
      </c>
      <c r="G14223" s="1" t="str">
        <f>IFERROR(__xludf.DUMMYFUNCTION("GOOGLETRANSLATE(D14223,""fr"",""en"")"),"#VALUE!")</f>
        <v>#VALUE!</v>
      </c>
    </row>
    <row r="14224" ht="15.75" customHeight="1">
      <c r="A14224" s="1" t="s">
        <v>5672</v>
      </c>
      <c r="B14224" s="1">
        <v>4.0</v>
      </c>
      <c r="C14224" s="1" t="s">
        <v>30162</v>
      </c>
      <c r="D14224" s="1" t="s">
        <v>30163</v>
      </c>
      <c r="E14224" s="1" t="s">
        <v>169</v>
      </c>
      <c r="F14224" s="1" t="s">
        <v>11</v>
      </c>
      <c r="G14224" s="1" t="str">
        <f>IFERROR(__xludf.DUMMYFUNCTION("GOOGLETRANSLATE(D14224,""fr"",""en"")"),"#VALUE!")</f>
        <v>#VALUE!</v>
      </c>
    </row>
    <row r="14225" ht="15.75" customHeight="1">
      <c r="A14225" s="1" t="s">
        <v>231</v>
      </c>
      <c r="B14225" s="1">
        <v>5.0</v>
      </c>
      <c r="C14225" s="1" t="s">
        <v>30164</v>
      </c>
      <c r="D14225" s="1" t="s">
        <v>30165</v>
      </c>
      <c r="E14225" s="1" t="s">
        <v>21</v>
      </c>
      <c r="F14225" s="1" t="s">
        <v>11</v>
      </c>
      <c r="G14225" s="1" t="str">
        <f>IFERROR(__xludf.DUMMYFUNCTION("GOOGLETRANSLATE(D14225,""fr"",""en"")"),"#VALUE!")</f>
        <v>#VALUE!</v>
      </c>
    </row>
    <row r="14226" ht="15.75" customHeight="1">
      <c r="A14226" s="1" t="s">
        <v>1607</v>
      </c>
      <c r="B14226" s="1">
        <v>3.0</v>
      </c>
      <c r="C14226" s="1" t="s">
        <v>30166</v>
      </c>
      <c r="D14226" s="1" t="s">
        <v>30167</v>
      </c>
      <c r="E14226" s="1" t="s">
        <v>484</v>
      </c>
      <c r="F14226" s="1" t="s">
        <v>30</v>
      </c>
      <c r="G14226" s="1" t="str">
        <f>IFERROR(__xludf.DUMMYFUNCTION("GOOGLETRANSLATE(D14226,""fr"",""en"")"),"#VALUE!")</f>
        <v>#VALUE!</v>
      </c>
    </row>
    <row r="14227" ht="15.75" customHeight="1">
      <c r="A14227" s="1" t="s">
        <v>597</v>
      </c>
      <c r="B14227" s="1">
        <v>3.0</v>
      </c>
      <c r="C14227" s="1" t="s">
        <v>30168</v>
      </c>
      <c r="D14227" s="1" t="s">
        <v>30169</v>
      </c>
      <c r="E14227" s="1" t="s">
        <v>10</v>
      </c>
      <c r="F14227" s="1" t="s">
        <v>11</v>
      </c>
      <c r="G14227" s="1" t="str">
        <f>IFERROR(__xludf.DUMMYFUNCTION("GOOGLETRANSLATE(D14227,""fr"",""en"")"),"#VALUE!")</f>
        <v>#VALUE!</v>
      </c>
    </row>
    <row r="14228" ht="15.75" customHeight="1">
      <c r="A14228" s="1" t="s">
        <v>2135</v>
      </c>
      <c r="B14228" s="1">
        <v>4.0</v>
      </c>
      <c r="C14228" s="1" t="s">
        <v>30170</v>
      </c>
      <c r="D14228" s="1" t="s">
        <v>30171</v>
      </c>
      <c r="E14228" s="1" t="s">
        <v>21</v>
      </c>
      <c r="F14228" s="1" t="s">
        <v>11</v>
      </c>
      <c r="G14228" s="1" t="str">
        <f>IFERROR(__xludf.DUMMYFUNCTION("GOOGLETRANSLATE(D14228,""fr"",""en"")"),"#VALUE!")</f>
        <v>#VALUE!</v>
      </c>
    </row>
    <row r="14229" ht="15.75" customHeight="1">
      <c r="A14229" s="1" t="s">
        <v>1421</v>
      </c>
      <c r="B14229" s="1">
        <v>5.0</v>
      </c>
      <c r="C14229" s="1" t="s">
        <v>30172</v>
      </c>
      <c r="D14229" s="1" t="s">
        <v>30173</v>
      </c>
      <c r="E14229" s="1" t="s">
        <v>10</v>
      </c>
      <c r="F14229" s="1" t="s">
        <v>11</v>
      </c>
      <c r="G14229" s="1" t="str">
        <f>IFERROR(__xludf.DUMMYFUNCTION("GOOGLETRANSLATE(D14229,""fr"",""en"")"),"#VALUE!")</f>
        <v>#VALUE!</v>
      </c>
    </row>
    <row r="14230" ht="15.75" customHeight="1">
      <c r="A14230" s="1" t="s">
        <v>681</v>
      </c>
      <c r="B14230" s="1">
        <v>3.0</v>
      </c>
      <c r="C14230" s="1" t="s">
        <v>30174</v>
      </c>
      <c r="D14230" s="1" t="s">
        <v>30175</v>
      </c>
      <c r="E14230" s="1" t="s">
        <v>21</v>
      </c>
      <c r="F14230" s="1" t="s">
        <v>11</v>
      </c>
      <c r="G14230" s="1" t="str">
        <f>IFERROR(__xludf.DUMMYFUNCTION("GOOGLETRANSLATE(D14230,""fr"",""en"")"),"#VALUE!")</f>
        <v>#VALUE!</v>
      </c>
    </row>
    <row r="14231" ht="15.75" customHeight="1">
      <c r="A14231" s="1" t="s">
        <v>1940</v>
      </c>
      <c r="B14231" s="1">
        <v>5.0</v>
      </c>
      <c r="C14231" s="1" t="s">
        <v>30176</v>
      </c>
      <c r="D14231" s="1" t="s">
        <v>30177</v>
      </c>
      <c r="E14231" s="1" t="s">
        <v>21</v>
      </c>
      <c r="F14231" s="1" t="s">
        <v>11</v>
      </c>
      <c r="G14231" s="1" t="str">
        <f>IFERROR(__xludf.DUMMYFUNCTION("GOOGLETRANSLATE(D14231,""fr"",""en"")"),"#VALUE!")</f>
        <v>#VALUE!</v>
      </c>
    </row>
    <row r="14232" ht="15.75" customHeight="1">
      <c r="A14232" s="1" t="s">
        <v>704</v>
      </c>
      <c r="B14232" s="1">
        <v>5.0</v>
      </c>
      <c r="C14232" s="1" t="s">
        <v>30178</v>
      </c>
      <c r="D14232" s="1" t="s">
        <v>30179</v>
      </c>
      <c r="E14232" s="1" t="s">
        <v>10</v>
      </c>
      <c r="F14232" s="1" t="s">
        <v>11</v>
      </c>
      <c r="G14232" s="1" t="str">
        <f>IFERROR(__xludf.DUMMYFUNCTION("GOOGLETRANSLATE(D14232,""fr"",""en"")"),"#VALUE!")</f>
        <v>#VALUE!</v>
      </c>
    </row>
    <row r="14233" ht="15.75" customHeight="1">
      <c r="A14233" s="1" t="s">
        <v>17300</v>
      </c>
      <c r="B14233" s="1">
        <v>1.0</v>
      </c>
      <c r="C14233" s="1" t="s">
        <v>30180</v>
      </c>
      <c r="D14233" s="1" t="s">
        <v>30181</v>
      </c>
      <c r="E14233" s="1" t="s">
        <v>38</v>
      </c>
      <c r="F14233" s="1" t="s">
        <v>39</v>
      </c>
      <c r="G14233" s="1" t="str">
        <f>IFERROR(__xludf.DUMMYFUNCTION("GOOGLETRANSLATE(D14233,""fr"",""en"")"),"#VALUE!")</f>
        <v>#VALUE!</v>
      </c>
    </row>
    <row r="14234" ht="15.75" customHeight="1">
      <c r="A14234" s="1" t="s">
        <v>1403</v>
      </c>
      <c r="B14234" s="1">
        <v>2.0</v>
      </c>
      <c r="C14234" s="1" t="s">
        <v>30182</v>
      </c>
      <c r="D14234" s="1" t="s">
        <v>30183</v>
      </c>
      <c r="E14234" s="1" t="s">
        <v>29</v>
      </c>
      <c r="F14234" s="1" t="s">
        <v>30</v>
      </c>
      <c r="G14234" s="1" t="str">
        <f>IFERROR(__xludf.DUMMYFUNCTION("GOOGLETRANSLATE(D14234,""fr"",""en"")"),"#VALUE!")</f>
        <v>#VALUE!</v>
      </c>
    </row>
    <row r="14235" ht="15.75" customHeight="1">
      <c r="A14235" s="1" t="s">
        <v>23532</v>
      </c>
      <c r="B14235" s="1">
        <v>1.0</v>
      </c>
      <c r="C14235" s="1" t="s">
        <v>30184</v>
      </c>
      <c r="D14235" s="1" t="s">
        <v>30185</v>
      </c>
      <c r="E14235" s="1" t="s">
        <v>373</v>
      </c>
      <c r="F14235" s="1" t="s">
        <v>118</v>
      </c>
      <c r="G14235" s="1" t="str">
        <f>IFERROR(__xludf.DUMMYFUNCTION("GOOGLETRANSLATE(D14235,""fr"",""en"")"),"#VALUE!")</f>
        <v>#VALUE!</v>
      </c>
    </row>
    <row r="14236" ht="15.75" customHeight="1">
      <c r="A14236" s="1" t="s">
        <v>227</v>
      </c>
      <c r="B14236" s="1">
        <v>4.0</v>
      </c>
      <c r="C14236" s="1" t="s">
        <v>30186</v>
      </c>
      <c r="D14236" s="1" t="s">
        <v>30187</v>
      </c>
      <c r="E14236" s="1" t="s">
        <v>10</v>
      </c>
      <c r="F14236" s="1" t="s">
        <v>11</v>
      </c>
      <c r="G14236" s="1" t="str">
        <f>IFERROR(__xludf.DUMMYFUNCTION("GOOGLETRANSLATE(D14236,""fr"",""en"")"),"#VALUE!")</f>
        <v>#VALUE!</v>
      </c>
    </row>
    <row r="14237" ht="15.75" customHeight="1">
      <c r="A14237" s="1" t="s">
        <v>2258</v>
      </c>
      <c r="B14237" s="1">
        <v>1.0</v>
      </c>
      <c r="C14237" s="1" t="s">
        <v>30188</v>
      </c>
      <c r="D14237" s="1" t="s">
        <v>30189</v>
      </c>
      <c r="E14237" s="1" t="s">
        <v>109</v>
      </c>
      <c r="F14237" s="1" t="s">
        <v>11</v>
      </c>
      <c r="G14237" s="1" t="str">
        <f>IFERROR(__xludf.DUMMYFUNCTION("GOOGLETRANSLATE(D14237,""fr"",""en"")"),"#VALUE!")</f>
        <v>#VALUE!</v>
      </c>
    </row>
    <row r="14238" ht="15.75" customHeight="1">
      <c r="A14238" s="1" t="s">
        <v>3169</v>
      </c>
      <c r="B14238" s="1">
        <v>1.0</v>
      </c>
      <c r="C14238" s="1" t="s">
        <v>30190</v>
      </c>
      <c r="D14238" s="1" t="s">
        <v>30191</v>
      </c>
      <c r="E14238" s="1" t="s">
        <v>52</v>
      </c>
      <c r="F14238" s="1" t="s">
        <v>48</v>
      </c>
      <c r="G14238" s="1" t="str">
        <f>IFERROR(__xludf.DUMMYFUNCTION("GOOGLETRANSLATE(D14238,""fr"",""en"")"),"#VALUE!")</f>
        <v>#VALUE!</v>
      </c>
    </row>
    <row r="14239" ht="15.75" customHeight="1">
      <c r="A14239" s="1" t="s">
        <v>1180</v>
      </c>
      <c r="B14239" s="1">
        <v>5.0</v>
      </c>
      <c r="C14239" s="1" t="s">
        <v>30192</v>
      </c>
      <c r="D14239" s="1" t="s">
        <v>30193</v>
      </c>
      <c r="E14239" s="1" t="s">
        <v>10</v>
      </c>
      <c r="F14239" s="1" t="s">
        <v>11</v>
      </c>
      <c r="G14239" s="1" t="str">
        <f>IFERROR(__xludf.DUMMYFUNCTION("GOOGLETRANSLATE(D14239,""fr"",""en"")"),"#VALUE!")</f>
        <v>#VALUE!</v>
      </c>
    </row>
    <row r="14240" ht="15.75" customHeight="1">
      <c r="A14240" s="1" t="s">
        <v>758</v>
      </c>
      <c r="B14240" s="1">
        <v>4.0</v>
      </c>
      <c r="C14240" s="1" t="s">
        <v>30194</v>
      </c>
      <c r="D14240" s="1" t="s">
        <v>30195</v>
      </c>
      <c r="E14240" s="1" t="s">
        <v>10</v>
      </c>
      <c r="F14240" s="1" t="s">
        <v>11</v>
      </c>
      <c r="G14240" s="1" t="str">
        <f>IFERROR(__xludf.DUMMYFUNCTION("GOOGLETRANSLATE(D14240,""fr"",""en"")"),"#VALUE!")</f>
        <v>#VALUE!</v>
      </c>
    </row>
    <row r="14241" ht="15.75" customHeight="1">
      <c r="A14241" s="1" t="s">
        <v>341</v>
      </c>
      <c r="B14241" s="1">
        <v>1.0</v>
      </c>
      <c r="C14241" s="1" t="s">
        <v>30196</v>
      </c>
      <c r="D14241" s="1" t="s">
        <v>30197</v>
      </c>
      <c r="E14241" s="1" t="s">
        <v>296</v>
      </c>
      <c r="F14241" s="1" t="s">
        <v>110</v>
      </c>
      <c r="G14241" s="1" t="str">
        <f>IFERROR(__xludf.DUMMYFUNCTION("GOOGLETRANSLATE(D14241,""fr"",""en"")"),"#VALUE!")</f>
        <v>#VALUE!</v>
      </c>
    </row>
    <row r="14242" ht="15.75" customHeight="1">
      <c r="A14242" s="1" t="s">
        <v>13007</v>
      </c>
      <c r="B14242" s="1">
        <v>3.0</v>
      </c>
      <c r="C14242" s="1" t="s">
        <v>30198</v>
      </c>
      <c r="D14242" s="1" t="s">
        <v>30199</v>
      </c>
      <c r="E14242" s="1" t="s">
        <v>117</v>
      </c>
      <c r="F14242" s="1" t="s">
        <v>48</v>
      </c>
      <c r="G14242" s="1" t="str">
        <f>IFERROR(__xludf.DUMMYFUNCTION("GOOGLETRANSLATE(D14242,""fr"",""en"")"),"#VALUE!")</f>
        <v>#VALUE!</v>
      </c>
    </row>
    <row r="14243" ht="15.75" customHeight="1">
      <c r="A14243" s="1" t="s">
        <v>2896</v>
      </c>
      <c r="B14243" s="1">
        <v>5.0</v>
      </c>
      <c r="C14243" s="1" t="s">
        <v>30200</v>
      </c>
      <c r="D14243" s="1" t="s">
        <v>30201</v>
      </c>
      <c r="E14243" s="1" t="s">
        <v>21</v>
      </c>
      <c r="F14243" s="1" t="s">
        <v>11</v>
      </c>
      <c r="G14243" s="1" t="str">
        <f>IFERROR(__xludf.DUMMYFUNCTION("GOOGLETRANSLATE(D14243,""fr"",""en"")"),"#VALUE!")</f>
        <v>#VALUE!</v>
      </c>
    </row>
    <row r="14244" ht="15.75" customHeight="1">
      <c r="A14244" s="1" t="s">
        <v>2343</v>
      </c>
      <c r="B14244" s="1">
        <v>4.0</v>
      </c>
      <c r="C14244" s="1" t="s">
        <v>30202</v>
      </c>
      <c r="D14244" s="1" t="s">
        <v>30203</v>
      </c>
      <c r="E14244" s="1" t="s">
        <v>10</v>
      </c>
      <c r="F14244" s="1" t="s">
        <v>11</v>
      </c>
      <c r="G14244" s="1" t="str">
        <f>IFERROR(__xludf.DUMMYFUNCTION("GOOGLETRANSLATE(D14244,""fr"",""en"")"),"#VALUE!")</f>
        <v>#VALUE!</v>
      </c>
    </row>
    <row r="14245" ht="15.75" customHeight="1">
      <c r="A14245" s="1" t="s">
        <v>4290</v>
      </c>
      <c r="B14245" s="1">
        <v>5.0</v>
      </c>
      <c r="C14245" s="1" t="s">
        <v>30204</v>
      </c>
      <c r="D14245" s="1" t="s">
        <v>30205</v>
      </c>
      <c r="E14245" s="1" t="s">
        <v>21</v>
      </c>
      <c r="F14245" s="1" t="s">
        <v>11</v>
      </c>
      <c r="G14245" s="1" t="str">
        <f>IFERROR(__xludf.DUMMYFUNCTION("GOOGLETRANSLATE(D14245,""fr"",""en"")"),"#VALUE!")</f>
        <v>#VALUE!</v>
      </c>
    </row>
    <row r="14246" ht="15.75" customHeight="1">
      <c r="A14246" s="1" t="s">
        <v>532</v>
      </c>
      <c r="B14246" s="1">
        <v>5.0</v>
      </c>
      <c r="C14246" s="1" t="s">
        <v>30206</v>
      </c>
      <c r="D14246" s="1" t="s">
        <v>30207</v>
      </c>
      <c r="E14246" s="1" t="s">
        <v>1192</v>
      </c>
      <c r="F14246" s="1" t="s">
        <v>39</v>
      </c>
      <c r="G14246" s="1" t="str">
        <f>IFERROR(__xludf.DUMMYFUNCTION("GOOGLETRANSLATE(D14246,""fr"",""en"")"),"#VALUE!")</f>
        <v>#VALUE!</v>
      </c>
    </row>
    <row r="14247" ht="15.75" customHeight="1">
      <c r="A14247" s="1" t="s">
        <v>603</v>
      </c>
      <c r="B14247" s="1">
        <v>3.0</v>
      </c>
      <c r="C14247" s="1" t="s">
        <v>30208</v>
      </c>
      <c r="D14247" s="1" t="s">
        <v>30209</v>
      </c>
      <c r="E14247" s="1" t="s">
        <v>21</v>
      </c>
      <c r="F14247" s="1" t="s">
        <v>11</v>
      </c>
      <c r="G14247" s="1" t="str">
        <f>IFERROR(__xludf.DUMMYFUNCTION("GOOGLETRANSLATE(D14247,""fr"",""en"")"),"#VALUE!")</f>
        <v>#VALUE!</v>
      </c>
    </row>
    <row r="14248" ht="15.75" customHeight="1">
      <c r="A14248" s="1" t="s">
        <v>647</v>
      </c>
      <c r="B14248" s="1">
        <v>2.0</v>
      </c>
      <c r="C14248" s="1" t="s">
        <v>30210</v>
      </c>
      <c r="D14248" s="1" t="s">
        <v>30211</v>
      </c>
      <c r="E14248" s="1" t="s">
        <v>484</v>
      </c>
      <c r="F14248" s="1" t="s">
        <v>30</v>
      </c>
      <c r="G14248" s="1" t="str">
        <f>IFERROR(__xludf.DUMMYFUNCTION("GOOGLETRANSLATE(D14248,""fr"",""en"")"),"#VALUE!")</f>
        <v>#VALUE!</v>
      </c>
    </row>
    <row r="14249" ht="15.75" customHeight="1">
      <c r="A14249" s="1" t="s">
        <v>2982</v>
      </c>
      <c r="B14249" s="1">
        <v>1.0</v>
      </c>
      <c r="C14249" s="1" t="s">
        <v>30212</v>
      </c>
      <c r="D14249" s="1" t="s">
        <v>30213</v>
      </c>
      <c r="E14249" s="1" t="s">
        <v>125</v>
      </c>
      <c r="F14249" s="1" t="s">
        <v>11</v>
      </c>
      <c r="G14249" s="1" t="str">
        <f>IFERROR(__xludf.DUMMYFUNCTION("GOOGLETRANSLATE(D14249,""fr"",""en"")"),"#VALUE!")</f>
        <v>#VALUE!</v>
      </c>
    </row>
    <row r="14250" ht="15.75" customHeight="1">
      <c r="A14250" s="1" t="s">
        <v>7543</v>
      </c>
      <c r="B14250" s="1">
        <v>1.0</v>
      </c>
      <c r="C14250" s="1" t="s">
        <v>30214</v>
      </c>
      <c r="D14250" s="1" t="s">
        <v>30215</v>
      </c>
      <c r="E14250" s="1" t="s">
        <v>373</v>
      </c>
      <c r="F14250" s="1" t="s">
        <v>118</v>
      </c>
      <c r="G14250" s="1" t="str">
        <f>IFERROR(__xludf.DUMMYFUNCTION("GOOGLETRANSLATE(D14250,""fr"",""en"")"),"#VALUE!")</f>
        <v>#VALUE!</v>
      </c>
    </row>
    <row r="14251" ht="15.75" customHeight="1">
      <c r="A14251" s="1" t="s">
        <v>377</v>
      </c>
      <c r="B14251" s="1">
        <v>5.0</v>
      </c>
      <c r="C14251" s="1" t="s">
        <v>30216</v>
      </c>
      <c r="D14251" s="1" t="s">
        <v>30217</v>
      </c>
      <c r="E14251" s="1" t="s">
        <v>10</v>
      </c>
      <c r="F14251" s="1" t="s">
        <v>11</v>
      </c>
      <c r="G14251" s="1" t="str">
        <f>IFERROR(__xludf.DUMMYFUNCTION("GOOGLETRANSLATE(D14251,""fr"",""en"")"),"#VALUE!")</f>
        <v>#VALUE!</v>
      </c>
    </row>
    <row r="14252" ht="15.75" customHeight="1">
      <c r="A14252" s="1" t="s">
        <v>267</v>
      </c>
      <c r="B14252" s="1">
        <v>5.0</v>
      </c>
      <c r="C14252" s="1" t="s">
        <v>30218</v>
      </c>
      <c r="D14252" s="1" t="s">
        <v>30219</v>
      </c>
      <c r="E14252" s="1" t="s">
        <v>169</v>
      </c>
      <c r="F14252" s="1" t="s">
        <v>11</v>
      </c>
      <c r="G14252" s="1" t="str">
        <f>IFERROR(__xludf.DUMMYFUNCTION("GOOGLETRANSLATE(D14252,""fr"",""en"")"),"#VALUE!")</f>
        <v>#VALUE!</v>
      </c>
    </row>
    <row r="14253" ht="15.75" customHeight="1">
      <c r="A14253" s="1" t="s">
        <v>1135</v>
      </c>
      <c r="B14253" s="1">
        <v>2.0</v>
      </c>
      <c r="C14253" s="1" t="s">
        <v>30220</v>
      </c>
      <c r="D14253" s="1" t="s">
        <v>30221</v>
      </c>
      <c r="E14253" s="1" t="s">
        <v>10</v>
      </c>
      <c r="F14253" s="1" t="s">
        <v>11</v>
      </c>
      <c r="G14253" s="1" t="str">
        <f>IFERROR(__xludf.DUMMYFUNCTION("GOOGLETRANSLATE(D14253,""fr"",""en"")"),"#VALUE!")</f>
        <v>#VALUE!</v>
      </c>
    </row>
    <row r="14254" ht="15.75" customHeight="1">
      <c r="A14254" s="1" t="s">
        <v>166</v>
      </c>
      <c r="B14254" s="1">
        <v>4.0</v>
      </c>
      <c r="C14254" s="1" t="s">
        <v>30222</v>
      </c>
      <c r="D14254" s="1" t="s">
        <v>30223</v>
      </c>
      <c r="E14254" s="1" t="s">
        <v>21</v>
      </c>
      <c r="F14254" s="1" t="s">
        <v>11</v>
      </c>
      <c r="G14254" s="1" t="str">
        <f>IFERROR(__xludf.DUMMYFUNCTION("GOOGLETRANSLATE(D14254,""fr"",""en"")"),"#VALUE!")</f>
        <v>#VALUE!</v>
      </c>
    </row>
    <row r="14255" ht="15.75" customHeight="1">
      <c r="A14255" s="1" t="s">
        <v>4162</v>
      </c>
      <c r="B14255" s="1">
        <v>1.0</v>
      </c>
      <c r="C14255" s="1" t="s">
        <v>30224</v>
      </c>
      <c r="D14255" s="1" t="s">
        <v>30225</v>
      </c>
      <c r="E14255" s="1" t="s">
        <v>109</v>
      </c>
      <c r="F14255" s="1" t="s">
        <v>11</v>
      </c>
      <c r="G14255" s="1" t="str">
        <f>IFERROR(__xludf.DUMMYFUNCTION("GOOGLETRANSLATE(D14255,""fr"",""en"")"),"#VALUE!")</f>
        <v>#VALUE!</v>
      </c>
    </row>
    <row r="14256" ht="15.75" customHeight="1">
      <c r="A14256" s="1" t="s">
        <v>1177</v>
      </c>
      <c r="B14256" s="1">
        <v>4.0</v>
      </c>
      <c r="C14256" s="1" t="s">
        <v>30226</v>
      </c>
      <c r="D14256" s="1" t="s">
        <v>30227</v>
      </c>
      <c r="E14256" s="1" t="s">
        <v>10</v>
      </c>
      <c r="F14256" s="1" t="s">
        <v>11</v>
      </c>
      <c r="G14256" s="1" t="str">
        <f>IFERROR(__xludf.DUMMYFUNCTION("GOOGLETRANSLATE(D14256,""fr"",""en"")"),"#VALUE!")</f>
        <v>#VALUE!</v>
      </c>
    </row>
    <row r="14257" ht="15.75" customHeight="1">
      <c r="A14257" s="1" t="s">
        <v>4153</v>
      </c>
      <c r="B14257" s="1">
        <v>1.0</v>
      </c>
      <c r="C14257" s="1" t="s">
        <v>30228</v>
      </c>
      <c r="D14257" s="1" t="s">
        <v>30229</v>
      </c>
      <c r="E14257" s="1" t="s">
        <v>1192</v>
      </c>
      <c r="F14257" s="1" t="s">
        <v>110</v>
      </c>
      <c r="G14257" s="1" t="str">
        <f>IFERROR(__xludf.DUMMYFUNCTION("GOOGLETRANSLATE(D14257,""fr"",""en"")"),"#VALUE!")</f>
        <v>#VALUE!</v>
      </c>
    </row>
    <row r="14258" ht="15.75" customHeight="1">
      <c r="A14258" s="1" t="s">
        <v>119</v>
      </c>
      <c r="B14258" s="1">
        <v>4.0</v>
      </c>
      <c r="C14258" s="1" t="s">
        <v>30230</v>
      </c>
      <c r="D14258" s="1" t="s">
        <v>30231</v>
      </c>
      <c r="E14258" s="1" t="s">
        <v>10</v>
      </c>
      <c r="F14258" s="1" t="s">
        <v>11</v>
      </c>
      <c r="G14258" s="1" t="str">
        <f>IFERROR(__xludf.DUMMYFUNCTION("GOOGLETRANSLATE(D14258,""fr"",""en"")"),"#VALUE!")</f>
        <v>#VALUE!</v>
      </c>
    </row>
    <row r="14259" ht="15.75" customHeight="1">
      <c r="A14259" s="1" t="s">
        <v>1870</v>
      </c>
      <c r="B14259" s="1">
        <v>1.0</v>
      </c>
      <c r="C14259" s="1" t="s">
        <v>30232</v>
      </c>
      <c r="D14259" s="1" t="s">
        <v>30233</v>
      </c>
      <c r="E14259" s="1" t="s">
        <v>10</v>
      </c>
      <c r="F14259" s="1" t="s">
        <v>11</v>
      </c>
      <c r="G14259" s="1" t="str">
        <f>IFERROR(__xludf.DUMMYFUNCTION("GOOGLETRANSLATE(D14259,""fr"",""en"")"),"#VALUE!")</f>
        <v>#VALUE!</v>
      </c>
    </row>
    <row r="14260" ht="15.75" customHeight="1">
      <c r="A14260" s="1" t="s">
        <v>647</v>
      </c>
      <c r="B14260" s="1">
        <v>5.0</v>
      </c>
      <c r="C14260" s="1" t="s">
        <v>30234</v>
      </c>
      <c r="D14260" s="1" t="s">
        <v>30235</v>
      </c>
      <c r="E14260" s="1" t="s">
        <v>10</v>
      </c>
      <c r="F14260" s="1" t="s">
        <v>11</v>
      </c>
      <c r="G14260" s="1" t="str">
        <f>IFERROR(__xludf.DUMMYFUNCTION("GOOGLETRANSLATE(D14260,""fr"",""en"")"),"#VALUE!")</f>
        <v>#VALUE!</v>
      </c>
    </row>
    <row r="14261" ht="15.75" customHeight="1">
      <c r="A14261" s="1" t="s">
        <v>1057</v>
      </c>
      <c r="B14261" s="1">
        <v>1.0</v>
      </c>
      <c r="C14261" s="1" t="s">
        <v>30236</v>
      </c>
      <c r="D14261" s="1" t="s">
        <v>30237</v>
      </c>
      <c r="E14261" s="1" t="s">
        <v>10</v>
      </c>
      <c r="F14261" s="1" t="s">
        <v>11</v>
      </c>
      <c r="G14261" s="1" t="str">
        <f>IFERROR(__xludf.DUMMYFUNCTION("GOOGLETRANSLATE(D14261,""fr"",""en"")"),"#VALUE!")</f>
        <v>#VALUE!</v>
      </c>
    </row>
    <row r="14262" ht="15.75" customHeight="1">
      <c r="A14262" s="1" t="s">
        <v>3312</v>
      </c>
      <c r="B14262" s="1">
        <v>3.0</v>
      </c>
      <c r="C14262" s="1" t="s">
        <v>30238</v>
      </c>
      <c r="D14262" s="1" t="s">
        <v>30239</v>
      </c>
      <c r="E14262" s="1" t="s">
        <v>10</v>
      </c>
      <c r="F14262" s="1" t="s">
        <v>11</v>
      </c>
      <c r="G14262" s="1" t="str">
        <f>IFERROR(__xludf.DUMMYFUNCTION("GOOGLETRANSLATE(D14262,""fr"",""en"")"),"#VALUE!")</f>
        <v>#VALUE!</v>
      </c>
    </row>
    <row r="14263" ht="15.75" customHeight="1">
      <c r="A14263" s="1" t="s">
        <v>3222</v>
      </c>
      <c r="B14263" s="1">
        <v>3.0</v>
      </c>
      <c r="C14263" s="1" t="s">
        <v>30240</v>
      </c>
      <c r="D14263" s="1" t="s">
        <v>30241</v>
      </c>
      <c r="E14263" s="1" t="s">
        <v>254</v>
      </c>
      <c r="F14263" s="1" t="s">
        <v>66</v>
      </c>
      <c r="G14263" s="1" t="str">
        <f>IFERROR(__xludf.DUMMYFUNCTION("GOOGLETRANSLATE(D14263,""fr"",""en"")"),"#VALUE!")</f>
        <v>#VALUE!</v>
      </c>
    </row>
    <row r="14264" ht="15.75" customHeight="1">
      <c r="A14264" s="1" t="s">
        <v>227</v>
      </c>
      <c r="B14264" s="1">
        <v>4.0</v>
      </c>
      <c r="C14264" s="1" t="s">
        <v>30242</v>
      </c>
      <c r="D14264" s="1" t="s">
        <v>30243</v>
      </c>
      <c r="E14264" s="1" t="s">
        <v>21</v>
      </c>
      <c r="F14264" s="1" t="s">
        <v>11</v>
      </c>
      <c r="G14264" s="1" t="str">
        <f>IFERROR(__xludf.DUMMYFUNCTION("GOOGLETRANSLATE(D14264,""fr"",""en"")"),"#VALUE!")</f>
        <v>#VALUE!</v>
      </c>
    </row>
    <row r="14265" ht="15.75" customHeight="1">
      <c r="A14265" s="1" t="s">
        <v>5181</v>
      </c>
      <c r="B14265" s="1">
        <v>1.0</v>
      </c>
      <c r="C14265" s="1" t="s">
        <v>30244</v>
      </c>
      <c r="D14265" s="1" t="s">
        <v>30245</v>
      </c>
      <c r="E14265" s="1" t="s">
        <v>52</v>
      </c>
      <c r="F14265" s="1" t="s">
        <v>11</v>
      </c>
      <c r="G14265" s="1" t="str">
        <f>IFERROR(__xludf.DUMMYFUNCTION("GOOGLETRANSLATE(D14265,""fr"",""en"")"),"#VALUE!")</f>
        <v>#VALUE!</v>
      </c>
    </row>
    <row r="14266" ht="15.75" customHeight="1">
      <c r="A14266" s="1" t="s">
        <v>1259</v>
      </c>
      <c r="B14266" s="1">
        <v>1.0</v>
      </c>
      <c r="C14266" s="1" t="s">
        <v>30246</v>
      </c>
      <c r="D14266" s="1" t="s">
        <v>30247</v>
      </c>
      <c r="E14266" s="1" t="s">
        <v>519</v>
      </c>
      <c r="F14266" s="1" t="s">
        <v>118</v>
      </c>
      <c r="G14266" s="1" t="str">
        <f>IFERROR(__xludf.DUMMYFUNCTION("GOOGLETRANSLATE(D14266,""fr"",""en"")"),"#VALUE!")</f>
        <v>#VALUE!</v>
      </c>
    </row>
    <row r="14267" ht="15.75" customHeight="1">
      <c r="A14267" s="1" t="s">
        <v>585</v>
      </c>
      <c r="B14267" s="1">
        <v>5.0</v>
      </c>
      <c r="C14267" s="1" t="s">
        <v>30248</v>
      </c>
      <c r="D14267" s="1" t="s">
        <v>30249</v>
      </c>
      <c r="E14267" s="1" t="s">
        <v>273</v>
      </c>
      <c r="F14267" s="1" t="s">
        <v>110</v>
      </c>
      <c r="G14267" s="1" t="str">
        <f>IFERROR(__xludf.DUMMYFUNCTION("GOOGLETRANSLATE(D14267,""fr"",""en"")"),"#VALUE!")</f>
        <v>#VALUE!</v>
      </c>
    </row>
    <row r="14268" ht="15.75" customHeight="1">
      <c r="A14268" s="1" t="s">
        <v>17095</v>
      </c>
      <c r="B14268" s="1">
        <v>1.0</v>
      </c>
      <c r="C14268" s="1" t="s">
        <v>30250</v>
      </c>
      <c r="D14268" s="1" t="s">
        <v>30251</v>
      </c>
      <c r="E14268" s="1" t="s">
        <v>292</v>
      </c>
      <c r="F14268" s="1" t="s">
        <v>11</v>
      </c>
      <c r="G14268" s="1" t="str">
        <f>IFERROR(__xludf.DUMMYFUNCTION("GOOGLETRANSLATE(D14268,""fr"",""en"")"),"#VALUE!")</f>
        <v>#VALUE!</v>
      </c>
    </row>
    <row r="14269" ht="15.75" customHeight="1">
      <c r="A14269" s="1" t="s">
        <v>1113</v>
      </c>
      <c r="B14269" s="1">
        <v>4.0</v>
      </c>
      <c r="C14269" s="1" t="s">
        <v>30252</v>
      </c>
      <c r="D14269" s="1" t="s">
        <v>30253</v>
      </c>
      <c r="E14269" s="1" t="s">
        <v>10</v>
      </c>
      <c r="F14269" s="1" t="s">
        <v>11</v>
      </c>
      <c r="G14269" s="1" t="str">
        <f>IFERROR(__xludf.DUMMYFUNCTION("GOOGLETRANSLATE(D14269,""fr"",""en"")"),"#VALUE!")</f>
        <v>#VALUE!</v>
      </c>
    </row>
    <row r="14270" ht="15.75" customHeight="1">
      <c r="A14270" s="1" t="s">
        <v>461</v>
      </c>
      <c r="B14270" s="1">
        <v>2.0</v>
      </c>
      <c r="C14270" s="1" t="s">
        <v>30254</v>
      </c>
      <c r="D14270" s="1" t="s">
        <v>30255</v>
      </c>
      <c r="E14270" s="1" t="s">
        <v>484</v>
      </c>
      <c r="F14270" s="1" t="s">
        <v>30</v>
      </c>
      <c r="G14270" s="1" t="str">
        <f>IFERROR(__xludf.DUMMYFUNCTION("GOOGLETRANSLATE(D14270,""fr"",""en"")"),"#VALUE!")</f>
        <v>#VALUE!</v>
      </c>
    </row>
    <row r="14271" ht="15.75" customHeight="1">
      <c r="A14271" s="1" t="s">
        <v>6518</v>
      </c>
      <c r="B14271" s="1">
        <v>1.0</v>
      </c>
      <c r="C14271" s="1" t="s">
        <v>30256</v>
      </c>
      <c r="D14271" s="1" t="s">
        <v>30257</v>
      </c>
      <c r="E14271" s="1" t="s">
        <v>373</v>
      </c>
      <c r="F14271" s="1" t="s">
        <v>30</v>
      </c>
      <c r="G14271" s="1" t="str">
        <f>IFERROR(__xludf.DUMMYFUNCTION("GOOGLETRANSLATE(D14271,""fr"",""en"")"),"#VALUE!")</f>
        <v>#VALUE!</v>
      </c>
    </row>
    <row r="14272" ht="15.75" customHeight="1">
      <c r="A14272" s="1" t="s">
        <v>1816</v>
      </c>
      <c r="B14272" s="1">
        <v>4.0</v>
      </c>
      <c r="C14272" s="1" t="s">
        <v>30258</v>
      </c>
      <c r="D14272" s="1" t="s">
        <v>30259</v>
      </c>
      <c r="E14272" s="1" t="s">
        <v>169</v>
      </c>
      <c r="F14272" s="1" t="s">
        <v>11</v>
      </c>
      <c r="G14272" s="1" t="str">
        <f>IFERROR(__xludf.DUMMYFUNCTION("GOOGLETRANSLATE(D14272,""fr"",""en"")"),"#VALUE!")</f>
        <v>#VALUE!</v>
      </c>
    </row>
    <row r="14273" ht="15.75" customHeight="1">
      <c r="A14273" s="1" t="s">
        <v>899</v>
      </c>
      <c r="B14273" s="1">
        <v>1.0</v>
      </c>
      <c r="C14273" s="1" t="s">
        <v>30260</v>
      </c>
      <c r="D14273" s="1" t="s">
        <v>30261</v>
      </c>
      <c r="E14273" s="1" t="s">
        <v>10</v>
      </c>
      <c r="F14273" s="1" t="s">
        <v>11</v>
      </c>
      <c r="G14273" s="1" t="str">
        <f>IFERROR(__xludf.DUMMYFUNCTION("GOOGLETRANSLATE(D14273,""fr"",""en"")"),"#VALUE!")</f>
        <v>#VALUE!</v>
      </c>
    </row>
    <row r="14274" ht="15.75" customHeight="1">
      <c r="A14274" s="1" t="s">
        <v>2637</v>
      </c>
      <c r="B14274" s="1">
        <v>4.0</v>
      </c>
      <c r="C14274" s="1" t="s">
        <v>30262</v>
      </c>
      <c r="D14274" s="1" t="s">
        <v>30263</v>
      </c>
      <c r="E14274" s="1" t="s">
        <v>614</v>
      </c>
      <c r="F14274" s="1" t="s">
        <v>30</v>
      </c>
      <c r="G14274" s="1" t="str">
        <f>IFERROR(__xludf.DUMMYFUNCTION("GOOGLETRANSLATE(D14274,""fr"",""en"")"),"#VALUE!")</f>
        <v>#VALUE!</v>
      </c>
    </row>
    <row r="14275" ht="15.75" customHeight="1">
      <c r="A14275" s="1" t="s">
        <v>670</v>
      </c>
      <c r="B14275" s="1">
        <v>5.0</v>
      </c>
      <c r="C14275" s="1" t="s">
        <v>30264</v>
      </c>
      <c r="D14275" s="1" t="s">
        <v>30265</v>
      </c>
      <c r="E14275" s="1" t="s">
        <v>21</v>
      </c>
      <c r="F14275" s="1" t="s">
        <v>11</v>
      </c>
      <c r="G14275" s="1" t="str">
        <f>IFERROR(__xludf.DUMMYFUNCTION("GOOGLETRANSLATE(D14275,""fr"",""en"")"),"#VALUE!")</f>
        <v>#VALUE!</v>
      </c>
    </row>
    <row r="14276" ht="15.75" customHeight="1">
      <c r="A14276" s="1" t="s">
        <v>7598</v>
      </c>
      <c r="B14276" s="1">
        <v>2.0</v>
      </c>
      <c r="C14276" s="1" t="s">
        <v>30266</v>
      </c>
      <c r="D14276" s="1" t="s">
        <v>30267</v>
      </c>
      <c r="E14276" s="1" t="s">
        <v>25</v>
      </c>
      <c r="F14276" s="1" t="s">
        <v>110</v>
      </c>
      <c r="G14276" s="1" t="str">
        <f>IFERROR(__xludf.DUMMYFUNCTION("GOOGLETRANSLATE(D14276,""fr"",""en"")"),"#VALUE!")</f>
        <v>#VALUE!</v>
      </c>
    </row>
    <row r="14277" ht="15.75" customHeight="1">
      <c r="A14277" s="1" t="s">
        <v>129</v>
      </c>
      <c r="B14277" s="1">
        <v>3.0</v>
      </c>
      <c r="C14277" s="1" t="s">
        <v>30268</v>
      </c>
      <c r="D14277" s="1" t="s">
        <v>30269</v>
      </c>
      <c r="E14277" s="1" t="s">
        <v>484</v>
      </c>
      <c r="F14277" s="1" t="s">
        <v>30</v>
      </c>
      <c r="G14277" s="1" t="str">
        <f>IFERROR(__xludf.DUMMYFUNCTION("GOOGLETRANSLATE(D14277,""fr"",""en"")"),"#VALUE!")</f>
        <v>#VALUE!</v>
      </c>
    </row>
    <row r="14278" ht="15.75" customHeight="1">
      <c r="A14278" s="1" t="s">
        <v>11674</v>
      </c>
      <c r="B14278" s="1">
        <v>1.0</v>
      </c>
      <c r="C14278" s="1" t="s">
        <v>30270</v>
      </c>
      <c r="D14278" s="1" t="s">
        <v>30271</v>
      </c>
      <c r="E14278" s="1" t="s">
        <v>10</v>
      </c>
      <c r="F14278" s="1" t="s">
        <v>110</v>
      </c>
      <c r="G14278" s="1" t="str">
        <f>IFERROR(__xludf.DUMMYFUNCTION("GOOGLETRANSLATE(D14278,""fr"",""en"")"),"#VALUE!")</f>
        <v>#VALUE!</v>
      </c>
    </row>
    <row r="14279" ht="15.75" customHeight="1">
      <c r="A14279" s="1" t="s">
        <v>4331</v>
      </c>
      <c r="B14279" s="1">
        <v>2.0</v>
      </c>
      <c r="C14279" s="1" t="s">
        <v>30272</v>
      </c>
      <c r="D14279" s="1" t="s">
        <v>30273</v>
      </c>
      <c r="E14279" s="1" t="s">
        <v>10</v>
      </c>
      <c r="F14279" s="1" t="s">
        <v>11</v>
      </c>
      <c r="G14279" s="1" t="str">
        <f>IFERROR(__xludf.DUMMYFUNCTION("GOOGLETRANSLATE(D14279,""fr"",""en"")"),"#VALUE!")</f>
        <v>#VALUE!</v>
      </c>
    </row>
    <row r="14280" ht="15.75" customHeight="1">
      <c r="A14280" s="1" t="s">
        <v>18083</v>
      </c>
      <c r="B14280" s="1">
        <v>5.0</v>
      </c>
      <c r="C14280" s="1" t="s">
        <v>30274</v>
      </c>
      <c r="D14280" s="1" t="s">
        <v>30275</v>
      </c>
      <c r="E14280" s="1" t="s">
        <v>296</v>
      </c>
      <c r="F14280" s="1" t="s">
        <v>66</v>
      </c>
      <c r="G14280" s="1" t="str">
        <f>IFERROR(__xludf.DUMMYFUNCTION("GOOGLETRANSLATE(D14280,""fr"",""en"")"),"#VALUE!")</f>
        <v>#VALUE!</v>
      </c>
    </row>
    <row r="14281" ht="15.75" customHeight="1">
      <c r="A14281" s="1" t="s">
        <v>2702</v>
      </c>
      <c r="B14281" s="1">
        <v>1.0</v>
      </c>
      <c r="C14281" s="1" t="s">
        <v>30276</v>
      </c>
      <c r="D14281" s="1" t="s">
        <v>30277</v>
      </c>
      <c r="E14281" s="1" t="s">
        <v>1543</v>
      </c>
      <c r="F14281" s="1" t="s">
        <v>118</v>
      </c>
      <c r="G14281" s="1" t="str">
        <f>IFERROR(__xludf.DUMMYFUNCTION("GOOGLETRANSLATE(D14281,""fr"",""en"")"),"#VALUE!")</f>
        <v>#VALUE!</v>
      </c>
    </row>
    <row r="14282" ht="15.75" customHeight="1">
      <c r="A14282" s="1" t="s">
        <v>264</v>
      </c>
      <c r="B14282" s="1">
        <v>1.0</v>
      </c>
      <c r="C14282" s="1" t="s">
        <v>30278</v>
      </c>
      <c r="D14282" s="1" t="s">
        <v>30279</v>
      </c>
      <c r="E14282" s="1" t="s">
        <v>254</v>
      </c>
      <c r="F14282" s="1" t="s">
        <v>66</v>
      </c>
      <c r="G14282" s="1" t="str">
        <f>IFERROR(__xludf.DUMMYFUNCTION("GOOGLETRANSLATE(D14282,""fr"",""en"")"),"#VALUE!")</f>
        <v>#VALUE!</v>
      </c>
    </row>
    <row r="14283" ht="15.75" customHeight="1">
      <c r="A14283" s="1" t="s">
        <v>414</v>
      </c>
      <c r="B14283" s="1">
        <v>2.0</v>
      </c>
      <c r="C14283" s="1" t="s">
        <v>30280</v>
      </c>
      <c r="D14283" s="1" t="s">
        <v>30281</v>
      </c>
      <c r="E14283" s="1" t="s">
        <v>254</v>
      </c>
      <c r="F14283" s="1" t="s">
        <v>66</v>
      </c>
      <c r="G14283" s="1" t="str">
        <f>IFERROR(__xludf.DUMMYFUNCTION("GOOGLETRANSLATE(D14283,""fr"",""en"")"),"#VALUE!")</f>
        <v>#VALUE!</v>
      </c>
    </row>
    <row r="14284" ht="15.75" customHeight="1">
      <c r="A14284" s="1" t="s">
        <v>1838</v>
      </c>
      <c r="B14284" s="1">
        <v>1.0</v>
      </c>
      <c r="C14284" s="1" t="s">
        <v>30282</v>
      </c>
      <c r="D14284" s="1" t="s">
        <v>30283</v>
      </c>
      <c r="E14284" s="1" t="s">
        <v>296</v>
      </c>
      <c r="F14284" s="1" t="s">
        <v>110</v>
      </c>
      <c r="G14284" s="1" t="str">
        <f>IFERROR(__xludf.DUMMYFUNCTION("GOOGLETRANSLATE(D14284,""fr"",""en"")"),"#VALUE!")</f>
        <v>#VALUE!</v>
      </c>
    </row>
    <row r="14285" ht="15.75" customHeight="1">
      <c r="A14285" s="1" t="s">
        <v>1764</v>
      </c>
      <c r="B14285" s="1">
        <v>1.0</v>
      </c>
      <c r="C14285" s="1" t="s">
        <v>30284</v>
      </c>
      <c r="D14285" s="1" t="s">
        <v>30285</v>
      </c>
      <c r="E14285" s="1" t="s">
        <v>1472</v>
      </c>
      <c r="F14285" s="1" t="s">
        <v>84</v>
      </c>
      <c r="G14285" s="1" t="str">
        <f>IFERROR(__xludf.DUMMYFUNCTION("GOOGLETRANSLATE(D14285,""fr"",""en"")"),"#VALUE!")</f>
        <v>#VALUE!</v>
      </c>
    </row>
    <row r="14286" ht="15.75" customHeight="1">
      <c r="A14286" s="1" t="s">
        <v>2937</v>
      </c>
      <c r="B14286" s="1">
        <v>5.0</v>
      </c>
      <c r="C14286" s="1" t="s">
        <v>30286</v>
      </c>
      <c r="D14286" s="1" t="s">
        <v>30287</v>
      </c>
      <c r="E14286" s="1" t="s">
        <v>65</v>
      </c>
      <c r="F14286" s="1" t="s">
        <v>66</v>
      </c>
      <c r="G14286" s="1" t="str">
        <f>IFERROR(__xludf.DUMMYFUNCTION("GOOGLETRANSLATE(D14286,""fr"",""en"")"),"#VALUE!")</f>
        <v>#VALUE!</v>
      </c>
    </row>
    <row r="14287" ht="15.75" customHeight="1">
      <c r="A14287" s="1" t="s">
        <v>2911</v>
      </c>
      <c r="B14287" s="1">
        <v>5.0</v>
      </c>
      <c r="C14287" s="1" t="s">
        <v>30288</v>
      </c>
      <c r="D14287" s="1" t="s">
        <v>30289</v>
      </c>
      <c r="E14287" s="1" t="s">
        <v>29</v>
      </c>
      <c r="F14287" s="1" t="s">
        <v>30</v>
      </c>
      <c r="G14287" s="1" t="str">
        <f>IFERROR(__xludf.DUMMYFUNCTION("GOOGLETRANSLATE(D14287,""fr"",""en"")"),"#VALUE!")</f>
        <v>#VALUE!</v>
      </c>
    </row>
    <row r="14288" ht="15.75" customHeight="1">
      <c r="A14288" s="1" t="s">
        <v>585</v>
      </c>
      <c r="B14288" s="1">
        <v>3.0</v>
      </c>
      <c r="C14288" s="1" t="s">
        <v>30290</v>
      </c>
      <c r="D14288" s="1" t="s">
        <v>30291</v>
      </c>
      <c r="E14288" s="1" t="s">
        <v>10</v>
      </c>
      <c r="F14288" s="1" t="s">
        <v>11</v>
      </c>
      <c r="G14288" s="1" t="str">
        <f>IFERROR(__xludf.DUMMYFUNCTION("GOOGLETRANSLATE(D14288,""fr"",""en"")"),"#VALUE!")</f>
        <v>#VALUE!</v>
      </c>
    </row>
    <row r="14289" ht="15.75" customHeight="1">
      <c r="A14289" s="1" t="s">
        <v>3337</v>
      </c>
      <c r="B14289" s="1">
        <v>4.0</v>
      </c>
      <c r="C14289" s="1" t="s">
        <v>30292</v>
      </c>
      <c r="D14289" s="1" t="s">
        <v>30293</v>
      </c>
      <c r="E14289" s="1" t="s">
        <v>21</v>
      </c>
      <c r="F14289" s="1" t="s">
        <v>11</v>
      </c>
      <c r="G14289" s="1" t="str">
        <f>IFERROR(__xludf.DUMMYFUNCTION("GOOGLETRANSLATE(D14289,""fr"",""en"")"),"#VALUE!")</f>
        <v>#VALUE!</v>
      </c>
    </row>
    <row r="14290" ht="15.75" customHeight="1">
      <c r="A14290" s="1" t="s">
        <v>1581</v>
      </c>
      <c r="B14290" s="1">
        <v>3.0</v>
      </c>
      <c r="C14290" s="1" t="s">
        <v>17675</v>
      </c>
      <c r="D14290" s="1" t="s">
        <v>30294</v>
      </c>
      <c r="E14290" s="1" t="s">
        <v>10</v>
      </c>
      <c r="F14290" s="1" t="s">
        <v>11</v>
      </c>
      <c r="G14290" s="1" t="str">
        <f>IFERROR(__xludf.DUMMYFUNCTION("GOOGLETRANSLATE(D14290,""fr"",""en"")"),"#VALUE!")</f>
        <v>#VALUE!</v>
      </c>
    </row>
    <row r="14291" ht="15.75" customHeight="1">
      <c r="A14291" s="1" t="s">
        <v>97</v>
      </c>
      <c r="B14291" s="1">
        <v>1.0</v>
      </c>
      <c r="C14291" s="1" t="s">
        <v>30295</v>
      </c>
      <c r="D14291" s="1" t="s">
        <v>30296</v>
      </c>
      <c r="E14291" s="1" t="s">
        <v>29</v>
      </c>
      <c r="F14291" s="1" t="s">
        <v>30</v>
      </c>
      <c r="G14291" s="1" t="str">
        <f>IFERROR(__xludf.DUMMYFUNCTION("GOOGLETRANSLATE(D14291,""fr"",""en"")"),"#VALUE!")</f>
        <v>#VALUE!</v>
      </c>
    </row>
    <row r="14292" ht="15.75" customHeight="1">
      <c r="A14292" s="1" t="s">
        <v>1775</v>
      </c>
      <c r="B14292" s="1">
        <v>4.0</v>
      </c>
      <c r="C14292" s="1" t="s">
        <v>30297</v>
      </c>
      <c r="D14292" s="1" t="s">
        <v>30298</v>
      </c>
      <c r="E14292" s="1" t="s">
        <v>10</v>
      </c>
      <c r="F14292" s="1" t="s">
        <v>11</v>
      </c>
      <c r="G14292" s="1" t="str">
        <f>IFERROR(__xludf.DUMMYFUNCTION("GOOGLETRANSLATE(D14292,""fr"",""en"")"),"#VALUE!")</f>
        <v>#VALUE!</v>
      </c>
    </row>
    <row r="14293" ht="15.75" customHeight="1">
      <c r="A14293" s="1" t="s">
        <v>2245</v>
      </c>
      <c r="B14293" s="1">
        <v>2.0</v>
      </c>
      <c r="C14293" s="1" t="s">
        <v>30299</v>
      </c>
      <c r="D14293" s="1" t="s">
        <v>30300</v>
      </c>
      <c r="E14293" s="1" t="s">
        <v>10</v>
      </c>
      <c r="F14293" s="1" t="s">
        <v>11</v>
      </c>
      <c r="G14293" s="1" t="str">
        <f>IFERROR(__xludf.DUMMYFUNCTION("GOOGLETRANSLATE(D14293,""fr"",""en"")"),"#VALUE!")</f>
        <v>#VALUE!</v>
      </c>
    </row>
    <row r="14294" ht="15.75" customHeight="1">
      <c r="A14294" s="1" t="s">
        <v>30301</v>
      </c>
      <c r="B14294" s="1">
        <v>1.0</v>
      </c>
      <c r="C14294" s="1" t="s">
        <v>30302</v>
      </c>
      <c r="D14294" s="1" t="s">
        <v>30303</v>
      </c>
      <c r="E14294" s="1" t="s">
        <v>280</v>
      </c>
      <c r="F14294" s="1" t="s">
        <v>11</v>
      </c>
      <c r="G14294" s="1" t="str">
        <f>IFERROR(__xludf.DUMMYFUNCTION("GOOGLETRANSLATE(D14294,""fr"",""en"")"),"#VALUE!")</f>
        <v>#VALUE!</v>
      </c>
    </row>
    <row r="14295" ht="15.75" customHeight="1">
      <c r="A14295" s="1" t="s">
        <v>594</v>
      </c>
      <c r="B14295" s="1">
        <v>5.0</v>
      </c>
      <c r="C14295" s="1" t="s">
        <v>30304</v>
      </c>
      <c r="D14295" s="1" t="s">
        <v>30305</v>
      </c>
      <c r="E14295" s="1" t="s">
        <v>21</v>
      </c>
      <c r="F14295" s="1" t="s">
        <v>11</v>
      </c>
      <c r="G14295" s="1" t="str">
        <f>IFERROR(__xludf.DUMMYFUNCTION("GOOGLETRANSLATE(D14295,""fr"",""en"")"),"#VALUE!")</f>
        <v>#VALUE!</v>
      </c>
    </row>
    <row r="14296" ht="15.75" customHeight="1">
      <c r="A14296" s="1" t="s">
        <v>2198</v>
      </c>
      <c r="B14296" s="1">
        <v>1.0</v>
      </c>
      <c r="C14296" s="1" t="s">
        <v>30306</v>
      </c>
      <c r="D14296" s="1" t="s">
        <v>30307</v>
      </c>
      <c r="E14296" s="1" t="s">
        <v>250</v>
      </c>
      <c r="F14296" s="1" t="s">
        <v>30</v>
      </c>
      <c r="G14296" s="1" t="str">
        <f>IFERROR(__xludf.DUMMYFUNCTION("GOOGLETRANSLATE(D14296,""fr"",""en"")"),"#VALUE!")</f>
        <v>#VALUE!</v>
      </c>
    </row>
    <row r="14297" ht="15.75" customHeight="1">
      <c r="A14297" s="1" t="s">
        <v>264</v>
      </c>
      <c r="B14297" s="1">
        <v>5.0</v>
      </c>
      <c r="C14297" s="1" t="s">
        <v>30308</v>
      </c>
      <c r="D14297" s="1" t="s">
        <v>30309</v>
      </c>
      <c r="E14297" s="1" t="s">
        <v>10</v>
      </c>
      <c r="F14297" s="1" t="s">
        <v>11</v>
      </c>
      <c r="G14297" s="1" t="str">
        <f>IFERROR(__xludf.DUMMYFUNCTION("GOOGLETRANSLATE(D14297,""fr"",""en"")"),"#VALUE!")</f>
        <v>#VALUE!</v>
      </c>
    </row>
    <row r="14298" ht="15.75" customHeight="1">
      <c r="A14298" s="1" t="s">
        <v>1775</v>
      </c>
      <c r="B14298" s="1">
        <v>4.0</v>
      </c>
      <c r="C14298" s="1" t="s">
        <v>30310</v>
      </c>
      <c r="D14298" s="1" t="s">
        <v>30311</v>
      </c>
      <c r="E14298" s="1" t="s">
        <v>10</v>
      </c>
      <c r="F14298" s="1" t="s">
        <v>11</v>
      </c>
      <c r="G14298" s="1" t="str">
        <f>IFERROR(__xludf.DUMMYFUNCTION("GOOGLETRANSLATE(D14298,""fr"",""en"")"),"#VALUE!")</f>
        <v>#VALUE!</v>
      </c>
    </row>
    <row r="14299" ht="15.75" customHeight="1">
      <c r="A14299" s="1" t="s">
        <v>7750</v>
      </c>
      <c r="B14299" s="1">
        <v>1.0</v>
      </c>
      <c r="C14299" s="1" t="s">
        <v>30312</v>
      </c>
      <c r="D14299" s="1" t="s">
        <v>30313</v>
      </c>
      <c r="E14299" s="1" t="s">
        <v>109</v>
      </c>
      <c r="F14299" s="1" t="s">
        <v>110</v>
      </c>
      <c r="G14299" s="1" t="str">
        <f>IFERROR(__xludf.DUMMYFUNCTION("GOOGLETRANSLATE(D14299,""fr"",""en"")"),"#VALUE!")</f>
        <v>#VALUE!</v>
      </c>
    </row>
    <row r="14300" ht="15.75" customHeight="1">
      <c r="A14300" s="1" t="s">
        <v>667</v>
      </c>
      <c r="B14300" s="1">
        <v>5.0</v>
      </c>
      <c r="C14300" s="1" t="s">
        <v>30314</v>
      </c>
      <c r="D14300" s="1" t="s">
        <v>30315</v>
      </c>
      <c r="E14300" s="1" t="s">
        <v>10</v>
      </c>
      <c r="F14300" s="1" t="s">
        <v>11</v>
      </c>
      <c r="G14300" s="1" t="str">
        <f>IFERROR(__xludf.DUMMYFUNCTION("GOOGLETRANSLATE(D14300,""fr"",""en"")"),"#VALUE!")</f>
        <v>#VALUE!</v>
      </c>
    </row>
    <row r="14301" ht="15.75" customHeight="1">
      <c r="A14301" s="1" t="s">
        <v>9850</v>
      </c>
      <c r="B14301" s="1">
        <v>1.0</v>
      </c>
      <c r="C14301" s="1" t="s">
        <v>30316</v>
      </c>
      <c r="D14301" s="1" t="s">
        <v>30317</v>
      </c>
      <c r="E14301" s="1" t="s">
        <v>34</v>
      </c>
      <c r="F14301" s="1" t="s">
        <v>30</v>
      </c>
      <c r="G14301" s="1" t="str">
        <f>IFERROR(__xludf.DUMMYFUNCTION("GOOGLETRANSLATE(D14301,""fr"",""en"")"),"#VALUE!")</f>
        <v>#VALUE!</v>
      </c>
    </row>
    <row r="14302" ht="15.75" customHeight="1">
      <c r="A14302" s="1" t="s">
        <v>12112</v>
      </c>
      <c r="B14302" s="1">
        <v>1.0</v>
      </c>
      <c r="C14302" s="1" t="s">
        <v>30318</v>
      </c>
      <c r="D14302" s="1" t="s">
        <v>30319</v>
      </c>
      <c r="E14302" s="1" t="s">
        <v>646</v>
      </c>
      <c r="F14302" s="1" t="s">
        <v>39</v>
      </c>
      <c r="G14302" s="1" t="str">
        <f>IFERROR(__xludf.DUMMYFUNCTION("GOOGLETRANSLATE(D14302,""fr"",""en"")"),"#VALUE!")</f>
        <v>#VALUE!</v>
      </c>
    </row>
    <row r="14303" ht="15.75" customHeight="1">
      <c r="A14303" s="1" t="s">
        <v>844</v>
      </c>
      <c r="B14303" s="1">
        <v>5.0</v>
      </c>
      <c r="C14303" s="1" t="s">
        <v>30320</v>
      </c>
      <c r="D14303" s="1" t="s">
        <v>30321</v>
      </c>
      <c r="E14303" s="1" t="s">
        <v>10</v>
      </c>
      <c r="F14303" s="1" t="s">
        <v>11</v>
      </c>
      <c r="G14303" s="1" t="str">
        <f>IFERROR(__xludf.DUMMYFUNCTION("GOOGLETRANSLATE(D14303,""fr"",""en"")"),"#VALUE!")</f>
        <v>#VALUE!</v>
      </c>
    </row>
    <row r="14304" ht="15.75" customHeight="1">
      <c r="A14304" s="1" t="s">
        <v>1426</v>
      </c>
      <c r="B14304" s="1">
        <v>5.0</v>
      </c>
      <c r="C14304" s="1" t="s">
        <v>30322</v>
      </c>
      <c r="D14304" s="1" t="s">
        <v>30323</v>
      </c>
      <c r="E14304" s="1" t="s">
        <v>34</v>
      </c>
      <c r="F14304" s="1" t="s">
        <v>30</v>
      </c>
      <c r="G14304" s="1" t="str">
        <f>IFERROR(__xludf.DUMMYFUNCTION("GOOGLETRANSLATE(D14304,""fr"",""en"")"),"#VALUE!")</f>
        <v>#VALUE!</v>
      </c>
    </row>
    <row r="14305" ht="15.75" customHeight="1">
      <c r="A14305" s="1" t="s">
        <v>1039</v>
      </c>
      <c r="B14305" s="1">
        <v>1.0</v>
      </c>
      <c r="C14305" s="1" t="s">
        <v>30324</v>
      </c>
      <c r="D14305" s="1" t="s">
        <v>30325</v>
      </c>
      <c r="E14305" s="1" t="s">
        <v>296</v>
      </c>
      <c r="F14305" s="1" t="s">
        <v>118</v>
      </c>
      <c r="G14305" s="1" t="str">
        <f>IFERROR(__xludf.DUMMYFUNCTION("GOOGLETRANSLATE(D14305,""fr"",""en"")"),"#VALUE!")</f>
        <v>#VALUE!</v>
      </c>
    </row>
    <row r="14306" ht="15.75" customHeight="1">
      <c r="A14306" s="1" t="s">
        <v>4735</v>
      </c>
      <c r="B14306" s="1">
        <v>3.0</v>
      </c>
      <c r="C14306" s="1" t="s">
        <v>30326</v>
      </c>
      <c r="D14306" s="1" t="s">
        <v>30327</v>
      </c>
      <c r="E14306" s="1" t="s">
        <v>21</v>
      </c>
      <c r="F14306" s="1" t="s">
        <v>11</v>
      </c>
      <c r="G14306" s="1" t="str">
        <f>IFERROR(__xludf.DUMMYFUNCTION("GOOGLETRANSLATE(D14306,""fr"",""en"")"),"#VALUE!")</f>
        <v>#VALUE!</v>
      </c>
    </row>
    <row r="14307" ht="15.75" customHeight="1">
      <c r="A14307" s="1" t="s">
        <v>1375</v>
      </c>
      <c r="B14307" s="1">
        <v>5.0</v>
      </c>
      <c r="C14307" s="1" t="s">
        <v>30328</v>
      </c>
      <c r="D14307" s="1" t="s">
        <v>30329</v>
      </c>
      <c r="E14307" s="1" t="s">
        <v>21</v>
      </c>
      <c r="F14307" s="1" t="s">
        <v>11</v>
      </c>
      <c r="G14307" s="1" t="str">
        <f>IFERROR(__xludf.DUMMYFUNCTION("GOOGLETRANSLATE(D14307,""fr"",""en"")"),"#VALUE!")</f>
        <v>#VALUE!</v>
      </c>
    </row>
    <row r="14308" ht="15.75" customHeight="1">
      <c r="A14308" s="1" t="s">
        <v>15166</v>
      </c>
      <c r="B14308" s="1">
        <v>4.0</v>
      </c>
      <c r="C14308" s="1" t="s">
        <v>30330</v>
      </c>
      <c r="D14308" s="1" t="s">
        <v>30331</v>
      </c>
      <c r="E14308" s="1" t="s">
        <v>21</v>
      </c>
      <c r="F14308" s="1" t="s">
        <v>11</v>
      </c>
      <c r="G14308" s="1" t="str">
        <f>IFERROR(__xludf.DUMMYFUNCTION("GOOGLETRANSLATE(D14308,""fr"",""en"")"),"#VALUE!")</f>
        <v>#VALUE!</v>
      </c>
    </row>
    <row r="14309" ht="15.75" customHeight="1">
      <c r="A14309" s="1" t="s">
        <v>564</v>
      </c>
      <c r="B14309" s="1">
        <v>2.0</v>
      </c>
      <c r="C14309" s="1" t="s">
        <v>30332</v>
      </c>
      <c r="D14309" s="1" t="s">
        <v>30333</v>
      </c>
      <c r="E14309" s="1" t="s">
        <v>10</v>
      </c>
      <c r="F14309" s="1" t="s">
        <v>11</v>
      </c>
      <c r="G14309" s="1" t="str">
        <f>IFERROR(__xludf.DUMMYFUNCTION("GOOGLETRANSLATE(D14309,""fr"",""en"")"),"#VALUE!")</f>
        <v>#VALUE!</v>
      </c>
    </row>
    <row r="14310" ht="15.75" customHeight="1">
      <c r="A14310" s="1" t="s">
        <v>2343</v>
      </c>
      <c r="B14310" s="1">
        <v>5.0</v>
      </c>
      <c r="C14310" s="1" t="s">
        <v>30334</v>
      </c>
      <c r="D14310" s="1" t="s">
        <v>30335</v>
      </c>
      <c r="E14310" s="1" t="s">
        <v>21</v>
      </c>
      <c r="F14310" s="1" t="s">
        <v>11</v>
      </c>
      <c r="G14310" s="1" t="str">
        <f>IFERROR(__xludf.DUMMYFUNCTION("GOOGLETRANSLATE(D14310,""fr"",""en"")"),"#VALUE!")</f>
        <v>#VALUE!</v>
      </c>
    </row>
    <row r="14311" ht="15.75" customHeight="1">
      <c r="A14311" s="1" t="s">
        <v>11004</v>
      </c>
      <c r="B14311" s="1">
        <v>2.0</v>
      </c>
      <c r="C14311" s="1" t="s">
        <v>30336</v>
      </c>
      <c r="D14311" s="1" t="s">
        <v>30337</v>
      </c>
      <c r="E14311" s="1" t="s">
        <v>21</v>
      </c>
      <c r="F14311" s="1" t="s">
        <v>11</v>
      </c>
      <c r="G14311" s="1" t="str">
        <f>IFERROR(__xludf.DUMMYFUNCTION("GOOGLETRANSLATE(D14311,""fr"",""en"")"),"#VALUE!")</f>
        <v>#VALUE!</v>
      </c>
    </row>
    <row r="14312" ht="15.75" customHeight="1">
      <c r="A14312" s="1" t="s">
        <v>704</v>
      </c>
      <c r="B14312" s="1">
        <v>4.0</v>
      </c>
      <c r="C14312" s="1" t="s">
        <v>30338</v>
      </c>
      <c r="D14312" s="1" t="s">
        <v>30339</v>
      </c>
      <c r="E14312" s="1" t="s">
        <v>21</v>
      </c>
      <c r="F14312" s="1" t="s">
        <v>11</v>
      </c>
      <c r="G14312" s="1" t="str">
        <f>IFERROR(__xludf.DUMMYFUNCTION("GOOGLETRANSLATE(D14312,""fr"",""en"")"),"#VALUE!")</f>
        <v>#VALUE!</v>
      </c>
    </row>
    <row r="14313" ht="15.75" customHeight="1">
      <c r="A14313" s="1" t="s">
        <v>67</v>
      </c>
      <c r="B14313" s="1">
        <v>2.0</v>
      </c>
      <c r="C14313" s="1" t="s">
        <v>30340</v>
      </c>
      <c r="D14313" s="1" t="s">
        <v>30341</v>
      </c>
      <c r="E14313" s="1" t="s">
        <v>10</v>
      </c>
      <c r="F14313" s="1" t="s">
        <v>11</v>
      </c>
      <c r="G14313" s="1" t="str">
        <f>IFERROR(__xludf.DUMMYFUNCTION("GOOGLETRANSLATE(D14313,""fr"",""en"")"),"#VALUE!")</f>
        <v>#VALUE!</v>
      </c>
    </row>
    <row r="14314" ht="15.75" customHeight="1">
      <c r="A14314" s="1" t="s">
        <v>597</v>
      </c>
      <c r="B14314" s="1">
        <v>1.0</v>
      </c>
      <c r="C14314" s="1" t="s">
        <v>30342</v>
      </c>
      <c r="D14314" s="1" t="s">
        <v>30343</v>
      </c>
      <c r="E14314" s="1" t="s">
        <v>10</v>
      </c>
      <c r="F14314" s="1" t="s">
        <v>11</v>
      </c>
      <c r="G14314" s="1" t="str">
        <f>IFERROR(__xludf.DUMMYFUNCTION("GOOGLETRANSLATE(D14314,""fr"",""en"")"),"#VALUE!")</f>
        <v>#VALUE!</v>
      </c>
    </row>
    <row r="14315" ht="15.75" customHeight="1">
      <c r="A14315" s="1" t="s">
        <v>2911</v>
      </c>
      <c r="B14315" s="1">
        <v>5.0</v>
      </c>
      <c r="C14315" s="1" t="s">
        <v>30344</v>
      </c>
      <c r="D14315" s="1" t="s">
        <v>30345</v>
      </c>
      <c r="E14315" s="1" t="s">
        <v>10</v>
      </c>
      <c r="F14315" s="1" t="s">
        <v>11</v>
      </c>
      <c r="G14315" s="1" t="str">
        <f>IFERROR(__xludf.DUMMYFUNCTION("GOOGLETRANSLATE(D14315,""fr"",""en"")"),"#VALUE!")</f>
        <v>#VALUE!</v>
      </c>
    </row>
    <row r="14316" ht="15.75" customHeight="1">
      <c r="A14316" s="1" t="s">
        <v>597</v>
      </c>
      <c r="B14316" s="1">
        <v>5.0</v>
      </c>
      <c r="C14316" s="1" t="s">
        <v>30346</v>
      </c>
      <c r="D14316" s="1" t="s">
        <v>30347</v>
      </c>
      <c r="E14316" s="1" t="s">
        <v>10</v>
      </c>
      <c r="F14316" s="1" t="s">
        <v>11</v>
      </c>
      <c r="G14316" s="1" t="str">
        <f>IFERROR(__xludf.DUMMYFUNCTION("GOOGLETRANSLATE(D14316,""fr"",""en"")"),"#VALUE!")</f>
        <v>#VALUE!</v>
      </c>
    </row>
    <row r="14317" ht="15.75" customHeight="1">
      <c r="A14317" s="1" t="s">
        <v>6684</v>
      </c>
      <c r="B14317" s="1">
        <v>1.0</v>
      </c>
      <c r="C14317" s="1" t="s">
        <v>30348</v>
      </c>
      <c r="D14317" s="1" t="s">
        <v>30349</v>
      </c>
      <c r="E14317" s="1" t="s">
        <v>10</v>
      </c>
      <c r="F14317" s="1" t="s">
        <v>11</v>
      </c>
      <c r="G14317" s="1" t="str">
        <f>IFERROR(__xludf.DUMMYFUNCTION("GOOGLETRANSLATE(D14317,""fr"",""en"")"),"#VALUE!")</f>
        <v>#VALUE!</v>
      </c>
    </row>
    <row r="14318" ht="15.75" customHeight="1">
      <c r="A14318" s="1" t="s">
        <v>138</v>
      </c>
      <c r="B14318" s="1">
        <v>4.0</v>
      </c>
      <c r="C14318" s="1" t="s">
        <v>30350</v>
      </c>
      <c r="D14318" s="1" t="s">
        <v>30351</v>
      </c>
      <c r="E14318" s="1" t="s">
        <v>10</v>
      </c>
      <c r="F14318" s="1" t="s">
        <v>11</v>
      </c>
      <c r="G14318" s="1" t="str">
        <f>IFERROR(__xludf.DUMMYFUNCTION("GOOGLETRANSLATE(D14318,""fr"",""en"")"),"#VALUE!")</f>
        <v>#VALUE!</v>
      </c>
    </row>
    <row r="14319" ht="15.75" customHeight="1">
      <c r="A14319" s="1" t="s">
        <v>879</v>
      </c>
      <c r="B14319" s="1">
        <v>1.0</v>
      </c>
      <c r="C14319" s="1" t="s">
        <v>30352</v>
      </c>
      <c r="D14319" s="1" t="s">
        <v>30353</v>
      </c>
      <c r="E14319" s="1" t="s">
        <v>226</v>
      </c>
      <c r="F14319" s="1" t="s">
        <v>11</v>
      </c>
      <c r="G14319" s="1" t="str">
        <f>IFERROR(__xludf.DUMMYFUNCTION("GOOGLETRANSLATE(D14319,""fr"",""en"")"),"#VALUE!")</f>
        <v>#VALUE!</v>
      </c>
    </row>
    <row r="14320" ht="15.75" customHeight="1">
      <c r="A14320" s="1" t="s">
        <v>988</v>
      </c>
      <c r="B14320" s="1">
        <v>1.0</v>
      </c>
      <c r="C14320" s="1" t="s">
        <v>30354</v>
      </c>
      <c r="D14320" s="1" t="s">
        <v>30355</v>
      </c>
      <c r="E14320" s="1" t="s">
        <v>73</v>
      </c>
      <c r="F14320" s="1" t="s">
        <v>30</v>
      </c>
      <c r="G14320" s="1" t="str">
        <f>IFERROR(__xludf.DUMMYFUNCTION("GOOGLETRANSLATE(D14320,""fr"",""en"")"),"#VALUE!")</f>
        <v>#VALUE!</v>
      </c>
    </row>
    <row r="14321" ht="15.75" customHeight="1">
      <c r="A14321" s="1" t="s">
        <v>293</v>
      </c>
      <c r="B14321" s="1">
        <v>1.0</v>
      </c>
      <c r="C14321" s="1" t="s">
        <v>30356</v>
      </c>
      <c r="D14321" s="1" t="s">
        <v>30357</v>
      </c>
      <c r="E14321" s="1" t="s">
        <v>296</v>
      </c>
      <c r="F14321" s="1" t="s">
        <v>110</v>
      </c>
      <c r="G14321" s="1" t="str">
        <f>IFERROR(__xludf.DUMMYFUNCTION("GOOGLETRANSLATE(D14321,""fr"",""en"")"),"#VALUE!")</f>
        <v>#VALUE!</v>
      </c>
    </row>
    <row r="14322" ht="15.75" customHeight="1">
      <c r="A14322" s="1" t="s">
        <v>4496</v>
      </c>
      <c r="B14322" s="1">
        <v>2.0</v>
      </c>
      <c r="C14322" s="1" t="s">
        <v>4497</v>
      </c>
      <c r="D14322" s="1" t="s">
        <v>30358</v>
      </c>
      <c r="E14322" s="1" t="s">
        <v>5109</v>
      </c>
      <c r="F14322" s="1" t="s">
        <v>66</v>
      </c>
      <c r="G14322" s="1" t="str">
        <f>IFERROR(__xludf.DUMMYFUNCTION("GOOGLETRANSLATE(D14322,""fr"",""en"")"),"#VALUE!")</f>
        <v>#VALUE!</v>
      </c>
    </row>
    <row r="14323" ht="15.75" customHeight="1">
      <c r="A14323" s="1" t="s">
        <v>10567</v>
      </c>
      <c r="B14323" s="1">
        <v>1.0</v>
      </c>
      <c r="C14323" s="1" t="s">
        <v>30359</v>
      </c>
      <c r="D14323" s="1" t="s">
        <v>30360</v>
      </c>
      <c r="E14323" s="1" t="s">
        <v>21</v>
      </c>
      <c r="F14323" s="1" t="s">
        <v>11</v>
      </c>
      <c r="G14323" s="1" t="str">
        <f>IFERROR(__xludf.DUMMYFUNCTION("GOOGLETRANSLATE(D14323,""fr"",""en"")"),"#VALUE!")</f>
        <v>#VALUE!</v>
      </c>
    </row>
    <row r="14324" ht="15.75" customHeight="1">
      <c r="A14324" s="1" t="s">
        <v>1901</v>
      </c>
      <c r="B14324" s="1">
        <v>5.0</v>
      </c>
      <c r="C14324" s="1" t="s">
        <v>30361</v>
      </c>
      <c r="D14324" s="1" t="s">
        <v>30362</v>
      </c>
      <c r="E14324" s="1" t="s">
        <v>65</v>
      </c>
      <c r="F14324" s="1" t="s">
        <v>66</v>
      </c>
      <c r="G14324" s="1" t="str">
        <f>IFERROR(__xludf.DUMMYFUNCTION("GOOGLETRANSLATE(D14324,""fr"",""en"")"),"#VALUE!")</f>
        <v>#VALUE!</v>
      </c>
    </row>
    <row r="14325" ht="15.75" customHeight="1">
      <c r="A14325" s="1" t="s">
        <v>18363</v>
      </c>
      <c r="B14325" s="1">
        <v>5.0</v>
      </c>
      <c r="C14325" s="1" t="s">
        <v>30363</v>
      </c>
      <c r="D14325" s="1" t="s">
        <v>30364</v>
      </c>
      <c r="E14325" s="1" t="s">
        <v>21</v>
      </c>
      <c r="F14325" s="1" t="s">
        <v>11</v>
      </c>
      <c r="G14325" s="1" t="str">
        <f>IFERROR(__xludf.DUMMYFUNCTION("GOOGLETRANSLATE(D14325,""fr"",""en"")"),"#VALUE!")</f>
        <v>#VALUE!</v>
      </c>
    </row>
    <row r="14326" ht="15.75" customHeight="1">
      <c r="A14326" s="1" t="s">
        <v>2637</v>
      </c>
      <c r="B14326" s="1">
        <v>4.0</v>
      </c>
      <c r="C14326" s="1" t="s">
        <v>30365</v>
      </c>
      <c r="D14326" s="1" t="s">
        <v>30366</v>
      </c>
      <c r="E14326" s="1" t="s">
        <v>614</v>
      </c>
      <c r="F14326" s="1" t="s">
        <v>30</v>
      </c>
      <c r="G14326" s="1" t="str">
        <f>IFERROR(__xludf.DUMMYFUNCTION("GOOGLETRANSLATE(D14326,""fr"",""en"")"),"#VALUE!")</f>
        <v>#VALUE!</v>
      </c>
    </row>
    <row r="14327" ht="15.75" customHeight="1">
      <c r="A14327" s="1" t="s">
        <v>8352</v>
      </c>
      <c r="B14327" s="1">
        <v>1.0</v>
      </c>
      <c r="C14327" s="1" t="s">
        <v>30367</v>
      </c>
      <c r="D14327" s="1" t="s">
        <v>30368</v>
      </c>
      <c r="E14327" s="1" t="s">
        <v>43</v>
      </c>
      <c r="F14327" s="1" t="s">
        <v>30</v>
      </c>
      <c r="G14327" s="1" t="str">
        <f>IFERROR(__xludf.DUMMYFUNCTION("GOOGLETRANSLATE(D14327,""fr"",""en"")"),"#VALUE!")</f>
        <v>#VALUE!</v>
      </c>
    </row>
    <row r="14328" ht="15.75" customHeight="1">
      <c r="A14328" s="1" t="s">
        <v>3186</v>
      </c>
      <c r="B14328" s="1">
        <v>4.0</v>
      </c>
      <c r="C14328" s="1" t="s">
        <v>30369</v>
      </c>
      <c r="D14328" s="1" t="s">
        <v>30370</v>
      </c>
      <c r="E14328" s="1" t="s">
        <v>10</v>
      </c>
      <c r="F14328" s="1" t="s">
        <v>11</v>
      </c>
      <c r="G14328" s="1" t="str">
        <f>IFERROR(__xludf.DUMMYFUNCTION("GOOGLETRANSLATE(D14328,""fr"",""en"")"),"#VALUE!")</f>
        <v>#VALUE!</v>
      </c>
    </row>
    <row r="14329" ht="15.75" customHeight="1">
      <c r="A14329" s="1" t="s">
        <v>8583</v>
      </c>
      <c r="B14329" s="1">
        <v>1.0</v>
      </c>
      <c r="C14329" s="1" t="s">
        <v>30371</v>
      </c>
      <c r="D14329" s="1" t="s">
        <v>30372</v>
      </c>
      <c r="E14329" s="1" t="s">
        <v>10</v>
      </c>
      <c r="F14329" s="1" t="s">
        <v>11</v>
      </c>
      <c r="G14329" s="1" t="str">
        <f>IFERROR(__xludf.DUMMYFUNCTION("GOOGLETRANSLATE(D14329,""fr"",""en"")"),"#VALUE!")</f>
        <v>#VALUE!</v>
      </c>
    </row>
    <row r="14330" ht="15.75" customHeight="1">
      <c r="A14330" s="1" t="s">
        <v>2637</v>
      </c>
      <c r="B14330" s="1">
        <v>4.0</v>
      </c>
      <c r="C14330" s="1" t="s">
        <v>30373</v>
      </c>
      <c r="D14330" s="1" t="s">
        <v>30374</v>
      </c>
      <c r="E14330" s="1" t="s">
        <v>65</v>
      </c>
      <c r="F14330" s="1" t="s">
        <v>66</v>
      </c>
      <c r="G14330" s="1" t="str">
        <f>IFERROR(__xludf.DUMMYFUNCTION("GOOGLETRANSLATE(D14330,""fr"",""en"")"),"#VALUE!")</f>
        <v>#VALUE!</v>
      </c>
    </row>
    <row r="14331" ht="15.75" customHeight="1">
      <c r="A14331" s="1" t="s">
        <v>597</v>
      </c>
      <c r="B14331" s="1">
        <v>5.0</v>
      </c>
      <c r="C14331" s="1" t="s">
        <v>30375</v>
      </c>
      <c r="D14331" s="1" t="s">
        <v>30376</v>
      </c>
      <c r="E14331" s="1" t="s">
        <v>21</v>
      </c>
      <c r="F14331" s="1" t="s">
        <v>11</v>
      </c>
      <c r="G14331" s="1" t="str">
        <f>IFERROR(__xludf.DUMMYFUNCTION("GOOGLETRANSLATE(D14331,""fr"",""en"")"),"#VALUE!")</f>
        <v>#VALUE!</v>
      </c>
    </row>
    <row r="14332" ht="15.75" customHeight="1">
      <c r="A14332" s="1" t="s">
        <v>1026</v>
      </c>
      <c r="B14332" s="1">
        <v>1.0</v>
      </c>
      <c r="C14332" s="1" t="s">
        <v>30377</v>
      </c>
      <c r="D14332" s="1" t="s">
        <v>30378</v>
      </c>
      <c r="E14332" s="1" t="s">
        <v>125</v>
      </c>
      <c r="F14332" s="1" t="s">
        <v>66</v>
      </c>
      <c r="G14332" s="1" t="str">
        <f>IFERROR(__xludf.DUMMYFUNCTION("GOOGLETRANSLATE(D14332,""fr"",""en"")"),"#VALUE!")</f>
        <v>#VALUE!</v>
      </c>
    </row>
    <row r="14333" ht="15.75" customHeight="1">
      <c r="A14333" s="1" t="s">
        <v>129</v>
      </c>
      <c r="B14333" s="1">
        <v>5.0</v>
      </c>
      <c r="C14333" s="1" t="s">
        <v>30379</v>
      </c>
      <c r="D14333" s="1" t="s">
        <v>30380</v>
      </c>
      <c r="E14333" s="1" t="s">
        <v>21</v>
      </c>
      <c r="F14333" s="1" t="s">
        <v>11</v>
      </c>
      <c r="G14333" s="1" t="str">
        <f>IFERROR(__xludf.DUMMYFUNCTION("GOOGLETRANSLATE(D14333,""fr"",""en"")"),"#VALUE!")</f>
        <v>#VALUE!</v>
      </c>
    </row>
    <row r="14334" ht="15.75" customHeight="1">
      <c r="A14334" s="1" t="s">
        <v>135</v>
      </c>
      <c r="B14334" s="1">
        <v>5.0</v>
      </c>
      <c r="C14334" s="1" t="s">
        <v>30381</v>
      </c>
      <c r="D14334" s="1" t="s">
        <v>30382</v>
      </c>
      <c r="E14334" s="1" t="s">
        <v>21</v>
      </c>
      <c r="F14334" s="1" t="s">
        <v>11</v>
      </c>
      <c r="G14334" s="1" t="str">
        <f>IFERROR(__xludf.DUMMYFUNCTION("GOOGLETRANSLATE(D14334,""fr"",""en"")"),"#VALUE!")</f>
        <v>#VALUE!</v>
      </c>
    </row>
    <row r="14335" ht="15.75" customHeight="1">
      <c r="A14335" s="1" t="s">
        <v>3627</v>
      </c>
      <c r="B14335" s="1">
        <v>1.0</v>
      </c>
      <c r="C14335" s="1" t="s">
        <v>30383</v>
      </c>
      <c r="D14335" s="1" t="s">
        <v>30384</v>
      </c>
      <c r="E14335" s="1" t="s">
        <v>125</v>
      </c>
      <c r="F14335" s="1" t="s">
        <v>11</v>
      </c>
      <c r="G14335" s="1" t="str">
        <f>IFERROR(__xludf.DUMMYFUNCTION("GOOGLETRANSLATE(D14335,""fr"",""en"")"),"#VALUE!")</f>
        <v>#VALUE!</v>
      </c>
    </row>
    <row r="14336" ht="15.75" customHeight="1">
      <c r="A14336" s="1" t="s">
        <v>551</v>
      </c>
      <c r="B14336" s="1">
        <v>3.0</v>
      </c>
      <c r="C14336" s="1" t="s">
        <v>30385</v>
      </c>
      <c r="D14336" s="1" t="s">
        <v>30386</v>
      </c>
      <c r="E14336" s="1" t="s">
        <v>10</v>
      </c>
      <c r="F14336" s="1" t="s">
        <v>11</v>
      </c>
      <c r="G14336" s="1" t="str">
        <f>IFERROR(__xludf.DUMMYFUNCTION("GOOGLETRANSLATE(D14336,""fr"",""en"")"),"#VALUE!")</f>
        <v>#VALUE!</v>
      </c>
    </row>
    <row r="14337" ht="15.75" customHeight="1">
      <c r="A14337" s="1" t="s">
        <v>643</v>
      </c>
      <c r="B14337" s="1">
        <v>1.0</v>
      </c>
      <c r="C14337" s="1" t="s">
        <v>30387</v>
      </c>
      <c r="D14337" s="1" t="s">
        <v>30388</v>
      </c>
      <c r="E14337" s="1" t="s">
        <v>230</v>
      </c>
      <c r="F14337" s="1" t="s">
        <v>48</v>
      </c>
      <c r="G14337" s="1" t="str">
        <f>IFERROR(__xludf.DUMMYFUNCTION("GOOGLETRANSLATE(D14337,""fr"",""en"")"),"#VALUE!")</f>
        <v>#VALUE!</v>
      </c>
    </row>
    <row r="14338" ht="15.75" customHeight="1">
      <c r="A14338" s="1" t="s">
        <v>367</v>
      </c>
      <c r="B14338" s="1">
        <v>3.0</v>
      </c>
      <c r="C14338" s="1" t="s">
        <v>30389</v>
      </c>
      <c r="D14338" s="1" t="s">
        <v>30390</v>
      </c>
      <c r="E14338" s="1" t="s">
        <v>484</v>
      </c>
      <c r="F14338" s="1" t="s">
        <v>30</v>
      </c>
      <c r="G14338" s="1" t="str">
        <f>IFERROR(__xludf.DUMMYFUNCTION("GOOGLETRANSLATE(D14338,""fr"",""en"")"),"#VALUE!")</f>
        <v>#VALUE!</v>
      </c>
    </row>
    <row r="14339" ht="15.75" customHeight="1">
      <c r="A14339" s="1" t="s">
        <v>664</v>
      </c>
      <c r="B14339" s="1">
        <v>5.0</v>
      </c>
      <c r="C14339" s="1" t="s">
        <v>30391</v>
      </c>
      <c r="D14339" s="1" t="s">
        <v>30392</v>
      </c>
      <c r="E14339" s="1" t="s">
        <v>10</v>
      </c>
      <c r="F14339" s="1" t="s">
        <v>11</v>
      </c>
      <c r="G14339" s="1" t="str">
        <f>IFERROR(__xludf.DUMMYFUNCTION("GOOGLETRANSLATE(D14339,""fr"",""en"")"),"#VALUE!")</f>
        <v>#VALUE!</v>
      </c>
    </row>
    <row r="14340" ht="15.75" customHeight="1">
      <c r="A14340" s="1" t="s">
        <v>21871</v>
      </c>
      <c r="B14340" s="1">
        <v>4.0</v>
      </c>
      <c r="C14340" s="1" t="s">
        <v>30393</v>
      </c>
      <c r="D14340" s="1" t="s">
        <v>30394</v>
      </c>
      <c r="E14340" s="1" t="s">
        <v>226</v>
      </c>
      <c r="F14340" s="1" t="s">
        <v>11</v>
      </c>
      <c r="G14340" s="1" t="str">
        <f>IFERROR(__xludf.DUMMYFUNCTION("GOOGLETRANSLATE(D14340,""fr"",""en"")"),"#VALUE!")</f>
        <v>#VALUE!</v>
      </c>
    </row>
    <row r="14341" ht="15.75" customHeight="1">
      <c r="A14341" s="1" t="s">
        <v>1065</v>
      </c>
      <c r="B14341" s="1">
        <v>4.0</v>
      </c>
      <c r="C14341" s="1" t="s">
        <v>30395</v>
      </c>
      <c r="D14341" s="1" t="s">
        <v>30396</v>
      </c>
      <c r="E14341" s="1" t="s">
        <v>21</v>
      </c>
      <c r="F14341" s="1" t="s">
        <v>11</v>
      </c>
      <c r="G14341" s="1" t="str">
        <f>IFERROR(__xludf.DUMMYFUNCTION("GOOGLETRANSLATE(D14341,""fr"",""en"")"),"#VALUE!")</f>
        <v>#VALUE!</v>
      </c>
    </row>
    <row r="14342" ht="15.75" customHeight="1">
      <c r="A14342" s="1" t="s">
        <v>329</v>
      </c>
      <c r="B14342" s="1">
        <v>4.0</v>
      </c>
      <c r="C14342" s="1" t="s">
        <v>30397</v>
      </c>
      <c r="D14342" s="1" t="s">
        <v>30398</v>
      </c>
      <c r="E14342" s="1" t="s">
        <v>10</v>
      </c>
      <c r="F14342" s="1" t="s">
        <v>11</v>
      </c>
      <c r="G14342" s="1" t="str">
        <f>IFERROR(__xludf.DUMMYFUNCTION("GOOGLETRANSLATE(D14342,""fr"",""en"")"),"#VALUE!")</f>
        <v>#VALUE!</v>
      </c>
    </row>
    <row r="14343" ht="15.75" customHeight="1">
      <c r="A14343" s="1" t="s">
        <v>947</v>
      </c>
      <c r="B14343" s="1">
        <v>1.0</v>
      </c>
      <c r="C14343" s="1" t="s">
        <v>30399</v>
      </c>
      <c r="D14343" s="1" t="s">
        <v>30400</v>
      </c>
      <c r="E14343" s="1" t="s">
        <v>250</v>
      </c>
      <c r="F14343" s="1" t="s">
        <v>30</v>
      </c>
      <c r="G14343" s="1" t="str">
        <f>IFERROR(__xludf.DUMMYFUNCTION("GOOGLETRANSLATE(D14343,""fr"",""en"")"),"#VALUE!")</f>
        <v>#VALUE!</v>
      </c>
    </row>
    <row r="14344" ht="15.75" customHeight="1">
      <c r="A14344" s="1" t="s">
        <v>828</v>
      </c>
      <c r="B14344" s="1">
        <v>5.0</v>
      </c>
      <c r="C14344" s="1" t="s">
        <v>30401</v>
      </c>
      <c r="D14344" s="1" t="s">
        <v>30402</v>
      </c>
      <c r="E14344" s="1" t="s">
        <v>21</v>
      </c>
      <c r="F14344" s="1" t="s">
        <v>11</v>
      </c>
      <c r="G14344" s="1" t="str">
        <f>IFERROR(__xludf.DUMMYFUNCTION("GOOGLETRANSLATE(D14344,""fr"",""en"")"),"#VALUE!")</f>
        <v>#VALUE!</v>
      </c>
    </row>
    <row r="14345" ht="15.75" customHeight="1">
      <c r="A14345" s="1" t="s">
        <v>4322</v>
      </c>
      <c r="B14345" s="1">
        <v>2.0</v>
      </c>
      <c r="C14345" s="1" t="s">
        <v>30403</v>
      </c>
      <c r="D14345" s="1" t="s">
        <v>30404</v>
      </c>
      <c r="E14345" s="1" t="s">
        <v>169</v>
      </c>
      <c r="F14345" s="1" t="s">
        <v>11</v>
      </c>
      <c r="G14345" s="1" t="str">
        <f>IFERROR(__xludf.DUMMYFUNCTION("GOOGLETRANSLATE(D14345,""fr"",""en"")"),"#VALUE!")</f>
        <v>#VALUE!</v>
      </c>
    </row>
    <row r="14346" ht="15.75" customHeight="1">
      <c r="A14346" s="1" t="s">
        <v>5310</v>
      </c>
      <c r="B14346" s="1">
        <v>4.0</v>
      </c>
      <c r="C14346" s="1" t="s">
        <v>30405</v>
      </c>
      <c r="D14346" s="1" t="s">
        <v>30406</v>
      </c>
      <c r="E14346" s="1" t="s">
        <v>10</v>
      </c>
      <c r="F14346" s="1" t="s">
        <v>11</v>
      </c>
      <c r="G14346" s="1" t="str">
        <f>IFERROR(__xludf.DUMMYFUNCTION("GOOGLETRANSLATE(D14346,""fr"",""en"")"),"#VALUE!")</f>
        <v>#VALUE!</v>
      </c>
    </row>
    <row r="14347" ht="15.75" customHeight="1">
      <c r="A14347" s="1" t="s">
        <v>1358</v>
      </c>
      <c r="B14347" s="1">
        <v>5.0</v>
      </c>
      <c r="C14347" s="1" t="s">
        <v>30407</v>
      </c>
      <c r="D14347" s="1" t="s">
        <v>30408</v>
      </c>
      <c r="E14347" s="1" t="s">
        <v>10</v>
      </c>
      <c r="F14347" s="1" t="s">
        <v>11</v>
      </c>
      <c r="G14347" s="1" t="str">
        <f>IFERROR(__xludf.DUMMYFUNCTION("GOOGLETRANSLATE(D14347,""fr"",""en"")"),"#VALUE!")</f>
        <v>#VALUE!</v>
      </c>
    </row>
    <row r="14348" ht="15.75" customHeight="1">
      <c r="A14348" s="1" t="s">
        <v>8334</v>
      </c>
      <c r="B14348" s="1">
        <v>3.0</v>
      </c>
      <c r="C14348" s="1" t="s">
        <v>30409</v>
      </c>
      <c r="D14348" s="1" t="s">
        <v>30410</v>
      </c>
      <c r="E14348" s="1" t="s">
        <v>226</v>
      </c>
      <c r="F14348" s="1" t="s">
        <v>110</v>
      </c>
      <c r="G14348" s="1" t="str">
        <f>IFERROR(__xludf.DUMMYFUNCTION("GOOGLETRANSLATE(D14348,""fr"",""en"")"),"#VALUE!")</f>
        <v>#VALUE!</v>
      </c>
    </row>
    <row r="14349" ht="15.75" customHeight="1">
      <c r="A14349" s="1" t="s">
        <v>5378</v>
      </c>
      <c r="B14349" s="1">
        <v>3.0</v>
      </c>
      <c r="C14349" s="1" t="s">
        <v>30411</v>
      </c>
      <c r="D14349" s="1" t="s">
        <v>30412</v>
      </c>
      <c r="E14349" s="1" t="s">
        <v>21</v>
      </c>
      <c r="F14349" s="1" t="s">
        <v>11</v>
      </c>
      <c r="G14349" s="1" t="str">
        <f>IFERROR(__xludf.DUMMYFUNCTION("GOOGLETRANSLATE(D14349,""fr"",""en"")"),"#VALUE!")</f>
        <v>#VALUE!</v>
      </c>
    </row>
    <row r="14350" ht="15.75" customHeight="1">
      <c r="A14350" s="1" t="s">
        <v>236</v>
      </c>
      <c r="B14350" s="1">
        <v>4.0</v>
      </c>
      <c r="C14350" s="1" t="s">
        <v>30413</v>
      </c>
      <c r="D14350" s="1" t="s">
        <v>30414</v>
      </c>
      <c r="E14350" s="1" t="s">
        <v>10</v>
      </c>
      <c r="F14350" s="1" t="s">
        <v>11</v>
      </c>
      <c r="G14350" s="1" t="str">
        <f>IFERROR(__xludf.DUMMYFUNCTION("GOOGLETRANSLATE(D14350,""fr"",""en"")"),"#VALUE!")</f>
        <v>#VALUE!</v>
      </c>
    </row>
    <row r="14351" ht="15.75" customHeight="1">
      <c r="A14351" s="1" t="s">
        <v>5227</v>
      </c>
      <c r="B14351" s="1">
        <v>1.0</v>
      </c>
      <c r="C14351" s="1" t="s">
        <v>30415</v>
      </c>
      <c r="D14351" s="1" t="s">
        <v>30416</v>
      </c>
      <c r="E14351" s="1" t="s">
        <v>292</v>
      </c>
      <c r="F14351" s="1" t="s">
        <v>11</v>
      </c>
      <c r="G14351" s="1" t="str">
        <f>IFERROR(__xludf.DUMMYFUNCTION("GOOGLETRANSLATE(D14351,""fr"",""en"")"),"#VALUE!")</f>
        <v>#VALUE!</v>
      </c>
    </row>
    <row r="14352" ht="15.75" customHeight="1">
      <c r="A14352" s="1" t="s">
        <v>1138</v>
      </c>
      <c r="B14352" s="1">
        <v>4.0</v>
      </c>
      <c r="C14352" s="1" t="s">
        <v>30417</v>
      </c>
      <c r="D14352" s="1" t="s">
        <v>30418</v>
      </c>
      <c r="E14352" s="1" t="s">
        <v>21</v>
      </c>
      <c r="F14352" s="1" t="s">
        <v>11</v>
      </c>
      <c r="G14352" s="1" t="str">
        <f>IFERROR(__xludf.DUMMYFUNCTION("GOOGLETRANSLATE(D14352,""fr"",""en"")"),"#VALUE!")</f>
        <v>#VALUE!</v>
      </c>
    </row>
    <row r="14353" ht="15.75" customHeight="1">
      <c r="A14353" s="1" t="s">
        <v>138</v>
      </c>
      <c r="B14353" s="1">
        <v>1.0</v>
      </c>
      <c r="C14353" s="1" t="s">
        <v>30419</v>
      </c>
      <c r="D14353" s="1" t="s">
        <v>30420</v>
      </c>
      <c r="E14353" s="1" t="s">
        <v>1192</v>
      </c>
      <c r="F14353" s="1" t="s">
        <v>84</v>
      </c>
      <c r="G14353" s="1" t="str">
        <f>IFERROR(__xludf.DUMMYFUNCTION("GOOGLETRANSLATE(D14353,""fr"",""en"")"),"#VALUE!")</f>
        <v>#VALUE!</v>
      </c>
    </row>
    <row r="14354" ht="15.75" customHeight="1">
      <c r="A14354" s="1" t="s">
        <v>1581</v>
      </c>
      <c r="B14354" s="1">
        <v>4.0</v>
      </c>
      <c r="C14354" s="1" t="s">
        <v>30421</v>
      </c>
      <c r="D14354" s="1" t="s">
        <v>30422</v>
      </c>
      <c r="E14354" s="1" t="s">
        <v>21</v>
      </c>
      <c r="F14354" s="1" t="s">
        <v>11</v>
      </c>
      <c r="G14354" s="1" t="str">
        <f>IFERROR(__xludf.DUMMYFUNCTION("GOOGLETRANSLATE(D14354,""fr"",""en"")"),"#VALUE!")</f>
        <v>#VALUE!</v>
      </c>
    </row>
    <row r="14355" ht="15.75" customHeight="1">
      <c r="A14355" s="1" t="s">
        <v>53</v>
      </c>
      <c r="B14355" s="1">
        <v>5.0</v>
      </c>
      <c r="C14355" s="1" t="s">
        <v>30423</v>
      </c>
      <c r="D14355" s="1" t="s">
        <v>30424</v>
      </c>
      <c r="E14355" s="1" t="s">
        <v>10</v>
      </c>
      <c r="F14355" s="1" t="s">
        <v>11</v>
      </c>
      <c r="G14355" s="1" t="str">
        <f>IFERROR(__xludf.DUMMYFUNCTION("GOOGLETRANSLATE(D14355,""fr"",""en"")"),"#VALUE!")</f>
        <v>#VALUE!</v>
      </c>
    </row>
    <row r="14356" ht="15.75" customHeight="1">
      <c r="A14356" s="1" t="s">
        <v>2117</v>
      </c>
      <c r="B14356" s="1">
        <v>1.0</v>
      </c>
      <c r="C14356" s="1" t="s">
        <v>30425</v>
      </c>
      <c r="D14356" s="1" t="s">
        <v>30426</v>
      </c>
      <c r="E14356" s="1" t="s">
        <v>3642</v>
      </c>
      <c r="F14356" s="1" t="s">
        <v>118</v>
      </c>
      <c r="G14356" s="1" t="str">
        <f>IFERROR(__xludf.DUMMYFUNCTION("GOOGLETRANSLATE(D14356,""fr"",""en"")"),"#VALUE!")</f>
        <v>#VALUE!</v>
      </c>
    </row>
    <row r="14357" ht="15.75" customHeight="1">
      <c r="A14357" s="1" t="s">
        <v>135</v>
      </c>
      <c r="B14357" s="1">
        <v>4.0</v>
      </c>
      <c r="C14357" s="1" t="s">
        <v>30427</v>
      </c>
      <c r="D14357" s="1" t="s">
        <v>30428</v>
      </c>
      <c r="E14357" s="1" t="s">
        <v>21</v>
      </c>
      <c r="F14357" s="1" t="s">
        <v>11</v>
      </c>
      <c r="G14357" s="1" t="str">
        <f>IFERROR(__xludf.DUMMYFUNCTION("GOOGLETRANSLATE(D14357,""fr"",""en"")"),"#VALUE!")</f>
        <v>#VALUE!</v>
      </c>
    </row>
    <row r="14358" ht="15.75" customHeight="1">
      <c r="A14358" s="1" t="s">
        <v>6756</v>
      </c>
      <c r="B14358" s="1">
        <v>5.0</v>
      </c>
      <c r="C14358" s="1" t="s">
        <v>30429</v>
      </c>
      <c r="D14358" s="1" t="s">
        <v>30430</v>
      </c>
      <c r="E14358" s="1" t="s">
        <v>169</v>
      </c>
      <c r="F14358" s="1" t="s">
        <v>11</v>
      </c>
      <c r="G14358" s="1" t="str">
        <f>IFERROR(__xludf.DUMMYFUNCTION("GOOGLETRANSLATE(D14358,""fr"",""en"")"),"#VALUE!")</f>
        <v>#VALUE!</v>
      </c>
    </row>
    <row r="14359" ht="15.75" customHeight="1">
      <c r="A14359" s="1" t="s">
        <v>25632</v>
      </c>
      <c r="B14359" s="1">
        <v>1.0</v>
      </c>
      <c r="C14359" s="1" t="s">
        <v>30431</v>
      </c>
      <c r="D14359" s="1" t="s">
        <v>30432</v>
      </c>
      <c r="E14359" s="1" t="s">
        <v>103</v>
      </c>
      <c r="F14359" s="1" t="s">
        <v>48</v>
      </c>
      <c r="G14359" s="1" t="str">
        <f>IFERROR(__xludf.DUMMYFUNCTION("GOOGLETRANSLATE(D14359,""fr"",""en"")"),"#VALUE!")</f>
        <v>#VALUE!</v>
      </c>
    </row>
    <row r="14360" ht="15.75" customHeight="1">
      <c r="A14360" s="1" t="s">
        <v>988</v>
      </c>
      <c r="B14360" s="1">
        <v>4.0</v>
      </c>
      <c r="C14360" s="1" t="s">
        <v>30433</v>
      </c>
      <c r="D14360" s="1" t="s">
        <v>30434</v>
      </c>
      <c r="E14360" s="1" t="s">
        <v>21</v>
      </c>
      <c r="F14360" s="1" t="s">
        <v>11</v>
      </c>
      <c r="G14360" s="1" t="str">
        <f>IFERROR(__xludf.DUMMYFUNCTION("GOOGLETRANSLATE(D14360,""fr"",""en"")"),"#VALUE!")</f>
        <v>#VALUE!</v>
      </c>
    </row>
    <row r="14361" ht="15.75" customHeight="1">
      <c r="A14361" s="1" t="s">
        <v>132</v>
      </c>
      <c r="B14361" s="1">
        <v>4.0</v>
      </c>
      <c r="C14361" s="1" t="s">
        <v>30435</v>
      </c>
      <c r="D14361" s="1" t="s">
        <v>30436</v>
      </c>
      <c r="E14361" s="1" t="s">
        <v>21</v>
      </c>
      <c r="F14361" s="1" t="s">
        <v>11</v>
      </c>
      <c r="G14361" s="1" t="str">
        <f>IFERROR(__xludf.DUMMYFUNCTION("GOOGLETRANSLATE(D14361,""fr"",""en"")"),"#VALUE!")</f>
        <v>#VALUE!</v>
      </c>
    </row>
    <row r="14362" ht="15.75" customHeight="1">
      <c r="A14362" s="1" t="s">
        <v>4569</v>
      </c>
      <c r="B14362" s="1">
        <v>2.0</v>
      </c>
      <c r="C14362" s="1" t="s">
        <v>30437</v>
      </c>
      <c r="D14362" s="1" t="s">
        <v>30438</v>
      </c>
      <c r="E14362" s="1" t="s">
        <v>273</v>
      </c>
      <c r="F14362" s="1" t="s">
        <v>11</v>
      </c>
      <c r="G14362" s="1" t="str">
        <f>IFERROR(__xludf.DUMMYFUNCTION("GOOGLETRANSLATE(D14362,""fr"",""en"")"),"#VALUE!")</f>
        <v>#VALUE!</v>
      </c>
    </row>
    <row r="14363" ht="15.75" customHeight="1">
      <c r="A14363" s="1" t="s">
        <v>629</v>
      </c>
      <c r="B14363" s="1">
        <v>1.0</v>
      </c>
      <c r="C14363" s="1" t="s">
        <v>30439</v>
      </c>
      <c r="D14363" s="1" t="s">
        <v>30440</v>
      </c>
      <c r="E14363" s="1" t="s">
        <v>373</v>
      </c>
      <c r="F14363" s="1" t="s">
        <v>30</v>
      </c>
      <c r="G14363" s="1" t="str">
        <f>IFERROR(__xludf.DUMMYFUNCTION("GOOGLETRANSLATE(D14363,""fr"",""en"")"),"#VALUE!")</f>
        <v>#VALUE!</v>
      </c>
    </row>
    <row r="14364" ht="15.75" customHeight="1">
      <c r="A14364" s="1" t="s">
        <v>7945</v>
      </c>
      <c r="B14364" s="1">
        <v>1.0</v>
      </c>
      <c r="C14364" s="1" t="s">
        <v>30441</v>
      </c>
      <c r="D14364" s="1" t="s">
        <v>30442</v>
      </c>
      <c r="E14364" s="1" t="s">
        <v>373</v>
      </c>
      <c r="F14364" s="1" t="s">
        <v>30</v>
      </c>
      <c r="G14364" s="1" t="str">
        <f>IFERROR(__xludf.DUMMYFUNCTION("GOOGLETRANSLATE(D14364,""fr"",""en"")"),"#VALUE!")</f>
        <v>#VALUE!</v>
      </c>
    </row>
    <row r="14365" ht="15.75" customHeight="1">
      <c r="A14365" s="1" t="s">
        <v>1138</v>
      </c>
      <c r="B14365" s="1">
        <v>5.0</v>
      </c>
      <c r="C14365" s="1" t="s">
        <v>30443</v>
      </c>
      <c r="D14365" s="1" t="s">
        <v>30444</v>
      </c>
      <c r="E14365" s="1" t="s">
        <v>554</v>
      </c>
      <c r="F14365" s="1" t="s">
        <v>30</v>
      </c>
      <c r="G14365" s="1" t="str">
        <f>IFERROR(__xludf.DUMMYFUNCTION("GOOGLETRANSLATE(D14365,""fr"",""en"")"),"#VALUE!")</f>
        <v>#VALUE!</v>
      </c>
    </row>
    <row r="14366" ht="15.75" customHeight="1">
      <c r="A14366" s="1" t="s">
        <v>2812</v>
      </c>
      <c r="B14366" s="1">
        <v>5.0</v>
      </c>
      <c r="C14366" s="1" t="s">
        <v>30445</v>
      </c>
      <c r="D14366" s="1" t="s">
        <v>30446</v>
      </c>
      <c r="E14366" s="1" t="s">
        <v>109</v>
      </c>
      <c r="F14366" s="1" t="s">
        <v>11</v>
      </c>
      <c r="G14366" s="1" t="str">
        <f>IFERROR(__xludf.DUMMYFUNCTION("GOOGLETRANSLATE(D14366,""fr"",""en"")"),"#VALUE!")</f>
        <v>#VALUE!</v>
      </c>
    </row>
    <row r="14367" ht="15.75" customHeight="1">
      <c r="A14367" s="1" t="s">
        <v>1029</v>
      </c>
      <c r="B14367" s="1">
        <v>3.0</v>
      </c>
      <c r="C14367" s="1" t="s">
        <v>30447</v>
      </c>
      <c r="D14367" s="1" t="s">
        <v>30448</v>
      </c>
      <c r="E14367" s="1" t="s">
        <v>103</v>
      </c>
      <c r="F14367" s="1" t="s">
        <v>48</v>
      </c>
      <c r="G14367" s="1" t="str">
        <f>IFERROR(__xludf.DUMMYFUNCTION("GOOGLETRANSLATE(D14367,""fr"",""en"")"),"#VALUE!")</f>
        <v>#VALUE!</v>
      </c>
    </row>
    <row r="14368" ht="15.75" customHeight="1">
      <c r="A14368" s="1" t="s">
        <v>150</v>
      </c>
      <c r="B14368" s="1">
        <v>2.0</v>
      </c>
      <c r="C14368" s="1" t="s">
        <v>30449</v>
      </c>
      <c r="D14368" s="1" t="s">
        <v>30450</v>
      </c>
      <c r="E14368" s="1" t="s">
        <v>10</v>
      </c>
      <c r="F14368" s="1" t="s">
        <v>11</v>
      </c>
      <c r="G14368" s="1" t="str">
        <f>IFERROR(__xludf.DUMMYFUNCTION("GOOGLETRANSLATE(D14368,""fr"",""en"")"),"#VALUE!")</f>
        <v>#VALUE!</v>
      </c>
    </row>
    <row r="14369" ht="15.75" customHeight="1">
      <c r="A14369" s="1" t="s">
        <v>1940</v>
      </c>
      <c r="B14369" s="1">
        <v>3.0</v>
      </c>
      <c r="C14369" s="1" t="s">
        <v>30451</v>
      </c>
      <c r="D14369" s="1" t="s">
        <v>30452</v>
      </c>
      <c r="E14369" s="1" t="s">
        <v>10</v>
      </c>
      <c r="F14369" s="1" t="s">
        <v>11</v>
      </c>
      <c r="G14369" s="1" t="str">
        <f>IFERROR(__xludf.DUMMYFUNCTION("GOOGLETRANSLATE(D14369,""fr"",""en"")"),"#VALUE!")</f>
        <v>#VALUE!</v>
      </c>
    </row>
    <row r="14370" ht="15.75" customHeight="1">
      <c r="A14370" s="1" t="s">
        <v>3738</v>
      </c>
      <c r="B14370" s="1">
        <v>4.0</v>
      </c>
      <c r="C14370" s="1" t="s">
        <v>30453</v>
      </c>
      <c r="D14370" s="1" t="s">
        <v>30454</v>
      </c>
      <c r="E14370" s="1" t="s">
        <v>21</v>
      </c>
      <c r="F14370" s="1" t="s">
        <v>11</v>
      </c>
      <c r="G14370" s="1" t="str">
        <f>IFERROR(__xludf.DUMMYFUNCTION("GOOGLETRANSLATE(D14370,""fr"",""en"")"),"#VALUE!")</f>
        <v>#VALUE!</v>
      </c>
    </row>
    <row r="14371" ht="15.75" customHeight="1">
      <c r="A14371" s="1" t="s">
        <v>2353</v>
      </c>
      <c r="B14371" s="1">
        <v>3.0</v>
      </c>
      <c r="C14371" s="1" t="s">
        <v>30455</v>
      </c>
      <c r="D14371" s="1" t="s">
        <v>30456</v>
      </c>
      <c r="E14371" s="1" t="s">
        <v>10</v>
      </c>
      <c r="F14371" s="1" t="s">
        <v>11</v>
      </c>
      <c r="G14371" s="1" t="str">
        <f>IFERROR(__xludf.DUMMYFUNCTION("GOOGLETRANSLATE(D14371,""fr"",""en"")"),"#VALUE!")</f>
        <v>#VALUE!</v>
      </c>
    </row>
    <row r="14372" ht="15.75" customHeight="1">
      <c r="A14372" s="1" t="s">
        <v>9551</v>
      </c>
      <c r="B14372" s="1">
        <v>3.0</v>
      </c>
      <c r="C14372" s="1" t="s">
        <v>30457</v>
      </c>
      <c r="D14372" s="1" t="s">
        <v>30458</v>
      </c>
      <c r="E14372" s="1" t="s">
        <v>614</v>
      </c>
      <c r="F14372" s="1" t="s">
        <v>30</v>
      </c>
      <c r="G14372" s="1" t="str">
        <f>IFERROR(__xludf.DUMMYFUNCTION("GOOGLETRANSLATE(D14372,""fr"",""en"")"),"#VALUE!")</f>
        <v>#VALUE!</v>
      </c>
    </row>
    <row r="14373" ht="15.75" customHeight="1">
      <c r="A14373" s="1" t="s">
        <v>2854</v>
      </c>
      <c r="B14373" s="1">
        <v>3.0</v>
      </c>
      <c r="C14373" s="1" t="s">
        <v>30459</v>
      </c>
      <c r="D14373" s="1" t="s">
        <v>30460</v>
      </c>
      <c r="E14373" s="1" t="s">
        <v>10</v>
      </c>
      <c r="F14373" s="1" t="s">
        <v>11</v>
      </c>
      <c r="G14373" s="1" t="str">
        <f>IFERROR(__xludf.DUMMYFUNCTION("GOOGLETRANSLATE(D14373,""fr"",""en"")"),"#VALUE!")</f>
        <v>#VALUE!</v>
      </c>
    </row>
    <row r="14374" ht="15.75" customHeight="1">
      <c r="A14374" s="1" t="s">
        <v>899</v>
      </c>
      <c r="B14374" s="1">
        <v>4.0</v>
      </c>
      <c r="C14374" s="1" t="s">
        <v>30461</v>
      </c>
      <c r="D14374" s="1" t="s">
        <v>30462</v>
      </c>
      <c r="E14374" s="1" t="s">
        <v>10</v>
      </c>
      <c r="F14374" s="1" t="s">
        <v>11</v>
      </c>
      <c r="G14374" s="1" t="str">
        <f>IFERROR(__xludf.DUMMYFUNCTION("GOOGLETRANSLATE(D14374,""fr"",""en"")"),"#VALUE!")</f>
        <v>#VALUE!</v>
      </c>
    </row>
    <row r="14375" ht="15.75" customHeight="1">
      <c r="A14375" s="1" t="s">
        <v>2896</v>
      </c>
      <c r="B14375" s="1">
        <v>1.0</v>
      </c>
      <c r="C14375" s="1" t="s">
        <v>30463</v>
      </c>
      <c r="D14375" s="1" t="s">
        <v>30464</v>
      </c>
      <c r="E14375" s="1" t="s">
        <v>73</v>
      </c>
      <c r="F14375" s="1" t="s">
        <v>30</v>
      </c>
      <c r="G14375" s="1" t="str">
        <f>IFERROR(__xludf.DUMMYFUNCTION("GOOGLETRANSLATE(D14375,""fr"",""en"")"),"#VALUE!")</f>
        <v>#VALUE!</v>
      </c>
    </row>
    <row r="14376" ht="15.75" customHeight="1">
      <c r="A14376" s="1" t="s">
        <v>2637</v>
      </c>
      <c r="B14376" s="1">
        <v>3.0</v>
      </c>
      <c r="C14376" s="1" t="s">
        <v>30465</v>
      </c>
      <c r="D14376" s="1" t="s">
        <v>30466</v>
      </c>
      <c r="E14376" s="1" t="s">
        <v>29</v>
      </c>
      <c r="F14376" s="1" t="s">
        <v>30</v>
      </c>
      <c r="G14376" s="1" t="str">
        <f>IFERROR(__xludf.DUMMYFUNCTION("GOOGLETRANSLATE(D14376,""fr"",""en"")"),"#VALUE!")</f>
        <v>#VALUE!</v>
      </c>
    </row>
    <row r="14377" ht="15.75" customHeight="1">
      <c r="A14377" s="1" t="s">
        <v>1987</v>
      </c>
      <c r="B14377" s="1">
        <v>1.0</v>
      </c>
      <c r="C14377" s="1" t="s">
        <v>30467</v>
      </c>
      <c r="D14377" s="1" t="s">
        <v>30468</v>
      </c>
      <c r="E14377" s="1" t="s">
        <v>575</v>
      </c>
      <c r="F14377" s="1" t="s">
        <v>48</v>
      </c>
      <c r="G14377" s="1" t="str">
        <f>IFERROR(__xludf.DUMMYFUNCTION("GOOGLETRANSLATE(D14377,""fr"",""en"")"),"#VALUE!")</f>
        <v>#VALUE!</v>
      </c>
    </row>
    <row r="14378" ht="15.75" customHeight="1">
      <c r="A14378" s="1" t="s">
        <v>17746</v>
      </c>
      <c r="B14378" s="1">
        <v>1.0</v>
      </c>
      <c r="C14378" s="1" t="s">
        <v>30469</v>
      </c>
      <c r="D14378" s="1" t="s">
        <v>30470</v>
      </c>
      <c r="E14378" s="1" t="s">
        <v>226</v>
      </c>
      <c r="F14378" s="1" t="s">
        <v>110</v>
      </c>
      <c r="G14378" s="1" t="str">
        <f>IFERROR(__xludf.DUMMYFUNCTION("GOOGLETRANSLATE(D14378,""fr"",""en"")"),"#VALUE!")</f>
        <v>#VALUE!</v>
      </c>
    </row>
    <row r="14379" ht="15.75" customHeight="1">
      <c r="A14379" s="1" t="s">
        <v>30471</v>
      </c>
      <c r="B14379" s="1">
        <v>3.0</v>
      </c>
      <c r="C14379" s="1" t="s">
        <v>30472</v>
      </c>
      <c r="D14379" s="1" t="s">
        <v>30473</v>
      </c>
      <c r="E14379" s="1" t="s">
        <v>52</v>
      </c>
      <c r="F14379" s="1" t="s">
        <v>110</v>
      </c>
      <c r="G14379" s="1" t="str">
        <f>IFERROR(__xludf.DUMMYFUNCTION("GOOGLETRANSLATE(D14379,""fr"",""en"")"),"#VALUE!")</f>
        <v>#VALUE!</v>
      </c>
    </row>
    <row r="14380" ht="15.75" customHeight="1">
      <c r="A14380" s="1" t="s">
        <v>2826</v>
      </c>
      <c r="B14380" s="1">
        <v>5.0</v>
      </c>
      <c r="C14380" s="1" t="s">
        <v>30474</v>
      </c>
      <c r="D14380" s="1" t="s">
        <v>30475</v>
      </c>
      <c r="E14380" s="1" t="s">
        <v>21</v>
      </c>
      <c r="F14380" s="1" t="s">
        <v>11</v>
      </c>
      <c r="G14380" s="1" t="str">
        <f>IFERROR(__xludf.DUMMYFUNCTION("GOOGLETRANSLATE(D14380,""fr"",""en"")"),"#VALUE!")</f>
        <v>#VALUE!</v>
      </c>
    </row>
    <row r="14381" ht="15.75" customHeight="1">
      <c r="A14381" s="1" t="s">
        <v>5012</v>
      </c>
      <c r="B14381" s="1">
        <v>1.0</v>
      </c>
      <c r="C14381" s="1" t="s">
        <v>30476</v>
      </c>
      <c r="D14381" s="1" t="s">
        <v>30477</v>
      </c>
      <c r="E14381" s="1" t="s">
        <v>47</v>
      </c>
      <c r="F14381" s="1" t="s">
        <v>48</v>
      </c>
      <c r="G14381" s="1" t="str">
        <f>IFERROR(__xludf.DUMMYFUNCTION("GOOGLETRANSLATE(D14381,""fr"",""en"")"),"#VALUE!")</f>
        <v>#VALUE!</v>
      </c>
    </row>
    <row r="14382" ht="15.75" customHeight="1">
      <c r="A14382" s="1" t="s">
        <v>9292</v>
      </c>
      <c r="B14382" s="1">
        <v>1.0</v>
      </c>
      <c r="C14382" s="1" t="s">
        <v>30478</v>
      </c>
      <c r="D14382" s="1" t="s">
        <v>30479</v>
      </c>
      <c r="E14382" s="1" t="s">
        <v>21</v>
      </c>
      <c r="F14382" s="1" t="s">
        <v>11</v>
      </c>
      <c r="G14382" s="1" t="str">
        <f>IFERROR(__xludf.DUMMYFUNCTION("GOOGLETRANSLATE(D14382,""fr"",""en"")"),"#VALUE!")</f>
        <v>#VALUE!</v>
      </c>
    </row>
    <row r="14383" ht="15.75" customHeight="1">
      <c r="A14383" s="1" t="s">
        <v>97</v>
      </c>
      <c r="B14383" s="1">
        <v>4.0</v>
      </c>
      <c r="C14383" s="1" t="s">
        <v>30480</v>
      </c>
      <c r="D14383" s="1" t="s">
        <v>30481</v>
      </c>
      <c r="E14383" s="1" t="s">
        <v>21</v>
      </c>
      <c r="F14383" s="1" t="s">
        <v>11</v>
      </c>
      <c r="G14383" s="1" t="str">
        <f>IFERROR(__xludf.DUMMYFUNCTION("GOOGLETRANSLATE(D14383,""fr"",""en"")"),"#VALUE!")</f>
        <v>#VALUE!</v>
      </c>
    </row>
    <row r="14384" ht="15.75" customHeight="1">
      <c r="A14384" s="1" t="s">
        <v>367</v>
      </c>
      <c r="B14384" s="1">
        <v>3.0</v>
      </c>
      <c r="C14384" s="1" t="s">
        <v>30482</v>
      </c>
      <c r="D14384" s="1" t="s">
        <v>30483</v>
      </c>
      <c r="E14384" s="1" t="s">
        <v>10</v>
      </c>
      <c r="F14384" s="1" t="s">
        <v>11</v>
      </c>
      <c r="G14384" s="1" t="str">
        <f>IFERROR(__xludf.DUMMYFUNCTION("GOOGLETRANSLATE(D14384,""fr"",""en"")"),"#VALUE!")</f>
        <v>#VALUE!</v>
      </c>
    </row>
    <row r="14385" ht="15.75" customHeight="1">
      <c r="A14385" s="1" t="s">
        <v>7280</v>
      </c>
      <c r="B14385" s="1">
        <v>2.0</v>
      </c>
      <c r="C14385" s="1" t="s">
        <v>30484</v>
      </c>
      <c r="D14385" s="1" t="s">
        <v>30485</v>
      </c>
      <c r="E14385" s="1" t="s">
        <v>21</v>
      </c>
      <c r="F14385" s="1" t="s">
        <v>11</v>
      </c>
      <c r="G14385" s="1" t="str">
        <f>IFERROR(__xludf.DUMMYFUNCTION("GOOGLETRANSLATE(D14385,""fr"",""en"")"),"#VALUE!")</f>
        <v>#VALUE!</v>
      </c>
    </row>
    <row r="14386" ht="15.75" customHeight="1">
      <c r="A14386" s="1" t="s">
        <v>1607</v>
      </c>
      <c r="B14386" s="1">
        <v>5.0</v>
      </c>
      <c r="C14386" s="1" t="s">
        <v>30486</v>
      </c>
      <c r="D14386" s="1" t="s">
        <v>30487</v>
      </c>
      <c r="E14386" s="1" t="s">
        <v>448</v>
      </c>
      <c r="F14386" s="1" t="s">
        <v>84</v>
      </c>
      <c r="G14386" s="1" t="str">
        <f>IFERROR(__xludf.DUMMYFUNCTION("GOOGLETRANSLATE(D14386,""fr"",""en"")"),"#VALUE!")</f>
        <v>#VALUE!</v>
      </c>
    </row>
    <row r="14387" ht="15.75" customHeight="1">
      <c r="A14387" s="1" t="s">
        <v>606</v>
      </c>
      <c r="B14387" s="1">
        <v>5.0</v>
      </c>
      <c r="C14387" s="1" t="s">
        <v>30488</v>
      </c>
      <c r="D14387" s="1" t="s">
        <v>30489</v>
      </c>
      <c r="E14387" s="1" t="s">
        <v>21</v>
      </c>
      <c r="F14387" s="1" t="s">
        <v>11</v>
      </c>
      <c r="G14387" s="1" t="str">
        <f>IFERROR(__xludf.DUMMYFUNCTION("GOOGLETRANSLATE(D14387,""fr"",""en"")"),"#VALUE!")</f>
        <v>#VALUE!</v>
      </c>
    </row>
    <row r="14388" ht="15.75" customHeight="1">
      <c r="A14388" s="1" t="s">
        <v>2497</v>
      </c>
      <c r="B14388" s="1">
        <v>3.0</v>
      </c>
      <c r="C14388" s="1" t="s">
        <v>30490</v>
      </c>
      <c r="D14388" s="1" t="s">
        <v>30491</v>
      </c>
      <c r="E14388" s="1" t="s">
        <v>34</v>
      </c>
      <c r="F14388" s="1" t="s">
        <v>84</v>
      </c>
      <c r="G14388" s="1" t="str">
        <f>IFERROR(__xludf.DUMMYFUNCTION("GOOGLETRANSLATE(D14388,""fr"",""en"")"),"#VALUE!")</f>
        <v>#VALUE!</v>
      </c>
    </row>
    <row r="14389" ht="15.75" customHeight="1">
      <c r="A14389" s="1" t="s">
        <v>6560</v>
      </c>
      <c r="B14389" s="1">
        <v>4.0</v>
      </c>
      <c r="C14389" s="1" t="s">
        <v>30492</v>
      </c>
      <c r="D14389" s="1" t="s">
        <v>30493</v>
      </c>
      <c r="E14389" s="1" t="s">
        <v>827</v>
      </c>
      <c r="F14389" s="1" t="s">
        <v>39</v>
      </c>
      <c r="G14389" s="1" t="str">
        <f>IFERROR(__xludf.DUMMYFUNCTION("GOOGLETRANSLATE(D14389,""fr"",""en"")"),"#VALUE!")</f>
        <v>#VALUE!</v>
      </c>
    </row>
    <row r="14390" ht="15.75" customHeight="1">
      <c r="A14390" s="1" t="s">
        <v>4228</v>
      </c>
      <c r="B14390" s="1">
        <v>3.0</v>
      </c>
      <c r="C14390" s="1" t="s">
        <v>30494</v>
      </c>
      <c r="D14390" s="1" t="s">
        <v>30495</v>
      </c>
      <c r="E14390" s="1" t="s">
        <v>34</v>
      </c>
      <c r="F14390" s="1" t="s">
        <v>30</v>
      </c>
      <c r="G14390" s="1" t="str">
        <f>IFERROR(__xludf.DUMMYFUNCTION("GOOGLETRANSLATE(D14390,""fr"",""en"")"),"#VALUE!")</f>
        <v>#VALUE!</v>
      </c>
    </row>
    <row r="14391" ht="15.75" customHeight="1">
      <c r="A14391" s="1" t="s">
        <v>866</v>
      </c>
      <c r="B14391" s="1">
        <v>5.0</v>
      </c>
      <c r="C14391" s="1" t="s">
        <v>30496</v>
      </c>
      <c r="D14391" s="1" t="s">
        <v>30497</v>
      </c>
      <c r="E14391" s="1" t="s">
        <v>10</v>
      </c>
      <c r="F14391" s="1" t="s">
        <v>11</v>
      </c>
      <c r="G14391" s="1" t="str">
        <f>IFERROR(__xludf.DUMMYFUNCTION("GOOGLETRANSLATE(D14391,""fr"",""en"")"),"#VALUE!")</f>
        <v>#VALUE!</v>
      </c>
    </row>
    <row r="14392" ht="15.75" customHeight="1">
      <c r="A14392" s="1" t="s">
        <v>850</v>
      </c>
      <c r="B14392" s="1">
        <v>1.0</v>
      </c>
      <c r="C14392" s="1" t="s">
        <v>30498</v>
      </c>
      <c r="D14392" s="1" t="s">
        <v>30499</v>
      </c>
      <c r="E14392" s="1" t="s">
        <v>21</v>
      </c>
      <c r="F14392" s="1" t="s">
        <v>11</v>
      </c>
      <c r="G14392" s="1" t="str">
        <f>IFERROR(__xludf.DUMMYFUNCTION("GOOGLETRANSLATE(D14392,""fr"",""en"")"),"#VALUE!")</f>
        <v>#VALUE!</v>
      </c>
    </row>
    <row r="14393" ht="15.75" customHeight="1">
      <c r="A14393" s="1" t="s">
        <v>936</v>
      </c>
      <c r="B14393" s="1">
        <v>5.0</v>
      </c>
      <c r="C14393" s="1" t="s">
        <v>30500</v>
      </c>
      <c r="D14393" s="1" t="s">
        <v>30501</v>
      </c>
      <c r="E14393" s="1" t="s">
        <v>10</v>
      </c>
      <c r="F14393" s="1" t="s">
        <v>11</v>
      </c>
      <c r="G14393" s="1" t="str">
        <f>IFERROR(__xludf.DUMMYFUNCTION("GOOGLETRANSLATE(D14393,""fr"",""en"")"),"#VALUE!")</f>
        <v>#VALUE!</v>
      </c>
    </row>
    <row r="14394" ht="15.75" customHeight="1">
      <c r="A14394" s="1" t="s">
        <v>5363</v>
      </c>
      <c r="B14394" s="1">
        <v>2.0</v>
      </c>
      <c r="C14394" s="1" t="s">
        <v>30502</v>
      </c>
      <c r="D14394" s="1" t="s">
        <v>30503</v>
      </c>
      <c r="E14394" s="1" t="s">
        <v>25</v>
      </c>
      <c r="F14394" s="1" t="s">
        <v>11</v>
      </c>
      <c r="G14394" s="1" t="str">
        <f>IFERROR(__xludf.DUMMYFUNCTION("GOOGLETRANSLATE(D14394,""fr"",""en"")"),"#VALUE!")</f>
        <v>#VALUE!</v>
      </c>
    </row>
    <row r="14395" ht="15.75" customHeight="1">
      <c r="A14395" s="1" t="s">
        <v>689</v>
      </c>
      <c r="B14395" s="1">
        <v>1.0</v>
      </c>
      <c r="C14395" s="1" t="s">
        <v>24349</v>
      </c>
      <c r="D14395" s="1" t="s">
        <v>30504</v>
      </c>
      <c r="E14395" s="1" t="s">
        <v>423</v>
      </c>
      <c r="F14395" s="1" t="s">
        <v>30</v>
      </c>
      <c r="G14395" s="1" t="str">
        <f>IFERROR(__xludf.DUMMYFUNCTION("GOOGLETRANSLATE(D14395,""fr"",""en"")"),"#VALUE!")</f>
        <v>#VALUE!</v>
      </c>
    </row>
    <row r="14396" ht="15.75" customHeight="1">
      <c r="A14396" s="1" t="s">
        <v>11792</v>
      </c>
      <c r="B14396" s="1">
        <v>2.0</v>
      </c>
      <c r="C14396" s="1" t="s">
        <v>30505</v>
      </c>
      <c r="D14396" s="1" t="s">
        <v>30506</v>
      </c>
      <c r="E14396" s="1" t="s">
        <v>10</v>
      </c>
      <c r="F14396" s="1" t="s">
        <v>11</v>
      </c>
      <c r="G14396" s="1" t="str">
        <f>IFERROR(__xludf.DUMMYFUNCTION("GOOGLETRANSLATE(D14396,""fr"",""en"")"),"#VALUE!")</f>
        <v>#VALUE!</v>
      </c>
    </row>
    <row r="14397" ht="15.75" customHeight="1">
      <c r="A14397" s="1" t="s">
        <v>2343</v>
      </c>
      <c r="B14397" s="1">
        <v>1.0</v>
      </c>
      <c r="C14397" s="1" t="s">
        <v>30507</v>
      </c>
      <c r="D14397" s="1" t="s">
        <v>30508</v>
      </c>
      <c r="E14397" s="1" t="s">
        <v>254</v>
      </c>
      <c r="F14397" s="1" t="s">
        <v>66</v>
      </c>
      <c r="G14397" s="1" t="str">
        <f>IFERROR(__xludf.DUMMYFUNCTION("GOOGLETRANSLATE(D14397,""fr"",""en"")"),"#VALUE!")</f>
        <v>#VALUE!</v>
      </c>
    </row>
    <row r="14398" ht="15.75" customHeight="1">
      <c r="A14398" s="1" t="s">
        <v>7138</v>
      </c>
      <c r="B14398" s="1">
        <v>1.0</v>
      </c>
      <c r="C14398" s="1" t="s">
        <v>30509</v>
      </c>
      <c r="D14398" s="1" t="s">
        <v>30510</v>
      </c>
      <c r="E14398" s="1" t="s">
        <v>83</v>
      </c>
      <c r="F14398" s="1" t="s">
        <v>84</v>
      </c>
      <c r="G14398" s="1" t="str">
        <f>IFERROR(__xludf.DUMMYFUNCTION("GOOGLETRANSLATE(D14398,""fr"",""en"")"),"#VALUE!")</f>
        <v>#VALUE!</v>
      </c>
    </row>
    <row r="14399" ht="15.75" customHeight="1">
      <c r="A14399" s="1" t="s">
        <v>9027</v>
      </c>
      <c r="B14399" s="1">
        <v>5.0</v>
      </c>
      <c r="C14399" s="1" t="s">
        <v>30511</v>
      </c>
      <c r="D14399" s="1" t="s">
        <v>30512</v>
      </c>
      <c r="E14399" s="1" t="s">
        <v>21</v>
      </c>
      <c r="F14399" s="1" t="s">
        <v>11</v>
      </c>
      <c r="G14399" s="1" t="str">
        <f>IFERROR(__xludf.DUMMYFUNCTION("GOOGLETRANSLATE(D14399,""fr"",""en"")"),"#VALUE!")</f>
        <v>#VALUE!</v>
      </c>
    </row>
    <row r="14400" ht="15.75" customHeight="1">
      <c r="A14400" s="1" t="s">
        <v>1421</v>
      </c>
      <c r="B14400" s="1">
        <v>1.0</v>
      </c>
      <c r="C14400" s="1" t="s">
        <v>30513</v>
      </c>
      <c r="D14400" s="1" t="s">
        <v>30514</v>
      </c>
      <c r="E14400" s="1" t="s">
        <v>10</v>
      </c>
      <c r="F14400" s="1" t="s">
        <v>11</v>
      </c>
      <c r="G14400" s="1" t="str">
        <f>IFERROR(__xludf.DUMMYFUNCTION("GOOGLETRANSLATE(D14400,""fr"",""en"")"),"#VALUE!")</f>
        <v>#VALUE!</v>
      </c>
    </row>
    <row r="14401" ht="15.75" customHeight="1">
      <c r="A14401" s="1" t="s">
        <v>3533</v>
      </c>
      <c r="B14401" s="1">
        <v>3.0</v>
      </c>
      <c r="C14401" s="1" t="s">
        <v>30515</v>
      </c>
      <c r="D14401" s="1" t="s">
        <v>30516</v>
      </c>
      <c r="E14401" s="1" t="s">
        <v>29</v>
      </c>
      <c r="F14401" s="1" t="s">
        <v>30</v>
      </c>
      <c r="G14401" s="1" t="str">
        <f>IFERROR(__xludf.DUMMYFUNCTION("GOOGLETRANSLATE(D14401,""fr"",""en"")"),"#VALUE!")</f>
        <v>#VALUE!</v>
      </c>
    </row>
    <row r="14402" ht="15.75" customHeight="1">
      <c r="A14402" s="1" t="s">
        <v>18232</v>
      </c>
      <c r="B14402" s="1">
        <v>1.0</v>
      </c>
      <c r="C14402" s="1" t="s">
        <v>30517</v>
      </c>
      <c r="D14402" s="1" t="s">
        <v>30518</v>
      </c>
      <c r="E14402" s="1" t="s">
        <v>273</v>
      </c>
      <c r="F14402" s="1" t="s">
        <v>11</v>
      </c>
      <c r="G14402" s="1" t="str">
        <f>IFERROR(__xludf.DUMMYFUNCTION("GOOGLETRANSLATE(D14402,""fr"",""en"")"),"#VALUE!")</f>
        <v>#VALUE!</v>
      </c>
    </row>
    <row r="14403" ht="15.75" customHeight="1">
      <c r="A14403" s="1" t="s">
        <v>3556</v>
      </c>
      <c r="B14403" s="1">
        <v>4.0</v>
      </c>
      <c r="C14403" s="1" t="s">
        <v>30519</v>
      </c>
      <c r="D14403" s="1" t="s">
        <v>30520</v>
      </c>
      <c r="E14403" s="1" t="s">
        <v>29</v>
      </c>
      <c r="F14403" s="1" t="s">
        <v>30</v>
      </c>
      <c r="G14403" s="1" t="str">
        <f>IFERROR(__xludf.DUMMYFUNCTION("GOOGLETRANSLATE(D14403,""fr"",""en"")"),"#VALUE!")</f>
        <v>#VALUE!</v>
      </c>
    </row>
    <row r="14404" ht="15.75" customHeight="1">
      <c r="A14404" s="1" t="s">
        <v>681</v>
      </c>
      <c r="B14404" s="1">
        <v>4.0</v>
      </c>
      <c r="C14404" s="1" t="s">
        <v>30521</v>
      </c>
      <c r="D14404" s="1" t="s">
        <v>30522</v>
      </c>
      <c r="E14404" s="1" t="s">
        <v>21</v>
      </c>
      <c r="F14404" s="1" t="s">
        <v>11</v>
      </c>
      <c r="G14404" s="1" t="str">
        <f>IFERROR(__xludf.DUMMYFUNCTION("GOOGLETRANSLATE(D14404,""fr"",""en"")"),"#VALUE!")</f>
        <v>#VALUE!</v>
      </c>
    </row>
    <row r="14405" ht="15.75" customHeight="1">
      <c r="A14405" s="1" t="s">
        <v>3022</v>
      </c>
      <c r="B14405" s="1">
        <v>3.0</v>
      </c>
      <c r="C14405" s="1" t="s">
        <v>30523</v>
      </c>
      <c r="D14405" s="1" t="s">
        <v>30524</v>
      </c>
      <c r="E14405" s="1" t="s">
        <v>21</v>
      </c>
      <c r="F14405" s="1" t="s">
        <v>11</v>
      </c>
      <c r="G14405" s="1" t="str">
        <f>IFERROR(__xludf.DUMMYFUNCTION("GOOGLETRANSLATE(D14405,""fr"",""en"")"),"#VALUE!")</f>
        <v>#VALUE!</v>
      </c>
    </row>
    <row r="14406" ht="15.75" customHeight="1">
      <c r="A14406" s="1" t="s">
        <v>8683</v>
      </c>
      <c r="B14406" s="1">
        <v>4.0</v>
      </c>
      <c r="C14406" s="1" t="s">
        <v>30525</v>
      </c>
      <c r="D14406" s="1" t="s">
        <v>30526</v>
      </c>
      <c r="E14406" s="1" t="s">
        <v>484</v>
      </c>
      <c r="F14406" s="1" t="s">
        <v>30</v>
      </c>
      <c r="G14406" s="1" t="str">
        <f>IFERROR(__xludf.DUMMYFUNCTION("GOOGLETRANSLATE(D14406,""fr"",""en"")"),"#VALUE!")</f>
        <v>#VALUE!</v>
      </c>
    </row>
    <row r="14407" ht="15.75" customHeight="1">
      <c r="A14407" s="1" t="s">
        <v>239</v>
      </c>
      <c r="B14407" s="1">
        <v>4.0</v>
      </c>
      <c r="C14407" s="1" t="s">
        <v>30527</v>
      </c>
      <c r="D14407" s="1" t="s">
        <v>30528</v>
      </c>
      <c r="E14407" s="1" t="s">
        <v>21</v>
      </c>
      <c r="F14407" s="1" t="s">
        <v>11</v>
      </c>
      <c r="G14407" s="1" t="str">
        <f>IFERROR(__xludf.DUMMYFUNCTION("GOOGLETRANSLATE(D14407,""fr"",""en"")"),"#VALUE!")</f>
        <v>#VALUE!</v>
      </c>
    </row>
    <row r="14408" ht="15.75" customHeight="1">
      <c r="A14408" s="1" t="s">
        <v>239</v>
      </c>
      <c r="B14408" s="1">
        <v>1.0</v>
      </c>
      <c r="C14408" s="1" t="s">
        <v>30529</v>
      </c>
      <c r="D14408" s="1" t="s">
        <v>30530</v>
      </c>
      <c r="E14408" s="1" t="s">
        <v>52</v>
      </c>
      <c r="F14408" s="1" t="s">
        <v>118</v>
      </c>
      <c r="G14408" s="1" t="str">
        <f>IFERROR(__xludf.DUMMYFUNCTION("GOOGLETRANSLATE(D14408,""fr"",""en"")"),"#VALUE!")</f>
        <v>#VALUE!</v>
      </c>
    </row>
    <row r="14409" ht="15.75" customHeight="1">
      <c r="A14409" s="1" t="s">
        <v>3568</v>
      </c>
      <c r="B14409" s="1">
        <v>3.0</v>
      </c>
      <c r="C14409" s="1" t="s">
        <v>30531</v>
      </c>
      <c r="D14409" s="1" t="s">
        <v>30532</v>
      </c>
      <c r="E14409" s="1" t="s">
        <v>125</v>
      </c>
      <c r="F14409" s="1" t="s">
        <v>11</v>
      </c>
      <c r="G14409" s="1" t="str">
        <f>IFERROR(__xludf.DUMMYFUNCTION("GOOGLETRANSLATE(D14409,""fr"",""en"")"),"#VALUE!")</f>
        <v>#VALUE!</v>
      </c>
    </row>
    <row r="14410" ht="15.75" customHeight="1">
      <c r="A14410" s="1" t="s">
        <v>3267</v>
      </c>
      <c r="B14410" s="1">
        <v>3.0</v>
      </c>
      <c r="C14410" s="1" t="s">
        <v>30533</v>
      </c>
      <c r="D14410" s="1" t="s">
        <v>30534</v>
      </c>
      <c r="E14410" s="1" t="s">
        <v>614</v>
      </c>
      <c r="F14410" s="1" t="s">
        <v>30</v>
      </c>
      <c r="G14410" s="1" t="str">
        <f>IFERROR(__xludf.DUMMYFUNCTION("GOOGLETRANSLATE(D14410,""fr"",""en"")"),"#VALUE!")</f>
        <v>#VALUE!</v>
      </c>
    </row>
    <row r="14411" ht="15.75" customHeight="1">
      <c r="A14411" s="1" t="s">
        <v>738</v>
      </c>
      <c r="B14411" s="1">
        <v>3.0</v>
      </c>
      <c r="C14411" s="1" t="s">
        <v>30535</v>
      </c>
      <c r="D14411" s="1" t="s">
        <v>30536</v>
      </c>
      <c r="E14411" s="1" t="s">
        <v>21</v>
      </c>
      <c r="F14411" s="1" t="s">
        <v>11</v>
      </c>
      <c r="G14411" s="1" t="str">
        <f>IFERROR(__xludf.DUMMYFUNCTION("GOOGLETRANSLATE(D14411,""fr"",""en"")"),"#VALUE!")</f>
        <v>#VALUE!</v>
      </c>
    </row>
    <row r="14412" ht="15.75" customHeight="1">
      <c r="A14412" s="1" t="s">
        <v>270</v>
      </c>
      <c r="B14412" s="1">
        <v>1.0</v>
      </c>
      <c r="C14412" s="1" t="s">
        <v>30537</v>
      </c>
      <c r="D14412" s="1" t="s">
        <v>30538</v>
      </c>
      <c r="E14412" s="1" t="s">
        <v>21</v>
      </c>
      <c r="F14412" s="1" t="s">
        <v>11</v>
      </c>
      <c r="G14412" s="1" t="str">
        <f>IFERROR(__xludf.DUMMYFUNCTION("GOOGLETRANSLATE(D14412,""fr"",""en"")"),"#VALUE!")</f>
        <v>#VALUE!</v>
      </c>
    </row>
    <row r="14413" ht="15.75" customHeight="1">
      <c r="A14413" s="1" t="s">
        <v>4625</v>
      </c>
      <c r="B14413" s="1">
        <v>4.0</v>
      </c>
      <c r="C14413" s="1" t="s">
        <v>30539</v>
      </c>
      <c r="D14413" s="1" t="s">
        <v>30540</v>
      </c>
      <c r="E14413" s="1" t="s">
        <v>10</v>
      </c>
      <c r="F14413" s="1" t="s">
        <v>11</v>
      </c>
      <c r="G14413" s="1" t="str">
        <f>IFERROR(__xludf.DUMMYFUNCTION("GOOGLETRANSLATE(D14413,""fr"",""en"")"),"#VALUE!")</f>
        <v>#VALUE!</v>
      </c>
    </row>
    <row r="14414" ht="15.75" customHeight="1">
      <c r="A14414" s="1" t="s">
        <v>281</v>
      </c>
      <c r="B14414" s="1">
        <v>5.0</v>
      </c>
      <c r="C14414" s="1" t="s">
        <v>30541</v>
      </c>
      <c r="D14414" s="1" t="s">
        <v>30542</v>
      </c>
      <c r="E14414" s="1" t="s">
        <v>10</v>
      </c>
      <c r="F14414" s="1" t="s">
        <v>11</v>
      </c>
      <c r="G14414" s="1" t="str">
        <f>IFERROR(__xludf.DUMMYFUNCTION("GOOGLETRANSLATE(D14414,""fr"",""en"")"),"#VALUE!")</f>
        <v>#VALUE!</v>
      </c>
    </row>
    <row r="14415" ht="15.75" customHeight="1">
      <c r="A14415" s="1" t="s">
        <v>59</v>
      </c>
      <c r="B14415" s="1">
        <v>1.0</v>
      </c>
      <c r="C14415" s="1" t="s">
        <v>30543</v>
      </c>
      <c r="D14415" s="1" t="s">
        <v>30544</v>
      </c>
      <c r="E14415" s="1" t="s">
        <v>65</v>
      </c>
      <c r="F14415" s="1" t="s">
        <v>66</v>
      </c>
      <c r="G14415" s="1" t="str">
        <f>IFERROR(__xludf.DUMMYFUNCTION("GOOGLETRANSLATE(D14415,""fr"",""en"")"),"#VALUE!")</f>
        <v>#VALUE!</v>
      </c>
    </row>
    <row r="14416" ht="15.75" customHeight="1">
      <c r="A14416" s="1" t="s">
        <v>3031</v>
      </c>
      <c r="B14416" s="1">
        <v>1.0</v>
      </c>
      <c r="C14416" s="1" t="s">
        <v>30545</v>
      </c>
      <c r="D14416" s="1" t="s">
        <v>30546</v>
      </c>
      <c r="E14416" s="1" t="s">
        <v>280</v>
      </c>
      <c r="F14416" s="1" t="s">
        <v>11</v>
      </c>
      <c r="G14416" s="1" t="str">
        <f>IFERROR(__xludf.DUMMYFUNCTION("GOOGLETRANSLATE(D14416,""fr"",""en"")"),"#VALUE!")</f>
        <v>#VALUE!</v>
      </c>
    </row>
    <row r="14417" ht="15.75" customHeight="1">
      <c r="A14417" s="1" t="s">
        <v>2826</v>
      </c>
      <c r="B14417" s="1">
        <v>5.0</v>
      </c>
      <c r="C14417" s="1" t="s">
        <v>30547</v>
      </c>
      <c r="D14417" s="1" t="s">
        <v>30548</v>
      </c>
      <c r="E14417" s="1" t="s">
        <v>10</v>
      </c>
      <c r="F14417" s="1" t="s">
        <v>11</v>
      </c>
      <c r="G14417" s="1" t="str">
        <f>IFERROR(__xludf.DUMMYFUNCTION("GOOGLETRANSLATE(D14417,""fr"",""en"")"),"#VALUE!")</f>
        <v>#VALUE!</v>
      </c>
    </row>
    <row r="14418" ht="15.75" customHeight="1">
      <c r="A14418" s="1" t="s">
        <v>1673</v>
      </c>
      <c r="B14418" s="1">
        <v>2.0</v>
      </c>
      <c r="C14418" s="1" t="s">
        <v>30549</v>
      </c>
      <c r="D14418" s="1" t="s">
        <v>30550</v>
      </c>
      <c r="E14418" s="1" t="s">
        <v>25</v>
      </c>
      <c r="F14418" s="1" t="s">
        <v>110</v>
      </c>
      <c r="G14418" s="1" t="str">
        <f>IFERROR(__xludf.DUMMYFUNCTION("GOOGLETRANSLATE(D14418,""fr"",""en"")"),"#VALUE!")</f>
        <v>#VALUE!</v>
      </c>
    </row>
    <row r="14419" ht="15.75" customHeight="1">
      <c r="A14419" s="1" t="s">
        <v>377</v>
      </c>
      <c r="B14419" s="1">
        <v>5.0</v>
      </c>
      <c r="C14419" s="1" t="s">
        <v>30551</v>
      </c>
      <c r="D14419" s="1" t="s">
        <v>30552</v>
      </c>
      <c r="E14419" s="1" t="s">
        <v>10</v>
      </c>
      <c r="F14419" s="1" t="s">
        <v>11</v>
      </c>
      <c r="G14419" s="1" t="str">
        <f>IFERROR(__xludf.DUMMYFUNCTION("GOOGLETRANSLATE(D14419,""fr"",""en"")"),"#VALUE!")</f>
        <v>#VALUE!</v>
      </c>
    </row>
    <row r="14420" ht="15.75" customHeight="1">
      <c r="A14420" s="1" t="s">
        <v>991</v>
      </c>
      <c r="B14420" s="1">
        <v>4.0</v>
      </c>
      <c r="C14420" s="1" t="s">
        <v>30553</v>
      </c>
      <c r="D14420" s="1" t="s">
        <v>30554</v>
      </c>
      <c r="E14420" s="1" t="s">
        <v>52</v>
      </c>
      <c r="F14420" s="1" t="s">
        <v>11</v>
      </c>
      <c r="G14420" s="1" t="str">
        <f>IFERROR(__xludf.DUMMYFUNCTION("GOOGLETRANSLATE(D14420,""fr"",""en"")"),"#VALUE!")</f>
        <v>#VALUE!</v>
      </c>
    </row>
    <row r="14421" ht="15.75" customHeight="1">
      <c r="A14421" s="1" t="s">
        <v>85</v>
      </c>
      <c r="B14421" s="1">
        <v>5.0</v>
      </c>
      <c r="C14421" s="1" t="s">
        <v>30555</v>
      </c>
      <c r="D14421" s="1" t="s">
        <v>30556</v>
      </c>
      <c r="E14421" s="1" t="s">
        <v>21</v>
      </c>
      <c r="F14421" s="1" t="s">
        <v>11</v>
      </c>
      <c r="G14421" s="1" t="str">
        <f>IFERROR(__xludf.DUMMYFUNCTION("GOOGLETRANSLATE(D14421,""fr"",""en"")"),"#VALUE!")</f>
        <v>#VALUE!</v>
      </c>
    </row>
    <row r="14422" ht="15.75" customHeight="1">
      <c r="A14422" s="1" t="s">
        <v>5775</v>
      </c>
      <c r="B14422" s="1">
        <v>2.0</v>
      </c>
      <c r="C14422" s="1" t="s">
        <v>30557</v>
      </c>
      <c r="D14422" s="1" t="s">
        <v>30558</v>
      </c>
      <c r="E14422" s="1" t="s">
        <v>65</v>
      </c>
      <c r="F14422" s="1" t="s">
        <v>66</v>
      </c>
      <c r="G14422" s="1" t="str">
        <f>IFERROR(__xludf.DUMMYFUNCTION("GOOGLETRANSLATE(D14422,""fr"",""en"")"),"#VALUE!")</f>
        <v>#VALUE!</v>
      </c>
    </row>
    <row r="14423" ht="15.75" customHeight="1">
      <c r="A14423" s="1" t="s">
        <v>2848</v>
      </c>
      <c r="B14423" s="1">
        <v>1.0</v>
      </c>
      <c r="C14423" s="1" t="s">
        <v>30559</v>
      </c>
      <c r="D14423" s="1" t="s">
        <v>30560</v>
      </c>
      <c r="E14423" s="1" t="s">
        <v>575</v>
      </c>
      <c r="F14423" s="1" t="s">
        <v>48</v>
      </c>
      <c r="G14423" s="1" t="str">
        <f>IFERROR(__xludf.DUMMYFUNCTION("GOOGLETRANSLATE(D14423,""fr"",""en"")"),"#VALUE!")</f>
        <v>#VALUE!</v>
      </c>
    </row>
    <row r="14424" ht="15.75" customHeight="1">
      <c r="A14424" s="1" t="s">
        <v>2003</v>
      </c>
      <c r="B14424" s="1">
        <v>2.0</v>
      </c>
      <c r="C14424" s="1" t="s">
        <v>30561</v>
      </c>
      <c r="D14424" s="1" t="s">
        <v>30562</v>
      </c>
      <c r="E14424" s="1" t="s">
        <v>296</v>
      </c>
      <c r="F14424" s="1" t="s">
        <v>11</v>
      </c>
      <c r="G14424" s="1" t="str">
        <f>IFERROR(__xludf.DUMMYFUNCTION("GOOGLETRANSLATE(D14424,""fr"",""en"")"),"#VALUE!")</f>
        <v>#VALUE!</v>
      </c>
    </row>
    <row r="14425" ht="15.75" customHeight="1">
      <c r="A14425" s="1" t="s">
        <v>2272</v>
      </c>
      <c r="B14425" s="1">
        <v>5.0</v>
      </c>
      <c r="C14425" s="1" t="s">
        <v>30563</v>
      </c>
      <c r="D14425" s="1" t="s">
        <v>30564</v>
      </c>
      <c r="E14425" s="1" t="s">
        <v>10</v>
      </c>
      <c r="F14425" s="1" t="s">
        <v>11</v>
      </c>
      <c r="G14425" s="1" t="str">
        <f>IFERROR(__xludf.DUMMYFUNCTION("GOOGLETRANSLATE(D14425,""fr"",""en"")"),"#VALUE!")</f>
        <v>#VALUE!</v>
      </c>
    </row>
    <row r="14426" ht="15.75" customHeight="1">
      <c r="A14426" s="1" t="s">
        <v>1632</v>
      </c>
      <c r="B14426" s="1">
        <v>2.0</v>
      </c>
      <c r="C14426" s="1" t="s">
        <v>30565</v>
      </c>
      <c r="D14426" s="1" t="s">
        <v>30566</v>
      </c>
      <c r="E14426" s="1" t="s">
        <v>273</v>
      </c>
      <c r="F14426" s="1" t="s">
        <v>11</v>
      </c>
      <c r="G14426" s="1" t="str">
        <f>IFERROR(__xludf.DUMMYFUNCTION("GOOGLETRANSLATE(D14426,""fr"",""en"")"),"#VALUE!")</f>
        <v>#VALUE!</v>
      </c>
    </row>
    <row r="14427" ht="15.75" customHeight="1">
      <c r="A14427" s="1" t="s">
        <v>8142</v>
      </c>
      <c r="B14427" s="1">
        <v>3.0</v>
      </c>
      <c r="C14427" s="1" t="s">
        <v>27194</v>
      </c>
      <c r="D14427" s="1" t="s">
        <v>30567</v>
      </c>
      <c r="E14427" s="1" t="s">
        <v>226</v>
      </c>
      <c r="F14427" s="1" t="s">
        <v>11</v>
      </c>
      <c r="G14427" s="1" t="str">
        <f>IFERROR(__xludf.DUMMYFUNCTION("GOOGLETRANSLATE(D14427,""fr"",""en"")"),"#VALUE!")</f>
        <v>#VALUE!</v>
      </c>
    </row>
    <row r="14428" ht="15.75" customHeight="1">
      <c r="A14428" s="1" t="s">
        <v>5900</v>
      </c>
      <c r="B14428" s="1">
        <v>3.0</v>
      </c>
      <c r="C14428" s="1" t="s">
        <v>30568</v>
      </c>
      <c r="D14428" s="1" t="s">
        <v>30569</v>
      </c>
      <c r="E14428" s="1" t="s">
        <v>292</v>
      </c>
      <c r="F14428" s="1" t="s">
        <v>11</v>
      </c>
      <c r="G14428" s="1" t="str">
        <f>IFERROR(__xludf.DUMMYFUNCTION("GOOGLETRANSLATE(D14428,""fr"",""en"")"),"#VALUE!")</f>
        <v>#VALUE!</v>
      </c>
    </row>
    <row r="14429" ht="15.75" customHeight="1">
      <c r="A14429" s="1" t="s">
        <v>4432</v>
      </c>
      <c r="B14429" s="1">
        <v>4.0</v>
      </c>
      <c r="C14429" s="1" t="s">
        <v>30570</v>
      </c>
      <c r="D14429" s="1" t="s">
        <v>30571</v>
      </c>
      <c r="E14429" s="1" t="s">
        <v>10</v>
      </c>
      <c r="F14429" s="1" t="s">
        <v>11</v>
      </c>
      <c r="G14429" s="1" t="str">
        <f>IFERROR(__xludf.DUMMYFUNCTION("GOOGLETRANSLATE(D14429,""fr"",""en"")"),"#VALUE!")</f>
        <v>#VALUE!</v>
      </c>
    </row>
    <row r="14430" ht="15.75" customHeight="1">
      <c r="A14430" s="1" t="s">
        <v>3667</v>
      </c>
      <c r="B14430" s="1">
        <v>1.0</v>
      </c>
      <c r="C14430" s="1" t="s">
        <v>30572</v>
      </c>
      <c r="D14430" s="1" t="s">
        <v>30573</v>
      </c>
      <c r="E14430" s="1" t="s">
        <v>273</v>
      </c>
      <c r="F14430" s="1" t="s">
        <v>11</v>
      </c>
      <c r="G14430" s="1" t="str">
        <f>IFERROR(__xludf.DUMMYFUNCTION("GOOGLETRANSLATE(D14430,""fr"",""en"")"),"#VALUE!")</f>
        <v>#VALUE!</v>
      </c>
    </row>
    <row r="14431" ht="15.75" customHeight="1">
      <c r="A14431" s="1" t="s">
        <v>6187</v>
      </c>
      <c r="B14431" s="1">
        <v>3.0</v>
      </c>
      <c r="C14431" s="1" t="s">
        <v>30574</v>
      </c>
      <c r="D14431" s="1" t="s">
        <v>30575</v>
      </c>
      <c r="E14431" s="1" t="s">
        <v>29</v>
      </c>
      <c r="F14431" s="1" t="s">
        <v>30</v>
      </c>
      <c r="G14431" s="1" t="str">
        <f>IFERROR(__xludf.DUMMYFUNCTION("GOOGLETRANSLATE(D14431,""fr"",""en"")"),"I am very unhappy because I have always been my reimbursements for several years. They never answer on the phone, they are big liars. They never told me at the Primary Caisse. When I send them the papers to be reimbursed they tell me that a paper is missi"&amp;"ng every time. They never respond to letters. Flee from this insurance.")</f>
        <v>I am very unhappy because I have always been my reimbursements for several years. They never answer on the phone, they are big liars. They never told me at the Primary Caisse. When I send them the papers to be reimbursed they tell me that a paper is missing every time. They never respond to letters. Flee from this insurance.</v>
      </c>
    </row>
    <row r="14432" ht="15.75" customHeight="1">
      <c r="A14432" s="1" t="s">
        <v>13183</v>
      </c>
      <c r="B14432" s="1">
        <v>1.0</v>
      </c>
      <c r="C14432" s="1" t="s">
        <v>30576</v>
      </c>
      <c r="D14432" s="1" t="s">
        <v>30577</v>
      </c>
      <c r="E14432" s="1" t="s">
        <v>21</v>
      </c>
      <c r="F14432" s="1" t="s">
        <v>11</v>
      </c>
      <c r="G14432" s="1" t="str">
        <f>IFERROR(__xludf.DUMMYFUNCTION("GOOGLETRANSLATE(D14432,""fr"",""en"")"),"#VALUE!")</f>
        <v>#VALUE!</v>
      </c>
    </row>
    <row r="14433" ht="15.75" customHeight="1">
      <c r="A14433" s="1" t="s">
        <v>1479</v>
      </c>
      <c r="B14433" s="1">
        <v>1.0</v>
      </c>
      <c r="C14433" s="1" t="s">
        <v>30578</v>
      </c>
      <c r="D14433" s="1" t="s">
        <v>30579</v>
      </c>
      <c r="E14433" s="1" t="s">
        <v>21</v>
      </c>
      <c r="F14433" s="1" t="s">
        <v>11</v>
      </c>
      <c r="G14433" s="1" t="str">
        <f>IFERROR(__xludf.DUMMYFUNCTION("GOOGLETRANSLATE(D14433,""fr"",""en"")"),"#VALUE!")</f>
        <v>#VALUE!</v>
      </c>
    </row>
    <row r="14434" ht="15.75" customHeight="1">
      <c r="A14434" s="1" t="s">
        <v>264</v>
      </c>
      <c r="B14434" s="1">
        <v>3.0</v>
      </c>
      <c r="C14434" s="1" t="s">
        <v>30580</v>
      </c>
      <c r="D14434" s="1" t="s">
        <v>30581</v>
      </c>
      <c r="E14434" s="1" t="s">
        <v>10</v>
      </c>
      <c r="F14434" s="1" t="s">
        <v>11</v>
      </c>
      <c r="G14434" s="1" t="str">
        <f>IFERROR(__xludf.DUMMYFUNCTION("GOOGLETRANSLATE(D14434,""fr"",""en"")"),"#VALUE!")</f>
        <v>#VALUE!</v>
      </c>
    </row>
    <row r="14435" ht="15.75" customHeight="1">
      <c r="A14435" s="1" t="s">
        <v>299</v>
      </c>
      <c r="B14435" s="1">
        <v>1.0</v>
      </c>
      <c r="C14435" s="1" t="s">
        <v>30582</v>
      </c>
      <c r="D14435" s="1" t="s">
        <v>30583</v>
      </c>
      <c r="E14435" s="1" t="s">
        <v>273</v>
      </c>
      <c r="F14435" s="1" t="s">
        <v>66</v>
      </c>
      <c r="G14435" s="1" t="str">
        <f>IFERROR(__xludf.DUMMYFUNCTION("GOOGLETRANSLATE(D14435,""fr"",""en"")"),"#VALUE!")</f>
        <v>#VALUE!</v>
      </c>
    </row>
    <row r="14436" ht="15.75" customHeight="1">
      <c r="A14436" s="1" t="s">
        <v>8406</v>
      </c>
      <c r="B14436" s="1">
        <v>4.0</v>
      </c>
      <c r="C14436" s="1" t="s">
        <v>30584</v>
      </c>
      <c r="D14436" s="1" t="s">
        <v>30585</v>
      </c>
      <c r="E14436" s="1" t="s">
        <v>614</v>
      </c>
      <c r="F14436" s="1" t="s">
        <v>30</v>
      </c>
      <c r="G14436" s="1" t="str">
        <f>IFERROR(__xludf.DUMMYFUNCTION("GOOGLETRANSLATE(D14436,""fr"",""en"")"),"#VALUE!")</f>
        <v>#VALUE!</v>
      </c>
    </row>
    <row r="14437" ht="15.75" customHeight="1">
      <c r="A14437" s="1" t="s">
        <v>3793</v>
      </c>
      <c r="B14437" s="1">
        <v>1.0</v>
      </c>
      <c r="C14437" s="1" t="s">
        <v>30586</v>
      </c>
      <c r="D14437" s="1" t="s">
        <v>30587</v>
      </c>
      <c r="E14437" s="1" t="s">
        <v>103</v>
      </c>
      <c r="F14437" s="1" t="s">
        <v>48</v>
      </c>
      <c r="G14437" s="1" t="str">
        <f>IFERROR(__xludf.DUMMYFUNCTION("GOOGLETRANSLATE(D14437,""fr"",""en"")"),"I have been waiting for more than a year the regulation of the life insurance capital of my deceased wife. Unanswered letters, requested information that does not come.
 Since January 20, 2020, I am waiting for the Courrier of the STATE SERVICE OF GIE AFE"&amp;"R members, which was announced to me by the secretary general of the association, Jack LEQUERTIER.
I specify that another insurance company La GMF on June 11, 2020 settled my wife's insurance capital. The request was filed at the same time.
Meanwhile I am"&amp;" deprived of the re -use of this capital. It is obvious that I will not come back to AFER.")</f>
        <v>I have been waiting for more than a year the regulation of the life insurance capital of my deceased wife. Unanswered letters, requested information that does not come.
 Since January 20, 2020, I am waiting for the Courrier of the STATE SERVICE OF GIE AFER members, which was announced to me by the secretary general of the association, Jack LEQUERTIER.
I specify that another insurance company La GMF on June 11, 2020 settled my wife's insurance capital. The request was filed at the same time.
Meanwhile I am deprived of the re -use of this capital. It is obvious that I will not come back to AFER.</v>
      </c>
    </row>
    <row r="14438" ht="15.75" customHeight="1">
      <c r="A14438" s="1" t="s">
        <v>667</v>
      </c>
      <c r="B14438" s="1">
        <v>3.0</v>
      </c>
      <c r="C14438" s="1" t="s">
        <v>30588</v>
      </c>
      <c r="D14438" s="1" t="s">
        <v>30589</v>
      </c>
      <c r="E14438" s="1" t="s">
        <v>10</v>
      </c>
      <c r="F14438" s="1" t="s">
        <v>11</v>
      </c>
      <c r="G14438" s="1" t="str">
        <f>IFERROR(__xludf.DUMMYFUNCTION("GOOGLETRANSLATE(D14438,""fr"",""en"")"),"#VALUE!")</f>
        <v>#VALUE!</v>
      </c>
    </row>
    <row r="14439" ht="15.75" customHeight="1">
      <c r="A14439" s="1" t="s">
        <v>91</v>
      </c>
      <c r="B14439" s="1">
        <v>4.0</v>
      </c>
      <c r="C14439" s="1" t="s">
        <v>30590</v>
      </c>
      <c r="D14439" s="1" t="s">
        <v>30591</v>
      </c>
      <c r="E14439" s="1" t="s">
        <v>10</v>
      </c>
      <c r="F14439" s="1" t="s">
        <v>11</v>
      </c>
      <c r="G14439" s="1" t="str">
        <f>IFERROR(__xludf.DUMMYFUNCTION("GOOGLETRANSLATE(D14439,""fr"",""en"")"),"#VALUE!")</f>
        <v>#VALUE!</v>
      </c>
    </row>
    <row r="14440" ht="15.75" customHeight="1">
      <c r="A14440" s="1" t="s">
        <v>3750</v>
      </c>
      <c r="B14440" s="1">
        <v>3.0</v>
      </c>
      <c r="C14440" s="1" t="s">
        <v>30592</v>
      </c>
      <c r="D14440" s="1" t="s">
        <v>30593</v>
      </c>
      <c r="E14440" s="1" t="s">
        <v>21</v>
      </c>
      <c r="F14440" s="1" t="s">
        <v>11</v>
      </c>
      <c r="G14440" s="1" t="str">
        <f>IFERROR(__xludf.DUMMYFUNCTION("GOOGLETRANSLATE(D14440,""fr"",""en"")"),"#VALUE!")</f>
        <v>#VALUE!</v>
      </c>
    </row>
    <row r="14441" ht="15.75" customHeight="1">
      <c r="A14441" s="1" t="s">
        <v>899</v>
      </c>
      <c r="B14441" s="1">
        <v>4.0</v>
      </c>
      <c r="C14441" s="1" t="s">
        <v>30594</v>
      </c>
      <c r="D14441" s="1" t="s">
        <v>30595</v>
      </c>
      <c r="E14441" s="1" t="s">
        <v>10</v>
      </c>
      <c r="F14441" s="1" t="s">
        <v>11</v>
      </c>
      <c r="G14441" s="1" t="str">
        <f>IFERROR(__xludf.DUMMYFUNCTION("GOOGLETRANSLATE(D14441,""fr"",""en"")"),"#VALUE!")</f>
        <v>#VALUE!</v>
      </c>
    </row>
    <row r="14442" ht="15.75" customHeight="1">
      <c r="A14442" s="1" t="s">
        <v>2728</v>
      </c>
      <c r="B14442" s="1">
        <v>2.0</v>
      </c>
      <c r="C14442" s="1" t="s">
        <v>30596</v>
      </c>
      <c r="D14442" s="1" t="s">
        <v>30597</v>
      </c>
      <c r="E14442" s="1" t="s">
        <v>21</v>
      </c>
      <c r="F14442" s="1" t="s">
        <v>11</v>
      </c>
      <c r="G14442" s="1" t="str">
        <f>IFERROR(__xludf.DUMMYFUNCTION("GOOGLETRANSLATE(D14442,""fr"",""en"")"),"#VALUE!")</f>
        <v>#VALUE!</v>
      </c>
    </row>
    <row r="14443" ht="15.75" customHeight="1">
      <c r="A14443" s="1" t="s">
        <v>28601</v>
      </c>
      <c r="B14443" s="1">
        <v>1.0</v>
      </c>
      <c r="C14443" s="1" t="s">
        <v>30598</v>
      </c>
      <c r="D14443" s="1" t="s">
        <v>30599</v>
      </c>
      <c r="E14443" s="1" t="s">
        <v>10</v>
      </c>
      <c r="F14443" s="1" t="s">
        <v>11</v>
      </c>
      <c r="G14443" s="1" t="str">
        <f>IFERROR(__xludf.DUMMYFUNCTION("GOOGLETRANSLATE(D14443,""fr"",""en"")"),"#VALUE!")</f>
        <v>#VALUE!</v>
      </c>
    </row>
    <row r="14444" ht="15.75" customHeight="1">
      <c r="A14444" s="1" t="s">
        <v>3330</v>
      </c>
      <c r="B14444" s="1">
        <v>4.0</v>
      </c>
      <c r="C14444" s="1" t="s">
        <v>19551</v>
      </c>
      <c r="D14444" s="1" t="s">
        <v>30600</v>
      </c>
      <c r="E14444" s="1" t="s">
        <v>109</v>
      </c>
      <c r="F14444" s="1" t="s">
        <v>11</v>
      </c>
      <c r="G14444" s="1" t="str">
        <f>IFERROR(__xludf.DUMMYFUNCTION("GOOGLETRANSLATE(D14444,""fr"",""en"")"),"#VALUE!")</f>
        <v>#VALUE!</v>
      </c>
    </row>
    <row r="14445" ht="15.75" customHeight="1">
      <c r="A14445" s="1" t="s">
        <v>4427</v>
      </c>
      <c r="B14445" s="1">
        <v>5.0</v>
      </c>
      <c r="C14445" s="1" t="s">
        <v>30601</v>
      </c>
      <c r="D14445" s="1" t="s">
        <v>30602</v>
      </c>
      <c r="E14445" s="1" t="s">
        <v>5251</v>
      </c>
      <c r="F14445" s="1" t="s">
        <v>66</v>
      </c>
      <c r="G14445" s="1" t="str">
        <f>IFERROR(__xludf.DUMMYFUNCTION("GOOGLETRANSLATE(D14445,""fr"",""en"")"),"#VALUE!")</f>
        <v>#VALUE!</v>
      </c>
    </row>
    <row r="14446" ht="15.75" customHeight="1">
      <c r="A14446" s="1" t="s">
        <v>3840</v>
      </c>
      <c r="B14446" s="1">
        <v>2.0</v>
      </c>
      <c r="C14446" s="1" t="s">
        <v>6698</v>
      </c>
      <c r="D14446" s="1" t="s">
        <v>30603</v>
      </c>
      <c r="E14446" s="1" t="s">
        <v>575</v>
      </c>
      <c r="F14446" s="1" t="s">
        <v>84</v>
      </c>
      <c r="G14446" s="1" t="str">
        <f>IFERROR(__xludf.DUMMYFUNCTION("GOOGLETRANSLATE(D14446,""fr"",""en"")"),"#VALUE!")</f>
        <v>#VALUE!</v>
      </c>
    </row>
    <row r="14447" ht="15.75" customHeight="1">
      <c r="A14447" s="1" t="s">
        <v>899</v>
      </c>
      <c r="B14447" s="1">
        <v>5.0</v>
      </c>
      <c r="C14447" s="1" t="s">
        <v>30604</v>
      </c>
      <c r="D14447" s="1" t="s">
        <v>30605</v>
      </c>
      <c r="E14447" s="1" t="s">
        <v>10</v>
      </c>
      <c r="F14447" s="1" t="s">
        <v>11</v>
      </c>
      <c r="G14447" s="1" t="str">
        <f>IFERROR(__xludf.DUMMYFUNCTION("GOOGLETRANSLATE(D14447,""fr"",""en"")"),"#VALUE!")</f>
        <v>#VALUE!</v>
      </c>
    </row>
    <row r="14448" ht="15.75" customHeight="1">
      <c r="A14448" s="1" t="s">
        <v>40</v>
      </c>
      <c r="B14448" s="1">
        <v>5.0</v>
      </c>
      <c r="C14448" s="1" t="s">
        <v>30606</v>
      </c>
      <c r="D14448" s="1" t="s">
        <v>30607</v>
      </c>
      <c r="E14448" s="1" t="s">
        <v>484</v>
      </c>
      <c r="F14448" s="1" t="s">
        <v>30</v>
      </c>
      <c r="G14448" s="1" t="str">
        <f>IFERROR(__xludf.DUMMYFUNCTION("GOOGLETRANSLATE(D14448,""fr"",""en"")"),"#VALUE!")</f>
        <v>#VALUE!</v>
      </c>
    </row>
    <row r="14449" ht="15.75" customHeight="1">
      <c r="A14449" s="1" t="s">
        <v>1138</v>
      </c>
      <c r="B14449" s="1">
        <v>1.0</v>
      </c>
      <c r="C14449" s="1" t="s">
        <v>30608</v>
      </c>
      <c r="D14449" s="1" t="s">
        <v>30609</v>
      </c>
      <c r="E14449" s="1" t="s">
        <v>10</v>
      </c>
      <c r="F14449" s="1" t="s">
        <v>11</v>
      </c>
      <c r="G14449" s="1" t="str">
        <f>IFERROR(__xludf.DUMMYFUNCTION("GOOGLETRANSLATE(D14449,""fr"",""en"")"),"#VALUE!")</f>
        <v>#VALUE!</v>
      </c>
    </row>
    <row r="14450" ht="15.75" customHeight="1">
      <c r="A14450" s="1" t="s">
        <v>7</v>
      </c>
      <c r="B14450" s="1">
        <v>2.0</v>
      </c>
      <c r="C14450" s="1" t="s">
        <v>30610</v>
      </c>
      <c r="D14450" s="1" t="s">
        <v>30611</v>
      </c>
      <c r="E14450" s="1" t="s">
        <v>169</v>
      </c>
      <c r="F14450" s="1" t="s">
        <v>11</v>
      </c>
      <c r="G14450" s="1" t="str">
        <f>IFERROR(__xludf.DUMMYFUNCTION("GOOGLETRANSLATE(D14450,""fr"",""en"")"),"#VALUE!")</f>
        <v>#VALUE!</v>
      </c>
    </row>
    <row r="14451" ht="15.75" customHeight="1">
      <c r="A14451" s="1" t="s">
        <v>18083</v>
      </c>
      <c r="B14451" s="1">
        <v>1.0</v>
      </c>
      <c r="C14451" s="1" t="s">
        <v>30612</v>
      </c>
      <c r="D14451" s="1" t="s">
        <v>30613</v>
      </c>
      <c r="E14451" s="1" t="s">
        <v>125</v>
      </c>
      <c r="F14451" s="1" t="s">
        <v>11</v>
      </c>
      <c r="G14451" s="1" t="str">
        <f>IFERROR(__xludf.DUMMYFUNCTION("GOOGLETRANSLATE(D14451,""fr"",""en"")"),"#VALUE!")</f>
        <v>#VALUE!</v>
      </c>
    </row>
    <row r="14452" ht="15.75" customHeight="1">
      <c r="A14452" s="1" t="s">
        <v>5596</v>
      </c>
      <c r="B14452" s="1">
        <v>1.0</v>
      </c>
      <c r="C14452" s="1" t="s">
        <v>30614</v>
      </c>
      <c r="D14452" s="1" t="s">
        <v>30615</v>
      </c>
      <c r="E14452" s="1" t="s">
        <v>117</v>
      </c>
      <c r="F14452" s="1" t="s">
        <v>48</v>
      </c>
      <c r="G14452" s="1" t="str">
        <f>IFERROR(__xludf.DUMMYFUNCTION("GOOGLETRANSLATE(D14452,""fr"",""en"")"),"#VALUE!")</f>
        <v>#VALUE!</v>
      </c>
    </row>
    <row r="14453" ht="15.75" customHeight="1">
      <c r="A14453" s="1" t="s">
        <v>564</v>
      </c>
      <c r="B14453" s="1">
        <v>1.0</v>
      </c>
      <c r="C14453" s="1" t="s">
        <v>30616</v>
      </c>
      <c r="D14453" s="1" t="s">
        <v>30617</v>
      </c>
      <c r="E14453" s="1" t="s">
        <v>373</v>
      </c>
      <c r="F14453" s="1" t="s">
        <v>30</v>
      </c>
      <c r="G14453" s="1" t="str">
        <f>IFERROR(__xludf.DUMMYFUNCTION("GOOGLETRANSLATE(D14453,""fr"",""en"")"),"#VALUE!")</f>
        <v>#VALUE!</v>
      </c>
    </row>
    <row r="14454" ht="15.75" customHeight="1">
      <c r="A14454" s="1" t="s">
        <v>591</v>
      </c>
      <c r="B14454" s="1">
        <v>1.0</v>
      </c>
      <c r="C14454" s="1" t="s">
        <v>30618</v>
      </c>
      <c r="D14454" s="1" t="s">
        <v>30619</v>
      </c>
      <c r="E14454" s="1" t="s">
        <v>43</v>
      </c>
      <c r="F14454" s="1" t="s">
        <v>30</v>
      </c>
      <c r="G14454" s="1" t="str">
        <f>IFERROR(__xludf.DUMMYFUNCTION("GOOGLETRANSLATE(D14454,""fr"",""en"")"),"#VALUE!")</f>
        <v>#VALUE!</v>
      </c>
    </row>
    <row r="14455" ht="15.75" customHeight="1">
      <c r="A14455" s="1" t="s">
        <v>1804</v>
      </c>
      <c r="B14455" s="1">
        <v>1.0</v>
      </c>
      <c r="C14455" s="1" t="s">
        <v>30620</v>
      </c>
      <c r="D14455" s="1" t="s">
        <v>30621</v>
      </c>
      <c r="E14455" s="1" t="s">
        <v>292</v>
      </c>
      <c r="F14455" s="1" t="s">
        <v>11</v>
      </c>
      <c r="G14455" s="1" t="str">
        <f>IFERROR(__xludf.DUMMYFUNCTION("GOOGLETRANSLATE(D14455,""fr"",""en"")"),"#VALUE!")</f>
        <v>#VALUE!</v>
      </c>
    </row>
    <row r="14456" ht="15.75" customHeight="1">
      <c r="A14456" s="1" t="s">
        <v>461</v>
      </c>
      <c r="B14456" s="1">
        <v>1.0</v>
      </c>
      <c r="C14456" s="1" t="s">
        <v>30622</v>
      </c>
      <c r="D14456" s="1" t="s">
        <v>30623</v>
      </c>
      <c r="E14456" s="1" t="s">
        <v>73</v>
      </c>
      <c r="F14456" s="1" t="s">
        <v>30</v>
      </c>
      <c r="G14456" s="1" t="str">
        <f>IFERROR(__xludf.DUMMYFUNCTION("GOOGLETRANSLATE(D14456,""fr"",""en"")"),"#VALUE!")</f>
        <v>#VALUE!</v>
      </c>
    </row>
    <row r="14457" ht="15.75" customHeight="1">
      <c r="A14457" s="1" t="s">
        <v>22120</v>
      </c>
      <c r="B14457" s="1">
        <v>1.0</v>
      </c>
      <c r="C14457" s="1" t="s">
        <v>30624</v>
      </c>
      <c r="D14457" s="1" t="s">
        <v>30625</v>
      </c>
      <c r="E14457" s="1" t="s">
        <v>21</v>
      </c>
      <c r="F14457" s="1" t="s">
        <v>11</v>
      </c>
      <c r="G14457" s="1" t="str">
        <f>IFERROR(__xludf.DUMMYFUNCTION("GOOGLETRANSLATE(D14457,""fr"",""en"")"),"#VALUE!")</f>
        <v>#VALUE!</v>
      </c>
    </row>
    <row r="14458" ht="15.75" customHeight="1">
      <c r="A14458" s="1" t="s">
        <v>5431</v>
      </c>
      <c r="B14458" s="1">
        <v>3.0</v>
      </c>
      <c r="C14458" s="1" t="s">
        <v>30626</v>
      </c>
      <c r="D14458" s="1" t="s">
        <v>30627</v>
      </c>
      <c r="E14458" s="1" t="s">
        <v>1192</v>
      </c>
      <c r="F14458" s="1" t="s">
        <v>84</v>
      </c>
      <c r="G14458" s="1" t="str">
        <f>IFERROR(__xludf.DUMMYFUNCTION("GOOGLETRANSLATE(D14458,""fr"",""en"")"),"#VALUE!")</f>
        <v>#VALUE!</v>
      </c>
    </row>
    <row r="14459" ht="15.75" customHeight="1">
      <c r="A14459" s="1" t="s">
        <v>170</v>
      </c>
      <c r="B14459" s="1">
        <v>4.0</v>
      </c>
      <c r="C14459" s="1" t="s">
        <v>30628</v>
      </c>
      <c r="D14459" s="1" t="s">
        <v>30629</v>
      </c>
      <c r="E14459" s="1" t="s">
        <v>10</v>
      </c>
      <c r="F14459" s="1" t="s">
        <v>11</v>
      </c>
      <c r="G14459" s="1" t="str">
        <f>IFERROR(__xludf.DUMMYFUNCTION("GOOGLETRANSLATE(D14459,""fr"",""en"")"),"#VALUE!")</f>
        <v>#VALUE!</v>
      </c>
    </row>
    <row r="14460" ht="15.75" customHeight="1">
      <c r="A14460" s="1" t="s">
        <v>3448</v>
      </c>
      <c r="B14460" s="1">
        <v>4.0</v>
      </c>
      <c r="C14460" s="1" t="s">
        <v>30630</v>
      </c>
      <c r="D14460" s="1" t="s">
        <v>30631</v>
      </c>
      <c r="E14460" s="1" t="s">
        <v>65</v>
      </c>
      <c r="F14460" s="1" t="s">
        <v>66</v>
      </c>
      <c r="G14460" s="1" t="str">
        <f>IFERROR(__xludf.DUMMYFUNCTION("GOOGLETRANSLATE(D14460,""fr"",""en"")"),"#VALUE!")</f>
        <v>#VALUE!</v>
      </c>
    </row>
    <row r="14461" ht="15.75" customHeight="1">
      <c r="A14461" s="1" t="s">
        <v>491</v>
      </c>
      <c r="B14461" s="1">
        <v>1.0</v>
      </c>
      <c r="C14461" s="1" t="s">
        <v>30632</v>
      </c>
      <c r="D14461" s="1" t="s">
        <v>30633</v>
      </c>
      <c r="E14461" s="1" t="s">
        <v>125</v>
      </c>
      <c r="F14461" s="1" t="s">
        <v>11</v>
      </c>
      <c r="G14461" s="1" t="str">
        <f>IFERROR(__xludf.DUMMYFUNCTION("GOOGLETRANSLATE(D14461,""fr"",""en"")"),"#VALUE!")</f>
        <v>#VALUE!</v>
      </c>
    </row>
    <row r="14462" ht="15.75" customHeight="1">
      <c r="A14462" s="1" t="s">
        <v>2193</v>
      </c>
      <c r="B14462" s="1">
        <v>2.0</v>
      </c>
      <c r="C14462" s="1" t="s">
        <v>5818</v>
      </c>
      <c r="D14462" s="1" t="s">
        <v>30634</v>
      </c>
      <c r="E14462" s="1" t="s">
        <v>373</v>
      </c>
      <c r="F14462" s="1" t="s">
        <v>118</v>
      </c>
      <c r="G14462" s="1" t="str">
        <f>IFERROR(__xludf.DUMMYFUNCTION("GOOGLETRANSLATE(D14462,""fr"",""en"")"),"#VALUE!")</f>
        <v>#VALUE!</v>
      </c>
    </row>
    <row r="14463" ht="15.75" customHeight="1">
      <c r="A14463" s="1" t="s">
        <v>505</v>
      </c>
      <c r="B14463" s="1">
        <v>1.0</v>
      </c>
      <c r="C14463" s="1" t="s">
        <v>30635</v>
      </c>
      <c r="D14463" s="1" t="s">
        <v>30636</v>
      </c>
      <c r="E14463" s="1" t="s">
        <v>226</v>
      </c>
      <c r="F14463" s="1" t="s">
        <v>11</v>
      </c>
      <c r="G14463" s="1" t="str">
        <f>IFERROR(__xludf.DUMMYFUNCTION("GOOGLETRANSLATE(D14463,""fr"",""en"")"),"#VALUE!")</f>
        <v>#VALUE!</v>
      </c>
    </row>
    <row r="14464" ht="15.75" customHeight="1">
      <c r="A14464" s="1" t="s">
        <v>3523</v>
      </c>
      <c r="B14464" s="1">
        <v>5.0</v>
      </c>
      <c r="C14464" s="1" t="s">
        <v>30637</v>
      </c>
      <c r="D14464" s="1" t="s">
        <v>30638</v>
      </c>
      <c r="E14464" s="1" t="s">
        <v>21</v>
      </c>
      <c r="F14464" s="1" t="s">
        <v>11</v>
      </c>
      <c r="G14464" s="1" t="str">
        <f>IFERROR(__xludf.DUMMYFUNCTION("GOOGLETRANSLATE(D14464,""fr"",""en"")"),"#VALUE!")</f>
        <v>#VALUE!</v>
      </c>
    </row>
    <row r="14465" ht="15.75" customHeight="1">
      <c r="A14465" s="1" t="s">
        <v>1207</v>
      </c>
      <c r="B14465" s="1">
        <v>4.0</v>
      </c>
      <c r="C14465" s="1" t="s">
        <v>30639</v>
      </c>
      <c r="D14465" s="1" t="s">
        <v>30640</v>
      </c>
      <c r="E14465" s="1" t="s">
        <v>29</v>
      </c>
      <c r="F14465" s="1" t="s">
        <v>30</v>
      </c>
      <c r="G14465" s="1" t="str">
        <f>IFERROR(__xludf.DUMMYFUNCTION("GOOGLETRANSLATE(D14465,""fr"",""en"")"),"#VALUE!")</f>
        <v>#VALUE!</v>
      </c>
    </row>
    <row r="14466" ht="15.75" customHeight="1">
      <c r="A14466" s="1" t="s">
        <v>4350</v>
      </c>
      <c r="B14466" s="1">
        <v>1.0</v>
      </c>
      <c r="C14466" s="1" t="s">
        <v>30641</v>
      </c>
      <c r="D14466" s="1" t="s">
        <v>30642</v>
      </c>
      <c r="E14466" s="1" t="s">
        <v>10</v>
      </c>
      <c r="F14466" s="1" t="s">
        <v>11</v>
      </c>
      <c r="G14466" s="1" t="str">
        <f>IFERROR(__xludf.DUMMYFUNCTION("GOOGLETRANSLATE(D14466,""fr"",""en"")"),"#VALUE!")</f>
        <v>#VALUE!</v>
      </c>
    </row>
    <row r="14467" ht="15.75" customHeight="1">
      <c r="A14467" s="1" t="s">
        <v>6129</v>
      </c>
      <c r="B14467" s="1">
        <v>1.0</v>
      </c>
      <c r="C14467" s="1" t="s">
        <v>30643</v>
      </c>
      <c r="D14467" s="1" t="s">
        <v>30644</v>
      </c>
      <c r="E14467" s="1" t="s">
        <v>273</v>
      </c>
      <c r="F14467" s="1" t="s">
        <v>11</v>
      </c>
      <c r="G14467" s="1" t="str">
        <f>IFERROR(__xludf.DUMMYFUNCTION("GOOGLETRANSLATE(D14467,""fr"",""en"")"),"#VALUE!")</f>
        <v>#VALUE!</v>
      </c>
    </row>
    <row r="14468" ht="15.75" customHeight="1">
      <c r="A14468" s="1" t="s">
        <v>558</v>
      </c>
      <c r="B14468" s="1">
        <v>1.0</v>
      </c>
      <c r="C14468" s="1" t="s">
        <v>30645</v>
      </c>
      <c r="D14468" s="1" t="s">
        <v>30646</v>
      </c>
      <c r="E14468" s="1" t="s">
        <v>73</v>
      </c>
      <c r="F14468" s="1" t="s">
        <v>30</v>
      </c>
      <c r="G14468" s="1" t="str">
        <f>IFERROR(__xludf.DUMMYFUNCTION("GOOGLETRANSLATE(D14468,""fr"",""en"")"),"#VALUE!")</f>
        <v>#VALUE!</v>
      </c>
    </row>
    <row r="14469" ht="15.75" customHeight="1">
      <c r="A14469" s="1" t="s">
        <v>7716</v>
      </c>
      <c r="B14469" s="1">
        <v>2.0</v>
      </c>
      <c r="C14469" s="1" t="s">
        <v>30647</v>
      </c>
      <c r="D14469" s="1" t="s">
        <v>30648</v>
      </c>
      <c r="E14469" s="1" t="s">
        <v>10</v>
      </c>
      <c r="F14469" s="1" t="s">
        <v>11</v>
      </c>
      <c r="G14469" s="1" t="str">
        <f>IFERROR(__xludf.DUMMYFUNCTION("GOOGLETRANSLATE(D14469,""fr"",""en"")"),"#VALUE!")</f>
        <v>#VALUE!</v>
      </c>
    </row>
    <row r="14470" ht="15.75" customHeight="1">
      <c r="A14470" s="1" t="s">
        <v>4832</v>
      </c>
      <c r="B14470" s="1">
        <v>5.0</v>
      </c>
      <c r="C14470" s="1" t="s">
        <v>30649</v>
      </c>
      <c r="D14470" s="1" t="s">
        <v>30650</v>
      </c>
      <c r="E14470" s="1" t="s">
        <v>10</v>
      </c>
      <c r="F14470" s="1" t="s">
        <v>11</v>
      </c>
      <c r="G14470" s="1" t="str">
        <f>IFERROR(__xludf.DUMMYFUNCTION("GOOGLETRANSLATE(D14470,""fr"",""en"")"),"#VALUE!")</f>
        <v>#VALUE!</v>
      </c>
    </row>
    <row r="14471" ht="15.75" customHeight="1">
      <c r="A14471" s="1" t="s">
        <v>7330</v>
      </c>
      <c r="B14471" s="1">
        <v>1.0</v>
      </c>
      <c r="C14471" s="1" t="s">
        <v>30651</v>
      </c>
      <c r="D14471" s="1" t="s">
        <v>30652</v>
      </c>
      <c r="E14471" s="1" t="s">
        <v>29</v>
      </c>
      <c r="F14471" s="1" t="s">
        <v>30</v>
      </c>
      <c r="G14471" s="1" t="str">
        <f>IFERROR(__xludf.DUMMYFUNCTION("GOOGLETRANSLATE(D14471,""fr"",""en"")"),"#VALUE!")</f>
        <v>#VALUE!</v>
      </c>
    </row>
    <row r="14472" ht="15.75" customHeight="1">
      <c r="A14472" s="1" t="s">
        <v>966</v>
      </c>
      <c r="B14472" s="1">
        <v>5.0</v>
      </c>
      <c r="C14472" s="1" t="s">
        <v>30653</v>
      </c>
      <c r="D14472" s="1" t="s">
        <v>30654</v>
      </c>
      <c r="E14472" s="1" t="s">
        <v>21</v>
      </c>
      <c r="F14472" s="1" t="s">
        <v>11</v>
      </c>
      <c r="G14472" s="1" t="str">
        <f>IFERROR(__xludf.DUMMYFUNCTION("GOOGLETRANSLATE(D14472,""fr"",""en"")"),"#VALUE!")</f>
        <v>#VALUE!</v>
      </c>
    </row>
    <row r="14473" ht="15.75" customHeight="1">
      <c r="A14473" s="1" t="s">
        <v>2812</v>
      </c>
      <c r="B14473" s="1">
        <v>1.0</v>
      </c>
      <c r="C14473" s="1" t="s">
        <v>30655</v>
      </c>
      <c r="D14473" s="1" t="s">
        <v>30656</v>
      </c>
      <c r="E14473" s="1" t="s">
        <v>226</v>
      </c>
      <c r="F14473" s="1" t="s">
        <v>11</v>
      </c>
      <c r="G14473" s="1" t="str">
        <f>IFERROR(__xludf.DUMMYFUNCTION("GOOGLETRANSLATE(D14473,""fr"",""en"")"),"#VALUE!")</f>
        <v>#VALUE!</v>
      </c>
    </row>
    <row r="14474" ht="15.75" customHeight="1">
      <c r="A14474" s="1" t="s">
        <v>1617</v>
      </c>
      <c r="B14474" s="1">
        <v>1.0</v>
      </c>
      <c r="C14474" s="1" t="s">
        <v>30657</v>
      </c>
      <c r="D14474" s="1" t="s">
        <v>30658</v>
      </c>
      <c r="E14474" s="1" t="s">
        <v>29</v>
      </c>
      <c r="F14474" s="1" t="s">
        <v>30</v>
      </c>
      <c r="G14474" s="1" t="str">
        <f>IFERROR(__xludf.DUMMYFUNCTION("GOOGLETRANSLATE(D14474,""fr"",""en"")"),"#VALUE!")</f>
        <v>#VALUE!</v>
      </c>
    </row>
    <row r="14475" ht="15.75" customHeight="1">
      <c r="A14475" s="1" t="s">
        <v>741</v>
      </c>
      <c r="B14475" s="1">
        <v>3.0</v>
      </c>
      <c r="C14475" s="1" t="s">
        <v>30659</v>
      </c>
      <c r="D14475" s="1" t="s">
        <v>30660</v>
      </c>
      <c r="E14475" s="1" t="s">
        <v>10</v>
      </c>
      <c r="F14475" s="1" t="s">
        <v>11</v>
      </c>
      <c r="G14475" s="1" t="str">
        <f>IFERROR(__xludf.DUMMYFUNCTION("GOOGLETRANSLATE(D14475,""fr"",""en"")"),"#VALUE!")</f>
        <v>#VALUE!</v>
      </c>
    </row>
    <row r="14476" ht="15.75" customHeight="1">
      <c r="A14476" s="1" t="s">
        <v>1020</v>
      </c>
      <c r="B14476" s="1">
        <v>3.0</v>
      </c>
      <c r="C14476" s="1" t="s">
        <v>30661</v>
      </c>
      <c r="D14476" s="1" t="s">
        <v>30662</v>
      </c>
      <c r="E14476" s="1" t="s">
        <v>10</v>
      </c>
      <c r="F14476" s="1" t="s">
        <v>11</v>
      </c>
      <c r="G14476" s="1" t="str">
        <f>IFERROR(__xludf.DUMMYFUNCTION("GOOGLETRANSLATE(D14476,""fr"",""en"")"),"#VALUE!")</f>
        <v>#VALUE!</v>
      </c>
    </row>
    <row r="14477" ht="15.75" customHeight="1">
      <c r="A14477" s="1" t="s">
        <v>3733</v>
      </c>
      <c r="B14477" s="1">
        <v>1.0</v>
      </c>
      <c r="C14477" s="1" t="s">
        <v>30663</v>
      </c>
      <c r="D14477" s="1" t="s">
        <v>30664</v>
      </c>
      <c r="E14477" s="1" t="s">
        <v>273</v>
      </c>
      <c r="F14477" s="1" t="s">
        <v>118</v>
      </c>
      <c r="G14477" s="1" t="str">
        <f>IFERROR(__xludf.DUMMYFUNCTION("GOOGLETRANSLATE(D14477,""fr"",""en"")"),"#VALUE!")</f>
        <v>#VALUE!</v>
      </c>
    </row>
    <row r="14478" ht="15.75" customHeight="1">
      <c r="A14478" s="1" t="s">
        <v>741</v>
      </c>
      <c r="B14478" s="1">
        <v>5.0</v>
      </c>
      <c r="C14478" s="1" t="s">
        <v>30665</v>
      </c>
      <c r="D14478" s="1" t="s">
        <v>30666</v>
      </c>
      <c r="E14478" s="1" t="s">
        <v>10</v>
      </c>
      <c r="F14478" s="1" t="s">
        <v>11</v>
      </c>
      <c r="G14478" s="1" t="str">
        <f>IFERROR(__xludf.DUMMYFUNCTION("GOOGLETRANSLATE(D14478,""fr"",""en"")"),"#VALUE!")</f>
        <v>#VALUE!</v>
      </c>
    </row>
    <row r="14479" ht="15.75" customHeight="1">
      <c r="A14479" s="1" t="s">
        <v>4762</v>
      </c>
      <c r="B14479" s="1">
        <v>1.0</v>
      </c>
      <c r="C14479" s="1" t="s">
        <v>30667</v>
      </c>
      <c r="D14479" s="1" t="s">
        <v>30668</v>
      </c>
      <c r="E14479" s="1" t="s">
        <v>52</v>
      </c>
      <c r="F14479" s="1" t="s">
        <v>48</v>
      </c>
      <c r="G14479" s="1" t="str">
        <f>IFERROR(__xludf.DUMMYFUNCTION("GOOGLETRANSLATE(D14479,""fr"",""en"")"),"#VALUE!")</f>
        <v>#VALUE!</v>
      </c>
    </row>
    <row r="14480" ht="15.75" customHeight="1">
      <c r="A14480" s="1" t="s">
        <v>417</v>
      </c>
      <c r="B14480" s="1">
        <v>4.0</v>
      </c>
      <c r="C14480" s="1" t="s">
        <v>30669</v>
      </c>
      <c r="D14480" s="1" t="s">
        <v>30670</v>
      </c>
      <c r="E14480" s="1" t="s">
        <v>10</v>
      </c>
      <c r="F14480" s="1" t="s">
        <v>11</v>
      </c>
      <c r="G14480" s="1" t="str">
        <f>IFERROR(__xludf.DUMMYFUNCTION("GOOGLETRANSLATE(D14480,""fr"",""en"")"),"#VALUE!")</f>
        <v>#VALUE!</v>
      </c>
    </row>
    <row r="14481" ht="15.75" customHeight="1">
      <c r="A14481" s="1" t="s">
        <v>4225</v>
      </c>
      <c r="B14481" s="1">
        <v>4.0</v>
      </c>
      <c r="C14481" s="1" t="s">
        <v>30671</v>
      </c>
      <c r="D14481" s="1" t="s">
        <v>30672</v>
      </c>
      <c r="E14481" s="1" t="s">
        <v>109</v>
      </c>
      <c r="F14481" s="1" t="s">
        <v>110</v>
      </c>
      <c r="G14481" s="1" t="str">
        <f>IFERROR(__xludf.DUMMYFUNCTION("GOOGLETRANSLATE(D14481,""fr"",""en"")"),"#VALUE!")</f>
        <v>#VALUE!</v>
      </c>
    </row>
    <row r="14482" ht="15.75" customHeight="1">
      <c r="A14482" s="1" t="s">
        <v>5230</v>
      </c>
      <c r="B14482" s="1">
        <v>1.0</v>
      </c>
      <c r="C14482" s="1" t="s">
        <v>3048</v>
      </c>
      <c r="D14482" s="1" t="s">
        <v>30673</v>
      </c>
      <c r="E14482" s="1" t="s">
        <v>176</v>
      </c>
      <c r="F14482" s="1" t="s">
        <v>66</v>
      </c>
      <c r="G14482" s="1" t="str">
        <f>IFERROR(__xludf.DUMMYFUNCTION("GOOGLETRANSLATE(D14482,""fr"",""en"")"),"#VALUE!")</f>
        <v>#VALUE!</v>
      </c>
    </row>
    <row r="14483" ht="15.75" customHeight="1">
      <c r="A14483" s="1" t="s">
        <v>6739</v>
      </c>
      <c r="B14483" s="1">
        <v>1.0</v>
      </c>
      <c r="C14483" s="1" t="s">
        <v>30674</v>
      </c>
      <c r="D14483" s="1" t="s">
        <v>30675</v>
      </c>
      <c r="E14483" s="1" t="s">
        <v>226</v>
      </c>
      <c r="F14483" s="1" t="s">
        <v>110</v>
      </c>
      <c r="G14483" s="1" t="str">
        <f>IFERROR(__xludf.DUMMYFUNCTION("GOOGLETRANSLATE(D14483,""fr"",""en"")"),"#VALUE!")</f>
        <v>#VALUE!</v>
      </c>
    </row>
    <row r="14484" ht="15.75" customHeight="1">
      <c r="A14484" s="1" t="s">
        <v>267</v>
      </c>
      <c r="B14484" s="1">
        <v>4.0</v>
      </c>
      <c r="C14484" s="1" t="s">
        <v>30676</v>
      </c>
      <c r="D14484" s="1" t="s">
        <v>30677</v>
      </c>
      <c r="E14484" s="1" t="s">
        <v>169</v>
      </c>
      <c r="F14484" s="1" t="s">
        <v>11</v>
      </c>
      <c r="G14484" s="1" t="str">
        <f>IFERROR(__xludf.DUMMYFUNCTION("GOOGLETRANSLATE(D14484,""fr"",""en"")"),"#VALUE!")</f>
        <v>#VALUE!</v>
      </c>
    </row>
    <row r="14485" ht="15.75" customHeight="1">
      <c r="A14485" s="1" t="s">
        <v>2929</v>
      </c>
      <c r="B14485" s="1">
        <v>1.0</v>
      </c>
      <c r="C14485" s="1" t="s">
        <v>30678</v>
      </c>
      <c r="D14485" s="1" t="s">
        <v>30679</v>
      </c>
      <c r="E14485" s="1" t="s">
        <v>25</v>
      </c>
      <c r="F14485" s="1" t="s">
        <v>110</v>
      </c>
      <c r="G14485" s="1" t="str">
        <f>IFERROR(__xludf.DUMMYFUNCTION("GOOGLETRANSLATE(D14485,""fr"",""en"")"),"#VALUE!")</f>
        <v>#VALUE!</v>
      </c>
    </row>
    <row r="14486" ht="15.75" customHeight="1">
      <c r="A14486" s="1" t="s">
        <v>1833</v>
      </c>
      <c r="B14486" s="1">
        <v>5.0</v>
      </c>
      <c r="C14486" s="1" t="s">
        <v>30680</v>
      </c>
      <c r="D14486" s="1" t="s">
        <v>30681</v>
      </c>
      <c r="E14486" s="1" t="s">
        <v>21</v>
      </c>
      <c r="F14486" s="1" t="s">
        <v>11</v>
      </c>
      <c r="G14486" s="1" t="str">
        <f>IFERROR(__xludf.DUMMYFUNCTION("GOOGLETRANSLATE(D14486,""fr"",""en"")"),"#VALUE!")</f>
        <v>#VALUE!</v>
      </c>
    </row>
    <row r="14487" ht="15.75" customHeight="1">
      <c r="A14487" s="1" t="s">
        <v>2694</v>
      </c>
      <c r="B14487" s="1">
        <v>2.0</v>
      </c>
      <c r="C14487" s="1" t="s">
        <v>30682</v>
      </c>
      <c r="D14487" s="1" t="s">
        <v>30683</v>
      </c>
      <c r="E14487" s="1" t="s">
        <v>10</v>
      </c>
      <c r="F14487" s="1" t="s">
        <v>11</v>
      </c>
      <c r="G14487" s="1" t="str">
        <f>IFERROR(__xludf.DUMMYFUNCTION("GOOGLETRANSLATE(D14487,""fr"",""en"")"),"#VALUE!")</f>
        <v>#VALUE!</v>
      </c>
    </row>
    <row r="14488" ht="15.75" customHeight="1">
      <c r="A14488" s="1" t="s">
        <v>2237</v>
      </c>
      <c r="B14488" s="1">
        <v>5.0</v>
      </c>
      <c r="C14488" s="1" t="s">
        <v>30684</v>
      </c>
      <c r="D14488" s="1" t="s">
        <v>30685</v>
      </c>
      <c r="E14488" s="1" t="s">
        <v>10</v>
      </c>
      <c r="F14488" s="1" t="s">
        <v>11</v>
      </c>
      <c r="G14488" s="1" t="str">
        <f>IFERROR(__xludf.DUMMYFUNCTION("GOOGLETRANSLATE(D14488,""fr"",""en"")"),"#VALUE!")</f>
        <v>#VALUE!</v>
      </c>
    </row>
    <row r="14489" ht="15.75" customHeight="1">
      <c r="A14489" s="1" t="s">
        <v>4128</v>
      </c>
      <c r="B14489" s="1">
        <v>4.0</v>
      </c>
      <c r="C14489" s="1" t="s">
        <v>30686</v>
      </c>
      <c r="D14489" s="1" t="s">
        <v>30687</v>
      </c>
      <c r="E14489" s="1" t="s">
        <v>38</v>
      </c>
      <c r="F14489" s="1" t="s">
        <v>39</v>
      </c>
      <c r="G14489" s="1" t="str">
        <f>IFERROR(__xludf.DUMMYFUNCTION("GOOGLETRANSLATE(D14489,""fr"",""en"")"),"#VALUE!")</f>
        <v>#VALUE!</v>
      </c>
    </row>
    <row r="14490" ht="15.75" customHeight="1">
      <c r="A14490" s="1" t="s">
        <v>3428</v>
      </c>
      <c r="B14490" s="1">
        <v>2.0</v>
      </c>
      <c r="C14490" s="1" t="s">
        <v>30688</v>
      </c>
      <c r="D14490" s="1" t="s">
        <v>30689</v>
      </c>
      <c r="E14490" s="1" t="s">
        <v>10</v>
      </c>
      <c r="F14490" s="1" t="s">
        <v>11</v>
      </c>
      <c r="G14490" s="1" t="str">
        <f>IFERROR(__xludf.DUMMYFUNCTION("GOOGLETRANSLATE(D14490,""fr"",""en"")"),"#VALUE!")</f>
        <v>#VALUE!</v>
      </c>
    </row>
    <row r="14491" ht="15.75" customHeight="1">
      <c r="A14491" s="1" t="s">
        <v>173</v>
      </c>
      <c r="B14491" s="1">
        <v>4.0</v>
      </c>
      <c r="C14491" s="1" t="s">
        <v>30690</v>
      </c>
      <c r="D14491" s="1" t="s">
        <v>30691</v>
      </c>
      <c r="E14491" s="1" t="s">
        <v>10</v>
      </c>
      <c r="F14491" s="1" t="s">
        <v>11</v>
      </c>
      <c r="G14491" s="1" t="str">
        <f>IFERROR(__xludf.DUMMYFUNCTION("GOOGLETRANSLATE(D14491,""fr"",""en"")"),"#VALUE!")</f>
        <v>#VALUE!</v>
      </c>
    </row>
    <row r="14492" ht="15.75" customHeight="1">
      <c r="A14492" s="1" t="s">
        <v>126</v>
      </c>
      <c r="B14492" s="1">
        <v>1.0</v>
      </c>
      <c r="C14492" s="1" t="s">
        <v>30692</v>
      </c>
      <c r="D14492" s="1" t="s">
        <v>30693</v>
      </c>
      <c r="E14492" s="1" t="s">
        <v>230</v>
      </c>
      <c r="F14492" s="1" t="s">
        <v>48</v>
      </c>
      <c r="G14492" s="1" t="str">
        <f>IFERROR(__xludf.DUMMYFUNCTION("GOOGLETRANSLATE(D14492,""fr"",""en"")"),"#VALUE!")</f>
        <v>#VALUE!</v>
      </c>
    </row>
    <row r="14493" ht="15.75" customHeight="1">
      <c r="A14493" s="1" t="s">
        <v>774</v>
      </c>
      <c r="B14493" s="1">
        <v>3.0</v>
      </c>
      <c r="C14493" s="1" t="s">
        <v>30694</v>
      </c>
      <c r="D14493" s="1" t="s">
        <v>30695</v>
      </c>
      <c r="E14493" s="1" t="s">
        <v>169</v>
      </c>
      <c r="F14493" s="1" t="s">
        <v>11</v>
      </c>
      <c r="G14493" s="1" t="str">
        <f>IFERROR(__xludf.DUMMYFUNCTION("GOOGLETRANSLATE(D14493,""fr"",""en"")"),"#VALUE!")</f>
        <v>#VALUE!</v>
      </c>
    </row>
    <row r="14494" ht="15.75" customHeight="1">
      <c r="A14494" s="1" t="s">
        <v>724</v>
      </c>
      <c r="B14494" s="1">
        <v>1.0</v>
      </c>
      <c r="C14494" s="1" t="s">
        <v>30696</v>
      </c>
      <c r="D14494" s="1" t="s">
        <v>30697</v>
      </c>
      <c r="E14494" s="1" t="s">
        <v>273</v>
      </c>
      <c r="F14494" s="1" t="s">
        <v>11</v>
      </c>
      <c r="G14494" s="1" t="str">
        <f>IFERROR(__xludf.DUMMYFUNCTION("GOOGLETRANSLATE(D14494,""fr"",""en"")"),"#VALUE!")</f>
        <v>#VALUE!</v>
      </c>
    </row>
    <row r="14495" ht="15.75" customHeight="1">
      <c r="A14495" s="1" t="s">
        <v>1135</v>
      </c>
      <c r="B14495" s="1">
        <v>2.0</v>
      </c>
      <c r="C14495" s="1" t="s">
        <v>30698</v>
      </c>
      <c r="D14495" s="1" t="s">
        <v>30699</v>
      </c>
      <c r="E14495" s="1" t="s">
        <v>296</v>
      </c>
      <c r="F14495" s="1" t="s">
        <v>11</v>
      </c>
      <c r="G14495" s="1" t="str">
        <f>IFERROR(__xludf.DUMMYFUNCTION("GOOGLETRANSLATE(D14495,""fr"",""en"")"),"#VALUE!")</f>
        <v>#VALUE!</v>
      </c>
    </row>
    <row r="14496" ht="15.75" customHeight="1">
      <c r="A14496" s="1" t="s">
        <v>4817</v>
      </c>
      <c r="B14496" s="1">
        <v>2.0</v>
      </c>
      <c r="C14496" s="1" t="s">
        <v>30700</v>
      </c>
      <c r="D14496" s="1" t="s">
        <v>30701</v>
      </c>
      <c r="E14496" s="1" t="s">
        <v>10</v>
      </c>
      <c r="F14496" s="1" t="s">
        <v>11</v>
      </c>
      <c r="G14496" s="1" t="str">
        <f>IFERROR(__xludf.DUMMYFUNCTION("GOOGLETRANSLATE(D14496,""fr"",""en"")"),"#VALUE!")</f>
        <v>#VALUE!</v>
      </c>
    </row>
    <row r="14497" ht="15.75" customHeight="1">
      <c r="A14497" s="1" t="s">
        <v>338</v>
      </c>
      <c r="B14497" s="1">
        <v>5.0</v>
      </c>
      <c r="C14497" s="1" t="s">
        <v>30702</v>
      </c>
      <c r="D14497" s="1" t="s">
        <v>30703</v>
      </c>
      <c r="E14497" s="1" t="s">
        <v>10</v>
      </c>
      <c r="F14497" s="1" t="s">
        <v>11</v>
      </c>
      <c r="G14497" s="1" t="str">
        <f>IFERROR(__xludf.DUMMYFUNCTION("GOOGLETRANSLATE(D14497,""fr"",""en"")"),"#VALUE!")</f>
        <v>#VALUE!</v>
      </c>
    </row>
    <row r="14498" ht="15.75" customHeight="1">
      <c r="A14498" s="1" t="s">
        <v>1198</v>
      </c>
      <c r="B14498" s="1">
        <v>5.0</v>
      </c>
      <c r="C14498" s="1" t="s">
        <v>30704</v>
      </c>
      <c r="D14498" s="1" t="s">
        <v>30705</v>
      </c>
      <c r="E14498" s="1" t="s">
        <v>10</v>
      </c>
      <c r="F14498" s="1" t="s">
        <v>11</v>
      </c>
      <c r="G14498" s="1" t="str">
        <f>IFERROR(__xludf.DUMMYFUNCTION("GOOGLETRANSLATE(D14498,""fr"",""en"")"),"#VALUE!")</f>
        <v>#VALUE!</v>
      </c>
    </row>
    <row r="14499" ht="15.75" customHeight="1">
      <c r="A14499" s="1" t="s">
        <v>8057</v>
      </c>
      <c r="B14499" s="1">
        <v>1.0</v>
      </c>
      <c r="C14499" s="1" t="s">
        <v>30706</v>
      </c>
      <c r="D14499" s="1" t="s">
        <v>30707</v>
      </c>
      <c r="E14499" s="1" t="s">
        <v>296</v>
      </c>
      <c r="F14499" s="1" t="s">
        <v>11</v>
      </c>
      <c r="G14499" s="1" t="str">
        <f>IFERROR(__xludf.DUMMYFUNCTION("GOOGLETRANSLATE(D14499,""fr"",""en"")"),"#VALUE!")</f>
        <v>#VALUE!</v>
      </c>
    </row>
    <row r="14500" ht="15.75" customHeight="1">
      <c r="A14500" s="1" t="s">
        <v>2753</v>
      </c>
      <c r="B14500" s="1">
        <v>1.0</v>
      </c>
      <c r="C14500" s="1" t="s">
        <v>30708</v>
      </c>
      <c r="D14500" s="1" t="s">
        <v>30709</v>
      </c>
      <c r="E14500" s="1" t="s">
        <v>296</v>
      </c>
      <c r="F14500" s="1" t="s">
        <v>11</v>
      </c>
      <c r="G14500" s="1" t="str">
        <f>IFERROR(__xludf.DUMMYFUNCTION("GOOGLETRANSLATE(D14500,""fr"",""en"")"),"#VALUE!")</f>
        <v>#VALUE!</v>
      </c>
    </row>
    <row r="14501" ht="15.75" customHeight="1">
      <c r="A14501" s="1" t="s">
        <v>1581</v>
      </c>
      <c r="B14501" s="1">
        <v>4.0</v>
      </c>
      <c r="C14501" s="1" t="s">
        <v>30710</v>
      </c>
      <c r="D14501" s="1" t="s">
        <v>30711</v>
      </c>
      <c r="E14501" s="1" t="s">
        <v>21</v>
      </c>
      <c r="F14501" s="1" t="s">
        <v>11</v>
      </c>
      <c r="G14501" s="1" t="str">
        <f>IFERROR(__xludf.DUMMYFUNCTION("GOOGLETRANSLATE(D14501,""fr"",""en"")"),"#VALUE!")</f>
        <v>#VALUE!</v>
      </c>
    </row>
    <row r="14502" ht="15.75" customHeight="1">
      <c r="A14502" s="1" t="s">
        <v>777</v>
      </c>
      <c r="B14502" s="1">
        <v>1.0</v>
      </c>
      <c r="C14502" s="1" t="s">
        <v>30712</v>
      </c>
      <c r="D14502" s="1" t="s">
        <v>30713</v>
      </c>
      <c r="E14502" s="1" t="s">
        <v>5109</v>
      </c>
      <c r="F14502" s="1" t="s">
        <v>66</v>
      </c>
      <c r="G14502" s="1" t="str">
        <f>IFERROR(__xludf.DUMMYFUNCTION("GOOGLETRANSLATE(D14502,""fr"",""en"")"),"#VALUE!")</f>
        <v>#VALUE!</v>
      </c>
    </row>
    <row r="14503" ht="15.75" customHeight="1">
      <c r="A14503" s="1" t="s">
        <v>7969</v>
      </c>
      <c r="B14503" s="1">
        <v>1.0</v>
      </c>
      <c r="C14503" s="1" t="s">
        <v>30714</v>
      </c>
      <c r="D14503" s="1" t="s">
        <v>30715</v>
      </c>
      <c r="E14503" s="1" t="s">
        <v>296</v>
      </c>
      <c r="F14503" s="1" t="s">
        <v>48</v>
      </c>
      <c r="G14503" s="1" t="str">
        <f>IFERROR(__xludf.DUMMYFUNCTION("GOOGLETRANSLATE(D14503,""fr"",""en"")"),"#VALUE!")</f>
        <v>#VALUE!</v>
      </c>
    </row>
    <row r="14504" ht="15.75" customHeight="1">
      <c r="A14504" s="1" t="s">
        <v>1107</v>
      </c>
      <c r="B14504" s="1">
        <v>2.0</v>
      </c>
      <c r="C14504" s="1" t="s">
        <v>30716</v>
      </c>
      <c r="D14504" s="1" t="s">
        <v>30717</v>
      </c>
      <c r="E14504" s="1" t="s">
        <v>423</v>
      </c>
      <c r="F14504" s="1" t="s">
        <v>30</v>
      </c>
      <c r="G14504" s="1" t="str">
        <f>IFERROR(__xludf.DUMMYFUNCTION("GOOGLETRANSLATE(D14504,""fr"",""en"")"),"#VALUE!")</f>
        <v>#VALUE!</v>
      </c>
    </row>
    <row r="14505" ht="15.75" customHeight="1">
      <c r="A14505" s="1" t="s">
        <v>1353</v>
      </c>
      <c r="B14505" s="1">
        <v>5.0</v>
      </c>
      <c r="C14505" s="1" t="s">
        <v>30718</v>
      </c>
      <c r="D14505" s="1" t="s">
        <v>30719</v>
      </c>
      <c r="E14505" s="1" t="s">
        <v>448</v>
      </c>
      <c r="F14505" s="1" t="s">
        <v>84</v>
      </c>
      <c r="G14505" s="1" t="str">
        <f>IFERROR(__xludf.DUMMYFUNCTION("GOOGLETRANSLATE(D14505,""fr"",""en"")"),"#VALUE!")</f>
        <v>#VALUE!</v>
      </c>
    </row>
    <row r="14506" ht="15.75" customHeight="1">
      <c r="A14506" s="1" t="s">
        <v>2173</v>
      </c>
      <c r="B14506" s="1">
        <v>1.0</v>
      </c>
      <c r="C14506" s="1" t="s">
        <v>30720</v>
      </c>
      <c r="D14506" s="1" t="s">
        <v>30721</v>
      </c>
      <c r="E14506" s="1" t="s">
        <v>25</v>
      </c>
      <c r="F14506" s="1" t="s">
        <v>11</v>
      </c>
      <c r="G14506" s="1" t="str">
        <f>IFERROR(__xludf.DUMMYFUNCTION("GOOGLETRANSLATE(D14506,""fr"",""en"")"),"#VALUE!")</f>
        <v>#VALUE!</v>
      </c>
    </row>
    <row r="14507" ht="15.75" customHeight="1">
      <c r="A14507" s="1" t="s">
        <v>173</v>
      </c>
      <c r="B14507" s="1">
        <v>5.0</v>
      </c>
      <c r="C14507" s="1" t="s">
        <v>30722</v>
      </c>
      <c r="D14507" s="1" t="s">
        <v>30723</v>
      </c>
      <c r="E14507" s="1" t="s">
        <v>10</v>
      </c>
      <c r="F14507" s="1" t="s">
        <v>11</v>
      </c>
      <c r="G14507" s="1" t="str">
        <f>IFERROR(__xludf.DUMMYFUNCTION("GOOGLETRANSLATE(D14507,""fr"",""en"")"),"#VALUE!")</f>
        <v>#VALUE!</v>
      </c>
    </row>
    <row r="14508" ht="15.75" customHeight="1">
      <c r="A14508" s="1" t="s">
        <v>1366</v>
      </c>
      <c r="B14508" s="1">
        <v>1.0</v>
      </c>
      <c r="C14508" s="1" t="s">
        <v>30724</v>
      </c>
      <c r="D14508" s="1" t="s">
        <v>30725</v>
      </c>
      <c r="E14508" s="1" t="s">
        <v>159</v>
      </c>
      <c r="F14508" s="1" t="s">
        <v>39</v>
      </c>
      <c r="G14508" s="1" t="str">
        <f>IFERROR(__xludf.DUMMYFUNCTION("GOOGLETRANSLATE(D14508,""fr"",""en"")"),"#VALUE!")</f>
        <v>#VALUE!</v>
      </c>
    </row>
    <row r="14509" ht="15.75" customHeight="1">
      <c r="A14509" s="1" t="s">
        <v>861</v>
      </c>
      <c r="B14509" s="1">
        <v>1.0</v>
      </c>
      <c r="C14509" s="1" t="s">
        <v>30726</v>
      </c>
      <c r="D14509" s="1" t="s">
        <v>30727</v>
      </c>
      <c r="E14509" s="1" t="s">
        <v>21</v>
      </c>
      <c r="F14509" s="1" t="s">
        <v>11</v>
      </c>
      <c r="G14509" s="1" t="str">
        <f>IFERROR(__xludf.DUMMYFUNCTION("GOOGLETRANSLATE(D14509,""fr"",""en"")"),"#VALUE!")</f>
        <v>#VALUE!</v>
      </c>
    </row>
    <row r="14510" ht="15.75" customHeight="1">
      <c r="A14510" s="1" t="s">
        <v>2826</v>
      </c>
      <c r="B14510" s="1">
        <v>4.0</v>
      </c>
      <c r="C14510" s="1" t="s">
        <v>30728</v>
      </c>
      <c r="D14510" s="1" t="s">
        <v>30729</v>
      </c>
      <c r="E14510" s="1" t="s">
        <v>21</v>
      </c>
      <c r="F14510" s="1" t="s">
        <v>11</v>
      </c>
      <c r="G14510" s="1" t="str">
        <f>IFERROR(__xludf.DUMMYFUNCTION("GOOGLETRANSLATE(D14510,""fr"",""en"")"),"#VALUE!")</f>
        <v>#VALUE!</v>
      </c>
    </row>
    <row r="14511" ht="15.75" customHeight="1">
      <c r="A14511" s="1" t="s">
        <v>200</v>
      </c>
      <c r="B14511" s="1">
        <v>5.0</v>
      </c>
      <c r="C14511" s="1" t="s">
        <v>30730</v>
      </c>
      <c r="D14511" s="1" t="s">
        <v>30731</v>
      </c>
      <c r="E14511" s="1" t="s">
        <v>176</v>
      </c>
      <c r="F14511" s="1" t="s">
        <v>66</v>
      </c>
      <c r="G14511" s="1" t="str">
        <f>IFERROR(__xludf.DUMMYFUNCTION("GOOGLETRANSLATE(D14511,""fr"",""en"")"),"#VALUE!")</f>
        <v>#VALUE!</v>
      </c>
    </row>
    <row r="14512" ht="15.75" customHeight="1">
      <c r="A14512" s="1" t="s">
        <v>3630</v>
      </c>
      <c r="B14512" s="1">
        <v>3.0</v>
      </c>
      <c r="C14512" s="1" t="s">
        <v>30732</v>
      </c>
      <c r="D14512" s="1" t="s">
        <v>30733</v>
      </c>
      <c r="E14512" s="1" t="s">
        <v>575</v>
      </c>
      <c r="F14512" s="1" t="s">
        <v>84</v>
      </c>
      <c r="G14512" s="1" t="str">
        <f>IFERROR(__xludf.DUMMYFUNCTION("GOOGLETRANSLATE(D14512,""fr"",""en"")"),"#VALUE!")</f>
        <v>#VALUE!</v>
      </c>
    </row>
    <row r="14513" ht="15.75" customHeight="1">
      <c r="A14513" s="1" t="s">
        <v>1353</v>
      </c>
      <c r="B14513" s="1">
        <v>4.0</v>
      </c>
      <c r="C14513" s="1" t="s">
        <v>30734</v>
      </c>
      <c r="D14513" s="1" t="s">
        <v>30735</v>
      </c>
      <c r="E14513" s="1" t="s">
        <v>10</v>
      </c>
      <c r="F14513" s="1" t="s">
        <v>11</v>
      </c>
      <c r="G14513" s="1" t="str">
        <f>IFERROR(__xludf.DUMMYFUNCTION("GOOGLETRANSLATE(D14513,""fr"",""en"")"),"#VALUE!")</f>
        <v>#VALUE!</v>
      </c>
    </row>
    <row r="14514" ht="15.75" customHeight="1">
      <c r="A14514" s="1" t="s">
        <v>2162</v>
      </c>
      <c r="B14514" s="1">
        <v>2.0</v>
      </c>
      <c r="C14514" s="1" t="s">
        <v>30736</v>
      </c>
      <c r="D14514" s="1" t="s">
        <v>30737</v>
      </c>
      <c r="E14514" s="1" t="s">
        <v>34</v>
      </c>
      <c r="F14514" s="1" t="s">
        <v>30</v>
      </c>
      <c r="G14514" s="1" t="str">
        <f>IFERROR(__xludf.DUMMYFUNCTION("GOOGLETRANSLATE(D14514,""fr"",""en"")"),"#VALUE!")</f>
        <v>#VALUE!</v>
      </c>
    </row>
    <row r="14515" ht="15.75" customHeight="1">
      <c r="A14515" s="1" t="s">
        <v>3017</v>
      </c>
      <c r="B14515" s="1">
        <v>3.0</v>
      </c>
      <c r="C14515" s="1" t="s">
        <v>30738</v>
      </c>
      <c r="D14515" s="1" t="s">
        <v>30739</v>
      </c>
      <c r="E14515" s="1" t="s">
        <v>21</v>
      </c>
      <c r="F14515" s="1" t="s">
        <v>11</v>
      </c>
      <c r="G14515" s="1" t="str">
        <f>IFERROR(__xludf.DUMMYFUNCTION("GOOGLETRANSLATE(D14515,""fr"",""en"")"),"#VALUE!")</f>
        <v>#VALUE!</v>
      </c>
    </row>
    <row r="14516" ht="15.75" customHeight="1">
      <c r="A14516" s="1" t="s">
        <v>2724</v>
      </c>
      <c r="B14516" s="1">
        <v>2.0</v>
      </c>
      <c r="C14516" s="1" t="s">
        <v>28306</v>
      </c>
      <c r="D14516" s="1" t="s">
        <v>30740</v>
      </c>
      <c r="E14516" s="1" t="s">
        <v>169</v>
      </c>
      <c r="F14516" s="1" t="s">
        <v>11</v>
      </c>
      <c r="G14516" s="1" t="str">
        <f>IFERROR(__xludf.DUMMYFUNCTION("GOOGLETRANSLATE(D14516,""fr"",""en"")"),"#VALUE!")</f>
        <v>#VALUE!</v>
      </c>
    </row>
    <row r="14517" ht="15.75" customHeight="1">
      <c r="A14517" s="1" t="s">
        <v>11048</v>
      </c>
      <c r="B14517" s="1">
        <v>1.0</v>
      </c>
      <c r="C14517" s="1" t="s">
        <v>30741</v>
      </c>
      <c r="D14517" s="1" t="s">
        <v>30742</v>
      </c>
      <c r="E14517" s="1" t="s">
        <v>575</v>
      </c>
      <c r="F14517" s="1" t="s">
        <v>48</v>
      </c>
      <c r="G14517" s="1" t="str">
        <f>IFERROR(__xludf.DUMMYFUNCTION("GOOGLETRANSLATE(D14517,""fr"",""en"")"),"#VALUE!")</f>
        <v>#VALUE!</v>
      </c>
    </row>
    <row r="14518" ht="15.75" customHeight="1">
      <c r="A14518" s="1" t="s">
        <v>16417</v>
      </c>
      <c r="B14518" s="1">
        <v>1.0</v>
      </c>
      <c r="C14518" s="1" t="s">
        <v>30071</v>
      </c>
      <c r="D14518" s="1" t="s">
        <v>30743</v>
      </c>
      <c r="E14518" s="1" t="s">
        <v>29</v>
      </c>
      <c r="F14518" s="1" t="s">
        <v>30</v>
      </c>
      <c r="G14518" s="1" t="str">
        <f>IFERROR(__xludf.DUMMYFUNCTION("GOOGLETRANSLATE(D14518,""fr"",""en"")"),"#VALUE!")</f>
        <v>#VALUE!</v>
      </c>
    </row>
    <row r="14519" ht="15.75" customHeight="1">
      <c r="A14519" s="1" t="s">
        <v>4257</v>
      </c>
      <c r="B14519" s="1">
        <v>1.0</v>
      </c>
      <c r="C14519" s="1" t="s">
        <v>4258</v>
      </c>
      <c r="D14519" s="1" t="s">
        <v>30744</v>
      </c>
      <c r="E14519" s="1" t="s">
        <v>296</v>
      </c>
      <c r="F14519" s="1" t="s">
        <v>110</v>
      </c>
      <c r="G14519" s="1" t="str">
        <f>IFERROR(__xludf.DUMMYFUNCTION("GOOGLETRANSLATE(D14519,""fr"",""en"")"),"#VALUE!")</f>
        <v>#VALUE!</v>
      </c>
    </row>
    <row r="14520" ht="15.75" customHeight="1">
      <c r="A14520" s="1" t="s">
        <v>100</v>
      </c>
      <c r="B14520" s="1">
        <v>1.0</v>
      </c>
      <c r="C14520" s="1" t="s">
        <v>30745</v>
      </c>
      <c r="D14520" s="1" t="s">
        <v>30746</v>
      </c>
      <c r="E14520" s="1" t="s">
        <v>10</v>
      </c>
      <c r="F14520" s="1" t="s">
        <v>11</v>
      </c>
      <c r="G14520" s="1" t="str">
        <f>IFERROR(__xludf.DUMMYFUNCTION("GOOGLETRANSLATE(D14520,""fr"",""en"")"),"#VALUE!")</f>
        <v>#VALUE!</v>
      </c>
    </row>
    <row r="14521" ht="15.75" customHeight="1">
      <c r="A14521" s="1" t="s">
        <v>2162</v>
      </c>
      <c r="B14521" s="1">
        <v>5.0</v>
      </c>
      <c r="C14521" s="1" t="s">
        <v>30747</v>
      </c>
      <c r="D14521" s="1" t="s">
        <v>30748</v>
      </c>
      <c r="E14521" s="1" t="s">
        <v>10</v>
      </c>
      <c r="F14521" s="1" t="s">
        <v>11</v>
      </c>
      <c r="G14521" s="1" t="str">
        <f>IFERROR(__xludf.DUMMYFUNCTION("GOOGLETRANSLATE(D14521,""fr"",""en"")"),"#VALUE!")</f>
        <v>#VALUE!</v>
      </c>
    </row>
    <row r="14522" ht="15.75" customHeight="1">
      <c r="A14522" s="1" t="s">
        <v>85</v>
      </c>
      <c r="B14522" s="1">
        <v>2.0</v>
      </c>
      <c r="C14522" s="1" t="s">
        <v>30749</v>
      </c>
      <c r="D14522" s="1" t="s">
        <v>30750</v>
      </c>
      <c r="E14522" s="1" t="s">
        <v>21</v>
      </c>
      <c r="F14522" s="1" t="s">
        <v>11</v>
      </c>
      <c r="G14522" s="1" t="str">
        <f>IFERROR(__xludf.DUMMYFUNCTION("GOOGLETRANSLATE(D14522,""fr"",""en"")"),"#VALUE!")</f>
        <v>#VALUE!</v>
      </c>
    </row>
    <row r="14523" ht="15.75" customHeight="1">
      <c r="A14523" s="1" t="s">
        <v>150</v>
      </c>
      <c r="B14523" s="1">
        <v>4.0</v>
      </c>
      <c r="C14523" s="1" t="s">
        <v>30751</v>
      </c>
      <c r="D14523" s="1" t="s">
        <v>30752</v>
      </c>
      <c r="E14523" s="1" t="s">
        <v>21</v>
      </c>
      <c r="F14523" s="1" t="s">
        <v>11</v>
      </c>
      <c r="G14523" s="1" t="str">
        <f>IFERROR(__xludf.DUMMYFUNCTION("GOOGLETRANSLATE(D14523,""fr"",""en"")"),"#VALUE!")</f>
        <v>#VALUE!</v>
      </c>
    </row>
    <row r="14524" ht="15.75" customHeight="1">
      <c r="A14524" s="1" t="s">
        <v>30753</v>
      </c>
      <c r="B14524" s="1">
        <v>1.0</v>
      </c>
      <c r="C14524" s="1" t="s">
        <v>30754</v>
      </c>
      <c r="D14524" s="1" t="s">
        <v>30755</v>
      </c>
      <c r="E14524" s="1" t="s">
        <v>292</v>
      </c>
      <c r="F14524" s="1" t="s">
        <v>11</v>
      </c>
      <c r="G14524" s="1" t="str">
        <f>IFERROR(__xludf.DUMMYFUNCTION("GOOGLETRANSLATE(D14524,""fr"",""en"")"),"#VALUE!")</f>
        <v>#VALUE!</v>
      </c>
    </row>
    <row r="14525" ht="15.75" customHeight="1">
      <c r="A14525" s="1" t="s">
        <v>2225</v>
      </c>
      <c r="B14525" s="1">
        <v>1.0</v>
      </c>
      <c r="C14525" s="1" t="s">
        <v>30756</v>
      </c>
      <c r="D14525" s="1" t="s">
        <v>30757</v>
      </c>
      <c r="E14525" s="1" t="s">
        <v>230</v>
      </c>
      <c r="F14525" s="1" t="s">
        <v>48</v>
      </c>
      <c r="G14525" s="1" t="str">
        <f>IFERROR(__xludf.DUMMYFUNCTION("GOOGLETRANSLATE(D14525,""fr"",""en"")"),"#VALUE!")</f>
        <v>#VALUE!</v>
      </c>
    </row>
    <row r="14526" ht="15.75" customHeight="1">
      <c r="A14526" s="1" t="s">
        <v>4350</v>
      </c>
      <c r="B14526" s="1">
        <v>1.0</v>
      </c>
      <c r="C14526" s="1" t="s">
        <v>30758</v>
      </c>
      <c r="D14526" s="1" t="s">
        <v>30759</v>
      </c>
      <c r="E14526" s="1" t="s">
        <v>250</v>
      </c>
      <c r="F14526" s="1" t="s">
        <v>30</v>
      </c>
      <c r="G14526" s="1" t="str">
        <f>IFERROR(__xludf.DUMMYFUNCTION("GOOGLETRANSLATE(D14526,""fr"",""en"")"),"#VALUE!")</f>
        <v>#VALUE!</v>
      </c>
    </row>
    <row r="14527" ht="15.75" customHeight="1">
      <c r="A14527" s="1" t="s">
        <v>18</v>
      </c>
      <c r="B14527" s="1">
        <v>1.0</v>
      </c>
      <c r="C14527" s="1" t="s">
        <v>30760</v>
      </c>
      <c r="D14527" s="1" t="s">
        <v>30761</v>
      </c>
      <c r="E14527" s="1" t="s">
        <v>10</v>
      </c>
      <c r="F14527" s="1" t="s">
        <v>11</v>
      </c>
      <c r="G14527" s="1" t="str">
        <f>IFERROR(__xludf.DUMMYFUNCTION("GOOGLETRANSLATE(D14527,""fr"",""en"")"),"#VALUE!")</f>
        <v>#VALUE!</v>
      </c>
    </row>
    <row r="14528" ht="15.75" customHeight="1">
      <c r="A14528" s="1" t="s">
        <v>77</v>
      </c>
      <c r="B14528" s="1">
        <v>1.0</v>
      </c>
      <c r="C14528" s="1" t="s">
        <v>30762</v>
      </c>
      <c r="D14528" s="1" t="s">
        <v>30763</v>
      </c>
      <c r="E14528" s="1" t="s">
        <v>43</v>
      </c>
      <c r="F14528" s="1" t="s">
        <v>30</v>
      </c>
      <c r="G14528" s="1" t="str">
        <f>IFERROR(__xludf.DUMMYFUNCTION("GOOGLETRANSLATE(D14528,""fr"",""en"")"),"#VALUE!")</f>
        <v>#VALUE!</v>
      </c>
    </row>
    <row r="14529" ht="15.75" customHeight="1">
      <c r="A14529" s="1" t="s">
        <v>1434</v>
      </c>
      <c r="B14529" s="1">
        <v>5.0</v>
      </c>
      <c r="C14529" s="1" t="s">
        <v>30764</v>
      </c>
      <c r="D14529" s="1" t="s">
        <v>30765</v>
      </c>
      <c r="E14529" s="1" t="s">
        <v>10</v>
      </c>
      <c r="F14529" s="1" t="s">
        <v>11</v>
      </c>
      <c r="G14529" s="1" t="str">
        <f>IFERROR(__xludf.DUMMYFUNCTION("GOOGLETRANSLATE(D14529,""fr"",""en"")"),"#VALUE!")</f>
        <v>#VALUE!</v>
      </c>
    </row>
    <row r="14530" ht="15.75" customHeight="1">
      <c r="A14530" s="1" t="s">
        <v>179</v>
      </c>
      <c r="B14530" s="1">
        <v>3.0</v>
      </c>
      <c r="C14530" s="1" t="s">
        <v>30766</v>
      </c>
      <c r="D14530" s="1" t="s">
        <v>30767</v>
      </c>
      <c r="E14530" s="1" t="s">
        <v>21</v>
      </c>
      <c r="F14530" s="1" t="s">
        <v>11</v>
      </c>
      <c r="G14530" s="1" t="str">
        <f>IFERROR(__xludf.DUMMYFUNCTION("GOOGLETRANSLATE(D14530,""fr"",""en"")"),"#VALUE!")</f>
        <v>#VALUE!</v>
      </c>
    </row>
    <row r="14531" ht="15.75" customHeight="1">
      <c r="A14531" s="1" t="s">
        <v>1581</v>
      </c>
      <c r="B14531" s="1">
        <v>1.0</v>
      </c>
      <c r="C14531" s="1" t="s">
        <v>30768</v>
      </c>
      <c r="D14531" s="1" t="s">
        <v>30769</v>
      </c>
      <c r="E14531" s="1" t="s">
        <v>292</v>
      </c>
      <c r="F14531" s="1" t="s">
        <v>11</v>
      </c>
      <c r="G14531" s="1" t="str">
        <f>IFERROR(__xludf.DUMMYFUNCTION("GOOGLETRANSLATE(D14531,""fr"",""en"")"),"#VALUE!")</f>
        <v>#VALUE!</v>
      </c>
    </row>
    <row r="14532" ht="15.75" customHeight="1">
      <c r="A14532" s="1" t="s">
        <v>2117</v>
      </c>
      <c r="B14532" s="1">
        <v>2.0</v>
      </c>
      <c r="C14532" s="1" t="s">
        <v>30770</v>
      </c>
      <c r="D14532" s="1" t="s">
        <v>30771</v>
      </c>
      <c r="E14532" s="1" t="s">
        <v>73</v>
      </c>
      <c r="F14532" s="1" t="s">
        <v>30</v>
      </c>
      <c r="G14532" s="1" t="str">
        <f>IFERROR(__xludf.DUMMYFUNCTION("GOOGLETRANSLATE(D14532,""fr"",""en"")"),"#VALUE!")</f>
        <v>#VALUE!</v>
      </c>
    </row>
    <row r="14533" ht="15.75" customHeight="1">
      <c r="A14533" s="1" t="s">
        <v>724</v>
      </c>
      <c r="B14533" s="1">
        <v>4.0</v>
      </c>
      <c r="C14533" s="1" t="s">
        <v>30772</v>
      </c>
      <c r="D14533" s="1" t="s">
        <v>30773</v>
      </c>
      <c r="E14533" s="1" t="s">
        <v>10</v>
      </c>
      <c r="F14533" s="1" t="s">
        <v>11</v>
      </c>
      <c r="G14533" s="1" t="str">
        <f>IFERROR(__xludf.DUMMYFUNCTION("GOOGLETRANSLATE(D14533,""fr"",""en"")"),"#VALUE!")</f>
        <v>#VALUE!</v>
      </c>
    </row>
    <row r="14534" ht="15.75" customHeight="1">
      <c r="A14534" s="1" t="s">
        <v>231</v>
      </c>
      <c r="B14534" s="1">
        <v>2.0</v>
      </c>
      <c r="C14534" s="1" t="s">
        <v>30774</v>
      </c>
      <c r="D14534" s="1" t="s">
        <v>30775</v>
      </c>
      <c r="E14534" s="1" t="s">
        <v>273</v>
      </c>
      <c r="F14534" s="1" t="s">
        <v>11</v>
      </c>
      <c r="G14534" s="1" t="str">
        <f>IFERROR(__xludf.DUMMYFUNCTION("GOOGLETRANSLATE(D14534,""fr"",""en"")"),"#VALUE!")</f>
        <v>#VALUE!</v>
      </c>
    </row>
    <row r="14535" ht="15.75" customHeight="1">
      <c r="A14535" s="1" t="s">
        <v>88</v>
      </c>
      <c r="B14535" s="1">
        <v>1.0</v>
      </c>
      <c r="C14535" s="1" t="s">
        <v>30776</v>
      </c>
      <c r="D14535" s="1" t="s">
        <v>30777</v>
      </c>
      <c r="E14535" s="1" t="s">
        <v>125</v>
      </c>
      <c r="F14535" s="1" t="s">
        <v>110</v>
      </c>
      <c r="G14535" s="1" t="str">
        <f>IFERROR(__xludf.DUMMYFUNCTION("GOOGLETRANSLATE(D14535,""fr"",""en"")"),"#VALUE!")</f>
        <v>#VALUE!</v>
      </c>
    </row>
    <row r="14536" ht="15.75" customHeight="1">
      <c r="A14536" s="1" t="s">
        <v>1764</v>
      </c>
      <c r="B14536" s="1">
        <v>5.0</v>
      </c>
      <c r="C14536" s="1" t="s">
        <v>30778</v>
      </c>
      <c r="D14536" s="1" t="s">
        <v>30779</v>
      </c>
      <c r="E14536" s="1" t="s">
        <v>10</v>
      </c>
      <c r="F14536" s="1" t="s">
        <v>11</v>
      </c>
      <c r="G14536" s="1" t="str">
        <f>IFERROR(__xludf.DUMMYFUNCTION("GOOGLETRANSLATE(D14536,""fr"",""en"")"),"#VALUE!")</f>
        <v>#VALUE!</v>
      </c>
    </row>
    <row r="14537" ht="15.75" customHeight="1">
      <c r="A14537" s="1" t="s">
        <v>4228</v>
      </c>
      <c r="B14537" s="1">
        <v>2.0</v>
      </c>
      <c r="C14537" s="1" t="s">
        <v>30780</v>
      </c>
      <c r="D14537" s="1" t="s">
        <v>30781</v>
      </c>
      <c r="E14537" s="1" t="s">
        <v>10</v>
      </c>
      <c r="F14537" s="1" t="s">
        <v>11</v>
      </c>
      <c r="G14537" s="1" t="str">
        <f>IFERROR(__xludf.DUMMYFUNCTION("GOOGLETRANSLATE(D14537,""fr"",""en"")"),"#VALUE!")</f>
        <v>#VALUE!</v>
      </c>
    </row>
    <row r="14538" ht="15.75" customHeight="1">
      <c r="A14538" s="1" t="s">
        <v>30782</v>
      </c>
      <c r="B14538" s="1">
        <v>1.0</v>
      </c>
      <c r="C14538" s="1" t="s">
        <v>14854</v>
      </c>
      <c r="D14538" s="1" t="s">
        <v>30783</v>
      </c>
      <c r="E14538" s="1" t="s">
        <v>52</v>
      </c>
      <c r="F14538" s="1" t="s">
        <v>48</v>
      </c>
      <c r="G14538" s="1" t="str">
        <f>IFERROR(__xludf.DUMMYFUNCTION("GOOGLETRANSLATE(D14538,""fr"",""en"")"),"#VALUE!")</f>
        <v>#VALUE!</v>
      </c>
    </row>
    <row r="14539" ht="15.75" customHeight="1">
      <c r="A14539" s="1" t="s">
        <v>187</v>
      </c>
      <c r="B14539" s="1">
        <v>2.0</v>
      </c>
      <c r="C14539" s="1" t="s">
        <v>30784</v>
      </c>
      <c r="D14539" s="1" t="s">
        <v>30785</v>
      </c>
      <c r="E14539" s="1" t="s">
        <v>65</v>
      </c>
      <c r="F14539" s="1" t="s">
        <v>66</v>
      </c>
      <c r="G14539" s="1" t="str">
        <f>IFERROR(__xludf.DUMMYFUNCTION("GOOGLETRANSLATE(D14539,""fr"",""en"")"),"#VALUE!")</f>
        <v>#VALUE!</v>
      </c>
    </row>
    <row r="14540" ht="15.75" customHeight="1">
      <c r="A14540" s="1" t="s">
        <v>411</v>
      </c>
      <c r="B14540" s="1">
        <v>5.0</v>
      </c>
      <c r="C14540" s="1" t="s">
        <v>30786</v>
      </c>
      <c r="D14540" s="1" t="s">
        <v>30787</v>
      </c>
      <c r="E14540" s="1" t="s">
        <v>448</v>
      </c>
      <c r="F14540" s="1" t="s">
        <v>84</v>
      </c>
      <c r="G14540" s="1" t="str">
        <f>IFERROR(__xludf.DUMMYFUNCTION("GOOGLETRANSLATE(D14540,""fr"",""en"")"),"#VALUE!")</f>
        <v>#VALUE!</v>
      </c>
    </row>
    <row r="14541" ht="15.75" customHeight="1">
      <c r="A14541" s="1" t="s">
        <v>104</v>
      </c>
      <c r="B14541" s="1">
        <v>1.0</v>
      </c>
      <c r="C14541" s="1" t="s">
        <v>30788</v>
      </c>
      <c r="D14541" s="1" t="s">
        <v>30789</v>
      </c>
      <c r="E14541" s="1" t="s">
        <v>125</v>
      </c>
      <c r="F14541" s="1" t="s">
        <v>11</v>
      </c>
      <c r="G14541" s="1" t="str">
        <f>IFERROR(__xludf.DUMMYFUNCTION("GOOGLETRANSLATE(D14541,""fr"",""en"")"),"#VALUE!")</f>
        <v>#VALUE!</v>
      </c>
    </row>
    <row r="14542" ht="15.75" customHeight="1">
      <c r="A14542" s="1" t="s">
        <v>1198</v>
      </c>
      <c r="B14542" s="1">
        <v>4.0</v>
      </c>
      <c r="C14542" s="1" t="s">
        <v>30790</v>
      </c>
      <c r="D14542" s="1" t="s">
        <v>30791</v>
      </c>
      <c r="E14542" s="1" t="s">
        <v>21</v>
      </c>
      <c r="F14542" s="1" t="s">
        <v>11</v>
      </c>
      <c r="G14542" s="1" t="str">
        <f>IFERROR(__xludf.DUMMYFUNCTION("GOOGLETRANSLATE(D14542,""fr"",""en"")"),"#VALUE!")</f>
        <v>#VALUE!</v>
      </c>
    </row>
    <row r="14543" ht="15.75" customHeight="1">
      <c r="A14543" s="1" t="s">
        <v>1439</v>
      </c>
      <c r="B14543" s="1">
        <v>5.0</v>
      </c>
      <c r="C14543" s="1" t="s">
        <v>30792</v>
      </c>
      <c r="D14543" s="1" t="s">
        <v>30793</v>
      </c>
      <c r="E14543" s="1" t="s">
        <v>65</v>
      </c>
      <c r="F14543" s="1" t="s">
        <v>66</v>
      </c>
      <c r="G14543" s="1" t="str">
        <f>IFERROR(__xludf.DUMMYFUNCTION("GOOGLETRANSLATE(D14543,""fr"",""en"")"),"#VALUE!")</f>
        <v>#VALUE!</v>
      </c>
    </row>
    <row r="14544" ht="15.75" customHeight="1">
      <c r="A14544" s="1" t="s">
        <v>144</v>
      </c>
      <c r="B14544" s="1">
        <v>3.0</v>
      </c>
      <c r="C14544" s="1" t="s">
        <v>30794</v>
      </c>
      <c r="D14544" s="1" t="s">
        <v>30795</v>
      </c>
      <c r="E14544" s="1" t="s">
        <v>614</v>
      </c>
      <c r="F14544" s="1" t="s">
        <v>30</v>
      </c>
      <c r="G14544" s="1" t="str">
        <f>IFERROR(__xludf.DUMMYFUNCTION("GOOGLETRANSLATE(D14544,""fr"",""en"")"),"#VALUE!")</f>
        <v>#VALUE!</v>
      </c>
    </row>
    <row r="14545" ht="15.75" customHeight="1">
      <c r="A14545" s="1" t="s">
        <v>1693</v>
      </c>
      <c r="B14545" s="1">
        <v>5.0</v>
      </c>
      <c r="C14545" s="1" t="s">
        <v>30796</v>
      </c>
      <c r="D14545" s="1" t="s">
        <v>30797</v>
      </c>
      <c r="E14545" s="1" t="s">
        <v>21</v>
      </c>
      <c r="F14545" s="1" t="s">
        <v>11</v>
      </c>
      <c r="G14545" s="1" t="str">
        <f>IFERROR(__xludf.DUMMYFUNCTION("GOOGLETRANSLATE(D14545,""fr"",""en"")"),"#VALUE!")</f>
        <v>#VALUE!</v>
      </c>
    </row>
    <row r="14546" ht="15.75" customHeight="1">
      <c r="A14546" s="1" t="s">
        <v>23667</v>
      </c>
      <c r="B14546" s="1">
        <v>2.0</v>
      </c>
      <c r="C14546" s="1" t="s">
        <v>30798</v>
      </c>
      <c r="D14546" s="1" t="s">
        <v>30799</v>
      </c>
      <c r="E14546" s="1" t="s">
        <v>280</v>
      </c>
      <c r="F14546" s="1" t="s">
        <v>11</v>
      </c>
      <c r="G14546" s="1" t="str">
        <f>IFERROR(__xludf.DUMMYFUNCTION("GOOGLETRANSLATE(D14546,""fr"",""en"")"),"#VALUE!")</f>
        <v>#VALUE!</v>
      </c>
    </row>
    <row r="14547" ht="15.75" customHeight="1">
      <c r="A14547" s="1" t="s">
        <v>2630</v>
      </c>
      <c r="B14547" s="1">
        <v>1.0</v>
      </c>
      <c r="C14547" s="1" t="s">
        <v>30800</v>
      </c>
      <c r="D14547" s="1" t="s">
        <v>30801</v>
      </c>
      <c r="E14547" s="1" t="s">
        <v>47</v>
      </c>
      <c r="F14547" s="1" t="s">
        <v>118</v>
      </c>
      <c r="G14547" s="1" t="str">
        <f>IFERROR(__xludf.DUMMYFUNCTION("GOOGLETRANSLATE(D14547,""fr"",""en"")"),"From the start, many problems with this double deduction insurance with a five -month wait to be reimbursed. Do not take into account termination requests to renew one more year to € 60 per month. And even after termination continues to take you. I have n"&amp;"ever had so much worries and saw such a big lack of professionalism. Very bad experience with this insurer with a huge problem each year, to flee! Hoping that you will collect the fruits of your damages.
An old health provident client.
")</f>
        <v>From the start, many problems with this double deduction insurance with a five -month wait to be reimbursed. Do not take into account termination requests to renew one more year to € 60 per month. And even after termination continues to take you. I have never had so much worries and saw such a big lack of professionalism. Very bad experience with this insurer with a huge problem each year, to flee! Hoping that you will collect the fruits of your damages.
An old health provident client.
</v>
      </c>
    </row>
    <row r="14548" ht="15.75" customHeight="1">
      <c r="A14548" s="1" t="s">
        <v>30802</v>
      </c>
      <c r="B14548" s="1">
        <v>4.0</v>
      </c>
      <c r="C14548" s="1" t="s">
        <v>30803</v>
      </c>
      <c r="D14548" s="1" t="s">
        <v>30804</v>
      </c>
      <c r="E14548" s="1" t="s">
        <v>29</v>
      </c>
      <c r="F14548" s="1" t="s">
        <v>30</v>
      </c>
      <c r="G14548" s="1" t="str">
        <f>IFERROR(__xludf.DUMMYFUNCTION("GOOGLETRANSLATE(D14548,""fr"",""en"")"),"#VALUE!")</f>
        <v>#VALUE!</v>
      </c>
    </row>
    <row r="14549" ht="15.75" customHeight="1">
      <c r="A14549" s="1" t="s">
        <v>3499</v>
      </c>
      <c r="B14549" s="1">
        <v>1.0</v>
      </c>
      <c r="C14549" s="1" t="s">
        <v>30805</v>
      </c>
      <c r="D14549" s="1" t="s">
        <v>30806</v>
      </c>
      <c r="E14549" s="1" t="s">
        <v>296</v>
      </c>
      <c r="F14549" s="1" t="s">
        <v>11</v>
      </c>
      <c r="G14549" s="1" t="str">
        <f>IFERROR(__xludf.DUMMYFUNCTION("GOOGLETRANSLATE(D14549,""fr"",""en"")"),"#VALUE!")</f>
        <v>#VALUE!</v>
      </c>
    </row>
    <row r="14550" ht="15.75" customHeight="1">
      <c r="A14550" s="1" t="s">
        <v>1353</v>
      </c>
      <c r="B14550" s="1">
        <v>1.0</v>
      </c>
      <c r="C14550" s="1" t="s">
        <v>30807</v>
      </c>
      <c r="D14550" s="1" t="s">
        <v>30808</v>
      </c>
      <c r="E14550" s="1" t="s">
        <v>43</v>
      </c>
      <c r="F14550" s="1" t="s">
        <v>30</v>
      </c>
      <c r="G14550" s="1" t="str">
        <f>IFERROR(__xludf.DUMMYFUNCTION("GOOGLETRANSLATE(D14550,""fr"",""en"")"),"#VALUE!")</f>
        <v>#VALUE!</v>
      </c>
    </row>
    <row r="14551" ht="15.75" customHeight="1">
      <c r="A14551" s="1" t="s">
        <v>866</v>
      </c>
      <c r="B14551" s="1">
        <v>3.0</v>
      </c>
      <c r="C14551" s="1" t="s">
        <v>30809</v>
      </c>
      <c r="D14551" s="1" t="s">
        <v>30810</v>
      </c>
      <c r="E14551" s="1" t="s">
        <v>169</v>
      </c>
      <c r="F14551" s="1" t="s">
        <v>11</v>
      </c>
      <c r="G14551" s="1" t="str">
        <f>IFERROR(__xludf.DUMMYFUNCTION("GOOGLETRANSLATE(D14551,""fr"",""en"")"),"#VALUE!")</f>
        <v>#VALUE!</v>
      </c>
    </row>
    <row r="14552" ht="15.75" customHeight="1">
      <c r="A14552" s="1" t="s">
        <v>532</v>
      </c>
      <c r="B14552" s="1">
        <v>3.0</v>
      </c>
      <c r="C14552" s="1" t="s">
        <v>30811</v>
      </c>
      <c r="D14552" s="1" t="s">
        <v>30812</v>
      </c>
      <c r="E14552" s="1" t="s">
        <v>10</v>
      </c>
      <c r="F14552" s="1" t="s">
        <v>11</v>
      </c>
      <c r="G14552" s="1" t="str">
        <f>IFERROR(__xludf.DUMMYFUNCTION("GOOGLETRANSLATE(D14552,""fr"",""en"")"),"#VALUE!")</f>
        <v>#VALUE!</v>
      </c>
    </row>
    <row r="14553" ht="15.75" customHeight="1">
      <c r="A14553" s="1" t="s">
        <v>236</v>
      </c>
      <c r="B14553" s="1">
        <v>3.0</v>
      </c>
      <c r="C14553" s="1" t="s">
        <v>30813</v>
      </c>
      <c r="D14553" s="1" t="s">
        <v>30814</v>
      </c>
      <c r="E14553" s="1" t="s">
        <v>10</v>
      </c>
      <c r="F14553" s="1" t="s">
        <v>11</v>
      </c>
      <c r="G14553" s="1" t="str">
        <f>IFERROR(__xludf.DUMMYFUNCTION("GOOGLETRANSLATE(D14553,""fr"",""en"")"),"#VALUE!")</f>
        <v>#VALUE!</v>
      </c>
    </row>
    <row r="14554" ht="15.75" customHeight="1">
      <c r="A14554" s="1" t="s">
        <v>411</v>
      </c>
      <c r="B14554" s="1">
        <v>4.0</v>
      </c>
      <c r="C14554" s="1" t="s">
        <v>30815</v>
      </c>
      <c r="D14554" s="1" t="s">
        <v>30816</v>
      </c>
      <c r="E14554" s="1" t="s">
        <v>21</v>
      </c>
      <c r="F14554" s="1" t="s">
        <v>11</v>
      </c>
      <c r="G14554" s="1" t="str">
        <f>IFERROR(__xludf.DUMMYFUNCTION("GOOGLETRANSLATE(D14554,""fr"",""en"")"),"#VALUE!")</f>
        <v>#VALUE!</v>
      </c>
    </row>
    <row r="14555" ht="15.75" customHeight="1">
      <c r="A14555" s="1" t="s">
        <v>1177</v>
      </c>
      <c r="B14555" s="1">
        <v>4.0</v>
      </c>
      <c r="C14555" s="1" t="s">
        <v>30817</v>
      </c>
      <c r="D14555" s="1" t="s">
        <v>30818</v>
      </c>
      <c r="E14555" s="1" t="s">
        <v>10</v>
      </c>
      <c r="F14555" s="1" t="s">
        <v>11</v>
      </c>
      <c r="G14555" s="1" t="str">
        <f>IFERROR(__xludf.DUMMYFUNCTION("GOOGLETRANSLATE(D14555,""fr"",""en"")"),"#VALUE!")</f>
        <v>#VALUE!</v>
      </c>
    </row>
    <row r="14556" ht="15.75" customHeight="1">
      <c r="A14556" s="1" t="s">
        <v>414</v>
      </c>
      <c r="B14556" s="1">
        <v>5.0</v>
      </c>
      <c r="C14556" s="1" t="s">
        <v>30819</v>
      </c>
      <c r="D14556" s="1" t="s">
        <v>30820</v>
      </c>
      <c r="E14556" s="1" t="s">
        <v>21</v>
      </c>
      <c r="F14556" s="1" t="s">
        <v>11</v>
      </c>
      <c r="G14556" s="1" t="str">
        <f>IFERROR(__xludf.DUMMYFUNCTION("GOOGLETRANSLATE(D14556,""fr"",""en"")"),"#VALUE!")</f>
        <v>#VALUE!</v>
      </c>
    </row>
    <row r="14557" ht="15.75" customHeight="1">
      <c r="A14557" s="1" t="s">
        <v>227</v>
      </c>
      <c r="B14557" s="1">
        <v>5.0</v>
      </c>
      <c r="C14557" s="1" t="s">
        <v>25339</v>
      </c>
      <c r="D14557" s="1" t="s">
        <v>30821</v>
      </c>
      <c r="E14557" s="1" t="s">
        <v>448</v>
      </c>
      <c r="F14557" s="1" t="s">
        <v>84</v>
      </c>
      <c r="G14557" s="1" t="str">
        <f>IFERROR(__xludf.DUMMYFUNCTION("GOOGLETRANSLATE(D14557,""fr"",""en"")"),"#VALUE!")</f>
        <v>#VALUE!</v>
      </c>
    </row>
    <row r="14558" ht="15.75" customHeight="1">
      <c r="A14558" s="1" t="s">
        <v>12910</v>
      </c>
      <c r="B14558" s="1">
        <v>1.0</v>
      </c>
      <c r="C14558" s="1" t="s">
        <v>30822</v>
      </c>
      <c r="D14558" s="1" t="s">
        <v>30823</v>
      </c>
      <c r="E14558" s="1" t="s">
        <v>273</v>
      </c>
      <c r="F14558" s="1" t="s">
        <v>110</v>
      </c>
      <c r="G14558" s="1" t="str">
        <f>IFERROR(__xludf.DUMMYFUNCTION("GOOGLETRANSLATE(D14558,""fr"",""en"")"),"#VALUE!")</f>
        <v>#VALUE!</v>
      </c>
    </row>
    <row r="14559" ht="15.75" customHeight="1">
      <c r="A14559" s="1" t="s">
        <v>1901</v>
      </c>
      <c r="B14559" s="1">
        <v>4.0</v>
      </c>
      <c r="C14559" s="1" t="s">
        <v>30824</v>
      </c>
      <c r="D14559" s="1" t="s">
        <v>30825</v>
      </c>
      <c r="E14559" s="1" t="s">
        <v>10</v>
      </c>
      <c r="F14559" s="1" t="s">
        <v>11</v>
      </c>
      <c r="G14559" s="1" t="str">
        <f>IFERROR(__xludf.DUMMYFUNCTION("GOOGLETRANSLATE(D14559,""fr"",""en"")"),"#VALUE!")</f>
        <v>#VALUE!</v>
      </c>
    </row>
    <row r="14560" ht="15.75" customHeight="1">
      <c r="A14560" s="1" t="s">
        <v>417</v>
      </c>
      <c r="B14560" s="1">
        <v>4.0</v>
      </c>
      <c r="C14560" s="1" t="s">
        <v>30826</v>
      </c>
      <c r="D14560" s="1" t="s">
        <v>30827</v>
      </c>
      <c r="E14560" s="1" t="s">
        <v>10</v>
      </c>
      <c r="F14560" s="1" t="s">
        <v>11</v>
      </c>
      <c r="G14560" s="1" t="str">
        <f>IFERROR(__xludf.DUMMYFUNCTION("GOOGLETRANSLATE(D14560,""fr"",""en"")"),"#VALUE!")</f>
        <v>#VALUE!</v>
      </c>
    </row>
    <row r="14561" ht="15.75" customHeight="1">
      <c r="A14561" s="1" t="s">
        <v>29663</v>
      </c>
      <c r="B14561" s="1">
        <v>1.0</v>
      </c>
      <c r="C14561" s="1" t="s">
        <v>30828</v>
      </c>
      <c r="D14561" s="1" t="s">
        <v>30829</v>
      </c>
      <c r="E14561" s="1" t="s">
        <v>73</v>
      </c>
      <c r="F14561" s="1" t="s">
        <v>30</v>
      </c>
      <c r="G14561" s="1" t="str">
        <f>IFERROR(__xludf.DUMMYFUNCTION("GOOGLETRANSLATE(D14561,""fr"",""en"")"),"#VALUE!")</f>
        <v>#VALUE!</v>
      </c>
    </row>
    <row r="14562" ht="15.75" customHeight="1">
      <c r="A14562" s="1" t="s">
        <v>5518</v>
      </c>
      <c r="B14562" s="1">
        <v>1.0</v>
      </c>
      <c r="C14562" s="1" t="s">
        <v>30830</v>
      </c>
      <c r="D14562" s="1" t="s">
        <v>30831</v>
      </c>
      <c r="E14562" s="1" t="s">
        <v>109</v>
      </c>
      <c r="F14562" s="1" t="s">
        <v>110</v>
      </c>
      <c r="G14562" s="1" t="str">
        <f>IFERROR(__xludf.DUMMYFUNCTION("GOOGLETRANSLATE(D14562,""fr"",""en"")"),"#VALUE!")</f>
        <v>#VALUE!</v>
      </c>
    </row>
    <row r="14563" ht="15.75" customHeight="1">
      <c r="A14563" s="1" t="s">
        <v>1135</v>
      </c>
      <c r="B14563" s="1">
        <v>5.0</v>
      </c>
      <c r="C14563" s="1" t="s">
        <v>30832</v>
      </c>
      <c r="D14563" s="1" t="s">
        <v>30833</v>
      </c>
      <c r="E14563" s="1" t="s">
        <v>176</v>
      </c>
      <c r="F14563" s="1" t="s">
        <v>66</v>
      </c>
      <c r="G14563" s="1" t="str">
        <f>IFERROR(__xludf.DUMMYFUNCTION("GOOGLETRANSLATE(D14563,""fr"",""en"")"),"#VALUE!")</f>
        <v>#VALUE!</v>
      </c>
    </row>
    <row r="14564" ht="15.75" customHeight="1">
      <c r="A14564" s="1" t="s">
        <v>1204</v>
      </c>
      <c r="B14564" s="1">
        <v>2.0</v>
      </c>
      <c r="C14564" s="1" t="s">
        <v>30834</v>
      </c>
      <c r="D14564" s="1" t="s">
        <v>30835</v>
      </c>
      <c r="E14564" s="1" t="s">
        <v>169</v>
      </c>
      <c r="F14564" s="1" t="s">
        <v>11</v>
      </c>
      <c r="G14564" s="1" t="str">
        <f>IFERROR(__xludf.DUMMYFUNCTION("GOOGLETRANSLATE(D14564,""fr"",""en"")"),"#VALUE!")</f>
        <v>#VALUE!</v>
      </c>
    </row>
    <row r="14565" ht="15.75" customHeight="1">
      <c r="A14565" s="1" t="s">
        <v>6427</v>
      </c>
      <c r="B14565" s="1">
        <v>2.0</v>
      </c>
      <c r="C14565" s="1" t="s">
        <v>30836</v>
      </c>
      <c r="D14565" s="1" t="s">
        <v>30837</v>
      </c>
      <c r="E14565" s="1" t="s">
        <v>10</v>
      </c>
      <c r="F14565" s="1" t="s">
        <v>11</v>
      </c>
      <c r="G14565" s="1" t="str">
        <f>IFERROR(__xludf.DUMMYFUNCTION("GOOGLETRANSLATE(D14565,""fr"",""en"")"),"#VALUE!")</f>
        <v>#VALUE!</v>
      </c>
    </row>
    <row r="14566" ht="15.75" customHeight="1">
      <c r="A14566" s="1" t="s">
        <v>8832</v>
      </c>
      <c r="B14566" s="1">
        <v>1.0</v>
      </c>
      <c r="C14566" s="1" t="s">
        <v>30838</v>
      </c>
      <c r="D14566" s="1" t="s">
        <v>30839</v>
      </c>
      <c r="E14566" s="1" t="s">
        <v>827</v>
      </c>
      <c r="F14566" s="1" t="s">
        <v>39</v>
      </c>
      <c r="G14566" s="1" t="str">
        <f>IFERROR(__xludf.DUMMYFUNCTION("GOOGLETRANSLATE(D14566,""fr"",""en"")"),"#VALUE!")</f>
        <v>#VALUE!</v>
      </c>
    </row>
    <row r="14567" ht="15.75" customHeight="1">
      <c r="A14567" s="1" t="s">
        <v>774</v>
      </c>
      <c r="B14567" s="1">
        <v>3.0</v>
      </c>
      <c r="C14567" s="1" t="s">
        <v>30840</v>
      </c>
      <c r="D14567" s="1" t="s">
        <v>30841</v>
      </c>
      <c r="E14567" s="1" t="s">
        <v>65</v>
      </c>
      <c r="F14567" s="1" t="s">
        <v>66</v>
      </c>
      <c r="G14567" s="1" t="str">
        <f>IFERROR(__xludf.DUMMYFUNCTION("GOOGLETRANSLATE(D14567,""fr"",""en"")"),"#VALUE!")</f>
        <v>#VALUE!</v>
      </c>
    </row>
    <row r="14568" ht="15.75" customHeight="1">
      <c r="A14568" s="1" t="s">
        <v>10634</v>
      </c>
      <c r="B14568" s="1">
        <v>1.0</v>
      </c>
      <c r="C14568" s="1" t="s">
        <v>30842</v>
      </c>
      <c r="D14568" s="1" t="s">
        <v>30843</v>
      </c>
      <c r="E14568" s="1" t="s">
        <v>554</v>
      </c>
      <c r="F14568" s="1" t="s">
        <v>30</v>
      </c>
      <c r="G14568" s="1" t="str">
        <f>IFERROR(__xludf.DUMMYFUNCTION("GOOGLETRANSLATE(D14568,""fr"",""en"")"),"#VALUE!")</f>
        <v>#VALUE!</v>
      </c>
    </row>
    <row r="14569" ht="15.75" customHeight="1">
      <c r="A14569" s="1" t="s">
        <v>3565</v>
      </c>
      <c r="B14569" s="1">
        <v>1.0</v>
      </c>
      <c r="C14569" s="1" t="s">
        <v>30844</v>
      </c>
      <c r="D14569" s="1" t="s">
        <v>30845</v>
      </c>
      <c r="E14569" s="1" t="s">
        <v>250</v>
      </c>
      <c r="F14569" s="1" t="s">
        <v>30</v>
      </c>
      <c r="G14569" s="1" t="str">
        <f>IFERROR(__xludf.DUMMYFUNCTION("GOOGLETRANSLATE(D14569,""fr"",""en"")"),"#VALUE!")</f>
        <v>#VALUE!</v>
      </c>
    </row>
    <row r="14570" ht="15.75" customHeight="1">
      <c r="A14570" s="1" t="s">
        <v>499</v>
      </c>
      <c r="B14570" s="1">
        <v>4.0</v>
      </c>
      <c r="C14570" s="1" t="s">
        <v>30846</v>
      </c>
      <c r="D14570" s="1" t="s">
        <v>30847</v>
      </c>
      <c r="E14570" s="1" t="s">
        <v>10</v>
      </c>
      <c r="F14570" s="1" t="s">
        <v>11</v>
      </c>
      <c r="G14570" s="1" t="str">
        <f>IFERROR(__xludf.DUMMYFUNCTION("GOOGLETRANSLATE(D14570,""fr"",""en"")"),"#VALUE!")</f>
        <v>#VALUE!</v>
      </c>
    </row>
    <row r="14571" ht="15.75" customHeight="1">
      <c r="A14571" s="1" t="s">
        <v>656</v>
      </c>
      <c r="B14571" s="1">
        <v>2.0</v>
      </c>
      <c r="C14571" s="1" t="s">
        <v>30848</v>
      </c>
      <c r="D14571" s="1" t="s">
        <v>30849</v>
      </c>
      <c r="E14571" s="1" t="s">
        <v>273</v>
      </c>
      <c r="F14571" s="1" t="s">
        <v>66</v>
      </c>
      <c r="G14571" s="1" t="str">
        <f>IFERROR(__xludf.DUMMYFUNCTION("GOOGLETRANSLATE(D14571,""fr"",""en"")"),"#VALUE!")</f>
        <v>#VALUE!</v>
      </c>
    </row>
    <row r="14572" ht="15.75" customHeight="1">
      <c r="A14572" s="1" t="s">
        <v>801</v>
      </c>
      <c r="B14572" s="1">
        <v>3.0</v>
      </c>
      <c r="C14572" s="1" t="s">
        <v>30850</v>
      </c>
      <c r="D14572" s="1" t="s">
        <v>30851</v>
      </c>
      <c r="E14572" s="1" t="s">
        <v>10</v>
      </c>
      <c r="F14572" s="1" t="s">
        <v>11</v>
      </c>
      <c r="G14572" s="1" t="str">
        <f>IFERROR(__xludf.DUMMYFUNCTION("GOOGLETRANSLATE(D14572,""fr"",""en"")"),"Fluid and effective service but excessive price.
Comparisons made with other insurances, since I do less than 1000 km per year, I could save annual from more than 100 euros.
So I'm going to think about it for next year.")</f>
        <v>Fluid and effective service but excessive price.
Comparisons made with other insurances, since I do less than 1000 km per year, I could save annual from more than 100 euros.
So I'm going to think about it for next year.</v>
      </c>
    </row>
    <row r="14573" ht="15.75" customHeight="1">
      <c r="A14573" s="1" t="s">
        <v>741</v>
      </c>
      <c r="B14573" s="1">
        <v>4.0</v>
      </c>
      <c r="C14573" s="1" t="s">
        <v>30852</v>
      </c>
      <c r="D14573" s="1" t="s">
        <v>30853</v>
      </c>
      <c r="E14573" s="1" t="s">
        <v>176</v>
      </c>
      <c r="F14573" s="1" t="s">
        <v>66</v>
      </c>
      <c r="G14573" s="1" t="str">
        <f>IFERROR(__xludf.DUMMYFUNCTION("GOOGLETRANSLATE(D14573,""fr"",""en"")"),"#VALUE!")</f>
        <v>#VALUE!</v>
      </c>
    </row>
    <row r="14574" ht="15.75" customHeight="1">
      <c r="A14574" s="1" t="s">
        <v>5488</v>
      </c>
      <c r="B14574" s="1">
        <v>4.0</v>
      </c>
      <c r="C14574" s="1" t="s">
        <v>30854</v>
      </c>
      <c r="D14574" s="1" t="s">
        <v>30855</v>
      </c>
      <c r="E14574" s="1" t="s">
        <v>38</v>
      </c>
      <c r="F14574" s="1" t="s">
        <v>39</v>
      </c>
      <c r="G14574" s="1" t="str">
        <f>IFERROR(__xludf.DUMMYFUNCTION("GOOGLETRANSLATE(D14574,""fr"",""en"")"),"#VALUE!")</f>
        <v>#VALUE!</v>
      </c>
    </row>
    <row r="14575" ht="15.75" customHeight="1">
      <c r="A14575" s="1" t="s">
        <v>3186</v>
      </c>
      <c r="B14575" s="1">
        <v>5.0</v>
      </c>
      <c r="C14575" s="1" t="s">
        <v>30856</v>
      </c>
      <c r="D14575" s="1" t="s">
        <v>30857</v>
      </c>
      <c r="E14575" s="1" t="s">
        <v>554</v>
      </c>
      <c r="F14575" s="1" t="s">
        <v>30</v>
      </c>
      <c r="G14575" s="1" t="str">
        <f>IFERROR(__xludf.DUMMYFUNCTION("GOOGLETRANSLATE(D14575,""fr"",""en"")"),"#VALUE!")</f>
        <v>#VALUE!</v>
      </c>
    </row>
    <row r="14576" ht="15.75" customHeight="1">
      <c r="A14576" s="1" t="s">
        <v>738</v>
      </c>
      <c r="B14576" s="1">
        <v>5.0</v>
      </c>
      <c r="C14576" s="1" t="s">
        <v>30858</v>
      </c>
      <c r="D14576" s="1" t="s">
        <v>30859</v>
      </c>
      <c r="E14576" s="1" t="s">
        <v>21</v>
      </c>
      <c r="F14576" s="1" t="s">
        <v>11</v>
      </c>
      <c r="G14576" s="1" t="str">
        <f>IFERROR(__xludf.DUMMYFUNCTION("GOOGLETRANSLATE(D14576,""fr"",""en"")"),"#VALUE!")</f>
        <v>#VALUE!</v>
      </c>
    </row>
    <row r="14577" ht="15.75" customHeight="1">
      <c r="A14577" s="1" t="s">
        <v>8352</v>
      </c>
      <c r="B14577" s="1">
        <v>2.0</v>
      </c>
      <c r="C14577" s="1" t="s">
        <v>30860</v>
      </c>
      <c r="D14577" s="1" t="s">
        <v>30861</v>
      </c>
      <c r="E14577" s="1" t="s">
        <v>109</v>
      </c>
      <c r="F14577" s="1" t="s">
        <v>11</v>
      </c>
      <c r="G14577" s="1" t="str">
        <f>IFERROR(__xludf.DUMMYFUNCTION("GOOGLETRANSLATE(D14577,""fr"",""en"")"),"#VALUE!")</f>
        <v>#VALUE!</v>
      </c>
    </row>
    <row r="14578" ht="15.75" customHeight="1">
      <c r="A14578" s="1" t="s">
        <v>30862</v>
      </c>
      <c r="B14578" s="1">
        <v>2.0</v>
      </c>
      <c r="C14578" s="1" t="s">
        <v>30863</v>
      </c>
      <c r="D14578" s="1" t="s">
        <v>30864</v>
      </c>
      <c r="E14578" s="1" t="s">
        <v>25</v>
      </c>
      <c r="F14578" s="1" t="s">
        <v>11</v>
      </c>
      <c r="G14578" s="1" t="str">
        <f>IFERROR(__xludf.DUMMYFUNCTION("GOOGLETRANSLATE(D14578,""fr"",""en"")"),"#VALUE!")</f>
        <v>#VALUE!</v>
      </c>
    </row>
    <row r="14579" ht="15.75" customHeight="1">
      <c r="A14579" s="1" t="s">
        <v>491</v>
      </c>
      <c r="B14579" s="1">
        <v>2.0</v>
      </c>
      <c r="C14579" s="1" t="s">
        <v>30865</v>
      </c>
      <c r="D14579" s="1" t="s">
        <v>30866</v>
      </c>
      <c r="E14579" s="1" t="s">
        <v>10</v>
      </c>
      <c r="F14579" s="1" t="s">
        <v>11</v>
      </c>
      <c r="G14579" s="1" t="str">
        <f>IFERROR(__xludf.DUMMYFUNCTION("GOOGLETRANSLATE(D14579,""fr"",""en"")"),"#VALUE!")</f>
        <v>#VALUE!</v>
      </c>
    </row>
    <row r="14580" ht="15.75" customHeight="1">
      <c r="A14580" s="1" t="s">
        <v>2081</v>
      </c>
      <c r="B14580" s="1">
        <v>4.0</v>
      </c>
      <c r="C14580" s="1" t="s">
        <v>30867</v>
      </c>
      <c r="D14580" s="1" t="s">
        <v>30868</v>
      </c>
      <c r="E14580" s="1" t="s">
        <v>273</v>
      </c>
      <c r="F14580" s="1" t="s">
        <v>11</v>
      </c>
      <c r="G14580" s="1" t="str">
        <f>IFERROR(__xludf.DUMMYFUNCTION("GOOGLETRANSLATE(D14580,""fr"",""en"")"),"#VALUE!")</f>
        <v>#VALUE!</v>
      </c>
    </row>
    <row r="14581" ht="15.75" customHeight="1">
      <c r="A14581" s="1" t="s">
        <v>385</v>
      </c>
      <c r="B14581" s="1">
        <v>3.0</v>
      </c>
      <c r="C14581" s="1" t="s">
        <v>30869</v>
      </c>
      <c r="D14581" s="1" t="s">
        <v>30870</v>
      </c>
      <c r="E14581" s="1" t="s">
        <v>73</v>
      </c>
      <c r="F14581" s="1" t="s">
        <v>30</v>
      </c>
      <c r="G14581" s="1" t="str">
        <f>IFERROR(__xludf.DUMMYFUNCTION("GOOGLETRANSLATE(D14581,""fr"",""en"")"),"#VALUE!")</f>
        <v>#VALUE!</v>
      </c>
    </row>
    <row r="14582" ht="15.75" customHeight="1">
      <c r="A14582" s="1" t="s">
        <v>1375</v>
      </c>
      <c r="B14582" s="1">
        <v>3.0</v>
      </c>
      <c r="C14582" s="1" t="s">
        <v>30871</v>
      </c>
      <c r="D14582" s="1" t="s">
        <v>30872</v>
      </c>
      <c r="E14582" s="1" t="s">
        <v>10</v>
      </c>
      <c r="F14582" s="1" t="s">
        <v>11</v>
      </c>
      <c r="G14582" s="1" t="str">
        <f>IFERROR(__xludf.DUMMYFUNCTION("GOOGLETRANSLATE(D14582,""fr"",""en"")"),"#VALUE!")</f>
        <v>#VALUE!</v>
      </c>
    </row>
    <row r="14583" ht="15.75" customHeight="1">
      <c r="A14583" s="1" t="s">
        <v>2048</v>
      </c>
      <c r="B14583" s="1">
        <v>5.0</v>
      </c>
      <c r="C14583" s="1" t="s">
        <v>30873</v>
      </c>
      <c r="D14583" s="1" t="s">
        <v>30874</v>
      </c>
      <c r="E14583" s="1" t="s">
        <v>10</v>
      </c>
      <c r="F14583" s="1" t="s">
        <v>11</v>
      </c>
      <c r="G14583" s="1" t="str">
        <f>IFERROR(__xludf.DUMMYFUNCTION("GOOGLETRANSLATE(D14583,""fr"",""en"")"),"#VALUE!")</f>
        <v>#VALUE!</v>
      </c>
    </row>
    <row r="14584" ht="15.75" customHeight="1">
      <c r="A14584" s="1" t="s">
        <v>3886</v>
      </c>
      <c r="B14584" s="1">
        <v>1.0</v>
      </c>
      <c r="C14584" s="1" t="s">
        <v>30875</v>
      </c>
      <c r="D14584" s="1" t="s">
        <v>30876</v>
      </c>
      <c r="E14584" s="1" t="s">
        <v>21</v>
      </c>
      <c r="F14584" s="1" t="s">
        <v>11</v>
      </c>
      <c r="G14584" s="1" t="str">
        <f>IFERROR(__xludf.DUMMYFUNCTION("GOOGLETRANSLATE(D14584,""fr"",""en"")"),"#VALUE!")</f>
        <v>#VALUE!</v>
      </c>
    </row>
    <row r="14585" ht="15.75" customHeight="1">
      <c r="A14585" s="1" t="s">
        <v>1581</v>
      </c>
      <c r="B14585" s="1">
        <v>4.0</v>
      </c>
      <c r="C14585" s="1" t="s">
        <v>30877</v>
      </c>
      <c r="D14585" s="1" t="s">
        <v>30878</v>
      </c>
      <c r="E14585" s="1" t="s">
        <v>73</v>
      </c>
      <c r="F14585" s="1" t="s">
        <v>30</v>
      </c>
      <c r="G14585" s="1" t="str">
        <f>IFERROR(__xludf.DUMMYFUNCTION("GOOGLETRANSLATE(D14585,""fr"",""en"")"),"#VALUE!")</f>
        <v>#VALUE!</v>
      </c>
    </row>
    <row r="14586" ht="15.75" customHeight="1">
      <c r="A14586" s="1" t="s">
        <v>245</v>
      </c>
      <c r="B14586" s="1">
        <v>1.0</v>
      </c>
      <c r="C14586" s="1" t="s">
        <v>30879</v>
      </c>
      <c r="D14586" s="1" t="s">
        <v>30880</v>
      </c>
      <c r="E14586" s="1" t="s">
        <v>254</v>
      </c>
      <c r="F14586" s="1" t="s">
        <v>66</v>
      </c>
      <c r="G14586" s="1" t="str">
        <f>IFERROR(__xludf.DUMMYFUNCTION("GOOGLETRANSLATE(D14586,""fr"",""en"")"),"#VALUE!")</f>
        <v>#VALUE!</v>
      </c>
    </row>
    <row r="14587" ht="15.75" customHeight="1">
      <c r="A14587" s="1" t="s">
        <v>3556</v>
      </c>
      <c r="B14587" s="1">
        <v>1.0</v>
      </c>
      <c r="C14587" s="1" t="s">
        <v>30881</v>
      </c>
      <c r="D14587" s="1" t="s">
        <v>30882</v>
      </c>
      <c r="E14587" s="1" t="s">
        <v>43</v>
      </c>
      <c r="F14587" s="1" t="s">
        <v>30</v>
      </c>
      <c r="G14587" s="1" t="str">
        <f>IFERROR(__xludf.DUMMYFUNCTION("GOOGLETRANSLATE(D14587,""fr"",""en"")"),"#VALUE!")</f>
        <v>#VALUE!</v>
      </c>
    </row>
    <row r="14588" ht="15.75" customHeight="1">
      <c r="A14588" s="1" t="s">
        <v>1138</v>
      </c>
      <c r="B14588" s="1">
        <v>4.0</v>
      </c>
      <c r="C14588" s="1" t="s">
        <v>30883</v>
      </c>
      <c r="D14588" s="1" t="s">
        <v>30884</v>
      </c>
      <c r="E14588" s="1" t="s">
        <v>21</v>
      </c>
      <c r="F14588" s="1" t="s">
        <v>11</v>
      </c>
      <c r="G14588" s="1" t="str">
        <f>IFERROR(__xludf.DUMMYFUNCTION("GOOGLETRANSLATE(D14588,""fr"",""en"")"),"#VALUE!")</f>
        <v>#VALUE!</v>
      </c>
    </row>
    <row r="14589" ht="15.75" customHeight="1">
      <c r="A14589" s="1" t="s">
        <v>491</v>
      </c>
      <c r="B14589" s="1">
        <v>5.0</v>
      </c>
      <c r="C14589" s="1" t="s">
        <v>30885</v>
      </c>
      <c r="D14589" s="1" t="s">
        <v>30886</v>
      </c>
      <c r="E14589" s="1" t="s">
        <v>10</v>
      </c>
      <c r="F14589" s="1" t="s">
        <v>11</v>
      </c>
      <c r="G14589" s="1" t="str">
        <f>IFERROR(__xludf.DUMMYFUNCTION("GOOGLETRANSLATE(D14589,""fr"",""en"")"),"#VALUE!")</f>
        <v>#VALUE!</v>
      </c>
    </row>
    <row r="14590" ht="15.75" customHeight="1">
      <c r="A14590" s="1" t="s">
        <v>126</v>
      </c>
      <c r="B14590" s="1">
        <v>5.0</v>
      </c>
      <c r="C14590" s="1" t="s">
        <v>30887</v>
      </c>
      <c r="D14590" s="1" t="s">
        <v>30888</v>
      </c>
      <c r="E14590" s="1" t="s">
        <v>10</v>
      </c>
      <c r="F14590" s="1" t="s">
        <v>11</v>
      </c>
      <c r="G14590" s="1" t="str">
        <f>IFERROR(__xludf.DUMMYFUNCTION("GOOGLETRANSLATE(D14590,""fr"",""en"")"),"#VALUE!")</f>
        <v>#VALUE!</v>
      </c>
    </row>
    <row r="14591" ht="15.75" customHeight="1">
      <c r="A14591" s="1" t="s">
        <v>1479</v>
      </c>
      <c r="B14591" s="1">
        <v>3.0</v>
      </c>
      <c r="C14591" s="1" t="s">
        <v>30889</v>
      </c>
      <c r="D14591" s="1" t="s">
        <v>30890</v>
      </c>
      <c r="E14591" s="1" t="s">
        <v>280</v>
      </c>
      <c r="F14591" s="1" t="s">
        <v>11</v>
      </c>
      <c r="G14591" s="1" t="str">
        <f>IFERROR(__xludf.DUMMYFUNCTION("GOOGLETRANSLATE(D14591,""fr"",""en"")"),"#VALUE!")</f>
        <v>#VALUE!</v>
      </c>
    </row>
    <row r="14592" ht="15.75" customHeight="1">
      <c r="A14592" s="1" t="s">
        <v>3856</v>
      </c>
      <c r="B14592" s="1">
        <v>1.0</v>
      </c>
      <c r="C14592" s="1" t="s">
        <v>30891</v>
      </c>
      <c r="D14592" s="1" t="s">
        <v>30892</v>
      </c>
      <c r="E14592" s="1" t="s">
        <v>125</v>
      </c>
      <c r="F14592" s="1" t="s">
        <v>11</v>
      </c>
      <c r="G14592" s="1" t="str">
        <f>IFERROR(__xludf.DUMMYFUNCTION("GOOGLETRANSLATE(D14592,""fr"",""en"")"),"#VALUE!")</f>
        <v>#VALUE!</v>
      </c>
    </row>
    <row r="14593" ht="15.75" customHeight="1">
      <c r="A14593" s="1" t="s">
        <v>621</v>
      </c>
      <c r="B14593" s="1">
        <v>2.0</v>
      </c>
      <c r="C14593" s="1" t="s">
        <v>30893</v>
      </c>
      <c r="D14593" s="1" t="s">
        <v>30894</v>
      </c>
      <c r="E14593" s="1" t="s">
        <v>10</v>
      </c>
      <c r="F14593" s="1" t="s">
        <v>11</v>
      </c>
      <c r="G14593" s="1" t="str">
        <f>IFERROR(__xludf.DUMMYFUNCTION("GOOGLETRANSLATE(D14593,""fr"",""en"")"),"#VALUE!")</f>
        <v>#VALUE!</v>
      </c>
    </row>
    <row r="14594" ht="15.75" customHeight="1">
      <c r="A14594" s="1" t="s">
        <v>388</v>
      </c>
      <c r="B14594" s="1">
        <v>1.0</v>
      </c>
      <c r="C14594" s="1" t="s">
        <v>30895</v>
      </c>
      <c r="D14594" s="1" t="s">
        <v>30896</v>
      </c>
      <c r="E14594" s="1" t="s">
        <v>296</v>
      </c>
      <c r="F14594" s="1" t="s">
        <v>118</v>
      </c>
      <c r="G14594" s="1" t="str">
        <f>IFERROR(__xludf.DUMMYFUNCTION("GOOGLETRANSLATE(D14594,""fr"",""en"")"),"#VALUE!")</f>
        <v>#VALUE!</v>
      </c>
    </row>
    <row r="14595" ht="15.75" customHeight="1">
      <c r="A14595" s="1" t="s">
        <v>1091</v>
      </c>
      <c r="B14595" s="1">
        <v>5.0</v>
      </c>
      <c r="C14595" s="1" t="s">
        <v>30897</v>
      </c>
      <c r="D14595" s="1" t="s">
        <v>30898</v>
      </c>
      <c r="E14595" s="1" t="s">
        <v>29</v>
      </c>
      <c r="F14595" s="1" t="s">
        <v>30</v>
      </c>
      <c r="G14595" s="1" t="str">
        <f>IFERROR(__xludf.DUMMYFUNCTION("GOOGLETRANSLATE(D14595,""fr"",""en"")"),"#VALUE!")</f>
        <v>#VALUE!</v>
      </c>
    </row>
    <row r="14596" ht="15.75" customHeight="1">
      <c r="A14596" s="1" t="s">
        <v>955</v>
      </c>
      <c r="B14596" s="1">
        <v>5.0</v>
      </c>
      <c r="C14596" s="1" t="s">
        <v>30899</v>
      </c>
      <c r="D14596" s="1" t="s">
        <v>30900</v>
      </c>
      <c r="E14596" s="1" t="s">
        <v>65</v>
      </c>
      <c r="F14596" s="1" t="s">
        <v>66</v>
      </c>
      <c r="G14596" s="1" t="str">
        <f>IFERROR(__xludf.DUMMYFUNCTION("GOOGLETRANSLATE(D14596,""fr"",""en"")"),"#VALUE!")</f>
        <v>#VALUE!</v>
      </c>
    </row>
    <row r="14597" ht="15.75" customHeight="1">
      <c r="A14597" s="1" t="s">
        <v>26605</v>
      </c>
      <c r="B14597" s="1">
        <v>4.0</v>
      </c>
      <c r="C14597" s="1" t="s">
        <v>30901</v>
      </c>
      <c r="D14597" s="1" t="s">
        <v>30902</v>
      </c>
      <c r="E14597" s="1" t="s">
        <v>103</v>
      </c>
      <c r="F14597" s="1" t="s">
        <v>48</v>
      </c>
      <c r="G14597" s="1" t="str">
        <f>IFERROR(__xludf.DUMMYFUNCTION("GOOGLETRANSLATE(D14597,""fr"",""en"")"),"#VALUE!")</f>
        <v>#VALUE!</v>
      </c>
    </row>
    <row r="14598" ht="15.75" customHeight="1">
      <c r="A14598" s="1" t="s">
        <v>780</v>
      </c>
      <c r="B14598" s="1">
        <v>1.0</v>
      </c>
      <c r="C14598" s="1" t="s">
        <v>30903</v>
      </c>
      <c r="D14598" s="1" t="s">
        <v>30904</v>
      </c>
      <c r="E14598" s="1" t="s">
        <v>125</v>
      </c>
      <c r="F14598" s="1" t="s">
        <v>11</v>
      </c>
      <c r="G14598" s="1" t="str">
        <f>IFERROR(__xludf.DUMMYFUNCTION("GOOGLETRANSLATE(D14598,""fr"",""en"")"),"#VALUE!")</f>
        <v>#VALUE!</v>
      </c>
    </row>
    <row r="14599" ht="15.75" customHeight="1">
      <c r="A14599" s="1" t="s">
        <v>10862</v>
      </c>
      <c r="B14599" s="1">
        <v>1.0</v>
      </c>
      <c r="C14599" s="1" t="s">
        <v>30905</v>
      </c>
      <c r="D14599" s="1" t="s">
        <v>30906</v>
      </c>
      <c r="E14599" s="1" t="s">
        <v>373</v>
      </c>
      <c r="F14599" s="1" t="s">
        <v>118</v>
      </c>
      <c r="G14599" s="1" t="str">
        <f>IFERROR(__xludf.DUMMYFUNCTION("GOOGLETRANSLATE(D14599,""fr"",""en"")"),"#VALUE!")</f>
        <v>#VALUE!</v>
      </c>
    </row>
    <row r="14600" ht="15.75" customHeight="1">
      <c r="A14600" s="1" t="s">
        <v>4334</v>
      </c>
      <c r="B14600" s="1">
        <v>4.0</v>
      </c>
      <c r="C14600" s="1" t="s">
        <v>30907</v>
      </c>
      <c r="D14600" s="1" t="s">
        <v>30908</v>
      </c>
      <c r="E14600" s="1" t="s">
        <v>21</v>
      </c>
      <c r="F14600" s="1" t="s">
        <v>11</v>
      </c>
      <c r="G14600" s="1" t="str">
        <f>IFERROR(__xludf.DUMMYFUNCTION("GOOGLETRANSLATE(D14600,""fr"",""en"")"),"#VALUE!")</f>
        <v>#VALUE!</v>
      </c>
    </row>
    <row r="14601" ht="15.75" customHeight="1">
      <c r="A14601" s="1" t="s">
        <v>10114</v>
      </c>
      <c r="B14601" s="1">
        <v>5.0</v>
      </c>
      <c r="C14601" s="1" t="s">
        <v>30909</v>
      </c>
      <c r="D14601" s="1" t="s">
        <v>30910</v>
      </c>
      <c r="E14601" s="1" t="s">
        <v>65</v>
      </c>
      <c r="F14601" s="1" t="s">
        <v>66</v>
      </c>
      <c r="G14601" s="1" t="str">
        <f>IFERROR(__xludf.DUMMYFUNCTION("GOOGLETRANSLATE(D14601,""fr"",""en"")"),"#VALUE!")</f>
        <v>#VALUE!</v>
      </c>
    </row>
    <row r="14602" ht="15.75" customHeight="1">
      <c r="A14602" s="1" t="s">
        <v>955</v>
      </c>
      <c r="B14602" s="1">
        <v>5.0</v>
      </c>
      <c r="C14602" s="1" t="s">
        <v>30911</v>
      </c>
      <c r="D14602" s="1" t="s">
        <v>30912</v>
      </c>
      <c r="E14602" s="1" t="s">
        <v>21</v>
      </c>
      <c r="F14602" s="1" t="s">
        <v>11</v>
      </c>
      <c r="G14602" s="1" t="str">
        <f>IFERROR(__xludf.DUMMYFUNCTION("GOOGLETRANSLATE(D14602,""fr"",""en"")"),"#VALUE!")</f>
        <v>#VALUE!</v>
      </c>
    </row>
    <row r="14603" ht="15.75" customHeight="1">
      <c r="A14603" s="1" t="s">
        <v>541</v>
      </c>
      <c r="B14603" s="1">
        <v>1.0</v>
      </c>
      <c r="C14603" s="1" t="s">
        <v>30913</v>
      </c>
      <c r="D14603" s="1" t="s">
        <v>30914</v>
      </c>
      <c r="E14603" s="1" t="s">
        <v>273</v>
      </c>
      <c r="F14603" s="1" t="s">
        <v>11</v>
      </c>
      <c r="G14603" s="1" t="str">
        <f>IFERROR(__xludf.DUMMYFUNCTION("GOOGLETRANSLATE(D14603,""fr"",""en"")"),"#VALUE!")</f>
        <v>#VALUE!</v>
      </c>
    </row>
    <row r="14604" ht="15.75" customHeight="1">
      <c r="A14604" s="1" t="s">
        <v>326</v>
      </c>
      <c r="B14604" s="1">
        <v>4.0</v>
      </c>
      <c r="C14604" s="1" t="s">
        <v>30915</v>
      </c>
      <c r="D14604" s="1" t="s">
        <v>30916</v>
      </c>
      <c r="E14604" s="1" t="s">
        <v>10</v>
      </c>
      <c r="F14604" s="1" t="s">
        <v>11</v>
      </c>
      <c r="G14604" s="1" t="str">
        <f>IFERROR(__xludf.DUMMYFUNCTION("GOOGLETRANSLATE(D14604,""fr"",""en"")"),"#VALUE!")</f>
        <v>#VALUE!</v>
      </c>
    </row>
    <row r="14605" ht="15.75" customHeight="1">
      <c r="A14605" s="1" t="s">
        <v>594</v>
      </c>
      <c r="B14605" s="1">
        <v>1.0</v>
      </c>
      <c r="C14605" s="1" t="s">
        <v>30917</v>
      </c>
      <c r="D14605" s="1" t="s">
        <v>30918</v>
      </c>
      <c r="E14605" s="1" t="s">
        <v>3642</v>
      </c>
      <c r="F14605" s="1" t="s">
        <v>118</v>
      </c>
      <c r="G14605" s="1" t="str">
        <f>IFERROR(__xludf.DUMMYFUNCTION("GOOGLETRANSLATE(D14605,""fr"",""en"")"),"#VALUE!")</f>
        <v>#VALUE!</v>
      </c>
    </row>
    <row r="14606" ht="15.75" customHeight="1">
      <c r="A14606" s="1" t="s">
        <v>187</v>
      </c>
      <c r="B14606" s="1">
        <v>3.0</v>
      </c>
      <c r="C14606" s="1" t="s">
        <v>30919</v>
      </c>
      <c r="D14606" s="1" t="s">
        <v>30920</v>
      </c>
      <c r="E14606" s="1" t="s">
        <v>21</v>
      </c>
      <c r="F14606" s="1" t="s">
        <v>11</v>
      </c>
      <c r="G14606" s="1" t="str">
        <f>IFERROR(__xludf.DUMMYFUNCTION("GOOGLETRANSLATE(D14606,""fr"",""en"")"),"#VALUE!")</f>
        <v>#VALUE!</v>
      </c>
    </row>
    <row r="14607" ht="15.75" customHeight="1">
      <c r="A14607" s="1" t="s">
        <v>4228</v>
      </c>
      <c r="B14607" s="1">
        <v>2.0</v>
      </c>
      <c r="C14607" s="1" t="s">
        <v>30921</v>
      </c>
      <c r="D14607" s="1" t="s">
        <v>30922</v>
      </c>
      <c r="E14607" s="1" t="s">
        <v>10</v>
      </c>
      <c r="F14607" s="1" t="s">
        <v>11</v>
      </c>
      <c r="G14607" s="1" t="str">
        <f>IFERROR(__xludf.DUMMYFUNCTION("GOOGLETRANSLATE(D14607,""fr"",""en"")"),"#VALUE!")</f>
        <v>#VALUE!</v>
      </c>
    </row>
    <row r="14608" ht="15.75" customHeight="1">
      <c r="A14608" s="1" t="s">
        <v>144</v>
      </c>
      <c r="B14608" s="1">
        <v>3.0</v>
      </c>
      <c r="C14608" s="1" t="s">
        <v>30923</v>
      </c>
      <c r="D14608" s="1" t="s">
        <v>30924</v>
      </c>
      <c r="E14608" s="1" t="s">
        <v>21</v>
      </c>
      <c r="F14608" s="1" t="s">
        <v>11</v>
      </c>
      <c r="G14608" s="1" t="str">
        <f>IFERROR(__xludf.DUMMYFUNCTION("GOOGLETRANSLATE(D14608,""fr"",""en"")"),"#VALUE!")</f>
        <v>#VALUE!</v>
      </c>
    </row>
    <row r="14609" ht="15.75" customHeight="1">
      <c r="A14609" s="1" t="s">
        <v>603</v>
      </c>
      <c r="B14609" s="1">
        <v>1.0</v>
      </c>
      <c r="C14609" s="1" t="s">
        <v>30925</v>
      </c>
      <c r="D14609" s="1" t="s">
        <v>30926</v>
      </c>
      <c r="E14609" s="1" t="s">
        <v>10</v>
      </c>
      <c r="F14609" s="1" t="s">
        <v>11</v>
      </c>
      <c r="G14609" s="1" t="str">
        <f>IFERROR(__xludf.DUMMYFUNCTION("GOOGLETRANSLATE(D14609,""fr"",""en"")"),"#VALUE!")</f>
        <v>#VALUE!</v>
      </c>
    </row>
    <row r="14610" ht="15.75" customHeight="1">
      <c r="A14610" s="1" t="s">
        <v>1562</v>
      </c>
      <c r="B14610" s="1">
        <v>5.0</v>
      </c>
      <c r="C14610" s="1" t="s">
        <v>30927</v>
      </c>
      <c r="D14610" s="1" t="s">
        <v>30928</v>
      </c>
      <c r="E14610" s="1" t="s">
        <v>176</v>
      </c>
      <c r="F14610" s="1" t="s">
        <v>66</v>
      </c>
      <c r="G14610" s="1" t="str">
        <f>IFERROR(__xludf.DUMMYFUNCTION("GOOGLETRANSLATE(D14610,""fr"",""en"")"),"#VALUE!")</f>
        <v>#VALUE!</v>
      </c>
    </row>
    <row r="14611" ht="15.75" customHeight="1">
      <c r="A14611" s="1" t="s">
        <v>1375</v>
      </c>
      <c r="B14611" s="1">
        <v>4.0</v>
      </c>
      <c r="C14611" s="1" t="s">
        <v>30929</v>
      </c>
      <c r="D14611" s="1" t="s">
        <v>30930</v>
      </c>
      <c r="E14611" s="1" t="s">
        <v>448</v>
      </c>
      <c r="F14611" s="1" t="s">
        <v>84</v>
      </c>
      <c r="G14611" s="1" t="str">
        <f>IFERROR(__xludf.DUMMYFUNCTION("GOOGLETRANSLATE(D14611,""fr"",""en"")"),"#VALUE!")</f>
        <v>#VALUE!</v>
      </c>
    </row>
    <row r="14612" ht="15.75" customHeight="1">
      <c r="A14612" s="1" t="s">
        <v>2911</v>
      </c>
      <c r="B14612" s="1">
        <v>2.0</v>
      </c>
      <c r="C14612" s="1" t="s">
        <v>30931</v>
      </c>
      <c r="D14612" s="1" t="s">
        <v>30932</v>
      </c>
      <c r="E14612" s="1" t="s">
        <v>10</v>
      </c>
      <c r="F14612" s="1" t="s">
        <v>11</v>
      </c>
      <c r="G14612" s="1" t="str">
        <f>IFERROR(__xludf.DUMMYFUNCTION("GOOGLETRANSLATE(D14612,""fr"",""en"")"),"#VALUE!")</f>
        <v>#VALUE!</v>
      </c>
    </row>
    <row r="14613" ht="15.75" customHeight="1">
      <c r="A14613" s="1" t="s">
        <v>417</v>
      </c>
      <c r="B14613" s="1">
        <v>1.0</v>
      </c>
      <c r="C14613" s="1" t="s">
        <v>30933</v>
      </c>
      <c r="D14613" s="1" t="s">
        <v>30934</v>
      </c>
      <c r="E14613" s="1" t="s">
        <v>10</v>
      </c>
      <c r="F14613" s="1" t="s">
        <v>11</v>
      </c>
      <c r="G14613" s="1" t="str">
        <f>IFERROR(__xludf.DUMMYFUNCTION("GOOGLETRANSLATE(D14613,""fr"",""en"")"),"#VALUE!")</f>
        <v>#VALUE!</v>
      </c>
    </row>
    <row r="14614" ht="15.75" customHeight="1">
      <c r="A14614" s="1" t="s">
        <v>5944</v>
      </c>
      <c r="B14614" s="1">
        <v>1.0</v>
      </c>
      <c r="C14614" s="1" t="s">
        <v>30935</v>
      </c>
      <c r="D14614" s="1" t="s">
        <v>30936</v>
      </c>
      <c r="E14614" s="1" t="s">
        <v>109</v>
      </c>
      <c r="F14614" s="1" t="s">
        <v>110</v>
      </c>
      <c r="G14614" s="1" t="str">
        <f>IFERROR(__xludf.DUMMYFUNCTION("GOOGLETRANSLATE(D14614,""fr"",""en"")"),"#VALUE!")</f>
        <v>#VALUE!</v>
      </c>
    </row>
    <row r="14615" ht="15.75" customHeight="1">
      <c r="A14615" s="1" t="s">
        <v>966</v>
      </c>
      <c r="B14615" s="1">
        <v>5.0</v>
      </c>
      <c r="C14615" s="1" t="s">
        <v>30937</v>
      </c>
      <c r="D14615" s="1" t="s">
        <v>30938</v>
      </c>
      <c r="E14615" s="1" t="s">
        <v>65</v>
      </c>
      <c r="F14615" s="1" t="s">
        <v>66</v>
      </c>
      <c r="G14615" s="1" t="str">
        <f>IFERROR(__xludf.DUMMYFUNCTION("GOOGLETRANSLATE(D14615,""fr"",""en"")"),"#VALUE!")</f>
        <v>#VALUE!</v>
      </c>
    </row>
    <row r="14616" ht="15.75" customHeight="1">
      <c r="A14616" s="1" t="s">
        <v>3653</v>
      </c>
      <c r="B14616" s="1">
        <v>2.0</v>
      </c>
      <c r="C14616" s="1" t="s">
        <v>30939</v>
      </c>
      <c r="D14616" s="1" t="s">
        <v>30940</v>
      </c>
      <c r="E14616" s="1" t="s">
        <v>292</v>
      </c>
      <c r="F14616" s="1" t="s">
        <v>11</v>
      </c>
      <c r="G14616" s="1" t="str">
        <f>IFERROR(__xludf.DUMMYFUNCTION("GOOGLETRANSLATE(D14616,""fr"",""en"")"),"#VALUE!")</f>
        <v>#VALUE!</v>
      </c>
    </row>
    <row r="14617" ht="15.75" customHeight="1">
      <c r="A14617" s="1" t="s">
        <v>1238</v>
      </c>
      <c r="B14617" s="1">
        <v>5.0</v>
      </c>
      <c r="C14617" s="1" t="s">
        <v>30941</v>
      </c>
      <c r="D14617" s="1" t="s">
        <v>30942</v>
      </c>
      <c r="E14617" s="1" t="s">
        <v>273</v>
      </c>
      <c r="F14617" s="1" t="s">
        <v>11</v>
      </c>
      <c r="G14617" s="1" t="str">
        <f>IFERROR(__xludf.DUMMYFUNCTION("GOOGLETRANSLATE(D14617,""fr"",""en"")"),"#VALUE!")</f>
        <v>#VALUE!</v>
      </c>
    </row>
    <row r="14618" ht="15.75" customHeight="1">
      <c r="A14618" s="1" t="s">
        <v>417</v>
      </c>
      <c r="B14618" s="1">
        <v>1.0</v>
      </c>
      <c r="C14618" s="1" t="s">
        <v>30943</v>
      </c>
      <c r="D14618" s="1" t="s">
        <v>30944</v>
      </c>
      <c r="E14618" s="1" t="s">
        <v>125</v>
      </c>
      <c r="F14618" s="1" t="s">
        <v>11</v>
      </c>
      <c r="G14618" s="1" t="str">
        <f>IFERROR(__xludf.DUMMYFUNCTION("GOOGLETRANSLATE(D14618,""fr"",""en"")"),"#VALUE!")</f>
        <v>#VALUE!</v>
      </c>
    </row>
    <row r="14619" ht="15.75" customHeight="1">
      <c r="A14619" s="1" t="s">
        <v>8583</v>
      </c>
      <c r="B14619" s="1">
        <v>1.0</v>
      </c>
      <c r="C14619" s="1" t="s">
        <v>30945</v>
      </c>
      <c r="D14619" s="1" t="s">
        <v>30946</v>
      </c>
      <c r="E14619" s="1" t="s">
        <v>250</v>
      </c>
      <c r="F14619" s="1" t="s">
        <v>30</v>
      </c>
      <c r="G14619" s="1" t="str">
        <f>IFERROR(__xludf.DUMMYFUNCTION("GOOGLETRANSLATE(D14619,""fr"",""en"")"),"#VALUE!")</f>
        <v>#VALUE!</v>
      </c>
    </row>
    <row r="14620" ht="15.75" customHeight="1">
      <c r="A14620" s="1" t="s">
        <v>15179</v>
      </c>
      <c r="B14620" s="1">
        <v>3.0</v>
      </c>
      <c r="C14620" s="1" t="s">
        <v>30947</v>
      </c>
      <c r="D14620" s="1" t="s">
        <v>30948</v>
      </c>
      <c r="E14620" s="1" t="s">
        <v>273</v>
      </c>
      <c r="F14620" s="1" t="s">
        <v>110</v>
      </c>
      <c r="G14620" s="1" t="str">
        <f>IFERROR(__xludf.DUMMYFUNCTION("GOOGLETRANSLATE(D14620,""fr"",""en"")"),"#VALUE!")</f>
        <v>#VALUE!</v>
      </c>
    </row>
    <row r="14621" ht="15.75" customHeight="1">
      <c r="A14621" s="1" t="s">
        <v>2848</v>
      </c>
      <c r="B14621" s="1">
        <v>3.0</v>
      </c>
      <c r="C14621" s="1" t="s">
        <v>30949</v>
      </c>
      <c r="D14621" s="1" t="s">
        <v>30950</v>
      </c>
      <c r="E14621" s="1" t="s">
        <v>423</v>
      </c>
      <c r="F14621" s="1" t="s">
        <v>30</v>
      </c>
      <c r="G14621" s="1" t="str">
        <f>IFERROR(__xludf.DUMMYFUNCTION("GOOGLETRANSLATE(D14621,""fr"",""en"")"),"#VALUE!")</f>
        <v>#VALUE!</v>
      </c>
    </row>
    <row r="14622" ht="15.75" customHeight="1">
      <c r="A14622" s="1" t="s">
        <v>15166</v>
      </c>
      <c r="B14622" s="1">
        <v>5.0</v>
      </c>
      <c r="C14622" s="1" t="s">
        <v>30951</v>
      </c>
      <c r="D14622" s="1" t="s">
        <v>30952</v>
      </c>
      <c r="E14622" s="1" t="s">
        <v>176</v>
      </c>
      <c r="F14622" s="1" t="s">
        <v>66</v>
      </c>
      <c r="G14622" s="1" t="str">
        <f>IFERROR(__xludf.DUMMYFUNCTION("GOOGLETRANSLATE(D14622,""fr"",""en"")"),"#VALUE!")</f>
        <v>#VALUE!</v>
      </c>
    </row>
    <row r="14623" ht="15.75" customHeight="1">
      <c r="A14623" s="1" t="s">
        <v>367</v>
      </c>
      <c r="B14623" s="1">
        <v>1.0</v>
      </c>
      <c r="C14623" s="1" t="s">
        <v>30953</v>
      </c>
      <c r="D14623" s="1" t="s">
        <v>30954</v>
      </c>
      <c r="E14623" s="1" t="s">
        <v>554</v>
      </c>
      <c r="F14623" s="1" t="s">
        <v>30</v>
      </c>
      <c r="G14623" s="1" t="str">
        <f>IFERROR(__xludf.DUMMYFUNCTION("GOOGLETRANSLATE(D14623,""fr"",""en"")"),"#VALUE!")</f>
        <v>#VALUE!</v>
      </c>
    </row>
    <row r="14624" ht="15.75" customHeight="1">
      <c r="A14624" s="1" t="s">
        <v>710</v>
      </c>
      <c r="B14624" s="1">
        <v>2.0</v>
      </c>
      <c r="C14624" s="1" t="s">
        <v>30955</v>
      </c>
      <c r="D14624" s="1" t="s">
        <v>30956</v>
      </c>
      <c r="E14624" s="1" t="s">
        <v>21</v>
      </c>
      <c r="F14624" s="1" t="s">
        <v>11</v>
      </c>
      <c r="G14624" s="1" t="str">
        <f>IFERROR(__xludf.DUMMYFUNCTION("GOOGLETRANSLATE(D14624,""fr"",""en"")"),"#VALUE!")</f>
        <v>#VALUE!</v>
      </c>
    </row>
    <row r="14625" ht="15.75" customHeight="1">
      <c r="A14625" s="1" t="s">
        <v>769</v>
      </c>
      <c r="B14625" s="1">
        <v>5.0</v>
      </c>
      <c r="C14625" s="1" t="s">
        <v>30957</v>
      </c>
      <c r="D14625" s="1" t="s">
        <v>30958</v>
      </c>
      <c r="E14625" s="1" t="s">
        <v>21</v>
      </c>
      <c r="F14625" s="1" t="s">
        <v>11</v>
      </c>
      <c r="G14625" s="1" t="str">
        <f>IFERROR(__xludf.DUMMYFUNCTION("GOOGLETRANSLATE(D14625,""fr"",""en"")"),"#VALUE!")</f>
        <v>#VALUE!</v>
      </c>
    </row>
    <row r="14626" ht="15.75" customHeight="1">
      <c r="A14626" s="1" t="s">
        <v>22</v>
      </c>
      <c r="B14626" s="1">
        <v>1.0</v>
      </c>
      <c r="C14626" s="1" t="s">
        <v>30959</v>
      </c>
      <c r="D14626" s="1" t="s">
        <v>30960</v>
      </c>
      <c r="E14626" s="1" t="s">
        <v>250</v>
      </c>
      <c r="F14626" s="1" t="s">
        <v>30</v>
      </c>
      <c r="G14626" s="1" t="str">
        <f>IFERROR(__xludf.DUMMYFUNCTION("GOOGLETRANSLATE(D14626,""fr"",""en"")"),"#VALUE!")</f>
        <v>#VALUE!</v>
      </c>
    </row>
    <row r="14627" ht="15.75" customHeight="1">
      <c r="A14627" s="1" t="s">
        <v>774</v>
      </c>
      <c r="B14627" s="1">
        <v>3.0</v>
      </c>
      <c r="C14627" s="1" t="s">
        <v>30961</v>
      </c>
      <c r="D14627" s="1" t="s">
        <v>30962</v>
      </c>
      <c r="E14627" s="1" t="s">
        <v>10</v>
      </c>
      <c r="F14627" s="1" t="s">
        <v>11</v>
      </c>
      <c r="G14627" s="1" t="str">
        <f>IFERROR(__xludf.DUMMYFUNCTION("GOOGLETRANSLATE(D14627,""fr"",""en"")"),"#VALUE!")</f>
        <v>#VALUE!</v>
      </c>
    </row>
    <row r="14628" ht="15.75" customHeight="1">
      <c r="A14628" s="1" t="s">
        <v>13007</v>
      </c>
      <c r="B14628" s="1">
        <v>1.0</v>
      </c>
      <c r="C14628" s="1" t="s">
        <v>30963</v>
      </c>
      <c r="D14628" s="1" t="s">
        <v>30964</v>
      </c>
      <c r="E14628" s="1" t="s">
        <v>226</v>
      </c>
      <c r="F14628" s="1" t="s">
        <v>110</v>
      </c>
      <c r="G14628" s="1" t="str">
        <f>IFERROR(__xludf.DUMMYFUNCTION("GOOGLETRANSLATE(D14628,""fr"",""en"")"),"#VALUE!")</f>
        <v>#VALUE!</v>
      </c>
    </row>
    <row r="14629" ht="15.75" customHeight="1">
      <c r="A14629" s="1" t="s">
        <v>769</v>
      </c>
      <c r="B14629" s="1">
        <v>5.0</v>
      </c>
      <c r="C14629" s="1" t="s">
        <v>30965</v>
      </c>
      <c r="D14629" s="1" t="s">
        <v>30966</v>
      </c>
      <c r="E14629" s="1" t="s">
        <v>21</v>
      </c>
      <c r="F14629" s="1" t="s">
        <v>11</v>
      </c>
      <c r="G14629" s="1" t="str">
        <f>IFERROR(__xludf.DUMMYFUNCTION("GOOGLETRANSLATE(D14629,""fr"",""en"")"),"#VALUE!")</f>
        <v>#VALUE!</v>
      </c>
    </row>
    <row r="14630" ht="15.75" customHeight="1">
      <c r="A14630" s="1" t="s">
        <v>2702</v>
      </c>
      <c r="B14630" s="1">
        <v>1.0</v>
      </c>
      <c r="C14630" s="1" t="s">
        <v>30967</v>
      </c>
      <c r="D14630" s="1" t="s">
        <v>30968</v>
      </c>
      <c r="E14630" s="1" t="s">
        <v>10</v>
      </c>
      <c r="F14630" s="1" t="s">
        <v>11</v>
      </c>
      <c r="G14630" s="1" t="str">
        <f>IFERROR(__xludf.DUMMYFUNCTION("GOOGLETRANSLATE(D14630,""fr"",""en"")"),"#VALUE!")</f>
        <v>#VALUE!</v>
      </c>
    </row>
    <row r="14631" ht="15.75" customHeight="1">
      <c r="A14631" s="1" t="s">
        <v>2801</v>
      </c>
      <c r="B14631" s="1">
        <v>1.0</v>
      </c>
      <c r="C14631" s="1" t="s">
        <v>30969</v>
      </c>
      <c r="D14631" s="1" t="s">
        <v>30970</v>
      </c>
      <c r="E14631" s="1" t="s">
        <v>554</v>
      </c>
      <c r="F14631" s="1" t="s">
        <v>30</v>
      </c>
      <c r="G14631" s="1" t="str">
        <f>IFERROR(__xludf.DUMMYFUNCTION("GOOGLETRANSLATE(D14631,""fr"",""en"")"),"#VALUE!")</f>
        <v>#VALUE!</v>
      </c>
    </row>
    <row r="14632" ht="15.75" customHeight="1">
      <c r="A14632" s="1" t="s">
        <v>4615</v>
      </c>
      <c r="B14632" s="1">
        <v>1.0</v>
      </c>
      <c r="C14632" s="1" t="s">
        <v>1508</v>
      </c>
      <c r="D14632" s="1" t="s">
        <v>30971</v>
      </c>
      <c r="E14632" s="1" t="s">
        <v>250</v>
      </c>
      <c r="F14632" s="1" t="s">
        <v>30</v>
      </c>
      <c r="G14632" s="1" t="str">
        <f>IFERROR(__xludf.DUMMYFUNCTION("GOOGLETRANSLATE(D14632,""fr"",""en"")"),"#VALUE!")</f>
        <v>#VALUE!</v>
      </c>
    </row>
    <row r="14633" ht="15.75" customHeight="1">
      <c r="A14633" s="1" t="s">
        <v>29138</v>
      </c>
      <c r="B14633" s="1">
        <v>1.0</v>
      </c>
      <c r="C14633" s="1" t="s">
        <v>30972</v>
      </c>
      <c r="D14633" s="1" t="s">
        <v>30973</v>
      </c>
      <c r="E14633" s="1" t="s">
        <v>296</v>
      </c>
      <c r="F14633" s="1" t="s">
        <v>110</v>
      </c>
      <c r="G14633" s="1" t="str">
        <f>IFERROR(__xludf.DUMMYFUNCTION("GOOGLETRANSLATE(D14633,""fr"",""en"")"),"#VALUE!")</f>
        <v>#VALUE!</v>
      </c>
    </row>
    <row r="14634" ht="15.75" customHeight="1">
      <c r="A14634" s="1" t="s">
        <v>85</v>
      </c>
      <c r="B14634" s="1">
        <v>4.0</v>
      </c>
      <c r="C14634" s="1" t="s">
        <v>30974</v>
      </c>
      <c r="D14634" s="1" t="s">
        <v>30975</v>
      </c>
      <c r="E14634" s="1" t="s">
        <v>10</v>
      </c>
      <c r="F14634" s="1" t="s">
        <v>11</v>
      </c>
      <c r="G14634" s="1" t="str">
        <f>IFERROR(__xludf.DUMMYFUNCTION("GOOGLETRANSLATE(D14634,""fr"",""en"")"),"#VALUE!")</f>
        <v>#VALUE!</v>
      </c>
    </row>
    <row r="14635" ht="15.75" customHeight="1">
      <c r="A14635" s="1" t="s">
        <v>4016</v>
      </c>
      <c r="B14635" s="1">
        <v>1.0</v>
      </c>
      <c r="C14635" s="1" t="s">
        <v>8436</v>
      </c>
      <c r="D14635" s="1" t="s">
        <v>30976</v>
      </c>
      <c r="E14635" s="1" t="s">
        <v>554</v>
      </c>
      <c r="F14635" s="1" t="s">
        <v>30</v>
      </c>
      <c r="G14635" s="1" t="str">
        <f>IFERROR(__xludf.DUMMYFUNCTION("GOOGLETRANSLATE(D14635,""fr"",""en"")"),"#VALUE!")</f>
        <v>#VALUE!</v>
      </c>
    </row>
    <row r="14636" ht="15.75" customHeight="1">
      <c r="A14636" s="1" t="s">
        <v>30977</v>
      </c>
      <c r="B14636" s="1">
        <v>1.0</v>
      </c>
      <c r="C14636" s="1" t="s">
        <v>30978</v>
      </c>
      <c r="D14636" s="1" t="s">
        <v>30979</v>
      </c>
      <c r="E14636" s="1" t="s">
        <v>10</v>
      </c>
      <c r="F14636" s="1" t="s">
        <v>110</v>
      </c>
      <c r="G14636" s="1" t="str">
        <f>IFERROR(__xludf.DUMMYFUNCTION("GOOGLETRANSLATE(D14636,""fr"",""en"")"),"#VALUE!")</f>
        <v>#VALUE!</v>
      </c>
    </row>
    <row r="14637" ht="15.75" customHeight="1">
      <c r="A14637" s="1" t="s">
        <v>17384</v>
      </c>
      <c r="B14637" s="1">
        <v>1.0</v>
      </c>
      <c r="C14637" s="1" t="s">
        <v>8629</v>
      </c>
      <c r="D14637" s="1" t="s">
        <v>30980</v>
      </c>
      <c r="E14637" s="1" t="s">
        <v>292</v>
      </c>
      <c r="F14637" s="1" t="s">
        <v>11</v>
      </c>
      <c r="G14637" s="1" t="str">
        <f>IFERROR(__xludf.DUMMYFUNCTION("GOOGLETRANSLATE(D14637,""fr"",""en"")"),"#VALUE!")</f>
        <v>#VALUE!</v>
      </c>
    </row>
    <row r="14638" ht="15.75" customHeight="1">
      <c r="A14638" s="1" t="s">
        <v>3428</v>
      </c>
      <c r="B14638" s="1">
        <v>3.0</v>
      </c>
      <c r="C14638" s="1" t="s">
        <v>30981</v>
      </c>
      <c r="D14638" s="1" t="s">
        <v>30982</v>
      </c>
      <c r="E14638" s="1" t="s">
        <v>176</v>
      </c>
      <c r="F14638" s="1" t="s">
        <v>66</v>
      </c>
      <c r="G14638" s="1" t="str">
        <f>IFERROR(__xludf.DUMMYFUNCTION("GOOGLETRANSLATE(D14638,""fr"",""en"")"),"#VALUE!")</f>
        <v>#VALUE!</v>
      </c>
    </row>
    <row r="14639" ht="15.75" customHeight="1">
      <c r="A14639" s="1" t="s">
        <v>1177</v>
      </c>
      <c r="B14639" s="1">
        <v>5.0</v>
      </c>
      <c r="C14639" s="1" t="s">
        <v>30983</v>
      </c>
      <c r="D14639" s="1" t="s">
        <v>30984</v>
      </c>
      <c r="E14639" s="1" t="s">
        <v>21</v>
      </c>
      <c r="F14639" s="1" t="s">
        <v>11</v>
      </c>
      <c r="G14639" s="1" t="str">
        <f>IFERROR(__xludf.DUMMYFUNCTION("GOOGLETRANSLATE(D14639,""fr"",""en"")"),"#VALUE!")</f>
        <v>#VALUE!</v>
      </c>
    </row>
    <row r="14640" ht="15.75" customHeight="1">
      <c r="A14640" s="1" t="s">
        <v>2200</v>
      </c>
      <c r="B14640" s="1">
        <v>3.0</v>
      </c>
      <c r="C14640" s="1" t="s">
        <v>30985</v>
      </c>
      <c r="D14640" s="1" t="s">
        <v>30986</v>
      </c>
      <c r="E14640" s="1" t="s">
        <v>196</v>
      </c>
      <c r="F14640" s="1" t="s">
        <v>118</v>
      </c>
      <c r="G14640" s="1" t="str">
        <f>IFERROR(__xludf.DUMMYFUNCTION("GOOGLETRANSLATE(D14640,""fr"",""en"")"),"#VALUE!")</f>
        <v>#VALUE!</v>
      </c>
    </row>
    <row r="14641" ht="15.75" customHeight="1">
      <c r="A14641" s="1" t="s">
        <v>5407</v>
      </c>
      <c r="B14641" s="1">
        <v>4.0</v>
      </c>
      <c r="C14641" s="1" t="s">
        <v>30987</v>
      </c>
      <c r="D14641" s="1" t="s">
        <v>30988</v>
      </c>
      <c r="E14641" s="1" t="s">
        <v>34</v>
      </c>
      <c r="F14641" s="1" t="s">
        <v>30</v>
      </c>
      <c r="G14641" s="1" t="str">
        <f>IFERROR(__xludf.DUMMYFUNCTION("GOOGLETRANSLATE(D14641,""fr"",""en"")"),"#VALUE!")</f>
        <v>#VALUE!</v>
      </c>
    </row>
    <row r="14642" ht="15.75" customHeight="1">
      <c r="A14642" s="1" t="s">
        <v>2801</v>
      </c>
      <c r="B14642" s="1">
        <v>5.0</v>
      </c>
      <c r="C14642" s="1" t="s">
        <v>30989</v>
      </c>
      <c r="D14642" s="1" t="s">
        <v>30990</v>
      </c>
      <c r="E14642" s="1" t="s">
        <v>10</v>
      </c>
      <c r="F14642" s="1" t="s">
        <v>11</v>
      </c>
      <c r="G14642" s="1" t="str">
        <f>IFERROR(__xludf.DUMMYFUNCTION("GOOGLETRANSLATE(D14642,""fr"",""en"")"),"#VALUE!")</f>
        <v>#VALUE!</v>
      </c>
    </row>
    <row r="14643" ht="15.75" customHeight="1">
      <c r="A14643" s="1" t="s">
        <v>7750</v>
      </c>
      <c r="B14643" s="1">
        <v>2.0</v>
      </c>
      <c r="C14643" s="1" t="s">
        <v>30991</v>
      </c>
      <c r="D14643" s="1" t="s">
        <v>30992</v>
      </c>
      <c r="E14643" s="1" t="s">
        <v>109</v>
      </c>
      <c r="F14643" s="1" t="s">
        <v>110</v>
      </c>
      <c r="G14643" s="1" t="str">
        <f>IFERROR(__xludf.DUMMYFUNCTION("GOOGLETRANSLATE(D14643,""fr"",""en"")"),"#VALUE!")</f>
        <v>#VALUE!</v>
      </c>
    </row>
    <row r="14644" ht="15.75" customHeight="1">
      <c r="A14644" s="1" t="s">
        <v>12</v>
      </c>
      <c r="B14644" s="1">
        <v>4.0</v>
      </c>
      <c r="C14644" s="1" t="s">
        <v>30993</v>
      </c>
      <c r="D14644" s="1" t="s">
        <v>30994</v>
      </c>
      <c r="E14644" s="1" t="s">
        <v>21</v>
      </c>
      <c r="F14644" s="1" t="s">
        <v>11</v>
      </c>
      <c r="G14644" s="1" t="str">
        <f>IFERROR(__xludf.DUMMYFUNCTION("GOOGLETRANSLATE(D14644,""fr"",""en"")"),"#VALUE!")</f>
        <v>#VALUE!</v>
      </c>
    </row>
    <row r="14645" ht="15.75" customHeight="1">
      <c r="A14645" s="1" t="s">
        <v>558</v>
      </c>
      <c r="B14645" s="1">
        <v>1.0</v>
      </c>
      <c r="C14645" s="1" t="s">
        <v>30995</v>
      </c>
      <c r="D14645" s="1" t="s">
        <v>30996</v>
      </c>
      <c r="E14645" s="1" t="s">
        <v>10</v>
      </c>
      <c r="F14645" s="1" t="s">
        <v>11</v>
      </c>
      <c r="G14645" s="1" t="str">
        <f>IFERROR(__xludf.DUMMYFUNCTION("GOOGLETRANSLATE(D14645,""fr"",""en"")"),"#VALUE!")</f>
        <v>#VALUE!</v>
      </c>
    </row>
    <row r="14646" ht="15.75" customHeight="1">
      <c r="A14646" s="1" t="s">
        <v>458</v>
      </c>
      <c r="B14646" s="1">
        <v>1.0</v>
      </c>
      <c r="C14646" s="1" t="s">
        <v>30997</v>
      </c>
      <c r="D14646" s="1" t="s">
        <v>30998</v>
      </c>
      <c r="E14646" s="1" t="s">
        <v>373</v>
      </c>
      <c r="F14646" s="1" t="s">
        <v>118</v>
      </c>
      <c r="G14646" s="1" t="str">
        <f>IFERROR(__xludf.DUMMYFUNCTION("GOOGLETRANSLATE(D14646,""fr"",""en"")"),"#VALUE!")</f>
        <v>#VALUE!</v>
      </c>
    </row>
    <row r="14647" ht="15.75" customHeight="1">
      <c r="A14647" s="1" t="s">
        <v>7186</v>
      </c>
      <c r="B14647" s="1">
        <v>1.0</v>
      </c>
      <c r="C14647" s="1" t="s">
        <v>30999</v>
      </c>
      <c r="D14647" s="1" t="s">
        <v>31000</v>
      </c>
      <c r="E14647" s="1" t="s">
        <v>25</v>
      </c>
      <c r="F14647" s="1" t="s">
        <v>110</v>
      </c>
      <c r="G14647" s="1" t="str">
        <f>IFERROR(__xludf.DUMMYFUNCTION("GOOGLETRANSLATE(D14647,""fr"",""en"")"),"#VALUE!")</f>
        <v>#VALUE!</v>
      </c>
    </row>
    <row r="14648" ht="15.75" customHeight="1">
      <c r="A14648" s="1" t="s">
        <v>876</v>
      </c>
      <c r="B14648" s="1">
        <v>5.0</v>
      </c>
      <c r="C14648" s="1" t="s">
        <v>31001</v>
      </c>
      <c r="D14648" s="1" t="s">
        <v>31002</v>
      </c>
      <c r="E14648" s="1" t="s">
        <v>65</v>
      </c>
      <c r="F14648" s="1" t="s">
        <v>66</v>
      </c>
      <c r="G14648" s="1" t="str">
        <f>IFERROR(__xludf.DUMMYFUNCTION("GOOGLETRANSLATE(D14648,""fr"",""en"")"),"#VALUE!")</f>
        <v>#VALUE!</v>
      </c>
    </row>
    <row r="14649" ht="15.75" customHeight="1">
      <c r="A14649" s="1" t="s">
        <v>10360</v>
      </c>
      <c r="B14649" s="1">
        <v>3.0</v>
      </c>
      <c r="C14649" s="1" t="s">
        <v>31003</v>
      </c>
      <c r="D14649" s="1" t="s">
        <v>31004</v>
      </c>
      <c r="E14649" s="1" t="s">
        <v>73</v>
      </c>
      <c r="F14649" s="1" t="s">
        <v>30</v>
      </c>
      <c r="G14649" s="1" t="str">
        <f>IFERROR(__xludf.DUMMYFUNCTION("GOOGLETRANSLATE(D14649,""fr"",""en"")"),"#VALUE!")</f>
        <v>#VALUE!</v>
      </c>
    </row>
    <row r="14650" ht="15.75" customHeight="1">
      <c r="A14650" s="1" t="s">
        <v>2225</v>
      </c>
      <c r="B14650" s="1">
        <v>1.0</v>
      </c>
      <c r="C14650" s="1" t="s">
        <v>31005</v>
      </c>
      <c r="D14650" s="1" t="s">
        <v>31006</v>
      </c>
      <c r="E14650" s="1" t="s">
        <v>29</v>
      </c>
      <c r="F14650" s="1" t="s">
        <v>30</v>
      </c>
      <c r="G14650" s="1" t="str">
        <f>IFERROR(__xludf.DUMMYFUNCTION("GOOGLETRANSLATE(D14650,""fr"",""en"")"),"#VALUE!")</f>
        <v>#VALUE!</v>
      </c>
    </row>
    <row r="14651" ht="15.75" customHeight="1">
      <c r="A14651" s="1" t="s">
        <v>20419</v>
      </c>
      <c r="B14651" s="1">
        <v>1.0</v>
      </c>
      <c r="C14651" s="1" t="s">
        <v>31007</v>
      </c>
      <c r="D14651" s="1" t="s">
        <v>31008</v>
      </c>
      <c r="E14651" s="1" t="s">
        <v>10</v>
      </c>
      <c r="F14651" s="1" t="s">
        <v>11</v>
      </c>
      <c r="G14651" s="1" t="str">
        <f>IFERROR(__xludf.DUMMYFUNCTION("GOOGLETRANSLATE(D14651,""fr"",""en"")"),"#VALUE!")</f>
        <v>#VALUE!</v>
      </c>
    </row>
    <row r="14652" ht="15.75" customHeight="1">
      <c r="A14652" s="1" t="s">
        <v>245</v>
      </c>
      <c r="B14652" s="1">
        <v>5.0</v>
      </c>
      <c r="C14652" s="1" t="s">
        <v>31009</v>
      </c>
      <c r="D14652" s="1" t="s">
        <v>31010</v>
      </c>
      <c r="E14652" s="1" t="s">
        <v>10</v>
      </c>
      <c r="F14652" s="1" t="s">
        <v>11</v>
      </c>
      <c r="G14652" s="1" t="str">
        <f>IFERROR(__xludf.DUMMYFUNCTION("GOOGLETRANSLATE(D14652,""fr"",""en"")"),"#VALUE!")</f>
        <v>#VALUE!</v>
      </c>
    </row>
    <row r="14653" ht="15.75" customHeight="1">
      <c r="A14653" s="1" t="s">
        <v>7</v>
      </c>
      <c r="B14653" s="1">
        <v>1.0</v>
      </c>
      <c r="C14653" s="1" t="s">
        <v>31011</v>
      </c>
      <c r="D14653" s="1" t="s">
        <v>31012</v>
      </c>
      <c r="E14653" s="1" t="s">
        <v>169</v>
      </c>
      <c r="F14653" s="1" t="s">
        <v>11</v>
      </c>
      <c r="G14653" s="1" t="str">
        <f>IFERROR(__xludf.DUMMYFUNCTION("GOOGLETRANSLATE(D14653,""fr"",""en"")"),"#VALUE!")</f>
        <v>#VALUE!</v>
      </c>
    </row>
    <row r="14654" ht="15.75" customHeight="1">
      <c r="A14654" s="1" t="s">
        <v>14518</v>
      </c>
      <c r="B14654" s="1">
        <v>4.0</v>
      </c>
      <c r="C14654" s="1" t="s">
        <v>31013</v>
      </c>
      <c r="D14654" s="1" t="s">
        <v>31014</v>
      </c>
      <c r="E14654" s="1" t="s">
        <v>47</v>
      </c>
      <c r="F14654" s="1" t="s">
        <v>48</v>
      </c>
      <c r="G14654" s="1" t="str">
        <f>IFERROR(__xludf.DUMMYFUNCTION("GOOGLETRANSLATE(D14654,""fr"",""en"")"),"#VALUE!")</f>
        <v>#VALUE!</v>
      </c>
    </row>
    <row r="14655" ht="15.75" customHeight="1">
      <c r="A14655" s="1" t="s">
        <v>4387</v>
      </c>
      <c r="B14655" s="1">
        <v>1.0</v>
      </c>
      <c r="C14655" s="1" t="s">
        <v>31015</v>
      </c>
      <c r="D14655" s="1" t="s">
        <v>31016</v>
      </c>
      <c r="E14655" s="1" t="s">
        <v>103</v>
      </c>
      <c r="F14655" s="1" t="s">
        <v>48</v>
      </c>
      <c r="G14655" s="1" t="str">
        <f>IFERROR(__xludf.DUMMYFUNCTION("GOOGLETRANSLATE(D14655,""fr"",""en"")"),"#VALUE!")</f>
        <v>#VALUE!</v>
      </c>
    </row>
    <row r="14656" ht="15.75" customHeight="1">
      <c r="A14656" s="1" t="s">
        <v>1062</v>
      </c>
      <c r="B14656" s="1">
        <v>5.0</v>
      </c>
      <c r="C14656" s="1" t="s">
        <v>31017</v>
      </c>
      <c r="D14656" s="1" t="s">
        <v>31018</v>
      </c>
      <c r="E14656" s="1" t="s">
        <v>10</v>
      </c>
      <c r="F14656" s="1" t="s">
        <v>11</v>
      </c>
      <c r="G14656" s="1" t="str">
        <f>IFERROR(__xludf.DUMMYFUNCTION("GOOGLETRANSLATE(D14656,""fr"",""en"")"),"#VALUE!")</f>
        <v>#VALUE!</v>
      </c>
    </row>
    <row r="14657" ht="15.75" customHeight="1">
      <c r="A14657" s="1" t="s">
        <v>7125</v>
      </c>
      <c r="B14657" s="1">
        <v>1.0</v>
      </c>
      <c r="C14657" s="1" t="s">
        <v>3762</v>
      </c>
      <c r="D14657" s="1" t="s">
        <v>31019</v>
      </c>
      <c r="E14657" s="1" t="s">
        <v>226</v>
      </c>
      <c r="F14657" s="1" t="s">
        <v>11</v>
      </c>
      <c r="G14657" s="1" t="str">
        <f>IFERROR(__xludf.DUMMYFUNCTION("GOOGLETRANSLATE(D14657,""fr"",""en"")"),"#VALUE!")</f>
        <v>#VALUE!</v>
      </c>
    </row>
    <row r="14658" ht="15.75" customHeight="1">
      <c r="A14658" s="1" t="s">
        <v>585</v>
      </c>
      <c r="B14658" s="1">
        <v>5.0</v>
      </c>
      <c r="C14658" s="1" t="s">
        <v>31020</v>
      </c>
      <c r="D14658" s="1" t="s">
        <v>31021</v>
      </c>
      <c r="E14658" s="1" t="s">
        <v>10</v>
      </c>
      <c r="F14658" s="1" t="s">
        <v>11</v>
      </c>
      <c r="G14658" s="1" t="str">
        <f>IFERROR(__xludf.DUMMYFUNCTION("GOOGLETRANSLATE(D14658,""fr"",""en"")"),"#VALUE!")</f>
        <v>#VALUE!</v>
      </c>
    </row>
    <row r="14659" ht="15.75" customHeight="1">
      <c r="A14659" s="1" t="s">
        <v>2809</v>
      </c>
      <c r="B14659" s="1">
        <v>5.0</v>
      </c>
      <c r="C14659" s="1" t="s">
        <v>31022</v>
      </c>
      <c r="D14659" s="1" t="s">
        <v>31023</v>
      </c>
      <c r="E14659" s="1" t="s">
        <v>960</v>
      </c>
      <c r="F14659" s="1" t="s">
        <v>84</v>
      </c>
      <c r="G14659" s="1" t="str">
        <f>IFERROR(__xludf.DUMMYFUNCTION("GOOGLETRANSLATE(D14659,""fr"",""en"")"),"#VALUE!")</f>
        <v>#VALUE!</v>
      </c>
    </row>
    <row r="14660" ht="15.75" customHeight="1">
      <c r="A14660" s="1" t="s">
        <v>585</v>
      </c>
      <c r="B14660" s="1">
        <v>5.0</v>
      </c>
      <c r="C14660" s="1" t="s">
        <v>31024</v>
      </c>
      <c r="D14660" s="1" t="s">
        <v>31025</v>
      </c>
      <c r="E14660" s="1" t="s">
        <v>10</v>
      </c>
      <c r="F14660" s="1" t="s">
        <v>11</v>
      </c>
      <c r="G14660" s="1" t="str">
        <f>IFERROR(__xludf.DUMMYFUNCTION("GOOGLETRANSLATE(D14660,""fr"",""en"")"),"#VALUE!")</f>
        <v>#VALUE!</v>
      </c>
    </row>
    <row r="14661" ht="15.75" customHeight="1">
      <c r="A14661" s="1" t="s">
        <v>3433</v>
      </c>
      <c r="B14661" s="1">
        <v>2.0</v>
      </c>
      <c r="C14661" s="1" t="s">
        <v>18205</v>
      </c>
      <c r="D14661" s="1" t="s">
        <v>31026</v>
      </c>
      <c r="E14661" s="1" t="s">
        <v>125</v>
      </c>
      <c r="F14661" s="1" t="s">
        <v>11</v>
      </c>
      <c r="G14661" s="1" t="str">
        <f>IFERROR(__xludf.DUMMYFUNCTION("GOOGLETRANSLATE(D14661,""fr"",""en"")"),"#VALUE!")</f>
        <v>#VALUE!</v>
      </c>
    </row>
    <row r="14662" ht="15.75" customHeight="1">
      <c r="A14662" s="1" t="s">
        <v>3169</v>
      </c>
      <c r="B14662" s="1">
        <v>1.0</v>
      </c>
      <c r="C14662" s="1" t="s">
        <v>31027</v>
      </c>
      <c r="D14662" s="1" t="s">
        <v>31028</v>
      </c>
      <c r="E14662" s="1" t="s">
        <v>292</v>
      </c>
      <c r="F14662" s="1" t="s">
        <v>11</v>
      </c>
      <c r="G14662" s="1" t="str">
        <f>IFERROR(__xludf.DUMMYFUNCTION("GOOGLETRANSLATE(D14662,""fr"",""en"")"),"#VALUE!")</f>
        <v>#VALUE!</v>
      </c>
    </row>
    <row r="14663" ht="15.75" customHeight="1">
      <c r="A14663" s="1" t="s">
        <v>21458</v>
      </c>
      <c r="B14663" s="1">
        <v>3.0</v>
      </c>
      <c r="C14663" s="1" t="s">
        <v>31029</v>
      </c>
      <c r="D14663" s="1" t="s">
        <v>31030</v>
      </c>
      <c r="E14663" s="1" t="s">
        <v>10</v>
      </c>
      <c r="F14663" s="1" t="s">
        <v>11</v>
      </c>
      <c r="G14663" s="1" t="str">
        <f>IFERROR(__xludf.DUMMYFUNCTION("GOOGLETRANSLATE(D14663,""fr"",""en"")"),"#VALUE!")</f>
        <v>#VALUE!</v>
      </c>
    </row>
    <row r="14664" ht="15.75" customHeight="1">
      <c r="A14664" s="1" t="s">
        <v>59</v>
      </c>
      <c r="B14664" s="1">
        <v>1.0</v>
      </c>
      <c r="C14664" s="1" t="s">
        <v>31031</v>
      </c>
      <c r="D14664" s="1" t="s">
        <v>31032</v>
      </c>
      <c r="E14664" s="1" t="s">
        <v>296</v>
      </c>
      <c r="F14664" s="1" t="s">
        <v>11</v>
      </c>
      <c r="G14664" s="1" t="str">
        <f>IFERROR(__xludf.DUMMYFUNCTION("GOOGLETRANSLATE(D14664,""fr"",""en"")"),"#VALUE!")</f>
        <v>#VALUE!</v>
      </c>
    </row>
    <row r="14665" ht="15.75" customHeight="1">
      <c r="A14665" s="1" t="s">
        <v>844</v>
      </c>
      <c r="B14665" s="1">
        <v>4.0</v>
      </c>
      <c r="C14665" s="1" t="s">
        <v>31033</v>
      </c>
      <c r="D14665" s="1" t="s">
        <v>31034</v>
      </c>
      <c r="E14665" s="1" t="s">
        <v>176</v>
      </c>
      <c r="F14665" s="1" t="s">
        <v>66</v>
      </c>
      <c r="G14665" s="1" t="str">
        <f>IFERROR(__xludf.DUMMYFUNCTION("GOOGLETRANSLATE(D14665,""fr"",""en"")"),"#VALUE!")</f>
        <v>#VALUE!</v>
      </c>
    </row>
    <row r="14666" ht="15.75" customHeight="1">
      <c r="A14666" s="1" t="s">
        <v>2817</v>
      </c>
      <c r="B14666" s="1">
        <v>1.0</v>
      </c>
      <c r="C14666" s="1" t="s">
        <v>31035</v>
      </c>
      <c r="D14666" s="1" t="s">
        <v>31036</v>
      </c>
      <c r="E14666" s="1" t="s">
        <v>373</v>
      </c>
      <c r="F14666" s="1" t="s">
        <v>30</v>
      </c>
      <c r="G14666" s="1" t="str">
        <f>IFERROR(__xludf.DUMMYFUNCTION("GOOGLETRANSLATE(D14666,""fr"",""en"")"),"#VALUE!")</f>
        <v>#VALUE!</v>
      </c>
    </row>
    <row r="14667" ht="15.75" customHeight="1">
      <c r="A14667" s="1" t="s">
        <v>4507</v>
      </c>
      <c r="B14667" s="1">
        <v>5.0</v>
      </c>
      <c r="C14667" s="1" t="s">
        <v>31037</v>
      </c>
      <c r="D14667" s="1" t="s">
        <v>31038</v>
      </c>
      <c r="E14667" s="1" t="s">
        <v>2102</v>
      </c>
      <c r="F14667" s="1" t="s">
        <v>66</v>
      </c>
      <c r="G14667" s="1" t="str">
        <f>IFERROR(__xludf.DUMMYFUNCTION("GOOGLETRANSLATE(D14667,""fr"",""en"")"),"#VALUE!")</f>
        <v>#VALUE!</v>
      </c>
    </row>
    <row r="14668" ht="15.75" customHeight="1">
      <c r="A14668" s="1" t="s">
        <v>2335</v>
      </c>
      <c r="B14668" s="1">
        <v>1.0</v>
      </c>
      <c r="C14668" s="1" t="s">
        <v>31039</v>
      </c>
      <c r="D14668" s="1" t="s">
        <v>31040</v>
      </c>
      <c r="E14668" s="1" t="s">
        <v>273</v>
      </c>
      <c r="F14668" s="1" t="s">
        <v>11</v>
      </c>
      <c r="G14668" s="1" t="str">
        <f>IFERROR(__xludf.DUMMYFUNCTION("GOOGLETRANSLATE(D14668,""fr"",""en"")"),"#VALUE!")</f>
        <v>#VALUE!</v>
      </c>
    </row>
    <row r="14669" ht="15.75" customHeight="1">
      <c r="A14669" s="1" t="s">
        <v>329</v>
      </c>
      <c r="B14669" s="1">
        <v>4.0</v>
      </c>
      <c r="C14669" s="1" t="s">
        <v>31041</v>
      </c>
      <c r="D14669" s="1" t="s">
        <v>31042</v>
      </c>
      <c r="E14669" s="1" t="s">
        <v>10</v>
      </c>
      <c r="F14669" s="1" t="s">
        <v>11</v>
      </c>
      <c r="G14669" s="1" t="str">
        <f>IFERROR(__xludf.DUMMYFUNCTION("GOOGLETRANSLATE(D14669,""fr"",""en"")"),"#VALUE!")</f>
        <v>#VALUE!</v>
      </c>
    </row>
    <row r="14670" ht="15.75" customHeight="1">
      <c r="A14670" s="1" t="s">
        <v>12746</v>
      </c>
      <c r="B14670" s="1">
        <v>2.0</v>
      </c>
      <c r="C14670" s="1" t="s">
        <v>31043</v>
      </c>
      <c r="D14670" s="1" t="s">
        <v>31044</v>
      </c>
      <c r="E14670" s="1" t="s">
        <v>10</v>
      </c>
      <c r="F14670" s="1" t="s">
        <v>11</v>
      </c>
      <c r="G14670" s="1" t="str">
        <f>IFERROR(__xludf.DUMMYFUNCTION("GOOGLETRANSLATE(D14670,""fr"",""en"")"),"#VALUE!")</f>
        <v>#VALUE!</v>
      </c>
    </row>
    <row r="14671" ht="15.75" customHeight="1">
      <c r="A14671" s="1" t="s">
        <v>9458</v>
      </c>
      <c r="B14671" s="1">
        <v>3.0</v>
      </c>
      <c r="C14671" s="1" t="s">
        <v>31045</v>
      </c>
      <c r="D14671" s="1" t="s">
        <v>31046</v>
      </c>
      <c r="E14671" s="1" t="s">
        <v>10</v>
      </c>
      <c r="F14671" s="1" t="s">
        <v>11</v>
      </c>
      <c r="G14671" s="1" t="str">
        <f>IFERROR(__xludf.DUMMYFUNCTION("GOOGLETRANSLATE(D14671,""fr"",""en"")"),"#VALUE!")</f>
        <v>#VALUE!</v>
      </c>
    </row>
    <row r="14672" ht="15.75" customHeight="1">
      <c r="A14672" s="1" t="s">
        <v>2141</v>
      </c>
      <c r="B14672" s="1">
        <v>5.0</v>
      </c>
      <c r="C14672" s="1" t="s">
        <v>31047</v>
      </c>
      <c r="D14672" s="1" t="s">
        <v>31048</v>
      </c>
      <c r="E14672" s="1" t="s">
        <v>21</v>
      </c>
      <c r="F14672" s="1" t="s">
        <v>11</v>
      </c>
      <c r="G14672" s="1" t="str">
        <f>IFERROR(__xludf.DUMMYFUNCTION("GOOGLETRANSLATE(D14672,""fr"",""en"")"),"#VALUE!")</f>
        <v>#VALUE!</v>
      </c>
    </row>
    <row r="14673" ht="15.75" customHeight="1">
      <c r="A14673" s="1" t="s">
        <v>6083</v>
      </c>
      <c r="B14673" s="1">
        <v>1.0</v>
      </c>
      <c r="C14673" s="1" t="s">
        <v>31049</v>
      </c>
      <c r="D14673" s="1" t="s">
        <v>31050</v>
      </c>
      <c r="E14673" s="1" t="s">
        <v>29</v>
      </c>
      <c r="F14673" s="1" t="s">
        <v>30</v>
      </c>
      <c r="G14673" s="1" t="str">
        <f>IFERROR(__xludf.DUMMYFUNCTION("GOOGLETRANSLATE(D14673,""fr"",""en"")"),"#VALUE!")</f>
        <v>#VALUE!</v>
      </c>
    </row>
    <row r="14674" ht="15.75" customHeight="1">
      <c r="A14674" s="1" t="s">
        <v>801</v>
      </c>
      <c r="B14674" s="1">
        <v>4.0</v>
      </c>
      <c r="C14674" s="1" t="s">
        <v>31051</v>
      </c>
      <c r="D14674" s="1" t="s">
        <v>31052</v>
      </c>
      <c r="E14674" s="1" t="s">
        <v>10</v>
      </c>
      <c r="F14674" s="1" t="s">
        <v>11</v>
      </c>
      <c r="G14674" s="1" t="str">
        <f>IFERROR(__xludf.DUMMYFUNCTION("GOOGLETRANSLATE(D14674,""fr"",""en"")"),"#VALUE!")</f>
        <v>#VALUE!</v>
      </c>
    </row>
    <row r="14675" ht="15.75" customHeight="1">
      <c r="A14675" s="1" t="s">
        <v>10304</v>
      </c>
      <c r="B14675" s="1">
        <v>1.0</v>
      </c>
      <c r="C14675" s="1" t="s">
        <v>31053</v>
      </c>
      <c r="D14675" s="1" t="s">
        <v>31054</v>
      </c>
      <c r="E14675" s="1" t="s">
        <v>296</v>
      </c>
      <c r="F14675" s="1" t="s">
        <v>11</v>
      </c>
      <c r="G14675" s="1" t="str">
        <f>IFERROR(__xludf.DUMMYFUNCTION("GOOGLETRANSLATE(D14675,""fr"",""en"")"),"#VALUE!")</f>
        <v>#VALUE!</v>
      </c>
    </row>
    <row r="14676" ht="15.75" customHeight="1">
      <c r="A14676" s="1" t="s">
        <v>29561</v>
      </c>
      <c r="B14676" s="1">
        <v>2.0</v>
      </c>
      <c r="C14676" s="1" t="s">
        <v>31055</v>
      </c>
      <c r="D14676" s="1" t="s">
        <v>31056</v>
      </c>
      <c r="E14676" s="1" t="s">
        <v>176</v>
      </c>
      <c r="F14676" s="1" t="s">
        <v>66</v>
      </c>
      <c r="G14676" s="1" t="str">
        <f>IFERROR(__xludf.DUMMYFUNCTION("GOOGLETRANSLATE(D14676,""fr"",""en"")"),"#VALUE!")</f>
        <v>#VALUE!</v>
      </c>
    </row>
    <row r="14677" ht="15.75" customHeight="1">
      <c r="A14677" s="1" t="s">
        <v>2106</v>
      </c>
      <c r="B14677" s="1">
        <v>3.0</v>
      </c>
      <c r="C14677" s="1" t="s">
        <v>31057</v>
      </c>
      <c r="D14677" s="1" t="s">
        <v>31058</v>
      </c>
      <c r="E14677" s="1" t="s">
        <v>169</v>
      </c>
      <c r="F14677" s="1" t="s">
        <v>11</v>
      </c>
      <c r="G14677" s="1" t="str">
        <f>IFERROR(__xludf.DUMMYFUNCTION("GOOGLETRANSLATE(D14677,""fr"",""en"")"),"#VALUE!")</f>
        <v>#VALUE!</v>
      </c>
    </row>
    <row r="14678" ht="15.75" customHeight="1">
      <c r="A14678" s="1" t="s">
        <v>6192</v>
      </c>
      <c r="B14678" s="1">
        <v>2.0</v>
      </c>
      <c r="C14678" s="1" t="s">
        <v>31059</v>
      </c>
      <c r="D14678" s="1" t="s">
        <v>31060</v>
      </c>
      <c r="E14678" s="1" t="s">
        <v>10</v>
      </c>
      <c r="F14678" s="1" t="s">
        <v>11</v>
      </c>
      <c r="G14678" s="1" t="str">
        <f>IFERROR(__xludf.DUMMYFUNCTION("GOOGLETRANSLATE(D14678,""fr"",""en"")"),"#VALUE!")</f>
        <v>#VALUE!</v>
      </c>
    </row>
    <row r="14679" ht="15.75" customHeight="1">
      <c r="A14679" s="1" t="s">
        <v>704</v>
      </c>
      <c r="B14679" s="1">
        <v>1.0</v>
      </c>
      <c r="C14679" s="1" t="s">
        <v>31061</v>
      </c>
      <c r="D14679" s="1" t="s">
        <v>31062</v>
      </c>
      <c r="E14679" s="1" t="s">
        <v>292</v>
      </c>
      <c r="F14679" s="1" t="s">
        <v>11</v>
      </c>
      <c r="G14679" s="1" t="str">
        <f>IFERROR(__xludf.DUMMYFUNCTION("GOOGLETRANSLATE(D14679,""fr"",""en"")"),"#VALUE!")</f>
        <v>#VALUE!</v>
      </c>
    </row>
    <row r="14680" ht="15.75" customHeight="1">
      <c r="A14680" s="1" t="s">
        <v>9261</v>
      </c>
      <c r="B14680" s="1">
        <v>1.0</v>
      </c>
      <c r="C14680" s="1" t="s">
        <v>31063</v>
      </c>
      <c r="D14680" s="1" t="s">
        <v>31064</v>
      </c>
      <c r="E14680" s="1" t="s">
        <v>117</v>
      </c>
      <c r="F14680" s="1" t="s">
        <v>118</v>
      </c>
      <c r="G14680" s="1" t="str">
        <f>IFERROR(__xludf.DUMMYFUNCTION("GOOGLETRANSLATE(D14680,""fr"",""en"")"),"#VALUE!")</f>
        <v>#VALUE!</v>
      </c>
    </row>
    <row r="14681" ht="15.75" customHeight="1">
      <c r="A14681" s="1" t="s">
        <v>166</v>
      </c>
      <c r="B14681" s="1">
        <v>4.0</v>
      </c>
      <c r="C14681" s="1" t="s">
        <v>31065</v>
      </c>
      <c r="D14681" s="1" t="s">
        <v>31066</v>
      </c>
      <c r="E14681" s="1" t="s">
        <v>10</v>
      </c>
      <c r="F14681" s="1" t="s">
        <v>11</v>
      </c>
      <c r="G14681" s="1" t="str">
        <f>IFERROR(__xludf.DUMMYFUNCTION("GOOGLETRANSLATE(D14681,""fr"",""en"")"),"#VALUE!")</f>
        <v>#VALUE!</v>
      </c>
    </row>
    <row r="14682" ht="15.75" customHeight="1">
      <c r="A14682" s="1" t="s">
        <v>3385</v>
      </c>
      <c r="B14682" s="1">
        <v>3.0</v>
      </c>
      <c r="C14682" s="1" t="s">
        <v>31067</v>
      </c>
      <c r="D14682" s="1" t="s">
        <v>31068</v>
      </c>
      <c r="E14682" s="1" t="s">
        <v>21</v>
      </c>
      <c r="F14682" s="1" t="s">
        <v>11</v>
      </c>
      <c r="G14682" s="1" t="str">
        <f>IFERROR(__xludf.DUMMYFUNCTION("GOOGLETRANSLATE(D14682,""fr"",""en"")"),"#VALUE!")</f>
        <v>#VALUE!</v>
      </c>
    </row>
    <row r="14683" ht="15.75" customHeight="1">
      <c r="A14683" s="1" t="s">
        <v>17207</v>
      </c>
      <c r="B14683" s="1">
        <v>2.0</v>
      </c>
      <c r="C14683" s="1" t="s">
        <v>31069</v>
      </c>
      <c r="D14683" s="1" t="s">
        <v>31070</v>
      </c>
      <c r="E14683" s="1" t="s">
        <v>34</v>
      </c>
      <c r="F14683" s="1" t="s">
        <v>30</v>
      </c>
      <c r="G14683" s="1" t="str">
        <f>IFERROR(__xludf.DUMMYFUNCTION("GOOGLETRANSLATE(D14683,""fr"",""en"")"),"#VALUE!")</f>
        <v>#VALUE!</v>
      </c>
    </row>
    <row r="14684" ht="15.75" customHeight="1">
      <c r="A14684" s="1" t="s">
        <v>3445</v>
      </c>
      <c r="B14684" s="1">
        <v>1.0</v>
      </c>
      <c r="C14684" s="1" t="s">
        <v>31071</v>
      </c>
      <c r="D14684" s="1" t="s">
        <v>31072</v>
      </c>
      <c r="E14684" s="1" t="s">
        <v>575</v>
      </c>
      <c r="F14684" s="1" t="s">
        <v>84</v>
      </c>
      <c r="G14684" s="1" t="str">
        <f>IFERROR(__xludf.DUMMYFUNCTION("GOOGLETRANSLATE(D14684,""fr"",""en"")"),"#VALUE!")</f>
        <v>#VALUE!</v>
      </c>
    </row>
    <row r="14685" ht="15.75" customHeight="1">
      <c r="A14685" s="1" t="s">
        <v>729</v>
      </c>
      <c r="B14685" s="1">
        <v>5.0</v>
      </c>
      <c r="C14685" s="1" t="s">
        <v>31073</v>
      </c>
      <c r="D14685" s="1" t="s">
        <v>31074</v>
      </c>
      <c r="E14685" s="1" t="s">
        <v>34</v>
      </c>
      <c r="F14685" s="1" t="s">
        <v>30</v>
      </c>
      <c r="G14685" s="1" t="str">
        <f>IFERROR(__xludf.DUMMYFUNCTION("GOOGLETRANSLATE(D14685,""fr"",""en"")"),"#VALUE!")</f>
        <v>#VALUE!</v>
      </c>
    </row>
    <row r="14686" ht="15.75" customHeight="1">
      <c r="A14686" s="1" t="s">
        <v>338</v>
      </c>
      <c r="B14686" s="1">
        <v>5.0</v>
      </c>
      <c r="C14686" s="1" t="s">
        <v>31075</v>
      </c>
      <c r="D14686" s="1" t="s">
        <v>31076</v>
      </c>
      <c r="E14686" s="1" t="s">
        <v>21</v>
      </c>
      <c r="F14686" s="1" t="s">
        <v>11</v>
      </c>
      <c r="G14686" s="1" t="str">
        <f>IFERROR(__xludf.DUMMYFUNCTION("GOOGLETRANSLATE(D14686,""fr"",""en"")"),"#VALUE!")</f>
        <v>#VALUE!</v>
      </c>
    </row>
    <row r="14687" ht="15.75" customHeight="1">
      <c r="A14687" s="1" t="s">
        <v>2200</v>
      </c>
      <c r="B14687" s="1">
        <v>5.0</v>
      </c>
      <c r="C14687" s="1" t="s">
        <v>31077</v>
      </c>
      <c r="D14687" s="1" t="s">
        <v>31078</v>
      </c>
      <c r="E14687" s="1" t="s">
        <v>2102</v>
      </c>
      <c r="F14687" s="1" t="s">
        <v>66</v>
      </c>
      <c r="G14687" s="1" t="str">
        <f>IFERROR(__xludf.DUMMYFUNCTION("GOOGLETRANSLATE(D14687,""fr"",""en"")"),"#VALUE!")</f>
        <v>#VALUE!</v>
      </c>
    </row>
    <row r="14688" ht="15.75" customHeight="1">
      <c r="A14688" s="1" t="s">
        <v>899</v>
      </c>
      <c r="B14688" s="1">
        <v>5.0</v>
      </c>
      <c r="C14688" s="1" t="s">
        <v>31079</v>
      </c>
      <c r="D14688" s="1" t="s">
        <v>31080</v>
      </c>
      <c r="E14688" s="1" t="s">
        <v>484</v>
      </c>
      <c r="F14688" s="1" t="s">
        <v>30</v>
      </c>
      <c r="G14688" s="1" t="str">
        <f>IFERROR(__xludf.DUMMYFUNCTION("GOOGLETRANSLATE(D14688,""fr"",""en"")"),"#VALUE!")</f>
        <v>#VALUE!</v>
      </c>
    </row>
    <row r="14689" ht="15.75" customHeight="1">
      <c r="A14689" s="1" t="s">
        <v>1426</v>
      </c>
      <c r="B14689" s="1">
        <v>2.0</v>
      </c>
      <c r="C14689" s="1" t="s">
        <v>31081</v>
      </c>
      <c r="D14689" s="1" t="s">
        <v>31082</v>
      </c>
      <c r="E14689" s="1" t="s">
        <v>614</v>
      </c>
      <c r="F14689" s="1" t="s">
        <v>30</v>
      </c>
      <c r="G14689" s="1" t="str">
        <f>IFERROR(__xludf.DUMMYFUNCTION("GOOGLETRANSLATE(D14689,""fr"",""en"")"),"#VALUE!")</f>
        <v>#VALUE!</v>
      </c>
    </row>
    <row r="14690" ht="15.75" customHeight="1">
      <c r="A14690" s="1" t="s">
        <v>5431</v>
      </c>
      <c r="B14690" s="1">
        <v>3.0</v>
      </c>
      <c r="C14690" s="1" t="s">
        <v>31083</v>
      </c>
      <c r="D14690" s="1" t="s">
        <v>31084</v>
      </c>
      <c r="E14690" s="1" t="s">
        <v>273</v>
      </c>
      <c r="F14690" s="1" t="s">
        <v>11</v>
      </c>
      <c r="G14690" s="1" t="str">
        <f>IFERROR(__xludf.DUMMYFUNCTION("GOOGLETRANSLATE(D14690,""fr"",""en"")"),"#VALUE!")</f>
        <v>#VALUE!</v>
      </c>
    </row>
    <row r="14691" ht="15.75" customHeight="1">
      <c r="A14691" s="1" t="s">
        <v>1476</v>
      </c>
      <c r="B14691" s="1">
        <v>4.0</v>
      </c>
      <c r="C14691" s="1" t="s">
        <v>31085</v>
      </c>
      <c r="D14691" s="1" t="s">
        <v>31086</v>
      </c>
      <c r="E14691" s="1" t="s">
        <v>10</v>
      </c>
      <c r="F14691" s="1" t="s">
        <v>11</v>
      </c>
      <c r="G14691" s="1" t="str">
        <f>IFERROR(__xludf.DUMMYFUNCTION("GOOGLETRANSLATE(D14691,""fr"",""en"")"),"#VALUE!")</f>
        <v>#VALUE!</v>
      </c>
    </row>
    <row r="14692" ht="15.75" customHeight="1">
      <c r="A14692" s="1" t="s">
        <v>135</v>
      </c>
      <c r="B14692" s="1">
        <v>3.0</v>
      </c>
      <c r="C14692" s="1" t="s">
        <v>31087</v>
      </c>
      <c r="D14692" s="1" t="s">
        <v>31088</v>
      </c>
      <c r="E14692" s="1" t="s">
        <v>21</v>
      </c>
      <c r="F14692" s="1" t="s">
        <v>11</v>
      </c>
      <c r="G14692" s="1" t="str">
        <f>IFERROR(__xludf.DUMMYFUNCTION("GOOGLETRANSLATE(D14692,""fr"",""en"")"),"#VALUE!")</f>
        <v>#VALUE!</v>
      </c>
    </row>
    <row r="14693" ht="15.75" customHeight="1">
      <c r="A14693" s="1" t="s">
        <v>220</v>
      </c>
      <c r="B14693" s="1">
        <v>3.0</v>
      </c>
      <c r="C14693" s="1" t="s">
        <v>31089</v>
      </c>
      <c r="D14693" s="1" t="s">
        <v>31090</v>
      </c>
      <c r="E14693" s="1" t="s">
        <v>21</v>
      </c>
      <c r="F14693" s="1" t="s">
        <v>11</v>
      </c>
      <c r="G14693" s="1" t="str">
        <f>IFERROR(__xludf.DUMMYFUNCTION("GOOGLETRANSLATE(D14693,""fr"",""en"")"),"#VALUE!")</f>
        <v>#VALUE!</v>
      </c>
    </row>
    <row r="14694" ht="15.75" customHeight="1">
      <c r="A14694" s="1" t="s">
        <v>21852</v>
      </c>
      <c r="B14694" s="1">
        <v>2.0</v>
      </c>
      <c r="C14694" s="1" t="s">
        <v>31091</v>
      </c>
      <c r="D14694" s="1" t="s">
        <v>31092</v>
      </c>
      <c r="E14694" s="1" t="s">
        <v>125</v>
      </c>
      <c r="F14694" s="1" t="s">
        <v>11</v>
      </c>
      <c r="G14694" s="1" t="str">
        <f>IFERROR(__xludf.DUMMYFUNCTION("GOOGLETRANSLATE(D14694,""fr"",""en"")"),"#VALUE!")</f>
        <v>#VALUE!</v>
      </c>
    </row>
    <row r="14695" ht="15.75" customHeight="1">
      <c r="A14695" s="1" t="s">
        <v>7205</v>
      </c>
      <c r="B14695" s="1">
        <v>1.0</v>
      </c>
      <c r="C14695" s="1" t="s">
        <v>31093</v>
      </c>
      <c r="D14695" s="1" t="s">
        <v>31094</v>
      </c>
      <c r="E14695" s="1" t="s">
        <v>52</v>
      </c>
      <c r="F14695" s="1" t="s">
        <v>48</v>
      </c>
      <c r="G14695" s="1" t="str">
        <f>IFERROR(__xludf.DUMMYFUNCTION("GOOGLETRANSLATE(D14695,""fr"",""en"")"),"#VALUE!")</f>
        <v>#VALUE!</v>
      </c>
    </row>
    <row r="14696" ht="15.75" customHeight="1">
      <c r="A14696" s="1" t="s">
        <v>664</v>
      </c>
      <c r="B14696" s="1">
        <v>4.0</v>
      </c>
      <c r="C14696" s="1" t="s">
        <v>31095</v>
      </c>
      <c r="D14696" s="1" t="s">
        <v>31096</v>
      </c>
      <c r="E14696" s="1" t="s">
        <v>484</v>
      </c>
      <c r="F14696" s="1" t="s">
        <v>30</v>
      </c>
      <c r="G14696" s="1" t="str">
        <f>IFERROR(__xludf.DUMMYFUNCTION("GOOGLETRANSLATE(D14696,""fr"",""en"")"),"#VALUE!")</f>
        <v>#VALUE!</v>
      </c>
    </row>
    <row r="14697" ht="15.75" customHeight="1">
      <c r="A14697" s="1" t="s">
        <v>31097</v>
      </c>
      <c r="B14697" s="1">
        <v>1.0</v>
      </c>
      <c r="C14697" s="1" t="s">
        <v>31098</v>
      </c>
      <c r="D14697" s="1" t="s">
        <v>31099</v>
      </c>
      <c r="E14697" s="1" t="s">
        <v>296</v>
      </c>
      <c r="F14697" s="1" t="s">
        <v>11</v>
      </c>
      <c r="G14697" s="1" t="str">
        <f>IFERROR(__xludf.DUMMYFUNCTION("GOOGLETRANSLATE(D14697,""fr"",""en"")"),"#VALUE!")</f>
        <v>#VALUE!</v>
      </c>
    </row>
    <row r="14698" ht="15.75" customHeight="1">
      <c r="A14698" s="1" t="s">
        <v>5094</v>
      </c>
      <c r="B14698" s="1">
        <v>1.0</v>
      </c>
      <c r="C14698" s="1" t="s">
        <v>30645</v>
      </c>
      <c r="D14698" s="1" t="s">
        <v>31100</v>
      </c>
      <c r="E14698" s="1" t="s">
        <v>29</v>
      </c>
      <c r="F14698" s="1" t="s">
        <v>30</v>
      </c>
      <c r="G14698" s="1" t="str">
        <f>IFERROR(__xludf.DUMMYFUNCTION("GOOGLETRANSLATE(D14698,""fr"",""en"")"),"#VALUE!")</f>
        <v>#VALUE!</v>
      </c>
    </row>
    <row r="14699" ht="15.75" customHeight="1">
      <c r="A14699" s="1" t="s">
        <v>5523</v>
      </c>
      <c r="B14699" s="1">
        <v>2.0</v>
      </c>
      <c r="C14699" s="1" t="s">
        <v>31101</v>
      </c>
      <c r="D14699" s="1" t="s">
        <v>31102</v>
      </c>
      <c r="E14699" s="1" t="s">
        <v>750</v>
      </c>
      <c r="F14699" s="1" t="s">
        <v>110</v>
      </c>
      <c r="G14699" s="1" t="str">
        <f>IFERROR(__xludf.DUMMYFUNCTION("GOOGLETRANSLATE(D14699,""fr"",""en"")"),"#VALUE!")</f>
        <v>#VALUE!</v>
      </c>
    </row>
    <row r="14700" ht="15.75" customHeight="1">
      <c r="A14700" s="1" t="s">
        <v>3031</v>
      </c>
      <c r="B14700" s="1">
        <v>1.0</v>
      </c>
      <c r="C14700" s="1" t="s">
        <v>31103</v>
      </c>
      <c r="D14700" s="1" t="s">
        <v>31104</v>
      </c>
      <c r="E14700" s="1" t="s">
        <v>196</v>
      </c>
      <c r="F14700" s="1" t="s">
        <v>118</v>
      </c>
      <c r="G14700" s="1" t="str">
        <f>IFERROR(__xludf.DUMMYFUNCTION("GOOGLETRANSLATE(D14700,""fr"",""en"")"),"#VALUE!")</f>
        <v>#VALUE!</v>
      </c>
    </row>
    <row r="14701" ht="15.75" customHeight="1">
      <c r="A14701" s="1" t="s">
        <v>411</v>
      </c>
      <c r="B14701" s="1">
        <v>4.0</v>
      </c>
      <c r="C14701" s="1" t="s">
        <v>31105</v>
      </c>
      <c r="D14701" s="1" t="s">
        <v>31106</v>
      </c>
      <c r="E14701" s="1" t="s">
        <v>29</v>
      </c>
      <c r="F14701" s="1" t="s">
        <v>30</v>
      </c>
      <c r="G14701" s="1" t="str">
        <f>IFERROR(__xludf.DUMMYFUNCTION("GOOGLETRANSLATE(D14701,""fr"",""en"")"),"#VALUE!")</f>
        <v>#VALUE!</v>
      </c>
    </row>
    <row r="14702" ht="15.75" customHeight="1">
      <c r="A14702" s="1" t="s">
        <v>1950</v>
      </c>
      <c r="B14702" s="1">
        <v>3.0</v>
      </c>
      <c r="C14702" s="1" t="s">
        <v>31107</v>
      </c>
      <c r="D14702" s="1" t="s">
        <v>31108</v>
      </c>
      <c r="E14702" s="1" t="s">
        <v>52</v>
      </c>
      <c r="F14702" s="1" t="s">
        <v>110</v>
      </c>
      <c r="G14702" s="1" t="str">
        <f>IFERROR(__xludf.DUMMYFUNCTION("GOOGLETRANSLATE(D14702,""fr"",""en"")"),"#VALUE!")</f>
        <v>#VALUE!</v>
      </c>
    </row>
    <row r="14703" ht="15.75" customHeight="1">
      <c r="A14703" s="1" t="s">
        <v>281</v>
      </c>
      <c r="B14703" s="1">
        <v>5.0</v>
      </c>
      <c r="C14703" s="1" t="s">
        <v>12986</v>
      </c>
      <c r="D14703" s="1" t="s">
        <v>12987</v>
      </c>
      <c r="E14703" s="1" t="s">
        <v>169</v>
      </c>
      <c r="F14703" s="1" t="s">
        <v>11</v>
      </c>
      <c r="G14703" s="1" t="str">
        <f>IFERROR(__xludf.DUMMYFUNCTION("GOOGLETRANSLATE(D14703,""fr"",""en"")"),"#VALUE!")</f>
        <v>#VALUE!</v>
      </c>
    </row>
    <row r="14704" ht="15.75" customHeight="1">
      <c r="A14704" s="1" t="s">
        <v>24181</v>
      </c>
      <c r="B14704" s="1">
        <v>3.0</v>
      </c>
      <c r="C14704" s="1" t="s">
        <v>31109</v>
      </c>
      <c r="D14704" s="1" t="s">
        <v>31110</v>
      </c>
      <c r="E14704" s="1" t="s">
        <v>52</v>
      </c>
      <c r="F14704" s="1" t="s">
        <v>11</v>
      </c>
      <c r="G14704" s="1" t="str">
        <f>IFERROR(__xludf.DUMMYFUNCTION("GOOGLETRANSLATE(D14704,""fr"",""en"")"),"#VALUE!")</f>
        <v>#VALUE!</v>
      </c>
    </row>
    <row r="14705" ht="15.75" customHeight="1">
      <c r="A14705" s="1" t="s">
        <v>2533</v>
      </c>
      <c r="B14705" s="1">
        <v>4.0</v>
      </c>
      <c r="C14705" s="1" t="s">
        <v>31111</v>
      </c>
      <c r="D14705" s="1" t="s">
        <v>31112</v>
      </c>
      <c r="E14705" s="1" t="s">
        <v>10</v>
      </c>
      <c r="F14705" s="1" t="s">
        <v>11</v>
      </c>
      <c r="G14705" s="1" t="str">
        <f>IFERROR(__xludf.DUMMYFUNCTION("GOOGLETRANSLATE(D14705,""fr"",""en"")"),"#VALUE!")</f>
        <v>#VALUE!</v>
      </c>
    </row>
    <row r="14706" ht="15.75" customHeight="1">
      <c r="A14706" s="1" t="s">
        <v>9627</v>
      </c>
      <c r="B14706" s="1">
        <v>2.0</v>
      </c>
      <c r="C14706" s="1" t="s">
        <v>31113</v>
      </c>
      <c r="D14706" s="1" t="s">
        <v>31114</v>
      </c>
      <c r="E14706" s="1" t="s">
        <v>65</v>
      </c>
      <c r="F14706" s="1" t="s">
        <v>66</v>
      </c>
      <c r="G14706" s="1" t="str">
        <f>IFERROR(__xludf.DUMMYFUNCTION("GOOGLETRANSLATE(D14706,""fr"",""en"")"),"#VALUE!")</f>
        <v>#VALUE!</v>
      </c>
    </row>
    <row r="14707" ht="15.75" customHeight="1">
      <c r="A14707" s="1" t="s">
        <v>2630</v>
      </c>
      <c r="B14707" s="1">
        <v>3.0</v>
      </c>
      <c r="C14707" s="1" t="s">
        <v>31115</v>
      </c>
      <c r="D14707" s="1" t="s">
        <v>31116</v>
      </c>
      <c r="E14707" s="1" t="s">
        <v>21</v>
      </c>
      <c r="F14707" s="1" t="s">
        <v>11</v>
      </c>
      <c r="G14707" s="1" t="str">
        <f>IFERROR(__xludf.DUMMYFUNCTION("GOOGLETRANSLATE(D14707,""fr"",""en"")"),"#VALUE!")</f>
        <v>#VALUE!</v>
      </c>
    </row>
    <row r="14708" ht="15.75" customHeight="1">
      <c r="A14708" s="1" t="s">
        <v>1198</v>
      </c>
      <c r="B14708" s="1">
        <v>4.0</v>
      </c>
      <c r="C14708" s="1" t="s">
        <v>31117</v>
      </c>
      <c r="D14708" s="1" t="s">
        <v>31118</v>
      </c>
      <c r="E14708" s="1" t="s">
        <v>176</v>
      </c>
      <c r="F14708" s="1" t="s">
        <v>66</v>
      </c>
      <c r="G14708" s="1" t="str">
        <f>IFERROR(__xludf.DUMMYFUNCTION("GOOGLETRANSLATE(D14708,""fr"",""en"")"),"#VALUE!")</f>
        <v>#VALUE!</v>
      </c>
    </row>
    <row r="14709" ht="15.75" customHeight="1">
      <c r="A14709" s="1" t="s">
        <v>217</v>
      </c>
      <c r="B14709" s="1">
        <v>4.0</v>
      </c>
      <c r="C14709" s="1" t="s">
        <v>31119</v>
      </c>
      <c r="D14709" s="1" t="s">
        <v>31120</v>
      </c>
      <c r="E14709" s="1" t="s">
        <v>10</v>
      </c>
      <c r="F14709" s="1" t="s">
        <v>11</v>
      </c>
      <c r="G14709" s="1" t="str">
        <f>IFERROR(__xludf.DUMMYFUNCTION("GOOGLETRANSLATE(D14709,""fr"",""en"")"),"#VALUE!")</f>
        <v>#VALUE!</v>
      </c>
    </row>
    <row r="14710" ht="15.75" customHeight="1">
      <c r="A14710" s="1" t="s">
        <v>738</v>
      </c>
      <c r="B14710" s="1">
        <v>5.0</v>
      </c>
      <c r="C14710" s="1" t="s">
        <v>31121</v>
      </c>
      <c r="D14710" s="1" t="s">
        <v>31122</v>
      </c>
      <c r="E14710" s="1" t="s">
        <v>10</v>
      </c>
      <c r="F14710" s="1" t="s">
        <v>11</v>
      </c>
      <c r="G14710" s="1" t="str">
        <f>IFERROR(__xludf.DUMMYFUNCTION("GOOGLETRANSLATE(D14710,""fr"",""en"")"),"#VALUE!")</f>
        <v>#VALUE!</v>
      </c>
    </row>
    <row r="14711" ht="15.75" customHeight="1">
      <c r="A14711" s="1" t="s">
        <v>424</v>
      </c>
      <c r="B14711" s="1">
        <v>4.0</v>
      </c>
      <c r="C14711" s="1" t="s">
        <v>31123</v>
      </c>
      <c r="D14711" s="1" t="s">
        <v>31124</v>
      </c>
      <c r="E14711" s="1" t="s">
        <v>21</v>
      </c>
      <c r="F14711" s="1" t="s">
        <v>11</v>
      </c>
      <c r="G14711" s="1" t="str">
        <f>IFERROR(__xludf.DUMMYFUNCTION("GOOGLETRANSLATE(D14711,""fr"",""en"")"),"I am satisfied with your service and especially she was super nice hyper light and at the price level as correct thank you and good day")</f>
        <v>I am satisfied with your service and especially she was super nice hyper light and at the price level as correct thank you and good day</v>
      </c>
    </row>
    <row r="14712" ht="15.75" customHeight="1">
      <c r="A14712" s="1" t="s">
        <v>541</v>
      </c>
      <c r="B14712" s="1">
        <v>1.0</v>
      </c>
      <c r="C14712" s="1" t="s">
        <v>31125</v>
      </c>
      <c r="D14712" s="1" t="s">
        <v>31126</v>
      </c>
      <c r="E14712" s="1" t="s">
        <v>226</v>
      </c>
      <c r="F14712" s="1" t="s">
        <v>110</v>
      </c>
      <c r="G14712" s="1" t="str">
        <f>IFERROR(__xludf.DUMMYFUNCTION("GOOGLETRANSLATE(D14712,""fr"",""en"")"),"#VALUE!")</f>
        <v>#VALUE!</v>
      </c>
    </row>
    <row r="14713" ht="15.75" customHeight="1">
      <c r="A14713" s="1" t="s">
        <v>3060</v>
      </c>
      <c r="B14713" s="1">
        <v>5.0</v>
      </c>
      <c r="C14713" s="1" t="s">
        <v>31127</v>
      </c>
      <c r="D14713" s="1" t="s">
        <v>31128</v>
      </c>
      <c r="E14713" s="1" t="s">
        <v>21</v>
      </c>
      <c r="F14713" s="1" t="s">
        <v>11</v>
      </c>
      <c r="G14713" s="1" t="str">
        <f>IFERROR(__xludf.DUMMYFUNCTION("GOOGLETRANSLATE(D14713,""fr"",""en"")"),"#VALUE!")</f>
        <v>#VALUE!</v>
      </c>
    </row>
    <row r="14714" ht="15.75" customHeight="1">
      <c r="A14714" s="1" t="s">
        <v>1138</v>
      </c>
      <c r="B14714" s="1">
        <v>5.0</v>
      </c>
      <c r="C14714" s="1" t="s">
        <v>31129</v>
      </c>
      <c r="D14714" s="1" t="s">
        <v>31130</v>
      </c>
      <c r="E14714" s="1" t="s">
        <v>169</v>
      </c>
      <c r="F14714" s="1" t="s">
        <v>11</v>
      </c>
      <c r="G14714" s="1" t="str">
        <f>IFERROR(__xludf.DUMMYFUNCTION("GOOGLETRANSLATE(D14714,""fr"",""en"")"),"#VALUE!")</f>
        <v>#VALUE!</v>
      </c>
    </row>
    <row r="14715" ht="15.75" customHeight="1">
      <c r="A14715" s="1" t="s">
        <v>3533</v>
      </c>
      <c r="B14715" s="1">
        <v>1.0</v>
      </c>
      <c r="C14715" s="1" t="s">
        <v>31131</v>
      </c>
      <c r="D14715" s="1" t="s">
        <v>31132</v>
      </c>
      <c r="E14715" s="1" t="s">
        <v>355</v>
      </c>
      <c r="F14715" s="1" t="s">
        <v>110</v>
      </c>
      <c r="G14715" s="1" t="str">
        <f>IFERROR(__xludf.DUMMYFUNCTION("GOOGLETRANSLATE(D14715,""fr"",""en"")"),"#VALUE!")</f>
        <v>#VALUE!</v>
      </c>
    </row>
    <row r="14716" ht="15.75" customHeight="1">
      <c r="A14716" s="1" t="s">
        <v>138</v>
      </c>
      <c r="B14716" s="1">
        <v>5.0</v>
      </c>
      <c r="C14716" s="1" t="s">
        <v>31133</v>
      </c>
      <c r="D14716" s="1" t="s">
        <v>31134</v>
      </c>
      <c r="E14716" s="1" t="s">
        <v>21</v>
      </c>
      <c r="F14716" s="1" t="s">
        <v>11</v>
      </c>
      <c r="G14716" s="1" t="str">
        <f>IFERROR(__xludf.DUMMYFUNCTION("GOOGLETRANSLATE(D14716,""fr"",""en"")"),"#VALUE!")</f>
        <v>#VALUE!</v>
      </c>
    </row>
    <row r="14717" ht="15.75" customHeight="1">
      <c r="A14717" s="1" t="s">
        <v>5165</v>
      </c>
      <c r="B14717" s="1">
        <v>2.0</v>
      </c>
      <c r="C14717" s="1" t="s">
        <v>31135</v>
      </c>
      <c r="D14717" s="1" t="s">
        <v>31136</v>
      </c>
      <c r="E14717" s="1" t="s">
        <v>373</v>
      </c>
      <c r="F14717" s="1" t="s">
        <v>118</v>
      </c>
      <c r="G14717" s="1" t="str">
        <f>IFERROR(__xludf.DUMMYFUNCTION("GOOGLETRANSLATE(D14717,""fr"",""en"")"),"#VALUE!")</f>
        <v>#VALUE!</v>
      </c>
    </row>
    <row r="14718" ht="15.75" customHeight="1">
      <c r="A14718" s="1" t="s">
        <v>4174</v>
      </c>
      <c r="B14718" s="1">
        <v>3.0</v>
      </c>
      <c r="C14718" s="1" t="s">
        <v>31137</v>
      </c>
      <c r="D14718" s="1" t="s">
        <v>31138</v>
      </c>
      <c r="E14718" s="1" t="s">
        <v>226</v>
      </c>
      <c r="F14718" s="1" t="s">
        <v>110</v>
      </c>
      <c r="G14718" s="1" t="str">
        <f>IFERROR(__xludf.DUMMYFUNCTION("GOOGLETRANSLATE(D14718,""fr"",""en"")"),"#VALUE!")</f>
        <v>#VALUE!</v>
      </c>
    </row>
    <row r="14719" ht="15.75" customHeight="1">
      <c r="A14719" s="1" t="s">
        <v>12899</v>
      </c>
      <c r="B14719" s="1">
        <v>3.0</v>
      </c>
      <c r="C14719" s="1" t="s">
        <v>31139</v>
      </c>
      <c r="D14719" s="1" t="s">
        <v>31140</v>
      </c>
      <c r="E14719" s="1" t="s">
        <v>10</v>
      </c>
      <c r="F14719" s="1" t="s">
        <v>11</v>
      </c>
      <c r="G14719" s="1" t="str">
        <f>IFERROR(__xludf.DUMMYFUNCTION("GOOGLETRANSLATE(D14719,""fr"",""en"")"),"#VALUE!")</f>
        <v>#VALUE!</v>
      </c>
    </row>
    <row r="14720" ht="15.75" customHeight="1">
      <c r="A14720" s="1" t="s">
        <v>1023</v>
      </c>
      <c r="B14720" s="1">
        <v>5.0</v>
      </c>
      <c r="C14720" s="1" t="s">
        <v>31141</v>
      </c>
      <c r="D14720" s="1" t="s">
        <v>31142</v>
      </c>
      <c r="E14720" s="1" t="s">
        <v>125</v>
      </c>
      <c r="F14720" s="1" t="s">
        <v>110</v>
      </c>
      <c r="G14720" s="1" t="str">
        <f>IFERROR(__xludf.DUMMYFUNCTION("GOOGLETRANSLATE(D14720,""fr"",""en"")"),"#VALUE!")</f>
        <v>#VALUE!</v>
      </c>
    </row>
    <row r="14721" ht="15.75" customHeight="1">
      <c r="A14721" s="1" t="s">
        <v>5989</v>
      </c>
      <c r="B14721" s="1">
        <v>2.0</v>
      </c>
      <c r="C14721" s="1" t="s">
        <v>31143</v>
      </c>
      <c r="D14721" s="1" t="s">
        <v>31144</v>
      </c>
      <c r="E14721" s="1" t="s">
        <v>226</v>
      </c>
      <c r="F14721" s="1" t="s">
        <v>110</v>
      </c>
      <c r="G14721" s="1" t="str">
        <f>IFERROR(__xludf.DUMMYFUNCTION("GOOGLETRANSLATE(D14721,""fr"",""en"")"),"#VALUE!")</f>
        <v>#VALUE!</v>
      </c>
    </row>
    <row r="14722" ht="15.75" customHeight="1">
      <c r="A14722" s="1" t="s">
        <v>1344</v>
      </c>
      <c r="B14722" s="1">
        <v>2.0</v>
      </c>
      <c r="C14722" s="1" t="s">
        <v>31145</v>
      </c>
      <c r="D14722" s="1" t="s">
        <v>31146</v>
      </c>
      <c r="E14722" s="1" t="s">
        <v>21</v>
      </c>
      <c r="F14722" s="1" t="s">
        <v>11</v>
      </c>
      <c r="G14722" s="1" t="str">
        <f>IFERROR(__xludf.DUMMYFUNCTION("GOOGLETRANSLATE(D14722,""fr"",""en"")"),"#VALUE!")</f>
        <v>#VALUE!</v>
      </c>
    </row>
    <row r="14723" ht="15.75" customHeight="1">
      <c r="A14723" s="1" t="s">
        <v>5363</v>
      </c>
      <c r="B14723" s="1">
        <v>3.0</v>
      </c>
      <c r="C14723" s="1" t="s">
        <v>31147</v>
      </c>
      <c r="D14723" s="1" t="s">
        <v>31148</v>
      </c>
      <c r="E14723" s="1" t="s">
        <v>196</v>
      </c>
      <c r="F14723" s="1" t="s">
        <v>118</v>
      </c>
      <c r="G14723" s="1" t="str">
        <f>IFERROR(__xludf.DUMMYFUNCTION("GOOGLETRANSLATE(D14723,""fr"",""en"")"),"#VALUE!")</f>
        <v>#VALUE!</v>
      </c>
    </row>
    <row r="14724" ht="15.75" customHeight="1">
      <c r="A14724" s="1" t="s">
        <v>1879</v>
      </c>
      <c r="B14724" s="1">
        <v>2.0</v>
      </c>
      <c r="C14724" s="1" t="s">
        <v>31149</v>
      </c>
      <c r="D14724" s="1" t="s">
        <v>31150</v>
      </c>
      <c r="E14724" s="1" t="s">
        <v>21</v>
      </c>
      <c r="F14724" s="1" t="s">
        <v>11</v>
      </c>
      <c r="G14724" s="1" t="str">
        <f>IFERROR(__xludf.DUMMYFUNCTION("GOOGLETRANSLATE(D14724,""fr"",""en"")"),"#VALUE!")</f>
        <v>#VALUE!</v>
      </c>
    </row>
    <row r="14725" ht="15.75" customHeight="1">
      <c r="A14725" s="1" t="s">
        <v>7086</v>
      </c>
      <c r="B14725" s="1">
        <v>1.0</v>
      </c>
      <c r="C14725" s="1" t="s">
        <v>31151</v>
      </c>
      <c r="D14725" s="1" t="s">
        <v>31152</v>
      </c>
      <c r="E14725" s="1" t="s">
        <v>554</v>
      </c>
      <c r="F14725" s="1" t="s">
        <v>30</v>
      </c>
      <c r="G14725" s="1" t="str">
        <f>IFERROR(__xludf.DUMMYFUNCTION("GOOGLETRANSLATE(D14725,""fr"",""en"")"),"#VALUE!")</f>
        <v>#VALUE!</v>
      </c>
    </row>
    <row r="14726" ht="15.75" customHeight="1">
      <c r="A14726" s="1" t="s">
        <v>3151</v>
      </c>
      <c r="B14726" s="1">
        <v>4.0</v>
      </c>
      <c r="C14726" s="1" t="s">
        <v>31153</v>
      </c>
      <c r="D14726" s="1" t="s">
        <v>31154</v>
      </c>
      <c r="E14726" s="1" t="s">
        <v>25</v>
      </c>
      <c r="F14726" s="1" t="s">
        <v>11</v>
      </c>
      <c r="G14726" s="1" t="str">
        <f>IFERROR(__xludf.DUMMYFUNCTION("GOOGLETRANSLATE(D14726,""fr"",""en"")"),"#VALUE!")</f>
        <v>#VALUE!</v>
      </c>
    </row>
    <row r="14727" ht="15.75" customHeight="1">
      <c r="A14727" s="1" t="s">
        <v>147</v>
      </c>
      <c r="B14727" s="1">
        <v>5.0</v>
      </c>
      <c r="C14727" s="1" t="s">
        <v>31155</v>
      </c>
      <c r="D14727" s="1" t="s">
        <v>31156</v>
      </c>
      <c r="E14727" s="1" t="s">
        <v>169</v>
      </c>
      <c r="F14727" s="1" t="s">
        <v>11</v>
      </c>
      <c r="G14727" s="1" t="str">
        <f>IFERROR(__xludf.DUMMYFUNCTION("GOOGLETRANSLATE(D14727,""fr"",""en"")"),"#VALUE!")</f>
        <v>#VALUE!</v>
      </c>
    </row>
    <row r="14728" ht="15.75" customHeight="1">
      <c r="A14728" s="1" t="s">
        <v>13027</v>
      </c>
      <c r="B14728" s="1">
        <v>4.0</v>
      </c>
      <c r="C14728" s="1" t="s">
        <v>31157</v>
      </c>
      <c r="D14728" s="1" t="s">
        <v>31158</v>
      </c>
      <c r="E14728" s="1" t="s">
        <v>109</v>
      </c>
      <c r="F14728" s="1" t="s">
        <v>11</v>
      </c>
      <c r="G14728" s="1" t="str">
        <f>IFERROR(__xludf.DUMMYFUNCTION("GOOGLETRANSLATE(D14728,""fr"",""en"")"),"#VALUE!")</f>
        <v>#VALUE!</v>
      </c>
    </row>
    <row r="14729" ht="15.75" customHeight="1">
      <c r="A14729" s="1" t="s">
        <v>1091</v>
      </c>
      <c r="B14729" s="1">
        <v>4.0</v>
      </c>
      <c r="C14729" s="1" t="s">
        <v>31159</v>
      </c>
      <c r="D14729" s="1" t="s">
        <v>31160</v>
      </c>
      <c r="E14729" s="1" t="s">
        <v>109</v>
      </c>
      <c r="F14729" s="1" t="s">
        <v>110</v>
      </c>
      <c r="G14729" s="1" t="str">
        <f>IFERROR(__xludf.DUMMYFUNCTION("GOOGLETRANSLATE(D14729,""fr"",""en"")"),"#VALUE!")</f>
        <v>#VALUE!</v>
      </c>
    </row>
    <row r="14730" ht="15.75" customHeight="1">
      <c r="A14730" s="1" t="s">
        <v>458</v>
      </c>
      <c r="B14730" s="1">
        <v>1.0</v>
      </c>
      <c r="C14730" s="1" t="s">
        <v>31161</v>
      </c>
      <c r="D14730" s="1" t="s">
        <v>31162</v>
      </c>
      <c r="E14730" s="1" t="s">
        <v>21</v>
      </c>
      <c r="F14730" s="1" t="s">
        <v>11</v>
      </c>
      <c r="G14730" s="1" t="str">
        <f>IFERROR(__xludf.DUMMYFUNCTION("GOOGLETRANSLATE(D14730,""fr"",""en"")"),"#VALUE!")</f>
        <v>#VALUE!</v>
      </c>
    </row>
    <row r="14731" ht="15.75" customHeight="1">
      <c r="A14731" s="1" t="s">
        <v>2097</v>
      </c>
      <c r="B14731" s="1">
        <v>4.0</v>
      </c>
      <c r="C14731" s="1" t="s">
        <v>31163</v>
      </c>
      <c r="D14731" s="1" t="s">
        <v>31164</v>
      </c>
      <c r="E14731" s="1" t="s">
        <v>10</v>
      </c>
      <c r="F14731" s="1" t="s">
        <v>11</v>
      </c>
      <c r="G14731" s="1" t="str">
        <f>IFERROR(__xludf.DUMMYFUNCTION("GOOGLETRANSLATE(D14731,""fr"",""en"")"),"#VALUE!")</f>
        <v>#VALUE!</v>
      </c>
    </row>
    <row r="14732" ht="15.75" customHeight="1">
      <c r="A14732" s="1" t="s">
        <v>8943</v>
      </c>
      <c r="B14732" s="1">
        <v>2.0</v>
      </c>
      <c r="C14732" s="1" t="s">
        <v>31165</v>
      </c>
      <c r="D14732" s="1" t="s">
        <v>31166</v>
      </c>
      <c r="E14732" s="1" t="s">
        <v>65</v>
      </c>
      <c r="F14732" s="1" t="s">
        <v>66</v>
      </c>
      <c r="G14732" s="1" t="str">
        <f>IFERROR(__xludf.DUMMYFUNCTION("GOOGLETRANSLATE(D14732,""fr"",""en"")"),"#VALUE!")</f>
        <v>#VALUE!</v>
      </c>
    </row>
    <row r="14733" ht="15.75" customHeight="1">
      <c r="A14733" s="1" t="s">
        <v>77</v>
      </c>
      <c r="B14733" s="1">
        <v>5.0</v>
      </c>
      <c r="C14733" s="1" t="s">
        <v>31167</v>
      </c>
      <c r="D14733" s="1" t="s">
        <v>31168</v>
      </c>
      <c r="E14733" s="1" t="s">
        <v>21</v>
      </c>
      <c r="F14733" s="1" t="s">
        <v>11</v>
      </c>
      <c r="G14733" s="1" t="str">
        <f>IFERROR(__xludf.DUMMYFUNCTION("GOOGLETRANSLATE(D14733,""fr"",""en"")"),"#VALUE!")</f>
        <v>#VALUE!</v>
      </c>
    </row>
    <row r="14734" ht="15.75" customHeight="1">
      <c r="A14734" s="1" t="s">
        <v>647</v>
      </c>
      <c r="B14734" s="1">
        <v>3.0</v>
      </c>
      <c r="C14734" s="1" t="s">
        <v>31169</v>
      </c>
      <c r="D14734" s="1" t="s">
        <v>31170</v>
      </c>
      <c r="E14734" s="1" t="s">
        <v>21</v>
      </c>
      <c r="F14734" s="1" t="s">
        <v>11</v>
      </c>
      <c r="G14734" s="1" t="str">
        <f>IFERROR(__xludf.DUMMYFUNCTION("GOOGLETRANSLATE(D14734,""fr"",""en"")"),"#VALUE!")</f>
        <v>#VALUE!</v>
      </c>
    </row>
    <row r="14735" ht="15.75" customHeight="1">
      <c r="A14735" s="1" t="s">
        <v>738</v>
      </c>
      <c r="B14735" s="1">
        <v>4.0</v>
      </c>
      <c r="C14735" s="1" t="s">
        <v>31171</v>
      </c>
      <c r="D14735" s="1" t="s">
        <v>31172</v>
      </c>
      <c r="E14735" s="1" t="s">
        <v>21</v>
      </c>
      <c r="F14735" s="1" t="s">
        <v>11</v>
      </c>
      <c r="G14735" s="1" t="str">
        <f>IFERROR(__xludf.DUMMYFUNCTION("GOOGLETRANSLATE(D14735,""fr"",""en"")"),"#VALUE!")</f>
        <v>#VALUE!</v>
      </c>
    </row>
    <row r="14736" ht="15.75" customHeight="1">
      <c r="A14736" s="1" t="s">
        <v>7167</v>
      </c>
      <c r="B14736" s="1">
        <v>2.0</v>
      </c>
      <c r="C14736" s="1" t="s">
        <v>31173</v>
      </c>
      <c r="D14736" s="1" t="s">
        <v>31174</v>
      </c>
      <c r="E14736" s="1" t="s">
        <v>273</v>
      </c>
      <c r="F14736" s="1" t="s">
        <v>110</v>
      </c>
      <c r="G14736" s="1" t="str">
        <f>IFERROR(__xludf.DUMMYFUNCTION("GOOGLETRANSLATE(D14736,""fr"",""en"")"),"#VALUE!")</f>
        <v>#VALUE!</v>
      </c>
    </row>
    <row r="14737" ht="15.75" customHeight="1">
      <c r="A14737" s="1" t="s">
        <v>449</v>
      </c>
      <c r="B14737" s="1">
        <v>5.0</v>
      </c>
      <c r="C14737" s="1" t="s">
        <v>31175</v>
      </c>
      <c r="D14737" s="1" t="s">
        <v>31176</v>
      </c>
      <c r="E14737" s="1" t="s">
        <v>273</v>
      </c>
      <c r="F14737" s="1" t="s">
        <v>11</v>
      </c>
      <c r="G14737" s="1" t="str">
        <f>IFERROR(__xludf.DUMMYFUNCTION("GOOGLETRANSLATE(D14737,""fr"",""en"")"),"#VALUE!")</f>
        <v>#VALUE!</v>
      </c>
    </row>
    <row r="14738" ht="15.75" customHeight="1">
      <c r="A14738" s="1" t="s">
        <v>1741</v>
      </c>
      <c r="B14738" s="1">
        <v>3.0</v>
      </c>
      <c r="C14738" s="1" t="s">
        <v>27967</v>
      </c>
      <c r="D14738" s="1" t="s">
        <v>27968</v>
      </c>
      <c r="E14738" s="1" t="s">
        <v>169</v>
      </c>
      <c r="F14738" s="1" t="s">
        <v>11</v>
      </c>
      <c r="G14738" s="1" t="str">
        <f>IFERROR(__xludf.DUMMYFUNCTION("GOOGLETRANSLATE(D14738,""fr"",""en"")"),"#VALUE!")</f>
        <v>#VALUE!</v>
      </c>
    </row>
    <row r="14739" ht="15.75" customHeight="1">
      <c r="A14739" s="1" t="s">
        <v>22803</v>
      </c>
      <c r="B14739" s="1">
        <v>2.0</v>
      </c>
      <c r="C14739" s="1" t="s">
        <v>31177</v>
      </c>
      <c r="D14739" s="1" t="s">
        <v>31178</v>
      </c>
      <c r="E14739" s="1" t="s">
        <v>10</v>
      </c>
      <c r="F14739" s="1" t="s">
        <v>11</v>
      </c>
      <c r="G14739" s="1" t="str">
        <f>IFERROR(__xludf.DUMMYFUNCTION("GOOGLETRANSLATE(D14739,""fr"",""en"")"),"#VALUE!")</f>
        <v>#VALUE!</v>
      </c>
    </row>
    <row r="14740" ht="15.75" customHeight="1">
      <c r="A14740" s="1" t="s">
        <v>3417</v>
      </c>
      <c r="B14740" s="1">
        <v>1.0</v>
      </c>
      <c r="C14740" s="1" t="s">
        <v>31179</v>
      </c>
      <c r="D14740" s="1" t="s">
        <v>31180</v>
      </c>
      <c r="E14740" s="1" t="s">
        <v>109</v>
      </c>
      <c r="F14740" s="1" t="s">
        <v>11</v>
      </c>
      <c r="G14740" s="1" t="str">
        <f>IFERROR(__xludf.DUMMYFUNCTION("GOOGLETRANSLATE(D14740,""fr"",""en"")"),"#VALUE!")</f>
        <v>#VALUE!</v>
      </c>
    </row>
    <row r="14741" ht="15.75" customHeight="1">
      <c r="A14741" s="1" t="s">
        <v>1955</v>
      </c>
      <c r="B14741" s="1">
        <v>4.0</v>
      </c>
      <c r="C14741" s="1" t="s">
        <v>31181</v>
      </c>
      <c r="D14741" s="1" t="s">
        <v>31182</v>
      </c>
      <c r="E14741" s="1" t="s">
        <v>21</v>
      </c>
      <c r="F14741" s="1" t="s">
        <v>11</v>
      </c>
      <c r="G14741" s="1" t="str">
        <f>IFERROR(__xludf.DUMMYFUNCTION("GOOGLETRANSLATE(D14741,""fr"",""en"")"),"#VALUE!")</f>
        <v>#VALUE!</v>
      </c>
    </row>
    <row r="14742" ht="15.75" customHeight="1">
      <c r="A14742" s="1" t="s">
        <v>594</v>
      </c>
      <c r="B14742" s="1">
        <v>5.0</v>
      </c>
      <c r="C14742" s="1" t="s">
        <v>31183</v>
      </c>
      <c r="D14742" s="1" t="s">
        <v>31184</v>
      </c>
      <c r="E14742" s="1" t="s">
        <v>448</v>
      </c>
      <c r="F14742" s="1" t="s">
        <v>84</v>
      </c>
      <c r="G14742" s="1" t="str">
        <f>IFERROR(__xludf.DUMMYFUNCTION("GOOGLETRANSLATE(D14742,""fr"",""en"")"),"#VALUE!")</f>
        <v>#VALUE!</v>
      </c>
    </row>
    <row r="14743" ht="15.75" customHeight="1">
      <c r="A14743" s="1" t="s">
        <v>1816</v>
      </c>
      <c r="B14743" s="1">
        <v>5.0</v>
      </c>
      <c r="C14743" s="1" t="s">
        <v>31185</v>
      </c>
      <c r="D14743" s="1" t="s">
        <v>31186</v>
      </c>
      <c r="E14743" s="1" t="s">
        <v>21</v>
      </c>
      <c r="F14743" s="1" t="s">
        <v>11</v>
      </c>
      <c r="G14743" s="1" t="str">
        <f>IFERROR(__xludf.DUMMYFUNCTION("GOOGLETRANSLATE(D14743,""fr"",""en"")"),"#VALUE!")</f>
        <v>#VALUE!</v>
      </c>
    </row>
    <row r="14744" ht="15.75" customHeight="1">
      <c r="A14744" s="1" t="s">
        <v>9739</v>
      </c>
      <c r="B14744" s="1">
        <v>1.0</v>
      </c>
      <c r="C14744" s="1" t="s">
        <v>31187</v>
      </c>
      <c r="D14744" s="1" t="s">
        <v>31188</v>
      </c>
      <c r="E14744" s="1" t="s">
        <v>10</v>
      </c>
      <c r="F14744" s="1" t="s">
        <v>11</v>
      </c>
      <c r="G14744" s="1" t="str">
        <f>IFERROR(__xludf.DUMMYFUNCTION("GOOGLETRANSLATE(D14744,""fr"",""en"")"),"#VALUE!")</f>
        <v>#VALUE!</v>
      </c>
    </row>
    <row r="14745" ht="15.75" customHeight="1">
      <c r="A14745" s="1" t="s">
        <v>1248</v>
      </c>
      <c r="B14745" s="1">
        <v>5.0</v>
      </c>
      <c r="C14745" s="1" t="s">
        <v>31189</v>
      </c>
      <c r="D14745" s="1" t="s">
        <v>31190</v>
      </c>
      <c r="E14745" s="1" t="s">
        <v>65</v>
      </c>
      <c r="F14745" s="1" t="s">
        <v>66</v>
      </c>
      <c r="G14745" s="1" t="str">
        <f>IFERROR(__xludf.DUMMYFUNCTION("GOOGLETRANSLATE(D14745,""fr"",""en"")"),"#VALUE!")</f>
        <v>#VALUE!</v>
      </c>
    </row>
    <row r="14746" ht="15.75" customHeight="1">
      <c r="A14746" s="1" t="s">
        <v>2817</v>
      </c>
      <c r="B14746" s="1">
        <v>1.0</v>
      </c>
      <c r="C14746" s="1" t="s">
        <v>31191</v>
      </c>
      <c r="D14746" s="1" t="s">
        <v>31192</v>
      </c>
      <c r="E14746" s="1" t="s">
        <v>250</v>
      </c>
      <c r="F14746" s="1" t="s">
        <v>30</v>
      </c>
      <c r="G14746" s="1" t="str">
        <f>IFERROR(__xludf.DUMMYFUNCTION("GOOGLETRANSLATE(D14746,""fr"",""en"")"),"#VALUE!")</f>
        <v>#VALUE!</v>
      </c>
    </row>
    <row r="14747" ht="15.75" customHeight="1">
      <c r="A14747" s="1" t="s">
        <v>220</v>
      </c>
      <c r="B14747" s="1">
        <v>3.0</v>
      </c>
      <c r="C14747" s="1" t="s">
        <v>31193</v>
      </c>
      <c r="D14747" s="1" t="s">
        <v>31194</v>
      </c>
      <c r="E14747" s="1" t="s">
        <v>109</v>
      </c>
      <c r="F14747" s="1" t="s">
        <v>11</v>
      </c>
      <c r="G14747" s="1" t="str">
        <f>IFERROR(__xludf.DUMMYFUNCTION("GOOGLETRANSLATE(D14747,""fr"",""en"")"),"#VALUE!")</f>
        <v>#VALUE!</v>
      </c>
    </row>
    <row r="14748" ht="15.75" customHeight="1">
      <c r="A14748" s="1" t="s">
        <v>299</v>
      </c>
      <c r="B14748" s="1">
        <v>1.0</v>
      </c>
      <c r="C14748" s="1" t="s">
        <v>31195</v>
      </c>
      <c r="D14748" s="1" t="s">
        <v>31196</v>
      </c>
      <c r="E14748" s="1" t="s">
        <v>21</v>
      </c>
      <c r="F14748" s="1" t="s">
        <v>11</v>
      </c>
      <c r="G14748" s="1" t="str">
        <f>IFERROR(__xludf.DUMMYFUNCTION("GOOGLETRANSLATE(D14748,""fr"",""en"")"),"Following a request for a quote; I have less than 1 year of license, my vehicle has not been insured for 3 months because in repair in my neighbor's personal garage, I was insured as a secondary driver on another vehicle for 5 months. My b/m is therefore "&amp;"1. Quote intermediate formula at € 686. Interesting so, but ... after telephone contact I am told that I did not chew the right boxes !!! Vehicle not insured for 3 months so can only be insured in third party formula !!! In addition it leads to penalties "&amp;"on the subscription ... We arrive at € 1040 + 52% and in third party formula only !!! Exponential price !!! They make a lot of advertising on TV, difficult to assume it financially, no doubt.
No, it's not serious. To flee absolutely!")</f>
        <v>Following a request for a quote; I have less than 1 year of license, my vehicle has not been insured for 3 months because in repair in my neighbor's personal garage, I was insured as a secondary driver on another vehicle for 5 months. My b/m is therefore 1. Quote intermediate formula at € 686. Interesting so, but ... after telephone contact I am told that I did not chew the right boxes !!! Vehicle not insured for 3 months so can only be insured in third party formula !!! In addition it leads to penalties on the subscription ... We arrive at € 1040 + 52% and in third party formula only !!! Exponential price !!! They make a lot of advertising on TV, difficult to assume it financially, no doubt.
No, it's not serious. To flee absolutely!</v>
      </c>
    </row>
    <row r="14749" ht="15.75" customHeight="1">
      <c r="A14749" s="1" t="s">
        <v>4807</v>
      </c>
      <c r="B14749" s="1">
        <v>1.0</v>
      </c>
      <c r="C14749" s="1" t="s">
        <v>31197</v>
      </c>
      <c r="D14749" s="1" t="s">
        <v>31198</v>
      </c>
      <c r="E14749" s="1" t="s">
        <v>296</v>
      </c>
      <c r="F14749" s="1" t="s">
        <v>11</v>
      </c>
      <c r="G14749" s="1" t="str">
        <f>IFERROR(__xludf.DUMMYFUNCTION("GOOGLETRANSLATE(D14749,""fr"",""en"")"),"#VALUE!")</f>
        <v>#VALUE!</v>
      </c>
    </row>
    <row r="14750" ht="15.75" customHeight="1">
      <c r="A14750" s="1" t="s">
        <v>31199</v>
      </c>
      <c r="B14750" s="1">
        <v>1.0</v>
      </c>
      <c r="C14750" s="1" t="s">
        <v>31200</v>
      </c>
      <c r="D14750" s="1" t="s">
        <v>31201</v>
      </c>
      <c r="E14750" s="1" t="s">
        <v>250</v>
      </c>
      <c r="F14750" s="1" t="s">
        <v>30</v>
      </c>
      <c r="G14750" s="1" t="str">
        <f>IFERROR(__xludf.DUMMYFUNCTION("GOOGLETRANSLATE(D14750,""fr"",""en"")"),"#VALUE!")</f>
        <v>#VALUE!</v>
      </c>
    </row>
    <row r="14751" ht="15.75" customHeight="1">
      <c r="A14751" s="1" t="s">
        <v>119</v>
      </c>
      <c r="B14751" s="1">
        <v>5.0</v>
      </c>
      <c r="C14751" s="1" t="s">
        <v>31202</v>
      </c>
      <c r="D14751" s="1" t="s">
        <v>31203</v>
      </c>
      <c r="E14751" s="1" t="s">
        <v>10</v>
      </c>
      <c r="F14751" s="1" t="s">
        <v>11</v>
      </c>
      <c r="G14751" s="1" t="str">
        <f>IFERROR(__xludf.DUMMYFUNCTION("GOOGLETRANSLATE(D14751,""fr"",""en"")"),"#VALUE!")</f>
        <v>#VALUE!</v>
      </c>
    </row>
    <row r="14752" ht="15.75" customHeight="1">
      <c r="A14752" s="1" t="s">
        <v>8279</v>
      </c>
      <c r="B14752" s="1">
        <v>1.0</v>
      </c>
      <c r="C14752" s="1" t="s">
        <v>31204</v>
      </c>
      <c r="D14752" s="1" t="s">
        <v>31205</v>
      </c>
      <c r="E14752" s="1" t="s">
        <v>292</v>
      </c>
      <c r="F14752" s="1" t="s">
        <v>11</v>
      </c>
      <c r="G14752" s="1" t="str">
        <f>IFERROR(__xludf.DUMMYFUNCTION("GOOGLETRANSLATE(D14752,""fr"",""en"")"),"#VALUE!")</f>
        <v>#VALUE!</v>
      </c>
    </row>
    <row r="14753" ht="15.75" customHeight="1">
      <c r="A14753" s="1" t="s">
        <v>231</v>
      </c>
      <c r="B14753" s="1">
        <v>4.0</v>
      </c>
      <c r="C14753" s="1" t="s">
        <v>31206</v>
      </c>
      <c r="D14753" s="1" t="s">
        <v>31207</v>
      </c>
      <c r="E14753" s="1" t="s">
        <v>21</v>
      </c>
      <c r="F14753" s="1" t="s">
        <v>11</v>
      </c>
      <c r="G14753" s="1" t="str">
        <f>IFERROR(__xludf.DUMMYFUNCTION("GOOGLETRANSLATE(D14753,""fr"",""en"")"),"#VALUE!")</f>
        <v>#VALUE!</v>
      </c>
    </row>
    <row r="14754" ht="15.75" customHeight="1">
      <c r="A14754" s="1" t="s">
        <v>430</v>
      </c>
      <c r="B14754" s="1">
        <v>5.0</v>
      </c>
      <c r="C14754" s="1" t="s">
        <v>31208</v>
      </c>
      <c r="D14754" s="1" t="s">
        <v>31209</v>
      </c>
      <c r="E14754" s="1" t="s">
        <v>21</v>
      </c>
      <c r="F14754" s="1" t="s">
        <v>11</v>
      </c>
      <c r="G14754" s="1" t="str">
        <f>IFERROR(__xludf.DUMMYFUNCTION("GOOGLETRANSLATE(D14754,""fr"",""en"")"),"#VALUE!")</f>
        <v>#VALUE!</v>
      </c>
    </row>
    <row r="14755" ht="15.75" customHeight="1">
      <c r="A14755" s="1" t="s">
        <v>5989</v>
      </c>
      <c r="B14755" s="1">
        <v>1.0</v>
      </c>
      <c r="C14755" s="1" t="s">
        <v>31210</v>
      </c>
      <c r="D14755" s="1" t="s">
        <v>31211</v>
      </c>
      <c r="E14755" s="1" t="s">
        <v>614</v>
      </c>
      <c r="F14755" s="1" t="s">
        <v>30</v>
      </c>
      <c r="G14755" s="1" t="str">
        <f>IFERROR(__xludf.DUMMYFUNCTION("GOOGLETRANSLATE(D14755,""fr"",""en"")"),"#VALUE!")</f>
        <v>#VALUE!</v>
      </c>
    </row>
    <row r="14756" ht="15.75" customHeight="1">
      <c r="A14756" s="1" t="s">
        <v>31212</v>
      </c>
      <c r="B14756" s="1">
        <v>1.0</v>
      </c>
      <c r="C14756" s="1" t="s">
        <v>31213</v>
      </c>
      <c r="D14756" s="1" t="s">
        <v>31214</v>
      </c>
      <c r="E14756" s="1" t="s">
        <v>373</v>
      </c>
      <c r="F14756" s="1" t="s">
        <v>118</v>
      </c>
      <c r="G14756" s="1" t="str">
        <f>IFERROR(__xludf.DUMMYFUNCTION("GOOGLETRANSLATE(D14756,""fr"",""en"")"),"#VALUE!")</f>
        <v>#VALUE!</v>
      </c>
    </row>
    <row r="14757" ht="15.75" customHeight="1">
      <c r="A14757" s="1" t="s">
        <v>2141</v>
      </c>
      <c r="B14757" s="1">
        <v>4.0</v>
      </c>
      <c r="C14757" s="1" t="s">
        <v>31215</v>
      </c>
      <c r="D14757" s="1" t="s">
        <v>31216</v>
      </c>
      <c r="E14757" s="1" t="s">
        <v>21</v>
      </c>
      <c r="F14757" s="1" t="s">
        <v>11</v>
      </c>
      <c r="G14757" s="1" t="str">
        <f>IFERROR(__xludf.DUMMYFUNCTION("GOOGLETRANSLATE(D14757,""fr"",""en"")"),"#VALUE!")</f>
        <v>#VALUE!</v>
      </c>
    </row>
    <row r="14758" ht="15.75" customHeight="1">
      <c r="A14758" s="1" t="s">
        <v>1110</v>
      </c>
      <c r="B14758" s="1">
        <v>5.0</v>
      </c>
      <c r="C14758" s="1" t="s">
        <v>31217</v>
      </c>
      <c r="D14758" s="1" t="s">
        <v>31218</v>
      </c>
      <c r="E14758" s="1" t="s">
        <v>21</v>
      </c>
      <c r="F14758" s="1" t="s">
        <v>11</v>
      </c>
      <c r="G14758" s="1" t="str">
        <f>IFERROR(__xludf.DUMMYFUNCTION("GOOGLETRANSLATE(D14758,""fr"",""en"")"),"#VALUE!")</f>
        <v>#VALUE!</v>
      </c>
    </row>
    <row r="14759" ht="15.75" customHeight="1">
      <c r="A14759" s="1" t="s">
        <v>3246</v>
      </c>
      <c r="B14759" s="1">
        <v>1.0</v>
      </c>
      <c r="C14759" s="1" t="s">
        <v>31219</v>
      </c>
      <c r="D14759" s="1" t="s">
        <v>31220</v>
      </c>
      <c r="E14759" s="1" t="s">
        <v>273</v>
      </c>
      <c r="F14759" s="1" t="s">
        <v>11</v>
      </c>
      <c r="G14759" s="1" t="str">
        <f>IFERROR(__xludf.DUMMYFUNCTION("GOOGLETRANSLATE(D14759,""fr"",""en"")"),"#VALUE!")</f>
        <v>#VALUE!</v>
      </c>
    </row>
    <row r="14760" ht="15.75" customHeight="1">
      <c r="A14760" s="1" t="s">
        <v>3949</v>
      </c>
      <c r="B14760" s="1">
        <v>1.0</v>
      </c>
      <c r="C14760" s="1" t="s">
        <v>31221</v>
      </c>
      <c r="D14760" s="1" t="s">
        <v>31222</v>
      </c>
      <c r="E14760" s="1" t="s">
        <v>21</v>
      </c>
      <c r="F14760" s="1" t="s">
        <v>11</v>
      </c>
      <c r="G14760" s="1" t="str">
        <f>IFERROR(__xludf.DUMMYFUNCTION("GOOGLETRANSLATE(D14760,""fr"",""en"")"),"#VALUE!")</f>
        <v>#VALUE!</v>
      </c>
    </row>
    <row r="14761" ht="15.75" customHeight="1">
      <c r="A14761" s="1" t="s">
        <v>338</v>
      </c>
      <c r="B14761" s="1">
        <v>5.0</v>
      </c>
      <c r="C14761" s="1" t="s">
        <v>31223</v>
      </c>
      <c r="D14761" s="1" t="s">
        <v>31224</v>
      </c>
      <c r="E14761" s="1" t="s">
        <v>176</v>
      </c>
      <c r="F14761" s="1" t="s">
        <v>66</v>
      </c>
      <c r="G14761" s="1" t="str">
        <f>IFERROR(__xludf.DUMMYFUNCTION("GOOGLETRANSLATE(D14761,""fr"",""en"")"),"#VALUE!")</f>
        <v>#VALUE!</v>
      </c>
    </row>
    <row r="14762" ht="15.75" customHeight="1">
      <c r="A14762" s="1" t="s">
        <v>91</v>
      </c>
      <c r="B14762" s="1">
        <v>2.0</v>
      </c>
      <c r="C14762" s="1" t="s">
        <v>31225</v>
      </c>
      <c r="D14762" s="1" t="s">
        <v>31226</v>
      </c>
      <c r="E14762" s="1" t="s">
        <v>169</v>
      </c>
      <c r="F14762" s="1" t="s">
        <v>11</v>
      </c>
      <c r="G14762" s="1" t="str">
        <f>IFERROR(__xludf.DUMMYFUNCTION("GOOGLETRANSLATE(D14762,""fr"",""en"")"),"#VALUE!")</f>
        <v>#VALUE!</v>
      </c>
    </row>
    <row r="14763" ht="15.75" customHeight="1">
      <c r="A14763" s="1" t="s">
        <v>1918</v>
      </c>
      <c r="B14763" s="1">
        <v>2.0</v>
      </c>
      <c r="C14763" s="1" t="s">
        <v>31227</v>
      </c>
      <c r="D14763" s="1" t="s">
        <v>31228</v>
      </c>
      <c r="E14763" s="1" t="s">
        <v>21</v>
      </c>
      <c r="F14763" s="1" t="s">
        <v>11</v>
      </c>
      <c r="G14763" s="1" t="str">
        <f>IFERROR(__xludf.DUMMYFUNCTION("GOOGLETRANSLATE(D14763,""fr"",""en"")"),"#VALUE!")</f>
        <v>#VALUE!</v>
      </c>
    </row>
    <row r="14764" ht="15.75" customHeight="1">
      <c r="A14764" s="1" t="s">
        <v>1023</v>
      </c>
      <c r="B14764" s="1">
        <v>5.0</v>
      </c>
      <c r="C14764" s="1" t="s">
        <v>31229</v>
      </c>
      <c r="D14764" s="1" t="s">
        <v>31230</v>
      </c>
      <c r="E14764" s="1" t="s">
        <v>176</v>
      </c>
      <c r="F14764" s="1" t="s">
        <v>66</v>
      </c>
      <c r="G14764" s="1" t="str">
        <f>IFERROR(__xludf.DUMMYFUNCTION("GOOGLETRANSLATE(D14764,""fr"",""en"")"),"#VALUE!")</f>
        <v>#VALUE!</v>
      </c>
    </row>
    <row r="14765" ht="15.75" customHeight="1">
      <c r="A14765" s="1" t="s">
        <v>20419</v>
      </c>
      <c r="B14765" s="1">
        <v>1.0</v>
      </c>
      <c r="C14765" s="1" t="s">
        <v>31231</v>
      </c>
      <c r="D14765" s="1" t="s">
        <v>31232</v>
      </c>
      <c r="E14765" s="1" t="s">
        <v>273</v>
      </c>
      <c r="F14765" s="1" t="s">
        <v>110</v>
      </c>
      <c r="G14765" s="1" t="str">
        <f>IFERROR(__xludf.DUMMYFUNCTION("GOOGLETRANSLATE(D14765,""fr"",""en"")"),"#VALUE!")</f>
        <v>#VALUE!</v>
      </c>
    </row>
    <row r="14766" ht="15.75" customHeight="1">
      <c r="A14766" s="1" t="s">
        <v>7200</v>
      </c>
      <c r="B14766" s="1">
        <v>1.0</v>
      </c>
      <c r="C14766" s="1" t="s">
        <v>31233</v>
      </c>
      <c r="D14766" s="1" t="s">
        <v>31234</v>
      </c>
      <c r="E14766" s="1" t="s">
        <v>296</v>
      </c>
      <c r="F14766" s="1" t="s">
        <v>110</v>
      </c>
      <c r="G14766" s="1" t="str">
        <f>IFERROR(__xludf.DUMMYFUNCTION("GOOGLETRANSLATE(D14766,""fr"",""en"")"),"#VALUE!")</f>
        <v>#VALUE!</v>
      </c>
    </row>
    <row r="14767" ht="15.75" customHeight="1">
      <c r="A14767" s="1" t="s">
        <v>20776</v>
      </c>
      <c r="B14767" s="1">
        <v>1.0</v>
      </c>
      <c r="C14767" s="1" t="s">
        <v>31235</v>
      </c>
      <c r="D14767" s="1" t="s">
        <v>31236</v>
      </c>
      <c r="E14767" s="1" t="s">
        <v>25</v>
      </c>
      <c r="F14767" s="1" t="s">
        <v>110</v>
      </c>
      <c r="G14767" s="1" t="str">
        <f>IFERROR(__xludf.DUMMYFUNCTION("GOOGLETRANSLATE(D14767,""fr"",""en"")"),"#VALUE!")</f>
        <v>#VALUE!</v>
      </c>
    </row>
    <row r="14768" ht="15.75" customHeight="1">
      <c r="A14768" s="1" t="s">
        <v>1426</v>
      </c>
      <c r="B14768" s="1">
        <v>2.0</v>
      </c>
      <c r="C14768" s="1" t="s">
        <v>31237</v>
      </c>
      <c r="D14768" s="1" t="s">
        <v>31238</v>
      </c>
      <c r="E14768" s="1" t="s">
        <v>29</v>
      </c>
      <c r="F14768" s="1" t="s">
        <v>30</v>
      </c>
      <c r="G14768" s="1" t="str">
        <f>IFERROR(__xludf.DUMMYFUNCTION("GOOGLETRANSLATE(D14768,""fr"",""en"")"),"#VALUE!")</f>
        <v>#VALUE!</v>
      </c>
    </row>
    <row r="14769" ht="15.75" customHeight="1">
      <c r="A14769" s="1" t="s">
        <v>31239</v>
      </c>
      <c r="B14769" s="1">
        <v>3.0</v>
      </c>
      <c r="C14769" s="1" t="s">
        <v>31240</v>
      </c>
      <c r="D14769" s="1" t="s">
        <v>31241</v>
      </c>
      <c r="E14769" s="1" t="s">
        <v>10</v>
      </c>
      <c r="F14769" s="1" t="s">
        <v>11</v>
      </c>
      <c r="G14769" s="1" t="str">
        <f>IFERROR(__xludf.DUMMYFUNCTION("GOOGLETRANSLATE(D14769,""fr"",""en"")"),"#VALUE!")</f>
        <v>#VALUE!</v>
      </c>
    </row>
    <row r="14770" ht="15.75" customHeight="1">
      <c r="A14770" s="1" t="s">
        <v>5343</v>
      </c>
      <c r="B14770" s="1">
        <v>1.0</v>
      </c>
      <c r="C14770" s="1" t="s">
        <v>31242</v>
      </c>
      <c r="D14770" s="1" t="s">
        <v>31243</v>
      </c>
      <c r="E14770" s="1" t="s">
        <v>73</v>
      </c>
      <c r="F14770" s="1" t="s">
        <v>30</v>
      </c>
      <c r="G14770" s="1" t="str">
        <f>IFERROR(__xludf.DUMMYFUNCTION("GOOGLETRANSLATE(D14770,""fr"",""en"")"),"#VALUE!")</f>
        <v>#VALUE!</v>
      </c>
    </row>
    <row r="14771" ht="15.75" customHeight="1">
      <c r="A14771" s="1" t="s">
        <v>755</v>
      </c>
      <c r="B14771" s="1">
        <v>3.0</v>
      </c>
      <c r="C14771" s="1" t="s">
        <v>31244</v>
      </c>
      <c r="D14771" s="1" t="s">
        <v>31245</v>
      </c>
      <c r="E14771" s="1" t="s">
        <v>21</v>
      </c>
      <c r="F14771" s="1" t="s">
        <v>11</v>
      </c>
      <c r="G14771" s="1" t="str">
        <f>IFERROR(__xludf.DUMMYFUNCTION("GOOGLETRANSLATE(D14771,""fr"",""en"")"),"#VALUE!")</f>
        <v>#VALUE!</v>
      </c>
    </row>
    <row r="14772" ht="15.75" customHeight="1">
      <c r="A14772" s="1" t="s">
        <v>18356</v>
      </c>
      <c r="B14772" s="1">
        <v>3.0</v>
      </c>
      <c r="C14772" s="1" t="s">
        <v>31246</v>
      </c>
      <c r="D14772" s="1" t="s">
        <v>31247</v>
      </c>
      <c r="E14772" s="1" t="s">
        <v>296</v>
      </c>
      <c r="F14772" s="1" t="s">
        <v>48</v>
      </c>
      <c r="G14772" s="1" t="str">
        <f>IFERROR(__xludf.DUMMYFUNCTION("GOOGLETRANSLATE(D14772,""fr"",""en"")"),"#VALUE!")</f>
        <v>#VALUE!</v>
      </c>
    </row>
    <row r="14773" ht="15.75" customHeight="1">
      <c r="A14773" s="1" t="s">
        <v>329</v>
      </c>
      <c r="B14773" s="1">
        <v>3.0</v>
      </c>
      <c r="C14773" s="1" t="s">
        <v>31248</v>
      </c>
      <c r="D14773" s="1" t="s">
        <v>31249</v>
      </c>
      <c r="E14773" s="1" t="s">
        <v>10</v>
      </c>
      <c r="F14773" s="1" t="s">
        <v>11</v>
      </c>
      <c r="G14773" s="1" t="str">
        <f>IFERROR(__xludf.DUMMYFUNCTION("GOOGLETRANSLATE(D14773,""fr"",""en"")"),"#VALUE!")</f>
        <v>#VALUE!</v>
      </c>
    </row>
    <row r="14774" ht="15.75" customHeight="1">
      <c r="A14774" s="1" t="s">
        <v>564</v>
      </c>
      <c r="B14774" s="1">
        <v>3.0</v>
      </c>
      <c r="C14774" s="1" t="s">
        <v>31250</v>
      </c>
      <c r="D14774" s="1" t="s">
        <v>31251</v>
      </c>
      <c r="E14774" s="1" t="s">
        <v>10</v>
      </c>
      <c r="F14774" s="1" t="s">
        <v>11</v>
      </c>
      <c r="G14774" s="1" t="str">
        <f>IFERROR(__xludf.DUMMYFUNCTION("GOOGLETRANSLATE(D14774,""fr"",""en"")"),"#VALUE!")</f>
        <v>#VALUE!</v>
      </c>
    </row>
    <row r="14775" ht="15.75" customHeight="1">
      <c r="A14775" s="1" t="s">
        <v>2854</v>
      </c>
      <c r="B14775" s="1">
        <v>1.0</v>
      </c>
      <c r="C14775" s="1" t="s">
        <v>31252</v>
      </c>
      <c r="D14775" s="1" t="s">
        <v>31253</v>
      </c>
      <c r="E14775" s="1" t="s">
        <v>230</v>
      </c>
      <c r="F14775" s="1" t="s">
        <v>48</v>
      </c>
      <c r="G14775" s="1" t="str">
        <f>IFERROR(__xludf.DUMMYFUNCTION("GOOGLETRANSLATE(D14775,""fr"",""en"")"),"#VALUE!")</f>
        <v>#VALUE!</v>
      </c>
    </row>
    <row r="14776" ht="15.75" customHeight="1">
      <c r="A14776" s="1" t="s">
        <v>632</v>
      </c>
      <c r="B14776" s="1">
        <v>1.0</v>
      </c>
      <c r="C14776" s="1" t="s">
        <v>31254</v>
      </c>
      <c r="D14776" s="1" t="s">
        <v>31255</v>
      </c>
      <c r="E14776" s="1" t="s">
        <v>29</v>
      </c>
      <c r="F14776" s="1" t="s">
        <v>30</v>
      </c>
      <c r="G14776" s="1" t="str">
        <f>IFERROR(__xludf.DUMMYFUNCTION("GOOGLETRANSLATE(D14776,""fr"",""en"")"),"#VALUE!")</f>
        <v>#VALUE!</v>
      </c>
    </row>
    <row r="14777" ht="15.75" customHeight="1">
      <c r="A14777" s="1" t="s">
        <v>132</v>
      </c>
      <c r="B14777" s="1">
        <v>5.0</v>
      </c>
      <c r="C14777" s="1" t="s">
        <v>31256</v>
      </c>
      <c r="D14777" s="1" t="s">
        <v>31257</v>
      </c>
      <c r="E14777" s="1" t="s">
        <v>176</v>
      </c>
      <c r="F14777" s="1" t="s">
        <v>66</v>
      </c>
      <c r="G14777" s="1" t="str">
        <f>IFERROR(__xludf.DUMMYFUNCTION("GOOGLETRANSLATE(D14777,""fr"",""en"")"),"#VALUE!")</f>
        <v>#VALUE!</v>
      </c>
    </row>
    <row r="14778" ht="15.75" customHeight="1">
      <c r="A14778" s="1" t="s">
        <v>10163</v>
      </c>
      <c r="B14778" s="1">
        <v>5.0</v>
      </c>
      <c r="C14778" s="1" t="s">
        <v>31258</v>
      </c>
      <c r="D14778" s="1" t="s">
        <v>31259</v>
      </c>
      <c r="E14778" s="1" t="s">
        <v>273</v>
      </c>
      <c r="F14778" s="1" t="s">
        <v>11</v>
      </c>
      <c r="G14778" s="1" t="str">
        <f>IFERROR(__xludf.DUMMYFUNCTION("GOOGLETRANSLATE(D14778,""fr"",""en"")"),"#VALUE!")</f>
        <v>#VALUE!</v>
      </c>
    </row>
    <row r="14779" ht="15.75" customHeight="1">
      <c r="A14779" s="1" t="s">
        <v>5015</v>
      </c>
      <c r="B14779" s="1">
        <v>2.0</v>
      </c>
      <c r="C14779" s="1" t="s">
        <v>31260</v>
      </c>
      <c r="D14779" s="1" t="s">
        <v>31261</v>
      </c>
      <c r="E14779" s="1" t="s">
        <v>125</v>
      </c>
      <c r="F14779" s="1" t="s">
        <v>11</v>
      </c>
      <c r="G14779" s="1" t="str">
        <f>IFERROR(__xludf.DUMMYFUNCTION("GOOGLETRANSLATE(D14779,""fr"",""en"")"),"#VALUE!")</f>
        <v>#VALUE!</v>
      </c>
    </row>
    <row r="14780" ht="15.75" customHeight="1">
      <c r="A14780" s="1" t="s">
        <v>11925</v>
      </c>
      <c r="B14780" s="1">
        <v>4.0</v>
      </c>
      <c r="C14780" s="1" t="s">
        <v>31262</v>
      </c>
      <c r="D14780" s="1" t="s">
        <v>31263</v>
      </c>
      <c r="E14780" s="1" t="s">
        <v>484</v>
      </c>
      <c r="F14780" s="1" t="s">
        <v>30</v>
      </c>
      <c r="G14780" s="1" t="str">
        <f>IFERROR(__xludf.DUMMYFUNCTION("GOOGLETRANSLATE(D14780,""fr"",""en"")"),"#VALUE!")</f>
        <v>#VALUE!</v>
      </c>
    </row>
    <row r="14781" ht="15.75" customHeight="1">
      <c r="A14781" s="1" t="s">
        <v>3508</v>
      </c>
      <c r="B14781" s="1">
        <v>1.0</v>
      </c>
      <c r="C14781" s="1" t="s">
        <v>31264</v>
      </c>
      <c r="D14781" s="1" t="s">
        <v>31265</v>
      </c>
      <c r="E14781" s="1" t="s">
        <v>827</v>
      </c>
      <c r="F14781" s="1" t="s">
        <v>39</v>
      </c>
      <c r="G14781" s="1" t="str">
        <f>IFERROR(__xludf.DUMMYFUNCTION("GOOGLETRANSLATE(D14781,""fr"",""en"")"),"#VALUE!")</f>
        <v>#VALUE!</v>
      </c>
    </row>
    <row r="14782" ht="15.75" customHeight="1">
      <c r="A14782" s="1" t="s">
        <v>14699</v>
      </c>
      <c r="B14782" s="1">
        <v>1.0</v>
      </c>
      <c r="C14782" s="1" t="s">
        <v>31266</v>
      </c>
      <c r="D14782" s="1" t="s">
        <v>31267</v>
      </c>
      <c r="E14782" s="1" t="s">
        <v>250</v>
      </c>
      <c r="F14782" s="1" t="s">
        <v>30</v>
      </c>
      <c r="G14782" s="1" t="str">
        <f>IFERROR(__xludf.DUMMYFUNCTION("GOOGLETRANSLATE(D14782,""fr"",""en"")"),"#VALUE!")</f>
        <v>#VALUE!</v>
      </c>
    </row>
    <row r="14783" ht="15.75" customHeight="1">
      <c r="A14783" s="1" t="s">
        <v>5488</v>
      </c>
      <c r="B14783" s="1">
        <v>5.0</v>
      </c>
      <c r="C14783" s="1" t="s">
        <v>31268</v>
      </c>
      <c r="D14783" s="1" t="s">
        <v>31269</v>
      </c>
      <c r="E14783" s="1" t="s">
        <v>65</v>
      </c>
      <c r="F14783" s="1" t="s">
        <v>66</v>
      </c>
      <c r="G14783" s="1" t="str">
        <f>IFERROR(__xludf.DUMMYFUNCTION("GOOGLETRANSLATE(D14783,""fr"",""en"")"),"#VALUE!")</f>
        <v>#VALUE!</v>
      </c>
    </row>
    <row r="14784" ht="15.75" customHeight="1">
      <c r="A14784" s="1" t="s">
        <v>4569</v>
      </c>
      <c r="B14784" s="1">
        <v>2.0</v>
      </c>
      <c r="C14784" s="1" t="s">
        <v>31270</v>
      </c>
      <c r="D14784" s="1" t="s">
        <v>31271</v>
      </c>
      <c r="E14784" s="1" t="s">
        <v>10</v>
      </c>
      <c r="F14784" s="1" t="s">
        <v>11</v>
      </c>
      <c r="G14784" s="1" t="str">
        <f>IFERROR(__xludf.DUMMYFUNCTION("GOOGLETRANSLATE(D14784,""fr"",""en"")"),"#VALUE!")</f>
        <v>#VALUE!</v>
      </c>
    </row>
    <row r="14785" ht="15.75" customHeight="1">
      <c r="A14785" s="1" t="s">
        <v>576</v>
      </c>
      <c r="B14785" s="1">
        <v>4.0</v>
      </c>
      <c r="C14785" s="1" t="s">
        <v>31272</v>
      </c>
      <c r="D14785" s="1" t="s">
        <v>31273</v>
      </c>
      <c r="E14785" s="1" t="s">
        <v>176</v>
      </c>
      <c r="F14785" s="1" t="s">
        <v>66</v>
      </c>
      <c r="G14785" s="1" t="str">
        <f>IFERROR(__xludf.DUMMYFUNCTION("GOOGLETRANSLATE(D14785,""fr"",""en"")"),"#VALUE!")</f>
        <v>#VALUE!</v>
      </c>
    </row>
    <row r="14786" ht="15.75" customHeight="1">
      <c r="A14786" s="1" t="s">
        <v>2123</v>
      </c>
      <c r="B14786" s="1">
        <v>1.0</v>
      </c>
      <c r="C14786" s="1" t="s">
        <v>31274</v>
      </c>
      <c r="D14786" s="1" t="s">
        <v>31275</v>
      </c>
      <c r="E14786" s="1" t="s">
        <v>103</v>
      </c>
      <c r="F14786" s="1" t="s">
        <v>48</v>
      </c>
      <c r="G14786" s="1" t="str">
        <f>IFERROR(__xludf.DUMMYFUNCTION("GOOGLETRANSLATE(D14786,""fr"",""en"")"),"#VALUE!")</f>
        <v>#VALUE!</v>
      </c>
    </row>
    <row r="14787" ht="15.75" customHeight="1">
      <c r="A14787" s="1" t="s">
        <v>2747</v>
      </c>
      <c r="B14787" s="1">
        <v>5.0</v>
      </c>
      <c r="C14787" s="1" t="s">
        <v>31276</v>
      </c>
      <c r="D14787" s="1" t="s">
        <v>31277</v>
      </c>
      <c r="E14787" s="1" t="s">
        <v>21</v>
      </c>
      <c r="F14787" s="1" t="s">
        <v>11</v>
      </c>
      <c r="G14787" s="1" t="str">
        <f>IFERROR(__xludf.DUMMYFUNCTION("GOOGLETRANSLATE(D14787,""fr"",""en"")"),"#VALUE!")</f>
        <v>#VALUE!</v>
      </c>
    </row>
    <row r="14788" ht="15.75" customHeight="1">
      <c r="A14788" s="1" t="s">
        <v>7160</v>
      </c>
      <c r="B14788" s="1">
        <v>2.0</v>
      </c>
      <c r="C14788" s="1" t="s">
        <v>31278</v>
      </c>
      <c r="D14788" s="1" t="s">
        <v>31279</v>
      </c>
      <c r="E14788" s="1" t="s">
        <v>176</v>
      </c>
      <c r="F14788" s="1" t="s">
        <v>66</v>
      </c>
      <c r="G14788" s="1" t="str">
        <f>IFERROR(__xludf.DUMMYFUNCTION("GOOGLETRANSLATE(D14788,""fr"",""en"")"),"#VALUE!")</f>
        <v>#VALUE!</v>
      </c>
    </row>
    <row r="14789" ht="15.75" customHeight="1">
      <c r="A14789" s="1" t="s">
        <v>879</v>
      </c>
      <c r="B14789" s="1">
        <v>1.0</v>
      </c>
      <c r="C14789" s="1" t="s">
        <v>31280</v>
      </c>
      <c r="D14789" s="1" t="s">
        <v>31281</v>
      </c>
      <c r="E14789" s="1" t="s">
        <v>750</v>
      </c>
      <c r="F14789" s="1" t="s">
        <v>110</v>
      </c>
      <c r="G14789" s="1" t="str">
        <f>IFERROR(__xludf.DUMMYFUNCTION("GOOGLETRANSLATE(D14789,""fr"",""en"")"),"#VALUE!")</f>
        <v>#VALUE!</v>
      </c>
    </row>
    <row r="14790" ht="15.75" customHeight="1">
      <c r="A14790" s="1" t="s">
        <v>3186</v>
      </c>
      <c r="B14790" s="1">
        <v>2.0</v>
      </c>
      <c r="C14790" s="1" t="s">
        <v>31282</v>
      </c>
      <c r="D14790" s="1" t="s">
        <v>31283</v>
      </c>
      <c r="E14790" s="1" t="s">
        <v>10</v>
      </c>
      <c r="F14790" s="1" t="s">
        <v>11</v>
      </c>
      <c r="G14790" s="1" t="str">
        <f>IFERROR(__xludf.DUMMYFUNCTION("GOOGLETRANSLATE(D14790,""fr"",""en"")"),"#VALUE!")</f>
        <v>#VALUE!</v>
      </c>
    </row>
    <row r="14791" ht="15.75" customHeight="1">
      <c r="A14791" s="1" t="s">
        <v>414</v>
      </c>
      <c r="B14791" s="1">
        <v>3.0</v>
      </c>
      <c r="C14791" s="1" t="s">
        <v>31284</v>
      </c>
      <c r="D14791" s="1" t="s">
        <v>31285</v>
      </c>
      <c r="E14791" s="1" t="s">
        <v>10</v>
      </c>
      <c r="F14791" s="1" t="s">
        <v>11</v>
      </c>
      <c r="G14791" s="1" t="str">
        <f>IFERROR(__xludf.DUMMYFUNCTION("GOOGLETRANSLATE(D14791,""fr"",""en"")"),"#VALUE!")</f>
        <v>#VALUE!</v>
      </c>
    </row>
    <row r="14792" ht="15.75" customHeight="1">
      <c r="A14792" s="1" t="s">
        <v>8212</v>
      </c>
      <c r="B14792" s="1">
        <v>1.0</v>
      </c>
      <c r="C14792" s="1" t="s">
        <v>31286</v>
      </c>
      <c r="D14792" s="1" t="s">
        <v>31287</v>
      </c>
      <c r="E14792" s="1" t="s">
        <v>83</v>
      </c>
      <c r="F14792" s="1" t="s">
        <v>84</v>
      </c>
      <c r="G14792" s="1" t="str">
        <f>IFERROR(__xludf.DUMMYFUNCTION("GOOGLETRANSLATE(D14792,""fr"",""en"")"),"#VALUE!")</f>
        <v>#VALUE!</v>
      </c>
    </row>
    <row r="14793" ht="15.75" customHeight="1">
      <c r="A14793" s="1" t="s">
        <v>147</v>
      </c>
      <c r="B14793" s="1">
        <v>5.0</v>
      </c>
      <c r="C14793" s="1" t="s">
        <v>31288</v>
      </c>
      <c r="D14793" s="1" t="s">
        <v>31289</v>
      </c>
      <c r="E14793" s="1" t="s">
        <v>29</v>
      </c>
      <c r="F14793" s="1" t="s">
        <v>30</v>
      </c>
      <c r="G14793" s="1" t="str">
        <f>IFERROR(__xludf.DUMMYFUNCTION("GOOGLETRANSLATE(D14793,""fr"",""en"")"),"#VALUE!")</f>
        <v>#VALUE!</v>
      </c>
    </row>
    <row r="14794" ht="15.75" customHeight="1">
      <c r="A14794" s="1" t="s">
        <v>314</v>
      </c>
      <c r="B14794" s="1">
        <v>4.0</v>
      </c>
      <c r="C14794" s="1" t="s">
        <v>31290</v>
      </c>
      <c r="D14794" s="1" t="s">
        <v>31291</v>
      </c>
      <c r="E14794" s="1" t="s">
        <v>176</v>
      </c>
      <c r="F14794" s="1" t="s">
        <v>66</v>
      </c>
      <c r="G14794" s="1" t="str">
        <f>IFERROR(__xludf.DUMMYFUNCTION("GOOGLETRANSLATE(D14794,""fr"",""en"")"),"#VALUE!")</f>
        <v>#VALUE!</v>
      </c>
    </row>
    <row r="14795" ht="15.75" customHeight="1">
      <c r="A14795" s="1" t="s">
        <v>62</v>
      </c>
      <c r="B14795" s="1">
        <v>5.0</v>
      </c>
      <c r="C14795" s="1" t="s">
        <v>31292</v>
      </c>
      <c r="D14795" s="1" t="s">
        <v>31293</v>
      </c>
      <c r="E14795" s="1" t="s">
        <v>21</v>
      </c>
      <c r="F14795" s="1" t="s">
        <v>11</v>
      </c>
      <c r="G14795" s="1" t="str">
        <f>IFERROR(__xludf.DUMMYFUNCTION("GOOGLETRANSLATE(D14795,""fr"",""en"")"),"#VALUE!")</f>
        <v>#VALUE!</v>
      </c>
    </row>
    <row r="14796" ht="15.75" customHeight="1">
      <c r="A14796" s="1" t="s">
        <v>3060</v>
      </c>
      <c r="B14796" s="1">
        <v>3.0</v>
      </c>
      <c r="C14796" s="1" t="s">
        <v>31294</v>
      </c>
      <c r="D14796" s="1" t="s">
        <v>31295</v>
      </c>
      <c r="E14796" s="1" t="s">
        <v>10</v>
      </c>
      <c r="F14796" s="1" t="s">
        <v>11</v>
      </c>
      <c r="G14796" s="1" t="str">
        <f>IFERROR(__xludf.DUMMYFUNCTION("GOOGLETRANSLATE(D14796,""fr"",""en"")"),"#VALUE!")</f>
        <v>#VALUE!</v>
      </c>
    </row>
    <row r="14797" ht="15.75" customHeight="1">
      <c r="A14797" s="1" t="s">
        <v>18083</v>
      </c>
      <c r="B14797" s="1">
        <v>3.0</v>
      </c>
      <c r="C14797" s="1" t="s">
        <v>31296</v>
      </c>
      <c r="D14797" s="1" t="s">
        <v>31297</v>
      </c>
      <c r="E14797" s="1" t="s">
        <v>65</v>
      </c>
      <c r="F14797" s="1" t="s">
        <v>66</v>
      </c>
      <c r="G14797" s="1" t="str">
        <f>IFERROR(__xludf.DUMMYFUNCTION("GOOGLETRANSLATE(D14797,""fr"",""en"")"),"#VALUE!")</f>
        <v>#VALUE!</v>
      </c>
    </row>
    <row r="14798" ht="15.75" customHeight="1">
      <c r="A14798" s="1" t="s">
        <v>988</v>
      </c>
      <c r="B14798" s="1">
        <v>5.0</v>
      </c>
      <c r="C14798" s="1" t="s">
        <v>31298</v>
      </c>
      <c r="D14798" s="1" t="s">
        <v>31299</v>
      </c>
      <c r="E14798" s="1" t="s">
        <v>10</v>
      </c>
      <c r="F14798" s="1" t="s">
        <v>11</v>
      </c>
      <c r="G14798" s="1" t="str">
        <f>IFERROR(__xludf.DUMMYFUNCTION("GOOGLETRANSLATE(D14798,""fr"",""en"")"),"#VALUE!")</f>
        <v>#VALUE!</v>
      </c>
    </row>
    <row r="14799" ht="15.75" customHeight="1">
      <c r="A14799" s="1" t="s">
        <v>417</v>
      </c>
      <c r="B14799" s="1">
        <v>5.0</v>
      </c>
      <c r="C14799" s="1" t="s">
        <v>31300</v>
      </c>
      <c r="D14799" s="1" t="s">
        <v>31301</v>
      </c>
      <c r="E14799" s="1" t="s">
        <v>10</v>
      </c>
      <c r="F14799" s="1" t="s">
        <v>11</v>
      </c>
      <c r="G14799" s="1" t="str">
        <f>IFERROR(__xludf.DUMMYFUNCTION("GOOGLETRANSLATE(D14799,""fr"",""en"")"),"#VALUE!")</f>
        <v>#VALUE!</v>
      </c>
    </row>
    <row r="14800" ht="15.75" customHeight="1">
      <c r="A14800" s="1" t="s">
        <v>3060</v>
      </c>
      <c r="B14800" s="1">
        <v>4.0</v>
      </c>
      <c r="C14800" s="1" t="s">
        <v>31302</v>
      </c>
      <c r="D14800" s="1" t="s">
        <v>31303</v>
      </c>
      <c r="E14800" s="1" t="s">
        <v>10</v>
      </c>
      <c r="F14800" s="1" t="s">
        <v>11</v>
      </c>
      <c r="G14800" s="1" t="str">
        <f>IFERROR(__xludf.DUMMYFUNCTION("GOOGLETRANSLATE(D14800,""fr"",""en"")"),"#VALUE!")</f>
        <v>#VALUE!</v>
      </c>
    </row>
    <row r="14801" ht="15.75" customHeight="1">
      <c r="A14801" s="1" t="s">
        <v>1562</v>
      </c>
      <c r="B14801" s="1">
        <v>5.0</v>
      </c>
      <c r="C14801" s="1" t="s">
        <v>31304</v>
      </c>
      <c r="D14801" s="1" t="s">
        <v>31305</v>
      </c>
      <c r="E14801" s="1" t="s">
        <v>10</v>
      </c>
      <c r="F14801" s="1" t="s">
        <v>11</v>
      </c>
      <c r="G14801" s="1" t="str">
        <f>IFERROR(__xludf.DUMMYFUNCTION("GOOGLETRANSLATE(D14801,""fr"",""en"")"),"#VALUE!")</f>
        <v>#VALUE!</v>
      </c>
    </row>
    <row r="14802" ht="15.75" customHeight="1">
      <c r="A14802" s="1" t="s">
        <v>10163</v>
      </c>
      <c r="B14802" s="1">
        <v>1.0</v>
      </c>
      <c r="C14802" s="1" t="s">
        <v>31306</v>
      </c>
      <c r="D14802" s="1" t="s">
        <v>31307</v>
      </c>
      <c r="E14802" s="1" t="s">
        <v>292</v>
      </c>
      <c r="F14802" s="1" t="s">
        <v>11</v>
      </c>
      <c r="G14802" s="1" t="str">
        <f>IFERROR(__xludf.DUMMYFUNCTION("GOOGLETRANSLATE(D14802,""fr"",""en"")"),"#VALUE!")</f>
        <v>#VALUE!</v>
      </c>
    </row>
    <row r="14803" ht="15.75" customHeight="1">
      <c r="A14803" s="1" t="s">
        <v>2712</v>
      </c>
      <c r="B14803" s="1">
        <v>1.0</v>
      </c>
      <c r="C14803" s="1" t="s">
        <v>31308</v>
      </c>
      <c r="D14803" s="1" t="s">
        <v>31309</v>
      </c>
      <c r="E14803" s="1" t="s">
        <v>226</v>
      </c>
      <c r="F14803" s="1" t="s">
        <v>110</v>
      </c>
      <c r="G14803" s="1" t="str">
        <f>IFERROR(__xludf.DUMMYFUNCTION("GOOGLETRANSLATE(D14803,""fr"",""en"")"),"#VALUE!")</f>
        <v>#VALUE!</v>
      </c>
    </row>
    <row r="14804" ht="15.75" customHeight="1">
      <c r="A14804" s="1" t="s">
        <v>31310</v>
      </c>
      <c r="B14804" s="1">
        <v>2.0</v>
      </c>
      <c r="C14804" s="1" t="s">
        <v>31311</v>
      </c>
      <c r="D14804" s="1" t="s">
        <v>31312</v>
      </c>
      <c r="E14804" s="1" t="s">
        <v>484</v>
      </c>
      <c r="F14804" s="1" t="s">
        <v>30</v>
      </c>
      <c r="G14804" s="1" t="str">
        <f>IFERROR(__xludf.DUMMYFUNCTION("GOOGLETRANSLATE(D14804,""fr"",""en"")"),"#VALUE!")</f>
        <v>#VALUE!</v>
      </c>
    </row>
    <row r="14805" ht="15.75" customHeight="1">
      <c r="A14805" s="1" t="s">
        <v>4432</v>
      </c>
      <c r="B14805" s="1">
        <v>1.0</v>
      </c>
      <c r="C14805" s="1" t="s">
        <v>8513</v>
      </c>
      <c r="D14805" s="1" t="s">
        <v>31313</v>
      </c>
      <c r="E14805" s="1" t="s">
        <v>10</v>
      </c>
      <c r="F14805" s="1" t="s">
        <v>110</v>
      </c>
      <c r="G14805" s="1" t="str">
        <f>IFERROR(__xludf.DUMMYFUNCTION("GOOGLETRANSLATE(D14805,""fr"",""en"")"),"#VALUE!")</f>
        <v>#VALUE!</v>
      </c>
    </row>
    <row r="14806" ht="15.75" customHeight="1">
      <c r="A14806" s="1" t="s">
        <v>769</v>
      </c>
      <c r="B14806" s="1">
        <v>5.0</v>
      </c>
      <c r="C14806" s="1" t="s">
        <v>31314</v>
      </c>
      <c r="D14806" s="1" t="s">
        <v>31315</v>
      </c>
      <c r="E14806" s="1" t="s">
        <v>169</v>
      </c>
      <c r="F14806" s="1" t="s">
        <v>11</v>
      </c>
      <c r="G14806" s="1" t="str">
        <f>IFERROR(__xludf.DUMMYFUNCTION("GOOGLETRANSLATE(D14806,""fr"",""en"")"),"#VALUE!")</f>
        <v>#VALUE!</v>
      </c>
    </row>
    <row r="14807" ht="15.75" customHeight="1">
      <c r="A14807" s="1" t="s">
        <v>2022</v>
      </c>
      <c r="B14807" s="1">
        <v>1.0</v>
      </c>
      <c r="C14807" s="1" t="s">
        <v>31316</v>
      </c>
      <c r="D14807" s="1" t="s">
        <v>31317</v>
      </c>
      <c r="E14807" s="1" t="s">
        <v>29</v>
      </c>
      <c r="F14807" s="1" t="s">
        <v>30</v>
      </c>
      <c r="G14807" s="1" t="str">
        <f>IFERROR(__xludf.DUMMYFUNCTION("GOOGLETRANSLATE(D14807,""fr"",""en"")"),"#VALUE!")</f>
        <v>#VALUE!</v>
      </c>
    </row>
    <row r="14808" ht="15.75" customHeight="1">
      <c r="A14808" s="1" t="s">
        <v>11020</v>
      </c>
      <c r="B14808" s="1">
        <v>3.0</v>
      </c>
      <c r="C14808" s="1" t="s">
        <v>31318</v>
      </c>
      <c r="D14808" s="1" t="s">
        <v>31319</v>
      </c>
      <c r="E14808" s="1" t="s">
        <v>554</v>
      </c>
      <c r="F14808" s="1" t="s">
        <v>30</v>
      </c>
      <c r="G14808" s="1" t="str">
        <f>IFERROR(__xludf.DUMMYFUNCTION("GOOGLETRANSLATE(D14808,""fr"",""en"")"),"#VALUE!")</f>
        <v>#VALUE!</v>
      </c>
    </row>
    <row r="14809" ht="15.75" customHeight="1">
      <c r="A14809" s="1" t="s">
        <v>3177</v>
      </c>
      <c r="B14809" s="1">
        <v>2.0</v>
      </c>
      <c r="C14809" s="1" t="s">
        <v>31320</v>
      </c>
      <c r="D14809" s="1" t="s">
        <v>31321</v>
      </c>
      <c r="E14809" s="1" t="s">
        <v>296</v>
      </c>
      <c r="F14809" s="1" t="s">
        <v>110</v>
      </c>
      <c r="G14809" s="1" t="str">
        <f>IFERROR(__xludf.DUMMYFUNCTION("GOOGLETRANSLATE(D14809,""fr"",""en"")"),"#VALUE!")</f>
        <v>#VALUE!</v>
      </c>
    </row>
    <row r="14810" ht="15.75" customHeight="1">
      <c r="A14810" s="1" t="s">
        <v>7854</v>
      </c>
      <c r="B14810" s="1">
        <v>2.0</v>
      </c>
      <c r="C14810" s="1" t="s">
        <v>31322</v>
      </c>
      <c r="D14810" s="1" t="s">
        <v>31323</v>
      </c>
      <c r="E14810" s="1" t="s">
        <v>25</v>
      </c>
      <c r="F14810" s="1" t="s">
        <v>110</v>
      </c>
      <c r="G14810" s="1" t="str">
        <f>IFERROR(__xludf.DUMMYFUNCTION("GOOGLETRANSLATE(D14810,""fr"",""en"")"),"#VALUE!")</f>
        <v>#VALUE!</v>
      </c>
    </row>
    <row r="14811" ht="15.75" customHeight="1">
      <c r="A14811" s="1" t="s">
        <v>594</v>
      </c>
      <c r="B14811" s="1">
        <v>4.0</v>
      </c>
      <c r="C14811" s="1" t="s">
        <v>31324</v>
      </c>
      <c r="D14811" s="1" t="s">
        <v>31325</v>
      </c>
      <c r="E14811" s="1" t="s">
        <v>448</v>
      </c>
      <c r="F14811" s="1" t="s">
        <v>84</v>
      </c>
      <c r="G14811" s="1" t="str">
        <f>IFERROR(__xludf.DUMMYFUNCTION("GOOGLETRANSLATE(D14811,""fr"",""en"")"),"#VALUE!")</f>
        <v>#VALUE!</v>
      </c>
    </row>
    <row r="14812" ht="15.75" customHeight="1">
      <c r="A14812" s="1" t="s">
        <v>1421</v>
      </c>
      <c r="B14812" s="1">
        <v>3.0</v>
      </c>
      <c r="C14812" s="1" t="s">
        <v>31326</v>
      </c>
      <c r="D14812" s="1" t="s">
        <v>31327</v>
      </c>
      <c r="E14812" s="1" t="s">
        <v>10</v>
      </c>
      <c r="F14812" s="1" t="s">
        <v>11</v>
      </c>
      <c r="G14812" s="1" t="str">
        <f>IFERROR(__xludf.DUMMYFUNCTION("GOOGLETRANSLATE(D14812,""fr"",""en"")"),"#VALUE!")</f>
        <v>#VALUE!</v>
      </c>
    </row>
    <row r="14813" ht="15.75" customHeight="1">
      <c r="A14813" s="1" t="s">
        <v>455</v>
      </c>
      <c r="B14813" s="1">
        <v>3.0</v>
      </c>
      <c r="C14813" s="1" t="s">
        <v>31328</v>
      </c>
      <c r="D14813" s="1" t="s">
        <v>31329</v>
      </c>
      <c r="E14813" s="1" t="s">
        <v>484</v>
      </c>
      <c r="F14813" s="1" t="s">
        <v>30</v>
      </c>
      <c r="G14813" s="1" t="str">
        <f>IFERROR(__xludf.DUMMYFUNCTION("GOOGLETRANSLATE(D14813,""fr"",""en"")"),"#VALUE!")</f>
        <v>#VALUE!</v>
      </c>
    </row>
    <row r="14814" ht="15.75" customHeight="1">
      <c r="A14814" s="1" t="s">
        <v>163</v>
      </c>
      <c r="B14814" s="1">
        <v>1.0</v>
      </c>
      <c r="C14814" s="1" t="s">
        <v>31330</v>
      </c>
      <c r="D14814" s="1" t="s">
        <v>31331</v>
      </c>
      <c r="E14814" s="1" t="s">
        <v>29</v>
      </c>
      <c r="F14814" s="1" t="s">
        <v>30</v>
      </c>
      <c r="G14814" s="1" t="str">
        <f>IFERROR(__xludf.DUMMYFUNCTION("GOOGLETRANSLATE(D14814,""fr"",""en"")"),"#VALUE!")</f>
        <v>#VALUE!</v>
      </c>
    </row>
    <row r="14815" ht="15.75" customHeight="1">
      <c r="A14815" s="1" t="s">
        <v>664</v>
      </c>
      <c r="B14815" s="1">
        <v>4.0</v>
      </c>
      <c r="C14815" s="1" t="s">
        <v>31332</v>
      </c>
      <c r="D14815" s="1" t="s">
        <v>31333</v>
      </c>
      <c r="E14815" s="1" t="s">
        <v>10</v>
      </c>
      <c r="F14815" s="1" t="s">
        <v>11</v>
      </c>
      <c r="G14815" s="1" t="str">
        <f>IFERROR(__xludf.DUMMYFUNCTION("GOOGLETRANSLATE(D14815,""fr"",""en"")"),"#VALUE!")</f>
        <v>#VALUE!</v>
      </c>
    </row>
    <row r="14816" ht="15.75" customHeight="1">
      <c r="A14816" s="1" t="s">
        <v>126</v>
      </c>
      <c r="B14816" s="1">
        <v>4.0</v>
      </c>
      <c r="C14816" s="1" t="s">
        <v>31334</v>
      </c>
      <c r="D14816" s="1" t="s">
        <v>31335</v>
      </c>
      <c r="E14816" s="1" t="s">
        <v>176</v>
      </c>
      <c r="F14816" s="1" t="s">
        <v>66</v>
      </c>
      <c r="G14816" s="1" t="str">
        <f>IFERROR(__xludf.DUMMYFUNCTION("GOOGLETRANSLATE(D14816,""fr"",""en"")"),"#VALUE!")</f>
        <v>#VALUE!</v>
      </c>
    </row>
    <row r="14817" ht="15.75" customHeight="1">
      <c r="A14817" s="1" t="s">
        <v>12112</v>
      </c>
      <c r="B14817" s="1">
        <v>4.0</v>
      </c>
      <c r="C14817" s="1" t="s">
        <v>31336</v>
      </c>
      <c r="D14817" s="1" t="s">
        <v>31337</v>
      </c>
      <c r="E14817" s="1" t="s">
        <v>21</v>
      </c>
      <c r="F14817" s="1" t="s">
        <v>11</v>
      </c>
      <c r="G14817" s="1" t="str">
        <f>IFERROR(__xludf.DUMMYFUNCTION("GOOGLETRANSLATE(D14817,""fr"",""en"")"),"I just changed insurance the prices are great and we are well accompanied
I can't say anything yet to take care of a claim because it's all recent
")</f>
        <v>I just changed insurance the prices are great and we are well accompanied
I can't say anything yet to take care of a claim because it's all recent
</v>
      </c>
    </row>
    <row r="14818" ht="15.75" customHeight="1">
      <c r="A14818" s="1" t="s">
        <v>7037</v>
      </c>
      <c r="B14818" s="1">
        <v>2.0</v>
      </c>
      <c r="C14818" s="1" t="s">
        <v>31338</v>
      </c>
      <c r="D14818" s="1" t="s">
        <v>31339</v>
      </c>
      <c r="E14818" s="1" t="s">
        <v>273</v>
      </c>
      <c r="F14818" s="1" t="s">
        <v>110</v>
      </c>
      <c r="G14818" s="1" t="str">
        <f>IFERROR(__xludf.DUMMYFUNCTION("GOOGLETRANSLATE(D14818,""fr"",""en"")"),"#VALUE!")</f>
        <v>#VALUE!</v>
      </c>
    </row>
    <row r="14819" ht="15.75" customHeight="1">
      <c r="A14819" s="1" t="s">
        <v>144</v>
      </c>
      <c r="B14819" s="1">
        <v>4.0</v>
      </c>
      <c r="C14819" s="1" t="s">
        <v>31340</v>
      </c>
      <c r="D14819" s="1" t="s">
        <v>31341</v>
      </c>
      <c r="E14819" s="1" t="s">
        <v>10</v>
      </c>
      <c r="F14819" s="1" t="s">
        <v>11</v>
      </c>
      <c r="G14819" s="1" t="str">
        <f>IFERROR(__xludf.DUMMYFUNCTION("GOOGLETRANSLATE(D14819,""fr"",""en"")"),"#VALUE!")</f>
        <v>#VALUE!</v>
      </c>
    </row>
    <row r="14820" ht="15.75" customHeight="1">
      <c r="A14820" s="1" t="s">
        <v>5195</v>
      </c>
      <c r="B14820" s="1">
        <v>3.0</v>
      </c>
      <c r="C14820" s="1" t="s">
        <v>31342</v>
      </c>
      <c r="D14820" s="1" t="s">
        <v>31343</v>
      </c>
      <c r="E14820" s="1" t="s">
        <v>273</v>
      </c>
      <c r="F14820" s="1" t="s">
        <v>11</v>
      </c>
      <c r="G14820" s="1" t="str">
        <f>IFERROR(__xludf.DUMMYFUNCTION("GOOGLETRANSLATE(D14820,""fr"",""en"")"),"#VALUE!")</f>
        <v>#VALUE!</v>
      </c>
    </row>
    <row r="14821" ht="15.75" customHeight="1">
      <c r="A14821" s="1" t="s">
        <v>18185</v>
      </c>
      <c r="B14821" s="1">
        <v>5.0</v>
      </c>
      <c r="C14821" s="1" t="s">
        <v>31344</v>
      </c>
      <c r="D14821" s="1" t="s">
        <v>31345</v>
      </c>
      <c r="E14821" s="1" t="s">
        <v>21</v>
      </c>
      <c r="F14821" s="1" t="s">
        <v>11</v>
      </c>
      <c r="G14821" s="1" t="str">
        <f>IFERROR(__xludf.DUMMYFUNCTION("GOOGLETRANSLATE(D14821,""fr"",""en"")"),"#VALUE!")</f>
        <v>#VALUE!</v>
      </c>
    </row>
    <row r="14822" ht="15.75" customHeight="1">
      <c r="A14822" s="1" t="s">
        <v>200</v>
      </c>
      <c r="B14822" s="1">
        <v>1.0</v>
      </c>
      <c r="C14822" s="1" t="s">
        <v>31346</v>
      </c>
      <c r="D14822" s="1" t="s">
        <v>31347</v>
      </c>
      <c r="E14822" s="1" t="s">
        <v>109</v>
      </c>
      <c r="F14822" s="1" t="s">
        <v>110</v>
      </c>
      <c r="G14822" s="1" t="str">
        <f>IFERROR(__xludf.DUMMYFUNCTION("GOOGLETRANSLATE(D14822,""fr"",""en"")"),"#VALUE!")</f>
        <v>#VALUE!</v>
      </c>
    </row>
    <row r="14823" ht="15.75" customHeight="1">
      <c r="A14823" s="1" t="s">
        <v>13818</v>
      </c>
      <c r="B14823" s="1">
        <v>1.0</v>
      </c>
      <c r="C14823" s="1" t="s">
        <v>31348</v>
      </c>
      <c r="D14823" s="1" t="s">
        <v>31349</v>
      </c>
      <c r="E14823" s="1" t="s">
        <v>296</v>
      </c>
      <c r="F14823" s="1" t="s">
        <v>110</v>
      </c>
      <c r="G14823" s="1" t="str">
        <f>IFERROR(__xludf.DUMMYFUNCTION("GOOGLETRANSLATE(D14823,""fr"",""en"")"),"#VALUE!")</f>
        <v>#VALUE!</v>
      </c>
    </row>
    <row r="14824" ht="15.75" customHeight="1">
      <c r="A14824" s="1" t="s">
        <v>7341</v>
      </c>
      <c r="B14824" s="1">
        <v>2.0</v>
      </c>
      <c r="C14824" s="1" t="s">
        <v>31350</v>
      </c>
      <c r="D14824" s="1" t="s">
        <v>31351</v>
      </c>
      <c r="E14824" s="1" t="s">
        <v>34</v>
      </c>
      <c r="F14824" s="1" t="s">
        <v>84</v>
      </c>
      <c r="G14824" s="1" t="str">
        <f>IFERROR(__xludf.DUMMYFUNCTION("GOOGLETRANSLATE(D14824,""fr"",""en"")"),"#VALUE!")</f>
        <v>#VALUE!</v>
      </c>
    </row>
    <row r="14825" ht="15.75" customHeight="1">
      <c r="A14825" s="1" t="s">
        <v>1353</v>
      </c>
      <c r="B14825" s="1">
        <v>5.0</v>
      </c>
      <c r="C14825" s="1" t="s">
        <v>31352</v>
      </c>
      <c r="D14825" s="1" t="s">
        <v>31353</v>
      </c>
      <c r="E14825" s="1" t="s">
        <v>65</v>
      </c>
      <c r="F14825" s="1" t="s">
        <v>66</v>
      </c>
      <c r="G14825" s="1" t="str">
        <f>IFERROR(__xludf.DUMMYFUNCTION("GOOGLETRANSLATE(D14825,""fr"",""en"")"),"#VALUE!")</f>
        <v>#VALUE!</v>
      </c>
    </row>
    <row r="14826" ht="15.75" customHeight="1">
      <c r="A14826" s="1" t="s">
        <v>3856</v>
      </c>
      <c r="B14826" s="1">
        <v>4.0</v>
      </c>
      <c r="C14826" s="1" t="s">
        <v>31354</v>
      </c>
      <c r="D14826" s="1" t="s">
        <v>31355</v>
      </c>
      <c r="E14826" s="1" t="s">
        <v>484</v>
      </c>
      <c r="F14826" s="1" t="s">
        <v>30</v>
      </c>
      <c r="G14826" s="1" t="str">
        <f>IFERROR(__xludf.DUMMYFUNCTION("GOOGLETRANSLATE(D14826,""fr"",""en"")"),"#VALUE!")</f>
        <v>#VALUE!</v>
      </c>
    </row>
    <row r="14827" ht="15.75" customHeight="1">
      <c r="A14827" s="1" t="s">
        <v>4474</v>
      </c>
      <c r="B14827" s="1">
        <v>1.0</v>
      </c>
      <c r="C14827" s="1" t="s">
        <v>31063</v>
      </c>
      <c r="D14827" s="1" t="s">
        <v>31356</v>
      </c>
      <c r="E14827" s="1" t="s">
        <v>52</v>
      </c>
      <c r="F14827" s="1" t="s">
        <v>110</v>
      </c>
      <c r="G14827" s="1" t="str">
        <f>IFERROR(__xludf.DUMMYFUNCTION("GOOGLETRANSLATE(D14827,""fr"",""en"")"),"#VALUE!")</f>
        <v>#VALUE!</v>
      </c>
    </row>
    <row r="14828" ht="15.75" customHeight="1">
      <c r="A14828" s="1" t="s">
        <v>30148</v>
      </c>
      <c r="B14828" s="1">
        <v>2.0</v>
      </c>
      <c r="C14828" s="1" t="s">
        <v>31357</v>
      </c>
      <c r="D14828" s="1" t="s">
        <v>31358</v>
      </c>
      <c r="E14828" s="1" t="s">
        <v>273</v>
      </c>
      <c r="F14828" s="1" t="s">
        <v>110</v>
      </c>
      <c r="G14828" s="1" t="str">
        <f>IFERROR(__xludf.DUMMYFUNCTION("GOOGLETRANSLATE(D14828,""fr"",""en"")"),"#VALUE!")</f>
        <v>#VALUE!</v>
      </c>
    </row>
    <row r="14829" ht="15.75" customHeight="1">
      <c r="A14829" s="1" t="s">
        <v>918</v>
      </c>
      <c r="B14829" s="1">
        <v>5.0</v>
      </c>
      <c r="C14829" s="1" t="s">
        <v>31359</v>
      </c>
      <c r="D14829" s="1" t="s">
        <v>31360</v>
      </c>
      <c r="E14829" s="1" t="s">
        <v>65</v>
      </c>
      <c r="F14829" s="1" t="s">
        <v>66</v>
      </c>
      <c r="G14829" s="1" t="str">
        <f>IFERROR(__xludf.DUMMYFUNCTION("GOOGLETRANSLATE(D14829,""fr"",""en"")"),"#VALUE!")</f>
        <v>#VALUE!</v>
      </c>
    </row>
    <row r="14830" ht="15.75" customHeight="1">
      <c r="A14830" s="1" t="s">
        <v>3874</v>
      </c>
      <c r="B14830" s="1">
        <v>2.0</v>
      </c>
      <c r="C14830" s="1" t="s">
        <v>31361</v>
      </c>
      <c r="D14830" s="1" t="s">
        <v>31362</v>
      </c>
      <c r="E14830" s="1" t="s">
        <v>484</v>
      </c>
      <c r="F14830" s="1" t="s">
        <v>30</v>
      </c>
      <c r="G14830" s="1" t="str">
        <f>IFERROR(__xludf.DUMMYFUNCTION("GOOGLETRANSLATE(D14830,""fr"",""en"")"),"#VALUE!")</f>
        <v>#VALUE!</v>
      </c>
    </row>
    <row r="14831" ht="15.75" customHeight="1">
      <c r="A14831" s="1" t="s">
        <v>1358</v>
      </c>
      <c r="B14831" s="1">
        <v>3.0</v>
      </c>
      <c r="C14831" s="1" t="s">
        <v>31363</v>
      </c>
      <c r="D14831" s="1" t="s">
        <v>31364</v>
      </c>
      <c r="E14831" s="1" t="s">
        <v>10</v>
      </c>
      <c r="F14831" s="1" t="s">
        <v>11</v>
      </c>
      <c r="G14831" s="1" t="str">
        <f>IFERROR(__xludf.DUMMYFUNCTION("GOOGLETRANSLATE(D14831,""fr"",""en"")"),"#VALUE!")</f>
        <v>#VALUE!</v>
      </c>
    </row>
    <row r="14832" ht="15.75" customHeight="1">
      <c r="A14832" s="1" t="s">
        <v>4447</v>
      </c>
      <c r="B14832" s="1">
        <v>2.0</v>
      </c>
      <c r="C14832" s="1" t="s">
        <v>31365</v>
      </c>
      <c r="D14832" s="1" t="s">
        <v>31366</v>
      </c>
      <c r="E14832" s="1" t="s">
        <v>10</v>
      </c>
      <c r="F14832" s="1" t="s">
        <v>11</v>
      </c>
      <c r="G14832" s="1" t="str">
        <f>IFERROR(__xludf.DUMMYFUNCTION("GOOGLETRANSLATE(D14832,""fr"",""en"")"),"#VALUE!")</f>
        <v>#VALUE!</v>
      </c>
    </row>
    <row r="14833" ht="15.75" customHeight="1">
      <c r="A14833" s="1" t="s">
        <v>6338</v>
      </c>
      <c r="B14833" s="1">
        <v>1.0</v>
      </c>
      <c r="C14833" s="1" t="s">
        <v>31367</v>
      </c>
      <c r="D14833" s="1" t="s">
        <v>31368</v>
      </c>
      <c r="E14833" s="1" t="s">
        <v>373</v>
      </c>
      <c r="F14833" s="1" t="s">
        <v>118</v>
      </c>
      <c r="G14833" s="1" t="str">
        <f>IFERROR(__xludf.DUMMYFUNCTION("GOOGLETRANSLATE(D14833,""fr"",""en"")"),"#VALUE!")</f>
        <v>#VALUE!</v>
      </c>
    </row>
    <row r="14834" ht="15.75" customHeight="1">
      <c r="A14834" s="1" t="s">
        <v>9762</v>
      </c>
      <c r="B14834" s="1">
        <v>1.0</v>
      </c>
      <c r="C14834" s="1" t="s">
        <v>31369</v>
      </c>
      <c r="D14834" s="1" t="s">
        <v>31370</v>
      </c>
      <c r="E14834" s="1" t="s">
        <v>355</v>
      </c>
      <c r="F14834" s="1" t="s">
        <v>110</v>
      </c>
      <c r="G14834" s="1" t="str">
        <f>IFERROR(__xludf.DUMMYFUNCTION("GOOGLETRANSLATE(D14834,""fr"",""en"")"),"#VALUE!")</f>
        <v>#VALUE!</v>
      </c>
    </row>
    <row r="14835" ht="15.75" customHeight="1">
      <c r="A14835" s="1" t="s">
        <v>4507</v>
      </c>
      <c r="B14835" s="1">
        <v>5.0</v>
      </c>
      <c r="C14835" s="1" t="s">
        <v>31371</v>
      </c>
      <c r="D14835" s="1" t="s">
        <v>31372</v>
      </c>
      <c r="E14835" s="1" t="s">
        <v>21</v>
      </c>
      <c r="F14835" s="1" t="s">
        <v>11</v>
      </c>
      <c r="G14835" s="1" t="str">
        <f>IFERROR(__xludf.DUMMYFUNCTION("GOOGLETRANSLATE(D14835,""fr"",""en"")"),"#VALUE!")</f>
        <v>#VALUE!</v>
      </c>
    </row>
    <row r="14836" ht="15.75" customHeight="1">
      <c r="A14836" s="1" t="s">
        <v>13525</v>
      </c>
      <c r="B14836" s="1">
        <v>5.0</v>
      </c>
      <c r="C14836" s="1" t="s">
        <v>31373</v>
      </c>
      <c r="D14836" s="1" t="s">
        <v>31374</v>
      </c>
      <c r="E14836" s="1" t="s">
        <v>273</v>
      </c>
      <c r="F14836" s="1" t="s">
        <v>11</v>
      </c>
      <c r="G14836" s="1" t="str">
        <f>IFERROR(__xludf.DUMMYFUNCTION("GOOGLETRANSLATE(D14836,""fr"",""en"")"),"Listening insurance, 20 years of loyalty and I do not regret.")</f>
        <v>Listening insurance, 20 years of loyalty and I do not regret.</v>
      </c>
    </row>
    <row r="14837" ht="15.75" customHeight="1">
      <c r="A14837" s="1" t="s">
        <v>1663</v>
      </c>
      <c r="B14837" s="1">
        <v>4.0</v>
      </c>
      <c r="C14837" s="1" t="s">
        <v>31375</v>
      </c>
      <c r="D14837" s="1" t="s">
        <v>31376</v>
      </c>
      <c r="E14837" s="1" t="s">
        <v>21</v>
      </c>
      <c r="F14837" s="1" t="s">
        <v>11</v>
      </c>
      <c r="G14837" s="1" t="str">
        <f>IFERROR(__xludf.DUMMYFUNCTION("GOOGLETRANSLATE(D14837,""fr"",""en"")"),"#VALUE!")</f>
        <v>#VALUE!</v>
      </c>
    </row>
    <row r="14838" ht="15.75" customHeight="1">
      <c r="A14838" s="1" t="s">
        <v>2826</v>
      </c>
      <c r="B14838" s="1">
        <v>3.0</v>
      </c>
      <c r="C14838" s="1" t="s">
        <v>31377</v>
      </c>
      <c r="D14838" s="1" t="s">
        <v>31378</v>
      </c>
      <c r="E14838" s="1" t="s">
        <v>21</v>
      </c>
      <c r="F14838" s="1" t="s">
        <v>11</v>
      </c>
      <c r="G14838" s="1" t="str">
        <f>IFERROR(__xludf.DUMMYFUNCTION("GOOGLETRANSLATE(D14838,""fr"",""en"")"),"#VALUE!")</f>
        <v>#VALUE!</v>
      </c>
    </row>
    <row r="14839" ht="15.75" customHeight="1">
      <c r="A14839" s="1" t="s">
        <v>214</v>
      </c>
      <c r="B14839" s="1">
        <v>1.0</v>
      </c>
      <c r="C14839" s="1" t="s">
        <v>31379</v>
      </c>
      <c r="D14839" s="1" t="s">
        <v>31380</v>
      </c>
      <c r="E14839" s="1" t="s">
        <v>10</v>
      </c>
      <c r="F14839" s="1" t="s">
        <v>11</v>
      </c>
      <c r="G14839" s="1" t="str">
        <f>IFERROR(__xludf.DUMMYFUNCTION("GOOGLETRANSLATE(D14839,""fr"",""en"")"),"#VALUE!")</f>
        <v>#VALUE!</v>
      </c>
    </row>
    <row r="14840" ht="15.75" customHeight="1">
      <c r="A14840" s="1" t="s">
        <v>1324</v>
      </c>
      <c r="B14840" s="1">
        <v>5.0</v>
      </c>
      <c r="C14840" s="1" t="s">
        <v>31381</v>
      </c>
      <c r="D14840" s="1" t="s">
        <v>31382</v>
      </c>
      <c r="E14840" s="1" t="s">
        <v>10</v>
      </c>
      <c r="F14840" s="1" t="s">
        <v>11</v>
      </c>
      <c r="G14840" s="1" t="str">
        <f>IFERROR(__xludf.DUMMYFUNCTION("GOOGLETRANSLATE(D14840,""fr"",""en"")"),"#VALUE!")</f>
        <v>#VALUE!</v>
      </c>
    </row>
    <row r="14841" ht="15.75" customHeight="1">
      <c r="A14841" s="1" t="s">
        <v>2549</v>
      </c>
      <c r="B14841" s="1">
        <v>4.0</v>
      </c>
      <c r="C14841" s="1" t="s">
        <v>31383</v>
      </c>
      <c r="D14841" s="1" t="s">
        <v>31384</v>
      </c>
      <c r="E14841" s="1" t="s">
        <v>10</v>
      </c>
      <c r="F14841" s="1" t="s">
        <v>11</v>
      </c>
      <c r="G14841" s="1" t="str">
        <f>IFERROR(__xludf.DUMMYFUNCTION("GOOGLETRANSLATE(D14841,""fr"",""en"")"),"#VALUE!")</f>
        <v>#VALUE!</v>
      </c>
    </row>
    <row r="14842" ht="15.75" customHeight="1">
      <c r="A14842" s="1" t="s">
        <v>352</v>
      </c>
      <c r="B14842" s="1">
        <v>4.0</v>
      </c>
      <c r="C14842" s="1" t="s">
        <v>31385</v>
      </c>
      <c r="D14842" s="1" t="s">
        <v>31386</v>
      </c>
      <c r="E14842" s="1" t="s">
        <v>614</v>
      </c>
      <c r="F14842" s="1" t="s">
        <v>30</v>
      </c>
      <c r="G14842" s="1" t="str">
        <f>IFERROR(__xludf.DUMMYFUNCTION("GOOGLETRANSLATE(D14842,""fr"",""en"")"),"#VALUE!")</f>
        <v>#VALUE!</v>
      </c>
    </row>
    <row r="14843" ht="15.75" customHeight="1">
      <c r="A14843" s="1" t="s">
        <v>9076</v>
      </c>
      <c r="B14843" s="1">
        <v>1.0</v>
      </c>
      <c r="C14843" s="1" t="s">
        <v>31387</v>
      </c>
      <c r="D14843" s="1" t="s">
        <v>31388</v>
      </c>
      <c r="E14843" s="1" t="s">
        <v>373</v>
      </c>
      <c r="F14843" s="1" t="s">
        <v>118</v>
      </c>
      <c r="G14843" s="1" t="str">
        <f>IFERROR(__xludf.DUMMYFUNCTION("GOOGLETRANSLATE(D14843,""fr"",""en"")"),"#VALUE!")</f>
        <v>#VALUE!</v>
      </c>
    </row>
    <row r="14844" ht="15.75" customHeight="1">
      <c r="A14844" s="1" t="s">
        <v>85</v>
      </c>
      <c r="B14844" s="1">
        <v>4.0</v>
      </c>
      <c r="C14844" s="1" t="s">
        <v>31389</v>
      </c>
      <c r="D14844" s="1" t="s">
        <v>31390</v>
      </c>
      <c r="E14844" s="1" t="s">
        <v>21</v>
      </c>
      <c r="F14844" s="1" t="s">
        <v>11</v>
      </c>
      <c r="G14844" s="1" t="str">
        <f>IFERROR(__xludf.DUMMYFUNCTION("GOOGLETRANSLATE(D14844,""fr"",""en"")"),"#VALUE!")</f>
        <v>#VALUE!</v>
      </c>
    </row>
    <row r="14845" ht="15.75" customHeight="1">
      <c r="A14845" s="1" t="s">
        <v>678</v>
      </c>
      <c r="B14845" s="1">
        <v>4.0</v>
      </c>
      <c r="C14845" s="1" t="s">
        <v>31391</v>
      </c>
      <c r="D14845" s="1" t="s">
        <v>31392</v>
      </c>
      <c r="E14845" s="1" t="s">
        <v>21</v>
      </c>
      <c r="F14845" s="1" t="s">
        <v>11</v>
      </c>
      <c r="G14845" s="1" t="str">
        <f>IFERROR(__xludf.DUMMYFUNCTION("GOOGLETRANSLATE(D14845,""fr"",""en"")"),"#VALUE!")</f>
        <v>#VALUE!</v>
      </c>
    </row>
    <row r="14846" ht="15.75" customHeight="1">
      <c r="A14846" s="1" t="s">
        <v>22934</v>
      </c>
      <c r="B14846" s="1">
        <v>2.0</v>
      </c>
      <c r="C14846" s="1" t="s">
        <v>31393</v>
      </c>
      <c r="D14846" s="1" t="s">
        <v>31394</v>
      </c>
      <c r="E14846" s="1" t="s">
        <v>273</v>
      </c>
      <c r="F14846" s="1" t="s">
        <v>66</v>
      </c>
      <c r="G14846" s="1" t="str">
        <f>IFERROR(__xludf.DUMMYFUNCTION("GOOGLETRANSLATE(D14846,""fr"",""en"")"),"#VALUE!")</f>
        <v>#VALUE!</v>
      </c>
    </row>
    <row r="14847" ht="15.75" customHeight="1">
      <c r="A14847" s="1" t="s">
        <v>6256</v>
      </c>
      <c r="B14847" s="1">
        <v>3.0</v>
      </c>
      <c r="C14847" s="1" t="s">
        <v>31395</v>
      </c>
      <c r="D14847" s="1" t="s">
        <v>31396</v>
      </c>
      <c r="E14847" s="1" t="s">
        <v>614</v>
      </c>
      <c r="F14847" s="1" t="s">
        <v>30</v>
      </c>
      <c r="G14847" s="1" t="str">
        <f>IFERROR(__xludf.DUMMYFUNCTION("GOOGLETRANSLATE(D14847,""fr"",""en"")"),"#VALUE!")</f>
        <v>#VALUE!</v>
      </c>
    </row>
    <row r="14848" ht="15.75" customHeight="1">
      <c r="A14848" s="1" t="s">
        <v>377</v>
      </c>
      <c r="B14848" s="1">
        <v>3.0</v>
      </c>
      <c r="C14848" s="1" t="s">
        <v>31397</v>
      </c>
      <c r="D14848" s="1" t="s">
        <v>31398</v>
      </c>
      <c r="E14848" s="1" t="s">
        <v>10</v>
      </c>
      <c r="F14848" s="1" t="s">
        <v>11</v>
      </c>
      <c r="G14848" s="1" t="str">
        <f>IFERROR(__xludf.DUMMYFUNCTION("GOOGLETRANSLATE(D14848,""fr"",""en"")"),"#VALUE!")</f>
        <v>#VALUE!</v>
      </c>
    </row>
    <row r="14849" ht="15.75" customHeight="1">
      <c r="A14849" s="1" t="s">
        <v>11724</v>
      </c>
      <c r="B14849" s="1">
        <v>4.0</v>
      </c>
      <c r="C14849" s="1" t="s">
        <v>31399</v>
      </c>
      <c r="D14849" s="1" t="s">
        <v>31400</v>
      </c>
      <c r="E14849" s="1" t="s">
        <v>226</v>
      </c>
      <c r="F14849" s="1" t="s">
        <v>110</v>
      </c>
      <c r="G14849" s="1" t="str">
        <f>IFERROR(__xludf.DUMMYFUNCTION("GOOGLETRANSLATE(D14849,""fr"",""en"")"),"#VALUE!")</f>
        <v>#VALUE!</v>
      </c>
    </row>
    <row r="14850" ht="15.75" customHeight="1">
      <c r="A14850" s="1" t="s">
        <v>1068</v>
      </c>
      <c r="B14850" s="1">
        <v>1.0</v>
      </c>
      <c r="C14850" s="1" t="s">
        <v>31401</v>
      </c>
      <c r="D14850" s="1" t="s">
        <v>31402</v>
      </c>
      <c r="E14850" s="1" t="s">
        <v>296</v>
      </c>
      <c r="F14850" s="1" t="s">
        <v>11</v>
      </c>
      <c r="G14850" s="1" t="str">
        <f>IFERROR(__xludf.DUMMYFUNCTION("GOOGLETRANSLATE(D14850,""fr"",""en"")"),"#VALUE!")</f>
        <v>#VALUE!</v>
      </c>
    </row>
    <row r="14851" ht="15.75" customHeight="1">
      <c r="A14851" s="1" t="s">
        <v>2135</v>
      </c>
      <c r="B14851" s="1">
        <v>5.0</v>
      </c>
      <c r="C14851" s="1" t="s">
        <v>31403</v>
      </c>
      <c r="D14851" s="1" t="s">
        <v>31404</v>
      </c>
      <c r="E14851" s="1" t="s">
        <v>10</v>
      </c>
      <c r="F14851" s="1" t="s">
        <v>11</v>
      </c>
      <c r="G14851" s="1" t="str">
        <f>IFERROR(__xludf.DUMMYFUNCTION("GOOGLETRANSLATE(D14851,""fr"",""en"")"),"#VALUE!")</f>
        <v>#VALUE!</v>
      </c>
    </row>
    <row r="14852" ht="15.75" customHeight="1">
      <c r="A14852" s="1" t="s">
        <v>1180</v>
      </c>
      <c r="B14852" s="1">
        <v>5.0</v>
      </c>
      <c r="C14852" s="1" t="s">
        <v>31405</v>
      </c>
      <c r="D14852" s="1" t="s">
        <v>31406</v>
      </c>
      <c r="E14852" s="1" t="s">
        <v>29</v>
      </c>
      <c r="F14852" s="1" t="s">
        <v>30</v>
      </c>
      <c r="G14852" s="1" t="str">
        <f>IFERROR(__xludf.DUMMYFUNCTION("GOOGLETRANSLATE(D14852,""fr"",""en"")"),"#VALUE!")</f>
        <v>#VALUE!</v>
      </c>
    </row>
    <row r="14853" ht="15.75" customHeight="1">
      <c r="A14853" s="1" t="s">
        <v>264</v>
      </c>
      <c r="B14853" s="1">
        <v>1.0</v>
      </c>
      <c r="C14853" s="1" t="s">
        <v>31407</v>
      </c>
      <c r="D14853" s="1" t="s">
        <v>31408</v>
      </c>
      <c r="E14853" s="1" t="s">
        <v>575</v>
      </c>
      <c r="F14853" s="1" t="s">
        <v>48</v>
      </c>
      <c r="G14853" s="1" t="str">
        <f>IFERROR(__xludf.DUMMYFUNCTION("GOOGLETRANSLATE(D14853,""fr"",""en"")"),"#VALUE!")</f>
        <v>#VALUE!</v>
      </c>
    </row>
    <row r="14854" ht="15.75" customHeight="1">
      <c r="A14854" s="1" t="s">
        <v>11761</v>
      </c>
      <c r="B14854" s="1">
        <v>1.0</v>
      </c>
      <c r="C14854" s="1" t="s">
        <v>31409</v>
      </c>
      <c r="D14854" s="1" t="s">
        <v>31410</v>
      </c>
      <c r="E14854" s="1" t="s">
        <v>2053</v>
      </c>
      <c r="F14854" s="1" t="s">
        <v>84</v>
      </c>
      <c r="G14854" s="1" t="str">
        <f>IFERROR(__xludf.DUMMYFUNCTION("GOOGLETRANSLATE(D14854,""fr"",""en"")"),"#VALUE!")</f>
        <v>#VALUE!</v>
      </c>
    </row>
    <row r="14855" ht="15.75" customHeight="1">
      <c r="A14855" s="1" t="s">
        <v>1696</v>
      </c>
      <c r="B14855" s="1">
        <v>1.0</v>
      </c>
      <c r="C14855" s="1" t="s">
        <v>31411</v>
      </c>
      <c r="D14855" s="1" t="s">
        <v>31412</v>
      </c>
      <c r="E14855" s="1" t="s">
        <v>125</v>
      </c>
      <c r="F14855" s="1" t="s">
        <v>11</v>
      </c>
      <c r="G14855" s="1" t="str">
        <f>IFERROR(__xludf.DUMMYFUNCTION("GOOGLETRANSLATE(D14855,""fr"",""en"")"),"#VALUE!")</f>
        <v>#VALUE!</v>
      </c>
    </row>
    <row r="14856" ht="15.75" customHeight="1">
      <c r="A14856" s="1" t="s">
        <v>30471</v>
      </c>
      <c r="B14856" s="1">
        <v>2.0</v>
      </c>
      <c r="C14856" s="1" t="s">
        <v>31413</v>
      </c>
      <c r="D14856" s="1" t="s">
        <v>31414</v>
      </c>
      <c r="E14856" s="1" t="s">
        <v>52</v>
      </c>
      <c r="F14856" s="1" t="s">
        <v>110</v>
      </c>
      <c r="G14856" s="1" t="str">
        <f>IFERROR(__xludf.DUMMYFUNCTION("GOOGLETRANSLATE(D14856,""fr"",""en"")"),"#VALUE!")</f>
        <v>#VALUE!</v>
      </c>
    </row>
    <row r="14857" ht="15.75" customHeight="1">
      <c r="A14857" s="1" t="s">
        <v>3528</v>
      </c>
      <c r="B14857" s="1">
        <v>5.0</v>
      </c>
      <c r="C14857" s="1" t="s">
        <v>31415</v>
      </c>
      <c r="D14857" s="1" t="s">
        <v>31416</v>
      </c>
      <c r="E14857" s="1" t="s">
        <v>10</v>
      </c>
      <c r="F14857" s="1" t="s">
        <v>11</v>
      </c>
      <c r="G14857" s="1" t="str">
        <f>IFERROR(__xludf.DUMMYFUNCTION("GOOGLETRANSLATE(D14857,""fr"",""en"")"),"#VALUE!")</f>
        <v>#VALUE!</v>
      </c>
    </row>
    <row r="14858" ht="15.75" customHeight="1">
      <c r="A14858" s="1" t="s">
        <v>3496</v>
      </c>
      <c r="B14858" s="1">
        <v>4.0</v>
      </c>
      <c r="C14858" s="1" t="s">
        <v>31417</v>
      </c>
      <c r="D14858" s="1" t="s">
        <v>31418</v>
      </c>
      <c r="E14858" s="1" t="s">
        <v>10</v>
      </c>
      <c r="F14858" s="1" t="s">
        <v>11</v>
      </c>
      <c r="G14858" s="1" t="str">
        <f>IFERROR(__xludf.DUMMYFUNCTION("GOOGLETRANSLATE(D14858,""fr"",""en"")"),"#VALUE!")</f>
        <v>#VALUE!</v>
      </c>
    </row>
    <row r="14859" ht="15.75" customHeight="1">
      <c r="A14859" s="1" t="s">
        <v>11462</v>
      </c>
      <c r="B14859" s="1">
        <v>4.0</v>
      </c>
      <c r="C14859" s="1" t="s">
        <v>31419</v>
      </c>
      <c r="D14859" s="1" t="s">
        <v>31420</v>
      </c>
      <c r="E14859" s="1" t="s">
        <v>29</v>
      </c>
      <c r="F14859" s="1" t="s">
        <v>30</v>
      </c>
      <c r="G14859" s="1" t="str">
        <f>IFERROR(__xludf.DUMMYFUNCTION("GOOGLETRANSLATE(D14859,""fr"",""en"")"),"#VALUE!")</f>
        <v>#VALUE!</v>
      </c>
    </row>
    <row r="14860" ht="15.75" customHeight="1">
      <c r="A14860" s="1" t="s">
        <v>3615</v>
      </c>
      <c r="B14860" s="1">
        <v>3.0</v>
      </c>
      <c r="C14860" s="1" t="s">
        <v>3616</v>
      </c>
      <c r="D14860" s="1" t="s">
        <v>3617</v>
      </c>
      <c r="E14860" s="1" t="s">
        <v>10</v>
      </c>
      <c r="F14860" s="1" t="s">
        <v>110</v>
      </c>
      <c r="G14860" s="1" t="str">
        <f>IFERROR(__xludf.DUMMYFUNCTION("GOOGLETRANSLATE(D14860,""fr"",""en"")"),"#VALUE!")</f>
        <v>#VALUE!</v>
      </c>
    </row>
    <row r="14861" ht="15.75" customHeight="1">
      <c r="A14861" s="1" t="s">
        <v>25417</v>
      </c>
      <c r="B14861" s="1">
        <v>1.0</v>
      </c>
      <c r="C14861" s="1" t="s">
        <v>31421</v>
      </c>
      <c r="D14861" s="1" t="s">
        <v>31422</v>
      </c>
      <c r="E14861" s="1" t="s">
        <v>292</v>
      </c>
      <c r="F14861" s="1" t="s">
        <v>11</v>
      </c>
      <c r="G14861" s="1" t="str">
        <f>IFERROR(__xludf.DUMMYFUNCTION("GOOGLETRANSLATE(D14861,""fr"",""en"")"),"#VALUE!")</f>
        <v>#VALUE!</v>
      </c>
    </row>
    <row r="14862" ht="15.75" customHeight="1">
      <c r="A14862" s="1" t="s">
        <v>2896</v>
      </c>
      <c r="B14862" s="1">
        <v>5.0</v>
      </c>
      <c r="C14862" s="1" t="s">
        <v>31423</v>
      </c>
      <c r="D14862" s="1" t="s">
        <v>31424</v>
      </c>
      <c r="E14862" s="1" t="s">
        <v>10</v>
      </c>
      <c r="F14862" s="1" t="s">
        <v>11</v>
      </c>
      <c r="G14862" s="1" t="str">
        <f>IFERROR(__xludf.DUMMYFUNCTION("GOOGLETRANSLATE(D14862,""fr"",""en"")"),"#VALUE!")</f>
        <v>#VALUE!</v>
      </c>
    </row>
    <row r="14863" ht="15.75" customHeight="1">
      <c r="A14863" s="1" t="s">
        <v>1434</v>
      </c>
      <c r="B14863" s="1">
        <v>1.0</v>
      </c>
      <c r="C14863" s="1" t="s">
        <v>31425</v>
      </c>
      <c r="D14863" s="1" t="s">
        <v>31426</v>
      </c>
      <c r="E14863" s="1" t="s">
        <v>43</v>
      </c>
      <c r="F14863" s="1" t="s">
        <v>30</v>
      </c>
      <c r="G14863" s="1" t="str">
        <f>IFERROR(__xludf.DUMMYFUNCTION("GOOGLETRANSLATE(D14863,""fr"",""en"")"),"#VALUE!")</f>
        <v>#VALUE!</v>
      </c>
    </row>
    <row r="14864" ht="15.75" customHeight="1">
      <c r="A14864" s="1" t="s">
        <v>3881</v>
      </c>
      <c r="B14864" s="1">
        <v>1.0</v>
      </c>
      <c r="C14864" s="1" t="s">
        <v>31427</v>
      </c>
      <c r="D14864" s="1" t="s">
        <v>31428</v>
      </c>
      <c r="E14864" s="1" t="s">
        <v>1192</v>
      </c>
      <c r="F14864" s="1" t="s">
        <v>110</v>
      </c>
      <c r="G14864" s="1" t="str">
        <f>IFERROR(__xludf.DUMMYFUNCTION("GOOGLETRANSLATE(D14864,""fr"",""en"")"),"#VALUE!")</f>
        <v>#VALUE!</v>
      </c>
    </row>
    <row r="14865" ht="15.75" customHeight="1">
      <c r="A14865" s="1" t="s">
        <v>62</v>
      </c>
      <c r="B14865" s="1">
        <v>5.0</v>
      </c>
      <c r="C14865" s="1" t="s">
        <v>31429</v>
      </c>
      <c r="D14865" s="1" t="s">
        <v>31430</v>
      </c>
      <c r="E14865" s="1" t="s">
        <v>10</v>
      </c>
      <c r="F14865" s="1" t="s">
        <v>11</v>
      </c>
      <c r="G14865" s="1" t="str">
        <f>IFERROR(__xludf.DUMMYFUNCTION("GOOGLETRANSLATE(D14865,""fr"",""en"")"),"#VALUE!")</f>
        <v>#VALUE!</v>
      </c>
    </row>
    <row r="14866" ht="15.75" customHeight="1">
      <c r="A14866" s="1" t="s">
        <v>4322</v>
      </c>
      <c r="B14866" s="1">
        <v>3.0</v>
      </c>
      <c r="C14866" s="1" t="s">
        <v>31431</v>
      </c>
      <c r="D14866" s="1" t="s">
        <v>31432</v>
      </c>
      <c r="E14866" s="1" t="s">
        <v>292</v>
      </c>
      <c r="F14866" s="1" t="s">
        <v>11</v>
      </c>
      <c r="G14866" s="1" t="str">
        <f>IFERROR(__xludf.DUMMYFUNCTION("GOOGLETRANSLATE(D14866,""fr"",""en"")"),"#VALUE!")</f>
        <v>#VALUE!</v>
      </c>
    </row>
    <row r="14867" ht="15.75" customHeight="1">
      <c r="A14867" s="1" t="s">
        <v>1778</v>
      </c>
      <c r="B14867" s="1">
        <v>5.0</v>
      </c>
      <c r="C14867" s="1" t="s">
        <v>31433</v>
      </c>
      <c r="D14867" s="1" t="s">
        <v>31434</v>
      </c>
      <c r="E14867" s="1" t="s">
        <v>65</v>
      </c>
      <c r="F14867" s="1" t="s">
        <v>66</v>
      </c>
      <c r="G14867" s="1" t="str">
        <f>IFERROR(__xludf.DUMMYFUNCTION("GOOGLETRANSLATE(D14867,""fr"",""en"")"),"#VALUE!")</f>
        <v>#VALUE!</v>
      </c>
    </row>
    <row r="14868" ht="15.75" customHeight="1">
      <c r="A14868" s="1" t="s">
        <v>1107</v>
      </c>
      <c r="B14868" s="1">
        <v>2.0</v>
      </c>
      <c r="C14868" s="1" t="s">
        <v>31435</v>
      </c>
      <c r="D14868" s="1" t="s">
        <v>31436</v>
      </c>
      <c r="E14868" s="1" t="s">
        <v>484</v>
      </c>
      <c r="F14868" s="1" t="s">
        <v>30</v>
      </c>
      <c r="G14868" s="1" t="str">
        <f>IFERROR(__xludf.DUMMYFUNCTION("GOOGLETRANSLATE(D14868,""fr"",""en"")"),"#VALUE!")</f>
        <v>#VALUE!</v>
      </c>
    </row>
    <row r="14869" ht="15.75" customHeight="1">
      <c r="A14869" s="1" t="s">
        <v>716</v>
      </c>
      <c r="B14869" s="1">
        <v>1.0</v>
      </c>
      <c r="C14869" s="1" t="s">
        <v>31437</v>
      </c>
      <c r="D14869" s="1" t="s">
        <v>31438</v>
      </c>
      <c r="E14869" s="1" t="s">
        <v>273</v>
      </c>
      <c r="F14869" s="1" t="s">
        <v>11</v>
      </c>
      <c r="G14869" s="1" t="str">
        <f>IFERROR(__xludf.DUMMYFUNCTION("GOOGLETRANSLATE(D14869,""fr"",""en"")"),"#VALUE!")</f>
        <v>#VALUE!</v>
      </c>
    </row>
    <row r="14870" ht="15.75" customHeight="1">
      <c r="A14870" s="1" t="s">
        <v>10733</v>
      </c>
      <c r="B14870" s="1">
        <v>5.0</v>
      </c>
      <c r="C14870" s="1" t="s">
        <v>31439</v>
      </c>
      <c r="D14870" s="1" t="s">
        <v>31440</v>
      </c>
      <c r="E14870" s="1" t="s">
        <v>614</v>
      </c>
      <c r="F14870" s="1" t="s">
        <v>30</v>
      </c>
      <c r="G14870" s="1" t="str">
        <f>IFERROR(__xludf.DUMMYFUNCTION("GOOGLETRANSLATE(D14870,""fr"",""en"")"),"#VALUE!")</f>
        <v>#VALUE!</v>
      </c>
    </row>
    <row r="14871" ht="15.75" customHeight="1">
      <c r="A14871" s="1" t="s">
        <v>16196</v>
      </c>
      <c r="B14871" s="1">
        <v>2.0</v>
      </c>
      <c r="C14871" s="1" t="s">
        <v>31441</v>
      </c>
      <c r="D14871" s="1" t="s">
        <v>31442</v>
      </c>
      <c r="E14871" s="1" t="s">
        <v>109</v>
      </c>
      <c r="F14871" s="1" t="s">
        <v>11</v>
      </c>
      <c r="G14871" s="1" t="str">
        <f>IFERROR(__xludf.DUMMYFUNCTION("GOOGLETRANSLATE(D14871,""fr"",""en"")"),"#VALUE!")</f>
        <v>#VALUE!</v>
      </c>
    </row>
    <row r="14872" ht="15.75" customHeight="1">
      <c r="A14872" s="1" t="s">
        <v>458</v>
      </c>
      <c r="B14872" s="1">
        <v>3.0</v>
      </c>
      <c r="C14872" s="1" t="s">
        <v>31443</v>
      </c>
      <c r="D14872" s="1" t="s">
        <v>31444</v>
      </c>
      <c r="E14872" s="1" t="s">
        <v>25</v>
      </c>
      <c r="F14872" s="1" t="s">
        <v>11</v>
      </c>
      <c r="G14872" s="1" t="str">
        <f>IFERROR(__xludf.DUMMYFUNCTION("GOOGLETRANSLATE(D14872,""fr"",""en"")"),"#VALUE!")</f>
        <v>#VALUE!</v>
      </c>
    </row>
    <row r="14873" ht="15.75" customHeight="1">
      <c r="A14873" s="1" t="s">
        <v>893</v>
      </c>
      <c r="B14873" s="1">
        <v>4.0</v>
      </c>
      <c r="C14873" s="1" t="s">
        <v>31445</v>
      </c>
      <c r="D14873" s="1" t="s">
        <v>31446</v>
      </c>
      <c r="E14873" s="1" t="s">
        <v>10</v>
      </c>
      <c r="F14873" s="1" t="s">
        <v>11</v>
      </c>
      <c r="G14873" s="1" t="str">
        <f>IFERROR(__xludf.DUMMYFUNCTION("GOOGLETRANSLATE(D14873,""fr"",""en"")"),"#VALUE!")</f>
        <v>#VALUE!</v>
      </c>
    </row>
    <row r="14874" ht="15.75" customHeight="1">
      <c r="A14874" s="1" t="s">
        <v>4945</v>
      </c>
      <c r="B14874" s="1">
        <v>3.0</v>
      </c>
      <c r="C14874" s="1" t="s">
        <v>31447</v>
      </c>
      <c r="D14874" s="1" t="s">
        <v>31448</v>
      </c>
      <c r="E14874" s="1" t="s">
        <v>21</v>
      </c>
      <c r="F14874" s="1" t="s">
        <v>11</v>
      </c>
      <c r="G14874" s="1" t="str">
        <f>IFERROR(__xludf.DUMMYFUNCTION("GOOGLETRANSLATE(D14874,""fr"",""en"")"),"#VALUE!")</f>
        <v>#VALUE!</v>
      </c>
    </row>
    <row r="14875" ht="15.75" customHeight="1">
      <c r="A14875" s="1" t="s">
        <v>67</v>
      </c>
      <c r="B14875" s="1">
        <v>3.0</v>
      </c>
      <c r="C14875" s="1" t="s">
        <v>31449</v>
      </c>
      <c r="D14875" s="1" t="s">
        <v>31450</v>
      </c>
      <c r="E14875" s="1" t="s">
        <v>423</v>
      </c>
      <c r="F14875" s="1" t="s">
        <v>30</v>
      </c>
      <c r="G14875" s="1" t="str">
        <f>IFERROR(__xludf.DUMMYFUNCTION("GOOGLETRANSLATE(D14875,""fr"",""en"")"),"#VALUE!")</f>
        <v>#VALUE!</v>
      </c>
    </row>
    <row r="14876" ht="15.75" customHeight="1">
      <c r="A14876" s="1" t="s">
        <v>9780</v>
      </c>
      <c r="B14876" s="1">
        <v>2.0</v>
      </c>
      <c r="C14876" s="1" t="s">
        <v>31451</v>
      </c>
      <c r="D14876" s="1" t="s">
        <v>31452</v>
      </c>
      <c r="E14876" s="1" t="s">
        <v>273</v>
      </c>
      <c r="F14876" s="1" t="s">
        <v>110</v>
      </c>
      <c r="G14876" s="1" t="str">
        <f>IFERROR(__xludf.DUMMYFUNCTION("GOOGLETRANSLATE(D14876,""fr"",""en"")"),"#VALUE!")</f>
        <v>#VALUE!</v>
      </c>
    </row>
    <row r="14877" ht="15.75" customHeight="1">
      <c r="A14877" s="1" t="s">
        <v>67</v>
      </c>
      <c r="B14877" s="1">
        <v>5.0</v>
      </c>
      <c r="C14877" s="1" t="s">
        <v>31453</v>
      </c>
      <c r="D14877" s="1" t="s">
        <v>31454</v>
      </c>
      <c r="E14877" s="1" t="s">
        <v>21</v>
      </c>
      <c r="F14877" s="1" t="s">
        <v>11</v>
      </c>
      <c r="G14877" s="1" t="str">
        <f>IFERROR(__xludf.DUMMYFUNCTION("GOOGLETRANSLATE(D14877,""fr"",""en"")"),"#VALUE!")</f>
        <v>#VALUE!</v>
      </c>
    </row>
    <row r="14878" ht="15.75" customHeight="1">
      <c r="A14878" s="1" t="s">
        <v>187</v>
      </c>
      <c r="B14878" s="1">
        <v>4.0</v>
      </c>
      <c r="C14878" s="1" t="s">
        <v>31455</v>
      </c>
      <c r="D14878" s="1" t="s">
        <v>31456</v>
      </c>
      <c r="E14878" s="1" t="s">
        <v>21</v>
      </c>
      <c r="F14878" s="1" t="s">
        <v>11</v>
      </c>
      <c r="G14878" s="1" t="str">
        <f>IFERROR(__xludf.DUMMYFUNCTION("GOOGLETRANSLATE(D14878,""fr"",""en"")"),"#VALUE!")</f>
        <v>#VALUE!</v>
      </c>
    </row>
    <row r="14879" ht="15.75" customHeight="1">
      <c r="A14879" s="1" t="s">
        <v>2801</v>
      </c>
      <c r="B14879" s="1">
        <v>5.0</v>
      </c>
      <c r="C14879" s="1" t="s">
        <v>31457</v>
      </c>
      <c r="D14879" s="1" t="s">
        <v>31458</v>
      </c>
      <c r="E14879" s="1" t="s">
        <v>614</v>
      </c>
      <c r="F14879" s="1" t="s">
        <v>30</v>
      </c>
      <c r="G14879" s="1" t="str">
        <f>IFERROR(__xludf.DUMMYFUNCTION("GOOGLETRANSLATE(D14879,""fr"",""en"")"),"#VALUE!")</f>
        <v>#VALUE!</v>
      </c>
    </row>
    <row r="14880" ht="15.75" customHeight="1">
      <c r="A14880" s="1" t="s">
        <v>8877</v>
      </c>
      <c r="B14880" s="1">
        <v>1.0</v>
      </c>
      <c r="C14880" s="1" t="s">
        <v>31459</v>
      </c>
      <c r="D14880" s="1" t="s">
        <v>31460</v>
      </c>
      <c r="E14880" s="1" t="s">
        <v>65</v>
      </c>
      <c r="F14880" s="1" t="s">
        <v>66</v>
      </c>
      <c r="G14880" s="1" t="str">
        <f>IFERROR(__xludf.DUMMYFUNCTION("GOOGLETRANSLATE(D14880,""fr"",""en"")"),"#VALUE!")</f>
        <v>#VALUE!</v>
      </c>
    </row>
    <row r="14881" ht="15.75" customHeight="1">
      <c r="A14881" s="1" t="s">
        <v>15179</v>
      </c>
      <c r="B14881" s="1">
        <v>1.0</v>
      </c>
      <c r="C14881" s="1" t="s">
        <v>31461</v>
      </c>
      <c r="D14881" s="1" t="s">
        <v>31462</v>
      </c>
      <c r="E14881" s="1" t="s">
        <v>52</v>
      </c>
      <c r="F14881" s="1" t="s">
        <v>110</v>
      </c>
      <c r="G14881" s="1" t="str">
        <f>IFERROR(__xludf.DUMMYFUNCTION("GOOGLETRANSLATE(D14881,""fr"",""en"")"),"#VALUE!")</f>
        <v>#VALUE!</v>
      </c>
    </row>
    <row r="14882" ht="15.75" customHeight="1">
      <c r="A14882" s="1" t="s">
        <v>4477</v>
      </c>
      <c r="B14882" s="1">
        <v>2.0</v>
      </c>
      <c r="C14882" s="1" t="s">
        <v>31463</v>
      </c>
      <c r="D14882" s="1" t="s">
        <v>31464</v>
      </c>
      <c r="E14882" s="1" t="s">
        <v>10</v>
      </c>
      <c r="F14882" s="1" t="s">
        <v>11</v>
      </c>
      <c r="G14882" s="1" t="str">
        <f>IFERROR(__xludf.DUMMYFUNCTION("GOOGLETRANSLATE(D14882,""fr"",""en"")"),"#VALUE!")</f>
        <v>#VALUE!</v>
      </c>
    </row>
    <row r="14883" ht="15.75" customHeight="1">
      <c r="A14883" s="1" t="s">
        <v>17473</v>
      </c>
      <c r="B14883" s="1">
        <v>2.0</v>
      </c>
      <c r="C14883" s="1" t="s">
        <v>31465</v>
      </c>
      <c r="D14883" s="1" t="s">
        <v>31466</v>
      </c>
      <c r="E14883" s="1" t="s">
        <v>226</v>
      </c>
      <c r="F14883" s="1" t="s">
        <v>110</v>
      </c>
      <c r="G14883" s="1" t="str">
        <f>IFERROR(__xludf.DUMMYFUNCTION("GOOGLETRANSLATE(D14883,""fr"",""en"")"),"#VALUE!")</f>
        <v>#VALUE!</v>
      </c>
    </row>
    <row r="14884" ht="15.75" customHeight="1">
      <c r="A14884" s="1" t="s">
        <v>281</v>
      </c>
      <c r="B14884" s="1">
        <v>4.0</v>
      </c>
      <c r="C14884" s="1" t="s">
        <v>31467</v>
      </c>
      <c r="D14884" s="1" t="s">
        <v>31468</v>
      </c>
      <c r="E14884" s="1" t="s">
        <v>10</v>
      </c>
      <c r="F14884" s="1" t="s">
        <v>11</v>
      </c>
      <c r="G14884" s="1" t="str">
        <f>IFERROR(__xludf.DUMMYFUNCTION("GOOGLETRANSLATE(D14884,""fr"",""en"")"),"#VALUE!")</f>
        <v>#VALUE!</v>
      </c>
    </row>
    <row r="14885" ht="15.75" customHeight="1">
      <c r="A14885" s="1" t="s">
        <v>100</v>
      </c>
      <c r="B14885" s="1">
        <v>3.0</v>
      </c>
      <c r="C14885" s="1" t="s">
        <v>31469</v>
      </c>
      <c r="D14885" s="1" t="s">
        <v>31470</v>
      </c>
      <c r="E14885" s="1" t="s">
        <v>10</v>
      </c>
      <c r="F14885" s="1" t="s">
        <v>11</v>
      </c>
      <c r="G14885" s="1" t="str">
        <f>IFERROR(__xludf.DUMMYFUNCTION("GOOGLETRANSLATE(D14885,""fr"",""en"")"),"#VALUE!")</f>
        <v>#VALUE!</v>
      </c>
    </row>
    <row r="14886" ht="15.75" customHeight="1">
      <c r="A14886" s="1" t="s">
        <v>380</v>
      </c>
      <c r="B14886" s="1">
        <v>1.0</v>
      </c>
      <c r="C14886" s="1" t="s">
        <v>31471</v>
      </c>
      <c r="D14886" s="1" t="s">
        <v>31472</v>
      </c>
      <c r="E14886" s="1" t="s">
        <v>750</v>
      </c>
      <c r="F14886" s="1" t="s">
        <v>110</v>
      </c>
      <c r="G14886" s="1" t="str">
        <f>IFERROR(__xludf.DUMMYFUNCTION("GOOGLETRANSLATE(D14886,""fr"",""en"")"),"#VALUE!")</f>
        <v>#VALUE!</v>
      </c>
    </row>
    <row r="14887" ht="15.75" customHeight="1">
      <c r="A14887" s="1" t="s">
        <v>755</v>
      </c>
      <c r="B14887" s="1">
        <v>3.0</v>
      </c>
      <c r="C14887" s="1" t="s">
        <v>31473</v>
      </c>
      <c r="D14887" s="1" t="s">
        <v>31474</v>
      </c>
      <c r="E14887" s="1" t="s">
        <v>34</v>
      </c>
      <c r="F14887" s="1" t="s">
        <v>30</v>
      </c>
      <c r="G14887" s="1" t="str">
        <f>IFERROR(__xludf.DUMMYFUNCTION("GOOGLETRANSLATE(D14887,""fr"",""en"")"),"#VALUE!")</f>
        <v>#VALUE!</v>
      </c>
    </row>
    <row r="14888" ht="15.75" customHeight="1">
      <c r="A14888" s="1" t="s">
        <v>6225</v>
      </c>
      <c r="B14888" s="1">
        <v>1.0</v>
      </c>
      <c r="C14888" s="1" t="s">
        <v>31475</v>
      </c>
      <c r="D14888" s="1" t="s">
        <v>31476</v>
      </c>
      <c r="E14888" s="1" t="s">
        <v>614</v>
      </c>
      <c r="F14888" s="1" t="s">
        <v>30</v>
      </c>
      <c r="G14888" s="1" t="str">
        <f>IFERROR(__xludf.DUMMYFUNCTION("GOOGLETRANSLATE(D14888,""fr"",""en"")"),"#VALUE!")</f>
        <v>#VALUE!</v>
      </c>
    </row>
    <row r="14889" ht="15.75" customHeight="1">
      <c r="A14889" s="1" t="s">
        <v>311</v>
      </c>
      <c r="B14889" s="1">
        <v>1.0</v>
      </c>
      <c r="C14889" s="1" t="s">
        <v>31477</v>
      </c>
      <c r="D14889" s="1" t="s">
        <v>31478</v>
      </c>
      <c r="E14889" s="1" t="s">
        <v>554</v>
      </c>
      <c r="F14889" s="1" t="s">
        <v>30</v>
      </c>
      <c r="G14889" s="1" t="str">
        <f>IFERROR(__xludf.DUMMYFUNCTION("GOOGLETRANSLATE(D14889,""fr"",""en"")"),"#VALUE!")</f>
        <v>#VALUE!</v>
      </c>
    </row>
    <row r="14890" ht="15.75" customHeight="1">
      <c r="A14890" s="1" t="s">
        <v>1629</v>
      </c>
      <c r="B14890" s="1">
        <v>5.0</v>
      </c>
      <c r="C14890" s="1" t="s">
        <v>31479</v>
      </c>
      <c r="D14890" s="1" t="s">
        <v>31480</v>
      </c>
      <c r="E14890" s="1" t="s">
        <v>2102</v>
      </c>
      <c r="F14890" s="1" t="s">
        <v>66</v>
      </c>
      <c r="G14890" s="1" t="str">
        <f>IFERROR(__xludf.DUMMYFUNCTION("GOOGLETRANSLATE(D14890,""fr"",""en"")"),"#VALUE!")</f>
        <v>#VALUE!</v>
      </c>
    </row>
    <row r="14891" ht="15.75" customHeight="1">
      <c r="A14891" s="1" t="s">
        <v>430</v>
      </c>
      <c r="B14891" s="1">
        <v>4.0</v>
      </c>
      <c r="C14891" s="1" t="s">
        <v>31481</v>
      </c>
      <c r="D14891" s="1" t="s">
        <v>31482</v>
      </c>
      <c r="E14891" s="1" t="s">
        <v>21</v>
      </c>
      <c r="F14891" s="1" t="s">
        <v>11</v>
      </c>
      <c r="G14891" s="1" t="str">
        <f>IFERROR(__xludf.DUMMYFUNCTION("GOOGLETRANSLATE(D14891,""fr"",""en"")"),"#VALUE!")</f>
        <v>#VALUE!</v>
      </c>
    </row>
    <row r="14892" ht="15.75" customHeight="1">
      <c r="A14892" s="1" t="s">
        <v>9414</v>
      </c>
      <c r="B14892" s="1">
        <v>1.0</v>
      </c>
      <c r="C14892" s="1" t="s">
        <v>31483</v>
      </c>
      <c r="D14892" s="1" t="s">
        <v>31484</v>
      </c>
      <c r="E14892" s="1" t="s">
        <v>614</v>
      </c>
      <c r="F14892" s="1" t="s">
        <v>30</v>
      </c>
      <c r="G14892" s="1" t="str">
        <f>IFERROR(__xludf.DUMMYFUNCTION("GOOGLETRANSLATE(D14892,""fr"",""en"")"),"#VALUE!")</f>
        <v>#VALUE!</v>
      </c>
    </row>
    <row r="14893" ht="15.75" customHeight="1">
      <c r="A14893" s="1" t="s">
        <v>985</v>
      </c>
      <c r="B14893" s="1">
        <v>2.0</v>
      </c>
      <c r="C14893" s="1" t="s">
        <v>31485</v>
      </c>
      <c r="D14893" s="1" t="s">
        <v>31486</v>
      </c>
      <c r="E14893" s="1" t="s">
        <v>373</v>
      </c>
      <c r="F14893" s="1" t="s">
        <v>30</v>
      </c>
      <c r="G14893" s="1" t="str">
        <f>IFERROR(__xludf.DUMMYFUNCTION("GOOGLETRANSLATE(D14893,""fr"",""en"")"),"#VALUE!")</f>
        <v>#VALUE!</v>
      </c>
    </row>
    <row r="14894" ht="15.75" customHeight="1">
      <c r="A14894" s="1" t="s">
        <v>1062</v>
      </c>
      <c r="B14894" s="1">
        <v>5.0</v>
      </c>
      <c r="C14894" s="1" t="s">
        <v>31487</v>
      </c>
      <c r="D14894" s="1" t="s">
        <v>31488</v>
      </c>
      <c r="E14894" s="1" t="s">
        <v>10</v>
      </c>
      <c r="F14894" s="1" t="s">
        <v>11</v>
      </c>
      <c r="G14894" s="1" t="str">
        <f>IFERROR(__xludf.DUMMYFUNCTION("GOOGLETRANSLATE(D14894,""fr"",""en"")"),"#VALUE!")</f>
        <v>#VALUE!</v>
      </c>
    </row>
    <row r="14895" ht="15.75" customHeight="1">
      <c r="A14895" s="1" t="s">
        <v>1482</v>
      </c>
      <c r="B14895" s="1">
        <v>5.0</v>
      </c>
      <c r="C14895" s="1" t="s">
        <v>31489</v>
      </c>
      <c r="D14895" s="1" t="s">
        <v>31490</v>
      </c>
      <c r="E14895" s="1" t="s">
        <v>176</v>
      </c>
      <c r="F14895" s="1" t="s">
        <v>66</v>
      </c>
      <c r="G14895" s="1" t="str">
        <f>IFERROR(__xludf.DUMMYFUNCTION("GOOGLETRANSLATE(D14895,""fr"",""en"")"),"#VALUE!")</f>
        <v>#VALUE!</v>
      </c>
    </row>
    <row r="14896" ht="15.75" customHeight="1">
      <c r="A14896" s="1" t="s">
        <v>20801</v>
      </c>
      <c r="B14896" s="1">
        <v>3.0</v>
      </c>
      <c r="C14896" s="1" t="s">
        <v>31491</v>
      </c>
      <c r="D14896" s="1" t="s">
        <v>31492</v>
      </c>
      <c r="E14896" s="1" t="s">
        <v>280</v>
      </c>
      <c r="F14896" s="1" t="s">
        <v>11</v>
      </c>
      <c r="G14896" s="1" t="str">
        <f>IFERROR(__xludf.DUMMYFUNCTION("GOOGLETRANSLATE(D14896,""fr"",""en"")"),"#VALUE!")</f>
        <v>#VALUE!</v>
      </c>
    </row>
    <row r="14897" ht="15.75" customHeight="1">
      <c r="A14897" s="1" t="s">
        <v>1020</v>
      </c>
      <c r="B14897" s="1">
        <v>4.0</v>
      </c>
      <c r="C14897" s="1" t="s">
        <v>31493</v>
      </c>
      <c r="D14897" s="1" t="s">
        <v>31494</v>
      </c>
      <c r="E14897" s="1" t="s">
        <v>21</v>
      </c>
      <c r="F14897" s="1" t="s">
        <v>11</v>
      </c>
      <c r="G14897" s="1" t="str">
        <f>IFERROR(__xludf.DUMMYFUNCTION("GOOGLETRANSLATE(D14897,""fr"",""en"")"),"#VALUE!")</f>
        <v>#VALUE!</v>
      </c>
    </row>
    <row r="14898" ht="15.75" customHeight="1">
      <c r="A14898" s="1" t="s">
        <v>2109</v>
      </c>
      <c r="B14898" s="1">
        <v>3.0</v>
      </c>
      <c r="C14898" s="1" t="s">
        <v>31495</v>
      </c>
      <c r="D14898" s="1" t="s">
        <v>31496</v>
      </c>
      <c r="E14898" s="1" t="s">
        <v>10</v>
      </c>
      <c r="F14898" s="1" t="s">
        <v>11</v>
      </c>
      <c r="G14898" s="1" t="str">
        <f>IFERROR(__xludf.DUMMYFUNCTION("GOOGLETRANSLATE(D14898,""fr"",""en"")"),"#VALUE!")</f>
        <v>#VALUE!</v>
      </c>
    </row>
    <row r="14899" ht="15.75" customHeight="1">
      <c r="A14899" s="1" t="s">
        <v>686</v>
      </c>
      <c r="B14899" s="1">
        <v>5.0</v>
      </c>
      <c r="C14899" s="1" t="s">
        <v>31497</v>
      </c>
      <c r="D14899" s="1" t="s">
        <v>31498</v>
      </c>
      <c r="E14899" s="1" t="s">
        <v>21</v>
      </c>
      <c r="F14899" s="1" t="s">
        <v>11</v>
      </c>
      <c r="G14899" s="1" t="str">
        <f>IFERROR(__xludf.DUMMYFUNCTION("GOOGLETRANSLATE(D14899,""fr"",""en"")"),"#VALUE!")</f>
        <v>#VALUE!</v>
      </c>
    </row>
    <row r="14900" ht="15.75" customHeight="1">
      <c r="A14900" s="1" t="s">
        <v>3496</v>
      </c>
      <c r="B14900" s="1">
        <v>4.0</v>
      </c>
      <c r="C14900" s="1" t="s">
        <v>31499</v>
      </c>
      <c r="D14900" s="1" t="s">
        <v>31500</v>
      </c>
      <c r="E14900" s="1" t="s">
        <v>10</v>
      </c>
      <c r="F14900" s="1" t="s">
        <v>11</v>
      </c>
      <c r="G14900" s="1" t="str">
        <f>IFERROR(__xludf.DUMMYFUNCTION("GOOGLETRANSLATE(D14900,""fr"",""en"")"),"#VALUE!")</f>
        <v>#VALUE!</v>
      </c>
    </row>
    <row r="14901" ht="15.75" customHeight="1">
      <c r="A14901" s="1" t="s">
        <v>2325</v>
      </c>
      <c r="B14901" s="1">
        <v>2.0</v>
      </c>
      <c r="C14901" s="1" t="s">
        <v>31501</v>
      </c>
      <c r="D14901" s="1" t="s">
        <v>31502</v>
      </c>
      <c r="E14901" s="1" t="s">
        <v>21</v>
      </c>
      <c r="F14901" s="1" t="s">
        <v>11</v>
      </c>
      <c r="G14901" s="1" t="str">
        <f>IFERROR(__xludf.DUMMYFUNCTION("GOOGLETRANSLATE(D14901,""fr"",""en"")"),"#VALUE!")</f>
        <v>#VALUE!</v>
      </c>
    </row>
    <row r="14902" ht="15.75" customHeight="1">
      <c r="A14902" s="1" t="s">
        <v>4722</v>
      </c>
      <c r="B14902" s="1">
        <v>1.0</v>
      </c>
      <c r="C14902" s="1" t="s">
        <v>31503</v>
      </c>
      <c r="D14902" s="1" t="s">
        <v>31504</v>
      </c>
      <c r="E14902" s="1" t="s">
        <v>10</v>
      </c>
      <c r="F14902" s="1" t="s">
        <v>11</v>
      </c>
      <c r="G14902" s="1" t="str">
        <f>IFERROR(__xludf.DUMMYFUNCTION("GOOGLETRANSLATE(D14902,""fr"",""en"")"),"#VALUE!")</f>
        <v>#VALUE!</v>
      </c>
    </row>
    <row r="14903" ht="15.75" customHeight="1">
      <c r="A14903" s="1" t="s">
        <v>398</v>
      </c>
      <c r="B14903" s="1">
        <v>2.0</v>
      </c>
      <c r="C14903" s="1" t="s">
        <v>31505</v>
      </c>
      <c r="D14903" s="1" t="s">
        <v>31506</v>
      </c>
      <c r="E14903" s="1" t="s">
        <v>25</v>
      </c>
      <c r="F14903" s="1" t="s">
        <v>110</v>
      </c>
      <c r="G14903" s="1" t="str">
        <f>IFERROR(__xludf.DUMMYFUNCTION("GOOGLETRANSLATE(D14903,""fr"",""en"")"),"#VALUE!")</f>
        <v>#VALUE!</v>
      </c>
    </row>
    <row r="14904" ht="15.75" customHeight="1">
      <c r="A14904" s="1" t="s">
        <v>6355</v>
      </c>
      <c r="B14904" s="1">
        <v>3.0</v>
      </c>
      <c r="C14904" s="1" t="s">
        <v>31507</v>
      </c>
      <c r="D14904" s="1" t="s">
        <v>31508</v>
      </c>
      <c r="E14904" s="1" t="s">
        <v>25</v>
      </c>
      <c r="F14904" s="1" t="s">
        <v>11</v>
      </c>
      <c r="G14904" s="1" t="str">
        <f>IFERROR(__xludf.DUMMYFUNCTION("GOOGLETRANSLATE(D14904,""fr"",""en"")"),"#VALUE!")</f>
        <v>#VALUE!</v>
      </c>
    </row>
    <row r="14905" ht="15.75" customHeight="1">
      <c r="A14905" s="1" t="s">
        <v>3022</v>
      </c>
      <c r="B14905" s="1">
        <v>5.0</v>
      </c>
      <c r="C14905" s="1" t="s">
        <v>31509</v>
      </c>
      <c r="D14905" s="1" t="s">
        <v>31510</v>
      </c>
      <c r="E14905" s="1" t="s">
        <v>21</v>
      </c>
      <c r="F14905" s="1" t="s">
        <v>11</v>
      </c>
      <c r="G14905" s="1" t="str">
        <f>IFERROR(__xludf.DUMMYFUNCTION("GOOGLETRANSLATE(D14905,""fr"",""en"")"),"#VALUE!")</f>
        <v>#VALUE!</v>
      </c>
    </row>
    <row r="14906" ht="15.75" customHeight="1">
      <c r="A14906" s="1" t="s">
        <v>1699</v>
      </c>
      <c r="B14906" s="1">
        <v>1.0</v>
      </c>
      <c r="C14906" s="1" t="s">
        <v>31511</v>
      </c>
      <c r="D14906" s="1" t="s">
        <v>31512</v>
      </c>
      <c r="E14906" s="1" t="s">
        <v>109</v>
      </c>
      <c r="F14906" s="1" t="s">
        <v>110</v>
      </c>
      <c r="G14906" s="1" t="str">
        <f>IFERROR(__xludf.DUMMYFUNCTION("GOOGLETRANSLATE(D14906,""fr"",""en"")"),"#VALUE!")</f>
        <v>#VALUE!</v>
      </c>
    </row>
    <row r="14907" ht="15.75" customHeight="1">
      <c r="A14907" s="1" t="s">
        <v>656</v>
      </c>
      <c r="B14907" s="1">
        <v>4.0</v>
      </c>
      <c r="C14907" s="1" t="s">
        <v>31513</v>
      </c>
      <c r="D14907" s="1" t="s">
        <v>31514</v>
      </c>
      <c r="E14907" s="1" t="s">
        <v>484</v>
      </c>
      <c r="F14907" s="1" t="s">
        <v>30</v>
      </c>
      <c r="G14907" s="1" t="str">
        <f>IFERROR(__xludf.DUMMYFUNCTION("GOOGLETRANSLATE(D14907,""fr"",""en"")"),"#VALUE!")</f>
        <v>#VALUE!</v>
      </c>
    </row>
    <row r="14908" ht="15.75" customHeight="1">
      <c r="A14908" s="1" t="s">
        <v>3988</v>
      </c>
      <c r="B14908" s="1">
        <v>4.0</v>
      </c>
      <c r="C14908" s="1" t="s">
        <v>31515</v>
      </c>
      <c r="D14908" s="1" t="s">
        <v>31516</v>
      </c>
      <c r="E14908" s="1" t="s">
        <v>614</v>
      </c>
      <c r="F14908" s="1" t="s">
        <v>30</v>
      </c>
      <c r="G14908" s="1" t="str">
        <f>IFERROR(__xludf.DUMMYFUNCTION("GOOGLETRANSLATE(D14908,""fr"",""en"")"),"#VALUE!")</f>
        <v>#VALUE!</v>
      </c>
    </row>
    <row r="14909" ht="15.75" customHeight="1">
      <c r="A14909" s="1" t="s">
        <v>1426</v>
      </c>
      <c r="B14909" s="1">
        <v>5.0</v>
      </c>
      <c r="C14909" s="1" t="s">
        <v>31517</v>
      </c>
      <c r="D14909" s="1" t="s">
        <v>31518</v>
      </c>
      <c r="E14909" s="1" t="s">
        <v>21</v>
      </c>
      <c r="F14909" s="1" t="s">
        <v>11</v>
      </c>
      <c r="G14909" s="1" t="str">
        <f>IFERROR(__xludf.DUMMYFUNCTION("GOOGLETRANSLATE(D14909,""fr"",""en"")"),"#VALUE!")</f>
        <v>#VALUE!</v>
      </c>
    </row>
    <row r="14910" ht="15.75" customHeight="1">
      <c r="A14910" s="1" t="s">
        <v>9444</v>
      </c>
      <c r="B14910" s="1">
        <v>1.0</v>
      </c>
      <c r="C14910" s="1" t="s">
        <v>31519</v>
      </c>
      <c r="D14910" s="1" t="s">
        <v>31520</v>
      </c>
      <c r="E14910" s="1" t="s">
        <v>21</v>
      </c>
      <c r="F14910" s="1" t="s">
        <v>11</v>
      </c>
      <c r="G14910" s="1" t="str">
        <f>IFERROR(__xludf.DUMMYFUNCTION("GOOGLETRANSLATE(D14910,""fr"",""en"")"),"#VALUE!")</f>
        <v>#VALUE!</v>
      </c>
    </row>
    <row r="14911" ht="15.75" customHeight="1">
      <c r="A14911" s="1" t="s">
        <v>449</v>
      </c>
      <c r="B14911" s="1">
        <v>4.0</v>
      </c>
      <c r="C14911" s="1" t="s">
        <v>31521</v>
      </c>
      <c r="D14911" s="1" t="s">
        <v>31522</v>
      </c>
      <c r="E14911" s="1" t="s">
        <v>484</v>
      </c>
      <c r="F14911" s="1" t="s">
        <v>30</v>
      </c>
      <c r="G14911" s="1" t="str">
        <f>IFERROR(__xludf.DUMMYFUNCTION("GOOGLETRANSLATE(D14911,""fr"",""en"")"),"#VALUE!")</f>
        <v>#VALUE!</v>
      </c>
    </row>
    <row r="14912" ht="15.75" customHeight="1">
      <c r="A14912" s="1" t="s">
        <v>585</v>
      </c>
      <c r="B14912" s="1">
        <v>4.0</v>
      </c>
      <c r="C14912" s="1" t="s">
        <v>31523</v>
      </c>
      <c r="D14912" s="1" t="s">
        <v>31524</v>
      </c>
      <c r="E14912" s="1" t="s">
        <v>21</v>
      </c>
      <c r="F14912" s="1" t="s">
        <v>11</v>
      </c>
      <c r="G14912" s="1" t="str">
        <f>IFERROR(__xludf.DUMMYFUNCTION("GOOGLETRANSLATE(D14912,""fr"",""en"")"),"#VALUE!")</f>
        <v>#VALUE!</v>
      </c>
    </row>
    <row r="14913" ht="15.75" customHeight="1">
      <c r="A14913" s="1" t="s">
        <v>1113</v>
      </c>
      <c r="B14913" s="1">
        <v>4.0</v>
      </c>
      <c r="C14913" s="1" t="s">
        <v>31525</v>
      </c>
      <c r="D14913" s="1" t="s">
        <v>31526</v>
      </c>
      <c r="E14913" s="1" t="s">
        <v>65</v>
      </c>
      <c r="F14913" s="1" t="s">
        <v>66</v>
      </c>
      <c r="G14913" s="1" t="str">
        <f>IFERROR(__xludf.DUMMYFUNCTION("GOOGLETRANSLATE(D14913,""fr"",""en"")"),"#VALUE!")</f>
        <v>#VALUE!</v>
      </c>
    </row>
    <row r="14914" ht="15.75" customHeight="1">
      <c r="A14914" s="1" t="s">
        <v>673</v>
      </c>
      <c r="B14914" s="1">
        <v>4.0</v>
      </c>
      <c r="C14914" s="1" t="s">
        <v>31527</v>
      </c>
      <c r="D14914" s="1" t="s">
        <v>31528</v>
      </c>
      <c r="E14914" s="1" t="s">
        <v>10</v>
      </c>
      <c r="F14914" s="1" t="s">
        <v>11</v>
      </c>
      <c r="G14914" s="1" t="str">
        <f>IFERROR(__xludf.DUMMYFUNCTION("GOOGLETRANSLATE(D14914,""fr"",""en"")"),"#VALUE!")</f>
        <v>#VALUE!</v>
      </c>
    </row>
    <row r="14915" ht="15.75" customHeight="1">
      <c r="A14915" s="1" t="s">
        <v>12623</v>
      </c>
      <c r="B14915" s="1">
        <v>1.0</v>
      </c>
      <c r="C14915" s="1" t="s">
        <v>31529</v>
      </c>
      <c r="D14915" s="1" t="s">
        <v>31530</v>
      </c>
      <c r="E14915" s="1" t="s">
        <v>614</v>
      </c>
      <c r="F14915" s="1" t="s">
        <v>30</v>
      </c>
      <c r="G14915" s="1" t="str">
        <f>IFERROR(__xludf.DUMMYFUNCTION("GOOGLETRANSLATE(D14915,""fr"",""en"")"),"#VALUE!")</f>
        <v>#VALUE!</v>
      </c>
    </row>
    <row r="14916" ht="15.75" customHeight="1">
      <c r="A14916" s="1" t="s">
        <v>1361</v>
      </c>
      <c r="B14916" s="1">
        <v>3.0</v>
      </c>
      <c r="C14916" s="1" t="s">
        <v>31531</v>
      </c>
      <c r="D14916" s="1" t="s">
        <v>31532</v>
      </c>
      <c r="E14916" s="1" t="s">
        <v>34</v>
      </c>
      <c r="F14916" s="1" t="s">
        <v>30</v>
      </c>
      <c r="G14916" s="1" t="str">
        <f>IFERROR(__xludf.DUMMYFUNCTION("GOOGLETRANSLATE(D14916,""fr"",""en"")"),"#VALUE!")</f>
        <v>#VALUE!</v>
      </c>
    </row>
    <row r="14917" ht="15.75" customHeight="1">
      <c r="A14917" s="1" t="s">
        <v>281</v>
      </c>
      <c r="B14917" s="1">
        <v>5.0</v>
      </c>
      <c r="C14917" s="1" t="s">
        <v>31533</v>
      </c>
      <c r="D14917" s="1" t="s">
        <v>31534</v>
      </c>
      <c r="E14917" s="1" t="s">
        <v>10</v>
      </c>
      <c r="F14917" s="1" t="s">
        <v>11</v>
      </c>
      <c r="G14917" s="1" t="str">
        <f>IFERROR(__xludf.DUMMYFUNCTION("GOOGLETRANSLATE(D14917,""fr"",""en"")"),"#VALUE!")</f>
        <v>#VALUE!</v>
      </c>
    </row>
    <row r="14918" ht="15.75" customHeight="1">
      <c r="A14918" s="1" t="s">
        <v>7186</v>
      </c>
      <c r="B14918" s="1">
        <v>3.0</v>
      </c>
      <c r="C14918" s="1" t="s">
        <v>31535</v>
      </c>
      <c r="D14918" s="1" t="s">
        <v>31536</v>
      </c>
      <c r="E14918" s="1" t="s">
        <v>125</v>
      </c>
      <c r="F14918" s="1" t="s">
        <v>11</v>
      </c>
      <c r="G14918" s="1" t="str">
        <f>IFERROR(__xludf.DUMMYFUNCTION("GOOGLETRANSLATE(D14918,""fr"",""en"")"),"#VALUE!")</f>
        <v>#VALUE!</v>
      </c>
    </row>
    <row r="14919" ht="15.75" customHeight="1">
      <c r="A14919" s="1" t="s">
        <v>4162</v>
      </c>
      <c r="B14919" s="1">
        <v>1.0</v>
      </c>
      <c r="C14919" s="1" t="s">
        <v>31537</v>
      </c>
      <c r="D14919" s="1" t="s">
        <v>31538</v>
      </c>
      <c r="E14919" s="1" t="s">
        <v>43</v>
      </c>
      <c r="F14919" s="1" t="s">
        <v>30</v>
      </c>
      <c r="G14919" s="1" t="str">
        <f>IFERROR(__xludf.DUMMYFUNCTION("GOOGLETRANSLATE(D14919,""fr"",""en"")"),"#VALUE!")</f>
        <v>#VALUE!</v>
      </c>
    </row>
    <row r="14920" ht="15.75" customHeight="1">
      <c r="A14920" s="1" t="s">
        <v>264</v>
      </c>
      <c r="B14920" s="1">
        <v>4.0</v>
      </c>
      <c r="C14920" s="1" t="s">
        <v>31539</v>
      </c>
      <c r="D14920" s="1" t="s">
        <v>31540</v>
      </c>
      <c r="E14920" s="1" t="s">
        <v>10</v>
      </c>
      <c r="F14920" s="1" t="s">
        <v>11</v>
      </c>
      <c r="G14920" s="1" t="str">
        <f>IFERROR(__xludf.DUMMYFUNCTION("GOOGLETRANSLATE(D14920,""fr"",""en"")"),"#VALUE!")</f>
        <v>#VALUE!</v>
      </c>
    </row>
    <row r="14921" ht="15.75" customHeight="1">
      <c r="A14921" s="1" t="s">
        <v>3859</v>
      </c>
      <c r="B14921" s="1">
        <v>2.0</v>
      </c>
      <c r="C14921" s="1" t="s">
        <v>31541</v>
      </c>
      <c r="D14921" s="1" t="s">
        <v>31542</v>
      </c>
      <c r="E14921" s="1" t="s">
        <v>226</v>
      </c>
      <c r="F14921" s="1" t="s">
        <v>11</v>
      </c>
      <c r="G14921" s="1" t="str">
        <f>IFERROR(__xludf.DUMMYFUNCTION("GOOGLETRANSLATE(D14921,""fr"",""en"")"),"#VALUE!")</f>
        <v>#VALUE!</v>
      </c>
    </row>
    <row r="14922" ht="15.75" customHeight="1">
      <c r="A14922" s="1" t="s">
        <v>11369</v>
      </c>
      <c r="B14922" s="1">
        <v>3.0</v>
      </c>
      <c r="C14922" s="1" t="s">
        <v>31543</v>
      </c>
      <c r="D14922" s="1" t="s">
        <v>31544</v>
      </c>
      <c r="E14922" s="1" t="s">
        <v>575</v>
      </c>
      <c r="F14922" s="1" t="s">
        <v>48</v>
      </c>
      <c r="G14922" s="1" t="str">
        <f>IFERROR(__xludf.DUMMYFUNCTION("GOOGLETRANSLATE(D14922,""fr"",""en"")"),"#VALUE!")</f>
        <v>#VALUE!</v>
      </c>
    </row>
    <row r="14923" ht="15.75" customHeight="1">
      <c r="A14923" s="1" t="s">
        <v>2533</v>
      </c>
      <c r="B14923" s="1">
        <v>4.0</v>
      </c>
      <c r="C14923" s="1" t="s">
        <v>31545</v>
      </c>
      <c r="D14923" s="1" t="s">
        <v>31546</v>
      </c>
      <c r="E14923" s="1" t="s">
        <v>21</v>
      </c>
      <c r="F14923" s="1" t="s">
        <v>11</v>
      </c>
      <c r="G14923" s="1" t="str">
        <f>IFERROR(__xludf.DUMMYFUNCTION("GOOGLETRANSLATE(D14923,""fr"",""en"")"),"#VALUE!")</f>
        <v>#VALUE!</v>
      </c>
    </row>
    <row r="14924" ht="15.75" customHeight="1">
      <c r="A14924" s="1" t="s">
        <v>1218</v>
      </c>
      <c r="B14924" s="1">
        <v>1.0</v>
      </c>
      <c r="C14924" s="1" t="s">
        <v>31547</v>
      </c>
      <c r="D14924" s="1" t="s">
        <v>31548</v>
      </c>
      <c r="E14924" s="1" t="s">
        <v>38</v>
      </c>
      <c r="F14924" s="1" t="s">
        <v>39</v>
      </c>
      <c r="G14924" s="1" t="str">
        <f>IFERROR(__xludf.DUMMYFUNCTION("GOOGLETRANSLATE(D14924,""fr"",""en"")"),"#VALUE!")</f>
        <v>#VALUE!</v>
      </c>
    </row>
    <row r="14925" ht="15.75" customHeight="1">
      <c r="A14925" s="1" t="s">
        <v>2034</v>
      </c>
      <c r="B14925" s="1">
        <v>1.0</v>
      </c>
      <c r="C14925" s="1" t="s">
        <v>31549</v>
      </c>
      <c r="D14925" s="1" t="s">
        <v>31550</v>
      </c>
      <c r="E14925" s="1" t="s">
        <v>226</v>
      </c>
      <c r="F14925" s="1" t="s">
        <v>11</v>
      </c>
      <c r="G14925" s="1" t="str">
        <f>IFERROR(__xludf.DUMMYFUNCTION("GOOGLETRANSLATE(D14925,""fr"",""en"")"),"#VALUE!")</f>
        <v>#VALUE!</v>
      </c>
    </row>
    <row r="14926" ht="15.75" customHeight="1">
      <c r="A14926" s="1" t="s">
        <v>1833</v>
      </c>
      <c r="B14926" s="1">
        <v>2.0</v>
      </c>
      <c r="C14926" s="1" t="s">
        <v>31551</v>
      </c>
      <c r="D14926" s="1" t="s">
        <v>31552</v>
      </c>
      <c r="E14926" s="1" t="s">
        <v>10</v>
      </c>
      <c r="F14926" s="1" t="s">
        <v>11</v>
      </c>
      <c r="G14926" s="1" t="str">
        <f>IFERROR(__xludf.DUMMYFUNCTION("GOOGLETRANSLATE(D14926,""fr"",""en"")"),"#VALUE!")</f>
        <v>#VALUE!</v>
      </c>
    </row>
    <row r="14927" ht="15.75" customHeight="1">
      <c r="A14927" s="1" t="s">
        <v>147</v>
      </c>
      <c r="B14927" s="1">
        <v>4.0</v>
      </c>
      <c r="C14927" s="1" t="s">
        <v>31553</v>
      </c>
      <c r="D14927" s="1" t="s">
        <v>31554</v>
      </c>
      <c r="E14927" s="1" t="s">
        <v>21</v>
      </c>
      <c r="F14927" s="1" t="s">
        <v>11</v>
      </c>
      <c r="G14927" s="1" t="str">
        <f>IFERROR(__xludf.DUMMYFUNCTION("GOOGLETRANSLATE(D14927,""fr"",""en"")"),"#VALUE!")</f>
        <v>#VALUE!</v>
      </c>
    </row>
    <row r="14928" ht="15.75" customHeight="1">
      <c r="A14928" s="1" t="s">
        <v>3925</v>
      </c>
      <c r="B14928" s="1">
        <v>3.0</v>
      </c>
      <c r="C14928" s="1" t="s">
        <v>31555</v>
      </c>
      <c r="D14928" s="1" t="s">
        <v>31556</v>
      </c>
      <c r="E14928" s="1" t="s">
        <v>484</v>
      </c>
      <c r="F14928" s="1" t="s">
        <v>30</v>
      </c>
      <c r="G14928" s="1" t="str">
        <f>IFERROR(__xludf.DUMMYFUNCTION("GOOGLETRANSLATE(D14928,""fr"",""en"")"),"#VALUE!")</f>
        <v>#VALUE!</v>
      </c>
    </row>
    <row r="14929" ht="15.75" customHeight="1">
      <c r="A14929" s="1" t="s">
        <v>569</v>
      </c>
      <c r="B14929" s="1">
        <v>5.0</v>
      </c>
      <c r="C14929" s="1" t="s">
        <v>31557</v>
      </c>
      <c r="D14929" s="1" t="s">
        <v>31558</v>
      </c>
      <c r="E14929" s="1" t="s">
        <v>169</v>
      </c>
      <c r="F14929" s="1" t="s">
        <v>11</v>
      </c>
      <c r="G14929" s="1" t="str">
        <f>IFERROR(__xludf.DUMMYFUNCTION("GOOGLETRANSLATE(D14929,""fr"",""en"")"),"#VALUE!")</f>
        <v>#VALUE!</v>
      </c>
    </row>
    <row r="14930" ht="15.75" customHeight="1">
      <c r="A14930" s="1" t="s">
        <v>417</v>
      </c>
      <c r="B14930" s="1">
        <v>1.0</v>
      </c>
      <c r="C14930" s="1" t="s">
        <v>31559</v>
      </c>
      <c r="D14930" s="1" t="s">
        <v>31560</v>
      </c>
      <c r="E14930" s="1" t="s">
        <v>10</v>
      </c>
      <c r="F14930" s="1" t="s">
        <v>11</v>
      </c>
      <c r="G14930" s="1" t="str">
        <f>IFERROR(__xludf.DUMMYFUNCTION("GOOGLETRANSLATE(D14930,""fr"",""en"")"),"#VALUE!")</f>
        <v>#VALUE!</v>
      </c>
    </row>
    <row r="14931" ht="15.75" customHeight="1">
      <c r="A14931" s="1" t="s">
        <v>88</v>
      </c>
      <c r="B14931" s="1">
        <v>1.0</v>
      </c>
      <c r="C14931" s="1" t="s">
        <v>31561</v>
      </c>
      <c r="D14931" s="1" t="s">
        <v>31562</v>
      </c>
      <c r="E14931" s="1" t="s">
        <v>43</v>
      </c>
      <c r="F14931" s="1" t="s">
        <v>30</v>
      </c>
      <c r="G14931" s="1" t="str">
        <f>IFERROR(__xludf.DUMMYFUNCTION("GOOGLETRANSLATE(D14931,""fr"",""en"")"),"#VALUE!")</f>
        <v>#VALUE!</v>
      </c>
    </row>
    <row r="14932" ht="15.75" customHeight="1">
      <c r="A14932" s="1" t="s">
        <v>876</v>
      </c>
      <c r="B14932" s="1">
        <v>4.0</v>
      </c>
      <c r="C14932" s="1" t="s">
        <v>31563</v>
      </c>
      <c r="D14932" s="1" t="s">
        <v>31564</v>
      </c>
      <c r="E14932" s="1" t="s">
        <v>21</v>
      </c>
      <c r="F14932" s="1" t="s">
        <v>11</v>
      </c>
      <c r="G14932" s="1" t="str">
        <f>IFERROR(__xludf.DUMMYFUNCTION("GOOGLETRANSLATE(D14932,""fr"",""en"")"),"#VALUE!")</f>
        <v>#VALUE!</v>
      </c>
    </row>
    <row r="14933" ht="15.75" customHeight="1">
      <c r="A14933" s="1" t="s">
        <v>686</v>
      </c>
      <c r="B14933" s="1">
        <v>5.0</v>
      </c>
      <c r="C14933" s="1" t="s">
        <v>31565</v>
      </c>
      <c r="D14933" s="1" t="s">
        <v>31566</v>
      </c>
      <c r="E14933" s="1" t="s">
        <v>21</v>
      </c>
      <c r="F14933" s="1" t="s">
        <v>11</v>
      </c>
      <c r="G14933" s="1" t="str">
        <f>IFERROR(__xludf.DUMMYFUNCTION("GOOGLETRANSLATE(D14933,""fr"",""en"")"),"#VALUE!")</f>
        <v>#VALUE!</v>
      </c>
    </row>
    <row r="14934" ht="15.75" customHeight="1">
      <c r="A14934" s="1" t="s">
        <v>491</v>
      </c>
      <c r="B14934" s="1">
        <v>4.0</v>
      </c>
      <c r="C14934" s="1" t="s">
        <v>31567</v>
      </c>
      <c r="D14934" s="1" t="s">
        <v>31568</v>
      </c>
      <c r="E14934" s="1" t="s">
        <v>10</v>
      </c>
      <c r="F14934" s="1" t="s">
        <v>11</v>
      </c>
      <c r="G14934" s="1" t="str">
        <f>IFERROR(__xludf.DUMMYFUNCTION("GOOGLETRANSLATE(D14934,""fr"",""en"")"),"#VALUE!")</f>
        <v>#VALUE!</v>
      </c>
    </row>
    <row r="14935" ht="15.75" customHeight="1">
      <c r="A14935" s="1" t="s">
        <v>11890</v>
      </c>
      <c r="B14935" s="1">
        <v>4.0</v>
      </c>
      <c r="C14935" s="1" t="s">
        <v>31569</v>
      </c>
      <c r="D14935" s="1" t="s">
        <v>31570</v>
      </c>
      <c r="E14935" s="1" t="s">
        <v>254</v>
      </c>
      <c r="F14935" s="1" t="s">
        <v>66</v>
      </c>
      <c r="G14935" s="1" t="str">
        <f>IFERROR(__xludf.DUMMYFUNCTION("GOOGLETRANSLATE(D14935,""fr"",""en"")"),"#VALUE!")</f>
        <v>#VALUE!</v>
      </c>
    </row>
    <row r="14936" ht="15.75" customHeight="1">
      <c r="A14936" s="1" t="s">
        <v>3528</v>
      </c>
      <c r="B14936" s="1">
        <v>4.0</v>
      </c>
      <c r="C14936" s="1" t="s">
        <v>31571</v>
      </c>
      <c r="D14936" s="1" t="s">
        <v>31572</v>
      </c>
      <c r="E14936" s="1" t="s">
        <v>10</v>
      </c>
      <c r="F14936" s="1" t="s">
        <v>11</v>
      </c>
      <c r="G14936" s="1" t="str">
        <f>IFERROR(__xludf.DUMMYFUNCTION("GOOGLETRANSLATE(D14936,""fr"",""en"")"),"#VALUE!")</f>
        <v>#VALUE!</v>
      </c>
    </row>
    <row r="14937" ht="15.75" customHeight="1">
      <c r="A14937" s="1" t="s">
        <v>12533</v>
      </c>
      <c r="B14937" s="1">
        <v>1.0</v>
      </c>
      <c r="C14937" s="1" t="s">
        <v>31573</v>
      </c>
      <c r="D14937" s="1" t="s">
        <v>31574</v>
      </c>
      <c r="E14937" s="1" t="s">
        <v>34</v>
      </c>
      <c r="F14937" s="1" t="s">
        <v>30</v>
      </c>
      <c r="G14937" s="1" t="str">
        <f>IFERROR(__xludf.DUMMYFUNCTION("GOOGLETRANSLATE(D14937,""fr"",""en"")"),"#VALUE!")</f>
        <v>#VALUE!</v>
      </c>
    </row>
    <row r="14938" ht="15.75" customHeight="1">
      <c r="A14938" s="1" t="s">
        <v>5426</v>
      </c>
      <c r="B14938" s="1">
        <v>1.0</v>
      </c>
      <c r="C14938" s="1" t="s">
        <v>31575</v>
      </c>
      <c r="D14938" s="1" t="s">
        <v>31576</v>
      </c>
      <c r="E14938" s="1" t="s">
        <v>484</v>
      </c>
      <c r="F14938" s="1" t="s">
        <v>30</v>
      </c>
      <c r="G14938" s="1" t="str">
        <f>IFERROR(__xludf.DUMMYFUNCTION("GOOGLETRANSLATE(D14938,""fr"",""en"")"),"#VALUE!")</f>
        <v>#VALUE!</v>
      </c>
    </row>
    <row r="14939" ht="15.75" customHeight="1">
      <c r="A14939" s="1" t="s">
        <v>18356</v>
      </c>
      <c r="B14939" s="1">
        <v>5.0</v>
      </c>
      <c r="C14939" s="1" t="s">
        <v>31577</v>
      </c>
      <c r="D14939" s="1" t="s">
        <v>31578</v>
      </c>
      <c r="E14939" s="1" t="s">
        <v>21</v>
      </c>
      <c r="F14939" s="1" t="s">
        <v>11</v>
      </c>
      <c r="G14939" s="1" t="str">
        <f>IFERROR(__xludf.DUMMYFUNCTION("GOOGLETRANSLATE(D14939,""fr"",""en"")"),"#VALUE!")</f>
        <v>#VALUE!</v>
      </c>
    </row>
    <row r="14940" ht="15.75" customHeight="1">
      <c r="A14940" s="1" t="s">
        <v>841</v>
      </c>
      <c r="B14940" s="1">
        <v>5.0</v>
      </c>
      <c r="C14940" s="1" t="s">
        <v>31579</v>
      </c>
      <c r="D14940" s="1" t="s">
        <v>31580</v>
      </c>
      <c r="E14940" s="1" t="s">
        <v>21</v>
      </c>
      <c r="F14940" s="1" t="s">
        <v>11</v>
      </c>
      <c r="G14940" s="1" t="str">
        <f>IFERROR(__xludf.DUMMYFUNCTION("GOOGLETRANSLATE(D14940,""fr"",""en"")"),"#VALUE!")</f>
        <v>#VALUE!</v>
      </c>
    </row>
    <row r="14941" ht="15.75" customHeight="1">
      <c r="A14941" s="1" t="s">
        <v>569</v>
      </c>
      <c r="B14941" s="1">
        <v>5.0</v>
      </c>
      <c r="C14941" s="1" t="s">
        <v>31581</v>
      </c>
      <c r="D14941" s="1" t="s">
        <v>31582</v>
      </c>
      <c r="E14941" s="1" t="s">
        <v>10</v>
      </c>
      <c r="F14941" s="1" t="s">
        <v>11</v>
      </c>
      <c r="G14941" s="1" t="str">
        <f>IFERROR(__xludf.DUMMYFUNCTION("GOOGLETRANSLATE(D14941,""fr"",""en"")"),"#VALUE!")</f>
        <v>#VALUE!</v>
      </c>
    </row>
    <row r="14942" ht="15.75" customHeight="1">
      <c r="A14942" s="1" t="s">
        <v>59</v>
      </c>
      <c r="B14942" s="1">
        <v>2.0</v>
      </c>
      <c r="C14942" s="1" t="s">
        <v>31583</v>
      </c>
      <c r="D14942" s="1" t="s">
        <v>31584</v>
      </c>
      <c r="E14942" s="1" t="s">
        <v>10</v>
      </c>
      <c r="F14942" s="1" t="s">
        <v>11</v>
      </c>
      <c r="G14942" s="1" t="str">
        <f>IFERROR(__xludf.DUMMYFUNCTION("GOOGLETRANSLATE(D14942,""fr"",""en"")"),"#VALUE!")</f>
        <v>#VALUE!</v>
      </c>
    </row>
    <row r="14943" ht="15.75" customHeight="1">
      <c r="A14943" s="1" t="s">
        <v>1466</v>
      </c>
      <c r="B14943" s="1">
        <v>3.0</v>
      </c>
      <c r="C14943" s="1" t="s">
        <v>31585</v>
      </c>
      <c r="D14943" s="1" t="s">
        <v>31586</v>
      </c>
      <c r="E14943" s="1" t="s">
        <v>47</v>
      </c>
      <c r="F14943" s="1" t="s">
        <v>48</v>
      </c>
      <c r="G14943" s="1" t="str">
        <f>IFERROR(__xludf.DUMMYFUNCTION("GOOGLETRANSLATE(D14943,""fr"",""en"")"),"#VALUE!")</f>
        <v>#VALUE!</v>
      </c>
    </row>
    <row r="14944" ht="15.75" customHeight="1">
      <c r="A14944" s="1" t="s">
        <v>1180</v>
      </c>
      <c r="B14944" s="1">
        <v>5.0</v>
      </c>
      <c r="C14944" s="1" t="s">
        <v>31587</v>
      </c>
      <c r="D14944" s="1" t="s">
        <v>31588</v>
      </c>
      <c r="E14944" s="1" t="s">
        <v>21</v>
      </c>
      <c r="F14944" s="1" t="s">
        <v>11</v>
      </c>
      <c r="G14944" s="1" t="str">
        <f>IFERROR(__xludf.DUMMYFUNCTION("GOOGLETRANSLATE(D14944,""fr"",""en"")"),"#VALUE!")</f>
        <v>#VALUE!</v>
      </c>
    </row>
    <row r="14945" ht="15.75" customHeight="1">
      <c r="A14945" s="1" t="s">
        <v>780</v>
      </c>
      <c r="B14945" s="1">
        <v>3.0</v>
      </c>
      <c r="C14945" s="1" t="s">
        <v>31589</v>
      </c>
      <c r="D14945" s="1" t="s">
        <v>31590</v>
      </c>
      <c r="E14945" s="1" t="s">
        <v>292</v>
      </c>
      <c r="F14945" s="1" t="s">
        <v>11</v>
      </c>
      <c r="G14945" s="1" t="str">
        <f>IFERROR(__xludf.DUMMYFUNCTION("GOOGLETRANSLATE(D14945,""fr"",""en"")"),"#VALUE!")</f>
        <v>#VALUE!</v>
      </c>
    </row>
    <row r="14946" ht="15.75" customHeight="1">
      <c r="A14946" s="1" t="s">
        <v>6881</v>
      </c>
      <c r="B14946" s="1">
        <v>1.0</v>
      </c>
      <c r="C14946" s="1" t="s">
        <v>31591</v>
      </c>
      <c r="D14946" s="1" t="s">
        <v>31592</v>
      </c>
      <c r="E14946" s="1" t="s">
        <v>280</v>
      </c>
      <c r="F14946" s="1" t="s">
        <v>11</v>
      </c>
      <c r="G14946" s="1" t="str">
        <f>IFERROR(__xludf.DUMMYFUNCTION("GOOGLETRANSLATE(D14946,""fr"",""en"")"),"#VALUE!")</f>
        <v>#VALUE!</v>
      </c>
    </row>
    <row r="14947" ht="15.75" customHeight="1">
      <c r="A14947" s="1" t="s">
        <v>769</v>
      </c>
      <c r="B14947" s="1">
        <v>3.0</v>
      </c>
      <c r="C14947" s="1" t="s">
        <v>31593</v>
      </c>
      <c r="D14947" s="1" t="s">
        <v>31594</v>
      </c>
      <c r="E14947" s="1" t="s">
        <v>21</v>
      </c>
      <c r="F14947" s="1" t="s">
        <v>11</v>
      </c>
      <c r="G14947" s="1" t="str">
        <f>IFERROR(__xludf.DUMMYFUNCTION("GOOGLETRANSLATE(D14947,""fr"",""en"")"),"#VALUE!")</f>
        <v>#VALUE!</v>
      </c>
    </row>
    <row r="14948" ht="15.75" customHeight="1">
      <c r="A14948" s="1" t="s">
        <v>6618</v>
      </c>
      <c r="B14948" s="1">
        <v>1.0</v>
      </c>
      <c r="C14948" s="1" t="s">
        <v>31595</v>
      </c>
      <c r="D14948" s="1" t="s">
        <v>31596</v>
      </c>
      <c r="E14948" s="1" t="s">
        <v>38</v>
      </c>
      <c r="F14948" s="1" t="s">
        <v>39</v>
      </c>
      <c r="G14948" s="1" t="str">
        <f>IFERROR(__xludf.DUMMYFUNCTION("GOOGLETRANSLATE(D14948,""fr"",""en"")"),"#VALUE!")</f>
        <v>#VALUE!</v>
      </c>
    </row>
    <row r="14949" ht="15.75" customHeight="1">
      <c r="A14949" s="1" t="s">
        <v>1641</v>
      </c>
      <c r="B14949" s="1">
        <v>5.0</v>
      </c>
      <c r="C14949" s="1" t="s">
        <v>31597</v>
      </c>
      <c r="D14949" s="1" t="s">
        <v>31598</v>
      </c>
      <c r="E14949" s="1" t="s">
        <v>750</v>
      </c>
      <c r="F14949" s="1" t="s">
        <v>110</v>
      </c>
      <c r="G14949" s="1" t="str">
        <f>IFERROR(__xludf.DUMMYFUNCTION("GOOGLETRANSLATE(D14949,""fr"",""en"")"),"#VALUE!")</f>
        <v>#VALUE!</v>
      </c>
    </row>
    <row r="14950" ht="15.75" customHeight="1">
      <c r="A14950" s="1" t="s">
        <v>10634</v>
      </c>
      <c r="B14950" s="1">
        <v>1.0</v>
      </c>
      <c r="C14950" s="1" t="s">
        <v>31599</v>
      </c>
      <c r="D14950" s="1" t="s">
        <v>31600</v>
      </c>
      <c r="E14950" s="1" t="s">
        <v>646</v>
      </c>
      <c r="F14950" s="1" t="s">
        <v>39</v>
      </c>
      <c r="G14950" s="1" t="str">
        <f>IFERROR(__xludf.DUMMYFUNCTION("GOOGLETRANSLATE(D14950,""fr"",""en"")"),"#VALUE!")</f>
        <v>#VALUE!</v>
      </c>
    </row>
    <row r="14951" ht="15.75" customHeight="1">
      <c r="A14951" s="1" t="s">
        <v>2157</v>
      </c>
      <c r="B14951" s="1">
        <v>3.0</v>
      </c>
      <c r="C14951" s="1" t="s">
        <v>31601</v>
      </c>
      <c r="D14951" s="1" t="s">
        <v>31602</v>
      </c>
      <c r="E14951" s="1" t="s">
        <v>10</v>
      </c>
      <c r="F14951" s="1" t="s">
        <v>11</v>
      </c>
      <c r="G14951" s="1" t="str">
        <f>IFERROR(__xludf.DUMMYFUNCTION("GOOGLETRANSLATE(D14951,""fr"",""en"")"),"#VALUE!")</f>
        <v>#VALUE!</v>
      </c>
    </row>
    <row r="14952" ht="15.75" customHeight="1">
      <c r="A14952" s="1" t="s">
        <v>11613</v>
      </c>
      <c r="B14952" s="1">
        <v>1.0</v>
      </c>
      <c r="C14952" s="1" t="s">
        <v>31603</v>
      </c>
      <c r="D14952" s="1" t="s">
        <v>31604</v>
      </c>
      <c r="E14952" s="1" t="s">
        <v>10</v>
      </c>
      <c r="F14952" s="1" t="s">
        <v>11</v>
      </c>
      <c r="G14952" s="1" t="str">
        <f>IFERROR(__xludf.DUMMYFUNCTION("GOOGLETRANSLATE(D14952,""fr"",""en"")"),"#VALUE!")</f>
        <v>#VALUE!</v>
      </c>
    </row>
    <row r="14953" ht="15.75" customHeight="1">
      <c r="A14953" s="1" t="s">
        <v>53</v>
      </c>
      <c r="B14953" s="1">
        <v>3.0</v>
      </c>
      <c r="C14953" s="1" t="s">
        <v>31605</v>
      </c>
      <c r="D14953" s="1" t="s">
        <v>31606</v>
      </c>
      <c r="E14953" s="1" t="s">
        <v>21</v>
      </c>
      <c r="F14953" s="1" t="s">
        <v>11</v>
      </c>
      <c r="G14953" s="1" t="str">
        <f>IFERROR(__xludf.DUMMYFUNCTION("GOOGLETRANSLATE(D14953,""fr"",""en"")"),"#VALUE!")</f>
        <v>#VALUE!</v>
      </c>
    </row>
    <row r="14954" ht="15.75" customHeight="1">
      <c r="A14954" s="1" t="s">
        <v>955</v>
      </c>
      <c r="B14954" s="1">
        <v>2.0</v>
      </c>
      <c r="C14954" s="1" t="s">
        <v>31607</v>
      </c>
      <c r="D14954" s="1" t="s">
        <v>31608</v>
      </c>
      <c r="E14954" s="1" t="s">
        <v>43</v>
      </c>
      <c r="F14954" s="1" t="s">
        <v>30</v>
      </c>
      <c r="G14954" s="1" t="str">
        <f>IFERROR(__xludf.DUMMYFUNCTION("GOOGLETRANSLATE(D14954,""fr"",""en"")"),"#VALUE!")</f>
        <v>#VALUE!</v>
      </c>
    </row>
    <row r="14955" ht="15.75" customHeight="1">
      <c r="A14955" s="1" t="s">
        <v>5766</v>
      </c>
      <c r="B14955" s="1">
        <v>2.0</v>
      </c>
      <c r="C14955" s="1" t="s">
        <v>31609</v>
      </c>
      <c r="D14955" s="1" t="s">
        <v>31610</v>
      </c>
      <c r="E14955" s="1" t="s">
        <v>125</v>
      </c>
      <c r="F14955" s="1" t="s">
        <v>110</v>
      </c>
      <c r="G14955" s="1" t="str">
        <f>IFERROR(__xludf.DUMMYFUNCTION("GOOGLETRANSLATE(D14955,""fr"",""en"")"),"#VALUE!")</f>
        <v>#VALUE!</v>
      </c>
    </row>
    <row r="14956" ht="15.75" customHeight="1">
      <c r="A14956" s="1" t="s">
        <v>6393</v>
      </c>
      <c r="B14956" s="1">
        <v>3.0</v>
      </c>
      <c r="C14956" s="1" t="s">
        <v>31611</v>
      </c>
      <c r="D14956" s="1" t="s">
        <v>31612</v>
      </c>
      <c r="E14956" s="1" t="s">
        <v>34</v>
      </c>
      <c r="F14956" s="1" t="s">
        <v>30</v>
      </c>
      <c r="G14956" s="1" t="str">
        <f>IFERROR(__xludf.DUMMYFUNCTION("GOOGLETRANSLATE(D14956,""fr"",""en"")"),"#VALUE!")</f>
        <v>#VALUE!</v>
      </c>
    </row>
    <row r="14957" ht="15.75" customHeight="1">
      <c r="A14957" s="1" t="s">
        <v>24023</v>
      </c>
      <c r="B14957" s="1">
        <v>1.0</v>
      </c>
      <c r="C14957" s="1" t="s">
        <v>31613</v>
      </c>
      <c r="D14957" s="1" t="s">
        <v>31614</v>
      </c>
      <c r="E14957" s="1" t="s">
        <v>73</v>
      </c>
      <c r="F14957" s="1" t="s">
        <v>30</v>
      </c>
      <c r="G14957" s="1" t="str">
        <f>IFERROR(__xludf.DUMMYFUNCTION("GOOGLETRANSLATE(D14957,""fr"",""en"")"),"#VALUE!")</f>
        <v>#VALUE!</v>
      </c>
    </row>
    <row r="14958" ht="15.75" customHeight="1">
      <c r="A14958" s="1" t="s">
        <v>12</v>
      </c>
      <c r="B14958" s="1">
        <v>5.0</v>
      </c>
      <c r="C14958" s="1" t="s">
        <v>31615</v>
      </c>
      <c r="D14958" s="1" t="s">
        <v>31616</v>
      </c>
      <c r="E14958" s="1" t="s">
        <v>21</v>
      </c>
      <c r="F14958" s="1" t="s">
        <v>11</v>
      </c>
      <c r="G14958" s="1" t="str">
        <f>IFERROR(__xludf.DUMMYFUNCTION("GOOGLETRANSLATE(D14958,""fr"",""en"")"),"#VALUE!")</f>
        <v>#VALUE!</v>
      </c>
    </row>
    <row r="14959" ht="15.75" customHeight="1">
      <c r="A14959" s="1" t="s">
        <v>9551</v>
      </c>
      <c r="B14959" s="1">
        <v>1.0</v>
      </c>
      <c r="C14959" s="1" t="s">
        <v>31617</v>
      </c>
      <c r="D14959" s="1" t="s">
        <v>31618</v>
      </c>
      <c r="E14959" s="1" t="s">
        <v>176</v>
      </c>
      <c r="F14959" s="1" t="s">
        <v>66</v>
      </c>
      <c r="G14959" s="1" t="str">
        <f>IFERROR(__xludf.DUMMYFUNCTION("GOOGLETRANSLATE(D14959,""fr"",""en"")"),"#VALUE!")</f>
        <v>#VALUE!</v>
      </c>
    </row>
    <row r="14960" ht="15.75" customHeight="1">
      <c r="A14960" s="1" t="s">
        <v>4658</v>
      </c>
      <c r="B14960" s="1">
        <v>1.0</v>
      </c>
      <c r="C14960" s="1" t="s">
        <v>31619</v>
      </c>
      <c r="D14960" s="1" t="s">
        <v>31620</v>
      </c>
      <c r="E14960" s="1" t="s">
        <v>65</v>
      </c>
      <c r="F14960" s="1" t="s">
        <v>66</v>
      </c>
      <c r="G14960" s="1" t="str">
        <f>IFERROR(__xludf.DUMMYFUNCTION("GOOGLETRANSLATE(D14960,""fr"",""en"")"),"#VALUE!")</f>
        <v>#VALUE!</v>
      </c>
    </row>
    <row r="14961" ht="15.75" customHeight="1">
      <c r="A14961" s="1" t="s">
        <v>6935</v>
      </c>
      <c r="B14961" s="1">
        <v>2.0</v>
      </c>
      <c r="C14961" s="1" t="s">
        <v>31621</v>
      </c>
      <c r="D14961" s="1" t="s">
        <v>31622</v>
      </c>
      <c r="E14961" s="1" t="s">
        <v>125</v>
      </c>
      <c r="F14961" s="1" t="s">
        <v>11</v>
      </c>
      <c r="G14961" s="1" t="str">
        <f>IFERROR(__xludf.DUMMYFUNCTION("GOOGLETRANSLATE(D14961,""fr"",""en"")"),"#VALUE!")</f>
        <v>#VALUE!</v>
      </c>
    </row>
    <row r="14962" ht="15.75" customHeight="1">
      <c r="A14962" s="1" t="s">
        <v>59</v>
      </c>
      <c r="B14962" s="1">
        <v>5.0</v>
      </c>
      <c r="C14962" s="1" t="s">
        <v>31623</v>
      </c>
      <c r="D14962" s="1" t="s">
        <v>31624</v>
      </c>
      <c r="E14962" s="1" t="s">
        <v>448</v>
      </c>
      <c r="F14962" s="1" t="s">
        <v>84</v>
      </c>
      <c r="G14962" s="1" t="str">
        <f>IFERROR(__xludf.DUMMYFUNCTION("GOOGLETRANSLATE(D14962,""fr"",""en"")"),"#VALUE!")</f>
        <v>#VALUE!</v>
      </c>
    </row>
    <row r="14963" ht="15.75" customHeight="1">
      <c r="A14963" s="1" t="s">
        <v>77</v>
      </c>
      <c r="B14963" s="1">
        <v>5.0</v>
      </c>
      <c r="C14963" s="1" t="s">
        <v>31625</v>
      </c>
      <c r="D14963" s="1" t="s">
        <v>31626</v>
      </c>
      <c r="E14963" s="1" t="s">
        <v>21</v>
      </c>
      <c r="F14963" s="1" t="s">
        <v>11</v>
      </c>
      <c r="G14963" s="1" t="str">
        <f>IFERROR(__xludf.DUMMYFUNCTION("GOOGLETRANSLATE(D14963,""fr"",""en"")"),"#VALUE!")</f>
        <v>#VALUE!</v>
      </c>
    </row>
    <row r="14964" ht="15.75" customHeight="1">
      <c r="A14964" s="1" t="s">
        <v>5908</v>
      </c>
      <c r="B14964" s="1">
        <v>2.0</v>
      </c>
      <c r="C14964" s="1" t="s">
        <v>31627</v>
      </c>
      <c r="D14964" s="1" t="s">
        <v>31628</v>
      </c>
      <c r="E14964" s="1" t="s">
        <v>125</v>
      </c>
      <c r="F14964" s="1" t="s">
        <v>11</v>
      </c>
      <c r="G14964" s="1" t="str">
        <f>IFERROR(__xludf.DUMMYFUNCTION("GOOGLETRANSLATE(D14964,""fr"",""en"")"),"#VALUE!")</f>
        <v>#VALUE!</v>
      </c>
    </row>
    <row r="14965" ht="15.75" customHeight="1">
      <c r="A14965" s="1" t="s">
        <v>461</v>
      </c>
      <c r="B14965" s="1">
        <v>4.0</v>
      </c>
      <c r="C14965" s="1" t="s">
        <v>31629</v>
      </c>
      <c r="D14965" s="1" t="s">
        <v>31630</v>
      </c>
      <c r="E14965" s="1" t="s">
        <v>273</v>
      </c>
      <c r="F14965" s="1" t="s">
        <v>11</v>
      </c>
      <c r="G14965" s="1" t="str">
        <f>IFERROR(__xludf.DUMMYFUNCTION("GOOGLETRANSLATE(D14965,""fr"",""en"")"),"#VALUE!")</f>
        <v>#VALUE!</v>
      </c>
    </row>
    <row r="14966" ht="15.75" customHeight="1">
      <c r="A14966" s="1" t="s">
        <v>1017</v>
      </c>
      <c r="B14966" s="1">
        <v>1.0</v>
      </c>
      <c r="C14966" s="1" t="s">
        <v>31631</v>
      </c>
      <c r="D14966" s="1" t="s">
        <v>31632</v>
      </c>
      <c r="E14966" s="1" t="s">
        <v>10</v>
      </c>
      <c r="F14966" s="1" t="s">
        <v>11</v>
      </c>
      <c r="G14966" s="1" t="str">
        <f>IFERROR(__xludf.DUMMYFUNCTION("GOOGLETRANSLATE(D14966,""fr"",""en"")"),"#VALUE!")</f>
        <v>#VALUE!</v>
      </c>
    </row>
    <row r="14967" ht="15.75" customHeight="1">
      <c r="A14967" s="1" t="s">
        <v>147</v>
      </c>
      <c r="B14967" s="1">
        <v>4.0</v>
      </c>
      <c r="C14967" s="1" t="s">
        <v>31633</v>
      </c>
      <c r="D14967" s="1" t="s">
        <v>31634</v>
      </c>
      <c r="E14967" s="1" t="s">
        <v>10</v>
      </c>
      <c r="F14967" s="1" t="s">
        <v>11</v>
      </c>
      <c r="G14967" s="1" t="str">
        <f>IFERROR(__xludf.DUMMYFUNCTION("GOOGLETRANSLATE(D14967,""fr"",""en"")"),"#VALUE!")</f>
        <v>#VALUE!</v>
      </c>
    </row>
    <row r="14968" ht="15.75" customHeight="1">
      <c r="A14968" s="1" t="s">
        <v>214</v>
      </c>
      <c r="B14968" s="1">
        <v>4.0</v>
      </c>
      <c r="C14968" s="1" t="s">
        <v>31635</v>
      </c>
      <c r="D14968" s="1" t="s">
        <v>31636</v>
      </c>
      <c r="E14968" s="1" t="s">
        <v>614</v>
      </c>
      <c r="F14968" s="1" t="s">
        <v>30</v>
      </c>
      <c r="G14968" s="1" t="str">
        <f>IFERROR(__xludf.DUMMYFUNCTION("GOOGLETRANSLATE(D14968,""fr"",""en"")"),"#VALUE!")</f>
        <v>#VALUE!</v>
      </c>
    </row>
    <row r="14969" ht="15.75" customHeight="1">
      <c r="A14969" s="1" t="s">
        <v>10427</v>
      </c>
      <c r="B14969" s="1">
        <v>4.0</v>
      </c>
      <c r="C14969" s="1" t="s">
        <v>31637</v>
      </c>
      <c r="D14969" s="1" t="s">
        <v>31638</v>
      </c>
      <c r="E14969" s="1" t="s">
        <v>38</v>
      </c>
      <c r="F14969" s="1" t="s">
        <v>39</v>
      </c>
      <c r="G14969" s="1" t="str">
        <f>IFERROR(__xludf.DUMMYFUNCTION("GOOGLETRANSLATE(D14969,""fr"",""en"")"),"#VALUE!")</f>
        <v>#VALUE!</v>
      </c>
    </row>
    <row r="14970" ht="15.75" customHeight="1">
      <c r="A14970" s="1" t="s">
        <v>12943</v>
      </c>
      <c r="B14970" s="1">
        <v>1.0</v>
      </c>
      <c r="C14970" s="1" t="s">
        <v>31639</v>
      </c>
      <c r="D14970" s="1" t="s">
        <v>31640</v>
      </c>
      <c r="E14970" s="1" t="s">
        <v>10</v>
      </c>
      <c r="F14970" s="1" t="s">
        <v>11</v>
      </c>
      <c r="G14970" s="1" t="str">
        <f>IFERROR(__xludf.DUMMYFUNCTION("GOOGLETRANSLATE(D14970,""fr"",""en"")"),"#VALUE!")</f>
        <v>#VALUE!</v>
      </c>
    </row>
    <row r="14971" ht="15.75" customHeight="1">
      <c r="A14971" s="1" t="s">
        <v>4649</v>
      </c>
      <c r="B14971" s="1">
        <v>3.0</v>
      </c>
      <c r="C14971" s="1" t="s">
        <v>31641</v>
      </c>
      <c r="D14971" s="1" t="s">
        <v>31642</v>
      </c>
      <c r="E14971" s="1" t="s">
        <v>554</v>
      </c>
      <c r="F14971" s="1" t="s">
        <v>30</v>
      </c>
      <c r="G14971" s="1" t="str">
        <f>IFERROR(__xludf.DUMMYFUNCTION("GOOGLETRANSLATE(D14971,""fr"",""en"")"),"#VALUE!")</f>
        <v>#VALUE!</v>
      </c>
    </row>
    <row r="14972" ht="15.75" customHeight="1">
      <c r="A14972" s="1" t="s">
        <v>2610</v>
      </c>
      <c r="B14972" s="1">
        <v>5.0</v>
      </c>
      <c r="C14972" s="1" t="s">
        <v>31643</v>
      </c>
      <c r="D14972" s="1" t="s">
        <v>31644</v>
      </c>
      <c r="E14972" s="1" t="s">
        <v>21</v>
      </c>
      <c r="F14972" s="1" t="s">
        <v>11</v>
      </c>
      <c r="G14972" s="1" t="str">
        <f>IFERROR(__xludf.DUMMYFUNCTION("GOOGLETRANSLATE(D14972,""fr"",""en"")"),"#VALUE!")</f>
        <v>#VALUE!</v>
      </c>
    </row>
    <row r="14973" ht="15.75" customHeight="1">
      <c r="A14973" s="1" t="s">
        <v>1207</v>
      </c>
      <c r="B14973" s="1">
        <v>4.0</v>
      </c>
      <c r="C14973" s="1" t="s">
        <v>31645</v>
      </c>
      <c r="D14973" s="1" t="s">
        <v>31646</v>
      </c>
      <c r="E14973" s="1" t="s">
        <v>21</v>
      </c>
      <c r="F14973" s="1" t="s">
        <v>11</v>
      </c>
      <c r="G14973" s="1" t="str">
        <f>IFERROR(__xludf.DUMMYFUNCTION("GOOGLETRANSLATE(D14973,""fr"",""en"")"),"#VALUE!")</f>
        <v>#VALUE!</v>
      </c>
    </row>
    <row r="14974" ht="15.75" customHeight="1">
      <c r="A14974" s="1" t="s">
        <v>4852</v>
      </c>
      <c r="B14974" s="1">
        <v>4.0</v>
      </c>
      <c r="C14974" s="1" t="s">
        <v>31647</v>
      </c>
      <c r="D14974" s="1" t="s">
        <v>31648</v>
      </c>
      <c r="E14974" s="1" t="s">
        <v>614</v>
      </c>
      <c r="F14974" s="1" t="s">
        <v>30</v>
      </c>
      <c r="G14974" s="1" t="str">
        <f>IFERROR(__xludf.DUMMYFUNCTION("GOOGLETRANSLATE(D14974,""fr"",""en"")"),"#VALUE!")</f>
        <v>#VALUE!</v>
      </c>
    </row>
    <row r="14975" ht="15.75" customHeight="1">
      <c r="A14975" s="1" t="s">
        <v>1969</v>
      </c>
      <c r="B14975" s="1">
        <v>3.0</v>
      </c>
      <c r="C14975" s="1" t="s">
        <v>31649</v>
      </c>
      <c r="D14975" s="1" t="s">
        <v>31650</v>
      </c>
      <c r="E14975" s="1" t="s">
        <v>21</v>
      </c>
      <c r="F14975" s="1" t="s">
        <v>11</v>
      </c>
      <c r="G14975" s="1" t="str">
        <f>IFERROR(__xludf.DUMMYFUNCTION("GOOGLETRANSLATE(D14975,""fr"",""en"")"),"#VALUE!")</f>
        <v>#VALUE!</v>
      </c>
    </row>
    <row r="14976" ht="15.75" customHeight="1">
      <c r="A14976" s="1" t="s">
        <v>1344</v>
      </c>
      <c r="B14976" s="1">
        <v>4.0</v>
      </c>
      <c r="C14976" s="1" t="s">
        <v>31651</v>
      </c>
      <c r="D14976" s="1" t="s">
        <v>31652</v>
      </c>
      <c r="E14976" s="1" t="s">
        <v>21</v>
      </c>
      <c r="F14976" s="1" t="s">
        <v>11</v>
      </c>
      <c r="G14976" s="1" t="str">
        <f>IFERROR(__xludf.DUMMYFUNCTION("GOOGLETRANSLATE(D14976,""fr"",""en"")"),"#VALUE!")</f>
        <v>#VALUE!</v>
      </c>
    </row>
    <row r="14977" ht="15.75" customHeight="1">
      <c r="A14977" s="1" t="s">
        <v>31653</v>
      </c>
      <c r="B14977" s="1">
        <v>3.0</v>
      </c>
      <c r="C14977" s="1" t="s">
        <v>31654</v>
      </c>
      <c r="D14977" s="1" t="s">
        <v>31655</v>
      </c>
      <c r="E14977" s="1" t="s">
        <v>273</v>
      </c>
      <c r="F14977" s="1" t="s">
        <v>110</v>
      </c>
      <c r="G14977" s="1" t="str">
        <f>IFERROR(__xludf.DUMMYFUNCTION("GOOGLETRANSLATE(D14977,""fr"",""en"")"),"#VALUE!")</f>
        <v>#VALUE!</v>
      </c>
    </row>
    <row r="14978" ht="15.75" customHeight="1">
      <c r="A14978" s="1" t="s">
        <v>15809</v>
      </c>
      <c r="B14978" s="1">
        <v>1.0</v>
      </c>
      <c r="C14978" s="1" t="s">
        <v>31656</v>
      </c>
      <c r="D14978" s="1" t="s">
        <v>31657</v>
      </c>
      <c r="E14978" s="1" t="s">
        <v>10</v>
      </c>
      <c r="F14978" s="1" t="s">
        <v>11</v>
      </c>
      <c r="G14978" s="1" t="str">
        <f>IFERROR(__xludf.DUMMYFUNCTION("GOOGLETRANSLATE(D14978,""fr"",""en"")"),"#VALUE!")</f>
        <v>#VALUE!</v>
      </c>
    </row>
    <row r="14979" ht="15.75" customHeight="1">
      <c r="A14979" s="1" t="s">
        <v>18083</v>
      </c>
      <c r="B14979" s="1">
        <v>1.0</v>
      </c>
      <c r="C14979" s="1" t="s">
        <v>31658</v>
      </c>
      <c r="D14979" s="1" t="s">
        <v>31659</v>
      </c>
      <c r="E14979" s="1" t="s">
        <v>646</v>
      </c>
      <c r="F14979" s="1" t="s">
        <v>39</v>
      </c>
      <c r="G14979" s="1" t="str">
        <f>IFERROR(__xludf.DUMMYFUNCTION("GOOGLETRANSLATE(D14979,""fr"",""en"")"),"#VALUE!")</f>
        <v>#VALUE!</v>
      </c>
    </row>
    <row r="14980" ht="15.75" customHeight="1">
      <c r="A14980" s="1" t="s">
        <v>236</v>
      </c>
      <c r="B14980" s="1">
        <v>4.0</v>
      </c>
      <c r="C14980" s="1" t="s">
        <v>31660</v>
      </c>
      <c r="D14980" s="1" t="s">
        <v>31661</v>
      </c>
      <c r="E14980" s="1" t="s">
        <v>65</v>
      </c>
      <c r="F14980" s="1" t="s">
        <v>66</v>
      </c>
      <c r="G14980" s="1" t="str">
        <f>IFERROR(__xludf.DUMMYFUNCTION("GOOGLETRANSLATE(D14980,""fr"",""en"")"),"#VALUE!")</f>
        <v>#VALUE!</v>
      </c>
    </row>
    <row r="14981" ht="15.75" customHeight="1">
      <c r="A14981" s="1" t="s">
        <v>8079</v>
      </c>
      <c r="B14981" s="1">
        <v>1.0</v>
      </c>
      <c r="C14981" s="1" t="s">
        <v>31662</v>
      </c>
      <c r="D14981" s="1" t="s">
        <v>31663</v>
      </c>
      <c r="E14981" s="1" t="s">
        <v>254</v>
      </c>
      <c r="F14981" s="1" t="s">
        <v>66</v>
      </c>
      <c r="G14981" s="1" t="str">
        <f>IFERROR(__xludf.DUMMYFUNCTION("GOOGLETRANSLATE(D14981,""fr"",""en"")"),"#VALUE!")</f>
        <v>#VALUE!</v>
      </c>
    </row>
    <row r="14982" ht="15.75" customHeight="1">
      <c r="A14982" s="1" t="s">
        <v>1641</v>
      </c>
      <c r="B14982" s="1">
        <v>2.0</v>
      </c>
      <c r="C14982" s="1" t="s">
        <v>18629</v>
      </c>
      <c r="D14982" s="1" t="s">
        <v>31664</v>
      </c>
      <c r="E14982" s="1" t="s">
        <v>273</v>
      </c>
      <c r="F14982" s="1" t="s">
        <v>110</v>
      </c>
      <c r="G14982" s="1" t="str">
        <f>IFERROR(__xludf.DUMMYFUNCTION("GOOGLETRANSLATE(D14982,""fr"",""en"")"),"#VALUE!")</f>
        <v>#VALUE!</v>
      </c>
    </row>
    <row r="14983" ht="15.75" customHeight="1">
      <c r="A14983" s="1" t="s">
        <v>6256</v>
      </c>
      <c r="B14983" s="1">
        <v>3.0</v>
      </c>
      <c r="C14983" s="1" t="s">
        <v>31665</v>
      </c>
      <c r="D14983" s="1" t="s">
        <v>31666</v>
      </c>
      <c r="E14983" s="1" t="s">
        <v>614</v>
      </c>
      <c r="F14983" s="1" t="s">
        <v>30</v>
      </c>
      <c r="G14983" s="1" t="str">
        <f>IFERROR(__xludf.DUMMYFUNCTION("GOOGLETRANSLATE(D14983,""fr"",""en"")"),"#VALUE!")</f>
        <v>#VALUE!</v>
      </c>
    </row>
    <row r="14984" ht="15.75" customHeight="1">
      <c r="A14984" s="1" t="s">
        <v>1690</v>
      </c>
      <c r="B14984" s="1">
        <v>1.0</v>
      </c>
      <c r="C14984" s="1" t="s">
        <v>31667</v>
      </c>
      <c r="D14984" s="1" t="s">
        <v>31668</v>
      </c>
      <c r="E14984" s="1" t="s">
        <v>25</v>
      </c>
      <c r="F14984" s="1" t="s">
        <v>11</v>
      </c>
      <c r="G14984" s="1" t="str">
        <f>IFERROR(__xludf.DUMMYFUNCTION("GOOGLETRANSLATE(D14984,""fr"",""en"")"),"#VALUE!")</f>
        <v>#VALUE!</v>
      </c>
    </row>
    <row r="14985" ht="15.75" customHeight="1">
      <c r="A14985" s="1" t="s">
        <v>2343</v>
      </c>
      <c r="B14985" s="1">
        <v>5.0</v>
      </c>
      <c r="C14985" s="1" t="s">
        <v>31669</v>
      </c>
      <c r="D14985" s="1" t="s">
        <v>31670</v>
      </c>
      <c r="E14985" s="1" t="s">
        <v>10</v>
      </c>
      <c r="F14985" s="1" t="s">
        <v>11</v>
      </c>
      <c r="G14985" s="1" t="str">
        <f>IFERROR(__xludf.DUMMYFUNCTION("GOOGLETRANSLATE(D14985,""fr"",""en"")"),"#VALUE!")</f>
        <v>#VALUE!</v>
      </c>
    </row>
    <row r="14986" ht="15.75" customHeight="1">
      <c r="A14986" s="1" t="s">
        <v>8403</v>
      </c>
      <c r="B14986" s="1">
        <v>2.0</v>
      </c>
      <c r="C14986" s="1" t="s">
        <v>31671</v>
      </c>
      <c r="D14986" s="1" t="s">
        <v>31672</v>
      </c>
      <c r="E14986" s="1" t="s">
        <v>73</v>
      </c>
      <c r="F14986" s="1" t="s">
        <v>30</v>
      </c>
      <c r="G14986" s="1" t="str">
        <f>IFERROR(__xludf.DUMMYFUNCTION("GOOGLETRANSLATE(D14986,""fr"",""en"")"),"#VALUE!")</f>
        <v>#VALUE!</v>
      </c>
    </row>
    <row r="14987" ht="15.75" customHeight="1">
      <c r="A14987" s="1" t="s">
        <v>647</v>
      </c>
      <c r="B14987" s="1">
        <v>4.0</v>
      </c>
      <c r="C14987" s="1" t="s">
        <v>31673</v>
      </c>
      <c r="D14987" s="1" t="s">
        <v>31674</v>
      </c>
      <c r="E14987" s="1" t="s">
        <v>21</v>
      </c>
      <c r="F14987" s="1" t="s">
        <v>11</v>
      </c>
      <c r="G14987" s="1" t="str">
        <f>IFERROR(__xludf.DUMMYFUNCTION("GOOGLETRANSLATE(D14987,""fr"",""en"")"),"#VALUE!")</f>
        <v>#VALUE!</v>
      </c>
    </row>
    <row r="14988" ht="15.75" customHeight="1">
      <c r="A14988" s="1" t="s">
        <v>1699</v>
      </c>
      <c r="B14988" s="1">
        <v>5.0</v>
      </c>
      <c r="C14988" s="1" t="s">
        <v>31675</v>
      </c>
      <c r="D14988" s="1" t="s">
        <v>31676</v>
      </c>
      <c r="E14988" s="1" t="s">
        <v>10</v>
      </c>
      <c r="F14988" s="1" t="s">
        <v>11</v>
      </c>
      <c r="G14988" s="1" t="str">
        <f>IFERROR(__xludf.DUMMYFUNCTION("GOOGLETRANSLATE(D14988,""fr"",""en"")"),"#VALUE!")</f>
        <v>#VALUE!</v>
      </c>
    </row>
    <row r="14989" ht="15.75" customHeight="1">
      <c r="A14989" s="1" t="s">
        <v>4347</v>
      </c>
      <c r="B14989" s="1">
        <v>1.0</v>
      </c>
      <c r="C14989" s="1" t="s">
        <v>31677</v>
      </c>
      <c r="D14989" s="1" t="s">
        <v>31678</v>
      </c>
      <c r="E14989" s="1" t="s">
        <v>960</v>
      </c>
      <c r="F14989" s="1" t="s">
        <v>84</v>
      </c>
      <c r="G14989" s="1" t="str">
        <f>IFERROR(__xludf.DUMMYFUNCTION("GOOGLETRANSLATE(D14989,""fr"",""en"")"),"#VALUE!")</f>
        <v>#VALUE!</v>
      </c>
    </row>
    <row r="14990" ht="15.75" customHeight="1">
      <c r="A14990" s="1" t="s">
        <v>3733</v>
      </c>
      <c r="B14990" s="1">
        <v>4.0</v>
      </c>
      <c r="C14990" s="1" t="s">
        <v>31679</v>
      </c>
      <c r="D14990" s="1" t="s">
        <v>31680</v>
      </c>
      <c r="E14990" s="1" t="s">
        <v>614</v>
      </c>
      <c r="F14990" s="1" t="s">
        <v>30</v>
      </c>
      <c r="G14990" s="1" t="str">
        <f>IFERROR(__xludf.DUMMYFUNCTION("GOOGLETRANSLATE(D14990,""fr"",""en"")"),"#VALUE!")</f>
        <v>#VALUE!</v>
      </c>
    </row>
    <row r="14991" ht="15.75" customHeight="1">
      <c r="A14991" s="1" t="s">
        <v>200</v>
      </c>
      <c r="B14991" s="1">
        <v>1.0</v>
      </c>
      <c r="C14991" s="1" t="s">
        <v>31681</v>
      </c>
      <c r="D14991" s="1" t="s">
        <v>31682</v>
      </c>
      <c r="E14991" s="1" t="s">
        <v>109</v>
      </c>
      <c r="F14991" s="1" t="s">
        <v>11</v>
      </c>
      <c r="G14991" s="1" t="str">
        <f>IFERROR(__xludf.DUMMYFUNCTION("GOOGLETRANSLATE(D14991,""fr"",""en"")"),"#VALUE!")</f>
        <v>#VALUE!</v>
      </c>
    </row>
    <row r="14992" ht="15.75" customHeight="1">
      <c r="A14992" s="1" t="s">
        <v>2747</v>
      </c>
      <c r="B14992" s="1">
        <v>3.0</v>
      </c>
      <c r="C14992" s="1" t="s">
        <v>31683</v>
      </c>
      <c r="D14992" s="1" t="s">
        <v>31684</v>
      </c>
      <c r="E14992" s="1" t="s">
        <v>10</v>
      </c>
      <c r="F14992" s="1" t="s">
        <v>11</v>
      </c>
      <c r="G14992" s="1" t="str">
        <f>IFERROR(__xludf.DUMMYFUNCTION("GOOGLETRANSLATE(D14992,""fr"",""en"")"),"#VALUE!")</f>
        <v>#VALUE!</v>
      </c>
    </row>
    <row r="14993" ht="15.75" customHeight="1">
      <c r="A14993" s="1" t="s">
        <v>15089</v>
      </c>
      <c r="B14993" s="1">
        <v>1.0</v>
      </c>
      <c r="C14993" s="1" t="s">
        <v>31685</v>
      </c>
      <c r="D14993" s="1" t="s">
        <v>31686</v>
      </c>
      <c r="E14993" s="1" t="s">
        <v>960</v>
      </c>
      <c r="F14993" s="1" t="s">
        <v>84</v>
      </c>
      <c r="G14993" s="1" t="str">
        <f>IFERROR(__xludf.DUMMYFUNCTION("GOOGLETRANSLATE(D14993,""fr"",""en"")"),"#VALUE!")</f>
        <v>#VALUE!</v>
      </c>
    </row>
    <row r="14994" ht="15.75" customHeight="1">
      <c r="A14994" s="1" t="s">
        <v>1020</v>
      </c>
      <c r="B14994" s="1">
        <v>4.0</v>
      </c>
      <c r="C14994" s="1" t="s">
        <v>31687</v>
      </c>
      <c r="D14994" s="1" t="s">
        <v>31688</v>
      </c>
      <c r="E14994" s="1" t="s">
        <v>169</v>
      </c>
      <c r="F14994" s="1" t="s">
        <v>11</v>
      </c>
      <c r="G14994" s="1" t="str">
        <f>IFERROR(__xludf.DUMMYFUNCTION("GOOGLETRANSLATE(D14994,""fr"",""en"")"),"#VALUE!")</f>
        <v>#VALUE!</v>
      </c>
    </row>
    <row r="14995" ht="15.75" customHeight="1">
      <c r="A14995" s="1" t="s">
        <v>485</v>
      </c>
      <c r="B14995" s="1">
        <v>3.0</v>
      </c>
      <c r="C14995" s="1" t="s">
        <v>31689</v>
      </c>
      <c r="D14995" s="1" t="s">
        <v>31690</v>
      </c>
      <c r="E14995" s="1" t="s">
        <v>10</v>
      </c>
      <c r="F14995" s="1" t="s">
        <v>11</v>
      </c>
      <c r="G14995" s="1" t="str">
        <f>IFERROR(__xludf.DUMMYFUNCTION("GOOGLETRANSLATE(D14995,""fr"",""en"")"),"#VALUE!")</f>
        <v>#VALUE!</v>
      </c>
    </row>
    <row r="14996" ht="15.75" customHeight="1">
      <c r="A14996" s="1" t="s">
        <v>1062</v>
      </c>
      <c r="B14996" s="1">
        <v>1.0</v>
      </c>
      <c r="C14996" s="1" t="s">
        <v>31691</v>
      </c>
      <c r="D14996" s="1" t="s">
        <v>31692</v>
      </c>
      <c r="E14996" s="1" t="s">
        <v>21</v>
      </c>
      <c r="F14996" s="1" t="s">
        <v>11</v>
      </c>
      <c r="G14996" s="1" t="str">
        <f>IFERROR(__xludf.DUMMYFUNCTION("GOOGLETRANSLATE(D14996,""fr"",""en"")"),"#VALUE!")</f>
        <v>#VALUE!</v>
      </c>
    </row>
    <row r="14997" ht="15.75" customHeight="1">
      <c r="A14997" s="1" t="s">
        <v>774</v>
      </c>
      <c r="B14997" s="1">
        <v>1.0</v>
      </c>
      <c r="C14997" s="1" t="s">
        <v>31693</v>
      </c>
      <c r="D14997" s="1" t="s">
        <v>31694</v>
      </c>
      <c r="E14997" s="1" t="s">
        <v>10</v>
      </c>
      <c r="F14997" s="1" t="s">
        <v>11</v>
      </c>
      <c r="G14997" s="1" t="str">
        <f>IFERROR(__xludf.DUMMYFUNCTION("GOOGLETRANSLATE(D14997,""fr"",""en"")"),"#VALUE!")</f>
        <v>#VALUE!</v>
      </c>
    </row>
    <row r="14998" ht="15.75" customHeight="1">
      <c r="A14998" s="1" t="s">
        <v>4347</v>
      </c>
      <c r="B14998" s="1">
        <v>1.0</v>
      </c>
      <c r="C14998" s="1" t="s">
        <v>31695</v>
      </c>
      <c r="D14998" s="1" t="s">
        <v>31696</v>
      </c>
      <c r="E14998" s="1" t="s">
        <v>29</v>
      </c>
      <c r="F14998" s="1" t="s">
        <v>30</v>
      </c>
      <c r="G14998" s="1" t="str">
        <f>IFERROR(__xludf.DUMMYFUNCTION("GOOGLETRANSLATE(D14998,""fr"",""en"")"),"#VALUE!")</f>
        <v>#VALUE!</v>
      </c>
    </row>
    <row r="14999" ht="15.75" customHeight="1">
      <c r="A14999" s="1" t="s">
        <v>2620</v>
      </c>
      <c r="B14999" s="1">
        <v>2.0</v>
      </c>
      <c r="C14999" s="1" t="s">
        <v>31697</v>
      </c>
      <c r="D14999" s="1" t="s">
        <v>31698</v>
      </c>
      <c r="E14999" s="1" t="s">
        <v>73</v>
      </c>
      <c r="F14999" s="1" t="s">
        <v>30</v>
      </c>
      <c r="G14999" s="1" t="str">
        <f>IFERROR(__xludf.DUMMYFUNCTION("GOOGLETRANSLATE(D14999,""fr"",""en"")"),"#VALUE!")</f>
        <v>#VALUE!</v>
      </c>
    </row>
    <row r="15000" ht="15.75" customHeight="1">
      <c r="A15000" s="1" t="s">
        <v>31699</v>
      </c>
      <c r="B15000" s="1">
        <v>1.0</v>
      </c>
      <c r="C15000" s="1" t="s">
        <v>31700</v>
      </c>
      <c r="D15000" s="1" t="s">
        <v>31701</v>
      </c>
      <c r="E15000" s="1" t="s">
        <v>125</v>
      </c>
      <c r="F15000" s="1" t="s">
        <v>110</v>
      </c>
      <c r="G15000" s="1" t="str">
        <f>IFERROR(__xludf.DUMMYFUNCTION("GOOGLETRANSLATE(D15000,""fr"",""en"")"),"#VALUE!")</f>
        <v>#VALUE!</v>
      </c>
    </row>
    <row r="15001" ht="15.75" customHeight="1">
      <c r="A15001" s="1" t="s">
        <v>179</v>
      </c>
      <c r="B15001" s="1">
        <v>3.0</v>
      </c>
      <c r="C15001" s="1" t="s">
        <v>31702</v>
      </c>
      <c r="D15001" s="1" t="s">
        <v>31703</v>
      </c>
      <c r="E15001" s="1" t="s">
        <v>21</v>
      </c>
      <c r="F15001" s="1" t="s">
        <v>11</v>
      </c>
      <c r="G15001" s="1" t="str">
        <f>IFERROR(__xludf.DUMMYFUNCTION("GOOGLETRANSLATE(D15001,""fr"",""en"")"),"#VALUE!")</f>
        <v>#VALUE!</v>
      </c>
    </row>
    <row r="15002" ht="15.75" customHeight="1">
      <c r="A15002" s="1" t="s">
        <v>31</v>
      </c>
      <c r="B15002" s="1">
        <v>5.0</v>
      </c>
      <c r="C15002" s="1" t="s">
        <v>31704</v>
      </c>
      <c r="D15002" s="1" t="s">
        <v>31705</v>
      </c>
      <c r="E15002" s="1" t="s">
        <v>21</v>
      </c>
      <c r="F15002" s="1" t="s">
        <v>11</v>
      </c>
      <c r="G15002" s="1" t="str">
        <f>IFERROR(__xludf.DUMMYFUNCTION("GOOGLETRANSLATE(D15002,""fr"",""en"")"),"#VALUE!")</f>
        <v>#VALUE!</v>
      </c>
    </row>
    <row r="15003" ht="15.75" customHeight="1">
      <c r="A15003" s="1" t="s">
        <v>1358</v>
      </c>
      <c r="B15003" s="1">
        <v>4.0</v>
      </c>
      <c r="C15003" s="1" t="s">
        <v>31706</v>
      </c>
      <c r="D15003" s="1" t="s">
        <v>31707</v>
      </c>
      <c r="E15003" s="1" t="s">
        <v>10</v>
      </c>
      <c r="F15003" s="1" t="s">
        <v>11</v>
      </c>
      <c r="G15003" s="1" t="str">
        <f>IFERROR(__xludf.DUMMYFUNCTION("GOOGLETRANSLATE(D15003,""fr"",""en"")"),"#VALUE!")</f>
        <v>#VALUE!</v>
      </c>
    </row>
    <row r="15004" ht="15.75" customHeight="1">
      <c r="A15004" s="1" t="s">
        <v>3678</v>
      </c>
      <c r="B15004" s="1">
        <v>3.0</v>
      </c>
      <c r="C15004" s="1" t="s">
        <v>31708</v>
      </c>
      <c r="D15004" s="1" t="s">
        <v>31709</v>
      </c>
      <c r="E15004" s="1" t="s">
        <v>484</v>
      </c>
      <c r="F15004" s="1" t="s">
        <v>30</v>
      </c>
      <c r="G15004" s="1" t="str">
        <f>IFERROR(__xludf.DUMMYFUNCTION("GOOGLETRANSLATE(D15004,""fr"",""en"")"),"#VALUE!")</f>
        <v>#VALUE!</v>
      </c>
    </row>
    <row r="15005" ht="15.75" customHeight="1">
      <c r="A15005" s="1" t="s">
        <v>8671</v>
      </c>
      <c r="B15005" s="1">
        <v>3.0</v>
      </c>
      <c r="C15005" s="1" t="s">
        <v>31710</v>
      </c>
      <c r="D15005" s="1" t="s">
        <v>31711</v>
      </c>
      <c r="E15005" s="1" t="s">
        <v>29</v>
      </c>
      <c r="F15005" s="1" t="s">
        <v>30</v>
      </c>
      <c r="G15005" s="1" t="str">
        <f>IFERROR(__xludf.DUMMYFUNCTION("GOOGLETRANSLATE(D15005,""fr"",""en"")"),"#VALUE!")</f>
        <v>#VALUE!</v>
      </c>
    </row>
    <row r="15006" ht="15.75" customHeight="1">
      <c r="A15006" s="1" t="s">
        <v>1113</v>
      </c>
      <c r="B15006" s="1">
        <v>4.0</v>
      </c>
      <c r="C15006" s="1" t="s">
        <v>31712</v>
      </c>
      <c r="D15006" s="1" t="s">
        <v>31713</v>
      </c>
      <c r="E15006" s="1" t="s">
        <v>21</v>
      </c>
      <c r="F15006" s="1" t="s">
        <v>11</v>
      </c>
      <c r="G15006" s="1" t="str">
        <f>IFERROR(__xludf.DUMMYFUNCTION("GOOGLETRANSLATE(D15006,""fr"",""en"")"),"#VALUE!")</f>
        <v>#VALUE!</v>
      </c>
    </row>
    <row r="15007" ht="15.75" customHeight="1">
      <c r="A15007" s="1" t="s">
        <v>1057</v>
      </c>
      <c r="B15007" s="1">
        <v>1.0</v>
      </c>
      <c r="C15007" s="1" t="s">
        <v>31714</v>
      </c>
      <c r="D15007" s="1" t="s">
        <v>31715</v>
      </c>
      <c r="E15007" s="1" t="s">
        <v>646</v>
      </c>
      <c r="F15007" s="1" t="s">
        <v>39</v>
      </c>
      <c r="G15007" s="1" t="str">
        <f>IFERROR(__xludf.DUMMYFUNCTION("GOOGLETRANSLATE(D15007,""fr"",""en"")"),"#VALUE!")</f>
        <v>#VALUE!</v>
      </c>
    </row>
    <row r="15008" ht="15.75" customHeight="1">
      <c r="A15008" s="1" t="s">
        <v>367</v>
      </c>
      <c r="B15008" s="1">
        <v>1.0</v>
      </c>
      <c r="C15008" s="1" t="s">
        <v>31716</v>
      </c>
      <c r="D15008" s="1" t="s">
        <v>31717</v>
      </c>
      <c r="E15008" s="1" t="s">
        <v>10</v>
      </c>
      <c r="F15008" s="1" t="s">
        <v>11</v>
      </c>
      <c r="G15008" s="1" t="str">
        <f>IFERROR(__xludf.DUMMYFUNCTION("GOOGLETRANSLATE(D15008,""fr"",""en"")"),"#VALUE!")</f>
        <v>#VALUE!</v>
      </c>
    </row>
    <row r="15009" ht="15.75" customHeight="1">
      <c r="A15009" s="1" t="s">
        <v>430</v>
      </c>
      <c r="B15009" s="1">
        <v>5.0</v>
      </c>
      <c r="C15009" s="1" t="s">
        <v>31718</v>
      </c>
      <c r="D15009" s="1" t="s">
        <v>31719</v>
      </c>
      <c r="E15009" s="1" t="s">
        <v>21</v>
      </c>
      <c r="F15009" s="1" t="s">
        <v>11</v>
      </c>
      <c r="G15009" s="1" t="str">
        <f>IFERROR(__xludf.DUMMYFUNCTION("GOOGLETRANSLATE(D15009,""fr"",""en"")"),"#VALUE!")</f>
        <v>#VALUE!</v>
      </c>
    </row>
    <row r="15010" ht="15.75" customHeight="1">
      <c r="A15010" s="1" t="s">
        <v>2135</v>
      </c>
      <c r="B15010" s="1">
        <v>5.0</v>
      </c>
      <c r="C15010" s="1" t="s">
        <v>31720</v>
      </c>
      <c r="D15010" s="1" t="s">
        <v>31721</v>
      </c>
      <c r="E15010" s="1" t="s">
        <v>10</v>
      </c>
      <c r="F15010" s="1" t="s">
        <v>11</v>
      </c>
      <c r="G15010" s="1" t="str">
        <f>IFERROR(__xludf.DUMMYFUNCTION("GOOGLETRANSLATE(D15010,""fr"",""en"")"),"#VALUE!")</f>
        <v>#VALUE!</v>
      </c>
    </row>
    <row r="15011" ht="15.75" customHeight="1">
      <c r="A15011" s="1" t="s">
        <v>1969</v>
      </c>
      <c r="B15011" s="1">
        <v>3.0</v>
      </c>
      <c r="C15011" s="1" t="s">
        <v>31722</v>
      </c>
      <c r="D15011" s="1" t="s">
        <v>31723</v>
      </c>
      <c r="E15011" s="1" t="s">
        <v>21</v>
      </c>
      <c r="F15011" s="1" t="s">
        <v>11</v>
      </c>
      <c r="G15011" s="1" t="str">
        <f>IFERROR(__xludf.DUMMYFUNCTION("GOOGLETRANSLATE(D15011,""fr"",""en"")"),"#VALUE!")</f>
        <v>#VALUE!</v>
      </c>
    </row>
    <row r="15012" ht="15.75" customHeight="1">
      <c r="A15012" s="1" t="s">
        <v>236</v>
      </c>
      <c r="B15012" s="1">
        <v>5.0</v>
      </c>
      <c r="C15012" s="1" t="s">
        <v>31724</v>
      </c>
      <c r="D15012" s="1" t="s">
        <v>31725</v>
      </c>
      <c r="E15012" s="1" t="s">
        <v>176</v>
      </c>
      <c r="F15012" s="1" t="s">
        <v>66</v>
      </c>
      <c r="G15012" s="1" t="str">
        <f>IFERROR(__xludf.DUMMYFUNCTION("GOOGLETRANSLATE(D15012,""fr"",""en"")"),"#VALUE!")</f>
        <v>#VALUE!</v>
      </c>
    </row>
    <row r="15013" ht="15.75" customHeight="1">
      <c r="A15013" s="1" t="s">
        <v>1062</v>
      </c>
      <c r="B15013" s="1">
        <v>4.0</v>
      </c>
      <c r="C15013" s="1" t="s">
        <v>31726</v>
      </c>
      <c r="D15013" s="1" t="s">
        <v>31727</v>
      </c>
      <c r="E15013" s="1" t="s">
        <v>21</v>
      </c>
      <c r="F15013" s="1" t="s">
        <v>11</v>
      </c>
      <c r="G15013" s="1" t="str">
        <f>IFERROR(__xludf.DUMMYFUNCTION("GOOGLETRANSLATE(D15013,""fr"",""en"")"),"#VALUE!")</f>
        <v>#VALUE!</v>
      </c>
    </row>
    <row r="15014" ht="15.75" customHeight="1">
      <c r="A15014" s="1" t="s">
        <v>2022</v>
      </c>
      <c r="B15014" s="1">
        <v>4.0</v>
      </c>
      <c r="C15014" s="1" t="s">
        <v>31728</v>
      </c>
      <c r="D15014" s="1" t="s">
        <v>31729</v>
      </c>
      <c r="E15014" s="1" t="s">
        <v>10</v>
      </c>
      <c r="F15014" s="1" t="s">
        <v>11</v>
      </c>
      <c r="G15014" s="1" t="str">
        <f>IFERROR(__xludf.DUMMYFUNCTION("GOOGLETRANSLATE(D15014,""fr"",""en"")"),"#VALUE!")</f>
        <v>#VALUE!</v>
      </c>
    </row>
    <row r="15015" ht="15.75" customHeight="1">
      <c r="A15015" s="1" t="s">
        <v>11196</v>
      </c>
      <c r="B15015" s="1">
        <v>2.0</v>
      </c>
      <c r="C15015" s="1" t="s">
        <v>31730</v>
      </c>
      <c r="D15015" s="1" t="s">
        <v>31731</v>
      </c>
      <c r="E15015" s="1" t="s">
        <v>159</v>
      </c>
      <c r="F15015" s="1" t="s">
        <v>39</v>
      </c>
      <c r="G15015" s="1" t="str">
        <f>IFERROR(__xludf.DUMMYFUNCTION("GOOGLETRANSLATE(D15015,""fr"",""en"")"),"#VALUE!")</f>
        <v>#VALUE!</v>
      </c>
    </row>
    <row r="15016" ht="15.75" customHeight="1">
      <c r="A15016" s="1" t="s">
        <v>53</v>
      </c>
      <c r="B15016" s="1">
        <v>1.0</v>
      </c>
      <c r="C15016" s="1" t="s">
        <v>31732</v>
      </c>
      <c r="D15016" s="1" t="s">
        <v>31733</v>
      </c>
      <c r="E15016" s="1" t="s">
        <v>65</v>
      </c>
      <c r="F15016" s="1" t="s">
        <v>66</v>
      </c>
      <c r="G15016" s="1" t="str">
        <f>IFERROR(__xludf.DUMMYFUNCTION("GOOGLETRANSLATE(D15016,""fr"",""en"")"),"#VALUE!")</f>
        <v>#VALUE!</v>
      </c>
    </row>
    <row r="15017" ht="15.75" customHeight="1">
      <c r="A15017" s="1" t="s">
        <v>2006</v>
      </c>
      <c r="B15017" s="1">
        <v>5.0</v>
      </c>
      <c r="C15017" s="1" t="s">
        <v>31734</v>
      </c>
      <c r="D15017" s="1" t="s">
        <v>31735</v>
      </c>
      <c r="E15017" s="1" t="s">
        <v>554</v>
      </c>
      <c r="F15017" s="1" t="s">
        <v>30</v>
      </c>
      <c r="G15017" s="1" t="str">
        <f>IFERROR(__xludf.DUMMYFUNCTION("GOOGLETRANSLATE(D15017,""fr"",""en"")"),"#VALUE!")</f>
        <v>#VALUE!</v>
      </c>
    </row>
    <row r="15018" ht="15.75" customHeight="1">
      <c r="A15018" s="1" t="s">
        <v>49</v>
      </c>
      <c r="B15018" s="1">
        <v>2.0</v>
      </c>
      <c r="C15018" s="1" t="s">
        <v>31736</v>
      </c>
      <c r="D15018" s="1" t="s">
        <v>31737</v>
      </c>
      <c r="E15018" s="1" t="s">
        <v>273</v>
      </c>
      <c r="F15018" s="1" t="s">
        <v>11</v>
      </c>
      <c r="G15018" s="1" t="str">
        <f>IFERROR(__xludf.DUMMYFUNCTION("GOOGLETRANSLATE(D15018,""fr"",""en"")"),"#VALUE!")</f>
        <v>#VALUE!</v>
      </c>
    </row>
    <row r="15019" ht="15.75" customHeight="1">
      <c r="A15019" s="1" t="s">
        <v>485</v>
      </c>
      <c r="B15019" s="1">
        <v>4.0</v>
      </c>
      <c r="C15019" s="1" t="s">
        <v>31738</v>
      </c>
      <c r="D15019" s="1" t="s">
        <v>31739</v>
      </c>
      <c r="E15019" s="1" t="s">
        <v>10</v>
      </c>
      <c r="F15019" s="1" t="s">
        <v>11</v>
      </c>
      <c r="G15019" s="1" t="str">
        <f>IFERROR(__xludf.DUMMYFUNCTION("GOOGLETRANSLATE(D15019,""fr"",""en"")"),"#VALUE!")</f>
        <v>#VALUE!</v>
      </c>
    </row>
    <row r="15020" ht="15.75" customHeight="1">
      <c r="A15020" s="1" t="s">
        <v>1129</v>
      </c>
      <c r="B15020" s="1">
        <v>1.0</v>
      </c>
      <c r="C15020" s="1" t="s">
        <v>28923</v>
      </c>
      <c r="D15020" s="1" t="s">
        <v>31740</v>
      </c>
      <c r="E15020" s="1" t="s">
        <v>21</v>
      </c>
      <c r="F15020" s="1" t="s">
        <v>11</v>
      </c>
      <c r="G15020" s="1" t="str">
        <f>IFERROR(__xludf.DUMMYFUNCTION("GOOGLETRANSLATE(D15020,""fr"",""en"")"),"#VALUE!")</f>
        <v>#VALUE!</v>
      </c>
    </row>
    <row r="15021" ht="15.75" customHeight="1">
      <c r="A15021" s="1" t="s">
        <v>1020</v>
      </c>
      <c r="B15021" s="1">
        <v>5.0</v>
      </c>
      <c r="C15021" s="1" t="s">
        <v>31741</v>
      </c>
      <c r="D15021" s="1" t="s">
        <v>31742</v>
      </c>
      <c r="E15021" s="1" t="s">
        <v>21</v>
      </c>
      <c r="F15021" s="1" t="s">
        <v>11</v>
      </c>
      <c r="G15021" s="1" t="str">
        <f>IFERROR(__xludf.DUMMYFUNCTION("GOOGLETRANSLATE(D15021,""fr"",""en"")"),"#VALUE!")</f>
        <v>#VALUE!</v>
      </c>
    </row>
    <row r="15022" ht="15.75" customHeight="1">
      <c r="A15022" s="1" t="s">
        <v>929</v>
      </c>
      <c r="B15022" s="1">
        <v>5.0</v>
      </c>
      <c r="C15022" s="1" t="s">
        <v>31743</v>
      </c>
      <c r="D15022" s="1" t="s">
        <v>31744</v>
      </c>
      <c r="E15022" s="1" t="s">
        <v>21</v>
      </c>
      <c r="F15022" s="1" t="s">
        <v>11</v>
      </c>
      <c r="G15022" s="1" t="str">
        <f>IFERROR(__xludf.DUMMYFUNCTION("GOOGLETRANSLATE(D15022,""fr"",""en"")"),"#VALUE!")</f>
        <v>#VALUE!</v>
      </c>
    </row>
    <row r="15023" ht="15.75" customHeight="1">
      <c r="A15023" s="1" t="s">
        <v>31745</v>
      </c>
      <c r="B15023" s="1">
        <v>3.0</v>
      </c>
      <c r="C15023" s="1" t="s">
        <v>31746</v>
      </c>
      <c r="D15023" s="1" t="s">
        <v>31747</v>
      </c>
      <c r="E15023" s="1" t="s">
        <v>226</v>
      </c>
      <c r="F15023" s="1" t="s">
        <v>110</v>
      </c>
      <c r="G15023" s="1" t="str">
        <f>IFERROR(__xludf.DUMMYFUNCTION("GOOGLETRANSLATE(D15023,""fr"",""en"")"),"#VALUE!")</f>
        <v>#VALUE!</v>
      </c>
    </row>
    <row r="15024" ht="15.75" customHeight="1">
      <c r="A15024" s="1" t="s">
        <v>352</v>
      </c>
      <c r="B15024" s="1">
        <v>1.0</v>
      </c>
      <c r="C15024" s="1" t="s">
        <v>31748</v>
      </c>
      <c r="D15024" s="1" t="s">
        <v>31749</v>
      </c>
      <c r="E15024" s="1" t="s">
        <v>10</v>
      </c>
      <c r="F15024" s="1" t="s">
        <v>11</v>
      </c>
      <c r="G15024" s="1" t="str">
        <f>IFERROR(__xludf.DUMMYFUNCTION("GOOGLETRANSLATE(D15024,""fr"",""en"")"),"#VALUE!")</f>
        <v>#VALUE!</v>
      </c>
    </row>
    <row r="15025" ht="15.75" customHeight="1">
      <c r="A15025" s="1" t="s">
        <v>2402</v>
      </c>
      <c r="B15025" s="1">
        <v>3.0</v>
      </c>
      <c r="C15025" s="1" t="s">
        <v>31750</v>
      </c>
      <c r="D15025" s="1" t="s">
        <v>31751</v>
      </c>
      <c r="E15025" s="1" t="s">
        <v>10</v>
      </c>
      <c r="F15025" s="1" t="s">
        <v>11</v>
      </c>
      <c r="G15025" s="1" t="str">
        <f>IFERROR(__xludf.DUMMYFUNCTION("GOOGLETRANSLATE(D15025,""fr"",""en"")"),"#VALUE!")</f>
        <v>#VALUE!</v>
      </c>
    </row>
    <row r="15026" ht="15.75" customHeight="1">
      <c r="A15026" s="1" t="s">
        <v>2533</v>
      </c>
      <c r="B15026" s="1">
        <v>4.0</v>
      </c>
      <c r="C15026" s="1" t="s">
        <v>31752</v>
      </c>
      <c r="D15026" s="1" t="s">
        <v>31753</v>
      </c>
      <c r="E15026" s="1" t="s">
        <v>10</v>
      </c>
      <c r="F15026" s="1" t="s">
        <v>11</v>
      </c>
      <c r="G15026" s="1" t="str">
        <f>IFERROR(__xludf.DUMMYFUNCTION("GOOGLETRANSLATE(D15026,""fr"",""en"")"),"#VALUE!")</f>
        <v>#VALUE!</v>
      </c>
    </row>
    <row r="15027" ht="15.75" customHeight="1">
      <c r="A15027" s="1" t="s">
        <v>314</v>
      </c>
      <c r="B15027" s="1">
        <v>4.0</v>
      </c>
      <c r="C15027" s="1" t="s">
        <v>31754</v>
      </c>
      <c r="D15027" s="1" t="s">
        <v>31755</v>
      </c>
      <c r="E15027" s="1" t="s">
        <v>169</v>
      </c>
      <c r="F15027" s="1" t="s">
        <v>11</v>
      </c>
      <c r="G15027" s="1" t="str">
        <f>IFERROR(__xludf.DUMMYFUNCTION("GOOGLETRANSLATE(D15027,""fr"",""en"")"),"#VALUE!")</f>
        <v>#VALUE!</v>
      </c>
    </row>
    <row r="15028" ht="15.75" customHeight="1">
      <c r="A15028" s="1" t="s">
        <v>780</v>
      </c>
      <c r="B15028" s="1">
        <v>2.0</v>
      </c>
      <c r="C15028" s="1" t="s">
        <v>3901</v>
      </c>
      <c r="D15028" s="1" t="s">
        <v>31756</v>
      </c>
      <c r="E15028" s="1" t="s">
        <v>10</v>
      </c>
      <c r="F15028" s="1" t="s">
        <v>11</v>
      </c>
      <c r="G15028" s="1" t="str">
        <f>IFERROR(__xludf.DUMMYFUNCTION("GOOGLETRANSLATE(D15028,""fr"",""en"")"),"#VALUE!")</f>
        <v>#VALUE!</v>
      </c>
    </row>
    <row r="15029" ht="15.75" customHeight="1">
      <c r="A15029" s="1" t="s">
        <v>3330</v>
      </c>
      <c r="B15029" s="1">
        <v>3.0</v>
      </c>
      <c r="C15029" s="1" t="s">
        <v>31757</v>
      </c>
      <c r="D15029" s="1" t="s">
        <v>31758</v>
      </c>
      <c r="E15029" s="1" t="s">
        <v>21</v>
      </c>
      <c r="F15029" s="1" t="s">
        <v>11</v>
      </c>
      <c r="G15029" s="1" t="str">
        <f>IFERROR(__xludf.DUMMYFUNCTION("GOOGLETRANSLATE(D15029,""fr"",""en"")"),"#VALUE!")</f>
        <v>#VALUE!</v>
      </c>
    </row>
    <row r="15030" ht="15.75" customHeight="1">
      <c r="A15030" s="1" t="s">
        <v>3868</v>
      </c>
      <c r="B15030" s="1">
        <v>5.0</v>
      </c>
      <c r="C15030" s="1" t="s">
        <v>31759</v>
      </c>
      <c r="D15030" s="1" t="s">
        <v>31760</v>
      </c>
      <c r="E15030" s="1" t="s">
        <v>25</v>
      </c>
      <c r="F15030" s="1" t="s">
        <v>11</v>
      </c>
      <c r="G15030" s="1" t="str">
        <f>IFERROR(__xludf.DUMMYFUNCTION("GOOGLETRANSLATE(D15030,""fr"",""en"")"),"#VALUE!")</f>
        <v>#VALUE!</v>
      </c>
    </row>
    <row r="15031" ht="15.75" customHeight="1">
      <c r="A15031" s="1" t="s">
        <v>1663</v>
      </c>
      <c r="B15031" s="1">
        <v>5.0</v>
      </c>
      <c r="C15031" s="1" t="s">
        <v>31761</v>
      </c>
      <c r="D15031" s="1" t="s">
        <v>31762</v>
      </c>
      <c r="E15031" s="1" t="s">
        <v>21</v>
      </c>
      <c r="F15031" s="1" t="s">
        <v>11</v>
      </c>
      <c r="G15031" s="1" t="str">
        <f>IFERROR(__xludf.DUMMYFUNCTION("GOOGLETRANSLATE(D15031,""fr"",""en"")"),"#VALUE!")</f>
        <v>#VALUE!</v>
      </c>
    </row>
    <row r="15032" ht="15.75" customHeight="1">
      <c r="A15032" s="1" t="s">
        <v>16340</v>
      </c>
      <c r="B15032" s="1">
        <v>1.0</v>
      </c>
      <c r="C15032" s="1" t="s">
        <v>31763</v>
      </c>
      <c r="D15032" s="1" t="s">
        <v>31764</v>
      </c>
      <c r="E15032" s="1" t="s">
        <v>109</v>
      </c>
      <c r="F15032" s="1" t="s">
        <v>110</v>
      </c>
      <c r="G15032" s="1" t="str">
        <f>IFERROR(__xludf.DUMMYFUNCTION("GOOGLETRANSLATE(D15032,""fr"",""en"")"),"#VALUE!")</f>
        <v>#VALUE!</v>
      </c>
    </row>
    <row r="15033" ht="15.75" customHeight="1">
      <c r="A15033" s="1" t="s">
        <v>6490</v>
      </c>
      <c r="B15033" s="1">
        <v>1.0</v>
      </c>
      <c r="C15033" s="1" t="s">
        <v>31765</v>
      </c>
      <c r="D15033" s="1" t="s">
        <v>31766</v>
      </c>
      <c r="E15033" s="1" t="s">
        <v>273</v>
      </c>
      <c r="F15033" s="1" t="s">
        <v>110</v>
      </c>
      <c r="G15033" s="1" t="str">
        <f>IFERROR(__xludf.DUMMYFUNCTION("GOOGLETRANSLATE(D15033,""fr"",""en"")"),"#VALUE!")</f>
        <v>#VALUE!</v>
      </c>
    </row>
    <row r="15034" ht="15.75" customHeight="1">
      <c r="A15034" s="1" t="s">
        <v>7356</v>
      </c>
      <c r="B15034" s="1">
        <v>3.0</v>
      </c>
      <c r="C15034" s="1" t="s">
        <v>31767</v>
      </c>
      <c r="D15034" s="1" t="s">
        <v>31768</v>
      </c>
      <c r="E15034" s="1" t="s">
        <v>21</v>
      </c>
      <c r="F15034" s="1" t="s">
        <v>11</v>
      </c>
      <c r="G15034" s="1" t="str">
        <f>IFERROR(__xludf.DUMMYFUNCTION("GOOGLETRANSLATE(D15034,""fr"",""en"")"),"#VALUE!")</f>
        <v>#VALUE!</v>
      </c>
    </row>
    <row r="15035" ht="15.75" customHeight="1">
      <c r="A15035" s="1" t="s">
        <v>615</v>
      </c>
      <c r="B15035" s="1">
        <v>4.0</v>
      </c>
      <c r="C15035" s="1" t="s">
        <v>31769</v>
      </c>
      <c r="D15035" s="1" t="s">
        <v>31770</v>
      </c>
      <c r="E15035" s="1" t="s">
        <v>10</v>
      </c>
      <c r="F15035" s="1" t="s">
        <v>11</v>
      </c>
      <c r="G15035" s="1" t="str">
        <f>IFERROR(__xludf.DUMMYFUNCTION("GOOGLETRANSLATE(D15035,""fr"",""en"")"),"#VALUE!")</f>
        <v>#VALUE!</v>
      </c>
    </row>
    <row r="15036" ht="15.75" customHeight="1">
      <c r="A15036" s="1" t="s">
        <v>704</v>
      </c>
      <c r="B15036" s="1">
        <v>4.0</v>
      </c>
      <c r="C15036" s="1" t="s">
        <v>31771</v>
      </c>
      <c r="D15036" s="1" t="s">
        <v>31772</v>
      </c>
      <c r="E15036" s="1" t="s">
        <v>21</v>
      </c>
      <c r="F15036" s="1" t="s">
        <v>11</v>
      </c>
      <c r="G15036" s="1" t="str">
        <f>IFERROR(__xludf.DUMMYFUNCTION("GOOGLETRANSLATE(D15036,""fr"",""en"")"),"#VALUE!")</f>
        <v>#VALUE!</v>
      </c>
    </row>
    <row r="15037" ht="15.75" customHeight="1">
      <c r="A15037" s="1" t="s">
        <v>502</v>
      </c>
      <c r="B15037" s="1">
        <v>5.0</v>
      </c>
      <c r="C15037" s="1" t="s">
        <v>31773</v>
      </c>
      <c r="D15037" s="1" t="s">
        <v>31774</v>
      </c>
      <c r="E15037" s="1" t="s">
        <v>21</v>
      </c>
      <c r="F15037" s="1" t="s">
        <v>11</v>
      </c>
      <c r="G15037" s="1" t="str">
        <f>IFERROR(__xludf.DUMMYFUNCTION("GOOGLETRANSLATE(D15037,""fr"",""en"")"),"#VALUE!")</f>
        <v>#VALUE!</v>
      </c>
    </row>
    <row r="15038" ht="15.75" customHeight="1">
      <c r="A15038" s="1" t="s">
        <v>2533</v>
      </c>
      <c r="B15038" s="1">
        <v>1.0</v>
      </c>
      <c r="C15038" s="1" t="s">
        <v>31775</v>
      </c>
      <c r="D15038" s="1" t="s">
        <v>31776</v>
      </c>
      <c r="E15038" s="1" t="s">
        <v>43</v>
      </c>
      <c r="F15038" s="1" t="s">
        <v>30</v>
      </c>
      <c r="G15038" s="1" t="str">
        <f>IFERROR(__xludf.DUMMYFUNCTION("GOOGLETRANSLATE(D15038,""fr"",""en"")"),"#VALUE!")</f>
        <v>#VALUE!</v>
      </c>
    </row>
    <row r="15039" ht="15.75" customHeight="1">
      <c r="A15039" s="1" t="s">
        <v>1039</v>
      </c>
      <c r="B15039" s="1">
        <v>1.0</v>
      </c>
      <c r="C15039" s="1" t="s">
        <v>31777</v>
      </c>
      <c r="D15039" s="1" t="s">
        <v>31778</v>
      </c>
      <c r="E15039" s="1" t="s">
        <v>373</v>
      </c>
      <c r="F15039" s="1" t="s">
        <v>30</v>
      </c>
      <c r="G15039" s="1" t="str">
        <f>IFERROR(__xludf.DUMMYFUNCTION("GOOGLETRANSLATE(D15039,""fr"",""en"")"),"#VALUE!")</f>
        <v>#VALUE!</v>
      </c>
    </row>
    <row r="15040" ht="15.75" customHeight="1">
      <c r="A15040" s="1" t="s">
        <v>417</v>
      </c>
      <c r="B15040" s="1">
        <v>5.0</v>
      </c>
      <c r="C15040" s="1" t="s">
        <v>31779</v>
      </c>
      <c r="D15040" s="1" t="s">
        <v>31780</v>
      </c>
      <c r="E15040" s="1" t="s">
        <v>10</v>
      </c>
      <c r="F15040" s="1" t="s">
        <v>11</v>
      </c>
      <c r="G15040" s="1" t="str">
        <f>IFERROR(__xludf.DUMMYFUNCTION("GOOGLETRANSLATE(D15040,""fr"",""en"")"),"#VALUE!")</f>
        <v>#VALUE!</v>
      </c>
    </row>
    <row r="15041" ht="15.75" customHeight="1">
      <c r="A15041" s="1" t="s">
        <v>3508</v>
      </c>
      <c r="B15041" s="1">
        <v>1.0</v>
      </c>
      <c r="C15041" s="1" t="s">
        <v>31781</v>
      </c>
      <c r="D15041" s="1" t="s">
        <v>31782</v>
      </c>
      <c r="E15041" s="1" t="s">
        <v>125</v>
      </c>
      <c r="F15041" s="1" t="s">
        <v>110</v>
      </c>
      <c r="G15041" s="1" t="str">
        <f>IFERROR(__xludf.DUMMYFUNCTION("GOOGLETRANSLATE(D15041,""fr"",""en"")"),"#VALUE!")</f>
        <v>#VALUE!</v>
      </c>
    </row>
    <row r="15042" ht="15.75" customHeight="1">
      <c r="A15042" s="1" t="s">
        <v>138</v>
      </c>
      <c r="B15042" s="1">
        <v>3.0</v>
      </c>
      <c r="C15042" s="1" t="s">
        <v>31783</v>
      </c>
      <c r="D15042" s="1" t="s">
        <v>31784</v>
      </c>
      <c r="E15042" s="1" t="s">
        <v>10</v>
      </c>
      <c r="F15042" s="1" t="s">
        <v>11</v>
      </c>
      <c r="G15042" s="1" t="str">
        <f>IFERROR(__xludf.DUMMYFUNCTION("GOOGLETRANSLATE(D15042,""fr"",""en"")"),"#VALUE!")</f>
        <v>#VALUE!</v>
      </c>
    </row>
    <row r="15043" ht="15.75" customHeight="1">
      <c r="A15043" s="1" t="s">
        <v>866</v>
      </c>
      <c r="B15043" s="1">
        <v>5.0</v>
      </c>
      <c r="C15043" s="1" t="s">
        <v>31785</v>
      </c>
      <c r="D15043" s="1" t="s">
        <v>31786</v>
      </c>
      <c r="E15043" s="1" t="s">
        <v>10</v>
      </c>
      <c r="F15043" s="1" t="s">
        <v>11</v>
      </c>
      <c r="G15043" s="1" t="str">
        <f>IFERROR(__xludf.DUMMYFUNCTION("GOOGLETRANSLATE(D15043,""fr"",""en"")"),"#VALUE!")</f>
        <v>#VALUE!</v>
      </c>
    </row>
    <row r="15044" ht="15.75" customHeight="1">
      <c r="A15044" s="1" t="s">
        <v>597</v>
      </c>
      <c r="B15044" s="1">
        <v>4.0</v>
      </c>
      <c r="C15044" s="1" t="s">
        <v>31787</v>
      </c>
      <c r="D15044" s="1" t="s">
        <v>31788</v>
      </c>
      <c r="E15044" s="1" t="s">
        <v>65</v>
      </c>
      <c r="F15044" s="1" t="s">
        <v>66</v>
      </c>
      <c r="G15044" s="1" t="str">
        <f>IFERROR(__xludf.DUMMYFUNCTION("GOOGLETRANSLATE(D15044,""fr"",""en"")"),"#VALUE!")</f>
        <v>#VALUE!</v>
      </c>
    </row>
    <row r="15045" ht="15.75" customHeight="1">
      <c r="A15045" s="1" t="s">
        <v>656</v>
      </c>
      <c r="B15045" s="1">
        <v>1.0</v>
      </c>
      <c r="C15045" s="1" t="s">
        <v>31789</v>
      </c>
      <c r="D15045" s="1" t="s">
        <v>31790</v>
      </c>
      <c r="E15045" s="1" t="s">
        <v>296</v>
      </c>
      <c r="F15045" s="1" t="s">
        <v>110</v>
      </c>
      <c r="G15045" s="1" t="str">
        <f>IFERROR(__xludf.DUMMYFUNCTION("GOOGLETRANSLATE(D15045,""fr"",""en"")"),"#VALUE!")</f>
        <v>#VALUE!</v>
      </c>
    </row>
    <row r="15046" ht="15.75" customHeight="1">
      <c r="A15046" s="1" t="s">
        <v>4625</v>
      </c>
      <c r="B15046" s="1">
        <v>5.0</v>
      </c>
      <c r="C15046" s="1" t="s">
        <v>31791</v>
      </c>
      <c r="D15046" s="1" t="s">
        <v>31792</v>
      </c>
      <c r="E15046" s="1" t="s">
        <v>21</v>
      </c>
      <c r="F15046" s="1" t="s">
        <v>11</v>
      </c>
      <c r="G15046" s="1" t="str">
        <f>IFERROR(__xludf.DUMMYFUNCTION("GOOGLETRANSLATE(D15046,""fr"",""en"")"),"#VALUE!")</f>
        <v>#VALUE!</v>
      </c>
    </row>
    <row r="15047" ht="15.75" customHeight="1">
      <c r="A15047" s="1" t="s">
        <v>707</v>
      </c>
      <c r="B15047" s="1">
        <v>5.0</v>
      </c>
      <c r="C15047" s="1" t="s">
        <v>31793</v>
      </c>
      <c r="D15047" s="1" t="s">
        <v>31794</v>
      </c>
      <c r="E15047" s="1" t="s">
        <v>10</v>
      </c>
      <c r="F15047" s="1" t="s">
        <v>11</v>
      </c>
      <c r="G15047" s="1" t="str">
        <f>IFERROR(__xludf.DUMMYFUNCTION("GOOGLETRANSLATE(D15047,""fr"",""en"")"),"#VALUE!")</f>
        <v>#VALUE!</v>
      </c>
    </row>
    <row r="15048" ht="15.75" customHeight="1">
      <c r="A15048" s="1" t="s">
        <v>11984</v>
      </c>
      <c r="B15048" s="1">
        <v>2.0</v>
      </c>
      <c r="C15048" s="1" t="s">
        <v>31795</v>
      </c>
      <c r="D15048" s="1" t="s">
        <v>31796</v>
      </c>
      <c r="E15048" s="1" t="s">
        <v>226</v>
      </c>
      <c r="F15048" s="1" t="s">
        <v>11</v>
      </c>
      <c r="G15048" s="1" t="str">
        <f>IFERROR(__xludf.DUMMYFUNCTION("GOOGLETRANSLATE(D15048,""fr"",""en"")"),"#VALUE!")</f>
        <v>#VALUE!</v>
      </c>
    </row>
    <row r="15049" ht="15.75" customHeight="1">
      <c r="A15049" s="1" t="s">
        <v>667</v>
      </c>
      <c r="B15049" s="1">
        <v>4.0</v>
      </c>
      <c r="C15049" s="1" t="s">
        <v>31797</v>
      </c>
      <c r="D15049" s="1" t="s">
        <v>31798</v>
      </c>
      <c r="E15049" s="1" t="s">
        <v>21</v>
      </c>
      <c r="F15049" s="1" t="s">
        <v>11</v>
      </c>
      <c r="G15049" s="1" t="str">
        <f>IFERROR(__xludf.DUMMYFUNCTION("GOOGLETRANSLATE(D15049,""fr"",""en"")"),"#VALUE!")</f>
        <v>#VALUE!</v>
      </c>
    </row>
    <row r="15050" ht="15.75" customHeight="1">
      <c r="A15050" s="1" t="s">
        <v>844</v>
      </c>
      <c r="B15050" s="1">
        <v>3.0</v>
      </c>
      <c r="C15050" s="1" t="s">
        <v>31799</v>
      </c>
      <c r="D15050" s="1" t="s">
        <v>31800</v>
      </c>
      <c r="E15050" s="1" t="s">
        <v>21</v>
      </c>
      <c r="F15050" s="1" t="s">
        <v>11</v>
      </c>
      <c r="G15050" s="1" t="str">
        <f>IFERROR(__xludf.DUMMYFUNCTION("GOOGLETRANSLATE(D15050,""fr"",""en"")"),"#VALUE!")</f>
        <v>#VALUE!</v>
      </c>
    </row>
    <row r="15051" ht="15.75" customHeight="1">
      <c r="A15051" s="1" t="s">
        <v>150</v>
      </c>
      <c r="B15051" s="1">
        <v>1.0</v>
      </c>
      <c r="C15051" s="1" t="s">
        <v>31801</v>
      </c>
      <c r="D15051" s="1" t="s">
        <v>31802</v>
      </c>
      <c r="E15051" s="1" t="s">
        <v>169</v>
      </c>
      <c r="F15051" s="1" t="s">
        <v>11</v>
      </c>
      <c r="G15051" s="1" t="str">
        <f>IFERROR(__xludf.DUMMYFUNCTION("GOOGLETRANSLATE(D15051,""fr"",""en"")"),"#VALUE!")</f>
        <v>#VALUE!</v>
      </c>
    </row>
    <row r="15052" ht="15.75" customHeight="1">
      <c r="A15052" s="1" t="s">
        <v>3693</v>
      </c>
      <c r="B15052" s="1">
        <v>1.0</v>
      </c>
      <c r="C15052" s="1" t="s">
        <v>31803</v>
      </c>
      <c r="D15052" s="1" t="s">
        <v>31804</v>
      </c>
      <c r="E15052" s="1" t="s">
        <v>226</v>
      </c>
      <c r="F15052" s="1" t="s">
        <v>110</v>
      </c>
      <c r="G15052" s="1" t="str">
        <f>IFERROR(__xludf.DUMMYFUNCTION("GOOGLETRANSLATE(D15052,""fr"",""en"")"),"#VALUE!")</f>
        <v>#VALUE!</v>
      </c>
    </row>
    <row r="15053" ht="15.75" customHeight="1">
      <c r="A15053" s="1" t="s">
        <v>97</v>
      </c>
      <c r="B15053" s="1">
        <v>5.0</v>
      </c>
      <c r="C15053" s="1" t="s">
        <v>31805</v>
      </c>
      <c r="D15053" s="1" t="s">
        <v>31806</v>
      </c>
      <c r="E15053" s="1" t="s">
        <v>10</v>
      </c>
      <c r="F15053" s="1" t="s">
        <v>11</v>
      </c>
      <c r="G15053" s="1" t="str">
        <f>IFERROR(__xludf.DUMMYFUNCTION("GOOGLETRANSLATE(D15053,""fr"",""en"")"),"#VALUE!")</f>
        <v>#VALUE!</v>
      </c>
    </row>
    <row r="15054" ht="15.75" customHeight="1">
      <c r="A15054" s="1" t="s">
        <v>4237</v>
      </c>
      <c r="B15054" s="1">
        <v>5.0</v>
      </c>
      <c r="C15054" s="1" t="s">
        <v>31807</v>
      </c>
      <c r="D15054" s="1" t="s">
        <v>31808</v>
      </c>
      <c r="E15054" s="1" t="s">
        <v>25</v>
      </c>
      <c r="F15054" s="1" t="s">
        <v>110</v>
      </c>
      <c r="G15054" s="1" t="str">
        <f>IFERROR(__xludf.DUMMYFUNCTION("GOOGLETRANSLATE(D15054,""fr"",""en"")"),"#VALUE!")</f>
        <v>#VALUE!</v>
      </c>
    </row>
    <row r="15055" ht="15.75" customHeight="1">
      <c r="A15055" s="1" t="s">
        <v>961</v>
      </c>
      <c r="B15055" s="1">
        <v>1.0</v>
      </c>
      <c r="C15055" s="1" t="s">
        <v>31809</v>
      </c>
      <c r="D15055" s="1" t="s">
        <v>31810</v>
      </c>
      <c r="E15055" s="1" t="s">
        <v>29</v>
      </c>
      <c r="F15055" s="1" t="s">
        <v>30</v>
      </c>
      <c r="G15055" s="1" t="str">
        <f>IFERROR(__xludf.DUMMYFUNCTION("GOOGLETRANSLATE(D15055,""fr"",""en"")"),"#VALUE!")</f>
        <v>#VALUE!</v>
      </c>
    </row>
    <row r="15056" ht="15.75" customHeight="1">
      <c r="A15056" s="1" t="s">
        <v>1607</v>
      </c>
      <c r="B15056" s="1">
        <v>5.0</v>
      </c>
      <c r="C15056" s="1" t="s">
        <v>31811</v>
      </c>
      <c r="D15056" s="1" t="s">
        <v>31812</v>
      </c>
      <c r="E15056" s="1" t="s">
        <v>25</v>
      </c>
      <c r="F15056" s="1" t="s">
        <v>11</v>
      </c>
      <c r="G15056" s="1" t="str">
        <f>IFERROR(__xludf.DUMMYFUNCTION("GOOGLETRANSLATE(D15056,""fr"",""en"")"),"#VALUE!")</f>
        <v>#VALUE!</v>
      </c>
    </row>
    <row r="15057" ht="15.75" customHeight="1">
      <c r="A15057" s="1" t="s">
        <v>3456</v>
      </c>
      <c r="B15057" s="1">
        <v>3.0</v>
      </c>
      <c r="C15057" s="1" t="s">
        <v>31813</v>
      </c>
      <c r="D15057" s="1" t="s">
        <v>31814</v>
      </c>
      <c r="E15057" s="1" t="s">
        <v>614</v>
      </c>
      <c r="F15057" s="1" t="s">
        <v>30</v>
      </c>
      <c r="G15057" s="1" t="str">
        <f>IFERROR(__xludf.DUMMYFUNCTION("GOOGLETRANSLATE(D15057,""fr"",""en"")"),"#VALUE!")</f>
        <v>#VALUE!</v>
      </c>
    </row>
    <row r="15058" ht="15.75" customHeight="1">
      <c r="A15058" s="1" t="s">
        <v>774</v>
      </c>
      <c r="B15058" s="1">
        <v>5.0</v>
      </c>
      <c r="C15058" s="1" t="s">
        <v>31815</v>
      </c>
      <c r="D15058" s="1" t="s">
        <v>31816</v>
      </c>
      <c r="E15058" s="1" t="s">
        <v>614</v>
      </c>
      <c r="F15058" s="1" t="s">
        <v>30</v>
      </c>
      <c r="G15058" s="1" t="str">
        <f>IFERROR(__xludf.DUMMYFUNCTION("GOOGLETRANSLATE(D15058,""fr"",""en"")"),"#VALUE!")</f>
        <v>#VALUE!</v>
      </c>
    </row>
    <row r="15059" ht="15.75" customHeight="1">
      <c r="A15059" s="1" t="s">
        <v>11825</v>
      </c>
      <c r="B15059" s="1">
        <v>1.0</v>
      </c>
      <c r="C15059" s="1" t="s">
        <v>31817</v>
      </c>
      <c r="D15059" s="1" t="s">
        <v>31818</v>
      </c>
      <c r="E15059" s="1" t="s">
        <v>5109</v>
      </c>
      <c r="F15059" s="1" t="s">
        <v>66</v>
      </c>
      <c r="G15059" s="1" t="str">
        <f>IFERROR(__xludf.DUMMYFUNCTION("GOOGLETRANSLATE(D15059,""fr"",""en"")"),"#VALUE!")</f>
        <v>#VALUE!</v>
      </c>
    </row>
    <row r="15060" ht="15.75" customHeight="1">
      <c r="A15060" s="1" t="s">
        <v>7945</v>
      </c>
      <c r="B15060" s="1">
        <v>2.0</v>
      </c>
      <c r="C15060" s="1" t="s">
        <v>31819</v>
      </c>
      <c r="D15060" s="1" t="s">
        <v>31820</v>
      </c>
      <c r="E15060" s="1" t="s">
        <v>10</v>
      </c>
      <c r="F15060" s="1" t="s">
        <v>11</v>
      </c>
      <c r="G15060" s="1" t="str">
        <f>IFERROR(__xludf.DUMMYFUNCTION("GOOGLETRANSLATE(D15060,""fr"",""en"")"),"#VALUE!")</f>
        <v>#VALUE!</v>
      </c>
    </row>
    <row r="15061" ht="15.75" customHeight="1">
      <c r="A15061" s="1" t="s">
        <v>2630</v>
      </c>
      <c r="B15061" s="1">
        <v>4.0</v>
      </c>
      <c r="C15061" s="1" t="s">
        <v>31821</v>
      </c>
      <c r="D15061" s="1" t="s">
        <v>31822</v>
      </c>
      <c r="E15061" s="1" t="s">
        <v>21</v>
      </c>
      <c r="F15061" s="1" t="s">
        <v>11</v>
      </c>
      <c r="G15061" s="1" t="str">
        <f>IFERROR(__xludf.DUMMYFUNCTION("GOOGLETRANSLATE(D15061,""fr"",""en"")"),"#VALUE!")</f>
        <v>#VALUE!</v>
      </c>
    </row>
    <row r="15062" ht="15.75" customHeight="1">
      <c r="A15062" s="1" t="s">
        <v>1282</v>
      </c>
      <c r="B15062" s="1">
        <v>5.0</v>
      </c>
      <c r="C15062" s="1" t="s">
        <v>31823</v>
      </c>
      <c r="D15062" s="1" t="s">
        <v>31824</v>
      </c>
      <c r="E15062" s="1" t="s">
        <v>448</v>
      </c>
      <c r="F15062" s="1" t="s">
        <v>84</v>
      </c>
      <c r="G15062" s="1" t="str">
        <f>IFERROR(__xludf.DUMMYFUNCTION("GOOGLETRANSLATE(D15062,""fr"",""en"")"),"#VALUE!")</f>
        <v>#VALUE!</v>
      </c>
    </row>
    <row r="15063" ht="15.75" customHeight="1">
      <c r="A15063" s="1" t="s">
        <v>2272</v>
      </c>
      <c r="B15063" s="1">
        <v>3.0</v>
      </c>
      <c r="C15063" s="1" t="s">
        <v>31825</v>
      </c>
      <c r="D15063" s="1" t="s">
        <v>31826</v>
      </c>
      <c r="E15063" s="1" t="s">
        <v>21</v>
      </c>
      <c r="F15063" s="1" t="s">
        <v>11</v>
      </c>
      <c r="G15063" s="1" t="str">
        <f>IFERROR(__xludf.DUMMYFUNCTION("GOOGLETRANSLATE(D15063,""fr"",""en"")"),"#VALUE!")</f>
        <v>#VALUE!</v>
      </c>
    </row>
    <row r="15064" ht="15.75" customHeight="1">
      <c r="A15064" s="1" t="s">
        <v>6576</v>
      </c>
      <c r="B15064" s="1">
        <v>1.0</v>
      </c>
      <c r="C15064" s="1" t="s">
        <v>31827</v>
      </c>
      <c r="D15064" s="1" t="s">
        <v>31828</v>
      </c>
      <c r="E15064" s="1" t="s">
        <v>296</v>
      </c>
      <c r="F15064" s="1" t="s">
        <v>11</v>
      </c>
      <c r="G15064" s="1" t="str">
        <f>IFERROR(__xludf.DUMMYFUNCTION("GOOGLETRANSLATE(D15064,""fr"",""en"")"),"#VALUE!")</f>
        <v>#VALUE!</v>
      </c>
    </row>
    <row r="15065" ht="15.75" customHeight="1">
      <c r="A15065" s="1" t="s">
        <v>13763</v>
      </c>
      <c r="B15065" s="1">
        <v>1.0</v>
      </c>
      <c r="C15065" s="1" t="s">
        <v>31829</v>
      </c>
      <c r="D15065" s="1" t="s">
        <v>31830</v>
      </c>
      <c r="E15065" s="1" t="s">
        <v>250</v>
      </c>
      <c r="F15065" s="1" t="s">
        <v>30</v>
      </c>
      <c r="G15065" s="1" t="str">
        <f>IFERROR(__xludf.DUMMYFUNCTION("GOOGLETRANSLATE(D15065,""fr"",""en"")"),"#VALUE!")</f>
        <v>#VALUE!</v>
      </c>
    </row>
    <row r="15066" ht="15.75" customHeight="1">
      <c r="A15066" s="1" t="s">
        <v>1830</v>
      </c>
      <c r="B15066" s="1">
        <v>1.0</v>
      </c>
      <c r="C15066" s="1" t="s">
        <v>31831</v>
      </c>
      <c r="D15066" s="1" t="s">
        <v>31832</v>
      </c>
      <c r="E15066" s="1" t="s">
        <v>52</v>
      </c>
      <c r="F15066" s="1" t="s">
        <v>11</v>
      </c>
      <c r="G15066" s="1" t="str">
        <f>IFERROR(__xludf.DUMMYFUNCTION("GOOGLETRANSLATE(D15066,""fr"",""en"")"),"#VALUE!")</f>
        <v>#VALUE!</v>
      </c>
    </row>
    <row r="15067" ht="15.75" customHeight="1">
      <c r="A15067" s="1" t="s">
        <v>3385</v>
      </c>
      <c r="B15067" s="1">
        <v>1.0</v>
      </c>
      <c r="C15067" s="1" t="s">
        <v>31833</v>
      </c>
      <c r="D15067" s="1" t="s">
        <v>31834</v>
      </c>
      <c r="E15067" s="1" t="s">
        <v>125</v>
      </c>
      <c r="F15067" s="1" t="s">
        <v>11</v>
      </c>
      <c r="G15067" s="1" t="str">
        <f>IFERROR(__xludf.DUMMYFUNCTION("GOOGLETRANSLATE(D15067,""fr"",""en"")"),"#VALUE!")</f>
        <v>#VALUE!</v>
      </c>
    </row>
    <row r="15068" ht="15.75" customHeight="1">
      <c r="A15068" s="1" t="s">
        <v>899</v>
      </c>
      <c r="B15068" s="1">
        <v>5.0</v>
      </c>
      <c r="C15068" s="1" t="s">
        <v>31835</v>
      </c>
      <c r="D15068" s="1" t="s">
        <v>31836</v>
      </c>
      <c r="E15068" s="1" t="s">
        <v>10</v>
      </c>
      <c r="F15068" s="1" t="s">
        <v>11</v>
      </c>
      <c r="G15068" s="1" t="str">
        <f>IFERROR(__xludf.DUMMYFUNCTION("GOOGLETRANSLATE(D15068,""fr"",""en"")"),"#VALUE!")</f>
        <v>#VALUE!</v>
      </c>
    </row>
    <row r="15069" ht="15.75" customHeight="1">
      <c r="A15069" s="1" t="s">
        <v>621</v>
      </c>
      <c r="B15069" s="1">
        <v>4.0</v>
      </c>
      <c r="C15069" s="1" t="s">
        <v>31837</v>
      </c>
      <c r="D15069" s="1" t="s">
        <v>31838</v>
      </c>
      <c r="E15069" s="1" t="s">
        <v>10</v>
      </c>
      <c r="F15069" s="1" t="s">
        <v>11</v>
      </c>
      <c r="G15069" s="1" t="str">
        <f>IFERROR(__xludf.DUMMYFUNCTION("GOOGLETRANSLATE(D15069,""fr"",""en"")"),"#VALUE!")</f>
        <v>#VALUE!</v>
      </c>
    </row>
    <row r="15070" ht="15.75" customHeight="1">
      <c r="A15070" s="1" t="s">
        <v>3186</v>
      </c>
      <c r="B15070" s="1">
        <v>1.0</v>
      </c>
      <c r="C15070" s="1" t="s">
        <v>31839</v>
      </c>
      <c r="D15070" s="1" t="s">
        <v>31840</v>
      </c>
      <c r="E15070" s="1" t="s">
        <v>10</v>
      </c>
      <c r="F15070" s="1" t="s">
        <v>11</v>
      </c>
      <c r="G15070" s="1" t="str">
        <f>IFERROR(__xludf.DUMMYFUNCTION("GOOGLETRANSLATE(D15070,""fr"",""en"")"),"#VALUE!")</f>
        <v>#VALUE!</v>
      </c>
    </row>
    <row r="15071" ht="15.75" customHeight="1">
      <c r="A15071" s="1" t="s">
        <v>4447</v>
      </c>
      <c r="B15071" s="1">
        <v>2.0</v>
      </c>
      <c r="C15071" s="1" t="s">
        <v>31841</v>
      </c>
      <c r="D15071" s="1" t="s">
        <v>31842</v>
      </c>
      <c r="E15071" s="1" t="s">
        <v>21</v>
      </c>
      <c r="F15071" s="1" t="s">
        <v>11</v>
      </c>
      <c r="G15071" s="1" t="str">
        <f>IFERROR(__xludf.DUMMYFUNCTION("GOOGLETRANSLATE(D15071,""fr"",""en"")"),"#VALUE!")</f>
        <v>#VALUE!</v>
      </c>
    </row>
    <row r="15072" ht="15.75" customHeight="1">
      <c r="A15072" s="1" t="s">
        <v>974</v>
      </c>
      <c r="B15072" s="1">
        <v>5.0</v>
      </c>
      <c r="C15072" s="1" t="s">
        <v>31843</v>
      </c>
      <c r="D15072" s="1" t="s">
        <v>31844</v>
      </c>
      <c r="E15072" s="1" t="s">
        <v>10</v>
      </c>
      <c r="F15072" s="1" t="s">
        <v>11</v>
      </c>
      <c r="G15072" s="1" t="str">
        <f>IFERROR(__xludf.DUMMYFUNCTION("GOOGLETRANSLATE(D15072,""fr"",""en"")"),"#VALUE!")</f>
        <v>#VALUE!</v>
      </c>
    </row>
    <row r="15073" ht="15.75" customHeight="1">
      <c r="A15073" s="1" t="s">
        <v>132</v>
      </c>
      <c r="B15073" s="1">
        <v>5.0</v>
      </c>
      <c r="C15073" s="1" t="s">
        <v>31845</v>
      </c>
      <c r="D15073" s="1" t="s">
        <v>31846</v>
      </c>
      <c r="E15073" s="1" t="s">
        <v>65</v>
      </c>
      <c r="F15073" s="1" t="s">
        <v>66</v>
      </c>
      <c r="G15073" s="1" t="str">
        <f>IFERROR(__xludf.DUMMYFUNCTION("GOOGLETRANSLATE(D15073,""fr"",""en"")"),"#VALUE!")</f>
        <v>#VALUE!</v>
      </c>
    </row>
    <row r="15074" ht="15.75" customHeight="1">
      <c r="A15074" s="1" t="s">
        <v>597</v>
      </c>
      <c r="B15074" s="1">
        <v>4.0</v>
      </c>
      <c r="C15074" s="1" t="s">
        <v>31847</v>
      </c>
      <c r="D15074" s="1" t="s">
        <v>31848</v>
      </c>
      <c r="E15074" s="1" t="s">
        <v>10</v>
      </c>
      <c r="F15074" s="1" t="s">
        <v>11</v>
      </c>
      <c r="G15074" s="1" t="str">
        <f>IFERROR(__xludf.DUMMYFUNCTION("GOOGLETRANSLATE(D15074,""fr"",""en"")"),"#VALUE!")</f>
        <v>#VALUE!</v>
      </c>
    </row>
    <row r="15075" ht="15.75" customHeight="1">
      <c r="A15075" s="1" t="s">
        <v>926</v>
      </c>
      <c r="B15075" s="1">
        <v>1.0</v>
      </c>
      <c r="C15075" s="1" t="s">
        <v>31849</v>
      </c>
      <c r="D15075" s="1" t="s">
        <v>31850</v>
      </c>
      <c r="E15075" s="1" t="s">
        <v>273</v>
      </c>
      <c r="F15075" s="1" t="s">
        <v>110</v>
      </c>
      <c r="G15075" s="1" t="str">
        <f>IFERROR(__xludf.DUMMYFUNCTION("GOOGLETRANSLATE(D15075,""fr"",""en"")"),"#VALUE!")</f>
        <v>#VALUE!</v>
      </c>
    </row>
    <row r="15076" ht="15.75" customHeight="1">
      <c r="A15076" s="1" t="s">
        <v>187</v>
      </c>
      <c r="B15076" s="1">
        <v>1.0</v>
      </c>
      <c r="C15076" s="1" t="s">
        <v>31851</v>
      </c>
      <c r="D15076" s="1" t="s">
        <v>31852</v>
      </c>
      <c r="E15076" s="1" t="s">
        <v>43</v>
      </c>
      <c r="F15076" s="1" t="s">
        <v>30</v>
      </c>
      <c r="G15076" s="1" t="str">
        <f>IFERROR(__xludf.DUMMYFUNCTION("GOOGLETRANSLATE(D15076,""fr"",""en"")"),"#VALUE!")</f>
        <v>#VALUE!</v>
      </c>
    </row>
    <row r="15077" ht="15.75" customHeight="1">
      <c r="A15077" s="1" t="s">
        <v>994</v>
      </c>
      <c r="B15077" s="1">
        <v>5.0</v>
      </c>
      <c r="C15077" s="1" t="s">
        <v>31853</v>
      </c>
      <c r="D15077" s="1" t="s">
        <v>31854</v>
      </c>
      <c r="E15077" s="1" t="s">
        <v>2102</v>
      </c>
      <c r="F15077" s="1" t="s">
        <v>66</v>
      </c>
      <c r="G15077" s="1" t="str">
        <f>IFERROR(__xludf.DUMMYFUNCTION("GOOGLETRANSLATE(D15077,""fr"",""en"")"),"#VALUE!")</f>
        <v>#VALUE!</v>
      </c>
    </row>
    <row r="15078" ht="15.75" customHeight="1">
      <c r="A15078" s="1" t="s">
        <v>8825</v>
      </c>
      <c r="B15078" s="1">
        <v>1.0</v>
      </c>
      <c r="C15078" s="1" t="s">
        <v>31855</v>
      </c>
      <c r="D15078" s="1" t="s">
        <v>31856</v>
      </c>
      <c r="E15078" s="1" t="s">
        <v>292</v>
      </c>
      <c r="F15078" s="1" t="s">
        <v>11</v>
      </c>
      <c r="G15078" s="1" t="str">
        <f>IFERROR(__xludf.DUMMYFUNCTION("GOOGLETRANSLATE(D15078,""fr"",""en"")"),"#VALUE!")</f>
        <v>#VALUE!</v>
      </c>
    </row>
    <row r="15079" ht="15.75" customHeight="1">
      <c r="A15079" s="1" t="s">
        <v>3044</v>
      </c>
      <c r="B15079" s="1">
        <v>1.0</v>
      </c>
      <c r="C15079" s="1" t="s">
        <v>31857</v>
      </c>
      <c r="D15079" s="1" t="s">
        <v>31858</v>
      </c>
      <c r="E15079" s="1" t="s">
        <v>10</v>
      </c>
      <c r="F15079" s="1" t="s">
        <v>11</v>
      </c>
      <c r="G15079" s="1" t="str">
        <f>IFERROR(__xludf.DUMMYFUNCTION("GOOGLETRANSLATE(D15079,""fr"",""en"")"),"#VALUE!")</f>
        <v>#VALUE!</v>
      </c>
    </row>
    <row r="15080" ht="15.75" customHeight="1">
      <c r="A15080" s="1" t="s">
        <v>374</v>
      </c>
      <c r="B15080" s="1">
        <v>5.0</v>
      </c>
      <c r="C15080" s="1" t="s">
        <v>31859</v>
      </c>
      <c r="D15080" s="1" t="s">
        <v>31860</v>
      </c>
      <c r="E15080" s="1" t="s">
        <v>21</v>
      </c>
      <c r="F15080" s="1" t="s">
        <v>11</v>
      </c>
      <c r="G15080" s="1" t="str">
        <f>IFERROR(__xludf.DUMMYFUNCTION("GOOGLETRANSLATE(D15080,""fr"",""en"")"),"#VALUE!")</f>
        <v>#VALUE!</v>
      </c>
    </row>
    <row r="15081" ht="15.75" customHeight="1">
      <c r="A15081" s="1" t="s">
        <v>20288</v>
      </c>
      <c r="B15081" s="1">
        <v>2.0</v>
      </c>
      <c r="C15081" s="1" t="s">
        <v>31861</v>
      </c>
      <c r="D15081" s="1" t="s">
        <v>31862</v>
      </c>
      <c r="E15081" s="1" t="s">
        <v>254</v>
      </c>
      <c r="F15081" s="1" t="s">
        <v>66</v>
      </c>
      <c r="G15081" s="1" t="str">
        <f>IFERROR(__xludf.DUMMYFUNCTION("GOOGLETRANSLATE(D15081,""fr"",""en"")"),"#VALUE!")</f>
        <v>#VALUE!</v>
      </c>
    </row>
    <row r="15082" ht="15.75" customHeight="1">
      <c r="A15082" s="1" t="s">
        <v>2117</v>
      </c>
      <c r="B15082" s="1">
        <v>2.0</v>
      </c>
      <c r="C15082" s="1" t="s">
        <v>31863</v>
      </c>
      <c r="D15082" s="1" t="s">
        <v>31864</v>
      </c>
      <c r="E15082" s="1" t="s">
        <v>10</v>
      </c>
      <c r="F15082" s="1" t="s">
        <v>11</v>
      </c>
      <c r="G15082" s="1" t="str">
        <f>IFERROR(__xludf.DUMMYFUNCTION("GOOGLETRANSLATE(D15082,""fr"",""en"")"),"#VALUE!")</f>
        <v>#VALUE!</v>
      </c>
    </row>
    <row r="15083" ht="15.75" customHeight="1">
      <c r="A15083" s="1" t="s">
        <v>3543</v>
      </c>
      <c r="B15083" s="1">
        <v>2.0</v>
      </c>
      <c r="C15083" s="1" t="s">
        <v>31865</v>
      </c>
      <c r="D15083" s="1" t="s">
        <v>31866</v>
      </c>
      <c r="E15083" s="1" t="s">
        <v>52</v>
      </c>
      <c r="F15083" s="1" t="s">
        <v>11</v>
      </c>
      <c r="G15083" s="1" t="str">
        <f>IFERROR(__xludf.DUMMYFUNCTION("GOOGLETRANSLATE(D15083,""fr"",""en"")"),"#VALUE!")</f>
        <v>#VALUE!</v>
      </c>
    </row>
    <row r="15084" ht="15.75" customHeight="1">
      <c r="A15084" s="1" t="s">
        <v>391</v>
      </c>
      <c r="B15084" s="1">
        <v>2.0</v>
      </c>
      <c r="C15084" s="1" t="s">
        <v>31867</v>
      </c>
      <c r="D15084" s="1" t="s">
        <v>31868</v>
      </c>
      <c r="E15084" s="1" t="s">
        <v>230</v>
      </c>
      <c r="F15084" s="1" t="s">
        <v>48</v>
      </c>
      <c r="G15084" s="1" t="str">
        <f>IFERROR(__xludf.DUMMYFUNCTION("GOOGLETRANSLATE(D15084,""fr"",""en"")"),"#VALUE!")</f>
        <v>#VALUE!</v>
      </c>
    </row>
    <row r="15085" ht="15.75" customHeight="1">
      <c r="A15085" s="1" t="s">
        <v>1375</v>
      </c>
      <c r="B15085" s="1">
        <v>1.0</v>
      </c>
      <c r="C15085" s="1" t="s">
        <v>31869</v>
      </c>
      <c r="D15085" s="1" t="s">
        <v>31870</v>
      </c>
      <c r="E15085" s="1" t="s">
        <v>10</v>
      </c>
      <c r="F15085" s="1" t="s">
        <v>11</v>
      </c>
      <c r="G15085" s="1" t="str">
        <f>IFERROR(__xludf.DUMMYFUNCTION("GOOGLETRANSLATE(D15085,""fr"",""en"")"),"#VALUE!")</f>
        <v>#VALUE!</v>
      </c>
    </row>
    <row r="15086" ht="15.75" customHeight="1">
      <c r="A15086" s="1" t="s">
        <v>678</v>
      </c>
      <c r="B15086" s="1">
        <v>1.0</v>
      </c>
      <c r="C15086" s="1" t="s">
        <v>31871</v>
      </c>
      <c r="D15086" s="1" t="s">
        <v>31872</v>
      </c>
      <c r="E15086" s="1" t="s">
        <v>750</v>
      </c>
      <c r="F15086" s="1" t="s">
        <v>110</v>
      </c>
      <c r="G15086" s="1" t="str">
        <f>IFERROR(__xludf.DUMMYFUNCTION("GOOGLETRANSLATE(D15086,""fr"",""en"")"),"#VALUE!")</f>
        <v>#VALUE!</v>
      </c>
    </row>
    <row r="15087" ht="15.75" customHeight="1">
      <c r="A15087" s="1" t="s">
        <v>1135</v>
      </c>
      <c r="B15087" s="1">
        <v>5.0</v>
      </c>
      <c r="C15087" s="1" t="s">
        <v>31873</v>
      </c>
      <c r="D15087" s="1" t="s">
        <v>31874</v>
      </c>
      <c r="E15087" s="1" t="s">
        <v>10</v>
      </c>
      <c r="F15087" s="1" t="s">
        <v>11</v>
      </c>
      <c r="G15087" s="1" t="str">
        <f>IFERROR(__xludf.DUMMYFUNCTION("GOOGLETRANSLATE(D15087,""fr"",""en"")"),"#VALUE!")</f>
        <v>#VALUE!</v>
      </c>
    </row>
    <row r="15088" ht="15.75" customHeight="1">
      <c r="A15088" s="1" t="s">
        <v>2826</v>
      </c>
      <c r="B15088" s="1">
        <v>4.0</v>
      </c>
      <c r="C15088" s="1" t="s">
        <v>31875</v>
      </c>
      <c r="D15088" s="1" t="s">
        <v>31876</v>
      </c>
      <c r="E15088" s="1" t="s">
        <v>21</v>
      </c>
      <c r="F15088" s="1" t="s">
        <v>11</v>
      </c>
      <c r="G15088" s="1" t="str">
        <f>IFERROR(__xludf.DUMMYFUNCTION("GOOGLETRANSLATE(D15088,""fr"",""en"")"),"#VALUE!")</f>
        <v>#VALUE!</v>
      </c>
    </row>
    <row r="15089" ht="15.75" customHeight="1">
      <c r="A15089" s="1" t="s">
        <v>6490</v>
      </c>
      <c r="B15089" s="1">
        <v>2.0</v>
      </c>
      <c r="C15089" s="1" t="s">
        <v>31877</v>
      </c>
      <c r="D15089" s="1" t="s">
        <v>31878</v>
      </c>
      <c r="E15089" s="1" t="s">
        <v>169</v>
      </c>
      <c r="F15089" s="1" t="s">
        <v>11</v>
      </c>
      <c r="G15089" s="1" t="str">
        <f>IFERROR(__xludf.DUMMYFUNCTION("GOOGLETRANSLATE(D15089,""fr"",""en"")"),"#VALUE!")</f>
        <v>#VALUE!</v>
      </c>
    </row>
    <row r="15090" ht="15.75" customHeight="1">
      <c r="A15090" s="1" t="s">
        <v>8015</v>
      </c>
      <c r="B15090" s="1">
        <v>1.0</v>
      </c>
      <c r="C15090" s="1" t="s">
        <v>31879</v>
      </c>
      <c r="D15090" s="1" t="s">
        <v>31880</v>
      </c>
      <c r="E15090" s="1" t="s">
        <v>10</v>
      </c>
      <c r="F15090" s="1" t="s">
        <v>11</v>
      </c>
      <c r="G15090" s="1" t="str">
        <f>IFERROR(__xludf.DUMMYFUNCTION("GOOGLETRANSLATE(D15090,""fr"",""en"")"),"#VALUE!")</f>
        <v>#VALUE!</v>
      </c>
    </row>
    <row r="15091" ht="15.75" customHeight="1">
      <c r="A15091" s="1" t="s">
        <v>3496</v>
      </c>
      <c r="B15091" s="1">
        <v>5.0</v>
      </c>
      <c r="C15091" s="1" t="s">
        <v>31881</v>
      </c>
      <c r="D15091" s="1" t="s">
        <v>31882</v>
      </c>
      <c r="E15091" s="1" t="s">
        <v>21</v>
      </c>
      <c r="F15091" s="1" t="s">
        <v>11</v>
      </c>
      <c r="G15091" s="1" t="str">
        <f>IFERROR(__xludf.DUMMYFUNCTION("GOOGLETRANSLATE(D15091,""fr"",""en"")"),"#VALUE!")</f>
        <v>#VALUE!</v>
      </c>
    </row>
    <row r="15092" ht="15.75" customHeight="1">
      <c r="A15092" s="1" t="s">
        <v>2081</v>
      </c>
      <c r="B15092" s="1">
        <v>3.0</v>
      </c>
      <c r="C15092" s="1" t="s">
        <v>31883</v>
      </c>
      <c r="D15092" s="1" t="s">
        <v>31884</v>
      </c>
      <c r="E15092" s="1" t="s">
        <v>273</v>
      </c>
      <c r="F15092" s="1" t="s">
        <v>11</v>
      </c>
      <c r="G15092" s="1" t="str">
        <f>IFERROR(__xludf.DUMMYFUNCTION("GOOGLETRANSLATE(D15092,""fr"",""en"")"),"#VALUE!")</f>
        <v>#VALUE!</v>
      </c>
    </row>
    <row r="15093" ht="15.75" customHeight="1">
      <c r="A15093" s="1" t="s">
        <v>1062</v>
      </c>
      <c r="B15093" s="1">
        <v>5.0</v>
      </c>
      <c r="C15093" s="1" t="s">
        <v>31885</v>
      </c>
      <c r="D15093" s="1" t="s">
        <v>31886</v>
      </c>
      <c r="E15093" s="1" t="s">
        <v>10</v>
      </c>
      <c r="F15093" s="1" t="s">
        <v>11</v>
      </c>
      <c r="G15093" s="1" t="str">
        <f>IFERROR(__xludf.DUMMYFUNCTION("GOOGLETRANSLATE(D15093,""fr"",""en"")"),"#VALUE!")</f>
        <v>#VALUE!</v>
      </c>
    </row>
    <row r="15094" ht="15.75" customHeight="1">
      <c r="A15094" s="1" t="s">
        <v>53</v>
      </c>
      <c r="B15094" s="1">
        <v>2.0</v>
      </c>
      <c r="C15094" s="1" t="s">
        <v>31887</v>
      </c>
      <c r="D15094" s="1" t="s">
        <v>31888</v>
      </c>
      <c r="E15094" s="1" t="s">
        <v>10</v>
      </c>
      <c r="F15094" s="1" t="s">
        <v>11</v>
      </c>
      <c r="G15094" s="1" t="str">
        <f>IFERROR(__xludf.DUMMYFUNCTION("GOOGLETRANSLATE(D15094,""fr"",""en"")"),"#VALUE!")</f>
        <v>#VALUE!</v>
      </c>
    </row>
    <row r="15095" ht="15.75" customHeight="1">
      <c r="A15095" s="1" t="s">
        <v>2715</v>
      </c>
      <c r="B15095" s="1">
        <v>3.0</v>
      </c>
      <c r="C15095" s="1" t="s">
        <v>13076</v>
      </c>
      <c r="D15095" s="1" t="s">
        <v>31889</v>
      </c>
      <c r="E15095" s="1" t="s">
        <v>29</v>
      </c>
      <c r="F15095" s="1" t="s">
        <v>30</v>
      </c>
      <c r="G15095" s="1" t="str">
        <f>IFERROR(__xludf.DUMMYFUNCTION("GOOGLETRANSLATE(D15095,""fr"",""en"")"),"#VALUE!")</f>
        <v>#VALUE!</v>
      </c>
    </row>
    <row r="15096" ht="15.75" customHeight="1">
      <c r="A15096" s="1" t="s">
        <v>624</v>
      </c>
      <c r="B15096" s="1">
        <v>2.0</v>
      </c>
      <c r="C15096" s="1" t="s">
        <v>31890</v>
      </c>
      <c r="D15096" s="1" t="s">
        <v>31891</v>
      </c>
      <c r="E15096" s="1" t="s">
        <v>10</v>
      </c>
      <c r="F15096" s="1" t="s">
        <v>11</v>
      </c>
      <c r="G15096" s="1" t="str">
        <f>IFERROR(__xludf.DUMMYFUNCTION("GOOGLETRANSLATE(D15096,""fr"",""en"")"),"#VALUE!")</f>
        <v>#VALUE!</v>
      </c>
    </row>
    <row r="15097" ht="15.75" customHeight="1">
      <c r="A15097" s="1" t="s">
        <v>16561</v>
      </c>
      <c r="B15097" s="1">
        <v>2.0</v>
      </c>
      <c r="C15097" s="1" t="s">
        <v>31892</v>
      </c>
      <c r="D15097" s="1" t="s">
        <v>31893</v>
      </c>
      <c r="E15097" s="1" t="s">
        <v>21</v>
      </c>
      <c r="F15097" s="1" t="s">
        <v>11</v>
      </c>
      <c r="G15097" s="1" t="str">
        <f>IFERROR(__xludf.DUMMYFUNCTION("GOOGLETRANSLATE(D15097,""fr"",""en"")"),"#VALUE!")</f>
        <v>#VALUE!</v>
      </c>
    </row>
    <row r="15098" ht="15.75" customHeight="1">
      <c r="A15098" s="1" t="s">
        <v>624</v>
      </c>
      <c r="B15098" s="1">
        <v>5.0</v>
      </c>
      <c r="C15098" s="1" t="s">
        <v>31894</v>
      </c>
      <c r="D15098" s="1" t="s">
        <v>31895</v>
      </c>
      <c r="E15098" s="1" t="s">
        <v>176</v>
      </c>
      <c r="F15098" s="1" t="s">
        <v>66</v>
      </c>
      <c r="G15098" s="1" t="str">
        <f>IFERROR(__xludf.DUMMYFUNCTION("GOOGLETRANSLATE(D15098,""fr"",""en"")"),"I assure my 4th motorcycle at AMV, they are at the top!
I highly recommend this motorcycle insurance
Listening team, pro active and very available to find solutions or meet customer needs.
Thank you all")</f>
        <v>I assure my 4th motorcycle at AMV, they are at the top!
I highly recommend this motorcycle insurance
Listening team, pro active and very available to find solutions or meet customer needs.
Thank you all</v>
      </c>
    </row>
    <row r="15099" ht="15.75" customHeight="1">
      <c r="A15099" s="1" t="s">
        <v>2120</v>
      </c>
      <c r="B15099" s="1">
        <v>1.0</v>
      </c>
      <c r="C15099" s="1" t="s">
        <v>31896</v>
      </c>
      <c r="D15099" s="1" t="s">
        <v>31897</v>
      </c>
      <c r="E15099" s="1" t="s">
        <v>423</v>
      </c>
      <c r="F15099" s="1" t="s">
        <v>30</v>
      </c>
      <c r="G15099" s="1" t="str">
        <f>IFERROR(__xludf.DUMMYFUNCTION("GOOGLETRANSLATE(D15099,""fr"",""en"")"),"#VALUE!")</f>
        <v>#VALUE!</v>
      </c>
    </row>
    <row r="15100" ht="15.75" customHeight="1">
      <c r="A15100" s="1" t="s">
        <v>1753</v>
      </c>
      <c r="B15100" s="1">
        <v>5.0</v>
      </c>
      <c r="C15100" s="1" t="s">
        <v>31898</v>
      </c>
      <c r="D15100" s="1" t="s">
        <v>31899</v>
      </c>
      <c r="E15100" s="1" t="s">
        <v>29</v>
      </c>
      <c r="F15100" s="1" t="s">
        <v>30</v>
      </c>
      <c r="G15100" s="1" t="str">
        <f>IFERROR(__xludf.DUMMYFUNCTION("GOOGLETRANSLATE(D15100,""fr"",""en"")"),"#VALUE!")</f>
        <v>#VALUE!</v>
      </c>
    </row>
    <row r="15101" ht="15.75" customHeight="1">
      <c r="A15101" s="1" t="s">
        <v>1540</v>
      </c>
      <c r="B15101" s="1">
        <v>3.0</v>
      </c>
      <c r="C15101" s="1" t="s">
        <v>31900</v>
      </c>
      <c r="D15101" s="1" t="s">
        <v>31901</v>
      </c>
      <c r="E15101" s="1" t="s">
        <v>296</v>
      </c>
      <c r="F15101" s="1" t="s">
        <v>11</v>
      </c>
      <c r="G15101" s="1" t="str">
        <f>IFERROR(__xludf.DUMMYFUNCTION("GOOGLETRANSLATE(D15101,""fr"",""en"")"),"#VALUE!")</f>
        <v>#VALUE!</v>
      </c>
    </row>
    <row r="15102" ht="15.75" customHeight="1">
      <c r="A15102" s="1" t="s">
        <v>94</v>
      </c>
      <c r="B15102" s="1">
        <v>5.0</v>
      </c>
      <c r="C15102" s="1" t="s">
        <v>31902</v>
      </c>
      <c r="D15102" s="1" t="s">
        <v>31903</v>
      </c>
      <c r="E15102" s="1" t="s">
        <v>21</v>
      </c>
      <c r="F15102" s="1" t="s">
        <v>11</v>
      </c>
      <c r="G15102" s="1" t="str">
        <f>IFERROR(__xludf.DUMMYFUNCTION("GOOGLETRANSLATE(D15102,""fr"",""en"")"),"#VALUE!")</f>
        <v>#VALUE!</v>
      </c>
    </row>
    <row r="15103" ht="15.75" customHeight="1">
      <c r="A15103" s="1" t="s">
        <v>6154</v>
      </c>
      <c r="B15103" s="1">
        <v>1.0</v>
      </c>
      <c r="C15103" s="1" t="s">
        <v>31904</v>
      </c>
      <c r="D15103" s="1" t="s">
        <v>31905</v>
      </c>
      <c r="E15103" s="1" t="s">
        <v>25</v>
      </c>
      <c r="F15103" s="1" t="s">
        <v>11</v>
      </c>
      <c r="G15103" s="1" t="str">
        <f>IFERROR(__xludf.DUMMYFUNCTION("GOOGLETRANSLATE(D15103,""fr"",""en"")"),"#VALUE!")</f>
        <v>#VALUE!</v>
      </c>
    </row>
    <row r="15104" ht="15.75" customHeight="1">
      <c r="A15104" s="1" t="s">
        <v>227</v>
      </c>
      <c r="B15104" s="1">
        <v>5.0</v>
      </c>
      <c r="C15104" s="1" t="s">
        <v>31906</v>
      </c>
      <c r="D15104" s="1" t="s">
        <v>31907</v>
      </c>
      <c r="E15104" s="1" t="s">
        <v>21</v>
      </c>
      <c r="F15104" s="1" t="s">
        <v>11</v>
      </c>
      <c r="G15104" s="1" t="str">
        <f>IFERROR(__xludf.DUMMYFUNCTION("GOOGLETRANSLATE(D15104,""fr"",""en"")"),"#VALUE!")</f>
        <v>#VALUE!</v>
      </c>
    </row>
    <row r="15105" ht="15.75" customHeight="1">
      <c r="A15105" s="1" t="s">
        <v>22</v>
      </c>
      <c r="B15105" s="1">
        <v>3.0</v>
      </c>
      <c r="C15105" s="1" t="s">
        <v>31908</v>
      </c>
      <c r="D15105" s="1" t="s">
        <v>31909</v>
      </c>
      <c r="E15105" s="1" t="s">
        <v>21</v>
      </c>
      <c r="F15105" s="1" t="s">
        <v>11</v>
      </c>
      <c r="G15105" s="1" t="str">
        <f>IFERROR(__xludf.DUMMYFUNCTION("GOOGLETRANSLATE(D15105,""fr"",""en"")"),"#VALUE!")</f>
        <v>#VALUE!</v>
      </c>
    </row>
    <row r="15106" ht="15.75" customHeight="1">
      <c r="A15106" s="1" t="s">
        <v>2424</v>
      </c>
      <c r="B15106" s="1">
        <v>2.0</v>
      </c>
      <c r="C15106" s="1" t="s">
        <v>31910</v>
      </c>
      <c r="D15106" s="1" t="s">
        <v>31911</v>
      </c>
      <c r="E15106" s="1" t="s">
        <v>169</v>
      </c>
      <c r="F15106" s="1" t="s">
        <v>110</v>
      </c>
      <c r="G15106" s="1" t="str">
        <f>IFERROR(__xludf.DUMMYFUNCTION("GOOGLETRANSLATE(D15106,""fr"",""en"")"),"#VALUE!")</f>
        <v>#VALUE!</v>
      </c>
    </row>
    <row r="15107" ht="15.75" customHeight="1">
      <c r="A15107" s="1" t="s">
        <v>16380</v>
      </c>
      <c r="B15107" s="1">
        <v>1.0</v>
      </c>
      <c r="C15107" s="1" t="s">
        <v>31912</v>
      </c>
      <c r="D15107" s="1" t="s">
        <v>31913</v>
      </c>
      <c r="E15107" s="1" t="s">
        <v>176</v>
      </c>
      <c r="F15107" s="1" t="s">
        <v>66</v>
      </c>
      <c r="G15107" s="1" t="str">
        <f>IFERROR(__xludf.DUMMYFUNCTION("GOOGLETRANSLATE(D15107,""fr"",""en"")"),"#VALUE!")</f>
        <v>#VALUE!</v>
      </c>
    </row>
    <row r="15108" ht="15.75" customHeight="1">
      <c r="A15108" s="1" t="s">
        <v>828</v>
      </c>
      <c r="B15108" s="1">
        <v>3.0</v>
      </c>
      <c r="C15108" s="1" t="s">
        <v>31914</v>
      </c>
      <c r="D15108" s="1" t="s">
        <v>31915</v>
      </c>
      <c r="E15108" s="1" t="s">
        <v>10</v>
      </c>
      <c r="F15108" s="1" t="s">
        <v>11</v>
      </c>
      <c r="G15108" s="1" t="str">
        <f>IFERROR(__xludf.DUMMYFUNCTION("GOOGLETRANSLATE(D15108,""fr"",""en"")"),"#VALUE!")</f>
        <v>#VALUE!</v>
      </c>
    </row>
    <row r="15109" ht="15.75" customHeight="1">
      <c r="A15109" s="1" t="s">
        <v>1138</v>
      </c>
      <c r="B15109" s="1">
        <v>5.0</v>
      </c>
      <c r="C15109" s="1" t="s">
        <v>31916</v>
      </c>
      <c r="D15109" s="1" t="s">
        <v>31917</v>
      </c>
      <c r="E15109" s="1" t="s">
        <v>21</v>
      </c>
      <c r="F15109" s="1" t="s">
        <v>11</v>
      </c>
      <c r="G15109" s="1" t="str">
        <f>IFERROR(__xludf.DUMMYFUNCTION("GOOGLETRANSLATE(D15109,""fr"",""en"")"),"#VALUE!")</f>
        <v>#VALUE!</v>
      </c>
    </row>
    <row r="15110" ht="15.75" customHeight="1">
      <c r="A15110" s="1" t="s">
        <v>141</v>
      </c>
      <c r="B15110" s="1">
        <v>5.0</v>
      </c>
      <c r="C15110" s="1" t="s">
        <v>31918</v>
      </c>
      <c r="D15110" s="1" t="s">
        <v>31919</v>
      </c>
      <c r="E15110" s="1" t="s">
        <v>21</v>
      </c>
      <c r="F15110" s="1" t="s">
        <v>11</v>
      </c>
      <c r="G15110" s="1" t="str">
        <f>IFERROR(__xludf.DUMMYFUNCTION("GOOGLETRANSLATE(D15110,""fr"",""en"")"),"#VALUE!")</f>
        <v>#VALUE!</v>
      </c>
    </row>
    <row r="15111" ht="15.75" customHeight="1">
      <c r="A15111" s="1" t="s">
        <v>4945</v>
      </c>
      <c r="B15111" s="1">
        <v>5.0</v>
      </c>
      <c r="C15111" s="1" t="s">
        <v>31920</v>
      </c>
      <c r="D15111" s="1" t="s">
        <v>31921</v>
      </c>
      <c r="E15111" s="1" t="s">
        <v>29</v>
      </c>
      <c r="F15111" s="1" t="s">
        <v>30</v>
      </c>
      <c r="G15111" s="1" t="str">
        <f>IFERROR(__xludf.DUMMYFUNCTION("GOOGLETRANSLATE(D15111,""fr"",""en"")"),"#VALUE!")</f>
        <v>#VALUE!</v>
      </c>
    </row>
    <row r="15112" ht="15.75" customHeight="1">
      <c r="A15112" s="1" t="s">
        <v>576</v>
      </c>
      <c r="B15112" s="1">
        <v>3.0</v>
      </c>
      <c r="C15112" s="1" t="s">
        <v>31922</v>
      </c>
      <c r="D15112" s="1" t="s">
        <v>31923</v>
      </c>
      <c r="E15112" s="1" t="s">
        <v>280</v>
      </c>
      <c r="F15112" s="1" t="s">
        <v>11</v>
      </c>
      <c r="G15112" s="1" t="str">
        <f>IFERROR(__xludf.DUMMYFUNCTION("GOOGLETRANSLATE(D15112,""fr"",""en"")"),"#VALUE!")</f>
        <v>#VALUE!</v>
      </c>
    </row>
    <row r="15113" ht="15.75" customHeight="1">
      <c r="A15113" s="1" t="s">
        <v>1023</v>
      </c>
      <c r="B15113" s="1">
        <v>5.0</v>
      </c>
      <c r="C15113" s="1" t="s">
        <v>31924</v>
      </c>
      <c r="D15113" s="1" t="s">
        <v>31925</v>
      </c>
      <c r="E15113" s="1" t="s">
        <v>10</v>
      </c>
      <c r="F15113" s="1" t="s">
        <v>11</v>
      </c>
      <c r="G15113" s="1" t="str">
        <f>IFERROR(__xludf.DUMMYFUNCTION("GOOGLETRANSLATE(D15113,""fr"",""en"")"),"#VALUE!")</f>
        <v>#VALUE!</v>
      </c>
    </row>
    <row r="15114" ht="15.75" customHeight="1">
      <c r="A15114" s="1" t="s">
        <v>1218</v>
      </c>
      <c r="B15114" s="1">
        <v>4.0</v>
      </c>
      <c r="C15114" s="1" t="s">
        <v>31926</v>
      </c>
      <c r="D15114" s="1" t="s">
        <v>31927</v>
      </c>
      <c r="E15114" s="1" t="s">
        <v>448</v>
      </c>
      <c r="F15114" s="1" t="s">
        <v>84</v>
      </c>
      <c r="G15114" s="1" t="str">
        <f>IFERROR(__xludf.DUMMYFUNCTION("GOOGLETRANSLATE(D15114,""fr"",""en"")"),"#VALUE!")</f>
        <v>#VALUE!</v>
      </c>
    </row>
    <row r="15115" ht="15.75" customHeight="1">
      <c r="A15115" s="1" t="s">
        <v>20666</v>
      </c>
      <c r="B15115" s="1">
        <v>1.0</v>
      </c>
      <c r="C15115" s="1" t="s">
        <v>31928</v>
      </c>
      <c r="D15115" s="1" t="s">
        <v>31929</v>
      </c>
      <c r="E15115" s="1" t="s">
        <v>273</v>
      </c>
      <c r="F15115" s="1" t="s">
        <v>110</v>
      </c>
      <c r="G15115" s="1" t="str">
        <f>IFERROR(__xludf.DUMMYFUNCTION("GOOGLETRANSLATE(D15115,""fr"",""en"")"),"#VALUE!")</f>
        <v>#VALUE!</v>
      </c>
    </row>
    <row r="15116" ht="15.75" customHeight="1">
      <c r="A15116" s="1" t="s">
        <v>7356</v>
      </c>
      <c r="B15116" s="1">
        <v>1.0</v>
      </c>
      <c r="C15116" s="1" t="s">
        <v>31930</v>
      </c>
      <c r="D15116" s="1" t="s">
        <v>31931</v>
      </c>
      <c r="E15116" s="1" t="s">
        <v>21</v>
      </c>
      <c r="F15116" s="1" t="s">
        <v>11</v>
      </c>
      <c r="G15116" s="1" t="str">
        <f>IFERROR(__xludf.DUMMYFUNCTION("GOOGLETRANSLATE(D15116,""fr"",""en"")"),"#VALUE!")</f>
        <v>#VALUE!</v>
      </c>
    </row>
    <row r="15117" ht="15.75" customHeight="1">
      <c r="A15117" s="1" t="s">
        <v>738</v>
      </c>
      <c r="B15117" s="1">
        <v>2.0</v>
      </c>
      <c r="C15117" s="1" t="s">
        <v>31932</v>
      </c>
      <c r="D15117" s="1" t="s">
        <v>31933</v>
      </c>
      <c r="E15117" s="1" t="s">
        <v>373</v>
      </c>
      <c r="F15117" s="1" t="s">
        <v>30</v>
      </c>
      <c r="G15117" s="1" t="str">
        <f>IFERROR(__xludf.DUMMYFUNCTION("GOOGLETRANSLATE(D15117,""fr"",""en"")"),"#VALUE!")</f>
        <v>#VALUE!</v>
      </c>
    </row>
    <row r="15118" ht="15.75" customHeight="1">
      <c r="A15118" s="1" t="s">
        <v>391</v>
      </c>
      <c r="B15118" s="1">
        <v>5.0</v>
      </c>
      <c r="C15118" s="1" t="s">
        <v>31934</v>
      </c>
      <c r="D15118" s="1" t="s">
        <v>31935</v>
      </c>
      <c r="E15118" s="1" t="s">
        <v>10</v>
      </c>
      <c r="F15118" s="1" t="s">
        <v>11</v>
      </c>
      <c r="G15118" s="1" t="str">
        <f>IFERROR(__xludf.DUMMYFUNCTION("GOOGLETRANSLATE(D15118,""fr"",""en"")"),"#VALUE!")</f>
        <v>#VALUE!</v>
      </c>
    </row>
    <row r="15119" ht="15.75" customHeight="1">
      <c r="A15119" s="1" t="s">
        <v>14092</v>
      </c>
      <c r="B15119" s="1">
        <v>1.0</v>
      </c>
      <c r="C15119" s="1" t="s">
        <v>31936</v>
      </c>
      <c r="D15119" s="1" t="s">
        <v>31937</v>
      </c>
      <c r="E15119" s="1" t="s">
        <v>125</v>
      </c>
      <c r="F15119" s="1" t="s">
        <v>11</v>
      </c>
      <c r="G15119" s="1" t="str">
        <f>IFERROR(__xludf.DUMMYFUNCTION("GOOGLETRANSLATE(D15119,""fr"",""en"")"),"#VALUE!")</f>
        <v>#VALUE!</v>
      </c>
    </row>
    <row r="15120" ht="15.75" customHeight="1">
      <c r="A15120" s="1" t="s">
        <v>7386</v>
      </c>
      <c r="B15120" s="1">
        <v>2.0</v>
      </c>
      <c r="C15120" s="1" t="s">
        <v>5175</v>
      </c>
      <c r="D15120" s="1" t="s">
        <v>31938</v>
      </c>
      <c r="E15120" s="1" t="s">
        <v>52</v>
      </c>
      <c r="F15120" s="1" t="s">
        <v>110</v>
      </c>
      <c r="G15120" s="1" t="str">
        <f>IFERROR(__xludf.DUMMYFUNCTION("GOOGLETRANSLATE(D15120,""fr"",""en"")"),"#VALUE!")</f>
        <v>#VALUE!</v>
      </c>
    </row>
    <row r="15121" ht="15.75" customHeight="1">
      <c r="A15121" s="1" t="s">
        <v>31939</v>
      </c>
      <c r="B15121" s="1">
        <v>2.0</v>
      </c>
      <c r="C15121" s="1" t="s">
        <v>31940</v>
      </c>
      <c r="D15121" s="1" t="s">
        <v>31941</v>
      </c>
      <c r="E15121" s="1" t="s">
        <v>43</v>
      </c>
      <c r="F15121" s="1" t="s">
        <v>30</v>
      </c>
      <c r="G15121" s="1" t="str">
        <f>IFERROR(__xludf.DUMMYFUNCTION("GOOGLETRANSLATE(D15121,""fr"",""en"")"),"#VALUE!")</f>
        <v>#VALUE!</v>
      </c>
    </row>
    <row r="15122" ht="15.75" customHeight="1">
      <c r="A15122" s="1" t="s">
        <v>921</v>
      </c>
      <c r="B15122" s="1">
        <v>1.0</v>
      </c>
      <c r="C15122" s="1" t="s">
        <v>31942</v>
      </c>
      <c r="D15122" s="1" t="s">
        <v>31943</v>
      </c>
      <c r="E15122" s="1" t="s">
        <v>10</v>
      </c>
      <c r="F15122" s="1" t="s">
        <v>11</v>
      </c>
      <c r="G15122" s="1" t="str">
        <f>IFERROR(__xludf.DUMMYFUNCTION("GOOGLETRANSLATE(D15122,""fr"",""en"")"),"#VALUE!")</f>
        <v>#VALUE!</v>
      </c>
    </row>
    <row r="15123" ht="15.75" customHeight="1">
      <c r="A15123" s="1" t="s">
        <v>485</v>
      </c>
      <c r="B15123" s="1">
        <v>1.0</v>
      </c>
      <c r="C15123" s="1" t="s">
        <v>31944</v>
      </c>
      <c r="D15123" s="1" t="s">
        <v>31945</v>
      </c>
      <c r="E15123" s="1" t="s">
        <v>73</v>
      </c>
      <c r="F15123" s="1" t="s">
        <v>30</v>
      </c>
      <c r="G15123" s="1" t="str">
        <f>IFERROR(__xludf.DUMMYFUNCTION("GOOGLETRANSLATE(D15123,""fr"",""en"")"),"#VALUE!")</f>
        <v>#VALUE!</v>
      </c>
    </row>
    <row r="15124" ht="15.75" customHeight="1">
      <c r="A15124" s="1" t="s">
        <v>1753</v>
      </c>
      <c r="B15124" s="1">
        <v>4.0</v>
      </c>
      <c r="C15124" s="1" t="s">
        <v>31946</v>
      </c>
      <c r="D15124" s="1" t="s">
        <v>31947</v>
      </c>
      <c r="E15124" s="1" t="s">
        <v>21</v>
      </c>
      <c r="F15124" s="1" t="s">
        <v>11</v>
      </c>
      <c r="G15124" s="1" t="str">
        <f>IFERROR(__xludf.DUMMYFUNCTION("GOOGLETRANSLATE(D15124,""fr"",""en"")"),"#VALUE!")</f>
        <v>#VALUE!</v>
      </c>
    </row>
    <row r="15125" ht="15.75" customHeight="1">
      <c r="A15125" s="1" t="s">
        <v>3186</v>
      </c>
      <c r="B15125" s="1">
        <v>1.0</v>
      </c>
      <c r="C15125" s="1" t="s">
        <v>31948</v>
      </c>
      <c r="D15125" s="1" t="s">
        <v>31949</v>
      </c>
      <c r="E15125" s="1" t="s">
        <v>5109</v>
      </c>
      <c r="F15125" s="1" t="s">
        <v>66</v>
      </c>
      <c r="G15125" s="1" t="str">
        <f>IFERROR(__xludf.DUMMYFUNCTION("GOOGLETRANSLATE(D15125,""fr"",""en"")"),"#VALUE!")</f>
        <v>#VALUE!</v>
      </c>
    </row>
    <row r="15126" ht="15.75" customHeight="1">
      <c r="A15126" s="1" t="s">
        <v>77</v>
      </c>
      <c r="B15126" s="1">
        <v>5.0</v>
      </c>
      <c r="C15126" s="1" t="s">
        <v>31950</v>
      </c>
      <c r="D15126" s="1" t="s">
        <v>31951</v>
      </c>
      <c r="E15126" s="1" t="s">
        <v>21</v>
      </c>
      <c r="F15126" s="1" t="s">
        <v>11</v>
      </c>
      <c r="G15126" s="1" t="str">
        <f>IFERROR(__xludf.DUMMYFUNCTION("GOOGLETRANSLATE(D15126,""fr"",""en"")"),"#VALUE!")</f>
        <v>#VALUE!</v>
      </c>
    </row>
    <row r="15127" ht="15.75" customHeight="1">
      <c r="A15127" s="1" t="s">
        <v>944</v>
      </c>
      <c r="B15127" s="1">
        <v>1.0</v>
      </c>
      <c r="C15127" s="1" t="s">
        <v>31952</v>
      </c>
      <c r="D15127" s="1" t="s">
        <v>31953</v>
      </c>
      <c r="E15127" s="1" t="s">
        <v>292</v>
      </c>
      <c r="F15127" s="1" t="s">
        <v>11</v>
      </c>
      <c r="G15127" s="1" t="str">
        <f>IFERROR(__xludf.DUMMYFUNCTION("GOOGLETRANSLATE(D15127,""fr"",""en"")"),"#VALUE!")</f>
        <v>#VALUE!</v>
      </c>
    </row>
    <row r="15128" ht="15.75" customHeight="1">
      <c r="A15128" s="1" t="s">
        <v>7327</v>
      </c>
      <c r="B15128" s="1">
        <v>1.0</v>
      </c>
      <c r="C15128" s="1" t="s">
        <v>31954</v>
      </c>
      <c r="D15128" s="1" t="s">
        <v>31955</v>
      </c>
      <c r="E15128" s="1" t="s">
        <v>103</v>
      </c>
      <c r="F15128" s="1" t="s">
        <v>48</v>
      </c>
      <c r="G15128" s="1" t="str">
        <f>IFERROR(__xludf.DUMMYFUNCTION("GOOGLETRANSLATE(D15128,""fr"",""en"")"),"#VALUE!")</f>
        <v>#VALUE!</v>
      </c>
    </row>
    <row r="15129" ht="15.75" customHeight="1">
      <c r="A15129" s="1" t="s">
        <v>2793</v>
      </c>
      <c r="B15129" s="1">
        <v>1.0</v>
      </c>
      <c r="C15129" s="1" t="s">
        <v>31956</v>
      </c>
      <c r="D15129" s="1" t="s">
        <v>31957</v>
      </c>
      <c r="E15129" s="1" t="s">
        <v>25</v>
      </c>
      <c r="F15129" s="1" t="s">
        <v>11</v>
      </c>
      <c r="G15129" s="1" t="str">
        <f>IFERROR(__xludf.DUMMYFUNCTION("GOOGLETRANSLATE(D15129,""fr"",""en"")"),"#VALUE!")</f>
        <v>#VALUE!</v>
      </c>
    </row>
    <row r="15130" ht="15.75" customHeight="1">
      <c r="A15130" s="1" t="s">
        <v>1796</v>
      </c>
      <c r="B15130" s="1">
        <v>4.0</v>
      </c>
      <c r="C15130" s="1" t="s">
        <v>31958</v>
      </c>
      <c r="D15130" s="1" t="s">
        <v>31959</v>
      </c>
      <c r="E15130" s="1" t="s">
        <v>10</v>
      </c>
      <c r="F15130" s="1" t="s">
        <v>11</v>
      </c>
      <c r="G15130" s="1" t="str">
        <f>IFERROR(__xludf.DUMMYFUNCTION("GOOGLETRANSLATE(D15130,""fr"",""en"")"),"#VALUE!")</f>
        <v>#VALUE!</v>
      </c>
    </row>
    <row r="15131" ht="15.75" customHeight="1">
      <c r="A15131" s="1" t="s">
        <v>597</v>
      </c>
      <c r="B15131" s="1">
        <v>1.0</v>
      </c>
      <c r="C15131" s="1" t="s">
        <v>31960</v>
      </c>
      <c r="D15131" s="1" t="s">
        <v>31961</v>
      </c>
      <c r="E15131" s="1" t="s">
        <v>292</v>
      </c>
      <c r="F15131" s="1" t="s">
        <v>11</v>
      </c>
      <c r="G15131" s="1" t="str">
        <f>IFERROR(__xludf.DUMMYFUNCTION("GOOGLETRANSLATE(D15131,""fr"",""en"")"),"#VALUE!")</f>
        <v>#VALUE!</v>
      </c>
    </row>
    <row r="15132" ht="15.75" customHeight="1">
      <c r="A15132" s="1" t="s">
        <v>8683</v>
      </c>
      <c r="B15132" s="1">
        <v>1.0</v>
      </c>
      <c r="C15132" s="1" t="s">
        <v>31962</v>
      </c>
      <c r="D15132" s="1" t="s">
        <v>31963</v>
      </c>
      <c r="E15132" s="1" t="s">
        <v>373</v>
      </c>
      <c r="F15132" s="1" t="s">
        <v>118</v>
      </c>
      <c r="G15132" s="1" t="str">
        <f>IFERROR(__xludf.DUMMYFUNCTION("GOOGLETRANSLATE(D15132,""fr"",""en"")"),"#VALUE!")</f>
        <v>#VALUE!</v>
      </c>
    </row>
    <row r="15133" ht="15.75" customHeight="1">
      <c r="A15133" s="1" t="s">
        <v>173</v>
      </c>
      <c r="B15133" s="1">
        <v>1.0</v>
      </c>
      <c r="C15133" s="1" t="s">
        <v>31964</v>
      </c>
      <c r="D15133" s="1" t="s">
        <v>31965</v>
      </c>
      <c r="E15133" s="1" t="s">
        <v>226</v>
      </c>
      <c r="F15133" s="1" t="s">
        <v>11</v>
      </c>
      <c r="G15133" s="1" t="str">
        <f>IFERROR(__xludf.DUMMYFUNCTION("GOOGLETRANSLATE(D15133,""fr"",""en"")"),"#VALUE!")</f>
        <v>#VALUE!</v>
      </c>
    </row>
    <row r="15134" ht="15.75" customHeight="1">
      <c r="A15134" s="1" t="s">
        <v>1879</v>
      </c>
      <c r="B15134" s="1">
        <v>1.0</v>
      </c>
      <c r="C15134" s="1" t="s">
        <v>31966</v>
      </c>
      <c r="D15134" s="1" t="s">
        <v>31967</v>
      </c>
      <c r="E15134" s="1" t="s">
        <v>10</v>
      </c>
      <c r="F15134" s="1" t="s">
        <v>11</v>
      </c>
      <c r="G15134" s="1" t="str">
        <f>IFERROR(__xludf.DUMMYFUNCTION("GOOGLETRANSLATE(D15134,""fr"",""en"")"),"#VALUE!")</f>
        <v>#VALUE!</v>
      </c>
    </row>
    <row r="15135" ht="15.75" customHeight="1">
      <c r="A15135" s="1" t="s">
        <v>3330</v>
      </c>
      <c r="B15135" s="1">
        <v>4.0</v>
      </c>
      <c r="C15135" s="1" t="s">
        <v>31968</v>
      </c>
      <c r="D15135" s="1" t="s">
        <v>31969</v>
      </c>
      <c r="E15135" s="1" t="s">
        <v>21</v>
      </c>
      <c r="F15135" s="1" t="s">
        <v>11</v>
      </c>
      <c r="G15135" s="1" t="str">
        <f>IFERROR(__xludf.DUMMYFUNCTION("GOOGLETRANSLATE(D15135,""fr"",""en"")"),"#VALUE!")</f>
        <v>#VALUE!</v>
      </c>
    </row>
    <row r="15136" ht="15.75" customHeight="1">
      <c r="A15136" s="1" t="s">
        <v>3060</v>
      </c>
      <c r="B15136" s="1">
        <v>5.0</v>
      </c>
      <c r="C15136" s="1" t="s">
        <v>31970</v>
      </c>
      <c r="D15136" s="1" t="s">
        <v>31971</v>
      </c>
      <c r="E15136" s="1" t="s">
        <v>10</v>
      </c>
      <c r="F15136" s="1" t="s">
        <v>11</v>
      </c>
      <c r="G15136" s="1" t="str">
        <f>IFERROR(__xludf.DUMMYFUNCTION("GOOGLETRANSLATE(D15136,""fr"",""en"")"),"#VALUE!")</f>
        <v>#VALUE!</v>
      </c>
    </row>
    <row r="15137" ht="15.75" customHeight="1">
      <c r="A15137" s="1" t="s">
        <v>629</v>
      </c>
      <c r="B15137" s="1">
        <v>1.0</v>
      </c>
      <c r="C15137" s="1" t="s">
        <v>31972</v>
      </c>
      <c r="D15137" s="1" t="s">
        <v>31973</v>
      </c>
      <c r="E15137" s="1" t="s">
        <v>5251</v>
      </c>
      <c r="F15137" s="1" t="s">
        <v>66</v>
      </c>
      <c r="G15137" s="1" t="str">
        <f>IFERROR(__xludf.DUMMYFUNCTION("GOOGLETRANSLATE(D15137,""fr"",""en"")"),"#VALUE!")</f>
        <v>#VALUE!</v>
      </c>
    </row>
    <row r="15138" ht="15.75" customHeight="1">
      <c r="A15138" s="1" t="s">
        <v>1940</v>
      </c>
      <c r="B15138" s="1">
        <v>5.0</v>
      </c>
      <c r="C15138" s="1" t="s">
        <v>31974</v>
      </c>
      <c r="D15138" s="1" t="s">
        <v>31975</v>
      </c>
      <c r="E15138" s="1" t="s">
        <v>10</v>
      </c>
      <c r="F15138" s="1" t="s">
        <v>11</v>
      </c>
      <c r="G15138" s="1" t="str">
        <f>IFERROR(__xludf.DUMMYFUNCTION("GOOGLETRANSLATE(D15138,""fr"",""en"")"),"#VALUE!")</f>
        <v>#VALUE!</v>
      </c>
    </row>
    <row r="15139" ht="15.75" customHeight="1">
      <c r="A15139" s="1" t="s">
        <v>3274</v>
      </c>
      <c r="B15139" s="1">
        <v>1.0</v>
      </c>
      <c r="C15139" s="1" t="s">
        <v>31976</v>
      </c>
      <c r="D15139" s="1" t="s">
        <v>31977</v>
      </c>
      <c r="E15139" s="1" t="s">
        <v>109</v>
      </c>
      <c r="F15139" s="1" t="s">
        <v>11</v>
      </c>
      <c r="G15139" s="1" t="str">
        <f>IFERROR(__xludf.DUMMYFUNCTION("GOOGLETRANSLATE(D15139,""fr"",""en"")"),"#VALUE!")</f>
        <v>#VALUE!</v>
      </c>
    </row>
    <row r="15140" ht="15.75" customHeight="1">
      <c r="A15140" s="1" t="s">
        <v>777</v>
      </c>
      <c r="B15140" s="1">
        <v>1.0</v>
      </c>
      <c r="C15140" s="1" t="s">
        <v>31978</v>
      </c>
      <c r="D15140" s="1" t="s">
        <v>31979</v>
      </c>
      <c r="E15140" s="1" t="s">
        <v>21</v>
      </c>
      <c r="F15140" s="1" t="s">
        <v>11</v>
      </c>
      <c r="G15140" s="1" t="str">
        <f>IFERROR(__xludf.DUMMYFUNCTION("GOOGLETRANSLATE(D15140,""fr"",""en"")"),"#VALUE!")</f>
        <v>#VALUE!</v>
      </c>
    </row>
    <row r="15141" ht="15.75" customHeight="1">
      <c r="A15141" s="1" t="s">
        <v>780</v>
      </c>
      <c r="B15141" s="1">
        <v>4.0</v>
      </c>
      <c r="C15141" s="1" t="s">
        <v>31980</v>
      </c>
      <c r="D15141" s="1" t="s">
        <v>31981</v>
      </c>
      <c r="E15141" s="1" t="s">
        <v>614</v>
      </c>
      <c r="F15141" s="1" t="s">
        <v>30</v>
      </c>
      <c r="G15141" s="1" t="str">
        <f>IFERROR(__xludf.DUMMYFUNCTION("GOOGLETRANSLATE(D15141,""fr"",""en"")"),"#VALUE!")</f>
        <v>#VALUE!</v>
      </c>
    </row>
    <row r="15142" ht="15.75" customHeight="1">
      <c r="A15142" s="1" t="s">
        <v>5562</v>
      </c>
      <c r="B15142" s="1">
        <v>4.0</v>
      </c>
      <c r="C15142" s="1" t="s">
        <v>31982</v>
      </c>
      <c r="D15142" s="1" t="s">
        <v>31983</v>
      </c>
      <c r="E15142" s="1" t="s">
        <v>554</v>
      </c>
      <c r="F15142" s="1" t="s">
        <v>30</v>
      </c>
      <c r="G15142" s="1" t="str">
        <f>IFERROR(__xludf.DUMMYFUNCTION("GOOGLETRANSLATE(D15142,""fr"",""en"")"),"#VALUE!")</f>
        <v>#VALUE!</v>
      </c>
    </row>
    <row r="15143" ht="15.75" customHeight="1">
      <c r="A15143" s="1" t="s">
        <v>1062</v>
      </c>
      <c r="B15143" s="1">
        <v>4.0</v>
      </c>
      <c r="C15143" s="1" t="s">
        <v>31984</v>
      </c>
      <c r="D15143" s="1" t="s">
        <v>31985</v>
      </c>
      <c r="E15143" s="1" t="s">
        <v>34</v>
      </c>
      <c r="F15143" s="1" t="s">
        <v>30</v>
      </c>
      <c r="G15143" s="1" t="str">
        <f>IFERROR(__xludf.DUMMYFUNCTION("GOOGLETRANSLATE(D15143,""fr"",""en"")"),"#VALUE!")</f>
        <v>#VALUE!</v>
      </c>
    </row>
    <row r="15144" ht="15.75" customHeight="1">
      <c r="A15144" s="1" t="s">
        <v>2363</v>
      </c>
      <c r="B15144" s="1">
        <v>1.0</v>
      </c>
      <c r="C15144" s="1" t="s">
        <v>31986</v>
      </c>
      <c r="D15144" s="1" t="s">
        <v>31987</v>
      </c>
      <c r="E15144" s="1" t="s">
        <v>280</v>
      </c>
      <c r="F15144" s="1" t="s">
        <v>11</v>
      </c>
      <c r="G15144" s="1" t="str">
        <f>IFERROR(__xludf.DUMMYFUNCTION("GOOGLETRANSLATE(D15144,""fr"",""en"")"),"#VALUE!")</f>
        <v>#VALUE!</v>
      </c>
    </row>
    <row r="15145" ht="15.75" customHeight="1">
      <c r="A15145" s="1" t="s">
        <v>239</v>
      </c>
      <c r="B15145" s="1">
        <v>5.0</v>
      </c>
      <c r="C15145" s="1" t="s">
        <v>31988</v>
      </c>
      <c r="D15145" s="1" t="s">
        <v>31989</v>
      </c>
      <c r="E15145" s="1" t="s">
        <v>448</v>
      </c>
      <c r="F15145" s="1" t="s">
        <v>84</v>
      </c>
      <c r="G15145" s="1" t="str">
        <f>IFERROR(__xludf.DUMMYFUNCTION("GOOGLETRANSLATE(D15145,""fr"",""en"")"),"#VALUE!")</f>
        <v>#VALUE!</v>
      </c>
    </row>
    <row r="15146" ht="15.75" customHeight="1">
      <c r="A15146" s="1" t="s">
        <v>18</v>
      </c>
      <c r="B15146" s="1">
        <v>4.0</v>
      </c>
      <c r="C15146" s="1" t="s">
        <v>31990</v>
      </c>
      <c r="D15146" s="1" t="s">
        <v>31991</v>
      </c>
      <c r="E15146" s="1" t="s">
        <v>614</v>
      </c>
      <c r="F15146" s="1" t="s">
        <v>30</v>
      </c>
      <c r="G15146" s="1" t="str">
        <f>IFERROR(__xludf.DUMMYFUNCTION("GOOGLETRANSLATE(D15146,""fr"",""en"")"),"#VALUE!")</f>
        <v>#VALUE!</v>
      </c>
    </row>
    <row r="15147" ht="15.75" customHeight="1">
      <c r="A15147" s="1" t="s">
        <v>17473</v>
      </c>
      <c r="B15147" s="1">
        <v>1.0</v>
      </c>
      <c r="C15147" s="1" t="s">
        <v>31992</v>
      </c>
      <c r="D15147" s="1" t="s">
        <v>31993</v>
      </c>
      <c r="E15147" s="1" t="s">
        <v>250</v>
      </c>
      <c r="F15147" s="1" t="s">
        <v>30</v>
      </c>
      <c r="G15147" s="1" t="str">
        <f>IFERROR(__xludf.DUMMYFUNCTION("GOOGLETRANSLATE(D15147,""fr"",""en"")"),"#VALUE!")</f>
        <v>#VALUE!</v>
      </c>
    </row>
    <row r="15148" ht="15.75" customHeight="1">
      <c r="A15148" s="1" t="s">
        <v>5839</v>
      </c>
      <c r="B15148" s="1">
        <v>1.0</v>
      </c>
      <c r="C15148" s="1" t="s">
        <v>31994</v>
      </c>
      <c r="D15148" s="1" t="s">
        <v>31995</v>
      </c>
      <c r="E15148" s="1" t="s">
        <v>21</v>
      </c>
      <c r="F15148" s="1" t="s">
        <v>11</v>
      </c>
      <c r="G15148" s="1" t="str">
        <f>IFERROR(__xludf.DUMMYFUNCTION("GOOGLETRANSLATE(D15148,""fr"",""en"")"),"#VALUE!")</f>
        <v>#VALUE!</v>
      </c>
    </row>
    <row r="15149" ht="15.75" customHeight="1">
      <c r="A15149" s="1" t="s">
        <v>26476</v>
      </c>
      <c r="B15149" s="1">
        <v>2.0</v>
      </c>
      <c r="C15149" s="1" t="s">
        <v>31996</v>
      </c>
      <c r="D15149" s="1" t="s">
        <v>31997</v>
      </c>
      <c r="E15149" s="1" t="s">
        <v>292</v>
      </c>
      <c r="F15149" s="1" t="s">
        <v>11</v>
      </c>
      <c r="G15149" s="1" t="str">
        <f>IFERROR(__xludf.DUMMYFUNCTION("GOOGLETRANSLATE(D15149,""fr"",""en"")"),"#VALUE!")</f>
        <v>#VALUE!</v>
      </c>
    </row>
    <row r="15150" ht="15.75" customHeight="1">
      <c r="A15150" s="1" t="s">
        <v>1476</v>
      </c>
      <c r="B15150" s="1">
        <v>4.0</v>
      </c>
      <c r="C15150" s="1" t="s">
        <v>31998</v>
      </c>
      <c r="D15150" s="1" t="s">
        <v>31999</v>
      </c>
      <c r="E15150" s="1" t="s">
        <v>10</v>
      </c>
      <c r="F15150" s="1" t="s">
        <v>11</v>
      </c>
      <c r="G15150" s="1" t="str">
        <f>IFERROR(__xludf.DUMMYFUNCTION("GOOGLETRANSLATE(D15150,""fr"",""en"")"),"#VALUE!")</f>
        <v>#VALUE!</v>
      </c>
    </row>
    <row r="15151" ht="15.75" customHeight="1">
      <c r="A15151" s="1" t="s">
        <v>13027</v>
      </c>
      <c r="B15151" s="1">
        <v>1.0</v>
      </c>
      <c r="C15151" s="1" t="s">
        <v>32000</v>
      </c>
      <c r="D15151" s="1" t="s">
        <v>32001</v>
      </c>
      <c r="E15151" s="1" t="s">
        <v>273</v>
      </c>
      <c r="F15151" s="1" t="s">
        <v>11</v>
      </c>
      <c r="G15151" s="1" t="str">
        <f>IFERROR(__xludf.DUMMYFUNCTION("GOOGLETRANSLATE(D15151,""fr"",""en"")"),"I have been waiting for a refund of my vandalized vehicle and still nothing despite my phone call for 9 months.
Even the steps it was I who had to do them as requested an expertise concerned.
Officials of vandalism despite being tried I am still not reimb"&amp;"ursed.
Second file my responsibility still not. Hired I have been waiting for a little more than 6 months to reimburse my franchise and a tire.
A shame.
Each time the same catchphrase contact the relationship service but it does nothing.
People dealing wi"&amp;"th the file are never the same and never answer us to the questions asked.
Despite my seniority at the Macif I think of leaving because they have indeed lost their seriousness.
Their only concerns make money by reducing our guarantees without sometimes kn"&amp;"owing it.")</f>
        <v>I have been waiting for a refund of my vandalized vehicle and still nothing despite my phone call for 9 months.
Even the steps it was I who had to do them as requested an expertise concerned.
Officials of vandalism despite being tried I am still not reimbursed.
Second file my responsibility still not. Hired I have been waiting for a little more than 6 months to reimburse my franchise and a tire.
A shame.
Each time the same catchphrase contact the relationship service but it does nothing.
People dealing with the file are never the same and never answer us to the questions asked.
Despite my seniority at the Macif I think of leaving because they have indeed lost their seriousness.
Their only concerns make money by reducing our guarantees without sometimes knowing it.</v>
      </c>
    </row>
    <row r="15152" ht="15.75" customHeight="1">
      <c r="A15152" s="1" t="s">
        <v>166</v>
      </c>
      <c r="B15152" s="1">
        <v>5.0</v>
      </c>
      <c r="C15152" s="1" t="s">
        <v>32002</v>
      </c>
      <c r="D15152" s="1" t="s">
        <v>32003</v>
      </c>
      <c r="E15152" s="1" t="s">
        <v>10</v>
      </c>
      <c r="F15152" s="1" t="s">
        <v>11</v>
      </c>
      <c r="G15152" s="1" t="str">
        <f>IFERROR(__xludf.DUMMYFUNCTION("GOOGLETRANSLATE(D15152,""fr"",""en"")"),"#VALUE!")</f>
        <v>#VALUE!</v>
      </c>
    </row>
    <row r="15153" ht="15.75" customHeight="1">
      <c r="A15153" s="1" t="s">
        <v>1107</v>
      </c>
      <c r="B15153" s="1">
        <v>2.0</v>
      </c>
      <c r="C15153" s="1" t="s">
        <v>32004</v>
      </c>
      <c r="D15153" s="1" t="s">
        <v>32005</v>
      </c>
      <c r="E15153" s="1" t="s">
        <v>125</v>
      </c>
      <c r="F15153" s="1" t="s">
        <v>110</v>
      </c>
      <c r="G15153" s="1" t="str">
        <f>IFERROR(__xludf.DUMMYFUNCTION("GOOGLETRANSLATE(D15153,""fr"",""en"")"),"#VALUE!")</f>
        <v>#VALUE!</v>
      </c>
    </row>
    <row r="15154" ht="15.75" customHeight="1">
      <c r="A15154" s="1" t="s">
        <v>10590</v>
      </c>
      <c r="B15154" s="1">
        <v>2.0</v>
      </c>
      <c r="C15154" s="1" t="s">
        <v>27263</v>
      </c>
      <c r="D15154" s="1" t="s">
        <v>32006</v>
      </c>
      <c r="E15154" s="1" t="s">
        <v>273</v>
      </c>
      <c r="F15154" s="1" t="s">
        <v>110</v>
      </c>
      <c r="G15154" s="1" t="str">
        <f>IFERROR(__xludf.DUMMYFUNCTION("GOOGLETRANSLATE(D15154,""fr"",""en"")"),"#VALUE!")</f>
        <v>#VALUE!</v>
      </c>
    </row>
    <row r="15155" ht="15.75" customHeight="1">
      <c r="A15155" s="1" t="s">
        <v>62</v>
      </c>
      <c r="B15155" s="1">
        <v>5.0</v>
      </c>
      <c r="C15155" s="1" t="s">
        <v>32007</v>
      </c>
      <c r="D15155" s="1" t="s">
        <v>32008</v>
      </c>
      <c r="E15155" s="1" t="s">
        <v>10</v>
      </c>
      <c r="F15155" s="1" t="s">
        <v>11</v>
      </c>
      <c r="G15155" s="1" t="str">
        <f>IFERROR(__xludf.DUMMYFUNCTION("GOOGLETRANSLATE(D15155,""fr"",""en"")"),"#VALUE!")</f>
        <v>#VALUE!</v>
      </c>
    </row>
    <row r="15156" ht="15.75" customHeight="1">
      <c r="A15156" s="1" t="s">
        <v>166</v>
      </c>
      <c r="B15156" s="1">
        <v>5.0</v>
      </c>
      <c r="C15156" s="1" t="s">
        <v>32009</v>
      </c>
      <c r="D15156" s="1" t="s">
        <v>32010</v>
      </c>
      <c r="E15156" s="1" t="s">
        <v>21</v>
      </c>
      <c r="F15156" s="1" t="s">
        <v>11</v>
      </c>
      <c r="G15156" s="1" t="str">
        <f>IFERROR(__xludf.DUMMYFUNCTION("GOOGLETRANSLATE(D15156,""fr"",""en"")"),"#VALUE!")</f>
        <v>#VALUE!</v>
      </c>
    </row>
    <row r="15157" ht="15.75" customHeight="1">
      <c r="A15157" s="1" t="s">
        <v>569</v>
      </c>
      <c r="B15157" s="1">
        <v>2.0</v>
      </c>
      <c r="C15157" s="1" t="s">
        <v>32011</v>
      </c>
      <c r="D15157" s="1" t="s">
        <v>32012</v>
      </c>
      <c r="E15157" s="1" t="s">
        <v>176</v>
      </c>
      <c r="F15157" s="1" t="s">
        <v>66</v>
      </c>
      <c r="G15157" s="1" t="str">
        <f>IFERROR(__xludf.DUMMYFUNCTION("GOOGLETRANSLATE(D15157,""fr"",""en"")"),"#VALUE!")</f>
        <v>#VALUE!</v>
      </c>
    </row>
    <row r="15158" ht="15.75" customHeight="1">
      <c r="A15158" s="1" t="s">
        <v>414</v>
      </c>
      <c r="B15158" s="1">
        <v>3.0</v>
      </c>
      <c r="C15158" s="1" t="s">
        <v>32013</v>
      </c>
      <c r="D15158" s="1" t="s">
        <v>32014</v>
      </c>
      <c r="E15158" s="1" t="s">
        <v>21</v>
      </c>
      <c r="F15158" s="1" t="s">
        <v>11</v>
      </c>
      <c r="G15158" s="1" t="str">
        <f>IFERROR(__xludf.DUMMYFUNCTION("GOOGLETRANSLATE(D15158,""fr"",""en"")"),"#VALUE!")</f>
        <v>#VALUE!</v>
      </c>
    </row>
    <row r="15159" ht="15.75" customHeight="1">
      <c r="A15159" s="1" t="s">
        <v>3274</v>
      </c>
      <c r="B15159" s="1">
        <v>1.0</v>
      </c>
      <c r="C15159" s="1" t="s">
        <v>32015</v>
      </c>
      <c r="D15159" s="1" t="s">
        <v>32016</v>
      </c>
      <c r="E15159" s="1" t="s">
        <v>250</v>
      </c>
      <c r="F15159" s="1" t="s">
        <v>30</v>
      </c>
      <c r="G15159" s="1" t="str">
        <f>IFERROR(__xludf.DUMMYFUNCTION("GOOGLETRANSLATE(D15159,""fr"",""en"")"),"#VALUE!")</f>
        <v>#VALUE!</v>
      </c>
    </row>
    <row r="15160" ht="15.75" customHeight="1">
      <c r="A15160" s="1" t="s">
        <v>7017</v>
      </c>
      <c r="B15160" s="1">
        <v>2.0</v>
      </c>
      <c r="C15160" s="1" t="s">
        <v>32017</v>
      </c>
      <c r="D15160" s="1" t="s">
        <v>32018</v>
      </c>
      <c r="E15160" s="1" t="s">
        <v>21</v>
      </c>
      <c r="F15160" s="1" t="s">
        <v>11</v>
      </c>
      <c r="G15160" s="1" t="str">
        <f>IFERROR(__xludf.DUMMYFUNCTION("GOOGLETRANSLATE(D15160,""fr"",""en"")"),"#VALUE!")</f>
        <v>#VALUE!</v>
      </c>
    </row>
    <row r="15161" ht="15.75" customHeight="1">
      <c r="A15161" s="1" t="s">
        <v>13820</v>
      </c>
      <c r="B15161" s="1">
        <v>1.0</v>
      </c>
      <c r="C15161" s="1" t="s">
        <v>32019</v>
      </c>
      <c r="D15161" s="1" t="s">
        <v>32020</v>
      </c>
      <c r="E15161" s="1" t="s">
        <v>73</v>
      </c>
      <c r="F15161" s="1" t="s">
        <v>30</v>
      </c>
      <c r="G15161" s="1" t="str">
        <f>IFERROR(__xludf.DUMMYFUNCTION("GOOGLETRANSLATE(D15161,""fr"",""en"")"),"#VALUE!")</f>
        <v>#VALUE!</v>
      </c>
    </row>
    <row r="15162" ht="15.75" customHeight="1">
      <c r="A15162" s="1" t="s">
        <v>7</v>
      </c>
      <c r="B15162" s="1">
        <v>4.0</v>
      </c>
      <c r="C15162" s="1" t="s">
        <v>32021</v>
      </c>
      <c r="D15162" s="1" t="s">
        <v>32022</v>
      </c>
      <c r="E15162" s="1" t="s">
        <v>10</v>
      </c>
      <c r="F15162" s="1" t="s">
        <v>11</v>
      </c>
      <c r="G15162" s="1" t="str">
        <f>IFERROR(__xludf.DUMMYFUNCTION("GOOGLETRANSLATE(D15162,""fr"",""en"")"),"#VALUE!")</f>
        <v>#VALUE!</v>
      </c>
    </row>
    <row r="15163" ht="15.75" customHeight="1">
      <c r="A15163" s="1" t="s">
        <v>32023</v>
      </c>
      <c r="B15163" s="1">
        <v>3.0</v>
      </c>
      <c r="C15163" s="1" t="s">
        <v>32024</v>
      </c>
      <c r="D15163" s="1" t="s">
        <v>32025</v>
      </c>
      <c r="E15163" s="1" t="s">
        <v>296</v>
      </c>
      <c r="F15163" s="1" t="s">
        <v>11</v>
      </c>
      <c r="G15163" s="1" t="str">
        <f>IFERROR(__xludf.DUMMYFUNCTION("GOOGLETRANSLATE(D15163,""fr"",""en"")"),"#VALUE!")</f>
        <v>#VALUE!</v>
      </c>
    </row>
    <row r="15164" ht="15.75" customHeight="1">
      <c r="A15164" s="1" t="s">
        <v>1110</v>
      </c>
      <c r="B15164" s="1">
        <v>5.0</v>
      </c>
      <c r="C15164" s="1" t="s">
        <v>32026</v>
      </c>
      <c r="D15164" s="1" t="s">
        <v>32027</v>
      </c>
      <c r="E15164" s="1" t="s">
        <v>21</v>
      </c>
      <c r="F15164" s="1" t="s">
        <v>11</v>
      </c>
      <c r="G15164" s="1" t="str">
        <f>IFERROR(__xludf.DUMMYFUNCTION("GOOGLETRANSLATE(D15164,""fr"",""en"")"),"#VALUE!")</f>
        <v>#VALUE!</v>
      </c>
    </row>
    <row r="15165" ht="15.75" customHeight="1">
      <c r="A15165" s="1" t="s">
        <v>11088</v>
      </c>
      <c r="B15165" s="1">
        <v>2.0</v>
      </c>
      <c r="C15165" s="1" t="s">
        <v>32028</v>
      </c>
      <c r="D15165" s="1" t="s">
        <v>32029</v>
      </c>
      <c r="E15165" s="1" t="s">
        <v>21</v>
      </c>
      <c r="F15165" s="1" t="s">
        <v>11</v>
      </c>
      <c r="G15165" s="1" t="str">
        <f>IFERROR(__xludf.DUMMYFUNCTION("GOOGLETRANSLATE(D15165,""fr"",""en"")"),"#VALUE!")</f>
        <v>#VALUE!</v>
      </c>
    </row>
    <row r="15166" ht="15.75" customHeight="1">
      <c r="A15166" s="1" t="s">
        <v>1476</v>
      </c>
      <c r="B15166" s="1">
        <v>4.0</v>
      </c>
      <c r="C15166" s="1" t="s">
        <v>32030</v>
      </c>
      <c r="D15166" s="1" t="s">
        <v>32031</v>
      </c>
      <c r="E15166" s="1" t="s">
        <v>10</v>
      </c>
      <c r="F15166" s="1" t="s">
        <v>11</v>
      </c>
      <c r="G15166" s="1" t="str">
        <f>IFERROR(__xludf.DUMMYFUNCTION("GOOGLETRANSLATE(D15166,""fr"",""en"")"),"#VALUE!")</f>
        <v>#VALUE!</v>
      </c>
    </row>
    <row r="15167" ht="15.75" customHeight="1">
      <c r="A15167" s="1" t="s">
        <v>3496</v>
      </c>
      <c r="B15167" s="1">
        <v>3.0</v>
      </c>
      <c r="C15167" s="1" t="s">
        <v>32032</v>
      </c>
      <c r="D15167" s="1" t="s">
        <v>32033</v>
      </c>
      <c r="E15167" s="1" t="s">
        <v>169</v>
      </c>
      <c r="F15167" s="1" t="s">
        <v>11</v>
      </c>
      <c r="G15167" s="1" t="str">
        <f>IFERROR(__xludf.DUMMYFUNCTION("GOOGLETRANSLATE(D15167,""fr"",""en"")"),"#VALUE!")</f>
        <v>#VALUE!</v>
      </c>
    </row>
    <row r="15168" ht="15.75" customHeight="1">
      <c r="A15168" s="1" t="s">
        <v>13699</v>
      </c>
      <c r="B15168" s="1">
        <v>5.0</v>
      </c>
      <c r="C15168" s="1" t="s">
        <v>21370</v>
      </c>
      <c r="D15168" s="1" t="s">
        <v>32034</v>
      </c>
      <c r="E15168" s="1" t="s">
        <v>273</v>
      </c>
      <c r="F15168" s="1" t="s">
        <v>11</v>
      </c>
      <c r="G15168" s="1" t="str">
        <f>IFERROR(__xludf.DUMMYFUNCTION("GOOGLETRANSLATE(D15168,""fr"",""en"")"),"#VALUE!")</f>
        <v>#VALUE!</v>
      </c>
    </row>
    <row r="15169" ht="15.75" customHeight="1">
      <c r="A15169" s="1" t="s">
        <v>1565</v>
      </c>
      <c r="B15169" s="1">
        <v>1.0</v>
      </c>
      <c r="C15169" s="1" t="s">
        <v>32035</v>
      </c>
      <c r="D15169" s="1" t="s">
        <v>32036</v>
      </c>
      <c r="E15169" s="1" t="s">
        <v>273</v>
      </c>
      <c r="F15169" s="1" t="s">
        <v>110</v>
      </c>
      <c r="G15169" s="1" t="str">
        <f>IFERROR(__xludf.DUMMYFUNCTION("GOOGLETRANSLATE(D15169,""fr"",""en"")"),"#VALUE!")</f>
        <v>#VALUE!</v>
      </c>
    </row>
    <row r="15170" ht="15.75" customHeight="1">
      <c r="A15170" s="1" t="s">
        <v>643</v>
      </c>
      <c r="B15170" s="1">
        <v>4.0</v>
      </c>
      <c r="C15170" s="1" t="s">
        <v>32037</v>
      </c>
      <c r="D15170" s="1" t="s">
        <v>32038</v>
      </c>
      <c r="E15170" s="1" t="s">
        <v>21</v>
      </c>
      <c r="F15170" s="1" t="s">
        <v>11</v>
      </c>
      <c r="G15170" s="1" t="str">
        <f>IFERROR(__xludf.DUMMYFUNCTION("GOOGLETRANSLATE(D15170,""fr"",""en"")"),"#VALUE!")</f>
        <v>#VALUE!</v>
      </c>
    </row>
    <row r="15171" ht="15.75" customHeight="1">
      <c r="A15171" s="1" t="s">
        <v>1113</v>
      </c>
      <c r="B15171" s="1">
        <v>4.0</v>
      </c>
      <c r="C15171" s="1" t="s">
        <v>32039</v>
      </c>
      <c r="D15171" s="1" t="s">
        <v>32040</v>
      </c>
      <c r="E15171" s="1" t="s">
        <v>21</v>
      </c>
      <c r="F15171" s="1" t="s">
        <v>11</v>
      </c>
      <c r="G15171" s="1" t="str">
        <f>IFERROR(__xludf.DUMMYFUNCTION("GOOGLETRANSLATE(D15171,""fr"",""en"")"),"#VALUE!")</f>
        <v>#VALUE!</v>
      </c>
    </row>
    <row r="15172" ht="15.75" customHeight="1">
      <c r="A15172" s="1" t="s">
        <v>4007</v>
      </c>
      <c r="B15172" s="1">
        <v>5.0</v>
      </c>
      <c r="C15172" s="1" t="s">
        <v>32041</v>
      </c>
      <c r="D15172" s="1" t="s">
        <v>32042</v>
      </c>
      <c r="E15172" s="1" t="s">
        <v>10</v>
      </c>
      <c r="F15172" s="1" t="s">
        <v>11</v>
      </c>
      <c r="G15172" s="1" t="str">
        <f>IFERROR(__xludf.DUMMYFUNCTION("GOOGLETRANSLATE(D15172,""fr"",""en"")"),"#VALUE!")</f>
        <v>#VALUE!</v>
      </c>
    </row>
    <row r="15173" ht="15.75" customHeight="1">
      <c r="A15173" s="1" t="s">
        <v>738</v>
      </c>
      <c r="B15173" s="1">
        <v>5.0</v>
      </c>
      <c r="C15173" s="1" t="s">
        <v>32043</v>
      </c>
      <c r="D15173" s="1" t="s">
        <v>32044</v>
      </c>
      <c r="E15173" s="1" t="s">
        <v>10</v>
      </c>
      <c r="F15173" s="1" t="s">
        <v>11</v>
      </c>
      <c r="G15173" s="1" t="str">
        <f>IFERROR(__xludf.DUMMYFUNCTION("GOOGLETRANSLATE(D15173,""fr"",""en"")"),"#VALUE!")</f>
        <v>#VALUE!</v>
      </c>
    </row>
    <row r="15174" ht="15.75" customHeight="1">
      <c r="A15174" s="1" t="s">
        <v>729</v>
      </c>
      <c r="B15174" s="1">
        <v>4.0</v>
      </c>
      <c r="C15174" s="1" t="s">
        <v>32045</v>
      </c>
      <c r="D15174" s="1" t="s">
        <v>32046</v>
      </c>
      <c r="E15174" s="1" t="s">
        <v>65</v>
      </c>
      <c r="F15174" s="1" t="s">
        <v>66</v>
      </c>
      <c r="G15174" s="1" t="str">
        <f>IFERROR(__xludf.DUMMYFUNCTION("GOOGLETRANSLATE(D15174,""fr"",""en"")"),"#VALUE!")</f>
        <v>#VALUE!</v>
      </c>
    </row>
    <row r="15175" ht="15.75" customHeight="1">
      <c r="A15175" s="1" t="s">
        <v>2022</v>
      </c>
      <c r="B15175" s="1">
        <v>3.0</v>
      </c>
      <c r="C15175" s="1" t="s">
        <v>32047</v>
      </c>
      <c r="D15175" s="1" t="s">
        <v>32048</v>
      </c>
      <c r="E15175" s="1" t="s">
        <v>65</v>
      </c>
      <c r="F15175" s="1" t="s">
        <v>66</v>
      </c>
      <c r="G15175" s="1" t="str">
        <f>IFERROR(__xludf.DUMMYFUNCTION("GOOGLETRANSLATE(D15175,""fr"",""en"")"),"#VALUE!")</f>
        <v>#VALUE!</v>
      </c>
    </row>
    <row r="15176" ht="15.75" customHeight="1">
      <c r="A15176" s="1" t="s">
        <v>844</v>
      </c>
      <c r="B15176" s="1">
        <v>5.0</v>
      </c>
      <c r="C15176" s="1" t="s">
        <v>32049</v>
      </c>
      <c r="D15176" s="1" t="s">
        <v>32050</v>
      </c>
      <c r="E15176" s="1" t="s">
        <v>65</v>
      </c>
      <c r="F15176" s="1" t="s">
        <v>66</v>
      </c>
      <c r="G15176" s="1" t="str">
        <f>IFERROR(__xludf.DUMMYFUNCTION("GOOGLETRANSLATE(D15176,""fr"",""en"")"),"#VALUE!")</f>
        <v>#VALUE!</v>
      </c>
    </row>
    <row r="15177" ht="15.75" customHeight="1">
      <c r="A15177" s="1" t="s">
        <v>738</v>
      </c>
      <c r="B15177" s="1">
        <v>4.0</v>
      </c>
      <c r="C15177" s="1" t="s">
        <v>32051</v>
      </c>
      <c r="D15177" s="1" t="s">
        <v>32052</v>
      </c>
      <c r="E15177" s="1" t="s">
        <v>10</v>
      </c>
      <c r="F15177" s="1" t="s">
        <v>11</v>
      </c>
      <c r="G15177" s="1" t="str">
        <f>IFERROR(__xludf.DUMMYFUNCTION("GOOGLETRANSLATE(D15177,""fr"",""en"")"),"#VALUE!")</f>
        <v>#VALUE!</v>
      </c>
    </row>
    <row r="15178" ht="15.75" customHeight="1">
      <c r="A15178" s="1" t="s">
        <v>606</v>
      </c>
      <c r="B15178" s="1">
        <v>5.0</v>
      </c>
      <c r="C15178" s="1" t="s">
        <v>32053</v>
      </c>
      <c r="D15178" s="1" t="s">
        <v>32054</v>
      </c>
      <c r="E15178" s="1" t="s">
        <v>10</v>
      </c>
      <c r="F15178" s="1" t="s">
        <v>11</v>
      </c>
      <c r="G15178" s="1" t="str">
        <f>IFERROR(__xludf.DUMMYFUNCTION("GOOGLETRANSLATE(D15178,""fr"",""en"")"),"#VALUE!")</f>
        <v>#VALUE!</v>
      </c>
    </row>
    <row r="15179" ht="15.75" customHeight="1">
      <c r="A15179" s="1" t="s">
        <v>12713</v>
      </c>
      <c r="B15179" s="1">
        <v>5.0</v>
      </c>
      <c r="C15179" s="1" t="s">
        <v>32055</v>
      </c>
      <c r="D15179" s="1" t="s">
        <v>32056</v>
      </c>
      <c r="E15179" s="1" t="s">
        <v>29</v>
      </c>
      <c r="F15179" s="1" t="s">
        <v>30</v>
      </c>
      <c r="G15179" s="1" t="str">
        <f>IFERROR(__xludf.DUMMYFUNCTION("GOOGLETRANSLATE(D15179,""fr"",""en"")"),"#VALUE!")</f>
        <v>#VALUE!</v>
      </c>
    </row>
    <row r="15180" ht="15.75" customHeight="1">
      <c r="A15180" s="1" t="s">
        <v>2747</v>
      </c>
      <c r="B15180" s="1">
        <v>4.0</v>
      </c>
      <c r="C15180" s="1" t="s">
        <v>32057</v>
      </c>
      <c r="D15180" s="1" t="s">
        <v>32058</v>
      </c>
      <c r="E15180" s="1" t="s">
        <v>21</v>
      </c>
      <c r="F15180" s="1" t="s">
        <v>11</v>
      </c>
      <c r="G15180" s="1" t="str">
        <f>IFERROR(__xludf.DUMMYFUNCTION("GOOGLETRANSLATE(D15180,""fr"",""en"")"),"#VALUE!")</f>
        <v>#VALUE!</v>
      </c>
    </row>
    <row r="15181" ht="15.75" customHeight="1">
      <c r="A15181" s="1" t="s">
        <v>24204</v>
      </c>
      <c r="B15181" s="1">
        <v>2.0</v>
      </c>
      <c r="C15181" s="1" t="s">
        <v>32059</v>
      </c>
      <c r="D15181" s="1" t="s">
        <v>32060</v>
      </c>
      <c r="E15181" s="1" t="s">
        <v>226</v>
      </c>
      <c r="F15181" s="1" t="s">
        <v>110</v>
      </c>
      <c r="G15181" s="1" t="str">
        <f>IFERROR(__xludf.DUMMYFUNCTION("GOOGLETRANSLATE(D15181,""fr"",""en"")"),"#VALUE!")</f>
        <v>#VALUE!</v>
      </c>
    </row>
    <row r="15182" ht="15.75" customHeight="1">
      <c r="A15182" s="1" t="s">
        <v>558</v>
      </c>
      <c r="B15182" s="1">
        <v>5.0</v>
      </c>
      <c r="C15182" s="1" t="s">
        <v>32061</v>
      </c>
      <c r="D15182" s="1" t="s">
        <v>32062</v>
      </c>
      <c r="E15182" s="1" t="s">
        <v>21</v>
      </c>
      <c r="F15182" s="1" t="s">
        <v>11</v>
      </c>
      <c r="G15182" s="1" t="str">
        <f>IFERROR(__xludf.DUMMYFUNCTION("GOOGLETRANSLATE(D15182,""fr"",""en"")"),"#VALUE!")</f>
        <v>#VALUE!</v>
      </c>
    </row>
    <row r="15183" ht="15.75" customHeight="1">
      <c r="A15183" s="1" t="s">
        <v>3798</v>
      </c>
      <c r="B15183" s="1">
        <v>1.0</v>
      </c>
      <c r="C15183" s="1" t="s">
        <v>32063</v>
      </c>
      <c r="D15183" s="1" t="s">
        <v>32064</v>
      </c>
      <c r="E15183" s="1" t="s">
        <v>10</v>
      </c>
      <c r="F15183" s="1" t="s">
        <v>11</v>
      </c>
      <c r="G15183" s="1" t="str">
        <f>IFERROR(__xludf.DUMMYFUNCTION("GOOGLETRANSLATE(D15183,""fr"",""en"")"),"#VALUE!")</f>
        <v>#VALUE!</v>
      </c>
    </row>
    <row r="15184" ht="15.75" customHeight="1">
      <c r="A15184" s="1" t="s">
        <v>126</v>
      </c>
      <c r="B15184" s="1">
        <v>4.0</v>
      </c>
      <c r="C15184" s="1" t="s">
        <v>32065</v>
      </c>
      <c r="D15184" s="1" t="s">
        <v>32066</v>
      </c>
      <c r="E15184" s="1" t="s">
        <v>176</v>
      </c>
      <c r="F15184" s="1" t="s">
        <v>66</v>
      </c>
      <c r="G15184" s="1" t="str">
        <f>IFERROR(__xludf.DUMMYFUNCTION("GOOGLETRANSLATE(D15184,""fr"",""en"")"),"#VALUE!")</f>
        <v>#VALUE!</v>
      </c>
    </row>
    <row r="15185" ht="15.75" customHeight="1">
      <c r="A15185" s="1" t="s">
        <v>209</v>
      </c>
      <c r="B15185" s="1">
        <v>5.0</v>
      </c>
      <c r="C15185" s="1" t="s">
        <v>32067</v>
      </c>
      <c r="D15185" s="1" t="s">
        <v>32068</v>
      </c>
      <c r="E15185" s="1" t="s">
        <v>125</v>
      </c>
      <c r="F15185" s="1" t="s">
        <v>11</v>
      </c>
      <c r="G15185" s="1" t="str">
        <f>IFERROR(__xludf.DUMMYFUNCTION("GOOGLETRANSLATE(D15185,""fr"",""en"")"),"#VALUE!")</f>
        <v>#VALUE!</v>
      </c>
    </row>
    <row r="15186" ht="15.75" customHeight="1">
      <c r="A15186" s="1" t="s">
        <v>2103</v>
      </c>
      <c r="B15186" s="1">
        <v>2.0</v>
      </c>
      <c r="C15186" s="1" t="s">
        <v>32069</v>
      </c>
      <c r="D15186" s="1" t="s">
        <v>32070</v>
      </c>
      <c r="E15186" s="1" t="s">
        <v>373</v>
      </c>
      <c r="F15186" s="1" t="s">
        <v>118</v>
      </c>
      <c r="G15186" s="1" t="str">
        <f>IFERROR(__xludf.DUMMYFUNCTION("GOOGLETRANSLATE(D15186,""fr"",""en"")"),"#VALUE!")</f>
        <v>#VALUE!</v>
      </c>
    </row>
    <row r="15187" ht="15.75" customHeight="1">
      <c r="A15187" s="1" t="s">
        <v>1218</v>
      </c>
      <c r="B15187" s="1">
        <v>5.0</v>
      </c>
      <c r="C15187" s="1" t="s">
        <v>32071</v>
      </c>
      <c r="D15187" s="1" t="s">
        <v>32072</v>
      </c>
      <c r="E15187" s="1" t="s">
        <v>254</v>
      </c>
      <c r="F15187" s="1" t="s">
        <v>66</v>
      </c>
      <c r="G15187" s="1" t="str">
        <f>IFERROR(__xludf.DUMMYFUNCTION("GOOGLETRANSLATE(D15187,""fr"",""en"")"),"#VALUE!")</f>
        <v>#VALUE!</v>
      </c>
    </row>
    <row r="15188" ht="15.75" customHeight="1">
      <c r="A15188" s="1" t="s">
        <v>27311</v>
      </c>
      <c r="B15188" s="1">
        <v>2.0</v>
      </c>
      <c r="C15188" s="1" t="s">
        <v>32073</v>
      </c>
      <c r="D15188" s="1" t="s">
        <v>32074</v>
      </c>
      <c r="E15188" s="1" t="s">
        <v>280</v>
      </c>
      <c r="F15188" s="1" t="s">
        <v>11</v>
      </c>
      <c r="G15188" s="1" t="str">
        <f>IFERROR(__xludf.DUMMYFUNCTION("GOOGLETRANSLATE(D15188,""fr"",""en"")"),"#VALUE!")</f>
        <v>#VALUE!</v>
      </c>
    </row>
    <row r="15189" ht="15.75" customHeight="1">
      <c r="A15189" s="1" t="s">
        <v>6408</v>
      </c>
      <c r="B15189" s="1">
        <v>3.0</v>
      </c>
      <c r="C15189" s="1" t="s">
        <v>32075</v>
      </c>
      <c r="D15189" s="1" t="s">
        <v>32076</v>
      </c>
      <c r="E15189" s="1" t="s">
        <v>273</v>
      </c>
      <c r="F15189" s="1" t="s">
        <v>118</v>
      </c>
      <c r="G15189" s="1" t="str">
        <f>IFERROR(__xludf.DUMMYFUNCTION("GOOGLETRANSLATE(D15189,""fr"",""en"")"),"#VALUE!")</f>
        <v>#VALUE!</v>
      </c>
    </row>
    <row r="15190" ht="15.75" customHeight="1">
      <c r="A15190" s="1" t="s">
        <v>9610</v>
      </c>
      <c r="B15190" s="1">
        <v>2.0</v>
      </c>
      <c r="C15190" s="1" t="s">
        <v>32077</v>
      </c>
      <c r="D15190" s="1" t="s">
        <v>32078</v>
      </c>
      <c r="E15190" s="1" t="s">
        <v>5109</v>
      </c>
      <c r="F15190" s="1" t="s">
        <v>66</v>
      </c>
      <c r="G15190" s="1" t="str">
        <f>IFERROR(__xludf.DUMMYFUNCTION("GOOGLETRANSLATE(D15190,""fr"",""en"")"),"#VALUE!")</f>
        <v>#VALUE!</v>
      </c>
    </row>
    <row r="15191" ht="15.75" customHeight="1">
      <c r="A15191" s="1" t="s">
        <v>6408</v>
      </c>
      <c r="B15191" s="1">
        <v>5.0</v>
      </c>
      <c r="C15191" s="1" t="s">
        <v>32079</v>
      </c>
      <c r="D15191" s="1" t="s">
        <v>32080</v>
      </c>
      <c r="E15191" s="1" t="s">
        <v>5251</v>
      </c>
      <c r="F15191" s="1" t="s">
        <v>66</v>
      </c>
      <c r="G15191" s="1" t="str">
        <f>IFERROR(__xludf.DUMMYFUNCTION("GOOGLETRANSLATE(D15191,""fr"",""en"")"),"#VALUE!")</f>
        <v>#VALUE!</v>
      </c>
    </row>
    <row r="15192" ht="15.75" customHeight="1">
      <c r="A15192" s="1" t="s">
        <v>5431</v>
      </c>
      <c r="B15192" s="1">
        <v>3.0</v>
      </c>
      <c r="C15192" s="1" t="s">
        <v>32081</v>
      </c>
      <c r="D15192" s="1" t="s">
        <v>32082</v>
      </c>
      <c r="E15192" s="1" t="s">
        <v>273</v>
      </c>
      <c r="F15192" s="1" t="s">
        <v>110</v>
      </c>
      <c r="G15192" s="1" t="str">
        <f>IFERROR(__xludf.DUMMYFUNCTION("GOOGLETRANSLATE(D15192,""fr"",""en"")"),"#VALUE!")</f>
        <v>#VALUE!</v>
      </c>
    </row>
    <row r="15193" ht="15.75" customHeight="1">
      <c r="A15193" s="1" t="s">
        <v>600</v>
      </c>
      <c r="B15193" s="1">
        <v>3.0</v>
      </c>
      <c r="C15193" s="1" t="s">
        <v>32083</v>
      </c>
      <c r="D15193" s="1" t="s">
        <v>32084</v>
      </c>
      <c r="E15193" s="1" t="s">
        <v>226</v>
      </c>
      <c r="F15193" s="1" t="s">
        <v>11</v>
      </c>
      <c r="G15193" s="1" t="str">
        <f>IFERROR(__xludf.DUMMYFUNCTION("GOOGLETRANSLATE(D15193,""fr"",""en"")"),"#VALUE!")</f>
        <v>#VALUE!</v>
      </c>
    </row>
    <row r="15194" ht="15.75" customHeight="1">
      <c r="A15194" s="1" t="s">
        <v>551</v>
      </c>
      <c r="B15194" s="1">
        <v>4.0</v>
      </c>
      <c r="C15194" s="1" t="s">
        <v>32085</v>
      </c>
      <c r="D15194" s="1" t="s">
        <v>32086</v>
      </c>
      <c r="E15194" s="1" t="s">
        <v>10</v>
      </c>
      <c r="F15194" s="1" t="s">
        <v>11</v>
      </c>
      <c r="G15194" s="1" t="str">
        <f>IFERROR(__xludf.DUMMYFUNCTION("GOOGLETRANSLATE(D15194,""fr"",""en"")"),"#VALUE!")</f>
        <v>#VALUE!</v>
      </c>
    </row>
    <row r="15195" ht="15.75" customHeight="1">
      <c r="A15195" s="1" t="s">
        <v>3385</v>
      </c>
      <c r="B15195" s="1">
        <v>4.0</v>
      </c>
      <c r="C15195" s="1" t="s">
        <v>32087</v>
      </c>
      <c r="D15195" s="1" t="s">
        <v>32088</v>
      </c>
      <c r="E15195" s="1" t="s">
        <v>21</v>
      </c>
      <c r="F15195" s="1" t="s">
        <v>11</v>
      </c>
      <c r="G15195" s="1" t="str">
        <f>IFERROR(__xludf.DUMMYFUNCTION("GOOGLETRANSLATE(D15195,""fr"",""en"")"),"#VALUE!")</f>
        <v>#VALUE!</v>
      </c>
    </row>
    <row r="15196" ht="15.75" customHeight="1">
      <c r="A15196" s="1" t="s">
        <v>3818</v>
      </c>
      <c r="B15196" s="1">
        <v>5.0</v>
      </c>
      <c r="C15196" s="1" t="s">
        <v>32089</v>
      </c>
      <c r="D15196" s="1" t="s">
        <v>32090</v>
      </c>
      <c r="E15196" s="1" t="s">
        <v>21</v>
      </c>
      <c r="F15196" s="1" t="s">
        <v>11</v>
      </c>
      <c r="G15196" s="1" t="str">
        <f>IFERROR(__xludf.DUMMYFUNCTION("GOOGLETRANSLATE(D15196,""fr"",""en"")"),"#VALUE!")</f>
        <v>#VALUE!</v>
      </c>
    </row>
    <row r="15197" ht="15.75" customHeight="1">
      <c r="A15197" s="1" t="s">
        <v>4413</v>
      </c>
      <c r="B15197" s="1">
        <v>3.0</v>
      </c>
      <c r="C15197" s="1" t="s">
        <v>32091</v>
      </c>
      <c r="D15197" s="1" t="s">
        <v>32092</v>
      </c>
      <c r="E15197" s="1" t="s">
        <v>646</v>
      </c>
      <c r="F15197" s="1" t="s">
        <v>39</v>
      </c>
      <c r="G15197" s="1" t="str">
        <f>IFERROR(__xludf.DUMMYFUNCTION("GOOGLETRANSLATE(D15197,""fr"",""en"")"),"#VALUE!")</f>
        <v>#VALUE!</v>
      </c>
    </row>
    <row r="15198" ht="15.75" customHeight="1">
      <c r="A15198" s="1" t="s">
        <v>12404</v>
      </c>
      <c r="B15198" s="1">
        <v>1.0</v>
      </c>
      <c r="C15198" s="1" t="s">
        <v>32093</v>
      </c>
      <c r="D15198" s="1" t="s">
        <v>32094</v>
      </c>
      <c r="E15198" s="1" t="s">
        <v>273</v>
      </c>
      <c r="F15198" s="1" t="s">
        <v>11</v>
      </c>
      <c r="G15198" s="1" t="str">
        <f>IFERROR(__xludf.DUMMYFUNCTION("GOOGLETRANSLATE(D15198,""fr"",""en"")"),"#VALUE!")</f>
        <v>#VALUE!</v>
      </c>
    </row>
    <row r="15199" ht="15.75" customHeight="1">
      <c r="A15199" s="1" t="s">
        <v>2141</v>
      </c>
      <c r="B15199" s="1">
        <v>2.0</v>
      </c>
      <c r="C15199" s="1" t="s">
        <v>32095</v>
      </c>
      <c r="D15199" s="1" t="s">
        <v>32096</v>
      </c>
      <c r="E15199" s="1" t="s">
        <v>10</v>
      </c>
      <c r="F15199" s="1" t="s">
        <v>11</v>
      </c>
      <c r="G15199" s="1" t="str">
        <f>IFERROR(__xludf.DUMMYFUNCTION("GOOGLETRANSLATE(D15199,""fr"",""en"")"),"#VALUE!")</f>
        <v>#VALUE!</v>
      </c>
    </row>
    <row r="15200" ht="15.75" customHeight="1">
      <c r="A15200" s="1" t="s">
        <v>899</v>
      </c>
      <c r="B15200" s="1">
        <v>3.0</v>
      </c>
      <c r="C15200" s="1" t="s">
        <v>32097</v>
      </c>
      <c r="D15200" s="1" t="s">
        <v>32098</v>
      </c>
      <c r="E15200" s="1" t="s">
        <v>10</v>
      </c>
      <c r="F15200" s="1" t="s">
        <v>11</v>
      </c>
      <c r="G15200" s="1" t="str">
        <f>IFERROR(__xludf.DUMMYFUNCTION("GOOGLETRANSLATE(D15200,""fr"",""en"")"),"#VALUE!")</f>
        <v>#VALUE!</v>
      </c>
    </row>
    <row r="15201" ht="15.75" customHeight="1">
      <c r="A15201" s="1" t="s">
        <v>4477</v>
      </c>
      <c r="B15201" s="1">
        <v>1.0</v>
      </c>
      <c r="C15201" s="1" t="s">
        <v>32099</v>
      </c>
      <c r="D15201" s="1" t="s">
        <v>32100</v>
      </c>
      <c r="E15201" s="1" t="s">
        <v>292</v>
      </c>
      <c r="F15201" s="1" t="s">
        <v>11</v>
      </c>
      <c r="G15201" s="1" t="str">
        <f>IFERROR(__xludf.DUMMYFUNCTION("GOOGLETRANSLATE(D15201,""fr"",""en"")"),"#VALUE!")</f>
        <v>#VALUE!</v>
      </c>
    </row>
    <row r="15202" ht="15.75" customHeight="1">
      <c r="A15202" s="1" t="s">
        <v>551</v>
      </c>
      <c r="B15202" s="1">
        <v>4.0</v>
      </c>
      <c r="C15202" s="1" t="s">
        <v>32101</v>
      </c>
      <c r="D15202" s="1" t="s">
        <v>32102</v>
      </c>
      <c r="E15202" s="1" t="s">
        <v>21</v>
      </c>
      <c r="F15202" s="1" t="s">
        <v>11</v>
      </c>
      <c r="G15202" s="1" t="str">
        <f>IFERROR(__xludf.DUMMYFUNCTION("GOOGLETRANSLATE(D15202,""fr"",""en"")"),"#VALUE!")</f>
        <v>#VALUE!</v>
      </c>
    </row>
    <row r="15203" ht="15.75" customHeight="1">
      <c r="A15203" s="1" t="s">
        <v>8212</v>
      </c>
      <c r="B15203" s="1">
        <v>4.0</v>
      </c>
      <c r="C15203" s="1" t="s">
        <v>32103</v>
      </c>
      <c r="D15203" s="1" t="s">
        <v>32104</v>
      </c>
      <c r="E15203" s="1" t="s">
        <v>34</v>
      </c>
      <c r="F15203" s="1" t="s">
        <v>84</v>
      </c>
      <c r="G15203" s="1" t="str">
        <f>IFERROR(__xludf.DUMMYFUNCTION("GOOGLETRANSLATE(D15203,""fr"",""en"")"),"#VALUE!")</f>
        <v>#VALUE!</v>
      </c>
    </row>
    <row r="15204" ht="15.75" customHeight="1">
      <c r="A15204" s="1" t="s">
        <v>53</v>
      </c>
      <c r="B15204" s="1">
        <v>5.0</v>
      </c>
      <c r="C15204" s="1" t="s">
        <v>32105</v>
      </c>
      <c r="D15204" s="1" t="s">
        <v>32106</v>
      </c>
      <c r="E15204" s="1" t="s">
        <v>21</v>
      </c>
      <c r="F15204" s="1" t="s">
        <v>11</v>
      </c>
      <c r="G15204" s="1" t="str">
        <f>IFERROR(__xludf.DUMMYFUNCTION("GOOGLETRANSLATE(D15204,""fr"",""en"")"),"#VALUE!")</f>
        <v>#VALUE!</v>
      </c>
    </row>
    <row r="15205" ht="15.75" customHeight="1">
      <c r="A15205" s="1" t="s">
        <v>17054</v>
      </c>
      <c r="B15205" s="1">
        <v>4.0</v>
      </c>
      <c r="C15205" s="1" t="s">
        <v>32107</v>
      </c>
      <c r="D15205" s="1" t="s">
        <v>32108</v>
      </c>
      <c r="E15205" s="1" t="s">
        <v>29</v>
      </c>
      <c r="F15205" s="1" t="s">
        <v>30</v>
      </c>
      <c r="G15205" s="1" t="str">
        <f>IFERROR(__xludf.DUMMYFUNCTION("GOOGLETRANSLATE(D15205,""fr"",""en"")"),"#VALUE!")</f>
        <v>#VALUE!</v>
      </c>
    </row>
    <row r="15206" ht="15.75" customHeight="1">
      <c r="A15206" s="1" t="s">
        <v>769</v>
      </c>
      <c r="B15206" s="1">
        <v>2.0</v>
      </c>
      <c r="C15206" s="1" t="s">
        <v>32109</v>
      </c>
      <c r="D15206" s="1" t="s">
        <v>32110</v>
      </c>
      <c r="E15206" s="1" t="s">
        <v>448</v>
      </c>
      <c r="F15206" s="1" t="s">
        <v>84</v>
      </c>
      <c r="G15206" s="1" t="str">
        <f>IFERROR(__xludf.DUMMYFUNCTION("GOOGLETRANSLATE(D15206,""fr"",""en"")"),"#VALUE!")</f>
        <v>#VALUE!</v>
      </c>
    </row>
    <row r="15207" ht="15.75" customHeight="1">
      <c r="A15207" s="1" t="s">
        <v>53</v>
      </c>
      <c r="B15207" s="1">
        <v>4.0</v>
      </c>
      <c r="C15207" s="1" t="s">
        <v>32111</v>
      </c>
      <c r="D15207" s="1" t="s">
        <v>32112</v>
      </c>
      <c r="E15207" s="1" t="s">
        <v>10</v>
      </c>
      <c r="F15207" s="1" t="s">
        <v>11</v>
      </c>
      <c r="G15207" s="1" t="str">
        <f>IFERROR(__xludf.DUMMYFUNCTION("GOOGLETRANSLATE(D15207,""fr"",""en"")"),"#VALUE!")</f>
        <v>#VALUE!</v>
      </c>
    </row>
    <row r="15208" ht="15.75" customHeight="1">
      <c r="A15208" s="1" t="s">
        <v>8650</v>
      </c>
      <c r="B15208" s="1">
        <v>5.0</v>
      </c>
      <c r="C15208" s="1" t="s">
        <v>32113</v>
      </c>
      <c r="D15208" s="1" t="s">
        <v>32114</v>
      </c>
      <c r="E15208" s="1" t="s">
        <v>226</v>
      </c>
      <c r="F15208" s="1" t="s">
        <v>110</v>
      </c>
      <c r="G15208" s="1" t="str">
        <f>IFERROR(__xludf.DUMMYFUNCTION("GOOGLETRANSLATE(D15208,""fr"",""en"")"),"#VALUE!")</f>
        <v>#VALUE!</v>
      </c>
    </row>
    <row r="15209" ht="15.75" customHeight="1">
      <c r="A15209" s="1" t="s">
        <v>576</v>
      </c>
      <c r="B15209" s="1">
        <v>1.0</v>
      </c>
      <c r="C15209" s="1" t="s">
        <v>32115</v>
      </c>
      <c r="D15209" s="1" t="s">
        <v>32116</v>
      </c>
      <c r="E15209" s="1" t="s">
        <v>423</v>
      </c>
      <c r="F15209" s="1" t="s">
        <v>30</v>
      </c>
      <c r="G15209" s="1" t="str">
        <f>IFERROR(__xludf.DUMMYFUNCTION("GOOGLETRANSLATE(D15209,""fr"",""en"")"),"#VALUE!")</f>
        <v>#VALUE!</v>
      </c>
    </row>
    <row r="15210" ht="15.75" customHeight="1">
      <c r="A15210" s="1" t="s">
        <v>1235</v>
      </c>
      <c r="B15210" s="1">
        <v>5.0</v>
      </c>
      <c r="C15210" s="1" t="s">
        <v>32117</v>
      </c>
      <c r="D15210" s="1" t="s">
        <v>32118</v>
      </c>
      <c r="E15210" s="1" t="s">
        <v>21</v>
      </c>
      <c r="F15210" s="1" t="s">
        <v>11</v>
      </c>
      <c r="G15210" s="1" t="str">
        <f>IFERROR(__xludf.DUMMYFUNCTION("GOOGLETRANSLATE(D15210,""fr"",""en"")"),"#VALUE!")</f>
        <v>#VALUE!</v>
      </c>
    </row>
    <row r="15211" ht="15.75" customHeight="1">
      <c r="A15211" s="1" t="s">
        <v>1565</v>
      </c>
      <c r="B15211" s="1">
        <v>1.0</v>
      </c>
      <c r="C15211" s="1" t="s">
        <v>32119</v>
      </c>
      <c r="D15211" s="1" t="s">
        <v>32120</v>
      </c>
      <c r="E15211" s="1" t="s">
        <v>125</v>
      </c>
      <c r="F15211" s="1" t="s">
        <v>11</v>
      </c>
      <c r="G15211" s="1" t="str">
        <f>IFERROR(__xludf.DUMMYFUNCTION("GOOGLETRANSLATE(D15211,""fr"",""en"")"),"#VALUE!")</f>
        <v>#VALUE!</v>
      </c>
    </row>
    <row r="15212" ht="15.75" customHeight="1">
      <c r="A15212" s="1" t="s">
        <v>2165</v>
      </c>
      <c r="B15212" s="1">
        <v>1.0</v>
      </c>
      <c r="C15212" s="1" t="s">
        <v>32121</v>
      </c>
      <c r="D15212" s="1" t="s">
        <v>32122</v>
      </c>
      <c r="E15212" s="1" t="s">
        <v>273</v>
      </c>
      <c r="F15212" s="1" t="s">
        <v>11</v>
      </c>
      <c r="G15212" s="1" t="str">
        <f>IFERROR(__xludf.DUMMYFUNCTION("GOOGLETRANSLATE(D15212,""fr"",""en"")"),"#VALUE!")</f>
        <v>#VALUE!</v>
      </c>
    </row>
    <row r="15213" ht="15.75" customHeight="1">
      <c r="A15213" s="1" t="s">
        <v>2144</v>
      </c>
      <c r="B15213" s="1">
        <v>4.0</v>
      </c>
      <c r="C15213" s="1" t="s">
        <v>32123</v>
      </c>
      <c r="D15213" s="1" t="s">
        <v>32124</v>
      </c>
      <c r="E15213" s="1" t="s">
        <v>484</v>
      </c>
      <c r="F15213" s="1" t="s">
        <v>30</v>
      </c>
      <c r="G15213" s="1" t="str">
        <f>IFERROR(__xludf.DUMMYFUNCTION("GOOGLETRANSLATE(D15213,""fr"",""en"")"),"#VALUE!")</f>
        <v>#VALUE!</v>
      </c>
    </row>
    <row r="15214" ht="15.75" customHeight="1">
      <c r="A15214" s="1" t="s">
        <v>22270</v>
      </c>
      <c r="B15214" s="1">
        <v>2.0</v>
      </c>
      <c r="C15214" s="1" t="s">
        <v>32125</v>
      </c>
      <c r="D15214" s="1" t="s">
        <v>32126</v>
      </c>
      <c r="E15214" s="1" t="s">
        <v>273</v>
      </c>
      <c r="F15214" s="1" t="s">
        <v>11</v>
      </c>
      <c r="G15214" s="1" t="str">
        <f>IFERROR(__xludf.DUMMYFUNCTION("GOOGLETRANSLATE(D15214,""fr"",""en"")"),"#VALUE!")</f>
        <v>#VALUE!</v>
      </c>
    </row>
    <row r="15215" ht="15.75" customHeight="1">
      <c r="A15215" s="1" t="s">
        <v>1735</v>
      </c>
      <c r="B15215" s="1">
        <v>1.0</v>
      </c>
      <c r="C15215" s="1" t="s">
        <v>32127</v>
      </c>
      <c r="D15215" s="1" t="s">
        <v>32128</v>
      </c>
      <c r="E15215" s="1" t="s">
        <v>292</v>
      </c>
      <c r="F15215" s="1" t="s">
        <v>11</v>
      </c>
      <c r="G15215" s="1" t="str">
        <f>IFERROR(__xludf.DUMMYFUNCTION("GOOGLETRANSLATE(D15215,""fr"",""en"")"),"#VALUE!")</f>
        <v>#VALUE!</v>
      </c>
    </row>
    <row r="15216" ht="15.75" customHeight="1">
      <c r="A15216" s="1" t="s">
        <v>7</v>
      </c>
      <c r="B15216" s="1">
        <v>5.0</v>
      </c>
      <c r="C15216" s="1" t="s">
        <v>32129</v>
      </c>
      <c r="D15216" s="1" t="s">
        <v>32130</v>
      </c>
      <c r="E15216" s="1" t="s">
        <v>176</v>
      </c>
      <c r="F15216" s="1" t="s">
        <v>66</v>
      </c>
      <c r="G15216" s="1" t="str">
        <f>IFERROR(__xludf.DUMMYFUNCTION("GOOGLETRANSLATE(D15216,""fr"",""en"")"),"#VALUE!")</f>
        <v>#VALUE!</v>
      </c>
    </row>
    <row r="15217" ht="15.75" customHeight="1">
      <c r="A15217" s="1" t="s">
        <v>9027</v>
      </c>
      <c r="B15217" s="1">
        <v>4.0</v>
      </c>
      <c r="C15217" s="1" t="s">
        <v>32131</v>
      </c>
      <c r="D15217" s="1" t="s">
        <v>32132</v>
      </c>
      <c r="E15217" s="1" t="s">
        <v>10</v>
      </c>
      <c r="F15217" s="1" t="s">
        <v>11</v>
      </c>
      <c r="G15217" s="1" t="str">
        <f>IFERROR(__xludf.DUMMYFUNCTION("GOOGLETRANSLATE(D15217,""fr"",""en"")"),"#VALUE!")</f>
        <v>#VALUE!</v>
      </c>
    </row>
    <row r="15218" ht="15.75" customHeight="1">
      <c r="A15218" s="1" t="s">
        <v>4382</v>
      </c>
      <c r="B15218" s="1">
        <v>1.0</v>
      </c>
      <c r="C15218" s="1" t="s">
        <v>32133</v>
      </c>
      <c r="D15218" s="1" t="s">
        <v>32134</v>
      </c>
      <c r="E15218" s="1" t="s">
        <v>226</v>
      </c>
      <c r="F15218" s="1" t="s">
        <v>11</v>
      </c>
      <c r="G15218" s="1" t="str">
        <f>IFERROR(__xludf.DUMMYFUNCTION("GOOGLETRANSLATE(D15218,""fr"",""en"")"),"#VALUE!")</f>
        <v>#VALUE!</v>
      </c>
    </row>
    <row r="15219" ht="15.75" customHeight="1">
      <c r="A15219" s="1" t="s">
        <v>2048</v>
      </c>
      <c r="B15219" s="1">
        <v>5.0</v>
      </c>
      <c r="C15219" s="1" t="s">
        <v>32135</v>
      </c>
      <c r="D15219" s="1" t="s">
        <v>32136</v>
      </c>
      <c r="E15219" s="1" t="s">
        <v>21</v>
      </c>
      <c r="F15219" s="1" t="s">
        <v>11</v>
      </c>
      <c r="G15219" s="1" t="str">
        <f>IFERROR(__xludf.DUMMYFUNCTION("GOOGLETRANSLATE(D15219,""fr"",""en"")"),"#VALUE!")</f>
        <v>#VALUE!</v>
      </c>
    </row>
    <row r="15220" ht="15.75" customHeight="1">
      <c r="A15220" s="1" t="s">
        <v>461</v>
      </c>
      <c r="B15220" s="1">
        <v>4.0</v>
      </c>
      <c r="C15220" s="1" t="s">
        <v>32137</v>
      </c>
      <c r="D15220" s="1" t="s">
        <v>32138</v>
      </c>
      <c r="E15220" s="1" t="s">
        <v>484</v>
      </c>
      <c r="F15220" s="1" t="s">
        <v>30</v>
      </c>
      <c r="G15220" s="1" t="str">
        <f>IFERROR(__xludf.DUMMYFUNCTION("GOOGLETRANSLATE(D15220,""fr"",""en"")"),"#VALUE!")</f>
        <v>#VALUE!</v>
      </c>
    </row>
    <row r="15221" ht="15.75" customHeight="1">
      <c r="A15221" s="1" t="s">
        <v>150</v>
      </c>
      <c r="B15221" s="1">
        <v>2.0</v>
      </c>
      <c r="C15221" s="1" t="s">
        <v>32139</v>
      </c>
      <c r="D15221" s="1" t="s">
        <v>32140</v>
      </c>
      <c r="E15221" s="1" t="s">
        <v>10</v>
      </c>
      <c r="F15221" s="1" t="s">
        <v>11</v>
      </c>
      <c r="G15221" s="1" t="str">
        <f>IFERROR(__xludf.DUMMYFUNCTION("GOOGLETRANSLATE(D15221,""fr"",""en"")"),"#VALUE!")</f>
        <v>#VALUE!</v>
      </c>
    </row>
    <row r="15222" ht="15.75" customHeight="1">
      <c r="A15222" s="1" t="s">
        <v>1775</v>
      </c>
      <c r="B15222" s="1">
        <v>4.0</v>
      </c>
      <c r="C15222" s="1" t="s">
        <v>32141</v>
      </c>
      <c r="D15222" s="1" t="s">
        <v>32142</v>
      </c>
      <c r="E15222" s="1" t="s">
        <v>10</v>
      </c>
      <c r="F15222" s="1" t="s">
        <v>11</v>
      </c>
      <c r="G15222" s="1" t="str">
        <f>IFERROR(__xludf.DUMMYFUNCTION("GOOGLETRANSLATE(D15222,""fr"",""en"")"),"#VALUE!")</f>
        <v>#VALUE!</v>
      </c>
    </row>
    <row r="15223" ht="15.75" customHeight="1">
      <c r="A15223" s="1" t="s">
        <v>138</v>
      </c>
      <c r="B15223" s="1">
        <v>5.0</v>
      </c>
      <c r="C15223" s="1" t="s">
        <v>32143</v>
      </c>
      <c r="D15223" s="1" t="s">
        <v>32144</v>
      </c>
      <c r="E15223" s="1" t="s">
        <v>21</v>
      </c>
      <c r="F15223" s="1" t="s">
        <v>11</v>
      </c>
      <c r="G15223" s="1" t="str">
        <f>IFERROR(__xludf.DUMMYFUNCTION("GOOGLETRANSLATE(D15223,""fr"",""en"")"),"#VALUE!")</f>
        <v>#VALUE!</v>
      </c>
    </row>
    <row r="15224" ht="15.75" customHeight="1">
      <c r="A15224" s="1" t="s">
        <v>1482</v>
      </c>
      <c r="B15224" s="1">
        <v>5.0</v>
      </c>
      <c r="C15224" s="1" t="s">
        <v>32145</v>
      </c>
      <c r="D15224" s="1" t="s">
        <v>32146</v>
      </c>
      <c r="E15224" s="1" t="s">
        <v>65</v>
      </c>
      <c r="F15224" s="1" t="s">
        <v>66</v>
      </c>
      <c r="G15224" s="1" t="str">
        <f>IFERROR(__xludf.DUMMYFUNCTION("GOOGLETRANSLATE(D15224,""fr"",""en"")"),"#VALUE!")</f>
        <v>#VALUE!</v>
      </c>
    </row>
    <row r="15225" ht="15.75" customHeight="1">
      <c r="A15225" s="1" t="s">
        <v>4016</v>
      </c>
      <c r="B15225" s="1">
        <v>3.0</v>
      </c>
      <c r="C15225" s="1" t="s">
        <v>32147</v>
      </c>
      <c r="D15225" s="1" t="s">
        <v>32148</v>
      </c>
      <c r="E15225" s="1" t="s">
        <v>292</v>
      </c>
      <c r="F15225" s="1" t="s">
        <v>11</v>
      </c>
      <c r="G15225" s="1" t="str">
        <f>IFERROR(__xludf.DUMMYFUNCTION("GOOGLETRANSLATE(D15225,""fr"",""en"")"),"#VALUE!")</f>
        <v>#VALUE!</v>
      </c>
    </row>
    <row r="15226" ht="15.75" customHeight="1">
      <c r="A15226" s="1" t="s">
        <v>6621</v>
      </c>
      <c r="B15226" s="1">
        <v>1.0</v>
      </c>
      <c r="C15226" s="1" t="s">
        <v>32149</v>
      </c>
      <c r="D15226" s="1" t="s">
        <v>32150</v>
      </c>
      <c r="E15226" s="1" t="s">
        <v>296</v>
      </c>
      <c r="F15226" s="1" t="s">
        <v>11</v>
      </c>
      <c r="G15226" s="1" t="str">
        <f>IFERROR(__xludf.DUMMYFUNCTION("GOOGLETRANSLATE(D15226,""fr"",""en"")"),"#VALUE!")</f>
        <v>#VALUE!</v>
      </c>
    </row>
    <row r="15227" ht="15.75" customHeight="1">
      <c r="A15227" s="1" t="s">
        <v>1076</v>
      </c>
      <c r="B15227" s="1">
        <v>1.0</v>
      </c>
      <c r="C15227" s="1" t="s">
        <v>32151</v>
      </c>
      <c r="D15227" s="1" t="s">
        <v>32152</v>
      </c>
      <c r="E15227" s="1" t="s">
        <v>230</v>
      </c>
      <c r="F15227" s="1" t="s">
        <v>84</v>
      </c>
      <c r="G15227" s="1" t="str">
        <f>IFERROR(__xludf.DUMMYFUNCTION("GOOGLETRANSLATE(D15227,""fr"",""en"")"),"#VALUE!")</f>
        <v>#VALUE!</v>
      </c>
    </row>
    <row r="15228" ht="15.75" customHeight="1">
      <c r="A15228" s="1" t="s">
        <v>1306</v>
      </c>
      <c r="B15228" s="1">
        <v>1.0</v>
      </c>
      <c r="C15228" s="1" t="s">
        <v>32153</v>
      </c>
      <c r="D15228" s="1" t="s">
        <v>32154</v>
      </c>
      <c r="E15228" s="1" t="s">
        <v>25</v>
      </c>
      <c r="F15228" s="1" t="s">
        <v>110</v>
      </c>
      <c r="G15228" s="1" t="str">
        <f>IFERROR(__xludf.DUMMYFUNCTION("GOOGLETRANSLATE(D15228,""fr"",""en"")"),"#VALUE!")</f>
        <v>#VALUE!</v>
      </c>
    </row>
    <row r="15229" ht="15.75" customHeight="1">
      <c r="A15229" s="1" t="s">
        <v>4658</v>
      </c>
      <c r="B15229" s="1">
        <v>5.0</v>
      </c>
      <c r="C15229" s="1" t="s">
        <v>32155</v>
      </c>
      <c r="D15229" s="1" t="s">
        <v>32156</v>
      </c>
      <c r="E15229" s="1" t="s">
        <v>169</v>
      </c>
      <c r="F15229" s="1" t="s">
        <v>11</v>
      </c>
      <c r="G15229" s="1" t="str">
        <f>IFERROR(__xludf.DUMMYFUNCTION("GOOGLETRANSLATE(D15229,""fr"",""en"")"),"#VALUE!")</f>
        <v>#VALUE!</v>
      </c>
    </row>
    <row r="15230" ht="15.75" customHeight="1">
      <c r="A15230" s="1" t="s">
        <v>2272</v>
      </c>
      <c r="B15230" s="1">
        <v>5.0</v>
      </c>
      <c r="C15230" s="1" t="s">
        <v>32157</v>
      </c>
      <c r="D15230" s="1" t="s">
        <v>32158</v>
      </c>
      <c r="E15230" s="1" t="s">
        <v>10</v>
      </c>
      <c r="F15230" s="1" t="s">
        <v>11</v>
      </c>
      <c r="G15230" s="1" t="str">
        <f>IFERROR(__xludf.DUMMYFUNCTION("GOOGLETRANSLATE(D15230,""fr"",""en"")"),"#VALUE!")</f>
        <v>#VALUE!</v>
      </c>
    </row>
    <row r="15231" ht="15.75" customHeight="1">
      <c r="A15231" s="1" t="s">
        <v>3466</v>
      </c>
      <c r="B15231" s="1">
        <v>4.0</v>
      </c>
      <c r="C15231" s="1" t="s">
        <v>32159</v>
      </c>
      <c r="D15231" s="1" t="s">
        <v>32160</v>
      </c>
      <c r="E15231" s="1" t="s">
        <v>21</v>
      </c>
      <c r="F15231" s="1" t="s">
        <v>11</v>
      </c>
      <c r="G15231" s="1" t="str">
        <f>IFERROR(__xludf.DUMMYFUNCTION("GOOGLETRANSLATE(D15231,""fr"",""en"")"),"#VALUE!")</f>
        <v>#VALUE!</v>
      </c>
    </row>
    <row r="15232" ht="15.75" customHeight="1">
      <c r="A15232" s="1" t="s">
        <v>20666</v>
      </c>
      <c r="B15232" s="1">
        <v>3.0</v>
      </c>
      <c r="C15232" s="1" t="s">
        <v>32161</v>
      </c>
      <c r="D15232" s="1" t="s">
        <v>32162</v>
      </c>
      <c r="E15232" s="1" t="s">
        <v>292</v>
      </c>
      <c r="F15232" s="1" t="s">
        <v>11</v>
      </c>
      <c r="G15232" s="1" t="str">
        <f>IFERROR(__xludf.DUMMYFUNCTION("GOOGLETRANSLATE(D15232,""fr"",""en"")"),"
Hello
I am Mrs. Mathide Mabilat a lending. I am of French nationality. I offer loans to serious people likely to reimburse me well for loan conditions are very clear and simple. Please contact me for more information in order to achieve reliable, secure "&amp;"funding. If you are interested do not hesitate to contact me directly on: mathildemabilat2@gmail.com")</f>
        <v>
Hello
I am Mrs. Mathide Mabilat a lending. I am of French nationality. I offer loans to serious people likely to reimburse me well for loan conditions are very clear and simple. Please contact me for more information in order to achieve reliable, secure funding. If you are interested do not hesitate to contact me directly on: mathildemabilat2@gmail.com</v>
      </c>
    </row>
    <row r="15233" ht="15.75" customHeight="1">
      <c r="A15233" s="1" t="s">
        <v>9205</v>
      </c>
      <c r="B15233" s="1">
        <v>2.0</v>
      </c>
      <c r="C15233" s="1" t="s">
        <v>32163</v>
      </c>
      <c r="D15233" s="1" t="s">
        <v>32164</v>
      </c>
      <c r="E15233" s="1" t="s">
        <v>226</v>
      </c>
      <c r="F15233" s="1" t="s">
        <v>11</v>
      </c>
      <c r="G15233" s="1" t="str">
        <f>IFERROR(__xludf.DUMMYFUNCTION("GOOGLETRANSLATE(D15233,""fr"",""en"")"),"#VALUE!")</f>
        <v>#VALUE!</v>
      </c>
    </row>
    <row r="15234" ht="15.75" customHeight="1">
      <c r="A15234" s="1" t="s">
        <v>11257</v>
      </c>
      <c r="B15234" s="1">
        <v>3.0</v>
      </c>
      <c r="C15234" s="1" t="s">
        <v>32165</v>
      </c>
      <c r="D15234" s="1" t="s">
        <v>32166</v>
      </c>
      <c r="E15234" s="1" t="s">
        <v>10</v>
      </c>
      <c r="F15234" s="1" t="s">
        <v>11</v>
      </c>
      <c r="G15234" s="1" t="str">
        <f>IFERROR(__xludf.DUMMYFUNCTION("GOOGLETRANSLATE(D15234,""fr"",""en"")"),"#VALUE!")</f>
        <v>#VALUE!</v>
      </c>
    </row>
    <row r="15235" ht="15.75" customHeight="1">
      <c r="A15235" s="1" t="s">
        <v>1870</v>
      </c>
      <c r="B15235" s="1">
        <v>1.0</v>
      </c>
      <c r="C15235" s="1" t="s">
        <v>32167</v>
      </c>
      <c r="D15235" s="1" t="s">
        <v>32168</v>
      </c>
      <c r="E15235" s="1" t="s">
        <v>21</v>
      </c>
      <c r="F15235" s="1" t="s">
        <v>11</v>
      </c>
      <c r="G15235" s="1" t="str">
        <f>IFERROR(__xludf.DUMMYFUNCTION("GOOGLETRANSLATE(D15235,""fr"",""en"")"),"#VALUE!")</f>
        <v>#VALUE!</v>
      </c>
    </row>
    <row r="15236" ht="15.75" customHeight="1">
      <c r="A15236" s="1" t="s">
        <v>3312</v>
      </c>
      <c r="B15236" s="1">
        <v>5.0</v>
      </c>
      <c r="C15236" s="1" t="s">
        <v>32169</v>
      </c>
      <c r="D15236" s="1" t="s">
        <v>32170</v>
      </c>
      <c r="E15236" s="1" t="s">
        <v>10</v>
      </c>
      <c r="F15236" s="1" t="s">
        <v>11</v>
      </c>
      <c r="G15236" s="1" t="str">
        <f>IFERROR(__xludf.DUMMYFUNCTION("GOOGLETRANSLATE(D15236,""fr"",""en"")"),"#VALUE!")</f>
        <v>#VALUE!</v>
      </c>
    </row>
    <row r="15237" ht="15.75" customHeight="1">
      <c r="A15237" s="1" t="s">
        <v>29163</v>
      </c>
      <c r="B15237" s="1">
        <v>1.0</v>
      </c>
      <c r="C15237" s="1" t="s">
        <v>32171</v>
      </c>
      <c r="D15237" s="1" t="s">
        <v>32172</v>
      </c>
      <c r="E15237" s="1" t="s">
        <v>226</v>
      </c>
      <c r="F15237" s="1" t="s">
        <v>110</v>
      </c>
      <c r="G15237" s="1" t="str">
        <f>IFERROR(__xludf.DUMMYFUNCTION("GOOGLETRANSLATE(D15237,""fr"",""en"")"),"#VALUE!")</f>
        <v>#VALUE!</v>
      </c>
    </row>
    <row r="15238" ht="15.75" customHeight="1">
      <c r="A15238" s="1" t="s">
        <v>1889</v>
      </c>
      <c r="B15238" s="1">
        <v>1.0</v>
      </c>
      <c r="C15238" s="1" t="s">
        <v>32173</v>
      </c>
      <c r="D15238" s="1" t="s">
        <v>32174</v>
      </c>
      <c r="E15238" s="1" t="s">
        <v>52</v>
      </c>
      <c r="F15238" s="1" t="s">
        <v>110</v>
      </c>
      <c r="G15238" s="1" t="str">
        <f>IFERROR(__xludf.DUMMYFUNCTION("GOOGLETRANSLATE(D15238,""fr"",""en"")"),"#VALUE!")</f>
        <v>#VALUE!</v>
      </c>
    </row>
    <row r="15239" ht="15.75" customHeight="1">
      <c r="A15239" s="1" t="s">
        <v>2181</v>
      </c>
      <c r="B15239" s="1">
        <v>1.0</v>
      </c>
      <c r="C15239" s="1" t="s">
        <v>32175</v>
      </c>
      <c r="D15239" s="1" t="s">
        <v>32176</v>
      </c>
      <c r="E15239" s="1" t="s">
        <v>109</v>
      </c>
      <c r="F15239" s="1" t="s">
        <v>110</v>
      </c>
      <c r="G15239" s="1" t="str">
        <f>IFERROR(__xludf.DUMMYFUNCTION("GOOGLETRANSLATE(D15239,""fr"",""en"")"),"#VALUE!")</f>
        <v>#VALUE!</v>
      </c>
    </row>
    <row r="15240" ht="15.75" customHeight="1">
      <c r="A15240" s="1" t="s">
        <v>681</v>
      </c>
      <c r="B15240" s="1">
        <v>1.0</v>
      </c>
      <c r="C15240" s="1" t="s">
        <v>32177</v>
      </c>
      <c r="D15240" s="1" t="s">
        <v>32178</v>
      </c>
      <c r="E15240" s="1" t="s">
        <v>273</v>
      </c>
      <c r="F15240" s="1" t="s">
        <v>110</v>
      </c>
      <c r="G15240" s="1" t="str">
        <f>IFERROR(__xludf.DUMMYFUNCTION("GOOGLETRANSLATE(D15240,""fr"",""en"")"),"#VALUE!")</f>
        <v>#VALUE!</v>
      </c>
    </row>
    <row r="15241" ht="15.75" customHeight="1">
      <c r="A15241" s="1" t="s">
        <v>20121</v>
      </c>
      <c r="B15241" s="1">
        <v>3.0</v>
      </c>
      <c r="C15241" s="1" t="s">
        <v>32179</v>
      </c>
      <c r="D15241" s="1" t="s">
        <v>32180</v>
      </c>
      <c r="E15241" s="1" t="s">
        <v>52</v>
      </c>
      <c r="F15241" s="1" t="s">
        <v>11</v>
      </c>
      <c r="G15241" s="1" t="str">
        <f>IFERROR(__xludf.DUMMYFUNCTION("GOOGLETRANSLATE(D15241,""fr"",""en"")"),"#VALUE!")</f>
        <v>#VALUE!</v>
      </c>
    </row>
    <row r="15242" ht="15.75" customHeight="1">
      <c r="A15242" s="1" t="s">
        <v>356</v>
      </c>
      <c r="B15242" s="1">
        <v>1.0</v>
      </c>
      <c r="C15242" s="1" t="s">
        <v>32181</v>
      </c>
      <c r="D15242" s="1" t="s">
        <v>32182</v>
      </c>
      <c r="E15242" s="1" t="s">
        <v>109</v>
      </c>
      <c r="F15242" s="1" t="s">
        <v>11</v>
      </c>
      <c r="G15242" s="1" t="str">
        <f>IFERROR(__xludf.DUMMYFUNCTION("GOOGLETRANSLATE(D15242,""fr"",""en"")"),"#VALUE!")</f>
        <v>#VALUE!</v>
      </c>
    </row>
    <row r="15243" ht="15.75" customHeight="1">
      <c r="A15243" s="1" t="s">
        <v>3738</v>
      </c>
      <c r="B15243" s="1">
        <v>5.0</v>
      </c>
      <c r="C15243" s="1" t="s">
        <v>21111</v>
      </c>
      <c r="D15243" s="1" t="s">
        <v>32183</v>
      </c>
      <c r="E15243" s="1" t="s">
        <v>484</v>
      </c>
      <c r="F15243" s="1" t="s">
        <v>30</v>
      </c>
      <c r="G15243" s="1" t="str">
        <f>IFERROR(__xludf.DUMMYFUNCTION("GOOGLETRANSLATE(D15243,""fr"",""en"")"),"#VALUE!")</f>
        <v>#VALUE!</v>
      </c>
    </row>
    <row r="15244" ht="15.75" customHeight="1">
      <c r="A15244" s="1" t="s">
        <v>32184</v>
      </c>
      <c r="B15244" s="1">
        <v>1.0</v>
      </c>
      <c r="C15244" s="1" t="s">
        <v>32185</v>
      </c>
      <c r="D15244" s="1" t="s">
        <v>32186</v>
      </c>
      <c r="E15244" s="1" t="s">
        <v>25</v>
      </c>
      <c r="F15244" s="1" t="s">
        <v>110</v>
      </c>
      <c r="G15244" s="1" t="str">
        <f>IFERROR(__xludf.DUMMYFUNCTION("GOOGLETRANSLATE(D15244,""fr"",""en"")"),"#VALUE!")</f>
        <v>#VALUE!</v>
      </c>
    </row>
    <row r="15245" ht="15.75" customHeight="1">
      <c r="A15245" s="1" t="s">
        <v>9819</v>
      </c>
      <c r="B15245" s="1">
        <v>1.0</v>
      </c>
      <c r="C15245" s="1" t="s">
        <v>32187</v>
      </c>
      <c r="D15245" s="1" t="s">
        <v>32188</v>
      </c>
      <c r="E15245" s="1" t="s">
        <v>296</v>
      </c>
      <c r="F15245" s="1" t="s">
        <v>11</v>
      </c>
      <c r="G15245" s="1" t="str">
        <f>IFERROR(__xludf.DUMMYFUNCTION("GOOGLETRANSLATE(D15245,""fr"",""en"")"),"#VALUE!")</f>
        <v>#VALUE!</v>
      </c>
    </row>
    <row r="15246" ht="15.75" customHeight="1">
      <c r="A15246" s="1" t="s">
        <v>12857</v>
      </c>
      <c r="B15246" s="1">
        <v>2.0</v>
      </c>
      <c r="C15246" s="1" t="s">
        <v>32189</v>
      </c>
      <c r="D15246" s="1" t="s">
        <v>32190</v>
      </c>
      <c r="E15246" s="1" t="s">
        <v>169</v>
      </c>
      <c r="F15246" s="1" t="s">
        <v>11</v>
      </c>
      <c r="G15246" s="1" t="str">
        <f>IFERROR(__xludf.DUMMYFUNCTION("GOOGLETRANSLATE(D15246,""fr"",""en"")"),"#VALUE!")</f>
        <v>#VALUE!</v>
      </c>
    </row>
    <row r="15247" ht="15.75" customHeight="1">
      <c r="A15247" s="1" t="s">
        <v>3565</v>
      </c>
      <c r="B15247" s="1">
        <v>2.0</v>
      </c>
      <c r="C15247" s="1" t="s">
        <v>32191</v>
      </c>
      <c r="D15247" s="1" t="s">
        <v>32192</v>
      </c>
      <c r="E15247" s="1" t="s">
        <v>10</v>
      </c>
      <c r="F15247" s="1" t="s">
        <v>110</v>
      </c>
      <c r="G15247" s="1" t="str">
        <f>IFERROR(__xludf.DUMMYFUNCTION("GOOGLETRANSLATE(D15247,""fr"",""en"")"),"#VALUE!")</f>
        <v>#VALUE!</v>
      </c>
    </row>
    <row r="15248" ht="15.75" customHeight="1">
      <c r="A15248" s="1" t="s">
        <v>1838</v>
      </c>
      <c r="B15248" s="1">
        <v>2.0</v>
      </c>
      <c r="C15248" s="1" t="s">
        <v>32193</v>
      </c>
      <c r="D15248" s="1" t="s">
        <v>32194</v>
      </c>
      <c r="E15248" s="1" t="s">
        <v>273</v>
      </c>
      <c r="F15248" s="1" t="s">
        <v>110</v>
      </c>
      <c r="G15248" s="1" t="str">
        <f>IFERROR(__xludf.DUMMYFUNCTION("GOOGLETRANSLATE(D15248,""fr"",""en"")"),"#VALUE!")</f>
        <v>#VALUE!</v>
      </c>
    </row>
    <row r="15249" ht="15.75" customHeight="1">
      <c r="A15249" s="1" t="s">
        <v>8015</v>
      </c>
      <c r="B15249" s="1">
        <v>1.0</v>
      </c>
      <c r="C15249" s="1" t="s">
        <v>32195</v>
      </c>
      <c r="D15249" s="1" t="s">
        <v>32196</v>
      </c>
      <c r="E15249" s="1" t="s">
        <v>2053</v>
      </c>
      <c r="F15249" s="1" t="s">
        <v>84</v>
      </c>
      <c r="G15249" s="1" t="str">
        <f>IFERROR(__xludf.DUMMYFUNCTION("GOOGLETRANSLATE(D15249,""fr"",""en"")"),"#VALUE!")</f>
        <v>#VALUE!</v>
      </c>
    </row>
    <row r="15250" ht="15.75" customHeight="1">
      <c r="A15250" s="1" t="s">
        <v>1495</v>
      </c>
      <c r="B15250" s="1">
        <v>1.0</v>
      </c>
      <c r="C15250" s="1" t="s">
        <v>32197</v>
      </c>
      <c r="D15250" s="1" t="s">
        <v>32198</v>
      </c>
      <c r="E15250" s="1" t="s">
        <v>25</v>
      </c>
      <c r="F15250" s="1" t="s">
        <v>11</v>
      </c>
      <c r="G15250" s="1" t="str">
        <f>IFERROR(__xludf.DUMMYFUNCTION("GOOGLETRANSLATE(D15250,""fr"",""en"")"),"#VALUE!")</f>
        <v>#VALUE!</v>
      </c>
    </row>
    <row r="15251" ht="15.75" customHeight="1">
      <c r="A15251" s="1" t="s">
        <v>430</v>
      </c>
      <c r="B15251" s="1">
        <v>4.0</v>
      </c>
      <c r="C15251" s="1" t="s">
        <v>32199</v>
      </c>
      <c r="D15251" s="1" t="s">
        <v>32200</v>
      </c>
      <c r="E15251" s="1" t="s">
        <v>21</v>
      </c>
      <c r="F15251" s="1" t="s">
        <v>11</v>
      </c>
      <c r="G15251" s="1" t="str">
        <f>IFERROR(__xludf.DUMMYFUNCTION("GOOGLETRANSLATE(D15251,""fr"",""en"")"),"#VALUE!")</f>
        <v>#VALUE!</v>
      </c>
    </row>
    <row r="15252" ht="15.75" customHeight="1">
      <c r="A15252" s="1" t="s">
        <v>1507</v>
      </c>
      <c r="B15252" s="1">
        <v>1.0</v>
      </c>
      <c r="C15252" s="1" t="s">
        <v>1508</v>
      </c>
      <c r="D15252" s="1" t="s">
        <v>32201</v>
      </c>
      <c r="E15252" s="1" t="s">
        <v>10</v>
      </c>
      <c r="F15252" s="1" t="s">
        <v>110</v>
      </c>
      <c r="G15252" s="1" t="str">
        <f>IFERROR(__xludf.DUMMYFUNCTION("GOOGLETRANSLATE(D15252,""fr"",""en"")"),"#VALUE!")</f>
        <v>#VALUE!</v>
      </c>
    </row>
    <row r="15253" ht="15.75" customHeight="1">
      <c r="A15253" s="1" t="s">
        <v>236</v>
      </c>
      <c r="B15253" s="1">
        <v>4.0</v>
      </c>
      <c r="C15253" s="1" t="s">
        <v>32202</v>
      </c>
      <c r="D15253" s="1" t="s">
        <v>32203</v>
      </c>
      <c r="E15253" s="1" t="s">
        <v>21</v>
      </c>
      <c r="F15253" s="1" t="s">
        <v>11</v>
      </c>
      <c r="G15253" s="1" t="str">
        <f>IFERROR(__xludf.DUMMYFUNCTION("GOOGLETRANSLATE(D15253,""fr"",""en"")"),"#VALUE!")</f>
        <v>#VALUE!</v>
      </c>
    </row>
    <row r="15254" ht="15.75" customHeight="1">
      <c r="A15254" s="1" t="s">
        <v>643</v>
      </c>
      <c r="B15254" s="1">
        <v>5.0</v>
      </c>
      <c r="C15254" s="1" t="s">
        <v>32204</v>
      </c>
      <c r="D15254" s="1" t="s">
        <v>32205</v>
      </c>
      <c r="E15254" s="1" t="s">
        <v>10</v>
      </c>
      <c r="F15254" s="1" t="s">
        <v>11</v>
      </c>
      <c r="G15254" s="1" t="str">
        <f>IFERROR(__xludf.DUMMYFUNCTION("GOOGLETRANSLATE(D15254,""fr"",""en"")"),"#VALUE!")</f>
        <v>#VALUE!</v>
      </c>
    </row>
    <row r="15255" ht="15.75" customHeight="1">
      <c r="A15255" s="1" t="s">
        <v>899</v>
      </c>
      <c r="B15255" s="1">
        <v>1.0</v>
      </c>
      <c r="C15255" s="1" t="s">
        <v>32206</v>
      </c>
      <c r="D15255" s="1" t="s">
        <v>32207</v>
      </c>
      <c r="E15255" s="1" t="s">
        <v>52</v>
      </c>
      <c r="F15255" s="1" t="s">
        <v>11</v>
      </c>
      <c r="G15255" s="1" t="str">
        <f>IFERROR(__xludf.DUMMYFUNCTION("GOOGLETRANSLATE(D15255,""fr"",""en"")"),"#VALUE!")</f>
        <v>#VALUE!</v>
      </c>
    </row>
    <row r="15256" ht="15.75" customHeight="1">
      <c r="A15256" s="1" t="s">
        <v>5248</v>
      </c>
      <c r="B15256" s="1">
        <v>1.0</v>
      </c>
      <c r="C15256" s="1" t="s">
        <v>25454</v>
      </c>
      <c r="D15256" s="1" t="s">
        <v>32208</v>
      </c>
      <c r="E15256" s="1" t="s">
        <v>296</v>
      </c>
      <c r="F15256" s="1" t="s">
        <v>11</v>
      </c>
      <c r="G15256" s="1" t="str">
        <f>IFERROR(__xludf.DUMMYFUNCTION("GOOGLETRANSLATE(D15256,""fr"",""en"")"),"#VALUE!")</f>
        <v>#VALUE!</v>
      </c>
    </row>
    <row r="15257" ht="15.75" customHeight="1">
      <c r="A15257" s="1" t="s">
        <v>10977</v>
      </c>
      <c r="B15257" s="1">
        <v>5.0</v>
      </c>
      <c r="C15257" s="1" t="s">
        <v>32209</v>
      </c>
      <c r="D15257" s="1" t="s">
        <v>32210</v>
      </c>
      <c r="E15257" s="1" t="s">
        <v>65</v>
      </c>
      <c r="F15257" s="1" t="s">
        <v>66</v>
      </c>
      <c r="G15257" s="1" t="str">
        <f>IFERROR(__xludf.DUMMYFUNCTION("GOOGLETRANSLATE(D15257,""fr"",""en"")"),"#VALUE!")</f>
        <v>#VALUE!</v>
      </c>
    </row>
    <row r="15258" ht="15.75" customHeight="1">
      <c r="A15258" s="1" t="s">
        <v>2022</v>
      </c>
      <c r="B15258" s="1">
        <v>3.0</v>
      </c>
      <c r="C15258" s="1" t="s">
        <v>32211</v>
      </c>
      <c r="D15258" s="1" t="s">
        <v>32212</v>
      </c>
      <c r="E15258" s="1" t="s">
        <v>10</v>
      </c>
      <c r="F15258" s="1" t="s">
        <v>11</v>
      </c>
      <c r="G15258" s="1" t="str">
        <f>IFERROR(__xludf.DUMMYFUNCTION("GOOGLETRANSLATE(D15258,""fr"",""en"")"),"#VALUE!")</f>
        <v>#VALUE!</v>
      </c>
    </row>
    <row r="15259" ht="15.75" customHeight="1">
      <c r="A15259" s="1" t="s">
        <v>1057</v>
      </c>
      <c r="B15259" s="1">
        <v>4.0</v>
      </c>
      <c r="C15259" s="1" t="s">
        <v>32213</v>
      </c>
      <c r="D15259" s="1" t="s">
        <v>32214</v>
      </c>
      <c r="E15259" s="1" t="s">
        <v>21</v>
      </c>
      <c r="F15259" s="1" t="s">
        <v>11</v>
      </c>
      <c r="G15259" s="1" t="str">
        <f>IFERROR(__xludf.DUMMYFUNCTION("GOOGLETRANSLATE(D15259,""fr"",""en"")"),"#VALUE!")</f>
        <v>#VALUE!</v>
      </c>
    </row>
    <row r="15260" ht="15.75" customHeight="1">
      <c r="A15260" s="1" t="s">
        <v>9627</v>
      </c>
      <c r="B15260" s="1">
        <v>1.0</v>
      </c>
      <c r="C15260" s="1" t="s">
        <v>32215</v>
      </c>
      <c r="D15260" s="1" t="s">
        <v>32216</v>
      </c>
      <c r="E15260" s="1" t="s">
        <v>52</v>
      </c>
      <c r="F15260" s="1" t="s">
        <v>11</v>
      </c>
      <c r="G15260" s="1" t="str">
        <f>IFERROR(__xludf.DUMMYFUNCTION("GOOGLETRANSLATE(D15260,""fr"",""en"")"),"#VALUE!")</f>
        <v>#VALUE!</v>
      </c>
    </row>
    <row r="15261" ht="15.75" customHeight="1">
      <c r="A15261" s="1" t="s">
        <v>2585</v>
      </c>
      <c r="B15261" s="1">
        <v>3.0</v>
      </c>
      <c r="C15261" s="1" t="s">
        <v>32217</v>
      </c>
      <c r="D15261" s="1" t="s">
        <v>32218</v>
      </c>
      <c r="E15261" s="1" t="s">
        <v>1192</v>
      </c>
      <c r="F15261" s="1" t="s">
        <v>110</v>
      </c>
      <c r="G15261" s="1" t="str">
        <f>IFERROR(__xludf.DUMMYFUNCTION("GOOGLETRANSLATE(D15261,""fr"",""en"")"),"#VALUE!")</f>
        <v>#VALUE!</v>
      </c>
    </row>
    <row r="15262" ht="15.75" customHeight="1">
      <c r="A15262" s="1" t="s">
        <v>988</v>
      </c>
      <c r="B15262" s="1">
        <v>4.0</v>
      </c>
      <c r="C15262" s="1" t="s">
        <v>32219</v>
      </c>
      <c r="D15262" s="1" t="s">
        <v>32220</v>
      </c>
      <c r="E15262" s="1" t="s">
        <v>21</v>
      </c>
      <c r="F15262" s="1" t="s">
        <v>11</v>
      </c>
      <c r="G15262" s="1" t="str">
        <f>IFERROR(__xludf.DUMMYFUNCTION("GOOGLETRANSLATE(D15262,""fr"",""en"")"),"#VALUE!")</f>
        <v>#VALUE!</v>
      </c>
    </row>
    <row r="15263" ht="15.75" customHeight="1">
      <c r="A15263" s="1" t="s">
        <v>5323</v>
      </c>
      <c r="B15263" s="1">
        <v>1.0</v>
      </c>
      <c r="C15263" s="1" t="s">
        <v>32221</v>
      </c>
      <c r="D15263" s="1" t="s">
        <v>32222</v>
      </c>
      <c r="E15263" s="1" t="s">
        <v>373</v>
      </c>
      <c r="F15263" s="1" t="s">
        <v>30</v>
      </c>
      <c r="G15263" s="1" t="str">
        <f>IFERROR(__xludf.DUMMYFUNCTION("GOOGLETRANSLATE(D15263,""fr"",""en"")"),"#VALUE!")</f>
        <v>#VALUE!</v>
      </c>
    </row>
    <row r="15264" ht="15.75" customHeight="1">
      <c r="A15264" s="1" t="s">
        <v>8612</v>
      </c>
      <c r="B15264" s="1">
        <v>3.0</v>
      </c>
      <c r="C15264" s="1" t="s">
        <v>3429</v>
      </c>
      <c r="D15264" s="1" t="s">
        <v>32223</v>
      </c>
      <c r="E15264" s="1" t="s">
        <v>10</v>
      </c>
      <c r="F15264" s="1" t="s">
        <v>11</v>
      </c>
      <c r="G15264" s="1" t="str">
        <f>IFERROR(__xludf.DUMMYFUNCTION("GOOGLETRANSLATE(D15264,""fr"",""en"")"),"#VALUE!")</f>
        <v>#VALUE!</v>
      </c>
    </row>
    <row r="15265" ht="15.75" customHeight="1">
      <c r="A15265" s="1" t="s">
        <v>391</v>
      </c>
      <c r="B15265" s="1">
        <v>4.0</v>
      </c>
      <c r="C15265" s="1" t="s">
        <v>32224</v>
      </c>
      <c r="D15265" s="1" t="s">
        <v>32225</v>
      </c>
      <c r="E15265" s="1" t="s">
        <v>10</v>
      </c>
      <c r="F15265" s="1" t="s">
        <v>11</v>
      </c>
      <c r="G15265" s="1" t="str">
        <f>IFERROR(__xludf.DUMMYFUNCTION("GOOGLETRANSLATE(D15265,""fr"",""en"")"),"#VALUE!")</f>
        <v>#VALUE!</v>
      </c>
    </row>
    <row r="15266" ht="15.75" customHeight="1">
      <c r="A15266" s="1" t="s">
        <v>1113</v>
      </c>
      <c r="B15266" s="1">
        <v>4.0</v>
      </c>
      <c r="C15266" s="1" t="s">
        <v>32226</v>
      </c>
      <c r="D15266" s="1" t="s">
        <v>32227</v>
      </c>
      <c r="E15266" s="1" t="s">
        <v>10</v>
      </c>
      <c r="F15266" s="1" t="s">
        <v>11</v>
      </c>
      <c r="G15266" s="1" t="str">
        <f>IFERROR(__xludf.DUMMYFUNCTION("GOOGLETRANSLATE(D15266,""fr"",""en"")"),"#VALUE!")</f>
        <v>#VALUE!</v>
      </c>
    </row>
    <row r="15267" ht="15.75" customHeight="1">
      <c r="A15267" s="1" t="s">
        <v>2237</v>
      </c>
      <c r="B15267" s="1">
        <v>4.0</v>
      </c>
      <c r="C15267" s="1" t="s">
        <v>32228</v>
      </c>
      <c r="D15267" s="1" t="s">
        <v>32229</v>
      </c>
      <c r="E15267" s="1" t="s">
        <v>10</v>
      </c>
      <c r="F15267" s="1" t="s">
        <v>11</v>
      </c>
      <c r="G15267" s="1" t="str">
        <f>IFERROR(__xludf.DUMMYFUNCTION("GOOGLETRANSLATE(D15267,""fr"",""en"")"),"#VALUE!")</f>
        <v>#VALUE!</v>
      </c>
    </row>
    <row r="15268" ht="15.75" customHeight="1">
      <c r="A15268" s="1" t="s">
        <v>14699</v>
      </c>
      <c r="B15268" s="1">
        <v>4.0</v>
      </c>
      <c r="C15268" s="1" t="s">
        <v>26336</v>
      </c>
      <c r="D15268" s="1" t="s">
        <v>32230</v>
      </c>
      <c r="E15268" s="1" t="s">
        <v>29</v>
      </c>
      <c r="F15268" s="1" t="s">
        <v>30</v>
      </c>
      <c r="G15268" s="1" t="str">
        <f>IFERROR(__xludf.DUMMYFUNCTION("GOOGLETRANSLATE(D15268,""fr"",""en"")"),"#VALUE!")</f>
        <v>#VALUE!</v>
      </c>
    </row>
    <row r="15269" ht="15.75" customHeight="1">
      <c r="A15269" s="1" t="s">
        <v>741</v>
      </c>
      <c r="B15269" s="1">
        <v>3.0</v>
      </c>
      <c r="C15269" s="1" t="s">
        <v>32231</v>
      </c>
      <c r="D15269" s="1" t="s">
        <v>32232</v>
      </c>
      <c r="E15269" s="1" t="s">
        <v>21</v>
      </c>
      <c r="F15269" s="1" t="s">
        <v>11</v>
      </c>
      <c r="G15269" s="1" t="str">
        <f>IFERROR(__xludf.DUMMYFUNCTION("GOOGLETRANSLATE(D15269,""fr"",""en"")"),"I am satisfied with customer service as well as responsiveness has provided my vehicle. Thank you to the advisor who referred me very well. Cordially. Mm")</f>
        <v>I am satisfied with customer service as well as responsiveness has provided my vehicle. Thank you to the advisor who referred me very well. Cordially. Mm</v>
      </c>
    </row>
    <row r="15270" ht="15.75" customHeight="1">
      <c r="A15270" s="1" t="s">
        <v>1372</v>
      </c>
      <c r="B15270" s="1">
        <v>4.0</v>
      </c>
      <c r="C15270" s="1" t="s">
        <v>32233</v>
      </c>
      <c r="D15270" s="1" t="s">
        <v>32234</v>
      </c>
      <c r="E15270" s="1" t="s">
        <v>296</v>
      </c>
      <c r="F15270" s="1" t="s">
        <v>11</v>
      </c>
      <c r="G15270" s="1" t="str">
        <f>IFERROR(__xludf.DUMMYFUNCTION("GOOGLETRANSLATE(D15270,""fr"",""en"")"),"#VALUE!")</f>
        <v>#VALUE!</v>
      </c>
    </row>
    <row r="15271" ht="15.75" customHeight="1">
      <c r="A15271" s="1" t="s">
        <v>31</v>
      </c>
      <c r="B15271" s="1">
        <v>4.0</v>
      </c>
      <c r="C15271" s="1" t="s">
        <v>32235</v>
      </c>
      <c r="D15271" s="1" t="s">
        <v>32236</v>
      </c>
      <c r="E15271" s="1" t="s">
        <v>21</v>
      </c>
      <c r="F15271" s="1" t="s">
        <v>11</v>
      </c>
      <c r="G15271" s="1" t="str">
        <f>IFERROR(__xludf.DUMMYFUNCTION("GOOGLETRANSLATE(D15271,""fr"",""en"")"),"#VALUE!")</f>
        <v>#VALUE!</v>
      </c>
    </row>
    <row r="15272" ht="15.75" customHeight="1">
      <c r="A15272" s="1" t="s">
        <v>4107</v>
      </c>
      <c r="B15272" s="1">
        <v>1.0</v>
      </c>
      <c r="C15272" s="1" t="s">
        <v>32237</v>
      </c>
      <c r="D15272" s="1" t="s">
        <v>32238</v>
      </c>
      <c r="E15272" s="1" t="s">
        <v>296</v>
      </c>
      <c r="F15272" s="1" t="s">
        <v>11</v>
      </c>
      <c r="G15272" s="1" t="str">
        <f>IFERROR(__xludf.DUMMYFUNCTION("GOOGLETRANSLATE(D15272,""fr"",""en"")"),"#VALUE!")</f>
        <v>#VALUE!</v>
      </c>
    </row>
    <row r="15273" ht="15.75" customHeight="1">
      <c r="A15273" s="1" t="s">
        <v>144</v>
      </c>
      <c r="B15273" s="1">
        <v>4.0</v>
      </c>
      <c r="C15273" s="1" t="s">
        <v>32239</v>
      </c>
      <c r="D15273" s="1" t="s">
        <v>32240</v>
      </c>
      <c r="E15273" s="1" t="s">
        <v>10</v>
      </c>
      <c r="F15273" s="1" t="s">
        <v>11</v>
      </c>
      <c r="G15273" s="1" t="str">
        <f>IFERROR(__xludf.DUMMYFUNCTION("GOOGLETRANSLATE(D15273,""fr"",""en"")"),"#VALUE!")</f>
        <v>#VALUE!</v>
      </c>
    </row>
    <row r="15274" ht="15.75" customHeight="1">
      <c r="A15274" s="1" t="s">
        <v>1113</v>
      </c>
      <c r="B15274" s="1">
        <v>4.0</v>
      </c>
      <c r="C15274" s="1" t="s">
        <v>32241</v>
      </c>
      <c r="D15274" s="1" t="s">
        <v>32242</v>
      </c>
      <c r="E15274" s="1" t="s">
        <v>21</v>
      </c>
      <c r="F15274" s="1" t="s">
        <v>11</v>
      </c>
      <c r="G15274" s="1" t="str">
        <f>IFERROR(__xludf.DUMMYFUNCTION("GOOGLETRANSLATE(D15274,""fr"",""en"")"),"#VALUE!")</f>
        <v>#VALUE!</v>
      </c>
    </row>
    <row r="15275" ht="15.75" customHeight="1">
      <c r="A15275" s="1" t="s">
        <v>3129</v>
      </c>
      <c r="B15275" s="1">
        <v>1.0</v>
      </c>
      <c r="C15275" s="1" t="s">
        <v>32243</v>
      </c>
      <c r="D15275" s="1" t="s">
        <v>32244</v>
      </c>
      <c r="E15275" s="1" t="s">
        <v>25</v>
      </c>
      <c r="F15275" s="1" t="s">
        <v>11</v>
      </c>
      <c r="G15275" s="1" t="str">
        <f>IFERROR(__xludf.DUMMYFUNCTION("GOOGLETRANSLATE(D15275,""fr"",""en"")"),"#VALUE!")</f>
        <v>#VALUE!</v>
      </c>
    </row>
    <row r="15276" ht="15.75" customHeight="1">
      <c r="A15276" s="1" t="s">
        <v>1121</v>
      </c>
      <c r="B15276" s="1">
        <v>2.0</v>
      </c>
      <c r="C15276" s="1" t="s">
        <v>32245</v>
      </c>
      <c r="D15276" s="1" t="s">
        <v>32246</v>
      </c>
      <c r="E15276" s="1" t="s">
        <v>125</v>
      </c>
      <c r="F15276" s="1" t="s">
        <v>11</v>
      </c>
      <c r="G15276" s="1" t="str">
        <f>IFERROR(__xludf.DUMMYFUNCTION("GOOGLETRANSLATE(D15276,""fr"",""en"")"),"#VALUE!")</f>
        <v>#VALUE!</v>
      </c>
    </row>
    <row r="15277" ht="15.75" customHeight="1">
      <c r="A15277" s="1" t="s">
        <v>1879</v>
      </c>
      <c r="B15277" s="1">
        <v>4.0</v>
      </c>
      <c r="C15277" s="1" t="s">
        <v>32247</v>
      </c>
      <c r="D15277" s="1" t="s">
        <v>32248</v>
      </c>
      <c r="E15277" s="1" t="s">
        <v>10</v>
      </c>
      <c r="F15277" s="1" t="s">
        <v>11</v>
      </c>
      <c r="G15277" s="1" t="str">
        <f>IFERROR(__xludf.DUMMYFUNCTION("GOOGLETRANSLATE(D15277,""fr"",""en"")"),"#VALUE!")</f>
        <v>#VALUE!</v>
      </c>
    </row>
    <row r="15278" ht="15.75" customHeight="1">
      <c r="A15278" s="1" t="s">
        <v>673</v>
      </c>
      <c r="B15278" s="1">
        <v>4.0</v>
      </c>
      <c r="C15278" s="1" t="s">
        <v>32249</v>
      </c>
      <c r="D15278" s="1" t="s">
        <v>32250</v>
      </c>
      <c r="E15278" s="1" t="s">
        <v>10</v>
      </c>
      <c r="F15278" s="1" t="s">
        <v>11</v>
      </c>
      <c r="G15278" s="1" t="str">
        <f>IFERROR(__xludf.DUMMYFUNCTION("GOOGLETRANSLATE(D15278,""fr"",""en"")"),"#VALUE!")</f>
        <v>#VALUE!</v>
      </c>
    </row>
    <row r="15279" ht="15.75" customHeight="1">
      <c r="A15279" s="1" t="s">
        <v>1218</v>
      </c>
      <c r="B15279" s="1">
        <v>3.0</v>
      </c>
      <c r="C15279" s="1" t="s">
        <v>32251</v>
      </c>
      <c r="D15279" s="1" t="s">
        <v>32252</v>
      </c>
      <c r="E15279" s="1" t="s">
        <v>65</v>
      </c>
      <c r="F15279" s="1" t="s">
        <v>66</v>
      </c>
      <c r="G15279" s="1" t="str">
        <f>IFERROR(__xludf.DUMMYFUNCTION("GOOGLETRANSLATE(D15279,""fr"",""en"")"),"#VALUE!")</f>
        <v>#VALUE!</v>
      </c>
    </row>
    <row r="15280" ht="15.75" customHeight="1">
      <c r="A15280" s="1" t="s">
        <v>5478</v>
      </c>
      <c r="B15280" s="1">
        <v>2.0</v>
      </c>
      <c r="C15280" s="1" t="s">
        <v>32253</v>
      </c>
      <c r="D15280" s="1" t="s">
        <v>32254</v>
      </c>
      <c r="E15280" s="1" t="s">
        <v>169</v>
      </c>
      <c r="F15280" s="1" t="s">
        <v>110</v>
      </c>
      <c r="G15280" s="1" t="str">
        <f>IFERROR(__xludf.DUMMYFUNCTION("GOOGLETRANSLATE(D15280,""fr"",""en"")"),"#VALUE!")</f>
        <v>#VALUE!</v>
      </c>
    </row>
    <row r="15281" ht="15.75" customHeight="1">
      <c r="A15281" s="1" t="s">
        <v>7510</v>
      </c>
      <c r="B15281" s="1">
        <v>4.0</v>
      </c>
      <c r="C15281" s="1" t="s">
        <v>32255</v>
      </c>
      <c r="D15281" s="1" t="s">
        <v>32256</v>
      </c>
      <c r="E15281" s="1" t="s">
        <v>614</v>
      </c>
      <c r="F15281" s="1" t="s">
        <v>30</v>
      </c>
      <c r="G15281" s="1" t="str">
        <f>IFERROR(__xludf.DUMMYFUNCTION("GOOGLETRANSLATE(D15281,""fr"",""en"")"),"#VALUE!")</f>
        <v>#VALUE!</v>
      </c>
    </row>
    <row r="15282" ht="15.75" customHeight="1">
      <c r="A15282" s="1" t="s">
        <v>606</v>
      </c>
      <c r="B15282" s="1">
        <v>5.0</v>
      </c>
      <c r="C15282" s="1" t="s">
        <v>32257</v>
      </c>
      <c r="D15282" s="1" t="s">
        <v>32258</v>
      </c>
      <c r="E15282" s="1" t="s">
        <v>10</v>
      </c>
      <c r="F15282" s="1" t="s">
        <v>11</v>
      </c>
      <c r="G15282" s="1" t="str">
        <f>IFERROR(__xludf.DUMMYFUNCTION("GOOGLETRANSLATE(D15282,""fr"",""en"")"),"#VALUE!")</f>
        <v>#VALUE!</v>
      </c>
    </row>
    <row r="15283" ht="15.75" customHeight="1">
      <c r="A15283" s="1" t="s">
        <v>2048</v>
      </c>
      <c r="B15283" s="1">
        <v>4.0</v>
      </c>
      <c r="C15283" s="1" t="s">
        <v>32259</v>
      </c>
      <c r="D15283" s="1" t="s">
        <v>32260</v>
      </c>
      <c r="E15283" s="1" t="s">
        <v>21</v>
      </c>
      <c r="F15283" s="1" t="s">
        <v>11</v>
      </c>
      <c r="G15283" s="1" t="str">
        <f>IFERROR(__xludf.DUMMYFUNCTION("GOOGLETRANSLATE(D15283,""fr"",""en"")"),"#VALUE!")</f>
        <v>#VALUE!</v>
      </c>
    </row>
    <row r="15284" ht="15.75" customHeight="1">
      <c r="A15284" s="1" t="s">
        <v>220</v>
      </c>
      <c r="B15284" s="1">
        <v>5.0</v>
      </c>
      <c r="C15284" s="1" t="s">
        <v>32261</v>
      </c>
      <c r="D15284" s="1" t="s">
        <v>32262</v>
      </c>
      <c r="E15284" s="1" t="s">
        <v>10</v>
      </c>
      <c r="F15284" s="1" t="s">
        <v>11</v>
      </c>
      <c r="G15284" s="1" t="str">
        <f>IFERROR(__xludf.DUMMYFUNCTION("GOOGLETRANSLATE(D15284,""fr"",""en"")"),"#VALUE!")</f>
        <v>#VALUE!</v>
      </c>
    </row>
    <row r="15285" ht="15.75" customHeight="1">
      <c r="A15285" s="1" t="s">
        <v>661</v>
      </c>
      <c r="B15285" s="1">
        <v>3.0</v>
      </c>
      <c r="C15285" s="1" t="s">
        <v>32263</v>
      </c>
      <c r="D15285" s="1" t="s">
        <v>32264</v>
      </c>
      <c r="E15285" s="1" t="s">
        <v>21</v>
      </c>
      <c r="F15285" s="1" t="s">
        <v>11</v>
      </c>
      <c r="G15285" s="1" t="str">
        <f>IFERROR(__xludf.DUMMYFUNCTION("GOOGLETRANSLATE(D15285,""fr"",""en"")"),"#VALUE!")</f>
        <v>#VALUE!</v>
      </c>
    </row>
    <row r="15286" ht="15.75" customHeight="1">
      <c r="A15286" s="1" t="s">
        <v>1816</v>
      </c>
      <c r="B15286" s="1">
        <v>5.0</v>
      </c>
      <c r="C15286" s="1" t="s">
        <v>32265</v>
      </c>
      <c r="D15286" s="1" t="s">
        <v>32266</v>
      </c>
      <c r="E15286" s="1" t="s">
        <v>10</v>
      </c>
      <c r="F15286" s="1" t="s">
        <v>11</v>
      </c>
      <c r="G15286" s="1" t="str">
        <f>IFERROR(__xludf.DUMMYFUNCTION("GOOGLETRANSLATE(D15286,""fr"",""en"")"),"#VALUE!")</f>
        <v>#VALUE!</v>
      </c>
    </row>
    <row r="15287" ht="15.75" customHeight="1">
      <c r="A15287" s="1" t="s">
        <v>261</v>
      </c>
      <c r="B15287" s="1">
        <v>5.0</v>
      </c>
      <c r="C15287" s="1" t="s">
        <v>32267</v>
      </c>
      <c r="D15287" s="1" t="s">
        <v>32268</v>
      </c>
      <c r="E15287" s="1" t="s">
        <v>29</v>
      </c>
      <c r="F15287" s="1" t="s">
        <v>30</v>
      </c>
      <c r="G15287" s="1" t="str">
        <f>IFERROR(__xludf.DUMMYFUNCTION("GOOGLETRANSLATE(D15287,""fr"",""en"")"),"#VALUE!")</f>
        <v>#VALUE!</v>
      </c>
    </row>
    <row r="15288" ht="15.75" customHeight="1">
      <c r="A15288" s="1" t="s">
        <v>1972</v>
      </c>
      <c r="B15288" s="1">
        <v>5.0</v>
      </c>
      <c r="C15288" s="1" t="s">
        <v>32269</v>
      </c>
      <c r="D15288" s="1" t="s">
        <v>32270</v>
      </c>
      <c r="E15288" s="1" t="s">
        <v>10</v>
      </c>
      <c r="F15288" s="1" t="s">
        <v>11</v>
      </c>
      <c r="G15288" s="1" t="str">
        <f>IFERROR(__xludf.DUMMYFUNCTION("GOOGLETRANSLATE(D15288,""fr"",""en"")"),"#VALUE!")</f>
        <v>#VALUE!</v>
      </c>
    </row>
    <row r="15289" ht="15.75" customHeight="1">
      <c r="A15289" s="1" t="s">
        <v>695</v>
      </c>
      <c r="B15289" s="1">
        <v>4.0</v>
      </c>
      <c r="C15289" s="1" t="s">
        <v>32271</v>
      </c>
      <c r="D15289" s="1" t="s">
        <v>32272</v>
      </c>
      <c r="E15289" s="1" t="s">
        <v>10</v>
      </c>
      <c r="F15289" s="1" t="s">
        <v>11</v>
      </c>
      <c r="G15289" s="1" t="str">
        <f>IFERROR(__xludf.DUMMYFUNCTION("GOOGLETRANSLATE(D15289,""fr"",""en"")"),"#VALUE!")</f>
        <v>#VALUE!</v>
      </c>
    </row>
    <row r="15290" ht="15.75" customHeight="1">
      <c r="A15290" s="1" t="s">
        <v>3813</v>
      </c>
      <c r="B15290" s="1">
        <v>3.0</v>
      </c>
      <c r="C15290" s="1" t="s">
        <v>32273</v>
      </c>
      <c r="D15290" s="1" t="s">
        <v>32274</v>
      </c>
      <c r="E15290" s="1" t="s">
        <v>29</v>
      </c>
      <c r="F15290" s="1" t="s">
        <v>30</v>
      </c>
      <c r="G15290" s="1" t="str">
        <f>IFERROR(__xludf.DUMMYFUNCTION("GOOGLETRANSLATE(D15290,""fr"",""en"")"),"#VALUE!")</f>
        <v>#VALUE!</v>
      </c>
    </row>
    <row r="15291" ht="15.75" customHeight="1">
      <c r="A15291" s="1" t="s">
        <v>15903</v>
      </c>
      <c r="B15291" s="1">
        <v>1.0</v>
      </c>
      <c r="C15291" s="1" t="s">
        <v>32275</v>
      </c>
      <c r="D15291" s="1" t="s">
        <v>32276</v>
      </c>
      <c r="E15291" s="1" t="s">
        <v>280</v>
      </c>
      <c r="F15291" s="1" t="s">
        <v>11</v>
      </c>
      <c r="G15291" s="1" t="str">
        <f>IFERROR(__xludf.DUMMYFUNCTION("GOOGLETRANSLATE(D15291,""fr"",""en"")"),"#VALUE!")</f>
        <v>#VALUE!</v>
      </c>
    </row>
    <row r="15292" ht="15.75" customHeight="1">
      <c r="A15292" s="1" t="s">
        <v>9762</v>
      </c>
      <c r="B15292" s="1">
        <v>2.0</v>
      </c>
      <c r="C15292" s="1" t="s">
        <v>32277</v>
      </c>
      <c r="D15292" s="1" t="s">
        <v>32278</v>
      </c>
      <c r="E15292" s="1" t="s">
        <v>373</v>
      </c>
      <c r="F15292" s="1" t="s">
        <v>30</v>
      </c>
      <c r="G15292" s="1" t="str">
        <f>IFERROR(__xludf.DUMMYFUNCTION("GOOGLETRANSLATE(D15292,""fr"",""en"")"),"#VALUE!")</f>
        <v>#VALUE!</v>
      </c>
    </row>
    <row r="15293" ht="15.75" customHeight="1">
      <c r="A15293" s="1" t="s">
        <v>3186</v>
      </c>
      <c r="B15293" s="1">
        <v>3.0</v>
      </c>
      <c r="C15293" s="1" t="s">
        <v>32279</v>
      </c>
      <c r="D15293" s="1" t="s">
        <v>32280</v>
      </c>
      <c r="E15293" s="1" t="s">
        <v>10</v>
      </c>
      <c r="F15293" s="1" t="s">
        <v>11</v>
      </c>
      <c r="G15293" s="1" t="str">
        <f>IFERROR(__xludf.DUMMYFUNCTION("GOOGLETRANSLATE(D15293,""fr"",""en"")"),"#VALUE!")</f>
        <v>#VALUE!</v>
      </c>
    </row>
    <row r="15294" ht="15.75" customHeight="1">
      <c r="A15294" s="1" t="s">
        <v>1020</v>
      </c>
      <c r="B15294" s="1">
        <v>4.0</v>
      </c>
      <c r="C15294" s="1" t="s">
        <v>32281</v>
      </c>
      <c r="D15294" s="1" t="s">
        <v>32282</v>
      </c>
      <c r="E15294" s="1" t="s">
        <v>65</v>
      </c>
      <c r="F15294" s="1" t="s">
        <v>66</v>
      </c>
      <c r="G15294" s="1" t="str">
        <f>IFERROR(__xludf.DUMMYFUNCTION("GOOGLETRANSLATE(D15294,""fr"",""en"")"),"#VALUE!")</f>
        <v>#VALUE!</v>
      </c>
    </row>
    <row r="15295" ht="15.75" customHeight="1">
      <c r="A15295" s="1" t="s">
        <v>32283</v>
      </c>
      <c r="B15295" s="1">
        <v>1.0</v>
      </c>
      <c r="C15295" s="1" t="s">
        <v>32284</v>
      </c>
      <c r="D15295" s="1" t="s">
        <v>32285</v>
      </c>
      <c r="E15295" s="1" t="s">
        <v>423</v>
      </c>
      <c r="F15295" s="1" t="s">
        <v>30</v>
      </c>
      <c r="G15295" s="1" t="str">
        <f>IFERROR(__xludf.DUMMYFUNCTION("GOOGLETRANSLATE(D15295,""fr"",""en"")"),"#VALUE!")</f>
        <v>#VALUE!</v>
      </c>
    </row>
    <row r="15296" ht="15.75" customHeight="1">
      <c r="A15296" s="1" t="s">
        <v>704</v>
      </c>
      <c r="B15296" s="1">
        <v>4.0</v>
      </c>
      <c r="C15296" s="1" t="s">
        <v>32286</v>
      </c>
      <c r="D15296" s="1" t="s">
        <v>32287</v>
      </c>
      <c r="E15296" s="1" t="s">
        <v>10</v>
      </c>
      <c r="F15296" s="1" t="s">
        <v>11</v>
      </c>
      <c r="G15296" s="1" t="str">
        <f>IFERROR(__xludf.DUMMYFUNCTION("GOOGLETRANSLATE(D15296,""fr"",""en"")"),"#VALUE!")</f>
        <v>#VALUE!</v>
      </c>
    </row>
    <row r="15297" ht="15.75" customHeight="1">
      <c r="A15297" s="1" t="s">
        <v>681</v>
      </c>
      <c r="B15297" s="1">
        <v>3.0</v>
      </c>
      <c r="C15297" s="1" t="s">
        <v>32288</v>
      </c>
      <c r="D15297" s="1" t="s">
        <v>32289</v>
      </c>
      <c r="E15297" s="1" t="s">
        <v>10</v>
      </c>
      <c r="F15297" s="1" t="s">
        <v>11</v>
      </c>
      <c r="G15297" s="1" t="str">
        <f>IFERROR(__xludf.DUMMYFUNCTION("GOOGLETRANSLATE(D15297,""fr"",""en"")"),"#VALUE!")</f>
        <v>#VALUE!</v>
      </c>
    </row>
    <row r="15298" ht="15.75" customHeight="1">
      <c r="A15298" s="1" t="s">
        <v>5649</v>
      </c>
      <c r="B15298" s="1">
        <v>5.0</v>
      </c>
      <c r="C15298" s="1" t="s">
        <v>32290</v>
      </c>
      <c r="D15298" s="1" t="s">
        <v>32291</v>
      </c>
      <c r="E15298" s="1" t="s">
        <v>21</v>
      </c>
      <c r="F15298" s="1" t="s">
        <v>11</v>
      </c>
      <c r="G15298" s="1" t="str">
        <f>IFERROR(__xludf.DUMMYFUNCTION("GOOGLETRANSLATE(D15298,""fr"",""en"")"),"#VALUE!")</f>
        <v>#VALUE!</v>
      </c>
    </row>
    <row r="15299" ht="15.75" customHeight="1">
      <c r="A15299" s="1" t="s">
        <v>11369</v>
      </c>
      <c r="B15299" s="1">
        <v>1.0</v>
      </c>
      <c r="C15299" s="1" t="s">
        <v>32292</v>
      </c>
      <c r="D15299" s="1" t="s">
        <v>32293</v>
      </c>
      <c r="E15299" s="1" t="s">
        <v>280</v>
      </c>
      <c r="F15299" s="1" t="s">
        <v>11</v>
      </c>
      <c r="G15299" s="1" t="str">
        <f>IFERROR(__xludf.DUMMYFUNCTION("GOOGLETRANSLATE(D15299,""fr"",""en"")"),"Hello
After having subscribed to 4 EUROFIL car contracts in 2015. 3 of them were terminated in October 2016 without reason and without warning me, just a simple email with an information stubborn. We will solve the 4th also they answer ""it would be good."&amp;" In big we must avoid this insurance it is the worst on the current market. If you have a non -responsible accident it is another box that manages the sinister and the galley starts")</f>
        <v>Hello
After having subscribed to 4 EUROFIL car contracts in 2015. 3 of them were terminated in October 2016 without reason and without warning me, just a simple email with an information stubborn. We will solve the 4th also they answer "it would be good. In big we must avoid this insurance it is the worst on the current market. If you have a non -responsible accident it is another box that manages the sinister and the galley starts</v>
      </c>
    </row>
    <row r="15300" ht="15.75" customHeight="1">
      <c r="A15300" s="1" t="s">
        <v>11984</v>
      </c>
      <c r="B15300" s="1">
        <v>1.0</v>
      </c>
      <c r="C15300" s="1" t="s">
        <v>32294</v>
      </c>
      <c r="D15300" s="1" t="s">
        <v>32295</v>
      </c>
      <c r="E15300" s="1" t="s">
        <v>575</v>
      </c>
      <c r="F15300" s="1" t="s">
        <v>84</v>
      </c>
      <c r="G15300" s="1" t="str">
        <f>IFERROR(__xludf.DUMMYFUNCTION("GOOGLETRANSLATE(D15300,""fr"",""en"")"),"#VALUE!")</f>
        <v>#VALUE!</v>
      </c>
    </row>
    <row r="15301" ht="15.75" customHeight="1">
      <c r="A15301" s="1" t="s">
        <v>18356</v>
      </c>
      <c r="B15301" s="1">
        <v>2.0</v>
      </c>
      <c r="C15301" s="1" t="s">
        <v>32296</v>
      </c>
      <c r="D15301" s="1" t="s">
        <v>32297</v>
      </c>
      <c r="E15301" s="1" t="s">
        <v>10</v>
      </c>
      <c r="F15301" s="1" t="s">
        <v>11</v>
      </c>
      <c r="G15301" s="1" t="str">
        <f>IFERROR(__xludf.DUMMYFUNCTION("GOOGLETRANSLATE(D15301,""fr"",""en"")"),"#VALUE!")</f>
        <v>#VALUE!</v>
      </c>
    </row>
    <row r="15302" ht="15.75" customHeight="1">
      <c r="A15302" s="1" t="s">
        <v>2048</v>
      </c>
      <c r="B15302" s="1">
        <v>4.0</v>
      </c>
      <c r="C15302" s="1" t="s">
        <v>32298</v>
      </c>
      <c r="D15302" s="1" t="s">
        <v>32299</v>
      </c>
      <c r="E15302" s="1" t="s">
        <v>10</v>
      </c>
      <c r="F15302" s="1" t="s">
        <v>11</v>
      </c>
      <c r="G15302" s="1" t="str">
        <f>IFERROR(__xludf.DUMMYFUNCTION("GOOGLETRANSLATE(D15302,""fr"",""en"")"),"#VALUE!")</f>
        <v>#VALUE!</v>
      </c>
    </row>
    <row r="15303" ht="15.75" customHeight="1">
      <c r="A15303" s="1" t="s">
        <v>3445</v>
      </c>
      <c r="B15303" s="1">
        <v>1.0</v>
      </c>
      <c r="C15303" s="1" t="s">
        <v>32300</v>
      </c>
      <c r="D15303" s="1" t="s">
        <v>32301</v>
      </c>
      <c r="E15303" s="1" t="s">
        <v>21</v>
      </c>
      <c r="F15303" s="1" t="s">
        <v>11</v>
      </c>
      <c r="G15303" s="1" t="str">
        <f>IFERROR(__xludf.DUMMYFUNCTION("GOOGLETRANSLATE(D15303,""fr"",""en"")"),"#VALUE!")</f>
        <v>#VALUE!</v>
      </c>
    </row>
    <row r="15304" ht="15.75" customHeight="1">
      <c r="A15304" s="1" t="s">
        <v>1344</v>
      </c>
      <c r="B15304" s="1">
        <v>5.0</v>
      </c>
      <c r="C15304" s="1" t="s">
        <v>32302</v>
      </c>
      <c r="D15304" s="1" t="s">
        <v>32303</v>
      </c>
      <c r="E15304" s="1" t="s">
        <v>10</v>
      </c>
      <c r="F15304" s="1" t="s">
        <v>11</v>
      </c>
      <c r="G15304" s="1" t="str">
        <f>IFERROR(__xludf.DUMMYFUNCTION("GOOGLETRANSLATE(D15304,""fr"",""en"")"),"#VALUE!")</f>
        <v>#VALUE!</v>
      </c>
    </row>
    <row r="15305" ht="15.75" customHeight="1">
      <c r="A15305" s="1" t="s">
        <v>2250</v>
      </c>
      <c r="B15305" s="1">
        <v>2.0</v>
      </c>
      <c r="C15305" s="1" t="s">
        <v>32304</v>
      </c>
      <c r="D15305" s="1" t="s">
        <v>32305</v>
      </c>
      <c r="E15305" s="1" t="s">
        <v>10</v>
      </c>
      <c r="F15305" s="1" t="s">
        <v>11</v>
      </c>
      <c r="G15305" s="1" t="str">
        <f>IFERROR(__xludf.DUMMYFUNCTION("GOOGLETRANSLATE(D15305,""fr"",""en"")"),"#VALUE!")</f>
        <v>#VALUE!</v>
      </c>
    </row>
    <row r="15306" ht="15.75" customHeight="1">
      <c r="A15306" s="1" t="s">
        <v>3285</v>
      </c>
      <c r="B15306" s="1">
        <v>1.0</v>
      </c>
      <c r="C15306" s="1" t="s">
        <v>11147</v>
      </c>
      <c r="D15306" s="1" t="s">
        <v>32306</v>
      </c>
      <c r="E15306" s="1" t="s">
        <v>169</v>
      </c>
      <c r="F15306" s="1" t="s">
        <v>110</v>
      </c>
      <c r="G15306" s="1" t="str">
        <f>IFERROR(__xludf.DUMMYFUNCTION("GOOGLETRANSLATE(D15306,""fr"",""en"")"),"#VALUE!")</f>
        <v>#VALUE!</v>
      </c>
    </row>
    <row r="15307" ht="15.75" customHeight="1">
      <c r="A15307" s="1" t="s">
        <v>2590</v>
      </c>
      <c r="B15307" s="1">
        <v>1.0</v>
      </c>
      <c r="C15307" s="1" t="s">
        <v>32307</v>
      </c>
      <c r="D15307" s="1" t="s">
        <v>32308</v>
      </c>
      <c r="E15307" s="1" t="s">
        <v>196</v>
      </c>
      <c r="F15307" s="1" t="s">
        <v>118</v>
      </c>
      <c r="G15307" s="1" t="str">
        <f>IFERROR(__xludf.DUMMYFUNCTION("GOOGLETRANSLATE(D15307,""fr"",""en"")"),"#VALUE!")</f>
        <v>#VALUE!</v>
      </c>
    </row>
    <row r="15308" ht="15.75" customHeight="1">
      <c r="A15308" s="1" t="s">
        <v>921</v>
      </c>
      <c r="B15308" s="1">
        <v>4.0</v>
      </c>
      <c r="C15308" s="1" t="s">
        <v>32309</v>
      </c>
      <c r="D15308" s="1" t="s">
        <v>32310</v>
      </c>
      <c r="E15308" s="1" t="s">
        <v>21</v>
      </c>
      <c r="F15308" s="1" t="s">
        <v>11</v>
      </c>
      <c r="G15308" s="1" t="str">
        <f>IFERROR(__xludf.DUMMYFUNCTION("GOOGLETRANSLATE(D15308,""fr"",""en"")"),"#VALUE!")</f>
        <v>#VALUE!</v>
      </c>
    </row>
    <row r="15309" ht="15.75" customHeight="1">
      <c r="A15309" s="1" t="s">
        <v>2533</v>
      </c>
      <c r="B15309" s="1">
        <v>1.0</v>
      </c>
      <c r="C15309" s="1" t="s">
        <v>32311</v>
      </c>
      <c r="D15309" s="1" t="s">
        <v>32312</v>
      </c>
      <c r="E15309" s="1" t="s">
        <v>21</v>
      </c>
      <c r="F15309" s="1" t="s">
        <v>11</v>
      </c>
      <c r="G15309" s="1" t="str">
        <f>IFERROR(__xludf.DUMMYFUNCTION("GOOGLETRANSLATE(D15309,""fr"",""en"")"),"#VALUE!")</f>
        <v>#VALUE!</v>
      </c>
    </row>
    <row r="15310" ht="15.75" customHeight="1">
      <c r="A15310" s="1" t="s">
        <v>3199</v>
      </c>
      <c r="B15310" s="1">
        <v>1.0</v>
      </c>
      <c r="C15310" s="1" t="s">
        <v>32313</v>
      </c>
      <c r="D15310" s="1" t="s">
        <v>32314</v>
      </c>
      <c r="E15310" s="1" t="s">
        <v>280</v>
      </c>
      <c r="F15310" s="1" t="s">
        <v>11</v>
      </c>
      <c r="G15310" s="1" t="str">
        <f>IFERROR(__xludf.DUMMYFUNCTION("GOOGLETRANSLATE(D15310,""fr"",""en"")"),"#VALUE!")</f>
        <v>#VALUE!</v>
      </c>
    </row>
    <row r="15311" ht="15.75" customHeight="1">
      <c r="A15311" s="1" t="s">
        <v>18110</v>
      </c>
      <c r="B15311" s="1">
        <v>3.0</v>
      </c>
      <c r="C15311" s="1" t="s">
        <v>32315</v>
      </c>
      <c r="D15311" s="1" t="s">
        <v>32316</v>
      </c>
      <c r="E15311" s="1" t="s">
        <v>125</v>
      </c>
      <c r="F15311" s="1" t="s">
        <v>11</v>
      </c>
      <c r="G15311" s="1" t="str">
        <f>IFERROR(__xludf.DUMMYFUNCTION("GOOGLETRANSLATE(D15311,""fr"",""en"")"),"#VALUE!")</f>
        <v>#VALUE!</v>
      </c>
    </row>
    <row r="15312" ht="15.75" customHeight="1">
      <c r="A15312" s="1" t="s">
        <v>1699</v>
      </c>
      <c r="B15312" s="1">
        <v>5.0</v>
      </c>
      <c r="C15312" s="1" t="s">
        <v>32317</v>
      </c>
      <c r="D15312" s="1" t="s">
        <v>32318</v>
      </c>
      <c r="E15312" s="1" t="s">
        <v>21</v>
      </c>
      <c r="F15312" s="1" t="s">
        <v>11</v>
      </c>
      <c r="G15312" s="1" t="str">
        <f>IFERROR(__xludf.DUMMYFUNCTION("GOOGLETRANSLATE(D15312,""fr"",""en"")"),"#VALUE!")</f>
        <v>#VALUE!</v>
      </c>
    </row>
    <row r="15313" ht="15.75" customHeight="1">
      <c r="A15313" s="1" t="s">
        <v>558</v>
      </c>
      <c r="B15313" s="1">
        <v>1.0</v>
      </c>
      <c r="C15313" s="1" t="s">
        <v>32319</v>
      </c>
      <c r="D15313" s="1" t="s">
        <v>32320</v>
      </c>
      <c r="E15313" s="1" t="s">
        <v>10</v>
      </c>
      <c r="F15313" s="1" t="s">
        <v>11</v>
      </c>
      <c r="G15313" s="1" t="str">
        <f>IFERROR(__xludf.DUMMYFUNCTION("GOOGLETRANSLATE(D15313,""fr"",""en"")"),"#VALUE!")</f>
        <v>#VALUE!</v>
      </c>
    </row>
    <row r="15314" ht="15.75" customHeight="1">
      <c r="A15314" s="1" t="s">
        <v>974</v>
      </c>
      <c r="B15314" s="1">
        <v>3.0</v>
      </c>
      <c r="C15314" s="1" t="s">
        <v>32321</v>
      </c>
      <c r="D15314" s="1" t="s">
        <v>32322</v>
      </c>
      <c r="E15314" s="1" t="s">
        <v>21</v>
      </c>
      <c r="F15314" s="1" t="s">
        <v>11</v>
      </c>
      <c r="G15314" s="1" t="str">
        <f>IFERROR(__xludf.DUMMYFUNCTION("GOOGLETRANSLATE(D15314,""fr"",""en"")"),"#VALUE!")</f>
        <v>#VALUE!</v>
      </c>
    </row>
    <row r="15315" ht="15.75" customHeight="1">
      <c r="A15315" s="1" t="s">
        <v>673</v>
      </c>
      <c r="B15315" s="1">
        <v>1.0</v>
      </c>
      <c r="C15315" s="1" t="s">
        <v>32323</v>
      </c>
      <c r="D15315" s="1" t="s">
        <v>32324</v>
      </c>
      <c r="E15315" s="1" t="s">
        <v>43</v>
      </c>
      <c r="F15315" s="1" t="s">
        <v>30</v>
      </c>
      <c r="G15315" s="1" t="str">
        <f>IFERROR(__xludf.DUMMYFUNCTION("GOOGLETRANSLATE(D15315,""fr"",""en"")"),"#VALUE!")</f>
        <v>#VALUE!</v>
      </c>
    </row>
    <row r="15316" ht="15.75" customHeight="1">
      <c r="A15316" s="1" t="s">
        <v>8877</v>
      </c>
      <c r="B15316" s="1">
        <v>5.0</v>
      </c>
      <c r="C15316" s="1" t="s">
        <v>32325</v>
      </c>
      <c r="D15316" s="1" t="s">
        <v>32326</v>
      </c>
      <c r="E15316" s="1" t="s">
        <v>292</v>
      </c>
      <c r="F15316" s="1" t="s">
        <v>11</v>
      </c>
      <c r="G15316" s="1" t="str">
        <f>IFERROR(__xludf.DUMMYFUNCTION("GOOGLETRANSLATE(D15316,""fr"",""en"")"),"#VALUE!")</f>
        <v>#VALUE!</v>
      </c>
    </row>
    <row r="15317" ht="15.75" customHeight="1">
      <c r="A15317" s="1" t="s">
        <v>13027</v>
      </c>
      <c r="B15317" s="1">
        <v>1.0</v>
      </c>
      <c r="C15317" s="1" t="s">
        <v>29371</v>
      </c>
      <c r="D15317" s="1" t="s">
        <v>32327</v>
      </c>
      <c r="E15317" s="1" t="s">
        <v>273</v>
      </c>
      <c r="F15317" s="1" t="s">
        <v>48</v>
      </c>
      <c r="G15317" s="1" t="str">
        <f>IFERROR(__xludf.DUMMYFUNCTION("GOOGLETRANSLATE(D15317,""fr"",""en"")"),"#VALUE!")</f>
        <v>#VALUE!</v>
      </c>
    </row>
    <row r="15318" ht="15.75" customHeight="1">
      <c r="A15318" s="1" t="s">
        <v>9888</v>
      </c>
      <c r="B15318" s="1">
        <v>1.0</v>
      </c>
      <c r="C15318" s="1" t="s">
        <v>32328</v>
      </c>
      <c r="D15318" s="1" t="s">
        <v>32329</v>
      </c>
      <c r="E15318" s="1" t="s">
        <v>226</v>
      </c>
      <c r="F15318" s="1" t="s">
        <v>11</v>
      </c>
      <c r="G15318" s="1" t="str">
        <f>IFERROR(__xludf.DUMMYFUNCTION("GOOGLETRANSLATE(D15318,""fr"",""en"")"),"#VALUE!")</f>
        <v>#VALUE!</v>
      </c>
    </row>
    <row r="15319" ht="15.75" customHeight="1">
      <c r="A15319" s="1" t="s">
        <v>833</v>
      </c>
      <c r="B15319" s="1">
        <v>1.0</v>
      </c>
      <c r="C15319" s="1" t="s">
        <v>32330</v>
      </c>
      <c r="D15319" s="1" t="s">
        <v>32331</v>
      </c>
      <c r="E15319" s="1" t="s">
        <v>52</v>
      </c>
      <c r="F15319" s="1" t="s">
        <v>11</v>
      </c>
      <c r="G15319" s="1" t="str">
        <f>IFERROR(__xludf.DUMMYFUNCTION("GOOGLETRANSLATE(D15319,""fr"",""en"")"),"#VALUE!")</f>
        <v>#VALUE!</v>
      </c>
    </row>
    <row r="15320" ht="15.75" customHeight="1">
      <c r="A15320" s="1" t="s">
        <v>3151</v>
      </c>
      <c r="B15320" s="1">
        <v>1.0</v>
      </c>
      <c r="C15320" s="1" t="s">
        <v>32332</v>
      </c>
      <c r="D15320" s="1" t="s">
        <v>32333</v>
      </c>
      <c r="E15320" s="1" t="s">
        <v>25</v>
      </c>
      <c r="F15320" s="1" t="s">
        <v>110</v>
      </c>
      <c r="G15320" s="1" t="str">
        <f>IFERROR(__xludf.DUMMYFUNCTION("GOOGLETRANSLATE(D15320,""fr"",""en"")"),"#VALUE!")</f>
        <v>#VALUE!</v>
      </c>
    </row>
    <row r="15321" ht="15.75" customHeight="1">
      <c r="A15321" s="1" t="s">
        <v>6549</v>
      </c>
      <c r="B15321" s="1">
        <v>1.0</v>
      </c>
      <c r="C15321" s="1" t="s">
        <v>32334</v>
      </c>
      <c r="D15321" s="1" t="s">
        <v>32335</v>
      </c>
      <c r="E15321" s="1" t="s">
        <v>273</v>
      </c>
      <c r="F15321" s="1" t="s">
        <v>110</v>
      </c>
      <c r="G15321" s="1" t="str">
        <f>IFERROR(__xludf.DUMMYFUNCTION("GOOGLETRANSLATE(D15321,""fr"",""en"")"),"#VALUE!")</f>
        <v>#VALUE!</v>
      </c>
    </row>
    <row r="15322" ht="15.75" customHeight="1">
      <c r="A15322" s="1" t="s">
        <v>1057</v>
      </c>
      <c r="B15322" s="1">
        <v>5.0</v>
      </c>
      <c r="C15322" s="1" t="s">
        <v>32336</v>
      </c>
      <c r="D15322" s="1" t="s">
        <v>32337</v>
      </c>
      <c r="E15322" s="1" t="s">
        <v>10</v>
      </c>
      <c r="F15322" s="1" t="s">
        <v>11</v>
      </c>
      <c r="G15322" s="1" t="str">
        <f>IFERROR(__xludf.DUMMYFUNCTION("GOOGLETRANSLATE(D15322,""fr"",""en"")"),"#VALUE!")</f>
        <v>#VALUE!</v>
      </c>
    </row>
    <row r="15323" ht="15.75" customHeight="1">
      <c r="A15323" s="1" t="s">
        <v>1476</v>
      </c>
      <c r="B15323" s="1">
        <v>4.0</v>
      </c>
      <c r="C15323" s="1" t="s">
        <v>32338</v>
      </c>
      <c r="D15323" s="1" t="s">
        <v>32339</v>
      </c>
      <c r="E15323" s="1" t="s">
        <v>21</v>
      </c>
      <c r="F15323" s="1" t="s">
        <v>11</v>
      </c>
      <c r="G15323" s="1" t="str">
        <f>IFERROR(__xludf.DUMMYFUNCTION("GOOGLETRANSLATE(D15323,""fr"",""en"")"),"#VALUE!")</f>
        <v>#VALUE!</v>
      </c>
    </row>
    <row r="15324" ht="15.75" customHeight="1">
      <c r="A15324" s="1" t="s">
        <v>264</v>
      </c>
      <c r="B15324" s="1">
        <v>1.0</v>
      </c>
      <c r="C15324" s="1" t="s">
        <v>32340</v>
      </c>
      <c r="D15324" s="1" t="s">
        <v>32341</v>
      </c>
      <c r="E15324" s="1" t="s">
        <v>423</v>
      </c>
      <c r="F15324" s="1" t="s">
        <v>30</v>
      </c>
      <c r="G15324" s="1" t="str">
        <f>IFERROR(__xludf.DUMMYFUNCTION("GOOGLETRANSLATE(D15324,""fr"",""en"")"),"#VALUE!")</f>
        <v>#VALUE!</v>
      </c>
    </row>
    <row r="15325" ht="15.75" customHeight="1">
      <c r="A15325" s="1" t="s">
        <v>8394</v>
      </c>
      <c r="B15325" s="1">
        <v>3.0</v>
      </c>
      <c r="C15325" s="1" t="s">
        <v>32342</v>
      </c>
      <c r="D15325" s="1" t="s">
        <v>32343</v>
      </c>
      <c r="E15325" s="1" t="s">
        <v>29</v>
      </c>
      <c r="F15325" s="1" t="s">
        <v>30</v>
      </c>
      <c r="G15325" s="1" t="str">
        <f>IFERROR(__xludf.DUMMYFUNCTION("GOOGLETRANSLATE(D15325,""fr"",""en"")"),"#VALUE!")</f>
        <v>#VALUE!</v>
      </c>
    </row>
    <row r="15326" ht="15.75" customHeight="1">
      <c r="A15326" s="1" t="s">
        <v>5559</v>
      </c>
      <c r="B15326" s="1">
        <v>1.0</v>
      </c>
      <c r="C15326" s="1" t="s">
        <v>17387</v>
      </c>
      <c r="D15326" s="1" t="s">
        <v>32344</v>
      </c>
      <c r="E15326" s="1" t="s">
        <v>292</v>
      </c>
      <c r="F15326" s="1" t="s">
        <v>11</v>
      </c>
      <c r="G15326" s="1" t="str">
        <f>IFERROR(__xludf.DUMMYFUNCTION("GOOGLETRANSLATE(D15326,""fr"",""en"")"),"#VALUE!")</f>
        <v>#VALUE!</v>
      </c>
    </row>
    <row r="15327" ht="15.75" customHeight="1">
      <c r="A15327" s="1" t="s">
        <v>929</v>
      </c>
      <c r="B15327" s="1">
        <v>4.0</v>
      </c>
      <c r="C15327" s="1" t="s">
        <v>32345</v>
      </c>
      <c r="D15327" s="1" t="s">
        <v>32346</v>
      </c>
      <c r="E15327" s="1" t="s">
        <v>10</v>
      </c>
      <c r="F15327" s="1" t="s">
        <v>11</v>
      </c>
      <c r="G15327" s="1" t="str">
        <f>IFERROR(__xludf.DUMMYFUNCTION("GOOGLETRANSLATE(D15327,""fr"",""en"")"),"#VALUE!")</f>
        <v>#VALUE!</v>
      </c>
    </row>
    <row r="15328" ht="15.75" customHeight="1">
      <c r="A15328" s="1" t="s">
        <v>4945</v>
      </c>
      <c r="B15328" s="1">
        <v>3.0</v>
      </c>
      <c r="C15328" s="1" t="s">
        <v>32347</v>
      </c>
      <c r="D15328" s="1" t="s">
        <v>32348</v>
      </c>
      <c r="E15328" s="1" t="s">
        <v>34</v>
      </c>
      <c r="F15328" s="1" t="s">
        <v>30</v>
      </c>
      <c r="G15328" s="1" t="str">
        <f>IFERROR(__xludf.DUMMYFUNCTION("GOOGLETRANSLATE(D15328,""fr"",""en"")"),"#VALUE!")</f>
        <v>#VALUE!</v>
      </c>
    </row>
    <row r="15329" ht="15.75" customHeight="1">
      <c r="A15329" s="1" t="s">
        <v>7356</v>
      </c>
      <c r="B15329" s="1">
        <v>5.0</v>
      </c>
      <c r="C15329" s="1" t="s">
        <v>32349</v>
      </c>
      <c r="D15329" s="1" t="s">
        <v>32350</v>
      </c>
      <c r="E15329" s="1" t="s">
        <v>21</v>
      </c>
      <c r="F15329" s="1" t="s">
        <v>11</v>
      </c>
      <c r="G15329" s="1" t="str">
        <f>IFERROR(__xludf.DUMMYFUNCTION("GOOGLETRANSLATE(D15329,""fr"",""en"")"),"#VALUE!")</f>
        <v>#VALUE!</v>
      </c>
    </row>
    <row r="15330" ht="15.75" customHeight="1">
      <c r="A15330" s="1" t="s">
        <v>4045</v>
      </c>
      <c r="B15330" s="1">
        <v>1.0</v>
      </c>
      <c r="C15330" s="1" t="s">
        <v>32351</v>
      </c>
      <c r="D15330" s="1" t="s">
        <v>32352</v>
      </c>
      <c r="E15330" s="1" t="s">
        <v>575</v>
      </c>
      <c r="F15330" s="1" t="s">
        <v>84</v>
      </c>
      <c r="G15330" s="1" t="str">
        <f>IFERROR(__xludf.DUMMYFUNCTION("GOOGLETRANSLATE(D15330,""fr"",""en"")"),"#VALUE!")</f>
        <v>#VALUE!</v>
      </c>
    </row>
    <row r="15331" ht="15.75" customHeight="1">
      <c r="A15331" s="1" t="s">
        <v>338</v>
      </c>
      <c r="B15331" s="1">
        <v>5.0</v>
      </c>
      <c r="C15331" s="1" t="s">
        <v>32353</v>
      </c>
      <c r="D15331" s="1" t="s">
        <v>32354</v>
      </c>
      <c r="E15331" s="1" t="s">
        <v>10</v>
      </c>
      <c r="F15331" s="1" t="s">
        <v>11</v>
      </c>
      <c r="G15331" s="1" t="str">
        <f>IFERROR(__xludf.DUMMYFUNCTION("GOOGLETRANSLATE(D15331,""fr"",""en"")"),"#VALUE!")</f>
        <v>#VALUE!</v>
      </c>
    </row>
    <row r="15332" ht="15.75" customHeight="1">
      <c r="A15332" s="1" t="s">
        <v>3496</v>
      </c>
      <c r="B15332" s="1">
        <v>3.0</v>
      </c>
      <c r="C15332" s="1" t="s">
        <v>32355</v>
      </c>
      <c r="D15332" s="1" t="s">
        <v>32356</v>
      </c>
      <c r="E15332" s="1" t="s">
        <v>10</v>
      </c>
      <c r="F15332" s="1" t="s">
        <v>11</v>
      </c>
      <c r="G15332" s="1" t="str">
        <f>IFERROR(__xludf.DUMMYFUNCTION("GOOGLETRANSLATE(D15332,""fr"",""en"")"),"#VALUE!")</f>
        <v>#VALUE!</v>
      </c>
    </row>
    <row r="15333" ht="15.75" customHeight="1">
      <c r="A15333" s="1" t="s">
        <v>2801</v>
      </c>
      <c r="B15333" s="1">
        <v>1.0</v>
      </c>
      <c r="C15333" s="1" t="s">
        <v>32357</v>
      </c>
      <c r="D15333" s="1" t="s">
        <v>32358</v>
      </c>
      <c r="E15333" s="1" t="s">
        <v>52</v>
      </c>
      <c r="F15333" s="1" t="s">
        <v>110</v>
      </c>
      <c r="G15333" s="1" t="str">
        <f>IFERROR(__xludf.DUMMYFUNCTION("GOOGLETRANSLATE(D15333,""fr"",""en"")"),"#VALUE!")</f>
        <v>#VALUE!</v>
      </c>
    </row>
    <row r="15334" ht="15.75" customHeight="1">
      <c r="A15334" s="1" t="s">
        <v>5094</v>
      </c>
      <c r="B15334" s="1">
        <v>1.0</v>
      </c>
      <c r="C15334" s="1" t="s">
        <v>32359</v>
      </c>
      <c r="D15334" s="1" t="s">
        <v>32360</v>
      </c>
      <c r="E15334" s="1" t="s">
        <v>273</v>
      </c>
      <c r="F15334" s="1" t="s">
        <v>110</v>
      </c>
      <c r="G15334" s="1" t="str">
        <f>IFERROR(__xludf.DUMMYFUNCTION("GOOGLETRANSLATE(D15334,""fr"",""en"")"),"#VALUE!")</f>
        <v>#VALUE!</v>
      </c>
    </row>
    <row r="15335" ht="15.75" customHeight="1">
      <c r="A15335" s="1" t="s">
        <v>338</v>
      </c>
      <c r="B15335" s="1">
        <v>1.0</v>
      </c>
      <c r="C15335" s="1" t="s">
        <v>32361</v>
      </c>
      <c r="D15335" s="1" t="s">
        <v>32362</v>
      </c>
      <c r="E15335" s="1" t="s">
        <v>169</v>
      </c>
      <c r="F15335" s="1" t="s">
        <v>110</v>
      </c>
      <c r="G15335" s="1" t="str">
        <f>IFERROR(__xludf.DUMMYFUNCTION("GOOGLETRANSLATE(D15335,""fr"",""en"")"),"#VALUE!")</f>
        <v>#VALUE!</v>
      </c>
    </row>
    <row r="15336" ht="15.75" customHeight="1">
      <c r="A15336" s="1" t="s">
        <v>30782</v>
      </c>
      <c r="B15336" s="1">
        <v>3.0</v>
      </c>
      <c r="C15336" s="1" t="s">
        <v>32363</v>
      </c>
      <c r="D15336" s="1" t="s">
        <v>32364</v>
      </c>
      <c r="E15336" s="1" t="s">
        <v>10</v>
      </c>
      <c r="F15336" s="1" t="s">
        <v>11</v>
      </c>
      <c r="G15336" s="1" t="str">
        <f>IFERROR(__xludf.DUMMYFUNCTION("GOOGLETRANSLATE(D15336,""fr"",""en"")"),"#VALUE!")</f>
        <v>#VALUE!</v>
      </c>
    </row>
    <row r="15337" ht="15.75" customHeight="1">
      <c r="A15337" s="1" t="s">
        <v>6006</v>
      </c>
      <c r="B15337" s="1">
        <v>3.0</v>
      </c>
      <c r="C15337" s="1" t="s">
        <v>32365</v>
      </c>
      <c r="D15337" s="1" t="s">
        <v>32366</v>
      </c>
      <c r="E15337" s="1" t="s">
        <v>484</v>
      </c>
      <c r="F15337" s="1" t="s">
        <v>30</v>
      </c>
      <c r="G15337" s="1" t="str">
        <f>IFERROR(__xludf.DUMMYFUNCTION("GOOGLETRANSLATE(D15337,""fr"",""en"")"),"#VALUE!")</f>
        <v>#VALUE!</v>
      </c>
    </row>
    <row r="15338" ht="15.75" customHeight="1">
      <c r="A15338" s="1" t="s">
        <v>569</v>
      </c>
      <c r="B15338" s="1">
        <v>5.0</v>
      </c>
      <c r="C15338" s="1" t="s">
        <v>32367</v>
      </c>
      <c r="D15338" s="1" t="s">
        <v>32368</v>
      </c>
      <c r="E15338" s="1" t="s">
        <v>10</v>
      </c>
      <c r="F15338" s="1" t="s">
        <v>11</v>
      </c>
      <c r="G15338" s="1" t="str">
        <f>IFERROR(__xludf.DUMMYFUNCTION("GOOGLETRANSLATE(D15338,""fr"",""en"")"),"#VALUE!")</f>
        <v>#VALUE!</v>
      </c>
    </row>
    <row r="15339" ht="15.75" customHeight="1">
      <c r="A15339" s="1" t="s">
        <v>1476</v>
      </c>
      <c r="B15339" s="1">
        <v>4.0</v>
      </c>
      <c r="C15339" s="1" t="s">
        <v>32369</v>
      </c>
      <c r="D15339" s="1" t="s">
        <v>32370</v>
      </c>
      <c r="E15339" s="1" t="s">
        <v>21</v>
      </c>
      <c r="F15339" s="1" t="s">
        <v>11</v>
      </c>
      <c r="G15339" s="1" t="str">
        <f>IFERROR(__xludf.DUMMYFUNCTION("GOOGLETRANSLATE(D15339,""fr"",""en"")"),"#VALUE!")</f>
        <v>#VALUE!</v>
      </c>
    </row>
    <row r="15340" ht="15.75" customHeight="1">
      <c r="A15340" s="1" t="s">
        <v>77</v>
      </c>
      <c r="B15340" s="1">
        <v>4.0</v>
      </c>
      <c r="C15340" s="1" t="s">
        <v>32371</v>
      </c>
      <c r="D15340" s="1" t="s">
        <v>32372</v>
      </c>
      <c r="E15340" s="1" t="s">
        <v>10</v>
      </c>
      <c r="F15340" s="1" t="s">
        <v>11</v>
      </c>
      <c r="G15340" s="1" t="str">
        <f>IFERROR(__xludf.DUMMYFUNCTION("GOOGLETRANSLATE(D15340,""fr"",""en"")"),"#VALUE!")</f>
        <v>#VALUE!</v>
      </c>
    </row>
    <row r="15341" ht="15.75" customHeight="1">
      <c r="A15341" s="1" t="s">
        <v>478</v>
      </c>
      <c r="B15341" s="1">
        <v>1.0</v>
      </c>
      <c r="C15341" s="1" t="s">
        <v>32373</v>
      </c>
      <c r="D15341" s="1" t="s">
        <v>32374</v>
      </c>
      <c r="E15341" s="1" t="s">
        <v>117</v>
      </c>
      <c r="F15341" s="1" t="s">
        <v>48</v>
      </c>
      <c r="G15341" s="1" t="str">
        <f>IFERROR(__xludf.DUMMYFUNCTION("GOOGLETRANSLATE(D15341,""fr"",""en"")"),"#VALUE!")</f>
        <v>#VALUE!</v>
      </c>
    </row>
    <row r="15342" ht="15.75" customHeight="1">
      <c r="A15342" s="1" t="s">
        <v>844</v>
      </c>
      <c r="B15342" s="1">
        <v>5.0</v>
      </c>
      <c r="C15342" s="1" t="s">
        <v>32375</v>
      </c>
      <c r="D15342" s="1" t="s">
        <v>32376</v>
      </c>
      <c r="E15342" s="1" t="s">
        <v>65</v>
      </c>
      <c r="F15342" s="1" t="s">
        <v>66</v>
      </c>
      <c r="G15342" s="1" t="str">
        <f>IFERROR(__xludf.DUMMYFUNCTION("GOOGLETRANSLATE(D15342,""fr"",""en"")"),"#VALUE!")</f>
        <v>#VALUE!</v>
      </c>
    </row>
    <row r="15343" ht="15.75" customHeight="1">
      <c r="A15343" s="1" t="s">
        <v>621</v>
      </c>
      <c r="B15343" s="1">
        <v>3.0</v>
      </c>
      <c r="C15343" s="1" t="s">
        <v>32377</v>
      </c>
      <c r="D15343" s="1" t="s">
        <v>32378</v>
      </c>
      <c r="E15343" s="1" t="s">
        <v>21</v>
      </c>
      <c r="F15343" s="1" t="s">
        <v>11</v>
      </c>
      <c r="G15343" s="1" t="str">
        <f>IFERROR(__xludf.DUMMYFUNCTION("GOOGLETRANSLATE(D15343,""fr"",""en"")"),"#VALUE!")</f>
        <v>#VALUE!</v>
      </c>
    </row>
    <row r="15344" ht="15.75" customHeight="1">
      <c r="A15344" s="1" t="s">
        <v>3900</v>
      </c>
      <c r="B15344" s="1">
        <v>3.0</v>
      </c>
      <c r="C15344" s="1" t="s">
        <v>32379</v>
      </c>
      <c r="D15344" s="1" t="s">
        <v>32380</v>
      </c>
      <c r="E15344" s="1" t="s">
        <v>614</v>
      </c>
      <c r="F15344" s="1" t="s">
        <v>30</v>
      </c>
      <c r="G15344" s="1" t="str">
        <f>IFERROR(__xludf.DUMMYFUNCTION("GOOGLETRANSLATE(D15344,""fr"",""en"")"),"#VALUE!")</f>
        <v>#VALUE!</v>
      </c>
    </row>
    <row r="15345" ht="15.75" customHeight="1">
      <c r="A15345" s="1" t="s">
        <v>26</v>
      </c>
      <c r="B15345" s="1">
        <v>1.0</v>
      </c>
      <c r="C15345" s="1" t="s">
        <v>32381</v>
      </c>
      <c r="D15345" s="1" t="s">
        <v>32382</v>
      </c>
      <c r="E15345" s="1" t="s">
        <v>21</v>
      </c>
      <c r="F15345" s="1" t="s">
        <v>11</v>
      </c>
      <c r="G15345" s="1" t="str">
        <f>IFERROR(__xludf.DUMMYFUNCTION("GOOGLETRANSLATE(D15345,""fr"",""en"")"),"#VALUE!")</f>
        <v>#VALUE!</v>
      </c>
    </row>
    <row r="15346" ht="15.75" customHeight="1">
      <c r="A15346" s="1" t="s">
        <v>40</v>
      </c>
      <c r="B15346" s="1">
        <v>2.0</v>
      </c>
      <c r="C15346" s="1" t="s">
        <v>32383</v>
      </c>
      <c r="D15346" s="1" t="s">
        <v>32384</v>
      </c>
      <c r="E15346" s="1" t="s">
        <v>29</v>
      </c>
      <c r="F15346" s="1" t="s">
        <v>30</v>
      </c>
      <c r="G15346" s="1" t="str">
        <f>IFERROR(__xludf.DUMMYFUNCTION("GOOGLETRANSLATE(D15346,""fr"",""en"")"),"#VALUE!")</f>
        <v>#VALUE!</v>
      </c>
    </row>
    <row r="15347" ht="15.75" customHeight="1">
      <c r="A15347" s="1" t="s">
        <v>4688</v>
      </c>
      <c r="B15347" s="1">
        <v>1.0</v>
      </c>
      <c r="C15347" s="1" t="s">
        <v>32385</v>
      </c>
      <c r="D15347" s="1" t="s">
        <v>32386</v>
      </c>
      <c r="E15347" s="1" t="s">
        <v>52</v>
      </c>
      <c r="F15347" s="1" t="s">
        <v>11</v>
      </c>
      <c r="G15347" s="1" t="str">
        <f>IFERROR(__xludf.DUMMYFUNCTION("GOOGLETRANSLATE(D15347,""fr"",""en"")"),"#VALUE!")</f>
        <v>#VALUE!</v>
      </c>
    </row>
    <row r="15348" ht="15.75" customHeight="1">
      <c r="A15348" s="1" t="s">
        <v>209</v>
      </c>
      <c r="B15348" s="1">
        <v>5.0</v>
      </c>
      <c r="C15348" s="1" t="s">
        <v>32387</v>
      </c>
      <c r="D15348" s="1" t="s">
        <v>32388</v>
      </c>
      <c r="E15348" s="1" t="s">
        <v>21</v>
      </c>
      <c r="F15348" s="1" t="s">
        <v>11</v>
      </c>
      <c r="G15348" s="1" t="str">
        <f>IFERROR(__xludf.DUMMYFUNCTION("GOOGLETRANSLATE(D15348,""fr"",""en"")"),"#VALUE!")</f>
        <v>#VALUE!</v>
      </c>
    </row>
    <row r="15349" ht="15.75" customHeight="1">
      <c r="A15349" s="1" t="s">
        <v>352</v>
      </c>
      <c r="B15349" s="1">
        <v>5.0</v>
      </c>
      <c r="C15349" s="1" t="s">
        <v>32389</v>
      </c>
      <c r="D15349" s="1" t="s">
        <v>32390</v>
      </c>
      <c r="E15349" s="1" t="s">
        <v>21</v>
      </c>
      <c r="F15349" s="1" t="s">
        <v>11</v>
      </c>
      <c r="G15349" s="1" t="str">
        <f>IFERROR(__xludf.DUMMYFUNCTION("GOOGLETRANSLATE(D15349,""fr"",""en"")"),"#VALUE!")</f>
        <v>#VALUE!</v>
      </c>
    </row>
    <row r="15350" ht="15.75" customHeight="1">
      <c r="A15350" s="1" t="s">
        <v>274</v>
      </c>
      <c r="B15350" s="1">
        <v>5.0</v>
      </c>
      <c r="C15350" s="1" t="s">
        <v>32391</v>
      </c>
      <c r="D15350" s="1" t="s">
        <v>32392</v>
      </c>
      <c r="E15350" s="1" t="s">
        <v>614</v>
      </c>
      <c r="F15350" s="1" t="s">
        <v>30</v>
      </c>
      <c r="G15350" s="1" t="str">
        <f>IFERROR(__xludf.DUMMYFUNCTION("GOOGLETRANSLATE(D15350,""fr"",""en"")"),"#VALUE!")</f>
        <v>#VALUE!</v>
      </c>
    </row>
    <row r="15351" ht="15.75" customHeight="1">
      <c r="A15351" s="1" t="s">
        <v>9027</v>
      </c>
      <c r="B15351" s="1">
        <v>4.0</v>
      </c>
      <c r="C15351" s="1" t="s">
        <v>32393</v>
      </c>
      <c r="D15351" s="1" t="s">
        <v>32394</v>
      </c>
      <c r="E15351" s="1" t="s">
        <v>10</v>
      </c>
      <c r="F15351" s="1" t="s">
        <v>11</v>
      </c>
      <c r="G15351" s="1" t="str">
        <f>IFERROR(__xludf.DUMMYFUNCTION("GOOGLETRANSLATE(D15351,""fr"",""en"")"),"#VALUE!")</f>
        <v>#VALUE!</v>
      </c>
    </row>
    <row r="15352" ht="15.75" customHeight="1">
      <c r="A15352" s="1" t="s">
        <v>1741</v>
      </c>
      <c r="B15352" s="1">
        <v>4.0</v>
      </c>
      <c r="C15352" s="1" t="s">
        <v>32395</v>
      </c>
      <c r="D15352" s="1" t="s">
        <v>32396</v>
      </c>
      <c r="E15352" s="1" t="s">
        <v>10</v>
      </c>
      <c r="F15352" s="1" t="s">
        <v>11</v>
      </c>
      <c r="G15352" s="1" t="str">
        <f>IFERROR(__xludf.DUMMYFUNCTION("GOOGLETRANSLATE(D15352,""fr"",""en"")"),"#VALUE!")</f>
        <v>#VALUE!</v>
      </c>
    </row>
    <row r="15353" ht="15.75" customHeight="1">
      <c r="A15353" s="1" t="s">
        <v>4260</v>
      </c>
      <c r="B15353" s="1">
        <v>3.0</v>
      </c>
      <c r="C15353" s="1" t="s">
        <v>32397</v>
      </c>
      <c r="D15353" s="1" t="s">
        <v>32398</v>
      </c>
      <c r="E15353" s="1" t="s">
        <v>296</v>
      </c>
      <c r="F15353" s="1" t="s">
        <v>11</v>
      </c>
      <c r="G15353" s="1" t="str">
        <f>IFERROR(__xludf.DUMMYFUNCTION("GOOGLETRANSLATE(D15353,""fr"",""en"")"),"I am a ""axa"" client.
Insured all risks for my recent vehicle; I suffered a voluntary degradation from a third party while my vehicle was parked. The AXA Assessor refused to take care of my repair for an amount of € 300.
I learn by radio that the former "&amp;"Prime Minister was paid by AXA (substantial sum). Do you judge?")</f>
        <v>I am a "axa" client.
Insured all risks for my recent vehicle; I suffered a voluntary degradation from a third party while my vehicle was parked. The AXA Assessor refused to take care of my repair for an amount of € 300.
I learn by radio that the former Prime Minister was paid by AXA (substantial sum). Do you judge?</v>
      </c>
    </row>
    <row r="15354" ht="15.75" customHeight="1">
      <c r="A15354" s="1" t="s">
        <v>7386</v>
      </c>
      <c r="B15354" s="1">
        <v>5.0</v>
      </c>
      <c r="C15354" s="1" t="s">
        <v>32399</v>
      </c>
      <c r="D15354" s="1" t="s">
        <v>32400</v>
      </c>
      <c r="E15354" s="1" t="s">
        <v>10</v>
      </c>
      <c r="F15354" s="1" t="s">
        <v>11</v>
      </c>
      <c r="G15354" s="1" t="str">
        <f>IFERROR(__xludf.DUMMYFUNCTION("GOOGLETRANSLATE(D15354,""fr"",""en"")"),"#VALUE!")</f>
        <v>#VALUE!</v>
      </c>
    </row>
    <row r="15355" ht="15.75" customHeight="1">
      <c r="A15355" s="1" t="s">
        <v>5488</v>
      </c>
      <c r="B15355" s="1">
        <v>4.0</v>
      </c>
      <c r="C15355" s="1" t="s">
        <v>32401</v>
      </c>
      <c r="D15355" s="1" t="s">
        <v>32402</v>
      </c>
      <c r="E15355" s="1" t="s">
        <v>65</v>
      </c>
      <c r="F15355" s="1" t="s">
        <v>66</v>
      </c>
      <c r="G15355" s="1" t="str">
        <f>IFERROR(__xludf.DUMMYFUNCTION("GOOGLETRANSLATE(D15355,""fr"",""en"")"),"#VALUE!")</f>
        <v>#VALUE!</v>
      </c>
    </row>
    <row r="15356" ht="15.75" customHeight="1">
      <c r="A15356" s="1" t="s">
        <v>546</v>
      </c>
      <c r="B15356" s="1">
        <v>2.0</v>
      </c>
      <c r="C15356" s="1" t="s">
        <v>32403</v>
      </c>
      <c r="D15356" s="1" t="s">
        <v>32404</v>
      </c>
      <c r="E15356" s="1" t="s">
        <v>296</v>
      </c>
      <c r="F15356" s="1" t="s">
        <v>48</v>
      </c>
      <c r="G15356" s="1" t="str">
        <f>IFERROR(__xludf.DUMMYFUNCTION("GOOGLETRANSLATE(D15356,""fr"",""en"")"),"#VALUE!")</f>
        <v>#VALUE!</v>
      </c>
    </row>
    <row r="15357" ht="15.75" customHeight="1">
      <c r="A15357" s="1" t="s">
        <v>12653</v>
      </c>
      <c r="B15357" s="1">
        <v>1.0</v>
      </c>
      <c r="C15357" s="1" t="s">
        <v>32405</v>
      </c>
      <c r="D15357" s="1" t="s">
        <v>32406</v>
      </c>
      <c r="E15357" s="1" t="s">
        <v>226</v>
      </c>
      <c r="F15357" s="1" t="s">
        <v>11</v>
      </c>
      <c r="G15357" s="1" t="str">
        <f>IFERROR(__xludf.DUMMYFUNCTION("GOOGLETRANSLATE(D15357,""fr"",""en"")"),"#VALUE!")</f>
        <v>#VALUE!</v>
      </c>
    </row>
    <row r="15358" ht="15.75" customHeight="1">
      <c r="A15358" s="1" t="s">
        <v>681</v>
      </c>
      <c r="B15358" s="1">
        <v>1.0</v>
      </c>
      <c r="C15358" s="1" t="s">
        <v>32407</v>
      </c>
      <c r="D15358" s="1" t="s">
        <v>32408</v>
      </c>
      <c r="E15358" s="1" t="s">
        <v>254</v>
      </c>
      <c r="F15358" s="1" t="s">
        <v>66</v>
      </c>
      <c r="G15358" s="1" t="str">
        <f>IFERROR(__xludf.DUMMYFUNCTION("GOOGLETRANSLATE(D15358,""fr"",""en"")"),"#VALUE!")</f>
        <v>#VALUE!</v>
      </c>
    </row>
    <row r="15359" ht="15.75" customHeight="1">
      <c r="A15359" s="1" t="s">
        <v>18</v>
      </c>
      <c r="B15359" s="1">
        <v>4.0</v>
      </c>
      <c r="C15359" s="1" t="s">
        <v>32409</v>
      </c>
      <c r="D15359" s="1" t="s">
        <v>32410</v>
      </c>
      <c r="E15359" s="1" t="s">
        <v>21</v>
      </c>
      <c r="F15359" s="1" t="s">
        <v>11</v>
      </c>
      <c r="G15359" s="1" t="str">
        <f>IFERROR(__xludf.DUMMYFUNCTION("GOOGLETRANSLATE(D15359,""fr"",""en"")"),"#VALUE!")</f>
        <v>#VALUE!</v>
      </c>
    </row>
    <row r="15360" ht="15.75" customHeight="1">
      <c r="A15360" s="1" t="s">
        <v>551</v>
      </c>
      <c r="B15360" s="1">
        <v>5.0</v>
      </c>
      <c r="C15360" s="1" t="s">
        <v>32411</v>
      </c>
      <c r="D15360" s="1" t="s">
        <v>32412</v>
      </c>
      <c r="E15360" s="1" t="s">
        <v>65</v>
      </c>
      <c r="F15360" s="1" t="s">
        <v>66</v>
      </c>
      <c r="G15360" s="1" t="str">
        <f>IFERROR(__xludf.DUMMYFUNCTION("GOOGLETRANSLATE(D15360,""fr"",""en"")"),"#VALUE!")</f>
        <v>#VALUE!</v>
      </c>
    </row>
    <row r="15361" ht="15.75" customHeight="1">
      <c r="A15361" s="1" t="s">
        <v>491</v>
      </c>
      <c r="B15361" s="1">
        <v>5.0</v>
      </c>
      <c r="C15361" s="1" t="s">
        <v>32413</v>
      </c>
      <c r="D15361" s="1" t="s">
        <v>32414</v>
      </c>
      <c r="E15361" s="1" t="s">
        <v>10</v>
      </c>
      <c r="F15361" s="1" t="s">
        <v>11</v>
      </c>
      <c r="G15361" s="1" t="str">
        <f>IFERROR(__xludf.DUMMYFUNCTION("GOOGLETRANSLATE(D15361,""fr"",""en"")"),"#VALUE!")</f>
        <v>#VALUE!</v>
      </c>
    </row>
    <row r="15362" ht="15.75" customHeight="1">
      <c r="A15362" s="1" t="s">
        <v>3881</v>
      </c>
      <c r="B15362" s="1">
        <v>5.0</v>
      </c>
      <c r="C15362" s="1" t="s">
        <v>32415</v>
      </c>
      <c r="D15362" s="1" t="s">
        <v>32416</v>
      </c>
      <c r="E15362" s="1" t="s">
        <v>614</v>
      </c>
      <c r="F15362" s="1" t="s">
        <v>30</v>
      </c>
      <c r="G15362" s="1" t="str">
        <f>IFERROR(__xludf.DUMMYFUNCTION("GOOGLETRANSLATE(D15362,""fr"",""en"")"),"#VALUE!")</f>
        <v>#VALUE!</v>
      </c>
    </row>
    <row r="15363" ht="15.75" customHeight="1">
      <c r="A15363" s="1" t="s">
        <v>147</v>
      </c>
      <c r="B15363" s="1">
        <v>5.0</v>
      </c>
      <c r="C15363" s="1" t="s">
        <v>32417</v>
      </c>
      <c r="D15363" s="1" t="s">
        <v>32418</v>
      </c>
      <c r="E15363" s="1" t="s">
        <v>10</v>
      </c>
      <c r="F15363" s="1" t="s">
        <v>11</v>
      </c>
      <c r="G15363" s="1" t="str">
        <f>IFERROR(__xludf.DUMMYFUNCTION("GOOGLETRANSLATE(D15363,""fr"",""en"")"),"#VALUE!")</f>
        <v>#VALUE!</v>
      </c>
    </row>
    <row r="15364" ht="15.75" customHeight="1">
      <c r="A15364" s="1" t="s">
        <v>1121</v>
      </c>
      <c r="B15364" s="1">
        <v>1.0</v>
      </c>
      <c r="C15364" s="1" t="s">
        <v>32419</v>
      </c>
      <c r="D15364" s="1" t="s">
        <v>32420</v>
      </c>
      <c r="E15364" s="1" t="s">
        <v>109</v>
      </c>
      <c r="F15364" s="1" t="s">
        <v>11</v>
      </c>
      <c r="G15364" s="1" t="str">
        <f>IFERROR(__xludf.DUMMYFUNCTION("GOOGLETRANSLATE(D15364,""fr"",""en"")"),"#VALUE!")</f>
        <v>#VALUE!</v>
      </c>
    </row>
    <row r="15365" ht="15.75" customHeight="1">
      <c r="A15365" s="1" t="s">
        <v>10639</v>
      </c>
      <c r="B15365" s="1">
        <v>2.0</v>
      </c>
      <c r="C15365" s="1" t="s">
        <v>32421</v>
      </c>
      <c r="D15365" s="1" t="s">
        <v>32422</v>
      </c>
      <c r="E15365" s="1" t="s">
        <v>125</v>
      </c>
      <c r="F15365" s="1" t="s">
        <v>11</v>
      </c>
      <c r="G15365" s="1" t="str">
        <f>IFERROR(__xludf.DUMMYFUNCTION("GOOGLETRANSLATE(D15365,""fr"",""en"")"),"#VALUE!")</f>
        <v>#VALUE!</v>
      </c>
    </row>
    <row r="15366" ht="15.75" customHeight="1">
      <c r="A15366" s="1" t="s">
        <v>585</v>
      </c>
      <c r="B15366" s="1">
        <v>4.0</v>
      </c>
      <c r="C15366" s="1" t="s">
        <v>32423</v>
      </c>
      <c r="D15366" s="1" t="s">
        <v>32424</v>
      </c>
      <c r="E15366" s="1" t="s">
        <v>10</v>
      </c>
      <c r="F15366" s="1" t="s">
        <v>11</v>
      </c>
      <c r="G15366" s="1" t="str">
        <f>IFERROR(__xludf.DUMMYFUNCTION("GOOGLETRANSLATE(D15366,""fr"",""en"")"),"#VALUE!")</f>
        <v>#VALUE!</v>
      </c>
    </row>
    <row r="15367" ht="15.75" customHeight="1">
      <c r="A15367" s="1" t="s">
        <v>85</v>
      </c>
      <c r="B15367" s="1">
        <v>4.0</v>
      </c>
      <c r="C15367" s="1" t="s">
        <v>32425</v>
      </c>
      <c r="D15367" s="1" t="s">
        <v>32426</v>
      </c>
      <c r="E15367" s="1" t="s">
        <v>21</v>
      </c>
      <c r="F15367" s="1" t="s">
        <v>11</v>
      </c>
      <c r="G15367" s="1" t="str">
        <f>IFERROR(__xludf.DUMMYFUNCTION("GOOGLETRANSLATE(D15367,""fr"",""en"")"),"#VALUE!")</f>
        <v>#VALUE!</v>
      </c>
    </row>
    <row r="15368" ht="15.75" customHeight="1">
      <c r="A15368" s="1" t="s">
        <v>417</v>
      </c>
      <c r="B15368" s="1">
        <v>5.0</v>
      </c>
      <c r="C15368" s="1" t="s">
        <v>32427</v>
      </c>
      <c r="D15368" s="1" t="s">
        <v>32428</v>
      </c>
      <c r="E15368" s="1" t="s">
        <v>10</v>
      </c>
      <c r="F15368" s="1" t="s">
        <v>11</v>
      </c>
      <c r="G15368" s="1" t="str">
        <f>IFERROR(__xludf.DUMMYFUNCTION("GOOGLETRANSLATE(D15368,""fr"",""en"")"),"#VALUE!")</f>
        <v>#VALUE!</v>
      </c>
    </row>
    <row r="15369" ht="15.75" customHeight="1">
      <c r="A15369" s="1" t="s">
        <v>4717</v>
      </c>
      <c r="B15369" s="1">
        <v>2.0</v>
      </c>
      <c r="C15369" s="1" t="s">
        <v>32429</v>
      </c>
      <c r="D15369" s="1" t="s">
        <v>32430</v>
      </c>
      <c r="E15369" s="1" t="s">
        <v>21</v>
      </c>
      <c r="F15369" s="1" t="s">
        <v>11</v>
      </c>
      <c r="G15369" s="1" t="str">
        <f>IFERROR(__xludf.DUMMYFUNCTION("GOOGLETRANSLATE(D15369,""fr"",""en"")"),"#VALUE!")</f>
        <v>#VALUE!</v>
      </c>
    </row>
    <row r="15370" ht="15.75" customHeight="1">
      <c r="A15370" s="1" t="s">
        <v>6279</v>
      </c>
      <c r="B15370" s="1">
        <v>2.0</v>
      </c>
      <c r="C15370" s="1" t="s">
        <v>32431</v>
      </c>
      <c r="D15370" s="1" t="s">
        <v>32432</v>
      </c>
      <c r="E15370" s="1" t="s">
        <v>125</v>
      </c>
      <c r="F15370" s="1" t="s">
        <v>11</v>
      </c>
      <c r="G15370" s="1" t="str">
        <f>IFERROR(__xludf.DUMMYFUNCTION("GOOGLETRANSLATE(D15370,""fr"",""en"")"),"#VALUE!")</f>
        <v>#VALUE!</v>
      </c>
    </row>
    <row r="15371" ht="15.75" customHeight="1">
      <c r="A15371" s="1" t="s">
        <v>6145</v>
      </c>
      <c r="B15371" s="1">
        <v>3.0</v>
      </c>
      <c r="C15371" s="1" t="s">
        <v>26852</v>
      </c>
      <c r="D15371" s="1" t="s">
        <v>32433</v>
      </c>
      <c r="E15371" s="1" t="s">
        <v>296</v>
      </c>
      <c r="F15371" s="1" t="s">
        <v>110</v>
      </c>
      <c r="G15371" s="1" t="str">
        <f>IFERROR(__xludf.DUMMYFUNCTION("GOOGLETRANSLATE(D15371,""fr"",""en"")"),"#VALUE!")</f>
        <v>#VALUE!</v>
      </c>
    </row>
    <row r="15372" ht="15.75" customHeight="1">
      <c r="A15372" s="1" t="s">
        <v>3385</v>
      </c>
      <c r="B15372" s="1">
        <v>5.0</v>
      </c>
      <c r="C15372" s="1" t="s">
        <v>32434</v>
      </c>
      <c r="D15372" s="1" t="s">
        <v>32435</v>
      </c>
      <c r="E15372" s="1" t="s">
        <v>65</v>
      </c>
      <c r="F15372" s="1" t="s">
        <v>66</v>
      </c>
      <c r="G15372" s="1" t="str">
        <f>IFERROR(__xludf.DUMMYFUNCTION("GOOGLETRANSLATE(D15372,""fr"",""en"")"),"#VALUE!")</f>
        <v>#VALUE!</v>
      </c>
    </row>
    <row r="15373" ht="15.75" customHeight="1">
      <c r="A15373" s="1" t="s">
        <v>6377</v>
      </c>
      <c r="B15373" s="1">
        <v>1.0</v>
      </c>
      <c r="C15373" s="1" t="s">
        <v>32436</v>
      </c>
      <c r="D15373" s="1" t="s">
        <v>32437</v>
      </c>
      <c r="E15373" s="1" t="s">
        <v>226</v>
      </c>
      <c r="F15373" s="1" t="s">
        <v>11</v>
      </c>
      <c r="G15373" s="1" t="str">
        <f>IFERROR(__xludf.DUMMYFUNCTION("GOOGLETRANSLATE(D15373,""fr"",""en"")"),"#VALUE!")</f>
        <v>#VALUE!</v>
      </c>
    </row>
    <row r="15374" ht="15.75" customHeight="1">
      <c r="A15374" s="1" t="s">
        <v>2694</v>
      </c>
      <c r="B15374" s="1">
        <v>5.0</v>
      </c>
      <c r="C15374" s="1" t="s">
        <v>32438</v>
      </c>
      <c r="D15374" s="1" t="s">
        <v>32439</v>
      </c>
      <c r="E15374" s="1" t="s">
        <v>21</v>
      </c>
      <c r="F15374" s="1" t="s">
        <v>11</v>
      </c>
      <c r="G15374" s="1" t="str">
        <f>IFERROR(__xludf.DUMMYFUNCTION("GOOGLETRANSLATE(D15374,""fr"",""en"")"),"#VALUE!")</f>
        <v>#VALUE!</v>
      </c>
    </row>
    <row r="15375" ht="15.75" customHeight="1">
      <c r="A15375" s="1" t="s">
        <v>1079</v>
      </c>
      <c r="B15375" s="1">
        <v>1.0</v>
      </c>
      <c r="C15375" s="1" t="s">
        <v>32440</v>
      </c>
      <c r="D15375" s="1" t="s">
        <v>32441</v>
      </c>
      <c r="E15375" s="1" t="s">
        <v>34</v>
      </c>
      <c r="F15375" s="1" t="s">
        <v>30</v>
      </c>
      <c r="G15375" s="1" t="str">
        <f>IFERROR(__xludf.DUMMYFUNCTION("GOOGLETRANSLATE(D15375,""fr"",""en"")"),"#VALUE!")</f>
        <v>#VALUE!</v>
      </c>
    </row>
    <row r="15376" ht="15.75" customHeight="1">
      <c r="A15376" s="1" t="s">
        <v>615</v>
      </c>
      <c r="B15376" s="1">
        <v>5.0</v>
      </c>
      <c r="C15376" s="1" t="s">
        <v>32442</v>
      </c>
      <c r="D15376" s="1" t="s">
        <v>32443</v>
      </c>
      <c r="E15376" s="1" t="s">
        <v>21</v>
      </c>
      <c r="F15376" s="1" t="s">
        <v>11</v>
      </c>
      <c r="G15376" s="1" t="str">
        <f>IFERROR(__xludf.DUMMYFUNCTION("GOOGLETRANSLATE(D15376,""fr"",""en"")"),"#VALUE!")</f>
        <v>#VALUE!</v>
      </c>
    </row>
    <row r="15377" ht="15.75" customHeight="1">
      <c r="A15377" s="1" t="s">
        <v>2566</v>
      </c>
      <c r="B15377" s="1">
        <v>5.0</v>
      </c>
      <c r="C15377" s="1" t="s">
        <v>32444</v>
      </c>
      <c r="D15377" s="1" t="s">
        <v>32445</v>
      </c>
      <c r="E15377" s="1" t="s">
        <v>21</v>
      </c>
      <c r="F15377" s="1" t="s">
        <v>11</v>
      </c>
      <c r="G15377" s="1" t="str">
        <f>IFERROR(__xludf.DUMMYFUNCTION("GOOGLETRANSLATE(D15377,""fr"",""en"")"),"#VALUE!")</f>
        <v>#VALUE!</v>
      </c>
    </row>
    <row r="15378" ht="15.75" customHeight="1">
      <c r="A15378" s="1" t="s">
        <v>424</v>
      </c>
      <c r="B15378" s="1">
        <v>3.0</v>
      </c>
      <c r="C15378" s="1" t="s">
        <v>32446</v>
      </c>
      <c r="D15378" s="1" t="s">
        <v>32447</v>
      </c>
      <c r="E15378" s="1" t="s">
        <v>169</v>
      </c>
      <c r="F15378" s="1" t="s">
        <v>11</v>
      </c>
      <c r="G15378" s="1" t="str">
        <f>IFERROR(__xludf.DUMMYFUNCTION("GOOGLETRANSLATE(D15378,""fr"",""en"")"),"#VALUE!")</f>
        <v>#VALUE!</v>
      </c>
    </row>
    <row r="15379" ht="15.75" customHeight="1">
      <c r="A15379" s="1" t="s">
        <v>4322</v>
      </c>
      <c r="B15379" s="1">
        <v>1.0</v>
      </c>
      <c r="C15379" s="1" t="s">
        <v>32448</v>
      </c>
      <c r="D15379" s="1" t="s">
        <v>32449</v>
      </c>
      <c r="E15379" s="1" t="s">
        <v>554</v>
      </c>
      <c r="F15379" s="1" t="s">
        <v>30</v>
      </c>
      <c r="G15379" s="1" t="str">
        <f>IFERROR(__xludf.DUMMYFUNCTION("GOOGLETRANSLATE(D15379,""fr"",""en"")"),"#VALUE!")</f>
        <v>#VALUE!</v>
      </c>
    </row>
    <row r="15380" ht="15.75" customHeight="1">
      <c r="A15380" s="1" t="s">
        <v>1062</v>
      </c>
      <c r="B15380" s="1">
        <v>5.0</v>
      </c>
      <c r="C15380" s="1" t="s">
        <v>32450</v>
      </c>
      <c r="D15380" s="1" t="s">
        <v>32451</v>
      </c>
      <c r="E15380" s="1" t="s">
        <v>10</v>
      </c>
      <c r="F15380" s="1" t="s">
        <v>11</v>
      </c>
      <c r="G15380" s="1" t="str">
        <f>IFERROR(__xludf.DUMMYFUNCTION("GOOGLETRANSLATE(D15380,""fr"",""en"")"),"#VALUE!")</f>
        <v>#VALUE!</v>
      </c>
    </row>
    <row r="15381" ht="15.75" customHeight="1">
      <c r="A15381" s="1" t="s">
        <v>18374</v>
      </c>
      <c r="B15381" s="1">
        <v>2.0</v>
      </c>
      <c r="C15381" s="1" t="s">
        <v>32452</v>
      </c>
      <c r="D15381" s="1" t="s">
        <v>32453</v>
      </c>
      <c r="E15381" s="1" t="s">
        <v>292</v>
      </c>
      <c r="F15381" s="1" t="s">
        <v>11</v>
      </c>
      <c r="G15381" s="1" t="str">
        <f>IFERROR(__xludf.DUMMYFUNCTION("GOOGLETRANSLATE(D15381,""fr"",""en"")"),"#VALUE!")</f>
        <v>#VALUE!</v>
      </c>
    </row>
    <row r="15382" ht="15.75" customHeight="1">
      <c r="A15382" s="1" t="s">
        <v>698</v>
      </c>
      <c r="B15382" s="1">
        <v>2.0</v>
      </c>
      <c r="C15382" s="1" t="s">
        <v>32454</v>
      </c>
      <c r="D15382" s="1" t="s">
        <v>32455</v>
      </c>
      <c r="E15382" s="1" t="s">
        <v>554</v>
      </c>
      <c r="F15382" s="1" t="s">
        <v>30</v>
      </c>
      <c r="G15382" s="1" t="str">
        <f>IFERROR(__xludf.DUMMYFUNCTION("GOOGLETRANSLATE(D15382,""fr"",""en"")"),"#VALUE!")</f>
        <v>#VALUE!</v>
      </c>
    </row>
    <row r="15383" ht="15.75" customHeight="1">
      <c r="A15383" s="1" t="s">
        <v>4942</v>
      </c>
      <c r="B15383" s="1">
        <v>2.0</v>
      </c>
      <c r="C15383" s="1" t="s">
        <v>32456</v>
      </c>
      <c r="D15383" s="1" t="s">
        <v>32457</v>
      </c>
      <c r="E15383" s="1" t="s">
        <v>125</v>
      </c>
      <c r="F15383" s="1" t="s">
        <v>11</v>
      </c>
      <c r="G15383" s="1" t="str">
        <f>IFERROR(__xludf.DUMMYFUNCTION("GOOGLETRANSLATE(D15383,""fr"",""en"")"),"#VALUE!")</f>
        <v>#VALUE!</v>
      </c>
    </row>
    <row r="15384" ht="15.75" customHeight="1">
      <c r="A15384" s="1" t="s">
        <v>2048</v>
      </c>
      <c r="B15384" s="1">
        <v>5.0</v>
      </c>
      <c r="C15384" s="1" t="s">
        <v>32458</v>
      </c>
      <c r="D15384" s="1" t="s">
        <v>32459</v>
      </c>
      <c r="E15384" s="1" t="s">
        <v>176</v>
      </c>
      <c r="F15384" s="1" t="s">
        <v>66</v>
      </c>
      <c r="G15384" s="1" t="str">
        <f>IFERROR(__xludf.DUMMYFUNCTION("GOOGLETRANSLATE(D15384,""fr"",""en"")"),"#VALUE!")</f>
        <v>#VALUE!</v>
      </c>
    </row>
    <row r="15385" ht="15.75" customHeight="1">
      <c r="A15385" s="1" t="s">
        <v>14699</v>
      </c>
      <c r="B15385" s="1">
        <v>4.0</v>
      </c>
      <c r="C15385" s="1" t="s">
        <v>32460</v>
      </c>
      <c r="D15385" s="1" t="s">
        <v>32461</v>
      </c>
      <c r="E15385" s="1" t="s">
        <v>21</v>
      </c>
      <c r="F15385" s="1" t="s">
        <v>11</v>
      </c>
      <c r="G15385" s="1" t="str">
        <f>IFERROR(__xludf.DUMMYFUNCTION("GOOGLETRANSLATE(D15385,""fr"",""en"")"),"#VALUE!")</f>
        <v>#VALUE!</v>
      </c>
    </row>
    <row r="15386" ht="15.75" customHeight="1">
      <c r="A15386" s="1" t="s">
        <v>1198</v>
      </c>
      <c r="B15386" s="1">
        <v>2.0</v>
      </c>
      <c r="C15386" s="1" t="s">
        <v>32462</v>
      </c>
      <c r="D15386" s="1" t="s">
        <v>32463</v>
      </c>
      <c r="E15386" s="1" t="s">
        <v>169</v>
      </c>
      <c r="F15386" s="1" t="s">
        <v>11</v>
      </c>
      <c r="G15386" s="1" t="str">
        <f>IFERROR(__xludf.DUMMYFUNCTION("GOOGLETRANSLATE(D15386,""fr"",""en"")"),"#VALUE!")</f>
        <v>#VALUE!</v>
      </c>
    </row>
    <row r="15387" ht="15.75" customHeight="1">
      <c r="A15387" s="1" t="s">
        <v>936</v>
      </c>
      <c r="B15387" s="1">
        <v>2.0</v>
      </c>
      <c r="C15387" s="1" t="s">
        <v>32464</v>
      </c>
      <c r="D15387" s="1" t="s">
        <v>32465</v>
      </c>
      <c r="E15387" s="1" t="s">
        <v>43</v>
      </c>
      <c r="F15387" s="1" t="s">
        <v>30</v>
      </c>
      <c r="G15387" s="1" t="str">
        <f>IFERROR(__xludf.DUMMYFUNCTION("GOOGLETRANSLATE(D15387,""fr"",""en"")"),"#VALUE!")</f>
        <v>#VALUE!</v>
      </c>
    </row>
    <row r="15388" ht="15.75" customHeight="1">
      <c r="A15388" s="1" t="s">
        <v>12575</v>
      </c>
      <c r="B15388" s="1">
        <v>1.0</v>
      </c>
      <c r="C15388" s="1" t="s">
        <v>32466</v>
      </c>
      <c r="D15388" s="1" t="s">
        <v>32467</v>
      </c>
      <c r="E15388" s="1" t="s">
        <v>373</v>
      </c>
      <c r="F15388" s="1" t="s">
        <v>118</v>
      </c>
      <c r="G15388" s="1" t="str">
        <f>IFERROR(__xludf.DUMMYFUNCTION("GOOGLETRANSLATE(D15388,""fr"",""en"")"),"#VALUE!")</f>
        <v>#VALUE!</v>
      </c>
    </row>
    <row r="15389" ht="15.75" customHeight="1">
      <c r="A15389" s="1" t="s">
        <v>2371</v>
      </c>
      <c r="B15389" s="1">
        <v>3.0</v>
      </c>
      <c r="C15389" s="1" t="s">
        <v>26796</v>
      </c>
      <c r="D15389" s="1" t="s">
        <v>32468</v>
      </c>
      <c r="E15389" s="1" t="s">
        <v>34</v>
      </c>
      <c r="F15389" s="1" t="s">
        <v>30</v>
      </c>
      <c r="G15389" s="1" t="str">
        <f>IFERROR(__xludf.DUMMYFUNCTION("GOOGLETRANSLATE(D15389,""fr"",""en"")"),"#VALUE!")</f>
        <v>#VALUE!</v>
      </c>
    </row>
    <row r="15390" ht="15.75" customHeight="1">
      <c r="A15390" s="1" t="s">
        <v>603</v>
      </c>
      <c r="B15390" s="1">
        <v>2.0</v>
      </c>
      <c r="C15390" s="1" t="s">
        <v>32469</v>
      </c>
      <c r="D15390" s="1" t="s">
        <v>32470</v>
      </c>
      <c r="E15390" s="1" t="s">
        <v>614</v>
      </c>
      <c r="F15390" s="1" t="s">
        <v>30</v>
      </c>
      <c r="G15390" s="1" t="str">
        <f>IFERROR(__xludf.DUMMYFUNCTION("GOOGLETRANSLATE(D15390,""fr"",""en"")"),"#VALUE!")</f>
        <v>#VALUE!</v>
      </c>
    </row>
    <row r="15391" ht="15.75" customHeight="1">
      <c r="A15391" s="1" t="s">
        <v>1177</v>
      </c>
      <c r="B15391" s="1">
        <v>5.0</v>
      </c>
      <c r="C15391" s="1" t="s">
        <v>32471</v>
      </c>
      <c r="D15391" s="1" t="s">
        <v>32472</v>
      </c>
      <c r="E15391" s="1" t="s">
        <v>21</v>
      </c>
      <c r="F15391" s="1" t="s">
        <v>11</v>
      </c>
      <c r="G15391" s="1" t="str">
        <f>IFERROR(__xludf.DUMMYFUNCTION("GOOGLETRANSLATE(D15391,""fr"",""en"")"),"#VALUE!")</f>
        <v>#VALUE!</v>
      </c>
    </row>
    <row r="15392" ht="15.75" customHeight="1">
      <c r="A15392" s="1" t="s">
        <v>9762</v>
      </c>
      <c r="B15392" s="1">
        <v>2.0</v>
      </c>
      <c r="C15392" s="1" t="s">
        <v>32473</v>
      </c>
      <c r="D15392" s="1" t="s">
        <v>32474</v>
      </c>
      <c r="E15392" s="1" t="s">
        <v>292</v>
      </c>
      <c r="F15392" s="1" t="s">
        <v>11</v>
      </c>
      <c r="G15392" s="1" t="str">
        <f>IFERROR(__xludf.DUMMYFUNCTION("GOOGLETRANSLATE(D15392,""fr"",""en"")"),"#VALUE!")</f>
        <v>#VALUE!</v>
      </c>
    </row>
    <row r="15393" ht="15.75" customHeight="1">
      <c r="A15393" s="1" t="s">
        <v>747</v>
      </c>
      <c r="B15393" s="1">
        <v>1.0</v>
      </c>
      <c r="C15393" s="1" t="s">
        <v>32475</v>
      </c>
      <c r="D15393" s="1" t="s">
        <v>32476</v>
      </c>
      <c r="E15393" s="1" t="s">
        <v>52</v>
      </c>
      <c r="F15393" s="1" t="s">
        <v>11</v>
      </c>
      <c r="G15393" s="1" t="str">
        <f>IFERROR(__xludf.DUMMYFUNCTION("GOOGLETRANSLATE(D15393,""fr"",""en"")"),"#VALUE!")</f>
        <v>#VALUE!</v>
      </c>
    </row>
    <row r="15394" ht="15.75" customHeight="1">
      <c r="A15394" s="1" t="s">
        <v>532</v>
      </c>
      <c r="B15394" s="1">
        <v>5.0</v>
      </c>
      <c r="C15394" s="1" t="s">
        <v>32477</v>
      </c>
      <c r="D15394" s="1" t="s">
        <v>32478</v>
      </c>
      <c r="E15394" s="1" t="s">
        <v>21</v>
      </c>
      <c r="F15394" s="1" t="s">
        <v>11</v>
      </c>
      <c r="G15394" s="1" t="str">
        <f>IFERROR(__xludf.DUMMYFUNCTION("GOOGLETRANSLATE(D15394,""fr"",""en"")"),"#VALUE!")</f>
        <v>#VALUE!</v>
      </c>
    </row>
    <row r="15395" ht="15.75" customHeight="1">
      <c r="A15395" s="1" t="s">
        <v>1473</v>
      </c>
      <c r="B15395" s="1">
        <v>5.0</v>
      </c>
      <c r="C15395" s="1" t="s">
        <v>32479</v>
      </c>
      <c r="D15395" s="1" t="s">
        <v>32480</v>
      </c>
      <c r="E15395" s="1" t="s">
        <v>10</v>
      </c>
      <c r="F15395" s="1" t="s">
        <v>11</v>
      </c>
      <c r="G15395" s="1" t="str">
        <f>IFERROR(__xludf.DUMMYFUNCTION("GOOGLETRANSLATE(D15395,""fr"",""en"")"),"#VALUE!")</f>
        <v>#VALUE!</v>
      </c>
    </row>
    <row r="15396" ht="15.75" customHeight="1">
      <c r="A15396" s="1" t="s">
        <v>10304</v>
      </c>
      <c r="B15396" s="1">
        <v>1.0</v>
      </c>
      <c r="C15396" s="1" t="s">
        <v>32481</v>
      </c>
      <c r="D15396" s="1" t="s">
        <v>32482</v>
      </c>
      <c r="E15396" s="1" t="s">
        <v>646</v>
      </c>
      <c r="F15396" s="1" t="s">
        <v>39</v>
      </c>
      <c r="G15396" s="1" t="str">
        <f>IFERROR(__xludf.DUMMYFUNCTION("GOOGLETRANSLATE(D15396,""fr"",""en"")"),"#VALUE!")</f>
        <v>#VALUE!</v>
      </c>
    </row>
    <row r="15397" ht="15.75" customHeight="1">
      <c r="A15397" s="1" t="s">
        <v>2255</v>
      </c>
      <c r="B15397" s="1">
        <v>3.0</v>
      </c>
      <c r="C15397" s="1" t="s">
        <v>32483</v>
      </c>
      <c r="D15397" s="1" t="s">
        <v>32484</v>
      </c>
      <c r="E15397" s="1" t="s">
        <v>125</v>
      </c>
      <c r="F15397" s="1" t="s">
        <v>110</v>
      </c>
      <c r="G15397" s="1" t="str">
        <f>IFERROR(__xludf.DUMMYFUNCTION("GOOGLETRANSLATE(D15397,""fr"",""en"")"),"#VALUE!")</f>
        <v>#VALUE!</v>
      </c>
    </row>
    <row r="15398" ht="15.75" customHeight="1">
      <c r="A15398" s="1" t="s">
        <v>656</v>
      </c>
      <c r="B15398" s="1">
        <v>3.0</v>
      </c>
      <c r="C15398" s="1" t="s">
        <v>32485</v>
      </c>
      <c r="D15398" s="1" t="s">
        <v>32486</v>
      </c>
      <c r="E15398" s="1" t="s">
        <v>484</v>
      </c>
      <c r="F15398" s="1" t="s">
        <v>118</v>
      </c>
      <c r="G15398" s="1" t="str">
        <f>IFERROR(__xludf.DUMMYFUNCTION("GOOGLETRANSLATE(D15398,""fr"",""en"")"),"#VALUE!")</f>
        <v>#VALUE!</v>
      </c>
    </row>
    <row r="15399" ht="15.75" customHeight="1">
      <c r="A15399" s="1" t="s">
        <v>4432</v>
      </c>
      <c r="B15399" s="1">
        <v>2.0</v>
      </c>
      <c r="C15399" s="1" t="s">
        <v>32487</v>
      </c>
      <c r="D15399" s="1" t="s">
        <v>32488</v>
      </c>
      <c r="E15399" s="1" t="s">
        <v>10</v>
      </c>
      <c r="F15399" s="1" t="s">
        <v>11</v>
      </c>
      <c r="G15399" s="1" t="str">
        <f>IFERROR(__xludf.DUMMYFUNCTION("GOOGLETRANSLATE(D15399,""fr"",""en"")"),"#VALUE!")</f>
        <v>#VALUE!</v>
      </c>
    </row>
    <row r="15400" ht="15.75" customHeight="1">
      <c r="A15400" s="1" t="s">
        <v>5849</v>
      </c>
      <c r="B15400" s="1">
        <v>2.0</v>
      </c>
      <c r="C15400" s="1" t="s">
        <v>32489</v>
      </c>
      <c r="D15400" s="1" t="s">
        <v>32490</v>
      </c>
      <c r="E15400" s="1" t="s">
        <v>25</v>
      </c>
      <c r="F15400" s="1" t="s">
        <v>110</v>
      </c>
      <c r="G15400" s="1" t="str">
        <f>IFERROR(__xludf.DUMMYFUNCTION("GOOGLETRANSLATE(D15400,""fr"",""en"")"),"#VALUE!")</f>
        <v>#VALUE!</v>
      </c>
    </row>
    <row r="15401" ht="15.75" customHeight="1">
      <c r="A15401" s="1" t="s">
        <v>564</v>
      </c>
      <c r="B15401" s="1">
        <v>4.0</v>
      </c>
      <c r="C15401" s="1" t="s">
        <v>32491</v>
      </c>
      <c r="D15401" s="1" t="s">
        <v>32492</v>
      </c>
      <c r="E15401" s="1" t="s">
        <v>10</v>
      </c>
      <c r="F15401" s="1" t="s">
        <v>11</v>
      </c>
      <c r="G15401" s="1" t="str">
        <f>IFERROR(__xludf.DUMMYFUNCTION("GOOGLETRANSLATE(D15401,""fr"",""en"")"),"#VALUE!")</f>
        <v>#VALUE!</v>
      </c>
    </row>
    <row r="15402" ht="15.75" customHeight="1">
      <c r="A15402" s="1" t="s">
        <v>2117</v>
      </c>
      <c r="B15402" s="1">
        <v>5.0</v>
      </c>
      <c r="C15402" s="1" t="s">
        <v>32493</v>
      </c>
      <c r="D15402" s="1" t="s">
        <v>32494</v>
      </c>
      <c r="E15402" s="1" t="s">
        <v>21</v>
      </c>
      <c r="F15402" s="1" t="s">
        <v>11</v>
      </c>
      <c r="G15402" s="1" t="str">
        <f>IFERROR(__xludf.DUMMYFUNCTION("GOOGLETRANSLATE(D15402,""fr"",""en"")"),"#VALUE!")</f>
        <v>#VALUE!</v>
      </c>
    </row>
    <row r="15403" ht="15.75" customHeight="1">
      <c r="A15403" s="1" t="s">
        <v>4537</v>
      </c>
      <c r="B15403" s="1">
        <v>1.0</v>
      </c>
      <c r="C15403" s="1" t="s">
        <v>32495</v>
      </c>
      <c r="D15403" s="1" t="s">
        <v>32496</v>
      </c>
      <c r="E15403" s="1" t="s">
        <v>125</v>
      </c>
      <c r="F15403" s="1" t="s">
        <v>110</v>
      </c>
      <c r="G15403" s="1" t="str">
        <f>IFERROR(__xludf.DUMMYFUNCTION("GOOGLETRANSLATE(D15403,""fr"",""en"")"),"#VALUE!")</f>
        <v>#VALUE!</v>
      </c>
    </row>
    <row r="15404" ht="15.75" customHeight="1">
      <c r="A15404" s="1" t="s">
        <v>8973</v>
      </c>
      <c r="B15404" s="1">
        <v>3.0</v>
      </c>
      <c r="C15404" s="1" t="s">
        <v>32497</v>
      </c>
      <c r="D15404" s="1" t="s">
        <v>32498</v>
      </c>
      <c r="E15404" s="1" t="s">
        <v>125</v>
      </c>
      <c r="F15404" s="1" t="s">
        <v>110</v>
      </c>
      <c r="G15404" s="1" t="str">
        <f>IFERROR(__xludf.DUMMYFUNCTION("GOOGLETRANSLATE(D15404,""fr"",""en"")"),"#VALUE!")</f>
        <v>#VALUE!</v>
      </c>
    </row>
    <row r="15405" ht="15.75" customHeight="1">
      <c r="A15405" s="1" t="s">
        <v>876</v>
      </c>
      <c r="B15405" s="1">
        <v>5.0</v>
      </c>
      <c r="C15405" s="1" t="s">
        <v>32499</v>
      </c>
      <c r="D15405" s="1" t="s">
        <v>32500</v>
      </c>
      <c r="E15405" s="1" t="s">
        <v>21</v>
      </c>
      <c r="F15405" s="1" t="s">
        <v>11</v>
      </c>
      <c r="G15405" s="1" t="str">
        <f>IFERROR(__xludf.DUMMYFUNCTION("GOOGLETRANSLATE(D15405,""fr"",""en"")"),"#VALUE!")</f>
        <v>#VALUE!</v>
      </c>
    </row>
    <row r="15406" ht="15.75" customHeight="1">
      <c r="A15406" s="1" t="s">
        <v>1110</v>
      </c>
      <c r="B15406" s="1">
        <v>4.0</v>
      </c>
      <c r="C15406" s="1" t="s">
        <v>32501</v>
      </c>
      <c r="D15406" s="1" t="s">
        <v>32502</v>
      </c>
      <c r="E15406" s="1" t="s">
        <v>21</v>
      </c>
      <c r="F15406" s="1" t="s">
        <v>11</v>
      </c>
      <c r="G15406" s="1" t="str">
        <f>IFERROR(__xludf.DUMMYFUNCTION("GOOGLETRANSLATE(D15406,""fr"",""en"")"),"#VALUE!")</f>
        <v>#VALUE!</v>
      </c>
    </row>
    <row r="15407" ht="15.75" customHeight="1">
      <c r="A15407" s="1" t="s">
        <v>2165</v>
      </c>
      <c r="B15407" s="1">
        <v>3.0</v>
      </c>
      <c r="C15407" s="1" t="s">
        <v>32503</v>
      </c>
      <c r="D15407" s="1" t="s">
        <v>32504</v>
      </c>
      <c r="E15407" s="1" t="s">
        <v>52</v>
      </c>
      <c r="F15407" s="1" t="s">
        <v>11</v>
      </c>
      <c r="G15407" s="1" t="str">
        <f>IFERROR(__xludf.DUMMYFUNCTION("GOOGLETRANSLATE(D15407,""fr"",""en"")"),"#VALUE!")</f>
        <v>#VALUE!</v>
      </c>
    </row>
    <row r="15408" ht="15.75" customHeight="1">
      <c r="A15408" s="1" t="s">
        <v>955</v>
      </c>
      <c r="B15408" s="1">
        <v>3.0</v>
      </c>
      <c r="C15408" s="1" t="s">
        <v>32505</v>
      </c>
      <c r="D15408" s="1" t="s">
        <v>32506</v>
      </c>
      <c r="E15408" s="1" t="s">
        <v>10</v>
      </c>
      <c r="F15408" s="1" t="s">
        <v>11</v>
      </c>
      <c r="G15408" s="1" t="str">
        <f>IFERROR(__xludf.DUMMYFUNCTION("GOOGLETRANSLATE(D15408,""fr"",""en"")"),"#VALUE!")</f>
        <v>#VALUE!</v>
      </c>
    </row>
    <row r="15409" ht="15.75" customHeight="1">
      <c r="A15409" s="1" t="s">
        <v>2424</v>
      </c>
      <c r="B15409" s="1">
        <v>1.0</v>
      </c>
      <c r="C15409" s="1" t="s">
        <v>32507</v>
      </c>
      <c r="D15409" s="1" t="s">
        <v>32508</v>
      </c>
      <c r="E15409" s="1" t="s">
        <v>226</v>
      </c>
      <c r="F15409" s="1" t="s">
        <v>110</v>
      </c>
      <c r="G15409" s="1" t="str">
        <f>IFERROR(__xludf.DUMMYFUNCTION("GOOGLETRANSLATE(D15409,""fr"",""en"")"),"#VALUE!")</f>
        <v>#VALUE!</v>
      </c>
    </row>
    <row r="15410" ht="15.75" customHeight="1">
      <c r="A15410" s="1" t="s">
        <v>4510</v>
      </c>
      <c r="B15410" s="1">
        <v>4.0</v>
      </c>
      <c r="C15410" s="1" t="s">
        <v>32509</v>
      </c>
      <c r="D15410" s="1" t="s">
        <v>32510</v>
      </c>
      <c r="E15410" s="1" t="s">
        <v>29</v>
      </c>
      <c r="F15410" s="1" t="s">
        <v>30</v>
      </c>
      <c r="G15410" s="1" t="str">
        <f>IFERROR(__xludf.DUMMYFUNCTION("GOOGLETRANSLATE(D15410,""fr"",""en"")"),"#VALUE!")</f>
        <v>#VALUE!</v>
      </c>
    </row>
    <row r="15411" ht="15.75" customHeight="1">
      <c r="A15411" s="1" t="s">
        <v>564</v>
      </c>
      <c r="B15411" s="1">
        <v>3.0</v>
      </c>
      <c r="C15411" s="1" t="s">
        <v>32511</v>
      </c>
      <c r="D15411" s="1" t="s">
        <v>32512</v>
      </c>
      <c r="E15411" s="1" t="s">
        <v>10</v>
      </c>
      <c r="F15411" s="1" t="s">
        <v>11</v>
      </c>
      <c r="G15411" s="1" t="str">
        <f>IFERROR(__xludf.DUMMYFUNCTION("GOOGLETRANSLATE(D15411,""fr"",""en"")"),"#VALUE!")</f>
        <v>#VALUE!</v>
      </c>
    </row>
    <row r="15412" ht="15.75" customHeight="1">
      <c r="A15412" s="1" t="s">
        <v>214</v>
      </c>
      <c r="B15412" s="1">
        <v>4.0</v>
      </c>
      <c r="C15412" s="1" t="s">
        <v>32513</v>
      </c>
      <c r="D15412" s="1" t="s">
        <v>32514</v>
      </c>
      <c r="E15412" s="1" t="s">
        <v>10</v>
      </c>
      <c r="F15412" s="1" t="s">
        <v>11</v>
      </c>
      <c r="G15412" s="1" t="str">
        <f>IFERROR(__xludf.DUMMYFUNCTION("GOOGLETRANSLATE(D15412,""fr"",""en"")"),"#VALUE!")</f>
        <v>#VALUE!</v>
      </c>
    </row>
    <row r="15413" ht="15.75" customHeight="1">
      <c r="A15413" s="1" t="s">
        <v>585</v>
      </c>
      <c r="B15413" s="1">
        <v>4.0</v>
      </c>
      <c r="C15413" s="1" t="s">
        <v>32515</v>
      </c>
      <c r="D15413" s="1" t="s">
        <v>32516</v>
      </c>
      <c r="E15413" s="1" t="s">
        <v>10</v>
      </c>
      <c r="F15413" s="1" t="s">
        <v>11</v>
      </c>
      <c r="G15413" s="1" t="str">
        <f>IFERROR(__xludf.DUMMYFUNCTION("GOOGLETRANSLATE(D15413,""fr"",""en"")"),"#VALUE!")</f>
        <v>#VALUE!</v>
      </c>
    </row>
    <row r="15414" ht="15.75" customHeight="1">
      <c r="A15414" s="1" t="s">
        <v>317</v>
      </c>
      <c r="B15414" s="1">
        <v>1.0</v>
      </c>
      <c r="C15414" s="1" t="s">
        <v>32517</v>
      </c>
      <c r="D15414" s="1" t="s">
        <v>32518</v>
      </c>
      <c r="E15414" s="1" t="s">
        <v>52</v>
      </c>
      <c r="F15414" s="1" t="s">
        <v>11</v>
      </c>
      <c r="G15414" s="1" t="str">
        <f>IFERROR(__xludf.DUMMYFUNCTION("GOOGLETRANSLATE(D15414,""fr"",""en"")"),"#VALUE!")</f>
        <v>#VALUE!</v>
      </c>
    </row>
    <row r="15415" ht="15.75" customHeight="1">
      <c r="A15415" s="1" t="s">
        <v>729</v>
      </c>
      <c r="B15415" s="1">
        <v>5.0</v>
      </c>
      <c r="C15415" s="1" t="s">
        <v>32519</v>
      </c>
      <c r="D15415" s="1" t="s">
        <v>32520</v>
      </c>
      <c r="E15415" s="1" t="s">
        <v>52</v>
      </c>
      <c r="F15415" s="1" t="s">
        <v>11</v>
      </c>
      <c r="G15415" s="1" t="str">
        <f>IFERROR(__xludf.DUMMYFUNCTION("GOOGLETRANSLATE(D15415,""fr"",""en"")"),"#VALUE!")</f>
        <v>#VALUE!</v>
      </c>
    </row>
    <row r="15416" ht="15.75" customHeight="1">
      <c r="A15416" s="1" t="s">
        <v>1235</v>
      </c>
      <c r="B15416" s="1">
        <v>5.0</v>
      </c>
      <c r="C15416" s="1" t="s">
        <v>32521</v>
      </c>
      <c r="D15416" s="1" t="s">
        <v>32522</v>
      </c>
      <c r="E15416" s="1" t="s">
        <v>21</v>
      </c>
      <c r="F15416" s="1" t="s">
        <v>11</v>
      </c>
      <c r="G15416" s="1" t="str">
        <f>IFERROR(__xludf.DUMMYFUNCTION("GOOGLETRANSLATE(D15416,""fr"",""en"")"),"#VALUE!")</f>
        <v>#VALUE!</v>
      </c>
    </row>
    <row r="15417" ht="15.75" customHeight="1">
      <c r="A15417" s="1" t="s">
        <v>4427</v>
      </c>
      <c r="B15417" s="1">
        <v>2.0</v>
      </c>
      <c r="C15417" s="1" t="s">
        <v>32523</v>
      </c>
      <c r="D15417" s="1" t="s">
        <v>32524</v>
      </c>
      <c r="E15417" s="1" t="s">
        <v>423</v>
      </c>
      <c r="F15417" s="1" t="s">
        <v>30</v>
      </c>
      <c r="G15417" s="1" t="str">
        <f>IFERROR(__xludf.DUMMYFUNCTION("GOOGLETRANSLATE(D15417,""fr"",""en"")"),"#VALUE!")</f>
        <v>#VALUE!</v>
      </c>
    </row>
    <row r="15418" ht="15.75" customHeight="1">
      <c r="A15418" s="1" t="s">
        <v>603</v>
      </c>
      <c r="B15418" s="1">
        <v>4.0</v>
      </c>
      <c r="C15418" s="1" t="s">
        <v>32525</v>
      </c>
      <c r="D15418" s="1" t="s">
        <v>32526</v>
      </c>
      <c r="E15418" s="1" t="s">
        <v>21</v>
      </c>
      <c r="F15418" s="1" t="s">
        <v>11</v>
      </c>
      <c r="G15418" s="1" t="str">
        <f>IFERROR(__xludf.DUMMYFUNCTION("GOOGLETRANSLATE(D15418,""fr"",""en"")"),"#VALUE!")</f>
        <v>#VALUE!</v>
      </c>
    </row>
    <row r="15419" ht="15.75" customHeight="1">
      <c r="A15419" s="1" t="s">
        <v>214</v>
      </c>
      <c r="B15419" s="1">
        <v>4.0</v>
      </c>
      <c r="C15419" s="1" t="s">
        <v>32527</v>
      </c>
      <c r="D15419" s="1" t="s">
        <v>32528</v>
      </c>
      <c r="E15419" s="1" t="s">
        <v>176</v>
      </c>
      <c r="F15419" s="1" t="s">
        <v>66</v>
      </c>
      <c r="G15419" s="1" t="str">
        <f>IFERROR(__xludf.DUMMYFUNCTION("GOOGLETRANSLATE(D15419,""fr"",""en"")"),"#VALUE!")</f>
        <v>#VALUE!</v>
      </c>
    </row>
    <row r="15420" ht="15.75" customHeight="1">
      <c r="A15420" s="1" t="s">
        <v>10817</v>
      </c>
      <c r="B15420" s="1">
        <v>4.0</v>
      </c>
      <c r="C15420" s="1" t="s">
        <v>32529</v>
      </c>
      <c r="D15420" s="1" t="s">
        <v>32530</v>
      </c>
      <c r="E15420" s="1" t="s">
        <v>614</v>
      </c>
      <c r="F15420" s="1" t="s">
        <v>30</v>
      </c>
      <c r="G15420" s="1" t="str">
        <f>IFERROR(__xludf.DUMMYFUNCTION("GOOGLETRANSLATE(D15420,""fr"",""en"")"),"#VALUE!")</f>
        <v>#VALUE!</v>
      </c>
    </row>
    <row r="15421" ht="15.75" customHeight="1">
      <c r="A15421" s="1" t="s">
        <v>3868</v>
      </c>
      <c r="B15421" s="1">
        <v>5.0</v>
      </c>
      <c r="C15421" s="1" t="s">
        <v>32531</v>
      </c>
      <c r="D15421" s="1" t="s">
        <v>32532</v>
      </c>
      <c r="E15421" s="1" t="s">
        <v>29</v>
      </c>
      <c r="F15421" s="1" t="s">
        <v>30</v>
      </c>
      <c r="G15421" s="1" t="str">
        <f>IFERROR(__xludf.DUMMYFUNCTION("GOOGLETRANSLATE(D15421,""fr"",""en"")"),"#VALUE!")</f>
        <v>#VALUE!</v>
      </c>
    </row>
    <row r="15422" ht="15.75" customHeight="1">
      <c r="A15422" s="1" t="s">
        <v>1562</v>
      </c>
      <c r="B15422" s="1">
        <v>4.0</v>
      </c>
      <c r="C15422" s="1" t="s">
        <v>32533</v>
      </c>
      <c r="D15422" s="1" t="s">
        <v>32534</v>
      </c>
      <c r="E15422" s="1" t="s">
        <v>176</v>
      </c>
      <c r="F15422" s="1" t="s">
        <v>66</v>
      </c>
      <c r="G15422" s="1" t="str">
        <f>IFERROR(__xludf.DUMMYFUNCTION("GOOGLETRANSLATE(D15422,""fr"",""en"")"),"#VALUE!")</f>
        <v>#VALUE!</v>
      </c>
    </row>
    <row r="15423" ht="15.75" customHeight="1">
      <c r="A15423" s="1" t="s">
        <v>8334</v>
      </c>
      <c r="B15423" s="1">
        <v>1.0</v>
      </c>
      <c r="C15423" s="1" t="s">
        <v>11103</v>
      </c>
      <c r="D15423" s="1" t="s">
        <v>32535</v>
      </c>
      <c r="E15423" s="1" t="s">
        <v>10</v>
      </c>
      <c r="F15423" s="1" t="s">
        <v>11</v>
      </c>
      <c r="G15423" s="1" t="str">
        <f>IFERROR(__xludf.DUMMYFUNCTION("GOOGLETRANSLATE(D15423,""fr"",""en"")"),"#VALUE!")</f>
        <v>#VALUE!</v>
      </c>
    </row>
    <row r="15424" ht="15.75" customHeight="1">
      <c r="A15424" s="1" t="s">
        <v>1663</v>
      </c>
      <c r="B15424" s="1">
        <v>1.0</v>
      </c>
      <c r="C15424" s="1" t="s">
        <v>32536</v>
      </c>
      <c r="D15424" s="1" t="s">
        <v>32537</v>
      </c>
      <c r="E15424" s="1" t="s">
        <v>273</v>
      </c>
      <c r="F15424" s="1" t="s">
        <v>11</v>
      </c>
      <c r="G15424" s="1" t="str">
        <f>IFERROR(__xludf.DUMMYFUNCTION("GOOGLETRANSLATE(D15424,""fr"",""en"")"),"#VALUE!")</f>
        <v>#VALUE!</v>
      </c>
    </row>
    <row r="15425" ht="15.75" customHeight="1">
      <c r="A15425" s="1" t="s">
        <v>988</v>
      </c>
      <c r="B15425" s="1">
        <v>5.0</v>
      </c>
      <c r="C15425" s="1" t="s">
        <v>32538</v>
      </c>
      <c r="D15425" s="1" t="s">
        <v>32539</v>
      </c>
      <c r="E15425" s="1" t="s">
        <v>169</v>
      </c>
      <c r="F15425" s="1" t="s">
        <v>11</v>
      </c>
      <c r="G15425" s="1" t="str">
        <f>IFERROR(__xludf.DUMMYFUNCTION("GOOGLETRANSLATE(D15425,""fr"",""en"")"),"#VALUE!")</f>
        <v>#VALUE!</v>
      </c>
    </row>
    <row r="15426" ht="15.75" customHeight="1">
      <c r="A15426" s="1" t="s">
        <v>558</v>
      </c>
      <c r="B15426" s="1">
        <v>5.0</v>
      </c>
      <c r="C15426" s="1" t="s">
        <v>32540</v>
      </c>
      <c r="D15426" s="1" t="s">
        <v>32541</v>
      </c>
      <c r="E15426" s="1" t="s">
        <v>176</v>
      </c>
      <c r="F15426" s="1" t="s">
        <v>66</v>
      </c>
      <c r="G15426" s="1" t="str">
        <f>IFERROR(__xludf.DUMMYFUNCTION("GOOGLETRANSLATE(D15426,""fr"",""en"")"),"#VALUE!")</f>
        <v>#VALUE!</v>
      </c>
    </row>
    <row r="15427" ht="15.75" customHeight="1">
      <c r="A15427" s="1" t="s">
        <v>3874</v>
      </c>
      <c r="B15427" s="1">
        <v>2.0</v>
      </c>
      <c r="C15427" s="1" t="s">
        <v>32542</v>
      </c>
      <c r="D15427" s="1" t="s">
        <v>32543</v>
      </c>
      <c r="E15427" s="1" t="s">
        <v>52</v>
      </c>
      <c r="F15427" s="1" t="s">
        <v>110</v>
      </c>
      <c r="G15427" s="1" t="str">
        <f>IFERROR(__xludf.DUMMYFUNCTION("GOOGLETRANSLATE(D15427,""fr"",""en"")"),"#VALUE!")</f>
        <v>#VALUE!</v>
      </c>
    </row>
    <row r="15428" ht="15.75" customHeight="1">
      <c r="A15428" s="1" t="s">
        <v>19731</v>
      </c>
      <c r="B15428" s="1">
        <v>2.0</v>
      </c>
      <c r="C15428" s="1" t="s">
        <v>32544</v>
      </c>
      <c r="D15428" s="1" t="s">
        <v>32545</v>
      </c>
      <c r="E15428" s="1" t="s">
        <v>280</v>
      </c>
      <c r="F15428" s="1" t="s">
        <v>11</v>
      </c>
      <c r="G15428" s="1" t="str">
        <f>IFERROR(__xludf.DUMMYFUNCTION("GOOGLETRANSLATE(D15428,""fr"",""en"")"),"#VALUE!")</f>
        <v>#VALUE!</v>
      </c>
    </row>
    <row r="15429" ht="15.75" customHeight="1">
      <c r="A15429" s="1" t="s">
        <v>2402</v>
      </c>
      <c r="B15429" s="1">
        <v>1.0</v>
      </c>
      <c r="C15429" s="1" t="s">
        <v>32546</v>
      </c>
      <c r="D15429" s="1" t="s">
        <v>32547</v>
      </c>
      <c r="E15429" s="1" t="s">
        <v>52</v>
      </c>
      <c r="F15429" s="1" t="s">
        <v>11</v>
      </c>
      <c r="G15429" s="1" t="str">
        <f>IFERROR(__xludf.DUMMYFUNCTION("GOOGLETRANSLATE(D15429,""fr"",""en"")"),"#VALUE!")</f>
        <v>#VALUE!</v>
      </c>
    </row>
    <row r="15430" ht="15.75" customHeight="1">
      <c r="A15430" s="1" t="s">
        <v>97</v>
      </c>
      <c r="B15430" s="1">
        <v>4.0</v>
      </c>
      <c r="C15430" s="1" t="s">
        <v>32548</v>
      </c>
      <c r="D15430" s="1" t="s">
        <v>32549</v>
      </c>
      <c r="E15430" s="1" t="s">
        <v>10</v>
      </c>
      <c r="F15430" s="1" t="s">
        <v>11</v>
      </c>
      <c r="G15430" s="1" t="str">
        <f>IFERROR(__xludf.DUMMYFUNCTION("GOOGLETRANSLATE(D15430,""fr"",""en"")"),"#VALUE!")</f>
        <v>#VALUE!</v>
      </c>
    </row>
    <row r="15431" ht="15.75" customHeight="1">
      <c r="A15431" s="1" t="s">
        <v>6154</v>
      </c>
      <c r="B15431" s="1">
        <v>4.0</v>
      </c>
      <c r="C15431" s="1" t="s">
        <v>32550</v>
      </c>
      <c r="D15431" s="1" t="s">
        <v>32551</v>
      </c>
      <c r="E15431" s="1" t="s">
        <v>250</v>
      </c>
      <c r="F15431" s="1" t="s">
        <v>30</v>
      </c>
      <c r="G15431" s="1" t="str">
        <f>IFERROR(__xludf.DUMMYFUNCTION("GOOGLETRANSLATE(D15431,""fr"",""en"")"),"I do not understand all these negative opinions, for more than 40 years I have been a member of this mutual and I have never encountered problems, whether in terms of contacts, reimbursements or quotes. I wanted to see ""elsewhere"" sometimes to compare a"&amp;"nd each time I kept my mutual harmony contract, because ""quality/price"" relationship this mutual is at the top.")</f>
        <v>I do not understand all these negative opinions, for more than 40 years I have been a member of this mutual and I have never encountered problems, whether in terms of contacts, reimbursements or quotes. I wanted to see "elsewhere" sometimes to compare and each time I kept my mutual harmony contract, because "quality/price" relationship this mutual is at the top.</v>
      </c>
    </row>
    <row r="15432" ht="15.75" customHeight="1">
      <c r="A15432" s="1" t="s">
        <v>24440</v>
      </c>
      <c r="B15432" s="1">
        <v>2.0</v>
      </c>
      <c r="C15432" s="1" t="s">
        <v>32552</v>
      </c>
      <c r="D15432" s="1" t="s">
        <v>32553</v>
      </c>
      <c r="E15432" s="1" t="s">
        <v>280</v>
      </c>
      <c r="F15432" s="1" t="s">
        <v>11</v>
      </c>
      <c r="G15432" s="1" t="str">
        <f>IFERROR(__xludf.DUMMYFUNCTION("GOOGLETRANSLATE(D15432,""fr"",""en"")"),"#VALUE!")</f>
        <v>#VALUE!</v>
      </c>
    </row>
    <row r="15433" ht="15.75" customHeight="1">
      <c r="A15433" s="1" t="s">
        <v>1317</v>
      </c>
      <c r="B15433" s="1">
        <v>5.0</v>
      </c>
      <c r="C15433" s="1" t="s">
        <v>32554</v>
      </c>
      <c r="D15433" s="1" t="s">
        <v>32555</v>
      </c>
      <c r="E15433" s="1" t="s">
        <v>10</v>
      </c>
      <c r="F15433" s="1" t="s">
        <v>11</v>
      </c>
      <c r="G15433" s="1" t="str">
        <f>IFERROR(__xludf.DUMMYFUNCTION("GOOGLETRANSLATE(D15433,""fr"",""en"")"),"#VALUE!")</f>
        <v>#VALUE!</v>
      </c>
    </row>
    <row r="15434" ht="15.75" customHeight="1">
      <c r="A15434" s="1" t="s">
        <v>11406</v>
      </c>
      <c r="B15434" s="1">
        <v>4.0</v>
      </c>
      <c r="C15434" s="1" t="s">
        <v>32556</v>
      </c>
      <c r="D15434" s="1" t="s">
        <v>32557</v>
      </c>
      <c r="E15434" s="1" t="s">
        <v>10</v>
      </c>
      <c r="F15434" s="1" t="s">
        <v>11</v>
      </c>
      <c r="G15434" s="1" t="str">
        <f>IFERROR(__xludf.DUMMYFUNCTION("GOOGLETRANSLATE(D15434,""fr"",""en"")"),"#VALUE!")</f>
        <v>#VALUE!</v>
      </c>
    </row>
    <row r="15435" ht="15.75" customHeight="1">
      <c r="A15435" s="1" t="s">
        <v>2806</v>
      </c>
      <c r="B15435" s="1">
        <v>4.0</v>
      </c>
      <c r="C15435" s="1" t="s">
        <v>32558</v>
      </c>
      <c r="D15435" s="1" t="s">
        <v>32559</v>
      </c>
      <c r="E15435" s="1" t="s">
        <v>554</v>
      </c>
      <c r="F15435" s="1" t="s">
        <v>30</v>
      </c>
      <c r="G15435" s="1" t="str">
        <f>IFERROR(__xludf.DUMMYFUNCTION("GOOGLETRANSLATE(D15435,""fr"",""en"")"),"#VALUE!")</f>
        <v>#VALUE!</v>
      </c>
    </row>
    <row r="15436" ht="15.75" customHeight="1">
      <c r="A15436" s="1" t="s">
        <v>2866</v>
      </c>
      <c r="B15436" s="1">
        <v>2.0</v>
      </c>
      <c r="C15436" s="1" t="s">
        <v>32560</v>
      </c>
      <c r="D15436" s="1" t="s">
        <v>32561</v>
      </c>
      <c r="E15436" s="1" t="s">
        <v>29</v>
      </c>
      <c r="F15436" s="1" t="s">
        <v>30</v>
      </c>
      <c r="G15436" s="1" t="str">
        <f>IFERROR(__xludf.DUMMYFUNCTION("GOOGLETRANSLATE(D15436,""fr"",""en"")"),"#VALUE!")</f>
        <v>#VALUE!</v>
      </c>
    </row>
    <row r="15437" ht="15.75" customHeight="1">
      <c r="A15437" s="1" t="s">
        <v>311</v>
      </c>
      <c r="B15437" s="1">
        <v>1.0</v>
      </c>
      <c r="C15437" s="1" t="s">
        <v>10496</v>
      </c>
      <c r="D15437" s="1" t="s">
        <v>32562</v>
      </c>
      <c r="E15437" s="1" t="s">
        <v>614</v>
      </c>
      <c r="F15437" s="1" t="s">
        <v>30</v>
      </c>
      <c r="G15437" s="1" t="str">
        <f>IFERROR(__xludf.DUMMYFUNCTION("GOOGLETRANSLATE(D15437,""fr"",""en"")"),"#VALUE!")</f>
        <v>#VALUE!</v>
      </c>
    </row>
    <row r="15438" ht="15.75" customHeight="1">
      <c r="A15438" s="1" t="s">
        <v>8650</v>
      </c>
      <c r="B15438" s="1">
        <v>1.0</v>
      </c>
      <c r="C15438" s="1" t="s">
        <v>32563</v>
      </c>
      <c r="D15438" s="1" t="s">
        <v>32564</v>
      </c>
      <c r="E15438" s="1" t="s">
        <v>254</v>
      </c>
      <c r="F15438" s="1" t="s">
        <v>66</v>
      </c>
      <c r="G15438" s="1" t="str">
        <f>IFERROR(__xludf.DUMMYFUNCTION("GOOGLETRANSLATE(D15438,""fr"",""en"")"),"#VALUE!")</f>
        <v>#VALUE!</v>
      </c>
    </row>
    <row r="15439" ht="15.75" customHeight="1">
      <c r="A15439" s="1" t="s">
        <v>710</v>
      </c>
      <c r="B15439" s="1">
        <v>5.0</v>
      </c>
      <c r="C15439" s="1" t="s">
        <v>32565</v>
      </c>
      <c r="D15439" s="1" t="s">
        <v>32566</v>
      </c>
      <c r="E15439" s="1" t="s">
        <v>21</v>
      </c>
      <c r="F15439" s="1" t="s">
        <v>11</v>
      </c>
      <c r="G15439" s="1" t="str">
        <f>IFERROR(__xludf.DUMMYFUNCTION("GOOGLETRANSLATE(D15439,""fr"",""en"")"),"#VALUE!")</f>
        <v>#VALUE!</v>
      </c>
    </row>
    <row r="15440" ht="15.75" customHeight="1">
      <c r="A15440" s="1" t="s">
        <v>7603</v>
      </c>
      <c r="B15440" s="1">
        <v>2.0</v>
      </c>
      <c r="C15440" s="1" t="s">
        <v>32567</v>
      </c>
      <c r="D15440" s="1" t="s">
        <v>32568</v>
      </c>
      <c r="E15440" s="1" t="s">
        <v>226</v>
      </c>
      <c r="F15440" s="1" t="s">
        <v>110</v>
      </c>
      <c r="G15440" s="1" t="str">
        <f>IFERROR(__xludf.DUMMYFUNCTION("GOOGLETRANSLATE(D15440,""fr"",""en"")"),"#VALUE!")</f>
        <v>#VALUE!</v>
      </c>
    </row>
    <row r="15441" ht="15.75" customHeight="1">
      <c r="A15441" s="1" t="s">
        <v>585</v>
      </c>
      <c r="B15441" s="1">
        <v>4.0</v>
      </c>
      <c r="C15441" s="1" t="s">
        <v>32569</v>
      </c>
      <c r="D15441" s="1" t="s">
        <v>32570</v>
      </c>
      <c r="E15441" s="1" t="s">
        <v>21</v>
      </c>
      <c r="F15441" s="1" t="s">
        <v>11</v>
      </c>
      <c r="G15441" s="1" t="str">
        <f>IFERROR(__xludf.DUMMYFUNCTION("GOOGLETRANSLATE(D15441,""fr"",""en"")"),"#VALUE!")</f>
        <v>#VALUE!</v>
      </c>
    </row>
    <row r="15442" ht="15.75" customHeight="1">
      <c r="A15442" s="1" t="s">
        <v>18923</v>
      </c>
      <c r="B15442" s="1">
        <v>1.0</v>
      </c>
      <c r="C15442" s="1" t="s">
        <v>32571</v>
      </c>
      <c r="D15442" s="1" t="s">
        <v>32572</v>
      </c>
      <c r="E15442" s="1" t="s">
        <v>273</v>
      </c>
      <c r="F15442" s="1" t="s">
        <v>11</v>
      </c>
      <c r="G15442" s="1" t="str">
        <f>IFERROR(__xludf.DUMMYFUNCTION("GOOGLETRANSLATE(D15442,""fr"",""en"")"),"#VALUE!")</f>
        <v>#VALUE!</v>
      </c>
    </row>
    <row r="15443" ht="15.75" customHeight="1">
      <c r="A15443" s="1" t="s">
        <v>2022</v>
      </c>
      <c r="B15443" s="1">
        <v>4.0</v>
      </c>
      <c r="C15443" s="1" t="s">
        <v>32573</v>
      </c>
      <c r="D15443" s="1" t="s">
        <v>32574</v>
      </c>
      <c r="E15443" s="1" t="s">
        <v>65</v>
      </c>
      <c r="F15443" s="1" t="s">
        <v>66</v>
      </c>
      <c r="G15443" s="1" t="str">
        <f>IFERROR(__xludf.DUMMYFUNCTION("GOOGLETRANSLATE(D15443,""fr"",""en"")"),"#VALUE!")</f>
        <v>#VALUE!</v>
      </c>
    </row>
    <row r="15444" ht="15.75" customHeight="1">
      <c r="A15444" s="1" t="s">
        <v>3209</v>
      </c>
      <c r="B15444" s="1">
        <v>2.0</v>
      </c>
      <c r="C15444" s="1" t="s">
        <v>32575</v>
      </c>
      <c r="D15444" s="1" t="s">
        <v>32576</v>
      </c>
      <c r="E15444" s="1" t="s">
        <v>34</v>
      </c>
      <c r="F15444" s="1" t="s">
        <v>30</v>
      </c>
      <c r="G15444" s="1" t="str">
        <f>IFERROR(__xludf.DUMMYFUNCTION("GOOGLETRANSLATE(D15444,""fr"",""en"")"),"#VALUE!")</f>
        <v>#VALUE!</v>
      </c>
    </row>
    <row r="15445" ht="15.75" customHeight="1">
      <c r="A15445" s="1" t="s">
        <v>1259</v>
      </c>
      <c r="B15445" s="1">
        <v>1.0</v>
      </c>
      <c r="C15445" s="1" t="s">
        <v>32577</v>
      </c>
      <c r="D15445" s="1" t="s">
        <v>32578</v>
      </c>
      <c r="E15445" s="1" t="s">
        <v>103</v>
      </c>
      <c r="F15445" s="1" t="s">
        <v>48</v>
      </c>
      <c r="G15445" s="1" t="str">
        <f>IFERROR(__xludf.DUMMYFUNCTION("GOOGLETRANSLATE(D15445,""fr"",""en"")"),"#VALUE!")</f>
        <v>#VALUE!</v>
      </c>
    </row>
    <row r="15446" ht="15.75" customHeight="1">
      <c r="A15446" s="1" t="s">
        <v>1799</v>
      </c>
      <c r="B15446" s="1">
        <v>1.0</v>
      </c>
      <c r="C15446" s="1" t="s">
        <v>32579</v>
      </c>
      <c r="D15446" s="1" t="s">
        <v>32580</v>
      </c>
      <c r="E15446" s="1" t="s">
        <v>296</v>
      </c>
      <c r="F15446" s="1" t="s">
        <v>11</v>
      </c>
      <c r="G15446" s="1" t="str">
        <f>IFERROR(__xludf.DUMMYFUNCTION("GOOGLETRANSLATE(D15446,""fr"",""en"")"),"#VALUE!")</f>
        <v>#VALUE!</v>
      </c>
    </row>
    <row r="15447" ht="15.75" customHeight="1">
      <c r="A15447" s="1" t="s">
        <v>692</v>
      </c>
      <c r="B15447" s="1">
        <v>1.0</v>
      </c>
      <c r="C15447" s="1" t="s">
        <v>32581</v>
      </c>
      <c r="D15447" s="1" t="s">
        <v>32582</v>
      </c>
      <c r="E15447" s="1" t="s">
        <v>21</v>
      </c>
      <c r="F15447" s="1" t="s">
        <v>11</v>
      </c>
      <c r="G15447" s="1" t="str">
        <f>IFERROR(__xludf.DUMMYFUNCTION("GOOGLETRANSLATE(D15447,""fr"",""en"")"),"#VALUE!")</f>
        <v>#VALUE!</v>
      </c>
    </row>
    <row r="15448" ht="15.75" customHeight="1">
      <c r="A15448" s="1" t="s">
        <v>698</v>
      </c>
      <c r="B15448" s="1">
        <v>2.0</v>
      </c>
      <c r="C15448" s="1" t="s">
        <v>32583</v>
      </c>
      <c r="D15448" s="1" t="s">
        <v>32584</v>
      </c>
      <c r="E15448" s="1" t="s">
        <v>169</v>
      </c>
      <c r="F15448" s="1" t="s">
        <v>11</v>
      </c>
      <c r="G15448" s="1" t="str">
        <f>IFERROR(__xludf.DUMMYFUNCTION("GOOGLETRANSLATE(D15448,""fr"",""en"")"),"#VALUE!")</f>
        <v>#VALUE!</v>
      </c>
    </row>
    <row r="15449" ht="15.75" customHeight="1">
      <c r="A15449" s="1" t="s">
        <v>4334</v>
      </c>
      <c r="B15449" s="1">
        <v>3.0</v>
      </c>
      <c r="C15449" s="1" t="s">
        <v>32585</v>
      </c>
      <c r="D15449" s="1" t="s">
        <v>32586</v>
      </c>
      <c r="E15449" s="1" t="s">
        <v>25</v>
      </c>
      <c r="F15449" s="1" t="s">
        <v>11</v>
      </c>
      <c r="G15449" s="1" t="str">
        <f>IFERROR(__xludf.DUMMYFUNCTION("GOOGLETRANSLATE(D15449,""fr"",""en"")"),"#VALUE!")</f>
        <v>#VALUE!</v>
      </c>
    </row>
    <row r="15450" ht="15.75" customHeight="1">
      <c r="A15450" s="1" t="s">
        <v>10810</v>
      </c>
      <c r="B15450" s="1">
        <v>1.0</v>
      </c>
      <c r="C15450" s="1" t="s">
        <v>32587</v>
      </c>
      <c r="D15450" s="1" t="s">
        <v>32588</v>
      </c>
      <c r="E15450" s="1" t="s">
        <v>575</v>
      </c>
      <c r="F15450" s="1" t="s">
        <v>48</v>
      </c>
      <c r="G15450" s="1" t="str">
        <f>IFERROR(__xludf.DUMMYFUNCTION("GOOGLETRANSLATE(D15450,""fr"",""en"")"),"#VALUE!")</f>
        <v>#VALUE!</v>
      </c>
    </row>
    <row r="15451" ht="15.75" customHeight="1">
      <c r="A15451" s="1" t="s">
        <v>414</v>
      </c>
      <c r="B15451" s="1">
        <v>4.0</v>
      </c>
      <c r="C15451" s="1" t="s">
        <v>32589</v>
      </c>
      <c r="D15451" s="1" t="s">
        <v>32590</v>
      </c>
      <c r="E15451" s="1" t="s">
        <v>21</v>
      </c>
      <c r="F15451" s="1" t="s">
        <v>11</v>
      </c>
      <c r="G15451" s="1" t="str">
        <f>IFERROR(__xludf.DUMMYFUNCTION("GOOGLETRANSLATE(D15451,""fr"",""en"")"),"#VALUE!")</f>
        <v>#VALUE!</v>
      </c>
    </row>
    <row r="15452" ht="15.75" customHeight="1">
      <c r="A15452" s="1" t="s">
        <v>1434</v>
      </c>
      <c r="B15452" s="1">
        <v>4.0</v>
      </c>
      <c r="C15452" s="1" t="s">
        <v>32591</v>
      </c>
      <c r="D15452" s="1" t="s">
        <v>32592</v>
      </c>
      <c r="E15452" s="1" t="s">
        <v>273</v>
      </c>
      <c r="F15452" s="1" t="s">
        <v>11</v>
      </c>
      <c r="G15452" s="1" t="str">
        <f>IFERROR(__xludf.DUMMYFUNCTION("GOOGLETRANSLATE(D15452,""fr"",""en"")"),"#VALUE!")</f>
        <v>#VALUE!</v>
      </c>
    </row>
    <row r="15453" ht="15.75" customHeight="1">
      <c r="A15453" s="1" t="s">
        <v>673</v>
      </c>
      <c r="B15453" s="1">
        <v>1.0</v>
      </c>
      <c r="C15453" s="1" t="s">
        <v>32593</v>
      </c>
      <c r="D15453" s="1" t="s">
        <v>32594</v>
      </c>
      <c r="E15453" s="1" t="s">
        <v>10</v>
      </c>
      <c r="F15453" s="1" t="s">
        <v>11</v>
      </c>
      <c r="G15453" s="1" t="str">
        <f>IFERROR(__xludf.DUMMYFUNCTION("GOOGLETRANSLATE(D15453,""fr"",""en"")"),"#VALUE!")</f>
        <v>#VALUE!</v>
      </c>
    </row>
    <row r="15454" ht="15.75" customHeight="1">
      <c r="A15454" s="1" t="s">
        <v>2165</v>
      </c>
      <c r="B15454" s="1">
        <v>1.0</v>
      </c>
      <c r="C15454" s="1" t="s">
        <v>32595</v>
      </c>
      <c r="D15454" s="1" t="s">
        <v>32596</v>
      </c>
      <c r="E15454" s="1" t="s">
        <v>169</v>
      </c>
      <c r="F15454" s="1" t="s">
        <v>110</v>
      </c>
      <c r="G15454" s="1" t="str">
        <f>IFERROR(__xludf.DUMMYFUNCTION("GOOGLETRANSLATE(D15454,""fr"",""en"")"),"#VALUE!")</f>
        <v>#VALUE!</v>
      </c>
    </row>
    <row r="15455" ht="15.75" customHeight="1">
      <c r="A15455" s="1" t="s">
        <v>988</v>
      </c>
      <c r="B15455" s="1">
        <v>5.0</v>
      </c>
      <c r="C15455" s="1" t="s">
        <v>32597</v>
      </c>
      <c r="D15455" s="1" t="s">
        <v>32598</v>
      </c>
      <c r="E15455" s="1" t="s">
        <v>448</v>
      </c>
      <c r="F15455" s="1" t="s">
        <v>84</v>
      </c>
      <c r="G15455" s="1" t="str">
        <f>IFERROR(__xludf.DUMMYFUNCTION("GOOGLETRANSLATE(D15455,""fr"",""en"")"),"#VALUE!")</f>
        <v>#VALUE!</v>
      </c>
    </row>
    <row r="15456" ht="15.75" customHeight="1">
      <c r="A15456" s="1" t="s">
        <v>3985</v>
      </c>
      <c r="B15456" s="1">
        <v>1.0</v>
      </c>
      <c r="C15456" s="1" t="s">
        <v>1839</v>
      </c>
      <c r="D15456" s="1" t="s">
        <v>32599</v>
      </c>
      <c r="E15456" s="1" t="s">
        <v>109</v>
      </c>
      <c r="F15456" s="1" t="s">
        <v>11</v>
      </c>
      <c r="G15456" s="1" t="str">
        <f>IFERROR(__xludf.DUMMYFUNCTION("GOOGLETRANSLATE(D15456,""fr"",""en"")"),"#VALUE!")</f>
        <v>#VALUE!</v>
      </c>
    </row>
    <row r="15457" ht="15.75" customHeight="1">
      <c r="A15457" s="1" t="s">
        <v>147</v>
      </c>
      <c r="B15457" s="1">
        <v>5.0</v>
      </c>
      <c r="C15457" s="1" t="s">
        <v>32600</v>
      </c>
      <c r="D15457" s="1" t="s">
        <v>32601</v>
      </c>
      <c r="E15457" s="1" t="s">
        <v>10</v>
      </c>
      <c r="F15457" s="1" t="s">
        <v>11</v>
      </c>
      <c r="G15457" s="1" t="str">
        <f>IFERROR(__xludf.DUMMYFUNCTION("GOOGLETRANSLATE(D15457,""fr"",""en"")"),"#VALUE!")</f>
        <v>#VALUE!</v>
      </c>
    </row>
    <row r="15458" ht="15.75" customHeight="1">
      <c r="A15458" s="1" t="s">
        <v>1062</v>
      </c>
      <c r="B15458" s="1">
        <v>1.0</v>
      </c>
      <c r="C15458" s="1" t="s">
        <v>18991</v>
      </c>
      <c r="D15458" s="1" t="s">
        <v>32602</v>
      </c>
      <c r="E15458" s="1" t="s">
        <v>52</v>
      </c>
      <c r="F15458" s="1" t="s">
        <v>11</v>
      </c>
      <c r="G15458" s="1" t="str">
        <f>IFERROR(__xludf.DUMMYFUNCTION("GOOGLETRANSLATE(D15458,""fr"",""en"")"),"#VALUE!")</f>
        <v>#VALUE!</v>
      </c>
    </row>
    <row r="15459" ht="15.75" customHeight="1">
      <c r="A15459" s="1" t="s">
        <v>1482</v>
      </c>
      <c r="B15459" s="1">
        <v>1.0</v>
      </c>
      <c r="C15459" s="1" t="s">
        <v>32603</v>
      </c>
      <c r="D15459" s="1" t="s">
        <v>32604</v>
      </c>
      <c r="E15459" s="1" t="s">
        <v>614</v>
      </c>
      <c r="F15459" s="1" t="s">
        <v>30</v>
      </c>
      <c r="G15459" s="1" t="str">
        <f>IFERROR(__xludf.DUMMYFUNCTION("GOOGLETRANSLATE(D15459,""fr"",""en"")"),"#VALUE!")</f>
        <v>#VALUE!</v>
      </c>
    </row>
    <row r="15460" ht="15.75" customHeight="1">
      <c r="A15460" s="1" t="s">
        <v>4658</v>
      </c>
      <c r="B15460" s="1">
        <v>4.0</v>
      </c>
      <c r="C15460" s="1" t="s">
        <v>32605</v>
      </c>
      <c r="D15460" s="1" t="s">
        <v>32606</v>
      </c>
      <c r="E15460" s="1" t="s">
        <v>21</v>
      </c>
      <c r="F15460" s="1" t="s">
        <v>11</v>
      </c>
      <c r="G15460" s="1" t="str">
        <f>IFERROR(__xludf.DUMMYFUNCTION("GOOGLETRANSLATE(D15460,""fr"",""en"")"),"#VALUE!")</f>
        <v>#VALUE!</v>
      </c>
    </row>
    <row r="15461" ht="15.75" customHeight="1">
      <c r="A15461" s="1" t="s">
        <v>1065</v>
      </c>
      <c r="B15461" s="1">
        <v>1.0</v>
      </c>
      <c r="C15461" s="1" t="s">
        <v>32607</v>
      </c>
      <c r="D15461" s="1" t="s">
        <v>32608</v>
      </c>
      <c r="E15461" s="1" t="s">
        <v>226</v>
      </c>
      <c r="F15461" s="1" t="s">
        <v>11</v>
      </c>
      <c r="G15461" s="1" t="str">
        <f>IFERROR(__xludf.DUMMYFUNCTION("GOOGLETRANSLATE(D15461,""fr"",""en"")"),"#VALUE!")</f>
        <v>#VALUE!</v>
      </c>
    </row>
    <row r="15462" ht="15.75" customHeight="1">
      <c r="A15462" s="1" t="s">
        <v>1102</v>
      </c>
      <c r="B15462" s="1">
        <v>1.0</v>
      </c>
      <c r="C15462" s="1" t="s">
        <v>32609</v>
      </c>
      <c r="D15462" s="1" t="s">
        <v>32610</v>
      </c>
      <c r="E15462" s="1" t="s">
        <v>21</v>
      </c>
      <c r="F15462" s="1" t="s">
        <v>11</v>
      </c>
      <c r="G15462" s="1" t="str">
        <f>IFERROR(__xludf.DUMMYFUNCTION("GOOGLETRANSLATE(D15462,""fr"",""en"")"),"#VALUE!")</f>
        <v>#VALUE!</v>
      </c>
    </row>
    <row r="15463" ht="15.75" customHeight="1">
      <c r="A15463" s="1" t="s">
        <v>8816</v>
      </c>
      <c r="B15463" s="1">
        <v>2.0</v>
      </c>
      <c r="C15463" s="1" t="s">
        <v>32611</v>
      </c>
      <c r="D15463" s="1" t="s">
        <v>32612</v>
      </c>
      <c r="E15463" s="1" t="s">
        <v>519</v>
      </c>
      <c r="F15463" s="1" t="s">
        <v>118</v>
      </c>
      <c r="G15463" s="1" t="str">
        <f>IFERROR(__xludf.DUMMYFUNCTION("GOOGLETRANSLATE(D15463,""fr"",""en"")"),"#VALUE!")</f>
        <v>#VALUE!</v>
      </c>
    </row>
    <row r="15464" ht="15.75" customHeight="1">
      <c r="A15464" s="1" t="s">
        <v>281</v>
      </c>
      <c r="B15464" s="1">
        <v>5.0</v>
      </c>
      <c r="C15464" s="1" t="s">
        <v>32613</v>
      </c>
      <c r="D15464" s="1" t="s">
        <v>32614</v>
      </c>
      <c r="E15464" s="1" t="s">
        <v>21</v>
      </c>
      <c r="F15464" s="1" t="s">
        <v>11</v>
      </c>
      <c r="G15464" s="1" t="str">
        <f>IFERROR(__xludf.DUMMYFUNCTION("GOOGLETRANSLATE(D15464,""fr"",""en"")"),"#VALUE!")</f>
        <v>#VALUE!</v>
      </c>
    </row>
    <row r="15465" ht="15.75" customHeight="1">
      <c r="A15465" s="1" t="s">
        <v>1552</v>
      </c>
      <c r="B15465" s="1">
        <v>2.0</v>
      </c>
      <c r="C15465" s="1" t="s">
        <v>32615</v>
      </c>
      <c r="D15465" s="1" t="s">
        <v>32616</v>
      </c>
      <c r="E15465" s="1" t="s">
        <v>21</v>
      </c>
      <c r="F15465" s="1" t="s">
        <v>11</v>
      </c>
      <c r="G15465" s="1" t="str">
        <f>IFERROR(__xludf.DUMMYFUNCTION("GOOGLETRANSLATE(D15465,""fr"",""en"")"),"#VALUE!")</f>
        <v>#VALUE!</v>
      </c>
    </row>
    <row r="15466" ht="15.75" customHeight="1">
      <c r="A15466" s="1" t="s">
        <v>10082</v>
      </c>
      <c r="B15466" s="1">
        <v>3.0</v>
      </c>
      <c r="C15466" s="1" t="s">
        <v>32617</v>
      </c>
      <c r="D15466" s="1" t="s">
        <v>32618</v>
      </c>
      <c r="E15466" s="1" t="s">
        <v>29</v>
      </c>
      <c r="F15466" s="1" t="s">
        <v>30</v>
      </c>
      <c r="G15466" s="1" t="str">
        <f>IFERROR(__xludf.DUMMYFUNCTION("GOOGLETRANSLATE(D15466,""fr"",""en"")"),"#VALUE!")</f>
        <v>#VALUE!</v>
      </c>
    </row>
    <row r="15467" ht="15.75" customHeight="1">
      <c r="A15467" s="1" t="s">
        <v>27815</v>
      </c>
      <c r="B15467" s="1">
        <v>2.0</v>
      </c>
      <c r="C15467" s="1" t="s">
        <v>32619</v>
      </c>
      <c r="D15467" s="1" t="s">
        <v>32620</v>
      </c>
      <c r="E15467" s="1" t="s">
        <v>125</v>
      </c>
      <c r="F15467" s="1" t="s">
        <v>110</v>
      </c>
      <c r="G15467" s="1" t="str">
        <f>IFERROR(__xludf.DUMMYFUNCTION("GOOGLETRANSLATE(D15467,""fr"",""en"")"),"#VALUE!")</f>
        <v>#VALUE!</v>
      </c>
    </row>
    <row r="15468" ht="15.75" customHeight="1">
      <c r="A15468" s="1" t="s">
        <v>13654</v>
      </c>
      <c r="B15468" s="1">
        <v>1.0</v>
      </c>
      <c r="C15468" s="1" t="s">
        <v>32621</v>
      </c>
      <c r="D15468" s="1" t="s">
        <v>32622</v>
      </c>
      <c r="E15468" s="1" t="s">
        <v>52</v>
      </c>
      <c r="F15468" s="1" t="s">
        <v>48</v>
      </c>
      <c r="G15468" s="1" t="str">
        <f>IFERROR(__xludf.DUMMYFUNCTION("GOOGLETRANSLATE(D15468,""fr"",""en"")"),"#VALUE!")</f>
        <v>#VALUE!</v>
      </c>
    </row>
    <row r="15469" ht="15.75" customHeight="1">
      <c r="A15469" s="1" t="s">
        <v>1479</v>
      </c>
      <c r="B15469" s="1">
        <v>4.0</v>
      </c>
      <c r="C15469" s="1" t="s">
        <v>32623</v>
      </c>
      <c r="D15469" s="1" t="s">
        <v>32624</v>
      </c>
      <c r="E15469" s="1" t="s">
        <v>10</v>
      </c>
      <c r="F15469" s="1" t="s">
        <v>11</v>
      </c>
      <c r="G15469" s="1" t="str">
        <f>IFERROR(__xludf.DUMMYFUNCTION("GOOGLETRANSLATE(D15469,""fr"",""en"")"),"#VALUE!")</f>
        <v>#VALUE!</v>
      </c>
    </row>
    <row r="15470" ht="15.75" customHeight="1">
      <c r="A15470" s="1" t="s">
        <v>25990</v>
      </c>
      <c r="B15470" s="1">
        <v>1.0</v>
      </c>
      <c r="C15470" s="1" t="s">
        <v>32625</v>
      </c>
      <c r="D15470" s="1" t="s">
        <v>32626</v>
      </c>
      <c r="E15470" s="1" t="s">
        <v>109</v>
      </c>
      <c r="F15470" s="1" t="s">
        <v>11</v>
      </c>
      <c r="G15470" s="1" t="str">
        <f>IFERROR(__xludf.DUMMYFUNCTION("GOOGLETRANSLATE(D15470,""fr"",""en"")"),"#VALUE!")</f>
        <v>#VALUE!</v>
      </c>
    </row>
    <row r="15471" ht="15.75" customHeight="1">
      <c r="A15471" s="1" t="s">
        <v>62</v>
      </c>
      <c r="B15471" s="1">
        <v>5.0</v>
      </c>
      <c r="C15471" s="1" t="s">
        <v>32627</v>
      </c>
      <c r="D15471" s="1" t="s">
        <v>32628</v>
      </c>
      <c r="E15471" s="1" t="s">
        <v>176</v>
      </c>
      <c r="F15471" s="1" t="s">
        <v>66</v>
      </c>
      <c r="G15471" s="1" t="str">
        <f>IFERROR(__xludf.DUMMYFUNCTION("GOOGLETRANSLATE(D15471,""fr"",""en"")"),"#VALUE!")</f>
        <v>#VALUE!</v>
      </c>
    </row>
    <row r="15472" ht="15.75" customHeight="1">
      <c r="A15472" s="1" t="s">
        <v>2090</v>
      </c>
      <c r="B15472" s="1">
        <v>1.0</v>
      </c>
      <c r="C15472" s="1" t="s">
        <v>32629</v>
      </c>
      <c r="D15472" s="1" t="s">
        <v>32630</v>
      </c>
      <c r="E15472" s="1" t="s">
        <v>169</v>
      </c>
      <c r="F15472" s="1" t="s">
        <v>11</v>
      </c>
      <c r="G15472" s="1" t="str">
        <f>IFERROR(__xludf.DUMMYFUNCTION("GOOGLETRANSLATE(D15472,""fr"",""en"")"),"#VALUE!")</f>
        <v>#VALUE!</v>
      </c>
    </row>
    <row r="15473" ht="15.75" customHeight="1">
      <c r="A15473" s="1" t="s">
        <v>2234</v>
      </c>
      <c r="B15473" s="1">
        <v>2.0</v>
      </c>
      <c r="C15473" s="1" t="s">
        <v>32631</v>
      </c>
      <c r="D15473" s="1" t="s">
        <v>32632</v>
      </c>
      <c r="E15473" s="1" t="s">
        <v>250</v>
      </c>
      <c r="F15473" s="1" t="s">
        <v>30</v>
      </c>
      <c r="G15473" s="1" t="str">
        <f>IFERROR(__xludf.DUMMYFUNCTION("GOOGLETRANSLATE(D15473,""fr"",""en"")"),"#VALUE!")</f>
        <v>#VALUE!</v>
      </c>
    </row>
    <row r="15474" ht="15.75" customHeight="1">
      <c r="A15474" s="1" t="s">
        <v>6338</v>
      </c>
      <c r="B15474" s="1">
        <v>2.0</v>
      </c>
      <c r="C15474" s="1" t="s">
        <v>32633</v>
      </c>
      <c r="D15474" s="1" t="s">
        <v>32634</v>
      </c>
      <c r="E15474" s="1" t="s">
        <v>10</v>
      </c>
      <c r="F15474" s="1" t="s">
        <v>11</v>
      </c>
      <c r="G15474" s="1" t="str">
        <f>IFERROR(__xludf.DUMMYFUNCTION("GOOGLETRANSLATE(D15474,""fr"",""en"")"),"#VALUE!")</f>
        <v>#VALUE!</v>
      </c>
    </row>
    <row r="15475" ht="15.75" customHeight="1">
      <c r="A15475" s="1" t="s">
        <v>1327</v>
      </c>
      <c r="B15475" s="1">
        <v>2.0</v>
      </c>
      <c r="C15475" s="1" t="s">
        <v>32635</v>
      </c>
      <c r="D15475" s="1" t="s">
        <v>32636</v>
      </c>
      <c r="E15475" s="1" t="s">
        <v>29</v>
      </c>
      <c r="F15475" s="1" t="s">
        <v>30</v>
      </c>
      <c r="G15475" s="1" t="str">
        <f>IFERROR(__xludf.DUMMYFUNCTION("GOOGLETRANSLATE(D15475,""fr"",""en"")"),"#VALUE!")</f>
        <v>#VALUE!</v>
      </c>
    </row>
    <row r="15476" ht="15.75" customHeight="1">
      <c r="A15476" s="1" t="s">
        <v>2322</v>
      </c>
      <c r="B15476" s="1">
        <v>1.0</v>
      </c>
      <c r="C15476" s="1" t="s">
        <v>32637</v>
      </c>
      <c r="D15476" s="1" t="s">
        <v>32638</v>
      </c>
      <c r="E15476" s="1" t="s">
        <v>34</v>
      </c>
      <c r="F15476" s="1" t="s">
        <v>30</v>
      </c>
      <c r="G15476" s="1" t="str">
        <f>IFERROR(__xludf.DUMMYFUNCTION("GOOGLETRANSLATE(D15476,""fr"",""en"")"),"#VALUE!")</f>
        <v>#VALUE!</v>
      </c>
    </row>
    <row r="15477" ht="15.75" customHeight="1">
      <c r="A15477" s="1" t="s">
        <v>741</v>
      </c>
      <c r="B15477" s="1">
        <v>4.0</v>
      </c>
      <c r="C15477" s="1" t="s">
        <v>32639</v>
      </c>
      <c r="D15477" s="1" t="s">
        <v>32640</v>
      </c>
      <c r="E15477" s="1" t="s">
        <v>614</v>
      </c>
      <c r="F15477" s="1" t="s">
        <v>30</v>
      </c>
      <c r="G15477" s="1" t="str">
        <f>IFERROR(__xludf.DUMMYFUNCTION("GOOGLETRANSLATE(D15477,""fr"",""en"")"),"#VALUE!")</f>
        <v>#VALUE!</v>
      </c>
    </row>
    <row r="15478" ht="15.75" customHeight="1">
      <c r="A15478" s="1" t="s">
        <v>12368</v>
      </c>
      <c r="B15478" s="1">
        <v>2.0</v>
      </c>
      <c r="C15478" s="1" t="s">
        <v>32641</v>
      </c>
      <c r="D15478" s="1" t="s">
        <v>32642</v>
      </c>
      <c r="E15478" s="1" t="s">
        <v>159</v>
      </c>
      <c r="F15478" s="1" t="s">
        <v>39</v>
      </c>
      <c r="G15478" s="1" t="str">
        <f>IFERROR(__xludf.DUMMYFUNCTION("GOOGLETRANSLATE(D15478,""fr"",""en"")"),"#VALUE!")</f>
        <v>#VALUE!</v>
      </c>
    </row>
    <row r="15479" ht="15.75" customHeight="1">
      <c r="A15479" s="1" t="s">
        <v>2015</v>
      </c>
      <c r="B15479" s="1">
        <v>1.0</v>
      </c>
      <c r="C15479" s="1" t="s">
        <v>32643</v>
      </c>
      <c r="D15479" s="1" t="s">
        <v>32644</v>
      </c>
      <c r="E15479" s="1" t="s">
        <v>52</v>
      </c>
      <c r="F15479" s="1" t="s">
        <v>48</v>
      </c>
      <c r="G15479" s="1" t="str">
        <f>IFERROR(__xludf.DUMMYFUNCTION("GOOGLETRANSLATE(D15479,""fr"",""en"")"),"#VALUE!")</f>
        <v>#VALUE!</v>
      </c>
    </row>
    <row r="15480" ht="15.75" customHeight="1">
      <c r="A15480" s="1" t="s">
        <v>385</v>
      </c>
      <c r="B15480" s="1">
        <v>1.0</v>
      </c>
      <c r="C15480" s="1" t="s">
        <v>32645</v>
      </c>
      <c r="D15480" s="1" t="s">
        <v>32646</v>
      </c>
      <c r="E15480" s="1" t="s">
        <v>423</v>
      </c>
      <c r="F15480" s="1" t="s">
        <v>30</v>
      </c>
      <c r="G15480" s="1" t="str">
        <f>IFERROR(__xludf.DUMMYFUNCTION("GOOGLETRANSLATE(D15480,""fr"",""en"")"),"#VALUE!")</f>
        <v>#VALUE!</v>
      </c>
    </row>
    <row r="15481" ht="15.75" customHeight="1">
      <c r="A15481" s="1" t="s">
        <v>1429</v>
      </c>
      <c r="B15481" s="1">
        <v>1.0</v>
      </c>
      <c r="C15481" s="1" t="s">
        <v>32647</v>
      </c>
      <c r="D15481" s="1" t="s">
        <v>32648</v>
      </c>
      <c r="E15481" s="1" t="s">
        <v>109</v>
      </c>
      <c r="F15481" s="1" t="s">
        <v>110</v>
      </c>
      <c r="G15481" s="1" t="str">
        <f>IFERROR(__xludf.DUMMYFUNCTION("GOOGLETRANSLATE(D15481,""fr"",""en"")"),"#VALUE!")</f>
        <v>#VALUE!</v>
      </c>
    </row>
    <row r="15482" ht="15.75" customHeight="1">
      <c r="A15482" s="1" t="s">
        <v>163</v>
      </c>
      <c r="B15482" s="1">
        <v>5.0</v>
      </c>
      <c r="C15482" s="1" t="s">
        <v>32649</v>
      </c>
      <c r="D15482" s="1" t="s">
        <v>32650</v>
      </c>
      <c r="E15482" s="1" t="s">
        <v>10</v>
      </c>
      <c r="F15482" s="1" t="s">
        <v>11</v>
      </c>
      <c r="G15482" s="1" t="str">
        <f>IFERROR(__xludf.DUMMYFUNCTION("GOOGLETRANSLATE(D15482,""fr"",""en"")"),"#VALUE!")</f>
        <v>#VALUE!</v>
      </c>
    </row>
    <row r="15483" ht="15.75" customHeight="1">
      <c r="A15483" s="1" t="s">
        <v>502</v>
      </c>
      <c r="B15483" s="1">
        <v>4.0</v>
      </c>
      <c r="C15483" s="1" t="s">
        <v>32651</v>
      </c>
      <c r="D15483" s="1" t="s">
        <v>32652</v>
      </c>
      <c r="E15483" s="1" t="s">
        <v>10</v>
      </c>
      <c r="F15483" s="1" t="s">
        <v>11</v>
      </c>
      <c r="G15483" s="1" t="str">
        <f>IFERROR(__xludf.DUMMYFUNCTION("GOOGLETRANSLATE(D15483,""fr"",""en"")"),"#VALUE!")</f>
        <v>#VALUE!</v>
      </c>
    </row>
    <row r="15484" ht="15.75" customHeight="1">
      <c r="A15484" s="1" t="s">
        <v>656</v>
      </c>
      <c r="B15484" s="1">
        <v>5.0</v>
      </c>
      <c r="C15484" s="1" t="s">
        <v>32653</v>
      </c>
      <c r="D15484" s="1" t="s">
        <v>32654</v>
      </c>
      <c r="E15484" s="1" t="s">
        <v>448</v>
      </c>
      <c r="F15484" s="1" t="s">
        <v>84</v>
      </c>
      <c r="G15484" s="1" t="str">
        <f>IFERROR(__xludf.DUMMYFUNCTION("GOOGLETRANSLATE(D15484,""fr"",""en"")"),"#VALUE!")</f>
        <v>#VALUE!</v>
      </c>
    </row>
    <row r="15485" ht="15.75" customHeight="1">
      <c r="A15485" s="1" t="s">
        <v>2533</v>
      </c>
      <c r="B15485" s="1">
        <v>3.0</v>
      </c>
      <c r="C15485" s="1" t="s">
        <v>32655</v>
      </c>
      <c r="D15485" s="1" t="s">
        <v>32656</v>
      </c>
      <c r="E15485" s="1" t="s">
        <v>21</v>
      </c>
      <c r="F15485" s="1" t="s">
        <v>11</v>
      </c>
      <c r="G15485" s="1" t="str">
        <f>IFERROR(__xludf.DUMMYFUNCTION("GOOGLETRANSLATE(D15485,""fr"",""en"")"),"#VALUE!")</f>
        <v>#VALUE!</v>
      </c>
    </row>
    <row r="15486" ht="15.75" customHeight="1">
      <c r="A15486" s="1" t="s">
        <v>585</v>
      </c>
      <c r="B15486" s="1">
        <v>4.0</v>
      </c>
      <c r="C15486" s="1" t="s">
        <v>32657</v>
      </c>
      <c r="D15486" s="1" t="s">
        <v>32658</v>
      </c>
      <c r="E15486" s="1" t="s">
        <v>21</v>
      </c>
      <c r="F15486" s="1" t="s">
        <v>11</v>
      </c>
      <c r="G15486" s="1" t="str">
        <f>IFERROR(__xludf.DUMMYFUNCTION("GOOGLETRANSLATE(D15486,""fr"",""en"")"),"An error is produced during my agency transfer (Hamon law) which poses a real problem, this puts my safety in suspension ... steps to do in addition which is a waste of time and energy. A problem that financially is complicated because I have two insuranc"&amp;"e")</f>
        <v>An error is produced during my agency transfer (Hamon law) which poses a real problem, this puts my safety in suspension ... steps to do in addition which is a waste of time and energy. A problem that financially is complicated because I have two insurance</v>
      </c>
    </row>
    <row r="15487" ht="15.75" customHeight="1">
      <c r="A15487" s="1" t="s">
        <v>94</v>
      </c>
      <c r="B15487" s="1">
        <v>1.0</v>
      </c>
      <c r="C15487" s="1" t="s">
        <v>32659</v>
      </c>
      <c r="D15487" s="1" t="s">
        <v>32660</v>
      </c>
      <c r="E15487" s="1" t="s">
        <v>109</v>
      </c>
      <c r="F15487" s="1" t="s">
        <v>110</v>
      </c>
      <c r="G15487" s="1" t="str">
        <f>IFERROR(__xludf.DUMMYFUNCTION("GOOGLETRANSLATE(D15487,""fr"",""en"")"),"#VALUE!")</f>
        <v>#VALUE!</v>
      </c>
    </row>
    <row r="15488" ht="15.75" customHeight="1">
      <c r="A15488" s="1" t="s">
        <v>2801</v>
      </c>
      <c r="B15488" s="1">
        <v>4.0</v>
      </c>
      <c r="C15488" s="1" t="s">
        <v>32661</v>
      </c>
      <c r="D15488" s="1" t="s">
        <v>32662</v>
      </c>
      <c r="E15488" s="1" t="s">
        <v>21</v>
      </c>
      <c r="F15488" s="1" t="s">
        <v>11</v>
      </c>
      <c r="G15488" s="1" t="str">
        <f>IFERROR(__xludf.DUMMYFUNCTION("GOOGLETRANSLATE(D15488,""fr"",""en"")"),"#VALUE!")</f>
        <v>#VALUE!</v>
      </c>
    </row>
    <row r="15489" ht="15.75" customHeight="1">
      <c r="A15489" s="1" t="s">
        <v>4735</v>
      </c>
      <c r="B15489" s="1">
        <v>2.0</v>
      </c>
      <c r="C15489" s="1" t="s">
        <v>32663</v>
      </c>
      <c r="D15489" s="1" t="s">
        <v>32664</v>
      </c>
      <c r="E15489" s="1" t="s">
        <v>273</v>
      </c>
      <c r="F15489" s="1" t="s">
        <v>110</v>
      </c>
      <c r="G15489" s="1" t="str">
        <f>IFERROR(__xludf.DUMMYFUNCTION("GOOGLETRANSLATE(D15489,""fr"",""en"")"),"#VALUE!")</f>
        <v>#VALUE!</v>
      </c>
    </row>
    <row r="15490" ht="15.75" customHeight="1">
      <c r="A15490" s="1" t="s">
        <v>1955</v>
      </c>
      <c r="B15490" s="1">
        <v>5.0</v>
      </c>
      <c r="C15490" s="1" t="s">
        <v>32665</v>
      </c>
      <c r="D15490" s="1" t="s">
        <v>32666</v>
      </c>
      <c r="E15490" s="1" t="s">
        <v>21</v>
      </c>
      <c r="F15490" s="1" t="s">
        <v>11</v>
      </c>
      <c r="G15490" s="1" t="str">
        <f>IFERROR(__xludf.DUMMYFUNCTION("GOOGLETRANSLATE(D15490,""fr"",""en"")"),"#VALUE!")</f>
        <v>#VALUE!</v>
      </c>
    </row>
    <row r="15491" ht="15.75" customHeight="1">
      <c r="A15491" s="1" t="s">
        <v>10071</v>
      </c>
      <c r="B15491" s="1">
        <v>1.0</v>
      </c>
      <c r="C15491" s="1" t="s">
        <v>32667</v>
      </c>
      <c r="D15491" s="1" t="s">
        <v>32668</v>
      </c>
      <c r="E15491" s="1" t="s">
        <v>117</v>
      </c>
      <c r="F15491" s="1" t="s">
        <v>48</v>
      </c>
      <c r="G15491" s="1" t="str">
        <f>IFERROR(__xludf.DUMMYFUNCTION("GOOGLETRANSLATE(D15491,""fr"",""en"")"),"#VALUE!")</f>
        <v>#VALUE!</v>
      </c>
    </row>
    <row r="15492" ht="15.75" customHeight="1">
      <c r="A15492" s="1" t="s">
        <v>12</v>
      </c>
      <c r="B15492" s="1">
        <v>5.0</v>
      </c>
      <c r="C15492" s="1" t="s">
        <v>32669</v>
      </c>
      <c r="D15492" s="1" t="s">
        <v>32670</v>
      </c>
      <c r="E15492" s="1" t="s">
        <v>21</v>
      </c>
      <c r="F15492" s="1" t="s">
        <v>11</v>
      </c>
      <c r="G15492" s="1" t="str">
        <f>IFERROR(__xludf.DUMMYFUNCTION("GOOGLETRANSLATE(D15492,""fr"",""en"")"),"#VALUE!")</f>
        <v>#VALUE!</v>
      </c>
    </row>
    <row r="15493" ht="15.75" customHeight="1">
      <c r="A15493" s="1" t="s">
        <v>6006</v>
      </c>
      <c r="B15493" s="1">
        <v>2.0</v>
      </c>
      <c r="C15493" s="1" t="s">
        <v>32671</v>
      </c>
      <c r="D15493" s="1" t="s">
        <v>32672</v>
      </c>
      <c r="E15493" s="1" t="s">
        <v>52</v>
      </c>
      <c r="F15493" s="1" t="s">
        <v>11</v>
      </c>
      <c r="G15493" s="1" t="str">
        <f>IFERROR(__xludf.DUMMYFUNCTION("GOOGLETRANSLATE(D15493,""fr"",""en"")"),"#VALUE!")</f>
        <v>#VALUE!</v>
      </c>
    </row>
    <row r="15494" ht="15.75" customHeight="1">
      <c r="A15494" s="1" t="s">
        <v>1094</v>
      </c>
      <c r="B15494" s="1">
        <v>5.0</v>
      </c>
      <c r="C15494" s="1" t="s">
        <v>32673</v>
      </c>
      <c r="D15494" s="1" t="s">
        <v>32674</v>
      </c>
      <c r="E15494" s="1" t="s">
        <v>21</v>
      </c>
      <c r="F15494" s="1" t="s">
        <v>11</v>
      </c>
      <c r="G15494" s="1" t="str">
        <f>IFERROR(__xludf.DUMMYFUNCTION("GOOGLETRANSLATE(D15494,""fr"",""en"")"),"#VALUE!")</f>
        <v>#VALUE!</v>
      </c>
    </row>
    <row r="15495" ht="15.75" customHeight="1">
      <c r="A15495" s="1" t="s">
        <v>414</v>
      </c>
      <c r="B15495" s="1">
        <v>2.0</v>
      </c>
      <c r="C15495" s="1" t="s">
        <v>32675</v>
      </c>
      <c r="D15495" s="1" t="s">
        <v>32676</v>
      </c>
      <c r="E15495" s="1" t="s">
        <v>280</v>
      </c>
      <c r="F15495" s="1" t="s">
        <v>11</v>
      </c>
      <c r="G15495" s="1" t="str">
        <f>IFERROR(__xludf.DUMMYFUNCTION("GOOGLETRANSLATE(D15495,""fr"",""en"")"),"#VALUE!")</f>
        <v>#VALUE!</v>
      </c>
    </row>
    <row r="15496" ht="15.75" customHeight="1">
      <c r="A15496" s="1" t="s">
        <v>1663</v>
      </c>
      <c r="B15496" s="1">
        <v>3.0</v>
      </c>
      <c r="C15496" s="1" t="s">
        <v>32677</v>
      </c>
      <c r="D15496" s="1" t="s">
        <v>32678</v>
      </c>
      <c r="E15496" s="1" t="s">
        <v>65</v>
      </c>
      <c r="F15496" s="1" t="s">
        <v>66</v>
      </c>
      <c r="G15496" s="1" t="str">
        <f>IFERROR(__xludf.DUMMYFUNCTION("GOOGLETRANSLATE(D15496,""fr"",""en"")"),"#VALUE!")</f>
        <v>#VALUE!</v>
      </c>
    </row>
    <row r="15497" ht="15.75" customHeight="1">
      <c r="A15497" s="1" t="s">
        <v>2173</v>
      </c>
      <c r="B15497" s="1">
        <v>1.0</v>
      </c>
      <c r="C15497" s="1" t="s">
        <v>32679</v>
      </c>
      <c r="D15497" s="1" t="s">
        <v>32680</v>
      </c>
      <c r="E15497" s="1" t="s">
        <v>750</v>
      </c>
      <c r="F15497" s="1" t="s">
        <v>110</v>
      </c>
      <c r="G15497" s="1" t="str">
        <f>IFERROR(__xludf.DUMMYFUNCTION("GOOGLETRANSLATE(D15497,""fr"",""en"")"),"#VALUE!")</f>
        <v>#VALUE!</v>
      </c>
    </row>
    <row r="15498" ht="15.75" customHeight="1">
      <c r="A15498" s="1" t="s">
        <v>16607</v>
      </c>
      <c r="B15498" s="1">
        <v>1.0</v>
      </c>
      <c r="C15498" s="1" t="s">
        <v>32681</v>
      </c>
      <c r="D15498" s="1" t="s">
        <v>32682</v>
      </c>
      <c r="E15498" s="1" t="s">
        <v>169</v>
      </c>
      <c r="F15498" s="1" t="s">
        <v>11</v>
      </c>
      <c r="G15498" s="1" t="str">
        <f>IFERROR(__xludf.DUMMYFUNCTION("GOOGLETRANSLATE(D15498,""fr"",""en"")"),"#VALUE!")</f>
        <v>#VALUE!</v>
      </c>
    </row>
    <row r="15499" ht="15.75" customHeight="1">
      <c r="A15499" s="1" t="s">
        <v>6859</v>
      </c>
      <c r="B15499" s="1">
        <v>3.0</v>
      </c>
      <c r="C15499" s="1" t="s">
        <v>32683</v>
      </c>
      <c r="D15499" s="1" t="s">
        <v>32684</v>
      </c>
      <c r="E15499" s="1" t="s">
        <v>250</v>
      </c>
      <c r="F15499" s="1" t="s">
        <v>30</v>
      </c>
      <c r="G15499" s="1" t="str">
        <f>IFERROR(__xludf.DUMMYFUNCTION("GOOGLETRANSLATE(D15499,""fr"",""en"")"),"#VALUE!")</f>
        <v>#VALUE!</v>
      </c>
    </row>
    <row r="15500" ht="15.75" customHeight="1">
      <c r="A15500" s="1" t="s">
        <v>2747</v>
      </c>
      <c r="B15500" s="1">
        <v>5.0</v>
      </c>
      <c r="C15500" s="1" t="s">
        <v>32685</v>
      </c>
      <c r="D15500" s="1" t="s">
        <v>32686</v>
      </c>
      <c r="E15500" s="1" t="s">
        <v>10</v>
      </c>
      <c r="F15500" s="1" t="s">
        <v>11</v>
      </c>
      <c r="G15500" s="1" t="str">
        <f>IFERROR(__xludf.DUMMYFUNCTION("GOOGLETRANSLATE(D15500,""fr"",""en"")"),"#VALUE!")</f>
        <v>#VALUE!</v>
      </c>
    </row>
    <row r="15501" ht="15.75" customHeight="1">
      <c r="A15501" s="1" t="s">
        <v>661</v>
      </c>
      <c r="B15501" s="1">
        <v>5.0</v>
      </c>
      <c r="C15501" s="1" t="s">
        <v>32687</v>
      </c>
      <c r="D15501" s="1" t="s">
        <v>32688</v>
      </c>
      <c r="E15501" s="1" t="s">
        <v>10</v>
      </c>
      <c r="F15501" s="1" t="s">
        <v>11</v>
      </c>
      <c r="G15501" s="1" t="str">
        <f>IFERROR(__xludf.DUMMYFUNCTION("GOOGLETRANSLATE(D15501,""fr"",""en"")"),"#VALUE!")</f>
        <v>#VALUE!</v>
      </c>
    </row>
    <row r="15502" ht="15.75" customHeight="1">
      <c r="A15502" s="1" t="s">
        <v>1426</v>
      </c>
      <c r="B15502" s="1">
        <v>5.0</v>
      </c>
      <c r="C15502" s="1" t="s">
        <v>32689</v>
      </c>
      <c r="D15502" s="1" t="s">
        <v>32690</v>
      </c>
      <c r="E15502" s="1" t="s">
        <v>109</v>
      </c>
      <c r="F15502" s="1" t="s">
        <v>110</v>
      </c>
      <c r="G15502" s="1" t="str">
        <f>IFERROR(__xludf.DUMMYFUNCTION("GOOGLETRANSLATE(D15502,""fr"",""en"")"),"#VALUE!")</f>
        <v>#VALUE!</v>
      </c>
    </row>
    <row r="15503" ht="15.75" customHeight="1">
      <c r="A15503" s="1" t="s">
        <v>15514</v>
      </c>
      <c r="B15503" s="1">
        <v>2.0</v>
      </c>
      <c r="C15503" s="1" t="s">
        <v>32691</v>
      </c>
      <c r="D15503" s="1" t="s">
        <v>32692</v>
      </c>
      <c r="E15503" s="1" t="s">
        <v>960</v>
      </c>
      <c r="F15503" s="1" t="s">
        <v>84</v>
      </c>
      <c r="G15503" s="1" t="str">
        <f>IFERROR(__xludf.DUMMYFUNCTION("GOOGLETRANSLATE(D15503,""fr"",""en"")"),"#VALUE!")</f>
        <v>#VALUE!</v>
      </c>
    </row>
    <row r="15504" ht="15.75" customHeight="1">
      <c r="A15504" s="1" t="s">
        <v>8015</v>
      </c>
      <c r="B15504" s="1">
        <v>1.0</v>
      </c>
      <c r="C15504" s="1" t="s">
        <v>32693</v>
      </c>
      <c r="D15504" s="1" t="s">
        <v>32694</v>
      </c>
      <c r="E15504" s="1" t="s">
        <v>273</v>
      </c>
      <c r="F15504" s="1" t="s">
        <v>11</v>
      </c>
      <c r="G15504" s="1" t="str">
        <f>IFERROR(__xludf.DUMMYFUNCTION("GOOGLETRANSLATE(D15504,""fr"",""en"")"),"#VALUE!")</f>
        <v>#VALUE!</v>
      </c>
    </row>
    <row r="15505" ht="15.75" customHeight="1">
      <c r="A15505" s="1" t="s">
        <v>19221</v>
      </c>
      <c r="B15505" s="1">
        <v>2.0</v>
      </c>
      <c r="C15505" s="1" t="s">
        <v>32695</v>
      </c>
      <c r="D15505" s="1" t="s">
        <v>32696</v>
      </c>
      <c r="E15505" s="1" t="s">
        <v>1676</v>
      </c>
      <c r="F15505" s="1" t="s">
        <v>84</v>
      </c>
      <c r="G15505" s="1" t="str">
        <f>IFERROR(__xludf.DUMMYFUNCTION("GOOGLETRANSLATE(D15505,""fr"",""en"")"),"#VALUE!")</f>
        <v>#VALUE!</v>
      </c>
    </row>
    <row r="15506" ht="15.75" customHeight="1">
      <c r="A15506" s="1" t="s">
        <v>4275</v>
      </c>
      <c r="B15506" s="1">
        <v>4.0</v>
      </c>
      <c r="C15506" s="1" t="s">
        <v>32697</v>
      </c>
      <c r="D15506" s="1" t="s">
        <v>32698</v>
      </c>
      <c r="E15506" s="1" t="s">
        <v>10</v>
      </c>
      <c r="F15506" s="1" t="s">
        <v>11</v>
      </c>
      <c r="G15506" s="1" t="str">
        <f>IFERROR(__xludf.DUMMYFUNCTION("GOOGLETRANSLATE(D15506,""fr"",""en"")"),"#VALUE!")</f>
        <v>#VALUE!</v>
      </c>
    </row>
    <row r="15507" ht="15.75" customHeight="1">
      <c r="A15507" s="1" t="s">
        <v>97</v>
      </c>
      <c r="B15507" s="1">
        <v>5.0</v>
      </c>
      <c r="C15507" s="1" t="s">
        <v>32699</v>
      </c>
      <c r="D15507" s="1" t="s">
        <v>32700</v>
      </c>
      <c r="E15507" s="1" t="s">
        <v>10</v>
      </c>
      <c r="F15507" s="1" t="s">
        <v>11</v>
      </c>
      <c r="G15507" s="1" t="str">
        <f>IFERROR(__xludf.DUMMYFUNCTION("GOOGLETRANSLATE(D15507,""fr"",""en"")"),"#VALUE!")</f>
        <v>#VALUE!</v>
      </c>
    </row>
    <row r="15508" ht="15.75" customHeight="1">
      <c r="A15508" s="1" t="s">
        <v>32701</v>
      </c>
      <c r="B15508" s="1">
        <v>1.0</v>
      </c>
      <c r="C15508" s="1" t="s">
        <v>32702</v>
      </c>
      <c r="D15508" s="1" t="s">
        <v>32703</v>
      </c>
      <c r="E15508" s="1" t="s">
        <v>21</v>
      </c>
      <c r="F15508" s="1" t="s">
        <v>11</v>
      </c>
      <c r="G15508" s="1" t="str">
        <f>IFERROR(__xludf.DUMMYFUNCTION("GOOGLETRANSLATE(D15508,""fr"",""en"")"),"#VALUE!")</f>
        <v>#VALUE!</v>
      </c>
    </row>
    <row r="15509" ht="15.75" customHeight="1">
      <c r="A15509" s="1" t="s">
        <v>267</v>
      </c>
      <c r="B15509" s="1">
        <v>4.0</v>
      </c>
      <c r="C15509" s="1" t="s">
        <v>32704</v>
      </c>
      <c r="D15509" s="1" t="s">
        <v>32705</v>
      </c>
      <c r="E15509" s="1" t="s">
        <v>10</v>
      </c>
      <c r="F15509" s="1" t="s">
        <v>11</v>
      </c>
      <c r="G15509" s="1" t="str">
        <f>IFERROR(__xludf.DUMMYFUNCTION("GOOGLETRANSLATE(D15509,""fr"",""en"")"),"#VALUE!")</f>
        <v>#VALUE!</v>
      </c>
    </row>
    <row r="15510" ht="15.75" customHeight="1">
      <c r="A15510" s="1" t="s">
        <v>1696</v>
      </c>
      <c r="B15510" s="1">
        <v>4.0</v>
      </c>
      <c r="C15510" s="1" t="s">
        <v>32706</v>
      </c>
      <c r="D15510" s="1" t="s">
        <v>32707</v>
      </c>
      <c r="E15510" s="1" t="s">
        <v>10</v>
      </c>
      <c r="F15510" s="1" t="s">
        <v>11</v>
      </c>
      <c r="G15510" s="1" t="str">
        <f>IFERROR(__xludf.DUMMYFUNCTION("GOOGLETRANSLATE(D15510,""fr"",""en"")"),"#VALUE!")</f>
        <v>#VALUE!</v>
      </c>
    </row>
    <row r="15511" ht="15.75" customHeight="1">
      <c r="A15511" s="1" t="s">
        <v>1753</v>
      </c>
      <c r="B15511" s="1">
        <v>5.0</v>
      </c>
      <c r="C15511" s="1" t="s">
        <v>32708</v>
      </c>
      <c r="D15511" s="1" t="s">
        <v>32709</v>
      </c>
      <c r="E15511" s="1" t="s">
        <v>21</v>
      </c>
      <c r="F15511" s="1" t="s">
        <v>11</v>
      </c>
      <c r="G15511" s="1" t="str">
        <f>IFERROR(__xludf.DUMMYFUNCTION("GOOGLETRANSLATE(D15511,""fr"",""en"")"),"#VALUE!")</f>
        <v>#VALUE!</v>
      </c>
    </row>
    <row r="15512" ht="15.75" customHeight="1">
      <c r="A15512" s="1" t="s">
        <v>3949</v>
      </c>
      <c r="B15512" s="1">
        <v>1.0</v>
      </c>
      <c r="C15512" s="1" t="s">
        <v>32710</v>
      </c>
      <c r="D15512" s="1" t="s">
        <v>32711</v>
      </c>
      <c r="E15512" s="1" t="s">
        <v>117</v>
      </c>
      <c r="F15512" s="1" t="s">
        <v>48</v>
      </c>
      <c r="G15512" s="1" t="str">
        <f>IFERROR(__xludf.DUMMYFUNCTION("GOOGLETRANSLATE(D15512,""fr"",""en"")"),"#VALUE!")</f>
        <v>#VALUE!</v>
      </c>
    </row>
    <row r="15513" ht="15.75" customHeight="1">
      <c r="A15513" s="1" t="s">
        <v>5752</v>
      </c>
      <c r="B15513" s="1">
        <v>2.0</v>
      </c>
      <c r="C15513" s="1" t="s">
        <v>32712</v>
      </c>
      <c r="D15513" s="1" t="s">
        <v>32713</v>
      </c>
      <c r="E15513" s="1" t="s">
        <v>47</v>
      </c>
      <c r="F15513" s="1" t="s">
        <v>84</v>
      </c>
      <c r="G15513" s="1" t="str">
        <f>IFERROR(__xludf.DUMMYFUNCTION("GOOGLETRANSLATE(D15513,""fr"",""en"")"),"#VALUE!")</f>
        <v>#VALUE!</v>
      </c>
    </row>
    <row r="15514" ht="15.75" customHeight="1">
      <c r="A15514" s="1" t="s">
        <v>10817</v>
      </c>
      <c r="B15514" s="1">
        <v>1.0</v>
      </c>
      <c r="C15514" s="1" t="s">
        <v>32714</v>
      </c>
      <c r="D15514" s="1" t="s">
        <v>32715</v>
      </c>
      <c r="E15514" s="1" t="s">
        <v>47</v>
      </c>
      <c r="F15514" s="1" t="s">
        <v>48</v>
      </c>
      <c r="G15514" s="1" t="str">
        <f>IFERROR(__xludf.DUMMYFUNCTION("GOOGLETRANSLATE(D15514,""fr"",""en"")"),"#VALUE!")</f>
        <v>#VALUE!</v>
      </c>
    </row>
    <row r="15515" ht="15.75" customHeight="1">
      <c r="A15515" s="1" t="s">
        <v>1138</v>
      </c>
      <c r="B15515" s="1">
        <v>1.0</v>
      </c>
      <c r="C15515" s="1" t="s">
        <v>32716</v>
      </c>
      <c r="D15515" s="1" t="s">
        <v>32717</v>
      </c>
      <c r="E15515" s="1" t="s">
        <v>10</v>
      </c>
      <c r="F15515" s="1" t="s">
        <v>11</v>
      </c>
      <c r="G15515" s="1" t="str">
        <f>IFERROR(__xludf.DUMMYFUNCTION("GOOGLETRANSLATE(D15515,""fr"",""en"")"),"#VALUE!")</f>
        <v>#VALUE!</v>
      </c>
    </row>
    <row r="15516" ht="15.75" customHeight="1">
      <c r="A15516" s="1" t="s">
        <v>7425</v>
      </c>
      <c r="B15516" s="1">
        <v>1.0</v>
      </c>
      <c r="C15516" s="1" t="s">
        <v>32718</v>
      </c>
      <c r="D15516" s="1" t="s">
        <v>32719</v>
      </c>
      <c r="E15516" s="1" t="s">
        <v>226</v>
      </c>
      <c r="F15516" s="1" t="s">
        <v>11</v>
      </c>
      <c r="G15516" s="1" t="str">
        <f>IFERROR(__xludf.DUMMYFUNCTION("GOOGLETRANSLATE(D15516,""fr"",""en"")"),"#VALUE!")</f>
        <v>#VALUE!</v>
      </c>
    </row>
    <row r="15517" ht="15.75" customHeight="1">
      <c r="A15517" s="1" t="s">
        <v>1696</v>
      </c>
      <c r="B15517" s="1">
        <v>5.0</v>
      </c>
      <c r="C15517" s="1" t="s">
        <v>30067</v>
      </c>
      <c r="D15517" s="1" t="s">
        <v>32720</v>
      </c>
      <c r="E15517" s="1" t="s">
        <v>226</v>
      </c>
      <c r="F15517" s="1" t="s">
        <v>11</v>
      </c>
      <c r="G15517" s="1" t="str">
        <f>IFERROR(__xludf.DUMMYFUNCTION("GOOGLETRANSLATE(D15517,""fr"",""en"")"),"#VALUE!")</f>
        <v>#VALUE!</v>
      </c>
    </row>
    <row r="15518" ht="15.75" customHeight="1">
      <c r="A15518" s="1" t="s">
        <v>1741</v>
      </c>
      <c r="B15518" s="1">
        <v>1.0</v>
      </c>
      <c r="C15518" s="1" t="s">
        <v>32721</v>
      </c>
      <c r="D15518" s="1" t="s">
        <v>32722</v>
      </c>
      <c r="E15518" s="1" t="s">
        <v>29</v>
      </c>
      <c r="F15518" s="1" t="s">
        <v>30</v>
      </c>
      <c r="G15518" s="1" t="str">
        <f>IFERROR(__xludf.DUMMYFUNCTION("GOOGLETRANSLATE(D15518,""fr"",""en"")"),"#VALUE!")</f>
        <v>#VALUE!</v>
      </c>
    </row>
    <row r="15519" ht="15.75" customHeight="1">
      <c r="A15519" s="1" t="s">
        <v>338</v>
      </c>
      <c r="B15519" s="1">
        <v>5.0</v>
      </c>
      <c r="C15519" s="1" t="s">
        <v>32723</v>
      </c>
      <c r="D15519" s="1" t="s">
        <v>32724</v>
      </c>
      <c r="E15519" s="1" t="s">
        <v>65</v>
      </c>
      <c r="F15519" s="1" t="s">
        <v>66</v>
      </c>
      <c r="G15519" s="1" t="str">
        <f>IFERROR(__xludf.DUMMYFUNCTION("GOOGLETRANSLATE(D15519,""fr"",""en"")"),"#VALUE!")</f>
        <v>#VALUE!</v>
      </c>
    </row>
    <row r="15520" ht="15.75" customHeight="1">
      <c r="A15520" s="1" t="s">
        <v>1663</v>
      </c>
      <c r="B15520" s="1">
        <v>2.0</v>
      </c>
      <c r="C15520" s="1" t="s">
        <v>17590</v>
      </c>
      <c r="D15520" s="1" t="s">
        <v>32725</v>
      </c>
      <c r="E15520" s="1" t="s">
        <v>250</v>
      </c>
      <c r="F15520" s="1" t="s">
        <v>30</v>
      </c>
      <c r="G15520" s="1" t="str">
        <f>IFERROR(__xludf.DUMMYFUNCTION("GOOGLETRANSLATE(D15520,""fr"",""en"")"),"#VALUE!")</f>
        <v>#VALUE!</v>
      </c>
    </row>
    <row r="15521" ht="15.75" customHeight="1">
      <c r="A15521" s="1" t="s">
        <v>15</v>
      </c>
      <c r="B15521" s="1">
        <v>1.0</v>
      </c>
      <c r="C15521" s="1" t="s">
        <v>32726</v>
      </c>
      <c r="D15521" s="1" t="s">
        <v>32727</v>
      </c>
      <c r="E15521" s="1" t="s">
        <v>21</v>
      </c>
      <c r="F15521" s="1" t="s">
        <v>11</v>
      </c>
      <c r="G15521" s="1" t="str">
        <f>IFERROR(__xludf.DUMMYFUNCTION("GOOGLETRANSLATE(D15521,""fr"",""en"")"),"#VALUE!")</f>
        <v>#VALUE!</v>
      </c>
    </row>
    <row r="15522" ht="15.75" customHeight="1">
      <c r="A15522" s="1" t="s">
        <v>9444</v>
      </c>
      <c r="B15522" s="1">
        <v>2.0</v>
      </c>
      <c r="C15522" s="1" t="s">
        <v>32728</v>
      </c>
      <c r="D15522" s="1" t="s">
        <v>32729</v>
      </c>
      <c r="E15522" s="1" t="s">
        <v>226</v>
      </c>
      <c r="F15522" s="1" t="s">
        <v>110</v>
      </c>
      <c r="G15522" s="1" t="str">
        <f>IFERROR(__xludf.DUMMYFUNCTION("GOOGLETRANSLATE(D15522,""fr"",""en"")"),"#VALUE!")</f>
        <v>#VALUE!</v>
      </c>
    </row>
    <row r="15523" ht="15.75" customHeight="1">
      <c r="A15523" s="1" t="s">
        <v>132</v>
      </c>
      <c r="B15523" s="1">
        <v>4.0</v>
      </c>
      <c r="C15523" s="1" t="s">
        <v>32730</v>
      </c>
      <c r="D15523" s="1" t="s">
        <v>32731</v>
      </c>
      <c r="E15523" s="1" t="s">
        <v>65</v>
      </c>
      <c r="F15523" s="1" t="s">
        <v>66</v>
      </c>
      <c r="G15523" s="1" t="str">
        <f>IFERROR(__xludf.DUMMYFUNCTION("GOOGLETRANSLATE(D15523,""fr"",""en"")"),"#VALUE!")</f>
        <v>#VALUE!</v>
      </c>
    </row>
    <row r="15524" ht="15.75" customHeight="1">
      <c r="A15524" s="1" t="s">
        <v>22</v>
      </c>
      <c r="B15524" s="1">
        <v>1.0</v>
      </c>
      <c r="C15524" s="1" t="s">
        <v>32732</v>
      </c>
      <c r="D15524" s="1" t="s">
        <v>32733</v>
      </c>
      <c r="E15524" s="1" t="s">
        <v>125</v>
      </c>
      <c r="F15524" s="1" t="s">
        <v>11</v>
      </c>
      <c r="G15524" s="1" t="str">
        <f>IFERROR(__xludf.DUMMYFUNCTION("GOOGLETRANSLATE(D15524,""fr"",""en"")"),"#VALUE!")</f>
        <v>#VALUE!</v>
      </c>
    </row>
    <row r="15525" ht="15.75" customHeight="1">
      <c r="A15525" s="1" t="s">
        <v>1177</v>
      </c>
      <c r="B15525" s="1">
        <v>4.0</v>
      </c>
      <c r="C15525" s="1" t="s">
        <v>32734</v>
      </c>
      <c r="D15525" s="1" t="s">
        <v>32735</v>
      </c>
      <c r="E15525" s="1" t="s">
        <v>169</v>
      </c>
      <c r="F15525" s="1" t="s">
        <v>11</v>
      </c>
      <c r="G15525" s="1" t="str">
        <f>IFERROR(__xludf.DUMMYFUNCTION("GOOGLETRANSLATE(D15525,""fr"",""en"")"),"#VALUE!")</f>
        <v>#VALUE!</v>
      </c>
    </row>
    <row r="15526" ht="15.75" customHeight="1">
      <c r="A15526" s="1" t="s">
        <v>6256</v>
      </c>
      <c r="B15526" s="1">
        <v>3.0</v>
      </c>
      <c r="C15526" s="1" t="s">
        <v>32736</v>
      </c>
      <c r="D15526" s="1" t="s">
        <v>32737</v>
      </c>
      <c r="E15526" s="1" t="s">
        <v>614</v>
      </c>
      <c r="F15526" s="1" t="s">
        <v>30</v>
      </c>
      <c r="G15526" s="1" t="str">
        <f>IFERROR(__xludf.DUMMYFUNCTION("GOOGLETRANSLATE(D15526,""fr"",""en"")"),"#VALUE!")</f>
        <v>#VALUE!</v>
      </c>
    </row>
    <row r="15527" ht="15.75" customHeight="1">
      <c r="A15527" s="1" t="s">
        <v>3312</v>
      </c>
      <c r="B15527" s="1">
        <v>3.0</v>
      </c>
      <c r="C15527" s="1" t="s">
        <v>32738</v>
      </c>
      <c r="D15527" s="1" t="s">
        <v>32739</v>
      </c>
      <c r="E15527" s="1" t="s">
        <v>10</v>
      </c>
      <c r="F15527" s="1" t="s">
        <v>11</v>
      </c>
      <c r="G15527" s="1" t="str">
        <f>IFERROR(__xludf.DUMMYFUNCTION("GOOGLETRANSLATE(D15527,""fr"",""en"")"),"#VALUE!")</f>
        <v>#VALUE!</v>
      </c>
    </row>
    <row r="15528" ht="15.75" customHeight="1">
      <c r="A15528" s="1" t="s">
        <v>1434</v>
      </c>
      <c r="B15528" s="1">
        <v>5.0</v>
      </c>
      <c r="C15528" s="1" t="s">
        <v>32740</v>
      </c>
      <c r="D15528" s="1" t="s">
        <v>32741</v>
      </c>
      <c r="E15528" s="1" t="s">
        <v>21</v>
      </c>
      <c r="F15528" s="1" t="s">
        <v>11</v>
      </c>
      <c r="G15528" s="1" t="str">
        <f>IFERROR(__xludf.DUMMYFUNCTION("GOOGLETRANSLATE(D15528,""fr"",""en"")"),"#VALUE!")</f>
        <v>#VALUE!</v>
      </c>
    </row>
    <row r="15529" ht="15.75" customHeight="1">
      <c r="A15529" s="1" t="s">
        <v>18865</v>
      </c>
      <c r="B15529" s="1">
        <v>3.0</v>
      </c>
      <c r="C15529" s="1" t="s">
        <v>32742</v>
      </c>
      <c r="D15529" s="1" t="s">
        <v>32743</v>
      </c>
      <c r="E15529" s="1" t="s">
        <v>117</v>
      </c>
      <c r="F15529" s="1" t="s">
        <v>48</v>
      </c>
      <c r="G15529" s="1" t="str">
        <f>IFERROR(__xludf.DUMMYFUNCTION("GOOGLETRANSLATE(D15529,""fr"",""en"")"),"#VALUE!")</f>
        <v>#VALUE!</v>
      </c>
    </row>
    <row r="15530" ht="15.75" customHeight="1">
      <c r="A15530" s="1" t="s">
        <v>5041</v>
      </c>
      <c r="B15530" s="1">
        <v>2.0</v>
      </c>
      <c r="C15530" s="1" t="s">
        <v>32744</v>
      </c>
      <c r="D15530" s="1" t="s">
        <v>32745</v>
      </c>
      <c r="E15530" s="1" t="s">
        <v>29</v>
      </c>
      <c r="F15530" s="1" t="s">
        <v>30</v>
      </c>
      <c r="G15530" s="1" t="str">
        <f>IFERROR(__xludf.DUMMYFUNCTION("GOOGLETRANSLATE(D15530,""fr"",""en"")"),"#VALUE!")</f>
        <v>#VALUE!</v>
      </c>
    </row>
    <row r="15531" ht="15.75" customHeight="1">
      <c r="A15531" s="1" t="s">
        <v>12983</v>
      </c>
      <c r="B15531" s="1">
        <v>2.0</v>
      </c>
      <c r="C15531" s="1" t="s">
        <v>32746</v>
      </c>
      <c r="D15531" s="1" t="s">
        <v>32747</v>
      </c>
      <c r="E15531" s="1" t="s">
        <v>10</v>
      </c>
      <c r="F15531" s="1" t="s">
        <v>11</v>
      </c>
      <c r="G15531" s="1" t="str">
        <f>IFERROR(__xludf.DUMMYFUNCTION("GOOGLETRANSLATE(D15531,""fr"",""en"")"),"#VALUE!")</f>
        <v>#VALUE!</v>
      </c>
    </row>
    <row r="15532" ht="15.75" customHeight="1">
      <c r="A15532" s="1" t="s">
        <v>678</v>
      </c>
      <c r="B15532" s="1">
        <v>4.0</v>
      </c>
      <c r="C15532" s="1" t="s">
        <v>32748</v>
      </c>
      <c r="D15532" s="1" t="s">
        <v>32749</v>
      </c>
      <c r="E15532" s="1" t="s">
        <v>169</v>
      </c>
      <c r="F15532" s="1" t="s">
        <v>11</v>
      </c>
      <c r="G15532" s="1" t="str">
        <f>IFERROR(__xludf.DUMMYFUNCTION("GOOGLETRANSLATE(D15532,""fr"",""en"")"),"#VALUE!")</f>
        <v>#VALUE!</v>
      </c>
    </row>
    <row r="15533" ht="15.75" customHeight="1">
      <c r="A15533" s="1" t="s">
        <v>1146</v>
      </c>
      <c r="B15533" s="1">
        <v>1.0</v>
      </c>
      <c r="C15533" s="1" t="s">
        <v>32750</v>
      </c>
      <c r="D15533" s="1" t="s">
        <v>32751</v>
      </c>
      <c r="E15533" s="1" t="s">
        <v>230</v>
      </c>
      <c r="F15533" s="1" t="s">
        <v>48</v>
      </c>
      <c r="G15533" s="1" t="str">
        <f>IFERROR(__xludf.DUMMYFUNCTION("GOOGLETRANSLATE(D15533,""fr"",""en"")"),"#VALUE!")</f>
        <v>#VALUE!</v>
      </c>
    </row>
    <row r="15534" ht="15.75" customHeight="1">
      <c r="A15534" s="1" t="s">
        <v>7966</v>
      </c>
      <c r="B15534" s="1">
        <v>2.0</v>
      </c>
      <c r="C15534" s="1" t="s">
        <v>32752</v>
      </c>
      <c r="D15534" s="1" t="s">
        <v>32753</v>
      </c>
      <c r="E15534" s="1" t="s">
        <v>25</v>
      </c>
      <c r="F15534" s="1" t="s">
        <v>110</v>
      </c>
      <c r="G15534" s="1" t="str">
        <f>IFERROR(__xludf.DUMMYFUNCTION("GOOGLETRANSLATE(D15534,""fr"",""en"")"),"#VALUE!")</f>
        <v>#VALUE!</v>
      </c>
    </row>
    <row r="15535" ht="15.75" customHeight="1">
      <c r="A15535" s="1" t="s">
        <v>9850</v>
      </c>
      <c r="B15535" s="1">
        <v>1.0</v>
      </c>
      <c r="C15535" s="1" t="s">
        <v>32754</v>
      </c>
      <c r="D15535" s="1" t="s">
        <v>32755</v>
      </c>
      <c r="E15535" s="1" t="s">
        <v>125</v>
      </c>
      <c r="F15535" s="1" t="s">
        <v>110</v>
      </c>
      <c r="G15535" s="1" t="str">
        <f>IFERROR(__xludf.DUMMYFUNCTION("GOOGLETRANSLATE(D15535,""fr"",""en"")"),"#VALUE!")</f>
        <v>#VALUE!</v>
      </c>
    </row>
    <row r="15536" ht="15.75" customHeight="1">
      <c r="A15536" s="1" t="s">
        <v>147</v>
      </c>
      <c r="B15536" s="1">
        <v>1.0</v>
      </c>
      <c r="C15536" s="1" t="s">
        <v>32756</v>
      </c>
      <c r="D15536" s="1" t="s">
        <v>32757</v>
      </c>
      <c r="E15536" s="1" t="s">
        <v>125</v>
      </c>
      <c r="F15536" s="1" t="s">
        <v>66</v>
      </c>
      <c r="G15536" s="1" t="str">
        <f>IFERROR(__xludf.DUMMYFUNCTION("GOOGLETRANSLATE(D15536,""fr"",""en"")"),"#VALUE!")</f>
        <v>#VALUE!</v>
      </c>
    </row>
    <row r="15537" ht="15.75" customHeight="1">
      <c r="A15537" s="1" t="s">
        <v>3850</v>
      </c>
      <c r="B15537" s="1">
        <v>3.0</v>
      </c>
      <c r="C15537" s="1" t="s">
        <v>32758</v>
      </c>
      <c r="D15537" s="1" t="s">
        <v>32759</v>
      </c>
      <c r="E15537" s="1" t="s">
        <v>169</v>
      </c>
      <c r="F15537" s="1" t="s">
        <v>11</v>
      </c>
      <c r="G15537" s="1" t="str">
        <f>IFERROR(__xludf.DUMMYFUNCTION("GOOGLETRANSLATE(D15537,""fr"",""en"")"),"#VALUE!")</f>
        <v>#VALUE!</v>
      </c>
    </row>
    <row r="15538" ht="15.75" customHeight="1">
      <c r="A15538" s="1" t="s">
        <v>5343</v>
      </c>
      <c r="B15538" s="1">
        <v>1.0</v>
      </c>
      <c r="C15538" s="1" t="s">
        <v>32760</v>
      </c>
      <c r="D15538" s="1" t="s">
        <v>32761</v>
      </c>
      <c r="E15538" s="1" t="s">
        <v>10</v>
      </c>
      <c r="F15538" s="1" t="s">
        <v>11</v>
      </c>
      <c r="G15538" s="1" t="str">
        <f>IFERROR(__xludf.DUMMYFUNCTION("GOOGLETRANSLATE(D15538,""fr"",""en"")"),"#VALUE!")</f>
        <v>#VALUE!</v>
      </c>
    </row>
    <row r="15539" ht="15.75" customHeight="1">
      <c r="A15539" s="1" t="s">
        <v>24771</v>
      </c>
      <c r="B15539" s="1">
        <v>3.0</v>
      </c>
      <c r="C15539" s="1" t="s">
        <v>32762</v>
      </c>
      <c r="D15539" s="1" t="s">
        <v>32763</v>
      </c>
      <c r="E15539" s="1" t="s">
        <v>423</v>
      </c>
      <c r="F15539" s="1" t="s">
        <v>30</v>
      </c>
      <c r="G15539" s="1" t="str">
        <f>IFERROR(__xludf.DUMMYFUNCTION("GOOGLETRANSLATE(D15539,""fr"",""en"")"),"#VALUE!")</f>
        <v>#VALUE!</v>
      </c>
    </row>
    <row r="15540" ht="15.75" customHeight="1">
      <c r="A15540" s="1" t="s">
        <v>647</v>
      </c>
      <c r="B15540" s="1">
        <v>4.0</v>
      </c>
      <c r="C15540" s="1" t="s">
        <v>32764</v>
      </c>
      <c r="D15540" s="1" t="s">
        <v>32765</v>
      </c>
      <c r="E15540" s="1" t="s">
        <v>10</v>
      </c>
      <c r="F15540" s="1" t="s">
        <v>11</v>
      </c>
      <c r="G15540" s="1" t="str">
        <f>IFERROR(__xludf.DUMMYFUNCTION("GOOGLETRANSLATE(D15540,""fr"",""en"")"),"#VALUE!")</f>
        <v>#VALUE!</v>
      </c>
    </row>
    <row r="15541" ht="15.75" customHeight="1">
      <c r="A15541" s="1" t="s">
        <v>3615</v>
      </c>
      <c r="B15541" s="1">
        <v>2.0</v>
      </c>
      <c r="C15541" s="1" t="s">
        <v>32766</v>
      </c>
      <c r="D15541" s="1" t="s">
        <v>32767</v>
      </c>
      <c r="E15541" s="1" t="s">
        <v>21</v>
      </c>
      <c r="F15541" s="1" t="s">
        <v>11</v>
      </c>
      <c r="G15541" s="1" t="str">
        <f>IFERROR(__xludf.DUMMYFUNCTION("GOOGLETRANSLATE(D15541,""fr"",""en"")"),"#VALUE!")</f>
        <v>#VALUE!</v>
      </c>
    </row>
    <row r="15542" ht="15.75" customHeight="1">
      <c r="A15542" s="1" t="s">
        <v>7854</v>
      </c>
      <c r="B15542" s="1">
        <v>5.0</v>
      </c>
      <c r="C15542" s="1" t="s">
        <v>19971</v>
      </c>
      <c r="D15542" s="1" t="s">
        <v>32768</v>
      </c>
      <c r="E15542" s="1" t="s">
        <v>21</v>
      </c>
      <c r="F15542" s="1" t="s">
        <v>11</v>
      </c>
      <c r="G15542" s="1" t="str">
        <f>IFERROR(__xludf.DUMMYFUNCTION("GOOGLETRANSLATE(D15542,""fr"",""en"")"),"#VALUE!")</f>
        <v>#VALUE!</v>
      </c>
    </row>
    <row r="15543" ht="15.75" customHeight="1">
      <c r="A15543" s="1" t="s">
        <v>1753</v>
      </c>
      <c r="B15543" s="1">
        <v>5.0</v>
      </c>
      <c r="C15543" s="1" t="s">
        <v>32769</v>
      </c>
      <c r="D15543" s="1" t="s">
        <v>32770</v>
      </c>
      <c r="E15543" s="1" t="s">
        <v>21</v>
      </c>
      <c r="F15543" s="1" t="s">
        <v>11</v>
      </c>
      <c r="G15543" s="1" t="str">
        <f>IFERROR(__xludf.DUMMYFUNCTION("GOOGLETRANSLATE(D15543,""fr"",""en"")"),"#VALUE!")</f>
        <v>#VALUE!</v>
      </c>
    </row>
    <row r="15544" ht="15.75" customHeight="1">
      <c r="A15544" s="1" t="s">
        <v>2702</v>
      </c>
      <c r="B15544" s="1">
        <v>4.0</v>
      </c>
      <c r="C15544" s="1" t="s">
        <v>32771</v>
      </c>
      <c r="D15544" s="1" t="s">
        <v>32772</v>
      </c>
      <c r="E15544" s="1" t="s">
        <v>21</v>
      </c>
      <c r="F15544" s="1" t="s">
        <v>11</v>
      </c>
      <c r="G15544" s="1" t="str">
        <f>IFERROR(__xludf.DUMMYFUNCTION("GOOGLETRANSLATE(D15544,""fr"",""en"")"),"#VALUE!")</f>
        <v>#VALUE!</v>
      </c>
    </row>
    <row r="15545" ht="15.75" customHeight="1">
      <c r="A15545" s="1" t="s">
        <v>2368</v>
      </c>
      <c r="B15545" s="1">
        <v>3.0</v>
      </c>
      <c r="C15545" s="1" t="s">
        <v>32773</v>
      </c>
      <c r="D15545" s="1" t="s">
        <v>32774</v>
      </c>
      <c r="E15545" s="1" t="s">
        <v>484</v>
      </c>
      <c r="F15545" s="1" t="s">
        <v>30</v>
      </c>
      <c r="G15545" s="1" t="str">
        <f>IFERROR(__xludf.DUMMYFUNCTION("GOOGLETRANSLATE(D15545,""fr"",""en"")"),"#VALUE!")</f>
        <v>#VALUE!</v>
      </c>
    </row>
    <row r="15546" ht="15.75" customHeight="1">
      <c r="A15546" s="1" t="s">
        <v>13489</v>
      </c>
      <c r="B15546" s="1">
        <v>3.0</v>
      </c>
      <c r="C15546" s="1" t="s">
        <v>32775</v>
      </c>
      <c r="D15546" s="1" t="s">
        <v>32776</v>
      </c>
      <c r="E15546" s="1" t="s">
        <v>176</v>
      </c>
      <c r="F15546" s="1" t="s">
        <v>66</v>
      </c>
      <c r="G15546" s="1" t="str">
        <f>IFERROR(__xludf.DUMMYFUNCTION("GOOGLETRANSLATE(D15546,""fr"",""en"")"),"#VALUE!")</f>
        <v>#VALUE!</v>
      </c>
    </row>
    <row r="15547" ht="15.75" customHeight="1">
      <c r="A15547" s="1" t="s">
        <v>6187</v>
      </c>
      <c r="B15547" s="1">
        <v>2.0</v>
      </c>
      <c r="C15547" s="1" t="s">
        <v>32777</v>
      </c>
      <c r="D15547" s="1" t="s">
        <v>32778</v>
      </c>
      <c r="E15547" s="1" t="s">
        <v>169</v>
      </c>
      <c r="F15547" s="1" t="s">
        <v>110</v>
      </c>
      <c r="G15547" s="1" t="str">
        <f>IFERROR(__xludf.DUMMYFUNCTION("GOOGLETRANSLATE(D15547,""fr"",""en"")"),"#VALUE!")</f>
        <v>#VALUE!</v>
      </c>
    </row>
    <row r="15548" ht="15.75" customHeight="1">
      <c r="A15548" s="1" t="s">
        <v>1372</v>
      </c>
      <c r="B15548" s="1">
        <v>1.0</v>
      </c>
      <c r="C15548" s="1" t="s">
        <v>20649</v>
      </c>
      <c r="D15548" s="1" t="s">
        <v>32779</v>
      </c>
      <c r="E15548" s="1" t="s">
        <v>423</v>
      </c>
      <c r="F15548" s="1" t="s">
        <v>30</v>
      </c>
      <c r="G15548" s="1" t="str">
        <f>IFERROR(__xludf.DUMMYFUNCTION("GOOGLETRANSLATE(D15548,""fr"",""en"")"),"#VALUE!")</f>
        <v>#VALUE!</v>
      </c>
    </row>
    <row r="15549" ht="15.75" customHeight="1">
      <c r="A15549" s="1" t="s">
        <v>32780</v>
      </c>
      <c r="B15549" s="1">
        <v>1.0</v>
      </c>
      <c r="C15549" s="1" t="s">
        <v>32781</v>
      </c>
      <c r="D15549" s="1" t="s">
        <v>32782</v>
      </c>
      <c r="E15549" s="1" t="s">
        <v>292</v>
      </c>
      <c r="F15549" s="1" t="s">
        <v>11</v>
      </c>
      <c r="G15549" s="1" t="str">
        <f>IFERROR(__xludf.DUMMYFUNCTION("GOOGLETRANSLATE(D15549,""fr"",""en"")"),"#VALUE!")</f>
        <v>#VALUE!</v>
      </c>
    </row>
    <row r="15550" ht="15.75" customHeight="1">
      <c r="A15550" s="1" t="s">
        <v>866</v>
      </c>
      <c r="B15550" s="1">
        <v>3.0</v>
      </c>
      <c r="C15550" s="1" t="s">
        <v>32783</v>
      </c>
      <c r="D15550" s="1" t="s">
        <v>32784</v>
      </c>
      <c r="E15550" s="1" t="s">
        <v>10</v>
      </c>
      <c r="F15550" s="1" t="s">
        <v>11</v>
      </c>
      <c r="G15550" s="1" t="str">
        <f>IFERROR(__xludf.DUMMYFUNCTION("GOOGLETRANSLATE(D15550,""fr"",""en"")"),"#VALUE!")</f>
        <v>#VALUE!</v>
      </c>
    </row>
    <row r="15551" ht="15.75" customHeight="1">
      <c r="A15551" s="1" t="s">
        <v>4572</v>
      </c>
      <c r="B15551" s="1">
        <v>1.0</v>
      </c>
      <c r="C15551" s="1" t="s">
        <v>32785</v>
      </c>
      <c r="D15551" s="1" t="s">
        <v>32786</v>
      </c>
      <c r="E15551" s="1" t="s">
        <v>273</v>
      </c>
      <c r="F15551" s="1" t="s">
        <v>110</v>
      </c>
      <c r="G15551" s="1" t="str">
        <f>IFERROR(__xludf.DUMMYFUNCTION("GOOGLETRANSLATE(D15551,""fr"",""en"")"),"#VALUE!")</f>
        <v>#VALUE!</v>
      </c>
    </row>
    <row r="15552" ht="15.75" customHeight="1">
      <c r="A15552" s="1" t="s">
        <v>1020</v>
      </c>
      <c r="B15552" s="1">
        <v>5.0</v>
      </c>
      <c r="C15552" s="1" t="s">
        <v>32787</v>
      </c>
      <c r="D15552" s="1" t="s">
        <v>32788</v>
      </c>
      <c r="E15552" s="1" t="s">
        <v>176</v>
      </c>
      <c r="F15552" s="1" t="s">
        <v>66</v>
      </c>
      <c r="G15552" s="1" t="str">
        <f>IFERROR(__xludf.DUMMYFUNCTION("GOOGLETRANSLATE(D15552,""fr"",""en"")"),"#VALUE!")</f>
        <v>#VALUE!</v>
      </c>
    </row>
    <row r="15553" ht="15.75" customHeight="1">
      <c r="A15553" s="1" t="s">
        <v>10375</v>
      </c>
      <c r="B15553" s="1">
        <v>2.0</v>
      </c>
      <c r="C15553" s="1" t="s">
        <v>32789</v>
      </c>
      <c r="D15553" s="1" t="s">
        <v>32790</v>
      </c>
      <c r="E15553" s="1" t="s">
        <v>1192</v>
      </c>
      <c r="F15553" s="1" t="s">
        <v>110</v>
      </c>
      <c r="G15553" s="1" t="str">
        <f>IFERROR(__xludf.DUMMYFUNCTION("GOOGLETRANSLATE(D15553,""fr"",""en"")"),"#VALUE!")</f>
        <v>#VALUE!</v>
      </c>
    </row>
    <row r="15554" ht="15.75" customHeight="1">
      <c r="A15554" s="1" t="s">
        <v>7750</v>
      </c>
      <c r="B15554" s="1">
        <v>5.0</v>
      </c>
      <c r="C15554" s="1" t="s">
        <v>32791</v>
      </c>
      <c r="D15554" s="1" t="s">
        <v>32792</v>
      </c>
      <c r="E15554" s="1" t="s">
        <v>614</v>
      </c>
      <c r="F15554" s="1" t="s">
        <v>30</v>
      </c>
      <c r="G15554" s="1" t="str">
        <f>IFERROR(__xludf.DUMMYFUNCTION("GOOGLETRANSLATE(D15554,""fr"",""en"")"),"#VALUE!")</f>
        <v>#VALUE!</v>
      </c>
    </row>
    <row r="15555" ht="15.75" customHeight="1">
      <c r="A15555" s="1" t="s">
        <v>1020</v>
      </c>
      <c r="B15555" s="1">
        <v>4.0</v>
      </c>
      <c r="C15555" s="1" t="s">
        <v>32793</v>
      </c>
      <c r="D15555" s="1" t="s">
        <v>32794</v>
      </c>
      <c r="E15555" s="1" t="s">
        <v>10</v>
      </c>
      <c r="F15555" s="1" t="s">
        <v>11</v>
      </c>
      <c r="G15555" s="1" t="str">
        <f>IFERROR(__xludf.DUMMYFUNCTION("GOOGLETRANSLATE(D15555,""fr"",""en"")"),"#VALUE!")</f>
        <v>#VALUE!</v>
      </c>
    </row>
    <row r="15556" ht="15.75" customHeight="1">
      <c r="A15556" s="1" t="s">
        <v>32795</v>
      </c>
      <c r="B15556" s="1">
        <v>1.0</v>
      </c>
      <c r="C15556" s="1" t="s">
        <v>32796</v>
      </c>
      <c r="D15556" s="1" t="s">
        <v>32797</v>
      </c>
      <c r="E15556" s="1" t="s">
        <v>646</v>
      </c>
      <c r="F15556" s="1" t="s">
        <v>39</v>
      </c>
      <c r="G15556" s="1" t="str">
        <f>IFERROR(__xludf.DUMMYFUNCTION("GOOGLETRANSLATE(D15556,""fr"",""en"")"),"#VALUE!")</f>
        <v>#VALUE!</v>
      </c>
    </row>
    <row r="15557" ht="15.75" customHeight="1">
      <c r="A15557" s="1" t="s">
        <v>3385</v>
      </c>
      <c r="B15557" s="1">
        <v>4.0</v>
      </c>
      <c r="C15557" s="1" t="s">
        <v>32798</v>
      </c>
      <c r="D15557" s="1" t="s">
        <v>32799</v>
      </c>
      <c r="E15557" s="1" t="s">
        <v>34</v>
      </c>
      <c r="F15557" s="1" t="s">
        <v>30</v>
      </c>
      <c r="G15557" s="1" t="str">
        <f>IFERROR(__xludf.DUMMYFUNCTION("GOOGLETRANSLATE(D15557,""fr"",""en"")"),"#VALUE!")</f>
        <v>#VALUE!</v>
      </c>
    </row>
    <row r="15558" ht="15.75" customHeight="1">
      <c r="A15558" s="1" t="s">
        <v>111</v>
      </c>
      <c r="B15558" s="1">
        <v>2.0</v>
      </c>
      <c r="C15558" s="1" t="s">
        <v>32800</v>
      </c>
      <c r="D15558" s="1" t="s">
        <v>32801</v>
      </c>
      <c r="E15558" s="1" t="s">
        <v>273</v>
      </c>
      <c r="F15558" s="1" t="s">
        <v>11</v>
      </c>
      <c r="G15558" s="1" t="str">
        <f>IFERROR(__xludf.DUMMYFUNCTION("GOOGLETRANSLATE(D15558,""fr"",""en"")"),"#VALUE!")</f>
        <v>#VALUE!</v>
      </c>
    </row>
    <row r="15559" ht="15.75" customHeight="1">
      <c r="A15559" s="1" t="s">
        <v>4812</v>
      </c>
      <c r="B15559" s="1">
        <v>5.0</v>
      </c>
      <c r="C15559" s="1" t="s">
        <v>32802</v>
      </c>
      <c r="D15559" s="1" t="s">
        <v>32803</v>
      </c>
      <c r="E15559" s="1" t="s">
        <v>29</v>
      </c>
      <c r="F15559" s="1" t="s">
        <v>30</v>
      </c>
      <c r="G15559" s="1" t="str">
        <f>IFERROR(__xludf.DUMMYFUNCTION("GOOGLETRANSLATE(D15559,""fr"",""en"")"),"#VALUE!")</f>
        <v>#VALUE!</v>
      </c>
    </row>
    <row r="15560" ht="15.75" customHeight="1">
      <c r="A15560" s="1" t="s">
        <v>8671</v>
      </c>
      <c r="B15560" s="1">
        <v>2.0</v>
      </c>
      <c r="C15560" s="1" t="s">
        <v>32804</v>
      </c>
      <c r="D15560" s="1" t="s">
        <v>32805</v>
      </c>
      <c r="E15560" s="1" t="s">
        <v>125</v>
      </c>
      <c r="F15560" s="1" t="s">
        <v>110</v>
      </c>
      <c r="G15560" s="1" t="str">
        <f>IFERROR(__xludf.DUMMYFUNCTION("GOOGLETRANSLATE(D15560,""fr"",""en"")"),"#VALUE!")</f>
        <v>#VALUE!</v>
      </c>
    </row>
    <row r="15561" ht="15.75" customHeight="1">
      <c r="A15561" s="1" t="s">
        <v>10634</v>
      </c>
      <c r="B15561" s="1">
        <v>5.0</v>
      </c>
      <c r="C15561" s="1" t="s">
        <v>32806</v>
      </c>
      <c r="D15561" s="1" t="s">
        <v>32807</v>
      </c>
      <c r="E15561" s="1" t="s">
        <v>10</v>
      </c>
      <c r="F15561" s="1" t="s">
        <v>110</v>
      </c>
      <c r="G15561" s="1" t="str">
        <f>IFERROR(__xludf.DUMMYFUNCTION("GOOGLETRANSLATE(D15561,""fr"",""en"")"),"#VALUE!")</f>
        <v>#VALUE!</v>
      </c>
    </row>
    <row r="15562" ht="15.75" customHeight="1">
      <c r="A15562" s="1" t="s">
        <v>11191</v>
      </c>
      <c r="B15562" s="1">
        <v>1.0</v>
      </c>
      <c r="C15562" s="1" t="s">
        <v>32808</v>
      </c>
      <c r="D15562" s="1" t="s">
        <v>32809</v>
      </c>
      <c r="E15562" s="1" t="s">
        <v>29</v>
      </c>
      <c r="F15562" s="1" t="s">
        <v>30</v>
      </c>
      <c r="G15562" s="1" t="str">
        <f>IFERROR(__xludf.DUMMYFUNCTION("GOOGLETRANSLATE(D15562,""fr"",""en"")"),"#VALUE!")</f>
        <v>#VALUE!</v>
      </c>
    </row>
    <row r="15563" ht="15.75" customHeight="1">
      <c r="A15563" s="1" t="s">
        <v>621</v>
      </c>
      <c r="B15563" s="1">
        <v>4.0</v>
      </c>
      <c r="C15563" s="1" t="s">
        <v>32810</v>
      </c>
      <c r="D15563" s="1" t="s">
        <v>32811</v>
      </c>
      <c r="E15563" s="1" t="s">
        <v>21</v>
      </c>
      <c r="F15563" s="1" t="s">
        <v>11</v>
      </c>
      <c r="G15563" s="1" t="str">
        <f>IFERROR(__xludf.DUMMYFUNCTION("GOOGLETRANSLATE(D15563,""fr"",""en"")"),"#VALUE!")</f>
        <v>#VALUE!</v>
      </c>
    </row>
    <row r="15564" ht="15.75" customHeight="1">
      <c r="A15564" s="1" t="s">
        <v>274</v>
      </c>
      <c r="B15564" s="1">
        <v>4.0</v>
      </c>
      <c r="C15564" s="1" t="s">
        <v>32812</v>
      </c>
      <c r="D15564" s="1" t="s">
        <v>32813</v>
      </c>
      <c r="E15564" s="1" t="s">
        <v>29</v>
      </c>
      <c r="F15564" s="1" t="s">
        <v>30</v>
      </c>
      <c r="G15564" s="1" t="str">
        <f>IFERROR(__xludf.DUMMYFUNCTION("GOOGLETRANSLATE(D15564,""fr"",""en"")"),"#VALUE!")</f>
        <v>#VALUE!</v>
      </c>
    </row>
    <row r="15565" ht="15.75" customHeight="1">
      <c r="A15565" s="1" t="s">
        <v>738</v>
      </c>
      <c r="B15565" s="1">
        <v>5.0</v>
      </c>
      <c r="C15565" s="1" t="s">
        <v>32814</v>
      </c>
      <c r="D15565" s="1" t="s">
        <v>32815</v>
      </c>
      <c r="E15565" s="1" t="s">
        <v>448</v>
      </c>
      <c r="F15565" s="1" t="s">
        <v>84</v>
      </c>
      <c r="G15565" s="1" t="str">
        <f>IFERROR(__xludf.DUMMYFUNCTION("GOOGLETRANSLATE(D15565,""fr"",""en"")"),"I am satisfied with the service ..., of the reception ..., of professionalism ..., of care ..., the prices seem suitable ..., simple and effective")</f>
        <v>I am satisfied with the service ..., of the reception ..., of professionalism ..., of care ..., the prices seem suitable ..., simple and effective</v>
      </c>
    </row>
    <row r="15566" ht="15.75" customHeight="1">
      <c r="A15566" s="1" t="s">
        <v>8131</v>
      </c>
      <c r="B15566" s="1">
        <v>5.0</v>
      </c>
      <c r="C15566" s="1" t="s">
        <v>32816</v>
      </c>
      <c r="D15566" s="1" t="s">
        <v>32817</v>
      </c>
      <c r="E15566" s="1" t="s">
        <v>21</v>
      </c>
      <c r="F15566" s="1" t="s">
        <v>11</v>
      </c>
      <c r="G15566" s="1" t="str">
        <f>IFERROR(__xludf.DUMMYFUNCTION("GOOGLETRANSLATE(D15566,""fr"",""en"")"),"#VALUE!")</f>
        <v>#VALUE!</v>
      </c>
    </row>
    <row r="15567" ht="15.75" customHeight="1">
      <c r="A15567" s="1" t="s">
        <v>1094</v>
      </c>
      <c r="B15567" s="1">
        <v>2.0</v>
      </c>
      <c r="C15567" s="1" t="s">
        <v>32818</v>
      </c>
      <c r="D15567" s="1" t="s">
        <v>32819</v>
      </c>
      <c r="E15567" s="1" t="s">
        <v>21</v>
      </c>
      <c r="F15567" s="1" t="s">
        <v>11</v>
      </c>
      <c r="G15567" s="1" t="str">
        <f>IFERROR(__xludf.DUMMYFUNCTION("GOOGLETRANSLATE(D15567,""fr"",""en"")"),"#VALUE!")</f>
        <v>#VALUE!</v>
      </c>
    </row>
    <row r="15568" ht="15.75" customHeight="1">
      <c r="A15568" s="1" t="s">
        <v>1778</v>
      </c>
      <c r="B15568" s="1">
        <v>4.0</v>
      </c>
      <c r="C15568" s="1" t="s">
        <v>32820</v>
      </c>
      <c r="D15568" s="1" t="s">
        <v>32821</v>
      </c>
      <c r="E15568" s="1" t="s">
        <v>10</v>
      </c>
      <c r="F15568" s="1" t="s">
        <v>11</v>
      </c>
      <c r="G15568" s="1" t="str">
        <f>IFERROR(__xludf.DUMMYFUNCTION("GOOGLETRANSLATE(D15568,""fr"",""en"")"),"#VALUE!")</f>
        <v>#VALUE!</v>
      </c>
    </row>
    <row r="15569" ht="15.75" customHeight="1">
      <c r="A15569" s="1" t="s">
        <v>1696</v>
      </c>
      <c r="B15569" s="1">
        <v>5.0</v>
      </c>
      <c r="C15569" s="1" t="s">
        <v>32822</v>
      </c>
      <c r="D15569" s="1" t="s">
        <v>32823</v>
      </c>
      <c r="E15569" s="1" t="s">
        <v>21</v>
      </c>
      <c r="F15569" s="1" t="s">
        <v>11</v>
      </c>
      <c r="G15569" s="1" t="str">
        <f>IFERROR(__xludf.DUMMYFUNCTION("GOOGLETRANSLATE(D15569,""fr"",""en"")"),"#VALUE!")</f>
        <v>#VALUE!</v>
      </c>
    </row>
    <row r="15570" ht="15.75" customHeight="1">
      <c r="A15570" s="1" t="s">
        <v>13654</v>
      </c>
      <c r="B15570" s="1">
        <v>1.0</v>
      </c>
      <c r="C15570" s="1" t="s">
        <v>32824</v>
      </c>
      <c r="D15570" s="1" t="s">
        <v>32825</v>
      </c>
      <c r="E15570" s="1" t="s">
        <v>10</v>
      </c>
      <c r="F15570" s="1" t="s">
        <v>11</v>
      </c>
      <c r="G15570" s="1" t="str">
        <f>IFERROR(__xludf.DUMMYFUNCTION("GOOGLETRANSLATE(D15570,""fr"",""en"")"),"#VALUE!")</f>
        <v>#VALUE!</v>
      </c>
    </row>
    <row r="15571" ht="15.75" customHeight="1">
      <c r="A15571" s="1" t="s">
        <v>3312</v>
      </c>
      <c r="B15571" s="1">
        <v>5.0</v>
      </c>
      <c r="C15571" s="1" t="s">
        <v>32826</v>
      </c>
      <c r="D15571" s="1" t="s">
        <v>32827</v>
      </c>
      <c r="E15571" s="1" t="s">
        <v>21</v>
      </c>
      <c r="F15571" s="1" t="s">
        <v>11</v>
      </c>
      <c r="G15571" s="1" t="str">
        <f>IFERROR(__xludf.DUMMYFUNCTION("GOOGLETRANSLATE(D15571,""fr"",""en"")"),"#VALUE!")</f>
        <v>#VALUE!</v>
      </c>
    </row>
    <row r="15572" ht="15.75" customHeight="1">
      <c r="A15572" s="1" t="s">
        <v>2937</v>
      </c>
      <c r="B15572" s="1">
        <v>4.0</v>
      </c>
      <c r="C15572" s="1" t="s">
        <v>32828</v>
      </c>
      <c r="D15572" s="1" t="s">
        <v>32829</v>
      </c>
      <c r="E15572" s="1" t="s">
        <v>21</v>
      </c>
      <c r="F15572" s="1" t="s">
        <v>11</v>
      </c>
      <c r="G15572" s="1" t="str">
        <f>IFERROR(__xludf.DUMMYFUNCTION("GOOGLETRANSLATE(D15572,""fr"",""en"")"),"#VALUE!")</f>
        <v>#VALUE!</v>
      </c>
    </row>
    <row r="15573" ht="15.75" customHeight="1">
      <c r="A15573" s="1" t="s">
        <v>4625</v>
      </c>
      <c r="B15573" s="1">
        <v>4.0</v>
      </c>
      <c r="C15573" s="1" t="s">
        <v>32830</v>
      </c>
      <c r="D15573" s="1" t="s">
        <v>32831</v>
      </c>
      <c r="E15573" s="1" t="s">
        <v>21</v>
      </c>
      <c r="F15573" s="1" t="s">
        <v>11</v>
      </c>
      <c r="G15573" s="1" t="str">
        <f>IFERROR(__xludf.DUMMYFUNCTION("GOOGLETRANSLATE(D15573,""fr"",""en"")"),"#VALUE!")</f>
        <v>#VALUE!</v>
      </c>
    </row>
    <row r="15574" ht="15.75" customHeight="1">
      <c r="A15574" s="1" t="s">
        <v>4275</v>
      </c>
      <c r="B15574" s="1">
        <v>1.0</v>
      </c>
      <c r="C15574" s="1" t="s">
        <v>32832</v>
      </c>
      <c r="D15574" s="1" t="s">
        <v>32833</v>
      </c>
      <c r="E15574" s="1" t="s">
        <v>373</v>
      </c>
      <c r="F15574" s="1" t="s">
        <v>118</v>
      </c>
      <c r="G15574" s="1" t="str">
        <f>IFERROR(__xludf.DUMMYFUNCTION("GOOGLETRANSLATE(D15574,""fr"",""en"")"),"#VALUE!")</f>
        <v>#VALUE!</v>
      </c>
    </row>
    <row r="15575" ht="15.75" customHeight="1">
      <c r="A15575" s="1" t="s">
        <v>4237</v>
      </c>
      <c r="B15575" s="1">
        <v>2.0</v>
      </c>
      <c r="C15575" s="1" t="s">
        <v>32834</v>
      </c>
      <c r="D15575" s="1" t="s">
        <v>32835</v>
      </c>
      <c r="E15575" s="1" t="s">
        <v>125</v>
      </c>
      <c r="F15575" s="1" t="s">
        <v>11</v>
      </c>
      <c r="G15575" s="1" t="str">
        <f>IFERROR(__xludf.DUMMYFUNCTION("GOOGLETRANSLATE(D15575,""fr"",""en"")"),"#VALUE!")</f>
        <v>#VALUE!</v>
      </c>
    </row>
    <row r="15576" ht="15.75" customHeight="1">
      <c r="A15576" s="1" t="s">
        <v>615</v>
      </c>
      <c r="B15576" s="1">
        <v>4.0</v>
      </c>
      <c r="C15576" s="1" t="s">
        <v>32836</v>
      </c>
      <c r="D15576" s="1" t="s">
        <v>32837</v>
      </c>
      <c r="E15576" s="1" t="s">
        <v>10</v>
      </c>
      <c r="F15576" s="1" t="s">
        <v>11</v>
      </c>
      <c r="G15576" s="1" t="str">
        <f>IFERROR(__xludf.DUMMYFUNCTION("GOOGLETRANSLATE(D15576,""fr"",""en"")"),"#VALUE!")</f>
        <v>#VALUE!</v>
      </c>
    </row>
    <row r="15577" ht="15.75" customHeight="1">
      <c r="A15577" s="1" t="s">
        <v>838</v>
      </c>
      <c r="B15577" s="1">
        <v>1.0</v>
      </c>
      <c r="C15577" s="1" t="s">
        <v>32838</v>
      </c>
      <c r="D15577" s="1" t="s">
        <v>32839</v>
      </c>
      <c r="E15577" s="1" t="s">
        <v>159</v>
      </c>
      <c r="F15577" s="1" t="s">
        <v>39</v>
      </c>
      <c r="G15577" s="1" t="str">
        <f>IFERROR(__xludf.DUMMYFUNCTION("GOOGLETRANSLATE(D15577,""fr"",""en"")"),"#VALUE!")</f>
        <v>#VALUE!</v>
      </c>
    </row>
    <row r="15578" ht="15.75" customHeight="1">
      <c r="A15578" s="1" t="s">
        <v>1796</v>
      </c>
      <c r="B15578" s="1">
        <v>3.0</v>
      </c>
      <c r="C15578" s="1" t="s">
        <v>32840</v>
      </c>
      <c r="D15578" s="1" t="s">
        <v>32841</v>
      </c>
      <c r="E15578" s="1" t="s">
        <v>21</v>
      </c>
      <c r="F15578" s="1" t="s">
        <v>11</v>
      </c>
      <c r="G15578" s="1" t="str">
        <f>IFERROR(__xludf.DUMMYFUNCTION("GOOGLETRANSLATE(D15578,""fr"",""en"")"),"#VALUE!")</f>
        <v>#VALUE!</v>
      </c>
    </row>
    <row r="15579" ht="15.75" customHeight="1">
      <c r="A15579" s="1" t="s">
        <v>7585</v>
      </c>
      <c r="B15579" s="1">
        <v>3.0</v>
      </c>
      <c r="C15579" s="1" t="s">
        <v>32842</v>
      </c>
      <c r="D15579" s="1" t="s">
        <v>32843</v>
      </c>
      <c r="E15579" s="1" t="s">
        <v>21</v>
      </c>
      <c r="F15579" s="1" t="s">
        <v>11</v>
      </c>
      <c r="G15579" s="1" t="str">
        <f>IFERROR(__xludf.DUMMYFUNCTION("GOOGLETRANSLATE(D15579,""fr"",""en"")"),"#VALUE!")</f>
        <v>#VALUE!</v>
      </c>
    </row>
    <row r="15580" ht="15.75" customHeight="1">
      <c r="A15580" s="1" t="s">
        <v>1706</v>
      </c>
      <c r="B15580" s="1">
        <v>1.0</v>
      </c>
      <c r="C15580" s="1" t="s">
        <v>32844</v>
      </c>
      <c r="D15580" s="1" t="s">
        <v>32845</v>
      </c>
      <c r="E15580" s="1" t="s">
        <v>109</v>
      </c>
      <c r="F15580" s="1" t="s">
        <v>11</v>
      </c>
      <c r="G15580" s="1" t="str">
        <f>IFERROR(__xludf.DUMMYFUNCTION("GOOGLETRANSLATE(D15580,""fr"",""en"")"),"#VALUE!")</f>
        <v>#VALUE!</v>
      </c>
    </row>
    <row r="15581" ht="15.75" customHeight="1">
      <c r="A15581" s="1" t="s">
        <v>1699</v>
      </c>
      <c r="B15581" s="1">
        <v>4.0</v>
      </c>
      <c r="C15581" s="1" t="s">
        <v>32846</v>
      </c>
      <c r="D15581" s="1" t="s">
        <v>32847</v>
      </c>
      <c r="E15581" s="1" t="s">
        <v>25</v>
      </c>
      <c r="F15581" s="1" t="s">
        <v>110</v>
      </c>
      <c r="G15581" s="1" t="str">
        <f>IFERROR(__xludf.DUMMYFUNCTION("GOOGLETRANSLATE(D15581,""fr"",""en"")"),"#VALUE!")</f>
        <v>#VALUE!</v>
      </c>
    </row>
    <row r="15582" ht="15.75" customHeight="1">
      <c r="A15582" s="1" t="s">
        <v>170</v>
      </c>
      <c r="B15582" s="1">
        <v>4.0</v>
      </c>
      <c r="C15582" s="1" t="s">
        <v>32848</v>
      </c>
      <c r="D15582" s="1" t="s">
        <v>32849</v>
      </c>
      <c r="E15582" s="1" t="s">
        <v>10</v>
      </c>
      <c r="F15582" s="1" t="s">
        <v>11</v>
      </c>
      <c r="G15582" s="1" t="str">
        <f>IFERROR(__xludf.DUMMYFUNCTION("GOOGLETRANSLATE(D15582,""fr"",""en"")"),"#VALUE!")</f>
        <v>#VALUE!</v>
      </c>
    </row>
    <row r="15583" ht="15.75" customHeight="1">
      <c r="A15583" s="1" t="s">
        <v>1256</v>
      </c>
      <c r="B15583" s="1">
        <v>4.0</v>
      </c>
      <c r="C15583" s="1" t="s">
        <v>32850</v>
      </c>
      <c r="D15583" s="1" t="s">
        <v>32851</v>
      </c>
      <c r="E15583" s="1" t="s">
        <v>21</v>
      </c>
      <c r="F15583" s="1" t="s">
        <v>11</v>
      </c>
      <c r="G15583" s="1" t="str">
        <f>IFERROR(__xludf.DUMMYFUNCTION("GOOGLETRANSLATE(D15583,""fr"",""en"")"),"#VALUE!")</f>
        <v>#VALUE!</v>
      </c>
    </row>
    <row r="15584" ht="15.75" customHeight="1">
      <c r="A15584" s="1" t="s">
        <v>5677</v>
      </c>
      <c r="B15584" s="1">
        <v>1.0</v>
      </c>
      <c r="C15584" s="1" t="s">
        <v>32852</v>
      </c>
      <c r="D15584" s="1" t="s">
        <v>32853</v>
      </c>
      <c r="E15584" s="1" t="s">
        <v>109</v>
      </c>
      <c r="F15584" s="1" t="s">
        <v>11</v>
      </c>
      <c r="G15584" s="1" t="str">
        <f>IFERROR(__xludf.DUMMYFUNCTION("GOOGLETRANSLATE(D15584,""fr"",""en"")"),"#VALUE!")</f>
        <v>#VALUE!</v>
      </c>
    </row>
    <row r="15585" ht="15.75" customHeight="1">
      <c r="A15585" s="1" t="s">
        <v>615</v>
      </c>
      <c r="B15585" s="1">
        <v>4.0</v>
      </c>
      <c r="C15585" s="1" t="s">
        <v>32854</v>
      </c>
      <c r="D15585" s="1" t="s">
        <v>32855</v>
      </c>
      <c r="E15585" s="1" t="s">
        <v>65</v>
      </c>
      <c r="F15585" s="1" t="s">
        <v>66</v>
      </c>
      <c r="G15585" s="1" t="str">
        <f>IFERROR(__xludf.DUMMYFUNCTION("GOOGLETRANSLATE(D15585,""fr"",""en"")"),"#VALUE!")</f>
        <v>#VALUE!</v>
      </c>
    </row>
    <row r="15586" ht="15.75" customHeight="1">
      <c r="A15586" s="1" t="s">
        <v>1020</v>
      </c>
      <c r="B15586" s="1">
        <v>5.0</v>
      </c>
      <c r="C15586" s="1" t="s">
        <v>32856</v>
      </c>
      <c r="D15586" s="1" t="s">
        <v>32857</v>
      </c>
      <c r="E15586" s="1" t="s">
        <v>176</v>
      </c>
      <c r="F15586" s="1" t="s">
        <v>66</v>
      </c>
      <c r="G15586" s="1" t="str">
        <f>IFERROR(__xludf.DUMMYFUNCTION("GOOGLETRANSLATE(D15586,""fr"",""en"")"),"#VALUE!")</f>
        <v>#VALUE!</v>
      </c>
    </row>
    <row r="15587" ht="15.75" customHeight="1">
      <c r="A15587" s="1" t="s">
        <v>2566</v>
      </c>
      <c r="B15587" s="1">
        <v>1.0</v>
      </c>
      <c r="C15587" s="1" t="s">
        <v>32858</v>
      </c>
      <c r="D15587" s="1" t="s">
        <v>32859</v>
      </c>
      <c r="E15587" s="1" t="s">
        <v>614</v>
      </c>
      <c r="F15587" s="1" t="s">
        <v>30</v>
      </c>
      <c r="G15587" s="1" t="str">
        <f>IFERROR(__xludf.DUMMYFUNCTION("GOOGLETRANSLATE(D15587,""fr"",""en"")"),"#VALUE!")</f>
        <v>#VALUE!</v>
      </c>
    </row>
    <row r="15588" ht="15.75" customHeight="1">
      <c r="A15588" s="1" t="s">
        <v>758</v>
      </c>
      <c r="B15588" s="1">
        <v>1.0</v>
      </c>
      <c r="C15588" s="1" t="s">
        <v>32860</v>
      </c>
      <c r="D15588" s="1" t="s">
        <v>32861</v>
      </c>
      <c r="E15588" s="1" t="s">
        <v>10</v>
      </c>
      <c r="F15588" s="1" t="s">
        <v>11</v>
      </c>
      <c r="G15588" s="1" t="str">
        <f>IFERROR(__xludf.DUMMYFUNCTION("GOOGLETRANSLATE(D15588,""fr"",""en"")"),"#VALUE!")</f>
        <v>#VALUE!</v>
      </c>
    </row>
    <row r="15589" ht="15.75" customHeight="1">
      <c r="A15589" s="1" t="s">
        <v>170</v>
      </c>
      <c r="B15589" s="1">
        <v>4.0</v>
      </c>
      <c r="C15589" s="1" t="s">
        <v>32862</v>
      </c>
      <c r="D15589" s="1" t="s">
        <v>32863</v>
      </c>
      <c r="E15589" s="1" t="s">
        <v>10</v>
      </c>
      <c r="F15589" s="1" t="s">
        <v>11</v>
      </c>
      <c r="G15589" s="1" t="str">
        <f>IFERROR(__xludf.DUMMYFUNCTION("GOOGLETRANSLATE(D15589,""fr"",""en"")"),"#VALUE!")</f>
        <v>#VALUE!</v>
      </c>
    </row>
    <row r="15590" ht="15.75" customHeight="1">
      <c r="A15590" s="1" t="s">
        <v>4625</v>
      </c>
      <c r="B15590" s="1">
        <v>2.0</v>
      </c>
      <c r="C15590" s="1" t="s">
        <v>32864</v>
      </c>
      <c r="D15590" s="1" t="s">
        <v>32865</v>
      </c>
      <c r="E15590" s="1" t="s">
        <v>47</v>
      </c>
      <c r="F15590" s="1" t="s">
        <v>118</v>
      </c>
      <c r="G15590" s="1" t="str">
        <f>IFERROR(__xludf.DUMMYFUNCTION("GOOGLETRANSLATE(D15590,""fr"",""en"")"),"#VALUE!")</f>
        <v>#VALUE!</v>
      </c>
    </row>
    <row r="15591" ht="15.75" customHeight="1">
      <c r="A15591" s="1" t="s">
        <v>807</v>
      </c>
      <c r="B15591" s="1">
        <v>1.0</v>
      </c>
      <c r="C15591" s="1" t="s">
        <v>11486</v>
      </c>
      <c r="D15591" s="1" t="s">
        <v>11487</v>
      </c>
      <c r="E15591" s="1" t="s">
        <v>226</v>
      </c>
      <c r="F15591" s="1" t="s">
        <v>11</v>
      </c>
      <c r="G15591" s="1" t="str">
        <f>IFERROR(__xludf.DUMMYFUNCTION("GOOGLETRANSLATE(D15591,""fr"",""en"")"),"#VALUE!")</f>
        <v>#VALUE!</v>
      </c>
    </row>
    <row r="15592" ht="15.75" customHeight="1">
      <c r="A15592" s="1" t="s">
        <v>17179</v>
      </c>
      <c r="B15592" s="1">
        <v>3.0</v>
      </c>
      <c r="C15592" s="1" t="s">
        <v>32866</v>
      </c>
      <c r="D15592" s="1" t="s">
        <v>32867</v>
      </c>
      <c r="E15592" s="1" t="s">
        <v>25</v>
      </c>
      <c r="F15592" s="1" t="s">
        <v>110</v>
      </c>
      <c r="G15592" s="1" t="str">
        <f>IFERROR(__xludf.DUMMYFUNCTION("GOOGLETRANSLATE(D15592,""fr"",""en"")"),"#VALUE!")</f>
        <v>#VALUE!</v>
      </c>
    </row>
    <row r="15593" ht="15.75" customHeight="1">
      <c r="A15593" s="1" t="s">
        <v>2673</v>
      </c>
      <c r="B15593" s="1">
        <v>2.0</v>
      </c>
      <c r="C15593" s="1" t="s">
        <v>32868</v>
      </c>
      <c r="D15593" s="1" t="s">
        <v>32869</v>
      </c>
      <c r="E15593" s="1" t="s">
        <v>169</v>
      </c>
      <c r="F15593" s="1" t="s">
        <v>11</v>
      </c>
      <c r="G15593" s="1" t="str">
        <f>IFERROR(__xludf.DUMMYFUNCTION("GOOGLETRANSLATE(D15593,""fr"",""en"")"),"#VALUE!")</f>
        <v>#VALUE!</v>
      </c>
    </row>
    <row r="15594" ht="15.75" customHeight="1">
      <c r="A15594" s="1" t="s">
        <v>6206</v>
      </c>
      <c r="B15594" s="1">
        <v>2.0</v>
      </c>
      <c r="C15594" s="1" t="s">
        <v>32870</v>
      </c>
      <c r="D15594" s="1" t="s">
        <v>32871</v>
      </c>
      <c r="E15594" s="1" t="s">
        <v>34</v>
      </c>
      <c r="F15594" s="1" t="s">
        <v>30</v>
      </c>
      <c r="G15594" s="1" t="str">
        <f>IFERROR(__xludf.DUMMYFUNCTION("GOOGLETRANSLATE(D15594,""fr"",""en"")"),"#VALUE!")</f>
        <v>#VALUE!</v>
      </c>
    </row>
    <row r="15595" ht="15.75" customHeight="1">
      <c r="A15595" s="1" t="s">
        <v>3853</v>
      </c>
      <c r="B15595" s="1">
        <v>1.0</v>
      </c>
      <c r="C15595" s="1" t="s">
        <v>32872</v>
      </c>
      <c r="D15595" s="1" t="s">
        <v>32873</v>
      </c>
      <c r="E15595" s="1" t="s">
        <v>373</v>
      </c>
      <c r="F15595" s="1" t="s">
        <v>118</v>
      </c>
      <c r="G15595" s="1" t="str">
        <f>IFERROR(__xludf.DUMMYFUNCTION("GOOGLETRANSLATE(D15595,""fr"",""en"")"),"#VALUE!")</f>
        <v>#VALUE!</v>
      </c>
    </row>
    <row r="15596" ht="15.75" customHeight="1">
      <c r="A15596" s="1" t="s">
        <v>80</v>
      </c>
      <c r="B15596" s="1">
        <v>3.0</v>
      </c>
      <c r="C15596" s="1" t="s">
        <v>32874</v>
      </c>
      <c r="D15596" s="1" t="s">
        <v>32875</v>
      </c>
      <c r="E15596" s="1" t="s">
        <v>52</v>
      </c>
      <c r="F15596" s="1" t="s">
        <v>11</v>
      </c>
      <c r="G15596" s="1" t="str">
        <f>IFERROR(__xludf.DUMMYFUNCTION("GOOGLETRANSLATE(D15596,""fr"",""en"")"),"#VALUE!")</f>
        <v>#VALUE!</v>
      </c>
    </row>
    <row r="15597" ht="15.75" customHeight="1">
      <c r="A15597" s="1" t="s">
        <v>5046</v>
      </c>
      <c r="B15597" s="1">
        <v>5.0</v>
      </c>
      <c r="C15597" s="1" t="s">
        <v>32876</v>
      </c>
      <c r="D15597" s="1" t="s">
        <v>32877</v>
      </c>
      <c r="E15597" s="1" t="s">
        <v>3148</v>
      </c>
      <c r="F15597" s="1" t="s">
        <v>118</v>
      </c>
      <c r="G15597" s="1" t="str">
        <f>IFERROR(__xludf.DUMMYFUNCTION("GOOGLETRANSLATE(D15597,""fr"",""en"")"),"#VALUE!")</f>
        <v>#VALUE!</v>
      </c>
    </row>
    <row r="15598" ht="15.75" customHeight="1">
      <c r="A15598" s="1" t="s">
        <v>11196</v>
      </c>
      <c r="B15598" s="1">
        <v>1.0</v>
      </c>
      <c r="C15598" s="1" t="s">
        <v>32878</v>
      </c>
      <c r="D15598" s="1" t="s">
        <v>32879</v>
      </c>
      <c r="E15598" s="1" t="s">
        <v>519</v>
      </c>
      <c r="F15598" s="1" t="s">
        <v>118</v>
      </c>
      <c r="G15598" s="1" t="str">
        <f>IFERROR(__xludf.DUMMYFUNCTION("GOOGLETRANSLATE(D15598,""fr"",""en"")"),"#VALUE!")</f>
        <v>#VALUE!</v>
      </c>
    </row>
    <row r="15599" ht="15.75" customHeight="1">
      <c r="A15599" s="1" t="s">
        <v>3533</v>
      </c>
      <c r="B15599" s="1">
        <v>1.0</v>
      </c>
      <c r="C15599" s="1" t="s">
        <v>32880</v>
      </c>
      <c r="D15599" s="1" t="s">
        <v>32881</v>
      </c>
      <c r="E15599" s="1" t="s">
        <v>750</v>
      </c>
      <c r="F15599" s="1" t="s">
        <v>110</v>
      </c>
      <c r="G15599" s="1" t="str">
        <f>IFERROR(__xludf.DUMMYFUNCTION("GOOGLETRANSLATE(D15599,""fr"",""en"")"),"#VALUE!")</f>
        <v>#VALUE!</v>
      </c>
    </row>
    <row r="15600" ht="15.75" customHeight="1">
      <c r="A15600" s="1" t="s">
        <v>704</v>
      </c>
      <c r="B15600" s="1">
        <v>1.0</v>
      </c>
      <c r="C15600" s="1" t="s">
        <v>32882</v>
      </c>
      <c r="D15600" s="1" t="s">
        <v>32883</v>
      </c>
      <c r="E15600" s="1" t="s">
        <v>10</v>
      </c>
      <c r="F15600" s="1" t="s">
        <v>11</v>
      </c>
      <c r="G15600" s="1" t="str">
        <f>IFERROR(__xludf.DUMMYFUNCTION("GOOGLETRANSLATE(D15600,""fr"",""en"")"),"I am assured on Direct Insurance. I made a quote for change on new car, but when I materialized the change of insurance (only possible by phone), the price went from 52 to 68 per month. Telephone communication has cut 4 times. The operators gave me differ"&amp;"ent explanations, it is the bonus which is badly calculated and impacted, the quotes are valid 120 days, and it can increase by 50 % (I am lucky! 25 %), if I had kept the old formula, the quote dropped by € 1 (what a pity that I was forced to change car s"&amp;"ince I sold the old one), in short, that Baratin Marketing (I work in marketing, I know) to pass the bitter pill that does not pass.")</f>
        <v>I am assured on Direct Insurance. I made a quote for change on new car, but when I materialized the change of insurance (only possible by phone), the price went from 52 to 68 per month. Telephone communication has cut 4 times. The operators gave me different explanations, it is the bonus which is badly calculated and impacted, the quotes are valid 120 days, and it can increase by 50 % (I am lucky! 25 %), if I had kept the old formula, the quote dropped by € 1 (what a pity that I was forced to change car since I sold the old one), in short, that Baratin Marketing (I work in marketing, I know) to pass the bitter pill that does not pass.</v>
      </c>
    </row>
    <row r="15601" ht="15.75" customHeight="1">
      <c r="A15601" s="1" t="s">
        <v>766</v>
      </c>
      <c r="B15601" s="1">
        <v>3.0</v>
      </c>
      <c r="C15601" s="1" t="s">
        <v>32884</v>
      </c>
      <c r="D15601" s="1" t="s">
        <v>32885</v>
      </c>
      <c r="E15601" s="1" t="s">
        <v>519</v>
      </c>
      <c r="F15601" s="1" t="s">
        <v>118</v>
      </c>
      <c r="G15601" s="1" t="str">
        <f>IFERROR(__xludf.DUMMYFUNCTION("GOOGLETRANSLATE(D15601,""fr"",""en"")"),"#VALUE!")</f>
        <v>#VALUE!</v>
      </c>
    </row>
    <row r="15602" ht="15.75" customHeight="1">
      <c r="A15602" s="1" t="s">
        <v>4866</v>
      </c>
      <c r="B15602" s="1">
        <v>3.0</v>
      </c>
      <c r="C15602" s="1" t="s">
        <v>32886</v>
      </c>
      <c r="D15602" s="1" t="s">
        <v>32887</v>
      </c>
      <c r="E15602" s="1" t="s">
        <v>296</v>
      </c>
      <c r="F15602" s="1" t="s">
        <v>110</v>
      </c>
      <c r="G15602" s="1" t="str">
        <f>IFERROR(__xludf.DUMMYFUNCTION("GOOGLETRANSLATE(D15602,""fr"",""en"")"),"#VALUE!")</f>
        <v>#VALUE!</v>
      </c>
    </row>
    <row r="15603" ht="15.75" customHeight="1">
      <c r="A15603" s="1" t="s">
        <v>795</v>
      </c>
      <c r="B15603" s="1">
        <v>3.0</v>
      </c>
      <c r="C15603" s="1" t="s">
        <v>32888</v>
      </c>
      <c r="D15603" s="1" t="s">
        <v>32889</v>
      </c>
      <c r="E15603" s="1" t="s">
        <v>21</v>
      </c>
      <c r="F15603" s="1" t="s">
        <v>11</v>
      </c>
      <c r="G15603" s="1" t="str">
        <f>IFERROR(__xludf.DUMMYFUNCTION("GOOGLETRANSLATE(D15603,""fr"",""en"")"),"#VALUE!")</f>
        <v>#VALUE!</v>
      </c>
    </row>
    <row r="15604" ht="15.75" customHeight="1">
      <c r="A15604" s="1" t="s">
        <v>1547</v>
      </c>
      <c r="B15604" s="1">
        <v>1.0</v>
      </c>
      <c r="C15604" s="1" t="s">
        <v>32890</v>
      </c>
      <c r="D15604" s="1" t="s">
        <v>32891</v>
      </c>
      <c r="E15604" s="1" t="s">
        <v>373</v>
      </c>
      <c r="F15604" s="1" t="s">
        <v>30</v>
      </c>
      <c r="G15604" s="1" t="str">
        <f>IFERROR(__xludf.DUMMYFUNCTION("GOOGLETRANSLATE(D15604,""fr"",""en"")"),"#VALUE!")</f>
        <v>#VALUE!</v>
      </c>
    </row>
    <row r="15605" ht="15.75" customHeight="1">
      <c r="A15605" s="1" t="s">
        <v>8601</v>
      </c>
      <c r="B15605" s="1">
        <v>1.0</v>
      </c>
      <c r="C15605" s="1" t="s">
        <v>32892</v>
      </c>
      <c r="D15605" s="1" t="s">
        <v>32893</v>
      </c>
      <c r="E15605" s="1" t="s">
        <v>10</v>
      </c>
      <c r="F15605" s="1" t="s">
        <v>11</v>
      </c>
      <c r="G15605" s="1" t="str">
        <f>IFERROR(__xludf.DUMMYFUNCTION("GOOGLETRANSLATE(D15605,""fr"",""en"")"),"#VALUE!")</f>
        <v>#VALUE!</v>
      </c>
    </row>
    <row r="15606" ht="15.75" customHeight="1">
      <c r="A15606" s="1" t="s">
        <v>801</v>
      </c>
      <c r="B15606" s="1">
        <v>4.0</v>
      </c>
      <c r="C15606" s="1" t="s">
        <v>32894</v>
      </c>
      <c r="D15606" s="1" t="s">
        <v>32895</v>
      </c>
      <c r="E15606" s="1" t="s">
        <v>448</v>
      </c>
      <c r="F15606" s="1" t="s">
        <v>84</v>
      </c>
      <c r="G15606" s="1" t="str">
        <f>IFERROR(__xludf.DUMMYFUNCTION("GOOGLETRANSLATE(D15606,""fr"",""en"")"),"#VALUE!")</f>
        <v>#VALUE!</v>
      </c>
    </row>
    <row r="15607" ht="15.75" customHeight="1">
      <c r="A15607" s="1" t="s">
        <v>7017</v>
      </c>
      <c r="B15607" s="1">
        <v>2.0</v>
      </c>
      <c r="C15607" s="1" t="s">
        <v>32896</v>
      </c>
      <c r="D15607" s="1" t="s">
        <v>32897</v>
      </c>
      <c r="E15607" s="1" t="s">
        <v>423</v>
      </c>
      <c r="F15607" s="1" t="s">
        <v>30</v>
      </c>
      <c r="G15607" s="1" t="str">
        <f>IFERROR(__xludf.DUMMYFUNCTION("GOOGLETRANSLATE(D15607,""fr"",""en"")"),"#VALUE!")</f>
        <v>#VALUE!</v>
      </c>
    </row>
    <row r="15608" ht="15.75" customHeight="1">
      <c r="A15608" s="1" t="s">
        <v>2076</v>
      </c>
      <c r="B15608" s="1">
        <v>5.0</v>
      </c>
      <c r="C15608" s="1" t="s">
        <v>32898</v>
      </c>
      <c r="D15608" s="1" t="s">
        <v>32899</v>
      </c>
      <c r="E15608" s="1" t="s">
        <v>21</v>
      </c>
      <c r="F15608" s="1" t="s">
        <v>11</v>
      </c>
      <c r="G15608" s="1" t="str">
        <f>IFERROR(__xludf.DUMMYFUNCTION("GOOGLETRANSLATE(D15608,""fr"",""en"")"),"#VALUE!")</f>
        <v>#VALUE!</v>
      </c>
    </row>
    <row r="15609" ht="15.75" customHeight="1">
      <c r="A15609" s="1" t="s">
        <v>1562</v>
      </c>
      <c r="B15609" s="1">
        <v>4.0</v>
      </c>
      <c r="C15609" s="1" t="s">
        <v>32900</v>
      </c>
      <c r="D15609" s="1" t="s">
        <v>32901</v>
      </c>
      <c r="E15609" s="1" t="s">
        <v>10</v>
      </c>
      <c r="F15609" s="1" t="s">
        <v>11</v>
      </c>
      <c r="G15609" s="1" t="str">
        <f>IFERROR(__xludf.DUMMYFUNCTION("GOOGLETRANSLATE(D15609,""fr"",""en"")"),"#VALUE!")</f>
        <v>#VALUE!</v>
      </c>
    </row>
    <row r="15610" ht="15.75" customHeight="1">
      <c r="A15610" s="1" t="s">
        <v>3209</v>
      </c>
      <c r="B15610" s="1">
        <v>1.0</v>
      </c>
      <c r="C15610" s="1" t="s">
        <v>32902</v>
      </c>
      <c r="D15610" s="1" t="s">
        <v>32903</v>
      </c>
      <c r="E15610" s="1" t="s">
        <v>109</v>
      </c>
      <c r="F15610" s="1" t="s">
        <v>11</v>
      </c>
      <c r="G15610" s="1" t="str">
        <f>IFERROR(__xludf.DUMMYFUNCTION("GOOGLETRANSLATE(D15610,""fr"",""en"")"),"#VALUE!")</f>
        <v>#VALUE!</v>
      </c>
    </row>
    <row r="15611" ht="15.75" customHeight="1">
      <c r="A15611" s="1" t="s">
        <v>227</v>
      </c>
      <c r="B15611" s="1">
        <v>4.0</v>
      </c>
      <c r="C15611" s="1" t="s">
        <v>32904</v>
      </c>
      <c r="D15611" s="1" t="s">
        <v>32905</v>
      </c>
      <c r="E15611" s="1" t="s">
        <v>10</v>
      </c>
      <c r="F15611" s="1" t="s">
        <v>11</v>
      </c>
      <c r="G15611" s="1" t="str">
        <f>IFERROR(__xludf.DUMMYFUNCTION("GOOGLETRANSLATE(D15611,""fr"",""en"")"),"#VALUE!")</f>
        <v>#VALUE!</v>
      </c>
    </row>
    <row r="15612" ht="15.75" customHeight="1">
      <c r="A15612" s="1" t="s">
        <v>7280</v>
      </c>
      <c r="B15612" s="1">
        <v>1.0</v>
      </c>
      <c r="C15612" s="1" t="s">
        <v>32906</v>
      </c>
      <c r="D15612" s="1" t="s">
        <v>32907</v>
      </c>
      <c r="E15612" s="1" t="s">
        <v>373</v>
      </c>
      <c r="F15612" s="1" t="s">
        <v>30</v>
      </c>
      <c r="G15612" s="1" t="str">
        <f>IFERROR(__xludf.DUMMYFUNCTION("GOOGLETRANSLATE(D15612,""fr"",""en"")"),"#VALUE!")</f>
        <v>#VALUE!</v>
      </c>
    </row>
    <row r="15613" ht="15.75" customHeight="1">
      <c r="A15613" s="1" t="s">
        <v>758</v>
      </c>
      <c r="B15613" s="1">
        <v>3.0</v>
      </c>
      <c r="C15613" s="1" t="s">
        <v>32908</v>
      </c>
      <c r="D15613" s="1" t="s">
        <v>32909</v>
      </c>
      <c r="E15613" s="1" t="s">
        <v>65</v>
      </c>
      <c r="F15613" s="1" t="s">
        <v>66</v>
      </c>
      <c r="G15613" s="1" t="str">
        <f>IFERROR(__xludf.DUMMYFUNCTION("GOOGLETRANSLATE(D15613,""fr"",""en"")"),"#VALUE!")</f>
        <v>#VALUE!</v>
      </c>
    </row>
    <row r="15614" ht="15.75" customHeight="1">
      <c r="A15614" s="1" t="s">
        <v>6443</v>
      </c>
      <c r="B15614" s="1">
        <v>1.0</v>
      </c>
      <c r="C15614" s="1" t="s">
        <v>32910</v>
      </c>
      <c r="D15614" s="1" t="s">
        <v>32911</v>
      </c>
      <c r="E15614" s="1" t="s">
        <v>125</v>
      </c>
      <c r="F15614" s="1" t="s">
        <v>11</v>
      </c>
      <c r="G15614" s="1" t="str">
        <f>IFERROR(__xludf.DUMMYFUNCTION("GOOGLETRANSLATE(D15614,""fr"",""en"")"),"#VALUE!")</f>
        <v>#VALUE!</v>
      </c>
    </row>
    <row r="15615" ht="15.75" customHeight="1">
      <c r="A15615" s="1" t="s">
        <v>62</v>
      </c>
      <c r="B15615" s="1">
        <v>4.0</v>
      </c>
      <c r="C15615" s="1" t="s">
        <v>32912</v>
      </c>
      <c r="D15615" s="1" t="s">
        <v>32913</v>
      </c>
      <c r="E15615" s="1" t="s">
        <v>21</v>
      </c>
      <c r="F15615" s="1" t="s">
        <v>11</v>
      </c>
      <c r="G15615" s="1" t="str">
        <f>IFERROR(__xludf.DUMMYFUNCTION("GOOGLETRANSLATE(D15615,""fr"",""en"")"),"#VALUE!")</f>
        <v>#VALUE!</v>
      </c>
    </row>
    <row r="15616" ht="15.75" customHeight="1">
      <c r="A15616" s="1" t="s">
        <v>258</v>
      </c>
      <c r="B15616" s="1">
        <v>3.0</v>
      </c>
      <c r="C15616" s="1" t="s">
        <v>32914</v>
      </c>
      <c r="D15616" s="1" t="s">
        <v>32915</v>
      </c>
      <c r="E15616" s="1" t="s">
        <v>10</v>
      </c>
      <c r="F15616" s="1" t="s">
        <v>11</v>
      </c>
      <c r="G15616" s="1" t="str">
        <f>IFERROR(__xludf.DUMMYFUNCTION("GOOGLETRANSLATE(D15616,""fr"",""en"")"),"#VALUE!")</f>
        <v>#VALUE!</v>
      </c>
    </row>
    <row r="15617" ht="15.75" customHeight="1">
      <c r="A15617" s="1" t="s">
        <v>338</v>
      </c>
      <c r="B15617" s="1">
        <v>5.0</v>
      </c>
      <c r="C15617" s="1" t="s">
        <v>32916</v>
      </c>
      <c r="D15617" s="1" t="s">
        <v>32917</v>
      </c>
      <c r="E15617" s="1" t="s">
        <v>10</v>
      </c>
      <c r="F15617" s="1" t="s">
        <v>11</v>
      </c>
      <c r="G15617" s="1" t="str">
        <f>IFERROR(__xludf.DUMMYFUNCTION("GOOGLETRANSLATE(D15617,""fr"",""en"")"),"#VALUE!")</f>
        <v>#VALUE!</v>
      </c>
    </row>
    <row r="15618" ht="15.75" customHeight="1">
      <c r="A15618" s="1" t="s">
        <v>866</v>
      </c>
      <c r="B15618" s="1">
        <v>4.0</v>
      </c>
      <c r="C15618" s="1" t="s">
        <v>32918</v>
      </c>
      <c r="D15618" s="1" t="s">
        <v>32919</v>
      </c>
      <c r="E15618" s="1" t="s">
        <v>169</v>
      </c>
      <c r="F15618" s="1" t="s">
        <v>11</v>
      </c>
      <c r="G15618" s="1" t="str">
        <f>IFERROR(__xludf.DUMMYFUNCTION("GOOGLETRANSLATE(D15618,""fr"",""en"")"),"#VALUE!")</f>
        <v>#VALUE!</v>
      </c>
    </row>
    <row r="15619" ht="15.75" customHeight="1">
      <c r="A15619" s="1" t="s">
        <v>10515</v>
      </c>
      <c r="B15619" s="1">
        <v>1.0</v>
      </c>
      <c r="C15619" s="1" t="s">
        <v>32920</v>
      </c>
      <c r="D15619" s="1" t="s">
        <v>32921</v>
      </c>
      <c r="E15619" s="1" t="s">
        <v>2053</v>
      </c>
      <c r="F15619" s="1" t="s">
        <v>84</v>
      </c>
      <c r="G15619" s="1" t="str">
        <f>IFERROR(__xludf.DUMMYFUNCTION("GOOGLETRANSLATE(D15619,""fr"",""en"")"),"#VALUE!")</f>
        <v>#VALUE!</v>
      </c>
    </row>
    <row r="15620" ht="15.75" customHeight="1">
      <c r="A15620" s="1" t="s">
        <v>5012</v>
      </c>
      <c r="B15620" s="1">
        <v>1.0</v>
      </c>
      <c r="C15620" s="1" t="s">
        <v>32922</v>
      </c>
      <c r="D15620" s="1" t="s">
        <v>32923</v>
      </c>
      <c r="E15620" s="1" t="s">
        <v>10</v>
      </c>
      <c r="F15620" s="1" t="s">
        <v>11</v>
      </c>
      <c r="G15620" s="1" t="str">
        <f>IFERROR(__xludf.DUMMYFUNCTION("GOOGLETRANSLATE(D15620,""fr"",""en"")"),"#VALUE!")</f>
        <v>#VALUE!</v>
      </c>
    </row>
    <row r="15621" ht="15.75" customHeight="1">
      <c r="A15621" s="1" t="s">
        <v>1552</v>
      </c>
      <c r="B15621" s="1">
        <v>3.0</v>
      </c>
      <c r="C15621" s="1" t="s">
        <v>32924</v>
      </c>
      <c r="D15621" s="1" t="s">
        <v>32925</v>
      </c>
      <c r="E15621" s="1" t="s">
        <v>21</v>
      </c>
      <c r="F15621" s="1" t="s">
        <v>11</v>
      </c>
      <c r="G15621" s="1" t="str">
        <f>IFERROR(__xludf.DUMMYFUNCTION("GOOGLETRANSLATE(D15621,""fr"",""en"")"),"#VALUE!")</f>
        <v>#VALUE!</v>
      </c>
    </row>
    <row r="15622" ht="15.75" customHeight="1">
      <c r="A15622" s="1" t="s">
        <v>738</v>
      </c>
      <c r="B15622" s="1">
        <v>5.0</v>
      </c>
      <c r="C15622" s="1" t="s">
        <v>32926</v>
      </c>
      <c r="D15622" s="1" t="s">
        <v>32927</v>
      </c>
      <c r="E15622" s="1" t="s">
        <v>21</v>
      </c>
      <c r="F15622" s="1" t="s">
        <v>11</v>
      </c>
      <c r="G15622" s="1" t="str">
        <f>IFERROR(__xludf.DUMMYFUNCTION("GOOGLETRANSLATE(D15622,""fr"",""en"")"),"#VALUE!")</f>
        <v>#VALUE!</v>
      </c>
    </row>
    <row r="15623" ht="15.75" customHeight="1">
      <c r="A15623" s="1" t="s">
        <v>80</v>
      </c>
      <c r="B15623" s="1">
        <v>1.0</v>
      </c>
      <c r="C15623" s="1" t="s">
        <v>32928</v>
      </c>
      <c r="D15623" s="1" t="s">
        <v>32929</v>
      </c>
      <c r="E15623" s="1" t="s">
        <v>117</v>
      </c>
      <c r="F15623" s="1" t="s">
        <v>118</v>
      </c>
      <c r="G15623" s="1" t="str">
        <f>IFERROR(__xludf.DUMMYFUNCTION("GOOGLETRANSLATE(D15623,""fr"",""en"")"),"#VALUE!")</f>
        <v>#VALUE!</v>
      </c>
    </row>
    <row r="15624" ht="15.75" customHeight="1">
      <c r="A15624" s="1" t="s">
        <v>13238</v>
      </c>
      <c r="B15624" s="1">
        <v>1.0</v>
      </c>
      <c r="C15624" s="1" t="s">
        <v>32930</v>
      </c>
      <c r="D15624" s="1" t="s">
        <v>32931</v>
      </c>
      <c r="E15624" s="1" t="s">
        <v>21</v>
      </c>
      <c r="F15624" s="1" t="s">
        <v>11</v>
      </c>
      <c r="G15624" s="1" t="str">
        <f>IFERROR(__xludf.DUMMYFUNCTION("GOOGLETRANSLATE(D15624,""fr"",""en"")"),"#VALUE!")</f>
        <v>#VALUE!</v>
      </c>
    </row>
    <row r="15625" ht="15.75" customHeight="1">
      <c r="A15625" s="1" t="s">
        <v>12231</v>
      </c>
      <c r="B15625" s="1">
        <v>1.0</v>
      </c>
      <c r="C15625" s="1" t="s">
        <v>32932</v>
      </c>
      <c r="D15625" s="1" t="s">
        <v>32933</v>
      </c>
      <c r="E15625" s="1" t="s">
        <v>226</v>
      </c>
      <c r="F15625" s="1" t="s">
        <v>110</v>
      </c>
      <c r="G15625" s="1" t="str">
        <f>IFERROR(__xludf.DUMMYFUNCTION("GOOGLETRANSLATE(D15625,""fr"",""en"")"),"#VALUE!")</f>
        <v>#VALUE!</v>
      </c>
    </row>
    <row r="15626" ht="15.75" customHeight="1">
      <c r="A15626" s="1" t="s">
        <v>988</v>
      </c>
      <c r="B15626" s="1">
        <v>2.0</v>
      </c>
      <c r="C15626" s="1" t="s">
        <v>32934</v>
      </c>
      <c r="D15626" s="1" t="s">
        <v>32935</v>
      </c>
      <c r="E15626" s="1" t="s">
        <v>10</v>
      </c>
      <c r="F15626" s="1" t="s">
        <v>11</v>
      </c>
      <c r="G15626" s="1" t="str">
        <f>IFERROR(__xludf.DUMMYFUNCTION("GOOGLETRANSLATE(D15626,""fr"",""en"")"),"#VALUE!")</f>
        <v>#VALUE!</v>
      </c>
    </row>
    <row r="15627" ht="15.75" customHeight="1">
      <c r="A15627" s="1" t="s">
        <v>455</v>
      </c>
      <c r="B15627" s="1">
        <v>1.0</v>
      </c>
      <c r="C15627" s="1" t="s">
        <v>32936</v>
      </c>
      <c r="D15627" s="1" t="s">
        <v>32937</v>
      </c>
      <c r="E15627" s="1" t="s">
        <v>43</v>
      </c>
      <c r="F15627" s="1" t="s">
        <v>30</v>
      </c>
      <c r="G15627" s="1" t="str">
        <f>IFERROR(__xludf.DUMMYFUNCTION("GOOGLETRANSLATE(D15627,""fr"",""en"")"),"#VALUE!")</f>
        <v>#VALUE!</v>
      </c>
    </row>
    <row r="15628" ht="15.75" customHeight="1">
      <c r="A15628" s="1" t="s">
        <v>1238</v>
      </c>
      <c r="B15628" s="1">
        <v>2.0</v>
      </c>
      <c r="C15628" s="1" t="s">
        <v>32938</v>
      </c>
      <c r="D15628" s="1" t="s">
        <v>32939</v>
      </c>
      <c r="E15628" s="1" t="s">
        <v>169</v>
      </c>
      <c r="F15628" s="1" t="s">
        <v>11</v>
      </c>
      <c r="G15628" s="1" t="str">
        <f>IFERROR(__xludf.DUMMYFUNCTION("GOOGLETRANSLATE(D15628,""fr"",""en"")"),"#VALUE!")</f>
        <v>#VALUE!</v>
      </c>
    </row>
    <row r="15629" ht="15.75" customHeight="1">
      <c r="A15629" s="1" t="s">
        <v>5149</v>
      </c>
      <c r="B15629" s="1">
        <v>3.0</v>
      </c>
      <c r="C15629" s="1" t="s">
        <v>32940</v>
      </c>
      <c r="D15629" s="1" t="s">
        <v>32941</v>
      </c>
      <c r="E15629" s="1" t="s">
        <v>10</v>
      </c>
      <c r="F15629" s="1" t="s">
        <v>11</v>
      </c>
      <c r="G15629" s="1" t="str">
        <f>IFERROR(__xludf.DUMMYFUNCTION("GOOGLETRANSLATE(D15629,""fr"",""en"")"),"#VALUE!")</f>
        <v>#VALUE!</v>
      </c>
    </row>
    <row r="15630" ht="15.75" customHeight="1">
      <c r="A15630" s="1" t="s">
        <v>985</v>
      </c>
      <c r="B15630" s="1">
        <v>2.0</v>
      </c>
      <c r="C15630" s="1" t="s">
        <v>32942</v>
      </c>
      <c r="D15630" s="1" t="s">
        <v>32943</v>
      </c>
      <c r="E15630" s="1" t="s">
        <v>355</v>
      </c>
      <c r="F15630" s="1" t="s">
        <v>110</v>
      </c>
      <c r="G15630" s="1" t="str">
        <f>IFERROR(__xludf.DUMMYFUNCTION("GOOGLETRANSLATE(D15630,""fr"",""en"")"),"#VALUE!")</f>
        <v>#VALUE!</v>
      </c>
    </row>
    <row r="15631" ht="15.75" customHeight="1">
      <c r="A15631" s="1" t="s">
        <v>424</v>
      </c>
      <c r="B15631" s="1">
        <v>5.0</v>
      </c>
      <c r="C15631" s="1" t="s">
        <v>32944</v>
      </c>
      <c r="D15631" s="1" t="s">
        <v>32945</v>
      </c>
      <c r="E15631" s="1" t="s">
        <v>21</v>
      </c>
      <c r="F15631" s="1" t="s">
        <v>11</v>
      </c>
      <c r="G15631" s="1" t="str">
        <f>IFERROR(__xludf.DUMMYFUNCTION("GOOGLETRANSLATE(D15631,""fr"",""en"")"),"#VALUE!")</f>
        <v>#VALUE!</v>
      </c>
    </row>
    <row r="15632" ht="15.75" customHeight="1">
      <c r="A15632" s="1" t="s">
        <v>4410</v>
      </c>
      <c r="B15632" s="1">
        <v>1.0</v>
      </c>
      <c r="C15632" s="1" t="s">
        <v>32946</v>
      </c>
      <c r="D15632" s="1" t="s">
        <v>32947</v>
      </c>
      <c r="E15632" s="1" t="s">
        <v>169</v>
      </c>
      <c r="F15632" s="1" t="s">
        <v>11</v>
      </c>
      <c r="G15632" s="1" t="str">
        <f>IFERROR(__xludf.DUMMYFUNCTION("GOOGLETRANSLATE(D15632,""fr"",""en"")"),"#VALUE!")</f>
        <v>#VALUE!</v>
      </c>
    </row>
    <row r="15633" ht="15.75" customHeight="1">
      <c r="A15633" s="1" t="s">
        <v>893</v>
      </c>
      <c r="B15633" s="1">
        <v>4.0</v>
      </c>
      <c r="C15633" s="1" t="s">
        <v>32948</v>
      </c>
      <c r="D15633" s="1" t="s">
        <v>32949</v>
      </c>
      <c r="E15633" s="1" t="s">
        <v>21</v>
      </c>
      <c r="F15633" s="1" t="s">
        <v>11</v>
      </c>
      <c r="G15633" s="1" t="str">
        <f>IFERROR(__xludf.DUMMYFUNCTION("GOOGLETRANSLATE(D15633,""fr"",""en"")"),"#VALUE!")</f>
        <v>#VALUE!</v>
      </c>
    </row>
    <row r="15634" ht="15.75" customHeight="1">
      <c r="A15634" s="1" t="s">
        <v>5652</v>
      </c>
      <c r="B15634" s="1">
        <v>5.0</v>
      </c>
      <c r="C15634" s="1" t="s">
        <v>32950</v>
      </c>
      <c r="D15634" s="1" t="s">
        <v>32951</v>
      </c>
      <c r="E15634" s="1" t="s">
        <v>554</v>
      </c>
      <c r="F15634" s="1" t="s">
        <v>30</v>
      </c>
      <c r="G15634" s="1" t="str">
        <f>IFERROR(__xludf.DUMMYFUNCTION("GOOGLETRANSLATE(D15634,""fr"",""en"")"),"#VALUE!")</f>
        <v>#VALUE!</v>
      </c>
    </row>
    <row r="15635" ht="15.75" customHeight="1">
      <c r="A15635" s="1" t="s">
        <v>1065</v>
      </c>
      <c r="B15635" s="1">
        <v>4.0</v>
      </c>
      <c r="C15635" s="1" t="s">
        <v>32952</v>
      </c>
      <c r="D15635" s="1" t="s">
        <v>32953</v>
      </c>
      <c r="E15635" s="1" t="s">
        <v>21</v>
      </c>
      <c r="F15635" s="1" t="s">
        <v>11</v>
      </c>
      <c r="G15635" s="1" t="str">
        <f>IFERROR(__xludf.DUMMYFUNCTION("GOOGLETRANSLATE(D15635,""fr"",""en"")"),"#VALUE!")</f>
        <v>#VALUE!</v>
      </c>
    </row>
    <row r="15636" ht="15.75" customHeight="1">
      <c r="A15636" s="1" t="s">
        <v>2812</v>
      </c>
      <c r="B15636" s="1">
        <v>1.0</v>
      </c>
      <c r="C15636" s="1" t="s">
        <v>32954</v>
      </c>
      <c r="D15636" s="1" t="s">
        <v>32955</v>
      </c>
      <c r="E15636" s="1" t="s">
        <v>646</v>
      </c>
      <c r="F15636" s="1" t="s">
        <v>39</v>
      </c>
      <c r="G15636" s="1" t="str">
        <f>IFERROR(__xludf.DUMMYFUNCTION("GOOGLETRANSLATE(D15636,""fr"",""en"")"),"#VALUE!")</f>
        <v>#VALUE!</v>
      </c>
    </row>
    <row r="15637" ht="15.75" customHeight="1">
      <c r="A15637" s="1" t="s">
        <v>5323</v>
      </c>
      <c r="B15637" s="1">
        <v>4.0</v>
      </c>
      <c r="C15637" s="1" t="s">
        <v>32956</v>
      </c>
      <c r="D15637" s="1" t="s">
        <v>32957</v>
      </c>
      <c r="E15637" s="1" t="s">
        <v>125</v>
      </c>
      <c r="F15637" s="1" t="s">
        <v>11</v>
      </c>
      <c r="G15637" s="1" t="str">
        <f>IFERROR(__xludf.DUMMYFUNCTION("GOOGLETRANSLATE(D15637,""fr"",""en"")"),"#VALUE!")</f>
        <v>#VALUE!</v>
      </c>
    </row>
    <row r="15638" ht="15.75" customHeight="1">
      <c r="A15638" s="1" t="s">
        <v>32958</v>
      </c>
      <c r="B15638" s="1">
        <v>4.0</v>
      </c>
      <c r="C15638" s="1" t="s">
        <v>32959</v>
      </c>
      <c r="D15638" s="1" t="s">
        <v>32960</v>
      </c>
      <c r="E15638" s="1" t="s">
        <v>125</v>
      </c>
      <c r="F15638" s="1" t="s">
        <v>11</v>
      </c>
      <c r="G15638" s="1" t="str">
        <f>IFERROR(__xludf.DUMMYFUNCTION("GOOGLETRANSLATE(D15638,""fr"",""en"")"),"#VALUE!")</f>
        <v>#VALUE!</v>
      </c>
    </row>
    <row r="15639" ht="15.75" customHeight="1">
      <c r="A15639" s="1" t="s">
        <v>1421</v>
      </c>
      <c r="B15639" s="1">
        <v>3.0</v>
      </c>
      <c r="C15639" s="1" t="s">
        <v>32961</v>
      </c>
      <c r="D15639" s="1" t="s">
        <v>32962</v>
      </c>
      <c r="E15639" s="1" t="s">
        <v>10</v>
      </c>
      <c r="F15639" s="1" t="s">
        <v>11</v>
      </c>
      <c r="G15639" s="1" t="str">
        <f>IFERROR(__xludf.DUMMYFUNCTION("GOOGLETRANSLATE(D15639,""fr"",""en"")"),"#VALUE!")</f>
        <v>#VALUE!</v>
      </c>
    </row>
    <row r="15640" ht="15.75" customHeight="1">
      <c r="A15640" s="1" t="s">
        <v>16196</v>
      </c>
      <c r="B15640" s="1">
        <v>1.0</v>
      </c>
      <c r="C15640" s="1" t="s">
        <v>32963</v>
      </c>
      <c r="D15640" s="1" t="s">
        <v>32964</v>
      </c>
      <c r="E15640" s="1" t="s">
        <v>21</v>
      </c>
      <c r="F15640" s="1" t="s">
        <v>11</v>
      </c>
      <c r="G15640" s="1" t="str">
        <f>IFERROR(__xludf.DUMMYFUNCTION("GOOGLETRANSLATE(D15640,""fr"",""en"")"),"#VALUE!")</f>
        <v>#VALUE!</v>
      </c>
    </row>
    <row r="15641" ht="15.75" customHeight="1">
      <c r="A15641" s="1" t="s">
        <v>4007</v>
      </c>
      <c r="B15641" s="1">
        <v>5.0</v>
      </c>
      <c r="C15641" s="1" t="s">
        <v>32965</v>
      </c>
      <c r="D15641" s="1" t="s">
        <v>32966</v>
      </c>
      <c r="E15641" s="1" t="s">
        <v>10</v>
      </c>
      <c r="F15641" s="1" t="s">
        <v>11</v>
      </c>
      <c r="G15641" s="1" t="str">
        <f>IFERROR(__xludf.DUMMYFUNCTION("GOOGLETRANSLATE(D15641,""fr"",""en"")"),"#VALUE!")</f>
        <v>#VALUE!</v>
      </c>
    </row>
    <row r="15642" ht="15.75" customHeight="1">
      <c r="A15642" s="1" t="s">
        <v>4630</v>
      </c>
      <c r="B15642" s="1">
        <v>1.0</v>
      </c>
      <c r="C15642" s="1" t="s">
        <v>32967</v>
      </c>
      <c r="D15642" s="1" t="s">
        <v>32968</v>
      </c>
      <c r="E15642" s="1" t="s">
        <v>373</v>
      </c>
      <c r="F15642" s="1" t="s">
        <v>118</v>
      </c>
      <c r="G15642" s="1" t="str">
        <f>IFERROR(__xludf.DUMMYFUNCTION("GOOGLETRANSLATE(D15642,""fr"",""en"")"),"#VALUE!")</f>
        <v>#VALUE!</v>
      </c>
    </row>
    <row r="15643" ht="15.75" customHeight="1">
      <c r="A15643" s="1" t="s">
        <v>14704</v>
      </c>
      <c r="B15643" s="1">
        <v>1.0</v>
      </c>
      <c r="C15643" s="1" t="s">
        <v>32969</v>
      </c>
      <c r="D15643" s="1" t="s">
        <v>32970</v>
      </c>
      <c r="E15643" s="1" t="s">
        <v>25</v>
      </c>
      <c r="F15643" s="1" t="s">
        <v>11</v>
      </c>
      <c r="G15643" s="1" t="str">
        <f>IFERROR(__xludf.DUMMYFUNCTION("GOOGLETRANSLATE(D15643,""fr"",""en"")"),"#VALUE!")</f>
        <v>#VALUE!</v>
      </c>
    </row>
    <row r="15644" ht="15.75" customHeight="1">
      <c r="A15644" s="1" t="s">
        <v>32971</v>
      </c>
      <c r="B15644" s="1">
        <v>1.0</v>
      </c>
      <c r="C15644" s="1" t="s">
        <v>32972</v>
      </c>
      <c r="D15644" s="1" t="s">
        <v>32973</v>
      </c>
      <c r="E15644" s="1" t="s">
        <v>10</v>
      </c>
      <c r="F15644" s="1" t="s">
        <v>11</v>
      </c>
      <c r="G15644" s="1" t="str">
        <f>IFERROR(__xludf.DUMMYFUNCTION("GOOGLETRANSLATE(D15644,""fr"",""en"")"),"#VALUE!")</f>
        <v>#VALUE!</v>
      </c>
    </row>
    <row r="15645" ht="15.75" customHeight="1">
      <c r="A15645" s="1" t="s">
        <v>281</v>
      </c>
      <c r="B15645" s="1">
        <v>5.0</v>
      </c>
      <c r="C15645" s="1" t="s">
        <v>32974</v>
      </c>
      <c r="D15645" s="1" t="s">
        <v>32975</v>
      </c>
      <c r="E15645" s="1" t="s">
        <v>169</v>
      </c>
      <c r="F15645" s="1" t="s">
        <v>11</v>
      </c>
      <c r="G15645" s="1" t="str">
        <f>IFERROR(__xludf.DUMMYFUNCTION("GOOGLETRANSLATE(D15645,""fr"",""en"")"),"#VALUE!")</f>
        <v>#VALUE!</v>
      </c>
    </row>
    <row r="15646" ht="15.75" customHeight="1">
      <c r="A15646" s="1" t="s">
        <v>1685</v>
      </c>
      <c r="B15646" s="1">
        <v>4.0</v>
      </c>
      <c r="C15646" s="1" t="s">
        <v>32976</v>
      </c>
      <c r="D15646" s="1" t="s">
        <v>32977</v>
      </c>
      <c r="E15646" s="1" t="s">
        <v>29</v>
      </c>
      <c r="F15646" s="1" t="s">
        <v>30</v>
      </c>
      <c r="G15646" s="1" t="str">
        <f>IFERROR(__xludf.DUMMYFUNCTION("GOOGLETRANSLATE(D15646,""fr"",""en"")"),"#VALUE!")</f>
        <v>#VALUE!</v>
      </c>
    </row>
    <row r="15647" ht="15.75" customHeight="1">
      <c r="A15647" s="1" t="s">
        <v>2954</v>
      </c>
      <c r="B15647" s="1">
        <v>1.0</v>
      </c>
      <c r="C15647" s="1" t="s">
        <v>32978</v>
      </c>
      <c r="D15647" s="1" t="s">
        <v>32979</v>
      </c>
      <c r="E15647" s="1" t="s">
        <v>21</v>
      </c>
      <c r="F15647" s="1" t="s">
        <v>11</v>
      </c>
      <c r="G15647" s="1" t="str">
        <f>IFERROR(__xludf.DUMMYFUNCTION("GOOGLETRANSLATE(D15647,""fr"",""en"")"),"#VALUE!")</f>
        <v>#VALUE!</v>
      </c>
    </row>
    <row r="15648" ht="15.75" customHeight="1">
      <c r="A15648" s="1" t="s">
        <v>10977</v>
      </c>
      <c r="B15648" s="1">
        <v>1.0</v>
      </c>
      <c r="C15648" s="1" t="s">
        <v>32980</v>
      </c>
      <c r="D15648" s="1" t="s">
        <v>32981</v>
      </c>
      <c r="E15648" s="1" t="s">
        <v>109</v>
      </c>
      <c r="F15648" s="1" t="s">
        <v>110</v>
      </c>
      <c r="G15648" s="1" t="str">
        <f>IFERROR(__xludf.DUMMYFUNCTION("GOOGLETRANSLATE(D15648,""fr"",""en"")"),"#VALUE!")</f>
        <v>#VALUE!</v>
      </c>
    </row>
    <row r="15649" ht="15.75" customHeight="1">
      <c r="A15649" s="1" t="s">
        <v>9192</v>
      </c>
      <c r="B15649" s="1">
        <v>4.0</v>
      </c>
      <c r="C15649" s="1" t="s">
        <v>32982</v>
      </c>
      <c r="D15649" s="1" t="s">
        <v>32983</v>
      </c>
      <c r="E15649" s="1" t="s">
        <v>230</v>
      </c>
      <c r="F15649" s="1" t="s">
        <v>84</v>
      </c>
      <c r="G15649" s="1" t="str">
        <f>IFERROR(__xludf.DUMMYFUNCTION("GOOGLETRANSLATE(D15649,""fr"",""en"")"),"#VALUE!")</f>
        <v>#VALUE!</v>
      </c>
    </row>
    <row r="15650" ht="15.75" customHeight="1">
      <c r="A15650" s="1" t="s">
        <v>7370</v>
      </c>
      <c r="B15650" s="1">
        <v>1.0</v>
      </c>
      <c r="C15650" s="1" t="s">
        <v>32984</v>
      </c>
      <c r="D15650" s="1" t="s">
        <v>32985</v>
      </c>
      <c r="E15650" s="1" t="s">
        <v>280</v>
      </c>
      <c r="F15650" s="1" t="s">
        <v>11</v>
      </c>
      <c r="G15650" s="1" t="str">
        <f>IFERROR(__xludf.DUMMYFUNCTION("GOOGLETRANSLATE(D15650,""fr"",""en"")"),"#VALUE!")</f>
        <v>#VALUE!</v>
      </c>
    </row>
    <row r="15651" ht="15.75" customHeight="1">
      <c r="A15651" s="1" t="s">
        <v>417</v>
      </c>
      <c r="B15651" s="1">
        <v>2.0</v>
      </c>
      <c r="C15651" s="1" t="s">
        <v>32986</v>
      </c>
      <c r="D15651" s="1" t="s">
        <v>32987</v>
      </c>
      <c r="E15651" s="1" t="s">
        <v>10</v>
      </c>
      <c r="F15651" s="1" t="s">
        <v>11</v>
      </c>
      <c r="G15651" s="1" t="str">
        <f>IFERROR(__xludf.DUMMYFUNCTION("GOOGLETRANSLATE(D15651,""fr"",""en"")"),"#VALUE!")</f>
        <v>#VALUE!</v>
      </c>
    </row>
    <row r="15652" ht="15.75" customHeight="1">
      <c r="A15652" s="1" t="s">
        <v>264</v>
      </c>
      <c r="B15652" s="1">
        <v>4.0</v>
      </c>
      <c r="C15652" s="1" t="s">
        <v>32988</v>
      </c>
      <c r="D15652" s="1" t="s">
        <v>32989</v>
      </c>
      <c r="E15652" s="1" t="s">
        <v>10</v>
      </c>
      <c r="F15652" s="1" t="s">
        <v>11</v>
      </c>
      <c r="G15652" s="1" t="str">
        <f>IFERROR(__xludf.DUMMYFUNCTION("GOOGLETRANSLATE(D15652,""fr"",""en"")"),"#VALUE!")</f>
        <v>#VALUE!</v>
      </c>
    </row>
    <row r="15653" ht="15.75" customHeight="1">
      <c r="A15653" s="1" t="s">
        <v>9210</v>
      </c>
      <c r="B15653" s="1">
        <v>1.0</v>
      </c>
      <c r="C15653" s="1" t="s">
        <v>32990</v>
      </c>
      <c r="D15653" s="1" t="s">
        <v>32991</v>
      </c>
      <c r="E15653" s="1" t="s">
        <v>373</v>
      </c>
      <c r="F15653" s="1" t="s">
        <v>118</v>
      </c>
      <c r="G15653" s="1" t="str">
        <f>IFERROR(__xludf.DUMMYFUNCTION("GOOGLETRANSLATE(D15653,""fr"",""en"")"),"#VALUE!")</f>
        <v>#VALUE!</v>
      </c>
    </row>
    <row r="15654" ht="15.75" customHeight="1">
      <c r="A15654" s="1" t="s">
        <v>20716</v>
      </c>
      <c r="B15654" s="1">
        <v>2.0</v>
      </c>
      <c r="C15654" s="1" t="s">
        <v>32992</v>
      </c>
      <c r="D15654" s="1" t="s">
        <v>32993</v>
      </c>
      <c r="E15654" s="1" t="s">
        <v>52</v>
      </c>
      <c r="F15654" s="1" t="s">
        <v>11</v>
      </c>
      <c r="G15654" s="1" t="str">
        <f>IFERROR(__xludf.DUMMYFUNCTION("GOOGLETRANSLATE(D15654,""fr"",""en"")"),"#VALUE!")</f>
        <v>#VALUE!</v>
      </c>
    </row>
    <row r="15655" ht="15.75" customHeight="1">
      <c r="A15655" s="1" t="s">
        <v>1690</v>
      </c>
      <c r="B15655" s="1">
        <v>4.0</v>
      </c>
      <c r="C15655" s="1" t="s">
        <v>32994</v>
      </c>
      <c r="D15655" s="1" t="s">
        <v>32995</v>
      </c>
      <c r="E15655" s="1" t="s">
        <v>10</v>
      </c>
      <c r="F15655" s="1" t="s">
        <v>11</v>
      </c>
      <c r="G15655" s="1" t="str">
        <f>IFERROR(__xludf.DUMMYFUNCTION("GOOGLETRANSLATE(D15655,""fr"",""en"")"),"#VALUE!")</f>
        <v>#VALUE!</v>
      </c>
    </row>
    <row r="15656" ht="15.75" customHeight="1">
      <c r="A15656" s="1" t="s">
        <v>258</v>
      </c>
      <c r="B15656" s="1">
        <v>2.0</v>
      </c>
      <c r="C15656" s="1" t="s">
        <v>32996</v>
      </c>
      <c r="D15656" s="1" t="s">
        <v>32997</v>
      </c>
      <c r="E15656" s="1" t="s">
        <v>10</v>
      </c>
      <c r="F15656" s="1" t="s">
        <v>11</v>
      </c>
      <c r="G15656" s="1" t="str">
        <f>IFERROR(__xludf.DUMMYFUNCTION("GOOGLETRANSLATE(D15656,""fr"",""en"")"),"#VALUE!")</f>
        <v>#VALUE!</v>
      </c>
    </row>
    <row r="15657" ht="15.75" customHeight="1">
      <c r="A15657" s="1" t="s">
        <v>9850</v>
      </c>
      <c r="B15657" s="1">
        <v>2.0</v>
      </c>
      <c r="C15657" s="1" t="s">
        <v>32998</v>
      </c>
      <c r="D15657" s="1" t="s">
        <v>32999</v>
      </c>
      <c r="E15657" s="1" t="s">
        <v>273</v>
      </c>
      <c r="F15657" s="1" t="s">
        <v>11</v>
      </c>
      <c r="G15657" s="1" t="str">
        <f>IFERROR(__xludf.DUMMYFUNCTION("GOOGLETRANSLATE(D15657,""fr"",""en"")"),"#VALUE!")</f>
        <v>#VALUE!</v>
      </c>
    </row>
    <row r="15658" ht="15.75" customHeight="1">
      <c r="A15658" s="1" t="s">
        <v>3330</v>
      </c>
      <c r="B15658" s="1">
        <v>3.0</v>
      </c>
      <c r="C15658" s="1" t="s">
        <v>33000</v>
      </c>
      <c r="D15658" s="1" t="s">
        <v>33001</v>
      </c>
      <c r="E15658" s="1" t="s">
        <v>10</v>
      </c>
      <c r="F15658" s="1" t="s">
        <v>11</v>
      </c>
      <c r="G15658" s="1" t="str">
        <f>IFERROR(__xludf.DUMMYFUNCTION("GOOGLETRANSLATE(D15658,""fr"",""en"")"),"#VALUE!")</f>
        <v>#VALUE!</v>
      </c>
    </row>
    <row r="15659" ht="15.75" customHeight="1">
      <c r="A15659" s="1" t="s">
        <v>1020</v>
      </c>
      <c r="B15659" s="1">
        <v>5.0</v>
      </c>
      <c r="C15659" s="1" t="s">
        <v>33002</v>
      </c>
      <c r="D15659" s="1" t="s">
        <v>33003</v>
      </c>
      <c r="E15659" s="1" t="s">
        <v>176</v>
      </c>
      <c r="F15659" s="1" t="s">
        <v>66</v>
      </c>
      <c r="G15659" s="1" t="str">
        <f>IFERROR(__xludf.DUMMYFUNCTION("GOOGLETRANSLATE(D15659,""fr"",""en"")"),"#VALUE!")</f>
        <v>#VALUE!</v>
      </c>
    </row>
    <row r="15660" ht="15.75" customHeight="1">
      <c r="A15660" s="1" t="s">
        <v>1107</v>
      </c>
      <c r="B15660" s="1">
        <v>3.0</v>
      </c>
      <c r="C15660" s="1" t="s">
        <v>33004</v>
      </c>
      <c r="D15660" s="1" t="s">
        <v>33005</v>
      </c>
      <c r="E15660" s="1" t="s">
        <v>109</v>
      </c>
      <c r="F15660" s="1" t="s">
        <v>110</v>
      </c>
      <c r="G15660" s="1" t="str">
        <f>IFERROR(__xludf.DUMMYFUNCTION("GOOGLETRANSLATE(D15660,""fr"",""en"")"),"#VALUE!")</f>
        <v>#VALUE!</v>
      </c>
    </row>
    <row r="15661" ht="15.75" customHeight="1">
      <c r="A15661" s="1" t="s">
        <v>5610</v>
      </c>
      <c r="B15661" s="1">
        <v>1.0</v>
      </c>
      <c r="C15661" s="1" t="s">
        <v>33006</v>
      </c>
      <c r="D15661" s="1" t="s">
        <v>33007</v>
      </c>
      <c r="E15661" s="1" t="s">
        <v>575</v>
      </c>
      <c r="F15661" s="1" t="s">
        <v>84</v>
      </c>
      <c r="G15661" s="1" t="str">
        <f>IFERROR(__xludf.DUMMYFUNCTION("GOOGLETRANSLATE(D15661,""fr"",""en"")"),"#VALUE!")</f>
        <v>#VALUE!</v>
      </c>
    </row>
    <row r="15662" ht="15.75" customHeight="1">
      <c r="A15662" s="1" t="s">
        <v>2184</v>
      </c>
      <c r="B15662" s="1">
        <v>2.0</v>
      </c>
      <c r="C15662" s="1" t="s">
        <v>33008</v>
      </c>
      <c r="D15662" s="1" t="s">
        <v>33009</v>
      </c>
      <c r="E15662" s="1" t="s">
        <v>125</v>
      </c>
      <c r="F15662" s="1" t="s">
        <v>11</v>
      </c>
      <c r="G15662" s="1" t="str">
        <f>IFERROR(__xludf.DUMMYFUNCTION("GOOGLETRANSLATE(D15662,""fr"",""en"")"),"#VALUE!")</f>
        <v>#VALUE!</v>
      </c>
    </row>
    <row r="15663" ht="15.75" customHeight="1">
      <c r="A15663" s="1" t="s">
        <v>929</v>
      </c>
      <c r="B15663" s="1">
        <v>4.0</v>
      </c>
      <c r="C15663" s="1" t="s">
        <v>33010</v>
      </c>
      <c r="D15663" s="1" t="s">
        <v>33011</v>
      </c>
      <c r="E15663" s="1" t="s">
        <v>176</v>
      </c>
      <c r="F15663" s="1" t="s">
        <v>66</v>
      </c>
      <c r="G15663" s="1" t="str">
        <f>IFERROR(__xludf.DUMMYFUNCTION("GOOGLETRANSLATE(D15663,""fr"",""en"")"),"#VALUE!")</f>
        <v>#VALUE!</v>
      </c>
    </row>
    <row r="15664" ht="15.75" customHeight="1">
      <c r="A15664" s="1" t="s">
        <v>5897</v>
      </c>
      <c r="B15664" s="1">
        <v>1.0</v>
      </c>
      <c r="C15664" s="1" t="s">
        <v>33012</v>
      </c>
      <c r="D15664" s="1" t="s">
        <v>33013</v>
      </c>
      <c r="E15664" s="1" t="s">
        <v>73</v>
      </c>
      <c r="F15664" s="1" t="s">
        <v>30</v>
      </c>
      <c r="G15664" s="1" t="str">
        <f>IFERROR(__xludf.DUMMYFUNCTION("GOOGLETRANSLATE(D15664,""fr"",""en"")"),"#VALUE!")</f>
        <v>#VALUE!</v>
      </c>
    </row>
    <row r="15665" ht="15.75" customHeight="1">
      <c r="A15665" s="1" t="s">
        <v>2076</v>
      </c>
      <c r="B15665" s="1">
        <v>4.0</v>
      </c>
      <c r="C15665" s="1" t="s">
        <v>33014</v>
      </c>
      <c r="D15665" s="1" t="s">
        <v>33015</v>
      </c>
      <c r="E15665" s="1" t="s">
        <v>29</v>
      </c>
      <c r="F15665" s="1" t="s">
        <v>30</v>
      </c>
      <c r="G15665" s="1" t="str">
        <f>IFERROR(__xludf.DUMMYFUNCTION("GOOGLETRANSLATE(D15665,""fr"",""en"")"),"#VALUE!")</f>
        <v>#VALUE!</v>
      </c>
    </row>
    <row r="15666" ht="15.75" customHeight="1">
      <c r="A15666" s="1" t="s">
        <v>1476</v>
      </c>
      <c r="B15666" s="1">
        <v>5.0</v>
      </c>
      <c r="C15666" s="1" t="s">
        <v>33016</v>
      </c>
      <c r="D15666" s="1" t="s">
        <v>33017</v>
      </c>
      <c r="E15666" s="1" t="s">
        <v>21</v>
      </c>
      <c r="F15666" s="1" t="s">
        <v>11</v>
      </c>
      <c r="G15666" s="1" t="str">
        <f>IFERROR(__xludf.DUMMYFUNCTION("GOOGLETRANSLATE(D15666,""fr"",""en"")"),"#VALUE!")</f>
        <v>#VALUE!</v>
      </c>
    </row>
    <row r="15667" ht="15.75" customHeight="1">
      <c r="A15667" s="1" t="s">
        <v>5407</v>
      </c>
      <c r="B15667" s="1">
        <v>1.0</v>
      </c>
      <c r="C15667" s="1" t="s">
        <v>33018</v>
      </c>
      <c r="D15667" s="1" t="s">
        <v>33019</v>
      </c>
      <c r="E15667" s="1" t="s">
        <v>25</v>
      </c>
      <c r="F15667" s="1" t="s">
        <v>110</v>
      </c>
      <c r="G15667" s="1" t="str">
        <f>IFERROR(__xludf.DUMMYFUNCTION("GOOGLETRANSLATE(D15667,""fr"",""en"")"),"#VALUE!")</f>
        <v>#VALUE!</v>
      </c>
    </row>
    <row r="15668" ht="15.75" customHeight="1">
      <c r="A15668" s="1" t="s">
        <v>374</v>
      </c>
      <c r="B15668" s="1">
        <v>4.0</v>
      </c>
      <c r="C15668" s="1" t="s">
        <v>33020</v>
      </c>
      <c r="D15668" s="1" t="s">
        <v>33021</v>
      </c>
      <c r="E15668" s="1" t="s">
        <v>65</v>
      </c>
      <c r="F15668" s="1" t="s">
        <v>66</v>
      </c>
      <c r="G15668" s="1" t="str">
        <f>IFERROR(__xludf.DUMMYFUNCTION("GOOGLETRANSLATE(D15668,""fr"",""en"")"),"#VALUE!")</f>
        <v>#VALUE!</v>
      </c>
    </row>
    <row r="15669" ht="15.75" customHeight="1">
      <c r="A15669" s="1" t="s">
        <v>163</v>
      </c>
      <c r="B15669" s="1">
        <v>5.0</v>
      </c>
      <c r="C15669" s="1" t="s">
        <v>33022</v>
      </c>
      <c r="D15669" s="1" t="s">
        <v>33023</v>
      </c>
      <c r="E15669" s="1" t="s">
        <v>10</v>
      </c>
      <c r="F15669" s="1" t="s">
        <v>11</v>
      </c>
      <c r="G15669" s="1" t="str">
        <f>IFERROR(__xludf.DUMMYFUNCTION("GOOGLETRANSLATE(D15669,""fr"",""en"")"),"#VALUE!")</f>
        <v>#VALUE!</v>
      </c>
    </row>
    <row r="15670" ht="15.75" customHeight="1">
      <c r="A15670" s="1" t="s">
        <v>3186</v>
      </c>
      <c r="B15670" s="1">
        <v>5.0</v>
      </c>
      <c r="C15670" s="1" t="s">
        <v>33024</v>
      </c>
      <c r="D15670" s="1" t="s">
        <v>33025</v>
      </c>
      <c r="E15670" s="1" t="s">
        <v>10</v>
      </c>
      <c r="F15670" s="1" t="s">
        <v>11</v>
      </c>
      <c r="G15670" s="1" t="str">
        <f>IFERROR(__xludf.DUMMYFUNCTION("GOOGLETRANSLATE(D15670,""fr"",""en"")"),"#VALUE!")</f>
        <v>#VALUE!</v>
      </c>
    </row>
    <row r="15671" ht="15.75" customHeight="1">
      <c r="A15671" s="1" t="s">
        <v>618</v>
      </c>
      <c r="B15671" s="1">
        <v>5.0</v>
      </c>
      <c r="C15671" s="1" t="s">
        <v>33026</v>
      </c>
      <c r="D15671" s="1" t="s">
        <v>33027</v>
      </c>
      <c r="E15671" s="1" t="s">
        <v>10</v>
      </c>
      <c r="F15671" s="1" t="s">
        <v>11</v>
      </c>
      <c r="G15671" s="1" t="str">
        <f>IFERROR(__xludf.DUMMYFUNCTION("GOOGLETRANSLATE(D15671,""fr"",""en"")"),"#VALUE!")</f>
        <v>#VALUE!</v>
      </c>
    </row>
    <row r="15672" ht="15.75" customHeight="1">
      <c r="A15672" s="1" t="s">
        <v>1180</v>
      </c>
      <c r="B15672" s="1">
        <v>5.0</v>
      </c>
      <c r="C15672" s="1" t="s">
        <v>33028</v>
      </c>
      <c r="D15672" s="1" t="s">
        <v>33029</v>
      </c>
      <c r="E15672" s="1" t="s">
        <v>176</v>
      </c>
      <c r="F15672" s="1" t="s">
        <v>66</v>
      </c>
      <c r="G15672" s="1" t="str">
        <f>IFERROR(__xludf.DUMMYFUNCTION("GOOGLETRANSLATE(D15672,""fr"",""en"")"),"#VALUE!")</f>
        <v>#VALUE!</v>
      </c>
    </row>
    <row r="15673" ht="15.75" customHeight="1">
      <c r="A15673" s="1" t="s">
        <v>710</v>
      </c>
      <c r="B15673" s="1">
        <v>2.0</v>
      </c>
      <c r="C15673" s="1" t="s">
        <v>7060</v>
      </c>
      <c r="D15673" s="1" t="s">
        <v>33030</v>
      </c>
      <c r="E15673" s="1" t="s">
        <v>169</v>
      </c>
      <c r="F15673" s="1" t="s">
        <v>11</v>
      </c>
      <c r="G15673" s="1" t="str">
        <f>IFERROR(__xludf.DUMMYFUNCTION("GOOGLETRANSLATE(D15673,""fr"",""en"")"),"#VALUE!")</f>
        <v>#VALUE!</v>
      </c>
    </row>
    <row r="15674" ht="15.75" customHeight="1">
      <c r="A15674" s="1" t="s">
        <v>314</v>
      </c>
      <c r="B15674" s="1">
        <v>3.0</v>
      </c>
      <c r="C15674" s="1" t="s">
        <v>33031</v>
      </c>
      <c r="D15674" s="1" t="s">
        <v>33032</v>
      </c>
      <c r="E15674" s="1" t="s">
        <v>10</v>
      </c>
      <c r="F15674" s="1" t="s">
        <v>11</v>
      </c>
      <c r="G15674" s="1" t="str">
        <f>IFERROR(__xludf.DUMMYFUNCTION("GOOGLETRANSLATE(D15674,""fr"",""en"")"),"#VALUE!")</f>
        <v>#VALUE!</v>
      </c>
    </row>
    <row r="15675" ht="15.75" customHeight="1">
      <c r="A15675" s="1" t="s">
        <v>6350</v>
      </c>
      <c r="B15675" s="1">
        <v>5.0</v>
      </c>
      <c r="C15675" s="1" t="s">
        <v>33033</v>
      </c>
      <c r="D15675" s="1" t="s">
        <v>33034</v>
      </c>
      <c r="E15675" s="1" t="s">
        <v>614</v>
      </c>
      <c r="F15675" s="1" t="s">
        <v>30</v>
      </c>
      <c r="G15675" s="1" t="str">
        <f>IFERROR(__xludf.DUMMYFUNCTION("GOOGLETRANSLATE(D15675,""fr"",""en"")"),"#VALUE!")</f>
        <v>#VALUE!</v>
      </c>
    </row>
    <row r="15676" ht="15.75" customHeight="1">
      <c r="A15676" s="1" t="s">
        <v>6859</v>
      </c>
      <c r="B15676" s="1">
        <v>1.0</v>
      </c>
      <c r="C15676" s="1" t="s">
        <v>33035</v>
      </c>
      <c r="D15676" s="1" t="s">
        <v>33036</v>
      </c>
      <c r="E15676" s="1" t="s">
        <v>226</v>
      </c>
      <c r="F15676" s="1" t="s">
        <v>110</v>
      </c>
      <c r="G15676" s="1" t="str">
        <f>IFERROR(__xludf.DUMMYFUNCTION("GOOGLETRANSLATE(D15676,""fr"",""en"")"),"#VALUE!")</f>
        <v>#VALUE!</v>
      </c>
    </row>
    <row r="15677" ht="15.75" customHeight="1">
      <c r="A15677" s="1" t="s">
        <v>1198</v>
      </c>
      <c r="B15677" s="1">
        <v>4.0</v>
      </c>
      <c r="C15677" s="1" t="s">
        <v>33037</v>
      </c>
      <c r="D15677" s="1" t="s">
        <v>33038</v>
      </c>
      <c r="E15677" s="1" t="s">
        <v>176</v>
      </c>
      <c r="F15677" s="1" t="s">
        <v>66</v>
      </c>
      <c r="G15677" s="1" t="str">
        <f>IFERROR(__xludf.DUMMYFUNCTION("GOOGLETRANSLATE(D15677,""fr"",""en"")"),"#VALUE!")</f>
        <v>#VALUE!</v>
      </c>
    </row>
    <row r="15678" ht="15.75" customHeight="1">
      <c r="A15678" s="1" t="s">
        <v>59</v>
      </c>
      <c r="B15678" s="1">
        <v>4.0</v>
      </c>
      <c r="C15678" s="1" t="s">
        <v>33039</v>
      </c>
      <c r="D15678" s="1" t="s">
        <v>33040</v>
      </c>
      <c r="E15678" s="1" t="s">
        <v>169</v>
      </c>
      <c r="F15678" s="1" t="s">
        <v>11</v>
      </c>
      <c r="G15678" s="1" t="str">
        <f>IFERROR(__xludf.DUMMYFUNCTION("GOOGLETRANSLATE(D15678,""fr"",""en"")"),"#VALUE!")</f>
        <v>#VALUE!</v>
      </c>
    </row>
    <row r="15679" ht="15.75" customHeight="1">
      <c r="A15679" s="1" t="s">
        <v>299</v>
      </c>
      <c r="B15679" s="1">
        <v>1.0</v>
      </c>
      <c r="C15679" s="1" t="s">
        <v>33041</v>
      </c>
      <c r="D15679" s="1" t="s">
        <v>33042</v>
      </c>
      <c r="E15679" s="1" t="s">
        <v>34</v>
      </c>
      <c r="F15679" s="1" t="s">
        <v>30</v>
      </c>
      <c r="G15679" s="1" t="str">
        <f>IFERROR(__xludf.DUMMYFUNCTION("GOOGLETRANSLATE(D15679,""fr"",""en"")"),"#VALUE!")</f>
        <v>#VALUE!</v>
      </c>
    </row>
    <row r="15680" ht="15.75" customHeight="1">
      <c r="A15680" s="1" t="s">
        <v>1375</v>
      </c>
      <c r="B15680" s="1">
        <v>5.0</v>
      </c>
      <c r="C15680" s="1" t="s">
        <v>33043</v>
      </c>
      <c r="D15680" s="1" t="s">
        <v>33044</v>
      </c>
      <c r="E15680" s="1" t="s">
        <v>614</v>
      </c>
      <c r="F15680" s="1" t="s">
        <v>30</v>
      </c>
      <c r="G15680" s="1" t="str">
        <f>IFERROR(__xludf.DUMMYFUNCTION("GOOGLETRANSLATE(D15680,""fr"",""en"")"),"#VALUE!")</f>
        <v>#VALUE!</v>
      </c>
    </row>
    <row r="15681" ht="15.75" customHeight="1">
      <c r="A15681" s="1" t="s">
        <v>414</v>
      </c>
      <c r="B15681" s="1">
        <v>5.0</v>
      </c>
      <c r="C15681" s="1" t="s">
        <v>33045</v>
      </c>
      <c r="D15681" s="1" t="s">
        <v>33046</v>
      </c>
      <c r="E15681" s="1" t="s">
        <v>10</v>
      </c>
      <c r="F15681" s="1" t="s">
        <v>11</v>
      </c>
      <c r="G15681" s="1" t="str">
        <f>IFERROR(__xludf.DUMMYFUNCTION("GOOGLETRANSLATE(D15681,""fr"",""en"")"),"#VALUE!")</f>
        <v>#VALUE!</v>
      </c>
    </row>
    <row r="15682" ht="15.75" customHeight="1">
      <c r="A15682" s="1" t="s">
        <v>576</v>
      </c>
      <c r="B15682" s="1">
        <v>1.0</v>
      </c>
      <c r="C15682" s="1" t="s">
        <v>33047</v>
      </c>
      <c r="D15682" s="1" t="s">
        <v>33048</v>
      </c>
      <c r="E15682" s="1" t="s">
        <v>43</v>
      </c>
      <c r="F15682" s="1" t="s">
        <v>30</v>
      </c>
      <c r="G15682" s="1" t="str">
        <f>IFERROR(__xludf.DUMMYFUNCTION("GOOGLETRANSLATE(D15682,""fr"",""en"")"),"#VALUE!")</f>
        <v>#VALUE!</v>
      </c>
    </row>
    <row r="15683" ht="15.75" customHeight="1">
      <c r="A15683" s="1" t="s">
        <v>5795</v>
      </c>
      <c r="B15683" s="1">
        <v>4.0</v>
      </c>
      <c r="C15683" s="1" t="s">
        <v>33049</v>
      </c>
      <c r="D15683" s="1" t="s">
        <v>33050</v>
      </c>
      <c r="E15683" s="1" t="s">
        <v>273</v>
      </c>
      <c r="F15683" s="1" t="s">
        <v>11</v>
      </c>
      <c r="G15683" s="1" t="str">
        <f>IFERROR(__xludf.DUMMYFUNCTION("GOOGLETRANSLATE(D15683,""fr"",""en"")"),"#VALUE!")</f>
        <v>#VALUE!</v>
      </c>
    </row>
    <row r="15684" ht="15.75" customHeight="1">
      <c r="A15684" s="1" t="s">
        <v>1303</v>
      </c>
      <c r="B15684" s="1">
        <v>5.0</v>
      </c>
      <c r="C15684" s="1" t="s">
        <v>33051</v>
      </c>
      <c r="D15684" s="1" t="s">
        <v>33052</v>
      </c>
      <c r="E15684" s="1" t="s">
        <v>10</v>
      </c>
      <c r="F15684" s="1" t="s">
        <v>11</v>
      </c>
      <c r="G15684" s="1" t="str">
        <f>IFERROR(__xludf.DUMMYFUNCTION("GOOGLETRANSLATE(D15684,""fr"",""en"")"),"#VALUE!")</f>
        <v>#VALUE!</v>
      </c>
    </row>
    <row r="15685" ht="15.75" customHeight="1">
      <c r="A15685" s="1" t="s">
        <v>11421</v>
      </c>
      <c r="B15685" s="1">
        <v>1.0</v>
      </c>
      <c r="C15685" s="1" t="s">
        <v>33053</v>
      </c>
      <c r="D15685" s="1" t="s">
        <v>33054</v>
      </c>
      <c r="E15685" s="1" t="s">
        <v>355</v>
      </c>
      <c r="F15685" s="1" t="s">
        <v>110</v>
      </c>
      <c r="G15685" s="1" t="str">
        <f>IFERROR(__xludf.DUMMYFUNCTION("GOOGLETRANSLATE(D15685,""fr"",""en"")"),"#VALUE!")</f>
        <v>#VALUE!</v>
      </c>
    </row>
    <row r="15686" ht="15.75" customHeight="1">
      <c r="A15686" s="1" t="s">
        <v>338</v>
      </c>
      <c r="B15686" s="1">
        <v>5.0</v>
      </c>
      <c r="C15686" s="1" t="s">
        <v>33055</v>
      </c>
      <c r="D15686" s="1" t="s">
        <v>33056</v>
      </c>
      <c r="E15686" s="1" t="s">
        <v>52</v>
      </c>
      <c r="F15686" s="1" t="s">
        <v>3493</v>
      </c>
      <c r="G15686" s="1" t="str">
        <f>IFERROR(__xludf.DUMMYFUNCTION("GOOGLETRANSLATE(D15686,""fr"",""en"")"),"#VALUE!")</f>
        <v>#VALUE!</v>
      </c>
    </row>
    <row r="15687" ht="15.75" customHeight="1">
      <c r="A15687" s="1" t="s">
        <v>417</v>
      </c>
      <c r="B15687" s="1">
        <v>4.0</v>
      </c>
      <c r="C15687" s="1" t="s">
        <v>33057</v>
      </c>
      <c r="D15687" s="1" t="s">
        <v>33058</v>
      </c>
      <c r="E15687" s="1" t="s">
        <v>10</v>
      </c>
      <c r="F15687" s="1" t="s">
        <v>11</v>
      </c>
      <c r="G15687" s="1" t="str">
        <f>IFERROR(__xludf.DUMMYFUNCTION("GOOGLETRANSLATE(D15687,""fr"",""en"")"),"#VALUE!")</f>
        <v>#VALUE!</v>
      </c>
    </row>
    <row r="15688" ht="15.75" customHeight="1">
      <c r="A15688" s="1" t="s">
        <v>67</v>
      </c>
      <c r="B15688" s="1">
        <v>4.0</v>
      </c>
      <c r="C15688" s="1" t="s">
        <v>33059</v>
      </c>
      <c r="D15688" s="1" t="s">
        <v>33060</v>
      </c>
      <c r="E15688" s="1" t="s">
        <v>21</v>
      </c>
      <c r="F15688" s="1" t="s">
        <v>11</v>
      </c>
      <c r="G15688" s="1" t="str">
        <f>IFERROR(__xludf.DUMMYFUNCTION("GOOGLETRANSLATE(D15688,""fr"",""en"")"),"#VALUE!")</f>
        <v>#VALUE!</v>
      </c>
    </row>
    <row r="15689" ht="15.75" customHeight="1">
      <c r="A15689" s="1" t="s">
        <v>695</v>
      </c>
      <c r="B15689" s="1">
        <v>5.0</v>
      </c>
      <c r="C15689" s="1" t="s">
        <v>33061</v>
      </c>
      <c r="D15689" s="1" t="s">
        <v>33062</v>
      </c>
      <c r="E15689" s="1" t="s">
        <v>29</v>
      </c>
      <c r="F15689" s="1" t="s">
        <v>30</v>
      </c>
      <c r="G15689" s="1" t="str">
        <f>IFERROR(__xludf.DUMMYFUNCTION("GOOGLETRANSLATE(D15689,""fr"",""en"")"),"#VALUE!")</f>
        <v>#VALUE!</v>
      </c>
    </row>
    <row r="15690" ht="15.75" customHeight="1">
      <c r="A15690" s="1" t="s">
        <v>844</v>
      </c>
      <c r="B15690" s="1">
        <v>4.0</v>
      </c>
      <c r="C15690" s="1" t="s">
        <v>33063</v>
      </c>
      <c r="D15690" s="1" t="s">
        <v>33064</v>
      </c>
      <c r="E15690" s="1" t="s">
        <v>21</v>
      </c>
      <c r="F15690" s="1" t="s">
        <v>11</v>
      </c>
      <c r="G15690" s="1" t="str">
        <f>IFERROR(__xludf.DUMMYFUNCTION("GOOGLETRANSLATE(D15690,""fr"",""en"")"),"#VALUE!")</f>
        <v>#VALUE!</v>
      </c>
    </row>
    <row r="15691" ht="15.75" customHeight="1">
      <c r="A15691" s="1" t="s">
        <v>792</v>
      </c>
      <c r="B15691" s="1">
        <v>5.0</v>
      </c>
      <c r="C15691" s="1" t="s">
        <v>33065</v>
      </c>
      <c r="D15691" s="1" t="s">
        <v>33066</v>
      </c>
      <c r="E15691" s="1" t="s">
        <v>25</v>
      </c>
      <c r="F15691" s="1" t="s">
        <v>11</v>
      </c>
      <c r="G15691" s="1" t="str">
        <f>IFERROR(__xludf.DUMMYFUNCTION("GOOGLETRANSLATE(D15691,""fr"",""en"")"),"#VALUE!")</f>
        <v>#VALUE!</v>
      </c>
    </row>
    <row r="15692" ht="15.75" customHeight="1">
      <c r="A15692" s="1" t="s">
        <v>4237</v>
      </c>
      <c r="B15692" s="1">
        <v>5.0</v>
      </c>
      <c r="C15692" s="1" t="s">
        <v>33067</v>
      </c>
      <c r="D15692" s="1" t="s">
        <v>33068</v>
      </c>
      <c r="E15692" s="1" t="s">
        <v>827</v>
      </c>
      <c r="F15692" s="1" t="s">
        <v>39</v>
      </c>
      <c r="G15692" s="1" t="str">
        <f>IFERROR(__xludf.DUMMYFUNCTION("GOOGLETRANSLATE(D15692,""fr"",""en"")"),"#VALUE!")</f>
        <v>#VALUE!</v>
      </c>
    </row>
    <row r="15693" ht="15.75" customHeight="1">
      <c r="A15693" s="1" t="s">
        <v>4432</v>
      </c>
      <c r="B15693" s="1">
        <v>1.0</v>
      </c>
      <c r="C15693" s="1" t="s">
        <v>33069</v>
      </c>
      <c r="D15693" s="1" t="s">
        <v>33070</v>
      </c>
      <c r="E15693" s="1" t="s">
        <v>34</v>
      </c>
      <c r="F15693" s="1" t="s">
        <v>30</v>
      </c>
      <c r="G15693" s="1" t="str">
        <f>IFERROR(__xludf.DUMMYFUNCTION("GOOGLETRANSLATE(D15693,""fr"",""en"")"),"#VALUE!")</f>
        <v>#VALUE!</v>
      </c>
    </row>
    <row r="15694" ht="15.75" customHeight="1">
      <c r="A15694" s="1" t="s">
        <v>5747</v>
      </c>
      <c r="B15694" s="1">
        <v>3.0</v>
      </c>
      <c r="C15694" s="1" t="s">
        <v>33071</v>
      </c>
      <c r="D15694" s="1" t="s">
        <v>33072</v>
      </c>
      <c r="E15694" s="1" t="s">
        <v>10</v>
      </c>
      <c r="F15694" s="1" t="s">
        <v>110</v>
      </c>
      <c r="G15694" s="1" t="str">
        <f>IFERROR(__xludf.DUMMYFUNCTION("GOOGLETRANSLATE(D15694,""fr"",""en"")"),"#VALUE!")</f>
        <v>#VALUE!</v>
      </c>
    </row>
    <row r="15695" ht="15.75" customHeight="1">
      <c r="A15695" s="1" t="s">
        <v>1764</v>
      </c>
      <c r="B15695" s="1">
        <v>5.0</v>
      </c>
      <c r="C15695" s="1" t="s">
        <v>33073</v>
      </c>
      <c r="D15695" s="1" t="s">
        <v>33074</v>
      </c>
      <c r="E15695" s="1" t="s">
        <v>21</v>
      </c>
      <c r="F15695" s="1" t="s">
        <v>11</v>
      </c>
      <c r="G15695" s="1" t="str">
        <f>IFERROR(__xludf.DUMMYFUNCTION("GOOGLETRANSLATE(D15695,""fr"",""en"")"),"#VALUE!")</f>
        <v>#VALUE!</v>
      </c>
    </row>
    <row r="15696" ht="15.75" customHeight="1">
      <c r="A15696" s="1" t="s">
        <v>551</v>
      </c>
      <c r="B15696" s="1">
        <v>5.0</v>
      </c>
      <c r="C15696" s="1" t="s">
        <v>33075</v>
      </c>
      <c r="D15696" s="1" t="s">
        <v>33076</v>
      </c>
      <c r="E15696" s="1" t="s">
        <v>21</v>
      </c>
      <c r="F15696" s="1" t="s">
        <v>11</v>
      </c>
      <c r="G15696" s="1" t="str">
        <f>IFERROR(__xludf.DUMMYFUNCTION("GOOGLETRANSLATE(D15696,""fr"",""en"")"),"#VALUE!")</f>
        <v>#VALUE!</v>
      </c>
    </row>
    <row r="15697" ht="15.75" customHeight="1">
      <c r="A15697" s="1" t="s">
        <v>214</v>
      </c>
      <c r="B15697" s="1">
        <v>4.0</v>
      </c>
      <c r="C15697" s="1" t="s">
        <v>33077</v>
      </c>
      <c r="D15697" s="1" t="s">
        <v>33078</v>
      </c>
      <c r="E15697" s="1" t="s">
        <v>10</v>
      </c>
      <c r="F15697" s="1" t="s">
        <v>11</v>
      </c>
      <c r="G15697" s="1" t="str">
        <f>IFERROR(__xludf.DUMMYFUNCTION("GOOGLETRANSLATE(D15697,""fr"",""en"")"),"#VALUE!")</f>
        <v>#VALUE!</v>
      </c>
    </row>
    <row r="15698" ht="15.75" customHeight="1">
      <c r="A15698" s="1" t="s">
        <v>2917</v>
      </c>
      <c r="B15698" s="1">
        <v>4.0</v>
      </c>
      <c r="C15698" s="1" t="s">
        <v>33079</v>
      </c>
      <c r="D15698" s="1" t="s">
        <v>33080</v>
      </c>
      <c r="E15698" s="1" t="s">
        <v>21</v>
      </c>
      <c r="F15698" s="1" t="s">
        <v>11</v>
      </c>
      <c r="G15698" s="1" t="str">
        <f>IFERROR(__xludf.DUMMYFUNCTION("GOOGLETRANSLATE(D15698,""fr"",""en"")"),"#VALUE!")</f>
        <v>#VALUE!</v>
      </c>
    </row>
    <row r="15699" ht="15.75" customHeight="1">
      <c r="A15699" s="1" t="s">
        <v>6576</v>
      </c>
      <c r="B15699" s="1">
        <v>1.0</v>
      </c>
      <c r="C15699" s="1" t="s">
        <v>33081</v>
      </c>
      <c r="D15699" s="1" t="s">
        <v>33082</v>
      </c>
      <c r="E15699" s="1" t="s">
        <v>52</v>
      </c>
      <c r="F15699" s="1" t="s">
        <v>11</v>
      </c>
      <c r="G15699" s="1" t="str">
        <f>IFERROR(__xludf.DUMMYFUNCTION("GOOGLETRANSLATE(D15699,""fr"",""en"")"),"#VALUE!")</f>
        <v>#VALUE!</v>
      </c>
    </row>
    <row r="15700" ht="15.75" customHeight="1">
      <c r="A15700" s="1" t="s">
        <v>15572</v>
      </c>
      <c r="B15700" s="1">
        <v>1.0</v>
      </c>
      <c r="C15700" s="1" t="s">
        <v>33083</v>
      </c>
      <c r="D15700" s="1" t="s">
        <v>33084</v>
      </c>
      <c r="E15700" s="1" t="s">
        <v>355</v>
      </c>
      <c r="F15700" s="1" t="s">
        <v>110</v>
      </c>
      <c r="G15700" s="1" t="str">
        <f>IFERROR(__xludf.DUMMYFUNCTION("GOOGLETRANSLATE(D15700,""fr"",""en"")"),"#VALUE!")</f>
        <v>#VALUE!</v>
      </c>
    </row>
    <row r="15701" ht="15.75" customHeight="1">
      <c r="A15701" s="1" t="s">
        <v>4162</v>
      </c>
      <c r="B15701" s="1">
        <v>5.0</v>
      </c>
      <c r="C15701" s="1" t="s">
        <v>33085</v>
      </c>
      <c r="D15701" s="1" t="s">
        <v>33086</v>
      </c>
      <c r="E15701" s="1" t="s">
        <v>448</v>
      </c>
      <c r="F15701" s="1" t="s">
        <v>84</v>
      </c>
      <c r="G15701" s="1" t="str">
        <f>IFERROR(__xludf.DUMMYFUNCTION("GOOGLETRANSLATE(D15701,""fr"",""en"")"),"#VALUE!")</f>
        <v>#VALUE!</v>
      </c>
    </row>
    <row r="15702" ht="15.75" customHeight="1">
      <c r="A15702" s="1" t="s">
        <v>245</v>
      </c>
      <c r="B15702" s="1">
        <v>5.0</v>
      </c>
      <c r="C15702" s="1" t="s">
        <v>33087</v>
      </c>
      <c r="D15702" s="1" t="s">
        <v>33088</v>
      </c>
      <c r="E15702" s="1" t="s">
        <v>448</v>
      </c>
      <c r="F15702" s="1" t="s">
        <v>84</v>
      </c>
      <c r="G15702" s="1" t="str">
        <f>IFERROR(__xludf.DUMMYFUNCTION("GOOGLETRANSLATE(D15702,""fr"",""en"")"),"#VALUE!")</f>
        <v>#VALUE!</v>
      </c>
    </row>
    <row r="15703" ht="15.75" customHeight="1">
      <c r="A15703" s="1" t="s">
        <v>2533</v>
      </c>
      <c r="B15703" s="1">
        <v>4.0</v>
      </c>
      <c r="C15703" s="1" t="s">
        <v>33089</v>
      </c>
      <c r="D15703" s="1" t="s">
        <v>33090</v>
      </c>
      <c r="E15703" s="1" t="s">
        <v>10</v>
      </c>
      <c r="F15703" s="1" t="s">
        <v>11</v>
      </c>
      <c r="G15703" s="1" t="str">
        <f>IFERROR(__xludf.DUMMYFUNCTION("GOOGLETRANSLATE(D15703,""fr"",""en"")"),"#VALUE!")</f>
        <v>#VALUE!</v>
      </c>
    </row>
    <row r="15704" ht="15.75" customHeight="1">
      <c r="A15704" s="1" t="s">
        <v>3132</v>
      </c>
      <c r="B15704" s="1">
        <v>1.0</v>
      </c>
      <c r="C15704" s="1" t="s">
        <v>33091</v>
      </c>
      <c r="D15704" s="1" t="s">
        <v>33092</v>
      </c>
      <c r="E15704" s="1" t="s">
        <v>21</v>
      </c>
      <c r="F15704" s="1" t="s">
        <v>11</v>
      </c>
      <c r="G15704" s="1" t="str">
        <f>IFERROR(__xludf.DUMMYFUNCTION("GOOGLETRANSLATE(D15704,""fr"",""en"")"),"#VALUE!")</f>
        <v>#VALUE!</v>
      </c>
    </row>
    <row r="15705" ht="15.75" customHeight="1">
      <c r="A15705" s="1" t="s">
        <v>5456</v>
      </c>
      <c r="B15705" s="1">
        <v>4.0</v>
      </c>
      <c r="C15705" s="1" t="s">
        <v>33093</v>
      </c>
      <c r="D15705" s="1" t="s">
        <v>33094</v>
      </c>
      <c r="E15705" s="1" t="s">
        <v>10</v>
      </c>
      <c r="F15705" s="1" t="s">
        <v>11</v>
      </c>
      <c r="G15705" s="1" t="str">
        <f>IFERROR(__xludf.DUMMYFUNCTION("GOOGLETRANSLATE(D15705,""fr"",""en"")"),"#VALUE!")</f>
        <v>#VALUE!</v>
      </c>
    </row>
    <row r="15706" ht="15.75" customHeight="1">
      <c r="A15706" s="1" t="s">
        <v>7317</v>
      </c>
      <c r="B15706" s="1">
        <v>1.0</v>
      </c>
      <c r="C15706" s="1" t="s">
        <v>33095</v>
      </c>
      <c r="D15706" s="1" t="s">
        <v>33096</v>
      </c>
      <c r="E15706" s="1" t="s">
        <v>292</v>
      </c>
      <c r="F15706" s="1" t="s">
        <v>11</v>
      </c>
      <c r="G15706" s="1" t="str">
        <f>IFERROR(__xludf.DUMMYFUNCTION("GOOGLETRANSLATE(D15706,""fr"",""en"")"),"#VALUE!")</f>
        <v>#VALUE!</v>
      </c>
    </row>
    <row r="15707" ht="15.75" customHeight="1">
      <c r="A15707" s="1" t="s">
        <v>33097</v>
      </c>
      <c r="B15707" s="1">
        <v>1.0</v>
      </c>
      <c r="C15707" s="1" t="s">
        <v>33098</v>
      </c>
      <c r="D15707" s="1" t="s">
        <v>33099</v>
      </c>
      <c r="E15707" s="1" t="s">
        <v>52</v>
      </c>
      <c r="F15707" s="1" t="s">
        <v>110</v>
      </c>
      <c r="G15707" s="1" t="str">
        <f>IFERROR(__xludf.DUMMYFUNCTION("GOOGLETRANSLATE(D15707,""fr"",""en"")"),"#VALUE!")</f>
        <v>#VALUE!</v>
      </c>
    </row>
    <row r="15708" ht="15.75" customHeight="1">
      <c r="A15708" s="1" t="s">
        <v>10071</v>
      </c>
      <c r="B15708" s="1">
        <v>1.0</v>
      </c>
      <c r="C15708" s="1" t="s">
        <v>33100</v>
      </c>
      <c r="D15708" s="1" t="s">
        <v>33101</v>
      </c>
      <c r="E15708" s="1" t="s">
        <v>176</v>
      </c>
      <c r="F15708" s="1" t="s">
        <v>66</v>
      </c>
      <c r="G15708" s="1" t="str">
        <f>IFERROR(__xludf.DUMMYFUNCTION("GOOGLETRANSLATE(D15708,""fr"",""en"")"),"#VALUE!")</f>
        <v>#VALUE!</v>
      </c>
    </row>
    <row r="15709" ht="15.75" customHeight="1">
      <c r="A15709" s="1" t="s">
        <v>3653</v>
      </c>
      <c r="B15709" s="1">
        <v>1.0</v>
      </c>
      <c r="C15709" s="1" t="s">
        <v>33102</v>
      </c>
      <c r="D15709" s="1" t="s">
        <v>33103</v>
      </c>
      <c r="E15709" s="1" t="s">
        <v>10</v>
      </c>
      <c r="F15709" s="1" t="s">
        <v>11</v>
      </c>
      <c r="G15709" s="1" t="str">
        <f>IFERROR(__xludf.DUMMYFUNCTION("GOOGLETRANSLATE(D15709,""fr"",""en"")"),"#VALUE!")</f>
        <v>#VALUE!</v>
      </c>
    </row>
    <row r="15710" ht="15.75" customHeight="1">
      <c r="A15710" s="1" t="s">
        <v>147</v>
      </c>
      <c r="B15710" s="1">
        <v>5.0</v>
      </c>
      <c r="C15710" s="1" t="s">
        <v>33104</v>
      </c>
      <c r="D15710" s="1" t="s">
        <v>33105</v>
      </c>
      <c r="E15710" s="1" t="s">
        <v>21</v>
      </c>
      <c r="F15710" s="1" t="s">
        <v>11</v>
      </c>
      <c r="G15710" s="1" t="str">
        <f>IFERROR(__xludf.DUMMYFUNCTION("GOOGLETRANSLATE(D15710,""fr"",""en"")"),"#VALUE!")</f>
        <v>#VALUE!</v>
      </c>
    </row>
    <row r="15711" ht="15.75" customHeight="1">
      <c r="A15711" s="1" t="s">
        <v>12231</v>
      </c>
      <c r="B15711" s="1">
        <v>1.0</v>
      </c>
      <c r="C15711" s="1" t="s">
        <v>33106</v>
      </c>
      <c r="D15711" s="1" t="s">
        <v>33107</v>
      </c>
      <c r="E15711" s="1" t="s">
        <v>29</v>
      </c>
      <c r="F15711" s="1" t="s">
        <v>30</v>
      </c>
      <c r="G15711" s="1" t="str">
        <f>IFERROR(__xludf.DUMMYFUNCTION("GOOGLETRANSLATE(D15711,""fr"",""en"")"),"#VALUE!")</f>
        <v>#VALUE!</v>
      </c>
    </row>
    <row r="15712" ht="15.75" customHeight="1">
      <c r="A15712" s="1" t="s">
        <v>1833</v>
      </c>
      <c r="B15712" s="1">
        <v>4.0</v>
      </c>
      <c r="C15712" s="1" t="s">
        <v>33108</v>
      </c>
      <c r="D15712" s="1" t="s">
        <v>33109</v>
      </c>
      <c r="E15712" s="1" t="s">
        <v>21</v>
      </c>
      <c r="F15712" s="1" t="s">
        <v>11</v>
      </c>
      <c r="G15712" s="1" t="str">
        <f>IFERROR(__xludf.DUMMYFUNCTION("GOOGLETRANSLATE(D15712,""fr"",""en"")"),"#VALUE!")</f>
        <v>#VALUE!</v>
      </c>
    </row>
    <row r="15713" ht="15.75" customHeight="1">
      <c r="A15713" s="1" t="s">
        <v>695</v>
      </c>
      <c r="B15713" s="1">
        <v>5.0</v>
      </c>
      <c r="C15713" s="1" t="s">
        <v>33110</v>
      </c>
      <c r="D15713" s="1" t="s">
        <v>33111</v>
      </c>
      <c r="E15713" s="1" t="s">
        <v>230</v>
      </c>
      <c r="F15713" s="1" t="s">
        <v>48</v>
      </c>
      <c r="G15713" s="1" t="str">
        <f>IFERROR(__xludf.DUMMYFUNCTION("GOOGLETRANSLATE(D15713,""fr"",""en"")"),"#VALUE!")</f>
        <v>#VALUE!</v>
      </c>
    </row>
    <row r="15714" ht="15.75" customHeight="1">
      <c r="A15714" s="1" t="s">
        <v>9121</v>
      </c>
      <c r="B15714" s="1">
        <v>3.0</v>
      </c>
      <c r="C15714" s="1" t="s">
        <v>33112</v>
      </c>
      <c r="D15714" s="1" t="s">
        <v>33113</v>
      </c>
      <c r="E15714" s="1" t="s">
        <v>373</v>
      </c>
      <c r="F15714" s="1" t="s">
        <v>118</v>
      </c>
      <c r="G15714" s="1" t="str">
        <f>IFERROR(__xludf.DUMMYFUNCTION("GOOGLETRANSLATE(D15714,""fr"",""en"")"),"#VALUE!")</f>
        <v>#VALUE!</v>
      </c>
    </row>
    <row r="15715" ht="15.75" customHeight="1">
      <c r="A15715" s="1" t="s">
        <v>2272</v>
      </c>
      <c r="B15715" s="1">
        <v>4.0</v>
      </c>
      <c r="C15715" s="1" t="s">
        <v>33114</v>
      </c>
      <c r="D15715" s="1" t="s">
        <v>33115</v>
      </c>
      <c r="E15715" s="1" t="s">
        <v>10</v>
      </c>
      <c r="F15715" s="1" t="s">
        <v>11</v>
      </c>
      <c r="G15715" s="1" t="str">
        <f>IFERROR(__xludf.DUMMYFUNCTION("GOOGLETRANSLATE(D15715,""fr"",""en"")"),"#VALUE!")</f>
        <v>#VALUE!</v>
      </c>
    </row>
    <row r="15716" ht="15.75" customHeight="1">
      <c r="A15716" s="1" t="s">
        <v>4100</v>
      </c>
      <c r="B15716" s="1">
        <v>2.0</v>
      </c>
      <c r="C15716" s="1" t="s">
        <v>33116</v>
      </c>
      <c r="D15716" s="1" t="s">
        <v>33117</v>
      </c>
      <c r="E15716" s="1" t="s">
        <v>21</v>
      </c>
      <c r="F15716" s="1" t="s">
        <v>11</v>
      </c>
      <c r="G15716" s="1" t="str">
        <f>IFERROR(__xludf.DUMMYFUNCTION("GOOGLETRANSLATE(D15716,""fr"",""en"")"),"#VALUE!")</f>
        <v>#VALUE!</v>
      </c>
    </row>
    <row r="15717" ht="15.75" customHeight="1">
      <c r="A15717" s="1" t="s">
        <v>1476</v>
      </c>
      <c r="B15717" s="1">
        <v>5.0</v>
      </c>
      <c r="C15717" s="1" t="s">
        <v>33118</v>
      </c>
      <c r="D15717" s="1" t="s">
        <v>33119</v>
      </c>
      <c r="E15717" s="1" t="s">
        <v>65</v>
      </c>
      <c r="F15717" s="1" t="s">
        <v>66</v>
      </c>
      <c r="G15717" s="1" t="str">
        <f>IFERROR(__xludf.DUMMYFUNCTION("GOOGLETRANSLATE(D15717,""fr"",""en"")"),"#VALUE!")</f>
        <v>#VALUE!</v>
      </c>
    </row>
    <row r="15718" ht="15.75" customHeight="1">
      <c r="A15718" s="1" t="s">
        <v>1969</v>
      </c>
      <c r="B15718" s="1">
        <v>4.0</v>
      </c>
      <c r="C15718" s="1" t="s">
        <v>33120</v>
      </c>
      <c r="D15718" s="1" t="s">
        <v>33121</v>
      </c>
      <c r="E15718" s="1" t="s">
        <v>373</v>
      </c>
      <c r="F15718" s="1" t="s">
        <v>30</v>
      </c>
      <c r="G15718" s="1" t="str">
        <f>IFERROR(__xludf.DUMMYFUNCTION("GOOGLETRANSLATE(D15718,""fr"",""en"")"),"#VALUE!")</f>
        <v>#VALUE!</v>
      </c>
    </row>
    <row r="15719" ht="15.75" customHeight="1">
      <c r="A15719" s="1" t="s">
        <v>695</v>
      </c>
      <c r="B15719" s="1">
        <v>4.0</v>
      </c>
      <c r="C15719" s="1" t="s">
        <v>33122</v>
      </c>
      <c r="D15719" s="1" t="s">
        <v>33123</v>
      </c>
      <c r="E15719" s="1" t="s">
        <v>484</v>
      </c>
      <c r="F15719" s="1" t="s">
        <v>30</v>
      </c>
      <c r="G15719" s="1" t="str">
        <f>IFERROR(__xludf.DUMMYFUNCTION("GOOGLETRANSLATE(D15719,""fr"",""en"")"),"#VALUE!")</f>
        <v>#VALUE!</v>
      </c>
    </row>
    <row r="15720" ht="15.75" customHeight="1">
      <c r="A15720" s="1" t="s">
        <v>3850</v>
      </c>
      <c r="B15720" s="1">
        <v>3.0</v>
      </c>
      <c r="C15720" s="1" t="s">
        <v>23965</v>
      </c>
      <c r="D15720" s="1" t="s">
        <v>33124</v>
      </c>
      <c r="E15720" s="1" t="s">
        <v>10</v>
      </c>
      <c r="F15720" s="1" t="s">
        <v>11</v>
      </c>
      <c r="G15720" s="1" t="str">
        <f>IFERROR(__xludf.DUMMYFUNCTION("GOOGLETRANSLATE(D15720,""fr"",""en"")"),"#VALUE!")</f>
        <v>#VALUE!</v>
      </c>
    </row>
    <row r="15721" ht="15.75" customHeight="1">
      <c r="A15721" s="1" t="s">
        <v>141</v>
      </c>
      <c r="B15721" s="1">
        <v>4.0</v>
      </c>
      <c r="C15721" s="1" t="s">
        <v>33125</v>
      </c>
      <c r="D15721" s="1" t="s">
        <v>33126</v>
      </c>
      <c r="E15721" s="1" t="s">
        <v>10</v>
      </c>
      <c r="F15721" s="1" t="s">
        <v>11</v>
      </c>
      <c r="G15721" s="1" t="str">
        <f>IFERROR(__xludf.DUMMYFUNCTION("GOOGLETRANSLATE(D15721,""fr"",""en"")"),"#VALUE!")</f>
        <v>#VALUE!</v>
      </c>
    </row>
    <row r="15722" ht="15.75" customHeight="1">
      <c r="A15722" s="1" t="s">
        <v>19023</v>
      </c>
      <c r="B15722" s="1">
        <v>3.0</v>
      </c>
      <c r="C15722" s="1" t="s">
        <v>33127</v>
      </c>
      <c r="D15722" s="1" t="s">
        <v>33128</v>
      </c>
      <c r="E15722" s="1" t="s">
        <v>117</v>
      </c>
      <c r="F15722" s="1" t="s">
        <v>118</v>
      </c>
      <c r="G15722" s="1" t="str">
        <f>IFERROR(__xludf.DUMMYFUNCTION("GOOGLETRANSLATE(D15722,""fr"",""en"")"),"#VALUE!")</f>
        <v>#VALUE!</v>
      </c>
    </row>
    <row r="15723" ht="15.75" customHeight="1">
      <c r="A15723" s="1" t="s">
        <v>3678</v>
      </c>
      <c r="B15723" s="1">
        <v>4.0</v>
      </c>
      <c r="C15723" s="1" t="s">
        <v>33129</v>
      </c>
      <c r="D15723" s="1" t="s">
        <v>33130</v>
      </c>
      <c r="E15723" s="1" t="s">
        <v>484</v>
      </c>
      <c r="F15723" s="1" t="s">
        <v>30</v>
      </c>
      <c r="G15723" s="1" t="str">
        <f>IFERROR(__xludf.DUMMYFUNCTION("GOOGLETRANSLATE(D15723,""fr"",""en"")"),"#VALUE!")</f>
        <v>#VALUE!</v>
      </c>
    </row>
    <row r="15724" ht="15.75" customHeight="1">
      <c r="A15724" s="1" t="s">
        <v>1062</v>
      </c>
      <c r="B15724" s="1">
        <v>4.0</v>
      </c>
      <c r="C15724" s="1" t="s">
        <v>33131</v>
      </c>
      <c r="D15724" s="1" t="s">
        <v>33132</v>
      </c>
      <c r="E15724" s="1" t="s">
        <v>21</v>
      </c>
      <c r="F15724" s="1" t="s">
        <v>11</v>
      </c>
      <c r="G15724" s="1" t="str">
        <f>IFERROR(__xludf.DUMMYFUNCTION("GOOGLETRANSLATE(D15724,""fr"",""en"")"),"#VALUE!")</f>
        <v>#VALUE!</v>
      </c>
    </row>
    <row r="15725" ht="15.75" customHeight="1">
      <c r="A15725" s="1" t="s">
        <v>724</v>
      </c>
      <c r="B15725" s="1">
        <v>5.0</v>
      </c>
      <c r="C15725" s="1" t="s">
        <v>33133</v>
      </c>
      <c r="D15725" s="1" t="s">
        <v>33134</v>
      </c>
      <c r="E15725" s="1" t="s">
        <v>21</v>
      </c>
      <c r="F15725" s="1" t="s">
        <v>11</v>
      </c>
      <c r="G15725" s="1" t="str">
        <f>IFERROR(__xludf.DUMMYFUNCTION("GOOGLETRANSLATE(D15725,""fr"",""en"")"),"#VALUE!")</f>
        <v>#VALUE!</v>
      </c>
    </row>
    <row r="15726" ht="15.75" customHeight="1">
      <c r="A15726" s="1" t="s">
        <v>1434</v>
      </c>
      <c r="B15726" s="1">
        <v>4.0</v>
      </c>
      <c r="C15726" s="1" t="s">
        <v>33135</v>
      </c>
      <c r="D15726" s="1" t="s">
        <v>33136</v>
      </c>
      <c r="E15726" s="1" t="s">
        <v>10</v>
      </c>
      <c r="F15726" s="1" t="s">
        <v>11</v>
      </c>
      <c r="G15726" s="1" t="str">
        <f>IFERROR(__xludf.DUMMYFUNCTION("GOOGLETRANSLATE(D15726,""fr"",""en"")"),"#VALUE!")</f>
        <v>#VALUE!</v>
      </c>
    </row>
    <row r="15727" ht="15.75" customHeight="1">
      <c r="A15727" s="1" t="s">
        <v>1770</v>
      </c>
      <c r="B15727" s="1">
        <v>1.0</v>
      </c>
      <c r="C15727" s="1" t="s">
        <v>33137</v>
      </c>
      <c r="D15727" s="1" t="s">
        <v>33138</v>
      </c>
      <c r="E15727" s="1" t="s">
        <v>21</v>
      </c>
      <c r="F15727" s="1" t="s">
        <v>11</v>
      </c>
      <c r="G15727" s="1" t="str">
        <f>IFERROR(__xludf.DUMMYFUNCTION("GOOGLETRANSLATE(D15727,""fr"",""en"")"),"#VALUE!")</f>
        <v>#VALUE!</v>
      </c>
    </row>
    <row r="15728" ht="15.75" customHeight="1">
      <c r="A15728" s="1" t="s">
        <v>621</v>
      </c>
      <c r="B15728" s="1">
        <v>2.0</v>
      </c>
      <c r="C15728" s="1" t="s">
        <v>33139</v>
      </c>
      <c r="D15728" s="1" t="s">
        <v>33140</v>
      </c>
      <c r="E15728" s="1" t="s">
        <v>109</v>
      </c>
      <c r="F15728" s="1" t="s">
        <v>11</v>
      </c>
      <c r="G15728" s="1" t="str">
        <f>IFERROR(__xludf.DUMMYFUNCTION("GOOGLETRANSLATE(D15728,""fr"",""en"")"),"#VALUE!")</f>
        <v>#VALUE!</v>
      </c>
    </row>
    <row r="15729" ht="15.75" customHeight="1">
      <c r="A15729" s="1" t="s">
        <v>1107</v>
      </c>
      <c r="B15729" s="1">
        <v>5.0</v>
      </c>
      <c r="C15729" s="1" t="s">
        <v>33141</v>
      </c>
      <c r="D15729" s="1" t="s">
        <v>33142</v>
      </c>
      <c r="E15729" s="1" t="s">
        <v>10</v>
      </c>
      <c r="F15729" s="1" t="s">
        <v>11</v>
      </c>
      <c r="G15729" s="1" t="str">
        <f>IFERROR(__xludf.DUMMYFUNCTION("GOOGLETRANSLATE(D15729,""fr"",""en"")"),"I am very satisfied with this insurance, it is good insurance,
They are always available at the end of the
Frankly I have nothing to say against direct insurance")</f>
        <v>I am very satisfied with this insurance, it is good insurance,
They are always available at the end of the
Frankly I have nothing to say against direct insurance</v>
      </c>
    </row>
    <row r="15730" ht="15.75" customHeight="1">
      <c r="A15730" s="1" t="s">
        <v>1138</v>
      </c>
      <c r="B15730" s="1">
        <v>5.0</v>
      </c>
      <c r="C15730" s="1" t="s">
        <v>33143</v>
      </c>
      <c r="D15730" s="1" t="s">
        <v>33144</v>
      </c>
      <c r="E15730" s="1" t="s">
        <v>21</v>
      </c>
      <c r="F15730" s="1" t="s">
        <v>11</v>
      </c>
      <c r="G15730" s="1" t="str">
        <f>IFERROR(__xludf.DUMMYFUNCTION("GOOGLETRANSLATE(D15730,""fr"",""en"")"),"#VALUE!")</f>
        <v>#VALUE!</v>
      </c>
    </row>
    <row r="15731" ht="15.75" customHeight="1">
      <c r="A15731" s="1" t="s">
        <v>2144</v>
      </c>
      <c r="B15731" s="1">
        <v>5.0</v>
      </c>
      <c r="C15731" s="1" t="s">
        <v>33145</v>
      </c>
      <c r="D15731" s="1" t="s">
        <v>33146</v>
      </c>
      <c r="E15731" s="1" t="s">
        <v>448</v>
      </c>
      <c r="F15731" s="1" t="s">
        <v>84</v>
      </c>
      <c r="G15731" s="1" t="str">
        <f>IFERROR(__xludf.DUMMYFUNCTION("GOOGLETRANSLATE(D15731,""fr"",""en"")"),"#VALUE!")</f>
        <v>#VALUE!</v>
      </c>
    </row>
    <row r="15732" ht="15.75" customHeight="1">
      <c r="A15732" s="1" t="s">
        <v>3050</v>
      </c>
      <c r="B15732" s="1">
        <v>1.0</v>
      </c>
      <c r="C15732" s="1" t="s">
        <v>33147</v>
      </c>
      <c r="D15732" s="1" t="s">
        <v>33148</v>
      </c>
      <c r="E15732" s="1" t="s">
        <v>226</v>
      </c>
      <c r="F15732" s="1" t="s">
        <v>110</v>
      </c>
      <c r="G15732" s="1" t="str">
        <f>IFERROR(__xludf.DUMMYFUNCTION("GOOGLETRANSLATE(D15732,""fr"",""en"")"),"#VALUE!")</f>
        <v>#VALUE!</v>
      </c>
    </row>
    <row r="15733" ht="15.75" customHeight="1">
      <c r="A15733" s="1" t="s">
        <v>7624</v>
      </c>
      <c r="B15733" s="1">
        <v>5.0</v>
      </c>
      <c r="C15733" s="1" t="s">
        <v>33149</v>
      </c>
      <c r="D15733" s="1" t="s">
        <v>33150</v>
      </c>
      <c r="E15733" s="1" t="s">
        <v>614</v>
      </c>
      <c r="F15733" s="1" t="s">
        <v>30</v>
      </c>
      <c r="G15733" s="1" t="str">
        <f>IFERROR(__xludf.DUMMYFUNCTION("GOOGLETRANSLATE(D15733,""fr"",""en"")"),"#VALUE!")</f>
        <v>#VALUE!</v>
      </c>
    </row>
    <row r="15734" ht="15.75" customHeight="1">
      <c r="A15734" s="1" t="s">
        <v>12910</v>
      </c>
      <c r="B15734" s="1">
        <v>1.0</v>
      </c>
      <c r="C15734" s="1" t="s">
        <v>33151</v>
      </c>
      <c r="D15734" s="1" t="s">
        <v>33152</v>
      </c>
      <c r="E15734" s="1" t="s">
        <v>109</v>
      </c>
      <c r="F15734" s="1" t="s">
        <v>110</v>
      </c>
      <c r="G15734" s="1" t="str">
        <f>IFERROR(__xludf.DUMMYFUNCTION("GOOGLETRANSLATE(D15734,""fr"",""en"")"),"#VALUE!")</f>
        <v>#VALUE!</v>
      </c>
    </row>
    <row r="15735" ht="15.75" customHeight="1">
      <c r="A15735" s="1" t="s">
        <v>8272</v>
      </c>
      <c r="B15735" s="1">
        <v>1.0</v>
      </c>
      <c r="C15735" s="1" t="s">
        <v>33153</v>
      </c>
      <c r="D15735" s="1" t="s">
        <v>33154</v>
      </c>
      <c r="E15735" s="1" t="s">
        <v>38</v>
      </c>
      <c r="F15735" s="1" t="s">
        <v>39</v>
      </c>
      <c r="G15735" s="1" t="str">
        <f>IFERROR(__xludf.DUMMYFUNCTION("GOOGLETRANSLATE(D15735,""fr"",""en"")"),"#VALUE!")</f>
        <v>#VALUE!</v>
      </c>
    </row>
    <row r="15736" ht="15.75" customHeight="1">
      <c r="A15736" s="1" t="s">
        <v>606</v>
      </c>
      <c r="B15736" s="1">
        <v>5.0</v>
      </c>
      <c r="C15736" s="1" t="s">
        <v>33155</v>
      </c>
      <c r="D15736" s="1" t="s">
        <v>33156</v>
      </c>
      <c r="E15736" s="1" t="s">
        <v>10</v>
      </c>
      <c r="F15736" s="1" t="s">
        <v>11</v>
      </c>
      <c r="G15736" s="1" t="str">
        <f>IFERROR(__xludf.DUMMYFUNCTION("GOOGLETRANSLATE(D15736,""fr"",""en"")"),"#VALUE!")</f>
        <v>#VALUE!</v>
      </c>
    </row>
    <row r="15737" ht="15.75" customHeight="1">
      <c r="A15737" s="1" t="s">
        <v>1482</v>
      </c>
      <c r="B15737" s="1">
        <v>4.0</v>
      </c>
      <c r="C15737" s="1" t="s">
        <v>33157</v>
      </c>
      <c r="D15737" s="1" t="s">
        <v>33158</v>
      </c>
      <c r="E15737" s="1" t="s">
        <v>65</v>
      </c>
      <c r="F15737" s="1" t="s">
        <v>66</v>
      </c>
      <c r="G15737" s="1" t="str">
        <f>IFERROR(__xludf.DUMMYFUNCTION("GOOGLETRANSLATE(D15737,""fr"",""en"")"),"#VALUE!")</f>
        <v>#VALUE!</v>
      </c>
    </row>
    <row r="15738" ht="15.75" customHeight="1">
      <c r="A15738" s="1" t="s">
        <v>738</v>
      </c>
      <c r="B15738" s="1">
        <v>3.0</v>
      </c>
      <c r="C15738" s="1" t="s">
        <v>33159</v>
      </c>
      <c r="D15738" s="1" t="s">
        <v>33160</v>
      </c>
      <c r="E15738" s="1" t="s">
        <v>10</v>
      </c>
      <c r="F15738" s="1" t="s">
        <v>11</v>
      </c>
      <c r="G15738" s="1" t="str">
        <f>IFERROR(__xludf.DUMMYFUNCTION("GOOGLETRANSLATE(D15738,""fr"",""en"")"),"#VALUE!")</f>
        <v>#VALUE!</v>
      </c>
    </row>
    <row r="15739" ht="15.75" customHeight="1">
      <c r="A15739" s="1" t="s">
        <v>32701</v>
      </c>
      <c r="B15739" s="1">
        <v>1.0</v>
      </c>
      <c r="C15739" s="1" t="s">
        <v>33161</v>
      </c>
      <c r="D15739" s="1" t="s">
        <v>33162</v>
      </c>
      <c r="E15739" s="1" t="s">
        <v>226</v>
      </c>
      <c r="F15739" s="1" t="s">
        <v>110</v>
      </c>
      <c r="G15739" s="1" t="str">
        <f>IFERROR(__xludf.DUMMYFUNCTION("GOOGLETRANSLATE(D15739,""fr"",""en"")"),"#VALUE!")</f>
        <v>#VALUE!</v>
      </c>
    </row>
    <row r="15740" ht="15.75" customHeight="1">
      <c r="A15740" s="1" t="s">
        <v>4572</v>
      </c>
      <c r="B15740" s="1">
        <v>1.0</v>
      </c>
      <c r="C15740" s="1" t="s">
        <v>33163</v>
      </c>
      <c r="D15740" s="1" t="s">
        <v>33164</v>
      </c>
      <c r="E15740" s="1" t="s">
        <v>109</v>
      </c>
      <c r="F15740" s="1" t="s">
        <v>110</v>
      </c>
      <c r="G15740" s="1" t="str">
        <f>IFERROR(__xludf.DUMMYFUNCTION("GOOGLETRANSLATE(D15740,""fr"",""en"")"),"#VALUE!")</f>
        <v>#VALUE!</v>
      </c>
    </row>
    <row r="15741" ht="15.75" customHeight="1">
      <c r="A15741" s="1" t="s">
        <v>4832</v>
      </c>
      <c r="B15741" s="1">
        <v>4.0</v>
      </c>
      <c r="C15741" s="1" t="s">
        <v>33165</v>
      </c>
      <c r="D15741" s="1" t="s">
        <v>33166</v>
      </c>
      <c r="E15741" s="1" t="s">
        <v>169</v>
      </c>
      <c r="F15741" s="1" t="s">
        <v>11</v>
      </c>
      <c r="G15741" s="1" t="str">
        <f>IFERROR(__xludf.DUMMYFUNCTION("GOOGLETRANSLATE(D15741,""fr"",""en"")"),"#VALUE!")</f>
        <v>#VALUE!</v>
      </c>
    </row>
    <row r="15742" ht="15.75" customHeight="1">
      <c r="A15742" s="1" t="s">
        <v>2363</v>
      </c>
      <c r="B15742" s="1">
        <v>4.0</v>
      </c>
      <c r="C15742" s="1" t="s">
        <v>33167</v>
      </c>
      <c r="D15742" s="1" t="s">
        <v>33168</v>
      </c>
      <c r="E15742" s="1" t="s">
        <v>21</v>
      </c>
      <c r="F15742" s="1" t="s">
        <v>11</v>
      </c>
      <c r="G15742" s="1" t="str">
        <f>IFERROR(__xludf.DUMMYFUNCTION("GOOGLETRANSLATE(D15742,""fr"",""en"")"),"#VALUE!")</f>
        <v>#VALUE!</v>
      </c>
    </row>
    <row r="15743" ht="15.75" customHeight="1">
      <c r="A15743" s="1" t="s">
        <v>3137</v>
      </c>
      <c r="B15743" s="1">
        <v>3.0</v>
      </c>
      <c r="C15743" s="1" t="s">
        <v>33169</v>
      </c>
      <c r="D15743" s="1" t="s">
        <v>33170</v>
      </c>
      <c r="E15743" s="1" t="s">
        <v>21</v>
      </c>
      <c r="F15743" s="1" t="s">
        <v>11</v>
      </c>
      <c r="G15743" s="1" t="str">
        <f>IFERROR(__xludf.DUMMYFUNCTION("GOOGLETRANSLATE(D15743,""fr"",""en"")"),"#VALUE!")</f>
        <v>#VALUE!</v>
      </c>
    </row>
    <row r="15744" ht="15.75" customHeight="1">
      <c r="A15744" s="1" t="s">
        <v>10285</v>
      </c>
      <c r="B15744" s="1">
        <v>5.0</v>
      </c>
      <c r="C15744" s="1" t="s">
        <v>33171</v>
      </c>
      <c r="D15744" s="1" t="s">
        <v>33172</v>
      </c>
      <c r="E15744" s="1" t="s">
        <v>614</v>
      </c>
      <c r="F15744" s="1" t="s">
        <v>30</v>
      </c>
      <c r="G15744" s="1" t="str">
        <f>IFERROR(__xludf.DUMMYFUNCTION("GOOGLETRANSLATE(D15744,""fr"",""en"")"),"#VALUE!")</f>
        <v>#VALUE!</v>
      </c>
    </row>
    <row r="15745" ht="15.75" customHeight="1">
      <c r="A15745" s="1" t="s">
        <v>2120</v>
      </c>
      <c r="B15745" s="1">
        <v>2.0</v>
      </c>
      <c r="C15745" s="1" t="s">
        <v>33173</v>
      </c>
      <c r="D15745" s="1" t="s">
        <v>33174</v>
      </c>
      <c r="E15745" s="1" t="s">
        <v>169</v>
      </c>
      <c r="F15745" s="1" t="s">
        <v>11</v>
      </c>
      <c r="G15745" s="1" t="str">
        <f>IFERROR(__xludf.DUMMYFUNCTION("GOOGLETRANSLATE(D15745,""fr"",""en"")"),"#VALUE!")</f>
        <v>#VALUE!</v>
      </c>
    </row>
    <row r="15746" ht="15.75" customHeight="1">
      <c r="A15746" s="1" t="s">
        <v>1473</v>
      </c>
      <c r="B15746" s="1">
        <v>5.0</v>
      </c>
      <c r="C15746" s="1" t="s">
        <v>33175</v>
      </c>
      <c r="D15746" s="1" t="s">
        <v>33176</v>
      </c>
      <c r="E15746" s="1" t="s">
        <v>21</v>
      </c>
      <c r="F15746" s="1" t="s">
        <v>11</v>
      </c>
      <c r="G15746" s="1" t="str">
        <f>IFERROR(__xludf.DUMMYFUNCTION("GOOGLETRANSLATE(D15746,""fr"",""en"")"),"#VALUE!")</f>
        <v>#VALUE!</v>
      </c>
    </row>
    <row r="15747" ht="15.75" customHeight="1">
      <c r="A15747" s="1" t="s">
        <v>14762</v>
      </c>
      <c r="B15747" s="1">
        <v>1.0</v>
      </c>
      <c r="C15747" s="1" t="s">
        <v>33177</v>
      </c>
      <c r="D15747" s="1" t="s">
        <v>33178</v>
      </c>
      <c r="E15747" s="1" t="s">
        <v>34</v>
      </c>
      <c r="F15747" s="1" t="s">
        <v>30</v>
      </c>
      <c r="G15747" s="1" t="str">
        <f>IFERROR(__xludf.DUMMYFUNCTION("GOOGLETRANSLATE(D15747,""fr"",""en"")"),"#VALUE!")</f>
        <v>#VALUE!</v>
      </c>
    </row>
    <row r="15748" ht="15.75" customHeight="1">
      <c r="A15748" s="1" t="s">
        <v>1434</v>
      </c>
      <c r="B15748" s="1">
        <v>4.0</v>
      </c>
      <c r="C15748" s="1" t="s">
        <v>33179</v>
      </c>
      <c r="D15748" s="1" t="s">
        <v>33180</v>
      </c>
      <c r="E15748" s="1" t="s">
        <v>10</v>
      </c>
      <c r="F15748" s="1" t="s">
        <v>11</v>
      </c>
      <c r="G15748" s="1" t="str">
        <f>IFERROR(__xludf.DUMMYFUNCTION("GOOGLETRANSLATE(D15748,""fr"",""en"")"),"#VALUE!")</f>
        <v>#VALUE!</v>
      </c>
    </row>
    <row r="15749" ht="15.75" customHeight="1">
      <c r="A15749" s="1" t="s">
        <v>1843</v>
      </c>
      <c r="B15749" s="1">
        <v>4.0</v>
      </c>
      <c r="C15749" s="1" t="s">
        <v>33181</v>
      </c>
      <c r="D15749" s="1" t="s">
        <v>33182</v>
      </c>
      <c r="E15749" s="1" t="s">
        <v>21</v>
      </c>
      <c r="F15749" s="1" t="s">
        <v>11</v>
      </c>
      <c r="G15749" s="1" t="str">
        <f>IFERROR(__xludf.DUMMYFUNCTION("GOOGLETRANSLATE(D15749,""fr"",""en"")"),"#VALUE!")</f>
        <v>#VALUE!</v>
      </c>
    </row>
    <row r="15750" ht="15.75" customHeight="1">
      <c r="A15750" s="1" t="s">
        <v>6618</v>
      </c>
      <c r="B15750" s="1">
        <v>4.0</v>
      </c>
      <c r="C15750" s="1" t="s">
        <v>33183</v>
      </c>
      <c r="D15750" s="1" t="s">
        <v>33184</v>
      </c>
      <c r="E15750" s="1" t="s">
        <v>554</v>
      </c>
      <c r="F15750" s="1" t="s">
        <v>30</v>
      </c>
      <c r="G15750" s="1" t="str">
        <f>IFERROR(__xludf.DUMMYFUNCTION("GOOGLETRANSLATE(D15750,""fr"",""en"")"),"#VALUE!")</f>
        <v>#VALUE!</v>
      </c>
    </row>
    <row r="15751" ht="15.75" customHeight="1">
      <c r="A15751" s="1" t="s">
        <v>13681</v>
      </c>
      <c r="B15751" s="1">
        <v>1.0</v>
      </c>
      <c r="C15751" s="1" t="s">
        <v>33185</v>
      </c>
      <c r="D15751" s="1" t="s">
        <v>33186</v>
      </c>
      <c r="E15751" s="1" t="s">
        <v>25</v>
      </c>
      <c r="F15751" s="1" t="s">
        <v>110</v>
      </c>
      <c r="G15751" s="1" t="str">
        <f>IFERROR(__xludf.DUMMYFUNCTION("GOOGLETRANSLATE(D15751,""fr"",""en"")"),"#VALUE!")</f>
        <v>#VALUE!</v>
      </c>
    </row>
    <row r="15752" ht="15.75" customHeight="1">
      <c r="A15752" s="1" t="s">
        <v>1940</v>
      </c>
      <c r="B15752" s="1">
        <v>5.0</v>
      </c>
      <c r="C15752" s="1" t="s">
        <v>33187</v>
      </c>
      <c r="D15752" s="1" t="s">
        <v>33188</v>
      </c>
      <c r="E15752" s="1" t="s">
        <v>176</v>
      </c>
      <c r="F15752" s="1" t="s">
        <v>66</v>
      </c>
      <c r="G15752" s="1" t="str">
        <f>IFERROR(__xludf.DUMMYFUNCTION("GOOGLETRANSLATE(D15752,""fr"",""en"")"),"#VALUE!")</f>
        <v>#VALUE!</v>
      </c>
    </row>
    <row r="15753" ht="15.75" customHeight="1">
      <c r="A15753" s="1" t="s">
        <v>2069</v>
      </c>
      <c r="B15753" s="1">
        <v>2.0</v>
      </c>
      <c r="C15753" s="1" t="s">
        <v>33189</v>
      </c>
      <c r="D15753" s="1" t="s">
        <v>33190</v>
      </c>
      <c r="E15753" s="1" t="s">
        <v>10</v>
      </c>
      <c r="F15753" s="1" t="s">
        <v>11</v>
      </c>
      <c r="G15753" s="1" t="str">
        <f>IFERROR(__xludf.DUMMYFUNCTION("GOOGLETRANSLATE(D15753,""fr"",""en"")"),"#VALUE!")</f>
        <v>#VALUE!</v>
      </c>
    </row>
    <row r="15754" ht="15.75" customHeight="1">
      <c r="A15754" s="1" t="s">
        <v>801</v>
      </c>
      <c r="B15754" s="1">
        <v>4.0</v>
      </c>
      <c r="C15754" s="1" t="s">
        <v>33191</v>
      </c>
      <c r="D15754" s="1" t="s">
        <v>33192</v>
      </c>
      <c r="E15754" s="1" t="s">
        <v>10</v>
      </c>
      <c r="F15754" s="1" t="s">
        <v>11</v>
      </c>
      <c r="G15754" s="1" t="str">
        <f>IFERROR(__xludf.DUMMYFUNCTION("GOOGLETRANSLATE(D15754,""fr"",""en"")"),"#VALUE!")</f>
        <v>#VALUE!</v>
      </c>
    </row>
    <row r="15755" ht="15.75" customHeight="1">
      <c r="A15755" s="1" t="s">
        <v>3850</v>
      </c>
      <c r="B15755" s="1">
        <v>3.0</v>
      </c>
      <c r="C15755" s="1" t="s">
        <v>33193</v>
      </c>
      <c r="D15755" s="1" t="s">
        <v>33194</v>
      </c>
      <c r="E15755" s="1" t="s">
        <v>10</v>
      </c>
      <c r="F15755" s="1" t="s">
        <v>11</v>
      </c>
      <c r="G15755" s="1" t="str">
        <f>IFERROR(__xludf.DUMMYFUNCTION("GOOGLETRANSLATE(D15755,""fr"",""en"")"),"#VALUE!")</f>
        <v>#VALUE!</v>
      </c>
    </row>
    <row r="15756" ht="15.75" customHeight="1">
      <c r="A15756" s="1" t="s">
        <v>9679</v>
      </c>
      <c r="B15756" s="1">
        <v>3.0</v>
      </c>
      <c r="C15756" s="1" t="s">
        <v>33195</v>
      </c>
      <c r="D15756" s="1" t="s">
        <v>33196</v>
      </c>
      <c r="E15756" s="1" t="s">
        <v>125</v>
      </c>
      <c r="F15756" s="1" t="s">
        <v>11</v>
      </c>
      <c r="G15756" s="1" t="str">
        <f>IFERROR(__xludf.DUMMYFUNCTION("GOOGLETRANSLATE(D15756,""fr"",""en"")"),"#VALUE!")</f>
        <v>#VALUE!</v>
      </c>
    </row>
    <row r="15757" ht="15.75" customHeight="1">
      <c r="A15757" s="1" t="s">
        <v>966</v>
      </c>
      <c r="B15757" s="1">
        <v>4.0</v>
      </c>
      <c r="C15757" s="1" t="s">
        <v>33197</v>
      </c>
      <c r="D15757" s="1" t="s">
        <v>33198</v>
      </c>
      <c r="E15757" s="1" t="s">
        <v>65</v>
      </c>
      <c r="F15757" s="1" t="s">
        <v>66</v>
      </c>
      <c r="G15757" s="1" t="str">
        <f>IFERROR(__xludf.DUMMYFUNCTION("GOOGLETRANSLATE(D15757,""fr"",""en"")"),"#VALUE!")</f>
        <v>#VALUE!</v>
      </c>
    </row>
    <row r="15758" ht="15.75" customHeight="1">
      <c r="A15758" s="1" t="s">
        <v>7432</v>
      </c>
      <c r="B15758" s="1">
        <v>5.0</v>
      </c>
      <c r="C15758" s="1" t="s">
        <v>33199</v>
      </c>
      <c r="D15758" s="1" t="s">
        <v>33200</v>
      </c>
      <c r="E15758" s="1" t="s">
        <v>750</v>
      </c>
      <c r="F15758" s="1" t="s">
        <v>110</v>
      </c>
      <c r="G15758" s="1" t="str">
        <f>IFERROR(__xludf.DUMMYFUNCTION("GOOGLETRANSLATE(D15758,""fr"",""en"")"),"#VALUE!")</f>
        <v>#VALUE!</v>
      </c>
    </row>
    <row r="15759" ht="15.75" customHeight="1">
      <c r="A15759" s="1" t="s">
        <v>816</v>
      </c>
      <c r="B15759" s="1">
        <v>3.0</v>
      </c>
      <c r="C15759" s="1" t="s">
        <v>33201</v>
      </c>
      <c r="D15759" s="1" t="s">
        <v>33202</v>
      </c>
      <c r="E15759" s="1" t="s">
        <v>373</v>
      </c>
      <c r="F15759" s="1" t="s">
        <v>30</v>
      </c>
      <c r="G15759" s="1" t="str">
        <f>IFERROR(__xludf.DUMMYFUNCTION("GOOGLETRANSLATE(D15759,""fr"",""en"")"),"#VALUE!")</f>
        <v>#VALUE!</v>
      </c>
    </row>
    <row r="15760" ht="15.75" customHeight="1">
      <c r="A15760" s="1" t="s">
        <v>615</v>
      </c>
      <c r="B15760" s="1">
        <v>3.0</v>
      </c>
      <c r="C15760" s="1" t="s">
        <v>33203</v>
      </c>
      <c r="D15760" s="1" t="s">
        <v>33204</v>
      </c>
      <c r="E15760" s="1" t="s">
        <v>10</v>
      </c>
      <c r="F15760" s="1" t="s">
        <v>11</v>
      </c>
      <c r="G15760" s="1" t="str">
        <f>IFERROR(__xludf.DUMMYFUNCTION("GOOGLETRANSLATE(D15760,""fr"",""en"")"),"#VALUE!")</f>
        <v>#VALUE!</v>
      </c>
    </row>
    <row r="15761" ht="15.75" customHeight="1">
      <c r="A15761" s="1" t="s">
        <v>1476</v>
      </c>
      <c r="B15761" s="1">
        <v>5.0</v>
      </c>
      <c r="C15761" s="1" t="s">
        <v>33205</v>
      </c>
      <c r="D15761" s="1" t="s">
        <v>33206</v>
      </c>
      <c r="E15761" s="1" t="s">
        <v>448</v>
      </c>
      <c r="F15761" s="1" t="s">
        <v>84</v>
      </c>
      <c r="G15761" s="1" t="str">
        <f>IFERROR(__xludf.DUMMYFUNCTION("GOOGLETRANSLATE(D15761,""fr"",""en"")"),"#VALUE!")</f>
        <v>#VALUE!</v>
      </c>
    </row>
    <row r="15762" ht="15.75" customHeight="1">
      <c r="A15762" s="1" t="s">
        <v>209</v>
      </c>
      <c r="B15762" s="1">
        <v>1.0</v>
      </c>
      <c r="C15762" s="1" t="s">
        <v>33207</v>
      </c>
      <c r="D15762" s="1" t="s">
        <v>33208</v>
      </c>
      <c r="E15762" s="1" t="s">
        <v>250</v>
      </c>
      <c r="F15762" s="1" t="s">
        <v>30</v>
      </c>
      <c r="G15762" s="1" t="str">
        <f>IFERROR(__xludf.DUMMYFUNCTION("GOOGLETRANSLATE(D15762,""fr"",""en"")"),"#VALUE!")</f>
        <v>#VALUE!</v>
      </c>
    </row>
    <row r="15763" ht="15.75" customHeight="1">
      <c r="A15763" s="1" t="s">
        <v>1830</v>
      </c>
      <c r="B15763" s="1">
        <v>5.0</v>
      </c>
      <c r="C15763" s="1" t="s">
        <v>33209</v>
      </c>
      <c r="D15763" s="1" t="s">
        <v>33210</v>
      </c>
      <c r="E15763" s="1" t="s">
        <v>484</v>
      </c>
      <c r="F15763" s="1" t="s">
        <v>30</v>
      </c>
      <c r="G15763" s="1" t="str">
        <f>IFERROR(__xludf.DUMMYFUNCTION("GOOGLETRANSLATE(D15763,""fr"",""en"")"),"#VALUE!")</f>
        <v>#VALUE!</v>
      </c>
    </row>
    <row r="15764" ht="15.75" customHeight="1">
      <c r="A15764" s="1" t="s">
        <v>85</v>
      </c>
      <c r="B15764" s="1">
        <v>5.0</v>
      </c>
      <c r="C15764" s="1" t="s">
        <v>33211</v>
      </c>
      <c r="D15764" s="1" t="s">
        <v>33212</v>
      </c>
      <c r="E15764" s="1" t="s">
        <v>65</v>
      </c>
      <c r="F15764" s="1" t="s">
        <v>66</v>
      </c>
      <c r="G15764" s="1" t="str">
        <f>IFERROR(__xludf.DUMMYFUNCTION("GOOGLETRANSLATE(D15764,""fr"",""en"")"),"#VALUE!")</f>
        <v>#VALUE!</v>
      </c>
    </row>
    <row r="15765" ht="15.75" customHeight="1">
      <c r="A15765" s="1" t="s">
        <v>126</v>
      </c>
      <c r="B15765" s="1">
        <v>5.0</v>
      </c>
      <c r="C15765" s="1" t="s">
        <v>33213</v>
      </c>
      <c r="D15765" s="1" t="s">
        <v>33214</v>
      </c>
      <c r="E15765" s="1" t="s">
        <v>169</v>
      </c>
      <c r="F15765" s="1" t="s">
        <v>11</v>
      </c>
      <c r="G15765" s="1" t="str">
        <f>IFERROR(__xludf.DUMMYFUNCTION("GOOGLETRANSLATE(D15765,""fr"",""en"")"),"#VALUE!")</f>
        <v>#VALUE!</v>
      </c>
    </row>
    <row r="15766" ht="15.75" customHeight="1">
      <c r="A15766" s="1" t="s">
        <v>1663</v>
      </c>
      <c r="B15766" s="1">
        <v>4.0</v>
      </c>
      <c r="C15766" s="1" t="s">
        <v>33215</v>
      </c>
      <c r="D15766" s="1" t="s">
        <v>33216</v>
      </c>
      <c r="E15766" s="1" t="s">
        <v>10</v>
      </c>
      <c r="F15766" s="1" t="s">
        <v>11</v>
      </c>
      <c r="G15766" s="1" t="str">
        <f>IFERROR(__xludf.DUMMYFUNCTION("GOOGLETRANSLATE(D15766,""fr"",""en"")"),"#VALUE!")</f>
        <v>#VALUE!</v>
      </c>
    </row>
    <row r="15767" ht="15.75" customHeight="1">
      <c r="A15767" s="1" t="s">
        <v>650</v>
      </c>
      <c r="B15767" s="1">
        <v>1.0</v>
      </c>
      <c r="C15767" s="1" t="s">
        <v>33217</v>
      </c>
      <c r="D15767" s="1" t="s">
        <v>33218</v>
      </c>
      <c r="E15767" s="1" t="s">
        <v>250</v>
      </c>
      <c r="F15767" s="1" t="s">
        <v>30</v>
      </c>
      <c r="G15767" s="1" t="str">
        <f>IFERROR(__xludf.DUMMYFUNCTION("GOOGLETRANSLATE(D15767,""fr"",""en"")"),"#VALUE!")</f>
        <v>#VALUE!</v>
      </c>
    </row>
    <row r="15768" ht="15.75" customHeight="1">
      <c r="A15768" s="1" t="s">
        <v>5426</v>
      </c>
      <c r="B15768" s="1">
        <v>1.0</v>
      </c>
      <c r="C15768" s="1" t="s">
        <v>33219</v>
      </c>
      <c r="D15768" s="1" t="s">
        <v>33220</v>
      </c>
      <c r="E15768" s="1" t="s">
        <v>52</v>
      </c>
      <c r="F15768" s="1" t="s">
        <v>11</v>
      </c>
      <c r="G15768" s="1" t="str">
        <f>IFERROR(__xludf.DUMMYFUNCTION("GOOGLETRANSLATE(D15768,""fr"",""en"")"),"#VALUE!")</f>
        <v>#VALUE!</v>
      </c>
    </row>
    <row r="15769" ht="15.75" customHeight="1">
      <c r="A15769" s="1" t="s">
        <v>8406</v>
      </c>
      <c r="B15769" s="1">
        <v>5.0</v>
      </c>
      <c r="C15769" s="1" t="s">
        <v>33221</v>
      </c>
      <c r="D15769" s="1" t="s">
        <v>33222</v>
      </c>
      <c r="E15769" s="1" t="s">
        <v>196</v>
      </c>
      <c r="F15769" s="1" t="s">
        <v>118</v>
      </c>
      <c r="G15769" s="1" t="str">
        <f>IFERROR(__xludf.DUMMYFUNCTION("GOOGLETRANSLATE(D15769,""fr"",""en"")"),"#VALUE!")</f>
        <v>#VALUE!</v>
      </c>
    </row>
    <row r="15770" ht="15.75" customHeight="1">
      <c r="A15770" s="1" t="s">
        <v>391</v>
      </c>
      <c r="B15770" s="1">
        <v>4.0</v>
      </c>
      <c r="C15770" s="1" t="s">
        <v>33223</v>
      </c>
      <c r="D15770" s="1" t="s">
        <v>33224</v>
      </c>
      <c r="E15770" s="1" t="s">
        <v>10</v>
      </c>
      <c r="F15770" s="1" t="s">
        <v>11</v>
      </c>
      <c r="G15770" s="1" t="str">
        <f>IFERROR(__xludf.DUMMYFUNCTION("GOOGLETRANSLATE(D15770,""fr"",""en"")"),"#VALUE!")</f>
        <v>#VALUE!</v>
      </c>
    </row>
    <row r="15771" ht="15.75" customHeight="1">
      <c r="A15771" s="1" t="s">
        <v>4440</v>
      </c>
      <c r="B15771" s="1">
        <v>4.0</v>
      </c>
      <c r="C15771" s="1" t="s">
        <v>33225</v>
      </c>
      <c r="D15771" s="1" t="s">
        <v>33226</v>
      </c>
      <c r="E15771" s="1" t="s">
        <v>65</v>
      </c>
      <c r="F15771" s="1" t="s">
        <v>66</v>
      </c>
      <c r="G15771" s="1" t="str">
        <f>IFERROR(__xludf.DUMMYFUNCTION("GOOGLETRANSLATE(D15771,""fr"",""en"")"),"#VALUE!")</f>
        <v>#VALUE!</v>
      </c>
    </row>
    <row r="15772" ht="15.75" customHeight="1">
      <c r="A15772" s="1" t="s">
        <v>876</v>
      </c>
      <c r="B15772" s="1">
        <v>4.0</v>
      </c>
      <c r="C15772" s="1" t="s">
        <v>33227</v>
      </c>
      <c r="D15772" s="1" t="s">
        <v>33228</v>
      </c>
      <c r="E15772" s="1" t="s">
        <v>21</v>
      </c>
      <c r="F15772" s="1" t="s">
        <v>11</v>
      </c>
      <c r="G15772" s="1" t="str">
        <f>IFERROR(__xludf.DUMMYFUNCTION("GOOGLETRANSLATE(D15772,""fr"",""en"")"),"#VALUE!")</f>
        <v>#VALUE!</v>
      </c>
    </row>
    <row r="15773" ht="15.75" customHeight="1">
      <c r="A15773" s="1" t="s">
        <v>1107</v>
      </c>
      <c r="B15773" s="1">
        <v>1.0</v>
      </c>
      <c r="C15773" s="1" t="s">
        <v>33229</v>
      </c>
      <c r="D15773" s="1" t="s">
        <v>33230</v>
      </c>
      <c r="E15773" s="1" t="s">
        <v>109</v>
      </c>
      <c r="F15773" s="1" t="s">
        <v>110</v>
      </c>
      <c r="G15773" s="1" t="str">
        <f>IFERROR(__xludf.DUMMYFUNCTION("GOOGLETRANSLATE(D15773,""fr"",""en"")"),"#VALUE!")</f>
        <v>#VALUE!</v>
      </c>
    </row>
    <row r="15774" ht="15.75" customHeight="1">
      <c r="A15774" s="1" t="s">
        <v>2896</v>
      </c>
      <c r="B15774" s="1">
        <v>5.0</v>
      </c>
      <c r="C15774" s="1" t="s">
        <v>33231</v>
      </c>
      <c r="D15774" s="1" t="s">
        <v>33232</v>
      </c>
      <c r="E15774" s="1" t="s">
        <v>65</v>
      </c>
      <c r="F15774" s="1" t="s">
        <v>66</v>
      </c>
      <c r="G15774" s="1" t="str">
        <f>IFERROR(__xludf.DUMMYFUNCTION("GOOGLETRANSLATE(D15774,""fr"",""en"")"),"#VALUE!")</f>
        <v>#VALUE!</v>
      </c>
    </row>
    <row r="15775" ht="15.75" customHeight="1">
      <c r="A15775" s="1" t="s">
        <v>1358</v>
      </c>
      <c r="B15775" s="1">
        <v>5.0</v>
      </c>
      <c r="C15775" s="1" t="s">
        <v>33233</v>
      </c>
      <c r="D15775" s="1" t="s">
        <v>33234</v>
      </c>
      <c r="E15775" s="1" t="s">
        <v>10</v>
      </c>
      <c r="F15775" s="1" t="s">
        <v>11</v>
      </c>
      <c r="G15775" s="1" t="str">
        <f>IFERROR(__xludf.DUMMYFUNCTION("GOOGLETRANSLATE(D15775,""fr"",""en"")"),"#VALUE!")</f>
        <v>#VALUE!</v>
      </c>
    </row>
    <row r="15776" ht="15.75" customHeight="1">
      <c r="A15776" s="1" t="s">
        <v>1482</v>
      </c>
      <c r="B15776" s="1">
        <v>5.0</v>
      </c>
      <c r="C15776" s="1" t="s">
        <v>33235</v>
      </c>
      <c r="D15776" s="1" t="s">
        <v>33236</v>
      </c>
      <c r="E15776" s="1" t="s">
        <v>65</v>
      </c>
      <c r="F15776" s="1" t="s">
        <v>66</v>
      </c>
      <c r="G15776" s="1" t="str">
        <f>IFERROR(__xludf.DUMMYFUNCTION("GOOGLETRANSLATE(D15776,""fr"",""en"")"),"#VALUE!")</f>
        <v>#VALUE!</v>
      </c>
    </row>
    <row r="15777" ht="15.75" customHeight="1">
      <c r="A15777" s="1" t="s">
        <v>1026</v>
      </c>
      <c r="B15777" s="1">
        <v>5.0</v>
      </c>
      <c r="C15777" s="1" t="s">
        <v>33237</v>
      </c>
      <c r="D15777" s="1" t="s">
        <v>33238</v>
      </c>
      <c r="E15777" s="1" t="s">
        <v>21</v>
      </c>
      <c r="F15777" s="1" t="s">
        <v>11</v>
      </c>
      <c r="G15777" s="1" t="str">
        <f>IFERROR(__xludf.DUMMYFUNCTION("GOOGLETRANSLATE(D15777,""fr"",""en"")"),"#VALUE!")</f>
        <v>#VALUE!</v>
      </c>
    </row>
    <row r="15778" ht="15.75" customHeight="1">
      <c r="A15778" s="1" t="s">
        <v>1473</v>
      </c>
      <c r="B15778" s="1">
        <v>3.0</v>
      </c>
      <c r="C15778" s="1" t="s">
        <v>33239</v>
      </c>
      <c r="D15778" s="1" t="s">
        <v>33240</v>
      </c>
      <c r="E15778" s="1" t="s">
        <v>65</v>
      </c>
      <c r="F15778" s="1" t="s">
        <v>66</v>
      </c>
      <c r="G15778" s="1" t="str">
        <f>IFERROR(__xludf.DUMMYFUNCTION("GOOGLETRANSLATE(D15778,""fr"",""en"")"),"#VALUE!")</f>
        <v>#VALUE!</v>
      </c>
    </row>
    <row r="15779" ht="15.75" customHeight="1">
      <c r="A15779" s="1" t="s">
        <v>5481</v>
      </c>
      <c r="B15779" s="1">
        <v>1.0</v>
      </c>
      <c r="C15779" s="1" t="s">
        <v>33241</v>
      </c>
      <c r="D15779" s="1" t="s">
        <v>33242</v>
      </c>
      <c r="E15779" s="1" t="s">
        <v>614</v>
      </c>
      <c r="F15779" s="1" t="s">
        <v>30</v>
      </c>
      <c r="G15779" s="1" t="str">
        <f>IFERROR(__xludf.DUMMYFUNCTION("GOOGLETRANSLATE(D15779,""fr"",""en"")"),"#VALUE!")</f>
        <v>#VALUE!</v>
      </c>
    </row>
    <row r="15780" ht="15.75" customHeight="1">
      <c r="A15780" s="1" t="s">
        <v>2245</v>
      </c>
      <c r="B15780" s="1">
        <v>1.0</v>
      </c>
      <c r="C15780" s="1" t="s">
        <v>33243</v>
      </c>
      <c r="D15780" s="1" t="s">
        <v>33244</v>
      </c>
      <c r="E15780" s="1" t="s">
        <v>25</v>
      </c>
      <c r="F15780" s="1" t="s">
        <v>11</v>
      </c>
      <c r="G15780" s="1" t="str">
        <f>IFERROR(__xludf.DUMMYFUNCTION("GOOGLETRANSLATE(D15780,""fr"",""en"")"),"#VALUE!")</f>
        <v>#VALUE!</v>
      </c>
    </row>
    <row r="15781" ht="15.75" customHeight="1">
      <c r="A15781" s="1" t="s">
        <v>1764</v>
      </c>
      <c r="B15781" s="1">
        <v>4.0</v>
      </c>
      <c r="C15781" s="1" t="s">
        <v>33245</v>
      </c>
      <c r="D15781" s="1" t="s">
        <v>33246</v>
      </c>
      <c r="E15781" s="1" t="s">
        <v>21</v>
      </c>
      <c r="F15781" s="1" t="s">
        <v>11</v>
      </c>
      <c r="G15781" s="1" t="str">
        <f>IFERROR(__xludf.DUMMYFUNCTION("GOOGLETRANSLATE(D15781,""fr"",""en"")"),"#VALUE!")</f>
        <v>#VALUE!</v>
      </c>
    </row>
    <row r="15782" ht="15.75" customHeight="1">
      <c r="A15782" s="1" t="s">
        <v>4395</v>
      </c>
      <c r="B15782" s="1">
        <v>2.0</v>
      </c>
      <c r="C15782" s="1" t="s">
        <v>33247</v>
      </c>
      <c r="D15782" s="1" t="s">
        <v>33248</v>
      </c>
      <c r="E15782" s="1" t="s">
        <v>21</v>
      </c>
      <c r="F15782" s="1" t="s">
        <v>11</v>
      </c>
      <c r="G15782" s="1" t="str">
        <f>IFERROR(__xludf.DUMMYFUNCTION("GOOGLETRANSLATE(D15782,""fr"",""en"")"),"#VALUE!")</f>
        <v>#VALUE!</v>
      </c>
    </row>
    <row r="15783" ht="15.75" customHeight="1">
      <c r="A15783" s="1" t="s">
        <v>1023</v>
      </c>
      <c r="B15783" s="1">
        <v>4.0</v>
      </c>
      <c r="C15783" s="1" t="s">
        <v>33249</v>
      </c>
      <c r="D15783" s="1" t="s">
        <v>33250</v>
      </c>
      <c r="E15783" s="1" t="s">
        <v>176</v>
      </c>
      <c r="F15783" s="1" t="s">
        <v>66</v>
      </c>
      <c r="G15783" s="1" t="str">
        <f>IFERROR(__xludf.DUMMYFUNCTION("GOOGLETRANSLATE(D15783,""fr"",""en"")"),"#VALUE!")</f>
        <v>#VALUE!</v>
      </c>
    </row>
    <row r="15784" ht="15.75" customHeight="1">
      <c r="A15784" s="1" t="s">
        <v>896</v>
      </c>
      <c r="B15784" s="1">
        <v>2.0</v>
      </c>
      <c r="C15784" s="1" t="s">
        <v>33251</v>
      </c>
      <c r="D15784" s="1" t="s">
        <v>33252</v>
      </c>
      <c r="E15784" s="1" t="s">
        <v>1192</v>
      </c>
      <c r="F15784" s="1" t="s">
        <v>110</v>
      </c>
      <c r="G15784" s="1" t="str">
        <f>IFERROR(__xludf.DUMMYFUNCTION("GOOGLETRANSLATE(D15784,""fr"",""en"")"),"#VALUE!")</f>
        <v>#VALUE!</v>
      </c>
    </row>
    <row r="15785" ht="15.75" customHeight="1">
      <c r="A15785" s="1" t="s">
        <v>30862</v>
      </c>
      <c r="B15785" s="1">
        <v>2.0</v>
      </c>
      <c r="C15785" s="1" t="s">
        <v>33253</v>
      </c>
      <c r="D15785" s="1" t="s">
        <v>33254</v>
      </c>
      <c r="E15785" s="1" t="s">
        <v>109</v>
      </c>
      <c r="F15785" s="1" t="s">
        <v>11</v>
      </c>
      <c r="G15785" s="1" t="str">
        <f>IFERROR(__xludf.DUMMYFUNCTION("GOOGLETRANSLATE(D15785,""fr"",""en"")"),"#VALUE!")</f>
        <v>#VALUE!</v>
      </c>
    </row>
    <row r="15786" ht="15.75" customHeight="1">
      <c r="A15786" s="1" t="s">
        <v>8291</v>
      </c>
      <c r="B15786" s="1">
        <v>2.0</v>
      </c>
      <c r="C15786" s="1" t="s">
        <v>33255</v>
      </c>
      <c r="D15786" s="1" t="s">
        <v>33256</v>
      </c>
      <c r="E15786" s="1" t="s">
        <v>5109</v>
      </c>
      <c r="F15786" s="1" t="s">
        <v>66</v>
      </c>
      <c r="G15786" s="1" t="str">
        <f>IFERROR(__xludf.DUMMYFUNCTION("GOOGLETRANSLATE(D15786,""fr"",""en"")"),"#VALUE!")</f>
        <v>#VALUE!</v>
      </c>
    </row>
    <row r="15787" ht="15.75" customHeight="1">
      <c r="A15787" s="1" t="s">
        <v>2750</v>
      </c>
      <c r="B15787" s="1">
        <v>1.0</v>
      </c>
      <c r="C15787" s="1" t="s">
        <v>33257</v>
      </c>
      <c r="D15787" s="1" t="s">
        <v>33258</v>
      </c>
      <c r="E15787" s="1" t="s">
        <v>373</v>
      </c>
      <c r="F15787" s="1" t="s">
        <v>30</v>
      </c>
      <c r="G15787" s="1" t="str">
        <f>IFERROR(__xludf.DUMMYFUNCTION("GOOGLETRANSLATE(D15787,""fr"",""en"")"),"#VALUE!")</f>
        <v>#VALUE!</v>
      </c>
    </row>
    <row r="15788" ht="15.75" customHeight="1">
      <c r="A15788" s="1" t="s">
        <v>433</v>
      </c>
      <c r="B15788" s="1">
        <v>5.0</v>
      </c>
      <c r="C15788" s="1" t="s">
        <v>33259</v>
      </c>
      <c r="D15788" s="1" t="s">
        <v>33260</v>
      </c>
      <c r="E15788" s="1" t="s">
        <v>65</v>
      </c>
      <c r="F15788" s="1" t="s">
        <v>66</v>
      </c>
      <c r="G15788" s="1" t="str">
        <f>IFERROR(__xludf.DUMMYFUNCTION("GOOGLETRANSLATE(D15788,""fr"",""en"")"),"#VALUE!")</f>
        <v>#VALUE!</v>
      </c>
    </row>
    <row r="15789" ht="15.75" customHeight="1">
      <c r="A15789" s="1" t="s">
        <v>1482</v>
      </c>
      <c r="B15789" s="1">
        <v>3.0</v>
      </c>
      <c r="C15789" s="1" t="s">
        <v>33261</v>
      </c>
      <c r="D15789" s="1" t="s">
        <v>33262</v>
      </c>
      <c r="E15789" s="1" t="s">
        <v>65</v>
      </c>
      <c r="F15789" s="1" t="s">
        <v>66</v>
      </c>
      <c r="G15789" s="1" t="str">
        <f>IFERROR(__xludf.DUMMYFUNCTION("GOOGLETRANSLATE(D15789,""fr"",""en"")"),"#VALUE!")</f>
        <v>#VALUE!</v>
      </c>
    </row>
    <row r="15790" ht="15.75" customHeight="1">
      <c r="A15790" s="1" t="s">
        <v>5399</v>
      </c>
      <c r="B15790" s="1">
        <v>1.0</v>
      </c>
      <c r="C15790" s="1" t="s">
        <v>33263</v>
      </c>
      <c r="D15790" s="1" t="s">
        <v>33264</v>
      </c>
      <c r="E15790" s="1" t="s">
        <v>575</v>
      </c>
      <c r="F15790" s="1" t="s">
        <v>48</v>
      </c>
      <c r="G15790" s="1" t="str">
        <f>IFERROR(__xludf.DUMMYFUNCTION("GOOGLETRANSLATE(D15790,""fr"",""en"")"),"#VALUE!")</f>
        <v>#VALUE!</v>
      </c>
    </row>
    <row r="15791" ht="15.75" customHeight="1">
      <c r="A15791" s="1" t="s">
        <v>774</v>
      </c>
      <c r="B15791" s="1">
        <v>2.0</v>
      </c>
      <c r="C15791" s="1" t="s">
        <v>33265</v>
      </c>
      <c r="D15791" s="1" t="s">
        <v>33266</v>
      </c>
      <c r="E15791" s="1" t="s">
        <v>10</v>
      </c>
      <c r="F15791" s="1" t="s">
        <v>11</v>
      </c>
      <c r="G15791" s="1" t="str">
        <f>IFERROR(__xludf.DUMMYFUNCTION("GOOGLETRANSLATE(D15791,""fr"",""en"")"),"#VALUE!")</f>
        <v>#VALUE!</v>
      </c>
    </row>
    <row r="15792" ht="15.75" customHeight="1">
      <c r="A15792" s="1" t="s">
        <v>597</v>
      </c>
      <c r="B15792" s="1">
        <v>4.0</v>
      </c>
      <c r="C15792" s="1" t="s">
        <v>33267</v>
      </c>
      <c r="D15792" s="1" t="s">
        <v>33268</v>
      </c>
      <c r="E15792" s="1" t="s">
        <v>10</v>
      </c>
      <c r="F15792" s="1" t="s">
        <v>11</v>
      </c>
      <c r="G15792" s="1" t="str">
        <f>IFERROR(__xludf.DUMMYFUNCTION("GOOGLETRANSLATE(D15792,""fr"",""en"")"),"#VALUE!")</f>
        <v>#VALUE!</v>
      </c>
    </row>
    <row r="15793" ht="15.75" customHeight="1">
      <c r="A15793" s="1" t="s">
        <v>1482</v>
      </c>
      <c r="B15793" s="1">
        <v>5.0</v>
      </c>
      <c r="C15793" s="1" t="s">
        <v>33269</v>
      </c>
      <c r="D15793" s="1" t="s">
        <v>33270</v>
      </c>
      <c r="E15793" s="1" t="s">
        <v>176</v>
      </c>
      <c r="F15793" s="1" t="s">
        <v>66</v>
      </c>
      <c r="G15793" s="1" t="str">
        <f>IFERROR(__xludf.DUMMYFUNCTION("GOOGLETRANSLATE(D15793,""fr"",""en"")"),"#VALUE!")</f>
        <v>#VALUE!</v>
      </c>
    </row>
    <row r="15794" ht="15.75" customHeight="1">
      <c r="A15794" s="1" t="s">
        <v>929</v>
      </c>
      <c r="B15794" s="1">
        <v>5.0</v>
      </c>
      <c r="C15794" s="1" t="s">
        <v>33271</v>
      </c>
      <c r="D15794" s="1" t="s">
        <v>33272</v>
      </c>
      <c r="E15794" s="1" t="s">
        <v>176</v>
      </c>
      <c r="F15794" s="1" t="s">
        <v>66</v>
      </c>
      <c r="G15794" s="1" t="str">
        <f>IFERROR(__xludf.DUMMYFUNCTION("GOOGLETRANSLATE(D15794,""fr"",""en"")"),"#VALUE!")</f>
        <v>#VALUE!</v>
      </c>
    </row>
    <row r="15795" ht="15.75" customHeight="1">
      <c r="A15795" s="1" t="s">
        <v>2117</v>
      </c>
      <c r="B15795" s="1">
        <v>5.0</v>
      </c>
      <c r="C15795" s="1" t="s">
        <v>33273</v>
      </c>
      <c r="D15795" s="1" t="s">
        <v>33274</v>
      </c>
      <c r="E15795" s="1" t="s">
        <v>554</v>
      </c>
      <c r="F15795" s="1" t="s">
        <v>30</v>
      </c>
      <c r="G15795" s="1" t="str">
        <f>IFERROR(__xludf.DUMMYFUNCTION("GOOGLETRANSLATE(D15795,""fr"",""en"")"),"#VALUE!")</f>
        <v>#VALUE!</v>
      </c>
    </row>
    <row r="15796" ht="15.75" customHeight="1">
      <c r="A15796" s="1" t="s">
        <v>1830</v>
      </c>
      <c r="B15796" s="1">
        <v>5.0</v>
      </c>
      <c r="C15796" s="1" t="s">
        <v>33275</v>
      </c>
      <c r="D15796" s="1" t="s">
        <v>33276</v>
      </c>
      <c r="E15796" s="1" t="s">
        <v>10</v>
      </c>
      <c r="F15796" s="1" t="s">
        <v>11</v>
      </c>
      <c r="G15796" s="1" t="str">
        <f>IFERROR(__xludf.DUMMYFUNCTION("GOOGLETRANSLATE(D15796,""fr"",""en"")"),"#VALUE!")</f>
        <v>#VALUE!</v>
      </c>
    </row>
    <row r="15797" ht="15.75" customHeight="1">
      <c r="A15797" s="1" t="s">
        <v>893</v>
      </c>
      <c r="B15797" s="1">
        <v>5.0</v>
      </c>
      <c r="C15797" s="1" t="s">
        <v>33277</v>
      </c>
      <c r="D15797" s="1" t="s">
        <v>33278</v>
      </c>
      <c r="E15797" s="1" t="s">
        <v>21</v>
      </c>
      <c r="F15797" s="1" t="s">
        <v>11</v>
      </c>
      <c r="G15797" s="1" t="str">
        <f>IFERROR(__xludf.DUMMYFUNCTION("GOOGLETRANSLATE(D15797,""fr"",""en"")"),"#VALUE!")</f>
        <v>#VALUE!</v>
      </c>
    </row>
    <row r="15798" ht="15.75" customHeight="1">
      <c r="A15798" s="1" t="s">
        <v>274</v>
      </c>
      <c r="B15798" s="1">
        <v>3.0</v>
      </c>
      <c r="C15798" s="1" t="s">
        <v>33279</v>
      </c>
      <c r="D15798" s="1" t="s">
        <v>33280</v>
      </c>
      <c r="E15798" s="1" t="s">
        <v>65</v>
      </c>
      <c r="F15798" s="1" t="s">
        <v>66</v>
      </c>
      <c r="G15798" s="1" t="str">
        <f>IFERROR(__xludf.DUMMYFUNCTION("GOOGLETRANSLATE(D15798,""fr"",""en"")"),"#VALUE!")</f>
        <v>#VALUE!</v>
      </c>
    </row>
    <row r="15799" ht="15.75" customHeight="1">
      <c r="A15799" s="1" t="s">
        <v>13489</v>
      </c>
      <c r="B15799" s="1">
        <v>3.0</v>
      </c>
      <c r="C15799" s="1" t="s">
        <v>33281</v>
      </c>
      <c r="D15799" s="1" t="s">
        <v>33282</v>
      </c>
      <c r="E15799" s="1" t="s">
        <v>34</v>
      </c>
      <c r="F15799" s="1" t="s">
        <v>30</v>
      </c>
      <c r="G15799" s="1" t="str">
        <f>IFERROR(__xludf.DUMMYFUNCTION("GOOGLETRANSLATE(D15799,""fr"",""en"")"),"#VALUE!")</f>
        <v>#VALUE!</v>
      </c>
    </row>
    <row r="15800" ht="15.75" customHeight="1">
      <c r="A15800" s="1" t="s">
        <v>888</v>
      </c>
      <c r="B15800" s="1">
        <v>1.0</v>
      </c>
      <c r="C15800" s="1" t="s">
        <v>33283</v>
      </c>
      <c r="D15800" s="1" t="s">
        <v>33284</v>
      </c>
      <c r="E15800" s="1" t="s">
        <v>373</v>
      </c>
      <c r="F15800" s="1" t="s">
        <v>118</v>
      </c>
      <c r="G15800" s="1" t="str">
        <f>IFERROR(__xludf.DUMMYFUNCTION("GOOGLETRANSLATE(D15800,""fr"",""en"")"),"#VALUE!")</f>
        <v>#VALUE!</v>
      </c>
    </row>
    <row r="15801" ht="15.75" customHeight="1">
      <c r="A15801" s="1" t="s">
        <v>12700</v>
      </c>
      <c r="B15801" s="1">
        <v>5.0</v>
      </c>
      <c r="C15801" s="1" t="s">
        <v>33285</v>
      </c>
      <c r="D15801" s="1" t="s">
        <v>33286</v>
      </c>
      <c r="E15801" s="1" t="s">
        <v>280</v>
      </c>
      <c r="F15801" s="1" t="s">
        <v>11</v>
      </c>
      <c r="G15801" s="1" t="str">
        <f>IFERROR(__xludf.DUMMYFUNCTION("GOOGLETRANSLATE(D15801,""fr"",""en"")"),"#VALUE!")</f>
        <v>#VALUE!</v>
      </c>
    </row>
    <row r="15802" ht="15.75" customHeight="1">
      <c r="A15802" s="1" t="s">
        <v>1429</v>
      </c>
      <c r="B15802" s="1">
        <v>5.0</v>
      </c>
      <c r="C15802" s="1" t="s">
        <v>33287</v>
      </c>
      <c r="D15802" s="1" t="s">
        <v>33288</v>
      </c>
      <c r="E15802" s="1" t="s">
        <v>65</v>
      </c>
      <c r="F15802" s="1" t="s">
        <v>66</v>
      </c>
      <c r="G15802" s="1" t="str">
        <f>IFERROR(__xludf.DUMMYFUNCTION("GOOGLETRANSLATE(D15802,""fr"",""en"")"),"#VALUE!")</f>
        <v>#VALUE!</v>
      </c>
    </row>
    <row r="15803" ht="15.75" customHeight="1">
      <c r="A15803" s="1" t="s">
        <v>1972</v>
      </c>
      <c r="B15803" s="1">
        <v>1.0</v>
      </c>
      <c r="C15803" s="1" t="s">
        <v>33289</v>
      </c>
      <c r="D15803" s="1" t="s">
        <v>33290</v>
      </c>
      <c r="E15803" s="1" t="s">
        <v>52</v>
      </c>
      <c r="F15803" s="1" t="s">
        <v>110</v>
      </c>
      <c r="G15803" s="1" t="str">
        <f>IFERROR(__xludf.DUMMYFUNCTION("GOOGLETRANSLATE(D15803,""fr"",""en"")"),"#VALUE!")</f>
        <v>#VALUE!</v>
      </c>
    </row>
    <row r="15804" ht="15.75" customHeight="1">
      <c r="A15804" s="1" t="s">
        <v>8345</v>
      </c>
      <c r="B15804" s="1">
        <v>5.0</v>
      </c>
      <c r="C15804" s="1" t="s">
        <v>33291</v>
      </c>
      <c r="D15804" s="1" t="s">
        <v>33292</v>
      </c>
      <c r="E15804" s="1" t="s">
        <v>423</v>
      </c>
      <c r="F15804" s="1" t="s">
        <v>30</v>
      </c>
      <c r="G15804" s="1" t="str">
        <f>IFERROR(__xludf.DUMMYFUNCTION("GOOGLETRANSLATE(D15804,""fr"",""en"")"),"#VALUE!")</f>
        <v>#VALUE!</v>
      </c>
    </row>
    <row r="15805" ht="15.75" customHeight="1">
      <c r="A15805" s="1" t="s">
        <v>7254</v>
      </c>
      <c r="B15805" s="1">
        <v>3.0</v>
      </c>
      <c r="C15805" s="1" t="s">
        <v>33293</v>
      </c>
      <c r="D15805" s="1" t="s">
        <v>33294</v>
      </c>
      <c r="E15805" s="1" t="s">
        <v>10</v>
      </c>
      <c r="F15805" s="1" t="s">
        <v>11</v>
      </c>
      <c r="G15805" s="1" t="str">
        <f>IFERROR(__xludf.DUMMYFUNCTION("GOOGLETRANSLATE(D15805,""fr"",""en"")"),"#VALUE!")</f>
        <v>#VALUE!</v>
      </c>
    </row>
    <row r="15806" ht="15.75" customHeight="1">
      <c r="A15806" s="1" t="s">
        <v>94</v>
      </c>
      <c r="B15806" s="1">
        <v>4.0</v>
      </c>
      <c r="C15806" s="1" t="s">
        <v>33295</v>
      </c>
      <c r="D15806" s="1" t="s">
        <v>33296</v>
      </c>
      <c r="E15806" s="1" t="s">
        <v>34</v>
      </c>
      <c r="F15806" s="1" t="s">
        <v>30</v>
      </c>
      <c r="G15806" s="1" t="str">
        <f>IFERROR(__xludf.DUMMYFUNCTION("GOOGLETRANSLATE(D15806,""fr"",""en"")"),"#VALUE!")</f>
        <v>#VALUE!</v>
      </c>
    </row>
    <row r="15807" ht="15.75" customHeight="1">
      <c r="A15807" s="1" t="s">
        <v>1816</v>
      </c>
      <c r="B15807" s="1">
        <v>5.0</v>
      </c>
      <c r="C15807" s="1" t="s">
        <v>33297</v>
      </c>
      <c r="D15807" s="1" t="s">
        <v>33298</v>
      </c>
      <c r="E15807" s="1" t="s">
        <v>10</v>
      </c>
      <c r="F15807" s="1" t="s">
        <v>11</v>
      </c>
      <c r="G15807" s="1" t="str">
        <f>IFERROR(__xludf.DUMMYFUNCTION("GOOGLETRANSLATE(D15807,""fr"",""en"")"),"#VALUE!")</f>
        <v>#VALUE!</v>
      </c>
    </row>
    <row r="15808" ht="15.75" customHeight="1">
      <c r="A15808" s="1" t="s">
        <v>1350</v>
      </c>
      <c r="B15808" s="1">
        <v>1.0</v>
      </c>
      <c r="C15808" s="1" t="s">
        <v>33299</v>
      </c>
      <c r="D15808" s="1" t="s">
        <v>33300</v>
      </c>
      <c r="E15808" s="1" t="s">
        <v>52</v>
      </c>
      <c r="F15808" s="1" t="s">
        <v>110</v>
      </c>
      <c r="G15808" s="1" t="str">
        <f>IFERROR(__xludf.DUMMYFUNCTION("GOOGLETRANSLATE(D15808,""fr"",""en"")"),"#VALUE!")</f>
        <v>#VALUE!</v>
      </c>
    </row>
    <row r="15809" ht="15.75" customHeight="1">
      <c r="A15809" s="1" t="s">
        <v>2066</v>
      </c>
      <c r="B15809" s="1">
        <v>4.0</v>
      </c>
      <c r="C15809" s="1" t="s">
        <v>33301</v>
      </c>
      <c r="D15809" s="1" t="s">
        <v>33302</v>
      </c>
      <c r="E15809" s="1" t="s">
        <v>484</v>
      </c>
      <c r="F15809" s="1" t="s">
        <v>30</v>
      </c>
      <c r="G15809" s="1" t="str">
        <f>IFERROR(__xludf.DUMMYFUNCTION("GOOGLETRANSLATE(D15809,""fr"",""en"")"),"#VALUE!")</f>
        <v>#VALUE!</v>
      </c>
    </row>
    <row r="15810" ht="15.75" customHeight="1">
      <c r="A15810" s="1" t="s">
        <v>758</v>
      </c>
      <c r="B15810" s="1">
        <v>5.0</v>
      </c>
      <c r="C15810" s="1" t="s">
        <v>33303</v>
      </c>
      <c r="D15810" s="1" t="s">
        <v>33304</v>
      </c>
      <c r="E15810" s="1" t="s">
        <v>65</v>
      </c>
      <c r="F15810" s="1" t="s">
        <v>66</v>
      </c>
      <c r="G15810" s="1" t="str">
        <f>IFERROR(__xludf.DUMMYFUNCTION("GOOGLETRANSLATE(D15810,""fr"",""en"")"),"#VALUE!")</f>
        <v>#VALUE!</v>
      </c>
    </row>
    <row r="15811" ht="15.75" customHeight="1">
      <c r="A15811" s="1" t="s">
        <v>2006</v>
      </c>
      <c r="B15811" s="1">
        <v>1.0</v>
      </c>
      <c r="C15811" s="1" t="s">
        <v>33305</v>
      </c>
      <c r="D15811" s="1" t="s">
        <v>33306</v>
      </c>
      <c r="E15811" s="1" t="s">
        <v>34</v>
      </c>
      <c r="F15811" s="1" t="s">
        <v>30</v>
      </c>
      <c r="G15811" s="1" t="str">
        <f>IFERROR(__xludf.DUMMYFUNCTION("GOOGLETRANSLATE(D15811,""fr"",""en"")"),"#VALUE!")</f>
        <v>#VALUE!</v>
      </c>
    </row>
    <row r="15812" ht="15.75" customHeight="1">
      <c r="A15812" s="1" t="s">
        <v>1071</v>
      </c>
      <c r="B15812" s="1">
        <v>4.0</v>
      </c>
      <c r="C15812" s="1" t="s">
        <v>33307</v>
      </c>
      <c r="D15812" s="1" t="s">
        <v>33308</v>
      </c>
      <c r="E15812" s="1" t="s">
        <v>250</v>
      </c>
      <c r="F15812" s="1" t="s">
        <v>30</v>
      </c>
      <c r="G15812" s="1" t="str">
        <f>IFERROR(__xludf.DUMMYFUNCTION("GOOGLETRANSLATE(D15812,""fr"",""en"")"),"#VALUE!")</f>
        <v>#VALUE!</v>
      </c>
    </row>
    <row r="15813" ht="15.75" customHeight="1">
      <c r="A15813" s="1" t="s">
        <v>3385</v>
      </c>
      <c r="B15813" s="1">
        <v>4.0</v>
      </c>
      <c r="C15813" s="1" t="s">
        <v>33309</v>
      </c>
      <c r="D15813" s="1" t="s">
        <v>33310</v>
      </c>
      <c r="E15813" s="1" t="s">
        <v>29</v>
      </c>
      <c r="F15813" s="1" t="s">
        <v>30</v>
      </c>
      <c r="G15813" s="1" t="str">
        <f>IFERROR(__xludf.DUMMYFUNCTION("GOOGLETRANSLATE(D15813,""fr"",""en"")"),"#VALUE!")</f>
        <v>#VALUE!</v>
      </c>
    </row>
    <row r="15814" ht="15.75" customHeight="1">
      <c r="A15814" s="1" t="s">
        <v>1235</v>
      </c>
      <c r="B15814" s="1">
        <v>1.0</v>
      </c>
      <c r="C15814" s="1" t="s">
        <v>33311</v>
      </c>
      <c r="D15814" s="1" t="s">
        <v>33312</v>
      </c>
      <c r="E15814" s="1" t="s">
        <v>646</v>
      </c>
      <c r="F15814" s="1" t="s">
        <v>39</v>
      </c>
      <c r="G15814" s="1" t="str">
        <f>IFERROR(__xludf.DUMMYFUNCTION("GOOGLETRANSLATE(D15814,""fr"",""en"")"),"#VALUE!")</f>
        <v>#VALUE!</v>
      </c>
    </row>
    <row r="15815" ht="15.75" customHeight="1">
      <c r="A15815" s="1" t="s">
        <v>7386</v>
      </c>
      <c r="B15815" s="1">
        <v>5.0</v>
      </c>
      <c r="C15815" s="1" t="s">
        <v>33313</v>
      </c>
      <c r="D15815" s="1" t="s">
        <v>33314</v>
      </c>
      <c r="E15815" s="1" t="s">
        <v>750</v>
      </c>
      <c r="F15815" s="1" t="s">
        <v>110</v>
      </c>
      <c r="G15815" s="1" t="str">
        <f>IFERROR(__xludf.DUMMYFUNCTION("GOOGLETRANSLATE(D15815,""fr"",""en"")"),"#VALUE!")</f>
        <v>#VALUE!</v>
      </c>
    </row>
    <row r="15816" ht="15.75" customHeight="1">
      <c r="A15816" s="1" t="s">
        <v>5195</v>
      </c>
      <c r="B15816" s="1">
        <v>4.0</v>
      </c>
      <c r="C15816" s="1" t="s">
        <v>33315</v>
      </c>
      <c r="D15816" s="1" t="s">
        <v>33316</v>
      </c>
      <c r="E15816" s="1" t="s">
        <v>10</v>
      </c>
      <c r="F15816" s="1" t="s">
        <v>11</v>
      </c>
      <c r="G15816" s="1" t="str">
        <f>IFERROR(__xludf.DUMMYFUNCTION("GOOGLETRANSLATE(D15816,""fr"",""en"")"),"#VALUE!")</f>
        <v>#VALUE!</v>
      </c>
    </row>
    <row r="15817" ht="15.75" customHeight="1">
      <c r="A15817" s="1" t="s">
        <v>1245</v>
      </c>
      <c r="B15817" s="1">
        <v>3.0</v>
      </c>
      <c r="C15817" s="1" t="s">
        <v>33317</v>
      </c>
      <c r="D15817" s="1" t="s">
        <v>33318</v>
      </c>
      <c r="E15817" s="1" t="s">
        <v>21</v>
      </c>
      <c r="F15817" s="1" t="s">
        <v>11</v>
      </c>
      <c r="G15817" s="1" t="str">
        <f>IFERROR(__xludf.DUMMYFUNCTION("GOOGLETRANSLATE(D15817,""fr"",""en"")"),"#VALUE!")</f>
        <v>#VALUE!</v>
      </c>
    </row>
    <row r="15818" ht="15.75" customHeight="1">
      <c r="A15818" s="1" t="s">
        <v>1816</v>
      </c>
      <c r="B15818" s="1">
        <v>5.0</v>
      </c>
      <c r="C15818" s="1" t="s">
        <v>33319</v>
      </c>
      <c r="D15818" s="1" t="s">
        <v>33320</v>
      </c>
      <c r="E15818" s="1" t="s">
        <v>65</v>
      </c>
      <c r="F15818" s="1" t="s">
        <v>66</v>
      </c>
      <c r="G15818" s="1" t="str">
        <f>IFERROR(__xludf.DUMMYFUNCTION("GOOGLETRANSLATE(D15818,""fr"",""en"")"),"#VALUE!")</f>
        <v>#VALUE!</v>
      </c>
    </row>
    <row r="15819" ht="15.75" customHeight="1">
      <c r="A15819" s="1" t="s">
        <v>2613</v>
      </c>
      <c r="B15819" s="1">
        <v>3.0</v>
      </c>
      <c r="C15819" s="1" t="s">
        <v>33321</v>
      </c>
      <c r="D15819" s="1" t="s">
        <v>33322</v>
      </c>
      <c r="E15819" s="1" t="s">
        <v>10</v>
      </c>
      <c r="F15819" s="1" t="s">
        <v>11</v>
      </c>
      <c r="G15819" s="1" t="str">
        <f>IFERROR(__xludf.DUMMYFUNCTION("GOOGLETRANSLATE(D15819,""fr"",""en"")"),"#VALUE!")</f>
        <v>#VALUE!</v>
      </c>
    </row>
    <row r="15820" ht="15.75" customHeight="1">
      <c r="A15820" s="1" t="s">
        <v>4817</v>
      </c>
      <c r="B15820" s="1">
        <v>4.0</v>
      </c>
      <c r="C15820" s="1" t="s">
        <v>33323</v>
      </c>
      <c r="D15820" s="1" t="s">
        <v>33324</v>
      </c>
      <c r="E15820" s="1" t="s">
        <v>10</v>
      </c>
      <c r="F15820" s="1" t="s">
        <v>11</v>
      </c>
      <c r="G15820" s="1" t="str">
        <f>IFERROR(__xludf.DUMMYFUNCTION("GOOGLETRANSLATE(D15820,""fr"",""en"")"),"#VALUE!")</f>
        <v>#VALUE!</v>
      </c>
    </row>
    <row r="15821" ht="15.75" customHeight="1">
      <c r="A15821" s="1" t="s">
        <v>1607</v>
      </c>
      <c r="B15821" s="1">
        <v>5.0</v>
      </c>
      <c r="C15821" s="1" t="s">
        <v>33325</v>
      </c>
      <c r="D15821" s="1" t="s">
        <v>33326</v>
      </c>
      <c r="E15821" s="1" t="s">
        <v>484</v>
      </c>
      <c r="F15821" s="1" t="s">
        <v>30</v>
      </c>
      <c r="G15821" s="1" t="str">
        <f>IFERROR(__xludf.DUMMYFUNCTION("GOOGLETRANSLATE(D15821,""fr"",""en"")"),"#VALUE!")</f>
        <v>#VALUE!</v>
      </c>
    </row>
    <row r="15822" ht="15.75" customHeight="1">
      <c r="A15822" s="1" t="s">
        <v>5897</v>
      </c>
      <c r="B15822" s="1">
        <v>3.0</v>
      </c>
      <c r="C15822" s="1" t="s">
        <v>33327</v>
      </c>
      <c r="D15822" s="1" t="s">
        <v>33328</v>
      </c>
      <c r="E15822" s="1" t="s">
        <v>10</v>
      </c>
      <c r="F15822" s="1" t="s">
        <v>110</v>
      </c>
      <c r="G15822" s="1" t="str">
        <f>IFERROR(__xludf.DUMMYFUNCTION("GOOGLETRANSLATE(D15822,""fr"",""en"")"),"#VALUE!")</f>
        <v>#VALUE!</v>
      </c>
    </row>
    <row r="15823" ht="15.75" customHeight="1">
      <c r="A15823" s="1" t="s">
        <v>473</v>
      </c>
      <c r="B15823" s="1">
        <v>1.0</v>
      </c>
      <c r="C15823" s="1" t="s">
        <v>33329</v>
      </c>
      <c r="D15823" s="1" t="s">
        <v>33330</v>
      </c>
      <c r="E15823" s="1" t="s">
        <v>196</v>
      </c>
      <c r="F15823" s="1" t="s">
        <v>118</v>
      </c>
      <c r="G15823" s="1" t="str">
        <f>IFERROR(__xludf.DUMMYFUNCTION("GOOGLETRANSLATE(D15823,""fr"",""en"")"),"#VALUE!")</f>
        <v>#VALUE!</v>
      </c>
    </row>
    <row r="15824" ht="15.75" customHeight="1">
      <c r="A15824" s="1" t="s">
        <v>966</v>
      </c>
      <c r="B15824" s="1">
        <v>4.0</v>
      </c>
      <c r="C15824" s="1" t="s">
        <v>33331</v>
      </c>
      <c r="D15824" s="1" t="s">
        <v>33332</v>
      </c>
      <c r="E15824" s="1" t="s">
        <v>10</v>
      </c>
      <c r="F15824" s="1" t="s">
        <v>11</v>
      </c>
      <c r="G15824" s="1" t="str">
        <f>IFERROR(__xludf.DUMMYFUNCTION("GOOGLETRANSLATE(D15824,""fr"",""en"")"),"#VALUE!")</f>
        <v>#VALUE!</v>
      </c>
    </row>
    <row r="15825" ht="15.75" customHeight="1">
      <c r="A15825" s="1" t="s">
        <v>1833</v>
      </c>
      <c r="B15825" s="1">
        <v>4.0</v>
      </c>
      <c r="C15825" s="1" t="s">
        <v>33333</v>
      </c>
      <c r="D15825" s="1" t="s">
        <v>33334</v>
      </c>
      <c r="E15825" s="1" t="s">
        <v>554</v>
      </c>
      <c r="F15825" s="1" t="s">
        <v>30</v>
      </c>
      <c r="G15825" s="1" t="str">
        <f>IFERROR(__xludf.DUMMYFUNCTION("GOOGLETRANSLATE(D15825,""fr"",""en"")"),"#VALUE!")</f>
        <v>#VALUE!</v>
      </c>
    </row>
    <row r="15826" ht="15.75" customHeight="1">
      <c r="A15826" s="1" t="s">
        <v>31212</v>
      </c>
      <c r="B15826" s="1">
        <v>1.0</v>
      </c>
      <c r="C15826" s="1" t="s">
        <v>33335</v>
      </c>
      <c r="D15826" s="1" t="s">
        <v>33336</v>
      </c>
      <c r="E15826" s="1" t="s">
        <v>273</v>
      </c>
      <c r="F15826" s="1" t="s">
        <v>11</v>
      </c>
      <c r="G15826" s="1" t="str">
        <f>IFERROR(__xludf.DUMMYFUNCTION("GOOGLETRANSLATE(D15826,""fr"",""en"")"),"#VALUE!")</f>
        <v>#VALUE!</v>
      </c>
    </row>
    <row r="15827" ht="15.75" customHeight="1">
      <c r="A15827" s="1" t="s">
        <v>332</v>
      </c>
      <c r="B15827" s="1">
        <v>4.0</v>
      </c>
      <c r="C15827" s="1" t="s">
        <v>33337</v>
      </c>
      <c r="D15827" s="1" t="s">
        <v>33338</v>
      </c>
      <c r="E15827" s="1" t="s">
        <v>21</v>
      </c>
      <c r="F15827" s="1" t="s">
        <v>11</v>
      </c>
      <c r="G15827" s="1" t="str">
        <f>IFERROR(__xludf.DUMMYFUNCTION("GOOGLETRANSLATE(D15827,""fr"",""en"")"),"#VALUE!")</f>
        <v>#VALUE!</v>
      </c>
    </row>
    <row r="15828" ht="15.75" customHeight="1">
      <c r="A15828" s="1" t="s">
        <v>3568</v>
      </c>
      <c r="B15828" s="1">
        <v>2.0</v>
      </c>
      <c r="C15828" s="1" t="s">
        <v>33339</v>
      </c>
      <c r="D15828" s="1" t="s">
        <v>33340</v>
      </c>
      <c r="E15828" s="1" t="s">
        <v>292</v>
      </c>
      <c r="F15828" s="1" t="s">
        <v>11</v>
      </c>
      <c r="G15828" s="1" t="str">
        <f>IFERROR(__xludf.DUMMYFUNCTION("GOOGLETRANSLATE(D15828,""fr"",""en"")"),"#VALUE!")</f>
        <v>#VALUE!</v>
      </c>
    </row>
    <row r="15829" ht="15.75" customHeight="1">
      <c r="A15829" s="1" t="s">
        <v>28403</v>
      </c>
      <c r="B15829" s="1">
        <v>2.0</v>
      </c>
      <c r="C15829" s="1" t="s">
        <v>33341</v>
      </c>
      <c r="D15829" s="1" t="s">
        <v>33342</v>
      </c>
      <c r="E15829" s="1" t="s">
        <v>52</v>
      </c>
      <c r="F15829" s="1" t="s">
        <v>11</v>
      </c>
      <c r="G15829" s="1" t="str">
        <f>IFERROR(__xludf.DUMMYFUNCTION("GOOGLETRANSLATE(D15829,""fr"",""en"")"),"#VALUE!")</f>
        <v>#VALUE!</v>
      </c>
    </row>
    <row r="15830" ht="15.75" customHeight="1">
      <c r="A15830" s="1" t="s">
        <v>6565</v>
      </c>
      <c r="B15830" s="1">
        <v>3.0</v>
      </c>
      <c r="C15830" s="1" t="s">
        <v>33343</v>
      </c>
      <c r="D15830" s="1" t="s">
        <v>33344</v>
      </c>
      <c r="E15830" s="1" t="s">
        <v>29</v>
      </c>
      <c r="F15830" s="1" t="s">
        <v>30</v>
      </c>
      <c r="G15830" s="1" t="str">
        <f>IFERROR(__xludf.DUMMYFUNCTION("GOOGLETRANSLATE(D15830,""fr"",""en"")"),"#VALUE!")</f>
        <v>#VALUE!</v>
      </c>
    </row>
    <row r="15831" ht="15.75" customHeight="1">
      <c r="A15831" s="1" t="s">
        <v>8345</v>
      </c>
      <c r="B15831" s="1">
        <v>2.0</v>
      </c>
      <c r="C15831" s="1" t="s">
        <v>33345</v>
      </c>
      <c r="D15831" s="1" t="s">
        <v>33346</v>
      </c>
      <c r="E15831" s="1" t="s">
        <v>176</v>
      </c>
      <c r="F15831" s="1" t="s">
        <v>66</v>
      </c>
      <c r="G15831" s="1" t="str">
        <f>IFERROR(__xludf.DUMMYFUNCTION("GOOGLETRANSLATE(D15831,""fr"",""en"")"),"#VALUE!")</f>
        <v>#VALUE!</v>
      </c>
    </row>
    <row r="15832" ht="15.75" customHeight="1">
      <c r="A15832" s="1" t="s">
        <v>19827</v>
      </c>
      <c r="B15832" s="1">
        <v>2.0</v>
      </c>
      <c r="C15832" s="1" t="s">
        <v>33347</v>
      </c>
      <c r="D15832" s="1" t="s">
        <v>33348</v>
      </c>
      <c r="E15832" s="1" t="s">
        <v>292</v>
      </c>
      <c r="F15832" s="1" t="s">
        <v>11</v>
      </c>
      <c r="G15832" s="1" t="str">
        <f>IFERROR(__xludf.DUMMYFUNCTION("GOOGLETRANSLATE(D15832,""fr"",""en"")"),"#VALUE!")</f>
        <v>#VALUE!</v>
      </c>
    </row>
    <row r="15833" ht="15.75" customHeight="1">
      <c r="A15833" s="1" t="s">
        <v>10733</v>
      </c>
      <c r="B15833" s="1">
        <v>2.0</v>
      </c>
      <c r="C15833" s="1" t="s">
        <v>33349</v>
      </c>
      <c r="D15833" s="1" t="s">
        <v>33350</v>
      </c>
      <c r="E15833" s="1" t="s">
        <v>73</v>
      </c>
      <c r="F15833" s="1" t="s">
        <v>30</v>
      </c>
      <c r="G15833" s="1" t="str">
        <f>IFERROR(__xludf.DUMMYFUNCTION("GOOGLETRANSLATE(D15833,""fr"",""en"")"),"#VALUE!")</f>
        <v>#VALUE!</v>
      </c>
    </row>
    <row r="15834" ht="15.75" customHeight="1">
      <c r="A15834" s="1" t="s">
        <v>1482</v>
      </c>
      <c r="B15834" s="1">
        <v>4.0</v>
      </c>
      <c r="C15834" s="1" t="s">
        <v>33351</v>
      </c>
      <c r="D15834" s="1" t="s">
        <v>33352</v>
      </c>
      <c r="E15834" s="1" t="s">
        <v>21</v>
      </c>
      <c r="F15834" s="1" t="s">
        <v>11</v>
      </c>
      <c r="G15834" s="1" t="str">
        <f>IFERROR(__xludf.DUMMYFUNCTION("GOOGLETRANSLATE(D15834,""fr"",""en"")"),"#VALUE!")</f>
        <v>#VALUE!</v>
      </c>
    </row>
    <row r="15835" ht="15.75" customHeight="1">
      <c r="A15835" s="1" t="s">
        <v>3017</v>
      </c>
      <c r="B15835" s="1">
        <v>1.0</v>
      </c>
      <c r="C15835" s="1" t="s">
        <v>20590</v>
      </c>
      <c r="D15835" s="1" t="s">
        <v>33353</v>
      </c>
      <c r="E15835" s="1" t="s">
        <v>614</v>
      </c>
      <c r="F15835" s="1" t="s">
        <v>30</v>
      </c>
      <c r="G15835" s="1" t="str">
        <f>IFERROR(__xludf.DUMMYFUNCTION("GOOGLETRANSLATE(D15835,""fr"",""en"")"),"#VALUE!")</f>
        <v>#VALUE!</v>
      </c>
    </row>
    <row r="15836" ht="15.75" customHeight="1">
      <c r="A15836" s="1" t="s">
        <v>4572</v>
      </c>
      <c r="B15836" s="1">
        <v>2.0</v>
      </c>
      <c r="C15836" s="1" t="s">
        <v>33354</v>
      </c>
      <c r="D15836" s="1" t="s">
        <v>33355</v>
      </c>
      <c r="E15836" s="1" t="s">
        <v>21</v>
      </c>
      <c r="F15836" s="1" t="s">
        <v>11</v>
      </c>
      <c r="G15836" s="1" t="str">
        <f>IFERROR(__xludf.DUMMYFUNCTION("GOOGLETRANSLATE(D15836,""fr"",""en"")"),"#VALUE!")</f>
        <v>#VALUE!</v>
      </c>
    </row>
    <row r="15837" ht="15.75" customHeight="1">
      <c r="A15837" s="1" t="s">
        <v>370</v>
      </c>
      <c r="B15837" s="1">
        <v>1.0</v>
      </c>
      <c r="C15837" s="1" t="s">
        <v>33356</v>
      </c>
      <c r="D15837" s="1" t="s">
        <v>33357</v>
      </c>
      <c r="E15837" s="1" t="s">
        <v>296</v>
      </c>
      <c r="F15837" s="1" t="s">
        <v>110</v>
      </c>
      <c r="G15837" s="1" t="str">
        <f>IFERROR(__xludf.DUMMYFUNCTION("GOOGLETRANSLATE(D15837,""fr"",""en"")"),"#VALUE!")</f>
        <v>#VALUE!</v>
      </c>
    </row>
    <row r="15838" ht="15.75" customHeight="1">
      <c r="A15838" s="1" t="s">
        <v>1635</v>
      </c>
      <c r="B15838" s="1">
        <v>1.0</v>
      </c>
      <c r="C15838" s="1" t="s">
        <v>13833</v>
      </c>
      <c r="D15838" s="1" t="s">
        <v>33358</v>
      </c>
      <c r="E15838" s="1" t="s">
        <v>21</v>
      </c>
      <c r="F15838" s="1" t="s">
        <v>11</v>
      </c>
      <c r="G15838" s="1" t="str">
        <f>IFERROR(__xludf.DUMMYFUNCTION("GOOGLETRANSLATE(D15838,""fr"",""en"")"),"#VALUE!")</f>
        <v>#VALUE!</v>
      </c>
    </row>
    <row r="15839" ht="15.75" customHeight="1">
      <c r="A15839" s="1" t="s">
        <v>546</v>
      </c>
      <c r="B15839" s="1">
        <v>2.0</v>
      </c>
      <c r="C15839" s="1" t="s">
        <v>29426</v>
      </c>
      <c r="D15839" s="1" t="s">
        <v>33359</v>
      </c>
      <c r="E15839" s="1" t="s">
        <v>125</v>
      </c>
      <c r="F15839" s="1" t="s">
        <v>11</v>
      </c>
      <c r="G15839" s="1" t="str">
        <f>IFERROR(__xludf.DUMMYFUNCTION("GOOGLETRANSLATE(D15839,""fr"",""en"")"),"#VALUE!")</f>
        <v>#VALUE!</v>
      </c>
    </row>
    <row r="15840" ht="15.75" customHeight="1">
      <c r="A15840" s="1" t="s">
        <v>11464</v>
      </c>
      <c r="B15840" s="1">
        <v>1.0</v>
      </c>
      <c r="C15840" s="1" t="s">
        <v>33360</v>
      </c>
      <c r="D15840" s="1" t="s">
        <v>33361</v>
      </c>
      <c r="E15840" s="1" t="s">
        <v>423</v>
      </c>
      <c r="F15840" s="1" t="s">
        <v>30</v>
      </c>
      <c r="G15840" s="1" t="str">
        <f>IFERROR(__xludf.DUMMYFUNCTION("GOOGLETRANSLATE(D15840,""fr"",""en"")"),"#VALUE!")</f>
        <v>#VALUE!</v>
      </c>
    </row>
    <row r="15841" ht="15.75" customHeight="1">
      <c r="A15841" s="1" t="s">
        <v>23841</v>
      </c>
      <c r="B15841" s="1">
        <v>1.0</v>
      </c>
      <c r="C15841" s="1" t="s">
        <v>33362</v>
      </c>
      <c r="D15841" s="1" t="s">
        <v>33363</v>
      </c>
      <c r="E15841" s="1" t="s">
        <v>52</v>
      </c>
      <c r="F15841" s="1" t="s">
        <v>110</v>
      </c>
      <c r="G15841" s="1" t="str">
        <f>IFERROR(__xludf.DUMMYFUNCTION("GOOGLETRANSLATE(D15841,""fr"",""en"")"),"#VALUE!")</f>
        <v>#VALUE!</v>
      </c>
    </row>
    <row r="15842" ht="15.75" customHeight="1">
      <c r="A15842" s="1" t="s">
        <v>14734</v>
      </c>
      <c r="B15842" s="1">
        <v>2.0</v>
      </c>
      <c r="C15842" s="1" t="s">
        <v>33364</v>
      </c>
      <c r="D15842" s="1" t="s">
        <v>33365</v>
      </c>
      <c r="E15842" s="1" t="s">
        <v>21</v>
      </c>
      <c r="F15842" s="1" t="s">
        <v>11</v>
      </c>
      <c r="G15842" s="1" t="str">
        <f>IFERROR(__xludf.DUMMYFUNCTION("GOOGLETRANSLATE(D15842,""fr"",""en"")"),"#VALUE!")</f>
        <v>#VALUE!</v>
      </c>
    </row>
    <row r="15843" ht="15.75" customHeight="1">
      <c r="A15843" s="1" t="s">
        <v>1479</v>
      </c>
      <c r="B15843" s="1">
        <v>4.0</v>
      </c>
      <c r="C15843" s="1" t="s">
        <v>33366</v>
      </c>
      <c r="D15843" s="1" t="s">
        <v>33367</v>
      </c>
      <c r="E15843" s="1" t="s">
        <v>10</v>
      </c>
      <c r="F15843" s="1" t="s">
        <v>11</v>
      </c>
      <c r="G15843" s="1" t="str">
        <f>IFERROR(__xludf.DUMMYFUNCTION("GOOGLETRANSLATE(D15843,""fr"",""en"")"),"#VALUE!")</f>
        <v>#VALUE!</v>
      </c>
    </row>
    <row r="15844" ht="15.75" customHeight="1">
      <c r="A15844" s="1" t="s">
        <v>4123</v>
      </c>
      <c r="B15844" s="1">
        <v>3.0</v>
      </c>
      <c r="C15844" s="1" t="s">
        <v>33368</v>
      </c>
      <c r="D15844" s="1" t="s">
        <v>33369</v>
      </c>
      <c r="E15844" s="1" t="s">
        <v>21</v>
      </c>
      <c r="F15844" s="1" t="s">
        <v>11</v>
      </c>
      <c r="G15844" s="1" t="str">
        <f>IFERROR(__xludf.DUMMYFUNCTION("GOOGLETRANSLATE(D15844,""fr"",""en"")"),"#VALUE!")</f>
        <v>#VALUE!</v>
      </c>
    </row>
    <row r="15845" ht="15.75" customHeight="1">
      <c r="A15845" s="1" t="s">
        <v>332</v>
      </c>
      <c r="B15845" s="1">
        <v>3.0</v>
      </c>
      <c r="C15845" s="1" t="s">
        <v>33370</v>
      </c>
      <c r="D15845" s="1" t="s">
        <v>33371</v>
      </c>
      <c r="E15845" s="1" t="s">
        <v>10</v>
      </c>
      <c r="F15845" s="1" t="s">
        <v>11</v>
      </c>
      <c r="G15845" s="1" t="str">
        <f>IFERROR(__xludf.DUMMYFUNCTION("GOOGLETRANSLATE(D15845,""fr"",""en"")"),"#VALUE!")</f>
        <v>#VALUE!</v>
      </c>
    </row>
    <row r="15846" ht="15.75" customHeight="1">
      <c r="A15846" s="1" t="s">
        <v>138</v>
      </c>
      <c r="B15846" s="1">
        <v>4.0</v>
      </c>
      <c r="C15846" s="1" t="s">
        <v>33372</v>
      </c>
      <c r="D15846" s="1" t="s">
        <v>33373</v>
      </c>
      <c r="E15846" s="1" t="s">
        <v>21</v>
      </c>
      <c r="F15846" s="1" t="s">
        <v>11</v>
      </c>
      <c r="G15846" s="1" t="str">
        <f>IFERROR(__xludf.DUMMYFUNCTION("GOOGLETRANSLATE(D15846,""fr"",""en"")"),"#VALUE!")</f>
        <v>#VALUE!</v>
      </c>
    </row>
    <row r="15847" ht="15.75" customHeight="1">
      <c r="A15847" s="1" t="s">
        <v>1617</v>
      </c>
      <c r="B15847" s="1">
        <v>1.0</v>
      </c>
      <c r="C15847" s="1" t="s">
        <v>33374</v>
      </c>
      <c r="D15847" s="1" t="s">
        <v>480</v>
      </c>
      <c r="E15847" s="1" t="s">
        <v>273</v>
      </c>
      <c r="F15847" s="1" t="s">
        <v>110</v>
      </c>
      <c r="G15847" s="1" t="str">
        <f>IFERROR(__xludf.DUMMYFUNCTION("GOOGLETRANSLATE(D15847,""fr"",""en"")"),"#VALUE!")</f>
        <v>#VALUE!</v>
      </c>
    </row>
    <row r="15848" ht="15.75" customHeight="1">
      <c r="A15848" s="1" t="s">
        <v>1604</v>
      </c>
      <c r="B15848" s="1">
        <v>1.0</v>
      </c>
      <c r="C15848" s="1" t="s">
        <v>33375</v>
      </c>
      <c r="D15848" s="1" t="s">
        <v>33376</v>
      </c>
      <c r="E15848" s="1" t="s">
        <v>273</v>
      </c>
      <c r="F15848" s="1" t="s">
        <v>11</v>
      </c>
      <c r="G15848" s="1" t="str">
        <f>IFERROR(__xludf.DUMMYFUNCTION("GOOGLETRANSLATE(D15848,""fr"",""en"")"),"#VALUE!")</f>
        <v>#VALUE!</v>
      </c>
    </row>
    <row r="15849" ht="15.75" customHeight="1">
      <c r="A15849" s="1" t="s">
        <v>4832</v>
      </c>
      <c r="B15849" s="1">
        <v>5.0</v>
      </c>
      <c r="C15849" s="1" t="s">
        <v>33377</v>
      </c>
      <c r="D15849" s="1" t="s">
        <v>33378</v>
      </c>
      <c r="E15849" s="1" t="s">
        <v>21</v>
      </c>
      <c r="F15849" s="1" t="s">
        <v>11</v>
      </c>
      <c r="G15849" s="1" t="str">
        <f>IFERROR(__xludf.DUMMYFUNCTION("GOOGLETRANSLATE(D15849,""fr"",""en"")"),"#VALUE!")</f>
        <v>#VALUE!</v>
      </c>
    </row>
    <row r="15850" ht="15.75" customHeight="1">
      <c r="A15850" s="1" t="s">
        <v>1421</v>
      </c>
      <c r="B15850" s="1">
        <v>5.0</v>
      </c>
      <c r="C15850" s="1" t="s">
        <v>33379</v>
      </c>
      <c r="D15850" s="1" t="s">
        <v>33380</v>
      </c>
      <c r="E15850" s="1" t="s">
        <v>109</v>
      </c>
      <c r="F15850" s="1" t="s">
        <v>11</v>
      </c>
      <c r="G15850" s="1" t="str">
        <f>IFERROR(__xludf.DUMMYFUNCTION("GOOGLETRANSLATE(D15850,""fr"",""en"")"),"#VALUE!")</f>
        <v>#VALUE!</v>
      </c>
    </row>
    <row r="15851" ht="15.75" customHeight="1">
      <c r="A15851" s="1" t="s">
        <v>9076</v>
      </c>
      <c r="B15851" s="1">
        <v>2.0</v>
      </c>
      <c r="C15851" s="1" t="s">
        <v>33381</v>
      </c>
      <c r="D15851" s="1" t="s">
        <v>33382</v>
      </c>
      <c r="E15851" s="1" t="s">
        <v>65</v>
      </c>
      <c r="F15851" s="1" t="s">
        <v>66</v>
      </c>
      <c r="G15851" s="1" t="str">
        <f>IFERROR(__xludf.DUMMYFUNCTION("GOOGLETRANSLATE(D15851,""fr"",""en"")"),"#VALUE!")</f>
        <v>#VALUE!</v>
      </c>
    </row>
    <row r="15852" ht="15.75" customHeight="1">
      <c r="A15852" s="1" t="s">
        <v>2240</v>
      </c>
      <c r="B15852" s="1">
        <v>1.0</v>
      </c>
      <c r="C15852" s="1" t="s">
        <v>33383</v>
      </c>
      <c r="D15852" s="1" t="s">
        <v>33384</v>
      </c>
      <c r="E15852" s="1" t="s">
        <v>1192</v>
      </c>
      <c r="F15852" s="1" t="s">
        <v>110</v>
      </c>
      <c r="G15852" s="1" t="str">
        <f>IFERROR(__xludf.DUMMYFUNCTION("GOOGLETRANSLATE(D15852,""fr"",""en"")"),"#VALUE!")</f>
        <v>#VALUE!</v>
      </c>
    </row>
    <row r="15853" ht="15.75" customHeight="1">
      <c r="A15853" s="1" t="s">
        <v>281</v>
      </c>
      <c r="B15853" s="1">
        <v>1.0</v>
      </c>
      <c r="C15853" s="1" t="s">
        <v>33385</v>
      </c>
      <c r="D15853" s="1" t="s">
        <v>33386</v>
      </c>
      <c r="E15853" s="1" t="s">
        <v>29</v>
      </c>
      <c r="F15853" s="1" t="s">
        <v>30</v>
      </c>
      <c r="G15853" s="1" t="str">
        <f>IFERROR(__xludf.DUMMYFUNCTION("GOOGLETRANSLATE(D15853,""fr"",""en"")"),"#VALUE!")</f>
        <v>#VALUE!</v>
      </c>
    </row>
    <row r="15854" ht="15.75" customHeight="1">
      <c r="A15854" s="1" t="s">
        <v>1690</v>
      </c>
      <c r="B15854" s="1">
        <v>2.0</v>
      </c>
      <c r="C15854" s="1" t="s">
        <v>33387</v>
      </c>
      <c r="D15854" s="1" t="s">
        <v>33388</v>
      </c>
      <c r="E15854" s="1" t="s">
        <v>10</v>
      </c>
      <c r="F15854" s="1" t="s">
        <v>11</v>
      </c>
      <c r="G15854" s="1" t="str">
        <f>IFERROR(__xludf.DUMMYFUNCTION("GOOGLETRANSLATE(D15854,""fr"",""en"")"),"#VALUE!")</f>
        <v>#VALUE!</v>
      </c>
    </row>
    <row r="15855" ht="15.75" customHeight="1">
      <c r="A15855" s="1" t="s">
        <v>656</v>
      </c>
      <c r="B15855" s="1">
        <v>1.0</v>
      </c>
      <c r="C15855" s="1" t="s">
        <v>33389</v>
      </c>
      <c r="D15855" s="1" t="s">
        <v>33390</v>
      </c>
      <c r="E15855" s="1" t="s">
        <v>34</v>
      </c>
      <c r="F15855" s="1" t="s">
        <v>30</v>
      </c>
      <c r="G15855" s="1" t="str">
        <f>IFERROR(__xludf.DUMMYFUNCTION("GOOGLETRANSLATE(D15855,""fr"",""en"")"),"#VALUE!")</f>
        <v>#VALUE!</v>
      </c>
    </row>
    <row r="15856" ht="15.75" customHeight="1">
      <c r="A15856" s="1" t="s">
        <v>2343</v>
      </c>
      <c r="B15856" s="1">
        <v>5.0</v>
      </c>
      <c r="C15856" s="1" t="s">
        <v>33391</v>
      </c>
      <c r="D15856" s="1" t="s">
        <v>33392</v>
      </c>
      <c r="E15856" s="1" t="s">
        <v>10</v>
      </c>
      <c r="F15856" s="1" t="s">
        <v>11</v>
      </c>
      <c r="G15856" s="1" t="str">
        <f>IFERROR(__xludf.DUMMYFUNCTION("GOOGLETRANSLATE(D15856,""fr"",""en"")"),"#VALUE!")</f>
        <v>#VALUE!</v>
      </c>
    </row>
    <row r="15857" ht="15.75" customHeight="1">
      <c r="A15857" s="1" t="s">
        <v>255</v>
      </c>
      <c r="B15857" s="1">
        <v>1.0</v>
      </c>
      <c r="C15857" s="1" t="s">
        <v>33393</v>
      </c>
      <c r="D15857" s="1" t="s">
        <v>33394</v>
      </c>
      <c r="E15857" s="1" t="s">
        <v>280</v>
      </c>
      <c r="F15857" s="1" t="s">
        <v>11</v>
      </c>
      <c r="G15857" s="1" t="str">
        <f>IFERROR(__xludf.DUMMYFUNCTION("GOOGLETRANSLATE(D15857,""fr"",""en"")"),"#VALUE!")</f>
        <v>#VALUE!</v>
      </c>
    </row>
    <row r="15858" ht="15.75" customHeight="1">
      <c r="A15858" s="1" t="s">
        <v>3330</v>
      </c>
      <c r="B15858" s="1">
        <v>1.0</v>
      </c>
      <c r="C15858" s="1" t="s">
        <v>33395</v>
      </c>
      <c r="D15858" s="1" t="s">
        <v>33396</v>
      </c>
      <c r="E15858" s="1" t="s">
        <v>10</v>
      </c>
      <c r="F15858" s="1" t="s">
        <v>11</v>
      </c>
      <c r="G15858" s="1" t="str">
        <f>IFERROR(__xludf.DUMMYFUNCTION("GOOGLETRANSLATE(D15858,""fr"",""en"")"),"#VALUE!")</f>
        <v>#VALUE!</v>
      </c>
    </row>
    <row r="15859" ht="15.75" customHeight="1">
      <c r="A15859" s="1" t="s">
        <v>100</v>
      </c>
      <c r="B15859" s="1">
        <v>2.0</v>
      </c>
      <c r="C15859" s="1" t="s">
        <v>33397</v>
      </c>
      <c r="D15859" s="1" t="s">
        <v>33398</v>
      </c>
      <c r="E15859" s="1" t="s">
        <v>827</v>
      </c>
      <c r="F15859" s="1" t="s">
        <v>39</v>
      </c>
      <c r="G15859" s="1" t="str">
        <f>IFERROR(__xludf.DUMMYFUNCTION("GOOGLETRANSLATE(D15859,""fr"",""en"")"),"#VALUE!")</f>
        <v>#VALUE!</v>
      </c>
    </row>
    <row r="15860" ht="15.75" customHeight="1">
      <c r="A15860" s="1" t="s">
        <v>777</v>
      </c>
      <c r="B15860" s="1">
        <v>4.0</v>
      </c>
      <c r="C15860" s="1" t="s">
        <v>33399</v>
      </c>
      <c r="D15860" s="1" t="s">
        <v>33400</v>
      </c>
      <c r="E15860" s="1" t="s">
        <v>21</v>
      </c>
      <c r="F15860" s="1" t="s">
        <v>11</v>
      </c>
      <c r="G15860" s="1" t="str">
        <f>IFERROR(__xludf.DUMMYFUNCTION("GOOGLETRANSLATE(D15860,""fr"",""en"")"),"#VALUE!")</f>
        <v>#VALUE!</v>
      </c>
    </row>
    <row r="15861" ht="15.75" customHeight="1">
      <c r="A15861" s="1" t="s">
        <v>1259</v>
      </c>
      <c r="B15861" s="1">
        <v>5.0</v>
      </c>
      <c r="C15861" s="1" t="s">
        <v>33401</v>
      </c>
      <c r="D15861" s="1" t="s">
        <v>33402</v>
      </c>
      <c r="E15861" s="1" t="s">
        <v>29</v>
      </c>
      <c r="F15861" s="1" t="s">
        <v>30</v>
      </c>
      <c r="G15861" s="1" t="str">
        <f>IFERROR(__xludf.DUMMYFUNCTION("GOOGLETRANSLATE(D15861,""fr"",""en"")"),"#VALUE!")</f>
        <v>#VALUE!</v>
      </c>
    </row>
    <row r="15862" ht="15.75" customHeight="1">
      <c r="A15862" s="1" t="s">
        <v>936</v>
      </c>
      <c r="B15862" s="1">
        <v>3.0</v>
      </c>
      <c r="C15862" s="1" t="s">
        <v>33403</v>
      </c>
      <c r="D15862" s="1" t="s">
        <v>33404</v>
      </c>
      <c r="E15862" s="1" t="s">
        <v>10</v>
      </c>
      <c r="F15862" s="1" t="s">
        <v>11</v>
      </c>
      <c r="G15862" s="1" t="str">
        <f>IFERROR(__xludf.DUMMYFUNCTION("GOOGLETRANSLATE(D15862,""fr"",""en"")"),"Easy to subscribe. Adding the basic insurance packs quickly inflates the bill, ultimately it is not so inexpensive. For my car which does not move from the parking lot 80% of the year, it remains something suitable and adequate.")</f>
        <v>Easy to subscribe. Adding the basic insurance packs quickly inflates the bill, ultimately it is not so inexpensive. For my car which does not move from the parking lot 80% of the year, it remains something suitable and adequate.</v>
      </c>
    </row>
    <row r="15863" ht="15.75" customHeight="1">
      <c r="A15863" s="1" t="s">
        <v>3445</v>
      </c>
      <c r="B15863" s="1">
        <v>1.0</v>
      </c>
      <c r="C15863" s="1" t="s">
        <v>33405</v>
      </c>
      <c r="D15863" s="1" t="s">
        <v>33406</v>
      </c>
      <c r="E15863" s="1" t="s">
        <v>34</v>
      </c>
      <c r="F15863" s="1" t="s">
        <v>84</v>
      </c>
      <c r="G15863" s="1" t="str">
        <f>IFERROR(__xludf.DUMMYFUNCTION("GOOGLETRANSLATE(D15863,""fr"",""en"")"),"#VALUE!")</f>
        <v>#VALUE!</v>
      </c>
    </row>
    <row r="15864" ht="15.75" customHeight="1">
      <c r="A15864" s="1" t="s">
        <v>4807</v>
      </c>
      <c r="B15864" s="1">
        <v>2.0</v>
      </c>
      <c r="C15864" s="1" t="s">
        <v>33407</v>
      </c>
      <c r="D15864" s="1" t="s">
        <v>33408</v>
      </c>
      <c r="E15864" s="1" t="s">
        <v>10</v>
      </c>
      <c r="F15864" s="1" t="s">
        <v>11</v>
      </c>
      <c r="G15864" s="1" t="str">
        <f>IFERROR(__xludf.DUMMYFUNCTION("GOOGLETRANSLATE(D15864,""fr"",""en"")"),"#VALUE!")</f>
        <v>#VALUE!</v>
      </c>
    </row>
    <row r="15865" ht="15.75" customHeight="1">
      <c r="A15865" s="1" t="s">
        <v>173</v>
      </c>
      <c r="B15865" s="1">
        <v>2.0</v>
      </c>
      <c r="C15865" s="1" t="s">
        <v>33409</v>
      </c>
      <c r="D15865" s="1" t="s">
        <v>33410</v>
      </c>
      <c r="E15865" s="1" t="s">
        <v>29</v>
      </c>
      <c r="F15865" s="1" t="s">
        <v>30</v>
      </c>
      <c r="G15865" s="1" t="str">
        <f>IFERROR(__xludf.DUMMYFUNCTION("GOOGLETRANSLATE(D15865,""fr"",""en"")"),"#VALUE!")</f>
        <v>#VALUE!</v>
      </c>
    </row>
    <row r="15866" ht="15.75" customHeight="1">
      <c r="A15866" s="1" t="s">
        <v>4688</v>
      </c>
      <c r="B15866" s="1">
        <v>1.0</v>
      </c>
      <c r="C15866" s="1" t="s">
        <v>33411</v>
      </c>
      <c r="D15866" s="1" t="s">
        <v>33412</v>
      </c>
      <c r="E15866" s="1" t="s">
        <v>34</v>
      </c>
      <c r="F15866" s="1" t="s">
        <v>84</v>
      </c>
      <c r="G15866" s="1" t="str">
        <f>IFERROR(__xludf.DUMMYFUNCTION("GOOGLETRANSLATE(D15866,""fr"",""en"")"),"#VALUE!")</f>
        <v>#VALUE!</v>
      </c>
    </row>
    <row r="15867" ht="15.75" customHeight="1">
      <c r="A15867" s="1" t="s">
        <v>1581</v>
      </c>
      <c r="B15867" s="1">
        <v>4.0</v>
      </c>
      <c r="C15867" s="1" t="s">
        <v>33413</v>
      </c>
      <c r="D15867" s="1" t="s">
        <v>33414</v>
      </c>
      <c r="E15867" s="1" t="s">
        <v>614</v>
      </c>
      <c r="F15867" s="1" t="s">
        <v>30</v>
      </c>
      <c r="G15867" s="1" t="str">
        <f>IFERROR(__xludf.DUMMYFUNCTION("GOOGLETRANSLATE(D15867,""fr"",""en"")"),"#VALUE!")</f>
        <v>#VALUE!</v>
      </c>
    </row>
    <row r="15868" ht="15.75" customHeight="1">
      <c r="A15868" s="1" t="s">
        <v>2363</v>
      </c>
      <c r="B15868" s="1">
        <v>5.0</v>
      </c>
      <c r="C15868" s="1" t="s">
        <v>33415</v>
      </c>
      <c r="D15868" s="1" t="s">
        <v>33416</v>
      </c>
      <c r="E15868" s="1" t="s">
        <v>21</v>
      </c>
      <c r="F15868" s="1" t="s">
        <v>11</v>
      </c>
      <c r="G15868" s="1" t="str">
        <f>IFERROR(__xludf.DUMMYFUNCTION("GOOGLETRANSLATE(D15868,""fr"",""en"")"),"#VALUE!")</f>
        <v>#VALUE!</v>
      </c>
    </row>
    <row r="15869" ht="15.75" customHeight="1">
      <c r="A15869" s="1" t="s">
        <v>8643</v>
      </c>
      <c r="B15869" s="1">
        <v>1.0</v>
      </c>
      <c r="C15869" s="1" t="s">
        <v>33417</v>
      </c>
      <c r="D15869" s="1" t="s">
        <v>33418</v>
      </c>
      <c r="E15869" s="1" t="s">
        <v>575</v>
      </c>
      <c r="F15869" s="1" t="s">
        <v>84</v>
      </c>
      <c r="G15869" s="1" t="str">
        <f>IFERROR(__xludf.DUMMYFUNCTION("GOOGLETRANSLATE(D15869,""fr"",""en"")"),"#VALUE!")</f>
        <v>#VALUE!</v>
      </c>
    </row>
    <row r="15870" ht="15.75" customHeight="1">
      <c r="A15870" s="1" t="s">
        <v>4544</v>
      </c>
      <c r="B15870" s="1">
        <v>2.0</v>
      </c>
      <c r="C15870" s="1" t="s">
        <v>33419</v>
      </c>
      <c r="D15870" s="1" t="s">
        <v>33420</v>
      </c>
      <c r="E15870" s="1" t="s">
        <v>10</v>
      </c>
      <c r="F15870" s="1" t="s">
        <v>11</v>
      </c>
      <c r="G15870" s="1" t="str">
        <f>IFERROR(__xludf.DUMMYFUNCTION("GOOGLETRANSLATE(D15870,""fr"",""en"")"),"#VALUE!")</f>
        <v>#VALUE!</v>
      </c>
    </row>
    <row r="15871" ht="15.75" customHeight="1">
      <c r="A15871" s="1" t="s">
        <v>4432</v>
      </c>
      <c r="B15871" s="1">
        <v>1.0</v>
      </c>
      <c r="C15871" s="1" t="s">
        <v>33421</v>
      </c>
      <c r="D15871" s="1" t="s">
        <v>33422</v>
      </c>
      <c r="E15871" s="1" t="s">
        <v>34</v>
      </c>
      <c r="F15871" s="1" t="s">
        <v>5982</v>
      </c>
      <c r="G15871" s="1" t="str">
        <f>IFERROR(__xludf.DUMMYFUNCTION("GOOGLETRANSLATE(D15871,""fr"",""en"")"),"#VALUE!")</f>
        <v>#VALUE!</v>
      </c>
    </row>
    <row r="15872" ht="15.75" customHeight="1">
      <c r="A15872" s="1" t="s">
        <v>643</v>
      </c>
      <c r="B15872" s="1">
        <v>3.0</v>
      </c>
      <c r="C15872" s="1" t="s">
        <v>33423</v>
      </c>
      <c r="D15872" s="1" t="s">
        <v>33424</v>
      </c>
      <c r="E15872" s="1" t="s">
        <v>10</v>
      </c>
      <c r="F15872" s="1" t="s">
        <v>11</v>
      </c>
      <c r="G15872" s="1" t="str">
        <f>IFERROR(__xludf.DUMMYFUNCTION("GOOGLETRANSLATE(D15872,""fr"",""en"")"),"#VALUE!")</f>
        <v>#VALUE!</v>
      </c>
    </row>
    <row r="15873" ht="15.75" customHeight="1">
      <c r="A15873" s="1" t="s">
        <v>1358</v>
      </c>
      <c r="B15873" s="1">
        <v>1.0</v>
      </c>
      <c r="C15873" s="1" t="s">
        <v>33425</v>
      </c>
      <c r="D15873" s="1" t="s">
        <v>33426</v>
      </c>
      <c r="E15873" s="1" t="s">
        <v>10</v>
      </c>
      <c r="F15873" s="1" t="s">
        <v>11</v>
      </c>
      <c r="G15873" s="1" t="str">
        <f>IFERROR(__xludf.DUMMYFUNCTION("GOOGLETRANSLATE(D15873,""fr"",""en"")"),"#VALUE!")</f>
        <v>#VALUE!</v>
      </c>
    </row>
    <row r="15874" ht="15.75" customHeight="1">
      <c r="A15874" s="1" t="s">
        <v>9902</v>
      </c>
      <c r="B15874" s="1">
        <v>2.0</v>
      </c>
      <c r="C15874" s="1" t="s">
        <v>33427</v>
      </c>
      <c r="D15874" s="1" t="s">
        <v>33428</v>
      </c>
      <c r="E15874" s="1" t="s">
        <v>34</v>
      </c>
      <c r="F15874" s="1" t="s">
        <v>84</v>
      </c>
      <c r="G15874" s="1" t="str">
        <f>IFERROR(__xludf.DUMMYFUNCTION("GOOGLETRANSLATE(D15874,""fr"",""en"")"),"#VALUE!")</f>
        <v>#VALUE!</v>
      </c>
    </row>
    <row r="15875" ht="15.75" customHeight="1">
      <c r="A15875" s="1" t="s">
        <v>8508</v>
      </c>
      <c r="B15875" s="1">
        <v>1.0</v>
      </c>
      <c r="C15875" s="1" t="s">
        <v>33429</v>
      </c>
      <c r="D15875" s="1" t="s">
        <v>33430</v>
      </c>
      <c r="E15875" s="1" t="s">
        <v>1192</v>
      </c>
      <c r="F15875" s="1" t="s">
        <v>110</v>
      </c>
      <c r="G15875" s="1" t="str">
        <f>IFERROR(__xludf.DUMMYFUNCTION("GOOGLETRANSLATE(D15875,""fr"",""en"")"),"Unreachable interlocutor after a flight in a house. ACM wants to know nothing while papers provided. Injustable by such. No reimbursement for flight.")</f>
        <v>Unreachable interlocutor after a flight in a house. ACM wants to know nothing while papers provided. Injustable by such. No reimbursement for flight.</v>
      </c>
    </row>
    <row r="15876" ht="15.75" customHeight="1">
      <c r="A15876" s="1" t="s">
        <v>783</v>
      </c>
      <c r="B15876" s="1">
        <v>1.0</v>
      </c>
      <c r="C15876" s="1" t="s">
        <v>33431</v>
      </c>
      <c r="D15876" s="1" t="s">
        <v>33432</v>
      </c>
      <c r="E15876" s="1" t="s">
        <v>296</v>
      </c>
      <c r="F15876" s="1" t="s">
        <v>11</v>
      </c>
      <c r="G15876" s="1" t="str">
        <f>IFERROR(__xludf.DUMMYFUNCTION("GOOGLETRANSLATE(D15876,""fr"",""en"")"),"#VALUE!")</f>
        <v>#VALUE!</v>
      </c>
    </row>
    <row r="15877" ht="15.75" customHeight="1">
      <c r="A15877" s="1" t="s">
        <v>729</v>
      </c>
      <c r="B15877" s="1">
        <v>4.0</v>
      </c>
      <c r="C15877" s="1" t="s">
        <v>33433</v>
      </c>
      <c r="D15877" s="1" t="s">
        <v>33434</v>
      </c>
      <c r="E15877" s="1" t="s">
        <v>29</v>
      </c>
      <c r="F15877" s="1" t="s">
        <v>30</v>
      </c>
      <c r="G15877" s="1" t="str">
        <f>IFERROR(__xludf.DUMMYFUNCTION("GOOGLETRANSLATE(D15877,""fr"",""en"")"),"#VALUE!")</f>
        <v>#VALUE!</v>
      </c>
    </row>
    <row r="15878" ht="15.75" customHeight="1">
      <c r="A15878" s="1" t="s">
        <v>2801</v>
      </c>
      <c r="B15878" s="1">
        <v>1.0</v>
      </c>
      <c r="C15878" s="1" t="s">
        <v>33435</v>
      </c>
      <c r="D15878" s="1" t="s">
        <v>33436</v>
      </c>
      <c r="E15878" s="1" t="s">
        <v>109</v>
      </c>
      <c r="F15878" s="1" t="s">
        <v>11</v>
      </c>
      <c r="G15878" s="1" t="str">
        <f>IFERROR(__xludf.DUMMYFUNCTION("GOOGLETRANSLATE(D15878,""fr"",""en"")"),"#VALUE!")</f>
        <v>#VALUE!</v>
      </c>
    </row>
    <row r="15879" ht="15.75" customHeight="1">
      <c r="A15879" s="1" t="s">
        <v>6576</v>
      </c>
      <c r="B15879" s="1">
        <v>3.0</v>
      </c>
      <c r="C15879" s="1" t="s">
        <v>33437</v>
      </c>
      <c r="D15879" s="1" t="s">
        <v>33438</v>
      </c>
      <c r="E15879" s="1" t="s">
        <v>10</v>
      </c>
      <c r="F15879" s="1" t="s">
        <v>110</v>
      </c>
      <c r="G15879" s="1" t="str">
        <f>IFERROR(__xludf.DUMMYFUNCTION("GOOGLETRANSLATE(D15879,""fr"",""en"")"),"#VALUE!")</f>
        <v>#VALUE!</v>
      </c>
    </row>
    <row r="15880" ht="15.75" customHeight="1">
      <c r="A15880" s="1" t="s">
        <v>1699</v>
      </c>
      <c r="B15880" s="1">
        <v>4.0</v>
      </c>
      <c r="C15880" s="1" t="s">
        <v>33439</v>
      </c>
      <c r="D15880" s="1" t="s">
        <v>33440</v>
      </c>
      <c r="E15880" s="1" t="s">
        <v>10</v>
      </c>
      <c r="F15880" s="1" t="s">
        <v>11</v>
      </c>
      <c r="G15880" s="1" t="str">
        <f>IFERROR(__xludf.DUMMYFUNCTION("GOOGLETRANSLATE(D15880,""fr"",""en"")"),"#VALUE!")</f>
        <v>#VALUE!</v>
      </c>
    </row>
    <row r="15881" ht="15.75" customHeight="1">
      <c r="A15881" s="1" t="s">
        <v>1838</v>
      </c>
      <c r="B15881" s="1">
        <v>1.0</v>
      </c>
      <c r="C15881" s="1" t="s">
        <v>33441</v>
      </c>
      <c r="D15881" s="1" t="s">
        <v>33442</v>
      </c>
      <c r="E15881" s="1" t="s">
        <v>373</v>
      </c>
      <c r="F15881" s="1" t="s">
        <v>30</v>
      </c>
      <c r="G15881" s="1" t="str">
        <f>IFERROR(__xludf.DUMMYFUNCTION("GOOGLETRANSLATE(D15881,""fr"",""en"")"),"#VALUE!")</f>
        <v>#VALUE!</v>
      </c>
    </row>
    <row r="15882" ht="15.75" customHeight="1">
      <c r="A15882" s="1" t="s">
        <v>170</v>
      </c>
      <c r="B15882" s="1">
        <v>4.0</v>
      </c>
      <c r="C15882" s="1" t="s">
        <v>33443</v>
      </c>
      <c r="D15882" s="1" t="s">
        <v>33444</v>
      </c>
      <c r="E15882" s="1" t="s">
        <v>10</v>
      </c>
      <c r="F15882" s="1" t="s">
        <v>11</v>
      </c>
      <c r="G15882" s="1" t="str">
        <f>IFERROR(__xludf.DUMMYFUNCTION("GOOGLETRANSLATE(D15882,""fr"",""en"")"),"#VALUE!")</f>
        <v>#VALUE!</v>
      </c>
    </row>
    <row r="15883" ht="15.75" customHeight="1">
      <c r="A15883" s="1" t="s">
        <v>6859</v>
      </c>
      <c r="B15883" s="1">
        <v>3.0</v>
      </c>
      <c r="C15883" s="1" t="s">
        <v>33445</v>
      </c>
      <c r="D15883" s="1" t="s">
        <v>33446</v>
      </c>
      <c r="E15883" s="1" t="s">
        <v>10</v>
      </c>
      <c r="F15883" s="1" t="s">
        <v>11</v>
      </c>
      <c r="G15883" s="1" t="str">
        <f>IFERROR(__xludf.DUMMYFUNCTION("GOOGLETRANSLATE(D15883,""fr"",""en"")"),"#VALUE!")</f>
        <v>#VALUE!</v>
      </c>
    </row>
    <row r="15884" ht="15.75" customHeight="1">
      <c r="A15884" s="1" t="s">
        <v>4907</v>
      </c>
      <c r="B15884" s="1">
        <v>1.0</v>
      </c>
      <c r="C15884" s="1" t="s">
        <v>33447</v>
      </c>
      <c r="D15884" s="1" t="s">
        <v>33448</v>
      </c>
      <c r="E15884" s="1" t="s">
        <v>47</v>
      </c>
      <c r="F15884" s="1" t="s">
        <v>48</v>
      </c>
      <c r="G15884" s="1" t="str">
        <f>IFERROR(__xludf.DUMMYFUNCTION("GOOGLETRANSLATE(D15884,""fr"",""en"")"),"#VALUE!")</f>
        <v>#VALUE!</v>
      </c>
    </row>
    <row r="15885" ht="15.75" customHeight="1">
      <c r="A15885" s="1" t="s">
        <v>597</v>
      </c>
      <c r="B15885" s="1">
        <v>1.0</v>
      </c>
      <c r="C15885" s="1" t="s">
        <v>33449</v>
      </c>
      <c r="D15885" s="1" t="s">
        <v>33450</v>
      </c>
      <c r="E15885" s="1" t="s">
        <v>169</v>
      </c>
      <c r="F15885" s="1" t="s">
        <v>11</v>
      </c>
      <c r="G15885" s="1" t="str">
        <f>IFERROR(__xludf.DUMMYFUNCTION("GOOGLETRANSLATE(D15885,""fr"",""en"")"),"#VALUE!")</f>
        <v>#VALUE!</v>
      </c>
    </row>
    <row r="15886" ht="15.75" customHeight="1">
      <c r="A15886" s="1" t="s">
        <v>2911</v>
      </c>
      <c r="B15886" s="1">
        <v>5.0</v>
      </c>
      <c r="C15886" s="1" t="s">
        <v>33451</v>
      </c>
      <c r="D15886" s="1" t="s">
        <v>33452</v>
      </c>
      <c r="E15886" s="1" t="s">
        <v>10</v>
      </c>
      <c r="F15886" s="1" t="s">
        <v>11</v>
      </c>
      <c r="G15886" s="1" t="str">
        <f>IFERROR(__xludf.DUMMYFUNCTION("GOOGLETRANSLATE(D15886,""fr"",""en"")"),"#VALUE!")</f>
        <v>#VALUE!</v>
      </c>
    </row>
    <row r="15887" ht="15.75" customHeight="1">
      <c r="A15887" s="1" t="s">
        <v>8015</v>
      </c>
      <c r="B15887" s="1">
        <v>2.0</v>
      </c>
      <c r="C15887" s="1" t="s">
        <v>33453</v>
      </c>
      <c r="D15887" s="1" t="s">
        <v>33454</v>
      </c>
      <c r="E15887" s="1" t="s">
        <v>484</v>
      </c>
      <c r="F15887" s="1" t="s">
        <v>30</v>
      </c>
      <c r="G15887" s="1" t="str">
        <f>IFERROR(__xludf.DUMMYFUNCTION("GOOGLETRANSLATE(D15887,""fr"",""en"")"),"#VALUE!")</f>
        <v>#VALUE!</v>
      </c>
    </row>
    <row r="15888" ht="15.75" customHeight="1">
      <c r="A15888" s="1" t="s">
        <v>2006</v>
      </c>
      <c r="B15888" s="1">
        <v>1.0</v>
      </c>
      <c r="C15888" s="1" t="s">
        <v>33455</v>
      </c>
      <c r="D15888" s="1" t="s">
        <v>33456</v>
      </c>
      <c r="E15888" s="1" t="s">
        <v>73</v>
      </c>
      <c r="F15888" s="1" t="s">
        <v>30</v>
      </c>
      <c r="G15888" s="1" t="str">
        <f>IFERROR(__xludf.DUMMYFUNCTION("GOOGLETRANSLATE(D15888,""fr"",""en"")"),"#VALUE!")</f>
        <v>#VALUE!</v>
      </c>
    </row>
    <row r="15889" ht="15.75" customHeight="1">
      <c r="A15889" s="1" t="s">
        <v>3385</v>
      </c>
      <c r="B15889" s="1">
        <v>4.0</v>
      </c>
      <c r="C15889" s="1" t="s">
        <v>33457</v>
      </c>
      <c r="D15889" s="1" t="s">
        <v>33458</v>
      </c>
      <c r="E15889" s="1" t="s">
        <v>21</v>
      </c>
      <c r="F15889" s="1" t="s">
        <v>11</v>
      </c>
      <c r="G15889" s="1" t="str">
        <f>IFERROR(__xludf.DUMMYFUNCTION("GOOGLETRANSLATE(D15889,""fr"",""en"")"),"#VALUE!")</f>
        <v>#VALUE!</v>
      </c>
    </row>
    <row r="15890" ht="15.75" customHeight="1">
      <c r="A15890" s="1" t="s">
        <v>606</v>
      </c>
      <c r="B15890" s="1">
        <v>4.0</v>
      </c>
      <c r="C15890" s="1" t="s">
        <v>33459</v>
      </c>
      <c r="D15890" s="1" t="s">
        <v>33460</v>
      </c>
      <c r="E15890" s="1" t="s">
        <v>10</v>
      </c>
      <c r="F15890" s="1" t="s">
        <v>11</v>
      </c>
      <c r="G15890" s="1" t="str">
        <f>IFERROR(__xludf.DUMMYFUNCTION("GOOGLETRANSLATE(D15890,""fr"",""en"")"),"#VALUE!")</f>
        <v>#VALUE!</v>
      </c>
    </row>
    <row r="15891" ht="15.75" customHeight="1">
      <c r="A15891" s="1" t="s">
        <v>1838</v>
      </c>
      <c r="B15891" s="1">
        <v>2.0</v>
      </c>
      <c r="C15891" s="1" t="s">
        <v>33461</v>
      </c>
      <c r="D15891" s="1" t="s">
        <v>33462</v>
      </c>
      <c r="E15891" s="1" t="s">
        <v>52</v>
      </c>
      <c r="F15891" s="1" t="s">
        <v>11</v>
      </c>
      <c r="G15891" s="1" t="str">
        <f>IFERROR(__xludf.DUMMYFUNCTION("GOOGLETRANSLATE(D15891,""fr"",""en"")"),"#VALUE!")</f>
        <v>#VALUE!</v>
      </c>
    </row>
    <row r="15892" ht="15.75" customHeight="1">
      <c r="A15892" s="1" t="s">
        <v>1375</v>
      </c>
      <c r="B15892" s="1">
        <v>4.0</v>
      </c>
      <c r="C15892" s="1" t="s">
        <v>33463</v>
      </c>
      <c r="D15892" s="1" t="s">
        <v>33464</v>
      </c>
      <c r="E15892" s="1" t="s">
        <v>10</v>
      </c>
      <c r="F15892" s="1" t="s">
        <v>11</v>
      </c>
      <c r="G15892" s="1" t="str">
        <f>IFERROR(__xludf.DUMMYFUNCTION("GOOGLETRANSLATE(D15892,""fr"",""en"")"),"#VALUE!")</f>
        <v>#VALUE!</v>
      </c>
    </row>
    <row r="15893" ht="15.75" customHeight="1">
      <c r="A15893" s="1" t="s">
        <v>8877</v>
      </c>
      <c r="B15893" s="1">
        <v>2.0</v>
      </c>
      <c r="C15893" s="1" t="s">
        <v>33465</v>
      </c>
      <c r="D15893" s="1" t="s">
        <v>33466</v>
      </c>
      <c r="E15893" s="1" t="s">
        <v>125</v>
      </c>
      <c r="F15893" s="1" t="s">
        <v>66</v>
      </c>
      <c r="G15893" s="1" t="str">
        <f>IFERROR(__xludf.DUMMYFUNCTION("GOOGLETRANSLATE(D15893,""fr"",""en"")"),"#VALUE!")</f>
        <v>#VALUE!</v>
      </c>
    </row>
    <row r="15894" ht="15.75" customHeight="1">
      <c r="A15894" s="1" t="s">
        <v>988</v>
      </c>
      <c r="B15894" s="1">
        <v>2.0</v>
      </c>
      <c r="C15894" s="1" t="s">
        <v>33467</v>
      </c>
      <c r="D15894" s="1" t="s">
        <v>33468</v>
      </c>
      <c r="E15894" s="1" t="s">
        <v>21</v>
      </c>
      <c r="F15894" s="1" t="s">
        <v>11</v>
      </c>
      <c r="G15894" s="1" t="str">
        <f>IFERROR(__xludf.DUMMYFUNCTION("GOOGLETRANSLATE(D15894,""fr"",""en"")"),"#VALUE!")</f>
        <v>#VALUE!</v>
      </c>
    </row>
    <row r="15895" ht="15.75" customHeight="1">
      <c r="A15895" s="1" t="s">
        <v>1450</v>
      </c>
      <c r="B15895" s="1">
        <v>2.0</v>
      </c>
      <c r="C15895" s="1" t="s">
        <v>33469</v>
      </c>
      <c r="D15895" s="1" t="s">
        <v>33470</v>
      </c>
      <c r="E15895" s="1" t="s">
        <v>280</v>
      </c>
      <c r="F15895" s="1" t="s">
        <v>11</v>
      </c>
      <c r="G15895" s="1" t="str">
        <f>IFERROR(__xludf.DUMMYFUNCTION("GOOGLETRANSLATE(D15895,""fr"",""en"")"),"#VALUE!")</f>
        <v>#VALUE!</v>
      </c>
    </row>
    <row r="15896" ht="15.75" customHeight="1">
      <c r="A15896" s="1" t="s">
        <v>314</v>
      </c>
      <c r="B15896" s="1">
        <v>5.0</v>
      </c>
      <c r="C15896" s="1" t="s">
        <v>33471</v>
      </c>
      <c r="D15896" s="1" t="s">
        <v>33472</v>
      </c>
      <c r="E15896" s="1" t="s">
        <v>169</v>
      </c>
      <c r="F15896" s="1" t="s">
        <v>11</v>
      </c>
      <c r="G15896" s="1" t="str">
        <f>IFERROR(__xludf.DUMMYFUNCTION("GOOGLETRANSLATE(D15896,""fr"",""en"")"),"#VALUE!")</f>
        <v>#VALUE!</v>
      </c>
    </row>
    <row r="15897" ht="15.75" customHeight="1">
      <c r="A15897" s="1" t="s">
        <v>245</v>
      </c>
      <c r="B15897" s="1">
        <v>1.0</v>
      </c>
      <c r="C15897" s="1" t="s">
        <v>33473</v>
      </c>
      <c r="D15897" s="1" t="s">
        <v>33474</v>
      </c>
      <c r="E15897" s="1" t="s">
        <v>10</v>
      </c>
      <c r="F15897" s="1" t="s">
        <v>11</v>
      </c>
      <c r="G15897" s="1" t="str">
        <f>IFERROR(__xludf.DUMMYFUNCTION("GOOGLETRANSLATE(D15897,""fr"",""en"")"),"#VALUE!")</f>
        <v>#VALUE!</v>
      </c>
    </row>
    <row r="15898" ht="15.75" customHeight="1">
      <c r="A15898" s="1" t="s">
        <v>26359</v>
      </c>
      <c r="B15898" s="1">
        <v>5.0</v>
      </c>
      <c r="C15898" s="1" t="s">
        <v>33475</v>
      </c>
      <c r="D15898" s="1" t="s">
        <v>33476</v>
      </c>
      <c r="E15898" s="1" t="s">
        <v>296</v>
      </c>
      <c r="F15898" s="1" t="s">
        <v>11</v>
      </c>
      <c r="G15898" s="1" t="str">
        <f>IFERROR(__xludf.DUMMYFUNCTION("GOOGLETRANSLATE(D15898,""fr"",""en"")"),"#VALUE!")</f>
        <v>#VALUE!</v>
      </c>
    </row>
    <row r="15899" ht="15.75" customHeight="1">
      <c r="A15899" s="1" t="s">
        <v>1057</v>
      </c>
      <c r="B15899" s="1">
        <v>4.0</v>
      </c>
      <c r="C15899" s="1" t="s">
        <v>33477</v>
      </c>
      <c r="D15899" s="1" t="s">
        <v>33478</v>
      </c>
      <c r="E15899" s="1" t="s">
        <v>29</v>
      </c>
      <c r="F15899" s="1" t="s">
        <v>30</v>
      </c>
      <c r="G15899" s="1" t="str">
        <f>IFERROR(__xludf.DUMMYFUNCTION("GOOGLETRANSLATE(D15899,""fr"",""en"")"),"#VALUE!")</f>
        <v>#VALUE!</v>
      </c>
    </row>
    <row r="15900" ht="15.75" customHeight="1">
      <c r="A15900" s="1" t="s">
        <v>16380</v>
      </c>
      <c r="B15900" s="1">
        <v>2.0</v>
      </c>
      <c r="C15900" s="1" t="s">
        <v>33479</v>
      </c>
      <c r="D15900" s="1" t="s">
        <v>33480</v>
      </c>
      <c r="E15900" s="1" t="s">
        <v>43</v>
      </c>
      <c r="F15900" s="1" t="s">
        <v>30</v>
      </c>
      <c r="G15900" s="1" t="str">
        <f>IFERROR(__xludf.DUMMYFUNCTION("GOOGLETRANSLATE(D15900,""fr"",""en"")"),"#VALUE!")</f>
        <v>#VALUE!</v>
      </c>
    </row>
    <row r="15901" ht="15.75" customHeight="1">
      <c r="A15901" s="1" t="s">
        <v>258</v>
      </c>
      <c r="B15901" s="1">
        <v>1.0</v>
      </c>
      <c r="C15901" s="1" t="s">
        <v>33481</v>
      </c>
      <c r="D15901" s="1" t="s">
        <v>33482</v>
      </c>
      <c r="E15901" s="1" t="s">
        <v>296</v>
      </c>
      <c r="F15901" s="1" t="s">
        <v>11</v>
      </c>
      <c r="G15901" s="1" t="str">
        <f>IFERROR(__xludf.DUMMYFUNCTION("GOOGLETRANSLATE(D15901,""fr"",""en"")"),"#VALUE!")</f>
        <v>#VALUE!</v>
      </c>
    </row>
    <row r="15902" ht="15.75" customHeight="1">
      <c r="A15902" s="1" t="s">
        <v>367</v>
      </c>
      <c r="B15902" s="1">
        <v>3.0</v>
      </c>
      <c r="C15902" s="1" t="s">
        <v>33483</v>
      </c>
      <c r="D15902" s="1" t="s">
        <v>33484</v>
      </c>
      <c r="E15902" s="1" t="s">
        <v>273</v>
      </c>
      <c r="F15902" s="1" t="s">
        <v>11</v>
      </c>
      <c r="G15902" s="1" t="str">
        <f>IFERROR(__xludf.DUMMYFUNCTION("GOOGLETRANSLATE(D15902,""fr"",""en"")"),"#VALUE!")</f>
        <v>#VALUE!</v>
      </c>
    </row>
    <row r="15903" ht="15.75" customHeight="1">
      <c r="A15903" s="1" t="s">
        <v>1879</v>
      </c>
      <c r="B15903" s="1">
        <v>5.0</v>
      </c>
      <c r="C15903" s="1" t="s">
        <v>33485</v>
      </c>
      <c r="D15903" s="1" t="s">
        <v>33486</v>
      </c>
      <c r="E15903" s="1" t="s">
        <v>125</v>
      </c>
      <c r="F15903" s="1" t="s">
        <v>11</v>
      </c>
      <c r="G15903" s="1" t="str">
        <f>IFERROR(__xludf.DUMMYFUNCTION("GOOGLETRANSLATE(D15903,""fr"",""en"")"),"#VALUE!")</f>
        <v>#VALUE!</v>
      </c>
    </row>
    <row r="15904" ht="15.75" customHeight="1">
      <c r="A15904" s="1" t="s">
        <v>408</v>
      </c>
      <c r="B15904" s="1">
        <v>4.0</v>
      </c>
      <c r="C15904" s="1" t="s">
        <v>33487</v>
      </c>
      <c r="D15904" s="1" t="s">
        <v>33488</v>
      </c>
      <c r="E15904" s="1" t="s">
        <v>21</v>
      </c>
      <c r="F15904" s="1" t="s">
        <v>11</v>
      </c>
      <c r="G15904" s="1" t="str">
        <f>IFERROR(__xludf.DUMMYFUNCTION("GOOGLETRANSLATE(D15904,""fr"",""en"")"),"#VALUE!")</f>
        <v>#VALUE!</v>
      </c>
    </row>
    <row r="15905" ht="15.75" customHeight="1">
      <c r="A15905" s="1" t="s">
        <v>4735</v>
      </c>
      <c r="B15905" s="1">
        <v>4.0</v>
      </c>
      <c r="C15905" s="1" t="s">
        <v>33489</v>
      </c>
      <c r="D15905" s="1" t="s">
        <v>33490</v>
      </c>
      <c r="E15905" s="1" t="s">
        <v>21</v>
      </c>
      <c r="F15905" s="1" t="s">
        <v>11</v>
      </c>
      <c r="G15905" s="1" t="str">
        <f>IFERROR(__xludf.DUMMYFUNCTION("GOOGLETRANSLATE(D15905,""fr"",""en"")"),"#VALUE!")</f>
        <v>#VALUE!</v>
      </c>
    </row>
    <row r="15906" ht="15.75" customHeight="1">
      <c r="A15906" s="1" t="s">
        <v>374</v>
      </c>
      <c r="B15906" s="1">
        <v>1.0</v>
      </c>
      <c r="C15906" s="1" t="s">
        <v>33491</v>
      </c>
      <c r="D15906" s="1" t="s">
        <v>33492</v>
      </c>
      <c r="E15906" s="1" t="s">
        <v>292</v>
      </c>
      <c r="F15906" s="1" t="s">
        <v>11</v>
      </c>
      <c r="G15906" s="1" t="str">
        <f>IFERROR(__xludf.DUMMYFUNCTION("GOOGLETRANSLATE(D15906,""fr"",""en"")"),"#VALUE!")</f>
        <v>#VALUE!</v>
      </c>
    </row>
    <row r="15907" ht="15.75" customHeight="1">
      <c r="A15907" s="1" t="s">
        <v>585</v>
      </c>
      <c r="B15907" s="1">
        <v>5.0</v>
      </c>
      <c r="C15907" s="1" t="s">
        <v>33493</v>
      </c>
      <c r="D15907" s="1" t="s">
        <v>33494</v>
      </c>
      <c r="E15907" s="1" t="s">
        <v>10</v>
      </c>
      <c r="F15907" s="1" t="s">
        <v>11</v>
      </c>
      <c r="G15907" s="1" t="str">
        <f>IFERROR(__xludf.DUMMYFUNCTION("GOOGLETRANSLATE(D15907,""fr"",""en"")"),"#VALUE!")</f>
        <v>#VALUE!</v>
      </c>
    </row>
    <row r="15908" ht="15.75" customHeight="1">
      <c r="A15908" s="1" t="s">
        <v>1207</v>
      </c>
      <c r="B15908" s="1">
        <v>5.0</v>
      </c>
      <c r="C15908" s="1" t="s">
        <v>33495</v>
      </c>
      <c r="D15908" s="1" t="s">
        <v>33496</v>
      </c>
      <c r="E15908" s="1" t="s">
        <v>176</v>
      </c>
      <c r="F15908" s="1" t="s">
        <v>66</v>
      </c>
      <c r="G15908" s="1" t="str">
        <f>IFERROR(__xludf.DUMMYFUNCTION("GOOGLETRANSLATE(D15908,""fr"",""en"")"),"#VALUE!")</f>
        <v>#VALUE!</v>
      </c>
    </row>
    <row r="15909" ht="15.75" customHeight="1">
      <c r="A15909" s="1" t="s">
        <v>4100</v>
      </c>
      <c r="B15909" s="1">
        <v>3.0</v>
      </c>
      <c r="C15909" s="1" t="s">
        <v>33497</v>
      </c>
      <c r="D15909" s="1" t="s">
        <v>33498</v>
      </c>
      <c r="E15909" s="1" t="s">
        <v>280</v>
      </c>
      <c r="F15909" s="1" t="s">
        <v>11</v>
      </c>
      <c r="G15909" s="1" t="str">
        <f>IFERROR(__xludf.DUMMYFUNCTION("GOOGLETRANSLATE(D15909,""fr"",""en"")"),"#VALUE!")</f>
        <v>#VALUE!</v>
      </c>
    </row>
    <row r="15910" ht="15.75" customHeight="1">
      <c r="A15910" s="1" t="s">
        <v>606</v>
      </c>
      <c r="B15910" s="1">
        <v>4.0</v>
      </c>
      <c r="C15910" s="1" t="s">
        <v>33499</v>
      </c>
      <c r="D15910" s="1" t="s">
        <v>33500</v>
      </c>
      <c r="E15910" s="1" t="s">
        <v>29</v>
      </c>
      <c r="F15910" s="1" t="s">
        <v>30</v>
      </c>
      <c r="G15910" s="1" t="str">
        <f>IFERROR(__xludf.DUMMYFUNCTION("GOOGLETRANSLATE(D15910,""fr"",""en"")"),"Following my telephone call, I was very well informed. My interlocutor with great courtesy, answered all my questions while specifying what I had to do.")</f>
        <v>Following my telephone call, I was very well informed. My interlocutor with great courtesy, answered all my questions while specifying what I had to do.</v>
      </c>
    </row>
    <row r="15911" ht="15.75" customHeight="1">
      <c r="A15911" s="1" t="s">
        <v>804</v>
      </c>
      <c r="B15911" s="1">
        <v>1.0</v>
      </c>
      <c r="C15911" s="1" t="s">
        <v>33501</v>
      </c>
      <c r="D15911" s="1" t="s">
        <v>33502</v>
      </c>
      <c r="E15911" s="1" t="s">
        <v>34</v>
      </c>
      <c r="F15911" s="1" t="s">
        <v>30</v>
      </c>
      <c r="G15911" s="1" t="str">
        <f>IFERROR(__xludf.DUMMYFUNCTION("GOOGLETRANSLATE(D15911,""fr"",""en"")"),"#VALUE!")</f>
        <v>#VALUE!</v>
      </c>
    </row>
    <row r="15912" ht="15.75" customHeight="1">
      <c r="A15912" s="1" t="s">
        <v>1552</v>
      </c>
      <c r="B15912" s="1">
        <v>1.0</v>
      </c>
      <c r="C15912" s="1" t="s">
        <v>33503</v>
      </c>
      <c r="D15912" s="1" t="s">
        <v>33504</v>
      </c>
      <c r="E15912" s="1" t="s">
        <v>73</v>
      </c>
      <c r="F15912" s="1" t="s">
        <v>30</v>
      </c>
      <c r="G15912" s="1" t="str">
        <f>IFERROR(__xludf.DUMMYFUNCTION("GOOGLETRANSLATE(D15912,""fr"",""en"")"),"#VALUE!")</f>
        <v>#VALUE!</v>
      </c>
    </row>
    <row r="15913" ht="15.75" customHeight="1">
      <c r="A15913" s="1" t="s">
        <v>2106</v>
      </c>
      <c r="B15913" s="1">
        <v>4.0</v>
      </c>
      <c r="C15913" s="1" t="s">
        <v>33505</v>
      </c>
      <c r="D15913" s="1" t="s">
        <v>33506</v>
      </c>
      <c r="E15913" s="1" t="s">
        <v>10</v>
      </c>
      <c r="F15913" s="1" t="s">
        <v>11</v>
      </c>
      <c r="G15913" s="1" t="str">
        <f>IFERROR(__xludf.DUMMYFUNCTION("GOOGLETRANSLATE(D15913,""fr"",""en"")"),"#VALUE!")</f>
        <v>#VALUE!</v>
      </c>
    </row>
    <row r="15914" ht="15.75" customHeight="1">
      <c r="A15914" s="1" t="s">
        <v>4016</v>
      </c>
      <c r="B15914" s="1">
        <v>2.0</v>
      </c>
      <c r="C15914" s="1" t="s">
        <v>33507</v>
      </c>
      <c r="D15914" s="1" t="s">
        <v>33508</v>
      </c>
      <c r="E15914" s="1" t="s">
        <v>10</v>
      </c>
      <c r="F15914" s="1" t="s">
        <v>11</v>
      </c>
      <c r="G15914" s="1" t="str">
        <f>IFERROR(__xludf.DUMMYFUNCTION("GOOGLETRANSLATE(D15914,""fr"",""en"")"),"#VALUE!")</f>
        <v>#VALUE!</v>
      </c>
    </row>
    <row r="15915" ht="15.75" customHeight="1">
      <c r="A15915" s="1" t="s">
        <v>882</v>
      </c>
      <c r="B15915" s="1">
        <v>2.0</v>
      </c>
      <c r="C15915" s="1" t="s">
        <v>33509</v>
      </c>
      <c r="D15915" s="1" t="s">
        <v>33510</v>
      </c>
      <c r="E15915" s="1" t="s">
        <v>103</v>
      </c>
      <c r="F15915" s="1" t="s">
        <v>48</v>
      </c>
      <c r="G15915" s="1" t="str">
        <f>IFERROR(__xludf.DUMMYFUNCTION("GOOGLETRANSLATE(D15915,""fr"",""en"")"),"#VALUE!")</f>
        <v>#VALUE!</v>
      </c>
    </row>
    <row r="15916" ht="15.75" customHeight="1">
      <c r="A15916" s="1" t="s">
        <v>6827</v>
      </c>
      <c r="B15916" s="1">
        <v>1.0</v>
      </c>
      <c r="C15916" s="1" t="s">
        <v>33511</v>
      </c>
      <c r="D15916" s="1" t="s">
        <v>33512</v>
      </c>
      <c r="E15916" s="1" t="s">
        <v>125</v>
      </c>
      <c r="F15916" s="1" t="s">
        <v>11</v>
      </c>
      <c r="G15916" s="1" t="str">
        <f>IFERROR(__xludf.DUMMYFUNCTION("GOOGLETRANSLATE(D15916,""fr"",""en"")"),"#VALUE!")</f>
        <v>#VALUE!</v>
      </c>
    </row>
    <row r="15917" ht="15.75" customHeight="1">
      <c r="A15917" s="1" t="s">
        <v>4849</v>
      </c>
      <c r="B15917" s="1">
        <v>1.0</v>
      </c>
      <c r="C15917" s="1" t="s">
        <v>33513</v>
      </c>
      <c r="D15917" s="1" t="s">
        <v>33514</v>
      </c>
      <c r="E15917" s="1" t="s">
        <v>373</v>
      </c>
      <c r="F15917" s="1" t="s">
        <v>118</v>
      </c>
      <c r="G15917" s="1" t="str">
        <f>IFERROR(__xludf.DUMMYFUNCTION("GOOGLETRANSLATE(D15917,""fr"",""en"")"),"#VALUE!")</f>
        <v>#VALUE!</v>
      </c>
    </row>
    <row r="15918" ht="15.75" customHeight="1">
      <c r="A15918" s="1" t="s">
        <v>974</v>
      </c>
      <c r="B15918" s="1">
        <v>2.0</v>
      </c>
      <c r="C15918" s="1" t="s">
        <v>33515</v>
      </c>
      <c r="D15918" s="1" t="s">
        <v>33516</v>
      </c>
      <c r="E15918" s="1" t="s">
        <v>10</v>
      </c>
      <c r="F15918" s="1" t="s">
        <v>11</v>
      </c>
      <c r="G15918" s="1" t="str">
        <f>IFERROR(__xludf.DUMMYFUNCTION("GOOGLETRANSLATE(D15918,""fr"",""en"")"),"#VALUE!")</f>
        <v>#VALUE!</v>
      </c>
    </row>
    <row r="15919" ht="15.75" customHeight="1">
      <c r="A15919" s="1" t="s">
        <v>1663</v>
      </c>
      <c r="B15919" s="1">
        <v>2.0</v>
      </c>
      <c r="C15919" s="1" t="s">
        <v>33517</v>
      </c>
      <c r="D15919" s="1" t="s">
        <v>33518</v>
      </c>
      <c r="E15919" s="1" t="s">
        <v>10</v>
      </c>
      <c r="F15919" s="1" t="s">
        <v>11</v>
      </c>
      <c r="G15919" s="1" t="str">
        <f>IFERROR(__xludf.DUMMYFUNCTION("GOOGLETRANSLATE(D15919,""fr"",""en"")"),"#VALUE!")</f>
        <v>#VALUE!</v>
      </c>
    </row>
    <row r="15920" ht="15.75" customHeight="1">
      <c r="A15920" s="1" t="s">
        <v>6163</v>
      </c>
      <c r="B15920" s="1">
        <v>1.0</v>
      </c>
      <c r="C15920" s="1" t="s">
        <v>8543</v>
      </c>
      <c r="D15920" s="1" t="s">
        <v>33519</v>
      </c>
      <c r="E15920" s="1" t="s">
        <v>65</v>
      </c>
      <c r="F15920" s="1" t="s">
        <v>66</v>
      </c>
      <c r="G15920" s="1" t="str">
        <f>IFERROR(__xludf.DUMMYFUNCTION("GOOGLETRANSLATE(D15920,""fr"",""en"")"),"#VALUE!")</f>
        <v>#VALUE!</v>
      </c>
    </row>
    <row r="15921" ht="15.75" customHeight="1">
      <c r="A15921" s="1" t="s">
        <v>3813</v>
      </c>
      <c r="B15921" s="1">
        <v>1.0</v>
      </c>
      <c r="C15921" s="1" t="s">
        <v>33520</v>
      </c>
      <c r="D15921" s="1" t="s">
        <v>33521</v>
      </c>
      <c r="E15921" s="1" t="s">
        <v>519</v>
      </c>
      <c r="F15921" s="1" t="s">
        <v>118</v>
      </c>
      <c r="G15921" s="1" t="str">
        <f>IFERROR(__xludf.DUMMYFUNCTION("GOOGLETRANSLATE(D15921,""fr"",""en"")"),"#VALUE!")</f>
        <v>#VALUE!</v>
      </c>
    </row>
    <row r="15922" ht="15.75" customHeight="1">
      <c r="A15922" s="1" t="s">
        <v>3186</v>
      </c>
      <c r="B15922" s="1">
        <v>4.0</v>
      </c>
      <c r="C15922" s="1" t="s">
        <v>33522</v>
      </c>
      <c r="D15922" s="1" t="s">
        <v>33523</v>
      </c>
      <c r="E15922" s="1" t="s">
        <v>10</v>
      </c>
      <c r="F15922" s="1" t="s">
        <v>11</v>
      </c>
      <c r="G15922" s="1" t="str">
        <f>IFERROR(__xludf.DUMMYFUNCTION("GOOGLETRANSLATE(D15922,""fr"",""en"")"),"#VALUE!")</f>
        <v>#VALUE!</v>
      </c>
    </row>
    <row r="15923" ht="15.75" customHeight="1">
      <c r="A15923" s="1" t="s">
        <v>1023</v>
      </c>
      <c r="B15923" s="1">
        <v>4.0</v>
      </c>
      <c r="C15923" s="1" t="s">
        <v>33524</v>
      </c>
      <c r="D15923" s="1" t="s">
        <v>33525</v>
      </c>
      <c r="E15923" s="1" t="s">
        <v>176</v>
      </c>
      <c r="F15923" s="1" t="s">
        <v>66</v>
      </c>
      <c r="G15923" s="1" t="str">
        <f>IFERROR(__xludf.DUMMYFUNCTION("GOOGLETRANSLATE(D15923,""fr"",""en"")"),"#VALUE!")</f>
        <v>#VALUE!</v>
      </c>
    </row>
    <row r="15924" ht="15.75" customHeight="1">
      <c r="A15924" s="1" t="s">
        <v>2048</v>
      </c>
      <c r="B15924" s="1">
        <v>4.0</v>
      </c>
      <c r="C15924" s="1" t="s">
        <v>33526</v>
      </c>
      <c r="D15924" s="1" t="s">
        <v>33527</v>
      </c>
      <c r="E15924" s="1" t="s">
        <v>21</v>
      </c>
      <c r="F15924" s="1" t="s">
        <v>11</v>
      </c>
      <c r="G15924" s="1" t="str">
        <f>IFERROR(__xludf.DUMMYFUNCTION("GOOGLETRANSLATE(D15924,""fr"",""en"")"),"#VALUE!")</f>
        <v>#VALUE!</v>
      </c>
    </row>
    <row r="15925" ht="15.75" customHeight="1">
      <c r="A15925" s="1" t="s">
        <v>67</v>
      </c>
      <c r="B15925" s="1">
        <v>5.0</v>
      </c>
      <c r="C15925" s="1" t="s">
        <v>33528</v>
      </c>
      <c r="D15925" s="1" t="s">
        <v>33529</v>
      </c>
      <c r="E15925" s="1" t="s">
        <v>10</v>
      </c>
      <c r="F15925" s="1" t="s">
        <v>11</v>
      </c>
      <c r="G15925" s="1" t="str">
        <f>IFERROR(__xludf.DUMMYFUNCTION("GOOGLETRANSLATE(D15925,""fr"",""en"")"),"#VALUE!")</f>
        <v>#VALUE!</v>
      </c>
    </row>
    <row r="15926" ht="15.75" customHeight="1">
      <c r="A15926" s="1" t="s">
        <v>732</v>
      </c>
      <c r="B15926" s="1">
        <v>2.0</v>
      </c>
      <c r="C15926" s="1" t="s">
        <v>33530</v>
      </c>
      <c r="D15926" s="1" t="s">
        <v>33531</v>
      </c>
      <c r="E15926" s="1" t="s">
        <v>575</v>
      </c>
      <c r="F15926" s="1" t="s">
        <v>84</v>
      </c>
      <c r="G15926" s="1" t="str">
        <f>IFERROR(__xludf.DUMMYFUNCTION("GOOGLETRANSLATE(D15926,""fr"",""en"")"),"#VALUE!")</f>
        <v>#VALUE!</v>
      </c>
    </row>
    <row r="15927" ht="15.75" customHeight="1">
      <c r="A15927" s="1" t="s">
        <v>2063</v>
      </c>
      <c r="B15927" s="1">
        <v>1.0</v>
      </c>
      <c r="C15927" s="1" t="s">
        <v>33532</v>
      </c>
      <c r="D15927" s="1" t="s">
        <v>33533</v>
      </c>
      <c r="E15927" s="1" t="s">
        <v>614</v>
      </c>
      <c r="F15927" s="1" t="s">
        <v>30</v>
      </c>
      <c r="G15927" s="1" t="str">
        <f>IFERROR(__xludf.DUMMYFUNCTION("GOOGLETRANSLATE(D15927,""fr"",""en"")"),"#VALUE!")</f>
        <v>#VALUE!</v>
      </c>
    </row>
    <row r="15928" ht="15.75" customHeight="1">
      <c r="A15928" s="1" t="s">
        <v>678</v>
      </c>
      <c r="B15928" s="1">
        <v>5.0</v>
      </c>
      <c r="C15928" s="1" t="s">
        <v>33534</v>
      </c>
      <c r="D15928" s="1" t="s">
        <v>33535</v>
      </c>
      <c r="E15928" s="1" t="s">
        <v>65</v>
      </c>
      <c r="F15928" s="1" t="s">
        <v>66</v>
      </c>
      <c r="G15928" s="1" t="str">
        <f>IFERROR(__xludf.DUMMYFUNCTION("GOOGLETRANSLATE(D15928,""fr"",""en"")"),"#VALUE!")</f>
        <v>#VALUE!</v>
      </c>
    </row>
    <row r="15929" ht="15.75" customHeight="1">
      <c r="A15929" s="1" t="s">
        <v>624</v>
      </c>
      <c r="B15929" s="1">
        <v>5.0</v>
      </c>
      <c r="C15929" s="1" t="s">
        <v>33536</v>
      </c>
      <c r="D15929" s="1" t="s">
        <v>33537</v>
      </c>
      <c r="E15929" s="1" t="s">
        <v>176</v>
      </c>
      <c r="F15929" s="1" t="s">
        <v>66</v>
      </c>
      <c r="G15929" s="1" t="str">
        <f>IFERROR(__xludf.DUMMYFUNCTION("GOOGLETRANSLATE(D15929,""fr"",""en"")"),"#VALUE!")</f>
        <v>#VALUE!</v>
      </c>
    </row>
    <row r="15930" ht="15.75" customHeight="1">
      <c r="A15930" s="1" t="s">
        <v>7327</v>
      </c>
      <c r="B15930" s="1">
        <v>2.0</v>
      </c>
      <c r="C15930" s="1" t="s">
        <v>33538</v>
      </c>
      <c r="D15930" s="1" t="s">
        <v>33539</v>
      </c>
      <c r="E15930" s="1" t="s">
        <v>52</v>
      </c>
      <c r="F15930" s="1" t="s">
        <v>110</v>
      </c>
      <c r="G15930" s="1" t="str">
        <f>IFERROR(__xludf.DUMMYFUNCTION("GOOGLETRANSLATE(D15930,""fr"",""en"")"),"#VALUE!")</f>
        <v>#VALUE!</v>
      </c>
    </row>
    <row r="15931" ht="15.75" customHeight="1">
      <c r="A15931" s="1" t="s">
        <v>332</v>
      </c>
      <c r="B15931" s="1">
        <v>5.0</v>
      </c>
      <c r="C15931" s="1" t="s">
        <v>33540</v>
      </c>
      <c r="D15931" s="1" t="s">
        <v>33541</v>
      </c>
      <c r="E15931" s="1" t="s">
        <v>10</v>
      </c>
      <c r="F15931" s="1" t="s">
        <v>11</v>
      </c>
      <c r="G15931" s="1" t="str">
        <f>IFERROR(__xludf.DUMMYFUNCTION("GOOGLETRANSLATE(D15931,""fr"",""en"")"),"#VALUE!")</f>
        <v>#VALUE!</v>
      </c>
    </row>
    <row r="15932" ht="15.75" customHeight="1">
      <c r="A15932" s="1" t="s">
        <v>16876</v>
      </c>
      <c r="B15932" s="1">
        <v>1.0</v>
      </c>
      <c r="C15932" s="1" t="s">
        <v>33542</v>
      </c>
      <c r="D15932" s="1" t="s">
        <v>33543</v>
      </c>
      <c r="E15932" s="1" t="s">
        <v>292</v>
      </c>
      <c r="F15932" s="1" t="s">
        <v>11</v>
      </c>
      <c r="G15932" s="1" t="str">
        <f>IFERROR(__xludf.DUMMYFUNCTION("GOOGLETRANSLATE(D15932,""fr"",""en"")"),"#VALUE!")</f>
        <v>#VALUE!</v>
      </c>
    </row>
    <row r="15933" ht="15.75" customHeight="1">
      <c r="A15933" s="1" t="s">
        <v>2610</v>
      </c>
      <c r="B15933" s="1">
        <v>5.0</v>
      </c>
      <c r="C15933" s="1" t="s">
        <v>33544</v>
      </c>
      <c r="D15933" s="1" t="s">
        <v>33545</v>
      </c>
      <c r="E15933" s="1" t="s">
        <v>21</v>
      </c>
      <c r="F15933" s="1" t="s">
        <v>11</v>
      </c>
      <c r="G15933" s="1" t="str">
        <f>IFERROR(__xludf.DUMMYFUNCTION("GOOGLETRANSLATE(D15933,""fr"",""en"")"),"#VALUE!")</f>
        <v>#VALUE!</v>
      </c>
    </row>
    <row r="15934" ht="15.75" customHeight="1">
      <c r="A15934" s="1" t="s">
        <v>144</v>
      </c>
      <c r="B15934" s="1">
        <v>4.0</v>
      </c>
      <c r="C15934" s="1" t="s">
        <v>33546</v>
      </c>
      <c r="D15934" s="1" t="s">
        <v>33547</v>
      </c>
      <c r="E15934" s="1" t="s">
        <v>10</v>
      </c>
      <c r="F15934" s="1" t="s">
        <v>11</v>
      </c>
      <c r="G15934" s="1" t="str">
        <f>IFERROR(__xludf.DUMMYFUNCTION("GOOGLETRANSLATE(D15934,""fr"",""en"")"),"#VALUE!")</f>
        <v>#VALUE!</v>
      </c>
    </row>
    <row r="15935" ht="15.75" customHeight="1">
      <c r="A15935" s="1" t="s">
        <v>971</v>
      </c>
      <c r="B15935" s="1">
        <v>2.0</v>
      </c>
      <c r="C15935" s="1" t="s">
        <v>33548</v>
      </c>
      <c r="D15935" s="1" t="s">
        <v>33549</v>
      </c>
      <c r="E15935" s="1" t="s">
        <v>554</v>
      </c>
      <c r="F15935" s="1" t="s">
        <v>30</v>
      </c>
      <c r="G15935" s="1" t="str">
        <f>IFERROR(__xludf.DUMMYFUNCTION("GOOGLETRANSLATE(D15935,""fr"",""en"")"),"#VALUE!")</f>
        <v>#VALUE!</v>
      </c>
    </row>
    <row r="15936" ht="15.75" customHeight="1">
      <c r="A15936" s="1" t="s">
        <v>1303</v>
      </c>
      <c r="B15936" s="1">
        <v>5.0</v>
      </c>
      <c r="C15936" s="1" t="s">
        <v>33550</v>
      </c>
      <c r="D15936" s="1" t="s">
        <v>33551</v>
      </c>
      <c r="E15936" s="1" t="s">
        <v>29</v>
      </c>
      <c r="F15936" s="1" t="s">
        <v>30</v>
      </c>
      <c r="G15936" s="1" t="str">
        <f>IFERROR(__xludf.DUMMYFUNCTION("GOOGLETRANSLATE(D15936,""fr"",""en"")"),"#VALUE!")</f>
        <v>#VALUE!</v>
      </c>
    </row>
    <row r="15937" ht="15.75" customHeight="1">
      <c r="A15937" s="1" t="s">
        <v>2429</v>
      </c>
      <c r="B15937" s="1">
        <v>4.0</v>
      </c>
      <c r="C15937" s="1" t="s">
        <v>33552</v>
      </c>
      <c r="D15937" s="1" t="s">
        <v>33553</v>
      </c>
      <c r="E15937" s="1" t="s">
        <v>614</v>
      </c>
      <c r="F15937" s="1" t="s">
        <v>30</v>
      </c>
      <c r="G15937" s="1" t="str">
        <f>IFERROR(__xludf.DUMMYFUNCTION("GOOGLETRANSLATE(D15937,""fr"",""en"")"),"#VALUE!")</f>
        <v>#VALUE!</v>
      </c>
    </row>
    <row r="15938" ht="15.75" customHeight="1">
      <c r="A15938" s="1" t="s">
        <v>3031</v>
      </c>
      <c r="B15938" s="1">
        <v>5.0</v>
      </c>
      <c r="C15938" s="1" t="s">
        <v>33554</v>
      </c>
      <c r="D15938" s="1" t="s">
        <v>33555</v>
      </c>
      <c r="E15938" s="1" t="s">
        <v>554</v>
      </c>
      <c r="F15938" s="1" t="s">
        <v>30</v>
      </c>
      <c r="G15938" s="1" t="str">
        <f>IFERROR(__xludf.DUMMYFUNCTION("GOOGLETRANSLATE(D15938,""fr"",""en"")"),"#VALUE!")</f>
        <v>#VALUE!</v>
      </c>
    </row>
    <row r="15939" ht="15.75" customHeight="1">
      <c r="A15939" s="1" t="s">
        <v>1901</v>
      </c>
      <c r="B15939" s="1">
        <v>4.0</v>
      </c>
      <c r="C15939" s="1" t="s">
        <v>33556</v>
      </c>
      <c r="D15939" s="1" t="s">
        <v>33557</v>
      </c>
      <c r="E15939" s="1" t="s">
        <v>10</v>
      </c>
      <c r="F15939" s="1" t="s">
        <v>11</v>
      </c>
      <c r="G15939" s="1" t="str">
        <f>IFERROR(__xludf.DUMMYFUNCTION("GOOGLETRANSLATE(D15939,""fr"",""en"")"),"#VALUE!")</f>
        <v>#VALUE!</v>
      </c>
    </row>
    <row r="15940" ht="15.75" customHeight="1">
      <c r="A15940" s="1" t="s">
        <v>2343</v>
      </c>
      <c r="B15940" s="1">
        <v>1.0</v>
      </c>
      <c r="C15940" s="1" t="s">
        <v>33558</v>
      </c>
      <c r="D15940" s="1" t="s">
        <v>33559</v>
      </c>
      <c r="E15940" s="1" t="s">
        <v>2053</v>
      </c>
      <c r="F15940" s="1" t="s">
        <v>84</v>
      </c>
      <c r="G15940" s="1" t="str">
        <f>IFERROR(__xludf.DUMMYFUNCTION("GOOGLETRANSLATE(D15940,""fr"",""en"")"),"I exchanged today with an advisor to Suravenir concerning a disaster, I did not have the impression of addressing my insurer, it was unpleasant and condescending.")</f>
        <v>I exchanged today with an advisor to Suravenir concerning a disaster, I did not have the impression of addressing my insurer, it was unpleasant and condescending.</v>
      </c>
    </row>
    <row r="15941" ht="15.75" customHeight="1">
      <c r="A15941" s="1" t="s">
        <v>33560</v>
      </c>
      <c r="B15941" s="1">
        <v>1.0</v>
      </c>
      <c r="C15941" s="1" t="s">
        <v>33561</v>
      </c>
      <c r="D15941" s="1" t="s">
        <v>33562</v>
      </c>
      <c r="E15941" s="1" t="s">
        <v>296</v>
      </c>
      <c r="F15941" s="1" t="s">
        <v>11</v>
      </c>
      <c r="G15941" s="1" t="str">
        <f>IFERROR(__xludf.DUMMYFUNCTION("GOOGLETRANSLATE(D15941,""fr"",""en"")"),"#VALUE!")</f>
        <v>#VALUE!</v>
      </c>
    </row>
    <row r="15942" ht="15.75" customHeight="1">
      <c r="A15942" s="1" t="s">
        <v>62</v>
      </c>
      <c r="B15942" s="1">
        <v>3.0</v>
      </c>
      <c r="C15942" s="1" t="s">
        <v>33563</v>
      </c>
      <c r="D15942" s="1" t="s">
        <v>33564</v>
      </c>
      <c r="E15942" s="1" t="s">
        <v>10</v>
      </c>
      <c r="F15942" s="1" t="s">
        <v>11</v>
      </c>
      <c r="G15942" s="1" t="str">
        <f>IFERROR(__xludf.DUMMYFUNCTION("GOOGLETRANSLATE(D15942,""fr"",""en"")"),"#VALUE!")</f>
        <v>#VALUE!</v>
      </c>
    </row>
    <row r="15943" ht="15.75" customHeight="1">
      <c r="A15943" s="1" t="s">
        <v>741</v>
      </c>
      <c r="B15943" s="1">
        <v>5.0</v>
      </c>
      <c r="C15943" s="1" t="s">
        <v>33565</v>
      </c>
      <c r="D15943" s="1" t="s">
        <v>33566</v>
      </c>
      <c r="E15943" s="1" t="s">
        <v>21</v>
      </c>
      <c r="F15943" s="1" t="s">
        <v>11</v>
      </c>
      <c r="G15943" s="1" t="str">
        <f>IFERROR(__xludf.DUMMYFUNCTION("GOOGLETRANSLATE(D15943,""fr"",""en"")"),"#VALUE!")</f>
        <v>#VALUE!</v>
      </c>
    </row>
    <row r="15944" ht="15.75" customHeight="1">
      <c r="A15944" s="1" t="s">
        <v>8943</v>
      </c>
      <c r="B15944" s="1">
        <v>2.0</v>
      </c>
      <c r="C15944" s="1" t="s">
        <v>33567</v>
      </c>
      <c r="D15944" s="1" t="s">
        <v>33568</v>
      </c>
      <c r="E15944" s="1" t="s">
        <v>423</v>
      </c>
      <c r="F15944" s="1" t="s">
        <v>30</v>
      </c>
      <c r="G15944" s="1" t="str">
        <f>IFERROR(__xludf.DUMMYFUNCTION("GOOGLETRANSLATE(D15944,""fr"",""en"")"),"#VALUE!")</f>
        <v>#VALUE!</v>
      </c>
    </row>
    <row r="15945" ht="15.75" customHeight="1">
      <c r="A15945" s="1" t="s">
        <v>4045</v>
      </c>
      <c r="B15945" s="1">
        <v>1.0</v>
      </c>
      <c r="C15945" s="1" t="s">
        <v>33569</v>
      </c>
      <c r="D15945" s="1" t="s">
        <v>33570</v>
      </c>
      <c r="E15945" s="1" t="s">
        <v>273</v>
      </c>
      <c r="F15945" s="1" t="s">
        <v>11</v>
      </c>
      <c r="G15945" s="1" t="str">
        <f>IFERROR(__xludf.DUMMYFUNCTION("GOOGLETRANSLATE(D15945,""fr"",""en"")"),"#VALUE!")</f>
        <v>#VALUE!</v>
      </c>
    </row>
    <row r="15946" ht="15.75" customHeight="1">
      <c r="A15946" s="1" t="s">
        <v>841</v>
      </c>
      <c r="B15946" s="1">
        <v>5.0</v>
      </c>
      <c r="C15946" s="1" t="s">
        <v>33571</v>
      </c>
      <c r="D15946" s="1" t="s">
        <v>33572</v>
      </c>
      <c r="E15946" s="1" t="s">
        <v>21</v>
      </c>
      <c r="F15946" s="1" t="s">
        <v>11</v>
      </c>
      <c r="G15946" s="1" t="str">
        <f>IFERROR(__xludf.DUMMYFUNCTION("GOOGLETRANSLATE(D15946,""fr"",""en"")"),"#VALUE!")</f>
        <v>#VALUE!</v>
      </c>
    </row>
    <row r="15947" ht="15.75" customHeight="1">
      <c r="A15947" s="1" t="s">
        <v>2117</v>
      </c>
      <c r="B15947" s="1">
        <v>4.0</v>
      </c>
      <c r="C15947" s="1" t="s">
        <v>33573</v>
      </c>
      <c r="D15947" s="1" t="s">
        <v>33574</v>
      </c>
      <c r="E15947" s="1" t="s">
        <v>21</v>
      </c>
      <c r="F15947" s="1" t="s">
        <v>11</v>
      </c>
      <c r="G15947" s="1" t="str">
        <f>IFERROR(__xludf.DUMMYFUNCTION("GOOGLETRANSLATE(D15947,""fr"",""en"")"),"#VALUE!")</f>
        <v>#VALUE!</v>
      </c>
    </row>
    <row r="15948" ht="15.75" customHeight="1">
      <c r="A15948" s="1" t="s">
        <v>850</v>
      </c>
      <c r="B15948" s="1">
        <v>1.0</v>
      </c>
      <c r="C15948" s="1" t="s">
        <v>33575</v>
      </c>
      <c r="D15948" s="1" t="s">
        <v>33576</v>
      </c>
      <c r="E15948" s="1" t="s">
        <v>646</v>
      </c>
      <c r="F15948" s="1" t="s">
        <v>39</v>
      </c>
      <c r="G15948" s="1" t="str">
        <f>IFERROR(__xludf.DUMMYFUNCTION("GOOGLETRANSLATE(D15948,""fr"",""en"")"),"#VALUE!")</f>
        <v>#VALUE!</v>
      </c>
    </row>
    <row r="15949" ht="15.75" customHeight="1">
      <c r="A15949" s="1" t="s">
        <v>67</v>
      </c>
      <c r="B15949" s="1">
        <v>5.0</v>
      </c>
      <c r="C15949" s="1" t="s">
        <v>33577</v>
      </c>
      <c r="D15949" s="1" t="s">
        <v>33578</v>
      </c>
      <c r="E15949" s="1" t="s">
        <v>10</v>
      </c>
      <c r="F15949" s="1" t="s">
        <v>11</v>
      </c>
      <c r="G15949" s="1" t="str">
        <f>IFERROR(__xludf.DUMMYFUNCTION("GOOGLETRANSLATE(D15949,""fr"",""en"")"),"#VALUE!")</f>
        <v>#VALUE!</v>
      </c>
    </row>
    <row r="15950" ht="15.75" customHeight="1">
      <c r="A15950" s="1" t="s">
        <v>17300</v>
      </c>
      <c r="B15950" s="1">
        <v>5.0</v>
      </c>
      <c r="C15950" s="1" t="s">
        <v>33579</v>
      </c>
      <c r="D15950" s="1" t="s">
        <v>33580</v>
      </c>
      <c r="E15950" s="1" t="s">
        <v>614</v>
      </c>
      <c r="F15950" s="1" t="s">
        <v>30</v>
      </c>
      <c r="G15950" s="1" t="str">
        <f>IFERROR(__xludf.DUMMYFUNCTION("GOOGLETRANSLATE(D15950,""fr"",""en"")"),"#VALUE!")</f>
        <v>#VALUE!</v>
      </c>
    </row>
    <row r="15951" ht="15.75" customHeight="1">
      <c r="A15951" s="1" t="s">
        <v>4937</v>
      </c>
      <c r="B15951" s="1">
        <v>4.0</v>
      </c>
      <c r="C15951" s="1" t="s">
        <v>33581</v>
      </c>
      <c r="D15951" s="1" t="s">
        <v>33582</v>
      </c>
      <c r="E15951" s="1" t="s">
        <v>29</v>
      </c>
      <c r="F15951" s="1" t="s">
        <v>30</v>
      </c>
      <c r="G15951" s="1" t="str">
        <f>IFERROR(__xludf.DUMMYFUNCTION("GOOGLETRANSLATE(D15951,""fr"",""en"")"),"#VALUE!")</f>
        <v>#VALUE!</v>
      </c>
    </row>
    <row r="15952" ht="15.75" customHeight="1">
      <c r="A15952" s="1" t="s">
        <v>4869</v>
      </c>
      <c r="B15952" s="1">
        <v>1.0</v>
      </c>
      <c r="C15952" s="1" t="s">
        <v>33583</v>
      </c>
      <c r="D15952" s="1" t="s">
        <v>33584</v>
      </c>
      <c r="E15952" s="1" t="s">
        <v>296</v>
      </c>
      <c r="F15952" s="1" t="s">
        <v>118</v>
      </c>
      <c r="G15952" s="1" t="str">
        <f>IFERROR(__xludf.DUMMYFUNCTION("GOOGLETRANSLATE(D15952,""fr"",""en"")"),"#VALUE!")</f>
        <v>#VALUE!</v>
      </c>
    </row>
    <row r="15953" ht="15.75" customHeight="1">
      <c r="A15953" s="1" t="s">
        <v>14671</v>
      </c>
      <c r="B15953" s="1">
        <v>1.0</v>
      </c>
      <c r="C15953" s="1" t="s">
        <v>33585</v>
      </c>
      <c r="D15953" s="1" t="s">
        <v>33586</v>
      </c>
      <c r="E15953" s="1" t="s">
        <v>52</v>
      </c>
      <c r="F15953" s="1" t="s">
        <v>48</v>
      </c>
      <c r="G15953" s="1" t="str">
        <f>IFERROR(__xludf.DUMMYFUNCTION("GOOGLETRANSLATE(D15953,""fr"",""en"")"),"#VALUE!")</f>
        <v>#VALUE!</v>
      </c>
    </row>
    <row r="15954" ht="15.75" customHeight="1">
      <c r="A15954" s="1" t="s">
        <v>24204</v>
      </c>
      <c r="B15954" s="1">
        <v>1.0</v>
      </c>
      <c r="C15954" s="1" t="s">
        <v>33587</v>
      </c>
      <c r="D15954" s="1" t="s">
        <v>33588</v>
      </c>
      <c r="E15954" s="1" t="s">
        <v>10</v>
      </c>
      <c r="F15954" s="1" t="s">
        <v>11</v>
      </c>
      <c r="G15954" s="1" t="str">
        <f>IFERROR(__xludf.DUMMYFUNCTION("GOOGLETRANSLATE(D15954,""fr"",""en"")"),"#VALUE!")</f>
        <v>#VALUE!</v>
      </c>
    </row>
    <row r="15955" ht="15.75" customHeight="1">
      <c r="A15955" s="1" t="s">
        <v>532</v>
      </c>
      <c r="B15955" s="1">
        <v>1.0</v>
      </c>
      <c r="C15955" s="1" t="s">
        <v>33589</v>
      </c>
      <c r="D15955" s="1" t="s">
        <v>33590</v>
      </c>
      <c r="E15955" s="1" t="s">
        <v>423</v>
      </c>
      <c r="F15955" s="1" t="s">
        <v>30</v>
      </c>
      <c r="G15955" s="1" t="str">
        <f>IFERROR(__xludf.DUMMYFUNCTION("GOOGLETRANSLATE(D15955,""fr"",""en"")"),"#VALUE!")</f>
        <v>#VALUE!</v>
      </c>
    </row>
    <row r="15956" ht="15.75" customHeight="1">
      <c r="A15956" s="1" t="s">
        <v>317</v>
      </c>
      <c r="B15956" s="1">
        <v>4.0</v>
      </c>
      <c r="C15956" s="1" t="s">
        <v>33591</v>
      </c>
      <c r="D15956" s="1" t="s">
        <v>33592</v>
      </c>
      <c r="E15956" s="1" t="s">
        <v>21</v>
      </c>
      <c r="F15956" s="1" t="s">
        <v>11</v>
      </c>
      <c r="G15956" s="1" t="str">
        <f>IFERROR(__xludf.DUMMYFUNCTION("GOOGLETRANSLATE(D15956,""fr"",""en"")"),"#VALUE!")</f>
        <v>#VALUE!</v>
      </c>
    </row>
    <row r="15957" ht="15.75" customHeight="1">
      <c r="A15957" s="1" t="s">
        <v>1110</v>
      </c>
      <c r="B15957" s="1">
        <v>3.0</v>
      </c>
      <c r="C15957" s="1" t="s">
        <v>33593</v>
      </c>
      <c r="D15957" s="1" t="s">
        <v>33594</v>
      </c>
      <c r="E15957" s="1" t="s">
        <v>21</v>
      </c>
      <c r="F15957" s="1" t="s">
        <v>11</v>
      </c>
      <c r="G15957" s="1" t="str">
        <f>IFERROR(__xludf.DUMMYFUNCTION("GOOGLETRANSLATE(D15957,""fr"",""en"")"),"#VALUE!")</f>
        <v>#VALUE!</v>
      </c>
    </row>
    <row r="15958" ht="15.75" customHeight="1">
      <c r="A15958" s="1" t="s">
        <v>8105</v>
      </c>
      <c r="B15958" s="1">
        <v>2.0</v>
      </c>
      <c r="C15958" s="1" t="s">
        <v>33595</v>
      </c>
      <c r="D15958" s="1" t="s">
        <v>33596</v>
      </c>
      <c r="E15958" s="1" t="s">
        <v>196</v>
      </c>
      <c r="F15958" s="1" t="s">
        <v>118</v>
      </c>
      <c r="G15958" s="1" t="str">
        <f>IFERROR(__xludf.DUMMYFUNCTION("GOOGLETRANSLATE(D15958,""fr"",""en"")"),"#VALUE!")</f>
        <v>#VALUE!</v>
      </c>
    </row>
    <row r="15959" ht="15.75" customHeight="1">
      <c r="A15959" s="1" t="s">
        <v>1830</v>
      </c>
      <c r="B15959" s="1">
        <v>4.0</v>
      </c>
      <c r="C15959" s="1" t="s">
        <v>33597</v>
      </c>
      <c r="D15959" s="1" t="s">
        <v>33598</v>
      </c>
      <c r="E15959" s="1" t="s">
        <v>10</v>
      </c>
      <c r="F15959" s="1" t="s">
        <v>11</v>
      </c>
      <c r="G15959" s="1" t="str">
        <f>IFERROR(__xludf.DUMMYFUNCTION("GOOGLETRANSLATE(D15959,""fr"",""en"")"),"#VALUE!")</f>
        <v>#VALUE!</v>
      </c>
    </row>
    <row r="15960" ht="15.75" customHeight="1">
      <c r="A15960" s="1" t="s">
        <v>2237</v>
      </c>
      <c r="B15960" s="1">
        <v>5.0</v>
      </c>
      <c r="C15960" s="1" t="s">
        <v>33599</v>
      </c>
      <c r="D15960" s="1" t="s">
        <v>33600</v>
      </c>
      <c r="E15960" s="1" t="s">
        <v>21</v>
      </c>
      <c r="F15960" s="1" t="s">
        <v>11</v>
      </c>
      <c r="G15960" s="1" t="str">
        <f>IFERROR(__xludf.DUMMYFUNCTION("GOOGLETRANSLATE(D15960,""fr"",""en"")"),"#VALUE!")</f>
        <v>#VALUE!</v>
      </c>
    </row>
    <row r="15961" ht="15.75" customHeight="1">
      <c r="A15961" s="1" t="s">
        <v>62</v>
      </c>
      <c r="B15961" s="1">
        <v>1.0</v>
      </c>
      <c r="C15961" s="1" t="s">
        <v>33601</v>
      </c>
      <c r="D15961" s="1" t="s">
        <v>33602</v>
      </c>
      <c r="E15961" s="1" t="s">
        <v>83</v>
      </c>
      <c r="F15961" s="1" t="s">
        <v>84</v>
      </c>
      <c r="G15961" s="1" t="str">
        <f>IFERROR(__xludf.DUMMYFUNCTION("GOOGLETRANSLATE(D15961,""fr"",""en"")"),"#VALUE!")</f>
        <v>#VALUE!</v>
      </c>
    </row>
    <row r="15962" ht="15.75" customHeight="1">
      <c r="A15962" s="1" t="s">
        <v>1799</v>
      </c>
      <c r="B15962" s="1">
        <v>5.0</v>
      </c>
      <c r="C15962" s="1" t="s">
        <v>33603</v>
      </c>
      <c r="D15962" s="1" t="s">
        <v>33604</v>
      </c>
      <c r="E15962" s="1" t="s">
        <v>448</v>
      </c>
      <c r="F15962" s="1" t="s">
        <v>84</v>
      </c>
      <c r="G15962" s="1" t="str">
        <f>IFERROR(__xludf.DUMMYFUNCTION("GOOGLETRANSLATE(D15962,""fr"",""en"")"),"#VALUE!")</f>
        <v>#VALUE!</v>
      </c>
    </row>
    <row r="15963" ht="15.75" customHeight="1">
      <c r="A15963" s="1" t="s">
        <v>955</v>
      </c>
      <c r="B15963" s="1">
        <v>5.0</v>
      </c>
      <c r="C15963" s="1" t="s">
        <v>33605</v>
      </c>
      <c r="D15963" s="1" t="s">
        <v>33606</v>
      </c>
      <c r="E15963" s="1" t="s">
        <v>10</v>
      </c>
      <c r="F15963" s="1" t="s">
        <v>11</v>
      </c>
      <c r="G15963" s="1" t="str">
        <f>IFERROR(__xludf.DUMMYFUNCTION("GOOGLETRANSLATE(D15963,""fr"",""en"")"),"#VALUE!")</f>
        <v>#VALUE!</v>
      </c>
    </row>
    <row r="15964" ht="15.75" customHeight="1">
      <c r="A15964" s="1" t="s">
        <v>6739</v>
      </c>
      <c r="B15964" s="1">
        <v>3.0</v>
      </c>
      <c r="C15964" s="1" t="s">
        <v>33607</v>
      </c>
      <c r="D15964" s="1" t="s">
        <v>33608</v>
      </c>
      <c r="E15964" s="1" t="s">
        <v>38</v>
      </c>
      <c r="F15964" s="1" t="s">
        <v>39</v>
      </c>
      <c r="G15964" s="1" t="str">
        <f>IFERROR(__xludf.DUMMYFUNCTION("GOOGLETRANSLATE(D15964,""fr"",""en"")"),"#VALUE!")</f>
        <v>#VALUE!</v>
      </c>
    </row>
    <row r="15965" ht="15.75" customHeight="1">
      <c r="A15965" s="1" t="s">
        <v>2643</v>
      </c>
      <c r="B15965" s="1">
        <v>5.0</v>
      </c>
      <c r="C15965" s="1" t="s">
        <v>33609</v>
      </c>
      <c r="D15965" s="1" t="s">
        <v>33610</v>
      </c>
      <c r="E15965" s="1" t="s">
        <v>554</v>
      </c>
      <c r="F15965" s="1" t="s">
        <v>30</v>
      </c>
      <c r="G15965" s="1" t="str">
        <f>IFERROR(__xludf.DUMMYFUNCTION("GOOGLETRANSLATE(D15965,""fr"",""en"")"),"#VALUE!")</f>
        <v>#VALUE!</v>
      </c>
    </row>
    <row r="15966" ht="15.75" customHeight="1">
      <c r="A15966" s="1" t="s">
        <v>3433</v>
      </c>
      <c r="B15966" s="1">
        <v>3.0</v>
      </c>
      <c r="C15966" s="1" t="s">
        <v>33611</v>
      </c>
      <c r="D15966" s="1" t="s">
        <v>33612</v>
      </c>
      <c r="E15966" s="1" t="s">
        <v>273</v>
      </c>
      <c r="F15966" s="1" t="s">
        <v>11</v>
      </c>
      <c r="G15966" s="1" t="str">
        <f>IFERROR(__xludf.DUMMYFUNCTION("GOOGLETRANSLATE(D15966,""fr"",""en"")"),"#VALUE!")</f>
        <v>#VALUE!</v>
      </c>
    </row>
    <row r="15967" ht="15.75" customHeight="1">
      <c r="A15967" s="1" t="s">
        <v>2343</v>
      </c>
      <c r="B15967" s="1">
        <v>4.0</v>
      </c>
      <c r="C15967" s="1" t="s">
        <v>33613</v>
      </c>
      <c r="D15967" s="1" t="s">
        <v>33614</v>
      </c>
      <c r="E15967" s="1" t="s">
        <v>21</v>
      </c>
      <c r="F15967" s="1" t="s">
        <v>11</v>
      </c>
      <c r="G15967" s="1" t="str">
        <f>IFERROR(__xludf.DUMMYFUNCTION("GOOGLETRANSLATE(D15967,""fr"",""en"")"),"#VALUE!")</f>
        <v>#VALUE!</v>
      </c>
    </row>
    <row r="15968" ht="15.75" customHeight="1">
      <c r="A15968" s="1" t="s">
        <v>4413</v>
      </c>
      <c r="B15968" s="1">
        <v>1.0</v>
      </c>
      <c r="C15968" s="1" t="s">
        <v>33615</v>
      </c>
      <c r="D15968" s="1" t="s">
        <v>33616</v>
      </c>
      <c r="E15968" s="1" t="s">
        <v>52</v>
      </c>
      <c r="F15968" s="1" t="s">
        <v>11</v>
      </c>
      <c r="G15968" s="1" t="str">
        <f>IFERROR(__xludf.DUMMYFUNCTION("GOOGLETRANSLATE(D15968,""fr"",""en"")"),"#VALUE!")</f>
        <v>#VALUE!</v>
      </c>
    </row>
    <row r="15969" ht="15.75" customHeight="1">
      <c r="A15969" s="1" t="s">
        <v>267</v>
      </c>
      <c r="B15969" s="1">
        <v>4.0</v>
      </c>
      <c r="C15969" s="1" t="s">
        <v>33617</v>
      </c>
      <c r="D15969" s="1" t="s">
        <v>33618</v>
      </c>
      <c r="E15969" s="1" t="s">
        <v>21</v>
      </c>
      <c r="F15969" s="1" t="s">
        <v>11</v>
      </c>
      <c r="G15969" s="1" t="str">
        <f>IFERROR(__xludf.DUMMYFUNCTION("GOOGLETRANSLATE(D15969,""fr"",""en"")"),"#VALUE!")</f>
        <v>#VALUE!</v>
      </c>
    </row>
    <row r="15970" ht="15.75" customHeight="1">
      <c r="A15970" s="1" t="s">
        <v>1198</v>
      </c>
      <c r="B15970" s="1">
        <v>4.0</v>
      </c>
      <c r="C15970" s="1" t="s">
        <v>33619</v>
      </c>
      <c r="D15970" s="1" t="s">
        <v>33620</v>
      </c>
      <c r="E15970" s="1" t="s">
        <v>10</v>
      </c>
      <c r="F15970" s="1" t="s">
        <v>11</v>
      </c>
      <c r="G15970" s="1" t="str">
        <f>IFERROR(__xludf.DUMMYFUNCTION("GOOGLETRANSLATE(D15970,""fr"",""en"")"),"#VALUE!")</f>
        <v>#VALUE!</v>
      </c>
    </row>
    <row r="15971" ht="15.75" customHeight="1">
      <c r="A15971" s="1" t="s">
        <v>267</v>
      </c>
      <c r="B15971" s="1">
        <v>5.0</v>
      </c>
      <c r="C15971" s="1" t="s">
        <v>33621</v>
      </c>
      <c r="D15971" s="1" t="s">
        <v>33622</v>
      </c>
      <c r="E15971" s="1" t="s">
        <v>21</v>
      </c>
      <c r="F15971" s="1" t="s">
        <v>11</v>
      </c>
      <c r="G15971" s="1" t="str">
        <f>IFERROR(__xludf.DUMMYFUNCTION("GOOGLETRANSLATE(D15971,""fr"",""en"")"),"#VALUE!")</f>
        <v>#VALUE!</v>
      </c>
    </row>
    <row r="15972" ht="15.75" customHeight="1">
      <c r="A15972" s="1" t="s">
        <v>7</v>
      </c>
      <c r="B15972" s="1">
        <v>5.0</v>
      </c>
      <c r="C15972" s="1" t="s">
        <v>33623</v>
      </c>
      <c r="D15972" s="1" t="s">
        <v>33624</v>
      </c>
      <c r="E15972" s="1" t="s">
        <v>10</v>
      </c>
      <c r="F15972" s="1" t="s">
        <v>11</v>
      </c>
      <c r="G15972" s="1" t="str">
        <f>IFERROR(__xludf.DUMMYFUNCTION("GOOGLETRANSLATE(D15972,""fr"",""en"")"),"#VALUE!")</f>
        <v>#VALUE!</v>
      </c>
    </row>
    <row r="15973" ht="15.75" customHeight="1">
      <c r="A15973" s="1" t="s">
        <v>4952</v>
      </c>
      <c r="B15973" s="1">
        <v>2.0</v>
      </c>
      <c r="C15973" s="1" t="s">
        <v>33625</v>
      </c>
      <c r="D15973" s="1" t="s">
        <v>33626</v>
      </c>
      <c r="E15973" s="1" t="s">
        <v>29</v>
      </c>
      <c r="F15973" s="1" t="s">
        <v>30</v>
      </c>
      <c r="G15973" s="1" t="str">
        <f>IFERROR(__xludf.DUMMYFUNCTION("GOOGLETRANSLATE(D15973,""fr"",""en"")"),"#VALUE!")</f>
        <v>#VALUE!</v>
      </c>
    </row>
    <row r="15974" ht="15.75" customHeight="1">
      <c r="A15974" s="1" t="s">
        <v>1193</v>
      </c>
      <c r="B15974" s="1">
        <v>1.0</v>
      </c>
      <c r="C15974" s="1" t="s">
        <v>33627</v>
      </c>
      <c r="D15974" s="1" t="s">
        <v>33628</v>
      </c>
      <c r="E15974" s="1" t="s">
        <v>575</v>
      </c>
      <c r="F15974" s="1" t="s">
        <v>84</v>
      </c>
      <c r="G15974" s="1" t="str">
        <f>IFERROR(__xludf.DUMMYFUNCTION("GOOGLETRANSLATE(D15974,""fr"",""en"")"),"#VALUE!")</f>
        <v>#VALUE!</v>
      </c>
    </row>
    <row r="15975" ht="15.75" customHeight="1">
      <c r="A15975" s="1" t="s">
        <v>2031</v>
      </c>
      <c r="B15975" s="1">
        <v>1.0</v>
      </c>
      <c r="C15975" s="1" t="s">
        <v>2032</v>
      </c>
      <c r="D15975" s="1" t="s">
        <v>2033</v>
      </c>
      <c r="E15975" s="1" t="s">
        <v>296</v>
      </c>
      <c r="F15975" s="1" t="s">
        <v>110</v>
      </c>
      <c r="G15975" s="1" t="str">
        <f>IFERROR(__xludf.DUMMYFUNCTION("GOOGLETRANSLATE(D15975,""fr"",""en"")"),"#VALUE!")</f>
        <v>#VALUE!</v>
      </c>
    </row>
    <row r="15976" ht="15.75" customHeight="1">
      <c r="A15976" s="1" t="s">
        <v>126</v>
      </c>
      <c r="B15976" s="1">
        <v>5.0</v>
      </c>
      <c r="C15976" s="1" t="s">
        <v>33629</v>
      </c>
      <c r="D15976" s="1" t="s">
        <v>33630</v>
      </c>
      <c r="E15976" s="1" t="s">
        <v>21</v>
      </c>
      <c r="F15976" s="1" t="s">
        <v>11</v>
      </c>
      <c r="G15976" s="1" t="str">
        <f>IFERROR(__xludf.DUMMYFUNCTION("GOOGLETRANSLATE(D15976,""fr"",""en"")"),"#VALUE!")</f>
        <v>#VALUE!</v>
      </c>
    </row>
    <row r="15977" ht="15.75" customHeight="1">
      <c r="A15977" s="1" t="s">
        <v>1473</v>
      </c>
      <c r="B15977" s="1">
        <v>1.0</v>
      </c>
      <c r="C15977" s="1" t="s">
        <v>33631</v>
      </c>
      <c r="D15977" s="1" t="s">
        <v>33632</v>
      </c>
      <c r="E15977" s="1" t="s">
        <v>73</v>
      </c>
      <c r="F15977" s="1" t="s">
        <v>30</v>
      </c>
      <c r="G15977" s="1" t="str">
        <f>IFERROR(__xludf.DUMMYFUNCTION("GOOGLETRANSLATE(D15977,""fr"",""en"")"),"#VALUE!")</f>
        <v>#VALUE!</v>
      </c>
    </row>
    <row r="15978" ht="15.75" customHeight="1">
      <c r="A15978" s="1" t="s">
        <v>11088</v>
      </c>
      <c r="B15978" s="1">
        <v>2.0</v>
      </c>
      <c r="C15978" s="1" t="s">
        <v>33633</v>
      </c>
      <c r="D15978" s="1" t="s">
        <v>33634</v>
      </c>
      <c r="E15978" s="1" t="s">
        <v>65</v>
      </c>
      <c r="F15978" s="1" t="s">
        <v>66</v>
      </c>
      <c r="G15978" s="1" t="str">
        <f>IFERROR(__xludf.DUMMYFUNCTION("GOOGLETRANSLATE(D15978,""fr"",""en"")"),"#VALUE!")</f>
        <v>#VALUE!</v>
      </c>
    </row>
    <row r="15979" ht="15.75" customHeight="1">
      <c r="A15979" s="1" t="s">
        <v>2854</v>
      </c>
      <c r="B15979" s="1">
        <v>4.0</v>
      </c>
      <c r="C15979" s="1" t="s">
        <v>33635</v>
      </c>
      <c r="D15979" s="1" t="s">
        <v>33636</v>
      </c>
      <c r="E15979" s="1" t="s">
        <v>10</v>
      </c>
      <c r="F15979" s="1" t="s">
        <v>11</v>
      </c>
      <c r="G15979" s="1" t="str">
        <f>IFERROR(__xludf.DUMMYFUNCTION("GOOGLETRANSLATE(D15979,""fr"",""en"")"),"#VALUE!")</f>
        <v>#VALUE!</v>
      </c>
    </row>
    <row r="15980" ht="15.75" customHeight="1">
      <c r="A15980" s="1" t="s">
        <v>3214</v>
      </c>
      <c r="B15980" s="1">
        <v>1.0</v>
      </c>
      <c r="C15980" s="1" t="s">
        <v>33637</v>
      </c>
      <c r="D15980" s="1" t="s">
        <v>33638</v>
      </c>
      <c r="E15980" s="1" t="s">
        <v>423</v>
      </c>
      <c r="F15980" s="1" t="s">
        <v>30</v>
      </c>
      <c r="G15980" s="1" t="str">
        <f>IFERROR(__xludf.DUMMYFUNCTION("GOOGLETRANSLATE(D15980,""fr"",""en"")"),"#VALUE!")</f>
        <v>#VALUE!</v>
      </c>
    </row>
    <row r="15981" ht="15.75" customHeight="1">
      <c r="A15981" s="1" t="s">
        <v>439</v>
      </c>
      <c r="B15981" s="1">
        <v>4.0</v>
      </c>
      <c r="C15981" s="1" t="s">
        <v>33639</v>
      </c>
      <c r="D15981" s="1" t="s">
        <v>33640</v>
      </c>
      <c r="E15981" s="1" t="s">
        <v>10</v>
      </c>
      <c r="F15981" s="1" t="s">
        <v>11</v>
      </c>
      <c r="G15981" s="1" t="str">
        <f>IFERROR(__xludf.DUMMYFUNCTION("GOOGLETRANSLATE(D15981,""fr"",""en"")"),"#VALUE!")</f>
        <v>#VALUE!</v>
      </c>
    </row>
    <row r="15982" ht="15.75" customHeight="1">
      <c r="A15982" s="1" t="s">
        <v>277</v>
      </c>
      <c r="B15982" s="1">
        <v>1.0</v>
      </c>
      <c r="C15982" s="1" t="s">
        <v>33641</v>
      </c>
      <c r="D15982" s="1" t="s">
        <v>33642</v>
      </c>
      <c r="E15982" s="1" t="s">
        <v>176</v>
      </c>
      <c r="F15982" s="1" t="s">
        <v>66</v>
      </c>
      <c r="G15982" s="1" t="str">
        <f>IFERROR(__xludf.DUMMYFUNCTION("GOOGLETRANSLATE(D15982,""fr"",""en"")"),"#VALUE!")</f>
        <v>#VALUE!</v>
      </c>
    </row>
    <row r="15983" ht="15.75" customHeight="1">
      <c r="A15983" s="1" t="s">
        <v>77</v>
      </c>
      <c r="B15983" s="1">
        <v>3.0</v>
      </c>
      <c r="C15983" s="1" t="s">
        <v>33643</v>
      </c>
      <c r="D15983" s="1" t="s">
        <v>33644</v>
      </c>
      <c r="E15983" s="1" t="s">
        <v>21</v>
      </c>
      <c r="F15983" s="1" t="s">
        <v>11</v>
      </c>
      <c r="G15983" s="1" t="str">
        <f>IFERROR(__xludf.DUMMYFUNCTION("GOOGLETRANSLATE(D15983,""fr"",""en"")"),"#VALUE!")</f>
        <v>#VALUE!</v>
      </c>
    </row>
    <row r="15984" ht="15.75" customHeight="1">
      <c r="A15984" s="1" t="s">
        <v>885</v>
      </c>
      <c r="B15984" s="1">
        <v>1.0</v>
      </c>
      <c r="C15984" s="1" t="s">
        <v>33645</v>
      </c>
      <c r="D15984" s="1" t="s">
        <v>33646</v>
      </c>
      <c r="E15984" s="1" t="s">
        <v>10</v>
      </c>
      <c r="F15984" s="1" t="s">
        <v>11</v>
      </c>
      <c r="G15984" s="1" t="str">
        <f>IFERROR(__xludf.DUMMYFUNCTION("GOOGLETRANSLATE(D15984,""fr"",""en"")"),"#VALUE!")</f>
        <v>#VALUE!</v>
      </c>
    </row>
    <row r="15985" ht="15.75" customHeight="1">
      <c r="A15985" s="1" t="s">
        <v>414</v>
      </c>
      <c r="B15985" s="1">
        <v>5.0</v>
      </c>
      <c r="C15985" s="1" t="s">
        <v>33647</v>
      </c>
      <c r="D15985" s="1" t="s">
        <v>33648</v>
      </c>
      <c r="E15985" s="1" t="s">
        <v>29</v>
      </c>
      <c r="F15985" s="1" t="s">
        <v>30</v>
      </c>
      <c r="G15985" s="1" t="str">
        <f>IFERROR(__xludf.DUMMYFUNCTION("GOOGLETRANSLATE(D15985,""fr"",""en"")"),"#VALUE!")</f>
        <v>#VALUE!</v>
      </c>
    </row>
    <row r="15986" ht="15.75" customHeight="1">
      <c r="A15986" s="1" t="s">
        <v>4007</v>
      </c>
      <c r="B15986" s="1">
        <v>4.0</v>
      </c>
      <c r="C15986" s="1" t="s">
        <v>33649</v>
      </c>
      <c r="D15986" s="1" t="s">
        <v>33650</v>
      </c>
      <c r="E15986" s="1" t="s">
        <v>280</v>
      </c>
      <c r="F15986" s="1" t="s">
        <v>11</v>
      </c>
      <c r="G15986" s="1" t="str">
        <f>IFERROR(__xludf.DUMMYFUNCTION("GOOGLETRANSLATE(D15986,""fr"",""en"")"),"#VALUE!")</f>
        <v>#VALUE!</v>
      </c>
    </row>
    <row r="15987" ht="15.75" customHeight="1">
      <c r="A15987" s="1" t="s">
        <v>28601</v>
      </c>
      <c r="B15987" s="1">
        <v>5.0</v>
      </c>
      <c r="C15987" s="1" t="s">
        <v>33651</v>
      </c>
      <c r="D15987" s="1" t="s">
        <v>33652</v>
      </c>
      <c r="E15987" s="1" t="s">
        <v>614</v>
      </c>
      <c r="F15987" s="1" t="s">
        <v>30</v>
      </c>
      <c r="G15987" s="1" t="str">
        <f>IFERROR(__xludf.DUMMYFUNCTION("GOOGLETRANSLATE(D15987,""fr"",""en"")"),"#VALUE!")</f>
        <v>#VALUE!</v>
      </c>
    </row>
    <row r="15988" ht="15.75" customHeight="1">
      <c r="A15988" s="1" t="s">
        <v>9945</v>
      </c>
      <c r="B15988" s="1">
        <v>1.0</v>
      </c>
      <c r="C15988" s="1" t="s">
        <v>33653</v>
      </c>
      <c r="D15988" s="1" t="s">
        <v>33654</v>
      </c>
      <c r="E15988" s="1" t="s">
        <v>250</v>
      </c>
      <c r="F15988" s="1" t="s">
        <v>30</v>
      </c>
      <c r="G15988" s="1" t="str">
        <f>IFERROR(__xludf.DUMMYFUNCTION("GOOGLETRANSLATE(D15988,""fr"",""en"")"),"#VALUE!")</f>
        <v>#VALUE!</v>
      </c>
    </row>
    <row r="15989" ht="15.75" customHeight="1">
      <c r="A15989" s="1" t="s">
        <v>2022</v>
      </c>
      <c r="B15989" s="1">
        <v>4.0</v>
      </c>
      <c r="C15989" s="1" t="s">
        <v>33655</v>
      </c>
      <c r="D15989" s="1" t="s">
        <v>33656</v>
      </c>
      <c r="E15989" s="1" t="s">
        <v>10</v>
      </c>
      <c r="F15989" s="1" t="s">
        <v>11</v>
      </c>
      <c r="G15989" s="1" t="str">
        <f>IFERROR(__xludf.DUMMYFUNCTION("GOOGLETRANSLATE(D15989,""fr"",""en"")"),"#VALUE!")</f>
        <v>#VALUE!</v>
      </c>
    </row>
    <row r="15990" ht="15.75" customHeight="1">
      <c r="A15990" s="1" t="s">
        <v>1696</v>
      </c>
      <c r="B15990" s="1">
        <v>5.0</v>
      </c>
      <c r="C15990" s="1" t="s">
        <v>33657</v>
      </c>
      <c r="D15990" s="1" t="s">
        <v>33658</v>
      </c>
      <c r="E15990" s="1" t="s">
        <v>10</v>
      </c>
      <c r="F15990" s="1" t="s">
        <v>11</v>
      </c>
      <c r="G15990" s="1" t="str">
        <f>IFERROR(__xludf.DUMMYFUNCTION("GOOGLETRANSLATE(D15990,""fr"",""en"")"),"#VALUE!")</f>
        <v>#VALUE!</v>
      </c>
    </row>
    <row r="15991" ht="15.75" customHeight="1">
      <c r="A15991" s="1" t="s">
        <v>17660</v>
      </c>
      <c r="B15991" s="1">
        <v>1.0</v>
      </c>
      <c r="C15991" s="1" t="s">
        <v>33659</v>
      </c>
      <c r="D15991" s="1" t="s">
        <v>33660</v>
      </c>
      <c r="E15991" s="1" t="s">
        <v>25</v>
      </c>
      <c r="F15991" s="1" t="s">
        <v>110</v>
      </c>
      <c r="G15991" s="1" t="str">
        <f>IFERROR(__xludf.DUMMYFUNCTION("GOOGLETRANSLATE(D15991,""fr"",""en"")"),"#VALUE!")</f>
        <v>#VALUE!</v>
      </c>
    </row>
    <row r="15992" ht="15.75" customHeight="1">
      <c r="A15992" s="1" t="s">
        <v>1469</v>
      </c>
      <c r="B15992" s="1">
        <v>5.0</v>
      </c>
      <c r="C15992" s="1" t="s">
        <v>33661</v>
      </c>
      <c r="D15992" s="1" t="s">
        <v>33662</v>
      </c>
      <c r="E15992" s="1" t="s">
        <v>296</v>
      </c>
      <c r="F15992" s="1" t="s">
        <v>66</v>
      </c>
      <c r="G15992" s="1" t="str">
        <f>IFERROR(__xludf.DUMMYFUNCTION("GOOGLETRANSLATE(D15992,""fr"",""en"")"),"#VALUE!")</f>
        <v>#VALUE!</v>
      </c>
    </row>
    <row r="15993" ht="15.75" customHeight="1">
      <c r="A15993" s="1" t="s">
        <v>25632</v>
      </c>
      <c r="B15993" s="1">
        <v>2.0</v>
      </c>
      <c r="C15993" s="1" t="s">
        <v>33663</v>
      </c>
      <c r="D15993" s="1" t="s">
        <v>33664</v>
      </c>
      <c r="E15993" s="1" t="s">
        <v>21</v>
      </c>
      <c r="F15993" s="1" t="s">
        <v>11</v>
      </c>
      <c r="G15993" s="1" t="str">
        <f>IFERROR(__xludf.DUMMYFUNCTION("GOOGLETRANSLATE(D15993,""fr"",""en"")"),"#VALUE!")</f>
        <v>#VALUE!</v>
      </c>
    </row>
    <row r="15994" ht="15.75" customHeight="1">
      <c r="A15994" s="1" t="s">
        <v>2106</v>
      </c>
      <c r="B15994" s="1">
        <v>5.0</v>
      </c>
      <c r="C15994" s="1" t="s">
        <v>33665</v>
      </c>
      <c r="D15994" s="1" t="s">
        <v>33666</v>
      </c>
      <c r="E15994" s="1" t="s">
        <v>21</v>
      </c>
      <c r="F15994" s="1" t="s">
        <v>11</v>
      </c>
      <c r="G15994" s="1" t="str">
        <f>IFERROR(__xludf.DUMMYFUNCTION("GOOGLETRANSLATE(D15994,""fr"",""en"")"),"#VALUE!")</f>
        <v>#VALUE!</v>
      </c>
    </row>
    <row r="15995" ht="15.75" customHeight="1">
      <c r="A15995" s="1" t="s">
        <v>686</v>
      </c>
      <c r="B15995" s="1">
        <v>3.0</v>
      </c>
      <c r="C15995" s="1" t="s">
        <v>33667</v>
      </c>
      <c r="D15995" s="1" t="s">
        <v>33668</v>
      </c>
      <c r="E15995" s="1" t="s">
        <v>21</v>
      </c>
      <c r="F15995" s="1" t="s">
        <v>11</v>
      </c>
      <c r="G15995" s="1" t="str">
        <f>IFERROR(__xludf.DUMMYFUNCTION("GOOGLETRANSLATE(D15995,""fr"",""en"")"),"#VALUE!")</f>
        <v>#VALUE!</v>
      </c>
    </row>
    <row r="15996" ht="15.75" customHeight="1">
      <c r="A15996" s="1" t="s">
        <v>1987</v>
      </c>
      <c r="B15996" s="1">
        <v>3.0</v>
      </c>
      <c r="C15996" s="1" t="s">
        <v>33669</v>
      </c>
      <c r="D15996" s="1" t="s">
        <v>33670</v>
      </c>
      <c r="E15996" s="1" t="s">
        <v>29</v>
      </c>
      <c r="F15996" s="1" t="s">
        <v>30</v>
      </c>
      <c r="G15996" s="1" t="str">
        <f>IFERROR(__xludf.DUMMYFUNCTION("GOOGLETRANSLATE(D15996,""fr"",""en"")"),"#VALUE!")</f>
        <v>#VALUE!</v>
      </c>
    </row>
    <row r="15997" ht="15.75" customHeight="1">
      <c r="A15997" s="1" t="s">
        <v>710</v>
      </c>
      <c r="B15997" s="1">
        <v>4.0</v>
      </c>
      <c r="C15997" s="1" t="s">
        <v>33671</v>
      </c>
      <c r="D15997" s="1" t="s">
        <v>33672</v>
      </c>
      <c r="E15997" s="1" t="s">
        <v>169</v>
      </c>
      <c r="F15997" s="1" t="s">
        <v>11</v>
      </c>
      <c r="G15997" s="1" t="str">
        <f>IFERROR(__xludf.DUMMYFUNCTION("GOOGLETRANSLATE(D15997,""fr"",""en"")"),"#VALUE!")</f>
        <v>#VALUE!</v>
      </c>
    </row>
    <row r="15998" ht="15.75" customHeight="1">
      <c r="A15998" s="1" t="s">
        <v>541</v>
      </c>
      <c r="B15998" s="1">
        <v>1.0</v>
      </c>
      <c r="C15998" s="1" t="s">
        <v>33673</v>
      </c>
      <c r="D15998" s="1" t="s">
        <v>33674</v>
      </c>
      <c r="E15998" s="1" t="s">
        <v>273</v>
      </c>
      <c r="F15998" s="1" t="s">
        <v>11</v>
      </c>
      <c r="G15998" s="1" t="str">
        <f>IFERROR(__xludf.DUMMYFUNCTION("GOOGLETRANSLATE(D15998,""fr"",""en"")"),"#VALUE!")</f>
        <v>#VALUE!</v>
      </c>
    </row>
    <row r="15999" ht="15.75" customHeight="1">
      <c r="A15999" s="1" t="s">
        <v>1450</v>
      </c>
      <c r="B15999" s="1">
        <v>1.0</v>
      </c>
      <c r="C15999" s="1" t="s">
        <v>33675</v>
      </c>
      <c r="D15999" s="1" t="s">
        <v>33676</v>
      </c>
      <c r="E15999" s="1" t="s">
        <v>65</v>
      </c>
      <c r="F15999" s="1" t="s">
        <v>66</v>
      </c>
      <c r="G15999" s="1" t="str">
        <f>IFERROR(__xludf.DUMMYFUNCTION("GOOGLETRANSLATE(D15999,""fr"",""en"")"),"#VALUE!")</f>
        <v>#VALUE!</v>
      </c>
    </row>
    <row r="16000" ht="15.75" customHeight="1">
      <c r="A16000" s="1" t="s">
        <v>12365</v>
      </c>
      <c r="B16000" s="1">
        <v>2.0</v>
      </c>
      <c r="C16000" s="1" t="s">
        <v>33677</v>
      </c>
      <c r="D16000" s="1" t="s">
        <v>33678</v>
      </c>
      <c r="E16000" s="1" t="s">
        <v>169</v>
      </c>
      <c r="F16000" s="1" t="s">
        <v>110</v>
      </c>
      <c r="G16000" s="1" t="str">
        <f>IFERROR(__xludf.DUMMYFUNCTION("GOOGLETRANSLATE(D16000,""fr"",""en"")"),"#VALUE!")</f>
        <v>#VALUE!</v>
      </c>
    </row>
    <row r="16001" ht="15.75" customHeight="1">
      <c r="A16001" s="1" t="s">
        <v>551</v>
      </c>
      <c r="B16001" s="1">
        <v>5.0</v>
      </c>
      <c r="C16001" s="1" t="s">
        <v>33679</v>
      </c>
      <c r="D16001" s="1" t="s">
        <v>33680</v>
      </c>
      <c r="E16001" s="1" t="s">
        <v>10</v>
      </c>
      <c r="F16001" s="1" t="s">
        <v>11</v>
      </c>
      <c r="G16001" s="1" t="str">
        <f>IFERROR(__xludf.DUMMYFUNCTION("GOOGLETRANSLATE(D16001,""fr"",""en"")"),"#VALUE!")</f>
        <v>#VALUE!</v>
      </c>
    </row>
    <row r="16002" ht="15.75" customHeight="1">
      <c r="A16002" s="1" t="s">
        <v>1113</v>
      </c>
      <c r="B16002" s="1">
        <v>5.0</v>
      </c>
      <c r="C16002" s="1" t="s">
        <v>33681</v>
      </c>
      <c r="D16002" s="1" t="s">
        <v>33682</v>
      </c>
      <c r="E16002" s="1" t="s">
        <v>21</v>
      </c>
      <c r="F16002" s="1" t="s">
        <v>11</v>
      </c>
      <c r="G16002" s="1" t="str">
        <f>IFERROR(__xludf.DUMMYFUNCTION("GOOGLETRANSLATE(D16002,""fr"",""en"")"),"#VALUE!")</f>
        <v>#VALUE!</v>
      </c>
    </row>
    <row r="16003" ht="15.75" customHeight="1">
      <c r="A16003" s="1" t="s">
        <v>850</v>
      </c>
      <c r="B16003" s="1">
        <v>1.0</v>
      </c>
      <c r="C16003" s="1" t="s">
        <v>33683</v>
      </c>
      <c r="D16003" s="1" t="s">
        <v>33684</v>
      </c>
      <c r="E16003" s="1" t="s">
        <v>10</v>
      </c>
      <c r="F16003" s="1" t="s">
        <v>11</v>
      </c>
      <c r="G16003" s="1" t="str">
        <f>IFERROR(__xludf.DUMMYFUNCTION("GOOGLETRANSLATE(D16003,""fr"",""en"")"),"#VALUE!")</f>
        <v>#VALUE!</v>
      </c>
    </row>
    <row r="16004" ht="15.75" customHeight="1">
      <c r="A16004" s="1" t="s">
        <v>7799</v>
      </c>
      <c r="B16004" s="1">
        <v>1.0</v>
      </c>
      <c r="C16004" s="1" t="s">
        <v>33685</v>
      </c>
      <c r="D16004" s="1" t="s">
        <v>33686</v>
      </c>
      <c r="E16004" s="1" t="s">
        <v>254</v>
      </c>
      <c r="F16004" s="1" t="s">
        <v>66</v>
      </c>
      <c r="G16004" s="1" t="str">
        <f>IFERROR(__xludf.DUMMYFUNCTION("GOOGLETRANSLATE(D16004,""fr"",""en"")"),"#VALUE!")</f>
        <v>#VALUE!</v>
      </c>
    </row>
    <row r="16005" ht="15.75" customHeight="1">
      <c r="A16005" s="1" t="s">
        <v>738</v>
      </c>
      <c r="B16005" s="1">
        <v>5.0</v>
      </c>
      <c r="C16005" s="1" t="s">
        <v>33687</v>
      </c>
      <c r="D16005" s="1" t="s">
        <v>33688</v>
      </c>
      <c r="E16005" s="1" t="s">
        <v>10</v>
      </c>
      <c r="F16005" s="1" t="s">
        <v>11</v>
      </c>
      <c r="G16005" s="1" t="str">
        <f>IFERROR(__xludf.DUMMYFUNCTION("GOOGLETRANSLATE(D16005,""fr"",""en"")"),"#VALUE!")</f>
        <v>#VALUE!</v>
      </c>
    </row>
    <row r="16006" ht="15.75" customHeight="1">
      <c r="A16006" s="1" t="s">
        <v>2144</v>
      </c>
      <c r="B16006" s="1">
        <v>4.0</v>
      </c>
      <c r="C16006" s="1" t="s">
        <v>33689</v>
      </c>
      <c r="D16006" s="1" t="s">
        <v>33690</v>
      </c>
      <c r="E16006" s="1" t="s">
        <v>484</v>
      </c>
      <c r="F16006" s="1" t="s">
        <v>30</v>
      </c>
      <c r="G16006" s="1" t="str">
        <f>IFERROR(__xludf.DUMMYFUNCTION("GOOGLETRANSLATE(D16006,""fr"",""en"")"),"#VALUE!")</f>
        <v>#VALUE!</v>
      </c>
    </row>
    <row r="16007" ht="15.75" customHeight="1">
      <c r="A16007" s="1" t="s">
        <v>6440</v>
      </c>
      <c r="B16007" s="1">
        <v>5.0</v>
      </c>
      <c r="C16007" s="1" t="s">
        <v>33691</v>
      </c>
      <c r="D16007" s="1" t="s">
        <v>33692</v>
      </c>
      <c r="E16007" s="1" t="s">
        <v>226</v>
      </c>
      <c r="F16007" s="1" t="s">
        <v>11</v>
      </c>
      <c r="G16007" s="1" t="str">
        <f>IFERROR(__xludf.DUMMYFUNCTION("GOOGLETRANSLATE(D16007,""fr"",""en"")"),"#VALUE!")</f>
        <v>#VALUE!</v>
      </c>
    </row>
    <row r="16008" ht="15.75" customHeight="1">
      <c r="A16008" s="1" t="s">
        <v>338</v>
      </c>
      <c r="B16008" s="1">
        <v>5.0</v>
      </c>
      <c r="C16008" s="1" t="s">
        <v>33693</v>
      </c>
      <c r="D16008" s="1" t="s">
        <v>33694</v>
      </c>
      <c r="E16008" s="1" t="s">
        <v>10</v>
      </c>
      <c r="F16008" s="1" t="s">
        <v>11</v>
      </c>
      <c r="G16008" s="1" t="str">
        <f>IFERROR(__xludf.DUMMYFUNCTION("GOOGLETRANSLATE(D16008,""fr"",""en"")"),"#VALUE!")</f>
        <v>#VALUE!</v>
      </c>
    </row>
    <row r="16009" ht="15.75" customHeight="1">
      <c r="A16009" s="1" t="s">
        <v>1167</v>
      </c>
      <c r="B16009" s="1">
        <v>1.0</v>
      </c>
      <c r="C16009" s="1" t="s">
        <v>33695</v>
      </c>
      <c r="D16009" s="1" t="s">
        <v>33696</v>
      </c>
      <c r="E16009" s="1" t="s">
        <v>273</v>
      </c>
      <c r="F16009" s="1" t="s">
        <v>11</v>
      </c>
      <c r="G16009" s="1" t="str">
        <f>IFERROR(__xludf.DUMMYFUNCTION("GOOGLETRANSLATE(D16009,""fr"",""en"")"),"#VALUE!")</f>
        <v>#VALUE!</v>
      </c>
    </row>
    <row r="16010" ht="15.75" customHeight="1">
      <c r="A16010" s="1" t="s">
        <v>707</v>
      </c>
      <c r="B16010" s="1">
        <v>3.0</v>
      </c>
      <c r="C16010" s="1" t="s">
        <v>33697</v>
      </c>
      <c r="D16010" s="1" t="s">
        <v>33698</v>
      </c>
      <c r="E16010" s="1" t="s">
        <v>65</v>
      </c>
      <c r="F16010" s="1" t="s">
        <v>66</v>
      </c>
      <c r="G16010" s="1" t="str">
        <f>IFERROR(__xludf.DUMMYFUNCTION("GOOGLETRANSLATE(D16010,""fr"",""en"")"),"#VALUE!")</f>
        <v>#VALUE!</v>
      </c>
    </row>
    <row r="16011" ht="15.75" customHeight="1">
      <c r="A16011" s="1" t="s">
        <v>3853</v>
      </c>
      <c r="B16011" s="1">
        <v>1.0</v>
      </c>
      <c r="C16011" s="1" t="s">
        <v>33699</v>
      </c>
      <c r="D16011" s="1" t="s">
        <v>33700</v>
      </c>
      <c r="E16011" s="1" t="s">
        <v>273</v>
      </c>
      <c r="F16011" s="1" t="s">
        <v>110</v>
      </c>
      <c r="G16011" s="1" t="str">
        <f>IFERROR(__xludf.DUMMYFUNCTION("GOOGLETRANSLATE(D16011,""fr"",""en"")"),"#VALUE!")</f>
        <v>#VALUE!</v>
      </c>
    </row>
    <row r="16012" ht="15.75" customHeight="1">
      <c r="A16012" s="1" t="s">
        <v>367</v>
      </c>
      <c r="B16012" s="1">
        <v>4.0</v>
      </c>
      <c r="C16012" s="1" t="s">
        <v>33701</v>
      </c>
      <c r="D16012" s="1" t="s">
        <v>33702</v>
      </c>
      <c r="E16012" s="1" t="s">
        <v>10</v>
      </c>
      <c r="F16012" s="1" t="s">
        <v>11</v>
      </c>
      <c r="G16012" s="1" t="str">
        <f>IFERROR(__xludf.DUMMYFUNCTION("GOOGLETRANSLATE(D16012,""fr"",""en"")"),"#VALUE!")</f>
        <v>#VALUE!</v>
      </c>
    </row>
    <row r="16013" ht="15.75" customHeight="1">
      <c r="A16013" s="1" t="s">
        <v>5431</v>
      </c>
      <c r="B16013" s="1">
        <v>1.0</v>
      </c>
      <c r="C16013" s="1" t="s">
        <v>33703</v>
      </c>
      <c r="D16013" s="1" t="s">
        <v>33704</v>
      </c>
      <c r="E16013" s="1" t="s">
        <v>373</v>
      </c>
      <c r="F16013" s="1" t="s">
        <v>118</v>
      </c>
      <c r="G16013" s="1" t="str">
        <f>IFERROR(__xludf.DUMMYFUNCTION("GOOGLETRANSLATE(D16013,""fr"",""en"")"),"#VALUE!")</f>
        <v>#VALUE!</v>
      </c>
    </row>
    <row r="16014" ht="15.75" customHeight="1">
      <c r="A16014" s="1" t="s">
        <v>5072</v>
      </c>
      <c r="B16014" s="1">
        <v>4.0</v>
      </c>
      <c r="C16014" s="1" t="s">
        <v>33705</v>
      </c>
      <c r="D16014" s="1" t="s">
        <v>33706</v>
      </c>
      <c r="E16014" s="1" t="s">
        <v>29</v>
      </c>
      <c r="F16014" s="1" t="s">
        <v>30</v>
      </c>
      <c r="G16014" s="1" t="str">
        <f>IFERROR(__xludf.DUMMYFUNCTION("GOOGLETRANSLATE(D16014,""fr"",""en"")"),"#VALUE!")</f>
        <v>#VALUE!</v>
      </c>
    </row>
    <row r="16015" ht="15.75" customHeight="1">
      <c r="A16015" s="1" t="s">
        <v>2267</v>
      </c>
      <c r="B16015" s="1">
        <v>2.0</v>
      </c>
      <c r="C16015" s="1" t="s">
        <v>33707</v>
      </c>
      <c r="D16015" s="1" t="s">
        <v>33708</v>
      </c>
      <c r="E16015" s="1" t="s">
        <v>169</v>
      </c>
      <c r="F16015" s="1" t="s">
        <v>11</v>
      </c>
      <c r="G16015" s="1" t="str">
        <f>IFERROR(__xludf.DUMMYFUNCTION("GOOGLETRANSLATE(D16015,""fr"",""en"")"),"#VALUE!")</f>
        <v>#VALUE!</v>
      </c>
    </row>
    <row r="16016" ht="15.75" customHeight="1">
      <c r="A16016" s="1" t="s">
        <v>7370</v>
      </c>
      <c r="B16016" s="1">
        <v>1.0</v>
      </c>
      <c r="C16016" s="1" t="s">
        <v>33709</v>
      </c>
      <c r="D16016" s="1" t="s">
        <v>33710</v>
      </c>
      <c r="E16016" s="1" t="s">
        <v>292</v>
      </c>
      <c r="F16016" s="1" t="s">
        <v>11</v>
      </c>
      <c r="G16016" s="1" t="str">
        <f>IFERROR(__xludf.DUMMYFUNCTION("GOOGLETRANSLATE(D16016,""fr"",""en"")"),"#VALUE!")</f>
        <v>#VALUE!</v>
      </c>
    </row>
    <row r="16017" ht="15.75" customHeight="1">
      <c r="A16017" s="1" t="s">
        <v>179</v>
      </c>
      <c r="B16017" s="1">
        <v>5.0</v>
      </c>
      <c r="C16017" s="1" t="s">
        <v>33711</v>
      </c>
      <c r="D16017" s="1" t="s">
        <v>33712</v>
      </c>
      <c r="E16017" s="1" t="s">
        <v>65</v>
      </c>
      <c r="F16017" s="1" t="s">
        <v>66</v>
      </c>
      <c r="G16017" s="1" t="str">
        <f>IFERROR(__xludf.DUMMYFUNCTION("GOOGLETRANSLATE(D16017,""fr"",""en"")"),"#VALUE!")</f>
        <v>#VALUE!</v>
      </c>
    </row>
    <row r="16018" ht="15.75" customHeight="1">
      <c r="A16018" s="1" t="s">
        <v>11116</v>
      </c>
      <c r="B16018" s="1">
        <v>1.0</v>
      </c>
      <c r="C16018" s="1" t="s">
        <v>33713</v>
      </c>
      <c r="D16018" s="1" t="s">
        <v>33714</v>
      </c>
      <c r="E16018" s="1" t="s">
        <v>21</v>
      </c>
      <c r="F16018" s="1" t="s">
        <v>11</v>
      </c>
      <c r="G16018" s="1" t="str">
        <f>IFERROR(__xludf.DUMMYFUNCTION("GOOGLETRANSLATE(D16018,""fr"",""en"")"),"#VALUE!")</f>
        <v>#VALUE!</v>
      </c>
    </row>
    <row r="16019" ht="15.75" customHeight="1">
      <c r="A16019" s="1" t="s">
        <v>7330</v>
      </c>
      <c r="B16019" s="1">
        <v>1.0</v>
      </c>
      <c r="C16019" s="1" t="s">
        <v>33715</v>
      </c>
      <c r="D16019" s="1" t="s">
        <v>33716</v>
      </c>
      <c r="E16019" s="1" t="s">
        <v>34</v>
      </c>
      <c r="F16019" s="1" t="s">
        <v>30</v>
      </c>
      <c r="G16019" s="1" t="str">
        <f>IFERROR(__xludf.DUMMYFUNCTION("GOOGLETRANSLATE(D16019,""fr"",""en"")"),"#VALUE!")</f>
        <v>#VALUE!</v>
      </c>
    </row>
    <row r="16020" ht="15.75" customHeight="1">
      <c r="A16020" s="1" t="s">
        <v>2533</v>
      </c>
      <c r="B16020" s="1">
        <v>3.0</v>
      </c>
      <c r="C16020" s="1" t="s">
        <v>33717</v>
      </c>
      <c r="D16020" s="1" t="s">
        <v>33718</v>
      </c>
      <c r="E16020" s="1" t="s">
        <v>10</v>
      </c>
      <c r="F16020" s="1" t="s">
        <v>11</v>
      </c>
      <c r="G16020" s="1" t="str">
        <f>IFERROR(__xludf.DUMMYFUNCTION("GOOGLETRANSLATE(D16020,""fr"",""en"")"),"#VALUE!")</f>
        <v>#VALUE!</v>
      </c>
    </row>
    <row r="16021" ht="15.75" customHeight="1">
      <c r="A16021" s="1" t="s">
        <v>179</v>
      </c>
      <c r="B16021" s="1">
        <v>1.0</v>
      </c>
      <c r="C16021" s="1" t="s">
        <v>33719</v>
      </c>
      <c r="D16021" s="1" t="s">
        <v>33720</v>
      </c>
      <c r="E16021" s="1" t="s">
        <v>10</v>
      </c>
      <c r="F16021" s="1" t="s">
        <v>11</v>
      </c>
      <c r="G16021" s="1" t="str">
        <f>IFERROR(__xludf.DUMMYFUNCTION("GOOGLETRANSLATE(D16021,""fr"",""en"")"),"#VALUE!")</f>
        <v>#VALUE!</v>
      </c>
    </row>
    <row r="16022" ht="15.75" customHeight="1">
      <c r="A16022" s="1" t="s">
        <v>10316</v>
      </c>
      <c r="B16022" s="1">
        <v>5.0</v>
      </c>
      <c r="C16022" s="1" t="s">
        <v>33721</v>
      </c>
      <c r="D16022" s="1" t="s">
        <v>33722</v>
      </c>
      <c r="E16022" s="1" t="s">
        <v>29</v>
      </c>
      <c r="F16022" s="1" t="s">
        <v>30</v>
      </c>
      <c r="G16022" s="1" t="str">
        <f>IFERROR(__xludf.DUMMYFUNCTION("GOOGLETRANSLATE(D16022,""fr"",""en"")"),"#VALUE!")</f>
        <v>#VALUE!</v>
      </c>
    </row>
    <row r="16023" ht="15.75" customHeight="1">
      <c r="A16023" s="1" t="s">
        <v>769</v>
      </c>
      <c r="B16023" s="1">
        <v>5.0</v>
      </c>
      <c r="C16023" s="1" t="s">
        <v>33723</v>
      </c>
      <c r="D16023" s="1" t="s">
        <v>33724</v>
      </c>
      <c r="E16023" s="1" t="s">
        <v>21</v>
      </c>
      <c r="F16023" s="1" t="s">
        <v>11</v>
      </c>
      <c r="G16023" s="1" t="str">
        <f>IFERROR(__xludf.DUMMYFUNCTION("GOOGLETRANSLATE(D16023,""fr"",""en"")"),"#VALUE!")</f>
        <v>#VALUE!</v>
      </c>
    </row>
    <row r="16024" ht="15.75" customHeight="1">
      <c r="A16024" s="1" t="s">
        <v>2117</v>
      </c>
      <c r="B16024" s="1">
        <v>3.0</v>
      </c>
      <c r="C16024" s="1" t="s">
        <v>33725</v>
      </c>
      <c r="D16024" s="1" t="s">
        <v>33726</v>
      </c>
      <c r="E16024" s="1" t="s">
        <v>65</v>
      </c>
      <c r="F16024" s="1" t="s">
        <v>66</v>
      </c>
      <c r="G16024" s="1" t="str">
        <f>IFERROR(__xludf.DUMMYFUNCTION("GOOGLETRANSLATE(D16024,""fr"",""en"")"),"#VALUE!")</f>
        <v>#VALUE!</v>
      </c>
    </row>
    <row r="16025" ht="15.75" customHeight="1">
      <c r="A16025" s="1" t="s">
        <v>2747</v>
      </c>
      <c r="B16025" s="1">
        <v>4.0</v>
      </c>
      <c r="C16025" s="1" t="s">
        <v>33727</v>
      </c>
      <c r="D16025" s="1" t="s">
        <v>33728</v>
      </c>
      <c r="E16025" s="1" t="s">
        <v>10</v>
      </c>
      <c r="F16025" s="1" t="s">
        <v>11</v>
      </c>
      <c r="G16025" s="1" t="str">
        <f>IFERROR(__xludf.DUMMYFUNCTION("GOOGLETRANSLATE(D16025,""fr"",""en"")"),"I am satisfied with the service /value for money, I found my insurance and it's great, thank you for this ease of exchange online.
           Martinez Lydie")</f>
        <v>I am satisfied with the service /value for money, I found my insurance and it's great, thank you for this ease of exchange online.
           Martinez Lydie</v>
      </c>
    </row>
    <row r="16026" ht="15.75" customHeight="1">
      <c r="A16026" s="1" t="s">
        <v>3718</v>
      </c>
      <c r="B16026" s="1">
        <v>4.0</v>
      </c>
      <c r="C16026" s="1" t="s">
        <v>33729</v>
      </c>
      <c r="D16026" s="1" t="s">
        <v>33730</v>
      </c>
      <c r="E16026" s="1" t="s">
        <v>169</v>
      </c>
      <c r="F16026" s="1" t="s">
        <v>110</v>
      </c>
      <c r="G16026" s="1" t="str">
        <f>IFERROR(__xludf.DUMMYFUNCTION("GOOGLETRANSLATE(D16026,""fr"",""en"")"),"#VALUE!")</f>
        <v>#VALUE!</v>
      </c>
    </row>
    <row r="16027" ht="15.75" customHeight="1">
      <c r="A16027" s="1" t="s">
        <v>17240</v>
      </c>
      <c r="B16027" s="1">
        <v>2.0</v>
      </c>
      <c r="C16027" s="1" t="s">
        <v>33731</v>
      </c>
      <c r="D16027" s="1" t="s">
        <v>33732</v>
      </c>
      <c r="E16027" s="1" t="s">
        <v>125</v>
      </c>
      <c r="F16027" s="1" t="s">
        <v>11</v>
      </c>
      <c r="G16027" s="1" t="str">
        <f>IFERROR(__xludf.DUMMYFUNCTION("GOOGLETRANSLATE(D16027,""fr"",""en"")"),"Increase of more than double the franchise following 2 accidents in 2 years despite 40 years of subscription is unacceptable.
Warned only by email without explanation I had to go to the agency myself to find an agency director having no latitude and only "&amp;"apply the directives")</f>
        <v>Increase of more than double the franchise following 2 accidents in 2 years despite 40 years of subscription is unacceptable.
Warned only by email without explanation I had to go to the agency myself to find an agency director having no latitude and only apply the directives</v>
      </c>
    </row>
    <row r="16028" ht="15.75" customHeight="1">
      <c r="A16028" s="1" t="s">
        <v>461</v>
      </c>
      <c r="B16028" s="1">
        <v>5.0</v>
      </c>
      <c r="C16028" s="1" t="s">
        <v>33733</v>
      </c>
      <c r="D16028" s="1" t="s">
        <v>33734</v>
      </c>
      <c r="E16028" s="1" t="s">
        <v>10</v>
      </c>
      <c r="F16028" s="1" t="s">
        <v>11</v>
      </c>
      <c r="G16028" s="1" t="str">
        <f>IFERROR(__xludf.DUMMYFUNCTION("GOOGLETRANSLATE(D16028,""fr"",""en"")"),"#VALUE!")</f>
        <v>#VALUE!</v>
      </c>
    </row>
    <row r="16029" ht="15.75" customHeight="1">
      <c r="A16029" s="1" t="s">
        <v>8142</v>
      </c>
      <c r="B16029" s="1">
        <v>2.0</v>
      </c>
      <c r="C16029" s="1" t="s">
        <v>33735</v>
      </c>
      <c r="D16029" s="1" t="s">
        <v>33736</v>
      </c>
      <c r="E16029" s="1" t="s">
        <v>273</v>
      </c>
      <c r="F16029" s="1" t="s">
        <v>11</v>
      </c>
      <c r="G16029" s="1" t="str">
        <f>IFERROR(__xludf.DUMMYFUNCTION("GOOGLETRANSLATE(D16029,""fr"",""en"")"),"#VALUE!")</f>
        <v>#VALUE!</v>
      </c>
    </row>
    <row r="16030" ht="15.75" customHeight="1">
      <c r="A16030" s="1" t="s">
        <v>2141</v>
      </c>
      <c r="B16030" s="1">
        <v>4.0</v>
      </c>
      <c r="C16030" s="1" t="s">
        <v>33737</v>
      </c>
      <c r="D16030" s="1" t="s">
        <v>33738</v>
      </c>
      <c r="E16030" s="1" t="s">
        <v>10</v>
      </c>
      <c r="F16030" s="1" t="s">
        <v>11</v>
      </c>
      <c r="G16030" s="1" t="str">
        <f>IFERROR(__xludf.DUMMYFUNCTION("GOOGLETRANSLATE(D16030,""fr"",""en"")"),"#VALUE!")</f>
        <v>#VALUE!</v>
      </c>
    </row>
    <row r="16031" ht="15.75" customHeight="1">
      <c r="A16031" s="1" t="s">
        <v>1870</v>
      </c>
      <c r="B16031" s="1">
        <v>2.0</v>
      </c>
      <c r="C16031" s="1" t="s">
        <v>33739</v>
      </c>
      <c r="D16031" s="1" t="s">
        <v>33740</v>
      </c>
      <c r="E16031" s="1" t="s">
        <v>65</v>
      </c>
      <c r="F16031" s="1" t="s">
        <v>66</v>
      </c>
      <c r="G16031" s="1" t="str">
        <f>IFERROR(__xludf.DUMMYFUNCTION("GOOGLETRANSLATE(D16031,""fr"",""en"")"),"#VALUE!")</f>
        <v>#VALUE!</v>
      </c>
    </row>
    <row r="16032" ht="15.75" customHeight="1">
      <c r="A16032" s="1" t="s">
        <v>11356</v>
      </c>
      <c r="B16032" s="1">
        <v>1.0</v>
      </c>
      <c r="C16032" s="1" t="s">
        <v>33741</v>
      </c>
      <c r="D16032" s="1" t="s">
        <v>33742</v>
      </c>
      <c r="E16032" s="1" t="s">
        <v>373</v>
      </c>
      <c r="F16032" s="1" t="s">
        <v>118</v>
      </c>
      <c r="G16032" s="1" t="str">
        <f>IFERROR(__xludf.DUMMYFUNCTION("GOOGLETRANSLATE(D16032,""fr"",""en"")"),"#VALUE!")</f>
        <v>#VALUE!</v>
      </c>
    </row>
    <row r="16033" ht="15.75" customHeight="1">
      <c r="A16033" s="1" t="s">
        <v>681</v>
      </c>
      <c r="B16033" s="1">
        <v>4.0</v>
      </c>
      <c r="C16033" s="1" t="s">
        <v>33743</v>
      </c>
      <c r="D16033" s="1" t="s">
        <v>33744</v>
      </c>
      <c r="E16033" s="1" t="s">
        <v>10</v>
      </c>
      <c r="F16033" s="1" t="s">
        <v>11</v>
      </c>
      <c r="G16033" s="1" t="str">
        <f>IFERROR(__xludf.DUMMYFUNCTION("GOOGLETRANSLATE(D16033,""fr"",""en"")"),"#VALUE!")</f>
        <v>#VALUE!</v>
      </c>
    </row>
    <row r="16034" ht="15.75" customHeight="1">
      <c r="A16034" s="1" t="s">
        <v>227</v>
      </c>
      <c r="B16034" s="1">
        <v>1.0</v>
      </c>
      <c r="C16034" s="1" t="s">
        <v>33745</v>
      </c>
      <c r="D16034" s="1" t="s">
        <v>33746</v>
      </c>
      <c r="E16034" s="1" t="s">
        <v>10</v>
      </c>
      <c r="F16034" s="1" t="s">
        <v>11</v>
      </c>
      <c r="G16034" s="1" t="str">
        <f>IFERROR(__xludf.DUMMYFUNCTION("GOOGLETRANSLATE(D16034,""fr"",""en"")"),"#VALUE!")</f>
        <v>#VALUE!</v>
      </c>
    </row>
    <row r="16035" ht="15.75" customHeight="1">
      <c r="A16035" s="1" t="s">
        <v>681</v>
      </c>
      <c r="B16035" s="1">
        <v>4.0</v>
      </c>
      <c r="C16035" s="1" t="s">
        <v>33747</v>
      </c>
      <c r="D16035" s="1" t="s">
        <v>33748</v>
      </c>
      <c r="E16035" s="1" t="s">
        <v>21</v>
      </c>
      <c r="F16035" s="1" t="s">
        <v>11</v>
      </c>
      <c r="G16035" s="1" t="str">
        <f>IFERROR(__xludf.DUMMYFUNCTION("GOOGLETRANSLATE(D16035,""fr"",""en"")"),"#VALUE!")</f>
        <v>#VALUE!</v>
      </c>
    </row>
    <row r="16036" ht="15.75" customHeight="1">
      <c r="A16036" s="1" t="s">
        <v>7831</v>
      </c>
      <c r="B16036" s="1">
        <v>2.0</v>
      </c>
      <c r="C16036" s="1" t="s">
        <v>33749</v>
      </c>
      <c r="D16036" s="1" t="s">
        <v>33750</v>
      </c>
      <c r="E16036" s="1" t="s">
        <v>273</v>
      </c>
      <c r="F16036" s="1" t="s">
        <v>66</v>
      </c>
      <c r="G16036" s="1" t="str">
        <f>IFERROR(__xludf.DUMMYFUNCTION("GOOGLETRANSLATE(D16036,""fr"",""en"")"),"#VALUE!")</f>
        <v>#VALUE!</v>
      </c>
    </row>
    <row r="16037" ht="15.75" customHeight="1">
      <c r="A16037" s="1" t="s">
        <v>8938</v>
      </c>
      <c r="B16037" s="1">
        <v>4.0</v>
      </c>
      <c r="C16037" s="1" t="s">
        <v>6201</v>
      </c>
      <c r="D16037" s="1" t="s">
        <v>33751</v>
      </c>
      <c r="E16037" s="1" t="s">
        <v>484</v>
      </c>
      <c r="F16037" s="1" t="s">
        <v>30</v>
      </c>
      <c r="G16037" s="1" t="str">
        <f>IFERROR(__xludf.DUMMYFUNCTION("GOOGLETRANSLATE(D16037,""fr"",""en"")"),"#VALUE!")</f>
        <v>#VALUE!</v>
      </c>
    </row>
    <row r="16038" ht="15.75" customHeight="1">
      <c r="A16038" s="1" t="s">
        <v>3445</v>
      </c>
      <c r="B16038" s="1">
        <v>1.0</v>
      </c>
      <c r="C16038" s="1" t="s">
        <v>33752</v>
      </c>
      <c r="D16038" s="1" t="s">
        <v>33753</v>
      </c>
      <c r="E16038" s="1" t="s">
        <v>43</v>
      </c>
      <c r="F16038" s="1" t="s">
        <v>30</v>
      </c>
      <c r="G16038" s="1" t="str">
        <f>IFERROR(__xludf.DUMMYFUNCTION("GOOGLETRANSLATE(D16038,""fr"",""en"")"),"#VALUE!")</f>
        <v>#VALUE!</v>
      </c>
    </row>
    <row r="16039" ht="15.75" customHeight="1">
      <c r="A16039" s="1" t="s">
        <v>4766</v>
      </c>
      <c r="B16039" s="1">
        <v>2.0</v>
      </c>
      <c r="C16039" s="1" t="s">
        <v>33754</v>
      </c>
      <c r="D16039" s="1" t="s">
        <v>33755</v>
      </c>
      <c r="E16039" s="1" t="s">
        <v>373</v>
      </c>
      <c r="F16039" s="1" t="s">
        <v>30</v>
      </c>
      <c r="G16039" s="1" t="str">
        <f>IFERROR(__xludf.DUMMYFUNCTION("GOOGLETRANSLATE(D16039,""fr"",""en"")"),"#VALUE!")</f>
        <v>#VALUE!</v>
      </c>
    </row>
    <row r="16040" ht="15.75" customHeight="1">
      <c r="A16040" s="1" t="s">
        <v>8601</v>
      </c>
      <c r="B16040" s="1">
        <v>2.0</v>
      </c>
      <c r="C16040" s="1" t="s">
        <v>33756</v>
      </c>
      <c r="D16040" s="1" t="s">
        <v>33757</v>
      </c>
      <c r="E16040" s="1" t="s">
        <v>25</v>
      </c>
      <c r="F16040" s="1" t="s">
        <v>11</v>
      </c>
      <c r="G16040" s="1" t="str">
        <f>IFERROR(__xludf.DUMMYFUNCTION("GOOGLETRANSLATE(D16040,""fr"",""en"")"),"#VALUE!")</f>
        <v>#VALUE!</v>
      </c>
    </row>
    <row r="16041" ht="15.75" customHeight="1">
      <c r="A16041" s="1" t="s">
        <v>2630</v>
      </c>
      <c r="B16041" s="1">
        <v>3.0</v>
      </c>
      <c r="C16041" s="1" t="s">
        <v>33758</v>
      </c>
      <c r="D16041" s="1" t="s">
        <v>33759</v>
      </c>
      <c r="E16041" s="1" t="s">
        <v>21</v>
      </c>
      <c r="F16041" s="1" t="s">
        <v>11</v>
      </c>
      <c r="G16041" s="1" t="str">
        <f>IFERROR(__xludf.DUMMYFUNCTION("GOOGLETRANSLATE(D16041,""fr"",""en"")"),"#VALUE!")</f>
        <v>#VALUE!</v>
      </c>
    </row>
    <row r="16042" ht="15.75" customHeight="1">
      <c r="A16042" s="1" t="s">
        <v>2533</v>
      </c>
      <c r="B16042" s="1">
        <v>4.0</v>
      </c>
      <c r="C16042" s="1" t="s">
        <v>33760</v>
      </c>
      <c r="D16042" s="1" t="s">
        <v>33761</v>
      </c>
      <c r="E16042" s="1" t="s">
        <v>65</v>
      </c>
      <c r="F16042" s="1" t="s">
        <v>66</v>
      </c>
      <c r="G16042" s="1" t="str">
        <f>IFERROR(__xludf.DUMMYFUNCTION("GOOGLETRANSLATE(D16042,""fr"",""en"")"),"#VALUE!")</f>
        <v>#VALUE!</v>
      </c>
    </row>
    <row r="16043" ht="15.75" customHeight="1">
      <c r="A16043" s="1" t="s">
        <v>13334</v>
      </c>
      <c r="B16043" s="1">
        <v>1.0</v>
      </c>
      <c r="C16043" s="1" t="s">
        <v>33762</v>
      </c>
      <c r="D16043" s="1" t="s">
        <v>33763</v>
      </c>
      <c r="E16043" s="1" t="s">
        <v>250</v>
      </c>
      <c r="F16043" s="1" t="s">
        <v>30</v>
      </c>
      <c r="G16043" s="1" t="str">
        <f>IFERROR(__xludf.DUMMYFUNCTION("GOOGLETRANSLATE(D16043,""fr"",""en"")"),"#VALUE!")</f>
        <v>#VALUE!</v>
      </c>
    </row>
    <row r="16044" ht="15.75" customHeight="1">
      <c r="A16044" s="1" t="s">
        <v>8015</v>
      </c>
      <c r="B16044" s="1">
        <v>4.0</v>
      </c>
      <c r="C16044" s="1" t="s">
        <v>33764</v>
      </c>
      <c r="D16044" s="1" t="s">
        <v>33765</v>
      </c>
      <c r="E16044" s="1" t="s">
        <v>484</v>
      </c>
      <c r="F16044" s="1" t="s">
        <v>30</v>
      </c>
      <c r="G16044" s="1" t="str">
        <f>IFERROR(__xludf.DUMMYFUNCTION("GOOGLETRANSLATE(D16044,""fr"",""en"")"),"#VALUE!")</f>
        <v>#VALUE!</v>
      </c>
    </row>
    <row r="16045" ht="15.75" customHeight="1">
      <c r="A16045" s="1" t="s">
        <v>2911</v>
      </c>
      <c r="B16045" s="1">
        <v>4.0</v>
      </c>
      <c r="C16045" s="1" t="s">
        <v>33766</v>
      </c>
      <c r="D16045" s="1" t="s">
        <v>33767</v>
      </c>
      <c r="E16045" s="1" t="s">
        <v>65</v>
      </c>
      <c r="F16045" s="1" t="s">
        <v>66</v>
      </c>
      <c r="G16045" s="1" t="str">
        <f>IFERROR(__xludf.DUMMYFUNCTION("GOOGLETRANSLATE(D16045,""fr"",""en"")"),"#VALUE!")</f>
        <v>#VALUE!</v>
      </c>
    </row>
    <row r="16046" ht="15.75" customHeight="1">
      <c r="A16046" s="1" t="s">
        <v>1149</v>
      </c>
      <c r="B16046" s="1">
        <v>1.0</v>
      </c>
      <c r="C16046" s="1" t="s">
        <v>33768</v>
      </c>
      <c r="D16046" s="1" t="s">
        <v>33769</v>
      </c>
      <c r="E16046" s="1" t="s">
        <v>29</v>
      </c>
      <c r="F16046" s="1" t="s">
        <v>30</v>
      </c>
      <c r="G16046" s="1" t="str">
        <f>IFERROR(__xludf.DUMMYFUNCTION("GOOGLETRANSLATE(D16046,""fr"",""en"")"),"#VALUE!")</f>
        <v>#VALUE!</v>
      </c>
    </row>
    <row r="16047" ht="15.75" customHeight="1">
      <c r="A16047" s="1" t="s">
        <v>1245</v>
      </c>
      <c r="B16047" s="1">
        <v>5.0</v>
      </c>
      <c r="C16047" s="1" t="s">
        <v>33770</v>
      </c>
      <c r="D16047" s="1" t="s">
        <v>33771</v>
      </c>
      <c r="E16047" s="1" t="s">
        <v>21</v>
      </c>
      <c r="F16047" s="1" t="s">
        <v>11</v>
      </c>
      <c r="G16047" s="1" t="str">
        <f>IFERROR(__xludf.DUMMYFUNCTION("GOOGLETRANSLATE(D16047,""fr"",""en"")"),"#VALUE!")</f>
        <v>#VALUE!</v>
      </c>
    </row>
    <row r="16048" ht="15.75" customHeight="1">
      <c r="A16048" s="1" t="s">
        <v>2542</v>
      </c>
      <c r="B16048" s="1">
        <v>2.0</v>
      </c>
      <c r="C16048" s="1" t="s">
        <v>33772</v>
      </c>
      <c r="D16048" s="1" t="s">
        <v>33773</v>
      </c>
      <c r="E16048" s="1" t="s">
        <v>3642</v>
      </c>
      <c r="F16048" s="1" t="s">
        <v>118</v>
      </c>
      <c r="G16048" s="1" t="str">
        <f>IFERROR(__xludf.DUMMYFUNCTION("GOOGLETRANSLATE(D16048,""fr"",""en"")"),"#VALUE!")</f>
        <v>#VALUE!</v>
      </c>
    </row>
    <row r="16049" ht="15.75" customHeight="1">
      <c r="A16049" s="1" t="s">
        <v>502</v>
      </c>
      <c r="B16049" s="1">
        <v>5.0</v>
      </c>
      <c r="C16049" s="1" t="s">
        <v>33774</v>
      </c>
      <c r="D16049" s="1" t="s">
        <v>33775</v>
      </c>
      <c r="E16049" s="1" t="s">
        <v>21</v>
      </c>
      <c r="F16049" s="1" t="s">
        <v>11</v>
      </c>
      <c r="G16049" s="1" t="str">
        <f>IFERROR(__xludf.DUMMYFUNCTION("GOOGLETRANSLATE(D16049,""fr"",""en"")"),"#VALUE!")</f>
        <v>#VALUE!</v>
      </c>
    </row>
    <row r="16050" ht="15.75" customHeight="1">
      <c r="A16050" s="1" t="s">
        <v>10154</v>
      </c>
      <c r="B16050" s="1">
        <v>4.0</v>
      </c>
      <c r="C16050" s="1" t="s">
        <v>33776</v>
      </c>
      <c r="D16050" s="1" t="s">
        <v>33777</v>
      </c>
      <c r="E16050" s="1" t="s">
        <v>176</v>
      </c>
      <c r="F16050" s="1" t="s">
        <v>66</v>
      </c>
      <c r="G16050" s="1" t="str">
        <f>IFERROR(__xludf.DUMMYFUNCTION("GOOGLETRANSLATE(D16050,""fr"",""en"")"),"#VALUE!")</f>
        <v>#VALUE!</v>
      </c>
    </row>
    <row r="16051" ht="15.75" customHeight="1">
      <c r="A16051" s="1" t="s">
        <v>267</v>
      </c>
      <c r="B16051" s="1">
        <v>4.0</v>
      </c>
      <c r="C16051" s="1" t="s">
        <v>33778</v>
      </c>
      <c r="D16051" s="1" t="s">
        <v>33779</v>
      </c>
      <c r="E16051" s="1" t="s">
        <v>21</v>
      </c>
      <c r="F16051" s="1" t="s">
        <v>11</v>
      </c>
      <c r="G16051" s="1" t="str">
        <f>IFERROR(__xludf.DUMMYFUNCTION("GOOGLETRANSLATE(D16051,""fr"",""en"")"),"#VALUE!")</f>
        <v>#VALUE!</v>
      </c>
    </row>
    <row r="16052" ht="15.75" customHeight="1">
      <c r="A16052" s="1" t="s">
        <v>667</v>
      </c>
      <c r="B16052" s="1">
        <v>4.0</v>
      </c>
      <c r="C16052" s="1" t="s">
        <v>33780</v>
      </c>
      <c r="D16052" s="1" t="s">
        <v>33781</v>
      </c>
      <c r="E16052" s="1" t="s">
        <v>169</v>
      </c>
      <c r="F16052" s="1" t="s">
        <v>11</v>
      </c>
      <c r="G16052" s="1" t="str">
        <f>IFERROR(__xludf.DUMMYFUNCTION("GOOGLETRANSLATE(D16052,""fr"",""en"")"),"#VALUE!")</f>
        <v>#VALUE!</v>
      </c>
    </row>
    <row r="16053" ht="15.75" customHeight="1">
      <c r="A16053" s="1" t="s">
        <v>19885</v>
      </c>
      <c r="B16053" s="1">
        <v>3.0</v>
      </c>
      <c r="C16053" s="1" t="s">
        <v>33782</v>
      </c>
      <c r="D16053" s="1" t="s">
        <v>33783</v>
      </c>
      <c r="E16053" s="1" t="s">
        <v>29</v>
      </c>
      <c r="F16053" s="1" t="s">
        <v>30</v>
      </c>
      <c r="G16053" s="1" t="str">
        <f>IFERROR(__xludf.DUMMYFUNCTION("GOOGLETRANSLATE(D16053,""fr"",""en"")"),"#VALUE!")</f>
        <v>#VALUE!</v>
      </c>
    </row>
    <row r="16054" ht="15.75" customHeight="1">
      <c r="A16054" s="1" t="s">
        <v>597</v>
      </c>
      <c r="B16054" s="1">
        <v>5.0</v>
      </c>
      <c r="C16054" s="1" t="s">
        <v>33784</v>
      </c>
      <c r="D16054" s="1" t="s">
        <v>33785</v>
      </c>
      <c r="E16054" s="1" t="s">
        <v>21</v>
      </c>
      <c r="F16054" s="1" t="s">
        <v>11</v>
      </c>
      <c r="G16054" s="1" t="str">
        <f>IFERROR(__xludf.DUMMYFUNCTION("GOOGLETRANSLATE(D16054,""fr"",""en"")"),"#VALUE!")</f>
        <v>#VALUE!</v>
      </c>
    </row>
    <row r="16055" ht="15.75" customHeight="1">
      <c r="A16055" s="1" t="s">
        <v>2343</v>
      </c>
      <c r="B16055" s="1">
        <v>4.0</v>
      </c>
      <c r="C16055" s="1" t="s">
        <v>33786</v>
      </c>
      <c r="D16055" s="1" t="s">
        <v>33787</v>
      </c>
      <c r="E16055" s="1" t="s">
        <v>21</v>
      </c>
      <c r="F16055" s="1" t="s">
        <v>11</v>
      </c>
      <c r="G16055" s="1" t="str">
        <f>IFERROR(__xludf.DUMMYFUNCTION("GOOGLETRANSLATE(D16055,""fr"",""en"")"),"#VALUE!")</f>
        <v>#VALUE!</v>
      </c>
    </row>
    <row r="16056" ht="15.75" customHeight="1">
      <c r="A16056" s="1" t="s">
        <v>6440</v>
      </c>
      <c r="B16056" s="1">
        <v>1.0</v>
      </c>
      <c r="C16056" s="1" t="s">
        <v>33788</v>
      </c>
      <c r="D16056" s="1" t="s">
        <v>33789</v>
      </c>
      <c r="E16056" s="1" t="s">
        <v>273</v>
      </c>
      <c r="F16056" s="1" t="s">
        <v>118</v>
      </c>
      <c r="G16056" s="1" t="str">
        <f>IFERROR(__xludf.DUMMYFUNCTION("GOOGLETRANSLATE(D16056,""fr"",""en"")"),"#VALUE!")</f>
        <v>#VALUE!</v>
      </c>
    </row>
    <row r="16057" ht="15.75" customHeight="1">
      <c r="A16057" s="1" t="s">
        <v>7</v>
      </c>
      <c r="B16057" s="1">
        <v>5.0</v>
      </c>
      <c r="C16057" s="1" t="s">
        <v>33790</v>
      </c>
      <c r="D16057" s="1" t="s">
        <v>33791</v>
      </c>
      <c r="E16057" s="1" t="s">
        <v>10</v>
      </c>
      <c r="F16057" s="1" t="s">
        <v>11</v>
      </c>
      <c r="G16057" s="1" t="str">
        <f>IFERROR(__xludf.DUMMYFUNCTION("GOOGLETRANSLATE(D16057,""fr"",""en"")"),"#VALUE!")</f>
        <v>#VALUE!</v>
      </c>
    </row>
    <row r="16058" ht="15.75" customHeight="1">
      <c r="A16058" s="1" t="s">
        <v>4162</v>
      </c>
      <c r="B16058" s="1">
        <v>1.0</v>
      </c>
      <c r="C16058" s="1" t="s">
        <v>33792</v>
      </c>
      <c r="D16058" s="1" t="s">
        <v>33793</v>
      </c>
      <c r="E16058" s="1" t="s">
        <v>52</v>
      </c>
      <c r="F16058" s="1" t="s">
        <v>11</v>
      </c>
      <c r="G16058" s="1" t="str">
        <f>IFERROR(__xludf.DUMMYFUNCTION("GOOGLETRANSLATE(D16058,""fr"",""en"")"),"#VALUE!")</f>
        <v>#VALUE!</v>
      </c>
    </row>
    <row r="16059" ht="15.75" customHeight="1">
      <c r="A16059" s="1" t="s">
        <v>3675</v>
      </c>
      <c r="B16059" s="1">
        <v>3.0</v>
      </c>
      <c r="C16059" s="1" t="s">
        <v>33794</v>
      </c>
      <c r="D16059" s="1" t="s">
        <v>33795</v>
      </c>
      <c r="E16059" s="1" t="s">
        <v>575</v>
      </c>
      <c r="F16059" s="1" t="s">
        <v>84</v>
      </c>
      <c r="G16059" s="1" t="str">
        <f>IFERROR(__xludf.DUMMYFUNCTION("GOOGLETRANSLATE(D16059,""fr"",""en"")"),"#VALUE!")</f>
        <v>#VALUE!</v>
      </c>
    </row>
    <row r="16060" ht="15.75" customHeight="1">
      <c r="A16060" s="1" t="s">
        <v>398</v>
      </c>
      <c r="B16060" s="1">
        <v>3.0</v>
      </c>
      <c r="C16060" s="1" t="s">
        <v>33796</v>
      </c>
      <c r="D16060" s="1" t="s">
        <v>33797</v>
      </c>
      <c r="E16060" s="1" t="s">
        <v>296</v>
      </c>
      <c r="F16060" s="1" t="s">
        <v>11</v>
      </c>
      <c r="G16060" s="1" t="str">
        <f>IFERROR(__xludf.DUMMYFUNCTION("GOOGLETRANSLATE(D16060,""fr"",""en"")"),"Following a car breakdown, the car assistance was very professional and courtroe.")</f>
        <v>Following a car breakdown, the car assistance was very professional and courtroe.</v>
      </c>
    </row>
    <row r="16061" ht="15.75" customHeight="1">
      <c r="A16061" s="1" t="s">
        <v>1358</v>
      </c>
      <c r="B16061" s="1">
        <v>4.0</v>
      </c>
      <c r="C16061" s="1" t="s">
        <v>33798</v>
      </c>
      <c r="D16061" s="1" t="s">
        <v>33799</v>
      </c>
      <c r="E16061" s="1" t="s">
        <v>10</v>
      </c>
      <c r="F16061" s="1" t="s">
        <v>11</v>
      </c>
      <c r="G16061" s="1" t="str">
        <f>IFERROR(__xludf.DUMMYFUNCTION("GOOGLETRANSLATE(D16061,""fr"",""en"")"),"#VALUE!")</f>
        <v>#VALUE!</v>
      </c>
    </row>
    <row r="16062" ht="15.75" customHeight="1">
      <c r="A16062" s="1" t="s">
        <v>6540</v>
      </c>
      <c r="B16062" s="1">
        <v>1.0</v>
      </c>
      <c r="C16062" s="1" t="s">
        <v>33800</v>
      </c>
      <c r="D16062" s="1" t="s">
        <v>33801</v>
      </c>
      <c r="E16062" s="1" t="s">
        <v>827</v>
      </c>
      <c r="F16062" s="1" t="s">
        <v>39</v>
      </c>
      <c r="G16062" s="1" t="str">
        <f>IFERROR(__xludf.DUMMYFUNCTION("GOOGLETRANSLATE(D16062,""fr"",""en"")"),"#VALUE!")</f>
        <v>#VALUE!</v>
      </c>
    </row>
    <row r="16063" ht="15.75" customHeight="1">
      <c r="A16063" s="1" t="s">
        <v>988</v>
      </c>
      <c r="B16063" s="1">
        <v>5.0</v>
      </c>
      <c r="C16063" s="1" t="s">
        <v>33802</v>
      </c>
      <c r="D16063" s="1" t="s">
        <v>33803</v>
      </c>
      <c r="E16063" s="1" t="s">
        <v>10</v>
      </c>
      <c r="F16063" s="1" t="s">
        <v>11</v>
      </c>
      <c r="G16063" s="1" t="str">
        <f>IFERROR(__xludf.DUMMYFUNCTION("GOOGLETRANSLATE(D16063,""fr"",""en"")"),"#VALUE!")</f>
        <v>#VALUE!</v>
      </c>
    </row>
    <row r="16064" ht="15.75" customHeight="1">
      <c r="A16064" s="1" t="s">
        <v>2801</v>
      </c>
      <c r="B16064" s="1">
        <v>1.0</v>
      </c>
      <c r="C16064" s="1" t="s">
        <v>33804</v>
      </c>
      <c r="D16064" s="1" t="s">
        <v>33805</v>
      </c>
      <c r="E16064" s="1" t="s">
        <v>10</v>
      </c>
      <c r="F16064" s="1" t="s">
        <v>11</v>
      </c>
      <c r="G16064" s="1" t="str">
        <f>IFERROR(__xludf.DUMMYFUNCTION("GOOGLETRANSLATE(D16064,""fr"",""en"")"),"#VALUE!")</f>
        <v>#VALUE!</v>
      </c>
    </row>
    <row r="16065" ht="15.75" customHeight="1">
      <c r="A16065" s="1" t="s">
        <v>126</v>
      </c>
      <c r="B16065" s="1">
        <v>2.0</v>
      </c>
      <c r="C16065" s="1" t="s">
        <v>33806</v>
      </c>
      <c r="D16065" s="1" t="s">
        <v>33807</v>
      </c>
      <c r="E16065" s="1" t="s">
        <v>226</v>
      </c>
      <c r="F16065" s="1" t="s">
        <v>110</v>
      </c>
      <c r="G16065" s="1" t="str">
        <f>IFERROR(__xludf.DUMMYFUNCTION("GOOGLETRANSLATE(D16065,""fr"",""en"")"),"#VALUE!")</f>
        <v>#VALUE!</v>
      </c>
    </row>
    <row r="16066" ht="15.75" customHeight="1">
      <c r="A16066" s="1" t="s">
        <v>33808</v>
      </c>
      <c r="B16066" s="1">
        <v>4.0</v>
      </c>
      <c r="C16066" s="1" t="s">
        <v>33809</v>
      </c>
      <c r="D16066" s="1" t="s">
        <v>33810</v>
      </c>
      <c r="E16066" s="1" t="s">
        <v>29</v>
      </c>
      <c r="F16066" s="1" t="s">
        <v>30</v>
      </c>
      <c r="G16066" s="1" t="str">
        <f>IFERROR(__xludf.DUMMYFUNCTION("GOOGLETRANSLATE(D16066,""fr"",""en"")"),"#VALUE!")</f>
        <v>#VALUE!</v>
      </c>
    </row>
    <row r="16067" ht="15.75" customHeight="1">
      <c r="A16067" s="1" t="s">
        <v>7940</v>
      </c>
      <c r="B16067" s="1">
        <v>3.0</v>
      </c>
      <c r="C16067" s="1" t="s">
        <v>33811</v>
      </c>
      <c r="D16067" s="1" t="s">
        <v>33812</v>
      </c>
      <c r="E16067" s="1" t="s">
        <v>273</v>
      </c>
      <c r="F16067" s="1" t="s">
        <v>11</v>
      </c>
      <c r="G16067" s="1" t="str">
        <f>IFERROR(__xludf.DUMMYFUNCTION("GOOGLETRANSLATE(D16067,""fr"",""en"")"),"#VALUE!")</f>
        <v>#VALUE!</v>
      </c>
    </row>
    <row r="16068" ht="15.75" customHeight="1">
      <c r="A16068" s="1" t="s">
        <v>597</v>
      </c>
      <c r="B16068" s="1">
        <v>4.0</v>
      </c>
      <c r="C16068" s="1" t="s">
        <v>33813</v>
      </c>
      <c r="D16068" s="1" t="s">
        <v>33814</v>
      </c>
      <c r="E16068" s="1" t="s">
        <v>373</v>
      </c>
      <c r="F16068" s="1" t="s">
        <v>118</v>
      </c>
      <c r="G16068" s="1" t="str">
        <f>IFERROR(__xludf.DUMMYFUNCTION("GOOGLETRANSLATE(D16068,""fr"",""en"")"),"#VALUE!")</f>
        <v>#VALUE!</v>
      </c>
    </row>
    <row r="16069" ht="15.75" customHeight="1">
      <c r="A16069" s="1" t="s">
        <v>6073</v>
      </c>
      <c r="B16069" s="1">
        <v>2.0</v>
      </c>
      <c r="C16069" s="1" t="s">
        <v>33815</v>
      </c>
      <c r="D16069" s="1" t="s">
        <v>33816</v>
      </c>
      <c r="E16069" s="1" t="s">
        <v>10</v>
      </c>
      <c r="F16069" s="1" t="s">
        <v>11</v>
      </c>
      <c r="G16069" s="1" t="str">
        <f>IFERROR(__xludf.DUMMYFUNCTION("GOOGLETRANSLATE(D16069,""fr"",""en"")"),"#VALUE!")</f>
        <v>#VALUE!</v>
      </c>
    </row>
    <row r="16070" ht="15.75" customHeight="1">
      <c r="A16070" s="1" t="s">
        <v>801</v>
      </c>
      <c r="B16070" s="1">
        <v>4.0</v>
      </c>
      <c r="C16070" s="1" t="s">
        <v>33817</v>
      </c>
      <c r="D16070" s="1" t="s">
        <v>33818</v>
      </c>
      <c r="E16070" s="1" t="s">
        <v>1192</v>
      </c>
      <c r="F16070" s="1" t="s">
        <v>110</v>
      </c>
      <c r="G16070" s="1" t="str">
        <f>IFERROR(__xludf.DUMMYFUNCTION("GOOGLETRANSLATE(D16070,""fr"",""en"")"),"#VALUE!")</f>
        <v>#VALUE!</v>
      </c>
    </row>
    <row r="16071" ht="15.75" customHeight="1">
      <c r="A16071" s="1" t="s">
        <v>2461</v>
      </c>
      <c r="B16071" s="1">
        <v>1.0</v>
      </c>
      <c r="C16071" s="1" t="s">
        <v>33819</v>
      </c>
      <c r="D16071" s="1" t="s">
        <v>33820</v>
      </c>
      <c r="E16071" s="1" t="s">
        <v>169</v>
      </c>
      <c r="F16071" s="1" t="s">
        <v>11</v>
      </c>
      <c r="G16071" s="1" t="str">
        <f>IFERROR(__xludf.DUMMYFUNCTION("GOOGLETRANSLATE(D16071,""fr"",""en"")"),"#VALUE!")</f>
        <v>#VALUE!</v>
      </c>
    </row>
    <row r="16072" ht="15.75" customHeight="1">
      <c r="A16072" s="1" t="s">
        <v>1324</v>
      </c>
      <c r="B16072" s="1">
        <v>2.0</v>
      </c>
      <c r="C16072" s="1" t="s">
        <v>33821</v>
      </c>
      <c r="D16072" s="1" t="s">
        <v>33822</v>
      </c>
      <c r="E16072" s="1" t="s">
        <v>109</v>
      </c>
      <c r="F16072" s="1" t="s">
        <v>110</v>
      </c>
      <c r="G16072" s="1" t="str">
        <f>IFERROR(__xludf.DUMMYFUNCTION("GOOGLETRANSLATE(D16072,""fr"",""en"")"),"#VALUE!")</f>
        <v>#VALUE!</v>
      </c>
    </row>
    <row r="16073" ht="15.75" customHeight="1">
      <c r="A16073" s="1" t="s">
        <v>430</v>
      </c>
      <c r="B16073" s="1">
        <v>5.0</v>
      </c>
      <c r="C16073" s="1" t="s">
        <v>33823</v>
      </c>
      <c r="D16073" s="1" t="s">
        <v>33824</v>
      </c>
      <c r="E16073" s="1" t="s">
        <v>21</v>
      </c>
      <c r="F16073" s="1" t="s">
        <v>11</v>
      </c>
      <c r="G16073" s="1" t="str">
        <f>IFERROR(__xludf.DUMMYFUNCTION("GOOGLETRANSLATE(D16073,""fr"",""en"")"),"#VALUE!")</f>
        <v>#VALUE!</v>
      </c>
    </row>
    <row r="16074" ht="15.75" customHeight="1">
      <c r="A16074" s="1" t="s">
        <v>8291</v>
      </c>
      <c r="B16074" s="1">
        <v>2.0</v>
      </c>
      <c r="C16074" s="1" t="s">
        <v>33825</v>
      </c>
      <c r="D16074" s="1" t="s">
        <v>33826</v>
      </c>
      <c r="E16074" s="1" t="s">
        <v>21</v>
      </c>
      <c r="F16074" s="1" t="s">
        <v>11</v>
      </c>
      <c r="G16074" s="1" t="str">
        <f>IFERROR(__xludf.DUMMYFUNCTION("GOOGLETRANSLATE(D16074,""fr"",""en"")"),"#VALUE!")</f>
        <v>#VALUE!</v>
      </c>
    </row>
    <row r="16075" ht="15.75" customHeight="1">
      <c r="A16075" s="1" t="s">
        <v>156</v>
      </c>
      <c r="B16075" s="1">
        <v>1.0</v>
      </c>
      <c r="C16075" s="1" t="s">
        <v>33827</v>
      </c>
      <c r="D16075" s="1" t="s">
        <v>33828</v>
      </c>
      <c r="E16075" s="1" t="s">
        <v>575</v>
      </c>
      <c r="F16075" s="1" t="s">
        <v>48</v>
      </c>
      <c r="G16075" s="1" t="str">
        <f>IFERROR(__xludf.DUMMYFUNCTION("GOOGLETRANSLATE(D16075,""fr"",""en"")"),"#VALUE!")</f>
        <v>#VALUE!</v>
      </c>
    </row>
    <row r="16076" ht="15.75" customHeight="1">
      <c r="A16076" s="1" t="s">
        <v>97</v>
      </c>
      <c r="B16076" s="1">
        <v>5.0</v>
      </c>
      <c r="C16076" s="1" t="s">
        <v>33829</v>
      </c>
      <c r="D16076" s="1" t="s">
        <v>33830</v>
      </c>
      <c r="E16076" s="1" t="s">
        <v>10</v>
      </c>
      <c r="F16076" s="1" t="s">
        <v>11</v>
      </c>
      <c r="G16076" s="1" t="str">
        <f>IFERROR(__xludf.DUMMYFUNCTION("GOOGLETRANSLATE(D16076,""fr"",""en"")"),"#VALUE!")</f>
        <v>#VALUE!</v>
      </c>
    </row>
    <row r="16077" ht="15.75" customHeight="1">
      <c r="A16077" s="1" t="s">
        <v>144</v>
      </c>
      <c r="B16077" s="1">
        <v>5.0</v>
      </c>
      <c r="C16077" s="1" t="s">
        <v>33831</v>
      </c>
      <c r="D16077" s="1" t="s">
        <v>33832</v>
      </c>
      <c r="E16077" s="1" t="s">
        <v>10</v>
      </c>
      <c r="F16077" s="1" t="s">
        <v>11</v>
      </c>
      <c r="G16077" s="1" t="str">
        <f>IFERROR(__xludf.DUMMYFUNCTION("GOOGLETRANSLATE(D16077,""fr"",""en"")"),"#VALUE!")</f>
        <v>#VALUE!</v>
      </c>
    </row>
    <row r="16078" ht="15.75" customHeight="1">
      <c r="A16078" s="1" t="s">
        <v>24260</v>
      </c>
      <c r="B16078" s="1">
        <v>1.0</v>
      </c>
      <c r="C16078" s="1" t="s">
        <v>33833</v>
      </c>
      <c r="D16078" s="1" t="s">
        <v>33834</v>
      </c>
      <c r="E16078" s="1" t="s">
        <v>226</v>
      </c>
      <c r="F16078" s="1" t="s">
        <v>11</v>
      </c>
      <c r="G16078" s="1" t="str">
        <f>IFERROR(__xludf.DUMMYFUNCTION("GOOGLETRANSLATE(D16078,""fr"",""en"")"),"#VALUE!")</f>
        <v>#VALUE!</v>
      </c>
    </row>
    <row r="16079" ht="15.75" customHeight="1">
      <c r="A16079" s="1" t="s">
        <v>12700</v>
      </c>
      <c r="B16079" s="1">
        <v>3.0</v>
      </c>
      <c r="C16079" s="1" t="s">
        <v>33835</v>
      </c>
      <c r="D16079" s="1" t="s">
        <v>33836</v>
      </c>
      <c r="E16079" s="1" t="s">
        <v>484</v>
      </c>
      <c r="F16079" s="1" t="s">
        <v>30</v>
      </c>
      <c r="G16079" s="1" t="str">
        <f>IFERROR(__xludf.DUMMYFUNCTION("GOOGLETRANSLATE(D16079,""fr"",""en"")"),"#VALUE!")</f>
        <v>#VALUE!</v>
      </c>
    </row>
    <row r="16080" ht="15.75" customHeight="1">
      <c r="A16080" s="1" t="s">
        <v>6006</v>
      </c>
      <c r="B16080" s="1">
        <v>1.0</v>
      </c>
      <c r="C16080" s="1" t="s">
        <v>33837</v>
      </c>
      <c r="D16080" s="1" t="s">
        <v>33838</v>
      </c>
      <c r="E16080" s="1" t="s">
        <v>296</v>
      </c>
      <c r="F16080" s="1" t="s">
        <v>11</v>
      </c>
      <c r="G16080" s="1" t="str">
        <f>IFERROR(__xludf.DUMMYFUNCTION("GOOGLETRANSLATE(D16080,""fr"",""en"")"),"#VALUE!")</f>
        <v>#VALUE!</v>
      </c>
    </row>
    <row r="16081" ht="15.75" customHeight="1">
      <c r="A16081" s="1" t="s">
        <v>147</v>
      </c>
      <c r="B16081" s="1">
        <v>3.0</v>
      </c>
      <c r="C16081" s="1" t="s">
        <v>33839</v>
      </c>
      <c r="D16081" s="1" t="s">
        <v>33840</v>
      </c>
      <c r="E16081" s="1" t="s">
        <v>10</v>
      </c>
      <c r="F16081" s="1" t="s">
        <v>11</v>
      </c>
      <c r="G16081" s="1" t="str">
        <f>IFERROR(__xludf.DUMMYFUNCTION("GOOGLETRANSLATE(D16081,""fr"",""en"")"),"#VALUE!")</f>
        <v>#VALUE!</v>
      </c>
    </row>
    <row r="16082" ht="15.75" customHeight="1">
      <c r="A16082" s="1" t="s">
        <v>29550</v>
      </c>
      <c r="B16082" s="1">
        <v>3.0</v>
      </c>
      <c r="C16082" s="1" t="s">
        <v>30620</v>
      </c>
      <c r="D16082" s="1" t="s">
        <v>33841</v>
      </c>
      <c r="E16082" s="1" t="s">
        <v>10</v>
      </c>
      <c r="F16082" s="1" t="s">
        <v>11</v>
      </c>
      <c r="G16082" s="1" t="str">
        <f>IFERROR(__xludf.DUMMYFUNCTION("GOOGLETRANSLATE(D16082,""fr"",""en"")"),"#VALUE!")</f>
        <v>#VALUE!</v>
      </c>
    </row>
    <row r="16083" ht="15.75" customHeight="1">
      <c r="A16083" s="1" t="s">
        <v>11113</v>
      </c>
      <c r="B16083" s="1">
        <v>2.0</v>
      </c>
      <c r="C16083" s="1" t="s">
        <v>33842</v>
      </c>
      <c r="D16083" s="1" t="s">
        <v>33843</v>
      </c>
      <c r="E16083" s="1" t="s">
        <v>355</v>
      </c>
      <c r="F16083" s="1" t="s">
        <v>110</v>
      </c>
      <c r="G16083" s="1" t="str">
        <f>IFERROR(__xludf.DUMMYFUNCTION("GOOGLETRANSLATE(D16083,""fr"",""en"")"),"#VALUE!")</f>
        <v>#VALUE!</v>
      </c>
    </row>
    <row r="16084" ht="15.75" customHeight="1">
      <c r="A16084" s="1" t="s">
        <v>5785</v>
      </c>
      <c r="B16084" s="1">
        <v>1.0</v>
      </c>
      <c r="C16084" s="1" t="s">
        <v>33844</v>
      </c>
      <c r="D16084" s="1" t="s">
        <v>33845</v>
      </c>
      <c r="E16084" s="1" t="s">
        <v>280</v>
      </c>
      <c r="F16084" s="1" t="s">
        <v>11</v>
      </c>
      <c r="G16084" s="1" t="str">
        <f>IFERROR(__xludf.DUMMYFUNCTION("GOOGLETRANSLATE(D16084,""fr"",""en"")"),"#VALUE!")</f>
        <v>#VALUE!</v>
      </c>
    </row>
    <row r="16085" ht="15.75" customHeight="1">
      <c r="A16085" s="1" t="s">
        <v>6192</v>
      </c>
      <c r="B16085" s="1">
        <v>5.0</v>
      </c>
      <c r="C16085" s="1" t="s">
        <v>33846</v>
      </c>
      <c r="D16085" s="1" t="s">
        <v>33847</v>
      </c>
      <c r="E16085" s="1" t="s">
        <v>1192</v>
      </c>
      <c r="F16085" s="1" t="s">
        <v>110</v>
      </c>
      <c r="G16085" s="1" t="str">
        <f>IFERROR(__xludf.DUMMYFUNCTION("GOOGLETRANSLATE(D16085,""fr"",""en"")"),"#VALUE!")</f>
        <v>#VALUE!</v>
      </c>
    </row>
    <row r="16086" ht="15.75" customHeight="1">
      <c r="A16086" s="1" t="s">
        <v>2737</v>
      </c>
      <c r="B16086" s="1">
        <v>1.0</v>
      </c>
      <c r="C16086" s="1" t="s">
        <v>33848</v>
      </c>
      <c r="D16086" s="1" t="s">
        <v>33849</v>
      </c>
      <c r="E16086" s="1" t="s">
        <v>21</v>
      </c>
      <c r="F16086" s="1" t="s">
        <v>11</v>
      </c>
      <c r="G16086" s="1" t="str">
        <f>IFERROR(__xludf.DUMMYFUNCTION("GOOGLETRANSLATE(D16086,""fr"",""en"")"),"#VALUE!")</f>
        <v>#VALUE!</v>
      </c>
    </row>
    <row r="16087" ht="15.75" customHeight="1">
      <c r="A16087" s="1" t="s">
        <v>10977</v>
      </c>
      <c r="B16087" s="1">
        <v>2.0</v>
      </c>
      <c r="C16087" s="1" t="s">
        <v>33850</v>
      </c>
      <c r="D16087" s="1" t="s">
        <v>33851</v>
      </c>
      <c r="E16087" s="1" t="s">
        <v>423</v>
      </c>
      <c r="F16087" s="1" t="s">
        <v>30</v>
      </c>
      <c r="G16087" s="1" t="str">
        <f>IFERROR(__xludf.DUMMYFUNCTION("GOOGLETRANSLATE(D16087,""fr"",""en"")"),"#VALUE!")</f>
        <v>#VALUE!</v>
      </c>
    </row>
    <row r="16088" ht="15.75" customHeight="1">
      <c r="A16088" s="1" t="s">
        <v>774</v>
      </c>
      <c r="B16088" s="1">
        <v>4.0</v>
      </c>
      <c r="C16088" s="1" t="s">
        <v>33852</v>
      </c>
      <c r="D16088" s="1" t="s">
        <v>33853</v>
      </c>
      <c r="E16088" s="1" t="s">
        <v>614</v>
      </c>
      <c r="F16088" s="1" t="s">
        <v>30</v>
      </c>
      <c r="G16088" s="1" t="str">
        <f>IFERROR(__xludf.DUMMYFUNCTION("GOOGLETRANSLATE(D16088,""fr"",""en"")"),"#VALUE!")</f>
        <v>#VALUE!</v>
      </c>
    </row>
    <row r="16089" ht="15.75" customHeight="1">
      <c r="A16089" s="1" t="s">
        <v>11356</v>
      </c>
      <c r="B16089" s="1">
        <v>1.0</v>
      </c>
      <c r="C16089" s="1" t="s">
        <v>33854</v>
      </c>
      <c r="D16089" s="1" t="s">
        <v>33855</v>
      </c>
      <c r="E16089" s="1" t="s">
        <v>273</v>
      </c>
      <c r="F16089" s="1" t="s">
        <v>11</v>
      </c>
      <c r="G16089" s="1" t="str">
        <f>IFERROR(__xludf.DUMMYFUNCTION("GOOGLETRANSLATE(D16089,""fr"",""en"")"),"#VALUE!")</f>
        <v>#VALUE!</v>
      </c>
    </row>
    <row r="16090" ht="15.75" customHeight="1">
      <c r="A16090" s="1" t="s">
        <v>1434</v>
      </c>
      <c r="B16090" s="1">
        <v>1.0</v>
      </c>
      <c r="C16090" s="1" t="s">
        <v>33856</v>
      </c>
      <c r="D16090" s="1" t="s">
        <v>33857</v>
      </c>
      <c r="E16090" s="1" t="s">
        <v>10</v>
      </c>
      <c r="F16090" s="1" t="s">
        <v>11</v>
      </c>
      <c r="G16090" s="1" t="str">
        <f>IFERROR(__xludf.DUMMYFUNCTION("GOOGLETRANSLATE(D16090,""fr"",""en"")"),"#VALUE!")</f>
        <v>#VALUE!</v>
      </c>
    </row>
    <row r="16091" ht="15.75" customHeight="1">
      <c r="A16091" s="1" t="s">
        <v>25969</v>
      </c>
      <c r="B16091" s="1">
        <v>1.0</v>
      </c>
      <c r="C16091" s="1" t="s">
        <v>33858</v>
      </c>
      <c r="D16091" s="1" t="s">
        <v>33859</v>
      </c>
      <c r="E16091" s="1" t="s">
        <v>29</v>
      </c>
      <c r="F16091" s="1" t="s">
        <v>30</v>
      </c>
      <c r="G16091" s="1" t="str">
        <f>IFERROR(__xludf.DUMMYFUNCTION("GOOGLETRANSLATE(D16091,""fr"",""en"")"),"#VALUE!")</f>
        <v>#VALUE!</v>
      </c>
    </row>
    <row r="16092" ht="15.75" customHeight="1">
      <c r="A16092" s="1" t="s">
        <v>1562</v>
      </c>
      <c r="B16092" s="1">
        <v>5.0</v>
      </c>
      <c r="C16092" s="1" t="s">
        <v>33860</v>
      </c>
      <c r="D16092" s="1" t="s">
        <v>33861</v>
      </c>
      <c r="E16092" s="1" t="s">
        <v>10</v>
      </c>
      <c r="F16092" s="1" t="s">
        <v>11</v>
      </c>
      <c r="G16092" s="1" t="str">
        <f>IFERROR(__xludf.DUMMYFUNCTION("GOOGLETRANSLATE(D16092,""fr"",""en"")"),"#VALUE!")</f>
        <v>#VALUE!</v>
      </c>
    </row>
    <row r="16093" ht="15.75" customHeight="1">
      <c r="A16093" s="1" t="s">
        <v>2747</v>
      </c>
      <c r="B16093" s="1">
        <v>4.0</v>
      </c>
      <c r="C16093" s="1" t="s">
        <v>33862</v>
      </c>
      <c r="D16093" s="1" t="s">
        <v>33863</v>
      </c>
      <c r="E16093" s="1" t="s">
        <v>10</v>
      </c>
      <c r="F16093" s="1" t="s">
        <v>11</v>
      </c>
      <c r="G16093" s="1" t="str">
        <f>IFERROR(__xludf.DUMMYFUNCTION("GOOGLETRANSLATE(D16093,""fr"",""en"")"),"#VALUE!")</f>
        <v>#VALUE!</v>
      </c>
    </row>
    <row r="16094" ht="15.75" customHeight="1">
      <c r="A16094" s="1" t="s">
        <v>12063</v>
      </c>
      <c r="B16094" s="1">
        <v>1.0</v>
      </c>
      <c r="C16094" s="1" t="s">
        <v>33864</v>
      </c>
      <c r="D16094" s="1" t="s">
        <v>33865</v>
      </c>
      <c r="E16094" s="1" t="s">
        <v>296</v>
      </c>
      <c r="F16094" s="1" t="s">
        <v>11</v>
      </c>
      <c r="G16094" s="1" t="str">
        <f>IFERROR(__xludf.DUMMYFUNCTION("GOOGLETRANSLATE(D16094,""fr"",""en"")"),"#VALUE!")</f>
        <v>#VALUE!</v>
      </c>
    </row>
    <row r="16095" ht="15.75" customHeight="1">
      <c r="A16095" s="1" t="s">
        <v>1696</v>
      </c>
      <c r="B16095" s="1">
        <v>1.0</v>
      </c>
      <c r="C16095" s="1" t="s">
        <v>33866</v>
      </c>
      <c r="D16095" s="1" t="s">
        <v>33867</v>
      </c>
      <c r="E16095" s="1" t="s">
        <v>52</v>
      </c>
      <c r="F16095" s="1" t="s">
        <v>11</v>
      </c>
      <c r="G16095" s="1" t="str">
        <f>IFERROR(__xludf.DUMMYFUNCTION("GOOGLETRANSLATE(D16095,""fr"",""en"")"),"#VALUE!")</f>
        <v>#VALUE!</v>
      </c>
    </row>
    <row r="16096" ht="15.75" customHeight="1">
      <c r="A16096" s="1" t="s">
        <v>12365</v>
      </c>
      <c r="B16096" s="1">
        <v>2.0</v>
      </c>
      <c r="C16096" s="1" t="s">
        <v>33868</v>
      </c>
      <c r="D16096" s="1" t="s">
        <v>33869</v>
      </c>
      <c r="E16096" s="1" t="s">
        <v>29</v>
      </c>
      <c r="F16096" s="1" t="s">
        <v>30</v>
      </c>
      <c r="G16096" s="1" t="str">
        <f>IFERROR(__xludf.DUMMYFUNCTION("GOOGLETRANSLATE(D16096,""fr"",""en"")"),"#VALUE!")</f>
        <v>#VALUE!</v>
      </c>
    </row>
    <row r="16097" ht="15.75" customHeight="1">
      <c r="A16097" s="1" t="s">
        <v>2288</v>
      </c>
      <c r="B16097" s="1">
        <v>3.0</v>
      </c>
      <c r="C16097" s="1" t="s">
        <v>33870</v>
      </c>
      <c r="D16097" s="1" t="s">
        <v>33871</v>
      </c>
      <c r="E16097" s="1" t="s">
        <v>10</v>
      </c>
      <c r="F16097" s="1" t="s">
        <v>11</v>
      </c>
      <c r="G16097" s="1" t="str">
        <f>IFERROR(__xludf.DUMMYFUNCTION("GOOGLETRANSLATE(D16097,""fr"",""en"")"),"#VALUE!")</f>
        <v>#VALUE!</v>
      </c>
    </row>
    <row r="16098" ht="15.75" customHeight="1">
      <c r="A16098" s="1" t="s">
        <v>7631</v>
      </c>
      <c r="B16098" s="1">
        <v>2.0</v>
      </c>
      <c r="C16098" s="1" t="s">
        <v>33872</v>
      </c>
      <c r="D16098" s="1" t="s">
        <v>33873</v>
      </c>
      <c r="E16098" s="1" t="s">
        <v>29</v>
      </c>
      <c r="F16098" s="1" t="s">
        <v>30</v>
      </c>
      <c r="G16098" s="1" t="str">
        <f>IFERROR(__xludf.DUMMYFUNCTION("GOOGLETRANSLATE(D16098,""fr"",""en"")"),"#VALUE!")</f>
        <v>#VALUE!</v>
      </c>
    </row>
    <row r="16099" ht="15.75" customHeight="1">
      <c r="A16099" s="1" t="s">
        <v>284</v>
      </c>
      <c r="B16099" s="1">
        <v>1.0</v>
      </c>
      <c r="C16099" s="1" t="s">
        <v>8701</v>
      </c>
      <c r="D16099" s="1" t="s">
        <v>33874</v>
      </c>
      <c r="E16099" s="1" t="s">
        <v>226</v>
      </c>
      <c r="F16099" s="1" t="s">
        <v>11</v>
      </c>
      <c r="G16099" s="1" t="str">
        <f>IFERROR(__xludf.DUMMYFUNCTION("GOOGLETRANSLATE(D16099,""fr"",""en"")"),"#VALUE!")</f>
        <v>#VALUE!</v>
      </c>
    </row>
    <row r="16100" ht="15.75" customHeight="1">
      <c r="A16100" s="1" t="s">
        <v>707</v>
      </c>
      <c r="B16100" s="1">
        <v>5.0</v>
      </c>
      <c r="C16100" s="1" t="s">
        <v>33875</v>
      </c>
      <c r="D16100" s="1" t="s">
        <v>33876</v>
      </c>
      <c r="E16100" s="1" t="s">
        <v>21</v>
      </c>
      <c r="F16100" s="1" t="s">
        <v>11</v>
      </c>
      <c r="G16100" s="1" t="str">
        <f>IFERROR(__xludf.DUMMYFUNCTION("GOOGLETRANSLATE(D16100,""fr"",""en"")"),"#VALUE!")</f>
        <v>#VALUE!</v>
      </c>
    </row>
    <row r="16101" ht="15.75" customHeight="1">
      <c r="A16101" s="1" t="s">
        <v>2106</v>
      </c>
      <c r="B16101" s="1">
        <v>5.0</v>
      </c>
      <c r="C16101" s="1" t="s">
        <v>33877</v>
      </c>
      <c r="D16101" s="1" t="s">
        <v>33878</v>
      </c>
      <c r="E16101" s="1" t="s">
        <v>65</v>
      </c>
      <c r="F16101" s="1" t="s">
        <v>66</v>
      </c>
      <c r="G16101" s="1" t="str">
        <f>IFERROR(__xludf.DUMMYFUNCTION("GOOGLETRANSLATE(D16101,""fr"",""en"")"),"#VALUE!")</f>
        <v>#VALUE!</v>
      </c>
    </row>
    <row r="16102" ht="15.75" customHeight="1">
      <c r="A16102" s="1" t="s">
        <v>33879</v>
      </c>
      <c r="B16102" s="1">
        <v>1.0</v>
      </c>
      <c r="C16102" s="1" t="s">
        <v>33880</v>
      </c>
      <c r="D16102" s="1" t="s">
        <v>33881</v>
      </c>
      <c r="E16102" s="1" t="s">
        <v>47</v>
      </c>
      <c r="F16102" s="1" t="s">
        <v>48</v>
      </c>
      <c r="G16102" s="1" t="str">
        <f>IFERROR(__xludf.DUMMYFUNCTION("GOOGLETRANSLATE(D16102,""fr"",""en"")"),"#VALUE!")</f>
        <v>#VALUE!</v>
      </c>
    </row>
    <row r="16103" ht="15.75" customHeight="1">
      <c r="A16103" s="1" t="s">
        <v>866</v>
      </c>
      <c r="B16103" s="1">
        <v>5.0</v>
      </c>
      <c r="C16103" s="1" t="s">
        <v>33882</v>
      </c>
      <c r="D16103" s="1" t="s">
        <v>33883</v>
      </c>
      <c r="E16103" s="1" t="s">
        <v>21</v>
      </c>
      <c r="F16103" s="1" t="s">
        <v>11</v>
      </c>
      <c r="G16103" s="1" t="str">
        <f>IFERROR(__xludf.DUMMYFUNCTION("GOOGLETRANSLATE(D16103,""fr"",""en"")"),"#VALUE!")</f>
        <v>#VALUE!</v>
      </c>
    </row>
    <row r="16104" ht="15.75" customHeight="1">
      <c r="A16104" s="1" t="s">
        <v>15539</v>
      </c>
      <c r="B16104" s="1">
        <v>1.0</v>
      </c>
      <c r="C16104" s="1" t="s">
        <v>33884</v>
      </c>
      <c r="D16104" s="1" t="s">
        <v>33885</v>
      </c>
      <c r="E16104" s="1" t="s">
        <v>292</v>
      </c>
      <c r="F16104" s="1" t="s">
        <v>11</v>
      </c>
      <c r="G16104" s="1" t="str">
        <f>IFERROR(__xludf.DUMMYFUNCTION("GOOGLETRANSLATE(D16104,""fr"",""en"")"),"#VALUE!")</f>
        <v>#VALUE!</v>
      </c>
    </row>
    <row r="16105" ht="15.75" customHeight="1">
      <c r="A16105" s="1" t="s">
        <v>2561</v>
      </c>
      <c r="B16105" s="1">
        <v>2.0</v>
      </c>
      <c r="C16105" s="1" t="s">
        <v>33886</v>
      </c>
      <c r="D16105" s="1" t="s">
        <v>33887</v>
      </c>
      <c r="E16105" s="1" t="s">
        <v>10</v>
      </c>
      <c r="F16105" s="1" t="s">
        <v>11</v>
      </c>
      <c r="G16105" s="1" t="str">
        <f>IFERROR(__xludf.DUMMYFUNCTION("GOOGLETRANSLATE(D16105,""fr"",""en"")"),"#VALUE!")</f>
        <v>#VALUE!</v>
      </c>
    </row>
    <row r="16106" ht="15.75" customHeight="1">
      <c r="A16106" s="1" t="s">
        <v>1796</v>
      </c>
      <c r="B16106" s="1">
        <v>5.0</v>
      </c>
      <c r="C16106" s="1" t="s">
        <v>33888</v>
      </c>
      <c r="D16106" s="1" t="s">
        <v>33889</v>
      </c>
      <c r="E16106" s="1" t="s">
        <v>21</v>
      </c>
      <c r="F16106" s="1" t="s">
        <v>11</v>
      </c>
      <c r="G16106" s="1" t="str">
        <f>IFERROR(__xludf.DUMMYFUNCTION("GOOGLETRANSLATE(D16106,""fr"",""en"")"),"#VALUE!")</f>
        <v>#VALUE!</v>
      </c>
    </row>
    <row r="16107" ht="15.75" customHeight="1">
      <c r="A16107" s="1" t="s">
        <v>502</v>
      </c>
      <c r="B16107" s="1">
        <v>5.0</v>
      </c>
      <c r="C16107" s="1" t="s">
        <v>33890</v>
      </c>
      <c r="D16107" s="1" t="s">
        <v>33891</v>
      </c>
      <c r="E16107" s="1" t="s">
        <v>10</v>
      </c>
      <c r="F16107" s="1" t="s">
        <v>11</v>
      </c>
      <c r="G16107" s="1" t="str">
        <f>IFERROR(__xludf.DUMMYFUNCTION("GOOGLETRANSLATE(D16107,""fr"",""en"")"),"#VALUE!")</f>
        <v>#VALUE!</v>
      </c>
    </row>
    <row r="16108" ht="15.75" customHeight="1">
      <c r="A16108" s="1" t="s">
        <v>769</v>
      </c>
      <c r="B16108" s="1">
        <v>4.0</v>
      </c>
      <c r="C16108" s="1" t="s">
        <v>33892</v>
      </c>
      <c r="D16108" s="1" t="s">
        <v>33893</v>
      </c>
      <c r="E16108" s="1" t="s">
        <v>21</v>
      </c>
      <c r="F16108" s="1" t="s">
        <v>11</v>
      </c>
      <c r="G16108" s="1" t="str">
        <f>IFERROR(__xludf.DUMMYFUNCTION("GOOGLETRANSLATE(D16108,""fr"",""en"")"),"#VALUE!")</f>
        <v>#VALUE!</v>
      </c>
    </row>
    <row r="16109" ht="15.75" customHeight="1">
      <c r="A16109" s="1" t="s">
        <v>424</v>
      </c>
      <c r="B16109" s="1">
        <v>1.0</v>
      </c>
      <c r="C16109" s="1" t="s">
        <v>33894</v>
      </c>
      <c r="D16109" s="1" t="s">
        <v>33895</v>
      </c>
      <c r="E16109" s="1" t="s">
        <v>43</v>
      </c>
      <c r="F16109" s="1" t="s">
        <v>30</v>
      </c>
      <c r="G16109" s="1" t="str">
        <f>IFERROR(__xludf.DUMMYFUNCTION("GOOGLETRANSLATE(D16109,""fr"",""en"")"),"#VALUE!")</f>
        <v>#VALUE!</v>
      </c>
    </row>
    <row r="16110" ht="15.75" customHeight="1">
      <c r="A16110" s="1" t="s">
        <v>11191</v>
      </c>
      <c r="B16110" s="1">
        <v>1.0</v>
      </c>
      <c r="C16110" s="1" t="s">
        <v>33896</v>
      </c>
      <c r="D16110" s="1" t="s">
        <v>33897</v>
      </c>
      <c r="E16110" s="1" t="s">
        <v>10</v>
      </c>
      <c r="F16110" s="1" t="s">
        <v>11</v>
      </c>
      <c r="G16110" s="1" t="str">
        <f>IFERROR(__xludf.DUMMYFUNCTION("GOOGLETRANSLATE(D16110,""fr"",""en"")"),"#VALUE!")</f>
        <v>#VALUE!</v>
      </c>
    </row>
    <row r="16111" ht="15.75" customHeight="1">
      <c r="A16111" s="1" t="s">
        <v>974</v>
      </c>
      <c r="B16111" s="1">
        <v>5.0</v>
      </c>
      <c r="C16111" s="1" t="s">
        <v>33898</v>
      </c>
      <c r="D16111" s="1" t="s">
        <v>33899</v>
      </c>
      <c r="E16111" s="1" t="s">
        <v>10</v>
      </c>
      <c r="F16111" s="1" t="s">
        <v>11</v>
      </c>
      <c r="G16111" s="1" t="str">
        <f>IFERROR(__xludf.DUMMYFUNCTION("GOOGLETRANSLATE(D16111,""fr"",""en"")"),"#VALUE!")</f>
        <v>#VALUE!</v>
      </c>
    </row>
    <row r="16112" ht="15.75" customHeight="1">
      <c r="A16112" s="1" t="s">
        <v>13654</v>
      </c>
      <c r="B16112" s="1">
        <v>1.0</v>
      </c>
      <c r="C16112" s="1" t="s">
        <v>33900</v>
      </c>
      <c r="D16112" s="1" t="s">
        <v>33901</v>
      </c>
      <c r="E16112" s="1" t="s">
        <v>196</v>
      </c>
      <c r="F16112" s="1" t="s">
        <v>118</v>
      </c>
      <c r="G16112" s="1" t="str">
        <f>IFERROR(__xludf.DUMMYFUNCTION("GOOGLETRANSLATE(D16112,""fr"",""en"")"),"#VALUE!")</f>
        <v>#VALUE!</v>
      </c>
    </row>
    <row r="16113" ht="15.75" customHeight="1">
      <c r="A16113" s="1" t="s">
        <v>94</v>
      </c>
      <c r="B16113" s="1">
        <v>2.0</v>
      </c>
      <c r="C16113" s="1" t="s">
        <v>33902</v>
      </c>
      <c r="D16113" s="1" t="s">
        <v>33903</v>
      </c>
      <c r="E16113" s="1" t="s">
        <v>280</v>
      </c>
      <c r="F16113" s="1" t="s">
        <v>11</v>
      </c>
      <c r="G16113" s="1" t="str">
        <f>IFERROR(__xludf.DUMMYFUNCTION("GOOGLETRANSLATE(D16113,""fr"",""en"")"),"#VALUE!")</f>
        <v>#VALUE!</v>
      </c>
    </row>
    <row r="16114" ht="15.75" customHeight="1">
      <c r="A16114" s="1" t="s">
        <v>417</v>
      </c>
      <c r="B16114" s="1">
        <v>3.0</v>
      </c>
      <c r="C16114" s="1" t="s">
        <v>33904</v>
      </c>
      <c r="D16114" s="1" t="s">
        <v>33905</v>
      </c>
      <c r="E16114" s="1" t="s">
        <v>21</v>
      </c>
      <c r="F16114" s="1" t="s">
        <v>11</v>
      </c>
      <c r="G16114" s="1" t="str">
        <f>IFERROR(__xludf.DUMMYFUNCTION("GOOGLETRANSLATE(D16114,""fr"",""en"")"),"#VALUE!")</f>
        <v>#VALUE!</v>
      </c>
    </row>
    <row r="16115" ht="15.75" customHeight="1">
      <c r="A16115" s="1" t="s">
        <v>53</v>
      </c>
      <c r="B16115" s="1">
        <v>5.0</v>
      </c>
      <c r="C16115" s="1" t="s">
        <v>33906</v>
      </c>
      <c r="D16115" s="1" t="s">
        <v>33907</v>
      </c>
      <c r="E16115" s="1" t="s">
        <v>10</v>
      </c>
      <c r="F16115" s="1" t="s">
        <v>11</v>
      </c>
      <c r="G16115" s="1" t="str">
        <f>IFERROR(__xludf.DUMMYFUNCTION("GOOGLETRANSLATE(D16115,""fr"",""en"")"),"#VALUE!")</f>
        <v>#VALUE!</v>
      </c>
    </row>
    <row r="16116" ht="15.75" customHeight="1">
      <c r="A16116" s="1" t="s">
        <v>4480</v>
      </c>
      <c r="B16116" s="1">
        <v>2.0</v>
      </c>
      <c r="C16116" s="1" t="s">
        <v>33908</v>
      </c>
      <c r="D16116" s="1" t="s">
        <v>33909</v>
      </c>
      <c r="E16116" s="1" t="s">
        <v>10</v>
      </c>
      <c r="F16116" s="1" t="s">
        <v>11</v>
      </c>
      <c r="G16116" s="1" t="str">
        <f>IFERROR(__xludf.DUMMYFUNCTION("GOOGLETRANSLATE(D16116,""fr"",""en"")"),"#VALUE!")</f>
        <v>#VALUE!</v>
      </c>
    </row>
    <row r="16117" ht="15.75" customHeight="1">
      <c r="A16117" s="1" t="s">
        <v>281</v>
      </c>
      <c r="B16117" s="1">
        <v>4.0</v>
      </c>
      <c r="C16117" s="1" t="s">
        <v>33910</v>
      </c>
      <c r="D16117" s="1" t="s">
        <v>33911</v>
      </c>
      <c r="E16117" s="1" t="s">
        <v>10</v>
      </c>
      <c r="F16117" s="1" t="s">
        <v>11</v>
      </c>
      <c r="G16117" s="1" t="str">
        <f>IFERROR(__xludf.DUMMYFUNCTION("GOOGLETRANSLATE(D16117,""fr"",""en"")"),"#VALUE!")</f>
        <v>#VALUE!</v>
      </c>
    </row>
    <row r="16118" ht="15.75" customHeight="1">
      <c r="A16118" s="1" t="s">
        <v>638</v>
      </c>
      <c r="B16118" s="1">
        <v>3.0</v>
      </c>
      <c r="C16118" s="1" t="s">
        <v>33912</v>
      </c>
      <c r="D16118" s="1" t="s">
        <v>33913</v>
      </c>
      <c r="E16118" s="1" t="s">
        <v>296</v>
      </c>
      <c r="F16118" s="1" t="s">
        <v>11</v>
      </c>
      <c r="G16118" s="1" t="str">
        <f>IFERROR(__xludf.DUMMYFUNCTION("GOOGLETRANSLATE(D16118,""fr"",""en"")"),"#VALUE!")</f>
        <v>#VALUE!</v>
      </c>
    </row>
    <row r="16119" ht="15.75" customHeight="1">
      <c r="A16119" s="1" t="s">
        <v>4275</v>
      </c>
      <c r="B16119" s="1">
        <v>2.0</v>
      </c>
      <c r="C16119" s="1" t="s">
        <v>33914</v>
      </c>
      <c r="D16119" s="1" t="s">
        <v>33915</v>
      </c>
      <c r="E16119" s="1" t="s">
        <v>10</v>
      </c>
      <c r="F16119" s="1" t="s">
        <v>11</v>
      </c>
      <c r="G16119" s="1" t="str">
        <f>IFERROR(__xludf.DUMMYFUNCTION("GOOGLETRANSLATE(D16119,""fr"",""en"")"),"#VALUE!")</f>
        <v>#VALUE!</v>
      </c>
    </row>
    <row r="16120" ht="15.75" customHeight="1">
      <c r="A16120" s="1" t="s">
        <v>5230</v>
      </c>
      <c r="B16120" s="1">
        <v>4.0</v>
      </c>
      <c r="C16120" s="1" t="s">
        <v>33916</v>
      </c>
      <c r="D16120" s="1" t="s">
        <v>33917</v>
      </c>
      <c r="E16120" s="1" t="s">
        <v>10</v>
      </c>
      <c r="F16120" s="1" t="s">
        <v>11</v>
      </c>
      <c r="G16120" s="1" t="str">
        <f>IFERROR(__xludf.DUMMYFUNCTION("GOOGLETRANSLATE(D16120,""fr"",""en"")"),"#VALUE!")</f>
        <v>#VALUE!</v>
      </c>
    </row>
    <row r="16121" ht="15.75" customHeight="1">
      <c r="A16121" s="1" t="s">
        <v>532</v>
      </c>
      <c r="B16121" s="1">
        <v>4.0</v>
      </c>
      <c r="C16121" s="1" t="s">
        <v>33918</v>
      </c>
      <c r="D16121" s="1" t="s">
        <v>33919</v>
      </c>
      <c r="E16121" s="1" t="s">
        <v>65</v>
      </c>
      <c r="F16121" s="1" t="s">
        <v>66</v>
      </c>
      <c r="G16121" s="1" t="str">
        <f>IFERROR(__xludf.DUMMYFUNCTION("GOOGLETRANSLATE(D16121,""fr"",""en"")"),"#VALUE!")</f>
        <v>#VALUE!</v>
      </c>
    </row>
    <row r="16122" ht="15.75" customHeight="1">
      <c r="A16122" s="1" t="s">
        <v>1473</v>
      </c>
      <c r="B16122" s="1">
        <v>4.0</v>
      </c>
      <c r="C16122" s="1" t="s">
        <v>33920</v>
      </c>
      <c r="D16122" s="1" t="s">
        <v>33921</v>
      </c>
      <c r="E16122" s="1" t="s">
        <v>21</v>
      </c>
      <c r="F16122" s="1" t="s">
        <v>11</v>
      </c>
      <c r="G16122" s="1" t="str">
        <f>IFERROR(__xludf.DUMMYFUNCTION("GOOGLETRANSLATE(D16122,""fr"",""en"")"),"#VALUE!")</f>
        <v>#VALUE!</v>
      </c>
    </row>
    <row r="16123" ht="15.75" customHeight="1">
      <c r="A16123" s="1" t="s">
        <v>2826</v>
      </c>
      <c r="B16123" s="1">
        <v>5.0</v>
      </c>
      <c r="C16123" s="1" t="s">
        <v>33922</v>
      </c>
      <c r="D16123" s="1" t="s">
        <v>33923</v>
      </c>
      <c r="E16123" s="1" t="s">
        <v>21</v>
      </c>
      <c r="F16123" s="1" t="s">
        <v>11</v>
      </c>
      <c r="G16123" s="1" t="str">
        <f>IFERROR(__xludf.DUMMYFUNCTION("GOOGLETRANSLATE(D16123,""fr"",""en"")"),"#VALUE!")</f>
        <v>#VALUE!</v>
      </c>
    </row>
    <row r="16124" ht="15.75" customHeight="1">
      <c r="A16124" s="1" t="s">
        <v>17509</v>
      </c>
      <c r="B16124" s="1">
        <v>1.0</v>
      </c>
      <c r="C16124" s="1" t="s">
        <v>33924</v>
      </c>
      <c r="D16124" s="1" t="s">
        <v>33925</v>
      </c>
      <c r="E16124" s="1" t="s">
        <v>296</v>
      </c>
      <c r="F16124" s="1" t="s">
        <v>110</v>
      </c>
      <c r="G16124" s="1" t="str">
        <f>IFERROR(__xludf.DUMMYFUNCTION("GOOGLETRANSLATE(D16124,""fr"",""en"")"),"#VALUE!")</f>
        <v>#VALUE!</v>
      </c>
    </row>
    <row r="16125" ht="15.75" customHeight="1">
      <c r="A16125" s="1" t="s">
        <v>11792</v>
      </c>
      <c r="B16125" s="1">
        <v>3.0</v>
      </c>
      <c r="C16125" s="1" t="s">
        <v>33926</v>
      </c>
      <c r="D16125" s="1" t="s">
        <v>33927</v>
      </c>
      <c r="E16125" s="1" t="s">
        <v>10</v>
      </c>
      <c r="F16125" s="1" t="s">
        <v>11</v>
      </c>
      <c r="G16125" s="1" t="str">
        <f>IFERROR(__xludf.DUMMYFUNCTION("GOOGLETRANSLATE(D16125,""fr"",""en"")"),"#VALUE!")</f>
        <v>#VALUE!</v>
      </c>
    </row>
    <row r="16126" ht="15.75" customHeight="1">
      <c r="A16126" s="1" t="s">
        <v>3232</v>
      </c>
      <c r="B16126" s="1">
        <v>1.0</v>
      </c>
      <c r="C16126" s="1" t="s">
        <v>33928</v>
      </c>
      <c r="D16126" s="1" t="s">
        <v>33929</v>
      </c>
      <c r="E16126" s="1" t="s">
        <v>21</v>
      </c>
      <c r="F16126" s="1" t="s">
        <v>11</v>
      </c>
      <c r="G16126" s="1" t="str">
        <f>IFERROR(__xludf.DUMMYFUNCTION("GOOGLETRANSLATE(D16126,""fr"",""en"")"),"#VALUE!")</f>
        <v>#VALUE!</v>
      </c>
    </row>
    <row r="16127" ht="15.75" customHeight="1">
      <c r="A16127" s="1" t="s">
        <v>385</v>
      </c>
      <c r="B16127" s="1">
        <v>2.0</v>
      </c>
      <c r="C16127" s="1" t="s">
        <v>33930</v>
      </c>
      <c r="D16127" s="1" t="s">
        <v>33931</v>
      </c>
      <c r="E16127" s="1" t="s">
        <v>296</v>
      </c>
      <c r="F16127" s="1" t="s">
        <v>110</v>
      </c>
      <c r="G16127" s="1" t="str">
        <f>IFERROR(__xludf.DUMMYFUNCTION("GOOGLETRANSLATE(D16127,""fr"",""en"")"),"#VALUE!")</f>
        <v>#VALUE!</v>
      </c>
    </row>
    <row r="16128" ht="15.75" customHeight="1">
      <c r="A16128" s="1" t="s">
        <v>430</v>
      </c>
      <c r="B16128" s="1">
        <v>4.0</v>
      </c>
      <c r="C16128" s="1" t="s">
        <v>33932</v>
      </c>
      <c r="D16128" s="1" t="s">
        <v>33933</v>
      </c>
      <c r="E16128" s="1" t="s">
        <v>21</v>
      </c>
      <c r="F16128" s="1" t="s">
        <v>11</v>
      </c>
      <c r="G16128" s="1" t="str">
        <f>IFERROR(__xludf.DUMMYFUNCTION("GOOGLETRANSLATE(D16128,""fr"",""en"")"),"#VALUE!")</f>
        <v>#VALUE!</v>
      </c>
    </row>
    <row r="16129" ht="15.75" customHeight="1">
      <c r="A16129" s="1" t="s">
        <v>841</v>
      </c>
      <c r="B16129" s="1">
        <v>4.0</v>
      </c>
      <c r="C16129" s="1" t="s">
        <v>33934</v>
      </c>
      <c r="D16129" s="1" t="s">
        <v>33935</v>
      </c>
      <c r="E16129" s="1" t="s">
        <v>21</v>
      </c>
      <c r="F16129" s="1" t="s">
        <v>11</v>
      </c>
      <c r="G16129" s="1" t="str">
        <f>IFERROR(__xludf.DUMMYFUNCTION("GOOGLETRANSLATE(D16129,""fr"",""en"")"),"#VALUE!")</f>
        <v>#VALUE!</v>
      </c>
    </row>
    <row r="16130" ht="15.75" customHeight="1">
      <c r="A16130" s="1" t="s">
        <v>1741</v>
      </c>
      <c r="B16130" s="1">
        <v>5.0</v>
      </c>
      <c r="C16130" s="1" t="s">
        <v>33936</v>
      </c>
      <c r="D16130" s="1" t="s">
        <v>33937</v>
      </c>
      <c r="E16130" s="1" t="s">
        <v>10</v>
      </c>
      <c r="F16130" s="1" t="s">
        <v>11</v>
      </c>
      <c r="G16130" s="1" t="str">
        <f>IFERROR(__xludf.DUMMYFUNCTION("GOOGLETRANSLATE(D16130,""fr"",""en"")"),"#VALUE!")</f>
        <v>#VALUE!</v>
      </c>
    </row>
    <row r="16131" ht="15.75" customHeight="1">
      <c r="A16131" s="1" t="s">
        <v>12614</v>
      </c>
      <c r="B16131" s="1">
        <v>1.0</v>
      </c>
      <c r="C16131" s="1" t="s">
        <v>33938</v>
      </c>
      <c r="D16131" s="1" t="s">
        <v>33939</v>
      </c>
      <c r="E16131" s="1" t="s">
        <v>296</v>
      </c>
      <c r="F16131" s="1" t="s">
        <v>110</v>
      </c>
      <c r="G16131" s="1" t="str">
        <f>IFERROR(__xludf.DUMMYFUNCTION("GOOGLETRANSLATE(D16131,""fr"",""en"")"),"After many years of insurance at AXA, with numerous contracts, disappointment in disappointment, rise in prices, less charges, no customer follow -up, long reimbursement ....")</f>
        <v>After many years of insurance at AXA, with numerous contracts, disappointment in disappointment, rise in prices, less charges, no customer follow -up, long reimbursement ....</v>
      </c>
    </row>
    <row r="16132" ht="15.75" customHeight="1">
      <c r="A16132" s="1" t="s">
        <v>8015</v>
      </c>
      <c r="B16132" s="1">
        <v>5.0</v>
      </c>
      <c r="C16132" s="1" t="s">
        <v>33940</v>
      </c>
      <c r="D16132" s="1" t="s">
        <v>33941</v>
      </c>
      <c r="E16132" s="1" t="s">
        <v>10</v>
      </c>
      <c r="F16132" s="1" t="s">
        <v>110</v>
      </c>
      <c r="G16132" s="1" t="str">
        <f>IFERROR(__xludf.DUMMYFUNCTION("GOOGLETRANSLATE(D16132,""fr"",""en"")"),"#VALUE!")</f>
        <v>#VALUE!</v>
      </c>
    </row>
    <row r="16133" ht="15.75" customHeight="1">
      <c r="A16133" s="1" t="s">
        <v>4775</v>
      </c>
      <c r="B16133" s="1">
        <v>1.0</v>
      </c>
      <c r="C16133" s="1" t="s">
        <v>33942</v>
      </c>
      <c r="D16133" s="1" t="s">
        <v>33943</v>
      </c>
      <c r="E16133" s="1" t="s">
        <v>250</v>
      </c>
      <c r="F16133" s="1" t="s">
        <v>30</v>
      </c>
      <c r="G16133" s="1" t="str">
        <f>IFERROR(__xludf.DUMMYFUNCTION("GOOGLETRANSLATE(D16133,""fr"",""en"")"),"#VALUE!")</f>
        <v>#VALUE!</v>
      </c>
    </row>
    <row r="16134" ht="15.75" customHeight="1">
      <c r="A16134" s="1" t="s">
        <v>741</v>
      </c>
      <c r="B16134" s="1">
        <v>2.0</v>
      </c>
      <c r="C16134" s="1" t="s">
        <v>33944</v>
      </c>
      <c r="D16134" s="1" t="s">
        <v>33945</v>
      </c>
      <c r="E16134" s="1" t="s">
        <v>169</v>
      </c>
      <c r="F16134" s="1" t="s">
        <v>11</v>
      </c>
      <c r="G16134" s="1" t="str">
        <f>IFERROR(__xludf.DUMMYFUNCTION("GOOGLETRANSLATE(D16134,""fr"",""en"")"),"#VALUE!")</f>
        <v>#VALUE!</v>
      </c>
    </row>
    <row r="16135" ht="15.75" customHeight="1">
      <c r="A16135" s="1" t="s">
        <v>14503</v>
      </c>
      <c r="B16135" s="1">
        <v>2.0</v>
      </c>
      <c r="C16135" s="1" t="s">
        <v>33946</v>
      </c>
      <c r="D16135" s="1" t="s">
        <v>33947</v>
      </c>
      <c r="E16135" s="1" t="s">
        <v>292</v>
      </c>
      <c r="F16135" s="1" t="s">
        <v>11</v>
      </c>
      <c r="G16135" s="1" t="str">
        <f>IFERROR(__xludf.DUMMYFUNCTION("GOOGLETRANSLATE(D16135,""fr"",""en"")"),"#VALUE!")</f>
        <v>#VALUE!</v>
      </c>
    </row>
    <row r="16136" ht="15.75" customHeight="1">
      <c r="A16136" s="1" t="s">
        <v>6827</v>
      </c>
      <c r="B16136" s="1">
        <v>1.0</v>
      </c>
      <c r="C16136" s="1" t="s">
        <v>33948</v>
      </c>
      <c r="D16136" s="1" t="s">
        <v>33949</v>
      </c>
      <c r="E16136" s="1" t="s">
        <v>296</v>
      </c>
      <c r="F16136" s="1" t="s">
        <v>66</v>
      </c>
      <c r="G16136" s="1" t="str">
        <f>IFERROR(__xludf.DUMMYFUNCTION("GOOGLETRANSLATE(D16136,""fr"",""en"")"),"#VALUE!")</f>
        <v>#VALUE!</v>
      </c>
    </row>
    <row r="16137" ht="15.75" customHeight="1">
      <c r="A16137" s="1" t="s">
        <v>988</v>
      </c>
      <c r="B16137" s="1">
        <v>2.0</v>
      </c>
      <c r="C16137" s="1" t="s">
        <v>33950</v>
      </c>
      <c r="D16137" s="1" t="s">
        <v>33951</v>
      </c>
      <c r="E16137" s="1" t="s">
        <v>484</v>
      </c>
      <c r="F16137" s="1" t="s">
        <v>118</v>
      </c>
      <c r="G16137" s="1" t="str">
        <f>IFERROR(__xludf.DUMMYFUNCTION("GOOGLETRANSLATE(D16137,""fr"",""en"")"),"#VALUE!")</f>
        <v>#VALUE!</v>
      </c>
    </row>
    <row r="16138" ht="15.75" customHeight="1">
      <c r="A16138" s="1" t="s">
        <v>13334</v>
      </c>
      <c r="B16138" s="1">
        <v>1.0</v>
      </c>
      <c r="C16138" s="1" t="s">
        <v>33952</v>
      </c>
      <c r="D16138" s="1" t="s">
        <v>33953</v>
      </c>
      <c r="E16138" s="1" t="s">
        <v>21</v>
      </c>
      <c r="F16138" s="1" t="s">
        <v>11</v>
      </c>
      <c r="G16138" s="1" t="str">
        <f>IFERROR(__xludf.DUMMYFUNCTION("GOOGLETRANSLATE(D16138,""fr"",""en"")"),"#VALUE!")</f>
        <v>#VALUE!</v>
      </c>
    </row>
    <row r="16139" ht="15.75" customHeight="1">
      <c r="A16139" s="1" t="s">
        <v>1796</v>
      </c>
      <c r="B16139" s="1">
        <v>5.0</v>
      </c>
      <c r="C16139" s="1" t="s">
        <v>33954</v>
      </c>
      <c r="D16139" s="1" t="s">
        <v>33955</v>
      </c>
      <c r="E16139" s="1" t="s">
        <v>484</v>
      </c>
      <c r="F16139" s="1" t="s">
        <v>30</v>
      </c>
      <c r="G16139" s="1" t="str">
        <f>IFERROR(__xludf.DUMMYFUNCTION("GOOGLETRANSLATE(D16139,""fr"",""en"")"),"#VALUE!")</f>
        <v>#VALUE!</v>
      </c>
    </row>
    <row r="16140" ht="15.75" customHeight="1">
      <c r="A16140" s="1" t="s">
        <v>18356</v>
      </c>
      <c r="B16140" s="1">
        <v>1.0</v>
      </c>
      <c r="C16140" s="1" t="s">
        <v>33956</v>
      </c>
      <c r="D16140" s="1" t="s">
        <v>33957</v>
      </c>
      <c r="E16140" s="1" t="s">
        <v>614</v>
      </c>
      <c r="F16140" s="1" t="s">
        <v>30</v>
      </c>
      <c r="G16140" s="1" t="str">
        <f>IFERROR(__xludf.DUMMYFUNCTION("GOOGLETRANSLATE(D16140,""fr"",""en"")"),"#VALUE!")</f>
        <v>#VALUE!</v>
      </c>
    </row>
    <row r="16141" ht="15.75" customHeight="1">
      <c r="A16141" s="1" t="s">
        <v>274</v>
      </c>
      <c r="B16141" s="1">
        <v>2.0</v>
      </c>
      <c r="C16141" s="1" t="s">
        <v>33958</v>
      </c>
      <c r="D16141" s="1" t="s">
        <v>33959</v>
      </c>
      <c r="E16141" s="1" t="s">
        <v>25</v>
      </c>
      <c r="F16141" s="1" t="s">
        <v>11</v>
      </c>
      <c r="G16141" s="1" t="str">
        <f>IFERROR(__xludf.DUMMYFUNCTION("GOOGLETRANSLATE(D16141,""fr"",""en"")"),"#VALUE!")</f>
        <v>#VALUE!</v>
      </c>
    </row>
    <row r="16142" ht="15.75" customHeight="1">
      <c r="A16142" s="1" t="s">
        <v>1709</v>
      </c>
      <c r="B16142" s="1">
        <v>5.0</v>
      </c>
      <c r="C16142" s="1" t="s">
        <v>33960</v>
      </c>
      <c r="D16142" s="1" t="s">
        <v>33961</v>
      </c>
      <c r="E16142" s="1" t="s">
        <v>21</v>
      </c>
      <c r="F16142" s="1" t="s">
        <v>11</v>
      </c>
      <c r="G16142" s="1" t="str">
        <f>IFERROR(__xludf.DUMMYFUNCTION("GOOGLETRANSLATE(D16142,""fr"",""en"")"),"#VALUE!")</f>
        <v>#VALUE!</v>
      </c>
    </row>
    <row r="16143" ht="15.75" customHeight="1">
      <c r="A16143" s="1" t="s">
        <v>710</v>
      </c>
      <c r="B16143" s="1">
        <v>4.0</v>
      </c>
      <c r="C16143" s="1" t="s">
        <v>33962</v>
      </c>
      <c r="D16143" s="1" t="s">
        <v>33963</v>
      </c>
      <c r="E16143" s="1" t="s">
        <v>169</v>
      </c>
      <c r="F16143" s="1" t="s">
        <v>11</v>
      </c>
      <c r="G16143" s="1" t="str">
        <f>IFERROR(__xludf.DUMMYFUNCTION("GOOGLETRANSLATE(D16143,""fr"",""en"")"),"#VALUE!")</f>
        <v>#VALUE!</v>
      </c>
    </row>
    <row r="16144" ht="15.75" customHeight="1">
      <c r="A16144" s="1" t="s">
        <v>1218</v>
      </c>
      <c r="B16144" s="1">
        <v>2.0</v>
      </c>
      <c r="C16144" s="1" t="s">
        <v>33964</v>
      </c>
      <c r="D16144" s="1" t="s">
        <v>33965</v>
      </c>
      <c r="E16144" s="1" t="s">
        <v>10</v>
      </c>
      <c r="F16144" s="1" t="s">
        <v>11</v>
      </c>
      <c r="G16144" s="1" t="str">
        <f>IFERROR(__xludf.DUMMYFUNCTION("GOOGLETRANSLATE(D16144,""fr"",""en"")"),"#VALUE!")</f>
        <v>#VALUE!</v>
      </c>
    </row>
    <row r="16145" ht="15.75" customHeight="1">
      <c r="A16145" s="1" t="s">
        <v>798</v>
      </c>
      <c r="B16145" s="1">
        <v>5.0</v>
      </c>
      <c r="C16145" s="1" t="s">
        <v>33966</v>
      </c>
      <c r="D16145" s="1" t="s">
        <v>33967</v>
      </c>
      <c r="E16145" s="1" t="s">
        <v>10</v>
      </c>
      <c r="F16145" s="1" t="s">
        <v>11</v>
      </c>
      <c r="G16145" s="1" t="str">
        <f>IFERROR(__xludf.DUMMYFUNCTION("GOOGLETRANSLATE(D16145,""fr"",""en"")"),"#VALUE!")</f>
        <v>#VALUE!</v>
      </c>
    </row>
    <row r="16146" ht="15.75" customHeight="1">
      <c r="A16146" s="1" t="s">
        <v>695</v>
      </c>
      <c r="B16146" s="1">
        <v>3.0</v>
      </c>
      <c r="C16146" s="1" t="s">
        <v>33968</v>
      </c>
      <c r="D16146" s="1" t="s">
        <v>33969</v>
      </c>
      <c r="E16146" s="1" t="s">
        <v>10</v>
      </c>
      <c r="F16146" s="1" t="s">
        <v>11</v>
      </c>
      <c r="G16146" s="1" t="str">
        <f>IFERROR(__xludf.DUMMYFUNCTION("GOOGLETRANSLATE(D16146,""fr"",""en"")"),"#VALUE!")</f>
        <v>#VALUE!</v>
      </c>
    </row>
    <row r="16147" ht="15.75" customHeight="1">
      <c r="A16147" s="1" t="s">
        <v>564</v>
      </c>
      <c r="B16147" s="1">
        <v>4.0</v>
      </c>
      <c r="C16147" s="1" t="s">
        <v>33970</v>
      </c>
      <c r="D16147" s="1" t="s">
        <v>33971</v>
      </c>
      <c r="E16147" s="1" t="s">
        <v>10</v>
      </c>
      <c r="F16147" s="1" t="s">
        <v>11</v>
      </c>
      <c r="G16147" s="1" t="str">
        <f>IFERROR(__xludf.DUMMYFUNCTION("GOOGLETRANSLATE(D16147,""fr"",""en"")"),"#VALUE!")</f>
        <v>#VALUE!</v>
      </c>
    </row>
    <row r="16148" ht="15.75" customHeight="1">
      <c r="A16148" s="1" t="s">
        <v>8364</v>
      </c>
      <c r="B16148" s="1">
        <v>1.0</v>
      </c>
      <c r="C16148" s="1" t="s">
        <v>33972</v>
      </c>
      <c r="D16148" s="1" t="s">
        <v>33973</v>
      </c>
      <c r="E16148" s="1" t="s">
        <v>52</v>
      </c>
      <c r="F16148" s="1" t="s">
        <v>118</v>
      </c>
      <c r="G16148" s="1" t="str">
        <f>IFERROR(__xludf.DUMMYFUNCTION("GOOGLETRANSLATE(D16148,""fr"",""en"")"),"My daughter signed a contract a year ago. She has been on sick leave for 8 months. Allianz asks him for a modification of contract raying his conditions so that Ij. Or radiation to the fact that his contract is not two years old. Is this clause legal?")</f>
        <v>My daughter signed a contract a year ago. She has been on sick leave for 8 months. Allianz asks him for a modification of contract raying his conditions so that Ij. Or radiation to the fact that his contract is not two years old. Is this clause legal?</v>
      </c>
    </row>
    <row r="16149" ht="15.75" customHeight="1">
      <c r="A16149" s="1" t="s">
        <v>33974</v>
      </c>
      <c r="B16149" s="1">
        <v>4.0</v>
      </c>
      <c r="C16149" s="1" t="s">
        <v>33975</v>
      </c>
      <c r="D16149" s="1" t="s">
        <v>33976</v>
      </c>
      <c r="E16149" s="1" t="s">
        <v>176</v>
      </c>
      <c r="F16149" s="1" t="s">
        <v>66</v>
      </c>
      <c r="G16149" s="1" t="str">
        <f>IFERROR(__xludf.DUMMYFUNCTION("GOOGLETRANSLATE(D16149,""fr"",""en"")"),"#VALUE!")</f>
        <v>#VALUE!</v>
      </c>
    </row>
    <row r="16150" ht="15.75" customHeight="1">
      <c r="A16150" s="1" t="s">
        <v>9027</v>
      </c>
      <c r="B16150" s="1">
        <v>4.0</v>
      </c>
      <c r="C16150" s="1" t="s">
        <v>33977</v>
      </c>
      <c r="D16150" s="1" t="s">
        <v>33978</v>
      </c>
      <c r="E16150" s="1" t="s">
        <v>10</v>
      </c>
      <c r="F16150" s="1" t="s">
        <v>11</v>
      </c>
      <c r="G16150" s="1" t="str">
        <f>IFERROR(__xludf.DUMMYFUNCTION("GOOGLETRANSLATE(D16150,""fr"",""en"")"),"#VALUE!")</f>
        <v>#VALUE!</v>
      </c>
    </row>
    <row r="16151" ht="15.75" customHeight="1">
      <c r="A16151" s="1" t="s">
        <v>329</v>
      </c>
      <c r="B16151" s="1">
        <v>4.0</v>
      </c>
      <c r="C16151" s="1" t="s">
        <v>33979</v>
      </c>
      <c r="D16151" s="1" t="s">
        <v>33980</v>
      </c>
      <c r="E16151" s="1" t="s">
        <v>10</v>
      </c>
      <c r="F16151" s="1" t="s">
        <v>11</v>
      </c>
      <c r="G16151" s="1" t="str">
        <f>IFERROR(__xludf.DUMMYFUNCTION("GOOGLETRANSLATE(D16151,""fr"",""en"")"),"#VALUE!")</f>
        <v>#VALUE!</v>
      </c>
    </row>
    <row r="16152" ht="15.75" customHeight="1">
      <c r="A16152" s="1" t="s">
        <v>1830</v>
      </c>
      <c r="B16152" s="1">
        <v>5.0</v>
      </c>
      <c r="C16152" s="1" t="s">
        <v>33981</v>
      </c>
      <c r="D16152" s="1" t="s">
        <v>33982</v>
      </c>
      <c r="E16152" s="1" t="s">
        <v>21</v>
      </c>
      <c r="F16152" s="1" t="s">
        <v>11</v>
      </c>
      <c r="G16152" s="1" t="str">
        <f>IFERROR(__xludf.DUMMYFUNCTION("GOOGLETRANSLATE(D16152,""fr"",""en"")"),"#VALUE!")</f>
        <v>#VALUE!</v>
      </c>
    </row>
    <row r="16153" ht="15.75" customHeight="1">
      <c r="A16153" s="1" t="s">
        <v>1180</v>
      </c>
      <c r="B16153" s="1">
        <v>1.0</v>
      </c>
      <c r="C16153" s="1" t="s">
        <v>33983</v>
      </c>
      <c r="D16153" s="1" t="s">
        <v>33984</v>
      </c>
      <c r="E16153" s="1" t="s">
        <v>226</v>
      </c>
      <c r="F16153" s="1" t="s">
        <v>110</v>
      </c>
      <c r="G16153" s="1" t="str">
        <f>IFERROR(__xludf.DUMMYFUNCTION("GOOGLETRANSLATE(D16153,""fr"",""en"")"),"#VALUE!")</f>
        <v>#VALUE!</v>
      </c>
    </row>
    <row r="16154" ht="15.75" customHeight="1">
      <c r="A16154" s="1" t="s">
        <v>206</v>
      </c>
      <c r="B16154" s="1">
        <v>3.0</v>
      </c>
      <c r="C16154" s="1" t="s">
        <v>33985</v>
      </c>
      <c r="D16154" s="1" t="s">
        <v>33986</v>
      </c>
      <c r="E16154" s="1" t="s">
        <v>296</v>
      </c>
      <c r="F16154" s="1" t="s">
        <v>11</v>
      </c>
      <c r="G16154" s="1" t="str">
        <f>IFERROR(__xludf.DUMMYFUNCTION("GOOGLETRANSLATE(D16154,""fr"",""en"")"),"#VALUE!")</f>
        <v>#VALUE!</v>
      </c>
    </row>
    <row r="16155" ht="15.75" customHeight="1">
      <c r="A16155" s="1" t="s">
        <v>2022</v>
      </c>
      <c r="B16155" s="1">
        <v>3.0</v>
      </c>
      <c r="C16155" s="1" t="s">
        <v>33987</v>
      </c>
      <c r="D16155" s="1" t="s">
        <v>33988</v>
      </c>
      <c r="E16155" s="1" t="s">
        <v>21</v>
      </c>
      <c r="F16155" s="1" t="s">
        <v>11</v>
      </c>
      <c r="G16155" s="1" t="str">
        <f>IFERROR(__xludf.DUMMYFUNCTION("GOOGLETRANSLATE(D16155,""fr"",""en"")"),"#VALUE!")</f>
        <v>#VALUE!</v>
      </c>
    </row>
    <row r="16156" ht="15.75" customHeight="1">
      <c r="A16156" s="1" t="s">
        <v>7356</v>
      </c>
      <c r="B16156" s="1">
        <v>5.0</v>
      </c>
      <c r="C16156" s="1" t="s">
        <v>33989</v>
      </c>
      <c r="D16156" s="1" t="s">
        <v>33990</v>
      </c>
      <c r="E16156" s="1" t="s">
        <v>21</v>
      </c>
      <c r="F16156" s="1" t="s">
        <v>11</v>
      </c>
      <c r="G16156" s="1" t="str">
        <f>IFERROR(__xludf.DUMMYFUNCTION("GOOGLETRANSLATE(D16156,""fr"",""en"")"),"#VALUE!")</f>
        <v>#VALUE!</v>
      </c>
    </row>
    <row r="16157" ht="15.75" customHeight="1">
      <c r="A16157" s="1" t="s">
        <v>5900</v>
      </c>
      <c r="B16157" s="1">
        <v>1.0</v>
      </c>
      <c r="C16157" s="1" t="s">
        <v>33991</v>
      </c>
      <c r="D16157" s="1" t="s">
        <v>33992</v>
      </c>
      <c r="E16157" s="1" t="s">
        <v>273</v>
      </c>
      <c r="F16157" s="1" t="s">
        <v>110</v>
      </c>
      <c r="G16157" s="1" t="str">
        <f>IFERROR(__xludf.DUMMYFUNCTION("GOOGLETRANSLATE(D16157,""fr"",""en"")"),"#VALUE!")</f>
        <v>#VALUE!</v>
      </c>
    </row>
    <row r="16158" ht="15.75" customHeight="1">
      <c r="A16158" s="1" t="s">
        <v>1023</v>
      </c>
      <c r="B16158" s="1">
        <v>3.0</v>
      </c>
      <c r="C16158" s="1" t="s">
        <v>33993</v>
      </c>
      <c r="D16158" s="1" t="s">
        <v>33994</v>
      </c>
      <c r="E16158" s="1" t="s">
        <v>21</v>
      </c>
      <c r="F16158" s="1" t="s">
        <v>11</v>
      </c>
      <c r="G16158" s="1" t="str">
        <f>IFERROR(__xludf.DUMMYFUNCTION("GOOGLETRANSLATE(D16158,""fr"",""en"")"),"#VALUE!")</f>
        <v>#VALUE!</v>
      </c>
    </row>
    <row r="16159" ht="15.75" customHeight="1">
      <c r="A16159" s="1" t="s">
        <v>4766</v>
      </c>
      <c r="B16159" s="1">
        <v>2.0</v>
      </c>
      <c r="C16159" s="1" t="s">
        <v>33995</v>
      </c>
      <c r="D16159" s="1" t="s">
        <v>33996</v>
      </c>
      <c r="E16159" s="1" t="s">
        <v>21</v>
      </c>
      <c r="F16159" s="1" t="s">
        <v>11</v>
      </c>
      <c r="G16159" s="1" t="str">
        <f>IFERROR(__xludf.DUMMYFUNCTION("GOOGLETRANSLATE(D16159,""fr"",""en"")"),"#VALUE!")</f>
        <v>#VALUE!</v>
      </c>
    </row>
    <row r="16160" ht="15.75" customHeight="1">
      <c r="A16160" s="1" t="s">
        <v>3496</v>
      </c>
      <c r="B16160" s="1">
        <v>4.0</v>
      </c>
      <c r="C16160" s="1" t="s">
        <v>33997</v>
      </c>
      <c r="D16160" s="1" t="s">
        <v>33998</v>
      </c>
      <c r="E16160" s="1" t="s">
        <v>614</v>
      </c>
      <c r="F16160" s="1" t="s">
        <v>30</v>
      </c>
      <c r="G16160" s="1" t="str">
        <f>IFERROR(__xludf.DUMMYFUNCTION("GOOGLETRANSLATE(D16160,""fr"",""en"")"),"#VALUE!")</f>
        <v>#VALUE!</v>
      </c>
    </row>
    <row r="16161" ht="15.75" customHeight="1">
      <c r="A16161" s="1" t="s">
        <v>16254</v>
      </c>
      <c r="B16161" s="1">
        <v>2.0</v>
      </c>
      <c r="C16161" s="1" t="s">
        <v>33999</v>
      </c>
      <c r="D16161" s="1" t="s">
        <v>34000</v>
      </c>
      <c r="E16161" s="1" t="s">
        <v>125</v>
      </c>
      <c r="F16161" s="1" t="s">
        <v>11</v>
      </c>
      <c r="G16161" s="1" t="str">
        <f>IFERROR(__xludf.DUMMYFUNCTION("GOOGLETRANSLATE(D16161,""fr"",""en"")"),"#VALUE!")</f>
        <v>#VALUE!</v>
      </c>
    </row>
    <row r="16162" ht="15.75" customHeight="1">
      <c r="A16162" s="1" t="s">
        <v>424</v>
      </c>
      <c r="B16162" s="1">
        <v>3.0</v>
      </c>
      <c r="C16162" s="1" t="s">
        <v>34001</v>
      </c>
      <c r="D16162" s="1" t="s">
        <v>34002</v>
      </c>
      <c r="E16162" s="1" t="s">
        <v>65</v>
      </c>
      <c r="F16162" s="1" t="s">
        <v>66</v>
      </c>
      <c r="G16162" s="1" t="str">
        <f>IFERROR(__xludf.DUMMYFUNCTION("GOOGLETRANSLATE(D16162,""fr"",""en"")"),"#VALUE!")</f>
        <v>#VALUE!</v>
      </c>
    </row>
    <row r="16163" ht="15.75" customHeight="1">
      <c r="A16163" s="1" t="s">
        <v>34003</v>
      </c>
      <c r="B16163" s="1">
        <v>4.0</v>
      </c>
      <c r="C16163" s="1" t="s">
        <v>34004</v>
      </c>
      <c r="D16163" s="1" t="s">
        <v>34005</v>
      </c>
      <c r="E16163" s="1" t="s">
        <v>554</v>
      </c>
      <c r="F16163" s="1" t="s">
        <v>30</v>
      </c>
      <c r="G16163" s="1" t="str">
        <f>IFERROR(__xludf.DUMMYFUNCTION("GOOGLETRANSLATE(D16163,""fr"",""en"")"),"#VALUE!")</f>
        <v>#VALUE!</v>
      </c>
    </row>
    <row r="16164" ht="15.75" customHeight="1">
      <c r="A16164" s="1" t="s">
        <v>12340</v>
      </c>
      <c r="B16164" s="1">
        <v>2.0</v>
      </c>
      <c r="C16164" s="1" t="s">
        <v>34006</v>
      </c>
      <c r="D16164" s="1" t="s">
        <v>34007</v>
      </c>
      <c r="E16164" s="1" t="s">
        <v>423</v>
      </c>
      <c r="F16164" s="1" t="s">
        <v>30</v>
      </c>
      <c r="G16164" s="1" t="str">
        <f>IFERROR(__xludf.DUMMYFUNCTION("GOOGLETRANSLATE(D16164,""fr"",""en"")"),"#VALUE!")</f>
        <v>#VALUE!</v>
      </c>
    </row>
    <row r="16165" ht="15.75" customHeight="1">
      <c r="A16165" s="1" t="s">
        <v>1663</v>
      </c>
      <c r="B16165" s="1">
        <v>3.0</v>
      </c>
      <c r="C16165" s="1" t="s">
        <v>34008</v>
      </c>
      <c r="D16165" s="1" t="s">
        <v>34009</v>
      </c>
      <c r="E16165" s="1" t="s">
        <v>65</v>
      </c>
      <c r="F16165" s="1" t="s">
        <v>66</v>
      </c>
      <c r="G16165" s="1" t="str">
        <f>IFERROR(__xludf.DUMMYFUNCTION("GOOGLETRANSLATE(D16165,""fr"",""en"")"),"#VALUE!")</f>
        <v>#VALUE!</v>
      </c>
    </row>
    <row r="16166" ht="15.75" customHeight="1">
      <c r="A16166" s="1" t="s">
        <v>1218</v>
      </c>
      <c r="B16166" s="1">
        <v>5.0</v>
      </c>
      <c r="C16166" s="1" t="s">
        <v>34010</v>
      </c>
      <c r="D16166" s="1" t="s">
        <v>34011</v>
      </c>
      <c r="E16166" s="1" t="s">
        <v>65</v>
      </c>
      <c r="F16166" s="1" t="s">
        <v>66</v>
      </c>
      <c r="G16166" s="1" t="str">
        <f>IFERROR(__xludf.DUMMYFUNCTION("GOOGLETRANSLATE(D16166,""fr"",""en"")"),"#VALUE!")</f>
        <v>#VALUE!</v>
      </c>
    </row>
    <row r="16167" ht="15.75" customHeight="1">
      <c r="A16167" s="1" t="s">
        <v>332</v>
      </c>
      <c r="B16167" s="1">
        <v>5.0</v>
      </c>
      <c r="C16167" s="1" t="s">
        <v>34012</v>
      </c>
      <c r="D16167" s="1" t="s">
        <v>34013</v>
      </c>
      <c r="E16167" s="1" t="s">
        <v>10</v>
      </c>
      <c r="F16167" s="1" t="s">
        <v>11</v>
      </c>
      <c r="G16167" s="1" t="str">
        <f>IFERROR(__xludf.DUMMYFUNCTION("GOOGLETRANSLATE(D16167,""fr"",""en"")"),"#VALUE!")</f>
        <v>#VALUE!</v>
      </c>
    </row>
    <row r="16168" ht="15.75" customHeight="1">
      <c r="A16168" s="1" t="s">
        <v>374</v>
      </c>
      <c r="B16168" s="1">
        <v>3.0</v>
      </c>
      <c r="C16168" s="1" t="s">
        <v>34014</v>
      </c>
      <c r="D16168" s="1" t="s">
        <v>34015</v>
      </c>
      <c r="E16168" s="1" t="s">
        <v>65</v>
      </c>
      <c r="F16168" s="1" t="s">
        <v>66</v>
      </c>
      <c r="G16168" s="1" t="str">
        <f>IFERROR(__xludf.DUMMYFUNCTION("GOOGLETRANSLATE(D16168,""fr"",""en"")"),"#VALUE!")</f>
        <v>#VALUE!</v>
      </c>
    </row>
    <row r="16169" ht="15.75" customHeight="1">
      <c r="A16169" s="1" t="s">
        <v>2193</v>
      </c>
      <c r="B16169" s="1">
        <v>1.0</v>
      </c>
      <c r="C16169" s="1" t="s">
        <v>34016</v>
      </c>
      <c r="D16169" s="1" t="s">
        <v>34017</v>
      </c>
      <c r="E16169" s="1" t="s">
        <v>43</v>
      </c>
      <c r="F16169" s="1" t="s">
        <v>30</v>
      </c>
      <c r="G16169" s="1" t="str">
        <f>IFERROR(__xludf.DUMMYFUNCTION("GOOGLETRANSLATE(D16169,""fr"",""en"")"),"#VALUE!")</f>
        <v>#VALUE!</v>
      </c>
    </row>
    <row r="16170" ht="15.75" customHeight="1">
      <c r="A16170" s="1" t="s">
        <v>974</v>
      </c>
      <c r="B16170" s="1">
        <v>4.0</v>
      </c>
      <c r="C16170" s="1" t="s">
        <v>34018</v>
      </c>
      <c r="D16170" s="1" t="s">
        <v>34019</v>
      </c>
      <c r="E16170" s="1" t="s">
        <v>65</v>
      </c>
      <c r="F16170" s="1" t="s">
        <v>66</v>
      </c>
      <c r="G16170" s="1" t="str">
        <f>IFERROR(__xludf.DUMMYFUNCTION("GOOGLETRANSLATE(D16170,""fr"",""en"")"),"#VALUE!")</f>
        <v>#VALUE!</v>
      </c>
    </row>
    <row r="16171" ht="15.75" customHeight="1">
      <c r="A16171" s="1" t="s">
        <v>893</v>
      </c>
      <c r="B16171" s="1">
        <v>1.0</v>
      </c>
      <c r="C16171" s="1" t="s">
        <v>34020</v>
      </c>
      <c r="D16171" s="1" t="s">
        <v>34021</v>
      </c>
      <c r="E16171" s="1" t="s">
        <v>73</v>
      </c>
      <c r="F16171" s="1" t="s">
        <v>30</v>
      </c>
      <c r="G16171" s="1" t="str">
        <f>IFERROR(__xludf.DUMMYFUNCTION("GOOGLETRANSLATE(D16171,""fr"",""en"")"),"#VALUE!")</f>
        <v>#VALUE!</v>
      </c>
    </row>
    <row r="16172" ht="15.75" customHeight="1">
      <c r="A16172" s="1" t="s">
        <v>929</v>
      </c>
      <c r="B16172" s="1">
        <v>5.0</v>
      </c>
      <c r="C16172" s="1" t="s">
        <v>34022</v>
      </c>
      <c r="D16172" s="1" t="s">
        <v>34023</v>
      </c>
      <c r="E16172" s="1" t="s">
        <v>10</v>
      </c>
      <c r="F16172" s="1" t="s">
        <v>11</v>
      </c>
      <c r="G16172" s="1" t="str">
        <f>IFERROR(__xludf.DUMMYFUNCTION("GOOGLETRANSLATE(D16172,""fr"",""en"")"),"#VALUE!")</f>
        <v>#VALUE!</v>
      </c>
    </row>
    <row r="16173" ht="15.75" customHeight="1">
      <c r="A16173" s="1" t="s">
        <v>8191</v>
      </c>
      <c r="B16173" s="1">
        <v>1.0</v>
      </c>
      <c r="C16173" s="1" t="s">
        <v>34024</v>
      </c>
      <c r="D16173" s="1" t="s">
        <v>34025</v>
      </c>
      <c r="E16173" s="1" t="s">
        <v>273</v>
      </c>
      <c r="F16173" s="1" t="s">
        <v>118</v>
      </c>
      <c r="G16173" s="1" t="str">
        <f>IFERROR(__xludf.DUMMYFUNCTION("GOOGLETRANSLATE(D16173,""fr"",""en"")"),"#VALUE!")</f>
        <v>#VALUE!</v>
      </c>
    </row>
    <row r="16174" ht="15.75" customHeight="1">
      <c r="A16174" s="1" t="s">
        <v>491</v>
      </c>
      <c r="B16174" s="1">
        <v>4.0</v>
      </c>
      <c r="C16174" s="1" t="s">
        <v>34026</v>
      </c>
      <c r="D16174" s="1" t="s">
        <v>34027</v>
      </c>
      <c r="E16174" s="1" t="s">
        <v>10</v>
      </c>
      <c r="F16174" s="1" t="s">
        <v>11</v>
      </c>
      <c r="G16174" s="1" t="str">
        <f>IFERROR(__xludf.DUMMYFUNCTION("GOOGLETRANSLATE(D16174,""fr"",""en"")"),"#VALUE!")</f>
        <v>#VALUE!</v>
      </c>
    </row>
    <row r="16175" ht="15.75" customHeight="1">
      <c r="A16175" s="1" t="s">
        <v>994</v>
      </c>
      <c r="B16175" s="1">
        <v>3.0</v>
      </c>
      <c r="C16175" s="1" t="s">
        <v>28847</v>
      </c>
      <c r="D16175" s="1" t="s">
        <v>34028</v>
      </c>
      <c r="E16175" s="1" t="s">
        <v>10</v>
      </c>
      <c r="F16175" s="1" t="s">
        <v>11</v>
      </c>
      <c r="G16175" s="1" t="str">
        <f>IFERROR(__xludf.DUMMYFUNCTION("GOOGLETRANSLATE(D16175,""fr"",""en"")"),"#VALUE!")</f>
        <v>#VALUE!</v>
      </c>
    </row>
    <row r="16176" ht="15.75" customHeight="1">
      <c r="A16176" s="1" t="s">
        <v>988</v>
      </c>
      <c r="B16176" s="1">
        <v>5.0</v>
      </c>
      <c r="C16176" s="1" t="s">
        <v>34029</v>
      </c>
      <c r="D16176" s="1" t="s">
        <v>34030</v>
      </c>
      <c r="E16176" s="1" t="s">
        <v>176</v>
      </c>
      <c r="F16176" s="1" t="s">
        <v>66</v>
      </c>
      <c r="G16176" s="1" t="str">
        <f>IFERROR(__xludf.DUMMYFUNCTION("GOOGLETRANSLATE(D16176,""fr"",""en"")"),"#VALUE!")</f>
        <v>#VALUE!</v>
      </c>
    </row>
    <row r="16177" ht="15.75" customHeight="1">
      <c r="A16177" s="1" t="s">
        <v>6621</v>
      </c>
      <c r="B16177" s="1">
        <v>1.0</v>
      </c>
      <c r="C16177" s="1" t="s">
        <v>34031</v>
      </c>
      <c r="D16177" s="1" t="s">
        <v>34032</v>
      </c>
      <c r="E16177" s="1" t="s">
        <v>10</v>
      </c>
      <c r="F16177" s="1" t="s">
        <v>11</v>
      </c>
      <c r="G16177" s="1" t="str">
        <f>IFERROR(__xludf.DUMMYFUNCTION("GOOGLETRANSLATE(D16177,""fr"",""en"")"),"#VALUE!")</f>
        <v>#VALUE!</v>
      </c>
    </row>
    <row r="16178" ht="15.75" customHeight="1">
      <c r="A16178" s="1" t="s">
        <v>22406</v>
      </c>
      <c r="B16178" s="1">
        <v>2.0</v>
      </c>
      <c r="C16178" s="1" t="s">
        <v>34033</v>
      </c>
      <c r="D16178" s="1" t="s">
        <v>34034</v>
      </c>
      <c r="E16178" s="1" t="s">
        <v>280</v>
      </c>
      <c r="F16178" s="1" t="s">
        <v>11</v>
      </c>
      <c r="G16178" s="1" t="str">
        <f>IFERROR(__xludf.DUMMYFUNCTION("GOOGLETRANSLATE(D16178,""fr"",""en"")"),"#VALUE!")</f>
        <v>#VALUE!</v>
      </c>
    </row>
    <row r="16179" ht="15.75" customHeight="1">
      <c r="A16179" s="1" t="s">
        <v>2683</v>
      </c>
      <c r="B16179" s="1">
        <v>1.0</v>
      </c>
      <c r="C16179" s="1" t="s">
        <v>34035</v>
      </c>
      <c r="D16179" s="1" t="s">
        <v>34036</v>
      </c>
      <c r="E16179" s="1" t="s">
        <v>226</v>
      </c>
      <c r="F16179" s="1" t="s">
        <v>11</v>
      </c>
      <c r="G16179" s="1" t="str">
        <f>IFERROR(__xludf.DUMMYFUNCTION("GOOGLETRANSLATE(D16179,""fr"",""en"")"),"#VALUE!")</f>
        <v>#VALUE!</v>
      </c>
    </row>
    <row r="16180" ht="15.75" customHeight="1">
      <c r="A16180" s="1" t="s">
        <v>3330</v>
      </c>
      <c r="B16180" s="1">
        <v>5.0</v>
      </c>
      <c r="C16180" s="1" t="s">
        <v>34037</v>
      </c>
      <c r="D16180" s="1" t="s">
        <v>34038</v>
      </c>
      <c r="E16180" s="1" t="s">
        <v>21</v>
      </c>
      <c r="F16180" s="1" t="s">
        <v>11</v>
      </c>
      <c r="G16180" s="1" t="str">
        <f>IFERROR(__xludf.DUMMYFUNCTION("GOOGLETRANSLATE(D16180,""fr"",""en"")"),"#VALUE!")</f>
        <v>#VALUE!</v>
      </c>
    </row>
    <row r="16181" ht="15.75" customHeight="1">
      <c r="A16181" s="1" t="s">
        <v>391</v>
      </c>
      <c r="B16181" s="1">
        <v>5.0</v>
      </c>
      <c r="C16181" s="1" t="s">
        <v>34039</v>
      </c>
      <c r="D16181" s="1" t="s">
        <v>34040</v>
      </c>
      <c r="E16181" s="1" t="s">
        <v>10</v>
      </c>
      <c r="F16181" s="1" t="s">
        <v>11</v>
      </c>
      <c r="G16181" s="1" t="str">
        <f>IFERROR(__xludf.DUMMYFUNCTION("GOOGLETRANSLATE(D16181,""fr"",""en"")"),"#VALUE!")</f>
        <v>#VALUE!</v>
      </c>
    </row>
    <row r="16182" ht="15.75" customHeight="1">
      <c r="A16182" s="1" t="s">
        <v>801</v>
      </c>
      <c r="B16182" s="1">
        <v>4.0</v>
      </c>
      <c r="C16182" s="1" t="s">
        <v>34041</v>
      </c>
      <c r="D16182" s="1" t="s">
        <v>34042</v>
      </c>
      <c r="E16182" s="1" t="s">
        <v>484</v>
      </c>
      <c r="F16182" s="1" t="s">
        <v>30</v>
      </c>
      <c r="G16182" s="1" t="str">
        <f>IFERROR(__xludf.DUMMYFUNCTION("GOOGLETRANSLATE(D16182,""fr"",""en"")"),"#VALUE!")</f>
        <v>#VALUE!</v>
      </c>
    </row>
    <row r="16183" ht="15.75" customHeight="1">
      <c r="A16183" s="1" t="s">
        <v>150</v>
      </c>
      <c r="B16183" s="1">
        <v>3.0</v>
      </c>
      <c r="C16183" s="1" t="s">
        <v>34043</v>
      </c>
      <c r="D16183" s="1" t="s">
        <v>34044</v>
      </c>
      <c r="E16183" s="1" t="s">
        <v>21</v>
      </c>
      <c r="F16183" s="1" t="s">
        <v>11</v>
      </c>
      <c r="G16183" s="1" t="str">
        <f>IFERROR(__xludf.DUMMYFUNCTION("GOOGLETRANSLATE(D16183,""fr"",""en"")"),"#VALUE!")</f>
        <v>#VALUE!</v>
      </c>
    </row>
    <row r="16184" ht="15.75" customHeight="1">
      <c r="A16184" s="1" t="s">
        <v>1068</v>
      </c>
      <c r="B16184" s="1">
        <v>1.0</v>
      </c>
      <c r="C16184" s="1" t="s">
        <v>34045</v>
      </c>
      <c r="D16184" s="1" t="s">
        <v>34046</v>
      </c>
      <c r="E16184" s="1" t="s">
        <v>10</v>
      </c>
      <c r="F16184" s="1" t="s">
        <v>11</v>
      </c>
      <c r="G16184" s="1" t="str">
        <f>IFERROR(__xludf.DUMMYFUNCTION("GOOGLETRANSLATE(D16184,""fr"",""en"")"),"#VALUE!")</f>
        <v>#VALUE!</v>
      </c>
    </row>
    <row r="16185" ht="15.75" customHeight="1">
      <c r="A16185" s="1" t="s">
        <v>6355</v>
      </c>
      <c r="B16185" s="1">
        <v>1.0</v>
      </c>
      <c r="C16185" s="1" t="s">
        <v>34047</v>
      </c>
      <c r="D16185" s="1" t="s">
        <v>34048</v>
      </c>
      <c r="E16185" s="1" t="s">
        <v>1192</v>
      </c>
      <c r="F16185" s="1" t="s">
        <v>110</v>
      </c>
      <c r="G16185" s="1" t="str">
        <f>IFERROR(__xludf.DUMMYFUNCTION("GOOGLETRANSLATE(D16185,""fr"",""en"")"),"#VALUE!")</f>
        <v>#VALUE!</v>
      </c>
    </row>
    <row r="16186" ht="15.75" customHeight="1">
      <c r="A16186" s="1" t="s">
        <v>3433</v>
      </c>
      <c r="B16186" s="1">
        <v>1.0</v>
      </c>
      <c r="C16186" s="1" t="s">
        <v>34049</v>
      </c>
      <c r="D16186" s="1" t="s">
        <v>34050</v>
      </c>
      <c r="E16186" s="1" t="s">
        <v>296</v>
      </c>
      <c r="F16186" s="1" t="s">
        <v>11</v>
      </c>
      <c r="G16186" s="1" t="str">
        <f>IFERROR(__xludf.DUMMYFUNCTION("GOOGLETRANSLATE(D16186,""fr"",""en"")"),"#VALUE!")</f>
        <v>#VALUE!</v>
      </c>
    </row>
    <row r="16187" ht="15.75" customHeight="1">
      <c r="A16187" s="1" t="s">
        <v>2388</v>
      </c>
      <c r="B16187" s="1">
        <v>2.0</v>
      </c>
      <c r="C16187" s="1" t="s">
        <v>34051</v>
      </c>
      <c r="D16187" s="1" t="s">
        <v>34052</v>
      </c>
      <c r="E16187" s="1" t="s">
        <v>296</v>
      </c>
      <c r="F16187" s="1" t="s">
        <v>110</v>
      </c>
      <c r="G16187" s="1" t="str">
        <f>IFERROR(__xludf.DUMMYFUNCTION("GOOGLETRANSLATE(D16187,""fr"",""en"")"),"#VALUE!")</f>
        <v>#VALUE!</v>
      </c>
    </row>
    <row r="16188" ht="15.75" customHeight="1">
      <c r="A16188" s="1" t="s">
        <v>532</v>
      </c>
      <c r="B16188" s="1">
        <v>1.0</v>
      </c>
      <c r="C16188" s="1" t="s">
        <v>34053</v>
      </c>
      <c r="D16188" s="1" t="s">
        <v>34054</v>
      </c>
      <c r="E16188" s="1" t="s">
        <v>10</v>
      </c>
      <c r="F16188" s="1" t="s">
        <v>11</v>
      </c>
      <c r="G16188" s="1" t="str">
        <f>IFERROR(__xludf.DUMMYFUNCTION("GOOGLETRANSLATE(D16188,""fr"",""en"")"),"#VALUE!")</f>
        <v>#VALUE!</v>
      </c>
    </row>
    <row r="16189" ht="15.75" customHeight="1">
      <c r="A16189" s="1" t="s">
        <v>16830</v>
      </c>
      <c r="B16189" s="1">
        <v>2.0</v>
      </c>
      <c r="C16189" s="1" t="s">
        <v>16831</v>
      </c>
      <c r="D16189" s="1" t="s">
        <v>34055</v>
      </c>
      <c r="E16189" s="1" t="s">
        <v>34</v>
      </c>
      <c r="F16189" s="1" t="s">
        <v>30</v>
      </c>
      <c r="G16189" s="1" t="str">
        <f>IFERROR(__xludf.DUMMYFUNCTION("GOOGLETRANSLATE(D16189,""fr"",""en"")"),"#VALUE!")</f>
        <v>#VALUE!</v>
      </c>
    </row>
    <row r="16190" ht="15.75" customHeight="1">
      <c r="A16190" s="1" t="s">
        <v>5149</v>
      </c>
      <c r="B16190" s="1">
        <v>3.0</v>
      </c>
      <c r="C16190" s="1" t="s">
        <v>34056</v>
      </c>
      <c r="D16190" s="1" t="s">
        <v>34057</v>
      </c>
      <c r="E16190" s="1" t="s">
        <v>10</v>
      </c>
      <c r="F16190" s="1" t="s">
        <v>11</v>
      </c>
      <c r="G16190" s="1" t="str">
        <f>IFERROR(__xludf.DUMMYFUNCTION("GOOGLETRANSLATE(D16190,""fr"",""en"")"),"#VALUE!")</f>
        <v>#VALUE!</v>
      </c>
    </row>
    <row r="16191" ht="15.75" customHeight="1">
      <c r="A16191" s="1" t="s">
        <v>31</v>
      </c>
      <c r="B16191" s="1">
        <v>4.0</v>
      </c>
      <c r="C16191" s="1" t="s">
        <v>34058</v>
      </c>
      <c r="D16191" s="1" t="s">
        <v>34059</v>
      </c>
      <c r="E16191" s="1" t="s">
        <v>614</v>
      </c>
      <c r="F16191" s="1" t="s">
        <v>30</v>
      </c>
      <c r="G16191" s="1" t="str">
        <f>IFERROR(__xludf.DUMMYFUNCTION("GOOGLETRANSLATE(D16191,""fr"",""en"")"),"#VALUE!")</f>
        <v>#VALUE!</v>
      </c>
    </row>
    <row r="16192" ht="15.75" customHeight="1">
      <c r="A16192" s="1" t="s">
        <v>4952</v>
      </c>
      <c r="B16192" s="1">
        <v>2.0</v>
      </c>
      <c r="C16192" s="1" t="s">
        <v>34060</v>
      </c>
      <c r="D16192" s="1" t="s">
        <v>34061</v>
      </c>
      <c r="E16192" s="1" t="s">
        <v>52</v>
      </c>
      <c r="F16192" s="1" t="s">
        <v>11</v>
      </c>
      <c r="G16192" s="1" t="str">
        <f>IFERROR(__xludf.DUMMYFUNCTION("GOOGLETRANSLATE(D16192,""fr"",""en"")"),"#VALUE!")</f>
        <v>#VALUE!</v>
      </c>
    </row>
    <row r="16193" ht="15.75" customHeight="1">
      <c r="A16193" s="1" t="s">
        <v>15179</v>
      </c>
      <c r="B16193" s="1">
        <v>2.0</v>
      </c>
      <c r="C16193" s="1" t="s">
        <v>34062</v>
      </c>
      <c r="D16193" s="1" t="s">
        <v>34063</v>
      </c>
      <c r="E16193" s="1" t="s">
        <v>34</v>
      </c>
      <c r="F16193" s="1" t="s">
        <v>84</v>
      </c>
      <c r="G16193" s="1" t="str">
        <f>IFERROR(__xludf.DUMMYFUNCTION("GOOGLETRANSLATE(D16193,""fr"",""en"")"),"#VALUE!")</f>
        <v>#VALUE!</v>
      </c>
    </row>
    <row r="16194" ht="15.75" customHeight="1">
      <c r="A16194" s="1" t="s">
        <v>1248</v>
      </c>
      <c r="B16194" s="1">
        <v>3.0</v>
      </c>
      <c r="C16194" s="1" t="s">
        <v>34064</v>
      </c>
      <c r="D16194" s="1" t="s">
        <v>34065</v>
      </c>
      <c r="E16194" s="1" t="s">
        <v>21</v>
      </c>
      <c r="F16194" s="1" t="s">
        <v>11</v>
      </c>
      <c r="G16194" s="1" t="str">
        <f>IFERROR(__xludf.DUMMYFUNCTION("GOOGLETRANSLATE(D16194,""fr"",""en"")"),"#VALUE!")</f>
        <v>#VALUE!</v>
      </c>
    </row>
    <row r="16195" ht="15.75" customHeight="1">
      <c r="A16195" s="1" t="s">
        <v>374</v>
      </c>
      <c r="B16195" s="1">
        <v>3.0</v>
      </c>
      <c r="C16195" s="1" t="s">
        <v>34066</v>
      </c>
      <c r="D16195" s="1" t="s">
        <v>34067</v>
      </c>
      <c r="E16195" s="1" t="s">
        <v>10</v>
      </c>
      <c r="F16195" s="1" t="s">
        <v>11</v>
      </c>
      <c r="G16195" s="1" t="str">
        <f>IFERROR(__xludf.DUMMYFUNCTION("GOOGLETRANSLATE(D16195,""fr"",""en"")"),"#VALUE!")</f>
        <v>#VALUE!</v>
      </c>
    </row>
    <row r="16196" ht="15.75" customHeight="1">
      <c r="A16196" s="1" t="s">
        <v>1358</v>
      </c>
      <c r="B16196" s="1">
        <v>1.0</v>
      </c>
      <c r="C16196" s="1" t="s">
        <v>34068</v>
      </c>
      <c r="D16196" s="1" t="s">
        <v>34069</v>
      </c>
      <c r="E16196" s="1" t="s">
        <v>43</v>
      </c>
      <c r="F16196" s="1" t="s">
        <v>30</v>
      </c>
      <c r="G16196" s="1" t="str">
        <f>IFERROR(__xludf.DUMMYFUNCTION("GOOGLETRANSLATE(D16196,""fr"",""en"")"),"#VALUE!")</f>
        <v>#VALUE!</v>
      </c>
    </row>
    <row r="16197" ht="15.75" customHeight="1">
      <c r="A16197" s="1" t="s">
        <v>2848</v>
      </c>
      <c r="B16197" s="1">
        <v>1.0</v>
      </c>
      <c r="C16197" s="1" t="s">
        <v>34070</v>
      </c>
      <c r="D16197" s="1" t="s">
        <v>34071</v>
      </c>
      <c r="E16197" s="1" t="s">
        <v>10</v>
      </c>
      <c r="F16197" s="1" t="s">
        <v>110</v>
      </c>
      <c r="G16197" s="1" t="str">
        <f>IFERROR(__xludf.DUMMYFUNCTION("GOOGLETRANSLATE(D16197,""fr"",""en"")"),"#VALUE!")</f>
        <v>#VALUE!</v>
      </c>
    </row>
    <row r="16198" ht="15.75" customHeight="1">
      <c r="A16198" s="1" t="s">
        <v>258</v>
      </c>
      <c r="B16198" s="1">
        <v>4.0</v>
      </c>
      <c r="C16198" s="1" t="s">
        <v>34072</v>
      </c>
      <c r="D16198" s="1" t="s">
        <v>34073</v>
      </c>
      <c r="E16198" s="1" t="s">
        <v>10</v>
      </c>
      <c r="F16198" s="1" t="s">
        <v>11</v>
      </c>
      <c r="G16198" s="1" t="str">
        <f>IFERROR(__xludf.DUMMYFUNCTION("GOOGLETRANSLATE(D16198,""fr"",""en"")"),"#VALUE!")</f>
        <v>#VALUE!</v>
      </c>
    </row>
    <row r="16199" ht="15.75" customHeight="1">
      <c r="A16199" s="1" t="s">
        <v>1172</v>
      </c>
      <c r="B16199" s="1">
        <v>2.0</v>
      </c>
      <c r="C16199" s="1" t="s">
        <v>34074</v>
      </c>
      <c r="D16199" s="1" t="s">
        <v>34075</v>
      </c>
      <c r="E16199" s="1" t="s">
        <v>226</v>
      </c>
      <c r="F16199" s="1" t="s">
        <v>11</v>
      </c>
      <c r="G16199" s="1" t="str">
        <f>IFERROR(__xludf.DUMMYFUNCTION("GOOGLETRANSLATE(D16199,""fr"",""en"")"),"#VALUE!")</f>
        <v>#VALUE!</v>
      </c>
    </row>
    <row r="16200" ht="15.75" customHeight="1">
      <c r="A16200" s="1" t="s">
        <v>1753</v>
      </c>
      <c r="B16200" s="1">
        <v>3.0</v>
      </c>
      <c r="C16200" s="1" t="s">
        <v>34076</v>
      </c>
      <c r="D16200" s="1" t="s">
        <v>34077</v>
      </c>
      <c r="E16200" s="1" t="s">
        <v>21</v>
      </c>
      <c r="F16200" s="1" t="s">
        <v>11</v>
      </c>
      <c r="G16200" s="1" t="str">
        <f>IFERROR(__xludf.DUMMYFUNCTION("GOOGLETRANSLATE(D16200,""fr"",""en"")"),"#VALUE!")</f>
        <v>#VALUE!</v>
      </c>
    </row>
    <row r="16201" ht="15.75" customHeight="1">
      <c r="A16201" s="1" t="s">
        <v>1353</v>
      </c>
      <c r="B16201" s="1">
        <v>5.0</v>
      </c>
      <c r="C16201" s="1" t="s">
        <v>34078</v>
      </c>
      <c r="D16201" s="1" t="s">
        <v>34079</v>
      </c>
      <c r="E16201" s="1" t="s">
        <v>65</v>
      </c>
      <c r="F16201" s="1" t="s">
        <v>66</v>
      </c>
      <c r="G16201" s="1" t="str">
        <f>IFERROR(__xludf.DUMMYFUNCTION("GOOGLETRANSLATE(D16201,""fr"",""en"")"),"#VALUE!")</f>
        <v>#VALUE!</v>
      </c>
    </row>
    <row r="16202" ht="15.75" customHeight="1">
      <c r="A16202" s="1" t="s">
        <v>707</v>
      </c>
      <c r="B16202" s="1">
        <v>4.0</v>
      </c>
      <c r="C16202" s="1" t="s">
        <v>34080</v>
      </c>
      <c r="D16202" s="1" t="s">
        <v>34081</v>
      </c>
      <c r="E16202" s="1" t="s">
        <v>21</v>
      </c>
      <c r="F16202" s="1" t="s">
        <v>11</v>
      </c>
      <c r="G16202" s="1" t="str">
        <f>IFERROR(__xludf.DUMMYFUNCTION("GOOGLETRANSLATE(D16202,""fr"",""en"")"),"#VALUE!")</f>
        <v>#VALUE!</v>
      </c>
    </row>
    <row r="16203" ht="15.75" customHeight="1">
      <c r="A16203" s="1" t="s">
        <v>952</v>
      </c>
      <c r="B16203" s="1">
        <v>3.0</v>
      </c>
      <c r="C16203" s="1" t="s">
        <v>34082</v>
      </c>
      <c r="D16203" s="1" t="s">
        <v>34083</v>
      </c>
      <c r="E16203" s="1" t="s">
        <v>29</v>
      </c>
      <c r="F16203" s="1" t="s">
        <v>30</v>
      </c>
      <c r="G16203" s="1" t="str">
        <f>IFERROR(__xludf.DUMMYFUNCTION("GOOGLETRANSLATE(D16203,""fr"",""en"")"),"#VALUE!")</f>
        <v>#VALUE!</v>
      </c>
    </row>
    <row r="16204" ht="15.75" customHeight="1">
      <c r="A16204" s="1" t="s">
        <v>2801</v>
      </c>
      <c r="B16204" s="1">
        <v>4.0</v>
      </c>
      <c r="C16204" s="1" t="s">
        <v>34084</v>
      </c>
      <c r="D16204" s="1" t="s">
        <v>34085</v>
      </c>
      <c r="E16204" s="1" t="s">
        <v>10</v>
      </c>
      <c r="F16204" s="1" t="s">
        <v>11</v>
      </c>
      <c r="G16204" s="1" t="str">
        <f>IFERROR(__xludf.DUMMYFUNCTION("GOOGLETRANSLATE(D16204,""fr"",""en"")"),"#VALUE!")</f>
        <v>#VALUE!</v>
      </c>
    </row>
    <row r="16205" ht="15.75" customHeight="1">
      <c r="A16205" s="1" t="s">
        <v>1065</v>
      </c>
      <c r="B16205" s="1">
        <v>1.0</v>
      </c>
      <c r="C16205" s="1" t="s">
        <v>34086</v>
      </c>
      <c r="D16205" s="1" t="s">
        <v>34087</v>
      </c>
      <c r="E16205" s="1" t="s">
        <v>296</v>
      </c>
      <c r="F16205" s="1" t="s">
        <v>118</v>
      </c>
      <c r="G16205" s="1" t="str">
        <f>IFERROR(__xludf.DUMMYFUNCTION("GOOGLETRANSLATE(D16205,""fr"",""en"")"),"#VALUE!")</f>
        <v>#VALUE!</v>
      </c>
    </row>
    <row r="16206" ht="15.75" customHeight="1">
      <c r="A16206" s="1" t="s">
        <v>1062</v>
      </c>
      <c r="B16206" s="1">
        <v>5.0</v>
      </c>
      <c r="C16206" s="1" t="s">
        <v>34088</v>
      </c>
      <c r="D16206" s="1" t="s">
        <v>34089</v>
      </c>
      <c r="E16206" s="1" t="s">
        <v>10</v>
      </c>
      <c r="F16206" s="1" t="s">
        <v>11</v>
      </c>
      <c r="G16206" s="1" t="str">
        <f>IFERROR(__xludf.DUMMYFUNCTION("GOOGLETRANSLATE(D16206,""fr"",""en"")"),"#VALUE!")</f>
        <v>#VALUE!</v>
      </c>
    </row>
    <row r="16207" ht="15.75" customHeight="1">
      <c r="A16207" s="1" t="s">
        <v>34090</v>
      </c>
      <c r="B16207" s="1">
        <v>1.0</v>
      </c>
      <c r="C16207" s="1" t="s">
        <v>34091</v>
      </c>
      <c r="D16207" s="1" t="s">
        <v>34092</v>
      </c>
      <c r="E16207" s="1" t="s">
        <v>1543</v>
      </c>
      <c r="F16207" s="1" t="s">
        <v>118</v>
      </c>
      <c r="G16207" s="1" t="str">
        <f>IFERROR(__xludf.DUMMYFUNCTION("GOOGLETRANSLATE(D16207,""fr"",""en"")"),"#VALUE!")</f>
        <v>#VALUE!</v>
      </c>
    </row>
    <row r="16208" ht="15.75" customHeight="1">
      <c r="A16208" s="1" t="s">
        <v>2542</v>
      </c>
      <c r="B16208" s="1">
        <v>1.0</v>
      </c>
      <c r="C16208" s="1" t="s">
        <v>34093</v>
      </c>
      <c r="D16208" s="1" t="s">
        <v>34094</v>
      </c>
      <c r="E16208" s="1" t="s">
        <v>125</v>
      </c>
      <c r="F16208" s="1" t="s">
        <v>11</v>
      </c>
      <c r="G16208" s="1" t="str">
        <f>IFERROR(__xludf.DUMMYFUNCTION("GOOGLETRANSLATE(D16208,""fr"",""en"")"),"To flee, they do everything not to reimburse you in the event of a claim, after a year of exchanges with them following the theft of my vehicle, we refuse to compensate me.")</f>
        <v>To flee, they do everything not to reimburse you in the event of a claim, after a year of exchanges with them following the theft of my vehicle, we refuse to compensate me.</v>
      </c>
    </row>
    <row r="16209" ht="15.75" customHeight="1">
      <c r="A16209" s="1" t="s">
        <v>2272</v>
      </c>
      <c r="B16209" s="1">
        <v>4.0</v>
      </c>
      <c r="C16209" s="1" t="s">
        <v>34095</v>
      </c>
      <c r="D16209" s="1" t="s">
        <v>34096</v>
      </c>
      <c r="E16209" s="1" t="s">
        <v>21</v>
      </c>
      <c r="F16209" s="1" t="s">
        <v>11</v>
      </c>
      <c r="G16209" s="1" t="str">
        <f>IFERROR(__xludf.DUMMYFUNCTION("GOOGLETRANSLATE(D16209,""fr"",""en"")"),"#VALUE!")</f>
        <v>#VALUE!</v>
      </c>
    </row>
    <row r="16210" ht="15.75" customHeight="1">
      <c r="A16210" s="1" t="s">
        <v>1429</v>
      </c>
      <c r="B16210" s="1">
        <v>4.0</v>
      </c>
      <c r="C16210" s="1" t="s">
        <v>34097</v>
      </c>
      <c r="D16210" s="1" t="s">
        <v>34098</v>
      </c>
      <c r="E16210" s="1" t="s">
        <v>21</v>
      </c>
      <c r="F16210" s="1" t="s">
        <v>11</v>
      </c>
      <c r="G16210" s="1" t="str">
        <f>IFERROR(__xludf.DUMMYFUNCTION("GOOGLETRANSLATE(D16210,""fr"",""en"")"),"#VALUE!")</f>
        <v>#VALUE!</v>
      </c>
    </row>
    <row r="16211" ht="15.75" customHeight="1">
      <c r="A16211" s="1" t="s">
        <v>2806</v>
      </c>
      <c r="B16211" s="1">
        <v>1.0</v>
      </c>
      <c r="C16211" s="1" t="s">
        <v>34099</v>
      </c>
      <c r="D16211" s="1" t="s">
        <v>34100</v>
      </c>
      <c r="E16211" s="1" t="s">
        <v>373</v>
      </c>
      <c r="F16211" s="1" t="s">
        <v>118</v>
      </c>
      <c r="G16211" s="1" t="str">
        <f>IFERROR(__xludf.DUMMYFUNCTION("GOOGLETRANSLATE(D16211,""fr"",""en"")"),"#VALUE!")</f>
        <v>#VALUE!</v>
      </c>
    </row>
    <row r="16212" ht="15.75" customHeight="1">
      <c r="A16212" s="1" t="s">
        <v>9959</v>
      </c>
      <c r="B16212" s="1">
        <v>1.0</v>
      </c>
      <c r="C16212" s="1" t="s">
        <v>34101</v>
      </c>
      <c r="D16212" s="1" t="s">
        <v>34102</v>
      </c>
      <c r="E16212" s="1" t="s">
        <v>169</v>
      </c>
      <c r="F16212" s="1" t="s">
        <v>11</v>
      </c>
      <c r="G16212" s="1" t="str">
        <f>IFERROR(__xludf.DUMMYFUNCTION("GOOGLETRANSLATE(D16212,""fr"",""en"")"),"#VALUE!")</f>
        <v>#VALUE!</v>
      </c>
    </row>
    <row r="16213" ht="15.75" customHeight="1">
      <c r="A16213" s="1" t="s">
        <v>1062</v>
      </c>
      <c r="B16213" s="1">
        <v>4.0</v>
      </c>
      <c r="C16213" s="1" t="s">
        <v>34103</v>
      </c>
      <c r="D16213" s="1" t="s">
        <v>34104</v>
      </c>
      <c r="E16213" s="1" t="s">
        <v>176</v>
      </c>
      <c r="F16213" s="1" t="s">
        <v>66</v>
      </c>
      <c r="G16213" s="1" t="str">
        <f>IFERROR(__xludf.DUMMYFUNCTION("GOOGLETRANSLATE(D16213,""fr"",""en"")"),"#VALUE!")</f>
        <v>#VALUE!</v>
      </c>
    </row>
    <row r="16214" ht="15.75" customHeight="1">
      <c r="A16214" s="1" t="s">
        <v>2937</v>
      </c>
      <c r="B16214" s="1">
        <v>3.0</v>
      </c>
      <c r="C16214" s="1" t="s">
        <v>34105</v>
      </c>
      <c r="D16214" s="1" t="s">
        <v>34106</v>
      </c>
      <c r="E16214" s="1" t="s">
        <v>169</v>
      </c>
      <c r="F16214" s="1" t="s">
        <v>11</v>
      </c>
      <c r="G16214" s="1" t="str">
        <f>IFERROR(__xludf.DUMMYFUNCTION("GOOGLETRANSLATE(D16214,""fr"",""en"")"),"#VALUE!")</f>
        <v>#VALUE!</v>
      </c>
    </row>
    <row r="16215" ht="15.75" customHeight="1">
      <c r="A16215" s="1" t="s">
        <v>150</v>
      </c>
      <c r="B16215" s="1">
        <v>5.0</v>
      </c>
      <c r="C16215" s="1" t="s">
        <v>34107</v>
      </c>
      <c r="D16215" s="1" t="s">
        <v>34108</v>
      </c>
      <c r="E16215" s="1" t="s">
        <v>21</v>
      </c>
      <c r="F16215" s="1" t="s">
        <v>11</v>
      </c>
      <c r="G16215" s="1" t="str">
        <f>IFERROR(__xludf.DUMMYFUNCTION("GOOGLETRANSLATE(D16215,""fr"",""en"")"),"#VALUE!")</f>
        <v>#VALUE!</v>
      </c>
    </row>
    <row r="16216" ht="15.75" customHeight="1">
      <c r="A16216" s="1" t="s">
        <v>2967</v>
      </c>
      <c r="B16216" s="1">
        <v>1.0</v>
      </c>
      <c r="C16216" s="1" t="s">
        <v>34109</v>
      </c>
      <c r="D16216" s="1" t="s">
        <v>34110</v>
      </c>
      <c r="E16216" s="1" t="s">
        <v>109</v>
      </c>
      <c r="F16216" s="1" t="s">
        <v>110</v>
      </c>
      <c r="G16216" s="1" t="str">
        <f>IFERROR(__xludf.DUMMYFUNCTION("GOOGLETRANSLATE(D16216,""fr"",""en"")"),"#VALUE!")</f>
        <v>#VALUE!</v>
      </c>
    </row>
    <row r="16217" ht="15.75" customHeight="1">
      <c r="A16217" s="1" t="s">
        <v>6459</v>
      </c>
      <c r="B16217" s="1">
        <v>1.0</v>
      </c>
      <c r="C16217" s="1" t="s">
        <v>34111</v>
      </c>
      <c r="D16217" s="1" t="s">
        <v>34112</v>
      </c>
      <c r="E16217" s="1" t="s">
        <v>29</v>
      </c>
      <c r="F16217" s="1" t="s">
        <v>30</v>
      </c>
      <c r="G16217" s="1" t="str">
        <f>IFERROR(__xludf.DUMMYFUNCTION("GOOGLETRANSLATE(D16217,""fr"",""en"")"),"#VALUE!")</f>
        <v>#VALUE!</v>
      </c>
    </row>
    <row r="16218" ht="15.75" customHeight="1">
      <c r="A16218" s="1" t="s">
        <v>6959</v>
      </c>
      <c r="B16218" s="1">
        <v>1.0</v>
      </c>
      <c r="C16218" s="1" t="s">
        <v>34113</v>
      </c>
      <c r="D16218" s="1" t="s">
        <v>34114</v>
      </c>
      <c r="E16218" s="1" t="s">
        <v>47</v>
      </c>
      <c r="F16218" s="1" t="s">
        <v>118</v>
      </c>
      <c r="G16218" s="1" t="str">
        <f>IFERROR(__xludf.DUMMYFUNCTION("GOOGLETRANSLATE(D16218,""fr"",""en"")"),"#VALUE!")</f>
        <v>#VALUE!</v>
      </c>
    </row>
    <row r="16219" ht="15.75" customHeight="1">
      <c r="A16219" s="1" t="s">
        <v>10304</v>
      </c>
      <c r="B16219" s="1">
        <v>1.0</v>
      </c>
      <c r="C16219" s="1" t="s">
        <v>34115</v>
      </c>
      <c r="D16219" s="1" t="s">
        <v>34116</v>
      </c>
      <c r="E16219" s="1" t="s">
        <v>21</v>
      </c>
      <c r="F16219" s="1" t="s">
        <v>11</v>
      </c>
      <c r="G16219" s="1" t="str">
        <f>IFERROR(__xludf.DUMMYFUNCTION("GOOGLETRANSLATE(D16219,""fr"",""en"")"),"#VALUE!")</f>
        <v>#VALUE!</v>
      </c>
    </row>
    <row r="16220" ht="15.75" customHeight="1">
      <c r="A16220" s="1" t="s">
        <v>34117</v>
      </c>
      <c r="B16220" s="1">
        <v>3.0</v>
      </c>
      <c r="D16220" s="1" t="s">
        <v>480</v>
      </c>
      <c r="E16220" s="1" t="s">
        <v>519</v>
      </c>
      <c r="F16220" s="1" t="s">
        <v>118</v>
      </c>
      <c r="G16220" s="1" t="str">
        <f>IFERROR(__xludf.DUMMYFUNCTION("GOOGLETRANSLATE(D16220,""fr"",""en"")"),"#VALUE!")</f>
        <v>#VALUE!</v>
      </c>
    </row>
    <row r="16221" ht="15.75" customHeight="1">
      <c r="A16221" s="1" t="s">
        <v>6225</v>
      </c>
      <c r="B16221" s="1">
        <v>4.0</v>
      </c>
      <c r="C16221" s="1" t="s">
        <v>34118</v>
      </c>
      <c r="D16221" s="1" t="s">
        <v>34119</v>
      </c>
      <c r="E16221" s="1" t="s">
        <v>29</v>
      </c>
      <c r="F16221" s="1" t="s">
        <v>30</v>
      </c>
      <c r="G16221" s="1" t="str">
        <f>IFERROR(__xludf.DUMMYFUNCTION("GOOGLETRANSLATE(D16221,""fr"",""en"")"),"#VALUE!")</f>
        <v>#VALUE!</v>
      </c>
    </row>
    <row r="16222" ht="15.75" customHeight="1">
      <c r="A16222" s="1" t="s">
        <v>7386</v>
      </c>
      <c r="B16222" s="1">
        <v>2.0</v>
      </c>
      <c r="C16222" s="1" t="s">
        <v>34120</v>
      </c>
      <c r="D16222" s="1" t="s">
        <v>34121</v>
      </c>
      <c r="E16222" s="1" t="s">
        <v>10</v>
      </c>
      <c r="F16222" s="1" t="s">
        <v>11</v>
      </c>
      <c r="G16222" s="1" t="str">
        <f>IFERROR(__xludf.DUMMYFUNCTION("GOOGLETRANSLATE(D16222,""fr"",""en"")"),"#VALUE!")</f>
        <v>#VALUE!</v>
      </c>
    </row>
    <row r="16223" ht="15.75" customHeight="1">
      <c r="A16223" s="1" t="s">
        <v>2048</v>
      </c>
      <c r="B16223" s="1">
        <v>4.0</v>
      </c>
      <c r="C16223" s="1" t="s">
        <v>34122</v>
      </c>
      <c r="D16223" s="1" t="s">
        <v>34123</v>
      </c>
      <c r="E16223" s="1" t="s">
        <v>10</v>
      </c>
      <c r="F16223" s="1" t="s">
        <v>11</v>
      </c>
      <c r="G16223" s="1" t="str">
        <f>IFERROR(__xludf.DUMMYFUNCTION("GOOGLETRANSLATE(D16223,""fr"",""en"")"),"#VALUE!")</f>
        <v>#VALUE!</v>
      </c>
    </row>
    <row r="16224" ht="15.75" customHeight="1">
      <c r="A16224" s="1" t="s">
        <v>738</v>
      </c>
      <c r="B16224" s="1">
        <v>4.0</v>
      </c>
      <c r="C16224" s="1" t="s">
        <v>34124</v>
      </c>
      <c r="D16224" s="1" t="s">
        <v>34125</v>
      </c>
      <c r="E16224" s="1" t="s">
        <v>614</v>
      </c>
      <c r="F16224" s="1" t="s">
        <v>30</v>
      </c>
      <c r="G16224" s="1" t="str">
        <f>IFERROR(__xludf.DUMMYFUNCTION("GOOGLETRANSLATE(D16224,""fr"",""en"")"),"#VALUE!")</f>
        <v>#VALUE!</v>
      </c>
    </row>
    <row r="16225" ht="15.75" customHeight="1">
      <c r="A16225" s="1" t="s">
        <v>8367</v>
      </c>
      <c r="B16225" s="1">
        <v>1.0</v>
      </c>
      <c r="C16225" s="1" t="s">
        <v>34126</v>
      </c>
      <c r="D16225" s="1" t="s">
        <v>34127</v>
      </c>
      <c r="E16225" s="1" t="s">
        <v>43</v>
      </c>
      <c r="F16225" s="1" t="s">
        <v>30</v>
      </c>
      <c r="G16225" s="1" t="str">
        <f>IFERROR(__xludf.DUMMYFUNCTION("GOOGLETRANSLATE(D16225,""fr"",""en"")"),"#VALUE!")</f>
        <v>#VALUE!</v>
      </c>
    </row>
    <row r="16226" ht="15.75" customHeight="1">
      <c r="A16226" s="1" t="s">
        <v>1421</v>
      </c>
      <c r="B16226" s="1">
        <v>5.0</v>
      </c>
      <c r="C16226" s="1" t="s">
        <v>34128</v>
      </c>
      <c r="D16226" s="1" t="s">
        <v>34129</v>
      </c>
      <c r="E16226" s="1" t="s">
        <v>10</v>
      </c>
      <c r="F16226" s="1" t="s">
        <v>11</v>
      </c>
      <c r="G16226" s="1" t="str">
        <f>IFERROR(__xludf.DUMMYFUNCTION("GOOGLETRANSLATE(D16226,""fr"",""en"")"),"#VALUE!")</f>
        <v>#VALUE!</v>
      </c>
    </row>
    <row r="16227" ht="15.75" customHeight="1">
      <c r="A16227" s="1" t="s">
        <v>2702</v>
      </c>
      <c r="B16227" s="1">
        <v>4.0</v>
      </c>
      <c r="C16227" s="1" t="s">
        <v>34130</v>
      </c>
      <c r="D16227" s="1" t="s">
        <v>34131</v>
      </c>
      <c r="E16227" s="1" t="s">
        <v>21</v>
      </c>
      <c r="F16227" s="1" t="s">
        <v>11</v>
      </c>
      <c r="G16227" s="1" t="str">
        <f>IFERROR(__xludf.DUMMYFUNCTION("GOOGLETRANSLATE(D16227,""fr"",""en"")"),"#VALUE!")</f>
        <v>#VALUE!</v>
      </c>
    </row>
    <row r="16228" ht="15.75" customHeight="1">
      <c r="A16228" s="1" t="s">
        <v>1138</v>
      </c>
      <c r="B16228" s="1">
        <v>5.0</v>
      </c>
      <c r="C16228" s="1" t="s">
        <v>34132</v>
      </c>
      <c r="D16228" s="1" t="s">
        <v>34133</v>
      </c>
      <c r="E16228" s="1" t="s">
        <v>21</v>
      </c>
      <c r="F16228" s="1" t="s">
        <v>11</v>
      </c>
      <c r="G16228" s="1" t="str">
        <f>IFERROR(__xludf.DUMMYFUNCTION("GOOGLETRANSLATE(D16228,""fr"",""en"")"),"#VALUE!")</f>
        <v>#VALUE!</v>
      </c>
    </row>
    <row r="16229" ht="15.75" customHeight="1">
      <c r="A16229" s="1" t="s">
        <v>8990</v>
      </c>
      <c r="B16229" s="1">
        <v>1.0</v>
      </c>
      <c r="C16229" s="1" t="s">
        <v>34134</v>
      </c>
      <c r="D16229" s="1" t="s">
        <v>34135</v>
      </c>
      <c r="E16229" s="1" t="s">
        <v>226</v>
      </c>
      <c r="F16229" s="1" t="s">
        <v>11</v>
      </c>
      <c r="G16229" s="1" t="str">
        <f>IFERROR(__xludf.DUMMYFUNCTION("GOOGLETRANSLATE(D16229,""fr"",""en"")"),"#VALUE!")</f>
        <v>#VALUE!</v>
      </c>
    </row>
    <row r="16230" ht="15.75" customHeight="1">
      <c r="A16230" s="1" t="s">
        <v>3448</v>
      </c>
      <c r="B16230" s="1">
        <v>1.0</v>
      </c>
      <c r="C16230" s="1" t="s">
        <v>34136</v>
      </c>
      <c r="D16230" s="1" t="s">
        <v>34137</v>
      </c>
      <c r="E16230" s="1" t="s">
        <v>73</v>
      </c>
      <c r="F16230" s="1" t="s">
        <v>30</v>
      </c>
      <c r="G16230" s="1" t="str">
        <f>IFERROR(__xludf.DUMMYFUNCTION("GOOGLETRANSLATE(D16230,""fr"",""en"")"),"#VALUE!")</f>
        <v>#VALUE!</v>
      </c>
    </row>
    <row r="16231" ht="15.75" customHeight="1">
      <c r="A16231" s="1" t="s">
        <v>35</v>
      </c>
      <c r="B16231" s="1">
        <v>2.0</v>
      </c>
      <c r="C16231" s="1" t="s">
        <v>34138</v>
      </c>
      <c r="D16231" s="1" t="s">
        <v>34139</v>
      </c>
      <c r="E16231" s="1" t="s">
        <v>296</v>
      </c>
      <c r="F16231" s="1" t="s">
        <v>11</v>
      </c>
      <c r="G16231" s="1" t="str">
        <f>IFERROR(__xludf.DUMMYFUNCTION("GOOGLETRANSLATE(D16231,""fr"",""en"")"),"#VALUE!")</f>
        <v>#VALUE!</v>
      </c>
    </row>
    <row r="16232" ht="15.75" customHeight="1">
      <c r="A16232" s="1" t="s">
        <v>1129</v>
      </c>
      <c r="B16232" s="1">
        <v>3.0</v>
      </c>
      <c r="C16232" s="1" t="s">
        <v>34140</v>
      </c>
      <c r="D16232" s="1" t="s">
        <v>34141</v>
      </c>
      <c r="E16232" s="1" t="s">
        <v>176</v>
      </c>
      <c r="F16232" s="1" t="s">
        <v>66</v>
      </c>
      <c r="G16232" s="1" t="str">
        <f>IFERROR(__xludf.DUMMYFUNCTION("GOOGLETRANSLATE(D16232,""fr"",""en"")"),"#VALUE!")</f>
        <v>#VALUE!</v>
      </c>
    </row>
    <row r="16233" ht="15.75" customHeight="1">
      <c r="A16233" s="1" t="s">
        <v>100</v>
      </c>
      <c r="B16233" s="1">
        <v>5.0</v>
      </c>
      <c r="C16233" s="1" t="s">
        <v>34142</v>
      </c>
      <c r="D16233" s="1" t="s">
        <v>34143</v>
      </c>
      <c r="E16233" s="1" t="s">
        <v>21</v>
      </c>
      <c r="F16233" s="1" t="s">
        <v>11</v>
      </c>
      <c r="G16233" s="1" t="str">
        <f>IFERROR(__xludf.DUMMYFUNCTION("GOOGLETRANSLATE(D16233,""fr"",""en"")"),"#VALUE!")</f>
        <v>#VALUE!</v>
      </c>
    </row>
    <row r="16234" ht="15.75" customHeight="1">
      <c r="A16234" s="1" t="s">
        <v>10609</v>
      </c>
      <c r="B16234" s="1">
        <v>1.0</v>
      </c>
      <c r="C16234" s="1" t="s">
        <v>34144</v>
      </c>
      <c r="D16234" s="1" t="s">
        <v>34145</v>
      </c>
      <c r="E16234" s="1" t="s">
        <v>196</v>
      </c>
      <c r="F16234" s="1" t="s">
        <v>118</v>
      </c>
      <c r="G16234" s="1" t="str">
        <f>IFERROR(__xludf.DUMMYFUNCTION("GOOGLETRANSLATE(D16234,""fr"",""en"")"),"#VALUE!")</f>
        <v>#VALUE!</v>
      </c>
    </row>
    <row r="16235" ht="15.75" customHeight="1">
      <c r="A16235" s="1" t="s">
        <v>3041</v>
      </c>
      <c r="B16235" s="1">
        <v>1.0</v>
      </c>
      <c r="C16235" s="1" t="s">
        <v>34146</v>
      </c>
      <c r="D16235" s="1" t="s">
        <v>34147</v>
      </c>
      <c r="E16235" s="1" t="s">
        <v>73</v>
      </c>
      <c r="F16235" s="1" t="s">
        <v>30</v>
      </c>
      <c r="G16235" s="1" t="str">
        <f>IFERROR(__xludf.DUMMYFUNCTION("GOOGLETRANSLATE(D16235,""fr"",""en"")"),"#VALUE!")</f>
        <v>#VALUE!</v>
      </c>
    </row>
    <row r="16236" ht="15.75" customHeight="1">
      <c r="A16236" s="1" t="s">
        <v>2048</v>
      </c>
      <c r="B16236" s="1">
        <v>4.0</v>
      </c>
      <c r="C16236" s="1" t="s">
        <v>34148</v>
      </c>
      <c r="D16236" s="1" t="s">
        <v>34149</v>
      </c>
      <c r="E16236" s="1" t="s">
        <v>10</v>
      </c>
      <c r="F16236" s="1" t="s">
        <v>11</v>
      </c>
      <c r="G16236" s="1" t="str">
        <f>IFERROR(__xludf.DUMMYFUNCTION("GOOGLETRANSLATE(D16236,""fr"",""en"")"),"#VALUE!")</f>
        <v>#VALUE!</v>
      </c>
    </row>
    <row r="16237" ht="15.75" customHeight="1">
      <c r="A16237" s="1" t="s">
        <v>985</v>
      </c>
      <c r="B16237" s="1">
        <v>3.0</v>
      </c>
      <c r="C16237" s="1" t="s">
        <v>34150</v>
      </c>
      <c r="D16237" s="1" t="s">
        <v>34151</v>
      </c>
      <c r="E16237" s="1" t="s">
        <v>575</v>
      </c>
      <c r="F16237" s="1" t="s">
        <v>48</v>
      </c>
      <c r="G16237" s="1" t="str">
        <f>IFERROR(__xludf.DUMMYFUNCTION("GOOGLETRANSLATE(D16237,""fr"",""en"")"),"#VALUE!")</f>
        <v>#VALUE!</v>
      </c>
    </row>
    <row r="16238" ht="15.75" customHeight="1">
      <c r="A16238" s="1" t="s">
        <v>449</v>
      </c>
      <c r="B16238" s="1">
        <v>1.0</v>
      </c>
      <c r="C16238" s="1" t="s">
        <v>34152</v>
      </c>
      <c r="D16238" s="1" t="s">
        <v>34153</v>
      </c>
      <c r="E16238" s="1" t="s">
        <v>3642</v>
      </c>
      <c r="F16238" s="1" t="s">
        <v>118</v>
      </c>
      <c r="G16238" s="1" t="str">
        <f>IFERROR(__xludf.DUMMYFUNCTION("GOOGLETRANSLATE(D16238,""fr"",""en"")"),"#VALUE!")</f>
        <v>#VALUE!</v>
      </c>
    </row>
    <row r="16239" ht="15.75" customHeight="1">
      <c r="A16239" s="1" t="s">
        <v>7386</v>
      </c>
      <c r="B16239" s="1">
        <v>1.0</v>
      </c>
      <c r="C16239" s="1" t="s">
        <v>34154</v>
      </c>
      <c r="D16239" s="1" t="s">
        <v>34155</v>
      </c>
      <c r="E16239" s="1" t="s">
        <v>10</v>
      </c>
      <c r="F16239" s="1" t="s">
        <v>11</v>
      </c>
      <c r="G16239" s="1" t="str">
        <f>IFERROR(__xludf.DUMMYFUNCTION("GOOGLETRANSLATE(D16239,""fr"",""en"")"),"#VALUE!")</f>
        <v>#VALUE!</v>
      </c>
    </row>
    <row r="16240" ht="15.75" customHeight="1">
      <c r="A16240" s="1" t="s">
        <v>11257</v>
      </c>
      <c r="B16240" s="1">
        <v>2.0</v>
      </c>
      <c r="C16240" s="1" t="s">
        <v>34156</v>
      </c>
      <c r="D16240" s="1" t="s">
        <v>34157</v>
      </c>
      <c r="E16240" s="1" t="s">
        <v>292</v>
      </c>
      <c r="F16240" s="1" t="s">
        <v>11</v>
      </c>
      <c r="G16240" s="1" t="str">
        <f>IFERROR(__xludf.DUMMYFUNCTION("GOOGLETRANSLATE(D16240,""fr"",""en"")"),"#VALUE!")</f>
        <v>#VALUE!</v>
      </c>
    </row>
    <row r="16241" ht="15.75" customHeight="1">
      <c r="A16241" s="1" t="s">
        <v>678</v>
      </c>
      <c r="B16241" s="1">
        <v>4.0</v>
      </c>
      <c r="C16241" s="1" t="s">
        <v>34158</v>
      </c>
      <c r="D16241" s="1" t="s">
        <v>34159</v>
      </c>
      <c r="E16241" s="1" t="s">
        <v>10</v>
      </c>
      <c r="F16241" s="1" t="s">
        <v>11</v>
      </c>
      <c r="G16241" s="1" t="str">
        <f>IFERROR(__xludf.DUMMYFUNCTION("GOOGLETRANSLATE(D16241,""fr"",""en"")"),"#VALUE!")</f>
        <v>#VALUE!</v>
      </c>
    </row>
    <row r="16242" ht="15.75" customHeight="1">
      <c r="A16242" s="1" t="s">
        <v>1830</v>
      </c>
      <c r="B16242" s="1">
        <v>5.0</v>
      </c>
      <c r="C16242" s="1" t="s">
        <v>34160</v>
      </c>
      <c r="D16242" s="1" t="s">
        <v>34161</v>
      </c>
      <c r="E16242" s="1" t="s">
        <v>21</v>
      </c>
      <c r="F16242" s="1" t="s">
        <v>11</v>
      </c>
      <c r="G16242" s="1" t="str">
        <f>IFERROR(__xludf.DUMMYFUNCTION("GOOGLETRANSLATE(D16242,""fr"",""en"")"),"#VALUE!")</f>
        <v>#VALUE!</v>
      </c>
    </row>
    <row r="16243" ht="15.75" customHeight="1">
      <c r="A16243" s="1" t="s">
        <v>29842</v>
      </c>
      <c r="B16243" s="1">
        <v>1.0</v>
      </c>
      <c r="C16243" s="1" t="s">
        <v>34162</v>
      </c>
      <c r="D16243" s="1" t="s">
        <v>34163</v>
      </c>
      <c r="E16243" s="1" t="s">
        <v>273</v>
      </c>
      <c r="F16243" s="1" t="s">
        <v>11</v>
      </c>
      <c r="G16243" s="1" t="str">
        <f>IFERROR(__xludf.DUMMYFUNCTION("GOOGLETRANSLATE(D16243,""fr"",""en"")"),"#VALUE!")</f>
        <v>#VALUE!</v>
      </c>
    </row>
    <row r="16244" ht="15.75" customHeight="1">
      <c r="A16244" s="1" t="s">
        <v>7755</v>
      </c>
      <c r="B16244" s="1">
        <v>1.0</v>
      </c>
      <c r="C16244" s="1" t="s">
        <v>34164</v>
      </c>
      <c r="D16244" s="1" t="s">
        <v>34165</v>
      </c>
      <c r="E16244" s="1" t="s">
        <v>646</v>
      </c>
      <c r="F16244" s="1" t="s">
        <v>39</v>
      </c>
      <c r="G16244" s="1" t="str">
        <f>IFERROR(__xludf.DUMMYFUNCTION("GOOGLETRANSLATE(D16244,""fr"",""en"")"),"#VALUE!")</f>
        <v>#VALUE!</v>
      </c>
    </row>
    <row r="16245" ht="15.75" customHeight="1">
      <c r="A16245" s="1" t="s">
        <v>661</v>
      </c>
      <c r="B16245" s="1">
        <v>1.0</v>
      </c>
      <c r="C16245" s="1" t="s">
        <v>34166</v>
      </c>
      <c r="D16245" s="1" t="s">
        <v>34167</v>
      </c>
      <c r="E16245" s="1" t="s">
        <v>10</v>
      </c>
      <c r="F16245" s="1" t="s">
        <v>11</v>
      </c>
      <c r="G16245" s="1" t="str">
        <f>IFERROR(__xludf.DUMMYFUNCTION("GOOGLETRANSLATE(D16245,""fr"",""en"")"),"#VALUE!")</f>
        <v>#VALUE!</v>
      </c>
    </row>
    <row r="16246" ht="15.75" customHeight="1">
      <c r="A16246" s="1" t="s">
        <v>7750</v>
      </c>
      <c r="B16246" s="1">
        <v>1.0</v>
      </c>
      <c r="C16246" s="1" t="s">
        <v>34168</v>
      </c>
      <c r="D16246" s="1" t="s">
        <v>34169</v>
      </c>
      <c r="E16246" s="1" t="s">
        <v>47</v>
      </c>
      <c r="F16246" s="1" t="s">
        <v>118</v>
      </c>
      <c r="G16246" s="1" t="str">
        <f>IFERROR(__xludf.DUMMYFUNCTION("GOOGLETRANSLATE(D16246,""fr"",""en"")"),"#VALUE!")</f>
        <v>#VALUE!</v>
      </c>
    </row>
    <row r="16247" ht="15.75" customHeight="1">
      <c r="A16247" s="1" t="s">
        <v>214</v>
      </c>
      <c r="B16247" s="1">
        <v>1.0</v>
      </c>
      <c r="C16247" s="1" t="s">
        <v>34170</v>
      </c>
      <c r="D16247" s="1" t="s">
        <v>34171</v>
      </c>
      <c r="E16247" s="1" t="s">
        <v>109</v>
      </c>
      <c r="F16247" s="1" t="s">
        <v>110</v>
      </c>
      <c r="G16247" s="1" t="str">
        <f>IFERROR(__xludf.DUMMYFUNCTION("GOOGLETRANSLATE(D16247,""fr"",""en"")"),"#VALUE!")</f>
        <v>#VALUE!</v>
      </c>
    </row>
    <row r="16248" ht="15.75" customHeight="1">
      <c r="A16248" s="1" t="s">
        <v>1177</v>
      </c>
      <c r="B16248" s="1">
        <v>2.0</v>
      </c>
      <c r="C16248" s="1" t="s">
        <v>34172</v>
      </c>
      <c r="D16248" s="1" t="s">
        <v>34173</v>
      </c>
      <c r="E16248" s="1" t="s">
        <v>10</v>
      </c>
      <c r="F16248" s="1" t="s">
        <v>11</v>
      </c>
      <c r="G16248" s="1" t="str">
        <f>IFERROR(__xludf.DUMMYFUNCTION("GOOGLETRANSLATE(D16248,""fr"",""en"")"),"#VALUE!")</f>
        <v>#VALUE!</v>
      </c>
    </row>
    <row r="16249" ht="15.75" customHeight="1">
      <c r="A16249" s="1" t="s">
        <v>18032</v>
      </c>
      <c r="B16249" s="1">
        <v>1.0</v>
      </c>
      <c r="C16249" s="1" t="s">
        <v>34174</v>
      </c>
      <c r="D16249" s="1" t="s">
        <v>34175</v>
      </c>
      <c r="E16249" s="1" t="s">
        <v>226</v>
      </c>
      <c r="F16249" s="1" t="s">
        <v>110</v>
      </c>
      <c r="G16249" s="1" t="str">
        <f>IFERROR(__xludf.DUMMYFUNCTION("GOOGLETRANSLATE(D16249,""fr"",""en"")"),"#VALUE!")</f>
        <v>#VALUE!</v>
      </c>
    </row>
    <row r="16250" ht="15.75" customHeight="1">
      <c r="A16250" s="1" t="s">
        <v>3597</v>
      </c>
      <c r="B16250" s="1">
        <v>5.0</v>
      </c>
      <c r="C16250" s="1" t="s">
        <v>34176</v>
      </c>
      <c r="D16250" s="1" t="s">
        <v>34177</v>
      </c>
      <c r="E16250" s="1" t="s">
        <v>21</v>
      </c>
      <c r="F16250" s="1" t="s">
        <v>11</v>
      </c>
      <c r="G16250" s="1" t="str">
        <f>IFERROR(__xludf.DUMMYFUNCTION("GOOGLETRANSLATE(D16250,""fr"",""en"")"),"No complaints, insurance with very good warranties guaranteed/price, listening customer service, easy -to -carry out procedures")</f>
        <v>No complaints, insurance with very good warranties guaranteed/price, listening customer service, easy -to -carry out procedures</v>
      </c>
    </row>
    <row r="16251" ht="15.75" customHeight="1">
      <c r="A16251" s="1" t="s">
        <v>126</v>
      </c>
      <c r="B16251" s="1">
        <v>4.0</v>
      </c>
      <c r="C16251" s="1" t="s">
        <v>34178</v>
      </c>
      <c r="D16251" s="1" t="s">
        <v>34179</v>
      </c>
      <c r="E16251" s="1" t="s">
        <v>21</v>
      </c>
      <c r="F16251" s="1" t="s">
        <v>11</v>
      </c>
      <c r="G16251" s="1" t="str">
        <f>IFERROR(__xludf.DUMMYFUNCTION("GOOGLETRANSLATE(D16251,""fr"",""en"")"),"#VALUE!")</f>
        <v>#VALUE!</v>
      </c>
    </row>
    <row r="16252" ht="15.75" customHeight="1">
      <c r="A16252" s="1" t="s">
        <v>77</v>
      </c>
      <c r="B16252" s="1">
        <v>2.0</v>
      </c>
      <c r="C16252" s="1" t="s">
        <v>34180</v>
      </c>
      <c r="D16252" s="1" t="s">
        <v>34181</v>
      </c>
      <c r="E16252" s="1" t="s">
        <v>10</v>
      </c>
      <c r="F16252" s="1" t="s">
        <v>11</v>
      </c>
      <c r="G16252" s="1" t="str">
        <f>IFERROR(__xludf.DUMMYFUNCTION("GOOGLETRANSLATE(D16252,""fr"",""en"")"),"#VALUE!")</f>
        <v>#VALUE!</v>
      </c>
    </row>
    <row r="16253" ht="15.75" customHeight="1">
      <c r="A16253" s="1" t="s">
        <v>34182</v>
      </c>
      <c r="B16253" s="1">
        <v>1.0</v>
      </c>
      <c r="C16253" s="1" t="s">
        <v>34183</v>
      </c>
      <c r="D16253" s="1" t="s">
        <v>34184</v>
      </c>
      <c r="E16253" s="1" t="s">
        <v>575</v>
      </c>
      <c r="F16253" s="1" t="s">
        <v>84</v>
      </c>
      <c r="G16253" s="1" t="str">
        <f>IFERROR(__xludf.DUMMYFUNCTION("GOOGLETRANSLATE(D16253,""fr"",""en"")"),"#VALUE!")</f>
        <v>#VALUE!</v>
      </c>
    </row>
    <row r="16254" ht="15.75" customHeight="1">
      <c r="A16254" s="1" t="s">
        <v>12568</v>
      </c>
      <c r="B16254" s="1">
        <v>1.0</v>
      </c>
      <c r="C16254" s="1" t="s">
        <v>34185</v>
      </c>
      <c r="D16254" s="1" t="s">
        <v>34186</v>
      </c>
      <c r="E16254" s="1" t="s">
        <v>226</v>
      </c>
      <c r="F16254" s="1" t="s">
        <v>11</v>
      </c>
      <c r="G16254" s="1" t="str">
        <f>IFERROR(__xludf.DUMMYFUNCTION("GOOGLETRANSLATE(D16254,""fr"",""en"")"),"#VALUE!")</f>
        <v>#VALUE!</v>
      </c>
    </row>
    <row r="16255" ht="15.75" customHeight="1">
      <c r="A16255" s="1" t="s">
        <v>615</v>
      </c>
      <c r="B16255" s="1">
        <v>4.0</v>
      </c>
      <c r="C16255" s="1" t="s">
        <v>34187</v>
      </c>
      <c r="D16255" s="1" t="s">
        <v>34188</v>
      </c>
      <c r="E16255" s="1" t="s">
        <v>484</v>
      </c>
      <c r="F16255" s="1" t="s">
        <v>30</v>
      </c>
      <c r="G16255" s="1" t="str">
        <f>IFERROR(__xludf.DUMMYFUNCTION("GOOGLETRANSLATE(D16255,""fr"",""en"")"),"#VALUE!")</f>
        <v>#VALUE!</v>
      </c>
    </row>
    <row r="16256" ht="15.75" customHeight="1">
      <c r="A16256" s="1" t="s">
        <v>866</v>
      </c>
      <c r="B16256" s="1">
        <v>4.0</v>
      </c>
      <c r="C16256" s="1" t="s">
        <v>34189</v>
      </c>
      <c r="D16256" s="1" t="s">
        <v>34190</v>
      </c>
      <c r="E16256" s="1" t="s">
        <v>10</v>
      </c>
      <c r="F16256" s="1" t="s">
        <v>11</v>
      </c>
      <c r="G16256" s="1" t="str">
        <f>IFERROR(__xludf.DUMMYFUNCTION("GOOGLETRANSLATE(D16256,""fr"",""en"")"),"#VALUE!")</f>
        <v>#VALUE!</v>
      </c>
    </row>
    <row r="16257" ht="15.75" customHeight="1">
      <c r="A16257" s="1" t="s">
        <v>936</v>
      </c>
      <c r="B16257" s="1">
        <v>5.0</v>
      </c>
      <c r="C16257" s="1" t="s">
        <v>34191</v>
      </c>
      <c r="D16257" s="1" t="s">
        <v>34192</v>
      </c>
      <c r="E16257" s="1" t="s">
        <v>448</v>
      </c>
      <c r="F16257" s="1" t="s">
        <v>84</v>
      </c>
      <c r="G16257" s="1" t="str">
        <f>IFERROR(__xludf.DUMMYFUNCTION("GOOGLETRANSLATE(D16257,""fr"",""en"")"),"#VALUE!")</f>
        <v>#VALUE!</v>
      </c>
    </row>
    <row r="16258" ht="15.75" customHeight="1">
      <c r="A16258" s="1" t="s">
        <v>40</v>
      </c>
      <c r="B16258" s="1">
        <v>4.0</v>
      </c>
      <c r="C16258" s="1" t="s">
        <v>34193</v>
      </c>
      <c r="D16258" s="1" t="s">
        <v>34194</v>
      </c>
      <c r="E16258" s="1" t="s">
        <v>176</v>
      </c>
      <c r="F16258" s="1" t="s">
        <v>66</v>
      </c>
      <c r="G16258" s="1" t="str">
        <f>IFERROR(__xludf.DUMMYFUNCTION("GOOGLETRANSLATE(D16258,""fr"",""en"")"),"#VALUE!")</f>
        <v>#VALUE!</v>
      </c>
    </row>
    <row r="16259" ht="15.75" customHeight="1">
      <c r="A16259" s="1" t="s">
        <v>1113</v>
      </c>
      <c r="B16259" s="1">
        <v>4.0</v>
      </c>
      <c r="C16259" s="1" t="s">
        <v>34195</v>
      </c>
      <c r="D16259" s="1" t="s">
        <v>34196</v>
      </c>
      <c r="E16259" s="1" t="s">
        <v>21</v>
      </c>
      <c r="F16259" s="1" t="s">
        <v>11</v>
      </c>
      <c r="G16259" s="1" t="str">
        <f>IFERROR(__xludf.DUMMYFUNCTION("GOOGLETRANSLATE(D16259,""fr"",""en"")"),"Simple service to implement, interesting price hoping to have never to try your reimbursement services for accidents in the future")</f>
        <v>Simple service to implement, interesting price hoping to have never to try your reimbursement services for accidents in the future</v>
      </c>
    </row>
    <row r="16260" ht="15.75" customHeight="1">
      <c r="A16260" s="1" t="s">
        <v>1198</v>
      </c>
      <c r="B16260" s="1">
        <v>4.0</v>
      </c>
      <c r="C16260" s="1" t="s">
        <v>34197</v>
      </c>
      <c r="D16260" s="1" t="s">
        <v>34198</v>
      </c>
      <c r="E16260" s="1" t="s">
        <v>10</v>
      </c>
      <c r="F16260" s="1" t="s">
        <v>11</v>
      </c>
      <c r="G16260" s="1" t="str">
        <f>IFERROR(__xludf.DUMMYFUNCTION("GOOGLETRANSLATE(D16260,""fr"",""en"")"),"#VALUE!")</f>
        <v>#VALUE!</v>
      </c>
    </row>
    <row r="16261" ht="15.75" customHeight="1">
      <c r="A16261" s="1" t="s">
        <v>3353</v>
      </c>
      <c r="B16261" s="1">
        <v>3.0</v>
      </c>
      <c r="C16261" s="1" t="s">
        <v>34199</v>
      </c>
      <c r="D16261" s="1" t="s">
        <v>34200</v>
      </c>
      <c r="E16261" s="1" t="s">
        <v>273</v>
      </c>
      <c r="F16261" s="1" t="s">
        <v>11</v>
      </c>
      <c r="G16261" s="1" t="str">
        <f>IFERROR(__xludf.DUMMYFUNCTION("GOOGLETRANSLATE(D16261,""fr"",""en"")"),"#VALUE!")</f>
        <v>#VALUE!</v>
      </c>
    </row>
    <row r="16262" ht="15.75" customHeight="1">
      <c r="A16262" s="1" t="s">
        <v>424</v>
      </c>
      <c r="B16262" s="1">
        <v>4.0</v>
      </c>
      <c r="C16262" s="1" t="s">
        <v>34201</v>
      </c>
      <c r="D16262" s="1" t="s">
        <v>34202</v>
      </c>
      <c r="E16262" s="1" t="s">
        <v>10</v>
      </c>
      <c r="F16262" s="1" t="s">
        <v>11</v>
      </c>
      <c r="G16262" s="1" t="str">
        <f>IFERROR(__xludf.DUMMYFUNCTION("GOOGLETRANSLATE(D16262,""fr"",""en"")"),"Satisfied since the first contract. They can easily be reached. Complete and easy -to -use personal space. Simple, fast and efficient if necessary.")</f>
        <v>Satisfied since the first contract. They can easily be reached. Complete and easy -to -use personal space. Simple, fast and efficient if necessary.</v>
      </c>
    </row>
    <row r="16263" ht="15.75" customHeight="1">
      <c r="A16263" s="1" t="s">
        <v>2929</v>
      </c>
      <c r="B16263" s="1">
        <v>2.0</v>
      </c>
      <c r="C16263" s="1" t="s">
        <v>34203</v>
      </c>
      <c r="D16263" s="1" t="s">
        <v>34204</v>
      </c>
      <c r="E16263" s="1" t="s">
        <v>292</v>
      </c>
      <c r="F16263" s="1" t="s">
        <v>11</v>
      </c>
      <c r="G16263" s="1" t="str">
        <f>IFERROR(__xludf.DUMMYFUNCTION("GOOGLETRANSLATE(D16263,""fr"",""en"")"),"#VALUE!")</f>
        <v>#VALUE!</v>
      </c>
    </row>
    <row r="16264" ht="15.75" customHeight="1">
      <c r="A16264" s="1" t="s">
        <v>19583</v>
      </c>
      <c r="B16264" s="1">
        <v>5.0</v>
      </c>
      <c r="C16264" s="1" t="s">
        <v>34205</v>
      </c>
      <c r="D16264" s="1" t="s">
        <v>34206</v>
      </c>
      <c r="E16264" s="1" t="s">
        <v>25</v>
      </c>
      <c r="F16264" s="1" t="s">
        <v>11</v>
      </c>
      <c r="G16264" s="1" t="str">
        <f>IFERROR(__xludf.DUMMYFUNCTION("GOOGLETRANSLATE(D16264,""fr"",""en"")"),"#VALUE!")</f>
        <v>#VALUE!</v>
      </c>
    </row>
    <row r="16265" ht="15.75" customHeight="1">
      <c r="A16265" s="1" t="s">
        <v>7193</v>
      </c>
      <c r="B16265" s="1">
        <v>2.0</v>
      </c>
      <c r="C16265" s="1" t="s">
        <v>34207</v>
      </c>
      <c r="D16265" s="1" t="s">
        <v>34208</v>
      </c>
      <c r="E16265" s="1" t="s">
        <v>21</v>
      </c>
      <c r="F16265" s="1" t="s">
        <v>11</v>
      </c>
      <c r="G16265" s="1" t="str">
        <f>IFERROR(__xludf.DUMMYFUNCTION("GOOGLETRANSLATE(D16265,""fr"",""en"")"),"#VALUE!")</f>
        <v>#VALUE!</v>
      </c>
    </row>
    <row r="16266" ht="15.75" customHeight="1">
      <c r="A16266" s="1" t="s">
        <v>780</v>
      </c>
      <c r="B16266" s="1">
        <v>3.0</v>
      </c>
      <c r="C16266" s="1" t="s">
        <v>34209</v>
      </c>
      <c r="D16266" s="1" t="s">
        <v>34210</v>
      </c>
      <c r="E16266" s="1" t="s">
        <v>25</v>
      </c>
      <c r="F16266" s="1" t="s">
        <v>110</v>
      </c>
      <c r="G16266" s="1" t="str">
        <f>IFERROR(__xludf.DUMMYFUNCTION("GOOGLETRANSLATE(D16266,""fr"",""en"")"),"#VALUE!")</f>
        <v>#VALUE!</v>
      </c>
    </row>
    <row r="16267" ht="15.75" customHeight="1">
      <c r="A16267" s="1" t="s">
        <v>876</v>
      </c>
      <c r="B16267" s="1">
        <v>4.0</v>
      </c>
      <c r="C16267" s="1" t="s">
        <v>34211</v>
      </c>
      <c r="D16267" s="1" t="s">
        <v>34212</v>
      </c>
      <c r="E16267" s="1" t="s">
        <v>21</v>
      </c>
      <c r="F16267" s="1" t="s">
        <v>11</v>
      </c>
      <c r="G16267" s="1" t="str">
        <f>IFERROR(__xludf.DUMMYFUNCTION("GOOGLETRANSLATE(D16267,""fr"",""en"")"),"#VALUE!")</f>
        <v>#VALUE!</v>
      </c>
    </row>
    <row r="16268" ht="15.75" customHeight="1">
      <c r="A16268" s="1" t="s">
        <v>569</v>
      </c>
      <c r="B16268" s="1">
        <v>3.0</v>
      </c>
      <c r="C16268" s="1" t="s">
        <v>34213</v>
      </c>
      <c r="D16268" s="1" t="s">
        <v>34214</v>
      </c>
      <c r="E16268" s="1" t="s">
        <v>10</v>
      </c>
      <c r="F16268" s="1" t="s">
        <v>11</v>
      </c>
      <c r="G16268" s="1" t="str">
        <f>IFERROR(__xludf.DUMMYFUNCTION("GOOGLETRANSLATE(D16268,""fr"",""en"")"),"#VALUE!")</f>
        <v>#VALUE!</v>
      </c>
    </row>
    <row r="16269" ht="15.75" customHeight="1">
      <c r="A16269" s="1" t="s">
        <v>3496</v>
      </c>
      <c r="B16269" s="1">
        <v>5.0</v>
      </c>
      <c r="C16269" s="1" t="s">
        <v>34215</v>
      </c>
      <c r="D16269" s="1" t="s">
        <v>34216</v>
      </c>
      <c r="E16269" s="1" t="s">
        <v>169</v>
      </c>
      <c r="F16269" s="1" t="s">
        <v>11</v>
      </c>
      <c r="G16269" s="1" t="str">
        <f>IFERROR(__xludf.DUMMYFUNCTION("GOOGLETRANSLATE(D16269,""fr"",""en"")"),"#VALUE!")</f>
        <v>#VALUE!</v>
      </c>
    </row>
    <row r="16270" ht="15.75" customHeight="1">
      <c r="A16270" s="1" t="s">
        <v>4007</v>
      </c>
      <c r="B16270" s="1">
        <v>1.0</v>
      </c>
      <c r="C16270" s="1" t="s">
        <v>34217</v>
      </c>
      <c r="D16270" s="1" t="s">
        <v>34218</v>
      </c>
      <c r="E16270" s="1" t="s">
        <v>43</v>
      </c>
      <c r="F16270" s="1" t="s">
        <v>30</v>
      </c>
      <c r="G16270" s="1" t="str">
        <f>IFERROR(__xludf.DUMMYFUNCTION("GOOGLETRANSLATE(D16270,""fr"",""en"")"),"#VALUE!")</f>
        <v>#VALUE!</v>
      </c>
    </row>
    <row r="16271" ht="15.75" customHeight="1">
      <c r="A16271" s="1" t="s">
        <v>2237</v>
      </c>
      <c r="B16271" s="1">
        <v>4.0</v>
      </c>
      <c r="C16271" s="1" t="s">
        <v>34219</v>
      </c>
      <c r="D16271" s="1" t="s">
        <v>34220</v>
      </c>
      <c r="E16271" s="1" t="s">
        <v>296</v>
      </c>
      <c r="F16271" s="1" t="s">
        <v>11</v>
      </c>
      <c r="G16271" s="1" t="str">
        <f>IFERROR(__xludf.DUMMYFUNCTION("GOOGLETRANSLATE(D16271,""fr"",""en"")"),"#VALUE!")</f>
        <v>#VALUE!</v>
      </c>
    </row>
    <row r="16272" ht="15.75" customHeight="1">
      <c r="A16272" s="1" t="s">
        <v>929</v>
      </c>
      <c r="B16272" s="1">
        <v>4.0</v>
      </c>
      <c r="C16272" s="1" t="s">
        <v>34221</v>
      </c>
      <c r="D16272" s="1" t="s">
        <v>34222</v>
      </c>
      <c r="E16272" s="1" t="s">
        <v>10</v>
      </c>
      <c r="F16272" s="1" t="s">
        <v>11</v>
      </c>
      <c r="G16272" s="1" t="str">
        <f>IFERROR(__xludf.DUMMYFUNCTION("GOOGLETRANSLATE(D16272,""fr"",""en"")"),"#VALUE!")</f>
        <v>#VALUE!</v>
      </c>
    </row>
    <row r="16273" ht="15.75" customHeight="1">
      <c r="A16273" s="1" t="s">
        <v>424</v>
      </c>
      <c r="B16273" s="1">
        <v>5.0</v>
      </c>
      <c r="C16273" s="1" t="s">
        <v>34223</v>
      </c>
      <c r="D16273" s="1" t="s">
        <v>34224</v>
      </c>
      <c r="E16273" s="1" t="s">
        <v>21</v>
      </c>
      <c r="F16273" s="1" t="s">
        <v>11</v>
      </c>
      <c r="G16273" s="1" t="str">
        <f>IFERROR(__xludf.DUMMYFUNCTION("GOOGLETRANSLATE(D16273,""fr"",""en"")"),"#VALUE!")</f>
        <v>#VALUE!</v>
      </c>
    </row>
    <row r="16274" ht="15.75" customHeight="1">
      <c r="A16274" s="1" t="s">
        <v>2368</v>
      </c>
      <c r="B16274" s="1">
        <v>3.0</v>
      </c>
      <c r="C16274" s="1" t="s">
        <v>34225</v>
      </c>
      <c r="D16274" s="1" t="s">
        <v>34226</v>
      </c>
      <c r="E16274" s="1" t="s">
        <v>484</v>
      </c>
      <c r="F16274" s="1" t="s">
        <v>30</v>
      </c>
      <c r="G16274" s="1" t="str">
        <f>IFERROR(__xludf.DUMMYFUNCTION("GOOGLETRANSLATE(D16274,""fr"",""en"")"),"#VALUE!")</f>
        <v>#VALUE!</v>
      </c>
    </row>
    <row r="16275" ht="15.75" customHeight="1">
      <c r="A16275" s="1" t="s">
        <v>1113</v>
      </c>
      <c r="B16275" s="1">
        <v>1.0</v>
      </c>
      <c r="C16275" s="1" t="s">
        <v>29959</v>
      </c>
      <c r="D16275" s="1" t="s">
        <v>34227</v>
      </c>
      <c r="E16275" s="1" t="s">
        <v>38</v>
      </c>
      <c r="F16275" s="1" t="s">
        <v>39</v>
      </c>
      <c r="G16275" s="1" t="str">
        <f>IFERROR(__xludf.DUMMYFUNCTION("GOOGLETRANSLATE(D16275,""fr"",""en"")"),"#VALUE!")</f>
        <v>#VALUE!</v>
      </c>
    </row>
    <row r="16276" ht="15.75" customHeight="1">
      <c r="A16276" s="1" t="s">
        <v>8355</v>
      </c>
      <c r="B16276" s="1">
        <v>2.0</v>
      </c>
      <c r="C16276" s="1" t="s">
        <v>34228</v>
      </c>
      <c r="D16276" s="1" t="s">
        <v>34229</v>
      </c>
      <c r="E16276" s="1" t="s">
        <v>125</v>
      </c>
      <c r="F16276" s="1" t="s">
        <v>11</v>
      </c>
      <c r="G16276" s="1" t="str">
        <f>IFERROR(__xludf.DUMMYFUNCTION("GOOGLETRANSLATE(D16276,""fr"",""en"")"),"#VALUE!")</f>
        <v>#VALUE!</v>
      </c>
    </row>
    <row r="16277" ht="15.75" customHeight="1">
      <c r="A16277" s="1" t="s">
        <v>3675</v>
      </c>
      <c r="B16277" s="1">
        <v>4.0</v>
      </c>
      <c r="C16277" s="1" t="s">
        <v>34230</v>
      </c>
      <c r="D16277" s="1" t="s">
        <v>34231</v>
      </c>
      <c r="E16277" s="1" t="s">
        <v>21</v>
      </c>
      <c r="F16277" s="1" t="s">
        <v>11</v>
      </c>
      <c r="G16277" s="1" t="str">
        <f>IFERROR(__xludf.DUMMYFUNCTION("GOOGLETRANSLATE(D16277,""fr"",""en"")"),"#VALUE!")</f>
        <v>#VALUE!</v>
      </c>
    </row>
    <row r="16278" ht="15.75" customHeight="1">
      <c r="A16278" s="1" t="s">
        <v>1375</v>
      </c>
      <c r="B16278" s="1">
        <v>4.0</v>
      </c>
      <c r="C16278" s="1" t="s">
        <v>34232</v>
      </c>
      <c r="D16278" s="1" t="s">
        <v>34233</v>
      </c>
      <c r="E16278" s="1" t="s">
        <v>21</v>
      </c>
      <c r="F16278" s="1" t="s">
        <v>11</v>
      </c>
      <c r="G16278" s="1" t="str">
        <f>IFERROR(__xludf.DUMMYFUNCTION("GOOGLETRANSLATE(D16278,""fr"",""en"")"),"#VALUE!")</f>
        <v>#VALUE!</v>
      </c>
    </row>
    <row r="16279" ht="15.75" customHeight="1">
      <c r="A16279" s="1" t="s">
        <v>2048</v>
      </c>
      <c r="B16279" s="1">
        <v>5.0</v>
      </c>
      <c r="C16279" s="1" t="s">
        <v>34234</v>
      </c>
      <c r="D16279" s="1" t="s">
        <v>34235</v>
      </c>
      <c r="E16279" s="1" t="s">
        <v>10</v>
      </c>
      <c r="F16279" s="1" t="s">
        <v>11</v>
      </c>
      <c r="G16279" s="1" t="str">
        <f>IFERROR(__xludf.DUMMYFUNCTION("GOOGLETRANSLATE(D16279,""fr"",""en"")"),"#VALUE!")</f>
        <v>#VALUE!</v>
      </c>
    </row>
    <row r="16280" ht="15.75" customHeight="1">
      <c r="A16280" s="1" t="s">
        <v>4162</v>
      </c>
      <c r="B16280" s="1">
        <v>5.0</v>
      </c>
      <c r="C16280" s="1" t="s">
        <v>34236</v>
      </c>
      <c r="D16280" s="1" t="s">
        <v>34237</v>
      </c>
      <c r="E16280" s="1" t="s">
        <v>827</v>
      </c>
      <c r="F16280" s="1" t="s">
        <v>39</v>
      </c>
      <c r="G16280" s="1" t="str">
        <f>IFERROR(__xludf.DUMMYFUNCTION("GOOGLETRANSLATE(D16280,""fr"",""en"")"),"#VALUE!")</f>
        <v>#VALUE!</v>
      </c>
    </row>
    <row r="16281" ht="15.75" customHeight="1">
      <c r="A16281" s="1" t="s">
        <v>3060</v>
      </c>
      <c r="B16281" s="1">
        <v>4.0</v>
      </c>
      <c r="C16281" s="1" t="s">
        <v>34238</v>
      </c>
      <c r="D16281" s="1" t="s">
        <v>34239</v>
      </c>
      <c r="E16281" s="1" t="s">
        <v>21</v>
      </c>
      <c r="F16281" s="1" t="s">
        <v>11</v>
      </c>
      <c r="G16281" s="1" t="str">
        <f>IFERROR(__xludf.DUMMYFUNCTION("GOOGLETRANSLATE(D16281,""fr"",""en"")"),"#VALUE!")</f>
        <v>#VALUE!</v>
      </c>
    </row>
    <row r="16282" ht="15.75" customHeight="1">
      <c r="A16282" s="1" t="s">
        <v>5610</v>
      </c>
      <c r="B16282" s="1">
        <v>2.0</v>
      </c>
      <c r="C16282" s="1" t="s">
        <v>34240</v>
      </c>
      <c r="D16282" s="1" t="s">
        <v>34241</v>
      </c>
      <c r="E16282" s="1" t="s">
        <v>250</v>
      </c>
      <c r="F16282" s="1" t="s">
        <v>30</v>
      </c>
      <c r="G16282" s="1" t="str">
        <f>IFERROR(__xludf.DUMMYFUNCTION("GOOGLETRANSLATE(D16282,""fr"",""en"")"),"#VALUE!")</f>
        <v>#VALUE!</v>
      </c>
    </row>
    <row r="16283" ht="15.75" customHeight="1">
      <c r="A16283" s="1" t="s">
        <v>11538</v>
      </c>
      <c r="B16283" s="1">
        <v>3.0</v>
      </c>
      <c r="C16283" s="1" t="s">
        <v>34242</v>
      </c>
      <c r="D16283" s="1" t="s">
        <v>34243</v>
      </c>
      <c r="E16283" s="1" t="s">
        <v>25</v>
      </c>
      <c r="F16283" s="1" t="s">
        <v>11</v>
      </c>
      <c r="G16283" s="1" t="str">
        <f>IFERROR(__xludf.DUMMYFUNCTION("GOOGLETRANSLATE(D16283,""fr"",""en"")"),"#VALUE!")</f>
        <v>#VALUE!</v>
      </c>
    </row>
    <row r="16284" ht="15.75" customHeight="1">
      <c r="A16284" s="1" t="s">
        <v>1838</v>
      </c>
      <c r="B16284" s="1">
        <v>2.0</v>
      </c>
      <c r="C16284" s="1" t="s">
        <v>34244</v>
      </c>
      <c r="D16284" s="1" t="s">
        <v>34245</v>
      </c>
      <c r="E16284" s="1" t="s">
        <v>292</v>
      </c>
      <c r="F16284" s="1" t="s">
        <v>11</v>
      </c>
      <c r="G16284" s="1" t="str">
        <f>IFERROR(__xludf.DUMMYFUNCTION("GOOGLETRANSLATE(D16284,""fr"",""en"")"),"#VALUE!")</f>
        <v>#VALUE!</v>
      </c>
    </row>
    <row r="16285" ht="15.75" customHeight="1">
      <c r="A16285" s="1" t="s">
        <v>664</v>
      </c>
      <c r="B16285" s="1">
        <v>5.0</v>
      </c>
      <c r="C16285" s="1" t="s">
        <v>34246</v>
      </c>
      <c r="D16285" s="1" t="s">
        <v>34247</v>
      </c>
      <c r="E16285" s="1" t="s">
        <v>21</v>
      </c>
      <c r="F16285" s="1" t="s">
        <v>11</v>
      </c>
      <c r="G16285" s="1" t="str">
        <f>IFERROR(__xludf.DUMMYFUNCTION("GOOGLETRANSLATE(D16285,""fr"",""en"")"),"#VALUE!")</f>
        <v>#VALUE!</v>
      </c>
    </row>
    <row r="16286" ht="15.75" customHeight="1">
      <c r="A16286" s="1" t="s">
        <v>2806</v>
      </c>
      <c r="B16286" s="1">
        <v>1.0</v>
      </c>
      <c r="C16286" s="1" t="s">
        <v>34248</v>
      </c>
      <c r="D16286" s="1" t="s">
        <v>34249</v>
      </c>
      <c r="E16286" s="1" t="s">
        <v>169</v>
      </c>
      <c r="F16286" s="1" t="s">
        <v>110</v>
      </c>
      <c r="G16286" s="1" t="str">
        <f>IFERROR(__xludf.DUMMYFUNCTION("GOOGLETRANSLATE(D16286,""fr"",""en"")"),"#VALUE!")</f>
        <v>#VALUE!</v>
      </c>
    </row>
    <row r="16287" ht="15.75" customHeight="1">
      <c r="A16287" s="1" t="s">
        <v>34250</v>
      </c>
      <c r="B16287" s="1">
        <v>2.0</v>
      </c>
      <c r="C16287" s="1" t="s">
        <v>34251</v>
      </c>
      <c r="D16287" s="1" t="s">
        <v>34252</v>
      </c>
      <c r="E16287" s="1" t="s">
        <v>21</v>
      </c>
      <c r="F16287" s="1" t="s">
        <v>11</v>
      </c>
      <c r="G16287" s="1" t="str">
        <f>IFERROR(__xludf.DUMMYFUNCTION("GOOGLETRANSLATE(D16287,""fr"",""en"")"),"#VALUE!")</f>
        <v>#VALUE!</v>
      </c>
    </row>
    <row r="16288" ht="15.75" customHeight="1">
      <c r="A16288" s="1" t="s">
        <v>8601</v>
      </c>
      <c r="B16288" s="1">
        <v>2.0</v>
      </c>
      <c r="C16288" s="1" t="s">
        <v>34253</v>
      </c>
      <c r="D16288" s="1" t="s">
        <v>34254</v>
      </c>
      <c r="E16288" s="1" t="s">
        <v>25</v>
      </c>
      <c r="F16288" s="1" t="s">
        <v>11</v>
      </c>
      <c r="G16288" s="1" t="str">
        <f>IFERROR(__xludf.DUMMYFUNCTION("GOOGLETRANSLATE(D16288,""fr"",""en"")"),"#VALUE!")</f>
        <v>#VALUE!</v>
      </c>
    </row>
    <row r="16289" ht="15.75" customHeight="1">
      <c r="A16289" s="1" t="s">
        <v>17368</v>
      </c>
      <c r="B16289" s="1">
        <v>5.0</v>
      </c>
      <c r="C16289" s="1" t="s">
        <v>34255</v>
      </c>
      <c r="D16289" s="1" t="s">
        <v>34256</v>
      </c>
      <c r="E16289" s="1" t="s">
        <v>1472</v>
      </c>
      <c r="F16289" s="1" t="s">
        <v>84</v>
      </c>
      <c r="G16289" s="1" t="str">
        <f>IFERROR(__xludf.DUMMYFUNCTION("GOOGLETRANSLATE(D16289,""fr"",""en"")"),"#VALUE!")</f>
        <v>#VALUE!</v>
      </c>
    </row>
    <row r="16290" ht="15.75" customHeight="1">
      <c r="A16290" s="1" t="s">
        <v>738</v>
      </c>
      <c r="B16290" s="1">
        <v>5.0</v>
      </c>
      <c r="C16290" s="1" t="s">
        <v>34257</v>
      </c>
      <c r="D16290" s="1" t="s">
        <v>34258</v>
      </c>
      <c r="E16290" s="1" t="s">
        <v>21</v>
      </c>
      <c r="F16290" s="1" t="s">
        <v>11</v>
      </c>
      <c r="G16290" s="1" t="str">
        <f>IFERROR(__xludf.DUMMYFUNCTION("GOOGLETRANSLATE(D16290,""fr"",""en"")"),"#VALUE!")</f>
        <v>#VALUE!</v>
      </c>
    </row>
    <row r="16291" ht="15.75" customHeight="1">
      <c r="A16291" s="1" t="s">
        <v>18083</v>
      </c>
      <c r="B16291" s="1">
        <v>1.0</v>
      </c>
      <c r="C16291" s="1" t="s">
        <v>34259</v>
      </c>
      <c r="D16291" s="1" t="s">
        <v>34260</v>
      </c>
      <c r="E16291" s="1" t="s">
        <v>10</v>
      </c>
      <c r="F16291" s="1" t="s">
        <v>11</v>
      </c>
      <c r="G16291" s="1" t="str">
        <f>IFERROR(__xludf.DUMMYFUNCTION("GOOGLETRANSLATE(D16291,""fr"",""en"")"),"The price increases each year without any justification (no declared claim, bunus that increases).
Management fees at 188 euros/year for an annual subscription of 309 euros. It's really abused.
Customer service is unreachable and I can't even access my cu"&amp;"stomer account.
")</f>
        <v>The price increases each year without any justification (no declared claim, bunus that increases).
Management fees at 188 euros/year for an annual subscription of 309 euros. It's really abused.
Customer service is unreachable and I can't even access my customer account.
</v>
      </c>
    </row>
    <row r="16292" ht="15.75" customHeight="1">
      <c r="A16292" s="1" t="s">
        <v>7966</v>
      </c>
      <c r="B16292" s="1">
        <v>1.0</v>
      </c>
      <c r="C16292" s="1" t="s">
        <v>34261</v>
      </c>
      <c r="D16292" s="1" t="s">
        <v>34262</v>
      </c>
      <c r="E16292" s="1" t="s">
        <v>52</v>
      </c>
      <c r="F16292" s="1" t="s">
        <v>48</v>
      </c>
      <c r="G16292" s="1" t="str">
        <f>IFERROR(__xludf.DUMMYFUNCTION("GOOGLETRANSLATE(D16292,""fr"",""en"")"),"#VALUE!")</f>
        <v>#VALUE!</v>
      </c>
    </row>
    <row r="16293" ht="15.75" customHeight="1">
      <c r="A16293" s="1" t="s">
        <v>445</v>
      </c>
      <c r="B16293" s="1">
        <v>3.0</v>
      </c>
      <c r="C16293" s="1" t="s">
        <v>34263</v>
      </c>
      <c r="D16293" s="1" t="s">
        <v>34264</v>
      </c>
      <c r="E16293" s="1" t="s">
        <v>65</v>
      </c>
      <c r="F16293" s="1" t="s">
        <v>66</v>
      </c>
      <c r="G16293" s="1" t="str">
        <f>IFERROR(__xludf.DUMMYFUNCTION("GOOGLETRANSLATE(D16293,""fr"",""en"")"),"#VALUE!")</f>
        <v>#VALUE!</v>
      </c>
    </row>
    <row r="16294" ht="15.75" customHeight="1">
      <c r="A16294" s="1" t="s">
        <v>2854</v>
      </c>
      <c r="B16294" s="1">
        <v>5.0</v>
      </c>
      <c r="C16294" s="1" t="s">
        <v>34265</v>
      </c>
      <c r="D16294" s="1" t="s">
        <v>34266</v>
      </c>
      <c r="E16294" s="1" t="s">
        <v>10</v>
      </c>
      <c r="F16294" s="1" t="s">
        <v>11</v>
      </c>
      <c r="G16294" s="1" t="str">
        <f>IFERROR(__xludf.DUMMYFUNCTION("GOOGLETRANSLATE(D16294,""fr"",""en"")"),"#VALUE!")</f>
        <v>#VALUE!</v>
      </c>
    </row>
    <row r="16295" ht="15.75" customHeight="1">
      <c r="A16295" s="1" t="s">
        <v>905</v>
      </c>
      <c r="B16295" s="1">
        <v>1.0</v>
      </c>
      <c r="C16295" s="1" t="s">
        <v>34267</v>
      </c>
      <c r="D16295" s="1" t="s">
        <v>34268</v>
      </c>
      <c r="E16295" s="1" t="s">
        <v>1472</v>
      </c>
      <c r="F16295" s="1" t="s">
        <v>84</v>
      </c>
      <c r="G16295" s="1" t="str">
        <f>IFERROR(__xludf.DUMMYFUNCTION("GOOGLETRANSLATE(D16295,""fr"",""en"")"),"#VALUE!")</f>
        <v>#VALUE!</v>
      </c>
    </row>
    <row r="16296" ht="15.75" customHeight="1">
      <c r="A16296" s="1" t="s">
        <v>1473</v>
      </c>
      <c r="B16296" s="1">
        <v>1.0</v>
      </c>
      <c r="C16296" s="1" t="s">
        <v>34269</v>
      </c>
      <c r="D16296" s="1" t="s">
        <v>34270</v>
      </c>
      <c r="E16296" s="1" t="s">
        <v>10</v>
      </c>
      <c r="F16296" s="1" t="s">
        <v>11</v>
      </c>
      <c r="G16296" s="1" t="str">
        <f>IFERROR(__xludf.DUMMYFUNCTION("GOOGLETRANSLATE(D16296,""fr"",""en"")"),"#VALUE!")</f>
        <v>#VALUE!</v>
      </c>
    </row>
    <row r="16297" ht="15.75" customHeight="1">
      <c r="A16297" s="1" t="s">
        <v>4237</v>
      </c>
      <c r="B16297" s="1">
        <v>5.0</v>
      </c>
      <c r="C16297" s="1" t="s">
        <v>34271</v>
      </c>
      <c r="D16297" s="1" t="s">
        <v>34272</v>
      </c>
      <c r="E16297" s="1" t="s">
        <v>448</v>
      </c>
      <c r="F16297" s="1" t="s">
        <v>84</v>
      </c>
      <c r="G16297" s="1" t="str">
        <f>IFERROR(__xludf.DUMMYFUNCTION("GOOGLETRANSLATE(D16297,""fr"",""en"")"),"#VALUE!")</f>
        <v>#VALUE!</v>
      </c>
    </row>
    <row r="16298" ht="15.75" customHeight="1">
      <c r="A16298" s="1" t="s">
        <v>8304</v>
      </c>
      <c r="B16298" s="1">
        <v>1.0</v>
      </c>
      <c r="C16298" s="1" t="s">
        <v>34273</v>
      </c>
      <c r="D16298" s="1" t="s">
        <v>34274</v>
      </c>
      <c r="E16298" s="1" t="s">
        <v>117</v>
      </c>
      <c r="F16298" s="1" t="s">
        <v>118</v>
      </c>
      <c r="G16298" s="1" t="str">
        <f>IFERROR(__xludf.DUMMYFUNCTION("GOOGLETRANSLATE(D16298,""fr"",""en"")"),"#VALUE!")</f>
        <v>#VALUE!</v>
      </c>
    </row>
    <row r="16299" ht="15.75" customHeight="1">
      <c r="A16299" s="1" t="s">
        <v>6006</v>
      </c>
      <c r="B16299" s="1">
        <v>3.0</v>
      </c>
      <c r="C16299" s="1" t="s">
        <v>34275</v>
      </c>
      <c r="D16299" s="1" t="s">
        <v>34276</v>
      </c>
      <c r="E16299" s="1" t="s">
        <v>25</v>
      </c>
      <c r="F16299" s="1" t="s">
        <v>11</v>
      </c>
      <c r="G16299" s="1" t="str">
        <f>IFERROR(__xludf.DUMMYFUNCTION("GOOGLETRANSLATE(D16299,""fr"",""en"")"),"#VALUE!")</f>
        <v>#VALUE!</v>
      </c>
    </row>
    <row r="16300" ht="15.75" customHeight="1">
      <c r="A16300" s="1" t="s">
        <v>3678</v>
      </c>
      <c r="B16300" s="1">
        <v>1.0</v>
      </c>
      <c r="C16300" s="1" t="s">
        <v>34277</v>
      </c>
      <c r="D16300" s="1" t="s">
        <v>34278</v>
      </c>
      <c r="E16300" s="1" t="s">
        <v>519</v>
      </c>
      <c r="F16300" s="1" t="s">
        <v>118</v>
      </c>
      <c r="G16300" s="1" t="str">
        <f>IFERROR(__xludf.DUMMYFUNCTION("GOOGLETRANSLATE(D16300,""fr"",""en"")"),"#VALUE!")</f>
        <v>#VALUE!</v>
      </c>
    </row>
    <row r="16301" ht="15.75" customHeight="1">
      <c r="A16301" s="1" t="s">
        <v>22521</v>
      </c>
      <c r="B16301" s="1">
        <v>1.0</v>
      </c>
      <c r="C16301" s="1" t="s">
        <v>34279</v>
      </c>
      <c r="D16301" s="1" t="s">
        <v>34280</v>
      </c>
      <c r="E16301" s="1" t="s">
        <v>52</v>
      </c>
      <c r="F16301" s="1" t="s">
        <v>48</v>
      </c>
      <c r="G16301" s="1" t="str">
        <f>IFERROR(__xludf.DUMMYFUNCTION("GOOGLETRANSLATE(D16301,""fr"",""en"")"),"#VALUE!")</f>
        <v>#VALUE!</v>
      </c>
    </row>
    <row r="16302" ht="15.75" customHeight="1">
      <c r="A16302" s="1" t="s">
        <v>119</v>
      </c>
      <c r="B16302" s="1">
        <v>4.0</v>
      </c>
      <c r="C16302" s="1" t="s">
        <v>34281</v>
      </c>
      <c r="D16302" s="1" t="s">
        <v>34282</v>
      </c>
      <c r="E16302" s="1" t="s">
        <v>10</v>
      </c>
      <c r="F16302" s="1" t="s">
        <v>11</v>
      </c>
      <c r="G16302" s="1" t="str">
        <f>IFERROR(__xludf.DUMMYFUNCTION("GOOGLETRANSLATE(D16302,""fr"",""en"")"),"#VALUE!")</f>
        <v>#VALUE!</v>
      </c>
    </row>
    <row r="16303" ht="15.75" customHeight="1">
      <c r="A16303" s="1" t="s">
        <v>59</v>
      </c>
      <c r="B16303" s="1">
        <v>2.0</v>
      </c>
      <c r="C16303" s="1" t="s">
        <v>34283</v>
      </c>
      <c r="D16303" s="1" t="s">
        <v>34284</v>
      </c>
      <c r="E16303" s="1" t="s">
        <v>21</v>
      </c>
      <c r="F16303" s="1" t="s">
        <v>11</v>
      </c>
      <c r="G16303" s="1" t="str">
        <f>IFERROR(__xludf.DUMMYFUNCTION("GOOGLETRANSLATE(D16303,""fr"",""en"")"),"#VALUE!")</f>
        <v>#VALUE!</v>
      </c>
    </row>
    <row r="16304" ht="15.75" customHeight="1">
      <c r="A16304" s="1" t="s">
        <v>7022</v>
      </c>
      <c r="B16304" s="1">
        <v>1.0</v>
      </c>
      <c r="C16304" s="1" t="s">
        <v>34285</v>
      </c>
      <c r="D16304" s="1" t="s">
        <v>34286</v>
      </c>
      <c r="E16304" s="1" t="s">
        <v>29</v>
      </c>
      <c r="F16304" s="1" t="s">
        <v>30</v>
      </c>
      <c r="G16304" s="1" t="str">
        <f>IFERROR(__xludf.DUMMYFUNCTION("GOOGLETRANSLATE(D16304,""fr"",""en"")"),"#VALUE!")</f>
        <v>#VALUE!</v>
      </c>
    </row>
    <row r="16305" ht="15.75" customHeight="1">
      <c r="A16305" s="1" t="s">
        <v>2340</v>
      </c>
      <c r="B16305" s="1">
        <v>1.0</v>
      </c>
      <c r="C16305" s="1" t="s">
        <v>34287</v>
      </c>
      <c r="D16305" s="1" t="s">
        <v>34288</v>
      </c>
      <c r="E16305" s="1" t="s">
        <v>10</v>
      </c>
      <c r="F16305" s="1" t="s">
        <v>11</v>
      </c>
      <c r="G16305" s="1" t="str">
        <f>IFERROR(__xludf.DUMMYFUNCTION("GOOGLETRANSLATE(D16305,""fr"",""en"")"),"#VALUE!")</f>
        <v>#VALUE!</v>
      </c>
    </row>
    <row r="16306" ht="15.75" customHeight="1">
      <c r="A16306" s="1" t="s">
        <v>4649</v>
      </c>
      <c r="B16306" s="1">
        <v>1.0</v>
      </c>
      <c r="C16306" s="1" t="s">
        <v>34289</v>
      </c>
      <c r="D16306" s="1" t="s">
        <v>34290</v>
      </c>
      <c r="E16306" s="1" t="s">
        <v>109</v>
      </c>
      <c r="F16306" s="1" t="s">
        <v>110</v>
      </c>
      <c r="G16306" s="1" t="str">
        <f>IFERROR(__xludf.DUMMYFUNCTION("GOOGLETRANSLATE(D16306,""fr"",""en"")"),"#VALUE!")</f>
        <v>#VALUE!</v>
      </c>
    </row>
    <row r="16307" ht="15.75" customHeight="1">
      <c r="A16307" s="1" t="s">
        <v>85</v>
      </c>
      <c r="B16307" s="1">
        <v>1.0</v>
      </c>
      <c r="C16307" s="1" t="s">
        <v>34291</v>
      </c>
      <c r="D16307" s="1" t="s">
        <v>34292</v>
      </c>
      <c r="E16307" s="1" t="s">
        <v>103</v>
      </c>
      <c r="F16307" s="1" t="s">
        <v>48</v>
      </c>
      <c r="G16307" s="1" t="str">
        <f>IFERROR(__xludf.DUMMYFUNCTION("GOOGLETRANSLATE(D16307,""fr"",""en"")"),"#VALUE!")</f>
        <v>#VALUE!</v>
      </c>
    </row>
    <row r="16308" ht="15.75" customHeight="1">
      <c r="A16308" s="1" t="s">
        <v>6443</v>
      </c>
      <c r="B16308" s="1">
        <v>2.0</v>
      </c>
      <c r="C16308" s="1" t="s">
        <v>34293</v>
      </c>
      <c r="D16308" s="1" t="s">
        <v>34294</v>
      </c>
      <c r="E16308" s="1" t="s">
        <v>169</v>
      </c>
      <c r="F16308" s="1" t="s">
        <v>11</v>
      </c>
      <c r="G16308" s="1" t="str">
        <f>IFERROR(__xludf.DUMMYFUNCTION("GOOGLETRANSLATE(D16308,""fr"",""en"")"),"#VALUE!")</f>
        <v>#VALUE!</v>
      </c>
    </row>
    <row r="16309" ht="15.75" customHeight="1">
      <c r="A16309" s="1" t="s">
        <v>3496</v>
      </c>
      <c r="B16309" s="1">
        <v>1.0</v>
      </c>
      <c r="C16309" s="1" t="s">
        <v>34295</v>
      </c>
      <c r="D16309" s="1" t="s">
        <v>34296</v>
      </c>
      <c r="E16309" s="1" t="s">
        <v>47</v>
      </c>
      <c r="F16309" s="1" t="s">
        <v>48</v>
      </c>
      <c r="G16309" s="1" t="str">
        <f>IFERROR(__xludf.DUMMYFUNCTION("GOOGLETRANSLATE(D16309,""fr"",""en"")"),"#VALUE!")</f>
        <v>#VALUE!</v>
      </c>
    </row>
    <row r="16310" ht="15.75" customHeight="1">
      <c r="A16310" s="1" t="s">
        <v>374</v>
      </c>
      <c r="B16310" s="1">
        <v>2.0</v>
      </c>
      <c r="C16310" s="1" t="s">
        <v>34297</v>
      </c>
      <c r="D16310" s="1" t="s">
        <v>34298</v>
      </c>
      <c r="E16310" s="1" t="s">
        <v>65</v>
      </c>
      <c r="F16310" s="1" t="s">
        <v>66</v>
      </c>
      <c r="G16310" s="1" t="str">
        <f>IFERROR(__xludf.DUMMYFUNCTION("GOOGLETRANSLATE(D16310,""fr"",""en"")"),"#VALUE!")</f>
        <v>#VALUE!</v>
      </c>
    </row>
    <row r="16311" ht="15.75" customHeight="1">
      <c r="A16311" s="1" t="s">
        <v>374</v>
      </c>
      <c r="B16311" s="1">
        <v>4.0</v>
      </c>
      <c r="C16311" s="1" t="s">
        <v>34299</v>
      </c>
      <c r="D16311" s="1" t="s">
        <v>34300</v>
      </c>
      <c r="E16311" s="1" t="s">
        <v>169</v>
      </c>
      <c r="F16311" s="1" t="s">
        <v>11</v>
      </c>
      <c r="G16311" s="1" t="str">
        <f>IFERROR(__xludf.DUMMYFUNCTION("GOOGLETRANSLATE(D16311,""fr"",""en"")"),"#VALUE!")</f>
        <v>#VALUE!</v>
      </c>
    </row>
    <row r="16312" ht="15.75" customHeight="1">
      <c r="A16312" s="1" t="s">
        <v>17300</v>
      </c>
      <c r="B16312" s="1">
        <v>1.0</v>
      </c>
      <c r="C16312" s="1" t="s">
        <v>34301</v>
      </c>
      <c r="D16312" s="1" t="s">
        <v>34302</v>
      </c>
      <c r="E16312" s="1" t="s">
        <v>273</v>
      </c>
      <c r="F16312" s="1" t="s">
        <v>11</v>
      </c>
      <c r="G16312" s="1" t="str">
        <f>IFERROR(__xludf.DUMMYFUNCTION("GOOGLETRANSLATE(D16312,""fr"",""en"")"),"#VALUE!")</f>
        <v>#VALUE!</v>
      </c>
    </row>
    <row r="16313" ht="15.75" customHeight="1">
      <c r="A16313" s="1" t="s">
        <v>921</v>
      </c>
      <c r="B16313" s="1">
        <v>5.0</v>
      </c>
      <c r="C16313" s="1" t="s">
        <v>34303</v>
      </c>
      <c r="D16313" s="1" t="s">
        <v>34304</v>
      </c>
      <c r="E16313" s="1" t="s">
        <v>21</v>
      </c>
      <c r="F16313" s="1" t="s">
        <v>11</v>
      </c>
      <c r="G16313" s="1" t="str">
        <f>IFERROR(__xludf.DUMMYFUNCTION("GOOGLETRANSLATE(D16313,""fr"",""en"")"),"#VALUE!")</f>
        <v>#VALUE!</v>
      </c>
    </row>
    <row r="16314" ht="15.75" customHeight="1">
      <c r="A16314" s="1" t="s">
        <v>11098</v>
      </c>
      <c r="B16314" s="1">
        <v>5.0</v>
      </c>
      <c r="C16314" s="1" t="s">
        <v>16747</v>
      </c>
      <c r="D16314" s="1" t="s">
        <v>34305</v>
      </c>
      <c r="E16314" s="1" t="s">
        <v>296</v>
      </c>
      <c r="F16314" s="1" t="s">
        <v>11</v>
      </c>
      <c r="G16314" s="1" t="str">
        <f>IFERROR(__xludf.DUMMYFUNCTION("GOOGLETRANSLATE(D16314,""fr"",""en"")"),"#VALUE!")</f>
        <v>#VALUE!</v>
      </c>
    </row>
    <row r="16315" ht="15.75" customHeight="1">
      <c r="A16315" s="1" t="s">
        <v>2843</v>
      </c>
      <c r="B16315" s="1">
        <v>5.0</v>
      </c>
      <c r="C16315" s="1" t="s">
        <v>34306</v>
      </c>
      <c r="D16315" s="1" t="s">
        <v>34307</v>
      </c>
      <c r="E16315" s="1" t="s">
        <v>34</v>
      </c>
      <c r="F16315" s="1" t="s">
        <v>30</v>
      </c>
      <c r="G16315" s="1" t="str">
        <f>IFERROR(__xludf.DUMMYFUNCTION("GOOGLETRANSLATE(D16315,""fr"",""en"")"),"#VALUE!")</f>
        <v>#VALUE!</v>
      </c>
    </row>
    <row r="16316" ht="15.75" customHeight="1">
      <c r="A16316" s="1" t="s">
        <v>10244</v>
      </c>
      <c r="B16316" s="1">
        <v>1.0</v>
      </c>
      <c r="C16316" s="1" t="s">
        <v>34308</v>
      </c>
      <c r="D16316" s="1" t="s">
        <v>34309</v>
      </c>
      <c r="E16316" s="1" t="s">
        <v>226</v>
      </c>
      <c r="F16316" s="1" t="s">
        <v>11</v>
      </c>
      <c r="G16316" s="1" t="str">
        <f>IFERROR(__xludf.DUMMYFUNCTION("GOOGLETRANSLATE(D16316,""fr"",""en"")"),"#VALUE!")</f>
        <v>#VALUE!</v>
      </c>
    </row>
    <row r="16317" ht="15.75" customHeight="1">
      <c r="A16317" s="1" t="s">
        <v>4350</v>
      </c>
      <c r="B16317" s="1">
        <v>1.0</v>
      </c>
      <c r="C16317" s="1" t="s">
        <v>34310</v>
      </c>
      <c r="D16317" s="1" t="s">
        <v>34311</v>
      </c>
      <c r="E16317" s="1" t="s">
        <v>109</v>
      </c>
      <c r="F16317" s="1" t="s">
        <v>110</v>
      </c>
      <c r="G16317" s="1" t="str">
        <f>IFERROR(__xludf.DUMMYFUNCTION("GOOGLETRANSLATE(D16317,""fr"",""en"")"),"#VALUE!")</f>
        <v>#VALUE!</v>
      </c>
    </row>
    <row r="16318" ht="15.75" customHeight="1">
      <c r="A16318" s="1" t="s">
        <v>20121</v>
      </c>
      <c r="B16318" s="1">
        <v>2.0</v>
      </c>
      <c r="C16318" s="1" t="s">
        <v>34312</v>
      </c>
      <c r="D16318" s="1" t="s">
        <v>34313</v>
      </c>
      <c r="E16318" s="1" t="s">
        <v>125</v>
      </c>
      <c r="F16318" s="1" t="s">
        <v>110</v>
      </c>
      <c r="G16318" s="1" t="str">
        <f>IFERROR(__xludf.DUMMYFUNCTION("GOOGLETRANSLATE(D16318,""fr"",""en"")"),"#VALUE!")</f>
        <v>#VALUE!</v>
      </c>
    </row>
    <row r="16319" ht="15.75" customHeight="1">
      <c r="A16319" s="1" t="s">
        <v>5248</v>
      </c>
      <c r="B16319" s="1">
        <v>1.0</v>
      </c>
      <c r="C16319" s="1" t="s">
        <v>34314</v>
      </c>
      <c r="D16319" s="1" t="s">
        <v>34315</v>
      </c>
      <c r="E16319" s="1" t="s">
        <v>273</v>
      </c>
      <c r="F16319" s="1" t="s">
        <v>118</v>
      </c>
      <c r="G16319" s="1" t="str">
        <f>IFERROR(__xludf.DUMMYFUNCTION("GOOGLETRANSLATE(D16319,""fr"",""en"")"),"#VALUE!")</f>
        <v>#VALUE!</v>
      </c>
    </row>
    <row r="16320" ht="15.75" customHeight="1">
      <c r="A16320" s="1" t="s">
        <v>16335</v>
      </c>
      <c r="B16320" s="1">
        <v>1.0</v>
      </c>
      <c r="C16320" s="1" t="s">
        <v>34316</v>
      </c>
      <c r="D16320" s="1" t="s">
        <v>34317</v>
      </c>
      <c r="E16320" s="1" t="s">
        <v>10</v>
      </c>
      <c r="F16320" s="1" t="s">
        <v>11</v>
      </c>
      <c r="G16320" s="1" t="str">
        <f>IFERROR(__xludf.DUMMYFUNCTION("GOOGLETRANSLATE(D16320,""fr"",""en"")"),"#VALUE!")</f>
        <v>#VALUE!</v>
      </c>
    </row>
    <row r="16321" ht="15.75" customHeight="1">
      <c r="A16321" s="1" t="s">
        <v>3813</v>
      </c>
      <c r="B16321" s="1">
        <v>2.0</v>
      </c>
      <c r="C16321" s="1" t="s">
        <v>34318</v>
      </c>
      <c r="D16321" s="1" t="s">
        <v>34319</v>
      </c>
      <c r="E16321" s="1" t="s">
        <v>10</v>
      </c>
      <c r="F16321" s="1" t="s">
        <v>11</v>
      </c>
      <c r="G16321" s="1" t="str">
        <f>IFERROR(__xludf.DUMMYFUNCTION("GOOGLETRANSLATE(D16321,""fr"",""en"")"),"#VALUE!")</f>
        <v>#VALUE!</v>
      </c>
    </row>
    <row r="16322" ht="15.75" customHeight="1">
      <c r="A16322" s="1" t="s">
        <v>6618</v>
      </c>
      <c r="B16322" s="1">
        <v>1.0</v>
      </c>
      <c r="C16322" s="1" t="s">
        <v>34320</v>
      </c>
      <c r="D16322" s="1" t="s">
        <v>34321</v>
      </c>
      <c r="E16322" s="1" t="s">
        <v>52</v>
      </c>
      <c r="F16322" s="1" t="s">
        <v>11</v>
      </c>
      <c r="G16322" s="1" t="str">
        <f>IFERROR(__xludf.DUMMYFUNCTION("GOOGLETRANSLATE(D16322,""fr"",""en"")"),"#VALUE!")</f>
        <v>#VALUE!</v>
      </c>
    </row>
    <row r="16323" ht="15.75" customHeight="1">
      <c r="A16323" s="1" t="s">
        <v>9560</v>
      </c>
      <c r="B16323" s="1">
        <v>1.0</v>
      </c>
      <c r="C16323" s="1" t="s">
        <v>34322</v>
      </c>
      <c r="D16323" s="1" t="s">
        <v>34323</v>
      </c>
      <c r="E16323" s="1" t="s">
        <v>296</v>
      </c>
      <c r="F16323" s="1" t="s">
        <v>11</v>
      </c>
      <c r="G16323" s="1" t="str">
        <f>IFERROR(__xludf.DUMMYFUNCTION("GOOGLETRANSLATE(D16323,""fr"",""en"")"),"#VALUE!")</f>
        <v>#VALUE!</v>
      </c>
    </row>
    <row r="16324" ht="15.75" customHeight="1">
      <c r="A16324" s="1" t="s">
        <v>3881</v>
      </c>
      <c r="B16324" s="1">
        <v>5.0</v>
      </c>
      <c r="C16324" s="1" t="s">
        <v>34324</v>
      </c>
      <c r="D16324" s="1" t="s">
        <v>34325</v>
      </c>
      <c r="E16324" s="1" t="s">
        <v>21</v>
      </c>
      <c r="F16324" s="1" t="s">
        <v>11</v>
      </c>
      <c r="G16324" s="1" t="str">
        <f>IFERROR(__xludf.DUMMYFUNCTION("GOOGLETRANSLATE(D16324,""fr"",""en"")"),"#VALUE!")</f>
        <v>#VALUE!</v>
      </c>
    </row>
    <row r="16325" ht="15.75" customHeight="1">
      <c r="A16325" s="1" t="s">
        <v>18865</v>
      </c>
      <c r="B16325" s="1">
        <v>3.0</v>
      </c>
      <c r="C16325" s="1" t="s">
        <v>34326</v>
      </c>
      <c r="D16325" s="1" t="s">
        <v>34327</v>
      </c>
      <c r="E16325" s="1" t="s">
        <v>169</v>
      </c>
      <c r="F16325" s="1" t="s">
        <v>11</v>
      </c>
      <c r="G16325" s="1" t="str">
        <f>IFERROR(__xludf.DUMMYFUNCTION("GOOGLETRANSLATE(D16325,""fr"",""en"")"),"#VALUE!")</f>
        <v>#VALUE!</v>
      </c>
    </row>
    <row r="16326" ht="15.75" customHeight="1">
      <c r="A16326" s="1" t="s">
        <v>3022</v>
      </c>
      <c r="B16326" s="1">
        <v>1.0</v>
      </c>
      <c r="C16326" s="1" t="s">
        <v>34328</v>
      </c>
      <c r="D16326" s="1" t="s">
        <v>34329</v>
      </c>
      <c r="E16326" s="1" t="s">
        <v>373</v>
      </c>
      <c r="F16326" s="1" t="s">
        <v>118</v>
      </c>
      <c r="G16326" s="1" t="str">
        <f>IFERROR(__xludf.DUMMYFUNCTION("GOOGLETRANSLATE(D16326,""fr"",""en"")"),"#VALUE!")</f>
        <v>#VALUE!</v>
      </c>
    </row>
    <row r="16327" ht="15.75" customHeight="1">
      <c r="A16327" s="1" t="s">
        <v>138</v>
      </c>
      <c r="B16327" s="1">
        <v>5.0</v>
      </c>
      <c r="C16327" s="1" t="s">
        <v>34330</v>
      </c>
      <c r="D16327" s="1" t="s">
        <v>34331</v>
      </c>
      <c r="E16327" s="1" t="s">
        <v>176</v>
      </c>
      <c r="F16327" s="1" t="s">
        <v>66</v>
      </c>
      <c r="G16327" s="1" t="str">
        <f>IFERROR(__xludf.DUMMYFUNCTION("GOOGLETRANSLATE(D16327,""fr"",""en"")"),"#VALUE!")</f>
        <v>#VALUE!</v>
      </c>
    </row>
    <row r="16328" ht="15.75" customHeight="1">
      <c r="A16328" s="1" t="s">
        <v>6621</v>
      </c>
      <c r="B16328" s="1">
        <v>3.0</v>
      </c>
      <c r="C16328" s="1" t="s">
        <v>32149</v>
      </c>
      <c r="D16328" s="1" t="s">
        <v>34332</v>
      </c>
      <c r="E16328" s="1" t="s">
        <v>125</v>
      </c>
      <c r="F16328" s="1" t="s">
        <v>11</v>
      </c>
      <c r="G16328" s="1" t="str">
        <f>IFERROR(__xludf.DUMMYFUNCTION("GOOGLETRANSLATE(D16328,""fr"",""en"")"),"#VALUE!")</f>
        <v>#VALUE!</v>
      </c>
    </row>
    <row r="16329" ht="15.75" customHeight="1">
      <c r="A16329" s="1" t="s">
        <v>1726</v>
      </c>
      <c r="B16329" s="1">
        <v>1.0</v>
      </c>
      <c r="C16329" s="1" t="s">
        <v>34333</v>
      </c>
      <c r="D16329" s="1" t="s">
        <v>34334</v>
      </c>
      <c r="E16329" s="1" t="s">
        <v>29</v>
      </c>
      <c r="F16329" s="1" t="s">
        <v>30</v>
      </c>
      <c r="G16329" s="1" t="str">
        <f>IFERROR(__xludf.DUMMYFUNCTION("GOOGLETRANSLATE(D16329,""fr"",""en"")"),"#VALUE!")</f>
        <v>#VALUE!</v>
      </c>
    </row>
    <row r="16330" ht="15.75" customHeight="1">
      <c r="A16330" s="1" t="s">
        <v>18110</v>
      </c>
      <c r="B16330" s="1">
        <v>1.0</v>
      </c>
      <c r="C16330" s="1" t="s">
        <v>34335</v>
      </c>
      <c r="D16330" s="1" t="s">
        <v>34336</v>
      </c>
      <c r="E16330" s="1" t="s">
        <v>10</v>
      </c>
      <c r="F16330" s="1" t="s">
        <v>11</v>
      </c>
      <c r="G16330" s="1" t="str">
        <f>IFERROR(__xludf.DUMMYFUNCTION("GOOGLETRANSLATE(D16330,""fr"",""en"")"),"#VALUE!")</f>
        <v>#VALUE!</v>
      </c>
    </row>
    <row r="16331" ht="15.75" customHeight="1">
      <c r="A16331" s="1" t="s">
        <v>1256</v>
      </c>
      <c r="B16331" s="1">
        <v>1.0</v>
      </c>
      <c r="C16331" s="1" t="s">
        <v>34337</v>
      </c>
      <c r="D16331" s="1" t="s">
        <v>34338</v>
      </c>
      <c r="E16331" s="1" t="s">
        <v>43</v>
      </c>
      <c r="F16331" s="1" t="s">
        <v>30</v>
      </c>
      <c r="G16331" s="1" t="str">
        <f>IFERROR(__xludf.DUMMYFUNCTION("GOOGLETRANSLATE(D16331,""fr"",""en"")"),"#VALUE!")</f>
        <v>#VALUE!</v>
      </c>
    </row>
    <row r="16332" ht="15.75" customHeight="1">
      <c r="A16332" s="1" t="s">
        <v>2854</v>
      </c>
      <c r="B16332" s="1">
        <v>1.0</v>
      </c>
      <c r="C16332" s="1" t="s">
        <v>34339</v>
      </c>
      <c r="D16332" s="1" t="s">
        <v>34340</v>
      </c>
      <c r="E16332" s="1" t="s">
        <v>10</v>
      </c>
      <c r="F16332" s="1" t="s">
        <v>11</v>
      </c>
      <c r="G16332" s="1" t="str">
        <f>IFERROR(__xludf.DUMMYFUNCTION("GOOGLETRANSLATE(D16332,""fr"",""en"")"),"#VALUE!")</f>
        <v>#VALUE!</v>
      </c>
    </row>
    <row r="16333" ht="15.75" customHeight="1">
      <c r="A16333" s="1" t="s">
        <v>6073</v>
      </c>
      <c r="B16333" s="1">
        <v>5.0</v>
      </c>
      <c r="C16333" s="1" t="s">
        <v>34341</v>
      </c>
      <c r="D16333" s="1" t="s">
        <v>34342</v>
      </c>
      <c r="E16333" s="1" t="s">
        <v>646</v>
      </c>
      <c r="F16333" s="1" t="s">
        <v>39</v>
      </c>
      <c r="G16333" s="1" t="str">
        <f>IFERROR(__xludf.DUMMYFUNCTION("GOOGLETRANSLATE(D16333,""fr"",""en"")"),"#VALUE!")</f>
        <v>#VALUE!</v>
      </c>
    </row>
    <row r="16334" ht="15.75" customHeight="1">
      <c r="A16334" s="1" t="s">
        <v>1198</v>
      </c>
      <c r="B16334" s="1">
        <v>4.0</v>
      </c>
      <c r="C16334" s="1" t="s">
        <v>34343</v>
      </c>
      <c r="D16334" s="1" t="s">
        <v>34344</v>
      </c>
      <c r="E16334" s="1" t="s">
        <v>169</v>
      </c>
      <c r="F16334" s="1" t="s">
        <v>11</v>
      </c>
      <c r="G16334" s="1" t="str">
        <f>IFERROR(__xludf.DUMMYFUNCTION("GOOGLETRANSLATE(D16334,""fr"",""en"")"),"#VALUE!")</f>
        <v>#VALUE!</v>
      </c>
    </row>
    <row r="16335" ht="15.75" customHeight="1">
      <c r="A16335" s="1" t="s">
        <v>4427</v>
      </c>
      <c r="B16335" s="1">
        <v>2.0</v>
      </c>
      <c r="C16335" s="1" t="s">
        <v>34345</v>
      </c>
      <c r="D16335" s="1" t="s">
        <v>34346</v>
      </c>
      <c r="E16335" s="1" t="s">
        <v>226</v>
      </c>
      <c r="F16335" s="1" t="s">
        <v>110</v>
      </c>
      <c r="G16335" s="1" t="str">
        <f>IFERROR(__xludf.DUMMYFUNCTION("GOOGLETRANSLATE(D16335,""fr"",""en"")"),"#VALUE!")</f>
        <v>#VALUE!</v>
      </c>
    </row>
    <row r="16336" ht="15.75" customHeight="1">
      <c r="A16336" s="1" t="s">
        <v>3528</v>
      </c>
      <c r="B16336" s="1">
        <v>2.0</v>
      </c>
      <c r="C16336" s="1" t="s">
        <v>34347</v>
      </c>
      <c r="D16336" s="1" t="s">
        <v>34348</v>
      </c>
      <c r="E16336" s="1" t="s">
        <v>10</v>
      </c>
      <c r="F16336" s="1" t="s">
        <v>11</v>
      </c>
      <c r="G16336" s="1" t="str">
        <f>IFERROR(__xludf.DUMMYFUNCTION("GOOGLETRANSLATE(D16336,""fr"",""en"")"),"#VALUE!")</f>
        <v>#VALUE!</v>
      </c>
    </row>
    <row r="16337" ht="15.75" customHeight="1">
      <c r="A16337" s="1" t="s">
        <v>4937</v>
      </c>
      <c r="B16337" s="1">
        <v>4.0</v>
      </c>
      <c r="C16337" s="1" t="s">
        <v>34349</v>
      </c>
      <c r="D16337" s="1" t="s">
        <v>34350</v>
      </c>
      <c r="E16337" s="1" t="s">
        <v>29</v>
      </c>
      <c r="F16337" s="1" t="s">
        <v>30</v>
      </c>
      <c r="G16337" s="1" t="str">
        <f>IFERROR(__xludf.DUMMYFUNCTION("GOOGLETRANSLATE(D16337,""fr"",""en"")"),"#VALUE!")</f>
        <v>#VALUE!</v>
      </c>
    </row>
    <row r="16338" ht="15.75" customHeight="1">
      <c r="A16338" s="1" t="s">
        <v>17660</v>
      </c>
      <c r="B16338" s="1">
        <v>4.0</v>
      </c>
      <c r="C16338" s="1" t="s">
        <v>34351</v>
      </c>
      <c r="D16338" s="1" t="s">
        <v>34352</v>
      </c>
      <c r="E16338" s="1" t="s">
        <v>29</v>
      </c>
      <c r="F16338" s="1" t="s">
        <v>30</v>
      </c>
      <c r="G16338" s="1" t="str">
        <f>IFERROR(__xludf.DUMMYFUNCTION("GOOGLETRANSLATE(D16338,""fr"",""en"")"),"#VALUE!")</f>
        <v>#VALUE!</v>
      </c>
    </row>
    <row r="16339" ht="15.75" customHeight="1">
      <c r="A16339" s="1" t="s">
        <v>1062</v>
      </c>
      <c r="B16339" s="1">
        <v>4.0</v>
      </c>
      <c r="C16339" s="1" t="s">
        <v>34353</v>
      </c>
      <c r="D16339" s="1" t="s">
        <v>34354</v>
      </c>
      <c r="E16339" s="1" t="s">
        <v>10</v>
      </c>
      <c r="F16339" s="1" t="s">
        <v>11</v>
      </c>
      <c r="G16339" s="1" t="str">
        <f>IFERROR(__xludf.DUMMYFUNCTION("GOOGLETRANSLATE(D16339,""fr"",""en"")"),"#VALUE!")</f>
        <v>#VALUE!</v>
      </c>
    </row>
    <row r="16340" ht="15.75" customHeight="1">
      <c r="A16340" s="1" t="s">
        <v>352</v>
      </c>
      <c r="B16340" s="1">
        <v>4.0</v>
      </c>
      <c r="C16340" s="1" t="s">
        <v>34355</v>
      </c>
      <c r="D16340" s="1" t="s">
        <v>34356</v>
      </c>
      <c r="E16340" s="1" t="s">
        <v>484</v>
      </c>
      <c r="F16340" s="1" t="s">
        <v>30</v>
      </c>
      <c r="G16340" s="1" t="str">
        <f>IFERROR(__xludf.DUMMYFUNCTION("GOOGLETRANSLATE(D16340,""fr"",""en"")"),"#VALUE!")</f>
        <v>#VALUE!</v>
      </c>
    </row>
    <row r="16341" ht="15.75" customHeight="1">
      <c r="A16341" s="1" t="s">
        <v>4625</v>
      </c>
      <c r="B16341" s="1">
        <v>4.0</v>
      </c>
      <c r="C16341" s="1" t="s">
        <v>34357</v>
      </c>
      <c r="D16341" s="1" t="s">
        <v>34358</v>
      </c>
      <c r="E16341" s="1" t="s">
        <v>65</v>
      </c>
      <c r="F16341" s="1" t="s">
        <v>66</v>
      </c>
      <c r="G16341" s="1" t="str">
        <f>IFERROR(__xludf.DUMMYFUNCTION("GOOGLETRANSLATE(D16341,""fr"",""en"")"),"#VALUE!")</f>
        <v>#VALUE!</v>
      </c>
    </row>
    <row r="16342" ht="15.75" customHeight="1">
      <c r="A16342" s="1" t="s">
        <v>1177</v>
      </c>
      <c r="B16342" s="1">
        <v>2.0</v>
      </c>
      <c r="C16342" s="1" t="s">
        <v>34359</v>
      </c>
      <c r="D16342" s="1" t="s">
        <v>34360</v>
      </c>
      <c r="E16342" s="1" t="s">
        <v>73</v>
      </c>
      <c r="F16342" s="1" t="s">
        <v>30</v>
      </c>
      <c r="G16342" s="1" t="str">
        <f>IFERROR(__xludf.DUMMYFUNCTION("GOOGLETRANSLATE(D16342,""fr"",""en"")"),"#VALUE!")</f>
        <v>#VALUE!</v>
      </c>
    </row>
    <row r="16343" ht="15.75" customHeight="1">
      <c r="A16343" s="1" t="s">
        <v>5333</v>
      </c>
      <c r="B16343" s="1">
        <v>4.0</v>
      </c>
      <c r="C16343" s="1" t="s">
        <v>34361</v>
      </c>
      <c r="D16343" s="1" t="s">
        <v>34362</v>
      </c>
      <c r="E16343" s="1" t="s">
        <v>10</v>
      </c>
      <c r="F16343" s="1" t="s">
        <v>11</v>
      </c>
      <c r="G16343" s="1" t="str">
        <f>IFERROR(__xludf.DUMMYFUNCTION("GOOGLETRANSLATE(D16343,""fr"",""en"")"),"#VALUE!")</f>
        <v>#VALUE!</v>
      </c>
    </row>
    <row r="16344" ht="15.75" customHeight="1">
      <c r="A16344" s="1" t="s">
        <v>6238</v>
      </c>
      <c r="B16344" s="1">
        <v>2.0</v>
      </c>
      <c r="C16344" s="1" t="s">
        <v>34363</v>
      </c>
      <c r="D16344" s="1" t="s">
        <v>34364</v>
      </c>
      <c r="E16344" s="1" t="s">
        <v>21</v>
      </c>
      <c r="F16344" s="1" t="s">
        <v>11</v>
      </c>
      <c r="G16344" s="1" t="str">
        <f>IFERROR(__xludf.DUMMYFUNCTION("GOOGLETRANSLATE(D16344,""fr"",""en"")"),"#VALUE!")</f>
        <v>#VALUE!</v>
      </c>
    </row>
    <row r="16345" ht="15.75" customHeight="1">
      <c r="A16345" s="1" t="s">
        <v>15</v>
      </c>
      <c r="B16345" s="1">
        <v>5.0</v>
      </c>
      <c r="C16345" s="1" t="s">
        <v>34365</v>
      </c>
      <c r="D16345" s="1" t="s">
        <v>34366</v>
      </c>
      <c r="E16345" s="1" t="s">
        <v>21</v>
      </c>
      <c r="F16345" s="1" t="s">
        <v>11</v>
      </c>
      <c r="G16345" s="1" t="str">
        <f>IFERROR(__xludf.DUMMYFUNCTION("GOOGLETRANSLATE(D16345,""fr"",""en"")"),"Simple and practic. Everything is done by phone and acceptable prices. Unfortunately it was that I could not take advantage of the reference bonus for a friend. I was only told once the payment made.")</f>
        <v>Simple and practic. Everything is done by phone and acceptable prices. Unfortunately it was that I could not take advantage of the reference bonus for a friend. I was only told once the payment made.</v>
      </c>
    </row>
    <row r="16346" ht="15.75" customHeight="1">
      <c r="A16346" s="1" t="s">
        <v>1429</v>
      </c>
      <c r="B16346" s="1">
        <v>3.0</v>
      </c>
      <c r="C16346" s="1" t="s">
        <v>34367</v>
      </c>
      <c r="D16346" s="1" t="s">
        <v>34368</v>
      </c>
      <c r="E16346" s="1" t="s">
        <v>10</v>
      </c>
      <c r="F16346" s="1" t="s">
        <v>11</v>
      </c>
      <c r="G16346" s="1" t="str">
        <f>IFERROR(__xludf.DUMMYFUNCTION("GOOGLETRANSLATE(D16346,""fr"",""en"")"),"#VALUE!")</f>
        <v>#VALUE!</v>
      </c>
    </row>
    <row r="16347" ht="15.75" customHeight="1">
      <c r="A16347" s="1" t="s">
        <v>744</v>
      </c>
      <c r="B16347" s="1">
        <v>1.0</v>
      </c>
      <c r="C16347" s="1" t="s">
        <v>34369</v>
      </c>
      <c r="D16347" s="1" t="s">
        <v>34370</v>
      </c>
      <c r="E16347" s="1" t="s">
        <v>10</v>
      </c>
      <c r="F16347" s="1" t="s">
        <v>11</v>
      </c>
      <c r="G16347" s="1" t="str">
        <f>IFERROR(__xludf.DUMMYFUNCTION("GOOGLETRANSLATE(D16347,""fr"",""en"")"),"#VALUE!")</f>
        <v>#VALUE!</v>
      </c>
    </row>
    <row r="16348" ht="15.75" customHeight="1">
      <c r="A16348" s="1" t="s">
        <v>6440</v>
      </c>
      <c r="B16348" s="1">
        <v>1.0</v>
      </c>
      <c r="C16348" s="1" t="s">
        <v>34371</v>
      </c>
      <c r="D16348" s="1" t="s">
        <v>34372</v>
      </c>
      <c r="E16348" s="1" t="s">
        <v>273</v>
      </c>
      <c r="F16348" s="1" t="s">
        <v>118</v>
      </c>
      <c r="G16348" s="1" t="str">
        <f>IFERROR(__xludf.DUMMYFUNCTION("GOOGLETRANSLATE(D16348,""fr"",""en"")"),"#VALUE!")</f>
        <v>#VALUE!</v>
      </c>
    </row>
    <row r="16349" ht="15.75" customHeight="1">
      <c r="A16349" s="1" t="s">
        <v>433</v>
      </c>
      <c r="B16349" s="1">
        <v>5.0</v>
      </c>
      <c r="C16349" s="1" t="s">
        <v>34373</v>
      </c>
      <c r="D16349" s="1" t="s">
        <v>34374</v>
      </c>
      <c r="E16349" s="1" t="s">
        <v>29</v>
      </c>
      <c r="F16349" s="1" t="s">
        <v>30</v>
      </c>
      <c r="G16349" s="1" t="str">
        <f>IFERROR(__xludf.DUMMYFUNCTION("GOOGLETRANSLATE(D16349,""fr"",""en"")"),"#VALUE!")</f>
        <v>#VALUE!</v>
      </c>
    </row>
    <row r="16350" ht="15.75" customHeight="1">
      <c r="A16350" s="1" t="s">
        <v>988</v>
      </c>
      <c r="B16350" s="1">
        <v>4.0</v>
      </c>
      <c r="C16350" s="1" t="s">
        <v>34375</v>
      </c>
      <c r="D16350" s="1" t="s">
        <v>34376</v>
      </c>
      <c r="E16350" s="1" t="s">
        <v>10</v>
      </c>
      <c r="F16350" s="1" t="s">
        <v>11</v>
      </c>
      <c r="G16350" s="1" t="str">
        <f>IFERROR(__xludf.DUMMYFUNCTION("GOOGLETRANSLATE(D16350,""fr"",""en"")"),"#VALUE!")</f>
        <v>#VALUE!</v>
      </c>
    </row>
    <row r="16351" ht="15.75" customHeight="1">
      <c r="A16351" s="1" t="s">
        <v>2914</v>
      </c>
      <c r="B16351" s="1">
        <v>2.0</v>
      </c>
      <c r="C16351" s="1" t="s">
        <v>34377</v>
      </c>
      <c r="D16351" s="1" t="s">
        <v>34378</v>
      </c>
      <c r="E16351" s="1" t="s">
        <v>109</v>
      </c>
      <c r="F16351" s="1" t="s">
        <v>11</v>
      </c>
      <c r="G16351" s="1" t="str">
        <f>IFERROR(__xludf.DUMMYFUNCTION("GOOGLETRANSLATE(D16351,""fr"",""en"")"),"#VALUE!")</f>
        <v>#VALUE!</v>
      </c>
    </row>
    <row r="16352" ht="15.75" customHeight="1">
      <c r="A16352" s="1" t="s">
        <v>3859</v>
      </c>
      <c r="B16352" s="1">
        <v>1.0</v>
      </c>
      <c r="C16352" s="1" t="s">
        <v>34379</v>
      </c>
      <c r="D16352" s="1" t="s">
        <v>34380</v>
      </c>
      <c r="E16352" s="1" t="s">
        <v>125</v>
      </c>
      <c r="F16352" s="1" t="s">
        <v>66</v>
      </c>
      <c r="G16352" s="1" t="str">
        <f>IFERROR(__xludf.DUMMYFUNCTION("GOOGLETRANSLATE(D16352,""fr"",""en"")"),"#VALUE!")</f>
        <v>#VALUE!</v>
      </c>
    </row>
    <row r="16353" ht="15.75" customHeight="1">
      <c r="A16353" s="1" t="s">
        <v>3727</v>
      </c>
      <c r="B16353" s="1">
        <v>1.0</v>
      </c>
      <c r="C16353" s="1" t="s">
        <v>34381</v>
      </c>
      <c r="D16353" s="1" t="s">
        <v>34382</v>
      </c>
      <c r="E16353" s="1" t="s">
        <v>125</v>
      </c>
      <c r="F16353" s="1" t="s">
        <v>11</v>
      </c>
      <c r="G16353" s="1" t="str">
        <f>IFERROR(__xludf.DUMMYFUNCTION("GOOGLETRANSLATE(D16353,""fr"",""en"")"),"#VALUE!")</f>
        <v>#VALUE!</v>
      </c>
    </row>
    <row r="16354" ht="15.75" customHeight="1">
      <c r="A16354" s="1" t="s">
        <v>905</v>
      </c>
      <c r="B16354" s="1">
        <v>5.0</v>
      </c>
      <c r="C16354" s="1" t="s">
        <v>34383</v>
      </c>
      <c r="D16354" s="1" t="s">
        <v>34384</v>
      </c>
      <c r="E16354" s="1" t="s">
        <v>21</v>
      </c>
      <c r="F16354" s="1" t="s">
        <v>11</v>
      </c>
      <c r="G16354" s="1" t="str">
        <f>IFERROR(__xludf.DUMMYFUNCTION("GOOGLETRANSLATE(D16354,""fr"",""en"")"),"#VALUE!")</f>
        <v>#VALUE!</v>
      </c>
    </row>
    <row r="16355" ht="15.75" customHeight="1">
      <c r="A16355" s="1" t="s">
        <v>23926</v>
      </c>
      <c r="B16355" s="1">
        <v>1.0</v>
      </c>
      <c r="C16355" s="1" t="s">
        <v>34385</v>
      </c>
      <c r="D16355" s="1" t="s">
        <v>34386</v>
      </c>
      <c r="E16355" s="1" t="s">
        <v>296</v>
      </c>
      <c r="F16355" s="1" t="s">
        <v>66</v>
      </c>
      <c r="G16355" s="1" t="str">
        <f>IFERROR(__xludf.DUMMYFUNCTION("GOOGLETRANSLATE(D16355,""fr"",""en"")"),"#VALUE!")</f>
        <v>#VALUE!</v>
      </c>
    </row>
    <row r="16356" ht="15.75" customHeight="1">
      <c r="A16356" s="1" t="s">
        <v>239</v>
      </c>
      <c r="B16356" s="1">
        <v>1.0</v>
      </c>
      <c r="C16356" s="1" t="s">
        <v>34387</v>
      </c>
      <c r="D16356" s="1" t="s">
        <v>34388</v>
      </c>
      <c r="E16356" s="1" t="s">
        <v>230</v>
      </c>
      <c r="F16356" s="1" t="s">
        <v>48</v>
      </c>
      <c r="G16356" s="1" t="str">
        <f>IFERROR(__xludf.DUMMYFUNCTION("GOOGLETRANSLATE(D16356,""fr"",""en"")"),"#VALUE!")</f>
        <v>#VALUE!</v>
      </c>
    </row>
    <row r="16357" ht="15.75" customHeight="1">
      <c r="A16357" s="1" t="s">
        <v>34389</v>
      </c>
      <c r="B16357" s="1">
        <v>2.0</v>
      </c>
      <c r="C16357" s="1" t="s">
        <v>34390</v>
      </c>
      <c r="D16357" s="1" t="s">
        <v>34391</v>
      </c>
      <c r="E16357" s="1" t="s">
        <v>109</v>
      </c>
      <c r="F16357" s="1" t="s">
        <v>110</v>
      </c>
      <c r="G16357" s="1" t="str">
        <f>IFERROR(__xludf.DUMMYFUNCTION("GOOGLETRANSLATE(D16357,""fr"",""en"")"),"#VALUE!")</f>
        <v>#VALUE!</v>
      </c>
    </row>
    <row r="16358" ht="15.75" customHeight="1">
      <c r="A16358" s="1" t="s">
        <v>643</v>
      </c>
      <c r="B16358" s="1">
        <v>4.0</v>
      </c>
      <c r="C16358" s="1" t="s">
        <v>34392</v>
      </c>
      <c r="D16358" s="1" t="s">
        <v>34393</v>
      </c>
      <c r="E16358" s="1" t="s">
        <v>10</v>
      </c>
      <c r="F16358" s="1" t="s">
        <v>11</v>
      </c>
      <c r="G16358" s="1" t="str">
        <f>IFERROR(__xludf.DUMMYFUNCTION("GOOGLETRANSLATE(D16358,""fr"",""en"")"),"#VALUE!")</f>
        <v>#VALUE!</v>
      </c>
    </row>
    <row r="16359" ht="15.75" customHeight="1">
      <c r="A16359" s="1" t="s">
        <v>798</v>
      </c>
      <c r="B16359" s="1">
        <v>4.0</v>
      </c>
      <c r="C16359" s="1" t="s">
        <v>34394</v>
      </c>
      <c r="D16359" s="1" t="s">
        <v>34395</v>
      </c>
      <c r="E16359" s="1" t="s">
        <v>21</v>
      </c>
      <c r="F16359" s="1" t="s">
        <v>11</v>
      </c>
      <c r="G16359" s="1" t="str">
        <f>IFERROR(__xludf.DUMMYFUNCTION("GOOGLETRANSLATE(D16359,""fr"",""en"")"),"#VALUE!")</f>
        <v>#VALUE!</v>
      </c>
    </row>
    <row r="16360" ht="15.75" customHeight="1">
      <c r="A16360" s="1" t="s">
        <v>166</v>
      </c>
      <c r="B16360" s="1">
        <v>5.0</v>
      </c>
      <c r="C16360" s="1" t="s">
        <v>34396</v>
      </c>
      <c r="D16360" s="1" t="s">
        <v>34397</v>
      </c>
      <c r="E16360" s="1" t="s">
        <v>21</v>
      </c>
      <c r="F16360" s="1" t="s">
        <v>11</v>
      </c>
      <c r="G16360" s="1" t="str">
        <f>IFERROR(__xludf.DUMMYFUNCTION("GOOGLETRANSLATE(D16360,""fr"",""en"")"),"#VALUE!")</f>
        <v>#VALUE!</v>
      </c>
    </row>
    <row r="16361" ht="15.75" customHeight="1">
      <c r="A16361" s="1" t="s">
        <v>2417</v>
      </c>
      <c r="B16361" s="1">
        <v>3.0</v>
      </c>
      <c r="C16361" s="1" t="s">
        <v>34398</v>
      </c>
      <c r="D16361" s="1" t="s">
        <v>34399</v>
      </c>
      <c r="E16361" s="1" t="s">
        <v>10</v>
      </c>
      <c r="F16361" s="1" t="s">
        <v>11</v>
      </c>
      <c r="G16361" s="1" t="str">
        <f>IFERROR(__xludf.DUMMYFUNCTION("GOOGLETRANSLATE(D16361,""fr"",""en"")"),"#VALUE!")</f>
        <v>#VALUE!</v>
      </c>
    </row>
    <row r="16362" ht="15.75" customHeight="1">
      <c r="A16362" s="1" t="s">
        <v>3868</v>
      </c>
      <c r="B16362" s="1">
        <v>5.0</v>
      </c>
      <c r="C16362" s="1" t="s">
        <v>34400</v>
      </c>
      <c r="D16362" s="1" t="s">
        <v>34401</v>
      </c>
      <c r="E16362" s="1" t="s">
        <v>21</v>
      </c>
      <c r="F16362" s="1" t="s">
        <v>11</v>
      </c>
      <c r="G16362" s="1" t="str">
        <f>IFERROR(__xludf.DUMMYFUNCTION("GOOGLETRANSLATE(D16362,""fr"",""en"")"),"Simplicity, efficiency and responsiveness are real in this insurer with very interesting prices so that the customer is completely satisfied
Thank you to the Olivier Assurance for your excellent services.")</f>
        <v>Simplicity, efficiency and responsiveness are real in this insurer with very interesting prices so that the customer is completely satisfied
Thank you to the Olivier Assurance for your excellent services.</v>
      </c>
    </row>
    <row r="16363" ht="15.75" customHeight="1">
      <c r="A16363" s="1" t="s">
        <v>3132</v>
      </c>
      <c r="B16363" s="1">
        <v>4.0</v>
      </c>
      <c r="C16363" s="1" t="s">
        <v>34402</v>
      </c>
      <c r="D16363" s="1" t="s">
        <v>34403</v>
      </c>
      <c r="E16363" s="1" t="s">
        <v>10</v>
      </c>
      <c r="F16363" s="1" t="s">
        <v>11</v>
      </c>
      <c r="G16363" s="1" t="str">
        <f>IFERROR(__xludf.DUMMYFUNCTION("GOOGLETRANSLATE(D16363,""fr"",""en"")"),"#VALUE!")</f>
        <v>#VALUE!</v>
      </c>
    </row>
    <row r="16364" ht="15.75" customHeight="1">
      <c r="A16364" s="1" t="s">
        <v>2114</v>
      </c>
      <c r="B16364" s="1">
        <v>2.0</v>
      </c>
      <c r="C16364" s="1" t="s">
        <v>34404</v>
      </c>
      <c r="D16364" s="1" t="s">
        <v>34405</v>
      </c>
      <c r="E16364" s="1" t="s">
        <v>125</v>
      </c>
      <c r="F16364" s="1" t="s">
        <v>110</v>
      </c>
      <c r="G16364" s="1" t="str">
        <f>IFERROR(__xludf.DUMMYFUNCTION("GOOGLETRANSLATE(D16364,""fr"",""en"")"),"#VALUE!")</f>
        <v>#VALUE!</v>
      </c>
    </row>
    <row r="16365" ht="15.75" customHeight="1">
      <c r="A16365" s="1" t="s">
        <v>1248</v>
      </c>
      <c r="B16365" s="1">
        <v>4.0</v>
      </c>
      <c r="C16365" s="1" t="s">
        <v>34406</v>
      </c>
      <c r="D16365" s="1" t="s">
        <v>34407</v>
      </c>
      <c r="E16365" s="1" t="s">
        <v>65</v>
      </c>
      <c r="F16365" s="1" t="s">
        <v>66</v>
      </c>
      <c r="G16365" s="1" t="str">
        <f>IFERROR(__xludf.DUMMYFUNCTION("GOOGLETRANSLATE(D16365,""fr"",""en"")"),"#VALUE!")</f>
        <v>#VALUE!</v>
      </c>
    </row>
    <row r="16366" ht="15.75" customHeight="1">
      <c r="A16366" s="1" t="s">
        <v>643</v>
      </c>
      <c r="B16366" s="1">
        <v>5.0</v>
      </c>
      <c r="C16366" s="1" t="s">
        <v>34408</v>
      </c>
      <c r="D16366" s="1" t="s">
        <v>34409</v>
      </c>
      <c r="E16366" s="1" t="s">
        <v>65</v>
      </c>
      <c r="F16366" s="1" t="s">
        <v>66</v>
      </c>
      <c r="G16366" s="1" t="str">
        <f>IFERROR(__xludf.DUMMYFUNCTION("GOOGLETRANSLATE(D16366,""fr"",""en"")"),"#VALUE!")</f>
        <v>#VALUE!</v>
      </c>
    </row>
    <row r="16367" ht="15.75" customHeight="1">
      <c r="A16367" s="1" t="s">
        <v>2109</v>
      </c>
      <c r="B16367" s="1">
        <v>5.0</v>
      </c>
      <c r="C16367" s="1" t="s">
        <v>34410</v>
      </c>
      <c r="D16367" s="1" t="s">
        <v>34411</v>
      </c>
      <c r="E16367" s="1" t="s">
        <v>21</v>
      </c>
      <c r="F16367" s="1" t="s">
        <v>11</v>
      </c>
      <c r="G16367" s="1" t="str">
        <f>IFERROR(__xludf.DUMMYFUNCTION("GOOGLETRANSLATE(D16367,""fr"",""en"")"),"#VALUE!")</f>
        <v>#VALUE!</v>
      </c>
    </row>
    <row r="16368" ht="15.75" customHeight="1">
      <c r="A16368" s="1" t="s">
        <v>4883</v>
      </c>
      <c r="B16368" s="1">
        <v>3.0</v>
      </c>
      <c r="C16368" s="1" t="s">
        <v>34412</v>
      </c>
      <c r="D16368" s="1" t="s">
        <v>34413</v>
      </c>
      <c r="E16368" s="1" t="s">
        <v>169</v>
      </c>
      <c r="F16368" s="1" t="s">
        <v>11</v>
      </c>
      <c r="G16368" s="1" t="str">
        <f>IFERROR(__xludf.DUMMYFUNCTION("GOOGLETRANSLATE(D16368,""fr"",""en"")"),"#VALUE!")</f>
        <v>#VALUE!</v>
      </c>
    </row>
    <row r="16369" ht="15.75" customHeight="1">
      <c r="A16369" s="1" t="s">
        <v>3813</v>
      </c>
      <c r="B16369" s="1">
        <v>2.0</v>
      </c>
      <c r="C16369" s="1" t="s">
        <v>34414</v>
      </c>
      <c r="D16369" s="1" t="s">
        <v>34415</v>
      </c>
      <c r="E16369" s="1" t="s">
        <v>169</v>
      </c>
      <c r="F16369" s="1" t="s">
        <v>11</v>
      </c>
      <c r="G16369" s="1" t="str">
        <f>IFERROR(__xludf.DUMMYFUNCTION("GOOGLETRANSLATE(D16369,""fr"",""en"")"),"#VALUE!")</f>
        <v>#VALUE!</v>
      </c>
    </row>
    <row r="16370" ht="15.75" customHeight="1">
      <c r="A16370" s="1" t="s">
        <v>1498</v>
      </c>
      <c r="B16370" s="1">
        <v>4.0</v>
      </c>
      <c r="C16370" s="1" t="s">
        <v>34416</v>
      </c>
      <c r="D16370" s="1" t="s">
        <v>34417</v>
      </c>
      <c r="E16370" s="1" t="s">
        <v>21</v>
      </c>
      <c r="F16370" s="1" t="s">
        <v>11</v>
      </c>
      <c r="G16370" s="1" t="str">
        <f>IFERROR(__xludf.DUMMYFUNCTION("GOOGLETRANSLATE(D16370,""fr"",""en"")"),"#VALUE!")</f>
        <v>#VALUE!</v>
      </c>
    </row>
    <row r="16371" ht="15.75" customHeight="1">
      <c r="A16371" s="1" t="s">
        <v>643</v>
      </c>
      <c r="B16371" s="1">
        <v>4.0</v>
      </c>
      <c r="C16371" s="1" t="s">
        <v>34418</v>
      </c>
      <c r="D16371" s="1" t="s">
        <v>34419</v>
      </c>
      <c r="E16371" s="1" t="s">
        <v>10</v>
      </c>
      <c r="F16371" s="1" t="s">
        <v>11</v>
      </c>
      <c r="G16371" s="1" t="str">
        <f>IFERROR(__xludf.DUMMYFUNCTION("GOOGLETRANSLATE(D16371,""fr"",""en"")"),"#VALUE!")</f>
        <v>#VALUE!</v>
      </c>
    </row>
    <row r="16372" ht="15.75" customHeight="1">
      <c r="A16372" s="1" t="s">
        <v>26535</v>
      </c>
      <c r="B16372" s="1">
        <v>3.0</v>
      </c>
      <c r="C16372" s="1" t="s">
        <v>34420</v>
      </c>
      <c r="D16372" s="1" t="s">
        <v>34421</v>
      </c>
      <c r="E16372" s="1" t="s">
        <v>52</v>
      </c>
      <c r="F16372" s="1" t="s">
        <v>48</v>
      </c>
      <c r="G16372" s="1" t="str">
        <f>IFERROR(__xludf.DUMMYFUNCTION("GOOGLETRANSLATE(D16372,""fr"",""en"")"),"#VALUE!")</f>
        <v>#VALUE!</v>
      </c>
    </row>
    <row r="16373" ht="15.75" customHeight="1">
      <c r="A16373" s="1" t="s">
        <v>2712</v>
      </c>
      <c r="B16373" s="1">
        <v>1.0</v>
      </c>
      <c r="C16373" s="1" t="s">
        <v>34422</v>
      </c>
      <c r="D16373" s="1" t="s">
        <v>34423</v>
      </c>
      <c r="E16373" s="1" t="s">
        <v>34</v>
      </c>
      <c r="F16373" s="1" t="s">
        <v>30</v>
      </c>
      <c r="G16373" s="1" t="str">
        <f>IFERROR(__xludf.DUMMYFUNCTION("GOOGLETRANSLATE(D16373,""fr"",""en"")"),"#VALUE!")</f>
        <v>#VALUE!</v>
      </c>
    </row>
    <row r="16374" ht="15.75" customHeight="1">
      <c r="A16374" s="1" t="s">
        <v>2937</v>
      </c>
      <c r="B16374" s="1">
        <v>3.0</v>
      </c>
      <c r="C16374" s="1" t="s">
        <v>34424</v>
      </c>
      <c r="D16374" s="1" t="s">
        <v>34425</v>
      </c>
      <c r="E16374" s="1" t="s">
        <v>10</v>
      </c>
      <c r="F16374" s="1" t="s">
        <v>11</v>
      </c>
      <c r="G16374" s="1" t="str">
        <f>IFERROR(__xludf.DUMMYFUNCTION("GOOGLETRANSLATE(D16374,""fr"",""en"")"),"#VALUE!")</f>
        <v>#VALUE!</v>
      </c>
    </row>
    <row r="16375" ht="15.75" customHeight="1">
      <c r="A16375" s="1" t="s">
        <v>689</v>
      </c>
      <c r="B16375" s="1">
        <v>4.0</v>
      </c>
      <c r="C16375" s="1" t="s">
        <v>34426</v>
      </c>
      <c r="D16375" s="1" t="s">
        <v>34427</v>
      </c>
      <c r="E16375" s="1" t="s">
        <v>125</v>
      </c>
      <c r="F16375" s="1" t="s">
        <v>11</v>
      </c>
      <c r="G16375" s="1" t="str">
        <f>IFERROR(__xludf.DUMMYFUNCTION("GOOGLETRANSLATE(D16375,""fr"",""en"")"),"#VALUE!")</f>
        <v>#VALUE!</v>
      </c>
    </row>
    <row r="16376" ht="15.75" customHeight="1">
      <c r="A16376" s="1" t="s">
        <v>3038</v>
      </c>
      <c r="B16376" s="1">
        <v>2.0</v>
      </c>
      <c r="C16376" s="1" t="s">
        <v>34428</v>
      </c>
      <c r="D16376" s="1" t="s">
        <v>34429</v>
      </c>
      <c r="E16376" s="1" t="s">
        <v>355</v>
      </c>
      <c r="F16376" s="1" t="s">
        <v>110</v>
      </c>
      <c r="G16376" s="1" t="str">
        <f>IFERROR(__xludf.DUMMYFUNCTION("GOOGLETRANSLATE(D16376,""fr"",""en"")"),"#VALUE!")</f>
        <v>#VALUE!</v>
      </c>
    </row>
    <row r="16377" ht="15.75" customHeight="1">
      <c r="A16377" s="1" t="s">
        <v>6739</v>
      </c>
      <c r="B16377" s="1">
        <v>1.0</v>
      </c>
      <c r="C16377" s="1" t="s">
        <v>34430</v>
      </c>
      <c r="D16377" s="1" t="s">
        <v>34431</v>
      </c>
      <c r="E16377" s="1" t="s">
        <v>296</v>
      </c>
      <c r="F16377" s="1" t="s">
        <v>110</v>
      </c>
      <c r="G16377" s="1" t="str">
        <f>IFERROR(__xludf.DUMMYFUNCTION("GOOGLETRANSLATE(D16377,""fr"",""en"")"),"#VALUE!")</f>
        <v>#VALUE!</v>
      </c>
    </row>
    <row r="16378" ht="15.75" customHeight="1">
      <c r="A16378" s="1" t="s">
        <v>2237</v>
      </c>
      <c r="B16378" s="1">
        <v>3.0</v>
      </c>
      <c r="C16378" s="1" t="s">
        <v>34432</v>
      </c>
      <c r="D16378" s="1" t="s">
        <v>34433</v>
      </c>
      <c r="E16378" s="1" t="s">
        <v>10</v>
      </c>
      <c r="F16378" s="1" t="s">
        <v>11</v>
      </c>
      <c r="G16378" s="1" t="str">
        <f>IFERROR(__xludf.DUMMYFUNCTION("GOOGLETRANSLATE(D16378,""fr"",""en"")"),"#VALUE!")</f>
        <v>#VALUE!</v>
      </c>
    </row>
    <row r="16379" ht="15.75" customHeight="1">
      <c r="A16379" s="1" t="s">
        <v>1552</v>
      </c>
      <c r="B16379" s="1">
        <v>1.0</v>
      </c>
      <c r="C16379" s="1" t="s">
        <v>34434</v>
      </c>
      <c r="D16379" s="1" t="s">
        <v>34435</v>
      </c>
      <c r="E16379" s="1" t="s">
        <v>25</v>
      </c>
      <c r="F16379" s="1" t="s">
        <v>11</v>
      </c>
      <c r="G16379" s="1" t="str">
        <f>IFERROR(__xludf.DUMMYFUNCTION("GOOGLETRANSLATE(D16379,""fr"",""en"")"),"#VALUE!")</f>
        <v>#VALUE!</v>
      </c>
    </row>
    <row r="16380" ht="15.75" customHeight="1">
      <c r="A16380" s="1" t="s">
        <v>2250</v>
      </c>
      <c r="B16380" s="1">
        <v>4.0</v>
      </c>
      <c r="C16380" s="1" t="s">
        <v>34436</v>
      </c>
      <c r="D16380" s="1" t="s">
        <v>34437</v>
      </c>
      <c r="E16380" s="1" t="s">
        <v>21</v>
      </c>
      <c r="F16380" s="1" t="s">
        <v>11</v>
      </c>
      <c r="G16380" s="1" t="str">
        <f>IFERROR(__xludf.DUMMYFUNCTION("GOOGLETRANSLATE(D16380,""fr"",""en"")"),"#VALUE!")</f>
        <v>#VALUE!</v>
      </c>
    </row>
    <row r="16381" ht="15.75" customHeight="1">
      <c r="A16381" s="1" t="s">
        <v>31239</v>
      </c>
      <c r="B16381" s="1">
        <v>1.0</v>
      </c>
      <c r="C16381" s="1" t="s">
        <v>34438</v>
      </c>
      <c r="D16381" s="1" t="s">
        <v>34439</v>
      </c>
      <c r="E16381" s="1" t="s">
        <v>169</v>
      </c>
      <c r="F16381" s="1" t="s">
        <v>11</v>
      </c>
      <c r="G16381" s="1" t="str">
        <f>IFERROR(__xludf.DUMMYFUNCTION("GOOGLETRANSLATE(D16381,""fr"",""en"")"),"#VALUE!")</f>
        <v>#VALUE!</v>
      </c>
    </row>
    <row r="16382" ht="15.75" customHeight="1">
      <c r="A16382" s="1" t="s">
        <v>1180</v>
      </c>
      <c r="B16382" s="1">
        <v>3.0</v>
      </c>
      <c r="C16382" s="1" t="s">
        <v>34440</v>
      </c>
      <c r="D16382" s="1" t="s">
        <v>34441</v>
      </c>
      <c r="E16382" s="1" t="s">
        <v>10</v>
      </c>
      <c r="F16382" s="1" t="s">
        <v>11</v>
      </c>
      <c r="G16382" s="1" t="str">
        <f>IFERROR(__xludf.DUMMYFUNCTION("GOOGLETRANSLATE(D16382,""fr"",""en"")"),"#VALUE!")</f>
        <v>#VALUE!</v>
      </c>
    </row>
    <row r="16383" ht="15.75" customHeight="1">
      <c r="A16383" s="1" t="s">
        <v>1135</v>
      </c>
      <c r="B16383" s="1">
        <v>4.0</v>
      </c>
      <c r="C16383" s="1" t="s">
        <v>34442</v>
      </c>
      <c r="D16383" s="1" t="s">
        <v>34443</v>
      </c>
      <c r="E16383" s="1" t="s">
        <v>169</v>
      </c>
      <c r="F16383" s="1" t="s">
        <v>11</v>
      </c>
      <c r="G16383" s="1" t="str">
        <f>IFERROR(__xludf.DUMMYFUNCTION("GOOGLETRANSLATE(D16383,""fr"",""en"")"),"#VALUE!")</f>
        <v>#VALUE!</v>
      </c>
    </row>
    <row r="16384" ht="15.75" customHeight="1">
      <c r="A16384" s="1" t="s">
        <v>988</v>
      </c>
      <c r="B16384" s="1">
        <v>5.0</v>
      </c>
      <c r="C16384" s="1" t="s">
        <v>34444</v>
      </c>
      <c r="D16384" s="1" t="s">
        <v>34445</v>
      </c>
      <c r="E16384" s="1" t="s">
        <v>10</v>
      </c>
      <c r="F16384" s="1" t="s">
        <v>11</v>
      </c>
      <c r="G16384" s="1" t="str">
        <f>IFERROR(__xludf.DUMMYFUNCTION("GOOGLETRANSLATE(D16384,""fr"",""en"")"),"#VALUE!")</f>
        <v>#VALUE!</v>
      </c>
    </row>
    <row r="16385" ht="15.75" customHeight="1">
      <c r="A16385" s="1" t="s">
        <v>138</v>
      </c>
      <c r="B16385" s="1">
        <v>4.0</v>
      </c>
      <c r="C16385" s="1" t="s">
        <v>34446</v>
      </c>
      <c r="D16385" s="1" t="s">
        <v>34447</v>
      </c>
      <c r="E16385" s="1" t="s">
        <v>21</v>
      </c>
      <c r="F16385" s="1" t="s">
        <v>11</v>
      </c>
      <c r="G16385" s="1" t="str">
        <f>IFERROR(__xludf.DUMMYFUNCTION("GOOGLETRANSLATE(D16385,""fr"",""en"")"),"#VALUE!")</f>
        <v>#VALUE!</v>
      </c>
    </row>
    <row r="16386" ht="15.75" customHeight="1">
      <c r="A16386" s="1" t="s">
        <v>4100</v>
      </c>
      <c r="B16386" s="1">
        <v>1.0</v>
      </c>
      <c r="C16386" s="1" t="s">
        <v>34448</v>
      </c>
      <c r="D16386" s="1" t="s">
        <v>34449</v>
      </c>
      <c r="E16386" s="1" t="s">
        <v>273</v>
      </c>
      <c r="F16386" s="1" t="s">
        <v>11</v>
      </c>
      <c r="G16386" s="1" t="str">
        <f>IFERROR(__xludf.DUMMYFUNCTION("GOOGLETRANSLATE(D16386,""fr"",""en"")"),"#VALUE!")</f>
        <v>#VALUE!</v>
      </c>
    </row>
    <row r="16387" ht="15.75" customHeight="1">
      <c r="A16387" s="1" t="s">
        <v>10257</v>
      </c>
      <c r="B16387" s="1">
        <v>1.0</v>
      </c>
      <c r="C16387" s="1" t="s">
        <v>34450</v>
      </c>
      <c r="D16387" s="1" t="s">
        <v>34451</v>
      </c>
      <c r="E16387" s="1" t="s">
        <v>25</v>
      </c>
      <c r="F16387" s="1" t="s">
        <v>11</v>
      </c>
      <c r="G16387" s="1" t="str">
        <f>IFERROR(__xludf.DUMMYFUNCTION("GOOGLETRANSLATE(D16387,""fr"",""en"")"),"#VALUE!")</f>
        <v>#VALUE!</v>
      </c>
    </row>
    <row r="16388" ht="15.75" customHeight="1">
      <c r="A16388" s="1" t="s">
        <v>332</v>
      </c>
      <c r="B16388" s="1">
        <v>1.0</v>
      </c>
      <c r="C16388" s="1" t="s">
        <v>34452</v>
      </c>
      <c r="D16388" s="1" t="s">
        <v>34453</v>
      </c>
      <c r="E16388" s="1" t="s">
        <v>373</v>
      </c>
      <c r="F16388" s="1" t="s">
        <v>118</v>
      </c>
      <c r="G16388" s="1" t="str">
        <f>IFERROR(__xludf.DUMMYFUNCTION("GOOGLETRANSLATE(D16388,""fr"",""en"")"),"#VALUE!")</f>
        <v>#VALUE!</v>
      </c>
    </row>
    <row r="16389" ht="15.75" customHeight="1">
      <c r="A16389" s="1" t="s">
        <v>77</v>
      </c>
      <c r="B16389" s="1">
        <v>3.0</v>
      </c>
      <c r="C16389" s="1" t="s">
        <v>34454</v>
      </c>
      <c r="D16389" s="1" t="s">
        <v>34455</v>
      </c>
      <c r="E16389" s="1" t="s">
        <v>21</v>
      </c>
      <c r="F16389" s="1" t="s">
        <v>11</v>
      </c>
      <c r="G16389" s="1" t="str">
        <f>IFERROR(__xludf.DUMMYFUNCTION("GOOGLETRANSLATE(D16389,""fr"",""en"")"),"#VALUE!")</f>
        <v>#VALUE!</v>
      </c>
    </row>
    <row r="16390" ht="15.75" customHeight="1">
      <c r="A16390" s="1" t="s">
        <v>1198</v>
      </c>
      <c r="B16390" s="1">
        <v>4.0</v>
      </c>
      <c r="C16390" s="1" t="s">
        <v>34456</v>
      </c>
      <c r="D16390" s="1" t="s">
        <v>34457</v>
      </c>
      <c r="E16390" s="1" t="s">
        <v>65</v>
      </c>
      <c r="F16390" s="1" t="s">
        <v>66</v>
      </c>
      <c r="G16390" s="1" t="str">
        <f>IFERROR(__xludf.DUMMYFUNCTION("GOOGLETRANSLATE(D16390,""fr"",""en"")"),"#VALUE!")</f>
        <v>#VALUE!</v>
      </c>
    </row>
    <row r="16391" ht="15.75" customHeight="1">
      <c r="A16391" s="1" t="s">
        <v>494</v>
      </c>
      <c r="B16391" s="1">
        <v>3.0</v>
      </c>
      <c r="C16391" s="1" t="s">
        <v>34458</v>
      </c>
      <c r="D16391" s="1" t="s">
        <v>34459</v>
      </c>
      <c r="E16391" s="1" t="s">
        <v>21</v>
      </c>
      <c r="F16391" s="1" t="s">
        <v>11</v>
      </c>
      <c r="G16391" s="1" t="str">
        <f>IFERROR(__xludf.DUMMYFUNCTION("GOOGLETRANSLATE(D16391,""fr"",""en"")"),"#VALUE!")</f>
        <v>#VALUE!</v>
      </c>
    </row>
    <row r="16392" ht="15.75" customHeight="1">
      <c r="A16392" s="1" t="s">
        <v>11538</v>
      </c>
      <c r="B16392" s="1">
        <v>4.0</v>
      </c>
      <c r="C16392" s="1" t="s">
        <v>34460</v>
      </c>
      <c r="D16392" s="1" t="s">
        <v>34461</v>
      </c>
      <c r="E16392" s="1" t="s">
        <v>484</v>
      </c>
      <c r="F16392" s="1" t="s">
        <v>30</v>
      </c>
      <c r="G16392" s="1" t="str">
        <f>IFERROR(__xludf.DUMMYFUNCTION("GOOGLETRANSLATE(D16392,""fr"",""en"")"),"#VALUE!")</f>
        <v>#VALUE!</v>
      </c>
    </row>
    <row r="16393" ht="15.75" customHeight="1">
      <c r="A16393" s="1" t="s">
        <v>138</v>
      </c>
      <c r="B16393" s="1">
        <v>5.0</v>
      </c>
      <c r="C16393" s="1" t="s">
        <v>34462</v>
      </c>
      <c r="D16393" s="1" t="s">
        <v>34463</v>
      </c>
      <c r="E16393" s="1" t="s">
        <v>65</v>
      </c>
      <c r="F16393" s="1" t="s">
        <v>66</v>
      </c>
      <c r="G16393" s="1" t="str">
        <f>IFERROR(__xludf.DUMMYFUNCTION("GOOGLETRANSLATE(D16393,""fr"",""en"")"),"#VALUE!")</f>
        <v>#VALUE!</v>
      </c>
    </row>
    <row r="16394" ht="15.75" customHeight="1">
      <c r="A16394" s="1" t="s">
        <v>1775</v>
      </c>
      <c r="B16394" s="1">
        <v>5.0</v>
      </c>
      <c r="C16394" s="1" t="s">
        <v>34464</v>
      </c>
      <c r="D16394" s="1" t="s">
        <v>34465</v>
      </c>
      <c r="E16394" s="1" t="s">
        <v>10</v>
      </c>
      <c r="F16394" s="1" t="s">
        <v>11</v>
      </c>
      <c r="G16394" s="1" t="str">
        <f>IFERROR(__xludf.DUMMYFUNCTION("GOOGLETRANSLATE(D16394,""fr"",""en"")"),"#VALUE!")</f>
        <v>#VALUE!</v>
      </c>
    </row>
    <row r="16395" ht="15.75" customHeight="1">
      <c r="A16395" s="1" t="s">
        <v>3949</v>
      </c>
      <c r="B16395" s="1">
        <v>5.0</v>
      </c>
      <c r="C16395" s="1" t="s">
        <v>1839</v>
      </c>
      <c r="D16395" s="1" t="s">
        <v>34466</v>
      </c>
      <c r="E16395" s="1" t="s">
        <v>10</v>
      </c>
      <c r="F16395" s="1" t="s">
        <v>11</v>
      </c>
      <c r="G16395" s="1" t="str">
        <f>IFERROR(__xludf.DUMMYFUNCTION("GOOGLETRANSLATE(D16395,""fr"",""en"")"),"#VALUE!")</f>
        <v>#VALUE!</v>
      </c>
    </row>
    <row r="16396" ht="15.75" customHeight="1">
      <c r="A16396" s="1" t="s">
        <v>2261</v>
      </c>
      <c r="B16396" s="1">
        <v>4.0</v>
      </c>
      <c r="C16396" s="1" t="s">
        <v>34467</v>
      </c>
      <c r="D16396" s="1" t="s">
        <v>34468</v>
      </c>
      <c r="E16396" s="1" t="s">
        <v>554</v>
      </c>
      <c r="F16396" s="1" t="s">
        <v>30</v>
      </c>
      <c r="G16396" s="1" t="str">
        <f>IFERROR(__xludf.DUMMYFUNCTION("GOOGLETRANSLATE(D16396,""fr"",""en"")"),"#VALUE!")</f>
        <v>#VALUE!</v>
      </c>
    </row>
    <row r="16397" ht="15.75" customHeight="1">
      <c r="A16397" s="1" t="s">
        <v>267</v>
      </c>
      <c r="B16397" s="1">
        <v>3.0</v>
      </c>
      <c r="C16397" s="1" t="s">
        <v>34469</v>
      </c>
      <c r="D16397" s="1" t="s">
        <v>34470</v>
      </c>
      <c r="E16397" s="1" t="s">
        <v>10</v>
      </c>
      <c r="F16397" s="1" t="s">
        <v>11</v>
      </c>
      <c r="G16397" s="1" t="str">
        <f>IFERROR(__xludf.DUMMYFUNCTION("GOOGLETRANSLATE(D16397,""fr"",""en"")"),"#VALUE!")</f>
        <v>#VALUE!</v>
      </c>
    </row>
    <row r="16398" ht="15.75" customHeight="1">
      <c r="A16398" s="1" t="s">
        <v>1901</v>
      </c>
      <c r="B16398" s="1">
        <v>5.0</v>
      </c>
      <c r="C16398" s="1" t="s">
        <v>34471</v>
      </c>
      <c r="D16398" s="1" t="s">
        <v>34472</v>
      </c>
      <c r="E16398" s="1" t="s">
        <v>176</v>
      </c>
      <c r="F16398" s="1" t="s">
        <v>66</v>
      </c>
      <c r="G16398" s="1" t="str">
        <f>IFERROR(__xludf.DUMMYFUNCTION("GOOGLETRANSLATE(D16398,""fr"",""en"")"),"#VALUE!")</f>
        <v>#VALUE!</v>
      </c>
    </row>
    <row r="16399" ht="15.75" customHeight="1">
      <c r="A16399" s="1" t="s">
        <v>3868</v>
      </c>
      <c r="B16399" s="1">
        <v>2.0</v>
      </c>
      <c r="C16399" s="1" t="s">
        <v>34473</v>
      </c>
      <c r="D16399" s="1" t="s">
        <v>34474</v>
      </c>
      <c r="E16399" s="1" t="s">
        <v>21</v>
      </c>
      <c r="F16399" s="1" t="s">
        <v>11</v>
      </c>
      <c r="G16399" s="1" t="str">
        <f>IFERROR(__xludf.DUMMYFUNCTION("GOOGLETRANSLATE(D16399,""fr"",""en"")"),"#VALUE!")</f>
        <v>#VALUE!</v>
      </c>
    </row>
    <row r="16400" ht="15.75" customHeight="1">
      <c r="A16400" s="1" t="s">
        <v>22725</v>
      </c>
      <c r="B16400" s="1">
        <v>3.0</v>
      </c>
      <c r="C16400" s="1" t="s">
        <v>34475</v>
      </c>
      <c r="D16400" s="1" t="s">
        <v>34476</v>
      </c>
      <c r="E16400" s="1" t="s">
        <v>292</v>
      </c>
      <c r="F16400" s="1" t="s">
        <v>11</v>
      </c>
      <c r="G16400" s="1" t="str">
        <f>IFERROR(__xludf.DUMMYFUNCTION("GOOGLETRANSLATE(D16400,""fr"",""en"")"),"#VALUE!")</f>
        <v>#VALUE!</v>
      </c>
    </row>
    <row r="16401" ht="15.75" customHeight="1">
      <c r="A16401" s="1" t="s">
        <v>4410</v>
      </c>
      <c r="B16401" s="1">
        <v>3.0</v>
      </c>
      <c r="C16401" s="1" t="s">
        <v>34477</v>
      </c>
      <c r="D16401" s="1" t="s">
        <v>34478</v>
      </c>
      <c r="E16401" s="1" t="s">
        <v>21</v>
      </c>
      <c r="F16401" s="1" t="s">
        <v>11</v>
      </c>
      <c r="G16401" s="1" t="str">
        <f>IFERROR(__xludf.DUMMYFUNCTION("GOOGLETRANSLATE(D16401,""fr"",""en"")"),"#VALUE!")</f>
        <v>#VALUE!</v>
      </c>
    </row>
    <row r="16402" ht="15.75" customHeight="1">
      <c r="A16402" s="1" t="s">
        <v>3041</v>
      </c>
      <c r="B16402" s="1">
        <v>1.0</v>
      </c>
      <c r="C16402" s="1" t="s">
        <v>34479</v>
      </c>
      <c r="D16402" s="1" t="s">
        <v>34480</v>
      </c>
      <c r="E16402" s="1" t="s">
        <v>10</v>
      </c>
      <c r="F16402" s="1" t="s">
        <v>11</v>
      </c>
      <c r="G16402" s="1" t="str">
        <f>IFERROR(__xludf.DUMMYFUNCTION("GOOGLETRANSLATE(D16402,""fr"",""en"")"),"#VALUE!")</f>
        <v>#VALUE!</v>
      </c>
    </row>
    <row r="16403" ht="15.75" customHeight="1">
      <c r="A16403" s="1" t="s">
        <v>1663</v>
      </c>
      <c r="B16403" s="1">
        <v>5.0</v>
      </c>
      <c r="C16403" s="1" t="s">
        <v>34481</v>
      </c>
      <c r="D16403" s="1" t="s">
        <v>34482</v>
      </c>
      <c r="E16403" s="1" t="s">
        <v>21</v>
      </c>
      <c r="F16403" s="1" t="s">
        <v>11</v>
      </c>
      <c r="G16403" s="1" t="str">
        <f>IFERROR(__xludf.DUMMYFUNCTION("GOOGLETRANSLATE(D16403,""fr"",""en"")"),"#VALUE!")</f>
        <v>#VALUE!</v>
      </c>
    </row>
    <row r="16404" ht="15.75" customHeight="1">
      <c r="A16404" s="1" t="s">
        <v>1799</v>
      </c>
      <c r="B16404" s="1">
        <v>1.0</v>
      </c>
      <c r="C16404" s="1" t="s">
        <v>34483</v>
      </c>
      <c r="D16404" s="1" t="s">
        <v>34484</v>
      </c>
      <c r="E16404" s="1" t="s">
        <v>646</v>
      </c>
      <c r="F16404" s="1" t="s">
        <v>39</v>
      </c>
      <c r="G16404" s="1" t="str">
        <f>IFERROR(__xludf.DUMMYFUNCTION("GOOGLETRANSLATE(D16404,""fr"",""en"")"),"#VALUE!")</f>
        <v>#VALUE!</v>
      </c>
    </row>
    <row r="16405" ht="15.75" customHeight="1">
      <c r="A16405" s="1" t="s">
        <v>576</v>
      </c>
      <c r="B16405" s="1">
        <v>1.0</v>
      </c>
      <c r="C16405" s="1" t="s">
        <v>34485</v>
      </c>
      <c r="D16405" s="1" t="s">
        <v>34486</v>
      </c>
      <c r="E16405" s="1" t="s">
        <v>273</v>
      </c>
      <c r="F16405" s="1" t="s">
        <v>11</v>
      </c>
      <c r="G16405" s="1" t="str">
        <f>IFERROR(__xludf.DUMMYFUNCTION("GOOGLETRANSLATE(D16405,""fr"",""en"")"),"#VALUE!")</f>
        <v>#VALUE!</v>
      </c>
    </row>
    <row r="16406" ht="15.75" customHeight="1">
      <c r="A16406" s="1" t="s">
        <v>53</v>
      </c>
      <c r="B16406" s="1">
        <v>4.0</v>
      </c>
      <c r="C16406" s="1" t="s">
        <v>34487</v>
      </c>
      <c r="D16406" s="1" t="s">
        <v>34488</v>
      </c>
      <c r="E16406" s="1" t="s">
        <v>21</v>
      </c>
      <c r="F16406" s="1" t="s">
        <v>11</v>
      </c>
      <c r="G16406" s="1" t="str">
        <f>IFERROR(__xludf.DUMMYFUNCTION("GOOGLETRANSLATE(D16406,""fr"",""en"")"),"#VALUE!")</f>
        <v>#VALUE!</v>
      </c>
    </row>
    <row r="16407" ht="15.75" customHeight="1">
      <c r="A16407" s="1" t="s">
        <v>1593</v>
      </c>
      <c r="B16407" s="1">
        <v>5.0</v>
      </c>
      <c r="C16407" s="1" t="s">
        <v>34489</v>
      </c>
      <c r="D16407" s="1" t="s">
        <v>34490</v>
      </c>
      <c r="E16407" s="1" t="s">
        <v>21</v>
      </c>
      <c r="F16407" s="1" t="s">
        <v>11</v>
      </c>
      <c r="G16407" s="1" t="str">
        <f>IFERROR(__xludf.DUMMYFUNCTION("GOOGLETRANSLATE(D16407,""fr"",""en"")"),"#VALUE!")</f>
        <v>#VALUE!</v>
      </c>
    </row>
    <row r="16408" ht="15.75" customHeight="1">
      <c r="A16408" s="1" t="s">
        <v>667</v>
      </c>
      <c r="B16408" s="1">
        <v>4.0</v>
      </c>
      <c r="C16408" s="1" t="s">
        <v>34491</v>
      </c>
      <c r="D16408" s="1" t="s">
        <v>34492</v>
      </c>
      <c r="E16408" s="1" t="s">
        <v>21</v>
      </c>
      <c r="F16408" s="1" t="s">
        <v>11</v>
      </c>
      <c r="G16408" s="1" t="str">
        <f>IFERROR(__xludf.DUMMYFUNCTION("GOOGLETRANSLATE(D16408,""fr"",""en"")"),"#VALUE!")</f>
        <v>#VALUE!</v>
      </c>
    </row>
    <row r="16409" ht="15.75" customHeight="1">
      <c r="A16409" s="1" t="s">
        <v>2255</v>
      </c>
      <c r="B16409" s="1">
        <v>2.0</v>
      </c>
      <c r="C16409" s="1" t="s">
        <v>34493</v>
      </c>
      <c r="D16409" s="1" t="s">
        <v>34494</v>
      </c>
      <c r="E16409" s="1" t="s">
        <v>176</v>
      </c>
      <c r="F16409" s="1" t="s">
        <v>66</v>
      </c>
      <c r="G16409" s="1" t="str">
        <f>IFERROR(__xludf.DUMMYFUNCTION("GOOGLETRANSLATE(D16409,""fr"",""en"")"),"#VALUE!")</f>
        <v>#VALUE!</v>
      </c>
    </row>
    <row r="16410" ht="15.75" customHeight="1">
      <c r="A16410" s="1" t="s">
        <v>523</v>
      </c>
      <c r="B16410" s="1">
        <v>1.0</v>
      </c>
      <c r="C16410" s="1" t="s">
        <v>34495</v>
      </c>
      <c r="D16410" s="1" t="s">
        <v>34496</v>
      </c>
      <c r="E16410" s="1" t="s">
        <v>226</v>
      </c>
      <c r="F16410" s="1" t="s">
        <v>11</v>
      </c>
      <c r="G16410" s="1" t="str">
        <f>IFERROR(__xludf.DUMMYFUNCTION("GOOGLETRANSLATE(D16410,""fr"",""en"")"),"#VALUE!")</f>
        <v>#VALUE!</v>
      </c>
    </row>
    <row r="16411" ht="15.75" customHeight="1">
      <c r="A16411" s="1" t="s">
        <v>2809</v>
      </c>
      <c r="B16411" s="1">
        <v>1.0</v>
      </c>
      <c r="C16411" s="1" t="s">
        <v>34497</v>
      </c>
      <c r="D16411" s="1" t="s">
        <v>34498</v>
      </c>
      <c r="E16411" s="1" t="s">
        <v>226</v>
      </c>
      <c r="F16411" s="1" t="s">
        <v>11</v>
      </c>
      <c r="G16411" s="1" t="str">
        <f>IFERROR(__xludf.DUMMYFUNCTION("GOOGLETRANSLATE(D16411,""fr"",""en"")"),"#VALUE!")</f>
        <v>#VALUE!</v>
      </c>
    </row>
    <row r="16412" ht="15.75" customHeight="1">
      <c r="A16412" s="1" t="s">
        <v>1344</v>
      </c>
      <c r="B16412" s="1">
        <v>1.0</v>
      </c>
      <c r="C16412" s="1" t="s">
        <v>34499</v>
      </c>
      <c r="D16412" s="1" t="s">
        <v>34500</v>
      </c>
      <c r="E16412" s="1" t="s">
        <v>230</v>
      </c>
      <c r="F16412" s="1" t="s">
        <v>48</v>
      </c>
      <c r="G16412" s="1" t="str">
        <f>IFERROR(__xludf.DUMMYFUNCTION("GOOGLETRANSLATE(D16412,""fr"",""en"")"),"#VALUE!")</f>
        <v>#VALUE!</v>
      </c>
    </row>
    <row r="16413" ht="15.75" customHeight="1">
      <c r="A16413" s="1" t="s">
        <v>3124</v>
      </c>
      <c r="B16413" s="1">
        <v>2.0</v>
      </c>
      <c r="C16413" s="1" t="s">
        <v>34501</v>
      </c>
      <c r="D16413" s="1" t="s">
        <v>34502</v>
      </c>
      <c r="E16413" s="1" t="s">
        <v>52</v>
      </c>
      <c r="F16413" s="1" t="s">
        <v>118</v>
      </c>
      <c r="G16413" s="1" t="str">
        <f>IFERROR(__xludf.DUMMYFUNCTION("GOOGLETRANSLATE(D16413,""fr"",""en"")"),"#VALUE!")</f>
        <v>#VALUE!</v>
      </c>
    </row>
    <row r="16414" ht="15.75" customHeight="1">
      <c r="A16414" s="1" t="s">
        <v>12</v>
      </c>
      <c r="B16414" s="1">
        <v>4.0</v>
      </c>
      <c r="C16414" s="1" t="s">
        <v>34503</v>
      </c>
      <c r="D16414" s="1" t="s">
        <v>34504</v>
      </c>
      <c r="E16414" s="1" t="s">
        <v>448</v>
      </c>
      <c r="F16414" s="1" t="s">
        <v>84</v>
      </c>
      <c r="G16414" s="1" t="str">
        <f>IFERROR(__xludf.DUMMYFUNCTION("GOOGLETRANSLATE(D16414,""fr"",""en"")"),"#VALUE!")</f>
        <v>#VALUE!</v>
      </c>
    </row>
    <row r="16415" ht="15.75" customHeight="1">
      <c r="A16415" s="1" t="s">
        <v>166</v>
      </c>
      <c r="B16415" s="1">
        <v>3.0</v>
      </c>
      <c r="C16415" s="1" t="s">
        <v>34505</v>
      </c>
      <c r="D16415" s="1" t="s">
        <v>34506</v>
      </c>
      <c r="E16415" s="1" t="s">
        <v>21</v>
      </c>
      <c r="F16415" s="1" t="s">
        <v>11</v>
      </c>
      <c r="G16415" s="1" t="str">
        <f>IFERROR(__xludf.DUMMYFUNCTION("GOOGLETRANSLATE(D16415,""fr"",""en"")"),"#VALUE!")</f>
        <v>#VALUE!</v>
      </c>
    </row>
    <row r="16416" ht="15.75" customHeight="1">
      <c r="A16416" s="1" t="s">
        <v>16678</v>
      </c>
      <c r="B16416" s="1">
        <v>2.0</v>
      </c>
      <c r="C16416" s="1" t="s">
        <v>34507</v>
      </c>
      <c r="D16416" s="1" t="s">
        <v>34508</v>
      </c>
      <c r="E16416" s="1" t="s">
        <v>10</v>
      </c>
      <c r="F16416" s="1" t="s">
        <v>11</v>
      </c>
      <c r="G16416" s="1" t="str">
        <f>IFERROR(__xludf.DUMMYFUNCTION("GOOGLETRANSLATE(D16416,""fr"",""en"")"),"#VALUE!")</f>
        <v>#VALUE!</v>
      </c>
    </row>
    <row r="16417" ht="15.75" customHeight="1">
      <c r="A16417" s="1" t="s">
        <v>144</v>
      </c>
      <c r="B16417" s="1">
        <v>2.0</v>
      </c>
      <c r="C16417" s="1" t="s">
        <v>34509</v>
      </c>
      <c r="D16417" s="1" t="s">
        <v>34510</v>
      </c>
      <c r="E16417" s="1" t="s">
        <v>10</v>
      </c>
      <c r="F16417" s="1" t="s">
        <v>11</v>
      </c>
      <c r="G16417" s="1" t="str">
        <f>IFERROR(__xludf.DUMMYFUNCTION("GOOGLETRANSLATE(D16417,""fr"",""en"")"),"#VALUE!")</f>
        <v>#VALUE!</v>
      </c>
    </row>
    <row r="16418" ht="15.75" customHeight="1">
      <c r="A16418" s="1" t="s">
        <v>59</v>
      </c>
      <c r="B16418" s="1">
        <v>5.0</v>
      </c>
      <c r="C16418" s="1" t="s">
        <v>34511</v>
      </c>
      <c r="D16418" s="1" t="s">
        <v>34512</v>
      </c>
      <c r="E16418" s="1" t="s">
        <v>21</v>
      </c>
      <c r="F16418" s="1" t="s">
        <v>11</v>
      </c>
      <c r="G16418" s="1" t="str">
        <f>IFERROR(__xludf.DUMMYFUNCTION("GOOGLETRANSLATE(D16418,""fr"",""en"")"),"#VALUE!")</f>
        <v>#VALUE!</v>
      </c>
    </row>
    <row r="16419" ht="15.75" customHeight="1">
      <c r="A16419" s="1" t="s">
        <v>30753</v>
      </c>
      <c r="B16419" s="1">
        <v>2.0</v>
      </c>
      <c r="C16419" s="1" t="s">
        <v>34513</v>
      </c>
      <c r="D16419" s="1" t="s">
        <v>34514</v>
      </c>
      <c r="E16419" s="1" t="s">
        <v>29</v>
      </c>
      <c r="F16419" s="1" t="s">
        <v>30</v>
      </c>
      <c r="G16419" s="1" t="str">
        <f>IFERROR(__xludf.DUMMYFUNCTION("GOOGLETRANSLATE(D16419,""fr"",""en"")"),"#VALUE!")</f>
        <v>#VALUE!</v>
      </c>
    </row>
    <row r="16420" ht="15.75" customHeight="1">
      <c r="A16420" s="1" t="s">
        <v>332</v>
      </c>
      <c r="B16420" s="1">
        <v>3.0</v>
      </c>
      <c r="C16420" s="1" t="s">
        <v>34515</v>
      </c>
      <c r="D16420" s="1" t="s">
        <v>34516</v>
      </c>
      <c r="E16420" s="1" t="s">
        <v>10</v>
      </c>
      <c r="F16420" s="1" t="s">
        <v>11</v>
      </c>
      <c r="G16420" s="1" t="str">
        <f>IFERROR(__xludf.DUMMYFUNCTION("GOOGLETRANSLATE(D16420,""fr"",""en"")"),"#VALUE!")</f>
        <v>#VALUE!</v>
      </c>
    </row>
    <row r="16421" ht="15.75" customHeight="1">
      <c r="A16421" s="1" t="s">
        <v>2109</v>
      </c>
      <c r="B16421" s="1">
        <v>1.0</v>
      </c>
      <c r="C16421" s="1" t="s">
        <v>34517</v>
      </c>
      <c r="D16421" s="1" t="s">
        <v>34518</v>
      </c>
      <c r="E16421" s="1" t="s">
        <v>169</v>
      </c>
      <c r="F16421" s="1" t="s">
        <v>11</v>
      </c>
      <c r="G16421" s="1" t="str">
        <f>IFERROR(__xludf.DUMMYFUNCTION("GOOGLETRANSLATE(D16421,""fr"",""en"")"),"#VALUE!")</f>
        <v>#VALUE!</v>
      </c>
    </row>
    <row r="16422" ht="15.75" customHeight="1">
      <c r="A16422" s="1" t="s">
        <v>1426</v>
      </c>
      <c r="B16422" s="1">
        <v>5.0</v>
      </c>
      <c r="C16422" s="1" t="s">
        <v>34519</v>
      </c>
      <c r="D16422" s="1" t="s">
        <v>34520</v>
      </c>
      <c r="E16422" s="1" t="s">
        <v>65</v>
      </c>
      <c r="F16422" s="1" t="s">
        <v>66</v>
      </c>
      <c r="G16422" s="1" t="str">
        <f>IFERROR(__xludf.DUMMYFUNCTION("GOOGLETRANSLATE(D16422,""fr"",""en"")"),"#VALUE!")</f>
        <v>#VALUE!</v>
      </c>
    </row>
    <row r="16423" ht="15.75" customHeight="1">
      <c r="A16423" s="1" t="s">
        <v>1940</v>
      </c>
      <c r="B16423" s="1">
        <v>3.0</v>
      </c>
      <c r="C16423" s="1" t="s">
        <v>34521</v>
      </c>
      <c r="D16423" s="1" t="s">
        <v>34522</v>
      </c>
      <c r="E16423" s="1" t="s">
        <v>21</v>
      </c>
      <c r="F16423" s="1" t="s">
        <v>11</v>
      </c>
      <c r="G16423" s="1" t="str">
        <f>IFERROR(__xludf.DUMMYFUNCTION("GOOGLETRANSLATE(D16423,""fr"",""en"")"),"#VALUE!")</f>
        <v>#VALUE!</v>
      </c>
    </row>
    <row r="16424" ht="15.75" customHeight="1">
      <c r="A16424" s="1" t="s">
        <v>689</v>
      </c>
      <c r="B16424" s="1">
        <v>1.0</v>
      </c>
      <c r="C16424" s="1" t="s">
        <v>34523</v>
      </c>
      <c r="D16424" s="1" t="s">
        <v>34524</v>
      </c>
      <c r="E16424" s="1" t="s">
        <v>960</v>
      </c>
      <c r="F16424" s="1" t="s">
        <v>84</v>
      </c>
      <c r="G16424" s="1" t="str">
        <f>IFERROR(__xludf.DUMMYFUNCTION("GOOGLETRANSLATE(D16424,""fr"",""en"")"),"#VALUE!")</f>
        <v>#VALUE!</v>
      </c>
    </row>
    <row r="16425" ht="15.75" customHeight="1">
      <c r="A16425" s="1" t="s">
        <v>34525</v>
      </c>
      <c r="B16425" s="1">
        <v>1.0</v>
      </c>
      <c r="C16425" s="1" t="s">
        <v>34526</v>
      </c>
      <c r="D16425" s="1" t="s">
        <v>34527</v>
      </c>
      <c r="E16425" s="1" t="s">
        <v>10</v>
      </c>
      <c r="F16425" s="1" t="s">
        <v>11</v>
      </c>
      <c r="G16425" s="1" t="str">
        <f>IFERROR(__xludf.DUMMYFUNCTION("GOOGLETRANSLATE(D16425,""fr"",""en"")"),"#VALUE!")</f>
        <v>#VALUE!</v>
      </c>
    </row>
    <row r="16426" ht="15.75" customHeight="1">
      <c r="A16426" s="1" t="s">
        <v>1901</v>
      </c>
      <c r="B16426" s="1">
        <v>5.0</v>
      </c>
      <c r="C16426" s="1" t="s">
        <v>34528</v>
      </c>
      <c r="D16426" s="1" t="s">
        <v>34529</v>
      </c>
      <c r="E16426" s="1" t="s">
        <v>10</v>
      </c>
      <c r="F16426" s="1" t="s">
        <v>11</v>
      </c>
      <c r="G16426" s="1" t="str">
        <f>IFERROR(__xludf.DUMMYFUNCTION("GOOGLETRANSLATE(D16426,""fr"",""en"")"),"#VALUE!")</f>
        <v>#VALUE!</v>
      </c>
    </row>
    <row r="16427" ht="15.75" customHeight="1">
      <c r="A16427" s="1" t="s">
        <v>3264</v>
      </c>
      <c r="B16427" s="1">
        <v>4.0</v>
      </c>
      <c r="C16427" s="1" t="s">
        <v>34530</v>
      </c>
      <c r="D16427" s="1" t="s">
        <v>34531</v>
      </c>
      <c r="E16427" s="1" t="s">
        <v>614</v>
      </c>
      <c r="F16427" s="1" t="s">
        <v>30</v>
      </c>
      <c r="G16427" s="1" t="str">
        <f>IFERROR(__xludf.DUMMYFUNCTION("GOOGLETRANSLATE(D16427,""fr"",""en"")"),"#VALUE!")</f>
        <v>#VALUE!</v>
      </c>
    </row>
    <row r="16428" ht="15.75" customHeight="1">
      <c r="A16428" s="1" t="s">
        <v>3778</v>
      </c>
      <c r="B16428" s="1">
        <v>3.0</v>
      </c>
      <c r="C16428" s="1" t="s">
        <v>34532</v>
      </c>
      <c r="D16428" s="1" t="s">
        <v>34533</v>
      </c>
      <c r="E16428" s="1" t="s">
        <v>273</v>
      </c>
      <c r="F16428" s="1" t="s">
        <v>110</v>
      </c>
      <c r="G16428" s="1" t="str">
        <f>IFERROR(__xludf.DUMMYFUNCTION("GOOGLETRANSLATE(D16428,""fr"",""en"")"),"#VALUE!")</f>
        <v>#VALUE!</v>
      </c>
    </row>
    <row r="16429" ht="15.75" customHeight="1">
      <c r="A16429" s="1" t="s">
        <v>508</v>
      </c>
      <c r="B16429" s="1">
        <v>1.0</v>
      </c>
      <c r="C16429" s="1" t="s">
        <v>34534</v>
      </c>
      <c r="D16429" s="1" t="s">
        <v>34535</v>
      </c>
      <c r="E16429" s="1" t="s">
        <v>280</v>
      </c>
      <c r="F16429" s="1" t="s">
        <v>11</v>
      </c>
      <c r="G16429" s="1" t="str">
        <f>IFERROR(__xludf.DUMMYFUNCTION("GOOGLETRANSLATE(D16429,""fr"",""en"")"),"#VALUE!")</f>
        <v>#VALUE!</v>
      </c>
    </row>
    <row r="16430" ht="15.75" customHeight="1">
      <c r="A16430" s="1" t="s">
        <v>8601</v>
      </c>
      <c r="B16430" s="1">
        <v>1.0</v>
      </c>
      <c r="C16430" s="1" t="s">
        <v>34536</v>
      </c>
      <c r="D16430" s="1" t="s">
        <v>34537</v>
      </c>
      <c r="E16430" s="1" t="s">
        <v>25</v>
      </c>
      <c r="F16430" s="1" t="s">
        <v>11</v>
      </c>
      <c r="G16430" s="1" t="str">
        <f>IFERROR(__xludf.DUMMYFUNCTION("GOOGLETRANSLATE(D16430,""fr"",""en"")"),"#VALUE!")</f>
        <v>#VALUE!</v>
      </c>
    </row>
    <row r="16431" ht="15.75" customHeight="1">
      <c r="A16431" s="1" t="s">
        <v>1816</v>
      </c>
      <c r="B16431" s="1">
        <v>4.0</v>
      </c>
      <c r="C16431" s="1" t="s">
        <v>34538</v>
      </c>
      <c r="D16431" s="1" t="s">
        <v>34539</v>
      </c>
      <c r="E16431" s="1" t="s">
        <v>10</v>
      </c>
      <c r="F16431" s="1" t="s">
        <v>11</v>
      </c>
      <c r="G16431" s="1" t="str">
        <f>IFERROR(__xludf.DUMMYFUNCTION("GOOGLETRANSLATE(D16431,""fr"",""en"")"),"#VALUE!")</f>
        <v>#VALUE!</v>
      </c>
    </row>
    <row r="16432" ht="15.75" customHeight="1">
      <c r="A16432" s="1" t="s">
        <v>2106</v>
      </c>
      <c r="B16432" s="1">
        <v>4.0</v>
      </c>
      <c r="C16432" s="1" t="s">
        <v>34540</v>
      </c>
      <c r="D16432" s="1" t="s">
        <v>34541</v>
      </c>
      <c r="E16432" s="1" t="s">
        <v>65</v>
      </c>
      <c r="F16432" s="1" t="s">
        <v>66</v>
      </c>
      <c r="G16432" s="1" t="str">
        <f>IFERROR(__xludf.DUMMYFUNCTION("GOOGLETRANSLATE(D16432,""fr"",""en"")"),"#VALUE!")</f>
        <v>#VALUE!</v>
      </c>
    </row>
    <row r="16433" ht="15.75" customHeight="1">
      <c r="A16433" s="1" t="s">
        <v>7173</v>
      </c>
      <c r="B16433" s="1">
        <v>1.0</v>
      </c>
      <c r="C16433" s="1" t="s">
        <v>34542</v>
      </c>
      <c r="D16433" s="1" t="s">
        <v>34543</v>
      </c>
      <c r="E16433" s="1" t="s">
        <v>34</v>
      </c>
      <c r="F16433" s="1" t="s">
        <v>30</v>
      </c>
      <c r="G16433" s="1" t="str">
        <f>IFERROR(__xludf.DUMMYFUNCTION("GOOGLETRANSLATE(D16433,""fr"",""en"")"),"#VALUE!")</f>
        <v>#VALUE!</v>
      </c>
    </row>
    <row r="16434" ht="15.75" customHeight="1">
      <c r="A16434" s="1" t="s">
        <v>367</v>
      </c>
      <c r="B16434" s="1">
        <v>5.0</v>
      </c>
      <c r="C16434" s="1" t="s">
        <v>34544</v>
      </c>
      <c r="D16434" s="1" t="s">
        <v>34545</v>
      </c>
      <c r="E16434" s="1" t="s">
        <v>10</v>
      </c>
      <c r="F16434" s="1" t="s">
        <v>11</v>
      </c>
      <c r="G16434" s="1" t="str">
        <f>IFERROR(__xludf.DUMMYFUNCTION("GOOGLETRANSLATE(D16434,""fr"",""en"")"),"#VALUE!")</f>
        <v>#VALUE!</v>
      </c>
    </row>
    <row r="16435" ht="15.75" customHeight="1">
      <c r="A16435" s="1" t="s">
        <v>24727</v>
      </c>
      <c r="B16435" s="1">
        <v>1.0</v>
      </c>
      <c r="C16435" s="1" t="s">
        <v>34546</v>
      </c>
      <c r="D16435" s="1" t="s">
        <v>34547</v>
      </c>
      <c r="E16435" s="1" t="s">
        <v>43</v>
      </c>
      <c r="F16435" s="1" t="s">
        <v>30</v>
      </c>
      <c r="G16435" s="1" t="str">
        <f>IFERROR(__xludf.DUMMYFUNCTION("GOOGLETRANSLATE(D16435,""fr"",""en"")"),"#VALUE!")</f>
        <v>#VALUE!</v>
      </c>
    </row>
    <row r="16436" ht="15.75" customHeight="1">
      <c r="A16436" s="1" t="s">
        <v>2358</v>
      </c>
      <c r="B16436" s="1">
        <v>5.0</v>
      </c>
      <c r="C16436" s="1" t="s">
        <v>34548</v>
      </c>
      <c r="D16436" s="1" t="s">
        <v>34549</v>
      </c>
      <c r="E16436" s="1" t="s">
        <v>65</v>
      </c>
      <c r="F16436" s="1" t="s">
        <v>66</v>
      </c>
      <c r="G16436" s="1" t="str">
        <f>IFERROR(__xludf.DUMMYFUNCTION("GOOGLETRANSLATE(D16436,""fr"",""en"")"),"#VALUE!")</f>
        <v>#VALUE!</v>
      </c>
    </row>
    <row r="16437" ht="15.75" customHeight="1">
      <c r="A16437" s="1" t="s">
        <v>461</v>
      </c>
      <c r="B16437" s="1">
        <v>4.0</v>
      </c>
      <c r="C16437" s="1" t="s">
        <v>34550</v>
      </c>
      <c r="D16437" s="1" t="s">
        <v>34551</v>
      </c>
      <c r="E16437" s="1" t="s">
        <v>10</v>
      </c>
      <c r="F16437" s="1" t="s">
        <v>11</v>
      </c>
      <c r="G16437" s="1" t="str">
        <f>IFERROR(__xludf.DUMMYFUNCTION("GOOGLETRANSLATE(D16437,""fr"",""en"")"),"#VALUE!")</f>
        <v>#VALUE!</v>
      </c>
    </row>
    <row r="16438" ht="15.75" customHeight="1">
      <c r="A16438" s="1" t="s">
        <v>594</v>
      </c>
      <c r="B16438" s="1">
        <v>5.0</v>
      </c>
      <c r="C16438" s="1" t="s">
        <v>34552</v>
      </c>
      <c r="D16438" s="1" t="s">
        <v>34553</v>
      </c>
      <c r="E16438" s="1" t="s">
        <v>10</v>
      </c>
      <c r="F16438" s="1" t="s">
        <v>11</v>
      </c>
      <c r="G16438" s="1" t="str">
        <f>IFERROR(__xludf.DUMMYFUNCTION("GOOGLETRANSLATE(D16438,""fr"",""en"")"),"#VALUE!")</f>
        <v>#VALUE!</v>
      </c>
    </row>
    <row r="16439" ht="15.75" customHeight="1">
      <c r="A16439" s="1" t="s">
        <v>667</v>
      </c>
      <c r="B16439" s="1">
        <v>5.0</v>
      </c>
      <c r="C16439" s="1" t="s">
        <v>34554</v>
      </c>
      <c r="D16439" s="1" t="s">
        <v>34555</v>
      </c>
      <c r="E16439" s="1" t="s">
        <v>65</v>
      </c>
      <c r="F16439" s="1" t="s">
        <v>66</v>
      </c>
      <c r="G16439" s="1" t="str">
        <f>IFERROR(__xludf.DUMMYFUNCTION("GOOGLETRANSLATE(D16439,""fr"",""en"")"),"#VALUE!")</f>
        <v>#VALUE!</v>
      </c>
    </row>
    <row r="16440" ht="15.75" customHeight="1">
      <c r="A16440" s="1" t="s">
        <v>8683</v>
      </c>
      <c r="B16440" s="1">
        <v>4.0</v>
      </c>
      <c r="C16440" s="1" t="s">
        <v>34556</v>
      </c>
      <c r="D16440" s="1" t="s">
        <v>34557</v>
      </c>
      <c r="E16440" s="1" t="s">
        <v>484</v>
      </c>
      <c r="F16440" s="1" t="s">
        <v>30</v>
      </c>
      <c r="G16440" s="1" t="str">
        <f>IFERROR(__xludf.DUMMYFUNCTION("GOOGLETRANSLATE(D16440,""fr"",""en"")"),"#VALUE!")</f>
        <v>#VALUE!</v>
      </c>
    </row>
    <row r="16441" ht="15.75" customHeight="1">
      <c r="A16441" s="1" t="s">
        <v>2977</v>
      </c>
      <c r="B16441" s="1">
        <v>1.0</v>
      </c>
      <c r="C16441" s="1" t="s">
        <v>34558</v>
      </c>
      <c r="D16441" s="1" t="s">
        <v>34559</v>
      </c>
      <c r="E16441" s="1" t="s">
        <v>196</v>
      </c>
      <c r="F16441" s="1" t="s">
        <v>118</v>
      </c>
      <c r="G16441" s="1" t="str">
        <f>IFERROR(__xludf.DUMMYFUNCTION("GOOGLETRANSLATE(D16441,""fr"",""en"")"),"#VALUE!")</f>
        <v>#VALUE!</v>
      </c>
    </row>
    <row r="16442" ht="15.75" customHeight="1">
      <c r="A16442" s="1" t="s">
        <v>417</v>
      </c>
      <c r="B16442" s="1">
        <v>4.0</v>
      </c>
      <c r="C16442" s="1" t="s">
        <v>34560</v>
      </c>
      <c r="D16442" s="1" t="s">
        <v>34561</v>
      </c>
      <c r="E16442" s="1" t="s">
        <v>484</v>
      </c>
      <c r="F16442" s="1" t="s">
        <v>30</v>
      </c>
      <c r="G16442" s="1" t="str">
        <f>IFERROR(__xludf.DUMMYFUNCTION("GOOGLETRANSLATE(D16442,""fr"",""en"")"),"#VALUE!")</f>
        <v>#VALUE!</v>
      </c>
    </row>
    <row r="16443" ht="15.75" customHeight="1">
      <c r="A16443" s="1" t="s">
        <v>227</v>
      </c>
      <c r="B16443" s="1">
        <v>5.0</v>
      </c>
      <c r="C16443" s="1" t="s">
        <v>34562</v>
      </c>
      <c r="D16443" s="1" t="s">
        <v>34563</v>
      </c>
      <c r="E16443" s="1" t="s">
        <v>484</v>
      </c>
      <c r="F16443" s="1" t="s">
        <v>30</v>
      </c>
      <c r="G16443" s="1" t="str">
        <f>IFERROR(__xludf.DUMMYFUNCTION("GOOGLETRANSLATE(D16443,""fr"",""en"")"),"#VALUE!")</f>
        <v>#VALUE!</v>
      </c>
    </row>
    <row r="16444" ht="15.75" customHeight="1">
      <c r="A16444" s="1" t="s">
        <v>1218</v>
      </c>
      <c r="B16444" s="1">
        <v>5.0</v>
      </c>
      <c r="C16444" s="1" t="s">
        <v>34564</v>
      </c>
      <c r="D16444" s="1" t="s">
        <v>34565</v>
      </c>
      <c r="E16444" s="1" t="s">
        <v>65</v>
      </c>
      <c r="F16444" s="1" t="s">
        <v>66</v>
      </c>
      <c r="G16444" s="1" t="str">
        <f>IFERROR(__xludf.DUMMYFUNCTION("GOOGLETRANSLATE(D16444,""fr"",""en"")"),"Very good agency Price very attractive response Questionnaire a little long, I am very happy, hoping when in case of notister, it will be so easy")</f>
        <v>Very good agency Price very attractive response Questionnaire a little long, I am very happy, hoping when in case of notister, it will be so easy</v>
      </c>
    </row>
    <row r="16445" ht="15.75" customHeight="1">
      <c r="A16445" s="1" t="s">
        <v>701</v>
      </c>
      <c r="B16445" s="1">
        <v>1.0</v>
      </c>
      <c r="C16445" s="1" t="s">
        <v>34566</v>
      </c>
      <c r="D16445" s="1" t="s">
        <v>34567</v>
      </c>
      <c r="E16445" s="1" t="s">
        <v>230</v>
      </c>
      <c r="F16445" s="1" t="s">
        <v>48</v>
      </c>
      <c r="G16445" s="1" t="str">
        <f>IFERROR(__xludf.DUMMYFUNCTION("GOOGLETRANSLATE(D16445,""fr"",""en"")"),"#VALUE!")</f>
        <v>#VALUE!</v>
      </c>
    </row>
    <row r="16446" ht="15.75" customHeight="1">
      <c r="A16446" s="1" t="s">
        <v>9099</v>
      </c>
      <c r="B16446" s="1">
        <v>1.0</v>
      </c>
      <c r="C16446" s="1" t="s">
        <v>34568</v>
      </c>
      <c r="D16446" s="1" t="s">
        <v>34569</v>
      </c>
      <c r="E16446" s="1" t="s">
        <v>10</v>
      </c>
      <c r="F16446" s="1" t="s">
        <v>11</v>
      </c>
      <c r="G16446" s="1" t="str">
        <f>IFERROR(__xludf.DUMMYFUNCTION("GOOGLETRANSLATE(D16446,""fr"",""en"")"),"#VALUE!")</f>
        <v>#VALUE!</v>
      </c>
    </row>
    <row r="16447" ht="15.75" customHeight="1">
      <c r="A16447" s="1" t="s">
        <v>2630</v>
      </c>
      <c r="B16447" s="1">
        <v>5.0</v>
      </c>
      <c r="C16447" s="1" t="s">
        <v>34570</v>
      </c>
      <c r="D16447" s="1" t="s">
        <v>34571</v>
      </c>
      <c r="E16447" s="1" t="s">
        <v>21</v>
      </c>
      <c r="F16447" s="1" t="s">
        <v>11</v>
      </c>
      <c r="G16447" s="1" t="str">
        <f>IFERROR(__xludf.DUMMYFUNCTION("GOOGLETRANSLATE(D16447,""fr"",""en"")"),"#VALUE!")</f>
        <v>#VALUE!</v>
      </c>
    </row>
    <row r="16448" ht="15.75" customHeight="1">
      <c r="A16448" s="1" t="s">
        <v>445</v>
      </c>
      <c r="B16448" s="1">
        <v>5.0</v>
      </c>
      <c r="C16448" s="1" t="s">
        <v>34572</v>
      </c>
      <c r="D16448" s="1" t="s">
        <v>34573</v>
      </c>
      <c r="E16448" s="1" t="s">
        <v>10</v>
      </c>
      <c r="F16448" s="1" t="s">
        <v>11</v>
      </c>
      <c r="G16448" s="1" t="str">
        <f>IFERROR(__xludf.DUMMYFUNCTION("GOOGLETRANSLATE(D16448,""fr"",""en"")"),"#VALUE!")</f>
        <v>#VALUE!</v>
      </c>
    </row>
    <row r="16449" ht="15.75" customHeight="1">
      <c r="A16449" s="1" t="s">
        <v>18185</v>
      </c>
      <c r="B16449" s="1">
        <v>2.0</v>
      </c>
      <c r="C16449" s="1" t="s">
        <v>5845</v>
      </c>
      <c r="D16449" s="1" t="s">
        <v>34574</v>
      </c>
      <c r="E16449" s="1" t="s">
        <v>273</v>
      </c>
      <c r="F16449" s="1" t="s">
        <v>110</v>
      </c>
      <c r="G16449" s="1" t="str">
        <f>IFERROR(__xludf.DUMMYFUNCTION("GOOGLETRANSLATE(D16449,""fr"",""en"")"),"#VALUE!")</f>
        <v>#VALUE!</v>
      </c>
    </row>
    <row r="16450" ht="15.75" customHeight="1">
      <c r="A16450" s="1" t="s">
        <v>12662</v>
      </c>
      <c r="B16450" s="1">
        <v>5.0</v>
      </c>
      <c r="C16450" s="1" t="s">
        <v>34575</v>
      </c>
      <c r="D16450" s="1" t="s">
        <v>34576</v>
      </c>
      <c r="E16450" s="1" t="s">
        <v>21</v>
      </c>
      <c r="F16450" s="1" t="s">
        <v>11</v>
      </c>
      <c r="G16450" s="1" t="str">
        <f>IFERROR(__xludf.DUMMYFUNCTION("GOOGLETRANSLATE(D16450,""fr"",""en"")"),"Insurance company offering very good prices, very easy subscription. I have transferred all my auto insurance contracts to the olive tree soon. I highly recommend this company.")</f>
        <v>Insurance company offering very good prices, very easy subscription. I have transferred all my auto insurance contracts to the olive tree soon. I highly recommend this company.</v>
      </c>
    </row>
    <row r="16451" ht="15.75" customHeight="1">
      <c r="A16451" s="1" t="s">
        <v>144</v>
      </c>
      <c r="B16451" s="1">
        <v>4.0</v>
      </c>
      <c r="C16451" s="1" t="s">
        <v>34577</v>
      </c>
      <c r="D16451" s="1" t="s">
        <v>34578</v>
      </c>
      <c r="E16451" s="1" t="s">
        <v>614</v>
      </c>
      <c r="F16451" s="1" t="s">
        <v>30</v>
      </c>
      <c r="G16451" s="1" t="str">
        <f>IFERROR(__xludf.DUMMYFUNCTION("GOOGLETRANSLATE(D16451,""fr"",""en"")"),"#VALUE!")</f>
        <v>#VALUE!</v>
      </c>
    </row>
    <row r="16452" ht="15.75" customHeight="1">
      <c r="A16452" s="1" t="s">
        <v>10855</v>
      </c>
      <c r="B16452" s="1">
        <v>2.0</v>
      </c>
      <c r="C16452" s="1" t="s">
        <v>34579</v>
      </c>
      <c r="D16452" s="1" t="s">
        <v>34580</v>
      </c>
      <c r="E16452" s="1" t="s">
        <v>10</v>
      </c>
      <c r="F16452" s="1" t="s">
        <v>11</v>
      </c>
      <c r="G16452" s="1" t="str">
        <f>IFERROR(__xludf.DUMMYFUNCTION("GOOGLETRANSLATE(D16452,""fr"",""en"")"),"Registration without problem with a kind person who knew their job well, long but very detailed questionnaire (the same everywhere) so at the end we even take the most expensive options")</f>
        <v>Registration without problem with a kind person who knew their job well, long but very detailed questionnaire (the same everywhere) so at the end we even take the most expensive options</v>
      </c>
    </row>
    <row r="16453" ht="15.75" customHeight="1">
      <c r="A16453" s="1" t="s">
        <v>15089</v>
      </c>
      <c r="B16453" s="1">
        <v>4.0</v>
      </c>
      <c r="C16453" s="1" t="s">
        <v>34581</v>
      </c>
      <c r="D16453" s="1" t="s">
        <v>34582</v>
      </c>
      <c r="E16453" s="1" t="s">
        <v>125</v>
      </c>
      <c r="F16453" s="1" t="s">
        <v>11</v>
      </c>
      <c r="G16453" s="1" t="str">
        <f>IFERROR(__xludf.DUMMYFUNCTION("GOOGLETRANSLATE(D16453,""fr"",""en"")"),"#VALUE!")</f>
        <v>#VALUE!</v>
      </c>
    </row>
    <row r="16454" ht="15.75" customHeight="1">
      <c r="A16454" s="1" t="s">
        <v>3528</v>
      </c>
      <c r="B16454" s="1">
        <v>1.0</v>
      </c>
      <c r="C16454" s="1" t="s">
        <v>34583</v>
      </c>
      <c r="D16454" s="1" t="s">
        <v>34584</v>
      </c>
      <c r="E16454" s="1" t="s">
        <v>373</v>
      </c>
      <c r="F16454" s="1" t="s">
        <v>30</v>
      </c>
      <c r="G16454" s="1" t="str">
        <f>IFERROR(__xludf.DUMMYFUNCTION("GOOGLETRANSLATE(D16454,""fr"",""en"")"),"#VALUE!")</f>
        <v>#VALUE!</v>
      </c>
    </row>
    <row r="16455" ht="15.75" customHeight="1">
      <c r="A16455" s="1" t="s">
        <v>7193</v>
      </c>
      <c r="B16455" s="1">
        <v>2.0</v>
      </c>
      <c r="C16455" s="1" t="s">
        <v>34585</v>
      </c>
      <c r="D16455" s="1" t="s">
        <v>34586</v>
      </c>
      <c r="E16455" s="1" t="s">
        <v>250</v>
      </c>
      <c r="F16455" s="1" t="s">
        <v>30</v>
      </c>
      <c r="G16455" s="1" t="str">
        <f>IFERROR(__xludf.DUMMYFUNCTION("GOOGLETRANSLATE(D16455,""fr"",""en"")"),"#VALUE!")</f>
        <v>#VALUE!</v>
      </c>
    </row>
    <row r="16456" ht="15.75" customHeight="1">
      <c r="A16456" s="1" t="s">
        <v>893</v>
      </c>
      <c r="B16456" s="1">
        <v>5.0</v>
      </c>
      <c r="C16456" s="1" t="s">
        <v>34587</v>
      </c>
      <c r="D16456" s="1" t="s">
        <v>34588</v>
      </c>
      <c r="E16456" s="1" t="s">
        <v>21</v>
      </c>
      <c r="F16456" s="1" t="s">
        <v>11</v>
      </c>
      <c r="G16456" s="1" t="str">
        <f>IFERROR(__xludf.DUMMYFUNCTION("GOOGLETRANSLATE(D16456,""fr"",""en"")"),"#VALUE!")</f>
        <v>#VALUE!</v>
      </c>
    </row>
    <row r="16457" ht="15.75" customHeight="1">
      <c r="A16457" s="1" t="s">
        <v>624</v>
      </c>
      <c r="B16457" s="1">
        <v>1.0</v>
      </c>
      <c r="C16457" s="1" t="s">
        <v>34589</v>
      </c>
      <c r="D16457" s="1" t="s">
        <v>34590</v>
      </c>
      <c r="E16457" s="1" t="s">
        <v>296</v>
      </c>
      <c r="F16457" s="1" t="s">
        <v>11</v>
      </c>
      <c r="G16457" s="1" t="str">
        <f>IFERROR(__xludf.DUMMYFUNCTION("GOOGLETRANSLATE(D16457,""fr"",""en"")"),"#VALUE!")</f>
        <v>#VALUE!</v>
      </c>
    </row>
    <row r="16458" ht="15.75" customHeight="1">
      <c r="A16458" s="1" t="s">
        <v>21469</v>
      </c>
      <c r="B16458" s="1">
        <v>2.0</v>
      </c>
      <c r="C16458" s="1" t="s">
        <v>34591</v>
      </c>
      <c r="D16458" s="1" t="s">
        <v>34592</v>
      </c>
      <c r="E16458" s="1" t="s">
        <v>226</v>
      </c>
      <c r="F16458" s="1" t="s">
        <v>11</v>
      </c>
      <c r="G16458" s="1" t="str">
        <f>IFERROR(__xludf.DUMMYFUNCTION("GOOGLETRANSLATE(D16458,""fr"",""en"")"),"#VALUE!")</f>
        <v>#VALUE!</v>
      </c>
    </row>
    <row r="16459" ht="15.75" customHeight="1">
      <c r="A16459" s="1" t="s">
        <v>9551</v>
      </c>
      <c r="B16459" s="1">
        <v>1.0</v>
      </c>
      <c r="C16459" s="1" t="s">
        <v>34593</v>
      </c>
      <c r="D16459" s="1" t="s">
        <v>34594</v>
      </c>
      <c r="E16459" s="1" t="s">
        <v>52</v>
      </c>
      <c r="F16459" s="1" t="s">
        <v>11</v>
      </c>
      <c r="G16459" s="1" t="str">
        <f>IFERROR(__xludf.DUMMYFUNCTION("GOOGLETRANSLATE(D16459,""fr"",""en"")"),"#VALUE!")</f>
        <v>#VALUE!</v>
      </c>
    </row>
    <row r="16460" ht="15.75" customHeight="1">
      <c r="A16460" s="1" t="s">
        <v>11828</v>
      </c>
      <c r="B16460" s="1">
        <v>1.0</v>
      </c>
      <c r="C16460" s="1" t="s">
        <v>34595</v>
      </c>
      <c r="D16460" s="1" t="s">
        <v>34596</v>
      </c>
      <c r="E16460" s="1" t="s">
        <v>226</v>
      </c>
      <c r="F16460" s="1" t="s">
        <v>110</v>
      </c>
      <c r="G16460" s="1" t="str">
        <f>IFERROR(__xludf.DUMMYFUNCTION("GOOGLETRANSLATE(D16460,""fr"",""en"")"),"#VALUE!")</f>
        <v>#VALUE!</v>
      </c>
    </row>
    <row r="16461" ht="15.75" customHeight="1">
      <c r="A16461" s="1" t="s">
        <v>255</v>
      </c>
      <c r="B16461" s="1">
        <v>5.0</v>
      </c>
      <c r="C16461" s="1" t="s">
        <v>34597</v>
      </c>
      <c r="D16461" s="1" t="s">
        <v>34598</v>
      </c>
      <c r="E16461" s="1" t="s">
        <v>21</v>
      </c>
      <c r="F16461" s="1" t="s">
        <v>11</v>
      </c>
      <c r="G16461" s="1" t="str">
        <f>IFERROR(__xludf.DUMMYFUNCTION("GOOGLETRANSLATE(D16461,""fr"",""en"")"),"#VALUE!")</f>
        <v>#VALUE!</v>
      </c>
    </row>
    <row r="16462" ht="15.75" customHeight="1">
      <c r="A16462" s="1" t="s">
        <v>4257</v>
      </c>
      <c r="B16462" s="1">
        <v>2.0</v>
      </c>
      <c r="C16462" s="1" t="s">
        <v>34599</v>
      </c>
      <c r="D16462" s="1" t="s">
        <v>34600</v>
      </c>
      <c r="E16462" s="1" t="s">
        <v>25</v>
      </c>
      <c r="F16462" s="1" t="s">
        <v>11</v>
      </c>
      <c r="G16462" s="1" t="str">
        <f>IFERROR(__xludf.DUMMYFUNCTION("GOOGLETRANSLATE(D16462,""fr"",""en"")"),"#VALUE!")</f>
        <v>#VALUE!</v>
      </c>
    </row>
    <row r="16463" ht="15.75" customHeight="1">
      <c r="A16463" s="1" t="s">
        <v>1804</v>
      </c>
      <c r="B16463" s="1">
        <v>2.0</v>
      </c>
      <c r="C16463" s="1" t="s">
        <v>34601</v>
      </c>
      <c r="D16463" s="1" t="s">
        <v>34602</v>
      </c>
      <c r="E16463" s="1" t="s">
        <v>373</v>
      </c>
      <c r="F16463" s="1" t="s">
        <v>30</v>
      </c>
      <c r="G16463" s="1" t="str">
        <f>IFERROR(__xludf.DUMMYFUNCTION("GOOGLETRANSLATE(D16463,""fr"",""en"")"),"#VALUE!")</f>
        <v>#VALUE!</v>
      </c>
    </row>
    <row r="16464" ht="15.75" customHeight="1">
      <c r="A16464" s="1" t="s">
        <v>798</v>
      </c>
      <c r="B16464" s="1">
        <v>3.0</v>
      </c>
      <c r="C16464" s="1" t="s">
        <v>34603</v>
      </c>
      <c r="D16464" s="1" t="s">
        <v>34604</v>
      </c>
      <c r="E16464" s="1" t="s">
        <v>10</v>
      </c>
      <c r="F16464" s="1" t="s">
        <v>11</v>
      </c>
      <c r="G16464" s="1" t="str">
        <f>IFERROR(__xludf.DUMMYFUNCTION("GOOGLETRANSLATE(D16464,""fr"",""en"")"),"#VALUE!")</f>
        <v>#VALUE!</v>
      </c>
    </row>
    <row r="16465" ht="15.75" customHeight="1">
      <c r="A16465" s="1" t="s">
        <v>135</v>
      </c>
      <c r="B16465" s="1">
        <v>3.0</v>
      </c>
      <c r="C16465" s="1" t="s">
        <v>17315</v>
      </c>
      <c r="D16465" s="1" t="s">
        <v>34605</v>
      </c>
      <c r="E16465" s="1" t="s">
        <v>21</v>
      </c>
      <c r="F16465" s="1" t="s">
        <v>11</v>
      </c>
      <c r="G16465" s="1" t="str">
        <f>IFERROR(__xludf.DUMMYFUNCTION("GOOGLETRANSLATE(D16465,""fr"",""en"")"),"#VALUE!")</f>
        <v>#VALUE!</v>
      </c>
    </row>
    <row r="16466" ht="15.75" customHeight="1">
      <c r="A16466" s="1" t="s">
        <v>1562</v>
      </c>
      <c r="B16466" s="1">
        <v>4.0</v>
      </c>
      <c r="C16466" s="1" t="s">
        <v>34606</v>
      </c>
      <c r="D16466" s="1" t="s">
        <v>34607</v>
      </c>
      <c r="E16466" s="1" t="s">
        <v>10</v>
      </c>
      <c r="F16466" s="1" t="s">
        <v>11</v>
      </c>
      <c r="G16466" s="1" t="str">
        <f>IFERROR(__xludf.DUMMYFUNCTION("GOOGLETRANSLATE(D16466,""fr"",""en"")"),"#VALUE!")</f>
        <v>#VALUE!</v>
      </c>
    </row>
    <row r="16467" ht="15.75" customHeight="1">
      <c r="A16467" s="1" t="s">
        <v>391</v>
      </c>
      <c r="B16467" s="1">
        <v>3.0</v>
      </c>
      <c r="C16467" s="1" t="s">
        <v>34608</v>
      </c>
      <c r="D16467" s="1" t="s">
        <v>34609</v>
      </c>
      <c r="E16467" s="1" t="s">
        <v>21</v>
      </c>
      <c r="F16467" s="1" t="s">
        <v>11</v>
      </c>
      <c r="G16467" s="1" t="str">
        <f>IFERROR(__xludf.DUMMYFUNCTION("GOOGLETRANSLATE(D16467,""fr"",""en"")"),"#VALUE!")</f>
        <v>#VALUE!</v>
      </c>
    </row>
    <row r="16468" ht="15.75" customHeight="1">
      <c r="A16468" s="1" t="s">
        <v>4844</v>
      </c>
      <c r="B16468" s="1">
        <v>1.0</v>
      </c>
      <c r="C16468" s="1" t="s">
        <v>34610</v>
      </c>
      <c r="D16468" s="1" t="s">
        <v>34611</v>
      </c>
      <c r="E16468" s="1" t="s">
        <v>10</v>
      </c>
      <c r="F16468" s="1" t="s">
        <v>11</v>
      </c>
      <c r="G16468" s="1" t="str">
        <f>IFERROR(__xludf.DUMMYFUNCTION("GOOGLETRANSLATE(D16468,""fr"",""en"")"),"#VALUE!")</f>
        <v>#VALUE!</v>
      </c>
    </row>
    <row r="16469" ht="15.75" customHeight="1">
      <c r="A16469" s="1" t="s">
        <v>3459</v>
      </c>
      <c r="B16469" s="1">
        <v>5.0</v>
      </c>
      <c r="C16469" s="1" t="s">
        <v>34612</v>
      </c>
      <c r="D16469" s="1" t="s">
        <v>34613</v>
      </c>
      <c r="E16469" s="1" t="s">
        <v>296</v>
      </c>
      <c r="F16469" s="1" t="s">
        <v>110</v>
      </c>
      <c r="G16469" s="1" t="str">
        <f>IFERROR(__xludf.DUMMYFUNCTION("GOOGLETRANSLATE(D16469,""fr"",""en"")"),"#VALUE!")</f>
        <v>#VALUE!</v>
      </c>
    </row>
    <row r="16470" ht="15.75" customHeight="1">
      <c r="A16470" s="1" t="s">
        <v>908</v>
      </c>
      <c r="B16470" s="1">
        <v>1.0</v>
      </c>
      <c r="C16470" s="1" t="s">
        <v>34614</v>
      </c>
      <c r="D16470" s="1" t="s">
        <v>34615</v>
      </c>
      <c r="E16470" s="1" t="s">
        <v>196</v>
      </c>
      <c r="F16470" s="1" t="s">
        <v>118</v>
      </c>
      <c r="G16470" s="1" t="str">
        <f>IFERROR(__xludf.DUMMYFUNCTION("GOOGLETRANSLATE(D16470,""fr"",""en"")"),"#VALUE!")</f>
        <v>#VALUE!</v>
      </c>
    </row>
    <row r="16471" ht="15.75" customHeight="1">
      <c r="A16471" s="1" t="s">
        <v>18310</v>
      </c>
      <c r="B16471" s="1">
        <v>4.0</v>
      </c>
      <c r="C16471" s="1" t="s">
        <v>34616</v>
      </c>
      <c r="D16471" s="1" t="s">
        <v>34617</v>
      </c>
      <c r="E16471" s="1" t="s">
        <v>176</v>
      </c>
      <c r="F16471" s="1" t="s">
        <v>66</v>
      </c>
      <c r="G16471" s="1" t="str">
        <f>IFERROR(__xludf.DUMMYFUNCTION("GOOGLETRANSLATE(D16471,""fr"",""en"")"),"#VALUE!")</f>
        <v>#VALUE!</v>
      </c>
    </row>
    <row r="16472" ht="15.75" customHeight="1">
      <c r="A16472" s="1" t="s">
        <v>3775</v>
      </c>
      <c r="B16472" s="1">
        <v>4.0</v>
      </c>
      <c r="C16472" s="1" t="s">
        <v>34618</v>
      </c>
      <c r="D16472" s="1" t="s">
        <v>34619</v>
      </c>
      <c r="E16472" s="1" t="s">
        <v>614</v>
      </c>
      <c r="F16472" s="1" t="s">
        <v>30</v>
      </c>
      <c r="G16472" s="1" t="str">
        <f>IFERROR(__xludf.DUMMYFUNCTION("GOOGLETRANSLATE(D16472,""fr"",""en"")"),"#VALUE!")</f>
        <v>#VALUE!</v>
      </c>
    </row>
    <row r="16473" ht="15.75" customHeight="1">
      <c r="A16473" s="1" t="s">
        <v>1507</v>
      </c>
      <c r="B16473" s="1">
        <v>5.0</v>
      </c>
      <c r="C16473" s="1" t="s">
        <v>34620</v>
      </c>
      <c r="D16473" s="1" t="s">
        <v>34621</v>
      </c>
      <c r="E16473" s="1" t="s">
        <v>250</v>
      </c>
      <c r="F16473" s="1" t="s">
        <v>30</v>
      </c>
      <c r="G16473" s="1" t="str">
        <f>IFERROR(__xludf.DUMMYFUNCTION("GOOGLETRANSLATE(D16473,""fr"",""en"")"),"#VALUE!")</f>
        <v>#VALUE!</v>
      </c>
    </row>
    <row r="16474" ht="15.75" customHeight="1">
      <c r="A16474" s="1" t="s">
        <v>1552</v>
      </c>
      <c r="B16474" s="1">
        <v>5.0</v>
      </c>
      <c r="C16474" s="1" t="s">
        <v>34622</v>
      </c>
      <c r="D16474" s="1" t="s">
        <v>34623</v>
      </c>
      <c r="E16474" s="1" t="s">
        <v>21</v>
      </c>
      <c r="F16474" s="1" t="s">
        <v>11</v>
      </c>
      <c r="G16474" s="1" t="str">
        <f>IFERROR(__xludf.DUMMYFUNCTION("GOOGLETRANSLATE(D16474,""fr"",""en"")"),"#VALUE!")</f>
        <v>#VALUE!</v>
      </c>
    </row>
    <row r="16475" ht="15.75" customHeight="1">
      <c r="A16475" s="1" t="s">
        <v>6684</v>
      </c>
      <c r="B16475" s="1">
        <v>2.0</v>
      </c>
      <c r="C16475" s="1" t="s">
        <v>34624</v>
      </c>
      <c r="D16475" s="1" t="s">
        <v>34625</v>
      </c>
      <c r="E16475" s="1" t="s">
        <v>280</v>
      </c>
      <c r="F16475" s="1" t="s">
        <v>11</v>
      </c>
      <c r="G16475" s="1" t="str">
        <f>IFERROR(__xludf.DUMMYFUNCTION("GOOGLETRANSLATE(D16475,""fr"",""en"")"),"#VALUE!")</f>
        <v>#VALUE!</v>
      </c>
    </row>
    <row r="16476" ht="15.75" customHeight="1">
      <c r="A16476" s="1" t="s">
        <v>2432</v>
      </c>
      <c r="B16476" s="1">
        <v>1.0</v>
      </c>
      <c r="C16476" s="1" t="s">
        <v>34626</v>
      </c>
      <c r="D16476" s="1" t="s">
        <v>34627</v>
      </c>
      <c r="E16476" s="1" t="s">
        <v>373</v>
      </c>
      <c r="F16476" s="1" t="s">
        <v>30</v>
      </c>
      <c r="G16476" s="1" t="str">
        <f>IFERROR(__xludf.DUMMYFUNCTION("GOOGLETRANSLATE(D16476,""fr"",""en"")"),"#VALUE!")</f>
        <v>#VALUE!</v>
      </c>
    </row>
    <row r="16477" ht="15.75" customHeight="1">
      <c r="A16477" s="1" t="s">
        <v>100</v>
      </c>
      <c r="B16477" s="1">
        <v>4.0</v>
      </c>
      <c r="C16477" s="1" t="s">
        <v>34628</v>
      </c>
      <c r="D16477" s="1" t="s">
        <v>34629</v>
      </c>
      <c r="E16477" s="1" t="s">
        <v>10</v>
      </c>
      <c r="F16477" s="1" t="s">
        <v>11</v>
      </c>
      <c r="G16477" s="1" t="str">
        <f>IFERROR(__xludf.DUMMYFUNCTION("GOOGLETRANSLATE(D16477,""fr"",""en"")"),"#VALUE!")</f>
        <v>#VALUE!</v>
      </c>
    </row>
    <row r="16478" ht="15.75" customHeight="1">
      <c r="A16478" s="1" t="s">
        <v>8355</v>
      </c>
      <c r="B16478" s="1">
        <v>2.0</v>
      </c>
      <c r="C16478" s="1" t="s">
        <v>34630</v>
      </c>
      <c r="D16478" s="1" t="s">
        <v>34631</v>
      </c>
      <c r="E16478" s="1" t="s">
        <v>169</v>
      </c>
      <c r="F16478" s="1" t="s">
        <v>11</v>
      </c>
      <c r="G16478" s="1" t="str">
        <f>IFERROR(__xludf.DUMMYFUNCTION("GOOGLETRANSLATE(D16478,""fr"",""en"")"),"#VALUE!")</f>
        <v>#VALUE!</v>
      </c>
    </row>
    <row r="16479" ht="15.75" customHeight="1">
      <c r="A16479" s="1" t="s">
        <v>14891</v>
      </c>
      <c r="B16479" s="1">
        <v>5.0</v>
      </c>
      <c r="C16479" s="1" t="s">
        <v>34632</v>
      </c>
      <c r="D16479" s="1" t="s">
        <v>34633</v>
      </c>
      <c r="E16479" s="1" t="s">
        <v>109</v>
      </c>
      <c r="F16479" s="1" t="s">
        <v>11</v>
      </c>
      <c r="G16479" s="1" t="str">
        <f>IFERROR(__xludf.DUMMYFUNCTION("GOOGLETRANSLATE(D16479,""fr"",""en"")"),"#VALUE!")</f>
        <v>#VALUE!</v>
      </c>
    </row>
    <row r="16480" ht="15.75" customHeight="1">
      <c r="A16480" s="1" t="s">
        <v>1699</v>
      </c>
      <c r="B16480" s="1">
        <v>5.0</v>
      </c>
      <c r="C16480" s="1" t="s">
        <v>34634</v>
      </c>
      <c r="D16480" s="1" t="s">
        <v>34635</v>
      </c>
      <c r="E16480" s="1" t="s">
        <v>65</v>
      </c>
      <c r="F16480" s="1" t="s">
        <v>66</v>
      </c>
      <c r="G16480" s="1" t="str">
        <f>IFERROR(__xludf.DUMMYFUNCTION("GOOGLETRANSLATE(D16480,""fr"",""en"")"),"#VALUE!")</f>
        <v>#VALUE!</v>
      </c>
    </row>
    <row r="16481" ht="15.75" customHeight="1">
      <c r="A16481" s="1" t="s">
        <v>2637</v>
      </c>
      <c r="B16481" s="1">
        <v>5.0</v>
      </c>
      <c r="C16481" s="1" t="s">
        <v>34636</v>
      </c>
      <c r="D16481" s="1" t="s">
        <v>34637</v>
      </c>
      <c r="E16481" s="1" t="s">
        <v>614</v>
      </c>
      <c r="F16481" s="1" t="s">
        <v>30</v>
      </c>
      <c r="G16481" s="1" t="str">
        <f>IFERROR(__xludf.DUMMYFUNCTION("GOOGLETRANSLATE(D16481,""fr"",""en"")"),"#VALUE!")</f>
        <v>#VALUE!</v>
      </c>
    </row>
    <row r="16482" ht="15.75" customHeight="1">
      <c r="A16482" s="1" t="s">
        <v>2135</v>
      </c>
      <c r="B16482" s="1">
        <v>5.0</v>
      </c>
      <c r="C16482" s="1" t="s">
        <v>34638</v>
      </c>
      <c r="D16482" s="1" t="s">
        <v>34639</v>
      </c>
      <c r="E16482" s="1" t="s">
        <v>10</v>
      </c>
      <c r="F16482" s="1" t="s">
        <v>11</v>
      </c>
      <c r="G16482" s="1" t="str">
        <f>IFERROR(__xludf.DUMMYFUNCTION("GOOGLETRANSLATE(D16482,""fr"",""en"")"),"#VALUE!")</f>
        <v>#VALUE!</v>
      </c>
    </row>
    <row r="16483" ht="15.75" customHeight="1">
      <c r="A16483" s="1" t="s">
        <v>4849</v>
      </c>
      <c r="B16483" s="1">
        <v>1.0</v>
      </c>
      <c r="C16483" s="1" t="s">
        <v>34640</v>
      </c>
      <c r="D16483" s="1" t="s">
        <v>34641</v>
      </c>
      <c r="E16483" s="1" t="s">
        <v>117</v>
      </c>
      <c r="F16483" s="1" t="s">
        <v>48</v>
      </c>
      <c r="G16483" s="1" t="str">
        <f>IFERROR(__xludf.DUMMYFUNCTION("GOOGLETRANSLATE(D16483,""fr"",""en"")"),"#VALUE!")</f>
        <v>#VALUE!</v>
      </c>
    </row>
    <row r="16484" ht="15.75" customHeight="1">
      <c r="A16484" s="1" t="s">
        <v>2128</v>
      </c>
      <c r="B16484" s="1">
        <v>1.0</v>
      </c>
      <c r="C16484" s="1" t="s">
        <v>34642</v>
      </c>
      <c r="D16484" s="1" t="s">
        <v>34643</v>
      </c>
      <c r="E16484" s="1" t="s">
        <v>176</v>
      </c>
      <c r="F16484" s="1" t="s">
        <v>66</v>
      </c>
      <c r="G16484" s="1" t="str">
        <f>IFERROR(__xludf.DUMMYFUNCTION("GOOGLETRANSLATE(D16484,""fr"",""en"")"),"#VALUE!")</f>
        <v>#VALUE!</v>
      </c>
    </row>
    <row r="16485" ht="15.75" customHeight="1">
      <c r="A16485" s="1" t="s">
        <v>3727</v>
      </c>
      <c r="B16485" s="1">
        <v>1.0</v>
      </c>
      <c r="C16485" s="1" t="s">
        <v>34644</v>
      </c>
      <c r="D16485" s="1" t="s">
        <v>34645</v>
      </c>
      <c r="E16485" s="1" t="s">
        <v>21</v>
      </c>
      <c r="F16485" s="1" t="s">
        <v>11</v>
      </c>
      <c r="G16485" s="1" t="str">
        <f>IFERROR(__xludf.DUMMYFUNCTION("GOOGLETRANSLATE(D16485,""fr"",""en"")"),"#VALUE!")</f>
        <v>#VALUE!</v>
      </c>
    </row>
    <row r="16486" ht="15.75" customHeight="1">
      <c r="A16486" s="1" t="s">
        <v>270</v>
      </c>
      <c r="B16486" s="1">
        <v>4.0</v>
      </c>
      <c r="C16486" s="1" t="s">
        <v>34646</v>
      </c>
      <c r="D16486" s="1" t="s">
        <v>34647</v>
      </c>
      <c r="E16486" s="1" t="s">
        <v>176</v>
      </c>
      <c r="F16486" s="1" t="s">
        <v>66</v>
      </c>
      <c r="G16486" s="1" t="str">
        <f>IFERROR(__xludf.DUMMYFUNCTION("GOOGLETRANSLATE(D16486,""fr"",""en"")"),"#VALUE!")</f>
        <v>#VALUE!</v>
      </c>
    </row>
    <row r="16487" ht="15.75" customHeight="1">
      <c r="A16487" s="1" t="s">
        <v>564</v>
      </c>
      <c r="B16487" s="1">
        <v>4.0</v>
      </c>
      <c r="C16487" s="1" t="s">
        <v>34648</v>
      </c>
      <c r="D16487" s="1" t="s">
        <v>34649</v>
      </c>
      <c r="E16487" s="1" t="s">
        <v>10</v>
      </c>
      <c r="F16487" s="1" t="s">
        <v>11</v>
      </c>
      <c r="G16487" s="1" t="str">
        <f>IFERROR(__xludf.DUMMYFUNCTION("GOOGLETRANSLATE(D16487,""fr"",""en"")"),"#VALUE!")</f>
        <v>#VALUE!</v>
      </c>
    </row>
    <row r="16488" ht="15.75" customHeight="1">
      <c r="A16488" s="1" t="s">
        <v>15089</v>
      </c>
      <c r="B16488" s="1">
        <v>1.0</v>
      </c>
      <c r="C16488" s="1" t="s">
        <v>34650</v>
      </c>
      <c r="D16488" s="1" t="s">
        <v>34651</v>
      </c>
      <c r="E16488" s="1" t="s">
        <v>292</v>
      </c>
      <c r="F16488" s="1" t="s">
        <v>11</v>
      </c>
      <c r="G16488" s="1" t="str">
        <f>IFERROR(__xludf.DUMMYFUNCTION("GOOGLETRANSLATE(D16488,""fr"",""en"")"),"#VALUE!")</f>
        <v>#VALUE!</v>
      </c>
    </row>
    <row r="16489" ht="15.75" customHeight="1">
      <c r="A16489" s="1" t="s">
        <v>541</v>
      </c>
      <c r="B16489" s="1">
        <v>2.0</v>
      </c>
      <c r="C16489" s="1" t="s">
        <v>34652</v>
      </c>
      <c r="D16489" s="1" t="s">
        <v>34653</v>
      </c>
      <c r="E16489" s="1" t="s">
        <v>226</v>
      </c>
      <c r="F16489" s="1" t="s">
        <v>11</v>
      </c>
      <c r="G16489" s="1" t="str">
        <f>IFERROR(__xludf.DUMMYFUNCTION("GOOGLETRANSLATE(D16489,""fr"",""en"")"),"#VALUE!")</f>
        <v>#VALUE!</v>
      </c>
    </row>
    <row r="16490" ht="15.75" customHeight="1">
      <c r="A16490" s="1" t="s">
        <v>4437</v>
      </c>
      <c r="B16490" s="1">
        <v>5.0</v>
      </c>
      <c r="C16490" s="1" t="s">
        <v>34654</v>
      </c>
      <c r="D16490" s="1" t="s">
        <v>34655</v>
      </c>
      <c r="E16490" s="1" t="s">
        <v>65</v>
      </c>
      <c r="F16490" s="1" t="s">
        <v>66</v>
      </c>
      <c r="G16490" s="1" t="str">
        <f>IFERROR(__xludf.DUMMYFUNCTION("GOOGLETRANSLATE(D16490,""fr"",""en"")"),"#VALUE!")</f>
        <v>#VALUE!</v>
      </c>
    </row>
    <row r="16491" ht="15.75" customHeight="1">
      <c r="A16491" s="1" t="s">
        <v>1972</v>
      </c>
      <c r="B16491" s="1">
        <v>2.0</v>
      </c>
      <c r="C16491" s="1" t="s">
        <v>34656</v>
      </c>
      <c r="D16491" s="1" t="s">
        <v>34657</v>
      </c>
      <c r="E16491" s="1" t="s">
        <v>10</v>
      </c>
      <c r="F16491" s="1" t="s">
        <v>11</v>
      </c>
      <c r="G16491" s="1" t="str">
        <f>IFERROR(__xludf.DUMMYFUNCTION("GOOGLETRANSLATE(D16491,""fr"",""en"")"),"#VALUE!")</f>
        <v>#VALUE!</v>
      </c>
    </row>
    <row r="16492" ht="15.75" customHeight="1">
      <c r="A16492" s="1" t="s">
        <v>3693</v>
      </c>
      <c r="B16492" s="1">
        <v>2.0</v>
      </c>
      <c r="C16492" s="1" t="s">
        <v>34658</v>
      </c>
      <c r="D16492" s="1" t="s">
        <v>34659</v>
      </c>
      <c r="E16492" s="1" t="s">
        <v>273</v>
      </c>
      <c r="F16492" s="1" t="s">
        <v>11</v>
      </c>
      <c r="G16492" s="1" t="str">
        <f>IFERROR(__xludf.DUMMYFUNCTION("GOOGLETRANSLATE(D16492,""fr"",""en"")"),"Customer for 10 years, a disaster of March 04 ... Tel of such yesterday of the garage to tell me that I have 24 hours to recover my vehicle otherwise I am charged the guard costs.
Expert report sent since May 13, Passage in agency, call for 2 days and nob"&amp;"ody can tell me why there is no care on my vehicle, I therefore recover my vehicle with broken window that will park outside Do not have a garage so if someone arrives again I find myself without great thank you")</f>
        <v>Customer for 10 years, a disaster of March 04 ... Tel of such yesterday of the garage to tell me that I have 24 hours to recover my vehicle otherwise I am charged the guard costs.
Expert report sent since May 13, Passage in agency, call for 2 days and nobody can tell me why there is no care on my vehicle, I therefore recover my vehicle with broken window that will park outside Do not have a garage so if someone arrives again I find myself without great thank you</v>
      </c>
    </row>
    <row r="16493" ht="15.75" customHeight="1">
      <c r="A16493" s="1" t="s">
        <v>576</v>
      </c>
      <c r="B16493" s="1">
        <v>5.0</v>
      </c>
      <c r="C16493" s="1" t="s">
        <v>34660</v>
      </c>
      <c r="D16493" s="1" t="s">
        <v>34661</v>
      </c>
      <c r="E16493" s="1" t="s">
        <v>10</v>
      </c>
      <c r="F16493" s="1" t="s">
        <v>11</v>
      </c>
      <c r="G16493" s="1" t="str">
        <f>IFERROR(__xludf.DUMMYFUNCTION("GOOGLETRANSLATE(D16493,""fr"",""en"")"),"#VALUE!")</f>
        <v>#VALUE!</v>
      </c>
    </row>
    <row r="16494" ht="15.75" customHeight="1">
      <c r="A16494" s="1" t="s">
        <v>3850</v>
      </c>
      <c r="B16494" s="1">
        <v>2.0</v>
      </c>
      <c r="C16494" s="1" t="s">
        <v>34662</v>
      </c>
      <c r="D16494" s="1" t="s">
        <v>34663</v>
      </c>
      <c r="E16494" s="1" t="s">
        <v>21</v>
      </c>
      <c r="F16494" s="1" t="s">
        <v>11</v>
      </c>
      <c r="G16494" s="1" t="str">
        <f>IFERROR(__xludf.DUMMYFUNCTION("GOOGLETRANSLATE(D16494,""fr"",""en"")"),"#VALUE!")</f>
        <v>#VALUE!</v>
      </c>
    </row>
    <row r="16495" ht="15.75" customHeight="1">
      <c r="A16495" s="1" t="s">
        <v>2417</v>
      </c>
      <c r="B16495" s="1">
        <v>2.0</v>
      </c>
      <c r="C16495" s="1" t="s">
        <v>34664</v>
      </c>
      <c r="D16495" s="1" t="s">
        <v>34665</v>
      </c>
      <c r="E16495" s="1" t="s">
        <v>280</v>
      </c>
      <c r="F16495" s="1" t="s">
        <v>11</v>
      </c>
      <c r="G16495" s="1" t="str">
        <f>IFERROR(__xludf.DUMMYFUNCTION("GOOGLETRANSLATE(D16495,""fr"",""en"")"),"#VALUE!")</f>
        <v>#VALUE!</v>
      </c>
    </row>
    <row r="16496" ht="15.75" customHeight="1">
      <c r="A16496" s="1" t="s">
        <v>11890</v>
      </c>
      <c r="B16496" s="1">
        <v>1.0</v>
      </c>
      <c r="C16496" s="1" t="s">
        <v>34666</v>
      </c>
      <c r="D16496" s="1" t="s">
        <v>34667</v>
      </c>
      <c r="E16496" s="1" t="s">
        <v>47</v>
      </c>
      <c r="F16496" s="1" t="s">
        <v>48</v>
      </c>
      <c r="G16496" s="1" t="str">
        <f>IFERROR(__xludf.DUMMYFUNCTION("GOOGLETRANSLATE(D16496,""fr"",""en"")"),"#VALUE!")</f>
        <v>#VALUE!</v>
      </c>
    </row>
    <row r="16497" ht="15.75" customHeight="1">
      <c r="A16497" s="1" t="s">
        <v>27780</v>
      </c>
      <c r="B16497" s="1">
        <v>1.0</v>
      </c>
      <c r="C16497" s="1" t="s">
        <v>34668</v>
      </c>
      <c r="D16497" s="1" t="s">
        <v>34669</v>
      </c>
      <c r="E16497" s="1" t="s">
        <v>575</v>
      </c>
      <c r="F16497" s="1" t="s">
        <v>84</v>
      </c>
      <c r="G16497" s="1" t="str">
        <f>IFERROR(__xludf.DUMMYFUNCTION("GOOGLETRANSLATE(D16497,""fr"",""en"")"),"#VALUE!")</f>
        <v>#VALUE!</v>
      </c>
    </row>
    <row r="16498" ht="15.75" customHeight="1">
      <c r="A16498" s="1" t="s">
        <v>6615</v>
      </c>
      <c r="B16498" s="1">
        <v>4.0</v>
      </c>
      <c r="C16498" s="1" t="s">
        <v>34670</v>
      </c>
      <c r="D16498" s="1" t="s">
        <v>34671</v>
      </c>
      <c r="E16498" s="1" t="s">
        <v>614</v>
      </c>
      <c r="F16498" s="1" t="s">
        <v>30</v>
      </c>
      <c r="G16498" s="1" t="str">
        <f>IFERROR(__xludf.DUMMYFUNCTION("GOOGLETRANSLATE(D16498,""fr"",""en"")"),"#VALUE!")</f>
        <v>#VALUE!</v>
      </c>
    </row>
    <row r="16499" ht="15.75" customHeight="1">
      <c r="A16499" s="1" t="s">
        <v>3050</v>
      </c>
      <c r="B16499" s="1">
        <v>3.0</v>
      </c>
      <c r="C16499" s="1" t="s">
        <v>34672</v>
      </c>
      <c r="D16499" s="1" t="s">
        <v>34673</v>
      </c>
      <c r="E16499" s="1" t="s">
        <v>5109</v>
      </c>
      <c r="F16499" s="1" t="s">
        <v>66</v>
      </c>
      <c r="G16499" s="1" t="str">
        <f>IFERROR(__xludf.DUMMYFUNCTION("GOOGLETRANSLATE(D16499,""fr"",""en"")"),"#VALUE!")</f>
        <v>#VALUE!</v>
      </c>
    </row>
    <row r="16500" ht="15.75" customHeight="1">
      <c r="A16500" s="1" t="s">
        <v>1375</v>
      </c>
      <c r="B16500" s="1">
        <v>4.0</v>
      </c>
      <c r="C16500" s="1" t="s">
        <v>34674</v>
      </c>
      <c r="D16500" s="1" t="s">
        <v>34675</v>
      </c>
      <c r="E16500" s="1" t="s">
        <v>29</v>
      </c>
      <c r="F16500" s="1" t="s">
        <v>30</v>
      </c>
      <c r="G16500" s="1" t="str">
        <f>IFERROR(__xludf.DUMMYFUNCTION("GOOGLETRANSLATE(D16500,""fr"",""en"")"),"#VALUE!")</f>
        <v>#VALUE!</v>
      </c>
    </row>
    <row r="16501" ht="15.75" customHeight="1">
      <c r="A16501" s="1" t="s">
        <v>597</v>
      </c>
      <c r="B16501" s="1">
        <v>5.0</v>
      </c>
      <c r="C16501" s="1" t="s">
        <v>34676</v>
      </c>
      <c r="D16501" s="1" t="s">
        <v>34677</v>
      </c>
      <c r="E16501" s="1" t="s">
        <v>10</v>
      </c>
      <c r="F16501" s="1" t="s">
        <v>11</v>
      </c>
      <c r="G16501" s="1" t="str">
        <f>IFERROR(__xludf.DUMMYFUNCTION("GOOGLETRANSLATE(D16501,""fr"",""en"")"),"#VALUE!")</f>
        <v>#VALUE!</v>
      </c>
    </row>
    <row r="16502" ht="15.75" customHeight="1">
      <c r="A16502" s="1" t="s">
        <v>1581</v>
      </c>
      <c r="B16502" s="1">
        <v>4.0</v>
      </c>
      <c r="C16502" s="1" t="s">
        <v>34678</v>
      </c>
      <c r="D16502" s="1" t="s">
        <v>34679</v>
      </c>
      <c r="E16502" s="1" t="s">
        <v>10</v>
      </c>
      <c r="F16502" s="1" t="s">
        <v>11</v>
      </c>
      <c r="G16502" s="1" t="str">
        <f>IFERROR(__xludf.DUMMYFUNCTION("GOOGLETRANSLATE(D16502,""fr"",""en"")"),"#VALUE!")</f>
        <v>#VALUE!</v>
      </c>
    </row>
    <row r="16503" ht="15.75" customHeight="1">
      <c r="A16503" s="1" t="s">
        <v>551</v>
      </c>
      <c r="B16503" s="1">
        <v>5.0</v>
      </c>
      <c r="C16503" s="1" t="s">
        <v>34680</v>
      </c>
      <c r="D16503" s="1" t="s">
        <v>34681</v>
      </c>
      <c r="E16503" s="1" t="s">
        <v>65</v>
      </c>
      <c r="F16503" s="1" t="s">
        <v>66</v>
      </c>
      <c r="G16503" s="1" t="str">
        <f>IFERROR(__xludf.DUMMYFUNCTION("GOOGLETRANSLATE(D16503,""fr"",""en"")"),"#VALUE!")</f>
        <v>#VALUE!</v>
      </c>
    </row>
    <row r="16504" ht="15.75" customHeight="1">
      <c r="A16504" s="1" t="s">
        <v>374</v>
      </c>
      <c r="B16504" s="1">
        <v>5.0</v>
      </c>
      <c r="C16504" s="1" t="s">
        <v>34682</v>
      </c>
      <c r="D16504" s="1" t="s">
        <v>34683</v>
      </c>
      <c r="E16504" s="1" t="s">
        <v>10</v>
      </c>
      <c r="F16504" s="1" t="s">
        <v>11</v>
      </c>
      <c r="G16504" s="1" t="str">
        <f>IFERROR(__xludf.DUMMYFUNCTION("GOOGLETRANSLATE(D16504,""fr"",""en"")"),"#VALUE!")</f>
        <v>#VALUE!</v>
      </c>
    </row>
    <row r="16505" ht="15.75" customHeight="1">
      <c r="A16505" s="1" t="s">
        <v>1393</v>
      </c>
      <c r="B16505" s="1">
        <v>5.0</v>
      </c>
      <c r="C16505" s="1" t="s">
        <v>34684</v>
      </c>
      <c r="D16505" s="1" t="s">
        <v>34685</v>
      </c>
      <c r="E16505" s="1" t="s">
        <v>226</v>
      </c>
      <c r="F16505" s="1" t="s">
        <v>11</v>
      </c>
      <c r="G16505" s="1" t="str">
        <f>IFERROR(__xludf.DUMMYFUNCTION("GOOGLETRANSLATE(D16505,""fr"",""en"")"),"#VALUE!")</f>
        <v>#VALUE!</v>
      </c>
    </row>
    <row r="16506" ht="15.75" customHeight="1">
      <c r="A16506" s="1" t="s">
        <v>4547</v>
      </c>
      <c r="B16506" s="1">
        <v>2.0</v>
      </c>
      <c r="C16506" s="1" t="s">
        <v>34686</v>
      </c>
      <c r="D16506" s="1" t="s">
        <v>34687</v>
      </c>
      <c r="E16506" s="1" t="s">
        <v>484</v>
      </c>
      <c r="F16506" s="1" t="s">
        <v>118</v>
      </c>
      <c r="G16506" s="1" t="str">
        <f>IFERROR(__xludf.DUMMYFUNCTION("GOOGLETRANSLATE(D16506,""fr"",""en"")"),"#VALUE!")</f>
        <v>#VALUE!</v>
      </c>
    </row>
    <row r="16507" ht="15.75" customHeight="1">
      <c r="A16507" s="1" t="s">
        <v>2141</v>
      </c>
      <c r="B16507" s="1">
        <v>3.0</v>
      </c>
      <c r="C16507" s="1" t="s">
        <v>34688</v>
      </c>
      <c r="D16507" s="1" t="s">
        <v>34689</v>
      </c>
      <c r="E16507" s="1" t="s">
        <v>21</v>
      </c>
      <c r="F16507" s="1" t="s">
        <v>11</v>
      </c>
      <c r="G16507" s="1" t="str">
        <f>IFERROR(__xludf.DUMMYFUNCTION("GOOGLETRANSLATE(D16507,""fr"",""en"")"),"#VALUE!")</f>
        <v>#VALUE!</v>
      </c>
    </row>
    <row r="16508" ht="15.75" customHeight="1">
      <c r="A16508" s="1" t="s">
        <v>7631</v>
      </c>
      <c r="B16508" s="1">
        <v>2.0</v>
      </c>
      <c r="C16508" s="1" t="s">
        <v>34690</v>
      </c>
      <c r="D16508" s="1" t="s">
        <v>34691</v>
      </c>
      <c r="E16508" s="1" t="s">
        <v>29</v>
      </c>
      <c r="F16508" s="1" t="s">
        <v>30</v>
      </c>
      <c r="G16508" s="1" t="str">
        <f>IFERROR(__xludf.DUMMYFUNCTION("GOOGLETRANSLATE(D16508,""fr"",""en"")"),"#VALUE!")</f>
        <v>#VALUE!</v>
      </c>
    </row>
    <row r="16509" ht="15.75" customHeight="1">
      <c r="A16509" s="1" t="s">
        <v>3528</v>
      </c>
      <c r="B16509" s="1">
        <v>5.0</v>
      </c>
      <c r="C16509" s="1" t="s">
        <v>34692</v>
      </c>
      <c r="D16509" s="1" t="s">
        <v>34693</v>
      </c>
      <c r="E16509" s="1" t="s">
        <v>10</v>
      </c>
      <c r="F16509" s="1" t="s">
        <v>11</v>
      </c>
      <c r="G16509" s="1" t="str">
        <f>IFERROR(__xludf.DUMMYFUNCTION("GOOGLETRANSLATE(D16509,""fr"",""en"")"),"#VALUE!")</f>
        <v>#VALUE!</v>
      </c>
    </row>
    <row r="16510" ht="15.75" customHeight="1">
      <c r="A16510" s="1" t="s">
        <v>1741</v>
      </c>
      <c r="B16510" s="1">
        <v>5.0</v>
      </c>
      <c r="C16510" s="1" t="s">
        <v>34694</v>
      </c>
      <c r="D16510" s="1" t="s">
        <v>34695</v>
      </c>
      <c r="E16510" s="1" t="s">
        <v>10</v>
      </c>
      <c r="F16510" s="1" t="s">
        <v>11</v>
      </c>
      <c r="G16510" s="1" t="str">
        <f>IFERROR(__xludf.DUMMYFUNCTION("GOOGLETRANSLATE(D16510,""fr"",""en"")"),"#VALUE!")</f>
        <v>#VALUE!</v>
      </c>
    </row>
    <row r="16511" ht="15.75" customHeight="1">
      <c r="A16511" s="1" t="s">
        <v>24727</v>
      </c>
      <c r="B16511" s="1">
        <v>1.0</v>
      </c>
      <c r="C16511" s="1" t="s">
        <v>34696</v>
      </c>
      <c r="D16511" s="1" t="s">
        <v>34697</v>
      </c>
      <c r="E16511" s="1" t="s">
        <v>423</v>
      </c>
      <c r="F16511" s="1" t="s">
        <v>30</v>
      </c>
      <c r="G16511" s="1" t="str">
        <f>IFERROR(__xludf.DUMMYFUNCTION("GOOGLETRANSLATE(D16511,""fr"",""en"")"),"#VALUE!")</f>
        <v>#VALUE!</v>
      </c>
    </row>
    <row r="16512" ht="15.75" customHeight="1">
      <c r="A16512" s="1" t="s">
        <v>1421</v>
      </c>
      <c r="B16512" s="1">
        <v>5.0</v>
      </c>
      <c r="C16512" s="1" t="s">
        <v>34698</v>
      </c>
      <c r="D16512" s="1" t="s">
        <v>34699</v>
      </c>
      <c r="E16512" s="1" t="s">
        <v>10</v>
      </c>
      <c r="F16512" s="1" t="s">
        <v>11</v>
      </c>
      <c r="G16512" s="1" t="str">
        <f>IFERROR(__xludf.DUMMYFUNCTION("GOOGLETRANSLATE(D16512,""fr"",""en"")"),"#VALUE!")</f>
        <v>#VALUE!</v>
      </c>
    </row>
    <row r="16513" ht="15.75" customHeight="1">
      <c r="A16513" s="1" t="s">
        <v>3022</v>
      </c>
      <c r="B16513" s="1">
        <v>1.0</v>
      </c>
      <c r="C16513" s="1" t="s">
        <v>34700</v>
      </c>
      <c r="D16513" s="1" t="s">
        <v>34701</v>
      </c>
      <c r="E16513" s="1" t="s">
        <v>423</v>
      </c>
      <c r="F16513" s="1" t="s">
        <v>30</v>
      </c>
      <c r="G16513" s="1" t="str">
        <f>IFERROR(__xludf.DUMMYFUNCTION("GOOGLETRANSLATE(D16513,""fr"",""en"")"),"#VALUE!")</f>
        <v>#VALUE!</v>
      </c>
    </row>
    <row r="16514" ht="15.75" customHeight="1">
      <c r="A16514" s="1" t="s">
        <v>974</v>
      </c>
      <c r="B16514" s="1">
        <v>5.0</v>
      </c>
      <c r="C16514" s="1" t="s">
        <v>34702</v>
      </c>
      <c r="D16514" s="1" t="s">
        <v>34703</v>
      </c>
      <c r="E16514" s="1" t="s">
        <v>10</v>
      </c>
      <c r="F16514" s="1" t="s">
        <v>11</v>
      </c>
      <c r="G16514" s="1" t="str">
        <f>IFERROR(__xludf.DUMMYFUNCTION("GOOGLETRANSLATE(D16514,""fr"",""en"")"),"#VALUE!")</f>
        <v>#VALUE!</v>
      </c>
    </row>
    <row r="16515" ht="15.75" customHeight="1">
      <c r="A16515" s="1" t="s">
        <v>391</v>
      </c>
      <c r="B16515" s="1">
        <v>2.0</v>
      </c>
      <c r="C16515" s="1" t="s">
        <v>34704</v>
      </c>
      <c r="D16515" s="1" t="s">
        <v>34705</v>
      </c>
      <c r="E16515" s="1" t="s">
        <v>614</v>
      </c>
      <c r="F16515" s="1" t="s">
        <v>30</v>
      </c>
      <c r="G16515" s="1" t="str">
        <f>IFERROR(__xludf.DUMMYFUNCTION("GOOGLETRANSLATE(D16515,""fr"",""en"")"),"#VALUE!")</f>
        <v>#VALUE!</v>
      </c>
    </row>
    <row r="16516" ht="15.75" customHeight="1">
      <c r="A16516" s="1" t="s">
        <v>3738</v>
      </c>
      <c r="B16516" s="1">
        <v>4.0</v>
      </c>
      <c r="C16516" s="1" t="s">
        <v>34706</v>
      </c>
      <c r="D16516" s="1" t="s">
        <v>34707</v>
      </c>
      <c r="E16516" s="1" t="s">
        <v>21</v>
      </c>
      <c r="F16516" s="1" t="s">
        <v>11</v>
      </c>
      <c r="G16516" s="1" t="str">
        <f>IFERROR(__xludf.DUMMYFUNCTION("GOOGLETRANSLATE(D16516,""fr"",""en"")"),"#VALUE!")</f>
        <v>#VALUE!</v>
      </c>
    </row>
    <row r="16517" ht="15.75" customHeight="1">
      <c r="A16517" s="1" t="s">
        <v>4007</v>
      </c>
      <c r="B16517" s="1">
        <v>5.0</v>
      </c>
      <c r="C16517" s="1" t="s">
        <v>34708</v>
      </c>
      <c r="D16517" s="1" t="s">
        <v>34709</v>
      </c>
      <c r="E16517" s="1" t="s">
        <v>21</v>
      </c>
      <c r="F16517" s="1" t="s">
        <v>11</v>
      </c>
      <c r="G16517" s="1" t="str">
        <f>IFERROR(__xludf.DUMMYFUNCTION("GOOGLETRANSLATE(D16517,""fr"",""en"")"),"#VALUE!")</f>
        <v>#VALUE!</v>
      </c>
    </row>
    <row r="16518" ht="15.75" customHeight="1">
      <c r="A16518" s="1" t="s">
        <v>738</v>
      </c>
      <c r="B16518" s="1">
        <v>3.0</v>
      </c>
      <c r="C16518" s="1" t="s">
        <v>34710</v>
      </c>
      <c r="D16518" s="1" t="s">
        <v>34711</v>
      </c>
      <c r="E16518" s="1" t="s">
        <v>10</v>
      </c>
      <c r="F16518" s="1" t="s">
        <v>11</v>
      </c>
      <c r="G16518" s="1" t="str">
        <f>IFERROR(__xludf.DUMMYFUNCTION("GOOGLETRANSLATE(D16518,""fr"",""en"")"),"#VALUE!")</f>
        <v>#VALUE!</v>
      </c>
    </row>
    <row r="16519" ht="15.75" customHeight="1">
      <c r="A16519" s="1" t="s">
        <v>4237</v>
      </c>
      <c r="B16519" s="1">
        <v>5.0</v>
      </c>
      <c r="C16519" s="1" t="s">
        <v>34712</v>
      </c>
      <c r="D16519" s="1" t="s">
        <v>34713</v>
      </c>
      <c r="E16519" s="1" t="s">
        <v>21</v>
      </c>
      <c r="F16519" s="1" t="s">
        <v>11</v>
      </c>
      <c r="G16519" s="1" t="str">
        <f>IFERROR(__xludf.DUMMYFUNCTION("GOOGLETRANSLATE(D16519,""fr"",""en"")"),"#VALUE!")</f>
        <v>#VALUE!</v>
      </c>
    </row>
    <row r="16520" ht="15.75" customHeight="1">
      <c r="A16520" s="1" t="s">
        <v>801</v>
      </c>
      <c r="B16520" s="1">
        <v>3.0</v>
      </c>
      <c r="C16520" s="1" t="s">
        <v>34714</v>
      </c>
      <c r="D16520" s="1" t="s">
        <v>34715</v>
      </c>
      <c r="E16520" s="1" t="s">
        <v>10</v>
      </c>
      <c r="F16520" s="1" t="s">
        <v>11</v>
      </c>
      <c r="G16520" s="1" t="str">
        <f>IFERROR(__xludf.DUMMYFUNCTION("GOOGLETRANSLATE(D16520,""fr"",""en"")"),"#VALUE!")</f>
        <v>#VALUE!</v>
      </c>
    </row>
    <row r="16521" ht="15.75" customHeight="1">
      <c r="A16521" s="1" t="s">
        <v>1641</v>
      </c>
      <c r="B16521" s="1">
        <v>3.0</v>
      </c>
      <c r="C16521" s="1" t="s">
        <v>34716</v>
      </c>
      <c r="D16521" s="1" t="s">
        <v>34717</v>
      </c>
      <c r="E16521" s="1" t="s">
        <v>273</v>
      </c>
      <c r="F16521" s="1" t="s">
        <v>110</v>
      </c>
      <c r="G16521" s="1" t="str">
        <f>IFERROR(__xludf.DUMMYFUNCTION("GOOGLETRANSLATE(D16521,""fr"",""en"")"),"#VALUE!")</f>
        <v>#VALUE!</v>
      </c>
    </row>
    <row r="16522" ht="15.75" customHeight="1">
      <c r="A16522" s="1" t="s">
        <v>314</v>
      </c>
      <c r="B16522" s="1">
        <v>3.0</v>
      </c>
      <c r="C16522" s="1" t="s">
        <v>34718</v>
      </c>
      <c r="D16522" s="1" t="s">
        <v>34719</v>
      </c>
      <c r="E16522" s="1" t="s">
        <v>10</v>
      </c>
      <c r="F16522" s="1" t="s">
        <v>11</v>
      </c>
      <c r="G16522" s="1" t="str">
        <f>IFERROR(__xludf.DUMMYFUNCTION("GOOGLETRANSLATE(D16522,""fr"",""en"")"),"#VALUE!")</f>
        <v>#VALUE!</v>
      </c>
    </row>
    <row r="16523" ht="15.75" customHeight="1">
      <c r="A16523" s="1" t="s">
        <v>18</v>
      </c>
      <c r="B16523" s="1">
        <v>4.0</v>
      </c>
      <c r="C16523" s="1" t="s">
        <v>34720</v>
      </c>
      <c r="D16523" s="1" t="s">
        <v>34721</v>
      </c>
      <c r="E16523" s="1" t="s">
        <v>21</v>
      </c>
      <c r="F16523" s="1" t="s">
        <v>11</v>
      </c>
      <c r="G16523" s="1" t="str">
        <f>IFERROR(__xludf.DUMMYFUNCTION("GOOGLETRANSLATE(D16523,""fr"",""en"")"),"#VALUE!")</f>
        <v>#VALUE!</v>
      </c>
    </row>
    <row r="16524" ht="15.75" customHeight="1">
      <c r="A16524" s="1" t="s">
        <v>22</v>
      </c>
      <c r="B16524" s="1">
        <v>1.0</v>
      </c>
      <c r="C16524" s="1" t="s">
        <v>34722</v>
      </c>
      <c r="D16524" s="1" t="s">
        <v>34723</v>
      </c>
      <c r="E16524" s="1" t="s">
        <v>10</v>
      </c>
      <c r="F16524" s="1" t="s">
        <v>11</v>
      </c>
      <c r="G16524" s="1" t="str">
        <f>IFERROR(__xludf.DUMMYFUNCTION("GOOGLETRANSLATE(D16524,""fr"",""en"")"),"#VALUE!")</f>
        <v>#VALUE!</v>
      </c>
    </row>
    <row r="16525" ht="15.75" customHeight="1">
      <c r="A16525" s="1" t="s">
        <v>988</v>
      </c>
      <c r="B16525" s="1">
        <v>4.0</v>
      </c>
      <c r="C16525" s="1" t="s">
        <v>34724</v>
      </c>
      <c r="D16525" s="1" t="s">
        <v>34725</v>
      </c>
      <c r="E16525" s="1" t="s">
        <v>21</v>
      </c>
      <c r="F16525" s="1" t="s">
        <v>11</v>
      </c>
      <c r="G16525" s="1" t="str">
        <f>IFERROR(__xludf.DUMMYFUNCTION("GOOGLETRANSLATE(D16525,""fr"",""en"")"),"#VALUE!")</f>
        <v>#VALUE!</v>
      </c>
    </row>
    <row r="16526" ht="15.75" customHeight="1">
      <c r="A16526" s="1" t="s">
        <v>8291</v>
      </c>
      <c r="B16526" s="1">
        <v>1.0</v>
      </c>
      <c r="C16526" s="1" t="s">
        <v>34726</v>
      </c>
      <c r="D16526" s="1" t="s">
        <v>34727</v>
      </c>
      <c r="E16526" s="1" t="s">
        <v>109</v>
      </c>
      <c r="F16526" s="1" t="s">
        <v>110</v>
      </c>
      <c r="G16526" s="1" t="str">
        <f>IFERROR(__xludf.DUMMYFUNCTION("GOOGLETRANSLATE(D16526,""fr"",""en"")"),"#VALUE!")</f>
        <v>#VALUE!</v>
      </c>
    </row>
    <row r="16527" ht="15.75" customHeight="1">
      <c r="A16527" s="1" t="s">
        <v>1856</v>
      </c>
      <c r="B16527" s="1">
        <v>1.0</v>
      </c>
      <c r="C16527" s="1" t="s">
        <v>34728</v>
      </c>
      <c r="D16527" s="1" t="s">
        <v>34729</v>
      </c>
      <c r="E16527" s="1" t="s">
        <v>52</v>
      </c>
      <c r="F16527" s="1" t="s">
        <v>110</v>
      </c>
      <c r="G16527" s="1" t="str">
        <f>IFERROR(__xludf.DUMMYFUNCTION("GOOGLETRANSLATE(D16527,""fr"",""en"")"),"#VALUE!")</f>
        <v>#VALUE!</v>
      </c>
    </row>
    <row r="16528" ht="15.75" customHeight="1">
      <c r="A16528" s="1" t="s">
        <v>7317</v>
      </c>
      <c r="B16528" s="1">
        <v>2.0</v>
      </c>
      <c r="C16528" s="1" t="s">
        <v>34730</v>
      </c>
      <c r="D16528" s="1" t="s">
        <v>34731</v>
      </c>
      <c r="E16528" s="1" t="s">
        <v>827</v>
      </c>
      <c r="F16528" s="1" t="s">
        <v>39</v>
      </c>
      <c r="G16528" s="1" t="str">
        <f>IFERROR(__xludf.DUMMYFUNCTION("GOOGLETRANSLATE(D16528,""fr"",""en"")"),"#VALUE!")</f>
        <v>#VALUE!</v>
      </c>
    </row>
    <row r="16529" ht="15.75" customHeight="1">
      <c r="A16529" s="1" t="s">
        <v>918</v>
      </c>
      <c r="B16529" s="1">
        <v>5.0</v>
      </c>
      <c r="C16529" s="1" t="s">
        <v>34732</v>
      </c>
      <c r="D16529" s="1" t="s">
        <v>34733</v>
      </c>
      <c r="E16529" s="1" t="s">
        <v>34</v>
      </c>
      <c r="F16529" s="1" t="s">
        <v>30</v>
      </c>
      <c r="G16529" s="1" t="str">
        <f>IFERROR(__xludf.DUMMYFUNCTION("GOOGLETRANSLATE(D16529,""fr"",""en"")"),"#VALUE!")</f>
        <v>#VALUE!</v>
      </c>
    </row>
    <row r="16530" ht="15.75" customHeight="1">
      <c r="A16530" s="1" t="s">
        <v>5333</v>
      </c>
      <c r="B16530" s="1">
        <v>2.0</v>
      </c>
      <c r="C16530" s="1" t="s">
        <v>34577</v>
      </c>
      <c r="D16530" s="1" t="s">
        <v>34734</v>
      </c>
      <c r="E16530" s="1" t="s">
        <v>614</v>
      </c>
      <c r="F16530" s="1" t="s">
        <v>30</v>
      </c>
      <c r="G16530" s="1" t="str">
        <f>IFERROR(__xludf.DUMMYFUNCTION("GOOGLETRANSLATE(D16530,""fr"",""en"")"),"#VALUE!")</f>
        <v>#VALUE!</v>
      </c>
    </row>
    <row r="16531" ht="15.75" customHeight="1">
      <c r="A16531" s="1" t="s">
        <v>3850</v>
      </c>
      <c r="B16531" s="1">
        <v>3.0</v>
      </c>
      <c r="C16531" s="1" t="s">
        <v>34735</v>
      </c>
      <c r="D16531" s="1" t="s">
        <v>34736</v>
      </c>
      <c r="E16531" s="1" t="s">
        <v>10</v>
      </c>
      <c r="F16531" s="1" t="s">
        <v>11</v>
      </c>
      <c r="G16531" s="1" t="str">
        <f>IFERROR(__xludf.DUMMYFUNCTION("GOOGLETRANSLATE(D16531,""fr"",""en"")"),"#VALUE!")</f>
        <v>#VALUE!</v>
      </c>
    </row>
    <row r="16532" ht="15.75" customHeight="1">
      <c r="A16532" s="1" t="s">
        <v>1135</v>
      </c>
      <c r="B16532" s="1">
        <v>5.0</v>
      </c>
      <c r="C16532" s="1" t="s">
        <v>34737</v>
      </c>
      <c r="D16532" s="1" t="s">
        <v>34738</v>
      </c>
      <c r="E16532" s="1" t="s">
        <v>10</v>
      </c>
      <c r="F16532" s="1" t="s">
        <v>11</v>
      </c>
      <c r="G16532" s="1" t="str">
        <f>IFERROR(__xludf.DUMMYFUNCTION("GOOGLETRANSLATE(D16532,""fr"",""en"")"),"#VALUE!")</f>
        <v>#VALUE!</v>
      </c>
    </row>
    <row r="16533" ht="15.75" customHeight="1">
      <c r="A16533" s="1" t="s">
        <v>1113</v>
      </c>
      <c r="B16533" s="1">
        <v>4.0</v>
      </c>
      <c r="C16533" s="1" t="s">
        <v>34739</v>
      </c>
      <c r="D16533" s="1" t="s">
        <v>34740</v>
      </c>
      <c r="E16533" s="1" t="s">
        <v>21</v>
      </c>
      <c r="F16533" s="1" t="s">
        <v>11</v>
      </c>
      <c r="G16533" s="1" t="str">
        <f>IFERROR(__xludf.DUMMYFUNCTION("GOOGLETRANSLATE(D16533,""fr"",""en"")"),"#VALUE!")</f>
        <v>#VALUE!</v>
      </c>
    </row>
    <row r="16534" ht="15.75" customHeight="1">
      <c r="A16534" s="1" t="s">
        <v>231</v>
      </c>
      <c r="B16534" s="1">
        <v>4.0</v>
      </c>
      <c r="C16534" s="1" t="s">
        <v>34741</v>
      </c>
      <c r="D16534" s="1" t="s">
        <v>34742</v>
      </c>
      <c r="E16534" s="1" t="s">
        <v>21</v>
      </c>
      <c r="F16534" s="1" t="s">
        <v>11</v>
      </c>
      <c r="G16534" s="1" t="str">
        <f>IFERROR(__xludf.DUMMYFUNCTION("GOOGLETRANSLATE(D16534,""fr"",""en"")"),"#VALUE!")</f>
        <v>#VALUE!</v>
      </c>
    </row>
    <row r="16535" ht="15.75" customHeight="1">
      <c r="A16535" s="1" t="s">
        <v>200</v>
      </c>
      <c r="B16535" s="1">
        <v>1.0</v>
      </c>
      <c r="C16535" s="1" t="s">
        <v>34743</v>
      </c>
      <c r="D16535" s="1" t="s">
        <v>34744</v>
      </c>
      <c r="E16535" s="1" t="s">
        <v>296</v>
      </c>
      <c r="F16535" s="1" t="s">
        <v>66</v>
      </c>
      <c r="G16535" s="1" t="str">
        <f>IFERROR(__xludf.DUMMYFUNCTION("GOOGLETRANSLATE(D16535,""fr"",""en"")"),"#VALUE!")</f>
        <v>#VALUE!</v>
      </c>
    </row>
    <row r="16536" ht="15.75" customHeight="1">
      <c r="A16536" s="1" t="s">
        <v>1324</v>
      </c>
      <c r="B16536" s="1">
        <v>4.0</v>
      </c>
      <c r="C16536" s="1" t="s">
        <v>34745</v>
      </c>
      <c r="D16536" s="1" t="s">
        <v>34746</v>
      </c>
      <c r="E16536" s="1" t="s">
        <v>10</v>
      </c>
      <c r="F16536" s="1" t="s">
        <v>11</v>
      </c>
      <c r="G16536" s="1" t="str">
        <f>IFERROR(__xludf.DUMMYFUNCTION("GOOGLETRANSLATE(D16536,""fr"",""en"")"),"#VALUE!")</f>
        <v>#VALUE!</v>
      </c>
    </row>
    <row r="16537" ht="15.75" customHeight="1">
      <c r="A16537" s="1" t="s">
        <v>5839</v>
      </c>
      <c r="B16537" s="1">
        <v>5.0</v>
      </c>
      <c r="C16537" s="1" t="s">
        <v>34747</v>
      </c>
      <c r="D16537" s="1" t="s">
        <v>34748</v>
      </c>
      <c r="E16537" s="1" t="s">
        <v>21</v>
      </c>
      <c r="F16537" s="1" t="s">
        <v>11</v>
      </c>
      <c r="G16537" s="1" t="str">
        <f>IFERROR(__xludf.DUMMYFUNCTION("GOOGLETRANSLATE(D16537,""fr"",""en"")"),"#VALUE!")</f>
        <v>#VALUE!</v>
      </c>
    </row>
    <row r="16538" ht="15.75" customHeight="1">
      <c r="A16538" s="1" t="s">
        <v>3132</v>
      </c>
      <c r="B16538" s="1">
        <v>2.0</v>
      </c>
      <c r="C16538" s="1" t="s">
        <v>34749</v>
      </c>
      <c r="D16538" s="1" t="s">
        <v>34750</v>
      </c>
      <c r="E16538" s="1" t="s">
        <v>10</v>
      </c>
      <c r="F16538" s="1" t="s">
        <v>11</v>
      </c>
      <c r="G16538" s="1" t="str">
        <f>IFERROR(__xludf.DUMMYFUNCTION("GOOGLETRANSLATE(D16538,""fr"",""en"")"),"#VALUE!")</f>
        <v>#VALUE!</v>
      </c>
    </row>
    <row r="16539" ht="15.75" customHeight="1">
      <c r="A16539" s="1" t="s">
        <v>5267</v>
      </c>
      <c r="B16539" s="1">
        <v>1.0</v>
      </c>
      <c r="C16539" s="1" t="s">
        <v>34751</v>
      </c>
      <c r="D16539" s="1" t="s">
        <v>34752</v>
      </c>
      <c r="E16539" s="1" t="s">
        <v>292</v>
      </c>
      <c r="F16539" s="1" t="s">
        <v>11</v>
      </c>
      <c r="G16539" s="1" t="str">
        <f>IFERROR(__xludf.DUMMYFUNCTION("GOOGLETRANSLATE(D16539,""fr"",""en"")"),"#VALUE!")</f>
        <v>#VALUE!</v>
      </c>
    </row>
    <row r="16540" ht="15.75" customHeight="1">
      <c r="A16540" s="1" t="s">
        <v>439</v>
      </c>
      <c r="B16540" s="1">
        <v>3.0</v>
      </c>
      <c r="C16540" s="1" t="s">
        <v>34753</v>
      </c>
      <c r="D16540" s="1" t="s">
        <v>34754</v>
      </c>
      <c r="E16540" s="1" t="s">
        <v>21</v>
      </c>
      <c r="F16540" s="1" t="s">
        <v>11</v>
      </c>
      <c r="G16540" s="1" t="str">
        <f>IFERROR(__xludf.DUMMYFUNCTION("GOOGLETRANSLATE(D16540,""fr"",""en"")"),"#VALUE!")</f>
        <v>#VALUE!</v>
      </c>
    </row>
    <row r="16541" ht="15.75" customHeight="1">
      <c r="A16541" s="1" t="s">
        <v>1581</v>
      </c>
      <c r="B16541" s="1">
        <v>5.0</v>
      </c>
      <c r="C16541" s="1" t="s">
        <v>34755</v>
      </c>
      <c r="D16541" s="1" t="s">
        <v>34756</v>
      </c>
      <c r="E16541" s="1" t="s">
        <v>169</v>
      </c>
      <c r="F16541" s="1" t="s">
        <v>11</v>
      </c>
      <c r="G16541" s="1" t="str">
        <f>IFERROR(__xludf.DUMMYFUNCTION("GOOGLETRANSLATE(D16541,""fr"",""en"")"),"#VALUE!")</f>
        <v>#VALUE!</v>
      </c>
    </row>
    <row r="16542" ht="15.75" customHeight="1">
      <c r="A16542" s="1" t="s">
        <v>367</v>
      </c>
      <c r="B16542" s="1">
        <v>5.0</v>
      </c>
      <c r="C16542" s="1" t="s">
        <v>34757</v>
      </c>
      <c r="D16542" s="1" t="s">
        <v>34758</v>
      </c>
      <c r="E16542" s="1" t="s">
        <v>10</v>
      </c>
      <c r="F16542" s="1" t="s">
        <v>11</v>
      </c>
      <c r="G16542" s="1" t="str">
        <f>IFERROR(__xludf.DUMMYFUNCTION("GOOGLETRANSLATE(D16542,""fr"",""en"")"),"#VALUE!")</f>
        <v>#VALUE!</v>
      </c>
    </row>
    <row r="16543" ht="15.75" customHeight="1">
      <c r="A16543" s="1" t="s">
        <v>1712</v>
      </c>
      <c r="B16543" s="1">
        <v>1.0</v>
      </c>
      <c r="C16543" s="1" t="s">
        <v>34759</v>
      </c>
      <c r="D16543" s="1" t="s">
        <v>34760</v>
      </c>
      <c r="E16543" s="1" t="s">
        <v>117</v>
      </c>
      <c r="F16543" s="1" t="s">
        <v>48</v>
      </c>
      <c r="G16543" s="1" t="str">
        <f>IFERROR(__xludf.DUMMYFUNCTION("GOOGLETRANSLATE(D16543,""fr"",""en"")"),"#VALUE!")</f>
        <v>#VALUE!</v>
      </c>
    </row>
    <row r="16544" ht="15.75" customHeight="1">
      <c r="A16544" s="1" t="s">
        <v>1020</v>
      </c>
      <c r="B16544" s="1">
        <v>4.0</v>
      </c>
      <c r="C16544" s="1" t="s">
        <v>34761</v>
      </c>
      <c r="D16544" s="1" t="s">
        <v>34762</v>
      </c>
      <c r="E16544" s="1" t="s">
        <v>10</v>
      </c>
      <c r="F16544" s="1" t="s">
        <v>11</v>
      </c>
      <c r="G16544" s="1" t="str">
        <f>IFERROR(__xludf.DUMMYFUNCTION("GOOGLETRANSLATE(D16544,""fr"",""en"")"),"#VALUE!")</f>
        <v>#VALUE!</v>
      </c>
    </row>
    <row r="16545" ht="15.75" customHeight="1">
      <c r="A16545" s="1" t="s">
        <v>16226</v>
      </c>
      <c r="B16545" s="1">
        <v>5.0</v>
      </c>
      <c r="C16545" s="1" t="s">
        <v>34763</v>
      </c>
      <c r="D16545" s="1" t="s">
        <v>34764</v>
      </c>
      <c r="E16545" s="1" t="s">
        <v>29</v>
      </c>
      <c r="F16545" s="1" t="s">
        <v>30</v>
      </c>
      <c r="G16545" s="1" t="str">
        <f>IFERROR(__xludf.DUMMYFUNCTION("GOOGLETRANSLATE(D16545,""fr"",""en"")"),"#VALUE!")</f>
        <v>#VALUE!</v>
      </c>
    </row>
    <row r="16546" ht="15.75" customHeight="1">
      <c r="A16546" s="1" t="s">
        <v>19583</v>
      </c>
      <c r="B16546" s="1">
        <v>3.0</v>
      </c>
      <c r="C16546" s="1" t="s">
        <v>34765</v>
      </c>
      <c r="D16546" s="1" t="s">
        <v>34766</v>
      </c>
      <c r="E16546" s="1" t="s">
        <v>169</v>
      </c>
      <c r="F16546" s="1" t="s">
        <v>11</v>
      </c>
      <c r="G16546" s="1" t="str">
        <f>IFERROR(__xludf.DUMMYFUNCTION("GOOGLETRANSLATE(D16546,""fr"",""en"")"),"#VALUE!")</f>
        <v>#VALUE!</v>
      </c>
    </row>
    <row r="16547" ht="15.75" customHeight="1">
      <c r="A16547" s="1" t="s">
        <v>2809</v>
      </c>
      <c r="B16547" s="1">
        <v>1.0</v>
      </c>
      <c r="C16547" s="1" t="s">
        <v>34767</v>
      </c>
      <c r="D16547" s="1" t="s">
        <v>34768</v>
      </c>
      <c r="E16547" s="1" t="s">
        <v>10</v>
      </c>
      <c r="F16547" s="1" t="s">
        <v>11</v>
      </c>
      <c r="G16547" s="1" t="str">
        <f>IFERROR(__xludf.DUMMYFUNCTION("GOOGLETRANSLATE(D16547,""fr"",""en"")"),"#VALUE!")</f>
        <v>#VALUE!</v>
      </c>
    </row>
    <row r="16548" ht="15.75" customHeight="1">
      <c r="A16548" s="1" t="s">
        <v>526</v>
      </c>
      <c r="B16548" s="1">
        <v>1.0</v>
      </c>
      <c r="C16548" s="1" t="s">
        <v>34769</v>
      </c>
      <c r="D16548" s="1" t="s">
        <v>34770</v>
      </c>
      <c r="E16548" s="1" t="s">
        <v>21</v>
      </c>
      <c r="F16548" s="1" t="s">
        <v>11</v>
      </c>
      <c r="G16548" s="1" t="str">
        <f>IFERROR(__xludf.DUMMYFUNCTION("GOOGLETRANSLATE(D16548,""fr"",""en"")"),"#VALUE!")</f>
        <v>#VALUE!</v>
      </c>
    </row>
    <row r="16549" ht="15.75" customHeight="1">
      <c r="A16549" s="1" t="s">
        <v>6703</v>
      </c>
      <c r="B16549" s="1">
        <v>5.0</v>
      </c>
      <c r="C16549" s="1" t="s">
        <v>34771</v>
      </c>
      <c r="D16549" s="1" t="s">
        <v>34772</v>
      </c>
      <c r="E16549" s="1" t="s">
        <v>21</v>
      </c>
      <c r="F16549" s="1" t="s">
        <v>11</v>
      </c>
      <c r="G16549" s="1" t="str">
        <f>IFERROR(__xludf.DUMMYFUNCTION("GOOGLETRANSLATE(D16549,""fr"",""en"")"),"#VALUE!")</f>
        <v>#VALUE!</v>
      </c>
    </row>
    <row r="16550" ht="15.75" customHeight="1">
      <c r="A16550" s="1" t="s">
        <v>4817</v>
      </c>
      <c r="B16550" s="1">
        <v>1.0</v>
      </c>
      <c r="C16550" s="1" t="s">
        <v>34773</v>
      </c>
      <c r="D16550" s="1" t="s">
        <v>34774</v>
      </c>
      <c r="E16550" s="1" t="s">
        <v>273</v>
      </c>
      <c r="F16550" s="1" t="s">
        <v>11</v>
      </c>
      <c r="G16550" s="1" t="str">
        <f>IFERROR(__xludf.DUMMYFUNCTION("GOOGLETRANSLATE(D16550,""fr"",""en"")"),"#VALUE!")</f>
        <v>#VALUE!</v>
      </c>
    </row>
    <row r="16551" ht="15.75" customHeight="1">
      <c r="A16551" s="1" t="s">
        <v>18858</v>
      </c>
      <c r="B16551" s="1">
        <v>1.0</v>
      </c>
      <c r="C16551" s="1" t="s">
        <v>34775</v>
      </c>
      <c r="D16551" s="1" t="s">
        <v>34776</v>
      </c>
      <c r="E16551" s="1" t="s">
        <v>125</v>
      </c>
      <c r="F16551" s="1" t="s">
        <v>11</v>
      </c>
      <c r="G16551" s="1" t="str">
        <f>IFERROR(__xludf.DUMMYFUNCTION("GOOGLETRANSLATE(D16551,""fr"",""en"")"),"#VALUE!")</f>
        <v>#VALUE!</v>
      </c>
    </row>
    <row r="16552" ht="15.75" customHeight="1">
      <c r="A16552" s="1" t="s">
        <v>3920</v>
      </c>
      <c r="B16552" s="1">
        <v>2.0</v>
      </c>
      <c r="C16552" s="1" t="s">
        <v>34777</v>
      </c>
      <c r="D16552" s="1" t="s">
        <v>34778</v>
      </c>
      <c r="E16552" s="1" t="s">
        <v>176</v>
      </c>
      <c r="F16552" s="1" t="s">
        <v>66</v>
      </c>
      <c r="G16552" s="1" t="str">
        <f>IFERROR(__xludf.DUMMYFUNCTION("GOOGLETRANSLATE(D16552,""fr"",""en"")"),"#VALUE!")</f>
        <v>#VALUE!</v>
      </c>
    </row>
    <row r="16553" ht="15.75" customHeight="1">
      <c r="A16553" s="1" t="s">
        <v>3496</v>
      </c>
      <c r="B16553" s="1">
        <v>3.0</v>
      </c>
      <c r="C16553" s="1" t="s">
        <v>34779</v>
      </c>
      <c r="D16553" s="1" t="s">
        <v>34780</v>
      </c>
      <c r="E16553" s="1" t="s">
        <v>10</v>
      </c>
      <c r="F16553" s="1" t="s">
        <v>11</v>
      </c>
      <c r="G16553" s="1" t="str">
        <f>IFERROR(__xludf.DUMMYFUNCTION("GOOGLETRANSLATE(D16553,""fr"",""en"")"),"#VALUE!")</f>
        <v>#VALUE!</v>
      </c>
    </row>
    <row r="16554" ht="15.75" customHeight="1">
      <c r="A16554" s="1" t="s">
        <v>801</v>
      </c>
      <c r="B16554" s="1">
        <v>3.0</v>
      </c>
      <c r="C16554" s="1" t="s">
        <v>34781</v>
      </c>
      <c r="D16554" s="1" t="s">
        <v>34782</v>
      </c>
      <c r="E16554" s="1" t="s">
        <v>10</v>
      </c>
      <c r="F16554" s="1" t="s">
        <v>11</v>
      </c>
      <c r="G16554" s="1" t="str">
        <f>IFERROR(__xludf.DUMMYFUNCTION("GOOGLETRANSLATE(D16554,""fr"",""en"")"),"#VALUE!")</f>
        <v>#VALUE!</v>
      </c>
    </row>
    <row r="16555" ht="15.75" customHeight="1">
      <c r="A16555" s="1" t="s">
        <v>4829</v>
      </c>
      <c r="B16555" s="1">
        <v>1.0</v>
      </c>
      <c r="C16555" s="1" t="s">
        <v>34783</v>
      </c>
      <c r="D16555" s="1" t="s">
        <v>34784</v>
      </c>
      <c r="E16555" s="1" t="s">
        <v>373</v>
      </c>
      <c r="F16555" s="1" t="s">
        <v>30</v>
      </c>
      <c r="G16555" s="1" t="str">
        <f>IFERROR(__xludf.DUMMYFUNCTION("GOOGLETRANSLATE(D16555,""fr"",""en"")"),"#VALUE!")</f>
        <v>#VALUE!</v>
      </c>
    </row>
    <row r="16556" ht="15.75" customHeight="1">
      <c r="A16556" s="1" t="s">
        <v>569</v>
      </c>
      <c r="B16556" s="1">
        <v>3.0</v>
      </c>
      <c r="C16556" s="1" t="s">
        <v>34785</v>
      </c>
      <c r="D16556" s="1" t="s">
        <v>34786</v>
      </c>
      <c r="E16556" s="1" t="s">
        <v>10</v>
      </c>
      <c r="F16556" s="1" t="s">
        <v>11</v>
      </c>
      <c r="G16556" s="1" t="str">
        <f>IFERROR(__xludf.DUMMYFUNCTION("GOOGLETRANSLATE(D16556,""fr"",""en"")"),"#VALUE!")</f>
        <v>#VALUE!</v>
      </c>
    </row>
    <row r="16557" ht="15.75" customHeight="1">
      <c r="A16557" s="1" t="s">
        <v>1476</v>
      </c>
      <c r="B16557" s="1">
        <v>5.0</v>
      </c>
      <c r="C16557" s="1" t="s">
        <v>34787</v>
      </c>
      <c r="D16557" s="1" t="s">
        <v>34788</v>
      </c>
      <c r="E16557" s="1" t="s">
        <v>10</v>
      </c>
      <c r="F16557" s="1" t="s">
        <v>11</v>
      </c>
      <c r="G16557" s="1" t="str">
        <f>IFERROR(__xludf.DUMMYFUNCTION("GOOGLETRANSLATE(D16557,""fr"",""en"")"),"#VALUE!")</f>
        <v>#VALUE!</v>
      </c>
    </row>
    <row r="16558" ht="15.75" customHeight="1">
      <c r="A16558" s="1" t="s">
        <v>2325</v>
      </c>
      <c r="B16558" s="1">
        <v>3.0</v>
      </c>
      <c r="C16558" s="1" t="s">
        <v>34789</v>
      </c>
      <c r="D16558" s="1" t="s">
        <v>34790</v>
      </c>
      <c r="E16558" s="1" t="s">
        <v>21</v>
      </c>
      <c r="F16558" s="1" t="s">
        <v>11</v>
      </c>
      <c r="G16558" s="1" t="str">
        <f>IFERROR(__xludf.DUMMYFUNCTION("GOOGLETRANSLATE(D16558,""fr"",""en"")"),"#VALUE!")</f>
        <v>#VALUE!</v>
      </c>
    </row>
    <row r="16559" ht="15.75" customHeight="1">
      <c r="A16559" s="1" t="s">
        <v>3889</v>
      </c>
      <c r="B16559" s="1">
        <v>1.0</v>
      </c>
      <c r="C16559" s="1" t="s">
        <v>34791</v>
      </c>
      <c r="D16559" s="1" t="s">
        <v>34792</v>
      </c>
      <c r="E16559" s="1" t="s">
        <v>250</v>
      </c>
      <c r="F16559" s="1" t="s">
        <v>30</v>
      </c>
      <c r="G16559" s="1" t="str">
        <f>IFERROR(__xludf.DUMMYFUNCTION("GOOGLETRANSLATE(D16559,""fr"",""en"")"),"#VALUE!")</f>
        <v>#VALUE!</v>
      </c>
    </row>
    <row r="16560" ht="15.75" customHeight="1">
      <c r="A16560" s="1" t="s">
        <v>141</v>
      </c>
      <c r="B16560" s="1">
        <v>4.0</v>
      </c>
      <c r="C16560" s="1" t="s">
        <v>34793</v>
      </c>
      <c r="D16560" s="1" t="s">
        <v>34794</v>
      </c>
      <c r="E16560" s="1" t="s">
        <v>65</v>
      </c>
      <c r="F16560" s="1" t="s">
        <v>66</v>
      </c>
      <c r="G16560" s="1" t="str">
        <f>IFERROR(__xludf.DUMMYFUNCTION("GOOGLETRANSLATE(D16560,""fr"",""en"")"),"#VALUE!")</f>
        <v>#VALUE!</v>
      </c>
    </row>
    <row r="16561" ht="15.75" customHeight="1">
      <c r="A16561" s="1" t="s">
        <v>3942</v>
      </c>
      <c r="B16561" s="1">
        <v>1.0</v>
      </c>
      <c r="C16561" s="1" t="s">
        <v>34795</v>
      </c>
      <c r="D16561" s="1" t="s">
        <v>34796</v>
      </c>
      <c r="E16561" s="1" t="s">
        <v>254</v>
      </c>
      <c r="F16561" s="1" t="s">
        <v>66</v>
      </c>
      <c r="G16561" s="1" t="str">
        <f>IFERROR(__xludf.DUMMYFUNCTION("GOOGLETRANSLATE(D16561,""fr"",""en"")"),"#VALUE!")</f>
        <v>#VALUE!</v>
      </c>
    </row>
    <row r="16562" ht="15.75" customHeight="1">
      <c r="A16562" s="1" t="s">
        <v>961</v>
      </c>
      <c r="B16562" s="1">
        <v>5.0</v>
      </c>
      <c r="C16562" s="1" t="s">
        <v>34797</v>
      </c>
      <c r="D16562" s="1" t="s">
        <v>34798</v>
      </c>
      <c r="E16562" s="1" t="s">
        <v>21</v>
      </c>
      <c r="F16562" s="1" t="s">
        <v>11</v>
      </c>
      <c r="G16562" s="1" t="str">
        <f>IFERROR(__xludf.DUMMYFUNCTION("GOOGLETRANSLATE(D16562,""fr"",""en"")"),"#VALUE!")</f>
        <v>#VALUE!</v>
      </c>
    </row>
    <row r="16563" ht="15.75" customHeight="1">
      <c r="A16563" s="1" t="s">
        <v>921</v>
      </c>
      <c r="B16563" s="1">
        <v>2.0</v>
      </c>
      <c r="C16563" s="1" t="s">
        <v>34799</v>
      </c>
      <c r="D16563" s="1" t="s">
        <v>34800</v>
      </c>
      <c r="E16563" s="1" t="s">
        <v>230</v>
      </c>
      <c r="F16563" s="1" t="s">
        <v>48</v>
      </c>
      <c r="G16563" s="1" t="str">
        <f>IFERROR(__xludf.DUMMYFUNCTION("GOOGLETRANSLATE(D16563,""fr"",""en"")"),"#VALUE!")</f>
        <v>#VALUE!</v>
      </c>
    </row>
    <row r="16564" ht="15.75" customHeight="1">
      <c r="A16564" s="1" t="s">
        <v>8469</v>
      </c>
      <c r="B16564" s="1">
        <v>1.0</v>
      </c>
      <c r="C16564" s="1" t="s">
        <v>34801</v>
      </c>
      <c r="D16564" s="1" t="s">
        <v>34802</v>
      </c>
      <c r="E16564" s="1" t="s">
        <v>373</v>
      </c>
      <c r="F16564" s="1" t="s">
        <v>118</v>
      </c>
      <c r="G16564" s="1" t="str">
        <f>IFERROR(__xludf.DUMMYFUNCTION("GOOGLETRANSLATE(D16564,""fr"",""en"")"),"#VALUE!")</f>
        <v>#VALUE!</v>
      </c>
    </row>
    <row r="16565" ht="15.75" customHeight="1">
      <c r="A16565" s="1" t="s">
        <v>236</v>
      </c>
      <c r="B16565" s="1">
        <v>4.0</v>
      </c>
      <c r="C16565" s="1" t="s">
        <v>34803</v>
      </c>
      <c r="D16565" s="1" t="s">
        <v>34804</v>
      </c>
      <c r="E16565" s="1" t="s">
        <v>21</v>
      </c>
      <c r="F16565" s="1" t="s">
        <v>11</v>
      </c>
      <c r="G16565" s="1" t="str">
        <f>IFERROR(__xludf.DUMMYFUNCTION("GOOGLETRANSLATE(D16565,""fr"",""en"")"),"#VALUE!")</f>
        <v>#VALUE!</v>
      </c>
    </row>
    <row r="16566" ht="15.75" customHeight="1">
      <c r="A16566" s="1" t="s">
        <v>2117</v>
      </c>
      <c r="B16566" s="1">
        <v>3.0</v>
      </c>
      <c r="C16566" s="1" t="s">
        <v>34805</v>
      </c>
      <c r="D16566" s="1" t="s">
        <v>34806</v>
      </c>
      <c r="E16566" s="1" t="s">
        <v>10</v>
      </c>
      <c r="F16566" s="1" t="s">
        <v>11</v>
      </c>
      <c r="G16566" s="1" t="str">
        <f>IFERROR(__xludf.DUMMYFUNCTION("GOOGLETRANSLATE(D16566,""fr"",""en"")"),"#VALUE!")</f>
        <v>#VALUE!</v>
      </c>
    </row>
    <row r="16567" ht="15.75" customHeight="1">
      <c r="A16567" s="1" t="s">
        <v>163</v>
      </c>
      <c r="B16567" s="1">
        <v>5.0</v>
      </c>
      <c r="C16567" s="1" t="s">
        <v>34807</v>
      </c>
      <c r="D16567" s="1" t="s">
        <v>34808</v>
      </c>
      <c r="E16567" s="1" t="s">
        <v>10</v>
      </c>
      <c r="F16567" s="1" t="s">
        <v>11</v>
      </c>
      <c r="G16567" s="1" t="str">
        <f>IFERROR(__xludf.DUMMYFUNCTION("GOOGLETRANSLATE(D16567,""fr"",""en"")"),"#VALUE!")</f>
        <v>#VALUE!</v>
      </c>
    </row>
    <row r="16568" ht="15.75" customHeight="1">
      <c r="A16568" s="1" t="s">
        <v>499</v>
      </c>
      <c r="B16568" s="1">
        <v>1.0</v>
      </c>
      <c r="C16568" s="1" t="s">
        <v>34809</v>
      </c>
      <c r="D16568" s="1" t="s">
        <v>34810</v>
      </c>
      <c r="E16568" s="1" t="s">
        <v>10</v>
      </c>
      <c r="F16568" s="1" t="s">
        <v>11</v>
      </c>
      <c r="G16568" s="1" t="str">
        <f>IFERROR(__xludf.DUMMYFUNCTION("GOOGLETRANSLATE(D16568,""fr"",""en"")"),"#VALUE!")</f>
        <v>#VALUE!</v>
      </c>
    </row>
    <row r="16569" ht="15.75" customHeight="1">
      <c r="A16569" s="1" t="s">
        <v>5326</v>
      </c>
      <c r="B16569" s="1">
        <v>2.0</v>
      </c>
      <c r="C16569" s="1" t="s">
        <v>34811</v>
      </c>
      <c r="D16569" s="1" t="s">
        <v>34812</v>
      </c>
      <c r="E16569" s="1" t="s">
        <v>10</v>
      </c>
      <c r="F16569" s="1" t="s">
        <v>11</v>
      </c>
      <c r="G16569" s="1" t="str">
        <f>IFERROR(__xludf.DUMMYFUNCTION("GOOGLETRANSLATE(D16569,""fr"",""en"")"),"#VALUE!")</f>
        <v>#VALUE!</v>
      </c>
    </row>
    <row r="16570" ht="15.75" customHeight="1">
      <c r="A16570" s="1" t="s">
        <v>3243</v>
      </c>
      <c r="B16570" s="1">
        <v>1.0</v>
      </c>
      <c r="C16570" s="1" t="s">
        <v>34813</v>
      </c>
      <c r="D16570" s="1" t="s">
        <v>34814</v>
      </c>
      <c r="E16570" s="1" t="s">
        <v>10</v>
      </c>
      <c r="F16570" s="1" t="s">
        <v>11</v>
      </c>
      <c r="G16570" s="1" t="str">
        <f>IFERROR(__xludf.DUMMYFUNCTION("GOOGLETRANSLATE(D16570,""fr"",""en"")"),"#VALUE!")</f>
        <v>#VALUE!</v>
      </c>
    </row>
    <row r="16571" ht="15.75" customHeight="1">
      <c r="A16571" s="1" t="s">
        <v>1380</v>
      </c>
      <c r="B16571" s="1">
        <v>2.0</v>
      </c>
      <c r="C16571" s="1" t="s">
        <v>34815</v>
      </c>
      <c r="D16571" s="1" t="s">
        <v>34816</v>
      </c>
      <c r="E16571" s="1" t="s">
        <v>125</v>
      </c>
      <c r="F16571" s="1" t="s">
        <v>11</v>
      </c>
      <c r="G16571" s="1" t="str">
        <f>IFERROR(__xludf.DUMMYFUNCTION("GOOGLETRANSLATE(D16571,""fr"",""en"")"),"#VALUE!")</f>
        <v>#VALUE!</v>
      </c>
    </row>
    <row r="16572" ht="15.75" customHeight="1">
      <c r="A16572" s="1" t="s">
        <v>4437</v>
      </c>
      <c r="B16572" s="1">
        <v>5.0</v>
      </c>
      <c r="C16572" s="1" t="s">
        <v>34817</v>
      </c>
      <c r="D16572" s="1" t="s">
        <v>34818</v>
      </c>
      <c r="E16572" s="1" t="s">
        <v>21</v>
      </c>
      <c r="F16572" s="1" t="s">
        <v>11</v>
      </c>
      <c r="G16572" s="1" t="str">
        <f>IFERROR(__xludf.DUMMYFUNCTION("GOOGLETRANSLATE(D16572,""fr"",""en"")"),"#VALUE!")</f>
        <v>#VALUE!</v>
      </c>
    </row>
    <row r="16573" ht="15.75" customHeight="1">
      <c r="A16573" s="1" t="s">
        <v>367</v>
      </c>
      <c r="B16573" s="1">
        <v>4.0</v>
      </c>
      <c r="C16573" s="1" t="s">
        <v>34819</v>
      </c>
      <c r="D16573" s="1" t="s">
        <v>34820</v>
      </c>
      <c r="E16573" s="1" t="s">
        <v>484</v>
      </c>
      <c r="F16573" s="1" t="s">
        <v>30</v>
      </c>
      <c r="G16573" s="1" t="str">
        <f>IFERROR(__xludf.DUMMYFUNCTION("GOOGLETRANSLATE(D16573,""fr"",""en"")"),"#VALUE!")</f>
        <v>#VALUE!</v>
      </c>
    </row>
    <row r="16574" ht="15.75" customHeight="1">
      <c r="A16574" s="1" t="s">
        <v>5475</v>
      </c>
      <c r="B16574" s="1">
        <v>3.0</v>
      </c>
      <c r="C16574" s="1" t="s">
        <v>34821</v>
      </c>
      <c r="D16574" s="1" t="s">
        <v>34822</v>
      </c>
      <c r="E16574" s="1" t="s">
        <v>176</v>
      </c>
      <c r="F16574" s="1" t="s">
        <v>66</v>
      </c>
      <c r="G16574" s="1" t="str">
        <f>IFERROR(__xludf.DUMMYFUNCTION("GOOGLETRANSLATE(D16574,""fr"",""en"")"),"#VALUE!")</f>
        <v>#VALUE!</v>
      </c>
    </row>
    <row r="16575" ht="15.75" customHeight="1">
      <c r="A16575" s="1" t="s">
        <v>2128</v>
      </c>
      <c r="B16575" s="1">
        <v>2.0</v>
      </c>
      <c r="C16575" s="1" t="s">
        <v>34823</v>
      </c>
      <c r="D16575" s="1" t="s">
        <v>34824</v>
      </c>
      <c r="E16575" s="1" t="s">
        <v>226</v>
      </c>
      <c r="F16575" s="1" t="s">
        <v>110</v>
      </c>
      <c r="G16575" s="1" t="str">
        <f>IFERROR(__xludf.DUMMYFUNCTION("GOOGLETRANSLATE(D16575,""fr"",""en"")"),"#VALUE!")</f>
        <v>#VALUE!</v>
      </c>
    </row>
    <row r="16576" ht="15.75" customHeight="1">
      <c r="A16576" s="1" t="s">
        <v>7022</v>
      </c>
      <c r="B16576" s="1">
        <v>1.0</v>
      </c>
      <c r="C16576" s="1" t="s">
        <v>34825</v>
      </c>
      <c r="D16576" s="1" t="s">
        <v>34826</v>
      </c>
      <c r="E16576" s="1" t="s">
        <v>226</v>
      </c>
      <c r="F16576" s="1" t="s">
        <v>110</v>
      </c>
      <c r="G16576" s="1" t="str">
        <f>IFERROR(__xludf.DUMMYFUNCTION("GOOGLETRANSLATE(D16576,""fr"",""en"")"),"#VALUE!")</f>
        <v>#VALUE!</v>
      </c>
    </row>
    <row r="16577" ht="15.75" customHeight="1">
      <c r="A16577" s="1" t="s">
        <v>774</v>
      </c>
      <c r="B16577" s="1">
        <v>5.0</v>
      </c>
      <c r="C16577" s="1" t="s">
        <v>34827</v>
      </c>
      <c r="D16577" s="1" t="s">
        <v>34828</v>
      </c>
      <c r="E16577" s="1" t="s">
        <v>614</v>
      </c>
      <c r="F16577" s="1" t="s">
        <v>30</v>
      </c>
      <c r="G16577" s="1" t="str">
        <f>IFERROR(__xludf.DUMMYFUNCTION("GOOGLETRANSLATE(D16577,""fr"",""en"")"),"#VALUE!")</f>
        <v>#VALUE!</v>
      </c>
    </row>
    <row r="16578" ht="15.75" customHeight="1">
      <c r="A16578" s="1" t="s">
        <v>3496</v>
      </c>
      <c r="B16578" s="1">
        <v>5.0</v>
      </c>
      <c r="C16578" s="1" t="s">
        <v>34829</v>
      </c>
      <c r="D16578" s="1" t="s">
        <v>34830</v>
      </c>
      <c r="E16578" s="1" t="s">
        <v>176</v>
      </c>
      <c r="F16578" s="1" t="s">
        <v>66</v>
      </c>
      <c r="G16578" s="1" t="str">
        <f>IFERROR(__xludf.DUMMYFUNCTION("GOOGLETRANSLATE(D16578,""fr"",""en"")"),"#VALUE!")</f>
        <v>#VALUE!</v>
      </c>
    </row>
    <row r="16579" ht="15.75" customHeight="1">
      <c r="A16579" s="1" t="s">
        <v>126</v>
      </c>
      <c r="B16579" s="1">
        <v>1.0</v>
      </c>
      <c r="C16579" s="1" t="s">
        <v>34831</v>
      </c>
      <c r="D16579" s="1" t="s">
        <v>34832</v>
      </c>
      <c r="E16579" s="1" t="s">
        <v>614</v>
      </c>
      <c r="F16579" s="1" t="s">
        <v>30</v>
      </c>
      <c r="G16579" s="1" t="str">
        <f>IFERROR(__xludf.DUMMYFUNCTION("GOOGLETRANSLATE(D16579,""fr"",""en"")"),"#VALUE!")</f>
        <v>#VALUE!</v>
      </c>
    </row>
    <row r="16580" ht="15.75" customHeight="1">
      <c r="A16580" s="1" t="s">
        <v>2231</v>
      </c>
      <c r="B16580" s="1">
        <v>4.0</v>
      </c>
      <c r="C16580" s="1" t="s">
        <v>26434</v>
      </c>
      <c r="D16580" s="1" t="s">
        <v>34833</v>
      </c>
      <c r="E16580" s="1" t="s">
        <v>614</v>
      </c>
      <c r="F16580" s="1" t="s">
        <v>30</v>
      </c>
      <c r="G16580" s="1" t="str">
        <f>IFERROR(__xludf.DUMMYFUNCTION("GOOGLETRANSLATE(D16580,""fr"",""en"")"),"#VALUE!")</f>
        <v>#VALUE!</v>
      </c>
    </row>
    <row r="16581" ht="15.75" customHeight="1">
      <c r="A16581" s="1" t="s">
        <v>1317</v>
      </c>
      <c r="B16581" s="1">
        <v>4.0</v>
      </c>
      <c r="C16581" s="1" t="s">
        <v>34834</v>
      </c>
      <c r="D16581" s="1" t="s">
        <v>34835</v>
      </c>
      <c r="E16581" s="1" t="s">
        <v>21</v>
      </c>
      <c r="F16581" s="1" t="s">
        <v>11</v>
      </c>
      <c r="G16581" s="1" t="str">
        <f>IFERROR(__xludf.DUMMYFUNCTION("GOOGLETRANSLATE(D16581,""fr"",""en"")"),"#VALUE!")</f>
        <v>#VALUE!</v>
      </c>
    </row>
    <row r="16582" ht="15.75" customHeight="1">
      <c r="A16582" s="1" t="s">
        <v>1375</v>
      </c>
      <c r="B16582" s="1">
        <v>5.0</v>
      </c>
      <c r="C16582" s="1" t="s">
        <v>34836</v>
      </c>
      <c r="D16582" s="1" t="s">
        <v>34837</v>
      </c>
      <c r="E16582" s="1" t="s">
        <v>10</v>
      </c>
      <c r="F16582" s="1" t="s">
        <v>11</v>
      </c>
      <c r="G16582" s="1" t="str">
        <f>IFERROR(__xludf.DUMMYFUNCTION("GOOGLETRANSLATE(D16582,""fr"",""en"")"),"#VALUE!")</f>
        <v>#VALUE!</v>
      </c>
    </row>
    <row r="16583" ht="15.75" customHeight="1">
      <c r="A16583" s="1" t="s">
        <v>8938</v>
      </c>
      <c r="B16583" s="1">
        <v>5.0</v>
      </c>
      <c r="C16583" s="1" t="s">
        <v>34838</v>
      </c>
      <c r="D16583" s="1" t="s">
        <v>34839</v>
      </c>
      <c r="E16583" s="1" t="s">
        <v>448</v>
      </c>
      <c r="F16583" s="1" t="s">
        <v>84</v>
      </c>
      <c r="G16583" s="1" t="str">
        <f>IFERROR(__xludf.DUMMYFUNCTION("GOOGLETRANSLATE(D16583,""fr"",""en"")"),"#VALUE!")</f>
        <v>#VALUE!</v>
      </c>
    </row>
    <row r="16584" ht="15.75" customHeight="1">
      <c r="A16584" s="1" t="s">
        <v>100</v>
      </c>
      <c r="B16584" s="1">
        <v>4.0</v>
      </c>
      <c r="C16584" s="1" t="s">
        <v>34840</v>
      </c>
      <c r="D16584" s="1" t="s">
        <v>34841</v>
      </c>
      <c r="E16584" s="1" t="s">
        <v>10</v>
      </c>
      <c r="F16584" s="1" t="s">
        <v>11</v>
      </c>
      <c r="G16584" s="1" t="str">
        <f>IFERROR(__xludf.DUMMYFUNCTION("GOOGLETRANSLATE(D16584,""fr"",""en"")"),"#VALUE!")</f>
        <v>#VALUE!</v>
      </c>
    </row>
    <row r="16585" ht="15.75" customHeight="1">
      <c r="A16585" s="1" t="s">
        <v>606</v>
      </c>
      <c r="B16585" s="1">
        <v>1.0</v>
      </c>
      <c r="C16585" s="1" t="s">
        <v>34842</v>
      </c>
      <c r="D16585" s="1" t="s">
        <v>34843</v>
      </c>
      <c r="E16585" s="1" t="s">
        <v>47</v>
      </c>
      <c r="F16585" s="1" t="s">
        <v>48</v>
      </c>
      <c r="G16585" s="1" t="str">
        <f>IFERROR(__xludf.DUMMYFUNCTION("GOOGLETRANSLATE(D16585,""fr"",""en"")"),"#VALUE!")</f>
        <v>#VALUE!</v>
      </c>
    </row>
    <row r="16586" ht="15.75" customHeight="1">
      <c r="A16586" s="1" t="s">
        <v>85</v>
      </c>
      <c r="B16586" s="1">
        <v>4.0</v>
      </c>
      <c r="C16586" s="1" t="s">
        <v>34844</v>
      </c>
      <c r="D16586" s="1" t="s">
        <v>34845</v>
      </c>
      <c r="E16586" s="1" t="s">
        <v>10</v>
      </c>
      <c r="F16586" s="1" t="s">
        <v>11</v>
      </c>
      <c r="G16586" s="1" t="str">
        <f>IFERROR(__xludf.DUMMYFUNCTION("GOOGLETRANSLATE(D16586,""fr"",""en"")"),"#VALUE!")</f>
        <v>#VALUE!</v>
      </c>
    </row>
    <row r="16587" ht="15.75" customHeight="1">
      <c r="A16587" s="1" t="s">
        <v>850</v>
      </c>
      <c r="B16587" s="1">
        <v>2.0</v>
      </c>
      <c r="C16587" s="1" t="s">
        <v>31125</v>
      </c>
      <c r="D16587" s="1" t="s">
        <v>34846</v>
      </c>
      <c r="E16587" s="1" t="s">
        <v>52</v>
      </c>
      <c r="F16587" s="1" t="s">
        <v>110</v>
      </c>
      <c r="G16587" s="1" t="str">
        <f>IFERROR(__xludf.DUMMYFUNCTION("GOOGLETRANSLATE(D16587,""fr"",""en"")"),"#VALUE!")</f>
        <v>#VALUE!</v>
      </c>
    </row>
    <row r="16588" ht="15.75" customHeight="1">
      <c r="A16588" s="1" t="s">
        <v>561</v>
      </c>
      <c r="B16588" s="1">
        <v>1.0</v>
      </c>
      <c r="C16588" s="1" t="s">
        <v>34847</v>
      </c>
      <c r="D16588" s="1" t="s">
        <v>34848</v>
      </c>
      <c r="E16588" s="1" t="s">
        <v>21</v>
      </c>
      <c r="F16588" s="1" t="s">
        <v>11</v>
      </c>
      <c r="G16588" s="1" t="str">
        <f>IFERROR(__xludf.DUMMYFUNCTION("GOOGLETRANSLATE(D16588,""fr"",""en"")"),"#VALUE!")</f>
        <v>#VALUE!</v>
      </c>
    </row>
    <row r="16589" ht="15.75" customHeight="1">
      <c r="A16589" s="1" t="s">
        <v>4347</v>
      </c>
      <c r="B16589" s="1">
        <v>3.0</v>
      </c>
      <c r="C16589" s="1" t="s">
        <v>5994</v>
      </c>
      <c r="D16589" s="1" t="s">
        <v>34849</v>
      </c>
      <c r="E16589" s="1" t="s">
        <v>226</v>
      </c>
      <c r="F16589" s="1" t="s">
        <v>11</v>
      </c>
      <c r="G16589" s="1" t="str">
        <f>IFERROR(__xludf.DUMMYFUNCTION("GOOGLETRANSLATE(D16589,""fr"",""en"")"),"#VALUE!")</f>
        <v>#VALUE!</v>
      </c>
    </row>
    <row r="16590" ht="15.75" customHeight="1">
      <c r="A16590" s="1" t="s">
        <v>5863</v>
      </c>
      <c r="B16590" s="1">
        <v>3.0</v>
      </c>
      <c r="C16590" s="1" t="s">
        <v>34850</v>
      </c>
      <c r="D16590" s="1" t="s">
        <v>34851</v>
      </c>
      <c r="E16590" s="1" t="s">
        <v>125</v>
      </c>
      <c r="F16590" s="1" t="s">
        <v>110</v>
      </c>
      <c r="G16590" s="1" t="str">
        <f>IFERROR(__xludf.DUMMYFUNCTION("GOOGLETRANSLATE(D16590,""fr"",""en"")"),"#VALUE!")</f>
        <v>#VALUE!</v>
      </c>
    </row>
    <row r="16591" ht="15.75" customHeight="1">
      <c r="A16591" s="1" t="s">
        <v>2747</v>
      </c>
      <c r="B16591" s="1">
        <v>1.0</v>
      </c>
      <c r="C16591" s="1" t="s">
        <v>34852</v>
      </c>
      <c r="D16591" s="1" t="s">
        <v>34853</v>
      </c>
      <c r="E16591" s="1" t="s">
        <v>176</v>
      </c>
      <c r="F16591" s="1" t="s">
        <v>66</v>
      </c>
      <c r="G16591" s="1" t="str">
        <f>IFERROR(__xludf.DUMMYFUNCTION("GOOGLETRANSLATE(D16591,""fr"",""en"")"),"#VALUE!")</f>
        <v>#VALUE!</v>
      </c>
    </row>
    <row r="16592" ht="15.75" customHeight="1">
      <c r="A16592" s="1" t="s">
        <v>245</v>
      </c>
      <c r="B16592" s="1">
        <v>4.0</v>
      </c>
      <c r="C16592" s="1" t="s">
        <v>34854</v>
      </c>
      <c r="D16592" s="1" t="s">
        <v>34855</v>
      </c>
      <c r="E16592" s="1" t="s">
        <v>169</v>
      </c>
      <c r="F16592" s="1" t="s">
        <v>11</v>
      </c>
      <c r="G16592" s="1" t="str">
        <f>IFERROR(__xludf.DUMMYFUNCTION("GOOGLETRANSLATE(D16592,""fr"",""en"")"),"#VALUE!")</f>
        <v>#VALUE!</v>
      </c>
    </row>
    <row r="16593" ht="15.75" customHeight="1">
      <c r="A16593" s="1" t="s">
        <v>899</v>
      </c>
      <c r="B16593" s="1">
        <v>5.0</v>
      </c>
      <c r="C16593" s="1" t="s">
        <v>34856</v>
      </c>
      <c r="D16593" s="1" t="s">
        <v>34857</v>
      </c>
      <c r="E16593" s="1" t="s">
        <v>10</v>
      </c>
      <c r="F16593" s="1" t="s">
        <v>11</v>
      </c>
      <c r="G16593" s="1" t="str">
        <f>IFERROR(__xludf.DUMMYFUNCTION("GOOGLETRANSLATE(D16593,""fr"",""en"")"),"#VALUE!")</f>
        <v>#VALUE!</v>
      </c>
    </row>
    <row r="16594" ht="15.75" customHeight="1">
      <c r="A16594" s="1" t="s">
        <v>2081</v>
      </c>
      <c r="B16594" s="1">
        <v>1.0</v>
      </c>
      <c r="C16594" s="1" t="s">
        <v>34858</v>
      </c>
      <c r="D16594" s="1" t="s">
        <v>34859</v>
      </c>
      <c r="E16594" s="1" t="s">
        <v>73</v>
      </c>
      <c r="F16594" s="1" t="s">
        <v>30</v>
      </c>
      <c r="G16594" s="1" t="str">
        <f>IFERROR(__xludf.DUMMYFUNCTION("GOOGLETRANSLATE(D16594,""fr"",""en"")"),"#VALUE!")</f>
        <v>#VALUE!</v>
      </c>
    </row>
    <row r="16595" ht="15.75" customHeight="1">
      <c r="A16595" s="1" t="s">
        <v>585</v>
      </c>
      <c r="B16595" s="1">
        <v>2.0</v>
      </c>
      <c r="C16595" s="1" t="s">
        <v>34860</v>
      </c>
      <c r="D16595" s="1" t="s">
        <v>34861</v>
      </c>
      <c r="E16595" s="1" t="s">
        <v>29</v>
      </c>
      <c r="F16595" s="1" t="s">
        <v>30</v>
      </c>
      <c r="G16595" s="1" t="str">
        <f>IFERROR(__xludf.DUMMYFUNCTION("GOOGLETRANSLATE(D16595,""fr"",""en"")"),"#VALUE!")</f>
        <v>#VALUE!</v>
      </c>
    </row>
    <row r="16596" ht="15.75" customHeight="1">
      <c r="A16596" s="1" t="s">
        <v>7546</v>
      </c>
      <c r="B16596" s="1">
        <v>3.0</v>
      </c>
      <c r="C16596" s="1" t="s">
        <v>34862</v>
      </c>
      <c r="D16596" s="1" t="s">
        <v>34863</v>
      </c>
      <c r="E16596" s="1" t="s">
        <v>484</v>
      </c>
      <c r="F16596" s="1" t="s">
        <v>30</v>
      </c>
      <c r="G16596" s="1" t="str">
        <f>IFERROR(__xludf.DUMMYFUNCTION("GOOGLETRANSLATE(D16596,""fr"",""en"")"),"#VALUE!")</f>
        <v>#VALUE!</v>
      </c>
    </row>
    <row r="16597" ht="15.75" customHeight="1">
      <c r="A16597" s="1" t="s">
        <v>564</v>
      </c>
      <c r="B16597" s="1">
        <v>2.0</v>
      </c>
      <c r="C16597" s="1" t="s">
        <v>34864</v>
      </c>
      <c r="D16597" s="1" t="s">
        <v>34865</v>
      </c>
      <c r="E16597" s="1" t="s">
        <v>10</v>
      </c>
      <c r="F16597" s="1" t="s">
        <v>11</v>
      </c>
      <c r="G16597" s="1" t="str">
        <f>IFERROR(__xludf.DUMMYFUNCTION("GOOGLETRANSLATE(D16597,""fr"",""en"")"),"#VALUE!")</f>
        <v>#VALUE!</v>
      </c>
    </row>
    <row r="16598" ht="15.75" customHeight="1">
      <c r="A16598" s="1" t="s">
        <v>1629</v>
      </c>
      <c r="B16598" s="1">
        <v>1.0</v>
      </c>
      <c r="C16598" s="1" t="s">
        <v>34866</v>
      </c>
      <c r="D16598" s="1" t="s">
        <v>34867</v>
      </c>
      <c r="E16598" s="1" t="s">
        <v>125</v>
      </c>
      <c r="F16598" s="1" t="s">
        <v>110</v>
      </c>
      <c r="G16598" s="1" t="str">
        <f>IFERROR(__xludf.DUMMYFUNCTION("GOOGLETRANSLATE(D16598,""fr"",""en"")"),"#VALUE!")</f>
        <v>#VALUE!</v>
      </c>
    </row>
    <row r="16599" ht="15.75" customHeight="1">
      <c r="A16599" s="1" t="s">
        <v>713</v>
      </c>
      <c r="B16599" s="1">
        <v>2.0</v>
      </c>
      <c r="C16599" s="1" t="s">
        <v>19347</v>
      </c>
      <c r="D16599" s="1" t="s">
        <v>34868</v>
      </c>
      <c r="E16599" s="1" t="s">
        <v>273</v>
      </c>
      <c r="F16599" s="1" t="s">
        <v>11</v>
      </c>
      <c r="G16599" s="1" t="str">
        <f>IFERROR(__xludf.DUMMYFUNCTION("GOOGLETRANSLATE(D16599,""fr"",""en"")"),"#VALUE!")</f>
        <v>#VALUE!</v>
      </c>
    </row>
    <row r="16600" ht="15.75" customHeight="1">
      <c r="A16600" s="1" t="s">
        <v>2630</v>
      </c>
      <c r="B16600" s="1">
        <v>5.0</v>
      </c>
      <c r="C16600" s="1" t="s">
        <v>34869</v>
      </c>
      <c r="D16600" s="1" t="s">
        <v>34870</v>
      </c>
      <c r="E16600" s="1" t="s">
        <v>614</v>
      </c>
      <c r="F16600" s="1" t="s">
        <v>30</v>
      </c>
      <c r="G16600" s="1" t="str">
        <f>IFERROR(__xludf.DUMMYFUNCTION("GOOGLETRANSLATE(D16600,""fr"",""en"")"),"#VALUE!")</f>
        <v>#VALUE!</v>
      </c>
    </row>
    <row r="16601" ht="15.75" customHeight="1">
      <c r="A16601" s="1" t="s">
        <v>1020</v>
      </c>
      <c r="B16601" s="1">
        <v>5.0</v>
      </c>
      <c r="C16601" s="1" t="s">
        <v>34871</v>
      </c>
      <c r="D16601" s="1" t="s">
        <v>34872</v>
      </c>
      <c r="E16601" s="1" t="s">
        <v>10</v>
      </c>
      <c r="F16601" s="1" t="s">
        <v>11</v>
      </c>
      <c r="G16601" s="1" t="str">
        <f>IFERROR(__xludf.DUMMYFUNCTION("GOOGLETRANSLATE(D16601,""fr"",""en"")"),"#VALUE!")</f>
        <v>#VALUE!</v>
      </c>
    </row>
    <row r="16602" ht="15.75" customHeight="1">
      <c r="A16602" s="1" t="s">
        <v>367</v>
      </c>
      <c r="B16602" s="1">
        <v>1.0</v>
      </c>
      <c r="C16602" s="1" t="s">
        <v>34873</v>
      </c>
      <c r="D16602" s="1" t="s">
        <v>34874</v>
      </c>
      <c r="E16602" s="1" t="s">
        <v>373</v>
      </c>
      <c r="F16602" s="1" t="s">
        <v>30</v>
      </c>
      <c r="G16602" s="1" t="str">
        <f>IFERROR(__xludf.DUMMYFUNCTION("GOOGLETRANSLATE(D16602,""fr"",""en"")"),"#VALUE!")</f>
        <v>#VALUE!</v>
      </c>
    </row>
    <row r="16603" ht="15.75" customHeight="1">
      <c r="A16603" s="1" t="s">
        <v>936</v>
      </c>
      <c r="B16603" s="1">
        <v>1.0</v>
      </c>
      <c r="C16603" s="1" t="s">
        <v>34875</v>
      </c>
      <c r="D16603" s="1" t="s">
        <v>34876</v>
      </c>
      <c r="E16603" s="1" t="s">
        <v>10</v>
      </c>
      <c r="F16603" s="1" t="s">
        <v>11</v>
      </c>
      <c r="G16603" s="1" t="str">
        <f>IFERROR(__xludf.DUMMYFUNCTION("GOOGLETRANSLATE(D16603,""fr"",""en"")"),"#VALUE!")</f>
        <v>#VALUE!</v>
      </c>
    </row>
    <row r="16604" ht="15.75" customHeight="1">
      <c r="A16604" s="1" t="s">
        <v>713</v>
      </c>
      <c r="B16604" s="1">
        <v>2.0</v>
      </c>
      <c r="C16604" s="1" t="s">
        <v>34877</v>
      </c>
      <c r="D16604" s="1" t="s">
        <v>34878</v>
      </c>
      <c r="E16604" s="1" t="s">
        <v>176</v>
      </c>
      <c r="F16604" s="1" t="s">
        <v>66</v>
      </c>
      <c r="G16604" s="1" t="str">
        <f>IFERROR(__xludf.DUMMYFUNCTION("GOOGLETRANSLATE(D16604,""fr"",""en"")"),"#VALUE!")</f>
        <v>#VALUE!</v>
      </c>
    </row>
    <row r="16605" ht="15.75" customHeight="1">
      <c r="A16605" s="1" t="s">
        <v>564</v>
      </c>
      <c r="B16605" s="1">
        <v>3.0</v>
      </c>
      <c r="C16605" s="1" t="s">
        <v>34879</v>
      </c>
      <c r="D16605" s="1" t="s">
        <v>34880</v>
      </c>
      <c r="E16605" s="1" t="s">
        <v>10</v>
      </c>
      <c r="F16605" s="1" t="s">
        <v>11</v>
      </c>
      <c r="G16605" s="1" t="str">
        <f>IFERROR(__xludf.DUMMYFUNCTION("GOOGLETRANSLATE(D16605,""fr"",""en"")"),"#VALUE!")</f>
        <v>#VALUE!</v>
      </c>
    </row>
    <row r="16606" ht="15.75" customHeight="1">
      <c r="A16606" s="1" t="s">
        <v>2393</v>
      </c>
      <c r="B16606" s="1">
        <v>2.0</v>
      </c>
      <c r="C16606" s="1" t="s">
        <v>34881</v>
      </c>
      <c r="D16606" s="1" t="s">
        <v>34882</v>
      </c>
      <c r="E16606" s="1" t="s">
        <v>109</v>
      </c>
      <c r="F16606" s="1" t="s">
        <v>110</v>
      </c>
      <c r="G16606" s="1" t="str">
        <f>IFERROR(__xludf.DUMMYFUNCTION("GOOGLETRANSLATE(D16606,""fr"",""en"")"),"#VALUE!")</f>
        <v>#VALUE!</v>
      </c>
    </row>
    <row r="16607" ht="15.75" customHeight="1">
      <c r="A16607" s="1" t="s">
        <v>569</v>
      </c>
      <c r="B16607" s="1">
        <v>4.0</v>
      </c>
      <c r="C16607" s="1" t="s">
        <v>34883</v>
      </c>
      <c r="D16607" s="1" t="s">
        <v>34884</v>
      </c>
      <c r="E16607" s="1" t="s">
        <v>65</v>
      </c>
      <c r="F16607" s="1" t="s">
        <v>66</v>
      </c>
      <c r="G16607" s="1" t="str">
        <f>IFERROR(__xludf.DUMMYFUNCTION("GOOGLETRANSLATE(D16607,""fr"",""en"")"),"#VALUE!")</f>
        <v>#VALUE!</v>
      </c>
    </row>
    <row r="16608" ht="15.75" customHeight="1">
      <c r="A16608" s="1" t="s">
        <v>67</v>
      </c>
      <c r="B16608" s="1">
        <v>1.0</v>
      </c>
      <c r="C16608" s="1" t="s">
        <v>34885</v>
      </c>
      <c r="D16608" s="1" t="s">
        <v>34886</v>
      </c>
      <c r="E16608" s="1" t="s">
        <v>10</v>
      </c>
      <c r="F16608" s="1" t="s">
        <v>11</v>
      </c>
      <c r="G16608" s="1" t="str">
        <f>IFERROR(__xludf.DUMMYFUNCTION("GOOGLETRANSLATE(D16608,""fr"",""en"")"),"#VALUE!")</f>
        <v>#VALUE!</v>
      </c>
    </row>
    <row r="16609" ht="15.75" customHeight="1">
      <c r="A16609" s="1" t="s">
        <v>160</v>
      </c>
      <c r="B16609" s="1">
        <v>1.0</v>
      </c>
      <c r="C16609" s="1" t="s">
        <v>34887</v>
      </c>
      <c r="D16609" s="1" t="s">
        <v>34888</v>
      </c>
      <c r="E16609" s="1" t="s">
        <v>3642</v>
      </c>
      <c r="F16609" s="1" t="s">
        <v>118</v>
      </c>
      <c r="G16609" s="1" t="str">
        <f>IFERROR(__xludf.DUMMYFUNCTION("GOOGLETRANSLATE(D16609,""fr"",""en"")"),"#VALUE!")</f>
        <v>#VALUE!</v>
      </c>
    </row>
    <row r="16610" ht="15.75" customHeight="1">
      <c r="A16610" s="1" t="s">
        <v>3540</v>
      </c>
      <c r="B16610" s="1">
        <v>1.0</v>
      </c>
      <c r="C16610" s="1" t="s">
        <v>34889</v>
      </c>
      <c r="D16610" s="1" t="s">
        <v>34890</v>
      </c>
      <c r="E16610" s="1" t="s">
        <v>169</v>
      </c>
      <c r="F16610" s="1" t="s">
        <v>11</v>
      </c>
      <c r="G16610" s="1" t="str">
        <f>IFERROR(__xludf.DUMMYFUNCTION("GOOGLETRANSLATE(D16610,""fr"",""en"")"),"#VALUE!")</f>
        <v>#VALUE!</v>
      </c>
    </row>
    <row r="16611" ht="15.75" customHeight="1">
      <c r="A16611" s="1" t="s">
        <v>8683</v>
      </c>
      <c r="B16611" s="1">
        <v>1.0</v>
      </c>
      <c r="C16611" s="1" t="s">
        <v>23036</v>
      </c>
      <c r="D16611" s="1" t="s">
        <v>34891</v>
      </c>
      <c r="E16611" s="1" t="s">
        <v>273</v>
      </c>
      <c r="F16611" s="1" t="s">
        <v>11</v>
      </c>
      <c r="G16611" s="1" t="str">
        <f>IFERROR(__xludf.DUMMYFUNCTION("GOOGLETRANSLATE(D16611,""fr"",""en"")"),"#VALUE!")</f>
        <v>#VALUE!</v>
      </c>
    </row>
    <row r="16612" ht="15.75" customHeight="1">
      <c r="A16612" s="1" t="s">
        <v>1023</v>
      </c>
      <c r="B16612" s="1">
        <v>4.0</v>
      </c>
      <c r="C16612" s="1" t="s">
        <v>34892</v>
      </c>
      <c r="D16612" s="1" t="s">
        <v>34893</v>
      </c>
      <c r="E16612" s="1" t="s">
        <v>21</v>
      </c>
      <c r="F16612" s="1" t="s">
        <v>11</v>
      </c>
      <c r="G16612" s="1" t="str">
        <f>IFERROR(__xludf.DUMMYFUNCTION("GOOGLETRANSLATE(D16612,""fr"",""en"")"),"#VALUE!")</f>
        <v>#VALUE!</v>
      </c>
    </row>
    <row r="16613" ht="15.75" customHeight="1">
      <c r="A16613" s="1" t="s">
        <v>1020</v>
      </c>
      <c r="B16613" s="1">
        <v>5.0</v>
      </c>
      <c r="C16613" s="1" t="s">
        <v>34894</v>
      </c>
      <c r="D16613" s="1" t="s">
        <v>34895</v>
      </c>
      <c r="E16613" s="1" t="s">
        <v>10</v>
      </c>
      <c r="F16613" s="1" t="s">
        <v>11</v>
      </c>
      <c r="G16613" s="1" t="str">
        <f>IFERROR(__xludf.DUMMYFUNCTION("GOOGLETRANSLATE(D16613,""fr"",""en"")"),"#VALUE!")</f>
        <v>#VALUE!</v>
      </c>
    </row>
    <row r="16614" ht="15.75" customHeight="1">
      <c r="A16614" s="1" t="s">
        <v>988</v>
      </c>
      <c r="B16614" s="1">
        <v>5.0</v>
      </c>
      <c r="C16614" s="1" t="s">
        <v>34896</v>
      </c>
      <c r="D16614" s="1" t="s">
        <v>34897</v>
      </c>
      <c r="E16614" s="1" t="s">
        <v>176</v>
      </c>
      <c r="F16614" s="1" t="s">
        <v>66</v>
      </c>
      <c r="G16614" s="1" t="str">
        <f>IFERROR(__xludf.DUMMYFUNCTION("GOOGLETRANSLATE(D16614,""fr"",""en"")"),"For the moment I am satisfied, there is a customer service that we understand and that responds.
The internet insurance declaration is practical and easy to use.")</f>
        <v>For the moment I am satisfied, there is a customer service that we understand and that responds.
The internet insurance declaration is practical and easy to use.</v>
      </c>
    </row>
    <row r="16615" ht="15.75" customHeight="1">
      <c r="A16615" s="1" t="s">
        <v>4334</v>
      </c>
      <c r="B16615" s="1">
        <v>1.0</v>
      </c>
      <c r="C16615" s="1" t="s">
        <v>34898</v>
      </c>
      <c r="D16615" s="1" t="s">
        <v>34899</v>
      </c>
      <c r="E16615" s="1" t="s">
        <v>296</v>
      </c>
      <c r="F16615" s="1" t="s">
        <v>110</v>
      </c>
      <c r="G16615" s="1" t="str">
        <f>IFERROR(__xludf.DUMMYFUNCTION("GOOGLETRANSLATE(D16615,""fr"",""en"")"),"#VALUE!")</f>
        <v>#VALUE!</v>
      </c>
    </row>
    <row r="16616" ht="15.75" customHeight="1">
      <c r="A16616" s="1" t="s">
        <v>13611</v>
      </c>
      <c r="B16616" s="1">
        <v>1.0</v>
      </c>
      <c r="C16616" s="1" t="s">
        <v>34900</v>
      </c>
      <c r="D16616" s="1" t="s">
        <v>34901</v>
      </c>
      <c r="E16616" s="1" t="s">
        <v>296</v>
      </c>
      <c r="F16616" s="1" t="s">
        <v>110</v>
      </c>
      <c r="G16616" s="1" t="str">
        <f>IFERROR(__xludf.DUMMYFUNCTION("GOOGLETRANSLATE(D16616,""fr"",""en"")"),"#VALUE!")</f>
        <v>#VALUE!</v>
      </c>
    </row>
    <row r="16617" ht="15.75" customHeight="1">
      <c r="A16617" s="1" t="s">
        <v>6338</v>
      </c>
      <c r="B16617" s="1">
        <v>3.0</v>
      </c>
      <c r="C16617" s="1" t="s">
        <v>34902</v>
      </c>
      <c r="D16617" s="1" t="s">
        <v>34903</v>
      </c>
      <c r="E16617" s="1" t="s">
        <v>29</v>
      </c>
      <c r="F16617" s="1" t="s">
        <v>30</v>
      </c>
      <c r="G16617" s="1" t="str">
        <f>IFERROR(__xludf.DUMMYFUNCTION("GOOGLETRANSLATE(D16617,""fr"",""en"")"),"#VALUE!")</f>
        <v>#VALUE!</v>
      </c>
    </row>
    <row r="16618" ht="15.75" customHeight="1">
      <c r="A16618" s="1" t="s">
        <v>994</v>
      </c>
      <c r="B16618" s="1">
        <v>5.0</v>
      </c>
      <c r="C16618" s="1" t="s">
        <v>34904</v>
      </c>
      <c r="D16618" s="1" t="s">
        <v>34905</v>
      </c>
      <c r="E16618" s="1" t="s">
        <v>10</v>
      </c>
      <c r="F16618" s="1" t="s">
        <v>11</v>
      </c>
      <c r="G16618" s="1" t="str">
        <f>IFERROR(__xludf.DUMMYFUNCTION("GOOGLETRANSLATE(D16618,""fr"",""en"")"),"#VALUE!")</f>
        <v>#VALUE!</v>
      </c>
    </row>
    <row r="16619" ht="15.75" customHeight="1">
      <c r="A16619" s="1" t="s">
        <v>7</v>
      </c>
      <c r="B16619" s="1">
        <v>3.0</v>
      </c>
      <c r="C16619" s="1" t="s">
        <v>34906</v>
      </c>
      <c r="D16619" s="1" t="s">
        <v>34907</v>
      </c>
      <c r="E16619" s="1" t="s">
        <v>296</v>
      </c>
      <c r="F16619" s="1" t="s">
        <v>11</v>
      </c>
      <c r="G16619" s="1" t="str">
        <f>IFERROR(__xludf.DUMMYFUNCTION("GOOGLETRANSLATE(D16619,""fr"",""en"")"),"#VALUE!")</f>
        <v>#VALUE!</v>
      </c>
    </row>
    <row r="16620" ht="15.75" customHeight="1">
      <c r="A16620" s="1" t="s">
        <v>1135</v>
      </c>
      <c r="B16620" s="1">
        <v>4.0</v>
      </c>
      <c r="C16620" s="1" t="s">
        <v>34908</v>
      </c>
      <c r="D16620" s="1" t="s">
        <v>34909</v>
      </c>
      <c r="E16620" s="1" t="s">
        <v>21</v>
      </c>
      <c r="F16620" s="1" t="s">
        <v>11</v>
      </c>
      <c r="G16620" s="1" t="str">
        <f>IFERROR(__xludf.DUMMYFUNCTION("GOOGLETRANSLATE(D16620,""fr"",""en"")"),"#VALUE!")</f>
        <v>#VALUE!</v>
      </c>
    </row>
    <row r="16621" ht="15.75" customHeight="1">
      <c r="A16621" s="1" t="s">
        <v>2806</v>
      </c>
      <c r="B16621" s="1">
        <v>1.0</v>
      </c>
      <c r="C16621" s="1" t="s">
        <v>34910</v>
      </c>
      <c r="D16621" s="1" t="s">
        <v>34911</v>
      </c>
      <c r="E16621" s="1" t="s">
        <v>273</v>
      </c>
      <c r="F16621" s="1" t="s">
        <v>110</v>
      </c>
      <c r="G16621" s="1" t="str">
        <f>IFERROR(__xludf.DUMMYFUNCTION("GOOGLETRANSLATE(D16621,""fr"",""en"")"),"#VALUE!")</f>
        <v>#VALUE!</v>
      </c>
    </row>
    <row r="16622" ht="15.75" customHeight="1">
      <c r="A16622" s="1" t="s">
        <v>28426</v>
      </c>
      <c r="B16622" s="1">
        <v>3.0</v>
      </c>
      <c r="C16622" s="1" t="s">
        <v>34912</v>
      </c>
      <c r="D16622" s="1" t="s">
        <v>34913</v>
      </c>
      <c r="E16622" s="1" t="s">
        <v>169</v>
      </c>
      <c r="F16622" s="1" t="s">
        <v>110</v>
      </c>
      <c r="G16622" s="1" t="str">
        <f>IFERROR(__xludf.DUMMYFUNCTION("GOOGLETRANSLATE(D16622,""fr"",""en"")"),"#VALUE!")</f>
        <v>#VALUE!</v>
      </c>
    </row>
    <row r="16623" ht="15.75" customHeight="1">
      <c r="A16623" s="1" t="s">
        <v>621</v>
      </c>
      <c r="B16623" s="1">
        <v>4.0</v>
      </c>
      <c r="C16623" s="1" t="s">
        <v>34914</v>
      </c>
      <c r="D16623" s="1" t="s">
        <v>34915</v>
      </c>
      <c r="E16623" s="1" t="s">
        <v>10</v>
      </c>
      <c r="F16623" s="1" t="s">
        <v>11</v>
      </c>
      <c r="G16623" s="1" t="str">
        <f>IFERROR(__xludf.DUMMYFUNCTION("GOOGLETRANSLATE(D16623,""fr"",""en"")"),"#VALUE!")</f>
        <v>#VALUE!</v>
      </c>
    </row>
    <row r="16624" ht="15.75" customHeight="1">
      <c r="A16624" s="1" t="s">
        <v>2610</v>
      </c>
      <c r="B16624" s="1">
        <v>5.0</v>
      </c>
      <c r="C16624" s="1" t="s">
        <v>34916</v>
      </c>
      <c r="D16624" s="1" t="s">
        <v>34917</v>
      </c>
      <c r="E16624" s="1" t="s">
        <v>21</v>
      </c>
      <c r="F16624" s="1" t="s">
        <v>11</v>
      </c>
      <c r="G16624" s="1" t="str">
        <f>IFERROR(__xludf.DUMMYFUNCTION("GOOGLETRANSLATE(D16624,""fr"",""en"")"),"#VALUE!")</f>
        <v>#VALUE!</v>
      </c>
    </row>
    <row r="16625" ht="15.75" customHeight="1">
      <c r="A16625" s="1" t="s">
        <v>4480</v>
      </c>
      <c r="B16625" s="1">
        <v>1.0</v>
      </c>
      <c r="C16625" s="1" t="s">
        <v>34918</v>
      </c>
      <c r="D16625" s="1" t="s">
        <v>34919</v>
      </c>
      <c r="E16625" s="1" t="s">
        <v>117</v>
      </c>
      <c r="F16625" s="1" t="s">
        <v>118</v>
      </c>
      <c r="G16625" s="1" t="str">
        <f>IFERROR(__xludf.DUMMYFUNCTION("GOOGLETRANSLATE(D16625,""fr"",""en"")"),"#VALUE!")</f>
        <v>#VALUE!</v>
      </c>
    </row>
    <row r="16626" ht="15.75" customHeight="1">
      <c r="A16626" s="1" t="s">
        <v>6049</v>
      </c>
      <c r="B16626" s="1">
        <v>2.0</v>
      </c>
      <c r="C16626" s="1" t="s">
        <v>34920</v>
      </c>
      <c r="D16626" s="1" t="s">
        <v>34921</v>
      </c>
      <c r="E16626" s="1" t="s">
        <v>296</v>
      </c>
      <c r="F16626" s="1" t="s">
        <v>110</v>
      </c>
      <c r="G16626" s="1" t="str">
        <f>IFERROR(__xludf.DUMMYFUNCTION("GOOGLETRANSLATE(D16626,""fr"",""en"")"),"#VALUE!")</f>
        <v>#VALUE!</v>
      </c>
    </row>
    <row r="16627" ht="15.75" customHeight="1">
      <c r="A16627" s="1" t="s">
        <v>532</v>
      </c>
      <c r="B16627" s="1">
        <v>5.0</v>
      </c>
      <c r="C16627" s="1" t="s">
        <v>34922</v>
      </c>
      <c r="D16627" s="1" t="s">
        <v>34923</v>
      </c>
      <c r="E16627" s="1" t="s">
        <v>176</v>
      </c>
      <c r="F16627" s="1" t="s">
        <v>66</v>
      </c>
      <c r="G16627" s="1" t="str">
        <f>IFERROR(__xludf.DUMMYFUNCTION("GOOGLETRANSLATE(D16627,""fr"",""en"")"),"#VALUE!")</f>
        <v>#VALUE!</v>
      </c>
    </row>
    <row r="16628" ht="15.75" customHeight="1">
      <c r="A16628" s="1" t="s">
        <v>2250</v>
      </c>
      <c r="B16628" s="1">
        <v>5.0</v>
      </c>
      <c r="C16628" s="1" t="s">
        <v>34924</v>
      </c>
      <c r="D16628" s="1" t="s">
        <v>34925</v>
      </c>
      <c r="E16628" s="1" t="s">
        <v>10</v>
      </c>
      <c r="F16628" s="1" t="s">
        <v>11</v>
      </c>
      <c r="G16628" s="1" t="str">
        <f>IFERROR(__xludf.DUMMYFUNCTION("GOOGLETRANSLATE(D16628,""fr"",""en"")"),"#VALUE!")</f>
        <v>#VALUE!</v>
      </c>
    </row>
    <row r="16629" ht="15.75" customHeight="1">
      <c r="A16629" s="1" t="s">
        <v>18446</v>
      </c>
      <c r="B16629" s="1">
        <v>3.0</v>
      </c>
      <c r="C16629" s="1" t="s">
        <v>34926</v>
      </c>
      <c r="D16629" s="1" t="s">
        <v>34927</v>
      </c>
      <c r="E16629" s="1" t="s">
        <v>250</v>
      </c>
      <c r="F16629" s="1" t="s">
        <v>30</v>
      </c>
      <c r="G16629" s="1" t="str">
        <f>IFERROR(__xludf.DUMMYFUNCTION("GOOGLETRANSLATE(D16629,""fr"",""en"")"),"#VALUE!")</f>
        <v>#VALUE!</v>
      </c>
    </row>
    <row r="16630" ht="15.75" customHeight="1">
      <c r="A16630" s="1" t="s">
        <v>2097</v>
      </c>
      <c r="B16630" s="1">
        <v>5.0</v>
      </c>
      <c r="C16630" s="1" t="s">
        <v>34928</v>
      </c>
      <c r="D16630" s="1" t="s">
        <v>34929</v>
      </c>
      <c r="E16630" s="1" t="s">
        <v>10</v>
      </c>
      <c r="F16630" s="1" t="s">
        <v>11</v>
      </c>
      <c r="G16630" s="1" t="str">
        <f>IFERROR(__xludf.DUMMYFUNCTION("GOOGLETRANSLATE(D16630,""fr"",""en"")"),"#VALUE!")</f>
        <v>#VALUE!</v>
      </c>
    </row>
    <row r="16631" ht="15.75" customHeight="1">
      <c r="A16631" s="1" t="s">
        <v>5897</v>
      </c>
      <c r="B16631" s="1">
        <v>1.0</v>
      </c>
      <c r="C16631" s="1" t="s">
        <v>34930</v>
      </c>
      <c r="D16631" s="1" t="s">
        <v>34931</v>
      </c>
      <c r="E16631" s="1" t="s">
        <v>280</v>
      </c>
      <c r="F16631" s="1" t="s">
        <v>11</v>
      </c>
      <c r="G16631" s="1" t="str">
        <f>IFERROR(__xludf.DUMMYFUNCTION("GOOGLETRANSLATE(D16631,""fr"",""en"")"),"#VALUE!")</f>
        <v>#VALUE!</v>
      </c>
    </row>
    <row r="16632" ht="15.75" customHeight="1">
      <c r="A16632" s="1" t="s">
        <v>1113</v>
      </c>
      <c r="B16632" s="1">
        <v>5.0</v>
      </c>
      <c r="C16632" s="1" t="s">
        <v>34932</v>
      </c>
      <c r="D16632" s="1" t="s">
        <v>34933</v>
      </c>
      <c r="E16632" s="1" t="s">
        <v>10</v>
      </c>
      <c r="F16632" s="1" t="s">
        <v>11</v>
      </c>
      <c r="G16632" s="1" t="str">
        <f>IFERROR(__xludf.DUMMYFUNCTION("GOOGLETRANSLATE(D16632,""fr"",""en"")"),"#VALUE!")</f>
        <v>#VALUE!</v>
      </c>
    </row>
    <row r="16633" ht="15.75" customHeight="1">
      <c r="A16633" s="1" t="s">
        <v>1607</v>
      </c>
      <c r="B16633" s="1">
        <v>3.0</v>
      </c>
      <c r="C16633" s="1" t="s">
        <v>34934</v>
      </c>
      <c r="D16633" s="1" t="s">
        <v>34935</v>
      </c>
      <c r="E16633" s="1" t="s">
        <v>484</v>
      </c>
      <c r="F16633" s="1" t="s">
        <v>30</v>
      </c>
      <c r="G16633" s="1" t="str">
        <f>IFERROR(__xludf.DUMMYFUNCTION("GOOGLETRANSLATE(D16633,""fr"",""en"")"),"#VALUE!")</f>
        <v>#VALUE!</v>
      </c>
    </row>
    <row r="16634" ht="15.75" customHeight="1">
      <c r="A16634" s="1" t="s">
        <v>1094</v>
      </c>
      <c r="B16634" s="1">
        <v>5.0</v>
      </c>
      <c r="C16634" s="1" t="s">
        <v>34936</v>
      </c>
      <c r="D16634" s="1" t="s">
        <v>34937</v>
      </c>
      <c r="E16634" s="1" t="s">
        <v>21</v>
      </c>
      <c r="F16634" s="1" t="s">
        <v>11</v>
      </c>
      <c r="G16634" s="1" t="str">
        <f>IFERROR(__xludf.DUMMYFUNCTION("GOOGLETRANSLATE(D16634,""fr"",""en"")"),"#VALUE!")</f>
        <v>#VALUE!</v>
      </c>
    </row>
    <row r="16635" ht="15.75" customHeight="1">
      <c r="A16635" s="1" t="s">
        <v>1741</v>
      </c>
      <c r="B16635" s="1">
        <v>5.0</v>
      </c>
      <c r="C16635" s="1" t="s">
        <v>34938</v>
      </c>
      <c r="D16635" s="1" t="s">
        <v>34939</v>
      </c>
      <c r="E16635" s="1" t="s">
        <v>10</v>
      </c>
      <c r="F16635" s="1" t="s">
        <v>11</v>
      </c>
      <c r="G16635" s="1" t="str">
        <f>IFERROR(__xludf.DUMMYFUNCTION("GOOGLETRANSLATE(D16635,""fr"",""en"")"),"#VALUE!")</f>
        <v>#VALUE!</v>
      </c>
    </row>
    <row r="16636" ht="15.75" customHeight="1">
      <c r="A16636" s="1" t="s">
        <v>12623</v>
      </c>
      <c r="B16636" s="1">
        <v>2.0</v>
      </c>
      <c r="C16636" s="1" t="s">
        <v>34940</v>
      </c>
      <c r="D16636" s="1" t="s">
        <v>34941</v>
      </c>
      <c r="E16636" s="1" t="s">
        <v>10</v>
      </c>
      <c r="F16636" s="1" t="s">
        <v>11</v>
      </c>
      <c r="G16636" s="1" t="str">
        <f>IFERROR(__xludf.DUMMYFUNCTION("GOOGLETRANSLATE(D16636,""fr"",""en"")"),"#VALUE!")</f>
        <v>#VALUE!</v>
      </c>
    </row>
    <row r="16637" ht="15.75" customHeight="1">
      <c r="A16637" s="1" t="s">
        <v>594</v>
      </c>
      <c r="B16637" s="1">
        <v>5.0</v>
      </c>
      <c r="C16637" s="1" t="s">
        <v>34942</v>
      </c>
      <c r="D16637" s="1" t="s">
        <v>34943</v>
      </c>
      <c r="E16637" s="1" t="s">
        <v>21</v>
      </c>
      <c r="F16637" s="1" t="s">
        <v>11</v>
      </c>
      <c r="G16637" s="1" t="str">
        <f>IFERROR(__xludf.DUMMYFUNCTION("GOOGLETRANSLATE(D16637,""fr"",""en"")"),"#VALUE!")</f>
        <v>#VALUE!</v>
      </c>
    </row>
    <row r="16638" ht="15.75" customHeight="1">
      <c r="A16638" s="1" t="s">
        <v>3793</v>
      </c>
      <c r="B16638" s="1">
        <v>3.0</v>
      </c>
      <c r="C16638" s="1" t="s">
        <v>14079</v>
      </c>
      <c r="D16638" s="1" t="s">
        <v>34944</v>
      </c>
      <c r="E16638" s="1" t="s">
        <v>25</v>
      </c>
      <c r="F16638" s="1" t="s">
        <v>110</v>
      </c>
      <c r="G16638" s="1" t="str">
        <f>IFERROR(__xludf.DUMMYFUNCTION("GOOGLETRANSLATE(D16638,""fr"",""en"")"),"#VALUE!")</f>
        <v>#VALUE!</v>
      </c>
    </row>
    <row r="16639" ht="15.75" customHeight="1">
      <c r="A16639" s="1" t="s">
        <v>5195</v>
      </c>
      <c r="B16639" s="1">
        <v>1.0</v>
      </c>
      <c r="C16639" s="1" t="s">
        <v>34945</v>
      </c>
      <c r="D16639" s="1" t="s">
        <v>34946</v>
      </c>
      <c r="E16639" s="1" t="s">
        <v>169</v>
      </c>
      <c r="F16639" s="1" t="s">
        <v>110</v>
      </c>
      <c r="G16639" s="1" t="str">
        <f>IFERROR(__xludf.DUMMYFUNCTION("GOOGLETRANSLATE(D16639,""fr"",""en"")"),"#VALUE!")</f>
        <v>#VALUE!</v>
      </c>
    </row>
    <row r="16640" ht="15.75" customHeight="1">
      <c r="A16640" s="1" t="s">
        <v>673</v>
      </c>
      <c r="B16640" s="1">
        <v>4.0</v>
      </c>
      <c r="C16640" s="1" t="s">
        <v>34947</v>
      </c>
      <c r="D16640" s="1" t="s">
        <v>34948</v>
      </c>
      <c r="E16640" s="1" t="s">
        <v>21</v>
      </c>
      <c r="F16640" s="1" t="s">
        <v>11</v>
      </c>
      <c r="G16640" s="1" t="str">
        <f>IFERROR(__xludf.DUMMYFUNCTION("GOOGLETRANSLATE(D16640,""fr"",""en"")"),"#VALUE!")</f>
        <v>#VALUE!</v>
      </c>
    </row>
    <row r="16641" ht="15.75" customHeight="1">
      <c r="A16641" s="1" t="s">
        <v>13183</v>
      </c>
      <c r="B16641" s="1">
        <v>1.0</v>
      </c>
      <c r="C16641" s="1" t="s">
        <v>34949</v>
      </c>
      <c r="D16641" s="1" t="s">
        <v>34950</v>
      </c>
      <c r="E16641" s="1" t="s">
        <v>25</v>
      </c>
      <c r="F16641" s="1" t="s">
        <v>11</v>
      </c>
      <c r="G16641" s="1" t="str">
        <f>IFERROR(__xludf.DUMMYFUNCTION("GOOGLETRANSLATE(D16641,""fr"",""en"")"),"#VALUE!")</f>
        <v>#VALUE!</v>
      </c>
    </row>
    <row r="16642" ht="15.75" customHeight="1">
      <c r="A16642" s="1" t="s">
        <v>667</v>
      </c>
      <c r="B16642" s="1">
        <v>4.0</v>
      </c>
      <c r="C16642" s="1" t="s">
        <v>34951</v>
      </c>
      <c r="D16642" s="1" t="s">
        <v>34952</v>
      </c>
      <c r="E16642" s="1" t="s">
        <v>448</v>
      </c>
      <c r="F16642" s="1" t="s">
        <v>84</v>
      </c>
      <c r="G16642" s="1" t="str">
        <f>IFERROR(__xludf.DUMMYFUNCTION("GOOGLETRANSLATE(D16642,""fr"",""en"")"),"#VALUE!")</f>
        <v>#VALUE!</v>
      </c>
    </row>
    <row r="16643" ht="15.75" customHeight="1">
      <c r="A16643" s="1" t="s">
        <v>32023</v>
      </c>
      <c r="B16643" s="1">
        <v>1.0</v>
      </c>
      <c r="C16643" s="1" t="s">
        <v>34953</v>
      </c>
      <c r="D16643" s="1" t="s">
        <v>34954</v>
      </c>
      <c r="E16643" s="1" t="s">
        <v>296</v>
      </c>
      <c r="F16643" s="1" t="s">
        <v>110</v>
      </c>
      <c r="G16643" s="1" t="str">
        <f>IFERROR(__xludf.DUMMYFUNCTION("GOOGLETRANSLATE(D16643,""fr"",""en"")"),"#VALUE!")</f>
        <v>#VALUE!</v>
      </c>
    </row>
    <row r="16644" ht="15.75" customHeight="1">
      <c r="A16644" s="1" t="s">
        <v>11868</v>
      </c>
      <c r="B16644" s="1">
        <v>4.0</v>
      </c>
      <c r="C16644" s="1" t="s">
        <v>34955</v>
      </c>
      <c r="D16644" s="1" t="s">
        <v>34956</v>
      </c>
      <c r="E16644" s="1" t="s">
        <v>73</v>
      </c>
      <c r="F16644" s="1" t="s">
        <v>30</v>
      </c>
      <c r="G16644" s="1" t="str">
        <f>IFERROR(__xludf.DUMMYFUNCTION("GOOGLETRANSLATE(D16644,""fr"",""en"")"),"#VALUE!")</f>
        <v>#VALUE!</v>
      </c>
    </row>
    <row r="16645" ht="15.75" customHeight="1">
      <c r="A16645" s="1" t="s">
        <v>236</v>
      </c>
      <c r="B16645" s="1">
        <v>4.0</v>
      </c>
      <c r="C16645" s="1" t="s">
        <v>34957</v>
      </c>
      <c r="D16645" s="1" t="s">
        <v>34958</v>
      </c>
      <c r="E16645" s="1" t="s">
        <v>10</v>
      </c>
      <c r="F16645" s="1" t="s">
        <v>11</v>
      </c>
      <c r="G16645" s="1" t="str">
        <f>IFERROR(__xludf.DUMMYFUNCTION("GOOGLETRANSLATE(D16645,""fr"",""en"")"),"#VALUE!")</f>
        <v>#VALUE!</v>
      </c>
    </row>
    <row r="16646" ht="15.75" customHeight="1">
      <c r="A16646" s="1" t="s">
        <v>67</v>
      </c>
      <c r="B16646" s="1">
        <v>4.0</v>
      </c>
      <c r="C16646" s="1" t="s">
        <v>34959</v>
      </c>
      <c r="D16646" s="1" t="s">
        <v>34960</v>
      </c>
      <c r="E16646" s="1" t="s">
        <v>10</v>
      </c>
      <c r="F16646" s="1" t="s">
        <v>11</v>
      </c>
      <c r="G16646" s="1" t="str">
        <f>IFERROR(__xludf.DUMMYFUNCTION("GOOGLETRANSLATE(D16646,""fr"",""en"")"),"#VALUE!")</f>
        <v>#VALUE!</v>
      </c>
    </row>
    <row r="16647" ht="15.75" customHeight="1">
      <c r="A16647" s="1" t="s">
        <v>2854</v>
      </c>
      <c r="B16647" s="1">
        <v>2.0</v>
      </c>
      <c r="C16647" s="1" t="s">
        <v>34961</v>
      </c>
      <c r="D16647" s="1" t="s">
        <v>34962</v>
      </c>
      <c r="E16647" s="1" t="s">
        <v>21</v>
      </c>
      <c r="F16647" s="1" t="s">
        <v>11</v>
      </c>
      <c r="G16647" s="1" t="str">
        <f>IFERROR(__xludf.DUMMYFUNCTION("GOOGLETRANSLATE(D16647,""fr"",""en"")"),"#VALUE!")</f>
        <v>#VALUE!</v>
      </c>
    </row>
    <row r="16648" ht="15.75" customHeight="1">
      <c r="A16648" s="1" t="s">
        <v>17300</v>
      </c>
      <c r="B16648" s="1">
        <v>4.0</v>
      </c>
      <c r="C16648" s="1" t="s">
        <v>34963</v>
      </c>
      <c r="D16648" s="1" t="s">
        <v>34964</v>
      </c>
      <c r="E16648" s="1" t="s">
        <v>614</v>
      </c>
      <c r="F16648" s="1" t="s">
        <v>30</v>
      </c>
      <c r="G16648" s="1" t="str">
        <f>IFERROR(__xludf.DUMMYFUNCTION("GOOGLETRANSLATE(D16648,""fr"",""en"")"),"#VALUE!")</f>
        <v>#VALUE!</v>
      </c>
    </row>
    <row r="16649" ht="15.75" customHeight="1">
      <c r="A16649" s="1" t="s">
        <v>3186</v>
      </c>
      <c r="B16649" s="1">
        <v>5.0</v>
      </c>
      <c r="C16649" s="1" t="s">
        <v>34965</v>
      </c>
      <c r="D16649" s="1" t="s">
        <v>34966</v>
      </c>
      <c r="E16649" s="1" t="s">
        <v>10</v>
      </c>
      <c r="F16649" s="1" t="s">
        <v>11</v>
      </c>
      <c r="G16649" s="1" t="str">
        <f>IFERROR(__xludf.DUMMYFUNCTION("GOOGLETRANSLATE(D16649,""fr"",""en"")"),"#VALUE!")</f>
        <v>#VALUE!</v>
      </c>
    </row>
    <row r="16650" ht="15.75" customHeight="1">
      <c r="A16650" s="1" t="s">
        <v>5672</v>
      </c>
      <c r="B16650" s="1">
        <v>4.0</v>
      </c>
      <c r="C16650" s="1" t="s">
        <v>34967</v>
      </c>
      <c r="D16650" s="1" t="s">
        <v>34968</v>
      </c>
      <c r="E16650" s="1" t="s">
        <v>21</v>
      </c>
      <c r="F16650" s="1" t="s">
        <v>11</v>
      </c>
      <c r="G16650" s="1" t="str">
        <f>IFERROR(__xludf.DUMMYFUNCTION("GOOGLETRANSLATE(D16650,""fr"",""en"")"),"#VALUE!")</f>
        <v>#VALUE!</v>
      </c>
    </row>
    <row r="16651" ht="15.75" customHeight="1">
      <c r="A16651" s="1" t="s">
        <v>866</v>
      </c>
      <c r="B16651" s="1">
        <v>1.0</v>
      </c>
      <c r="C16651" s="1" t="s">
        <v>34969</v>
      </c>
      <c r="D16651" s="1" t="s">
        <v>34970</v>
      </c>
      <c r="E16651" s="1" t="s">
        <v>109</v>
      </c>
      <c r="F16651" s="1" t="s">
        <v>11</v>
      </c>
      <c r="G16651" s="1" t="str">
        <f>IFERROR(__xludf.DUMMYFUNCTION("GOOGLETRANSLATE(D16651,""fr"",""en"")"),"#VALUE!")</f>
        <v>#VALUE!</v>
      </c>
    </row>
    <row r="16652" ht="15.75" customHeight="1">
      <c r="A16652" s="1" t="s">
        <v>1358</v>
      </c>
      <c r="B16652" s="1">
        <v>2.0</v>
      </c>
      <c r="C16652" s="1" t="s">
        <v>34971</v>
      </c>
      <c r="D16652" s="1" t="s">
        <v>34972</v>
      </c>
      <c r="E16652" s="1" t="s">
        <v>10</v>
      </c>
      <c r="F16652" s="1" t="s">
        <v>11</v>
      </c>
      <c r="G16652" s="1" t="str">
        <f>IFERROR(__xludf.DUMMYFUNCTION("GOOGLETRANSLATE(D16652,""fr"",""en"")"),"#VALUE!")</f>
        <v>#VALUE!</v>
      </c>
    </row>
    <row r="16653" ht="15.75" customHeight="1">
      <c r="A16653" s="1" t="s">
        <v>2826</v>
      </c>
      <c r="B16653" s="1">
        <v>3.0</v>
      </c>
      <c r="C16653" s="1" t="s">
        <v>34973</v>
      </c>
      <c r="D16653" s="1" t="s">
        <v>34974</v>
      </c>
      <c r="E16653" s="1" t="s">
        <v>10</v>
      </c>
      <c r="F16653" s="1" t="s">
        <v>11</v>
      </c>
      <c r="G16653" s="1" t="str">
        <f>IFERROR(__xludf.DUMMYFUNCTION("GOOGLETRANSLATE(D16653,""fr"",""en"")"),"#VALUE!")</f>
        <v>#VALUE!</v>
      </c>
    </row>
    <row r="16654" ht="15.75" customHeight="1">
      <c r="A16654" s="1" t="s">
        <v>499</v>
      </c>
      <c r="B16654" s="1">
        <v>1.0</v>
      </c>
      <c r="C16654" s="1" t="s">
        <v>34975</v>
      </c>
      <c r="D16654" s="1" t="s">
        <v>34976</v>
      </c>
      <c r="E16654" s="1" t="s">
        <v>196</v>
      </c>
      <c r="F16654" s="1" t="s">
        <v>118</v>
      </c>
      <c r="G16654" s="1" t="str">
        <f>IFERROR(__xludf.DUMMYFUNCTION("GOOGLETRANSLATE(D16654,""fr"",""en"")"),"#VALUE!")</f>
        <v>#VALUE!</v>
      </c>
    </row>
    <row r="16655" ht="15.75" customHeight="1">
      <c r="A16655" s="1" t="s">
        <v>182</v>
      </c>
      <c r="B16655" s="1">
        <v>1.0</v>
      </c>
      <c r="C16655" s="1" t="s">
        <v>34977</v>
      </c>
      <c r="D16655" s="1" t="s">
        <v>34978</v>
      </c>
      <c r="E16655" s="1" t="s">
        <v>292</v>
      </c>
      <c r="F16655" s="1" t="s">
        <v>11</v>
      </c>
      <c r="G16655" s="1" t="str">
        <f>IFERROR(__xludf.DUMMYFUNCTION("GOOGLETRANSLATE(D16655,""fr"",""en"")"),"#VALUE!")</f>
        <v>#VALUE!</v>
      </c>
    </row>
    <row r="16656" ht="15.75" customHeight="1">
      <c r="A16656" s="1" t="s">
        <v>281</v>
      </c>
      <c r="B16656" s="1">
        <v>5.0</v>
      </c>
      <c r="C16656" s="1" t="s">
        <v>34979</v>
      </c>
      <c r="D16656" s="1" t="s">
        <v>34980</v>
      </c>
      <c r="E16656" s="1" t="s">
        <v>21</v>
      </c>
      <c r="F16656" s="1" t="s">
        <v>11</v>
      </c>
      <c r="G16656" s="1" t="str">
        <f>IFERROR(__xludf.DUMMYFUNCTION("GOOGLETRANSLATE(D16656,""fr"",""en"")"),"#VALUE!")</f>
        <v>#VALUE!</v>
      </c>
    </row>
    <row r="16657" ht="15.75" customHeight="1">
      <c r="A16657" s="1" t="s">
        <v>6708</v>
      </c>
      <c r="B16657" s="1">
        <v>1.0</v>
      </c>
      <c r="C16657" s="1" t="s">
        <v>34981</v>
      </c>
      <c r="D16657" s="1" t="s">
        <v>34982</v>
      </c>
      <c r="E16657" s="1" t="s">
        <v>960</v>
      </c>
      <c r="F16657" s="1" t="s">
        <v>84</v>
      </c>
      <c r="G16657" s="1" t="str">
        <f>IFERROR(__xludf.DUMMYFUNCTION("GOOGLETRANSLATE(D16657,""fr"",""en"")"),"#VALUE!")</f>
        <v>#VALUE!</v>
      </c>
    </row>
    <row r="16658" ht="15.75" customHeight="1">
      <c r="A16658" s="1" t="s">
        <v>170</v>
      </c>
      <c r="B16658" s="1">
        <v>5.0</v>
      </c>
      <c r="C16658" s="1" t="s">
        <v>34983</v>
      </c>
      <c r="D16658" s="1" t="s">
        <v>34984</v>
      </c>
      <c r="E16658" s="1" t="s">
        <v>21</v>
      </c>
      <c r="F16658" s="1" t="s">
        <v>11</v>
      </c>
      <c r="G16658" s="1" t="str">
        <f>IFERROR(__xludf.DUMMYFUNCTION("GOOGLETRANSLATE(D16658,""fr"",""en"")"),"#VALUE!")</f>
        <v>#VALUE!</v>
      </c>
    </row>
    <row r="16659" ht="15.75" customHeight="1">
      <c r="A16659" s="1" t="s">
        <v>6343</v>
      </c>
      <c r="B16659" s="1">
        <v>1.0</v>
      </c>
      <c r="C16659" s="1" t="s">
        <v>34985</v>
      </c>
      <c r="D16659" s="1" t="s">
        <v>34986</v>
      </c>
      <c r="E16659" s="1" t="s">
        <v>125</v>
      </c>
      <c r="F16659" s="1" t="s">
        <v>11</v>
      </c>
      <c r="G16659" s="1" t="str">
        <f>IFERROR(__xludf.DUMMYFUNCTION("GOOGLETRANSLATE(D16659,""fr"",""en"")"),"#VALUE!")</f>
        <v>#VALUE!</v>
      </c>
    </row>
    <row r="16660" ht="15.75" customHeight="1">
      <c r="A16660" s="1" t="s">
        <v>326</v>
      </c>
      <c r="B16660" s="1">
        <v>5.0</v>
      </c>
      <c r="C16660" s="1" t="s">
        <v>34987</v>
      </c>
      <c r="D16660" s="1" t="s">
        <v>34988</v>
      </c>
      <c r="E16660" s="1" t="s">
        <v>21</v>
      </c>
      <c r="F16660" s="1" t="s">
        <v>11</v>
      </c>
      <c r="G16660" s="1" t="str">
        <f>IFERROR(__xludf.DUMMYFUNCTION("GOOGLETRANSLATE(D16660,""fr"",""en"")"),"#VALUE!")</f>
        <v>#VALUE!</v>
      </c>
    </row>
    <row r="16661" ht="15.75" customHeight="1">
      <c r="A16661" s="1" t="s">
        <v>1767</v>
      </c>
      <c r="B16661" s="1">
        <v>1.0</v>
      </c>
      <c r="C16661" s="1" t="s">
        <v>34989</v>
      </c>
      <c r="D16661" s="1" t="s">
        <v>34990</v>
      </c>
      <c r="E16661" s="1" t="s">
        <v>10</v>
      </c>
      <c r="F16661" s="1" t="s">
        <v>11</v>
      </c>
      <c r="G16661" s="1" t="str">
        <f>IFERROR(__xludf.DUMMYFUNCTION("GOOGLETRANSLATE(D16661,""fr"",""en"")"),"#VALUE!")</f>
        <v>#VALUE!</v>
      </c>
    </row>
    <row r="16662" ht="15.75" customHeight="1">
      <c r="A16662" s="1" t="s">
        <v>264</v>
      </c>
      <c r="B16662" s="1">
        <v>4.0</v>
      </c>
      <c r="C16662" s="1" t="s">
        <v>34991</v>
      </c>
      <c r="D16662" s="1" t="s">
        <v>34992</v>
      </c>
      <c r="E16662" s="1" t="s">
        <v>10</v>
      </c>
      <c r="F16662" s="1" t="s">
        <v>11</v>
      </c>
      <c r="G16662" s="1" t="str">
        <f>IFERROR(__xludf.DUMMYFUNCTION("GOOGLETRANSLATE(D16662,""fr"",""en"")"),"Satisfied with the service, the site is well done and friendly. Good responsiveness of advisers on the phone. To see in the event of a claim but for the moment satisfied")</f>
        <v>Satisfied with the service, the site is well done and friendly. Good responsiveness of advisers on the phone. To see in the event of a claim but for the moment satisfied</v>
      </c>
    </row>
    <row r="16663" ht="15.75" customHeight="1">
      <c r="A16663" s="1" t="s">
        <v>344</v>
      </c>
      <c r="B16663" s="1">
        <v>1.0</v>
      </c>
      <c r="C16663" s="1" t="s">
        <v>34993</v>
      </c>
      <c r="D16663" s="1" t="s">
        <v>34994</v>
      </c>
      <c r="E16663" s="1" t="s">
        <v>34</v>
      </c>
      <c r="F16663" s="1" t="s">
        <v>84</v>
      </c>
      <c r="G16663" s="1" t="str">
        <f>IFERROR(__xludf.DUMMYFUNCTION("GOOGLETRANSLATE(D16663,""fr"",""en"")"),"#VALUE!")</f>
        <v>#VALUE!</v>
      </c>
    </row>
    <row r="16664" ht="15.75" customHeight="1">
      <c r="A16664" s="1" t="s">
        <v>274</v>
      </c>
      <c r="B16664" s="1">
        <v>2.0</v>
      </c>
      <c r="C16664" s="1" t="s">
        <v>34995</v>
      </c>
      <c r="D16664" s="1" t="s">
        <v>34996</v>
      </c>
      <c r="E16664" s="1" t="s">
        <v>280</v>
      </c>
      <c r="F16664" s="1" t="s">
        <v>11</v>
      </c>
      <c r="G16664" s="1" t="str">
        <f>IFERROR(__xludf.DUMMYFUNCTION("GOOGLETRANSLATE(D16664,""fr"",""en"")"),"#VALUE!")</f>
        <v>#VALUE!</v>
      </c>
    </row>
    <row r="16665" ht="15.75" customHeight="1">
      <c r="A16665" s="1" t="s">
        <v>615</v>
      </c>
      <c r="B16665" s="1">
        <v>4.0</v>
      </c>
      <c r="C16665" s="1" t="s">
        <v>34997</v>
      </c>
      <c r="D16665" s="1" t="s">
        <v>34998</v>
      </c>
      <c r="E16665" s="1" t="s">
        <v>176</v>
      </c>
      <c r="F16665" s="1" t="s">
        <v>66</v>
      </c>
      <c r="G16665" s="1" t="str">
        <f>IFERROR(__xludf.DUMMYFUNCTION("GOOGLETRANSLATE(D16665,""fr"",""en"")"),"#VALUE!")</f>
        <v>#VALUE!</v>
      </c>
    </row>
    <row r="16666" ht="15.75" customHeight="1">
      <c r="A16666" s="1" t="s">
        <v>16196</v>
      </c>
      <c r="B16666" s="1">
        <v>1.0</v>
      </c>
      <c r="C16666" s="1" t="s">
        <v>34999</v>
      </c>
      <c r="D16666" s="1" t="s">
        <v>35000</v>
      </c>
      <c r="E16666" s="1" t="s">
        <v>250</v>
      </c>
      <c r="F16666" s="1" t="s">
        <v>30</v>
      </c>
      <c r="G16666" s="1" t="str">
        <f>IFERROR(__xludf.DUMMYFUNCTION("GOOGLETRANSLATE(D16666,""fr"",""en"")"),"#VALUE!")</f>
        <v>#VALUE!</v>
      </c>
    </row>
    <row r="16667" ht="15.75" customHeight="1">
      <c r="A16667" s="1" t="s">
        <v>798</v>
      </c>
      <c r="B16667" s="1">
        <v>5.0</v>
      </c>
      <c r="C16667" s="1" t="s">
        <v>35001</v>
      </c>
      <c r="D16667" s="1" t="s">
        <v>35002</v>
      </c>
      <c r="E16667" s="1" t="s">
        <v>10</v>
      </c>
      <c r="F16667" s="1" t="s">
        <v>11</v>
      </c>
      <c r="G16667" s="1" t="str">
        <f>IFERROR(__xludf.DUMMYFUNCTION("GOOGLETRANSLATE(D16667,""fr"",""en"")"),"#VALUE!")</f>
        <v>#VALUE!</v>
      </c>
    </row>
    <row r="16668" ht="15.75" customHeight="1">
      <c r="A16668" s="1" t="s">
        <v>606</v>
      </c>
      <c r="B16668" s="1">
        <v>2.0</v>
      </c>
      <c r="C16668" s="1" t="s">
        <v>35003</v>
      </c>
      <c r="D16668" s="1" t="s">
        <v>35004</v>
      </c>
      <c r="E16668" s="1" t="s">
        <v>21</v>
      </c>
      <c r="F16668" s="1" t="s">
        <v>11</v>
      </c>
      <c r="G16668" s="1" t="str">
        <f>IFERROR(__xludf.DUMMYFUNCTION("GOOGLETRANSLATE(D16668,""fr"",""en"")"),"#VALUE!")</f>
        <v>#VALUE!</v>
      </c>
    </row>
    <row r="16669" ht="15.75" customHeight="1">
      <c r="A16669" s="1" t="s">
        <v>7966</v>
      </c>
      <c r="B16669" s="1">
        <v>2.0</v>
      </c>
      <c r="C16669" s="1" t="s">
        <v>35005</v>
      </c>
      <c r="D16669" s="1" t="s">
        <v>35006</v>
      </c>
      <c r="E16669" s="1" t="s">
        <v>10</v>
      </c>
      <c r="F16669" s="1" t="s">
        <v>11</v>
      </c>
      <c r="G16669" s="1" t="str">
        <f>IFERROR(__xludf.DUMMYFUNCTION("GOOGLETRANSLATE(D16669,""fr"",""en"")"),"#VALUE!")</f>
        <v>#VALUE!</v>
      </c>
    </row>
    <row r="16670" ht="15.75" customHeight="1">
      <c r="A16670" s="1" t="s">
        <v>1572</v>
      </c>
      <c r="B16670" s="1">
        <v>3.0</v>
      </c>
      <c r="C16670" s="1" t="s">
        <v>35007</v>
      </c>
      <c r="D16670" s="1" t="s">
        <v>35008</v>
      </c>
      <c r="E16670" s="1" t="s">
        <v>21</v>
      </c>
      <c r="F16670" s="1" t="s">
        <v>11</v>
      </c>
      <c r="G16670" s="1" t="str">
        <f>IFERROR(__xludf.DUMMYFUNCTION("GOOGLETRANSLATE(D16670,""fr"",""en"")"),"#VALUE!")</f>
        <v>#VALUE!</v>
      </c>
    </row>
    <row r="16671" ht="15.75" customHeight="1">
      <c r="A16671" s="1" t="s">
        <v>197</v>
      </c>
      <c r="B16671" s="1">
        <v>1.0</v>
      </c>
      <c r="C16671" s="1" t="s">
        <v>35009</v>
      </c>
      <c r="D16671" s="1" t="s">
        <v>35010</v>
      </c>
      <c r="E16671" s="1" t="s">
        <v>575</v>
      </c>
      <c r="F16671" s="1" t="s">
        <v>84</v>
      </c>
      <c r="G16671" s="1" t="str">
        <f>IFERROR(__xludf.DUMMYFUNCTION("GOOGLETRANSLATE(D16671,""fr"",""en"")"),"#VALUE!")</f>
        <v>#VALUE!</v>
      </c>
    </row>
    <row r="16672" ht="15.75" customHeight="1">
      <c r="A16672" s="1" t="s">
        <v>53</v>
      </c>
      <c r="B16672" s="1">
        <v>5.0</v>
      </c>
      <c r="C16672" s="1" t="s">
        <v>35011</v>
      </c>
      <c r="D16672" s="1" t="s">
        <v>35012</v>
      </c>
      <c r="E16672" s="1" t="s">
        <v>10</v>
      </c>
      <c r="F16672" s="1" t="s">
        <v>11</v>
      </c>
      <c r="G16672" s="1" t="str">
        <f>IFERROR(__xludf.DUMMYFUNCTION("GOOGLETRANSLATE(D16672,""fr"",""en"")"),"#VALUE!")</f>
        <v>#VALUE!</v>
      </c>
    </row>
    <row r="16673" ht="15.75" customHeight="1">
      <c r="A16673" s="1" t="s">
        <v>738</v>
      </c>
      <c r="B16673" s="1">
        <v>2.0</v>
      </c>
      <c r="C16673" s="1" t="s">
        <v>35013</v>
      </c>
      <c r="D16673" s="1" t="s">
        <v>35014</v>
      </c>
      <c r="E16673" s="1" t="s">
        <v>25</v>
      </c>
      <c r="F16673" s="1" t="s">
        <v>11</v>
      </c>
      <c r="G16673" s="1" t="str">
        <f>IFERROR(__xludf.DUMMYFUNCTION("GOOGLETRANSLATE(D16673,""fr"",""en"")"),"#VALUE!")</f>
        <v>#VALUE!</v>
      </c>
    </row>
    <row r="16674" ht="15.75" customHeight="1">
      <c r="A16674" s="1" t="s">
        <v>710</v>
      </c>
      <c r="B16674" s="1">
        <v>4.0</v>
      </c>
      <c r="C16674" s="1" t="s">
        <v>35015</v>
      </c>
      <c r="D16674" s="1" t="s">
        <v>35016</v>
      </c>
      <c r="E16674" s="1" t="s">
        <v>21</v>
      </c>
      <c r="F16674" s="1" t="s">
        <v>11</v>
      </c>
      <c r="G16674" s="1" t="str">
        <f>IFERROR(__xludf.DUMMYFUNCTION("GOOGLETRANSLATE(D16674,""fr"",""en"")"),"I am satisfied and happy to be part of your customers. A friend told me about you and here I am a new member of your company. I thank you in advance.")</f>
        <v>I am satisfied and happy to be part of your customers. A friend told me about you and here I am a new member of your company. I thank you in advance.</v>
      </c>
    </row>
    <row r="16675" ht="15.75" customHeight="1">
      <c r="A16675" s="1" t="s">
        <v>16678</v>
      </c>
      <c r="B16675" s="1">
        <v>3.0</v>
      </c>
      <c r="C16675" s="1" t="s">
        <v>35017</v>
      </c>
      <c r="D16675" s="1" t="s">
        <v>35018</v>
      </c>
      <c r="E16675" s="1" t="s">
        <v>296</v>
      </c>
      <c r="F16675" s="1" t="s">
        <v>11</v>
      </c>
      <c r="G16675" s="1" t="str">
        <f>IFERROR(__xludf.DUMMYFUNCTION("GOOGLETRANSLATE(D16675,""fr"",""en"")"),"#VALUE!")</f>
        <v>#VALUE!</v>
      </c>
    </row>
    <row r="16676" ht="15.75" customHeight="1">
      <c r="A16676" s="1" t="s">
        <v>1020</v>
      </c>
      <c r="B16676" s="1">
        <v>5.0</v>
      </c>
      <c r="C16676" s="1" t="s">
        <v>35019</v>
      </c>
      <c r="D16676" s="1" t="s">
        <v>35020</v>
      </c>
      <c r="E16676" s="1" t="s">
        <v>10</v>
      </c>
      <c r="F16676" s="1" t="s">
        <v>11</v>
      </c>
      <c r="G16676" s="1" t="str">
        <f>IFERROR(__xludf.DUMMYFUNCTION("GOOGLETRANSLATE(D16676,""fr"",""en"")"),"#VALUE!")</f>
        <v>#VALUE!</v>
      </c>
    </row>
    <row r="16677" ht="15.75" customHeight="1">
      <c r="A16677" s="1" t="s">
        <v>597</v>
      </c>
      <c r="B16677" s="1">
        <v>5.0</v>
      </c>
      <c r="C16677" s="1" t="s">
        <v>35021</v>
      </c>
      <c r="D16677" s="1" t="s">
        <v>35022</v>
      </c>
      <c r="E16677" s="1" t="s">
        <v>176</v>
      </c>
      <c r="F16677" s="1" t="s">
        <v>66</v>
      </c>
      <c r="G16677" s="1" t="str">
        <f>IFERROR(__xludf.DUMMYFUNCTION("GOOGLETRANSLATE(D16677,""fr"",""en"")"),"#VALUE!")</f>
        <v>#VALUE!</v>
      </c>
    </row>
    <row r="16678" ht="15.75" customHeight="1">
      <c r="A16678" s="1" t="s">
        <v>2533</v>
      </c>
      <c r="B16678" s="1">
        <v>4.0</v>
      </c>
      <c r="C16678" s="1" t="s">
        <v>35023</v>
      </c>
      <c r="D16678" s="1" t="s">
        <v>35024</v>
      </c>
      <c r="E16678" s="1" t="s">
        <v>10</v>
      </c>
      <c r="F16678" s="1" t="s">
        <v>11</v>
      </c>
      <c r="G16678" s="1" t="str">
        <f>IFERROR(__xludf.DUMMYFUNCTION("GOOGLETRANSLATE(D16678,""fr"",""en"")"),"#VALUE!")</f>
        <v>#VALUE!</v>
      </c>
    </row>
    <row r="16679" ht="15.75" customHeight="1">
      <c r="A16679" s="1" t="s">
        <v>1303</v>
      </c>
      <c r="B16679" s="1">
        <v>5.0</v>
      </c>
      <c r="C16679" s="1" t="s">
        <v>35025</v>
      </c>
      <c r="D16679" s="1" t="s">
        <v>35026</v>
      </c>
      <c r="E16679" s="1" t="s">
        <v>10</v>
      </c>
      <c r="F16679" s="1" t="s">
        <v>11</v>
      </c>
      <c r="G16679" s="1" t="str">
        <f>IFERROR(__xludf.DUMMYFUNCTION("GOOGLETRANSLATE(D16679,""fr"",""en"")"),"#VALUE!")</f>
        <v>#VALUE!</v>
      </c>
    </row>
    <row r="16680" ht="15.75" customHeight="1">
      <c r="A16680" s="1" t="s">
        <v>2388</v>
      </c>
      <c r="B16680" s="1">
        <v>4.0</v>
      </c>
      <c r="C16680" s="1" t="s">
        <v>35027</v>
      </c>
      <c r="D16680" s="1" t="s">
        <v>35028</v>
      </c>
      <c r="E16680" s="1" t="s">
        <v>73</v>
      </c>
      <c r="F16680" s="1" t="s">
        <v>30</v>
      </c>
      <c r="G16680" s="1" t="str">
        <f>IFERROR(__xludf.DUMMYFUNCTION("GOOGLETRANSLATE(D16680,""fr"",""en"")"),"#VALUE!")</f>
        <v>#VALUE!</v>
      </c>
    </row>
    <row r="16681" ht="15.75" customHeight="1">
      <c r="A16681" s="1" t="s">
        <v>896</v>
      </c>
      <c r="B16681" s="1">
        <v>1.0</v>
      </c>
      <c r="C16681" s="1" t="s">
        <v>35029</v>
      </c>
      <c r="D16681" s="1" t="s">
        <v>35030</v>
      </c>
      <c r="E16681" s="1" t="s">
        <v>169</v>
      </c>
      <c r="F16681" s="1" t="s">
        <v>11</v>
      </c>
      <c r="G16681" s="1" t="str">
        <f>IFERROR(__xludf.DUMMYFUNCTION("GOOGLETRANSLATE(D16681,""fr"",""en"")"),"#VALUE!")</f>
        <v>#VALUE!</v>
      </c>
    </row>
    <row r="16682" ht="15.75" customHeight="1">
      <c r="A16682" s="1" t="s">
        <v>126</v>
      </c>
      <c r="B16682" s="1">
        <v>5.0</v>
      </c>
      <c r="C16682" s="1" t="s">
        <v>35031</v>
      </c>
      <c r="D16682" s="1" t="s">
        <v>35032</v>
      </c>
      <c r="E16682" s="1" t="s">
        <v>21</v>
      </c>
      <c r="F16682" s="1" t="s">
        <v>11</v>
      </c>
      <c r="G16682" s="1" t="str">
        <f>IFERROR(__xludf.DUMMYFUNCTION("GOOGLETRANSLATE(D16682,""fr"",""en"")"),"#VALUE!")</f>
        <v>#VALUE!</v>
      </c>
    </row>
    <row r="16683" ht="15.75" customHeight="1">
      <c r="A16683" s="1" t="s">
        <v>62</v>
      </c>
      <c r="B16683" s="1">
        <v>3.0</v>
      </c>
      <c r="C16683" s="1" t="s">
        <v>5757</v>
      </c>
      <c r="D16683" s="1" t="s">
        <v>35033</v>
      </c>
      <c r="E16683" s="1" t="s">
        <v>169</v>
      </c>
      <c r="F16683" s="1" t="s">
        <v>11</v>
      </c>
      <c r="G16683" s="1" t="str">
        <f>IFERROR(__xludf.DUMMYFUNCTION("GOOGLETRANSLATE(D16683,""fr"",""en"")"),"#VALUE!")</f>
        <v>#VALUE!</v>
      </c>
    </row>
    <row r="16684" ht="15.75" customHeight="1">
      <c r="A16684" s="1" t="s">
        <v>1167</v>
      </c>
      <c r="B16684" s="1">
        <v>1.0</v>
      </c>
      <c r="C16684" s="1" t="s">
        <v>35034</v>
      </c>
      <c r="D16684" s="1" t="s">
        <v>35035</v>
      </c>
      <c r="E16684" s="1" t="s">
        <v>10</v>
      </c>
      <c r="F16684" s="1" t="s">
        <v>11</v>
      </c>
      <c r="G16684" s="1" t="str">
        <f>IFERROR(__xludf.DUMMYFUNCTION("GOOGLETRANSLATE(D16684,""fr"",""en"")"),"#VALUE!")</f>
        <v>#VALUE!</v>
      </c>
    </row>
    <row r="16685" ht="15.75" customHeight="1">
      <c r="A16685" s="1" t="s">
        <v>214</v>
      </c>
      <c r="B16685" s="1">
        <v>5.0</v>
      </c>
      <c r="C16685" s="1" t="s">
        <v>35036</v>
      </c>
      <c r="D16685" s="1" t="s">
        <v>35037</v>
      </c>
      <c r="E16685" s="1" t="s">
        <v>21</v>
      </c>
      <c r="F16685" s="1" t="s">
        <v>11</v>
      </c>
      <c r="G16685" s="1" t="str">
        <f>IFERROR(__xludf.DUMMYFUNCTION("GOOGLETRANSLATE(D16685,""fr"",""en"")"),"#VALUE!")</f>
        <v>#VALUE!</v>
      </c>
    </row>
    <row r="16686" ht="15.75" customHeight="1">
      <c r="A16686" s="1" t="s">
        <v>3850</v>
      </c>
      <c r="B16686" s="1">
        <v>2.0</v>
      </c>
      <c r="C16686" s="1" t="s">
        <v>35038</v>
      </c>
      <c r="D16686" s="1" t="s">
        <v>35039</v>
      </c>
      <c r="E16686" s="1" t="s">
        <v>10</v>
      </c>
      <c r="F16686" s="1" t="s">
        <v>11</v>
      </c>
      <c r="G16686" s="1" t="str">
        <f>IFERROR(__xludf.DUMMYFUNCTION("GOOGLETRANSLATE(D16686,""fr"",""en"")"),"#VALUE!")</f>
        <v>#VALUE!</v>
      </c>
    </row>
    <row r="16687" ht="15.75" customHeight="1">
      <c r="A16687" s="1" t="s">
        <v>1696</v>
      </c>
      <c r="B16687" s="1">
        <v>4.0</v>
      </c>
      <c r="C16687" s="1" t="s">
        <v>35040</v>
      </c>
      <c r="D16687" s="1" t="s">
        <v>35041</v>
      </c>
      <c r="E16687" s="1" t="s">
        <v>21</v>
      </c>
      <c r="F16687" s="1" t="s">
        <v>11</v>
      </c>
      <c r="G16687" s="1" t="str">
        <f>IFERROR(__xludf.DUMMYFUNCTION("GOOGLETRANSLATE(D16687,""fr"",""en"")"),"Disappointed not having had the discount for the second vehicle insured
Friendly, explicit and professional welcome from my telephone interlocutor")</f>
        <v>Disappointed not having had the discount for the second vehicle insured
Friendly, explicit and professional welcome from my telephone interlocutor</v>
      </c>
    </row>
    <row r="16688" ht="15.75" customHeight="1">
      <c r="A16688" s="1" t="s">
        <v>11345</v>
      </c>
      <c r="B16688" s="1">
        <v>2.0</v>
      </c>
      <c r="C16688" s="1" t="s">
        <v>35042</v>
      </c>
      <c r="D16688" s="1" t="s">
        <v>35043</v>
      </c>
      <c r="E16688" s="1" t="s">
        <v>296</v>
      </c>
      <c r="F16688" s="1" t="s">
        <v>3493</v>
      </c>
      <c r="G16688" s="1" t="str">
        <f>IFERROR(__xludf.DUMMYFUNCTION("GOOGLETRANSLATE(D16688,""fr"",""en"")"),"#VALUE!")</f>
        <v>#VALUE!</v>
      </c>
    </row>
    <row r="16689" ht="15.75" customHeight="1">
      <c r="A16689" s="1" t="s">
        <v>8463</v>
      </c>
      <c r="B16689" s="1">
        <v>3.0</v>
      </c>
      <c r="C16689" s="1" t="s">
        <v>35044</v>
      </c>
      <c r="D16689" s="1" t="s">
        <v>35045</v>
      </c>
      <c r="E16689" s="1" t="s">
        <v>29</v>
      </c>
      <c r="F16689" s="1" t="s">
        <v>30</v>
      </c>
      <c r="G16689" s="1" t="str">
        <f>IFERROR(__xludf.DUMMYFUNCTION("GOOGLETRANSLATE(D16689,""fr"",""en"")"),"#VALUE!")</f>
        <v>#VALUE!</v>
      </c>
    </row>
    <row r="16690" ht="15.75" customHeight="1">
      <c r="A16690" s="1" t="s">
        <v>267</v>
      </c>
      <c r="B16690" s="1">
        <v>3.0</v>
      </c>
      <c r="C16690" s="1" t="s">
        <v>35046</v>
      </c>
      <c r="D16690" s="1" t="s">
        <v>35047</v>
      </c>
      <c r="E16690" s="1" t="s">
        <v>10</v>
      </c>
      <c r="F16690" s="1" t="s">
        <v>11</v>
      </c>
      <c r="G16690" s="1" t="str">
        <f>IFERROR(__xludf.DUMMYFUNCTION("GOOGLETRANSLATE(D16690,""fr"",""en"")"),"#VALUE!")</f>
        <v>#VALUE!</v>
      </c>
    </row>
    <row r="16691" ht="15.75" customHeight="1">
      <c r="A16691" s="1" t="s">
        <v>4507</v>
      </c>
      <c r="B16691" s="1">
        <v>2.0</v>
      </c>
      <c r="C16691" s="1" t="s">
        <v>35048</v>
      </c>
      <c r="D16691" s="1" t="s">
        <v>35049</v>
      </c>
      <c r="E16691" s="1" t="s">
        <v>125</v>
      </c>
      <c r="F16691" s="1" t="s">
        <v>11</v>
      </c>
      <c r="G16691" s="1" t="str">
        <f>IFERROR(__xludf.DUMMYFUNCTION("GOOGLETRANSLATE(D16691,""fr"",""en"")"),"#VALUE!")</f>
        <v>#VALUE!</v>
      </c>
    </row>
    <row r="16692" ht="15.75" customHeight="1">
      <c r="A16692" s="1" t="s">
        <v>955</v>
      </c>
      <c r="B16692" s="1">
        <v>2.0</v>
      </c>
      <c r="C16692" s="1" t="s">
        <v>35050</v>
      </c>
      <c r="D16692" s="1" t="s">
        <v>35051</v>
      </c>
      <c r="E16692" s="1" t="s">
        <v>169</v>
      </c>
      <c r="F16692" s="1" t="s">
        <v>11</v>
      </c>
      <c r="G16692" s="1" t="str">
        <f>IFERROR(__xludf.DUMMYFUNCTION("GOOGLETRANSLATE(D16692,""fr"",""en"")"),"#VALUE!")</f>
        <v>#VALUE!</v>
      </c>
    </row>
    <row r="16693" ht="15.75" customHeight="1">
      <c r="A16693" s="1" t="s">
        <v>1062</v>
      </c>
      <c r="B16693" s="1">
        <v>5.0</v>
      </c>
      <c r="C16693" s="1" t="s">
        <v>35052</v>
      </c>
      <c r="D16693" s="1" t="s">
        <v>35053</v>
      </c>
      <c r="E16693" s="1" t="s">
        <v>21</v>
      </c>
      <c r="F16693" s="1" t="s">
        <v>11</v>
      </c>
      <c r="G16693" s="1" t="str">
        <f>IFERROR(__xludf.DUMMYFUNCTION("GOOGLETRANSLATE(D16693,""fr"",""en"")"),"#VALUE!")</f>
        <v>#VALUE!</v>
      </c>
    </row>
    <row r="16694" ht="15.75" customHeight="1">
      <c r="A16694" s="1" t="s">
        <v>603</v>
      </c>
      <c r="B16694" s="1">
        <v>4.0</v>
      </c>
      <c r="C16694" s="1" t="s">
        <v>35054</v>
      </c>
      <c r="D16694" s="1" t="s">
        <v>35055</v>
      </c>
      <c r="E16694" s="1" t="s">
        <v>65</v>
      </c>
      <c r="F16694" s="1" t="s">
        <v>66</v>
      </c>
      <c r="G16694" s="1" t="str">
        <f>IFERROR(__xludf.DUMMYFUNCTION("GOOGLETRANSLATE(D16694,""fr"",""en"")"),"#VALUE!")</f>
        <v>#VALUE!</v>
      </c>
    </row>
    <row r="16695" ht="15.75" customHeight="1">
      <c r="A16695" s="1" t="s">
        <v>3022</v>
      </c>
      <c r="B16695" s="1">
        <v>5.0</v>
      </c>
      <c r="C16695" s="1" t="s">
        <v>35056</v>
      </c>
      <c r="D16695" s="1" t="s">
        <v>35057</v>
      </c>
      <c r="E16695" s="1" t="s">
        <v>65</v>
      </c>
      <c r="F16695" s="1" t="s">
        <v>66</v>
      </c>
      <c r="G16695" s="1" t="str">
        <f>IFERROR(__xludf.DUMMYFUNCTION("GOOGLETRANSLATE(D16695,""fr"",""en"")"),"#VALUE!")</f>
        <v>#VALUE!</v>
      </c>
    </row>
    <row r="16696" ht="15.75" customHeight="1">
      <c r="A16696" s="1" t="s">
        <v>1429</v>
      </c>
      <c r="B16696" s="1">
        <v>5.0</v>
      </c>
      <c r="C16696" s="1" t="s">
        <v>35058</v>
      </c>
      <c r="D16696" s="1" t="s">
        <v>35059</v>
      </c>
      <c r="E16696" s="1" t="s">
        <v>169</v>
      </c>
      <c r="F16696" s="1" t="s">
        <v>11</v>
      </c>
      <c r="G16696" s="1" t="str">
        <f>IFERROR(__xludf.DUMMYFUNCTION("GOOGLETRANSLATE(D16696,""fr"",""en"")"),"#VALUE!")</f>
        <v>#VALUE!</v>
      </c>
    </row>
    <row r="16697" ht="15.75" customHeight="1">
      <c r="A16697" s="1" t="s">
        <v>1972</v>
      </c>
      <c r="B16697" s="1">
        <v>5.0</v>
      </c>
      <c r="C16697" s="1" t="s">
        <v>35060</v>
      </c>
      <c r="D16697" s="1" t="s">
        <v>35061</v>
      </c>
      <c r="E16697" s="1" t="s">
        <v>10</v>
      </c>
      <c r="F16697" s="1" t="s">
        <v>11</v>
      </c>
      <c r="G16697" s="1" t="str">
        <f>IFERROR(__xludf.DUMMYFUNCTION("GOOGLETRANSLATE(D16697,""fr"",""en"")"),"#VALUE!")</f>
        <v>#VALUE!</v>
      </c>
    </row>
    <row r="16698" ht="15.75" customHeight="1">
      <c r="A16698" s="1" t="s">
        <v>16226</v>
      </c>
      <c r="B16698" s="1">
        <v>1.0</v>
      </c>
      <c r="C16698" s="1" t="s">
        <v>35062</v>
      </c>
      <c r="D16698" s="1" t="s">
        <v>35063</v>
      </c>
      <c r="E16698" s="1" t="s">
        <v>296</v>
      </c>
      <c r="F16698" s="1" t="s">
        <v>118</v>
      </c>
      <c r="G16698" s="1" t="str">
        <f>IFERROR(__xludf.DUMMYFUNCTION("GOOGLETRANSLATE(D16698,""fr"",""en"")"),"I have practically used all AXA services including the bank and I have encountered problems in monitoring all products. Mutual, bank or I am still in dispute, provident with life accidents, death insurance, loss of autonomy, additional retirement that I h"&amp;"ave been waiting for almost 3 years or how to make money by dragging the files.")</f>
        <v>I have practically used all AXA services including the bank and I have encountered problems in monitoring all products. Mutual, bank or I am still in dispute, provident with life accidents, death insurance, loss of autonomy, additional retirement that I have been waiting for almost 3 years or how to make money by dragging the files.</v>
      </c>
    </row>
    <row r="16699" ht="15.75" customHeight="1">
      <c r="A16699" s="1" t="s">
        <v>35064</v>
      </c>
      <c r="B16699" s="1">
        <v>1.0</v>
      </c>
      <c r="C16699" s="1" t="s">
        <v>35065</v>
      </c>
      <c r="D16699" s="1" t="s">
        <v>35066</v>
      </c>
      <c r="E16699" s="1" t="s">
        <v>73</v>
      </c>
      <c r="F16699" s="1" t="s">
        <v>30</v>
      </c>
      <c r="G16699" s="1" t="str">
        <f>IFERROR(__xludf.DUMMYFUNCTION("GOOGLETRANSLATE(D16699,""fr"",""en"")"),"#VALUE!")</f>
        <v>#VALUE!</v>
      </c>
    </row>
    <row r="16700" ht="15.75" customHeight="1">
      <c r="A16700" s="1" t="s">
        <v>5310</v>
      </c>
      <c r="B16700" s="1">
        <v>3.0</v>
      </c>
      <c r="C16700" s="1" t="s">
        <v>35067</v>
      </c>
      <c r="D16700" s="1" t="s">
        <v>35068</v>
      </c>
      <c r="E16700" s="1" t="s">
        <v>25</v>
      </c>
      <c r="F16700" s="1" t="s">
        <v>11</v>
      </c>
      <c r="G16700" s="1" t="str">
        <f>IFERROR(__xludf.DUMMYFUNCTION("GOOGLETRANSLATE(D16700,""fr"",""en"")"),"I am very disappointed with the Matmut. I have just found my rear view mirror conductorcomplely folded, cost of repair € 300 which is the cost of my deductible in all risks")</f>
        <v>I am very disappointed with the Matmut. I have just found my rear view mirror conductorcomplely folded, cost of repair € 300 which is the cost of my deductible in all risks</v>
      </c>
    </row>
    <row r="16701" ht="15.75" customHeight="1">
      <c r="A16701" s="1" t="s">
        <v>7799</v>
      </c>
      <c r="B16701" s="1">
        <v>1.0</v>
      </c>
      <c r="C16701" s="1" t="s">
        <v>35069</v>
      </c>
      <c r="D16701" s="1" t="s">
        <v>35070</v>
      </c>
      <c r="E16701" s="1" t="s">
        <v>254</v>
      </c>
      <c r="F16701" s="1" t="s">
        <v>66</v>
      </c>
      <c r="G16701" s="1" t="str">
        <f>IFERROR(__xludf.DUMMYFUNCTION("GOOGLETRANSLATE(D16701,""fr"",""en"")"),"#VALUE!")</f>
        <v>#VALUE!</v>
      </c>
    </row>
    <row r="16702" ht="15.75" customHeight="1">
      <c r="A16702" s="1" t="s">
        <v>8163</v>
      </c>
      <c r="B16702" s="1">
        <v>3.0</v>
      </c>
      <c r="C16702" s="1" t="s">
        <v>35071</v>
      </c>
      <c r="D16702" s="1" t="s">
        <v>35072</v>
      </c>
      <c r="E16702" s="1" t="s">
        <v>10</v>
      </c>
      <c r="F16702" s="1" t="s">
        <v>11</v>
      </c>
      <c r="G16702" s="1" t="str">
        <f>IFERROR(__xludf.DUMMYFUNCTION("GOOGLETRANSLATE(D16702,""fr"",""en"")"),"#VALUE!")</f>
        <v>#VALUE!</v>
      </c>
    </row>
    <row r="16703" ht="15.75" customHeight="1">
      <c r="A16703" s="1" t="s">
        <v>1110</v>
      </c>
      <c r="B16703" s="1">
        <v>4.0</v>
      </c>
      <c r="C16703" s="1" t="s">
        <v>35073</v>
      </c>
      <c r="D16703" s="1" t="s">
        <v>35074</v>
      </c>
      <c r="E16703" s="1" t="s">
        <v>65</v>
      </c>
      <c r="F16703" s="1" t="s">
        <v>66</v>
      </c>
      <c r="G16703" s="1" t="str">
        <f>IFERROR(__xludf.DUMMYFUNCTION("GOOGLETRANSLATE(D16703,""fr"",""en"")"),"#VALUE!")</f>
        <v>#VALUE!</v>
      </c>
    </row>
    <row r="16704" ht="15.75" customHeight="1">
      <c r="A16704" s="1" t="s">
        <v>3528</v>
      </c>
      <c r="B16704" s="1">
        <v>4.0</v>
      </c>
      <c r="C16704" s="1" t="s">
        <v>35075</v>
      </c>
      <c r="D16704" s="1" t="s">
        <v>35076</v>
      </c>
      <c r="E16704" s="1" t="s">
        <v>10</v>
      </c>
      <c r="F16704" s="1" t="s">
        <v>11</v>
      </c>
      <c r="G16704" s="1" t="str">
        <f>IFERROR(__xludf.DUMMYFUNCTION("GOOGLETRANSLATE(D16704,""fr"",""en"")"),"#VALUE!")</f>
        <v>#VALUE!</v>
      </c>
    </row>
    <row r="16705" ht="15.75" customHeight="1">
      <c r="A16705" s="1" t="s">
        <v>1110</v>
      </c>
      <c r="B16705" s="1">
        <v>3.0</v>
      </c>
      <c r="C16705" s="1" t="s">
        <v>35077</v>
      </c>
      <c r="D16705" s="1" t="s">
        <v>35078</v>
      </c>
      <c r="E16705" s="1" t="s">
        <v>21</v>
      </c>
      <c r="F16705" s="1" t="s">
        <v>11</v>
      </c>
      <c r="G16705" s="1" t="str">
        <f>IFERROR(__xludf.DUMMYFUNCTION("GOOGLETRANSLATE(D16705,""fr"",""en"")"),"#VALUE!")</f>
        <v>#VALUE!</v>
      </c>
    </row>
    <row r="16706" ht="15.75" customHeight="1">
      <c r="A16706" s="1" t="s">
        <v>187</v>
      </c>
      <c r="B16706" s="1">
        <v>1.0</v>
      </c>
      <c r="C16706" s="1" t="s">
        <v>35079</v>
      </c>
      <c r="D16706" s="1" t="s">
        <v>35080</v>
      </c>
      <c r="E16706" s="1" t="s">
        <v>125</v>
      </c>
      <c r="F16706" s="1" t="s">
        <v>11</v>
      </c>
      <c r="G16706" s="1" t="str">
        <f>IFERROR(__xludf.DUMMYFUNCTION("GOOGLETRANSLATE(D16706,""fr"",""en"")"),"#VALUE!")</f>
        <v>#VALUE!</v>
      </c>
    </row>
    <row r="16707" ht="15.75" customHeight="1">
      <c r="A16707" s="1" t="s">
        <v>4735</v>
      </c>
      <c r="B16707" s="1">
        <v>4.0</v>
      </c>
      <c r="C16707" s="1" t="s">
        <v>35081</v>
      </c>
      <c r="D16707" s="1" t="s">
        <v>35082</v>
      </c>
      <c r="E16707" s="1" t="s">
        <v>21</v>
      </c>
      <c r="F16707" s="1" t="s">
        <v>11</v>
      </c>
      <c r="G16707" s="1" t="str">
        <f>IFERROR(__xludf.DUMMYFUNCTION("GOOGLETRANSLATE(D16707,""fr"",""en"")"),"#VALUE!")</f>
        <v>#VALUE!</v>
      </c>
    </row>
    <row r="16708" ht="15.75" customHeight="1">
      <c r="A16708" s="1" t="s">
        <v>239</v>
      </c>
      <c r="B16708" s="1">
        <v>4.0</v>
      </c>
      <c r="C16708" s="1" t="s">
        <v>35083</v>
      </c>
      <c r="D16708" s="1" t="s">
        <v>35084</v>
      </c>
      <c r="E16708" s="1" t="s">
        <v>21</v>
      </c>
      <c r="F16708" s="1" t="s">
        <v>11</v>
      </c>
      <c r="G16708" s="1" t="str">
        <f>IFERROR(__xludf.DUMMYFUNCTION("GOOGLETRANSLATE(D16708,""fr"",""en"")"),"#VALUE!")</f>
        <v>#VALUE!</v>
      </c>
    </row>
    <row r="16709" ht="15.75" customHeight="1">
      <c r="A16709" s="1" t="s">
        <v>18374</v>
      </c>
      <c r="B16709" s="1">
        <v>1.0</v>
      </c>
      <c r="C16709" s="1" t="s">
        <v>35085</v>
      </c>
      <c r="D16709" s="1" t="s">
        <v>35086</v>
      </c>
      <c r="E16709" s="1" t="s">
        <v>423</v>
      </c>
      <c r="F16709" s="1" t="s">
        <v>30</v>
      </c>
      <c r="G16709" s="1" t="str">
        <f>IFERROR(__xludf.DUMMYFUNCTION("GOOGLETRANSLATE(D16709,""fr"",""en"")"),"#VALUE!")</f>
        <v>#VALUE!</v>
      </c>
    </row>
    <row r="16710" ht="15.75" customHeight="1">
      <c r="A16710" s="1" t="s">
        <v>2812</v>
      </c>
      <c r="B16710" s="1">
        <v>4.0</v>
      </c>
      <c r="C16710" s="1" t="s">
        <v>35087</v>
      </c>
      <c r="D16710" s="1" t="s">
        <v>35088</v>
      </c>
      <c r="E16710" s="1" t="s">
        <v>484</v>
      </c>
      <c r="F16710" s="1" t="s">
        <v>30</v>
      </c>
      <c r="G16710" s="1" t="str">
        <f>IFERROR(__xludf.DUMMYFUNCTION("GOOGLETRANSLATE(D16710,""fr"",""en"")"),"#VALUE!")</f>
        <v>#VALUE!</v>
      </c>
    </row>
    <row r="16711" ht="15.75" customHeight="1">
      <c r="A16711" s="1" t="s">
        <v>10154</v>
      </c>
      <c r="B16711" s="1">
        <v>2.0</v>
      </c>
      <c r="C16711" s="1" t="s">
        <v>35089</v>
      </c>
      <c r="D16711" s="1" t="s">
        <v>35090</v>
      </c>
      <c r="E16711" s="1" t="s">
        <v>25</v>
      </c>
      <c r="F16711" s="1" t="s">
        <v>11</v>
      </c>
      <c r="G16711" s="1" t="str">
        <f>IFERROR(__xludf.DUMMYFUNCTION("GOOGLETRANSLATE(D16711,""fr"",""en"")"),"#VALUE!")</f>
        <v>#VALUE!</v>
      </c>
    </row>
    <row r="16712" ht="15.75" customHeight="1">
      <c r="A16712" s="1" t="s">
        <v>4432</v>
      </c>
      <c r="B16712" s="1">
        <v>4.0</v>
      </c>
      <c r="C16712" s="1" t="s">
        <v>35091</v>
      </c>
      <c r="D16712" s="1" t="s">
        <v>35092</v>
      </c>
      <c r="E16712" s="1" t="s">
        <v>10</v>
      </c>
      <c r="F16712" s="1" t="s">
        <v>11</v>
      </c>
      <c r="G16712" s="1" t="str">
        <f>IFERROR(__xludf.DUMMYFUNCTION("GOOGLETRANSLATE(D16712,""fr"",""en"")"),"#VALUE!")</f>
        <v>#VALUE!</v>
      </c>
    </row>
    <row r="16713" ht="15.75" customHeight="1">
      <c r="A16713" s="1" t="s">
        <v>1314</v>
      </c>
      <c r="B16713" s="1">
        <v>1.0</v>
      </c>
      <c r="C16713" s="1" t="s">
        <v>35093</v>
      </c>
      <c r="D16713" s="1" t="s">
        <v>35094</v>
      </c>
      <c r="E16713" s="1" t="s">
        <v>109</v>
      </c>
      <c r="F16713" s="1" t="s">
        <v>11</v>
      </c>
      <c r="G16713" s="1" t="str">
        <f>IFERROR(__xludf.DUMMYFUNCTION("GOOGLETRANSLATE(D16713,""fr"",""en"")"),"#VALUE!")</f>
        <v>#VALUE!</v>
      </c>
    </row>
    <row r="16714" ht="15.75" customHeight="1">
      <c r="A16714" s="1" t="s">
        <v>3813</v>
      </c>
      <c r="B16714" s="1">
        <v>3.0</v>
      </c>
      <c r="C16714" s="1" t="s">
        <v>35095</v>
      </c>
      <c r="D16714" s="1" t="s">
        <v>35096</v>
      </c>
      <c r="E16714" s="1" t="s">
        <v>21</v>
      </c>
      <c r="F16714" s="1" t="s">
        <v>11</v>
      </c>
      <c r="G16714" s="1" t="str">
        <f>IFERROR(__xludf.DUMMYFUNCTION("GOOGLETRANSLATE(D16714,""fr"",""en"")"),"#VALUE!")</f>
        <v>#VALUE!</v>
      </c>
    </row>
    <row r="16715" ht="15.75" customHeight="1">
      <c r="A16715" s="1" t="s">
        <v>377</v>
      </c>
      <c r="B16715" s="1">
        <v>5.0</v>
      </c>
      <c r="C16715" s="1" t="s">
        <v>35097</v>
      </c>
      <c r="D16715" s="1" t="s">
        <v>35098</v>
      </c>
      <c r="E16715" s="1" t="s">
        <v>10</v>
      </c>
      <c r="F16715" s="1" t="s">
        <v>11</v>
      </c>
      <c r="G16715" s="1" t="str">
        <f>IFERROR(__xludf.DUMMYFUNCTION("GOOGLETRANSLATE(D16715,""fr"",""en"")"),"#VALUE!")</f>
        <v>#VALUE!</v>
      </c>
    </row>
    <row r="16716" ht="15.75" customHeight="1">
      <c r="A16716" s="1" t="s">
        <v>7572</v>
      </c>
      <c r="B16716" s="1">
        <v>3.0</v>
      </c>
      <c r="C16716" s="1" t="s">
        <v>35099</v>
      </c>
      <c r="D16716" s="1" t="s">
        <v>35100</v>
      </c>
      <c r="E16716" s="1" t="s">
        <v>554</v>
      </c>
      <c r="F16716" s="1" t="s">
        <v>30</v>
      </c>
      <c r="G16716" s="1" t="str">
        <f>IFERROR(__xludf.DUMMYFUNCTION("GOOGLETRANSLATE(D16716,""fr"",""en"")"),"#VALUE!")</f>
        <v>#VALUE!</v>
      </c>
    </row>
    <row r="16717" ht="15.75" customHeight="1">
      <c r="A16717" s="1" t="s">
        <v>6279</v>
      </c>
      <c r="B16717" s="1">
        <v>1.0</v>
      </c>
      <c r="C16717" s="1" t="s">
        <v>35101</v>
      </c>
      <c r="D16717" s="1" t="s">
        <v>35102</v>
      </c>
      <c r="E16717" s="1" t="s">
        <v>10</v>
      </c>
      <c r="F16717" s="1" t="s">
        <v>11</v>
      </c>
      <c r="G16717" s="1" t="str">
        <f>IFERROR(__xludf.DUMMYFUNCTION("GOOGLETRANSLATE(D16717,""fr"",""en"")"),"#VALUE!")</f>
        <v>#VALUE!</v>
      </c>
    </row>
    <row r="16718" ht="15.75" customHeight="1">
      <c r="A16718" s="1" t="s">
        <v>729</v>
      </c>
      <c r="B16718" s="1">
        <v>3.0</v>
      </c>
      <c r="C16718" s="1" t="s">
        <v>35103</v>
      </c>
      <c r="D16718" s="1" t="s">
        <v>35104</v>
      </c>
      <c r="E16718" s="1" t="s">
        <v>21</v>
      </c>
      <c r="F16718" s="1" t="s">
        <v>11</v>
      </c>
      <c r="G16718" s="1" t="str">
        <f>IFERROR(__xludf.DUMMYFUNCTION("GOOGLETRANSLATE(D16718,""fr"",""en"")"),"#VALUE!")</f>
        <v>#VALUE!</v>
      </c>
    </row>
    <row r="16719" ht="15.75" customHeight="1">
      <c r="A16719" s="1" t="s">
        <v>299</v>
      </c>
      <c r="B16719" s="1">
        <v>1.0</v>
      </c>
      <c r="C16719" s="1" t="s">
        <v>35105</v>
      </c>
      <c r="D16719" s="1" t="s">
        <v>35106</v>
      </c>
      <c r="E16719" s="1" t="s">
        <v>25</v>
      </c>
      <c r="F16719" s="1" t="s">
        <v>11</v>
      </c>
      <c r="G16719" s="1" t="str">
        <f>IFERROR(__xludf.DUMMYFUNCTION("GOOGLETRANSLATE(D16719,""fr"",""en"")"),"#VALUE!")</f>
        <v>#VALUE!</v>
      </c>
    </row>
    <row r="16720" ht="15.75" customHeight="1">
      <c r="A16720" s="1" t="s">
        <v>2747</v>
      </c>
      <c r="B16720" s="1">
        <v>5.0</v>
      </c>
      <c r="C16720" s="1" t="s">
        <v>35107</v>
      </c>
      <c r="D16720" s="1" t="s">
        <v>35108</v>
      </c>
      <c r="E16720" s="1" t="s">
        <v>10</v>
      </c>
      <c r="F16720" s="1" t="s">
        <v>11</v>
      </c>
      <c r="G16720" s="1" t="str">
        <f>IFERROR(__xludf.DUMMYFUNCTION("GOOGLETRANSLATE(D16720,""fr"",""en"")"),"#VALUE!")</f>
        <v>#VALUE!</v>
      </c>
    </row>
    <row r="16721" ht="15.75" customHeight="1">
      <c r="A16721" s="1" t="s">
        <v>2363</v>
      </c>
      <c r="B16721" s="1">
        <v>4.0</v>
      </c>
      <c r="C16721" s="1" t="s">
        <v>35109</v>
      </c>
      <c r="D16721" s="1" t="s">
        <v>35110</v>
      </c>
      <c r="E16721" s="1" t="s">
        <v>21</v>
      </c>
      <c r="F16721" s="1" t="s">
        <v>11</v>
      </c>
      <c r="G16721" s="1" t="str">
        <f>IFERROR(__xludf.DUMMYFUNCTION("GOOGLETRANSLATE(D16721,""fr"",""en"")"),"#VALUE!")</f>
        <v>#VALUE!</v>
      </c>
    </row>
    <row r="16722" ht="15.75" customHeight="1">
      <c r="A16722" s="1" t="s">
        <v>2429</v>
      </c>
      <c r="B16722" s="1">
        <v>1.0</v>
      </c>
      <c r="C16722" s="1" t="s">
        <v>35111</v>
      </c>
      <c r="D16722" s="1" t="s">
        <v>35112</v>
      </c>
      <c r="E16722" s="1" t="s">
        <v>117</v>
      </c>
      <c r="F16722" s="1" t="s">
        <v>48</v>
      </c>
      <c r="G16722" s="1" t="str">
        <f>IFERROR(__xludf.DUMMYFUNCTION("GOOGLETRANSLATE(D16722,""fr"",""en"")"),"#VALUE!")</f>
        <v>#VALUE!</v>
      </c>
    </row>
    <row r="16723" ht="15.75" customHeight="1">
      <c r="A16723" s="1" t="s">
        <v>1663</v>
      </c>
      <c r="B16723" s="1">
        <v>3.0</v>
      </c>
      <c r="C16723" s="1" t="s">
        <v>35113</v>
      </c>
      <c r="D16723" s="1" t="s">
        <v>35114</v>
      </c>
      <c r="E16723" s="1" t="s">
        <v>10</v>
      </c>
      <c r="F16723" s="1" t="s">
        <v>11</v>
      </c>
      <c r="G16723" s="1" t="str">
        <f>IFERROR(__xludf.DUMMYFUNCTION("GOOGLETRANSLATE(D16723,""fr"",""en"")"),"#VALUE!")</f>
        <v>#VALUE!</v>
      </c>
    </row>
    <row r="16724" ht="15.75" customHeight="1">
      <c r="A16724" s="1" t="s">
        <v>1581</v>
      </c>
      <c r="B16724" s="1">
        <v>4.0</v>
      </c>
      <c r="C16724" s="1" t="s">
        <v>35115</v>
      </c>
      <c r="D16724" s="1" t="s">
        <v>35116</v>
      </c>
      <c r="E16724" s="1" t="s">
        <v>21</v>
      </c>
      <c r="F16724" s="1" t="s">
        <v>11</v>
      </c>
      <c r="G16724" s="1" t="str">
        <f>IFERROR(__xludf.DUMMYFUNCTION("GOOGLETRANSLATE(D16724,""fr"",""en"")"),"#VALUE!")</f>
        <v>#VALUE!</v>
      </c>
    </row>
    <row r="16725" ht="15.75" customHeight="1">
      <c r="A16725" s="1" t="s">
        <v>2358</v>
      </c>
      <c r="B16725" s="1">
        <v>4.0</v>
      </c>
      <c r="C16725" s="1" t="s">
        <v>35117</v>
      </c>
      <c r="D16725" s="1" t="s">
        <v>35118</v>
      </c>
      <c r="E16725" s="1" t="s">
        <v>10</v>
      </c>
      <c r="F16725" s="1" t="s">
        <v>11</v>
      </c>
      <c r="G16725" s="1" t="str">
        <f>IFERROR(__xludf.DUMMYFUNCTION("GOOGLETRANSLATE(D16725,""fr"",""en"")"),"#VALUE!")</f>
        <v>#VALUE!</v>
      </c>
    </row>
    <row r="16726" ht="15.75" customHeight="1">
      <c r="A16726" s="1" t="s">
        <v>1141</v>
      </c>
      <c r="B16726" s="1">
        <v>1.0</v>
      </c>
      <c r="C16726" s="1" t="s">
        <v>35119</v>
      </c>
      <c r="D16726" s="1" t="s">
        <v>35120</v>
      </c>
      <c r="E16726" s="1" t="s">
        <v>10</v>
      </c>
      <c r="F16726" s="1" t="s">
        <v>11</v>
      </c>
      <c r="G16726" s="1" t="str">
        <f>IFERROR(__xludf.DUMMYFUNCTION("GOOGLETRANSLATE(D16726,""fr"",""en"")"),"#VALUE!")</f>
        <v>#VALUE!</v>
      </c>
    </row>
    <row r="16727" ht="15.75" customHeight="1">
      <c r="A16727" s="1" t="s">
        <v>988</v>
      </c>
      <c r="B16727" s="1">
        <v>2.0</v>
      </c>
      <c r="C16727" s="1" t="s">
        <v>35121</v>
      </c>
      <c r="D16727" s="1" t="s">
        <v>35122</v>
      </c>
      <c r="E16727" s="1" t="s">
        <v>169</v>
      </c>
      <c r="F16727" s="1" t="s">
        <v>11</v>
      </c>
      <c r="G16727" s="1" t="str">
        <f>IFERROR(__xludf.DUMMYFUNCTION("GOOGLETRANSLATE(D16727,""fr"",""en"")"),"#VALUE!")</f>
        <v>#VALUE!</v>
      </c>
    </row>
    <row r="16728" ht="15.75" customHeight="1">
      <c r="A16728" s="1" t="s">
        <v>461</v>
      </c>
      <c r="B16728" s="1">
        <v>5.0</v>
      </c>
      <c r="C16728" s="1" t="s">
        <v>35123</v>
      </c>
      <c r="D16728" s="1" t="s">
        <v>35124</v>
      </c>
      <c r="E16728" s="1" t="s">
        <v>10</v>
      </c>
      <c r="F16728" s="1" t="s">
        <v>11</v>
      </c>
      <c r="G16728" s="1" t="str">
        <f>IFERROR(__xludf.DUMMYFUNCTION("GOOGLETRANSLATE(D16728,""fr"",""en"")"),"#VALUE!")</f>
        <v>#VALUE!</v>
      </c>
    </row>
    <row r="16729" ht="15.75" customHeight="1">
      <c r="A16729" s="1" t="s">
        <v>4869</v>
      </c>
      <c r="B16729" s="1">
        <v>1.0</v>
      </c>
      <c r="C16729" s="1" t="s">
        <v>35125</v>
      </c>
      <c r="D16729" s="1" t="s">
        <v>35126</v>
      </c>
      <c r="E16729" s="1" t="s">
        <v>226</v>
      </c>
      <c r="F16729" s="1" t="s">
        <v>11</v>
      </c>
      <c r="G16729" s="1" t="str">
        <f>IFERROR(__xludf.DUMMYFUNCTION("GOOGLETRANSLATE(D16729,""fr"",""en"")"),"#VALUE!")</f>
        <v>#VALUE!</v>
      </c>
    </row>
    <row r="16730" ht="15.75" customHeight="1">
      <c r="A16730" s="1" t="s">
        <v>7283</v>
      </c>
      <c r="B16730" s="1">
        <v>1.0</v>
      </c>
      <c r="C16730" s="1" t="s">
        <v>35127</v>
      </c>
      <c r="D16730" s="1" t="s">
        <v>35128</v>
      </c>
      <c r="E16730" s="1" t="s">
        <v>10</v>
      </c>
      <c r="F16730" s="1" t="s">
        <v>110</v>
      </c>
      <c r="G16730" s="1" t="str">
        <f>IFERROR(__xludf.DUMMYFUNCTION("GOOGLETRANSLATE(D16730,""fr"",""en"")"),"#VALUE!")</f>
        <v>#VALUE!</v>
      </c>
    </row>
    <row r="16731" ht="15.75" customHeight="1">
      <c r="A16731" s="1" t="s">
        <v>53</v>
      </c>
      <c r="B16731" s="1">
        <v>1.0</v>
      </c>
      <c r="C16731" s="1" t="s">
        <v>35129</v>
      </c>
      <c r="D16731" s="1" t="s">
        <v>35130</v>
      </c>
      <c r="E16731" s="1" t="s">
        <v>10</v>
      </c>
      <c r="F16731" s="1" t="s">
        <v>11</v>
      </c>
      <c r="G16731" s="1" t="str">
        <f>IFERROR(__xludf.DUMMYFUNCTION("GOOGLETRANSLATE(D16731,""fr"",""en"")"),"#VALUE!")</f>
        <v>#VALUE!</v>
      </c>
    </row>
    <row r="16732" ht="15.75" customHeight="1">
      <c r="A16732" s="1" t="s">
        <v>1172</v>
      </c>
      <c r="B16732" s="1">
        <v>4.0</v>
      </c>
      <c r="C16732" s="1" t="s">
        <v>35131</v>
      </c>
      <c r="D16732" s="1" t="s">
        <v>35132</v>
      </c>
      <c r="E16732" s="1" t="s">
        <v>10</v>
      </c>
      <c r="F16732" s="1" t="s">
        <v>11</v>
      </c>
      <c r="G16732" s="1" t="str">
        <f>IFERROR(__xludf.DUMMYFUNCTION("GOOGLETRANSLATE(D16732,""fr"",""en"")"),"#VALUE!")</f>
        <v>#VALUE!</v>
      </c>
    </row>
    <row r="16733" ht="15.75" customHeight="1">
      <c r="A16733" s="1" t="s">
        <v>2896</v>
      </c>
      <c r="B16733" s="1">
        <v>3.0</v>
      </c>
      <c r="C16733" s="1" t="s">
        <v>35133</v>
      </c>
      <c r="D16733" s="1" t="s">
        <v>35134</v>
      </c>
      <c r="E16733" s="1" t="s">
        <v>65</v>
      </c>
      <c r="F16733" s="1" t="s">
        <v>66</v>
      </c>
      <c r="G16733" s="1" t="str">
        <f>IFERROR(__xludf.DUMMYFUNCTION("GOOGLETRANSLATE(D16733,""fr"",""en"")"),"#VALUE!")</f>
        <v>#VALUE!</v>
      </c>
    </row>
    <row r="16734" ht="15.75" customHeight="1">
      <c r="A16734" s="1" t="s">
        <v>1375</v>
      </c>
      <c r="B16734" s="1">
        <v>4.0</v>
      </c>
      <c r="C16734" s="1" t="s">
        <v>35135</v>
      </c>
      <c r="D16734" s="1" t="s">
        <v>35136</v>
      </c>
      <c r="E16734" s="1" t="s">
        <v>10</v>
      </c>
      <c r="F16734" s="1" t="s">
        <v>11</v>
      </c>
      <c r="G16734" s="1" t="str">
        <f>IFERROR(__xludf.DUMMYFUNCTION("GOOGLETRANSLATE(D16734,""fr"",""en"")"),"#VALUE!")</f>
        <v>#VALUE!</v>
      </c>
    </row>
    <row r="16735" ht="15.75" customHeight="1">
      <c r="A16735" s="1" t="s">
        <v>12368</v>
      </c>
      <c r="B16735" s="1">
        <v>2.0</v>
      </c>
      <c r="C16735" s="1" t="s">
        <v>35137</v>
      </c>
      <c r="D16735" s="1" t="s">
        <v>35138</v>
      </c>
      <c r="E16735" s="1" t="s">
        <v>273</v>
      </c>
      <c r="F16735" s="1" t="s">
        <v>11</v>
      </c>
      <c r="G16735" s="1" t="str">
        <f>IFERROR(__xludf.DUMMYFUNCTION("GOOGLETRANSLATE(D16735,""fr"",""en"")"),"Very very good insurance ... well if you don't need them.
I was stolen my vehicle with the keys inside by a drunk summer man. There car was found a few hundred meters further damaged with the thief inside. So filing of a complaint and everything that foll"&amp;"ows. Result € 6000 repair on the car (side at more than 10,000 €) at my expense because the keys were inside. 10 years of insurance at the Macif and it was the first claim I declared. No right to Macif's error! Thank you I would remember ...")</f>
        <v>Very very good insurance ... well if you don't need them.
I was stolen my vehicle with the keys inside by a drunk summer man. There car was found a few hundred meters further damaged with the thief inside. So filing of a complaint and everything that follows. Result € 6000 repair on the car (side at more than 10,000 €) at my expense because the keys were inside. 10 years of insurance at the Macif and it was the first claim I declared. No right to Macif's error! Thank you I would remember ...</v>
      </c>
    </row>
    <row r="16736" ht="15.75" customHeight="1">
      <c r="A16736" s="1" t="s">
        <v>955</v>
      </c>
      <c r="B16736" s="1">
        <v>4.0</v>
      </c>
      <c r="C16736" s="1" t="s">
        <v>35139</v>
      </c>
      <c r="D16736" s="1" t="s">
        <v>35140</v>
      </c>
      <c r="E16736" s="1" t="s">
        <v>21</v>
      </c>
      <c r="F16736" s="1" t="s">
        <v>11</v>
      </c>
      <c r="G16736" s="1" t="str">
        <f>IFERROR(__xludf.DUMMYFUNCTION("GOOGLETRANSLATE(D16736,""fr"",""en"")"),"#VALUE!")</f>
        <v>#VALUE!</v>
      </c>
    </row>
    <row r="16737" ht="15.75" customHeight="1">
      <c r="A16737" s="1" t="s">
        <v>1816</v>
      </c>
      <c r="B16737" s="1">
        <v>4.0</v>
      </c>
      <c r="C16737" s="1" t="s">
        <v>35141</v>
      </c>
      <c r="D16737" s="1" t="s">
        <v>35142</v>
      </c>
      <c r="E16737" s="1" t="s">
        <v>448</v>
      </c>
      <c r="F16737" s="1" t="s">
        <v>84</v>
      </c>
      <c r="G16737" s="1" t="str">
        <f>IFERROR(__xludf.DUMMYFUNCTION("GOOGLETRANSLATE(D16737,""fr"",""en"")"),"#VALUE!")</f>
        <v>#VALUE!</v>
      </c>
    </row>
    <row r="16738" ht="15.75" customHeight="1">
      <c r="A16738" s="1" t="s">
        <v>1741</v>
      </c>
      <c r="B16738" s="1">
        <v>3.0</v>
      </c>
      <c r="C16738" s="1" t="s">
        <v>35143</v>
      </c>
      <c r="D16738" s="1" t="s">
        <v>35144</v>
      </c>
      <c r="E16738" s="1" t="s">
        <v>10</v>
      </c>
      <c r="F16738" s="1" t="s">
        <v>11</v>
      </c>
      <c r="G16738" s="1" t="str">
        <f>IFERROR(__xludf.DUMMYFUNCTION("GOOGLETRANSLATE(D16738,""fr"",""en"")"),"#VALUE!")</f>
        <v>#VALUE!</v>
      </c>
    </row>
    <row r="16739" ht="15.75" customHeight="1">
      <c r="A16739" s="1" t="s">
        <v>695</v>
      </c>
      <c r="B16739" s="1">
        <v>5.0</v>
      </c>
      <c r="C16739" s="1" t="s">
        <v>35145</v>
      </c>
      <c r="D16739" s="1" t="s">
        <v>35146</v>
      </c>
      <c r="E16739" s="1" t="s">
        <v>10</v>
      </c>
      <c r="F16739" s="1" t="s">
        <v>11</v>
      </c>
      <c r="G16739" s="1" t="str">
        <f>IFERROR(__xludf.DUMMYFUNCTION("GOOGLETRANSLATE(D16739,""fr"",""en"")"),"#VALUE!")</f>
        <v>#VALUE!</v>
      </c>
    </row>
    <row r="16740" ht="15.75" customHeight="1">
      <c r="A16740" s="1" t="s">
        <v>2737</v>
      </c>
      <c r="B16740" s="1">
        <v>1.0</v>
      </c>
      <c r="C16740" s="1" t="s">
        <v>35147</v>
      </c>
      <c r="D16740" s="1" t="s">
        <v>35148</v>
      </c>
      <c r="E16740" s="1" t="s">
        <v>423</v>
      </c>
      <c r="F16740" s="1" t="s">
        <v>30</v>
      </c>
      <c r="G16740" s="1" t="str">
        <f>IFERROR(__xludf.DUMMYFUNCTION("GOOGLETRANSLATE(D16740,""fr"",""en"")"),"#VALUE!")</f>
        <v>#VALUE!</v>
      </c>
    </row>
    <row r="16741" ht="15.75" customHeight="1">
      <c r="A16741" s="1" t="s">
        <v>1198</v>
      </c>
      <c r="B16741" s="1">
        <v>5.0</v>
      </c>
      <c r="C16741" s="1" t="s">
        <v>35149</v>
      </c>
      <c r="D16741" s="1" t="s">
        <v>35150</v>
      </c>
      <c r="E16741" s="1" t="s">
        <v>21</v>
      </c>
      <c r="F16741" s="1" t="s">
        <v>11</v>
      </c>
      <c r="G16741" s="1" t="str">
        <f>IFERROR(__xludf.DUMMYFUNCTION("GOOGLETRANSLATE(D16741,""fr"",""en"")"),"#VALUE!")</f>
        <v>#VALUE!</v>
      </c>
    </row>
    <row r="16742" ht="15.75" customHeight="1">
      <c r="A16742" s="1" t="s">
        <v>774</v>
      </c>
      <c r="B16742" s="1">
        <v>3.0</v>
      </c>
      <c r="C16742" s="1" t="s">
        <v>35151</v>
      </c>
      <c r="D16742" s="1" t="s">
        <v>35152</v>
      </c>
      <c r="E16742" s="1" t="s">
        <v>10</v>
      </c>
      <c r="F16742" s="1" t="s">
        <v>11</v>
      </c>
      <c r="G16742" s="1" t="str">
        <f>IFERROR(__xludf.DUMMYFUNCTION("GOOGLETRANSLATE(D16742,""fr"",""en"")"),"#VALUE!")</f>
        <v>#VALUE!</v>
      </c>
    </row>
    <row r="16743" ht="15.75" customHeight="1">
      <c r="A16743" s="1" t="s">
        <v>4437</v>
      </c>
      <c r="B16743" s="1">
        <v>4.0</v>
      </c>
      <c r="C16743" s="1" t="s">
        <v>35153</v>
      </c>
      <c r="D16743" s="1" t="s">
        <v>35154</v>
      </c>
      <c r="E16743" s="1" t="s">
        <v>65</v>
      </c>
      <c r="F16743" s="1" t="s">
        <v>66</v>
      </c>
      <c r="G16743" s="1" t="str">
        <f>IFERROR(__xludf.DUMMYFUNCTION("GOOGLETRANSLATE(D16743,""fr"",""en"")"),"#VALUE!")</f>
        <v>#VALUE!</v>
      </c>
    </row>
    <row r="16744" ht="15.75" customHeight="1">
      <c r="A16744" s="1" t="s">
        <v>4832</v>
      </c>
      <c r="B16744" s="1">
        <v>2.0</v>
      </c>
      <c r="C16744" s="1" t="s">
        <v>35155</v>
      </c>
      <c r="D16744" s="1" t="s">
        <v>35156</v>
      </c>
      <c r="E16744" s="1" t="s">
        <v>10</v>
      </c>
      <c r="F16744" s="1" t="s">
        <v>11</v>
      </c>
      <c r="G16744" s="1" t="str">
        <f>IFERROR(__xludf.DUMMYFUNCTION("GOOGLETRANSLATE(D16744,""fr"",""en"")"),"#VALUE!")</f>
        <v>#VALUE!</v>
      </c>
    </row>
    <row r="16745" ht="15.75" customHeight="1">
      <c r="A16745" s="1" t="s">
        <v>1565</v>
      </c>
      <c r="B16745" s="1">
        <v>2.0</v>
      </c>
      <c r="C16745" s="1" t="s">
        <v>35157</v>
      </c>
      <c r="D16745" s="1" t="s">
        <v>35158</v>
      </c>
      <c r="E16745" s="1" t="s">
        <v>226</v>
      </c>
      <c r="F16745" s="1" t="s">
        <v>110</v>
      </c>
      <c r="G16745" s="1" t="str">
        <f>IFERROR(__xludf.DUMMYFUNCTION("GOOGLETRANSLATE(D16745,""fr"",""en"")"),"#VALUE!")</f>
        <v>#VALUE!</v>
      </c>
    </row>
    <row r="16746" ht="15.75" customHeight="1">
      <c r="A16746" s="1" t="s">
        <v>569</v>
      </c>
      <c r="B16746" s="1">
        <v>5.0</v>
      </c>
      <c r="C16746" s="1" t="s">
        <v>35159</v>
      </c>
      <c r="D16746" s="1" t="s">
        <v>35160</v>
      </c>
      <c r="E16746" s="1" t="s">
        <v>169</v>
      </c>
      <c r="F16746" s="1" t="s">
        <v>11</v>
      </c>
      <c r="G16746" s="1" t="str">
        <f>IFERROR(__xludf.DUMMYFUNCTION("GOOGLETRANSLATE(D16746,""fr"",""en"")"),"#VALUE!")</f>
        <v>#VALUE!</v>
      </c>
    </row>
    <row r="16747" ht="15.75" customHeight="1">
      <c r="A16747" s="1" t="s">
        <v>374</v>
      </c>
      <c r="B16747" s="1">
        <v>1.0</v>
      </c>
      <c r="C16747" s="1" t="s">
        <v>35161</v>
      </c>
      <c r="D16747" s="1" t="s">
        <v>35162</v>
      </c>
      <c r="E16747" s="1" t="s">
        <v>109</v>
      </c>
      <c r="F16747" s="1" t="s">
        <v>110</v>
      </c>
      <c r="G16747" s="1" t="str">
        <f>IFERROR(__xludf.DUMMYFUNCTION("GOOGLETRANSLATE(D16747,""fr"",""en"")"),"#VALUE!")</f>
        <v>#VALUE!</v>
      </c>
    </row>
    <row r="16748" ht="15.75" customHeight="1">
      <c r="A16748" s="1" t="s">
        <v>1029</v>
      </c>
      <c r="B16748" s="1">
        <v>5.0</v>
      </c>
      <c r="C16748" s="1" t="s">
        <v>35163</v>
      </c>
      <c r="D16748" s="1" t="s">
        <v>35164</v>
      </c>
      <c r="E16748" s="1" t="s">
        <v>7711</v>
      </c>
      <c r="F16748" s="1" t="s">
        <v>5982</v>
      </c>
      <c r="G16748" s="1" t="str">
        <f>IFERROR(__xludf.DUMMYFUNCTION("GOOGLETRANSLATE(D16748,""fr"",""en"")"),"#VALUE!")</f>
        <v>#VALUE!</v>
      </c>
    </row>
    <row r="16749" ht="15.75" customHeight="1">
      <c r="A16749" s="1" t="s">
        <v>455</v>
      </c>
      <c r="B16749" s="1">
        <v>2.0</v>
      </c>
      <c r="C16749" s="1" t="s">
        <v>35165</v>
      </c>
      <c r="D16749" s="1" t="s">
        <v>35166</v>
      </c>
      <c r="E16749" s="1" t="s">
        <v>484</v>
      </c>
      <c r="F16749" s="1" t="s">
        <v>30</v>
      </c>
      <c r="G16749" s="1" t="str">
        <f>IFERROR(__xludf.DUMMYFUNCTION("GOOGLETRANSLATE(D16749,""fr"",""en"")"),"#VALUE!")</f>
        <v>#VALUE!</v>
      </c>
    </row>
    <row r="16750" ht="15.75" customHeight="1">
      <c r="A16750" s="1" t="s">
        <v>11639</v>
      </c>
      <c r="B16750" s="1">
        <v>2.0</v>
      </c>
      <c r="C16750" s="1" t="s">
        <v>35167</v>
      </c>
      <c r="D16750" s="1" t="s">
        <v>35168</v>
      </c>
      <c r="E16750" s="1" t="s">
        <v>280</v>
      </c>
      <c r="F16750" s="1" t="s">
        <v>11</v>
      </c>
      <c r="G16750" s="1" t="str">
        <f>IFERROR(__xludf.DUMMYFUNCTION("GOOGLETRANSLATE(D16750,""fr"",""en"")"),"#VALUE!")</f>
        <v>#VALUE!</v>
      </c>
    </row>
    <row r="16751" ht="15.75" customHeight="1">
      <c r="A16751" s="1" t="s">
        <v>1581</v>
      </c>
      <c r="B16751" s="1">
        <v>5.0</v>
      </c>
      <c r="C16751" s="1" t="s">
        <v>35169</v>
      </c>
      <c r="D16751" s="1" t="s">
        <v>35170</v>
      </c>
      <c r="E16751" s="1" t="s">
        <v>21</v>
      </c>
      <c r="F16751" s="1" t="s">
        <v>11</v>
      </c>
      <c r="G16751" s="1" t="str">
        <f>IFERROR(__xludf.DUMMYFUNCTION("GOOGLETRANSLATE(D16751,""fr"",""en"")"),"#VALUE!")</f>
        <v>#VALUE!</v>
      </c>
    </row>
    <row r="16752" ht="15.75" customHeight="1">
      <c r="A16752" s="1" t="s">
        <v>2120</v>
      </c>
      <c r="B16752" s="1">
        <v>1.0</v>
      </c>
      <c r="C16752" s="1" t="s">
        <v>35171</v>
      </c>
      <c r="D16752" s="1" t="s">
        <v>35172</v>
      </c>
      <c r="E16752" s="1" t="s">
        <v>10</v>
      </c>
      <c r="F16752" s="1" t="s">
        <v>11</v>
      </c>
      <c r="G16752" s="1" t="str">
        <f>IFERROR(__xludf.DUMMYFUNCTION("GOOGLETRANSLATE(D16752,""fr"",""en"")"),"#VALUE!")</f>
        <v>#VALUE!</v>
      </c>
    </row>
    <row r="16753" ht="15.75" customHeight="1">
      <c r="A16753" s="1" t="s">
        <v>499</v>
      </c>
      <c r="B16753" s="1">
        <v>2.0</v>
      </c>
      <c r="C16753" s="1" t="s">
        <v>35173</v>
      </c>
      <c r="D16753" s="1" t="s">
        <v>35174</v>
      </c>
      <c r="E16753" s="1" t="s">
        <v>10</v>
      </c>
      <c r="F16753" s="1" t="s">
        <v>11</v>
      </c>
      <c r="G16753" s="1" t="str">
        <f>IFERROR(__xludf.DUMMYFUNCTION("GOOGLETRANSLATE(D16753,""fr"",""en"")"),"#VALUE!")</f>
        <v>#VALUE!</v>
      </c>
    </row>
    <row r="16754" ht="15.75" customHeight="1">
      <c r="A16754" s="1" t="s">
        <v>774</v>
      </c>
      <c r="B16754" s="1">
        <v>2.0</v>
      </c>
      <c r="C16754" s="1" t="s">
        <v>35175</v>
      </c>
      <c r="D16754" s="1" t="s">
        <v>35176</v>
      </c>
      <c r="E16754" s="1" t="s">
        <v>10</v>
      </c>
      <c r="F16754" s="1" t="s">
        <v>11</v>
      </c>
      <c r="G16754" s="1" t="str">
        <f>IFERROR(__xludf.DUMMYFUNCTION("GOOGLETRANSLATE(D16754,""fr"",""en"")"),"#VALUE!")</f>
        <v>#VALUE!</v>
      </c>
    </row>
    <row r="16755" ht="15.75" customHeight="1">
      <c r="A16755" s="1" t="s">
        <v>461</v>
      </c>
      <c r="B16755" s="1">
        <v>4.0</v>
      </c>
      <c r="C16755" s="1" t="s">
        <v>35177</v>
      </c>
      <c r="D16755" s="1" t="s">
        <v>35178</v>
      </c>
      <c r="E16755" s="1" t="s">
        <v>10</v>
      </c>
      <c r="F16755" s="1" t="s">
        <v>11</v>
      </c>
      <c r="G16755" s="1" t="str">
        <f>IFERROR(__xludf.DUMMYFUNCTION("GOOGLETRANSLATE(D16755,""fr"",""en"")"),"#VALUE!")</f>
        <v>#VALUE!</v>
      </c>
    </row>
    <row r="16756" ht="15.75" customHeight="1">
      <c r="A16756" s="1" t="s">
        <v>1020</v>
      </c>
      <c r="B16756" s="1">
        <v>1.0</v>
      </c>
      <c r="C16756" s="1" t="s">
        <v>35179</v>
      </c>
      <c r="D16756" s="1" t="s">
        <v>35180</v>
      </c>
      <c r="E16756" s="1" t="s">
        <v>423</v>
      </c>
      <c r="F16756" s="1" t="s">
        <v>30</v>
      </c>
      <c r="G16756" s="1" t="str">
        <f>IFERROR(__xludf.DUMMYFUNCTION("GOOGLETRANSLATE(D16756,""fr"",""en"")"),"#VALUE!")</f>
        <v>#VALUE!</v>
      </c>
    </row>
    <row r="16757" ht="15.75" customHeight="1">
      <c r="A16757" s="1" t="s">
        <v>7543</v>
      </c>
      <c r="B16757" s="1">
        <v>3.0</v>
      </c>
      <c r="C16757" s="1" t="s">
        <v>35181</v>
      </c>
      <c r="D16757" s="1" t="s">
        <v>35182</v>
      </c>
      <c r="E16757" s="1" t="s">
        <v>296</v>
      </c>
      <c r="F16757" s="1" t="s">
        <v>11</v>
      </c>
      <c r="G16757" s="1" t="str">
        <f>IFERROR(__xludf.DUMMYFUNCTION("GOOGLETRANSLATE(D16757,""fr"",""en"")"),"#VALUE!")</f>
        <v>#VALUE!</v>
      </c>
    </row>
    <row r="16758" ht="15.75" customHeight="1">
      <c r="A16758" s="1" t="s">
        <v>491</v>
      </c>
      <c r="B16758" s="1">
        <v>2.0</v>
      </c>
      <c r="C16758" s="1" t="s">
        <v>35183</v>
      </c>
      <c r="D16758" s="1" t="s">
        <v>35184</v>
      </c>
      <c r="E16758" s="1" t="s">
        <v>10</v>
      </c>
      <c r="F16758" s="1" t="s">
        <v>11</v>
      </c>
      <c r="G16758" s="1" t="str">
        <f>IFERROR(__xludf.DUMMYFUNCTION("GOOGLETRANSLATE(D16758,""fr"",""en"")"),"#VALUE!")</f>
        <v>#VALUE!</v>
      </c>
    </row>
    <row r="16759" ht="15.75" customHeight="1">
      <c r="A16759" s="1" t="s">
        <v>569</v>
      </c>
      <c r="B16759" s="1">
        <v>4.0</v>
      </c>
      <c r="C16759" s="1" t="s">
        <v>35185</v>
      </c>
      <c r="D16759" s="1" t="s">
        <v>35186</v>
      </c>
      <c r="E16759" s="1" t="s">
        <v>25</v>
      </c>
      <c r="F16759" s="1" t="s">
        <v>110</v>
      </c>
      <c r="G16759" s="1" t="str">
        <f>IFERROR(__xludf.DUMMYFUNCTION("GOOGLETRANSLATE(D16759,""fr"",""en"")"),"#VALUE!")</f>
        <v>#VALUE!</v>
      </c>
    </row>
    <row r="16760" ht="15.75" customHeight="1">
      <c r="A16760" s="1" t="s">
        <v>62</v>
      </c>
      <c r="B16760" s="1">
        <v>5.0</v>
      </c>
      <c r="C16760" s="1" t="s">
        <v>35187</v>
      </c>
      <c r="D16760" s="1" t="s">
        <v>35188</v>
      </c>
      <c r="E16760" s="1" t="s">
        <v>10</v>
      </c>
      <c r="F16760" s="1" t="s">
        <v>11</v>
      </c>
      <c r="G16760" s="1" t="str">
        <f>IFERROR(__xludf.DUMMYFUNCTION("GOOGLETRANSLATE(D16760,""fr"",""en"")"),"#VALUE!")</f>
        <v>#VALUE!</v>
      </c>
    </row>
    <row r="16761" ht="15.75" customHeight="1">
      <c r="A16761" s="1" t="s">
        <v>9414</v>
      </c>
      <c r="B16761" s="1">
        <v>1.0</v>
      </c>
      <c r="C16761" s="1" t="s">
        <v>35189</v>
      </c>
      <c r="D16761" s="1" t="s">
        <v>35190</v>
      </c>
      <c r="E16761" s="1" t="s">
        <v>21</v>
      </c>
      <c r="F16761" s="1" t="s">
        <v>11</v>
      </c>
      <c r="G16761" s="1" t="str">
        <f>IFERROR(__xludf.DUMMYFUNCTION("GOOGLETRANSLATE(D16761,""fr"",""en"")"),"#VALUE!")</f>
        <v>#VALUE!</v>
      </c>
    </row>
    <row r="16762" ht="15.75" customHeight="1">
      <c r="A16762" s="1" t="s">
        <v>138</v>
      </c>
      <c r="B16762" s="1">
        <v>5.0</v>
      </c>
      <c r="C16762" s="1" t="s">
        <v>35191</v>
      </c>
      <c r="D16762" s="1" t="s">
        <v>35192</v>
      </c>
      <c r="E16762" s="1" t="s">
        <v>169</v>
      </c>
      <c r="F16762" s="1" t="s">
        <v>11</v>
      </c>
      <c r="G16762" s="1" t="str">
        <f>IFERROR(__xludf.DUMMYFUNCTION("GOOGLETRANSLATE(D16762,""fr"",""en"")"),"#VALUE!")</f>
        <v>#VALUE!</v>
      </c>
    </row>
    <row r="16763" ht="15.75" customHeight="1">
      <c r="A16763" s="1" t="s">
        <v>678</v>
      </c>
      <c r="B16763" s="1">
        <v>5.0</v>
      </c>
      <c r="C16763" s="1" t="s">
        <v>35193</v>
      </c>
      <c r="D16763" s="1" t="s">
        <v>35194</v>
      </c>
      <c r="E16763" s="1" t="s">
        <v>10</v>
      </c>
      <c r="F16763" s="1" t="s">
        <v>11</v>
      </c>
      <c r="G16763" s="1" t="str">
        <f>IFERROR(__xludf.DUMMYFUNCTION("GOOGLETRANSLATE(D16763,""fr"",""en"")"),"#VALUE!")</f>
        <v>#VALUE!</v>
      </c>
    </row>
    <row r="16764" ht="15.75" customHeight="1">
      <c r="A16764" s="1" t="s">
        <v>866</v>
      </c>
      <c r="B16764" s="1">
        <v>4.0</v>
      </c>
      <c r="C16764" s="1" t="s">
        <v>35195</v>
      </c>
      <c r="D16764" s="1" t="s">
        <v>35196</v>
      </c>
      <c r="E16764" s="1" t="s">
        <v>10</v>
      </c>
      <c r="F16764" s="1" t="s">
        <v>11</v>
      </c>
      <c r="G16764" s="1" t="str">
        <f>IFERROR(__xludf.DUMMYFUNCTION("GOOGLETRANSLATE(D16764,""fr"",""en"")"),"#VALUE!")</f>
        <v>#VALUE!</v>
      </c>
    </row>
    <row r="16765" ht="15.75" customHeight="1">
      <c r="A16765" s="1" t="s">
        <v>1198</v>
      </c>
      <c r="B16765" s="1">
        <v>4.0</v>
      </c>
      <c r="C16765" s="1" t="s">
        <v>35197</v>
      </c>
      <c r="D16765" s="1" t="s">
        <v>35198</v>
      </c>
      <c r="E16765" s="1" t="s">
        <v>10</v>
      </c>
      <c r="F16765" s="1" t="s">
        <v>11</v>
      </c>
      <c r="G16765" s="1" t="str">
        <f>IFERROR(__xludf.DUMMYFUNCTION("GOOGLETRANSLATE(D16765,""fr"",""en"")"),"#VALUE!")</f>
        <v>#VALUE!</v>
      </c>
    </row>
    <row r="16766" ht="15.75" customHeight="1">
      <c r="A16766" s="1" t="s">
        <v>2135</v>
      </c>
      <c r="B16766" s="1">
        <v>4.0</v>
      </c>
      <c r="C16766" s="1" t="s">
        <v>2136</v>
      </c>
      <c r="D16766" s="1" t="s">
        <v>35199</v>
      </c>
      <c r="E16766" s="1" t="s">
        <v>169</v>
      </c>
      <c r="F16766" s="1" t="s">
        <v>11</v>
      </c>
      <c r="G16766" s="1" t="str">
        <f>IFERROR(__xludf.DUMMYFUNCTION("GOOGLETRANSLATE(D16766,""fr"",""en"")"),"#VALUE!")</f>
        <v>#VALUE!</v>
      </c>
    </row>
    <row r="16767" ht="15.75" customHeight="1">
      <c r="A16767" s="1" t="s">
        <v>3496</v>
      </c>
      <c r="B16767" s="1">
        <v>4.0</v>
      </c>
      <c r="C16767" s="1" t="s">
        <v>35200</v>
      </c>
      <c r="D16767" s="1" t="s">
        <v>35201</v>
      </c>
      <c r="E16767" s="1" t="s">
        <v>10</v>
      </c>
      <c r="F16767" s="1" t="s">
        <v>11</v>
      </c>
      <c r="G16767" s="1" t="str">
        <f>IFERROR(__xludf.DUMMYFUNCTION("GOOGLETRANSLATE(D16767,""fr"",""en"")"),"#VALUE!")</f>
        <v>#VALUE!</v>
      </c>
    </row>
    <row r="16768" ht="15.75" customHeight="1">
      <c r="A16768" s="1" t="s">
        <v>94</v>
      </c>
      <c r="B16768" s="1">
        <v>4.0</v>
      </c>
      <c r="C16768" s="1" t="s">
        <v>35202</v>
      </c>
      <c r="D16768" s="1" t="s">
        <v>35203</v>
      </c>
      <c r="E16768" s="1" t="s">
        <v>21</v>
      </c>
      <c r="F16768" s="1" t="s">
        <v>11</v>
      </c>
      <c r="G16768" s="1" t="str">
        <f>IFERROR(__xludf.DUMMYFUNCTION("GOOGLETRANSLATE(D16768,""fr"",""en"")"),"#VALUE!")</f>
        <v>#VALUE!</v>
      </c>
    </row>
    <row r="16769" ht="15.75" customHeight="1">
      <c r="A16769" s="1" t="s">
        <v>19369</v>
      </c>
      <c r="B16769" s="1">
        <v>1.0</v>
      </c>
      <c r="C16769" s="1" t="s">
        <v>35204</v>
      </c>
      <c r="D16769" s="1" t="s">
        <v>35205</v>
      </c>
      <c r="E16769" s="1" t="s">
        <v>296</v>
      </c>
      <c r="F16769" s="1" t="s">
        <v>11</v>
      </c>
      <c r="G16769" s="1" t="str">
        <f>IFERROR(__xludf.DUMMYFUNCTION("GOOGLETRANSLATE(D16769,""fr"",""en"")"),"#VALUE!")</f>
        <v>#VALUE!</v>
      </c>
    </row>
    <row r="16770" ht="15.75" customHeight="1">
      <c r="A16770" s="1" t="s">
        <v>132</v>
      </c>
      <c r="B16770" s="1">
        <v>5.0</v>
      </c>
      <c r="C16770" s="1" t="s">
        <v>35206</v>
      </c>
      <c r="D16770" s="1" t="s">
        <v>35207</v>
      </c>
      <c r="E16770" s="1" t="s">
        <v>176</v>
      </c>
      <c r="F16770" s="1" t="s">
        <v>66</v>
      </c>
      <c r="G16770" s="1" t="str">
        <f>IFERROR(__xludf.DUMMYFUNCTION("GOOGLETRANSLATE(D16770,""fr"",""en"")"),"#VALUE!")</f>
        <v>#VALUE!</v>
      </c>
    </row>
    <row r="16771" ht="15.75" customHeight="1">
      <c r="A16771" s="1" t="s">
        <v>206</v>
      </c>
      <c r="B16771" s="1">
        <v>1.0</v>
      </c>
      <c r="C16771" s="1" t="s">
        <v>35208</v>
      </c>
      <c r="D16771" s="1" t="s">
        <v>35209</v>
      </c>
      <c r="E16771" s="1" t="s">
        <v>21</v>
      </c>
      <c r="F16771" s="1" t="s">
        <v>11</v>
      </c>
      <c r="G16771" s="1" t="str">
        <f>IFERROR(__xludf.DUMMYFUNCTION("GOOGLETRANSLATE(D16771,""fr"",""en"")"),"#VALUE!")</f>
        <v>#VALUE!</v>
      </c>
    </row>
    <row r="16772" ht="15.75" customHeight="1">
      <c r="A16772" s="1" t="s">
        <v>1434</v>
      </c>
      <c r="B16772" s="1">
        <v>3.0</v>
      </c>
      <c r="C16772" s="1" t="s">
        <v>35210</v>
      </c>
      <c r="D16772" s="1" t="s">
        <v>35211</v>
      </c>
      <c r="E16772" s="1" t="s">
        <v>10</v>
      </c>
      <c r="F16772" s="1" t="s">
        <v>11</v>
      </c>
      <c r="G16772" s="1" t="str">
        <f>IFERROR(__xludf.DUMMYFUNCTION("GOOGLETRANSLATE(D16772,""fr"",""en"")"),"#VALUE!")</f>
        <v>#VALUE!</v>
      </c>
    </row>
    <row r="16773" ht="15.75" customHeight="1">
      <c r="A16773" s="1" t="s">
        <v>4228</v>
      </c>
      <c r="B16773" s="1">
        <v>1.0</v>
      </c>
      <c r="C16773" s="1" t="s">
        <v>35212</v>
      </c>
      <c r="D16773" s="1" t="s">
        <v>35213</v>
      </c>
      <c r="E16773" s="1" t="s">
        <v>373</v>
      </c>
      <c r="F16773" s="1" t="s">
        <v>30</v>
      </c>
      <c r="G16773" s="1" t="str">
        <f>IFERROR(__xludf.DUMMYFUNCTION("GOOGLETRANSLATE(D16773,""fr"",""en"")"),"#VALUE!")</f>
        <v>#VALUE!</v>
      </c>
    </row>
    <row r="16774" ht="15.75" customHeight="1">
      <c r="A16774" s="1" t="s">
        <v>18865</v>
      </c>
      <c r="B16774" s="1">
        <v>3.0</v>
      </c>
      <c r="C16774" s="1" t="s">
        <v>35214</v>
      </c>
      <c r="D16774" s="1" t="s">
        <v>35215</v>
      </c>
      <c r="E16774" s="1" t="s">
        <v>117</v>
      </c>
      <c r="F16774" s="1" t="s">
        <v>48</v>
      </c>
      <c r="G16774" s="1" t="str">
        <f>IFERROR(__xludf.DUMMYFUNCTION("GOOGLETRANSLATE(D16774,""fr"",""en"")"),"#VALUE!")</f>
        <v>#VALUE!</v>
      </c>
    </row>
    <row r="16775" ht="15.75" customHeight="1">
      <c r="A16775" s="1" t="s">
        <v>34003</v>
      </c>
      <c r="B16775" s="1">
        <v>3.0</v>
      </c>
      <c r="C16775" s="1" t="s">
        <v>35216</v>
      </c>
      <c r="D16775" s="1" t="s">
        <v>35217</v>
      </c>
      <c r="E16775" s="1" t="s">
        <v>29</v>
      </c>
      <c r="F16775" s="1" t="s">
        <v>30</v>
      </c>
      <c r="G16775" s="1" t="str">
        <f>IFERROR(__xludf.DUMMYFUNCTION("GOOGLETRANSLATE(D16775,""fr"",""en"")"),"#VALUE!")</f>
        <v>#VALUE!</v>
      </c>
    </row>
    <row r="16776" ht="15.75" customHeight="1">
      <c r="A16776" s="1" t="s">
        <v>62</v>
      </c>
      <c r="B16776" s="1">
        <v>5.0</v>
      </c>
      <c r="C16776" s="1" t="s">
        <v>35218</v>
      </c>
      <c r="D16776" s="1" t="s">
        <v>35219</v>
      </c>
      <c r="E16776" s="1" t="s">
        <v>10</v>
      </c>
      <c r="F16776" s="1" t="s">
        <v>11</v>
      </c>
      <c r="G16776" s="1" t="str">
        <f>IFERROR(__xludf.DUMMYFUNCTION("GOOGLETRANSLATE(D16776,""fr"",""en"")"),"#VALUE!")</f>
        <v>#VALUE!</v>
      </c>
    </row>
    <row r="16777" ht="15.75" customHeight="1">
      <c r="A16777" s="1" t="s">
        <v>1121</v>
      </c>
      <c r="B16777" s="1">
        <v>1.0</v>
      </c>
      <c r="C16777" s="1" t="s">
        <v>35220</v>
      </c>
      <c r="D16777" s="1" t="s">
        <v>35221</v>
      </c>
      <c r="E16777" s="1" t="s">
        <v>25</v>
      </c>
      <c r="F16777" s="1" t="s">
        <v>11</v>
      </c>
      <c r="G16777" s="1" t="str">
        <f>IFERROR(__xludf.DUMMYFUNCTION("GOOGLETRANSLATE(D16777,""fr"",""en"")"),"#VALUE!")</f>
        <v>#VALUE!</v>
      </c>
    </row>
    <row r="16778" ht="15.75" customHeight="1">
      <c r="A16778" s="1" t="s">
        <v>85</v>
      </c>
      <c r="B16778" s="1">
        <v>4.0</v>
      </c>
      <c r="C16778" s="1" t="s">
        <v>35222</v>
      </c>
      <c r="D16778" s="1" t="s">
        <v>35223</v>
      </c>
      <c r="E16778" s="1" t="s">
        <v>65</v>
      </c>
      <c r="F16778" s="1" t="s">
        <v>66</v>
      </c>
      <c r="G16778" s="1" t="str">
        <f>IFERROR(__xludf.DUMMYFUNCTION("GOOGLETRANSLATE(D16778,""fr"",""en"")"),"#VALUE!")</f>
        <v>#VALUE!</v>
      </c>
    </row>
    <row r="16779" ht="15.75" customHeight="1">
      <c r="A16779" s="1" t="s">
        <v>1344</v>
      </c>
      <c r="B16779" s="1">
        <v>5.0</v>
      </c>
      <c r="C16779" s="1" t="s">
        <v>35224</v>
      </c>
      <c r="D16779" s="1" t="s">
        <v>35225</v>
      </c>
      <c r="E16779" s="1" t="s">
        <v>10</v>
      </c>
      <c r="F16779" s="1" t="s">
        <v>11</v>
      </c>
      <c r="G16779" s="1" t="str">
        <f>IFERROR(__xludf.DUMMYFUNCTION("GOOGLETRANSLATE(D16779,""fr"",""en"")"),"#VALUE!")</f>
        <v>#VALUE!</v>
      </c>
    </row>
    <row r="16780" ht="15.75" customHeight="1">
      <c r="A16780" s="1" t="s">
        <v>3442</v>
      </c>
      <c r="B16780" s="1">
        <v>4.0</v>
      </c>
      <c r="C16780" s="1" t="s">
        <v>35226</v>
      </c>
      <c r="D16780" s="1" t="s">
        <v>35227</v>
      </c>
      <c r="E16780" s="1" t="s">
        <v>484</v>
      </c>
      <c r="F16780" s="1" t="s">
        <v>30</v>
      </c>
      <c r="G16780" s="1" t="str">
        <f>IFERROR(__xludf.DUMMYFUNCTION("GOOGLETRANSLATE(D16780,""fr"",""en"")"),"#VALUE!")</f>
        <v>#VALUE!</v>
      </c>
    </row>
    <row r="16781" ht="15.75" customHeight="1">
      <c r="A16781" s="1" t="s">
        <v>2215</v>
      </c>
      <c r="B16781" s="1">
        <v>1.0</v>
      </c>
      <c r="C16781" s="1" t="s">
        <v>35228</v>
      </c>
      <c r="D16781" s="1" t="s">
        <v>35229</v>
      </c>
      <c r="E16781" s="1" t="s">
        <v>10</v>
      </c>
      <c r="F16781" s="1" t="s">
        <v>11</v>
      </c>
      <c r="G16781" s="1" t="str">
        <f>IFERROR(__xludf.DUMMYFUNCTION("GOOGLETRANSLATE(D16781,""fr"",""en"")"),"#VALUE!")</f>
        <v>#VALUE!</v>
      </c>
    </row>
    <row r="16782" ht="15.75" customHeight="1">
      <c r="A16782" s="1" t="s">
        <v>15166</v>
      </c>
      <c r="B16782" s="1">
        <v>1.0</v>
      </c>
      <c r="C16782" s="1" t="s">
        <v>35230</v>
      </c>
      <c r="D16782" s="1" t="s">
        <v>35231</v>
      </c>
      <c r="E16782" s="1" t="s">
        <v>355</v>
      </c>
      <c r="F16782" s="1" t="s">
        <v>110</v>
      </c>
      <c r="G16782" s="1" t="str">
        <f>IFERROR(__xludf.DUMMYFUNCTION("GOOGLETRANSLATE(D16782,""fr"",""en"")"),"#VALUE!")</f>
        <v>#VALUE!</v>
      </c>
    </row>
    <row r="16783" ht="15.75" customHeight="1">
      <c r="A16783" s="1" t="s">
        <v>12996</v>
      </c>
      <c r="B16783" s="1">
        <v>1.0</v>
      </c>
      <c r="C16783" s="1" t="s">
        <v>35232</v>
      </c>
      <c r="D16783" s="1" t="s">
        <v>35233</v>
      </c>
      <c r="E16783" s="1" t="s">
        <v>273</v>
      </c>
      <c r="F16783" s="1" t="s">
        <v>11</v>
      </c>
      <c r="G16783" s="1" t="str">
        <f>IFERROR(__xludf.DUMMYFUNCTION("GOOGLETRANSLATE(D16783,""fr"",""en"")"),"#VALUE!")</f>
        <v>#VALUE!</v>
      </c>
    </row>
    <row r="16784" ht="15.75" customHeight="1">
      <c r="A16784" s="1" t="s">
        <v>810</v>
      </c>
      <c r="B16784" s="1">
        <v>2.0</v>
      </c>
      <c r="C16784" s="1" t="s">
        <v>35234</v>
      </c>
      <c r="D16784" s="1" t="s">
        <v>35235</v>
      </c>
      <c r="E16784" s="1" t="s">
        <v>169</v>
      </c>
      <c r="F16784" s="1" t="s">
        <v>11</v>
      </c>
      <c r="G16784" s="1" t="str">
        <f>IFERROR(__xludf.DUMMYFUNCTION("GOOGLETRANSLATE(D16784,""fr"",""en"")"),"#VALUE!")</f>
        <v>#VALUE!</v>
      </c>
    </row>
    <row r="16785" ht="15.75" customHeight="1">
      <c r="A16785" s="1" t="s">
        <v>9551</v>
      </c>
      <c r="B16785" s="1">
        <v>1.0</v>
      </c>
      <c r="C16785" s="1" t="s">
        <v>35236</v>
      </c>
      <c r="D16785" s="1" t="s">
        <v>35237</v>
      </c>
      <c r="E16785" s="1" t="s">
        <v>292</v>
      </c>
      <c r="F16785" s="1" t="s">
        <v>11</v>
      </c>
      <c r="G16785" s="1" t="str">
        <f>IFERROR(__xludf.DUMMYFUNCTION("GOOGLETRANSLATE(D16785,""fr"",""en"")"),"#VALUE!")</f>
        <v>#VALUE!</v>
      </c>
    </row>
    <row r="16786" ht="15.75" customHeight="1">
      <c r="A16786" s="1" t="s">
        <v>62</v>
      </c>
      <c r="B16786" s="1">
        <v>4.0</v>
      </c>
      <c r="C16786" s="1" t="s">
        <v>35238</v>
      </c>
      <c r="D16786" s="1" t="s">
        <v>35239</v>
      </c>
      <c r="E16786" s="1" t="s">
        <v>10</v>
      </c>
      <c r="F16786" s="1" t="s">
        <v>11</v>
      </c>
      <c r="G16786" s="1" t="str">
        <f>IFERROR(__xludf.DUMMYFUNCTION("GOOGLETRANSLATE(D16786,""fr"",""en"")"),"#VALUE!")</f>
        <v>#VALUE!</v>
      </c>
    </row>
    <row r="16787" ht="15.75" customHeight="1">
      <c r="A16787" s="1" t="s">
        <v>29738</v>
      </c>
      <c r="B16787" s="1">
        <v>3.0</v>
      </c>
      <c r="C16787" s="1" t="s">
        <v>35240</v>
      </c>
      <c r="D16787" s="1" t="s">
        <v>35241</v>
      </c>
      <c r="E16787" s="1" t="s">
        <v>34</v>
      </c>
      <c r="F16787" s="1" t="s">
        <v>30</v>
      </c>
      <c r="G16787" s="1" t="str">
        <f>IFERROR(__xludf.DUMMYFUNCTION("GOOGLETRANSLATE(D16787,""fr"",""en"")"),"#VALUE!")</f>
        <v>#VALUE!</v>
      </c>
    </row>
    <row r="16788" ht="15.75" customHeight="1">
      <c r="A16788" s="1" t="s">
        <v>4817</v>
      </c>
      <c r="B16788" s="1">
        <v>2.0</v>
      </c>
      <c r="C16788" s="1" t="s">
        <v>35242</v>
      </c>
      <c r="D16788" s="1" t="s">
        <v>35243</v>
      </c>
      <c r="E16788" s="1" t="s">
        <v>21</v>
      </c>
      <c r="F16788" s="1" t="s">
        <v>11</v>
      </c>
      <c r="G16788" s="1" t="str">
        <f>IFERROR(__xludf.DUMMYFUNCTION("GOOGLETRANSLATE(D16788,""fr"",""en"")"),"#VALUE!")</f>
        <v>#VALUE!</v>
      </c>
    </row>
    <row r="16789" ht="15.75" customHeight="1">
      <c r="A16789" s="1" t="s">
        <v>1778</v>
      </c>
      <c r="B16789" s="1">
        <v>5.0</v>
      </c>
      <c r="C16789" s="1" t="s">
        <v>35244</v>
      </c>
      <c r="D16789" s="1" t="s">
        <v>35245</v>
      </c>
      <c r="E16789" s="1" t="s">
        <v>21</v>
      </c>
      <c r="F16789" s="1" t="s">
        <v>11</v>
      </c>
      <c r="G16789" s="1" t="str">
        <f>IFERROR(__xludf.DUMMYFUNCTION("GOOGLETRANSLATE(D16789,""fr"",""en"")"),"#VALUE!")</f>
        <v>#VALUE!</v>
      </c>
    </row>
    <row r="16790" ht="15.75" customHeight="1">
      <c r="A16790" s="1" t="s">
        <v>3374</v>
      </c>
      <c r="B16790" s="1">
        <v>1.0</v>
      </c>
      <c r="C16790" s="1" t="s">
        <v>35246</v>
      </c>
      <c r="D16790" s="1" t="s">
        <v>35247</v>
      </c>
      <c r="E16790" s="1" t="s">
        <v>176</v>
      </c>
      <c r="F16790" s="1" t="s">
        <v>66</v>
      </c>
      <c r="G16790" s="1" t="str">
        <f>IFERROR(__xludf.DUMMYFUNCTION("GOOGLETRANSLATE(D16790,""fr"",""en"")"),"#VALUE!")</f>
        <v>#VALUE!</v>
      </c>
    </row>
    <row r="16791" ht="15.75" customHeight="1">
      <c r="A16791" s="1" t="s">
        <v>710</v>
      </c>
      <c r="B16791" s="1">
        <v>5.0</v>
      </c>
      <c r="C16791" s="1" t="s">
        <v>35248</v>
      </c>
      <c r="D16791" s="1" t="s">
        <v>35249</v>
      </c>
      <c r="E16791" s="1" t="s">
        <v>65</v>
      </c>
      <c r="F16791" s="1" t="s">
        <v>66</v>
      </c>
      <c r="G16791" s="1" t="str">
        <f>IFERROR(__xludf.DUMMYFUNCTION("GOOGLETRANSLATE(D16791,""fr"",""en"")"),"#VALUE!")</f>
        <v>#VALUE!</v>
      </c>
    </row>
    <row r="16792" ht="15.75" customHeight="1">
      <c r="A16792" s="1" t="s">
        <v>5144</v>
      </c>
      <c r="B16792" s="1">
        <v>2.0</v>
      </c>
      <c r="C16792" s="1" t="s">
        <v>12803</v>
      </c>
      <c r="D16792" s="1" t="s">
        <v>35250</v>
      </c>
      <c r="E16792" s="1" t="s">
        <v>21</v>
      </c>
      <c r="F16792" s="1" t="s">
        <v>11</v>
      </c>
      <c r="G16792" s="1" t="str">
        <f>IFERROR(__xludf.DUMMYFUNCTION("GOOGLETRANSLATE(D16792,""fr"",""en"")"),"#VALUE!")</f>
        <v>#VALUE!</v>
      </c>
    </row>
    <row r="16793" ht="15.75" customHeight="1">
      <c r="A16793" s="1" t="s">
        <v>8406</v>
      </c>
      <c r="B16793" s="1">
        <v>1.0</v>
      </c>
      <c r="C16793" s="1" t="s">
        <v>35251</v>
      </c>
      <c r="D16793" s="1" t="s">
        <v>35252</v>
      </c>
      <c r="E16793" s="1" t="s">
        <v>47</v>
      </c>
      <c r="F16793" s="1" t="s">
        <v>118</v>
      </c>
      <c r="G16793" s="1" t="str">
        <f>IFERROR(__xludf.DUMMYFUNCTION("GOOGLETRANSLATE(D16793,""fr"",""en"")"),"#VALUE!")</f>
        <v>#VALUE!</v>
      </c>
    </row>
    <row r="16794" ht="15.75" customHeight="1">
      <c r="A16794" s="1" t="s">
        <v>1361</v>
      </c>
      <c r="B16794" s="1">
        <v>5.0</v>
      </c>
      <c r="C16794" s="1" t="s">
        <v>35253</v>
      </c>
      <c r="D16794" s="1" t="s">
        <v>35254</v>
      </c>
      <c r="E16794" s="1" t="s">
        <v>34</v>
      </c>
      <c r="F16794" s="1" t="s">
        <v>30</v>
      </c>
      <c r="G16794" s="1" t="str">
        <f>IFERROR(__xludf.DUMMYFUNCTION("GOOGLETRANSLATE(D16794,""fr"",""en"")"),"#VALUE!")</f>
        <v>#VALUE!</v>
      </c>
    </row>
    <row r="16795" ht="15.75" customHeight="1">
      <c r="A16795" s="1" t="s">
        <v>6083</v>
      </c>
      <c r="B16795" s="1">
        <v>1.0</v>
      </c>
      <c r="C16795" s="1" t="s">
        <v>35255</v>
      </c>
      <c r="D16795" s="1" t="s">
        <v>35256</v>
      </c>
      <c r="E16795" s="1" t="s">
        <v>25</v>
      </c>
      <c r="F16795" s="1" t="s">
        <v>110</v>
      </c>
      <c r="G16795" s="1" t="str">
        <f>IFERROR(__xludf.DUMMYFUNCTION("GOOGLETRANSLATE(D16795,""fr"",""en"")"),"#VALUE!")</f>
        <v>#VALUE!</v>
      </c>
    </row>
    <row r="16796" ht="15.75" customHeight="1">
      <c r="A16796" s="1" t="s">
        <v>35257</v>
      </c>
      <c r="B16796" s="1">
        <v>2.0</v>
      </c>
      <c r="C16796" s="1" t="s">
        <v>35258</v>
      </c>
      <c r="D16796" s="1" t="s">
        <v>35259</v>
      </c>
      <c r="E16796" s="1" t="s">
        <v>169</v>
      </c>
      <c r="F16796" s="1" t="s">
        <v>110</v>
      </c>
      <c r="G16796" s="1" t="str">
        <f>IFERROR(__xludf.DUMMYFUNCTION("GOOGLETRANSLATE(D16796,""fr"",""en"")"),"#VALUE!")</f>
        <v>#VALUE!</v>
      </c>
    </row>
    <row r="16797" ht="15.75" customHeight="1">
      <c r="A16797" s="1" t="s">
        <v>3793</v>
      </c>
      <c r="B16797" s="1">
        <v>1.0</v>
      </c>
      <c r="C16797" s="1" t="s">
        <v>35260</v>
      </c>
      <c r="D16797" s="1" t="s">
        <v>35261</v>
      </c>
      <c r="E16797" s="1" t="s">
        <v>29</v>
      </c>
      <c r="F16797" s="1" t="s">
        <v>30</v>
      </c>
      <c r="G16797" s="1" t="str">
        <f>IFERROR(__xludf.DUMMYFUNCTION("GOOGLETRANSLATE(D16797,""fr"",""en"")"),"#VALUE!")</f>
        <v>#VALUE!</v>
      </c>
    </row>
    <row r="16798" ht="15.75" customHeight="1">
      <c r="A16798" s="1" t="s">
        <v>2694</v>
      </c>
      <c r="B16798" s="1">
        <v>4.0</v>
      </c>
      <c r="C16798" s="1" t="s">
        <v>35262</v>
      </c>
      <c r="D16798" s="1" t="s">
        <v>35263</v>
      </c>
      <c r="E16798" s="1" t="s">
        <v>65</v>
      </c>
      <c r="F16798" s="1" t="s">
        <v>66</v>
      </c>
      <c r="G16798" s="1" t="str">
        <f>IFERROR(__xludf.DUMMYFUNCTION("GOOGLETRANSLATE(D16798,""fr"",""en"")"),"#VALUE!")</f>
        <v>#VALUE!</v>
      </c>
    </row>
    <row r="16799" ht="15.75" customHeight="1">
      <c r="A16799" s="1" t="s">
        <v>667</v>
      </c>
      <c r="B16799" s="1">
        <v>3.0</v>
      </c>
      <c r="C16799" s="1" t="s">
        <v>35264</v>
      </c>
      <c r="D16799" s="1" t="s">
        <v>35265</v>
      </c>
      <c r="E16799" s="1" t="s">
        <v>21</v>
      </c>
      <c r="F16799" s="1" t="s">
        <v>11</v>
      </c>
      <c r="G16799" s="1" t="str">
        <f>IFERROR(__xludf.DUMMYFUNCTION("GOOGLETRANSLATE(D16799,""fr"",""en"")"),"#VALUE!")</f>
        <v>#VALUE!</v>
      </c>
    </row>
    <row r="16800" ht="15.75" customHeight="1">
      <c r="A16800" s="1" t="s">
        <v>2022</v>
      </c>
      <c r="B16800" s="1">
        <v>3.0</v>
      </c>
      <c r="C16800" s="1" t="s">
        <v>35266</v>
      </c>
      <c r="D16800" s="1" t="s">
        <v>35267</v>
      </c>
      <c r="E16800" s="1" t="s">
        <v>10</v>
      </c>
      <c r="F16800" s="1" t="s">
        <v>11</v>
      </c>
      <c r="G16800" s="1" t="str">
        <f>IFERROR(__xludf.DUMMYFUNCTION("GOOGLETRANSLATE(D16800,""fr"",""en"")"),"#VALUE!")</f>
        <v>#VALUE!</v>
      </c>
    </row>
    <row r="16801" ht="15.75" customHeight="1">
      <c r="A16801" s="1" t="s">
        <v>166</v>
      </c>
      <c r="B16801" s="1">
        <v>4.0</v>
      </c>
      <c r="C16801" s="1" t="s">
        <v>35268</v>
      </c>
      <c r="D16801" s="1" t="s">
        <v>35269</v>
      </c>
      <c r="E16801" s="1" t="s">
        <v>10</v>
      </c>
      <c r="F16801" s="1" t="s">
        <v>11</v>
      </c>
      <c r="G16801" s="1" t="str">
        <f>IFERROR(__xludf.DUMMYFUNCTION("GOOGLETRANSLATE(D16801,""fr"",""en"")"),"#VALUE!")</f>
        <v>#VALUE!</v>
      </c>
    </row>
    <row r="16802" ht="15.75" customHeight="1">
      <c r="A16802" s="1" t="s">
        <v>4477</v>
      </c>
      <c r="B16802" s="1">
        <v>1.0</v>
      </c>
      <c r="C16802" s="1" t="s">
        <v>35270</v>
      </c>
      <c r="D16802" s="1" t="s">
        <v>35271</v>
      </c>
      <c r="E16802" s="1" t="s">
        <v>373</v>
      </c>
      <c r="F16802" s="1" t="s">
        <v>118</v>
      </c>
      <c r="G16802" s="1" t="str">
        <f>IFERROR(__xludf.DUMMYFUNCTION("GOOGLETRANSLATE(D16802,""fr"",""en"")"),"#VALUE!")</f>
        <v>#VALUE!</v>
      </c>
    </row>
    <row r="16803" ht="15.75" customHeight="1">
      <c r="A16803" s="1" t="s">
        <v>5431</v>
      </c>
      <c r="B16803" s="1">
        <v>2.0</v>
      </c>
      <c r="C16803" s="1" t="s">
        <v>35272</v>
      </c>
      <c r="D16803" s="1" t="s">
        <v>35273</v>
      </c>
      <c r="E16803" s="1" t="s">
        <v>519</v>
      </c>
      <c r="F16803" s="1" t="s">
        <v>118</v>
      </c>
      <c r="G16803" s="1" t="str">
        <f>IFERROR(__xludf.DUMMYFUNCTION("GOOGLETRANSLATE(D16803,""fr"",""en"")"),"#VALUE!")</f>
        <v>#VALUE!</v>
      </c>
    </row>
    <row r="16804" ht="15.75" customHeight="1">
      <c r="A16804" s="1" t="s">
        <v>1987</v>
      </c>
      <c r="B16804" s="1">
        <v>1.0</v>
      </c>
      <c r="C16804" s="1" t="s">
        <v>35274</v>
      </c>
      <c r="D16804" s="1" t="s">
        <v>35275</v>
      </c>
      <c r="E16804" s="1" t="s">
        <v>21</v>
      </c>
      <c r="F16804" s="1" t="s">
        <v>11</v>
      </c>
      <c r="G16804" s="1" t="str">
        <f>IFERROR(__xludf.DUMMYFUNCTION("GOOGLETRANSLATE(D16804,""fr"",""en"")"),"#VALUE!")</f>
        <v>#VALUE!</v>
      </c>
    </row>
    <row r="16805" ht="15.75" customHeight="1">
      <c r="A16805" s="1" t="s">
        <v>1047</v>
      </c>
      <c r="B16805" s="1">
        <v>5.0</v>
      </c>
      <c r="C16805" s="1" t="s">
        <v>35276</v>
      </c>
      <c r="D16805" s="1" t="s">
        <v>35277</v>
      </c>
      <c r="E16805" s="1" t="s">
        <v>554</v>
      </c>
      <c r="F16805" s="1" t="s">
        <v>30</v>
      </c>
      <c r="G16805" s="1" t="str">
        <f>IFERROR(__xludf.DUMMYFUNCTION("GOOGLETRANSLATE(D16805,""fr"",""en"")"),"#VALUE!")</f>
        <v>#VALUE!</v>
      </c>
    </row>
    <row r="16806" ht="15.75" customHeight="1">
      <c r="A16806" s="1" t="s">
        <v>585</v>
      </c>
      <c r="B16806" s="1">
        <v>2.0</v>
      </c>
      <c r="C16806" s="1" t="s">
        <v>35278</v>
      </c>
      <c r="D16806" s="1" t="s">
        <v>35279</v>
      </c>
      <c r="E16806" s="1" t="s">
        <v>10</v>
      </c>
      <c r="F16806" s="1" t="s">
        <v>11</v>
      </c>
      <c r="G16806" s="1" t="str">
        <f>IFERROR(__xludf.DUMMYFUNCTION("GOOGLETRANSLATE(D16806,""fr"",""en"")"),"#VALUE!")</f>
        <v>#VALUE!</v>
      </c>
    </row>
    <row r="16807" ht="15.75" customHeight="1">
      <c r="A16807" s="1" t="s">
        <v>8816</v>
      </c>
      <c r="B16807" s="1">
        <v>1.0</v>
      </c>
      <c r="C16807" s="1" t="s">
        <v>35280</v>
      </c>
      <c r="D16807" s="1" t="s">
        <v>35281</v>
      </c>
      <c r="E16807" s="1" t="s">
        <v>21</v>
      </c>
      <c r="F16807" s="1" t="s">
        <v>11</v>
      </c>
      <c r="G16807" s="1" t="str">
        <f>IFERROR(__xludf.DUMMYFUNCTION("GOOGLETRANSLATE(D16807,""fr"",""en"")"),"#VALUE!")</f>
        <v>#VALUE!</v>
      </c>
    </row>
    <row r="16808" ht="15.75" customHeight="1">
      <c r="A16808" s="1" t="s">
        <v>35282</v>
      </c>
      <c r="B16808" s="1">
        <v>2.0</v>
      </c>
      <c r="C16808" s="1" t="s">
        <v>35283</v>
      </c>
      <c r="D16808" s="1" t="s">
        <v>35284</v>
      </c>
      <c r="E16808" s="1" t="s">
        <v>273</v>
      </c>
      <c r="F16808" s="1" t="s">
        <v>11</v>
      </c>
      <c r="G16808" s="1" t="str">
        <f>IFERROR(__xludf.DUMMYFUNCTION("GOOGLETRANSLATE(D16808,""fr"",""en"")"),"#VALUE!")</f>
        <v>#VALUE!</v>
      </c>
    </row>
    <row r="16809" ht="15.75" customHeight="1">
      <c r="A16809" s="1" t="s">
        <v>7327</v>
      </c>
      <c r="B16809" s="1">
        <v>4.0</v>
      </c>
      <c r="C16809" s="1" t="s">
        <v>35285</v>
      </c>
      <c r="D16809" s="1" t="s">
        <v>35286</v>
      </c>
      <c r="E16809" s="1" t="s">
        <v>226</v>
      </c>
      <c r="F16809" s="1" t="s">
        <v>110</v>
      </c>
      <c r="G16809" s="1" t="str">
        <f>IFERROR(__xludf.DUMMYFUNCTION("GOOGLETRANSLATE(D16809,""fr"",""en"")"),"#VALUE!")</f>
        <v>#VALUE!</v>
      </c>
    </row>
    <row r="16810" ht="15.75" customHeight="1">
      <c r="A16810" s="1" t="s">
        <v>1204</v>
      </c>
      <c r="B16810" s="1">
        <v>1.0</v>
      </c>
      <c r="C16810" s="1" t="s">
        <v>35287</v>
      </c>
      <c r="D16810" s="1" t="s">
        <v>35288</v>
      </c>
      <c r="E16810" s="1" t="s">
        <v>373</v>
      </c>
      <c r="F16810" s="1" t="s">
        <v>118</v>
      </c>
      <c r="G16810" s="1" t="str">
        <f>IFERROR(__xludf.DUMMYFUNCTION("GOOGLETRANSLATE(D16810,""fr"",""en"")"),"#VALUE!")</f>
        <v>#VALUE!</v>
      </c>
    </row>
    <row r="16811" ht="15.75" customHeight="1">
      <c r="A16811" s="1" t="s">
        <v>3186</v>
      </c>
      <c r="B16811" s="1">
        <v>4.0</v>
      </c>
      <c r="C16811" s="1" t="s">
        <v>35289</v>
      </c>
      <c r="D16811" s="1" t="s">
        <v>35290</v>
      </c>
      <c r="E16811" s="1" t="s">
        <v>10</v>
      </c>
      <c r="F16811" s="1" t="s">
        <v>11</v>
      </c>
      <c r="G16811" s="1" t="str">
        <f>IFERROR(__xludf.DUMMYFUNCTION("GOOGLETRANSLATE(D16811,""fr"",""en"")"),"#VALUE!")</f>
        <v>#VALUE!</v>
      </c>
    </row>
    <row r="16812" ht="15.75" customHeight="1">
      <c r="A16812" s="1" t="s">
        <v>424</v>
      </c>
      <c r="B16812" s="1">
        <v>1.0</v>
      </c>
      <c r="C16812" s="1" t="s">
        <v>35291</v>
      </c>
      <c r="D16812" s="1" t="s">
        <v>35292</v>
      </c>
      <c r="E16812" s="1" t="s">
        <v>52</v>
      </c>
      <c r="F16812" s="1" t="s">
        <v>11</v>
      </c>
      <c r="G16812" s="1" t="str">
        <f>IFERROR(__xludf.DUMMYFUNCTION("GOOGLETRANSLATE(D16812,""fr"",""en"")"),"#VALUE!")</f>
        <v>#VALUE!</v>
      </c>
    </row>
    <row r="16813" ht="15.75" customHeight="1">
      <c r="A16813" s="1" t="s">
        <v>9034</v>
      </c>
      <c r="B16813" s="1">
        <v>1.0</v>
      </c>
      <c r="C16813" s="1" t="s">
        <v>35293</v>
      </c>
      <c r="D16813" s="1" t="s">
        <v>35294</v>
      </c>
      <c r="E16813" s="1" t="s">
        <v>21</v>
      </c>
      <c r="F16813" s="1" t="s">
        <v>11</v>
      </c>
      <c r="G16813" s="1" t="str">
        <f>IFERROR(__xludf.DUMMYFUNCTION("GOOGLETRANSLATE(D16813,""fr"",""en"")"),"#VALUE!")</f>
        <v>#VALUE!</v>
      </c>
    </row>
    <row r="16814" ht="15.75" customHeight="1">
      <c r="A16814" s="1" t="s">
        <v>270</v>
      </c>
      <c r="B16814" s="1">
        <v>1.0</v>
      </c>
      <c r="C16814" s="1" t="s">
        <v>35295</v>
      </c>
      <c r="D16814" s="1" t="s">
        <v>35296</v>
      </c>
      <c r="E16814" s="1" t="s">
        <v>423</v>
      </c>
      <c r="F16814" s="1" t="s">
        <v>30</v>
      </c>
      <c r="G16814" s="1" t="str">
        <f>IFERROR(__xludf.DUMMYFUNCTION("GOOGLETRANSLATE(D16814,""fr"",""en"")"),"We wonder if this mutual insurance company is not an empty shell: we have many calls for contributions, with commining emails if the payment does not happen quickly enough, but they refused to reimburse me all my care for a year !! !!")</f>
        <v>We wonder if this mutual insurance company is not an empty shell: we have many calls for contributions, with commining emails if the payment does not happen quickly enough, but they refused to reimburse me all my care for a year !! !!</v>
      </c>
    </row>
    <row r="16815" ht="15.75" customHeight="1">
      <c r="A16815" s="1" t="s">
        <v>7167</v>
      </c>
      <c r="B16815" s="1">
        <v>1.0</v>
      </c>
      <c r="C16815" s="1" t="s">
        <v>35297</v>
      </c>
      <c r="D16815" s="1" t="s">
        <v>35298</v>
      </c>
      <c r="E16815" s="1" t="s">
        <v>273</v>
      </c>
      <c r="F16815" s="1" t="s">
        <v>118</v>
      </c>
      <c r="G16815" s="1" t="str">
        <f>IFERROR(__xludf.DUMMYFUNCTION("GOOGLETRANSLATE(D16815,""fr"",""en"")"),"#VALUE!")</f>
        <v>#VALUE!</v>
      </c>
    </row>
    <row r="16816" ht="15.75" customHeight="1">
      <c r="A16816" s="1" t="s">
        <v>8866</v>
      </c>
      <c r="B16816" s="1">
        <v>2.0</v>
      </c>
      <c r="C16816" s="1" t="s">
        <v>35299</v>
      </c>
      <c r="D16816" s="1" t="s">
        <v>35300</v>
      </c>
      <c r="E16816" s="1" t="s">
        <v>296</v>
      </c>
      <c r="F16816" s="1" t="s">
        <v>11</v>
      </c>
      <c r="G16816" s="1" t="str">
        <f>IFERROR(__xludf.DUMMYFUNCTION("GOOGLETRANSLATE(D16816,""fr"",""en"")"),"#VALUE!")</f>
        <v>#VALUE!</v>
      </c>
    </row>
    <row r="16817" ht="15.75" customHeight="1">
      <c r="A16817" s="1" t="s">
        <v>8990</v>
      </c>
      <c r="B16817" s="1">
        <v>1.0</v>
      </c>
      <c r="C16817" s="1" t="s">
        <v>35301</v>
      </c>
      <c r="D16817" s="1" t="s">
        <v>35302</v>
      </c>
      <c r="E16817" s="1" t="s">
        <v>575</v>
      </c>
      <c r="F16817" s="1" t="s">
        <v>84</v>
      </c>
      <c r="G16817" s="1" t="str">
        <f>IFERROR(__xludf.DUMMYFUNCTION("GOOGLETRANSLATE(D16817,""fr"",""en"")"),"#VALUE!")</f>
        <v>#VALUE!</v>
      </c>
    </row>
    <row r="16818" ht="15.75" customHeight="1">
      <c r="A16818" s="1" t="s">
        <v>988</v>
      </c>
      <c r="B16818" s="1">
        <v>5.0</v>
      </c>
      <c r="C16818" s="1" t="s">
        <v>35303</v>
      </c>
      <c r="D16818" s="1" t="s">
        <v>35304</v>
      </c>
      <c r="E16818" s="1" t="s">
        <v>65</v>
      </c>
      <c r="F16818" s="1" t="s">
        <v>66</v>
      </c>
      <c r="G16818" s="1" t="str">
        <f>IFERROR(__xludf.DUMMYFUNCTION("GOOGLETRANSLATE(D16818,""fr"",""en"")"),"#VALUE!")</f>
        <v>#VALUE!</v>
      </c>
    </row>
    <row r="16819" ht="15.75" customHeight="1">
      <c r="A16819" s="1" t="s">
        <v>3403</v>
      </c>
      <c r="B16819" s="1">
        <v>2.0</v>
      </c>
      <c r="C16819" s="1" t="s">
        <v>35305</v>
      </c>
      <c r="D16819" s="1" t="s">
        <v>35306</v>
      </c>
      <c r="E16819" s="1" t="s">
        <v>273</v>
      </c>
      <c r="F16819" s="1" t="s">
        <v>11</v>
      </c>
      <c r="G16819" s="1" t="str">
        <f>IFERROR(__xludf.DUMMYFUNCTION("GOOGLETRANSLATE(D16819,""fr"",""en"")"),"#VALUE!")</f>
        <v>#VALUE!</v>
      </c>
    </row>
    <row r="16820" ht="15.75" customHeight="1">
      <c r="A16820" s="1" t="s">
        <v>245</v>
      </c>
      <c r="B16820" s="1">
        <v>3.0</v>
      </c>
      <c r="C16820" s="1" t="s">
        <v>35307</v>
      </c>
      <c r="D16820" s="1" t="s">
        <v>35308</v>
      </c>
      <c r="E16820" s="1" t="s">
        <v>10</v>
      </c>
      <c r="F16820" s="1" t="s">
        <v>11</v>
      </c>
      <c r="G16820" s="1" t="str">
        <f>IFERROR(__xludf.DUMMYFUNCTION("GOOGLETRANSLATE(D16820,""fr"",""en"")"),"#VALUE!")</f>
        <v>#VALUE!</v>
      </c>
    </row>
    <row r="16821" ht="15.75" customHeight="1">
      <c r="A16821" s="1" t="s">
        <v>214</v>
      </c>
      <c r="B16821" s="1">
        <v>2.0</v>
      </c>
      <c r="C16821" s="1" t="s">
        <v>35309</v>
      </c>
      <c r="D16821" s="1" t="s">
        <v>35310</v>
      </c>
      <c r="E16821" s="1" t="s">
        <v>355</v>
      </c>
      <c r="F16821" s="1" t="s">
        <v>110</v>
      </c>
      <c r="G16821" s="1" t="str">
        <f>IFERROR(__xludf.DUMMYFUNCTION("GOOGLETRANSLATE(D16821,""fr"",""en"")"),"#VALUE!")</f>
        <v>#VALUE!</v>
      </c>
    </row>
    <row r="16822" ht="15.75" customHeight="1">
      <c r="A16822" s="1" t="s">
        <v>8938</v>
      </c>
      <c r="B16822" s="1">
        <v>4.0</v>
      </c>
      <c r="C16822" s="1" t="s">
        <v>35311</v>
      </c>
      <c r="D16822" s="1" t="s">
        <v>35312</v>
      </c>
      <c r="E16822" s="1" t="s">
        <v>448</v>
      </c>
      <c r="F16822" s="1" t="s">
        <v>84</v>
      </c>
      <c r="G16822" s="1" t="str">
        <f>IFERROR(__xludf.DUMMYFUNCTION("GOOGLETRANSLATE(D16822,""fr"",""en"")"),"#VALUE!")</f>
        <v>#VALUE!</v>
      </c>
    </row>
    <row r="16823" ht="15.75" customHeight="1">
      <c r="A16823" s="1" t="s">
        <v>2076</v>
      </c>
      <c r="B16823" s="1">
        <v>5.0</v>
      </c>
      <c r="C16823" s="1" t="s">
        <v>35313</v>
      </c>
      <c r="D16823" s="1" t="s">
        <v>35314</v>
      </c>
      <c r="E16823" s="1" t="s">
        <v>34</v>
      </c>
      <c r="F16823" s="1" t="s">
        <v>30</v>
      </c>
      <c r="G16823" s="1" t="str">
        <f>IFERROR(__xludf.DUMMYFUNCTION("GOOGLETRANSLATE(D16823,""fr"",""en"")"),"#VALUE!")</f>
        <v>#VALUE!</v>
      </c>
    </row>
    <row r="16824" ht="15.75" customHeight="1">
      <c r="A16824" s="1" t="s">
        <v>1198</v>
      </c>
      <c r="B16824" s="1">
        <v>5.0</v>
      </c>
      <c r="C16824" s="1" t="s">
        <v>35315</v>
      </c>
      <c r="D16824" s="1" t="s">
        <v>35316</v>
      </c>
      <c r="E16824" s="1" t="s">
        <v>65</v>
      </c>
      <c r="F16824" s="1" t="s">
        <v>66</v>
      </c>
      <c r="G16824" s="1" t="str">
        <f>IFERROR(__xludf.DUMMYFUNCTION("GOOGLETRANSLATE(D16824,""fr"",""en"")"),"#VALUE!")</f>
        <v>#VALUE!</v>
      </c>
    </row>
    <row r="16825" ht="15.75" customHeight="1">
      <c r="A16825" s="1" t="s">
        <v>352</v>
      </c>
      <c r="B16825" s="1">
        <v>1.0</v>
      </c>
      <c r="C16825" s="1" t="s">
        <v>25493</v>
      </c>
      <c r="D16825" s="1" t="s">
        <v>35317</v>
      </c>
      <c r="E16825" s="1" t="s">
        <v>250</v>
      </c>
      <c r="F16825" s="1" t="s">
        <v>30</v>
      </c>
      <c r="G16825" s="1" t="str">
        <f>IFERROR(__xludf.DUMMYFUNCTION("GOOGLETRANSLATE(D16825,""fr"",""en"")"),"#VALUE!")</f>
        <v>#VALUE!</v>
      </c>
    </row>
    <row r="16826" ht="15.75" customHeight="1">
      <c r="A16826" s="1" t="s">
        <v>491</v>
      </c>
      <c r="B16826" s="1">
        <v>5.0</v>
      </c>
      <c r="C16826" s="1" t="s">
        <v>35318</v>
      </c>
      <c r="D16826" s="1" t="s">
        <v>35319</v>
      </c>
      <c r="E16826" s="1" t="s">
        <v>10</v>
      </c>
      <c r="F16826" s="1" t="s">
        <v>11</v>
      </c>
      <c r="G16826" s="1" t="str">
        <f>IFERROR(__xludf.DUMMYFUNCTION("GOOGLETRANSLATE(D16826,""fr"",""en"")"),"#VALUE!")</f>
        <v>#VALUE!</v>
      </c>
    </row>
    <row r="16827" ht="15.75" customHeight="1">
      <c r="A16827" s="1" t="s">
        <v>23985</v>
      </c>
      <c r="B16827" s="1">
        <v>1.0</v>
      </c>
      <c r="C16827" s="1" t="s">
        <v>35320</v>
      </c>
      <c r="D16827" s="1" t="s">
        <v>35321</v>
      </c>
      <c r="E16827" s="1" t="s">
        <v>575</v>
      </c>
      <c r="F16827" s="1" t="s">
        <v>84</v>
      </c>
      <c r="G16827" s="1" t="str">
        <f>IFERROR(__xludf.DUMMYFUNCTION("GOOGLETRANSLATE(D16827,""fr"",""en"")"),"#VALUE!")</f>
        <v>#VALUE!</v>
      </c>
    </row>
    <row r="16828" ht="15.75" customHeight="1">
      <c r="A16828" s="1" t="s">
        <v>1180</v>
      </c>
      <c r="B16828" s="1">
        <v>4.0</v>
      </c>
      <c r="C16828" s="1" t="s">
        <v>35322</v>
      </c>
      <c r="D16828" s="1" t="s">
        <v>35323</v>
      </c>
      <c r="E16828" s="1" t="s">
        <v>10</v>
      </c>
      <c r="F16828" s="1" t="s">
        <v>11</v>
      </c>
      <c r="G16828" s="1" t="str">
        <f>IFERROR(__xludf.DUMMYFUNCTION("GOOGLETRANSLATE(D16828,""fr"",""en"")"),"#VALUE!")</f>
        <v>#VALUE!</v>
      </c>
    </row>
    <row r="16829" ht="15.75" customHeight="1">
      <c r="A16829" s="1" t="s">
        <v>147</v>
      </c>
      <c r="B16829" s="1">
        <v>5.0</v>
      </c>
      <c r="C16829" s="1" t="s">
        <v>35324</v>
      </c>
      <c r="D16829" s="1" t="s">
        <v>35325</v>
      </c>
      <c r="E16829" s="1" t="s">
        <v>21</v>
      </c>
      <c r="F16829" s="1" t="s">
        <v>11</v>
      </c>
      <c r="G16829" s="1" t="str">
        <f>IFERROR(__xludf.DUMMYFUNCTION("GOOGLETRANSLATE(D16829,""fr"",""en"")"),"#VALUE!")</f>
        <v>#VALUE!</v>
      </c>
    </row>
    <row r="16830" ht="15.75" customHeight="1">
      <c r="A16830" s="1" t="s">
        <v>2358</v>
      </c>
      <c r="B16830" s="1">
        <v>4.0</v>
      </c>
      <c r="C16830" s="1" t="s">
        <v>35326</v>
      </c>
      <c r="D16830" s="1" t="s">
        <v>35327</v>
      </c>
      <c r="E16830" s="1" t="s">
        <v>21</v>
      </c>
      <c r="F16830" s="1" t="s">
        <v>11</v>
      </c>
      <c r="G16830" s="1" t="str">
        <f>IFERROR(__xludf.DUMMYFUNCTION("GOOGLETRANSLATE(D16830,""fr"",""en"")"),"#VALUE!")</f>
        <v>#VALUE!</v>
      </c>
    </row>
    <row r="16831" ht="15.75" customHeight="1">
      <c r="A16831" s="1" t="s">
        <v>91</v>
      </c>
      <c r="B16831" s="1">
        <v>5.0</v>
      </c>
      <c r="C16831" s="1" t="s">
        <v>35328</v>
      </c>
      <c r="D16831" s="1" t="s">
        <v>35329</v>
      </c>
      <c r="E16831" s="1" t="s">
        <v>10</v>
      </c>
      <c r="F16831" s="1" t="s">
        <v>11</v>
      </c>
      <c r="G16831" s="1" t="str">
        <f>IFERROR(__xludf.DUMMYFUNCTION("GOOGLETRANSLATE(D16831,""fr"",""en"")"),"#VALUE!")</f>
        <v>#VALUE!</v>
      </c>
    </row>
    <row r="16832" ht="15.75" customHeight="1">
      <c r="A16832" s="1" t="s">
        <v>3528</v>
      </c>
      <c r="B16832" s="1">
        <v>4.0</v>
      </c>
      <c r="C16832" s="1" t="s">
        <v>35330</v>
      </c>
      <c r="D16832" s="1" t="s">
        <v>35331</v>
      </c>
      <c r="E16832" s="1" t="s">
        <v>10</v>
      </c>
      <c r="F16832" s="1" t="s">
        <v>11</v>
      </c>
      <c r="G16832" s="1" t="str">
        <f>IFERROR(__xludf.DUMMYFUNCTION("GOOGLETRANSLATE(D16832,""fr"",""en"")"),"#VALUE!")</f>
        <v>#VALUE!</v>
      </c>
    </row>
    <row r="16833" ht="15.75" customHeight="1">
      <c r="A16833" s="1" t="s">
        <v>664</v>
      </c>
      <c r="B16833" s="1">
        <v>4.0</v>
      </c>
      <c r="C16833" s="1" t="s">
        <v>35332</v>
      </c>
      <c r="D16833" s="1" t="s">
        <v>35333</v>
      </c>
      <c r="E16833" s="1" t="s">
        <v>10</v>
      </c>
      <c r="F16833" s="1" t="s">
        <v>11</v>
      </c>
      <c r="G16833" s="1" t="str">
        <f>IFERROR(__xludf.DUMMYFUNCTION("GOOGLETRANSLATE(D16833,""fr"",""en"")"),"#VALUE!")</f>
        <v>#VALUE!</v>
      </c>
    </row>
    <row r="16834" ht="15.75" customHeight="1">
      <c r="A16834" s="1" t="s">
        <v>5759</v>
      </c>
      <c r="B16834" s="1">
        <v>1.0</v>
      </c>
      <c r="C16834" s="1" t="s">
        <v>35334</v>
      </c>
      <c r="D16834" s="1" t="s">
        <v>35335</v>
      </c>
      <c r="E16834" s="1" t="s">
        <v>43</v>
      </c>
      <c r="F16834" s="1" t="s">
        <v>30</v>
      </c>
      <c r="G16834" s="1" t="str">
        <f>IFERROR(__xludf.DUMMYFUNCTION("GOOGLETRANSLATE(D16834,""fr"",""en"")"),"#VALUE!")</f>
        <v>#VALUE!</v>
      </c>
    </row>
    <row r="16835" ht="15.75" customHeight="1">
      <c r="A16835" s="1" t="s">
        <v>7524</v>
      </c>
      <c r="B16835" s="1">
        <v>4.0</v>
      </c>
      <c r="C16835" s="1" t="s">
        <v>35336</v>
      </c>
      <c r="D16835" s="1" t="s">
        <v>35337</v>
      </c>
      <c r="E16835" s="1" t="s">
        <v>29</v>
      </c>
      <c r="F16835" s="1" t="s">
        <v>30</v>
      </c>
      <c r="G16835" s="1" t="str">
        <f>IFERROR(__xludf.DUMMYFUNCTION("GOOGLETRANSLATE(D16835,""fr"",""en"")"),"#VALUE!")</f>
        <v>#VALUE!</v>
      </c>
    </row>
    <row r="16836" ht="15.75" customHeight="1">
      <c r="A16836" s="1" t="s">
        <v>3312</v>
      </c>
      <c r="B16836" s="1">
        <v>3.0</v>
      </c>
      <c r="C16836" s="1" t="s">
        <v>35338</v>
      </c>
      <c r="D16836" s="1" t="s">
        <v>35339</v>
      </c>
      <c r="E16836" s="1" t="s">
        <v>10</v>
      </c>
      <c r="F16836" s="1" t="s">
        <v>11</v>
      </c>
      <c r="G16836" s="1" t="str">
        <f>IFERROR(__xludf.DUMMYFUNCTION("GOOGLETRANSLATE(D16836,""fr"",""en"")"),"#VALUE!")</f>
        <v>#VALUE!</v>
      </c>
    </row>
    <row r="16837" ht="15.75" customHeight="1">
      <c r="A16837" s="1" t="s">
        <v>3533</v>
      </c>
      <c r="B16837" s="1">
        <v>2.0</v>
      </c>
      <c r="C16837" s="1" t="s">
        <v>35340</v>
      </c>
      <c r="D16837" s="1" t="s">
        <v>35341</v>
      </c>
      <c r="E16837" s="1" t="s">
        <v>117</v>
      </c>
      <c r="F16837" s="1" t="s">
        <v>118</v>
      </c>
      <c r="G16837" s="1" t="str">
        <f>IFERROR(__xludf.DUMMYFUNCTION("GOOGLETRANSLATE(D16837,""fr"",""en"")"),"How can insurance that receive a recommended for termination, can question the termination? Angling to see that with a recommended it is not taken into account, and suddenly I take a year of subscription. To ban")</f>
        <v>How can insurance that receive a recommended for termination, can question the termination? Angling to see that with a recommended it is not taken into account, and suddenly I take a year of subscription. To ban</v>
      </c>
    </row>
    <row r="16838" ht="15.75" customHeight="1">
      <c r="A16838" s="1" t="s">
        <v>2911</v>
      </c>
      <c r="B16838" s="1">
        <v>3.0</v>
      </c>
      <c r="C16838" s="1" t="s">
        <v>35342</v>
      </c>
      <c r="D16838" s="1" t="s">
        <v>35343</v>
      </c>
      <c r="E16838" s="1" t="s">
        <v>10</v>
      </c>
      <c r="F16838" s="1" t="s">
        <v>11</v>
      </c>
      <c r="G16838" s="1" t="str">
        <f>IFERROR(__xludf.DUMMYFUNCTION("GOOGLETRANSLATE(D16838,""fr"",""en"")"),"#VALUE!")</f>
        <v>#VALUE!</v>
      </c>
    </row>
    <row r="16839" ht="15.75" customHeight="1">
      <c r="A16839" s="1" t="s">
        <v>11257</v>
      </c>
      <c r="B16839" s="1">
        <v>1.0</v>
      </c>
      <c r="C16839" s="1" t="s">
        <v>35344</v>
      </c>
      <c r="D16839" s="1" t="s">
        <v>35345</v>
      </c>
      <c r="E16839" s="1" t="s">
        <v>169</v>
      </c>
      <c r="F16839" s="1" t="s">
        <v>11</v>
      </c>
      <c r="G16839" s="1" t="str">
        <f>IFERROR(__xludf.DUMMYFUNCTION("GOOGLETRANSLATE(D16839,""fr"",""en"")"),"#VALUE!")</f>
        <v>#VALUE!</v>
      </c>
    </row>
    <row r="16840" ht="15.75" customHeight="1">
      <c r="A16840" s="1" t="s">
        <v>1189</v>
      </c>
      <c r="B16840" s="1">
        <v>5.0</v>
      </c>
      <c r="C16840" s="1" t="s">
        <v>35346</v>
      </c>
      <c r="D16840" s="1" t="s">
        <v>35347</v>
      </c>
      <c r="E16840" s="1" t="s">
        <v>21</v>
      </c>
      <c r="F16840" s="1" t="s">
        <v>11</v>
      </c>
      <c r="G16840" s="1" t="str">
        <f>IFERROR(__xludf.DUMMYFUNCTION("GOOGLETRANSLATE(D16840,""fr"",""en"")"),"#VALUE!")</f>
        <v>#VALUE!</v>
      </c>
    </row>
    <row r="16841" ht="15.75" customHeight="1">
      <c r="A16841" s="1" t="s">
        <v>231</v>
      </c>
      <c r="B16841" s="1">
        <v>5.0</v>
      </c>
      <c r="C16841" s="1" t="s">
        <v>35348</v>
      </c>
      <c r="D16841" s="1" t="s">
        <v>35349</v>
      </c>
      <c r="E16841" s="1" t="s">
        <v>21</v>
      </c>
      <c r="F16841" s="1" t="s">
        <v>11</v>
      </c>
      <c r="G16841" s="1" t="str">
        <f>IFERROR(__xludf.DUMMYFUNCTION("GOOGLETRANSLATE(D16841,""fr"",""en"")"),"#VALUE!")</f>
        <v>#VALUE!</v>
      </c>
    </row>
    <row r="16842" ht="15.75" customHeight="1">
      <c r="A16842" s="1" t="s">
        <v>2610</v>
      </c>
      <c r="B16842" s="1">
        <v>4.0</v>
      </c>
      <c r="C16842" s="1" t="s">
        <v>35350</v>
      </c>
      <c r="D16842" s="1" t="s">
        <v>35351</v>
      </c>
      <c r="E16842" s="1" t="s">
        <v>21</v>
      </c>
      <c r="F16842" s="1" t="s">
        <v>11</v>
      </c>
      <c r="G16842" s="1" t="str">
        <f>IFERROR(__xludf.DUMMYFUNCTION("GOOGLETRANSLATE(D16842,""fr"",""en"")"),"#VALUE!")</f>
        <v>#VALUE!</v>
      </c>
    </row>
    <row r="16843" ht="15.75" customHeight="1">
      <c r="A16843" s="1" t="s">
        <v>264</v>
      </c>
      <c r="B16843" s="1">
        <v>4.0</v>
      </c>
      <c r="C16843" s="1" t="s">
        <v>35352</v>
      </c>
      <c r="D16843" s="1" t="s">
        <v>35353</v>
      </c>
      <c r="E16843" s="1" t="s">
        <v>10</v>
      </c>
      <c r="F16843" s="1" t="s">
        <v>11</v>
      </c>
      <c r="G16843" s="1" t="str">
        <f>IFERROR(__xludf.DUMMYFUNCTION("GOOGLETRANSLATE(D16843,""fr"",""en"")"),"#VALUE!")</f>
        <v>#VALUE!</v>
      </c>
    </row>
    <row r="16844" ht="15.75" customHeight="1">
      <c r="A16844" s="1" t="s">
        <v>13353</v>
      </c>
      <c r="B16844" s="1">
        <v>2.0</v>
      </c>
      <c r="C16844" s="1" t="s">
        <v>35354</v>
      </c>
      <c r="D16844" s="1" t="s">
        <v>35355</v>
      </c>
      <c r="E16844" s="1" t="s">
        <v>273</v>
      </c>
      <c r="F16844" s="1" t="s">
        <v>11</v>
      </c>
      <c r="G16844" s="1" t="str">
        <f>IFERROR(__xludf.DUMMYFUNCTION("GOOGLETRANSLATE(D16844,""fr"",""en"")"),"#VALUE!")</f>
        <v>#VALUE!</v>
      </c>
    </row>
    <row r="16845" ht="15.75" customHeight="1">
      <c r="A16845" s="1" t="s">
        <v>5442</v>
      </c>
      <c r="B16845" s="1">
        <v>4.0</v>
      </c>
      <c r="C16845" s="1" t="s">
        <v>35356</v>
      </c>
      <c r="D16845" s="1" t="s">
        <v>35357</v>
      </c>
      <c r="E16845" s="1" t="s">
        <v>614</v>
      </c>
      <c r="F16845" s="1" t="s">
        <v>30</v>
      </c>
      <c r="G16845" s="1" t="str">
        <f>IFERROR(__xludf.DUMMYFUNCTION("GOOGLETRANSLATE(D16845,""fr"",""en"")"),"#VALUE!")</f>
        <v>#VALUE!</v>
      </c>
    </row>
    <row r="16846" ht="15.75" customHeight="1">
      <c r="A16846" s="1" t="s">
        <v>2106</v>
      </c>
      <c r="B16846" s="1">
        <v>1.0</v>
      </c>
      <c r="C16846" s="1" t="s">
        <v>35358</v>
      </c>
      <c r="D16846" s="1" t="s">
        <v>35359</v>
      </c>
      <c r="E16846" s="1" t="s">
        <v>65</v>
      </c>
      <c r="F16846" s="1" t="s">
        <v>66</v>
      </c>
      <c r="G16846" s="1" t="str">
        <f>IFERROR(__xludf.DUMMYFUNCTION("GOOGLETRANSLATE(D16846,""fr"",""en"")"),"#VALUE!")</f>
        <v>#VALUE!</v>
      </c>
    </row>
    <row r="16847" ht="15.75" customHeight="1">
      <c r="A16847" s="1" t="s">
        <v>326</v>
      </c>
      <c r="B16847" s="1">
        <v>1.0</v>
      </c>
      <c r="C16847" s="1" t="s">
        <v>35360</v>
      </c>
      <c r="D16847" s="1" t="s">
        <v>35361</v>
      </c>
      <c r="E16847" s="1" t="s">
        <v>273</v>
      </c>
      <c r="F16847" s="1" t="s">
        <v>11</v>
      </c>
      <c r="G16847" s="1" t="str">
        <f>IFERROR(__xludf.DUMMYFUNCTION("GOOGLETRANSLATE(D16847,""fr"",""en"")"),"#VALUE!")</f>
        <v>#VALUE!</v>
      </c>
    </row>
    <row r="16848" ht="15.75" customHeight="1">
      <c r="A16848" s="1" t="s">
        <v>1699</v>
      </c>
      <c r="B16848" s="1">
        <v>4.0</v>
      </c>
      <c r="C16848" s="1" t="s">
        <v>35362</v>
      </c>
      <c r="D16848" s="1" t="s">
        <v>35363</v>
      </c>
      <c r="E16848" s="1" t="s">
        <v>21</v>
      </c>
      <c r="F16848" s="1" t="s">
        <v>11</v>
      </c>
      <c r="G16848" s="1" t="str">
        <f>IFERROR(__xludf.DUMMYFUNCTION("GOOGLETRANSLATE(D16848,""fr"",""en"")"),"#VALUE!")</f>
        <v>#VALUE!</v>
      </c>
    </row>
    <row r="16849" ht="15.75" customHeight="1">
      <c r="A16849" s="1" t="s">
        <v>1473</v>
      </c>
      <c r="B16849" s="1">
        <v>1.0</v>
      </c>
      <c r="C16849" s="1" t="s">
        <v>35364</v>
      </c>
      <c r="D16849" s="1" t="s">
        <v>35365</v>
      </c>
      <c r="E16849" s="1" t="s">
        <v>169</v>
      </c>
      <c r="F16849" s="1" t="s">
        <v>110</v>
      </c>
      <c r="G16849" s="1" t="str">
        <f>IFERROR(__xludf.DUMMYFUNCTION("GOOGLETRANSLATE(D16849,""fr"",""en"")"),"#VALUE!")</f>
        <v>#VALUE!</v>
      </c>
    </row>
    <row r="16850" ht="15.75" customHeight="1">
      <c r="A16850" s="1" t="s">
        <v>1476</v>
      </c>
      <c r="B16850" s="1">
        <v>5.0</v>
      </c>
      <c r="C16850" s="1" t="s">
        <v>35366</v>
      </c>
      <c r="D16850" s="1" t="s">
        <v>35367</v>
      </c>
      <c r="E16850" s="1" t="s">
        <v>10</v>
      </c>
      <c r="F16850" s="1" t="s">
        <v>11</v>
      </c>
      <c r="G16850" s="1" t="str">
        <f>IFERROR(__xludf.DUMMYFUNCTION("GOOGLETRANSLATE(D16850,""fr"",""en"")"),"#VALUE!")</f>
        <v>#VALUE!</v>
      </c>
    </row>
    <row r="16851" ht="15.75" customHeight="1">
      <c r="A16851" s="1" t="s">
        <v>19369</v>
      </c>
      <c r="B16851" s="1">
        <v>1.0</v>
      </c>
      <c r="C16851" s="1" t="s">
        <v>35368</v>
      </c>
      <c r="D16851" s="1" t="s">
        <v>35369</v>
      </c>
      <c r="E16851" s="1" t="s">
        <v>52</v>
      </c>
      <c r="F16851" s="1" t="s">
        <v>48</v>
      </c>
      <c r="G16851" s="1" t="str">
        <f>IFERROR(__xludf.DUMMYFUNCTION("GOOGLETRANSLATE(D16851,""fr"",""en"")"),"#VALUE!")</f>
        <v>#VALUE!</v>
      </c>
    </row>
    <row r="16852" ht="15.75" customHeight="1">
      <c r="A16852" s="1" t="s">
        <v>129</v>
      </c>
      <c r="B16852" s="1">
        <v>5.0</v>
      </c>
      <c r="C16852" s="1" t="s">
        <v>10867</v>
      </c>
      <c r="D16852" s="1" t="s">
        <v>35370</v>
      </c>
      <c r="E16852" s="1" t="s">
        <v>21</v>
      </c>
      <c r="F16852" s="1" t="s">
        <v>11</v>
      </c>
      <c r="G16852" s="1" t="str">
        <f>IFERROR(__xludf.DUMMYFUNCTION("GOOGLETRANSLATE(D16852,""fr"",""en"")"),"#VALUE!")</f>
        <v>#VALUE!</v>
      </c>
    </row>
    <row r="16853" ht="15.75" customHeight="1">
      <c r="A16853" s="1" t="s">
        <v>1129</v>
      </c>
      <c r="B16853" s="1">
        <v>1.0</v>
      </c>
      <c r="C16853" s="1" t="s">
        <v>35371</v>
      </c>
      <c r="D16853" s="1" t="s">
        <v>35372</v>
      </c>
      <c r="E16853" s="1" t="s">
        <v>575</v>
      </c>
      <c r="F16853" s="1" t="s">
        <v>84</v>
      </c>
      <c r="G16853" s="1" t="str">
        <f>IFERROR(__xludf.DUMMYFUNCTION("GOOGLETRANSLATE(D16853,""fr"",""en"")"),"#VALUE!")</f>
        <v>#VALUE!</v>
      </c>
    </row>
    <row r="16854" ht="15.75" customHeight="1">
      <c r="A16854" s="1" t="s">
        <v>245</v>
      </c>
      <c r="B16854" s="1">
        <v>5.0</v>
      </c>
      <c r="C16854" s="1" t="s">
        <v>35373</v>
      </c>
      <c r="D16854" s="1" t="s">
        <v>35374</v>
      </c>
      <c r="E16854" s="1" t="s">
        <v>21</v>
      </c>
      <c r="F16854" s="1" t="s">
        <v>11</v>
      </c>
      <c r="G16854" s="1" t="str">
        <f>IFERROR(__xludf.DUMMYFUNCTION("GOOGLETRANSLATE(D16854,""fr"",""en"")"),"#VALUE!")</f>
        <v>#VALUE!</v>
      </c>
    </row>
    <row r="16855" ht="15.75" customHeight="1">
      <c r="A16855" s="1" t="s">
        <v>921</v>
      </c>
      <c r="B16855" s="1">
        <v>1.0</v>
      </c>
      <c r="C16855" s="1" t="s">
        <v>35375</v>
      </c>
      <c r="D16855" s="1" t="s">
        <v>35376</v>
      </c>
      <c r="E16855" s="1" t="s">
        <v>21</v>
      </c>
      <c r="F16855" s="1" t="s">
        <v>11</v>
      </c>
      <c r="G16855" s="1" t="str">
        <f>IFERROR(__xludf.DUMMYFUNCTION("GOOGLETRANSLATE(D16855,""fr"",""en"")"),"#VALUE!")</f>
        <v>#VALUE!</v>
      </c>
    </row>
    <row r="16856" ht="15.75" customHeight="1">
      <c r="A16856" s="1" t="s">
        <v>3186</v>
      </c>
      <c r="B16856" s="1">
        <v>5.0</v>
      </c>
      <c r="C16856" s="1" t="s">
        <v>35377</v>
      </c>
      <c r="D16856" s="1" t="s">
        <v>35378</v>
      </c>
      <c r="E16856" s="1" t="s">
        <v>10</v>
      </c>
      <c r="F16856" s="1" t="s">
        <v>11</v>
      </c>
      <c r="G16856" s="1" t="str">
        <f>IFERROR(__xludf.DUMMYFUNCTION("GOOGLETRANSLATE(D16856,""fr"",""en"")"),"#VALUE!")</f>
        <v>#VALUE!</v>
      </c>
    </row>
    <row r="16857" ht="15.75" customHeight="1">
      <c r="A16857" s="1" t="s">
        <v>464</v>
      </c>
      <c r="B16857" s="1">
        <v>3.0</v>
      </c>
      <c r="C16857" s="1" t="s">
        <v>35379</v>
      </c>
      <c r="D16857" s="1" t="s">
        <v>35380</v>
      </c>
      <c r="E16857" s="1" t="s">
        <v>21</v>
      </c>
      <c r="F16857" s="1" t="s">
        <v>11</v>
      </c>
      <c r="G16857" s="1" t="str">
        <f>IFERROR(__xludf.DUMMYFUNCTION("GOOGLETRANSLATE(D16857,""fr"",""en"")"),"#VALUE!")</f>
        <v>#VALUE!</v>
      </c>
    </row>
    <row r="16858" ht="15.75" customHeight="1">
      <c r="A16858" s="1" t="s">
        <v>1741</v>
      </c>
      <c r="B16858" s="1">
        <v>5.0</v>
      </c>
      <c r="C16858" s="1" t="s">
        <v>35381</v>
      </c>
      <c r="D16858" s="1" t="s">
        <v>35382</v>
      </c>
      <c r="E16858" s="1" t="s">
        <v>21</v>
      </c>
      <c r="F16858" s="1" t="s">
        <v>11</v>
      </c>
      <c r="G16858" s="1" t="str">
        <f>IFERROR(__xludf.DUMMYFUNCTION("GOOGLETRANSLATE(D16858,""fr"",""en"")"),"#VALUE!")</f>
        <v>#VALUE!</v>
      </c>
    </row>
    <row r="16859" ht="15.75" customHeight="1">
      <c r="A16859" s="1" t="s">
        <v>1617</v>
      </c>
      <c r="B16859" s="1">
        <v>1.0</v>
      </c>
      <c r="C16859" s="1" t="s">
        <v>35383</v>
      </c>
      <c r="D16859" s="1" t="s">
        <v>35384</v>
      </c>
      <c r="E16859" s="1" t="s">
        <v>226</v>
      </c>
      <c r="F16859" s="1" t="s">
        <v>11</v>
      </c>
      <c r="G16859" s="1" t="str">
        <f>IFERROR(__xludf.DUMMYFUNCTION("GOOGLETRANSLATE(D16859,""fr"",""en"")"),"#VALUE!")</f>
        <v>#VALUE!</v>
      </c>
    </row>
    <row r="16860" ht="15.75" customHeight="1">
      <c r="A16860" s="1" t="s">
        <v>695</v>
      </c>
      <c r="B16860" s="1">
        <v>1.0</v>
      </c>
      <c r="C16860" s="1" t="s">
        <v>35385</v>
      </c>
      <c r="D16860" s="1" t="s">
        <v>35386</v>
      </c>
      <c r="E16860" s="1" t="s">
        <v>10</v>
      </c>
      <c r="F16860" s="1" t="s">
        <v>11</v>
      </c>
      <c r="G16860" s="1" t="str">
        <f>IFERROR(__xludf.DUMMYFUNCTION("GOOGLETRANSLATE(D16860,""fr"",""en"")"),"#VALUE!")</f>
        <v>#VALUE!</v>
      </c>
    </row>
    <row r="16861" ht="15.75" customHeight="1">
      <c r="A16861" s="1" t="s">
        <v>3630</v>
      </c>
      <c r="B16861" s="1">
        <v>4.0</v>
      </c>
      <c r="C16861" s="1" t="s">
        <v>35387</v>
      </c>
      <c r="D16861" s="1" t="s">
        <v>35388</v>
      </c>
      <c r="E16861" s="1" t="s">
        <v>109</v>
      </c>
      <c r="F16861" s="1" t="s">
        <v>11</v>
      </c>
      <c r="G16861" s="1" t="str">
        <f>IFERROR(__xludf.DUMMYFUNCTION("GOOGLETRANSLATE(D16861,""fr"",""en"")"),"#VALUE!")</f>
        <v>#VALUE!</v>
      </c>
    </row>
    <row r="16862" ht="15.75" customHeight="1">
      <c r="A16862" s="1" t="s">
        <v>1245</v>
      </c>
      <c r="B16862" s="1">
        <v>4.0</v>
      </c>
      <c r="C16862" s="1" t="s">
        <v>35389</v>
      </c>
      <c r="D16862" s="1" t="s">
        <v>35390</v>
      </c>
      <c r="E16862" s="1" t="s">
        <v>65</v>
      </c>
      <c r="F16862" s="1" t="s">
        <v>66</v>
      </c>
      <c r="G16862" s="1" t="str">
        <f>IFERROR(__xludf.DUMMYFUNCTION("GOOGLETRANSLATE(D16862,""fr"",""en"")"),"#VALUE!")</f>
        <v>#VALUE!</v>
      </c>
    </row>
    <row r="16863" ht="15.75" customHeight="1">
      <c r="A16863" s="1" t="s">
        <v>7750</v>
      </c>
      <c r="B16863" s="1">
        <v>1.0</v>
      </c>
      <c r="C16863" s="1" t="s">
        <v>35391</v>
      </c>
      <c r="D16863" s="1" t="s">
        <v>35392</v>
      </c>
      <c r="E16863" s="1" t="s">
        <v>750</v>
      </c>
      <c r="F16863" s="1" t="s">
        <v>110</v>
      </c>
      <c r="G16863" s="1" t="str">
        <f>IFERROR(__xludf.DUMMYFUNCTION("GOOGLETRANSLATE(D16863,""fr"",""en"")"),"#VALUE!")</f>
        <v>#VALUE!</v>
      </c>
    </row>
    <row r="16864" ht="15.75" customHeight="1">
      <c r="A16864" s="1" t="s">
        <v>3818</v>
      </c>
      <c r="B16864" s="1">
        <v>5.0</v>
      </c>
      <c r="C16864" s="1" t="s">
        <v>35393</v>
      </c>
      <c r="D16864" s="1" t="s">
        <v>35394</v>
      </c>
      <c r="E16864" s="1" t="s">
        <v>10</v>
      </c>
      <c r="F16864" s="1" t="s">
        <v>11</v>
      </c>
      <c r="G16864" s="1" t="str">
        <f>IFERROR(__xludf.DUMMYFUNCTION("GOOGLETRANSLATE(D16864,""fr"",""en"")"),"#VALUE!")</f>
        <v>#VALUE!</v>
      </c>
    </row>
    <row r="16865" ht="15.75" customHeight="1">
      <c r="A16865" s="1" t="s">
        <v>23841</v>
      </c>
      <c r="B16865" s="1">
        <v>3.0</v>
      </c>
      <c r="C16865" s="1" t="s">
        <v>35395</v>
      </c>
      <c r="D16865" s="1" t="s">
        <v>35396</v>
      </c>
      <c r="E16865" s="1" t="s">
        <v>29</v>
      </c>
      <c r="F16865" s="1" t="s">
        <v>30</v>
      </c>
      <c r="G16865" s="1" t="str">
        <f>IFERROR(__xludf.DUMMYFUNCTION("GOOGLETRANSLATE(D16865,""fr"",""en"")"),"#VALUE!")</f>
        <v>#VALUE!</v>
      </c>
    </row>
    <row r="16866" ht="15.75" customHeight="1">
      <c r="A16866" s="1" t="s">
        <v>2911</v>
      </c>
      <c r="B16866" s="1">
        <v>5.0</v>
      </c>
      <c r="C16866" s="1" t="s">
        <v>35397</v>
      </c>
      <c r="D16866" s="1" t="s">
        <v>35398</v>
      </c>
      <c r="E16866" s="1" t="s">
        <v>448</v>
      </c>
      <c r="F16866" s="1" t="s">
        <v>84</v>
      </c>
      <c r="G16866" s="1" t="str">
        <f>IFERROR(__xludf.DUMMYFUNCTION("GOOGLETRANSLATE(D16866,""fr"",""en"")"),"#VALUE!")</f>
        <v>#VALUE!</v>
      </c>
    </row>
    <row r="16867" ht="15.75" customHeight="1">
      <c r="A16867" s="1" t="s">
        <v>3622</v>
      </c>
      <c r="B16867" s="1">
        <v>1.0</v>
      </c>
      <c r="C16867" s="1" t="s">
        <v>35399</v>
      </c>
      <c r="D16867" s="1" t="s">
        <v>35400</v>
      </c>
      <c r="E16867" s="1" t="s">
        <v>38</v>
      </c>
      <c r="F16867" s="1" t="s">
        <v>39</v>
      </c>
      <c r="G16867" s="1" t="str">
        <f>IFERROR(__xludf.DUMMYFUNCTION("GOOGLETRANSLATE(D16867,""fr"",""en"")"),"#VALUE!")</f>
        <v>#VALUE!</v>
      </c>
    </row>
    <row r="16868" ht="15.75" customHeight="1">
      <c r="A16868" s="1" t="s">
        <v>24260</v>
      </c>
      <c r="B16868" s="1">
        <v>1.0</v>
      </c>
      <c r="C16868" s="1" t="s">
        <v>35401</v>
      </c>
      <c r="D16868" s="1" t="s">
        <v>35402</v>
      </c>
      <c r="E16868" s="1" t="s">
        <v>292</v>
      </c>
      <c r="F16868" s="1" t="s">
        <v>11</v>
      </c>
      <c r="G16868" s="1" t="str">
        <f>IFERROR(__xludf.DUMMYFUNCTION("GOOGLETRANSLATE(D16868,""fr"",""en"")"),"#VALUE!")</f>
        <v>#VALUE!</v>
      </c>
    </row>
    <row r="16869" ht="15.75" customHeight="1">
      <c r="A16869" s="1" t="s">
        <v>994</v>
      </c>
      <c r="B16869" s="1">
        <v>1.0</v>
      </c>
      <c r="C16869" s="1" t="s">
        <v>35403</v>
      </c>
      <c r="D16869" s="1" t="s">
        <v>35404</v>
      </c>
      <c r="E16869" s="1" t="s">
        <v>103</v>
      </c>
      <c r="F16869" s="1" t="s">
        <v>48</v>
      </c>
      <c r="G16869" s="1" t="str">
        <f>IFERROR(__xludf.DUMMYFUNCTION("GOOGLETRANSLATE(D16869,""fr"",""en"")"),"#VALUE!")</f>
        <v>#VALUE!</v>
      </c>
    </row>
    <row r="16870" ht="15.75" customHeight="1">
      <c r="A16870" s="1" t="s">
        <v>8304</v>
      </c>
      <c r="B16870" s="1">
        <v>1.0</v>
      </c>
      <c r="C16870" s="1" t="s">
        <v>35405</v>
      </c>
      <c r="D16870" s="1" t="s">
        <v>35406</v>
      </c>
      <c r="E16870" s="1" t="s">
        <v>2727</v>
      </c>
      <c r="F16870" s="1" t="s">
        <v>66</v>
      </c>
      <c r="G16870" s="1" t="str">
        <f>IFERROR(__xludf.DUMMYFUNCTION("GOOGLETRANSLATE(D16870,""fr"",""en"")"),"#VALUE!")</f>
        <v>#VALUE!</v>
      </c>
    </row>
    <row r="16871" ht="15.75" customHeight="1">
      <c r="A16871" s="1" t="s">
        <v>2335</v>
      </c>
      <c r="B16871" s="1">
        <v>1.0</v>
      </c>
      <c r="C16871" s="1" t="s">
        <v>35407</v>
      </c>
      <c r="D16871" s="1" t="s">
        <v>35408</v>
      </c>
      <c r="E16871" s="1" t="s">
        <v>614</v>
      </c>
      <c r="F16871" s="1" t="s">
        <v>30</v>
      </c>
      <c r="G16871" s="1" t="str">
        <f>IFERROR(__xludf.DUMMYFUNCTION("GOOGLETRANSLATE(D16871,""fr"",""en"")"),"#VALUE!")</f>
        <v>#VALUE!</v>
      </c>
    </row>
    <row r="16872" ht="15.75" customHeight="1">
      <c r="A16872" s="1" t="s">
        <v>1764</v>
      </c>
      <c r="B16872" s="1">
        <v>4.0</v>
      </c>
      <c r="C16872" s="1" t="s">
        <v>35409</v>
      </c>
      <c r="D16872" s="1" t="s">
        <v>35410</v>
      </c>
      <c r="E16872" s="1" t="s">
        <v>10</v>
      </c>
      <c r="F16872" s="1" t="s">
        <v>11</v>
      </c>
      <c r="G16872" s="1" t="str">
        <f>IFERROR(__xludf.DUMMYFUNCTION("GOOGLETRANSLATE(D16872,""fr"",""en"")"),"#VALUE!")</f>
        <v>#VALUE!</v>
      </c>
    </row>
    <row r="16873" ht="15.75" customHeight="1">
      <c r="A16873" s="1" t="s">
        <v>1476</v>
      </c>
      <c r="B16873" s="1">
        <v>4.0</v>
      </c>
      <c r="C16873" s="1" t="s">
        <v>35411</v>
      </c>
      <c r="D16873" s="1" t="s">
        <v>35412</v>
      </c>
      <c r="E16873" s="1" t="s">
        <v>10</v>
      </c>
      <c r="F16873" s="1" t="s">
        <v>11</v>
      </c>
      <c r="G16873" s="1" t="str">
        <f>IFERROR(__xludf.DUMMYFUNCTION("GOOGLETRANSLATE(D16873,""fr"",""en"")"),"#VALUE!")</f>
        <v>#VALUE!</v>
      </c>
    </row>
    <row r="16874" ht="15.75" customHeight="1">
      <c r="A16874" s="1" t="s">
        <v>3243</v>
      </c>
      <c r="B16874" s="1">
        <v>2.0</v>
      </c>
      <c r="C16874" s="1" t="s">
        <v>35413</v>
      </c>
      <c r="D16874" s="1" t="s">
        <v>35414</v>
      </c>
      <c r="E16874" s="1" t="s">
        <v>10</v>
      </c>
      <c r="F16874" s="1" t="s">
        <v>11</v>
      </c>
      <c r="G16874" s="1" t="str">
        <f>IFERROR(__xludf.DUMMYFUNCTION("GOOGLETRANSLATE(D16874,""fr"",""en"")"),"#VALUE!")</f>
        <v>#VALUE!</v>
      </c>
    </row>
    <row r="16875" ht="15.75" customHeight="1">
      <c r="A16875" s="1" t="s">
        <v>1429</v>
      </c>
      <c r="B16875" s="1">
        <v>3.0</v>
      </c>
      <c r="C16875" s="1" t="s">
        <v>35415</v>
      </c>
      <c r="D16875" s="1" t="s">
        <v>35416</v>
      </c>
      <c r="E16875" s="1" t="s">
        <v>169</v>
      </c>
      <c r="F16875" s="1" t="s">
        <v>11</v>
      </c>
      <c r="G16875" s="1" t="str">
        <f>IFERROR(__xludf.DUMMYFUNCTION("GOOGLETRANSLATE(D16875,""fr"",""en"")"),"#VALUE!")</f>
        <v>#VALUE!</v>
      </c>
    </row>
    <row r="16876" ht="15.75" customHeight="1">
      <c r="A16876" s="1" t="s">
        <v>597</v>
      </c>
      <c r="B16876" s="1">
        <v>5.0</v>
      </c>
      <c r="C16876" s="1" t="s">
        <v>35417</v>
      </c>
      <c r="D16876" s="1" t="s">
        <v>35418</v>
      </c>
      <c r="E16876" s="1" t="s">
        <v>10</v>
      </c>
      <c r="F16876" s="1" t="s">
        <v>11</v>
      </c>
      <c r="G16876" s="1" t="str">
        <f>IFERROR(__xludf.DUMMYFUNCTION("GOOGLETRANSLATE(D16876,""fr"",""en"")"),"#VALUE!")</f>
        <v>#VALUE!</v>
      </c>
    </row>
    <row r="16877" ht="15.75" customHeight="1">
      <c r="A16877" s="1" t="s">
        <v>1248</v>
      </c>
      <c r="B16877" s="1">
        <v>5.0</v>
      </c>
      <c r="C16877" s="1" t="s">
        <v>35419</v>
      </c>
      <c r="D16877" s="1" t="s">
        <v>35420</v>
      </c>
      <c r="E16877" s="1" t="s">
        <v>65</v>
      </c>
      <c r="F16877" s="1" t="s">
        <v>66</v>
      </c>
      <c r="G16877" s="1" t="str">
        <f>IFERROR(__xludf.DUMMYFUNCTION("GOOGLETRANSLATE(D16877,""fr"",""en"")"),"#VALUE!")</f>
        <v>#VALUE!</v>
      </c>
    </row>
    <row r="16878" ht="15.75" customHeight="1">
      <c r="A16878" s="1" t="s">
        <v>3528</v>
      </c>
      <c r="B16878" s="1">
        <v>4.0</v>
      </c>
      <c r="C16878" s="1" t="s">
        <v>35421</v>
      </c>
      <c r="D16878" s="1" t="s">
        <v>35422</v>
      </c>
      <c r="E16878" s="1" t="s">
        <v>10</v>
      </c>
      <c r="F16878" s="1" t="s">
        <v>11</v>
      </c>
      <c r="G16878" s="1" t="str">
        <f>IFERROR(__xludf.DUMMYFUNCTION("GOOGLETRANSLATE(D16878,""fr"",""en"")"),"#VALUE!")</f>
        <v>#VALUE!</v>
      </c>
    </row>
    <row r="16879" ht="15.75" customHeight="1">
      <c r="A16879" s="1" t="s">
        <v>6203</v>
      </c>
      <c r="B16879" s="1">
        <v>1.0</v>
      </c>
      <c r="C16879" s="1" t="s">
        <v>35423</v>
      </c>
      <c r="D16879" s="1" t="s">
        <v>35424</v>
      </c>
      <c r="E16879" s="1" t="s">
        <v>373</v>
      </c>
      <c r="F16879" s="1" t="s">
        <v>118</v>
      </c>
      <c r="G16879" s="1" t="str">
        <f>IFERROR(__xludf.DUMMYFUNCTION("GOOGLETRANSLATE(D16879,""fr"",""en"")"),"#VALUE!")</f>
        <v>#VALUE!</v>
      </c>
    </row>
    <row r="16880" ht="15.75" customHeight="1">
      <c r="A16880" s="1" t="s">
        <v>5149</v>
      </c>
      <c r="B16880" s="1">
        <v>5.0</v>
      </c>
      <c r="C16880" s="1" t="s">
        <v>35425</v>
      </c>
      <c r="D16880" s="1" t="s">
        <v>35426</v>
      </c>
      <c r="E16880" s="1" t="s">
        <v>10</v>
      </c>
      <c r="F16880" s="1" t="s">
        <v>11</v>
      </c>
      <c r="G16880" s="1" t="str">
        <f>IFERROR(__xludf.DUMMYFUNCTION("GOOGLETRANSLATE(D16880,""fr"",""en"")"),"#VALUE!")</f>
        <v>#VALUE!</v>
      </c>
    </row>
    <row r="16881" ht="15.75" customHeight="1">
      <c r="A16881" s="1" t="s">
        <v>35427</v>
      </c>
      <c r="B16881" s="1">
        <v>2.0</v>
      </c>
      <c r="C16881" s="1" t="s">
        <v>35428</v>
      </c>
      <c r="D16881" s="1" t="s">
        <v>35429</v>
      </c>
      <c r="E16881" s="1" t="s">
        <v>273</v>
      </c>
      <c r="F16881" s="1" t="s">
        <v>11</v>
      </c>
      <c r="G16881" s="1" t="str">
        <f>IFERROR(__xludf.DUMMYFUNCTION("GOOGLETRANSLATE(D16881,""fr"",""en"")"),"#VALUE!")</f>
        <v>#VALUE!</v>
      </c>
    </row>
    <row r="16882" ht="15.75" customHeight="1">
      <c r="A16882" s="1" t="s">
        <v>1830</v>
      </c>
      <c r="B16882" s="1">
        <v>4.0</v>
      </c>
      <c r="C16882" s="1" t="s">
        <v>35430</v>
      </c>
      <c r="D16882" s="1" t="s">
        <v>35431</v>
      </c>
      <c r="E16882" s="1" t="s">
        <v>21</v>
      </c>
      <c r="F16882" s="1" t="s">
        <v>11</v>
      </c>
      <c r="G16882" s="1" t="str">
        <f>IFERROR(__xludf.DUMMYFUNCTION("GOOGLETRANSLATE(D16882,""fr"",""en"")"),"#VALUE!")</f>
        <v>#VALUE!</v>
      </c>
    </row>
    <row r="16883" ht="15.75" customHeight="1">
      <c r="A16883" s="1" t="s">
        <v>2630</v>
      </c>
      <c r="B16883" s="1">
        <v>4.0</v>
      </c>
      <c r="C16883" s="1" t="s">
        <v>35432</v>
      </c>
      <c r="D16883" s="1" t="s">
        <v>35433</v>
      </c>
      <c r="E16883" s="1" t="s">
        <v>614</v>
      </c>
      <c r="F16883" s="1" t="s">
        <v>30</v>
      </c>
      <c r="G16883" s="1" t="str">
        <f>IFERROR(__xludf.DUMMYFUNCTION("GOOGLETRANSLATE(D16883,""fr"",""en"")"),"#VALUE!")</f>
        <v>#VALUE!</v>
      </c>
    </row>
    <row r="16884" ht="15.75" customHeight="1">
      <c r="A16884" s="1" t="s">
        <v>1816</v>
      </c>
      <c r="B16884" s="1">
        <v>5.0</v>
      </c>
      <c r="C16884" s="1" t="s">
        <v>35434</v>
      </c>
      <c r="D16884" s="1" t="s">
        <v>35435</v>
      </c>
      <c r="E16884" s="1" t="s">
        <v>10</v>
      </c>
      <c r="F16884" s="1" t="s">
        <v>11</v>
      </c>
      <c r="G16884" s="1" t="str">
        <f>IFERROR(__xludf.DUMMYFUNCTION("GOOGLETRANSLATE(D16884,""fr"",""en"")"),"#VALUE!")</f>
        <v>#VALUE!</v>
      </c>
    </row>
    <row r="16885" ht="15.75" customHeight="1">
      <c r="A16885" s="1" t="s">
        <v>352</v>
      </c>
      <c r="B16885" s="1">
        <v>5.0</v>
      </c>
      <c r="C16885" s="1" t="s">
        <v>35436</v>
      </c>
      <c r="D16885" s="1" t="s">
        <v>35437</v>
      </c>
      <c r="E16885" s="1" t="s">
        <v>21</v>
      </c>
      <c r="F16885" s="1" t="s">
        <v>11</v>
      </c>
      <c r="G16885" s="1" t="str">
        <f>IFERROR(__xludf.DUMMYFUNCTION("GOOGLETRANSLATE(D16885,""fr"",""en"")"),"#VALUE!")</f>
        <v>#VALUE!</v>
      </c>
    </row>
    <row r="16886" ht="15.75" customHeight="1">
      <c r="A16886" s="1" t="s">
        <v>35438</v>
      </c>
      <c r="B16886" s="1">
        <v>1.0</v>
      </c>
      <c r="C16886" s="1" t="s">
        <v>35439</v>
      </c>
      <c r="D16886" s="1" t="s">
        <v>35440</v>
      </c>
      <c r="E16886" s="1" t="s">
        <v>52</v>
      </c>
      <c r="F16886" s="1" t="s">
        <v>11</v>
      </c>
      <c r="G16886" s="1" t="str">
        <f>IFERROR(__xludf.DUMMYFUNCTION("GOOGLETRANSLATE(D16886,""fr"",""en"")"),"#VALUE!")</f>
        <v>#VALUE!</v>
      </c>
    </row>
    <row r="16887" ht="15.75" customHeight="1">
      <c r="A16887" s="1" t="s">
        <v>1434</v>
      </c>
      <c r="B16887" s="1">
        <v>2.0</v>
      </c>
      <c r="C16887" s="1" t="s">
        <v>35441</v>
      </c>
      <c r="D16887" s="1" t="s">
        <v>35442</v>
      </c>
      <c r="E16887" s="1" t="s">
        <v>10</v>
      </c>
      <c r="F16887" s="1" t="s">
        <v>11</v>
      </c>
      <c r="G16887" s="1" t="str">
        <f>IFERROR(__xludf.DUMMYFUNCTION("GOOGLETRANSLATE(D16887,""fr"",""en"")"),"#VALUE!")</f>
        <v>#VALUE!</v>
      </c>
    </row>
    <row r="16888" ht="15.75" customHeight="1">
      <c r="A16888" s="1" t="s">
        <v>6129</v>
      </c>
      <c r="B16888" s="1">
        <v>2.0</v>
      </c>
      <c r="C16888" s="1" t="s">
        <v>35443</v>
      </c>
      <c r="D16888" s="1" t="s">
        <v>35444</v>
      </c>
      <c r="E16888" s="1" t="s">
        <v>280</v>
      </c>
      <c r="F16888" s="1" t="s">
        <v>11</v>
      </c>
      <c r="G16888" s="1" t="str">
        <f>IFERROR(__xludf.DUMMYFUNCTION("GOOGLETRANSLATE(D16888,""fr"",""en"")"),"#VALUE!")</f>
        <v>#VALUE!</v>
      </c>
    </row>
    <row r="16889" ht="15.75" customHeight="1">
      <c r="A16889" s="1" t="s">
        <v>6440</v>
      </c>
      <c r="B16889" s="1">
        <v>5.0</v>
      </c>
      <c r="C16889" s="1" t="s">
        <v>35445</v>
      </c>
      <c r="D16889" s="1" t="s">
        <v>35446</v>
      </c>
      <c r="E16889" s="1" t="s">
        <v>21</v>
      </c>
      <c r="F16889" s="1" t="s">
        <v>11</v>
      </c>
      <c r="G16889" s="1" t="str">
        <f>IFERROR(__xludf.DUMMYFUNCTION("GOOGLETRANSLATE(D16889,""fr"",""en"")"),"#VALUE!")</f>
        <v>#VALUE!</v>
      </c>
    </row>
    <row r="16890" ht="15.75" customHeight="1">
      <c r="A16890" s="1" t="s">
        <v>546</v>
      </c>
      <c r="B16890" s="1">
        <v>2.0</v>
      </c>
      <c r="C16890" s="1" t="s">
        <v>35447</v>
      </c>
      <c r="D16890" s="1" t="s">
        <v>35448</v>
      </c>
      <c r="E16890" s="1" t="s">
        <v>273</v>
      </c>
      <c r="F16890" s="1" t="s">
        <v>110</v>
      </c>
      <c r="G16890" s="1" t="str">
        <f>IFERROR(__xludf.DUMMYFUNCTION("GOOGLETRANSLATE(D16890,""fr"",""en"")"),"#VALUE!")</f>
        <v>#VALUE!</v>
      </c>
    </row>
    <row r="16891" ht="15.75" customHeight="1">
      <c r="A16891" s="1" t="s">
        <v>5323</v>
      </c>
      <c r="B16891" s="1">
        <v>1.0</v>
      </c>
      <c r="C16891" s="1" t="s">
        <v>35449</v>
      </c>
      <c r="D16891" s="1" t="s">
        <v>35450</v>
      </c>
      <c r="E16891" s="1" t="s">
        <v>47</v>
      </c>
      <c r="F16891" s="1" t="s">
        <v>84</v>
      </c>
      <c r="G16891" s="1" t="str">
        <f>IFERROR(__xludf.DUMMYFUNCTION("GOOGLETRANSLATE(D16891,""fr"",""en"")"),"#VALUE!")</f>
        <v>#VALUE!</v>
      </c>
    </row>
    <row r="16892" ht="15.75" customHeight="1">
      <c r="A16892" s="1" t="s">
        <v>1135</v>
      </c>
      <c r="B16892" s="1">
        <v>3.0</v>
      </c>
      <c r="C16892" s="1" t="s">
        <v>35451</v>
      </c>
      <c r="D16892" s="1" t="s">
        <v>35452</v>
      </c>
      <c r="E16892" s="1" t="s">
        <v>10</v>
      </c>
      <c r="F16892" s="1" t="s">
        <v>11</v>
      </c>
      <c r="G16892" s="1" t="str">
        <f>IFERROR(__xludf.DUMMYFUNCTION("GOOGLETRANSLATE(D16892,""fr"",""en"")"),"#VALUE!")</f>
        <v>#VALUE!</v>
      </c>
    </row>
    <row r="16893" ht="15.75" customHeight="1">
      <c r="A16893" s="1" t="s">
        <v>1796</v>
      </c>
      <c r="B16893" s="1">
        <v>5.0</v>
      </c>
      <c r="C16893" s="1" t="s">
        <v>35453</v>
      </c>
      <c r="D16893" s="1" t="s">
        <v>35454</v>
      </c>
      <c r="E16893" s="1" t="s">
        <v>65</v>
      </c>
      <c r="F16893" s="1" t="s">
        <v>66</v>
      </c>
      <c r="G16893" s="1" t="str">
        <f>IFERROR(__xludf.DUMMYFUNCTION("GOOGLETRANSLATE(D16893,""fr"",""en"")"),"#VALUE!")</f>
        <v>#VALUE!</v>
      </c>
    </row>
    <row r="16894" ht="15.75" customHeight="1">
      <c r="A16894" s="1" t="s">
        <v>2076</v>
      </c>
      <c r="B16894" s="1">
        <v>4.0</v>
      </c>
      <c r="C16894" s="1" t="s">
        <v>35455</v>
      </c>
      <c r="D16894" s="1" t="s">
        <v>35456</v>
      </c>
      <c r="E16894" s="1" t="s">
        <v>614</v>
      </c>
      <c r="F16894" s="1" t="s">
        <v>30</v>
      </c>
      <c r="G16894" s="1" t="str">
        <f>IFERROR(__xludf.DUMMYFUNCTION("GOOGLETRANSLATE(D16894,""fr"",""en"")"),"#VALUE!")</f>
        <v>#VALUE!</v>
      </c>
    </row>
    <row r="16895" ht="15.75" customHeight="1">
      <c r="A16895" s="1" t="s">
        <v>3324</v>
      </c>
      <c r="B16895" s="1">
        <v>4.0</v>
      </c>
      <c r="C16895" s="1" t="s">
        <v>35457</v>
      </c>
      <c r="D16895" s="1" t="s">
        <v>35458</v>
      </c>
      <c r="E16895" s="1" t="s">
        <v>21</v>
      </c>
      <c r="F16895" s="1" t="s">
        <v>11</v>
      </c>
      <c r="G16895" s="1" t="str">
        <f>IFERROR(__xludf.DUMMYFUNCTION("GOOGLETRANSLATE(D16895,""fr"",""en"")"),"#VALUE!")</f>
        <v>#VALUE!</v>
      </c>
    </row>
    <row r="16896" ht="15.75" customHeight="1">
      <c r="A16896" s="1" t="s">
        <v>3939</v>
      </c>
      <c r="B16896" s="1">
        <v>5.0</v>
      </c>
      <c r="C16896" s="1" t="s">
        <v>35459</v>
      </c>
      <c r="D16896" s="1" t="s">
        <v>35460</v>
      </c>
      <c r="E16896" s="1" t="s">
        <v>25</v>
      </c>
      <c r="F16896" s="1" t="s">
        <v>11</v>
      </c>
      <c r="G16896" s="1" t="str">
        <f>IFERROR(__xludf.DUMMYFUNCTION("GOOGLETRANSLATE(D16896,""fr"",""en"")"),"#VALUE!")</f>
        <v>#VALUE!</v>
      </c>
    </row>
    <row r="16897" ht="15.75" customHeight="1">
      <c r="A16897" s="1" t="s">
        <v>661</v>
      </c>
      <c r="B16897" s="1">
        <v>1.0</v>
      </c>
      <c r="C16897" s="1" t="s">
        <v>35461</v>
      </c>
      <c r="D16897" s="1" t="s">
        <v>35462</v>
      </c>
      <c r="E16897" s="1" t="s">
        <v>10</v>
      </c>
      <c r="F16897" s="1" t="s">
        <v>11</v>
      </c>
      <c r="G16897" s="1" t="str">
        <f>IFERROR(__xludf.DUMMYFUNCTION("GOOGLETRANSLATE(D16897,""fr"",""en"")"),"#VALUE!")</f>
        <v>#VALUE!</v>
      </c>
    </row>
    <row r="16898" ht="15.75" customHeight="1">
      <c r="A16898" s="1" t="s">
        <v>374</v>
      </c>
      <c r="B16898" s="1">
        <v>2.0</v>
      </c>
      <c r="C16898" s="1" t="s">
        <v>35463</v>
      </c>
      <c r="D16898" s="1" t="s">
        <v>35464</v>
      </c>
      <c r="E16898" s="1" t="s">
        <v>29</v>
      </c>
      <c r="F16898" s="1" t="s">
        <v>30</v>
      </c>
      <c r="G16898" s="1" t="str">
        <f>IFERROR(__xludf.DUMMYFUNCTION("GOOGLETRANSLATE(D16898,""fr"",""en"")"),"#VALUE!")</f>
        <v>#VALUE!</v>
      </c>
    </row>
    <row r="16899" ht="15.75" customHeight="1">
      <c r="A16899" s="1" t="s">
        <v>126</v>
      </c>
      <c r="B16899" s="1">
        <v>4.0</v>
      </c>
      <c r="C16899" s="1" t="s">
        <v>35465</v>
      </c>
      <c r="D16899" s="1" t="s">
        <v>35466</v>
      </c>
      <c r="E16899" s="1" t="s">
        <v>176</v>
      </c>
      <c r="F16899" s="1" t="s">
        <v>66</v>
      </c>
      <c r="G16899" s="1" t="str">
        <f>IFERROR(__xludf.DUMMYFUNCTION("GOOGLETRANSLATE(D16899,""fr"",""en"")"),"#VALUE!")</f>
        <v>#VALUE!</v>
      </c>
    </row>
    <row r="16900" ht="15.75" customHeight="1">
      <c r="A16900" s="1" t="s">
        <v>813</v>
      </c>
      <c r="B16900" s="1">
        <v>3.0</v>
      </c>
      <c r="C16900" s="1" t="s">
        <v>35467</v>
      </c>
      <c r="D16900" s="1" t="s">
        <v>35468</v>
      </c>
      <c r="E16900" s="1" t="s">
        <v>10</v>
      </c>
      <c r="F16900" s="1" t="s">
        <v>11</v>
      </c>
      <c r="G16900" s="1" t="str">
        <f>IFERROR(__xludf.DUMMYFUNCTION("GOOGLETRANSLATE(D16900,""fr"",""en"")"),"#VALUE!")</f>
        <v>#VALUE!</v>
      </c>
    </row>
    <row r="16901" ht="15.75" customHeight="1">
      <c r="A16901" s="1" t="s">
        <v>6049</v>
      </c>
      <c r="B16901" s="1">
        <v>1.0</v>
      </c>
      <c r="C16901" s="1" t="s">
        <v>6050</v>
      </c>
      <c r="D16901" s="1" t="s">
        <v>35469</v>
      </c>
      <c r="E16901" s="1" t="s">
        <v>25</v>
      </c>
      <c r="F16901" s="1" t="s">
        <v>110</v>
      </c>
      <c r="G16901" s="1" t="str">
        <f>IFERROR(__xludf.DUMMYFUNCTION("GOOGLETRANSLATE(D16901,""fr"",""en"")"),"#VALUE!")</f>
        <v>#VALUE!</v>
      </c>
    </row>
    <row r="16902" ht="15.75" customHeight="1">
      <c r="A16902" s="1" t="s">
        <v>1901</v>
      </c>
      <c r="B16902" s="1">
        <v>5.0</v>
      </c>
      <c r="C16902" s="1" t="s">
        <v>35470</v>
      </c>
      <c r="D16902" s="1" t="s">
        <v>35471</v>
      </c>
      <c r="E16902" s="1" t="s">
        <v>21</v>
      </c>
      <c r="F16902" s="1" t="s">
        <v>11</v>
      </c>
      <c r="G16902" s="1" t="str">
        <f>IFERROR(__xludf.DUMMYFUNCTION("GOOGLETRANSLATE(D16902,""fr"",""en"")"),"#VALUE!")</f>
        <v>#VALUE!</v>
      </c>
    </row>
    <row r="16903" ht="15.75" customHeight="1">
      <c r="A16903" s="1" t="s">
        <v>2117</v>
      </c>
      <c r="B16903" s="1">
        <v>1.0</v>
      </c>
      <c r="C16903" s="1" t="s">
        <v>35472</v>
      </c>
      <c r="D16903" s="1" t="s">
        <v>35473</v>
      </c>
      <c r="E16903" s="1" t="s">
        <v>1192</v>
      </c>
      <c r="F16903" s="1" t="s">
        <v>110</v>
      </c>
      <c r="G16903" s="1" t="str">
        <f>IFERROR(__xludf.DUMMYFUNCTION("GOOGLETRANSLATE(D16903,""fr"",""en"")"),"#VALUE!")</f>
        <v>#VALUE!</v>
      </c>
    </row>
    <row r="16904" ht="15.75" customHeight="1">
      <c r="A16904" s="1" t="s">
        <v>62</v>
      </c>
      <c r="B16904" s="1">
        <v>4.0</v>
      </c>
      <c r="C16904" s="1" t="s">
        <v>35474</v>
      </c>
      <c r="D16904" s="1" t="s">
        <v>35475</v>
      </c>
      <c r="E16904" s="1" t="s">
        <v>21</v>
      </c>
      <c r="F16904" s="1" t="s">
        <v>11</v>
      </c>
      <c r="G16904" s="1" t="str">
        <f>IFERROR(__xludf.DUMMYFUNCTION("GOOGLETRANSLATE(D16904,""fr"",""en"")"),"#VALUE!")</f>
        <v>#VALUE!</v>
      </c>
    </row>
    <row r="16905" ht="15.75" customHeight="1">
      <c r="A16905" s="1" t="s">
        <v>35476</v>
      </c>
      <c r="B16905" s="1">
        <v>1.0</v>
      </c>
      <c r="C16905" s="1" t="s">
        <v>35477</v>
      </c>
      <c r="D16905" s="1" t="s">
        <v>35478</v>
      </c>
      <c r="E16905" s="1" t="s">
        <v>10</v>
      </c>
      <c r="F16905" s="1" t="s">
        <v>11</v>
      </c>
      <c r="G16905" s="1" t="str">
        <f>IFERROR(__xludf.DUMMYFUNCTION("GOOGLETRANSLATE(D16905,""fr"",""en"")"),"#VALUE!")</f>
        <v>#VALUE!</v>
      </c>
    </row>
    <row r="16906" ht="15.75" customHeight="1">
      <c r="A16906" s="1" t="s">
        <v>1303</v>
      </c>
      <c r="B16906" s="1">
        <v>4.0</v>
      </c>
      <c r="C16906" s="1" t="s">
        <v>35479</v>
      </c>
      <c r="D16906" s="1" t="s">
        <v>35480</v>
      </c>
      <c r="E16906" s="1" t="s">
        <v>3148</v>
      </c>
      <c r="F16906" s="1" t="s">
        <v>118</v>
      </c>
      <c r="G16906" s="1" t="str">
        <f>IFERROR(__xludf.DUMMYFUNCTION("GOOGLETRANSLATE(D16906,""fr"",""en"")"),"#VALUE!")</f>
        <v>#VALUE!</v>
      </c>
    </row>
    <row r="16907" ht="15.75" customHeight="1">
      <c r="A16907" s="1" t="s">
        <v>7945</v>
      </c>
      <c r="B16907" s="1">
        <v>3.0</v>
      </c>
      <c r="C16907" s="1" t="s">
        <v>30570</v>
      </c>
      <c r="D16907" s="1" t="s">
        <v>35481</v>
      </c>
      <c r="E16907" s="1" t="s">
        <v>10</v>
      </c>
      <c r="F16907" s="1" t="s">
        <v>11</v>
      </c>
      <c r="G16907" s="1" t="str">
        <f>IFERROR(__xludf.DUMMYFUNCTION("GOOGLETRANSLATE(D16907,""fr"",""en"")"),"#VALUE!")</f>
        <v>#VALUE!</v>
      </c>
    </row>
    <row r="16908" ht="15.75" customHeight="1">
      <c r="A16908" s="1" t="s">
        <v>367</v>
      </c>
      <c r="B16908" s="1">
        <v>1.0</v>
      </c>
      <c r="C16908" s="1" t="s">
        <v>35482</v>
      </c>
      <c r="D16908" s="1" t="s">
        <v>35483</v>
      </c>
      <c r="E16908" s="1" t="s">
        <v>21</v>
      </c>
      <c r="F16908" s="1" t="s">
        <v>11</v>
      </c>
      <c r="G16908" s="1" t="str">
        <f>IFERROR(__xludf.DUMMYFUNCTION("GOOGLETRANSLATE(D16908,""fr"",""en"")"),"#VALUE!")</f>
        <v>#VALUE!</v>
      </c>
    </row>
    <row r="16909" ht="15.75" customHeight="1">
      <c r="A16909" s="1" t="s">
        <v>955</v>
      </c>
      <c r="B16909" s="1">
        <v>1.0</v>
      </c>
      <c r="C16909" s="1" t="s">
        <v>35484</v>
      </c>
      <c r="D16909" s="1" t="s">
        <v>35485</v>
      </c>
      <c r="E16909" s="1" t="s">
        <v>423</v>
      </c>
      <c r="F16909" s="1" t="s">
        <v>30</v>
      </c>
      <c r="G16909" s="1" t="str">
        <f>IFERROR(__xludf.DUMMYFUNCTION("GOOGLETRANSLATE(D16909,""fr"",""en"")"),"#VALUE!")</f>
        <v>#VALUE!</v>
      </c>
    </row>
    <row r="16910" ht="15.75" customHeight="1">
      <c r="A16910" s="1" t="s">
        <v>21119</v>
      </c>
      <c r="B16910" s="1">
        <v>1.0</v>
      </c>
      <c r="C16910" s="1" t="s">
        <v>35486</v>
      </c>
      <c r="D16910" s="1" t="s">
        <v>35487</v>
      </c>
      <c r="E16910" s="1" t="s">
        <v>196</v>
      </c>
      <c r="F16910" s="1" t="s">
        <v>118</v>
      </c>
      <c r="G16910" s="1" t="str">
        <f>IFERROR(__xludf.DUMMYFUNCTION("GOOGLETRANSLATE(D16910,""fr"",""en"")"),"#VALUE!")</f>
        <v>#VALUE!</v>
      </c>
    </row>
    <row r="16911" ht="15.75" customHeight="1">
      <c r="A16911" s="1" t="s">
        <v>7762</v>
      </c>
      <c r="B16911" s="1">
        <v>2.0</v>
      </c>
      <c r="C16911" s="1" t="s">
        <v>35488</v>
      </c>
      <c r="D16911" s="1" t="s">
        <v>35489</v>
      </c>
      <c r="E16911" s="1" t="s">
        <v>373</v>
      </c>
      <c r="F16911" s="1" t="s">
        <v>118</v>
      </c>
      <c r="G16911" s="1" t="str">
        <f>IFERROR(__xludf.DUMMYFUNCTION("GOOGLETRANSLATE(D16911,""fr"",""en"")"),"#VALUE!")</f>
        <v>#VALUE!</v>
      </c>
    </row>
    <row r="16912" ht="15.75" customHeight="1">
      <c r="A16912" s="1" t="s">
        <v>16678</v>
      </c>
      <c r="B16912" s="1">
        <v>1.0</v>
      </c>
      <c r="C16912" s="1" t="s">
        <v>35490</v>
      </c>
      <c r="D16912" s="1" t="s">
        <v>35491</v>
      </c>
      <c r="E16912" s="1" t="s">
        <v>29</v>
      </c>
      <c r="F16912" s="1" t="s">
        <v>30</v>
      </c>
      <c r="G16912" s="1" t="str">
        <f>IFERROR(__xludf.DUMMYFUNCTION("GOOGLETRANSLATE(D16912,""fr"",""en"")"),"#VALUE!")</f>
        <v>#VALUE!</v>
      </c>
    </row>
    <row r="16913" ht="15.75" customHeight="1">
      <c r="A16913" s="1" t="s">
        <v>2630</v>
      </c>
      <c r="B16913" s="1">
        <v>5.0</v>
      </c>
      <c r="C16913" s="1" t="s">
        <v>35492</v>
      </c>
      <c r="D16913" s="1" t="s">
        <v>35493</v>
      </c>
      <c r="E16913" s="1" t="s">
        <v>21</v>
      </c>
      <c r="F16913" s="1" t="s">
        <v>11</v>
      </c>
      <c r="G16913" s="1" t="str">
        <f>IFERROR(__xludf.DUMMYFUNCTION("GOOGLETRANSLATE(D16913,""fr"",""en"")"),"#VALUE!")</f>
        <v>#VALUE!</v>
      </c>
    </row>
    <row r="16914" ht="15.75" customHeight="1">
      <c r="A16914" s="1" t="s">
        <v>411</v>
      </c>
      <c r="B16914" s="1">
        <v>4.0</v>
      </c>
      <c r="C16914" s="1" t="s">
        <v>35494</v>
      </c>
      <c r="D16914" s="1" t="s">
        <v>35495</v>
      </c>
      <c r="E16914" s="1" t="s">
        <v>448</v>
      </c>
      <c r="F16914" s="1" t="s">
        <v>84</v>
      </c>
      <c r="G16914" s="1" t="str">
        <f>IFERROR(__xludf.DUMMYFUNCTION("GOOGLETRANSLATE(D16914,""fr"",""en"")"),"#VALUE!")</f>
        <v>#VALUE!</v>
      </c>
    </row>
    <row r="16915" ht="15.75" customHeight="1">
      <c r="A16915" s="1" t="s">
        <v>1344</v>
      </c>
      <c r="B16915" s="1">
        <v>5.0</v>
      </c>
      <c r="C16915" s="1" t="s">
        <v>35496</v>
      </c>
      <c r="D16915" s="1" t="s">
        <v>35497</v>
      </c>
      <c r="E16915" s="1" t="s">
        <v>29</v>
      </c>
      <c r="F16915" s="1" t="s">
        <v>30</v>
      </c>
      <c r="G16915" s="1" t="str">
        <f>IFERROR(__xludf.DUMMYFUNCTION("GOOGLETRANSLATE(D16915,""fr"",""en"")"),"#VALUE!")</f>
        <v>#VALUE!</v>
      </c>
    </row>
    <row r="16916" ht="15.75" customHeight="1">
      <c r="A16916" s="1" t="s">
        <v>1940</v>
      </c>
      <c r="B16916" s="1">
        <v>3.0</v>
      </c>
      <c r="C16916" s="1" t="s">
        <v>35498</v>
      </c>
      <c r="D16916" s="1" t="s">
        <v>35499</v>
      </c>
      <c r="E16916" s="1" t="s">
        <v>10</v>
      </c>
      <c r="F16916" s="1" t="s">
        <v>11</v>
      </c>
      <c r="G16916" s="1" t="str">
        <f>IFERROR(__xludf.DUMMYFUNCTION("GOOGLETRANSLATE(D16916,""fr"",""en"")"),"#VALUE!")</f>
        <v>#VALUE!</v>
      </c>
    </row>
    <row r="16917" ht="15.75" customHeight="1">
      <c r="A16917" s="1" t="s">
        <v>16876</v>
      </c>
      <c r="B16917" s="1">
        <v>2.0</v>
      </c>
      <c r="C16917" s="1" t="s">
        <v>35500</v>
      </c>
      <c r="D16917" s="1" t="s">
        <v>35501</v>
      </c>
      <c r="E16917" s="1" t="s">
        <v>21</v>
      </c>
      <c r="F16917" s="1" t="s">
        <v>11</v>
      </c>
      <c r="G16917" s="1" t="str">
        <f>IFERROR(__xludf.DUMMYFUNCTION("GOOGLETRANSLATE(D16917,""fr"",""en"")"),"#VALUE!")</f>
        <v>#VALUE!</v>
      </c>
    </row>
    <row r="16918" ht="15.75" customHeight="1">
      <c r="A16918" s="1" t="s">
        <v>11196</v>
      </c>
      <c r="B16918" s="1">
        <v>3.0</v>
      </c>
      <c r="C16918" s="1" t="s">
        <v>8841</v>
      </c>
      <c r="D16918" s="1" t="s">
        <v>35502</v>
      </c>
      <c r="E16918" s="1" t="s">
        <v>176</v>
      </c>
      <c r="F16918" s="1" t="s">
        <v>66</v>
      </c>
      <c r="G16918" s="1" t="str">
        <f>IFERROR(__xludf.DUMMYFUNCTION("GOOGLETRANSLATE(D16918,""fr"",""en"")"),"#VALUE!")</f>
        <v>#VALUE!</v>
      </c>
    </row>
    <row r="16919" ht="15.75" customHeight="1">
      <c r="A16919" s="1" t="s">
        <v>774</v>
      </c>
      <c r="B16919" s="1">
        <v>5.0</v>
      </c>
      <c r="C16919" s="1" t="s">
        <v>35503</v>
      </c>
      <c r="D16919" s="1" t="s">
        <v>35504</v>
      </c>
      <c r="E16919" s="1" t="s">
        <v>65</v>
      </c>
      <c r="F16919" s="1" t="s">
        <v>66</v>
      </c>
      <c r="G16919" s="1" t="str">
        <f>IFERROR(__xludf.DUMMYFUNCTION("GOOGLETRANSLATE(D16919,""fr"",""en"")"),"#VALUE!")</f>
        <v>#VALUE!</v>
      </c>
    </row>
    <row r="16920" ht="15.75" customHeight="1">
      <c r="A16920" s="1" t="s">
        <v>16561</v>
      </c>
      <c r="B16920" s="1">
        <v>5.0</v>
      </c>
      <c r="C16920" s="1" t="s">
        <v>35505</v>
      </c>
      <c r="D16920" s="1" t="s">
        <v>35506</v>
      </c>
      <c r="E16920" s="1" t="s">
        <v>614</v>
      </c>
      <c r="F16920" s="1" t="s">
        <v>30</v>
      </c>
      <c r="G16920" s="1" t="str">
        <f>IFERROR(__xludf.DUMMYFUNCTION("GOOGLETRANSLATE(D16920,""fr"",""en"")"),"#VALUE!")</f>
        <v>#VALUE!</v>
      </c>
    </row>
    <row r="16921" ht="15.75" customHeight="1">
      <c r="A16921" s="1" t="s">
        <v>801</v>
      </c>
      <c r="B16921" s="1">
        <v>4.0</v>
      </c>
      <c r="C16921" s="1" t="s">
        <v>35507</v>
      </c>
      <c r="D16921" s="1" t="s">
        <v>35508</v>
      </c>
      <c r="E16921" s="1" t="s">
        <v>10</v>
      </c>
      <c r="F16921" s="1" t="s">
        <v>11</v>
      </c>
      <c r="G16921" s="1" t="str">
        <f>IFERROR(__xludf.DUMMYFUNCTION("GOOGLETRANSLATE(D16921,""fr"",""en"")"),"#VALUE!")</f>
        <v>#VALUE!</v>
      </c>
    </row>
    <row r="16922" ht="15.75" customHeight="1">
      <c r="A16922" s="1" t="s">
        <v>629</v>
      </c>
      <c r="B16922" s="1">
        <v>5.0</v>
      </c>
      <c r="C16922" s="1" t="s">
        <v>35509</v>
      </c>
      <c r="D16922" s="1" t="s">
        <v>35510</v>
      </c>
      <c r="E16922" s="1" t="s">
        <v>21</v>
      </c>
      <c r="F16922" s="1" t="s">
        <v>11</v>
      </c>
      <c r="G16922" s="1" t="str">
        <f>IFERROR(__xludf.DUMMYFUNCTION("GOOGLETRANSLATE(D16922,""fr"",""en"")"),"#VALUE!")</f>
        <v>#VALUE!</v>
      </c>
    </row>
    <row r="16923" ht="15.75" customHeight="1">
      <c r="A16923" s="1" t="s">
        <v>227</v>
      </c>
      <c r="B16923" s="1">
        <v>1.0</v>
      </c>
      <c r="C16923" s="1" t="s">
        <v>35511</v>
      </c>
      <c r="D16923" s="1" t="s">
        <v>35512</v>
      </c>
      <c r="E16923" s="1" t="s">
        <v>226</v>
      </c>
      <c r="F16923" s="1" t="s">
        <v>110</v>
      </c>
      <c r="G16923" s="1" t="str">
        <f>IFERROR(__xludf.DUMMYFUNCTION("GOOGLETRANSLATE(D16923,""fr"",""en"")"),"#VALUE!")</f>
        <v>#VALUE!</v>
      </c>
    </row>
    <row r="16924" ht="15.75" customHeight="1">
      <c r="A16924" s="1" t="s">
        <v>4926</v>
      </c>
      <c r="B16924" s="1">
        <v>4.0</v>
      </c>
      <c r="C16924" s="1" t="s">
        <v>35513</v>
      </c>
      <c r="D16924" s="1" t="s">
        <v>35514</v>
      </c>
      <c r="E16924" s="1" t="s">
        <v>25</v>
      </c>
      <c r="F16924" s="1" t="s">
        <v>110</v>
      </c>
      <c r="G16924" s="1" t="str">
        <f>IFERROR(__xludf.DUMMYFUNCTION("GOOGLETRANSLATE(D16924,""fr"",""en"")"),"#VALUE!")</f>
        <v>#VALUE!</v>
      </c>
    </row>
    <row r="16925" ht="15.75" customHeight="1">
      <c r="A16925" s="1" t="s">
        <v>1113</v>
      </c>
      <c r="B16925" s="1">
        <v>1.0</v>
      </c>
      <c r="C16925" s="1" t="s">
        <v>35515</v>
      </c>
      <c r="D16925" s="1" t="s">
        <v>35516</v>
      </c>
      <c r="E16925" s="1" t="s">
        <v>29</v>
      </c>
      <c r="F16925" s="1" t="s">
        <v>30</v>
      </c>
      <c r="G16925" s="1" t="str">
        <f>IFERROR(__xludf.DUMMYFUNCTION("GOOGLETRANSLATE(D16925,""fr"",""en"")"),"#VALUE!")</f>
        <v>#VALUE!</v>
      </c>
    </row>
    <row r="16926" ht="15.75" customHeight="1">
      <c r="A16926" s="1" t="s">
        <v>2728</v>
      </c>
      <c r="B16926" s="1">
        <v>5.0</v>
      </c>
      <c r="C16926" s="1" t="s">
        <v>35517</v>
      </c>
      <c r="D16926" s="1" t="s">
        <v>35518</v>
      </c>
      <c r="E16926" s="1" t="s">
        <v>21</v>
      </c>
      <c r="F16926" s="1" t="s">
        <v>11</v>
      </c>
      <c r="G16926" s="1" t="str">
        <f>IFERROR(__xludf.DUMMYFUNCTION("GOOGLETRANSLATE(D16926,""fr"",""en"")"),"#VALUE!")</f>
        <v>#VALUE!</v>
      </c>
    </row>
    <row r="16927" ht="15.75" customHeight="1">
      <c r="A16927" s="1" t="s">
        <v>314</v>
      </c>
      <c r="B16927" s="1">
        <v>4.0</v>
      </c>
      <c r="C16927" s="1" t="s">
        <v>35519</v>
      </c>
      <c r="D16927" s="1" t="s">
        <v>35520</v>
      </c>
      <c r="E16927" s="1" t="s">
        <v>21</v>
      </c>
      <c r="F16927" s="1" t="s">
        <v>11</v>
      </c>
      <c r="G16927" s="1" t="str">
        <f>IFERROR(__xludf.DUMMYFUNCTION("GOOGLETRANSLATE(D16927,""fr"",""en"")"),"#VALUE!")</f>
        <v>#VALUE!</v>
      </c>
    </row>
    <row r="16928" ht="15.75" customHeight="1">
      <c r="A16928" s="1" t="s">
        <v>163</v>
      </c>
      <c r="B16928" s="1">
        <v>5.0</v>
      </c>
      <c r="C16928" s="1" t="s">
        <v>35521</v>
      </c>
      <c r="D16928" s="1" t="s">
        <v>35522</v>
      </c>
      <c r="E16928" s="1" t="s">
        <v>10</v>
      </c>
      <c r="F16928" s="1" t="s">
        <v>11</v>
      </c>
      <c r="G16928" s="1" t="str">
        <f>IFERROR(__xludf.DUMMYFUNCTION("GOOGLETRANSLATE(D16928,""fr"",""en"")"),"#VALUE!")</f>
        <v>#VALUE!</v>
      </c>
    </row>
    <row r="16929" ht="15.75" customHeight="1">
      <c r="A16929" s="1" t="s">
        <v>377</v>
      </c>
      <c r="B16929" s="1">
        <v>1.0</v>
      </c>
      <c r="C16929" s="1" t="s">
        <v>35523</v>
      </c>
      <c r="D16929" s="1" t="s">
        <v>35524</v>
      </c>
      <c r="E16929" s="1" t="s">
        <v>484</v>
      </c>
      <c r="F16929" s="1" t="s">
        <v>30</v>
      </c>
      <c r="G16929" s="1" t="str">
        <f>IFERROR(__xludf.DUMMYFUNCTION("GOOGLETRANSLATE(D16929,""fr"",""en"")"),"#VALUE!")</f>
        <v>#VALUE!</v>
      </c>
    </row>
    <row r="16930" ht="15.75" customHeight="1">
      <c r="A16930" s="1" t="s">
        <v>274</v>
      </c>
      <c r="B16930" s="1">
        <v>4.0</v>
      </c>
      <c r="C16930" s="1" t="s">
        <v>35525</v>
      </c>
      <c r="D16930" s="1" t="s">
        <v>35526</v>
      </c>
      <c r="E16930" s="1" t="s">
        <v>10</v>
      </c>
      <c r="F16930" s="1" t="s">
        <v>11</v>
      </c>
      <c r="G16930" s="1" t="str">
        <f>IFERROR(__xludf.DUMMYFUNCTION("GOOGLETRANSLATE(D16930,""fr"",""en"")"),"#VALUE!")</f>
        <v>#VALUE!</v>
      </c>
    </row>
    <row r="16931" ht="15.75" customHeight="1">
      <c r="A16931" s="1" t="s">
        <v>411</v>
      </c>
      <c r="B16931" s="1">
        <v>3.0</v>
      </c>
      <c r="C16931" s="1" t="s">
        <v>35527</v>
      </c>
      <c r="D16931" s="1" t="s">
        <v>35528</v>
      </c>
      <c r="E16931" s="1" t="s">
        <v>484</v>
      </c>
      <c r="F16931" s="1" t="s">
        <v>30</v>
      </c>
      <c r="G16931" s="1" t="str">
        <f>IFERROR(__xludf.DUMMYFUNCTION("GOOGLETRANSLATE(D16931,""fr"",""en"")"),"#VALUE!")</f>
        <v>#VALUE!</v>
      </c>
    </row>
    <row r="16932" ht="15.75" customHeight="1">
      <c r="A16932" s="1" t="s">
        <v>3670</v>
      </c>
      <c r="B16932" s="1">
        <v>1.0</v>
      </c>
      <c r="C16932" s="1" t="s">
        <v>35529</v>
      </c>
      <c r="D16932" s="1" t="s">
        <v>35530</v>
      </c>
      <c r="E16932" s="1" t="s">
        <v>10</v>
      </c>
      <c r="F16932" s="1" t="s">
        <v>110</v>
      </c>
      <c r="G16932" s="1" t="str">
        <f>IFERROR(__xludf.DUMMYFUNCTION("GOOGLETRANSLATE(D16932,""fr"",""en"")"),"#VALUE!")</f>
        <v>#VALUE!</v>
      </c>
    </row>
    <row r="16933" ht="15.75" customHeight="1">
      <c r="A16933" s="1" t="s">
        <v>6145</v>
      </c>
      <c r="B16933" s="1">
        <v>1.0</v>
      </c>
      <c r="C16933" s="1" t="s">
        <v>35531</v>
      </c>
      <c r="D16933" s="1" t="s">
        <v>35532</v>
      </c>
      <c r="E16933" s="1" t="s">
        <v>10</v>
      </c>
      <c r="F16933" s="1" t="s">
        <v>11</v>
      </c>
      <c r="G16933" s="1" t="str">
        <f>IFERROR(__xludf.DUMMYFUNCTION("GOOGLETRANSLATE(D16933,""fr"",""en"")"),"#VALUE!")</f>
        <v>#VALUE!</v>
      </c>
    </row>
    <row r="16934" ht="15.75" customHeight="1">
      <c r="A16934" s="1" t="s">
        <v>8191</v>
      </c>
      <c r="B16934" s="1">
        <v>2.0</v>
      </c>
      <c r="C16934" s="1" t="s">
        <v>35533</v>
      </c>
      <c r="D16934" s="1" t="s">
        <v>35534</v>
      </c>
      <c r="E16934" s="1" t="s">
        <v>103</v>
      </c>
      <c r="F16934" s="1" t="s">
        <v>48</v>
      </c>
      <c r="G16934" s="1" t="str">
        <f>IFERROR(__xludf.DUMMYFUNCTION("GOOGLETRANSLATE(D16934,""fr"",""en"")"),"#VALUE!")</f>
        <v>#VALUE!</v>
      </c>
    </row>
    <row r="16935" ht="15.75" customHeight="1">
      <c r="A16935" s="1" t="s">
        <v>3060</v>
      </c>
      <c r="B16935" s="1">
        <v>3.0</v>
      </c>
      <c r="C16935" s="1" t="s">
        <v>35535</v>
      </c>
      <c r="D16935" s="1" t="s">
        <v>35536</v>
      </c>
      <c r="E16935" s="1" t="s">
        <v>10</v>
      </c>
      <c r="F16935" s="1" t="s">
        <v>11</v>
      </c>
      <c r="G16935" s="1" t="str">
        <f>IFERROR(__xludf.DUMMYFUNCTION("GOOGLETRANSLATE(D16935,""fr"",""en"")"),"#VALUE!")</f>
        <v>#VALUE!</v>
      </c>
    </row>
    <row r="16936" ht="15.75" customHeight="1">
      <c r="A16936" s="1" t="s">
        <v>4625</v>
      </c>
      <c r="B16936" s="1">
        <v>5.0</v>
      </c>
      <c r="C16936" s="1" t="s">
        <v>35537</v>
      </c>
      <c r="D16936" s="1" t="s">
        <v>35538</v>
      </c>
      <c r="E16936" s="1" t="s">
        <v>448</v>
      </c>
      <c r="F16936" s="1" t="s">
        <v>84</v>
      </c>
      <c r="G16936" s="1" t="str">
        <f>IFERROR(__xludf.DUMMYFUNCTION("GOOGLETRANSLATE(D16936,""fr"",""en"")"),"#VALUE!")</f>
        <v>#VALUE!</v>
      </c>
    </row>
    <row r="16937" ht="15.75" customHeight="1">
      <c r="A16937" s="1" t="s">
        <v>6215</v>
      </c>
      <c r="B16937" s="1">
        <v>2.0</v>
      </c>
      <c r="C16937" s="1" t="s">
        <v>35539</v>
      </c>
      <c r="D16937" s="1" t="s">
        <v>35540</v>
      </c>
      <c r="E16937" s="1" t="s">
        <v>125</v>
      </c>
      <c r="F16937" s="1" t="s">
        <v>11</v>
      </c>
      <c r="G16937" s="1" t="str">
        <f>IFERROR(__xludf.DUMMYFUNCTION("GOOGLETRANSLATE(D16937,""fr"",""en"")"),"#VALUE!")</f>
        <v>#VALUE!</v>
      </c>
    </row>
    <row r="16938" ht="15.75" customHeight="1">
      <c r="A16938" s="1" t="s">
        <v>621</v>
      </c>
      <c r="B16938" s="1">
        <v>5.0</v>
      </c>
      <c r="C16938" s="1" t="s">
        <v>35541</v>
      </c>
      <c r="D16938" s="1" t="s">
        <v>35542</v>
      </c>
      <c r="E16938" s="1" t="s">
        <v>614</v>
      </c>
      <c r="F16938" s="1" t="s">
        <v>30</v>
      </c>
      <c r="G16938" s="1" t="str">
        <f>IFERROR(__xludf.DUMMYFUNCTION("GOOGLETRANSLATE(D16938,""fr"",""en"")"),"#VALUE!")</f>
        <v>#VALUE!</v>
      </c>
    </row>
    <row r="16939" ht="15.75" customHeight="1">
      <c r="A16939" s="1" t="s">
        <v>508</v>
      </c>
      <c r="B16939" s="1">
        <v>1.0</v>
      </c>
      <c r="C16939" s="1" t="s">
        <v>35543</v>
      </c>
      <c r="D16939" s="1" t="s">
        <v>35544</v>
      </c>
      <c r="E16939" s="1" t="s">
        <v>296</v>
      </c>
      <c r="F16939" s="1" t="s">
        <v>11</v>
      </c>
      <c r="G16939" s="1" t="str">
        <f>IFERROR(__xludf.DUMMYFUNCTION("GOOGLETRANSLATE(D16939,""fr"",""en"")"),"#VALUE!")</f>
        <v>#VALUE!</v>
      </c>
    </row>
    <row r="16940" ht="15.75" customHeight="1">
      <c r="A16940" s="1" t="s">
        <v>798</v>
      </c>
      <c r="B16940" s="1">
        <v>5.0</v>
      </c>
      <c r="C16940" s="1" t="s">
        <v>35545</v>
      </c>
      <c r="D16940" s="1" t="s">
        <v>35546</v>
      </c>
      <c r="E16940" s="1" t="s">
        <v>65</v>
      </c>
      <c r="F16940" s="1" t="s">
        <v>66</v>
      </c>
      <c r="G16940" s="1" t="str">
        <f>IFERROR(__xludf.DUMMYFUNCTION("GOOGLETRANSLATE(D16940,""fr"",""en"")"),"#VALUE!")</f>
        <v>#VALUE!</v>
      </c>
    </row>
    <row r="16941" ht="15.75" customHeight="1">
      <c r="A16941" s="1" t="s">
        <v>1317</v>
      </c>
      <c r="B16941" s="1">
        <v>1.0</v>
      </c>
      <c r="C16941" s="1" t="s">
        <v>35547</v>
      </c>
      <c r="D16941" s="1" t="s">
        <v>35548</v>
      </c>
      <c r="E16941" s="1" t="s">
        <v>73</v>
      </c>
      <c r="F16941" s="1" t="s">
        <v>30</v>
      </c>
      <c r="G16941" s="1" t="str">
        <f>IFERROR(__xludf.DUMMYFUNCTION("GOOGLETRANSLATE(D16941,""fr"",""en"")"),"#VALUE!")</f>
        <v>#VALUE!</v>
      </c>
    </row>
    <row r="16942" ht="15.75" customHeight="1">
      <c r="A16942" s="1" t="s">
        <v>85</v>
      </c>
      <c r="B16942" s="1">
        <v>4.0</v>
      </c>
      <c r="C16942" s="1" t="s">
        <v>35549</v>
      </c>
      <c r="D16942" s="1" t="s">
        <v>35550</v>
      </c>
      <c r="E16942" s="1" t="s">
        <v>21</v>
      </c>
      <c r="F16942" s="1" t="s">
        <v>11</v>
      </c>
      <c r="G16942" s="1" t="str">
        <f>IFERROR(__xludf.DUMMYFUNCTION("GOOGLETRANSLATE(D16942,""fr"",""en"")"),"#VALUE!")</f>
        <v>#VALUE!</v>
      </c>
    </row>
    <row r="16943" ht="15.75" customHeight="1">
      <c r="A16943" s="1" t="s">
        <v>2702</v>
      </c>
      <c r="B16943" s="1">
        <v>3.0</v>
      </c>
      <c r="C16943" s="1" t="s">
        <v>35551</v>
      </c>
      <c r="D16943" s="1" t="s">
        <v>35552</v>
      </c>
      <c r="E16943" s="1" t="s">
        <v>21</v>
      </c>
      <c r="F16943" s="1" t="s">
        <v>11</v>
      </c>
      <c r="G16943" s="1" t="str">
        <f>IFERROR(__xludf.DUMMYFUNCTION("GOOGLETRANSLATE(D16943,""fr"",""en"")"),"#VALUE!")</f>
        <v>#VALUE!</v>
      </c>
    </row>
    <row r="16944" ht="15.75" customHeight="1">
      <c r="A16944" s="1" t="s">
        <v>2048</v>
      </c>
      <c r="B16944" s="1">
        <v>4.0</v>
      </c>
      <c r="C16944" s="1" t="s">
        <v>35553</v>
      </c>
      <c r="D16944" s="1" t="s">
        <v>35554</v>
      </c>
      <c r="E16944" s="1" t="s">
        <v>65</v>
      </c>
      <c r="F16944" s="1" t="s">
        <v>66</v>
      </c>
      <c r="G16944" s="1" t="str">
        <f>IFERROR(__xludf.DUMMYFUNCTION("GOOGLETRANSLATE(D16944,""fr"",""en"")"),"#VALUE!")</f>
        <v>#VALUE!</v>
      </c>
    </row>
    <row r="16945" ht="15.75" customHeight="1">
      <c r="A16945" s="1" t="s">
        <v>1207</v>
      </c>
      <c r="B16945" s="1">
        <v>5.0</v>
      </c>
      <c r="C16945" s="1" t="s">
        <v>35555</v>
      </c>
      <c r="D16945" s="1" t="s">
        <v>35556</v>
      </c>
      <c r="E16945" s="1" t="s">
        <v>65</v>
      </c>
      <c r="F16945" s="1" t="s">
        <v>66</v>
      </c>
      <c r="G16945" s="1" t="str">
        <f>IFERROR(__xludf.DUMMYFUNCTION("GOOGLETRANSLATE(D16945,""fr"",""en"")"),"#VALUE!")</f>
        <v>#VALUE!</v>
      </c>
    </row>
    <row r="16946" ht="15.75" customHeight="1">
      <c r="A16946" s="1" t="s">
        <v>3330</v>
      </c>
      <c r="B16946" s="1">
        <v>4.0</v>
      </c>
      <c r="C16946" s="1" t="s">
        <v>19551</v>
      </c>
      <c r="D16946" s="1" t="s">
        <v>35557</v>
      </c>
      <c r="E16946" s="1" t="s">
        <v>827</v>
      </c>
      <c r="F16946" s="1" t="s">
        <v>39</v>
      </c>
      <c r="G16946" s="1" t="str">
        <f>IFERROR(__xludf.DUMMYFUNCTION("GOOGLETRANSLATE(D16946,""fr"",""en"")"),"#VALUE!")</f>
        <v>#VALUE!</v>
      </c>
    </row>
    <row r="16947" ht="15.75" customHeight="1">
      <c r="A16947" s="1" t="s">
        <v>499</v>
      </c>
      <c r="B16947" s="1">
        <v>1.0</v>
      </c>
      <c r="C16947" s="1" t="s">
        <v>35558</v>
      </c>
      <c r="D16947" s="1" t="s">
        <v>35559</v>
      </c>
      <c r="E16947" s="1" t="s">
        <v>273</v>
      </c>
      <c r="F16947" s="1" t="s">
        <v>11</v>
      </c>
      <c r="G16947" s="1" t="str">
        <f>IFERROR(__xludf.DUMMYFUNCTION("GOOGLETRANSLATE(D16947,""fr"",""en"")"),"#VALUE!")</f>
        <v>#VALUE!</v>
      </c>
    </row>
    <row r="16948" ht="15.75" customHeight="1">
      <c r="A16948" s="1" t="s">
        <v>20716</v>
      </c>
      <c r="B16948" s="1">
        <v>1.0</v>
      </c>
      <c r="C16948" s="1" t="s">
        <v>35560</v>
      </c>
      <c r="D16948" s="1" t="s">
        <v>35561</v>
      </c>
      <c r="E16948" s="1" t="s">
        <v>25</v>
      </c>
      <c r="F16948" s="1" t="s">
        <v>11</v>
      </c>
      <c r="G16948" s="1" t="str">
        <f>IFERROR(__xludf.DUMMYFUNCTION("GOOGLETRANSLATE(D16948,""fr"",""en"")"),"#VALUE!")</f>
        <v>#VALUE!</v>
      </c>
    </row>
    <row r="16949" ht="15.75" customHeight="1">
      <c r="A16949" s="1" t="s">
        <v>936</v>
      </c>
      <c r="B16949" s="1">
        <v>5.0</v>
      </c>
      <c r="C16949" s="1" t="s">
        <v>35562</v>
      </c>
      <c r="D16949" s="1" t="s">
        <v>35563</v>
      </c>
      <c r="E16949" s="1" t="s">
        <v>21</v>
      </c>
      <c r="F16949" s="1" t="s">
        <v>11</v>
      </c>
      <c r="G16949" s="1" t="str">
        <f>IFERROR(__xludf.DUMMYFUNCTION("GOOGLETRANSLATE(D16949,""fr"",""en"")"),"#VALUE!")</f>
        <v>#VALUE!</v>
      </c>
    </row>
    <row r="16950" ht="15.75" customHeight="1">
      <c r="A16950" s="1" t="s">
        <v>4625</v>
      </c>
      <c r="B16950" s="1">
        <v>2.0</v>
      </c>
      <c r="C16950" s="1" t="s">
        <v>35564</v>
      </c>
      <c r="D16950" s="1" t="s">
        <v>35565</v>
      </c>
      <c r="E16950" s="1" t="s">
        <v>10</v>
      </c>
      <c r="F16950" s="1" t="s">
        <v>11</v>
      </c>
      <c r="G16950" s="1" t="str">
        <f>IFERROR(__xludf.DUMMYFUNCTION("GOOGLETRANSLATE(D16950,""fr"",""en"")"),"#VALUE!")</f>
        <v>#VALUE!</v>
      </c>
    </row>
    <row r="16951" ht="15.75" customHeight="1">
      <c r="A16951" s="1" t="s">
        <v>4993</v>
      </c>
      <c r="B16951" s="1">
        <v>3.0</v>
      </c>
      <c r="C16951" s="1" t="s">
        <v>35566</v>
      </c>
      <c r="D16951" s="1" t="s">
        <v>35567</v>
      </c>
      <c r="E16951" s="1" t="s">
        <v>21</v>
      </c>
      <c r="F16951" s="1" t="s">
        <v>11</v>
      </c>
      <c r="G16951" s="1" t="str">
        <f>IFERROR(__xludf.DUMMYFUNCTION("GOOGLETRANSLATE(D16951,""fr"",""en"")"),"#VALUE!")</f>
        <v>#VALUE!</v>
      </c>
    </row>
    <row r="16952" ht="15.75" customHeight="1">
      <c r="A16952" s="1" t="s">
        <v>499</v>
      </c>
      <c r="B16952" s="1">
        <v>2.0</v>
      </c>
      <c r="C16952" s="1" t="s">
        <v>35568</v>
      </c>
      <c r="D16952" s="1" t="s">
        <v>35569</v>
      </c>
      <c r="E16952" s="1" t="s">
        <v>10</v>
      </c>
      <c r="F16952" s="1" t="s">
        <v>11</v>
      </c>
      <c r="G16952" s="1" t="str">
        <f>IFERROR(__xludf.DUMMYFUNCTION("GOOGLETRANSLATE(D16952,""fr"",""en"")"),"#VALUE!")</f>
        <v>#VALUE!</v>
      </c>
    </row>
    <row r="16953" ht="15.75" customHeight="1">
      <c r="A16953" s="1" t="s">
        <v>866</v>
      </c>
      <c r="B16953" s="1">
        <v>5.0</v>
      </c>
      <c r="C16953" s="1" t="s">
        <v>35570</v>
      </c>
      <c r="D16953" s="1" t="s">
        <v>35571</v>
      </c>
      <c r="E16953" s="1" t="s">
        <v>176</v>
      </c>
      <c r="F16953" s="1" t="s">
        <v>66</v>
      </c>
      <c r="G16953" s="1" t="str">
        <f>IFERROR(__xludf.DUMMYFUNCTION("GOOGLETRANSLATE(D16953,""fr"",""en"")"),"#VALUE!")</f>
        <v>#VALUE!</v>
      </c>
    </row>
    <row r="16954" ht="15.75" customHeight="1">
      <c r="A16954" s="1" t="s">
        <v>621</v>
      </c>
      <c r="B16954" s="1">
        <v>5.0</v>
      </c>
      <c r="C16954" s="1" t="s">
        <v>35572</v>
      </c>
      <c r="D16954" s="1" t="s">
        <v>35573</v>
      </c>
      <c r="E16954" s="1" t="s">
        <v>21</v>
      </c>
      <c r="F16954" s="1" t="s">
        <v>11</v>
      </c>
      <c r="G16954" s="1" t="str">
        <f>IFERROR(__xludf.DUMMYFUNCTION("GOOGLETRANSLATE(D16954,""fr"",""en"")"),"#VALUE!")</f>
        <v>#VALUE!</v>
      </c>
    </row>
    <row r="16955" ht="15.75" customHeight="1">
      <c r="A16955" s="1" t="s">
        <v>585</v>
      </c>
      <c r="B16955" s="1">
        <v>3.0</v>
      </c>
      <c r="C16955" s="1" t="s">
        <v>35574</v>
      </c>
      <c r="D16955" s="1" t="s">
        <v>35575</v>
      </c>
      <c r="E16955" s="1" t="s">
        <v>21</v>
      </c>
      <c r="F16955" s="1" t="s">
        <v>11</v>
      </c>
      <c r="G16955" s="1" t="str">
        <f>IFERROR(__xludf.DUMMYFUNCTION("GOOGLETRANSLATE(D16955,""fr"",""en"")"),"#VALUE!")</f>
        <v>#VALUE!</v>
      </c>
    </row>
    <row r="16956" ht="15.75" customHeight="1">
      <c r="A16956" s="1" t="s">
        <v>12713</v>
      </c>
      <c r="B16956" s="1">
        <v>1.0</v>
      </c>
      <c r="C16956" s="1" t="s">
        <v>35576</v>
      </c>
      <c r="D16956" s="1" t="s">
        <v>35577</v>
      </c>
      <c r="E16956" s="1" t="s">
        <v>52</v>
      </c>
      <c r="F16956" s="1" t="s">
        <v>11</v>
      </c>
      <c r="G16956" s="1" t="str">
        <f>IFERROR(__xludf.DUMMYFUNCTION("GOOGLETRANSLATE(D16956,""fr"",""en"")"),"#VALUE!")</f>
        <v>#VALUE!</v>
      </c>
    </row>
    <row r="16957" ht="15.75" customHeight="1">
      <c r="A16957" s="1" t="s">
        <v>414</v>
      </c>
      <c r="B16957" s="1">
        <v>5.0</v>
      </c>
      <c r="C16957" s="1" t="s">
        <v>35578</v>
      </c>
      <c r="D16957" s="1" t="s">
        <v>35579</v>
      </c>
      <c r="E16957" s="1" t="s">
        <v>21</v>
      </c>
      <c r="F16957" s="1" t="s">
        <v>11</v>
      </c>
      <c r="G16957" s="1" t="str">
        <f>IFERROR(__xludf.DUMMYFUNCTION("GOOGLETRANSLATE(D16957,""fr"",""en"")"),"#VALUE!")</f>
        <v>#VALUE!</v>
      </c>
    </row>
    <row r="16958" ht="15.75" customHeight="1">
      <c r="A16958" s="1" t="s">
        <v>1155</v>
      </c>
      <c r="B16958" s="1">
        <v>1.0</v>
      </c>
      <c r="C16958" s="1" t="s">
        <v>35580</v>
      </c>
      <c r="D16958" s="1" t="s">
        <v>35581</v>
      </c>
      <c r="E16958" s="1" t="s">
        <v>296</v>
      </c>
      <c r="F16958" s="1" t="s">
        <v>11</v>
      </c>
      <c r="G16958" s="1" t="str">
        <f>IFERROR(__xludf.DUMMYFUNCTION("GOOGLETRANSLATE(D16958,""fr"",""en"")"),"#VALUE!")</f>
        <v>#VALUE!</v>
      </c>
    </row>
    <row r="16959" ht="15.75" customHeight="1">
      <c r="A16959" s="1" t="s">
        <v>1344</v>
      </c>
      <c r="B16959" s="1">
        <v>3.0</v>
      </c>
      <c r="C16959" s="1" t="s">
        <v>35582</v>
      </c>
      <c r="D16959" s="1" t="s">
        <v>35583</v>
      </c>
      <c r="E16959" s="1" t="s">
        <v>176</v>
      </c>
      <c r="F16959" s="1" t="s">
        <v>66</v>
      </c>
      <c r="G16959" s="1" t="str">
        <f>IFERROR(__xludf.DUMMYFUNCTION("GOOGLETRANSLATE(D16959,""fr"",""en"")"),"#VALUE!")</f>
        <v>#VALUE!</v>
      </c>
    </row>
    <row r="16960" ht="15.75" customHeight="1">
      <c r="A16960" s="1" t="s">
        <v>3818</v>
      </c>
      <c r="B16960" s="1">
        <v>4.0</v>
      </c>
      <c r="C16960" s="1" t="s">
        <v>35584</v>
      </c>
      <c r="D16960" s="1" t="s">
        <v>35585</v>
      </c>
      <c r="E16960" s="1" t="s">
        <v>21</v>
      </c>
      <c r="F16960" s="1" t="s">
        <v>11</v>
      </c>
      <c r="G16960" s="1" t="str">
        <f>IFERROR(__xludf.DUMMYFUNCTION("GOOGLETRANSLATE(D16960,""fr"",""en"")"),"#VALUE!")</f>
        <v>#VALUE!</v>
      </c>
    </row>
    <row r="16961" ht="15.75" customHeight="1">
      <c r="A16961" s="1" t="s">
        <v>971</v>
      </c>
      <c r="B16961" s="1">
        <v>1.0</v>
      </c>
      <c r="C16961" s="1" t="s">
        <v>35586</v>
      </c>
      <c r="D16961" s="1" t="s">
        <v>35587</v>
      </c>
      <c r="E16961" s="1" t="s">
        <v>554</v>
      </c>
      <c r="F16961" s="1" t="s">
        <v>30</v>
      </c>
      <c r="G16961" s="1" t="str">
        <f>IFERROR(__xludf.DUMMYFUNCTION("GOOGLETRANSLATE(D16961,""fr"",""en"")"),"#VALUE!")</f>
        <v>#VALUE!</v>
      </c>
    </row>
    <row r="16962" ht="15.75" customHeight="1">
      <c r="A16962" s="1" t="s">
        <v>2702</v>
      </c>
      <c r="B16962" s="1">
        <v>5.0</v>
      </c>
      <c r="C16962" s="1" t="s">
        <v>35588</v>
      </c>
      <c r="D16962" s="1" t="s">
        <v>35589</v>
      </c>
      <c r="E16962" s="1" t="s">
        <v>21</v>
      </c>
      <c r="F16962" s="1" t="s">
        <v>11</v>
      </c>
      <c r="G16962" s="1" t="str">
        <f>IFERROR(__xludf.DUMMYFUNCTION("GOOGLETRANSLATE(D16962,""fr"",""en"")"),"#VALUE!")</f>
        <v>#VALUE!</v>
      </c>
    </row>
    <row r="16963" ht="15.75" customHeight="1">
      <c r="A16963" s="1" t="s">
        <v>7086</v>
      </c>
      <c r="B16963" s="1">
        <v>2.0</v>
      </c>
      <c r="C16963" s="1" t="s">
        <v>35590</v>
      </c>
      <c r="D16963" s="1" t="s">
        <v>35591</v>
      </c>
      <c r="E16963" s="1" t="s">
        <v>125</v>
      </c>
      <c r="F16963" s="1" t="s">
        <v>11</v>
      </c>
      <c r="G16963" s="1" t="str">
        <f>IFERROR(__xludf.DUMMYFUNCTION("GOOGLETRANSLATE(D16963,""fr"",""en"")"),"#VALUE!")</f>
        <v>#VALUE!</v>
      </c>
    </row>
    <row r="16964" ht="15.75" customHeight="1">
      <c r="A16964" s="1" t="s">
        <v>10304</v>
      </c>
      <c r="B16964" s="1">
        <v>3.0</v>
      </c>
      <c r="C16964" s="1" t="s">
        <v>35592</v>
      </c>
      <c r="D16964" s="1" t="s">
        <v>35593</v>
      </c>
      <c r="E16964" s="1" t="s">
        <v>273</v>
      </c>
      <c r="F16964" s="1" t="s">
        <v>110</v>
      </c>
      <c r="G16964" s="1" t="str">
        <f>IFERROR(__xludf.DUMMYFUNCTION("GOOGLETRANSLATE(D16964,""fr"",""en"")"),"#VALUE!")</f>
        <v>#VALUE!</v>
      </c>
    </row>
    <row r="16965" ht="15.75" customHeight="1">
      <c r="A16965" s="1" t="s">
        <v>1476</v>
      </c>
      <c r="B16965" s="1">
        <v>4.0</v>
      </c>
      <c r="C16965" s="1" t="s">
        <v>35594</v>
      </c>
      <c r="D16965" s="1" t="s">
        <v>35595</v>
      </c>
      <c r="E16965" s="1" t="s">
        <v>21</v>
      </c>
      <c r="F16965" s="1" t="s">
        <v>11</v>
      </c>
      <c r="G16965" s="1" t="str">
        <f>IFERROR(__xludf.DUMMYFUNCTION("GOOGLETRANSLATE(D16965,""fr"",""en"")"),"#VALUE!")</f>
        <v>#VALUE!</v>
      </c>
    </row>
    <row r="16966" ht="15.75" customHeight="1">
      <c r="A16966" s="1" t="s">
        <v>2911</v>
      </c>
      <c r="B16966" s="1">
        <v>3.0</v>
      </c>
      <c r="C16966" s="1" t="s">
        <v>35596</v>
      </c>
      <c r="D16966" s="1" t="s">
        <v>35597</v>
      </c>
      <c r="E16966" s="1" t="s">
        <v>10</v>
      </c>
      <c r="F16966" s="1" t="s">
        <v>11</v>
      </c>
      <c r="G16966" s="1" t="str">
        <f>IFERROR(__xludf.DUMMYFUNCTION("GOOGLETRANSLATE(D16966,""fr"",""en"")"),"#VALUE!")</f>
        <v>#VALUE!</v>
      </c>
    </row>
    <row r="16967" ht="15.75" customHeight="1">
      <c r="A16967" s="1" t="s">
        <v>710</v>
      </c>
      <c r="B16967" s="1">
        <v>5.0</v>
      </c>
      <c r="C16967" s="1" t="s">
        <v>35598</v>
      </c>
      <c r="D16967" s="1" t="s">
        <v>35599</v>
      </c>
      <c r="E16967" s="1" t="s">
        <v>448</v>
      </c>
      <c r="F16967" s="1" t="s">
        <v>84</v>
      </c>
      <c r="G16967" s="1" t="str">
        <f>IFERROR(__xludf.DUMMYFUNCTION("GOOGLETRANSLATE(D16967,""fr"",""en"")"),"#VALUE!")</f>
        <v>#VALUE!</v>
      </c>
    </row>
    <row r="16968" ht="15.75" customHeight="1">
      <c r="A16968" s="1" t="s">
        <v>3022</v>
      </c>
      <c r="B16968" s="1">
        <v>4.0</v>
      </c>
      <c r="C16968" s="1" t="s">
        <v>35600</v>
      </c>
      <c r="D16968" s="1" t="s">
        <v>35601</v>
      </c>
      <c r="E16968" s="1" t="s">
        <v>21</v>
      </c>
      <c r="F16968" s="1" t="s">
        <v>11</v>
      </c>
      <c r="G16968" s="1" t="str">
        <f>IFERROR(__xludf.DUMMYFUNCTION("GOOGLETRANSLATE(D16968,""fr"",""en"")"),"I am satisfied at first of the price, however I remain septic in relation to the contract obligation of a year with tacit renewal.")</f>
        <v>I am satisfied at first of the price, however I remain septic in relation to the contract obligation of a year with tacit renewal.</v>
      </c>
    </row>
    <row r="16969" ht="15.75" customHeight="1">
      <c r="A16969" s="1" t="s">
        <v>3312</v>
      </c>
      <c r="B16969" s="1">
        <v>5.0</v>
      </c>
      <c r="C16969" s="1" t="s">
        <v>35602</v>
      </c>
      <c r="D16969" s="1" t="s">
        <v>35603</v>
      </c>
      <c r="E16969" s="1" t="s">
        <v>21</v>
      </c>
      <c r="F16969" s="1" t="s">
        <v>11</v>
      </c>
      <c r="G16969" s="1" t="str">
        <f>IFERROR(__xludf.DUMMYFUNCTION("GOOGLETRANSLATE(D16969,""fr"",""en"")"),"#VALUE!")</f>
        <v>#VALUE!</v>
      </c>
    </row>
    <row r="16970" ht="15.75" customHeight="1">
      <c r="A16970" s="1" t="s">
        <v>585</v>
      </c>
      <c r="B16970" s="1">
        <v>1.0</v>
      </c>
      <c r="C16970" s="1" t="s">
        <v>35604</v>
      </c>
      <c r="D16970" s="1" t="s">
        <v>35605</v>
      </c>
      <c r="E16970" s="1" t="s">
        <v>226</v>
      </c>
      <c r="F16970" s="1" t="s">
        <v>11</v>
      </c>
      <c r="G16970" s="1" t="str">
        <f>IFERROR(__xludf.DUMMYFUNCTION("GOOGLETRANSLATE(D16970,""fr"",""en"")"),"#VALUE!")</f>
        <v>#VALUE!</v>
      </c>
    </row>
    <row r="16971" ht="15.75" customHeight="1">
      <c r="A16971" s="1" t="s">
        <v>4474</v>
      </c>
      <c r="B16971" s="1">
        <v>1.0</v>
      </c>
      <c r="C16971" s="1" t="s">
        <v>35606</v>
      </c>
      <c r="D16971" s="1" t="s">
        <v>35607</v>
      </c>
      <c r="E16971" s="1" t="s">
        <v>25</v>
      </c>
      <c r="F16971" s="1" t="s">
        <v>11</v>
      </c>
      <c r="G16971" s="1" t="str">
        <f>IFERROR(__xludf.DUMMYFUNCTION("GOOGLETRANSLATE(D16971,""fr"",""en"")"),"#VALUE!")</f>
        <v>#VALUE!</v>
      </c>
    </row>
    <row r="16972" ht="15.75" customHeight="1">
      <c r="A16972" s="1" t="s">
        <v>8583</v>
      </c>
      <c r="B16972" s="1">
        <v>1.0</v>
      </c>
      <c r="C16972" s="1" t="s">
        <v>35608</v>
      </c>
      <c r="D16972" s="1" t="s">
        <v>35609</v>
      </c>
      <c r="E16972" s="1" t="s">
        <v>226</v>
      </c>
      <c r="F16972" s="1" t="s">
        <v>110</v>
      </c>
      <c r="G16972" s="1" t="str">
        <f>IFERROR(__xludf.DUMMYFUNCTION("GOOGLETRANSLATE(D16972,""fr"",""en"")"),"#VALUE!")</f>
        <v>#VALUE!</v>
      </c>
    </row>
    <row r="16973" ht="15.75" customHeight="1">
      <c r="A16973" s="1" t="s">
        <v>4211</v>
      </c>
      <c r="B16973" s="1">
        <v>5.0</v>
      </c>
      <c r="C16973" s="1" t="s">
        <v>35610</v>
      </c>
      <c r="D16973" s="1" t="s">
        <v>35611</v>
      </c>
      <c r="E16973" s="1" t="s">
        <v>21</v>
      </c>
      <c r="F16973" s="1" t="s">
        <v>11</v>
      </c>
      <c r="G16973" s="1" t="str">
        <f>IFERROR(__xludf.DUMMYFUNCTION("GOOGLETRANSLATE(D16973,""fr"",""en"")"),"#VALUE!")</f>
        <v>#VALUE!</v>
      </c>
    </row>
    <row r="16974" ht="15.75" customHeight="1">
      <c r="A16974" s="1" t="s">
        <v>6006</v>
      </c>
      <c r="B16974" s="1">
        <v>4.0</v>
      </c>
      <c r="C16974" s="1" t="s">
        <v>35612</v>
      </c>
      <c r="D16974" s="1" t="s">
        <v>35613</v>
      </c>
      <c r="E16974" s="1" t="s">
        <v>484</v>
      </c>
      <c r="F16974" s="1" t="s">
        <v>30</v>
      </c>
      <c r="G16974" s="1" t="str">
        <f>IFERROR(__xludf.DUMMYFUNCTION("GOOGLETRANSLATE(D16974,""fr"",""en"")"),"#VALUE!")</f>
        <v>#VALUE!</v>
      </c>
    </row>
    <row r="16975" ht="15.75" customHeight="1">
      <c r="A16975" s="1" t="s">
        <v>147</v>
      </c>
      <c r="B16975" s="1">
        <v>5.0</v>
      </c>
      <c r="C16975" s="1" t="s">
        <v>35614</v>
      </c>
      <c r="D16975" s="1" t="s">
        <v>35615</v>
      </c>
      <c r="E16975" s="1" t="s">
        <v>169</v>
      </c>
      <c r="F16975" s="1" t="s">
        <v>11</v>
      </c>
      <c r="G16975" s="1" t="str">
        <f>IFERROR(__xludf.DUMMYFUNCTION("GOOGLETRANSLATE(D16975,""fr"",""en"")"),"#VALUE!")</f>
        <v>#VALUE!</v>
      </c>
    </row>
    <row r="16976" ht="15.75" customHeight="1">
      <c r="A16976" s="1" t="s">
        <v>374</v>
      </c>
      <c r="B16976" s="1">
        <v>4.0</v>
      </c>
      <c r="C16976" s="1" t="s">
        <v>35616</v>
      </c>
      <c r="D16976" s="1" t="s">
        <v>35617</v>
      </c>
      <c r="E16976" s="1" t="s">
        <v>21</v>
      </c>
      <c r="F16976" s="1" t="s">
        <v>11</v>
      </c>
      <c r="G16976" s="1" t="str">
        <f>IFERROR(__xludf.DUMMYFUNCTION("GOOGLETRANSLATE(D16976,""fr"",""en"")"),"#VALUE!")</f>
        <v>#VALUE!</v>
      </c>
    </row>
    <row r="16977" ht="15.75" customHeight="1">
      <c r="A16977" s="1" t="s">
        <v>10177</v>
      </c>
      <c r="B16977" s="1">
        <v>1.0</v>
      </c>
      <c r="C16977" s="1" t="s">
        <v>35618</v>
      </c>
      <c r="D16977" s="1" t="s">
        <v>35619</v>
      </c>
      <c r="E16977" s="1" t="s">
        <v>296</v>
      </c>
      <c r="F16977" s="1" t="s">
        <v>11</v>
      </c>
      <c r="G16977" s="1" t="str">
        <f>IFERROR(__xludf.DUMMYFUNCTION("GOOGLETRANSLATE(D16977,""fr"",""en"")"),"#VALUE!")</f>
        <v>#VALUE!</v>
      </c>
    </row>
    <row r="16978" ht="15.75" customHeight="1">
      <c r="A16978" s="1" t="s">
        <v>445</v>
      </c>
      <c r="B16978" s="1">
        <v>1.0</v>
      </c>
      <c r="C16978" s="1" t="s">
        <v>35620</v>
      </c>
      <c r="D16978" s="1" t="s">
        <v>35621</v>
      </c>
      <c r="E16978" s="1" t="s">
        <v>575</v>
      </c>
      <c r="F16978" s="1" t="s">
        <v>84</v>
      </c>
      <c r="G16978" s="1" t="str">
        <f>IFERROR(__xludf.DUMMYFUNCTION("GOOGLETRANSLATE(D16978,""fr"",""en"")"),"#VALUE!")</f>
        <v>#VALUE!</v>
      </c>
    </row>
    <row r="16979" ht="15.75" customHeight="1">
      <c r="A16979" s="1" t="s">
        <v>615</v>
      </c>
      <c r="B16979" s="1">
        <v>3.0</v>
      </c>
      <c r="C16979" s="1" t="s">
        <v>35622</v>
      </c>
      <c r="D16979" s="1" t="s">
        <v>35623</v>
      </c>
      <c r="E16979" s="1" t="s">
        <v>484</v>
      </c>
      <c r="F16979" s="1" t="s">
        <v>30</v>
      </c>
      <c r="G16979" s="1" t="str">
        <f>IFERROR(__xludf.DUMMYFUNCTION("GOOGLETRANSLATE(D16979,""fr"",""en"")"),"#VALUE!")</f>
        <v>#VALUE!</v>
      </c>
    </row>
    <row r="16980" ht="15.75" customHeight="1">
      <c r="A16980" s="1" t="s">
        <v>1581</v>
      </c>
      <c r="B16980" s="1">
        <v>5.0</v>
      </c>
      <c r="C16980" s="1" t="s">
        <v>35624</v>
      </c>
      <c r="D16980" s="1" t="s">
        <v>35625</v>
      </c>
      <c r="E16980" s="1" t="s">
        <v>65</v>
      </c>
      <c r="F16980" s="1" t="s">
        <v>66</v>
      </c>
      <c r="G16980" s="1" t="str">
        <f>IFERROR(__xludf.DUMMYFUNCTION("GOOGLETRANSLATE(D16980,""fr"",""en"")"),"#VALUE!")</f>
        <v>#VALUE!</v>
      </c>
    </row>
    <row r="16981" ht="15.75" customHeight="1">
      <c r="A16981" s="1" t="s">
        <v>3523</v>
      </c>
      <c r="B16981" s="1">
        <v>5.0</v>
      </c>
      <c r="C16981" s="1" t="s">
        <v>35626</v>
      </c>
      <c r="D16981" s="1" t="s">
        <v>35627</v>
      </c>
      <c r="E16981" s="1" t="s">
        <v>10</v>
      </c>
      <c r="F16981" s="1" t="s">
        <v>11</v>
      </c>
      <c r="G16981" s="1" t="str">
        <f>IFERROR(__xludf.DUMMYFUNCTION("GOOGLETRANSLATE(D16981,""fr"",""en"")"),"#VALUE!")</f>
        <v>#VALUE!</v>
      </c>
    </row>
    <row r="16982" ht="15.75" customHeight="1">
      <c r="A16982" s="1" t="s">
        <v>4625</v>
      </c>
      <c r="B16982" s="1">
        <v>2.0</v>
      </c>
      <c r="C16982" s="1" t="s">
        <v>35628</v>
      </c>
      <c r="D16982" s="1" t="s">
        <v>35629</v>
      </c>
      <c r="E16982" s="1" t="s">
        <v>10</v>
      </c>
      <c r="F16982" s="1" t="s">
        <v>11</v>
      </c>
      <c r="G16982" s="1" t="str">
        <f>IFERROR(__xludf.DUMMYFUNCTION("GOOGLETRANSLATE(D16982,""fr"",""en"")"),"#VALUE!")</f>
        <v>#VALUE!</v>
      </c>
    </row>
    <row r="16983" ht="15.75" customHeight="1">
      <c r="A16983" s="1" t="s">
        <v>5562</v>
      </c>
      <c r="B16983" s="1">
        <v>4.0</v>
      </c>
      <c r="C16983" s="1" t="s">
        <v>35630</v>
      </c>
      <c r="D16983" s="1" t="s">
        <v>35631</v>
      </c>
      <c r="E16983" s="1" t="s">
        <v>65</v>
      </c>
      <c r="F16983" s="1" t="s">
        <v>66</v>
      </c>
      <c r="G16983" s="1" t="str">
        <f>IFERROR(__xludf.DUMMYFUNCTION("GOOGLETRANSLATE(D16983,""fr"",""en"")"),"#VALUE!")</f>
        <v>#VALUE!</v>
      </c>
    </row>
    <row r="16984" ht="15.75" customHeight="1">
      <c r="A16984" s="1" t="s">
        <v>1439</v>
      </c>
      <c r="B16984" s="1">
        <v>5.0</v>
      </c>
      <c r="C16984" s="1" t="s">
        <v>35632</v>
      </c>
      <c r="D16984" s="1" t="s">
        <v>35633</v>
      </c>
      <c r="E16984" s="1" t="s">
        <v>10</v>
      </c>
      <c r="F16984" s="1" t="s">
        <v>11</v>
      </c>
      <c r="G16984" s="1" t="str">
        <f>IFERROR(__xludf.DUMMYFUNCTION("GOOGLETRANSLATE(D16984,""fr"",""en"")"),"#VALUE!")</f>
        <v>#VALUE!</v>
      </c>
    </row>
    <row r="16985" ht="15.75" customHeight="1">
      <c r="A16985" s="1" t="s">
        <v>1816</v>
      </c>
      <c r="B16985" s="1">
        <v>5.0</v>
      </c>
      <c r="C16985" s="1" t="s">
        <v>35141</v>
      </c>
      <c r="D16985" s="1" t="s">
        <v>35634</v>
      </c>
      <c r="E16985" s="1" t="s">
        <v>448</v>
      </c>
      <c r="F16985" s="1" t="s">
        <v>84</v>
      </c>
      <c r="G16985" s="1" t="str">
        <f>IFERROR(__xludf.DUMMYFUNCTION("GOOGLETRANSLATE(D16985,""fr"",""en"")"),"#VALUE!")</f>
        <v>#VALUE!</v>
      </c>
    </row>
    <row r="16986" ht="15.75" customHeight="1">
      <c r="A16986" s="1" t="s">
        <v>12340</v>
      </c>
      <c r="B16986" s="1">
        <v>2.0</v>
      </c>
      <c r="C16986" s="1" t="s">
        <v>35635</v>
      </c>
      <c r="D16986" s="1" t="s">
        <v>35636</v>
      </c>
      <c r="E16986" s="1" t="s">
        <v>273</v>
      </c>
      <c r="F16986" s="1" t="s">
        <v>66</v>
      </c>
      <c r="G16986" s="1" t="str">
        <f>IFERROR(__xludf.DUMMYFUNCTION("GOOGLETRANSLATE(D16986,""fr"",""en"")"),"#VALUE!")</f>
        <v>#VALUE!</v>
      </c>
    </row>
    <row r="16987" ht="15.75" customHeight="1">
      <c r="A16987" s="1" t="s">
        <v>2676</v>
      </c>
      <c r="B16987" s="1">
        <v>1.0</v>
      </c>
      <c r="C16987" s="1" t="s">
        <v>35637</v>
      </c>
      <c r="D16987" s="1" t="s">
        <v>35638</v>
      </c>
      <c r="E16987" s="1" t="s">
        <v>373</v>
      </c>
      <c r="F16987" s="1" t="s">
        <v>30</v>
      </c>
      <c r="G16987" s="1" t="str">
        <f>IFERROR(__xludf.DUMMYFUNCTION("GOOGLETRANSLATE(D16987,""fr"",""en"")"),"#VALUE!")</f>
        <v>#VALUE!</v>
      </c>
    </row>
    <row r="16988" ht="15.75" customHeight="1">
      <c r="A16988" s="1" t="s">
        <v>558</v>
      </c>
      <c r="B16988" s="1">
        <v>1.0</v>
      </c>
      <c r="C16988" s="1" t="s">
        <v>35639</v>
      </c>
      <c r="D16988" s="1" t="s">
        <v>35640</v>
      </c>
      <c r="E16988" s="1" t="s">
        <v>47</v>
      </c>
      <c r="F16988" s="1" t="s">
        <v>48</v>
      </c>
      <c r="G16988" s="1" t="str">
        <f>IFERROR(__xludf.DUMMYFUNCTION("GOOGLETRANSLATE(D16988,""fr"",""en"")"),"#VALUE!")</f>
        <v>#VALUE!</v>
      </c>
    </row>
    <row r="16989" ht="15.75" customHeight="1">
      <c r="A16989" s="1" t="s">
        <v>1830</v>
      </c>
      <c r="B16989" s="1">
        <v>4.0</v>
      </c>
      <c r="C16989" s="1" t="s">
        <v>35641</v>
      </c>
      <c r="D16989" s="1" t="s">
        <v>35642</v>
      </c>
      <c r="E16989" s="1" t="s">
        <v>176</v>
      </c>
      <c r="F16989" s="1" t="s">
        <v>66</v>
      </c>
      <c r="G16989" s="1" t="str">
        <f>IFERROR(__xludf.DUMMYFUNCTION("GOOGLETRANSLATE(D16989,""fr"",""en"")"),"#VALUE!")</f>
        <v>#VALUE!</v>
      </c>
    </row>
    <row r="16990" ht="15.75" customHeight="1">
      <c r="A16990" s="1" t="s">
        <v>332</v>
      </c>
      <c r="B16990" s="1">
        <v>5.0</v>
      </c>
      <c r="C16990" s="1" t="s">
        <v>35643</v>
      </c>
      <c r="D16990" s="1" t="s">
        <v>35644</v>
      </c>
      <c r="E16990" s="1" t="s">
        <v>169</v>
      </c>
      <c r="F16990" s="1" t="s">
        <v>11</v>
      </c>
      <c r="G16990" s="1" t="str">
        <f>IFERROR(__xludf.DUMMYFUNCTION("GOOGLETRANSLATE(D16990,""fr"",""en"")"),"#VALUE!")</f>
        <v>#VALUE!</v>
      </c>
    </row>
    <row r="16991" ht="15.75" customHeight="1">
      <c r="A16991" s="1" t="s">
        <v>3330</v>
      </c>
      <c r="B16991" s="1">
        <v>1.0</v>
      </c>
      <c r="C16991" s="1" t="s">
        <v>35645</v>
      </c>
      <c r="D16991" s="1" t="s">
        <v>35646</v>
      </c>
      <c r="E16991" s="1" t="s">
        <v>355</v>
      </c>
      <c r="F16991" s="1" t="s">
        <v>110</v>
      </c>
      <c r="G16991" s="1" t="str">
        <f>IFERROR(__xludf.DUMMYFUNCTION("GOOGLETRANSLATE(D16991,""fr"",""en"")"),"#VALUE!")</f>
        <v>#VALUE!</v>
      </c>
    </row>
    <row r="16992" ht="15.75" customHeight="1">
      <c r="A16992" s="1" t="s">
        <v>4225</v>
      </c>
      <c r="B16992" s="1">
        <v>1.0</v>
      </c>
      <c r="C16992" s="1" t="s">
        <v>35647</v>
      </c>
      <c r="D16992" s="1" t="s">
        <v>35648</v>
      </c>
      <c r="E16992" s="1" t="s">
        <v>21</v>
      </c>
      <c r="F16992" s="1" t="s">
        <v>11</v>
      </c>
      <c r="G16992" s="1" t="str">
        <f>IFERROR(__xludf.DUMMYFUNCTION("GOOGLETRANSLATE(D16992,""fr"",""en"")"),"#VALUE!")</f>
        <v>#VALUE!</v>
      </c>
    </row>
    <row r="16993" ht="15.75" customHeight="1">
      <c r="A16993" s="1" t="s">
        <v>12899</v>
      </c>
      <c r="B16993" s="1">
        <v>1.0</v>
      </c>
      <c r="C16993" s="1" t="s">
        <v>35649</v>
      </c>
      <c r="D16993" s="1" t="s">
        <v>35650</v>
      </c>
      <c r="E16993" s="1" t="s">
        <v>10</v>
      </c>
      <c r="F16993" s="1" t="s">
        <v>11</v>
      </c>
      <c r="G16993" s="1" t="str">
        <f>IFERROR(__xludf.DUMMYFUNCTION("GOOGLETRANSLATE(D16993,""fr"",""en"")"),"#VALUE!")</f>
        <v>#VALUE!</v>
      </c>
    </row>
    <row r="16994" ht="15.75" customHeight="1">
      <c r="A16994" s="1" t="s">
        <v>4610</v>
      </c>
      <c r="B16994" s="1">
        <v>5.0</v>
      </c>
      <c r="C16994" s="1" t="s">
        <v>35651</v>
      </c>
      <c r="D16994" s="1" t="s">
        <v>35652</v>
      </c>
      <c r="E16994" s="1" t="s">
        <v>21</v>
      </c>
      <c r="F16994" s="1" t="s">
        <v>11</v>
      </c>
      <c r="G16994" s="1" t="str">
        <f>IFERROR(__xludf.DUMMYFUNCTION("GOOGLETRANSLATE(D16994,""fr"",""en"")"),"#VALUE!")</f>
        <v>#VALUE!</v>
      </c>
    </row>
    <row r="16995" ht="15.75" customHeight="1">
      <c r="A16995" s="1" t="s">
        <v>615</v>
      </c>
      <c r="B16995" s="1">
        <v>4.0</v>
      </c>
      <c r="C16995" s="1" t="s">
        <v>35653</v>
      </c>
      <c r="D16995" s="1" t="s">
        <v>35654</v>
      </c>
      <c r="E16995" s="1" t="s">
        <v>169</v>
      </c>
      <c r="F16995" s="1" t="s">
        <v>11</v>
      </c>
      <c r="G16995" s="1" t="str">
        <f>IFERROR(__xludf.DUMMYFUNCTION("GOOGLETRANSLATE(D16995,""fr"",""en"")"),"#VALUE!")</f>
        <v>#VALUE!</v>
      </c>
    </row>
    <row r="16996" ht="15.75" customHeight="1">
      <c r="A16996" s="1" t="s">
        <v>5759</v>
      </c>
      <c r="B16996" s="1">
        <v>5.0</v>
      </c>
      <c r="C16996" s="1" t="s">
        <v>35655</v>
      </c>
      <c r="D16996" s="1" t="s">
        <v>35656</v>
      </c>
      <c r="E16996" s="1" t="s">
        <v>646</v>
      </c>
      <c r="F16996" s="1" t="s">
        <v>39</v>
      </c>
      <c r="G16996" s="1" t="str">
        <f>IFERROR(__xludf.DUMMYFUNCTION("GOOGLETRANSLATE(D16996,""fr"",""en"")"),"Unlike all the negative opinions I read on this insurance, for my part, I had no problems. Vaccine and medical care, everything was taken into account quickly and in accordance with my insurance contract. In addition, refund requests are simple to make vi"&amp;"a the customer area.")</f>
        <v>Unlike all the negative opinions I read on this insurance, for my part, I had no problems. Vaccine and medical care, everything was taken into account quickly and in accordance with my insurance contract. In addition, refund requests are simple to make via the customer area.</v>
      </c>
    </row>
    <row r="16997" ht="15.75" customHeight="1">
      <c r="A16997" s="1" t="s">
        <v>173</v>
      </c>
      <c r="B16997" s="1">
        <v>4.0</v>
      </c>
      <c r="C16997" s="1" t="s">
        <v>35657</v>
      </c>
      <c r="D16997" s="1" t="s">
        <v>35658</v>
      </c>
      <c r="E16997" s="1" t="s">
        <v>21</v>
      </c>
      <c r="F16997" s="1" t="s">
        <v>11</v>
      </c>
      <c r="G16997" s="1" t="str">
        <f>IFERROR(__xludf.DUMMYFUNCTION("GOOGLETRANSLATE(D16997,""fr"",""en"")"),"#VALUE!")</f>
        <v>#VALUE!</v>
      </c>
    </row>
    <row r="16998" ht="15.75" customHeight="1">
      <c r="A16998" s="1" t="s">
        <v>305</v>
      </c>
      <c r="B16998" s="1">
        <v>4.0</v>
      </c>
      <c r="C16998" s="1" t="s">
        <v>35659</v>
      </c>
      <c r="D16998" s="1" t="s">
        <v>35660</v>
      </c>
      <c r="E16998" s="1" t="s">
        <v>292</v>
      </c>
      <c r="F16998" s="1" t="s">
        <v>11</v>
      </c>
      <c r="G16998" s="1" t="str">
        <f>IFERROR(__xludf.DUMMYFUNCTION("GOOGLETRANSLATE(D16998,""fr"",""en"")"),"#VALUE!")</f>
        <v>#VALUE!</v>
      </c>
    </row>
    <row r="16999" ht="15.75" customHeight="1">
      <c r="A16999" s="1" t="s">
        <v>17207</v>
      </c>
      <c r="B16999" s="1">
        <v>3.0</v>
      </c>
      <c r="C16999" s="1" t="s">
        <v>35661</v>
      </c>
      <c r="D16999" s="1" t="s">
        <v>35662</v>
      </c>
      <c r="E16999" s="1" t="s">
        <v>21</v>
      </c>
      <c r="F16999" s="1" t="s">
        <v>11</v>
      </c>
      <c r="G16999" s="1" t="str">
        <f>IFERROR(__xludf.DUMMYFUNCTION("GOOGLETRANSLATE(D16999,""fr"",""en"")"),"#VALUE!")</f>
        <v>#VALUE!</v>
      </c>
    </row>
    <row r="17000" ht="15.75" customHeight="1">
      <c r="A17000" s="1" t="s">
        <v>1482</v>
      </c>
      <c r="B17000" s="1">
        <v>4.0</v>
      </c>
      <c r="C17000" s="1" t="s">
        <v>35663</v>
      </c>
      <c r="D17000" s="1" t="s">
        <v>35664</v>
      </c>
      <c r="E17000" s="1" t="s">
        <v>10</v>
      </c>
      <c r="F17000" s="1" t="s">
        <v>11</v>
      </c>
      <c r="G17000" s="1" t="str">
        <f>IFERROR(__xludf.DUMMYFUNCTION("GOOGLETRANSLATE(D17000,""fr"",""en"")"),"#VALUE!")</f>
        <v>#VALUE!</v>
      </c>
    </row>
    <row r="17001" ht="15.75" customHeight="1">
      <c r="A17001" s="1" t="s">
        <v>1347</v>
      </c>
      <c r="B17001" s="1">
        <v>3.0</v>
      </c>
      <c r="C17001" s="1" t="s">
        <v>35665</v>
      </c>
      <c r="D17001" s="1" t="s">
        <v>35666</v>
      </c>
      <c r="E17001" s="1" t="s">
        <v>273</v>
      </c>
      <c r="F17001" s="1" t="s">
        <v>11</v>
      </c>
      <c r="G17001" s="1" t="str">
        <f>IFERROR(__xludf.DUMMYFUNCTION("GOOGLETRANSLATE(D17001,""fr"",""en"")"),"#VALUE!")</f>
        <v>#VALUE!</v>
      </c>
    </row>
    <row r="17002" ht="15.75" customHeight="1">
      <c r="A17002" s="1" t="s">
        <v>1699</v>
      </c>
      <c r="B17002" s="1">
        <v>4.0</v>
      </c>
      <c r="C17002" s="1" t="s">
        <v>35667</v>
      </c>
      <c r="D17002" s="1" t="s">
        <v>35668</v>
      </c>
      <c r="E17002" s="1" t="s">
        <v>21</v>
      </c>
      <c r="F17002" s="1" t="s">
        <v>11</v>
      </c>
      <c r="G17002" s="1" t="str">
        <f>IFERROR(__xludf.DUMMYFUNCTION("GOOGLETRANSLATE(D17002,""fr"",""en"")"),"#VALUE!")</f>
        <v>#VALUE!</v>
      </c>
    </row>
    <row r="17003" ht="15.75" customHeight="1">
      <c r="A17003" s="1" t="s">
        <v>11890</v>
      </c>
      <c r="B17003" s="1">
        <v>1.0</v>
      </c>
      <c r="C17003" s="1" t="s">
        <v>35669</v>
      </c>
      <c r="D17003" s="1" t="s">
        <v>35670</v>
      </c>
      <c r="E17003" s="1" t="s">
        <v>423</v>
      </c>
      <c r="F17003" s="1" t="s">
        <v>30</v>
      </c>
      <c r="G17003" s="1" t="str">
        <f>IFERROR(__xludf.DUMMYFUNCTION("GOOGLETRANSLATE(D17003,""fr"",""en"")"),"#VALUE!")</f>
        <v>#VALUE!</v>
      </c>
    </row>
    <row r="17004" ht="15.75" customHeight="1">
      <c r="A17004" s="1" t="s">
        <v>8754</v>
      </c>
      <c r="B17004" s="1">
        <v>1.0</v>
      </c>
      <c r="C17004" s="1" t="s">
        <v>35671</v>
      </c>
      <c r="D17004" s="1" t="s">
        <v>35672</v>
      </c>
      <c r="E17004" s="1" t="s">
        <v>169</v>
      </c>
      <c r="F17004" s="1" t="s">
        <v>11</v>
      </c>
      <c r="G17004" s="1" t="str">
        <f>IFERROR(__xludf.DUMMYFUNCTION("GOOGLETRANSLATE(D17004,""fr"",""en"")"),"#VALUE!")</f>
        <v>#VALUE!</v>
      </c>
    </row>
    <row r="17005" ht="15.75" customHeight="1">
      <c r="A17005" s="1" t="s">
        <v>17300</v>
      </c>
      <c r="B17005" s="1">
        <v>4.0</v>
      </c>
      <c r="C17005" s="1" t="s">
        <v>35673</v>
      </c>
      <c r="D17005" s="1" t="s">
        <v>35674</v>
      </c>
      <c r="E17005" s="1" t="s">
        <v>25</v>
      </c>
      <c r="F17005" s="1" t="s">
        <v>11</v>
      </c>
      <c r="G17005" s="1" t="str">
        <f>IFERROR(__xludf.DUMMYFUNCTION("GOOGLETRANSLATE(D17005,""fr"",""en"")"),"#VALUE!")</f>
        <v>#VALUE!</v>
      </c>
    </row>
    <row r="17006" ht="15.75" customHeight="1">
      <c r="A17006" s="1" t="s">
        <v>673</v>
      </c>
      <c r="B17006" s="1">
        <v>5.0</v>
      </c>
      <c r="C17006" s="1" t="s">
        <v>35675</v>
      </c>
      <c r="D17006" s="1" t="s">
        <v>35676</v>
      </c>
      <c r="E17006" s="1" t="s">
        <v>65</v>
      </c>
      <c r="F17006" s="1" t="s">
        <v>66</v>
      </c>
      <c r="G17006" s="1" t="str">
        <f>IFERROR(__xludf.DUMMYFUNCTION("GOOGLETRANSLATE(D17006,""fr"",""en"")"),"#VALUE!")</f>
        <v>#VALUE!</v>
      </c>
    </row>
    <row r="17007" ht="15.75" customHeight="1">
      <c r="A17007" s="1" t="s">
        <v>31</v>
      </c>
      <c r="B17007" s="1">
        <v>3.0</v>
      </c>
      <c r="C17007" s="1" t="s">
        <v>35677</v>
      </c>
      <c r="D17007" s="1" t="s">
        <v>35678</v>
      </c>
      <c r="E17007" s="1" t="s">
        <v>34</v>
      </c>
      <c r="F17007" s="1" t="s">
        <v>30</v>
      </c>
      <c r="G17007" s="1" t="str">
        <f>IFERROR(__xludf.DUMMYFUNCTION("GOOGLETRANSLATE(D17007,""fr"",""en"")"),"#VALUE!")</f>
        <v>#VALUE!</v>
      </c>
    </row>
    <row r="17008" ht="15.75" customHeight="1">
      <c r="A17008" s="1" t="s">
        <v>1180</v>
      </c>
      <c r="B17008" s="1">
        <v>5.0</v>
      </c>
      <c r="C17008" s="1" t="s">
        <v>35679</v>
      </c>
      <c r="D17008" s="1" t="s">
        <v>35680</v>
      </c>
      <c r="E17008" s="1" t="s">
        <v>21</v>
      </c>
      <c r="F17008" s="1" t="s">
        <v>11</v>
      </c>
      <c r="G17008" s="1" t="str">
        <f>IFERROR(__xludf.DUMMYFUNCTION("GOOGLETRANSLATE(D17008,""fr"",""en"")"),"#VALUE!")</f>
        <v>#VALUE!</v>
      </c>
    </row>
    <row r="17009" ht="15.75" customHeight="1">
      <c r="A17009" s="1" t="s">
        <v>35681</v>
      </c>
      <c r="B17009" s="1">
        <v>1.0</v>
      </c>
      <c r="C17009" s="1" t="s">
        <v>35682</v>
      </c>
      <c r="D17009" s="1" t="s">
        <v>35683</v>
      </c>
      <c r="E17009" s="1" t="s">
        <v>296</v>
      </c>
      <c r="F17009" s="1" t="s">
        <v>4863</v>
      </c>
      <c r="G17009" s="1" t="str">
        <f>IFERROR(__xludf.DUMMYFUNCTION("GOOGLETRANSLATE(D17009,""fr"",""en"")"),"#VALUE!")</f>
        <v>#VALUE!</v>
      </c>
    </row>
    <row r="17010" ht="15.75" customHeight="1">
      <c r="A17010" s="1" t="s">
        <v>966</v>
      </c>
      <c r="B17010" s="1">
        <v>3.0</v>
      </c>
      <c r="C17010" s="1" t="s">
        <v>35684</v>
      </c>
      <c r="D17010" s="1" t="s">
        <v>35685</v>
      </c>
      <c r="E17010" s="1" t="s">
        <v>21</v>
      </c>
      <c r="F17010" s="1" t="s">
        <v>11</v>
      </c>
      <c r="G17010" s="1" t="str">
        <f>IFERROR(__xludf.DUMMYFUNCTION("GOOGLETRANSLATE(D17010,""fr"",""en"")"),"#VALUE!")</f>
        <v>#VALUE!</v>
      </c>
    </row>
    <row r="17011" ht="15.75" customHeight="1">
      <c r="A17011" s="1" t="s">
        <v>352</v>
      </c>
      <c r="B17011" s="1">
        <v>1.0</v>
      </c>
      <c r="C17011" s="1" t="s">
        <v>35686</v>
      </c>
      <c r="D17011" s="1" t="s">
        <v>35687</v>
      </c>
      <c r="E17011" s="1" t="s">
        <v>73</v>
      </c>
      <c r="F17011" s="1" t="s">
        <v>30</v>
      </c>
      <c r="G17011" s="1" t="str">
        <f>IFERROR(__xludf.DUMMYFUNCTION("GOOGLETRANSLATE(D17011,""fr"",""en"")"),"#VALUE!")</f>
        <v>#VALUE!</v>
      </c>
    </row>
    <row r="17012" ht="15.75" customHeight="1">
      <c r="A17012" s="1" t="s">
        <v>163</v>
      </c>
      <c r="B17012" s="1">
        <v>3.0</v>
      </c>
      <c r="C17012" s="1" t="s">
        <v>35688</v>
      </c>
      <c r="D17012" s="1" t="s">
        <v>35689</v>
      </c>
      <c r="E17012" s="1" t="s">
        <v>10</v>
      </c>
      <c r="F17012" s="1" t="s">
        <v>11</v>
      </c>
      <c r="G17012" s="1" t="str">
        <f>IFERROR(__xludf.DUMMYFUNCTION("GOOGLETRANSLATE(D17012,""fr"",""en"")"),"#VALUE!")</f>
        <v>#VALUE!</v>
      </c>
    </row>
    <row r="17013" ht="15.75" customHeight="1">
      <c r="A17013" s="1" t="s">
        <v>264</v>
      </c>
      <c r="B17013" s="1">
        <v>5.0</v>
      </c>
      <c r="C17013" s="1" t="s">
        <v>35690</v>
      </c>
      <c r="D17013" s="1" t="s">
        <v>35691</v>
      </c>
      <c r="E17013" s="1" t="s">
        <v>176</v>
      </c>
      <c r="F17013" s="1" t="s">
        <v>66</v>
      </c>
      <c r="G17013" s="1" t="str">
        <f>IFERROR(__xludf.DUMMYFUNCTION("GOOGLETRANSLATE(D17013,""fr"",""en"")"),"#VALUE!")</f>
        <v>#VALUE!</v>
      </c>
    </row>
    <row r="17014" ht="15.75" customHeight="1">
      <c r="A17014" s="1" t="s">
        <v>4610</v>
      </c>
      <c r="B17014" s="1">
        <v>1.0</v>
      </c>
      <c r="C17014" s="1" t="s">
        <v>35692</v>
      </c>
      <c r="D17014" s="1" t="s">
        <v>35693</v>
      </c>
      <c r="E17014" s="1" t="s">
        <v>65</v>
      </c>
      <c r="F17014" s="1" t="s">
        <v>66</v>
      </c>
      <c r="G17014" s="1" t="str">
        <f>IFERROR(__xludf.DUMMYFUNCTION("GOOGLETRANSLATE(D17014,""fr"",""en"")"),"#VALUE!")</f>
        <v>#VALUE!</v>
      </c>
    </row>
    <row r="17015" ht="15.75" customHeight="1">
      <c r="A17015" s="1" t="s">
        <v>3840</v>
      </c>
      <c r="B17015" s="1">
        <v>1.0</v>
      </c>
      <c r="C17015" s="1" t="s">
        <v>35694</v>
      </c>
      <c r="D17015" s="1" t="s">
        <v>35695</v>
      </c>
      <c r="E17015" s="1" t="s">
        <v>230</v>
      </c>
      <c r="F17015" s="1" t="s">
        <v>84</v>
      </c>
      <c r="G17015" s="1" t="str">
        <f>IFERROR(__xludf.DUMMYFUNCTION("GOOGLETRANSLATE(D17015,""fr"",""en"")"),"#VALUE!")</f>
        <v>#VALUE!</v>
      </c>
    </row>
    <row r="17016" ht="15.75" customHeight="1">
      <c r="A17016" s="1" t="s">
        <v>19731</v>
      </c>
      <c r="B17016" s="1">
        <v>1.0</v>
      </c>
      <c r="C17016" s="1" t="s">
        <v>35696</v>
      </c>
      <c r="D17016" s="1" t="s">
        <v>35697</v>
      </c>
      <c r="E17016" s="1" t="s">
        <v>373</v>
      </c>
      <c r="F17016" s="1" t="s">
        <v>30</v>
      </c>
      <c r="G17016" s="1" t="str">
        <f>IFERROR(__xludf.DUMMYFUNCTION("GOOGLETRANSLATE(D17016,""fr"",""en"")"),"#VALUE!")</f>
        <v>#VALUE!</v>
      </c>
    </row>
    <row r="17017" ht="15.75" customHeight="1">
      <c r="A17017" s="1" t="s">
        <v>77</v>
      </c>
      <c r="B17017" s="1">
        <v>5.0</v>
      </c>
      <c r="C17017" s="1" t="s">
        <v>35698</v>
      </c>
      <c r="D17017" s="1" t="s">
        <v>35699</v>
      </c>
      <c r="E17017" s="1" t="s">
        <v>10</v>
      </c>
      <c r="F17017" s="1" t="s">
        <v>11</v>
      </c>
      <c r="G17017" s="1" t="str">
        <f>IFERROR(__xludf.DUMMYFUNCTION("GOOGLETRANSLATE(D17017,""fr"",""en"")"),"#VALUE!")</f>
        <v>#VALUE!</v>
      </c>
    </row>
    <row r="17018" ht="15.75" customHeight="1">
      <c r="A17018" s="1" t="s">
        <v>12857</v>
      </c>
      <c r="B17018" s="1">
        <v>1.0</v>
      </c>
      <c r="C17018" s="1" t="s">
        <v>35700</v>
      </c>
      <c r="D17018" s="1" t="s">
        <v>35701</v>
      </c>
      <c r="E17018" s="1" t="s">
        <v>103</v>
      </c>
      <c r="F17018" s="1" t="s">
        <v>48</v>
      </c>
      <c r="G17018" s="1" t="str">
        <f>IFERROR(__xludf.DUMMYFUNCTION("GOOGLETRANSLATE(D17018,""fr"",""en"")"),"#VALUE!")</f>
        <v>#VALUE!</v>
      </c>
    </row>
    <row r="17019" ht="15.75" customHeight="1">
      <c r="A17019" s="1" t="s">
        <v>2640</v>
      </c>
      <c r="B17019" s="1">
        <v>1.0</v>
      </c>
      <c r="C17019" s="1" t="s">
        <v>35702</v>
      </c>
      <c r="D17019" s="1" t="s">
        <v>35703</v>
      </c>
      <c r="E17019" s="1" t="s">
        <v>254</v>
      </c>
      <c r="F17019" s="1" t="s">
        <v>66</v>
      </c>
      <c r="G17019" s="1" t="str">
        <f>IFERROR(__xludf.DUMMYFUNCTION("GOOGLETRANSLATE(D17019,""fr"",""en"")"),"#VALUE!")</f>
        <v>#VALUE!</v>
      </c>
    </row>
    <row r="17020" ht="15.75" customHeight="1">
      <c r="A17020" s="1" t="s">
        <v>7170</v>
      </c>
      <c r="B17020" s="1">
        <v>1.0</v>
      </c>
      <c r="C17020" s="1" t="s">
        <v>35704</v>
      </c>
      <c r="D17020" s="1" t="s">
        <v>35705</v>
      </c>
      <c r="E17020" s="1" t="s">
        <v>226</v>
      </c>
      <c r="F17020" s="1" t="s">
        <v>11</v>
      </c>
      <c r="G17020" s="1" t="str">
        <f>IFERROR(__xludf.DUMMYFUNCTION("GOOGLETRANSLATE(D17020,""fr"",""en"")"),"#VALUE!")</f>
        <v>#VALUE!</v>
      </c>
    </row>
    <row r="17021" ht="15.75" customHeight="1">
      <c r="A17021" s="1" t="s">
        <v>24727</v>
      </c>
      <c r="B17021" s="1">
        <v>2.0</v>
      </c>
      <c r="C17021" s="1" t="s">
        <v>35706</v>
      </c>
      <c r="D17021" s="1" t="s">
        <v>35707</v>
      </c>
      <c r="E17021" s="1" t="s">
        <v>519</v>
      </c>
      <c r="F17021" s="1" t="s">
        <v>118</v>
      </c>
      <c r="G17021" s="1" t="str">
        <f>IFERROR(__xludf.DUMMYFUNCTION("GOOGLETRANSLATE(D17021,""fr"",""en"")"),"#VALUE!")</f>
        <v>#VALUE!</v>
      </c>
    </row>
    <row r="17022" ht="15.75" customHeight="1">
      <c r="A17022" s="1" t="s">
        <v>667</v>
      </c>
      <c r="B17022" s="1">
        <v>3.0</v>
      </c>
      <c r="C17022" s="1" t="s">
        <v>35708</v>
      </c>
      <c r="D17022" s="1" t="s">
        <v>35709</v>
      </c>
      <c r="E17022" s="1" t="s">
        <v>10</v>
      </c>
      <c r="F17022" s="1" t="s">
        <v>11</v>
      </c>
      <c r="G17022" s="1" t="str">
        <f>IFERROR(__xludf.DUMMYFUNCTION("GOOGLETRANSLATE(D17022,""fr"",""en"")"),"#VALUE!")</f>
        <v>#VALUE!</v>
      </c>
    </row>
    <row r="17023" ht="15.75" customHeight="1">
      <c r="A17023" s="1" t="s">
        <v>329</v>
      </c>
      <c r="B17023" s="1">
        <v>1.0</v>
      </c>
      <c r="C17023" s="1" t="s">
        <v>35710</v>
      </c>
      <c r="D17023" s="1" t="s">
        <v>35711</v>
      </c>
      <c r="E17023" s="1" t="s">
        <v>10</v>
      </c>
      <c r="F17023" s="1" t="s">
        <v>11</v>
      </c>
      <c r="G17023" s="1" t="str">
        <f>IFERROR(__xludf.DUMMYFUNCTION("GOOGLETRANSLATE(D17023,""fr"",""en"")"),"#VALUE!")</f>
        <v>#VALUE!</v>
      </c>
    </row>
    <row r="17024" ht="15.75" customHeight="1">
      <c r="A17024" s="1" t="s">
        <v>1581</v>
      </c>
      <c r="B17024" s="1">
        <v>4.0</v>
      </c>
      <c r="C17024" s="1" t="s">
        <v>35712</v>
      </c>
      <c r="D17024" s="1" t="s">
        <v>35713</v>
      </c>
      <c r="E17024" s="1" t="s">
        <v>21</v>
      </c>
      <c r="F17024" s="1" t="s">
        <v>11</v>
      </c>
      <c r="G17024" s="1" t="str">
        <f>IFERROR(__xludf.DUMMYFUNCTION("GOOGLETRANSLATE(D17024,""fr"",""en"")"),"#VALUE!")</f>
        <v>#VALUE!</v>
      </c>
    </row>
    <row r="17025" ht="15.75" customHeight="1">
      <c r="A17025" s="1" t="s">
        <v>2937</v>
      </c>
      <c r="B17025" s="1">
        <v>1.0</v>
      </c>
      <c r="C17025" s="1" t="s">
        <v>35714</v>
      </c>
      <c r="D17025" s="1" t="s">
        <v>35715</v>
      </c>
      <c r="E17025" s="1" t="s">
        <v>226</v>
      </c>
      <c r="F17025" s="1" t="s">
        <v>11</v>
      </c>
      <c r="G17025" s="1" t="str">
        <f>IFERROR(__xludf.DUMMYFUNCTION("GOOGLETRANSLATE(D17025,""fr"",""en"")"),"#VALUE!")</f>
        <v>#VALUE!</v>
      </c>
    </row>
    <row r="17026" ht="15.75" customHeight="1">
      <c r="A17026" s="1" t="s">
        <v>2747</v>
      </c>
      <c r="B17026" s="1">
        <v>3.0</v>
      </c>
      <c r="C17026" s="1" t="s">
        <v>35716</v>
      </c>
      <c r="D17026" s="1" t="s">
        <v>35717</v>
      </c>
      <c r="E17026" s="1" t="s">
        <v>10</v>
      </c>
      <c r="F17026" s="1" t="s">
        <v>11</v>
      </c>
      <c r="G17026" s="1" t="str">
        <f>IFERROR(__xludf.DUMMYFUNCTION("GOOGLETRANSLATE(D17026,""fr"",""en"")"),"#VALUE!")</f>
        <v>#VALUE!</v>
      </c>
    </row>
    <row r="17027" ht="15.75" customHeight="1">
      <c r="A17027" s="1" t="s">
        <v>532</v>
      </c>
      <c r="B17027" s="1">
        <v>4.0</v>
      </c>
      <c r="C17027" s="1" t="s">
        <v>35718</v>
      </c>
      <c r="D17027" s="1" t="s">
        <v>35719</v>
      </c>
      <c r="E17027" s="1" t="s">
        <v>21</v>
      </c>
      <c r="F17027" s="1" t="s">
        <v>11</v>
      </c>
      <c r="G17027" s="1" t="str">
        <f>IFERROR(__xludf.DUMMYFUNCTION("GOOGLETRANSLATE(D17027,""fr"",""en"")"),"#VALUE!")</f>
        <v>#VALUE!</v>
      </c>
    </row>
    <row r="17028" ht="15.75" customHeight="1">
      <c r="A17028" s="1" t="s">
        <v>35720</v>
      </c>
      <c r="B17028" s="1">
        <v>2.0</v>
      </c>
      <c r="C17028" s="1" t="s">
        <v>35721</v>
      </c>
      <c r="D17028" s="1" t="s">
        <v>35722</v>
      </c>
      <c r="E17028" s="1" t="s">
        <v>10</v>
      </c>
      <c r="F17028" s="1" t="s">
        <v>110</v>
      </c>
      <c r="G17028" s="1" t="str">
        <f>IFERROR(__xludf.DUMMYFUNCTION("GOOGLETRANSLATE(D17028,""fr"",""en"")"),"#VALUE!")</f>
        <v>#VALUE!</v>
      </c>
    </row>
    <row r="17029" ht="15.75" customHeight="1">
      <c r="A17029" s="1" t="s">
        <v>17054</v>
      </c>
      <c r="B17029" s="1">
        <v>3.0</v>
      </c>
      <c r="C17029" s="1" t="s">
        <v>35723</v>
      </c>
      <c r="D17029" s="1" t="s">
        <v>35724</v>
      </c>
      <c r="E17029" s="1" t="s">
        <v>43</v>
      </c>
      <c r="F17029" s="1" t="s">
        <v>30</v>
      </c>
      <c r="G17029" s="1" t="str">
        <f>IFERROR(__xludf.DUMMYFUNCTION("GOOGLETRANSLATE(D17029,""fr"",""en"")"),"#VALUE!")</f>
        <v>#VALUE!</v>
      </c>
    </row>
    <row r="17030" ht="15.75" customHeight="1">
      <c r="A17030" s="1" t="s">
        <v>85</v>
      </c>
      <c r="B17030" s="1">
        <v>1.0</v>
      </c>
      <c r="C17030" s="1" t="s">
        <v>35725</v>
      </c>
      <c r="D17030" s="1" t="s">
        <v>35726</v>
      </c>
      <c r="E17030" s="1" t="s">
        <v>125</v>
      </c>
      <c r="F17030" s="1" t="s">
        <v>110</v>
      </c>
      <c r="G17030" s="1" t="str">
        <f>IFERROR(__xludf.DUMMYFUNCTION("GOOGLETRANSLATE(D17030,""fr"",""en"")"),"#VALUE!")</f>
        <v>#VALUE!</v>
      </c>
    </row>
    <row r="17031" ht="15.75" customHeight="1">
      <c r="A17031" s="1" t="s">
        <v>6446</v>
      </c>
      <c r="B17031" s="1">
        <v>2.0</v>
      </c>
      <c r="C17031" s="1" t="s">
        <v>35727</v>
      </c>
      <c r="D17031" s="1" t="s">
        <v>35728</v>
      </c>
      <c r="E17031" s="1" t="s">
        <v>21</v>
      </c>
      <c r="F17031" s="1" t="s">
        <v>11</v>
      </c>
      <c r="G17031" s="1" t="str">
        <f>IFERROR(__xludf.DUMMYFUNCTION("GOOGLETRANSLATE(D17031,""fr"",""en"")"),"#VALUE!")</f>
        <v>#VALUE!</v>
      </c>
    </row>
    <row r="17032" ht="15.75" customHeight="1">
      <c r="A17032" s="1" t="s">
        <v>597</v>
      </c>
      <c r="B17032" s="1">
        <v>2.0</v>
      </c>
      <c r="C17032" s="1" t="s">
        <v>35729</v>
      </c>
      <c r="D17032" s="1" t="s">
        <v>35730</v>
      </c>
      <c r="E17032" s="1" t="s">
        <v>21</v>
      </c>
      <c r="F17032" s="1" t="s">
        <v>11</v>
      </c>
      <c r="G17032" s="1" t="str">
        <f>IFERROR(__xludf.DUMMYFUNCTION("GOOGLETRANSLATE(D17032,""fr"",""en"")"),"#VALUE!")</f>
        <v>#VALUE!</v>
      </c>
    </row>
    <row r="17033" ht="15.75" customHeight="1">
      <c r="A17033" s="1" t="s">
        <v>3312</v>
      </c>
      <c r="B17033" s="1">
        <v>5.0</v>
      </c>
      <c r="C17033" s="1" t="s">
        <v>35731</v>
      </c>
      <c r="D17033" s="1" t="s">
        <v>35732</v>
      </c>
      <c r="E17033" s="1" t="s">
        <v>176</v>
      </c>
      <c r="F17033" s="1" t="s">
        <v>66</v>
      </c>
      <c r="G17033" s="1" t="str">
        <f>IFERROR(__xludf.DUMMYFUNCTION("GOOGLETRANSLATE(D17033,""fr"",""en"")"),"#VALUE!")</f>
        <v>#VALUE!</v>
      </c>
    </row>
    <row r="17034" ht="15.75" customHeight="1">
      <c r="A17034" s="1" t="s">
        <v>31939</v>
      </c>
      <c r="B17034" s="1">
        <v>1.0</v>
      </c>
      <c r="C17034" s="1" t="s">
        <v>35733</v>
      </c>
      <c r="D17034" s="1" t="s">
        <v>35734</v>
      </c>
      <c r="E17034" s="1" t="s">
        <v>34</v>
      </c>
      <c r="F17034" s="1" t="s">
        <v>30</v>
      </c>
      <c r="G17034" s="1" t="str">
        <f>IFERROR(__xludf.DUMMYFUNCTION("GOOGLETRANSLATE(D17034,""fr"",""en"")"),"#VALUE!")</f>
        <v>#VALUE!</v>
      </c>
    </row>
    <row r="17035" ht="15.75" customHeight="1">
      <c r="A17035" s="1" t="s">
        <v>2932</v>
      </c>
      <c r="B17035" s="1">
        <v>3.0</v>
      </c>
      <c r="C17035" s="1" t="s">
        <v>35735</v>
      </c>
      <c r="D17035" s="1" t="s">
        <v>35736</v>
      </c>
      <c r="E17035" s="1" t="s">
        <v>10</v>
      </c>
      <c r="F17035" s="1" t="s">
        <v>11</v>
      </c>
      <c r="G17035" s="1" t="str">
        <f>IFERROR(__xludf.DUMMYFUNCTION("GOOGLETRANSLATE(D17035,""fr"",""en"")"),"#VALUE!")</f>
        <v>#VALUE!</v>
      </c>
    </row>
    <row r="17036" ht="15.75" customHeight="1">
      <c r="A17036" s="1" t="s">
        <v>966</v>
      </c>
      <c r="B17036" s="1">
        <v>1.0</v>
      </c>
      <c r="C17036" s="1" t="s">
        <v>35737</v>
      </c>
      <c r="D17036" s="1" t="s">
        <v>35738</v>
      </c>
      <c r="E17036" s="1" t="s">
        <v>10</v>
      </c>
      <c r="F17036" s="1" t="s">
        <v>11</v>
      </c>
      <c r="G17036" s="1" t="str">
        <f>IFERROR(__xludf.DUMMYFUNCTION("GOOGLETRANSLATE(D17036,""fr"",""en"")"),"#VALUE!")</f>
        <v>#VALUE!</v>
      </c>
    </row>
    <row r="17037" ht="15.75" customHeight="1">
      <c r="A17037" s="1" t="s">
        <v>5285</v>
      </c>
      <c r="B17037" s="1">
        <v>2.0</v>
      </c>
      <c r="C17037" s="1" t="s">
        <v>35739</v>
      </c>
      <c r="D17037" s="1" t="s">
        <v>35740</v>
      </c>
      <c r="E17037" s="1" t="s">
        <v>280</v>
      </c>
      <c r="F17037" s="1" t="s">
        <v>11</v>
      </c>
      <c r="G17037" s="1" t="str">
        <f>IFERROR(__xludf.DUMMYFUNCTION("GOOGLETRANSLATE(D17037,""fr"",""en"")"),"#VALUE!")</f>
        <v>#VALUE!</v>
      </c>
    </row>
    <row r="17038" ht="15.75" customHeight="1">
      <c r="A17038" s="1" t="s">
        <v>738</v>
      </c>
      <c r="B17038" s="1">
        <v>5.0</v>
      </c>
      <c r="C17038" s="1" t="s">
        <v>35741</v>
      </c>
      <c r="D17038" s="1" t="s">
        <v>35742</v>
      </c>
      <c r="E17038" s="1" t="s">
        <v>65</v>
      </c>
      <c r="F17038" s="1" t="s">
        <v>66</v>
      </c>
      <c r="G17038" s="1" t="str">
        <f>IFERROR(__xludf.DUMMYFUNCTION("GOOGLETRANSLATE(D17038,""fr"",""en"")"),"#VALUE!")</f>
        <v>#VALUE!</v>
      </c>
    </row>
    <row r="17039" ht="15.75" customHeight="1">
      <c r="A17039" s="1" t="s">
        <v>801</v>
      </c>
      <c r="B17039" s="1">
        <v>1.0</v>
      </c>
      <c r="C17039" s="1" t="s">
        <v>35743</v>
      </c>
      <c r="D17039" s="1" t="s">
        <v>35744</v>
      </c>
      <c r="E17039" s="1" t="s">
        <v>10</v>
      </c>
      <c r="F17039" s="1" t="s">
        <v>11</v>
      </c>
      <c r="G17039" s="1" t="str">
        <f>IFERROR(__xludf.DUMMYFUNCTION("GOOGLETRANSLATE(D17039,""fr"",""en"")"),"#VALUE!")</f>
        <v>#VALUE!</v>
      </c>
    </row>
    <row r="17040" ht="15.75" customHeight="1">
      <c r="A17040" s="1" t="s">
        <v>585</v>
      </c>
      <c r="B17040" s="1">
        <v>3.0</v>
      </c>
      <c r="C17040" s="1" t="s">
        <v>35745</v>
      </c>
      <c r="D17040" s="1" t="s">
        <v>35746</v>
      </c>
      <c r="E17040" s="1" t="s">
        <v>10</v>
      </c>
      <c r="F17040" s="1" t="s">
        <v>11</v>
      </c>
      <c r="G17040" s="1" t="str">
        <f>IFERROR(__xludf.DUMMYFUNCTION("GOOGLETRANSLATE(D17040,""fr"",""en"")"),"#VALUE!")</f>
        <v>#VALUE!</v>
      </c>
    </row>
    <row r="17041" ht="15.75" customHeight="1">
      <c r="A17041" s="1" t="s">
        <v>774</v>
      </c>
      <c r="B17041" s="1">
        <v>5.0</v>
      </c>
      <c r="C17041" s="1" t="s">
        <v>35747</v>
      </c>
      <c r="D17041" s="1" t="s">
        <v>35748</v>
      </c>
      <c r="E17041" s="1" t="s">
        <v>10</v>
      </c>
      <c r="F17041" s="1" t="s">
        <v>11</v>
      </c>
      <c r="G17041" s="1" t="str">
        <f>IFERROR(__xludf.DUMMYFUNCTION("GOOGLETRANSLATE(D17041,""fr"",""en"")"),"#VALUE!")</f>
        <v>#VALUE!</v>
      </c>
    </row>
    <row r="17042" ht="15.75" customHeight="1">
      <c r="A17042" s="1" t="s">
        <v>258</v>
      </c>
      <c r="B17042" s="1">
        <v>4.0</v>
      </c>
      <c r="C17042" s="1" t="s">
        <v>35749</v>
      </c>
      <c r="D17042" s="1" t="s">
        <v>35750</v>
      </c>
      <c r="E17042" s="1" t="s">
        <v>10</v>
      </c>
      <c r="F17042" s="1" t="s">
        <v>11</v>
      </c>
      <c r="G17042" s="1" t="str">
        <f>IFERROR(__xludf.DUMMYFUNCTION("GOOGLETRANSLATE(D17042,""fr"",""en"")"),"#VALUE!")</f>
        <v>#VALUE!</v>
      </c>
    </row>
    <row r="17043" ht="15.75" customHeight="1">
      <c r="A17043" s="1" t="s">
        <v>258</v>
      </c>
      <c r="B17043" s="1">
        <v>2.0</v>
      </c>
      <c r="C17043" s="1" t="s">
        <v>35751</v>
      </c>
      <c r="D17043" s="1" t="s">
        <v>35752</v>
      </c>
      <c r="E17043" s="1" t="s">
        <v>169</v>
      </c>
      <c r="F17043" s="1" t="s">
        <v>11</v>
      </c>
      <c r="G17043" s="1" t="str">
        <f>IFERROR(__xludf.DUMMYFUNCTION("GOOGLETRANSLATE(D17043,""fr"",""en"")"),"#VALUE!")</f>
        <v>#VALUE!</v>
      </c>
    </row>
    <row r="17044" ht="15.75" customHeight="1">
      <c r="A17044" s="1" t="s">
        <v>929</v>
      </c>
      <c r="B17044" s="1">
        <v>4.0</v>
      </c>
      <c r="C17044" s="1" t="s">
        <v>35753</v>
      </c>
      <c r="D17044" s="1" t="s">
        <v>35754</v>
      </c>
      <c r="E17044" s="1" t="s">
        <v>10</v>
      </c>
      <c r="F17044" s="1" t="s">
        <v>11</v>
      </c>
      <c r="G17044" s="1" t="str">
        <f>IFERROR(__xludf.DUMMYFUNCTION("GOOGLETRANSLATE(D17044,""fr"",""en"")"),"#VALUE!")</f>
        <v>#VALUE!</v>
      </c>
    </row>
    <row r="17045" ht="15.75" customHeight="1">
      <c r="A17045" s="1" t="s">
        <v>3801</v>
      </c>
      <c r="B17045" s="1">
        <v>3.0</v>
      </c>
      <c r="C17045" s="1" t="s">
        <v>35755</v>
      </c>
      <c r="D17045" s="1" t="s">
        <v>35756</v>
      </c>
      <c r="E17045" s="1" t="s">
        <v>29</v>
      </c>
      <c r="F17045" s="1" t="s">
        <v>30</v>
      </c>
      <c r="G17045" s="1" t="str">
        <f>IFERROR(__xludf.DUMMYFUNCTION("GOOGLETRANSLATE(D17045,""fr"",""en"")"),"#VALUE!")</f>
        <v>#VALUE!</v>
      </c>
    </row>
    <row r="17046" ht="15.75" customHeight="1">
      <c r="A17046" s="1" t="s">
        <v>551</v>
      </c>
      <c r="B17046" s="1">
        <v>4.0</v>
      </c>
      <c r="C17046" s="1" t="s">
        <v>35757</v>
      </c>
      <c r="D17046" s="1" t="s">
        <v>35758</v>
      </c>
      <c r="E17046" s="1" t="s">
        <v>21</v>
      </c>
      <c r="F17046" s="1" t="s">
        <v>11</v>
      </c>
      <c r="G17046" s="1" t="str">
        <f>IFERROR(__xludf.DUMMYFUNCTION("GOOGLETRANSLATE(D17046,""fr"",""en"")"),"#VALUE!")</f>
        <v>#VALUE!</v>
      </c>
    </row>
    <row r="17047" ht="15.75" customHeight="1">
      <c r="A17047" s="1" t="s">
        <v>380</v>
      </c>
      <c r="B17047" s="1">
        <v>1.0</v>
      </c>
      <c r="C17047" s="1" t="s">
        <v>35759</v>
      </c>
      <c r="D17047" s="1" t="s">
        <v>35760</v>
      </c>
      <c r="E17047" s="1" t="s">
        <v>196</v>
      </c>
      <c r="F17047" s="1" t="s">
        <v>118</v>
      </c>
      <c r="G17047" s="1" t="str">
        <f>IFERROR(__xludf.DUMMYFUNCTION("GOOGLETRANSLATE(D17047,""fr"",""en"")"),"#VALUE!")</f>
        <v>#VALUE!</v>
      </c>
    </row>
    <row r="17048" ht="15.75" customHeight="1">
      <c r="A17048" s="1" t="s">
        <v>11020</v>
      </c>
      <c r="B17048" s="1">
        <v>4.0</v>
      </c>
      <c r="C17048" s="1" t="s">
        <v>35761</v>
      </c>
      <c r="D17048" s="1" t="s">
        <v>35762</v>
      </c>
      <c r="E17048" s="1" t="s">
        <v>109</v>
      </c>
      <c r="F17048" s="1" t="s">
        <v>11</v>
      </c>
      <c r="G17048" s="1" t="str">
        <f>IFERROR(__xludf.DUMMYFUNCTION("GOOGLETRANSLATE(D17048,""fr"",""en"")"),"#VALUE!")</f>
        <v>#VALUE!</v>
      </c>
    </row>
    <row r="17049" ht="15.75" customHeight="1">
      <c r="A17049" s="1" t="s">
        <v>3718</v>
      </c>
      <c r="B17049" s="1">
        <v>1.0</v>
      </c>
      <c r="C17049" s="1" t="s">
        <v>35763</v>
      </c>
      <c r="D17049" s="1" t="s">
        <v>35764</v>
      </c>
      <c r="E17049" s="1" t="s">
        <v>21</v>
      </c>
      <c r="F17049" s="1" t="s">
        <v>11</v>
      </c>
      <c r="G17049" s="1" t="str">
        <f>IFERROR(__xludf.DUMMYFUNCTION("GOOGLETRANSLATE(D17049,""fr"",""en"")"),"#VALUE!")</f>
        <v>#VALUE!</v>
      </c>
    </row>
    <row r="17050" ht="15.75" customHeight="1">
      <c r="A17050" s="1" t="s">
        <v>1775</v>
      </c>
      <c r="B17050" s="1">
        <v>4.0</v>
      </c>
      <c r="C17050" s="1" t="s">
        <v>35765</v>
      </c>
      <c r="D17050" s="1" t="s">
        <v>35766</v>
      </c>
      <c r="E17050" s="1" t="s">
        <v>10</v>
      </c>
      <c r="F17050" s="1" t="s">
        <v>11</v>
      </c>
      <c r="G17050" s="1" t="str">
        <f>IFERROR(__xludf.DUMMYFUNCTION("GOOGLETRANSLATE(D17050,""fr"",""en"")"),"#VALUE!")</f>
        <v>#VALUE!</v>
      </c>
    </row>
    <row r="17051" ht="15.75" customHeight="1">
      <c r="A17051" s="1" t="s">
        <v>4248</v>
      </c>
      <c r="B17051" s="1">
        <v>2.0</v>
      </c>
      <c r="C17051" s="1" t="s">
        <v>35767</v>
      </c>
      <c r="D17051" s="1" t="s">
        <v>35768</v>
      </c>
      <c r="E17051" s="1" t="s">
        <v>296</v>
      </c>
      <c r="F17051" s="1" t="s">
        <v>66</v>
      </c>
      <c r="G17051" s="1" t="str">
        <f>IFERROR(__xludf.DUMMYFUNCTION("GOOGLETRANSLATE(D17051,""fr"",""en"")"),"#VALUE!")</f>
        <v>#VALUE!</v>
      </c>
    </row>
    <row r="17052" ht="15.75" customHeight="1">
      <c r="A17052" s="1" t="s">
        <v>3264</v>
      </c>
      <c r="B17052" s="1">
        <v>3.0</v>
      </c>
      <c r="C17052" s="1" t="s">
        <v>35769</v>
      </c>
      <c r="D17052" s="1" t="s">
        <v>35770</v>
      </c>
      <c r="E17052" s="1" t="s">
        <v>614</v>
      </c>
      <c r="F17052" s="1" t="s">
        <v>30</v>
      </c>
      <c r="G17052" s="1" t="str">
        <f>IFERROR(__xludf.DUMMYFUNCTION("GOOGLETRANSLATE(D17052,""fr"",""en"")"),"I am completely satisfied every time I contact Santiane customer service. This time my interlocutor was particularly kind and above all effective to help me solve my remote transmission problem. Thank you Marion.")</f>
        <v>I am completely satisfied every time I contact Santiane customer service. This time my interlocutor was particularly kind and above all effective to help me solve my remote transmission problem. Thank you Marion.</v>
      </c>
    </row>
    <row r="17053" ht="15.75" customHeight="1">
      <c r="A17053" s="1" t="s">
        <v>19850</v>
      </c>
      <c r="B17053" s="1">
        <v>4.0</v>
      </c>
      <c r="C17053" s="1" t="s">
        <v>35771</v>
      </c>
      <c r="D17053" s="1" t="s">
        <v>35772</v>
      </c>
      <c r="E17053" s="1" t="s">
        <v>125</v>
      </c>
      <c r="F17053" s="1" t="s">
        <v>11</v>
      </c>
      <c r="G17053" s="1" t="str">
        <f>IFERROR(__xludf.DUMMYFUNCTION("GOOGLETRANSLATE(D17053,""fr"",""en"")"),"#VALUE!")</f>
        <v>#VALUE!</v>
      </c>
    </row>
    <row r="17054" ht="15.75" customHeight="1">
      <c r="A17054" s="1" t="s">
        <v>2097</v>
      </c>
      <c r="B17054" s="1">
        <v>5.0</v>
      </c>
      <c r="C17054" s="1" t="s">
        <v>35773</v>
      </c>
      <c r="D17054" s="1" t="s">
        <v>35774</v>
      </c>
      <c r="E17054" s="1" t="s">
        <v>10</v>
      </c>
      <c r="F17054" s="1" t="s">
        <v>11</v>
      </c>
      <c r="G17054" s="1" t="str">
        <f>IFERROR(__xludf.DUMMYFUNCTION("GOOGLETRANSLATE(D17054,""fr"",""en"")"),"#VALUE!")</f>
        <v>#VALUE!</v>
      </c>
    </row>
    <row r="17055" ht="15.75" customHeight="1">
      <c r="A17055" s="1" t="s">
        <v>267</v>
      </c>
      <c r="B17055" s="1">
        <v>3.0</v>
      </c>
      <c r="C17055" s="1" t="s">
        <v>35775</v>
      </c>
      <c r="D17055" s="1" t="s">
        <v>35776</v>
      </c>
      <c r="E17055" s="1" t="s">
        <v>21</v>
      </c>
      <c r="F17055" s="1" t="s">
        <v>11</v>
      </c>
      <c r="G17055" s="1" t="str">
        <f>IFERROR(__xludf.DUMMYFUNCTION("GOOGLETRANSLATE(D17055,""fr"",""en"")"),"#VALUE!")</f>
        <v>#VALUE!</v>
      </c>
    </row>
    <row r="17056" ht="15.75" customHeight="1">
      <c r="A17056" s="1" t="s">
        <v>1596</v>
      </c>
      <c r="B17056" s="1">
        <v>4.0</v>
      </c>
      <c r="C17056" s="1" t="s">
        <v>35777</v>
      </c>
      <c r="D17056" s="1" t="s">
        <v>35778</v>
      </c>
      <c r="E17056" s="1" t="s">
        <v>176</v>
      </c>
      <c r="F17056" s="1" t="s">
        <v>66</v>
      </c>
      <c r="G17056" s="1" t="str">
        <f>IFERROR(__xludf.DUMMYFUNCTION("GOOGLETRANSLATE(D17056,""fr"",""en"")"),"#VALUE!")</f>
        <v>#VALUE!</v>
      </c>
    </row>
    <row r="17057" ht="15.75" customHeight="1">
      <c r="A17057" s="1" t="s">
        <v>643</v>
      </c>
      <c r="B17057" s="1">
        <v>5.0</v>
      </c>
      <c r="C17057" s="1" t="s">
        <v>35779</v>
      </c>
      <c r="D17057" s="1" t="s">
        <v>35780</v>
      </c>
      <c r="E17057" s="1" t="s">
        <v>65</v>
      </c>
      <c r="F17057" s="1" t="s">
        <v>66</v>
      </c>
      <c r="G17057" s="1" t="str">
        <f>IFERROR(__xludf.DUMMYFUNCTION("GOOGLETRANSLATE(D17057,""fr"",""en"")"),"#VALUE!")</f>
        <v>#VALUE!</v>
      </c>
    </row>
    <row r="17058" ht="15.75" customHeight="1">
      <c r="A17058" s="1" t="s">
        <v>841</v>
      </c>
      <c r="B17058" s="1">
        <v>4.0</v>
      </c>
      <c r="C17058" s="1" t="s">
        <v>35781</v>
      </c>
      <c r="D17058" s="1" t="s">
        <v>35782</v>
      </c>
      <c r="E17058" s="1" t="s">
        <v>65</v>
      </c>
      <c r="F17058" s="1" t="s">
        <v>66</v>
      </c>
      <c r="G17058" s="1" t="str">
        <f>IFERROR(__xludf.DUMMYFUNCTION("GOOGLETRANSLATE(D17058,""fr"",""en"")"),"#VALUE!")</f>
        <v>#VALUE!</v>
      </c>
    </row>
    <row r="17059" ht="15.75" customHeight="1">
      <c r="A17059" s="1" t="s">
        <v>670</v>
      </c>
      <c r="B17059" s="1">
        <v>4.0</v>
      </c>
      <c r="C17059" s="1" t="s">
        <v>35783</v>
      </c>
      <c r="D17059" s="1" t="s">
        <v>35784</v>
      </c>
      <c r="E17059" s="1" t="s">
        <v>296</v>
      </c>
      <c r="F17059" s="1" t="s">
        <v>11</v>
      </c>
      <c r="G17059" s="1" t="str">
        <f>IFERROR(__xludf.DUMMYFUNCTION("GOOGLETRANSLATE(D17059,""fr"",""en"")"),"#VALUE!")</f>
        <v>#VALUE!</v>
      </c>
    </row>
    <row r="17060" ht="15.75" customHeight="1">
      <c r="A17060" s="1" t="s">
        <v>3312</v>
      </c>
      <c r="B17060" s="1">
        <v>5.0</v>
      </c>
      <c r="C17060" s="1" t="s">
        <v>35785</v>
      </c>
      <c r="D17060" s="1" t="s">
        <v>35786</v>
      </c>
      <c r="E17060" s="1" t="s">
        <v>176</v>
      </c>
      <c r="F17060" s="1" t="s">
        <v>66</v>
      </c>
      <c r="G17060" s="1" t="str">
        <f>IFERROR(__xludf.DUMMYFUNCTION("GOOGLETRANSLATE(D17060,""fr"",""en"")"),"#VALUE!")</f>
        <v>#VALUE!</v>
      </c>
    </row>
    <row r="17061" ht="15.75" customHeight="1">
      <c r="A17061" s="1" t="s">
        <v>2937</v>
      </c>
      <c r="B17061" s="1">
        <v>4.0</v>
      </c>
      <c r="C17061" s="1" t="s">
        <v>35787</v>
      </c>
      <c r="D17061" s="1" t="s">
        <v>35788</v>
      </c>
      <c r="E17061" s="1" t="s">
        <v>169</v>
      </c>
      <c r="F17061" s="1" t="s">
        <v>11</v>
      </c>
      <c r="G17061" s="1" t="str">
        <f>IFERROR(__xludf.DUMMYFUNCTION("GOOGLETRANSLATE(D17061,""fr"",""en"")"),"#VALUE!")</f>
        <v>#VALUE!</v>
      </c>
    </row>
    <row r="17062" ht="15.75" customHeight="1">
      <c r="A17062" s="1" t="s">
        <v>12</v>
      </c>
      <c r="B17062" s="1">
        <v>5.0</v>
      </c>
      <c r="C17062" s="1" t="s">
        <v>35789</v>
      </c>
      <c r="D17062" s="1" t="s">
        <v>35790</v>
      </c>
      <c r="E17062" s="1" t="s">
        <v>10</v>
      </c>
      <c r="F17062" s="1" t="s">
        <v>11</v>
      </c>
      <c r="G17062" s="1" t="str">
        <f>IFERROR(__xludf.DUMMYFUNCTION("GOOGLETRANSLATE(D17062,""fr"",""en"")"),"#VALUE!")</f>
        <v>#VALUE!</v>
      </c>
    </row>
    <row r="17063" ht="15.75" customHeight="1">
      <c r="A17063" s="1" t="s">
        <v>227</v>
      </c>
      <c r="B17063" s="1">
        <v>4.0</v>
      </c>
      <c r="C17063" s="1" t="s">
        <v>35791</v>
      </c>
      <c r="D17063" s="1" t="s">
        <v>35792</v>
      </c>
      <c r="E17063" s="1" t="s">
        <v>10</v>
      </c>
      <c r="F17063" s="1" t="s">
        <v>11</v>
      </c>
      <c r="G17063" s="1" t="str">
        <f>IFERROR(__xludf.DUMMYFUNCTION("GOOGLETRANSLATE(D17063,""fr"",""en"")"),"#VALUE!")</f>
        <v>#VALUE!</v>
      </c>
    </row>
    <row r="17064" ht="15.75" customHeight="1">
      <c r="A17064" s="1" t="s">
        <v>9458</v>
      </c>
      <c r="B17064" s="1">
        <v>1.0</v>
      </c>
      <c r="C17064" s="1" t="s">
        <v>35793</v>
      </c>
      <c r="D17064" s="1" t="s">
        <v>35794</v>
      </c>
      <c r="E17064" s="1" t="s">
        <v>280</v>
      </c>
      <c r="F17064" s="1" t="s">
        <v>11</v>
      </c>
      <c r="G17064" s="1" t="str">
        <f>IFERROR(__xludf.DUMMYFUNCTION("GOOGLETRANSLATE(D17064,""fr"",""en"")"),"To be strongly consistent, customer for 10 years and after a claim or my responsibility is not engaged I am forced to pay a deductible of 290 euros or my car will not be repaired")</f>
        <v>To be strongly consistent, customer for 10 years and after a claim or my responsibility is not engaged I am forced to pay a deductible of 290 euros or my car will not be repaired</v>
      </c>
    </row>
    <row r="17065" ht="15.75" customHeight="1">
      <c r="A17065" s="1" t="s">
        <v>6006</v>
      </c>
      <c r="B17065" s="1">
        <v>4.0</v>
      </c>
      <c r="C17065" s="1" t="s">
        <v>35795</v>
      </c>
      <c r="D17065" s="1" t="s">
        <v>35796</v>
      </c>
      <c r="E17065" s="1" t="s">
        <v>273</v>
      </c>
      <c r="F17065" s="1" t="s">
        <v>11</v>
      </c>
      <c r="G17065" s="1" t="str">
        <f>IFERROR(__xludf.DUMMYFUNCTION("GOOGLETRANSLATE(D17065,""fr"",""en"")"),"#VALUE!")</f>
        <v>#VALUE!</v>
      </c>
    </row>
    <row r="17066" ht="15.75" customHeight="1">
      <c r="A17066" s="1" t="s">
        <v>4961</v>
      </c>
      <c r="B17066" s="1">
        <v>2.0</v>
      </c>
      <c r="C17066" s="1" t="s">
        <v>35797</v>
      </c>
      <c r="D17066" s="1" t="s">
        <v>35798</v>
      </c>
      <c r="E17066" s="1" t="s">
        <v>52</v>
      </c>
      <c r="F17066" s="1" t="s">
        <v>11</v>
      </c>
      <c r="G17066" s="1" t="str">
        <f>IFERROR(__xludf.DUMMYFUNCTION("GOOGLETRANSLATE(D17066,""fr"",""en"")"),"#VALUE!")</f>
        <v>#VALUE!</v>
      </c>
    </row>
    <row r="17067" ht="15.75" customHeight="1">
      <c r="A17067" s="1" t="s">
        <v>2358</v>
      </c>
      <c r="B17067" s="1">
        <v>4.0</v>
      </c>
      <c r="C17067" s="1" t="s">
        <v>35799</v>
      </c>
      <c r="D17067" s="1" t="s">
        <v>35800</v>
      </c>
      <c r="E17067" s="1" t="s">
        <v>10</v>
      </c>
      <c r="F17067" s="1" t="s">
        <v>11</v>
      </c>
      <c r="G17067" s="1" t="str">
        <f>IFERROR(__xludf.DUMMYFUNCTION("GOOGLETRANSLATE(D17067,""fr"",""en"")"),"#VALUE!")</f>
        <v>#VALUE!</v>
      </c>
    </row>
    <row r="17068" ht="15.75" customHeight="1">
      <c r="A17068" s="1" t="s">
        <v>1696</v>
      </c>
      <c r="B17068" s="1">
        <v>4.0</v>
      </c>
      <c r="C17068" s="1" t="s">
        <v>35801</v>
      </c>
      <c r="D17068" s="1" t="s">
        <v>35802</v>
      </c>
      <c r="E17068" s="1" t="s">
        <v>10</v>
      </c>
      <c r="F17068" s="1" t="s">
        <v>11</v>
      </c>
      <c r="G17068" s="1" t="str">
        <f>IFERROR(__xludf.DUMMYFUNCTION("GOOGLETRANSLATE(D17068,""fr"",""en"")"),"#VALUE!")</f>
        <v>#VALUE!</v>
      </c>
    </row>
    <row r="17069" ht="15.75" customHeight="1">
      <c r="A17069" s="1" t="s">
        <v>2261</v>
      </c>
      <c r="B17069" s="1">
        <v>1.0</v>
      </c>
      <c r="C17069" s="1" t="s">
        <v>35803</v>
      </c>
      <c r="D17069" s="1" t="s">
        <v>35804</v>
      </c>
      <c r="E17069" s="1" t="s">
        <v>43</v>
      </c>
      <c r="F17069" s="1" t="s">
        <v>30</v>
      </c>
      <c r="G17069" s="1" t="str">
        <f>IFERROR(__xludf.DUMMYFUNCTION("GOOGLETRANSLATE(D17069,""fr"",""en"")"),"#VALUE!")</f>
        <v>#VALUE!</v>
      </c>
    </row>
    <row r="17070" ht="15.75" customHeight="1">
      <c r="A17070" s="1" t="s">
        <v>21119</v>
      </c>
      <c r="B17070" s="1">
        <v>1.0</v>
      </c>
      <c r="C17070" s="1" t="s">
        <v>35805</v>
      </c>
      <c r="D17070" s="1" t="s">
        <v>35806</v>
      </c>
      <c r="E17070" s="1" t="s">
        <v>554</v>
      </c>
      <c r="F17070" s="1" t="s">
        <v>30</v>
      </c>
      <c r="G17070" s="1" t="str">
        <f>IFERROR(__xludf.DUMMYFUNCTION("GOOGLETRANSLATE(D17070,""fr"",""en"")"),"#VALUE!")</f>
        <v>#VALUE!</v>
      </c>
    </row>
    <row r="17071" ht="15.75" customHeight="1">
      <c r="A17071" s="1" t="s">
        <v>3031</v>
      </c>
      <c r="B17071" s="1">
        <v>4.0</v>
      </c>
      <c r="C17071" s="1" t="s">
        <v>35807</v>
      </c>
      <c r="D17071" s="1" t="s">
        <v>35808</v>
      </c>
      <c r="E17071" s="1" t="s">
        <v>484</v>
      </c>
      <c r="F17071" s="1" t="s">
        <v>30</v>
      </c>
      <c r="G17071" s="1" t="str">
        <f>IFERROR(__xludf.DUMMYFUNCTION("GOOGLETRANSLATE(D17071,""fr"",""en"")"),"#VALUE!")</f>
        <v>#VALUE!</v>
      </c>
    </row>
    <row r="17072" ht="15.75" customHeight="1">
      <c r="A17072" s="1" t="s">
        <v>59</v>
      </c>
      <c r="B17072" s="1">
        <v>4.0</v>
      </c>
      <c r="C17072" s="1" t="s">
        <v>35809</v>
      </c>
      <c r="D17072" s="1" t="s">
        <v>35810</v>
      </c>
      <c r="E17072" s="1" t="s">
        <v>10</v>
      </c>
      <c r="F17072" s="1" t="s">
        <v>11</v>
      </c>
      <c r="G17072" s="1" t="str">
        <f>IFERROR(__xludf.DUMMYFUNCTION("GOOGLETRANSLATE(D17072,""fr"",""en"")"),"#VALUE!")</f>
        <v>#VALUE!</v>
      </c>
    </row>
    <row r="17073" ht="15.75" customHeight="1">
      <c r="A17073" s="1" t="s">
        <v>214</v>
      </c>
      <c r="B17073" s="1">
        <v>1.0</v>
      </c>
      <c r="C17073" s="1" t="s">
        <v>35811</v>
      </c>
      <c r="D17073" s="1" t="s">
        <v>35812</v>
      </c>
      <c r="E17073" s="1" t="s">
        <v>21</v>
      </c>
      <c r="F17073" s="1" t="s">
        <v>11</v>
      </c>
      <c r="G17073" s="1" t="str">
        <f>IFERROR(__xludf.DUMMYFUNCTION("GOOGLETRANSLATE(D17073,""fr"",""en"")"),"#VALUE!")</f>
        <v>#VALUE!</v>
      </c>
    </row>
    <row r="17074" ht="15.75" customHeight="1">
      <c r="A17074" s="1" t="s">
        <v>7432</v>
      </c>
      <c r="B17074" s="1">
        <v>1.0</v>
      </c>
      <c r="C17074" s="1" t="s">
        <v>35813</v>
      </c>
      <c r="D17074" s="1" t="s">
        <v>35814</v>
      </c>
      <c r="E17074" s="1" t="s">
        <v>575</v>
      </c>
      <c r="F17074" s="1" t="s">
        <v>84</v>
      </c>
      <c r="G17074" s="1" t="str">
        <f>IFERROR(__xludf.DUMMYFUNCTION("GOOGLETRANSLATE(D17074,""fr"",""en"")"),"#VALUE!")</f>
        <v>#VALUE!</v>
      </c>
    </row>
    <row r="17075" ht="15.75" customHeight="1">
      <c r="A17075" s="1" t="s">
        <v>1439</v>
      </c>
      <c r="B17075" s="1">
        <v>1.0</v>
      </c>
      <c r="C17075" s="1" t="s">
        <v>35815</v>
      </c>
      <c r="D17075" s="1" t="s">
        <v>35816</v>
      </c>
      <c r="E17075" s="1" t="s">
        <v>21</v>
      </c>
      <c r="F17075" s="1" t="s">
        <v>11</v>
      </c>
      <c r="G17075" s="1" t="str">
        <f>IFERROR(__xludf.DUMMYFUNCTION("GOOGLETRANSLATE(D17075,""fr"",""en"")"),"#VALUE!")</f>
        <v>#VALUE!</v>
      </c>
    </row>
    <row r="17076" ht="15.75" customHeight="1">
      <c r="A17076" s="1" t="s">
        <v>1693</v>
      </c>
      <c r="B17076" s="1">
        <v>4.0</v>
      </c>
      <c r="C17076" s="1" t="s">
        <v>35817</v>
      </c>
      <c r="D17076" s="1" t="s">
        <v>35818</v>
      </c>
      <c r="E17076" s="1" t="s">
        <v>21</v>
      </c>
      <c r="F17076" s="1" t="s">
        <v>11</v>
      </c>
      <c r="G17076" s="1" t="str">
        <f>IFERROR(__xludf.DUMMYFUNCTION("GOOGLETRANSLATE(D17076,""fr"",""en"")"),"#VALUE!")</f>
        <v>#VALUE!</v>
      </c>
    </row>
    <row r="17077" ht="15.75" customHeight="1">
      <c r="A17077" s="1" t="s">
        <v>1047</v>
      </c>
      <c r="B17077" s="1">
        <v>4.0</v>
      </c>
      <c r="C17077" s="1" t="s">
        <v>35819</v>
      </c>
      <c r="D17077" s="1" t="s">
        <v>35820</v>
      </c>
      <c r="E17077" s="1" t="s">
        <v>614</v>
      </c>
      <c r="F17077" s="1" t="s">
        <v>30</v>
      </c>
      <c r="G17077" s="1" t="str">
        <f>IFERROR(__xludf.DUMMYFUNCTION("GOOGLETRANSLATE(D17077,""fr"",""en"")"),"#VALUE!")</f>
        <v>#VALUE!</v>
      </c>
    </row>
    <row r="17078" ht="15.75" customHeight="1">
      <c r="A17078" s="1" t="s">
        <v>17327</v>
      </c>
      <c r="B17078" s="1">
        <v>1.0</v>
      </c>
      <c r="C17078" s="1" t="s">
        <v>35821</v>
      </c>
      <c r="D17078" s="1" t="s">
        <v>35822</v>
      </c>
      <c r="E17078" s="1" t="s">
        <v>43</v>
      </c>
      <c r="F17078" s="1" t="s">
        <v>30</v>
      </c>
      <c r="G17078" s="1" t="str">
        <f>IFERROR(__xludf.DUMMYFUNCTION("GOOGLETRANSLATE(D17078,""fr"",""en"")"),"#VALUE!")</f>
        <v>#VALUE!</v>
      </c>
    </row>
    <row r="17079" ht="15.75" customHeight="1">
      <c r="A17079" s="1" t="s">
        <v>8946</v>
      </c>
      <c r="B17079" s="1">
        <v>2.0</v>
      </c>
      <c r="C17079" s="1" t="s">
        <v>35823</v>
      </c>
      <c r="D17079" s="1" t="s">
        <v>35824</v>
      </c>
      <c r="E17079" s="1" t="s">
        <v>10</v>
      </c>
      <c r="F17079" s="1" t="s">
        <v>11</v>
      </c>
      <c r="G17079" s="1" t="str">
        <f>IFERROR(__xludf.DUMMYFUNCTION("GOOGLETRANSLATE(D17079,""fr"",""en"")"),"#VALUE!")</f>
        <v>#VALUE!</v>
      </c>
    </row>
    <row r="17080" ht="15.75" customHeight="1">
      <c r="A17080" s="1" t="s">
        <v>367</v>
      </c>
      <c r="B17080" s="1">
        <v>5.0</v>
      </c>
      <c r="C17080" s="1" t="s">
        <v>35825</v>
      </c>
      <c r="D17080" s="1" t="s">
        <v>35826</v>
      </c>
      <c r="E17080" s="1" t="s">
        <v>10</v>
      </c>
      <c r="F17080" s="1" t="s">
        <v>11</v>
      </c>
      <c r="G17080" s="1" t="str">
        <f>IFERROR(__xludf.DUMMYFUNCTION("GOOGLETRANSLATE(D17080,""fr"",""en"")"),"#VALUE!")</f>
        <v>#VALUE!</v>
      </c>
    </row>
    <row r="17081" ht="15.75" customHeight="1">
      <c r="A17081" s="1" t="s">
        <v>16444</v>
      </c>
      <c r="B17081" s="1">
        <v>3.0</v>
      </c>
      <c r="C17081" s="1" t="s">
        <v>35827</v>
      </c>
      <c r="D17081" s="1" t="s">
        <v>35828</v>
      </c>
      <c r="E17081" s="1" t="s">
        <v>125</v>
      </c>
      <c r="F17081" s="1" t="s">
        <v>11</v>
      </c>
      <c r="G17081" s="1" t="str">
        <f>IFERROR(__xludf.DUMMYFUNCTION("GOOGLETRANSLATE(D17081,""fr"",""en"")"),"#VALUE!")</f>
        <v>#VALUE!</v>
      </c>
    </row>
    <row r="17082" ht="15.75" customHeight="1">
      <c r="A17082" s="1" t="s">
        <v>59</v>
      </c>
      <c r="B17082" s="1">
        <v>4.0</v>
      </c>
      <c r="C17082" s="1" t="s">
        <v>35829</v>
      </c>
      <c r="D17082" s="1" t="s">
        <v>35830</v>
      </c>
      <c r="E17082" s="1" t="s">
        <v>21</v>
      </c>
      <c r="F17082" s="1" t="s">
        <v>11</v>
      </c>
      <c r="G17082" s="1" t="str">
        <f>IFERROR(__xludf.DUMMYFUNCTION("GOOGLETRANSLATE(D17082,""fr"",""en"")"),"#VALUE!")</f>
        <v>#VALUE!</v>
      </c>
    </row>
    <row r="17083" ht="15.75" customHeight="1">
      <c r="A17083" s="1" t="s">
        <v>3813</v>
      </c>
      <c r="B17083" s="1">
        <v>1.0</v>
      </c>
      <c r="C17083" s="1" t="s">
        <v>35831</v>
      </c>
      <c r="D17083" s="1" t="s">
        <v>35832</v>
      </c>
      <c r="E17083" s="1" t="s">
        <v>21</v>
      </c>
      <c r="F17083" s="1" t="s">
        <v>11</v>
      </c>
      <c r="G17083" s="1" t="str">
        <f>IFERROR(__xludf.DUMMYFUNCTION("GOOGLETRANSLATE(D17083,""fr"",""en"")"),"#VALUE!")</f>
        <v>#VALUE!</v>
      </c>
    </row>
    <row r="17084" ht="15.75" customHeight="1">
      <c r="A17084" s="1" t="s">
        <v>119</v>
      </c>
      <c r="B17084" s="1">
        <v>3.0</v>
      </c>
      <c r="C17084" s="1" t="s">
        <v>35833</v>
      </c>
      <c r="D17084" s="1" t="s">
        <v>35834</v>
      </c>
      <c r="E17084" s="1" t="s">
        <v>169</v>
      </c>
      <c r="F17084" s="1" t="s">
        <v>11</v>
      </c>
      <c r="G17084" s="1" t="str">
        <f>IFERROR(__xludf.DUMMYFUNCTION("GOOGLETRANSLATE(D17084,""fr"",""en"")"),"#VALUE!")</f>
        <v>#VALUE!</v>
      </c>
    </row>
    <row r="17085" ht="15.75" customHeight="1">
      <c r="A17085" s="1" t="s">
        <v>445</v>
      </c>
      <c r="B17085" s="1">
        <v>4.0</v>
      </c>
      <c r="C17085" s="1" t="s">
        <v>35835</v>
      </c>
      <c r="D17085" s="1" t="s">
        <v>35836</v>
      </c>
      <c r="E17085" s="1" t="s">
        <v>21</v>
      </c>
      <c r="F17085" s="1" t="s">
        <v>11</v>
      </c>
      <c r="G17085" s="1" t="str">
        <f>IFERROR(__xludf.DUMMYFUNCTION("GOOGLETRANSLATE(D17085,""fr"",""en"")"),"#VALUE!")</f>
        <v>#VALUE!</v>
      </c>
    </row>
    <row r="17086" ht="15.75" customHeight="1">
      <c r="A17086" s="1" t="s">
        <v>1870</v>
      </c>
      <c r="B17086" s="1">
        <v>5.0</v>
      </c>
      <c r="C17086" s="1" t="s">
        <v>35837</v>
      </c>
      <c r="D17086" s="1" t="s">
        <v>35838</v>
      </c>
      <c r="E17086" s="1" t="s">
        <v>10</v>
      </c>
      <c r="F17086" s="1" t="s">
        <v>11</v>
      </c>
      <c r="G17086" s="1" t="str">
        <f>IFERROR(__xludf.DUMMYFUNCTION("GOOGLETRANSLATE(D17086,""fr"",""en"")"),"#VALUE!")</f>
        <v>#VALUE!</v>
      </c>
    </row>
    <row r="17087" ht="15.75" customHeight="1">
      <c r="A17087" s="1" t="s">
        <v>338</v>
      </c>
      <c r="B17087" s="1">
        <v>4.0</v>
      </c>
      <c r="C17087" s="1" t="s">
        <v>35839</v>
      </c>
      <c r="D17087" s="1" t="s">
        <v>35840</v>
      </c>
      <c r="E17087" s="1" t="s">
        <v>21</v>
      </c>
      <c r="F17087" s="1" t="s">
        <v>11</v>
      </c>
      <c r="G17087" s="1" t="str">
        <f>IFERROR(__xludf.DUMMYFUNCTION("GOOGLETRANSLATE(D17087,""fr"",""en"")"),"#VALUE!")</f>
        <v>#VALUE!</v>
      </c>
    </row>
    <row r="17088" ht="15.75" customHeight="1">
      <c r="A17088" s="1" t="s">
        <v>2228</v>
      </c>
      <c r="B17088" s="1">
        <v>1.0</v>
      </c>
      <c r="C17088" s="1" t="s">
        <v>35841</v>
      </c>
      <c r="D17088" s="1" t="s">
        <v>35842</v>
      </c>
      <c r="E17088" s="1" t="s">
        <v>47</v>
      </c>
      <c r="F17088" s="1" t="s">
        <v>48</v>
      </c>
      <c r="G17088" s="1" t="str">
        <f>IFERROR(__xludf.DUMMYFUNCTION("GOOGLETRANSLATE(D17088,""fr"",""en"")"),"#VALUE!")</f>
        <v>#VALUE!</v>
      </c>
    </row>
    <row r="17089" ht="15.75" customHeight="1">
      <c r="A17089" s="1" t="s">
        <v>3097</v>
      </c>
      <c r="B17089" s="1">
        <v>1.0</v>
      </c>
      <c r="C17089" s="1" t="s">
        <v>35843</v>
      </c>
      <c r="D17089" s="1" t="s">
        <v>35844</v>
      </c>
      <c r="E17089" s="1" t="s">
        <v>296</v>
      </c>
      <c r="F17089" s="1" t="s">
        <v>11</v>
      </c>
      <c r="G17089" s="1" t="str">
        <f>IFERROR(__xludf.DUMMYFUNCTION("GOOGLETRANSLATE(D17089,""fr"",""en"")"),"#VALUE!")</f>
        <v>#VALUE!</v>
      </c>
    </row>
    <row r="17090" ht="15.75" customHeight="1">
      <c r="A17090" s="1" t="s">
        <v>317</v>
      </c>
      <c r="B17090" s="1">
        <v>1.0</v>
      </c>
      <c r="C17090" s="1" t="s">
        <v>35845</v>
      </c>
      <c r="D17090" s="1" t="s">
        <v>35846</v>
      </c>
      <c r="E17090" s="1" t="s">
        <v>10</v>
      </c>
      <c r="F17090" s="1" t="s">
        <v>110</v>
      </c>
      <c r="G17090" s="1" t="str">
        <f>IFERROR(__xludf.DUMMYFUNCTION("GOOGLETRANSLATE(D17090,""fr"",""en"")"),"#VALUE!")</f>
        <v>#VALUE!</v>
      </c>
    </row>
    <row r="17091" ht="15.75" customHeight="1">
      <c r="A17091" s="1" t="s">
        <v>391</v>
      </c>
      <c r="B17091" s="1">
        <v>5.0</v>
      </c>
      <c r="C17091" s="1" t="s">
        <v>35847</v>
      </c>
      <c r="D17091" s="1" t="s">
        <v>35848</v>
      </c>
      <c r="E17091" s="1" t="s">
        <v>21</v>
      </c>
      <c r="F17091" s="1" t="s">
        <v>11</v>
      </c>
      <c r="G17091" s="1" t="str">
        <f>IFERROR(__xludf.DUMMYFUNCTION("GOOGLETRANSLATE(D17091,""fr"",""en"")"),"#VALUE!")</f>
        <v>#VALUE!</v>
      </c>
    </row>
    <row r="17092" ht="15.75" customHeight="1">
      <c r="A17092" s="1" t="s">
        <v>564</v>
      </c>
      <c r="B17092" s="1">
        <v>2.0</v>
      </c>
      <c r="C17092" s="1" t="s">
        <v>35849</v>
      </c>
      <c r="D17092" s="1" t="s">
        <v>35850</v>
      </c>
      <c r="E17092" s="1" t="s">
        <v>273</v>
      </c>
      <c r="F17092" s="1" t="s">
        <v>48</v>
      </c>
      <c r="G17092" s="1" t="str">
        <f>IFERROR(__xludf.DUMMYFUNCTION("GOOGLETRANSLATE(D17092,""fr"",""en"")"),"#VALUE!")</f>
        <v>#VALUE!</v>
      </c>
    </row>
    <row r="17093" ht="15.75" customHeight="1">
      <c r="A17093" s="1" t="s">
        <v>166</v>
      </c>
      <c r="B17093" s="1">
        <v>1.0</v>
      </c>
      <c r="C17093" s="1" t="s">
        <v>35851</v>
      </c>
      <c r="D17093" s="1" t="s">
        <v>35852</v>
      </c>
      <c r="E17093" s="1" t="s">
        <v>47</v>
      </c>
      <c r="F17093" s="1" t="s">
        <v>84</v>
      </c>
      <c r="G17093" s="1" t="str">
        <f>IFERROR(__xludf.DUMMYFUNCTION("GOOGLETRANSLATE(D17093,""fr"",""en"")"),"#VALUE!")</f>
        <v>#VALUE!</v>
      </c>
    </row>
    <row r="17094" ht="15.75" customHeight="1">
      <c r="A17094" s="1" t="s">
        <v>798</v>
      </c>
      <c r="B17094" s="1">
        <v>3.0</v>
      </c>
      <c r="C17094" s="1" t="s">
        <v>35853</v>
      </c>
      <c r="D17094" s="1" t="s">
        <v>35854</v>
      </c>
      <c r="E17094" s="1" t="s">
        <v>10</v>
      </c>
      <c r="F17094" s="1" t="s">
        <v>11</v>
      </c>
      <c r="G17094" s="1" t="str">
        <f>IFERROR(__xludf.DUMMYFUNCTION("GOOGLETRANSLATE(D17094,""fr"",""en"")"),"#VALUE!")</f>
        <v>#VALUE!</v>
      </c>
    </row>
    <row r="17095" ht="15.75" customHeight="1">
      <c r="A17095" s="1" t="s">
        <v>4706</v>
      </c>
      <c r="B17095" s="1">
        <v>2.0</v>
      </c>
      <c r="C17095" s="1" t="s">
        <v>35855</v>
      </c>
      <c r="D17095" s="1" t="s">
        <v>35856</v>
      </c>
      <c r="E17095" s="1" t="s">
        <v>10</v>
      </c>
      <c r="F17095" s="1" t="s">
        <v>11</v>
      </c>
      <c r="G17095" s="1" t="str">
        <f>IFERROR(__xludf.DUMMYFUNCTION("GOOGLETRANSLATE(D17095,""fr"",""en"")"),"#VALUE!")</f>
        <v>#VALUE!</v>
      </c>
    </row>
    <row r="17096" ht="15.75" customHeight="1">
      <c r="A17096" s="1" t="s">
        <v>5649</v>
      </c>
      <c r="B17096" s="1">
        <v>4.0</v>
      </c>
      <c r="C17096" s="1" t="s">
        <v>35857</v>
      </c>
      <c r="D17096" s="1" t="s">
        <v>35858</v>
      </c>
      <c r="E17096" s="1" t="s">
        <v>21</v>
      </c>
      <c r="F17096" s="1" t="s">
        <v>11</v>
      </c>
      <c r="G17096" s="1" t="str">
        <f>IFERROR(__xludf.DUMMYFUNCTION("GOOGLETRANSLATE(D17096,""fr"",""en"")"),"#VALUE!")</f>
        <v>#VALUE!</v>
      </c>
    </row>
    <row r="17097" ht="15.75" customHeight="1">
      <c r="A17097" s="1" t="s">
        <v>16804</v>
      </c>
      <c r="B17097" s="1">
        <v>2.0</v>
      </c>
      <c r="C17097" s="1" t="s">
        <v>35859</v>
      </c>
      <c r="D17097" s="1" t="s">
        <v>35860</v>
      </c>
      <c r="E17097" s="1" t="s">
        <v>21</v>
      </c>
      <c r="F17097" s="1" t="s">
        <v>11</v>
      </c>
      <c r="G17097" s="1" t="str">
        <f>IFERROR(__xludf.DUMMYFUNCTION("GOOGLETRANSLATE(D17097,""fr"",""en"")"),"#VALUE!")</f>
        <v>#VALUE!</v>
      </c>
    </row>
    <row r="17098" ht="15.75" customHeight="1">
      <c r="A17098" s="1" t="s">
        <v>576</v>
      </c>
      <c r="B17098" s="1">
        <v>3.0</v>
      </c>
      <c r="C17098" s="1" t="s">
        <v>35861</v>
      </c>
      <c r="D17098" s="1" t="s">
        <v>35862</v>
      </c>
      <c r="E17098" s="1" t="s">
        <v>21</v>
      </c>
      <c r="F17098" s="1" t="s">
        <v>11</v>
      </c>
      <c r="G17098" s="1" t="str">
        <f>IFERROR(__xludf.DUMMYFUNCTION("GOOGLETRANSLATE(D17098,""fr"",""en"")"),"#VALUE!")</f>
        <v>#VALUE!</v>
      </c>
    </row>
    <row r="17099" ht="15.75" customHeight="1">
      <c r="A17099" s="1" t="s">
        <v>678</v>
      </c>
      <c r="B17099" s="1">
        <v>5.0</v>
      </c>
      <c r="C17099" s="1" t="s">
        <v>35863</v>
      </c>
      <c r="D17099" s="1" t="s">
        <v>35864</v>
      </c>
      <c r="E17099" s="1" t="s">
        <v>10</v>
      </c>
      <c r="F17099" s="1" t="s">
        <v>11</v>
      </c>
      <c r="G17099" s="1" t="str">
        <f>IFERROR(__xludf.DUMMYFUNCTION("GOOGLETRANSLATE(D17099,""fr"",""en"")"),"#VALUE!")</f>
        <v>#VALUE!</v>
      </c>
    </row>
    <row r="17100" ht="15.75" customHeight="1">
      <c r="A17100" s="1" t="s">
        <v>7716</v>
      </c>
      <c r="B17100" s="1">
        <v>1.0</v>
      </c>
      <c r="C17100" s="1" t="s">
        <v>35865</v>
      </c>
      <c r="D17100" s="1" t="s">
        <v>35866</v>
      </c>
      <c r="E17100" s="1" t="s">
        <v>292</v>
      </c>
      <c r="F17100" s="1" t="s">
        <v>11</v>
      </c>
      <c r="G17100" s="1" t="str">
        <f>IFERROR(__xludf.DUMMYFUNCTION("GOOGLETRANSLATE(D17100,""fr"",""en"")"),"#VALUE!")</f>
        <v>#VALUE!</v>
      </c>
    </row>
    <row r="17101" ht="15.75" customHeight="1">
      <c r="A17101" s="1" t="s">
        <v>1940</v>
      </c>
      <c r="B17101" s="1">
        <v>4.0</v>
      </c>
      <c r="C17101" s="1" t="s">
        <v>35867</v>
      </c>
      <c r="D17101" s="1" t="s">
        <v>35868</v>
      </c>
      <c r="E17101" s="1" t="s">
        <v>21</v>
      </c>
      <c r="F17101" s="1" t="s">
        <v>11</v>
      </c>
      <c r="G17101" s="1" t="str">
        <f>IFERROR(__xludf.DUMMYFUNCTION("GOOGLETRANSLATE(D17101,""fr"",""en"")"),"#VALUE!")</f>
        <v>#VALUE!</v>
      </c>
    </row>
    <row r="17102" ht="15.75" customHeight="1">
      <c r="A17102" s="1" t="s">
        <v>1177</v>
      </c>
      <c r="B17102" s="1">
        <v>5.0</v>
      </c>
      <c r="C17102" s="1" t="s">
        <v>35869</v>
      </c>
      <c r="D17102" s="1" t="s">
        <v>35870</v>
      </c>
      <c r="E17102" s="1" t="s">
        <v>21</v>
      </c>
      <c r="F17102" s="1" t="s">
        <v>11</v>
      </c>
      <c r="G17102" s="1" t="str">
        <f>IFERROR(__xludf.DUMMYFUNCTION("GOOGLETRANSLATE(D17102,""fr"",""en"")"),"#VALUE!")</f>
        <v>#VALUE!</v>
      </c>
    </row>
    <row r="17103" ht="15.75" customHeight="1">
      <c r="A17103" s="1" t="s">
        <v>391</v>
      </c>
      <c r="B17103" s="1">
        <v>5.0</v>
      </c>
      <c r="C17103" s="1" t="s">
        <v>35871</v>
      </c>
      <c r="D17103" s="1" t="s">
        <v>35872</v>
      </c>
      <c r="E17103" s="1" t="s">
        <v>169</v>
      </c>
      <c r="F17103" s="1" t="s">
        <v>11</v>
      </c>
      <c r="G17103" s="1" t="str">
        <f>IFERROR(__xludf.DUMMYFUNCTION("GOOGLETRANSLATE(D17103,""fr"",""en"")"),"#VALUE!")</f>
        <v>#VALUE!</v>
      </c>
    </row>
    <row r="17104" ht="15.75" customHeight="1">
      <c r="A17104" s="1" t="s">
        <v>710</v>
      </c>
      <c r="B17104" s="1">
        <v>2.0</v>
      </c>
      <c r="C17104" s="1" t="s">
        <v>35873</v>
      </c>
      <c r="D17104" s="1" t="s">
        <v>35874</v>
      </c>
      <c r="E17104" s="1" t="s">
        <v>10</v>
      </c>
      <c r="F17104" s="1" t="s">
        <v>11</v>
      </c>
      <c r="G17104" s="1" t="str">
        <f>IFERROR(__xludf.DUMMYFUNCTION("GOOGLETRANSLATE(D17104,""fr"",""en"")"),"#VALUE!")</f>
        <v>#VALUE!</v>
      </c>
    </row>
    <row r="17105" ht="15.75" customHeight="1">
      <c r="A17105" s="1" t="s">
        <v>1913</v>
      </c>
      <c r="B17105" s="1">
        <v>5.0</v>
      </c>
      <c r="C17105" s="1" t="s">
        <v>35875</v>
      </c>
      <c r="D17105" s="1" t="s">
        <v>35876</v>
      </c>
      <c r="E17105" s="1" t="s">
        <v>176</v>
      </c>
      <c r="F17105" s="1" t="s">
        <v>66</v>
      </c>
      <c r="G17105" s="1" t="str">
        <f>IFERROR(__xludf.DUMMYFUNCTION("GOOGLETRANSLATE(D17105,""fr"",""en"")"),"#VALUE!")</f>
        <v>#VALUE!</v>
      </c>
    </row>
    <row r="17106" ht="15.75" customHeight="1">
      <c r="A17106" s="1" t="s">
        <v>5562</v>
      </c>
      <c r="B17106" s="1">
        <v>3.0</v>
      </c>
      <c r="C17106" s="1" t="s">
        <v>35877</v>
      </c>
      <c r="D17106" s="1" t="s">
        <v>35878</v>
      </c>
      <c r="E17106" s="1" t="s">
        <v>21</v>
      </c>
      <c r="F17106" s="1" t="s">
        <v>11</v>
      </c>
      <c r="G17106" s="1" t="str">
        <f>IFERROR(__xludf.DUMMYFUNCTION("GOOGLETRANSLATE(D17106,""fr"",""en"")"),"#VALUE!")</f>
        <v>#VALUE!</v>
      </c>
    </row>
    <row r="17107" ht="15.75" customHeight="1">
      <c r="A17107" s="1" t="s">
        <v>1426</v>
      </c>
      <c r="B17107" s="1">
        <v>5.0</v>
      </c>
      <c r="C17107" s="1" t="s">
        <v>35879</v>
      </c>
      <c r="D17107" s="1" t="s">
        <v>35880</v>
      </c>
      <c r="E17107" s="1" t="s">
        <v>21</v>
      </c>
      <c r="F17107" s="1" t="s">
        <v>11</v>
      </c>
      <c r="G17107" s="1" t="str">
        <f>IFERROR(__xludf.DUMMYFUNCTION("GOOGLETRANSLATE(D17107,""fr"",""en"")"),"#VALUE!")</f>
        <v>#VALUE!</v>
      </c>
    </row>
    <row r="17108" ht="15.75" customHeight="1">
      <c r="A17108" s="1" t="s">
        <v>769</v>
      </c>
      <c r="B17108" s="1">
        <v>4.0</v>
      </c>
      <c r="C17108" s="1" t="s">
        <v>35881</v>
      </c>
      <c r="D17108" s="1" t="s">
        <v>35882</v>
      </c>
      <c r="E17108" s="1" t="s">
        <v>10</v>
      </c>
      <c r="F17108" s="1" t="s">
        <v>11</v>
      </c>
      <c r="G17108" s="1" t="str">
        <f>IFERROR(__xludf.DUMMYFUNCTION("GOOGLETRANSLATE(D17108,""fr"",""en"")"),"#VALUE!")</f>
        <v>#VALUE!</v>
      </c>
    </row>
    <row r="17109" ht="15.75" customHeight="1">
      <c r="A17109" s="1" t="s">
        <v>31</v>
      </c>
      <c r="B17109" s="1">
        <v>5.0</v>
      </c>
      <c r="C17109" s="1" t="s">
        <v>35883</v>
      </c>
      <c r="D17109" s="1" t="s">
        <v>35884</v>
      </c>
      <c r="E17109" s="1" t="s">
        <v>21</v>
      </c>
      <c r="F17109" s="1" t="s">
        <v>11</v>
      </c>
      <c r="G17109" s="1" t="str">
        <f>IFERROR(__xludf.DUMMYFUNCTION("GOOGLETRANSLATE(D17109,""fr"",""en"")"),"#VALUE!")</f>
        <v>#VALUE!</v>
      </c>
    </row>
    <row r="17110" ht="15.75" customHeight="1">
      <c r="A17110" s="1" t="s">
        <v>417</v>
      </c>
      <c r="B17110" s="1">
        <v>3.0</v>
      </c>
      <c r="C17110" s="1" t="s">
        <v>35885</v>
      </c>
      <c r="D17110" s="1" t="s">
        <v>35886</v>
      </c>
      <c r="E17110" s="1" t="s">
        <v>10</v>
      </c>
      <c r="F17110" s="1" t="s">
        <v>11</v>
      </c>
      <c r="G17110" s="1" t="str">
        <f>IFERROR(__xludf.DUMMYFUNCTION("GOOGLETRANSLATE(D17110,""fr"",""en"")"),"#VALUE!")</f>
        <v>#VALUE!</v>
      </c>
    </row>
    <row r="17111" ht="15.75" customHeight="1">
      <c r="A17111" s="1" t="s">
        <v>2272</v>
      </c>
      <c r="B17111" s="1">
        <v>4.0</v>
      </c>
      <c r="C17111" s="1" t="s">
        <v>35887</v>
      </c>
      <c r="D17111" s="1" t="s">
        <v>35888</v>
      </c>
      <c r="E17111" s="1" t="s">
        <v>10</v>
      </c>
      <c r="F17111" s="1" t="s">
        <v>11</v>
      </c>
      <c r="G17111" s="1" t="str">
        <f>IFERROR(__xludf.DUMMYFUNCTION("GOOGLETRANSLATE(D17111,""fr"",""en"")"),"#VALUE!")</f>
        <v>#VALUE!</v>
      </c>
    </row>
    <row r="17112" ht="15.75" customHeight="1">
      <c r="A17112" s="1" t="s">
        <v>1062</v>
      </c>
      <c r="B17112" s="1">
        <v>4.0</v>
      </c>
      <c r="C17112" s="1" t="s">
        <v>35889</v>
      </c>
      <c r="D17112" s="1" t="s">
        <v>35890</v>
      </c>
      <c r="E17112" s="1" t="s">
        <v>21</v>
      </c>
      <c r="F17112" s="1" t="s">
        <v>11</v>
      </c>
      <c r="G17112" s="1" t="str">
        <f>IFERROR(__xludf.DUMMYFUNCTION("GOOGLETRANSLATE(D17112,""fr"",""en"")"),"#VALUE!")</f>
        <v>#VALUE!</v>
      </c>
    </row>
    <row r="17113" ht="15.75" customHeight="1">
      <c r="A17113" s="1" t="s">
        <v>1696</v>
      </c>
      <c r="B17113" s="1">
        <v>4.0</v>
      </c>
      <c r="C17113" s="1" t="s">
        <v>35891</v>
      </c>
      <c r="D17113" s="1" t="s">
        <v>35892</v>
      </c>
      <c r="E17113" s="1" t="s">
        <v>10</v>
      </c>
      <c r="F17113" s="1" t="s">
        <v>11</v>
      </c>
      <c r="G17113" s="1" t="str">
        <f>IFERROR(__xludf.DUMMYFUNCTION("GOOGLETRANSLATE(D17113,""fr"",""en"")"),"simple and practical to be able to subscribe online and avoid moving
Correct rate compared to competitors
Rapid, less than 5 minutes to be assured the next day")</f>
        <v>simple and practical to be able to subscribe online and avoid moving
Correct rate compared to competitors
Rapid, less than 5 minutes to be assured the next day</v>
      </c>
    </row>
    <row r="17114" ht="15.75" customHeight="1">
      <c r="A17114" s="1" t="s">
        <v>26247</v>
      </c>
      <c r="B17114" s="1">
        <v>1.0</v>
      </c>
      <c r="C17114" s="1" t="s">
        <v>35893</v>
      </c>
      <c r="D17114" s="1" t="s">
        <v>35894</v>
      </c>
      <c r="E17114" s="1" t="s">
        <v>10</v>
      </c>
      <c r="F17114" s="1" t="s">
        <v>11</v>
      </c>
      <c r="G17114" s="1" t="str">
        <f>IFERROR(__xludf.DUMMYFUNCTION("GOOGLETRANSLATE(D17114,""fr"",""en"")"),"#VALUE!")</f>
        <v>#VALUE!</v>
      </c>
    </row>
    <row r="17115" ht="15.75" customHeight="1">
      <c r="A17115" s="1" t="s">
        <v>4133</v>
      </c>
      <c r="B17115" s="1">
        <v>1.0</v>
      </c>
      <c r="C17115" s="1" t="s">
        <v>35895</v>
      </c>
      <c r="D17115" s="1" t="s">
        <v>35896</v>
      </c>
      <c r="E17115" s="1" t="s">
        <v>226</v>
      </c>
      <c r="F17115" s="1" t="s">
        <v>110</v>
      </c>
      <c r="G17115" s="1" t="str">
        <f>IFERROR(__xludf.DUMMYFUNCTION("GOOGLETRANSLATE(D17115,""fr"",""en"")"),"#VALUE!")</f>
        <v>#VALUE!</v>
      </c>
    </row>
    <row r="17116" ht="15.75" customHeight="1">
      <c r="A17116" s="1" t="s">
        <v>1581</v>
      </c>
      <c r="B17116" s="1">
        <v>4.0</v>
      </c>
      <c r="C17116" s="1" t="s">
        <v>35897</v>
      </c>
      <c r="D17116" s="1" t="s">
        <v>35898</v>
      </c>
      <c r="E17116" s="1" t="s">
        <v>169</v>
      </c>
      <c r="F17116" s="1" t="s">
        <v>11</v>
      </c>
      <c r="G17116" s="1" t="str">
        <f>IFERROR(__xludf.DUMMYFUNCTION("GOOGLETRANSLATE(D17116,""fr"",""en"")"),"#VALUE!")</f>
        <v>#VALUE!</v>
      </c>
    </row>
    <row r="17117" ht="15.75" customHeight="1">
      <c r="A17117" s="1" t="s">
        <v>4162</v>
      </c>
      <c r="B17117" s="1">
        <v>5.0</v>
      </c>
      <c r="C17117" s="1" t="s">
        <v>35899</v>
      </c>
      <c r="D17117" s="1" t="s">
        <v>35900</v>
      </c>
      <c r="E17117" s="1" t="s">
        <v>448</v>
      </c>
      <c r="F17117" s="1" t="s">
        <v>84</v>
      </c>
      <c r="G17117" s="1" t="str">
        <f>IFERROR(__xludf.DUMMYFUNCTION("GOOGLETRANSLATE(D17117,""fr"",""en"")"),"#VALUE!")</f>
        <v>#VALUE!</v>
      </c>
    </row>
    <row r="17118" ht="15.75" customHeight="1">
      <c r="A17118" s="1" t="s">
        <v>606</v>
      </c>
      <c r="B17118" s="1">
        <v>5.0</v>
      </c>
      <c r="C17118" s="1" t="s">
        <v>35901</v>
      </c>
      <c r="D17118" s="1" t="s">
        <v>35902</v>
      </c>
      <c r="E17118" s="1" t="s">
        <v>65</v>
      </c>
      <c r="F17118" s="1" t="s">
        <v>66</v>
      </c>
      <c r="G17118" s="1" t="str">
        <f>IFERROR(__xludf.DUMMYFUNCTION("GOOGLETRANSLATE(D17118,""fr"",""en"")"),"#VALUE!")</f>
        <v>#VALUE!</v>
      </c>
    </row>
    <row r="17119" ht="15.75" customHeight="1">
      <c r="A17119" s="1" t="s">
        <v>14287</v>
      </c>
      <c r="B17119" s="1">
        <v>1.0</v>
      </c>
      <c r="C17119" s="1" t="s">
        <v>35903</v>
      </c>
      <c r="D17119" s="1" t="s">
        <v>35904</v>
      </c>
      <c r="E17119" s="1" t="s">
        <v>575</v>
      </c>
      <c r="F17119" s="1" t="s">
        <v>84</v>
      </c>
      <c r="G17119" s="1" t="str">
        <f>IFERROR(__xludf.DUMMYFUNCTION("GOOGLETRANSLATE(D17119,""fr"",""en"")"),"#VALUE!")</f>
        <v>#VALUE!</v>
      </c>
    </row>
    <row r="17120" ht="15.75" customHeight="1">
      <c r="A17120" s="1" t="s">
        <v>6343</v>
      </c>
      <c r="B17120" s="1">
        <v>1.0</v>
      </c>
      <c r="C17120" s="1" t="s">
        <v>35905</v>
      </c>
      <c r="D17120" s="1" t="s">
        <v>35906</v>
      </c>
      <c r="E17120" s="1" t="s">
        <v>484</v>
      </c>
      <c r="F17120" s="1" t="s">
        <v>30</v>
      </c>
      <c r="G17120" s="1" t="str">
        <f>IFERROR(__xludf.DUMMYFUNCTION("GOOGLETRANSLATE(D17120,""fr"",""en"")"),"#VALUE!")</f>
        <v>#VALUE!</v>
      </c>
    </row>
    <row r="17121" ht="15.75" customHeight="1">
      <c r="A17121" s="1" t="s">
        <v>1177</v>
      </c>
      <c r="B17121" s="1">
        <v>4.0</v>
      </c>
      <c r="C17121" s="1" t="s">
        <v>35907</v>
      </c>
      <c r="D17121" s="1" t="s">
        <v>35908</v>
      </c>
      <c r="E17121" s="1" t="s">
        <v>21</v>
      </c>
      <c r="F17121" s="1" t="s">
        <v>11</v>
      </c>
      <c r="G17121" s="1" t="str">
        <f>IFERROR(__xludf.DUMMYFUNCTION("GOOGLETRANSLATE(D17121,""fr"",""en"")"),"#VALUE!")</f>
        <v>#VALUE!</v>
      </c>
    </row>
    <row r="17122" ht="15.75" customHeight="1">
      <c r="A17122" s="1" t="s">
        <v>2325</v>
      </c>
      <c r="B17122" s="1">
        <v>3.0</v>
      </c>
      <c r="C17122" s="1" t="s">
        <v>35909</v>
      </c>
      <c r="D17122" s="1" t="s">
        <v>35910</v>
      </c>
      <c r="E17122" s="1" t="s">
        <v>21</v>
      </c>
      <c r="F17122" s="1" t="s">
        <v>11</v>
      </c>
      <c r="G17122" s="1" t="str">
        <f>IFERROR(__xludf.DUMMYFUNCTION("GOOGLETRANSLATE(D17122,""fr"",""en"")"),"#VALUE!")</f>
        <v>#VALUE!</v>
      </c>
    </row>
    <row r="17123" ht="15.75" customHeight="1">
      <c r="A17123" s="1" t="s">
        <v>828</v>
      </c>
      <c r="B17123" s="1">
        <v>5.0</v>
      </c>
      <c r="C17123" s="1" t="s">
        <v>35911</v>
      </c>
      <c r="D17123" s="1" t="s">
        <v>35912</v>
      </c>
      <c r="E17123" s="1" t="s">
        <v>10</v>
      </c>
      <c r="F17123" s="1" t="s">
        <v>11</v>
      </c>
      <c r="G17123" s="1" t="str">
        <f>IFERROR(__xludf.DUMMYFUNCTION("GOOGLETRANSLATE(D17123,""fr"",""en"")"),"#VALUE!")</f>
        <v>#VALUE!</v>
      </c>
    </row>
    <row r="17124" ht="15.75" customHeight="1">
      <c r="A17124" s="1" t="s">
        <v>3312</v>
      </c>
      <c r="B17124" s="1">
        <v>4.0</v>
      </c>
      <c r="C17124" s="1" t="s">
        <v>35913</v>
      </c>
      <c r="D17124" s="1" t="s">
        <v>35914</v>
      </c>
      <c r="E17124" s="1" t="s">
        <v>21</v>
      </c>
      <c r="F17124" s="1" t="s">
        <v>11</v>
      </c>
      <c r="G17124" s="1" t="str">
        <f>IFERROR(__xludf.DUMMYFUNCTION("GOOGLETRANSLATE(D17124,""fr"",""en"")"),"#VALUE!")</f>
        <v>#VALUE!</v>
      </c>
    </row>
    <row r="17125" ht="15.75" customHeight="1">
      <c r="A17125" s="1" t="s">
        <v>1057</v>
      </c>
      <c r="B17125" s="1">
        <v>4.0</v>
      </c>
      <c r="C17125" s="1" t="s">
        <v>35915</v>
      </c>
      <c r="D17125" s="1" t="s">
        <v>35916</v>
      </c>
      <c r="E17125" s="1" t="s">
        <v>169</v>
      </c>
      <c r="F17125" s="1" t="s">
        <v>11</v>
      </c>
      <c r="G17125" s="1" t="str">
        <f>IFERROR(__xludf.DUMMYFUNCTION("GOOGLETRANSLATE(D17125,""fr"",""en"")"),"#VALUE!")</f>
        <v>#VALUE!</v>
      </c>
    </row>
    <row r="17126" ht="15.75" customHeight="1">
      <c r="A17126" s="1" t="s">
        <v>9261</v>
      </c>
      <c r="B17126" s="1">
        <v>5.0</v>
      </c>
      <c r="C17126" s="1" t="s">
        <v>35917</v>
      </c>
      <c r="D17126" s="1" t="s">
        <v>35918</v>
      </c>
      <c r="E17126" s="1" t="s">
        <v>125</v>
      </c>
      <c r="F17126" s="1" t="s">
        <v>11</v>
      </c>
      <c r="G17126" s="1" t="str">
        <f>IFERROR(__xludf.DUMMYFUNCTION("GOOGLETRANSLATE(D17126,""fr"",""en"")"),"#VALUE!")</f>
        <v>#VALUE!</v>
      </c>
    </row>
    <row r="17127" ht="15.75" customHeight="1">
      <c r="A17127" s="1" t="s">
        <v>1429</v>
      </c>
      <c r="B17127" s="1">
        <v>5.0</v>
      </c>
      <c r="C17127" s="1" t="s">
        <v>35919</v>
      </c>
      <c r="D17127" s="1" t="s">
        <v>35920</v>
      </c>
      <c r="E17127" s="1" t="s">
        <v>10</v>
      </c>
      <c r="F17127" s="1" t="s">
        <v>11</v>
      </c>
      <c r="G17127" s="1" t="str">
        <f>IFERROR(__xludf.DUMMYFUNCTION("GOOGLETRANSLATE(D17127,""fr"",""en"")"),"#VALUE!")</f>
        <v>#VALUE!</v>
      </c>
    </row>
    <row r="17128" ht="15.75" customHeight="1">
      <c r="A17128" s="1" t="s">
        <v>686</v>
      </c>
      <c r="B17128" s="1">
        <v>5.0</v>
      </c>
      <c r="C17128" s="1" t="s">
        <v>35921</v>
      </c>
      <c r="D17128" s="1" t="s">
        <v>35922</v>
      </c>
      <c r="E17128" s="1" t="s">
        <v>34</v>
      </c>
      <c r="F17128" s="1" t="s">
        <v>30</v>
      </c>
      <c r="G17128" s="1" t="str">
        <f>IFERROR(__xludf.DUMMYFUNCTION("GOOGLETRANSLATE(D17128,""fr"",""en"")"),"#VALUE!")</f>
        <v>#VALUE!</v>
      </c>
    </row>
    <row r="17129" ht="15.75" customHeight="1">
      <c r="A17129" s="1" t="s">
        <v>12368</v>
      </c>
      <c r="B17129" s="1">
        <v>2.0</v>
      </c>
      <c r="C17129" s="1" t="s">
        <v>35923</v>
      </c>
      <c r="D17129" s="1" t="s">
        <v>35924</v>
      </c>
      <c r="E17129" s="1" t="s">
        <v>273</v>
      </c>
      <c r="F17129" s="1" t="s">
        <v>11</v>
      </c>
      <c r="G17129" s="1" t="str">
        <f>IFERROR(__xludf.DUMMYFUNCTION("GOOGLETRANSLATE(D17129,""fr"",""en"")"),"Insured all risks and customers for almost 30 years despite an identified third party, a witness and a complaint and confirmation by the MACIF of my total non -responsibility, the MACIF has differentiates the reimbursement of the franchise since January 1"&amp;"1, 2017 on the pretext that it was not able to obtain reimbursement of opposing insurance.")</f>
        <v>Insured all risks and customers for almost 30 years despite an identified third party, a witness and a complaint and confirmation by the MACIF of my total non -responsibility, the MACIF has differentiates the reimbursement of the franchise since January 11, 2017 on the pretext that it was not able to obtain reimbursement of opposing insurance.</v>
      </c>
    </row>
    <row r="17130" ht="15.75" customHeight="1">
      <c r="A17130" s="1" t="s">
        <v>11199</v>
      </c>
      <c r="B17130" s="1">
        <v>1.0</v>
      </c>
      <c r="C17130" s="1" t="s">
        <v>35925</v>
      </c>
      <c r="D17130" s="1" t="s">
        <v>35926</v>
      </c>
      <c r="E17130" s="1" t="s">
        <v>38</v>
      </c>
      <c r="F17130" s="1" t="s">
        <v>39</v>
      </c>
      <c r="G17130" s="1" t="str">
        <f>IFERROR(__xludf.DUMMYFUNCTION("GOOGLETRANSLATE(D17130,""fr"",""en"")"),"#VALUE!")</f>
        <v>#VALUE!</v>
      </c>
    </row>
    <row r="17131" ht="15.75" customHeight="1">
      <c r="A17131" s="1" t="s">
        <v>2103</v>
      </c>
      <c r="B17131" s="1">
        <v>5.0</v>
      </c>
      <c r="C17131" s="1" t="s">
        <v>35927</v>
      </c>
      <c r="D17131" s="1" t="s">
        <v>35928</v>
      </c>
      <c r="E17131" s="1" t="s">
        <v>5251</v>
      </c>
      <c r="F17131" s="1" t="s">
        <v>66</v>
      </c>
      <c r="G17131" s="1" t="str">
        <f>IFERROR(__xludf.DUMMYFUNCTION("GOOGLETRANSLATE(D17131,""fr"",""en"")"),"#VALUE!")</f>
        <v>#VALUE!</v>
      </c>
    </row>
    <row r="17132" ht="15.75" customHeight="1">
      <c r="A17132" s="1" t="s">
        <v>3312</v>
      </c>
      <c r="B17132" s="1">
        <v>4.0</v>
      </c>
      <c r="C17132" s="1" t="s">
        <v>35929</v>
      </c>
      <c r="D17132" s="1" t="s">
        <v>35930</v>
      </c>
      <c r="E17132" s="1" t="s">
        <v>10</v>
      </c>
      <c r="F17132" s="1" t="s">
        <v>11</v>
      </c>
      <c r="G17132" s="1" t="str">
        <f>IFERROR(__xludf.DUMMYFUNCTION("GOOGLETRANSLATE(D17132,""fr"",""en"")"),"#VALUE!")</f>
        <v>#VALUE!</v>
      </c>
    </row>
    <row r="17133" ht="15.75" customHeight="1">
      <c r="A17133" s="1" t="s">
        <v>579</v>
      </c>
      <c r="B17133" s="1">
        <v>1.0</v>
      </c>
      <c r="C17133" s="1" t="s">
        <v>35931</v>
      </c>
      <c r="D17133" s="1" t="s">
        <v>35932</v>
      </c>
      <c r="E17133" s="1" t="s">
        <v>169</v>
      </c>
      <c r="F17133" s="1" t="s">
        <v>110</v>
      </c>
      <c r="G17133" s="1" t="str">
        <f>IFERROR(__xludf.DUMMYFUNCTION("GOOGLETRANSLATE(D17133,""fr"",""en"")"),"#VALUE!")</f>
        <v>#VALUE!</v>
      </c>
    </row>
    <row r="17134" ht="15.75" customHeight="1">
      <c r="A17134" s="1" t="s">
        <v>8653</v>
      </c>
      <c r="B17134" s="1">
        <v>1.0</v>
      </c>
      <c r="C17134" s="1" t="s">
        <v>35933</v>
      </c>
      <c r="D17134" s="1" t="s">
        <v>35934</v>
      </c>
      <c r="E17134" s="1" t="s">
        <v>226</v>
      </c>
      <c r="F17134" s="1" t="s">
        <v>110</v>
      </c>
      <c r="G17134" s="1" t="str">
        <f>IFERROR(__xludf.DUMMYFUNCTION("GOOGLETRANSLATE(D17134,""fr"",""en"")"),"#VALUE!")</f>
        <v>#VALUE!</v>
      </c>
    </row>
    <row r="17135" ht="15.75" customHeight="1">
      <c r="A17135" s="1" t="s">
        <v>801</v>
      </c>
      <c r="B17135" s="1">
        <v>5.0</v>
      </c>
      <c r="C17135" s="1" t="s">
        <v>35935</v>
      </c>
      <c r="D17135" s="1" t="s">
        <v>35936</v>
      </c>
      <c r="E17135" s="1" t="s">
        <v>484</v>
      </c>
      <c r="F17135" s="1" t="s">
        <v>118</v>
      </c>
      <c r="G17135" s="1" t="str">
        <f>IFERROR(__xludf.DUMMYFUNCTION("GOOGLETRANSLATE(D17135,""fr"",""en"")"),"#VALUE!")</f>
        <v>#VALUE!</v>
      </c>
    </row>
    <row r="17136" ht="15.75" customHeight="1">
      <c r="A17136" s="1" t="s">
        <v>783</v>
      </c>
      <c r="B17136" s="1">
        <v>1.0</v>
      </c>
      <c r="C17136" s="1" t="s">
        <v>35937</v>
      </c>
      <c r="D17136" s="1" t="s">
        <v>35938</v>
      </c>
      <c r="E17136" s="1" t="s">
        <v>10</v>
      </c>
      <c r="F17136" s="1" t="s">
        <v>11</v>
      </c>
      <c r="G17136" s="1" t="str">
        <f>IFERROR(__xludf.DUMMYFUNCTION("GOOGLETRANSLATE(D17136,""fr"",""en"")"),"#VALUE!")</f>
        <v>#VALUE!</v>
      </c>
    </row>
    <row r="17137" ht="15.75" customHeight="1">
      <c r="A17137" s="1" t="s">
        <v>1990</v>
      </c>
      <c r="B17137" s="1">
        <v>2.0</v>
      </c>
      <c r="C17137" s="1" t="s">
        <v>35939</v>
      </c>
      <c r="D17137" s="1" t="s">
        <v>35940</v>
      </c>
      <c r="E17137" s="1" t="s">
        <v>10</v>
      </c>
      <c r="F17137" s="1" t="s">
        <v>11</v>
      </c>
      <c r="G17137" s="1" t="str">
        <f>IFERROR(__xludf.DUMMYFUNCTION("GOOGLETRANSLATE(D17137,""fr"",""en"")"),"#VALUE!")</f>
        <v>#VALUE!</v>
      </c>
    </row>
    <row r="17138" ht="15.75" customHeight="1">
      <c r="A17138" s="1" t="s">
        <v>1248</v>
      </c>
      <c r="B17138" s="1">
        <v>1.0</v>
      </c>
      <c r="C17138" s="1" t="s">
        <v>13297</v>
      </c>
      <c r="D17138" s="1" t="s">
        <v>35941</v>
      </c>
      <c r="E17138" s="1" t="s">
        <v>1472</v>
      </c>
      <c r="F17138" s="1" t="s">
        <v>84</v>
      </c>
      <c r="G17138" s="1" t="str">
        <f>IFERROR(__xludf.DUMMYFUNCTION("GOOGLETRANSLATE(D17138,""fr"",""en"")"),"#VALUE!")</f>
        <v>#VALUE!</v>
      </c>
    </row>
    <row r="17139" ht="15.75" customHeight="1">
      <c r="A17139" s="1" t="s">
        <v>138</v>
      </c>
      <c r="B17139" s="1">
        <v>2.0</v>
      </c>
      <c r="C17139" s="1" t="s">
        <v>35942</v>
      </c>
      <c r="D17139" s="1" t="s">
        <v>35943</v>
      </c>
      <c r="E17139" s="1" t="s">
        <v>10</v>
      </c>
      <c r="F17139" s="1" t="s">
        <v>11</v>
      </c>
      <c r="G17139" s="1" t="str">
        <f>IFERROR(__xludf.DUMMYFUNCTION("GOOGLETRANSLATE(D17139,""fr"",""en"")"),"#VALUE!")</f>
        <v>#VALUE!</v>
      </c>
    </row>
    <row r="17140" ht="15.75" customHeight="1">
      <c r="A17140" s="1" t="s">
        <v>467</v>
      </c>
      <c r="B17140" s="1">
        <v>2.0</v>
      </c>
      <c r="C17140" s="1" t="s">
        <v>35944</v>
      </c>
      <c r="D17140" s="1" t="s">
        <v>35945</v>
      </c>
      <c r="E17140" s="1" t="s">
        <v>484</v>
      </c>
      <c r="F17140" s="1" t="s">
        <v>30</v>
      </c>
      <c r="G17140" s="1" t="str">
        <f>IFERROR(__xludf.DUMMYFUNCTION("GOOGLETRANSLATE(D17140,""fr"",""en"")"),"#VALUE!")</f>
        <v>#VALUE!</v>
      </c>
    </row>
    <row r="17141" ht="15.75" customHeight="1">
      <c r="A17141" s="1" t="s">
        <v>741</v>
      </c>
      <c r="B17141" s="1">
        <v>5.0</v>
      </c>
      <c r="C17141" s="1" t="s">
        <v>35946</v>
      </c>
      <c r="D17141" s="1" t="s">
        <v>35947</v>
      </c>
      <c r="E17141" s="1" t="s">
        <v>21</v>
      </c>
      <c r="F17141" s="1" t="s">
        <v>11</v>
      </c>
      <c r="G17141" s="1" t="str">
        <f>IFERROR(__xludf.DUMMYFUNCTION("GOOGLETRANSLATE(D17141,""fr"",""en"")"),"#VALUE!")</f>
        <v>#VALUE!</v>
      </c>
    </row>
    <row r="17142" ht="15.75" customHeight="1">
      <c r="A17142" s="1" t="s">
        <v>1256</v>
      </c>
      <c r="B17142" s="1">
        <v>2.0</v>
      </c>
      <c r="C17142" s="1" t="s">
        <v>35948</v>
      </c>
      <c r="D17142" s="1" t="s">
        <v>35949</v>
      </c>
      <c r="E17142" s="1" t="s">
        <v>125</v>
      </c>
      <c r="F17142" s="1" t="s">
        <v>110</v>
      </c>
      <c r="G17142" s="1" t="str">
        <f>IFERROR(__xludf.DUMMYFUNCTION("GOOGLETRANSLATE(D17142,""fr"",""en"")"),"#VALUE!")</f>
        <v>#VALUE!</v>
      </c>
    </row>
    <row r="17143" ht="15.75" customHeight="1">
      <c r="A17143" s="1" t="s">
        <v>2141</v>
      </c>
      <c r="B17143" s="1">
        <v>4.0</v>
      </c>
      <c r="C17143" s="1" t="s">
        <v>35950</v>
      </c>
      <c r="D17143" s="1" t="s">
        <v>35951</v>
      </c>
      <c r="E17143" s="1" t="s">
        <v>65</v>
      </c>
      <c r="F17143" s="1" t="s">
        <v>66</v>
      </c>
      <c r="G17143" s="1" t="str">
        <f>IFERROR(__xludf.DUMMYFUNCTION("GOOGLETRANSLATE(D17143,""fr"",""en"")"),"#VALUE!")</f>
        <v>#VALUE!</v>
      </c>
    </row>
    <row r="17144" ht="15.75" customHeight="1">
      <c r="A17144" s="1" t="s">
        <v>5041</v>
      </c>
      <c r="B17144" s="1">
        <v>3.0</v>
      </c>
      <c r="C17144" s="1" t="s">
        <v>35952</v>
      </c>
      <c r="D17144" s="1" t="s">
        <v>35953</v>
      </c>
      <c r="E17144" s="1" t="s">
        <v>125</v>
      </c>
      <c r="F17144" s="1" t="s">
        <v>66</v>
      </c>
      <c r="G17144" s="1" t="str">
        <f>IFERROR(__xludf.DUMMYFUNCTION("GOOGLETRANSLATE(D17144,""fr"",""en"")"),"#VALUE!")</f>
        <v>#VALUE!</v>
      </c>
    </row>
    <row r="17145" ht="15.75" customHeight="1">
      <c r="A17145" s="1" t="s">
        <v>77</v>
      </c>
      <c r="B17145" s="1">
        <v>5.0</v>
      </c>
      <c r="C17145" s="1" t="s">
        <v>35954</v>
      </c>
      <c r="D17145" s="1" t="s">
        <v>35955</v>
      </c>
      <c r="E17145" s="1" t="s">
        <v>10</v>
      </c>
      <c r="F17145" s="1" t="s">
        <v>11</v>
      </c>
      <c r="G17145" s="1" t="str">
        <f>IFERROR(__xludf.DUMMYFUNCTION("GOOGLETRANSLATE(D17145,""fr"",""en"")"),"#VALUE!")</f>
        <v>#VALUE!</v>
      </c>
    </row>
    <row r="17146" ht="15.75" customHeight="1">
      <c r="A17146" s="1" t="s">
        <v>1248</v>
      </c>
      <c r="B17146" s="1">
        <v>5.0</v>
      </c>
      <c r="C17146" s="1" t="s">
        <v>35956</v>
      </c>
      <c r="D17146" s="1" t="s">
        <v>35957</v>
      </c>
      <c r="E17146" s="1" t="s">
        <v>21</v>
      </c>
      <c r="F17146" s="1" t="s">
        <v>11</v>
      </c>
      <c r="G17146" s="1" t="str">
        <f>IFERROR(__xludf.DUMMYFUNCTION("GOOGLETRANSLATE(D17146,""fr"",""en"")"),"#VALUE!")</f>
        <v>#VALUE!</v>
      </c>
    </row>
    <row r="17147" ht="15.75" customHeight="1">
      <c r="A17147" s="1" t="s">
        <v>792</v>
      </c>
      <c r="B17147" s="1">
        <v>2.0</v>
      </c>
      <c r="C17147" s="1" t="s">
        <v>35958</v>
      </c>
      <c r="D17147" s="1" t="s">
        <v>35959</v>
      </c>
      <c r="E17147" s="1" t="s">
        <v>29</v>
      </c>
      <c r="F17147" s="1" t="s">
        <v>30</v>
      </c>
      <c r="G17147" s="1" t="str">
        <f>IFERROR(__xludf.DUMMYFUNCTION("GOOGLETRANSLATE(D17147,""fr"",""en"")"),"I do not know if they are incompetent or revenge but it made months that I call them (after endless expectations or you are made to wait by rablying that an advisor will take your call for ultimately after 6 minutes Tell you that this is no longer possibl"&amp;"e and to renew your call later) to ask them to take turns from the Health Insurance site in order to be able to benefit from remote transmission.
In vain. Courrier mails phone nothing works.
incompetent or revanchards. Flery away")</f>
        <v>I do not know if they are incompetent or revenge but it made months that I call them (after endless expectations or you are made to wait by rablying that an advisor will take your call for ultimately after 6 minutes Tell you that this is no longer possible and to renew your call later) to ask them to take turns from the Health Insurance site in order to be able to benefit from remote transmission.
In vain. Courrier mails phone nothing works.
incompetent or revanchards. Flery away</v>
      </c>
    </row>
    <row r="17148" ht="15.75" customHeight="1">
      <c r="A17148" s="1" t="s">
        <v>18</v>
      </c>
      <c r="B17148" s="1">
        <v>5.0</v>
      </c>
      <c r="C17148" s="1" t="s">
        <v>35960</v>
      </c>
      <c r="D17148" s="1" t="s">
        <v>35961</v>
      </c>
      <c r="E17148" s="1" t="s">
        <v>21</v>
      </c>
      <c r="F17148" s="1" t="s">
        <v>11</v>
      </c>
      <c r="G17148" s="1" t="str">
        <f>IFERROR(__xludf.DUMMYFUNCTION("GOOGLETRANSLATE(D17148,""fr"",""en"")"),"#VALUE!")</f>
        <v>#VALUE!</v>
      </c>
    </row>
    <row r="17149" ht="15.75" customHeight="1">
      <c r="A17149" s="1" t="s">
        <v>4123</v>
      </c>
      <c r="B17149" s="1">
        <v>1.0</v>
      </c>
      <c r="C17149" s="1" t="s">
        <v>35962</v>
      </c>
      <c r="D17149" s="1" t="s">
        <v>35963</v>
      </c>
      <c r="E17149" s="1" t="s">
        <v>52</v>
      </c>
      <c r="F17149" s="1" t="s">
        <v>110</v>
      </c>
      <c r="G17149" s="1" t="str">
        <f>IFERROR(__xludf.DUMMYFUNCTION("GOOGLETRANSLATE(D17149,""fr"",""en"")"),"#VALUE!")</f>
        <v>#VALUE!</v>
      </c>
    </row>
    <row r="17150" ht="15.75" customHeight="1">
      <c r="A17150" s="1" t="s">
        <v>258</v>
      </c>
      <c r="B17150" s="1">
        <v>1.0</v>
      </c>
      <c r="C17150" s="1" t="s">
        <v>35964</v>
      </c>
      <c r="D17150" s="1" t="s">
        <v>35965</v>
      </c>
      <c r="E17150" s="1" t="s">
        <v>254</v>
      </c>
      <c r="F17150" s="1" t="s">
        <v>66</v>
      </c>
      <c r="G17150" s="1" t="str">
        <f>IFERROR(__xludf.DUMMYFUNCTION("GOOGLETRANSLATE(D17150,""fr"",""en"")"),"#VALUE!")</f>
        <v>#VALUE!</v>
      </c>
    </row>
    <row r="17151" ht="15.75" customHeight="1">
      <c r="A17151" s="1" t="s">
        <v>314</v>
      </c>
      <c r="B17151" s="1">
        <v>5.0</v>
      </c>
      <c r="C17151" s="1" t="s">
        <v>35966</v>
      </c>
      <c r="D17151" s="1" t="s">
        <v>35967</v>
      </c>
      <c r="E17151" s="1" t="s">
        <v>65</v>
      </c>
      <c r="F17151" s="1" t="s">
        <v>66</v>
      </c>
      <c r="G17151" s="1" t="str">
        <f>IFERROR(__xludf.DUMMYFUNCTION("GOOGLETRANSLATE(D17151,""fr"",""en"")"),"#VALUE!")</f>
        <v>#VALUE!</v>
      </c>
    </row>
    <row r="17152" ht="15.75" customHeight="1">
      <c r="A17152" s="1" t="s">
        <v>667</v>
      </c>
      <c r="B17152" s="1">
        <v>4.0</v>
      </c>
      <c r="C17152" s="1" t="s">
        <v>35968</v>
      </c>
      <c r="D17152" s="1" t="s">
        <v>35969</v>
      </c>
      <c r="E17152" s="1" t="s">
        <v>65</v>
      </c>
      <c r="F17152" s="1" t="s">
        <v>66</v>
      </c>
      <c r="G17152" s="1" t="str">
        <f>IFERROR(__xludf.DUMMYFUNCTION("GOOGLETRANSLATE(D17152,""fr"",""en"")"),"#VALUE!")</f>
        <v>#VALUE!</v>
      </c>
    </row>
    <row r="17153" ht="15.75" customHeight="1">
      <c r="A17153" s="1" t="s">
        <v>1198</v>
      </c>
      <c r="B17153" s="1">
        <v>4.0</v>
      </c>
      <c r="C17153" s="1" t="s">
        <v>35970</v>
      </c>
      <c r="D17153" s="1" t="s">
        <v>35971</v>
      </c>
      <c r="E17153" s="1" t="s">
        <v>10</v>
      </c>
      <c r="F17153" s="1" t="s">
        <v>11</v>
      </c>
      <c r="G17153" s="1" t="str">
        <f>IFERROR(__xludf.DUMMYFUNCTION("GOOGLETRANSLATE(D17153,""fr"",""en"")"),"The prices are largely below my car insurance that I had currently. I am glad.
I hope not to be on the service despite that it is only online. I never had a problem when I had been at home.")</f>
        <v>The prices are largely below my car insurance that I had currently. I am glad.
I hope not to be on the service despite that it is only online. I never had a problem when I had been at home.</v>
      </c>
    </row>
    <row r="17154" ht="15.75" customHeight="1">
      <c r="A17154" s="1" t="s">
        <v>936</v>
      </c>
      <c r="B17154" s="1">
        <v>5.0</v>
      </c>
      <c r="C17154" s="1" t="s">
        <v>35972</v>
      </c>
      <c r="D17154" s="1" t="s">
        <v>35973</v>
      </c>
      <c r="E17154" s="1" t="s">
        <v>169</v>
      </c>
      <c r="F17154" s="1" t="s">
        <v>11</v>
      </c>
      <c r="G17154" s="1" t="str">
        <f>IFERROR(__xludf.DUMMYFUNCTION("GOOGLETRANSLATE(D17154,""fr"",""en"")"),"#VALUE!")</f>
        <v>#VALUE!</v>
      </c>
    </row>
    <row r="17155" ht="15.75" customHeight="1">
      <c r="A17155" s="1" t="s">
        <v>939</v>
      </c>
      <c r="B17155" s="1">
        <v>3.0</v>
      </c>
      <c r="C17155" s="1" t="s">
        <v>35974</v>
      </c>
      <c r="D17155" s="1" t="s">
        <v>35975</v>
      </c>
      <c r="E17155" s="1" t="s">
        <v>169</v>
      </c>
      <c r="F17155" s="1" t="s">
        <v>11</v>
      </c>
      <c r="G17155" s="1" t="str">
        <f>IFERROR(__xludf.DUMMYFUNCTION("GOOGLETRANSLATE(D17155,""fr"",""en"")"),"#VALUE!")</f>
        <v>#VALUE!</v>
      </c>
    </row>
    <row r="17156" ht="15.75" customHeight="1">
      <c r="A17156" s="1" t="s">
        <v>988</v>
      </c>
      <c r="B17156" s="1">
        <v>3.0</v>
      </c>
      <c r="C17156" s="1" t="s">
        <v>35976</v>
      </c>
      <c r="D17156" s="1" t="s">
        <v>35977</v>
      </c>
      <c r="E17156" s="1" t="s">
        <v>10</v>
      </c>
      <c r="F17156" s="1" t="s">
        <v>11</v>
      </c>
      <c r="G17156" s="1" t="str">
        <f>IFERROR(__xludf.DUMMYFUNCTION("GOOGLETRANSLATE(D17156,""fr"",""en"")"),"#VALUE!")</f>
        <v>#VALUE!</v>
      </c>
    </row>
    <row r="17157" ht="15.75" customHeight="1">
      <c r="A17157" s="1" t="s">
        <v>2625</v>
      </c>
      <c r="B17157" s="1">
        <v>2.0</v>
      </c>
      <c r="C17157" s="1" t="s">
        <v>35978</v>
      </c>
      <c r="D17157" s="1" t="s">
        <v>35979</v>
      </c>
      <c r="E17157" s="1" t="s">
        <v>226</v>
      </c>
      <c r="F17157" s="1" t="s">
        <v>11</v>
      </c>
      <c r="G17157" s="1" t="str">
        <f>IFERROR(__xludf.DUMMYFUNCTION("GOOGLETRANSLATE(D17157,""fr"",""en"")"),"#VALUE!")</f>
        <v>#VALUE!</v>
      </c>
    </row>
    <row r="17158" ht="15.75" customHeight="1">
      <c r="A17158" s="1" t="s">
        <v>594</v>
      </c>
      <c r="B17158" s="1">
        <v>1.0</v>
      </c>
      <c r="C17158" s="1" t="s">
        <v>35980</v>
      </c>
      <c r="D17158" s="1" t="s">
        <v>35981</v>
      </c>
      <c r="E17158" s="1" t="s">
        <v>10</v>
      </c>
      <c r="F17158" s="1" t="s">
        <v>11</v>
      </c>
      <c r="G17158" s="1" t="str">
        <f>IFERROR(__xludf.DUMMYFUNCTION("GOOGLETRANSLATE(D17158,""fr"",""en"")"),"#VALUE!")</f>
        <v>#VALUE!</v>
      </c>
    </row>
    <row r="17159" ht="15.75" customHeight="1">
      <c r="A17159" s="1" t="s">
        <v>6073</v>
      </c>
      <c r="B17159" s="1">
        <v>1.0</v>
      </c>
      <c r="C17159" s="1" t="s">
        <v>35982</v>
      </c>
      <c r="D17159" s="1" t="s">
        <v>35983</v>
      </c>
      <c r="E17159" s="1" t="s">
        <v>117</v>
      </c>
      <c r="F17159" s="1" t="s">
        <v>48</v>
      </c>
      <c r="G17159" s="1" t="str">
        <f>IFERROR(__xludf.DUMMYFUNCTION("GOOGLETRANSLATE(D17159,""fr"",""en"")"),"#VALUE!")</f>
        <v>#VALUE!</v>
      </c>
    </row>
    <row r="17160" ht="15.75" customHeight="1">
      <c r="A17160" s="1" t="s">
        <v>5144</v>
      </c>
      <c r="B17160" s="1">
        <v>1.0</v>
      </c>
      <c r="C17160" s="1" t="s">
        <v>35984</v>
      </c>
      <c r="D17160" s="1" t="s">
        <v>35985</v>
      </c>
      <c r="E17160" s="1" t="s">
        <v>176</v>
      </c>
      <c r="F17160" s="1" t="s">
        <v>66</v>
      </c>
      <c r="G17160" s="1" t="str">
        <f>IFERROR(__xludf.DUMMYFUNCTION("GOOGLETRANSLATE(D17160,""fr"",""en"")"),"#VALUE!")</f>
        <v>#VALUE!</v>
      </c>
    </row>
    <row r="17161" ht="15.75" customHeight="1">
      <c r="A17161" s="1" t="s">
        <v>6154</v>
      </c>
      <c r="B17161" s="1">
        <v>1.0</v>
      </c>
      <c r="C17161" s="1" t="s">
        <v>35986</v>
      </c>
      <c r="D17161" s="1" t="s">
        <v>35987</v>
      </c>
      <c r="E17161" s="1" t="s">
        <v>169</v>
      </c>
      <c r="F17161" s="1" t="s">
        <v>11</v>
      </c>
      <c r="G17161" s="1" t="str">
        <f>IFERROR(__xludf.DUMMYFUNCTION("GOOGLETRANSLATE(D17161,""fr"",""en"")"),"#VALUE!")</f>
        <v>#VALUE!</v>
      </c>
    </row>
    <row r="17162" ht="15.75" customHeight="1">
      <c r="A17162" s="1" t="s">
        <v>1180</v>
      </c>
      <c r="B17162" s="1">
        <v>5.0</v>
      </c>
      <c r="C17162" s="1" t="s">
        <v>35988</v>
      </c>
      <c r="D17162" s="1" t="s">
        <v>35989</v>
      </c>
      <c r="E17162" s="1" t="s">
        <v>10</v>
      </c>
      <c r="F17162" s="1" t="s">
        <v>11</v>
      </c>
      <c r="G17162" s="1" t="str">
        <f>IFERROR(__xludf.DUMMYFUNCTION("GOOGLETRANSLATE(D17162,""fr"",""en"")"),"#VALUE!")</f>
        <v>#VALUE!</v>
      </c>
    </row>
    <row r="17163" ht="15.75" customHeight="1">
      <c r="A17163" s="1" t="s">
        <v>2806</v>
      </c>
      <c r="B17163" s="1">
        <v>5.0</v>
      </c>
      <c r="C17163" s="1" t="s">
        <v>35990</v>
      </c>
      <c r="D17163" s="1" t="s">
        <v>35991</v>
      </c>
      <c r="E17163" s="1" t="s">
        <v>614</v>
      </c>
      <c r="F17163" s="1" t="s">
        <v>30</v>
      </c>
      <c r="G17163" s="1" t="str">
        <f>IFERROR(__xludf.DUMMYFUNCTION("GOOGLETRANSLATE(D17163,""fr"",""en"")"),"#VALUE!")</f>
        <v>#VALUE!</v>
      </c>
    </row>
    <row r="17164" ht="15.75" customHeight="1">
      <c r="A17164" s="1" t="s">
        <v>2066</v>
      </c>
      <c r="B17164" s="1">
        <v>5.0</v>
      </c>
      <c r="C17164" s="1" t="s">
        <v>35992</v>
      </c>
      <c r="D17164" s="1" t="s">
        <v>35993</v>
      </c>
      <c r="E17164" s="1" t="s">
        <v>21</v>
      </c>
      <c r="F17164" s="1" t="s">
        <v>11</v>
      </c>
      <c r="G17164" s="1" t="str">
        <f>IFERROR(__xludf.DUMMYFUNCTION("GOOGLETRANSLATE(D17164,""fr"",""en"")"),"#VALUE!")</f>
        <v>#VALUE!</v>
      </c>
    </row>
    <row r="17165" ht="15.75" customHeight="1">
      <c r="A17165" s="1" t="s">
        <v>1177</v>
      </c>
      <c r="B17165" s="1">
        <v>4.0</v>
      </c>
      <c r="C17165" s="1" t="s">
        <v>35994</v>
      </c>
      <c r="D17165" s="1" t="s">
        <v>35995</v>
      </c>
      <c r="E17165" s="1" t="s">
        <v>21</v>
      </c>
      <c r="F17165" s="1" t="s">
        <v>11</v>
      </c>
      <c r="G17165" s="1" t="str">
        <f>IFERROR(__xludf.DUMMYFUNCTION("GOOGLETRANSLATE(D17165,""fr"",""en"")"),"#VALUE!")</f>
        <v>#VALUE!</v>
      </c>
    </row>
    <row r="17166" ht="15.75" customHeight="1">
      <c r="A17166" s="1" t="s">
        <v>4228</v>
      </c>
      <c r="B17166" s="1">
        <v>1.0</v>
      </c>
      <c r="C17166" s="1" t="s">
        <v>35996</v>
      </c>
      <c r="D17166" s="1" t="s">
        <v>35997</v>
      </c>
      <c r="E17166" s="1" t="s">
        <v>43</v>
      </c>
      <c r="F17166" s="1" t="s">
        <v>30</v>
      </c>
      <c r="G17166" s="1" t="str">
        <f>IFERROR(__xludf.DUMMYFUNCTION("GOOGLETRANSLATE(D17166,""fr"",""en"")"),"#VALUE!")</f>
        <v>#VALUE!</v>
      </c>
    </row>
    <row r="17167" ht="15.75" customHeight="1">
      <c r="A17167" s="1" t="s">
        <v>801</v>
      </c>
      <c r="B17167" s="1">
        <v>3.0</v>
      </c>
      <c r="C17167" s="1" t="s">
        <v>35998</v>
      </c>
      <c r="D17167" s="1" t="s">
        <v>35999</v>
      </c>
      <c r="E17167" s="1" t="s">
        <v>10</v>
      </c>
      <c r="F17167" s="1" t="s">
        <v>11</v>
      </c>
      <c r="G17167" s="1" t="str">
        <f>IFERROR(__xludf.DUMMYFUNCTION("GOOGLETRANSLATE(D17167,""fr"",""en"")"),"#VALUE!")</f>
        <v>#VALUE!</v>
      </c>
    </row>
    <row r="17168" ht="15.75" customHeight="1">
      <c r="A17168" s="1" t="s">
        <v>9627</v>
      </c>
      <c r="B17168" s="1">
        <v>1.0</v>
      </c>
      <c r="C17168" s="1" t="s">
        <v>36000</v>
      </c>
      <c r="D17168" s="1" t="s">
        <v>36001</v>
      </c>
      <c r="E17168" s="1" t="s">
        <v>575</v>
      </c>
      <c r="F17168" s="1" t="s">
        <v>48</v>
      </c>
      <c r="G17168" s="1" t="str">
        <f>IFERROR(__xludf.DUMMYFUNCTION("GOOGLETRANSLATE(D17168,""fr"",""en"")"),"#VALUE!")</f>
        <v>#VALUE!</v>
      </c>
    </row>
    <row r="17169" ht="15.75" customHeight="1">
      <c r="A17169" s="1" t="s">
        <v>2288</v>
      </c>
      <c r="B17169" s="1">
        <v>3.0</v>
      </c>
      <c r="C17169" s="1" t="s">
        <v>36002</v>
      </c>
      <c r="D17169" s="1" t="s">
        <v>36003</v>
      </c>
      <c r="E17169" s="1" t="s">
        <v>10</v>
      </c>
      <c r="F17169" s="1" t="s">
        <v>11</v>
      </c>
      <c r="G17169" s="1" t="str">
        <f>IFERROR(__xludf.DUMMYFUNCTION("GOOGLETRANSLATE(D17169,""fr"",""en"")"),"#VALUE!")</f>
        <v>#VALUE!</v>
      </c>
    </row>
    <row r="17170" ht="15.75" customHeight="1">
      <c r="A17170" s="1" t="s">
        <v>7546</v>
      </c>
      <c r="B17170" s="1">
        <v>5.0</v>
      </c>
      <c r="C17170" s="1" t="s">
        <v>36004</v>
      </c>
      <c r="D17170" s="1" t="s">
        <v>36005</v>
      </c>
      <c r="E17170" s="1" t="s">
        <v>21</v>
      </c>
      <c r="F17170" s="1" t="s">
        <v>11</v>
      </c>
      <c r="G17170" s="1" t="str">
        <f>IFERROR(__xludf.DUMMYFUNCTION("GOOGLETRANSLATE(D17170,""fr"",""en"")"),"#VALUE!")</f>
        <v>#VALUE!</v>
      </c>
    </row>
    <row r="17171" ht="15.75" customHeight="1">
      <c r="A17171" s="1" t="s">
        <v>2261</v>
      </c>
      <c r="B17171" s="1">
        <v>2.0</v>
      </c>
      <c r="C17171" s="1" t="s">
        <v>36006</v>
      </c>
      <c r="D17171" s="1" t="s">
        <v>36007</v>
      </c>
      <c r="E17171" s="1" t="s">
        <v>355</v>
      </c>
      <c r="F17171" s="1" t="s">
        <v>110</v>
      </c>
      <c r="G17171" s="1" t="str">
        <f>IFERROR(__xludf.DUMMYFUNCTION("GOOGLETRANSLATE(D17171,""fr"",""en"")"),"#VALUE!")</f>
        <v>#VALUE!</v>
      </c>
    </row>
    <row r="17172" ht="15.75" customHeight="1">
      <c r="A17172" s="1" t="s">
        <v>10370</v>
      </c>
      <c r="B17172" s="1">
        <v>5.0</v>
      </c>
      <c r="C17172" s="1" t="s">
        <v>36008</v>
      </c>
      <c r="D17172" s="1" t="s">
        <v>36009</v>
      </c>
      <c r="E17172" s="1" t="s">
        <v>21</v>
      </c>
      <c r="F17172" s="1" t="s">
        <v>11</v>
      </c>
      <c r="G17172" s="1" t="str">
        <f>IFERROR(__xludf.DUMMYFUNCTION("GOOGLETRANSLATE(D17172,""fr"",""en"")"),"#VALUE!")</f>
        <v>#VALUE!</v>
      </c>
    </row>
    <row r="17173" ht="15.75" customHeight="1">
      <c r="A17173" s="1" t="s">
        <v>17300</v>
      </c>
      <c r="B17173" s="1">
        <v>1.0</v>
      </c>
      <c r="C17173" s="1" t="s">
        <v>36010</v>
      </c>
      <c r="D17173" s="1" t="s">
        <v>36011</v>
      </c>
      <c r="E17173" s="1" t="s">
        <v>292</v>
      </c>
      <c r="F17173" s="1" t="s">
        <v>11</v>
      </c>
      <c r="G17173" s="1" t="str">
        <f>IFERROR(__xludf.DUMMYFUNCTION("GOOGLETRANSLATE(D17173,""fr"",""en"")"),"#VALUE!")</f>
        <v>#VALUE!</v>
      </c>
    </row>
    <row r="17174" ht="15.75" customHeight="1">
      <c r="A17174" s="1" t="s">
        <v>656</v>
      </c>
      <c r="B17174" s="1">
        <v>1.0</v>
      </c>
      <c r="C17174" s="1" t="s">
        <v>36012</v>
      </c>
      <c r="D17174" s="1" t="s">
        <v>36013</v>
      </c>
      <c r="E17174" s="1" t="s">
        <v>21</v>
      </c>
      <c r="F17174" s="1" t="s">
        <v>11</v>
      </c>
      <c r="G17174" s="1" t="str">
        <f>IFERROR(__xludf.DUMMYFUNCTION("GOOGLETRANSLATE(D17174,""fr"",""en"")"),"#VALUE!")</f>
        <v>#VALUE!</v>
      </c>
    </row>
    <row r="17175" ht="15.75" customHeight="1">
      <c r="A17175" s="1" t="s">
        <v>17379</v>
      </c>
      <c r="B17175" s="1">
        <v>3.0</v>
      </c>
      <c r="C17175" s="1" t="s">
        <v>36014</v>
      </c>
      <c r="D17175" s="1" t="s">
        <v>36015</v>
      </c>
      <c r="E17175" s="1" t="s">
        <v>117</v>
      </c>
      <c r="F17175" s="1" t="s">
        <v>48</v>
      </c>
      <c r="G17175" s="1" t="str">
        <f>IFERROR(__xludf.DUMMYFUNCTION("GOOGLETRANSLATE(D17175,""fr"",""en"")"),"#VALUE!")</f>
        <v>#VALUE!</v>
      </c>
    </row>
    <row r="17176" ht="15.75" customHeight="1">
      <c r="A17176" s="1" t="s">
        <v>32023</v>
      </c>
      <c r="B17176" s="1">
        <v>1.0</v>
      </c>
      <c r="C17176" s="1" t="s">
        <v>36016</v>
      </c>
      <c r="D17176" s="1" t="s">
        <v>36017</v>
      </c>
      <c r="E17176" s="1" t="s">
        <v>575</v>
      </c>
      <c r="F17176" s="1" t="s">
        <v>84</v>
      </c>
      <c r="G17176" s="1" t="str">
        <f>IFERROR(__xludf.DUMMYFUNCTION("GOOGLETRANSLATE(D17176,""fr"",""en"")"),"#VALUE!")</f>
        <v>#VALUE!</v>
      </c>
    </row>
    <row r="17177" ht="15.75" customHeight="1">
      <c r="A17177" s="1" t="s">
        <v>314</v>
      </c>
      <c r="B17177" s="1">
        <v>5.0</v>
      </c>
      <c r="C17177" s="1" t="s">
        <v>36018</v>
      </c>
      <c r="D17177" s="1" t="s">
        <v>36019</v>
      </c>
      <c r="E17177" s="1" t="s">
        <v>21</v>
      </c>
      <c r="F17177" s="1" t="s">
        <v>11</v>
      </c>
      <c r="G17177" s="1" t="str">
        <f>IFERROR(__xludf.DUMMYFUNCTION("GOOGLETRANSLATE(D17177,""fr"",""en"")"),"#VALUE!")</f>
        <v>#VALUE!</v>
      </c>
    </row>
    <row r="17178" ht="15.75" customHeight="1">
      <c r="A17178" s="1" t="s">
        <v>36020</v>
      </c>
      <c r="B17178" s="1">
        <v>3.0</v>
      </c>
      <c r="C17178" s="1" t="s">
        <v>36021</v>
      </c>
      <c r="D17178" s="1" t="s">
        <v>36022</v>
      </c>
      <c r="E17178" s="1" t="s">
        <v>21</v>
      </c>
      <c r="F17178" s="1" t="s">
        <v>11</v>
      </c>
      <c r="G17178" s="1" t="str">
        <f>IFERROR(__xludf.DUMMYFUNCTION("GOOGLETRANSLATE(D17178,""fr"",""en"")"),"#VALUE!")</f>
        <v>#VALUE!</v>
      </c>
    </row>
    <row r="17179" ht="15.75" customHeight="1">
      <c r="A17179" s="1" t="s">
        <v>647</v>
      </c>
      <c r="B17179" s="1">
        <v>4.0</v>
      </c>
      <c r="C17179" s="1" t="s">
        <v>36023</v>
      </c>
      <c r="D17179" s="1" t="s">
        <v>36024</v>
      </c>
      <c r="E17179" s="1" t="s">
        <v>10</v>
      </c>
      <c r="F17179" s="1" t="s">
        <v>11</v>
      </c>
      <c r="G17179" s="1" t="str">
        <f>IFERROR(__xludf.DUMMYFUNCTION("GOOGLETRANSLATE(D17179,""fr"",""en"")"),"#VALUE!")</f>
        <v>#VALUE!</v>
      </c>
    </row>
    <row r="17180" ht="15.75" customHeight="1">
      <c r="A17180" s="1" t="s">
        <v>22953</v>
      </c>
      <c r="B17180" s="1">
        <v>1.0</v>
      </c>
      <c r="C17180" s="1" t="s">
        <v>36025</v>
      </c>
      <c r="D17180" s="1" t="s">
        <v>36026</v>
      </c>
      <c r="E17180" s="1" t="s">
        <v>423</v>
      </c>
      <c r="F17180" s="1" t="s">
        <v>30</v>
      </c>
      <c r="G17180" s="1" t="str">
        <f>IFERROR(__xludf.DUMMYFUNCTION("GOOGLETRANSLATE(D17180,""fr"",""en"")"),"#VALUE!")</f>
        <v>#VALUE!</v>
      </c>
    </row>
    <row r="17181" ht="15.75" customHeight="1">
      <c r="A17181" s="1" t="s">
        <v>1632</v>
      </c>
      <c r="B17181" s="1">
        <v>1.0</v>
      </c>
      <c r="C17181" s="1" t="s">
        <v>36027</v>
      </c>
      <c r="D17181" s="1" t="s">
        <v>36028</v>
      </c>
      <c r="E17181" s="1" t="s">
        <v>575</v>
      </c>
      <c r="F17181" s="1" t="s">
        <v>48</v>
      </c>
      <c r="G17181" s="1" t="str">
        <f>IFERROR(__xludf.DUMMYFUNCTION("GOOGLETRANSLATE(D17181,""fr"",""en"")"),"#VALUE!")</f>
        <v>#VALUE!</v>
      </c>
    </row>
    <row r="17182" ht="15.75" customHeight="1">
      <c r="A17182" s="1" t="s">
        <v>26535</v>
      </c>
      <c r="B17182" s="1">
        <v>3.0</v>
      </c>
      <c r="C17182" s="1" t="s">
        <v>36029</v>
      </c>
      <c r="D17182" s="1" t="s">
        <v>36030</v>
      </c>
      <c r="E17182" s="1" t="s">
        <v>29</v>
      </c>
      <c r="F17182" s="1" t="s">
        <v>30</v>
      </c>
      <c r="G17182" s="1" t="str">
        <f>IFERROR(__xludf.DUMMYFUNCTION("GOOGLETRANSLATE(D17182,""fr"",""en"")"),"#VALUE!")</f>
        <v>#VALUE!</v>
      </c>
    </row>
    <row r="17183" ht="15.75" customHeight="1">
      <c r="A17183" s="1" t="s">
        <v>681</v>
      </c>
      <c r="B17183" s="1">
        <v>4.0</v>
      </c>
      <c r="C17183" s="1" t="s">
        <v>36031</v>
      </c>
      <c r="D17183" s="1" t="s">
        <v>36032</v>
      </c>
      <c r="E17183" s="1" t="s">
        <v>21</v>
      </c>
      <c r="F17183" s="1" t="s">
        <v>11</v>
      </c>
      <c r="G17183" s="1" t="str">
        <f>IFERROR(__xludf.DUMMYFUNCTION("GOOGLETRANSLATE(D17183,""fr"",""en"")"),"#VALUE!")</f>
        <v>#VALUE!</v>
      </c>
    </row>
    <row r="17184" ht="15.75" customHeight="1">
      <c r="A17184" s="1" t="s">
        <v>2854</v>
      </c>
      <c r="B17184" s="1">
        <v>3.0</v>
      </c>
      <c r="C17184" s="1" t="s">
        <v>36033</v>
      </c>
      <c r="D17184" s="1" t="s">
        <v>36034</v>
      </c>
      <c r="E17184" s="1" t="s">
        <v>21</v>
      </c>
      <c r="F17184" s="1" t="s">
        <v>11</v>
      </c>
      <c r="G17184" s="1" t="str">
        <f>IFERROR(__xludf.DUMMYFUNCTION("GOOGLETRANSLATE(D17184,""fr"",""en"")"),"#VALUE!")</f>
        <v>#VALUE!</v>
      </c>
    </row>
    <row r="17185" ht="15.75" customHeight="1">
      <c r="A17185" s="1" t="s">
        <v>1778</v>
      </c>
      <c r="B17185" s="1">
        <v>5.0</v>
      </c>
      <c r="C17185" s="1" t="s">
        <v>36035</v>
      </c>
      <c r="D17185" s="1" t="s">
        <v>36036</v>
      </c>
      <c r="E17185" s="1" t="s">
        <v>21</v>
      </c>
      <c r="F17185" s="1" t="s">
        <v>11</v>
      </c>
      <c r="G17185" s="1" t="str">
        <f>IFERROR(__xludf.DUMMYFUNCTION("GOOGLETRANSLATE(D17185,""fr"",""en"")"),"#VALUE!")</f>
        <v>#VALUE!</v>
      </c>
    </row>
    <row r="17186" ht="15.75" customHeight="1">
      <c r="A17186" s="1" t="s">
        <v>5732</v>
      </c>
      <c r="B17186" s="1">
        <v>4.0</v>
      </c>
      <c r="C17186" s="1" t="s">
        <v>36037</v>
      </c>
      <c r="D17186" s="1" t="s">
        <v>36038</v>
      </c>
      <c r="E17186" s="1" t="s">
        <v>25</v>
      </c>
      <c r="F17186" s="1" t="s">
        <v>110</v>
      </c>
      <c r="G17186" s="1" t="str">
        <f>IFERROR(__xludf.DUMMYFUNCTION("GOOGLETRANSLATE(D17186,""fr"",""en"")"),"#VALUE!")</f>
        <v>#VALUE!</v>
      </c>
    </row>
    <row r="17187" ht="15.75" customHeight="1">
      <c r="A17187" s="1" t="s">
        <v>2937</v>
      </c>
      <c r="B17187" s="1">
        <v>4.0</v>
      </c>
      <c r="C17187" s="1" t="s">
        <v>36039</v>
      </c>
      <c r="D17187" s="1" t="s">
        <v>36040</v>
      </c>
      <c r="E17187" s="1" t="s">
        <v>10</v>
      </c>
      <c r="F17187" s="1" t="s">
        <v>11</v>
      </c>
      <c r="G17187" s="1" t="str">
        <f>IFERROR(__xludf.DUMMYFUNCTION("GOOGLETRANSLATE(D17187,""fr"",""en"")"),"#VALUE!")</f>
        <v>#VALUE!</v>
      </c>
    </row>
    <row r="17188" ht="15.75" customHeight="1">
      <c r="A17188" s="1" t="s">
        <v>681</v>
      </c>
      <c r="B17188" s="1">
        <v>3.0</v>
      </c>
      <c r="C17188" s="1" t="s">
        <v>36041</v>
      </c>
      <c r="D17188" s="1" t="s">
        <v>36042</v>
      </c>
      <c r="E17188" s="1" t="s">
        <v>10</v>
      </c>
      <c r="F17188" s="1" t="s">
        <v>11</v>
      </c>
      <c r="G17188" s="1" t="str">
        <f>IFERROR(__xludf.DUMMYFUNCTION("GOOGLETRANSLATE(D17188,""fr"",""en"")"),"#VALUE!")</f>
        <v>#VALUE!</v>
      </c>
    </row>
    <row r="17189" ht="15.75" customHeight="1">
      <c r="A17189" s="1" t="s">
        <v>2497</v>
      </c>
      <c r="B17189" s="1">
        <v>1.0</v>
      </c>
      <c r="C17189" s="1" t="s">
        <v>36043</v>
      </c>
      <c r="D17189" s="1" t="s">
        <v>36044</v>
      </c>
      <c r="E17189" s="1" t="s">
        <v>292</v>
      </c>
      <c r="F17189" s="1" t="s">
        <v>11</v>
      </c>
      <c r="G17189" s="1" t="str">
        <f>IFERROR(__xludf.DUMMYFUNCTION("GOOGLETRANSLATE(D17189,""fr"",""en"")"),"#VALUE!")</f>
        <v>#VALUE!</v>
      </c>
    </row>
    <row r="17190" ht="15.75" customHeight="1">
      <c r="A17190" s="1" t="s">
        <v>8683</v>
      </c>
      <c r="B17190" s="1">
        <v>5.0</v>
      </c>
      <c r="C17190" s="1" t="s">
        <v>36045</v>
      </c>
      <c r="D17190" s="1" t="s">
        <v>36046</v>
      </c>
      <c r="E17190" s="1" t="s">
        <v>484</v>
      </c>
      <c r="F17190" s="1" t="s">
        <v>30</v>
      </c>
      <c r="G17190" s="1" t="str">
        <f>IFERROR(__xludf.DUMMYFUNCTION("GOOGLETRANSLATE(D17190,""fr"",""en"")"),"#VALUE!")</f>
        <v>#VALUE!</v>
      </c>
    </row>
    <row r="17191" ht="15.75" customHeight="1">
      <c r="A17191" s="1" t="s">
        <v>2871</v>
      </c>
      <c r="B17191" s="1">
        <v>1.0</v>
      </c>
      <c r="C17191" s="1" t="s">
        <v>36047</v>
      </c>
      <c r="D17191" s="1" t="s">
        <v>36048</v>
      </c>
      <c r="E17191" s="1" t="s">
        <v>3148</v>
      </c>
      <c r="F17191" s="1" t="s">
        <v>118</v>
      </c>
      <c r="G17191" s="1" t="str">
        <f>IFERROR(__xludf.DUMMYFUNCTION("GOOGLETRANSLATE(D17191,""fr"",""en"")"),"#VALUE!")</f>
        <v>#VALUE!</v>
      </c>
    </row>
    <row r="17192" ht="15.75" customHeight="1">
      <c r="A17192" s="1" t="s">
        <v>3186</v>
      </c>
      <c r="B17192" s="1">
        <v>1.0</v>
      </c>
      <c r="C17192" s="1" t="s">
        <v>36049</v>
      </c>
      <c r="D17192" s="1" t="s">
        <v>36050</v>
      </c>
      <c r="E17192" s="1" t="s">
        <v>25</v>
      </c>
      <c r="F17192" s="1" t="s">
        <v>11</v>
      </c>
      <c r="G17192" s="1" t="str">
        <f>IFERROR(__xludf.DUMMYFUNCTION("GOOGLETRANSLATE(D17192,""fr"",""en"")"),"#VALUE!")</f>
        <v>#VALUE!</v>
      </c>
    </row>
    <row r="17193" ht="15.75" customHeight="1">
      <c r="A17193" s="1" t="s">
        <v>1969</v>
      </c>
      <c r="B17193" s="1">
        <v>3.0</v>
      </c>
      <c r="C17193" s="1" t="s">
        <v>36051</v>
      </c>
      <c r="D17193" s="1" t="s">
        <v>36052</v>
      </c>
      <c r="E17193" s="1" t="s">
        <v>29</v>
      </c>
      <c r="F17193" s="1" t="s">
        <v>30</v>
      </c>
      <c r="G17193" s="1" t="str">
        <f>IFERROR(__xludf.DUMMYFUNCTION("GOOGLETRANSLATE(D17193,""fr"",""en"")"),"Having no news of my requests for reimbursements PAE Le Bais de la account Neoliane, I made a telephone call on 10/26. The Amina advisor informed me that the site is currently in trouble. Why not make it appear? I had to return the documents with the SS s"&amp;"tatements. (waste of time)")</f>
        <v>Having no news of my requests for reimbursements PAE Le Bais de la account Neoliane, I made a telephone call on 10/26. The Amina advisor informed me that the site is currently in trouble. Why not make it appear? I had to return the documents with the SS statements. (waste of time)</v>
      </c>
    </row>
    <row r="17194" ht="15.75" customHeight="1">
      <c r="A17194" s="1" t="s">
        <v>974</v>
      </c>
      <c r="B17194" s="1">
        <v>3.0</v>
      </c>
      <c r="C17194" s="1" t="s">
        <v>36053</v>
      </c>
      <c r="D17194" s="1" t="s">
        <v>36054</v>
      </c>
      <c r="E17194" s="1" t="s">
        <v>10</v>
      </c>
      <c r="F17194" s="1" t="s">
        <v>11</v>
      </c>
      <c r="G17194" s="1" t="str">
        <f>IFERROR(__xludf.DUMMYFUNCTION("GOOGLETRANSLATE(D17194,""fr"",""en"")"),"#VALUE!")</f>
        <v>#VALUE!</v>
      </c>
    </row>
    <row r="17195" ht="15.75" customHeight="1">
      <c r="A17195" s="1" t="s">
        <v>866</v>
      </c>
      <c r="B17195" s="1">
        <v>5.0</v>
      </c>
      <c r="C17195" s="1" t="s">
        <v>36055</v>
      </c>
      <c r="D17195" s="1" t="s">
        <v>36056</v>
      </c>
      <c r="E17195" s="1" t="s">
        <v>65</v>
      </c>
      <c r="F17195" s="1" t="s">
        <v>66</v>
      </c>
      <c r="G17195" s="1" t="str">
        <f>IFERROR(__xludf.DUMMYFUNCTION("GOOGLETRANSLATE(D17195,""fr"",""en"")"),"#VALUE!")</f>
        <v>#VALUE!</v>
      </c>
    </row>
    <row r="17196" ht="15.75" customHeight="1">
      <c r="A17196" s="1" t="s">
        <v>774</v>
      </c>
      <c r="B17196" s="1">
        <v>4.0</v>
      </c>
      <c r="C17196" s="1" t="s">
        <v>36057</v>
      </c>
      <c r="D17196" s="1" t="s">
        <v>36058</v>
      </c>
      <c r="E17196" s="1" t="s">
        <v>10</v>
      </c>
      <c r="F17196" s="1" t="s">
        <v>11</v>
      </c>
      <c r="G17196" s="1" t="str">
        <f>IFERROR(__xludf.DUMMYFUNCTION("GOOGLETRANSLATE(D17196,""fr"",""en"")"),"#VALUE!")</f>
        <v>#VALUE!</v>
      </c>
    </row>
    <row r="17197" ht="15.75" customHeight="1">
      <c r="A17197" s="1" t="s">
        <v>36059</v>
      </c>
      <c r="B17197" s="1">
        <v>1.0</v>
      </c>
      <c r="C17197" s="1" t="s">
        <v>36060</v>
      </c>
      <c r="D17197" s="1" t="s">
        <v>36061</v>
      </c>
      <c r="E17197" s="1" t="s">
        <v>29</v>
      </c>
      <c r="F17197" s="1" t="s">
        <v>30</v>
      </c>
      <c r="G17197" s="1" t="str">
        <f>IFERROR(__xludf.DUMMYFUNCTION("GOOGLETRANSLATE(D17197,""fr"",""en"")"),"#VALUE!")</f>
        <v>#VALUE!</v>
      </c>
    </row>
    <row r="17198" ht="15.75" customHeight="1">
      <c r="A17198" s="1" t="s">
        <v>1135</v>
      </c>
      <c r="B17198" s="1">
        <v>5.0</v>
      </c>
      <c r="C17198" s="1" t="s">
        <v>36062</v>
      </c>
      <c r="D17198" s="1" t="s">
        <v>36063</v>
      </c>
      <c r="E17198" s="1" t="s">
        <v>10</v>
      </c>
      <c r="F17198" s="1" t="s">
        <v>11</v>
      </c>
      <c r="G17198" s="1" t="str">
        <f>IFERROR(__xludf.DUMMYFUNCTION("GOOGLETRANSLATE(D17198,""fr"",""en"")"),"#VALUE!")</f>
        <v>#VALUE!</v>
      </c>
    </row>
    <row r="17199" ht="15.75" customHeight="1">
      <c r="A17199" s="1" t="s">
        <v>170</v>
      </c>
      <c r="B17199" s="1">
        <v>5.0</v>
      </c>
      <c r="C17199" s="1" t="s">
        <v>36064</v>
      </c>
      <c r="D17199" s="1" t="s">
        <v>36065</v>
      </c>
      <c r="E17199" s="1" t="s">
        <v>10</v>
      </c>
      <c r="F17199" s="1" t="s">
        <v>11</v>
      </c>
      <c r="G17199" s="1" t="str">
        <f>IFERROR(__xludf.DUMMYFUNCTION("GOOGLETRANSLATE(D17199,""fr"",""en"")"),"#VALUE!")</f>
        <v>#VALUE!</v>
      </c>
    </row>
    <row r="17200" ht="15.75" customHeight="1">
      <c r="A17200" s="1" t="s">
        <v>899</v>
      </c>
      <c r="B17200" s="1">
        <v>2.0</v>
      </c>
      <c r="C17200" s="1" t="s">
        <v>36066</v>
      </c>
      <c r="D17200" s="1" t="s">
        <v>36067</v>
      </c>
      <c r="E17200" s="1" t="s">
        <v>73</v>
      </c>
      <c r="F17200" s="1" t="s">
        <v>30</v>
      </c>
      <c r="G17200" s="1" t="str">
        <f>IFERROR(__xludf.DUMMYFUNCTION("GOOGLETRANSLATE(D17200,""fr"",""en"")"),"#VALUE!")</f>
        <v>#VALUE!</v>
      </c>
    </row>
    <row r="17201" ht="15.75" customHeight="1">
      <c r="A17201" s="1" t="s">
        <v>576</v>
      </c>
      <c r="B17201" s="1">
        <v>3.0</v>
      </c>
      <c r="C17201" s="1" t="s">
        <v>36068</v>
      </c>
      <c r="D17201" s="1" t="s">
        <v>36069</v>
      </c>
      <c r="E17201" s="1" t="s">
        <v>448</v>
      </c>
      <c r="F17201" s="1" t="s">
        <v>84</v>
      </c>
      <c r="G17201" s="1" t="str">
        <f>IFERROR(__xludf.DUMMYFUNCTION("GOOGLETRANSLATE(D17201,""fr"",""en"")"),"#VALUE!")</f>
        <v>#VALUE!</v>
      </c>
    </row>
    <row r="17202" ht="15.75" customHeight="1">
      <c r="A17202" s="1" t="s">
        <v>2630</v>
      </c>
      <c r="B17202" s="1">
        <v>4.0</v>
      </c>
      <c r="C17202" s="1" t="s">
        <v>36070</v>
      </c>
      <c r="D17202" s="1" t="s">
        <v>36071</v>
      </c>
      <c r="E17202" s="1" t="s">
        <v>21</v>
      </c>
      <c r="F17202" s="1" t="s">
        <v>11</v>
      </c>
      <c r="G17202" s="1" t="str">
        <f>IFERROR(__xludf.DUMMYFUNCTION("GOOGLETRANSLATE(D17202,""fr"",""en"")"),"#VALUE!")</f>
        <v>#VALUE!</v>
      </c>
    </row>
    <row r="17203" ht="15.75" customHeight="1">
      <c r="A17203" s="1" t="s">
        <v>59</v>
      </c>
      <c r="B17203" s="1">
        <v>4.0</v>
      </c>
      <c r="C17203" s="1" t="s">
        <v>36072</v>
      </c>
      <c r="D17203" s="1" t="s">
        <v>36073</v>
      </c>
      <c r="E17203" s="1" t="s">
        <v>21</v>
      </c>
      <c r="F17203" s="1" t="s">
        <v>11</v>
      </c>
      <c r="G17203" s="1" t="str">
        <f>IFERROR(__xludf.DUMMYFUNCTION("GOOGLETRANSLATE(D17203,""fr"",""en"")"),"#VALUE!")</f>
        <v>#VALUE!</v>
      </c>
    </row>
    <row r="17204" ht="15.75" customHeight="1">
      <c r="A17204" s="1" t="s">
        <v>12</v>
      </c>
      <c r="B17204" s="1">
        <v>4.0</v>
      </c>
      <c r="C17204" s="1" t="s">
        <v>36074</v>
      </c>
      <c r="D17204" s="1" t="s">
        <v>36075</v>
      </c>
      <c r="E17204" s="1" t="s">
        <v>10</v>
      </c>
      <c r="F17204" s="1" t="s">
        <v>11</v>
      </c>
      <c r="G17204" s="1" t="str">
        <f>IFERROR(__xludf.DUMMYFUNCTION("GOOGLETRANSLATE(D17204,""fr"",""en"")"),"#VALUE!")</f>
        <v>#VALUE!</v>
      </c>
    </row>
    <row r="17205" ht="15.75" customHeight="1">
      <c r="A17205" s="1" t="s">
        <v>2590</v>
      </c>
      <c r="B17205" s="1">
        <v>1.0</v>
      </c>
      <c r="C17205" s="1" t="s">
        <v>36076</v>
      </c>
      <c r="D17205" s="1" t="s">
        <v>36077</v>
      </c>
      <c r="E17205" s="1" t="s">
        <v>423</v>
      </c>
      <c r="F17205" s="1" t="s">
        <v>30</v>
      </c>
      <c r="G17205" s="1" t="str">
        <f>IFERROR(__xludf.DUMMYFUNCTION("GOOGLETRANSLATE(D17205,""fr"",""en"")"),"#VALUE!")</f>
        <v>#VALUE!</v>
      </c>
    </row>
    <row r="17206" ht="15.75" customHeight="1">
      <c r="A17206" s="1" t="s">
        <v>844</v>
      </c>
      <c r="B17206" s="1">
        <v>1.0</v>
      </c>
      <c r="C17206" s="1" t="s">
        <v>36078</v>
      </c>
      <c r="D17206" s="1" t="s">
        <v>36079</v>
      </c>
      <c r="E17206" s="1" t="s">
        <v>10</v>
      </c>
      <c r="F17206" s="1" t="s">
        <v>11</v>
      </c>
      <c r="G17206" s="1" t="str">
        <f>IFERROR(__xludf.DUMMYFUNCTION("GOOGLETRANSLATE(D17206,""fr"",""en"")"),"#VALUE!")</f>
        <v>#VALUE!</v>
      </c>
    </row>
    <row r="17207" ht="15.75" customHeight="1">
      <c r="A17207" s="1" t="s">
        <v>828</v>
      </c>
      <c r="B17207" s="1">
        <v>5.0</v>
      </c>
      <c r="C17207" s="1" t="s">
        <v>36080</v>
      </c>
      <c r="D17207" s="1" t="s">
        <v>36081</v>
      </c>
      <c r="E17207" s="1" t="s">
        <v>21</v>
      </c>
      <c r="F17207" s="1" t="s">
        <v>11</v>
      </c>
      <c r="G17207" s="1" t="str">
        <f>IFERROR(__xludf.DUMMYFUNCTION("GOOGLETRANSLATE(D17207,""fr"",""en"")"),"#VALUE!")</f>
        <v>#VALUE!</v>
      </c>
    </row>
    <row r="17208" ht="15.75" customHeight="1">
      <c r="A17208" s="1" t="s">
        <v>643</v>
      </c>
      <c r="B17208" s="1">
        <v>5.0</v>
      </c>
      <c r="C17208" s="1" t="s">
        <v>36082</v>
      </c>
      <c r="D17208" s="1" t="s">
        <v>36083</v>
      </c>
      <c r="E17208" s="1" t="s">
        <v>176</v>
      </c>
      <c r="F17208" s="1" t="s">
        <v>66</v>
      </c>
      <c r="G17208" s="1" t="str">
        <f>IFERROR(__xludf.DUMMYFUNCTION("GOOGLETRANSLATE(D17208,""fr"",""en"")"),"#VALUE!")</f>
        <v>#VALUE!</v>
      </c>
    </row>
    <row r="17209" ht="15.75" customHeight="1">
      <c r="A17209" s="1" t="s">
        <v>13611</v>
      </c>
      <c r="B17209" s="1">
        <v>2.0</v>
      </c>
      <c r="C17209" s="1" t="s">
        <v>36084</v>
      </c>
      <c r="D17209" s="1" t="s">
        <v>36085</v>
      </c>
      <c r="E17209" s="1" t="s">
        <v>292</v>
      </c>
      <c r="F17209" s="1" t="s">
        <v>11</v>
      </c>
      <c r="G17209" s="1" t="str">
        <f>IFERROR(__xludf.DUMMYFUNCTION("GOOGLETRANSLATE(D17209,""fr"",""en"")"),"#VALUE!")</f>
        <v>#VALUE!</v>
      </c>
    </row>
    <row r="17210" ht="15.75" customHeight="1">
      <c r="A17210" s="1" t="s">
        <v>1113</v>
      </c>
      <c r="B17210" s="1">
        <v>5.0</v>
      </c>
      <c r="C17210" s="1" t="s">
        <v>36086</v>
      </c>
      <c r="D17210" s="1" t="s">
        <v>36087</v>
      </c>
      <c r="E17210" s="1" t="s">
        <v>21</v>
      </c>
      <c r="F17210" s="1" t="s">
        <v>11</v>
      </c>
      <c r="G17210" s="1" t="str">
        <f>IFERROR(__xludf.DUMMYFUNCTION("GOOGLETRANSLATE(D17210,""fr"",""en"")"),"#VALUE!")</f>
        <v>#VALUE!</v>
      </c>
    </row>
    <row r="17211" ht="15.75" customHeight="1">
      <c r="A17211" s="1" t="s">
        <v>1699</v>
      </c>
      <c r="B17211" s="1">
        <v>3.0</v>
      </c>
      <c r="C17211" s="1" t="s">
        <v>36088</v>
      </c>
      <c r="D17211" s="1" t="s">
        <v>36089</v>
      </c>
      <c r="E17211" s="1" t="s">
        <v>21</v>
      </c>
      <c r="F17211" s="1" t="s">
        <v>11</v>
      </c>
      <c r="G17211" s="1" t="str">
        <f>IFERROR(__xludf.DUMMYFUNCTION("GOOGLETRANSLATE(D17211,""fr"",""en"")"),"#VALUE!")</f>
        <v>#VALUE!</v>
      </c>
    </row>
    <row r="17212" ht="15.75" customHeight="1">
      <c r="A17212" s="1" t="s">
        <v>255</v>
      </c>
      <c r="B17212" s="1">
        <v>4.0</v>
      </c>
      <c r="C17212" s="1" t="s">
        <v>36090</v>
      </c>
      <c r="D17212" s="1" t="s">
        <v>36091</v>
      </c>
      <c r="E17212" s="1" t="s">
        <v>10</v>
      </c>
      <c r="F17212" s="1" t="s">
        <v>11</v>
      </c>
      <c r="G17212" s="1" t="str">
        <f>IFERROR(__xludf.DUMMYFUNCTION("GOOGLETRANSLATE(D17212,""fr"",""en"")"),"#VALUE!")</f>
        <v>#VALUE!</v>
      </c>
    </row>
    <row r="17213" ht="15.75" customHeight="1">
      <c r="A17213" s="1" t="s">
        <v>5270</v>
      </c>
      <c r="B17213" s="1">
        <v>1.0</v>
      </c>
      <c r="C17213" s="1" t="s">
        <v>36092</v>
      </c>
      <c r="D17213" s="1" t="s">
        <v>36093</v>
      </c>
      <c r="E17213" s="1" t="s">
        <v>10</v>
      </c>
      <c r="F17213" s="1" t="s">
        <v>11</v>
      </c>
      <c r="G17213" s="1" t="str">
        <f>IFERROR(__xludf.DUMMYFUNCTION("GOOGLETRANSLATE(D17213,""fr"",""en"")"),"#VALUE!")</f>
        <v>#VALUE!</v>
      </c>
    </row>
    <row r="17214" ht="15.75" customHeight="1">
      <c r="A17214" s="1" t="s">
        <v>7</v>
      </c>
      <c r="B17214" s="1">
        <v>4.0</v>
      </c>
      <c r="C17214" s="1" t="s">
        <v>36094</v>
      </c>
      <c r="D17214" s="1" t="s">
        <v>36095</v>
      </c>
      <c r="E17214" s="1" t="s">
        <v>10</v>
      </c>
      <c r="F17214" s="1" t="s">
        <v>11</v>
      </c>
      <c r="G17214" s="1" t="str">
        <f>IFERROR(__xludf.DUMMYFUNCTION("GOOGLETRANSLATE(D17214,""fr"",""en"")"),"#VALUE!")</f>
        <v>#VALUE!</v>
      </c>
    </row>
    <row r="17215" ht="15.75" customHeight="1">
      <c r="A17215" s="1" t="s">
        <v>100</v>
      </c>
      <c r="B17215" s="1">
        <v>4.0</v>
      </c>
      <c r="C17215" s="1" t="s">
        <v>36096</v>
      </c>
      <c r="D17215" s="1" t="s">
        <v>36097</v>
      </c>
      <c r="E17215" s="1" t="s">
        <v>21</v>
      </c>
      <c r="F17215" s="1" t="s">
        <v>11</v>
      </c>
      <c r="G17215" s="1" t="str">
        <f>IFERROR(__xludf.DUMMYFUNCTION("GOOGLETRANSLATE(D17215,""fr"",""en"")"),"#VALUE!")</f>
        <v>#VALUE!</v>
      </c>
    </row>
    <row r="17216" ht="15.75" customHeight="1">
      <c r="A17216" s="1" t="s">
        <v>284</v>
      </c>
      <c r="B17216" s="1">
        <v>3.0</v>
      </c>
      <c r="C17216" s="1" t="s">
        <v>36098</v>
      </c>
      <c r="D17216" s="1" t="s">
        <v>36099</v>
      </c>
      <c r="E17216" s="1" t="s">
        <v>273</v>
      </c>
      <c r="F17216" s="1" t="s">
        <v>11</v>
      </c>
      <c r="G17216" s="1" t="str">
        <f>IFERROR(__xludf.DUMMYFUNCTION("GOOGLETRANSLATE(D17216,""fr"",""en"")"),"#VALUE!")</f>
        <v>#VALUE!</v>
      </c>
    </row>
    <row r="17217" ht="15.75" customHeight="1">
      <c r="A17217" s="1" t="s">
        <v>59</v>
      </c>
      <c r="B17217" s="1">
        <v>4.0</v>
      </c>
      <c r="C17217" s="1" t="s">
        <v>36100</v>
      </c>
      <c r="D17217" s="1" t="s">
        <v>36101</v>
      </c>
      <c r="E17217" s="1" t="s">
        <v>10</v>
      </c>
      <c r="F17217" s="1" t="s">
        <v>11</v>
      </c>
      <c r="G17217" s="1" t="str">
        <f>IFERROR(__xludf.DUMMYFUNCTION("GOOGLETRANSLATE(D17217,""fr"",""en"")"),"#VALUE!")</f>
        <v>#VALUE!</v>
      </c>
    </row>
    <row r="17218" ht="15.75" customHeight="1">
      <c r="A17218" s="1" t="s">
        <v>1972</v>
      </c>
      <c r="B17218" s="1">
        <v>5.0</v>
      </c>
      <c r="C17218" s="1" t="s">
        <v>36102</v>
      </c>
      <c r="D17218" s="1" t="s">
        <v>36103</v>
      </c>
      <c r="E17218" s="1" t="s">
        <v>176</v>
      </c>
      <c r="F17218" s="1" t="s">
        <v>66</v>
      </c>
      <c r="G17218" s="1" t="str">
        <f>IFERROR(__xludf.DUMMYFUNCTION("GOOGLETRANSLATE(D17218,""fr"",""en"")"),"#VALUE!")</f>
        <v>#VALUE!</v>
      </c>
    </row>
    <row r="17219" ht="15.75" customHeight="1">
      <c r="A17219" s="1" t="s">
        <v>6991</v>
      </c>
      <c r="B17219" s="1">
        <v>2.0</v>
      </c>
      <c r="C17219" s="1" t="s">
        <v>36104</v>
      </c>
      <c r="D17219" s="1" t="s">
        <v>36105</v>
      </c>
      <c r="E17219" s="1" t="s">
        <v>125</v>
      </c>
      <c r="F17219" s="1" t="s">
        <v>110</v>
      </c>
      <c r="G17219" s="1" t="str">
        <f>IFERROR(__xludf.DUMMYFUNCTION("GOOGLETRANSLATE(D17219,""fr"",""en"")"),"#VALUE!")</f>
        <v>#VALUE!</v>
      </c>
    </row>
    <row r="17220" ht="15.75" customHeight="1">
      <c r="A17220" s="1" t="s">
        <v>29574</v>
      </c>
      <c r="B17220" s="1">
        <v>4.0</v>
      </c>
      <c r="C17220" s="1" t="s">
        <v>36106</v>
      </c>
      <c r="D17220" s="1" t="s">
        <v>36107</v>
      </c>
      <c r="E17220" s="1" t="s">
        <v>29</v>
      </c>
      <c r="F17220" s="1" t="s">
        <v>30</v>
      </c>
      <c r="G17220" s="1" t="str">
        <f>IFERROR(__xludf.DUMMYFUNCTION("GOOGLETRANSLATE(D17220,""fr"",""en"")"),"#VALUE!")</f>
        <v>#VALUE!</v>
      </c>
    </row>
    <row r="17221" ht="15.75" customHeight="1">
      <c r="A17221" s="1" t="s">
        <v>6935</v>
      </c>
      <c r="B17221" s="1">
        <v>1.0</v>
      </c>
      <c r="C17221" s="1" t="s">
        <v>36108</v>
      </c>
      <c r="D17221" s="1" t="s">
        <v>36109</v>
      </c>
      <c r="E17221" s="1" t="s">
        <v>21</v>
      </c>
      <c r="F17221" s="1" t="s">
        <v>11</v>
      </c>
      <c r="G17221" s="1" t="str">
        <f>IFERROR(__xludf.DUMMYFUNCTION("GOOGLETRANSLATE(D17221,""fr"",""en"")"),"#VALUE!")</f>
        <v>#VALUE!</v>
      </c>
    </row>
    <row r="17222" ht="15.75" customHeight="1">
      <c r="A17222" s="1" t="s">
        <v>5856</v>
      </c>
      <c r="B17222" s="1">
        <v>3.0</v>
      </c>
      <c r="C17222" s="1" t="s">
        <v>36110</v>
      </c>
      <c r="D17222" s="1" t="s">
        <v>36111</v>
      </c>
      <c r="E17222" s="1" t="s">
        <v>21</v>
      </c>
      <c r="F17222" s="1" t="s">
        <v>11</v>
      </c>
      <c r="G17222" s="1" t="str">
        <f>IFERROR(__xludf.DUMMYFUNCTION("GOOGLETRANSLATE(D17222,""fr"",""en"")"),"#VALUE!")</f>
        <v>#VALUE!</v>
      </c>
    </row>
    <row r="17223" ht="15.75" customHeight="1">
      <c r="A17223" s="1" t="s">
        <v>214</v>
      </c>
      <c r="B17223" s="1">
        <v>3.0</v>
      </c>
      <c r="C17223" s="1" t="s">
        <v>36112</v>
      </c>
      <c r="D17223" s="1" t="s">
        <v>36113</v>
      </c>
      <c r="E17223" s="1" t="s">
        <v>10</v>
      </c>
      <c r="F17223" s="1" t="s">
        <v>11</v>
      </c>
      <c r="G17223" s="1" t="str">
        <f>IFERROR(__xludf.DUMMYFUNCTION("GOOGLETRANSLATE(D17223,""fr"",""en"")"),"#VALUE!")</f>
        <v>#VALUE!</v>
      </c>
    </row>
    <row r="17224" ht="15.75" customHeight="1">
      <c r="A17224" s="1" t="s">
        <v>3330</v>
      </c>
      <c r="B17224" s="1">
        <v>5.0</v>
      </c>
      <c r="C17224" s="1" t="s">
        <v>36114</v>
      </c>
      <c r="D17224" s="1" t="s">
        <v>36115</v>
      </c>
      <c r="E17224" s="1" t="s">
        <v>169</v>
      </c>
      <c r="F17224" s="1" t="s">
        <v>11</v>
      </c>
      <c r="G17224" s="1" t="str">
        <f>IFERROR(__xludf.DUMMYFUNCTION("GOOGLETRANSLATE(D17224,""fr"",""en"")"),"#VALUE!")</f>
        <v>#VALUE!</v>
      </c>
    </row>
    <row r="17225" ht="15.75" customHeight="1">
      <c r="A17225" s="1" t="s">
        <v>7546</v>
      </c>
      <c r="B17225" s="1">
        <v>1.0</v>
      </c>
      <c r="C17225" s="1" t="s">
        <v>36116</v>
      </c>
      <c r="D17225" s="1" t="s">
        <v>36117</v>
      </c>
      <c r="E17225" s="1" t="s">
        <v>52</v>
      </c>
      <c r="F17225" s="1" t="s">
        <v>11</v>
      </c>
      <c r="G17225" s="1" t="str">
        <f>IFERROR(__xludf.DUMMYFUNCTION("GOOGLETRANSLATE(D17225,""fr"",""en"")"),"#VALUE!")</f>
        <v>#VALUE!</v>
      </c>
    </row>
    <row r="17226" ht="15.75" customHeight="1">
      <c r="A17226" s="1" t="s">
        <v>18740</v>
      </c>
      <c r="B17226" s="1">
        <v>1.0</v>
      </c>
      <c r="C17226" s="1" t="s">
        <v>36118</v>
      </c>
      <c r="D17226" s="1" t="s">
        <v>36119</v>
      </c>
      <c r="E17226" s="1" t="s">
        <v>273</v>
      </c>
      <c r="F17226" s="1" t="s">
        <v>66</v>
      </c>
      <c r="G17226" s="1" t="str">
        <f>IFERROR(__xludf.DUMMYFUNCTION("GOOGLETRANSLATE(D17226,""fr"",""en"")"),"#VALUE!")</f>
        <v>#VALUE!</v>
      </c>
    </row>
    <row r="17227" ht="15.75" customHeight="1">
      <c r="A17227" s="1" t="s">
        <v>44</v>
      </c>
      <c r="B17227" s="1">
        <v>1.0</v>
      </c>
      <c r="C17227" s="1" t="s">
        <v>36120</v>
      </c>
      <c r="D17227" s="1" t="s">
        <v>36121</v>
      </c>
      <c r="E17227" s="1" t="s">
        <v>10</v>
      </c>
      <c r="F17227" s="1" t="s">
        <v>11</v>
      </c>
      <c r="G17227" s="1" t="str">
        <f>IFERROR(__xludf.DUMMYFUNCTION("GOOGLETRANSLATE(D17227,""fr"",""en"")"),"#VALUE!")</f>
        <v>#VALUE!</v>
      </c>
    </row>
    <row r="17228" ht="15.75" customHeight="1">
      <c r="A17228" s="1" t="s">
        <v>661</v>
      </c>
      <c r="B17228" s="1">
        <v>3.0</v>
      </c>
      <c r="C17228" s="1" t="s">
        <v>36122</v>
      </c>
      <c r="D17228" s="1" t="s">
        <v>36123</v>
      </c>
      <c r="E17228" s="1" t="s">
        <v>10</v>
      </c>
      <c r="F17228" s="1" t="s">
        <v>11</v>
      </c>
      <c r="G17228" s="1" t="str">
        <f>IFERROR(__xludf.DUMMYFUNCTION("GOOGLETRANSLATE(D17228,""fr"",""en"")"),"#VALUE!")</f>
        <v>#VALUE!</v>
      </c>
    </row>
    <row r="17229" ht="15.75" customHeight="1">
      <c r="A17229" s="1" t="s">
        <v>14694</v>
      </c>
      <c r="B17229" s="1">
        <v>2.0</v>
      </c>
      <c r="C17229" s="1" t="s">
        <v>36124</v>
      </c>
      <c r="D17229" s="1" t="s">
        <v>36125</v>
      </c>
      <c r="E17229" s="1" t="s">
        <v>292</v>
      </c>
      <c r="F17229" s="1" t="s">
        <v>11</v>
      </c>
      <c r="G17229" s="1" t="str">
        <f>IFERROR(__xludf.DUMMYFUNCTION("GOOGLETRANSLATE(D17229,""fr"",""en"")"),"#VALUE!")</f>
        <v>#VALUE!</v>
      </c>
    </row>
    <row r="17230" ht="15.75" customHeight="1">
      <c r="A17230" s="1" t="s">
        <v>2141</v>
      </c>
      <c r="B17230" s="1">
        <v>1.0</v>
      </c>
      <c r="C17230" s="1" t="s">
        <v>36126</v>
      </c>
      <c r="D17230" s="1" t="s">
        <v>36127</v>
      </c>
      <c r="E17230" s="1" t="s">
        <v>10</v>
      </c>
      <c r="F17230" s="1" t="s">
        <v>11</v>
      </c>
      <c r="G17230" s="1" t="str">
        <f>IFERROR(__xludf.DUMMYFUNCTION("GOOGLETRANSLATE(D17230,""fr"",""en"")"),"#VALUE!")</f>
        <v>#VALUE!</v>
      </c>
    </row>
    <row r="17231" ht="15.75" customHeight="1">
      <c r="A17231" s="1" t="s">
        <v>1693</v>
      </c>
      <c r="B17231" s="1">
        <v>3.0</v>
      </c>
      <c r="C17231" s="1" t="s">
        <v>36128</v>
      </c>
      <c r="D17231" s="1" t="s">
        <v>36129</v>
      </c>
      <c r="E17231" s="1" t="s">
        <v>43</v>
      </c>
      <c r="F17231" s="1" t="s">
        <v>30</v>
      </c>
      <c r="G17231" s="1" t="str">
        <f>IFERROR(__xludf.DUMMYFUNCTION("GOOGLETRANSLATE(D17231,""fr"",""en"")"),"#VALUE!")</f>
        <v>#VALUE!</v>
      </c>
    </row>
    <row r="17232" ht="15.75" customHeight="1">
      <c r="A17232" s="1" t="s">
        <v>29550</v>
      </c>
      <c r="B17232" s="1">
        <v>2.0</v>
      </c>
      <c r="C17232" s="1" t="s">
        <v>36130</v>
      </c>
      <c r="D17232" s="1" t="s">
        <v>36131</v>
      </c>
      <c r="E17232" s="1" t="s">
        <v>21</v>
      </c>
      <c r="F17232" s="1" t="s">
        <v>11</v>
      </c>
      <c r="G17232" s="1" t="str">
        <f>IFERROR(__xludf.DUMMYFUNCTION("GOOGLETRANSLATE(D17232,""fr"",""en"")"),"#VALUE!")</f>
        <v>#VALUE!</v>
      </c>
    </row>
    <row r="17233" ht="15.75" customHeight="1">
      <c r="A17233" s="1" t="s">
        <v>138</v>
      </c>
      <c r="B17233" s="1">
        <v>5.0</v>
      </c>
      <c r="C17233" s="1" t="s">
        <v>36132</v>
      </c>
      <c r="D17233" s="1" t="s">
        <v>36133</v>
      </c>
      <c r="E17233" s="1" t="s">
        <v>21</v>
      </c>
      <c r="F17233" s="1" t="s">
        <v>11</v>
      </c>
      <c r="G17233" s="1" t="str">
        <f>IFERROR(__xludf.DUMMYFUNCTION("GOOGLETRANSLATE(D17233,""fr"",""en"")"),"#VALUE!")</f>
        <v>#VALUE!</v>
      </c>
    </row>
    <row r="17234" ht="15.75" customHeight="1">
      <c r="A17234" s="1" t="s">
        <v>4817</v>
      </c>
      <c r="B17234" s="1">
        <v>5.0</v>
      </c>
      <c r="C17234" s="1" t="s">
        <v>36134</v>
      </c>
      <c r="D17234" s="1" t="s">
        <v>36135</v>
      </c>
      <c r="E17234" s="1" t="s">
        <v>21</v>
      </c>
      <c r="F17234" s="1" t="s">
        <v>11</v>
      </c>
      <c r="G17234" s="1" t="str">
        <f>IFERROR(__xludf.DUMMYFUNCTION("GOOGLETRANSLATE(D17234,""fr"",""en"")"),"#VALUE!")</f>
        <v>#VALUE!</v>
      </c>
    </row>
    <row r="17235" ht="15.75" customHeight="1">
      <c r="A17235" s="1" t="s">
        <v>2141</v>
      </c>
      <c r="B17235" s="1">
        <v>5.0</v>
      </c>
      <c r="C17235" s="1" t="s">
        <v>36136</v>
      </c>
      <c r="D17235" s="1" t="s">
        <v>36137</v>
      </c>
      <c r="E17235" s="1" t="s">
        <v>21</v>
      </c>
      <c r="F17235" s="1" t="s">
        <v>11</v>
      </c>
      <c r="G17235" s="1" t="str">
        <f>IFERROR(__xludf.DUMMYFUNCTION("GOOGLETRANSLATE(D17235,""fr"",""en"")"),"#VALUE!")</f>
        <v>#VALUE!</v>
      </c>
    </row>
    <row r="17236" ht="15.75" customHeight="1">
      <c r="A17236" s="1" t="s">
        <v>15</v>
      </c>
      <c r="B17236" s="1">
        <v>5.0</v>
      </c>
      <c r="C17236" s="1" t="s">
        <v>36138</v>
      </c>
      <c r="D17236" s="1" t="s">
        <v>36139</v>
      </c>
      <c r="E17236" s="1" t="s">
        <v>21</v>
      </c>
      <c r="F17236" s="1" t="s">
        <v>11</v>
      </c>
      <c r="G17236" s="1" t="str">
        <f>IFERROR(__xludf.DUMMYFUNCTION("GOOGLETRANSLATE(D17236,""fr"",""en"")"),"#VALUE!")</f>
        <v>#VALUE!</v>
      </c>
    </row>
    <row r="17237" ht="15.75" customHeight="1">
      <c r="A17237" s="1" t="s">
        <v>3801</v>
      </c>
      <c r="B17237" s="1">
        <v>1.0</v>
      </c>
      <c r="C17237" s="1" t="s">
        <v>36140</v>
      </c>
      <c r="D17237" s="1" t="s">
        <v>36141</v>
      </c>
      <c r="E17237" s="1" t="s">
        <v>73</v>
      </c>
      <c r="F17237" s="1" t="s">
        <v>30</v>
      </c>
      <c r="G17237" s="1" t="str">
        <f>IFERROR(__xludf.DUMMYFUNCTION("GOOGLETRANSLATE(D17237,""fr"",""en"")"),"#VALUE!")</f>
        <v>#VALUE!</v>
      </c>
    </row>
    <row r="17238" ht="15.75" customHeight="1">
      <c r="A17238" s="1" t="s">
        <v>135</v>
      </c>
      <c r="B17238" s="1">
        <v>5.0</v>
      </c>
      <c r="C17238" s="1" t="s">
        <v>36142</v>
      </c>
      <c r="D17238" s="1" t="s">
        <v>36143</v>
      </c>
      <c r="E17238" s="1" t="s">
        <v>21</v>
      </c>
      <c r="F17238" s="1" t="s">
        <v>11</v>
      </c>
      <c r="G17238" s="1" t="str">
        <f>IFERROR(__xludf.DUMMYFUNCTION("GOOGLETRANSLATE(D17238,""fr"",""en"")"),"#VALUE!")</f>
        <v>#VALUE!</v>
      </c>
    </row>
    <row r="17239" ht="15.75" customHeight="1">
      <c r="A17239" s="1" t="s">
        <v>5659</v>
      </c>
      <c r="B17239" s="1">
        <v>1.0</v>
      </c>
      <c r="C17239" s="1" t="s">
        <v>36144</v>
      </c>
      <c r="D17239" s="1" t="s">
        <v>36145</v>
      </c>
      <c r="E17239" s="1" t="s">
        <v>109</v>
      </c>
      <c r="F17239" s="1" t="s">
        <v>110</v>
      </c>
      <c r="G17239" s="1" t="str">
        <f>IFERROR(__xludf.DUMMYFUNCTION("GOOGLETRANSLATE(D17239,""fr"",""en"")"),"#VALUE!")</f>
        <v>#VALUE!</v>
      </c>
    </row>
    <row r="17240" ht="15.75" customHeight="1">
      <c r="A17240" s="1" t="s">
        <v>1490</v>
      </c>
      <c r="B17240" s="1">
        <v>5.0</v>
      </c>
      <c r="C17240" s="1" t="s">
        <v>36146</v>
      </c>
      <c r="D17240" s="1" t="s">
        <v>36147</v>
      </c>
      <c r="E17240" s="1" t="s">
        <v>21</v>
      </c>
      <c r="F17240" s="1" t="s">
        <v>11</v>
      </c>
      <c r="G17240" s="1" t="str">
        <f>IFERROR(__xludf.DUMMYFUNCTION("GOOGLETRANSLATE(D17240,""fr"",""en"")"),"#VALUE!")</f>
        <v>#VALUE!</v>
      </c>
    </row>
    <row r="17241" ht="15.75" customHeight="1">
      <c r="A17241" s="1" t="s">
        <v>1660</v>
      </c>
      <c r="B17241" s="1">
        <v>1.0</v>
      </c>
      <c r="C17241" s="1" t="s">
        <v>36148</v>
      </c>
      <c r="D17241" s="1" t="s">
        <v>10819</v>
      </c>
      <c r="E17241" s="1" t="s">
        <v>554</v>
      </c>
      <c r="F17241" s="1" t="s">
        <v>30</v>
      </c>
      <c r="G17241" s="1" t="str">
        <f>IFERROR(__xludf.DUMMYFUNCTION("GOOGLETRANSLATE(D17241,""fr"",""en"")"),"#VALUE!")</f>
        <v>#VALUE!</v>
      </c>
    </row>
    <row r="17242" ht="15.75" customHeight="1">
      <c r="A17242" s="1" t="s">
        <v>21469</v>
      </c>
      <c r="B17242" s="1">
        <v>5.0</v>
      </c>
      <c r="C17242" s="1" t="s">
        <v>36149</v>
      </c>
      <c r="D17242" s="1" t="s">
        <v>36150</v>
      </c>
      <c r="E17242" s="1" t="s">
        <v>273</v>
      </c>
      <c r="F17242" s="1" t="s">
        <v>110</v>
      </c>
      <c r="G17242" s="1" t="str">
        <f>IFERROR(__xludf.DUMMYFUNCTION("GOOGLETRANSLATE(D17242,""fr"",""en"")"),"#VALUE!")</f>
        <v>#VALUE!</v>
      </c>
    </row>
    <row r="17243" ht="15.75" customHeight="1">
      <c r="A17243" s="1" t="s">
        <v>1764</v>
      </c>
      <c r="B17243" s="1">
        <v>4.0</v>
      </c>
      <c r="C17243" s="1" t="s">
        <v>36151</v>
      </c>
      <c r="D17243" s="1" t="s">
        <v>36152</v>
      </c>
      <c r="E17243" s="1" t="s">
        <v>21</v>
      </c>
      <c r="F17243" s="1" t="s">
        <v>11</v>
      </c>
      <c r="G17243" s="1" t="str">
        <f>IFERROR(__xludf.DUMMYFUNCTION("GOOGLETRANSLATE(D17243,""fr"",""en"")"),"#VALUE!")</f>
        <v>#VALUE!</v>
      </c>
    </row>
    <row r="17244" ht="15.75" customHeight="1">
      <c r="A17244" s="1" t="s">
        <v>7283</v>
      </c>
      <c r="B17244" s="1">
        <v>2.0</v>
      </c>
      <c r="C17244" s="1" t="s">
        <v>36153</v>
      </c>
      <c r="D17244" s="1" t="s">
        <v>36154</v>
      </c>
      <c r="E17244" s="1" t="s">
        <v>273</v>
      </c>
      <c r="F17244" s="1" t="s">
        <v>110</v>
      </c>
      <c r="G17244" s="1" t="str">
        <f>IFERROR(__xludf.DUMMYFUNCTION("GOOGLETRANSLATE(D17244,""fr"",""en"")"),"#VALUE!")</f>
        <v>#VALUE!</v>
      </c>
    </row>
    <row r="17245" ht="15.75" customHeight="1">
      <c r="A17245" s="1" t="s">
        <v>5562</v>
      </c>
      <c r="B17245" s="1">
        <v>3.0</v>
      </c>
      <c r="C17245" s="1" t="s">
        <v>36155</v>
      </c>
      <c r="D17245" s="1" t="s">
        <v>36156</v>
      </c>
      <c r="E17245" s="1" t="s">
        <v>10</v>
      </c>
      <c r="F17245" s="1" t="s">
        <v>11</v>
      </c>
      <c r="G17245" s="1" t="str">
        <f>IFERROR(__xludf.DUMMYFUNCTION("GOOGLETRANSLATE(D17245,""fr"",""en"")"),"#VALUE!")</f>
        <v>#VALUE!</v>
      </c>
    </row>
    <row r="17246" ht="15.75" customHeight="1">
      <c r="A17246" s="1" t="s">
        <v>36157</v>
      </c>
      <c r="B17246" s="1">
        <v>4.0</v>
      </c>
      <c r="C17246" s="1" t="s">
        <v>36158</v>
      </c>
      <c r="D17246" s="1" t="s">
        <v>36159</v>
      </c>
      <c r="E17246" s="1" t="s">
        <v>43</v>
      </c>
      <c r="F17246" s="1" t="s">
        <v>30</v>
      </c>
      <c r="G17246" s="1" t="str">
        <f>IFERROR(__xludf.DUMMYFUNCTION("GOOGLETRANSLATE(D17246,""fr"",""en"")"),"#VALUE!")</f>
        <v>#VALUE!</v>
      </c>
    </row>
    <row r="17247" ht="15.75" customHeight="1">
      <c r="A17247" s="1" t="s">
        <v>367</v>
      </c>
      <c r="B17247" s="1">
        <v>1.0</v>
      </c>
      <c r="C17247" s="1" t="s">
        <v>36160</v>
      </c>
      <c r="D17247" s="1" t="s">
        <v>36161</v>
      </c>
      <c r="E17247" s="1" t="s">
        <v>73</v>
      </c>
      <c r="F17247" s="1" t="s">
        <v>30</v>
      </c>
      <c r="G17247" s="1" t="str">
        <f>IFERROR(__xludf.DUMMYFUNCTION("GOOGLETRANSLATE(D17247,""fr"",""en"")"),"#VALUE!")</f>
        <v>#VALUE!</v>
      </c>
    </row>
    <row r="17248" ht="15.75" customHeight="1">
      <c r="A17248" s="1" t="s">
        <v>377</v>
      </c>
      <c r="B17248" s="1">
        <v>4.0</v>
      </c>
      <c r="C17248" s="1" t="s">
        <v>36162</v>
      </c>
      <c r="D17248" s="1" t="s">
        <v>36163</v>
      </c>
      <c r="E17248" s="1" t="s">
        <v>21</v>
      </c>
      <c r="F17248" s="1" t="s">
        <v>11</v>
      </c>
      <c r="G17248" s="1" t="str">
        <f>IFERROR(__xludf.DUMMYFUNCTION("GOOGLETRANSLATE(D17248,""fr"",""en"")"),"#VALUE!")</f>
        <v>#VALUE!</v>
      </c>
    </row>
    <row r="17249" ht="15.75" customHeight="1">
      <c r="A17249" s="1" t="s">
        <v>606</v>
      </c>
      <c r="B17249" s="1">
        <v>1.0</v>
      </c>
      <c r="C17249" s="1" t="s">
        <v>36164</v>
      </c>
      <c r="D17249" s="1" t="s">
        <v>36165</v>
      </c>
      <c r="E17249" s="1" t="s">
        <v>273</v>
      </c>
      <c r="F17249" s="1" t="s">
        <v>110</v>
      </c>
      <c r="G17249" s="1" t="str">
        <f>IFERROR(__xludf.DUMMYFUNCTION("GOOGLETRANSLATE(D17249,""fr"",""en"")"),"#VALUE!")</f>
        <v>#VALUE!</v>
      </c>
    </row>
    <row r="17250" ht="15.75" customHeight="1">
      <c r="A17250" s="1" t="s">
        <v>606</v>
      </c>
      <c r="B17250" s="1">
        <v>4.0</v>
      </c>
      <c r="C17250" s="1" t="s">
        <v>36166</v>
      </c>
      <c r="D17250" s="1" t="s">
        <v>36167</v>
      </c>
      <c r="E17250" s="1" t="s">
        <v>10</v>
      </c>
      <c r="F17250" s="1" t="s">
        <v>11</v>
      </c>
      <c r="G17250" s="1" t="str">
        <f>IFERROR(__xludf.DUMMYFUNCTION("GOOGLETRANSLATE(D17250,""fr"",""en"")"),"#VALUE!")</f>
        <v>#VALUE!</v>
      </c>
    </row>
    <row r="17251" ht="15.75" customHeight="1">
      <c r="A17251" s="1" t="s">
        <v>374</v>
      </c>
      <c r="B17251" s="1">
        <v>5.0</v>
      </c>
      <c r="C17251" s="1" t="s">
        <v>36168</v>
      </c>
      <c r="D17251" s="1" t="s">
        <v>36169</v>
      </c>
      <c r="E17251" s="1" t="s">
        <v>10</v>
      </c>
      <c r="F17251" s="1" t="s">
        <v>11</v>
      </c>
      <c r="G17251" s="1" t="str">
        <f>IFERROR(__xludf.DUMMYFUNCTION("GOOGLETRANSLATE(D17251,""fr"",""en"")"),"#VALUE!")</f>
        <v>#VALUE!</v>
      </c>
    </row>
    <row r="17252" ht="15.75" customHeight="1">
      <c r="A17252" s="1" t="s">
        <v>774</v>
      </c>
      <c r="B17252" s="1">
        <v>5.0</v>
      </c>
      <c r="C17252" s="1" t="s">
        <v>36170</v>
      </c>
      <c r="D17252" s="1" t="s">
        <v>36171</v>
      </c>
      <c r="E17252" s="1" t="s">
        <v>21</v>
      </c>
      <c r="F17252" s="1" t="s">
        <v>11</v>
      </c>
      <c r="G17252" s="1" t="str">
        <f>IFERROR(__xludf.DUMMYFUNCTION("GOOGLETRANSLATE(D17252,""fr"",""en"")"),"#VALUE!")</f>
        <v>#VALUE!</v>
      </c>
    </row>
    <row r="17253" ht="15.75" customHeight="1">
      <c r="A17253" s="1" t="s">
        <v>513</v>
      </c>
      <c r="B17253" s="1">
        <v>1.0</v>
      </c>
      <c r="C17253" s="1" t="s">
        <v>36172</v>
      </c>
      <c r="D17253" s="1" t="s">
        <v>36173</v>
      </c>
      <c r="E17253" s="1" t="s">
        <v>960</v>
      </c>
      <c r="F17253" s="1" t="s">
        <v>84</v>
      </c>
      <c r="G17253" s="1" t="str">
        <f>IFERROR(__xludf.DUMMYFUNCTION("GOOGLETRANSLATE(D17253,""fr"",""en"")"),"#VALUE!")</f>
        <v>#VALUE!</v>
      </c>
    </row>
    <row r="17254" ht="15.75" customHeight="1">
      <c r="A17254" s="1" t="s">
        <v>1057</v>
      </c>
      <c r="B17254" s="1">
        <v>5.0</v>
      </c>
      <c r="C17254" s="1" t="s">
        <v>36174</v>
      </c>
      <c r="D17254" s="1" t="s">
        <v>36175</v>
      </c>
      <c r="E17254" s="1" t="s">
        <v>10</v>
      </c>
      <c r="F17254" s="1" t="s">
        <v>11</v>
      </c>
      <c r="G17254" s="1" t="str">
        <f>IFERROR(__xludf.DUMMYFUNCTION("GOOGLETRANSLATE(D17254,""fr"",""en"")"),"#VALUE!")</f>
        <v>#VALUE!</v>
      </c>
    </row>
    <row r="17255" ht="15.75" customHeight="1">
      <c r="A17255" s="1" t="s">
        <v>1088</v>
      </c>
      <c r="B17255" s="1">
        <v>4.0</v>
      </c>
      <c r="C17255" s="1" t="s">
        <v>36176</v>
      </c>
      <c r="D17255" s="1" t="s">
        <v>36177</v>
      </c>
      <c r="E17255" s="1" t="s">
        <v>65</v>
      </c>
      <c r="F17255" s="1" t="s">
        <v>66</v>
      </c>
      <c r="G17255" s="1" t="str">
        <f>IFERROR(__xludf.DUMMYFUNCTION("GOOGLETRANSLATE(D17255,""fr"",""en"")"),"#VALUE!")</f>
        <v>#VALUE!</v>
      </c>
    </row>
    <row r="17256" ht="15.75" customHeight="1">
      <c r="A17256" s="1" t="s">
        <v>4228</v>
      </c>
      <c r="B17256" s="1">
        <v>5.0</v>
      </c>
      <c r="C17256" s="1" t="s">
        <v>36178</v>
      </c>
      <c r="D17256" s="1" t="s">
        <v>36179</v>
      </c>
      <c r="E17256" s="1" t="s">
        <v>38</v>
      </c>
      <c r="F17256" s="1" t="s">
        <v>39</v>
      </c>
      <c r="G17256" s="1" t="str">
        <f>IFERROR(__xludf.DUMMYFUNCTION("GOOGLETRANSLATE(D17256,""fr"",""en"")"),"#VALUE!")</f>
        <v>#VALUE!</v>
      </c>
    </row>
    <row r="17257" ht="15.75" customHeight="1">
      <c r="A17257" s="1" t="s">
        <v>35476</v>
      </c>
      <c r="B17257" s="1">
        <v>2.0</v>
      </c>
      <c r="C17257" s="1" t="s">
        <v>36180</v>
      </c>
      <c r="D17257" s="1" t="s">
        <v>36181</v>
      </c>
      <c r="E17257" s="1" t="s">
        <v>21</v>
      </c>
      <c r="F17257" s="1" t="s">
        <v>11</v>
      </c>
      <c r="G17257" s="1" t="str">
        <f>IFERROR(__xludf.DUMMYFUNCTION("GOOGLETRANSLATE(D17257,""fr"",""en"")"),"#VALUE!")</f>
        <v>#VALUE!</v>
      </c>
    </row>
    <row r="17258" ht="15.75" customHeight="1">
      <c r="A17258" s="1" t="s">
        <v>2429</v>
      </c>
      <c r="B17258" s="1">
        <v>1.0</v>
      </c>
      <c r="C17258" s="1" t="s">
        <v>36182</v>
      </c>
      <c r="D17258" s="1" t="s">
        <v>36183</v>
      </c>
      <c r="E17258" s="1" t="s">
        <v>273</v>
      </c>
      <c r="F17258" s="1" t="s">
        <v>66</v>
      </c>
      <c r="G17258" s="1" t="str">
        <f>IFERROR(__xludf.DUMMYFUNCTION("GOOGLETRANSLATE(D17258,""fr"",""en"")"),"#VALUE!")</f>
        <v>#VALUE!</v>
      </c>
    </row>
    <row r="17259" ht="15.75" customHeight="1">
      <c r="A17259" s="1" t="s">
        <v>769</v>
      </c>
      <c r="B17259" s="1">
        <v>3.0</v>
      </c>
      <c r="C17259" s="1" t="s">
        <v>36184</v>
      </c>
      <c r="D17259" s="1" t="s">
        <v>36185</v>
      </c>
      <c r="E17259" s="1" t="s">
        <v>10</v>
      </c>
      <c r="F17259" s="1" t="s">
        <v>11</v>
      </c>
      <c r="G17259" s="1" t="str">
        <f>IFERROR(__xludf.DUMMYFUNCTION("GOOGLETRANSLATE(D17259,""fr"",""en"")"),"#VALUE!")</f>
        <v>#VALUE!</v>
      </c>
    </row>
    <row r="17260" ht="15.75" customHeight="1">
      <c r="A17260" s="1" t="s">
        <v>19583</v>
      </c>
      <c r="B17260" s="1">
        <v>1.0</v>
      </c>
      <c r="C17260" s="1" t="s">
        <v>36186</v>
      </c>
      <c r="D17260" s="1" t="s">
        <v>36187</v>
      </c>
      <c r="E17260" s="1" t="s">
        <v>47</v>
      </c>
      <c r="F17260" s="1" t="s">
        <v>48</v>
      </c>
      <c r="G17260" s="1" t="str">
        <f>IFERROR(__xludf.DUMMYFUNCTION("GOOGLETRANSLATE(D17260,""fr"",""en"")"),"#VALUE!")</f>
        <v>#VALUE!</v>
      </c>
    </row>
    <row r="17261" ht="15.75" customHeight="1">
      <c r="A17261" s="1" t="s">
        <v>844</v>
      </c>
      <c r="B17261" s="1">
        <v>1.0</v>
      </c>
      <c r="C17261" s="1" t="s">
        <v>36188</v>
      </c>
      <c r="D17261" s="1" t="s">
        <v>36189</v>
      </c>
      <c r="E17261" s="1" t="s">
        <v>10</v>
      </c>
      <c r="F17261" s="1" t="s">
        <v>11</v>
      </c>
      <c r="G17261" s="1" t="str">
        <f>IFERROR(__xludf.DUMMYFUNCTION("GOOGLETRANSLATE(D17261,""fr"",""en"")"),"Price is climbing every year despite bonus acquired, false advertising, after a small comparison on the internet I found a price half as much as expensive.
To flee.")</f>
        <v>Price is climbing every year despite bonus acquired, false advertising, after a small comparison on the internet I found a price half as much as expensive.
To flee.</v>
      </c>
    </row>
    <row r="17262" ht="15.75" customHeight="1">
      <c r="A17262" s="1" t="s">
        <v>126</v>
      </c>
      <c r="B17262" s="1">
        <v>3.0</v>
      </c>
      <c r="C17262" s="1" t="s">
        <v>36190</v>
      </c>
      <c r="D17262" s="1" t="s">
        <v>36191</v>
      </c>
      <c r="E17262" s="1" t="s">
        <v>614</v>
      </c>
      <c r="F17262" s="1" t="s">
        <v>30</v>
      </c>
      <c r="G17262" s="1" t="str">
        <f>IFERROR(__xludf.DUMMYFUNCTION("GOOGLETRANSLATE(D17262,""fr"",""en"")"),"#VALUE!")</f>
        <v>#VALUE!</v>
      </c>
    </row>
    <row r="17263" ht="15.75" customHeight="1">
      <c r="A17263" s="1" t="s">
        <v>10290</v>
      </c>
      <c r="B17263" s="1">
        <v>1.0</v>
      </c>
      <c r="C17263" s="1" t="s">
        <v>36192</v>
      </c>
      <c r="D17263" s="1" t="s">
        <v>36193</v>
      </c>
      <c r="E17263" s="1" t="s">
        <v>373</v>
      </c>
      <c r="F17263" s="1" t="s">
        <v>118</v>
      </c>
      <c r="G17263" s="1" t="str">
        <f>IFERROR(__xludf.DUMMYFUNCTION("GOOGLETRANSLATE(D17263,""fr"",""en"")"),"#VALUE!")</f>
        <v>#VALUE!</v>
      </c>
    </row>
    <row r="17264" ht="15.75" customHeight="1">
      <c r="A17264" s="1" t="s">
        <v>17054</v>
      </c>
      <c r="B17264" s="1">
        <v>1.0</v>
      </c>
      <c r="C17264" s="1" t="s">
        <v>36194</v>
      </c>
      <c r="D17264" s="1" t="s">
        <v>36195</v>
      </c>
      <c r="E17264" s="1" t="s">
        <v>273</v>
      </c>
      <c r="F17264" s="1" t="s">
        <v>118</v>
      </c>
      <c r="G17264" s="1" t="str">
        <f>IFERROR(__xludf.DUMMYFUNCTION("GOOGLETRANSLATE(D17264,""fr"",""en"")"),"#VALUE!")</f>
        <v>#VALUE!</v>
      </c>
    </row>
    <row r="17265" ht="15.75" customHeight="1">
      <c r="A17265" s="1" t="s">
        <v>494</v>
      </c>
      <c r="B17265" s="1">
        <v>1.0</v>
      </c>
      <c r="C17265" s="1" t="s">
        <v>36196</v>
      </c>
      <c r="D17265" s="1" t="s">
        <v>36197</v>
      </c>
      <c r="E17265" s="1" t="s">
        <v>423</v>
      </c>
      <c r="F17265" s="1" t="s">
        <v>30</v>
      </c>
      <c r="G17265" s="1" t="str">
        <f>IFERROR(__xludf.DUMMYFUNCTION("GOOGLETRANSLATE(D17265,""fr"",""en"")"),"#VALUE!")</f>
        <v>#VALUE!</v>
      </c>
    </row>
    <row r="17266" ht="15.75" customHeight="1">
      <c r="A17266" s="1" t="s">
        <v>6935</v>
      </c>
      <c r="B17266" s="1">
        <v>2.0</v>
      </c>
      <c r="C17266" s="1" t="s">
        <v>36198</v>
      </c>
      <c r="D17266" s="1" t="s">
        <v>36199</v>
      </c>
      <c r="E17266" s="1" t="s">
        <v>176</v>
      </c>
      <c r="F17266" s="1" t="s">
        <v>66</v>
      </c>
      <c r="G17266" s="1" t="str">
        <f>IFERROR(__xludf.DUMMYFUNCTION("GOOGLETRANSLATE(D17266,""fr"",""en"")"),"#VALUE!")</f>
        <v>#VALUE!</v>
      </c>
    </row>
    <row r="17267" ht="15.75" customHeight="1">
      <c r="A17267" s="1" t="s">
        <v>4440</v>
      </c>
      <c r="B17267" s="1">
        <v>5.0</v>
      </c>
      <c r="C17267" s="1" t="s">
        <v>36200</v>
      </c>
      <c r="D17267" s="1" t="s">
        <v>36201</v>
      </c>
      <c r="E17267" s="1" t="s">
        <v>21</v>
      </c>
      <c r="F17267" s="1" t="s">
        <v>11</v>
      </c>
      <c r="G17267" s="1" t="str">
        <f>IFERROR(__xludf.DUMMYFUNCTION("GOOGLETRANSLATE(D17267,""fr"",""en"")"),"#VALUE!")</f>
        <v>#VALUE!</v>
      </c>
    </row>
    <row r="17268" ht="15.75" customHeight="1">
      <c r="A17268" s="1" t="s">
        <v>314</v>
      </c>
      <c r="B17268" s="1">
        <v>1.0</v>
      </c>
      <c r="C17268" s="1" t="s">
        <v>36202</v>
      </c>
      <c r="D17268" s="1" t="s">
        <v>36203</v>
      </c>
      <c r="E17268" s="1" t="s">
        <v>296</v>
      </c>
      <c r="F17268" s="1" t="s">
        <v>118</v>
      </c>
      <c r="G17268" s="1" t="str">
        <f>IFERROR(__xludf.DUMMYFUNCTION("GOOGLETRANSLATE(D17268,""fr"",""en"")"),"#VALUE!")</f>
        <v>#VALUE!</v>
      </c>
    </row>
    <row r="17269" ht="15.75" customHeight="1">
      <c r="A17269" s="1" t="s">
        <v>1248</v>
      </c>
      <c r="B17269" s="1">
        <v>4.0</v>
      </c>
      <c r="C17269" s="1" t="s">
        <v>36204</v>
      </c>
      <c r="D17269" s="1" t="s">
        <v>36205</v>
      </c>
      <c r="E17269" s="1" t="s">
        <v>10</v>
      </c>
      <c r="F17269" s="1" t="s">
        <v>11</v>
      </c>
      <c r="G17269" s="1" t="str">
        <f>IFERROR(__xludf.DUMMYFUNCTION("GOOGLETRANSLATE(D17269,""fr"",""en"")"),"#VALUE!")</f>
        <v>#VALUE!</v>
      </c>
    </row>
    <row r="17270" ht="15.75" customHeight="1">
      <c r="A17270" s="1" t="s">
        <v>4661</v>
      </c>
      <c r="B17270" s="1">
        <v>1.0</v>
      </c>
      <c r="C17270" s="1" t="s">
        <v>36206</v>
      </c>
      <c r="D17270" s="1" t="s">
        <v>36207</v>
      </c>
      <c r="E17270" s="1" t="s">
        <v>575</v>
      </c>
      <c r="F17270" s="1" t="s">
        <v>48</v>
      </c>
      <c r="G17270" s="1" t="str">
        <f>IFERROR(__xludf.DUMMYFUNCTION("GOOGLETRANSLATE(D17270,""fr"",""en"")"),"#VALUE!")</f>
        <v>#VALUE!</v>
      </c>
    </row>
    <row r="17271" ht="15.75" customHeight="1">
      <c r="A17271" s="1" t="s">
        <v>5897</v>
      </c>
      <c r="B17271" s="1">
        <v>4.0</v>
      </c>
      <c r="C17271" s="1" t="s">
        <v>36208</v>
      </c>
      <c r="D17271" s="1" t="s">
        <v>36209</v>
      </c>
      <c r="E17271" s="1" t="s">
        <v>10</v>
      </c>
      <c r="F17271" s="1" t="s">
        <v>110</v>
      </c>
      <c r="G17271" s="1" t="str">
        <f>IFERROR(__xludf.DUMMYFUNCTION("GOOGLETRANSLATE(D17271,""fr"",""en"")"),"#VALUE!")</f>
        <v>#VALUE!</v>
      </c>
    </row>
    <row r="17272" ht="15.75" customHeight="1">
      <c r="A17272" s="1" t="s">
        <v>15</v>
      </c>
      <c r="B17272" s="1">
        <v>4.0</v>
      </c>
      <c r="C17272" s="1" t="s">
        <v>36210</v>
      </c>
      <c r="D17272" s="1" t="s">
        <v>36211</v>
      </c>
      <c r="E17272" s="1" t="s">
        <v>10</v>
      </c>
      <c r="F17272" s="1" t="s">
        <v>11</v>
      </c>
      <c r="G17272" s="1" t="str">
        <f>IFERROR(__xludf.DUMMYFUNCTION("GOOGLETRANSLATE(D17272,""fr"",""en"")"),"#VALUE!")</f>
        <v>#VALUE!</v>
      </c>
    </row>
    <row r="17273" ht="15.75" customHeight="1">
      <c r="A17273" s="1" t="s">
        <v>4837</v>
      </c>
      <c r="B17273" s="1">
        <v>3.0</v>
      </c>
      <c r="C17273" s="1" t="s">
        <v>36212</v>
      </c>
      <c r="D17273" s="1" t="s">
        <v>36213</v>
      </c>
      <c r="E17273" s="1" t="s">
        <v>65</v>
      </c>
      <c r="F17273" s="1" t="s">
        <v>66</v>
      </c>
      <c r="G17273" s="1" t="str">
        <f>IFERROR(__xludf.DUMMYFUNCTION("GOOGLETRANSLATE(D17273,""fr"",""en"")"),"#VALUE!")</f>
        <v>#VALUE!</v>
      </c>
    </row>
    <row r="17274" ht="15.75" customHeight="1">
      <c r="A17274" s="1" t="s">
        <v>5488</v>
      </c>
      <c r="B17274" s="1">
        <v>1.0</v>
      </c>
      <c r="C17274" s="1" t="s">
        <v>36214</v>
      </c>
      <c r="D17274" s="1" t="s">
        <v>36215</v>
      </c>
      <c r="E17274" s="1" t="s">
        <v>10</v>
      </c>
      <c r="F17274" s="1" t="s">
        <v>11</v>
      </c>
      <c r="G17274" s="1" t="str">
        <f>IFERROR(__xludf.DUMMYFUNCTION("GOOGLETRANSLATE(D17274,""fr"",""en"")"),"#VALUE!")</f>
        <v>#VALUE!</v>
      </c>
    </row>
    <row r="17275" ht="15.75" customHeight="1">
      <c r="A17275" s="1" t="s">
        <v>2250</v>
      </c>
      <c r="B17275" s="1">
        <v>1.0</v>
      </c>
      <c r="C17275" s="1" t="s">
        <v>36216</v>
      </c>
      <c r="D17275" s="1" t="s">
        <v>36217</v>
      </c>
      <c r="E17275" s="1" t="s">
        <v>292</v>
      </c>
      <c r="F17275" s="1" t="s">
        <v>11</v>
      </c>
      <c r="G17275" s="1" t="str">
        <f>IFERROR(__xludf.DUMMYFUNCTION("GOOGLETRANSLATE(D17275,""fr"",""en"")"),"#VALUE!")</f>
        <v>#VALUE!</v>
      </c>
    </row>
    <row r="17276" ht="15.75" customHeight="1">
      <c r="A17276" s="1" t="s">
        <v>53</v>
      </c>
      <c r="B17276" s="1">
        <v>4.0</v>
      </c>
      <c r="C17276" s="1" t="s">
        <v>36218</v>
      </c>
      <c r="D17276" s="1" t="s">
        <v>36219</v>
      </c>
      <c r="E17276" s="1" t="s">
        <v>169</v>
      </c>
      <c r="F17276" s="1" t="s">
        <v>11</v>
      </c>
      <c r="G17276" s="1" t="str">
        <f>IFERROR(__xludf.DUMMYFUNCTION("GOOGLETRANSLATE(D17276,""fr"",""en"")"),"#VALUE!")</f>
        <v>#VALUE!</v>
      </c>
    </row>
    <row r="17277" ht="15.75" customHeight="1">
      <c r="A17277" s="1" t="s">
        <v>1180</v>
      </c>
      <c r="B17277" s="1">
        <v>4.0</v>
      </c>
      <c r="C17277" s="1" t="s">
        <v>36220</v>
      </c>
      <c r="D17277" s="1" t="s">
        <v>36221</v>
      </c>
      <c r="E17277" s="1" t="s">
        <v>21</v>
      </c>
      <c r="F17277" s="1" t="s">
        <v>11</v>
      </c>
      <c r="G17277" s="1" t="str">
        <f>IFERROR(__xludf.DUMMYFUNCTION("GOOGLETRANSLATE(D17277,""fr"",""en"")"),"#VALUE!")</f>
        <v>#VALUE!</v>
      </c>
    </row>
    <row r="17278" ht="15.75" customHeight="1">
      <c r="A17278" s="1" t="s">
        <v>5839</v>
      </c>
      <c r="B17278" s="1">
        <v>2.0</v>
      </c>
      <c r="C17278" s="1" t="s">
        <v>36222</v>
      </c>
      <c r="D17278" s="1" t="s">
        <v>36223</v>
      </c>
      <c r="E17278" s="1" t="s">
        <v>34</v>
      </c>
      <c r="F17278" s="1" t="s">
        <v>30</v>
      </c>
      <c r="G17278" s="1" t="str">
        <f>IFERROR(__xludf.DUMMYFUNCTION("GOOGLETRANSLATE(D17278,""fr"",""en"")"),"#VALUE!")</f>
        <v>#VALUE!</v>
      </c>
    </row>
    <row r="17279" ht="15.75" customHeight="1">
      <c r="A17279" s="1" t="s">
        <v>2911</v>
      </c>
      <c r="B17279" s="1">
        <v>4.0</v>
      </c>
      <c r="C17279" s="1" t="s">
        <v>36224</v>
      </c>
      <c r="D17279" s="1" t="s">
        <v>36225</v>
      </c>
      <c r="E17279" s="1" t="s">
        <v>10</v>
      </c>
      <c r="F17279" s="1" t="s">
        <v>11</v>
      </c>
      <c r="G17279" s="1" t="str">
        <f>IFERROR(__xludf.DUMMYFUNCTION("GOOGLETRANSLATE(D17279,""fr"",""en"")"),"#VALUE!")</f>
        <v>#VALUE!</v>
      </c>
    </row>
    <row r="17280" ht="15.75" customHeight="1">
      <c r="A17280" s="1" t="s">
        <v>338</v>
      </c>
      <c r="B17280" s="1">
        <v>5.0</v>
      </c>
      <c r="C17280" s="1" t="s">
        <v>36226</v>
      </c>
      <c r="D17280" s="1" t="s">
        <v>36227</v>
      </c>
      <c r="E17280" s="1" t="s">
        <v>65</v>
      </c>
      <c r="F17280" s="1" t="s">
        <v>66</v>
      </c>
      <c r="G17280" s="1" t="str">
        <f>IFERROR(__xludf.DUMMYFUNCTION("GOOGLETRANSLATE(D17280,""fr"",""en"")"),"#VALUE!")</f>
        <v>#VALUE!</v>
      </c>
    </row>
    <row r="17281" ht="15.75" customHeight="1">
      <c r="A17281" s="1" t="s">
        <v>1784</v>
      </c>
      <c r="B17281" s="1">
        <v>3.0</v>
      </c>
      <c r="C17281" s="1" t="s">
        <v>36228</v>
      </c>
      <c r="D17281" s="1" t="s">
        <v>36229</v>
      </c>
      <c r="E17281" s="1" t="s">
        <v>169</v>
      </c>
      <c r="F17281" s="1" t="s">
        <v>11</v>
      </c>
      <c r="G17281" s="1" t="str">
        <f>IFERROR(__xludf.DUMMYFUNCTION("GOOGLETRANSLATE(D17281,""fr"",""en"")"),"#VALUE!")</f>
        <v>#VALUE!</v>
      </c>
    </row>
    <row r="17282" ht="15.75" customHeight="1">
      <c r="A17282" s="1" t="s">
        <v>18659</v>
      </c>
      <c r="B17282" s="1">
        <v>1.0</v>
      </c>
      <c r="C17282" s="1" t="s">
        <v>36230</v>
      </c>
      <c r="D17282" s="1" t="s">
        <v>36231</v>
      </c>
      <c r="E17282" s="1" t="s">
        <v>296</v>
      </c>
      <c r="F17282" s="1" t="s">
        <v>110</v>
      </c>
      <c r="G17282" s="1" t="str">
        <f>IFERROR(__xludf.DUMMYFUNCTION("GOOGLETRANSLATE(D17282,""fr"",""en"")"),"#VALUE!")</f>
        <v>#VALUE!</v>
      </c>
    </row>
    <row r="17283" ht="15.75" customHeight="1">
      <c r="A17283" s="1" t="s">
        <v>1110</v>
      </c>
      <c r="B17283" s="1">
        <v>1.0</v>
      </c>
      <c r="C17283" s="1" t="s">
        <v>36232</v>
      </c>
      <c r="D17283" s="1" t="s">
        <v>36233</v>
      </c>
      <c r="E17283" s="1" t="s">
        <v>21</v>
      </c>
      <c r="F17283" s="1" t="s">
        <v>11</v>
      </c>
      <c r="G17283" s="1" t="str">
        <f>IFERROR(__xludf.DUMMYFUNCTION("GOOGLETRANSLATE(D17283,""fr"",""en"")"),"#VALUE!")</f>
        <v>#VALUE!</v>
      </c>
    </row>
    <row r="17284" ht="15.75" customHeight="1">
      <c r="A17284" s="1" t="s">
        <v>1177</v>
      </c>
      <c r="B17284" s="1">
        <v>4.0</v>
      </c>
      <c r="C17284" s="1" t="s">
        <v>36234</v>
      </c>
      <c r="D17284" s="1" t="s">
        <v>36235</v>
      </c>
      <c r="E17284" s="1" t="s">
        <v>10</v>
      </c>
      <c r="F17284" s="1" t="s">
        <v>11</v>
      </c>
      <c r="G17284" s="1" t="str">
        <f>IFERROR(__xludf.DUMMYFUNCTION("GOOGLETRANSLATE(D17284,""fr"",""en"")"),"#VALUE!")</f>
        <v>#VALUE!</v>
      </c>
    </row>
    <row r="17285" ht="15.75" customHeight="1">
      <c r="A17285" s="1" t="s">
        <v>810</v>
      </c>
      <c r="B17285" s="1">
        <v>2.0</v>
      </c>
      <c r="C17285" s="1" t="s">
        <v>36236</v>
      </c>
      <c r="D17285" s="1" t="s">
        <v>36237</v>
      </c>
      <c r="E17285" s="1" t="s">
        <v>21</v>
      </c>
      <c r="F17285" s="1" t="s">
        <v>11</v>
      </c>
      <c r="G17285" s="1" t="str">
        <f>IFERROR(__xludf.DUMMYFUNCTION("GOOGLETRANSLATE(D17285,""fr"",""en"")"),"#VALUE!")</f>
        <v>#VALUE!</v>
      </c>
    </row>
    <row r="17286" ht="15.75" customHeight="1">
      <c r="A17286" s="1" t="s">
        <v>8291</v>
      </c>
      <c r="B17286" s="1">
        <v>5.0</v>
      </c>
      <c r="C17286" s="1" t="s">
        <v>36238</v>
      </c>
      <c r="D17286" s="1" t="s">
        <v>36239</v>
      </c>
      <c r="E17286" s="1" t="s">
        <v>21</v>
      </c>
      <c r="F17286" s="1" t="s">
        <v>11</v>
      </c>
      <c r="G17286" s="1" t="str">
        <f>IFERROR(__xludf.DUMMYFUNCTION("GOOGLETRANSLATE(D17286,""fr"",""en"")"),"#VALUE!")</f>
        <v>#VALUE!</v>
      </c>
    </row>
    <row r="17287" ht="15.75" customHeight="1">
      <c r="A17287" s="1" t="s">
        <v>5075</v>
      </c>
      <c r="B17287" s="1">
        <v>3.0</v>
      </c>
      <c r="C17287" s="1" t="s">
        <v>36240</v>
      </c>
      <c r="D17287" s="1" t="s">
        <v>36241</v>
      </c>
      <c r="E17287" s="1" t="s">
        <v>29</v>
      </c>
      <c r="F17287" s="1" t="s">
        <v>30</v>
      </c>
      <c r="G17287" s="1" t="str">
        <f>IFERROR(__xludf.DUMMYFUNCTION("GOOGLETRANSLATE(D17287,""fr"",""en"")"),"#VALUE!")</f>
        <v>#VALUE!</v>
      </c>
    </row>
    <row r="17288" ht="15.75" customHeight="1">
      <c r="A17288" s="1" t="s">
        <v>1581</v>
      </c>
      <c r="B17288" s="1">
        <v>5.0</v>
      </c>
      <c r="C17288" s="1" t="s">
        <v>36242</v>
      </c>
      <c r="D17288" s="1" t="s">
        <v>36243</v>
      </c>
      <c r="E17288" s="1" t="s">
        <v>21</v>
      </c>
      <c r="F17288" s="1" t="s">
        <v>11</v>
      </c>
      <c r="G17288" s="1" t="str">
        <f>IFERROR(__xludf.DUMMYFUNCTION("GOOGLETRANSLATE(D17288,""fr"",""en"")"),"#VALUE!")</f>
        <v>#VALUE!</v>
      </c>
    </row>
    <row r="17289" ht="15.75" customHeight="1">
      <c r="A17289" s="1" t="s">
        <v>2237</v>
      </c>
      <c r="B17289" s="1">
        <v>2.0</v>
      </c>
      <c r="C17289" s="1" t="s">
        <v>36244</v>
      </c>
      <c r="D17289" s="1" t="s">
        <v>36245</v>
      </c>
      <c r="E17289" s="1" t="s">
        <v>10</v>
      </c>
      <c r="F17289" s="1" t="s">
        <v>11</v>
      </c>
      <c r="G17289" s="1" t="str">
        <f>IFERROR(__xludf.DUMMYFUNCTION("GOOGLETRANSLATE(D17289,""fr"",""en"")"),"#VALUE!")</f>
        <v>#VALUE!</v>
      </c>
    </row>
    <row r="17290" ht="15.75" customHeight="1">
      <c r="A17290" s="1" t="s">
        <v>738</v>
      </c>
      <c r="B17290" s="1">
        <v>5.0</v>
      </c>
      <c r="C17290" s="1" t="s">
        <v>36246</v>
      </c>
      <c r="D17290" s="1" t="s">
        <v>36247</v>
      </c>
      <c r="E17290" s="1" t="s">
        <v>65</v>
      </c>
      <c r="F17290" s="1" t="s">
        <v>66</v>
      </c>
      <c r="G17290" s="1" t="str">
        <f>IFERROR(__xludf.DUMMYFUNCTION("GOOGLETRANSLATE(D17290,""fr"",""en"")"),"#VALUE!")</f>
        <v>#VALUE!</v>
      </c>
    </row>
    <row r="17291" ht="15.75" customHeight="1">
      <c r="A17291" s="1" t="s">
        <v>5241</v>
      </c>
      <c r="B17291" s="1">
        <v>1.0</v>
      </c>
      <c r="C17291" s="1" t="s">
        <v>36248</v>
      </c>
      <c r="D17291" s="1" t="s">
        <v>36249</v>
      </c>
      <c r="E17291" s="1" t="s">
        <v>34</v>
      </c>
      <c r="F17291" s="1" t="s">
        <v>30</v>
      </c>
      <c r="G17291" s="1" t="str">
        <f>IFERROR(__xludf.DUMMYFUNCTION("GOOGLETRANSLATE(D17291,""fr"",""en"")"),"#VALUE!")</f>
        <v>#VALUE!</v>
      </c>
    </row>
    <row r="17292" ht="15.75" customHeight="1">
      <c r="A17292" s="1" t="s">
        <v>4413</v>
      </c>
      <c r="B17292" s="1">
        <v>1.0</v>
      </c>
      <c r="C17292" s="1" t="s">
        <v>36250</v>
      </c>
      <c r="D17292" s="1" t="s">
        <v>36251</v>
      </c>
      <c r="E17292" s="1" t="s">
        <v>296</v>
      </c>
      <c r="F17292" s="1" t="s">
        <v>48</v>
      </c>
      <c r="G17292" s="1" t="str">
        <f>IFERROR(__xludf.DUMMYFUNCTION("GOOGLETRANSLATE(D17292,""fr"",""en"")"),"#VALUE!")</f>
        <v>#VALUE!</v>
      </c>
    </row>
    <row r="17293" ht="15.75" customHeight="1">
      <c r="A17293" s="1" t="s">
        <v>3246</v>
      </c>
      <c r="B17293" s="1">
        <v>4.0</v>
      </c>
      <c r="C17293" s="1" t="s">
        <v>36252</v>
      </c>
      <c r="D17293" s="1" t="s">
        <v>36253</v>
      </c>
      <c r="E17293" s="1" t="s">
        <v>484</v>
      </c>
      <c r="F17293" s="1" t="s">
        <v>30</v>
      </c>
      <c r="G17293" s="1" t="str">
        <f>IFERROR(__xludf.DUMMYFUNCTION("GOOGLETRANSLATE(D17293,""fr"",""en"")"),"#VALUE!")</f>
        <v>#VALUE!</v>
      </c>
    </row>
    <row r="17294" ht="15.75" customHeight="1">
      <c r="A17294" s="1" t="s">
        <v>433</v>
      </c>
      <c r="B17294" s="1">
        <v>4.0</v>
      </c>
      <c r="C17294" s="1" t="s">
        <v>36254</v>
      </c>
      <c r="D17294" s="1" t="s">
        <v>36255</v>
      </c>
      <c r="E17294" s="1" t="s">
        <v>65</v>
      </c>
      <c r="F17294" s="1" t="s">
        <v>66</v>
      </c>
      <c r="G17294" s="1" t="str">
        <f>IFERROR(__xludf.DUMMYFUNCTION("GOOGLETRANSLATE(D17294,""fr"",""en"")"),"#VALUE!")</f>
        <v>#VALUE!</v>
      </c>
    </row>
    <row r="17295" ht="15.75" customHeight="1">
      <c r="A17295" s="1" t="s">
        <v>5752</v>
      </c>
      <c r="B17295" s="1">
        <v>1.0</v>
      </c>
      <c r="C17295" s="1" t="s">
        <v>36256</v>
      </c>
      <c r="D17295" s="1" t="s">
        <v>36257</v>
      </c>
      <c r="E17295" s="1" t="s">
        <v>250</v>
      </c>
      <c r="F17295" s="1" t="s">
        <v>30</v>
      </c>
      <c r="G17295" s="1" t="str">
        <f>IFERROR(__xludf.DUMMYFUNCTION("GOOGLETRANSLATE(D17295,""fr"",""en"")"),"#VALUE!")</f>
        <v>#VALUE!</v>
      </c>
    </row>
    <row r="17296" ht="15.75" customHeight="1">
      <c r="A17296" s="1" t="s">
        <v>5456</v>
      </c>
      <c r="B17296" s="1">
        <v>5.0</v>
      </c>
      <c r="C17296" s="1" t="s">
        <v>36258</v>
      </c>
      <c r="D17296" s="1" t="s">
        <v>36259</v>
      </c>
      <c r="E17296" s="1" t="s">
        <v>10</v>
      </c>
      <c r="F17296" s="1" t="s">
        <v>11</v>
      </c>
      <c r="G17296" s="1" t="str">
        <f>IFERROR(__xludf.DUMMYFUNCTION("GOOGLETRANSLATE(D17296,""fr"",""en"")"),"#VALUE!")</f>
        <v>#VALUE!</v>
      </c>
    </row>
    <row r="17297" ht="15.75" customHeight="1">
      <c r="A17297" s="1" t="s">
        <v>2048</v>
      </c>
      <c r="B17297" s="1">
        <v>4.0</v>
      </c>
      <c r="C17297" s="1" t="s">
        <v>36260</v>
      </c>
      <c r="D17297" s="1" t="s">
        <v>36261</v>
      </c>
      <c r="E17297" s="1" t="s">
        <v>10</v>
      </c>
      <c r="F17297" s="1" t="s">
        <v>11</v>
      </c>
      <c r="G17297" s="1" t="str">
        <f>IFERROR(__xludf.DUMMYFUNCTION("GOOGLETRANSLATE(D17297,""fr"",""en"")"),"#VALUE!")</f>
        <v>#VALUE!</v>
      </c>
    </row>
    <row r="17298" ht="15.75" customHeight="1">
      <c r="A17298" s="1" t="s">
        <v>424</v>
      </c>
      <c r="B17298" s="1">
        <v>4.0</v>
      </c>
      <c r="C17298" s="1" t="s">
        <v>36262</v>
      </c>
      <c r="D17298" s="1" t="s">
        <v>36263</v>
      </c>
      <c r="E17298" s="1" t="s">
        <v>21</v>
      </c>
      <c r="F17298" s="1" t="s">
        <v>11</v>
      </c>
      <c r="G17298" s="1" t="str">
        <f>IFERROR(__xludf.DUMMYFUNCTION("GOOGLETRANSLATE(D17298,""fr"",""en"")"),"#VALUE!")</f>
        <v>#VALUE!</v>
      </c>
    </row>
    <row r="17299" ht="15.75" customHeight="1">
      <c r="A17299" s="1" t="s">
        <v>3408</v>
      </c>
      <c r="B17299" s="1">
        <v>1.0</v>
      </c>
      <c r="C17299" s="1" t="s">
        <v>36264</v>
      </c>
      <c r="D17299" s="1" t="s">
        <v>36265</v>
      </c>
      <c r="E17299" s="1" t="s">
        <v>280</v>
      </c>
      <c r="F17299" s="1" t="s">
        <v>11</v>
      </c>
      <c r="G17299" s="1" t="str">
        <f>IFERROR(__xludf.DUMMYFUNCTION("GOOGLETRANSLATE(D17299,""fr"",""en"")"),"#VALUE!")</f>
        <v>#VALUE!</v>
      </c>
    </row>
    <row r="17300" ht="15.75" customHeight="1">
      <c r="A17300" s="1" t="s">
        <v>485</v>
      </c>
      <c r="B17300" s="1">
        <v>4.0</v>
      </c>
      <c r="C17300" s="1" t="s">
        <v>36266</v>
      </c>
      <c r="D17300" s="1" t="s">
        <v>36267</v>
      </c>
      <c r="E17300" s="1" t="s">
        <v>10</v>
      </c>
      <c r="F17300" s="1" t="s">
        <v>11</v>
      </c>
      <c r="G17300" s="1" t="str">
        <f>IFERROR(__xludf.DUMMYFUNCTION("GOOGLETRANSLATE(D17300,""fr"",""en"")"),"#VALUE!")</f>
        <v>#VALUE!</v>
      </c>
    </row>
    <row r="17301" ht="15.75" customHeight="1">
      <c r="A17301" s="1" t="s">
        <v>710</v>
      </c>
      <c r="B17301" s="1">
        <v>4.0</v>
      </c>
      <c r="C17301" s="1" t="s">
        <v>36268</v>
      </c>
      <c r="D17301" s="1" t="s">
        <v>36269</v>
      </c>
      <c r="E17301" s="1" t="s">
        <v>21</v>
      </c>
      <c r="F17301" s="1" t="s">
        <v>11</v>
      </c>
      <c r="G17301" s="1" t="str">
        <f>IFERROR(__xludf.DUMMYFUNCTION("GOOGLETRANSLATE(D17301,""fr"",""en"")"),"#VALUE!")</f>
        <v>#VALUE!</v>
      </c>
    </row>
    <row r="17302" ht="15.75" customHeight="1">
      <c r="A17302" s="1" t="s">
        <v>4350</v>
      </c>
      <c r="B17302" s="1">
        <v>1.0</v>
      </c>
      <c r="C17302" s="1" t="s">
        <v>36270</v>
      </c>
      <c r="D17302" s="1" t="s">
        <v>36271</v>
      </c>
      <c r="E17302" s="1" t="s">
        <v>25</v>
      </c>
      <c r="F17302" s="1" t="s">
        <v>11</v>
      </c>
      <c r="G17302" s="1" t="str">
        <f>IFERROR(__xludf.DUMMYFUNCTION("GOOGLETRANSLATE(D17302,""fr"",""en"")"),"#VALUE!")</f>
        <v>#VALUE!</v>
      </c>
    </row>
    <row r="17303" ht="15.75" customHeight="1">
      <c r="A17303" s="1" t="s">
        <v>332</v>
      </c>
      <c r="B17303" s="1">
        <v>4.0</v>
      </c>
      <c r="C17303" s="1" t="s">
        <v>36272</v>
      </c>
      <c r="D17303" s="1" t="s">
        <v>36273</v>
      </c>
      <c r="E17303" s="1" t="s">
        <v>176</v>
      </c>
      <c r="F17303" s="1" t="s">
        <v>66</v>
      </c>
      <c r="G17303" s="1" t="str">
        <f>IFERROR(__xludf.DUMMYFUNCTION("GOOGLETRANSLATE(D17303,""fr"",""en"")"),"#VALUE!")</f>
        <v>#VALUE!</v>
      </c>
    </row>
    <row r="17304" ht="15.75" customHeight="1">
      <c r="A17304" s="1" t="s">
        <v>1663</v>
      </c>
      <c r="B17304" s="1">
        <v>1.0</v>
      </c>
      <c r="C17304" s="1" t="s">
        <v>36274</v>
      </c>
      <c r="D17304" s="1" t="s">
        <v>36275</v>
      </c>
      <c r="E17304" s="1" t="s">
        <v>250</v>
      </c>
      <c r="F17304" s="1" t="s">
        <v>30</v>
      </c>
      <c r="G17304" s="1" t="str">
        <f>IFERROR(__xludf.DUMMYFUNCTION("GOOGLETRANSLATE(D17304,""fr"",""en"")"),"#VALUE!")</f>
        <v>#VALUE!</v>
      </c>
    </row>
    <row r="17305" ht="15.75" customHeight="1">
      <c r="A17305" s="1" t="s">
        <v>729</v>
      </c>
      <c r="B17305" s="1">
        <v>4.0</v>
      </c>
      <c r="C17305" s="1" t="s">
        <v>36276</v>
      </c>
      <c r="D17305" s="1" t="s">
        <v>36277</v>
      </c>
      <c r="E17305" s="1" t="s">
        <v>21</v>
      </c>
      <c r="F17305" s="1" t="s">
        <v>11</v>
      </c>
      <c r="G17305" s="1" t="str">
        <f>IFERROR(__xludf.DUMMYFUNCTION("GOOGLETRANSLATE(D17305,""fr"",""en"")"),"#VALUE!")</f>
        <v>#VALUE!</v>
      </c>
    </row>
    <row r="17306" ht="15.75" customHeight="1">
      <c r="A17306" s="1" t="s">
        <v>2914</v>
      </c>
      <c r="B17306" s="1">
        <v>1.0</v>
      </c>
      <c r="C17306" s="1" t="s">
        <v>36278</v>
      </c>
      <c r="D17306" s="1" t="s">
        <v>36279</v>
      </c>
      <c r="E17306" s="1" t="s">
        <v>176</v>
      </c>
      <c r="F17306" s="1" t="s">
        <v>66</v>
      </c>
      <c r="G17306" s="1" t="str">
        <f>IFERROR(__xludf.DUMMYFUNCTION("GOOGLETRANSLATE(D17306,""fr"",""en"")"),"#VALUE!")</f>
        <v>#VALUE!</v>
      </c>
    </row>
    <row r="17307" ht="15.75" customHeight="1">
      <c r="A17307" s="1" t="s">
        <v>5582</v>
      </c>
      <c r="B17307" s="1">
        <v>2.0</v>
      </c>
      <c r="C17307" s="1" t="s">
        <v>36280</v>
      </c>
      <c r="D17307" s="1" t="s">
        <v>36281</v>
      </c>
      <c r="E17307" s="1" t="s">
        <v>1192</v>
      </c>
      <c r="F17307" s="1" t="s">
        <v>110</v>
      </c>
      <c r="G17307" s="1" t="str">
        <f>IFERROR(__xludf.DUMMYFUNCTION("GOOGLETRANSLATE(D17307,""fr"",""en"")"),"#VALUE!")</f>
        <v>#VALUE!</v>
      </c>
    </row>
    <row r="17308" ht="15.75" customHeight="1">
      <c r="A17308" s="1" t="s">
        <v>974</v>
      </c>
      <c r="B17308" s="1">
        <v>4.0</v>
      </c>
      <c r="C17308" s="1" t="s">
        <v>36282</v>
      </c>
      <c r="D17308" s="1" t="s">
        <v>36283</v>
      </c>
      <c r="E17308" s="1" t="s">
        <v>10</v>
      </c>
      <c r="F17308" s="1" t="s">
        <v>11</v>
      </c>
      <c r="G17308" s="1" t="str">
        <f>IFERROR(__xludf.DUMMYFUNCTION("GOOGLETRANSLATE(D17308,""fr"",""en"")"),"#VALUE!")</f>
        <v>#VALUE!</v>
      </c>
    </row>
    <row r="17309" ht="15.75" customHeight="1">
      <c r="A17309" s="1" t="s">
        <v>88</v>
      </c>
      <c r="B17309" s="1">
        <v>2.0</v>
      </c>
      <c r="C17309" s="1" t="s">
        <v>36284</v>
      </c>
      <c r="D17309" s="1" t="s">
        <v>36285</v>
      </c>
      <c r="E17309" s="1" t="s">
        <v>373</v>
      </c>
      <c r="F17309" s="1" t="s">
        <v>30</v>
      </c>
      <c r="G17309" s="1" t="str">
        <f>IFERROR(__xludf.DUMMYFUNCTION("GOOGLETRANSLATE(D17309,""fr"",""en"")"),"#VALUE!")</f>
        <v>#VALUE!</v>
      </c>
    </row>
    <row r="17310" ht="15.75" customHeight="1">
      <c r="A17310" s="1" t="s">
        <v>411</v>
      </c>
      <c r="B17310" s="1">
        <v>3.0</v>
      </c>
      <c r="C17310" s="1" t="s">
        <v>36286</v>
      </c>
      <c r="D17310" s="1" t="s">
        <v>36287</v>
      </c>
      <c r="E17310" s="1" t="s">
        <v>10</v>
      </c>
      <c r="F17310" s="1" t="s">
        <v>11</v>
      </c>
      <c r="G17310" s="1" t="str">
        <f>IFERROR(__xludf.DUMMYFUNCTION("GOOGLETRANSLATE(D17310,""fr"",""en"")"),"#VALUE!")</f>
        <v>#VALUE!</v>
      </c>
    </row>
    <row r="17311" ht="15.75" customHeight="1">
      <c r="A17311" s="1" t="s">
        <v>664</v>
      </c>
      <c r="B17311" s="1">
        <v>1.0</v>
      </c>
      <c r="C17311" s="1" t="s">
        <v>36288</v>
      </c>
      <c r="D17311" s="1" t="s">
        <v>36289</v>
      </c>
      <c r="E17311" s="1" t="s">
        <v>10</v>
      </c>
      <c r="F17311" s="1" t="s">
        <v>11</v>
      </c>
      <c r="G17311" s="1" t="str">
        <f>IFERROR(__xludf.DUMMYFUNCTION("GOOGLETRANSLATE(D17311,""fr"",""en"")"),"I'm really not satisfied at all.
I subscribe to a car contract by phone after making a quote.
I am told that I will be able to change the effective date if necessary (depending on the reception of my bank check).
Indeed I receive my bank check two days be"&amp;"fore the scheduled date; I then call the number that I have been communicated to change the date.
After receipt by email of my new provisional insurance certificate, I realize that the price of my insurance contract has increased. I had to pay and I initi"&amp;"ally signed for an amount of 135.07 euros and I find myself having to pay 143.86 euros.
Quite surprise I remind the same number where I am told that we do not understand where this change comes from and that I will be reminded.
I'm waiting for three days "&amp;"and still no news. I then remind you and I am told that the change of effective date can cause additional costs and that it should have been clarified.
You can imagine that nobody warned me of all this, otherwise I would obviously have waited two days bef"&amp;"ore recovering my car and I would have paid the amount for which I had chosen this insurance and this contract.
After having a good number of different people and services on the phone and without having the assurance that I was going to be reimbursed for"&amp;" costs already paid; I find myself forced to sign the new contract and pay 143.86 euros each month for a year.
I can't find it correct at all. And unfortunately I have the impression that you don't shock you.
I imagine that you understand now why I am not"&amp;" satisfied, even if I have the intimate conviction that this opinion does not really interest you and that my situation will not change.
Thank you anyway to the one who has taken the time to read me.")</f>
        <v>I'm really not satisfied at all.
I subscribe to a car contract by phone after making a quote.
I am told that I will be able to change the effective date if necessary (depending on the reception of my bank check).
Indeed I receive my bank check two days before the scheduled date; I then call the number that I have been communicated to change the date.
After receipt by email of my new provisional insurance certificate, I realize that the price of my insurance contract has increased. I had to pay and I initially signed for an amount of 135.07 euros and I find myself having to pay 143.86 euros.
Quite surprise I remind the same number where I am told that we do not understand where this change comes from and that I will be reminded.
I'm waiting for three days and still no news. I then remind you and I am told that the change of effective date can cause additional costs and that it should have been clarified.
You can imagine that nobody warned me of all this, otherwise I would obviously have waited two days before recovering my car and I would have paid the amount for which I had chosen this insurance and this contract.
After having a good number of different people and services on the phone and without having the assurance that I was going to be reimbursed for costs already paid; I find myself forced to sign the new contract and pay 143.86 euros each month for a year.
I can't find it correct at all. And unfortunately I have the impression that you don't shock you.
I imagine that you understand now why I am not satisfied, even if I have the intimate conviction that this opinion does not really interest you and that my situation will not change.
Thank you anyway to the one who has taken the time to read me.</v>
      </c>
    </row>
    <row r="17312" ht="15.75" customHeight="1">
      <c r="A17312" s="1" t="s">
        <v>4432</v>
      </c>
      <c r="B17312" s="1">
        <v>2.0</v>
      </c>
      <c r="C17312" s="1" t="s">
        <v>36290</v>
      </c>
      <c r="D17312" s="1" t="s">
        <v>36291</v>
      </c>
      <c r="E17312" s="1" t="s">
        <v>34</v>
      </c>
      <c r="F17312" s="1" t="s">
        <v>30</v>
      </c>
      <c r="G17312" s="1" t="str">
        <f>IFERROR(__xludf.DUMMYFUNCTION("GOOGLETRANSLATE(D17312,""fr"",""en"")"),"#VALUE!")</f>
        <v>#VALUE!</v>
      </c>
    </row>
    <row r="17313" ht="15.75" customHeight="1">
      <c r="A17313" s="1" t="s">
        <v>4695</v>
      </c>
      <c r="B17313" s="1">
        <v>1.0</v>
      </c>
      <c r="C17313" s="1" t="s">
        <v>36292</v>
      </c>
      <c r="D17313" s="1" t="s">
        <v>36293</v>
      </c>
      <c r="E17313" s="1" t="s">
        <v>273</v>
      </c>
      <c r="F17313" s="1" t="s">
        <v>11</v>
      </c>
      <c r="G17313" s="1" t="str">
        <f>IFERROR(__xludf.DUMMYFUNCTION("GOOGLETRANSLATE(D17313,""fr"",""en"")"),"#VALUE!")</f>
        <v>#VALUE!</v>
      </c>
    </row>
    <row r="17314" ht="15.75" customHeight="1">
      <c r="A17314" s="1" t="s">
        <v>624</v>
      </c>
      <c r="B17314" s="1">
        <v>3.0</v>
      </c>
      <c r="C17314" s="1" t="s">
        <v>36294</v>
      </c>
      <c r="D17314" s="1" t="s">
        <v>36295</v>
      </c>
      <c r="E17314" s="1" t="s">
        <v>10</v>
      </c>
      <c r="F17314" s="1" t="s">
        <v>11</v>
      </c>
      <c r="G17314" s="1" t="str">
        <f>IFERROR(__xludf.DUMMYFUNCTION("GOOGLETRANSLATE(D17314,""fr"",""en"")"),"#VALUE!")</f>
        <v>#VALUE!</v>
      </c>
    </row>
    <row r="17315" ht="15.75" customHeight="1">
      <c r="A17315" s="1" t="s">
        <v>132</v>
      </c>
      <c r="B17315" s="1">
        <v>4.0</v>
      </c>
      <c r="C17315" s="1" t="s">
        <v>36296</v>
      </c>
      <c r="D17315" s="1" t="s">
        <v>36297</v>
      </c>
      <c r="E17315" s="1" t="s">
        <v>21</v>
      </c>
      <c r="F17315" s="1" t="s">
        <v>11</v>
      </c>
      <c r="G17315" s="1" t="str">
        <f>IFERROR(__xludf.DUMMYFUNCTION("GOOGLETRANSLATE(D17315,""fr"",""en"")"),"#VALUE!")</f>
        <v>#VALUE!</v>
      </c>
    </row>
    <row r="17316" ht="15.75" customHeight="1">
      <c r="A17316" s="1" t="s">
        <v>1693</v>
      </c>
      <c r="B17316" s="1">
        <v>3.0</v>
      </c>
      <c r="C17316" s="1" t="s">
        <v>36298</v>
      </c>
      <c r="D17316" s="1" t="s">
        <v>36299</v>
      </c>
      <c r="E17316" s="1" t="s">
        <v>65</v>
      </c>
      <c r="F17316" s="1" t="s">
        <v>66</v>
      </c>
      <c r="G17316" s="1" t="str">
        <f>IFERROR(__xludf.DUMMYFUNCTION("GOOGLETRANSLATE(D17316,""fr"",""en"")"),"#VALUE!")</f>
        <v>#VALUE!</v>
      </c>
    </row>
    <row r="17317" ht="15.75" customHeight="1">
      <c r="A17317" s="1" t="s">
        <v>1439</v>
      </c>
      <c r="B17317" s="1">
        <v>5.0</v>
      </c>
      <c r="C17317" s="1" t="s">
        <v>36300</v>
      </c>
      <c r="D17317" s="1" t="s">
        <v>36301</v>
      </c>
      <c r="E17317" s="1" t="s">
        <v>10</v>
      </c>
      <c r="F17317" s="1" t="s">
        <v>11</v>
      </c>
      <c r="G17317" s="1" t="str">
        <f>IFERROR(__xludf.DUMMYFUNCTION("GOOGLETRANSLATE(D17317,""fr"",""en"")"),"#VALUE!")</f>
        <v>#VALUE!</v>
      </c>
    </row>
    <row r="17318" ht="15.75" customHeight="1">
      <c r="A17318" s="1" t="s">
        <v>3778</v>
      </c>
      <c r="B17318" s="1">
        <v>1.0</v>
      </c>
      <c r="C17318" s="1" t="s">
        <v>36302</v>
      </c>
      <c r="D17318" s="1" t="s">
        <v>36303</v>
      </c>
      <c r="E17318" s="1" t="s">
        <v>125</v>
      </c>
      <c r="F17318" s="1" t="s">
        <v>110</v>
      </c>
      <c r="G17318" s="1" t="str">
        <f>IFERROR(__xludf.DUMMYFUNCTION("GOOGLETRANSLATE(D17318,""fr"",""en"")"),"#VALUE!")</f>
        <v>#VALUE!</v>
      </c>
    </row>
    <row r="17319" ht="15.75" customHeight="1">
      <c r="A17319" s="1" t="s">
        <v>707</v>
      </c>
      <c r="B17319" s="1">
        <v>5.0</v>
      </c>
      <c r="C17319" s="1" t="s">
        <v>36304</v>
      </c>
      <c r="D17319" s="1" t="s">
        <v>36305</v>
      </c>
      <c r="E17319" s="1" t="s">
        <v>21</v>
      </c>
      <c r="F17319" s="1" t="s">
        <v>11</v>
      </c>
      <c r="G17319" s="1" t="str">
        <f>IFERROR(__xludf.DUMMYFUNCTION("GOOGLETRANSLATE(D17319,""fr"",""en"")"),"#VALUE!")</f>
        <v>#VALUE!</v>
      </c>
    </row>
    <row r="17320" ht="15.75" customHeight="1">
      <c r="A17320" s="1" t="s">
        <v>795</v>
      </c>
      <c r="B17320" s="1">
        <v>1.0</v>
      </c>
      <c r="C17320" s="1" t="s">
        <v>36306</v>
      </c>
      <c r="D17320" s="1" t="s">
        <v>36307</v>
      </c>
      <c r="E17320" s="1" t="s">
        <v>25</v>
      </c>
      <c r="F17320" s="1" t="s">
        <v>110</v>
      </c>
      <c r="G17320" s="1" t="str">
        <f>IFERROR(__xludf.DUMMYFUNCTION("GOOGLETRANSLATE(D17320,""fr"",""en"")"),"#VALUE!")</f>
        <v>#VALUE!</v>
      </c>
    </row>
    <row r="17321" ht="15.75" customHeight="1">
      <c r="A17321" s="1" t="s">
        <v>9540</v>
      </c>
      <c r="B17321" s="1">
        <v>3.0</v>
      </c>
      <c r="C17321" s="1" t="s">
        <v>36308</v>
      </c>
      <c r="D17321" s="1" t="s">
        <v>36309</v>
      </c>
      <c r="E17321" s="1" t="s">
        <v>29</v>
      </c>
      <c r="F17321" s="1" t="s">
        <v>30</v>
      </c>
      <c r="G17321" s="1" t="str">
        <f>IFERROR(__xludf.DUMMYFUNCTION("GOOGLETRANSLATE(D17321,""fr"",""en"")"),"#VALUE!")</f>
        <v>#VALUE!</v>
      </c>
    </row>
    <row r="17322" ht="15.75" customHeight="1">
      <c r="A17322" s="1" t="s">
        <v>1741</v>
      </c>
      <c r="B17322" s="1">
        <v>5.0</v>
      </c>
      <c r="C17322" s="1" t="s">
        <v>36310</v>
      </c>
      <c r="D17322" s="1" t="s">
        <v>36311</v>
      </c>
      <c r="E17322" s="1" t="s">
        <v>10</v>
      </c>
      <c r="F17322" s="1" t="s">
        <v>11</v>
      </c>
      <c r="G17322" s="1" t="str">
        <f>IFERROR(__xludf.DUMMYFUNCTION("GOOGLETRANSLATE(D17322,""fr"",""en"")"),"#VALUE!")</f>
        <v>#VALUE!</v>
      </c>
    </row>
    <row r="17323" ht="15.75" customHeight="1">
      <c r="A17323" s="1" t="s">
        <v>738</v>
      </c>
      <c r="B17323" s="1">
        <v>1.0</v>
      </c>
      <c r="C17323" s="1" t="s">
        <v>36312</v>
      </c>
      <c r="D17323" s="1" t="s">
        <v>36313</v>
      </c>
      <c r="E17323" s="1" t="s">
        <v>125</v>
      </c>
      <c r="F17323" s="1" t="s">
        <v>11</v>
      </c>
      <c r="G17323" s="1" t="str">
        <f>IFERROR(__xludf.DUMMYFUNCTION("GOOGLETRANSLATE(D17323,""fr"",""en"")"),"#VALUE!")</f>
        <v>#VALUE!</v>
      </c>
    </row>
    <row r="17324" ht="15.75" customHeight="1">
      <c r="A17324" s="1" t="s">
        <v>2848</v>
      </c>
      <c r="B17324" s="1">
        <v>1.0</v>
      </c>
      <c r="C17324" s="1" t="s">
        <v>36314</v>
      </c>
      <c r="D17324" s="1" t="s">
        <v>36315</v>
      </c>
      <c r="E17324" s="1" t="s">
        <v>827</v>
      </c>
      <c r="F17324" s="1" t="s">
        <v>39</v>
      </c>
      <c r="G17324" s="1" t="str">
        <f>IFERROR(__xludf.DUMMYFUNCTION("GOOGLETRANSLATE(D17324,""fr"",""en"")"),"#VALUE!")</f>
        <v>#VALUE!</v>
      </c>
    </row>
    <row r="17325" ht="15.75" customHeight="1">
      <c r="A17325" s="1" t="s">
        <v>1934</v>
      </c>
      <c r="B17325" s="1">
        <v>5.0</v>
      </c>
      <c r="C17325" s="1" t="s">
        <v>36316</v>
      </c>
      <c r="D17325" s="1" t="s">
        <v>36317</v>
      </c>
      <c r="E17325" s="1" t="s">
        <v>10</v>
      </c>
      <c r="F17325" s="1" t="s">
        <v>11</v>
      </c>
      <c r="G17325" s="1" t="str">
        <f>IFERROR(__xludf.DUMMYFUNCTION("GOOGLETRANSLATE(D17325,""fr"",""en"")"),"#VALUE!")</f>
        <v>#VALUE!</v>
      </c>
    </row>
    <row r="17326" ht="15.75" customHeight="1">
      <c r="A17326" s="1" t="s">
        <v>2237</v>
      </c>
      <c r="B17326" s="1">
        <v>2.0</v>
      </c>
      <c r="C17326" s="1" t="s">
        <v>36318</v>
      </c>
      <c r="D17326" s="1" t="s">
        <v>36319</v>
      </c>
      <c r="E17326" s="1" t="s">
        <v>21</v>
      </c>
      <c r="F17326" s="1" t="s">
        <v>11</v>
      </c>
      <c r="G17326" s="1" t="str">
        <f>IFERROR(__xludf.DUMMYFUNCTION("GOOGLETRANSLATE(D17326,""fr"",""en"")"),"#VALUE!")</f>
        <v>#VALUE!</v>
      </c>
    </row>
    <row r="17327" ht="15.75" customHeight="1">
      <c r="A17327" s="1" t="s">
        <v>6739</v>
      </c>
      <c r="B17327" s="1">
        <v>1.0</v>
      </c>
      <c r="C17327" s="1" t="s">
        <v>36320</v>
      </c>
      <c r="D17327" s="1" t="s">
        <v>36321</v>
      </c>
      <c r="E17327" s="1" t="s">
        <v>10</v>
      </c>
      <c r="F17327" s="1" t="s">
        <v>11</v>
      </c>
      <c r="G17327" s="1" t="str">
        <f>IFERROR(__xludf.DUMMYFUNCTION("GOOGLETRANSLATE(D17327,""fr"",""en"")"),"#VALUE!")</f>
        <v>#VALUE!</v>
      </c>
    </row>
    <row r="17328" ht="15.75" customHeight="1">
      <c r="A17328" s="1" t="s">
        <v>2585</v>
      </c>
      <c r="B17328" s="1">
        <v>3.0</v>
      </c>
      <c r="C17328" s="1" t="s">
        <v>36322</v>
      </c>
      <c r="D17328" s="1" t="s">
        <v>36323</v>
      </c>
      <c r="E17328" s="1" t="s">
        <v>29</v>
      </c>
      <c r="F17328" s="1" t="s">
        <v>30</v>
      </c>
      <c r="G17328" s="1" t="str">
        <f>IFERROR(__xludf.DUMMYFUNCTION("GOOGLETRANSLATE(D17328,""fr"",""en"")"),"#VALUE!")</f>
        <v>#VALUE!</v>
      </c>
    </row>
    <row r="17329" ht="15.75" customHeight="1">
      <c r="A17329" s="1" t="s">
        <v>656</v>
      </c>
      <c r="B17329" s="1">
        <v>5.0</v>
      </c>
      <c r="C17329" s="1" t="s">
        <v>36324</v>
      </c>
      <c r="D17329" s="1" t="s">
        <v>36325</v>
      </c>
      <c r="E17329" s="1" t="s">
        <v>484</v>
      </c>
      <c r="F17329" s="1" t="s">
        <v>30</v>
      </c>
      <c r="G17329" s="1" t="str">
        <f>IFERROR(__xludf.DUMMYFUNCTION("GOOGLETRANSLATE(D17329,""fr"",""en"")"),"#VALUE!")</f>
        <v>#VALUE!</v>
      </c>
    </row>
    <row r="17330" ht="15.75" customHeight="1">
      <c r="A17330" s="1" t="s">
        <v>600</v>
      </c>
      <c r="B17330" s="1">
        <v>2.0</v>
      </c>
      <c r="C17330" s="1" t="s">
        <v>36326</v>
      </c>
      <c r="D17330" s="1" t="s">
        <v>36327</v>
      </c>
      <c r="E17330" s="1" t="s">
        <v>52</v>
      </c>
      <c r="F17330" s="1" t="s">
        <v>11</v>
      </c>
      <c r="G17330" s="1" t="str">
        <f>IFERROR(__xludf.DUMMYFUNCTION("GOOGLETRANSLATE(D17330,""fr"",""en"")"),"#VALUE!")</f>
        <v>#VALUE!</v>
      </c>
    </row>
    <row r="17331" ht="15.75" customHeight="1">
      <c r="A17331" s="1" t="s">
        <v>2288</v>
      </c>
      <c r="B17331" s="1">
        <v>5.0</v>
      </c>
      <c r="C17331" s="1" t="s">
        <v>36328</v>
      </c>
      <c r="D17331" s="1" t="s">
        <v>36329</v>
      </c>
      <c r="E17331" s="1" t="s">
        <v>10</v>
      </c>
      <c r="F17331" s="1" t="s">
        <v>11</v>
      </c>
      <c r="G17331" s="1" t="str">
        <f>IFERROR(__xludf.DUMMYFUNCTION("GOOGLETRANSLATE(D17331,""fr"",""en"")"),"#VALUE!")</f>
        <v>#VALUE!</v>
      </c>
    </row>
    <row r="17332" ht="15.75" customHeight="1">
      <c r="A17332" s="1" t="s">
        <v>1940</v>
      </c>
      <c r="B17332" s="1">
        <v>4.0</v>
      </c>
      <c r="C17332" s="1" t="s">
        <v>36330</v>
      </c>
      <c r="D17332" s="1" t="s">
        <v>36331</v>
      </c>
      <c r="E17332" s="1" t="s">
        <v>10</v>
      </c>
      <c r="F17332" s="1" t="s">
        <v>11</v>
      </c>
      <c r="G17332" s="1" t="str">
        <f>IFERROR(__xludf.DUMMYFUNCTION("GOOGLETRANSLATE(D17332,""fr"",""en"")"),"#VALUE!")</f>
        <v>#VALUE!</v>
      </c>
    </row>
    <row r="17333" ht="15.75" customHeight="1">
      <c r="A17333" s="1" t="s">
        <v>606</v>
      </c>
      <c r="B17333" s="1">
        <v>5.0</v>
      </c>
      <c r="C17333" s="1" t="s">
        <v>36332</v>
      </c>
      <c r="D17333" s="1" t="s">
        <v>36333</v>
      </c>
      <c r="E17333" s="1" t="s">
        <v>176</v>
      </c>
      <c r="F17333" s="1" t="s">
        <v>66</v>
      </c>
      <c r="G17333" s="1" t="str">
        <f>IFERROR(__xludf.DUMMYFUNCTION("GOOGLETRANSLATE(D17333,""fr"",""en"")"),"#VALUE!")</f>
        <v>#VALUE!</v>
      </c>
    </row>
    <row r="17334" ht="15.75" customHeight="1">
      <c r="A17334" s="1" t="s">
        <v>332</v>
      </c>
      <c r="B17334" s="1">
        <v>3.0</v>
      </c>
      <c r="C17334" s="1" t="s">
        <v>36334</v>
      </c>
      <c r="D17334" s="1" t="s">
        <v>36335</v>
      </c>
      <c r="E17334" s="1" t="s">
        <v>176</v>
      </c>
      <c r="F17334" s="1" t="s">
        <v>66</v>
      </c>
      <c r="G17334" s="1" t="str">
        <f>IFERROR(__xludf.DUMMYFUNCTION("GOOGLETRANSLATE(D17334,""fr"",""en"")"),"#VALUE!")</f>
        <v>#VALUE!</v>
      </c>
    </row>
    <row r="17335" ht="15.75" customHeight="1">
      <c r="A17335" s="1" t="s">
        <v>338</v>
      </c>
      <c r="B17335" s="1">
        <v>5.0</v>
      </c>
      <c r="C17335" s="1" t="s">
        <v>36336</v>
      </c>
      <c r="D17335" s="1" t="s">
        <v>36337</v>
      </c>
      <c r="E17335" s="1" t="s">
        <v>65</v>
      </c>
      <c r="F17335" s="1" t="s">
        <v>66</v>
      </c>
      <c r="G17335" s="1" t="str">
        <f>IFERROR(__xludf.DUMMYFUNCTION("GOOGLETRANSLATE(D17335,""fr"",""en"")"),"#VALUE!")</f>
        <v>#VALUE!</v>
      </c>
    </row>
    <row r="17336" ht="15.75" customHeight="1">
      <c r="A17336" s="1" t="s">
        <v>1198</v>
      </c>
      <c r="B17336" s="1">
        <v>1.0</v>
      </c>
      <c r="C17336" s="1" t="s">
        <v>36338</v>
      </c>
      <c r="D17336" s="1" t="s">
        <v>36339</v>
      </c>
      <c r="E17336" s="1" t="s">
        <v>43</v>
      </c>
      <c r="F17336" s="1" t="s">
        <v>30</v>
      </c>
      <c r="G17336" s="1" t="str">
        <f>IFERROR(__xludf.DUMMYFUNCTION("GOOGLETRANSLATE(D17336,""fr"",""en"")"),"#VALUE!")</f>
        <v>#VALUE!</v>
      </c>
    </row>
    <row r="17337" ht="15.75" customHeight="1">
      <c r="A17337" s="1" t="s">
        <v>2022</v>
      </c>
      <c r="B17337" s="1">
        <v>5.0</v>
      </c>
      <c r="C17337" s="1" t="s">
        <v>36340</v>
      </c>
      <c r="D17337" s="1" t="s">
        <v>36341</v>
      </c>
      <c r="E17337" s="1" t="s">
        <v>10</v>
      </c>
      <c r="F17337" s="1" t="s">
        <v>11</v>
      </c>
      <c r="G17337" s="1" t="str">
        <f>IFERROR(__xludf.DUMMYFUNCTION("GOOGLETRANSLATE(D17337,""fr"",""en"")"),"#VALUE!")</f>
        <v>#VALUE!</v>
      </c>
    </row>
    <row r="17338" ht="15.75" customHeight="1">
      <c r="A17338" s="1" t="s">
        <v>974</v>
      </c>
      <c r="B17338" s="1">
        <v>5.0</v>
      </c>
      <c r="C17338" s="1" t="s">
        <v>36342</v>
      </c>
      <c r="D17338" s="1" t="s">
        <v>36343</v>
      </c>
      <c r="E17338" s="1" t="s">
        <v>176</v>
      </c>
      <c r="F17338" s="1" t="s">
        <v>66</v>
      </c>
      <c r="G17338" s="1" t="str">
        <f>IFERROR(__xludf.DUMMYFUNCTION("GOOGLETRANSLATE(D17338,""fr"",""en"")"),"#VALUE!")</f>
        <v>#VALUE!</v>
      </c>
    </row>
    <row r="17339" ht="15.75" customHeight="1">
      <c r="A17339" s="1" t="s">
        <v>755</v>
      </c>
      <c r="B17339" s="1">
        <v>5.0</v>
      </c>
      <c r="C17339" s="1" t="s">
        <v>36344</v>
      </c>
      <c r="D17339" s="1" t="s">
        <v>36345</v>
      </c>
      <c r="E17339" s="1" t="s">
        <v>34</v>
      </c>
      <c r="F17339" s="1" t="s">
        <v>30</v>
      </c>
      <c r="G17339" s="1" t="str">
        <f>IFERROR(__xludf.DUMMYFUNCTION("GOOGLETRANSLATE(D17339,""fr"",""en"")"),"#VALUE!")</f>
        <v>#VALUE!</v>
      </c>
    </row>
    <row r="17340" ht="15.75" customHeight="1">
      <c r="A17340" s="1" t="s">
        <v>2854</v>
      </c>
      <c r="B17340" s="1">
        <v>4.0</v>
      </c>
      <c r="C17340" s="1" t="s">
        <v>36346</v>
      </c>
      <c r="D17340" s="1" t="s">
        <v>36347</v>
      </c>
      <c r="E17340" s="1" t="s">
        <v>10</v>
      </c>
      <c r="F17340" s="1" t="s">
        <v>11</v>
      </c>
      <c r="G17340" s="1" t="str">
        <f>IFERROR(__xludf.DUMMYFUNCTION("GOOGLETRANSLATE(D17340,""fr"",""en"")"),"#VALUE!")</f>
        <v>#VALUE!</v>
      </c>
    </row>
    <row r="17341" ht="15.75" customHeight="1">
      <c r="A17341" s="1" t="s">
        <v>681</v>
      </c>
      <c r="B17341" s="1">
        <v>1.0</v>
      </c>
      <c r="C17341" s="1" t="s">
        <v>36348</v>
      </c>
      <c r="D17341" s="1" t="s">
        <v>36349</v>
      </c>
      <c r="E17341" s="1" t="s">
        <v>10</v>
      </c>
      <c r="F17341" s="1" t="s">
        <v>11</v>
      </c>
      <c r="G17341" s="1" t="str">
        <f>IFERROR(__xludf.DUMMYFUNCTION("GOOGLETRANSLATE(D17341,""fr"",""en"")"),"#VALUE!")</f>
        <v>#VALUE!</v>
      </c>
    </row>
    <row r="17342" ht="15.75" customHeight="1">
      <c r="A17342" s="1" t="s">
        <v>1065</v>
      </c>
      <c r="B17342" s="1">
        <v>4.0</v>
      </c>
      <c r="C17342" s="1" t="s">
        <v>36350</v>
      </c>
      <c r="D17342" s="1" t="s">
        <v>36351</v>
      </c>
      <c r="E17342" s="1" t="s">
        <v>21</v>
      </c>
      <c r="F17342" s="1" t="s">
        <v>11</v>
      </c>
      <c r="G17342" s="1" t="str">
        <f>IFERROR(__xludf.DUMMYFUNCTION("GOOGLETRANSLATE(D17342,""fr"",""en"")"),"#VALUE!")</f>
        <v>#VALUE!</v>
      </c>
    </row>
    <row r="17343" ht="15.75" customHeight="1">
      <c r="A17343" s="1" t="s">
        <v>505</v>
      </c>
      <c r="B17343" s="1">
        <v>1.0</v>
      </c>
      <c r="C17343" s="1" t="s">
        <v>36352</v>
      </c>
      <c r="D17343" s="1" t="s">
        <v>36353</v>
      </c>
      <c r="E17343" s="1" t="s">
        <v>250</v>
      </c>
      <c r="F17343" s="1" t="s">
        <v>30</v>
      </c>
      <c r="G17343" s="1" t="str">
        <f>IFERROR(__xludf.DUMMYFUNCTION("GOOGLETRANSLATE(D17343,""fr"",""en"")"),"#VALUE!")</f>
        <v>#VALUE!</v>
      </c>
    </row>
    <row r="17344" ht="15.75" customHeight="1">
      <c r="A17344" s="1" t="s">
        <v>2801</v>
      </c>
      <c r="B17344" s="1">
        <v>5.0</v>
      </c>
      <c r="C17344" s="1" t="s">
        <v>36354</v>
      </c>
      <c r="D17344" s="1" t="s">
        <v>36355</v>
      </c>
      <c r="E17344" s="1" t="s">
        <v>21</v>
      </c>
      <c r="F17344" s="1" t="s">
        <v>11</v>
      </c>
      <c r="G17344" s="1" t="str">
        <f>IFERROR(__xludf.DUMMYFUNCTION("GOOGLETRANSLATE(D17344,""fr"",""en"")"),"#VALUE!")</f>
        <v>#VALUE!</v>
      </c>
    </row>
    <row r="17345" ht="15.75" customHeight="1">
      <c r="A17345" s="1" t="s">
        <v>2801</v>
      </c>
      <c r="B17345" s="1">
        <v>1.0</v>
      </c>
      <c r="C17345" s="1" t="s">
        <v>36356</v>
      </c>
      <c r="D17345" s="1" t="s">
        <v>36357</v>
      </c>
      <c r="E17345" s="1" t="s">
        <v>34</v>
      </c>
      <c r="F17345" s="1" t="s">
        <v>84</v>
      </c>
      <c r="G17345" s="1" t="str">
        <f>IFERROR(__xludf.DUMMYFUNCTION("GOOGLETRANSLATE(D17345,""fr"",""en"")"),"#VALUE!")</f>
        <v>#VALUE!</v>
      </c>
    </row>
    <row r="17346" ht="15.75" customHeight="1">
      <c r="A17346" s="1" t="s">
        <v>2371</v>
      </c>
      <c r="B17346" s="1">
        <v>4.0</v>
      </c>
      <c r="C17346" s="1" t="s">
        <v>11484</v>
      </c>
      <c r="D17346" s="1" t="s">
        <v>36358</v>
      </c>
      <c r="E17346" s="1" t="s">
        <v>25</v>
      </c>
      <c r="F17346" s="1" t="s">
        <v>11</v>
      </c>
      <c r="G17346" s="1" t="str">
        <f>IFERROR(__xludf.DUMMYFUNCTION("GOOGLETRANSLATE(D17346,""fr"",""en"")"),"#VALUE!")</f>
        <v>#VALUE!</v>
      </c>
    </row>
    <row r="17347" ht="15.75" customHeight="1">
      <c r="A17347" s="1" t="s">
        <v>1180</v>
      </c>
      <c r="B17347" s="1">
        <v>5.0</v>
      </c>
      <c r="C17347" s="1" t="s">
        <v>36359</v>
      </c>
      <c r="D17347" s="1" t="s">
        <v>36360</v>
      </c>
      <c r="E17347" s="1" t="s">
        <v>21</v>
      </c>
      <c r="F17347" s="1" t="s">
        <v>11</v>
      </c>
      <c r="G17347" s="1" t="str">
        <f>IFERROR(__xludf.DUMMYFUNCTION("GOOGLETRANSLATE(D17347,""fr"",""en"")"),"#VALUE!")</f>
        <v>#VALUE!</v>
      </c>
    </row>
    <row r="17348" ht="15.75" customHeight="1">
      <c r="A17348" s="1" t="s">
        <v>1400</v>
      </c>
      <c r="B17348" s="1">
        <v>2.0</v>
      </c>
      <c r="C17348" s="1" t="s">
        <v>36361</v>
      </c>
      <c r="D17348" s="1" t="s">
        <v>36362</v>
      </c>
      <c r="E17348" s="1" t="s">
        <v>125</v>
      </c>
      <c r="F17348" s="1" t="s">
        <v>11</v>
      </c>
      <c r="G17348" s="1" t="str">
        <f>IFERROR(__xludf.DUMMYFUNCTION("GOOGLETRANSLATE(D17348,""fr"",""en"")"),"#VALUE!")</f>
        <v>#VALUE!</v>
      </c>
    </row>
    <row r="17349" ht="15.75" customHeight="1">
      <c r="A17349" s="1" t="s">
        <v>1696</v>
      </c>
      <c r="B17349" s="1">
        <v>2.0</v>
      </c>
      <c r="C17349" s="1" t="s">
        <v>36363</v>
      </c>
      <c r="D17349" s="1" t="s">
        <v>36364</v>
      </c>
      <c r="E17349" s="1" t="s">
        <v>29</v>
      </c>
      <c r="F17349" s="1" t="s">
        <v>30</v>
      </c>
      <c r="G17349" s="1" t="str">
        <f>IFERROR(__xludf.DUMMYFUNCTION("GOOGLETRANSLATE(D17349,""fr"",""en"")"),"#VALUE!")</f>
        <v>#VALUE!</v>
      </c>
    </row>
    <row r="17350" ht="15.75" customHeight="1">
      <c r="A17350" s="1" t="s">
        <v>985</v>
      </c>
      <c r="B17350" s="1">
        <v>4.0</v>
      </c>
      <c r="C17350" s="1" t="s">
        <v>36365</v>
      </c>
      <c r="D17350" s="1" t="s">
        <v>36366</v>
      </c>
      <c r="E17350" s="1" t="s">
        <v>21</v>
      </c>
      <c r="F17350" s="1" t="s">
        <v>11</v>
      </c>
      <c r="G17350" s="1" t="str">
        <f>IFERROR(__xludf.DUMMYFUNCTION("GOOGLETRANSLATE(D17350,""fr"",""en"")"),"#VALUE!")</f>
        <v>#VALUE!</v>
      </c>
    </row>
    <row r="17351" ht="15.75" customHeight="1">
      <c r="A17351" s="1" t="s">
        <v>274</v>
      </c>
      <c r="B17351" s="1">
        <v>1.0</v>
      </c>
      <c r="C17351" s="1" t="s">
        <v>36367</v>
      </c>
      <c r="D17351" s="1" t="s">
        <v>36368</v>
      </c>
      <c r="E17351" s="1" t="s">
        <v>226</v>
      </c>
      <c r="F17351" s="1" t="s">
        <v>11</v>
      </c>
      <c r="G17351" s="1" t="str">
        <f>IFERROR(__xludf.DUMMYFUNCTION("GOOGLETRANSLATE(D17351,""fr"",""en"")"),"#VALUE!")</f>
        <v>#VALUE!</v>
      </c>
    </row>
    <row r="17352" ht="15.75" customHeight="1">
      <c r="A17352" s="1" t="s">
        <v>4432</v>
      </c>
      <c r="B17352" s="1">
        <v>4.0</v>
      </c>
      <c r="C17352" s="1" t="s">
        <v>36369</v>
      </c>
      <c r="D17352" s="1" t="s">
        <v>36370</v>
      </c>
      <c r="E17352" s="1" t="s">
        <v>10</v>
      </c>
      <c r="F17352" s="1" t="s">
        <v>11</v>
      </c>
      <c r="G17352" s="1" t="str">
        <f>IFERROR(__xludf.DUMMYFUNCTION("GOOGLETRANSLATE(D17352,""fr"",""en"")"),"#VALUE!")</f>
        <v>#VALUE!</v>
      </c>
    </row>
    <row r="17353" ht="15.75" customHeight="1">
      <c r="A17353" s="1" t="s">
        <v>141</v>
      </c>
      <c r="B17353" s="1">
        <v>4.0</v>
      </c>
      <c r="C17353" s="1" t="s">
        <v>36371</v>
      </c>
      <c r="D17353" s="1" t="s">
        <v>36372</v>
      </c>
      <c r="E17353" s="1" t="s">
        <v>21</v>
      </c>
      <c r="F17353" s="1" t="s">
        <v>11</v>
      </c>
      <c r="G17353" s="1" t="str">
        <f>IFERROR(__xludf.DUMMYFUNCTION("GOOGLETRANSLATE(D17353,""fr"",""en"")"),"#VALUE!")</f>
        <v>#VALUE!</v>
      </c>
    </row>
    <row r="17354" ht="15.75" customHeight="1">
      <c r="A17354" s="1" t="s">
        <v>2848</v>
      </c>
      <c r="B17354" s="1">
        <v>1.0</v>
      </c>
      <c r="C17354" s="1" t="s">
        <v>36373</v>
      </c>
      <c r="D17354" s="1" t="s">
        <v>36374</v>
      </c>
      <c r="E17354" s="1" t="s">
        <v>117</v>
      </c>
      <c r="F17354" s="1" t="s">
        <v>118</v>
      </c>
      <c r="G17354" s="1" t="str">
        <f>IFERROR(__xludf.DUMMYFUNCTION("GOOGLETRANSLATE(D17354,""fr"",""en"")"),"#VALUE!")</f>
        <v>#VALUE!</v>
      </c>
    </row>
    <row r="17355" ht="15.75" customHeight="1">
      <c r="A17355" s="1" t="s">
        <v>12368</v>
      </c>
      <c r="B17355" s="1">
        <v>1.0</v>
      </c>
      <c r="C17355" s="1" t="s">
        <v>36375</v>
      </c>
      <c r="D17355" s="1" t="s">
        <v>36376</v>
      </c>
      <c r="E17355" s="1" t="s">
        <v>296</v>
      </c>
      <c r="F17355" s="1" t="s">
        <v>11</v>
      </c>
      <c r="G17355" s="1" t="str">
        <f>IFERROR(__xludf.DUMMYFUNCTION("GOOGLETRANSLATE(D17355,""fr"",""en"")"),"#VALUE!")</f>
        <v>#VALUE!</v>
      </c>
    </row>
    <row r="17356" ht="15.75" customHeight="1">
      <c r="A17356" s="1" t="s">
        <v>4432</v>
      </c>
      <c r="B17356" s="1">
        <v>2.0</v>
      </c>
      <c r="C17356" s="1" t="s">
        <v>36377</v>
      </c>
      <c r="D17356" s="1" t="s">
        <v>36378</v>
      </c>
      <c r="E17356" s="1" t="s">
        <v>43</v>
      </c>
      <c r="F17356" s="1" t="s">
        <v>30</v>
      </c>
      <c r="G17356" s="1" t="str">
        <f>IFERROR(__xludf.DUMMYFUNCTION("GOOGLETRANSLATE(D17356,""fr"",""en"")"),"#VALUE!")</f>
        <v>#VALUE!</v>
      </c>
    </row>
    <row r="17357" ht="15.75" customHeight="1">
      <c r="A17357" s="1" t="s">
        <v>138</v>
      </c>
      <c r="B17357" s="1">
        <v>4.0</v>
      </c>
      <c r="C17357" s="1" t="s">
        <v>36379</v>
      </c>
      <c r="D17357" s="1" t="s">
        <v>36380</v>
      </c>
      <c r="E17357" s="1" t="s">
        <v>21</v>
      </c>
      <c r="F17357" s="1" t="s">
        <v>11</v>
      </c>
      <c r="G17357" s="1" t="str">
        <f>IFERROR(__xludf.DUMMYFUNCTION("GOOGLETRANSLATE(D17357,""fr"",""en"")"),"#VALUE!")</f>
        <v>#VALUE!</v>
      </c>
    </row>
    <row r="17358" ht="15.75" customHeight="1">
      <c r="A17358" s="1" t="s">
        <v>1778</v>
      </c>
      <c r="B17358" s="1">
        <v>3.0</v>
      </c>
      <c r="C17358" s="1" t="s">
        <v>36381</v>
      </c>
      <c r="D17358" s="1" t="s">
        <v>36382</v>
      </c>
      <c r="E17358" s="1" t="s">
        <v>21</v>
      </c>
      <c r="F17358" s="1" t="s">
        <v>11</v>
      </c>
      <c r="G17358" s="1" t="str">
        <f>IFERROR(__xludf.DUMMYFUNCTION("GOOGLETRANSLATE(D17358,""fr"",""en"")"),"#VALUE!")</f>
        <v>#VALUE!</v>
      </c>
    </row>
    <row r="17359" ht="15.75" customHeight="1">
      <c r="A17359" s="1" t="s">
        <v>2325</v>
      </c>
      <c r="B17359" s="1">
        <v>5.0</v>
      </c>
      <c r="C17359" s="1" t="s">
        <v>36383</v>
      </c>
      <c r="D17359" s="1" t="s">
        <v>36384</v>
      </c>
      <c r="E17359" s="1" t="s">
        <v>21</v>
      </c>
      <c r="F17359" s="1" t="s">
        <v>11</v>
      </c>
      <c r="G17359" s="1" t="str">
        <f>IFERROR(__xludf.DUMMYFUNCTION("GOOGLETRANSLATE(D17359,""fr"",""en"")"),"#VALUE!")</f>
        <v>#VALUE!</v>
      </c>
    </row>
    <row r="17360" ht="15.75" customHeight="1">
      <c r="A17360" s="1" t="s">
        <v>12623</v>
      </c>
      <c r="B17360" s="1">
        <v>3.0</v>
      </c>
      <c r="C17360" s="1" t="s">
        <v>36385</v>
      </c>
      <c r="D17360" s="1" t="s">
        <v>36386</v>
      </c>
      <c r="E17360" s="1" t="s">
        <v>25</v>
      </c>
      <c r="F17360" s="1" t="s">
        <v>11</v>
      </c>
      <c r="G17360" s="1" t="str">
        <f>IFERROR(__xludf.DUMMYFUNCTION("GOOGLETRANSLATE(D17360,""fr"",""en"")"),"#VALUE!")</f>
        <v>#VALUE!</v>
      </c>
    </row>
    <row r="17361" ht="15.75" customHeight="1">
      <c r="A17361" s="1" t="s">
        <v>62</v>
      </c>
      <c r="B17361" s="1">
        <v>3.0</v>
      </c>
      <c r="C17361" s="1" t="s">
        <v>36387</v>
      </c>
      <c r="D17361" s="1" t="s">
        <v>36388</v>
      </c>
      <c r="E17361" s="1" t="s">
        <v>21</v>
      </c>
      <c r="F17361" s="1" t="s">
        <v>11</v>
      </c>
      <c r="G17361" s="1" t="str">
        <f>IFERROR(__xludf.DUMMYFUNCTION("GOOGLETRANSLATE(D17361,""fr"",""en"")"),"#VALUE!")</f>
        <v>#VALUE!</v>
      </c>
    </row>
    <row r="17362" ht="15.75" customHeight="1">
      <c r="A17362" s="1" t="s">
        <v>936</v>
      </c>
      <c r="B17362" s="1">
        <v>5.0</v>
      </c>
      <c r="C17362" s="1" t="s">
        <v>36389</v>
      </c>
      <c r="D17362" s="1" t="s">
        <v>36390</v>
      </c>
      <c r="E17362" s="1" t="s">
        <v>10</v>
      </c>
      <c r="F17362" s="1" t="s">
        <v>11</v>
      </c>
      <c r="G17362" s="1" t="str">
        <f>IFERROR(__xludf.DUMMYFUNCTION("GOOGLETRANSLATE(D17362,""fr"",""en"")"),"#VALUE!")</f>
        <v>#VALUE!</v>
      </c>
    </row>
    <row r="17363" ht="15.75" customHeight="1">
      <c r="A17363" s="1" t="s">
        <v>36391</v>
      </c>
      <c r="B17363" s="1">
        <v>2.0</v>
      </c>
      <c r="C17363" s="1" t="s">
        <v>36392</v>
      </c>
      <c r="D17363" s="1" t="s">
        <v>36393</v>
      </c>
      <c r="E17363" s="1" t="s">
        <v>226</v>
      </c>
      <c r="F17363" s="1" t="s">
        <v>11</v>
      </c>
      <c r="G17363" s="1" t="str">
        <f>IFERROR(__xludf.DUMMYFUNCTION("GOOGLETRANSLATE(D17363,""fr"",""en"")"),"#VALUE!")</f>
        <v>#VALUE!</v>
      </c>
    </row>
    <row r="17364" ht="15.75" customHeight="1">
      <c r="A17364" s="1" t="s">
        <v>795</v>
      </c>
      <c r="B17364" s="1">
        <v>1.0</v>
      </c>
      <c r="C17364" s="1" t="s">
        <v>36394</v>
      </c>
      <c r="D17364" s="1" t="s">
        <v>36395</v>
      </c>
      <c r="E17364" s="1" t="s">
        <v>196</v>
      </c>
      <c r="F17364" s="1" t="s">
        <v>118</v>
      </c>
      <c r="G17364" s="1" t="str">
        <f>IFERROR(__xludf.DUMMYFUNCTION("GOOGLETRANSLATE(D17364,""fr"",""en"")"),"#VALUE!")</f>
        <v>#VALUE!</v>
      </c>
    </row>
    <row r="17365" ht="15.75" customHeight="1">
      <c r="A17365" s="1" t="s">
        <v>615</v>
      </c>
      <c r="B17365" s="1">
        <v>4.0</v>
      </c>
      <c r="C17365" s="1" t="s">
        <v>36396</v>
      </c>
      <c r="D17365" s="1" t="s">
        <v>36397</v>
      </c>
      <c r="E17365" s="1" t="s">
        <v>10</v>
      </c>
      <c r="F17365" s="1" t="s">
        <v>11</v>
      </c>
      <c r="G17365" s="1" t="str">
        <f>IFERROR(__xludf.DUMMYFUNCTION("GOOGLETRANSLATE(D17365,""fr"",""en"")"),"#VALUE!")</f>
        <v>#VALUE!</v>
      </c>
    </row>
    <row r="17366" ht="15.75" customHeight="1">
      <c r="A17366" s="1" t="s">
        <v>801</v>
      </c>
      <c r="B17366" s="1">
        <v>5.0</v>
      </c>
      <c r="C17366" s="1" t="s">
        <v>36398</v>
      </c>
      <c r="D17366" s="1" t="s">
        <v>36399</v>
      </c>
      <c r="E17366" s="1" t="s">
        <v>10</v>
      </c>
      <c r="F17366" s="1" t="s">
        <v>11</v>
      </c>
      <c r="G17366" s="1" t="str">
        <f>IFERROR(__xludf.DUMMYFUNCTION("GOOGLETRANSLATE(D17366,""fr"",""en"")"),"#VALUE!")</f>
        <v>#VALUE!</v>
      </c>
    </row>
    <row r="17367" ht="15.75" customHeight="1">
      <c r="A17367" s="1" t="s">
        <v>3132</v>
      </c>
      <c r="B17367" s="1">
        <v>3.0</v>
      </c>
      <c r="C17367" s="1" t="s">
        <v>36400</v>
      </c>
      <c r="D17367" s="1" t="s">
        <v>36401</v>
      </c>
      <c r="E17367" s="1" t="s">
        <v>10</v>
      </c>
      <c r="F17367" s="1" t="s">
        <v>11</v>
      </c>
      <c r="G17367" s="1" t="str">
        <f>IFERROR(__xludf.DUMMYFUNCTION("GOOGLETRANSLATE(D17367,""fr"",""en"")"),"#VALUE!")</f>
        <v>#VALUE!</v>
      </c>
    </row>
    <row r="17368" ht="15.75" customHeight="1">
      <c r="A17368" s="1" t="s">
        <v>513</v>
      </c>
      <c r="B17368" s="1">
        <v>2.0</v>
      </c>
      <c r="C17368" s="1" t="s">
        <v>36402</v>
      </c>
      <c r="D17368" s="1" t="s">
        <v>36403</v>
      </c>
      <c r="E17368" s="1" t="s">
        <v>34</v>
      </c>
      <c r="F17368" s="1" t="s">
        <v>30</v>
      </c>
      <c r="G17368" s="1" t="str">
        <f>IFERROR(__xludf.DUMMYFUNCTION("GOOGLETRANSLATE(D17368,""fr"",""en"")"),"#VALUE!")</f>
        <v>#VALUE!</v>
      </c>
    </row>
    <row r="17369" ht="15.75" customHeight="1">
      <c r="A17369" s="1" t="s">
        <v>7356</v>
      </c>
      <c r="B17369" s="1">
        <v>4.0</v>
      </c>
      <c r="C17369" s="1" t="s">
        <v>36404</v>
      </c>
      <c r="D17369" s="1" t="s">
        <v>36405</v>
      </c>
      <c r="E17369" s="1" t="s">
        <v>21</v>
      </c>
      <c r="F17369" s="1" t="s">
        <v>11</v>
      </c>
      <c r="G17369" s="1" t="str">
        <f>IFERROR(__xludf.DUMMYFUNCTION("GOOGLETRANSLATE(D17369,""fr"",""en"")"),"#VALUE!")</f>
        <v>#VALUE!</v>
      </c>
    </row>
    <row r="17370" ht="15.75" customHeight="1">
      <c r="A17370" s="1" t="s">
        <v>1663</v>
      </c>
      <c r="B17370" s="1">
        <v>4.0</v>
      </c>
      <c r="C17370" s="1" t="s">
        <v>36406</v>
      </c>
      <c r="D17370" s="1" t="s">
        <v>36407</v>
      </c>
      <c r="E17370" s="1" t="s">
        <v>169</v>
      </c>
      <c r="F17370" s="1" t="s">
        <v>11</v>
      </c>
      <c r="G17370" s="1" t="str">
        <f>IFERROR(__xludf.DUMMYFUNCTION("GOOGLETRANSLATE(D17370,""fr"",""en"")"),"#VALUE!")</f>
        <v>#VALUE!</v>
      </c>
    </row>
    <row r="17371" ht="15.75" customHeight="1">
      <c r="A17371" s="1" t="s">
        <v>710</v>
      </c>
      <c r="B17371" s="1">
        <v>3.0</v>
      </c>
      <c r="C17371" s="1" t="s">
        <v>36408</v>
      </c>
      <c r="D17371" s="1" t="s">
        <v>36409</v>
      </c>
      <c r="E17371" s="1" t="s">
        <v>10</v>
      </c>
      <c r="F17371" s="1" t="s">
        <v>11</v>
      </c>
      <c r="G17371" s="1" t="str">
        <f>IFERROR(__xludf.DUMMYFUNCTION("GOOGLETRANSLATE(D17371,""fr"",""en"")"),"#VALUE!")</f>
        <v>#VALUE!</v>
      </c>
    </row>
    <row r="17372" ht="15.75" customHeight="1">
      <c r="A17372" s="1" t="s">
        <v>2022</v>
      </c>
      <c r="B17372" s="1">
        <v>5.0</v>
      </c>
      <c r="C17372" s="1" t="s">
        <v>36410</v>
      </c>
      <c r="D17372" s="1" t="s">
        <v>36411</v>
      </c>
      <c r="E17372" s="1" t="s">
        <v>10</v>
      </c>
      <c r="F17372" s="1" t="s">
        <v>11</v>
      </c>
      <c r="G17372" s="1" t="str">
        <f>IFERROR(__xludf.DUMMYFUNCTION("GOOGLETRANSLATE(D17372,""fr"",""en"")"),"#VALUE!")</f>
        <v>#VALUE!</v>
      </c>
    </row>
    <row r="17373" ht="15.75" customHeight="1">
      <c r="A17373" s="1" t="s">
        <v>2630</v>
      </c>
      <c r="B17373" s="1">
        <v>4.0</v>
      </c>
      <c r="C17373" s="1" t="s">
        <v>36412</v>
      </c>
      <c r="D17373" s="1" t="s">
        <v>36413</v>
      </c>
      <c r="E17373" s="1" t="s">
        <v>21</v>
      </c>
      <c r="F17373" s="1" t="s">
        <v>11</v>
      </c>
      <c r="G17373" s="1" t="str">
        <f>IFERROR(__xludf.DUMMYFUNCTION("GOOGLETRANSLATE(D17373,""fr"",""en"")"),"#VALUE!")</f>
        <v>#VALUE!</v>
      </c>
    </row>
    <row r="17374" ht="15.75" customHeight="1">
      <c r="A17374" s="1" t="s">
        <v>1547</v>
      </c>
      <c r="B17374" s="1">
        <v>1.0</v>
      </c>
      <c r="C17374" s="1" t="s">
        <v>36414</v>
      </c>
      <c r="D17374" s="1" t="s">
        <v>36415</v>
      </c>
      <c r="E17374" s="1" t="s">
        <v>34</v>
      </c>
      <c r="F17374" s="1" t="s">
        <v>30</v>
      </c>
      <c r="G17374" s="1" t="str">
        <f>IFERROR(__xludf.DUMMYFUNCTION("GOOGLETRANSLATE(D17374,""fr"",""en"")"),"#VALUE!")</f>
        <v>#VALUE!</v>
      </c>
    </row>
    <row r="17375" ht="15.75" customHeight="1">
      <c r="A17375" s="1" t="s">
        <v>689</v>
      </c>
      <c r="B17375" s="1">
        <v>5.0</v>
      </c>
      <c r="C17375" s="1" t="s">
        <v>36416</v>
      </c>
      <c r="D17375" s="1" t="s">
        <v>36417</v>
      </c>
      <c r="E17375" s="1" t="s">
        <v>273</v>
      </c>
      <c r="F17375" s="1" t="s">
        <v>11</v>
      </c>
      <c r="G17375" s="1" t="str">
        <f>IFERROR(__xludf.DUMMYFUNCTION("GOOGLETRANSLATE(D17375,""fr"",""en"")"),"#VALUE!")</f>
        <v>#VALUE!</v>
      </c>
    </row>
    <row r="17376" ht="15.75" customHeight="1">
      <c r="A17376" s="1" t="s">
        <v>3496</v>
      </c>
      <c r="B17376" s="1">
        <v>2.0</v>
      </c>
      <c r="C17376" s="1" t="s">
        <v>36418</v>
      </c>
      <c r="D17376" s="1" t="s">
        <v>36419</v>
      </c>
      <c r="E17376" s="1" t="s">
        <v>196</v>
      </c>
      <c r="F17376" s="1" t="s">
        <v>118</v>
      </c>
      <c r="G17376" s="1" t="str">
        <f>IFERROR(__xludf.DUMMYFUNCTION("GOOGLETRANSLATE(D17376,""fr"",""en"")"),"#VALUE!")</f>
        <v>#VALUE!</v>
      </c>
    </row>
    <row r="17377" ht="15.75" customHeight="1">
      <c r="A17377" s="1" t="s">
        <v>3496</v>
      </c>
      <c r="B17377" s="1">
        <v>5.0</v>
      </c>
      <c r="C17377" s="1" t="s">
        <v>36420</v>
      </c>
      <c r="D17377" s="1" t="s">
        <v>36421</v>
      </c>
      <c r="E17377" s="1" t="s">
        <v>176</v>
      </c>
      <c r="F17377" s="1" t="s">
        <v>66</v>
      </c>
      <c r="G17377" s="1" t="str">
        <f>IFERROR(__xludf.DUMMYFUNCTION("GOOGLETRANSLATE(D17377,""fr"",""en"")"),"#VALUE!")</f>
        <v>#VALUE!</v>
      </c>
    </row>
    <row r="17378" ht="15.75" customHeight="1">
      <c r="A17378" s="1" t="s">
        <v>11724</v>
      </c>
      <c r="B17378" s="1">
        <v>1.0</v>
      </c>
      <c r="C17378" s="1" t="s">
        <v>36422</v>
      </c>
      <c r="D17378" s="1" t="s">
        <v>36423</v>
      </c>
      <c r="E17378" s="1" t="s">
        <v>29</v>
      </c>
      <c r="F17378" s="1" t="s">
        <v>30</v>
      </c>
      <c r="G17378" s="1" t="str">
        <f>IFERROR(__xludf.DUMMYFUNCTION("GOOGLETRANSLATE(D17378,""fr"",""en"")"),"#VALUE!")</f>
        <v>#VALUE!</v>
      </c>
    </row>
    <row r="17379" ht="15.75" customHeight="1">
      <c r="A17379" s="1" t="s">
        <v>10862</v>
      </c>
      <c r="B17379" s="1">
        <v>2.0</v>
      </c>
      <c r="C17379" s="1" t="s">
        <v>36424</v>
      </c>
      <c r="D17379" s="1" t="s">
        <v>36425</v>
      </c>
      <c r="E17379" s="1" t="s">
        <v>296</v>
      </c>
      <c r="F17379" s="1" t="s">
        <v>11</v>
      </c>
      <c r="G17379" s="1" t="str">
        <f>IFERROR(__xludf.DUMMYFUNCTION("GOOGLETRANSLATE(D17379,""fr"",""en"")"),"#VALUE!")</f>
        <v>#VALUE!</v>
      </c>
    </row>
    <row r="17380" ht="15.75" customHeight="1">
      <c r="A17380" s="1" t="s">
        <v>284</v>
      </c>
      <c r="B17380" s="1">
        <v>4.0</v>
      </c>
      <c r="C17380" s="1" t="s">
        <v>36426</v>
      </c>
      <c r="D17380" s="1" t="s">
        <v>36427</v>
      </c>
      <c r="E17380" s="1" t="s">
        <v>10</v>
      </c>
      <c r="F17380" s="1" t="s">
        <v>11</v>
      </c>
      <c r="G17380" s="1" t="str">
        <f>IFERROR(__xludf.DUMMYFUNCTION("GOOGLETRANSLATE(D17380,""fr"",""en"")"),"#VALUE!")</f>
        <v>#VALUE!</v>
      </c>
    </row>
    <row r="17381" ht="15.75" customHeight="1">
      <c r="A17381" s="1" t="s">
        <v>36428</v>
      </c>
      <c r="B17381" s="1">
        <v>1.0</v>
      </c>
      <c r="C17381" s="1" t="s">
        <v>36429</v>
      </c>
      <c r="D17381" s="1" t="s">
        <v>36430</v>
      </c>
      <c r="E17381" s="1" t="s">
        <v>21</v>
      </c>
      <c r="F17381" s="1" t="s">
        <v>11</v>
      </c>
      <c r="G17381" s="1" t="str">
        <f>IFERROR(__xludf.DUMMYFUNCTION("GOOGLETRANSLATE(D17381,""fr"",""en"")"),"#VALUE!")</f>
        <v>#VALUE!</v>
      </c>
    </row>
    <row r="17382" ht="15.75" customHeight="1">
      <c r="A17382" s="1" t="s">
        <v>414</v>
      </c>
      <c r="B17382" s="1">
        <v>1.0</v>
      </c>
      <c r="C17382" s="1" t="s">
        <v>36431</v>
      </c>
      <c r="D17382" s="1" t="s">
        <v>36432</v>
      </c>
      <c r="E17382" s="1" t="s">
        <v>109</v>
      </c>
      <c r="F17382" s="1" t="s">
        <v>11</v>
      </c>
      <c r="G17382" s="1" t="str">
        <f>IFERROR(__xludf.DUMMYFUNCTION("GOOGLETRANSLATE(D17382,""fr"",""en"")"),"#VALUE!")</f>
        <v>#VALUE!</v>
      </c>
    </row>
    <row r="17383" ht="15.75" customHeight="1">
      <c r="A17383" s="1" t="s">
        <v>245</v>
      </c>
      <c r="B17383" s="1">
        <v>5.0</v>
      </c>
      <c r="C17383" s="1" t="s">
        <v>36433</v>
      </c>
      <c r="D17383" s="1" t="s">
        <v>36434</v>
      </c>
      <c r="E17383" s="1" t="s">
        <v>65</v>
      </c>
      <c r="F17383" s="1" t="s">
        <v>66</v>
      </c>
      <c r="G17383" s="1" t="str">
        <f>IFERROR(__xludf.DUMMYFUNCTION("GOOGLETRANSLATE(D17383,""fr"",""en"")"),"#VALUE!")</f>
        <v>#VALUE!</v>
      </c>
    </row>
    <row r="17384" ht="15.75" customHeight="1">
      <c r="A17384" s="1" t="s">
        <v>4331</v>
      </c>
      <c r="B17384" s="1">
        <v>1.0</v>
      </c>
      <c r="C17384" s="1" t="s">
        <v>36435</v>
      </c>
      <c r="D17384" s="1" t="s">
        <v>36436</v>
      </c>
      <c r="E17384" s="1" t="s">
        <v>614</v>
      </c>
      <c r="F17384" s="1" t="s">
        <v>30</v>
      </c>
      <c r="G17384" s="1" t="str">
        <f>IFERROR(__xludf.DUMMYFUNCTION("GOOGLETRANSLATE(D17384,""fr"",""en"")"),"#VALUE!")</f>
        <v>#VALUE!</v>
      </c>
    </row>
    <row r="17385" ht="15.75" customHeight="1">
      <c r="A17385" s="1" t="s">
        <v>3678</v>
      </c>
      <c r="B17385" s="1">
        <v>2.0</v>
      </c>
      <c r="C17385" s="1" t="s">
        <v>36437</v>
      </c>
      <c r="D17385" s="1" t="s">
        <v>36438</v>
      </c>
      <c r="E17385" s="1" t="s">
        <v>21</v>
      </c>
      <c r="F17385" s="1" t="s">
        <v>11</v>
      </c>
      <c r="G17385" s="1" t="str">
        <f>IFERROR(__xludf.DUMMYFUNCTION("GOOGLETRANSLATE(D17385,""fr"",""en"")"),"#VALUE!")</f>
        <v>#VALUE!</v>
      </c>
    </row>
    <row r="17386" ht="15.75" customHeight="1">
      <c r="A17386" s="1" t="s">
        <v>670</v>
      </c>
      <c r="B17386" s="1">
        <v>3.0</v>
      </c>
      <c r="C17386" s="1" t="s">
        <v>36439</v>
      </c>
      <c r="D17386" s="1" t="s">
        <v>36440</v>
      </c>
      <c r="E17386" s="1" t="s">
        <v>10</v>
      </c>
      <c r="F17386" s="1" t="s">
        <v>11</v>
      </c>
      <c r="G17386" s="1" t="str">
        <f>IFERROR(__xludf.DUMMYFUNCTION("GOOGLETRANSLATE(D17386,""fr"",""en"")"),"#VALUE!")</f>
        <v>#VALUE!</v>
      </c>
    </row>
    <row r="17387" ht="15.75" customHeight="1">
      <c r="A17387" s="1" t="s">
        <v>1748</v>
      </c>
      <c r="B17387" s="1">
        <v>1.0</v>
      </c>
      <c r="C17387" s="1" t="s">
        <v>36441</v>
      </c>
      <c r="D17387" s="1" t="s">
        <v>36442</v>
      </c>
      <c r="E17387" s="1" t="s">
        <v>10</v>
      </c>
      <c r="F17387" s="1" t="s">
        <v>11</v>
      </c>
      <c r="G17387" s="1" t="str">
        <f>IFERROR(__xludf.DUMMYFUNCTION("GOOGLETRANSLATE(D17387,""fr"",""en"")"),"#VALUE!")</f>
        <v>#VALUE!</v>
      </c>
    </row>
    <row r="17388" ht="15.75" customHeight="1">
      <c r="A17388" s="1" t="s">
        <v>3031</v>
      </c>
      <c r="B17388" s="1">
        <v>2.0</v>
      </c>
      <c r="C17388" s="1" t="s">
        <v>36443</v>
      </c>
      <c r="D17388" s="1" t="s">
        <v>36444</v>
      </c>
      <c r="E17388" s="1" t="s">
        <v>52</v>
      </c>
      <c r="F17388" s="1" t="s">
        <v>11</v>
      </c>
      <c r="G17388" s="1" t="str">
        <f>IFERROR(__xludf.DUMMYFUNCTION("GOOGLETRANSLATE(D17388,""fr"",""en"")"),"#VALUE!")</f>
        <v>#VALUE!</v>
      </c>
    </row>
    <row r="17389" ht="15.75" customHeight="1">
      <c r="A17389" s="1" t="s">
        <v>505</v>
      </c>
      <c r="B17389" s="1">
        <v>1.0</v>
      </c>
      <c r="C17389" s="1" t="s">
        <v>36445</v>
      </c>
      <c r="D17389" s="1" t="s">
        <v>36446</v>
      </c>
      <c r="E17389" s="1" t="s">
        <v>196</v>
      </c>
      <c r="F17389" s="1" t="s">
        <v>118</v>
      </c>
      <c r="G17389" s="1" t="str">
        <f>IFERROR(__xludf.DUMMYFUNCTION("GOOGLETRANSLATE(D17389,""fr"",""en"")"),"#VALUE!")</f>
        <v>#VALUE!</v>
      </c>
    </row>
    <row r="17390" ht="15.75" customHeight="1">
      <c r="A17390" s="1" t="s">
        <v>1121</v>
      </c>
      <c r="B17390" s="1">
        <v>1.0</v>
      </c>
      <c r="C17390" s="1" t="s">
        <v>36447</v>
      </c>
      <c r="D17390" s="1" t="s">
        <v>36448</v>
      </c>
      <c r="E17390" s="1" t="s">
        <v>226</v>
      </c>
      <c r="F17390" s="1" t="s">
        <v>11</v>
      </c>
      <c r="G17390" s="1" t="str">
        <f>IFERROR(__xludf.DUMMYFUNCTION("GOOGLETRANSLATE(D17390,""fr"",""en"")"),"#VALUE!")</f>
        <v>#VALUE!</v>
      </c>
    </row>
    <row r="17391" ht="15.75" customHeight="1">
      <c r="A17391" s="1" t="s">
        <v>2076</v>
      </c>
      <c r="B17391" s="1">
        <v>4.0</v>
      </c>
      <c r="C17391" s="1" t="s">
        <v>36449</v>
      </c>
      <c r="D17391" s="1" t="s">
        <v>36450</v>
      </c>
      <c r="E17391" s="1" t="s">
        <v>21</v>
      </c>
      <c r="F17391" s="1" t="s">
        <v>11</v>
      </c>
      <c r="G17391" s="1" t="str">
        <f>IFERROR(__xludf.DUMMYFUNCTION("GOOGLETRANSLATE(D17391,""fr"",""en"")"),"#VALUE!")</f>
        <v>#VALUE!</v>
      </c>
    </row>
    <row r="17392" ht="15.75" customHeight="1">
      <c r="A17392" s="1" t="s">
        <v>707</v>
      </c>
      <c r="B17392" s="1">
        <v>1.0</v>
      </c>
      <c r="C17392" s="1" t="s">
        <v>23043</v>
      </c>
      <c r="D17392" s="1" t="s">
        <v>36451</v>
      </c>
      <c r="E17392" s="1" t="s">
        <v>125</v>
      </c>
      <c r="F17392" s="1" t="s">
        <v>11</v>
      </c>
      <c r="G17392" s="1" t="str">
        <f>IFERROR(__xludf.DUMMYFUNCTION("GOOGLETRANSLATE(D17392,""fr"",""en"")"),"#VALUE!")</f>
        <v>#VALUE!</v>
      </c>
    </row>
    <row r="17393" ht="15.75" customHeight="1">
      <c r="A17393" s="1" t="s">
        <v>11098</v>
      </c>
      <c r="B17393" s="1">
        <v>1.0</v>
      </c>
      <c r="C17393" s="1" t="s">
        <v>36452</v>
      </c>
      <c r="D17393" s="1" t="s">
        <v>36453</v>
      </c>
      <c r="E17393" s="1" t="s">
        <v>292</v>
      </c>
      <c r="F17393" s="1" t="s">
        <v>11</v>
      </c>
      <c r="G17393" s="1" t="str">
        <f>IFERROR(__xludf.DUMMYFUNCTION("GOOGLETRANSLATE(D17393,""fr"",""en"")"),"#VALUE!")</f>
        <v>#VALUE!</v>
      </c>
    </row>
    <row r="17394" ht="15.75" customHeight="1">
      <c r="A17394" s="1" t="s">
        <v>13818</v>
      </c>
      <c r="B17394" s="1">
        <v>1.0</v>
      </c>
      <c r="C17394" s="1" t="s">
        <v>36454</v>
      </c>
      <c r="D17394" s="1" t="s">
        <v>36455</v>
      </c>
      <c r="E17394" s="1" t="s">
        <v>169</v>
      </c>
      <c r="F17394" s="1" t="s">
        <v>11</v>
      </c>
      <c r="G17394" s="1" t="str">
        <f>IFERROR(__xludf.DUMMYFUNCTION("GOOGLETRANSLATE(D17394,""fr"",""en"")"),"#VALUE!")</f>
        <v>#VALUE!</v>
      </c>
    </row>
    <row r="17395" ht="15.75" customHeight="1">
      <c r="A17395" s="1" t="s">
        <v>1562</v>
      </c>
      <c r="B17395" s="1">
        <v>5.0</v>
      </c>
      <c r="C17395" s="1" t="s">
        <v>36456</v>
      </c>
      <c r="D17395" s="1" t="s">
        <v>36457</v>
      </c>
      <c r="E17395" s="1" t="s">
        <v>21</v>
      </c>
      <c r="F17395" s="1" t="s">
        <v>11</v>
      </c>
      <c r="G17395" s="1" t="str">
        <f>IFERROR(__xludf.DUMMYFUNCTION("GOOGLETRANSLATE(D17395,""fr"",""en"")"),"#VALUE!")</f>
        <v>#VALUE!</v>
      </c>
    </row>
    <row r="17396" ht="15.75" customHeight="1">
      <c r="A17396" s="1" t="s">
        <v>94</v>
      </c>
      <c r="B17396" s="1">
        <v>1.0</v>
      </c>
      <c r="C17396" s="1" t="s">
        <v>36458</v>
      </c>
      <c r="D17396" s="1" t="s">
        <v>36459</v>
      </c>
      <c r="E17396" s="1" t="s">
        <v>125</v>
      </c>
      <c r="F17396" s="1" t="s">
        <v>110</v>
      </c>
      <c r="G17396" s="1" t="str">
        <f>IFERROR(__xludf.DUMMYFUNCTION("GOOGLETRANSLATE(D17396,""fr"",""en"")"),"#VALUE!")</f>
        <v>#VALUE!</v>
      </c>
    </row>
    <row r="17397" ht="15.75" customHeight="1">
      <c r="A17397" s="1" t="s">
        <v>1934</v>
      </c>
      <c r="B17397" s="1">
        <v>3.0</v>
      </c>
      <c r="C17397" s="1" t="s">
        <v>36460</v>
      </c>
      <c r="D17397" s="1" t="s">
        <v>36461</v>
      </c>
      <c r="E17397" s="1" t="s">
        <v>21</v>
      </c>
      <c r="F17397" s="1" t="s">
        <v>11</v>
      </c>
      <c r="G17397" s="1" t="str">
        <f>IFERROR(__xludf.DUMMYFUNCTION("GOOGLETRANSLATE(D17397,""fr"",""en"")"),"#VALUE!")</f>
        <v>#VALUE!</v>
      </c>
    </row>
    <row r="17398" ht="15.75" customHeight="1">
      <c r="A17398" s="1" t="s">
        <v>362</v>
      </c>
      <c r="B17398" s="1">
        <v>2.0</v>
      </c>
      <c r="C17398" s="1" t="s">
        <v>36462</v>
      </c>
      <c r="D17398" s="1" t="s">
        <v>36463</v>
      </c>
      <c r="E17398" s="1" t="s">
        <v>254</v>
      </c>
      <c r="F17398" s="1" t="s">
        <v>66</v>
      </c>
      <c r="G17398" s="1" t="str">
        <f>IFERROR(__xludf.DUMMYFUNCTION("GOOGLETRANSLATE(D17398,""fr"",""en"")"),"#VALUE!")</f>
        <v>#VALUE!</v>
      </c>
    </row>
    <row r="17399" ht="15.75" customHeight="1">
      <c r="A17399" s="1" t="s">
        <v>1062</v>
      </c>
      <c r="B17399" s="1">
        <v>5.0</v>
      </c>
      <c r="C17399" s="1" t="s">
        <v>36464</v>
      </c>
      <c r="D17399" s="1" t="s">
        <v>36465</v>
      </c>
      <c r="E17399" s="1" t="s">
        <v>21</v>
      </c>
      <c r="F17399" s="1" t="s">
        <v>11</v>
      </c>
      <c r="G17399" s="1" t="str">
        <f>IFERROR(__xludf.DUMMYFUNCTION("GOOGLETRANSLATE(D17399,""fr"",""en"")"),"#VALUE!")</f>
        <v>#VALUE!</v>
      </c>
    </row>
    <row r="17400" ht="15.75" customHeight="1">
      <c r="A17400" s="1" t="s">
        <v>5573</v>
      </c>
      <c r="B17400" s="1">
        <v>1.0</v>
      </c>
      <c r="C17400" s="1" t="s">
        <v>36466</v>
      </c>
      <c r="D17400" s="1" t="s">
        <v>36467</v>
      </c>
      <c r="E17400" s="1" t="s">
        <v>169</v>
      </c>
      <c r="F17400" s="1" t="s">
        <v>11</v>
      </c>
      <c r="G17400" s="1" t="str">
        <f>IFERROR(__xludf.DUMMYFUNCTION("GOOGLETRANSLATE(D17400,""fr"",""en"")"),"#VALUE!")</f>
        <v>#VALUE!</v>
      </c>
    </row>
    <row r="17401" ht="15.75" customHeight="1">
      <c r="A17401" s="1" t="s">
        <v>3324</v>
      </c>
      <c r="B17401" s="1">
        <v>1.0</v>
      </c>
      <c r="C17401" s="1" t="s">
        <v>36468</v>
      </c>
      <c r="D17401" s="1" t="s">
        <v>36469</v>
      </c>
      <c r="E17401" s="1" t="s">
        <v>614</v>
      </c>
      <c r="F17401" s="1" t="s">
        <v>30</v>
      </c>
      <c r="G17401" s="1" t="str">
        <f>IFERROR(__xludf.DUMMYFUNCTION("GOOGLETRANSLATE(D17401,""fr"",""en"")"),"#VALUE!")</f>
        <v>#VALUE!</v>
      </c>
    </row>
    <row r="17402" ht="15.75" customHeight="1">
      <c r="A17402" s="1" t="s">
        <v>2911</v>
      </c>
      <c r="B17402" s="1">
        <v>5.0</v>
      </c>
      <c r="C17402" s="1" t="s">
        <v>36470</v>
      </c>
      <c r="D17402" s="1" t="s">
        <v>36471</v>
      </c>
      <c r="E17402" s="1" t="s">
        <v>29</v>
      </c>
      <c r="F17402" s="1" t="s">
        <v>30</v>
      </c>
      <c r="G17402" s="1" t="str">
        <f>IFERROR(__xludf.DUMMYFUNCTION("GOOGLETRANSLATE(D17402,""fr"",""en"")"),"#VALUE!")</f>
        <v>#VALUE!</v>
      </c>
    </row>
    <row r="17403" ht="15.75" customHeight="1">
      <c r="A17403" s="1" t="s">
        <v>1177</v>
      </c>
      <c r="B17403" s="1">
        <v>3.0</v>
      </c>
      <c r="C17403" s="1" t="s">
        <v>36472</v>
      </c>
      <c r="D17403" s="1" t="s">
        <v>36473</v>
      </c>
      <c r="E17403" s="1" t="s">
        <v>10</v>
      </c>
      <c r="F17403" s="1" t="s">
        <v>11</v>
      </c>
      <c r="G17403" s="1" t="str">
        <f>IFERROR(__xludf.DUMMYFUNCTION("GOOGLETRANSLATE(D17403,""fr"",""en"")"),"#VALUE!")</f>
        <v>#VALUE!</v>
      </c>
    </row>
    <row r="17404" ht="15.75" customHeight="1">
      <c r="A17404" s="1" t="s">
        <v>4735</v>
      </c>
      <c r="B17404" s="1">
        <v>3.0</v>
      </c>
      <c r="C17404" s="1" t="s">
        <v>36474</v>
      </c>
      <c r="D17404" s="1" t="s">
        <v>36475</v>
      </c>
      <c r="E17404" s="1" t="s">
        <v>21</v>
      </c>
      <c r="F17404" s="1" t="s">
        <v>11</v>
      </c>
      <c r="G17404" s="1" t="str">
        <f>IFERROR(__xludf.DUMMYFUNCTION("GOOGLETRANSLATE(D17404,""fr"",""en"")"),"#VALUE!")</f>
        <v>#VALUE!</v>
      </c>
    </row>
    <row r="17405" ht="15.75" customHeight="1">
      <c r="A17405" s="1" t="s">
        <v>9482</v>
      </c>
      <c r="B17405" s="1">
        <v>2.0</v>
      </c>
      <c r="C17405" s="1" t="s">
        <v>36476</v>
      </c>
      <c r="D17405" s="1" t="s">
        <v>36477</v>
      </c>
      <c r="E17405" s="1" t="s">
        <v>169</v>
      </c>
      <c r="F17405" s="1" t="s">
        <v>110</v>
      </c>
      <c r="G17405" s="1" t="str">
        <f>IFERROR(__xludf.DUMMYFUNCTION("GOOGLETRANSLATE(D17405,""fr"",""en"")"),"#VALUE!")</f>
        <v>#VALUE!</v>
      </c>
    </row>
    <row r="17406" ht="15.75" customHeight="1">
      <c r="A17406" s="1" t="s">
        <v>4832</v>
      </c>
      <c r="B17406" s="1">
        <v>1.0</v>
      </c>
      <c r="C17406" s="1" t="s">
        <v>36478</v>
      </c>
      <c r="D17406" s="1" t="s">
        <v>36479</v>
      </c>
      <c r="E17406" s="1" t="s">
        <v>10</v>
      </c>
      <c r="F17406" s="1" t="s">
        <v>11</v>
      </c>
      <c r="G17406" s="1" t="str">
        <f>IFERROR(__xludf.DUMMYFUNCTION("GOOGLETRANSLATE(D17406,""fr"",""en"")"),"#VALUE!")</f>
        <v>#VALUE!</v>
      </c>
    </row>
    <row r="17407" ht="15.75" customHeight="1">
      <c r="A17407" s="1" t="s">
        <v>236</v>
      </c>
      <c r="B17407" s="1">
        <v>5.0</v>
      </c>
      <c r="C17407" s="1" t="s">
        <v>36480</v>
      </c>
      <c r="D17407" s="1" t="s">
        <v>36481</v>
      </c>
      <c r="E17407" s="1" t="s">
        <v>10</v>
      </c>
      <c r="F17407" s="1" t="s">
        <v>11</v>
      </c>
      <c r="G17407" s="1" t="str">
        <f>IFERROR(__xludf.DUMMYFUNCTION("GOOGLETRANSLATE(D17407,""fr"",""en"")"),"#VALUE!")</f>
        <v>#VALUE!</v>
      </c>
    </row>
    <row r="17408" ht="15.75" customHeight="1">
      <c r="A17408" s="1" t="s">
        <v>9739</v>
      </c>
      <c r="B17408" s="1">
        <v>2.0</v>
      </c>
      <c r="C17408" s="1" t="s">
        <v>36482</v>
      </c>
      <c r="D17408" s="1" t="s">
        <v>36483</v>
      </c>
      <c r="E17408" s="1" t="s">
        <v>10</v>
      </c>
      <c r="F17408" s="1" t="s">
        <v>11</v>
      </c>
      <c r="G17408" s="1" t="str">
        <f>IFERROR(__xludf.DUMMYFUNCTION("GOOGLETRANSLATE(D17408,""fr"",""en"")"),"#VALUE!")</f>
        <v>#VALUE!</v>
      </c>
    </row>
    <row r="17409" ht="15.75" customHeight="1">
      <c r="A17409" s="1" t="s">
        <v>417</v>
      </c>
      <c r="B17409" s="1">
        <v>3.0</v>
      </c>
      <c r="C17409" s="1" t="s">
        <v>36484</v>
      </c>
      <c r="D17409" s="1" t="s">
        <v>36485</v>
      </c>
      <c r="E17409" s="1" t="s">
        <v>10</v>
      </c>
      <c r="F17409" s="1" t="s">
        <v>11</v>
      </c>
      <c r="G17409" s="1" t="str">
        <f>IFERROR(__xludf.DUMMYFUNCTION("GOOGLETRANSLATE(D17409,""fr"",""en"")"),"#VALUE!")</f>
        <v>#VALUE!</v>
      </c>
    </row>
    <row r="17410" ht="15.75" customHeight="1">
      <c r="A17410" s="1" t="s">
        <v>643</v>
      </c>
      <c r="B17410" s="1">
        <v>4.0</v>
      </c>
      <c r="C17410" s="1" t="s">
        <v>36486</v>
      </c>
      <c r="D17410" s="1" t="s">
        <v>36487</v>
      </c>
      <c r="E17410" s="1" t="s">
        <v>21</v>
      </c>
      <c r="F17410" s="1" t="s">
        <v>11</v>
      </c>
      <c r="G17410" s="1" t="str">
        <f>IFERROR(__xludf.DUMMYFUNCTION("GOOGLETRANSLATE(D17410,""fr"",""en"")"),"#VALUE!")</f>
        <v>#VALUE!</v>
      </c>
    </row>
    <row r="17411" ht="15.75" customHeight="1">
      <c r="A17411" s="1" t="s">
        <v>3850</v>
      </c>
      <c r="B17411" s="1">
        <v>3.0</v>
      </c>
      <c r="C17411" s="1" t="s">
        <v>36488</v>
      </c>
      <c r="D17411" s="1" t="s">
        <v>36489</v>
      </c>
      <c r="E17411" s="1" t="s">
        <v>10</v>
      </c>
      <c r="F17411" s="1" t="s">
        <v>11</v>
      </c>
      <c r="G17411" s="1" t="str">
        <f>IFERROR(__xludf.DUMMYFUNCTION("GOOGLETRANSLATE(D17411,""fr"",""en"")"),"#VALUE!")</f>
        <v>#VALUE!</v>
      </c>
    </row>
    <row r="17412" ht="15.75" customHeight="1">
      <c r="A17412" s="1" t="s">
        <v>1533</v>
      </c>
      <c r="B17412" s="1">
        <v>1.0</v>
      </c>
      <c r="C17412" s="1" t="s">
        <v>36490</v>
      </c>
      <c r="D17412" s="1" t="s">
        <v>36491</v>
      </c>
      <c r="E17412" s="1" t="s">
        <v>29</v>
      </c>
      <c r="F17412" s="1" t="s">
        <v>30</v>
      </c>
      <c r="G17412" s="1" t="str">
        <f>IFERROR(__xludf.DUMMYFUNCTION("GOOGLETRANSLATE(D17412,""fr"",""en"")"),"#VALUE!")</f>
        <v>#VALUE!</v>
      </c>
    </row>
    <row r="17413" ht="15.75" customHeight="1">
      <c r="A17413" s="1" t="s">
        <v>724</v>
      </c>
      <c r="B17413" s="1">
        <v>3.0</v>
      </c>
      <c r="C17413" s="1" t="s">
        <v>36492</v>
      </c>
      <c r="D17413" s="1" t="s">
        <v>36493</v>
      </c>
      <c r="E17413" s="1" t="s">
        <v>21</v>
      </c>
      <c r="F17413" s="1" t="s">
        <v>11</v>
      </c>
      <c r="G17413" s="1" t="str">
        <f>IFERROR(__xludf.DUMMYFUNCTION("GOOGLETRANSLATE(D17413,""fr"",""en"")"),"#VALUE!")</f>
        <v>#VALUE!</v>
      </c>
    </row>
    <row r="17414" ht="15.75" customHeight="1">
      <c r="A17414" s="1" t="s">
        <v>3813</v>
      </c>
      <c r="B17414" s="1">
        <v>1.0</v>
      </c>
      <c r="C17414" s="1" t="s">
        <v>36494</v>
      </c>
      <c r="D17414" s="1" t="s">
        <v>36495</v>
      </c>
      <c r="E17414" s="1" t="s">
        <v>646</v>
      </c>
      <c r="F17414" s="1" t="s">
        <v>39</v>
      </c>
      <c r="G17414" s="1" t="str">
        <f>IFERROR(__xludf.DUMMYFUNCTION("GOOGLETRANSLATE(D17414,""fr"",""en"")"),"#VALUE!")</f>
        <v>#VALUE!</v>
      </c>
    </row>
    <row r="17415" ht="15.75" customHeight="1">
      <c r="A17415" s="1" t="s">
        <v>26476</v>
      </c>
      <c r="B17415" s="1">
        <v>1.0</v>
      </c>
      <c r="C17415" s="1" t="s">
        <v>36496</v>
      </c>
      <c r="D17415" s="1" t="s">
        <v>36497</v>
      </c>
      <c r="E17415" s="1" t="s">
        <v>280</v>
      </c>
      <c r="F17415" s="1" t="s">
        <v>11</v>
      </c>
      <c r="G17415" s="1" t="str">
        <f>IFERROR(__xludf.DUMMYFUNCTION("GOOGLETRANSLATE(D17415,""fr"",""en"")"),"#VALUE!")</f>
        <v>#VALUE!</v>
      </c>
    </row>
    <row r="17416" ht="15.75" customHeight="1">
      <c r="A17416" s="1" t="s">
        <v>681</v>
      </c>
      <c r="B17416" s="1">
        <v>3.0</v>
      </c>
      <c r="C17416" s="1" t="s">
        <v>36498</v>
      </c>
      <c r="D17416" s="1" t="s">
        <v>36499</v>
      </c>
      <c r="E17416" s="1" t="s">
        <v>292</v>
      </c>
      <c r="F17416" s="1" t="s">
        <v>11</v>
      </c>
      <c r="G17416" s="1" t="str">
        <f>IFERROR(__xludf.DUMMYFUNCTION("GOOGLETRANSLATE(D17416,""fr"",""en"")"),"#VALUE!")</f>
        <v>#VALUE!</v>
      </c>
    </row>
    <row r="17417" ht="15.75" customHeight="1">
      <c r="A17417" s="1" t="s">
        <v>15166</v>
      </c>
      <c r="B17417" s="1">
        <v>1.0</v>
      </c>
      <c r="C17417" s="1" t="s">
        <v>36500</v>
      </c>
      <c r="D17417" s="1" t="s">
        <v>36501</v>
      </c>
      <c r="E17417" s="1" t="s">
        <v>250</v>
      </c>
      <c r="F17417" s="1" t="s">
        <v>30</v>
      </c>
      <c r="G17417" s="1" t="str">
        <f>IFERROR(__xludf.DUMMYFUNCTION("GOOGLETRANSLATE(D17417,""fr"",""en"")"),"#VALUE!")</f>
        <v>#VALUE!</v>
      </c>
    </row>
    <row r="17418" ht="15.75" customHeight="1">
      <c r="A17418" s="1" t="s">
        <v>1466</v>
      </c>
      <c r="B17418" s="1">
        <v>5.0</v>
      </c>
      <c r="C17418" s="1" t="s">
        <v>36502</v>
      </c>
      <c r="D17418" s="1" t="s">
        <v>36503</v>
      </c>
      <c r="E17418" s="1" t="s">
        <v>614</v>
      </c>
      <c r="F17418" s="1" t="s">
        <v>30</v>
      </c>
      <c r="G17418" s="1" t="str">
        <f>IFERROR(__xludf.DUMMYFUNCTION("GOOGLETRANSLATE(D17418,""fr"",""en"")"),"#VALUE!")</f>
        <v>#VALUE!</v>
      </c>
    </row>
    <row r="17419" ht="15.75" customHeight="1">
      <c r="A17419" s="1" t="s">
        <v>594</v>
      </c>
      <c r="B17419" s="1">
        <v>4.0</v>
      </c>
      <c r="C17419" s="1" t="s">
        <v>36504</v>
      </c>
      <c r="D17419" s="1" t="s">
        <v>36505</v>
      </c>
      <c r="E17419" s="1" t="s">
        <v>65</v>
      </c>
      <c r="F17419" s="1" t="s">
        <v>66</v>
      </c>
      <c r="G17419" s="1" t="str">
        <f>IFERROR(__xludf.DUMMYFUNCTION("GOOGLETRANSLATE(D17419,""fr"",""en"")"),"#VALUE!")</f>
        <v>#VALUE!</v>
      </c>
    </row>
    <row r="17420" ht="15.75" customHeight="1">
      <c r="A17420" s="1" t="s">
        <v>4844</v>
      </c>
      <c r="B17420" s="1">
        <v>5.0</v>
      </c>
      <c r="C17420" s="1" t="s">
        <v>36506</v>
      </c>
      <c r="D17420" s="1" t="s">
        <v>36507</v>
      </c>
      <c r="E17420" s="1" t="s">
        <v>292</v>
      </c>
      <c r="F17420" s="1" t="s">
        <v>11</v>
      </c>
      <c r="G17420" s="1" t="str">
        <f>IFERROR(__xludf.DUMMYFUNCTION("GOOGLETRANSLATE(D17420,""fr"",""en"")"),"#VALUE!")</f>
        <v>#VALUE!</v>
      </c>
    </row>
    <row r="17421" ht="15.75" customHeight="1">
      <c r="A17421" s="1" t="s">
        <v>281</v>
      </c>
      <c r="B17421" s="1">
        <v>5.0</v>
      </c>
      <c r="C17421" s="1" t="s">
        <v>36508</v>
      </c>
      <c r="D17421" s="1" t="s">
        <v>36509</v>
      </c>
      <c r="E17421" s="1" t="s">
        <v>21</v>
      </c>
      <c r="F17421" s="1" t="s">
        <v>11</v>
      </c>
      <c r="G17421" s="1" t="str">
        <f>IFERROR(__xludf.DUMMYFUNCTION("GOOGLETRANSLATE(D17421,""fr"",""en"")"),"#VALUE!")</f>
        <v>#VALUE!</v>
      </c>
    </row>
    <row r="17422" ht="15.75" customHeight="1">
      <c r="A17422" s="1" t="s">
        <v>20419</v>
      </c>
      <c r="B17422" s="1">
        <v>1.0</v>
      </c>
      <c r="C17422" s="1" t="s">
        <v>36510</v>
      </c>
      <c r="D17422" s="1" t="s">
        <v>36511</v>
      </c>
      <c r="E17422" s="1" t="s">
        <v>10</v>
      </c>
      <c r="F17422" s="1" t="s">
        <v>11</v>
      </c>
      <c r="G17422" s="1" t="str">
        <f>IFERROR(__xludf.DUMMYFUNCTION("GOOGLETRANSLATE(D17422,""fr"",""en"")"),"#VALUE!")</f>
        <v>#VALUE!</v>
      </c>
    </row>
    <row r="17423" ht="15.75" customHeight="1">
      <c r="A17423" s="1" t="s">
        <v>2402</v>
      </c>
      <c r="B17423" s="1">
        <v>1.0</v>
      </c>
      <c r="C17423" s="1" t="s">
        <v>36512</v>
      </c>
      <c r="D17423" s="1" t="s">
        <v>36513</v>
      </c>
      <c r="E17423" s="1" t="s">
        <v>117</v>
      </c>
      <c r="F17423" s="1" t="s">
        <v>48</v>
      </c>
      <c r="G17423" s="1" t="str">
        <f>IFERROR(__xludf.DUMMYFUNCTION("GOOGLETRANSLATE(D17423,""fr"",""en"")"),"#VALUE!")</f>
        <v>#VALUE!</v>
      </c>
    </row>
    <row r="17424" ht="15.75" customHeight="1">
      <c r="A17424" s="1" t="s">
        <v>3730</v>
      </c>
      <c r="B17424" s="1">
        <v>1.0</v>
      </c>
      <c r="C17424" s="1" t="s">
        <v>36514</v>
      </c>
      <c r="D17424" s="1" t="s">
        <v>36515</v>
      </c>
      <c r="E17424" s="1" t="s">
        <v>614</v>
      </c>
      <c r="F17424" s="1" t="s">
        <v>30</v>
      </c>
      <c r="G17424" s="1" t="str">
        <f>IFERROR(__xludf.DUMMYFUNCTION("GOOGLETRANSLATE(D17424,""fr"",""en"")"),"#VALUE!")</f>
        <v>#VALUE!</v>
      </c>
    </row>
    <row r="17425" ht="15.75" customHeight="1">
      <c r="A17425" s="1" t="s">
        <v>2876</v>
      </c>
      <c r="B17425" s="1">
        <v>1.0</v>
      </c>
      <c r="C17425" s="1" t="s">
        <v>36516</v>
      </c>
      <c r="D17425" s="1" t="s">
        <v>36517</v>
      </c>
      <c r="E17425" s="1" t="s">
        <v>125</v>
      </c>
      <c r="F17425" s="1" t="s">
        <v>110</v>
      </c>
      <c r="G17425" s="1" t="str">
        <f>IFERROR(__xludf.DUMMYFUNCTION("GOOGLETRANSLATE(D17425,""fr"",""en"")"),"#VALUE!")</f>
        <v>#VALUE!</v>
      </c>
    </row>
    <row r="17426" ht="15.75" customHeight="1">
      <c r="A17426" s="1" t="s">
        <v>2215</v>
      </c>
      <c r="B17426" s="1">
        <v>1.0</v>
      </c>
      <c r="C17426" s="1" t="s">
        <v>36518</v>
      </c>
      <c r="D17426" s="1" t="s">
        <v>36519</v>
      </c>
      <c r="E17426" s="1" t="s">
        <v>373</v>
      </c>
      <c r="F17426" s="1" t="s">
        <v>118</v>
      </c>
      <c r="G17426" s="1" t="str">
        <f>IFERROR(__xludf.DUMMYFUNCTION("GOOGLETRANSLATE(D17426,""fr"",""en"")"),"#VALUE!")</f>
        <v>#VALUE!</v>
      </c>
    </row>
    <row r="17427" ht="15.75" customHeight="1">
      <c r="A17427" s="1" t="s">
        <v>3523</v>
      </c>
      <c r="B17427" s="1">
        <v>4.0</v>
      </c>
      <c r="C17427" s="1" t="s">
        <v>36520</v>
      </c>
      <c r="D17427" s="1" t="s">
        <v>36521</v>
      </c>
      <c r="E17427" s="1" t="s">
        <v>10</v>
      </c>
      <c r="F17427" s="1" t="s">
        <v>11</v>
      </c>
      <c r="G17427" s="1" t="str">
        <f>IFERROR(__xludf.DUMMYFUNCTION("GOOGLETRANSLATE(D17427,""fr"",""en"")"),"#VALUE!")</f>
        <v>#VALUE!</v>
      </c>
    </row>
    <row r="17428" ht="15.75" customHeight="1">
      <c r="A17428" s="1" t="s">
        <v>5442</v>
      </c>
      <c r="B17428" s="1">
        <v>2.0</v>
      </c>
      <c r="C17428" s="1" t="s">
        <v>36522</v>
      </c>
      <c r="D17428" s="1" t="s">
        <v>36523</v>
      </c>
      <c r="E17428" s="1" t="s">
        <v>292</v>
      </c>
      <c r="F17428" s="1" t="s">
        <v>11</v>
      </c>
      <c r="G17428" s="1" t="str">
        <f>IFERROR(__xludf.DUMMYFUNCTION("GOOGLETRANSLATE(D17428,""fr"",""en"")"),"#VALUE!")</f>
        <v>#VALUE!</v>
      </c>
    </row>
    <row r="17429" ht="15.75" customHeight="1">
      <c r="A17429" s="1" t="s">
        <v>635</v>
      </c>
      <c r="B17429" s="1">
        <v>1.0</v>
      </c>
      <c r="C17429" s="1" t="s">
        <v>36524</v>
      </c>
      <c r="D17429" s="1" t="s">
        <v>36525</v>
      </c>
      <c r="E17429" s="1" t="s">
        <v>38</v>
      </c>
      <c r="F17429" s="1" t="s">
        <v>39</v>
      </c>
      <c r="G17429" s="1" t="str">
        <f>IFERROR(__xludf.DUMMYFUNCTION("GOOGLETRANSLATE(D17429,""fr"",""en"")"),"#VALUE!")</f>
        <v>#VALUE!</v>
      </c>
    </row>
    <row r="17430" ht="15.75" customHeight="1">
      <c r="A17430" s="1" t="s">
        <v>1696</v>
      </c>
      <c r="B17430" s="1">
        <v>1.0</v>
      </c>
      <c r="C17430" s="1" t="s">
        <v>36526</v>
      </c>
      <c r="D17430" s="1" t="s">
        <v>36527</v>
      </c>
      <c r="E17430" s="1" t="s">
        <v>29</v>
      </c>
      <c r="F17430" s="1" t="s">
        <v>30</v>
      </c>
      <c r="G17430" s="1" t="str">
        <f>IFERROR(__xludf.DUMMYFUNCTION("GOOGLETRANSLATE(D17430,""fr"",""en"")"),"#VALUE!")</f>
        <v>#VALUE!</v>
      </c>
    </row>
    <row r="17431" ht="15.75" customHeight="1">
      <c r="A17431" s="1" t="s">
        <v>1943</v>
      </c>
      <c r="B17431" s="1">
        <v>2.0</v>
      </c>
      <c r="C17431" s="1" t="s">
        <v>36528</v>
      </c>
      <c r="D17431" s="1" t="s">
        <v>36529</v>
      </c>
      <c r="E17431" s="1" t="s">
        <v>226</v>
      </c>
      <c r="F17431" s="1" t="s">
        <v>110</v>
      </c>
      <c r="G17431" s="1" t="str">
        <f>IFERROR(__xludf.DUMMYFUNCTION("GOOGLETRANSLATE(D17431,""fr"",""en"")"),"#VALUE!")</f>
        <v>#VALUE!</v>
      </c>
    </row>
    <row r="17432" ht="15.75" customHeight="1">
      <c r="A17432" s="1" t="s">
        <v>681</v>
      </c>
      <c r="B17432" s="1">
        <v>4.0</v>
      </c>
      <c r="C17432" s="1" t="s">
        <v>36530</v>
      </c>
      <c r="D17432" s="1" t="s">
        <v>36531</v>
      </c>
      <c r="E17432" s="1" t="s">
        <v>10</v>
      </c>
      <c r="F17432" s="1" t="s">
        <v>11</v>
      </c>
      <c r="G17432" s="1" t="str">
        <f>IFERROR(__xludf.DUMMYFUNCTION("GOOGLETRANSLATE(D17432,""fr"",""en"")"),"#VALUE!")</f>
        <v>#VALUE!</v>
      </c>
    </row>
    <row r="17433" ht="15.75" customHeight="1">
      <c r="A17433" s="1" t="s">
        <v>74</v>
      </c>
      <c r="B17433" s="1">
        <v>1.0</v>
      </c>
      <c r="C17433" s="1" t="s">
        <v>36532</v>
      </c>
      <c r="D17433" s="1" t="s">
        <v>36533</v>
      </c>
      <c r="E17433" s="1" t="s">
        <v>65</v>
      </c>
      <c r="F17433" s="1" t="s">
        <v>66</v>
      </c>
      <c r="G17433" s="1" t="str">
        <f>IFERROR(__xludf.DUMMYFUNCTION("GOOGLETRANSLATE(D17433,""fr"",""en"")"),"#VALUE!")</f>
        <v>#VALUE!</v>
      </c>
    </row>
    <row r="17434" ht="15.75" customHeight="1">
      <c r="A17434" s="1" t="s">
        <v>2135</v>
      </c>
      <c r="B17434" s="1">
        <v>3.0</v>
      </c>
      <c r="C17434" s="1" t="s">
        <v>36534</v>
      </c>
      <c r="D17434" s="1" t="s">
        <v>36535</v>
      </c>
      <c r="E17434" s="1" t="s">
        <v>65</v>
      </c>
      <c r="F17434" s="1" t="s">
        <v>66</v>
      </c>
      <c r="G17434" s="1" t="str">
        <f>IFERROR(__xludf.DUMMYFUNCTION("GOOGLETRANSLATE(D17434,""fr"",""en"")"),"Completely zero insurance I had insured my daughter's scooter at all risk and when she had her accident insurance did nothing because it was she who was in wrong. To flee!")</f>
        <v>Completely zero insurance I had insured my daughter's scooter at all risk and when she had her accident insurance did nothing because it was she who was in wrong. To flee!</v>
      </c>
    </row>
    <row r="17435" ht="15.75" customHeight="1">
      <c r="A17435" s="1" t="s">
        <v>70</v>
      </c>
      <c r="B17435" s="1">
        <v>1.0</v>
      </c>
      <c r="C17435" s="1" t="s">
        <v>36536</v>
      </c>
      <c r="D17435" s="1" t="s">
        <v>36537</v>
      </c>
      <c r="E17435" s="1" t="s">
        <v>827</v>
      </c>
      <c r="F17435" s="1" t="s">
        <v>39</v>
      </c>
      <c r="G17435" s="1" t="str">
        <f>IFERROR(__xludf.DUMMYFUNCTION("GOOGLETRANSLATE(D17435,""fr"",""en"")"),"#VALUE!")</f>
        <v>#VALUE!</v>
      </c>
    </row>
    <row r="17436" ht="15.75" customHeight="1">
      <c r="A17436" s="1" t="s">
        <v>1324</v>
      </c>
      <c r="B17436" s="1">
        <v>2.0</v>
      </c>
      <c r="C17436" s="1" t="s">
        <v>36538</v>
      </c>
      <c r="D17436" s="1" t="s">
        <v>36539</v>
      </c>
      <c r="E17436" s="1" t="s">
        <v>10</v>
      </c>
      <c r="F17436" s="1" t="s">
        <v>11</v>
      </c>
      <c r="G17436" s="1" t="str">
        <f>IFERROR(__xludf.DUMMYFUNCTION("GOOGLETRANSLATE(D17436,""fr"",""en"")"),"#VALUE!")</f>
        <v>#VALUE!</v>
      </c>
    </row>
    <row r="17437" ht="15.75" customHeight="1">
      <c r="A17437" s="1" t="s">
        <v>6115</v>
      </c>
      <c r="B17437" s="1">
        <v>2.0</v>
      </c>
      <c r="C17437" s="1" t="s">
        <v>36540</v>
      </c>
      <c r="D17437" s="1" t="s">
        <v>36541</v>
      </c>
      <c r="E17437" s="1" t="s">
        <v>169</v>
      </c>
      <c r="F17437" s="1" t="s">
        <v>11</v>
      </c>
      <c r="G17437" s="1" t="str">
        <f>IFERROR(__xludf.DUMMYFUNCTION("GOOGLETRANSLATE(D17437,""fr"",""en"")"),"#VALUE!")</f>
        <v>#VALUE!</v>
      </c>
    </row>
    <row r="17438" ht="15.75" customHeight="1">
      <c r="A17438" s="1" t="s">
        <v>1870</v>
      </c>
      <c r="B17438" s="1">
        <v>2.0</v>
      </c>
      <c r="C17438" s="1" t="s">
        <v>36542</v>
      </c>
      <c r="D17438" s="1" t="s">
        <v>36543</v>
      </c>
      <c r="E17438" s="1" t="s">
        <v>52</v>
      </c>
      <c r="F17438" s="1" t="s">
        <v>11</v>
      </c>
      <c r="G17438" s="1" t="str">
        <f>IFERROR(__xludf.DUMMYFUNCTION("GOOGLETRANSLATE(D17438,""fr"",""en"")"),"#VALUE!")</f>
        <v>#VALUE!</v>
      </c>
    </row>
    <row r="17439" ht="15.75" customHeight="1">
      <c r="A17439" s="1" t="s">
        <v>166</v>
      </c>
      <c r="B17439" s="1">
        <v>4.0</v>
      </c>
      <c r="C17439" s="1" t="s">
        <v>36544</v>
      </c>
      <c r="D17439" s="1" t="s">
        <v>36545</v>
      </c>
      <c r="E17439" s="1" t="s">
        <v>10</v>
      </c>
      <c r="F17439" s="1" t="s">
        <v>11</v>
      </c>
      <c r="G17439" s="1" t="str">
        <f>IFERROR(__xludf.DUMMYFUNCTION("GOOGLETRANSLATE(D17439,""fr"",""en"")"),"#VALUE!")</f>
        <v>#VALUE!</v>
      </c>
    </row>
    <row r="17440" ht="15.75" customHeight="1">
      <c r="A17440" s="1" t="s">
        <v>10399</v>
      </c>
      <c r="B17440" s="1">
        <v>5.0</v>
      </c>
      <c r="C17440" s="1" t="s">
        <v>36546</v>
      </c>
      <c r="D17440" s="1" t="s">
        <v>36547</v>
      </c>
      <c r="E17440" s="1" t="s">
        <v>10</v>
      </c>
      <c r="F17440" s="1" t="s">
        <v>11</v>
      </c>
      <c r="G17440" s="1" t="str">
        <f>IFERROR(__xludf.DUMMYFUNCTION("GOOGLETRANSLATE(D17440,""fr"",""en"")"),"#VALUE!")</f>
        <v>#VALUE!</v>
      </c>
    </row>
    <row r="17441" ht="15.75" customHeight="1">
      <c r="A17441" s="1" t="s">
        <v>12943</v>
      </c>
      <c r="B17441" s="1">
        <v>1.0</v>
      </c>
      <c r="C17441" s="1" t="s">
        <v>36548</v>
      </c>
      <c r="D17441" s="1" t="s">
        <v>36549</v>
      </c>
      <c r="E17441" s="1" t="s">
        <v>52</v>
      </c>
      <c r="F17441" s="1" t="s">
        <v>48</v>
      </c>
      <c r="G17441" s="1" t="str">
        <f>IFERROR(__xludf.DUMMYFUNCTION("GOOGLETRANSLATE(D17441,""fr"",""en"")"),"#VALUE!")</f>
        <v>#VALUE!</v>
      </c>
    </row>
    <row r="17442" ht="15.75" customHeight="1">
      <c r="A17442" s="1" t="s">
        <v>1764</v>
      </c>
      <c r="B17442" s="1">
        <v>4.0</v>
      </c>
      <c r="C17442" s="1" t="s">
        <v>36550</v>
      </c>
      <c r="D17442" s="1" t="s">
        <v>36551</v>
      </c>
      <c r="E17442" s="1" t="s">
        <v>10</v>
      </c>
      <c r="F17442" s="1" t="s">
        <v>11</v>
      </c>
      <c r="G17442" s="1" t="str">
        <f>IFERROR(__xludf.DUMMYFUNCTION("GOOGLETRANSLATE(D17442,""fr"",""en"")"),"#VALUE!")</f>
        <v>#VALUE!</v>
      </c>
    </row>
    <row r="17443" ht="15.75" customHeight="1">
      <c r="A17443" s="1" t="s">
        <v>100</v>
      </c>
      <c r="B17443" s="1">
        <v>4.0</v>
      </c>
      <c r="C17443" s="1" t="s">
        <v>36552</v>
      </c>
      <c r="D17443" s="1" t="s">
        <v>36553</v>
      </c>
      <c r="E17443" s="1" t="s">
        <v>10</v>
      </c>
      <c r="F17443" s="1" t="s">
        <v>11</v>
      </c>
      <c r="G17443" s="1" t="str">
        <f>IFERROR(__xludf.DUMMYFUNCTION("GOOGLETRANSLATE(D17443,""fr"",""en"")"),"#VALUE!")</f>
        <v>#VALUE!</v>
      </c>
    </row>
    <row r="17444" ht="15.75" customHeight="1">
      <c r="A17444" s="1" t="s">
        <v>1562</v>
      </c>
      <c r="B17444" s="1">
        <v>2.0</v>
      </c>
      <c r="C17444" s="1" t="s">
        <v>36554</v>
      </c>
      <c r="D17444" s="1" t="s">
        <v>36555</v>
      </c>
      <c r="E17444" s="1" t="s">
        <v>10</v>
      </c>
      <c r="F17444" s="1" t="s">
        <v>11</v>
      </c>
      <c r="G17444" s="1" t="str">
        <f>IFERROR(__xludf.DUMMYFUNCTION("GOOGLETRANSLATE(D17444,""fr"",""en"")"),"#VALUE!")</f>
        <v>#VALUE!</v>
      </c>
    </row>
    <row r="17445" ht="15.75" customHeight="1">
      <c r="A17445" s="1" t="s">
        <v>2801</v>
      </c>
      <c r="B17445" s="1">
        <v>3.0</v>
      </c>
      <c r="C17445" s="1" t="s">
        <v>36556</v>
      </c>
      <c r="D17445" s="1" t="s">
        <v>36557</v>
      </c>
      <c r="E17445" s="1" t="s">
        <v>21</v>
      </c>
      <c r="F17445" s="1" t="s">
        <v>11</v>
      </c>
      <c r="G17445" s="1" t="str">
        <f>IFERROR(__xludf.DUMMYFUNCTION("GOOGLETRANSLATE(D17445,""fr"",""en"")"),"#VALUE!")</f>
        <v>#VALUE!</v>
      </c>
    </row>
    <row r="17446" ht="15.75" customHeight="1">
      <c r="A17446" s="1" t="s">
        <v>564</v>
      </c>
      <c r="B17446" s="1">
        <v>5.0</v>
      </c>
      <c r="C17446" s="1" t="s">
        <v>36558</v>
      </c>
      <c r="D17446" s="1" t="s">
        <v>36559</v>
      </c>
      <c r="E17446" s="1" t="s">
        <v>21</v>
      </c>
      <c r="F17446" s="1" t="s">
        <v>11</v>
      </c>
      <c r="G17446" s="1" t="str">
        <f>IFERROR(__xludf.DUMMYFUNCTION("GOOGLETRANSLATE(D17446,""fr"",""en"")"),"#VALUE!")</f>
        <v>#VALUE!</v>
      </c>
    </row>
    <row r="17447" ht="15.75" customHeight="1">
      <c r="A17447" s="1" t="s">
        <v>4052</v>
      </c>
      <c r="B17447" s="1">
        <v>1.0</v>
      </c>
      <c r="C17447" s="1" t="s">
        <v>36560</v>
      </c>
      <c r="D17447" s="1" t="s">
        <v>36561</v>
      </c>
      <c r="E17447" s="1" t="s">
        <v>226</v>
      </c>
      <c r="F17447" s="1" t="s">
        <v>110</v>
      </c>
      <c r="G17447" s="1" t="str">
        <f>IFERROR(__xludf.DUMMYFUNCTION("GOOGLETRANSLATE(D17447,""fr"",""en"")"),"#VALUE!")</f>
        <v>#VALUE!</v>
      </c>
    </row>
    <row r="17448" ht="15.75" customHeight="1">
      <c r="A17448" s="1" t="s">
        <v>3246</v>
      </c>
      <c r="B17448" s="1">
        <v>3.0</v>
      </c>
      <c r="C17448" s="1" t="s">
        <v>36562</v>
      </c>
      <c r="D17448" s="1" t="s">
        <v>36563</v>
      </c>
      <c r="E17448" s="1" t="s">
        <v>484</v>
      </c>
      <c r="F17448" s="1" t="s">
        <v>30</v>
      </c>
      <c r="G17448" s="1" t="str">
        <f>IFERROR(__xludf.DUMMYFUNCTION("GOOGLETRANSLATE(D17448,""fr"",""en"")"),"#VALUE!")</f>
        <v>#VALUE!</v>
      </c>
    </row>
    <row r="17449" ht="15.75" customHeight="1">
      <c r="A17449" s="1" t="s">
        <v>28601</v>
      </c>
      <c r="B17449" s="1">
        <v>1.0</v>
      </c>
      <c r="C17449" s="1" t="s">
        <v>36564</v>
      </c>
      <c r="D17449" s="1" t="s">
        <v>36565</v>
      </c>
      <c r="E17449" s="1" t="s">
        <v>52</v>
      </c>
      <c r="F17449" s="1" t="s">
        <v>48</v>
      </c>
      <c r="G17449" s="1" t="str">
        <f>IFERROR(__xludf.DUMMYFUNCTION("GOOGLETRANSLATE(D17449,""fr"",""en"")"),"#VALUE!")</f>
        <v>#VALUE!</v>
      </c>
    </row>
    <row r="17450" ht="15.75" customHeight="1">
      <c r="A17450" s="1" t="s">
        <v>1248</v>
      </c>
      <c r="B17450" s="1">
        <v>4.0</v>
      </c>
      <c r="C17450" s="1" t="s">
        <v>36566</v>
      </c>
      <c r="D17450" s="1" t="s">
        <v>36567</v>
      </c>
      <c r="E17450" s="1" t="s">
        <v>21</v>
      </c>
      <c r="F17450" s="1" t="s">
        <v>11</v>
      </c>
      <c r="G17450" s="1" t="str">
        <f>IFERROR(__xludf.DUMMYFUNCTION("GOOGLETRANSLATE(D17450,""fr"",""en"")"),"#VALUE!")</f>
        <v>#VALUE!</v>
      </c>
    </row>
    <row r="17451" ht="15.75" customHeight="1">
      <c r="A17451" s="1" t="s">
        <v>34389</v>
      </c>
      <c r="B17451" s="1">
        <v>3.0</v>
      </c>
      <c r="C17451" s="1" t="s">
        <v>36568</v>
      </c>
      <c r="D17451" s="1" t="s">
        <v>36569</v>
      </c>
      <c r="E17451" s="1" t="s">
        <v>21</v>
      </c>
      <c r="F17451" s="1" t="s">
        <v>11</v>
      </c>
      <c r="G17451" s="1" t="str">
        <f>IFERROR(__xludf.DUMMYFUNCTION("GOOGLETRANSLATE(D17451,""fr"",""en"")"),"#VALUE!")</f>
        <v>#VALUE!</v>
      </c>
    </row>
    <row r="17452" ht="15.75" customHeight="1">
      <c r="A17452" s="1" t="s">
        <v>5523</v>
      </c>
      <c r="B17452" s="1">
        <v>4.0</v>
      </c>
      <c r="C17452" s="1" t="s">
        <v>36570</v>
      </c>
      <c r="D17452" s="1" t="s">
        <v>36571</v>
      </c>
      <c r="E17452" s="1" t="s">
        <v>10</v>
      </c>
      <c r="F17452" s="1" t="s">
        <v>11</v>
      </c>
      <c r="G17452" s="1" t="str">
        <f>IFERROR(__xludf.DUMMYFUNCTION("GOOGLETRANSLATE(D17452,""fr"",""en"")"),"#VALUE!")</f>
        <v>#VALUE!</v>
      </c>
    </row>
    <row r="17453" ht="15.75" customHeight="1">
      <c r="A17453" s="1" t="s">
        <v>455</v>
      </c>
      <c r="B17453" s="1">
        <v>4.0</v>
      </c>
      <c r="C17453" s="1" t="s">
        <v>36572</v>
      </c>
      <c r="D17453" s="1" t="s">
        <v>36573</v>
      </c>
      <c r="E17453" s="1" t="s">
        <v>484</v>
      </c>
      <c r="F17453" s="1" t="s">
        <v>30</v>
      </c>
      <c r="G17453" s="1" t="str">
        <f>IFERROR(__xludf.DUMMYFUNCTION("GOOGLETRANSLATE(D17453,""fr"",""en"")"),"#VALUE!")</f>
        <v>#VALUE!</v>
      </c>
    </row>
    <row r="17454" ht="15.75" customHeight="1">
      <c r="A17454" s="1" t="s">
        <v>11091</v>
      </c>
      <c r="B17454" s="1">
        <v>1.0</v>
      </c>
      <c r="C17454" s="1" t="s">
        <v>36574</v>
      </c>
      <c r="D17454" s="1" t="s">
        <v>36575</v>
      </c>
      <c r="E17454" s="1" t="s">
        <v>109</v>
      </c>
      <c r="F17454" s="1" t="s">
        <v>11</v>
      </c>
      <c r="G17454" s="1" t="str">
        <f>IFERROR(__xludf.DUMMYFUNCTION("GOOGLETRANSLATE(D17454,""fr"",""en"")"),"#VALUE!")</f>
        <v>#VALUE!</v>
      </c>
    </row>
    <row r="17455" ht="15.75" customHeight="1">
      <c r="A17455" s="1" t="s">
        <v>11674</v>
      </c>
      <c r="B17455" s="1">
        <v>4.0</v>
      </c>
      <c r="C17455" s="1" t="s">
        <v>36576</v>
      </c>
      <c r="D17455" s="1" t="s">
        <v>36577</v>
      </c>
      <c r="E17455" s="1" t="s">
        <v>29</v>
      </c>
      <c r="F17455" s="1" t="s">
        <v>30</v>
      </c>
      <c r="G17455" s="1" t="str">
        <f>IFERROR(__xludf.DUMMYFUNCTION("GOOGLETRANSLATE(D17455,""fr"",""en"")"),"#VALUE!")</f>
        <v>#VALUE!</v>
      </c>
    </row>
    <row r="17456" ht="15.75" customHeight="1">
      <c r="A17456" s="1" t="s">
        <v>2358</v>
      </c>
      <c r="B17456" s="1">
        <v>5.0</v>
      </c>
      <c r="C17456" s="1" t="s">
        <v>36578</v>
      </c>
      <c r="D17456" s="1" t="s">
        <v>36579</v>
      </c>
      <c r="E17456" s="1" t="s">
        <v>10</v>
      </c>
      <c r="F17456" s="1" t="s">
        <v>11</v>
      </c>
      <c r="G17456" s="1" t="str">
        <f>IFERROR(__xludf.DUMMYFUNCTION("GOOGLETRANSLATE(D17456,""fr"",""en"")"),"#VALUE!")</f>
        <v>#VALUE!</v>
      </c>
    </row>
    <row r="17457" ht="15.75" customHeight="1">
      <c r="A17457" s="1" t="s">
        <v>14709</v>
      </c>
      <c r="B17457" s="1">
        <v>1.0</v>
      </c>
      <c r="C17457" s="1" t="s">
        <v>36580</v>
      </c>
      <c r="D17457" s="1" t="s">
        <v>36581</v>
      </c>
      <c r="E17457" s="1" t="s">
        <v>125</v>
      </c>
      <c r="F17457" s="1" t="s">
        <v>11</v>
      </c>
      <c r="G17457" s="1" t="str">
        <f>IFERROR(__xludf.DUMMYFUNCTION("GOOGLETRANSLATE(D17457,""fr"",""en"")"),"#VALUE!")</f>
        <v>#VALUE!</v>
      </c>
    </row>
    <row r="17458" ht="15.75" customHeight="1">
      <c r="A17458" s="1" t="s">
        <v>11113</v>
      </c>
      <c r="B17458" s="1">
        <v>3.0</v>
      </c>
      <c r="C17458" s="1" t="s">
        <v>36582</v>
      </c>
      <c r="D17458" s="1" t="s">
        <v>36583</v>
      </c>
      <c r="E17458" s="1" t="s">
        <v>29</v>
      </c>
      <c r="F17458" s="1" t="s">
        <v>30</v>
      </c>
      <c r="G17458" s="1" t="str">
        <f>IFERROR(__xludf.DUMMYFUNCTION("GOOGLETRANSLATE(D17458,""fr"",""en"")"),"#VALUE!")</f>
        <v>#VALUE!</v>
      </c>
    </row>
    <row r="17459" ht="15.75" customHeight="1">
      <c r="A17459" s="1" t="s">
        <v>3889</v>
      </c>
      <c r="B17459" s="1">
        <v>1.0</v>
      </c>
      <c r="C17459" s="1" t="s">
        <v>36584</v>
      </c>
      <c r="D17459" s="1" t="s">
        <v>36585</v>
      </c>
      <c r="E17459" s="1" t="s">
        <v>43</v>
      </c>
      <c r="F17459" s="1" t="s">
        <v>30</v>
      </c>
      <c r="G17459" s="1" t="str">
        <f>IFERROR(__xludf.DUMMYFUNCTION("GOOGLETRANSLATE(D17459,""fr"",""en"")"),"#VALUE!")</f>
        <v>#VALUE!</v>
      </c>
    </row>
    <row r="17460" ht="15.75" customHeight="1">
      <c r="A17460" s="1" t="s">
        <v>667</v>
      </c>
      <c r="B17460" s="1">
        <v>5.0</v>
      </c>
      <c r="C17460" s="1" t="s">
        <v>36586</v>
      </c>
      <c r="D17460" s="1" t="s">
        <v>36587</v>
      </c>
      <c r="E17460" s="1" t="s">
        <v>21</v>
      </c>
      <c r="F17460" s="1" t="s">
        <v>11</v>
      </c>
      <c r="G17460" s="1" t="str">
        <f>IFERROR(__xludf.DUMMYFUNCTION("GOOGLETRANSLATE(D17460,""fr"",""en"")"),"#VALUE!")</f>
        <v>#VALUE!</v>
      </c>
    </row>
    <row r="17461" ht="15.75" customHeight="1">
      <c r="A17461" s="1" t="s">
        <v>5333</v>
      </c>
      <c r="B17461" s="1">
        <v>4.0</v>
      </c>
      <c r="C17461" s="1" t="s">
        <v>36588</v>
      </c>
      <c r="D17461" s="1" t="s">
        <v>36589</v>
      </c>
      <c r="E17461" s="1" t="s">
        <v>10</v>
      </c>
      <c r="F17461" s="1" t="s">
        <v>11</v>
      </c>
      <c r="G17461" s="1" t="str">
        <f>IFERROR(__xludf.DUMMYFUNCTION("GOOGLETRANSLATE(D17461,""fr"",""en"")"),"#VALUE!")</f>
        <v>#VALUE!</v>
      </c>
    </row>
    <row r="17462" ht="15.75" customHeight="1">
      <c r="A17462" s="1" t="s">
        <v>20801</v>
      </c>
      <c r="B17462" s="1">
        <v>1.0</v>
      </c>
      <c r="C17462" s="1" t="s">
        <v>36590</v>
      </c>
      <c r="D17462" s="1" t="s">
        <v>36591</v>
      </c>
      <c r="E17462" s="1" t="s">
        <v>296</v>
      </c>
      <c r="F17462" s="1" t="s">
        <v>110</v>
      </c>
      <c r="G17462" s="1" t="str">
        <f>IFERROR(__xludf.DUMMYFUNCTION("GOOGLETRANSLATE(D17462,""fr"",""en"")"),"#VALUE!")</f>
        <v>#VALUE!</v>
      </c>
    </row>
    <row r="17463" ht="15.75" customHeight="1">
      <c r="A17463" s="1" t="s">
        <v>14694</v>
      </c>
      <c r="B17463" s="1">
        <v>4.0</v>
      </c>
      <c r="C17463" s="1" t="s">
        <v>36592</v>
      </c>
      <c r="D17463" s="1" t="s">
        <v>36593</v>
      </c>
      <c r="E17463" s="1" t="s">
        <v>484</v>
      </c>
      <c r="F17463" s="1" t="s">
        <v>30</v>
      </c>
      <c r="G17463" s="1" t="str">
        <f>IFERROR(__xludf.DUMMYFUNCTION("GOOGLETRANSLATE(D17463,""fr"",""en"")"),"#VALUE!")</f>
        <v>#VALUE!</v>
      </c>
    </row>
    <row r="17464" ht="15.75" customHeight="1">
      <c r="A17464" s="1" t="s">
        <v>1180</v>
      </c>
      <c r="B17464" s="1">
        <v>4.0</v>
      </c>
      <c r="C17464" s="1" t="s">
        <v>36594</v>
      </c>
      <c r="D17464" s="1" t="s">
        <v>36595</v>
      </c>
      <c r="E17464" s="1" t="s">
        <v>21</v>
      </c>
      <c r="F17464" s="1" t="s">
        <v>11</v>
      </c>
      <c r="G17464" s="1" t="str">
        <f>IFERROR(__xludf.DUMMYFUNCTION("GOOGLETRANSLATE(D17464,""fr"",""en"")"),"#VALUE!")</f>
        <v>#VALUE!</v>
      </c>
    </row>
    <row r="17465" ht="15.75" customHeight="1">
      <c r="A17465" s="1" t="s">
        <v>85</v>
      </c>
      <c r="B17465" s="1">
        <v>5.0</v>
      </c>
      <c r="C17465" s="1" t="s">
        <v>36596</v>
      </c>
      <c r="D17465" s="1" t="s">
        <v>36597</v>
      </c>
      <c r="E17465" s="1" t="s">
        <v>21</v>
      </c>
      <c r="F17465" s="1" t="s">
        <v>11</v>
      </c>
      <c r="G17465" s="1" t="str">
        <f>IFERROR(__xludf.DUMMYFUNCTION("GOOGLETRANSLATE(D17465,""fr"",""en"")"),"#VALUE!")</f>
        <v>#VALUE!</v>
      </c>
    </row>
    <row r="17466" ht="15.75" customHeight="1">
      <c r="A17466" s="1" t="s">
        <v>576</v>
      </c>
      <c r="B17466" s="1">
        <v>5.0</v>
      </c>
      <c r="C17466" s="1" t="s">
        <v>36598</v>
      </c>
      <c r="D17466" s="1" t="s">
        <v>36599</v>
      </c>
      <c r="E17466" s="1" t="s">
        <v>176</v>
      </c>
      <c r="F17466" s="1" t="s">
        <v>66</v>
      </c>
      <c r="G17466" s="1" t="str">
        <f>IFERROR(__xludf.DUMMYFUNCTION("GOOGLETRANSLATE(D17466,""fr"",""en"")"),"#VALUE!")</f>
        <v>#VALUE!</v>
      </c>
    </row>
    <row r="17467" ht="15.75" customHeight="1">
      <c r="A17467" s="1" t="s">
        <v>2358</v>
      </c>
      <c r="B17467" s="1">
        <v>1.0</v>
      </c>
      <c r="C17467" s="1" t="s">
        <v>36600</v>
      </c>
      <c r="D17467" s="1" t="s">
        <v>36601</v>
      </c>
      <c r="E17467" s="1" t="s">
        <v>10</v>
      </c>
      <c r="F17467" s="1" t="s">
        <v>11</v>
      </c>
      <c r="G17467" s="1" t="str">
        <f>IFERROR(__xludf.DUMMYFUNCTION("GOOGLETRANSLATE(D17467,""fr"",""en"")"),"#VALUE!")</f>
        <v>#VALUE!</v>
      </c>
    </row>
    <row r="17468" ht="15.75" customHeight="1">
      <c r="A17468" s="1" t="s">
        <v>10977</v>
      </c>
      <c r="B17468" s="1">
        <v>3.0</v>
      </c>
      <c r="C17468" s="1" t="s">
        <v>36602</v>
      </c>
      <c r="D17468" s="1" t="s">
        <v>36603</v>
      </c>
      <c r="E17468" s="1" t="s">
        <v>10</v>
      </c>
      <c r="F17468" s="1" t="s">
        <v>11</v>
      </c>
      <c r="G17468" s="1" t="str">
        <f>IFERROR(__xludf.DUMMYFUNCTION("GOOGLETRANSLATE(D17468,""fr"",""en"")"),"#VALUE!")</f>
        <v>#VALUE!</v>
      </c>
    </row>
    <row r="17469" ht="15.75" customHeight="1">
      <c r="A17469" s="1" t="s">
        <v>436</v>
      </c>
      <c r="B17469" s="1">
        <v>1.0</v>
      </c>
      <c r="C17469" s="1" t="s">
        <v>36604</v>
      </c>
      <c r="D17469" s="1" t="s">
        <v>36605</v>
      </c>
      <c r="E17469" s="1" t="s">
        <v>21</v>
      </c>
      <c r="F17469" s="1" t="s">
        <v>11</v>
      </c>
      <c r="G17469" s="1" t="str">
        <f>IFERROR(__xludf.DUMMYFUNCTION("GOOGLETRANSLATE(D17469,""fr"",""en"")"),"#VALUE!")</f>
        <v>#VALUE!</v>
      </c>
    </row>
    <row r="17470" ht="15.75" customHeight="1">
      <c r="A17470" s="1" t="s">
        <v>18291</v>
      </c>
      <c r="B17470" s="1">
        <v>1.0</v>
      </c>
      <c r="C17470" s="1" t="s">
        <v>36606</v>
      </c>
      <c r="D17470" s="1" t="s">
        <v>36607</v>
      </c>
      <c r="E17470" s="1" t="s">
        <v>34</v>
      </c>
      <c r="F17470" s="1" t="s">
        <v>30</v>
      </c>
      <c r="G17470" s="1" t="str">
        <f>IFERROR(__xludf.DUMMYFUNCTION("GOOGLETRANSLATE(D17470,""fr"",""en"")"),"#VALUE!")</f>
        <v>#VALUE!</v>
      </c>
    </row>
    <row r="17471" ht="15.75" customHeight="1">
      <c r="A17471" s="1" t="s">
        <v>4907</v>
      </c>
      <c r="B17471" s="1">
        <v>3.0</v>
      </c>
      <c r="C17471" s="1" t="s">
        <v>36608</v>
      </c>
      <c r="D17471" s="1" t="s">
        <v>36609</v>
      </c>
      <c r="E17471" s="1" t="s">
        <v>614</v>
      </c>
      <c r="F17471" s="1" t="s">
        <v>30</v>
      </c>
      <c r="G17471" s="1" t="str">
        <f>IFERROR(__xludf.DUMMYFUNCTION("GOOGLETRANSLATE(D17471,""fr"",""en"")"),"#VALUE!")</f>
        <v>#VALUE!</v>
      </c>
    </row>
    <row r="17472" ht="15.75" customHeight="1">
      <c r="A17472" s="1" t="s">
        <v>31653</v>
      </c>
      <c r="B17472" s="1">
        <v>1.0</v>
      </c>
      <c r="C17472" s="1" t="s">
        <v>36610</v>
      </c>
      <c r="D17472" s="1" t="s">
        <v>36611</v>
      </c>
      <c r="E17472" s="1" t="s">
        <v>117</v>
      </c>
      <c r="F17472" s="1" t="s">
        <v>48</v>
      </c>
      <c r="G17472" s="1" t="str">
        <f>IFERROR(__xludf.DUMMYFUNCTION("GOOGLETRANSLATE(D17472,""fr"",""en"")"),"#VALUE!")</f>
        <v>#VALUE!</v>
      </c>
    </row>
    <row r="17473" ht="15.75" customHeight="1">
      <c r="A17473" s="1" t="s">
        <v>6073</v>
      </c>
      <c r="B17473" s="1">
        <v>1.0</v>
      </c>
      <c r="C17473" s="1" t="s">
        <v>36612</v>
      </c>
      <c r="D17473" s="1" t="s">
        <v>36613</v>
      </c>
      <c r="E17473" s="1" t="s">
        <v>169</v>
      </c>
      <c r="F17473" s="1" t="s">
        <v>11</v>
      </c>
      <c r="G17473" s="1" t="str">
        <f>IFERROR(__xludf.DUMMYFUNCTION("GOOGLETRANSLATE(D17473,""fr"",""en"")"),"#VALUE!")</f>
        <v>#VALUE!</v>
      </c>
    </row>
    <row r="17474" ht="15.75" customHeight="1">
      <c r="A17474" s="1" t="s">
        <v>1198</v>
      </c>
      <c r="B17474" s="1">
        <v>5.0</v>
      </c>
      <c r="C17474" s="1" t="s">
        <v>36614</v>
      </c>
      <c r="D17474" s="1" t="s">
        <v>36615</v>
      </c>
      <c r="E17474" s="1" t="s">
        <v>169</v>
      </c>
      <c r="F17474" s="1" t="s">
        <v>11</v>
      </c>
      <c r="G17474" s="1" t="str">
        <f>IFERROR(__xludf.DUMMYFUNCTION("GOOGLETRANSLATE(D17474,""fr"",""en"")"),"#VALUE!")</f>
        <v>#VALUE!</v>
      </c>
    </row>
    <row r="17475" ht="15.75" customHeight="1">
      <c r="A17475" s="1" t="s">
        <v>9888</v>
      </c>
      <c r="B17475" s="1">
        <v>1.0</v>
      </c>
      <c r="C17475" s="1" t="s">
        <v>36616</v>
      </c>
      <c r="D17475" s="1" t="s">
        <v>36617</v>
      </c>
      <c r="E17475" s="1" t="s">
        <v>373</v>
      </c>
      <c r="F17475" s="1" t="s">
        <v>30</v>
      </c>
      <c r="G17475" s="1" t="str">
        <f>IFERROR(__xludf.DUMMYFUNCTION("GOOGLETRANSLATE(D17475,""fr"",""en"")"),"#VALUE!")</f>
        <v>#VALUE!</v>
      </c>
    </row>
    <row r="17476" ht="15.75" customHeight="1">
      <c r="A17476" s="1" t="s">
        <v>7945</v>
      </c>
      <c r="B17476" s="1">
        <v>2.0</v>
      </c>
      <c r="C17476" s="1" t="s">
        <v>36618</v>
      </c>
      <c r="D17476" s="1" t="s">
        <v>36619</v>
      </c>
      <c r="E17476" s="1" t="s">
        <v>273</v>
      </c>
      <c r="F17476" s="1" t="s">
        <v>110</v>
      </c>
      <c r="G17476" s="1" t="str">
        <f>IFERROR(__xludf.DUMMYFUNCTION("GOOGLETRANSLATE(D17476,""fr"",""en"")"),"#VALUE!")</f>
        <v>#VALUE!</v>
      </c>
    </row>
    <row r="17477" ht="15.75" customHeight="1">
      <c r="A17477" s="1" t="s">
        <v>741</v>
      </c>
      <c r="B17477" s="1">
        <v>4.0</v>
      </c>
      <c r="C17477" s="1" t="s">
        <v>36620</v>
      </c>
      <c r="D17477" s="1" t="s">
        <v>36621</v>
      </c>
      <c r="E17477" s="1" t="s">
        <v>10</v>
      </c>
      <c r="F17477" s="1" t="s">
        <v>11</v>
      </c>
      <c r="G17477" s="1" t="str">
        <f>IFERROR(__xludf.DUMMYFUNCTION("GOOGLETRANSLATE(D17477,""fr"",""en"")"),"#VALUE!")</f>
        <v>#VALUE!</v>
      </c>
    </row>
    <row r="17478" ht="15.75" customHeight="1">
      <c r="A17478" s="1" t="s">
        <v>9560</v>
      </c>
      <c r="B17478" s="1">
        <v>2.0</v>
      </c>
      <c r="C17478" s="1" t="s">
        <v>17280</v>
      </c>
      <c r="D17478" s="1" t="s">
        <v>36622</v>
      </c>
      <c r="E17478" s="1" t="s">
        <v>25</v>
      </c>
      <c r="F17478" s="1" t="s">
        <v>11</v>
      </c>
      <c r="G17478" s="1" t="str">
        <f>IFERROR(__xludf.DUMMYFUNCTION("GOOGLETRANSLATE(D17478,""fr"",""en"")"),"#VALUE!")</f>
        <v>#VALUE!</v>
      </c>
    </row>
    <row r="17479" ht="15.75" customHeight="1">
      <c r="A17479" s="1" t="s">
        <v>31</v>
      </c>
      <c r="B17479" s="1">
        <v>1.0</v>
      </c>
      <c r="C17479" s="1" t="s">
        <v>36623</v>
      </c>
      <c r="D17479" s="1" t="s">
        <v>36624</v>
      </c>
      <c r="E17479" s="1" t="s">
        <v>25</v>
      </c>
      <c r="F17479" s="1" t="s">
        <v>11</v>
      </c>
      <c r="G17479" s="1" t="str">
        <f>IFERROR(__xludf.DUMMYFUNCTION("GOOGLETRANSLATE(D17479,""fr"",""en"")"),"#VALUE!")</f>
        <v>#VALUE!</v>
      </c>
    </row>
    <row r="17480" ht="15.75" customHeight="1">
      <c r="A17480" s="1" t="s">
        <v>62</v>
      </c>
      <c r="B17480" s="1">
        <v>5.0</v>
      </c>
      <c r="C17480" s="1" t="s">
        <v>36625</v>
      </c>
      <c r="D17480" s="1" t="s">
        <v>36626</v>
      </c>
      <c r="E17480" s="1" t="s">
        <v>10</v>
      </c>
      <c r="F17480" s="1" t="s">
        <v>11</v>
      </c>
      <c r="G17480" s="1" t="str">
        <f>IFERROR(__xludf.DUMMYFUNCTION("GOOGLETRANSLATE(D17480,""fr"",""en"")"),"#VALUE!")</f>
        <v>#VALUE!</v>
      </c>
    </row>
    <row r="17481" ht="15.75" customHeight="1">
      <c r="A17481" s="1" t="s">
        <v>182</v>
      </c>
      <c r="B17481" s="1">
        <v>4.0</v>
      </c>
      <c r="C17481" s="1" t="s">
        <v>36627</v>
      </c>
      <c r="D17481" s="1" t="s">
        <v>36628</v>
      </c>
      <c r="E17481" s="1" t="s">
        <v>21</v>
      </c>
      <c r="F17481" s="1" t="s">
        <v>11</v>
      </c>
      <c r="G17481" s="1" t="str">
        <f>IFERROR(__xludf.DUMMYFUNCTION("GOOGLETRANSLATE(D17481,""fr"",""en"")"),"#VALUE!")</f>
        <v>#VALUE!</v>
      </c>
    </row>
    <row r="17482" ht="15.75" customHeight="1">
      <c r="A17482" s="1" t="s">
        <v>5559</v>
      </c>
      <c r="B17482" s="1">
        <v>2.0</v>
      </c>
      <c r="C17482" s="1" t="s">
        <v>36629</v>
      </c>
      <c r="D17482" s="1" t="s">
        <v>36630</v>
      </c>
      <c r="E17482" s="1" t="s">
        <v>292</v>
      </c>
      <c r="F17482" s="1" t="s">
        <v>11</v>
      </c>
      <c r="G17482" s="1" t="str">
        <f>IFERROR(__xludf.DUMMYFUNCTION("GOOGLETRANSLATE(D17482,""fr"",""en"")"),"#VALUE!")</f>
        <v>#VALUE!</v>
      </c>
    </row>
    <row r="17483" ht="15.75" customHeight="1">
      <c r="A17483" s="1" t="s">
        <v>1764</v>
      </c>
      <c r="B17483" s="1">
        <v>1.0</v>
      </c>
      <c r="C17483" s="1" t="s">
        <v>36631</v>
      </c>
      <c r="D17483" s="1" t="s">
        <v>36632</v>
      </c>
      <c r="E17483" s="1" t="s">
        <v>169</v>
      </c>
      <c r="F17483" s="1" t="s">
        <v>11</v>
      </c>
      <c r="G17483" s="1" t="str">
        <f>IFERROR(__xludf.DUMMYFUNCTION("GOOGLETRANSLATE(D17483,""fr"",""en"")"),"#VALUE!")</f>
        <v>#VALUE!</v>
      </c>
    </row>
    <row r="17484" ht="15.75" customHeight="1">
      <c r="A17484" s="1" t="s">
        <v>274</v>
      </c>
      <c r="B17484" s="1">
        <v>2.0</v>
      </c>
      <c r="C17484" s="1" t="s">
        <v>36633</v>
      </c>
      <c r="D17484" s="1" t="s">
        <v>36634</v>
      </c>
      <c r="E17484" s="1" t="s">
        <v>226</v>
      </c>
      <c r="F17484" s="1" t="s">
        <v>110</v>
      </c>
      <c r="G17484" s="1" t="str">
        <f>IFERROR(__xludf.DUMMYFUNCTION("GOOGLETRANSLATE(D17484,""fr"",""en"")"),"#VALUE!")</f>
        <v>#VALUE!</v>
      </c>
    </row>
    <row r="17485" ht="15.75" customHeight="1">
      <c r="A17485" s="1" t="s">
        <v>774</v>
      </c>
      <c r="B17485" s="1">
        <v>5.0</v>
      </c>
      <c r="C17485" s="1" t="s">
        <v>36635</v>
      </c>
      <c r="D17485" s="1" t="s">
        <v>36636</v>
      </c>
      <c r="E17485" s="1" t="s">
        <v>614</v>
      </c>
      <c r="F17485" s="1" t="s">
        <v>30</v>
      </c>
      <c r="G17485" s="1" t="str">
        <f>IFERROR(__xludf.DUMMYFUNCTION("GOOGLETRANSLATE(D17485,""fr"",""en"")"),"#VALUE!")</f>
        <v>#VALUE!</v>
      </c>
    </row>
    <row r="17486" ht="15.75" customHeight="1">
      <c r="A17486" s="1" t="s">
        <v>786</v>
      </c>
      <c r="B17486" s="1">
        <v>1.0</v>
      </c>
      <c r="C17486" s="1" t="s">
        <v>36637</v>
      </c>
      <c r="D17486" s="1" t="s">
        <v>36638</v>
      </c>
      <c r="E17486" s="1" t="s">
        <v>296</v>
      </c>
      <c r="F17486" s="1" t="s">
        <v>11</v>
      </c>
      <c r="G17486" s="1" t="str">
        <f>IFERROR(__xludf.DUMMYFUNCTION("GOOGLETRANSLATE(D17486,""fr"",""en"")"),"#VALUE!")</f>
        <v>#VALUE!</v>
      </c>
    </row>
    <row r="17487" ht="15.75" customHeight="1">
      <c r="A17487" s="1" t="s">
        <v>2542</v>
      </c>
      <c r="B17487" s="1">
        <v>2.0</v>
      </c>
      <c r="C17487" s="1" t="s">
        <v>36639</v>
      </c>
      <c r="D17487" s="1" t="s">
        <v>36640</v>
      </c>
      <c r="E17487" s="1" t="s">
        <v>827</v>
      </c>
      <c r="F17487" s="1" t="s">
        <v>39</v>
      </c>
      <c r="G17487" s="1" t="str">
        <f>IFERROR(__xludf.DUMMYFUNCTION("GOOGLETRANSLATE(D17487,""fr"",""en"")"),"#VALUE!")</f>
        <v>#VALUE!</v>
      </c>
    </row>
    <row r="17488" ht="15.75" customHeight="1">
      <c r="A17488" s="1" t="s">
        <v>3151</v>
      </c>
      <c r="B17488" s="1">
        <v>2.0</v>
      </c>
      <c r="C17488" s="1" t="s">
        <v>36641</v>
      </c>
      <c r="D17488" s="1" t="s">
        <v>36642</v>
      </c>
      <c r="E17488" s="1" t="s">
        <v>1676</v>
      </c>
      <c r="F17488" s="1" t="s">
        <v>84</v>
      </c>
      <c r="G17488" s="1" t="str">
        <f>IFERROR(__xludf.DUMMYFUNCTION("GOOGLETRANSLATE(D17488,""fr"",""en"")"),"#VALUE!")</f>
        <v>#VALUE!</v>
      </c>
    </row>
    <row r="17489" ht="15.75" customHeight="1">
      <c r="A17489" s="1" t="s">
        <v>2376</v>
      </c>
      <c r="B17489" s="1">
        <v>3.0</v>
      </c>
      <c r="C17489" s="1" t="s">
        <v>36643</v>
      </c>
      <c r="D17489" s="1" t="s">
        <v>36644</v>
      </c>
      <c r="E17489" s="1" t="s">
        <v>226</v>
      </c>
      <c r="F17489" s="1" t="s">
        <v>11</v>
      </c>
      <c r="G17489" s="1" t="str">
        <f>IFERROR(__xludf.DUMMYFUNCTION("GOOGLETRANSLATE(D17489,""fr"",""en"")"),"#VALUE!")</f>
        <v>#VALUE!</v>
      </c>
    </row>
    <row r="17490" ht="15.75" customHeight="1">
      <c r="A17490" s="1" t="s">
        <v>2022</v>
      </c>
      <c r="B17490" s="1">
        <v>5.0</v>
      </c>
      <c r="C17490" s="1" t="s">
        <v>36645</v>
      </c>
      <c r="D17490" s="1" t="s">
        <v>36646</v>
      </c>
      <c r="E17490" s="1" t="s">
        <v>10</v>
      </c>
      <c r="F17490" s="1" t="s">
        <v>11</v>
      </c>
      <c r="G17490" s="1" t="str">
        <f>IFERROR(__xludf.DUMMYFUNCTION("GOOGLETRANSLATE(D17490,""fr"",""en"")"),"#VALUE!")</f>
        <v>#VALUE!</v>
      </c>
    </row>
    <row r="17491" ht="15.75" customHeight="1">
      <c r="A17491" s="1" t="s">
        <v>367</v>
      </c>
      <c r="B17491" s="1">
        <v>5.0</v>
      </c>
      <c r="C17491" s="1" t="s">
        <v>36647</v>
      </c>
      <c r="D17491" s="1" t="s">
        <v>36648</v>
      </c>
      <c r="E17491" s="1" t="s">
        <v>10</v>
      </c>
      <c r="F17491" s="1" t="s">
        <v>11</v>
      </c>
      <c r="G17491" s="1" t="str">
        <f>IFERROR(__xludf.DUMMYFUNCTION("GOOGLETRANSLATE(D17491,""fr"",""en"")"),"#VALUE!")</f>
        <v>#VALUE!</v>
      </c>
    </row>
    <row r="17492" ht="15.75" customHeight="1">
      <c r="A17492" s="1" t="s">
        <v>1180</v>
      </c>
      <c r="B17492" s="1">
        <v>5.0</v>
      </c>
      <c r="C17492" s="1" t="s">
        <v>36649</v>
      </c>
      <c r="D17492" s="1" t="s">
        <v>36650</v>
      </c>
      <c r="E17492" s="1" t="s">
        <v>65</v>
      </c>
      <c r="F17492" s="1" t="s">
        <v>66</v>
      </c>
      <c r="G17492" s="1" t="str">
        <f>IFERROR(__xludf.DUMMYFUNCTION("GOOGLETRANSLATE(D17492,""fr"",""en"")"),"#VALUE!")</f>
        <v>#VALUE!</v>
      </c>
    </row>
    <row r="17493" ht="15.75" customHeight="1">
      <c r="A17493" s="1" t="s">
        <v>13820</v>
      </c>
      <c r="B17493" s="1">
        <v>4.0</v>
      </c>
      <c r="C17493" s="1" t="s">
        <v>36651</v>
      </c>
      <c r="D17493" s="1" t="s">
        <v>36652</v>
      </c>
      <c r="E17493" s="1" t="s">
        <v>614</v>
      </c>
      <c r="F17493" s="1" t="s">
        <v>30</v>
      </c>
      <c r="G17493" s="1" t="str">
        <f>IFERROR(__xludf.DUMMYFUNCTION("GOOGLETRANSLATE(D17493,""fr"",""en"")"),"#VALUE!")</f>
        <v>#VALUE!</v>
      </c>
    </row>
    <row r="17494" ht="15.75" customHeight="1">
      <c r="A17494" s="1" t="s">
        <v>4452</v>
      </c>
      <c r="B17494" s="1">
        <v>2.0</v>
      </c>
      <c r="C17494" s="1" t="s">
        <v>36653</v>
      </c>
      <c r="D17494" s="1" t="s">
        <v>36654</v>
      </c>
      <c r="E17494" s="1" t="s">
        <v>226</v>
      </c>
      <c r="F17494" s="1" t="s">
        <v>11</v>
      </c>
      <c r="G17494" s="1" t="str">
        <f>IFERROR(__xludf.DUMMYFUNCTION("GOOGLETRANSLATE(D17494,""fr"",""en"")"),"#VALUE!")</f>
        <v>#VALUE!</v>
      </c>
    </row>
    <row r="17495" ht="15.75" customHeight="1">
      <c r="A17495" s="1" t="s">
        <v>952</v>
      </c>
      <c r="B17495" s="1">
        <v>3.0</v>
      </c>
      <c r="C17495" s="1" t="s">
        <v>36655</v>
      </c>
      <c r="D17495" s="1" t="s">
        <v>36656</v>
      </c>
      <c r="E17495" s="1" t="s">
        <v>273</v>
      </c>
      <c r="F17495" s="1" t="s">
        <v>11</v>
      </c>
      <c r="G17495" s="1" t="str">
        <f>IFERROR(__xludf.DUMMYFUNCTION("GOOGLETRANSLATE(D17495,""fr"",""en"")"),"#VALUE!")</f>
        <v>#VALUE!</v>
      </c>
    </row>
    <row r="17496" ht="15.75" customHeight="1">
      <c r="A17496" s="1" t="s">
        <v>10333</v>
      </c>
      <c r="B17496" s="1">
        <v>1.0</v>
      </c>
      <c r="C17496" s="1" t="s">
        <v>36657</v>
      </c>
      <c r="D17496" s="1" t="s">
        <v>36658</v>
      </c>
      <c r="E17496" s="1" t="s">
        <v>10</v>
      </c>
      <c r="F17496" s="1" t="s">
        <v>110</v>
      </c>
      <c r="G17496" s="1" t="str">
        <f>IFERROR(__xludf.DUMMYFUNCTION("GOOGLETRANSLATE(D17496,""fr"",""en"")"),"#VALUE!")</f>
        <v>#VALUE!</v>
      </c>
    </row>
    <row r="17497" ht="15.75" customHeight="1">
      <c r="A17497" s="1" t="s">
        <v>621</v>
      </c>
      <c r="B17497" s="1">
        <v>3.0</v>
      </c>
      <c r="C17497" s="1" t="s">
        <v>36659</v>
      </c>
      <c r="D17497" s="1" t="s">
        <v>36660</v>
      </c>
      <c r="E17497" s="1" t="s">
        <v>10</v>
      </c>
      <c r="F17497" s="1" t="s">
        <v>11</v>
      </c>
      <c r="G17497" s="1" t="str">
        <f>IFERROR(__xludf.DUMMYFUNCTION("GOOGLETRANSLATE(D17497,""fr"",""en"")"),"#VALUE!")</f>
        <v>#VALUE!</v>
      </c>
    </row>
    <row r="17498" ht="15.75" customHeight="1">
      <c r="A17498" s="1" t="s">
        <v>944</v>
      </c>
      <c r="B17498" s="1">
        <v>3.0</v>
      </c>
      <c r="C17498" s="1" t="s">
        <v>36661</v>
      </c>
      <c r="D17498" s="1" t="s">
        <v>36662</v>
      </c>
      <c r="E17498" s="1" t="s">
        <v>273</v>
      </c>
      <c r="F17498" s="1" t="s">
        <v>11</v>
      </c>
      <c r="G17498" s="1" t="str">
        <f>IFERROR(__xludf.DUMMYFUNCTION("GOOGLETRANSLATE(D17498,""fr"",""en"")"),"#VALUE!")</f>
        <v>#VALUE!</v>
      </c>
    </row>
    <row r="17499" ht="15.75" customHeight="1">
      <c r="A17499" s="1" t="s">
        <v>2566</v>
      </c>
      <c r="B17499" s="1">
        <v>1.0</v>
      </c>
      <c r="C17499" s="1" t="s">
        <v>36663</v>
      </c>
      <c r="D17499" s="1" t="s">
        <v>36664</v>
      </c>
      <c r="E17499" s="1" t="s">
        <v>827</v>
      </c>
      <c r="F17499" s="1" t="s">
        <v>39</v>
      </c>
      <c r="G17499" s="1" t="str">
        <f>IFERROR(__xludf.DUMMYFUNCTION("GOOGLETRANSLATE(D17499,""fr"",""en"")"),"#VALUE!")</f>
        <v>#VALUE!</v>
      </c>
    </row>
    <row r="17500" ht="15.75" customHeight="1">
      <c r="A17500" s="1" t="s">
        <v>356</v>
      </c>
      <c r="B17500" s="1">
        <v>1.0</v>
      </c>
      <c r="C17500" s="1" t="s">
        <v>36665</v>
      </c>
      <c r="D17500" s="1" t="s">
        <v>36666</v>
      </c>
      <c r="E17500" s="1" t="s">
        <v>21</v>
      </c>
      <c r="F17500" s="1" t="s">
        <v>11</v>
      </c>
      <c r="G17500" s="1" t="str">
        <f>IFERROR(__xludf.DUMMYFUNCTION("GOOGLETRANSLATE(D17500,""fr"",""en"")"),"#VALUE!")</f>
        <v>#VALUE!</v>
      </c>
    </row>
    <row r="17501" ht="15.75" customHeight="1">
      <c r="A17501" s="1" t="s">
        <v>3186</v>
      </c>
      <c r="B17501" s="1">
        <v>2.0</v>
      </c>
      <c r="C17501" s="1" t="s">
        <v>36667</v>
      </c>
      <c r="D17501" s="1" t="s">
        <v>36668</v>
      </c>
      <c r="E17501" s="1" t="s">
        <v>273</v>
      </c>
      <c r="F17501" s="1" t="s">
        <v>11</v>
      </c>
      <c r="G17501" s="1" t="str">
        <f>IFERROR(__xludf.DUMMYFUNCTION("GOOGLETRANSLATE(D17501,""fr"",""en"")"),"#VALUE!")</f>
        <v>#VALUE!</v>
      </c>
    </row>
    <row r="17502" ht="15.75" customHeight="1">
      <c r="A17502" s="1" t="s">
        <v>3031</v>
      </c>
      <c r="B17502" s="1">
        <v>4.0</v>
      </c>
      <c r="C17502" s="1" t="s">
        <v>36669</v>
      </c>
      <c r="D17502" s="1" t="s">
        <v>36670</v>
      </c>
      <c r="E17502" s="1" t="s">
        <v>226</v>
      </c>
      <c r="F17502" s="1" t="s">
        <v>11</v>
      </c>
      <c r="G17502" s="1" t="str">
        <f>IFERROR(__xludf.DUMMYFUNCTION("GOOGLETRANSLATE(D17502,""fr"",""en"")"),"#VALUE!")</f>
        <v>#VALUE!</v>
      </c>
    </row>
    <row r="17503" ht="15.75" customHeight="1">
      <c r="A17503" s="1" t="s">
        <v>26870</v>
      </c>
      <c r="B17503" s="1">
        <v>1.0</v>
      </c>
      <c r="C17503" s="1" t="s">
        <v>36671</v>
      </c>
      <c r="D17503" s="1" t="s">
        <v>36672</v>
      </c>
      <c r="E17503" s="1" t="s">
        <v>125</v>
      </c>
      <c r="F17503" s="1" t="s">
        <v>110</v>
      </c>
      <c r="G17503" s="1" t="str">
        <f>IFERROR(__xludf.DUMMYFUNCTION("GOOGLETRANSLATE(D17503,""fr"",""en"")"),"#VALUE!")</f>
        <v>#VALUE!</v>
      </c>
    </row>
    <row r="17504" ht="15.75" customHeight="1">
      <c r="A17504" s="1" t="s">
        <v>7086</v>
      </c>
      <c r="B17504" s="1">
        <v>2.0</v>
      </c>
      <c r="C17504" s="1" t="s">
        <v>36673</v>
      </c>
      <c r="D17504" s="1" t="s">
        <v>36674</v>
      </c>
      <c r="E17504" s="1" t="s">
        <v>273</v>
      </c>
      <c r="F17504" s="1" t="s">
        <v>11</v>
      </c>
      <c r="G17504" s="1" t="str">
        <f>IFERROR(__xludf.DUMMYFUNCTION("GOOGLETRANSLATE(D17504,""fr"",""en"")"),"#VALUE!")</f>
        <v>#VALUE!</v>
      </c>
    </row>
    <row r="17505" ht="15.75" customHeight="1">
      <c r="A17505" s="1" t="s">
        <v>1987</v>
      </c>
      <c r="B17505" s="1">
        <v>1.0</v>
      </c>
      <c r="C17505" s="1" t="s">
        <v>36675</v>
      </c>
      <c r="D17505" s="1" t="s">
        <v>36676</v>
      </c>
      <c r="E17505" s="1" t="s">
        <v>125</v>
      </c>
      <c r="F17505" s="1" t="s">
        <v>11</v>
      </c>
      <c r="G17505" s="1" t="str">
        <f>IFERROR(__xludf.DUMMYFUNCTION("GOOGLETRANSLATE(D17505,""fr"",""en"")"),"#VALUE!")</f>
        <v>#VALUE!</v>
      </c>
    </row>
    <row r="17506" ht="15.75" customHeight="1">
      <c r="A17506" s="1" t="s">
        <v>741</v>
      </c>
      <c r="B17506" s="1">
        <v>5.0</v>
      </c>
      <c r="C17506" s="1" t="s">
        <v>36677</v>
      </c>
      <c r="D17506" s="1" t="s">
        <v>36678</v>
      </c>
      <c r="E17506" s="1" t="s">
        <v>10</v>
      </c>
      <c r="F17506" s="1" t="s">
        <v>11</v>
      </c>
      <c r="G17506" s="1" t="str">
        <f>IFERROR(__xludf.DUMMYFUNCTION("GOOGLETRANSLATE(D17506,""fr"",""en"")"),"#VALUE!")</f>
        <v>#VALUE!</v>
      </c>
    </row>
    <row r="17507" ht="15.75" customHeight="1">
      <c r="A17507" s="1" t="s">
        <v>10567</v>
      </c>
      <c r="B17507" s="1">
        <v>5.0</v>
      </c>
      <c r="C17507" s="1" t="s">
        <v>36679</v>
      </c>
      <c r="D17507" s="1" t="s">
        <v>36680</v>
      </c>
      <c r="E17507" s="1" t="s">
        <v>21</v>
      </c>
      <c r="F17507" s="1" t="s">
        <v>11</v>
      </c>
      <c r="G17507" s="1" t="str">
        <f>IFERROR(__xludf.DUMMYFUNCTION("GOOGLETRANSLATE(D17507,""fr"",""en"")"),"#VALUE!")</f>
        <v>#VALUE!</v>
      </c>
    </row>
    <row r="17508" ht="15.75" customHeight="1">
      <c r="A17508" s="1" t="s">
        <v>7359</v>
      </c>
      <c r="B17508" s="1">
        <v>1.0</v>
      </c>
      <c r="C17508" s="1" t="s">
        <v>36681</v>
      </c>
      <c r="D17508" s="1" t="s">
        <v>36682</v>
      </c>
      <c r="E17508" s="1" t="s">
        <v>21</v>
      </c>
      <c r="F17508" s="1" t="s">
        <v>11</v>
      </c>
      <c r="G17508" s="1" t="str">
        <f>IFERROR(__xludf.DUMMYFUNCTION("GOOGLETRANSLATE(D17508,""fr"",""en"")"),"#VALUE!")</f>
        <v>#VALUE!</v>
      </c>
    </row>
    <row r="17509" ht="15.75" customHeight="1">
      <c r="A17509" s="1" t="s">
        <v>9482</v>
      </c>
      <c r="B17509" s="1">
        <v>3.0</v>
      </c>
      <c r="C17509" s="1" t="s">
        <v>36683</v>
      </c>
      <c r="D17509" s="1" t="s">
        <v>36684</v>
      </c>
      <c r="E17509" s="1" t="s">
        <v>109</v>
      </c>
      <c r="F17509" s="1" t="s">
        <v>11</v>
      </c>
      <c r="G17509" s="1" t="str">
        <f>IFERROR(__xludf.DUMMYFUNCTION("GOOGLETRANSLATE(D17509,""fr"",""en"")"),"#VALUE!")</f>
        <v>#VALUE!</v>
      </c>
    </row>
    <row r="17510" ht="15.75" customHeight="1">
      <c r="A17510" s="1" t="s">
        <v>2106</v>
      </c>
      <c r="B17510" s="1">
        <v>4.0</v>
      </c>
      <c r="C17510" s="1" t="s">
        <v>36685</v>
      </c>
      <c r="D17510" s="1" t="s">
        <v>36686</v>
      </c>
      <c r="E17510" s="1" t="s">
        <v>21</v>
      </c>
      <c r="F17510" s="1" t="s">
        <v>11</v>
      </c>
      <c r="G17510" s="1" t="str">
        <f>IFERROR(__xludf.DUMMYFUNCTION("GOOGLETRANSLATE(D17510,""fr"",""en"")"),"#VALUE!")</f>
        <v>#VALUE!</v>
      </c>
    </row>
    <row r="17511" ht="15.75" customHeight="1">
      <c r="A17511" s="1" t="s">
        <v>1778</v>
      </c>
      <c r="B17511" s="1">
        <v>1.0</v>
      </c>
      <c r="C17511" s="1" t="s">
        <v>36687</v>
      </c>
      <c r="D17511" s="1" t="s">
        <v>36688</v>
      </c>
      <c r="E17511" s="1" t="s">
        <v>373</v>
      </c>
      <c r="F17511" s="1" t="s">
        <v>118</v>
      </c>
      <c r="G17511" s="1" t="str">
        <f>IFERROR(__xludf.DUMMYFUNCTION("GOOGLETRANSLATE(D17511,""fr"",""en"")"),"#VALUE!")</f>
        <v>#VALUE!</v>
      </c>
    </row>
    <row r="17512" ht="15.75" customHeight="1">
      <c r="A17512" s="1" t="s">
        <v>5230</v>
      </c>
      <c r="B17512" s="1">
        <v>2.0</v>
      </c>
      <c r="C17512" s="1" t="s">
        <v>36689</v>
      </c>
      <c r="D17512" s="1" t="s">
        <v>36690</v>
      </c>
      <c r="E17512" s="1" t="s">
        <v>10</v>
      </c>
      <c r="F17512" s="1" t="s">
        <v>11</v>
      </c>
      <c r="G17512" s="1" t="str">
        <f>IFERROR(__xludf.DUMMYFUNCTION("GOOGLETRANSLATE(D17512,""fr"",""en"")"),"#VALUE!")</f>
        <v>#VALUE!</v>
      </c>
    </row>
    <row r="17513" ht="15.75" customHeight="1">
      <c r="A17513" s="1" t="s">
        <v>1076</v>
      </c>
      <c r="B17513" s="1">
        <v>3.0</v>
      </c>
      <c r="C17513" s="1" t="s">
        <v>36691</v>
      </c>
      <c r="D17513" s="1" t="s">
        <v>36692</v>
      </c>
      <c r="E17513" s="1" t="s">
        <v>296</v>
      </c>
      <c r="F17513" s="1" t="s">
        <v>118</v>
      </c>
      <c r="G17513" s="1" t="str">
        <f>IFERROR(__xludf.DUMMYFUNCTION("GOOGLETRANSLATE(D17513,""fr"",""en"")"),"#VALUE!")</f>
        <v>#VALUE!</v>
      </c>
    </row>
    <row r="17514" ht="15.75" customHeight="1">
      <c r="A17514" s="1" t="s">
        <v>150</v>
      </c>
      <c r="B17514" s="1">
        <v>4.0</v>
      </c>
      <c r="C17514" s="1" t="s">
        <v>36693</v>
      </c>
      <c r="D17514" s="1" t="s">
        <v>36694</v>
      </c>
      <c r="E17514" s="1" t="s">
        <v>21</v>
      </c>
      <c r="F17514" s="1" t="s">
        <v>11</v>
      </c>
      <c r="G17514" s="1" t="str">
        <f>IFERROR(__xludf.DUMMYFUNCTION("GOOGLETRANSLATE(D17514,""fr"",""en"")"),"#VALUE!")</f>
        <v>#VALUE!</v>
      </c>
    </row>
    <row r="17515" ht="15.75" customHeight="1">
      <c r="A17515" s="1" t="s">
        <v>3374</v>
      </c>
      <c r="B17515" s="1">
        <v>1.0</v>
      </c>
      <c r="C17515" s="1" t="s">
        <v>36695</v>
      </c>
      <c r="D17515" s="1" t="s">
        <v>36696</v>
      </c>
      <c r="E17515" s="1" t="s">
        <v>10</v>
      </c>
      <c r="F17515" s="1" t="s">
        <v>11</v>
      </c>
      <c r="G17515" s="1" t="str">
        <f>IFERROR(__xludf.DUMMYFUNCTION("GOOGLETRANSLATE(D17515,""fr"",""en"")"),"#VALUE!")</f>
        <v>#VALUE!</v>
      </c>
    </row>
    <row r="17516" ht="15.75" customHeight="1">
      <c r="A17516" s="1" t="s">
        <v>374</v>
      </c>
      <c r="B17516" s="1">
        <v>5.0</v>
      </c>
      <c r="C17516" s="1" t="s">
        <v>36697</v>
      </c>
      <c r="D17516" s="1" t="s">
        <v>36698</v>
      </c>
      <c r="E17516" s="1" t="s">
        <v>21</v>
      </c>
      <c r="F17516" s="1" t="s">
        <v>11</v>
      </c>
      <c r="G17516" s="1" t="str">
        <f>IFERROR(__xludf.DUMMYFUNCTION("GOOGLETRANSLATE(D17516,""fr"",""en"")"),"#VALUE!")</f>
        <v>#VALUE!</v>
      </c>
    </row>
    <row r="17517" ht="15.75" customHeight="1">
      <c r="A17517" s="1" t="s">
        <v>284</v>
      </c>
      <c r="B17517" s="1">
        <v>2.0</v>
      </c>
      <c r="C17517" s="1" t="s">
        <v>36699</v>
      </c>
      <c r="D17517" s="1" t="s">
        <v>36700</v>
      </c>
      <c r="E17517" s="1" t="s">
        <v>34</v>
      </c>
      <c r="F17517" s="1" t="s">
        <v>30</v>
      </c>
      <c r="G17517" s="1" t="str">
        <f>IFERROR(__xludf.DUMMYFUNCTION("GOOGLETRANSLATE(D17517,""fr"",""en"")"),"#VALUE!")</f>
        <v>#VALUE!</v>
      </c>
    </row>
    <row r="17518" ht="15.75" customHeight="1">
      <c r="A17518" s="1" t="s">
        <v>1353</v>
      </c>
      <c r="B17518" s="1">
        <v>4.0</v>
      </c>
      <c r="C17518" s="1" t="s">
        <v>36701</v>
      </c>
      <c r="D17518" s="1" t="s">
        <v>36702</v>
      </c>
      <c r="E17518" s="1" t="s">
        <v>169</v>
      </c>
      <c r="F17518" s="1" t="s">
        <v>11</v>
      </c>
      <c r="G17518" s="1" t="str">
        <f>IFERROR(__xludf.DUMMYFUNCTION("GOOGLETRANSLATE(D17518,""fr"",""en"")"),"#VALUE!")</f>
        <v>#VALUE!</v>
      </c>
    </row>
    <row r="17519" ht="15.75" customHeight="1">
      <c r="A17519" s="1" t="s">
        <v>9277</v>
      </c>
      <c r="B17519" s="1">
        <v>2.0</v>
      </c>
      <c r="C17519" s="1" t="s">
        <v>36703</v>
      </c>
      <c r="D17519" s="1" t="s">
        <v>36704</v>
      </c>
      <c r="E17519" s="1" t="s">
        <v>52</v>
      </c>
      <c r="F17519" s="1" t="s">
        <v>11</v>
      </c>
      <c r="G17519" s="1" t="str">
        <f>IFERROR(__xludf.DUMMYFUNCTION("GOOGLETRANSLATE(D17519,""fr"",""en"")"),"#VALUE!")</f>
        <v>#VALUE!</v>
      </c>
    </row>
    <row r="17520" ht="15.75" customHeight="1">
      <c r="A17520" s="1" t="s">
        <v>17168</v>
      </c>
      <c r="B17520" s="1">
        <v>2.0</v>
      </c>
      <c r="C17520" s="1" t="s">
        <v>36705</v>
      </c>
      <c r="D17520" s="1" t="s">
        <v>36706</v>
      </c>
      <c r="E17520" s="1" t="s">
        <v>373</v>
      </c>
      <c r="F17520" s="1" t="s">
        <v>118</v>
      </c>
      <c r="G17520" s="1" t="str">
        <f>IFERROR(__xludf.DUMMYFUNCTION("GOOGLETRANSLATE(D17520,""fr"",""en"")"),"#VALUE!")</f>
        <v>#VALUE!</v>
      </c>
    </row>
    <row r="17521" ht="15.75" customHeight="1">
      <c r="A17521" s="1" t="s">
        <v>239</v>
      </c>
      <c r="B17521" s="1">
        <v>3.0</v>
      </c>
      <c r="C17521" s="1" t="s">
        <v>36707</v>
      </c>
      <c r="D17521" s="1" t="s">
        <v>36708</v>
      </c>
      <c r="E17521" s="1" t="s">
        <v>10</v>
      </c>
      <c r="F17521" s="1" t="s">
        <v>11</v>
      </c>
      <c r="G17521" s="1" t="str">
        <f>IFERROR(__xludf.DUMMYFUNCTION("GOOGLETRANSLATE(D17521,""fr"",""en"")"),"#VALUE!")</f>
        <v>#VALUE!</v>
      </c>
    </row>
    <row r="17522" ht="15.75" customHeight="1">
      <c r="A17522" s="1" t="s">
        <v>1648</v>
      </c>
      <c r="B17522" s="1">
        <v>1.0</v>
      </c>
      <c r="C17522" s="1" t="s">
        <v>36709</v>
      </c>
      <c r="D17522" s="1" t="s">
        <v>36710</v>
      </c>
      <c r="E17522" s="1" t="s">
        <v>125</v>
      </c>
      <c r="F17522" s="1" t="s">
        <v>11</v>
      </c>
      <c r="G17522" s="1" t="str">
        <f>IFERROR(__xludf.DUMMYFUNCTION("GOOGLETRANSLATE(D17522,""fr"",""en"")"),"#VALUE!")</f>
        <v>#VALUE!</v>
      </c>
    </row>
    <row r="17523" ht="15.75" customHeight="1">
      <c r="A17523" s="1" t="s">
        <v>14476</v>
      </c>
      <c r="B17523" s="1">
        <v>5.0</v>
      </c>
      <c r="C17523" s="1" t="s">
        <v>36711</v>
      </c>
      <c r="D17523" s="1" t="s">
        <v>36712</v>
      </c>
      <c r="E17523" s="1" t="s">
        <v>21</v>
      </c>
      <c r="F17523" s="1" t="s">
        <v>11</v>
      </c>
      <c r="G17523" s="1" t="str">
        <f>IFERROR(__xludf.DUMMYFUNCTION("GOOGLETRANSLATE(D17523,""fr"",""en"")"),"#VALUE!")</f>
        <v>#VALUE!</v>
      </c>
    </row>
    <row r="17524" ht="15.75" customHeight="1">
      <c r="A17524" s="1" t="s">
        <v>5326</v>
      </c>
      <c r="B17524" s="1">
        <v>1.0</v>
      </c>
      <c r="C17524" s="1" t="s">
        <v>36713</v>
      </c>
      <c r="D17524" s="1" t="s">
        <v>36714</v>
      </c>
      <c r="E17524" s="1" t="s">
        <v>827</v>
      </c>
      <c r="F17524" s="1" t="s">
        <v>39</v>
      </c>
      <c r="G17524" s="1" t="str">
        <f>IFERROR(__xludf.DUMMYFUNCTION("GOOGLETRANSLATE(D17524,""fr"",""en"")"),"#VALUE!")</f>
        <v>#VALUE!</v>
      </c>
    </row>
    <row r="17525" ht="15.75" customHeight="1">
      <c r="A17525" s="1" t="s">
        <v>2343</v>
      </c>
      <c r="B17525" s="1">
        <v>2.0</v>
      </c>
      <c r="C17525" s="1" t="s">
        <v>36715</v>
      </c>
      <c r="D17525" s="1" t="s">
        <v>36716</v>
      </c>
      <c r="E17525" s="1" t="s">
        <v>10</v>
      </c>
      <c r="F17525" s="1" t="s">
        <v>11</v>
      </c>
      <c r="G17525" s="1" t="str">
        <f>IFERROR(__xludf.DUMMYFUNCTION("GOOGLETRANSLATE(D17525,""fr"",""en"")"),"#VALUE!")</f>
        <v>#VALUE!</v>
      </c>
    </row>
    <row r="17526" ht="15.75" customHeight="1">
      <c r="A17526" s="1" t="s">
        <v>4228</v>
      </c>
      <c r="B17526" s="1">
        <v>1.0</v>
      </c>
      <c r="C17526" s="1" t="s">
        <v>36717</v>
      </c>
      <c r="D17526" s="1" t="s">
        <v>36718</v>
      </c>
      <c r="E17526" s="1" t="s">
        <v>296</v>
      </c>
      <c r="F17526" s="1" t="s">
        <v>11</v>
      </c>
      <c r="G17526" s="1" t="str">
        <f>IFERROR(__xludf.DUMMYFUNCTION("GOOGLETRANSLATE(D17526,""fr"",""en"")"),"#VALUE!")</f>
        <v>#VALUE!</v>
      </c>
    </row>
    <row r="17527" ht="15.75" customHeight="1">
      <c r="A17527" s="1" t="s">
        <v>876</v>
      </c>
      <c r="B17527" s="1">
        <v>5.0</v>
      </c>
      <c r="C17527" s="1" t="s">
        <v>36719</v>
      </c>
      <c r="D17527" s="1" t="s">
        <v>36720</v>
      </c>
      <c r="E17527" s="1" t="s">
        <v>21</v>
      </c>
      <c r="F17527" s="1" t="s">
        <v>11</v>
      </c>
      <c r="G17527" s="1" t="str">
        <f>IFERROR(__xludf.DUMMYFUNCTION("GOOGLETRANSLATE(D17527,""fr"",""en"")"),"#VALUE!")</f>
        <v>#VALUE!</v>
      </c>
    </row>
    <row r="17528" ht="15.75" customHeight="1">
      <c r="A17528" s="1" t="s">
        <v>3705</v>
      </c>
      <c r="B17528" s="1">
        <v>1.0</v>
      </c>
      <c r="C17528" s="1" t="s">
        <v>36721</v>
      </c>
      <c r="D17528" s="1" t="s">
        <v>36722</v>
      </c>
      <c r="E17528" s="1" t="s">
        <v>125</v>
      </c>
      <c r="F17528" s="1" t="s">
        <v>11</v>
      </c>
      <c r="G17528" s="1" t="str">
        <f>IFERROR(__xludf.DUMMYFUNCTION("GOOGLETRANSLATE(D17528,""fr"",""en"")"),"I broke down on 01/26 going on vacation at 9 a.m. on the highway! After 45 min waiting we are taken care of by the convenience store which leads us to his deposit! After calling to the assistant we had to be taken care of by it 30 min after but nothing !!"&amp;"! We recall the audience in total 3 times so that they are a taxi !! In total we had to wait 7 hours at the deposit with my family (3 children aged 3 to 10) and outside without eating for them !! We found ourselves a rental car !! We asked for a reimburse"&amp;"ment of the rental fees but they were refused !! We had 4 contracts at home !! A shame for assurance not to assume their fault !! Nor having to leave a family without eating anything for 7 hours !! To run away absolutely")</f>
        <v>I broke down on 01/26 going on vacation at 9 a.m. on the highway! After 45 min waiting we are taken care of by the convenience store which leads us to his deposit! After calling to the assistant we had to be taken care of by it 30 min after but nothing !!! We recall the audience in total 3 times so that they are a taxi !! In total we had to wait 7 hours at the deposit with my family (3 children aged 3 to 10) and outside without eating for them !! We found ourselves a rental car !! We asked for a reimbursement of the rental fees but they were refused !! We had 4 contracts at home !! A shame for assurance not to assume their fault !! Nor having to leave a family without eating anything for 7 hours !! To run away absolutely</v>
      </c>
    </row>
    <row r="17529" ht="15.75" customHeight="1">
      <c r="A17529" s="1" t="s">
        <v>1913</v>
      </c>
      <c r="B17529" s="1">
        <v>3.0</v>
      </c>
      <c r="C17529" s="1" t="s">
        <v>36723</v>
      </c>
      <c r="D17529" s="1" t="s">
        <v>36724</v>
      </c>
      <c r="E17529" s="1" t="s">
        <v>554</v>
      </c>
      <c r="F17529" s="1" t="s">
        <v>30</v>
      </c>
      <c r="G17529" s="1" t="str">
        <f>IFERROR(__xludf.DUMMYFUNCTION("GOOGLETRANSLATE(D17529,""fr"",""en"")"),"#VALUE!")</f>
        <v>#VALUE!</v>
      </c>
    </row>
    <row r="17530" ht="15.75" customHeight="1">
      <c r="A17530" s="1" t="s">
        <v>5795</v>
      </c>
      <c r="B17530" s="1">
        <v>1.0</v>
      </c>
      <c r="C17530" s="1" t="s">
        <v>36725</v>
      </c>
      <c r="D17530" s="1" t="s">
        <v>36726</v>
      </c>
      <c r="E17530" s="1" t="s">
        <v>21</v>
      </c>
      <c r="F17530" s="1" t="s">
        <v>11</v>
      </c>
      <c r="G17530" s="1" t="str">
        <f>IFERROR(__xludf.DUMMYFUNCTION("GOOGLETRANSLATE(D17530,""fr"",""en"")"),"#VALUE!")</f>
        <v>#VALUE!</v>
      </c>
    </row>
    <row r="17531" ht="15.75" customHeight="1">
      <c r="A17531" s="1" t="s">
        <v>4812</v>
      </c>
      <c r="B17531" s="1">
        <v>5.0</v>
      </c>
      <c r="C17531" s="1" t="s">
        <v>36727</v>
      </c>
      <c r="D17531" s="1" t="s">
        <v>36728</v>
      </c>
      <c r="E17531" s="1" t="s">
        <v>21</v>
      </c>
      <c r="F17531" s="1" t="s">
        <v>11</v>
      </c>
      <c r="G17531" s="1" t="str">
        <f>IFERROR(__xludf.DUMMYFUNCTION("GOOGLETRANSLATE(D17531,""fr"",""en"")"),"#VALUE!")</f>
        <v>#VALUE!</v>
      </c>
    </row>
    <row r="17532" ht="15.75" customHeight="1">
      <c r="A17532" s="1" t="s">
        <v>7327</v>
      </c>
      <c r="B17532" s="1">
        <v>1.0</v>
      </c>
      <c r="C17532" s="1" t="s">
        <v>36729</v>
      </c>
      <c r="D17532" s="1" t="s">
        <v>36730</v>
      </c>
      <c r="E17532" s="1" t="s">
        <v>273</v>
      </c>
      <c r="F17532" s="1" t="s">
        <v>11</v>
      </c>
      <c r="G17532" s="1" t="str">
        <f>IFERROR(__xludf.DUMMYFUNCTION("GOOGLETRANSLATE(D17532,""fr"",""en"")"),"To flee!
Unable to manage the cessation of a contract despite several calls and mail! Prefers not to take care of the file and use recovery companies!")</f>
        <v>To flee!
Unable to manage the cessation of a contract despite several calls and mail! Prefers not to take care of the file and use recovery companies!</v>
      </c>
    </row>
    <row r="17533" ht="15.75" customHeight="1">
      <c r="A17533" s="1" t="s">
        <v>1778</v>
      </c>
      <c r="B17533" s="1">
        <v>5.0</v>
      </c>
      <c r="C17533" s="1" t="s">
        <v>36731</v>
      </c>
      <c r="D17533" s="1" t="s">
        <v>36732</v>
      </c>
      <c r="E17533" s="1" t="s">
        <v>10</v>
      </c>
      <c r="F17533" s="1" t="s">
        <v>11</v>
      </c>
      <c r="G17533" s="1" t="str">
        <f>IFERROR(__xludf.DUMMYFUNCTION("GOOGLETRANSLATE(D17533,""fr"",""en"")"),"#VALUE!")</f>
        <v>#VALUE!</v>
      </c>
    </row>
    <row r="17534" ht="15.75" customHeight="1">
      <c r="A17534" s="1" t="s">
        <v>8406</v>
      </c>
      <c r="B17534" s="1">
        <v>5.0</v>
      </c>
      <c r="C17534" s="1" t="s">
        <v>36733</v>
      </c>
      <c r="D17534" s="1" t="s">
        <v>36734</v>
      </c>
      <c r="E17534" s="1" t="s">
        <v>29</v>
      </c>
      <c r="F17534" s="1" t="s">
        <v>30</v>
      </c>
      <c r="G17534" s="1" t="str">
        <f>IFERROR(__xludf.DUMMYFUNCTION("GOOGLETRANSLATE(D17534,""fr"",""en"")"),"#VALUE!")</f>
        <v>#VALUE!</v>
      </c>
    </row>
    <row r="17535" ht="15.75" customHeight="1">
      <c r="A17535" s="1" t="s">
        <v>4007</v>
      </c>
      <c r="B17535" s="1">
        <v>4.0</v>
      </c>
      <c r="C17535" s="1" t="s">
        <v>36735</v>
      </c>
      <c r="D17535" s="1" t="s">
        <v>36736</v>
      </c>
      <c r="E17535" s="1" t="s">
        <v>21</v>
      </c>
      <c r="F17535" s="1" t="s">
        <v>11</v>
      </c>
      <c r="G17535" s="1" t="str">
        <f>IFERROR(__xludf.DUMMYFUNCTION("GOOGLETRANSLATE(D17535,""fr"",""en"")"),"#VALUE!")</f>
        <v>#VALUE!</v>
      </c>
    </row>
    <row r="17536" ht="15.75" customHeight="1">
      <c r="A17536" s="1" t="s">
        <v>28474</v>
      </c>
      <c r="B17536" s="1">
        <v>1.0</v>
      </c>
      <c r="C17536" s="1" t="s">
        <v>36737</v>
      </c>
      <c r="D17536" s="1" t="s">
        <v>36738</v>
      </c>
      <c r="E17536" s="1" t="s">
        <v>169</v>
      </c>
      <c r="F17536" s="1" t="s">
        <v>11</v>
      </c>
      <c r="G17536" s="1" t="str">
        <f>IFERROR(__xludf.DUMMYFUNCTION("GOOGLETRANSLATE(D17536,""fr"",""en"")"),"#VALUE!")</f>
        <v>#VALUE!</v>
      </c>
    </row>
    <row r="17537" ht="15.75" customHeight="1">
      <c r="A17537" s="1" t="s">
        <v>323</v>
      </c>
      <c r="B17537" s="1">
        <v>3.0</v>
      </c>
      <c r="C17537" s="1" t="s">
        <v>36739</v>
      </c>
      <c r="D17537" s="1" t="s">
        <v>36740</v>
      </c>
      <c r="E17537" s="1" t="s">
        <v>296</v>
      </c>
      <c r="F17537" s="1" t="s">
        <v>11</v>
      </c>
      <c r="G17537" s="1" t="str">
        <f>IFERROR(__xludf.DUMMYFUNCTION("GOOGLETRANSLATE(D17537,""fr"",""en"")"),"#VALUE!")</f>
        <v>#VALUE!</v>
      </c>
    </row>
    <row r="17538" ht="15.75" customHeight="1">
      <c r="A17538" s="1" t="s">
        <v>36741</v>
      </c>
      <c r="B17538" s="1">
        <v>3.0</v>
      </c>
      <c r="C17538" s="1" t="s">
        <v>36742</v>
      </c>
      <c r="D17538" s="1" t="s">
        <v>36743</v>
      </c>
      <c r="E17538" s="1" t="s">
        <v>103</v>
      </c>
      <c r="F17538" s="1" t="s">
        <v>48</v>
      </c>
      <c r="G17538" s="1" t="str">
        <f>IFERROR(__xludf.DUMMYFUNCTION("GOOGLETRANSLATE(D17538,""fr"",""en"")"),"#VALUE!")</f>
        <v>#VALUE!</v>
      </c>
    </row>
    <row r="17539" ht="15.75" customHeight="1">
      <c r="A17539" s="1" t="s">
        <v>16561</v>
      </c>
      <c r="B17539" s="1">
        <v>2.0</v>
      </c>
      <c r="C17539" s="1" t="s">
        <v>36744</v>
      </c>
      <c r="D17539" s="1" t="s">
        <v>36745</v>
      </c>
      <c r="E17539" s="1" t="s">
        <v>34</v>
      </c>
      <c r="F17539" s="1" t="s">
        <v>84</v>
      </c>
      <c r="G17539" s="1" t="str">
        <f>IFERROR(__xludf.DUMMYFUNCTION("GOOGLETRANSLATE(D17539,""fr"",""en"")"),"Refusal")</f>
        <v>Refusal</v>
      </c>
    </row>
    <row r="17540" ht="15.75" customHeight="1">
      <c r="A17540" s="1" t="s">
        <v>284</v>
      </c>
      <c r="B17540" s="1">
        <v>3.0</v>
      </c>
      <c r="C17540" s="1" t="s">
        <v>36746</v>
      </c>
      <c r="D17540" s="1" t="s">
        <v>36747</v>
      </c>
      <c r="E17540" s="1" t="s">
        <v>10</v>
      </c>
      <c r="F17540" s="1" t="s">
        <v>11</v>
      </c>
      <c r="G17540" s="1" t="str">
        <f>IFERROR(__xludf.DUMMYFUNCTION("GOOGLETRANSLATE(D17540,""fr"",""en"")"),"#VALUE!")</f>
        <v>#VALUE!</v>
      </c>
    </row>
    <row r="17541" ht="15.75" customHeight="1">
      <c r="A17541" s="1" t="s">
        <v>18083</v>
      </c>
      <c r="B17541" s="1">
        <v>1.0</v>
      </c>
      <c r="C17541" s="1" t="s">
        <v>36748</v>
      </c>
      <c r="D17541" s="1" t="s">
        <v>36749</v>
      </c>
      <c r="E17541" s="1" t="s">
        <v>10</v>
      </c>
      <c r="F17541" s="1" t="s">
        <v>11</v>
      </c>
      <c r="G17541" s="1" t="str">
        <f>IFERROR(__xludf.DUMMYFUNCTION("GOOGLETRANSLATE(D17541,""fr"",""en"")"),"#VALUE!")</f>
        <v>#VALUE!</v>
      </c>
    </row>
    <row r="17542" ht="15.75" customHeight="1">
      <c r="A17542" s="1" t="s">
        <v>411</v>
      </c>
      <c r="B17542" s="1">
        <v>4.0</v>
      </c>
      <c r="C17542" s="1" t="s">
        <v>36750</v>
      </c>
      <c r="D17542" s="1" t="s">
        <v>36751</v>
      </c>
      <c r="E17542" s="1" t="s">
        <v>169</v>
      </c>
      <c r="F17542" s="1" t="s">
        <v>11</v>
      </c>
      <c r="G17542" s="1" t="str">
        <f>IFERROR(__xludf.DUMMYFUNCTION("GOOGLETRANSLATE(D17542,""fr"",""en"")"),"#VALUE!")</f>
        <v>#VALUE!</v>
      </c>
    </row>
    <row r="17543" ht="15.75" customHeight="1">
      <c r="A17543" s="1" t="s">
        <v>1338</v>
      </c>
      <c r="B17543" s="1">
        <v>1.0</v>
      </c>
      <c r="C17543" s="1" t="s">
        <v>36752</v>
      </c>
      <c r="D17543" s="1" t="s">
        <v>36753</v>
      </c>
      <c r="E17543" s="1" t="s">
        <v>52</v>
      </c>
      <c r="F17543" s="1" t="s">
        <v>110</v>
      </c>
      <c r="G17543" s="1" t="str">
        <f>IFERROR(__xludf.DUMMYFUNCTION("GOOGLETRANSLATE(D17543,""fr"",""en"")"),"#VALUE!")</f>
        <v>#VALUE!</v>
      </c>
    </row>
    <row r="17544" ht="15.75" customHeight="1">
      <c r="A17544" s="1" t="s">
        <v>424</v>
      </c>
      <c r="B17544" s="1">
        <v>4.0</v>
      </c>
      <c r="C17544" s="1" t="s">
        <v>36754</v>
      </c>
      <c r="D17544" s="1" t="s">
        <v>36755</v>
      </c>
      <c r="E17544" s="1" t="s">
        <v>65</v>
      </c>
      <c r="F17544" s="1" t="s">
        <v>66</v>
      </c>
      <c r="G17544" s="1" t="str">
        <f>IFERROR(__xludf.DUMMYFUNCTION("GOOGLETRANSLATE(D17544,""fr"",""en"")"),"#VALUE!")</f>
        <v>#VALUE!</v>
      </c>
    </row>
    <row r="17545" ht="15.75" customHeight="1">
      <c r="A17545" s="1" t="s">
        <v>885</v>
      </c>
      <c r="B17545" s="1">
        <v>3.0</v>
      </c>
      <c r="C17545" s="1" t="s">
        <v>36756</v>
      </c>
      <c r="D17545" s="1" t="s">
        <v>36757</v>
      </c>
      <c r="E17545" s="1" t="s">
        <v>21</v>
      </c>
      <c r="F17545" s="1" t="s">
        <v>11</v>
      </c>
      <c r="G17545" s="1" t="str">
        <f>IFERROR(__xludf.DUMMYFUNCTION("GOOGLETRANSLATE(D17545,""fr"",""en"")"),"#VALUE!")</f>
        <v>#VALUE!</v>
      </c>
    </row>
    <row r="17546" ht="15.75" customHeight="1">
      <c r="A17546" s="1" t="s">
        <v>15179</v>
      </c>
      <c r="B17546" s="1">
        <v>1.0</v>
      </c>
      <c r="C17546" s="1" t="s">
        <v>36758</v>
      </c>
      <c r="D17546" s="1" t="s">
        <v>36759</v>
      </c>
      <c r="E17546" s="1" t="s">
        <v>355</v>
      </c>
      <c r="F17546" s="1" t="s">
        <v>110</v>
      </c>
      <c r="G17546" s="1" t="str">
        <f>IFERROR(__xludf.DUMMYFUNCTION("GOOGLETRANSLATE(D17546,""fr"",""en"")"),"#VALUE!")</f>
        <v>#VALUE!</v>
      </c>
    </row>
    <row r="17547" ht="15.75" customHeight="1">
      <c r="A17547" s="1" t="s">
        <v>36760</v>
      </c>
      <c r="B17547" s="1">
        <v>1.0</v>
      </c>
      <c r="C17547" s="1" t="s">
        <v>36761</v>
      </c>
      <c r="D17547" s="1" t="s">
        <v>36762</v>
      </c>
      <c r="E17547" s="1" t="s">
        <v>21</v>
      </c>
      <c r="F17547" s="1" t="s">
        <v>11</v>
      </c>
      <c r="G17547" s="1" t="str">
        <f>IFERROR(__xludf.DUMMYFUNCTION("GOOGLETRANSLATE(D17547,""fr"",""en"")"),"#VALUE!")</f>
        <v>#VALUE!</v>
      </c>
    </row>
    <row r="17548" ht="15.75" customHeight="1">
      <c r="A17548" s="1" t="s">
        <v>1177</v>
      </c>
      <c r="B17548" s="1">
        <v>3.0</v>
      </c>
      <c r="C17548" s="1" t="s">
        <v>36763</v>
      </c>
      <c r="D17548" s="1" t="s">
        <v>36764</v>
      </c>
      <c r="E17548" s="1" t="s">
        <v>21</v>
      </c>
      <c r="F17548" s="1" t="s">
        <v>11</v>
      </c>
      <c r="G17548" s="1" t="str">
        <f>IFERROR(__xludf.DUMMYFUNCTION("GOOGLETRANSLATE(D17548,""fr"",""en"")"),"#VALUE!")</f>
        <v>#VALUE!</v>
      </c>
    </row>
    <row r="17549" ht="15.75" customHeight="1">
      <c r="A17549" s="1" t="s">
        <v>2272</v>
      </c>
      <c r="B17549" s="1">
        <v>5.0</v>
      </c>
      <c r="C17549" s="1" t="s">
        <v>36765</v>
      </c>
      <c r="D17549" s="1" t="s">
        <v>36766</v>
      </c>
      <c r="E17549" s="1" t="s">
        <v>614</v>
      </c>
      <c r="F17549" s="1" t="s">
        <v>30</v>
      </c>
      <c r="G17549" s="1" t="str">
        <f>IFERROR(__xludf.DUMMYFUNCTION("GOOGLETRANSLATE(D17549,""fr"",""en"")"),"#VALUE!")</f>
        <v>#VALUE!</v>
      </c>
    </row>
    <row r="17550" ht="15.75" customHeight="1">
      <c r="A17550" s="1" t="s">
        <v>18</v>
      </c>
      <c r="B17550" s="1">
        <v>3.0</v>
      </c>
      <c r="C17550" s="1" t="s">
        <v>36767</v>
      </c>
      <c r="D17550" s="1" t="s">
        <v>36768</v>
      </c>
      <c r="E17550" s="1" t="s">
        <v>29</v>
      </c>
      <c r="F17550" s="1" t="s">
        <v>30</v>
      </c>
      <c r="G17550" s="1" t="str">
        <f>IFERROR(__xludf.DUMMYFUNCTION("GOOGLETRANSLATE(D17550,""fr"",""en"")"),"#VALUE!")</f>
        <v>#VALUE!</v>
      </c>
    </row>
    <row r="17551" ht="15.75" customHeight="1">
      <c r="A17551" s="1" t="s">
        <v>17095</v>
      </c>
      <c r="B17551" s="1">
        <v>2.0</v>
      </c>
      <c r="C17551" s="1" t="s">
        <v>36769</v>
      </c>
      <c r="D17551" s="1" t="s">
        <v>36770</v>
      </c>
      <c r="E17551" s="1" t="s">
        <v>254</v>
      </c>
      <c r="F17551" s="1" t="s">
        <v>66</v>
      </c>
      <c r="G17551" s="1" t="str">
        <f>IFERROR(__xludf.DUMMYFUNCTION("GOOGLETRANSLATE(D17551,""fr"",""en"")"),"#VALUE!")</f>
        <v>#VALUE!</v>
      </c>
    </row>
    <row r="17552" ht="15.75" customHeight="1">
      <c r="A17552" s="1" t="s">
        <v>8352</v>
      </c>
      <c r="B17552" s="1">
        <v>1.0</v>
      </c>
      <c r="C17552" s="1" t="s">
        <v>36771</v>
      </c>
      <c r="D17552" s="1" t="s">
        <v>36772</v>
      </c>
      <c r="E17552" s="1" t="s">
        <v>250</v>
      </c>
      <c r="F17552" s="1" t="s">
        <v>30</v>
      </c>
      <c r="G17552" s="1" t="str">
        <f>IFERROR(__xludf.DUMMYFUNCTION("GOOGLETRANSLATE(D17552,""fr"",""en"")"),"#VALUE!")</f>
        <v>#VALUE!</v>
      </c>
    </row>
    <row r="17553" ht="15.75" customHeight="1">
      <c r="A17553" s="1" t="s">
        <v>643</v>
      </c>
      <c r="B17553" s="1">
        <v>4.0</v>
      </c>
      <c r="C17553" s="1" t="s">
        <v>36773</v>
      </c>
      <c r="D17553" s="1" t="s">
        <v>36774</v>
      </c>
      <c r="E17553" s="1" t="s">
        <v>176</v>
      </c>
      <c r="F17553" s="1" t="s">
        <v>66</v>
      </c>
      <c r="G17553" s="1" t="str">
        <f>IFERROR(__xludf.DUMMYFUNCTION("GOOGLETRANSLATE(D17553,""fr"",""en"")"),"#VALUE!")</f>
        <v>#VALUE!</v>
      </c>
    </row>
    <row r="17554" ht="15.75" customHeight="1">
      <c r="A17554" s="1" t="s">
        <v>22285</v>
      </c>
      <c r="B17554" s="1">
        <v>1.0</v>
      </c>
      <c r="C17554" s="1" t="s">
        <v>36775</v>
      </c>
      <c r="D17554" s="1" t="s">
        <v>36776</v>
      </c>
      <c r="E17554" s="1" t="s">
        <v>29</v>
      </c>
      <c r="F17554" s="1" t="s">
        <v>30</v>
      </c>
      <c r="G17554" s="1" t="str">
        <f>IFERROR(__xludf.DUMMYFUNCTION("GOOGLETRANSLATE(D17554,""fr"",""en"")"),"#VALUE!")</f>
        <v>#VALUE!</v>
      </c>
    </row>
    <row r="17555" ht="15.75" customHeight="1">
      <c r="A17555" s="1" t="s">
        <v>2106</v>
      </c>
      <c r="B17555" s="1">
        <v>4.0</v>
      </c>
      <c r="C17555" s="1" t="s">
        <v>36777</v>
      </c>
      <c r="D17555" s="1" t="s">
        <v>36778</v>
      </c>
      <c r="E17555" s="1" t="s">
        <v>21</v>
      </c>
      <c r="F17555" s="1" t="s">
        <v>11</v>
      </c>
      <c r="G17555" s="1" t="str">
        <f>IFERROR(__xludf.DUMMYFUNCTION("GOOGLETRANSLATE(D17555,""fr"",""en"")"),"#VALUE!")</f>
        <v>#VALUE!</v>
      </c>
    </row>
    <row r="17556" ht="15.75" customHeight="1">
      <c r="A17556" s="1" t="s">
        <v>4735</v>
      </c>
      <c r="B17556" s="1">
        <v>3.0</v>
      </c>
      <c r="C17556" s="1" t="s">
        <v>36779</v>
      </c>
      <c r="D17556" s="1" t="s">
        <v>36780</v>
      </c>
      <c r="E17556" s="1" t="s">
        <v>21</v>
      </c>
      <c r="F17556" s="1" t="s">
        <v>11</v>
      </c>
      <c r="G17556" s="1" t="str">
        <f>IFERROR(__xludf.DUMMYFUNCTION("GOOGLETRANSLATE(D17556,""fr"",""en"")"),"#VALUE!")</f>
        <v>#VALUE!</v>
      </c>
    </row>
    <row r="17557" ht="15.75" customHeight="1">
      <c r="A17557" s="1" t="s">
        <v>899</v>
      </c>
      <c r="B17557" s="1">
        <v>5.0</v>
      </c>
      <c r="C17557" s="1" t="s">
        <v>36781</v>
      </c>
      <c r="D17557" s="1" t="s">
        <v>36782</v>
      </c>
      <c r="E17557" s="1" t="s">
        <v>10</v>
      </c>
      <c r="F17557" s="1" t="s">
        <v>11</v>
      </c>
      <c r="G17557" s="1" t="str">
        <f>IFERROR(__xludf.DUMMYFUNCTION("GOOGLETRANSLATE(D17557,""fr"",""en"")"),"#VALUE!")</f>
        <v>#VALUE!</v>
      </c>
    </row>
    <row r="17558" ht="15.75" customHeight="1">
      <c r="A17558" s="1" t="s">
        <v>2747</v>
      </c>
      <c r="B17558" s="1">
        <v>4.0</v>
      </c>
      <c r="C17558" s="1" t="s">
        <v>36783</v>
      </c>
      <c r="D17558" s="1" t="s">
        <v>36784</v>
      </c>
      <c r="E17558" s="1" t="s">
        <v>21</v>
      </c>
      <c r="F17558" s="1" t="s">
        <v>11</v>
      </c>
      <c r="G17558" s="1" t="str">
        <f>IFERROR(__xludf.DUMMYFUNCTION("GOOGLETRANSLATE(D17558,""fr"",""en"")"),"#VALUE!")</f>
        <v>#VALUE!</v>
      </c>
    </row>
    <row r="17559" ht="15.75" customHeight="1">
      <c r="A17559" s="1" t="s">
        <v>5488</v>
      </c>
      <c r="B17559" s="1">
        <v>4.0</v>
      </c>
      <c r="C17559" s="1" t="s">
        <v>36785</v>
      </c>
      <c r="D17559" s="1" t="s">
        <v>36786</v>
      </c>
      <c r="E17559" s="1" t="s">
        <v>65</v>
      </c>
      <c r="F17559" s="1" t="s">
        <v>66</v>
      </c>
      <c r="G17559" s="1" t="str">
        <f>IFERROR(__xludf.DUMMYFUNCTION("GOOGLETRANSLATE(D17559,""fr"",""en"")"),"#VALUE!")</f>
        <v>#VALUE!</v>
      </c>
    </row>
    <row r="17560" ht="15.75" customHeight="1">
      <c r="A17560" s="1" t="s">
        <v>1303</v>
      </c>
      <c r="B17560" s="1">
        <v>4.0</v>
      </c>
      <c r="C17560" s="1" t="s">
        <v>36787</v>
      </c>
      <c r="D17560" s="1" t="s">
        <v>36788</v>
      </c>
      <c r="E17560" s="1" t="s">
        <v>21</v>
      </c>
      <c r="F17560" s="1" t="s">
        <v>11</v>
      </c>
      <c r="G17560" s="1" t="str">
        <f>IFERROR(__xludf.DUMMYFUNCTION("GOOGLETRANSLATE(D17560,""fr"",""en"")"),"#VALUE!")</f>
        <v>#VALUE!</v>
      </c>
    </row>
    <row r="17561" ht="15.75" customHeight="1">
      <c r="A17561" s="1" t="s">
        <v>1198</v>
      </c>
      <c r="B17561" s="1">
        <v>4.0</v>
      </c>
      <c r="C17561" s="1" t="s">
        <v>36789</v>
      </c>
      <c r="D17561" s="1" t="s">
        <v>36790</v>
      </c>
      <c r="E17561" s="1" t="s">
        <v>448</v>
      </c>
      <c r="F17561" s="1" t="s">
        <v>84</v>
      </c>
      <c r="G17561" s="1" t="str">
        <f>IFERROR(__xludf.DUMMYFUNCTION("GOOGLETRANSLATE(D17561,""fr"",""en"")"),"#VALUE!")</f>
        <v>#VALUE!</v>
      </c>
    </row>
    <row r="17562" ht="15.75" customHeight="1">
      <c r="A17562" s="1" t="s">
        <v>1344</v>
      </c>
      <c r="B17562" s="1">
        <v>3.0</v>
      </c>
      <c r="C17562" s="1" t="s">
        <v>36791</v>
      </c>
      <c r="D17562" s="1" t="s">
        <v>36792</v>
      </c>
      <c r="E17562" s="1" t="s">
        <v>21</v>
      </c>
      <c r="F17562" s="1" t="s">
        <v>11</v>
      </c>
      <c r="G17562" s="1" t="str">
        <f>IFERROR(__xludf.DUMMYFUNCTION("GOOGLETRANSLATE(D17562,""fr"",""en"")"),"#VALUE!")</f>
        <v>#VALUE!</v>
      </c>
    </row>
    <row r="17563" ht="15.75" customHeight="1">
      <c r="A17563" s="1" t="s">
        <v>4952</v>
      </c>
      <c r="B17563" s="1">
        <v>1.0</v>
      </c>
      <c r="C17563" s="1" t="s">
        <v>36793</v>
      </c>
      <c r="D17563" s="1" t="s">
        <v>36794</v>
      </c>
      <c r="E17563" s="1" t="s">
        <v>273</v>
      </c>
      <c r="F17563" s="1" t="s">
        <v>11</v>
      </c>
      <c r="G17563" s="1" t="str">
        <f>IFERROR(__xludf.DUMMYFUNCTION("GOOGLETRANSLATE(D17563,""fr"",""en"")"),"#VALUE!")</f>
        <v>#VALUE!</v>
      </c>
    </row>
    <row r="17564" ht="15.75" customHeight="1">
      <c r="A17564" s="1" t="s">
        <v>1039</v>
      </c>
      <c r="B17564" s="1">
        <v>3.0</v>
      </c>
      <c r="C17564" s="1" t="s">
        <v>36795</v>
      </c>
      <c r="D17564" s="1" t="s">
        <v>36796</v>
      </c>
      <c r="E17564" s="1" t="s">
        <v>273</v>
      </c>
      <c r="F17564" s="1" t="s">
        <v>11</v>
      </c>
      <c r="G17564" s="1" t="str">
        <f>IFERROR(__xludf.DUMMYFUNCTION("GOOGLETRANSLATE(D17564,""fr"",""en"")"),"#VALUE!")</f>
        <v>#VALUE!</v>
      </c>
    </row>
    <row r="17565" ht="15.75" customHeight="1">
      <c r="A17565" s="1" t="s">
        <v>77</v>
      </c>
      <c r="B17565" s="1">
        <v>2.0</v>
      </c>
      <c r="C17565" s="1" t="s">
        <v>36797</v>
      </c>
      <c r="D17565" s="1" t="s">
        <v>36798</v>
      </c>
      <c r="E17565" s="1" t="s">
        <v>10</v>
      </c>
      <c r="F17565" s="1" t="s">
        <v>11</v>
      </c>
      <c r="G17565" s="1" t="str">
        <f>IFERROR(__xludf.DUMMYFUNCTION("GOOGLETRANSLATE(D17565,""fr"",""en"")"),"#VALUE!")</f>
        <v>#VALUE!</v>
      </c>
    </row>
    <row r="17566" ht="15.75" customHeight="1">
      <c r="A17566" s="1" t="s">
        <v>4458</v>
      </c>
      <c r="B17566" s="1">
        <v>3.0</v>
      </c>
      <c r="C17566" s="1" t="s">
        <v>36799</v>
      </c>
      <c r="D17566" s="1" t="s">
        <v>36800</v>
      </c>
      <c r="E17566" s="1" t="s">
        <v>52</v>
      </c>
      <c r="F17566" s="1" t="s">
        <v>11</v>
      </c>
      <c r="G17566" s="1" t="str">
        <f>IFERROR(__xludf.DUMMYFUNCTION("GOOGLETRANSLATE(D17566,""fr"",""en"")"),"#VALUE!")</f>
        <v>#VALUE!</v>
      </c>
    </row>
    <row r="17567" ht="15.75" customHeight="1">
      <c r="A17567" s="1" t="s">
        <v>2325</v>
      </c>
      <c r="B17567" s="1">
        <v>3.0</v>
      </c>
      <c r="C17567" s="1" t="s">
        <v>36801</v>
      </c>
      <c r="D17567" s="1" t="s">
        <v>36802</v>
      </c>
      <c r="E17567" s="1" t="s">
        <v>10</v>
      </c>
      <c r="F17567" s="1" t="s">
        <v>11</v>
      </c>
      <c r="G17567" s="1" t="str">
        <f>IFERROR(__xludf.DUMMYFUNCTION("GOOGLETRANSLATE(D17567,""fr"",""en"")"),"#VALUE!")</f>
        <v>#VALUE!</v>
      </c>
    </row>
    <row r="17568" ht="15.75" customHeight="1">
      <c r="A17568" s="1" t="s">
        <v>13334</v>
      </c>
      <c r="B17568" s="1">
        <v>1.0</v>
      </c>
      <c r="C17568" s="1" t="s">
        <v>36803</v>
      </c>
      <c r="D17568" s="1" t="s">
        <v>36804</v>
      </c>
      <c r="E17568" s="1" t="s">
        <v>575</v>
      </c>
      <c r="F17568" s="1" t="s">
        <v>48</v>
      </c>
      <c r="G17568" s="1" t="str">
        <f>IFERROR(__xludf.DUMMYFUNCTION("GOOGLETRANSLATE(D17568,""fr"",""en"")"),"#VALUE!")</f>
        <v>#VALUE!</v>
      </c>
    </row>
    <row r="17569" ht="15.75" customHeight="1">
      <c r="A17569" s="1" t="s">
        <v>576</v>
      </c>
      <c r="B17569" s="1">
        <v>4.0</v>
      </c>
      <c r="C17569" s="1" t="s">
        <v>36805</v>
      </c>
      <c r="D17569" s="1" t="s">
        <v>36806</v>
      </c>
      <c r="E17569" s="1" t="s">
        <v>176</v>
      </c>
      <c r="F17569" s="1" t="s">
        <v>66</v>
      </c>
      <c r="G17569" s="1" t="str">
        <f>IFERROR(__xludf.DUMMYFUNCTION("GOOGLETRANSLATE(D17569,""fr"",""en"")"),"#VALUE!")</f>
        <v>#VALUE!</v>
      </c>
    </row>
    <row r="17570" ht="15.75" customHeight="1">
      <c r="A17570" s="1" t="s">
        <v>7484</v>
      </c>
      <c r="B17570" s="1">
        <v>1.0</v>
      </c>
      <c r="C17570" s="1" t="s">
        <v>36807</v>
      </c>
      <c r="D17570" s="1" t="s">
        <v>36808</v>
      </c>
      <c r="E17570" s="1" t="s">
        <v>103</v>
      </c>
      <c r="F17570" s="1" t="s">
        <v>48</v>
      </c>
      <c r="G17570" s="1" t="str">
        <f>IFERROR(__xludf.DUMMYFUNCTION("GOOGLETRANSLATE(D17570,""fr"",""en"")"),"#VALUE!")</f>
        <v>#VALUE!</v>
      </c>
    </row>
    <row r="17571" ht="15.75" customHeight="1">
      <c r="A17571" s="1" t="s">
        <v>2090</v>
      </c>
      <c r="B17571" s="1">
        <v>1.0</v>
      </c>
      <c r="C17571" s="1" t="s">
        <v>36809</v>
      </c>
      <c r="D17571" s="1" t="s">
        <v>36810</v>
      </c>
      <c r="E17571" s="1" t="s">
        <v>250</v>
      </c>
      <c r="F17571" s="1" t="s">
        <v>30</v>
      </c>
      <c r="G17571" s="1" t="str">
        <f>IFERROR(__xludf.DUMMYFUNCTION("GOOGLETRANSLATE(D17571,""fr"",""en"")"),"#VALUE!")</f>
        <v>#VALUE!</v>
      </c>
    </row>
    <row r="17572" ht="15.75" customHeight="1">
      <c r="A17572" s="1" t="s">
        <v>12112</v>
      </c>
      <c r="B17572" s="1">
        <v>2.0</v>
      </c>
      <c r="C17572" s="1" t="s">
        <v>36811</v>
      </c>
      <c r="D17572" s="1" t="s">
        <v>36812</v>
      </c>
      <c r="E17572" s="1" t="s">
        <v>10</v>
      </c>
      <c r="F17572" s="1" t="s">
        <v>11</v>
      </c>
      <c r="G17572" s="1" t="str">
        <f>IFERROR(__xludf.DUMMYFUNCTION("GOOGLETRANSLATE(D17572,""fr"",""en"")"),"#VALUE!")</f>
        <v>#VALUE!</v>
      </c>
    </row>
    <row r="17573" ht="15.75" customHeight="1">
      <c r="A17573" s="1" t="s">
        <v>10406</v>
      </c>
      <c r="B17573" s="1">
        <v>2.0</v>
      </c>
      <c r="C17573" s="1" t="s">
        <v>36813</v>
      </c>
      <c r="D17573" s="1" t="s">
        <v>36814</v>
      </c>
      <c r="E17573" s="1" t="s">
        <v>250</v>
      </c>
      <c r="F17573" s="1" t="s">
        <v>30</v>
      </c>
      <c r="G17573" s="1" t="str">
        <f>IFERROR(__xludf.DUMMYFUNCTION("GOOGLETRANSLATE(D17573,""fr"",""en"")"),"#VALUE!")</f>
        <v>#VALUE!</v>
      </c>
    </row>
    <row r="17574" ht="15.75" customHeight="1">
      <c r="A17574" s="1" t="s">
        <v>7386</v>
      </c>
      <c r="B17574" s="1">
        <v>1.0</v>
      </c>
      <c r="C17574" s="1" t="s">
        <v>36815</v>
      </c>
      <c r="D17574" s="1" t="s">
        <v>36816</v>
      </c>
      <c r="E17574" s="1" t="s">
        <v>254</v>
      </c>
      <c r="F17574" s="1" t="s">
        <v>66</v>
      </c>
      <c r="G17574" s="1" t="str">
        <f>IFERROR(__xludf.DUMMYFUNCTION("GOOGLETRANSLATE(D17574,""fr"",""en"")"),"#VALUE!")</f>
        <v>#VALUE!</v>
      </c>
    </row>
    <row r="17575" ht="15.75" customHeight="1">
      <c r="A17575" s="1" t="s">
        <v>11406</v>
      </c>
      <c r="B17575" s="1">
        <v>2.0</v>
      </c>
      <c r="C17575" s="1" t="s">
        <v>36817</v>
      </c>
      <c r="D17575" s="1" t="s">
        <v>36818</v>
      </c>
      <c r="E17575" s="1" t="s">
        <v>29</v>
      </c>
      <c r="F17575" s="1" t="s">
        <v>30</v>
      </c>
      <c r="G17575" s="1" t="str">
        <f>IFERROR(__xludf.DUMMYFUNCTION("GOOGLETRANSLATE(D17575,""fr"",""en"")"),"#VALUE!")</f>
        <v>#VALUE!</v>
      </c>
    </row>
    <row r="17576" ht="15.75" customHeight="1">
      <c r="A17576" s="1" t="s">
        <v>10634</v>
      </c>
      <c r="B17576" s="1">
        <v>1.0</v>
      </c>
      <c r="C17576" s="1" t="s">
        <v>36819</v>
      </c>
      <c r="D17576" s="1" t="s">
        <v>36820</v>
      </c>
      <c r="E17576" s="1" t="s">
        <v>373</v>
      </c>
      <c r="F17576" s="1" t="s">
        <v>118</v>
      </c>
      <c r="G17576" s="1" t="str">
        <f>IFERROR(__xludf.DUMMYFUNCTION("GOOGLETRANSLATE(D17576,""fr"",""en"")"),"#VALUE!")</f>
        <v>#VALUE!</v>
      </c>
    </row>
    <row r="17577" ht="15.75" customHeight="1">
      <c r="A17577" s="1" t="s">
        <v>19731</v>
      </c>
      <c r="B17577" s="1">
        <v>1.0</v>
      </c>
      <c r="C17577" s="1" t="s">
        <v>36821</v>
      </c>
      <c r="D17577" s="1" t="s">
        <v>36822</v>
      </c>
      <c r="E17577" s="1" t="s">
        <v>5109</v>
      </c>
      <c r="F17577" s="1" t="s">
        <v>66</v>
      </c>
      <c r="G17577" s="1" t="str">
        <f>IFERROR(__xludf.DUMMYFUNCTION("GOOGLETRANSLATE(D17577,""fr"",""en"")"),"#VALUE!")</f>
        <v>#VALUE!</v>
      </c>
    </row>
    <row r="17578" ht="15.75" customHeight="1">
      <c r="A17578" s="1" t="s">
        <v>4961</v>
      </c>
      <c r="B17578" s="1">
        <v>1.0</v>
      </c>
      <c r="C17578" s="1" t="s">
        <v>36823</v>
      </c>
      <c r="D17578" s="1" t="s">
        <v>36824</v>
      </c>
      <c r="E17578" s="1" t="s">
        <v>273</v>
      </c>
      <c r="F17578" s="1" t="s">
        <v>11</v>
      </c>
      <c r="G17578" s="1" t="str">
        <f>IFERROR(__xludf.DUMMYFUNCTION("GOOGLETRANSLATE(D17578,""fr"",""en"")"),"The management of my self -disastrous claim is disastrous, they accuse reception of email but pretend they had not received it, do not take into account customer remarks and have pathetic experts, the expert who made the expertise of my vehicle sent me ve"&amp;"hicle announcements on which it has based itself and it does not correspond to my vehicle, more than double mileage, not at all the same ranges of vehicles and ads of frankly shady cars.
I have never seen that before it is really an assurance to avoid")</f>
        <v>The management of my self -disastrous claim is disastrous, they accuse reception of email but pretend they had not received it, do not take into account customer remarks and have pathetic experts, the expert who made the expertise of my vehicle sent me vehicle announcements on which it has based itself and it does not correspond to my vehicle, more than double mileage, not at all the same ranges of vehicles and ads of frankly shady cars.
I have never seen that before it is really an assurance to avoid</v>
      </c>
    </row>
    <row r="17579" ht="15.75" customHeight="1">
      <c r="A17579" s="1" t="s">
        <v>664</v>
      </c>
      <c r="B17579" s="1">
        <v>3.0</v>
      </c>
      <c r="C17579" s="1" t="s">
        <v>36825</v>
      </c>
      <c r="D17579" s="1" t="s">
        <v>36826</v>
      </c>
      <c r="E17579" s="1" t="s">
        <v>10</v>
      </c>
      <c r="F17579" s="1" t="s">
        <v>11</v>
      </c>
      <c r="G17579" s="1" t="str">
        <f>IFERROR(__xludf.DUMMYFUNCTION("GOOGLETRANSLATE(D17579,""fr"",""en"")"),"#VALUE!")</f>
        <v>#VALUE!</v>
      </c>
    </row>
    <row r="17580" ht="15.75" customHeight="1">
      <c r="A17580" s="1" t="s">
        <v>686</v>
      </c>
      <c r="B17580" s="1">
        <v>5.0</v>
      </c>
      <c r="C17580" s="1" t="s">
        <v>36827</v>
      </c>
      <c r="D17580" s="1" t="s">
        <v>36828</v>
      </c>
      <c r="E17580" s="1" t="s">
        <v>21</v>
      </c>
      <c r="F17580" s="1" t="s">
        <v>11</v>
      </c>
      <c r="G17580" s="1" t="str">
        <f>IFERROR(__xludf.DUMMYFUNCTION("GOOGLETRANSLATE(D17580,""fr"",""en"")"),"#VALUE!")</f>
        <v>#VALUE!</v>
      </c>
    </row>
    <row r="17581" ht="15.75" customHeight="1">
      <c r="A17581" s="1" t="s">
        <v>5020</v>
      </c>
      <c r="B17581" s="1">
        <v>1.0</v>
      </c>
      <c r="C17581" s="1" t="s">
        <v>36829</v>
      </c>
      <c r="D17581" s="1" t="s">
        <v>36830</v>
      </c>
      <c r="E17581" s="1" t="s">
        <v>575</v>
      </c>
      <c r="F17581" s="1" t="s">
        <v>84</v>
      </c>
      <c r="G17581" s="1" t="str">
        <f>IFERROR(__xludf.DUMMYFUNCTION("GOOGLETRANSLATE(D17581,""fr"",""en"")"),"#VALUE!")</f>
        <v>#VALUE!</v>
      </c>
    </row>
    <row r="17582" ht="15.75" customHeight="1">
      <c r="A17582" s="1" t="s">
        <v>6013</v>
      </c>
      <c r="B17582" s="1">
        <v>1.0</v>
      </c>
      <c r="C17582" s="1" t="s">
        <v>36831</v>
      </c>
      <c r="D17582" s="1" t="s">
        <v>36832</v>
      </c>
      <c r="E17582" s="1" t="s">
        <v>373</v>
      </c>
      <c r="F17582" s="1" t="s">
        <v>118</v>
      </c>
      <c r="G17582" s="1" t="str">
        <f>IFERROR(__xludf.DUMMYFUNCTION("GOOGLETRANSLATE(D17582,""fr"",""en"")"),"#VALUE!")</f>
        <v>#VALUE!</v>
      </c>
    </row>
    <row r="17583" ht="15.75" customHeight="1">
      <c r="A17583" s="1" t="s">
        <v>569</v>
      </c>
      <c r="B17583" s="1">
        <v>5.0</v>
      </c>
      <c r="C17583" s="1" t="s">
        <v>29194</v>
      </c>
      <c r="D17583" s="1" t="s">
        <v>36833</v>
      </c>
      <c r="E17583" s="1" t="s">
        <v>169</v>
      </c>
      <c r="F17583" s="1" t="s">
        <v>11</v>
      </c>
      <c r="G17583" s="1" t="str">
        <f>IFERROR(__xludf.DUMMYFUNCTION("GOOGLETRANSLATE(D17583,""fr"",""en"")"),"#VALUE!")</f>
        <v>#VALUE!</v>
      </c>
    </row>
    <row r="17584" ht="15.75" customHeight="1">
      <c r="A17584" s="1" t="s">
        <v>9945</v>
      </c>
      <c r="B17584" s="1">
        <v>3.0</v>
      </c>
      <c r="C17584" s="1" t="s">
        <v>12468</v>
      </c>
      <c r="D17584" s="1" t="s">
        <v>36834</v>
      </c>
      <c r="E17584" s="1" t="s">
        <v>373</v>
      </c>
      <c r="F17584" s="1" t="s">
        <v>30</v>
      </c>
      <c r="G17584" s="1" t="str">
        <f>IFERROR(__xludf.DUMMYFUNCTION("GOOGLETRANSLATE(D17584,""fr"",""en"")"),"#VALUE!")</f>
        <v>#VALUE!</v>
      </c>
    </row>
    <row r="17585" ht="15.75" customHeight="1">
      <c r="A17585" s="1" t="s">
        <v>398</v>
      </c>
      <c r="B17585" s="1">
        <v>1.0</v>
      </c>
      <c r="C17585" s="1" t="s">
        <v>36835</v>
      </c>
      <c r="D17585" s="1" t="s">
        <v>36836</v>
      </c>
      <c r="E17585" s="1" t="s">
        <v>373</v>
      </c>
      <c r="F17585" s="1" t="s">
        <v>118</v>
      </c>
      <c r="G17585" s="1" t="str">
        <f>IFERROR(__xludf.DUMMYFUNCTION("GOOGLETRANSLATE(D17585,""fr"",""en"")"),"#VALUE!")</f>
        <v>#VALUE!</v>
      </c>
    </row>
    <row r="17586" ht="15.75" customHeight="1">
      <c r="A17586" s="1" t="s">
        <v>332</v>
      </c>
      <c r="B17586" s="1">
        <v>1.0</v>
      </c>
      <c r="C17586" s="1" t="s">
        <v>36837</v>
      </c>
      <c r="D17586" s="1" t="s">
        <v>36838</v>
      </c>
      <c r="E17586" s="1" t="s">
        <v>10</v>
      </c>
      <c r="F17586" s="1" t="s">
        <v>11</v>
      </c>
      <c r="G17586" s="1" t="str">
        <f>IFERROR(__xludf.DUMMYFUNCTION("GOOGLETRANSLATE(D17586,""fr"",""en"")"),"#VALUE!")</f>
        <v>#VALUE!</v>
      </c>
    </row>
    <row r="17587" ht="15.75" customHeight="1">
      <c r="A17587" s="1" t="s">
        <v>5378</v>
      </c>
      <c r="B17587" s="1">
        <v>1.0</v>
      </c>
      <c r="C17587" s="1" t="s">
        <v>36839</v>
      </c>
      <c r="D17587" s="1" t="s">
        <v>36840</v>
      </c>
      <c r="E17587" s="1" t="s">
        <v>10</v>
      </c>
      <c r="F17587" s="1" t="s">
        <v>110</v>
      </c>
      <c r="G17587" s="1" t="str">
        <f>IFERROR(__xludf.DUMMYFUNCTION("GOOGLETRANSLATE(D17587,""fr"",""en"")"),"#VALUE!")</f>
        <v>#VALUE!</v>
      </c>
    </row>
    <row r="17588" ht="15.75" customHeight="1">
      <c r="A17588" s="1" t="s">
        <v>5075</v>
      </c>
      <c r="B17588" s="1">
        <v>4.0</v>
      </c>
      <c r="C17588" s="1" t="s">
        <v>36841</v>
      </c>
      <c r="D17588" s="1" t="s">
        <v>36842</v>
      </c>
      <c r="E17588" s="1" t="s">
        <v>29</v>
      </c>
      <c r="F17588" s="1" t="s">
        <v>30</v>
      </c>
      <c r="G17588" s="1" t="str">
        <f>IFERROR(__xludf.DUMMYFUNCTION("GOOGLETRANSLATE(D17588,""fr"",""en"")"),"#VALUE!")</f>
        <v>#VALUE!</v>
      </c>
    </row>
    <row r="17589" ht="15.75" customHeight="1">
      <c r="A17589" s="1" t="s">
        <v>6537</v>
      </c>
      <c r="B17589" s="1">
        <v>3.0</v>
      </c>
      <c r="C17589" s="1" t="s">
        <v>36843</v>
      </c>
      <c r="D17589" s="1" t="s">
        <v>36844</v>
      </c>
      <c r="E17589" s="1" t="s">
        <v>169</v>
      </c>
      <c r="F17589" s="1" t="s">
        <v>11</v>
      </c>
      <c r="G17589" s="1" t="str">
        <f>IFERROR(__xludf.DUMMYFUNCTION("GOOGLETRANSLATE(D17589,""fr"",""en"")"),"#VALUE!")</f>
        <v>#VALUE!</v>
      </c>
    </row>
    <row r="17590" ht="15.75" customHeight="1">
      <c r="A17590" s="1" t="s">
        <v>7889</v>
      </c>
      <c r="B17590" s="1">
        <v>1.0</v>
      </c>
      <c r="C17590" s="1" t="s">
        <v>36845</v>
      </c>
      <c r="D17590" s="1" t="s">
        <v>36846</v>
      </c>
      <c r="E17590" s="1" t="s">
        <v>125</v>
      </c>
      <c r="F17590" s="1" t="s">
        <v>11</v>
      </c>
      <c r="G17590" s="1" t="str">
        <f>IFERROR(__xludf.DUMMYFUNCTION("GOOGLETRANSLATE(D17590,""fr"",""en"")"),"#VALUE!")</f>
        <v>#VALUE!</v>
      </c>
    </row>
    <row r="17591" ht="15.75" customHeight="1">
      <c r="A17591" s="1" t="s">
        <v>8559</v>
      </c>
      <c r="B17591" s="1">
        <v>3.0</v>
      </c>
      <c r="C17591" s="1" t="s">
        <v>36847</v>
      </c>
      <c r="D17591" s="1" t="s">
        <v>36848</v>
      </c>
      <c r="E17591" s="1" t="s">
        <v>292</v>
      </c>
      <c r="F17591" s="1" t="s">
        <v>11</v>
      </c>
      <c r="G17591" s="1" t="str">
        <f>IFERROR(__xludf.DUMMYFUNCTION("GOOGLETRANSLATE(D17591,""fr"",""en"")"),"#VALUE!")</f>
        <v>#VALUE!</v>
      </c>
    </row>
    <row r="17592" ht="15.75" customHeight="1">
      <c r="A17592" s="1" t="s">
        <v>918</v>
      </c>
      <c r="B17592" s="1">
        <v>4.0</v>
      </c>
      <c r="C17592" s="1" t="s">
        <v>36849</v>
      </c>
      <c r="D17592" s="1" t="s">
        <v>36850</v>
      </c>
      <c r="E17592" s="1" t="s">
        <v>65</v>
      </c>
      <c r="F17592" s="1" t="s">
        <v>66</v>
      </c>
      <c r="G17592" s="1" t="str">
        <f>IFERROR(__xludf.DUMMYFUNCTION("GOOGLETRANSLATE(D17592,""fr"",""en"")"),"#VALUE!")</f>
        <v>#VALUE!</v>
      </c>
    </row>
    <row r="17593" ht="15.75" customHeight="1">
      <c r="A17593" s="1" t="s">
        <v>5897</v>
      </c>
      <c r="B17593" s="1">
        <v>2.0</v>
      </c>
      <c r="C17593" s="1" t="s">
        <v>36851</v>
      </c>
      <c r="D17593" s="1" t="s">
        <v>36852</v>
      </c>
      <c r="E17593" s="1" t="s">
        <v>273</v>
      </c>
      <c r="F17593" s="1" t="s">
        <v>11</v>
      </c>
      <c r="G17593" s="1" t="str">
        <f>IFERROR(__xludf.DUMMYFUNCTION("GOOGLETRANSLATE(D17593,""fr"",""en"")"),"#VALUE!")</f>
        <v>#VALUE!</v>
      </c>
    </row>
    <row r="17594" ht="15.75" customHeight="1">
      <c r="A17594" s="1" t="s">
        <v>3180</v>
      </c>
      <c r="B17594" s="1">
        <v>4.0</v>
      </c>
      <c r="C17594" s="1" t="s">
        <v>36853</v>
      </c>
      <c r="D17594" s="1" t="s">
        <v>36854</v>
      </c>
      <c r="E17594" s="1" t="s">
        <v>273</v>
      </c>
      <c r="F17594" s="1" t="s">
        <v>11</v>
      </c>
      <c r="G17594" s="1" t="str">
        <f>IFERROR(__xludf.DUMMYFUNCTION("GOOGLETRANSLATE(D17594,""fr"",""en"")"),"#VALUE!")</f>
        <v>#VALUE!</v>
      </c>
    </row>
    <row r="17595" ht="15.75" customHeight="1">
      <c r="A17595" s="1" t="s">
        <v>597</v>
      </c>
      <c r="B17595" s="1">
        <v>5.0</v>
      </c>
      <c r="C17595" s="1" t="s">
        <v>36855</v>
      </c>
      <c r="D17595" s="1" t="s">
        <v>36856</v>
      </c>
      <c r="E17595" s="1" t="s">
        <v>10</v>
      </c>
      <c r="F17595" s="1" t="s">
        <v>11</v>
      </c>
      <c r="G17595" s="1" t="str">
        <f>IFERROR(__xludf.DUMMYFUNCTION("GOOGLETRANSLATE(D17595,""fr"",""en"")"),"#VALUE!")</f>
        <v>#VALUE!</v>
      </c>
    </row>
    <row r="17596" ht="15.75" customHeight="1">
      <c r="A17596" s="1" t="s">
        <v>2937</v>
      </c>
      <c r="B17596" s="1">
        <v>3.0</v>
      </c>
      <c r="C17596" s="1" t="s">
        <v>36857</v>
      </c>
      <c r="D17596" s="1" t="s">
        <v>36858</v>
      </c>
      <c r="E17596" s="1" t="s">
        <v>21</v>
      </c>
      <c r="F17596" s="1" t="s">
        <v>11</v>
      </c>
      <c r="G17596" s="1" t="str">
        <f>IFERROR(__xludf.DUMMYFUNCTION("GOOGLETRANSLATE(D17596,""fr"",""en"")"),"#VALUE!")</f>
        <v>#VALUE!</v>
      </c>
    </row>
    <row r="17597" ht="15.75" customHeight="1">
      <c r="A17597" s="1" t="s">
        <v>2288</v>
      </c>
      <c r="B17597" s="1">
        <v>3.0</v>
      </c>
      <c r="C17597" s="1" t="s">
        <v>36859</v>
      </c>
      <c r="D17597" s="1" t="s">
        <v>36860</v>
      </c>
      <c r="E17597" s="1" t="s">
        <v>176</v>
      </c>
      <c r="F17597" s="1" t="s">
        <v>66</v>
      </c>
      <c r="G17597" s="1" t="str">
        <f>IFERROR(__xludf.DUMMYFUNCTION("GOOGLETRANSLATE(D17597,""fr"",""en"")"),"#VALUE!")</f>
        <v>#VALUE!</v>
      </c>
    </row>
    <row r="17598" ht="15.75" customHeight="1">
      <c r="A17598" s="1" t="s">
        <v>8601</v>
      </c>
      <c r="B17598" s="1">
        <v>1.0</v>
      </c>
      <c r="C17598" s="1" t="s">
        <v>36861</v>
      </c>
      <c r="D17598" s="1" t="s">
        <v>36862</v>
      </c>
      <c r="E17598" s="1" t="s">
        <v>125</v>
      </c>
      <c r="F17598" s="1" t="s">
        <v>66</v>
      </c>
      <c r="G17598" s="1" t="str">
        <f>IFERROR(__xludf.DUMMYFUNCTION("GOOGLETRANSLATE(D17598,""fr"",""en"")"),"#VALUE!")</f>
        <v>#VALUE!</v>
      </c>
    </row>
    <row r="17599" ht="15.75" customHeight="1">
      <c r="A17599" s="1" t="s">
        <v>28601</v>
      </c>
      <c r="B17599" s="1">
        <v>1.0</v>
      </c>
      <c r="C17599" s="1" t="s">
        <v>36863</v>
      </c>
      <c r="D17599" s="1" t="s">
        <v>36864</v>
      </c>
      <c r="E17599" s="1" t="s">
        <v>109</v>
      </c>
      <c r="F17599" s="1" t="s">
        <v>11</v>
      </c>
      <c r="G17599" s="1" t="str">
        <f>IFERROR(__xludf.DUMMYFUNCTION("GOOGLETRANSLATE(D17599,""fr"",""en"")"),"#VALUE!")</f>
        <v>#VALUE!</v>
      </c>
    </row>
    <row r="17600" ht="15.75" customHeight="1">
      <c r="A17600" s="1" t="s">
        <v>597</v>
      </c>
      <c r="B17600" s="1">
        <v>3.0</v>
      </c>
      <c r="C17600" s="1" t="s">
        <v>36865</v>
      </c>
      <c r="D17600" s="1" t="s">
        <v>36866</v>
      </c>
      <c r="E17600" s="1" t="s">
        <v>10</v>
      </c>
      <c r="F17600" s="1" t="s">
        <v>11</v>
      </c>
      <c r="G17600" s="1" t="str">
        <f>IFERROR(__xludf.DUMMYFUNCTION("GOOGLETRANSLATE(D17600,""fr"",""en"")"),"#VALUE!")</f>
        <v>#VALUE!</v>
      </c>
    </row>
    <row r="17601" ht="15.75" customHeight="1">
      <c r="A17601" s="1" t="s">
        <v>1167</v>
      </c>
      <c r="B17601" s="1">
        <v>3.0</v>
      </c>
      <c r="C17601" s="1" t="s">
        <v>36867</v>
      </c>
      <c r="D17601" s="1" t="s">
        <v>36868</v>
      </c>
      <c r="E17601" s="1" t="s">
        <v>226</v>
      </c>
      <c r="F17601" s="1" t="s">
        <v>11</v>
      </c>
      <c r="G17601" s="1" t="str">
        <f>IFERROR(__xludf.DUMMYFUNCTION("GOOGLETRANSLATE(D17601,""fr"",""en"")"),"#VALUE!")</f>
        <v>#VALUE!</v>
      </c>
    </row>
    <row r="17602" ht="15.75" customHeight="1">
      <c r="A17602" s="1" t="s">
        <v>267</v>
      </c>
      <c r="B17602" s="1">
        <v>4.0</v>
      </c>
      <c r="C17602" s="1" t="s">
        <v>36869</v>
      </c>
      <c r="D17602" s="1" t="s">
        <v>36870</v>
      </c>
      <c r="E17602" s="1" t="s">
        <v>169</v>
      </c>
      <c r="F17602" s="1" t="s">
        <v>11</v>
      </c>
      <c r="G17602" s="1" t="str">
        <f>IFERROR(__xludf.DUMMYFUNCTION("GOOGLETRANSLATE(D17602,""fr"",""en"")"),"#VALUE!")</f>
        <v>#VALUE!</v>
      </c>
    </row>
    <row r="17603" ht="15.75" customHeight="1">
      <c r="A17603" s="1" t="s">
        <v>281</v>
      </c>
      <c r="B17603" s="1">
        <v>4.0</v>
      </c>
      <c r="C17603" s="1" t="s">
        <v>36871</v>
      </c>
      <c r="D17603" s="1" t="s">
        <v>36872</v>
      </c>
      <c r="E17603" s="1" t="s">
        <v>21</v>
      </c>
      <c r="F17603" s="1" t="s">
        <v>11</v>
      </c>
      <c r="G17603" s="1" t="str">
        <f>IFERROR(__xludf.DUMMYFUNCTION("GOOGLETRANSLATE(D17603,""fr"",""en"")"),"#VALUE!")</f>
        <v>#VALUE!</v>
      </c>
    </row>
    <row r="17604" ht="15.75" customHeight="1">
      <c r="A17604" s="1" t="s">
        <v>11356</v>
      </c>
      <c r="B17604" s="1">
        <v>1.0</v>
      </c>
      <c r="C17604" s="1" t="s">
        <v>16811</v>
      </c>
      <c r="D17604" s="1" t="s">
        <v>36873</v>
      </c>
      <c r="E17604" s="1" t="s">
        <v>10</v>
      </c>
      <c r="F17604" s="1" t="s">
        <v>11</v>
      </c>
      <c r="G17604" s="1" t="str">
        <f>IFERROR(__xludf.DUMMYFUNCTION("GOOGLETRANSLATE(D17604,""fr"",""en"")"),"#VALUE!")</f>
        <v>#VALUE!</v>
      </c>
    </row>
    <row r="17605" ht="15.75" customHeight="1">
      <c r="A17605" s="1" t="s">
        <v>223</v>
      </c>
      <c r="B17605" s="1">
        <v>5.0</v>
      </c>
      <c r="C17605" s="1" t="s">
        <v>36874</v>
      </c>
      <c r="D17605" s="1" t="s">
        <v>36875</v>
      </c>
      <c r="E17605" s="1" t="s">
        <v>21</v>
      </c>
      <c r="F17605" s="1" t="s">
        <v>11</v>
      </c>
      <c r="G17605" s="1" t="str">
        <f>IFERROR(__xludf.DUMMYFUNCTION("GOOGLETRANSLATE(D17605,""fr"",""en"")"),"#VALUE!")</f>
        <v>#VALUE!</v>
      </c>
    </row>
    <row r="17606" ht="15.75" customHeight="1">
      <c r="A17606" s="1" t="s">
        <v>1572</v>
      </c>
      <c r="B17606" s="1">
        <v>5.0</v>
      </c>
      <c r="C17606" s="1" t="s">
        <v>36876</v>
      </c>
      <c r="D17606" s="1" t="s">
        <v>36877</v>
      </c>
      <c r="E17606" s="1" t="s">
        <v>21</v>
      </c>
      <c r="F17606" s="1" t="s">
        <v>11</v>
      </c>
      <c r="G17606" s="1" t="str">
        <f>IFERROR(__xludf.DUMMYFUNCTION("GOOGLETRANSLATE(D17606,""fr"",""en"")"),"#VALUE!")</f>
        <v>#VALUE!</v>
      </c>
    </row>
    <row r="17607" ht="15.75" customHeight="1">
      <c r="A17607" s="1" t="s">
        <v>1434</v>
      </c>
      <c r="B17607" s="1">
        <v>3.0</v>
      </c>
      <c r="C17607" s="1" t="s">
        <v>36878</v>
      </c>
      <c r="D17607" s="1" t="s">
        <v>36879</v>
      </c>
      <c r="E17607" s="1" t="s">
        <v>10</v>
      </c>
      <c r="F17607" s="1" t="s">
        <v>11</v>
      </c>
      <c r="G17607" s="1" t="str">
        <f>IFERROR(__xludf.DUMMYFUNCTION("GOOGLETRANSLATE(D17607,""fr"",""en"")"),"#VALUE!")</f>
        <v>#VALUE!</v>
      </c>
    </row>
    <row r="17608" ht="15.75" customHeight="1">
      <c r="A17608" s="1" t="s">
        <v>1635</v>
      </c>
      <c r="B17608" s="1">
        <v>3.0</v>
      </c>
      <c r="C17608" s="1" t="s">
        <v>36880</v>
      </c>
      <c r="D17608" s="1" t="s">
        <v>36881</v>
      </c>
      <c r="E17608" s="1" t="s">
        <v>10</v>
      </c>
      <c r="F17608" s="1" t="s">
        <v>11</v>
      </c>
      <c r="G17608" s="1" t="str">
        <f>IFERROR(__xludf.DUMMYFUNCTION("GOOGLETRANSLATE(D17608,""fr"",""en"")"),"#VALUE!")</f>
        <v>#VALUE!</v>
      </c>
    </row>
    <row r="17609" ht="15.75" customHeight="1">
      <c r="A17609" s="1" t="s">
        <v>3243</v>
      </c>
      <c r="B17609" s="1">
        <v>2.0</v>
      </c>
      <c r="C17609" s="1" t="s">
        <v>36882</v>
      </c>
      <c r="D17609" s="1" t="s">
        <v>36883</v>
      </c>
      <c r="E17609" s="1" t="s">
        <v>226</v>
      </c>
      <c r="F17609" s="1" t="s">
        <v>110</v>
      </c>
      <c r="G17609" s="1" t="str">
        <f>IFERROR(__xludf.DUMMYFUNCTION("GOOGLETRANSLATE(D17609,""fr"",""en"")"),"#VALUE!")</f>
        <v>#VALUE!</v>
      </c>
    </row>
    <row r="17610" ht="15.75" customHeight="1">
      <c r="A17610" s="1" t="s">
        <v>100</v>
      </c>
      <c r="B17610" s="1">
        <v>5.0</v>
      </c>
      <c r="C17610" s="1" t="s">
        <v>36884</v>
      </c>
      <c r="D17610" s="1" t="s">
        <v>36885</v>
      </c>
      <c r="E17610" s="1" t="s">
        <v>448</v>
      </c>
      <c r="F17610" s="1" t="s">
        <v>84</v>
      </c>
      <c r="G17610" s="1" t="str">
        <f>IFERROR(__xludf.DUMMYFUNCTION("GOOGLETRANSLATE(D17610,""fr"",""en"")"),"#VALUE!")</f>
        <v>#VALUE!</v>
      </c>
    </row>
    <row r="17611" ht="15.75" customHeight="1">
      <c r="A17611" s="1" t="s">
        <v>5137</v>
      </c>
      <c r="B17611" s="1">
        <v>1.0</v>
      </c>
      <c r="C17611" s="1" t="s">
        <v>36886</v>
      </c>
      <c r="D17611" s="1" t="s">
        <v>36887</v>
      </c>
      <c r="E17611" s="1" t="s">
        <v>10</v>
      </c>
      <c r="F17611" s="1" t="s">
        <v>11</v>
      </c>
      <c r="G17611" s="1" t="str">
        <f>IFERROR(__xludf.DUMMYFUNCTION("GOOGLETRANSLATE(D17611,""fr"",""en"")"),"#VALUE!")</f>
        <v>#VALUE!</v>
      </c>
    </row>
    <row r="17612" ht="15.75" customHeight="1">
      <c r="A17612" s="1" t="s">
        <v>1303</v>
      </c>
      <c r="B17612" s="1">
        <v>4.0</v>
      </c>
      <c r="C17612" s="1" t="s">
        <v>36888</v>
      </c>
      <c r="D17612" s="1" t="s">
        <v>36889</v>
      </c>
      <c r="E17612" s="1" t="s">
        <v>21</v>
      </c>
      <c r="F17612" s="1" t="s">
        <v>11</v>
      </c>
      <c r="G17612" s="1" t="str">
        <f>IFERROR(__xludf.DUMMYFUNCTION("GOOGLETRANSLATE(D17612,""fr"",""en"")"),"#VALUE!")</f>
        <v>#VALUE!</v>
      </c>
    </row>
    <row r="17613" ht="15.75" customHeight="1">
      <c r="A17613" s="1" t="s">
        <v>1361</v>
      </c>
      <c r="B17613" s="1">
        <v>3.0</v>
      </c>
      <c r="C17613" s="1" t="s">
        <v>36890</v>
      </c>
      <c r="D17613" s="1" t="s">
        <v>36891</v>
      </c>
      <c r="E17613" s="1" t="s">
        <v>29</v>
      </c>
      <c r="F17613" s="1" t="s">
        <v>30</v>
      </c>
      <c r="G17613" s="1" t="str">
        <f>IFERROR(__xludf.DUMMYFUNCTION("GOOGLETRANSLATE(D17613,""fr"",""en"")"),"#VALUE!")</f>
        <v>#VALUE!</v>
      </c>
    </row>
    <row r="17614" ht="15.75" customHeight="1">
      <c r="A17614" s="1" t="s">
        <v>24622</v>
      </c>
      <c r="B17614" s="1">
        <v>1.0</v>
      </c>
      <c r="C17614" s="1" t="s">
        <v>36892</v>
      </c>
      <c r="D17614" s="1" t="s">
        <v>36893</v>
      </c>
      <c r="E17614" s="1" t="s">
        <v>125</v>
      </c>
      <c r="F17614" s="1" t="s">
        <v>11</v>
      </c>
      <c r="G17614" s="1" t="str">
        <f>IFERROR(__xludf.DUMMYFUNCTION("GOOGLETRANSLATE(D17614,""fr"",""en"")"),"#VALUE!")</f>
        <v>#VALUE!</v>
      </c>
    </row>
    <row r="17615" ht="15.75" customHeight="1">
      <c r="A17615" s="1" t="s">
        <v>13238</v>
      </c>
      <c r="B17615" s="1">
        <v>1.0</v>
      </c>
      <c r="C17615" s="1" t="s">
        <v>36894</v>
      </c>
      <c r="D17615" s="1" t="s">
        <v>36895</v>
      </c>
      <c r="E17615" s="1" t="s">
        <v>52</v>
      </c>
      <c r="F17615" s="1" t="s">
        <v>11</v>
      </c>
      <c r="G17615" s="1" t="str">
        <f>IFERROR(__xludf.DUMMYFUNCTION("GOOGLETRANSLATE(D17615,""fr"",""en"")"),"#VALUE!")</f>
        <v>#VALUE!</v>
      </c>
    </row>
    <row r="17616" ht="15.75" customHeight="1">
      <c r="A17616" s="1" t="s">
        <v>4883</v>
      </c>
      <c r="B17616" s="1">
        <v>4.0</v>
      </c>
      <c r="C17616" s="1" t="s">
        <v>36896</v>
      </c>
      <c r="D17616" s="1" t="s">
        <v>36897</v>
      </c>
      <c r="E17616" s="1" t="s">
        <v>21</v>
      </c>
      <c r="F17616" s="1" t="s">
        <v>11</v>
      </c>
      <c r="G17616" s="1" t="str">
        <f>IFERROR(__xludf.DUMMYFUNCTION("GOOGLETRANSLATE(D17616,""fr"",""en"")"),"#VALUE!")</f>
        <v>#VALUE!</v>
      </c>
    </row>
    <row r="17617" ht="15.75" customHeight="1">
      <c r="A17617" s="1" t="s">
        <v>3017</v>
      </c>
      <c r="B17617" s="1">
        <v>4.0</v>
      </c>
      <c r="C17617" s="1" t="s">
        <v>36898</v>
      </c>
      <c r="D17617" s="1" t="s">
        <v>36899</v>
      </c>
      <c r="E17617" s="1" t="s">
        <v>10</v>
      </c>
      <c r="F17617" s="1" t="s">
        <v>110</v>
      </c>
      <c r="G17617" s="1" t="str">
        <f>IFERROR(__xludf.DUMMYFUNCTION("GOOGLETRANSLATE(D17617,""fr"",""en"")"),"#VALUE!")</f>
        <v>#VALUE!</v>
      </c>
    </row>
    <row r="17618" ht="15.75" customHeight="1">
      <c r="A17618" s="1" t="s">
        <v>1207</v>
      </c>
      <c r="B17618" s="1">
        <v>5.0</v>
      </c>
      <c r="C17618" s="1" t="s">
        <v>36900</v>
      </c>
      <c r="D17618" s="1" t="s">
        <v>36901</v>
      </c>
      <c r="E17618" s="1" t="s">
        <v>21</v>
      </c>
      <c r="F17618" s="1" t="s">
        <v>11</v>
      </c>
      <c r="G17618" s="1" t="str">
        <f>IFERROR(__xludf.DUMMYFUNCTION("GOOGLETRANSLATE(D17618,""fr"",""en"")"),"#VALUE!")</f>
        <v>#VALUE!</v>
      </c>
    </row>
    <row r="17619" ht="15.75" customHeight="1">
      <c r="A17619" s="1" t="s">
        <v>2076</v>
      </c>
      <c r="B17619" s="1">
        <v>5.0</v>
      </c>
      <c r="C17619" s="1" t="s">
        <v>36902</v>
      </c>
      <c r="D17619" s="1" t="s">
        <v>36903</v>
      </c>
      <c r="E17619" s="1" t="s">
        <v>65</v>
      </c>
      <c r="F17619" s="1" t="s">
        <v>66</v>
      </c>
      <c r="G17619" s="1" t="str">
        <f>IFERROR(__xludf.DUMMYFUNCTION("GOOGLETRANSLATE(D17619,""fr"",""en"")"),"#VALUE!")</f>
        <v>#VALUE!</v>
      </c>
    </row>
    <row r="17620" ht="15.75" customHeight="1">
      <c r="A17620" s="1" t="s">
        <v>3523</v>
      </c>
      <c r="B17620" s="1">
        <v>3.0</v>
      </c>
      <c r="C17620" s="1" t="s">
        <v>36904</v>
      </c>
      <c r="D17620" s="1" t="s">
        <v>36905</v>
      </c>
      <c r="E17620" s="1" t="s">
        <v>10</v>
      </c>
      <c r="F17620" s="1" t="s">
        <v>11</v>
      </c>
      <c r="G17620" s="1" t="str">
        <f>IFERROR(__xludf.DUMMYFUNCTION("GOOGLETRANSLATE(D17620,""fr"",""en"")"),"#VALUE!")</f>
        <v>#VALUE!</v>
      </c>
    </row>
    <row r="17621" ht="15.75" customHeight="1">
      <c r="A17621" s="1" t="s">
        <v>14826</v>
      </c>
      <c r="B17621" s="1">
        <v>4.0</v>
      </c>
      <c r="C17621" s="1" t="s">
        <v>36906</v>
      </c>
      <c r="D17621" s="1" t="s">
        <v>36907</v>
      </c>
      <c r="E17621" s="1" t="s">
        <v>423</v>
      </c>
      <c r="F17621" s="1" t="s">
        <v>30</v>
      </c>
      <c r="G17621" s="1" t="str">
        <f>IFERROR(__xludf.DUMMYFUNCTION("GOOGLETRANSLATE(D17621,""fr"",""en"")"),"#VALUE!")</f>
        <v>#VALUE!</v>
      </c>
    </row>
    <row r="17622" ht="15.75" customHeight="1">
      <c r="A17622" s="1" t="s">
        <v>2630</v>
      </c>
      <c r="B17622" s="1">
        <v>4.0</v>
      </c>
      <c r="C17622" s="1" t="s">
        <v>36908</v>
      </c>
      <c r="D17622" s="1" t="s">
        <v>36909</v>
      </c>
      <c r="E17622" s="1" t="s">
        <v>29</v>
      </c>
      <c r="F17622" s="1" t="s">
        <v>30</v>
      </c>
      <c r="G17622" s="1" t="str">
        <f>IFERROR(__xludf.DUMMYFUNCTION("GOOGLETRANSLATE(D17622,""fr"",""en"")"),"#VALUE!")</f>
        <v>#VALUE!</v>
      </c>
    </row>
    <row r="17623" ht="15.75" customHeight="1">
      <c r="A17623" s="1" t="s">
        <v>564</v>
      </c>
      <c r="B17623" s="1">
        <v>5.0</v>
      </c>
      <c r="C17623" s="1" t="s">
        <v>36910</v>
      </c>
      <c r="D17623" s="1" t="s">
        <v>36911</v>
      </c>
      <c r="E17623" s="1" t="s">
        <v>10</v>
      </c>
      <c r="F17623" s="1" t="s">
        <v>11</v>
      </c>
      <c r="G17623" s="1" t="str">
        <f>IFERROR(__xludf.DUMMYFUNCTION("GOOGLETRANSLATE(D17623,""fr"",""en"")"),"#VALUE!")</f>
        <v>#VALUE!</v>
      </c>
    </row>
    <row r="17624" ht="15.75" customHeight="1">
      <c r="A17624" s="1" t="s">
        <v>132</v>
      </c>
      <c r="B17624" s="1">
        <v>3.0</v>
      </c>
      <c r="C17624" s="1" t="s">
        <v>36912</v>
      </c>
      <c r="D17624" s="1" t="s">
        <v>36913</v>
      </c>
      <c r="E17624" s="1" t="s">
        <v>226</v>
      </c>
      <c r="F17624" s="1" t="s">
        <v>110</v>
      </c>
      <c r="G17624" s="1" t="str">
        <f>IFERROR(__xludf.DUMMYFUNCTION("GOOGLETRANSLATE(D17624,""fr"",""en"")"),"#VALUE!")</f>
        <v>#VALUE!</v>
      </c>
    </row>
    <row r="17625" ht="15.75" customHeight="1">
      <c r="A17625" s="1" t="s">
        <v>9959</v>
      </c>
      <c r="B17625" s="1">
        <v>1.0</v>
      </c>
      <c r="C17625" s="1" t="s">
        <v>36914</v>
      </c>
      <c r="D17625" s="1" t="s">
        <v>36915</v>
      </c>
      <c r="E17625" s="1" t="s">
        <v>373</v>
      </c>
      <c r="F17625" s="1" t="s">
        <v>30</v>
      </c>
      <c r="G17625" s="1" t="str">
        <f>IFERROR(__xludf.DUMMYFUNCTION("GOOGLETRANSLATE(D17625,""fr"",""en"")"),"#VALUE!")</f>
        <v>#VALUE!</v>
      </c>
    </row>
    <row r="17626" ht="15.75" customHeight="1">
      <c r="A17626" s="1" t="s">
        <v>141</v>
      </c>
      <c r="B17626" s="1">
        <v>1.0</v>
      </c>
      <c r="C17626" s="1" t="s">
        <v>36916</v>
      </c>
      <c r="D17626" s="1" t="s">
        <v>36917</v>
      </c>
      <c r="E17626" s="1" t="s">
        <v>43</v>
      </c>
      <c r="F17626" s="1" t="s">
        <v>30</v>
      </c>
      <c r="G17626" s="1" t="str">
        <f>IFERROR(__xludf.DUMMYFUNCTION("GOOGLETRANSLATE(D17626,""fr"",""en"")"),"#VALUE!")</f>
        <v>#VALUE!</v>
      </c>
    </row>
    <row r="17627" ht="15.75" customHeight="1">
      <c r="A17627" s="1" t="s">
        <v>3627</v>
      </c>
      <c r="B17627" s="1">
        <v>1.0</v>
      </c>
      <c r="C17627" s="1" t="s">
        <v>36918</v>
      </c>
      <c r="D17627" s="1" t="s">
        <v>36919</v>
      </c>
      <c r="E17627" s="1" t="s">
        <v>43</v>
      </c>
      <c r="F17627" s="1" t="s">
        <v>30</v>
      </c>
      <c r="G17627" s="1" t="str">
        <f>IFERROR(__xludf.DUMMYFUNCTION("GOOGLETRANSLATE(D17627,""fr"",""en"")"),"#VALUE!")</f>
        <v>#VALUE!</v>
      </c>
    </row>
    <row r="17628" ht="15.75" customHeight="1">
      <c r="A17628" s="1" t="s">
        <v>11925</v>
      </c>
      <c r="B17628" s="1">
        <v>1.0</v>
      </c>
      <c r="C17628" s="1" t="s">
        <v>36920</v>
      </c>
      <c r="D17628" s="1" t="s">
        <v>36921</v>
      </c>
      <c r="E17628" s="1" t="s">
        <v>7711</v>
      </c>
      <c r="F17628" s="1" t="s">
        <v>5982</v>
      </c>
      <c r="G17628" s="1" t="str">
        <f>IFERROR(__xludf.DUMMYFUNCTION("GOOGLETRANSLATE(D17628,""fr"",""en"")"),"#VALUE!")</f>
        <v>#VALUE!</v>
      </c>
    </row>
    <row r="17629" ht="15.75" customHeight="1">
      <c r="A17629" s="1" t="s">
        <v>11113</v>
      </c>
      <c r="B17629" s="1">
        <v>1.0</v>
      </c>
      <c r="C17629" s="1" t="s">
        <v>36922</v>
      </c>
      <c r="D17629" s="1" t="s">
        <v>36923</v>
      </c>
      <c r="E17629" s="1" t="s">
        <v>250</v>
      </c>
      <c r="F17629" s="1" t="s">
        <v>30</v>
      </c>
      <c r="G17629" s="1" t="str">
        <f>IFERROR(__xludf.DUMMYFUNCTION("GOOGLETRANSLATE(D17629,""fr"",""en"")"),"#VALUE!")</f>
        <v>#VALUE!</v>
      </c>
    </row>
    <row r="17630" ht="15.75" customHeight="1">
      <c r="A17630" s="1" t="s">
        <v>4016</v>
      </c>
      <c r="B17630" s="1">
        <v>1.0</v>
      </c>
      <c r="C17630" s="1" t="s">
        <v>36924</v>
      </c>
      <c r="D17630" s="1" t="s">
        <v>36925</v>
      </c>
      <c r="E17630" s="1" t="s">
        <v>109</v>
      </c>
      <c r="F17630" s="1" t="s">
        <v>110</v>
      </c>
      <c r="G17630" s="1" t="str">
        <f>IFERROR(__xludf.DUMMYFUNCTION("GOOGLETRANSLATE(D17630,""fr"",""en"")"),"#VALUE!")</f>
        <v>#VALUE!</v>
      </c>
    </row>
    <row r="17631" ht="15.75" customHeight="1">
      <c r="A17631" s="1" t="s">
        <v>1341</v>
      </c>
      <c r="B17631" s="1">
        <v>4.0</v>
      </c>
      <c r="C17631" s="1" t="s">
        <v>36926</v>
      </c>
      <c r="D17631" s="1" t="s">
        <v>36927</v>
      </c>
      <c r="E17631" s="1" t="s">
        <v>554</v>
      </c>
      <c r="F17631" s="1" t="s">
        <v>30</v>
      </c>
      <c r="G17631" s="1" t="str">
        <f>IFERROR(__xludf.DUMMYFUNCTION("GOOGLETRANSLATE(D17631,""fr"",""en"")"),"#VALUE!")</f>
        <v>#VALUE!</v>
      </c>
    </row>
    <row r="17632" ht="15.75" customHeight="1">
      <c r="A17632" s="1" t="s">
        <v>374</v>
      </c>
      <c r="B17632" s="1">
        <v>1.0</v>
      </c>
      <c r="C17632" s="1" t="s">
        <v>36928</v>
      </c>
      <c r="D17632" s="1" t="s">
        <v>36929</v>
      </c>
      <c r="E17632" s="1" t="s">
        <v>10</v>
      </c>
      <c r="F17632" s="1" t="s">
        <v>11</v>
      </c>
      <c r="G17632" s="1" t="str">
        <f>IFERROR(__xludf.DUMMYFUNCTION("GOOGLETRANSLATE(D17632,""fr"",""en"")"),"#VALUE!")</f>
        <v>#VALUE!</v>
      </c>
    </row>
    <row r="17633" ht="15.75" customHeight="1">
      <c r="A17633" s="1" t="s">
        <v>14469</v>
      </c>
      <c r="B17633" s="1">
        <v>2.0</v>
      </c>
      <c r="C17633" s="1" t="s">
        <v>36930</v>
      </c>
      <c r="D17633" s="1" t="s">
        <v>36931</v>
      </c>
      <c r="E17633" s="1" t="s">
        <v>29</v>
      </c>
      <c r="F17633" s="1" t="s">
        <v>30</v>
      </c>
      <c r="G17633" s="1" t="str">
        <f>IFERROR(__xludf.DUMMYFUNCTION("GOOGLETRANSLATE(D17633,""fr"",""en"")"),"#VALUE!")</f>
        <v>#VALUE!</v>
      </c>
    </row>
    <row r="17634" ht="15.75" customHeight="1">
      <c r="A17634" s="1" t="s">
        <v>1753</v>
      </c>
      <c r="B17634" s="1">
        <v>2.0</v>
      </c>
      <c r="C17634" s="1" t="s">
        <v>36932</v>
      </c>
      <c r="D17634" s="1" t="s">
        <v>36933</v>
      </c>
      <c r="E17634" s="1" t="s">
        <v>21</v>
      </c>
      <c r="F17634" s="1" t="s">
        <v>11</v>
      </c>
      <c r="G17634" s="1" t="str">
        <f>IFERROR(__xludf.DUMMYFUNCTION("GOOGLETRANSLATE(D17634,""fr"",""en"")"),"#VALUE!")</f>
        <v>#VALUE!</v>
      </c>
    </row>
    <row r="17635" ht="15.75" customHeight="1">
      <c r="A17635" s="1" t="s">
        <v>1023</v>
      </c>
      <c r="B17635" s="1">
        <v>4.0</v>
      </c>
      <c r="C17635" s="1" t="s">
        <v>36934</v>
      </c>
      <c r="D17635" s="1" t="s">
        <v>36935</v>
      </c>
      <c r="E17635" s="1" t="s">
        <v>554</v>
      </c>
      <c r="F17635" s="1" t="s">
        <v>30</v>
      </c>
      <c r="G17635" s="1" t="str">
        <f>IFERROR(__xludf.DUMMYFUNCTION("GOOGLETRANSLATE(D17635,""fr"",""en"")"),"#VALUE!")</f>
        <v>#VALUE!</v>
      </c>
    </row>
    <row r="17636" ht="15.75" customHeight="1">
      <c r="A17636" s="1" t="s">
        <v>707</v>
      </c>
      <c r="B17636" s="1">
        <v>3.0</v>
      </c>
      <c r="C17636" s="1" t="s">
        <v>36936</v>
      </c>
      <c r="D17636" s="1" t="s">
        <v>36937</v>
      </c>
      <c r="E17636" s="1" t="s">
        <v>10</v>
      </c>
      <c r="F17636" s="1" t="s">
        <v>11</v>
      </c>
      <c r="G17636" s="1" t="str">
        <f>IFERROR(__xludf.DUMMYFUNCTION("GOOGLETRANSLATE(D17636,""fr"",""en"")"),"#VALUE!")</f>
        <v>#VALUE!</v>
      </c>
    </row>
    <row r="17637" ht="15.75" customHeight="1">
      <c r="A17637" s="1" t="s">
        <v>707</v>
      </c>
      <c r="B17637" s="1">
        <v>3.0</v>
      </c>
      <c r="C17637" s="1" t="s">
        <v>36938</v>
      </c>
      <c r="D17637" s="1" t="s">
        <v>36939</v>
      </c>
      <c r="E17637" s="1" t="s">
        <v>125</v>
      </c>
      <c r="F17637" s="1" t="s">
        <v>11</v>
      </c>
      <c r="G17637" s="1" t="str">
        <f>IFERROR(__xludf.DUMMYFUNCTION("GOOGLETRANSLATE(D17637,""fr"",""en"")"),"#VALUE!")</f>
        <v>#VALUE!</v>
      </c>
    </row>
    <row r="17638" ht="15.75" customHeight="1">
      <c r="A17638" s="1" t="s">
        <v>3060</v>
      </c>
      <c r="B17638" s="1">
        <v>3.0</v>
      </c>
      <c r="C17638" s="1" t="s">
        <v>36940</v>
      </c>
      <c r="D17638" s="1" t="s">
        <v>36941</v>
      </c>
      <c r="E17638" s="1" t="s">
        <v>10</v>
      </c>
      <c r="F17638" s="1" t="s">
        <v>11</v>
      </c>
      <c r="G17638" s="1" t="str">
        <f>IFERROR(__xludf.DUMMYFUNCTION("GOOGLETRANSLATE(D17638,""fr"",""en"")"),"#VALUE!")</f>
        <v>#VALUE!</v>
      </c>
    </row>
    <row r="17639" ht="15.75" customHeight="1">
      <c r="A17639" s="1" t="s">
        <v>1071</v>
      </c>
      <c r="B17639" s="1">
        <v>1.0</v>
      </c>
      <c r="C17639" s="1" t="s">
        <v>36942</v>
      </c>
      <c r="D17639" s="1" t="s">
        <v>36943</v>
      </c>
      <c r="E17639" s="1" t="s">
        <v>575</v>
      </c>
      <c r="F17639" s="1" t="s">
        <v>84</v>
      </c>
      <c r="G17639" s="1" t="str">
        <f>IFERROR(__xludf.DUMMYFUNCTION("GOOGLETRANSLATE(D17639,""fr"",""en"")"),"#VALUE!")</f>
        <v>#VALUE!</v>
      </c>
    </row>
    <row r="17640" ht="15.75" customHeight="1">
      <c r="A17640" s="1" t="s">
        <v>4869</v>
      </c>
      <c r="B17640" s="1">
        <v>1.0</v>
      </c>
      <c r="C17640" s="1" t="s">
        <v>36944</v>
      </c>
      <c r="D17640" s="1" t="s">
        <v>36945</v>
      </c>
      <c r="E17640" s="1" t="s">
        <v>21</v>
      </c>
      <c r="F17640" s="1" t="s">
        <v>11</v>
      </c>
      <c r="G17640" s="1" t="str">
        <f>IFERROR(__xludf.DUMMYFUNCTION("GOOGLETRANSLATE(D17640,""fr"",""en"")"),"#VALUE!")</f>
        <v>#VALUE!</v>
      </c>
    </row>
    <row r="17641" ht="15.75" customHeight="1">
      <c r="A17641" s="1" t="s">
        <v>3330</v>
      </c>
      <c r="B17641" s="1">
        <v>3.0</v>
      </c>
      <c r="C17641" s="1" t="s">
        <v>36946</v>
      </c>
      <c r="D17641" s="1" t="s">
        <v>36947</v>
      </c>
      <c r="E17641" s="1" t="s">
        <v>169</v>
      </c>
      <c r="F17641" s="1" t="s">
        <v>11</v>
      </c>
      <c r="G17641" s="1" t="str">
        <f>IFERROR(__xludf.DUMMYFUNCTION("GOOGLETRANSLATE(D17641,""fr"",""en"")"),"#VALUE!")</f>
        <v>#VALUE!</v>
      </c>
    </row>
    <row r="17642" ht="15.75" customHeight="1">
      <c r="A17642" s="1" t="s">
        <v>2637</v>
      </c>
      <c r="B17642" s="1">
        <v>4.0</v>
      </c>
      <c r="C17642" s="1" t="s">
        <v>36948</v>
      </c>
      <c r="D17642" s="1" t="s">
        <v>36949</v>
      </c>
      <c r="E17642" s="1" t="s">
        <v>21</v>
      </c>
      <c r="F17642" s="1" t="s">
        <v>11</v>
      </c>
      <c r="G17642" s="1" t="str">
        <f>IFERROR(__xludf.DUMMYFUNCTION("GOOGLETRANSLATE(D17642,""fr"",""en"")"),"#VALUE!")</f>
        <v>#VALUE!</v>
      </c>
    </row>
    <row r="17643" ht="15.75" customHeight="1">
      <c r="A17643" s="1" t="s">
        <v>311</v>
      </c>
      <c r="B17643" s="1">
        <v>1.0</v>
      </c>
      <c r="C17643" s="1" t="s">
        <v>36950</v>
      </c>
      <c r="D17643" s="1" t="s">
        <v>36951</v>
      </c>
      <c r="E17643" s="1" t="s">
        <v>273</v>
      </c>
      <c r="F17643" s="1" t="s">
        <v>110</v>
      </c>
      <c r="G17643" s="1" t="str">
        <f>IFERROR(__xludf.DUMMYFUNCTION("GOOGLETRANSLATE(D17643,""fr"",""en"")"),"#VALUE!")</f>
        <v>#VALUE!</v>
      </c>
    </row>
    <row r="17644" ht="15.75" customHeight="1">
      <c r="A17644" s="1" t="s">
        <v>11376</v>
      </c>
      <c r="B17644" s="1">
        <v>1.0</v>
      </c>
      <c r="C17644" s="1" t="s">
        <v>36952</v>
      </c>
      <c r="D17644" s="1" t="s">
        <v>36953</v>
      </c>
      <c r="E17644" s="1" t="s">
        <v>109</v>
      </c>
      <c r="F17644" s="1" t="s">
        <v>110</v>
      </c>
      <c r="G17644" s="1" t="str">
        <f>IFERROR(__xludf.DUMMYFUNCTION("GOOGLETRANSLATE(D17644,""fr"",""en"")"),"#VALUE!")</f>
        <v>#VALUE!</v>
      </c>
    </row>
    <row r="17645" ht="15.75" customHeight="1">
      <c r="A17645" s="1" t="s">
        <v>4735</v>
      </c>
      <c r="B17645" s="1">
        <v>1.0</v>
      </c>
      <c r="C17645" s="1" t="s">
        <v>36954</v>
      </c>
      <c r="D17645" s="1" t="s">
        <v>36955</v>
      </c>
      <c r="E17645" s="1" t="s">
        <v>280</v>
      </c>
      <c r="F17645" s="1" t="s">
        <v>11</v>
      </c>
      <c r="G17645" s="1" t="str">
        <f>IFERROR(__xludf.DUMMYFUNCTION("GOOGLETRANSLATE(D17645,""fr"",""en"")"),"#VALUE!")</f>
        <v>#VALUE!</v>
      </c>
    </row>
    <row r="17646" ht="15.75" customHeight="1">
      <c r="A17646" s="1" t="s">
        <v>5897</v>
      </c>
      <c r="B17646" s="1">
        <v>4.0</v>
      </c>
      <c r="C17646" s="1" t="s">
        <v>36956</v>
      </c>
      <c r="D17646" s="1" t="s">
        <v>36957</v>
      </c>
      <c r="E17646" s="1" t="s">
        <v>484</v>
      </c>
      <c r="F17646" s="1" t="s">
        <v>30</v>
      </c>
      <c r="G17646" s="1" t="str">
        <f>IFERROR(__xludf.DUMMYFUNCTION("GOOGLETRANSLATE(D17646,""fr"",""en"")"),"#VALUE!")</f>
        <v>#VALUE!</v>
      </c>
    </row>
    <row r="17647" ht="15.75" customHeight="1">
      <c r="A17647" s="1" t="s">
        <v>5375</v>
      </c>
      <c r="B17647" s="1">
        <v>1.0</v>
      </c>
      <c r="C17647" s="1" t="s">
        <v>36958</v>
      </c>
      <c r="D17647" s="1" t="s">
        <v>36959</v>
      </c>
      <c r="E17647" s="1" t="s">
        <v>292</v>
      </c>
      <c r="F17647" s="1" t="s">
        <v>11</v>
      </c>
      <c r="G17647" s="1" t="str">
        <f>IFERROR(__xludf.DUMMYFUNCTION("GOOGLETRANSLATE(D17647,""fr"",""en"")"),"#VALUE!")</f>
        <v>#VALUE!</v>
      </c>
    </row>
    <row r="17648" ht="15.75" customHeight="1">
      <c r="A17648" s="1" t="s">
        <v>664</v>
      </c>
      <c r="B17648" s="1">
        <v>5.0</v>
      </c>
      <c r="C17648" s="1" t="s">
        <v>36960</v>
      </c>
      <c r="D17648" s="1" t="s">
        <v>36961</v>
      </c>
      <c r="E17648" s="1" t="s">
        <v>21</v>
      </c>
      <c r="F17648" s="1" t="s">
        <v>11</v>
      </c>
      <c r="G17648" s="1" t="str">
        <f>IFERROR(__xludf.DUMMYFUNCTION("GOOGLETRANSLATE(D17648,""fr"",""en"")"),"#VALUE!")</f>
        <v>#VALUE!</v>
      </c>
    </row>
    <row r="17649" ht="15.75" customHeight="1">
      <c r="A17649" s="1" t="s">
        <v>1062</v>
      </c>
      <c r="B17649" s="1">
        <v>5.0</v>
      </c>
      <c r="C17649" s="1" t="s">
        <v>36962</v>
      </c>
      <c r="D17649" s="1" t="s">
        <v>36963</v>
      </c>
      <c r="E17649" s="1" t="s">
        <v>10</v>
      </c>
      <c r="F17649" s="1" t="s">
        <v>11</v>
      </c>
      <c r="G17649" s="1" t="str">
        <f>IFERROR(__xludf.DUMMYFUNCTION("GOOGLETRANSLATE(D17649,""fr"",""en"")"),"#VALUE!")</f>
        <v>#VALUE!</v>
      </c>
    </row>
    <row r="17650" ht="15.75" customHeight="1">
      <c r="A17650" s="1" t="s">
        <v>3678</v>
      </c>
      <c r="B17650" s="1">
        <v>2.0</v>
      </c>
      <c r="C17650" s="1" t="s">
        <v>36964</v>
      </c>
      <c r="D17650" s="1" t="s">
        <v>36965</v>
      </c>
      <c r="E17650" s="1" t="s">
        <v>29</v>
      </c>
      <c r="F17650" s="1" t="s">
        <v>30</v>
      </c>
      <c r="G17650" s="1" t="str">
        <f>IFERROR(__xludf.DUMMYFUNCTION("GOOGLETRANSLATE(D17650,""fr"",""en"")"),"#VALUE!")</f>
        <v>#VALUE!</v>
      </c>
    </row>
    <row r="17651" ht="15.75" customHeight="1">
      <c r="A17651" s="1" t="s">
        <v>1696</v>
      </c>
      <c r="B17651" s="1">
        <v>4.0</v>
      </c>
      <c r="C17651" s="1" t="s">
        <v>36966</v>
      </c>
      <c r="D17651" s="1" t="s">
        <v>36967</v>
      </c>
      <c r="E17651" s="1" t="s">
        <v>21</v>
      </c>
      <c r="F17651" s="1" t="s">
        <v>11</v>
      </c>
      <c r="G17651" s="1" t="str">
        <f>IFERROR(__xludf.DUMMYFUNCTION("GOOGLETRANSLATE(D17651,""fr"",""en"")"),"#VALUE!")</f>
        <v>#VALUE!</v>
      </c>
    </row>
    <row r="17652" ht="15.75" customHeight="1">
      <c r="A17652" s="1" t="s">
        <v>635</v>
      </c>
      <c r="B17652" s="1">
        <v>1.0</v>
      </c>
      <c r="C17652" s="1" t="s">
        <v>36968</v>
      </c>
      <c r="D17652" s="1" t="s">
        <v>36969</v>
      </c>
      <c r="E17652" s="1" t="s">
        <v>176</v>
      </c>
      <c r="F17652" s="1" t="s">
        <v>66</v>
      </c>
      <c r="G17652" s="1" t="str">
        <f>IFERROR(__xludf.DUMMYFUNCTION("GOOGLETRANSLATE(D17652,""fr"",""en"")"),"#VALUE!")</f>
        <v>#VALUE!</v>
      </c>
    </row>
    <row r="17653" ht="15.75" customHeight="1">
      <c r="A17653" s="1" t="s">
        <v>761</v>
      </c>
      <c r="B17653" s="1">
        <v>2.0</v>
      </c>
      <c r="C17653" s="1" t="s">
        <v>36970</v>
      </c>
      <c r="D17653" s="1" t="s">
        <v>36971</v>
      </c>
      <c r="E17653" s="1" t="s">
        <v>21</v>
      </c>
      <c r="F17653" s="1" t="s">
        <v>11</v>
      </c>
      <c r="G17653" s="1" t="str">
        <f>IFERROR(__xludf.DUMMYFUNCTION("GOOGLETRANSLATE(D17653,""fr"",""en"")"),"#VALUE!")</f>
        <v>#VALUE!</v>
      </c>
    </row>
    <row r="17654" ht="15.75" customHeight="1">
      <c r="A17654" s="1" t="s">
        <v>455</v>
      </c>
      <c r="B17654" s="1">
        <v>4.0</v>
      </c>
      <c r="C17654" s="1" t="s">
        <v>36972</v>
      </c>
      <c r="D17654" s="1" t="s">
        <v>36973</v>
      </c>
      <c r="E17654" s="1" t="s">
        <v>21</v>
      </c>
      <c r="F17654" s="1" t="s">
        <v>11</v>
      </c>
      <c r="G17654" s="1" t="str">
        <f>IFERROR(__xludf.DUMMYFUNCTION("GOOGLETRANSLATE(D17654,""fr"",""en"")"),"#VALUE!")</f>
        <v>#VALUE!</v>
      </c>
    </row>
    <row r="17655" ht="15.75" customHeight="1">
      <c r="A17655" s="1" t="s">
        <v>6459</v>
      </c>
      <c r="B17655" s="1">
        <v>1.0</v>
      </c>
      <c r="C17655" s="1" t="s">
        <v>36974</v>
      </c>
      <c r="D17655" s="1" t="s">
        <v>36975</v>
      </c>
      <c r="E17655" s="1" t="s">
        <v>125</v>
      </c>
      <c r="F17655" s="1" t="s">
        <v>11</v>
      </c>
      <c r="G17655" s="1" t="str">
        <f>IFERROR(__xludf.DUMMYFUNCTION("GOOGLETRANSLATE(D17655,""fr"",""en"")"),"#VALUE!")</f>
        <v>#VALUE!</v>
      </c>
    </row>
    <row r="17656" ht="15.75" customHeight="1">
      <c r="A17656" s="1" t="s">
        <v>7598</v>
      </c>
      <c r="B17656" s="1">
        <v>1.0</v>
      </c>
      <c r="C17656" s="1" t="s">
        <v>36976</v>
      </c>
      <c r="D17656" s="1" t="s">
        <v>36977</v>
      </c>
      <c r="E17656" s="1" t="s">
        <v>10</v>
      </c>
      <c r="F17656" s="1" t="s">
        <v>11</v>
      </c>
      <c r="G17656" s="1" t="str">
        <f>IFERROR(__xludf.DUMMYFUNCTION("GOOGLETRANSLATE(D17656,""fr"",""en"")"),"#VALUE!")</f>
        <v>#VALUE!</v>
      </c>
    </row>
    <row r="17657" ht="15.75" customHeight="1">
      <c r="A17657" s="1" t="s">
        <v>439</v>
      </c>
      <c r="B17657" s="1">
        <v>4.0</v>
      </c>
      <c r="C17657" s="1" t="s">
        <v>36978</v>
      </c>
      <c r="D17657" s="1" t="s">
        <v>36979</v>
      </c>
      <c r="E17657" s="1" t="s">
        <v>21</v>
      </c>
      <c r="F17657" s="1" t="s">
        <v>11</v>
      </c>
      <c r="G17657" s="1" t="str">
        <f>IFERROR(__xludf.DUMMYFUNCTION("GOOGLETRANSLATE(D17657,""fr"",""en"")"),"#VALUE!")</f>
        <v>#VALUE!</v>
      </c>
    </row>
    <row r="17658" ht="15.75" customHeight="1">
      <c r="A17658" s="1" t="s">
        <v>25417</v>
      </c>
      <c r="B17658" s="1">
        <v>3.0</v>
      </c>
      <c r="C17658" s="1" t="s">
        <v>36980</v>
      </c>
      <c r="D17658" s="1" t="s">
        <v>36981</v>
      </c>
      <c r="E17658" s="1" t="s">
        <v>575</v>
      </c>
      <c r="F17658" s="1" t="s">
        <v>84</v>
      </c>
      <c r="G17658" s="1" t="str">
        <f>IFERROR(__xludf.DUMMYFUNCTION("GOOGLETRANSLATE(D17658,""fr"",""en"")"),"#VALUE!")</f>
        <v>#VALUE!</v>
      </c>
    </row>
    <row r="17659" ht="15.75" customHeight="1">
      <c r="A17659" s="1" t="s">
        <v>741</v>
      </c>
      <c r="B17659" s="1">
        <v>5.0</v>
      </c>
      <c r="C17659" s="1" t="s">
        <v>26715</v>
      </c>
      <c r="D17659" s="1" t="s">
        <v>36982</v>
      </c>
      <c r="E17659" s="1" t="s">
        <v>448</v>
      </c>
      <c r="F17659" s="1" t="s">
        <v>84</v>
      </c>
      <c r="G17659" s="1" t="str">
        <f>IFERROR(__xludf.DUMMYFUNCTION("GOOGLETRANSLATE(D17659,""fr"",""en"")"),"#VALUE!")</f>
        <v>#VALUE!</v>
      </c>
    </row>
    <row r="17660" ht="15.75" customHeight="1">
      <c r="A17660" s="1" t="s">
        <v>1344</v>
      </c>
      <c r="B17660" s="1">
        <v>5.0</v>
      </c>
      <c r="C17660" s="1" t="s">
        <v>36983</v>
      </c>
      <c r="D17660" s="1" t="s">
        <v>36984</v>
      </c>
      <c r="E17660" s="1" t="s">
        <v>21</v>
      </c>
      <c r="F17660" s="1" t="s">
        <v>11</v>
      </c>
      <c r="G17660" s="1" t="str">
        <f>IFERROR(__xludf.DUMMYFUNCTION("GOOGLETRANSLATE(D17660,""fr"",""en"")"),"#VALUE!")</f>
        <v>#VALUE!</v>
      </c>
    </row>
    <row r="17661" ht="15.75" customHeight="1">
      <c r="A17661" s="1" t="s">
        <v>2610</v>
      </c>
      <c r="B17661" s="1">
        <v>4.0</v>
      </c>
      <c r="C17661" s="1" t="s">
        <v>36985</v>
      </c>
      <c r="D17661" s="1" t="s">
        <v>36986</v>
      </c>
      <c r="E17661" s="1" t="s">
        <v>21</v>
      </c>
      <c r="F17661" s="1" t="s">
        <v>11</v>
      </c>
      <c r="G17661" s="1" t="str">
        <f>IFERROR(__xludf.DUMMYFUNCTION("GOOGLETRANSLATE(D17661,""fr"",""en"")"),"#VALUE!")</f>
        <v>#VALUE!</v>
      </c>
    </row>
    <row r="17662" ht="15.75" customHeight="1">
      <c r="A17662" s="1" t="s">
        <v>647</v>
      </c>
      <c r="B17662" s="1">
        <v>4.0</v>
      </c>
      <c r="C17662" s="1" t="s">
        <v>36987</v>
      </c>
      <c r="D17662" s="1" t="s">
        <v>36988</v>
      </c>
      <c r="E17662" s="1" t="s">
        <v>10</v>
      </c>
      <c r="F17662" s="1" t="s">
        <v>11</v>
      </c>
      <c r="G17662" s="1" t="str">
        <f>IFERROR(__xludf.DUMMYFUNCTION("GOOGLETRANSLATE(D17662,""fr"",""en"")"),"The price are correct compared to other insurers.
On the other hand, is that the beginning! We would have to wait a bit to be able to assess the level of satisfaction.")</f>
        <v>The price are correct compared to other insurers.
On the other hand, is that the beginning! We would have to wait a bit to be able to assess the level of satisfaction.</v>
      </c>
    </row>
    <row r="17663" ht="15.75" customHeight="1">
      <c r="A17663" s="1" t="s">
        <v>3528</v>
      </c>
      <c r="B17663" s="1">
        <v>1.0</v>
      </c>
      <c r="C17663" s="1" t="s">
        <v>36989</v>
      </c>
      <c r="D17663" s="1" t="s">
        <v>36990</v>
      </c>
      <c r="E17663" s="1" t="s">
        <v>10</v>
      </c>
      <c r="F17663" s="1" t="s">
        <v>11</v>
      </c>
      <c r="G17663" s="1" t="str">
        <f>IFERROR(__xludf.DUMMYFUNCTION("GOOGLETRANSLATE(D17663,""fr"",""en"")"),"#VALUE!")</f>
        <v>#VALUE!</v>
      </c>
    </row>
    <row r="17664" ht="15.75" customHeight="1">
      <c r="A17664" s="1" t="s">
        <v>6083</v>
      </c>
      <c r="B17664" s="1">
        <v>5.0</v>
      </c>
      <c r="C17664" s="1" t="s">
        <v>36991</v>
      </c>
      <c r="D17664" s="1" t="s">
        <v>36992</v>
      </c>
      <c r="E17664" s="1" t="s">
        <v>25</v>
      </c>
      <c r="F17664" s="1" t="s">
        <v>11</v>
      </c>
      <c r="G17664" s="1" t="str">
        <f>IFERROR(__xludf.DUMMYFUNCTION("GOOGLETRANSLATE(D17664,""fr"",""en"")"),"#VALUE!")</f>
        <v>#VALUE!</v>
      </c>
    </row>
    <row r="17665" ht="15.75" customHeight="1">
      <c r="A17665" s="1" t="s">
        <v>7723</v>
      </c>
      <c r="B17665" s="1">
        <v>1.0</v>
      </c>
      <c r="C17665" s="1" t="s">
        <v>36993</v>
      </c>
      <c r="D17665" s="1" t="s">
        <v>36994</v>
      </c>
      <c r="E17665" s="1" t="s">
        <v>10</v>
      </c>
      <c r="F17665" s="1" t="s">
        <v>11</v>
      </c>
      <c r="G17665" s="1" t="str">
        <f>IFERROR(__xludf.DUMMYFUNCTION("GOOGLETRANSLATE(D17665,""fr"",""en"")"),"#VALUE!")</f>
        <v>#VALUE!</v>
      </c>
    </row>
    <row r="17666" ht="15.75" customHeight="1">
      <c r="A17666" s="1" t="s">
        <v>710</v>
      </c>
      <c r="B17666" s="1">
        <v>1.0</v>
      </c>
      <c r="C17666" s="1" t="s">
        <v>36995</v>
      </c>
      <c r="D17666" s="1" t="s">
        <v>36996</v>
      </c>
      <c r="E17666" s="1" t="s">
        <v>3148</v>
      </c>
      <c r="F17666" s="1" t="s">
        <v>118</v>
      </c>
      <c r="G17666" s="1" t="str">
        <f>IFERROR(__xludf.DUMMYFUNCTION("GOOGLETRANSLATE(D17666,""fr"",""en"")"),"#VALUE!")</f>
        <v>#VALUE!</v>
      </c>
    </row>
    <row r="17667" ht="15.75" customHeight="1">
      <c r="A17667" s="1" t="s">
        <v>3856</v>
      </c>
      <c r="B17667" s="1">
        <v>4.0</v>
      </c>
      <c r="C17667" s="1" t="s">
        <v>36997</v>
      </c>
      <c r="D17667" s="1" t="s">
        <v>36998</v>
      </c>
      <c r="E17667" s="1" t="s">
        <v>484</v>
      </c>
      <c r="F17667" s="1" t="s">
        <v>30</v>
      </c>
      <c r="G17667" s="1" t="str">
        <f>IFERROR(__xludf.DUMMYFUNCTION("GOOGLETRANSLATE(D17667,""fr"",""en"")"),"#VALUE!")</f>
        <v>#VALUE!</v>
      </c>
    </row>
    <row r="17668" ht="15.75" customHeight="1">
      <c r="A17668" s="1" t="s">
        <v>2343</v>
      </c>
      <c r="B17668" s="1">
        <v>5.0</v>
      </c>
      <c r="C17668" s="1" t="s">
        <v>36999</v>
      </c>
      <c r="D17668" s="1" t="s">
        <v>37000</v>
      </c>
      <c r="E17668" s="1" t="s">
        <v>21</v>
      </c>
      <c r="F17668" s="1" t="s">
        <v>11</v>
      </c>
      <c r="G17668" s="1" t="str">
        <f>IFERROR(__xludf.DUMMYFUNCTION("GOOGLETRANSLATE(D17668,""fr"",""en"")"),"#VALUE!")</f>
        <v>#VALUE!</v>
      </c>
    </row>
    <row r="17669" ht="15.75" customHeight="1">
      <c r="A17669" s="1" t="s">
        <v>20987</v>
      </c>
      <c r="B17669" s="1">
        <v>1.0</v>
      </c>
      <c r="C17669" s="1" t="s">
        <v>37001</v>
      </c>
      <c r="D17669" s="1" t="s">
        <v>37002</v>
      </c>
      <c r="E17669" s="1" t="s">
        <v>34</v>
      </c>
      <c r="F17669" s="1" t="s">
        <v>30</v>
      </c>
      <c r="G17669" s="1" t="str">
        <f>IFERROR(__xludf.DUMMYFUNCTION("GOOGLETRANSLATE(D17669,""fr"",""en"")"),"#VALUE!")</f>
        <v>#VALUE!</v>
      </c>
    </row>
    <row r="17670" ht="15.75" customHeight="1">
      <c r="A17670" s="1" t="s">
        <v>3466</v>
      </c>
      <c r="B17670" s="1">
        <v>5.0</v>
      </c>
      <c r="C17670" s="1" t="s">
        <v>37003</v>
      </c>
      <c r="D17670" s="1" t="s">
        <v>37004</v>
      </c>
      <c r="E17670" s="1" t="s">
        <v>21</v>
      </c>
      <c r="F17670" s="1" t="s">
        <v>11</v>
      </c>
      <c r="G17670" s="1" t="str">
        <f>IFERROR(__xludf.DUMMYFUNCTION("GOOGLETRANSLATE(D17670,""fr"",""en"")"),"#VALUE!")</f>
        <v>#VALUE!</v>
      </c>
    </row>
    <row r="17671" ht="15.75" customHeight="1">
      <c r="A17671" s="1" t="s">
        <v>1380</v>
      </c>
      <c r="B17671" s="1">
        <v>2.0</v>
      </c>
      <c r="C17671" s="1" t="s">
        <v>37005</v>
      </c>
      <c r="D17671" s="1" t="s">
        <v>37006</v>
      </c>
      <c r="E17671" s="1" t="s">
        <v>25</v>
      </c>
      <c r="F17671" s="1" t="s">
        <v>11</v>
      </c>
      <c r="G17671" s="1" t="str">
        <f>IFERROR(__xludf.DUMMYFUNCTION("GOOGLETRANSLATE(D17671,""fr"",""en"")"),"#VALUE!")</f>
        <v>#VALUE!</v>
      </c>
    </row>
    <row r="17672" ht="15.75" customHeight="1">
      <c r="A17672" s="1" t="s">
        <v>1969</v>
      </c>
      <c r="B17672" s="1">
        <v>3.0</v>
      </c>
      <c r="C17672" s="1" t="s">
        <v>37007</v>
      </c>
      <c r="D17672" s="1" t="s">
        <v>37008</v>
      </c>
      <c r="E17672" s="1" t="s">
        <v>21</v>
      </c>
      <c r="F17672" s="1" t="s">
        <v>11</v>
      </c>
      <c r="G17672" s="1" t="str">
        <f>IFERROR(__xludf.DUMMYFUNCTION("GOOGLETRANSLATE(D17672,""fr"",""en"")"),"#VALUE!")</f>
        <v>#VALUE!</v>
      </c>
    </row>
    <row r="17673" ht="15.75" customHeight="1">
      <c r="A17673" s="1" t="s">
        <v>12614</v>
      </c>
      <c r="B17673" s="1">
        <v>2.0</v>
      </c>
      <c r="C17673" s="1" t="s">
        <v>37009</v>
      </c>
      <c r="D17673" s="1" t="s">
        <v>37010</v>
      </c>
      <c r="E17673" s="1" t="s">
        <v>254</v>
      </c>
      <c r="F17673" s="1" t="s">
        <v>66</v>
      </c>
      <c r="G17673" s="1" t="str">
        <f>IFERROR(__xludf.DUMMYFUNCTION("GOOGLETRANSLATE(D17673,""fr"",""en"")"),"#VALUE!")</f>
        <v>#VALUE!</v>
      </c>
    </row>
    <row r="17674" ht="15.75" customHeight="1">
      <c r="A17674" s="1" t="s">
        <v>1344</v>
      </c>
      <c r="B17674" s="1">
        <v>5.0</v>
      </c>
      <c r="C17674" s="1" t="s">
        <v>37011</v>
      </c>
      <c r="D17674" s="1" t="s">
        <v>37012</v>
      </c>
      <c r="E17674" s="1" t="s">
        <v>21</v>
      </c>
      <c r="F17674" s="1" t="s">
        <v>11</v>
      </c>
      <c r="G17674" s="1" t="str">
        <f>IFERROR(__xludf.DUMMYFUNCTION("GOOGLETRANSLATE(D17674,""fr"",""en"")"),"#VALUE!")</f>
        <v>#VALUE!</v>
      </c>
    </row>
    <row r="17675" ht="15.75" customHeight="1">
      <c r="A17675" s="1" t="s">
        <v>2325</v>
      </c>
      <c r="B17675" s="1">
        <v>1.0</v>
      </c>
      <c r="C17675" s="1" t="s">
        <v>37013</v>
      </c>
      <c r="D17675" s="1" t="s">
        <v>37014</v>
      </c>
      <c r="E17675" s="1" t="s">
        <v>73</v>
      </c>
      <c r="F17675" s="1" t="s">
        <v>30</v>
      </c>
      <c r="G17675" s="1" t="str">
        <f>IFERROR(__xludf.DUMMYFUNCTION("GOOGLETRANSLATE(D17675,""fr"",""en"")"),"#VALUE!")</f>
        <v>#VALUE!</v>
      </c>
    </row>
    <row r="17676" ht="15.75" customHeight="1">
      <c r="A17676" s="1" t="s">
        <v>2135</v>
      </c>
      <c r="B17676" s="1">
        <v>5.0</v>
      </c>
      <c r="C17676" s="1" t="s">
        <v>37015</v>
      </c>
      <c r="D17676" s="1" t="s">
        <v>37016</v>
      </c>
      <c r="E17676" s="1" t="s">
        <v>10</v>
      </c>
      <c r="F17676" s="1" t="s">
        <v>11</v>
      </c>
      <c r="G17676" s="1" t="str">
        <f>IFERROR(__xludf.DUMMYFUNCTION("GOOGLETRANSLATE(D17676,""fr"",""en"")"),"#VALUE!")</f>
        <v>#VALUE!</v>
      </c>
    </row>
    <row r="17677" ht="15.75" customHeight="1">
      <c r="A17677" s="1" t="s">
        <v>13489</v>
      </c>
      <c r="B17677" s="1">
        <v>1.0</v>
      </c>
      <c r="C17677" s="1" t="s">
        <v>37017</v>
      </c>
      <c r="D17677" s="1" t="s">
        <v>37018</v>
      </c>
      <c r="E17677" s="1" t="s">
        <v>292</v>
      </c>
      <c r="F17677" s="1" t="s">
        <v>11</v>
      </c>
      <c r="G17677" s="1" t="str">
        <f>IFERROR(__xludf.DUMMYFUNCTION("GOOGLETRANSLATE(D17677,""fr"",""en"")"),"#VALUE!")</f>
        <v>#VALUE!</v>
      </c>
    </row>
    <row r="17678" ht="15.75" customHeight="1">
      <c r="A17678" s="1" t="s">
        <v>1552</v>
      </c>
      <c r="B17678" s="1">
        <v>2.0</v>
      </c>
      <c r="C17678" s="1" t="s">
        <v>37019</v>
      </c>
      <c r="D17678" s="1" t="s">
        <v>37020</v>
      </c>
      <c r="E17678" s="1" t="s">
        <v>21</v>
      </c>
      <c r="F17678" s="1" t="s">
        <v>11</v>
      </c>
      <c r="G17678" s="1" t="str">
        <f>IFERROR(__xludf.DUMMYFUNCTION("GOOGLETRANSLATE(D17678,""fr"",""en"")"),"#VALUE!")</f>
        <v>#VALUE!</v>
      </c>
    </row>
    <row r="17679" ht="15.75" customHeight="1">
      <c r="A17679" s="1" t="s">
        <v>119</v>
      </c>
      <c r="B17679" s="1">
        <v>3.0</v>
      </c>
      <c r="C17679" s="1" t="s">
        <v>37021</v>
      </c>
      <c r="D17679" s="1" t="s">
        <v>37022</v>
      </c>
      <c r="E17679" s="1" t="s">
        <v>10</v>
      </c>
      <c r="F17679" s="1" t="s">
        <v>11</v>
      </c>
      <c r="G17679" s="1" t="str">
        <f>IFERROR(__xludf.DUMMYFUNCTION("GOOGLETRANSLATE(D17679,""fr"",""en"")"),"#VALUE!")</f>
        <v>#VALUE!</v>
      </c>
    </row>
    <row r="17680" ht="15.75" customHeight="1">
      <c r="A17680" s="1" t="s">
        <v>5431</v>
      </c>
      <c r="B17680" s="1">
        <v>3.0</v>
      </c>
      <c r="C17680" s="1" t="s">
        <v>306</v>
      </c>
      <c r="D17680" s="1" t="s">
        <v>37023</v>
      </c>
      <c r="E17680" s="1" t="s">
        <v>10</v>
      </c>
      <c r="F17680" s="1" t="s">
        <v>11</v>
      </c>
      <c r="G17680" s="1" t="str">
        <f>IFERROR(__xludf.DUMMYFUNCTION("GOOGLETRANSLATE(D17680,""fr"",""en"")"),"#VALUE!")</f>
        <v>#VALUE!</v>
      </c>
    </row>
    <row r="17681" ht="15.75" customHeight="1">
      <c r="A17681" s="1" t="s">
        <v>532</v>
      </c>
      <c r="B17681" s="1">
        <v>5.0</v>
      </c>
      <c r="C17681" s="1" t="s">
        <v>37024</v>
      </c>
      <c r="D17681" s="1" t="s">
        <v>37025</v>
      </c>
      <c r="E17681" s="1" t="s">
        <v>10</v>
      </c>
      <c r="F17681" s="1" t="s">
        <v>11</v>
      </c>
      <c r="G17681" s="1" t="str">
        <f>IFERROR(__xludf.DUMMYFUNCTION("GOOGLETRANSLATE(D17681,""fr"",""en"")"),"#VALUE!")</f>
        <v>#VALUE!</v>
      </c>
    </row>
    <row r="17682" ht="15.75" customHeight="1">
      <c r="A17682" s="1" t="s">
        <v>4625</v>
      </c>
      <c r="B17682" s="1">
        <v>4.0</v>
      </c>
      <c r="C17682" s="1" t="s">
        <v>37026</v>
      </c>
      <c r="D17682" s="1" t="s">
        <v>37027</v>
      </c>
      <c r="E17682" s="1" t="s">
        <v>21</v>
      </c>
      <c r="F17682" s="1" t="s">
        <v>11</v>
      </c>
      <c r="G17682" s="1" t="str">
        <f>IFERROR(__xludf.DUMMYFUNCTION("GOOGLETRANSLATE(D17682,""fr"",""en"")"),"#VALUE!")</f>
        <v>#VALUE!</v>
      </c>
    </row>
    <row r="17683" ht="15.75" customHeight="1">
      <c r="A17683" s="1" t="s">
        <v>13851</v>
      </c>
      <c r="B17683" s="1">
        <v>1.0</v>
      </c>
      <c r="C17683" s="1" t="s">
        <v>37028</v>
      </c>
      <c r="D17683" s="1" t="s">
        <v>37029</v>
      </c>
      <c r="E17683" s="1" t="s">
        <v>296</v>
      </c>
      <c r="F17683" s="1" t="s">
        <v>118</v>
      </c>
      <c r="G17683" s="1" t="str">
        <f>IFERROR(__xludf.DUMMYFUNCTION("GOOGLETRANSLATE(D17683,""fr"",""en"")"),"#VALUE!")</f>
        <v>#VALUE!</v>
      </c>
    </row>
    <row r="17684" ht="15.75" customHeight="1">
      <c r="A17684" s="1" t="s">
        <v>274</v>
      </c>
      <c r="B17684" s="1">
        <v>1.0</v>
      </c>
      <c r="C17684" s="1" t="s">
        <v>37030</v>
      </c>
      <c r="D17684" s="1" t="s">
        <v>37031</v>
      </c>
      <c r="E17684" s="1" t="s">
        <v>65</v>
      </c>
      <c r="F17684" s="1" t="s">
        <v>66</v>
      </c>
      <c r="G17684" s="1" t="str">
        <f>IFERROR(__xludf.DUMMYFUNCTION("GOOGLETRANSLATE(D17684,""fr"",""en"")"),"#VALUE!")</f>
        <v>#VALUE!</v>
      </c>
    </row>
    <row r="17685" ht="15.75" customHeight="1">
      <c r="A17685" s="1" t="s">
        <v>861</v>
      </c>
      <c r="B17685" s="1">
        <v>1.0</v>
      </c>
      <c r="C17685" s="1" t="s">
        <v>37032</v>
      </c>
      <c r="D17685" s="1" t="s">
        <v>37033</v>
      </c>
      <c r="E17685" s="1" t="s">
        <v>355</v>
      </c>
      <c r="F17685" s="1" t="s">
        <v>110</v>
      </c>
      <c r="G17685" s="1" t="str">
        <f>IFERROR(__xludf.DUMMYFUNCTION("GOOGLETRANSLATE(D17685,""fr"",""en"")"),"If you could put 0 without hesitation I would do it.
")</f>
        <v>If you could put 0 without hesitation I would do it.
</v>
      </c>
    </row>
    <row r="17686" ht="15.75" customHeight="1">
      <c r="A17686" s="1" t="s">
        <v>520</v>
      </c>
      <c r="B17686" s="1">
        <v>5.0</v>
      </c>
      <c r="C17686" s="1" t="s">
        <v>37034</v>
      </c>
      <c r="D17686" s="1" t="s">
        <v>37035</v>
      </c>
      <c r="E17686" s="1" t="s">
        <v>1676</v>
      </c>
      <c r="F17686" s="1" t="s">
        <v>84</v>
      </c>
      <c r="G17686" s="1" t="str">
        <f>IFERROR(__xludf.DUMMYFUNCTION("GOOGLETRANSLATE(D17686,""fr"",""en"")"),"#VALUE!")</f>
        <v>#VALUE!</v>
      </c>
    </row>
    <row r="17687" ht="15.75" customHeight="1">
      <c r="A17687" s="1" t="s">
        <v>3874</v>
      </c>
      <c r="B17687" s="1">
        <v>5.0</v>
      </c>
      <c r="C17687" s="1" t="s">
        <v>37036</v>
      </c>
      <c r="D17687" s="1" t="s">
        <v>37037</v>
      </c>
      <c r="E17687" s="1" t="s">
        <v>484</v>
      </c>
      <c r="F17687" s="1" t="s">
        <v>30</v>
      </c>
      <c r="G17687" s="1" t="str">
        <f>IFERROR(__xludf.DUMMYFUNCTION("GOOGLETRANSLATE(D17687,""fr"",""en"")"),"#VALUE!")</f>
        <v>#VALUE!</v>
      </c>
    </row>
    <row r="17688" ht="15.75" customHeight="1">
      <c r="A17688" s="1" t="s">
        <v>2801</v>
      </c>
      <c r="B17688" s="1">
        <v>4.0</v>
      </c>
      <c r="C17688" s="1" t="s">
        <v>37038</v>
      </c>
      <c r="D17688" s="1" t="s">
        <v>37039</v>
      </c>
      <c r="E17688" s="1" t="s">
        <v>176</v>
      </c>
      <c r="F17688" s="1" t="s">
        <v>66</v>
      </c>
      <c r="G17688" s="1" t="str">
        <f>IFERROR(__xludf.DUMMYFUNCTION("GOOGLETRANSLATE(D17688,""fr"",""en"")"),"#VALUE!")</f>
        <v>#VALUE!</v>
      </c>
    </row>
    <row r="17689" ht="15.75" customHeight="1">
      <c r="A17689" s="1" t="s">
        <v>16561</v>
      </c>
      <c r="B17689" s="1">
        <v>1.0</v>
      </c>
      <c r="C17689" s="1" t="s">
        <v>37040</v>
      </c>
      <c r="D17689" s="1" t="s">
        <v>37041</v>
      </c>
      <c r="E17689" s="1" t="s">
        <v>273</v>
      </c>
      <c r="F17689" s="1" t="s">
        <v>110</v>
      </c>
      <c r="G17689" s="1" t="str">
        <f>IFERROR(__xludf.DUMMYFUNCTION("GOOGLETRANSLATE(D17689,""fr"",""en"")"),"#VALUE!")</f>
        <v>#VALUE!</v>
      </c>
    </row>
    <row r="17690" ht="15.75" customHeight="1">
      <c r="A17690" s="1" t="s">
        <v>5596</v>
      </c>
      <c r="B17690" s="1">
        <v>2.0</v>
      </c>
      <c r="C17690" s="1" t="s">
        <v>37042</v>
      </c>
      <c r="D17690" s="1" t="s">
        <v>37043</v>
      </c>
      <c r="E17690" s="1" t="s">
        <v>230</v>
      </c>
      <c r="F17690" s="1" t="s">
        <v>84</v>
      </c>
      <c r="G17690" s="1" t="str">
        <f>IFERROR(__xludf.DUMMYFUNCTION("GOOGLETRANSLATE(D17690,""fr"",""en"")"),"#VALUE!")</f>
        <v>#VALUE!</v>
      </c>
    </row>
    <row r="17691" ht="15.75" customHeight="1">
      <c r="A17691" s="1" t="s">
        <v>2911</v>
      </c>
      <c r="B17691" s="1">
        <v>5.0</v>
      </c>
      <c r="C17691" s="1" t="s">
        <v>37044</v>
      </c>
      <c r="D17691" s="1" t="s">
        <v>37045</v>
      </c>
      <c r="E17691" s="1" t="s">
        <v>10</v>
      </c>
      <c r="F17691" s="1" t="s">
        <v>11</v>
      </c>
      <c r="G17691" s="1" t="str">
        <f>IFERROR(__xludf.DUMMYFUNCTION("GOOGLETRANSLATE(D17691,""fr"",""en"")"),"#VALUE!")</f>
        <v>#VALUE!</v>
      </c>
    </row>
    <row r="17692" ht="15.75" customHeight="1">
      <c r="A17692" s="1" t="s">
        <v>19206</v>
      </c>
      <c r="B17692" s="1">
        <v>1.0</v>
      </c>
      <c r="C17692" s="1" t="s">
        <v>37046</v>
      </c>
      <c r="D17692" s="1" t="s">
        <v>37047</v>
      </c>
      <c r="E17692" s="1" t="s">
        <v>21</v>
      </c>
      <c r="F17692" s="1" t="s">
        <v>11</v>
      </c>
      <c r="G17692" s="1" t="str">
        <f>IFERROR(__xludf.DUMMYFUNCTION("GOOGLETRANSLATE(D17692,""fr"",""en"")"),"#VALUE!")</f>
        <v>#VALUE!</v>
      </c>
    </row>
    <row r="17693" ht="15.75" customHeight="1">
      <c r="A17693" s="1" t="s">
        <v>67</v>
      </c>
      <c r="B17693" s="1">
        <v>1.0</v>
      </c>
      <c r="C17693" s="1" t="s">
        <v>37048</v>
      </c>
      <c r="D17693" s="1" t="s">
        <v>37049</v>
      </c>
      <c r="E17693" s="1" t="s">
        <v>10</v>
      </c>
      <c r="F17693" s="1" t="s">
        <v>11</v>
      </c>
      <c r="G17693" s="1" t="str">
        <f>IFERROR(__xludf.DUMMYFUNCTION("GOOGLETRANSLATE(D17693,""fr"",""en"")"),"#VALUE!")</f>
        <v>#VALUE!</v>
      </c>
    </row>
    <row r="17694" ht="15.75" customHeight="1">
      <c r="A17694" s="1" t="s">
        <v>2162</v>
      </c>
      <c r="B17694" s="1">
        <v>1.0</v>
      </c>
      <c r="C17694" s="1" t="s">
        <v>37050</v>
      </c>
      <c r="D17694" s="1" t="s">
        <v>37051</v>
      </c>
      <c r="E17694" s="1" t="s">
        <v>109</v>
      </c>
      <c r="F17694" s="1" t="s">
        <v>11</v>
      </c>
      <c r="G17694" s="1" t="str">
        <f>IFERROR(__xludf.DUMMYFUNCTION("GOOGLETRANSLATE(D17694,""fr"",""en"")"),"#VALUE!")</f>
        <v>#VALUE!</v>
      </c>
    </row>
    <row r="17695" ht="15.75" customHeight="1">
      <c r="A17695" s="1" t="s">
        <v>37052</v>
      </c>
      <c r="B17695" s="1">
        <v>1.0</v>
      </c>
      <c r="C17695" s="1" t="s">
        <v>37053</v>
      </c>
      <c r="D17695" s="1" t="s">
        <v>37054</v>
      </c>
      <c r="E17695" s="1" t="s">
        <v>250</v>
      </c>
      <c r="F17695" s="1" t="s">
        <v>30</v>
      </c>
      <c r="G17695" s="1" t="str">
        <f>IFERROR(__xludf.DUMMYFUNCTION("GOOGLETRANSLATE(D17695,""fr"",""en"")"),"#VALUE!")</f>
        <v>#VALUE!</v>
      </c>
    </row>
    <row r="17696" ht="15.75" customHeight="1">
      <c r="A17696" s="1" t="s">
        <v>15399</v>
      </c>
      <c r="B17696" s="1">
        <v>2.0</v>
      </c>
      <c r="C17696" s="1" t="s">
        <v>37055</v>
      </c>
      <c r="D17696" s="1" t="s">
        <v>37056</v>
      </c>
      <c r="E17696" s="1" t="s">
        <v>226</v>
      </c>
      <c r="F17696" s="1" t="s">
        <v>110</v>
      </c>
      <c r="G17696" s="1" t="str">
        <f>IFERROR(__xludf.DUMMYFUNCTION("GOOGLETRANSLATE(D17696,""fr"",""en"")"),"#VALUE!")</f>
        <v>#VALUE!</v>
      </c>
    </row>
    <row r="17697" ht="15.75" customHeight="1">
      <c r="A17697" s="1" t="s">
        <v>13313</v>
      </c>
      <c r="B17697" s="1">
        <v>1.0</v>
      </c>
      <c r="C17697" s="1" t="s">
        <v>37057</v>
      </c>
      <c r="D17697" s="1" t="s">
        <v>37058</v>
      </c>
      <c r="E17697" s="1" t="s">
        <v>117</v>
      </c>
      <c r="F17697" s="1" t="s">
        <v>48</v>
      </c>
      <c r="G17697" s="1" t="str">
        <f>IFERROR(__xludf.DUMMYFUNCTION("GOOGLETRANSLATE(D17697,""fr"",""en"")"),"#VALUE!")</f>
        <v>#VALUE!</v>
      </c>
    </row>
    <row r="17698" ht="15.75" customHeight="1">
      <c r="A17698" s="1" t="s">
        <v>4410</v>
      </c>
      <c r="B17698" s="1">
        <v>4.0</v>
      </c>
      <c r="C17698" s="1" t="s">
        <v>14116</v>
      </c>
      <c r="D17698" s="1" t="s">
        <v>37059</v>
      </c>
      <c r="E17698" s="1" t="s">
        <v>5251</v>
      </c>
      <c r="F17698" s="1" t="s">
        <v>66</v>
      </c>
      <c r="G17698" s="1" t="str">
        <f>IFERROR(__xludf.DUMMYFUNCTION("GOOGLETRANSLATE(D17698,""fr"",""en"")"),"#VALUE!")</f>
        <v>#VALUE!</v>
      </c>
    </row>
    <row r="17699" ht="15.75" customHeight="1">
      <c r="A17699" s="1" t="s">
        <v>3793</v>
      </c>
      <c r="B17699" s="1">
        <v>5.0</v>
      </c>
      <c r="C17699" s="1" t="s">
        <v>37060</v>
      </c>
      <c r="D17699" s="1" t="s">
        <v>37061</v>
      </c>
      <c r="E17699" s="1" t="s">
        <v>38</v>
      </c>
      <c r="F17699" s="1" t="s">
        <v>39</v>
      </c>
      <c r="G17699" s="1" t="str">
        <f>IFERROR(__xludf.DUMMYFUNCTION("GOOGLETRANSLATE(D17699,""fr"",""en"")"),"#VALUE!")</f>
        <v>#VALUE!</v>
      </c>
    </row>
    <row r="17700" ht="15.75" customHeight="1">
      <c r="A17700" s="1" t="s">
        <v>3151</v>
      </c>
      <c r="B17700" s="1">
        <v>1.0</v>
      </c>
      <c r="C17700" s="1" t="s">
        <v>37062</v>
      </c>
      <c r="D17700" s="1" t="s">
        <v>37063</v>
      </c>
      <c r="E17700" s="1" t="s">
        <v>292</v>
      </c>
      <c r="F17700" s="1" t="s">
        <v>11</v>
      </c>
      <c r="G17700" s="1" t="str">
        <f>IFERROR(__xludf.DUMMYFUNCTION("GOOGLETRANSLATE(D17700,""fr"",""en"")"),"#VALUE!")</f>
        <v>#VALUE!</v>
      </c>
    </row>
    <row r="17701" ht="15.75" customHeight="1">
      <c r="A17701" s="1" t="s">
        <v>6684</v>
      </c>
      <c r="B17701" s="1">
        <v>3.0</v>
      </c>
      <c r="C17701" s="1" t="s">
        <v>37064</v>
      </c>
      <c r="D17701" s="1" t="s">
        <v>37065</v>
      </c>
      <c r="E17701" s="1" t="s">
        <v>226</v>
      </c>
      <c r="F17701" s="1" t="s">
        <v>110</v>
      </c>
      <c r="G17701" s="1" t="str">
        <f>IFERROR(__xludf.DUMMYFUNCTION("GOOGLETRANSLATE(D17701,""fr"",""en"")"),"#VALUE!")</f>
        <v>#VALUE!</v>
      </c>
    </row>
    <row r="17702" ht="15.75" customHeight="1">
      <c r="A17702" s="1" t="s">
        <v>5015</v>
      </c>
      <c r="B17702" s="1">
        <v>1.0</v>
      </c>
      <c r="C17702" s="1" t="s">
        <v>37066</v>
      </c>
      <c r="D17702" s="1" t="s">
        <v>37067</v>
      </c>
      <c r="E17702" s="1" t="s">
        <v>273</v>
      </c>
      <c r="F17702" s="1" t="s">
        <v>110</v>
      </c>
      <c r="G17702" s="1" t="str">
        <f>IFERROR(__xludf.DUMMYFUNCTION("GOOGLETRANSLATE(D17702,""fr"",""en"")"),"#VALUE!")</f>
        <v>#VALUE!</v>
      </c>
    </row>
    <row r="17703" ht="15.75" customHeight="1">
      <c r="A17703" s="1" t="s">
        <v>4477</v>
      </c>
      <c r="B17703" s="1">
        <v>1.0</v>
      </c>
      <c r="C17703" s="1" t="s">
        <v>37068</v>
      </c>
      <c r="D17703" s="1" t="s">
        <v>37069</v>
      </c>
      <c r="E17703" s="1" t="s">
        <v>176</v>
      </c>
      <c r="F17703" s="1" t="s">
        <v>66</v>
      </c>
      <c r="G17703" s="1" t="str">
        <f>IFERROR(__xludf.DUMMYFUNCTION("GOOGLETRANSLATE(D17703,""fr"",""en"")"),"#VALUE!")</f>
        <v>#VALUE!</v>
      </c>
    </row>
    <row r="17704" ht="15.75" customHeight="1">
      <c r="A17704" s="1" t="s">
        <v>347</v>
      </c>
      <c r="B17704" s="1">
        <v>3.0</v>
      </c>
      <c r="C17704" s="1" t="s">
        <v>37070</v>
      </c>
      <c r="D17704" s="1" t="s">
        <v>37071</v>
      </c>
      <c r="E17704" s="1" t="s">
        <v>273</v>
      </c>
      <c r="F17704" s="1" t="s">
        <v>66</v>
      </c>
      <c r="G17704" s="1" t="str">
        <f>IFERROR(__xludf.DUMMYFUNCTION("GOOGLETRANSLATE(D17704,""fr"",""en"")"),"#VALUE!")</f>
        <v>#VALUE!</v>
      </c>
    </row>
    <row r="17705" ht="15.75" customHeight="1">
      <c r="A17705" s="1" t="s">
        <v>281</v>
      </c>
      <c r="B17705" s="1">
        <v>4.0</v>
      </c>
      <c r="C17705" s="1" t="s">
        <v>37072</v>
      </c>
      <c r="D17705" s="1" t="s">
        <v>37073</v>
      </c>
      <c r="E17705" s="1" t="s">
        <v>10</v>
      </c>
      <c r="F17705" s="1" t="s">
        <v>11</v>
      </c>
      <c r="G17705" s="1" t="str">
        <f>IFERROR(__xludf.DUMMYFUNCTION("GOOGLETRANSLATE(D17705,""fr"",""en"")"),"#VALUE!")</f>
        <v>#VALUE!</v>
      </c>
    </row>
    <row r="17706" ht="15.75" customHeight="1">
      <c r="A17706" s="1" t="s">
        <v>1298</v>
      </c>
      <c r="B17706" s="1">
        <v>5.0</v>
      </c>
      <c r="C17706" s="1" t="s">
        <v>37074</v>
      </c>
      <c r="D17706" s="1" t="s">
        <v>37075</v>
      </c>
      <c r="E17706" s="1" t="s">
        <v>484</v>
      </c>
      <c r="F17706" s="1" t="s">
        <v>30</v>
      </c>
      <c r="G17706" s="1" t="str">
        <f>IFERROR(__xludf.DUMMYFUNCTION("GOOGLETRANSLATE(D17706,""fr"",""en"")"),"#VALUE!")</f>
        <v>#VALUE!</v>
      </c>
    </row>
    <row r="17707" ht="15.75" customHeight="1">
      <c r="A17707" s="1" t="s">
        <v>3556</v>
      </c>
      <c r="B17707" s="1">
        <v>1.0</v>
      </c>
      <c r="C17707" s="1" t="s">
        <v>37076</v>
      </c>
      <c r="D17707" s="1" t="s">
        <v>37077</v>
      </c>
      <c r="E17707" s="1" t="s">
        <v>226</v>
      </c>
      <c r="F17707" s="1" t="s">
        <v>110</v>
      </c>
      <c r="G17707" s="1" t="str">
        <f>IFERROR(__xludf.DUMMYFUNCTION("GOOGLETRANSLATE(D17707,""fr"",""en"")"),"#VALUE!")</f>
        <v>#VALUE!</v>
      </c>
    </row>
    <row r="17708" ht="15.75" customHeight="1">
      <c r="A17708" s="1" t="s">
        <v>5290</v>
      </c>
      <c r="B17708" s="1">
        <v>3.0</v>
      </c>
      <c r="C17708" s="1" t="s">
        <v>37078</v>
      </c>
      <c r="D17708" s="1" t="s">
        <v>37079</v>
      </c>
      <c r="E17708" s="1" t="s">
        <v>10</v>
      </c>
      <c r="F17708" s="1" t="s">
        <v>11</v>
      </c>
      <c r="G17708" s="1" t="str">
        <f>IFERROR(__xludf.DUMMYFUNCTION("GOOGLETRANSLATE(D17708,""fr"",""en"")"),"#VALUE!")</f>
        <v>#VALUE!</v>
      </c>
    </row>
    <row r="17709" ht="15.75" customHeight="1">
      <c r="A17709" s="1" t="s">
        <v>921</v>
      </c>
      <c r="B17709" s="1">
        <v>2.0</v>
      </c>
      <c r="C17709" s="1" t="s">
        <v>37080</v>
      </c>
      <c r="D17709" s="1" t="s">
        <v>37081</v>
      </c>
      <c r="E17709" s="1" t="s">
        <v>125</v>
      </c>
      <c r="F17709" s="1" t="s">
        <v>11</v>
      </c>
      <c r="G17709" s="1" t="str">
        <f>IFERROR(__xludf.DUMMYFUNCTION("GOOGLETRANSLATE(D17709,""fr"",""en"")"),"#VALUE!")</f>
        <v>#VALUE!</v>
      </c>
    </row>
    <row r="17710" ht="15.75" customHeight="1">
      <c r="A17710" s="1" t="s">
        <v>163</v>
      </c>
      <c r="B17710" s="1">
        <v>4.0</v>
      </c>
      <c r="C17710" s="1" t="s">
        <v>37082</v>
      </c>
      <c r="D17710" s="1" t="s">
        <v>37083</v>
      </c>
      <c r="E17710" s="1" t="s">
        <v>10</v>
      </c>
      <c r="F17710" s="1" t="s">
        <v>11</v>
      </c>
      <c r="G17710" s="1" t="str">
        <f>IFERROR(__xludf.DUMMYFUNCTION("GOOGLETRANSLATE(D17710,""fr"",""en"")"),"#VALUE!")</f>
        <v>#VALUE!</v>
      </c>
    </row>
    <row r="17711" ht="15.75" customHeight="1">
      <c r="A17711" s="1" t="s">
        <v>4849</v>
      </c>
      <c r="B17711" s="1">
        <v>1.0</v>
      </c>
      <c r="C17711" s="1" t="s">
        <v>37084</v>
      </c>
      <c r="D17711" s="1" t="s">
        <v>37085</v>
      </c>
      <c r="E17711" s="1" t="s">
        <v>169</v>
      </c>
      <c r="F17711" s="1" t="s">
        <v>11</v>
      </c>
      <c r="G17711" s="1" t="str">
        <f>IFERROR(__xludf.DUMMYFUNCTION("GOOGLETRANSLATE(D17711,""fr"",""en"")"),"#VALUE!")</f>
        <v>#VALUE!</v>
      </c>
    </row>
    <row r="17712" ht="15.75" customHeight="1">
      <c r="A17712" s="1" t="s">
        <v>9307</v>
      </c>
      <c r="B17712" s="1">
        <v>1.0</v>
      </c>
      <c r="C17712" s="1" t="s">
        <v>37086</v>
      </c>
      <c r="D17712" s="1" t="s">
        <v>37087</v>
      </c>
      <c r="E17712" s="1" t="s">
        <v>273</v>
      </c>
      <c r="F17712" s="1" t="s">
        <v>11</v>
      </c>
      <c r="G17712" s="1" t="str">
        <f>IFERROR(__xludf.DUMMYFUNCTION("GOOGLETRANSLATE(D17712,""fr"",""en"")"),"#VALUE!")</f>
        <v>#VALUE!</v>
      </c>
    </row>
    <row r="17713" ht="15.75" customHeight="1">
      <c r="A17713" s="1" t="s">
        <v>53</v>
      </c>
      <c r="B17713" s="1">
        <v>1.0</v>
      </c>
      <c r="C17713" s="1" t="s">
        <v>37088</v>
      </c>
      <c r="D17713" s="1" t="s">
        <v>37089</v>
      </c>
      <c r="E17713" s="1" t="s">
        <v>10</v>
      </c>
      <c r="F17713" s="1" t="s">
        <v>11</v>
      </c>
      <c r="G17713" s="1" t="str">
        <f>IFERROR(__xludf.DUMMYFUNCTION("GOOGLETRANSLATE(D17713,""fr"",""en"")"),"#VALUE!")</f>
        <v>#VALUE!</v>
      </c>
    </row>
    <row r="17714" ht="15.75" customHeight="1">
      <c r="A17714" s="1" t="s">
        <v>411</v>
      </c>
      <c r="B17714" s="1">
        <v>2.0</v>
      </c>
      <c r="C17714" s="1" t="s">
        <v>37090</v>
      </c>
      <c r="D17714" s="1" t="s">
        <v>37091</v>
      </c>
      <c r="E17714" s="1" t="s">
        <v>21</v>
      </c>
      <c r="F17714" s="1" t="s">
        <v>11</v>
      </c>
      <c r="G17714" s="1" t="str">
        <f>IFERROR(__xludf.DUMMYFUNCTION("GOOGLETRANSLATE(D17714,""fr"",""en"")"),"#VALUE!")</f>
        <v>#VALUE!</v>
      </c>
    </row>
    <row r="17715" ht="15.75" customHeight="1">
      <c r="A17715" s="1" t="s">
        <v>338</v>
      </c>
      <c r="B17715" s="1">
        <v>4.0</v>
      </c>
      <c r="C17715" s="1" t="s">
        <v>37092</v>
      </c>
      <c r="D17715" s="1" t="s">
        <v>37093</v>
      </c>
      <c r="E17715" s="1" t="s">
        <v>169</v>
      </c>
      <c r="F17715" s="1" t="s">
        <v>11</v>
      </c>
      <c r="G17715" s="1" t="str">
        <f>IFERROR(__xludf.DUMMYFUNCTION("GOOGLETRANSLATE(D17715,""fr"",""en"")"),"#VALUE!")</f>
        <v>#VALUE!</v>
      </c>
    </row>
    <row r="17716" ht="15.75" customHeight="1">
      <c r="A17716" s="1" t="s">
        <v>2255</v>
      </c>
      <c r="B17716" s="1">
        <v>4.0</v>
      </c>
      <c r="C17716" s="1" t="s">
        <v>37094</v>
      </c>
      <c r="D17716" s="1" t="s">
        <v>37095</v>
      </c>
      <c r="E17716" s="1" t="s">
        <v>109</v>
      </c>
      <c r="F17716" s="1" t="s">
        <v>11</v>
      </c>
      <c r="G17716" s="1" t="str">
        <f>IFERROR(__xludf.DUMMYFUNCTION("GOOGLETRANSLATE(D17716,""fr"",""en"")"),"#VALUE!")</f>
        <v>#VALUE!</v>
      </c>
    </row>
    <row r="17717" ht="15.75" customHeight="1">
      <c r="A17717" s="1" t="s">
        <v>9850</v>
      </c>
      <c r="B17717" s="1">
        <v>2.0</v>
      </c>
      <c r="C17717" s="1" t="s">
        <v>37096</v>
      </c>
      <c r="D17717" s="1" t="s">
        <v>37097</v>
      </c>
      <c r="E17717" s="1" t="s">
        <v>10</v>
      </c>
      <c r="F17717" s="1" t="s">
        <v>11</v>
      </c>
      <c r="G17717" s="1" t="str">
        <f>IFERROR(__xludf.DUMMYFUNCTION("GOOGLETRANSLATE(D17717,""fr"",""en"")"),"#VALUE!")</f>
        <v>#VALUE!</v>
      </c>
    </row>
    <row r="17718" ht="15.75" customHeight="1">
      <c r="A17718" s="1" t="s">
        <v>2288</v>
      </c>
      <c r="B17718" s="1">
        <v>1.0</v>
      </c>
      <c r="C17718" s="1" t="s">
        <v>37098</v>
      </c>
      <c r="D17718" s="1" t="s">
        <v>37099</v>
      </c>
      <c r="E17718" s="1" t="s">
        <v>196</v>
      </c>
      <c r="F17718" s="1" t="s">
        <v>118</v>
      </c>
      <c r="G17718" s="1" t="str">
        <f>IFERROR(__xludf.DUMMYFUNCTION("GOOGLETRANSLATE(D17718,""fr"",""en"")"),"#VALUE!")</f>
        <v>#VALUE!</v>
      </c>
    </row>
    <row r="17719" ht="15.75" customHeight="1">
      <c r="A17719" s="1" t="s">
        <v>4290</v>
      </c>
      <c r="B17719" s="1">
        <v>2.0</v>
      </c>
      <c r="C17719" s="1" t="s">
        <v>37100</v>
      </c>
      <c r="D17719" s="1" t="s">
        <v>37101</v>
      </c>
      <c r="E17719" s="1" t="s">
        <v>10</v>
      </c>
      <c r="F17719" s="1" t="s">
        <v>11</v>
      </c>
      <c r="G17719" s="1" t="str">
        <f>IFERROR(__xludf.DUMMYFUNCTION("GOOGLETRANSLATE(D17719,""fr"",""en"")"),"#VALUE!")</f>
        <v>#VALUE!</v>
      </c>
    </row>
    <row r="17720" ht="15.75" customHeight="1">
      <c r="A17720" s="1" t="s">
        <v>11761</v>
      </c>
      <c r="B17720" s="1">
        <v>5.0</v>
      </c>
      <c r="C17720" s="1" t="s">
        <v>37102</v>
      </c>
      <c r="D17720" s="1" t="s">
        <v>37103</v>
      </c>
      <c r="E17720" s="1" t="s">
        <v>614</v>
      </c>
      <c r="F17720" s="1" t="s">
        <v>30</v>
      </c>
      <c r="G17720" s="1" t="str">
        <f>IFERROR(__xludf.DUMMYFUNCTION("GOOGLETRANSLATE(D17720,""fr"",""en"")"),"#VALUE!")</f>
        <v>#VALUE!</v>
      </c>
    </row>
    <row r="17721" ht="15.75" customHeight="1">
      <c r="A17721" s="1" t="s">
        <v>7505</v>
      </c>
      <c r="B17721" s="1">
        <v>1.0</v>
      </c>
      <c r="C17721" s="1" t="s">
        <v>37104</v>
      </c>
      <c r="D17721" s="1" t="s">
        <v>37105</v>
      </c>
      <c r="E17721" s="1" t="s">
        <v>21</v>
      </c>
      <c r="F17721" s="1" t="s">
        <v>11</v>
      </c>
      <c r="G17721" s="1" t="str">
        <f>IFERROR(__xludf.DUMMYFUNCTION("GOOGLETRANSLATE(D17721,""fr"",""en"")"),"#VALUE!")</f>
        <v>#VALUE!</v>
      </c>
    </row>
    <row r="17722" ht="15.75" customHeight="1">
      <c r="A17722" s="1" t="s">
        <v>13525</v>
      </c>
      <c r="B17722" s="1">
        <v>2.0</v>
      </c>
      <c r="C17722" s="1" t="s">
        <v>37106</v>
      </c>
      <c r="D17722" s="1" t="s">
        <v>37107</v>
      </c>
      <c r="E17722" s="1" t="s">
        <v>25</v>
      </c>
      <c r="F17722" s="1" t="s">
        <v>11</v>
      </c>
      <c r="G17722" s="1" t="str">
        <f>IFERROR(__xludf.DUMMYFUNCTION("GOOGLETRANSLATE(D17722,""fr"",""en"")"),"#VALUE!")</f>
        <v>#VALUE!</v>
      </c>
    </row>
    <row r="17723" ht="15.75" customHeight="1">
      <c r="A17723" s="1" t="s">
        <v>417</v>
      </c>
      <c r="B17723" s="1">
        <v>1.0</v>
      </c>
      <c r="C17723" s="1" t="s">
        <v>37108</v>
      </c>
      <c r="D17723" s="1" t="s">
        <v>37109</v>
      </c>
      <c r="E17723" s="1" t="s">
        <v>10</v>
      </c>
      <c r="F17723" s="1" t="s">
        <v>11</v>
      </c>
      <c r="G17723" s="1" t="str">
        <f>IFERROR(__xludf.DUMMYFUNCTION("GOOGLETRANSLATE(D17723,""fr"",""en"")"),"#VALUE!")</f>
        <v>#VALUE!</v>
      </c>
    </row>
    <row r="17724" ht="15.75" customHeight="1">
      <c r="A17724" s="1" t="s">
        <v>2432</v>
      </c>
      <c r="B17724" s="1">
        <v>1.0</v>
      </c>
      <c r="C17724" s="1" t="s">
        <v>37110</v>
      </c>
      <c r="D17724" s="1" t="s">
        <v>37111</v>
      </c>
      <c r="E17724" s="1" t="s">
        <v>38</v>
      </c>
      <c r="F17724" s="1" t="s">
        <v>39</v>
      </c>
      <c r="G17724" s="1" t="str">
        <f>IFERROR(__xludf.DUMMYFUNCTION("GOOGLETRANSLATE(D17724,""fr"",""en"")"),"#VALUE!")</f>
        <v>#VALUE!</v>
      </c>
    </row>
    <row r="17725" ht="15.75" customHeight="1">
      <c r="A17725" s="1" t="s">
        <v>17210</v>
      </c>
      <c r="B17725" s="1">
        <v>1.0</v>
      </c>
      <c r="C17725" s="1" t="s">
        <v>37112</v>
      </c>
      <c r="D17725" s="1" t="s">
        <v>37113</v>
      </c>
      <c r="E17725" s="1" t="s">
        <v>10</v>
      </c>
      <c r="F17725" s="1" t="s">
        <v>110</v>
      </c>
      <c r="G17725" s="1" t="str">
        <f>IFERROR(__xludf.DUMMYFUNCTION("GOOGLETRANSLATE(D17725,""fr"",""en"")"),"#VALUE!")</f>
        <v>#VALUE!</v>
      </c>
    </row>
    <row r="17726" ht="15.75" customHeight="1">
      <c r="A17726" s="1" t="s">
        <v>12151</v>
      </c>
      <c r="B17726" s="1">
        <v>3.0</v>
      </c>
      <c r="C17726" s="1" t="s">
        <v>37114</v>
      </c>
      <c r="D17726" s="1" t="s">
        <v>37115</v>
      </c>
      <c r="E17726" s="1" t="s">
        <v>21</v>
      </c>
      <c r="F17726" s="1" t="s">
        <v>11</v>
      </c>
      <c r="G17726" s="1" t="str">
        <f>IFERROR(__xludf.DUMMYFUNCTION("GOOGLETRANSLATE(D17726,""fr"",""en"")"),"#VALUE!")</f>
        <v>#VALUE!</v>
      </c>
    </row>
    <row r="17727" ht="15.75" customHeight="1">
      <c r="A17727" s="1" t="s">
        <v>8284</v>
      </c>
      <c r="B17727" s="1">
        <v>3.0</v>
      </c>
      <c r="C17727" s="1" t="s">
        <v>37116</v>
      </c>
      <c r="D17727" s="1" t="s">
        <v>37117</v>
      </c>
      <c r="E17727" s="1" t="s">
        <v>196</v>
      </c>
      <c r="F17727" s="1" t="s">
        <v>118</v>
      </c>
      <c r="G17727" s="1" t="str">
        <f>IFERROR(__xludf.DUMMYFUNCTION("GOOGLETRANSLATE(D17727,""fr"",""en"")"),"#VALUE!")</f>
        <v>#VALUE!</v>
      </c>
    </row>
    <row r="17728" ht="15.75" customHeight="1">
      <c r="A17728" s="1" t="s">
        <v>988</v>
      </c>
      <c r="B17728" s="1">
        <v>3.0</v>
      </c>
      <c r="C17728" s="1" t="s">
        <v>37118</v>
      </c>
      <c r="D17728" s="1" t="s">
        <v>37119</v>
      </c>
      <c r="E17728" s="1" t="s">
        <v>10</v>
      </c>
      <c r="F17728" s="1" t="s">
        <v>11</v>
      </c>
      <c r="G17728" s="1" t="str">
        <f>IFERROR(__xludf.DUMMYFUNCTION("GOOGLETRANSLATE(D17728,""fr"",""en"")"),"#VALUE!")</f>
        <v>#VALUE!</v>
      </c>
    </row>
    <row r="17729" ht="15.75" customHeight="1">
      <c r="A17729" s="1" t="s">
        <v>274</v>
      </c>
      <c r="B17729" s="1">
        <v>5.0</v>
      </c>
      <c r="C17729" s="1" t="s">
        <v>37120</v>
      </c>
      <c r="D17729" s="1" t="s">
        <v>37121</v>
      </c>
      <c r="E17729" s="1" t="s">
        <v>65</v>
      </c>
      <c r="F17729" s="1" t="s">
        <v>66</v>
      </c>
      <c r="G17729" s="1" t="str">
        <f>IFERROR(__xludf.DUMMYFUNCTION("GOOGLETRANSLATE(D17729,""fr"",""en"")"),"#VALUE!")</f>
        <v>#VALUE!</v>
      </c>
    </row>
    <row r="17730" ht="15.75" customHeight="1">
      <c r="A17730" s="1" t="s">
        <v>126</v>
      </c>
      <c r="B17730" s="1">
        <v>5.0</v>
      </c>
      <c r="C17730" s="1" t="s">
        <v>37122</v>
      </c>
      <c r="D17730" s="1" t="s">
        <v>37123</v>
      </c>
      <c r="E17730" s="1" t="s">
        <v>65</v>
      </c>
      <c r="F17730" s="1" t="s">
        <v>66</v>
      </c>
      <c r="G17730" s="1" t="str">
        <f>IFERROR(__xludf.DUMMYFUNCTION("GOOGLETRANSLATE(D17730,""fr"",""en"")"),"#VALUE!")</f>
        <v>#VALUE!</v>
      </c>
    </row>
    <row r="17731" ht="15.75" customHeight="1">
      <c r="A17731" s="1" t="s">
        <v>3678</v>
      </c>
      <c r="B17731" s="1">
        <v>5.0</v>
      </c>
      <c r="C17731" s="1" t="s">
        <v>37124</v>
      </c>
      <c r="D17731" s="1" t="s">
        <v>37125</v>
      </c>
      <c r="E17731" s="1" t="s">
        <v>21</v>
      </c>
      <c r="F17731" s="1" t="s">
        <v>11</v>
      </c>
      <c r="G17731" s="1" t="str">
        <f>IFERROR(__xludf.DUMMYFUNCTION("GOOGLETRANSLATE(D17731,""fr"",""en"")"),"#VALUE!")</f>
        <v>#VALUE!</v>
      </c>
    </row>
    <row r="17732" ht="15.75" customHeight="1">
      <c r="A17732" s="1" t="s">
        <v>1913</v>
      </c>
      <c r="B17732" s="1">
        <v>2.0</v>
      </c>
      <c r="C17732" s="1" t="s">
        <v>37126</v>
      </c>
      <c r="D17732" s="1" t="s">
        <v>37127</v>
      </c>
      <c r="E17732" s="1" t="s">
        <v>280</v>
      </c>
      <c r="F17732" s="1" t="s">
        <v>11</v>
      </c>
      <c r="G17732" s="1" t="str">
        <f>IFERROR(__xludf.DUMMYFUNCTION("GOOGLETRANSLATE(D17732,""fr"",""en"")"),"#VALUE!")</f>
        <v>#VALUE!</v>
      </c>
    </row>
    <row r="17733" ht="15.75" customHeight="1">
      <c r="A17733" s="1" t="s">
        <v>9762</v>
      </c>
      <c r="B17733" s="1">
        <v>1.0</v>
      </c>
      <c r="C17733" s="1" t="s">
        <v>37128</v>
      </c>
      <c r="D17733" s="1" t="s">
        <v>37129</v>
      </c>
      <c r="E17733" s="1" t="s">
        <v>52</v>
      </c>
      <c r="F17733" s="1" t="s">
        <v>11</v>
      </c>
      <c r="G17733" s="1" t="str">
        <f>IFERROR(__xludf.DUMMYFUNCTION("GOOGLETRANSLATE(D17733,""fr"",""en"")"),"#VALUE!")</f>
        <v>#VALUE!</v>
      </c>
    </row>
    <row r="17734" ht="15.75" customHeight="1">
      <c r="A17734" s="1" t="s">
        <v>1770</v>
      </c>
      <c r="B17734" s="1">
        <v>5.0</v>
      </c>
      <c r="C17734" s="1" t="s">
        <v>37130</v>
      </c>
      <c r="D17734" s="1" t="s">
        <v>37131</v>
      </c>
      <c r="E17734" s="1" t="s">
        <v>21</v>
      </c>
      <c r="F17734" s="1" t="s">
        <v>11</v>
      </c>
      <c r="G17734" s="1" t="str">
        <f>IFERROR(__xludf.DUMMYFUNCTION("GOOGLETRANSLATE(D17734,""fr"",""en"")"),"#VALUE!")</f>
        <v>#VALUE!</v>
      </c>
    </row>
    <row r="17735" ht="15.75" customHeight="1">
      <c r="A17735" s="1" t="s">
        <v>4807</v>
      </c>
      <c r="B17735" s="1">
        <v>1.0</v>
      </c>
      <c r="C17735" s="1" t="s">
        <v>37132</v>
      </c>
      <c r="D17735" s="1" t="s">
        <v>37133</v>
      </c>
      <c r="E17735" s="1" t="s">
        <v>296</v>
      </c>
      <c r="F17735" s="1" t="s">
        <v>11</v>
      </c>
      <c r="G17735" s="1" t="str">
        <f>IFERROR(__xludf.DUMMYFUNCTION("GOOGLETRANSLATE(D17735,""fr"",""en"")"),"#VALUE!")</f>
        <v>#VALUE!</v>
      </c>
    </row>
    <row r="17736" ht="15.75" customHeight="1">
      <c r="A17736" s="1" t="s">
        <v>2157</v>
      </c>
      <c r="B17736" s="1">
        <v>4.0</v>
      </c>
      <c r="C17736" s="1" t="s">
        <v>37134</v>
      </c>
      <c r="D17736" s="1" t="s">
        <v>37135</v>
      </c>
      <c r="E17736" s="1" t="s">
        <v>29</v>
      </c>
      <c r="F17736" s="1" t="s">
        <v>30</v>
      </c>
      <c r="G17736" s="1" t="str">
        <f>IFERROR(__xludf.DUMMYFUNCTION("GOOGLETRANSLATE(D17736,""fr"",""en"")"),"#VALUE!")</f>
        <v>#VALUE!</v>
      </c>
    </row>
    <row r="17737" ht="15.75" customHeight="1">
      <c r="A17737" s="1" t="s">
        <v>1635</v>
      </c>
      <c r="B17737" s="1">
        <v>3.0</v>
      </c>
      <c r="C17737" s="1" t="s">
        <v>37136</v>
      </c>
      <c r="D17737" s="1" t="s">
        <v>37137</v>
      </c>
      <c r="E17737" s="1" t="s">
        <v>109</v>
      </c>
      <c r="F17737" s="1" t="s">
        <v>11</v>
      </c>
      <c r="G17737" s="1" t="str">
        <f>IFERROR(__xludf.DUMMYFUNCTION("GOOGLETRANSLATE(D17737,""fr"",""en"")"),"#VALUE!")</f>
        <v>#VALUE!</v>
      </c>
    </row>
    <row r="17738" ht="15.75" customHeight="1">
      <c r="A17738" s="1" t="s">
        <v>85</v>
      </c>
      <c r="B17738" s="1">
        <v>5.0</v>
      </c>
      <c r="C17738" s="1" t="s">
        <v>37138</v>
      </c>
      <c r="D17738" s="1" t="s">
        <v>37139</v>
      </c>
      <c r="E17738" s="1" t="s">
        <v>65</v>
      </c>
      <c r="F17738" s="1" t="s">
        <v>66</v>
      </c>
      <c r="G17738" s="1" t="str">
        <f>IFERROR(__xludf.DUMMYFUNCTION("GOOGLETRANSLATE(D17738,""fr"",""en"")"),"#VALUE!")</f>
        <v>#VALUE!</v>
      </c>
    </row>
    <row r="17739" ht="15.75" customHeight="1">
      <c r="A17739" s="1" t="s">
        <v>9261</v>
      </c>
      <c r="B17739" s="1">
        <v>2.0</v>
      </c>
      <c r="C17739" s="1" t="s">
        <v>37140</v>
      </c>
      <c r="D17739" s="1" t="s">
        <v>37141</v>
      </c>
      <c r="E17739" s="1" t="s">
        <v>1676</v>
      </c>
      <c r="F17739" s="1" t="s">
        <v>84</v>
      </c>
      <c r="G17739" s="1" t="str">
        <f>IFERROR(__xludf.DUMMYFUNCTION("GOOGLETRANSLATE(D17739,""fr"",""en"")"),"#VALUE!")</f>
        <v>#VALUE!</v>
      </c>
    </row>
    <row r="17740" ht="15.75" customHeight="1">
      <c r="A17740" s="1" t="s">
        <v>3360</v>
      </c>
      <c r="B17740" s="1">
        <v>2.0</v>
      </c>
      <c r="C17740" s="1" t="s">
        <v>37142</v>
      </c>
      <c r="D17740" s="1" t="s">
        <v>37143</v>
      </c>
      <c r="E17740" s="1" t="s">
        <v>254</v>
      </c>
      <c r="F17740" s="1" t="s">
        <v>66</v>
      </c>
      <c r="G17740" s="1" t="str">
        <f>IFERROR(__xludf.DUMMYFUNCTION("GOOGLETRANSLATE(D17740,""fr"",""en"")"),"#VALUE!")</f>
        <v>#VALUE!</v>
      </c>
    </row>
    <row r="17741" ht="15.75" customHeight="1">
      <c r="A17741" s="1" t="s">
        <v>166</v>
      </c>
      <c r="B17741" s="1">
        <v>4.0</v>
      </c>
      <c r="C17741" s="1" t="s">
        <v>37144</v>
      </c>
      <c r="D17741" s="1" t="s">
        <v>37145</v>
      </c>
      <c r="E17741" s="1" t="s">
        <v>10</v>
      </c>
      <c r="F17741" s="1" t="s">
        <v>11</v>
      </c>
      <c r="G17741" s="1" t="str">
        <f>IFERROR(__xludf.DUMMYFUNCTION("GOOGLETRANSLATE(D17741,""fr"",""en"")"),"#VALUE!")</f>
        <v>#VALUE!</v>
      </c>
    </row>
    <row r="17742" ht="15.75" customHeight="1">
      <c r="A17742" s="1" t="s">
        <v>417</v>
      </c>
      <c r="B17742" s="1">
        <v>4.0</v>
      </c>
      <c r="C17742" s="1" t="s">
        <v>37146</v>
      </c>
      <c r="D17742" s="1" t="s">
        <v>37147</v>
      </c>
      <c r="E17742" s="1" t="s">
        <v>10</v>
      </c>
      <c r="F17742" s="1" t="s">
        <v>11</v>
      </c>
      <c r="G17742" s="1" t="str">
        <f>IFERROR(__xludf.DUMMYFUNCTION("GOOGLETRANSLATE(D17742,""fr"",""en"")"),"#VALUE!")</f>
        <v>#VALUE!</v>
      </c>
    </row>
    <row r="17743" ht="15.75" customHeight="1">
      <c r="A17743" s="1" t="s">
        <v>4432</v>
      </c>
      <c r="B17743" s="1">
        <v>2.0</v>
      </c>
      <c r="C17743" s="1" t="s">
        <v>37148</v>
      </c>
      <c r="D17743" s="1" t="s">
        <v>37149</v>
      </c>
      <c r="E17743" s="1" t="s">
        <v>10</v>
      </c>
      <c r="F17743" s="1" t="s">
        <v>11</v>
      </c>
      <c r="G17743" s="1" t="str">
        <f>IFERROR(__xludf.DUMMYFUNCTION("GOOGLETRANSLATE(D17743,""fr"",""en"")"),"#VALUE!")</f>
        <v>#VALUE!</v>
      </c>
    </row>
    <row r="17744" ht="15.75" customHeight="1">
      <c r="A17744" s="1" t="s">
        <v>3274</v>
      </c>
      <c r="B17744" s="1">
        <v>2.0</v>
      </c>
      <c r="C17744" s="1" t="s">
        <v>37150</v>
      </c>
      <c r="D17744" s="1" t="s">
        <v>37151</v>
      </c>
      <c r="E17744" s="1" t="s">
        <v>292</v>
      </c>
      <c r="F17744" s="1" t="s">
        <v>11</v>
      </c>
      <c r="G17744" s="1" t="str">
        <f>IFERROR(__xludf.DUMMYFUNCTION("GOOGLETRANSLATE(D17744,""fr"",""en"")"),"#VALUE!")</f>
        <v>#VALUE!</v>
      </c>
    </row>
    <row r="17745" ht="15.75" customHeight="1">
      <c r="A17745" s="1" t="s">
        <v>126</v>
      </c>
      <c r="B17745" s="1">
        <v>5.0</v>
      </c>
      <c r="C17745" s="1" t="s">
        <v>37152</v>
      </c>
      <c r="D17745" s="1" t="s">
        <v>37153</v>
      </c>
      <c r="E17745" s="1" t="s">
        <v>10</v>
      </c>
      <c r="F17745" s="1" t="s">
        <v>11</v>
      </c>
      <c r="G17745" s="1" t="str">
        <f>IFERROR(__xludf.DUMMYFUNCTION("GOOGLETRANSLATE(D17745,""fr"",""en"")"),"#VALUE!")</f>
        <v>#VALUE!</v>
      </c>
    </row>
    <row r="17746" ht="15.75" customHeight="1">
      <c r="A17746" s="1" t="s">
        <v>220</v>
      </c>
      <c r="B17746" s="1">
        <v>3.0</v>
      </c>
      <c r="C17746" s="1" t="s">
        <v>37154</v>
      </c>
      <c r="D17746" s="1" t="s">
        <v>37155</v>
      </c>
      <c r="E17746" s="1" t="s">
        <v>10</v>
      </c>
      <c r="F17746" s="1" t="s">
        <v>11</v>
      </c>
      <c r="G17746" s="1" t="str">
        <f>IFERROR(__xludf.DUMMYFUNCTION("GOOGLETRANSLATE(D17746,""fr"",""en"")"),"#VALUE!")</f>
        <v>#VALUE!</v>
      </c>
    </row>
    <row r="17747" ht="15.75" customHeight="1">
      <c r="A17747" s="1" t="s">
        <v>6440</v>
      </c>
      <c r="B17747" s="1">
        <v>2.0</v>
      </c>
      <c r="C17747" s="1" t="s">
        <v>37156</v>
      </c>
      <c r="D17747" s="1" t="s">
        <v>37157</v>
      </c>
      <c r="E17747" s="1" t="s">
        <v>109</v>
      </c>
      <c r="F17747" s="1" t="s">
        <v>110</v>
      </c>
      <c r="G17747" s="1" t="str">
        <f>IFERROR(__xludf.DUMMYFUNCTION("GOOGLETRANSLATE(D17747,""fr"",""en"")"),"#VALUE!")</f>
        <v>#VALUE!</v>
      </c>
    </row>
    <row r="17748" ht="15.75" customHeight="1">
      <c r="A17748" s="1" t="s">
        <v>236</v>
      </c>
      <c r="B17748" s="1">
        <v>3.0</v>
      </c>
      <c r="C17748" s="1" t="s">
        <v>37158</v>
      </c>
      <c r="D17748" s="1" t="s">
        <v>37159</v>
      </c>
      <c r="E17748" s="1" t="s">
        <v>169</v>
      </c>
      <c r="F17748" s="1" t="s">
        <v>11</v>
      </c>
      <c r="G17748" s="1" t="str">
        <f>IFERROR(__xludf.DUMMYFUNCTION("GOOGLETRANSLATE(D17748,""fr"",""en"")"),"#VALUE!")</f>
        <v>#VALUE!</v>
      </c>
    </row>
    <row r="17749" ht="15.75" customHeight="1">
      <c r="A17749" s="1" t="s">
        <v>314</v>
      </c>
      <c r="B17749" s="1">
        <v>2.0</v>
      </c>
      <c r="C17749" s="1" t="s">
        <v>37160</v>
      </c>
      <c r="D17749" s="1" t="s">
        <v>37161</v>
      </c>
      <c r="E17749" s="1" t="s">
        <v>65</v>
      </c>
      <c r="F17749" s="1" t="s">
        <v>66</v>
      </c>
      <c r="G17749" s="1" t="str">
        <f>IFERROR(__xludf.DUMMYFUNCTION("GOOGLETRANSLATE(D17749,""fr"",""en"")"),"#VALUE!")</f>
        <v>#VALUE!</v>
      </c>
    </row>
    <row r="17750" ht="15.75" customHeight="1">
      <c r="A17750" s="1" t="s">
        <v>558</v>
      </c>
      <c r="B17750" s="1">
        <v>3.0</v>
      </c>
      <c r="C17750" s="1" t="s">
        <v>37162</v>
      </c>
      <c r="D17750" s="1" t="s">
        <v>37163</v>
      </c>
      <c r="E17750" s="1" t="s">
        <v>21</v>
      </c>
      <c r="F17750" s="1" t="s">
        <v>11</v>
      </c>
      <c r="G17750" s="1" t="str">
        <f>IFERROR(__xludf.DUMMYFUNCTION("GOOGLETRANSLATE(D17750,""fr"",""en"")"),"#VALUE!")</f>
        <v>#VALUE!</v>
      </c>
    </row>
    <row r="17751" ht="15.75" customHeight="1">
      <c r="A17751" s="1" t="s">
        <v>5333</v>
      </c>
      <c r="B17751" s="1">
        <v>2.0</v>
      </c>
      <c r="C17751" s="1" t="s">
        <v>37164</v>
      </c>
      <c r="D17751" s="1" t="s">
        <v>37165</v>
      </c>
      <c r="E17751" s="1" t="s">
        <v>10</v>
      </c>
      <c r="F17751" s="1" t="s">
        <v>11</v>
      </c>
      <c r="G17751" s="1" t="str">
        <f>IFERROR(__xludf.DUMMYFUNCTION("GOOGLETRANSLATE(D17751,""fr"",""en"")"),"#VALUE!")</f>
        <v>#VALUE!</v>
      </c>
    </row>
    <row r="17752" ht="15.75" customHeight="1">
      <c r="A17752" s="1" t="s">
        <v>1248</v>
      </c>
      <c r="B17752" s="1">
        <v>3.0</v>
      </c>
      <c r="C17752" s="1" t="s">
        <v>37166</v>
      </c>
      <c r="D17752" s="1" t="s">
        <v>37167</v>
      </c>
      <c r="E17752" s="1" t="s">
        <v>29</v>
      </c>
      <c r="F17752" s="1" t="s">
        <v>30</v>
      </c>
      <c r="G17752" s="1" t="str">
        <f>IFERROR(__xludf.DUMMYFUNCTION("GOOGLETRANSLATE(D17752,""fr"",""en"")"),"#VALUE!")</f>
        <v>#VALUE!</v>
      </c>
    </row>
    <row r="17753" ht="15.75" customHeight="1">
      <c r="A17753" s="1" t="s">
        <v>7694</v>
      </c>
      <c r="B17753" s="1">
        <v>3.0</v>
      </c>
      <c r="C17753" s="1" t="s">
        <v>37168</v>
      </c>
      <c r="D17753" s="1" t="s">
        <v>37169</v>
      </c>
      <c r="E17753" s="1" t="s">
        <v>10</v>
      </c>
      <c r="F17753" s="1" t="s">
        <v>110</v>
      </c>
      <c r="G17753" s="1" t="str">
        <f>IFERROR(__xludf.DUMMYFUNCTION("GOOGLETRANSLATE(D17753,""fr"",""en"")"),"#VALUE!")</f>
        <v>#VALUE!</v>
      </c>
    </row>
    <row r="17754" ht="15.75" customHeight="1">
      <c r="A17754" s="1" t="s">
        <v>821</v>
      </c>
      <c r="B17754" s="1">
        <v>1.0</v>
      </c>
      <c r="C17754" s="1" t="s">
        <v>37170</v>
      </c>
      <c r="D17754" s="1" t="s">
        <v>37171</v>
      </c>
      <c r="E17754" s="1" t="s">
        <v>196</v>
      </c>
      <c r="F17754" s="1" t="s">
        <v>118</v>
      </c>
      <c r="G17754" s="1" t="str">
        <f>IFERROR(__xludf.DUMMYFUNCTION("GOOGLETRANSLATE(D17754,""fr"",""en"")"),"#VALUE!")</f>
        <v>#VALUE!</v>
      </c>
    </row>
    <row r="17755" ht="15.75" customHeight="1">
      <c r="A17755" s="1" t="s">
        <v>1180</v>
      </c>
      <c r="B17755" s="1">
        <v>1.0</v>
      </c>
      <c r="C17755" s="1" t="s">
        <v>17173</v>
      </c>
      <c r="D17755" s="1" t="s">
        <v>37172</v>
      </c>
      <c r="E17755" s="1" t="s">
        <v>373</v>
      </c>
      <c r="F17755" s="1" t="s">
        <v>30</v>
      </c>
      <c r="G17755" s="1" t="str">
        <f>IFERROR(__xludf.DUMMYFUNCTION("GOOGLETRANSLATE(D17755,""fr"",""en"")"),"#VALUE!")</f>
        <v>#VALUE!</v>
      </c>
    </row>
    <row r="17756" ht="15.75" customHeight="1">
      <c r="A17756" s="1" t="s">
        <v>2066</v>
      </c>
      <c r="B17756" s="1">
        <v>1.0</v>
      </c>
      <c r="C17756" s="1" t="s">
        <v>37173</v>
      </c>
      <c r="D17756" s="1" t="s">
        <v>37174</v>
      </c>
      <c r="E17756" s="1" t="s">
        <v>21</v>
      </c>
      <c r="F17756" s="1" t="s">
        <v>11</v>
      </c>
      <c r="G17756" s="1" t="str">
        <f>IFERROR(__xludf.DUMMYFUNCTION("GOOGLETRANSLATE(D17756,""fr"",""en"")"),"#VALUE!")</f>
        <v>#VALUE!</v>
      </c>
    </row>
    <row r="17757" ht="15.75" customHeight="1">
      <c r="A17757" s="1" t="s">
        <v>1544</v>
      </c>
      <c r="B17757" s="1">
        <v>2.0</v>
      </c>
      <c r="C17757" s="1" t="s">
        <v>37175</v>
      </c>
      <c r="D17757" s="1" t="s">
        <v>37176</v>
      </c>
      <c r="E17757" s="1" t="s">
        <v>21</v>
      </c>
      <c r="F17757" s="1" t="s">
        <v>11</v>
      </c>
      <c r="G17757" s="1" t="str">
        <f>IFERROR(__xludf.DUMMYFUNCTION("GOOGLETRANSLATE(D17757,""fr"",""en"")"),"#VALUE!")</f>
        <v>#VALUE!</v>
      </c>
    </row>
    <row r="17758" ht="15.75" customHeight="1">
      <c r="A17758" s="1" t="s">
        <v>4658</v>
      </c>
      <c r="B17758" s="1">
        <v>4.0</v>
      </c>
      <c r="C17758" s="1" t="s">
        <v>37177</v>
      </c>
      <c r="D17758" s="1" t="s">
        <v>37178</v>
      </c>
      <c r="E17758" s="1" t="s">
        <v>21</v>
      </c>
      <c r="F17758" s="1" t="s">
        <v>11</v>
      </c>
      <c r="G17758" s="1" t="str">
        <f>IFERROR(__xludf.DUMMYFUNCTION("GOOGLETRANSLATE(D17758,""fr"",""en"")"),"#VALUE!")</f>
        <v>#VALUE!</v>
      </c>
    </row>
    <row r="17759" ht="15.75" customHeight="1">
      <c r="A17759" s="1" t="s">
        <v>5082</v>
      </c>
      <c r="B17759" s="1">
        <v>5.0</v>
      </c>
      <c r="C17759" s="1" t="s">
        <v>37179</v>
      </c>
      <c r="D17759" s="1" t="s">
        <v>37180</v>
      </c>
      <c r="E17759" s="1" t="s">
        <v>52</v>
      </c>
      <c r="F17759" s="1" t="s">
        <v>11</v>
      </c>
      <c r="G17759" s="1" t="str">
        <f>IFERROR(__xludf.DUMMYFUNCTION("GOOGLETRANSLATE(D17759,""fr"",""en"")"),"#VALUE!")</f>
        <v>#VALUE!</v>
      </c>
    </row>
    <row r="17760" ht="15.75" customHeight="1">
      <c r="A17760" s="1" t="s">
        <v>2908</v>
      </c>
      <c r="B17760" s="1">
        <v>1.0</v>
      </c>
      <c r="C17760" s="1" t="s">
        <v>37181</v>
      </c>
      <c r="D17760" s="1" t="s">
        <v>37182</v>
      </c>
      <c r="E17760" s="1" t="s">
        <v>29</v>
      </c>
      <c r="F17760" s="1" t="s">
        <v>30</v>
      </c>
      <c r="G17760" s="1" t="str">
        <f>IFERROR(__xludf.DUMMYFUNCTION("GOOGLETRANSLATE(D17760,""fr"",""en"")"),"#VALUE!")</f>
        <v>#VALUE!</v>
      </c>
    </row>
    <row r="17761" ht="15.75" customHeight="1">
      <c r="A17761" s="1" t="s">
        <v>11196</v>
      </c>
      <c r="B17761" s="1">
        <v>3.0</v>
      </c>
      <c r="C17761" s="1" t="s">
        <v>37183</v>
      </c>
      <c r="D17761" s="1" t="s">
        <v>37184</v>
      </c>
      <c r="E17761" s="1" t="s">
        <v>614</v>
      </c>
      <c r="F17761" s="1" t="s">
        <v>30</v>
      </c>
      <c r="G17761" s="1" t="str">
        <f>IFERROR(__xludf.DUMMYFUNCTION("GOOGLETRANSLATE(D17761,""fr"",""en"")"),"#VALUE!")</f>
        <v>#VALUE!</v>
      </c>
    </row>
    <row r="17762" ht="15.75" customHeight="1">
      <c r="A17762" s="1" t="s">
        <v>455</v>
      </c>
      <c r="B17762" s="1">
        <v>1.0</v>
      </c>
      <c r="C17762" s="1" t="s">
        <v>37185</v>
      </c>
      <c r="D17762" s="1" t="s">
        <v>37186</v>
      </c>
      <c r="E17762" s="1" t="s">
        <v>296</v>
      </c>
      <c r="F17762" s="1" t="s">
        <v>66</v>
      </c>
      <c r="G17762" s="1" t="str">
        <f>IFERROR(__xludf.DUMMYFUNCTION("GOOGLETRANSLATE(D17762,""fr"",""en"")"),"#VALUE!")</f>
        <v>#VALUE!</v>
      </c>
    </row>
    <row r="17763" ht="15.75" customHeight="1">
      <c r="A17763" s="1" t="s">
        <v>936</v>
      </c>
      <c r="B17763" s="1">
        <v>3.0</v>
      </c>
      <c r="C17763" s="1" t="s">
        <v>37187</v>
      </c>
      <c r="D17763" s="1" t="s">
        <v>37188</v>
      </c>
      <c r="E17763" s="1" t="s">
        <v>65</v>
      </c>
      <c r="F17763" s="1" t="s">
        <v>66</v>
      </c>
      <c r="G17763" s="1" t="str">
        <f>IFERROR(__xludf.DUMMYFUNCTION("GOOGLETRANSLATE(D17763,""fr"",""en"")"),"#VALUE!")</f>
        <v>#VALUE!</v>
      </c>
    </row>
    <row r="17764" ht="15.75" customHeight="1">
      <c r="A17764" s="1" t="s">
        <v>1709</v>
      </c>
      <c r="B17764" s="1">
        <v>5.0</v>
      </c>
      <c r="C17764" s="1" t="s">
        <v>37189</v>
      </c>
      <c r="D17764" s="1" t="s">
        <v>37190</v>
      </c>
      <c r="E17764" s="1" t="s">
        <v>21</v>
      </c>
      <c r="F17764" s="1" t="s">
        <v>11</v>
      </c>
      <c r="G17764" s="1" t="str">
        <f>IFERROR(__xludf.DUMMYFUNCTION("GOOGLETRANSLATE(D17764,""fr"",""en"")"),"#VALUE!")</f>
        <v>#VALUE!</v>
      </c>
    </row>
    <row r="17765" ht="15.75" customHeight="1">
      <c r="A17765" s="1" t="s">
        <v>635</v>
      </c>
      <c r="B17765" s="1">
        <v>4.0</v>
      </c>
      <c r="C17765" s="1" t="s">
        <v>37191</v>
      </c>
      <c r="D17765" s="1" t="s">
        <v>37192</v>
      </c>
      <c r="E17765" s="1" t="s">
        <v>10</v>
      </c>
      <c r="F17765" s="1" t="s">
        <v>11</v>
      </c>
      <c r="G17765" s="1" t="str">
        <f>IFERROR(__xludf.DUMMYFUNCTION("GOOGLETRANSLATE(D17765,""fr"",""en"")"),"#VALUE!")</f>
        <v>#VALUE!</v>
      </c>
    </row>
    <row r="17766" ht="15.75" customHeight="1">
      <c r="A17766" s="1" t="s">
        <v>5559</v>
      </c>
      <c r="B17766" s="1">
        <v>1.0</v>
      </c>
      <c r="C17766" s="1" t="s">
        <v>37193</v>
      </c>
      <c r="D17766" s="1" t="s">
        <v>37194</v>
      </c>
      <c r="E17766" s="1" t="s">
        <v>21</v>
      </c>
      <c r="F17766" s="1" t="s">
        <v>11</v>
      </c>
      <c r="G17766" s="1" t="str">
        <f>IFERROR(__xludf.DUMMYFUNCTION("GOOGLETRANSLATE(D17766,""fr"",""en"")"),"#VALUE!")</f>
        <v>#VALUE!</v>
      </c>
    </row>
    <row r="17767" ht="15.75" customHeight="1">
      <c r="A17767" s="1" t="s">
        <v>1324</v>
      </c>
      <c r="B17767" s="1">
        <v>4.0</v>
      </c>
      <c r="C17767" s="1" t="s">
        <v>37195</v>
      </c>
      <c r="D17767" s="1" t="s">
        <v>37196</v>
      </c>
      <c r="E17767" s="1" t="s">
        <v>10</v>
      </c>
      <c r="F17767" s="1" t="s">
        <v>11</v>
      </c>
      <c r="G17767" s="1" t="str">
        <f>IFERROR(__xludf.DUMMYFUNCTION("GOOGLETRANSLATE(D17767,""fr"",""en"")"),"#VALUE!")</f>
        <v>#VALUE!</v>
      </c>
    </row>
    <row r="17768" ht="15.75" customHeight="1">
      <c r="A17768" s="1" t="s">
        <v>9560</v>
      </c>
      <c r="B17768" s="1">
        <v>1.0</v>
      </c>
      <c r="C17768" s="1" t="s">
        <v>37197</v>
      </c>
      <c r="D17768" s="1" t="s">
        <v>37198</v>
      </c>
      <c r="E17768" s="1" t="s">
        <v>21</v>
      </c>
      <c r="F17768" s="1" t="s">
        <v>11</v>
      </c>
      <c r="G17768" s="1" t="str">
        <f>IFERROR(__xludf.DUMMYFUNCTION("GOOGLETRANSLATE(D17768,""fr"",""en"")"),"#VALUE!")</f>
        <v>#VALUE!</v>
      </c>
    </row>
    <row r="17769" ht="15.75" customHeight="1">
      <c r="A17769" s="1" t="s">
        <v>16830</v>
      </c>
      <c r="B17769" s="1">
        <v>4.0</v>
      </c>
      <c r="C17769" s="1" t="s">
        <v>37199</v>
      </c>
      <c r="D17769" s="1" t="s">
        <v>37200</v>
      </c>
      <c r="E17769" s="1" t="s">
        <v>176</v>
      </c>
      <c r="F17769" s="1" t="s">
        <v>66</v>
      </c>
      <c r="G17769" s="1" t="str">
        <f>IFERROR(__xludf.DUMMYFUNCTION("GOOGLETRANSLATE(D17769,""fr"",""en"")"),"#VALUE!")</f>
        <v>#VALUE!</v>
      </c>
    </row>
    <row r="17770" ht="15.75" customHeight="1">
      <c r="A17770" s="1" t="s">
        <v>1071</v>
      </c>
      <c r="B17770" s="1">
        <v>2.0</v>
      </c>
      <c r="C17770" s="1" t="s">
        <v>37201</v>
      </c>
      <c r="D17770" s="1" t="s">
        <v>37202</v>
      </c>
      <c r="E17770" s="1" t="s">
        <v>273</v>
      </c>
      <c r="F17770" s="1" t="s">
        <v>11</v>
      </c>
      <c r="G17770" s="1" t="str">
        <f>IFERROR(__xludf.DUMMYFUNCTION("GOOGLETRANSLATE(D17770,""fr"",""en"")"),"#VALUE!")</f>
        <v>#VALUE!</v>
      </c>
    </row>
    <row r="17771" ht="15.75" customHeight="1">
      <c r="A17771" s="1" t="s">
        <v>2076</v>
      </c>
      <c r="B17771" s="1">
        <v>5.0</v>
      </c>
      <c r="C17771" s="1" t="s">
        <v>37203</v>
      </c>
      <c r="D17771" s="1" t="s">
        <v>37204</v>
      </c>
      <c r="E17771" s="1" t="s">
        <v>21</v>
      </c>
      <c r="F17771" s="1" t="s">
        <v>11</v>
      </c>
      <c r="G17771" s="1" t="str">
        <f>IFERROR(__xludf.DUMMYFUNCTION("GOOGLETRANSLATE(D17771,""fr"",""en"")"),"#VALUE!")</f>
        <v>#VALUE!</v>
      </c>
    </row>
    <row r="17772" ht="15.75" customHeight="1">
      <c r="A17772" s="1" t="s">
        <v>1324</v>
      </c>
      <c r="B17772" s="1">
        <v>3.0</v>
      </c>
      <c r="C17772" s="1" t="s">
        <v>37205</v>
      </c>
      <c r="D17772" s="1" t="s">
        <v>37206</v>
      </c>
      <c r="E17772" s="1" t="s">
        <v>10</v>
      </c>
      <c r="F17772" s="1" t="s">
        <v>11</v>
      </c>
      <c r="G17772" s="1" t="str">
        <f>IFERROR(__xludf.DUMMYFUNCTION("GOOGLETRANSLATE(D17772,""fr"",""en"")"),"#VALUE!")</f>
        <v>#VALUE!</v>
      </c>
    </row>
    <row r="17773" ht="15.75" customHeight="1">
      <c r="A17773" s="1" t="s">
        <v>166</v>
      </c>
      <c r="B17773" s="1">
        <v>4.0</v>
      </c>
      <c r="C17773" s="1" t="s">
        <v>37207</v>
      </c>
      <c r="D17773" s="1" t="s">
        <v>37208</v>
      </c>
      <c r="E17773" s="1" t="s">
        <v>10</v>
      </c>
      <c r="F17773" s="1" t="s">
        <v>11</v>
      </c>
      <c r="G17773" s="1" t="str">
        <f>IFERROR(__xludf.DUMMYFUNCTION("GOOGLETRANSLATE(D17773,""fr"",""en"")"),"#VALUE!")</f>
        <v>#VALUE!</v>
      </c>
    </row>
    <row r="17774" ht="15.75" customHeight="1">
      <c r="A17774" s="1" t="s">
        <v>7966</v>
      </c>
      <c r="B17774" s="1">
        <v>2.0</v>
      </c>
      <c r="C17774" s="1" t="s">
        <v>37209</v>
      </c>
      <c r="D17774" s="1" t="s">
        <v>37210</v>
      </c>
      <c r="E17774" s="1" t="s">
        <v>29</v>
      </c>
      <c r="F17774" s="1" t="s">
        <v>30</v>
      </c>
      <c r="G17774" s="1" t="str">
        <f>IFERROR(__xludf.DUMMYFUNCTION("GOOGLETRANSLATE(D17774,""fr"",""en"")"),"#VALUE!")</f>
        <v>#VALUE!</v>
      </c>
    </row>
    <row r="17775" ht="15.75" customHeight="1">
      <c r="A17775" s="1" t="s">
        <v>7271</v>
      </c>
      <c r="B17775" s="1">
        <v>4.0</v>
      </c>
      <c r="C17775" s="1" t="s">
        <v>37211</v>
      </c>
      <c r="D17775" s="1" t="s">
        <v>37212</v>
      </c>
      <c r="E17775" s="1" t="s">
        <v>273</v>
      </c>
      <c r="F17775" s="1" t="s">
        <v>11</v>
      </c>
      <c r="G17775" s="1" t="str">
        <f>IFERROR(__xludf.DUMMYFUNCTION("GOOGLETRANSLATE(D17775,""fr"",""en"")"),"#VALUE!")</f>
        <v>#VALUE!</v>
      </c>
    </row>
    <row r="17776" ht="15.75" customHeight="1">
      <c r="A17776" s="1" t="s">
        <v>2806</v>
      </c>
      <c r="B17776" s="1">
        <v>3.0</v>
      </c>
      <c r="C17776" s="1" t="s">
        <v>37213</v>
      </c>
      <c r="D17776" s="1" t="s">
        <v>37214</v>
      </c>
      <c r="E17776" s="1" t="s">
        <v>29</v>
      </c>
      <c r="F17776" s="1" t="s">
        <v>30</v>
      </c>
      <c r="G17776" s="1" t="str">
        <f>IFERROR(__xludf.DUMMYFUNCTION("GOOGLETRANSLATE(D17776,""fr"",""en"")"),"#VALUE!")</f>
        <v>#VALUE!</v>
      </c>
    </row>
    <row r="17777" ht="15.75" customHeight="1">
      <c r="A17777" s="1" t="s">
        <v>5407</v>
      </c>
      <c r="B17777" s="1">
        <v>5.0</v>
      </c>
      <c r="C17777" s="1" t="s">
        <v>37215</v>
      </c>
      <c r="D17777" s="1" t="s">
        <v>37216</v>
      </c>
      <c r="E17777" s="1" t="s">
        <v>176</v>
      </c>
      <c r="F17777" s="1" t="s">
        <v>66</v>
      </c>
      <c r="G17777" s="1" t="str">
        <f>IFERROR(__xludf.DUMMYFUNCTION("GOOGLETRANSLATE(D17777,""fr"",""en"")"),"#VALUE!")</f>
        <v>#VALUE!</v>
      </c>
    </row>
    <row r="17778" ht="15.75" customHeight="1">
      <c r="A17778" s="1" t="s">
        <v>3850</v>
      </c>
      <c r="B17778" s="1">
        <v>5.0</v>
      </c>
      <c r="C17778" s="1" t="s">
        <v>37217</v>
      </c>
      <c r="D17778" s="1" t="s">
        <v>37218</v>
      </c>
      <c r="E17778" s="1" t="s">
        <v>10</v>
      </c>
      <c r="F17778" s="1" t="s">
        <v>11</v>
      </c>
      <c r="G17778" s="1" t="str">
        <f>IFERROR(__xludf.DUMMYFUNCTION("GOOGLETRANSLATE(D17778,""fr"",""en"")"),"#VALUE!")</f>
        <v>#VALUE!</v>
      </c>
    </row>
    <row r="17779" ht="15.75" customHeight="1">
      <c r="A17779" s="1" t="s">
        <v>2937</v>
      </c>
      <c r="B17779" s="1">
        <v>4.0</v>
      </c>
      <c r="C17779" s="1" t="s">
        <v>37219</v>
      </c>
      <c r="D17779" s="1" t="s">
        <v>37220</v>
      </c>
      <c r="E17779" s="1" t="s">
        <v>448</v>
      </c>
      <c r="F17779" s="1" t="s">
        <v>84</v>
      </c>
      <c r="G17779" s="1" t="str">
        <f>IFERROR(__xludf.DUMMYFUNCTION("GOOGLETRANSLATE(D17779,""fr"",""en"")"),"#VALUE!")</f>
        <v>#VALUE!</v>
      </c>
    </row>
    <row r="17780" ht="15.75" customHeight="1">
      <c r="A17780" s="1" t="s">
        <v>4658</v>
      </c>
      <c r="B17780" s="1">
        <v>4.0</v>
      </c>
      <c r="C17780" s="1" t="s">
        <v>37221</v>
      </c>
      <c r="D17780" s="1" t="s">
        <v>37222</v>
      </c>
      <c r="E17780" s="1" t="s">
        <v>10</v>
      </c>
      <c r="F17780" s="1" t="s">
        <v>11</v>
      </c>
      <c r="G17780" s="1" t="str">
        <f>IFERROR(__xludf.DUMMYFUNCTION("GOOGLETRANSLATE(D17780,""fr"",""en"")"),"#VALUE!")</f>
        <v>#VALUE!</v>
      </c>
    </row>
    <row r="17781" ht="15.75" customHeight="1">
      <c r="A17781" s="1" t="s">
        <v>692</v>
      </c>
      <c r="B17781" s="1">
        <v>2.0</v>
      </c>
      <c r="C17781" s="1" t="s">
        <v>37223</v>
      </c>
      <c r="D17781" s="1" t="s">
        <v>37224</v>
      </c>
      <c r="E17781" s="1" t="s">
        <v>273</v>
      </c>
      <c r="F17781" s="1" t="s">
        <v>110</v>
      </c>
      <c r="G17781" s="1" t="str">
        <f>IFERROR(__xludf.DUMMYFUNCTION("GOOGLETRANSLATE(D17781,""fr"",""en"")"),"#VALUE!")</f>
        <v>#VALUE!</v>
      </c>
    </row>
    <row r="17782" ht="15.75" customHeight="1">
      <c r="A17782" s="1" t="s">
        <v>1062</v>
      </c>
      <c r="B17782" s="1">
        <v>1.0</v>
      </c>
      <c r="C17782" s="1" t="s">
        <v>37225</v>
      </c>
      <c r="D17782" s="1" t="s">
        <v>37226</v>
      </c>
      <c r="E17782" s="1" t="s">
        <v>52</v>
      </c>
      <c r="F17782" s="1" t="s">
        <v>110</v>
      </c>
      <c r="G17782" s="1" t="str">
        <f>IFERROR(__xludf.DUMMYFUNCTION("GOOGLETRANSLATE(D17782,""fr"",""en"")"),"#VALUE!")</f>
        <v>#VALUE!</v>
      </c>
    </row>
    <row r="17783" ht="15.75" customHeight="1">
      <c r="A17783" s="1" t="s">
        <v>1245</v>
      </c>
      <c r="B17783" s="1">
        <v>5.0</v>
      </c>
      <c r="C17783" s="1" t="s">
        <v>37227</v>
      </c>
      <c r="D17783" s="1" t="s">
        <v>37228</v>
      </c>
      <c r="E17783" s="1" t="s">
        <v>10</v>
      </c>
      <c r="F17783" s="1" t="s">
        <v>11</v>
      </c>
      <c r="G17783" s="1" t="str">
        <f>IFERROR(__xludf.DUMMYFUNCTION("GOOGLETRANSLATE(D17783,""fr"",""en"")"),"#VALUE!")</f>
        <v>#VALUE!</v>
      </c>
    </row>
    <row r="17784" ht="15.75" customHeight="1">
      <c r="A17784" s="1" t="s">
        <v>3312</v>
      </c>
      <c r="B17784" s="1">
        <v>5.0</v>
      </c>
      <c r="C17784" s="1" t="s">
        <v>37229</v>
      </c>
      <c r="D17784" s="1" t="s">
        <v>37230</v>
      </c>
      <c r="E17784" s="1" t="s">
        <v>10</v>
      </c>
      <c r="F17784" s="1" t="s">
        <v>11</v>
      </c>
      <c r="G17784" s="1" t="str">
        <f>IFERROR(__xludf.DUMMYFUNCTION("GOOGLETRANSLATE(D17784,""fr"",""en"")"),"#VALUE!")</f>
        <v>#VALUE!</v>
      </c>
    </row>
    <row r="17785" ht="15.75" customHeight="1">
      <c r="A17785" s="1" t="s">
        <v>274</v>
      </c>
      <c r="B17785" s="1">
        <v>5.0</v>
      </c>
      <c r="C17785" s="1" t="s">
        <v>37231</v>
      </c>
      <c r="D17785" s="1" t="s">
        <v>37232</v>
      </c>
      <c r="E17785" s="1" t="s">
        <v>10</v>
      </c>
      <c r="F17785" s="1" t="s">
        <v>11</v>
      </c>
      <c r="G17785" s="1" t="str">
        <f>IFERROR(__xludf.DUMMYFUNCTION("GOOGLETRANSLATE(D17785,""fr"",""en"")"),"#VALUE!")</f>
        <v>#VALUE!</v>
      </c>
    </row>
    <row r="17786" ht="15.75" customHeight="1">
      <c r="A17786" s="1" t="s">
        <v>1057</v>
      </c>
      <c r="B17786" s="1">
        <v>4.0</v>
      </c>
      <c r="C17786" s="1" t="s">
        <v>37233</v>
      </c>
      <c r="D17786" s="1" t="s">
        <v>37234</v>
      </c>
      <c r="E17786" s="1" t="s">
        <v>21</v>
      </c>
      <c r="F17786" s="1" t="s">
        <v>11</v>
      </c>
      <c r="G17786" s="1" t="str">
        <f>IFERROR(__xludf.DUMMYFUNCTION("GOOGLETRANSLATE(D17786,""fr"",""en"")"),"#VALUE!")</f>
        <v>#VALUE!</v>
      </c>
    </row>
    <row r="17787" ht="15.75" customHeight="1">
      <c r="A17787" s="1" t="s">
        <v>936</v>
      </c>
      <c r="B17787" s="1">
        <v>4.0</v>
      </c>
      <c r="C17787" s="1" t="s">
        <v>37235</v>
      </c>
      <c r="D17787" s="1" t="s">
        <v>37236</v>
      </c>
      <c r="E17787" s="1" t="s">
        <v>10</v>
      </c>
      <c r="F17787" s="1" t="s">
        <v>11</v>
      </c>
      <c r="G17787" s="1" t="str">
        <f>IFERROR(__xludf.DUMMYFUNCTION("GOOGLETRANSLATE(D17787,""fr"",""en"")"),"#VALUE!")</f>
        <v>#VALUE!</v>
      </c>
    </row>
    <row r="17788" ht="15.75" customHeight="1">
      <c r="A17788" s="1" t="s">
        <v>4483</v>
      </c>
      <c r="B17788" s="1">
        <v>3.0</v>
      </c>
      <c r="C17788" s="1" t="s">
        <v>37237</v>
      </c>
      <c r="D17788" s="1" t="s">
        <v>37238</v>
      </c>
      <c r="E17788" s="1" t="s">
        <v>21</v>
      </c>
      <c r="F17788" s="1" t="s">
        <v>11</v>
      </c>
      <c r="G17788" s="1" t="str">
        <f>IFERROR(__xludf.DUMMYFUNCTION("GOOGLETRANSLATE(D17788,""fr"",""en"")"),"#VALUE!")</f>
        <v>#VALUE!</v>
      </c>
    </row>
    <row r="17789" ht="15.75" customHeight="1">
      <c r="A17789" s="1" t="s">
        <v>11356</v>
      </c>
      <c r="B17789" s="1">
        <v>4.0</v>
      </c>
      <c r="C17789" s="1" t="s">
        <v>37239</v>
      </c>
      <c r="D17789" s="1" t="s">
        <v>37240</v>
      </c>
      <c r="E17789" s="1" t="s">
        <v>296</v>
      </c>
      <c r="F17789" s="1" t="s">
        <v>11</v>
      </c>
      <c r="G17789" s="1" t="str">
        <f>IFERROR(__xludf.DUMMYFUNCTION("GOOGLETRANSLATE(D17789,""fr"",""en"")"),"#VALUE!")</f>
        <v>#VALUE!</v>
      </c>
    </row>
    <row r="17790" ht="15.75" customHeight="1">
      <c r="A17790" s="1" t="s">
        <v>1482</v>
      </c>
      <c r="B17790" s="1">
        <v>5.0</v>
      </c>
      <c r="C17790" s="1" t="s">
        <v>37241</v>
      </c>
      <c r="D17790" s="1" t="s">
        <v>37242</v>
      </c>
      <c r="E17790" s="1" t="s">
        <v>21</v>
      </c>
      <c r="F17790" s="1" t="s">
        <v>11</v>
      </c>
      <c r="G17790" s="1" t="str">
        <f>IFERROR(__xludf.DUMMYFUNCTION("GOOGLETRANSLATE(D17790,""fr"",""en"")"),"#VALUE!")</f>
        <v>#VALUE!</v>
      </c>
    </row>
    <row r="17791" ht="15.75" customHeight="1">
      <c r="A17791" s="1" t="s">
        <v>5523</v>
      </c>
      <c r="B17791" s="1">
        <v>4.0</v>
      </c>
      <c r="C17791" s="1" t="s">
        <v>37243</v>
      </c>
      <c r="D17791" s="1" t="s">
        <v>37244</v>
      </c>
      <c r="E17791" s="1" t="s">
        <v>10</v>
      </c>
      <c r="F17791" s="1" t="s">
        <v>11</v>
      </c>
      <c r="G17791" s="1" t="str">
        <f>IFERROR(__xludf.DUMMYFUNCTION("GOOGLETRANSLATE(D17791,""fr"",""en"")"),"#VALUE!")</f>
        <v>#VALUE!</v>
      </c>
    </row>
    <row r="17792" ht="15.75" customHeight="1">
      <c r="A17792" s="1" t="s">
        <v>5254</v>
      </c>
      <c r="B17792" s="1">
        <v>1.0</v>
      </c>
      <c r="C17792" s="1" t="s">
        <v>37245</v>
      </c>
      <c r="D17792" s="1" t="s">
        <v>37246</v>
      </c>
      <c r="E17792" s="1" t="s">
        <v>125</v>
      </c>
      <c r="F17792" s="1" t="s">
        <v>11</v>
      </c>
      <c r="G17792" s="1" t="str">
        <f>IFERROR(__xludf.DUMMYFUNCTION("GOOGLETRANSLATE(D17792,""fr"",""en"")"),"#VALUE!")</f>
        <v>#VALUE!</v>
      </c>
    </row>
    <row r="17793" ht="15.75" customHeight="1">
      <c r="A17793" s="1" t="s">
        <v>445</v>
      </c>
      <c r="B17793" s="1">
        <v>1.0</v>
      </c>
      <c r="C17793" s="1" t="s">
        <v>37247</v>
      </c>
      <c r="D17793" s="1" t="s">
        <v>37248</v>
      </c>
      <c r="E17793" s="1" t="s">
        <v>1676</v>
      </c>
      <c r="F17793" s="1" t="s">
        <v>84</v>
      </c>
      <c r="G17793" s="1" t="str">
        <f>IFERROR(__xludf.DUMMYFUNCTION("GOOGLETRANSLATE(D17793,""fr"",""en"")"),"#VALUE!")</f>
        <v>#VALUE!</v>
      </c>
    </row>
    <row r="17794" ht="15.75" customHeight="1">
      <c r="A17794" s="1" t="s">
        <v>1177</v>
      </c>
      <c r="B17794" s="1">
        <v>4.0</v>
      </c>
      <c r="C17794" s="1" t="s">
        <v>37249</v>
      </c>
      <c r="D17794" s="1" t="s">
        <v>37250</v>
      </c>
      <c r="E17794" s="1" t="s">
        <v>10</v>
      </c>
      <c r="F17794" s="1" t="s">
        <v>11</v>
      </c>
      <c r="G17794" s="1" t="str">
        <f>IFERROR(__xludf.DUMMYFUNCTION("GOOGLETRANSLATE(D17794,""fr"",""en"")"),"#VALUE!")</f>
        <v>#VALUE!</v>
      </c>
    </row>
    <row r="17795" ht="15.75" customHeight="1">
      <c r="A17795" s="1" t="s">
        <v>2599</v>
      </c>
      <c r="B17795" s="1">
        <v>1.0</v>
      </c>
      <c r="C17795" s="1" t="s">
        <v>37251</v>
      </c>
      <c r="D17795" s="1" t="s">
        <v>37252</v>
      </c>
      <c r="E17795" s="1" t="s">
        <v>273</v>
      </c>
      <c r="F17795" s="1" t="s">
        <v>11</v>
      </c>
      <c r="G17795" s="1" t="str">
        <f>IFERROR(__xludf.DUMMYFUNCTION("GOOGLETRANSLATE(D17795,""fr"",""en"")"),"#VALUE!")</f>
        <v>#VALUE!</v>
      </c>
    </row>
    <row r="17796" ht="15.75" customHeight="1">
      <c r="A17796" s="1" t="s">
        <v>24842</v>
      </c>
      <c r="B17796" s="1">
        <v>1.0</v>
      </c>
      <c r="C17796" s="1" t="s">
        <v>37253</v>
      </c>
      <c r="D17796" s="1" t="s">
        <v>37254</v>
      </c>
      <c r="E17796" s="1" t="s">
        <v>960</v>
      </c>
      <c r="F17796" s="1" t="s">
        <v>84</v>
      </c>
      <c r="G17796" s="1" t="str">
        <f>IFERROR(__xludf.DUMMYFUNCTION("GOOGLETRANSLATE(D17796,""fr"",""en"")"),"#VALUE!")</f>
        <v>#VALUE!</v>
      </c>
    </row>
    <row r="17797" ht="15.75" customHeight="1">
      <c r="A17797" s="1" t="s">
        <v>126</v>
      </c>
      <c r="B17797" s="1">
        <v>3.0</v>
      </c>
      <c r="C17797" s="1" t="s">
        <v>37255</v>
      </c>
      <c r="D17797" s="1" t="s">
        <v>37256</v>
      </c>
      <c r="E17797" s="1" t="s">
        <v>10</v>
      </c>
      <c r="F17797" s="1" t="s">
        <v>11</v>
      </c>
      <c r="G17797" s="1" t="str">
        <f>IFERROR(__xludf.DUMMYFUNCTION("GOOGLETRANSLATE(D17797,""fr"",""en"")"),"#VALUE!")</f>
        <v>#VALUE!</v>
      </c>
    </row>
    <row r="17798" ht="15.75" customHeight="1">
      <c r="A17798" s="1" t="s">
        <v>37257</v>
      </c>
      <c r="B17798" s="1">
        <v>1.0</v>
      </c>
      <c r="C17798" s="1" t="s">
        <v>37258</v>
      </c>
      <c r="D17798" s="1" t="s">
        <v>37259</v>
      </c>
      <c r="E17798" s="1" t="s">
        <v>29</v>
      </c>
      <c r="F17798" s="1" t="s">
        <v>30</v>
      </c>
      <c r="G17798" s="1" t="str">
        <f>IFERROR(__xludf.DUMMYFUNCTION("GOOGLETRANSLATE(D17798,""fr"",""en"")"),"#VALUE!")</f>
        <v>#VALUE!</v>
      </c>
    </row>
    <row r="17799" ht="15.75" customHeight="1">
      <c r="A17799" s="1" t="s">
        <v>4242</v>
      </c>
      <c r="B17799" s="1">
        <v>1.0</v>
      </c>
      <c r="C17799" s="1" t="s">
        <v>37260</v>
      </c>
      <c r="D17799" s="1" t="s">
        <v>37261</v>
      </c>
      <c r="E17799" s="1" t="s">
        <v>125</v>
      </c>
      <c r="F17799" s="1" t="s">
        <v>110</v>
      </c>
      <c r="G17799" s="1" t="str">
        <f>IFERROR(__xludf.DUMMYFUNCTION("GOOGLETRANSLATE(D17799,""fr"",""en"")"),"#VALUE!")</f>
        <v>#VALUE!</v>
      </c>
    </row>
    <row r="17800" ht="15.75" customHeight="1">
      <c r="A17800" s="1" t="s">
        <v>6129</v>
      </c>
      <c r="B17800" s="1">
        <v>2.0</v>
      </c>
      <c r="C17800" s="1" t="s">
        <v>37262</v>
      </c>
      <c r="D17800" s="1" t="s">
        <v>37263</v>
      </c>
      <c r="E17800" s="1" t="s">
        <v>10</v>
      </c>
      <c r="F17800" s="1" t="s">
        <v>11</v>
      </c>
      <c r="G17800" s="1" t="str">
        <f>IFERROR(__xludf.DUMMYFUNCTION("GOOGLETRANSLATE(D17800,""fr"",""en"")"),"#VALUE!")</f>
        <v>#VALUE!</v>
      </c>
    </row>
    <row r="17801" ht="15.75" customHeight="1">
      <c r="A17801" s="1" t="s">
        <v>9610</v>
      </c>
      <c r="B17801" s="1">
        <v>3.0</v>
      </c>
      <c r="C17801" s="1" t="s">
        <v>37264</v>
      </c>
      <c r="D17801" s="1" t="s">
        <v>37265</v>
      </c>
      <c r="E17801" s="1" t="s">
        <v>52</v>
      </c>
      <c r="F17801" s="1" t="s">
        <v>48</v>
      </c>
      <c r="G17801" s="1" t="str">
        <f>IFERROR(__xludf.DUMMYFUNCTION("GOOGLETRANSLATE(D17801,""fr"",""en"")"),"#VALUE!")</f>
        <v>#VALUE!</v>
      </c>
    </row>
    <row r="17802" ht="15.75" customHeight="1">
      <c r="A17802" s="1" t="s">
        <v>2325</v>
      </c>
      <c r="B17802" s="1">
        <v>5.0</v>
      </c>
      <c r="C17802" s="1" t="s">
        <v>37266</v>
      </c>
      <c r="D17802" s="1" t="s">
        <v>37267</v>
      </c>
      <c r="E17802" s="1" t="s">
        <v>169</v>
      </c>
      <c r="F17802" s="1" t="s">
        <v>11</v>
      </c>
      <c r="G17802" s="1" t="str">
        <f>IFERROR(__xludf.DUMMYFUNCTION("GOOGLETRANSLATE(D17802,""fr"",""en"")"),"#VALUE!")</f>
        <v>#VALUE!</v>
      </c>
    </row>
    <row r="17803" ht="15.75" customHeight="1">
      <c r="A17803" s="1" t="s">
        <v>8304</v>
      </c>
      <c r="B17803" s="1">
        <v>1.0</v>
      </c>
      <c r="C17803" s="1" t="s">
        <v>37268</v>
      </c>
      <c r="D17803" s="1" t="s">
        <v>37269</v>
      </c>
      <c r="E17803" s="1" t="s">
        <v>614</v>
      </c>
      <c r="F17803" s="1" t="s">
        <v>30</v>
      </c>
      <c r="G17803" s="1" t="str">
        <f>IFERROR(__xludf.DUMMYFUNCTION("GOOGLETRANSLATE(D17803,""fr"",""en"")"),"#VALUE!")</f>
        <v>#VALUE!</v>
      </c>
    </row>
    <row r="17804" ht="15.75" customHeight="1">
      <c r="A17804" s="1" t="s">
        <v>2765</v>
      </c>
      <c r="B17804" s="1">
        <v>2.0</v>
      </c>
      <c r="C17804" s="1" t="s">
        <v>37270</v>
      </c>
      <c r="D17804" s="1" t="s">
        <v>37271</v>
      </c>
      <c r="E17804" s="1" t="s">
        <v>125</v>
      </c>
      <c r="F17804" s="1" t="s">
        <v>11</v>
      </c>
      <c r="G17804" s="1" t="str">
        <f>IFERROR(__xludf.DUMMYFUNCTION("GOOGLETRANSLATE(D17804,""fr"",""en"")"),"#VALUE!")</f>
        <v>#VALUE!</v>
      </c>
    </row>
    <row r="17805" ht="15.75" customHeight="1">
      <c r="A17805" s="1" t="s">
        <v>147</v>
      </c>
      <c r="B17805" s="1">
        <v>5.0</v>
      </c>
      <c r="C17805" s="1" t="s">
        <v>37272</v>
      </c>
      <c r="D17805" s="1" t="s">
        <v>37273</v>
      </c>
      <c r="E17805" s="1" t="s">
        <v>10</v>
      </c>
      <c r="F17805" s="1" t="s">
        <v>11</v>
      </c>
      <c r="G17805" s="1" t="str">
        <f>IFERROR(__xludf.DUMMYFUNCTION("GOOGLETRANSLATE(D17805,""fr"",""en"")"),"#VALUE!")</f>
        <v>#VALUE!</v>
      </c>
    </row>
    <row r="17806" ht="15.75" customHeight="1">
      <c r="A17806" s="1" t="s">
        <v>62</v>
      </c>
      <c r="B17806" s="1">
        <v>2.0</v>
      </c>
      <c r="C17806" s="1" t="s">
        <v>37274</v>
      </c>
      <c r="D17806" s="1" t="s">
        <v>37275</v>
      </c>
      <c r="E17806" s="1" t="s">
        <v>750</v>
      </c>
      <c r="F17806" s="1" t="s">
        <v>110</v>
      </c>
      <c r="G17806" s="1" t="str">
        <f>IFERROR(__xludf.DUMMYFUNCTION("GOOGLETRANSLATE(D17806,""fr"",""en"")"),"#VALUE!")</f>
        <v>#VALUE!</v>
      </c>
    </row>
    <row r="17807" ht="15.75" customHeight="1">
      <c r="A17807" s="1" t="s">
        <v>3568</v>
      </c>
      <c r="B17807" s="1">
        <v>4.0</v>
      </c>
      <c r="C17807" s="1" t="s">
        <v>37276</v>
      </c>
      <c r="D17807" s="1" t="s">
        <v>37277</v>
      </c>
      <c r="E17807" s="1" t="s">
        <v>296</v>
      </c>
      <c r="F17807" s="1" t="s">
        <v>11</v>
      </c>
      <c r="G17807" s="1" t="str">
        <f>IFERROR(__xludf.DUMMYFUNCTION("GOOGLETRANSLATE(D17807,""fr"",""en"")"),"#VALUE!")</f>
        <v>#VALUE!</v>
      </c>
    </row>
    <row r="17808" ht="15.75" customHeight="1">
      <c r="A17808" s="1" t="s">
        <v>411</v>
      </c>
      <c r="B17808" s="1">
        <v>4.0</v>
      </c>
      <c r="C17808" s="1" t="s">
        <v>37278</v>
      </c>
      <c r="D17808" s="1" t="s">
        <v>37279</v>
      </c>
      <c r="E17808" s="1" t="s">
        <v>554</v>
      </c>
      <c r="F17808" s="1" t="s">
        <v>30</v>
      </c>
      <c r="G17808" s="1" t="str">
        <f>IFERROR(__xludf.DUMMYFUNCTION("GOOGLETRANSLATE(D17808,""fr"",""en"")"),"#VALUE!")</f>
        <v>#VALUE!</v>
      </c>
    </row>
    <row r="17809" ht="15.75" customHeight="1">
      <c r="A17809" s="1" t="s">
        <v>4211</v>
      </c>
      <c r="B17809" s="1">
        <v>4.0</v>
      </c>
      <c r="C17809" s="1" t="s">
        <v>37280</v>
      </c>
      <c r="D17809" s="1" t="s">
        <v>37281</v>
      </c>
      <c r="E17809" s="1" t="s">
        <v>52</v>
      </c>
      <c r="F17809" s="1" t="s">
        <v>110</v>
      </c>
      <c r="G17809" s="1" t="str">
        <f>IFERROR(__xludf.DUMMYFUNCTION("GOOGLETRANSLATE(D17809,""fr"",""en"")"),"#VALUE!")</f>
        <v>#VALUE!</v>
      </c>
    </row>
    <row r="17810" ht="15.75" customHeight="1">
      <c r="A17810" s="1" t="s">
        <v>166</v>
      </c>
      <c r="B17810" s="1">
        <v>3.0</v>
      </c>
      <c r="C17810" s="1" t="s">
        <v>37282</v>
      </c>
      <c r="D17810" s="1" t="s">
        <v>37283</v>
      </c>
      <c r="E17810" s="1" t="s">
        <v>21</v>
      </c>
      <c r="F17810" s="1" t="s">
        <v>11</v>
      </c>
      <c r="G17810" s="1" t="str">
        <f>IFERROR(__xludf.DUMMYFUNCTION("GOOGLETRANSLATE(D17810,""fr"",""en"")"),"#VALUE!")</f>
        <v>#VALUE!</v>
      </c>
    </row>
    <row r="17811" ht="15.75" customHeight="1">
      <c r="A17811" s="1" t="s">
        <v>847</v>
      </c>
      <c r="B17811" s="1">
        <v>2.0</v>
      </c>
      <c r="C17811" s="1" t="s">
        <v>37284</v>
      </c>
      <c r="D17811" s="1" t="s">
        <v>37285</v>
      </c>
      <c r="E17811" s="1" t="s">
        <v>65</v>
      </c>
      <c r="F17811" s="1" t="s">
        <v>66</v>
      </c>
      <c r="G17811" s="1" t="str">
        <f>IFERROR(__xludf.DUMMYFUNCTION("GOOGLETRANSLATE(D17811,""fr"",""en"")"),"#VALUE!")</f>
        <v>#VALUE!</v>
      </c>
    </row>
    <row r="17812" ht="15.75" customHeight="1">
      <c r="A17812" s="1" t="s">
        <v>5559</v>
      </c>
      <c r="B17812" s="1">
        <v>2.0</v>
      </c>
      <c r="C17812" s="1" t="s">
        <v>37286</v>
      </c>
      <c r="D17812" s="1" t="s">
        <v>37287</v>
      </c>
      <c r="E17812" s="1" t="s">
        <v>21</v>
      </c>
      <c r="F17812" s="1" t="s">
        <v>11</v>
      </c>
      <c r="G17812" s="1" t="str">
        <f>IFERROR(__xludf.DUMMYFUNCTION("GOOGLETRANSLATE(D17812,""fr"",""en"")"),"#VALUE!")</f>
        <v>#VALUE!</v>
      </c>
    </row>
    <row r="17813" ht="15.75" customHeight="1">
      <c r="A17813" s="1" t="s">
        <v>2250</v>
      </c>
      <c r="B17813" s="1">
        <v>5.0</v>
      </c>
      <c r="C17813" s="1" t="s">
        <v>37288</v>
      </c>
      <c r="D17813" s="1" t="s">
        <v>37289</v>
      </c>
      <c r="E17813" s="1" t="s">
        <v>65</v>
      </c>
      <c r="F17813" s="1" t="s">
        <v>66</v>
      </c>
      <c r="G17813" s="1" t="str">
        <f>IFERROR(__xludf.DUMMYFUNCTION("GOOGLETRANSLATE(D17813,""fr"",""en"")"),"#VALUE!")</f>
        <v>#VALUE!</v>
      </c>
    </row>
    <row r="17814" ht="15.75" customHeight="1">
      <c r="A17814" s="1" t="s">
        <v>4688</v>
      </c>
      <c r="B17814" s="1">
        <v>4.0</v>
      </c>
      <c r="C17814" s="1" t="s">
        <v>37290</v>
      </c>
      <c r="D17814" s="1" t="s">
        <v>37291</v>
      </c>
      <c r="E17814" s="1" t="s">
        <v>554</v>
      </c>
      <c r="F17814" s="1" t="s">
        <v>30</v>
      </c>
      <c r="G17814" s="1" t="str">
        <f>IFERROR(__xludf.DUMMYFUNCTION("GOOGLETRANSLATE(D17814,""fr"",""en"")"),"#VALUE!")</f>
        <v>#VALUE!</v>
      </c>
    </row>
    <row r="17815" ht="15.75" customHeight="1">
      <c r="A17815" s="1" t="s">
        <v>1699</v>
      </c>
      <c r="B17815" s="1">
        <v>1.0</v>
      </c>
      <c r="C17815" s="1" t="s">
        <v>37292</v>
      </c>
      <c r="D17815" s="1" t="s">
        <v>37293</v>
      </c>
      <c r="E17815" s="1" t="s">
        <v>296</v>
      </c>
      <c r="F17815" s="1" t="s">
        <v>4863</v>
      </c>
      <c r="G17815" s="1" t="str">
        <f>IFERROR(__xludf.DUMMYFUNCTION("GOOGLETRANSLATE(D17815,""fr"",""en"")"),"#VALUE!")</f>
        <v>#VALUE!</v>
      </c>
    </row>
    <row r="17816" ht="15.75" customHeight="1">
      <c r="A17816" s="1" t="s">
        <v>1079</v>
      </c>
      <c r="B17816" s="1">
        <v>1.0</v>
      </c>
      <c r="C17816" s="1" t="s">
        <v>37294</v>
      </c>
      <c r="D17816" s="1" t="s">
        <v>37295</v>
      </c>
      <c r="E17816" s="1" t="s">
        <v>226</v>
      </c>
      <c r="F17816" s="1" t="s">
        <v>110</v>
      </c>
      <c r="G17816" s="1" t="str">
        <f>IFERROR(__xludf.DUMMYFUNCTION("GOOGLETRANSLATE(D17816,""fr"",""en"")"),"#VALUE!")</f>
        <v>#VALUE!</v>
      </c>
    </row>
    <row r="17817" ht="15.75" customHeight="1">
      <c r="A17817" s="1" t="s">
        <v>2896</v>
      </c>
      <c r="B17817" s="1">
        <v>4.0</v>
      </c>
      <c r="C17817" s="1" t="s">
        <v>37296</v>
      </c>
      <c r="D17817" s="1" t="s">
        <v>37297</v>
      </c>
      <c r="E17817" s="1" t="s">
        <v>21</v>
      </c>
      <c r="F17817" s="1" t="s">
        <v>11</v>
      </c>
      <c r="G17817" s="1" t="str">
        <f>IFERROR(__xludf.DUMMYFUNCTION("GOOGLETRANSLATE(D17817,""fr"",""en"")"),"#VALUE!")</f>
        <v>#VALUE!</v>
      </c>
    </row>
    <row r="17818" ht="15.75" customHeight="1">
      <c r="A17818" s="1" t="s">
        <v>11639</v>
      </c>
      <c r="B17818" s="1">
        <v>1.0</v>
      </c>
      <c r="C17818" s="1" t="s">
        <v>2129</v>
      </c>
      <c r="D17818" s="1" t="s">
        <v>37298</v>
      </c>
      <c r="E17818" s="1" t="s">
        <v>47</v>
      </c>
      <c r="F17818" s="1" t="s">
        <v>118</v>
      </c>
      <c r="G17818" s="1" t="str">
        <f>IFERROR(__xludf.DUMMYFUNCTION("GOOGLETRANSLATE(D17818,""fr"",""en"")"),"#VALUE!")</f>
        <v>#VALUE!</v>
      </c>
    </row>
    <row r="17819" ht="15.75" customHeight="1">
      <c r="A17819" s="1" t="s">
        <v>14671</v>
      </c>
      <c r="B17819" s="1">
        <v>1.0</v>
      </c>
      <c r="C17819" s="1" t="s">
        <v>37299</v>
      </c>
      <c r="D17819" s="1" t="s">
        <v>37300</v>
      </c>
      <c r="E17819" s="1" t="s">
        <v>554</v>
      </c>
      <c r="F17819" s="1" t="s">
        <v>30</v>
      </c>
      <c r="G17819" s="1" t="str">
        <f>IFERROR(__xludf.DUMMYFUNCTION("GOOGLETRANSLATE(D17819,""fr"",""en"")"),"#VALUE!")</f>
        <v>#VALUE!</v>
      </c>
    </row>
    <row r="17820" ht="15.75" customHeight="1">
      <c r="A17820" s="1" t="s">
        <v>485</v>
      </c>
      <c r="B17820" s="1">
        <v>5.0</v>
      </c>
      <c r="C17820" s="1" t="s">
        <v>37301</v>
      </c>
      <c r="D17820" s="1" t="s">
        <v>37302</v>
      </c>
      <c r="E17820" s="1" t="s">
        <v>614</v>
      </c>
      <c r="F17820" s="1" t="s">
        <v>30</v>
      </c>
      <c r="G17820" s="1" t="str">
        <f>IFERROR(__xludf.DUMMYFUNCTION("GOOGLETRANSLATE(D17820,""fr"",""en"")"),"#VALUE!")</f>
        <v>#VALUE!</v>
      </c>
    </row>
    <row r="17821" ht="15.75" customHeight="1">
      <c r="A17821" s="1" t="s">
        <v>147</v>
      </c>
      <c r="B17821" s="1">
        <v>4.0</v>
      </c>
      <c r="C17821" s="1" t="s">
        <v>37303</v>
      </c>
      <c r="D17821" s="1" t="s">
        <v>37304</v>
      </c>
      <c r="E17821" s="1" t="s">
        <v>10</v>
      </c>
      <c r="F17821" s="1" t="s">
        <v>11</v>
      </c>
      <c r="G17821" s="1" t="str">
        <f>IFERROR(__xludf.DUMMYFUNCTION("GOOGLETRANSLATE(D17821,""fr"",""en"")"),"#VALUE!")</f>
        <v>#VALUE!</v>
      </c>
    </row>
    <row r="17822" ht="15.75" customHeight="1">
      <c r="A17822" s="1" t="s">
        <v>1135</v>
      </c>
      <c r="B17822" s="1">
        <v>5.0</v>
      </c>
      <c r="C17822" s="1" t="s">
        <v>37305</v>
      </c>
      <c r="D17822" s="1" t="s">
        <v>37306</v>
      </c>
      <c r="E17822" s="1" t="s">
        <v>21</v>
      </c>
      <c r="F17822" s="1" t="s">
        <v>11</v>
      </c>
      <c r="G17822" s="1" t="str">
        <f>IFERROR(__xludf.DUMMYFUNCTION("GOOGLETRANSLATE(D17822,""fr"",""en"")"),"#VALUE!")</f>
        <v>#VALUE!</v>
      </c>
    </row>
    <row r="17823" ht="15.75" customHeight="1">
      <c r="A17823" s="1" t="s">
        <v>893</v>
      </c>
      <c r="B17823" s="1">
        <v>4.0</v>
      </c>
      <c r="C17823" s="1" t="s">
        <v>37307</v>
      </c>
      <c r="D17823" s="1" t="s">
        <v>37308</v>
      </c>
      <c r="E17823" s="1" t="s">
        <v>10</v>
      </c>
      <c r="F17823" s="1" t="s">
        <v>11</v>
      </c>
      <c r="G17823" s="1" t="str">
        <f>IFERROR(__xludf.DUMMYFUNCTION("GOOGLETRANSLATE(D17823,""fr"",""en"")"),"#VALUE!")</f>
        <v>#VALUE!</v>
      </c>
    </row>
    <row r="17824" ht="15.75" customHeight="1">
      <c r="A17824" s="1" t="s">
        <v>643</v>
      </c>
      <c r="B17824" s="1">
        <v>4.0</v>
      </c>
      <c r="C17824" s="1" t="s">
        <v>37309</v>
      </c>
      <c r="D17824" s="1" t="s">
        <v>37310</v>
      </c>
      <c r="E17824" s="1" t="s">
        <v>21</v>
      </c>
      <c r="F17824" s="1" t="s">
        <v>11</v>
      </c>
      <c r="G17824" s="1" t="str">
        <f>IFERROR(__xludf.DUMMYFUNCTION("GOOGLETRANSLATE(D17824,""fr"",""en"")"),"#VALUE!")</f>
        <v>#VALUE!</v>
      </c>
    </row>
    <row r="17825" ht="15.75" customHeight="1">
      <c r="A17825" s="1" t="s">
        <v>3017</v>
      </c>
      <c r="B17825" s="1">
        <v>4.0</v>
      </c>
      <c r="C17825" s="1" t="s">
        <v>37311</v>
      </c>
      <c r="D17825" s="1" t="s">
        <v>37312</v>
      </c>
      <c r="E17825" s="1" t="s">
        <v>25</v>
      </c>
      <c r="F17825" s="1" t="s">
        <v>11</v>
      </c>
      <c r="G17825" s="1" t="str">
        <f>IFERROR(__xludf.DUMMYFUNCTION("GOOGLETRANSLATE(D17825,""fr"",""en"")"),"#VALUE!")</f>
        <v>#VALUE!</v>
      </c>
    </row>
    <row r="17826" ht="15.75" customHeight="1">
      <c r="A17826" s="1" t="s">
        <v>187</v>
      </c>
      <c r="B17826" s="1">
        <v>5.0</v>
      </c>
      <c r="C17826" s="1" t="s">
        <v>37313</v>
      </c>
      <c r="D17826" s="1" t="s">
        <v>37314</v>
      </c>
      <c r="E17826" s="1" t="s">
        <v>10</v>
      </c>
      <c r="F17826" s="1" t="s">
        <v>11</v>
      </c>
      <c r="G17826" s="1" t="str">
        <f>IFERROR(__xludf.DUMMYFUNCTION("GOOGLETRANSLATE(D17826,""fr"",""en"")"),"#VALUE!")</f>
        <v>#VALUE!</v>
      </c>
    </row>
    <row r="17827" ht="15.75" customHeight="1">
      <c r="A17827" s="1" t="s">
        <v>29583</v>
      </c>
      <c r="B17827" s="1">
        <v>1.0</v>
      </c>
      <c r="C17827" s="1" t="s">
        <v>37315</v>
      </c>
      <c r="D17827" s="1" t="s">
        <v>37316</v>
      </c>
      <c r="E17827" s="1" t="s">
        <v>827</v>
      </c>
      <c r="F17827" s="1" t="s">
        <v>39</v>
      </c>
      <c r="G17827" s="1" t="str">
        <f>IFERROR(__xludf.DUMMYFUNCTION("GOOGLETRANSLATE(D17827,""fr"",""en"")"),"#VALUE!")</f>
        <v>#VALUE!</v>
      </c>
    </row>
    <row r="17828" ht="15.75" customHeight="1">
      <c r="A17828" s="1" t="s">
        <v>558</v>
      </c>
      <c r="B17828" s="1">
        <v>1.0</v>
      </c>
      <c r="C17828" s="1" t="s">
        <v>37317</v>
      </c>
      <c r="D17828" s="1" t="s">
        <v>37318</v>
      </c>
      <c r="E17828" s="1" t="s">
        <v>21</v>
      </c>
      <c r="F17828" s="1" t="s">
        <v>11</v>
      </c>
      <c r="G17828" s="1" t="str">
        <f>IFERROR(__xludf.DUMMYFUNCTION("GOOGLETRANSLATE(D17828,""fr"",""en"")"),"#VALUE!")</f>
        <v>#VALUE!</v>
      </c>
    </row>
    <row r="17829" ht="15.75" customHeight="1">
      <c r="A17829" s="1" t="s">
        <v>138</v>
      </c>
      <c r="B17829" s="1">
        <v>3.0</v>
      </c>
      <c r="C17829" s="1" t="s">
        <v>37319</v>
      </c>
      <c r="D17829" s="1" t="s">
        <v>37320</v>
      </c>
      <c r="E17829" s="1" t="s">
        <v>176</v>
      </c>
      <c r="F17829" s="1" t="s">
        <v>66</v>
      </c>
      <c r="G17829" s="1" t="str">
        <f>IFERROR(__xludf.DUMMYFUNCTION("GOOGLETRANSLATE(D17829,""fr"",""en"")"),"#VALUE!")</f>
        <v>#VALUE!</v>
      </c>
    </row>
    <row r="17830" ht="15.75" customHeight="1">
      <c r="A17830" s="1" t="s">
        <v>3060</v>
      </c>
      <c r="B17830" s="1">
        <v>5.0</v>
      </c>
      <c r="C17830" s="1" t="s">
        <v>37321</v>
      </c>
      <c r="D17830" s="1" t="s">
        <v>37322</v>
      </c>
      <c r="E17830" s="1" t="s">
        <v>10</v>
      </c>
      <c r="F17830" s="1" t="s">
        <v>11</v>
      </c>
      <c r="G17830" s="1" t="str">
        <f>IFERROR(__xludf.DUMMYFUNCTION("GOOGLETRANSLATE(D17830,""fr"",""en"")"),"#VALUE!")</f>
        <v>#VALUE!</v>
      </c>
    </row>
    <row r="17831" ht="15.75" customHeight="1">
      <c r="A17831" s="1" t="s">
        <v>10930</v>
      </c>
      <c r="B17831" s="1">
        <v>1.0</v>
      </c>
      <c r="C17831" s="1" t="s">
        <v>37323</v>
      </c>
      <c r="D17831" s="1" t="s">
        <v>37324</v>
      </c>
      <c r="E17831" s="1" t="s">
        <v>373</v>
      </c>
      <c r="F17831" s="1" t="s">
        <v>118</v>
      </c>
      <c r="G17831" s="1" t="str">
        <f>IFERROR(__xludf.DUMMYFUNCTION("GOOGLETRANSLATE(D17831,""fr"",""en"")"),"#VALUE!")</f>
        <v>#VALUE!</v>
      </c>
    </row>
    <row r="17832" ht="15.75" customHeight="1">
      <c r="A17832" s="1" t="s">
        <v>4474</v>
      </c>
      <c r="B17832" s="1">
        <v>1.0</v>
      </c>
      <c r="C17832" s="1" t="s">
        <v>37325</v>
      </c>
      <c r="D17832" s="1" t="s">
        <v>37326</v>
      </c>
      <c r="E17832" s="1" t="s">
        <v>47</v>
      </c>
      <c r="F17832" s="1" t="s">
        <v>48</v>
      </c>
      <c r="G17832" s="1" t="str">
        <f>IFERROR(__xludf.DUMMYFUNCTION("GOOGLETRANSLATE(D17832,""fr"",""en"")"),"#VALUE!")</f>
        <v>#VALUE!</v>
      </c>
    </row>
    <row r="17833" ht="15.75" customHeight="1">
      <c r="A17833" s="1" t="s">
        <v>13681</v>
      </c>
      <c r="B17833" s="1">
        <v>5.0</v>
      </c>
      <c r="C17833" s="1" t="s">
        <v>37327</v>
      </c>
      <c r="D17833" s="1" t="s">
        <v>37328</v>
      </c>
      <c r="E17833" s="1" t="s">
        <v>21</v>
      </c>
      <c r="F17833" s="1" t="s">
        <v>11</v>
      </c>
      <c r="G17833" s="1" t="str">
        <f>IFERROR(__xludf.DUMMYFUNCTION("GOOGLETRANSLATE(D17833,""fr"",""en"")"),"#VALUE!")</f>
        <v>#VALUE!</v>
      </c>
    </row>
    <row r="17834" ht="15.75" customHeight="1">
      <c r="A17834" s="1" t="s">
        <v>34117</v>
      </c>
      <c r="B17834" s="1">
        <v>5.0</v>
      </c>
      <c r="C17834" s="1" t="s">
        <v>37329</v>
      </c>
      <c r="D17834" s="1" t="s">
        <v>37330</v>
      </c>
      <c r="E17834" s="1" t="s">
        <v>960</v>
      </c>
      <c r="F17834" s="1" t="s">
        <v>84</v>
      </c>
      <c r="G17834" s="1" t="str">
        <f>IFERROR(__xludf.DUMMYFUNCTION("GOOGLETRANSLATE(D17834,""fr"",""en"")"),"#VALUE!")</f>
        <v>#VALUE!</v>
      </c>
    </row>
    <row r="17835" ht="15.75" customHeight="1">
      <c r="A17835" s="1" t="s">
        <v>1552</v>
      </c>
      <c r="B17835" s="1">
        <v>4.0</v>
      </c>
      <c r="C17835" s="1" t="s">
        <v>37331</v>
      </c>
      <c r="D17835" s="1" t="s">
        <v>37332</v>
      </c>
      <c r="E17835" s="1" t="s">
        <v>10</v>
      </c>
      <c r="F17835" s="1" t="s">
        <v>11</v>
      </c>
      <c r="G17835" s="1" t="str">
        <f>IFERROR(__xludf.DUMMYFUNCTION("GOOGLETRANSLATE(D17835,""fr"",""en"")"),"#VALUE!")</f>
        <v>#VALUE!</v>
      </c>
    </row>
    <row r="17836" ht="15.75" customHeight="1">
      <c r="A17836" s="1" t="s">
        <v>1581</v>
      </c>
      <c r="B17836" s="1">
        <v>5.0</v>
      </c>
      <c r="C17836" s="1" t="s">
        <v>37333</v>
      </c>
      <c r="D17836" s="1" t="s">
        <v>37334</v>
      </c>
      <c r="E17836" s="1" t="s">
        <v>21</v>
      </c>
      <c r="F17836" s="1" t="s">
        <v>11</v>
      </c>
      <c r="G17836" s="1" t="str">
        <f>IFERROR(__xludf.DUMMYFUNCTION("GOOGLETRANSLATE(D17836,""fr"",""en"")"),"#VALUE!")</f>
        <v>#VALUE!</v>
      </c>
    </row>
    <row r="17837" ht="15.75" customHeight="1">
      <c r="A17837" s="1" t="s">
        <v>160</v>
      </c>
      <c r="B17837" s="1">
        <v>1.0</v>
      </c>
      <c r="C17837" s="1" t="s">
        <v>37335</v>
      </c>
      <c r="D17837" s="1" t="s">
        <v>37336</v>
      </c>
      <c r="E17837" s="1" t="s">
        <v>25</v>
      </c>
      <c r="F17837" s="1" t="s">
        <v>11</v>
      </c>
      <c r="G17837" s="1" t="str">
        <f>IFERROR(__xludf.DUMMYFUNCTION("GOOGLETRANSLATE(D17837,""fr"",""en"")"),"#VALUE!")</f>
        <v>#VALUE!</v>
      </c>
    </row>
    <row r="17838" ht="15.75" customHeight="1">
      <c r="A17838" s="1" t="s">
        <v>7271</v>
      </c>
      <c r="B17838" s="1">
        <v>1.0</v>
      </c>
      <c r="C17838" s="1" t="s">
        <v>37337</v>
      </c>
      <c r="D17838" s="1" t="s">
        <v>37338</v>
      </c>
      <c r="E17838" s="1" t="s">
        <v>273</v>
      </c>
      <c r="F17838" s="1" t="s">
        <v>118</v>
      </c>
      <c r="G17838" s="1" t="str">
        <f>IFERROR(__xludf.DUMMYFUNCTION("GOOGLETRANSLATE(D17838,""fr"",""en"")"),"#VALUE!")</f>
        <v>#VALUE!</v>
      </c>
    </row>
    <row r="17839" ht="15.75" customHeight="1">
      <c r="A17839" s="1" t="s">
        <v>10082</v>
      </c>
      <c r="B17839" s="1">
        <v>1.0</v>
      </c>
      <c r="C17839" s="1" t="s">
        <v>37339</v>
      </c>
      <c r="D17839" s="1" t="s">
        <v>37340</v>
      </c>
      <c r="E17839" s="1" t="s">
        <v>196</v>
      </c>
      <c r="F17839" s="1" t="s">
        <v>118</v>
      </c>
      <c r="G17839" s="1" t="str">
        <f>IFERROR(__xludf.DUMMYFUNCTION("GOOGLETRANSLATE(D17839,""fr"",""en"")"),"The CNP lost 5 heirs files addressed on June 4, 2019. It was received but not recorded. Never seen ! Everything is done not to pay what is due to the heirs.")</f>
        <v>The CNP lost 5 heirs files addressed on June 4, 2019. It was received but not recorded. Never seen ! Everything is done not to pay what is due to the heirs.</v>
      </c>
    </row>
    <row r="17840" ht="15.75" customHeight="1">
      <c r="A17840" s="1" t="s">
        <v>3775</v>
      </c>
      <c r="B17840" s="1">
        <v>1.0</v>
      </c>
      <c r="C17840" s="1" t="s">
        <v>37341</v>
      </c>
      <c r="D17840" s="1" t="s">
        <v>37342</v>
      </c>
      <c r="E17840" s="1" t="s">
        <v>273</v>
      </c>
      <c r="F17840" s="1" t="s">
        <v>11</v>
      </c>
      <c r="G17840" s="1" t="str">
        <f>IFERROR(__xludf.DUMMYFUNCTION("GOOGLETRANSLATE(D17840,""fr"",""en"")"),"#VALUE!")</f>
        <v>#VALUE!</v>
      </c>
    </row>
    <row r="17841" ht="15.75" customHeight="1">
      <c r="A17841" s="1" t="s">
        <v>3312</v>
      </c>
      <c r="B17841" s="1">
        <v>4.0</v>
      </c>
      <c r="C17841" s="1" t="s">
        <v>37343</v>
      </c>
      <c r="D17841" s="1" t="s">
        <v>37344</v>
      </c>
      <c r="E17841" s="1" t="s">
        <v>10</v>
      </c>
      <c r="F17841" s="1" t="s">
        <v>11</v>
      </c>
      <c r="G17841" s="1" t="str">
        <f>IFERROR(__xludf.DUMMYFUNCTION("GOOGLETRANSLATE(D17841,""fr"",""en"")"),"#VALUE!")</f>
        <v>#VALUE!</v>
      </c>
    </row>
    <row r="17842" ht="15.75" customHeight="1">
      <c r="A17842" s="1" t="s">
        <v>14469</v>
      </c>
      <c r="B17842" s="1">
        <v>2.0</v>
      </c>
      <c r="C17842" s="1" t="s">
        <v>37345</v>
      </c>
      <c r="D17842" s="1" t="s">
        <v>37346</v>
      </c>
      <c r="E17842" s="1" t="s">
        <v>226</v>
      </c>
      <c r="F17842" s="1" t="s">
        <v>11</v>
      </c>
      <c r="G17842" s="1" t="str">
        <f>IFERROR(__xludf.DUMMYFUNCTION("GOOGLETRANSLATE(D17842,""fr"",""en"")"),"#VALUE!")</f>
        <v>#VALUE!</v>
      </c>
    </row>
    <row r="17843" ht="15.75" customHeight="1">
      <c r="A17843" s="1" t="s">
        <v>1870</v>
      </c>
      <c r="B17843" s="1">
        <v>2.0</v>
      </c>
      <c r="C17843" s="1" t="s">
        <v>37347</v>
      </c>
      <c r="D17843" s="1" t="s">
        <v>37348</v>
      </c>
      <c r="E17843" s="1" t="s">
        <v>125</v>
      </c>
      <c r="F17843" s="1" t="s">
        <v>11</v>
      </c>
      <c r="G17843" s="1" t="str">
        <f>IFERROR(__xludf.DUMMYFUNCTION("GOOGLETRANSLATE(D17843,""fr"",""en"")"),"#VALUE!")</f>
        <v>#VALUE!</v>
      </c>
    </row>
    <row r="17844" ht="15.75" customHeight="1">
      <c r="A17844" s="1" t="s">
        <v>594</v>
      </c>
      <c r="B17844" s="1">
        <v>2.0</v>
      </c>
      <c r="C17844" s="1" t="s">
        <v>37349</v>
      </c>
      <c r="D17844" s="1" t="s">
        <v>37350</v>
      </c>
      <c r="E17844" s="1" t="s">
        <v>10</v>
      </c>
      <c r="F17844" s="1" t="s">
        <v>11</v>
      </c>
      <c r="G17844" s="1" t="str">
        <f>IFERROR(__xludf.DUMMYFUNCTION("GOOGLETRANSLATE(D17844,""fr"",""en"")"),"#VALUE!")</f>
        <v>#VALUE!</v>
      </c>
    </row>
    <row r="17845" ht="15.75" customHeight="1">
      <c r="A17845" s="1" t="s">
        <v>600</v>
      </c>
      <c r="B17845" s="1">
        <v>1.0</v>
      </c>
      <c r="C17845" s="1" t="s">
        <v>37351</v>
      </c>
      <c r="D17845" s="1" t="s">
        <v>37352</v>
      </c>
      <c r="E17845" s="1" t="s">
        <v>250</v>
      </c>
      <c r="F17845" s="1" t="s">
        <v>30</v>
      </c>
      <c r="G17845" s="1" t="str">
        <f>IFERROR(__xludf.DUMMYFUNCTION("GOOGLETRANSLATE(D17845,""fr"",""en"")"),"#VALUE!")</f>
        <v>#VALUE!</v>
      </c>
    </row>
    <row r="17846" ht="15.75" customHeight="1">
      <c r="A17846" s="1" t="s">
        <v>597</v>
      </c>
      <c r="B17846" s="1">
        <v>3.0</v>
      </c>
      <c r="C17846" s="1" t="s">
        <v>37353</v>
      </c>
      <c r="D17846" s="1" t="s">
        <v>37354</v>
      </c>
      <c r="E17846" s="1" t="s">
        <v>10</v>
      </c>
      <c r="F17846" s="1" t="s">
        <v>11</v>
      </c>
      <c r="G17846" s="1" t="str">
        <f>IFERROR(__xludf.DUMMYFUNCTION("GOOGLETRANSLATE(D17846,""fr"",""en"")"),"#VALUE!")</f>
        <v>#VALUE!</v>
      </c>
    </row>
    <row r="17847" ht="15.75" customHeight="1">
      <c r="A17847" s="1" t="s">
        <v>2117</v>
      </c>
      <c r="B17847" s="1">
        <v>5.0</v>
      </c>
      <c r="C17847" s="1" t="s">
        <v>37355</v>
      </c>
      <c r="D17847" s="1" t="s">
        <v>37356</v>
      </c>
      <c r="E17847" s="1" t="s">
        <v>21</v>
      </c>
      <c r="F17847" s="1" t="s">
        <v>11</v>
      </c>
      <c r="G17847" s="1" t="str">
        <f>IFERROR(__xludf.DUMMYFUNCTION("GOOGLETRANSLATE(D17847,""fr"",""en"")"),"#VALUE!")</f>
        <v>#VALUE!</v>
      </c>
    </row>
    <row r="17848" ht="15.75" customHeight="1">
      <c r="A17848" s="1" t="s">
        <v>783</v>
      </c>
      <c r="B17848" s="1">
        <v>2.0</v>
      </c>
      <c r="C17848" s="1" t="s">
        <v>37357</v>
      </c>
      <c r="D17848" s="1" t="s">
        <v>37358</v>
      </c>
      <c r="E17848" s="1" t="s">
        <v>292</v>
      </c>
      <c r="F17848" s="1" t="s">
        <v>11</v>
      </c>
      <c r="G17848" s="1" t="str">
        <f>IFERROR(__xludf.DUMMYFUNCTION("GOOGLETRANSLATE(D17848,""fr"",""en"")"),"#VALUE!")</f>
        <v>#VALUE!</v>
      </c>
    </row>
    <row r="17849" ht="15.75" customHeight="1">
      <c r="A17849" s="1" t="s">
        <v>1245</v>
      </c>
      <c r="B17849" s="1">
        <v>1.0</v>
      </c>
      <c r="C17849" s="1" t="s">
        <v>37359</v>
      </c>
      <c r="D17849" s="1" t="s">
        <v>37360</v>
      </c>
      <c r="E17849" s="1" t="s">
        <v>21</v>
      </c>
      <c r="F17849" s="1" t="s">
        <v>11</v>
      </c>
      <c r="G17849" s="1" t="str">
        <f>IFERROR(__xludf.DUMMYFUNCTION("GOOGLETRANSLATE(D17849,""fr"",""en"")"),"#VALUE!")</f>
        <v>#VALUE!</v>
      </c>
    </row>
    <row r="17850" ht="15.75" customHeight="1">
      <c r="A17850" s="1" t="s">
        <v>67</v>
      </c>
      <c r="B17850" s="1">
        <v>4.0</v>
      </c>
      <c r="C17850" s="1" t="s">
        <v>37361</v>
      </c>
      <c r="D17850" s="1" t="s">
        <v>37362</v>
      </c>
      <c r="E17850" s="1" t="s">
        <v>21</v>
      </c>
      <c r="F17850" s="1" t="s">
        <v>11</v>
      </c>
      <c r="G17850" s="1" t="str">
        <f>IFERROR(__xludf.DUMMYFUNCTION("GOOGLETRANSLATE(D17850,""fr"",""en"")"),"#VALUE!")</f>
        <v>#VALUE!</v>
      </c>
    </row>
    <row r="17851" ht="15.75" customHeight="1">
      <c r="A17851" s="1" t="s">
        <v>37363</v>
      </c>
      <c r="B17851" s="1">
        <v>1.0</v>
      </c>
      <c r="C17851" s="1" t="s">
        <v>37364</v>
      </c>
      <c r="D17851" s="1" t="s">
        <v>37365</v>
      </c>
      <c r="E17851" s="1" t="s">
        <v>554</v>
      </c>
      <c r="F17851" s="1" t="s">
        <v>30</v>
      </c>
      <c r="G17851" s="1" t="str">
        <f>IFERROR(__xludf.DUMMYFUNCTION("GOOGLETRANSLATE(D17851,""fr"",""en"")"),"#VALUE!")</f>
        <v>#VALUE!</v>
      </c>
    </row>
    <row r="17852" ht="15.75" customHeight="1">
      <c r="A17852" s="1" t="s">
        <v>5075</v>
      </c>
      <c r="B17852" s="1">
        <v>4.0</v>
      </c>
      <c r="C17852" s="1" t="s">
        <v>37366</v>
      </c>
      <c r="D17852" s="1" t="s">
        <v>37367</v>
      </c>
      <c r="E17852" s="1" t="s">
        <v>614</v>
      </c>
      <c r="F17852" s="1" t="s">
        <v>30</v>
      </c>
      <c r="G17852" s="1" t="str">
        <f>IFERROR(__xludf.DUMMYFUNCTION("GOOGLETRANSLATE(D17852,""fr"",""en"")"),"#VALUE!")</f>
        <v>#VALUE!</v>
      </c>
    </row>
    <row r="17853" ht="15.75" customHeight="1">
      <c r="A17853" s="1" t="s">
        <v>408</v>
      </c>
      <c r="B17853" s="1">
        <v>4.0</v>
      </c>
      <c r="C17853" s="1" t="s">
        <v>37368</v>
      </c>
      <c r="D17853" s="1" t="s">
        <v>37369</v>
      </c>
      <c r="E17853" s="1" t="s">
        <v>21</v>
      </c>
      <c r="F17853" s="1" t="s">
        <v>11</v>
      </c>
      <c r="G17853" s="1" t="str">
        <f>IFERROR(__xludf.DUMMYFUNCTION("GOOGLETRANSLATE(D17853,""fr"",""en"")"),"#VALUE!")</f>
        <v>#VALUE!</v>
      </c>
    </row>
    <row r="17854" ht="15.75" customHeight="1">
      <c r="A17854" s="1" t="s">
        <v>5775</v>
      </c>
      <c r="B17854" s="1">
        <v>4.0</v>
      </c>
      <c r="C17854" s="1" t="s">
        <v>37370</v>
      </c>
      <c r="D17854" s="1" t="s">
        <v>37371</v>
      </c>
      <c r="E17854" s="1" t="s">
        <v>65</v>
      </c>
      <c r="F17854" s="1" t="s">
        <v>66</v>
      </c>
      <c r="G17854" s="1" t="str">
        <f>IFERROR(__xludf.DUMMYFUNCTION("GOOGLETRANSLATE(D17854,""fr"",""en"")"),"#VALUE!")</f>
        <v>#VALUE!</v>
      </c>
    </row>
    <row r="17855" ht="15.75" customHeight="1">
      <c r="A17855" s="1" t="s">
        <v>1135</v>
      </c>
      <c r="B17855" s="1">
        <v>4.0</v>
      </c>
      <c r="C17855" s="1" t="s">
        <v>37372</v>
      </c>
      <c r="D17855" s="1" t="s">
        <v>37373</v>
      </c>
      <c r="E17855" s="1" t="s">
        <v>448</v>
      </c>
      <c r="F17855" s="1" t="s">
        <v>84</v>
      </c>
      <c r="G17855" s="1" t="str">
        <f>IFERROR(__xludf.DUMMYFUNCTION("GOOGLETRANSLATE(D17855,""fr"",""en"")"),"#VALUE!")</f>
        <v>#VALUE!</v>
      </c>
    </row>
    <row r="17856" ht="15.75" customHeight="1">
      <c r="A17856" s="1" t="s">
        <v>1843</v>
      </c>
      <c r="B17856" s="1">
        <v>1.0</v>
      </c>
      <c r="C17856" s="1" t="s">
        <v>37374</v>
      </c>
      <c r="D17856" s="1" t="s">
        <v>37375</v>
      </c>
      <c r="E17856" s="1" t="s">
        <v>25</v>
      </c>
      <c r="F17856" s="1" t="s">
        <v>110</v>
      </c>
      <c r="G17856" s="1" t="str">
        <f>IFERROR(__xludf.DUMMYFUNCTION("GOOGLETRANSLATE(D17856,""fr"",""en"")"),"#VALUE!")</f>
        <v>#VALUE!</v>
      </c>
    </row>
    <row r="17857" ht="15.75" customHeight="1">
      <c r="A17857" s="1" t="s">
        <v>1833</v>
      </c>
      <c r="B17857" s="1">
        <v>5.0</v>
      </c>
      <c r="C17857" s="1" t="s">
        <v>37376</v>
      </c>
      <c r="D17857" s="1" t="s">
        <v>37377</v>
      </c>
      <c r="E17857" s="1" t="s">
        <v>10</v>
      </c>
      <c r="F17857" s="1" t="s">
        <v>11</v>
      </c>
      <c r="G17857" s="1" t="str">
        <f>IFERROR(__xludf.DUMMYFUNCTION("GOOGLETRANSLATE(D17857,""fr"",""en"")"),"#VALUE!")</f>
        <v>#VALUE!</v>
      </c>
    </row>
    <row r="17858" ht="15.75" customHeight="1">
      <c r="A17858" s="1" t="s">
        <v>5208</v>
      </c>
      <c r="B17858" s="1">
        <v>2.0</v>
      </c>
      <c r="C17858" s="1" t="s">
        <v>37378</v>
      </c>
      <c r="D17858" s="1" t="s">
        <v>37379</v>
      </c>
      <c r="E17858" s="1" t="s">
        <v>21</v>
      </c>
      <c r="F17858" s="1" t="s">
        <v>11</v>
      </c>
      <c r="G17858" s="1" t="str">
        <f>IFERROR(__xludf.DUMMYFUNCTION("GOOGLETRANSLATE(D17858,""fr"",""en"")"),"#VALUE!")</f>
        <v>#VALUE!</v>
      </c>
    </row>
    <row r="17859" ht="15.75" customHeight="1">
      <c r="A17859" s="1" t="s">
        <v>22833</v>
      </c>
      <c r="B17859" s="1">
        <v>2.0</v>
      </c>
      <c r="C17859" s="1" t="s">
        <v>37380</v>
      </c>
      <c r="D17859" s="1" t="s">
        <v>37381</v>
      </c>
      <c r="E17859" s="1" t="s">
        <v>25</v>
      </c>
      <c r="F17859" s="1" t="s">
        <v>11</v>
      </c>
      <c r="G17859" s="1" t="str">
        <f>IFERROR(__xludf.DUMMYFUNCTION("GOOGLETRANSLATE(D17859,""fr"",""en"")"),"#VALUE!")</f>
        <v>#VALUE!</v>
      </c>
    </row>
    <row r="17860" ht="15.75" customHeight="1">
      <c r="A17860" s="1" t="s">
        <v>1796</v>
      </c>
      <c r="B17860" s="1">
        <v>4.0</v>
      </c>
      <c r="C17860" s="1" t="s">
        <v>37382</v>
      </c>
      <c r="D17860" s="1" t="s">
        <v>37383</v>
      </c>
      <c r="E17860" s="1" t="s">
        <v>21</v>
      </c>
      <c r="F17860" s="1" t="s">
        <v>11</v>
      </c>
      <c r="G17860" s="1" t="str">
        <f>IFERROR(__xludf.DUMMYFUNCTION("GOOGLETRANSLATE(D17860,""fr"",""en"")"),"#VALUE!")</f>
        <v>#VALUE!</v>
      </c>
    </row>
    <row r="17861" ht="15.75" customHeight="1">
      <c r="A17861" s="1" t="s">
        <v>3330</v>
      </c>
      <c r="B17861" s="1">
        <v>4.0</v>
      </c>
      <c r="C17861" s="1" t="s">
        <v>37384</v>
      </c>
      <c r="D17861" s="1" t="s">
        <v>37385</v>
      </c>
      <c r="E17861" s="1" t="s">
        <v>65</v>
      </c>
      <c r="F17861" s="1" t="s">
        <v>66</v>
      </c>
      <c r="G17861" s="1" t="str">
        <f>IFERROR(__xludf.DUMMYFUNCTION("GOOGLETRANSLATE(D17861,""fr"",""en"")"),"#VALUE!")</f>
        <v>#VALUE!</v>
      </c>
    </row>
    <row r="17862" ht="15.75" customHeight="1">
      <c r="A17862" s="1" t="s">
        <v>3050</v>
      </c>
      <c r="B17862" s="1">
        <v>1.0</v>
      </c>
      <c r="C17862" s="1" t="s">
        <v>37386</v>
      </c>
      <c r="D17862" s="1" t="s">
        <v>37387</v>
      </c>
      <c r="E17862" s="1" t="s">
        <v>292</v>
      </c>
      <c r="F17862" s="1" t="s">
        <v>11</v>
      </c>
      <c r="G17862" s="1" t="str">
        <f>IFERROR(__xludf.DUMMYFUNCTION("GOOGLETRANSLATE(D17862,""fr"",""en"")"),"#VALUE!")</f>
        <v>#VALUE!</v>
      </c>
    </row>
    <row r="17863" ht="15.75" customHeight="1">
      <c r="A17863" s="1" t="s">
        <v>1607</v>
      </c>
      <c r="B17863" s="1">
        <v>5.0</v>
      </c>
      <c r="C17863" s="1" t="s">
        <v>37388</v>
      </c>
      <c r="D17863" s="1" t="s">
        <v>37389</v>
      </c>
      <c r="E17863" s="1" t="s">
        <v>484</v>
      </c>
      <c r="F17863" s="1" t="s">
        <v>30</v>
      </c>
      <c r="G17863" s="1" t="str">
        <f>IFERROR(__xludf.DUMMYFUNCTION("GOOGLETRANSLATE(D17863,""fr"",""en"")"),"#VALUE!")</f>
        <v>#VALUE!</v>
      </c>
    </row>
    <row r="17864" ht="15.75" customHeight="1">
      <c r="A17864" s="1" t="s">
        <v>1023</v>
      </c>
      <c r="B17864" s="1">
        <v>4.0</v>
      </c>
      <c r="C17864" s="1" t="s">
        <v>37390</v>
      </c>
      <c r="D17864" s="1" t="s">
        <v>37391</v>
      </c>
      <c r="E17864" s="1" t="s">
        <v>176</v>
      </c>
      <c r="F17864" s="1" t="s">
        <v>66</v>
      </c>
      <c r="G17864" s="1" t="str">
        <f>IFERROR(__xludf.DUMMYFUNCTION("GOOGLETRANSLATE(D17864,""fr"",""en"")"),"#VALUE!")</f>
        <v>#VALUE!</v>
      </c>
    </row>
    <row r="17865" ht="15.75" customHeight="1">
      <c r="A17865" s="1" t="s">
        <v>4569</v>
      </c>
      <c r="B17865" s="1">
        <v>3.0</v>
      </c>
      <c r="C17865" s="1" t="s">
        <v>37392</v>
      </c>
      <c r="D17865" s="1" t="s">
        <v>37393</v>
      </c>
      <c r="E17865" s="1" t="s">
        <v>117</v>
      </c>
      <c r="F17865" s="1" t="s">
        <v>118</v>
      </c>
      <c r="G17865" s="1" t="str">
        <f>IFERROR(__xludf.DUMMYFUNCTION("GOOGLETRANSLATE(D17865,""fr"",""en"")"),"#VALUE!")</f>
        <v>#VALUE!</v>
      </c>
    </row>
    <row r="17866" ht="15.75" customHeight="1">
      <c r="A17866" s="1" t="s">
        <v>866</v>
      </c>
      <c r="B17866" s="1">
        <v>3.0</v>
      </c>
      <c r="C17866" s="1" t="s">
        <v>37394</v>
      </c>
      <c r="D17866" s="1" t="s">
        <v>37395</v>
      </c>
      <c r="E17866" s="1" t="s">
        <v>10</v>
      </c>
      <c r="F17866" s="1" t="s">
        <v>11</v>
      </c>
      <c r="G17866" s="1" t="str">
        <f>IFERROR(__xludf.DUMMYFUNCTION("GOOGLETRANSLATE(D17866,""fr"",""en"")"),"#VALUE!")</f>
        <v>#VALUE!</v>
      </c>
    </row>
    <row r="17867" ht="15.75" customHeight="1">
      <c r="A17867" s="1" t="s">
        <v>769</v>
      </c>
      <c r="B17867" s="1">
        <v>1.0</v>
      </c>
      <c r="C17867" s="1" t="s">
        <v>37396</v>
      </c>
      <c r="D17867" s="1" t="s">
        <v>37397</v>
      </c>
      <c r="E17867" s="1" t="s">
        <v>10</v>
      </c>
      <c r="F17867" s="1" t="s">
        <v>11</v>
      </c>
      <c r="G17867" s="1" t="str">
        <f>IFERROR(__xludf.DUMMYFUNCTION("GOOGLETRANSLATE(D17867,""fr"",""en"")"),"#VALUE!")</f>
        <v>#VALUE!</v>
      </c>
    </row>
    <row r="17868" ht="15.75" customHeight="1">
      <c r="A17868" s="1" t="s">
        <v>97</v>
      </c>
      <c r="B17868" s="1">
        <v>1.0</v>
      </c>
      <c r="C17868" s="1" t="s">
        <v>37398</v>
      </c>
      <c r="D17868" s="1" t="s">
        <v>37399</v>
      </c>
      <c r="E17868" s="1" t="s">
        <v>373</v>
      </c>
      <c r="F17868" s="1" t="s">
        <v>30</v>
      </c>
      <c r="G17868" s="1" t="str">
        <f>IFERROR(__xludf.DUMMYFUNCTION("GOOGLETRANSLATE(D17868,""fr"",""en"")"),"#VALUE!")</f>
        <v>#VALUE!</v>
      </c>
    </row>
    <row r="17869" ht="15.75" customHeight="1">
      <c r="A17869" s="1" t="s">
        <v>2917</v>
      </c>
      <c r="B17869" s="1">
        <v>1.0</v>
      </c>
      <c r="C17869" s="1" t="s">
        <v>6925</v>
      </c>
      <c r="D17869" s="1" t="s">
        <v>37400</v>
      </c>
      <c r="E17869" s="1" t="s">
        <v>296</v>
      </c>
      <c r="F17869" s="1" t="s">
        <v>66</v>
      </c>
      <c r="G17869" s="1" t="str">
        <f>IFERROR(__xludf.DUMMYFUNCTION("GOOGLETRANSLATE(D17869,""fr"",""en"")"),"#VALUE!")</f>
        <v>#VALUE!</v>
      </c>
    </row>
    <row r="17870" ht="15.75" customHeight="1">
      <c r="A17870" s="1" t="s">
        <v>2896</v>
      </c>
      <c r="B17870" s="1">
        <v>3.0</v>
      </c>
      <c r="C17870" s="1" t="s">
        <v>37401</v>
      </c>
      <c r="D17870" s="1" t="s">
        <v>37402</v>
      </c>
      <c r="E17870" s="1" t="s">
        <v>21</v>
      </c>
      <c r="F17870" s="1" t="s">
        <v>11</v>
      </c>
      <c r="G17870" s="1" t="str">
        <f>IFERROR(__xludf.DUMMYFUNCTION("GOOGLETRANSLATE(D17870,""fr"",""en"")"),"#VALUE!")</f>
        <v>#VALUE!</v>
      </c>
    </row>
    <row r="17871" ht="15.75" customHeight="1">
      <c r="A17871" s="1" t="s">
        <v>1429</v>
      </c>
      <c r="B17871" s="1">
        <v>2.0</v>
      </c>
      <c r="C17871" s="1" t="s">
        <v>37403</v>
      </c>
      <c r="D17871" s="1" t="s">
        <v>37404</v>
      </c>
      <c r="E17871" s="1" t="s">
        <v>73</v>
      </c>
      <c r="F17871" s="1" t="s">
        <v>30</v>
      </c>
      <c r="G17871" s="1" t="str">
        <f>IFERROR(__xludf.DUMMYFUNCTION("GOOGLETRANSLATE(D17871,""fr"",""en"")"),"#VALUE!")</f>
        <v>#VALUE!</v>
      </c>
    </row>
    <row r="17872" ht="15.75" customHeight="1">
      <c r="A17872" s="1" t="s">
        <v>1303</v>
      </c>
      <c r="B17872" s="1">
        <v>5.0</v>
      </c>
      <c r="C17872" s="1" t="s">
        <v>37405</v>
      </c>
      <c r="D17872" s="1" t="s">
        <v>37406</v>
      </c>
      <c r="E17872" s="1" t="s">
        <v>10</v>
      </c>
      <c r="F17872" s="1" t="s">
        <v>11</v>
      </c>
      <c r="G17872" s="1" t="str">
        <f>IFERROR(__xludf.DUMMYFUNCTION("GOOGLETRANSLATE(D17872,""fr"",""en"")"),"#VALUE!")</f>
        <v>#VALUE!</v>
      </c>
    </row>
    <row r="17873" ht="15.75" customHeight="1">
      <c r="A17873" s="1" t="s">
        <v>10458</v>
      </c>
      <c r="B17873" s="1">
        <v>2.0</v>
      </c>
      <c r="C17873" s="1" t="s">
        <v>37407</v>
      </c>
      <c r="D17873" s="1" t="s">
        <v>37408</v>
      </c>
      <c r="E17873" s="1" t="s">
        <v>1192</v>
      </c>
      <c r="F17873" s="1" t="s">
        <v>110</v>
      </c>
      <c r="G17873" s="1" t="str">
        <f>IFERROR(__xludf.DUMMYFUNCTION("GOOGLETRANSLATE(D17873,""fr"",""en"")"),"#VALUE!")</f>
        <v>#VALUE!</v>
      </c>
    </row>
    <row r="17874" ht="15.75" customHeight="1">
      <c r="A17874" s="1" t="s">
        <v>126</v>
      </c>
      <c r="B17874" s="1">
        <v>5.0</v>
      </c>
      <c r="C17874" s="1" t="s">
        <v>37409</v>
      </c>
      <c r="D17874" s="1" t="s">
        <v>37410</v>
      </c>
      <c r="E17874" s="1" t="s">
        <v>10</v>
      </c>
      <c r="F17874" s="1" t="s">
        <v>11</v>
      </c>
      <c r="G17874" s="1" t="str">
        <f>IFERROR(__xludf.DUMMYFUNCTION("GOOGLETRANSLATE(D17874,""fr"",""en"")"),"#VALUE!")</f>
        <v>#VALUE!</v>
      </c>
    </row>
    <row r="17875" ht="15.75" customHeight="1">
      <c r="A17875" s="1" t="s">
        <v>4649</v>
      </c>
      <c r="B17875" s="1">
        <v>2.0</v>
      </c>
      <c r="C17875" s="1" t="s">
        <v>37411</v>
      </c>
      <c r="D17875" s="1" t="s">
        <v>37412</v>
      </c>
      <c r="E17875" s="1" t="s">
        <v>176</v>
      </c>
      <c r="F17875" s="1" t="s">
        <v>66</v>
      </c>
      <c r="G17875" s="1" t="str">
        <f>IFERROR(__xludf.DUMMYFUNCTION("GOOGLETRANSLATE(D17875,""fr"",""en"")"),"#VALUE!")</f>
        <v>#VALUE!</v>
      </c>
    </row>
    <row r="17876" ht="15.75" customHeight="1">
      <c r="A17876" s="1" t="s">
        <v>801</v>
      </c>
      <c r="B17876" s="1">
        <v>1.0</v>
      </c>
      <c r="C17876" s="1" t="s">
        <v>37413</v>
      </c>
      <c r="D17876" s="1" t="s">
        <v>37414</v>
      </c>
      <c r="E17876" s="1" t="s">
        <v>10</v>
      </c>
      <c r="F17876" s="1" t="s">
        <v>11</v>
      </c>
      <c r="G17876" s="1" t="str">
        <f>IFERROR(__xludf.DUMMYFUNCTION("GOOGLETRANSLATE(D17876,""fr"",""en"")"),"#VALUE!")</f>
        <v>#VALUE!</v>
      </c>
    </row>
    <row r="17877" ht="15.75" customHeight="1">
      <c r="A17877" s="1" t="s">
        <v>19900</v>
      </c>
      <c r="B17877" s="1">
        <v>1.0</v>
      </c>
      <c r="C17877" s="1" t="s">
        <v>37415</v>
      </c>
      <c r="D17877" s="1" t="s">
        <v>37416</v>
      </c>
      <c r="E17877" s="1" t="s">
        <v>73</v>
      </c>
      <c r="F17877" s="1" t="s">
        <v>30</v>
      </c>
      <c r="G17877" s="1" t="str">
        <f>IFERROR(__xludf.DUMMYFUNCTION("GOOGLETRANSLATE(D17877,""fr"",""en"")"),"#VALUE!")</f>
        <v>#VALUE!</v>
      </c>
    </row>
    <row r="17878" ht="15.75" customHeight="1">
      <c r="A17878" s="1" t="s">
        <v>10131</v>
      </c>
      <c r="B17878" s="1">
        <v>2.0</v>
      </c>
      <c r="C17878" s="1" t="s">
        <v>37417</v>
      </c>
      <c r="D17878" s="1" t="s">
        <v>37418</v>
      </c>
      <c r="E17878" s="1" t="s">
        <v>109</v>
      </c>
      <c r="F17878" s="1" t="s">
        <v>110</v>
      </c>
      <c r="G17878" s="1" t="str">
        <f>IFERROR(__xludf.DUMMYFUNCTION("GOOGLETRANSLATE(D17878,""fr"",""en"")"),"#VALUE!")</f>
        <v>#VALUE!</v>
      </c>
    </row>
    <row r="17879" ht="15.75" customHeight="1">
      <c r="A17879" s="1" t="s">
        <v>274</v>
      </c>
      <c r="B17879" s="1">
        <v>1.0</v>
      </c>
      <c r="C17879" s="1" t="s">
        <v>37419</v>
      </c>
      <c r="D17879" s="1" t="s">
        <v>37420</v>
      </c>
      <c r="E17879" s="1" t="s">
        <v>10</v>
      </c>
      <c r="F17879" s="1" t="s">
        <v>11</v>
      </c>
      <c r="G17879" s="1" t="str">
        <f>IFERROR(__xludf.DUMMYFUNCTION("GOOGLETRANSLATE(D17879,""fr"",""en"")"),"#VALUE!")</f>
        <v>#VALUE!</v>
      </c>
    </row>
    <row r="17880" ht="15.75" customHeight="1">
      <c r="A17880" s="1" t="s">
        <v>1581</v>
      </c>
      <c r="B17880" s="1">
        <v>3.0</v>
      </c>
      <c r="C17880" s="1" t="s">
        <v>37421</v>
      </c>
      <c r="D17880" s="1" t="s">
        <v>37422</v>
      </c>
      <c r="E17880" s="1" t="s">
        <v>169</v>
      </c>
      <c r="F17880" s="1" t="s">
        <v>11</v>
      </c>
      <c r="G17880" s="1" t="str">
        <f>IFERROR(__xludf.DUMMYFUNCTION("GOOGLETRANSLATE(D17880,""fr"",""en"")"),"#VALUE!")</f>
        <v>#VALUE!</v>
      </c>
    </row>
    <row r="17881" ht="15.75" customHeight="1">
      <c r="A17881" s="1" t="s">
        <v>264</v>
      </c>
      <c r="B17881" s="1">
        <v>4.0</v>
      </c>
      <c r="C17881" s="1" t="s">
        <v>37423</v>
      </c>
      <c r="D17881" s="1" t="s">
        <v>37424</v>
      </c>
      <c r="E17881" s="1" t="s">
        <v>10</v>
      </c>
      <c r="F17881" s="1" t="s">
        <v>11</v>
      </c>
      <c r="G17881" s="1" t="str">
        <f>IFERROR(__xludf.DUMMYFUNCTION("GOOGLETRANSLATE(D17881,""fr"",""en"")"),"#VALUE!")</f>
        <v>#VALUE!</v>
      </c>
    </row>
    <row r="17882" ht="15.75" customHeight="1">
      <c r="A17882" s="1" t="s">
        <v>1572</v>
      </c>
      <c r="B17882" s="1">
        <v>1.0</v>
      </c>
      <c r="C17882" s="1" t="s">
        <v>37425</v>
      </c>
      <c r="D17882" s="1" t="s">
        <v>37426</v>
      </c>
      <c r="E17882" s="1" t="s">
        <v>169</v>
      </c>
      <c r="F17882" s="1" t="s">
        <v>11</v>
      </c>
      <c r="G17882" s="1" t="str">
        <f>IFERROR(__xludf.DUMMYFUNCTION("GOOGLETRANSLATE(D17882,""fr"",""en"")"),"#VALUE!")</f>
        <v>#VALUE!</v>
      </c>
    </row>
    <row r="17883" ht="15.75" customHeight="1">
      <c r="A17883" s="1" t="s">
        <v>15</v>
      </c>
      <c r="B17883" s="1">
        <v>5.0</v>
      </c>
      <c r="C17883" s="1" t="s">
        <v>37427</v>
      </c>
      <c r="D17883" s="1" t="s">
        <v>37428</v>
      </c>
      <c r="E17883" s="1" t="s">
        <v>21</v>
      </c>
      <c r="F17883" s="1" t="s">
        <v>11</v>
      </c>
      <c r="G17883" s="1" t="str">
        <f>IFERROR(__xludf.DUMMYFUNCTION("GOOGLETRANSLATE(D17883,""fr"",""en"")"),"#VALUE!")</f>
        <v>#VALUE!</v>
      </c>
    </row>
    <row r="17884" ht="15.75" customHeight="1">
      <c r="A17884" s="1" t="s">
        <v>37429</v>
      </c>
      <c r="B17884" s="1">
        <v>5.0</v>
      </c>
      <c r="C17884" s="1" t="s">
        <v>37430</v>
      </c>
      <c r="D17884" s="1" t="s">
        <v>37431</v>
      </c>
      <c r="E17884" s="1" t="s">
        <v>25</v>
      </c>
      <c r="F17884" s="1" t="s">
        <v>11</v>
      </c>
      <c r="G17884" s="1" t="str">
        <f>IFERROR(__xludf.DUMMYFUNCTION("GOOGLETRANSLATE(D17884,""fr"",""en"")"),"#VALUE!")</f>
        <v>#VALUE!</v>
      </c>
    </row>
    <row r="17885" ht="15.75" customHeight="1">
      <c r="A17885" s="1" t="s">
        <v>37432</v>
      </c>
      <c r="B17885" s="1">
        <v>1.0</v>
      </c>
      <c r="C17885" s="1" t="s">
        <v>23895</v>
      </c>
      <c r="D17885" s="1" t="s">
        <v>37433</v>
      </c>
      <c r="E17885" s="1" t="s">
        <v>52</v>
      </c>
      <c r="F17885" s="1" t="s">
        <v>3493</v>
      </c>
      <c r="G17885" s="1" t="str">
        <f>IFERROR(__xludf.DUMMYFUNCTION("GOOGLETRANSLATE(D17885,""fr"",""en"")"),"#VALUE!")</f>
        <v>#VALUE!</v>
      </c>
    </row>
    <row r="17886" ht="15.75" customHeight="1">
      <c r="A17886" s="1" t="s">
        <v>1138</v>
      </c>
      <c r="B17886" s="1">
        <v>4.0</v>
      </c>
      <c r="C17886" s="1" t="s">
        <v>37434</v>
      </c>
      <c r="D17886" s="1" t="s">
        <v>37435</v>
      </c>
      <c r="E17886" s="1" t="s">
        <v>21</v>
      </c>
      <c r="F17886" s="1" t="s">
        <v>11</v>
      </c>
      <c r="G17886" s="1" t="str">
        <f>IFERROR(__xludf.DUMMYFUNCTION("GOOGLETRANSLATE(D17886,""fr"",""en"")"),"#VALUE!")</f>
        <v>#VALUE!</v>
      </c>
    </row>
    <row r="17887" ht="15.75" customHeight="1">
      <c r="A17887" s="1" t="s">
        <v>801</v>
      </c>
      <c r="B17887" s="1">
        <v>1.0</v>
      </c>
      <c r="C17887" s="1" t="s">
        <v>37436</v>
      </c>
      <c r="D17887" s="1" t="s">
        <v>37437</v>
      </c>
      <c r="E17887" s="1" t="s">
        <v>196</v>
      </c>
      <c r="F17887" s="1" t="s">
        <v>118</v>
      </c>
      <c r="G17887" s="1" t="str">
        <f>IFERROR(__xludf.DUMMYFUNCTION("GOOGLETRANSLATE(D17887,""fr"",""en"")"),"#VALUE!")</f>
        <v>#VALUE!</v>
      </c>
    </row>
    <row r="17888" ht="15.75" customHeight="1">
      <c r="A17888" s="1" t="s">
        <v>9292</v>
      </c>
      <c r="B17888" s="1">
        <v>5.0</v>
      </c>
      <c r="C17888" s="1" t="s">
        <v>37438</v>
      </c>
      <c r="D17888" s="1" t="s">
        <v>37439</v>
      </c>
      <c r="E17888" s="1" t="s">
        <v>250</v>
      </c>
      <c r="F17888" s="1" t="s">
        <v>30</v>
      </c>
      <c r="G17888" s="1" t="str">
        <f>IFERROR(__xludf.DUMMYFUNCTION("GOOGLETRANSLATE(D17888,""fr"",""en"")"),"#VALUE!")</f>
        <v>#VALUE!</v>
      </c>
    </row>
    <row r="17889" ht="15.75" customHeight="1">
      <c r="A17889" s="1" t="s">
        <v>12368</v>
      </c>
      <c r="B17889" s="1">
        <v>1.0</v>
      </c>
      <c r="C17889" s="1" t="s">
        <v>37440</v>
      </c>
      <c r="D17889" s="1" t="s">
        <v>37441</v>
      </c>
      <c r="E17889" s="1" t="s">
        <v>21</v>
      </c>
      <c r="F17889" s="1" t="s">
        <v>11</v>
      </c>
      <c r="G17889" s="1" t="str">
        <f>IFERROR(__xludf.DUMMYFUNCTION("GOOGLETRANSLATE(D17889,""fr"",""en"")"),"#VALUE!")</f>
        <v>#VALUE!</v>
      </c>
    </row>
    <row r="17890" ht="15.75" customHeight="1">
      <c r="A17890" s="1" t="s">
        <v>85</v>
      </c>
      <c r="B17890" s="1">
        <v>5.0</v>
      </c>
      <c r="C17890" s="1" t="s">
        <v>37442</v>
      </c>
      <c r="D17890" s="1" t="s">
        <v>37443</v>
      </c>
      <c r="E17890" s="1" t="s">
        <v>21</v>
      </c>
      <c r="F17890" s="1" t="s">
        <v>11</v>
      </c>
      <c r="G17890" s="1" t="str">
        <f>IFERROR(__xludf.DUMMYFUNCTION("GOOGLETRANSLATE(D17890,""fr"",""en"")"),"#VALUE!")</f>
        <v>#VALUE!</v>
      </c>
    </row>
    <row r="17891" ht="15.75" customHeight="1">
      <c r="A17891" s="1" t="s">
        <v>7822</v>
      </c>
      <c r="B17891" s="1">
        <v>1.0</v>
      </c>
      <c r="C17891" s="1" t="s">
        <v>37444</v>
      </c>
      <c r="D17891" s="1" t="s">
        <v>37445</v>
      </c>
      <c r="E17891" s="1" t="s">
        <v>2053</v>
      </c>
      <c r="F17891" s="1" t="s">
        <v>84</v>
      </c>
      <c r="G17891" s="1" t="str">
        <f>IFERROR(__xludf.DUMMYFUNCTION("GOOGLETRANSLATE(D17891,""fr"",""en"")"),"#VALUE!")</f>
        <v>#VALUE!</v>
      </c>
    </row>
    <row r="17892" ht="15.75" customHeight="1">
      <c r="A17892" s="1" t="s">
        <v>758</v>
      </c>
      <c r="B17892" s="1">
        <v>2.0</v>
      </c>
      <c r="C17892" s="1" t="s">
        <v>37446</v>
      </c>
      <c r="D17892" s="1" t="s">
        <v>37447</v>
      </c>
      <c r="E17892" s="1" t="s">
        <v>10</v>
      </c>
      <c r="F17892" s="1" t="s">
        <v>11</v>
      </c>
      <c r="G17892" s="1" t="str">
        <f>IFERROR(__xludf.DUMMYFUNCTION("GOOGLETRANSLATE(D17892,""fr"",""en"")"),"#VALUE!")</f>
        <v>#VALUE!</v>
      </c>
    </row>
    <row r="17893" ht="15.75" customHeight="1">
      <c r="A17893" s="1" t="s">
        <v>2402</v>
      </c>
      <c r="B17893" s="1">
        <v>3.0</v>
      </c>
      <c r="C17893" s="1" t="s">
        <v>37448</v>
      </c>
      <c r="D17893" s="1" t="s">
        <v>37449</v>
      </c>
      <c r="E17893" s="1" t="s">
        <v>10</v>
      </c>
      <c r="F17893" s="1" t="s">
        <v>11</v>
      </c>
      <c r="G17893" s="1" t="str">
        <f>IFERROR(__xludf.DUMMYFUNCTION("GOOGLETRANSLATE(D17893,""fr"",""en"")"),"#VALUE!")</f>
        <v>#VALUE!</v>
      </c>
    </row>
    <row r="17894" ht="15.75" customHeight="1">
      <c r="A17894" s="1" t="s">
        <v>4832</v>
      </c>
      <c r="B17894" s="1">
        <v>5.0</v>
      </c>
      <c r="C17894" s="1" t="s">
        <v>37450</v>
      </c>
      <c r="D17894" s="1" t="s">
        <v>37451</v>
      </c>
      <c r="E17894" s="1" t="s">
        <v>21</v>
      </c>
      <c r="F17894" s="1" t="s">
        <v>11</v>
      </c>
      <c r="G17894" s="1" t="str">
        <f>IFERROR(__xludf.DUMMYFUNCTION("GOOGLETRANSLATE(D17894,""fr"",""en"")"),"#VALUE!")</f>
        <v>#VALUE!</v>
      </c>
    </row>
    <row r="17895" ht="15.75" customHeight="1">
      <c r="A17895" s="1" t="s">
        <v>1998</v>
      </c>
      <c r="B17895" s="1">
        <v>2.0</v>
      </c>
      <c r="C17895" s="1" t="s">
        <v>37452</v>
      </c>
      <c r="D17895" s="1" t="s">
        <v>37453</v>
      </c>
      <c r="E17895" s="1" t="s">
        <v>250</v>
      </c>
      <c r="F17895" s="1" t="s">
        <v>30</v>
      </c>
      <c r="G17895" s="1" t="str">
        <f>IFERROR(__xludf.DUMMYFUNCTION("GOOGLETRANSLATE(D17895,""fr"",""en"")"),"#VALUE!")</f>
        <v>#VALUE!</v>
      </c>
    </row>
    <row r="17896" ht="15.75" customHeight="1">
      <c r="A17896" s="1" t="s">
        <v>14476</v>
      </c>
      <c r="B17896" s="1">
        <v>1.0</v>
      </c>
      <c r="C17896" s="1" t="s">
        <v>37454</v>
      </c>
      <c r="D17896" s="1" t="s">
        <v>37455</v>
      </c>
      <c r="E17896" s="1" t="s">
        <v>117</v>
      </c>
      <c r="F17896" s="1" t="s">
        <v>48</v>
      </c>
      <c r="G17896" s="1" t="str">
        <f>IFERROR(__xludf.DUMMYFUNCTION("GOOGLETRANSLATE(D17896,""fr"",""en"")"),"#VALUE!")</f>
        <v>#VALUE!</v>
      </c>
    </row>
    <row r="17897" ht="15.75" customHeight="1">
      <c r="A17897" s="1" t="s">
        <v>37456</v>
      </c>
      <c r="B17897" s="1">
        <v>1.0</v>
      </c>
      <c r="C17897" s="1" t="s">
        <v>37457</v>
      </c>
      <c r="D17897" s="1" t="s">
        <v>37458</v>
      </c>
      <c r="E17897" s="1" t="s">
        <v>52</v>
      </c>
      <c r="F17897" s="1" t="s">
        <v>110</v>
      </c>
      <c r="G17897" s="1" t="str">
        <f>IFERROR(__xludf.DUMMYFUNCTION("GOOGLETRANSLATE(D17897,""fr"",""en"")"),"#VALUE!")</f>
        <v>#VALUE!</v>
      </c>
    </row>
    <row r="17898" ht="15.75" customHeight="1">
      <c r="A17898" s="1" t="s">
        <v>293</v>
      </c>
      <c r="B17898" s="1">
        <v>2.0</v>
      </c>
      <c r="C17898" s="1" t="s">
        <v>37459</v>
      </c>
      <c r="D17898" s="1" t="s">
        <v>37460</v>
      </c>
      <c r="E17898" s="1" t="s">
        <v>176</v>
      </c>
      <c r="F17898" s="1" t="s">
        <v>66</v>
      </c>
      <c r="G17898" s="1" t="str">
        <f>IFERROR(__xludf.DUMMYFUNCTION("GOOGLETRANSLATE(D17898,""fr"",""en"")"),"#VALUE!")</f>
        <v>#VALUE!</v>
      </c>
    </row>
    <row r="17899" ht="15.75" customHeight="1">
      <c r="A17899" s="1" t="s">
        <v>5094</v>
      </c>
      <c r="B17899" s="1">
        <v>5.0</v>
      </c>
      <c r="C17899" s="1" t="s">
        <v>37461</v>
      </c>
      <c r="D17899" s="1" t="s">
        <v>37462</v>
      </c>
      <c r="E17899" s="1" t="s">
        <v>21</v>
      </c>
      <c r="F17899" s="1" t="s">
        <v>11</v>
      </c>
      <c r="G17899" s="1" t="str">
        <f>IFERROR(__xludf.DUMMYFUNCTION("GOOGLETRANSLATE(D17899,""fr"",""en"")"),"#VALUE!")</f>
        <v>#VALUE!</v>
      </c>
    </row>
    <row r="17900" ht="15.75" customHeight="1">
      <c r="A17900" s="1" t="s">
        <v>7831</v>
      </c>
      <c r="B17900" s="1">
        <v>1.0</v>
      </c>
      <c r="C17900" s="1" t="s">
        <v>37463</v>
      </c>
      <c r="D17900" s="1" t="s">
        <v>37464</v>
      </c>
      <c r="E17900" s="1" t="s">
        <v>280</v>
      </c>
      <c r="F17900" s="1" t="s">
        <v>11</v>
      </c>
      <c r="G17900" s="1" t="str">
        <f>IFERROR(__xludf.DUMMYFUNCTION("GOOGLETRANSLATE(D17900,""fr"",""en"")"),"#VALUE!")</f>
        <v>#VALUE!</v>
      </c>
    </row>
    <row r="17901" ht="15.75" customHeight="1">
      <c r="A17901" s="1" t="s">
        <v>1969</v>
      </c>
      <c r="B17901" s="1">
        <v>2.0</v>
      </c>
      <c r="C17901" s="1" t="s">
        <v>37465</v>
      </c>
      <c r="D17901" s="1" t="s">
        <v>37466</v>
      </c>
      <c r="E17901" s="1" t="s">
        <v>21</v>
      </c>
      <c r="F17901" s="1" t="s">
        <v>11</v>
      </c>
      <c r="G17901" s="1" t="str">
        <f>IFERROR(__xludf.DUMMYFUNCTION("GOOGLETRANSLATE(D17901,""fr"",""en"")"),"#VALUE!")</f>
        <v>#VALUE!</v>
      </c>
    </row>
    <row r="17902" ht="15.75" customHeight="1">
      <c r="A17902" s="1" t="s">
        <v>9027</v>
      </c>
      <c r="B17902" s="1">
        <v>4.0</v>
      </c>
      <c r="C17902" s="1" t="s">
        <v>37467</v>
      </c>
      <c r="D17902" s="1" t="s">
        <v>37468</v>
      </c>
      <c r="E17902" s="1" t="s">
        <v>448</v>
      </c>
      <c r="F17902" s="1" t="s">
        <v>84</v>
      </c>
      <c r="G17902" s="1" t="str">
        <f>IFERROR(__xludf.DUMMYFUNCTION("GOOGLETRANSLATE(D17902,""fr"",""en"")"),"#VALUE!")</f>
        <v>#VALUE!</v>
      </c>
    </row>
    <row r="17903" ht="15.75" customHeight="1">
      <c r="A17903" s="1" t="s">
        <v>6152</v>
      </c>
      <c r="B17903" s="1">
        <v>2.0</v>
      </c>
      <c r="C17903" s="1" t="s">
        <v>37469</v>
      </c>
      <c r="D17903" s="1" t="s">
        <v>37470</v>
      </c>
      <c r="E17903" s="1" t="s">
        <v>10</v>
      </c>
      <c r="F17903" s="1" t="s">
        <v>11</v>
      </c>
      <c r="G17903" s="1" t="str">
        <f>IFERROR(__xludf.DUMMYFUNCTION("GOOGLETRANSLATE(D17903,""fr"",""en"")"),"#VALUE!")</f>
        <v>#VALUE!</v>
      </c>
    </row>
    <row r="17904" ht="15.75" customHeight="1">
      <c r="A17904" s="1" t="s">
        <v>4248</v>
      </c>
      <c r="B17904" s="1">
        <v>2.0</v>
      </c>
      <c r="C17904" s="1" t="s">
        <v>37471</v>
      </c>
      <c r="D17904" s="1" t="s">
        <v>37472</v>
      </c>
      <c r="E17904" s="1" t="s">
        <v>34</v>
      </c>
      <c r="F17904" s="1" t="s">
        <v>30</v>
      </c>
      <c r="G17904" s="1" t="str">
        <f>IFERROR(__xludf.DUMMYFUNCTION("GOOGLETRANSLATE(D17904,""fr"",""en"")"),"Longgggggg very longgggggg. Very difficult to make the phone as possible to see impossible. After minutes of expectations you are asked to rehash later. By email .... lol. 15 days after I am waiting for an answer. And by dint of waiting for answers on my "&amp;"reimbursements and tt info useful I repel my operation. Soon I'm going to have our own professionalism operated next year. Go your way if you have the choice.")</f>
        <v>Longgggggg very longgggggg. Very difficult to make the phone as possible to see impossible. After minutes of expectations you are asked to rehash later. By email .... lol. 15 days after I am waiting for an answer. And by dint of waiting for answers on my reimbursements and tt info useful I repel my operation. Soon I'm going to have our own professionalism operated next year. Go your way if you have the choice.</v>
      </c>
    </row>
    <row r="17905" ht="15.75" customHeight="1">
      <c r="A17905" s="1" t="s">
        <v>585</v>
      </c>
      <c r="B17905" s="1">
        <v>5.0</v>
      </c>
      <c r="C17905" s="1" t="s">
        <v>37473</v>
      </c>
      <c r="D17905" s="1" t="s">
        <v>37474</v>
      </c>
      <c r="E17905" s="1" t="s">
        <v>10</v>
      </c>
      <c r="F17905" s="1" t="s">
        <v>11</v>
      </c>
      <c r="G17905" s="1" t="str">
        <f>IFERROR(__xludf.DUMMYFUNCTION("GOOGLETRANSLATE(D17905,""fr"",""en"")"),"#VALUE!")</f>
        <v>#VALUE!</v>
      </c>
    </row>
    <row r="17906" ht="15.75" customHeight="1">
      <c r="A17906" s="1" t="s">
        <v>585</v>
      </c>
      <c r="B17906" s="1">
        <v>3.0</v>
      </c>
      <c r="C17906" s="1" t="s">
        <v>37475</v>
      </c>
      <c r="D17906" s="1" t="s">
        <v>37476</v>
      </c>
      <c r="E17906" s="1" t="s">
        <v>10</v>
      </c>
      <c r="F17906" s="1" t="s">
        <v>11</v>
      </c>
      <c r="G17906" s="1" t="str">
        <f>IFERROR(__xludf.DUMMYFUNCTION("GOOGLETRANSLATE(D17906,""fr"",""en"")"),"#VALUE!")</f>
        <v>#VALUE!</v>
      </c>
    </row>
    <row r="17907" ht="15.75" customHeight="1">
      <c r="A17907" s="1" t="s">
        <v>2240</v>
      </c>
      <c r="B17907" s="1">
        <v>1.0</v>
      </c>
      <c r="C17907" s="1" t="s">
        <v>37477</v>
      </c>
      <c r="D17907" s="1" t="s">
        <v>37478</v>
      </c>
      <c r="E17907" s="1" t="s">
        <v>273</v>
      </c>
      <c r="F17907" s="1" t="s">
        <v>118</v>
      </c>
      <c r="G17907" s="1" t="str">
        <f>IFERROR(__xludf.DUMMYFUNCTION("GOOGLETRANSLATE(D17907,""fr"",""en"")"),"#VALUE!")</f>
        <v>#VALUE!</v>
      </c>
    </row>
    <row r="17908" ht="15.75" customHeight="1">
      <c r="A17908" s="1" t="s">
        <v>1972</v>
      </c>
      <c r="B17908" s="1">
        <v>3.0</v>
      </c>
      <c r="C17908" s="1" t="s">
        <v>37479</v>
      </c>
      <c r="D17908" s="1" t="s">
        <v>37480</v>
      </c>
      <c r="E17908" s="1" t="s">
        <v>448</v>
      </c>
      <c r="F17908" s="1" t="s">
        <v>84</v>
      </c>
      <c r="G17908" s="1" t="str">
        <f>IFERROR(__xludf.DUMMYFUNCTION("GOOGLETRANSLATE(D17908,""fr"",""en"")"),"#VALUE!")</f>
        <v>#VALUE!</v>
      </c>
    </row>
    <row r="17909" ht="15.75" customHeight="1">
      <c r="A17909" s="1" t="s">
        <v>1198</v>
      </c>
      <c r="B17909" s="1">
        <v>1.0</v>
      </c>
      <c r="C17909" s="1" t="s">
        <v>37481</v>
      </c>
      <c r="D17909" s="1" t="s">
        <v>37482</v>
      </c>
      <c r="E17909" s="1" t="s">
        <v>373</v>
      </c>
      <c r="F17909" s="1" t="s">
        <v>118</v>
      </c>
      <c r="G17909" s="1" t="str">
        <f>IFERROR(__xludf.DUMMYFUNCTION("GOOGLETRANSLATE(D17909,""fr"",""en"")"),"#VALUE!")</f>
        <v>#VALUE!</v>
      </c>
    </row>
    <row r="17910" ht="15.75" customHeight="1">
      <c r="A17910" s="1" t="s">
        <v>5775</v>
      </c>
      <c r="B17910" s="1">
        <v>2.0</v>
      </c>
      <c r="C17910" s="1" t="s">
        <v>37483</v>
      </c>
      <c r="D17910" s="1" t="s">
        <v>37484</v>
      </c>
      <c r="E17910" s="1" t="s">
        <v>21</v>
      </c>
      <c r="F17910" s="1" t="s">
        <v>11</v>
      </c>
      <c r="G17910" s="1" t="str">
        <f>IFERROR(__xludf.DUMMYFUNCTION("GOOGLETRANSLATE(D17910,""fr"",""en"")"),"#VALUE!")</f>
        <v>#VALUE!</v>
      </c>
    </row>
    <row r="17911" ht="15.75" customHeight="1">
      <c r="A17911" s="1" t="s">
        <v>2181</v>
      </c>
      <c r="B17911" s="1">
        <v>1.0</v>
      </c>
      <c r="C17911" s="1" t="s">
        <v>37485</v>
      </c>
      <c r="D17911" s="1" t="s">
        <v>37486</v>
      </c>
      <c r="E17911" s="1" t="s">
        <v>10</v>
      </c>
      <c r="F17911" s="1" t="s">
        <v>11</v>
      </c>
      <c r="G17911" s="1" t="str">
        <f>IFERROR(__xludf.DUMMYFUNCTION("GOOGLETRANSLATE(D17911,""fr"",""en"")"),"#VALUE!")</f>
        <v>#VALUE!</v>
      </c>
    </row>
    <row r="17912" ht="15.75" customHeight="1">
      <c r="A17912" s="1" t="s">
        <v>2363</v>
      </c>
      <c r="B17912" s="1">
        <v>4.0</v>
      </c>
      <c r="C17912" s="1" t="s">
        <v>37487</v>
      </c>
      <c r="D17912" s="1" t="s">
        <v>37488</v>
      </c>
      <c r="E17912" s="1" t="s">
        <v>21</v>
      </c>
      <c r="F17912" s="1" t="s">
        <v>11</v>
      </c>
      <c r="G17912" s="1" t="str">
        <f>IFERROR(__xludf.DUMMYFUNCTION("GOOGLETRANSLATE(D17912,""fr"",""en"")"),"#VALUE!")</f>
        <v>#VALUE!</v>
      </c>
    </row>
    <row r="17913" ht="15.75" customHeight="1">
      <c r="A17913" s="1" t="s">
        <v>220</v>
      </c>
      <c r="B17913" s="1">
        <v>1.0</v>
      </c>
      <c r="C17913" s="1" t="s">
        <v>37489</v>
      </c>
      <c r="D17913" s="1" t="s">
        <v>37490</v>
      </c>
      <c r="E17913" s="1" t="s">
        <v>176</v>
      </c>
      <c r="F17913" s="1" t="s">
        <v>66</v>
      </c>
      <c r="G17913" s="1" t="str">
        <f>IFERROR(__xludf.DUMMYFUNCTION("GOOGLETRANSLATE(D17913,""fr"",""en"")"),"#VALUE!")</f>
        <v>#VALUE!</v>
      </c>
    </row>
    <row r="17914" ht="15.75" customHeight="1">
      <c r="A17914" s="1" t="s">
        <v>7716</v>
      </c>
      <c r="B17914" s="1">
        <v>2.0</v>
      </c>
      <c r="C17914" s="1" t="s">
        <v>37491</v>
      </c>
      <c r="D17914" s="1" t="s">
        <v>37492</v>
      </c>
      <c r="E17914" s="1" t="s">
        <v>176</v>
      </c>
      <c r="F17914" s="1" t="s">
        <v>66</v>
      </c>
      <c r="G17914" s="1" t="str">
        <f>IFERROR(__xludf.DUMMYFUNCTION("GOOGLETRANSLATE(D17914,""fr"",""en"")"),"#VALUE!")</f>
        <v>#VALUE!</v>
      </c>
    </row>
    <row r="17915" ht="15.75" customHeight="1">
      <c r="A17915" s="1" t="s">
        <v>10820</v>
      </c>
      <c r="B17915" s="1">
        <v>1.0</v>
      </c>
      <c r="C17915" s="1" t="s">
        <v>37493</v>
      </c>
      <c r="D17915" s="1" t="s">
        <v>37494</v>
      </c>
      <c r="E17915" s="1" t="s">
        <v>646</v>
      </c>
      <c r="F17915" s="1" t="s">
        <v>39</v>
      </c>
      <c r="G17915" s="1" t="str">
        <f>IFERROR(__xludf.DUMMYFUNCTION("GOOGLETRANSLATE(D17915,""fr"",""en"")"),"#VALUE!")</f>
        <v>#VALUE!</v>
      </c>
    </row>
    <row r="17916" ht="15.75" customHeight="1">
      <c r="A17916" s="1" t="s">
        <v>1987</v>
      </c>
      <c r="B17916" s="1">
        <v>1.0</v>
      </c>
      <c r="C17916" s="1" t="s">
        <v>37495</v>
      </c>
      <c r="D17916" s="1" t="s">
        <v>37496</v>
      </c>
      <c r="E17916" s="1" t="s">
        <v>196</v>
      </c>
      <c r="F17916" s="1" t="s">
        <v>118</v>
      </c>
      <c r="G17916" s="1" t="str">
        <f>IFERROR(__xludf.DUMMYFUNCTION("GOOGLETRANSLATE(D17916,""fr"",""en"")"),"#VALUE!")</f>
        <v>#VALUE!</v>
      </c>
    </row>
    <row r="17917" ht="15.75" customHeight="1">
      <c r="A17917" s="1" t="s">
        <v>19885</v>
      </c>
      <c r="B17917" s="1">
        <v>2.0</v>
      </c>
      <c r="C17917" s="1" t="s">
        <v>37497</v>
      </c>
      <c r="D17917" s="1" t="s">
        <v>37498</v>
      </c>
      <c r="E17917" s="1" t="s">
        <v>292</v>
      </c>
      <c r="F17917" s="1" t="s">
        <v>11</v>
      </c>
      <c r="G17917" s="1" t="str">
        <f>IFERROR(__xludf.DUMMYFUNCTION("GOOGLETRANSLATE(D17917,""fr"",""en"")"),"#VALUE!")</f>
        <v>#VALUE!</v>
      </c>
    </row>
    <row r="17918" ht="15.75" customHeight="1">
      <c r="A17918" s="1" t="s">
        <v>6703</v>
      </c>
      <c r="B17918" s="1">
        <v>3.0</v>
      </c>
      <c r="C17918" s="1" t="s">
        <v>37499</v>
      </c>
      <c r="D17918" s="1" t="s">
        <v>37500</v>
      </c>
      <c r="E17918" s="1" t="s">
        <v>117</v>
      </c>
      <c r="F17918" s="1" t="s">
        <v>118</v>
      </c>
      <c r="G17918" s="1" t="str">
        <f>IFERROR(__xludf.DUMMYFUNCTION("GOOGLETRANSLATE(D17918,""fr"",""en"")"),"#VALUE!")</f>
        <v>#VALUE!</v>
      </c>
    </row>
    <row r="17919" ht="15.75" customHeight="1">
      <c r="A17919" s="1" t="s">
        <v>10606</v>
      </c>
      <c r="B17919" s="1">
        <v>1.0</v>
      </c>
      <c r="C17919" s="1" t="s">
        <v>37501</v>
      </c>
      <c r="D17919" s="1" t="s">
        <v>37502</v>
      </c>
      <c r="E17919" s="1" t="s">
        <v>34</v>
      </c>
      <c r="F17919" s="1" t="s">
        <v>30</v>
      </c>
      <c r="G17919" s="1" t="str">
        <f>IFERROR(__xludf.DUMMYFUNCTION("GOOGLETRANSLATE(D17919,""fr"",""en"")"),"#VALUE!")</f>
        <v>#VALUE!</v>
      </c>
    </row>
    <row r="17920" ht="15.75" customHeight="1">
      <c r="A17920" s="1" t="s">
        <v>2964</v>
      </c>
      <c r="B17920" s="1">
        <v>1.0</v>
      </c>
      <c r="C17920" s="1" t="s">
        <v>37503</v>
      </c>
      <c r="D17920" s="1" t="s">
        <v>37504</v>
      </c>
      <c r="E17920" s="1" t="s">
        <v>273</v>
      </c>
      <c r="F17920" s="1" t="s">
        <v>11</v>
      </c>
      <c r="G17920" s="1" t="str">
        <f>IFERROR(__xludf.DUMMYFUNCTION("GOOGLETRANSLATE(D17920,""fr"",""en"")"),"#VALUE!")</f>
        <v>#VALUE!</v>
      </c>
    </row>
    <row r="17921" ht="15.75" customHeight="1">
      <c r="A17921" s="1" t="s">
        <v>59</v>
      </c>
      <c r="B17921" s="1">
        <v>5.0</v>
      </c>
      <c r="C17921" s="1" t="s">
        <v>37505</v>
      </c>
      <c r="D17921" s="1" t="s">
        <v>37506</v>
      </c>
      <c r="E17921" s="1" t="s">
        <v>21</v>
      </c>
      <c r="F17921" s="1" t="s">
        <v>11</v>
      </c>
      <c r="G17921" s="1" t="str">
        <f>IFERROR(__xludf.DUMMYFUNCTION("GOOGLETRANSLATE(D17921,""fr"",""en"")"),"#VALUE!")</f>
        <v>#VALUE!</v>
      </c>
    </row>
    <row r="17922" ht="15.75" customHeight="1">
      <c r="A17922" s="1" t="s">
        <v>532</v>
      </c>
      <c r="B17922" s="1">
        <v>5.0</v>
      </c>
      <c r="C17922" s="1" t="s">
        <v>37507</v>
      </c>
      <c r="D17922" s="1" t="s">
        <v>37508</v>
      </c>
      <c r="E17922" s="1" t="s">
        <v>10</v>
      </c>
      <c r="F17922" s="1" t="s">
        <v>11</v>
      </c>
      <c r="G17922" s="1" t="str">
        <f>IFERROR(__xludf.DUMMYFUNCTION("GOOGLETRANSLATE(D17922,""fr"",""en"")"),"#VALUE!")</f>
        <v>#VALUE!</v>
      </c>
    </row>
    <row r="17923" ht="15.75" customHeight="1">
      <c r="A17923" s="1" t="s">
        <v>3312</v>
      </c>
      <c r="B17923" s="1">
        <v>3.0</v>
      </c>
      <c r="C17923" s="1" t="s">
        <v>37509</v>
      </c>
      <c r="D17923" s="1" t="s">
        <v>37510</v>
      </c>
      <c r="E17923" s="1" t="s">
        <v>10</v>
      </c>
      <c r="F17923" s="1" t="s">
        <v>11</v>
      </c>
      <c r="G17923" s="1" t="str">
        <f>IFERROR(__xludf.DUMMYFUNCTION("GOOGLETRANSLATE(D17923,""fr"",""en"")"),"#VALUE!")</f>
        <v>#VALUE!</v>
      </c>
    </row>
    <row r="17924" ht="15.75" customHeight="1">
      <c r="A17924" s="1" t="s">
        <v>100</v>
      </c>
      <c r="B17924" s="1">
        <v>5.0</v>
      </c>
      <c r="C17924" s="1" t="s">
        <v>37511</v>
      </c>
      <c r="D17924" s="1" t="s">
        <v>37512</v>
      </c>
      <c r="E17924" s="1" t="s">
        <v>10</v>
      </c>
      <c r="F17924" s="1" t="s">
        <v>11</v>
      </c>
      <c r="G17924" s="1" t="str">
        <f>IFERROR(__xludf.DUMMYFUNCTION("GOOGLETRANSLATE(D17924,""fr"",""en"")"),"#VALUE!")</f>
        <v>#VALUE!</v>
      </c>
    </row>
    <row r="17925" ht="15.75" customHeight="1">
      <c r="A17925" s="1" t="s">
        <v>1180</v>
      </c>
      <c r="B17925" s="1">
        <v>5.0</v>
      </c>
      <c r="C17925" s="1" t="s">
        <v>37513</v>
      </c>
      <c r="D17925" s="1" t="s">
        <v>37514</v>
      </c>
      <c r="E17925" s="1" t="s">
        <v>21</v>
      </c>
      <c r="F17925" s="1" t="s">
        <v>11</v>
      </c>
      <c r="G17925" s="1" t="str">
        <f>IFERROR(__xludf.DUMMYFUNCTION("GOOGLETRANSLATE(D17925,""fr"",""en"")"),"#VALUE!")</f>
        <v>#VALUE!</v>
      </c>
    </row>
    <row r="17926" ht="15.75" customHeight="1">
      <c r="A17926" s="1" t="s">
        <v>18207</v>
      </c>
      <c r="B17926" s="1">
        <v>2.0</v>
      </c>
      <c r="C17926" s="1" t="s">
        <v>8305</v>
      </c>
      <c r="D17926" s="1" t="s">
        <v>37515</v>
      </c>
      <c r="E17926" s="1" t="s">
        <v>296</v>
      </c>
      <c r="F17926" s="1" t="s">
        <v>110</v>
      </c>
      <c r="G17926" s="1" t="str">
        <f>IFERROR(__xludf.DUMMYFUNCTION("GOOGLETRANSLATE(D17926,""fr"",""en"")"),"#VALUE!")</f>
        <v>#VALUE!</v>
      </c>
    </row>
    <row r="17927" ht="15.75" customHeight="1">
      <c r="A17927" s="1" t="s">
        <v>2123</v>
      </c>
      <c r="B17927" s="1">
        <v>2.0</v>
      </c>
      <c r="C17927" s="1" t="s">
        <v>37516</v>
      </c>
      <c r="D17927" s="1" t="s">
        <v>37517</v>
      </c>
      <c r="E17927" s="1" t="s">
        <v>196</v>
      </c>
      <c r="F17927" s="1" t="s">
        <v>118</v>
      </c>
      <c r="G17927" s="1" t="str">
        <f>IFERROR(__xludf.DUMMYFUNCTION("GOOGLETRANSLATE(D17927,""fr"",""en"")"),"#VALUE!")</f>
        <v>#VALUE!</v>
      </c>
    </row>
    <row r="17928" ht="15.75" customHeight="1">
      <c r="A17928" s="1" t="s">
        <v>62</v>
      </c>
      <c r="B17928" s="1">
        <v>4.0</v>
      </c>
      <c r="C17928" s="1" t="s">
        <v>37518</v>
      </c>
      <c r="D17928" s="1" t="s">
        <v>37519</v>
      </c>
      <c r="E17928" s="1" t="s">
        <v>10</v>
      </c>
      <c r="F17928" s="1" t="s">
        <v>11</v>
      </c>
      <c r="G17928" s="1" t="str">
        <f>IFERROR(__xludf.DUMMYFUNCTION("GOOGLETRANSLATE(D17928,""fr"",""en"")"),"#VALUE!")</f>
        <v>#VALUE!</v>
      </c>
    </row>
    <row r="17929" ht="15.75" customHeight="1">
      <c r="A17929" s="1" t="s">
        <v>988</v>
      </c>
      <c r="B17929" s="1">
        <v>5.0</v>
      </c>
      <c r="C17929" s="1" t="s">
        <v>37520</v>
      </c>
      <c r="D17929" s="1" t="s">
        <v>37521</v>
      </c>
      <c r="E17929" s="1" t="s">
        <v>10</v>
      </c>
      <c r="F17929" s="1" t="s">
        <v>11</v>
      </c>
      <c r="G17929" s="1" t="str">
        <f>IFERROR(__xludf.DUMMYFUNCTION("GOOGLETRANSLATE(D17929,""fr"",""en"")"),"#VALUE!")</f>
        <v>#VALUE!</v>
      </c>
    </row>
    <row r="17930" ht="15.75" customHeight="1">
      <c r="A17930" s="1" t="s">
        <v>7091</v>
      </c>
      <c r="B17930" s="1">
        <v>1.0</v>
      </c>
      <c r="C17930" s="1" t="s">
        <v>37522</v>
      </c>
      <c r="D17930" s="1" t="s">
        <v>37523</v>
      </c>
      <c r="E17930" s="1" t="s">
        <v>646</v>
      </c>
      <c r="F17930" s="1" t="s">
        <v>39</v>
      </c>
      <c r="G17930" s="1" t="str">
        <f>IFERROR(__xludf.DUMMYFUNCTION("GOOGLETRANSLATE(D17930,""fr"",""en"")"),"#VALUE!")</f>
        <v>#VALUE!</v>
      </c>
    </row>
    <row r="17931" ht="15.75" customHeight="1">
      <c r="A17931" s="1" t="s">
        <v>25417</v>
      </c>
      <c r="B17931" s="1">
        <v>2.0</v>
      </c>
      <c r="C17931" s="1" t="s">
        <v>37524</v>
      </c>
      <c r="D17931" s="1" t="s">
        <v>37525</v>
      </c>
      <c r="E17931" s="1" t="s">
        <v>25</v>
      </c>
      <c r="F17931" s="1" t="s">
        <v>110</v>
      </c>
      <c r="G17931" s="1" t="str">
        <f>IFERROR(__xludf.DUMMYFUNCTION("GOOGLETRANSLATE(D17931,""fr"",""en"")"),"#VALUE!")</f>
        <v>#VALUE!</v>
      </c>
    </row>
    <row r="17932" ht="15.75" customHeight="1">
      <c r="A17932" s="1" t="s">
        <v>588</v>
      </c>
      <c r="B17932" s="1">
        <v>3.0</v>
      </c>
      <c r="C17932" s="1" t="s">
        <v>37526</v>
      </c>
      <c r="D17932" s="1" t="s">
        <v>37527</v>
      </c>
      <c r="E17932" s="1" t="s">
        <v>614</v>
      </c>
      <c r="F17932" s="1" t="s">
        <v>30</v>
      </c>
      <c r="G17932" s="1" t="str">
        <f>IFERROR(__xludf.DUMMYFUNCTION("GOOGLETRANSLATE(D17932,""fr"",""en"")"),"#VALUE!")</f>
        <v>#VALUE!</v>
      </c>
    </row>
    <row r="17933" ht="15.75" customHeight="1">
      <c r="A17933" s="1" t="s">
        <v>1062</v>
      </c>
      <c r="B17933" s="1">
        <v>5.0</v>
      </c>
      <c r="C17933" s="1" t="s">
        <v>37528</v>
      </c>
      <c r="D17933" s="1" t="s">
        <v>37529</v>
      </c>
      <c r="E17933" s="1" t="s">
        <v>21</v>
      </c>
      <c r="F17933" s="1" t="s">
        <v>11</v>
      </c>
      <c r="G17933" s="1" t="str">
        <f>IFERROR(__xludf.DUMMYFUNCTION("GOOGLETRANSLATE(D17933,""fr"",""en"")"),"#VALUE!")</f>
        <v>#VALUE!</v>
      </c>
    </row>
    <row r="17934" ht="15.75" customHeight="1">
      <c r="A17934" s="1" t="s">
        <v>7359</v>
      </c>
      <c r="B17934" s="1">
        <v>4.0</v>
      </c>
      <c r="C17934" s="1" t="s">
        <v>37530</v>
      </c>
      <c r="D17934" s="1" t="s">
        <v>37531</v>
      </c>
      <c r="E17934" s="1" t="s">
        <v>29</v>
      </c>
      <c r="F17934" s="1" t="s">
        <v>30</v>
      </c>
      <c r="G17934" s="1" t="str">
        <f>IFERROR(__xludf.DUMMYFUNCTION("GOOGLETRANSLATE(D17934,""fr"",""en"")"),"#VALUE!")</f>
        <v>#VALUE!</v>
      </c>
    </row>
    <row r="17935" ht="15.75" customHeight="1">
      <c r="A17935" s="1" t="s">
        <v>526</v>
      </c>
      <c r="B17935" s="1">
        <v>5.0</v>
      </c>
      <c r="C17935" s="1" t="s">
        <v>37532</v>
      </c>
      <c r="D17935" s="1" t="s">
        <v>37533</v>
      </c>
      <c r="E17935" s="1" t="s">
        <v>1192</v>
      </c>
      <c r="F17935" s="1" t="s">
        <v>110</v>
      </c>
      <c r="G17935" s="1" t="str">
        <f>IFERROR(__xludf.DUMMYFUNCTION("GOOGLETRANSLATE(D17935,""fr"",""en"")"),"#VALUE!")</f>
        <v>#VALUE!</v>
      </c>
    </row>
    <row r="17936" ht="15.75" customHeight="1">
      <c r="A17936" s="1" t="s">
        <v>555</v>
      </c>
      <c r="B17936" s="1">
        <v>1.0</v>
      </c>
      <c r="C17936" s="1" t="s">
        <v>37534</v>
      </c>
      <c r="D17936" s="1" t="s">
        <v>37535</v>
      </c>
      <c r="E17936" s="1" t="s">
        <v>169</v>
      </c>
      <c r="F17936" s="1" t="s">
        <v>110</v>
      </c>
      <c r="G17936" s="1" t="str">
        <f>IFERROR(__xludf.DUMMYFUNCTION("GOOGLETRANSLATE(D17936,""fr"",""en"")"),"#VALUE!")</f>
        <v>#VALUE!</v>
      </c>
    </row>
    <row r="17937" ht="15.75" customHeight="1">
      <c r="A17937" s="1" t="s">
        <v>24204</v>
      </c>
      <c r="B17937" s="1">
        <v>3.0</v>
      </c>
      <c r="C17937" s="1" t="s">
        <v>37536</v>
      </c>
      <c r="D17937" s="1" t="s">
        <v>37537</v>
      </c>
      <c r="E17937" s="1" t="s">
        <v>169</v>
      </c>
      <c r="F17937" s="1" t="s">
        <v>11</v>
      </c>
      <c r="G17937" s="1" t="str">
        <f>IFERROR(__xludf.DUMMYFUNCTION("GOOGLETRANSLATE(D17937,""fr"",""en"")"),"#VALUE!")</f>
        <v>#VALUE!</v>
      </c>
    </row>
    <row r="17938" ht="15.75" customHeight="1">
      <c r="A17938" s="1" t="s">
        <v>3868</v>
      </c>
      <c r="B17938" s="1">
        <v>4.0</v>
      </c>
      <c r="C17938" s="1" t="s">
        <v>37538</v>
      </c>
      <c r="D17938" s="1" t="s">
        <v>37539</v>
      </c>
      <c r="E17938" s="1" t="s">
        <v>21</v>
      </c>
      <c r="F17938" s="1" t="s">
        <v>11</v>
      </c>
      <c r="G17938" s="1" t="str">
        <f>IFERROR(__xludf.DUMMYFUNCTION("GOOGLETRANSLATE(D17938,""fr"",""en"")"),"#VALUE!")</f>
        <v>#VALUE!</v>
      </c>
    </row>
    <row r="17939" ht="15.75" customHeight="1">
      <c r="A17939" s="1" t="s">
        <v>5055</v>
      </c>
      <c r="B17939" s="1">
        <v>2.0</v>
      </c>
      <c r="C17939" s="1" t="s">
        <v>37540</v>
      </c>
      <c r="D17939" s="1" t="s">
        <v>37541</v>
      </c>
      <c r="E17939" s="1" t="s">
        <v>273</v>
      </c>
      <c r="F17939" s="1" t="s">
        <v>118</v>
      </c>
      <c r="G17939" s="1" t="str">
        <f>IFERROR(__xludf.DUMMYFUNCTION("GOOGLETRANSLATE(D17939,""fr"",""en"")"),"#VALUE!")</f>
        <v>#VALUE!</v>
      </c>
    </row>
    <row r="17940" ht="15.75" customHeight="1">
      <c r="A17940" s="1" t="s">
        <v>138</v>
      </c>
      <c r="B17940" s="1">
        <v>4.0</v>
      </c>
      <c r="C17940" s="1" t="s">
        <v>37542</v>
      </c>
      <c r="D17940" s="1" t="s">
        <v>37543</v>
      </c>
      <c r="E17940" s="1" t="s">
        <v>21</v>
      </c>
      <c r="F17940" s="1" t="s">
        <v>11</v>
      </c>
      <c r="G17940" s="1" t="str">
        <f>IFERROR(__xludf.DUMMYFUNCTION("GOOGLETRANSLATE(D17940,""fr"",""en"")"),"#VALUE!")</f>
        <v>#VALUE!</v>
      </c>
    </row>
    <row r="17941" ht="15.75" customHeight="1">
      <c r="A17941" s="1" t="s">
        <v>3693</v>
      </c>
      <c r="B17941" s="1">
        <v>4.0</v>
      </c>
      <c r="C17941" s="1" t="s">
        <v>37544</v>
      </c>
      <c r="D17941" s="1" t="s">
        <v>37545</v>
      </c>
      <c r="E17941" s="1" t="s">
        <v>103</v>
      </c>
      <c r="F17941" s="1" t="s">
        <v>48</v>
      </c>
      <c r="G17941" s="1" t="str">
        <f>IFERROR(__xludf.DUMMYFUNCTION("GOOGLETRANSLATE(D17941,""fr"",""en"")"),"#VALUE!")</f>
        <v>#VALUE!</v>
      </c>
    </row>
    <row r="17942" ht="15.75" customHeight="1">
      <c r="A17942" s="1" t="s">
        <v>3063</v>
      </c>
      <c r="B17942" s="1">
        <v>1.0</v>
      </c>
      <c r="C17942" s="1" t="s">
        <v>37546</v>
      </c>
      <c r="D17942" s="1" t="s">
        <v>37547</v>
      </c>
      <c r="E17942" s="1" t="s">
        <v>296</v>
      </c>
      <c r="F17942" s="1" t="s">
        <v>11</v>
      </c>
      <c r="G17942" s="1" t="str">
        <f>IFERROR(__xludf.DUMMYFUNCTION("GOOGLETRANSLATE(D17942,""fr"",""en"")"),"#VALUE!")</f>
        <v>#VALUE!</v>
      </c>
    </row>
    <row r="17943" ht="15.75" customHeight="1">
      <c r="A17943" s="1" t="s">
        <v>918</v>
      </c>
      <c r="B17943" s="1">
        <v>5.0</v>
      </c>
      <c r="C17943" s="1" t="s">
        <v>37548</v>
      </c>
      <c r="D17943" s="1" t="s">
        <v>37549</v>
      </c>
      <c r="E17943" s="1" t="s">
        <v>273</v>
      </c>
      <c r="F17943" s="1" t="s">
        <v>110</v>
      </c>
      <c r="G17943" s="1" t="str">
        <f>IFERROR(__xludf.DUMMYFUNCTION("GOOGLETRANSLATE(D17943,""fr"",""en"")"),"#VALUE!")</f>
        <v>#VALUE!</v>
      </c>
    </row>
    <row r="17944" ht="15.75" customHeight="1">
      <c r="A17944" s="1" t="s">
        <v>564</v>
      </c>
      <c r="B17944" s="1">
        <v>4.0</v>
      </c>
      <c r="C17944" s="1" t="s">
        <v>37550</v>
      </c>
      <c r="D17944" s="1" t="s">
        <v>37551</v>
      </c>
      <c r="E17944" s="1" t="s">
        <v>10</v>
      </c>
      <c r="F17944" s="1" t="s">
        <v>11</v>
      </c>
      <c r="G17944" s="1" t="str">
        <f>IFERROR(__xludf.DUMMYFUNCTION("GOOGLETRANSLATE(D17944,""fr"",""en"")"),"#VALUE!")</f>
        <v>#VALUE!</v>
      </c>
    </row>
    <row r="17945" ht="15.75" customHeight="1">
      <c r="A17945" s="1" t="s">
        <v>467</v>
      </c>
      <c r="B17945" s="1">
        <v>2.0</v>
      </c>
      <c r="C17945" s="1" t="s">
        <v>37552</v>
      </c>
      <c r="D17945" s="1" t="s">
        <v>37553</v>
      </c>
      <c r="E17945" s="1" t="s">
        <v>125</v>
      </c>
      <c r="F17945" s="1" t="s">
        <v>11</v>
      </c>
      <c r="G17945" s="1" t="str">
        <f>IFERROR(__xludf.DUMMYFUNCTION("GOOGLETRANSLATE(D17945,""fr"",""en"")"),"#VALUE!")</f>
        <v>#VALUE!</v>
      </c>
    </row>
    <row r="17946" ht="15.75" customHeight="1">
      <c r="A17946" s="1" t="s">
        <v>664</v>
      </c>
      <c r="B17946" s="1">
        <v>5.0</v>
      </c>
      <c r="C17946" s="1" t="s">
        <v>37554</v>
      </c>
      <c r="D17946" s="1" t="s">
        <v>37555</v>
      </c>
      <c r="E17946" s="1" t="s">
        <v>29</v>
      </c>
      <c r="F17946" s="1" t="s">
        <v>30</v>
      </c>
      <c r="G17946" s="1" t="str">
        <f>IFERROR(__xludf.DUMMYFUNCTION("GOOGLETRANSLATE(D17946,""fr"",""en"")"),"#VALUE!")</f>
        <v>#VALUE!</v>
      </c>
    </row>
    <row r="17947" ht="15.75" customHeight="1">
      <c r="A17947" s="1" t="s">
        <v>1955</v>
      </c>
      <c r="B17947" s="1">
        <v>1.0</v>
      </c>
      <c r="C17947" s="1" t="s">
        <v>37556</v>
      </c>
      <c r="D17947" s="1" t="s">
        <v>37557</v>
      </c>
      <c r="E17947" s="1" t="s">
        <v>226</v>
      </c>
      <c r="F17947" s="1" t="s">
        <v>11</v>
      </c>
      <c r="G17947" s="1" t="str">
        <f>IFERROR(__xludf.DUMMYFUNCTION("GOOGLETRANSLATE(D17947,""fr"",""en"")"),"#VALUE!")</f>
        <v>#VALUE!</v>
      </c>
    </row>
    <row r="17948" ht="15.75" customHeight="1">
      <c r="A17948" s="1" t="s">
        <v>37558</v>
      </c>
      <c r="B17948" s="1">
        <v>3.0</v>
      </c>
      <c r="C17948" s="1" t="s">
        <v>37559</v>
      </c>
      <c r="D17948" s="1" t="s">
        <v>37560</v>
      </c>
      <c r="E17948" s="1" t="s">
        <v>65</v>
      </c>
      <c r="F17948" s="1" t="s">
        <v>66</v>
      </c>
      <c r="G17948" s="1" t="str">
        <f>IFERROR(__xludf.DUMMYFUNCTION("GOOGLETRANSLATE(D17948,""fr"",""en"")"),"#VALUE!")</f>
        <v>#VALUE!</v>
      </c>
    </row>
    <row r="17949" ht="15.75" customHeight="1">
      <c r="A17949" s="1" t="s">
        <v>9027</v>
      </c>
      <c r="B17949" s="1">
        <v>4.0</v>
      </c>
      <c r="C17949" s="1" t="s">
        <v>37561</v>
      </c>
      <c r="D17949" s="1" t="s">
        <v>37562</v>
      </c>
      <c r="E17949" s="1" t="s">
        <v>10</v>
      </c>
      <c r="F17949" s="1" t="s">
        <v>11</v>
      </c>
      <c r="G17949" s="1" t="str">
        <f>IFERROR(__xludf.DUMMYFUNCTION("GOOGLETRANSLATE(D17949,""fr"",""en"")"),"#VALUE!")</f>
        <v>#VALUE!</v>
      </c>
    </row>
    <row r="17950" ht="15.75" customHeight="1">
      <c r="A17950" s="1" t="s">
        <v>3508</v>
      </c>
      <c r="B17950" s="1">
        <v>2.0</v>
      </c>
      <c r="C17950" s="1" t="s">
        <v>37563</v>
      </c>
      <c r="D17950" s="1" t="s">
        <v>37564</v>
      </c>
      <c r="E17950" s="1" t="s">
        <v>109</v>
      </c>
      <c r="F17950" s="1" t="s">
        <v>110</v>
      </c>
      <c r="G17950" s="1" t="str">
        <f>IFERROR(__xludf.DUMMYFUNCTION("GOOGLETRANSLATE(D17950,""fr"",""en"")"),"#VALUE!")</f>
        <v>#VALUE!</v>
      </c>
    </row>
    <row r="17951" ht="15.75" customHeight="1">
      <c r="A17951" s="1" t="s">
        <v>12910</v>
      </c>
      <c r="B17951" s="1">
        <v>1.0</v>
      </c>
      <c r="C17951" s="1" t="s">
        <v>37565</v>
      </c>
      <c r="D17951" s="1" t="s">
        <v>37566</v>
      </c>
      <c r="E17951" s="1" t="s">
        <v>21</v>
      </c>
      <c r="F17951" s="1" t="s">
        <v>11</v>
      </c>
      <c r="G17951" s="1" t="str">
        <f>IFERROR(__xludf.DUMMYFUNCTION("GOOGLETRANSLATE(D17951,""fr"",""en"")"),"#VALUE!")</f>
        <v>#VALUE!</v>
      </c>
    </row>
    <row r="17952" ht="15.75" customHeight="1">
      <c r="A17952" s="1" t="s">
        <v>150</v>
      </c>
      <c r="B17952" s="1">
        <v>4.0</v>
      </c>
      <c r="C17952" s="1" t="s">
        <v>37567</v>
      </c>
      <c r="D17952" s="1" t="s">
        <v>37568</v>
      </c>
      <c r="E17952" s="1" t="s">
        <v>10</v>
      </c>
      <c r="F17952" s="1" t="s">
        <v>11</v>
      </c>
      <c r="G17952" s="1" t="str">
        <f>IFERROR(__xludf.DUMMYFUNCTION("GOOGLETRANSLATE(D17952,""fr"",""en"")"),"#VALUE!")</f>
        <v>#VALUE!</v>
      </c>
    </row>
    <row r="17953" ht="15.75" customHeight="1">
      <c r="A17953" s="1" t="s">
        <v>1764</v>
      </c>
      <c r="B17953" s="1">
        <v>5.0</v>
      </c>
      <c r="C17953" s="1" t="s">
        <v>37569</v>
      </c>
      <c r="D17953" s="1" t="s">
        <v>37570</v>
      </c>
      <c r="E17953" s="1" t="s">
        <v>21</v>
      </c>
      <c r="F17953" s="1" t="s">
        <v>11</v>
      </c>
      <c r="G17953" s="1" t="str">
        <f>IFERROR(__xludf.DUMMYFUNCTION("GOOGLETRANSLATE(D17953,""fr"",""en"")"),"#VALUE!")</f>
        <v>#VALUE!</v>
      </c>
    </row>
    <row r="17954" ht="15.75" customHeight="1">
      <c r="A17954" s="1" t="s">
        <v>3132</v>
      </c>
      <c r="B17954" s="1">
        <v>5.0</v>
      </c>
      <c r="C17954" s="1" t="s">
        <v>37571</v>
      </c>
      <c r="D17954" s="1" t="s">
        <v>37572</v>
      </c>
      <c r="E17954" s="1" t="s">
        <v>65</v>
      </c>
      <c r="F17954" s="1" t="s">
        <v>66</v>
      </c>
      <c r="G17954" s="1" t="str">
        <f>IFERROR(__xludf.DUMMYFUNCTION("GOOGLETRANSLATE(D17954,""fr"",""en"")"),"#VALUE!")</f>
        <v>#VALUE!</v>
      </c>
    </row>
    <row r="17955" ht="15.75" customHeight="1">
      <c r="A17955" s="1" t="s">
        <v>6126</v>
      </c>
      <c r="B17955" s="1">
        <v>5.0</v>
      </c>
      <c r="C17955" s="1" t="s">
        <v>16610</v>
      </c>
      <c r="D17955" s="1" t="s">
        <v>37573</v>
      </c>
      <c r="E17955" s="1" t="s">
        <v>10</v>
      </c>
      <c r="F17955" s="1" t="s">
        <v>11</v>
      </c>
      <c r="G17955" s="1" t="str">
        <f>IFERROR(__xludf.DUMMYFUNCTION("GOOGLETRANSLATE(D17955,""fr"",""en"")"),"#VALUE!")</f>
        <v>#VALUE!</v>
      </c>
    </row>
    <row r="17956" ht="15.75" customHeight="1">
      <c r="A17956" s="1" t="s">
        <v>3972</v>
      </c>
      <c r="B17956" s="1">
        <v>4.0</v>
      </c>
      <c r="C17956" s="1" t="s">
        <v>37574</v>
      </c>
      <c r="D17956" s="1" t="s">
        <v>37575</v>
      </c>
      <c r="E17956" s="1" t="s">
        <v>614</v>
      </c>
      <c r="F17956" s="1" t="s">
        <v>30</v>
      </c>
      <c r="G17956" s="1" t="str">
        <f>IFERROR(__xludf.DUMMYFUNCTION("GOOGLETRANSLATE(D17956,""fr"",""en"")"),"#VALUE!")</f>
        <v>#VALUE!</v>
      </c>
    </row>
    <row r="17957" ht="15.75" customHeight="1">
      <c r="A17957" s="1" t="s">
        <v>245</v>
      </c>
      <c r="B17957" s="1">
        <v>4.0</v>
      </c>
      <c r="C17957" s="1" t="s">
        <v>37576</v>
      </c>
      <c r="D17957" s="1" t="s">
        <v>37577</v>
      </c>
      <c r="E17957" s="1" t="s">
        <v>10</v>
      </c>
      <c r="F17957" s="1" t="s">
        <v>11</v>
      </c>
      <c r="G17957" s="1" t="str">
        <f>IFERROR(__xludf.DUMMYFUNCTION("GOOGLETRANSLATE(D17957,""fr"",""en"")"),"#VALUE!")</f>
        <v>#VALUE!</v>
      </c>
    </row>
    <row r="17958" ht="15.75" customHeight="1">
      <c r="A17958" s="1" t="s">
        <v>5785</v>
      </c>
      <c r="B17958" s="1">
        <v>1.0</v>
      </c>
      <c r="C17958" s="1" t="s">
        <v>37578</v>
      </c>
      <c r="D17958" s="1" t="s">
        <v>37579</v>
      </c>
      <c r="E17958" s="1" t="s">
        <v>43</v>
      </c>
      <c r="F17958" s="1" t="s">
        <v>30</v>
      </c>
      <c r="G17958" s="1" t="str">
        <f>IFERROR(__xludf.DUMMYFUNCTION("GOOGLETRANSLATE(D17958,""fr"",""en"")"),"#VALUE!")</f>
        <v>#VALUE!</v>
      </c>
    </row>
    <row r="17959" ht="15.75" customHeight="1">
      <c r="A17959" s="1" t="s">
        <v>673</v>
      </c>
      <c r="B17959" s="1">
        <v>3.0</v>
      </c>
      <c r="C17959" s="1" t="s">
        <v>37580</v>
      </c>
      <c r="D17959" s="1" t="s">
        <v>37581</v>
      </c>
      <c r="E17959" s="1" t="s">
        <v>10</v>
      </c>
      <c r="F17959" s="1" t="s">
        <v>11</v>
      </c>
      <c r="G17959" s="1" t="str">
        <f>IFERROR(__xludf.DUMMYFUNCTION("GOOGLETRANSLATE(D17959,""fr"",""en"")"),"#VALUE!")</f>
        <v>#VALUE!</v>
      </c>
    </row>
    <row r="17960" ht="15.75" customHeight="1">
      <c r="A17960" s="1" t="s">
        <v>1434</v>
      </c>
      <c r="B17960" s="1">
        <v>5.0</v>
      </c>
      <c r="C17960" s="1" t="s">
        <v>37582</v>
      </c>
      <c r="D17960" s="1" t="s">
        <v>37583</v>
      </c>
      <c r="E17960" s="1" t="s">
        <v>273</v>
      </c>
      <c r="F17960" s="1" t="s">
        <v>11</v>
      </c>
      <c r="G17960" s="1" t="str">
        <f>IFERROR(__xludf.DUMMYFUNCTION("GOOGLETRANSLATE(D17960,""fr"",""en"")"),"#VALUE!")</f>
        <v>#VALUE!</v>
      </c>
    </row>
    <row r="17961" ht="15.75" customHeight="1">
      <c r="A17961" s="1" t="s">
        <v>1113</v>
      </c>
      <c r="B17961" s="1">
        <v>2.0</v>
      </c>
      <c r="C17961" s="1" t="s">
        <v>37584</v>
      </c>
      <c r="D17961" s="1" t="s">
        <v>37585</v>
      </c>
      <c r="E17961" s="1" t="s">
        <v>10</v>
      </c>
      <c r="F17961" s="1" t="s">
        <v>11</v>
      </c>
      <c r="G17961" s="1" t="str">
        <f>IFERROR(__xludf.DUMMYFUNCTION("GOOGLETRANSLATE(D17961,""fr"",""en"")"),"#VALUE!")</f>
        <v>#VALUE!</v>
      </c>
    </row>
    <row r="17962" ht="15.75" customHeight="1">
      <c r="A17962" s="1" t="s">
        <v>1344</v>
      </c>
      <c r="B17962" s="1">
        <v>4.0</v>
      </c>
      <c r="C17962" s="1" t="s">
        <v>37586</v>
      </c>
      <c r="D17962" s="1" t="s">
        <v>37587</v>
      </c>
      <c r="E17962" s="1" t="s">
        <v>10</v>
      </c>
      <c r="F17962" s="1" t="s">
        <v>11</v>
      </c>
      <c r="G17962" s="1" t="str">
        <f>IFERROR(__xludf.DUMMYFUNCTION("GOOGLETRANSLATE(D17962,""fr"",""en"")"),"#VALUE!")</f>
        <v>#VALUE!</v>
      </c>
    </row>
    <row r="17963" ht="15.75" customHeight="1">
      <c r="A17963" s="1" t="s">
        <v>2510</v>
      </c>
      <c r="B17963" s="1">
        <v>2.0</v>
      </c>
      <c r="C17963" s="1" t="s">
        <v>37588</v>
      </c>
      <c r="D17963" s="1" t="s">
        <v>37589</v>
      </c>
      <c r="E17963" s="1" t="s">
        <v>21</v>
      </c>
      <c r="F17963" s="1" t="s">
        <v>11</v>
      </c>
      <c r="G17963" s="1" t="str">
        <f>IFERROR(__xludf.DUMMYFUNCTION("GOOGLETRANSLATE(D17963,""fr"",""en"")"),"#VALUE!")</f>
        <v>#VALUE!</v>
      </c>
    </row>
    <row r="17964" ht="15.75" customHeight="1">
      <c r="A17964" s="1" t="s">
        <v>1764</v>
      </c>
      <c r="B17964" s="1">
        <v>3.0</v>
      </c>
      <c r="C17964" s="1" t="s">
        <v>37590</v>
      </c>
      <c r="D17964" s="1" t="s">
        <v>37591</v>
      </c>
      <c r="E17964" s="1" t="s">
        <v>554</v>
      </c>
      <c r="F17964" s="1" t="s">
        <v>30</v>
      </c>
      <c r="G17964" s="1" t="str">
        <f>IFERROR(__xludf.DUMMYFUNCTION("GOOGLETRANSLATE(D17964,""fr"",""en"")"),"#VALUE!")</f>
        <v>#VALUE!</v>
      </c>
    </row>
    <row r="17965" ht="15.75" customHeight="1">
      <c r="A17965" s="1" t="s">
        <v>1113</v>
      </c>
      <c r="B17965" s="1">
        <v>4.0</v>
      </c>
      <c r="C17965" s="1" t="s">
        <v>37592</v>
      </c>
      <c r="D17965" s="1" t="s">
        <v>37593</v>
      </c>
      <c r="E17965" s="1" t="s">
        <v>21</v>
      </c>
      <c r="F17965" s="1" t="s">
        <v>11</v>
      </c>
      <c r="G17965" s="1" t="str">
        <f>IFERROR(__xludf.DUMMYFUNCTION("GOOGLETRANSLATE(D17965,""fr"",""en"")"),"#VALUE!")</f>
        <v>#VALUE!</v>
      </c>
    </row>
    <row r="17966" ht="15.75" customHeight="1">
      <c r="A17966" s="1" t="s">
        <v>828</v>
      </c>
      <c r="B17966" s="1">
        <v>3.0</v>
      </c>
      <c r="C17966" s="1" t="s">
        <v>37594</v>
      </c>
      <c r="D17966" s="1" t="s">
        <v>37595</v>
      </c>
      <c r="E17966" s="1" t="s">
        <v>10</v>
      </c>
      <c r="F17966" s="1" t="s">
        <v>11</v>
      </c>
      <c r="G17966" s="1" t="str">
        <f>IFERROR(__xludf.DUMMYFUNCTION("GOOGLETRANSLATE(D17966,""fr"",""en"")"),"#VALUE!")</f>
        <v>#VALUE!</v>
      </c>
    </row>
    <row r="17967" ht="15.75" customHeight="1">
      <c r="A17967" s="1" t="s">
        <v>1057</v>
      </c>
      <c r="B17967" s="1">
        <v>5.0</v>
      </c>
      <c r="C17967" s="1" t="s">
        <v>37596</v>
      </c>
      <c r="D17967" s="1" t="s">
        <v>37597</v>
      </c>
      <c r="E17967" s="1" t="s">
        <v>169</v>
      </c>
      <c r="F17967" s="1" t="s">
        <v>11</v>
      </c>
      <c r="G17967" s="1" t="str">
        <f>IFERROR(__xludf.DUMMYFUNCTION("GOOGLETRANSLATE(D17967,""fr"",""en"")"),"#VALUE!")</f>
        <v>#VALUE!</v>
      </c>
    </row>
    <row r="17968" ht="15.75" customHeight="1">
      <c r="A17968" s="1" t="s">
        <v>3801</v>
      </c>
      <c r="B17968" s="1">
        <v>3.0</v>
      </c>
      <c r="C17968" s="1" t="s">
        <v>37598</v>
      </c>
      <c r="D17968" s="1" t="s">
        <v>37599</v>
      </c>
      <c r="E17968" s="1" t="s">
        <v>65</v>
      </c>
      <c r="F17968" s="1" t="s">
        <v>66</v>
      </c>
      <c r="G17968" s="1" t="str">
        <f>IFERROR(__xludf.DUMMYFUNCTION("GOOGLETRANSLATE(D17968,""fr"",""en"")"),"#VALUE!")</f>
        <v>#VALUE!</v>
      </c>
    </row>
    <row r="17969" ht="15.75" customHeight="1">
      <c r="A17969" s="1" t="s">
        <v>7</v>
      </c>
      <c r="B17969" s="1">
        <v>5.0</v>
      </c>
      <c r="C17969" s="1" t="s">
        <v>37600</v>
      </c>
      <c r="D17969" s="1" t="s">
        <v>37601</v>
      </c>
      <c r="E17969" s="1" t="s">
        <v>10</v>
      </c>
      <c r="F17969" s="1" t="s">
        <v>11</v>
      </c>
      <c r="G17969" s="1" t="str">
        <f>IFERROR(__xludf.DUMMYFUNCTION("GOOGLETRANSLATE(D17969,""fr"",""en"")"),"#VALUE!")</f>
        <v>#VALUE!</v>
      </c>
    </row>
    <row r="17970" ht="15.75" customHeight="1">
      <c r="A17970" s="1" t="s">
        <v>1057</v>
      </c>
      <c r="B17970" s="1">
        <v>1.0</v>
      </c>
      <c r="C17970" s="1" t="s">
        <v>37602</v>
      </c>
      <c r="D17970" s="1" t="s">
        <v>37603</v>
      </c>
      <c r="E17970" s="1" t="s">
        <v>109</v>
      </c>
      <c r="F17970" s="1" t="s">
        <v>110</v>
      </c>
      <c r="G17970" s="1" t="str">
        <f>IFERROR(__xludf.DUMMYFUNCTION("GOOGLETRANSLATE(D17970,""fr"",""en"")"),"#VALUE!")</f>
        <v>#VALUE!</v>
      </c>
    </row>
    <row r="17971" ht="15.75" customHeight="1">
      <c r="A17971" s="1" t="s">
        <v>1207</v>
      </c>
      <c r="B17971" s="1">
        <v>4.0</v>
      </c>
      <c r="C17971" s="1" t="s">
        <v>37604</v>
      </c>
      <c r="D17971" s="1" t="s">
        <v>37605</v>
      </c>
      <c r="E17971" s="1" t="s">
        <v>21</v>
      </c>
      <c r="F17971" s="1" t="s">
        <v>11</v>
      </c>
      <c r="G17971" s="1" t="str">
        <f>IFERROR(__xludf.DUMMYFUNCTION("GOOGLETRANSLATE(D17971,""fr"",""en"")"),"#VALUE!")</f>
        <v>#VALUE!</v>
      </c>
    </row>
    <row r="17972" ht="15.75" customHeight="1">
      <c r="A17972" s="1" t="s">
        <v>380</v>
      </c>
      <c r="B17972" s="1">
        <v>3.0</v>
      </c>
      <c r="C17972" s="1" t="s">
        <v>37606</v>
      </c>
      <c r="D17972" s="1" t="s">
        <v>37607</v>
      </c>
      <c r="E17972" s="1" t="s">
        <v>250</v>
      </c>
      <c r="F17972" s="1" t="s">
        <v>30</v>
      </c>
      <c r="G17972" s="1" t="str">
        <f>IFERROR(__xludf.DUMMYFUNCTION("GOOGLETRANSLATE(D17972,""fr"",""en"")"),"#VALUE!")</f>
        <v>#VALUE!</v>
      </c>
    </row>
    <row r="17973" ht="15.75" customHeight="1">
      <c r="A17973" s="1" t="s">
        <v>1864</v>
      </c>
      <c r="B17973" s="1">
        <v>2.0</v>
      </c>
      <c r="C17973" s="1" t="s">
        <v>37608</v>
      </c>
      <c r="D17973" s="1" t="s">
        <v>37609</v>
      </c>
      <c r="E17973" s="1" t="s">
        <v>280</v>
      </c>
      <c r="F17973" s="1" t="s">
        <v>11</v>
      </c>
      <c r="G17973" s="1" t="str">
        <f>IFERROR(__xludf.DUMMYFUNCTION("GOOGLETRANSLATE(D17973,""fr"",""en"")"),"#VALUE!")</f>
        <v>#VALUE!</v>
      </c>
    </row>
    <row r="17974" ht="15.75" customHeight="1">
      <c r="A17974" s="1" t="s">
        <v>532</v>
      </c>
      <c r="B17974" s="1">
        <v>4.0</v>
      </c>
      <c r="C17974" s="1" t="s">
        <v>37610</v>
      </c>
      <c r="D17974" s="1" t="s">
        <v>37611</v>
      </c>
      <c r="E17974" s="1" t="s">
        <v>10</v>
      </c>
      <c r="F17974" s="1" t="s">
        <v>11</v>
      </c>
      <c r="G17974" s="1" t="str">
        <f>IFERROR(__xludf.DUMMYFUNCTION("GOOGLETRANSLATE(D17974,""fr"",""en"")"),"#VALUE!")</f>
        <v>#VALUE!</v>
      </c>
    </row>
    <row r="17975" ht="15.75" customHeight="1">
      <c r="A17975" s="1" t="s">
        <v>3801</v>
      </c>
      <c r="B17975" s="1">
        <v>5.0</v>
      </c>
      <c r="C17975" s="1" t="s">
        <v>37612</v>
      </c>
      <c r="D17975" s="1" t="s">
        <v>37613</v>
      </c>
      <c r="E17975" s="1" t="s">
        <v>29</v>
      </c>
      <c r="F17975" s="1" t="s">
        <v>30</v>
      </c>
      <c r="G17975" s="1" t="str">
        <f>IFERROR(__xludf.DUMMYFUNCTION("GOOGLETRANSLATE(D17975,""fr"",""en"")"),"#VALUE!")</f>
        <v>#VALUE!</v>
      </c>
    </row>
    <row r="17976" ht="15.75" customHeight="1">
      <c r="A17976" s="1" t="s">
        <v>6073</v>
      </c>
      <c r="B17976" s="1">
        <v>1.0</v>
      </c>
      <c r="C17976" s="1" t="s">
        <v>37614</v>
      </c>
      <c r="D17976" s="1" t="s">
        <v>37615</v>
      </c>
      <c r="E17976" s="1" t="s">
        <v>65</v>
      </c>
      <c r="F17976" s="1" t="s">
        <v>66</v>
      </c>
      <c r="G17976" s="1" t="str">
        <f>IFERROR(__xludf.DUMMYFUNCTION("GOOGLETRANSLATE(D17976,""fr"",""en"")"),"#VALUE!")</f>
        <v>#VALUE!</v>
      </c>
    </row>
    <row r="17977" ht="15.75" customHeight="1">
      <c r="A17977" s="1" t="s">
        <v>20110</v>
      </c>
      <c r="B17977" s="1">
        <v>2.0</v>
      </c>
      <c r="C17977" s="1" t="s">
        <v>37616</v>
      </c>
      <c r="D17977" s="1" t="s">
        <v>37617</v>
      </c>
      <c r="E17977" s="1" t="s">
        <v>29</v>
      </c>
      <c r="F17977" s="1" t="s">
        <v>30</v>
      </c>
      <c r="G17977" s="1" t="str">
        <f>IFERROR(__xludf.DUMMYFUNCTION("GOOGLETRANSLATE(D17977,""fr"",""en"")"),"#VALUE!")</f>
        <v>#VALUE!</v>
      </c>
    </row>
    <row r="17978" ht="15.75" customHeight="1">
      <c r="A17978" s="1" t="s">
        <v>408</v>
      </c>
      <c r="B17978" s="1">
        <v>5.0</v>
      </c>
      <c r="C17978" s="1" t="s">
        <v>37618</v>
      </c>
      <c r="D17978" s="1" t="s">
        <v>37619</v>
      </c>
      <c r="E17978" s="1" t="s">
        <v>21</v>
      </c>
      <c r="F17978" s="1" t="s">
        <v>11</v>
      </c>
      <c r="G17978" s="1" t="str">
        <f>IFERROR(__xludf.DUMMYFUNCTION("GOOGLETRANSLATE(D17978,""fr"",""en"")"),"#VALUE!")</f>
        <v>#VALUE!</v>
      </c>
    </row>
    <row r="17979" ht="15.75" customHeight="1">
      <c r="A17979" s="1" t="s">
        <v>1344</v>
      </c>
      <c r="B17979" s="1">
        <v>5.0</v>
      </c>
      <c r="C17979" s="1" t="s">
        <v>37620</v>
      </c>
      <c r="D17979" s="1" t="s">
        <v>37621</v>
      </c>
      <c r="E17979" s="1" t="s">
        <v>21</v>
      </c>
      <c r="F17979" s="1" t="s">
        <v>11</v>
      </c>
      <c r="G17979" s="1" t="str">
        <f>IFERROR(__xludf.DUMMYFUNCTION("GOOGLETRANSLATE(D17979,""fr"",""en"")"),"#VALUE!")</f>
        <v>#VALUE!</v>
      </c>
    </row>
    <row r="17980" ht="15.75" customHeight="1">
      <c r="A17980" s="1" t="s">
        <v>367</v>
      </c>
      <c r="B17980" s="1">
        <v>5.0</v>
      </c>
      <c r="C17980" s="1" t="s">
        <v>37622</v>
      </c>
      <c r="D17980" s="1" t="s">
        <v>37623</v>
      </c>
      <c r="E17980" s="1" t="s">
        <v>10</v>
      </c>
      <c r="F17980" s="1" t="s">
        <v>11</v>
      </c>
      <c r="G17980" s="1" t="str">
        <f>IFERROR(__xludf.DUMMYFUNCTION("GOOGLETRANSLATE(D17980,""fr"",""en"")"),"#VALUE!")</f>
        <v>#VALUE!</v>
      </c>
    </row>
    <row r="17981" ht="15.75" customHeight="1">
      <c r="A17981" s="1" t="s">
        <v>97</v>
      </c>
      <c r="B17981" s="1">
        <v>5.0</v>
      </c>
      <c r="C17981" s="1" t="s">
        <v>37624</v>
      </c>
      <c r="D17981" s="1" t="s">
        <v>37625</v>
      </c>
      <c r="E17981" s="1" t="s">
        <v>10</v>
      </c>
      <c r="F17981" s="1" t="s">
        <v>11</v>
      </c>
      <c r="G17981" s="1" t="str">
        <f>IFERROR(__xludf.DUMMYFUNCTION("GOOGLETRANSLATE(D17981,""fr"",""en"")"),"#VALUE!")</f>
        <v>#VALUE!</v>
      </c>
    </row>
    <row r="17982" ht="15.75" customHeight="1">
      <c r="A17982" s="1" t="s">
        <v>1778</v>
      </c>
      <c r="B17982" s="1">
        <v>5.0</v>
      </c>
      <c r="C17982" s="1" t="s">
        <v>37626</v>
      </c>
      <c r="D17982" s="1" t="s">
        <v>37627</v>
      </c>
      <c r="E17982" s="1" t="s">
        <v>484</v>
      </c>
      <c r="F17982" s="1" t="s">
        <v>118</v>
      </c>
      <c r="G17982" s="1" t="str">
        <f>IFERROR(__xludf.DUMMYFUNCTION("GOOGLETRANSLATE(D17982,""fr"",""en"")"),"#VALUE!")</f>
        <v>#VALUE!</v>
      </c>
    </row>
    <row r="17983" ht="15.75" customHeight="1">
      <c r="A17983" s="1" t="s">
        <v>8725</v>
      </c>
      <c r="B17983" s="1">
        <v>2.0</v>
      </c>
      <c r="C17983" s="1" t="s">
        <v>37628</v>
      </c>
      <c r="D17983" s="1" t="s">
        <v>37629</v>
      </c>
      <c r="E17983" s="1" t="s">
        <v>21</v>
      </c>
      <c r="F17983" s="1" t="s">
        <v>11</v>
      </c>
      <c r="G17983" s="1" t="str">
        <f>IFERROR(__xludf.DUMMYFUNCTION("GOOGLETRANSLATE(D17983,""fr"",""en"")"),"#VALUE!")</f>
        <v>#VALUE!</v>
      </c>
    </row>
    <row r="17984" ht="15.75" customHeight="1">
      <c r="A17984" s="1" t="s">
        <v>2076</v>
      </c>
      <c r="B17984" s="1">
        <v>3.0</v>
      </c>
      <c r="C17984" s="1" t="s">
        <v>37630</v>
      </c>
      <c r="D17984" s="1" t="s">
        <v>37631</v>
      </c>
      <c r="E17984" s="1" t="s">
        <v>65</v>
      </c>
      <c r="F17984" s="1" t="s">
        <v>66</v>
      </c>
      <c r="G17984" s="1" t="str">
        <f>IFERROR(__xludf.DUMMYFUNCTION("GOOGLETRANSLATE(D17984,""fr"",""en"")"),"#VALUE!")</f>
        <v>#VALUE!</v>
      </c>
    </row>
    <row r="17985" ht="15.75" customHeight="1">
      <c r="A17985" s="1" t="s">
        <v>603</v>
      </c>
      <c r="B17985" s="1">
        <v>1.0</v>
      </c>
      <c r="C17985" s="1" t="s">
        <v>37632</v>
      </c>
      <c r="D17985" s="1" t="s">
        <v>37633</v>
      </c>
      <c r="E17985" s="1" t="s">
        <v>21</v>
      </c>
      <c r="F17985" s="1" t="s">
        <v>11</v>
      </c>
      <c r="G17985" s="1" t="str">
        <f>IFERROR(__xludf.DUMMYFUNCTION("GOOGLETRANSLATE(D17985,""fr"",""en"")"),"#VALUE!")</f>
        <v>#VALUE!</v>
      </c>
    </row>
    <row r="17986" ht="15.75" customHeight="1">
      <c r="A17986" s="1" t="s">
        <v>1995</v>
      </c>
      <c r="B17986" s="1">
        <v>1.0</v>
      </c>
      <c r="C17986" s="1" t="s">
        <v>37634</v>
      </c>
      <c r="D17986" s="1" t="s">
        <v>37635</v>
      </c>
      <c r="E17986" s="1" t="s">
        <v>34</v>
      </c>
      <c r="F17986" s="1" t="s">
        <v>30</v>
      </c>
      <c r="G17986" s="1" t="str">
        <f>IFERROR(__xludf.DUMMYFUNCTION("GOOGLETRANSLATE(D17986,""fr"",""en"")"),"#VALUE!")</f>
        <v>#VALUE!</v>
      </c>
    </row>
    <row r="17987" ht="15.75" customHeight="1">
      <c r="A17987" s="1" t="s">
        <v>5137</v>
      </c>
      <c r="B17987" s="1">
        <v>2.0</v>
      </c>
      <c r="C17987" s="1" t="s">
        <v>37636</v>
      </c>
      <c r="D17987" s="1" t="s">
        <v>37637</v>
      </c>
      <c r="E17987" s="1" t="s">
        <v>125</v>
      </c>
      <c r="F17987" s="1" t="s">
        <v>11</v>
      </c>
      <c r="G17987" s="1" t="str">
        <f>IFERROR(__xludf.DUMMYFUNCTION("GOOGLETRANSLATE(D17987,""fr"",""en"")"),"#VALUE!")</f>
        <v>#VALUE!</v>
      </c>
    </row>
    <row r="17988" ht="15.75" customHeight="1">
      <c r="A17988" s="1" t="s">
        <v>2610</v>
      </c>
      <c r="B17988" s="1">
        <v>3.0</v>
      </c>
      <c r="C17988" s="1" t="s">
        <v>37638</v>
      </c>
      <c r="D17988" s="1" t="s">
        <v>37639</v>
      </c>
      <c r="E17988" s="1" t="s">
        <v>34</v>
      </c>
      <c r="F17988" s="1" t="s">
        <v>30</v>
      </c>
      <c r="G17988" s="1" t="str">
        <f>IFERROR(__xludf.DUMMYFUNCTION("GOOGLETRANSLATE(D17988,""fr"",""en"")"),"#VALUE!")</f>
        <v>#VALUE!</v>
      </c>
    </row>
    <row r="17989" ht="15.75" customHeight="1">
      <c r="A17989" s="1" t="s">
        <v>11356</v>
      </c>
      <c r="B17989" s="1">
        <v>4.0</v>
      </c>
      <c r="C17989" s="1" t="s">
        <v>37640</v>
      </c>
      <c r="D17989" s="1" t="s">
        <v>37641</v>
      </c>
      <c r="E17989" s="1" t="s">
        <v>614</v>
      </c>
      <c r="F17989" s="1" t="s">
        <v>30</v>
      </c>
      <c r="G17989" s="1" t="str">
        <f>IFERROR(__xludf.DUMMYFUNCTION("GOOGLETRANSLATE(D17989,""fr"",""en"")"),"#VALUE!")</f>
        <v>#VALUE!</v>
      </c>
    </row>
    <row r="17990" ht="15.75" customHeight="1">
      <c r="A17990" s="1" t="s">
        <v>8754</v>
      </c>
      <c r="B17990" s="1">
        <v>1.0</v>
      </c>
      <c r="C17990" s="1" t="s">
        <v>37642</v>
      </c>
      <c r="D17990" s="1" t="s">
        <v>37643</v>
      </c>
      <c r="E17990" s="1" t="s">
        <v>273</v>
      </c>
      <c r="F17990" s="1" t="s">
        <v>11</v>
      </c>
      <c r="G17990" s="1" t="str">
        <f>IFERROR(__xludf.DUMMYFUNCTION("GOOGLETRANSLATE(D17990,""fr"",""en"")"),"#VALUE!")</f>
        <v>#VALUE!</v>
      </c>
    </row>
    <row r="17991" ht="15.75" customHeight="1">
      <c r="A17991" s="1" t="s">
        <v>988</v>
      </c>
      <c r="B17991" s="1">
        <v>4.0</v>
      </c>
      <c r="C17991" s="1" t="s">
        <v>37644</v>
      </c>
      <c r="D17991" s="1" t="s">
        <v>37645</v>
      </c>
      <c r="E17991" s="1" t="s">
        <v>21</v>
      </c>
      <c r="F17991" s="1" t="s">
        <v>11</v>
      </c>
      <c r="G17991" s="1" t="str">
        <f>IFERROR(__xludf.DUMMYFUNCTION("GOOGLETRANSLATE(D17991,""fr"",""en"")"),"#VALUE!")</f>
        <v>#VALUE!</v>
      </c>
    </row>
    <row r="17992" ht="15.75" customHeight="1">
      <c r="A17992" s="1" t="s">
        <v>2022</v>
      </c>
      <c r="B17992" s="1">
        <v>5.0</v>
      </c>
      <c r="C17992" s="1" t="s">
        <v>37646</v>
      </c>
      <c r="D17992" s="1" t="s">
        <v>37647</v>
      </c>
      <c r="E17992" s="1" t="s">
        <v>21</v>
      </c>
      <c r="F17992" s="1" t="s">
        <v>11</v>
      </c>
      <c r="G17992" s="1" t="str">
        <f>IFERROR(__xludf.DUMMYFUNCTION("GOOGLETRANSLATE(D17992,""fr"",""en"")"),"#VALUE!")</f>
        <v>#VALUE!</v>
      </c>
    </row>
    <row r="17993" ht="15.75" customHeight="1">
      <c r="A17993" s="1" t="s">
        <v>4420</v>
      </c>
      <c r="B17993" s="1">
        <v>3.0</v>
      </c>
      <c r="C17993" s="1" t="s">
        <v>37648</v>
      </c>
      <c r="D17993" s="1" t="s">
        <v>37649</v>
      </c>
      <c r="E17993" s="1" t="s">
        <v>10</v>
      </c>
      <c r="F17993" s="1" t="s">
        <v>110</v>
      </c>
      <c r="G17993" s="1" t="str">
        <f>IFERROR(__xludf.DUMMYFUNCTION("GOOGLETRANSLATE(D17993,""fr"",""en"")"),"#VALUE!")</f>
        <v>#VALUE!</v>
      </c>
    </row>
    <row r="17994" ht="15.75" customHeight="1">
      <c r="A17994" s="1" t="s">
        <v>67</v>
      </c>
      <c r="B17994" s="1">
        <v>4.0</v>
      </c>
      <c r="C17994" s="1" t="s">
        <v>37650</v>
      </c>
      <c r="D17994" s="1" t="s">
        <v>37651</v>
      </c>
      <c r="E17994" s="1" t="s">
        <v>21</v>
      </c>
      <c r="F17994" s="1" t="s">
        <v>11</v>
      </c>
      <c r="G17994" s="1" t="str">
        <f>IFERROR(__xludf.DUMMYFUNCTION("GOOGLETRANSLATE(D17994,""fr"",""en"")"),"#VALUE!")</f>
        <v>#VALUE!</v>
      </c>
    </row>
    <row r="17995" ht="15.75" customHeight="1">
      <c r="A17995" s="1" t="s">
        <v>385</v>
      </c>
      <c r="B17995" s="1">
        <v>1.0</v>
      </c>
      <c r="C17995" s="1" t="s">
        <v>37652</v>
      </c>
      <c r="D17995" s="1" t="s">
        <v>37653</v>
      </c>
      <c r="E17995" s="1" t="s">
        <v>21</v>
      </c>
      <c r="F17995" s="1" t="s">
        <v>11</v>
      </c>
      <c r="G17995" s="1" t="str">
        <f>IFERROR(__xludf.DUMMYFUNCTION("GOOGLETRANSLATE(D17995,""fr"",""en"")"),"I do not recommend this insurance
They are good in speech my does not ensure the continuation I do not recommend having a claim no follow -up lack of professionalism, incompetence, file not followed by seriousness.
I have no more cases that we have to car"&amp;"ry your incompetence before the Commercial Court I will also fail to file a complaint for false advertising lead the competent authorities
")</f>
        <v>I do not recommend this insurance
They are good in speech my does not ensure the continuation I do not recommend having a claim no follow -up lack of professionalism, incompetence, file not followed by seriousness.
I have no more cases that we have to carry your incompetence before the Commercial Court I will also fail to file a complaint for false advertising lead the competent authorities
</v>
      </c>
    </row>
    <row r="17996" ht="15.75" customHeight="1">
      <c r="A17996" s="1" t="s">
        <v>7125</v>
      </c>
      <c r="B17996" s="1">
        <v>1.0</v>
      </c>
      <c r="C17996" s="1" t="s">
        <v>37654</v>
      </c>
      <c r="D17996" s="1" t="s">
        <v>37655</v>
      </c>
      <c r="E17996" s="1" t="s">
        <v>34</v>
      </c>
      <c r="F17996" s="1" t="s">
        <v>30</v>
      </c>
      <c r="G17996" s="1" t="str">
        <f>IFERROR(__xludf.DUMMYFUNCTION("GOOGLETRANSLATE(D17996,""fr"",""en"")"),"Chere, is like many insurance, no way of knowing the reimbursements to which we have rights?
bcp of explanations where we do not understand anything at all!
Example: I went to Ophtalmo I pay € 45, padding with security and April in the € 39, of my pocket "&amp;"6 €?
In addition for the year 2021 increase of more than € 45, thank you for these gifts.")</f>
        <v>Chere, is like many insurance, no way of knowing the reimbursements to which we have rights?
bcp of explanations where we do not understand anything at all!
Example: I went to Ophtalmo I pay € 45, padding with security and April in the € 39, of my pocket 6 €?
In addition for the year 2021 increase of more than € 45, thank you for these gifts.</v>
      </c>
    </row>
    <row r="17997" ht="15.75" customHeight="1">
      <c r="A17997" s="1" t="s">
        <v>8327</v>
      </c>
      <c r="B17997" s="1">
        <v>1.0</v>
      </c>
      <c r="C17997" s="1" t="s">
        <v>37656</v>
      </c>
      <c r="D17997" s="1" t="s">
        <v>37657</v>
      </c>
      <c r="E17997" s="1" t="s">
        <v>29</v>
      </c>
      <c r="F17997" s="1" t="s">
        <v>30</v>
      </c>
      <c r="G17997" s="1" t="str">
        <f>IFERROR(__xludf.DUMMYFUNCTION("GOOGLETRANSLATE(D17997,""fr"",""en"")"),"#VALUE!")</f>
        <v>#VALUE!</v>
      </c>
    </row>
    <row r="17998" ht="15.75" customHeight="1">
      <c r="A17998" s="1" t="s">
        <v>473</v>
      </c>
      <c r="B17998" s="1">
        <v>2.0</v>
      </c>
      <c r="C17998" s="1" t="s">
        <v>37658</v>
      </c>
      <c r="D17998" s="1" t="s">
        <v>37659</v>
      </c>
      <c r="E17998" s="1" t="s">
        <v>103</v>
      </c>
      <c r="F17998" s="1" t="s">
        <v>48</v>
      </c>
      <c r="G17998" s="1" t="str">
        <f>IFERROR(__xludf.DUMMYFUNCTION("GOOGLETRANSLATE(D17998,""fr"",""en"")"),"#VALUE!")</f>
        <v>#VALUE!</v>
      </c>
    </row>
    <row r="17999" ht="15.75" customHeight="1">
      <c r="A17999" s="1" t="s">
        <v>5775</v>
      </c>
      <c r="B17999" s="1">
        <v>3.0</v>
      </c>
      <c r="C17999" s="1" t="s">
        <v>37660</v>
      </c>
      <c r="D17999" s="1" t="s">
        <v>37661</v>
      </c>
      <c r="E17999" s="1" t="s">
        <v>21</v>
      </c>
      <c r="F17999" s="1" t="s">
        <v>11</v>
      </c>
      <c r="G17999" s="1" t="str">
        <f>IFERROR(__xludf.DUMMYFUNCTION("GOOGLETRANSLATE(D17999,""fr"",""en"")"),"#VALUE!")</f>
        <v>#VALUE!</v>
      </c>
    </row>
    <row r="18000" ht="15.75" customHeight="1">
      <c r="A18000" s="1" t="s">
        <v>100</v>
      </c>
      <c r="B18000" s="1">
        <v>1.0</v>
      </c>
      <c r="C18000" s="1" t="s">
        <v>37662</v>
      </c>
      <c r="D18000" s="1" t="s">
        <v>37663</v>
      </c>
      <c r="E18000" s="1" t="s">
        <v>373</v>
      </c>
      <c r="F18000" s="1" t="s">
        <v>30</v>
      </c>
      <c r="G18000" s="1" t="str">
        <f>IFERROR(__xludf.DUMMYFUNCTION("GOOGLETRANSLATE(D18000,""fr"",""en"")"),"#VALUE!")</f>
        <v>#VALUE!</v>
      </c>
    </row>
    <row r="18001" ht="15.75" customHeight="1">
      <c r="A18001" s="1" t="s">
        <v>3543</v>
      </c>
      <c r="B18001" s="1">
        <v>3.0</v>
      </c>
      <c r="C18001" s="1" t="s">
        <v>37664</v>
      </c>
      <c r="D18001" s="1" t="s">
        <v>37665</v>
      </c>
      <c r="E18001" s="1" t="s">
        <v>29</v>
      </c>
      <c r="F18001" s="1" t="s">
        <v>30</v>
      </c>
      <c r="G18001" s="1" t="str">
        <f>IFERROR(__xludf.DUMMYFUNCTION("GOOGLETRANSLATE(D18001,""fr"",""en"")"),"#VALUE!")</f>
        <v>#VALUE!</v>
      </c>
    </row>
    <row r="18002" ht="15.75" customHeight="1">
      <c r="A18002" s="1" t="s">
        <v>615</v>
      </c>
      <c r="B18002" s="1">
        <v>5.0</v>
      </c>
      <c r="C18002" s="1" t="s">
        <v>37666</v>
      </c>
      <c r="D18002" s="1" t="s">
        <v>37667</v>
      </c>
      <c r="E18002" s="1" t="s">
        <v>10</v>
      </c>
      <c r="F18002" s="1" t="s">
        <v>11</v>
      </c>
      <c r="G18002" s="1" t="str">
        <f>IFERROR(__xludf.DUMMYFUNCTION("GOOGLETRANSLATE(D18002,""fr"",""en"")"),"#VALUE!")</f>
        <v>#VALUE!</v>
      </c>
    </row>
    <row r="18003" ht="15.75" customHeight="1">
      <c r="A18003" s="1" t="s">
        <v>1235</v>
      </c>
      <c r="B18003" s="1">
        <v>3.0</v>
      </c>
      <c r="C18003" s="1" t="s">
        <v>37668</v>
      </c>
      <c r="D18003" s="1" t="s">
        <v>37669</v>
      </c>
      <c r="E18003" s="1" t="s">
        <v>827</v>
      </c>
      <c r="F18003" s="1" t="s">
        <v>39</v>
      </c>
      <c r="G18003" s="1" t="str">
        <f>IFERROR(__xludf.DUMMYFUNCTION("GOOGLETRANSLATE(D18003,""fr"",""en"")"),"#VALUE!")</f>
        <v>#VALUE!</v>
      </c>
    </row>
    <row r="18004" ht="15.75" customHeight="1">
      <c r="A18004" s="1" t="s">
        <v>2964</v>
      </c>
      <c r="B18004" s="1">
        <v>3.0</v>
      </c>
      <c r="C18004" s="1" t="s">
        <v>37670</v>
      </c>
      <c r="D18004" s="1" t="s">
        <v>37671</v>
      </c>
      <c r="E18004" s="1" t="s">
        <v>226</v>
      </c>
      <c r="F18004" s="1" t="s">
        <v>11</v>
      </c>
      <c r="G18004" s="1" t="str">
        <f>IFERROR(__xludf.DUMMYFUNCTION("GOOGLETRANSLATE(D18004,""fr"",""en"")"),"#VALUE!")</f>
        <v>#VALUE!</v>
      </c>
    </row>
    <row r="18005" ht="15.75" customHeight="1">
      <c r="A18005" s="1" t="s">
        <v>1135</v>
      </c>
      <c r="B18005" s="1">
        <v>5.0</v>
      </c>
      <c r="C18005" s="1" t="s">
        <v>37672</v>
      </c>
      <c r="D18005" s="1" t="s">
        <v>37673</v>
      </c>
      <c r="E18005" s="1" t="s">
        <v>448</v>
      </c>
      <c r="F18005" s="1" t="s">
        <v>84</v>
      </c>
      <c r="G18005" s="1" t="str">
        <f>IFERROR(__xludf.DUMMYFUNCTION("GOOGLETRANSLATE(D18005,""fr"",""en"")"),"#VALUE!")</f>
        <v>#VALUE!</v>
      </c>
    </row>
    <row r="18006" ht="15.75" customHeight="1">
      <c r="A18006" s="1" t="s">
        <v>8460</v>
      </c>
      <c r="B18006" s="1">
        <v>4.0</v>
      </c>
      <c r="C18006" s="1" t="s">
        <v>37674</v>
      </c>
      <c r="D18006" s="1" t="s">
        <v>37675</v>
      </c>
      <c r="E18006" s="1" t="s">
        <v>10</v>
      </c>
      <c r="F18006" s="1" t="s">
        <v>110</v>
      </c>
      <c r="G18006" s="1" t="str">
        <f>IFERROR(__xludf.DUMMYFUNCTION("GOOGLETRANSLATE(D18006,""fr"",""en"")"),"#VALUE!")</f>
        <v>#VALUE!</v>
      </c>
    </row>
    <row r="18007" ht="15.75" customHeight="1">
      <c r="A18007" s="1" t="s">
        <v>2117</v>
      </c>
      <c r="B18007" s="1">
        <v>5.0</v>
      </c>
      <c r="C18007" s="1" t="s">
        <v>37676</v>
      </c>
      <c r="D18007" s="1" t="s">
        <v>37677</v>
      </c>
      <c r="E18007" s="1" t="s">
        <v>10</v>
      </c>
      <c r="F18007" s="1" t="s">
        <v>11</v>
      </c>
      <c r="G18007" s="1" t="str">
        <f>IFERROR(__xludf.DUMMYFUNCTION("GOOGLETRANSLATE(D18007,""fr"",""en"")"),"#VALUE!")</f>
        <v>#VALUE!</v>
      </c>
    </row>
    <row r="18008" ht="15.75" customHeight="1">
      <c r="A18008" s="1" t="s">
        <v>7138</v>
      </c>
      <c r="B18008" s="1">
        <v>2.0</v>
      </c>
      <c r="C18008" s="1" t="s">
        <v>37678</v>
      </c>
      <c r="D18008" s="1" t="s">
        <v>37679</v>
      </c>
      <c r="E18008" s="1" t="s">
        <v>21</v>
      </c>
      <c r="F18008" s="1" t="s">
        <v>11</v>
      </c>
      <c r="G18008" s="1" t="str">
        <f>IFERROR(__xludf.DUMMYFUNCTION("GOOGLETRANSLATE(D18008,""fr"",""en"")"),"It's been 6 months since the olive tree lets me shift a 60th gain under the pretext that I am sponsored. Then I am announced this evening that it is dead, because my godfather not being passed by them directly a year and a half ago, it is not eligible for"&amp;" sponsorship. And whenever I have an advisor on the phone I have a different version. Strongly that I can go to see elsewhere")</f>
        <v>It's been 6 months since the olive tree lets me shift a 60th gain under the pretext that I am sponsored. Then I am announced this evening that it is dead, because my godfather not being passed by them directly a year and a half ago, it is not eligible for sponsorship. And whenever I have an advisor on the phone I have a different version. Strongly that I can go to see elsewhere</v>
      </c>
    </row>
    <row r="18009" ht="15.75" customHeight="1">
      <c r="A18009" s="1" t="s">
        <v>4610</v>
      </c>
      <c r="B18009" s="1">
        <v>4.0</v>
      </c>
      <c r="C18009" s="1" t="s">
        <v>37680</v>
      </c>
      <c r="D18009" s="1" t="s">
        <v>37681</v>
      </c>
      <c r="E18009" s="1" t="s">
        <v>21</v>
      </c>
      <c r="F18009" s="1" t="s">
        <v>11</v>
      </c>
      <c r="G18009" s="1" t="str">
        <f>IFERROR(__xludf.DUMMYFUNCTION("GOOGLETRANSLATE(D18009,""fr"",""en"")"),"#VALUE!")</f>
        <v>#VALUE!</v>
      </c>
    </row>
    <row r="18010" ht="15.75" customHeight="1">
      <c r="A18010" s="1" t="s">
        <v>1057</v>
      </c>
      <c r="B18010" s="1">
        <v>4.0</v>
      </c>
      <c r="C18010" s="1" t="s">
        <v>37682</v>
      </c>
      <c r="D18010" s="1" t="s">
        <v>37683</v>
      </c>
      <c r="E18010" s="1" t="s">
        <v>21</v>
      </c>
      <c r="F18010" s="1" t="s">
        <v>11</v>
      </c>
      <c r="G18010" s="1" t="str">
        <f>IFERROR(__xludf.DUMMYFUNCTION("GOOGLETRANSLATE(D18010,""fr"",""en"")"),"#VALUE!")</f>
        <v>#VALUE!</v>
      </c>
    </row>
    <row r="18011" ht="15.75" customHeight="1">
      <c r="A18011" s="1" t="s">
        <v>264</v>
      </c>
      <c r="B18011" s="1">
        <v>5.0</v>
      </c>
      <c r="C18011" s="1" t="s">
        <v>37684</v>
      </c>
      <c r="D18011" s="1" t="s">
        <v>37685</v>
      </c>
      <c r="E18011" s="1" t="s">
        <v>10</v>
      </c>
      <c r="F18011" s="1" t="s">
        <v>11</v>
      </c>
      <c r="G18011" s="1" t="str">
        <f>IFERROR(__xludf.DUMMYFUNCTION("GOOGLETRANSLATE(D18011,""fr"",""en"")"),"#VALUE!")</f>
        <v>#VALUE!</v>
      </c>
    </row>
    <row r="18012" ht="15.75" customHeight="1">
      <c r="A18012" s="1" t="s">
        <v>352</v>
      </c>
      <c r="B18012" s="1">
        <v>5.0</v>
      </c>
      <c r="C18012" s="1" t="s">
        <v>9295</v>
      </c>
      <c r="D18012" s="1" t="s">
        <v>37686</v>
      </c>
      <c r="E18012" s="1" t="s">
        <v>296</v>
      </c>
      <c r="F18012" s="1" t="s">
        <v>66</v>
      </c>
      <c r="G18012" s="1" t="str">
        <f>IFERROR(__xludf.DUMMYFUNCTION("GOOGLETRANSLATE(D18012,""fr"",""en"")"),"#VALUE!")</f>
        <v>#VALUE!</v>
      </c>
    </row>
    <row r="18013" ht="15.75" customHeight="1">
      <c r="A18013" s="1" t="s">
        <v>445</v>
      </c>
      <c r="B18013" s="1">
        <v>5.0</v>
      </c>
      <c r="C18013" s="1" t="s">
        <v>37687</v>
      </c>
      <c r="D18013" s="1" t="s">
        <v>37688</v>
      </c>
      <c r="E18013" s="1" t="s">
        <v>65</v>
      </c>
      <c r="F18013" s="1" t="s">
        <v>66</v>
      </c>
      <c r="G18013" s="1" t="str">
        <f>IFERROR(__xludf.DUMMYFUNCTION("GOOGLETRANSLATE(D18013,""fr"",""en"")"),"#VALUE!")</f>
        <v>#VALUE!</v>
      </c>
    </row>
    <row r="18014" ht="15.75" customHeight="1">
      <c r="A18014" s="1" t="s">
        <v>3041</v>
      </c>
      <c r="B18014" s="1">
        <v>2.0</v>
      </c>
      <c r="C18014" s="1" t="s">
        <v>37689</v>
      </c>
      <c r="D18014" s="1" t="s">
        <v>37690</v>
      </c>
      <c r="E18014" s="1" t="s">
        <v>21</v>
      </c>
      <c r="F18014" s="1" t="s">
        <v>11</v>
      </c>
      <c r="G18014" s="1" t="str">
        <f>IFERROR(__xludf.DUMMYFUNCTION("GOOGLETRANSLATE(D18014,""fr"",""en"")"),"#VALUE!")</f>
        <v>#VALUE!</v>
      </c>
    </row>
    <row r="18015" ht="15.75" customHeight="1">
      <c r="A18015" s="1" t="s">
        <v>7327</v>
      </c>
      <c r="B18015" s="1">
        <v>1.0</v>
      </c>
      <c r="C18015" s="1" t="s">
        <v>37691</v>
      </c>
      <c r="D18015" s="1" t="s">
        <v>37692</v>
      </c>
      <c r="E18015" s="1" t="s">
        <v>25</v>
      </c>
      <c r="F18015" s="1" t="s">
        <v>110</v>
      </c>
      <c r="G18015" s="1" t="str">
        <f>IFERROR(__xludf.DUMMYFUNCTION("GOOGLETRANSLATE(D18015,""fr"",""en"")"),"#VALUE!")</f>
        <v>#VALUE!</v>
      </c>
    </row>
    <row r="18016" ht="15.75" customHeight="1">
      <c r="A18016" s="1" t="s">
        <v>786</v>
      </c>
      <c r="B18016" s="1">
        <v>4.0</v>
      </c>
      <c r="C18016" s="1" t="s">
        <v>37693</v>
      </c>
      <c r="D18016" s="1" t="s">
        <v>37694</v>
      </c>
      <c r="E18016" s="1" t="s">
        <v>21</v>
      </c>
      <c r="F18016" s="1" t="s">
        <v>11</v>
      </c>
      <c r="G18016" s="1" t="str">
        <f>IFERROR(__xludf.DUMMYFUNCTION("GOOGLETRANSLATE(D18016,""fr"",""en"")"),"#VALUE!")</f>
        <v>#VALUE!</v>
      </c>
    </row>
    <row r="18017" ht="15.75" customHeight="1">
      <c r="A18017" s="1" t="s">
        <v>780</v>
      </c>
      <c r="B18017" s="1">
        <v>4.0</v>
      </c>
      <c r="C18017" s="1" t="s">
        <v>37695</v>
      </c>
      <c r="D18017" s="1" t="s">
        <v>37696</v>
      </c>
      <c r="E18017" s="1" t="s">
        <v>614</v>
      </c>
      <c r="F18017" s="1" t="s">
        <v>30</v>
      </c>
      <c r="G18017" s="1" t="str">
        <f>IFERROR(__xludf.DUMMYFUNCTION("GOOGLETRANSLATE(D18017,""fr"",""en"")"),"#VALUE!")</f>
        <v>#VALUE!</v>
      </c>
    </row>
    <row r="18018" ht="15.75" customHeight="1">
      <c r="A18018" s="1" t="s">
        <v>2396</v>
      </c>
      <c r="B18018" s="1">
        <v>1.0</v>
      </c>
      <c r="C18018" s="1" t="s">
        <v>10442</v>
      </c>
      <c r="D18018" s="1" t="s">
        <v>37697</v>
      </c>
      <c r="E18018" s="1" t="s">
        <v>614</v>
      </c>
      <c r="F18018" s="1" t="s">
        <v>30</v>
      </c>
      <c r="G18018" s="1" t="str">
        <f>IFERROR(__xludf.DUMMYFUNCTION("GOOGLETRANSLATE(D18018,""fr"",""en"")"),"#VALUE!")</f>
        <v>#VALUE!</v>
      </c>
    </row>
    <row r="18019" ht="15.75" customHeight="1">
      <c r="A18019" s="1" t="s">
        <v>523</v>
      </c>
      <c r="B18019" s="1">
        <v>1.0</v>
      </c>
      <c r="C18019" s="1" t="s">
        <v>37698</v>
      </c>
      <c r="D18019" s="1" t="s">
        <v>37699</v>
      </c>
      <c r="E18019" s="1" t="s">
        <v>250</v>
      </c>
      <c r="F18019" s="1" t="s">
        <v>30</v>
      </c>
      <c r="G18019" s="1" t="str">
        <f>IFERROR(__xludf.DUMMYFUNCTION("GOOGLETRANSLATE(D18019,""fr"",""en"")"),"#VALUE!")</f>
        <v>#VALUE!</v>
      </c>
    </row>
    <row r="18020" ht="15.75" customHeight="1">
      <c r="A18020" s="1" t="s">
        <v>5181</v>
      </c>
      <c r="B18020" s="1">
        <v>1.0</v>
      </c>
      <c r="C18020" s="1" t="s">
        <v>37700</v>
      </c>
      <c r="D18020" s="1" t="s">
        <v>37701</v>
      </c>
      <c r="E18020" s="1" t="s">
        <v>250</v>
      </c>
      <c r="F18020" s="1" t="s">
        <v>30</v>
      </c>
      <c r="G18020" s="1" t="str">
        <f>IFERROR(__xludf.DUMMYFUNCTION("GOOGLETRANSLATE(D18020,""fr"",""en"")"),"#VALUE!")</f>
        <v>#VALUE!</v>
      </c>
    </row>
    <row r="18021" ht="15.75" customHeight="1">
      <c r="A18021" s="1" t="s">
        <v>11984</v>
      </c>
      <c r="B18021" s="1">
        <v>2.0</v>
      </c>
      <c r="C18021" s="1" t="s">
        <v>37702</v>
      </c>
      <c r="D18021" s="1" t="s">
        <v>37703</v>
      </c>
      <c r="E18021" s="1" t="s">
        <v>292</v>
      </c>
      <c r="F18021" s="1" t="s">
        <v>11</v>
      </c>
      <c r="G18021" s="1" t="str">
        <f>IFERROR(__xludf.DUMMYFUNCTION("GOOGLETRANSLATE(D18021,""fr"",""en"")"),"#VALUE!")</f>
        <v>#VALUE!</v>
      </c>
    </row>
    <row r="18022" ht="15.75" customHeight="1">
      <c r="A18022" s="1" t="s">
        <v>163</v>
      </c>
      <c r="B18022" s="1">
        <v>4.0</v>
      </c>
      <c r="C18022" s="1" t="s">
        <v>37704</v>
      </c>
      <c r="D18022" s="1" t="s">
        <v>37705</v>
      </c>
      <c r="E18022" s="1" t="s">
        <v>10</v>
      </c>
      <c r="F18022" s="1" t="s">
        <v>11</v>
      </c>
      <c r="G18022" s="1" t="str">
        <f>IFERROR(__xludf.DUMMYFUNCTION("GOOGLETRANSLATE(D18022,""fr"",""en"")"),"#VALUE!")</f>
        <v>#VALUE!</v>
      </c>
    </row>
    <row r="18023" ht="15.75" customHeight="1">
      <c r="A18023" s="1" t="s">
        <v>7002</v>
      </c>
      <c r="B18023" s="1">
        <v>1.0</v>
      </c>
      <c r="C18023" s="1" t="s">
        <v>37706</v>
      </c>
      <c r="D18023" s="1" t="s">
        <v>37707</v>
      </c>
      <c r="E18023" s="1" t="s">
        <v>10</v>
      </c>
      <c r="F18023" s="1" t="s">
        <v>11</v>
      </c>
      <c r="G18023" s="1" t="str">
        <f>IFERROR(__xludf.DUMMYFUNCTION("GOOGLETRANSLATE(D18023,""fr"",""en"")"),"#VALUE!")</f>
        <v>#VALUE!</v>
      </c>
    </row>
    <row r="18024" ht="15.75" customHeight="1">
      <c r="A18024" s="1" t="s">
        <v>141</v>
      </c>
      <c r="B18024" s="1">
        <v>1.0</v>
      </c>
      <c r="C18024" s="1" t="s">
        <v>37708</v>
      </c>
      <c r="D18024" s="1" t="s">
        <v>37709</v>
      </c>
      <c r="E18024" s="1" t="s">
        <v>10</v>
      </c>
      <c r="F18024" s="1" t="s">
        <v>11</v>
      </c>
      <c r="G18024" s="1" t="str">
        <f>IFERROR(__xludf.DUMMYFUNCTION("GOOGLETRANSLATE(D18024,""fr"",""en"")"),"#VALUE!")</f>
        <v>#VALUE!</v>
      </c>
    </row>
    <row r="18025" ht="15.75" customHeight="1">
      <c r="A18025" s="1" t="s">
        <v>7716</v>
      </c>
      <c r="B18025" s="1">
        <v>2.0</v>
      </c>
      <c r="C18025" s="1" t="s">
        <v>37710</v>
      </c>
      <c r="D18025" s="1" t="s">
        <v>37711</v>
      </c>
      <c r="E18025" s="1" t="s">
        <v>21</v>
      </c>
      <c r="F18025" s="1" t="s">
        <v>11</v>
      </c>
      <c r="G18025" s="1" t="str">
        <f>IFERROR(__xludf.DUMMYFUNCTION("GOOGLETRANSLATE(D18025,""fr"",""en"")"),"#VALUE!")</f>
        <v>#VALUE!</v>
      </c>
    </row>
    <row r="18026" ht="15.75" customHeight="1">
      <c r="A18026" s="1" t="s">
        <v>6427</v>
      </c>
      <c r="B18026" s="1">
        <v>1.0</v>
      </c>
      <c r="C18026" s="1" t="s">
        <v>37712</v>
      </c>
      <c r="D18026" s="1" t="s">
        <v>37713</v>
      </c>
      <c r="E18026" s="1" t="s">
        <v>10</v>
      </c>
      <c r="F18026" s="1" t="s">
        <v>11</v>
      </c>
      <c r="G18026" s="1" t="str">
        <f>IFERROR(__xludf.DUMMYFUNCTION("GOOGLETRANSLATE(D18026,""fr"",""en"")"),"#VALUE!")</f>
        <v>#VALUE!</v>
      </c>
    </row>
    <row r="18027" ht="15.75" customHeight="1">
      <c r="A18027" s="1" t="s">
        <v>3528</v>
      </c>
      <c r="B18027" s="1">
        <v>5.0</v>
      </c>
      <c r="C18027" s="1" t="s">
        <v>37714</v>
      </c>
      <c r="D18027" s="1" t="s">
        <v>37715</v>
      </c>
      <c r="E18027" s="1" t="s">
        <v>10</v>
      </c>
      <c r="F18027" s="1" t="s">
        <v>11</v>
      </c>
      <c r="G18027" s="1" t="str">
        <f>IFERROR(__xludf.DUMMYFUNCTION("GOOGLETRANSLATE(D18027,""fr"",""en"")"),"#VALUE!")</f>
        <v>#VALUE!</v>
      </c>
    </row>
    <row r="18028" ht="15.75" customHeight="1">
      <c r="A18028" s="1" t="s">
        <v>7723</v>
      </c>
      <c r="B18028" s="1">
        <v>5.0</v>
      </c>
      <c r="C18028" s="1" t="s">
        <v>37716</v>
      </c>
      <c r="D18028" s="1" t="s">
        <v>37717</v>
      </c>
      <c r="E18028" s="1" t="s">
        <v>2102</v>
      </c>
      <c r="F18028" s="1" t="s">
        <v>66</v>
      </c>
      <c r="G18028" s="1" t="str">
        <f>IFERROR(__xludf.DUMMYFUNCTION("GOOGLETRANSLATE(D18028,""fr"",""en"")"),"#VALUE!")</f>
        <v>#VALUE!</v>
      </c>
    </row>
    <row r="18029" ht="15.75" customHeight="1">
      <c r="A18029" s="1" t="s">
        <v>9099</v>
      </c>
      <c r="B18029" s="1">
        <v>1.0</v>
      </c>
      <c r="C18029" s="1" t="s">
        <v>37718</v>
      </c>
      <c r="D18029" s="1" t="s">
        <v>37719</v>
      </c>
      <c r="E18029" s="1" t="s">
        <v>169</v>
      </c>
      <c r="F18029" s="1" t="s">
        <v>110</v>
      </c>
      <c r="G18029" s="1" t="str">
        <f>IFERROR(__xludf.DUMMYFUNCTION("GOOGLETRANSLATE(D18029,""fr"",""en"")"),"#VALUE!")</f>
        <v>#VALUE!</v>
      </c>
    </row>
    <row r="18030" ht="15.75" customHeight="1">
      <c r="A18030" s="1" t="s">
        <v>77</v>
      </c>
      <c r="B18030" s="1">
        <v>5.0</v>
      </c>
      <c r="C18030" s="1" t="s">
        <v>37720</v>
      </c>
      <c r="D18030" s="1" t="s">
        <v>37721</v>
      </c>
      <c r="E18030" s="1" t="s">
        <v>21</v>
      </c>
      <c r="F18030" s="1" t="s">
        <v>11</v>
      </c>
      <c r="G18030" s="1" t="str">
        <f>IFERROR(__xludf.DUMMYFUNCTION("GOOGLETRANSLATE(D18030,""fr"",""en"")"),"#VALUE!")</f>
        <v>#VALUE!</v>
      </c>
    </row>
    <row r="18031" ht="15.75" customHeight="1">
      <c r="A18031" s="1" t="s">
        <v>1476</v>
      </c>
      <c r="B18031" s="1">
        <v>4.0</v>
      </c>
      <c r="C18031" s="1" t="s">
        <v>37722</v>
      </c>
      <c r="D18031" s="1" t="s">
        <v>37723</v>
      </c>
      <c r="E18031" s="1" t="s">
        <v>176</v>
      </c>
      <c r="F18031" s="1" t="s">
        <v>66</v>
      </c>
      <c r="G18031" s="1" t="str">
        <f>IFERROR(__xludf.DUMMYFUNCTION("GOOGLETRANSLATE(D18031,""fr"",""en"")"),"#VALUE!")</f>
        <v>#VALUE!</v>
      </c>
    </row>
    <row r="18032" ht="15.75" customHeight="1">
      <c r="A18032" s="1" t="s">
        <v>1324</v>
      </c>
      <c r="B18032" s="1">
        <v>4.0</v>
      </c>
      <c r="C18032" s="1" t="s">
        <v>37724</v>
      </c>
      <c r="D18032" s="1" t="s">
        <v>37725</v>
      </c>
      <c r="E18032" s="1" t="s">
        <v>65</v>
      </c>
      <c r="F18032" s="1" t="s">
        <v>66</v>
      </c>
      <c r="G18032" s="1" t="str">
        <f>IFERROR(__xludf.DUMMYFUNCTION("GOOGLETRANSLATE(D18032,""fr"",""en"")"),"#VALUE!")</f>
        <v>#VALUE!</v>
      </c>
    </row>
    <row r="18033" ht="15.75" customHeight="1">
      <c r="A18033" s="1" t="s">
        <v>1721</v>
      </c>
      <c r="B18033" s="1">
        <v>1.0</v>
      </c>
      <c r="C18033" s="1" t="s">
        <v>22631</v>
      </c>
      <c r="D18033" s="1" t="s">
        <v>37726</v>
      </c>
      <c r="E18033" s="1" t="s">
        <v>226</v>
      </c>
      <c r="F18033" s="1" t="s">
        <v>11</v>
      </c>
      <c r="G18033" s="1" t="str">
        <f>IFERROR(__xludf.DUMMYFUNCTION("GOOGLETRANSLATE(D18033,""fr"",""en"")"),"#VALUE!")</f>
        <v>#VALUE!</v>
      </c>
    </row>
    <row r="18034" ht="15.75" customHeight="1">
      <c r="A18034" s="1" t="s">
        <v>3988</v>
      </c>
      <c r="B18034" s="1">
        <v>5.0</v>
      </c>
      <c r="C18034" s="1" t="s">
        <v>37727</v>
      </c>
      <c r="D18034" s="1" t="s">
        <v>37728</v>
      </c>
      <c r="E18034" s="1" t="s">
        <v>125</v>
      </c>
      <c r="F18034" s="1" t="s">
        <v>11</v>
      </c>
      <c r="G18034" s="1" t="str">
        <f>IFERROR(__xludf.DUMMYFUNCTION("GOOGLETRANSLATE(D18034,""fr"",""en"")"),"#VALUE!")</f>
        <v>#VALUE!</v>
      </c>
    </row>
    <row r="18035" ht="15.75" customHeight="1">
      <c r="A18035" s="1" t="s">
        <v>430</v>
      </c>
      <c r="B18035" s="1">
        <v>3.0</v>
      </c>
      <c r="C18035" s="1" t="s">
        <v>37729</v>
      </c>
      <c r="D18035" s="1" t="s">
        <v>37730</v>
      </c>
      <c r="E18035" s="1" t="s">
        <v>65</v>
      </c>
      <c r="F18035" s="1" t="s">
        <v>66</v>
      </c>
      <c r="G18035" s="1" t="str">
        <f>IFERROR(__xludf.DUMMYFUNCTION("GOOGLETRANSLATE(D18035,""fr"",""en"")"),"#VALUE!")</f>
        <v>#VALUE!</v>
      </c>
    </row>
    <row r="18036" ht="15.75" customHeight="1">
      <c r="A18036" s="1" t="s">
        <v>320</v>
      </c>
      <c r="B18036" s="1">
        <v>5.0</v>
      </c>
      <c r="C18036" s="1" t="s">
        <v>37731</v>
      </c>
      <c r="D18036" s="1" t="s">
        <v>37732</v>
      </c>
      <c r="E18036" s="1" t="s">
        <v>10</v>
      </c>
      <c r="F18036" s="1" t="s">
        <v>11</v>
      </c>
      <c r="G18036" s="1" t="str">
        <f>IFERROR(__xludf.DUMMYFUNCTION("GOOGLETRANSLATE(D18036,""fr"",""en"")"),"#VALUE!")</f>
        <v>#VALUE!</v>
      </c>
    </row>
    <row r="18037" ht="15.75" customHeight="1">
      <c r="A18037" s="1" t="s">
        <v>3627</v>
      </c>
      <c r="B18037" s="1">
        <v>5.0</v>
      </c>
      <c r="C18037" s="1" t="s">
        <v>37733</v>
      </c>
      <c r="D18037" s="1" t="s">
        <v>37734</v>
      </c>
      <c r="E18037" s="1" t="s">
        <v>296</v>
      </c>
      <c r="F18037" s="1" t="s">
        <v>118</v>
      </c>
      <c r="G18037" s="1" t="str">
        <f>IFERROR(__xludf.DUMMYFUNCTION("GOOGLETRANSLATE(D18037,""fr"",""en"")"),"#VALUE!")</f>
        <v>#VALUE!</v>
      </c>
    </row>
    <row r="18038" ht="15.75" customHeight="1">
      <c r="A18038" s="1" t="s">
        <v>615</v>
      </c>
      <c r="B18038" s="1">
        <v>3.0</v>
      </c>
      <c r="C18038" s="1" t="s">
        <v>37735</v>
      </c>
      <c r="D18038" s="1" t="s">
        <v>37736</v>
      </c>
      <c r="E18038" s="1" t="s">
        <v>10</v>
      </c>
      <c r="F18038" s="1" t="s">
        <v>11</v>
      </c>
      <c r="G18038" s="1" t="str">
        <f>IFERROR(__xludf.DUMMYFUNCTION("GOOGLETRANSLATE(D18038,""fr"",""en"")"),"#VALUE!")</f>
        <v>#VALUE!</v>
      </c>
    </row>
    <row r="18039" ht="15.75" customHeight="1">
      <c r="A18039" s="1" t="s">
        <v>10333</v>
      </c>
      <c r="B18039" s="1">
        <v>2.0</v>
      </c>
      <c r="C18039" s="1" t="s">
        <v>27751</v>
      </c>
      <c r="D18039" s="1" t="s">
        <v>37737</v>
      </c>
      <c r="E18039" s="1" t="s">
        <v>2102</v>
      </c>
      <c r="F18039" s="1" t="s">
        <v>66</v>
      </c>
      <c r="G18039" s="1" t="str">
        <f>IFERROR(__xludf.DUMMYFUNCTION("GOOGLETRANSLATE(D18039,""fr"",""en"")"),"#VALUE!")</f>
        <v>#VALUE!</v>
      </c>
    </row>
    <row r="18040" ht="15.75" customHeight="1">
      <c r="A18040" s="1" t="s">
        <v>16876</v>
      </c>
      <c r="B18040" s="1">
        <v>1.0</v>
      </c>
      <c r="C18040" s="1" t="s">
        <v>37738</v>
      </c>
      <c r="D18040" s="1" t="s">
        <v>37739</v>
      </c>
      <c r="E18040" s="1" t="s">
        <v>373</v>
      </c>
      <c r="F18040" s="1" t="s">
        <v>30</v>
      </c>
      <c r="G18040" s="1" t="str">
        <f>IFERROR(__xludf.DUMMYFUNCTION("GOOGLETRANSLATE(D18040,""fr"",""en"")"),"#VALUE!")</f>
        <v>#VALUE!</v>
      </c>
    </row>
    <row r="18041" ht="15.75" customHeight="1">
      <c r="A18041" s="1" t="s">
        <v>4248</v>
      </c>
      <c r="B18041" s="1">
        <v>1.0</v>
      </c>
      <c r="C18041" s="1" t="s">
        <v>37740</v>
      </c>
      <c r="D18041" s="1" t="s">
        <v>37741</v>
      </c>
      <c r="E18041" s="1" t="s">
        <v>296</v>
      </c>
      <c r="F18041" s="1" t="s">
        <v>11</v>
      </c>
      <c r="G18041" s="1" t="str">
        <f>IFERROR(__xludf.DUMMYFUNCTION("GOOGLETRANSLATE(D18041,""fr"",""en"")"),"#VALUE!")</f>
        <v>#VALUE!</v>
      </c>
    </row>
    <row r="18042" ht="15.75" customHeight="1">
      <c r="A18042" s="1" t="s">
        <v>1253</v>
      </c>
      <c r="B18042" s="1">
        <v>4.0</v>
      </c>
      <c r="C18042" s="1" t="s">
        <v>37742</v>
      </c>
      <c r="D18042" s="1" t="s">
        <v>37743</v>
      </c>
      <c r="E18042" s="1" t="s">
        <v>21</v>
      </c>
      <c r="F18042" s="1" t="s">
        <v>11</v>
      </c>
      <c r="G18042" s="1" t="str">
        <f>IFERROR(__xludf.DUMMYFUNCTION("GOOGLETRANSLATE(D18042,""fr"",""en"")"),"#VALUE!")</f>
        <v>#VALUE!</v>
      </c>
    </row>
    <row r="18043" ht="15.75" customHeight="1">
      <c r="A18043" s="1" t="s">
        <v>29574</v>
      </c>
      <c r="B18043" s="1">
        <v>5.0</v>
      </c>
      <c r="C18043" s="1" t="s">
        <v>37744</v>
      </c>
      <c r="D18043" s="1" t="s">
        <v>37745</v>
      </c>
      <c r="E18043" s="1" t="s">
        <v>176</v>
      </c>
      <c r="F18043" s="1" t="s">
        <v>66</v>
      </c>
      <c r="G18043" s="1" t="str">
        <f>IFERROR(__xludf.DUMMYFUNCTION("GOOGLETRANSLATE(D18043,""fr"",""en"")"),"#VALUE!")</f>
        <v>#VALUE!</v>
      </c>
    </row>
    <row r="18044" ht="15.75" customHeight="1">
      <c r="A18044" s="1" t="s">
        <v>1972</v>
      </c>
      <c r="B18044" s="1">
        <v>1.0</v>
      </c>
      <c r="C18044" s="1" t="s">
        <v>37746</v>
      </c>
      <c r="D18044" s="1" t="s">
        <v>37747</v>
      </c>
      <c r="E18044" s="1" t="s">
        <v>52</v>
      </c>
      <c r="F18044" s="1" t="s">
        <v>110</v>
      </c>
      <c r="G18044" s="1" t="str">
        <f>IFERROR(__xludf.DUMMYFUNCTION("GOOGLETRANSLATE(D18044,""fr"",""en"")"),"#VALUE!")</f>
        <v>#VALUE!</v>
      </c>
    </row>
    <row r="18045" ht="15.75" customHeight="1">
      <c r="A18045" s="1" t="s">
        <v>866</v>
      </c>
      <c r="B18045" s="1">
        <v>5.0</v>
      </c>
      <c r="C18045" s="1" t="s">
        <v>37748</v>
      </c>
      <c r="D18045" s="1" t="s">
        <v>37749</v>
      </c>
      <c r="E18045" s="1" t="s">
        <v>10</v>
      </c>
      <c r="F18045" s="1" t="s">
        <v>11</v>
      </c>
      <c r="G18045" s="1" t="str">
        <f>IFERROR(__xludf.DUMMYFUNCTION("GOOGLETRANSLATE(D18045,""fr"",""en"")"),"#VALUE!")</f>
        <v>#VALUE!</v>
      </c>
    </row>
    <row r="18046" ht="15.75" customHeight="1">
      <c r="A18046" s="1" t="s">
        <v>2893</v>
      </c>
      <c r="B18046" s="1">
        <v>1.0</v>
      </c>
      <c r="C18046" s="1" t="s">
        <v>37750</v>
      </c>
      <c r="D18046" s="1" t="s">
        <v>37751</v>
      </c>
      <c r="E18046" s="1" t="s">
        <v>21</v>
      </c>
      <c r="F18046" s="1" t="s">
        <v>11</v>
      </c>
      <c r="G18046" s="1" t="str">
        <f>IFERROR(__xludf.DUMMYFUNCTION("GOOGLETRANSLATE(D18046,""fr"",""en"")"),"#VALUE!")</f>
        <v>#VALUE!</v>
      </c>
    </row>
    <row r="18047" ht="15.75" customHeight="1">
      <c r="A18047" s="1" t="s">
        <v>59</v>
      </c>
      <c r="B18047" s="1">
        <v>2.0</v>
      </c>
      <c r="C18047" s="1" t="s">
        <v>37752</v>
      </c>
      <c r="D18047" s="1" t="s">
        <v>37753</v>
      </c>
      <c r="E18047" s="1" t="s">
        <v>21</v>
      </c>
      <c r="F18047" s="1" t="s">
        <v>11</v>
      </c>
      <c r="G18047" s="1" t="str">
        <f>IFERROR(__xludf.DUMMYFUNCTION("GOOGLETRANSLATE(D18047,""fr"",""en"")"),"#VALUE!")</f>
        <v>#VALUE!</v>
      </c>
    </row>
    <row r="18048" ht="15.75" customHeight="1">
      <c r="A18048" s="1" t="s">
        <v>374</v>
      </c>
      <c r="B18048" s="1">
        <v>4.0</v>
      </c>
      <c r="C18048" s="1" t="s">
        <v>37754</v>
      </c>
      <c r="D18048" s="1" t="s">
        <v>37755</v>
      </c>
      <c r="E18048" s="1" t="s">
        <v>29</v>
      </c>
      <c r="F18048" s="1" t="s">
        <v>30</v>
      </c>
      <c r="G18048" s="1" t="str">
        <f>IFERROR(__xludf.DUMMYFUNCTION("GOOGLETRANSLATE(D18048,""fr"",""en"")"),"#VALUE!")</f>
        <v>#VALUE!</v>
      </c>
    </row>
    <row r="18049" ht="15.75" customHeight="1">
      <c r="A18049" s="1" t="s">
        <v>5752</v>
      </c>
      <c r="B18049" s="1">
        <v>1.0</v>
      </c>
      <c r="C18049" s="1" t="s">
        <v>23543</v>
      </c>
      <c r="D18049" s="1" t="s">
        <v>37756</v>
      </c>
      <c r="E18049" s="1" t="s">
        <v>280</v>
      </c>
      <c r="F18049" s="1" t="s">
        <v>11</v>
      </c>
      <c r="G18049" s="1" t="str">
        <f>IFERROR(__xludf.DUMMYFUNCTION("GOOGLETRANSLATE(D18049,""fr"",""en"")"),"#VALUE!")</f>
        <v>#VALUE!</v>
      </c>
    </row>
    <row r="18050" ht="15.75" customHeight="1">
      <c r="A18050" s="1" t="s">
        <v>7037</v>
      </c>
      <c r="B18050" s="1">
        <v>5.0</v>
      </c>
      <c r="C18050" s="1" t="s">
        <v>37757</v>
      </c>
      <c r="D18050" s="1" t="s">
        <v>37758</v>
      </c>
      <c r="E18050" s="1" t="s">
        <v>29</v>
      </c>
      <c r="F18050" s="1" t="s">
        <v>30</v>
      </c>
      <c r="G18050" s="1" t="str">
        <f>IFERROR(__xludf.DUMMYFUNCTION("GOOGLETRANSLATE(D18050,""fr"",""en"")"),"#VALUE!")</f>
        <v>#VALUE!</v>
      </c>
    </row>
    <row r="18051" ht="15.75" customHeight="1">
      <c r="A18051" s="1" t="s">
        <v>1990</v>
      </c>
      <c r="B18051" s="1">
        <v>1.0</v>
      </c>
      <c r="C18051" s="1" t="s">
        <v>37759</v>
      </c>
      <c r="D18051" s="1" t="s">
        <v>37760</v>
      </c>
      <c r="E18051" s="1" t="s">
        <v>423</v>
      </c>
      <c r="F18051" s="1" t="s">
        <v>30</v>
      </c>
      <c r="G18051" s="1" t="str">
        <f>IFERROR(__xludf.DUMMYFUNCTION("GOOGLETRANSLATE(D18051,""fr"",""en"")"),"#VALUE!")</f>
        <v>#VALUE!</v>
      </c>
    </row>
    <row r="18052" ht="15.75" customHeight="1">
      <c r="A18052" s="1" t="s">
        <v>1375</v>
      </c>
      <c r="B18052" s="1">
        <v>4.0</v>
      </c>
      <c r="C18052" s="1" t="s">
        <v>37761</v>
      </c>
      <c r="D18052" s="1" t="s">
        <v>37762</v>
      </c>
      <c r="E18052" s="1" t="s">
        <v>21</v>
      </c>
      <c r="F18052" s="1" t="s">
        <v>11</v>
      </c>
      <c r="G18052" s="1" t="str">
        <f>IFERROR(__xludf.DUMMYFUNCTION("GOOGLETRANSLATE(D18052,""fr"",""en"")"),"#VALUE!")</f>
        <v>#VALUE!</v>
      </c>
    </row>
    <row r="18053" ht="15.75" customHeight="1">
      <c r="A18053" s="1" t="s">
        <v>5775</v>
      </c>
      <c r="B18053" s="1">
        <v>4.0</v>
      </c>
      <c r="C18053" s="1" t="s">
        <v>37763</v>
      </c>
      <c r="D18053" s="1" t="s">
        <v>37764</v>
      </c>
      <c r="E18053" s="1" t="s">
        <v>21</v>
      </c>
      <c r="F18053" s="1" t="s">
        <v>11</v>
      </c>
      <c r="G18053" s="1" t="str">
        <f>IFERROR(__xludf.DUMMYFUNCTION("GOOGLETRANSLATE(D18053,""fr"",""en"")"),"#VALUE!")</f>
        <v>#VALUE!</v>
      </c>
    </row>
    <row r="18054" ht="15.75" customHeight="1">
      <c r="A18054" s="1" t="s">
        <v>13699</v>
      </c>
      <c r="B18054" s="1">
        <v>1.0</v>
      </c>
      <c r="C18054" s="1" t="s">
        <v>37765</v>
      </c>
      <c r="D18054" s="1" t="s">
        <v>37766</v>
      </c>
      <c r="E18054" s="1" t="s">
        <v>103</v>
      </c>
      <c r="F18054" s="1" t="s">
        <v>48</v>
      </c>
      <c r="G18054" s="1" t="str">
        <f>IFERROR(__xludf.DUMMYFUNCTION("GOOGLETRANSLATE(D18054,""fr"",""en"")"),"#VALUE!")</f>
        <v>#VALUE!</v>
      </c>
    </row>
    <row r="18055" ht="15.75" customHeight="1">
      <c r="A18055" s="1" t="s">
        <v>1400</v>
      </c>
      <c r="B18055" s="1">
        <v>1.0</v>
      </c>
      <c r="C18055" s="1" t="s">
        <v>37767</v>
      </c>
      <c r="D18055" s="1" t="s">
        <v>37768</v>
      </c>
      <c r="E18055" s="1" t="s">
        <v>52</v>
      </c>
      <c r="F18055" s="1" t="s">
        <v>110</v>
      </c>
      <c r="G18055" s="1" t="str">
        <f>IFERROR(__xludf.DUMMYFUNCTION("GOOGLETRANSLATE(D18055,""fr"",""en"")"),"#VALUE!")</f>
        <v>#VALUE!</v>
      </c>
    </row>
    <row r="18056" ht="15.75" customHeight="1">
      <c r="A18056" s="1" t="s">
        <v>1870</v>
      </c>
      <c r="B18056" s="1">
        <v>5.0</v>
      </c>
      <c r="C18056" s="1" t="s">
        <v>37769</v>
      </c>
      <c r="D18056" s="1" t="s">
        <v>37770</v>
      </c>
      <c r="E18056" s="1" t="s">
        <v>10</v>
      </c>
      <c r="F18056" s="1" t="s">
        <v>11</v>
      </c>
      <c r="G18056" s="1" t="str">
        <f>IFERROR(__xludf.DUMMYFUNCTION("GOOGLETRANSLATE(D18056,""fr"",""en"")"),"#VALUE!")</f>
        <v>#VALUE!</v>
      </c>
    </row>
    <row r="18057" ht="15.75" customHeight="1">
      <c r="A18057" s="1" t="s">
        <v>18232</v>
      </c>
      <c r="B18057" s="1">
        <v>3.0</v>
      </c>
      <c r="C18057" s="1" t="s">
        <v>33908</v>
      </c>
      <c r="D18057" s="1" t="s">
        <v>37771</v>
      </c>
      <c r="E18057" s="1" t="s">
        <v>21</v>
      </c>
      <c r="F18057" s="1" t="s">
        <v>11</v>
      </c>
      <c r="G18057" s="1" t="str">
        <f>IFERROR(__xludf.DUMMYFUNCTION("GOOGLETRANSLATE(D18057,""fr"",""en"")"),"#VALUE!")</f>
        <v>#VALUE!</v>
      </c>
    </row>
    <row r="18058" ht="15.75" customHeight="1">
      <c r="A18058" s="1" t="s">
        <v>1344</v>
      </c>
      <c r="B18058" s="1">
        <v>4.0</v>
      </c>
      <c r="C18058" s="1" t="s">
        <v>37772</v>
      </c>
      <c r="D18058" s="1" t="s">
        <v>37773</v>
      </c>
      <c r="E18058" s="1" t="s">
        <v>10</v>
      </c>
      <c r="F18058" s="1" t="s">
        <v>11</v>
      </c>
      <c r="G18058" s="1" t="str">
        <f>IFERROR(__xludf.DUMMYFUNCTION("GOOGLETRANSLATE(D18058,""fr"",""en"")"),"#VALUE!")</f>
        <v>#VALUE!</v>
      </c>
    </row>
    <row r="18059" ht="15.75" customHeight="1">
      <c r="A18059" s="1" t="s">
        <v>3041</v>
      </c>
      <c r="B18059" s="1">
        <v>3.0</v>
      </c>
      <c r="C18059" s="1" t="s">
        <v>37774</v>
      </c>
      <c r="D18059" s="1" t="s">
        <v>37775</v>
      </c>
      <c r="E18059" s="1" t="s">
        <v>21</v>
      </c>
      <c r="F18059" s="1" t="s">
        <v>11</v>
      </c>
      <c r="G18059" s="1" t="str">
        <f>IFERROR(__xludf.DUMMYFUNCTION("GOOGLETRANSLATE(D18059,""fr"",""en"")"),"#VALUE!")</f>
        <v>#VALUE!</v>
      </c>
    </row>
    <row r="18060" ht="15.75" customHeight="1">
      <c r="A18060" s="1" t="s">
        <v>5766</v>
      </c>
      <c r="B18060" s="1">
        <v>1.0</v>
      </c>
      <c r="C18060" s="1" t="s">
        <v>37776</v>
      </c>
      <c r="D18060" s="1" t="s">
        <v>37777</v>
      </c>
      <c r="E18060" s="1" t="s">
        <v>250</v>
      </c>
      <c r="F18060" s="1" t="s">
        <v>30</v>
      </c>
      <c r="G18060" s="1" t="str">
        <f>IFERROR(__xludf.DUMMYFUNCTION("GOOGLETRANSLATE(D18060,""fr"",""en"")"),"#VALUE!")</f>
        <v>#VALUE!</v>
      </c>
    </row>
    <row r="18061" ht="15.75" customHeight="1">
      <c r="A18061" s="1" t="s">
        <v>4440</v>
      </c>
      <c r="B18061" s="1">
        <v>4.0</v>
      </c>
      <c r="C18061" s="1" t="s">
        <v>37778</v>
      </c>
      <c r="D18061" s="1" t="s">
        <v>37779</v>
      </c>
      <c r="E18061" s="1" t="s">
        <v>65</v>
      </c>
      <c r="F18061" s="1" t="s">
        <v>66</v>
      </c>
      <c r="G18061" s="1" t="str">
        <f>IFERROR(__xludf.DUMMYFUNCTION("GOOGLETRANSLATE(D18061,""fr"",""en"")"),"#VALUE!")</f>
        <v>#VALUE!</v>
      </c>
    </row>
    <row r="18062" ht="15.75" customHeight="1">
      <c r="A18062" s="1" t="s">
        <v>3622</v>
      </c>
      <c r="B18062" s="1">
        <v>2.0</v>
      </c>
      <c r="C18062" s="1" t="s">
        <v>37780</v>
      </c>
      <c r="D18062" s="1" t="s">
        <v>37781</v>
      </c>
      <c r="E18062" s="1" t="s">
        <v>169</v>
      </c>
      <c r="F18062" s="1" t="s">
        <v>11</v>
      </c>
      <c r="G18062" s="1" t="str">
        <f>IFERROR(__xludf.DUMMYFUNCTION("GOOGLETRANSLATE(D18062,""fr"",""en"")"),"#VALUE!")</f>
        <v>#VALUE!</v>
      </c>
    </row>
    <row r="18063" ht="15.75" customHeight="1">
      <c r="A18063" s="1" t="s">
        <v>3540</v>
      </c>
      <c r="B18063" s="1">
        <v>3.0</v>
      </c>
      <c r="C18063" s="1" t="s">
        <v>37782</v>
      </c>
      <c r="D18063" s="1" t="s">
        <v>37783</v>
      </c>
      <c r="E18063" s="1" t="s">
        <v>52</v>
      </c>
      <c r="F18063" s="1" t="s">
        <v>11</v>
      </c>
      <c r="G18063" s="1" t="str">
        <f>IFERROR(__xludf.DUMMYFUNCTION("GOOGLETRANSLATE(D18063,""fr"",""en"")"),"#VALUE!")</f>
        <v>#VALUE!</v>
      </c>
    </row>
    <row r="18064" ht="15.75" customHeight="1">
      <c r="A18064" s="1" t="s">
        <v>5928</v>
      </c>
      <c r="B18064" s="1">
        <v>4.0</v>
      </c>
      <c r="C18064" s="1" t="s">
        <v>37784</v>
      </c>
      <c r="D18064" s="1" t="s">
        <v>37785</v>
      </c>
      <c r="E18064" s="1" t="s">
        <v>21</v>
      </c>
      <c r="F18064" s="1" t="s">
        <v>11</v>
      </c>
      <c r="G18064" s="1" t="str">
        <f>IFERROR(__xludf.DUMMYFUNCTION("GOOGLETRANSLATE(D18064,""fr"",""en"")"),"#VALUE!")</f>
        <v>#VALUE!</v>
      </c>
    </row>
    <row r="18065" ht="15.75" customHeight="1">
      <c r="A18065" s="1" t="s">
        <v>6697</v>
      </c>
      <c r="B18065" s="1">
        <v>1.0</v>
      </c>
      <c r="C18065" s="1" t="s">
        <v>37786</v>
      </c>
      <c r="D18065" s="1" t="s">
        <v>37787</v>
      </c>
      <c r="E18065" s="1" t="s">
        <v>423</v>
      </c>
      <c r="F18065" s="1" t="s">
        <v>30</v>
      </c>
      <c r="G18065" s="1" t="str">
        <f>IFERROR(__xludf.DUMMYFUNCTION("GOOGLETRANSLATE(D18065,""fr"",""en"")"),"#VALUE!")</f>
        <v>#VALUE!</v>
      </c>
    </row>
    <row r="18066" ht="15.75" customHeight="1">
      <c r="A18066" s="1" t="s">
        <v>5015</v>
      </c>
      <c r="B18066" s="1">
        <v>1.0</v>
      </c>
      <c r="C18066" s="1" t="s">
        <v>37788</v>
      </c>
      <c r="D18066" s="1" t="s">
        <v>37789</v>
      </c>
      <c r="E18066" s="1" t="s">
        <v>65</v>
      </c>
      <c r="F18066" s="1" t="s">
        <v>66</v>
      </c>
      <c r="G18066" s="1" t="str">
        <f>IFERROR(__xludf.DUMMYFUNCTION("GOOGLETRANSLATE(D18066,""fr"",""en"")"),"#VALUE!")</f>
        <v>#VALUE!</v>
      </c>
    </row>
    <row r="18067" ht="15.75" customHeight="1">
      <c r="A18067" s="1" t="s">
        <v>8131</v>
      </c>
      <c r="B18067" s="1">
        <v>1.0</v>
      </c>
      <c r="C18067" s="1" t="s">
        <v>37790</v>
      </c>
      <c r="D18067" s="1" t="s">
        <v>37791</v>
      </c>
      <c r="E18067" s="1" t="s">
        <v>117</v>
      </c>
      <c r="F18067" s="1" t="s">
        <v>118</v>
      </c>
      <c r="G18067" s="1" t="str">
        <f>IFERROR(__xludf.DUMMYFUNCTION("GOOGLETRANSLATE(D18067,""fr"",""en"")"),"#VALUE!")</f>
        <v>#VALUE!</v>
      </c>
    </row>
    <row r="18068" ht="15.75" customHeight="1">
      <c r="A18068" s="1" t="s">
        <v>5369</v>
      </c>
      <c r="B18068" s="1">
        <v>1.0</v>
      </c>
      <c r="C18068" s="1" t="s">
        <v>37792</v>
      </c>
      <c r="D18068" s="1" t="s">
        <v>37793</v>
      </c>
      <c r="E18068" s="1" t="s">
        <v>109</v>
      </c>
      <c r="F18068" s="1" t="s">
        <v>11</v>
      </c>
      <c r="G18068" s="1" t="str">
        <f>IFERROR(__xludf.DUMMYFUNCTION("GOOGLETRANSLATE(D18068,""fr"",""en"")"),"#VALUE!")</f>
        <v>#VALUE!</v>
      </c>
    </row>
    <row r="18069" ht="15.75" customHeight="1">
      <c r="A18069" s="1" t="s">
        <v>929</v>
      </c>
      <c r="B18069" s="1">
        <v>5.0</v>
      </c>
      <c r="C18069" s="1" t="s">
        <v>37794</v>
      </c>
      <c r="D18069" s="1" t="s">
        <v>37795</v>
      </c>
      <c r="E18069" s="1" t="s">
        <v>21</v>
      </c>
      <c r="F18069" s="1" t="s">
        <v>11</v>
      </c>
      <c r="G18069" s="1" t="str">
        <f>IFERROR(__xludf.DUMMYFUNCTION("GOOGLETRANSLATE(D18069,""fr"",""en"")"),"#VALUE!")</f>
        <v>#VALUE!</v>
      </c>
    </row>
    <row r="18070" ht="15.75" customHeight="1">
      <c r="A18070" s="1" t="s">
        <v>11257</v>
      </c>
      <c r="B18070" s="1">
        <v>1.0</v>
      </c>
      <c r="C18070" s="1" t="s">
        <v>37796</v>
      </c>
      <c r="D18070" s="1" t="s">
        <v>37797</v>
      </c>
      <c r="E18070" s="1" t="s">
        <v>29</v>
      </c>
      <c r="F18070" s="1" t="s">
        <v>30</v>
      </c>
      <c r="G18070" s="1" t="str">
        <f>IFERROR(__xludf.DUMMYFUNCTION("GOOGLETRANSLATE(D18070,""fr"",""en"")"),"#VALUE!")</f>
        <v>#VALUE!</v>
      </c>
    </row>
    <row r="18071" ht="15.75" customHeight="1">
      <c r="A18071" s="1" t="s">
        <v>5824</v>
      </c>
      <c r="B18071" s="1">
        <v>2.0</v>
      </c>
      <c r="C18071" s="1" t="s">
        <v>37798</v>
      </c>
      <c r="D18071" s="1" t="s">
        <v>37799</v>
      </c>
      <c r="E18071" s="1" t="s">
        <v>21</v>
      </c>
      <c r="F18071" s="1" t="s">
        <v>11</v>
      </c>
      <c r="G18071" s="1" t="str">
        <f>IFERROR(__xludf.DUMMYFUNCTION("GOOGLETRANSLATE(D18071,""fr"",""en"")"),"#VALUE!")</f>
        <v>#VALUE!</v>
      </c>
    </row>
    <row r="18072" ht="15.75" customHeight="1">
      <c r="A18072" s="1" t="s">
        <v>7723</v>
      </c>
      <c r="B18072" s="1">
        <v>5.0</v>
      </c>
      <c r="C18072" s="1" t="s">
        <v>37800</v>
      </c>
      <c r="D18072" s="1" t="s">
        <v>37801</v>
      </c>
      <c r="E18072" s="1" t="s">
        <v>2102</v>
      </c>
      <c r="F18072" s="1" t="s">
        <v>66</v>
      </c>
      <c r="G18072" s="1" t="str">
        <f>IFERROR(__xludf.DUMMYFUNCTION("GOOGLETRANSLATE(D18072,""fr"",""en"")"),"#VALUE!")</f>
        <v>#VALUE!</v>
      </c>
    </row>
    <row r="18073" ht="15.75" customHeight="1">
      <c r="A18073" s="1" t="s">
        <v>18</v>
      </c>
      <c r="B18073" s="1">
        <v>5.0</v>
      </c>
      <c r="C18073" s="1" t="s">
        <v>37802</v>
      </c>
      <c r="D18073" s="1" t="s">
        <v>37803</v>
      </c>
      <c r="E18073" s="1" t="s">
        <v>10</v>
      </c>
      <c r="F18073" s="1" t="s">
        <v>11</v>
      </c>
      <c r="G18073" s="1" t="str">
        <f>IFERROR(__xludf.DUMMYFUNCTION("GOOGLETRANSLATE(D18073,""fr"",""en"")"),"#VALUE!")</f>
        <v>#VALUE!</v>
      </c>
    </row>
    <row r="18074" ht="15.75" customHeight="1">
      <c r="A18074" s="1" t="s">
        <v>329</v>
      </c>
      <c r="B18074" s="1">
        <v>3.0</v>
      </c>
      <c r="C18074" s="1" t="s">
        <v>37804</v>
      </c>
      <c r="D18074" s="1" t="s">
        <v>37805</v>
      </c>
      <c r="E18074" s="1" t="s">
        <v>10</v>
      </c>
      <c r="F18074" s="1" t="s">
        <v>11</v>
      </c>
      <c r="G18074" s="1" t="str">
        <f>IFERROR(__xludf.DUMMYFUNCTION("GOOGLETRANSLATE(D18074,""fr"",""en"")"),"#VALUE!")</f>
        <v>#VALUE!</v>
      </c>
    </row>
    <row r="18075" ht="15.75" customHeight="1">
      <c r="A18075" s="1" t="s">
        <v>14686</v>
      </c>
      <c r="B18075" s="1">
        <v>5.0</v>
      </c>
      <c r="C18075" s="1" t="s">
        <v>37806</v>
      </c>
      <c r="D18075" s="1" t="s">
        <v>37807</v>
      </c>
      <c r="E18075" s="1" t="s">
        <v>25</v>
      </c>
      <c r="F18075" s="1" t="s">
        <v>11</v>
      </c>
      <c r="G18075" s="1" t="str">
        <f>IFERROR(__xludf.DUMMYFUNCTION("GOOGLETRANSLATE(D18075,""fr"",""en"")"),"#VALUE!")</f>
        <v>#VALUE!</v>
      </c>
    </row>
    <row r="18076" ht="15.75" customHeight="1">
      <c r="A18076" s="1" t="s">
        <v>7037</v>
      </c>
      <c r="B18076" s="1">
        <v>1.0</v>
      </c>
      <c r="C18076" s="1" t="s">
        <v>37808</v>
      </c>
      <c r="D18076" s="1" t="s">
        <v>37809</v>
      </c>
      <c r="E18076" s="1" t="s">
        <v>292</v>
      </c>
      <c r="F18076" s="1" t="s">
        <v>11</v>
      </c>
      <c r="G18076" s="1" t="str">
        <f>IFERROR(__xludf.DUMMYFUNCTION("GOOGLETRANSLATE(D18076,""fr"",""en"")"),"#VALUE!")</f>
        <v>#VALUE!</v>
      </c>
    </row>
    <row r="18077" ht="15.75" customHeight="1">
      <c r="A18077" s="1" t="s">
        <v>1901</v>
      </c>
      <c r="B18077" s="1">
        <v>5.0</v>
      </c>
      <c r="C18077" s="1" t="s">
        <v>37810</v>
      </c>
      <c r="D18077" s="1" t="s">
        <v>37811</v>
      </c>
      <c r="E18077" s="1" t="s">
        <v>10</v>
      </c>
      <c r="F18077" s="1" t="s">
        <v>11</v>
      </c>
      <c r="G18077" s="1" t="str">
        <f>IFERROR(__xludf.DUMMYFUNCTION("GOOGLETRANSLATE(D18077,""fr"",""en"")"),"#VALUE!")</f>
        <v>#VALUE!</v>
      </c>
    </row>
    <row r="18078" ht="15.75" customHeight="1">
      <c r="A18078" s="1" t="s">
        <v>12533</v>
      </c>
      <c r="B18078" s="1">
        <v>1.0</v>
      </c>
      <c r="C18078" s="1" t="s">
        <v>37812</v>
      </c>
      <c r="D18078" s="1" t="s">
        <v>37813</v>
      </c>
      <c r="E18078" s="1" t="s">
        <v>519</v>
      </c>
      <c r="F18078" s="1" t="s">
        <v>118</v>
      </c>
      <c r="G18078" s="1" t="str">
        <f>IFERROR(__xludf.DUMMYFUNCTION("GOOGLETRANSLATE(D18078,""fr"",""en"")"),"#VALUE!")</f>
        <v>#VALUE!</v>
      </c>
    </row>
    <row r="18079" ht="15.75" customHeight="1">
      <c r="A18079" s="1" t="s">
        <v>11340</v>
      </c>
      <c r="B18079" s="1">
        <v>1.0</v>
      </c>
      <c r="C18079" s="1" t="s">
        <v>37814</v>
      </c>
      <c r="D18079" s="1" t="s">
        <v>37815</v>
      </c>
      <c r="E18079" s="1" t="s">
        <v>273</v>
      </c>
      <c r="F18079" s="1" t="s">
        <v>11</v>
      </c>
      <c r="G18079" s="1" t="str">
        <f>IFERROR(__xludf.DUMMYFUNCTION("GOOGLETRANSLATE(D18079,""fr"",""en"")"),"#VALUE!")</f>
        <v>#VALUE!</v>
      </c>
    </row>
    <row r="18080" ht="15.75" customHeight="1">
      <c r="A18080" s="1" t="s">
        <v>1562</v>
      </c>
      <c r="B18080" s="1">
        <v>5.0</v>
      </c>
      <c r="C18080" s="1" t="s">
        <v>37816</v>
      </c>
      <c r="D18080" s="1" t="s">
        <v>37817</v>
      </c>
      <c r="E18080" s="1" t="s">
        <v>10</v>
      </c>
      <c r="F18080" s="1" t="s">
        <v>11</v>
      </c>
      <c r="G18080" s="1" t="str">
        <f>IFERROR(__xludf.DUMMYFUNCTION("GOOGLETRANSLATE(D18080,""fr"",""en"")"),"#VALUE!")</f>
        <v>#VALUE!</v>
      </c>
    </row>
    <row r="18081" ht="15.75" customHeight="1">
      <c r="A18081" s="1" t="s">
        <v>1778</v>
      </c>
      <c r="B18081" s="1">
        <v>5.0</v>
      </c>
      <c r="C18081" s="1" t="s">
        <v>37818</v>
      </c>
      <c r="D18081" s="1" t="s">
        <v>37819</v>
      </c>
      <c r="E18081" s="1" t="s">
        <v>2102</v>
      </c>
      <c r="F18081" s="1" t="s">
        <v>66</v>
      </c>
      <c r="G18081" s="1" t="str">
        <f>IFERROR(__xludf.DUMMYFUNCTION("GOOGLETRANSLATE(D18081,""fr"",""en"")"),"#VALUE!")</f>
        <v>#VALUE!</v>
      </c>
    </row>
    <row r="18082" ht="15.75" customHeight="1">
      <c r="A18082" s="1" t="s">
        <v>1221</v>
      </c>
      <c r="B18082" s="1">
        <v>1.0</v>
      </c>
      <c r="C18082" s="1" t="s">
        <v>37820</v>
      </c>
      <c r="D18082" s="1" t="s">
        <v>37821</v>
      </c>
      <c r="E18082" s="1" t="s">
        <v>43</v>
      </c>
      <c r="F18082" s="1" t="s">
        <v>30</v>
      </c>
      <c r="G18082" s="1" t="str">
        <f>IFERROR(__xludf.DUMMYFUNCTION("GOOGLETRANSLATE(D18082,""fr"",""en"")"),"#VALUE!")</f>
        <v>#VALUE!</v>
      </c>
    </row>
    <row r="18083" ht="15.75" customHeight="1">
      <c r="A18083" s="1" t="s">
        <v>681</v>
      </c>
      <c r="B18083" s="1">
        <v>3.0</v>
      </c>
      <c r="C18083" s="1" t="s">
        <v>37822</v>
      </c>
      <c r="D18083" s="1" t="s">
        <v>37823</v>
      </c>
      <c r="E18083" s="1" t="s">
        <v>10</v>
      </c>
      <c r="F18083" s="1" t="s">
        <v>11</v>
      </c>
      <c r="G18083" s="1" t="str">
        <f>IFERROR(__xludf.DUMMYFUNCTION("GOOGLETRANSLATE(D18083,""fr"",""en"")"),"#VALUE!")</f>
        <v>#VALUE!</v>
      </c>
    </row>
    <row r="18084" ht="15.75" customHeight="1">
      <c r="A18084" s="1" t="s">
        <v>326</v>
      </c>
      <c r="B18084" s="1">
        <v>4.0</v>
      </c>
      <c r="C18084" s="1" t="s">
        <v>37824</v>
      </c>
      <c r="D18084" s="1" t="s">
        <v>37825</v>
      </c>
      <c r="E18084" s="1" t="s">
        <v>109</v>
      </c>
      <c r="F18084" s="1" t="s">
        <v>11</v>
      </c>
      <c r="G18084" s="1" t="str">
        <f>IFERROR(__xludf.DUMMYFUNCTION("GOOGLETRANSLATE(D18084,""fr"",""en"")"),"#VALUE!")</f>
        <v>#VALUE!</v>
      </c>
    </row>
    <row r="18085" ht="15.75" customHeight="1">
      <c r="A18085" s="1" t="s">
        <v>77</v>
      </c>
      <c r="B18085" s="1">
        <v>3.0</v>
      </c>
      <c r="C18085" s="1" t="s">
        <v>37826</v>
      </c>
      <c r="D18085" s="1" t="s">
        <v>37827</v>
      </c>
      <c r="E18085" s="1" t="s">
        <v>21</v>
      </c>
      <c r="F18085" s="1" t="s">
        <v>11</v>
      </c>
      <c r="G18085" s="1" t="str">
        <f>IFERROR(__xludf.DUMMYFUNCTION("GOOGLETRANSLATE(D18085,""fr"",""en"")"),"#VALUE!")</f>
        <v>#VALUE!</v>
      </c>
    </row>
    <row r="18086" ht="15.75" customHeight="1">
      <c r="A18086" s="1" t="s">
        <v>411</v>
      </c>
      <c r="B18086" s="1">
        <v>5.0</v>
      </c>
      <c r="C18086" s="1" t="s">
        <v>37828</v>
      </c>
      <c r="D18086" s="1" t="s">
        <v>37829</v>
      </c>
      <c r="E18086" s="1" t="s">
        <v>21</v>
      </c>
      <c r="F18086" s="1" t="s">
        <v>11</v>
      </c>
      <c r="G18086" s="1" t="str">
        <f>IFERROR(__xludf.DUMMYFUNCTION("GOOGLETRANSLATE(D18086,""fr"",""en"")"),"#VALUE!")</f>
        <v>#VALUE!</v>
      </c>
    </row>
    <row r="18087" ht="15.75" customHeight="1">
      <c r="A18087" s="1" t="s">
        <v>3881</v>
      </c>
      <c r="B18087" s="1">
        <v>5.0</v>
      </c>
      <c r="C18087" s="1" t="s">
        <v>37830</v>
      </c>
      <c r="D18087" s="1" t="s">
        <v>37831</v>
      </c>
      <c r="E18087" s="1" t="s">
        <v>21</v>
      </c>
      <c r="F18087" s="1" t="s">
        <v>11</v>
      </c>
      <c r="G18087" s="1" t="str">
        <f>IFERROR(__xludf.DUMMYFUNCTION("GOOGLETRANSLATE(D18087,""fr"",""en"")"),"#VALUE!")</f>
        <v>#VALUE!</v>
      </c>
    </row>
    <row r="18088" ht="15.75" customHeight="1">
      <c r="A18088" s="1" t="s">
        <v>2801</v>
      </c>
      <c r="B18088" s="1">
        <v>4.0</v>
      </c>
      <c r="C18088" s="1" t="s">
        <v>37832</v>
      </c>
      <c r="D18088" s="1" t="s">
        <v>37833</v>
      </c>
      <c r="E18088" s="1" t="s">
        <v>21</v>
      </c>
      <c r="F18088" s="1" t="s">
        <v>11</v>
      </c>
      <c r="G18088" s="1" t="str">
        <f>IFERROR(__xludf.DUMMYFUNCTION("GOOGLETRANSLATE(D18088,""fr"",""en"")"),"#VALUE!")</f>
        <v>#VALUE!</v>
      </c>
    </row>
    <row r="18089" ht="15.75" customHeight="1">
      <c r="A18089" s="1" t="s">
        <v>5856</v>
      </c>
      <c r="B18089" s="1">
        <v>1.0</v>
      </c>
      <c r="C18089" s="1" t="s">
        <v>37834</v>
      </c>
      <c r="D18089" s="1" t="s">
        <v>37835</v>
      </c>
      <c r="E18089" s="1" t="s">
        <v>109</v>
      </c>
      <c r="F18089" s="1" t="s">
        <v>11</v>
      </c>
      <c r="G18089" s="1" t="str">
        <f>IFERROR(__xludf.DUMMYFUNCTION("GOOGLETRANSLATE(D18089,""fr"",""en"")"),"#VALUE!")</f>
        <v>#VALUE!</v>
      </c>
    </row>
    <row r="18090" ht="15.75" customHeight="1">
      <c r="A18090" s="1" t="s">
        <v>3312</v>
      </c>
      <c r="B18090" s="1">
        <v>5.0</v>
      </c>
      <c r="C18090" s="1" t="s">
        <v>37836</v>
      </c>
      <c r="D18090" s="1" t="s">
        <v>37837</v>
      </c>
      <c r="E18090" s="1" t="s">
        <v>10</v>
      </c>
      <c r="F18090" s="1" t="s">
        <v>11</v>
      </c>
      <c r="G18090" s="1" t="str">
        <f>IFERROR(__xludf.DUMMYFUNCTION("GOOGLETRANSLATE(D18090,""fr"",""en"")"),"#VALUE!")</f>
        <v>#VALUE!</v>
      </c>
    </row>
    <row r="18091" ht="15.75" customHeight="1">
      <c r="A18091" s="1" t="s">
        <v>707</v>
      </c>
      <c r="B18091" s="1">
        <v>1.0</v>
      </c>
      <c r="C18091" s="1" t="s">
        <v>37838</v>
      </c>
      <c r="D18091" s="1" t="s">
        <v>37839</v>
      </c>
      <c r="E18091" s="1" t="s">
        <v>73</v>
      </c>
      <c r="F18091" s="1" t="s">
        <v>30</v>
      </c>
      <c r="G18091" s="1" t="str">
        <f>IFERROR(__xludf.DUMMYFUNCTION("GOOGLETRANSLATE(D18091,""fr"",""en"")"),"#VALUE!")</f>
        <v>#VALUE!</v>
      </c>
    </row>
    <row r="18092" ht="15.75" customHeight="1">
      <c r="A18092" s="1" t="s">
        <v>7330</v>
      </c>
      <c r="B18092" s="1">
        <v>2.0</v>
      </c>
      <c r="C18092" s="1" t="s">
        <v>37840</v>
      </c>
      <c r="D18092" s="1" t="s">
        <v>37841</v>
      </c>
      <c r="E18092" s="1" t="s">
        <v>10</v>
      </c>
      <c r="F18092" s="1" t="s">
        <v>11</v>
      </c>
      <c r="G18092" s="1" t="str">
        <f>IFERROR(__xludf.DUMMYFUNCTION("GOOGLETRANSLATE(D18092,""fr"",""en"")"),"#VALUE!")</f>
        <v>#VALUE!</v>
      </c>
    </row>
    <row r="18093" ht="15.75" customHeight="1">
      <c r="A18093" s="1" t="s">
        <v>338</v>
      </c>
      <c r="B18093" s="1">
        <v>3.0</v>
      </c>
      <c r="C18093" s="1" t="s">
        <v>37842</v>
      </c>
      <c r="D18093" s="1" t="s">
        <v>37843</v>
      </c>
      <c r="E18093" s="1" t="s">
        <v>21</v>
      </c>
      <c r="F18093" s="1" t="s">
        <v>11</v>
      </c>
      <c r="G18093" s="1" t="str">
        <f>IFERROR(__xludf.DUMMYFUNCTION("GOOGLETRANSLATE(D18093,""fr"",""en"")"),"#VALUE!")</f>
        <v>#VALUE!</v>
      </c>
    </row>
    <row r="18094" ht="15.75" customHeight="1">
      <c r="A18094" s="1" t="s">
        <v>1690</v>
      </c>
      <c r="B18094" s="1">
        <v>3.0</v>
      </c>
      <c r="C18094" s="1" t="s">
        <v>37844</v>
      </c>
      <c r="D18094" s="1" t="s">
        <v>37845</v>
      </c>
      <c r="E18094" s="1" t="s">
        <v>10</v>
      </c>
      <c r="F18094" s="1" t="s">
        <v>11</v>
      </c>
      <c r="G18094" s="1" t="str">
        <f>IFERROR(__xludf.DUMMYFUNCTION("GOOGLETRANSLATE(D18094,""fr"",""en"")"),"#VALUE!")</f>
        <v>#VALUE!</v>
      </c>
    </row>
    <row r="18095" ht="15.75" customHeight="1">
      <c r="A18095" s="1" t="s">
        <v>769</v>
      </c>
      <c r="B18095" s="1">
        <v>4.0</v>
      </c>
      <c r="C18095" s="1" t="s">
        <v>37846</v>
      </c>
      <c r="D18095" s="1" t="s">
        <v>37847</v>
      </c>
      <c r="E18095" s="1" t="s">
        <v>21</v>
      </c>
      <c r="F18095" s="1" t="s">
        <v>11</v>
      </c>
      <c r="G18095" s="1" t="str">
        <f>IFERROR(__xludf.DUMMYFUNCTION("GOOGLETRANSLATE(D18095,""fr"",""en"")"),"#VALUE!")</f>
        <v>#VALUE!</v>
      </c>
    </row>
    <row r="18096" ht="15.75" customHeight="1">
      <c r="A18096" s="1" t="s">
        <v>7889</v>
      </c>
      <c r="B18096" s="1">
        <v>1.0</v>
      </c>
      <c r="C18096" s="1" t="s">
        <v>37848</v>
      </c>
      <c r="D18096" s="1" t="s">
        <v>37849</v>
      </c>
      <c r="E18096" s="1" t="s">
        <v>25</v>
      </c>
      <c r="F18096" s="1" t="s">
        <v>11</v>
      </c>
      <c r="G18096" s="1" t="str">
        <f>IFERROR(__xludf.DUMMYFUNCTION("GOOGLETRANSLATE(D18096,""fr"",""en"")"),"#VALUE!")</f>
        <v>#VALUE!</v>
      </c>
    </row>
    <row r="18097" ht="15.75" customHeight="1">
      <c r="A18097" s="1" t="s">
        <v>4852</v>
      </c>
      <c r="B18097" s="1">
        <v>1.0</v>
      </c>
      <c r="C18097" s="1" t="s">
        <v>37850</v>
      </c>
      <c r="D18097" s="1" t="s">
        <v>37851</v>
      </c>
      <c r="E18097" s="1" t="s">
        <v>296</v>
      </c>
      <c r="F18097" s="1" t="s">
        <v>11</v>
      </c>
      <c r="G18097" s="1" t="str">
        <f>IFERROR(__xludf.DUMMYFUNCTION("GOOGLETRANSLATE(D18097,""fr"",""en"")"),"#VALUE!")</f>
        <v>#VALUE!</v>
      </c>
    </row>
    <row r="18098" ht="15.75" customHeight="1">
      <c r="A18098" s="1" t="s">
        <v>19023</v>
      </c>
      <c r="B18098" s="1">
        <v>2.0</v>
      </c>
      <c r="C18098" s="1" t="s">
        <v>37852</v>
      </c>
      <c r="D18098" s="1" t="s">
        <v>37853</v>
      </c>
      <c r="E18098" s="1" t="s">
        <v>21</v>
      </c>
      <c r="F18098" s="1" t="s">
        <v>11</v>
      </c>
      <c r="G18098" s="1" t="str">
        <f>IFERROR(__xludf.DUMMYFUNCTION("GOOGLETRANSLATE(D18098,""fr"",""en"")"),"#VALUE!")</f>
        <v>#VALUE!</v>
      </c>
    </row>
    <row r="18099" ht="15.75" customHeight="1">
      <c r="A18099" s="1" t="s">
        <v>10533</v>
      </c>
      <c r="B18099" s="1">
        <v>1.0</v>
      </c>
      <c r="C18099" s="1" t="s">
        <v>37854</v>
      </c>
      <c r="D18099" s="1" t="s">
        <v>37855</v>
      </c>
      <c r="E18099" s="1" t="s">
        <v>10</v>
      </c>
      <c r="F18099" s="1" t="s">
        <v>11</v>
      </c>
      <c r="G18099" s="1" t="str">
        <f>IFERROR(__xludf.DUMMYFUNCTION("GOOGLETRANSLATE(D18099,""fr"",""en"")"),"#VALUE!")</f>
        <v>#VALUE!</v>
      </c>
    </row>
    <row r="18100" ht="15.75" customHeight="1">
      <c r="A18100" s="1" t="s">
        <v>7356</v>
      </c>
      <c r="B18100" s="1">
        <v>5.0</v>
      </c>
      <c r="C18100" s="1" t="s">
        <v>37856</v>
      </c>
      <c r="D18100" s="1" t="s">
        <v>37857</v>
      </c>
      <c r="E18100" s="1" t="s">
        <v>21</v>
      </c>
      <c r="F18100" s="1" t="s">
        <v>11</v>
      </c>
      <c r="G18100" s="1" t="str">
        <f>IFERROR(__xludf.DUMMYFUNCTION("GOOGLETRANSLATE(D18100,""fr"",""en"")"),"#VALUE!")</f>
        <v>#VALUE!</v>
      </c>
    </row>
    <row r="18101" ht="15.75" customHeight="1">
      <c r="A18101" s="1" t="s">
        <v>3540</v>
      </c>
      <c r="B18101" s="1">
        <v>4.0</v>
      </c>
      <c r="C18101" s="1" t="s">
        <v>37858</v>
      </c>
      <c r="D18101" s="1" t="s">
        <v>37859</v>
      </c>
      <c r="E18101" s="1" t="s">
        <v>52</v>
      </c>
      <c r="F18101" s="1" t="s">
        <v>11</v>
      </c>
      <c r="G18101" s="1" t="str">
        <f>IFERROR(__xludf.DUMMYFUNCTION("GOOGLETRANSLATE(D18101,""fr"",""en"")"),"#VALUE!")</f>
        <v>#VALUE!</v>
      </c>
    </row>
    <row r="18102" ht="15.75" customHeight="1">
      <c r="A18102" s="1" t="s">
        <v>3186</v>
      </c>
      <c r="B18102" s="1">
        <v>2.0</v>
      </c>
      <c r="C18102" s="1" t="s">
        <v>37860</v>
      </c>
      <c r="D18102" s="1" t="s">
        <v>37861</v>
      </c>
      <c r="E18102" s="1" t="s">
        <v>10</v>
      </c>
      <c r="F18102" s="1" t="s">
        <v>11</v>
      </c>
      <c r="G18102" s="1" t="str">
        <f>IFERROR(__xludf.DUMMYFUNCTION("GOOGLETRANSLATE(D18102,""fr"",""en"")"),"#VALUE!")</f>
        <v>#VALUE!</v>
      </c>
    </row>
    <row r="18103" ht="15.75" customHeight="1">
      <c r="A18103" s="1" t="s">
        <v>3246</v>
      </c>
      <c r="B18103" s="1">
        <v>5.0</v>
      </c>
      <c r="C18103" s="1" t="s">
        <v>37862</v>
      </c>
      <c r="D18103" s="1" t="s">
        <v>37863</v>
      </c>
      <c r="E18103" s="1" t="s">
        <v>484</v>
      </c>
      <c r="F18103" s="1" t="s">
        <v>30</v>
      </c>
      <c r="G18103" s="1" t="str">
        <f>IFERROR(__xludf.DUMMYFUNCTION("GOOGLETRANSLATE(D18103,""fr"",""en"")"),"#VALUE!")</f>
        <v>#VALUE!</v>
      </c>
    </row>
    <row r="18104" ht="15.75" customHeight="1">
      <c r="A18104" s="1" t="s">
        <v>4993</v>
      </c>
      <c r="B18104" s="1">
        <v>1.0</v>
      </c>
      <c r="C18104" s="1" t="s">
        <v>37864</v>
      </c>
      <c r="D18104" s="1" t="s">
        <v>37865</v>
      </c>
      <c r="E18104" s="1" t="s">
        <v>292</v>
      </c>
      <c r="F18104" s="1" t="s">
        <v>11</v>
      </c>
      <c r="G18104" s="1" t="str">
        <f>IFERROR(__xludf.DUMMYFUNCTION("GOOGLETRANSLATE(D18104,""fr"",""en"")"),"#VALUE!")</f>
        <v>#VALUE!</v>
      </c>
    </row>
    <row r="18105" ht="15.75" customHeight="1">
      <c r="A18105" s="1" t="s">
        <v>424</v>
      </c>
      <c r="B18105" s="1">
        <v>4.0</v>
      </c>
      <c r="C18105" s="1" t="s">
        <v>37866</v>
      </c>
      <c r="D18105" s="1" t="s">
        <v>37867</v>
      </c>
      <c r="E18105" s="1" t="s">
        <v>273</v>
      </c>
      <c r="F18105" s="1" t="s">
        <v>11</v>
      </c>
      <c r="G18105" s="1" t="str">
        <f>IFERROR(__xludf.DUMMYFUNCTION("GOOGLETRANSLATE(D18105,""fr"",""en"")"),"#VALUE!")</f>
        <v>#VALUE!</v>
      </c>
    </row>
    <row r="18106" ht="15.75" customHeight="1">
      <c r="A18106" s="1" t="s">
        <v>1562</v>
      </c>
      <c r="B18106" s="1">
        <v>2.0</v>
      </c>
      <c r="C18106" s="1" t="s">
        <v>37868</v>
      </c>
      <c r="D18106" s="1" t="s">
        <v>37869</v>
      </c>
      <c r="E18106" s="1" t="s">
        <v>296</v>
      </c>
      <c r="F18106" s="1" t="s">
        <v>110</v>
      </c>
      <c r="G18106" s="1" t="str">
        <f>IFERROR(__xludf.DUMMYFUNCTION("GOOGLETRANSLATE(D18106,""fr"",""en"")"),"#VALUE!")</f>
        <v>#VALUE!</v>
      </c>
    </row>
    <row r="18107" ht="15.75" customHeight="1">
      <c r="A18107" s="1" t="s">
        <v>643</v>
      </c>
      <c r="B18107" s="1">
        <v>5.0</v>
      </c>
      <c r="C18107" s="1" t="s">
        <v>37870</v>
      </c>
      <c r="D18107" s="1" t="s">
        <v>37871</v>
      </c>
      <c r="E18107" s="1" t="s">
        <v>10</v>
      </c>
      <c r="F18107" s="1" t="s">
        <v>11</v>
      </c>
      <c r="G18107" s="1" t="str">
        <f>IFERROR(__xludf.DUMMYFUNCTION("GOOGLETRANSLATE(D18107,""fr"",""en"")"),"#VALUE!")</f>
        <v>#VALUE!</v>
      </c>
    </row>
    <row r="18108" ht="15.75" customHeight="1">
      <c r="A18108" s="1" t="s">
        <v>4174</v>
      </c>
      <c r="B18108" s="1">
        <v>4.0</v>
      </c>
      <c r="C18108" s="1" t="s">
        <v>37872</v>
      </c>
      <c r="D18108" s="1" t="s">
        <v>37873</v>
      </c>
      <c r="E18108" s="1" t="s">
        <v>29</v>
      </c>
      <c r="F18108" s="1" t="s">
        <v>30</v>
      </c>
      <c r="G18108" s="1" t="str">
        <f>IFERROR(__xludf.DUMMYFUNCTION("GOOGLETRANSLATE(D18108,""fr"",""en"")"),"#VALUE!")</f>
        <v>#VALUE!</v>
      </c>
    </row>
    <row r="18109" ht="15.75" customHeight="1">
      <c r="A18109" s="1" t="s">
        <v>738</v>
      </c>
      <c r="B18109" s="1">
        <v>1.0</v>
      </c>
      <c r="C18109" s="1" t="s">
        <v>37874</v>
      </c>
      <c r="D18109" s="1" t="s">
        <v>37875</v>
      </c>
      <c r="E18109" s="1" t="s">
        <v>52</v>
      </c>
      <c r="F18109" s="1" t="s">
        <v>48</v>
      </c>
      <c r="G18109" s="1" t="str">
        <f>IFERROR(__xludf.DUMMYFUNCTION("GOOGLETRANSLATE(D18109,""fr"",""en"")"),"#VALUE!")</f>
        <v>#VALUE!</v>
      </c>
    </row>
    <row r="18110" ht="15.75" customHeight="1">
      <c r="A18110" s="1" t="s">
        <v>955</v>
      </c>
      <c r="B18110" s="1">
        <v>3.0</v>
      </c>
      <c r="C18110" s="1" t="s">
        <v>37876</v>
      </c>
      <c r="D18110" s="1" t="s">
        <v>37877</v>
      </c>
      <c r="E18110" s="1" t="s">
        <v>21</v>
      </c>
      <c r="F18110" s="1" t="s">
        <v>11</v>
      </c>
      <c r="G18110" s="1" t="str">
        <f>IFERROR(__xludf.DUMMYFUNCTION("GOOGLETRANSLATE(D18110,""fr"",""en"")"),"#VALUE!")</f>
        <v>#VALUE!</v>
      </c>
    </row>
    <row r="18111" ht="15.75" customHeight="1">
      <c r="A18111" s="1" t="s">
        <v>403</v>
      </c>
      <c r="B18111" s="1">
        <v>3.0</v>
      </c>
      <c r="C18111" s="1" t="s">
        <v>37878</v>
      </c>
      <c r="D18111" s="1" t="s">
        <v>37879</v>
      </c>
      <c r="E18111" s="1" t="s">
        <v>176</v>
      </c>
      <c r="F18111" s="1" t="s">
        <v>66</v>
      </c>
      <c r="G18111" s="1" t="str">
        <f>IFERROR(__xludf.DUMMYFUNCTION("GOOGLETRANSLATE(D18111,""fr"",""en"")"),"#VALUE!")</f>
        <v>#VALUE!</v>
      </c>
    </row>
    <row r="18112" ht="15.75" customHeight="1">
      <c r="A18112" s="1" t="s">
        <v>499</v>
      </c>
      <c r="B18112" s="1">
        <v>2.0</v>
      </c>
      <c r="C18112" s="1" t="s">
        <v>37880</v>
      </c>
      <c r="D18112" s="1" t="s">
        <v>37881</v>
      </c>
      <c r="E18112" s="1" t="s">
        <v>109</v>
      </c>
      <c r="F18112" s="1" t="s">
        <v>110</v>
      </c>
      <c r="G18112" s="1" t="str">
        <f>IFERROR(__xludf.DUMMYFUNCTION("GOOGLETRANSLATE(D18112,""fr"",""en"")"),"#VALUE!")</f>
        <v>#VALUE!</v>
      </c>
    </row>
    <row r="18113" ht="15.75" customHeight="1">
      <c r="A18113" s="1" t="s">
        <v>8683</v>
      </c>
      <c r="B18113" s="1">
        <v>1.0</v>
      </c>
      <c r="C18113" s="1" t="s">
        <v>37882</v>
      </c>
      <c r="D18113" s="1" t="s">
        <v>37883</v>
      </c>
      <c r="E18113" s="1" t="s">
        <v>10</v>
      </c>
      <c r="F18113" s="1" t="s">
        <v>11</v>
      </c>
      <c r="G18113" s="1" t="str">
        <f>IFERROR(__xludf.DUMMYFUNCTION("GOOGLETRANSLATE(D18113,""fr"",""en"")"),"#VALUE!")</f>
        <v>#VALUE!</v>
      </c>
    </row>
    <row r="18114" ht="15.75" customHeight="1">
      <c r="A18114" s="1" t="s">
        <v>5897</v>
      </c>
      <c r="B18114" s="1">
        <v>2.0</v>
      </c>
      <c r="C18114" s="1" t="s">
        <v>37884</v>
      </c>
      <c r="D18114" s="1" t="s">
        <v>37885</v>
      </c>
      <c r="E18114" s="1" t="s">
        <v>25</v>
      </c>
      <c r="F18114" s="1" t="s">
        <v>110</v>
      </c>
      <c r="G18114" s="1" t="str">
        <f>IFERROR(__xludf.DUMMYFUNCTION("GOOGLETRANSLATE(D18114,""fr"",""en"")"),"#VALUE!")</f>
        <v>#VALUE!</v>
      </c>
    </row>
    <row r="18115" ht="15.75" customHeight="1">
      <c r="A18115" s="1" t="s">
        <v>23841</v>
      </c>
      <c r="B18115" s="1">
        <v>1.0</v>
      </c>
      <c r="C18115" s="1" t="s">
        <v>37886</v>
      </c>
      <c r="D18115" s="1" t="s">
        <v>37887</v>
      </c>
      <c r="E18115" s="1" t="s">
        <v>169</v>
      </c>
      <c r="F18115" s="1" t="s">
        <v>110</v>
      </c>
      <c r="G18115" s="1" t="str">
        <f>IFERROR(__xludf.DUMMYFUNCTION("GOOGLETRANSLATE(D18115,""fr"",""en"")"),"#VALUE!")</f>
        <v>#VALUE!</v>
      </c>
    </row>
    <row r="18116" ht="15.75" customHeight="1">
      <c r="A18116" s="1" t="s">
        <v>12404</v>
      </c>
      <c r="B18116" s="1">
        <v>2.0</v>
      </c>
      <c r="C18116" s="1" t="s">
        <v>37888</v>
      </c>
      <c r="D18116" s="1" t="s">
        <v>37889</v>
      </c>
      <c r="E18116" s="1" t="s">
        <v>296</v>
      </c>
      <c r="F18116" s="1" t="s">
        <v>11</v>
      </c>
      <c r="G18116" s="1" t="str">
        <f>IFERROR(__xludf.DUMMYFUNCTION("GOOGLETRANSLATE(D18116,""fr"",""en"")"),"#VALUE!")</f>
        <v>#VALUE!</v>
      </c>
    </row>
    <row r="18117" ht="15.75" customHeight="1">
      <c r="A18117" s="1" t="s">
        <v>4866</v>
      </c>
      <c r="B18117" s="1">
        <v>1.0</v>
      </c>
      <c r="C18117" s="1" t="s">
        <v>37890</v>
      </c>
      <c r="D18117" s="1" t="s">
        <v>37891</v>
      </c>
      <c r="E18117" s="1" t="s">
        <v>575</v>
      </c>
      <c r="F18117" s="1" t="s">
        <v>84</v>
      </c>
      <c r="G18117" s="1" t="str">
        <f>IFERROR(__xludf.DUMMYFUNCTION("GOOGLETRANSLATE(D18117,""fr"",""en"")"),"#VALUE!")</f>
        <v>#VALUE!</v>
      </c>
    </row>
    <row r="18118" ht="15.75" customHeight="1">
      <c r="A18118" s="1" t="s">
        <v>5075</v>
      </c>
      <c r="B18118" s="1">
        <v>3.0</v>
      </c>
      <c r="C18118" s="1" t="s">
        <v>37892</v>
      </c>
      <c r="D18118" s="1" t="s">
        <v>37893</v>
      </c>
      <c r="E18118" s="1" t="s">
        <v>34</v>
      </c>
      <c r="F18118" s="1" t="s">
        <v>30</v>
      </c>
      <c r="G18118" s="1" t="str">
        <f>IFERROR(__xludf.DUMMYFUNCTION("GOOGLETRANSLATE(D18118,""fr"",""en"")"),"#VALUE!")</f>
        <v>#VALUE!</v>
      </c>
    </row>
    <row r="18119" ht="15.75" customHeight="1">
      <c r="A18119" s="1" t="s">
        <v>4458</v>
      </c>
      <c r="B18119" s="1">
        <v>2.0</v>
      </c>
      <c r="C18119" s="1" t="s">
        <v>37894</v>
      </c>
      <c r="D18119" s="1" t="s">
        <v>37895</v>
      </c>
      <c r="E18119" s="1" t="s">
        <v>125</v>
      </c>
      <c r="F18119" s="1" t="s">
        <v>110</v>
      </c>
      <c r="G18119" s="1" t="str">
        <f>IFERROR(__xludf.DUMMYFUNCTION("GOOGLETRANSLATE(D18119,""fr"",""en"")"),"#VALUE!")</f>
        <v>#VALUE!</v>
      </c>
    </row>
    <row r="18120" ht="15.75" customHeight="1">
      <c r="A18120" s="1" t="s">
        <v>12151</v>
      </c>
      <c r="B18120" s="1">
        <v>1.0</v>
      </c>
      <c r="C18120" s="1" t="s">
        <v>37896</v>
      </c>
      <c r="D18120" s="1" t="s">
        <v>37897</v>
      </c>
      <c r="E18120" s="1" t="s">
        <v>34</v>
      </c>
      <c r="F18120" s="1" t="s">
        <v>84</v>
      </c>
      <c r="G18120" s="1" t="str">
        <f>IFERROR(__xludf.DUMMYFUNCTION("GOOGLETRANSLATE(D18120,""fr"",""en"")"),"#VALUE!")</f>
        <v>#VALUE!</v>
      </c>
    </row>
    <row r="18121" ht="15.75" customHeight="1">
      <c r="A18121" s="1" t="s">
        <v>673</v>
      </c>
      <c r="B18121" s="1">
        <v>1.0</v>
      </c>
      <c r="C18121" s="1" t="s">
        <v>37898</v>
      </c>
      <c r="D18121" s="1" t="s">
        <v>37899</v>
      </c>
      <c r="E18121" s="1" t="s">
        <v>196</v>
      </c>
      <c r="F18121" s="1" t="s">
        <v>118</v>
      </c>
      <c r="G18121" s="1" t="str">
        <f>IFERROR(__xludf.DUMMYFUNCTION("GOOGLETRANSLATE(D18121,""fr"",""en"")"),"#VALUE!")</f>
        <v>#VALUE!</v>
      </c>
    </row>
    <row r="18122" ht="15.75" customHeight="1">
      <c r="A18122" s="1" t="s">
        <v>62</v>
      </c>
      <c r="B18122" s="1">
        <v>3.0</v>
      </c>
      <c r="C18122" s="1" t="s">
        <v>37900</v>
      </c>
      <c r="D18122" s="1" t="s">
        <v>37901</v>
      </c>
      <c r="E18122" s="1" t="s">
        <v>10</v>
      </c>
      <c r="F18122" s="1" t="s">
        <v>11</v>
      </c>
      <c r="G18122" s="1" t="str">
        <f>IFERROR(__xludf.DUMMYFUNCTION("GOOGLETRANSLATE(D18122,""fr"",""en"")"),"#VALUE!")</f>
        <v>#VALUE!</v>
      </c>
    </row>
    <row r="18123" ht="15.75" customHeight="1">
      <c r="A18123" s="1" t="s">
        <v>5442</v>
      </c>
      <c r="B18123" s="1">
        <v>5.0</v>
      </c>
      <c r="C18123" s="1" t="s">
        <v>10053</v>
      </c>
      <c r="D18123" s="1" t="s">
        <v>37902</v>
      </c>
      <c r="E18123" s="1" t="s">
        <v>169</v>
      </c>
      <c r="F18123" s="1" t="s">
        <v>11</v>
      </c>
      <c r="G18123" s="1" t="str">
        <f>IFERROR(__xludf.DUMMYFUNCTION("GOOGLETRANSLATE(D18123,""fr"",""en"")"),"#VALUE!")</f>
        <v>#VALUE!</v>
      </c>
    </row>
    <row r="18124" ht="15.75" customHeight="1">
      <c r="A18124" s="1" t="s">
        <v>5573</v>
      </c>
      <c r="B18124" s="1">
        <v>4.0</v>
      </c>
      <c r="C18124" s="1" t="s">
        <v>37903</v>
      </c>
      <c r="D18124" s="1" t="s">
        <v>37904</v>
      </c>
      <c r="E18124" s="1" t="s">
        <v>554</v>
      </c>
      <c r="F18124" s="1" t="s">
        <v>30</v>
      </c>
      <c r="G18124" s="1" t="str">
        <f>IFERROR(__xludf.DUMMYFUNCTION("GOOGLETRANSLATE(D18124,""fr"",""en"")"),"#VALUE!")</f>
        <v>#VALUE!</v>
      </c>
    </row>
    <row r="18125" ht="15.75" customHeight="1">
      <c r="A18125" s="1" t="s">
        <v>792</v>
      </c>
      <c r="B18125" s="1">
        <v>5.0</v>
      </c>
      <c r="C18125" s="1" t="s">
        <v>37905</v>
      </c>
      <c r="D18125" s="1" t="s">
        <v>37906</v>
      </c>
      <c r="E18125" s="1" t="s">
        <v>25</v>
      </c>
      <c r="F18125" s="1" t="s">
        <v>11</v>
      </c>
      <c r="G18125" s="1" t="str">
        <f>IFERROR(__xludf.DUMMYFUNCTION("GOOGLETRANSLATE(D18125,""fr"",""en"")"),"#VALUE!")</f>
        <v>#VALUE!</v>
      </c>
    </row>
    <row r="18126" ht="15.75" customHeight="1">
      <c r="A18126" s="1" t="s">
        <v>12476</v>
      </c>
      <c r="B18126" s="1">
        <v>1.0</v>
      </c>
      <c r="C18126" s="1" t="s">
        <v>37907</v>
      </c>
      <c r="D18126" s="1" t="s">
        <v>37908</v>
      </c>
      <c r="E18126" s="1" t="s">
        <v>230</v>
      </c>
      <c r="F18126" s="1" t="s">
        <v>48</v>
      </c>
      <c r="G18126" s="1" t="str">
        <f>IFERROR(__xludf.DUMMYFUNCTION("GOOGLETRANSLATE(D18126,""fr"",""en"")"),"#VALUE!")</f>
        <v>#VALUE!</v>
      </c>
    </row>
    <row r="18127" ht="15.75" customHeight="1">
      <c r="A18127" s="1" t="s">
        <v>135</v>
      </c>
      <c r="B18127" s="1">
        <v>5.0</v>
      </c>
      <c r="C18127" s="1" t="s">
        <v>37909</v>
      </c>
      <c r="D18127" s="1" t="s">
        <v>37910</v>
      </c>
      <c r="E18127" s="1" t="s">
        <v>21</v>
      </c>
      <c r="F18127" s="1" t="s">
        <v>11</v>
      </c>
      <c r="G18127" s="1" t="str">
        <f>IFERROR(__xludf.DUMMYFUNCTION("GOOGLETRANSLATE(D18127,""fr"",""en"")"),"#VALUE!")</f>
        <v>#VALUE!</v>
      </c>
    </row>
    <row r="18128" ht="15.75" customHeight="1">
      <c r="A18128" s="1" t="s">
        <v>1434</v>
      </c>
      <c r="B18128" s="1">
        <v>4.0</v>
      </c>
      <c r="C18128" s="1" t="s">
        <v>37911</v>
      </c>
      <c r="D18128" s="1" t="s">
        <v>37912</v>
      </c>
      <c r="E18128" s="1" t="s">
        <v>10</v>
      </c>
      <c r="F18128" s="1" t="s">
        <v>11</v>
      </c>
      <c r="G18128" s="1" t="str">
        <f>IFERROR(__xludf.DUMMYFUNCTION("GOOGLETRANSLATE(D18128,""fr"",""en"")"),"#VALUE!")</f>
        <v>#VALUE!</v>
      </c>
    </row>
    <row r="18129" ht="15.75" customHeight="1">
      <c r="A18129" s="1" t="s">
        <v>144</v>
      </c>
      <c r="B18129" s="1">
        <v>3.0</v>
      </c>
      <c r="C18129" s="1" t="s">
        <v>37913</v>
      </c>
      <c r="D18129" s="1" t="s">
        <v>37914</v>
      </c>
      <c r="E18129" s="1" t="s">
        <v>10</v>
      </c>
      <c r="F18129" s="1" t="s">
        <v>11</v>
      </c>
      <c r="G18129" s="1" t="str">
        <f>IFERROR(__xludf.DUMMYFUNCTION("GOOGLETRANSLATE(D18129,""fr"",""en"")"),"#VALUE!")</f>
        <v>#VALUE!</v>
      </c>
    </row>
    <row r="18130" ht="15.75" customHeight="1">
      <c r="A18130" s="1" t="s">
        <v>5732</v>
      </c>
      <c r="B18130" s="1">
        <v>4.0</v>
      </c>
      <c r="C18130" s="1" t="s">
        <v>37915</v>
      </c>
      <c r="D18130" s="1" t="s">
        <v>37916</v>
      </c>
      <c r="E18130" s="1" t="s">
        <v>21</v>
      </c>
      <c r="F18130" s="1" t="s">
        <v>11</v>
      </c>
      <c r="G18130" s="1" t="str">
        <f>IFERROR(__xludf.DUMMYFUNCTION("GOOGLETRANSLATE(D18130,""fr"",""en"")"),"#VALUE!")</f>
        <v>#VALUE!</v>
      </c>
    </row>
    <row r="18131" ht="15.75" customHeight="1">
      <c r="A18131" s="1" t="s">
        <v>4395</v>
      </c>
      <c r="B18131" s="1">
        <v>1.0</v>
      </c>
      <c r="C18131" s="1" t="s">
        <v>37917</v>
      </c>
      <c r="D18131" s="1" t="s">
        <v>37918</v>
      </c>
      <c r="E18131" s="1" t="s">
        <v>38</v>
      </c>
      <c r="F18131" s="1" t="s">
        <v>39</v>
      </c>
      <c r="G18131" s="1" t="str">
        <f>IFERROR(__xludf.DUMMYFUNCTION("GOOGLETRANSLATE(D18131,""fr"",""en"")"),"#VALUE!")</f>
        <v>#VALUE!</v>
      </c>
    </row>
    <row r="18132" ht="15.75" customHeight="1">
      <c r="A18132" s="1" t="s">
        <v>2048</v>
      </c>
      <c r="B18132" s="1">
        <v>3.0</v>
      </c>
      <c r="C18132" s="1" t="s">
        <v>37919</v>
      </c>
      <c r="D18132" s="1" t="s">
        <v>37920</v>
      </c>
      <c r="E18132" s="1" t="s">
        <v>10</v>
      </c>
      <c r="F18132" s="1" t="s">
        <v>11</v>
      </c>
      <c r="G18132" s="1" t="str">
        <f>IFERROR(__xludf.DUMMYFUNCTION("GOOGLETRANSLATE(D18132,""fr"",""en"")"),"#VALUE!")</f>
        <v>#VALUE!</v>
      </c>
    </row>
    <row r="18133" ht="15.75" customHeight="1">
      <c r="A18133" s="1" t="s">
        <v>9850</v>
      </c>
      <c r="B18133" s="1">
        <v>1.0</v>
      </c>
      <c r="C18133" s="1" t="s">
        <v>37921</v>
      </c>
      <c r="D18133" s="1" t="s">
        <v>37922</v>
      </c>
      <c r="E18133" s="1" t="s">
        <v>230</v>
      </c>
      <c r="F18133" s="1" t="s">
        <v>84</v>
      </c>
      <c r="G18133" s="1" t="str">
        <f>IFERROR(__xludf.DUMMYFUNCTION("GOOGLETRANSLATE(D18133,""fr"",""en"")"),"#VALUE!")</f>
        <v>#VALUE!</v>
      </c>
    </row>
    <row r="18134" ht="15.75" customHeight="1">
      <c r="A18134" s="1" t="s">
        <v>5431</v>
      </c>
      <c r="B18134" s="1">
        <v>2.0</v>
      </c>
      <c r="C18134" s="1" t="s">
        <v>37923</v>
      </c>
      <c r="D18134" s="1" t="s">
        <v>37924</v>
      </c>
      <c r="E18134" s="1" t="s">
        <v>10</v>
      </c>
      <c r="F18134" s="1" t="s">
        <v>11</v>
      </c>
      <c r="G18134" s="1" t="str">
        <f>IFERROR(__xludf.DUMMYFUNCTION("GOOGLETRANSLATE(D18134,""fr"",""en"")"),"#VALUE!")</f>
        <v>#VALUE!</v>
      </c>
    </row>
    <row r="18135" ht="15.75" customHeight="1">
      <c r="A18135" s="1" t="s">
        <v>1699</v>
      </c>
      <c r="B18135" s="1">
        <v>4.0</v>
      </c>
      <c r="C18135" s="1" t="s">
        <v>37925</v>
      </c>
      <c r="D18135" s="1" t="s">
        <v>37926</v>
      </c>
      <c r="E18135" s="1" t="s">
        <v>10</v>
      </c>
      <c r="F18135" s="1" t="s">
        <v>11</v>
      </c>
      <c r="G18135" s="1" t="str">
        <f>IFERROR(__xludf.DUMMYFUNCTION("GOOGLETRANSLATE(D18135,""fr"",""en"")"),"#VALUE!")</f>
        <v>#VALUE!</v>
      </c>
    </row>
    <row r="18136" ht="15.75" customHeight="1">
      <c r="A18136" s="1" t="s">
        <v>1141</v>
      </c>
      <c r="B18136" s="1">
        <v>5.0</v>
      </c>
      <c r="C18136" s="1" t="s">
        <v>37927</v>
      </c>
      <c r="D18136" s="1" t="s">
        <v>37928</v>
      </c>
      <c r="E18136" s="1" t="s">
        <v>25</v>
      </c>
      <c r="F18136" s="1" t="s">
        <v>110</v>
      </c>
      <c r="G18136" s="1" t="str">
        <f>IFERROR(__xludf.DUMMYFUNCTION("GOOGLETRANSLATE(D18136,""fr"",""en"")"),"#VALUE!")</f>
        <v>#VALUE!</v>
      </c>
    </row>
    <row r="18137" ht="15.75" customHeight="1">
      <c r="A18137" s="1" t="s">
        <v>2034</v>
      </c>
      <c r="B18137" s="1">
        <v>3.0</v>
      </c>
      <c r="C18137" s="1" t="s">
        <v>37929</v>
      </c>
      <c r="D18137" s="1" t="s">
        <v>37930</v>
      </c>
      <c r="E18137" s="1" t="s">
        <v>29</v>
      </c>
      <c r="F18137" s="1" t="s">
        <v>30</v>
      </c>
      <c r="G18137" s="1" t="str">
        <f>IFERROR(__xludf.DUMMYFUNCTION("GOOGLETRANSLATE(D18137,""fr"",""en"")"),"#VALUE!")</f>
        <v>#VALUE!</v>
      </c>
    </row>
    <row r="18138" ht="15.75" customHeight="1">
      <c r="A18138" s="1" t="s">
        <v>695</v>
      </c>
      <c r="B18138" s="1">
        <v>1.0</v>
      </c>
      <c r="C18138" s="1" t="s">
        <v>37931</v>
      </c>
      <c r="D18138" s="1" t="s">
        <v>37932</v>
      </c>
      <c r="E18138" s="1" t="s">
        <v>125</v>
      </c>
      <c r="F18138" s="1" t="s">
        <v>66</v>
      </c>
      <c r="G18138" s="1" t="str">
        <f>IFERROR(__xludf.DUMMYFUNCTION("GOOGLETRANSLATE(D18138,""fr"",""en"")"),"#VALUE!")</f>
        <v>#VALUE!</v>
      </c>
    </row>
    <row r="18139" ht="15.75" customHeight="1">
      <c r="A18139" s="1" t="s">
        <v>59</v>
      </c>
      <c r="B18139" s="1">
        <v>4.0</v>
      </c>
      <c r="C18139" s="1" t="s">
        <v>37933</v>
      </c>
      <c r="D18139" s="1" t="s">
        <v>37934</v>
      </c>
      <c r="E18139" s="1" t="s">
        <v>21</v>
      </c>
      <c r="F18139" s="1" t="s">
        <v>11</v>
      </c>
      <c r="G18139" s="1" t="str">
        <f>IFERROR(__xludf.DUMMYFUNCTION("GOOGLETRANSLATE(D18139,""fr"",""en"")"),"#VALUE!")</f>
        <v>#VALUE!</v>
      </c>
    </row>
    <row r="18140" ht="15.75" customHeight="1">
      <c r="A18140" s="1" t="s">
        <v>377</v>
      </c>
      <c r="B18140" s="1">
        <v>4.0</v>
      </c>
      <c r="C18140" s="1" t="s">
        <v>37935</v>
      </c>
      <c r="D18140" s="1" t="s">
        <v>37936</v>
      </c>
      <c r="E18140" s="1" t="s">
        <v>448</v>
      </c>
      <c r="F18140" s="1" t="s">
        <v>84</v>
      </c>
      <c r="G18140" s="1" t="str">
        <f>IFERROR(__xludf.DUMMYFUNCTION("GOOGLETRANSLATE(D18140,""fr"",""en"")"),"#VALUE!")</f>
        <v>#VALUE!</v>
      </c>
    </row>
    <row r="18141" ht="15.75" customHeight="1">
      <c r="A18141" s="1" t="s">
        <v>738</v>
      </c>
      <c r="B18141" s="1">
        <v>3.0</v>
      </c>
      <c r="C18141" s="1" t="s">
        <v>37937</v>
      </c>
      <c r="D18141" s="1" t="s">
        <v>37938</v>
      </c>
      <c r="E18141" s="1" t="s">
        <v>21</v>
      </c>
      <c r="F18141" s="1" t="s">
        <v>11</v>
      </c>
      <c r="G18141" s="1" t="str">
        <f>IFERROR(__xludf.DUMMYFUNCTION("GOOGLETRANSLATE(D18141,""fr"",""en"")"),"#VALUE!")</f>
        <v>#VALUE!</v>
      </c>
    </row>
    <row r="18142" ht="15.75" customHeight="1">
      <c r="A18142" s="1" t="s">
        <v>126</v>
      </c>
      <c r="B18142" s="1">
        <v>3.0</v>
      </c>
      <c r="C18142" s="1" t="s">
        <v>37939</v>
      </c>
      <c r="D18142" s="1" t="s">
        <v>37940</v>
      </c>
      <c r="E18142" s="1" t="s">
        <v>10</v>
      </c>
      <c r="F18142" s="1" t="s">
        <v>11</v>
      </c>
      <c r="G18142" s="1" t="str">
        <f>IFERROR(__xludf.DUMMYFUNCTION("GOOGLETRANSLATE(D18142,""fr"",""en"")"),"#VALUE!")</f>
        <v>#VALUE!</v>
      </c>
    </row>
    <row r="18143" ht="15.75" customHeight="1">
      <c r="A18143" s="1" t="s">
        <v>359</v>
      </c>
      <c r="B18143" s="1">
        <v>1.0</v>
      </c>
      <c r="C18143" s="1" t="s">
        <v>37941</v>
      </c>
      <c r="D18143" s="1" t="s">
        <v>37942</v>
      </c>
      <c r="E18143" s="1" t="s">
        <v>34</v>
      </c>
      <c r="F18143" s="1" t="s">
        <v>30</v>
      </c>
      <c r="G18143" s="1" t="str">
        <f>IFERROR(__xludf.DUMMYFUNCTION("GOOGLETRANSLATE(D18143,""fr"",""en"")"),"#VALUE!")</f>
        <v>#VALUE!</v>
      </c>
    </row>
    <row r="18144" ht="15.75" customHeight="1">
      <c r="A18144" s="1" t="s">
        <v>377</v>
      </c>
      <c r="B18144" s="1">
        <v>5.0</v>
      </c>
      <c r="C18144" s="1" t="s">
        <v>37943</v>
      </c>
      <c r="D18144" s="1" t="s">
        <v>37944</v>
      </c>
      <c r="E18144" s="1" t="s">
        <v>176</v>
      </c>
      <c r="F18144" s="1" t="s">
        <v>66</v>
      </c>
      <c r="G18144" s="1" t="str">
        <f>IFERROR(__xludf.DUMMYFUNCTION("GOOGLETRANSLATE(D18144,""fr"",""en"")"),"#VALUE!")</f>
        <v>#VALUE!</v>
      </c>
    </row>
    <row r="18145" ht="15.75" customHeight="1">
      <c r="A18145" s="1" t="s">
        <v>18310</v>
      </c>
      <c r="B18145" s="1">
        <v>4.0</v>
      </c>
      <c r="C18145" s="1" t="s">
        <v>37945</v>
      </c>
      <c r="D18145" s="1" t="s">
        <v>37946</v>
      </c>
      <c r="E18145" s="1" t="s">
        <v>254</v>
      </c>
      <c r="F18145" s="1" t="s">
        <v>66</v>
      </c>
      <c r="G18145" s="1" t="str">
        <f>IFERROR(__xludf.DUMMYFUNCTION("GOOGLETRANSLATE(D18145,""fr"",""en"")"),"#VALUE!")</f>
        <v>#VALUE!</v>
      </c>
    </row>
    <row r="18146" ht="15.75" customHeight="1">
      <c r="A18146" s="1" t="s">
        <v>352</v>
      </c>
      <c r="B18146" s="1">
        <v>3.0</v>
      </c>
      <c r="C18146" s="1" t="s">
        <v>37947</v>
      </c>
      <c r="D18146" s="1" t="s">
        <v>37948</v>
      </c>
      <c r="E18146" s="1" t="s">
        <v>10</v>
      </c>
      <c r="F18146" s="1" t="s">
        <v>11</v>
      </c>
      <c r="G18146" s="1" t="str">
        <f>IFERROR(__xludf.DUMMYFUNCTION("GOOGLETRANSLATE(D18146,""fr"",""en"")"),"#VALUE!")</f>
        <v>#VALUE!</v>
      </c>
    </row>
    <row r="18147" ht="15.75" customHeight="1">
      <c r="A18147" s="1" t="s">
        <v>4087</v>
      </c>
      <c r="B18147" s="1">
        <v>3.0</v>
      </c>
      <c r="C18147" s="1" t="s">
        <v>37949</v>
      </c>
      <c r="D18147" s="1" t="s">
        <v>37950</v>
      </c>
      <c r="E18147" s="1" t="s">
        <v>10</v>
      </c>
      <c r="F18147" s="1" t="s">
        <v>11</v>
      </c>
      <c r="G18147" s="1" t="str">
        <f>IFERROR(__xludf.DUMMYFUNCTION("GOOGLETRANSLATE(D18147,""fr"",""en"")"),"#VALUE!")</f>
        <v>#VALUE!</v>
      </c>
    </row>
    <row r="18148" ht="15.75" customHeight="1">
      <c r="A18148" s="1" t="s">
        <v>391</v>
      </c>
      <c r="B18148" s="1">
        <v>4.0</v>
      </c>
      <c r="C18148" s="1" t="s">
        <v>37951</v>
      </c>
      <c r="D18148" s="1" t="s">
        <v>37952</v>
      </c>
      <c r="E18148" s="1" t="s">
        <v>10</v>
      </c>
      <c r="F18148" s="1" t="s">
        <v>11</v>
      </c>
      <c r="G18148" s="1" t="str">
        <f>IFERROR(__xludf.DUMMYFUNCTION("GOOGLETRANSLATE(D18148,""fr"",""en"")"),"#VALUE!")</f>
        <v>#VALUE!</v>
      </c>
    </row>
    <row r="18149" ht="15.75" customHeight="1">
      <c r="A18149" s="1" t="s">
        <v>11048</v>
      </c>
      <c r="B18149" s="1">
        <v>1.0</v>
      </c>
      <c r="C18149" s="1" t="s">
        <v>37953</v>
      </c>
      <c r="D18149" s="1" t="s">
        <v>37954</v>
      </c>
      <c r="E18149" s="1" t="s">
        <v>280</v>
      </c>
      <c r="F18149" s="1" t="s">
        <v>11</v>
      </c>
      <c r="G18149" s="1" t="str">
        <f>IFERROR(__xludf.DUMMYFUNCTION("GOOGLETRANSLATE(D18149,""fr"",""en"")"),"#VALUE!")</f>
        <v>#VALUE!</v>
      </c>
    </row>
    <row r="18150" ht="15.75" customHeight="1">
      <c r="A18150" s="1" t="s">
        <v>701</v>
      </c>
      <c r="B18150" s="1">
        <v>4.0</v>
      </c>
      <c r="C18150" s="1" t="s">
        <v>37955</v>
      </c>
      <c r="D18150" s="1" t="s">
        <v>37956</v>
      </c>
      <c r="E18150" s="1" t="s">
        <v>21</v>
      </c>
      <c r="F18150" s="1" t="s">
        <v>11</v>
      </c>
      <c r="G18150" s="1" t="str">
        <f>IFERROR(__xludf.DUMMYFUNCTION("GOOGLETRANSLATE(D18150,""fr"",""en"")"),"#VALUE!")</f>
        <v>#VALUE!</v>
      </c>
    </row>
    <row r="18151" ht="15.75" customHeight="1">
      <c r="A18151" s="1" t="s">
        <v>5562</v>
      </c>
      <c r="B18151" s="1">
        <v>2.0</v>
      </c>
      <c r="C18151" s="1" t="s">
        <v>37957</v>
      </c>
      <c r="D18151" s="1" t="s">
        <v>37958</v>
      </c>
      <c r="E18151" s="1" t="s">
        <v>575</v>
      </c>
      <c r="F18151" s="1" t="s">
        <v>48</v>
      </c>
      <c r="G18151" s="1" t="str">
        <f>IFERROR(__xludf.DUMMYFUNCTION("GOOGLETRANSLATE(D18151,""fr"",""en"")"),"#VALUE!")</f>
        <v>#VALUE!</v>
      </c>
    </row>
    <row r="18152" ht="15.75" customHeight="1">
      <c r="A18152" s="1" t="s">
        <v>18</v>
      </c>
      <c r="B18152" s="1">
        <v>1.0</v>
      </c>
      <c r="C18152" s="1" t="s">
        <v>37959</v>
      </c>
      <c r="D18152" s="1" t="s">
        <v>37960</v>
      </c>
      <c r="E18152" s="1" t="s">
        <v>423</v>
      </c>
      <c r="F18152" s="1" t="s">
        <v>30</v>
      </c>
      <c r="G18152" s="1" t="str">
        <f>IFERROR(__xludf.DUMMYFUNCTION("GOOGLETRANSLATE(D18152,""fr"",""en"")"),"#VALUE!")</f>
        <v>#VALUE!</v>
      </c>
    </row>
    <row r="18153" ht="15.75" customHeight="1">
      <c r="A18153" s="1" t="s">
        <v>10313</v>
      </c>
      <c r="B18153" s="1">
        <v>2.0</v>
      </c>
      <c r="C18153" s="1" t="s">
        <v>37961</v>
      </c>
      <c r="D18153" s="1" t="s">
        <v>37962</v>
      </c>
      <c r="E18153" s="1" t="s">
        <v>614</v>
      </c>
      <c r="F18153" s="1" t="s">
        <v>30</v>
      </c>
      <c r="G18153" s="1" t="str">
        <f>IFERROR(__xludf.DUMMYFUNCTION("GOOGLETRANSLATE(D18153,""fr"",""en"")"),"#VALUE!")</f>
        <v>#VALUE!</v>
      </c>
    </row>
    <row r="18154" ht="15.75" customHeight="1">
      <c r="A18154" s="1" t="s">
        <v>621</v>
      </c>
      <c r="B18154" s="1">
        <v>5.0</v>
      </c>
      <c r="C18154" s="1" t="s">
        <v>37963</v>
      </c>
      <c r="D18154" s="1" t="s">
        <v>37964</v>
      </c>
      <c r="E18154" s="1" t="s">
        <v>10</v>
      </c>
      <c r="F18154" s="1" t="s">
        <v>11</v>
      </c>
      <c r="G18154" s="1" t="str">
        <f>IFERROR(__xludf.DUMMYFUNCTION("GOOGLETRANSLATE(D18154,""fr"",""en"")"),"#VALUE!")</f>
        <v>#VALUE!</v>
      </c>
    </row>
    <row r="18155" ht="15.75" customHeight="1">
      <c r="A18155" s="1" t="s">
        <v>12</v>
      </c>
      <c r="B18155" s="1">
        <v>3.0</v>
      </c>
      <c r="C18155" s="1" t="s">
        <v>37965</v>
      </c>
      <c r="D18155" s="1" t="s">
        <v>37966</v>
      </c>
      <c r="E18155" s="1" t="s">
        <v>10</v>
      </c>
      <c r="F18155" s="1" t="s">
        <v>11</v>
      </c>
      <c r="G18155" s="1" t="str">
        <f>IFERROR(__xludf.DUMMYFUNCTION("GOOGLETRANSLATE(D18155,""fr"",""en"")"),"#VALUE!")</f>
        <v>#VALUE!</v>
      </c>
    </row>
    <row r="18156" ht="15.75" customHeight="1">
      <c r="A18156" s="1" t="s">
        <v>1544</v>
      </c>
      <c r="B18156" s="1">
        <v>3.0</v>
      </c>
      <c r="C18156" s="1" t="s">
        <v>37967</v>
      </c>
      <c r="D18156" s="1" t="s">
        <v>37968</v>
      </c>
      <c r="E18156" s="1" t="s">
        <v>373</v>
      </c>
      <c r="F18156" s="1" t="s">
        <v>30</v>
      </c>
      <c r="G18156" s="1" t="str">
        <f>IFERROR(__xludf.DUMMYFUNCTION("GOOGLETRANSLATE(D18156,""fr"",""en"")"),"#VALUE!")</f>
        <v>#VALUE!</v>
      </c>
    </row>
    <row r="18157" ht="15.75" customHeight="1">
      <c r="A18157" s="1" t="s">
        <v>100</v>
      </c>
      <c r="B18157" s="1">
        <v>4.0</v>
      </c>
      <c r="C18157" s="1" t="s">
        <v>37969</v>
      </c>
      <c r="D18157" s="1" t="s">
        <v>37970</v>
      </c>
      <c r="E18157" s="1" t="s">
        <v>10</v>
      </c>
      <c r="F18157" s="1" t="s">
        <v>11</v>
      </c>
      <c r="G18157" s="1" t="str">
        <f>IFERROR(__xludf.DUMMYFUNCTION("GOOGLETRANSLATE(D18157,""fr"",""en"")"),"#VALUE!")</f>
        <v>#VALUE!</v>
      </c>
    </row>
    <row r="18158" ht="15.75" customHeight="1">
      <c r="A18158" s="1" t="s">
        <v>3327</v>
      </c>
      <c r="B18158" s="1">
        <v>1.0</v>
      </c>
      <c r="C18158" s="1" t="s">
        <v>37971</v>
      </c>
      <c r="D18158" s="1" t="s">
        <v>37972</v>
      </c>
      <c r="E18158" s="1" t="s">
        <v>29</v>
      </c>
      <c r="F18158" s="1" t="s">
        <v>30</v>
      </c>
      <c r="G18158" s="1" t="str">
        <f>IFERROR(__xludf.DUMMYFUNCTION("GOOGLETRANSLATE(D18158,""fr"",""en"")"),"#VALUE!")</f>
        <v>#VALUE!</v>
      </c>
    </row>
    <row r="18159" ht="15.75" customHeight="1">
      <c r="A18159" s="1" t="s">
        <v>13498</v>
      </c>
      <c r="B18159" s="1">
        <v>1.0</v>
      </c>
      <c r="C18159" s="1" t="s">
        <v>37973</v>
      </c>
      <c r="D18159" s="1" t="s">
        <v>37974</v>
      </c>
      <c r="E18159" s="1" t="s">
        <v>1192</v>
      </c>
      <c r="F18159" s="1" t="s">
        <v>110</v>
      </c>
      <c r="G18159" s="1" t="str">
        <f>IFERROR(__xludf.DUMMYFUNCTION("GOOGLETRANSLATE(D18159,""fr"",""en"")"),"#VALUE!")</f>
        <v>#VALUE!</v>
      </c>
    </row>
    <row r="18160" ht="15.75" customHeight="1">
      <c r="A18160" s="1" t="s">
        <v>8751</v>
      </c>
      <c r="B18160" s="1">
        <v>1.0</v>
      </c>
      <c r="C18160" s="1" t="s">
        <v>37975</v>
      </c>
      <c r="D18160" s="1" t="s">
        <v>37976</v>
      </c>
      <c r="E18160" s="1" t="s">
        <v>21</v>
      </c>
      <c r="F18160" s="1" t="s">
        <v>11</v>
      </c>
      <c r="G18160" s="1" t="str">
        <f>IFERROR(__xludf.DUMMYFUNCTION("GOOGLETRANSLATE(D18160,""fr"",""en"")"),"#VALUE!")</f>
        <v>#VALUE!</v>
      </c>
    </row>
    <row r="18161" ht="15.75" customHeight="1">
      <c r="A18161" s="1" t="s">
        <v>1830</v>
      </c>
      <c r="B18161" s="1">
        <v>5.0</v>
      </c>
      <c r="C18161" s="1" t="s">
        <v>37977</v>
      </c>
      <c r="D18161" s="1" t="s">
        <v>37978</v>
      </c>
      <c r="E18161" s="1" t="s">
        <v>614</v>
      </c>
      <c r="F18161" s="1" t="s">
        <v>30</v>
      </c>
      <c r="G18161" s="1" t="str">
        <f>IFERROR(__xludf.DUMMYFUNCTION("GOOGLETRANSLATE(D18161,""fr"",""en"")"),"#VALUE!")</f>
        <v>#VALUE!</v>
      </c>
    </row>
    <row r="18162" ht="15.75" customHeight="1">
      <c r="A18162" s="1" t="s">
        <v>7317</v>
      </c>
      <c r="B18162" s="1">
        <v>2.0</v>
      </c>
      <c r="C18162" s="1" t="s">
        <v>37979</v>
      </c>
      <c r="D18162" s="1" t="s">
        <v>37980</v>
      </c>
      <c r="E18162" s="1" t="s">
        <v>273</v>
      </c>
      <c r="F18162" s="1" t="s">
        <v>110</v>
      </c>
      <c r="G18162" s="1" t="str">
        <f>IFERROR(__xludf.DUMMYFUNCTION("GOOGLETRANSLATE(D18162,""fr"",""en"")"),"#VALUE!")</f>
        <v>#VALUE!</v>
      </c>
    </row>
    <row r="18163" ht="15.75" customHeight="1">
      <c r="A18163" s="1" t="s">
        <v>899</v>
      </c>
      <c r="B18163" s="1">
        <v>1.0</v>
      </c>
      <c r="C18163" s="1" t="s">
        <v>37981</v>
      </c>
      <c r="D18163" s="1" t="s">
        <v>37982</v>
      </c>
      <c r="E18163" s="1" t="s">
        <v>10</v>
      </c>
      <c r="F18163" s="1" t="s">
        <v>11</v>
      </c>
      <c r="G18163" s="1" t="str">
        <f>IFERROR(__xludf.DUMMYFUNCTION("GOOGLETRANSLATE(D18163,""fr"",""en"")"),"#VALUE!")</f>
        <v>#VALUE!</v>
      </c>
    </row>
    <row r="18164" ht="15.75" customHeight="1">
      <c r="A18164" s="1" t="s">
        <v>4544</v>
      </c>
      <c r="B18164" s="1">
        <v>1.0</v>
      </c>
      <c r="C18164" s="1" t="s">
        <v>37983</v>
      </c>
      <c r="D18164" s="1" t="s">
        <v>37984</v>
      </c>
      <c r="E18164" s="1" t="s">
        <v>273</v>
      </c>
      <c r="F18164" s="1" t="s">
        <v>110</v>
      </c>
      <c r="G18164" s="1" t="str">
        <f>IFERROR(__xludf.DUMMYFUNCTION("GOOGLETRANSLATE(D18164,""fr"",""en"")"),"#VALUE!")</f>
        <v>#VALUE!</v>
      </c>
    </row>
    <row r="18165" ht="15.75" customHeight="1">
      <c r="A18165" s="1" t="s">
        <v>9099</v>
      </c>
      <c r="B18165" s="1">
        <v>3.0</v>
      </c>
      <c r="C18165" s="1" t="s">
        <v>37985</v>
      </c>
      <c r="D18165" s="1" t="s">
        <v>37986</v>
      </c>
      <c r="E18165" s="1" t="s">
        <v>10</v>
      </c>
      <c r="F18165" s="1" t="s">
        <v>11</v>
      </c>
      <c r="G18165" s="1" t="str">
        <f>IFERROR(__xludf.DUMMYFUNCTION("GOOGLETRANSLATE(D18165,""fr"",""en"")"),"#VALUE!")</f>
        <v>#VALUE!</v>
      </c>
    </row>
    <row r="18166" ht="15.75" customHeight="1">
      <c r="A18166" s="1" t="s">
        <v>1784</v>
      </c>
      <c r="B18166" s="1">
        <v>1.0</v>
      </c>
      <c r="C18166" s="1" t="s">
        <v>37987</v>
      </c>
      <c r="D18166" s="1" t="s">
        <v>37988</v>
      </c>
      <c r="E18166" s="1" t="s">
        <v>29</v>
      </c>
      <c r="F18166" s="1" t="s">
        <v>30</v>
      </c>
      <c r="G18166" s="1" t="str">
        <f>IFERROR(__xludf.DUMMYFUNCTION("GOOGLETRANSLATE(D18166,""fr"",""en"")"),"#VALUE!")</f>
        <v>#VALUE!</v>
      </c>
    </row>
    <row r="18167" ht="15.75" customHeight="1">
      <c r="A18167" s="1" t="s">
        <v>1434</v>
      </c>
      <c r="B18167" s="1">
        <v>3.0</v>
      </c>
      <c r="C18167" s="1" t="s">
        <v>37989</v>
      </c>
      <c r="D18167" s="1" t="s">
        <v>37990</v>
      </c>
      <c r="E18167" s="1" t="s">
        <v>10</v>
      </c>
      <c r="F18167" s="1" t="s">
        <v>11</v>
      </c>
      <c r="G18167" s="1" t="str">
        <f>IFERROR(__xludf.DUMMYFUNCTION("GOOGLETRANSLATE(D18167,""fr"",""en"")"),"#VALUE!")</f>
        <v>#VALUE!</v>
      </c>
    </row>
    <row r="18168" ht="15.75" customHeight="1">
      <c r="A18168" s="1" t="s">
        <v>541</v>
      </c>
      <c r="B18168" s="1">
        <v>4.0</v>
      </c>
      <c r="C18168" s="1" t="s">
        <v>31125</v>
      </c>
      <c r="D18168" s="1" t="s">
        <v>37991</v>
      </c>
      <c r="E18168" s="1" t="s">
        <v>52</v>
      </c>
      <c r="F18168" s="1" t="s">
        <v>110</v>
      </c>
      <c r="G18168" s="1" t="str">
        <f>IFERROR(__xludf.DUMMYFUNCTION("GOOGLETRANSLATE(D18168,""fr"",""en"")"),"#VALUE!")</f>
        <v>#VALUE!</v>
      </c>
    </row>
    <row r="18169" ht="15.75" customHeight="1">
      <c r="A18169" s="1" t="s">
        <v>4515</v>
      </c>
      <c r="B18169" s="1">
        <v>2.0</v>
      </c>
      <c r="C18169" s="1" t="s">
        <v>37992</v>
      </c>
      <c r="D18169" s="1" t="s">
        <v>37993</v>
      </c>
      <c r="E18169" s="1" t="s">
        <v>176</v>
      </c>
      <c r="F18169" s="1" t="s">
        <v>66</v>
      </c>
      <c r="G18169" s="1" t="str">
        <f>IFERROR(__xludf.DUMMYFUNCTION("GOOGLETRANSLATE(D18169,""fr"",""en"")"),"#VALUE!")</f>
        <v>#VALUE!</v>
      </c>
    </row>
    <row r="18170" ht="15.75" customHeight="1">
      <c r="A18170" s="1" t="s">
        <v>187</v>
      </c>
      <c r="B18170" s="1">
        <v>4.0</v>
      </c>
      <c r="C18170" s="1" t="s">
        <v>37994</v>
      </c>
      <c r="D18170" s="1" t="s">
        <v>37995</v>
      </c>
      <c r="E18170" s="1" t="s">
        <v>65</v>
      </c>
      <c r="F18170" s="1" t="s">
        <v>66</v>
      </c>
      <c r="G18170" s="1" t="str">
        <f>IFERROR(__xludf.DUMMYFUNCTION("GOOGLETRANSLATE(D18170,""fr"",""en"")"),"#VALUE!")</f>
        <v>#VALUE!</v>
      </c>
    </row>
    <row r="18171" ht="15.75" customHeight="1">
      <c r="A18171" s="1" t="s">
        <v>2165</v>
      </c>
      <c r="B18171" s="1">
        <v>5.0</v>
      </c>
      <c r="C18171" s="1" t="s">
        <v>37996</v>
      </c>
      <c r="D18171" s="1" t="s">
        <v>37997</v>
      </c>
      <c r="E18171" s="1" t="s">
        <v>10</v>
      </c>
      <c r="F18171" s="1" t="s">
        <v>11</v>
      </c>
      <c r="G18171" s="1" t="str">
        <f>IFERROR(__xludf.DUMMYFUNCTION("GOOGLETRANSLATE(D18171,""fr"",""en"")"),"#VALUE!")</f>
        <v>#VALUE!</v>
      </c>
    </row>
    <row r="18172" ht="15.75" customHeight="1">
      <c r="A18172" s="1" t="s">
        <v>7205</v>
      </c>
      <c r="B18172" s="1">
        <v>1.0</v>
      </c>
      <c r="C18172" s="1" t="s">
        <v>37998</v>
      </c>
      <c r="D18172" s="1" t="s">
        <v>37999</v>
      </c>
      <c r="E18172" s="1" t="s">
        <v>52</v>
      </c>
      <c r="F18172" s="1" t="s">
        <v>110</v>
      </c>
      <c r="G18172" s="1" t="str">
        <f>IFERROR(__xludf.DUMMYFUNCTION("GOOGLETRANSLATE(D18172,""fr"",""en"")"),"#VALUE!")</f>
        <v>#VALUE!</v>
      </c>
    </row>
    <row r="18173" ht="15.75" customHeight="1">
      <c r="A18173" s="1" t="s">
        <v>267</v>
      </c>
      <c r="B18173" s="1">
        <v>1.0</v>
      </c>
      <c r="C18173" s="1" t="s">
        <v>38000</v>
      </c>
      <c r="D18173" s="1" t="s">
        <v>38001</v>
      </c>
      <c r="E18173" s="1" t="s">
        <v>117</v>
      </c>
      <c r="F18173" s="1" t="s">
        <v>118</v>
      </c>
      <c r="G18173" s="1" t="str">
        <f>IFERROR(__xludf.DUMMYFUNCTION("GOOGLETRANSLATE(D18173,""fr"",""en"")"),"#VALUE!")</f>
        <v>#VALUE!</v>
      </c>
    </row>
    <row r="18174" ht="15.75" customHeight="1">
      <c r="A18174" s="1" t="s">
        <v>5562</v>
      </c>
      <c r="B18174" s="1">
        <v>4.0</v>
      </c>
      <c r="C18174" s="1" t="s">
        <v>38002</v>
      </c>
      <c r="D18174" s="1" t="s">
        <v>38003</v>
      </c>
      <c r="E18174" s="1" t="s">
        <v>21</v>
      </c>
      <c r="F18174" s="1" t="s">
        <v>11</v>
      </c>
      <c r="G18174" s="1" t="str">
        <f>IFERROR(__xludf.DUMMYFUNCTION("GOOGLETRANSLATE(D18174,""fr"",""en"")"),"#VALUE!")</f>
        <v>#VALUE!</v>
      </c>
    </row>
    <row r="18175" ht="15.75" customHeight="1">
      <c r="A18175" s="1" t="s">
        <v>594</v>
      </c>
      <c r="B18175" s="1">
        <v>4.0</v>
      </c>
      <c r="C18175" s="1" t="s">
        <v>38004</v>
      </c>
      <c r="D18175" s="1" t="s">
        <v>38005</v>
      </c>
      <c r="E18175" s="1" t="s">
        <v>169</v>
      </c>
      <c r="F18175" s="1" t="s">
        <v>11</v>
      </c>
      <c r="G18175" s="1" t="str">
        <f>IFERROR(__xludf.DUMMYFUNCTION("GOOGLETRANSLATE(D18175,""fr"",""en"")"),"#VALUE!")</f>
        <v>#VALUE!</v>
      </c>
    </row>
    <row r="18176" ht="15.75" customHeight="1">
      <c r="A18176" s="1" t="s">
        <v>1886</v>
      </c>
      <c r="B18176" s="1">
        <v>3.0</v>
      </c>
      <c r="C18176" s="1" t="s">
        <v>38006</v>
      </c>
      <c r="D18176" s="1" t="s">
        <v>38007</v>
      </c>
      <c r="E18176" s="1" t="s">
        <v>226</v>
      </c>
      <c r="F18176" s="1" t="s">
        <v>110</v>
      </c>
      <c r="G18176" s="1" t="str">
        <f>IFERROR(__xludf.DUMMYFUNCTION("GOOGLETRANSLATE(D18176,""fr"",""en"")"),"#VALUE!")</f>
        <v>#VALUE!</v>
      </c>
    </row>
    <row r="18177" ht="15.75" customHeight="1">
      <c r="A18177" s="1" t="s">
        <v>126</v>
      </c>
      <c r="B18177" s="1">
        <v>2.0</v>
      </c>
      <c r="C18177" s="1" t="s">
        <v>38008</v>
      </c>
      <c r="D18177" s="1" t="s">
        <v>38009</v>
      </c>
      <c r="E18177" s="1" t="s">
        <v>10</v>
      </c>
      <c r="F18177" s="1" t="s">
        <v>11</v>
      </c>
      <c r="G18177" s="1" t="str">
        <f>IFERROR(__xludf.DUMMYFUNCTION("GOOGLETRANSLATE(D18177,""fr"",""en"")"),"#VALUE!")</f>
        <v>#VALUE!</v>
      </c>
    </row>
    <row r="18178" ht="15.75" customHeight="1">
      <c r="A18178" s="1" t="s">
        <v>2343</v>
      </c>
      <c r="B18178" s="1">
        <v>4.0</v>
      </c>
      <c r="C18178" s="1" t="s">
        <v>38010</v>
      </c>
      <c r="D18178" s="1" t="s">
        <v>38011</v>
      </c>
      <c r="E18178" s="1" t="s">
        <v>614</v>
      </c>
      <c r="F18178" s="1" t="s">
        <v>30</v>
      </c>
      <c r="G18178" s="1" t="str">
        <f>IFERROR(__xludf.DUMMYFUNCTION("GOOGLETRANSLATE(D18178,""fr"",""en"")"),"#VALUE!")</f>
        <v>#VALUE!</v>
      </c>
    </row>
    <row r="18179" ht="15.75" customHeight="1">
      <c r="A18179" s="1" t="s">
        <v>16830</v>
      </c>
      <c r="B18179" s="1">
        <v>4.0</v>
      </c>
      <c r="C18179" s="1" t="s">
        <v>38012</v>
      </c>
      <c r="D18179" s="1" t="s">
        <v>38013</v>
      </c>
      <c r="E18179" s="1" t="s">
        <v>614</v>
      </c>
      <c r="F18179" s="1" t="s">
        <v>30</v>
      </c>
      <c r="G18179" s="1" t="str">
        <f>IFERROR(__xludf.DUMMYFUNCTION("GOOGLETRANSLATE(D18179,""fr"",""en"")"),"#VALUE!")</f>
        <v>#VALUE!</v>
      </c>
    </row>
    <row r="18180" ht="15.75" customHeight="1">
      <c r="A18180" s="1" t="s">
        <v>2776</v>
      </c>
      <c r="B18180" s="1">
        <v>4.0</v>
      </c>
      <c r="C18180" s="1" t="s">
        <v>38014</v>
      </c>
      <c r="D18180" s="1" t="s">
        <v>38015</v>
      </c>
      <c r="E18180" s="1" t="s">
        <v>21</v>
      </c>
      <c r="F18180" s="1" t="s">
        <v>11</v>
      </c>
      <c r="G18180" s="1" t="str">
        <f>IFERROR(__xludf.DUMMYFUNCTION("GOOGLETRANSLATE(D18180,""fr"",""en"")"),"#VALUE!")</f>
        <v>#VALUE!</v>
      </c>
    </row>
    <row r="18181" ht="15.75" customHeight="1">
      <c r="A18181" s="1" t="s">
        <v>1344</v>
      </c>
      <c r="B18181" s="1">
        <v>3.0</v>
      </c>
      <c r="C18181" s="1" t="s">
        <v>38016</v>
      </c>
      <c r="D18181" s="1" t="s">
        <v>38017</v>
      </c>
      <c r="E18181" s="1" t="s">
        <v>10</v>
      </c>
      <c r="F18181" s="1" t="s">
        <v>11</v>
      </c>
      <c r="G18181" s="1" t="str">
        <f>IFERROR(__xludf.DUMMYFUNCTION("GOOGLETRANSLATE(D18181,""fr"",""en"")"),"#VALUE!")</f>
        <v>#VALUE!</v>
      </c>
    </row>
    <row r="18182" ht="15.75" customHeight="1">
      <c r="A18182" s="1" t="s">
        <v>24842</v>
      </c>
      <c r="B18182" s="1">
        <v>1.0</v>
      </c>
      <c r="C18182" s="1" t="s">
        <v>38018</v>
      </c>
      <c r="D18182" s="1" t="s">
        <v>38019</v>
      </c>
      <c r="E18182" s="1" t="s">
        <v>280</v>
      </c>
      <c r="F18182" s="1" t="s">
        <v>11</v>
      </c>
      <c r="G18182" s="1" t="str">
        <f>IFERROR(__xludf.DUMMYFUNCTION("GOOGLETRANSLATE(D18182,""fr"",""en"")"),"#VALUE!")</f>
        <v>#VALUE!</v>
      </c>
    </row>
    <row r="18183" ht="15.75" customHeight="1">
      <c r="A18183" s="1" t="s">
        <v>695</v>
      </c>
      <c r="B18183" s="1">
        <v>5.0</v>
      </c>
      <c r="C18183" s="1" t="s">
        <v>38020</v>
      </c>
      <c r="D18183" s="1" t="s">
        <v>38021</v>
      </c>
      <c r="E18183" s="1" t="s">
        <v>65</v>
      </c>
      <c r="F18183" s="1" t="s">
        <v>66</v>
      </c>
      <c r="G18183" s="1" t="str">
        <f>IFERROR(__xludf.DUMMYFUNCTION("GOOGLETRANSLATE(D18183,""fr"",""en"")"),"#VALUE!")</f>
        <v>#VALUE!</v>
      </c>
    </row>
    <row r="18184" ht="15.75" customHeight="1">
      <c r="A18184" s="1" t="s">
        <v>10810</v>
      </c>
      <c r="B18184" s="1">
        <v>2.0</v>
      </c>
      <c r="C18184" s="1" t="s">
        <v>38022</v>
      </c>
      <c r="D18184" s="1" t="s">
        <v>38023</v>
      </c>
      <c r="E18184" s="1" t="s">
        <v>226</v>
      </c>
      <c r="F18184" s="1" t="s">
        <v>11</v>
      </c>
      <c r="G18184" s="1" t="str">
        <f>IFERROR(__xludf.DUMMYFUNCTION("GOOGLETRANSLATE(D18184,""fr"",""en"")"),"#VALUE!")</f>
        <v>#VALUE!</v>
      </c>
    </row>
    <row r="18185" ht="15.75" customHeight="1">
      <c r="A18185" s="1" t="s">
        <v>1775</v>
      </c>
      <c r="B18185" s="1">
        <v>4.0</v>
      </c>
      <c r="C18185" s="1" t="s">
        <v>38024</v>
      </c>
      <c r="D18185" s="1" t="s">
        <v>38025</v>
      </c>
      <c r="E18185" s="1" t="s">
        <v>10</v>
      </c>
      <c r="F18185" s="1" t="s">
        <v>11</v>
      </c>
      <c r="G18185" s="1" t="str">
        <f>IFERROR(__xludf.DUMMYFUNCTION("GOOGLETRANSLATE(D18185,""fr"",""en"")"),"#VALUE!")</f>
        <v>#VALUE!</v>
      </c>
    </row>
    <row r="18186" ht="15.75" customHeight="1">
      <c r="A18186" s="1" t="s">
        <v>35427</v>
      </c>
      <c r="B18186" s="1">
        <v>1.0</v>
      </c>
      <c r="C18186" s="1" t="s">
        <v>38026</v>
      </c>
      <c r="D18186" s="1" t="s">
        <v>38027</v>
      </c>
      <c r="E18186" s="1" t="s">
        <v>250</v>
      </c>
      <c r="F18186" s="1" t="s">
        <v>30</v>
      </c>
      <c r="G18186" s="1" t="str">
        <f>IFERROR(__xludf.DUMMYFUNCTION("GOOGLETRANSLATE(D18186,""fr"",""en"")"),"#VALUE!")</f>
        <v>#VALUE!</v>
      </c>
    </row>
    <row r="18187" ht="15.75" customHeight="1">
      <c r="A18187" s="1" t="s">
        <v>988</v>
      </c>
      <c r="B18187" s="1">
        <v>2.0</v>
      </c>
      <c r="C18187" s="1" t="s">
        <v>38028</v>
      </c>
      <c r="D18187" s="1" t="s">
        <v>38029</v>
      </c>
      <c r="E18187" s="1" t="s">
        <v>750</v>
      </c>
      <c r="F18187" s="1" t="s">
        <v>110</v>
      </c>
      <c r="G18187" s="1" t="str">
        <f>IFERROR(__xludf.DUMMYFUNCTION("GOOGLETRANSLATE(D18187,""fr"",""en"")"),"#VALUE!")</f>
        <v>#VALUE!</v>
      </c>
    </row>
    <row r="18188" ht="15.75" customHeight="1">
      <c r="A18188" s="1" t="s">
        <v>4607</v>
      </c>
      <c r="B18188" s="1">
        <v>2.0</v>
      </c>
      <c r="C18188" s="1" t="s">
        <v>38030</v>
      </c>
      <c r="D18188" s="1" t="s">
        <v>38031</v>
      </c>
      <c r="E18188" s="1" t="s">
        <v>65</v>
      </c>
      <c r="F18188" s="1" t="s">
        <v>66</v>
      </c>
      <c r="G18188" s="1" t="str">
        <f>IFERROR(__xludf.DUMMYFUNCTION("GOOGLETRANSLATE(D18188,""fr"",""en"")"),"#VALUE!")</f>
        <v>#VALUE!</v>
      </c>
    </row>
    <row r="18189" ht="15.75" customHeight="1">
      <c r="A18189" s="1" t="s">
        <v>520</v>
      </c>
      <c r="B18189" s="1">
        <v>2.0</v>
      </c>
      <c r="C18189" s="1" t="s">
        <v>38032</v>
      </c>
      <c r="D18189" s="1" t="s">
        <v>38033</v>
      </c>
      <c r="E18189" s="1" t="s">
        <v>280</v>
      </c>
      <c r="F18189" s="1" t="s">
        <v>11</v>
      </c>
      <c r="G18189" s="1" t="str">
        <f>IFERROR(__xludf.DUMMYFUNCTION("GOOGLETRANSLATE(D18189,""fr"",""en"")"),"#VALUE!")</f>
        <v>#VALUE!</v>
      </c>
    </row>
    <row r="18190" ht="15.75" customHeight="1">
      <c r="A18190" s="1" t="s">
        <v>13654</v>
      </c>
      <c r="B18190" s="1">
        <v>1.0</v>
      </c>
      <c r="C18190" s="1" t="s">
        <v>38034</v>
      </c>
      <c r="D18190" s="1" t="s">
        <v>38035</v>
      </c>
      <c r="E18190" s="1" t="s">
        <v>355</v>
      </c>
      <c r="F18190" s="1" t="s">
        <v>110</v>
      </c>
      <c r="G18190" s="1" t="str">
        <f>IFERROR(__xludf.DUMMYFUNCTION("GOOGLETRANSLATE(D18190,""fr"",""en"")"),"#VALUE!")</f>
        <v>#VALUE!</v>
      </c>
    </row>
    <row r="18191" ht="15.75" customHeight="1">
      <c r="A18191" s="1" t="s">
        <v>77</v>
      </c>
      <c r="B18191" s="1">
        <v>4.0</v>
      </c>
      <c r="C18191" s="1" t="s">
        <v>38036</v>
      </c>
      <c r="D18191" s="1" t="s">
        <v>38037</v>
      </c>
      <c r="E18191" s="1" t="s">
        <v>21</v>
      </c>
      <c r="F18191" s="1" t="s">
        <v>11</v>
      </c>
      <c r="G18191" s="1" t="str">
        <f>IFERROR(__xludf.DUMMYFUNCTION("GOOGLETRANSLATE(D18191,""fr"",""en"")"),"#VALUE!")</f>
        <v>#VALUE!</v>
      </c>
    </row>
    <row r="18192" ht="15.75" customHeight="1">
      <c r="A18192" s="1" t="s">
        <v>19850</v>
      </c>
      <c r="B18192" s="1">
        <v>1.0</v>
      </c>
      <c r="C18192" s="1" t="s">
        <v>38038</v>
      </c>
      <c r="D18192" s="1" t="s">
        <v>38039</v>
      </c>
      <c r="E18192" s="1" t="s">
        <v>646</v>
      </c>
      <c r="F18192" s="1" t="s">
        <v>39</v>
      </c>
      <c r="G18192" s="1" t="str">
        <f>IFERROR(__xludf.DUMMYFUNCTION("GOOGLETRANSLATE(D18192,""fr"",""en"")"),"#VALUE!")</f>
        <v>#VALUE!</v>
      </c>
    </row>
    <row r="18193" ht="15.75" customHeight="1">
      <c r="A18193" s="1" t="s">
        <v>7969</v>
      </c>
      <c r="B18193" s="1">
        <v>1.0</v>
      </c>
      <c r="C18193" s="1" t="s">
        <v>38040</v>
      </c>
      <c r="D18193" s="1" t="s">
        <v>38041</v>
      </c>
      <c r="E18193" s="1" t="s">
        <v>226</v>
      </c>
      <c r="F18193" s="1" t="s">
        <v>110</v>
      </c>
      <c r="G18193" s="1" t="str">
        <f>IFERROR(__xludf.DUMMYFUNCTION("GOOGLETRANSLATE(D18193,""fr"",""en"")"),"#VALUE!")</f>
        <v>#VALUE!</v>
      </c>
    </row>
    <row r="18194" ht="15.75" customHeight="1">
      <c r="A18194" s="1" t="s">
        <v>414</v>
      </c>
      <c r="B18194" s="1">
        <v>1.0</v>
      </c>
      <c r="C18194" s="1" t="s">
        <v>38042</v>
      </c>
      <c r="D18194" s="1" t="s">
        <v>38043</v>
      </c>
      <c r="E18194" s="1" t="s">
        <v>254</v>
      </c>
      <c r="F18194" s="1" t="s">
        <v>66</v>
      </c>
      <c r="G18194" s="1" t="str">
        <f>IFERROR(__xludf.DUMMYFUNCTION("GOOGLETRANSLATE(D18194,""fr"",""en"")"),"#VALUE!")</f>
        <v>#VALUE!</v>
      </c>
    </row>
    <row r="18195" ht="15.75" customHeight="1">
      <c r="A18195" s="1" t="s">
        <v>747</v>
      </c>
      <c r="B18195" s="1">
        <v>2.0</v>
      </c>
      <c r="C18195" s="1" t="s">
        <v>38044</v>
      </c>
      <c r="D18195" s="1" t="s">
        <v>38045</v>
      </c>
      <c r="E18195" s="1" t="s">
        <v>280</v>
      </c>
      <c r="F18195" s="1" t="s">
        <v>11</v>
      </c>
      <c r="G18195" s="1" t="str">
        <f>IFERROR(__xludf.DUMMYFUNCTION("GOOGLETRANSLATE(D18195,""fr"",""en"")"),"#VALUE!")</f>
        <v>#VALUE!</v>
      </c>
    </row>
    <row r="18196" ht="15.75" customHeight="1">
      <c r="A18196" s="1" t="s">
        <v>1358</v>
      </c>
      <c r="B18196" s="1">
        <v>3.0</v>
      </c>
      <c r="C18196" s="1" t="s">
        <v>38046</v>
      </c>
      <c r="D18196" s="1" t="s">
        <v>38047</v>
      </c>
      <c r="E18196" s="1" t="s">
        <v>292</v>
      </c>
      <c r="F18196" s="1" t="s">
        <v>11</v>
      </c>
      <c r="G18196" s="1" t="str">
        <f>IFERROR(__xludf.DUMMYFUNCTION("GOOGLETRANSLATE(D18196,""fr"",""en"")"),"#VALUE!")</f>
        <v>#VALUE!</v>
      </c>
    </row>
    <row r="18197" ht="15.75" customHeight="1">
      <c r="A18197" s="1" t="s">
        <v>3988</v>
      </c>
      <c r="B18197" s="1">
        <v>1.0</v>
      </c>
      <c r="C18197" s="1" t="s">
        <v>38048</v>
      </c>
      <c r="D18197" s="1" t="s">
        <v>38049</v>
      </c>
      <c r="E18197" s="1" t="s">
        <v>169</v>
      </c>
      <c r="F18197" s="1" t="s">
        <v>11</v>
      </c>
      <c r="G18197" s="1" t="str">
        <f>IFERROR(__xludf.DUMMYFUNCTION("GOOGLETRANSLATE(D18197,""fr"",""en"")"),"#VALUE!")</f>
        <v>#VALUE!</v>
      </c>
    </row>
    <row r="18198" ht="15.75" customHeight="1">
      <c r="A18198" s="1" t="s">
        <v>36157</v>
      </c>
      <c r="B18198" s="1">
        <v>1.0</v>
      </c>
      <c r="C18198" s="1" t="s">
        <v>38050</v>
      </c>
      <c r="D18198" s="1" t="s">
        <v>38051</v>
      </c>
      <c r="E18198" s="1" t="s">
        <v>296</v>
      </c>
      <c r="F18198" s="1" t="s">
        <v>11</v>
      </c>
      <c r="G18198" s="1" t="str">
        <f>IFERROR(__xludf.DUMMYFUNCTION("GOOGLETRANSLATE(D18198,""fr"",""en"")"),"#VALUE!")</f>
        <v>#VALUE!</v>
      </c>
    </row>
    <row r="18199" ht="15.75" customHeight="1">
      <c r="A18199" s="1" t="s">
        <v>5075</v>
      </c>
      <c r="B18199" s="1">
        <v>1.0</v>
      </c>
      <c r="C18199" s="1" t="s">
        <v>38052</v>
      </c>
      <c r="D18199" s="1" t="s">
        <v>38053</v>
      </c>
      <c r="E18199" s="1" t="s">
        <v>103</v>
      </c>
      <c r="F18199" s="1" t="s">
        <v>48</v>
      </c>
      <c r="G18199" s="1" t="str">
        <f>IFERROR(__xludf.DUMMYFUNCTION("GOOGLETRANSLATE(D18199,""fr"",""en"")"),"#VALUE!")</f>
        <v>#VALUE!</v>
      </c>
    </row>
    <row r="18200" ht="15.75" customHeight="1">
      <c r="A18200" s="1" t="s">
        <v>10609</v>
      </c>
      <c r="B18200" s="1">
        <v>4.0</v>
      </c>
      <c r="C18200" s="1" t="s">
        <v>38054</v>
      </c>
      <c r="D18200" s="1" t="s">
        <v>38055</v>
      </c>
      <c r="E18200" s="1" t="s">
        <v>519</v>
      </c>
      <c r="F18200" s="1" t="s">
        <v>118</v>
      </c>
      <c r="G18200" s="1" t="str">
        <f>IFERROR(__xludf.DUMMYFUNCTION("GOOGLETRANSLATE(D18200,""fr"",""en"")"),"#VALUE!")</f>
        <v>#VALUE!</v>
      </c>
    </row>
    <row r="18201" ht="15.75" customHeight="1">
      <c r="A18201" s="1" t="s">
        <v>2801</v>
      </c>
      <c r="B18201" s="1">
        <v>2.0</v>
      </c>
      <c r="C18201" s="1" t="s">
        <v>38056</v>
      </c>
      <c r="D18201" s="1" t="s">
        <v>38057</v>
      </c>
      <c r="E18201" s="1" t="s">
        <v>21</v>
      </c>
      <c r="F18201" s="1" t="s">
        <v>11</v>
      </c>
      <c r="G18201" s="1" t="str">
        <f>IFERROR(__xludf.DUMMYFUNCTION("GOOGLETRANSLATE(D18201,""fr"",""en"")"),"#VALUE!")</f>
        <v>#VALUE!</v>
      </c>
    </row>
    <row r="18202" ht="15.75" customHeight="1">
      <c r="A18202" s="1" t="s">
        <v>2237</v>
      </c>
      <c r="B18202" s="1">
        <v>4.0</v>
      </c>
      <c r="C18202" s="1" t="s">
        <v>38058</v>
      </c>
      <c r="D18202" s="1" t="s">
        <v>38059</v>
      </c>
      <c r="E18202" s="1" t="s">
        <v>21</v>
      </c>
      <c r="F18202" s="1" t="s">
        <v>11</v>
      </c>
      <c r="G18202" s="1" t="str">
        <f>IFERROR(__xludf.DUMMYFUNCTION("GOOGLETRANSLATE(D18202,""fr"",""en"")"),"#VALUE!")</f>
        <v>#VALUE!</v>
      </c>
    </row>
    <row r="18203" ht="15.75" customHeight="1">
      <c r="A18203" s="1" t="s">
        <v>25071</v>
      </c>
      <c r="B18203" s="1">
        <v>1.0</v>
      </c>
      <c r="C18203" s="1" t="s">
        <v>38060</v>
      </c>
      <c r="D18203" s="1" t="s">
        <v>38061</v>
      </c>
      <c r="E18203" s="1" t="s">
        <v>750</v>
      </c>
      <c r="F18203" s="1" t="s">
        <v>110</v>
      </c>
      <c r="G18203" s="1" t="str">
        <f>IFERROR(__xludf.DUMMYFUNCTION("GOOGLETRANSLATE(D18203,""fr"",""en"")"),"#VALUE!")</f>
        <v>#VALUE!</v>
      </c>
    </row>
    <row r="18204" ht="15.75" customHeight="1">
      <c r="A18204" s="1" t="s">
        <v>1344</v>
      </c>
      <c r="B18204" s="1">
        <v>2.0</v>
      </c>
      <c r="C18204" s="1" t="s">
        <v>38062</v>
      </c>
      <c r="D18204" s="1" t="s">
        <v>38063</v>
      </c>
      <c r="E18204" s="1" t="s">
        <v>176</v>
      </c>
      <c r="F18204" s="1" t="s">
        <v>66</v>
      </c>
      <c r="G18204" s="1" t="str">
        <f>IFERROR(__xludf.DUMMYFUNCTION("GOOGLETRANSLATE(D18204,""fr"",""en"")"),"#VALUE!")</f>
        <v>#VALUE!</v>
      </c>
    </row>
    <row r="18205" ht="15.75" customHeight="1">
      <c r="A18205" s="1" t="s">
        <v>8367</v>
      </c>
      <c r="B18205" s="1">
        <v>2.0</v>
      </c>
      <c r="C18205" s="1" t="s">
        <v>38064</v>
      </c>
      <c r="D18205" s="1" t="s">
        <v>38065</v>
      </c>
      <c r="E18205" s="1" t="s">
        <v>10</v>
      </c>
      <c r="F18205" s="1" t="s">
        <v>11</v>
      </c>
      <c r="G18205" s="1" t="str">
        <f>IFERROR(__xludf.DUMMYFUNCTION("GOOGLETRANSLATE(D18205,""fr"",""en"")"),"#VALUE!")</f>
        <v>#VALUE!</v>
      </c>
    </row>
    <row r="18206" ht="15.75" customHeight="1">
      <c r="A18206" s="1" t="s">
        <v>5562</v>
      </c>
      <c r="B18206" s="1">
        <v>2.0</v>
      </c>
      <c r="C18206" s="1" t="s">
        <v>38066</v>
      </c>
      <c r="D18206" s="1" t="s">
        <v>38067</v>
      </c>
      <c r="E18206" s="1" t="s">
        <v>21</v>
      </c>
      <c r="F18206" s="1" t="s">
        <v>11</v>
      </c>
      <c r="G18206" s="1" t="str">
        <f>IFERROR(__xludf.DUMMYFUNCTION("GOOGLETRANSLATE(D18206,""fr"",""en"")"),"#VALUE!")</f>
        <v>#VALUE!</v>
      </c>
    </row>
    <row r="18207" ht="15.75" customHeight="1">
      <c r="A18207" s="1" t="s">
        <v>2178</v>
      </c>
      <c r="B18207" s="1">
        <v>5.0</v>
      </c>
      <c r="C18207" s="1" t="s">
        <v>38068</v>
      </c>
      <c r="D18207" s="1" t="s">
        <v>38069</v>
      </c>
      <c r="E18207" s="1" t="s">
        <v>614</v>
      </c>
      <c r="F18207" s="1" t="s">
        <v>30</v>
      </c>
      <c r="G18207" s="1" t="str">
        <f>IFERROR(__xludf.DUMMYFUNCTION("GOOGLETRANSLATE(D18207,""fr"",""en"")"),"#VALUE!")</f>
        <v>#VALUE!</v>
      </c>
    </row>
    <row r="18208" ht="15.75" customHeight="1">
      <c r="A18208" s="1" t="s">
        <v>8653</v>
      </c>
      <c r="B18208" s="1">
        <v>1.0</v>
      </c>
      <c r="C18208" s="1" t="s">
        <v>38070</v>
      </c>
      <c r="D18208" s="1" t="s">
        <v>38071</v>
      </c>
      <c r="E18208" s="1" t="s">
        <v>273</v>
      </c>
      <c r="F18208" s="1" t="s">
        <v>11</v>
      </c>
      <c r="G18208" s="1" t="str">
        <f>IFERROR(__xludf.DUMMYFUNCTION("GOOGLETRANSLATE(D18208,""fr"",""en"")"),"#VALUE!")</f>
        <v>#VALUE!</v>
      </c>
    </row>
    <row r="18209" ht="15.75" customHeight="1">
      <c r="A18209" s="1" t="s">
        <v>236</v>
      </c>
      <c r="B18209" s="1">
        <v>5.0</v>
      </c>
      <c r="C18209" s="1" t="s">
        <v>38072</v>
      </c>
      <c r="D18209" s="1" t="s">
        <v>38073</v>
      </c>
      <c r="E18209" s="1" t="s">
        <v>21</v>
      </c>
      <c r="F18209" s="1" t="s">
        <v>11</v>
      </c>
      <c r="G18209" s="1" t="str">
        <f>IFERROR(__xludf.DUMMYFUNCTION("GOOGLETRANSLATE(D18209,""fr"",""en"")"),"#VALUE!")</f>
        <v>#VALUE!</v>
      </c>
    </row>
    <row r="18210" ht="15.75" customHeight="1">
      <c r="A18210" s="1" t="s">
        <v>2039</v>
      </c>
      <c r="B18210" s="1">
        <v>4.0</v>
      </c>
      <c r="C18210" s="1" t="s">
        <v>38074</v>
      </c>
      <c r="D18210" s="1" t="s">
        <v>38075</v>
      </c>
      <c r="E18210" s="1" t="s">
        <v>10</v>
      </c>
      <c r="F18210" s="1" t="s">
        <v>11</v>
      </c>
      <c r="G18210" s="1" t="str">
        <f>IFERROR(__xludf.DUMMYFUNCTION("GOOGLETRANSLATE(D18210,""fr"",""en"")"),"#VALUE!")</f>
        <v>#VALUE!</v>
      </c>
    </row>
    <row r="18211" ht="15.75" customHeight="1">
      <c r="A18211" s="1" t="s">
        <v>3738</v>
      </c>
      <c r="B18211" s="1">
        <v>2.0</v>
      </c>
      <c r="C18211" s="1" t="s">
        <v>38076</v>
      </c>
      <c r="D18211" s="1" t="s">
        <v>38077</v>
      </c>
      <c r="E18211" s="1" t="s">
        <v>21</v>
      </c>
      <c r="F18211" s="1" t="s">
        <v>11</v>
      </c>
      <c r="G18211" s="1" t="str">
        <f>IFERROR(__xludf.DUMMYFUNCTION("GOOGLETRANSLATE(D18211,""fr"",""en"")"),"#VALUE!")</f>
        <v>#VALUE!</v>
      </c>
    </row>
    <row r="18212" ht="15.75" customHeight="1">
      <c r="A18212" s="1" t="s">
        <v>2117</v>
      </c>
      <c r="B18212" s="1">
        <v>4.0</v>
      </c>
      <c r="C18212" s="1" t="s">
        <v>38078</v>
      </c>
      <c r="D18212" s="1" t="s">
        <v>38079</v>
      </c>
      <c r="E18212" s="1" t="s">
        <v>21</v>
      </c>
      <c r="F18212" s="1" t="s">
        <v>11</v>
      </c>
      <c r="G18212" s="1" t="str">
        <f>IFERROR(__xludf.DUMMYFUNCTION("GOOGLETRANSLATE(D18212,""fr"",""en"")"),"#VALUE!")</f>
        <v>#VALUE!</v>
      </c>
    </row>
    <row r="18213" ht="15.75" customHeight="1">
      <c r="A18213" s="1" t="s">
        <v>2750</v>
      </c>
      <c r="B18213" s="1">
        <v>3.0</v>
      </c>
      <c r="C18213" s="1" t="s">
        <v>38080</v>
      </c>
      <c r="D18213" s="1" t="s">
        <v>38081</v>
      </c>
      <c r="E18213" s="1" t="s">
        <v>614</v>
      </c>
      <c r="F18213" s="1" t="s">
        <v>30</v>
      </c>
      <c r="G18213" s="1" t="str">
        <f>IFERROR(__xludf.DUMMYFUNCTION("GOOGLETRANSLATE(D18213,""fr"",""en"")"),"#VALUE!")</f>
        <v>#VALUE!</v>
      </c>
    </row>
    <row r="18214" ht="15.75" customHeight="1">
      <c r="A18214" s="1" t="s">
        <v>8015</v>
      </c>
      <c r="B18214" s="1">
        <v>1.0</v>
      </c>
      <c r="C18214" s="1" t="s">
        <v>38082</v>
      </c>
      <c r="D18214" s="1" t="s">
        <v>38083</v>
      </c>
      <c r="E18214" s="1" t="s">
        <v>169</v>
      </c>
      <c r="F18214" s="1" t="s">
        <v>11</v>
      </c>
      <c r="G18214" s="1" t="str">
        <f>IFERROR(__xludf.DUMMYFUNCTION("GOOGLETRANSLATE(D18214,""fr"",""en"")"),"#VALUE!")</f>
        <v>#VALUE!</v>
      </c>
    </row>
    <row r="18215" ht="15.75" customHeight="1">
      <c r="A18215" s="1" t="s">
        <v>2937</v>
      </c>
      <c r="B18215" s="1">
        <v>4.0</v>
      </c>
      <c r="C18215" s="1" t="s">
        <v>38084</v>
      </c>
      <c r="D18215" s="1" t="s">
        <v>38085</v>
      </c>
      <c r="E18215" s="1" t="s">
        <v>10</v>
      </c>
      <c r="F18215" s="1" t="s">
        <v>11</v>
      </c>
      <c r="G18215" s="1" t="str">
        <f>IFERROR(__xludf.DUMMYFUNCTION("GOOGLETRANSLATE(D18215,""fr"",""en"")"),"#VALUE!")</f>
        <v>#VALUE!</v>
      </c>
    </row>
    <row r="18216" ht="15.75" customHeight="1">
      <c r="A18216" s="1" t="s">
        <v>38086</v>
      </c>
      <c r="B18216" s="1">
        <v>3.0</v>
      </c>
      <c r="C18216" s="1" t="s">
        <v>38087</v>
      </c>
      <c r="D18216" s="1" t="s">
        <v>38088</v>
      </c>
      <c r="E18216" s="1" t="s">
        <v>280</v>
      </c>
      <c r="F18216" s="1" t="s">
        <v>11</v>
      </c>
      <c r="G18216" s="1" t="str">
        <f>IFERROR(__xludf.DUMMYFUNCTION("GOOGLETRANSLATE(D18216,""fr"",""en"")"),"#VALUE!")</f>
        <v>#VALUE!</v>
      </c>
    </row>
    <row r="18217" ht="15.75" customHeight="1">
      <c r="A18217" s="1" t="s">
        <v>424</v>
      </c>
      <c r="B18217" s="1">
        <v>5.0</v>
      </c>
      <c r="C18217" s="1" t="s">
        <v>38089</v>
      </c>
      <c r="D18217" s="1" t="s">
        <v>38090</v>
      </c>
      <c r="E18217" s="1" t="s">
        <v>21</v>
      </c>
      <c r="F18217" s="1" t="s">
        <v>11</v>
      </c>
      <c r="G18217" s="1" t="str">
        <f>IFERROR(__xludf.DUMMYFUNCTION("GOOGLETRANSLATE(D18217,""fr"",""en"")"),"#VALUE!")</f>
        <v>#VALUE!</v>
      </c>
    </row>
    <row r="18218" ht="15.75" customHeight="1">
      <c r="A18218" s="1" t="s">
        <v>367</v>
      </c>
      <c r="B18218" s="1">
        <v>5.0</v>
      </c>
      <c r="C18218" s="1" t="s">
        <v>38091</v>
      </c>
      <c r="D18218" s="1" t="s">
        <v>38092</v>
      </c>
      <c r="E18218" s="1" t="s">
        <v>10</v>
      </c>
      <c r="F18218" s="1" t="s">
        <v>11</v>
      </c>
      <c r="G18218" s="1" t="str">
        <f>IFERROR(__xludf.DUMMYFUNCTION("GOOGLETRANSLATE(D18218,""fr"",""en"")"),"#VALUE!")</f>
        <v>#VALUE!</v>
      </c>
    </row>
    <row r="18219" ht="15.75" customHeight="1">
      <c r="A18219" s="1" t="s">
        <v>1426</v>
      </c>
      <c r="B18219" s="1">
        <v>4.0</v>
      </c>
      <c r="C18219" s="1" t="s">
        <v>38093</v>
      </c>
      <c r="D18219" s="1" t="s">
        <v>38094</v>
      </c>
      <c r="E18219" s="1" t="s">
        <v>34</v>
      </c>
      <c r="F18219" s="1" t="s">
        <v>5982</v>
      </c>
      <c r="G18219" s="1" t="str">
        <f>IFERROR(__xludf.DUMMYFUNCTION("GOOGLETRANSLATE(D18219,""fr"",""en"")"),"#VALUE!")</f>
        <v>#VALUE!</v>
      </c>
    </row>
    <row r="18220" ht="15.75" customHeight="1">
      <c r="A18220" s="1" t="s">
        <v>24727</v>
      </c>
      <c r="B18220" s="1">
        <v>1.0</v>
      </c>
      <c r="C18220" s="1" t="s">
        <v>38095</v>
      </c>
      <c r="D18220" s="1" t="s">
        <v>38096</v>
      </c>
      <c r="E18220" s="1" t="s">
        <v>52</v>
      </c>
      <c r="F18220" s="1" t="s">
        <v>11</v>
      </c>
      <c r="G18220" s="1" t="str">
        <f>IFERROR(__xludf.DUMMYFUNCTION("GOOGLETRANSLATE(D18220,""fr"",""en"")"),"#VALUE!")</f>
        <v>#VALUE!</v>
      </c>
    </row>
    <row r="18221" ht="15.75" customHeight="1">
      <c r="A18221" s="1" t="s">
        <v>227</v>
      </c>
      <c r="B18221" s="1">
        <v>5.0</v>
      </c>
      <c r="C18221" s="1" t="s">
        <v>38097</v>
      </c>
      <c r="D18221" s="1" t="s">
        <v>38098</v>
      </c>
      <c r="E18221" s="1" t="s">
        <v>21</v>
      </c>
      <c r="F18221" s="1" t="s">
        <v>11</v>
      </c>
      <c r="G18221" s="1" t="str">
        <f>IFERROR(__xludf.DUMMYFUNCTION("GOOGLETRANSLATE(D18221,""fr"",""en"")"),"#VALUE!")</f>
        <v>#VALUE!</v>
      </c>
    </row>
    <row r="18222" ht="15.75" customHeight="1">
      <c r="A18222" s="1" t="s">
        <v>6225</v>
      </c>
      <c r="B18222" s="1">
        <v>2.0</v>
      </c>
      <c r="C18222" s="1" t="s">
        <v>38099</v>
      </c>
      <c r="D18222" s="1" t="s">
        <v>38100</v>
      </c>
      <c r="E18222" s="1" t="s">
        <v>646</v>
      </c>
      <c r="F18222" s="1" t="s">
        <v>39</v>
      </c>
      <c r="G18222" s="1" t="str">
        <f>IFERROR(__xludf.DUMMYFUNCTION("GOOGLETRANSLATE(D18222,""fr"",""en"")"),"#VALUE!")</f>
        <v>#VALUE!</v>
      </c>
    </row>
    <row r="18223" ht="15.75" customHeight="1">
      <c r="A18223" s="1" t="s">
        <v>615</v>
      </c>
      <c r="B18223" s="1">
        <v>4.0</v>
      </c>
      <c r="C18223" s="1" t="s">
        <v>38101</v>
      </c>
      <c r="D18223" s="1" t="s">
        <v>38102</v>
      </c>
      <c r="E18223" s="1" t="s">
        <v>169</v>
      </c>
      <c r="F18223" s="1" t="s">
        <v>11</v>
      </c>
      <c r="G18223" s="1" t="str">
        <f>IFERROR(__xludf.DUMMYFUNCTION("GOOGLETRANSLATE(D18223,""fr"",""en"")"),"#VALUE!")</f>
        <v>#VALUE!</v>
      </c>
    </row>
    <row r="18224" ht="15.75" customHeight="1">
      <c r="A18224" s="1" t="s">
        <v>716</v>
      </c>
      <c r="B18224" s="1">
        <v>5.0</v>
      </c>
      <c r="C18224" s="1" t="s">
        <v>38103</v>
      </c>
      <c r="D18224" s="1" t="s">
        <v>38104</v>
      </c>
      <c r="E18224" s="1" t="s">
        <v>21</v>
      </c>
      <c r="F18224" s="1" t="s">
        <v>11</v>
      </c>
      <c r="G18224" s="1" t="str">
        <f>IFERROR(__xludf.DUMMYFUNCTION("GOOGLETRANSLATE(D18224,""fr"",""en"")"),"#VALUE!")</f>
        <v>#VALUE!</v>
      </c>
    </row>
    <row r="18225" ht="15.75" customHeight="1">
      <c r="A18225" s="1" t="s">
        <v>6056</v>
      </c>
      <c r="B18225" s="1">
        <v>1.0</v>
      </c>
      <c r="C18225" s="1" t="s">
        <v>38105</v>
      </c>
      <c r="D18225" s="1" t="s">
        <v>38106</v>
      </c>
      <c r="E18225" s="1" t="s">
        <v>575</v>
      </c>
      <c r="F18225" s="1" t="s">
        <v>48</v>
      </c>
      <c r="G18225" s="1" t="str">
        <f>IFERROR(__xludf.DUMMYFUNCTION("GOOGLETRANSLATE(D18225,""fr"",""en"")"),"#VALUE!")</f>
        <v>#VALUE!</v>
      </c>
    </row>
    <row r="18226" ht="15.75" customHeight="1">
      <c r="A18226" s="1" t="s">
        <v>2198</v>
      </c>
      <c r="B18226" s="1">
        <v>2.0</v>
      </c>
      <c r="C18226" s="1" t="s">
        <v>38107</v>
      </c>
      <c r="D18226" s="1" t="s">
        <v>38108</v>
      </c>
      <c r="E18226" s="1" t="s">
        <v>52</v>
      </c>
      <c r="F18226" s="1" t="s">
        <v>118</v>
      </c>
      <c r="G18226" s="1" t="str">
        <f>IFERROR(__xludf.DUMMYFUNCTION("GOOGLETRANSLATE(D18226,""fr"",""en"")"),"#VALUE!")</f>
        <v>#VALUE!</v>
      </c>
    </row>
    <row r="18227" ht="15.75" customHeight="1">
      <c r="A18227" s="1" t="s">
        <v>3528</v>
      </c>
      <c r="B18227" s="1">
        <v>2.0</v>
      </c>
      <c r="C18227" s="1" t="s">
        <v>38109</v>
      </c>
      <c r="D18227" s="1" t="s">
        <v>38110</v>
      </c>
      <c r="E18227" s="1" t="s">
        <v>10</v>
      </c>
      <c r="F18227" s="1" t="s">
        <v>11</v>
      </c>
      <c r="G18227" s="1" t="str">
        <f>IFERROR(__xludf.DUMMYFUNCTION("GOOGLETRANSLATE(D18227,""fr"",""en"")"),"#VALUE!")</f>
        <v>#VALUE!</v>
      </c>
    </row>
    <row r="18228" ht="15.75" customHeight="1">
      <c r="A18228" s="1" t="s">
        <v>6408</v>
      </c>
      <c r="B18228" s="1">
        <v>1.0</v>
      </c>
      <c r="C18228" s="1" t="s">
        <v>38111</v>
      </c>
      <c r="D18228" s="1" t="s">
        <v>38112</v>
      </c>
      <c r="E18228" s="1" t="s">
        <v>21</v>
      </c>
      <c r="F18228" s="1" t="s">
        <v>11</v>
      </c>
      <c r="G18228" s="1" t="str">
        <f>IFERROR(__xludf.DUMMYFUNCTION("GOOGLETRANSLATE(D18228,""fr"",""en"")"),"#VALUE!")</f>
        <v>#VALUE!</v>
      </c>
    </row>
    <row r="18229" ht="15.75" customHeight="1">
      <c r="A18229" s="1" t="s">
        <v>1482</v>
      </c>
      <c r="B18229" s="1">
        <v>1.0</v>
      </c>
      <c r="C18229" s="1" t="s">
        <v>38113</v>
      </c>
      <c r="D18229" s="1" t="s">
        <v>38114</v>
      </c>
      <c r="E18229" s="1" t="s">
        <v>10</v>
      </c>
      <c r="F18229" s="1" t="s">
        <v>11</v>
      </c>
      <c r="G18229" s="1" t="str">
        <f>IFERROR(__xludf.DUMMYFUNCTION("GOOGLETRANSLATE(D18229,""fr"",""en"")"),"#VALUE!")</f>
        <v>#VALUE!</v>
      </c>
    </row>
    <row r="18230" ht="15.75" customHeight="1">
      <c r="A18230" s="1" t="s">
        <v>5732</v>
      </c>
      <c r="B18230" s="1">
        <v>3.0</v>
      </c>
      <c r="C18230" s="1" t="s">
        <v>38115</v>
      </c>
      <c r="D18230" s="1" t="s">
        <v>38116</v>
      </c>
      <c r="E18230" s="1" t="s">
        <v>373</v>
      </c>
      <c r="F18230" s="1" t="s">
        <v>118</v>
      </c>
      <c r="G18230" s="1" t="str">
        <f>IFERROR(__xludf.DUMMYFUNCTION("GOOGLETRANSLATE(D18230,""fr"",""en"")"),"#VALUE!")</f>
        <v>#VALUE!</v>
      </c>
    </row>
    <row r="18231" ht="15.75" customHeight="1">
      <c r="A18231" s="1" t="s">
        <v>7459</v>
      </c>
      <c r="B18231" s="1">
        <v>4.0</v>
      </c>
      <c r="C18231" s="1" t="s">
        <v>38117</v>
      </c>
      <c r="D18231" s="1" t="s">
        <v>38118</v>
      </c>
      <c r="E18231" s="1" t="s">
        <v>34</v>
      </c>
      <c r="F18231" s="1" t="s">
        <v>30</v>
      </c>
      <c r="G18231" s="1" t="str">
        <f>IFERROR(__xludf.DUMMYFUNCTION("GOOGLETRANSLATE(D18231,""fr"",""en"")"),"#VALUE!")</f>
        <v>#VALUE!</v>
      </c>
    </row>
    <row r="18232" ht="15.75" customHeight="1">
      <c r="A18232" s="1" t="s">
        <v>2857</v>
      </c>
      <c r="B18232" s="1">
        <v>1.0</v>
      </c>
      <c r="C18232" s="1" t="s">
        <v>38119</v>
      </c>
      <c r="D18232" s="1" t="s">
        <v>38120</v>
      </c>
      <c r="E18232" s="1" t="s">
        <v>38</v>
      </c>
      <c r="F18232" s="1" t="s">
        <v>39</v>
      </c>
      <c r="G18232" s="1" t="str">
        <f>IFERROR(__xludf.DUMMYFUNCTION("GOOGLETRANSLATE(D18232,""fr"",""en"")"),"#VALUE!")</f>
        <v>#VALUE!</v>
      </c>
    </row>
    <row r="18233" ht="15.75" customHeight="1">
      <c r="A18233" s="1" t="s">
        <v>439</v>
      </c>
      <c r="B18233" s="1">
        <v>1.0</v>
      </c>
      <c r="C18233" s="1" t="s">
        <v>38121</v>
      </c>
      <c r="D18233" s="1" t="s">
        <v>38122</v>
      </c>
      <c r="E18233" s="1" t="s">
        <v>10</v>
      </c>
      <c r="F18233" s="1" t="s">
        <v>11</v>
      </c>
      <c r="G18233" s="1" t="str">
        <f>IFERROR(__xludf.DUMMYFUNCTION("GOOGLETRANSLATE(D18233,""fr"",""en"")"),"#VALUE!")</f>
        <v>#VALUE!</v>
      </c>
    </row>
    <row r="18234" ht="15.75" customHeight="1">
      <c r="A18234" s="1" t="s">
        <v>621</v>
      </c>
      <c r="B18234" s="1">
        <v>3.0</v>
      </c>
      <c r="C18234" s="1" t="s">
        <v>38123</v>
      </c>
      <c r="D18234" s="1" t="s">
        <v>38124</v>
      </c>
      <c r="E18234" s="1" t="s">
        <v>10</v>
      </c>
      <c r="F18234" s="1" t="s">
        <v>11</v>
      </c>
      <c r="G18234" s="1" t="str">
        <f>IFERROR(__xludf.DUMMYFUNCTION("GOOGLETRANSLATE(D18234,""fr"",""en"")"),"#VALUE!")</f>
        <v>#VALUE!</v>
      </c>
    </row>
    <row r="18235" ht="15.75" customHeight="1">
      <c r="A18235" s="1" t="s">
        <v>724</v>
      </c>
      <c r="B18235" s="1">
        <v>4.0</v>
      </c>
      <c r="C18235" s="1" t="s">
        <v>38125</v>
      </c>
      <c r="D18235" s="1" t="s">
        <v>38126</v>
      </c>
      <c r="E18235" s="1" t="s">
        <v>21</v>
      </c>
      <c r="F18235" s="1" t="s">
        <v>11</v>
      </c>
      <c r="G18235" s="1" t="str">
        <f>IFERROR(__xludf.DUMMYFUNCTION("GOOGLETRANSLATE(D18235,""fr"",""en"")"),"#VALUE!")</f>
        <v>#VALUE!</v>
      </c>
    </row>
    <row r="18236" ht="15.75" customHeight="1">
      <c r="A18236" s="1" t="s">
        <v>828</v>
      </c>
      <c r="B18236" s="1">
        <v>4.0</v>
      </c>
      <c r="C18236" s="1" t="s">
        <v>38127</v>
      </c>
      <c r="D18236" s="1" t="s">
        <v>38128</v>
      </c>
      <c r="E18236" s="1" t="s">
        <v>10</v>
      </c>
      <c r="F18236" s="1" t="s">
        <v>11</v>
      </c>
      <c r="G18236" s="1" t="str">
        <f>IFERROR(__xludf.DUMMYFUNCTION("GOOGLETRANSLATE(D18236,""fr"",""en"")"),"#VALUE!")</f>
        <v>#VALUE!</v>
      </c>
    </row>
    <row r="18237" ht="15.75" customHeight="1">
      <c r="A18237" s="1" t="s">
        <v>7327</v>
      </c>
      <c r="B18237" s="1">
        <v>1.0</v>
      </c>
      <c r="C18237" s="1" t="s">
        <v>38129</v>
      </c>
      <c r="D18237" s="1" t="s">
        <v>38130</v>
      </c>
      <c r="E18237" s="1" t="s">
        <v>125</v>
      </c>
      <c r="F18237" s="1" t="s">
        <v>11</v>
      </c>
      <c r="G18237" s="1" t="str">
        <f>IFERROR(__xludf.DUMMYFUNCTION("GOOGLETRANSLATE(D18237,""fr"",""en"")"),"#VALUE!")</f>
        <v>#VALUE!</v>
      </c>
    </row>
    <row r="18238" ht="15.75" customHeight="1">
      <c r="A18238" s="1" t="s">
        <v>37558</v>
      </c>
      <c r="B18238" s="1">
        <v>4.0</v>
      </c>
      <c r="C18238" s="1" t="s">
        <v>38131</v>
      </c>
      <c r="D18238" s="1" t="s">
        <v>38132</v>
      </c>
      <c r="E18238" s="1" t="s">
        <v>65</v>
      </c>
      <c r="F18238" s="1" t="s">
        <v>66</v>
      </c>
      <c r="G18238" s="1" t="str">
        <f>IFERROR(__xludf.DUMMYFUNCTION("GOOGLETRANSLATE(D18238,""fr"",""en"")"),"#VALUE!")</f>
        <v>#VALUE!</v>
      </c>
    </row>
    <row r="18239" ht="15.75" customHeight="1">
      <c r="A18239" s="1" t="s">
        <v>147</v>
      </c>
      <c r="B18239" s="1">
        <v>4.0</v>
      </c>
      <c r="C18239" s="1" t="s">
        <v>38133</v>
      </c>
      <c r="D18239" s="1" t="s">
        <v>38134</v>
      </c>
      <c r="E18239" s="1" t="s">
        <v>10</v>
      </c>
      <c r="F18239" s="1" t="s">
        <v>11</v>
      </c>
      <c r="G18239" s="1" t="str">
        <f>IFERROR(__xludf.DUMMYFUNCTION("GOOGLETRANSLATE(D18239,""fr"",""en"")"),"#VALUE!")</f>
        <v>#VALUE!</v>
      </c>
    </row>
    <row r="18240" ht="15.75" customHeight="1">
      <c r="A18240" s="1" t="s">
        <v>2702</v>
      </c>
      <c r="B18240" s="1">
        <v>5.0</v>
      </c>
      <c r="C18240" s="1" t="s">
        <v>38135</v>
      </c>
      <c r="D18240" s="1" t="s">
        <v>38136</v>
      </c>
      <c r="E18240" s="1" t="s">
        <v>21</v>
      </c>
      <c r="F18240" s="1" t="s">
        <v>11</v>
      </c>
      <c r="G18240" s="1" t="str">
        <f>IFERROR(__xludf.DUMMYFUNCTION("GOOGLETRANSLATE(D18240,""fr"",""en"")"),"totally satisfied with the service
Pleasant and professional person on the phone
I recommend for interested people and plans to make a quote for another vehicle I have")</f>
        <v>totally satisfied with the service
Pleasant and professional person on the phone
I recommend for interested people and plans to make a quote for another vehicle I have</v>
      </c>
    </row>
    <row r="18241" ht="15.75" customHeight="1">
      <c r="A18241" s="1" t="s">
        <v>681</v>
      </c>
      <c r="B18241" s="1">
        <v>3.0</v>
      </c>
      <c r="C18241" s="1" t="s">
        <v>38137</v>
      </c>
      <c r="D18241" s="1" t="s">
        <v>38138</v>
      </c>
      <c r="E18241" s="1" t="s">
        <v>21</v>
      </c>
      <c r="F18241" s="1" t="s">
        <v>11</v>
      </c>
      <c r="G18241" s="1" t="str">
        <f>IFERROR(__xludf.DUMMYFUNCTION("GOOGLETRANSLATE(D18241,""fr"",""en"")"),"#VALUE!")</f>
        <v>#VALUE!</v>
      </c>
    </row>
    <row r="18242" ht="15.75" customHeight="1">
      <c r="A18242" s="1" t="s">
        <v>267</v>
      </c>
      <c r="B18242" s="1">
        <v>5.0</v>
      </c>
      <c r="C18242" s="1" t="s">
        <v>38139</v>
      </c>
      <c r="D18242" s="1" t="s">
        <v>38140</v>
      </c>
      <c r="E18242" s="1" t="s">
        <v>21</v>
      </c>
      <c r="F18242" s="1" t="s">
        <v>11</v>
      </c>
      <c r="G18242" s="1" t="str">
        <f>IFERROR(__xludf.DUMMYFUNCTION("GOOGLETRANSLATE(D18242,""fr"",""en"")"),"#VALUE!")</f>
        <v>#VALUE!</v>
      </c>
    </row>
    <row r="18243" ht="15.75" customHeight="1">
      <c r="A18243" s="1" t="s">
        <v>8612</v>
      </c>
      <c r="B18243" s="1">
        <v>2.0</v>
      </c>
      <c r="C18243" s="1" t="s">
        <v>38141</v>
      </c>
      <c r="D18243" s="1" t="s">
        <v>38142</v>
      </c>
      <c r="E18243" s="1" t="s">
        <v>29</v>
      </c>
      <c r="F18243" s="1" t="s">
        <v>30</v>
      </c>
      <c r="G18243" s="1" t="str">
        <f>IFERROR(__xludf.DUMMYFUNCTION("GOOGLETRANSLATE(D18243,""fr"",""en"")"),"#VALUE!")</f>
        <v>#VALUE!</v>
      </c>
    </row>
    <row r="18244" ht="15.75" customHeight="1">
      <c r="A18244" s="1" t="s">
        <v>5431</v>
      </c>
      <c r="B18244" s="1">
        <v>3.0</v>
      </c>
      <c r="C18244" s="1" t="s">
        <v>38143</v>
      </c>
      <c r="D18244" s="1" t="s">
        <v>38144</v>
      </c>
      <c r="E18244" s="1" t="s">
        <v>1192</v>
      </c>
      <c r="F18244" s="1" t="s">
        <v>84</v>
      </c>
      <c r="G18244" s="1" t="str">
        <f>IFERROR(__xludf.DUMMYFUNCTION("GOOGLETRANSLATE(D18244,""fr"",""en"")"),"#VALUE!")</f>
        <v>#VALUE!</v>
      </c>
    </row>
    <row r="18245" ht="15.75" customHeight="1">
      <c r="A18245" s="1" t="s">
        <v>1434</v>
      </c>
      <c r="B18245" s="1">
        <v>4.0</v>
      </c>
      <c r="C18245" s="1" t="s">
        <v>38145</v>
      </c>
      <c r="D18245" s="1" t="s">
        <v>38146</v>
      </c>
      <c r="E18245" s="1" t="s">
        <v>10</v>
      </c>
      <c r="F18245" s="1" t="s">
        <v>11</v>
      </c>
      <c r="G18245" s="1" t="str">
        <f>IFERROR(__xludf.DUMMYFUNCTION("GOOGLETRANSLATE(D18245,""fr"",""en"")"),"#VALUE!")</f>
        <v>#VALUE!</v>
      </c>
    </row>
    <row r="18246" ht="15.75" customHeight="1">
      <c r="A18246" s="1" t="s">
        <v>1816</v>
      </c>
      <c r="B18246" s="1">
        <v>4.0</v>
      </c>
      <c r="C18246" s="1" t="s">
        <v>38147</v>
      </c>
      <c r="D18246" s="1" t="s">
        <v>38148</v>
      </c>
      <c r="E18246" s="1" t="s">
        <v>65</v>
      </c>
      <c r="F18246" s="1" t="s">
        <v>66</v>
      </c>
      <c r="G18246" s="1" t="str">
        <f>IFERROR(__xludf.DUMMYFUNCTION("GOOGLETRANSLATE(D18246,""fr"",""en"")"),"#VALUE!")</f>
        <v>#VALUE!</v>
      </c>
    </row>
    <row r="18247" ht="15.75" customHeight="1">
      <c r="A18247" s="1" t="s">
        <v>6615</v>
      </c>
      <c r="B18247" s="1">
        <v>2.0</v>
      </c>
      <c r="C18247" s="1" t="s">
        <v>38149</v>
      </c>
      <c r="D18247" s="1" t="s">
        <v>38150</v>
      </c>
      <c r="E18247" s="1" t="s">
        <v>280</v>
      </c>
      <c r="F18247" s="1" t="s">
        <v>11</v>
      </c>
      <c r="G18247" s="1" t="str">
        <f>IFERROR(__xludf.DUMMYFUNCTION("GOOGLETRANSLATE(D18247,""fr"",""en"")"),"#VALUE!")</f>
        <v>#VALUE!</v>
      </c>
    </row>
    <row r="18248" ht="15.75" customHeight="1">
      <c r="A18248" s="1" t="s">
        <v>97</v>
      </c>
      <c r="B18248" s="1">
        <v>5.0</v>
      </c>
      <c r="C18248" s="1" t="s">
        <v>38151</v>
      </c>
      <c r="D18248" s="1" t="s">
        <v>38152</v>
      </c>
      <c r="E18248" s="1" t="s">
        <v>65</v>
      </c>
      <c r="F18248" s="1" t="s">
        <v>66</v>
      </c>
      <c r="G18248" s="1" t="str">
        <f>IFERROR(__xludf.DUMMYFUNCTION("GOOGLETRANSLATE(D18248,""fr"",""en"")"),"#VALUE!")</f>
        <v>#VALUE!</v>
      </c>
    </row>
    <row r="18249" ht="15.75" customHeight="1">
      <c r="A18249" s="1" t="s">
        <v>4118</v>
      </c>
      <c r="B18249" s="1">
        <v>3.0</v>
      </c>
      <c r="C18249" s="1" t="s">
        <v>38153</v>
      </c>
      <c r="D18249" s="1" t="s">
        <v>38154</v>
      </c>
      <c r="E18249" s="1" t="s">
        <v>21</v>
      </c>
      <c r="F18249" s="1" t="s">
        <v>11</v>
      </c>
      <c r="G18249" s="1" t="str">
        <f>IFERROR(__xludf.DUMMYFUNCTION("GOOGLETRANSLATE(D18249,""fr"",""en"")"),"#VALUE!")</f>
        <v>#VALUE!</v>
      </c>
    </row>
    <row r="18250" ht="15.75" customHeight="1">
      <c r="A18250" s="1" t="s">
        <v>701</v>
      </c>
      <c r="B18250" s="1">
        <v>2.0</v>
      </c>
      <c r="C18250" s="1" t="s">
        <v>38155</v>
      </c>
      <c r="D18250" s="1" t="s">
        <v>38156</v>
      </c>
      <c r="E18250" s="1" t="s">
        <v>519</v>
      </c>
      <c r="F18250" s="1" t="s">
        <v>118</v>
      </c>
      <c r="G18250" s="1" t="str">
        <f>IFERROR(__xludf.DUMMYFUNCTION("GOOGLETRANSLATE(D18250,""fr"",""en"")"),"#VALUE!")</f>
        <v>#VALUE!</v>
      </c>
    </row>
    <row r="18251" ht="15.75" customHeight="1">
      <c r="A18251" s="1" t="s">
        <v>597</v>
      </c>
      <c r="B18251" s="1">
        <v>3.0</v>
      </c>
      <c r="C18251" s="1" t="s">
        <v>38157</v>
      </c>
      <c r="D18251" s="1" t="s">
        <v>38158</v>
      </c>
      <c r="E18251" s="1" t="s">
        <v>10</v>
      </c>
      <c r="F18251" s="1" t="s">
        <v>11</v>
      </c>
      <c r="G18251" s="1" t="str">
        <f>IFERROR(__xludf.DUMMYFUNCTION("GOOGLETRANSLATE(D18251,""fr"",""en"")"),"#VALUE!")</f>
        <v>#VALUE!</v>
      </c>
    </row>
    <row r="18252" ht="15.75" customHeight="1">
      <c r="A18252" s="1" t="s">
        <v>209</v>
      </c>
      <c r="B18252" s="1">
        <v>4.0</v>
      </c>
      <c r="C18252" s="1" t="s">
        <v>38159</v>
      </c>
      <c r="D18252" s="1" t="s">
        <v>38160</v>
      </c>
      <c r="E18252" s="1" t="s">
        <v>484</v>
      </c>
      <c r="F18252" s="1" t="s">
        <v>30</v>
      </c>
      <c r="G18252" s="1" t="str">
        <f>IFERROR(__xludf.DUMMYFUNCTION("GOOGLETRANSLATE(D18252,""fr"",""en"")"),"#VALUE!")</f>
        <v>#VALUE!</v>
      </c>
    </row>
    <row r="18253" ht="15.75" customHeight="1">
      <c r="A18253" s="1" t="s">
        <v>2917</v>
      </c>
      <c r="B18253" s="1">
        <v>2.0</v>
      </c>
      <c r="C18253" s="1" t="s">
        <v>38161</v>
      </c>
      <c r="D18253" s="1" t="s">
        <v>38162</v>
      </c>
      <c r="E18253" s="1" t="s">
        <v>750</v>
      </c>
      <c r="F18253" s="1" t="s">
        <v>110</v>
      </c>
      <c r="G18253" s="1" t="str">
        <f>IFERROR(__xludf.DUMMYFUNCTION("GOOGLETRANSLATE(D18253,""fr"",""en"")"),"#VALUE!")</f>
        <v>#VALUE!</v>
      </c>
    </row>
    <row r="18254" ht="15.75" customHeight="1">
      <c r="A18254" s="1" t="s">
        <v>3496</v>
      </c>
      <c r="B18254" s="1">
        <v>5.0</v>
      </c>
      <c r="C18254" s="1" t="s">
        <v>38163</v>
      </c>
      <c r="D18254" s="1" t="s">
        <v>38164</v>
      </c>
      <c r="E18254" s="1" t="s">
        <v>176</v>
      </c>
      <c r="F18254" s="1" t="s">
        <v>66</v>
      </c>
      <c r="G18254" s="1" t="str">
        <f>IFERROR(__xludf.DUMMYFUNCTION("GOOGLETRANSLATE(D18254,""fr"",""en"")"),"#VALUE!")</f>
        <v>#VALUE!</v>
      </c>
    </row>
    <row r="18255" ht="15.75" customHeight="1">
      <c r="A18255" s="1" t="s">
        <v>12</v>
      </c>
      <c r="B18255" s="1">
        <v>4.0</v>
      </c>
      <c r="C18255" s="1" t="s">
        <v>38165</v>
      </c>
      <c r="D18255" s="1" t="s">
        <v>38166</v>
      </c>
      <c r="E18255" s="1" t="s">
        <v>21</v>
      </c>
      <c r="F18255" s="1" t="s">
        <v>11</v>
      </c>
      <c r="G18255" s="1" t="str">
        <f>IFERROR(__xludf.DUMMYFUNCTION("GOOGLETRANSLATE(D18255,""fr"",""en"")"),"#VALUE!")</f>
        <v>#VALUE!</v>
      </c>
    </row>
    <row r="18256" ht="15.75" customHeight="1">
      <c r="A18256" s="1" t="s">
        <v>1482</v>
      </c>
      <c r="B18256" s="1">
        <v>4.0</v>
      </c>
      <c r="C18256" s="1" t="s">
        <v>38167</v>
      </c>
      <c r="D18256" s="1" t="s">
        <v>38168</v>
      </c>
      <c r="E18256" s="1" t="s">
        <v>21</v>
      </c>
      <c r="F18256" s="1" t="s">
        <v>11</v>
      </c>
      <c r="G18256" s="1" t="str">
        <f>IFERROR(__xludf.DUMMYFUNCTION("GOOGLETRANSLATE(D18256,""fr"",""en"")"),"#VALUE!")</f>
        <v>#VALUE!</v>
      </c>
    </row>
    <row r="18257" ht="15.75" customHeight="1">
      <c r="A18257" s="1" t="s">
        <v>1361</v>
      </c>
      <c r="B18257" s="1">
        <v>2.0</v>
      </c>
      <c r="C18257" s="1" t="s">
        <v>38169</v>
      </c>
      <c r="D18257" s="1" t="s">
        <v>38170</v>
      </c>
      <c r="E18257" s="1" t="s">
        <v>169</v>
      </c>
      <c r="F18257" s="1" t="s">
        <v>110</v>
      </c>
      <c r="G18257" s="1" t="str">
        <f>IFERROR(__xludf.DUMMYFUNCTION("GOOGLETRANSLATE(D18257,""fr"",""en"")"),"#VALUE!")</f>
        <v>#VALUE!</v>
      </c>
    </row>
    <row r="18258" ht="15.75" customHeight="1">
      <c r="A18258" s="1" t="s">
        <v>1023</v>
      </c>
      <c r="B18258" s="1">
        <v>5.0</v>
      </c>
      <c r="C18258" s="1" t="s">
        <v>38171</v>
      </c>
      <c r="D18258" s="1" t="s">
        <v>38172</v>
      </c>
      <c r="E18258" s="1" t="s">
        <v>21</v>
      </c>
      <c r="F18258" s="1" t="s">
        <v>11</v>
      </c>
      <c r="G18258" s="1" t="str">
        <f>IFERROR(__xludf.DUMMYFUNCTION("GOOGLETRANSLATE(D18258,""fr"",""en"")"),"#VALUE!")</f>
        <v>#VALUE!</v>
      </c>
    </row>
    <row r="18259" ht="15.75" customHeight="1">
      <c r="A18259" s="1" t="s">
        <v>190</v>
      </c>
      <c r="B18259" s="1">
        <v>1.0</v>
      </c>
      <c r="C18259" s="1" t="s">
        <v>38173</v>
      </c>
      <c r="D18259" s="1" t="s">
        <v>38174</v>
      </c>
      <c r="E18259" s="1" t="s">
        <v>47</v>
      </c>
      <c r="F18259" s="1" t="s">
        <v>48</v>
      </c>
      <c r="G18259" s="1" t="str">
        <f>IFERROR(__xludf.DUMMYFUNCTION("GOOGLETRANSLATE(D18259,""fr"",""en"")"),"#VALUE!")</f>
        <v>#VALUE!</v>
      </c>
    </row>
    <row r="18260" ht="15.75" customHeight="1">
      <c r="A18260" s="1" t="s">
        <v>417</v>
      </c>
      <c r="B18260" s="1">
        <v>4.0</v>
      </c>
      <c r="C18260" s="1" t="s">
        <v>38175</v>
      </c>
      <c r="D18260" s="1" t="s">
        <v>38176</v>
      </c>
      <c r="E18260" s="1" t="s">
        <v>10</v>
      </c>
      <c r="F18260" s="1" t="s">
        <v>11</v>
      </c>
      <c r="G18260" s="1" t="str">
        <f>IFERROR(__xludf.DUMMYFUNCTION("GOOGLETRANSLATE(D18260,""fr"",""en"")"),"#VALUE!")</f>
        <v>#VALUE!</v>
      </c>
    </row>
    <row r="18261" ht="15.75" customHeight="1">
      <c r="A18261" s="1" t="s">
        <v>523</v>
      </c>
      <c r="B18261" s="1">
        <v>1.0</v>
      </c>
      <c r="C18261" s="1" t="s">
        <v>38177</v>
      </c>
      <c r="D18261" s="1" t="s">
        <v>38178</v>
      </c>
      <c r="E18261" s="1" t="s">
        <v>10</v>
      </c>
      <c r="F18261" s="1" t="s">
        <v>11</v>
      </c>
      <c r="G18261" s="1" t="str">
        <f>IFERROR(__xludf.DUMMYFUNCTION("GOOGLETRANSLATE(D18261,""fr"",""en"")"),"#VALUE!")</f>
        <v>#VALUE!</v>
      </c>
    </row>
    <row r="18262" ht="15.75" customHeight="1">
      <c r="A18262" s="1" t="s">
        <v>9409</v>
      </c>
      <c r="B18262" s="1">
        <v>4.0</v>
      </c>
      <c r="C18262" s="1" t="s">
        <v>38179</v>
      </c>
      <c r="D18262" s="1" t="s">
        <v>38180</v>
      </c>
      <c r="E18262" s="1" t="s">
        <v>29</v>
      </c>
      <c r="F18262" s="1" t="s">
        <v>30</v>
      </c>
      <c r="G18262" s="1" t="str">
        <f>IFERROR(__xludf.DUMMYFUNCTION("GOOGLETRANSLATE(D18262,""fr"",""en"")"),"#VALUE!")</f>
        <v>#VALUE!</v>
      </c>
    </row>
    <row r="18263" ht="15.75" customHeight="1">
      <c r="A18263" s="1" t="s">
        <v>10406</v>
      </c>
      <c r="B18263" s="1">
        <v>3.0</v>
      </c>
      <c r="C18263" s="1" t="s">
        <v>38181</v>
      </c>
      <c r="D18263" s="1" t="s">
        <v>38182</v>
      </c>
      <c r="E18263" s="1" t="s">
        <v>10</v>
      </c>
      <c r="F18263" s="1" t="s">
        <v>11</v>
      </c>
      <c r="G18263" s="1" t="str">
        <f>IFERROR(__xludf.DUMMYFUNCTION("GOOGLETRANSLATE(D18263,""fr"",""en"")"),"#VALUE!")</f>
        <v>#VALUE!</v>
      </c>
    </row>
    <row r="18264" ht="15.75" customHeight="1">
      <c r="A18264" s="1" t="s">
        <v>2135</v>
      </c>
      <c r="B18264" s="1">
        <v>4.0</v>
      </c>
      <c r="C18264" s="1" t="s">
        <v>38183</v>
      </c>
      <c r="D18264" s="1" t="s">
        <v>38184</v>
      </c>
      <c r="E18264" s="1" t="s">
        <v>169</v>
      </c>
      <c r="F18264" s="1" t="s">
        <v>11</v>
      </c>
      <c r="G18264" s="1" t="str">
        <f>IFERROR(__xludf.DUMMYFUNCTION("GOOGLETRANSLATE(D18264,""fr"",""en"")"),"#VALUE!")</f>
        <v>#VALUE!</v>
      </c>
    </row>
    <row r="18265" ht="15.75" customHeight="1">
      <c r="A18265" s="1" t="s">
        <v>4350</v>
      </c>
      <c r="B18265" s="1">
        <v>3.0</v>
      </c>
      <c r="C18265" s="1" t="s">
        <v>38185</v>
      </c>
      <c r="D18265" s="1" t="s">
        <v>38186</v>
      </c>
      <c r="E18265" s="1" t="s">
        <v>614</v>
      </c>
      <c r="F18265" s="1" t="s">
        <v>30</v>
      </c>
      <c r="G18265" s="1" t="str">
        <f>IFERROR(__xludf.DUMMYFUNCTION("GOOGLETRANSLATE(D18265,""fr"",""en"")"),"#VALUE!")</f>
        <v>#VALUE!</v>
      </c>
    </row>
    <row r="18266" ht="15.75" customHeight="1">
      <c r="A18266" s="1" t="s">
        <v>7889</v>
      </c>
      <c r="B18266" s="1">
        <v>1.0</v>
      </c>
      <c r="C18266" s="1" t="s">
        <v>38187</v>
      </c>
      <c r="D18266" s="1" t="s">
        <v>38188</v>
      </c>
      <c r="E18266" s="1" t="s">
        <v>226</v>
      </c>
      <c r="F18266" s="1" t="s">
        <v>11</v>
      </c>
      <c r="G18266" s="1" t="str">
        <f>IFERROR(__xludf.DUMMYFUNCTION("GOOGLETRANSLATE(D18266,""fr"",""en"")"),"#VALUE!")</f>
        <v>#VALUE!</v>
      </c>
    </row>
    <row r="18267" ht="15.75" customHeight="1">
      <c r="A18267" s="1" t="s">
        <v>2683</v>
      </c>
      <c r="B18267" s="1">
        <v>3.0</v>
      </c>
      <c r="C18267" s="1" t="s">
        <v>38189</v>
      </c>
      <c r="D18267" s="1" t="s">
        <v>38190</v>
      </c>
      <c r="E18267" s="1" t="s">
        <v>280</v>
      </c>
      <c r="F18267" s="1" t="s">
        <v>11</v>
      </c>
      <c r="G18267" s="1" t="str">
        <f>IFERROR(__xludf.DUMMYFUNCTION("GOOGLETRANSLATE(D18267,""fr"",""en"")"),"#VALUE!")</f>
        <v>#VALUE!</v>
      </c>
    </row>
    <row r="18268" ht="15.75" customHeight="1">
      <c r="A18268" s="1" t="s">
        <v>3693</v>
      </c>
      <c r="B18268" s="1">
        <v>1.0</v>
      </c>
      <c r="C18268" s="1" t="s">
        <v>12897</v>
      </c>
      <c r="D18268" s="1" t="s">
        <v>38191</v>
      </c>
      <c r="E18268" s="1" t="s">
        <v>43</v>
      </c>
      <c r="F18268" s="1" t="s">
        <v>30</v>
      </c>
      <c r="G18268" s="1" t="str">
        <f>IFERROR(__xludf.DUMMYFUNCTION("GOOGLETRANSLATE(D18268,""fr"",""en"")"),"#VALUE!")</f>
        <v>#VALUE!</v>
      </c>
    </row>
    <row r="18269" ht="15.75" customHeight="1">
      <c r="A18269" s="1" t="s">
        <v>8990</v>
      </c>
      <c r="B18269" s="1">
        <v>1.0</v>
      </c>
      <c r="C18269" s="1" t="s">
        <v>38192</v>
      </c>
      <c r="D18269" s="1" t="s">
        <v>38193</v>
      </c>
      <c r="E18269" s="1" t="s">
        <v>52</v>
      </c>
      <c r="F18269" s="1" t="s">
        <v>11</v>
      </c>
      <c r="G18269" s="1" t="str">
        <f>IFERROR(__xludf.DUMMYFUNCTION("GOOGLETRANSLATE(D18269,""fr"",""en"")"),"#VALUE!")</f>
        <v>#VALUE!</v>
      </c>
    </row>
    <row r="18270" ht="15.75" customHeight="1">
      <c r="A18270" s="1" t="s">
        <v>7386</v>
      </c>
      <c r="B18270" s="1">
        <v>5.0</v>
      </c>
      <c r="C18270" s="1" t="s">
        <v>38194</v>
      </c>
      <c r="D18270" s="1" t="s">
        <v>38195</v>
      </c>
      <c r="E18270" s="1" t="s">
        <v>29</v>
      </c>
      <c r="F18270" s="1" t="s">
        <v>30</v>
      </c>
      <c r="G18270" s="1" t="str">
        <f>IFERROR(__xludf.DUMMYFUNCTION("GOOGLETRANSLATE(D18270,""fr"",""en"")"),"#VALUE!")</f>
        <v>#VALUE!</v>
      </c>
    </row>
    <row r="18271" ht="15.75" customHeight="1">
      <c r="A18271" s="1" t="s">
        <v>621</v>
      </c>
      <c r="B18271" s="1">
        <v>2.0</v>
      </c>
      <c r="C18271" s="1" t="s">
        <v>38196</v>
      </c>
      <c r="D18271" s="1" t="s">
        <v>38197</v>
      </c>
      <c r="E18271" s="1" t="s">
        <v>169</v>
      </c>
      <c r="F18271" s="1" t="s">
        <v>11</v>
      </c>
      <c r="G18271" s="1" t="str">
        <f>IFERROR(__xludf.DUMMYFUNCTION("GOOGLETRANSLATE(D18271,""fr"",""en"")"),"#VALUE!")</f>
        <v>#VALUE!</v>
      </c>
    </row>
    <row r="18272" ht="15.75" customHeight="1">
      <c r="A18272" s="1" t="s">
        <v>686</v>
      </c>
      <c r="B18272" s="1">
        <v>1.0</v>
      </c>
      <c r="C18272" s="1" t="s">
        <v>38198</v>
      </c>
      <c r="D18272" s="1" t="s">
        <v>38199</v>
      </c>
      <c r="E18272" s="1" t="s">
        <v>827</v>
      </c>
      <c r="F18272" s="1" t="s">
        <v>39</v>
      </c>
      <c r="G18272" s="1" t="str">
        <f>IFERROR(__xludf.DUMMYFUNCTION("GOOGLETRANSLATE(D18272,""fr"",""en"")"),"#VALUE!")</f>
        <v>#VALUE!</v>
      </c>
    </row>
    <row r="18273" ht="15.75" customHeight="1">
      <c r="A18273" s="1" t="s">
        <v>499</v>
      </c>
      <c r="B18273" s="1">
        <v>1.0</v>
      </c>
      <c r="C18273" s="1" t="s">
        <v>38200</v>
      </c>
      <c r="D18273" s="1" t="s">
        <v>38201</v>
      </c>
      <c r="E18273" s="1" t="s">
        <v>10</v>
      </c>
      <c r="F18273" s="1" t="s">
        <v>11</v>
      </c>
      <c r="G18273" s="1" t="str">
        <f>IFERROR(__xludf.DUMMYFUNCTION("GOOGLETRANSLATE(D18273,""fr"",""en"")"),"#VALUE!")</f>
        <v>#VALUE!</v>
      </c>
    </row>
    <row r="18274" ht="15.75" customHeight="1">
      <c r="A18274" s="1" t="s">
        <v>1113</v>
      </c>
      <c r="B18274" s="1">
        <v>4.0</v>
      </c>
      <c r="C18274" s="1" t="s">
        <v>38202</v>
      </c>
      <c r="D18274" s="1" t="s">
        <v>38203</v>
      </c>
      <c r="E18274" s="1" t="s">
        <v>10</v>
      </c>
      <c r="F18274" s="1" t="s">
        <v>11</v>
      </c>
      <c r="G18274" s="1" t="str">
        <f>IFERROR(__xludf.DUMMYFUNCTION("GOOGLETRANSLATE(D18274,""fr"",""en"")"),"#VALUE!")</f>
        <v>#VALUE!</v>
      </c>
    </row>
    <row r="18275" ht="15.75" customHeight="1">
      <c r="A18275" s="1" t="s">
        <v>2097</v>
      </c>
      <c r="B18275" s="1">
        <v>4.0</v>
      </c>
      <c r="C18275" s="1" t="s">
        <v>38204</v>
      </c>
      <c r="D18275" s="1" t="s">
        <v>38205</v>
      </c>
      <c r="E18275" s="1" t="s">
        <v>21</v>
      </c>
      <c r="F18275" s="1" t="s">
        <v>11</v>
      </c>
      <c r="G18275" s="1" t="str">
        <f>IFERROR(__xludf.DUMMYFUNCTION("GOOGLETRANSLATE(D18275,""fr"",""en"")"),"#VALUE!")</f>
        <v>#VALUE!</v>
      </c>
    </row>
    <row r="18276" ht="15.75" customHeight="1">
      <c r="A18276" s="1" t="s">
        <v>876</v>
      </c>
      <c r="B18276" s="1">
        <v>1.0</v>
      </c>
      <c r="C18276" s="1" t="s">
        <v>38206</v>
      </c>
      <c r="D18276" s="1" t="s">
        <v>38207</v>
      </c>
      <c r="E18276" s="1" t="s">
        <v>125</v>
      </c>
      <c r="F18276" s="1" t="s">
        <v>110</v>
      </c>
      <c r="G18276" s="1" t="str">
        <f>IFERROR(__xludf.DUMMYFUNCTION("GOOGLETRANSLATE(D18276,""fr"",""en"")"),"#VALUE!")</f>
        <v>#VALUE!</v>
      </c>
    </row>
    <row r="18277" ht="15.75" customHeight="1">
      <c r="A18277" s="1" t="s">
        <v>494</v>
      </c>
      <c r="B18277" s="1">
        <v>1.0</v>
      </c>
      <c r="C18277" s="1" t="s">
        <v>38208</v>
      </c>
      <c r="D18277" s="1" t="s">
        <v>38209</v>
      </c>
      <c r="E18277" s="1" t="s">
        <v>273</v>
      </c>
      <c r="F18277" s="1" t="s">
        <v>110</v>
      </c>
      <c r="G18277" s="1" t="str">
        <f>IFERROR(__xludf.DUMMYFUNCTION("GOOGLETRANSLATE(D18277,""fr"",""en"")"),"#VALUE!")</f>
        <v>#VALUE!</v>
      </c>
    </row>
    <row r="18278" ht="15.75" customHeight="1">
      <c r="A18278" s="1" t="s">
        <v>1778</v>
      </c>
      <c r="B18278" s="1">
        <v>5.0</v>
      </c>
      <c r="C18278" s="1" t="s">
        <v>38210</v>
      </c>
      <c r="D18278" s="1" t="s">
        <v>38211</v>
      </c>
      <c r="E18278" s="1" t="s">
        <v>21</v>
      </c>
      <c r="F18278" s="1" t="s">
        <v>11</v>
      </c>
      <c r="G18278" s="1" t="str">
        <f>IFERROR(__xludf.DUMMYFUNCTION("GOOGLETRANSLATE(D18278,""fr"",""en"")"),"#VALUE!")</f>
        <v>#VALUE!</v>
      </c>
    </row>
    <row r="18279" ht="15.75" customHeight="1">
      <c r="A18279" s="1" t="s">
        <v>1849</v>
      </c>
      <c r="B18279" s="1">
        <v>3.0</v>
      </c>
      <c r="C18279" s="1" t="s">
        <v>38212</v>
      </c>
      <c r="D18279" s="1" t="s">
        <v>38213</v>
      </c>
      <c r="E18279" s="1" t="s">
        <v>273</v>
      </c>
      <c r="F18279" s="1" t="s">
        <v>11</v>
      </c>
      <c r="G18279" s="1" t="str">
        <f>IFERROR(__xludf.DUMMYFUNCTION("GOOGLETRANSLATE(D18279,""fr"",""en"")"),"#VALUE!")</f>
        <v>#VALUE!</v>
      </c>
    </row>
    <row r="18280" ht="15.75" customHeight="1">
      <c r="A18280" s="1" t="s">
        <v>5652</v>
      </c>
      <c r="B18280" s="1">
        <v>1.0</v>
      </c>
      <c r="C18280" s="1" t="s">
        <v>38214</v>
      </c>
      <c r="D18280" s="1" t="s">
        <v>38215</v>
      </c>
      <c r="E18280" s="1" t="s">
        <v>273</v>
      </c>
      <c r="F18280" s="1" t="s">
        <v>110</v>
      </c>
      <c r="G18280" s="1" t="str">
        <f>IFERROR(__xludf.DUMMYFUNCTION("GOOGLETRANSLATE(D18280,""fr"",""en"")"),"#VALUE!")</f>
        <v>#VALUE!</v>
      </c>
    </row>
    <row r="18281" ht="15.75" customHeight="1">
      <c r="A18281" s="1" t="s">
        <v>6954</v>
      </c>
      <c r="B18281" s="1">
        <v>3.0</v>
      </c>
      <c r="C18281" s="1" t="s">
        <v>38216</v>
      </c>
      <c r="D18281" s="1" t="s">
        <v>38217</v>
      </c>
      <c r="E18281" s="1" t="s">
        <v>226</v>
      </c>
      <c r="F18281" s="1" t="s">
        <v>110</v>
      </c>
      <c r="G18281" s="1" t="str">
        <f>IFERROR(__xludf.DUMMYFUNCTION("GOOGLETRANSLATE(D18281,""fr"",""en"")"),"#VALUE!")</f>
        <v>#VALUE!</v>
      </c>
    </row>
    <row r="18282" ht="15.75" customHeight="1">
      <c r="A18282" s="1" t="s">
        <v>3374</v>
      </c>
      <c r="B18282" s="1">
        <v>3.0</v>
      </c>
      <c r="C18282" s="1" t="s">
        <v>38218</v>
      </c>
      <c r="D18282" s="1" t="s">
        <v>38219</v>
      </c>
      <c r="E18282" s="1" t="s">
        <v>484</v>
      </c>
      <c r="F18282" s="1" t="s">
        <v>30</v>
      </c>
      <c r="G18282" s="1" t="str">
        <f>IFERROR(__xludf.DUMMYFUNCTION("GOOGLETRANSLATE(D18282,""fr"",""en"")"),"#VALUE!")</f>
        <v>#VALUE!</v>
      </c>
    </row>
    <row r="18283" ht="15.75" customHeight="1">
      <c r="A18283" s="1" t="s">
        <v>14762</v>
      </c>
      <c r="B18283" s="1">
        <v>5.0</v>
      </c>
      <c r="C18283" s="1" t="s">
        <v>15836</v>
      </c>
      <c r="D18283" s="1" t="s">
        <v>38220</v>
      </c>
      <c r="E18283" s="1" t="s">
        <v>614</v>
      </c>
      <c r="F18283" s="1" t="s">
        <v>30</v>
      </c>
      <c r="G18283" s="1" t="str">
        <f>IFERROR(__xludf.DUMMYFUNCTION("GOOGLETRANSLATE(D18283,""fr"",""en"")"),"#VALUE!")</f>
        <v>#VALUE!</v>
      </c>
    </row>
    <row r="18284" ht="15.75" customHeight="1">
      <c r="A18284" s="1" t="s">
        <v>38221</v>
      </c>
      <c r="B18284" s="1">
        <v>1.0</v>
      </c>
      <c r="C18284" s="1" t="s">
        <v>38222</v>
      </c>
      <c r="D18284" s="1" t="s">
        <v>38223</v>
      </c>
      <c r="E18284" s="1" t="s">
        <v>10</v>
      </c>
      <c r="F18284" s="1" t="s">
        <v>11</v>
      </c>
      <c r="G18284" s="1" t="str">
        <f>IFERROR(__xludf.DUMMYFUNCTION("GOOGLETRANSLATE(D18284,""fr"",""en"")"),"#VALUE!")</f>
        <v>#VALUE!</v>
      </c>
    </row>
    <row r="18285" ht="15.75" customHeight="1">
      <c r="A18285" s="1" t="s">
        <v>284</v>
      </c>
      <c r="B18285" s="1">
        <v>3.0</v>
      </c>
      <c r="C18285" s="1" t="s">
        <v>38224</v>
      </c>
      <c r="D18285" s="1" t="s">
        <v>38225</v>
      </c>
      <c r="E18285" s="1" t="s">
        <v>10</v>
      </c>
      <c r="F18285" s="1" t="s">
        <v>11</v>
      </c>
      <c r="G18285" s="1" t="str">
        <f>IFERROR(__xludf.DUMMYFUNCTION("GOOGLETRANSLATE(D18285,""fr"",""en"")"),"#VALUE!")</f>
        <v>#VALUE!</v>
      </c>
    </row>
    <row r="18286" ht="15.75" customHeight="1">
      <c r="A18286" s="1" t="s">
        <v>11868</v>
      </c>
      <c r="B18286" s="1">
        <v>2.0</v>
      </c>
      <c r="C18286" s="1" t="s">
        <v>38226</v>
      </c>
      <c r="D18286" s="1" t="s">
        <v>38227</v>
      </c>
      <c r="E18286" s="1" t="s">
        <v>250</v>
      </c>
      <c r="F18286" s="1" t="s">
        <v>30</v>
      </c>
      <c r="G18286" s="1" t="str">
        <f>IFERROR(__xludf.DUMMYFUNCTION("GOOGLETRANSLATE(D18286,""fr"",""en"")"),"#VALUE!")</f>
        <v>#VALUE!</v>
      </c>
    </row>
    <row r="18287" ht="15.75" customHeight="1">
      <c r="A18287" s="1" t="s">
        <v>3496</v>
      </c>
      <c r="B18287" s="1">
        <v>3.0</v>
      </c>
      <c r="C18287" s="1" t="s">
        <v>38228</v>
      </c>
      <c r="D18287" s="1" t="s">
        <v>38229</v>
      </c>
      <c r="E18287" s="1" t="s">
        <v>21</v>
      </c>
      <c r="F18287" s="1" t="s">
        <v>11</v>
      </c>
      <c r="G18287" s="1" t="str">
        <f>IFERROR(__xludf.DUMMYFUNCTION("GOOGLETRANSLATE(D18287,""fr"",""en"")"),"#VALUE!")</f>
        <v>#VALUE!</v>
      </c>
    </row>
    <row r="18288" ht="15.75" customHeight="1">
      <c r="A18288" s="1" t="s">
        <v>1353</v>
      </c>
      <c r="B18288" s="1">
        <v>5.0</v>
      </c>
      <c r="C18288" s="1" t="s">
        <v>38230</v>
      </c>
      <c r="D18288" s="1" t="s">
        <v>38231</v>
      </c>
      <c r="E18288" s="1" t="s">
        <v>21</v>
      </c>
      <c r="F18288" s="1" t="s">
        <v>11</v>
      </c>
      <c r="G18288" s="1" t="str">
        <f>IFERROR(__xludf.DUMMYFUNCTION("GOOGLETRANSLATE(D18288,""fr"",""en"")"),"#VALUE!")</f>
        <v>#VALUE!</v>
      </c>
    </row>
    <row r="18289" ht="15.75" customHeight="1">
      <c r="A18289" s="1" t="s">
        <v>367</v>
      </c>
      <c r="B18289" s="1">
        <v>5.0</v>
      </c>
      <c r="C18289" s="1" t="s">
        <v>38232</v>
      </c>
      <c r="D18289" s="1" t="s">
        <v>38233</v>
      </c>
      <c r="E18289" s="1" t="s">
        <v>10</v>
      </c>
      <c r="F18289" s="1" t="s">
        <v>11</v>
      </c>
      <c r="G18289" s="1" t="str">
        <f>IFERROR(__xludf.DUMMYFUNCTION("GOOGLETRANSLATE(D18289,""fr"",""en"")"),"#VALUE!")</f>
        <v>#VALUE!</v>
      </c>
    </row>
    <row r="18290" ht="15.75" customHeight="1">
      <c r="A18290" s="1" t="s">
        <v>1696</v>
      </c>
      <c r="B18290" s="1">
        <v>5.0</v>
      </c>
      <c r="C18290" s="1" t="s">
        <v>38234</v>
      </c>
      <c r="D18290" s="1" t="s">
        <v>38235</v>
      </c>
      <c r="E18290" s="1" t="s">
        <v>10</v>
      </c>
      <c r="F18290" s="1" t="s">
        <v>11</v>
      </c>
      <c r="G18290" s="1" t="str">
        <f>IFERROR(__xludf.DUMMYFUNCTION("GOOGLETRANSLATE(D18290,""fr"",""en"")"),"#VALUE!")</f>
        <v>#VALUE!</v>
      </c>
    </row>
    <row r="18291" ht="15.75" customHeight="1">
      <c r="A18291" s="1" t="s">
        <v>37052</v>
      </c>
      <c r="B18291" s="1">
        <v>1.0</v>
      </c>
      <c r="C18291" s="1" t="s">
        <v>38236</v>
      </c>
      <c r="D18291" s="1" t="s">
        <v>38237</v>
      </c>
      <c r="E18291" s="1" t="s">
        <v>226</v>
      </c>
      <c r="F18291" s="1" t="s">
        <v>11</v>
      </c>
      <c r="G18291" s="1" t="str">
        <f>IFERROR(__xludf.DUMMYFUNCTION("GOOGLETRANSLATE(D18291,""fr"",""en"")"),"#VALUE!")</f>
        <v>#VALUE!</v>
      </c>
    </row>
    <row r="18292" ht="15.75" customHeight="1">
      <c r="A18292" s="1" t="s">
        <v>467</v>
      </c>
      <c r="B18292" s="1">
        <v>1.0</v>
      </c>
      <c r="C18292" s="1" t="s">
        <v>38238</v>
      </c>
      <c r="D18292" s="1" t="s">
        <v>38239</v>
      </c>
      <c r="E18292" s="1" t="s">
        <v>1192</v>
      </c>
      <c r="F18292" s="1" t="s">
        <v>110</v>
      </c>
      <c r="G18292" s="1" t="str">
        <f>IFERROR(__xludf.DUMMYFUNCTION("GOOGLETRANSLATE(D18292,""fr"",""en"")"),"#VALUE!")</f>
        <v>#VALUE!</v>
      </c>
    </row>
    <row r="18293" ht="15.75" customHeight="1">
      <c r="A18293" s="1" t="s">
        <v>15</v>
      </c>
      <c r="B18293" s="1">
        <v>1.0</v>
      </c>
      <c r="C18293" s="1" t="s">
        <v>38240</v>
      </c>
      <c r="D18293" s="1" t="s">
        <v>38241</v>
      </c>
      <c r="E18293" s="1" t="s">
        <v>10</v>
      </c>
      <c r="F18293" s="1" t="s">
        <v>11</v>
      </c>
      <c r="G18293" s="1" t="str">
        <f>IFERROR(__xludf.DUMMYFUNCTION("GOOGLETRANSLATE(D18293,""fr"",""en"")"),"#VALUE!")</f>
        <v>#VALUE!</v>
      </c>
    </row>
    <row r="18294" ht="15.75" customHeight="1">
      <c r="A18294" s="1" t="s">
        <v>4440</v>
      </c>
      <c r="B18294" s="1">
        <v>4.0</v>
      </c>
      <c r="C18294" s="1" t="s">
        <v>38242</v>
      </c>
      <c r="D18294" s="1" t="s">
        <v>38243</v>
      </c>
      <c r="E18294" s="1" t="s">
        <v>21</v>
      </c>
      <c r="F18294" s="1" t="s">
        <v>11</v>
      </c>
      <c r="G18294" s="1" t="str">
        <f>IFERROR(__xludf.DUMMYFUNCTION("GOOGLETRANSLATE(D18294,""fr"",""en"")"),"#VALUE!")</f>
        <v>#VALUE!</v>
      </c>
    </row>
    <row r="18295" ht="15.75" customHeight="1">
      <c r="A18295" s="1" t="s">
        <v>710</v>
      </c>
      <c r="B18295" s="1">
        <v>5.0</v>
      </c>
      <c r="C18295" s="1" t="s">
        <v>38244</v>
      </c>
      <c r="D18295" s="1" t="s">
        <v>38245</v>
      </c>
      <c r="E18295" s="1" t="s">
        <v>169</v>
      </c>
      <c r="F18295" s="1" t="s">
        <v>11</v>
      </c>
      <c r="G18295" s="1" t="str">
        <f>IFERROR(__xludf.DUMMYFUNCTION("GOOGLETRANSLATE(D18295,""fr"",""en"")"),"#VALUE!")</f>
        <v>#VALUE!</v>
      </c>
    </row>
    <row r="18296" ht="15.75" customHeight="1">
      <c r="A18296" s="1" t="s">
        <v>774</v>
      </c>
      <c r="B18296" s="1">
        <v>5.0</v>
      </c>
      <c r="C18296" s="1" t="s">
        <v>38246</v>
      </c>
      <c r="D18296" s="1" t="s">
        <v>38247</v>
      </c>
      <c r="E18296" s="1" t="s">
        <v>65</v>
      </c>
      <c r="F18296" s="1" t="s">
        <v>66</v>
      </c>
      <c r="G18296" s="1" t="str">
        <f>IFERROR(__xludf.DUMMYFUNCTION("GOOGLETRANSLATE(D18296,""fr"",""en"")"),"#VALUE!")</f>
        <v>#VALUE!</v>
      </c>
    </row>
    <row r="18297" ht="15.75" customHeight="1">
      <c r="A18297" s="1" t="s">
        <v>18865</v>
      </c>
      <c r="B18297" s="1">
        <v>3.0</v>
      </c>
      <c r="C18297" s="1" t="s">
        <v>18866</v>
      </c>
      <c r="D18297" s="1" t="s">
        <v>38248</v>
      </c>
      <c r="E18297" s="1" t="s">
        <v>29</v>
      </c>
      <c r="F18297" s="1" t="s">
        <v>30</v>
      </c>
      <c r="G18297" s="1" t="str">
        <f>IFERROR(__xludf.DUMMYFUNCTION("GOOGLETRANSLATE(D18297,""fr"",""en"")"),"#VALUE!")</f>
        <v>#VALUE!</v>
      </c>
    </row>
    <row r="18298" ht="15.75" customHeight="1">
      <c r="A18298" s="1" t="s">
        <v>13372</v>
      </c>
      <c r="B18298" s="1">
        <v>1.0</v>
      </c>
      <c r="C18298" s="1" t="s">
        <v>38249</v>
      </c>
      <c r="D18298" s="1" t="s">
        <v>38250</v>
      </c>
      <c r="E18298" s="1" t="s">
        <v>29</v>
      </c>
      <c r="F18298" s="1" t="s">
        <v>30</v>
      </c>
      <c r="G18298" s="1" t="str">
        <f>IFERROR(__xludf.DUMMYFUNCTION("GOOGLETRANSLATE(D18298,""fr"",""en"")"),"#VALUE!")</f>
        <v>#VALUE!</v>
      </c>
    </row>
    <row r="18299" ht="15.75" customHeight="1">
      <c r="A18299" s="1" t="s">
        <v>10733</v>
      </c>
      <c r="B18299" s="1">
        <v>1.0</v>
      </c>
      <c r="C18299" s="1" t="s">
        <v>38251</v>
      </c>
      <c r="D18299" s="1" t="s">
        <v>38252</v>
      </c>
      <c r="E18299" s="1" t="s">
        <v>254</v>
      </c>
      <c r="F18299" s="1" t="s">
        <v>66</v>
      </c>
      <c r="G18299" s="1" t="str">
        <f>IFERROR(__xludf.DUMMYFUNCTION("GOOGLETRANSLATE(D18299,""fr"",""en"")"),"#VALUE!")</f>
        <v>#VALUE!</v>
      </c>
    </row>
    <row r="18300" ht="15.75" customHeight="1">
      <c r="A18300" s="1" t="s">
        <v>3330</v>
      </c>
      <c r="B18300" s="1">
        <v>2.0</v>
      </c>
      <c r="C18300" s="1" t="s">
        <v>38253</v>
      </c>
      <c r="D18300" s="1" t="s">
        <v>38254</v>
      </c>
      <c r="E18300" s="1" t="s">
        <v>355</v>
      </c>
      <c r="F18300" s="1" t="s">
        <v>110</v>
      </c>
      <c r="G18300" s="1" t="str">
        <f>IFERROR(__xludf.DUMMYFUNCTION("GOOGLETRANSLATE(D18300,""fr"",""en"")"),"#VALUE!")</f>
        <v>#VALUE!</v>
      </c>
    </row>
    <row r="18301" ht="15.75" customHeight="1">
      <c r="A18301" s="1" t="s">
        <v>1482</v>
      </c>
      <c r="B18301" s="1">
        <v>2.0</v>
      </c>
      <c r="C18301" s="1" t="s">
        <v>38255</v>
      </c>
      <c r="D18301" s="1" t="s">
        <v>38256</v>
      </c>
      <c r="E18301" s="1" t="s">
        <v>646</v>
      </c>
      <c r="F18301" s="1" t="s">
        <v>39</v>
      </c>
      <c r="G18301" s="1" t="str">
        <f>IFERROR(__xludf.DUMMYFUNCTION("GOOGLETRANSLATE(D18301,""fr"",""en"")"),"#VALUE!")</f>
        <v>#VALUE!</v>
      </c>
    </row>
    <row r="18302" ht="15.75" customHeight="1">
      <c r="A18302" s="1" t="s">
        <v>1094</v>
      </c>
      <c r="B18302" s="1">
        <v>4.0</v>
      </c>
      <c r="C18302" s="1" t="s">
        <v>38257</v>
      </c>
      <c r="D18302" s="1" t="s">
        <v>38258</v>
      </c>
      <c r="E18302" s="1" t="s">
        <v>65</v>
      </c>
      <c r="F18302" s="1" t="s">
        <v>66</v>
      </c>
      <c r="G18302" s="1" t="str">
        <f>IFERROR(__xludf.DUMMYFUNCTION("GOOGLETRANSLATE(D18302,""fr"",""en"")"),"#VALUE!")</f>
        <v>#VALUE!</v>
      </c>
    </row>
    <row r="18303" ht="15.75" customHeight="1">
      <c r="A18303" s="1" t="s">
        <v>5310</v>
      </c>
      <c r="B18303" s="1">
        <v>5.0</v>
      </c>
      <c r="C18303" s="1" t="s">
        <v>38259</v>
      </c>
      <c r="D18303" s="1" t="s">
        <v>38260</v>
      </c>
      <c r="E18303" s="1" t="s">
        <v>10</v>
      </c>
      <c r="F18303" s="1" t="s">
        <v>11</v>
      </c>
      <c r="G18303" s="1" t="str">
        <f>IFERROR(__xludf.DUMMYFUNCTION("GOOGLETRANSLATE(D18303,""fr"",""en"")"),"#VALUE!")</f>
        <v>#VALUE!</v>
      </c>
    </row>
    <row r="18304" ht="15.75" customHeight="1">
      <c r="A18304" s="1" t="s">
        <v>236</v>
      </c>
      <c r="B18304" s="1">
        <v>4.0</v>
      </c>
      <c r="C18304" s="1" t="s">
        <v>38261</v>
      </c>
      <c r="D18304" s="1" t="s">
        <v>38262</v>
      </c>
      <c r="E18304" s="1" t="s">
        <v>176</v>
      </c>
      <c r="F18304" s="1" t="s">
        <v>66</v>
      </c>
      <c r="G18304" s="1" t="str">
        <f>IFERROR(__xludf.DUMMYFUNCTION("GOOGLETRANSLATE(D18304,""fr"",""en"")"),"#VALUE!")</f>
        <v>#VALUE!</v>
      </c>
    </row>
    <row r="18305" ht="15.75" customHeight="1">
      <c r="A18305" s="1" t="s">
        <v>3044</v>
      </c>
      <c r="B18305" s="1">
        <v>1.0</v>
      </c>
      <c r="C18305" s="1" t="s">
        <v>38263</v>
      </c>
      <c r="D18305" s="1" t="s">
        <v>38264</v>
      </c>
      <c r="E18305" s="1" t="s">
        <v>47</v>
      </c>
      <c r="F18305" s="1" t="s">
        <v>48</v>
      </c>
      <c r="G18305" s="1" t="str">
        <f>IFERROR(__xludf.DUMMYFUNCTION("GOOGLETRANSLATE(D18305,""fr"",""en"")"),"#VALUE!")</f>
        <v>#VALUE!</v>
      </c>
    </row>
    <row r="18306" ht="15.75" customHeight="1">
      <c r="A18306" s="1" t="s">
        <v>236</v>
      </c>
      <c r="B18306" s="1">
        <v>2.0</v>
      </c>
      <c r="C18306" s="1" t="s">
        <v>38265</v>
      </c>
      <c r="D18306" s="1" t="s">
        <v>38266</v>
      </c>
      <c r="E18306" s="1" t="s">
        <v>169</v>
      </c>
      <c r="F18306" s="1" t="s">
        <v>11</v>
      </c>
      <c r="G18306" s="1" t="str">
        <f>IFERROR(__xludf.DUMMYFUNCTION("GOOGLETRANSLATE(D18306,""fr"",""en"")"),"#VALUE!")</f>
        <v>#VALUE!</v>
      </c>
    </row>
    <row r="18307" ht="15.75" customHeight="1">
      <c r="A18307" s="1" t="s">
        <v>220</v>
      </c>
      <c r="B18307" s="1">
        <v>4.0</v>
      </c>
      <c r="C18307" s="1" t="s">
        <v>38267</v>
      </c>
      <c r="D18307" s="1" t="s">
        <v>38268</v>
      </c>
      <c r="E18307" s="1" t="s">
        <v>21</v>
      </c>
      <c r="F18307" s="1" t="s">
        <v>11</v>
      </c>
      <c r="G18307" s="1" t="str">
        <f>IFERROR(__xludf.DUMMYFUNCTION("GOOGLETRANSLATE(D18307,""fr"",""en"")"),"#VALUE!")</f>
        <v>#VALUE!</v>
      </c>
    </row>
    <row r="18308" ht="15.75" customHeight="1">
      <c r="A18308" s="1" t="s">
        <v>8212</v>
      </c>
      <c r="B18308" s="1">
        <v>4.0</v>
      </c>
      <c r="C18308" s="1" t="s">
        <v>38269</v>
      </c>
      <c r="D18308" s="1" t="s">
        <v>38270</v>
      </c>
      <c r="E18308" s="1" t="s">
        <v>10</v>
      </c>
      <c r="F18308" s="1" t="s">
        <v>110</v>
      </c>
      <c r="G18308" s="1" t="str">
        <f>IFERROR(__xludf.DUMMYFUNCTION("GOOGLETRANSLATE(D18308,""fr"",""en"")"),"#VALUE!")</f>
        <v>#VALUE!</v>
      </c>
    </row>
    <row r="18309" ht="15.75" customHeight="1">
      <c r="A18309" s="1" t="s">
        <v>569</v>
      </c>
      <c r="B18309" s="1">
        <v>5.0</v>
      </c>
      <c r="C18309" s="1" t="s">
        <v>38271</v>
      </c>
      <c r="D18309" s="1" t="s">
        <v>38272</v>
      </c>
      <c r="E18309" s="1" t="s">
        <v>176</v>
      </c>
      <c r="F18309" s="1" t="s">
        <v>66</v>
      </c>
      <c r="G18309" s="1" t="str">
        <f>IFERROR(__xludf.DUMMYFUNCTION("GOOGLETRANSLATE(D18309,""fr"",""en"")"),"#VALUE!")</f>
        <v>#VALUE!</v>
      </c>
    </row>
    <row r="18310" ht="15.75" customHeight="1">
      <c r="A18310" s="1" t="s">
        <v>150</v>
      </c>
      <c r="B18310" s="1">
        <v>2.0</v>
      </c>
      <c r="C18310" s="1" t="s">
        <v>38273</v>
      </c>
      <c r="D18310" s="1" t="s">
        <v>38274</v>
      </c>
      <c r="E18310" s="1" t="s">
        <v>73</v>
      </c>
      <c r="F18310" s="1" t="s">
        <v>30</v>
      </c>
      <c r="G18310" s="1" t="str">
        <f>IFERROR(__xludf.DUMMYFUNCTION("GOOGLETRANSLATE(D18310,""fr"",""en"")"),"#VALUE!")</f>
        <v>#VALUE!</v>
      </c>
    </row>
    <row r="18311" ht="15.75" customHeight="1">
      <c r="A18311" s="1" t="s">
        <v>780</v>
      </c>
      <c r="B18311" s="1">
        <v>2.0</v>
      </c>
      <c r="C18311" s="1" t="s">
        <v>38275</v>
      </c>
      <c r="D18311" s="1" t="s">
        <v>38276</v>
      </c>
      <c r="E18311" s="1" t="s">
        <v>273</v>
      </c>
      <c r="F18311" s="1" t="s">
        <v>110</v>
      </c>
      <c r="G18311" s="1" t="str">
        <f>IFERROR(__xludf.DUMMYFUNCTION("GOOGLETRANSLATE(D18311,""fr"",""en"")"),"#VALUE!")</f>
        <v>#VALUE!</v>
      </c>
    </row>
    <row r="18312" ht="15.75" customHeight="1">
      <c r="A18312" s="1" t="s">
        <v>4174</v>
      </c>
      <c r="B18312" s="1">
        <v>3.0</v>
      </c>
      <c r="C18312" s="1" t="s">
        <v>38277</v>
      </c>
      <c r="D18312" s="1" t="s">
        <v>38278</v>
      </c>
      <c r="E18312" s="1" t="s">
        <v>296</v>
      </c>
      <c r="F18312" s="1" t="s">
        <v>11</v>
      </c>
      <c r="G18312" s="1" t="str">
        <f>IFERROR(__xludf.DUMMYFUNCTION("GOOGLETRANSLATE(D18312,""fr"",""en"")"),"#VALUE!")</f>
        <v>#VALUE!</v>
      </c>
    </row>
    <row r="18313" ht="15.75" customHeight="1">
      <c r="A18313" s="1" t="s">
        <v>424</v>
      </c>
      <c r="B18313" s="1">
        <v>4.0</v>
      </c>
      <c r="C18313" s="1" t="s">
        <v>38279</v>
      </c>
      <c r="D18313" s="1" t="s">
        <v>38280</v>
      </c>
      <c r="E18313" s="1" t="s">
        <v>614</v>
      </c>
      <c r="F18313" s="1" t="s">
        <v>30</v>
      </c>
      <c r="G18313" s="1" t="str">
        <f>IFERROR(__xludf.DUMMYFUNCTION("GOOGLETRANSLATE(D18313,""fr"",""en"")"),"#VALUE!")</f>
        <v>#VALUE!</v>
      </c>
    </row>
    <row r="18314" ht="15.75" customHeight="1">
      <c r="A18314" s="1" t="s">
        <v>1709</v>
      </c>
      <c r="B18314" s="1">
        <v>4.0</v>
      </c>
      <c r="C18314" s="1" t="s">
        <v>38281</v>
      </c>
      <c r="D18314" s="1" t="s">
        <v>38282</v>
      </c>
      <c r="E18314" s="1" t="s">
        <v>34</v>
      </c>
      <c r="F18314" s="1" t="s">
        <v>30</v>
      </c>
      <c r="G18314" s="1" t="str">
        <f>IFERROR(__xludf.DUMMYFUNCTION("GOOGLETRANSLATE(D18314,""fr"",""en"")"),"#VALUE!")</f>
        <v>#VALUE!</v>
      </c>
    </row>
    <row r="18315" ht="15.75" customHeight="1">
      <c r="A18315" s="1" t="s">
        <v>38283</v>
      </c>
      <c r="B18315" s="1">
        <v>2.0</v>
      </c>
      <c r="C18315" s="1" t="s">
        <v>38284</v>
      </c>
      <c r="D18315" s="1" t="s">
        <v>38285</v>
      </c>
      <c r="E18315" s="1" t="s">
        <v>10</v>
      </c>
      <c r="F18315" s="1" t="s">
        <v>11</v>
      </c>
      <c r="G18315" s="1" t="str">
        <f>IFERROR(__xludf.DUMMYFUNCTION("GOOGLETRANSLATE(D18315,""fr"",""en"")"),"#VALUE!")</f>
        <v>#VALUE!</v>
      </c>
    </row>
    <row r="18316" ht="15.75" customHeight="1">
      <c r="A18316" s="1" t="s">
        <v>9081</v>
      </c>
      <c r="B18316" s="1">
        <v>1.0</v>
      </c>
      <c r="C18316" s="1" t="s">
        <v>38286</v>
      </c>
      <c r="D18316" s="1" t="s">
        <v>38287</v>
      </c>
      <c r="E18316" s="1" t="s">
        <v>575</v>
      </c>
      <c r="F18316" s="1" t="s">
        <v>84</v>
      </c>
      <c r="G18316" s="1" t="str">
        <f>IFERROR(__xludf.DUMMYFUNCTION("GOOGLETRANSLATE(D18316,""fr"",""en"")"),"#VALUE!")</f>
        <v>#VALUE!</v>
      </c>
    </row>
    <row r="18317" ht="15.75" customHeight="1">
      <c r="A18317" s="1" t="s">
        <v>17179</v>
      </c>
      <c r="B18317" s="1">
        <v>1.0</v>
      </c>
      <c r="C18317" s="1" t="s">
        <v>38288</v>
      </c>
      <c r="D18317" s="1" t="s">
        <v>38289</v>
      </c>
      <c r="E18317" s="1" t="s">
        <v>21</v>
      </c>
      <c r="F18317" s="1" t="s">
        <v>11</v>
      </c>
      <c r="G18317" s="1" t="str">
        <f>IFERROR(__xludf.DUMMYFUNCTION("GOOGLETRANSLATE(D18317,""fr"",""en"")"),"#VALUE!")</f>
        <v>#VALUE!</v>
      </c>
    </row>
    <row r="18318" ht="15.75" customHeight="1">
      <c r="A18318" s="1" t="s">
        <v>3031</v>
      </c>
      <c r="B18318" s="1">
        <v>3.0</v>
      </c>
      <c r="C18318" s="1" t="s">
        <v>38290</v>
      </c>
      <c r="D18318" s="1" t="s">
        <v>38291</v>
      </c>
      <c r="E18318" s="1" t="s">
        <v>484</v>
      </c>
      <c r="F18318" s="1" t="s">
        <v>30</v>
      </c>
      <c r="G18318" s="1" t="str">
        <f>IFERROR(__xludf.DUMMYFUNCTION("GOOGLETRANSLATE(D18318,""fr"",""en"")"),"#VALUE!")</f>
        <v>#VALUE!</v>
      </c>
    </row>
    <row r="18319" ht="15.75" customHeight="1">
      <c r="A18319" s="1" t="s">
        <v>2610</v>
      </c>
      <c r="B18319" s="1">
        <v>5.0</v>
      </c>
      <c r="C18319" s="1" t="s">
        <v>38292</v>
      </c>
      <c r="D18319" s="1" t="s">
        <v>38293</v>
      </c>
      <c r="E18319" s="1" t="s">
        <v>21</v>
      </c>
      <c r="F18319" s="1" t="s">
        <v>11</v>
      </c>
      <c r="G18319" s="1" t="str">
        <f>IFERROR(__xludf.DUMMYFUNCTION("GOOGLETRANSLATE(D18319,""fr"",""en"")"),"#VALUE!")</f>
        <v>#VALUE!</v>
      </c>
    </row>
    <row r="18320" ht="15.75" customHeight="1">
      <c r="A18320" s="1" t="s">
        <v>264</v>
      </c>
      <c r="B18320" s="1">
        <v>5.0</v>
      </c>
      <c r="C18320" s="1" t="s">
        <v>38294</v>
      </c>
      <c r="D18320" s="1" t="s">
        <v>38295</v>
      </c>
      <c r="E18320" s="1" t="s">
        <v>10</v>
      </c>
      <c r="F18320" s="1" t="s">
        <v>11</v>
      </c>
      <c r="G18320" s="1" t="str">
        <f>IFERROR(__xludf.DUMMYFUNCTION("GOOGLETRANSLATE(D18320,""fr"",""en"")"),"#VALUE!")</f>
        <v>#VALUE!</v>
      </c>
    </row>
    <row r="18321" ht="15.75" customHeight="1">
      <c r="A18321" s="1" t="s">
        <v>1135</v>
      </c>
      <c r="B18321" s="1">
        <v>2.0</v>
      </c>
      <c r="C18321" s="1" t="s">
        <v>38296</v>
      </c>
      <c r="D18321" s="1" t="s">
        <v>38297</v>
      </c>
      <c r="E18321" s="1" t="s">
        <v>21</v>
      </c>
      <c r="F18321" s="1" t="s">
        <v>11</v>
      </c>
      <c r="G18321" s="1" t="str">
        <f>IFERROR(__xludf.DUMMYFUNCTION("GOOGLETRANSLATE(D18321,""fr"",""en"")"),"#VALUE!")</f>
        <v>#VALUE!</v>
      </c>
    </row>
    <row r="18322" ht="15.75" customHeight="1">
      <c r="A18322" s="1" t="s">
        <v>1476</v>
      </c>
      <c r="B18322" s="1">
        <v>4.0</v>
      </c>
      <c r="C18322" s="1" t="s">
        <v>38298</v>
      </c>
      <c r="D18322" s="1" t="s">
        <v>38299</v>
      </c>
      <c r="E18322" s="1" t="s">
        <v>21</v>
      </c>
      <c r="F18322" s="1" t="s">
        <v>11</v>
      </c>
      <c r="G18322" s="1" t="str">
        <f>IFERROR(__xludf.DUMMYFUNCTION("GOOGLETRANSLATE(D18322,""fr"",""en"")"),"#VALUE!")</f>
        <v>#VALUE!</v>
      </c>
    </row>
    <row r="18323" ht="15.75" customHeight="1">
      <c r="A18323" s="1" t="s">
        <v>236</v>
      </c>
      <c r="B18323" s="1">
        <v>3.0</v>
      </c>
      <c r="C18323" s="1" t="s">
        <v>38300</v>
      </c>
      <c r="D18323" s="1" t="s">
        <v>38301</v>
      </c>
      <c r="E18323" s="1" t="s">
        <v>21</v>
      </c>
      <c r="F18323" s="1" t="s">
        <v>11</v>
      </c>
      <c r="G18323" s="1" t="str">
        <f>IFERROR(__xludf.DUMMYFUNCTION("GOOGLETRANSLATE(D18323,""fr"",""en"")"),"#VALUE!")</f>
        <v>#VALUE!</v>
      </c>
    </row>
    <row r="18324" ht="15.75" customHeight="1">
      <c r="A18324" s="1" t="s">
        <v>707</v>
      </c>
      <c r="B18324" s="1">
        <v>5.0</v>
      </c>
      <c r="C18324" s="1" t="s">
        <v>38302</v>
      </c>
      <c r="D18324" s="1" t="s">
        <v>38303</v>
      </c>
      <c r="E18324" s="1" t="s">
        <v>10</v>
      </c>
      <c r="F18324" s="1" t="s">
        <v>11</v>
      </c>
      <c r="G18324" s="1" t="str">
        <f>IFERROR(__xludf.DUMMYFUNCTION("GOOGLETRANSLATE(D18324,""fr"",""en"")"),"#VALUE!")</f>
        <v>#VALUE!</v>
      </c>
    </row>
    <row r="18325" ht="15.75" customHeight="1">
      <c r="A18325" s="1" t="s">
        <v>4961</v>
      </c>
      <c r="B18325" s="1">
        <v>2.0</v>
      </c>
      <c r="C18325" s="1" t="s">
        <v>38304</v>
      </c>
      <c r="D18325" s="1" t="s">
        <v>38305</v>
      </c>
      <c r="E18325" s="1" t="s">
        <v>125</v>
      </c>
      <c r="F18325" s="1" t="s">
        <v>11</v>
      </c>
      <c r="G18325" s="1" t="str">
        <f>IFERROR(__xludf.DUMMYFUNCTION("GOOGLETRANSLATE(D18325,""fr"",""en"")"),"#VALUE!")</f>
        <v>#VALUE!</v>
      </c>
    </row>
    <row r="18326" ht="15.75" customHeight="1">
      <c r="A18326" s="1" t="s">
        <v>332</v>
      </c>
      <c r="B18326" s="1">
        <v>1.0</v>
      </c>
      <c r="C18326" s="1" t="s">
        <v>38306</v>
      </c>
      <c r="D18326" s="1" t="s">
        <v>38307</v>
      </c>
      <c r="E18326" s="1" t="s">
        <v>614</v>
      </c>
      <c r="F18326" s="1" t="s">
        <v>30</v>
      </c>
      <c r="G18326" s="1" t="str">
        <f>IFERROR(__xludf.DUMMYFUNCTION("GOOGLETRANSLATE(D18326,""fr"",""en"")"),"Hello,
Despite my complaints from Santiane, for more than 6 months, impossible to connect to my account and know my reimbursements. Santiane does not care about my requests.
My only solution is therefore to change mutual. I do not recommend Santian!")</f>
        <v>Hello,
Despite my complaints from Santiane, for more than 6 months, impossible to connect to my account and know my reimbursements. Santiane does not care about my requests.
My only solution is therefore to change mutual. I do not recommend Santian!</v>
      </c>
    </row>
    <row r="18327" ht="15.75" customHeight="1">
      <c r="A18327" s="1" t="s">
        <v>2272</v>
      </c>
      <c r="B18327" s="1">
        <v>4.0</v>
      </c>
      <c r="C18327" s="1" t="s">
        <v>38308</v>
      </c>
      <c r="D18327" s="1" t="s">
        <v>38309</v>
      </c>
      <c r="E18327" s="1" t="s">
        <v>21</v>
      </c>
      <c r="F18327" s="1" t="s">
        <v>11</v>
      </c>
      <c r="G18327" s="1" t="str">
        <f>IFERROR(__xludf.DUMMYFUNCTION("GOOGLETRANSLATE(D18327,""fr"",""en"")"),"#VALUE!")</f>
        <v>#VALUE!</v>
      </c>
    </row>
    <row r="18328" ht="15.75" customHeight="1">
      <c r="A18328" s="1" t="s">
        <v>352</v>
      </c>
      <c r="B18328" s="1">
        <v>1.0</v>
      </c>
      <c r="C18328" s="1" t="s">
        <v>38310</v>
      </c>
      <c r="D18328" s="1" t="s">
        <v>38311</v>
      </c>
      <c r="E18328" s="1" t="s">
        <v>10</v>
      </c>
      <c r="F18328" s="1" t="s">
        <v>11</v>
      </c>
      <c r="G18328" s="1" t="str">
        <f>IFERROR(__xludf.DUMMYFUNCTION("GOOGLETRANSLATE(D18328,""fr"",""en"")"),"#VALUE!")</f>
        <v>#VALUE!</v>
      </c>
    </row>
    <row r="18329" ht="15.75" customHeight="1">
      <c r="A18329" s="1" t="s">
        <v>97</v>
      </c>
      <c r="B18329" s="1">
        <v>3.0</v>
      </c>
      <c r="C18329" s="1" t="s">
        <v>38312</v>
      </c>
      <c r="D18329" s="1" t="s">
        <v>38313</v>
      </c>
      <c r="E18329" s="1" t="s">
        <v>10</v>
      </c>
      <c r="F18329" s="1" t="s">
        <v>11</v>
      </c>
      <c r="G18329" s="1" t="str">
        <f>IFERROR(__xludf.DUMMYFUNCTION("GOOGLETRANSLATE(D18329,""fr"",""en"")"),"#VALUE!")</f>
        <v>#VALUE!</v>
      </c>
    </row>
    <row r="18330" ht="15.75" customHeight="1">
      <c r="A18330" s="1" t="s">
        <v>710</v>
      </c>
      <c r="B18330" s="1">
        <v>3.0</v>
      </c>
      <c r="C18330" s="1" t="s">
        <v>38314</v>
      </c>
      <c r="D18330" s="1" t="s">
        <v>38315</v>
      </c>
      <c r="E18330" s="1" t="s">
        <v>10</v>
      </c>
      <c r="F18330" s="1" t="s">
        <v>11</v>
      </c>
      <c r="G18330" s="1" t="str">
        <f>IFERROR(__xludf.DUMMYFUNCTION("GOOGLETRANSLATE(D18330,""fr"",""en"")"),"#VALUE!")</f>
        <v>#VALUE!</v>
      </c>
    </row>
    <row r="18331" ht="15.75" customHeight="1">
      <c r="A18331" s="1" t="s">
        <v>1198</v>
      </c>
      <c r="B18331" s="1">
        <v>4.0</v>
      </c>
      <c r="C18331" s="1" t="s">
        <v>38316</v>
      </c>
      <c r="D18331" s="1" t="s">
        <v>38317</v>
      </c>
      <c r="E18331" s="1" t="s">
        <v>10</v>
      </c>
      <c r="F18331" s="1" t="s">
        <v>11</v>
      </c>
      <c r="G18331" s="1" t="str">
        <f>IFERROR(__xludf.DUMMYFUNCTION("GOOGLETRANSLATE(D18331,""fr"",""en"")"),"#VALUE!")</f>
        <v>#VALUE!</v>
      </c>
    </row>
    <row r="18332" ht="15.75" customHeight="1">
      <c r="A18332" s="1" t="s">
        <v>19032</v>
      </c>
      <c r="B18332" s="1">
        <v>1.0</v>
      </c>
      <c r="C18332" s="1" t="s">
        <v>38318</v>
      </c>
      <c r="D18332" s="1" t="s">
        <v>38319</v>
      </c>
      <c r="E18332" s="1" t="s">
        <v>3642</v>
      </c>
      <c r="F18332" s="1" t="s">
        <v>118</v>
      </c>
      <c r="G18332" s="1" t="str">
        <f>IFERROR(__xludf.DUMMYFUNCTION("GOOGLETRANSLATE(D18332,""fr"",""en"")"),"#VALUE!")</f>
        <v>#VALUE!</v>
      </c>
    </row>
    <row r="18333" ht="15.75" customHeight="1">
      <c r="A18333" s="1" t="s">
        <v>2117</v>
      </c>
      <c r="B18333" s="1">
        <v>5.0</v>
      </c>
      <c r="C18333" s="1" t="s">
        <v>38320</v>
      </c>
      <c r="D18333" s="1" t="s">
        <v>38321</v>
      </c>
      <c r="E18333" s="1" t="s">
        <v>176</v>
      </c>
      <c r="F18333" s="1" t="s">
        <v>66</v>
      </c>
      <c r="G18333" s="1" t="str">
        <f>IFERROR(__xludf.DUMMYFUNCTION("GOOGLETRANSLATE(D18333,""fr"",""en"")"),"#VALUE!")</f>
        <v>#VALUE!</v>
      </c>
    </row>
    <row r="18334" ht="15.75" customHeight="1">
      <c r="A18334" s="1" t="s">
        <v>681</v>
      </c>
      <c r="B18334" s="1">
        <v>3.0</v>
      </c>
      <c r="C18334" s="1" t="s">
        <v>38322</v>
      </c>
      <c r="D18334" s="1" t="s">
        <v>38323</v>
      </c>
      <c r="E18334" s="1" t="s">
        <v>29</v>
      </c>
      <c r="F18334" s="1" t="s">
        <v>30</v>
      </c>
      <c r="G18334" s="1" t="str">
        <f>IFERROR(__xludf.DUMMYFUNCTION("GOOGLETRANSLATE(D18334,""fr"",""en"")"),"#VALUE!")</f>
        <v>#VALUE!</v>
      </c>
    </row>
    <row r="18335" ht="15.75" customHeight="1">
      <c r="A18335" s="1" t="s">
        <v>929</v>
      </c>
      <c r="B18335" s="1">
        <v>1.0</v>
      </c>
      <c r="C18335" s="1" t="s">
        <v>38324</v>
      </c>
      <c r="D18335" s="1" t="s">
        <v>38325</v>
      </c>
      <c r="E18335" s="1" t="s">
        <v>125</v>
      </c>
      <c r="F18335" s="1" t="s">
        <v>11</v>
      </c>
      <c r="G18335" s="1" t="str">
        <f>IFERROR(__xludf.DUMMYFUNCTION("GOOGLETRANSLATE(D18335,""fr"",""en"")"),"#VALUE!")</f>
        <v>#VALUE!</v>
      </c>
    </row>
    <row r="18336" ht="15.75" customHeight="1">
      <c r="A18336" s="1" t="s">
        <v>6756</v>
      </c>
      <c r="B18336" s="1">
        <v>2.0</v>
      </c>
      <c r="C18336" s="1" t="s">
        <v>38326</v>
      </c>
      <c r="D18336" s="1" t="s">
        <v>38327</v>
      </c>
      <c r="E18336" s="1" t="s">
        <v>575</v>
      </c>
      <c r="F18336" s="1" t="s">
        <v>84</v>
      </c>
      <c r="G18336" s="1" t="str">
        <f>IFERROR(__xludf.DUMMYFUNCTION("GOOGLETRANSLATE(D18336,""fr"",""en"")"),"#VALUE!")</f>
        <v>#VALUE!</v>
      </c>
    </row>
    <row r="18337" ht="15.75" customHeight="1">
      <c r="A18337" s="1" t="s">
        <v>24023</v>
      </c>
      <c r="B18337" s="1">
        <v>2.0</v>
      </c>
      <c r="C18337" s="1" t="s">
        <v>38328</v>
      </c>
      <c r="D18337" s="1" t="s">
        <v>38329</v>
      </c>
      <c r="E18337" s="1" t="s">
        <v>125</v>
      </c>
      <c r="F18337" s="1" t="s">
        <v>11</v>
      </c>
      <c r="G18337" s="1" t="str">
        <f>IFERROR(__xludf.DUMMYFUNCTION("GOOGLETRANSLATE(D18337,""fr"",""en"")"),"#VALUE!")</f>
        <v>#VALUE!</v>
      </c>
    </row>
    <row r="18338" ht="15.75" customHeight="1">
      <c r="A18338" s="1" t="s">
        <v>4578</v>
      </c>
      <c r="B18338" s="1">
        <v>1.0</v>
      </c>
      <c r="C18338" s="1" t="s">
        <v>38330</v>
      </c>
      <c r="D18338" s="1" t="s">
        <v>38331</v>
      </c>
      <c r="E18338" s="1" t="s">
        <v>52</v>
      </c>
      <c r="F18338" s="1" t="s">
        <v>11</v>
      </c>
      <c r="G18338" s="1" t="str">
        <f>IFERROR(__xludf.DUMMYFUNCTION("GOOGLETRANSLATE(D18338,""fr"",""en"")"),"#VALUE!")</f>
        <v>#VALUE!</v>
      </c>
    </row>
    <row r="18339" ht="15.75" customHeight="1">
      <c r="A18339" s="1" t="s">
        <v>239</v>
      </c>
      <c r="B18339" s="1">
        <v>2.0</v>
      </c>
      <c r="C18339" s="1" t="s">
        <v>38332</v>
      </c>
      <c r="D18339" s="1" t="s">
        <v>38333</v>
      </c>
      <c r="E18339" s="1" t="s">
        <v>65</v>
      </c>
      <c r="F18339" s="1" t="s">
        <v>66</v>
      </c>
      <c r="G18339" s="1" t="str">
        <f>IFERROR(__xludf.DUMMYFUNCTION("GOOGLETRANSLATE(D18339,""fr"",""en"")"),"#VALUE!")</f>
        <v>#VALUE!</v>
      </c>
    </row>
    <row r="18340" ht="15.75" customHeight="1">
      <c r="A18340" s="1" t="s">
        <v>3041</v>
      </c>
      <c r="B18340" s="1">
        <v>1.0</v>
      </c>
      <c r="C18340" s="1" t="s">
        <v>38334</v>
      </c>
      <c r="D18340" s="1" t="s">
        <v>38335</v>
      </c>
      <c r="E18340" s="1" t="s">
        <v>646</v>
      </c>
      <c r="F18340" s="1" t="s">
        <v>39</v>
      </c>
      <c r="G18340" s="1" t="str">
        <f>IFERROR(__xludf.DUMMYFUNCTION("GOOGLETRANSLATE(D18340,""fr"",""en"")"),"#VALUE!")</f>
        <v>#VALUE!</v>
      </c>
    </row>
    <row r="18341" ht="15.75" customHeight="1">
      <c r="A18341" s="1" t="s">
        <v>4832</v>
      </c>
      <c r="B18341" s="1">
        <v>1.0</v>
      </c>
      <c r="C18341" s="1" t="s">
        <v>38336</v>
      </c>
      <c r="D18341" s="1" t="s">
        <v>38337</v>
      </c>
      <c r="E18341" s="1" t="s">
        <v>646</v>
      </c>
      <c r="F18341" s="1" t="s">
        <v>39</v>
      </c>
      <c r="G18341" s="1" t="str">
        <f>IFERROR(__xludf.DUMMYFUNCTION("GOOGLETRANSLATE(D18341,""fr"",""en"")"),"#VALUE!")</f>
        <v>#VALUE!</v>
      </c>
    </row>
    <row r="18342" ht="15.75" customHeight="1">
      <c r="A18342" s="1" t="s">
        <v>926</v>
      </c>
      <c r="B18342" s="1">
        <v>1.0</v>
      </c>
      <c r="C18342" s="1" t="s">
        <v>38338</v>
      </c>
      <c r="D18342" s="1" t="s">
        <v>38339</v>
      </c>
      <c r="E18342" s="1" t="s">
        <v>125</v>
      </c>
      <c r="F18342" s="1" t="s">
        <v>11</v>
      </c>
      <c r="G18342" s="1" t="str">
        <f>IFERROR(__xludf.DUMMYFUNCTION("GOOGLETRANSLATE(D18342,""fr"",""en"")"),"#VALUE!")</f>
        <v>#VALUE!</v>
      </c>
    </row>
    <row r="18343" ht="15.75" customHeight="1">
      <c r="A18343" s="1" t="s">
        <v>2702</v>
      </c>
      <c r="B18343" s="1">
        <v>4.0</v>
      </c>
      <c r="C18343" s="1" t="s">
        <v>38340</v>
      </c>
      <c r="D18343" s="1" t="s">
        <v>38341</v>
      </c>
      <c r="E18343" s="1" t="s">
        <v>10</v>
      </c>
      <c r="F18343" s="1" t="s">
        <v>11</v>
      </c>
      <c r="G18343" s="1" t="str">
        <f>IFERROR(__xludf.DUMMYFUNCTION("GOOGLETRANSLATE(D18343,""fr"",""en"")"),"#VALUE!")</f>
        <v>#VALUE!</v>
      </c>
    </row>
    <row r="18344" ht="15.75" customHeight="1">
      <c r="A18344" s="1" t="s">
        <v>9027</v>
      </c>
      <c r="B18344" s="1">
        <v>3.0</v>
      </c>
      <c r="C18344" s="1" t="s">
        <v>38342</v>
      </c>
      <c r="D18344" s="1" t="s">
        <v>38343</v>
      </c>
      <c r="E18344" s="1" t="s">
        <v>21</v>
      </c>
      <c r="F18344" s="1" t="s">
        <v>11</v>
      </c>
      <c r="G18344" s="1" t="str">
        <f>IFERROR(__xludf.DUMMYFUNCTION("GOOGLETRANSLATE(D18344,""fr"",""en"")"),"#VALUE!")</f>
        <v>#VALUE!</v>
      </c>
    </row>
    <row r="18345" ht="15.75" customHeight="1">
      <c r="A18345" s="1" t="s">
        <v>899</v>
      </c>
      <c r="B18345" s="1">
        <v>5.0</v>
      </c>
      <c r="C18345" s="1" t="s">
        <v>38344</v>
      </c>
      <c r="D18345" s="1" t="s">
        <v>38345</v>
      </c>
      <c r="E18345" s="1" t="s">
        <v>484</v>
      </c>
      <c r="F18345" s="1" t="s">
        <v>118</v>
      </c>
      <c r="G18345" s="1" t="str">
        <f>IFERROR(__xludf.DUMMYFUNCTION("GOOGLETRANSLATE(D18345,""fr"",""en"")"),"#VALUE!")</f>
        <v>#VALUE!</v>
      </c>
    </row>
    <row r="18346" ht="15.75" customHeight="1">
      <c r="A18346" s="1" t="s">
        <v>4630</v>
      </c>
      <c r="B18346" s="1">
        <v>1.0</v>
      </c>
      <c r="C18346" s="1" t="s">
        <v>38346</v>
      </c>
      <c r="D18346" s="1" t="s">
        <v>38347</v>
      </c>
      <c r="E18346" s="1" t="s">
        <v>109</v>
      </c>
      <c r="F18346" s="1" t="s">
        <v>11</v>
      </c>
      <c r="G18346" s="1" t="str">
        <f>IFERROR(__xludf.DUMMYFUNCTION("GOOGLETRANSLATE(D18346,""fr"",""en"")"),"#VALUE!")</f>
        <v>#VALUE!</v>
      </c>
    </row>
    <row r="18347" ht="15.75" customHeight="1">
      <c r="A18347" s="1" t="s">
        <v>267</v>
      </c>
      <c r="B18347" s="1">
        <v>5.0</v>
      </c>
      <c r="C18347" s="1" t="s">
        <v>38348</v>
      </c>
      <c r="D18347" s="1" t="s">
        <v>38349</v>
      </c>
      <c r="E18347" s="1" t="s">
        <v>169</v>
      </c>
      <c r="F18347" s="1" t="s">
        <v>11</v>
      </c>
      <c r="G18347" s="1" t="str">
        <f>IFERROR(__xludf.DUMMYFUNCTION("GOOGLETRANSLATE(D18347,""fr"",""en"")"),"#VALUE!")</f>
        <v>#VALUE!</v>
      </c>
    </row>
    <row r="18348" ht="15.75" customHeight="1">
      <c r="A18348" s="1" t="s">
        <v>873</v>
      </c>
      <c r="B18348" s="1">
        <v>5.0</v>
      </c>
      <c r="C18348" s="1" t="s">
        <v>38350</v>
      </c>
      <c r="D18348" s="1" t="s">
        <v>38351</v>
      </c>
      <c r="E18348" s="1" t="s">
        <v>21</v>
      </c>
      <c r="F18348" s="1" t="s">
        <v>11</v>
      </c>
      <c r="G18348" s="1" t="str">
        <f>IFERROR(__xludf.DUMMYFUNCTION("GOOGLETRANSLATE(D18348,""fr"",""en"")"),"#VALUE!")</f>
        <v>#VALUE!</v>
      </c>
    </row>
    <row r="18349" ht="15.75" customHeight="1">
      <c r="A18349" s="1" t="s">
        <v>738</v>
      </c>
      <c r="B18349" s="1">
        <v>4.0</v>
      </c>
      <c r="C18349" s="1" t="s">
        <v>38352</v>
      </c>
      <c r="D18349" s="1" t="s">
        <v>38353</v>
      </c>
      <c r="E18349" s="1" t="s">
        <v>10</v>
      </c>
      <c r="F18349" s="1" t="s">
        <v>11</v>
      </c>
      <c r="G18349" s="1" t="str">
        <f>IFERROR(__xludf.DUMMYFUNCTION("GOOGLETRANSLATE(D18349,""fr"",""en"")"),"#VALUE!")</f>
        <v>#VALUE!</v>
      </c>
    </row>
    <row r="18350" ht="15.75" customHeight="1">
      <c r="A18350" s="1" t="s">
        <v>2048</v>
      </c>
      <c r="B18350" s="1">
        <v>4.0</v>
      </c>
      <c r="C18350" s="1" t="s">
        <v>38354</v>
      </c>
      <c r="D18350" s="1" t="s">
        <v>38355</v>
      </c>
      <c r="E18350" s="1" t="s">
        <v>21</v>
      </c>
      <c r="F18350" s="1" t="s">
        <v>11</v>
      </c>
      <c r="G18350" s="1" t="str">
        <f>IFERROR(__xludf.DUMMYFUNCTION("GOOGLETRANSLATE(D18350,""fr"",""en"")"),"#VALUE!")</f>
        <v>#VALUE!</v>
      </c>
    </row>
    <row r="18351" ht="15.75" customHeight="1">
      <c r="A18351" s="1" t="s">
        <v>2566</v>
      </c>
      <c r="B18351" s="1">
        <v>2.0</v>
      </c>
      <c r="C18351" s="1" t="s">
        <v>38356</v>
      </c>
      <c r="D18351" s="1" t="s">
        <v>38357</v>
      </c>
      <c r="E18351" s="1" t="s">
        <v>109</v>
      </c>
      <c r="F18351" s="1" t="s">
        <v>110</v>
      </c>
      <c r="G18351" s="1" t="str">
        <f>IFERROR(__xludf.DUMMYFUNCTION("GOOGLETRANSLATE(D18351,""fr"",""en"")"),"#VALUE!")</f>
        <v>#VALUE!</v>
      </c>
    </row>
    <row r="18352" ht="15.75" customHeight="1">
      <c r="A18352" s="1" t="s">
        <v>3050</v>
      </c>
      <c r="B18352" s="1">
        <v>1.0</v>
      </c>
      <c r="C18352" s="1" t="s">
        <v>38358</v>
      </c>
      <c r="D18352" s="1" t="s">
        <v>38359</v>
      </c>
      <c r="E18352" s="1" t="s">
        <v>29</v>
      </c>
      <c r="F18352" s="1" t="s">
        <v>30</v>
      </c>
      <c r="G18352" s="1" t="str">
        <f>IFERROR(__xludf.DUMMYFUNCTION("GOOGLETRANSLATE(D18352,""fr"",""en"")"),"#VALUE!")</f>
        <v>#VALUE!</v>
      </c>
    </row>
    <row r="18353" ht="15.75" customHeight="1">
      <c r="A18353" s="1" t="s">
        <v>8279</v>
      </c>
      <c r="B18353" s="1">
        <v>1.0</v>
      </c>
      <c r="C18353" s="1" t="s">
        <v>38360</v>
      </c>
      <c r="D18353" s="1" t="s">
        <v>38361</v>
      </c>
      <c r="E18353" s="1" t="s">
        <v>373</v>
      </c>
      <c r="F18353" s="1" t="s">
        <v>118</v>
      </c>
      <c r="G18353" s="1" t="str">
        <f>IFERROR(__xludf.DUMMYFUNCTION("GOOGLETRANSLATE(D18353,""fr"",""en"")"),"#VALUE!")</f>
        <v>#VALUE!</v>
      </c>
    </row>
    <row r="18354" ht="15.75" customHeight="1">
      <c r="A18354" s="1" t="s">
        <v>4560</v>
      </c>
      <c r="B18354" s="1">
        <v>2.0</v>
      </c>
      <c r="C18354" s="1" t="s">
        <v>38362</v>
      </c>
      <c r="D18354" s="1" t="s">
        <v>38363</v>
      </c>
      <c r="E18354" s="1" t="s">
        <v>296</v>
      </c>
      <c r="F18354" s="1" t="s">
        <v>11</v>
      </c>
      <c r="G18354" s="1" t="str">
        <f>IFERROR(__xludf.DUMMYFUNCTION("GOOGLETRANSLATE(D18354,""fr"",""en"")"),"#VALUE!")</f>
        <v>#VALUE!</v>
      </c>
    </row>
    <row r="18355" ht="15.75" customHeight="1">
      <c r="A18355" s="1" t="s">
        <v>1426</v>
      </c>
      <c r="B18355" s="1">
        <v>5.0</v>
      </c>
      <c r="C18355" s="1" t="s">
        <v>38364</v>
      </c>
      <c r="D18355" s="1" t="s">
        <v>38365</v>
      </c>
      <c r="E18355" s="1" t="s">
        <v>21</v>
      </c>
      <c r="F18355" s="1" t="s">
        <v>11</v>
      </c>
      <c r="G18355" s="1" t="str">
        <f>IFERROR(__xludf.DUMMYFUNCTION("GOOGLETRANSLATE(D18355,""fr"",""en"")"),"#VALUE!")</f>
        <v>#VALUE!</v>
      </c>
    </row>
    <row r="18356" ht="15.75" customHeight="1">
      <c r="A18356" s="1" t="s">
        <v>4174</v>
      </c>
      <c r="B18356" s="1">
        <v>1.0</v>
      </c>
      <c r="C18356" s="1" t="s">
        <v>38366</v>
      </c>
      <c r="D18356" s="1" t="s">
        <v>38367</v>
      </c>
      <c r="E18356" s="1" t="s">
        <v>10</v>
      </c>
      <c r="F18356" s="1" t="s">
        <v>11</v>
      </c>
      <c r="G18356" s="1" t="str">
        <f>IFERROR(__xludf.DUMMYFUNCTION("GOOGLETRANSLATE(D18356,""fr"",""en"")"),"#VALUE!")</f>
        <v>#VALUE!</v>
      </c>
    </row>
    <row r="18357" ht="15.75" customHeight="1">
      <c r="A18357" s="1" t="s">
        <v>585</v>
      </c>
      <c r="B18357" s="1">
        <v>2.0</v>
      </c>
      <c r="C18357" s="1" t="s">
        <v>38368</v>
      </c>
      <c r="D18357" s="1" t="s">
        <v>38369</v>
      </c>
      <c r="E18357" s="1" t="s">
        <v>296</v>
      </c>
      <c r="F18357" s="1" t="s">
        <v>11</v>
      </c>
      <c r="G18357" s="1" t="str">
        <f>IFERROR(__xludf.DUMMYFUNCTION("GOOGLETRANSLATE(D18357,""fr"",""en"")"),"#VALUE!")</f>
        <v>#VALUE!</v>
      </c>
    </row>
    <row r="18358" ht="15.75" customHeight="1">
      <c r="A18358" s="1" t="s">
        <v>1201</v>
      </c>
      <c r="B18358" s="1">
        <v>1.0</v>
      </c>
      <c r="C18358" s="1" t="s">
        <v>38370</v>
      </c>
      <c r="D18358" s="1" t="s">
        <v>38371</v>
      </c>
      <c r="E18358" s="1" t="s">
        <v>159</v>
      </c>
      <c r="F18358" s="1" t="s">
        <v>39</v>
      </c>
      <c r="G18358" s="1" t="str">
        <f>IFERROR(__xludf.DUMMYFUNCTION("GOOGLETRANSLATE(D18358,""fr"",""en"")"),"#VALUE!")</f>
        <v>#VALUE!</v>
      </c>
    </row>
    <row r="18359" ht="15.75" customHeight="1">
      <c r="A18359" s="1" t="s">
        <v>1135</v>
      </c>
      <c r="B18359" s="1">
        <v>5.0</v>
      </c>
      <c r="C18359" s="1" t="s">
        <v>38372</v>
      </c>
      <c r="D18359" s="1" t="s">
        <v>38373</v>
      </c>
      <c r="E18359" s="1" t="s">
        <v>169</v>
      </c>
      <c r="F18359" s="1" t="s">
        <v>11</v>
      </c>
      <c r="G18359" s="1" t="str">
        <f>IFERROR(__xludf.DUMMYFUNCTION("GOOGLETRANSLATE(D18359,""fr"",""en"")"),"#VALUE!")</f>
        <v>#VALUE!</v>
      </c>
    </row>
    <row r="18360" ht="15.75" customHeight="1">
      <c r="A18360" s="1" t="s">
        <v>1482</v>
      </c>
      <c r="B18360" s="1">
        <v>5.0</v>
      </c>
      <c r="C18360" s="1" t="s">
        <v>38374</v>
      </c>
      <c r="D18360" s="1" t="s">
        <v>38375</v>
      </c>
      <c r="E18360" s="1" t="s">
        <v>65</v>
      </c>
      <c r="F18360" s="1" t="s">
        <v>66</v>
      </c>
      <c r="G18360" s="1" t="str">
        <f>IFERROR(__xludf.DUMMYFUNCTION("GOOGLETRANSLATE(D18360,""fr"",""en"")"),"#VALUE!")</f>
        <v>#VALUE!</v>
      </c>
    </row>
    <row r="18361" ht="15.75" customHeight="1">
      <c r="A18361" s="1" t="s">
        <v>4896</v>
      </c>
      <c r="B18361" s="1">
        <v>3.0</v>
      </c>
      <c r="C18361" s="1" t="s">
        <v>38376</v>
      </c>
      <c r="D18361" s="1" t="s">
        <v>38377</v>
      </c>
      <c r="E18361" s="1" t="s">
        <v>296</v>
      </c>
      <c r="F18361" s="1" t="s">
        <v>110</v>
      </c>
      <c r="G18361" s="1" t="str">
        <f>IFERROR(__xludf.DUMMYFUNCTION("GOOGLETRANSLATE(D18361,""fr"",""en"")"),"#VALUE!")</f>
        <v>#VALUE!</v>
      </c>
    </row>
    <row r="18362" ht="15.75" customHeight="1">
      <c r="A18362" s="1" t="s">
        <v>6979</v>
      </c>
      <c r="B18362" s="1">
        <v>1.0</v>
      </c>
      <c r="C18362" s="1" t="s">
        <v>38378</v>
      </c>
      <c r="D18362" s="1" t="s">
        <v>38379</v>
      </c>
      <c r="E18362" s="1" t="s">
        <v>125</v>
      </c>
      <c r="F18362" s="1" t="s">
        <v>11</v>
      </c>
      <c r="G18362" s="1" t="str">
        <f>IFERROR(__xludf.DUMMYFUNCTION("GOOGLETRANSLATE(D18362,""fr"",""en"")"),"#VALUE!")</f>
        <v>#VALUE!</v>
      </c>
    </row>
    <row r="18363" ht="15.75" customHeight="1">
      <c r="A18363" s="1" t="s">
        <v>632</v>
      </c>
      <c r="B18363" s="1">
        <v>1.0</v>
      </c>
      <c r="C18363" s="1" t="s">
        <v>38380</v>
      </c>
      <c r="D18363" s="1" t="s">
        <v>38381</v>
      </c>
      <c r="E18363" s="1" t="s">
        <v>169</v>
      </c>
      <c r="F18363" s="1" t="s">
        <v>110</v>
      </c>
      <c r="G18363" s="1" t="str">
        <f>IFERROR(__xludf.DUMMYFUNCTION("GOOGLETRANSLATE(D18363,""fr"",""en"")"),"#VALUE!")</f>
        <v>#VALUE!</v>
      </c>
    </row>
    <row r="18364" ht="15.75" customHeight="1">
      <c r="A18364" s="1" t="s">
        <v>643</v>
      </c>
      <c r="B18364" s="1">
        <v>3.0</v>
      </c>
      <c r="C18364" s="1" t="s">
        <v>38382</v>
      </c>
      <c r="D18364" s="1" t="s">
        <v>38383</v>
      </c>
      <c r="E18364" s="1" t="s">
        <v>10</v>
      </c>
      <c r="F18364" s="1" t="s">
        <v>11</v>
      </c>
      <c r="G18364" s="1" t="str">
        <f>IFERROR(__xludf.DUMMYFUNCTION("GOOGLETRANSLATE(D18364,""fr"",""en"")"),"#VALUE!")</f>
        <v>#VALUE!</v>
      </c>
    </row>
    <row r="18365" ht="15.75" customHeight="1">
      <c r="A18365" s="1" t="s">
        <v>866</v>
      </c>
      <c r="B18365" s="1">
        <v>4.0</v>
      </c>
      <c r="C18365" s="1" t="s">
        <v>38384</v>
      </c>
      <c r="D18365" s="1" t="s">
        <v>38385</v>
      </c>
      <c r="E18365" s="1" t="s">
        <v>10</v>
      </c>
      <c r="F18365" s="1" t="s">
        <v>11</v>
      </c>
      <c r="G18365" s="1" t="str">
        <f>IFERROR(__xludf.DUMMYFUNCTION("GOOGLETRANSLATE(D18365,""fr"",""en"")"),"#VALUE!")</f>
        <v>#VALUE!</v>
      </c>
    </row>
    <row r="18366" ht="15.75" customHeight="1">
      <c r="A18366" s="1" t="s">
        <v>3738</v>
      </c>
      <c r="B18366" s="1">
        <v>5.0</v>
      </c>
      <c r="C18366" s="1" t="s">
        <v>38386</v>
      </c>
      <c r="D18366" s="1" t="s">
        <v>38387</v>
      </c>
      <c r="E18366" s="1" t="s">
        <v>21</v>
      </c>
      <c r="F18366" s="1" t="s">
        <v>11</v>
      </c>
      <c r="G18366" s="1" t="str">
        <f>IFERROR(__xludf.DUMMYFUNCTION("GOOGLETRANSLATE(D18366,""fr"",""en"")"),"#VALUE!")</f>
        <v>#VALUE!</v>
      </c>
    </row>
    <row r="18367" ht="15.75" customHeight="1">
      <c r="A18367" s="1" t="s">
        <v>8291</v>
      </c>
      <c r="B18367" s="1">
        <v>1.0</v>
      </c>
      <c r="C18367" s="1" t="s">
        <v>38388</v>
      </c>
      <c r="D18367" s="1" t="s">
        <v>38389</v>
      </c>
      <c r="E18367" s="1" t="s">
        <v>196</v>
      </c>
      <c r="F18367" s="1" t="s">
        <v>118</v>
      </c>
      <c r="G18367" s="1" t="str">
        <f>IFERROR(__xludf.DUMMYFUNCTION("GOOGLETRANSLATE(D18367,""fr"",""en"")"),"#VALUE!")</f>
        <v>#VALUE!</v>
      </c>
    </row>
    <row r="18368" ht="15.75" customHeight="1">
      <c r="A18368" s="1" t="s">
        <v>624</v>
      </c>
      <c r="B18368" s="1">
        <v>1.0</v>
      </c>
      <c r="C18368" s="1" t="s">
        <v>38390</v>
      </c>
      <c r="D18368" s="1" t="s">
        <v>38391</v>
      </c>
      <c r="E18368" s="1" t="s">
        <v>73</v>
      </c>
      <c r="F18368" s="1" t="s">
        <v>30</v>
      </c>
      <c r="G18368" s="1" t="str">
        <f>IFERROR(__xludf.DUMMYFUNCTION("GOOGLETRANSLATE(D18368,""fr"",""en"")"),"#VALUE!")</f>
        <v>#VALUE!</v>
      </c>
    </row>
    <row r="18369" ht="15.75" customHeight="1">
      <c r="A18369" s="1" t="s">
        <v>5378</v>
      </c>
      <c r="B18369" s="1">
        <v>1.0</v>
      </c>
      <c r="C18369" s="1" t="s">
        <v>38392</v>
      </c>
      <c r="D18369" s="1" t="s">
        <v>38393</v>
      </c>
      <c r="E18369" s="1" t="s">
        <v>230</v>
      </c>
      <c r="F18369" s="1" t="s">
        <v>48</v>
      </c>
      <c r="G18369" s="1" t="str">
        <f>IFERROR(__xludf.DUMMYFUNCTION("GOOGLETRANSLATE(D18369,""fr"",""en"")"),"#VALUE!")</f>
        <v>#VALUE!</v>
      </c>
    </row>
    <row r="18370" ht="15.75" customHeight="1">
      <c r="A18370" s="1" t="s">
        <v>28601</v>
      </c>
      <c r="B18370" s="1">
        <v>3.0</v>
      </c>
      <c r="C18370" s="1" t="s">
        <v>38394</v>
      </c>
      <c r="D18370" s="1" t="s">
        <v>38395</v>
      </c>
      <c r="E18370" s="1" t="s">
        <v>176</v>
      </c>
      <c r="F18370" s="1" t="s">
        <v>66</v>
      </c>
      <c r="G18370" s="1" t="str">
        <f>IFERROR(__xludf.DUMMYFUNCTION("GOOGLETRANSLATE(D18370,""fr"",""en"")"),"#VALUE!")</f>
        <v>#VALUE!</v>
      </c>
    </row>
    <row r="18371" ht="15.75" customHeight="1">
      <c r="A18371" s="1" t="s">
        <v>667</v>
      </c>
      <c r="B18371" s="1">
        <v>4.0</v>
      </c>
      <c r="C18371" s="1" t="s">
        <v>38396</v>
      </c>
      <c r="D18371" s="1" t="s">
        <v>38397</v>
      </c>
      <c r="E18371" s="1" t="s">
        <v>10</v>
      </c>
      <c r="F18371" s="1" t="s">
        <v>11</v>
      </c>
      <c r="G18371" s="1" t="str">
        <f>IFERROR(__xludf.DUMMYFUNCTION("GOOGLETRANSLATE(D18371,""fr"",""en"")"),"#VALUE!")</f>
        <v>#VALUE!</v>
      </c>
    </row>
    <row r="18372" ht="15.75" customHeight="1">
      <c r="A18372" s="1" t="s">
        <v>20745</v>
      </c>
      <c r="B18372" s="1">
        <v>1.0</v>
      </c>
      <c r="C18372" s="1" t="s">
        <v>38398</v>
      </c>
      <c r="D18372" s="1" t="s">
        <v>38399</v>
      </c>
      <c r="E18372" s="1" t="s">
        <v>10</v>
      </c>
      <c r="F18372" s="1" t="s">
        <v>11</v>
      </c>
      <c r="G18372" s="1" t="str">
        <f>IFERROR(__xludf.DUMMYFUNCTION("GOOGLETRANSLATE(D18372,""fr"",""en"")"),"#VALUE!")</f>
        <v>#VALUE!</v>
      </c>
    </row>
    <row r="18373" ht="15.75" customHeight="1">
      <c r="A18373" s="1" t="s">
        <v>485</v>
      </c>
      <c r="B18373" s="1">
        <v>4.0</v>
      </c>
      <c r="C18373" s="1" t="s">
        <v>38400</v>
      </c>
      <c r="D18373" s="1" t="s">
        <v>38401</v>
      </c>
      <c r="E18373" s="1" t="s">
        <v>21</v>
      </c>
      <c r="F18373" s="1" t="s">
        <v>11</v>
      </c>
      <c r="G18373" s="1" t="str">
        <f>IFERROR(__xludf.DUMMYFUNCTION("GOOGLETRANSLATE(D18373,""fr"",""en"")"),"#VALUE!")</f>
        <v>#VALUE!</v>
      </c>
    </row>
    <row r="18374" ht="15.75" customHeight="1">
      <c r="A18374" s="1" t="s">
        <v>2643</v>
      </c>
      <c r="B18374" s="1">
        <v>1.0</v>
      </c>
      <c r="C18374" s="1" t="s">
        <v>27589</v>
      </c>
      <c r="D18374" s="1" t="s">
        <v>38402</v>
      </c>
      <c r="E18374" s="1" t="s">
        <v>52</v>
      </c>
      <c r="F18374" s="1" t="s">
        <v>118</v>
      </c>
      <c r="G18374" s="1" t="str">
        <f>IFERROR(__xludf.DUMMYFUNCTION("GOOGLETRANSLATE(D18374,""fr"",""en"")"),"#VALUE!")</f>
        <v>#VALUE!</v>
      </c>
    </row>
    <row r="18375" ht="15.75" customHeight="1">
      <c r="A18375" s="1" t="s">
        <v>2417</v>
      </c>
      <c r="B18375" s="1">
        <v>4.0</v>
      </c>
      <c r="C18375" s="1" t="s">
        <v>38403</v>
      </c>
      <c r="D18375" s="1" t="s">
        <v>38404</v>
      </c>
      <c r="E18375" s="1" t="s">
        <v>10</v>
      </c>
      <c r="F18375" s="1" t="s">
        <v>11</v>
      </c>
      <c r="G18375" s="1" t="str">
        <f>IFERROR(__xludf.DUMMYFUNCTION("GOOGLETRANSLATE(D18375,""fr"",""en"")"),"#VALUE!")</f>
        <v>#VALUE!</v>
      </c>
    </row>
    <row r="18376" ht="15.75" customHeight="1">
      <c r="A18376" s="1" t="s">
        <v>844</v>
      </c>
      <c r="B18376" s="1">
        <v>3.0</v>
      </c>
      <c r="C18376" s="1" t="s">
        <v>38405</v>
      </c>
      <c r="D18376" s="1" t="s">
        <v>38406</v>
      </c>
      <c r="E18376" s="1" t="s">
        <v>65</v>
      </c>
      <c r="F18376" s="1" t="s">
        <v>66</v>
      </c>
      <c r="G18376" s="1" t="str">
        <f>IFERROR(__xludf.DUMMYFUNCTION("GOOGLETRANSLATE(D18376,""fr"",""en"")"),"#VALUE!")</f>
        <v>#VALUE!</v>
      </c>
    </row>
    <row r="18377" ht="15.75" customHeight="1">
      <c r="A18377" s="1" t="s">
        <v>6192</v>
      </c>
      <c r="B18377" s="1">
        <v>1.0</v>
      </c>
      <c r="C18377" s="1" t="s">
        <v>38407</v>
      </c>
      <c r="D18377" s="1" t="s">
        <v>38408</v>
      </c>
      <c r="E18377" s="1" t="s">
        <v>10</v>
      </c>
      <c r="F18377" s="1" t="s">
        <v>110</v>
      </c>
      <c r="G18377" s="1" t="str">
        <f>IFERROR(__xludf.DUMMYFUNCTION("GOOGLETRANSLATE(D18377,""fr"",""en"")"),"#VALUE!")</f>
        <v>#VALUE!</v>
      </c>
    </row>
    <row r="18378" ht="15.75" customHeight="1">
      <c r="A18378" s="1" t="s">
        <v>4045</v>
      </c>
      <c r="B18378" s="1">
        <v>4.0</v>
      </c>
      <c r="C18378" s="1" t="s">
        <v>38409</v>
      </c>
      <c r="D18378" s="1" t="s">
        <v>16156</v>
      </c>
      <c r="E18378" s="1" t="s">
        <v>29</v>
      </c>
      <c r="F18378" s="1" t="s">
        <v>30</v>
      </c>
      <c r="G18378" s="1" t="str">
        <f>IFERROR(__xludf.DUMMYFUNCTION("GOOGLETRANSLATE(D18378,""fr"",""en"")"),"#VALUE!")</f>
        <v>#VALUE!</v>
      </c>
    </row>
    <row r="18379" ht="15.75" customHeight="1">
      <c r="A18379" s="1" t="s">
        <v>2015</v>
      </c>
      <c r="B18379" s="1">
        <v>4.0</v>
      </c>
      <c r="C18379" s="1" t="s">
        <v>38410</v>
      </c>
      <c r="D18379" s="1" t="s">
        <v>38411</v>
      </c>
      <c r="E18379" s="1" t="s">
        <v>10</v>
      </c>
      <c r="F18379" s="1" t="s">
        <v>11</v>
      </c>
      <c r="G18379" s="1" t="str">
        <f>IFERROR(__xludf.DUMMYFUNCTION("GOOGLETRANSLATE(D18379,""fr"",""en"")"),"#VALUE!")</f>
        <v>#VALUE!</v>
      </c>
    </row>
    <row r="18380" ht="15.75" customHeight="1">
      <c r="A18380" s="1" t="s">
        <v>4945</v>
      </c>
      <c r="B18380" s="1">
        <v>1.0</v>
      </c>
      <c r="C18380" s="1" t="s">
        <v>38412</v>
      </c>
      <c r="D18380" s="1" t="s">
        <v>38413</v>
      </c>
      <c r="E18380" s="1" t="s">
        <v>273</v>
      </c>
      <c r="F18380" s="1" t="s">
        <v>11</v>
      </c>
      <c r="G18380" s="1" t="str">
        <f>IFERROR(__xludf.DUMMYFUNCTION("GOOGLETRANSLATE(D18380,""fr"",""en"")"),"#VALUE!")</f>
        <v>#VALUE!</v>
      </c>
    </row>
    <row r="18381" ht="15.75" customHeight="1">
      <c r="A18381" s="1" t="s">
        <v>3151</v>
      </c>
      <c r="B18381" s="1">
        <v>2.0</v>
      </c>
      <c r="C18381" s="1" t="s">
        <v>1890</v>
      </c>
      <c r="D18381" s="1" t="s">
        <v>38414</v>
      </c>
      <c r="E18381" s="1" t="s">
        <v>273</v>
      </c>
      <c r="F18381" s="1" t="s">
        <v>110</v>
      </c>
      <c r="G18381" s="1" t="str">
        <f>IFERROR(__xludf.DUMMYFUNCTION("GOOGLETRANSLATE(D18381,""fr"",""en"")"),"#VALUE!")</f>
        <v>#VALUE!</v>
      </c>
    </row>
    <row r="18382" ht="15.75" customHeight="1">
      <c r="A18382" s="1" t="s">
        <v>3533</v>
      </c>
      <c r="B18382" s="1">
        <v>1.0</v>
      </c>
      <c r="C18382" s="1" t="s">
        <v>38415</v>
      </c>
      <c r="D18382" s="1" t="s">
        <v>38416</v>
      </c>
      <c r="E18382" s="1" t="s">
        <v>280</v>
      </c>
      <c r="F18382" s="1" t="s">
        <v>11</v>
      </c>
      <c r="G18382" s="1" t="str">
        <f>IFERROR(__xludf.DUMMYFUNCTION("GOOGLETRANSLATE(D18382,""fr"",""en"")"),"#VALUE!")</f>
        <v>#VALUE!</v>
      </c>
    </row>
    <row r="18383" ht="15.75" customHeight="1">
      <c r="A18383" s="1" t="s">
        <v>4496</v>
      </c>
      <c r="B18383" s="1">
        <v>4.0</v>
      </c>
      <c r="C18383" s="1" t="s">
        <v>38417</v>
      </c>
      <c r="D18383" s="1" t="s">
        <v>38418</v>
      </c>
      <c r="E18383" s="1" t="s">
        <v>21</v>
      </c>
      <c r="F18383" s="1" t="s">
        <v>11</v>
      </c>
      <c r="G18383" s="1" t="str">
        <f>IFERROR(__xludf.DUMMYFUNCTION("GOOGLETRANSLATE(D18383,""fr"",""en"")"),"#VALUE!")</f>
        <v>#VALUE!</v>
      </c>
    </row>
    <row r="18384" ht="15.75" customHeight="1">
      <c r="A18384" s="1" t="s">
        <v>2694</v>
      </c>
      <c r="B18384" s="1">
        <v>5.0</v>
      </c>
      <c r="C18384" s="1" t="s">
        <v>38419</v>
      </c>
      <c r="D18384" s="1" t="s">
        <v>38420</v>
      </c>
      <c r="E18384" s="1" t="s">
        <v>65</v>
      </c>
      <c r="F18384" s="1" t="s">
        <v>66</v>
      </c>
      <c r="G18384" s="1" t="str">
        <f>IFERROR(__xludf.DUMMYFUNCTION("GOOGLETRANSLATE(D18384,""fr"",""en"")"),"#VALUE!")</f>
        <v>#VALUE!</v>
      </c>
    </row>
    <row r="18385" ht="15.75" customHeight="1">
      <c r="A18385" s="1" t="s">
        <v>100</v>
      </c>
      <c r="B18385" s="1">
        <v>1.0</v>
      </c>
      <c r="C18385" s="1" t="s">
        <v>38421</v>
      </c>
      <c r="D18385" s="1" t="s">
        <v>38422</v>
      </c>
      <c r="E18385" s="1" t="s">
        <v>73</v>
      </c>
      <c r="F18385" s="1" t="s">
        <v>30</v>
      </c>
      <c r="G18385" s="1" t="str">
        <f>IFERROR(__xludf.DUMMYFUNCTION("GOOGLETRANSLATE(D18385,""fr"",""en"")"),"#VALUE!")</f>
        <v>#VALUE!</v>
      </c>
    </row>
    <row r="18386" ht="15.75" customHeight="1">
      <c r="A18386" s="1" t="s">
        <v>5456</v>
      </c>
      <c r="B18386" s="1">
        <v>5.0</v>
      </c>
      <c r="C18386" s="1" t="s">
        <v>38423</v>
      </c>
      <c r="D18386" s="1" t="s">
        <v>38424</v>
      </c>
      <c r="E18386" s="1" t="s">
        <v>21</v>
      </c>
      <c r="F18386" s="1" t="s">
        <v>11</v>
      </c>
      <c r="G18386" s="1" t="str">
        <f>IFERROR(__xludf.DUMMYFUNCTION("GOOGLETRANSLATE(D18386,""fr"",""en"")"),"#VALUE!")</f>
        <v>#VALUE!</v>
      </c>
    </row>
    <row r="18387" ht="15.75" customHeight="1">
      <c r="A18387" s="1" t="s">
        <v>13851</v>
      </c>
      <c r="B18387" s="1">
        <v>5.0</v>
      </c>
      <c r="C18387" s="1" t="s">
        <v>38425</v>
      </c>
      <c r="D18387" s="1" t="s">
        <v>38426</v>
      </c>
      <c r="E18387" s="1" t="s">
        <v>29</v>
      </c>
      <c r="F18387" s="1" t="s">
        <v>30</v>
      </c>
      <c r="G18387" s="1" t="str">
        <f>IFERROR(__xludf.DUMMYFUNCTION("GOOGLETRANSLATE(D18387,""fr"",""en"")"),"#VALUE!")</f>
        <v>#VALUE!</v>
      </c>
    </row>
    <row r="18388" ht="15.75" customHeight="1">
      <c r="A18388" s="1" t="s">
        <v>13851</v>
      </c>
      <c r="B18388" s="1">
        <v>1.0</v>
      </c>
      <c r="C18388" s="1" t="s">
        <v>38427</v>
      </c>
      <c r="D18388" s="1" t="s">
        <v>38428</v>
      </c>
      <c r="E18388" s="1" t="s">
        <v>125</v>
      </c>
      <c r="F18388" s="1" t="s">
        <v>11</v>
      </c>
      <c r="G18388" s="1" t="str">
        <f>IFERROR(__xludf.DUMMYFUNCTION("GOOGLETRANSLATE(D18388,""fr"",""en"")"),"#VALUE!")</f>
        <v>#VALUE!</v>
      </c>
    </row>
    <row r="18389" ht="15.75" customHeight="1">
      <c r="A18389" s="1" t="s">
        <v>9461</v>
      </c>
      <c r="B18389" s="1">
        <v>1.0</v>
      </c>
      <c r="C18389" s="1" t="s">
        <v>38429</v>
      </c>
      <c r="D18389" s="1" t="s">
        <v>38430</v>
      </c>
      <c r="E18389" s="1" t="s">
        <v>176</v>
      </c>
      <c r="F18389" s="1" t="s">
        <v>66</v>
      </c>
      <c r="G18389" s="1" t="str">
        <f>IFERROR(__xludf.DUMMYFUNCTION("GOOGLETRANSLATE(D18389,""fr"",""en"")"),"#VALUE!")</f>
        <v>#VALUE!</v>
      </c>
    </row>
    <row r="18390" ht="15.75" customHeight="1">
      <c r="A18390" s="1" t="s">
        <v>166</v>
      </c>
      <c r="B18390" s="1">
        <v>5.0</v>
      </c>
      <c r="C18390" s="1" t="s">
        <v>38431</v>
      </c>
      <c r="D18390" s="1" t="s">
        <v>38432</v>
      </c>
      <c r="E18390" s="1" t="s">
        <v>65</v>
      </c>
      <c r="F18390" s="1" t="s">
        <v>66</v>
      </c>
      <c r="G18390" s="1" t="str">
        <f>IFERROR(__xludf.DUMMYFUNCTION("GOOGLETRANSLATE(D18390,""fr"",""en"")"),"#VALUE!")</f>
        <v>#VALUE!</v>
      </c>
    </row>
    <row r="18391" ht="15.75" customHeight="1">
      <c r="A18391" s="1" t="s">
        <v>14694</v>
      </c>
      <c r="B18391" s="1">
        <v>1.0</v>
      </c>
      <c r="C18391" s="1" t="s">
        <v>38433</v>
      </c>
      <c r="D18391" s="1" t="s">
        <v>38434</v>
      </c>
      <c r="E18391" s="1" t="s">
        <v>750</v>
      </c>
      <c r="F18391" s="1" t="s">
        <v>110</v>
      </c>
      <c r="G18391" s="1" t="str">
        <f>IFERROR(__xludf.DUMMYFUNCTION("GOOGLETRANSLATE(D18391,""fr"",""en"")"),"#VALUE!")</f>
        <v>#VALUE!</v>
      </c>
    </row>
    <row r="18392" ht="15.75" customHeight="1">
      <c r="A18392" s="1" t="s">
        <v>2854</v>
      </c>
      <c r="B18392" s="1">
        <v>5.0</v>
      </c>
      <c r="C18392" s="1" t="s">
        <v>38435</v>
      </c>
      <c r="D18392" s="1" t="s">
        <v>38436</v>
      </c>
      <c r="E18392" s="1" t="s">
        <v>21</v>
      </c>
      <c r="F18392" s="1" t="s">
        <v>11</v>
      </c>
      <c r="G18392" s="1" t="str">
        <f>IFERROR(__xludf.DUMMYFUNCTION("GOOGLETRANSLATE(D18392,""fr"",""en"")"),"#VALUE!")</f>
        <v>#VALUE!</v>
      </c>
    </row>
    <row r="18393" ht="15.75" customHeight="1">
      <c r="A18393" s="1" t="s">
        <v>1476</v>
      </c>
      <c r="B18393" s="1">
        <v>3.0</v>
      </c>
      <c r="C18393" s="1" t="s">
        <v>38437</v>
      </c>
      <c r="D18393" s="1" t="s">
        <v>38438</v>
      </c>
      <c r="E18393" s="1" t="s">
        <v>10</v>
      </c>
      <c r="F18393" s="1" t="s">
        <v>11</v>
      </c>
      <c r="G18393" s="1" t="str">
        <f>IFERROR(__xludf.DUMMYFUNCTION("GOOGLETRANSLATE(D18393,""fr"",""en"")"),"#VALUE!")</f>
        <v>#VALUE!</v>
      </c>
    </row>
    <row r="18394" ht="15.75" customHeight="1">
      <c r="A18394" s="1" t="s">
        <v>3738</v>
      </c>
      <c r="B18394" s="1">
        <v>5.0</v>
      </c>
      <c r="C18394" s="1" t="s">
        <v>38439</v>
      </c>
      <c r="D18394" s="1" t="s">
        <v>38440</v>
      </c>
      <c r="E18394" s="1" t="s">
        <v>21</v>
      </c>
      <c r="F18394" s="1" t="s">
        <v>11</v>
      </c>
      <c r="G18394" s="1" t="str">
        <f>IFERROR(__xludf.DUMMYFUNCTION("GOOGLETRANSLATE(D18394,""fr"",""en"")"),"#VALUE!")</f>
        <v>#VALUE!</v>
      </c>
    </row>
    <row r="18395" ht="15.75" customHeight="1">
      <c r="A18395" s="1" t="s">
        <v>7510</v>
      </c>
      <c r="B18395" s="1">
        <v>3.0</v>
      </c>
      <c r="C18395" s="1" t="s">
        <v>38441</v>
      </c>
      <c r="D18395" s="1" t="s">
        <v>38442</v>
      </c>
      <c r="E18395" s="1" t="s">
        <v>273</v>
      </c>
      <c r="F18395" s="1" t="s">
        <v>11</v>
      </c>
      <c r="G18395" s="1" t="str">
        <f>IFERROR(__xludf.DUMMYFUNCTION("GOOGLETRANSLATE(D18395,""fr"",""en"")"),"#VALUE!")</f>
        <v>#VALUE!</v>
      </c>
    </row>
    <row r="18396" ht="15.75" customHeight="1">
      <c r="A18396" s="1" t="s">
        <v>9102</v>
      </c>
      <c r="B18396" s="1">
        <v>5.0</v>
      </c>
      <c r="C18396" s="1" t="s">
        <v>38443</v>
      </c>
      <c r="D18396" s="1" t="s">
        <v>38444</v>
      </c>
      <c r="E18396" s="1" t="s">
        <v>280</v>
      </c>
      <c r="F18396" s="1" t="s">
        <v>11</v>
      </c>
      <c r="G18396" s="1" t="str">
        <f>IFERROR(__xludf.DUMMYFUNCTION("GOOGLETRANSLATE(D18396,""fr"",""en"")"),"#VALUE!")</f>
        <v>#VALUE!</v>
      </c>
    </row>
    <row r="18397" ht="15.75" customHeight="1">
      <c r="A18397" s="1" t="s">
        <v>561</v>
      </c>
      <c r="B18397" s="1">
        <v>2.0</v>
      </c>
      <c r="C18397" s="1" t="s">
        <v>38445</v>
      </c>
      <c r="D18397" s="1" t="s">
        <v>38446</v>
      </c>
      <c r="E18397" s="1" t="s">
        <v>109</v>
      </c>
      <c r="F18397" s="1" t="s">
        <v>11</v>
      </c>
      <c r="G18397" s="1" t="str">
        <f>IFERROR(__xludf.DUMMYFUNCTION("GOOGLETRANSLATE(D18397,""fr"",""en"")"),"#VALUE!")</f>
        <v>#VALUE!</v>
      </c>
    </row>
    <row r="18398" ht="15.75" customHeight="1">
      <c r="A18398" s="1" t="s">
        <v>264</v>
      </c>
      <c r="B18398" s="1">
        <v>4.0</v>
      </c>
      <c r="C18398" s="1" t="s">
        <v>38447</v>
      </c>
      <c r="D18398" s="1" t="s">
        <v>38448</v>
      </c>
      <c r="E18398" s="1" t="s">
        <v>29</v>
      </c>
      <c r="F18398" s="1" t="s">
        <v>30</v>
      </c>
      <c r="G18398" s="1" t="str">
        <f>IFERROR(__xludf.DUMMYFUNCTION("GOOGLETRANSLATE(D18398,""fr"",""en"")"),"#VALUE!")</f>
        <v>#VALUE!</v>
      </c>
    </row>
    <row r="18399" ht="15.75" customHeight="1">
      <c r="A18399" s="1" t="s">
        <v>4866</v>
      </c>
      <c r="B18399" s="1">
        <v>1.0</v>
      </c>
      <c r="C18399" s="1" t="s">
        <v>38449</v>
      </c>
      <c r="D18399" s="1" t="s">
        <v>38450</v>
      </c>
      <c r="E18399" s="1" t="s">
        <v>273</v>
      </c>
      <c r="F18399" s="1" t="s">
        <v>11</v>
      </c>
      <c r="G18399" s="1" t="str">
        <f>IFERROR(__xludf.DUMMYFUNCTION("GOOGLETRANSLATE(D18399,""fr"",""en"")"),"#VALUE!")</f>
        <v>#VALUE!</v>
      </c>
    </row>
    <row r="18400" ht="15.75" customHeight="1">
      <c r="A18400" s="1" t="s">
        <v>3057</v>
      </c>
      <c r="B18400" s="1">
        <v>1.0</v>
      </c>
      <c r="C18400" s="1" t="s">
        <v>38451</v>
      </c>
      <c r="D18400" s="1" t="s">
        <v>38452</v>
      </c>
      <c r="E18400" s="1" t="s">
        <v>196</v>
      </c>
      <c r="F18400" s="1" t="s">
        <v>118</v>
      </c>
      <c r="G18400" s="1" t="str">
        <f>IFERROR(__xludf.DUMMYFUNCTION("GOOGLETRANSLATE(D18400,""fr"",""en"")"),"#VALUE!")</f>
        <v>#VALUE!</v>
      </c>
    </row>
    <row r="18401" ht="15.75" customHeight="1">
      <c r="A18401" s="1" t="s">
        <v>2896</v>
      </c>
      <c r="B18401" s="1">
        <v>4.0</v>
      </c>
      <c r="C18401" s="1" t="s">
        <v>38453</v>
      </c>
      <c r="D18401" s="1" t="s">
        <v>38454</v>
      </c>
      <c r="E18401" s="1" t="s">
        <v>10</v>
      </c>
      <c r="F18401" s="1" t="s">
        <v>11</v>
      </c>
      <c r="G18401" s="1" t="str">
        <f>IFERROR(__xludf.DUMMYFUNCTION("GOOGLETRANSLATE(D18401,""fr"",""en"")"),"#VALUE!")</f>
        <v>#VALUE!</v>
      </c>
    </row>
    <row r="18402" ht="15.75" customHeight="1">
      <c r="A18402" s="1" t="s">
        <v>31653</v>
      </c>
      <c r="B18402" s="1">
        <v>2.0</v>
      </c>
      <c r="C18402" s="1" t="s">
        <v>38455</v>
      </c>
      <c r="D18402" s="1" t="s">
        <v>38456</v>
      </c>
      <c r="E18402" s="1" t="s">
        <v>52</v>
      </c>
      <c r="F18402" s="1" t="s">
        <v>118</v>
      </c>
      <c r="G18402" s="1" t="str">
        <f>IFERROR(__xludf.DUMMYFUNCTION("GOOGLETRANSLATE(D18402,""fr"",""en"")"),"#VALUE!")</f>
        <v>#VALUE!</v>
      </c>
    </row>
    <row r="18403" ht="15.75" customHeight="1">
      <c r="A18403" s="1" t="s">
        <v>9521</v>
      </c>
      <c r="B18403" s="1">
        <v>1.0</v>
      </c>
      <c r="C18403" s="1" t="s">
        <v>38457</v>
      </c>
      <c r="D18403" s="1" t="s">
        <v>38458</v>
      </c>
      <c r="E18403" s="1" t="s">
        <v>373</v>
      </c>
      <c r="F18403" s="1" t="s">
        <v>118</v>
      </c>
      <c r="G18403" s="1" t="str">
        <f>IFERROR(__xludf.DUMMYFUNCTION("GOOGLETRANSLATE(D18403,""fr"",""en"")"),"For 1 years that I send my file for a supplement of maternity leave, we lost it twice by post after I was advised to send it directly to my customer area I was confirmed that it was complete and said d Wait 7 weeks after 8 weeks still nothing and I call I"&amp;" am told that we have not seen my file.
It's not serious I am in a difficult situation")</f>
        <v>For 1 years that I send my file for a supplement of maternity leave, we lost it twice by post after I was advised to send it directly to my customer area I was confirmed that it was complete and said d Wait 7 weeks after 8 weeks still nothing and I call I am told that we have not seen my file.
It's not serious I am in a difficult situation</v>
      </c>
    </row>
    <row r="18404" ht="15.75" customHeight="1">
      <c r="A18404" s="1" t="s">
        <v>4455</v>
      </c>
      <c r="B18404" s="1">
        <v>1.0</v>
      </c>
      <c r="C18404" s="1" t="s">
        <v>38459</v>
      </c>
      <c r="D18404" s="1" t="s">
        <v>38460</v>
      </c>
      <c r="E18404" s="1" t="s">
        <v>176</v>
      </c>
      <c r="F18404" s="1" t="s">
        <v>66</v>
      </c>
      <c r="G18404" s="1" t="str">
        <f>IFERROR(__xludf.DUMMYFUNCTION("GOOGLETRANSLATE(D18404,""fr"",""en"")"),"#VALUE!")</f>
        <v>#VALUE!</v>
      </c>
    </row>
    <row r="18405" ht="15.75" customHeight="1">
      <c r="A18405" s="1" t="s">
        <v>1026</v>
      </c>
      <c r="B18405" s="1">
        <v>5.0</v>
      </c>
      <c r="C18405" s="1" t="s">
        <v>38461</v>
      </c>
      <c r="D18405" s="1" t="s">
        <v>38462</v>
      </c>
      <c r="E18405" s="1" t="s">
        <v>21</v>
      </c>
      <c r="F18405" s="1" t="s">
        <v>11</v>
      </c>
      <c r="G18405" s="1" t="str">
        <f>IFERROR(__xludf.DUMMYFUNCTION("GOOGLETRANSLATE(D18405,""fr"",""en"")"),"#VALUE!")</f>
        <v>#VALUE!</v>
      </c>
    </row>
    <row r="18406" ht="15.75" customHeight="1">
      <c r="A18406" s="1" t="s">
        <v>4162</v>
      </c>
      <c r="B18406" s="1">
        <v>1.0</v>
      </c>
      <c r="C18406" s="1" t="s">
        <v>38463</v>
      </c>
      <c r="D18406" s="1" t="s">
        <v>38464</v>
      </c>
      <c r="E18406" s="1" t="s">
        <v>43</v>
      </c>
      <c r="F18406" s="1" t="s">
        <v>30</v>
      </c>
      <c r="G18406" s="1" t="str">
        <f>IFERROR(__xludf.DUMMYFUNCTION("GOOGLETRANSLATE(D18406,""fr"",""en"")"),"#VALUE!")</f>
        <v>#VALUE!</v>
      </c>
    </row>
    <row r="18407" ht="15.75" customHeight="1">
      <c r="A18407" s="1" t="s">
        <v>1135</v>
      </c>
      <c r="B18407" s="1">
        <v>4.0</v>
      </c>
      <c r="C18407" s="1" t="s">
        <v>38465</v>
      </c>
      <c r="D18407" s="1" t="s">
        <v>38466</v>
      </c>
      <c r="E18407" s="1" t="s">
        <v>10</v>
      </c>
      <c r="F18407" s="1" t="s">
        <v>11</v>
      </c>
      <c r="G18407" s="1" t="str">
        <f>IFERROR(__xludf.DUMMYFUNCTION("GOOGLETRANSLATE(D18407,""fr"",""en"")"),"#VALUE!")</f>
        <v>#VALUE!</v>
      </c>
    </row>
    <row r="18408" ht="15.75" customHeight="1">
      <c r="A18408" s="1" t="s">
        <v>74</v>
      </c>
      <c r="B18408" s="1">
        <v>5.0</v>
      </c>
      <c r="C18408" s="1" t="s">
        <v>38467</v>
      </c>
      <c r="D18408" s="1" t="s">
        <v>38468</v>
      </c>
      <c r="E18408" s="1" t="s">
        <v>21</v>
      </c>
      <c r="F18408" s="1" t="s">
        <v>11</v>
      </c>
      <c r="G18408" s="1" t="str">
        <f>IFERROR(__xludf.DUMMYFUNCTION("GOOGLETRANSLATE(D18408,""fr"",""en"")"),"#VALUE!")</f>
        <v>#VALUE!</v>
      </c>
    </row>
    <row r="18409" ht="15.75" customHeight="1">
      <c r="A18409" s="1" t="s">
        <v>4016</v>
      </c>
      <c r="B18409" s="1">
        <v>1.0</v>
      </c>
      <c r="C18409" s="1" t="s">
        <v>38469</v>
      </c>
      <c r="D18409" s="1" t="s">
        <v>38470</v>
      </c>
      <c r="E18409" s="1" t="s">
        <v>65</v>
      </c>
      <c r="F18409" s="1" t="s">
        <v>66</v>
      </c>
      <c r="G18409" s="1" t="str">
        <f>IFERROR(__xludf.DUMMYFUNCTION("GOOGLETRANSLATE(D18409,""fr"",""en"")"),"#VALUE!")</f>
        <v>#VALUE!</v>
      </c>
    </row>
    <row r="18410" ht="15.75" customHeight="1">
      <c r="A18410" s="1" t="s">
        <v>2707</v>
      </c>
      <c r="B18410" s="1">
        <v>3.0</v>
      </c>
      <c r="C18410" s="1" t="s">
        <v>38471</v>
      </c>
      <c r="D18410" s="1" t="s">
        <v>38472</v>
      </c>
      <c r="E18410" s="1" t="s">
        <v>226</v>
      </c>
      <c r="F18410" s="1" t="s">
        <v>11</v>
      </c>
      <c r="G18410" s="1" t="str">
        <f>IFERROR(__xludf.DUMMYFUNCTION("GOOGLETRANSLATE(D18410,""fr"",""en"")"),"#VALUE!")</f>
        <v>#VALUE!</v>
      </c>
    </row>
    <row r="18411" ht="15.75" customHeight="1">
      <c r="A18411" s="1" t="s">
        <v>132</v>
      </c>
      <c r="B18411" s="1">
        <v>2.0</v>
      </c>
      <c r="C18411" s="1" t="s">
        <v>38473</v>
      </c>
      <c r="D18411" s="1" t="s">
        <v>38474</v>
      </c>
      <c r="E18411" s="1" t="s">
        <v>10</v>
      </c>
      <c r="F18411" s="1" t="s">
        <v>11</v>
      </c>
      <c r="G18411" s="1" t="str">
        <f>IFERROR(__xludf.DUMMYFUNCTION("GOOGLETRANSLATE(D18411,""fr"",""en"")"),"#VALUE!")</f>
        <v>#VALUE!</v>
      </c>
    </row>
    <row r="18412" ht="15.75" customHeight="1">
      <c r="A18412" s="1" t="s">
        <v>701</v>
      </c>
      <c r="B18412" s="1">
        <v>5.0</v>
      </c>
      <c r="C18412" s="1" t="s">
        <v>38475</v>
      </c>
      <c r="D18412" s="1" t="s">
        <v>38476</v>
      </c>
      <c r="E18412" s="1" t="s">
        <v>21</v>
      </c>
      <c r="F18412" s="1" t="s">
        <v>11</v>
      </c>
      <c r="G18412" s="1" t="str">
        <f>IFERROR(__xludf.DUMMYFUNCTION("GOOGLETRANSLATE(D18412,""fr"",""en"")"),"Simple, fast and efficient site.
Very correct price for the advantages offered.
I highly recommend the olive assurance for their price/services ratio")</f>
        <v>Simple, fast and efficient site.
Very correct price for the advantages offered.
I highly recommend the olive assurance for their price/services ratio</v>
      </c>
    </row>
    <row r="18413" ht="15.75" customHeight="1">
      <c r="A18413" s="1" t="s">
        <v>520</v>
      </c>
      <c r="B18413" s="1">
        <v>1.0</v>
      </c>
      <c r="C18413" s="1" t="s">
        <v>38477</v>
      </c>
      <c r="D18413" s="1" t="s">
        <v>38478</v>
      </c>
      <c r="E18413" s="1" t="s">
        <v>125</v>
      </c>
      <c r="F18413" s="1" t="s">
        <v>11</v>
      </c>
      <c r="G18413" s="1" t="str">
        <f>IFERROR(__xludf.DUMMYFUNCTION("GOOGLETRANSLATE(D18413,""fr"",""en"")"),"#VALUE!")</f>
        <v>#VALUE!</v>
      </c>
    </row>
    <row r="18414" ht="15.75" customHeight="1">
      <c r="A18414" s="1" t="s">
        <v>7386</v>
      </c>
      <c r="B18414" s="1">
        <v>1.0</v>
      </c>
      <c r="C18414" s="1" t="s">
        <v>38479</v>
      </c>
      <c r="D18414" s="1" t="s">
        <v>38480</v>
      </c>
      <c r="E18414" s="1" t="s">
        <v>169</v>
      </c>
      <c r="F18414" s="1" t="s">
        <v>11</v>
      </c>
      <c r="G18414" s="1" t="str">
        <f>IFERROR(__xludf.DUMMYFUNCTION("GOOGLETRANSLATE(D18414,""fr"",""en"")"),"#VALUE!")</f>
        <v>#VALUE!</v>
      </c>
    </row>
    <row r="18415" ht="15.75" customHeight="1">
      <c r="A18415" s="1" t="s">
        <v>141</v>
      </c>
      <c r="B18415" s="1">
        <v>1.0</v>
      </c>
      <c r="C18415" s="1" t="s">
        <v>38481</v>
      </c>
      <c r="D18415" s="1" t="s">
        <v>38482</v>
      </c>
      <c r="E18415" s="1" t="s">
        <v>21</v>
      </c>
      <c r="F18415" s="1" t="s">
        <v>11</v>
      </c>
      <c r="G18415" s="1" t="str">
        <f>IFERROR(__xludf.DUMMYFUNCTION("GOOGLETRANSLATE(D18415,""fr"",""en"")"),"#VALUE!")</f>
        <v>#VALUE!</v>
      </c>
    </row>
    <row r="18416" ht="15.75" customHeight="1">
      <c r="A18416" s="1" t="s">
        <v>18</v>
      </c>
      <c r="B18416" s="1">
        <v>5.0</v>
      </c>
      <c r="C18416" s="1" t="s">
        <v>38483</v>
      </c>
      <c r="D18416" s="1" t="s">
        <v>38484</v>
      </c>
      <c r="E18416" s="1" t="s">
        <v>21</v>
      </c>
      <c r="F18416" s="1" t="s">
        <v>11</v>
      </c>
      <c r="G18416" s="1" t="str">
        <f>IFERROR(__xludf.DUMMYFUNCTION("GOOGLETRANSLATE(D18416,""fr"",""en"")"),"#VALUE!")</f>
        <v>#VALUE!</v>
      </c>
    </row>
    <row r="18417" ht="15.75" customHeight="1">
      <c r="A18417" s="1" t="s">
        <v>20419</v>
      </c>
      <c r="B18417" s="1">
        <v>1.0</v>
      </c>
      <c r="C18417" s="1" t="s">
        <v>38485</v>
      </c>
      <c r="D18417" s="1" t="s">
        <v>38486</v>
      </c>
      <c r="E18417" s="1" t="s">
        <v>226</v>
      </c>
      <c r="F18417" s="1" t="s">
        <v>110</v>
      </c>
      <c r="G18417" s="1" t="str">
        <f>IFERROR(__xludf.DUMMYFUNCTION("GOOGLETRANSLATE(D18417,""fr"",""en"")"),"#VALUE!")</f>
        <v>#VALUE!</v>
      </c>
    </row>
    <row r="18418" ht="15.75" customHeight="1">
      <c r="A18418" s="1" t="s">
        <v>755</v>
      </c>
      <c r="B18418" s="1">
        <v>3.0</v>
      </c>
      <c r="C18418" s="1" t="s">
        <v>38487</v>
      </c>
      <c r="D18418" s="1" t="s">
        <v>38488</v>
      </c>
      <c r="E18418" s="1" t="s">
        <v>21</v>
      </c>
      <c r="F18418" s="1" t="s">
        <v>11</v>
      </c>
      <c r="G18418" s="1" t="str">
        <f>IFERROR(__xludf.DUMMYFUNCTION("GOOGLETRANSLATE(D18418,""fr"",""en"")"),"#VALUE!")</f>
        <v>#VALUE!</v>
      </c>
    </row>
    <row r="18419" ht="15.75" customHeight="1">
      <c r="A18419" s="1" t="s">
        <v>4717</v>
      </c>
      <c r="B18419" s="1">
        <v>1.0</v>
      </c>
      <c r="C18419" s="1" t="s">
        <v>38489</v>
      </c>
      <c r="D18419" s="1" t="s">
        <v>38490</v>
      </c>
      <c r="E18419" s="1" t="s">
        <v>52</v>
      </c>
      <c r="F18419" s="1" t="s">
        <v>118</v>
      </c>
      <c r="G18419" s="1" t="str">
        <f>IFERROR(__xludf.DUMMYFUNCTION("GOOGLETRANSLATE(D18419,""fr"",""en"")"),"#VALUE!")</f>
        <v>#VALUE!</v>
      </c>
    </row>
    <row r="18420" ht="15.75" customHeight="1">
      <c r="A18420" s="1" t="s">
        <v>816</v>
      </c>
      <c r="B18420" s="1">
        <v>1.0</v>
      </c>
      <c r="C18420" s="1" t="s">
        <v>38491</v>
      </c>
      <c r="D18420" s="1" t="s">
        <v>38492</v>
      </c>
      <c r="E18420" s="1" t="s">
        <v>25</v>
      </c>
      <c r="F18420" s="1" t="s">
        <v>110</v>
      </c>
      <c r="G18420" s="1" t="str">
        <f>IFERROR(__xludf.DUMMYFUNCTION("GOOGLETRANSLATE(D18420,""fr"",""en"")"),"#VALUE!")</f>
        <v>#VALUE!</v>
      </c>
    </row>
    <row r="18421" ht="15.75" customHeight="1">
      <c r="A18421" s="1" t="s">
        <v>5989</v>
      </c>
      <c r="B18421" s="1">
        <v>1.0</v>
      </c>
      <c r="C18421" s="1" t="s">
        <v>38493</v>
      </c>
      <c r="D18421" s="1" t="s">
        <v>38494</v>
      </c>
      <c r="E18421" s="1" t="s">
        <v>226</v>
      </c>
      <c r="F18421" s="1" t="s">
        <v>11</v>
      </c>
      <c r="G18421" s="1" t="str">
        <f>IFERROR(__xludf.DUMMYFUNCTION("GOOGLETRANSLATE(D18421,""fr"",""en"")"),"#VALUE!")</f>
        <v>#VALUE!</v>
      </c>
    </row>
    <row r="18422" ht="15.75" customHeight="1">
      <c r="A18422" s="1" t="s">
        <v>3385</v>
      </c>
      <c r="B18422" s="1">
        <v>4.0</v>
      </c>
      <c r="C18422" s="1" t="s">
        <v>38495</v>
      </c>
      <c r="D18422" s="1" t="s">
        <v>38496</v>
      </c>
      <c r="E18422" s="1" t="s">
        <v>21</v>
      </c>
      <c r="F18422" s="1" t="s">
        <v>11</v>
      </c>
      <c r="G18422" s="1" t="str">
        <f>IFERROR(__xludf.DUMMYFUNCTION("GOOGLETRANSLATE(D18422,""fr"",""en"")"),"#VALUE!")</f>
        <v>#VALUE!</v>
      </c>
    </row>
    <row r="18423" ht="15.75" customHeight="1">
      <c r="A18423" s="1" t="s">
        <v>1721</v>
      </c>
      <c r="B18423" s="1">
        <v>3.0</v>
      </c>
      <c r="C18423" s="1" t="s">
        <v>38497</v>
      </c>
      <c r="D18423" s="1" t="s">
        <v>38498</v>
      </c>
      <c r="E18423" s="1" t="s">
        <v>280</v>
      </c>
      <c r="F18423" s="1" t="s">
        <v>11</v>
      </c>
      <c r="G18423" s="1" t="str">
        <f>IFERROR(__xludf.DUMMYFUNCTION("GOOGLETRANSLATE(D18423,""fr"",""en"")"),"#VALUE!")</f>
        <v>#VALUE!</v>
      </c>
    </row>
    <row r="18424" ht="15.75" customHeight="1">
      <c r="A18424" s="1" t="s">
        <v>8662</v>
      </c>
      <c r="B18424" s="1">
        <v>2.0</v>
      </c>
      <c r="C18424" s="1" t="s">
        <v>38499</v>
      </c>
      <c r="D18424" s="1" t="s">
        <v>38500</v>
      </c>
      <c r="E18424" s="1" t="s">
        <v>296</v>
      </c>
      <c r="F18424" s="1" t="s">
        <v>11</v>
      </c>
      <c r="G18424" s="1" t="str">
        <f>IFERROR(__xludf.DUMMYFUNCTION("GOOGLETRANSLATE(D18424,""fr"",""en"")"),"#VALUE!")</f>
        <v>#VALUE!</v>
      </c>
    </row>
    <row r="18425" ht="15.75" customHeight="1">
      <c r="A18425" s="1" t="s">
        <v>1429</v>
      </c>
      <c r="B18425" s="1">
        <v>1.0</v>
      </c>
      <c r="C18425" s="1" t="s">
        <v>38501</v>
      </c>
      <c r="D18425" s="1" t="s">
        <v>38502</v>
      </c>
      <c r="E18425" s="1" t="s">
        <v>2053</v>
      </c>
      <c r="F18425" s="1" t="s">
        <v>84</v>
      </c>
      <c r="G18425" s="1" t="str">
        <f>IFERROR(__xludf.DUMMYFUNCTION("GOOGLETRANSLATE(D18425,""fr"",""en"")"),"#VALUE!")</f>
        <v>#VALUE!</v>
      </c>
    </row>
    <row r="18426" ht="15.75" customHeight="1">
      <c r="A18426" s="1" t="s">
        <v>6203</v>
      </c>
      <c r="B18426" s="1">
        <v>2.0</v>
      </c>
      <c r="C18426" s="1" t="s">
        <v>38503</v>
      </c>
      <c r="D18426" s="1" t="s">
        <v>38504</v>
      </c>
      <c r="E18426" s="1" t="s">
        <v>43</v>
      </c>
      <c r="F18426" s="1" t="s">
        <v>30</v>
      </c>
      <c r="G18426" s="1" t="str">
        <f>IFERROR(__xludf.DUMMYFUNCTION("GOOGLETRANSLATE(D18426,""fr"",""en"")"),"#VALUE!")</f>
        <v>#VALUE!</v>
      </c>
    </row>
    <row r="18427" ht="15.75" customHeight="1">
      <c r="A18427" s="1" t="s">
        <v>2135</v>
      </c>
      <c r="B18427" s="1">
        <v>4.0</v>
      </c>
      <c r="C18427" s="1" t="s">
        <v>38505</v>
      </c>
      <c r="D18427" s="1" t="s">
        <v>38506</v>
      </c>
      <c r="E18427" s="1" t="s">
        <v>10</v>
      </c>
      <c r="F18427" s="1" t="s">
        <v>11</v>
      </c>
      <c r="G18427" s="1" t="str">
        <f>IFERROR(__xludf.DUMMYFUNCTION("GOOGLETRANSLATE(D18427,""fr"",""en"")"),"#VALUE!")</f>
        <v>#VALUE!</v>
      </c>
    </row>
    <row r="18428" ht="15.75" customHeight="1">
      <c r="A18428" s="1" t="s">
        <v>2255</v>
      </c>
      <c r="B18428" s="1">
        <v>2.0</v>
      </c>
      <c r="C18428" s="1" t="s">
        <v>38507</v>
      </c>
      <c r="D18428" s="1" t="s">
        <v>38508</v>
      </c>
      <c r="E18428" s="1" t="s">
        <v>614</v>
      </c>
      <c r="F18428" s="1" t="s">
        <v>30</v>
      </c>
      <c r="G18428" s="1" t="str">
        <f>IFERROR(__xludf.DUMMYFUNCTION("GOOGLETRANSLATE(D18428,""fr"",""en"")"),"#VALUE!")</f>
        <v>#VALUE!</v>
      </c>
    </row>
    <row r="18429" ht="15.75" customHeight="1">
      <c r="A18429" s="1" t="s">
        <v>3047</v>
      </c>
      <c r="B18429" s="1">
        <v>2.0</v>
      </c>
      <c r="C18429" s="1" t="s">
        <v>38509</v>
      </c>
      <c r="D18429" s="1" t="s">
        <v>38510</v>
      </c>
      <c r="E18429" s="1" t="s">
        <v>292</v>
      </c>
      <c r="F18429" s="1" t="s">
        <v>11</v>
      </c>
      <c r="G18429" s="1" t="str">
        <f>IFERROR(__xludf.DUMMYFUNCTION("GOOGLETRANSLATE(D18429,""fr"",""en"")"),"#VALUE!")</f>
        <v>#VALUE!</v>
      </c>
    </row>
    <row r="18430" ht="15.75" customHeight="1">
      <c r="A18430" s="1" t="s">
        <v>9086</v>
      </c>
      <c r="B18430" s="1">
        <v>1.0</v>
      </c>
      <c r="C18430" s="1" t="s">
        <v>38511</v>
      </c>
      <c r="D18430" s="1" t="s">
        <v>38512</v>
      </c>
      <c r="E18430" s="1" t="s">
        <v>109</v>
      </c>
      <c r="F18430" s="1" t="s">
        <v>110</v>
      </c>
      <c r="G18430" s="1" t="str">
        <f>IFERROR(__xludf.DUMMYFUNCTION("GOOGLETRANSLATE(D18430,""fr"",""en"")"),"#VALUE!")</f>
        <v>#VALUE!</v>
      </c>
    </row>
    <row r="18431" ht="15.75" customHeight="1">
      <c r="A18431" s="1" t="s">
        <v>929</v>
      </c>
      <c r="B18431" s="1">
        <v>5.0</v>
      </c>
      <c r="C18431" s="1" t="s">
        <v>38513</v>
      </c>
      <c r="D18431" s="1" t="s">
        <v>38514</v>
      </c>
      <c r="E18431" s="1" t="s">
        <v>176</v>
      </c>
      <c r="F18431" s="1" t="s">
        <v>66</v>
      </c>
      <c r="G18431" s="1" t="str">
        <f>IFERROR(__xludf.DUMMYFUNCTION("GOOGLETRANSLATE(D18431,""fr"",""en"")"),"#VALUE!")</f>
        <v>#VALUE!</v>
      </c>
    </row>
    <row r="18432" ht="15.75" customHeight="1">
      <c r="A18432" s="1" t="s">
        <v>664</v>
      </c>
      <c r="B18432" s="1">
        <v>5.0</v>
      </c>
      <c r="C18432" s="1" t="s">
        <v>38515</v>
      </c>
      <c r="D18432" s="1" t="s">
        <v>38516</v>
      </c>
      <c r="E18432" s="1" t="s">
        <v>10</v>
      </c>
      <c r="F18432" s="1" t="s">
        <v>11</v>
      </c>
      <c r="G18432" s="1" t="str">
        <f>IFERROR(__xludf.DUMMYFUNCTION("GOOGLETRANSLATE(D18432,""fr"",""en"")"),"#VALUE!")</f>
        <v>#VALUE!</v>
      </c>
    </row>
    <row r="18433" ht="15.75" customHeight="1">
      <c r="A18433" s="1" t="s">
        <v>686</v>
      </c>
      <c r="B18433" s="1">
        <v>3.0</v>
      </c>
      <c r="C18433" s="1" t="s">
        <v>38517</v>
      </c>
      <c r="D18433" s="1" t="s">
        <v>38518</v>
      </c>
      <c r="E18433" s="1" t="s">
        <v>21</v>
      </c>
      <c r="F18433" s="1" t="s">
        <v>11</v>
      </c>
      <c r="G18433" s="1" t="str">
        <f>IFERROR(__xludf.DUMMYFUNCTION("GOOGLETRANSLATE(D18433,""fr"",""en"")"),"#VALUE!")</f>
        <v>#VALUE!</v>
      </c>
    </row>
    <row r="18434" ht="15.75" customHeight="1">
      <c r="A18434" s="1" t="s">
        <v>12623</v>
      </c>
      <c r="B18434" s="1">
        <v>5.0</v>
      </c>
      <c r="C18434" s="1" t="s">
        <v>38519</v>
      </c>
      <c r="D18434" s="1" t="s">
        <v>38520</v>
      </c>
      <c r="E18434" s="1" t="s">
        <v>296</v>
      </c>
      <c r="F18434" s="1" t="s">
        <v>11</v>
      </c>
      <c r="G18434" s="1" t="str">
        <f>IFERROR(__xludf.DUMMYFUNCTION("GOOGLETRANSLATE(D18434,""fr"",""en"")"),"#VALUE!")</f>
        <v>#VALUE!</v>
      </c>
    </row>
    <row r="18435" ht="15.75" customHeight="1">
      <c r="A18435" s="1" t="s">
        <v>7</v>
      </c>
      <c r="B18435" s="1">
        <v>4.0</v>
      </c>
      <c r="C18435" s="1" t="s">
        <v>38521</v>
      </c>
      <c r="D18435" s="1" t="s">
        <v>38522</v>
      </c>
      <c r="E18435" s="1" t="s">
        <v>65</v>
      </c>
      <c r="F18435" s="1" t="s">
        <v>66</v>
      </c>
      <c r="G18435" s="1" t="str">
        <f>IFERROR(__xludf.DUMMYFUNCTION("GOOGLETRANSLATE(D18435,""fr"",""en"")"),"#VALUE!")</f>
        <v>#VALUE!</v>
      </c>
    </row>
    <row r="18436" ht="15.75" customHeight="1">
      <c r="A18436" s="1" t="s">
        <v>4188</v>
      </c>
      <c r="B18436" s="1">
        <v>1.0</v>
      </c>
      <c r="C18436" s="1" t="s">
        <v>38523</v>
      </c>
      <c r="D18436" s="1" t="s">
        <v>38524</v>
      </c>
      <c r="E18436" s="1" t="s">
        <v>38</v>
      </c>
      <c r="F18436" s="1" t="s">
        <v>39</v>
      </c>
      <c r="G18436" s="1" t="str">
        <f>IFERROR(__xludf.DUMMYFUNCTION("GOOGLETRANSLATE(D18436,""fr"",""en"")"),"#VALUE!")</f>
        <v>#VALUE!</v>
      </c>
    </row>
    <row r="18437" ht="15.75" customHeight="1">
      <c r="A18437" s="1" t="s">
        <v>1102</v>
      </c>
      <c r="B18437" s="1">
        <v>1.0</v>
      </c>
      <c r="C18437" s="1" t="s">
        <v>13287</v>
      </c>
      <c r="D18437" s="1" t="s">
        <v>38525</v>
      </c>
      <c r="E18437" s="1" t="s">
        <v>34</v>
      </c>
      <c r="F18437" s="1" t="s">
        <v>30</v>
      </c>
      <c r="G18437" s="1" t="str">
        <f>IFERROR(__xludf.DUMMYFUNCTION("GOOGLETRANSLATE(D18437,""fr"",""en"")"),"#VALUE!")</f>
        <v>#VALUE!</v>
      </c>
    </row>
    <row r="18438" ht="15.75" customHeight="1">
      <c r="A18438" s="1" t="s">
        <v>12910</v>
      </c>
      <c r="B18438" s="1">
        <v>2.0</v>
      </c>
      <c r="C18438" s="1" t="s">
        <v>38526</v>
      </c>
      <c r="D18438" s="1" t="s">
        <v>38527</v>
      </c>
      <c r="E18438" s="1" t="s">
        <v>109</v>
      </c>
      <c r="F18438" s="1" t="s">
        <v>11</v>
      </c>
      <c r="G18438" s="1" t="str">
        <f>IFERROR(__xludf.DUMMYFUNCTION("GOOGLETRANSLATE(D18438,""fr"",""en"")"),"#VALUE!")</f>
        <v>#VALUE!</v>
      </c>
    </row>
    <row r="18439" ht="15.75" customHeight="1">
      <c r="A18439" s="1" t="s">
        <v>844</v>
      </c>
      <c r="B18439" s="1">
        <v>4.0</v>
      </c>
      <c r="C18439" s="1" t="s">
        <v>38528</v>
      </c>
      <c r="D18439" s="1" t="s">
        <v>38529</v>
      </c>
      <c r="E18439" s="1" t="s">
        <v>10</v>
      </c>
      <c r="F18439" s="1" t="s">
        <v>11</v>
      </c>
      <c r="G18439" s="1" t="str">
        <f>IFERROR(__xludf.DUMMYFUNCTION("GOOGLETRANSLATE(D18439,""fr"",""en"")"),"#VALUE!")</f>
        <v>#VALUE!</v>
      </c>
    </row>
    <row r="18440" ht="15.75" customHeight="1">
      <c r="A18440" s="1" t="s">
        <v>5562</v>
      </c>
      <c r="B18440" s="1">
        <v>5.0</v>
      </c>
      <c r="C18440" s="1" t="s">
        <v>38530</v>
      </c>
      <c r="D18440" s="1" t="s">
        <v>38531</v>
      </c>
      <c r="E18440" s="1" t="s">
        <v>10</v>
      </c>
      <c r="F18440" s="1" t="s">
        <v>11</v>
      </c>
      <c r="G18440" s="1" t="str">
        <f>IFERROR(__xludf.DUMMYFUNCTION("GOOGLETRANSLATE(D18440,""fr"",""en"")"),"#VALUE!")</f>
        <v>#VALUE!</v>
      </c>
    </row>
    <row r="18441" ht="15.75" customHeight="1">
      <c r="A18441" s="1" t="s">
        <v>1421</v>
      </c>
      <c r="B18441" s="1">
        <v>3.0</v>
      </c>
      <c r="C18441" s="1" t="s">
        <v>38532</v>
      </c>
      <c r="D18441" s="1" t="s">
        <v>38533</v>
      </c>
      <c r="E18441" s="1" t="s">
        <v>10</v>
      </c>
      <c r="F18441" s="1" t="s">
        <v>11</v>
      </c>
      <c r="G18441" s="1" t="str">
        <f>IFERROR(__xludf.DUMMYFUNCTION("GOOGLETRANSLATE(D18441,""fr"",""en"")"),"#VALUE!")</f>
        <v>#VALUE!</v>
      </c>
    </row>
    <row r="18442" ht="15.75" customHeight="1">
      <c r="A18442" s="1" t="s">
        <v>414</v>
      </c>
      <c r="B18442" s="1">
        <v>5.0</v>
      </c>
      <c r="C18442" s="1" t="s">
        <v>38534</v>
      </c>
      <c r="D18442" s="1" t="s">
        <v>38535</v>
      </c>
      <c r="E18442" s="1" t="s">
        <v>21</v>
      </c>
      <c r="F18442" s="1" t="s">
        <v>11</v>
      </c>
      <c r="G18442" s="1" t="str">
        <f>IFERROR(__xludf.DUMMYFUNCTION("GOOGLETRANSLATE(D18442,""fr"",""en"")"),"#VALUE!")</f>
        <v>#VALUE!</v>
      </c>
    </row>
    <row r="18443" ht="15.75" customHeight="1">
      <c r="A18443" s="1" t="s">
        <v>231</v>
      </c>
      <c r="B18443" s="1">
        <v>4.0</v>
      </c>
      <c r="C18443" s="1" t="s">
        <v>38536</v>
      </c>
      <c r="D18443" s="1" t="s">
        <v>38537</v>
      </c>
      <c r="E18443" s="1" t="s">
        <v>65</v>
      </c>
      <c r="F18443" s="1" t="s">
        <v>66</v>
      </c>
      <c r="G18443" s="1" t="str">
        <f>IFERROR(__xludf.DUMMYFUNCTION("GOOGLETRANSLATE(D18443,""fr"",""en"")"),"#VALUE!")</f>
        <v>#VALUE!</v>
      </c>
    </row>
    <row r="18444" ht="15.75" customHeight="1">
      <c r="A18444" s="1" t="s">
        <v>14671</v>
      </c>
      <c r="B18444" s="1">
        <v>5.0</v>
      </c>
      <c r="C18444" s="1" t="s">
        <v>38538</v>
      </c>
      <c r="D18444" s="1" t="s">
        <v>38539</v>
      </c>
      <c r="E18444" s="1" t="s">
        <v>21</v>
      </c>
      <c r="F18444" s="1" t="s">
        <v>11</v>
      </c>
      <c r="G18444" s="1" t="str">
        <f>IFERROR(__xludf.DUMMYFUNCTION("GOOGLETRANSLATE(D18444,""fr"",""en"")"),"#VALUE!")</f>
        <v>#VALUE!</v>
      </c>
    </row>
    <row r="18445" ht="15.75" customHeight="1">
      <c r="A18445" s="1" t="s">
        <v>1094</v>
      </c>
      <c r="B18445" s="1">
        <v>4.0</v>
      </c>
      <c r="C18445" s="1" t="s">
        <v>38540</v>
      </c>
      <c r="D18445" s="1" t="s">
        <v>38541</v>
      </c>
      <c r="E18445" s="1" t="s">
        <v>169</v>
      </c>
      <c r="F18445" s="1" t="s">
        <v>11</v>
      </c>
      <c r="G18445" s="1" t="str">
        <f>IFERROR(__xludf.DUMMYFUNCTION("GOOGLETRANSLATE(D18445,""fr"",""en"")"),"#VALUE!")</f>
        <v>#VALUE!</v>
      </c>
    </row>
    <row r="18446" ht="15.75" customHeight="1">
      <c r="A18446" s="1" t="s">
        <v>4547</v>
      </c>
      <c r="B18446" s="1">
        <v>1.0</v>
      </c>
      <c r="C18446" s="1" t="s">
        <v>38542</v>
      </c>
      <c r="D18446" s="1" t="s">
        <v>38543</v>
      </c>
      <c r="E18446" s="1" t="s">
        <v>296</v>
      </c>
      <c r="F18446" s="1" t="s">
        <v>110</v>
      </c>
      <c r="G18446" s="1" t="str">
        <f>IFERROR(__xludf.DUMMYFUNCTION("GOOGLETRANSLATE(D18446,""fr"",""en"")"),"#VALUE!")</f>
        <v>#VALUE!</v>
      </c>
    </row>
    <row r="18447" ht="15.75" customHeight="1">
      <c r="A18447" s="1" t="s">
        <v>918</v>
      </c>
      <c r="B18447" s="1">
        <v>3.0</v>
      </c>
      <c r="C18447" s="1" t="s">
        <v>38544</v>
      </c>
      <c r="D18447" s="1" t="s">
        <v>38545</v>
      </c>
      <c r="E18447" s="1" t="s">
        <v>21</v>
      </c>
      <c r="F18447" s="1" t="s">
        <v>11</v>
      </c>
      <c r="G18447" s="1" t="str">
        <f>IFERROR(__xludf.DUMMYFUNCTION("GOOGLETRANSLATE(D18447,""fr"",""en"")"),"#VALUE!")</f>
        <v>#VALUE!</v>
      </c>
    </row>
    <row r="18448" ht="15.75" customHeight="1">
      <c r="A18448" s="1" t="s">
        <v>670</v>
      </c>
      <c r="B18448" s="1">
        <v>3.0</v>
      </c>
      <c r="C18448" s="1" t="s">
        <v>38546</v>
      </c>
      <c r="D18448" s="1" t="s">
        <v>38547</v>
      </c>
      <c r="E18448" s="1" t="s">
        <v>10</v>
      </c>
      <c r="F18448" s="1" t="s">
        <v>11</v>
      </c>
      <c r="G18448" s="1" t="str">
        <f>IFERROR(__xludf.DUMMYFUNCTION("GOOGLETRANSLATE(D18448,""fr"",""en"")"),"#VALUE!")</f>
        <v>#VALUE!</v>
      </c>
    </row>
    <row r="18449" ht="15.75" customHeight="1">
      <c r="A18449" s="1" t="s">
        <v>5426</v>
      </c>
      <c r="B18449" s="1">
        <v>5.0</v>
      </c>
      <c r="C18449" s="1" t="s">
        <v>38548</v>
      </c>
      <c r="D18449" s="1" t="s">
        <v>38549</v>
      </c>
      <c r="E18449" s="1" t="s">
        <v>280</v>
      </c>
      <c r="F18449" s="1" t="s">
        <v>11</v>
      </c>
      <c r="G18449" s="1" t="str">
        <f>IFERROR(__xludf.DUMMYFUNCTION("GOOGLETRANSLATE(D18449,""fr"",""en"")"),"#VALUE!")</f>
        <v>#VALUE!</v>
      </c>
    </row>
    <row r="18450" ht="15.75" customHeight="1">
      <c r="A18450" s="1" t="s">
        <v>163</v>
      </c>
      <c r="B18450" s="1">
        <v>3.0</v>
      </c>
      <c r="C18450" s="1" t="s">
        <v>38550</v>
      </c>
      <c r="D18450" s="1" t="s">
        <v>38551</v>
      </c>
      <c r="E18450" s="1" t="s">
        <v>273</v>
      </c>
      <c r="F18450" s="1" t="s">
        <v>11</v>
      </c>
      <c r="G18450" s="1" t="str">
        <f>IFERROR(__xludf.DUMMYFUNCTION("GOOGLETRANSLATE(D18450,""fr"",""en"")"),"#VALUE!")</f>
        <v>#VALUE!</v>
      </c>
    </row>
    <row r="18451" ht="15.75" customHeight="1">
      <c r="A18451" s="1" t="s">
        <v>377</v>
      </c>
      <c r="B18451" s="1">
        <v>4.0</v>
      </c>
      <c r="C18451" s="1" t="s">
        <v>38552</v>
      </c>
      <c r="D18451" s="1" t="s">
        <v>38553</v>
      </c>
      <c r="E18451" s="1" t="s">
        <v>176</v>
      </c>
      <c r="F18451" s="1" t="s">
        <v>66</v>
      </c>
      <c r="G18451" s="1" t="str">
        <f>IFERROR(__xludf.DUMMYFUNCTION("GOOGLETRANSLATE(D18451,""fr"",""en"")"),"#VALUE!")</f>
        <v>#VALUE!</v>
      </c>
    </row>
    <row r="18452" ht="15.75" customHeight="1">
      <c r="A18452" s="1" t="s">
        <v>38554</v>
      </c>
      <c r="B18452" s="1">
        <v>1.0</v>
      </c>
      <c r="C18452" s="1" t="s">
        <v>38555</v>
      </c>
      <c r="D18452" s="1" t="s">
        <v>38556</v>
      </c>
      <c r="E18452" s="1" t="s">
        <v>355</v>
      </c>
      <c r="F18452" s="1" t="s">
        <v>110</v>
      </c>
      <c r="G18452" s="1" t="str">
        <f>IFERROR(__xludf.DUMMYFUNCTION("GOOGLETRANSLATE(D18452,""fr"",""en"")"),"#VALUE!")</f>
        <v>#VALUE!</v>
      </c>
    </row>
    <row r="18453" ht="15.75" customHeight="1">
      <c r="A18453" s="1" t="s">
        <v>10071</v>
      </c>
      <c r="B18453" s="1">
        <v>1.0</v>
      </c>
      <c r="C18453" s="1" t="s">
        <v>38557</v>
      </c>
      <c r="D18453" s="1" t="s">
        <v>38558</v>
      </c>
      <c r="E18453" s="1" t="s">
        <v>280</v>
      </c>
      <c r="F18453" s="1" t="s">
        <v>11</v>
      </c>
      <c r="G18453" s="1" t="str">
        <f>IFERROR(__xludf.DUMMYFUNCTION("GOOGLETRANSLATE(D18453,""fr"",""en"")"),"#VALUE!")</f>
        <v>#VALUE!</v>
      </c>
    </row>
    <row r="18454" ht="15.75" customHeight="1">
      <c r="A18454" s="1" t="s">
        <v>3747</v>
      </c>
      <c r="B18454" s="1">
        <v>2.0</v>
      </c>
      <c r="C18454" s="1" t="s">
        <v>38559</v>
      </c>
      <c r="D18454" s="1" t="s">
        <v>38560</v>
      </c>
      <c r="E18454" s="1" t="s">
        <v>125</v>
      </c>
      <c r="F18454" s="1" t="s">
        <v>110</v>
      </c>
      <c r="G18454" s="1" t="str">
        <f>IFERROR(__xludf.DUMMYFUNCTION("GOOGLETRANSLATE(D18454,""fr"",""en"")"),"#VALUE!")</f>
        <v>#VALUE!</v>
      </c>
    </row>
    <row r="18455" ht="15.75" customHeight="1">
      <c r="A18455" s="1" t="s">
        <v>1287</v>
      </c>
      <c r="B18455" s="1">
        <v>2.0</v>
      </c>
      <c r="C18455" s="1" t="s">
        <v>38561</v>
      </c>
      <c r="D18455" s="1" t="s">
        <v>38562</v>
      </c>
      <c r="E18455" s="1" t="s">
        <v>2102</v>
      </c>
      <c r="F18455" s="1" t="s">
        <v>66</v>
      </c>
      <c r="G18455" s="1" t="str">
        <f>IFERROR(__xludf.DUMMYFUNCTION("GOOGLETRANSLATE(D18455,""fr"",""en"")"),"#VALUE!")</f>
        <v>#VALUE!</v>
      </c>
    </row>
    <row r="18456" ht="15.75" customHeight="1">
      <c r="A18456" s="1" t="s">
        <v>3850</v>
      </c>
      <c r="B18456" s="1">
        <v>5.0</v>
      </c>
      <c r="C18456" s="1" t="s">
        <v>38563</v>
      </c>
      <c r="D18456" s="1" t="s">
        <v>38564</v>
      </c>
      <c r="E18456" s="1" t="s">
        <v>10</v>
      </c>
      <c r="F18456" s="1" t="s">
        <v>11</v>
      </c>
      <c r="G18456" s="1" t="str">
        <f>IFERROR(__xludf.DUMMYFUNCTION("GOOGLETRANSLATE(D18456,""fr"",""en"")"),"#VALUE!")</f>
        <v>#VALUE!</v>
      </c>
    </row>
    <row r="18457" ht="15.75" customHeight="1">
      <c r="A18457" s="1" t="s">
        <v>7193</v>
      </c>
      <c r="B18457" s="1">
        <v>1.0</v>
      </c>
      <c r="C18457" s="1" t="s">
        <v>38565</v>
      </c>
      <c r="D18457" s="1" t="s">
        <v>38566</v>
      </c>
      <c r="E18457" s="1" t="s">
        <v>159</v>
      </c>
      <c r="F18457" s="1" t="s">
        <v>39</v>
      </c>
      <c r="G18457" s="1" t="str">
        <f>IFERROR(__xludf.DUMMYFUNCTION("GOOGLETRANSLATE(D18457,""fr"",""en"")"),"#VALUE!")</f>
        <v>#VALUE!</v>
      </c>
    </row>
    <row r="18458" ht="15.75" customHeight="1">
      <c r="A18458" s="1" t="s">
        <v>12413</v>
      </c>
      <c r="B18458" s="1">
        <v>1.0</v>
      </c>
      <c r="C18458" s="1" t="s">
        <v>38567</v>
      </c>
      <c r="D18458" s="1" t="s">
        <v>38568</v>
      </c>
      <c r="E18458" s="1" t="s">
        <v>250</v>
      </c>
      <c r="F18458" s="1" t="s">
        <v>30</v>
      </c>
      <c r="G18458" s="1" t="str">
        <f>IFERROR(__xludf.DUMMYFUNCTION("GOOGLETRANSLATE(D18458,""fr"",""en"")"),"#VALUE!")</f>
        <v>#VALUE!</v>
      </c>
    </row>
    <row r="18459" ht="15.75" customHeight="1">
      <c r="A18459" s="1" t="s">
        <v>22597</v>
      </c>
      <c r="B18459" s="1">
        <v>1.0</v>
      </c>
      <c r="C18459" s="1" t="s">
        <v>38569</v>
      </c>
      <c r="D18459" s="1" t="s">
        <v>38570</v>
      </c>
      <c r="E18459" s="1" t="s">
        <v>226</v>
      </c>
      <c r="F18459" s="1" t="s">
        <v>11</v>
      </c>
      <c r="G18459" s="1" t="str">
        <f>IFERROR(__xludf.DUMMYFUNCTION("GOOGLETRANSLATE(D18459,""fr"",""en"")"),"#VALUE!")</f>
        <v>#VALUE!</v>
      </c>
    </row>
    <row r="18460" ht="15.75" customHeight="1">
      <c r="A18460" s="1" t="s">
        <v>2198</v>
      </c>
      <c r="B18460" s="1">
        <v>3.0</v>
      </c>
      <c r="C18460" s="1" t="s">
        <v>38571</v>
      </c>
      <c r="D18460" s="1" t="s">
        <v>38572</v>
      </c>
      <c r="E18460" s="1" t="s">
        <v>280</v>
      </c>
      <c r="F18460" s="1" t="s">
        <v>11</v>
      </c>
      <c r="G18460" s="1" t="str">
        <f>IFERROR(__xludf.DUMMYFUNCTION("GOOGLETRANSLATE(D18460,""fr"",""en"")"),"#VALUE!")</f>
        <v>#VALUE!</v>
      </c>
    </row>
    <row r="18461" ht="15.75" customHeight="1">
      <c r="A18461" s="1" t="s">
        <v>147</v>
      </c>
      <c r="B18461" s="1">
        <v>2.0</v>
      </c>
      <c r="C18461" s="1" t="s">
        <v>38573</v>
      </c>
      <c r="D18461" s="1" t="s">
        <v>38574</v>
      </c>
      <c r="E18461" s="1" t="s">
        <v>65</v>
      </c>
      <c r="F18461" s="1" t="s">
        <v>66</v>
      </c>
      <c r="G18461" s="1" t="str">
        <f>IFERROR(__xludf.DUMMYFUNCTION("GOOGLETRANSLATE(D18461,""fr"",""en"")"),"#VALUE!")</f>
        <v>#VALUE!</v>
      </c>
    </row>
    <row r="18462" ht="15.75" customHeight="1">
      <c r="A18462" s="1" t="s">
        <v>4087</v>
      </c>
      <c r="B18462" s="1">
        <v>1.0</v>
      </c>
      <c r="C18462" s="1" t="s">
        <v>38575</v>
      </c>
      <c r="D18462" s="1" t="s">
        <v>38576</v>
      </c>
      <c r="E18462" s="1" t="s">
        <v>1192</v>
      </c>
      <c r="F18462" s="1" t="s">
        <v>84</v>
      </c>
      <c r="G18462" s="1" t="str">
        <f>IFERROR(__xludf.DUMMYFUNCTION("GOOGLETRANSLATE(D18462,""fr"",""en"")"),"#VALUE!")</f>
        <v>#VALUE!</v>
      </c>
    </row>
    <row r="18463" ht="15.75" customHeight="1">
      <c r="A18463" s="1" t="s">
        <v>2801</v>
      </c>
      <c r="B18463" s="1">
        <v>4.0</v>
      </c>
      <c r="C18463" s="1" t="s">
        <v>38577</v>
      </c>
      <c r="D18463" s="1" t="s">
        <v>38578</v>
      </c>
      <c r="E18463" s="1" t="s">
        <v>10</v>
      </c>
      <c r="F18463" s="1" t="s">
        <v>11</v>
      </c>
      <c r="G18463" s="1" t="str">
        <f>IFERROR(__xludf.DUMMYFUNCTION("GOOGLETRANSLATE(D18463,""fr"",""en"")"),"#VALUE!")</f>
        <v>#VALUE!</v>
      </c>
    </row>
    <row r="18464" ht="15.75" customHeight="1">
      <c r="A18464" s="1" t="s">
        <v>1830</v>
      </c>
      <c r="B18464" s="1">
        <v>4.0</v>
      </c>
      <c r="C18464" s="1" t="s">
        <v>38579</v>
      </c>
      <c r="D18464" s="1" t="s">
        <v>38580</v>
      </c>
      <c r="E18464" s="1" t="s">
        <v>21</v>
      </c>
      <c r="F18464" s="1" t="s">
        <v>11</v>
      </c>
      <c r="G18464" s="1" t="str">
        <f>IFERROR(__xludf.DUMMYFUNCTION("GOOGLETRANSLATE(D18464,""fr"",""en"")"),"#VALUE!")</f>
        <v>#VALUE!</v>
      </c>
    </row>
    <row r="18465" ht="15.75" customHeight="1">
      <c r="A18465" s="1" t="s">
        <v>11004</v>
      </c>
      <c r="B18465" s="1">
        <v>1.0</v>
      </c>
      <c r="C18465" s="1" t="s">
        <v>38581</v>
      </c>
      <c r="D18465" s="1" t="s">
        <v>38582</v>
      </c>
      <c r="E18465" s="1" t="s">
        <v>250</v>
      </c>
      <c r="F18465" s="1" t="s">
        <v>30</v>
      </c>
      <c r="G18465" s="1" t="str">
        <f>IFERROR(__xludf.DUMMYFUNCTION("GOOGLETRANSLATE(D18465,""fr"",""en"")"),"#VALUE!")</f>
        <v>#VALUE!</v>
      </c>
    </row>
    <row r="18466" ht="15.75" customHeight="1">
      <c r="A18466" s="1" t="s">
        <v>227</v>
      </c>
      <c r="B18466" s="1">
        <v>4.0</v>
      </c>
      <c r="C18466" s="1" t="s">
        <v>38583</v>
      </c>
      <c r="D18466" s="1" t="s">
        <v>38584</v>
      </c>
      <c r="E18466" s="1" t="s">
        <v>10</v>
      </c>
      <c r="F18466" s="1" t="s">
        <v>11</v>
      </c>
      <c r="G18466" s="1" t="str">
        <f>IFERROR(__xludf.DUMMYFUNCTION("GOOGLETRANSLATE(D18466,""fr"",""en"")"),"#VALUE!")</f>
        <v>#VALUE!</v>
      </c>
    </row>
    <row r="18467" ht="15.75" customHeight="1">
      <c r="A18467" s="1" t="s">
        <v>473</v>
      </c>
      <c r="B18467" s="1">
        <v>5.0</v>
      </c>
      <c r="C18467" s="1" t="s">
        <v>38585</v>
      </c>
      <c r="D18467" s="1" t="s">
        <v>38586</v>
      </c>
      <c r="E18467" s="1" t="s">
        <v>484</v>
      </c>
      <c r="F18467" s="1" t="s">
        <v>30</v>
      </c>
      <c r="G18467" s="1" t="str">
        <f>IFERROR(__xludf.DUMMYFUNCTION("GOOGLETRANSLATE(D18467,""fr"",""en"")"),"#VALUE!")</f>
        <v>#VALUE!</v>
      </c>
    </row>
    <row r="18468" ht="15.75" customHeight="1">
      <c r="A18468" s="1" t="s">
        <v>11639</v>
      </c>
      <c r="B18468" s="1">
        <v>1.0</v>
      </c>
      <c r="C18468" s="1" t="s">
        <v>38587</v>
      </c>
      <c r="D18468" s="1" t="s">
        <v>38588</v>
      </c>
      <c r="E18468" s="1" t="s">
        <v>296</v>
      </c>
      <c r="F18468" s="1" t="s">
        <v>110</v>
      </c>
      <c r="G18468" s="1" t="str">
        <f>IFERROR(__xludf.DUMMYFUNCTION("GOOGLETRANSLATE(D18468,""fr"",""en"")"),"#VALUE!")</f>
        <v>#VALUE!</v>
      </c>
    </row>
    <row r="18469" ht="15.75" customHeight="1">
      <c r="A18469" s="1" t="s">
        <v>5456</v>
      </c>
      <c r="B18469" s="1">
        <v>4.0</v>
      </c>
      <c r="C18469" s="1" t="s">
        <v>38589</v>
      </c>
      <c r="D18469" s="1" t="s">
        <v>38590</v>
      </c>
      <c r="E18469" s="1" t="s">
        <v>169</v>
      </c>
      <c r="F18469" s="1" t="s">
        <v>11</v>
      </c>
      <c r="G18469" s="1" t="str">
        <f>IFERROR(__xludf.DUMMYFUNCTION("GOOGLETRANSLATE(D18469,""fr"",""en"")"),"#VALUE!")</f>
        <v>#VALUE!</v>
      </c>
    </row>
    <row r="18470" ht="15.75" customHeight="1">
      <c r="A18470" s="1" t="s">
        <v>11199</v>
      </c>
      <c r="B18470" s="1">
        <v>2.0</v>
      </c>
      <c r="C18470" s="1" t="s">
        <v>38591</v>
      </c>
      <c r="D18470" s="1" t="s">
        <v>38592</v>
      </c>
      <c r="E18470" s="1" t="s">
        <v>292</v>
      </c>
      <c r="F18470" s="1" t="s">
        <v>11</v>
      </c>
      <c r="G18470" s="1" t="str">
        <f>IFERROR(__xludf.DUMMYFUNCTION("GOOGLETRANSLATE(D18470,""fr"",""en"")"),"#VALUE!")</f>
        <v>#VALUE!</v>
      </c>
    </row>
    <row r="18471" ht="15.75" customHeight="1">
      <c r="A18471" s="1" t="s">
        <v>4211</v>
      </c>
      <c r="B18471" s="1">
        <v>1.0</v>
      </c>
      <c r="C18471" s="1" t="s">
        <v>38593</v>
      </c>
      <c r="D18471" s="1" t="s">
        <v>38594</v>
      </c>
      <c r="E18471" s="1" t="s">
        <v>273</v>
      </c>
      <c r="F18471" s="1" t="s">
        <v>110</v>
      </c>
      <c r="G18471" s="1" t="str">
        <f>IFERROR(__xludf.DUMMYFUNCTION("GOOGLETRANSLATE(D18471,""fr"",""en"")"),"#VALUE!")</f>
        <v>#VALUE!</v>
      </c>
    </row>
    <row r="18472" ht="15.75" customHeight="1">
      <c r="A18472" s="1" t="s">
        <v>5559</v>
      </c>
      <c r="B18472" s="1">
        <v>3.0</v>
      </c>
      <c r="C18472" s="1" t="s">
        <v>38595</v>
      </c>
      <c r="D18472" s="1" t="s">
        <v>38596</v>
      </c>
      <c r="E18472" s="1" t="s">
        <v>448</v>
      </c>
      <c r="F18472" s="1" t="s">
        <v>84</v>
      </c>
      <c r="G18472" s="1" t="str">
        <f>IFERROR(__xludf.DUMMYFUNCTION("GOOGLETRANSLATE(D18472,""fr"",""en"")"),"#VALUE!")</f>
        <v>#VALUE!</v>
      </c>
    </row>
    <row r="18473" ht="15.75" customHeight="1">
      <c r="A18473" s="1" t="s">
        <v>2240</v>
      </c>
      <c r="B18473" s="1">
        <v>2.0</v>
      </c>
      <c r="C18473" s="1" t="s">
        <v>38597</v>
      </c>
      <c r="D18473" s="1" t="s">
        <v>38598</v>
      </c>
      <c r="E18473" s="1" t="s">
        <v>10</v>
      </c>
      <c r="F18473" s="1" t="s">
        <v>11</v>
      </c>
      <c r="G18473" s="1" t="str">
        <f>IFERROR(__xludf.DUMMYFUNCTION("GOOGLETRANSLATE(D18473,""fr"",""en"")"),"#VALUE!")</f>
        <v>#VALUE!</v>
      </c>
    </row>
    <row r="18474" ht="15.75" customHeight="1">
      <c r="A18474" s="1" t="s">
        <v>5015</v>
      </c>
      <c r="B18474" s="1">
        <v>1.0</v>
      </c>
      <c r="C18474" s="1" t="s">
        <v>38599</v>
      </c>
      <c r="D18474" s="1" t="s">
        <v>38600</v>
      </c>
      <c r="E18474" s="1" t="s">
        <v>169</v>
      </c>
      <c r="F18474" s="1" t="s">
        <v>110</v>
      </c>
      <c r="G18474" s="1" t="str">
        <f>IFERROR(__xludf.DUMMYFUNCTION("GOOGLETRANSLATE(D18474,""fr"",""en"")"),"#VALUE!")</f>
        <v>#VALUE!</v>
      </c>
    </row>
    <row r="18475" ht="15.75" customHeight="1">
      <c r="A18475" s="1" t="s">
        <v>6443</v>
      </c>
      <c r="B18475" s="1">
        <v>1.0</v>
      </c>
      <c r="C18475" s="1" t="s">
        <v>38601</v>
      </c>
      <c r="D18475" s="1" t="s">
        <v>38602</v>
      </c>
      <c r="E18475" s="1" t="s">
        <v>25</v>
      </c>
      <c r="F18475" s="1" t="s">
        <v>11</v>
      </c>
      <c r="G18475" s="1" t="str">
        <f>IFERROR(__xludf.DUMMYFUNCTION("GOOGLETRANSLATE(D18475,""fr"",""en"")"),"#VALUE!")</f>
        <v>#VALUE!</v>
      </c>
    </row>
    <row r="18476" ht="15.75" customHeight="1">
      <c r="A18476" s="1" t="s">
        <v>3445</v>
      </c>
      <c r="B18476" s="1">
        <v>4.0</v>
      </c>
      <c r="C18476" s="1" t="s">
        <v>38603</v>
      </c>
      <c r="D18476" s="1" t="s">
        <v>38604</v>
      </c>
      <c r="E18476" s="1" t="s">
        <v>21</v>
      </c>
      <c r="F18476" s="1" t="s">
        <v>11</v>
      </c>
      <c r="G18476" s="1" t="str">
        <f>IFERROR(__xludf.DUMMYFUNCTION("GOOGLETRANSLATE(D18476,""fr"",""en"")"),"#VALUE!")</f>
        <v>#VALUE!</v>
      </c>
    </row>
    <row r="18477" ht="15.75" customHeight="1">
      <c r="A18477" s="1" t="s">
        <v>1696</v>
      </c>
      <c r="B18477" s="1">
        <v>5.0</v>
      </c>
      <c r="C18477" s="1" t="s">
        <v>38605</v>
      </c>
      <c r="D18477" s="1" t="s">
        <v>38606</v>
      </c>
      <c r="E18477" s="1" t="s">
        <v>21</v>
      </c>
      <c r="F18477" s="1" t="s">
        <v>11</v>
      </c>
      <c r="G18477" s="1" t="str">
        <f>IFERROR(__xludf.DUMMYFUNCTION("GOOGLETRANSLATE(D18477,""fr"",""en"")"),"#VALUE!")</f>
        <v>#VALUE!</v>
      </c>
    </row>
    <row r="18478" ht="15.75" customHeight="1">
      <c r="A18478" s="1" t="s">
        <v>4382</v>
      </c>
      <c r="B18478" s="1">
        <v>1.0</v>
      </c>
      <c r="C18478" s="1" t="s">
        <v>38607</v>
      </c>
      <c r="D18478" s="1" t="s">
        <v>38608</v>
      </c>
      <c r="E18478" s="1" t="s">
        <v>423</v>
      </c>
      <c r="F18478" s="1" t="s">
        <v>30</v>
      </c>
      <c r="G18478" s="1" t="str">
        <f>IFERROR(__xludf.DUMMYFUNCTION("GOOGLETRANSLATE(D18478,""fr"",""en"")"),"#VALUE!")</f>
        <v>#VALUE!</v>
      </c>
    </row>
    <row r="18479" ht="15.75" customHeight="1">
      <c r="A18479" s="1" t="s">
        <v>2117</v>
      </c>
      <c r="B18479" s="1">
        <v>1.0</v>
      </c>
      <c r="C18479" s="1" t="s">
        <v>38609</v>
      </c>
      <c r="D18479" s="1" t="s">
        <v>38610</v>
      </c>
      <c r="E18479" s="1" t="s">
        <v>43</v>
      </c>
      <c r="F18479" s="1" t="s">
        <v>30</v>
      </c>
      <c r="G18479" s="1" t="str">
        <f>IFERROR(__xludf.DUMMYFUNCTION("GOOGLETRANSLATE(D18479,""fr"",""en"")"),"#VALUE!")</f>
        <v>#VALUE!</v>
      </c>
    </row>
    <row r="18480" ht="15.75" customHeight="1">
      <c r="A18480" s="1" t="s">
        <v>866</v>
      </c>
      <c r="B18480" s="1">
        <v>4.0</v>
      </c>
      <c r="C18480" s="1" t="s">
        <v>38611</v>
      </c>
      <c r="D18480" s="1" t="s">
        <v>38612</v>
      </c>
      <c r="E18480" s="1" t="s">
        <v>169</v>
      </c>
      <c r="F18480" s="1" t="s">
        <v>11</v>
      </c>
      <c r="G18480" s="1" t="str">
        <f>IFERROR(__xludf.DUMMYFUNCTION("GOOGLETRANSLATE(D18480,""fr"",""en"")"),"#VALUE!")</f>
        <v>#VALUE!</v>
      </c>
    </row>
    <row r="18481" ht="15.75" customHeight="1">
      <c r="A18481" s="1" t="s">
        <v>673</v>
      </c>
      <c r="B18481" s="1">
        <v>3.0</v>
      </c>
      <c r="C18481" s="1" t="s">
        <v>38613</v>
      </c>
      <c r="D18481" s="1" t="s">
        <v>38614</v>
      </c>
      <c r="E18481" s="1" t="s">
        <v>10</v>
      </c>
      <c r="F18481" s="1" t="s">
        <v>11</v>
      </c>
      <c r="G18481" s="1" t="str">
        <f>IFERROR(__xludf.DUMMYFUNCTION("GOOGLETRANSLATE(D18481,""fr"",""en"")"),"#VALUE!")</f>
        <v>#VALUE!</v>
      </c>
    </row>
    <row r="18482" ht="15.75" customHeight="1">
      <c r="A18482" s="1" t="s">
        <v>2198</v>
      </c>
      <c r="B18482" s="1">
        <v>2.0</v>
      </c>
      <c r="C18482" s="1" t="s">
        <v>38615</v>
      </c>
      <c r="D18482" s="1" t="s">
        <v>38616</v>
      </c>
      <c r="E18482" s="1" t="s">
        <v>125</v>
      </c>
      <c r="F18482" s="1" t="s">
        <v>11</v>
      </c>
      <c r="G18482" s="1" t="str">
        <f>IFERROR(__xludf.DUMMYFUNCTION("GOOGLETRANSLATE(D18482,""fr"",""en"")"),"#VALUE!")</f>
        <v>#VALUE!</v>
      </c>
    </row>
    <row r="18483" ht="15.75" customHeight="1">
      <c r="A18483" s="1" t="s">
        <v>1023</v>
      </c>
      <c r="B18483" s="1">
        <v>5.0</v>
      </c>
      <c r="C18483" s="1" t="s">
        <v>38617</v>
      </c>
      <c r="D18483" s="1" t="s">
        <v>38618</v>
      </c>
      <c r="E18483" s="1" t="s">
        <v>176</v>
      </c>
      <c r="F18483" s="1" t="s">
        <v>66</v>
      </c>
      <c r="G18483" s="1" t="str">
        <f>IFERROR(__xludf.DUMMYFUNCTION("GOOGLETRANSLATE(D18483,""fr"",""en"")"),"#VALUE!")</f>
        <v>#VALUE!</v>
      </c>
    </row>
    <row r="18484" ht="15.75" customHeight="1">
      <c r="A18484" s="1" t="s">
        <v>14518</v>
      </c>
      <c r="B18484" s="1">
        <v>1.0</v>
      </c>
      <c r="C18484" s="1" t="s">
        <v>38619</v>
      </c>
      <c r="D18484" s="1" t="s">
        <v>38620</v>
      </c>
      <c r="E18484" s="1" t="s">
        <v>52</v>
      </c>
      <c r="F18484" s="1" t="s">
        <v>110</v>
      </c>
      <c r="G18484" s="1" t="str">
        <f>IFERROR(__xludf.DUMMYFUNCTION("GOOGLETRANSLATE(D18484,""fr"",""en"")"),"#VALUE!")</f>
        <v>#VALUE!</v>
      </c>
    </row>
    <row r="18485" ht="15.75" customHeight="1">
      <c r="A18485" s="1" t="s">
        <v>4171</v>
      </c>
      <c r="B18485" s="1">
        <v>2.0</v>
      </c>
      <c r="C18485" s="1" t="s">
        <v>38621</v>
      </c>
      <c r="D18485" s="1" t="s">
        <v>38622</v>
      </c>
      <c r="E18485" s="1" t="s">
        <v>29</v>
      </c>
      <c r="F18485" s="1" t="s">
        <v>30</v>
      </c>
      <c r="G18485" s="1" t="str">
        <f>IFERROR(__xludf.DUMMYFUNCTION("GOOGLETRANSLATE(D18485,""fr"",""en"")"),"#VALUE!")</f>
        <v>#VALUE!</v>
      </c>
    </row>
    <row r="18486" ht="15.75" customHeight="1">
      <c r="A18486" s="1" t="s">
        <v>1562</v>
      </c>
      <c r="B18486" s="1">
        <v>5.0</v>
      </c>
      <c r="C18486" s="1" t="s">
        <v>38623</v>
      </c>
      <c r="D18486" s="1" t="s">
        <v>38624</v>
      </c>
      <c r="E18486" s="1" t="s">
        <v>10</v>
      </c>
      <c r="F18486" s="1" t="s">
        <v>11</v>
      </c>
      <c r="G18486" s="1" t="str">
        <f>IFERROR(__xludf.DUMMYFUNCTION("GOOGLETRANSLATE(D18486,""fr"",""en"")"),"#VALUE!")</f>
        <v>#VALUE!</v>
      </c>
    </row>
    <row r="18487" ht="15.75" customHeight="1">
      <c r="A18487" s="1" t="s">
        <v>1057</v>
      </c>
      <c r="B18487" s="1">
        <v>4.0</v>
      </c>
      <c r="C18487" s="1" t="s">
        <v>38625</v>
      </c>
      <c r="D18487" s="1" t="s">
        <v>38626</v>
      </c>
      <c r="E18487" s="1" t="s">
        <v>10</v>
      </c>
      <c r="F18487" s="1" t="s">
        <v>11</v>
      </c>
      <c r="G18487" s="1" t="str">
        <f>IFERROR(__xludf.DUMMYFUNCTION("GOOGLETRANSLATE(D18487,""fr"",""en"")"),"#VALUE!")</f>
        <v>#VALUE!</v>
      </c>
    </row>
    <row r="18488" ht="15.75" customHeight="1">
      <c r="A18488" s="1" t="s">
        <v>14686</v>
      </c>
      <c r="B18488" s="1">
        <v>4.0</v>
      </c>
      <c r="C18488" s="1" t="s">
        <v>38627</v>
      </c>
      <c r="D18488" s="1" t="s">
        <v>38628</v>
      </c>
      <c r="E18488" s="1" t="s">
        <v>296</v>
      </c>
      <c r="F18488" s="1" t="s">
        <v>11</v>
      </c>
      <c r="G18488" s="1" t="str">
        <f>IFERROR(__xludf.DUMMYFUNCTION("GOOGLETRANSLATE(D18488,""fr"",""en"")"),"#VALUE!")</f>
        <v>#VALUE!</v>
      </c>
    </row>
    <row r="18489" ht="15.75" customHeight="1">
      <c r="A18489" s="1" t="s">
        <v>1135</v>
      </c>
      <c r="B18489" s="1">
        <v>4.0</v>
      </c>
      <c r="C18489" s="1" t="s">
        <v>38629</v>
      </c>
      <c r="D18489" s="1" t="s">
        <v>38630</v>
      </c>
      <c r="E18489" s="1" t="s">
        <v>10</v>
      </c>
      <c r="F18489" s="1" t="s">
        <v>11</v>
      </c>
      <c r="G18489" s="1" t="str">
        <f>IFERROR(__xludf.DUMMYFUNCTION("GOOGLETRANSLATE(D18489,""fr"",""en"")"),"#VALUE!")</f>
        <v>#VALUE!</v>
      </c>
    </row>
    <row r="18490" ht="15.75" customHeight="1">
      <c r="A18490" s="1" t="s">
        <v>1709</v>
      </c>
      <c r="B18490" s="1">
        <v>1.0</v>
      </c>
      <c r="C18490" s="1" t="s">
        <v>38631</v>
      </c>
      <c r="D18490" s="1" t="s">
        <v>38632</v>
      </c>
      <c r="E18490" s="1" t="s">
        <v>273</v>
      </c>
      <c r="F18490" s="1" t="s">
        <v>11</v>
      </c>
      <c r="G18490" s="1" t="str">
        <f>IFERROR(__xludf.DUMMYFUNCTION("GOOGLETRANSLATE(D18490,""fr"",""en"")"),"#VALUE!")</f>
        <v>#VALUE!</v>
      </c>
    </row>
    <row r="18491" ht="15.75" customHeight="1">
      <c r="A18491" s="1" t="s">
        <v>62</v>
      </c>
      <c r="B18491" s="1">
        <v>3.0</v>
      </c>
      <c r="C18491" s="1" t="s">
        <v>38633</v>
      </c>
      <c r="D18491" s="1" t="s">
        <v>38634</v>
      </c>
      <c r="E18491" s="1" t="s">
        <v>176</v>
      </c>
      <c r="F18491" s="1" t="s">
        <v>66</v>
      </c>
      <c r="G18491" s="1" t="str">
        <f>IFERROR(__xludf.DUMMYFUNCTION("GOOGLETRANSLATE(D18491,""fr"",""en"")"),"#VALUE!")</f>
        <v>#VALUE!</v>
      </c>
    </row>
    <row r="18492" ht="15.75" customHeight="1">
      <c r="A18492" s="1" t="s">
        <v>166</v>
      </c>
      <c r="B18492" s="1">
        <v>5.0</v>
      </c>
      <c r="C18492" s="1" t="s">
        <v>38635</v>
      </c>
      <c r="D18492" s="1" t="s">
        <v>38636</v>
      </c>
      <c r="E18492" s="1" t="s">
        <v>10</v>
      </c>
      <c r="F18492" s="1" t="s">
        <v>11</v>
      </c>
      <c r="G18492" s="1" t="str">
        <f>IFERROR(__xludf.DUMMYFUNCTION("GOOGLETRANSLATE(D18492,""fr"",""en"")"),"#VALUE!")</f>
        <v>#VALUE!</v>
      </c>
    </row>
    <row r="18493" ht="15.75" customHeight="1">
      <c r="A18493" s="1" t="s">
        <v>1778</v>
      </c>
      <c r="B18493" s="1">
        <v>4.0</v>
      </c>
      <c r="C18493" s="1" t="s">
        <v>38637</v>
      </c>
      <c r="D18493" s="1" t="s">
        <v>38638</v>
      </c>
      <c r="E18493" s="1" t="s">
        <v>10</v>
      </c>
      <c r="F18493" s="1" t="s">
        <v>11</v>
      </c>
      <c r="G18493" s="1" t="str">
        <f>IFERROR(__xludf.DUMMYFUNCTION("GOOGLETRANSLATE(D18493,""fr"",""en"")"),"#VALUE!")</f>
        <v>#VALUE!</v>
      </c>
    </row>
    <row r="18494" ht="15.75" customHeight="1">
      <c r="A18494" s="1" t="s">
        <v>1581</v>
      </c>
      <c r="B18494" s="1">
        <v>4.0</v>
      </c>
      <c r="C18494" s="1" t="s">
        <v>38639</v>
      </c>
      <c r="D18494" s="1" t="s">
        <v>38640</v>
      </c>
      <c r="E18494" s="1" t="s">
        <v>10</v>
      </c>
      <c r="F18494" s="1" t="s">
        <v>11</v>
      </c>
      <c r="G18494" s="1" t="str">
        <f>IFERROR(__xludf.DUMMYFUNCTION("GOOGLETRANSLATE(D18494,""fr"",""en"")"),"#VALUE!")</f>
        <v>#VALUE!</v>
      </c>
    </row>
    <row r="18495" ht="15.75" customHeight="1">
      <c r="A18495" s="1" t="s">
        <v>3942</v>
      </c>
      <c r="B18495" s="1">
        <v>1.0</v>
      </c>
      <c r="C18495" s="1" t="s">
        <v>38641</v>
      </c>
      <c r="D18495" s="1" t="s">
        <v>38642</v>
      </c>
      <c r="E18495" s="1" t="s">
        <v>355</v>
      </c>
      <c r="F18495" s="1" t="s">
        <v>110</v>
      </c>
      <c r="G18495" s="1" t="str">
        <f>IFERROR(__xludf.DUMMYFUNCTION("GOOGLETRANSLATE(D18495,""fr"",""en"")"),"#VALUE!")</f>
        <v>#VALUE!</v>
      </c>
    </row>
    <row r="18496" ht="15.75" customHeight="1">
      <c r="A18496" s="1" t="s">
        <v>638</v>
      </c>
      <c r="B18496" s="1">
        <v>4.0</v>
      </c>
      <c r="C18496" s="1" t="s">
        <v>38643</v>
      </c>
      <c r="D18496" s="1" t="s">
        <v>38644</v>
      </c>
      <c r="E18496" s="1" t="s">
        <v>1676</v>
      </c>
      <c r="F18496" s="1" t="s">
        <v>84</v>
      </c>
      <c r="G18496" s="1" t="str">
        <f>IFERROR(__xludf.DUMMYFUNCTION("GOOGLETRANSLATE(D18496,""fr"",""en"")"),"#VALUE!")</f>
        <v>#VALUE!</v>
      </c>
    </row>
    <row r="18497" ht="15.75" customHeight="1">
      <c r="A18497" s="1" t="s">
        <v>692</v>
      </c>
      <c r="B18497" s="1">
        <v>2.0</v>
      </c>
      <c r="C18497" s="1" t="s">
        <v>38645</v>
      </c>
      <c r="D18497" s="1" t="s">
        <v>38646</v>
      </c>
      <c r="E18497" s="1" t="s">
        <v>10</v>
      </c>
      <c r="F18497" s="1" t="s">
        <v>11</v>
      </c>
      <c r="G18497" s="1" t="str">
        <f>IFERROR(__xludf.DUMMYFUNCTION("GOOGLETRANSLATE(D18497,""fr"",""en"")"),"#VALUE!")</f>
        <v>#VALUE!</v>
      </c>
    </row>
    <row r="18498" ht="15.75" customHeight="1">
      <c r="A18498" s="1" t="s">
        <v>2141</v>
      </c>
      <c r="B18498" s="1">
        <v>5.0</v>
      </c>
      <c r="C18498" s="1" t="s">
        <v>38647</v>
      </c>
      <c r="D18498" s="1" t="s">
        <v>38648</v>
      </c>
      <c r="E18498" s="1" t="s">
        <v>10</v>
      </c>
      <c r="F18498" s="1" t="s">
        <v>11</v>
      </c>
      <c r="G18498" s="1" t="str">
        <f>IFERROR(__xludf.DUMMYFUNCTION("GOOGLETRANSLATE(D18498,""fr"",""en"")"),"#VALUE!")</f>
        <v>#VALUE!</v>
      </c>
    </row>
    <row r="18499" ht="15.75" customHeight="1">
      <c r="A18499" s="1" t="s">
        <v>144</v>
      </c>
      <c r="B18499" s="1">
        <v>5.0</v>
      </c>
      <c r="C18499" s="1" t="s">
        <v>38649</v>
      </c>
      <c r="D18499" s="1" t="s">
        <v>38650</v>
      </c>
      <c r="E18499" s="1" t="s">
        <v>10</v>
      </c>
      <c r="F18499" s="1" t="s">
        <v>11</v>
      </c>
      <c r="G18499" s="1" t="str">
        <f>IFERROR(__xludf.DUMMYFUNCTION("GOOGLETRANSLATE(D18499,""fr"",""en"")"),"#VALUE!")</f>
        <v>#VALUE!</v>
      </c>
    </row>
    <row r="18500" ht="15.75" customHeight="1">
      <c r="A18500" s="1" t="s">
        <v>433</v>
      </c>
      <c r="B18500" s="1">
        <v>2.0</v>
      </c>
      <c r="C18500" s="1" t="s">
        <v>38651</v>
      </c>
      <c r="D18500" s="1" t="s">
        <v>38652</v>
      </c>
      <c r="E18500" s="1" t="s">
        <v>21</v>
      </c>
      <c r="F18500" s="1" t="s">
        <v>11</v>
      </c>
      <c r="G18500" s="1" t="str">
        <f>IFERROR(__xludf.DUMMYFUNCTION("GOOGLETRANSLATE(D18500,""fr"",""en"")"),"#VALUE!")</f>
        <v>#VALUE!</v>
      </c>
    </row>
    <row r="18501" ht="15.75" customHeight="1">
      <c r="A18501" s="1" t="s">
        <v>25969</v>
      </c>
      <c r="B18501" s="1">
        <v>3.0</v>
      </c>
      <c r="C18501" s="1" t="s">
        <v>38653</v>
      </c>
      <c r="D18501" s="1" t="s">
        <v>38654</v>
      </c>
      <c r="E18501" s="1" t="s">
        <v>21</v>
      </c>
      <c r="F18501" s="1" t="s">
        <v>11</v>
      </c>
      <c r="G18501" s="1" t="str">
        <f>IFERROR(__xludf.DUMMYFUNCTION("GOOGLETRANSLATE(D18501,""fr"",""en"")"),"After a year with the Olivier, the subscription increases by 27%, without being justified, no claims on my part, in fact attractive prices just the first year")</f>
        <v>After a year with the Olivier, the subscription increases by 27%, without being justified, no claims on my part, in fact attractive prices just the first year</v>
      </c>
    </row>
    <row r="18502" ht="15.75" customHeight="1">
      <c r="A18502" s="1" t="s">
        <v>367</v>
      </c>
      <c r="B18502" s="1">
        <v>5.0</v>
      </c>
      <c r="C18502" s="1" t="s">
        <v>38655</v>
      </c>
      <c r="D18502" s="1" t="s">
        <v>38656</v>
      </c>
      <c r="E18502" s="1" t="s">
        <v>10</v>
      </c>
      <c r="F18502" s="1" t="s">
        <v>11</v>
      </c>
      <c r="G18502" s="1" t="str">
        <f>IFERROR(__xludf.DUMMYFUNCTION("GOOGLETRANSLATE(D18502,""fr"",""en"")"),"#VALUE!")</f>
        <v>#VALUE!</v>
      </c>
    </row>
    <row r="18503" ht="15.75" customHeight="1">
      <c r="A18503" s="1" t="s">
        <v>921</v>
      </c>
      <c r="B18503" s="1">
        <v>4.0</v>
      </c>
      <c r="C18503" s="1" t="s">
        <v>38657</v>
      </c>
      <c r="D18503" s="1" t="s">
        <v>38658</v>
      </c>
      <c r="E18503" s="1" t="s">
        <v>21</v>
      </c>
      <c r="F18503" s="1" t="s">
        <v>11</v>
      </c>
      <c r="G18503" s="1" t="str">
        <f>IFERROR(__xludf.DUMMYFUNCTION("GOOGLETRANSLATE(D18503,""fr"",""en"")"),"#VALUE!")</f>
        <v>#VALUE!</v>
      </c>
    </row>
    <row r="18504" ht="15.75" customHeight="1">
      <c r="A18504" s="1" t="s">
        <v>505</v>
      </c>
      <c r="B18504" s="1">
        <v>3.0</v>
      </c>
      <c r="C18504" s="1" t="s">
        <v>38659</v>
      </c>
      <c r="D18504" s="1" t="s">
        <v>38660</v>
      </c>
      <c r="E18504" s="1" t="s">
        <v>10</v>
      </c>
      <c r="F18504" s="1" t="s">
        <v>11</v>
      </c>
      <c r="G18504" s="1" t="str">
        <f>IFERROR(__xludf.DUMMYFUNCTION("GOOGLETRANSLATE(D18504,""fr"",""en"")"),"#VALUE!")</f>
        <v>#VALUE!</v>
      </c>
    </row>
    <row r="18505" ht="15.75" customHeight="1">
      <c r="A18505" s="1" t="s">
        <v>40</v>
      </c>
      <c r="B18505" s="1">
        <v>4.0</v>
      </c>
      <c r="C18505" s="1" t="s">
        <v>38661</v>
      </c>
      <c r="D18505" s="1" t="s">
        <v>38662</v>
      </c>
      <c r="E18505" s="1" t="s">
        <v>484</v>
      </c>
      <c r="F18505" s="1" t="s">
        <v>30</v>
      </c>
      <c r="G18505" s="1" t="str">
        <f>IFERROR(__xludf.DUMMYFUNCTION("GOOGLETRANSLATE(D18505,""fr"",""en"")"),"#VALUE!")</f>
        <v>#VALUE!</v>
      </c>
    </row>
    <row r="18506" ht="15.75" customHeight="1">
      <c r="A18506" s="1" t="s">
        <v>1434</v>
      </c>
      <c r="B18506" s="1">
        <v>1.0</v>
      </c>
      <c r="C18506" s="1" t="s">
        <v>38663</v>
      </c>
      <c r="D18506" s="1" t="s">
        <v>38664</v>
      </c>
      <c r="E18506" s="1" t="s">
        <v>10</v>
      </c>
      <c r="F18506" s="1" t="s">
        <v>11</v>
      </c>
      <c r="G18506" s="1" t="str">
        <f>IFERROR(__xludf.DUMMYFUNCTION("GOOGLETRANSLATE(D18506,""fr"",""en"")"),"#VALUE!")</f>
        <v>#VALUE!</v>
      </c>
    </row>
    <row r="18507" ht="15.75" customHeight="1">
      <c r="A18507" s="1" t="s">
        <v>332</v>
      </c>
      <c r="B18507" s="1">
        <v>3.0</v>
      </c>
      <c r="C18507" s="1" t="s">
        <v>38665</v>
      </c>
      <c r="D18507" s="1" t="s">
        <v>38666</v>
      </c>
      <c r="E18507" s="1" t="s">
        <v>21</v>
      </c>
      <c r="F18507" s="1" t="s">
        <v>11</v>
      </c>
      <c r="G18507" s="1" t="str">
        <f>IFERROR(__xludf.DUMMYFUNCTION("GOOGLETRANSLATE(D18507,""fr"",""en"")"),"#VALUE!")</f>
        <v>#VALUE!</v>
      </c>
    </row>
    <row r="18508" ht="15.75" customHeight="1">
      <c r="A18508" s="1" t="s">
        <v>62</v>
      </c>
      <c r="B18508" s="1">
        <v>2.0</v>
      </c>
      <c r="C18508" s="1" t="s">
        <v>38667</v>
      </c>
      <c r="D18508" s="1" t="s">
        <v>38668</v>
      </c>
      <c r="E18508" s="1" t="s">
        <v>169</v>
      </c>
      <c r="F18508" s="1" t="s">
        <v>11</v>
      </c>
      <c r="G18508" s="1" t="str">
        <f>IFERROR(__xludf.DUMMYFUNCTION("GOOGLETRANSLATE(D18508,""fr"",""en"")"),"#VALUE!")</f>
        <v>#VALUE!</v>
      </c>
    </row>
    <row r="18509" ht="15.75" customHeight="1">
      <c r="A18509" s="1" t="s">
        <v>1940</v>
      </c>
      <c r="B18509" s="1">
        <v>4.0</v>
      </c>
      <c r="C18509" s="1" t="s">
        <v>38669</v>
      </c>
      <c r="D18509" s="1" t="s">
        <v>38670</v>
      </c>
      <c r="E18509" s="1" t="s">
        <v>10</v>
      </c>
      <c r="F18509" s="1" t="s">
        <v>11</v>
      </c>
      <c r="G18509" s="1" t="str">
        <f>IFERROR(__xludf.DUMMYFUNCTION("GOOGLETRANSLATE(D18509,""fr"",""en"")"),"#VALUE!")</f>
        <v>#VALUE!</v>
      </c>
    </row>
    <row r="18510" ht="15.75" customHeight="1">
      <c r="A18510" s="1" t="s">
        <v>1490</v>
      </c>
      <c r="B18510" s="1">
        <v>2.0</v>
      </c>
      <c r="C18510" s="1" t="s">
        <v>38671</v>
      </c>
      <c r="D18510" s="1" t="s">
        <v>38672</v>
      </c>
      <c r="E18510" s="1" t="s">
        <v>5251</v>
      </c>
      <c r="F18510" s="1" t="s">
        <v>66</v>
      </c>
      <c r="G18510" s="1" t="str">
        <f>IFERROR(__xludf.DUMMYFUNCTION("GOOGLETRANSLATE(D18510,""fr"",""en"")"),"#VALUE!")</f>
        <v>#VALUE!</v>
      </c>
    </row>
    <row r="18511" ht="15.75" customHeight="1">
      <c r="A18511" s="1" t="s">
        <v>738</v>
      </c>
      <c r="B18511" s="1">
        <v>1.0</v>
      </c>
      <c r="C18511" s="1" t="s">
        <v>38673</v>
      </c>
      <c r="D18511" s="1" t="s">
        <v>38674</v>
      </c>
      <c r="E18511" s="1" t="s">
        <v>373</v>
      </c>
      <c r="F18511" s="1" t="s">
        <v>30</v>
      </c>
      <c r="G18511" s="1" t="str">
        <f>IFERROR(__xludf.DUMMYFUNCTION("GOOGLETRANSLATE(D18511,""fr"",""en"")"),"#VALUE!")</f>
        <v>#VALUE!</v>
      </c>
    </row>
    <row r="18512" ht="15.75" customHeight="1">
      <c r="A18512" s="1" t="s">
        <v>3942</v>
      </c>
      <c r="B18512" s="1">
        <v>1.0</v>
      </c>
      <c r="C18512" s="1" t="s">
        <v>38675</v>
      </c>
      <c r="D18512" s="1" t="s">
        <v>38676</v>
      </c>
      <c r="E18512" s="1" t="s">
        <v>226</v>
      </c>
      <c r="F18512" s="1" t="s">
        <v>110</v>
      </c>
      <c r="G18512" s="1" t="str">
        <f>IFERROR(__xludf.DUMMYFUNCTION("GOOGLETRANSLATE(D18512,""fr"",""en"")"),"#VALUE!")</f>
        <v>#VALUE!</v>
      </c>
    </row>
    <row r="18513" ht="15.75" customHeight="1">
      <c r="A18513" s="1" t="s">
        <v>3949</v>
      </c>
      <c r="B18513" s="1">
        <v>1.0</v>
      </c>
      <c r="C18513" s="1" t="s">
        <v>38677</v>
      </c>
      <c r="D18513" s="1" t="s">
        <v>38678</v>
      </c>
      <c r="E18513" s="1" t="s">
        <v>273</v>
      </c>
      <c r="F18513" s="1" t="s">
        <v>110</v>
      </c>
      <c r="G18513" s="1" t="str">
        <f>IFERROR(__xludf.DUMMYFUNCTION("GOOGLETRANSLATE(D18513,""fr"",""en"")"),"#VALUE!")</f>
        <v>#VALUE!</v>
      </c>
    </row>
    <row r="18514" ht="15.75" customHeight="1">
      <c r="A18514" s="1" t="s">
        <v>624</v>
      </c>
      <c r="B18514" s="1">
        <v>5.0</v>
      </c>
      <c r="C18514" s="1" t="s">
        <v>38679</v>
      </c>
      <c r="D18514" s="1" t="s">
        <v>38680</v>
      </c>
      <c r="E18514" s="1" t="s">
        <v>65</v>
      </c>
      <c r="F18514" s="1" t="s">
        <v>66</v>
      </c>
      <c r="G18514" s="1" t="str">
        <f>IFERROR(__xludf.DUMMYFUNCTION("GOOGLETRANSLATE(D18514,""fr"",""en"")"),"#VALUE!")</f>
        <v>#VALUE!</v>
      </c>
    </row>
    <row r="18515" ht="15.75" customHeight="1">
      <c r="A18515" s="1" t="s">
        <v>5195</v>
      </c>
      <c r="B18515" s="1">
        <v>3.0</v>
      </c>
      <c r="C18515" s="1" t="s">
        <v>38681</v>
      </c>
      <c r="D18515" s="1" t="s">
        <v>38682</v>
      </c>
      <c r="E18515" s="1" t="s">
        <v>10</v>
      </c>
      <c r="F18515" s="1" t="s">
        <v>11</v>
      </c>
      <c r="G18515" s="1" t="str">
        <f>IFERROR(__xludf.DUMMYFUNCTION("GOOGLETRANSLATE(D18515,""fr"",""en"")"),"#VALUE!")</f>
        <v>#VALUE!</v>
      </c>
    </row>
    <row r="18516" ht="15.75" customHeight="1">
      <c r="A18516" s="1" t="s">
        <v>38683</v>
      </c>
      <c r="B18516" s="1">
        <v>1.0</v>
      </c>
      <c r="C18516" s="1" t="s">
        <v>38684</v>
      </c>
      <c r="D18516" s="1" t="s">
        <v>38685</v>
      </c>
      <c r="E18516" s="1" t="s">
        <v>47</v>
      </c>
      <c r="F18516" s="1" t="s">
        <v>118</v>
      </c>
      <c r="G18516" s="1" t="str">
        <f>IFERROR(__xludf.DUMMYFUNCTION("GOOGLETRANSLATE(D18516,""fr"",""en"")"),"#VALUE!")</f>
        <v>#VALUE!</v>
      </c>
    </row>
    <row r="18517" ht="15.75" customHeight="1">
      <c r="A18517" s="1" t="s">
        <v>129</v>
      </c>
      <c r="B18517" s="1">
        <v>2.0</v>
      </c>
      <c r="C18517" s="1" t="s">
        <v>38686</v>
      </c>
      <c r="D18517" s="1" t="s">
        <v>38687</v>
      </c>
      <c r="E18517" s="1" t="s">
        <v>169</v>
      </c>
      <c r="F18517" s="1" t="s">
        <v>110</v>
      </c>
      <c r="G18517" s="1" t="str">
        <f>IFERROR(__xludf.DUMMYFUNCTION("GOOGLETRANSLATE(D18517,""fr"",""en"")"),"#VALUE!")</f>
        <v>#VALUE!</v>
      </c>
    </row>
    <row r="18518" ht="15.75" customHeight="1">
      <c r="A18518" s="1" t="s">
        <v>4007</v>
      </c>
      <c r="B18518" s="1">
        <v>4.0</v>
      </c>
      <c r="C18518" s="1" t="s">
        <v>38688</v>
      </c>
      <c r="D18518" s="1" t="s">
        <v>38689</v>
      </c>
      <c r="E18518" s="1" t="s">
        <v>448</v>
      </c>
      <c r="F18518" s="1" t="s">
        <v>84</v>
      </c>
      <c r="G18518" s="1" t="str">
        <f>IFERROR(__xludf.DUMMYFUNCTION("GOOGLETRANSLATE(D18518,""fr"",""en"")"),"#VALUE!")</f>
        <v>#VALUE!</v>
      </c>
    </row>
    <row r="18519" ht="15.75" customHeight="1">
      <c r="A18519" s="1" t="s">
        <v>37257</v>
      </c>
      <c r="B18519" s="1">
        <v>1.0</v>
      </c>
      <c r="C18519" s="1" t="s">
        <v>38690</v>
      </c>
      <c r="D18519" s="1" t="s">
        <v>38691</v>
      </c>
      <c r="E18519" s="1" t="s">
        <v>575</v>
      </c>
      <c r="F18519" s="1" t="s">
        <v>48</v>
      </c>
      <c r="G18519" s="1" t="str">
        <f>IFERROR(__xludf.DUMMYFUNCTION("GOOGLETRANSLATE(D18519,""fr"",""en"")"),"#VALUE!")</f>
        <v>#VALUE!</v>
      </c>
    </row>
    <row r="18520" ht="15.75" customHeight="1">
      <c r="A18520" s="1" t="s">
        <v>38692</v>
      </c>
      <c r="B18520" s="1">
        <v>1.0</v>
      </c>
      <c r="C18520" s="1" t="s">
        <v>38693</v>
      </c>
      <c r="D18520" s="1" t="s">
        <v>38694</v>
      </c>
      <c r="E18520" s="1" t="s">
        <v>554</v>
      </c>
      <c r="F18520" s="1" t="s">
        <v>30</v>
      </c>
      <c r="G18520" s="1" t="str">
        <f>IFERROR(__xludf.DUMMYFUNCTION("GOOGLETRANSLATE(D18520,""fr"",""en"")"),"#VALUE!")</f>
        <v>#VALUE!</v>
      </c>
    </row>
    <row r="18521" ht="15.75" customHeight="1">
      <c r="A18521" s="1" t="s">
        <v>804</v>
      </c>
      <c r="B18521" s="1">
        <v>2.0</v>
      </c>
      <c r="C18521" s="1" t="s">
        <v>38695</v>
      </c>
      <c r="D18521" s="1" t="s">
        <v>38696</v>
      </c>
      <c r="E18521" s="1" t="s">
        <v>21</v>
      </c>
      <c r="F18521" s="1" t="s">
        <v>11</v>
      </c>
      <c r="G18521" s="1" t="str">
        <f>IFERROR(__xludf.DUMMYFUNCTION("GOOGLETRANSLATE(D18521,""fr"",""en"")"),"#VALUE!")</f>
        <v>#VALUE!</v>
      </c>
    </row>
    <row r="18522" ht="15.75" customHeight="1">
      <c r="A18522" s="1" t="s">
        <v>7716</v>
      </c>
      <c r="B18522" s="1">
        <v>1.0</v>
      </c>
      <c r="C18522" s="1" t="s">
        <v>38697</v>
      </c>
      <c r="D18522" s="1" t="s">
        <v>38698</v>
      </c>
      <c r="E18522" s="1" t="s">
        <v>646</v>
      </c>
      <c r="F18522" s="1" t="s">
        <v>39</v>
      </c>
      <c r="G18522" s="1" t="str">
        <f>IFERROR(__xludf.DUMMYFUNCTION("GOOGLETRANSLATE(D18522,""fr"",""en"")"),"#VALUE!")</f>
        <v>#VALUE!</v>
      </c>
    </row>
    <row r="18523" ht="15.75" customHeight="1">
      <c r="A18523" s="1" t="s">
        <v>2272</v>
      </c>
      <c r="B18523" s="1">
        <v>5.0</v>
      </c>
      <c r="C18523" s="1" t="s">
        <v>38699</v>
      </c>
      <c r="D18523" s="1" t="s">
        <v>38700</v>
      </c>
      <c r="E18523" s="1" t="s">
        <v>21</v>
      </c>
      <c r="F18523" s="1" t="s">
        <v>11</v>
      </c>
      <c r="G18523" s="1" t="str">
        <f>IFERROR(__xludf.DUMMYFUNCTION("GOOGLETRANSLATE(D18523,""fr"",""en"")"),"#VALUE!")</f>
        <v>#VALUE!</v>
      </c>
    </row>
    <row r="18524" ht="15.75" customHeight="1">
      <c r="A18524" s="1" t="s">
        <v>5254</v>
      </c>
      <c r="B18524" s="1">
        <v>3.0</v>
      </c>
      <c r="C18524" s="1" t="s">
        <v>38701</v>
      </c>
      <c r="D18524" s="1" t="s">
        <v>38702</v>
      </c>
      <c r="E18524" s="1" t="s">
        <v>25</v>
      </c>
      <c r="F18524" s="1" t="s">
        <v>110</v>
      </c>
      <c r="G18524" s="1" t="str">
        <f>IFERROR(__xludf.DUMMYFUNCTION("GOOGLETRANSLATE(D18524,""fr"",""en"")"),"#VALUE!")</f>
        <v>#VALUE!</v>
      </c>
    </row>
    <row r="18525" ht="15.75" customHeight="1">
      <c r="A18525" s="1" t="s">
        <v>141</v>
      </c>
      <c r="B18525" s="1">
        <v>2.0</v>
      </c>
      <c r="C18525" s="1" t="s">
        <v>38703</v>
      </c>
      <c r="D18525" s="1" t="s">
        <v>38704</v>
      </c>
      <c r="E18525" s="1" t="s">
        <v>10</v>
      </c>
      <c r="F18525" s="1" t="s">
        <v>11</v>
      </c>
      <c r="G18525" s="1" t="str">
        <f>IFERROR(__xludf.DUMMYFUNCTION("GOOGLETRANSLATE(D18525,""fr"",""en"")"),"#VALUE!")</f>
        <v>#VALUE!</v>
      </c>
    </row>
    <row r="18526" ht="15.75" customHeight="1">
      <c r="A18526" s="1" t="s">
        <v>231</v>
      </c>
      <c r="B18526" s="1">
        <v>4.0</v>
      </c>
      <c r="C18526" s="1" t="s">
        <v>38705</v>
      </c>
      <c r="D18526" s="1" t="s">
        <v>38706</v>
      </c>
      <c r="E18526" s="1" t="s">
        <v>21</v>
      </c>
      <c r="F18526" s="1" t="s">
        <v>11</v>
      </c>
      <c r="G18526" s="1" t="str">
        <f>IFERROR(__xludf.DUMMYFUNCTION("GOOGLETRANSLATE(D18526,""fr"",""en"")"),"I am satisfied with the service and good listening to customer service. The prices are advantaged and that's why I chose this car insurance.")</f>
        <v>I am satisfied with the service and good listening to customer service. The prices are advantaged and that's why I chose this car insurance.</v>
      </c>
    </row>
    <row r="18527" ht="15.75" customHeight="1">
      <c r="A18527" s="1" t="s">
        <v>4945</v>
      </c>
      <c r="B18527" s="1">
        <v>1.0</v>
      </c>
      <c r="C18527" s="1" t="s">
        <v>38707</v>
      </c>
      <c r="D18527" s="1" t="s">
        <v>38708</v>
      </c>
      <c r="E18527" s="1" t="s">
        <v>29</v>
      </c>
      <c r="F18527" s="1" t="s">
        <v>30</v>
      </c>
      <c r="G18527" s="1" t="str">
        <f>IFERROR(__xludf.DUMMYFUNCTION("GOOGLETRANSLATE(D18527,""fr"",""en"")"),"#VALUE!")</f>
        <v>#VALUE!</v>
      </c>
    </row>
    <row r="18528" ht="15.75" customHeight="1">
      <c r="A18528" s="1" t="s">
        <v>650</v>
      </c>
      <c r="B18528" s="1">
        <v>2.0</v>
      </c>
      <c r="C18528" s="1" t="s">
        <v>38709</v>
      </c>
      <c r="D18528" s="1" t="s">
        <v>38710</v>
      </c>
      <c r="E18528" s="1" t="s">
        <v>10</v>
      </c>
      <c r="F18528" s="1" t="s">
        <v>11</v>
      </c>
      <c r="G18528" s="1" t="str">
        <f>IFERROR(__xludf.DUMMYFUNCTION("GOOGLETRANSLATE(D18528,""fr"",""en"")"),"#VALUE!")</f>
        <v>#VALUE!</v>
      </c>
    </row>
    <row r="18529" ht="15.75" customHeight="1">
      <c r="A18529" s="1" t="s">
        <v>264</v>
      </c>
      <c r="B18529" s="1">
        <v>5.0</v>
      </c>
      <c r="C18529" s="1" t="s">
        <v>38711</v>
      </c>
      <c r="D18529" s="1" t="s">
        <v>38712</v>
      </c>
      <c r="E18529" s="1" t="s">
        <v>176</v>
      </c>
      <c r="F18529" s="1" t="s">
        <v>66</v>
      </c>
      <c r="G18529" s="1" t="str">
        <f>IFERROR(__xludf.DUMMYFUNCTION("GOOGLETRANSLATE(D18529,""fr"",""en"")"),"#VALUE!")</f>
        <v>#VALUE!</v>
      </c>
    </row>
    <row r="18530" ht="15.75" customHeight="1">
      <c r="A18530" s="1" t="s">
        <v>2141</v>
      </c>
      <c r="B18530" s="1">
        <v>5.0</v>
      </c>
      <c r="C18530" s="1" t="s">
        <v>38713</v>
      </c>
      <c r="D18530" s="1" t="s">
        <v>38714</v>
      </c>
      <c r="E18530" s="1" t="s">
        <v>448</v>
      </c>
      <c r="F18530" s="1" t="s">
        <v>84</v>
      </c>
      <c r="G18530" s="1" t="str">
        <f>IFERROR(__xludf.DUMMYFUNCTION("GOOGLETRANSLATE(D18530,""fr"",""en"")"),"#VALUE!")</f>
        <v>#VALUE!</v>
      </c>
    </row>
    <row r="18531" ht="15.75" customHeight="1">
      <c r="A18531" s="1" t="s">
        <v>1741</v>
      </c>
      <c r="B18531" s="1">
        <v>5.0</v>
      </c>
      <c r="C18531" s="1" t="s">
        <v>38715</v>
      </c>
      <c r="D18531" s="1" t="s">
        <v>38716</v>
      </c>
      <c r="E18531" s="1" t="s">
        <v>21</v>
      </c>
      <c r="F18531" s="1" t="s">
        <v>11</v>
      </c>
      <c r="G18531" s="1" t="str">
        <f>IFERROR(__xludf.DUMMYFUNCTION("GOOGLETRANSLATE(D18531,""fr"",""en"")"),"#VALUE!")</f>
        <v>#VALUE!</v>
      </c>
    </row>
    <row r="18532" ht="15.75" customHeight="1">
      <c r="A18532" s="1" t="s">
        <v>1886</v>
      </c>
      <c r="B18532" s="1">
        <v>4.0</v>
      </c>
      <c r="C18532" s="1" t="s">
        <v>38717</v>
      </c>
      <c r="D18532" s="1" t="s">
        <v>38718</v>
      </c>
      <c r="E18532" s="1" t="s">
        <v>614</v>
      </c>
      <c r="F18532" s="1" t="s">
        <v>30</v>
      </c>
      <c r="G18532" s="1" t="str">
        <f>IFERROR(__xludf.DUMMYFUNCTION("GOOGLETRANSLATE(D18532,""fr"",""en"")"),"#VALUE!")</f>
        <v>#VALUE!</v>
      </c>
    </row>
    <row r="18533" ht="15.75" customHeight="1">
      <c r="A18533" s="1" t="s">
        <v>3132</v>
      </c>
      <c r="B18533" s="1">
        <v>5.0</v>
      </c>
      <c r="C18533" s="1" t="s">
        <v>38719</v>
      </c>
      <c r="D18533" s="1" t="s">
        <v>38720</v>
      </c>
      <c r="E18533" s="1" t="s">
        <v>21</v>
      </c>
      <c r="F18533" s="1" t="s">
        <v>11</v>
      </c>
      <c r="G18533" s="1" t="str">
        <f>IFERROR(__xludf.DUMMYFUNCTION("GOOGLETRANSLATE(D18533,""fr"",""en"")"),"#VALUE!")</f>
        <v>#VALUE!</v>
      </c>
    </row>
    <row r="18534" ht="15.75" customHeight="1">
      <c r="A18534" s="1" t="s">
        <v>2135</v>
      </c>
      <c r="B18534" s="1">
        <v>3.0</v>
      </c>
      <c r="C18534" s="1" t="s">
        <v>38721</v>
      </c>
      <c r="D18534" s="1" t="s">
        <v>38722</v>
      </c>
      <c r="E18534" s="1" t="s">
        <v>10</v>
      </c>
      <c r="F18534" s="1" t="s">
        <v>11</v>
      </c>
      <c r="G18534" s="1" t="str">
        <f>IFERROR(__xludf.DUMMYFUNCTION("GOOGLETRANSLATE(D18534,""fr"",""en"")"),"#VALUE!")</f>
        <v>#VALUE!</v>
      </c>
    </row>
    <row r="18535" ht="15.75" customHeight="1">
      <c r="A18535" s="1" t="s">
        <v>8352</v>
      </c>
      <c r="B18535" s="1">
        <v>5.0</v>
      </c>
      <c r="C18535" s="1" t="s">
        <v>38723</v>
      </c>
      <c r="D18535" s="1" t="s">
        <v>38724</v>
      </c>
      <c r="E18535" s="1" t="s">
        <v>29</v>
      </c>
      <c r="F18535" s="1" t="s">
        <v>30</v>
      </c>
      <c r="G18535" s="1" t="str">
        <f>IFERROR(__xludf.DUMMYFUNCTION("GOOGLETRANSLATE(D18535,""fr"",""en"")"),"#VALUE!")</f>
        <v>#VALUE!</v>
      </c>
    </row>
    <row r="18536" ht="15.75" customHeight="1">
      <c r="A18536" s="1" t="s">
        <v>3038</v>
      </c>
      <c r="B18536" s="1">
        <v>1.0</v>
      </c>
      <c r="C18536" s="1" t="s">
        <v>38725</v>
      </c>
      <c r="D18536" s="1" t="s">
        <v>38726</v>
      </c>
      <c r="E18536" s="1" t="s">
        <v>254</v>
      </c>
      <c r="F18536" s="1" t="s">
        <v>66</v>
      </c>
      <c r="G18536" s="1" t="str">
        <f>IFERROR(__xludf.DUMMYFUNCTION("GOOGLETRANSLATE(D18536,""fr"",""en"")"),"#VALUE!")</f>
        <v>#VALUE!</v>
      </c>
    </row>
    <row r="18537" ht="15.75" customHeight="1">
      <c r="A18537" s="1" t="s">
        <v>10820</v>
      </c>
      <c r="B18537" s="1">
        <v>4.0</v>
      </c>
      <c r="C18537" s="1" t="s">
        <v>38727</v>
      </c>
      <c r="D18537" s="1" t="s">
        <v>38728</v>
      </c>
      <c r="E18537" s="1" t="s">
        <v>159</v>
      </c>
      <c r="F18537" s="1" t="s">
        <v>39</v>
      </c>
      <c r="G18537" s="1" t="str">
        <f>IFERROR(__xludf.DUMMYFUNCTION("GOOGLETRANSLATE(D18537,""fr"",""en"")"),"#VALUE!")</f>
        <v>#VALUE!</v>
      </c>
    </row>
    <row r="18538" ht="15.75" customHeight="1">
      <c r="A18538" s="1" t="s">
        <v>5900</v>
      </c>
      <c r="B18538" s="1">
        <v>1.0</v>
      </c>
      <c r="C18538" s="1" t="s">
        <v>38729</v>
      </c>
      <c r="D18538" s="1" t="s">
        <v>38730</v>
      </c>
      <c r="E18538" s="1" t="s">
        <v>38</v>
      </c>
      <c r="F18538" s="1" t="s">
        <v>39</v>
      </c>
      <c r="G18538" s="1" t="str">
        <f>IFERROR(__xludf.DUMMYFUNCTION("GOOGLETRANSLATE(D18538,""fr"",""en"")"),"#VALUE!")</f>
        <v>#VALUE!</v>
      </c>
    </row>
    <row r="18539" ht="15.75" customHeight="1">
      <c r="A18539" s="1" t="s">
        <v>4248</v>
      </c>
      <c r="B18539" s="1">
        <v>3.0</v>
      </c>
      <c r="C18539" s="1" t="s">
        <v>38731</v>
      </c>
      <c r="D18539" s="1" t="s">
        <v>38732</v>
      </c>
      <c r="E18539" s="1" t="s">
        <v>5109</v>
      </c>
      <c r="F18539" s="1" t="s">
        <v>66</v>
      </c>
      <c r="G18539" s="1" t="str">
        <f>IFERROR(__xludf.DUMMYFUNCTION("GOOGLETRANSLATE(D18539,""fr"",""en"")"),"#VALUE!")</f>
        <v>#VALUE!</v>
      </c>
    </row>
    <row r="18540" ht="15.75" customHeight="1">
      <c r="A18540" s="1" t="s">
        <v>326</v>
      </c>
      <c r="B18540" s="1">
        <v>1.0</v>
      </c>
      <c r="C18540" s="1" t="s">
        <v>38733</v>
      </c>
      <c r="D18540" s="1" t="s">
        <v>38734</v>
      </c>
      <c r="E18540" s="1" t="s">
        <v>169</v>
      </c>
      <c r="F18540" s="1" t="s">
        <v>110</v>
      </c>
      <c r="G18540" s="1" t="str">
        <f>IFERROR(__xludf.DUMMYFUNCTION("GOOGLETRANSLATE(D18540,""fr"",""en"")"),"#VALUE!")</f>
        <v>#VALUE!</v>
      </c>
    </row>
    <row r="18541" ht="15.75" customHeight="1">
      <c r="A18541" s="1" t="s">
        <v>1479</v>
      </c>
      <c r="B18541" s="1">
        <v>3.0</v>
      </c>
      <c r="C18541" s="1" t="s">
        <v>38735</v>
      </c>
      <c r="D18541" s="1" t="s">
        <v>38736</v>
      </c>
      <c r="E18541" s="1" t="s">
        <v>10</v>
      </c>
      <c r="F18541" s="1" t="s">
        <v>11</v>
      </c>
      <c r="G18541" s="1" t="str">
        <f>IFERROR(__xludf.DUMMYFUNCTION("GOOGLETRANSLATE(D18541,""fr"",""en"")"),"#VALUE!")</f>
        <v>#VALUE!</v>
      </c>
    </row>
    <row r="18542" ht="15.75" customHeight="1">
      <c r="A18542" s="1" t="s">
        <v>615</v>
      </c>
      <c r="B18542" s="1">
        <v>4.0</v>
      </c>
      <c r="C18542" s="1" t="s">
        <v>38737</v>
      </c>
      <c r="D18542" s="1" t="s">
        <v>38738</v>
      </c>
      <c r="E18542" s="1" t="s">
        <v>10</v>
      </c>
      <c r="F18542" s="1" t="s">
        <v>11</v>
      </c>
      <c r="G18542" s="1" t="str">
        <f>IFERROR(__xludf.DUMMYFUNCTION("GOOGLETRANSLATE(D18542,""fr"",""en"")"),"#VALUE!")</f>
        <v>#VALUE!</v>
      </c>
    </row>
    <row r="18543" ht="15.75" customHeight="1">
      <c r="A18543" s="1" t="s">
        <v>710</v>
      </c>
      <c r="B18543" s="1">
        <v>5.0</v>
      </c>
      <c r="C18543" s="1" t="s">
        <v>38739</v>
      </c>
      <c r="D18543" s="1" t="s">
        <v>38740</v>
      </c>
      <c r="E18543" s="1" t="s">
        <v>169</v>
      </c>
      <c r="F18543" s="1" t="s">
        <v>11</v>
      </c>
      <c r="G18543" s="1" t="str">
        <f>IFERROR(__xludf.DUMMYFUNCTION("GOOGLETRANSLATE(D18543,""fr"",""en"")"),"#VALUE!")</f>
        <v>#VALUE!</v>
      </c>
    </row>
    <row r="18544" ht="15.75" customHeight="1">
      <c r="A18544" s="1" t="s">
        <v>3060</v>
      </c>
      <c r="B18544" s="1">
        <v>5.0</v>
      </c>
      <c r="C18544" s="1" t="s">
        <v>38741</v>
      </c>
      <c r="D18544" s="1" t="s">
        <v>38742</v>
      </c>
      <c r="E18544" s="1" t="s">
        <v>21</v>
      </c>
      <c r="F18544" s="1" t="s">
        <v>11</v>
      </c>
      <c r="G18544" s="1" t="str">
        <f>IFERROR(__xludf.DUMMYFUNCTION("GOOGLETRANSLATE(D18544,""fr"",""en"")"),"#VALUE!")</f>
        <v>#VALUE!</v>
      </c>
    </row>
    <row r="18545" ht="15.75" customHeight="1">
      <c r="A18545" s="1" t="s">
        <v>3533</v>
      </c>
      <c r="B18545" s="1">
        <v>1.0</v>
      </c>
      <c r="C18545" s="1" t="s">
        <v>38743</v>
      </c>
      <c r="D18545" s="1" t="s">
        <v>38744</v>
      </c>
      <c r="E18545" s="1" t="s">
        <v>109</v>
      </c>
      <c r="F18545" s="1" t="s">
        <v>11</v>
      </c>
      <c r="G18545" s="1" t="str">
        <f>IFERROR(__xludf.DUMMYFUNCTION("GOOGLETRANSLATE(D18545,""fr"",""en"")"),"#VALUE!")</f>
        <v>#VALUE!</v>
      </c>
    </row>
    <row r="18546" ht="15.75" customHeight="1">
      <c r="A18546" s="1" t="s">
        <v>10166</v>
      </c>
      <c r="B18546" s="1">
        <v>1.0</v>
      </c>
      <c r="C18546" s="1" t="s">
        <v>38745</v>
      </c>
      <c r="D18546" s="1" t="s">
        <v>38746</v>
      </c>
      <c r="E18546" s="1" t="s">
        <v>226</v>
      </c>
      <c r="F18546" s="1" t="s">
        <v>11</v>
      </c>
      <c r="G18546" s="1" t="str">
        <f>IFERROR(__xludf.DUMMYFUNCTION("GOOGLETRANSLATE(D18546,""fr"",""en"")"),"#VALUE!")</f>
        <v>#VALUE!</v>
      </c>
    </row>
    <row r="18547" ht="15.75" customHeight="1">
      <c r="A18547" s="1" t="s">
        <v>11020</v>
      </c>
      <c r="B18547" s="1">
        <v>1.0</v>
      </c>
      <c r="C18547" s="1" t="s">
        <v>38747</v>
      </c>
      <c r="D18547" s="1" t="s">
        <v>38748</v>
      </c>
      <c r="E18547" s="1" t="s">
        <v>226</v>
      </c>
      <c r="F18547" s="1" t="s">
        <v>11</v>
      </c>
      <c r="G18547" s="1" t="str">
        <f>IFERROR(__xludf.DUMMYFUNCTION("GOOGLETRANSLATE(D18547,""fr"",""en"")"),"#VALUE!")</f>
        <v>#VALUE!</v>
      </c>
    </row>
    <row r="18548" ht="15.75" customHeight="1">
      <c r="A18548" s="1" t="s">
        <v>2812</v>
      </c>
      <c r="B18548" s="1">
        <v>1.0</v>
      </c>
      <c r="C18548" s="1" t="s">
        <v>38749</v>
      </c>
      <c r="D18548" s="1" t="s">
        <v>38750</v>
      </c>
      <c r="E18548" s="1" t="s">
        <v>21</v>
      </c>
      <c r="F18548" s="1" t="s">
        <v>11</v>
      </c>
      <c r="G18548" s="1" t="str">
        <f>IFERROR(__xludf.DUMMYFUNCTION("GOOGLETRANSLATE(D18548,""fr"",""en"")"),"#VALUE!")</f>
        <v>#VALUE!</v>
      </c>
    </row>
    <row r="18549" ht="15.75" customHeight="1">
      <c r="A18549" s="1" t="s">
        <v>585</v>
      </c>
      <c r="B18549" s="1">
        <v>5.0</v>
      </c>
      <c r="C18549" s="1" t="s">
        <v>38751</v>
      </c>
      <c r="D18549" s="1" t="s">
        <v>38752</v>
      </c>
      <c r="E18549" s="1" t="s">
        <v>21</v>
      </c>
      <c r="F18549" s="1" t="s">
        <v>11</v>
      </c>
      <c r="G18549" s="1" t="str">
        <f>IFERROR(__xludf.DUMMYFUNCTION("GOOGLETRANSLATE(D18549,""fr"",""en"")"),"#VALUE!")</f>
        <v>#VALUE!</v>
      </c>
    </row>
    <row r="18550" ht="15.75" customHeight="1">
      <c r="A18550" s="1" t="s">
        <v>1796</v>
      </c>
      <c r="B18550" s="1">
        <v>4.0</v>
      </c>
      <c r="C18550" s="1" t="s">
        <v>38753</v>
      </c>
      <c r="D18550" s="1" t="s">
        <v>38754</v>
      </c>
      <c r="E18550" s="1" t="s">
        <v>29</v>
      </c>
      <c r="F18550" s="1" t="s">
        <v>30</v>
      </c>
      <c r="G18550" s="1" t="str">
        <f>IFERROR(__xludf.DUMMYFUNCTION("GOOGLETRANSLATE(D18550,""fr"",""en"")"),"#VALUE!")</f>
        <v>#VALUE!</v>
      </c>
    </row>
    <row r="18551" ht="15.75" customHeight="1">
      <c r="A18551" s="1" t="s">
        <v>3934</v>
      </c>
      <c r="B18551" s="1">
        <v>1.0</v>
      </c>
      <c r="C18551" s="1" t="s">
        <v>38755</v>
      </c>
      <c r="D18551" s="1" t="s">
        <v>38756</v>
      </c>
      <c r="E18551" s="1" t="s">
        <v>25</v>
      </c>
      <c r="F18551" s="1" t="s">
        <v>11</v>
      </c>
      <c r="G18551" s="1" t="str">
        <f>IFERROR(__xludf.DUMMYFUNCTION("GOOGLETRANSLATE(D18551,""fr"",""en"")"),"#VALUE!")</f>
        <v>#VALUE!</v>
      </c>
    </row>
    <row r="18552" ht="15.75" customHeight="1">
      <c r="A18552" s="1" t="s">
        <v>3818</v>
      </c>
      <c r="B18552" s="1">
        <v>5.0</v>
      </c>
      <c r="C18552" s="1" t="s">
        <v>38757</v>
      </c>
      <c r="D18552" s="1" t="s">
        <v>38758</v>
      </c>
      <c r="E18552" s="1" t="s">
        <v>21</v>
      </c>
      <c r="F18552" s="1" t="s">
        <v>11</v>
      </c>
      <c r="G18552" s="1" t="str">
        <f>IFERROR(__xludf.DUMMYFUNCTION("GOOGLETRANSLATE(D18552,""fr"",""en"")"),"#VALUE!")</f>
        <v>#VALUE!</v>
      </c>
    </row>
    <row r="18553" ht="15.75" customHeight="1">
      <c r="A18553" s="1" t="s">
        <v>2022</v>
      </c>
      <c r="B18553" s="1">
        <v>5.0</v>
      </c>
      <c r="C18553" s="1" t="s">
        <v>38759</v>
      </c>
      <c r="D18553" s="1" t="s">
        <v>38760</v>
      </c>
      <c r="E18553" s="1" t="s">
        <v>176</v>
      </c>
      <c r="F18553" s="1" t="s">
        <v>66</v>
      </c>
      <c r="G18553" s="1" t="str">
        <f>IFERROR(__xludf.DUMMYFUNCTION("GOOGLETRANSLATE(D18553,""fr"",""en"")"),"#VALUE!")</f>
        <v>#VALUE!</v>
      </c>
    </row>
    <row r="18554" ht="15.75" customHeight="1">
      <c r="A18554" s="1" t="s">
        <v>673</v>
      </c>
      <c r="B18554" s="1">
        <v>4.0</v>
      </c>
      <c r="C18554" s="1" t="s">
        <v>38761</v>
      </c>
      <c r="D18554" s="1" t="s">
        <v>38762</v>
      </c>
      <c r="E18554" s="1" t="s">
        <v>10</v>
      </c>
      <c r="F18554" s="1" t="s">
        <v>11</v>
      </c>
      <c r="G18554" s="1" t="str">
        <f>IFERROR(__xludf.DUMMYFUNCTION("GOOGLETRANSLATE(D18554,""fr"",""en"")"),"#VALUE!")</f>
        <v>#VALUE!</v>
      </c>
    </row>
    <row r="18555" ht="15.75" customHeight="1">
      <c r="A18555" s="1" t="s">
        <v>2896</v>
      </c>
      <c r="B18555" s="1">
        <v>4.0</v>
      </c>
      <c r="C18555" s="1" t="s">
        <v>38763</v>
      </c>
      <c r="D18555" s="1" t="s">
        <v>38764</v>
      </c>
      <c r="E18555" s="1" t="s">
        <v>448</v>
      </c>
      <c r="F18555" s="1" t="s">
        <v>84</v>
      </c>
      <c r="G18555" s="1" t="str">
        <f>IFERROR(__xludf.DUMMYFUNCTION("GOOGLETRANSLATE(D18555,""fr"",""en"")"),"#VALUE!")</f>
        <v>#VALUE!</v>
      </c>
    </row>
    <row r="18556" ht="15.75" customHeight="1">
      <c r="A18556" s="1" t="s">
        <v>9560</v>
      </c>
      <c r="B18556" s="1">
        <v>4.0</v>
      </c>
      <c r="C18556" s="1" t="s">
        <v>38765</v>
      </c>
      <c r="D18556" s="1" t="s">
        <v>38766</v>
      </c>
      <c r="E18556" s="1" t="s">
        <v>29</v>
      </c>
      <c r="F18556" s="1" t="s">
        <v>30</v>
      </c>
      <c r="G18556" s="1" t="str">
        <f>IFERROR(__xludf.DUMMYFUNCTION("GOOGLETRANSLATE(D18556,""fr"",""en"")"),"#VALUE!")</f>
        <v>#VALUE!</v>
      </c>
    </row>
    <row r="18557" ht="15.75" customHeight="1">
      <c r="A18557" s="1" t="s">
        <v>719</v>
      </c>
      <c r="B18557" s="1">
        <v>2.0</v>
      </c>
      <c r="C18557" s="1" t="s">
        <v>38767</v>
      </c>
      <c r="D18557" s="1" t="s">
        <v>38768</v>
      </c>
      <c r="E18557" s="1" t="s">
        <v>292</v>
      </c>
      <c r="F18557" s="1" t="s">
        <v>11</v>
      </c>
      <c r="G18557" s="1" t="str">
        <f>IFERROR(__xludf.DUMMYFUNCTION("GOOGLETRANSLATE(D18557,""fr"",""en"")"),"Insurance subscribed yesterday 11 10 2019 at noon and this night receipt of a postdated letter at 11 11 2019 M informing the end of my warranty for non -receipt of the requested documents while I have a month to send them. I sent these supporting document"&amp;"s to the site as well as by email in response to the postdated letter of one month. In view of the comments this error worries me a lot, I hope a quick return on their part. My client number 418305")</f>
        <v>Insurance subscribed yesterday 11 10 2019 at noon and this night receipt of a postdated letter at 11 11 2019 M informing the end of my warranty for non -receipt of the requested documents while I have a month to send them. I sent these supporting documents to the site as well as by email in response to the postdated letter of one month. In view of the comments this error worries me a lot, I hope a quick return on their part. My client number 418305</v>
      </c>
    </row>
    <row r="18558" ht="15.75" customHeight="1">
      <c r="A18558" s="1" t="s">
        <v>1113</v>
      </c>
      <c r="B18558" s="1">
        <v>5.0</v>
      </c>
      <c r="C18558" s="1" t="s">
        <v>38769</v>
      </c>
      <c r="D18558" s="1" t="s">
        <v>38770</v>
      </c>
      <c r="E18558" s="1" t="s">
        <v>65</v>
      </c>
      <c r="F18558" s="1" t="s">
        <v>66</v>
      </c>
      <c r="G18558" s="1" t="str">
        <f>IFERROR(__xludf.DUMMYFUNCTION("GOOGLETRANSLATE(D18558,""fr"",""en"")"),"#VALUE!")</f>
        <v>#VALUE!</v>
      </c>
    </row>
    <row r="18559" ht="15.75" customHeight="1">
      <c r="A18559" s="1" t="s">
        <v>430</v>
      </c>
      <c r="B18559" s="1">
        <v>4.0</v>
      </c>
      <c r="C18559" s="1" t="s">
        <v>38771</v>
      </c>
      <c r="D18559" s="1" t="s">
        <v>38772</v>
      </c>
      <c r="E18559" s="1" t="s">
        <v>21</v>
      </c>
      <c r="F18559" s="1" t="s">
        <v>11</v>
      </c>
      <c r="G18559" s="1" t="str">
        <f>IFERROR(__xludf.DUMMYFUNCTION("GOOGLETRANSLATE(D18559,""fr"",""en"")"),"#VALUE!")</f>
        <v>#VALUE!</v>
      </c>
    </row>
    <row r="18560" ht="15.75" customHeight="1">
      <c r="A18560" s="1" t="s">
        <v>838</v>
      </c>
      <c r="B18560" s="1">
        <v>2.0</v>
      </c>
      <c r="C18560" s="1" t="s">
        <v>38773</v>
      </c>
      <c r="D18560" s="1" t="s">
        <v>38774</v>
      </c>
      <c r="E18560" s="1" t="s">
        <v>226</v>
      </c>
      <c r="F18560" s="1" t="s">
        <v>110</v>
      </c>
      <c r="G18560" s="1" t="str">
        <f>IFERROR(__xludf.DUMMYFUNCTION("GOOGLETRANSLATE(D18560,""fr"",""en"")"),"#VALUE!")</f>
        <v>#VALUE!</v>
      </c>
    </row>
    <row r="18561" ht="15.75" customHeight="1">
      <c r="A18561" s="1" t="s">
        <v>1479</v>
      </c>
      <c r="B18561" s="1">
        <v>3.0</v>
      </c>
      <c r="C18561" s="1" t="s">
        <v>38775</v>
      </c>
      <c r="D18561" s="1" t="s">
        <v>38776</v>
      </c>
      <c r="E18561" s="1" t="s">
        <v>10</v>
      </c>
      <c r="F18561" s="1" t="s">
        <v>11</v>
      </c>
      <c r="G18561" s="1" t="str">
        <f>IFERROR(__xludf.DUMMYFUNCTION("GOOGLETRANSLATE(D18561,""fr"",""en"")"),"#VALUE!")</f>
        <v>#VALUE!</v>
      </c>
    </row>
    <row r="18562" ht="15.75" customHeight="1">
      <c r="A18562" s="1" t="s">
        <v>615</v>
      </c>
      <c r="B18562" s="1">
        <v>4.0</v>
      </c>
      <c r="C18562" s="1" t="s">
        <v>38777</v>
      </c>
      <c r="D18562" s="1" t="s">
        <v>38778</v>
      </c>
      <c r="E18562" s="1" t="s">
        <v>10</v>
      </c>
      <c r="F18562" s="1" t="s">
        <v>11</v>
      </c>
      <c r="G18562" s="1" t="str">
        <f>IFERROR(__xludf.DUMMYFUNCTION("GOOGLETRANSLATE(D18562,""fr"",""en"")"),"#VALUE!")</f>
        <v>#VALUE!</v>
      </c>
    </row>
    <row r="18563" ht="15.75" customHeight="1">
      <c r="A18563" s="1" t="s">
        <v>332</v>
      </c>
      <c r="B18563" s="1">
        <v>4.0</v>
      </c>
      <c r="C18563" s="1" t="s">
        <v>38779</v>
      </c>
      <c r="D18563" s="1" t="s">
        <v>38780</v>
      </c>
      <c r="E18563" s="1" t="s">
        <v>21</v>
      </c>
      <c r="F18563" s="1" t="s">
        <v>11</v>
      </c>
      <c r="G18563" s="1" t="str">
        <f>IFERROR(__xludf.DUMMYFUNCTION("GOOGLETRANSLATE(D18563,""fr"",""en"")"),"#VALUE!")</f>
        <v>#VALUE!</v>
      </c>
    </row>
    <row r="18564" ht="15.75" customHeight="1">
      <c r="A18564" s="1" t="s">
        <v>119</v>
      </c>
      <c r="B18564" s="1">
        <v>5.0</v>
      </c>
      <c r="C18564" s="1" t="s">
        <v>38781</v>
      </c>
      <c r="D18564" s="1" t="s">
        <v>38782</v>
      </c>
      <c r="E18564" s="1" t="s">
        <v>10</v>
      </c>
      <c r="F18564" s="1" t="s">
        <v>11</v>
      </c>
      <c r="G18564" s="1" t="str">
        <f>IFERROR(__xludf.DUMMYFUNCTION("GOOGLETRANSLATE(D18564,""fr"",""en"")"),"#VALUE!")</f>
        <v>#VALUE!</v>
      </c>
    </row>
    <row r="18565" ht="15.75" customHeight="1">
      <c r="A18565" s="1" t="s">
        <v>777</v>
      </c>
      <c r="B18565" s="1">
        <v>3.0</v>
      </c>
      <c r="C18565" s="1" t="s">
        <v>38783</v>
      </c>
      <c r="D18565" s="1" t="s">
        <v>38784</v>
      </c>
      <c r="E18565" s="1" t="s">
        <v>10</v>
      </c>
      <c r="F18565" s="1" t="s">
        <v>11</v>
      </c>
      <c r="G18565" s="1" t="str">
        <f>IFERROR(__xludf.DUMMYFUNCTION("GOOGLETRANSLATE(D18565,""fr"",""en"")"),"#VALUE!")</f>
        <v>#VALUE!</v>
      </c>
    </row>
    <row r="18566" ht="15.75" customHeight="1">
      <c r="A18566" s="1" t="s">
        <v>6145</v>
      </c>
      <c r="B18566" s="1">
        <v>2.0</v>
      </c>
      <c r="C18566" s="1" t="s">
        <v>38785</v>
      </c>
      <c r="D18566" s="1" t="s">
        <v>38786</v>
      </c>
      <c r="E18566" s="1" t="s">
        <v>554</v>
      </c>
      <c r="F18566" s="1" t="s">
        <v>30</v>
      </c>
      <c r="G18566" s="1" t="str">
        <f>IFERROR(__xludf.DUMMYFUNCTION("GOOGLETRANSLATE(D18566,""fr"",""en"")"),"#VALUE!")</f>
        <v>#VALUE!</v>
      </c>
    </row>
    <row r="18567" ht="15.75" customHeight="1">
      <c r="A18567" s="1" t="s">
        <v>21852</v>
      </c>
      <c r="B18567" s="1">
        <v>2.0</v>
      </c>
      <c r="C18567" s="1" t="s">
        <v>38787</v>
      </c>
      <c r="D18567" s="1" t="s">
        <v>38788</v>
      </c>
      <c r="E18567" s="1" t="s">
        <v>169</v>
      </c>
      <c r="F18567" s="1" t="s">
        <v>11</v>
      </c>
      <c r="G18567" s="1" t="str">
        <f>IFERROR(__xludf.DUMMYFUNCTION("GOOGLETRANSLATE(D18567,""fr"",""en"")"),"#VALUE!")</f>
        <v>#VALUE!</v>
      </c>
    </row>
    <row r="18568" ht="15.75" customHeight="1">
      <c r="A18568" s="1" t="s">
        <v>4455</v>
      </c>
      <c r="B18568" s="1">
        <v>4.0</v>
      </c>
      <c r="C18568" s="1" t="s">
        <v>38789</v>
      </c>
      <c r="D18568" s="1" t="s">
        <v>38790</v>
      </c>
      <c r="E18568" s="1" t="s">
        <v>21</v>
      </c>
      <c r="F18568" s="1" t="s">
        <v>11</v>
      </c>
      <c r="G18568" s="1" t="str">
        <f>IFERROR(__xludf.DUMMYFUNCTION("GOOGLETRANSLATE(D18568,""fr"",""en"")"),"#VALUE!")</f>
        <v>#VALUE!</v>
      </c>
    </row>
    <row r="18569" ht="15.75" customHeight="1">
      <c r="A18569" s="1" t="s">
        <v>1607</v>
      </c>
      <c r="B18569" s="1">
        <v>4.0</v>
      </c>
      <c r="C18569" s="1" t="s">
        <v>38791</v>
      </c>
      <c r="D18569" s="1" t="s">
        <v>38792</v>
      </c>
      <c r="E18569" s="1" t="s">
        <v>484</v>
      </c>
      <c r="F18569" s="1" t="s">
        <v>30</v>
      </c>
      <c r="G18569" s="1" t="str">
        <f>IFERROR(__xludf.DUMMYFUNCTION("GOOGLETRANSLATE(D18569,""fr"",""en"")"),"#VALUE!")</f>
        <v>#VALUE!</v>
      </c>
    </row>
    <row r="18570" ht="15.75" customHeight="1">
      <c r="A18570" s="1" t="s">
        <v>1778</v>
      </c>
      <c r="B18570" s="1">
        <v>5.0</v>
      </c>
      <c r="C18570" s="1" t="s">
        <v>38793</v>
      </c>
      <c r="D18570" s="1" t="s">
        <v>38794</v>
      </c>
      <c r="E18570" s="1" t="s">
        <v>65</v>
      </c>
      <c r="F18570" s="1" t="s">
        <v>66</v>
      </c>
      <c r="G18570" s="1" t="str">
        <f>IFERROR(__xludf.DUMMYFUNCTION("GOOGLETRANSLATE(D18570,""fr"",""en"")"),"#VALUE!")</f>
        <v>#VALUE!</v>
      </c>
    </row>
    <row r="18571" ht="15.75" customHeight="1">
      <c r="A18571" s="1" t="s">
        <v>564</v>
      </c>
      <c r="B18571" s="1">
        <v>1.0</v>
      </c>
      <c r="C18571" s="1" t="s">
        <v>38795</v>
      </c>
      <c r="D18571" s="1" t="s">
        <v>38796</v>
      </c>
      <c r="E18571" s="1" t="s">
        <v>43</v>
      </c>
      <c r="F18571" s="1" t="s">
        <v>30</v>
      </c>
      <c r="G18571" s="1" t="str">
        <f>IFERROR(__xludf.DUMMYFUNCTION("GOOGLETRANSLATE(D18571,""fr"",""en"")"),"#VALUE!")</f>
        <v>#VALUE!</v>
      </c>
    </row>
    <row r="18572" ht="15.75" customHeight="1">
      <c r="A18572" s="1" t="s">
        <v>119</v>
      </c>
      <c r="B18572" s="1">
        <v>4.0</v>
      </c>
      <c r="C18572" s="1" t="s">
        <v>38797</v>
      </c>
      <c r="D18572" s="1" t="s">
        <v>38798</v>
      </c>
      <c r="E18572" s="1" t="s">
        <v>10</v>
      </c>
      <c r="F18572" s="1" t="s">
        <v>11</v>
      </c>
      <c r="G18572" s="1" t="str">
        <f>IFERROR(__xludf.DUMMYFUNCTION("GOOGLETRANSLATE(D18572,""fr"",""en"")"),"#VALUE!")</f>
        <v>#VALUE!</v>
      </c>
    </row>
    <row r="18573" ht="15.75" customHeight="1">
      <c r="A18573" s="1" t="s">
        <v>94</v>
      </c>
      <c r="B18573" s="1">
        <v>5.0</v>
      </c>
      <c r="C18573" s="1" t="s">
        <v>38799</v>
      </c>
      <c r="D18573" s="1" t="s">
        <v>38800</v>
      </c>
      <c r="E18573" s="1" t="s">
        <v>21</v>
      </c>
      <c r="F18573" s="1" t="s">
        <v>11</v>
      </c>
      <c r="G18573" s="1" t="str">
        <f>IFERROR(__xludf.DUMMYFUNCTION("GOOGLETRANSLATE(D18573,""fr"",""en"")"),"#VALUE!")</f>
        <v>#VALUE!</v>
      </c>
    </row>
    <row r="18574" ht="15.75" customHeight="1">
      <c r="A18574" s="1" t="s">
        <v>1110</v>
      </c>
      <c r="B18574" s="1">
        <v>1.0</v>
      </c>
      <c r="C18574" s="1" t="s">
        <v>38801</v>
      </c>
      <c r="D18574" s="1" t="s">
        <v>38802</v>
      </c>
      <c r="E18574" s="1" t="s">
        <v>10</v>
      </c>
      <c r="F18574" s="1" t="s">
        <v>11</v>
      </c>
      <c r="G18574" s="1" t="str">
        <f>IFERROR(__xludf.DUMMYFUNCTION("GOOGLETRANSLATE(D18574,""fr"",""en"")"),"#VALUE!")</f>
        <v>#VALUE!</v>
      </c>
    </row>
    <row r="18575" ht="15.75" customHeight="1">
      <c r="A18575" s="1" t="s">
        <v>1102</v>
      </c>
      <c r="B18575" s="1">
        <v>4.0</v>
      </c>
      <c r="C18575" s="1" t="s">
        <v>38803</v>
      </c>
      <c r="D18575" s="1" t="s">
        <v>38804</v>
      </c>
      <c r="E18575" s="1" t="s">
        <v>554</v>
      </c>
      <c r="F18575" s="1" t="s">
        <v>30</v>
      </c>
      <c r="G18575" s="1" t="str">
        <f>IFERROR(__xludf.DUMMYFUNCTION("GOOGLETRANSLATE(D18575,""fr"",""en"")"),"#VALUE!")</f>
        <v>#VALUE!</v>
      </c>
    </row>
    <row r="18576" ht="15.75" customHeight="1">
      <c r="A18576" s="1" t="s">
        <v>9192</v>
      </c>
      <c r="B18576" s="1">
        <v>3.0</v>
      </c>
      <c r="C18576" s="1" t="s">
        <v>38805</v>
      </c>
      <c r="D18576" s="1" t="s">
        <v>38806</v>
      </c>
      <c r="E18576" s="1" t="s">
        <v>109</v>
      </c>
      <c r="F18576" s="1" t="s">
        <v>110</v>
      </c>
      <c r="G18576" s="1" t="str">
        <f>IFERROR(__xludf.DUMMYFUNCTION("GOOGLETRANSLATE(D18576,""fr"",""en"")"),"#VALUE!")</f>
        <v>#VALUE!</v>
      </c>
    </row>
    <row r="18577" ht="15.75" customHeight="1">
      <c r="A18577" s="1" t="s">
        <v>585</v>
      </c>
      <c r="B18577" s="1">
        <v>4.0</v>
      </c>
      <c r="C18577" s="1" t="s">
        <v>38807</v>
      </c>
      <c r="D18577" s="1" t="s">
        <v>38808</v>
      </c>
      <c r="E18577" s="1" t="s">
        <v>21</v>
      </c>
      <c r="F18577" s="1" t="s">
        <v>11</v>
      </c>
      <c r="G18577" s="1" t="str">
        <f>IFERROR(__xludf.DUMMYFUNCTION("GOOGLETRANSLATE(D18577,""fr"",""en"")"),"#VALUE!")</f>
        <v>#VALUE!</v>
      </c>
    </row>
    <row r="18578" ht="15.75" customHeight="1">
      <c r="A18578" s="1" t="s">
        <v>4162</v>
      </c>
      <c r="B18578" s="1">
        <v>1.0</v>
      </c>
      <c r="C18578" s="1" t="s">
        <v>38809</v>
      </c>
      <c r="D18578" s="1" t="s">
        <v>38810</v>
      </c>
      <c r="E18578" s="1" t="s">
        <v>254</v>
      </c>
      <c r="F18578" s="1" t="s">
        <v>66</v>
      </c>
      <c r="G18578" s="1" t="str">
        <f>IFERROR(__xludf.DUMMYFUNCTION("GOOGLETRANSLATE(D18578,""fr"",""en"")"),"#VALUE!")</f>
        <v>#VALUE!</v>
      </c>
    </row>
    <row r="18579" ht="15.75" customHeight="1">
      <c r="A18579" s="1" t="s">
        <v>5849</v>
      </c>
      <c r="B18579" s="1">
        <v>4.0</v>
      </c>
      <c r="C18579" s="1" t="s">
        <v>38811</v>
      </c>
      <c r="D18579" s="1" t="s">
        <v>38812</v>
      </c>
      <c r="E18579" s="1" t="s">
        <v>614</v>
      </c>
      <c r="F18579" s="1" t="s">
        <v>30</v>
      </c>
      <c r="G18579" s="1" t="str">
        <f>IFERROR(__xludf.DUMMYFUNCTION("GOOGLETRANSLATE(D18579,""fr"",""en"")"),"#VALUE!")</f>
        <v>#VALUE!</v>
      </c>
    </row>
    <row r="18580" ht="15.75" customHeight="1">
      <c r="A18580" s="1" t="s">
        <v>14092</v>
      </c>
      <c r="B18580" s="1">
        <v>2.0</v>
      </c>
      <c r="C18580" s="1" t="s">
        <v>38813</v>
      </c>
      <c r="D18580" s="1" t="s">
        <v>38814</v>
      </c>
      <c r="E18580" s="1" t="s">
        <v>10</v>
      </c>
      <c r="F18580" s="1" t="s">
        <v>11</v>
      </c>
      <c r="G18580" s="1" t="str">
        <f>IFERROR(__xludf.DUMMYFUNCTION("GOOGLETRANSLATE(D18580,""fr"",""en"")"),"#VALUE!")</f>
        <v>#VALUE!</v>
      </c>
    </row>
    <row r="18581" ht="15.75" customHeight="1">
      <c r="A18581" s="1" t="s">
        <v>2039</v>
      </c>
      <c r="B18581" s="1">
        <v>3.0</v>
      </c>
      <c r="C18581" s="1" t="s">
        <v>38815</v>
      </c>
      <c r="D18581" s="1" t="s">
        <v>38816</v>
      </c>
      <c r="E18581" s="1" t="s">
        <v>21</v>
      </c>
      <c r="F18581" s="1" t="s">
        <v>11</v>
      </c>
      <c r="G18581" s="1" t="str">
        <f>IFERROR(__xludf.DUMMYFUNCTION("GOOGLETRANSLATE(D18581,""fr"",""en"")"),"#VALUE!")</f>
        <v>#VALUE!</v>
      </c>
    </row>
    <row r="18582" ht="15.75" customHeight="1">
      <c r="A18582" s="1" t="s">
        <v>239</v>
      </c>
      <c r="B18582" s="1">
        <v>1.0</v>
      </c>
      <c r="C18582" s="1" t="s">
        <v>38817</v>
      </c>
      <c r="D18582" s="1" t="s">
        <v>38818</v>
      </c>
      <c r="E18582" s="1" t="s">
        <v>10</v>
      </c>
      <c r="F18582" s="1" t="s">
        <v>11</v>
      </c>
      <c r="G18582" s="1" t="str">
        <f>IFERROR(__xludf.DUMMYFUNCTION("GOOGLETRANSLATE(D18582,""fr"",""en"")"),"#VALUE!")</f>
        <v>#VALUE!</v>
      </c>
    </row>
    <row r="18583" ht="15.75" customHeight="1">
      <c r="A18583" s="1" t="s">
        <v>2343</v>
      </c>
      <c r="B18583" s="1">
        <v>2.0</v>
      </c>
      <c r="C18583" s="1" t="s">
        <v>38819</v>
      </c>
      <c r="D18583" s="1" t="s">
        <v>38820</v>
      </c>
      <c r="E18583" s="1" t="s">
        <v>614</v>
      </c>
      <c r="F18583" s="1" t="s">
        <v>30</v>
      </c>
      <c r="G18583" s="1" t="str">
        <f>IFERROR(__xludf.DUMMYFUNCTION("GOOGLETRANSLATE(D18583,""fr"",""en"")"),"#VALUE!")</f>
        <v>#VALUE!</v>
      </c>
    </row>
    <row r="18584" ht="15.75" customHeight="1">
      <c r="A18584" s="1" t="s">
        <v>686</v>
      </c>
      <c r="B18584" s="1">
        <v>4.0</v>
      </c>
      <c r="C18584" s="1" t="s">
        <v>38821</v>
      </c>
      <c r="D18584" s="1" t="s">
        <v>38822</v>
      </c>
      <c r="E18584" s="1" t="s">
        <v>21</v>
      </c>
      <c r="F18584" s="1" t="s">
        <v>11</v>
      </c>
      <c r="G18584" s="1" t="str">
        <f>IFERROR(__xludf.DUMMYFUNCTION("GOOGLETRANSLATE(D18584,""fr"",""en"")"),"#VALUE!")</f>
        <v>#VALUE!</v>
      </c>
    </row>
    <row r="18585" ht="15.75" customHeight="1">
      <c r="A18585" s="1" t="s">
        <v>17179</v>
      </c>
      <c r="B18585" s="1">
        <v>1.0</v>
      </c>
      <c r="C18585" s="1" t="s">
        <v>38823</v>
      </c>
      <c r="D18585" s="1" t="s">
        <v>38824</v>
      </c>
      <c r="E18585" s="1" t="s">
        <v>125</v>
      </c>
      <c r="F18585" s="1" t="s">
        <v>110</v>
      </c>
      <c r="G18585" s="1" t="str">
        <f>IFERROR(__xludf.DUMMYFUNCTION("GOOGLETRANSLATE(D18585,""fr"",""en"")"),"#VALUE!")</f>
        <v>#VALUE!</v>
      </c>
    </row>
    <row r="18586" ht="15.75" customHeight="1">
      <c r="A18586" s="1" t="s">
        <v>9577</v>
      </c>
      <c r="B18586" s="1">
        <v>2.0</v>
      </c>
      <c r="C18586" s="1" t="s">
        <v>38825</v>
      </c>
      <c r="D18586" s="1" t="s">
        <v>38826</v>
      </c>
      <c r="E18586" s="1" t="s">
        <v>125</v>
      </c>
      <c r="F18586" s="1" t="s">
        <v>110</v>
      </c>
      <c r="G18586" s="1" t="str">
        <f>IFERROR(__xludf.DUMMYFUNCTION("GOOGLETRANSLATE(D18586,""fr"",""en"")"),"#VALUE!")</f>
        <v>#VALUE!</v>
      </c>
    </row>
    <row r="18587" ht="15.75" customHeight="1">
      <c r="A18587" s="1" t="s">
        <v>3360</v>
      </c>
      <c r="B18587" s="1">
        <v>1.0</v>
      </c>
      <c r="C18587" s="1" t="s">
        <v>38827</v>
      </c>
      <c r="D18587" s="1" t="s">
        <v>38828</v>
      </c>
      <c r="E18587" s="1" t="s">
        <v>423</v>
      </c>
      <c r="F18587" s="1" t="s">
        <v>30</v>
      </c>
      <c r="G18587" s="1" t="str">
        <f>IFERROR(__xludf.DUMMYFUNCTION("GOOGLETRANSLATE(D18587,""fr"",""en"")"),"#VALUE!")</f>
        <v>#VALUE!</v>
      </c>
    </row>
    <row r="18588" ht="15.75" customHeight="1">
      <c r="A18588" s="1" t="s">
        <v>4477</v>
      </c>
      <c r="B18588" s="1">
        <v>2.0</v>
      </c>
      <c r="C18588" s="1" t="s">
        <v>38829</v>
      </c>
      <c r="D18588" s="1" t="s">
        <v>38830</v>
      </c>
      <c r="E18588" s="1" t="s">
        <v>109</v>
      </c>
      <c r="F18588" s="1" t="s">
        <v>11</v>
      </c>
      <c r="G18588" s="1" t="str">
        <f>IFERROR(__xludf.DUMMYFUNCTION("GOOGLETRANSLATE(D18588,""fr"",""en"")"),"#VALUE!")</f>
        <v>#VALUE!</v>
      </c>
    </row>
    <row r="18589" ht="15.75" customHeight="1">
      <c r="A18589" s="1" t="s">
        <v>377</v>
      </c>
      <c r="B18589" s="1">
        <v>5.0</v>
      </c>
      <c r="C18589" s="1" t="s">
        <v>38831</v>
      </c>
      <c r="D18589" s="1" t="s">
        <v>38832</v>
      </c>
      <c r="E18589" s="1" t="s">
        <v>29</v>
      </c>
      <c r="F18589" s="1" t="s">
        <v>30</v>
      </c>
      <c r="G18589" s="1" t="str">
        <f>IFERROR(__xludf.DUMMYFUNCTION("GOOGLETRANSLATE(D18589,""fr"",""en"")"),"#VALUE!")</f>
        <v>#VALUE!</v>
      </c>
    </row>
    <row r="18590" ht="15.75" customHeight="1">
      <c r="A18590" s="1" t="s">
        <v>14287</v>
      </c>
      <c r="B18590" s="1">
        <v>2.0</v>
      </c>
      <c r="C18590" s="1" t="s">
        <v>38833</v>
      </c>
      <c r="D18590" s="1" t="s">
        <v>38834</v>
      </c>
      <c r="E18590" s="1" t="s">
        <v>109</v>
      </c>
      <c r="F18590" s="1" t="s">
        <v>11</v>
      </c>
      <c r="G18590" s="1" t="str">
        <f>IFERROR(__xludf.DUMMYFUNCTION("GOOGLETRANSLATE(D18590,""fr"",""en"")"),"#VALUE!")</f>
        <v>#VALUE!</v>
      </c>
    </row>
    <row r="18591" ht="15.75" customHeight="1">
      <c r="A18591" s="1" t="s">
        <v>936</v>
      </c>
      <c r="B18591" s="1">
        <v>2.0</v>
      </c>
      <c r="C18591" s="1" t="s">
        <v>38835</v>
      </c>
      <c r="D18591" s="1" t="s">
        <v>38836</v>
      </c>
      <c r="E18591" s="1" t="s">
        <v>292</v>
      </c>
      <c r="F18591" s="1" t="s">
        <v>11</v>
      </c>
      <c r="G18591" s="1" t="str">
        <f>IFERROR(__xludf.DUMMYFUNCTION("GOOGLETRANSLATE(D18591,""fr"",""en"")"),"#VALUE!")</f>
        <v>#VALUE!</v>
      </c>
    </row>
    <row r="18592" ht="15.75" customHeight="1">
      <c r="A18592" s="1" t="s">
        <v>9076</v>
      </c>
      <c r="B18592" s="1">
        <v>1.0</v>
      </c>
      <c r="C18592" s="1" t="s">
        <v>38837</v>
      </c>
      <c r="D18592" s="1" t="s">
        <v>38838</v>
      </c>
      <c r="E18592" s="1" t="s">
        <v>575</v>
      </c>
      <c r="F18592" s="1" t="s">
        <v>84</v>
      </c>
      <c r="G18592" s="1" t="str">
        <f>IFERROR(__xludf.DUMMYFUNCTION("GOOGLETRANSLATE(D18592,""fr"",""en"")"),"#VALUE!")</f>
        <v>#VALUE!</v>
      </c>
    </row>
    <row r="18593" ht="15.75" customHeight="1">
      <c r="A18593" s="1" t="s">
        <v>10313</v>
      </c>
      <c r="B18593" s="1">
        <v>1.0</v>
      </c>
      <c r="C18593" s="1" t="s">
        <v>38839</v>
      </c>
      <c r="D18593" s="1" t="s">
        <v>38840</v>
      </c>
      <c r="E18593" s="1" t="s">
        <v>21</v>
      </c>
      <c r="F18593" s="1" t="s">
        <v>11</v>
      </c>
      <c r="G18593" s="1" t="str">
        <f>IFERROR(__xludf.DUMMYFUNCTION("GOOGLETRANSLATE(D18593,""fr"",""en"")"),"#VALUE!")</f>
        <v>#VALUE!</v>
      </c>
    </row>
    <row r="18594" ht="15.75" customHeight="1">
      <c r="A18594" s="1" t="s">
        <v>1380</v>
      </c>
      <c r="B18594" s="1">
        <v>1.0</v>
      </c>
      <c r="C18594" s="1" t="s">
        <v>38841</v>
      </c>
      <c r="D18594" s="1" t="s">
        <v>38842</v>
      </c>
      <c r="E18594" s="1" t="s">
        <v>2102</v>
      </c>
      <c r="F18594" s="1" t="s">
        <v>66</v>
      </c>
      <c r="G18594" s="1" t="str">
        <f>IFERROR(__xludf.DUMMYFUNCTION("GOOGLETRANSLATE(D18594,""fr"",""en"")"),"#VALUE!")</f>
        <v>#VALUE!</v>
      </c>
    </row>
    <row r="18595" ht="15.75" customHeight="1">
      <c r="A18595" s="1" t="s">
        <v>1138</v>
      </c>
      <c r="B18595" s="1">
        <v>4.0</v>
      </c>
      <c r="C18595" s="1" t="s">
        <v>38843</v>
      </c>
      <c r="D18595" s="1" t="s">
        <v>38844</v>
      </c>
      <c r="E18595" s="1" t="s">
        <v>10</v>
      </c>
      <c r="F18595" s="1" t="s">
        <v>11</v>
      </c>
      <c r="G18595" s="1" t="str">
        <f>IFERROR(__xludf.DUMMYFUNCTION("GOOGLETRANSLATE(D18595,""fr"",""en"")"),"#VALUE!")</f>
        <v>#VALUE!</v>
      </c>
    </row>
    <row r="18596" ht="15.75" customHeight="1">
      <c r="A18596" s="1" t="s">
        <v>8345</v>
      </c>
      <c r="B18596" s="1">
        <v>2.0</v>
      </c>
      <c r="C18596" s="1" t="s">
        <v>10142</v>
      </c>
      <c r="D18596" s="1" t="s">
        <v>38845</v>
      </c>
      <c r="E18596" s="1" t="s">
        <v>296</v>
      </c>
      <c r="F18596" s="1" t="s">
        <v>11</v>
      </c>
      <c r="G18596" s="1" t="str">
        <f>IFERROR(__xludf.DUMMYFUNCTION("GOOGLETRANSLATE(D18596,""fr"",""en"")"),"Having acquired a Peugeot 308, I chose in November 2016 to insure it at AXA. I opt for an online subscription (CLIC and GO contract) with the balance pack in order to have 0km assistance. I had no claim in 1 year, however, I needed assistance twice. On th"&amp;"is side, AXA Assistance advisers are serious and assistance is quality (fast, reliable). Customer service advisers are available and seem competent. Regarding the guarantees, it is a shame that anxa does not offer a replacement vehicle in the event of a b"&amp;"reakdown but only in the event of an accident. My termination decision is only a question of price, (having obtained an equivalent rate for more guarantees from a competitor). On the other hand, from my point of view, AXA remains a serious and reliable in"&amp;"surer.")</f>
        <v>Having acquired a Peugeot 308, I chose in November 2016 to insure it at AXA. I opt for an online subscription (CLIC and GO contract) with the balance pack in order to have 0km assistance. I had no claim in 1 year, however, I needed assistance twice. On this side, AXA Assistance advisers are serious and assistance is quality (fast, reliable). Customer service advisers are available and seem competent. Regarding the guarantees, it is a shame that anxa does not offer a replacement vehicle in the event of a breakdown but only in the event of an accident. My termination decision is only a question of price, (having obtained an equivalent rate for more guarantees from a competitor). On the other hand, from my point of view, AXA remains a serious and reliable insurer.</v>
      </c>
    </row>
    <row r="18597" ht="15.75" customHeight="1">
      <c r="A18597" s="1" t="s">
        <v>166</v>
      </c>
      <c r="B18597" s="1">
        <v>5.0</v>
      </c>
      <c r="C18597" s="1" t="s">
        <v>38846</v>
      </c>
      <c r="D18597" s="1" t="s">
        <v>38847</v>
      </c>
      <c r="E18597" s="1" t="s">
        <v>176</v>
      </c>
      <c r="F18597" s="1" t="s">
        <v>66</v>
      </c>
      <c r="G18597" s="1" t="str">
        <f>IFERROR(__xludf.DUMMYFUNCTION("GOOGLETRANSLATE(D18597,""fr"",""en"")"),"#VALUE!")</f>
        <v>#VALUE!</v>
      </c>
    </row>
    <row r="18598" ht="15.75" customHeight="1">
      <c r="A18598" s="1" t="s">
        <v>3496</v>
      </c>
      <c r="B18598" s="1">
        <v>4.0</v>
      </c>
      <c r="C18598" s="1" t="s">
        <v>38848</v>
      </c>
      <c r="D18598" s="1" t="s">
        <v>38849</v>
      </c>
      <c r="E18598" s="1" t="s">
        <v>29</v>
      </c>
      <c r="F18598" s="1" t="s">
        <v>30</v>
      </c>
      <c r="G18598" s="1" t="str">
        <f>IFERROR(__xludf.DUMMYFUNCTION("GOOGLETRANSLATE(D18598,""fr"",""en"")"),"#VALUE!")</f>
        <v>#VALUE!</v>
      </c>
    </row>
    <row r="18599" ht="15.75" customHeight="1">
      <c r="A18599" s="1" t="s">
        <v>1434</v>
      </c>
      <c r="B18599" s="1">
        <v>1.0</v>
      </c>
      <c r="C18599" s="1" t="s">
        <v>38850</v>
      </c>
      <c r="D18599" s="1" t="s">
        <v>38851</v>
      </c>
      <c r="E18599" s="1" t="s">
        <v>575</v>
      </c>
      <c r="F18599" s="1" t="s">
        <v>84</v>
      </c>
      <c r="G18599" s="1" t="str">
        <f>IFERROR(__xludf.DUMMYFUNCTION("GOOGLETRANSLATE(D18599,""fr"",""en"")"),"#VALUE!")</f>
        <v>#VALUE!</v>
      </c>
    </row>
    <row r="18600" ht="15.75" customHeight="1">
      <c r="A18600" s="1" t="s">
        <v>3868</v>
      </c>
      <c r="B18600" s="1">
        <v>5.0</v>
      </c>
      <c r="C18600" s="1" t="s">
        <v>38852</v>
      </c>
      <c r="D18600" s="1" t="s">
        <v>38853</v>
      </c>
      <c r="E18600" s="1" t="s">
        <v>21</v>
      </c>
      <c r="F18600" s="1" t="s">
        <v>11</v>
      </c>
      <c r="G18600" s="1" t="str">
        <f>IFERROR(__xludf.DUMMYFUNCTION("GOOGLETRANSLATE(D18600,""fr"",""en"")"),"#VALUE!")</f>
        <v>#VALUE!</v>
      </c>
    </row>
    <row r="18601" ht="15.75" customHeight="1">
      <c r="A18601" s="1" t="s">
        <v>921</v>
      </c>
      <c r="B18601" s="1">
        <v>4.0</v>
      </c>
      <c r="C18601" s="1" t="s">
        <v>38854</v>
      </c>
      <c r="D18601" s="1" t="s">
        <v>38855</v>
      </c>
      <c r="E18601" s="1" t="s">
        <v>21</v>
      </c>
      <c r="F18601" s="1" t="s">
        <v>11</v>
      </c>
      <c r="G18601" s="1" t="str">
        <f>IFERROR(__xludf.DUMMYFUNCTION("GOOGLETRANSLATE(D18601,""fr"",""en"")"),"#VALUE!")</f>
        <v>#VALUE!</v>
      </c>
    </row>
    <row r="18602" ht="15.75" customHeight="1">
      <c r="A18602" s="1" t="s">
        <v>338</v>
      </c>
      <c r="B18602" s="1">
        <v>3.0</v>
      </c>
      <c r="C18602" s="1" t="s">
        <v>38856</v>
      </c>
      <c r="D18602" s="1" t="s">
        <v>38857</v>
      </c>
      <c r="E18602" s="1" t="s">
        <v>21</v>
      </c>
      <c r="F18602" s="1" t="s">
        <v>11</v>
      </c>
      <c r="G18602" s="1" t="str">
        <f>IFERROR(__xludf.DUMMYFUNCTION("GOOGLETRANSLATE(D18602,""fr"",""en"")"),"#VALUE!")</f>
        <v>#VALUE!</v>
      </c>
    </row>
    <row r="18603" ht="15.75" customHeight="1">
      <c r="A18603" s="1" t="s">
        <v>1699</v>
      </c>
      <c r="B18603" s="1">
        <v>1.0</v>
      </c>
      <c r="C18603" s="1" t="s">
        <v>38858</v>
      </c>
      <c r="D18603" s="1" t="s">
        <v>38859</v>
      </c>
      <c r="E18603" s="1" t="s">
        <v>10</v>
      </c>
      <c r="F18603" s="1" t="s">
        <v>11</v>
      </c>
      <c r="G18603" s="1" t="str">
        <f>IFERROR(__xludf.DUMMYFUNCTION("GOOGLETRANSLATE(D18603,""fr"",""en"")"),"Aggressive price for the year, but then significant increase, while the value of the vehicle decreases.
Very difficult to terminate!
We feel stuck with Direct Insurance")</f>
        <v>Aggressive price for the year, but then significant increase, while the value of the vehicle decreases.
Very difficult to terminate!
We feel stuck with Direct Insurance</v>
      </c>
    </row>
    <row r="18604" ht="15.75" customHeight="1">
      <c r="A18604" s="1" t="s">
        <v>1245</v>
      </c>
      <c r="B18604" s="1">
        <v>1.0</v>
      </c>
      <c r="C18604" s="1" t="s">
        <v>38860</v>
      </c>
      <c r="D18604" s="1" t="s">
        <v>38861</v>
      </c>
      <c r="E18604" s="1" t="s">
        <v>10</v>
      </c>
      <c r="F18604" s="1" t="s">
        <v>11</v>
      </c>
      <c r="G18604" s="1" t="str">
        <f>IFERROR(__xludf.DUMMYFUNCTION("GOOGLETRANSLATE(D18604,""fr"",""en"")"),"#VALUE!")</f>
        <v>#VALUE!</v>
      </c>
    </row>
    <row r="18605" ht="15.75" customHeight="1">
      <c r="A18605" s="1" t="s">
        <v>22574</v>
      </c>
      <c r="B18605" s="1">
        <v>5.0</v>
      </c>
      <c r="C18605" s="1" t="s">
        <v>38862</v>
      </c>
      <c r="D18605" s="1" t="s">
        <v>38863</v>
      </c>
      <c r="E18605" s="1" t="s">
        <v>2102</v>
      </c>
      <c r="F18605" s="1" t="s">
        <v>66</v>
      </c>
      <c r="G18605" s="1" t="str">
        <f>IFERROR(__xludf.DUMMYFUNCTION("GOOGLETRANSLATE(D18605,""fr"",""en"")"),"#VALUE!")</f>
        <v>#VALUE!</v>
      </c>
    </row>
    <row r="18606" ht="15.75" customHeight="1">
      <c r="A18606" s="1" t="s">
        <v>132</v>
      </c>
      <c r="B18606" s="1">
        <v>1.0</v>
      </c>
      <c r="C18606" s="1" t="s">
        <v>38864</v>
      </c>
      <c r="D18606" s="1" t="s">
        <v>38865</v>
      </c>
      <c r="E18606" s="1" t="s">
        <v>176</v>
      </c>
      <c r="F18606" s="1" t="s">
        <v>66</v>
      </c>
      <c r="G18606" s="1" t="str">
        <f>IFERROR(__xludf.DUMMYFUNCTION("GOOGLETRANSLATE(D18606,""fr"",""en"")"),"#VALUE!")</f>
        <v>#VALUE!</v>
      </c>
    </row>
    <row r="18607" ht="15.75" customHeight="1">
      <c r="A18607" s="1" t="s">
        <v>2510</v>
      </c>
      <c r="B18607" s="1">
        <v>3.0</v>
      </c>
      <c r="C18607" s="1" t="s">
        <v>38866</v>
      </c>
      <c r="D18607" s="1" t="s">
        <v>38867</v>
      </c>
      <c r="E18607" s="1" t="s">
        <v>29</v>
      </c>
      <c r="F18607" s="1" t="s">
        <v>30</v>
      </c>
      <c r="G18607" s="1" t="str">
        <f>IFERROR(__xludf.DUMMYFUNCTION("GOOGLETRANSLATE(D18607,""fr"",""en"")"),"#VALUE!")</f>
        <v>#VALUE!</v>
      </c>
    </row>
    <row r="18608" ht="15.75" customHeight="1">
      <c r="A18608" s="1" t="s">
        <v>4452</v>
      </c>
      <c r="B18608" s="1">
        <v>1.0</v>
      </c>
      <c r="C18608" s="1" t="s">
        <v>38868</v>
      </c>
      <c r="D18608" s="1" t="s">
        <v>38869</v>
      </c>
      <c r="E18608" s="1" t="s">
        <v>21</v>
      </c>
      <c r="F18608" s="1" t="s">
        <v>11</v>
      </c>
      <c r="G18608" s="1" t="str">
        <f>IFERROR(__xludf.DUMMYFUNCTION("GOOGLETRANSLATE(D18608,""fr"",""en"")"),"#VALUE!")</f>
        <v>#VALUE!</v>
      </c>
    </row>
    <row r="18609" ht="15.75" customHeight="1">
      <c r="A18609" s="1" t="s">
        <v>491</v>
      </c>
      <c r="B18609" s="1">
        <v>1.0</v>
      </c>
      <c r="C18609" s="1" t="s">
        <v>38870</v>
      </c>
      <c r="D18609" s="1" t="s">
        <v>38871</v>
      </c>
      <c r="E18609" s="1" t="s">
        <v>10</v>
      </c>
      <c r="F18609" s="1" t="s">
        <v>11</v>
      </c>
      <c r="G18609" s="1" t="str">
        <f>IFERROR(__xludf.DUMMYFUNCTION("GOOGLETRANSLATE(D18609,""fr"",""en"")"),"#VALUE!")</f>
        <v>#VALUE!</v>
      </c>
    </row>
    <row r="18610" ht="15.75" customHeight="1">
      <c r="A18610" s="1" t="s">
        <v>1972</v>
      </c>
      <c r="B18610" s="1">
        <v>4.0</v>
      </c>
      <c r="C18610" s="1" t="s">
        <v>38872</v>
      </c>
      <c r="D18610" s="1" t="s">
        <v>38873</v>
      </c>
      <c r="E18610" s="1" t="s">
        <v>21</v>
      </c>
      <c r="F18610" s="1" t="s">
        <v>11</v>
      </c>
      <c r="G18610" s="1" t="str">
        <f>IFERROR(__xludf.DUMMYFUNCTION("GOOGLETRANSLATE(D18610,""fr"",""en"")"),"#VALUE!")</f>
        <v>#VALUE!</v>
      </c>
    </row>
    <row r="18611" ht="15.75" customHeight="1">
      <c r="A18611" s="1" t="s">
        <v>3496</v>
      </c>
      <c r="B18611" s="1">
        <v>5.0</v>
      </c>
      <c r="C18611" s="1" t="s">
        <v>38874</v>
      </c>
      <c r="D18611" s="1" t="s">
        <v>38875</v>
      </c>
      <c r="E18611" s="1" t="s">
        <v>10</v>
      </c>
      <c r="F18611" s="1" t="s">
        <v>11</v>
      </c>
      <c r="G18611" s="1" t="str">
        <f>IFERROR(__xludf.DUMMYFUNCTION("GOOGLETRANSLATE(D18611,""fr"",""en"")"),"#VALUE!")</f>
        <v>#VALUE!</v>
      </c>
    </row>
    <row r="18612" ht="15.75" customHeight="1">
      <c r="A18612" s="1" t="s">
        <v>541</v>
      </c>
      <c r="B18612" s="1">
        <v>1.0</v>
      </c>
      <c r="C18612" s="1" t="s">
        <v>38876</v>
      </c>
      <c r="D18612" s="1" t="s">
        <v>38877</v>
      </c>
      <c r="E18612" s="1" t="s">
        <v>292</v>
      </c>
      <c r="F18612" s="1" t="s">
        <v>11</v>
      </c>
      <c r="G18612" s="1" t="str">
        <f>IFERROR(__xludf.DUMMYFUNCTION("GOOGLETRANSLATE(D18612,""fr"",""en"")"),"#VALUE!")</f>
        <v>#VALUE!</v>
      </c>
    </row>
    <row r="18613" ht="15.75" customHeight="1">
      <c r="A18613" s="1" t="s">
        <v>4214</v>
      </c>
      <c r="B18613" s="1">
        <v>1.0</v>
      </c>
      <c r="C18613" s="1" t="s">
        <v>4631</v>
      </c>
      <c r="D18613" s="1" t="s">
        <v>38878</v>
      </c>
      <c r="E18613" s="1" t="s">
        <v>10</v>
      </c>
      <c r="F18613" s="1" t="s">
        <v>11</v>
      </c>
      <c r="G18613" s="1" t="str">
        <f>IFERROR(__xludf.DUMMYFUNCTION("GOOGLETRANSLATE(D18613,""fr"",""en"")"),"#VALUE!")</f>
        <v>#VALUE!</v>
      </c>
    </row>
    <row r="18614" ht="15.75" customHeight="1">
      <c r="A18614" s="1" t="s">
        <v>546</v>
      </c>
      <c r="B18614" s="1">
        <v>5.0</v>
      </c>
      <c r="C18614" s="1" t="s">
        <v>38879</v>
      </c>
      <c r="D18614" s="1" t="s">
        <v>38880</v>
      </c>
      <c r="E18614" s="1" t="s">
        <v>226</v>
      </c>
      <c r="F18614" s="1" t="s">
        <v>11</v>
      </c>
      <c r="G18614" s="1" t="str">
        <f>IFERROR(__xludf.DUMMYFUNCTION("GOOGLETRANSLATE(D18614,""fr"",""en"")"),"#VALUE!")</f>
        <v>#VALUE!</v>
      </c>
    </row>
    <row r="18615" ht="15.75" customHeight="1">
      <c r="A18615" s="1" t="s">
        <v>417</v>
      </c>
      <c r="B18615" s="1">
        <v>3.0</v>
      </c>
      <c r="C18615" s="1" t="s">
        <v>38881</v>
      </c>
      <c r="D18615" s="1" t="s">
        <v>38882</v>
      </c>
      <c r="E18615" s="1" t="s">
        <v>10</v>
      </c>
      <c r="F18615" s="1" t="s">
        <v>11</v>
      </c>
      <c r="G18615" s="1" t="str">
        <f>IFERROR(__xludf.DUMMYFUNCTION("GOOGLETRANSLATE(D18615,""fr"",""en"")"),"#VALUE!")</f>
        <v>#VALUE!</v>
      </c>
    </row>
    <row r="18616" ht="15.75" customHeight="1">
      <c r="A18616" s="1" t="s">
        <v>1775</v>
      </c>
      <c r="B18616" s="1">
        <v>4.0</v>
      </c>
      <c r="C18616" s="1" t="s">
        <v>38883</v>
      </c>
      <c r="D18616" s="1" t="s">
        <v>38884</v>
      </c>
      <c r="E18616" s="1" t="s">
        <v>10</v>
      </c>
      <c r="F18616" s="1" t="s">
        <v>11</v>
      </c>
      <c r="G18616" s="1" t="str">
        <f>IFERROR(__xludf.DUMMYFUNCTION("GOOGLETRANSLATE(D18616,""fr"",""en"")"),"#VALUE!")</f>
        <v>#VALUE!</v>
      </c>
    </row>
    <row r="18617" ht="15.75" customHeight="1">
      <c r="A18617" s="1" t="s">
        <v>9560</v>
      </c>
      <c r="B18617" s="1">
        <v>4.0</v>
      </c>
      <c r="C18617" s="1" t="s">
        <v>38885</v>
      </c>
      <c r="D18617" s="1" t="s">
        <v>38886</v>
      </c>
      <c r="E18617" s="1" t="s">
        <v>21</v>
      </c>
      <c r="F18617" s="1" t="s">
        <v>11</v>
      </c>
      <c r="G18617" s="1" t="str">
        <f>IFERROR(__xludf.DUMMYFUNCTION("GOOGLETRANSLATE(D18617,""fr"",""en"")"),"#VALUE!")</f>
        <v>#VALUE!</v>
      </c>
    </row>
    <row r="18618" ht="15.75" customHeight="1">
      <c r="A18618" s="1" t="s">
        <v>2843</v>
      </c>
      <c r="B18618" s="1">
        <v>4.0</v>
      </c>
      <c r="C18618" s="1" t="s">
        <v>38887</v>
      </c>
      <c r="D18618" s="1" t="s">
        <v>38888</v>
      </c>
      <c r="E18618" s="1" t="s">
        <v>34</v>
      </c>
      <c r="F18618" s="1" t="s">
        <v>30</v>
      </c>
      <c r="G18618" s="1" t="str">
        <f>IFERROR(__xludf.DUMMYFUNCTION("GOOGLETRANSLATE(D18618,""fr"",""en"")"),"#VALUE!")</f>
        <v>#VALUE!</v>
      </c>
    </row>
    <row r="18619" ht="15.75" customHeight="1">
      <c r="A18619" s="1" t="s">
        <v>4717</v>
      </c>
      <c r="B18619" s="1">
        <v>1.0</v>
      </c>
      <c r="C18619" s="1" t="s">
        <v>38889</v>
      </c>
      <c r="D18619" s="1" t="s">
        <v>38890</v>
      </c>
      <c r="E18619" s="1" t="s">
        <v>25</v>
      </c>
      <c r="F18619" s="1" t="s">
        <v>11</v>
      </c>
      <c r="G18619" s="1" t="str">
        <f>IFERROR(__xludf.DUMMYFUNCTION("GOOGLETRANSLATE(D18619,""fr"",""en"")"),"#VALUE!")</f>
        <v>#VALUE!</v>
      </c>
    </row>
    <row r="18620" ht="15.75" customHeight="1">
      <c r="A18620" s="1" t="s">
        <v>3889</v>
      </c>
      <c r="B18620" s="1">
        <v>1.0</v>
      </c>
      <c r="C18620" s="1" t="s">
        <v>38891</v>
      </c>
      <c r="D18620" s="1" t="s">
        <v>38892</v>
      </c>
      <c r="E18620" s="1" t="s">
        <v>43</v>
      </c>
      <c r="F18620" s="1" t="s">
        <v>30</v>
      </c>
      <c r="G18620" s="1" t="str">
        <f>IFERROR(__xludf.DUMMYFUNCTION("GOOGLETRANSLATE(D18620,""fr"",""en"")"),"#VALUE!")</f>
        <v>#VALUE!</v>
      </c>
    </row>
    <row r="18621" ht="15.75" customHeight="1">
      <c r="A18621" s="1" t="s">
        <v>1434</v>
      </c>
      <c r="B18621" s="1">
        <v>4.0</v>
      </c>
      <c r="C18621" s="1" t="s">
        <v>38893</v>
      </c>
      <c r="D18621" s="1" t="s">
        <v>38894</v>
      </c>
      <c r="E18621" s="1" t="s">
        <v>10</v>
      </c>
      <c r="F18621" s="1" t="s">
        <v>11</v>
      </c>
      <c r="G18621" s="1" t="str">
        <f>IFERROR(__xludf.DUMMYFUNCTION("GOOGLETRANSLATE(D18621,""fr"",""en"")"),"#VALUE!")</f>
        <v>#VALUE!</v>
      </c>
    </row>
    <row r="18622" ht="15.75" customHeight="1">
      <c r="A18622" s="1" t="s">
        <v>6836</v>
      </c>
      <c r="B18622" s="1">
        <v>2.0</v>
      </c>
      <c r="C18622" s="1" t="s">
        <v>38895</v>
      </c>
      <c r="D18622" s="1" t="s">
        <v>38896</v>
      </c>
      <c r="E18622" s="1" t="s">
        <v>10</v>
      </c>
      <c r="F18622" s="1" t="s">
        <v>11</v>
      </c>
      <c r="G18622" s="1" t="str">
        <f>IFERROR(__xludf.DUMMYFUNCTION("GOOGLETRANSLATE(D18622,""fr"",""en"")"),"#VALUE!")</f>
        <v>#VALUE!</v>
      </c>
    </row>
    <row r="18623" ht="15.75" customHeight="1">
      <c r="A18623" s="1" t="s">
        <v>9099</v>
      </c>
      <c r="B18623" s="1">
        <v>3.0</v>
      </c>
      <c r="C18623" s="1" t="s">
        <v>38897</v>
      </c>
      <c r="D18623" s="1" t="s">
        <v>38898</v>
      </c>
      <c r="E18623" s="1" t="s">
        <v>10</v>
      </c>
      <c r="F18623" s="1" t="s">
        <v>11</v>
      </c>
      <c r="G18623" s="1" t="str">
        <f>IFERROR(__xludf.DUMMYFUNCTION("GOOGLETRANSLATE(D18623,""fr"",""en"")"),"#VALUE!")</f>
        <v>#VALUE!</v>
      </c>
    </row>
    <row r="18624" ht="15.75" customHeight="1">
      <c r="A18624" s="1" t="s">
        <v>32971</v>
      </c>
      <c r="B18624" s="1">
        <v>2.0</v>
      </c>
      <c r="C18624" s="1" t="s">
        <v>38899</v>
      </c>
      <c r="D18624" s="1" t="s">
        <v>38900</v>
      </c>
      <c r="E18624" s="1" t="s">
        <v>169</v>
      </c>
      <c r="F18624" s="1" t="s">
        <v>110</v>
      </c>
      <c r="G18624" s="1" t="str">
        <f>IFERROR(__xludf.DUMMYFUNCTION("GOOGLETRANSLATE(D18624,""fr"",""en"")"),"#VALUE!")</f>
        <v>#VALUE!</v>
      </c>
    </row>
    <row r="18625" ht="15.75" customHeight="1">
      <c r="A18625" s="1" t="s">
        <v>13782</v>
      </c>
      <c r="B18625" s="1">
        <v>3.0</v>
      </c>
      <c r="C18625" s="1" t="s">
        <v>38901</v>
      </c>
      <c r="D18625" s="1" t="s">
        <v>38902</v>
      </c>
      <c r="E18625" s="1" t="s">
        <v>34</v>
      </c>
      <c r="F18625" s="1" t="s">
        <v>30</v>
      </c>
      <c r="G18625" s="1" t="str">
        <f>IFERROR(__xludf.DUMMYFUNCTION("GOOGLETRANSLATE(D18625,""fr"",""en"")"),"#VALUE!")</f>
        <v>#VALUE!</v>
      </c>
    </row>
    <row r="18626" ht="15.75" customHeight="1">
      <c r="A18626" s="1" t="s">
        <v>1026</v>
      </c>
      <c r="B18626" s="1">
        <v>5.0</v>
      </c>
      <c r="C18626" s="1" t="s">
        <v>38903</v>
      </c>
      <c r="D18626" s="1" t="s">
        <v>38904</v>
      </c>
      <c r="E18626" s="1" t="s">
        <v>226</v>
      </c>
      <c r="F18626" s="1" t="s">
        <v>11</v>
      </c>
      <c r="G18626" s="1" t="str">
        <f>IFERROR(__xludf.DUMMYFUNCTION("GOOGLETRANSLATE(D18626,""fr"",""en"")"),"#VALUE!")</f>
        <v>#VALUE!</v>
      </c>
    </row>
    <row r="18627" ht="15.75" customHeight="1">
      <c r="A18627" s="1" t="s">
        <v>2429</v>
      </c>
      <c r="B18627" s="1">
        <v>2.0</v>
      </c>
      <c r="C18627" s="1" t="s">
        <v>38905</v>
      </c>
      <c r="D18627" s="1" t="s">
        <v>38906</v>
      </c>
      <c r="E18627" s="1" t="s">
        <v>575</v>
      </c>
      <c r="F18627" s="1" t="s">
        <v>48</v>
      </c>
      <c r="G18627" s="1" t="str">
        <f>IFERROR(__xludf.DUMMYFUNCTION("GOOGLETRANSLATE(D18627,""fr"",""en"")"),"#VALUE!")</f>
        <v>#VALUE!</v>
      </c>
    </row>
    <row r="18628" ht="15.75" customHeight="1">
      <c r="A18628" s="1" t="s">
        <v>38907</v>
      </c>
      <c r="B18628" s="1">
        <v>2.0</v>
      </c>
      <c r="C18628" s="1" t="s">
        <v>38908</v>
      </c>
      <c r="D18628" s="1" t="s">
        <v>38909</v>
      </c>
      <c r="E18628" s="1" t="s">
        <v>292</v>
      </c>
      <c r="F18628" s="1" t="s">
        <v>11</v>
      </c>
      <c r="G18628" s="1" t="str">
        <f>IFERROR(__xludf.DUMMYFUNCTION("GOOGLETRANSLATE(D18628,""fr"",""en"")"),"#VALUE!")</f>
        <v>#VALUE!</v>
      </c>
    </row>
    <row r="18629" ht="15.75" customHeight="1">
      <c r="A18629" s="1" t="s">
        <v>2402</v>
      </c>
      <c r="B18629" s="1">
        <v>2.0</v>
      </c>
      <c r="C18629" s="1" t="s">
        <v>38910</v>
      </c>
      <c r="D18629" s="1" t="s">
        <v>38911</v>
      </c>
      <c r="E18629" s="1" t="s">
        <v>25</v>
      </c>
      <c r="F18629" s="1" t="s">
        <v>11</v>
      </c>
      <c r="G18629" s="1" t="str">
        <f>IFERROR(__xludf.DUMMYFUNCTION("GOOGLETRANSLATE(D18629,""fr"",""en"")"),"#VALUE!")</f>
        <v>#VALUE!</v>
      </c>
    </row>
    <row r="18630" ht="15.75" customHeight="1">
      <c r="A18630" s="1" t="s">
        <v>367</v>
      </c>
      <c r="B18630" s="1">
        <v>5.0</v>
      </c>
      <c r="C18630" s="1" t="s">
        <v>38912</v>
      </c>
      <c r="D18630" s="1" t="s">
        <v>38913</v>
      </c>
      <c r="E18630" s="1" t="s">
        <v>10</v>
      </c>
      <c r="F18630" s="1" t="s">
        <v>11</v>
      </c>
      <c r="G18630" s="1" t="str">
        <f>IFERROR(__xludf.DUMMYFUNCTION("GOOGLETRANSLATE(D18630,""fr"",""en"")"),"#VALUE!")</f>
        <v>#VALUE!</v>
      </c>
    </row>
    <row r="18631" ht="15.75" customHeight="1">
      <c r="A18631" s="1" t="s">
        <v>4225</v>
      </c>
      <c r="B18631" s="1">
        <v>2.0</v>
      </c>
      <c r="C18631" s="1" t="s">
        <v>38914</v>
      </c>
      <c r="D18631" s="1" t="s">
        <v>38915</v>
      </c>
      <c r="E18631" s="1" t="s">
        <v>52</v>
      </c>
      <c r="F18631" s="1" t="s">
        <v>11</v>
      </c>
      <c r="G18631" s="1" t="str">
        <f>IFERROR(__xludf.DUMMYFUNCTION("GOOGLETRANSLATE(D18631,""fr"",""en"")"),"#VALUE!")</f>
        <v>#VALUE!</v>
      </c>
    </row>
    <row r="18632" ht="15.75" customHeight="1">
      <c r="A18632" s="1" t="s">
        <v>21871</v>
      </c>
      <c r="B18632" s="1">
        <v>2.0</v>
      </c>
      <c r="C18632" s="1" t="s">
        <v>38916</v>
      </c>
      <c r="D18632" s="1" t="s">
        <v>38917</v>
      </c>
      <c r="E18632" s="1" t="s">
        <v>423</v>
      </c>
      <c r="F18632" s="1" t="s">
        <v>30</v>
      </c>
      <c r="G18632" s="1" t="str">
        <f>IFERROR(__xludf.DUMMYFUNCTION("GOOGLETRANSLATE(D18632,""fr"",""en"")"),"#VALUE!")</f>
        <v>#VALUE!</v>
      </c>
    </row>
    <row r="18633" ht="15.75" customHeight="1">
      <c r="A18633" s="1" t="s">
        <v>558</v>
      </c>
      <c r="B18633" s="1">
        <v>1.0</v>
      </c>
      <c r="C18633" s="1" t="s">
        <v>38918</v>
      </c>
      <c r="D18633" s="1" t="s">
        <v>38919</v>
      </c>
      <c r="E18633" s="1" t="s">
        <v>292</v>
      </c>
      <c r="F18633" s="1" t="s">
        <v>11</v>
      </c>
      <c r="G18633" s="1" t="str">
        <f>IFERROR(__xludf.DUMMYFUNCTION("GOOGLETRANSLATE(D18633,""fr"",""en"")"),"#VALUE!")</f>
        <v>#VALUE!</v>
      </c>
    </row>
    <row r="18634" ht="15.75" customHeight="1">
      <c r="A18634" s="1" t="s">
        <v>844</v>
      </c>
      <c r="B18634" s="1">
        <v>5.0</v>
      </c>
      <c r="C18634" s="1" t="s">
        <v>38920</v>
      </c>
      <c r="D18634" s="1" t="s">
        <v>38921</v>
      </c>
      <c r="E18634" s="1" t="s">
        <v>176</v>
      </c>
      <c r="F18634" s="1" t="s">
        <v>66</v>
      </c>
      <c r="G18634" s="1" t="str">
        <f>IFERROR(__xludf.DUMMYFUNCTION("GOOGLETRANSLATE(D18634,""fr"",""en"")"),"#VALUE!")</f>
        <v>#VALUE!</v>
      </c>
    </row>
    <row r="18635" ht="15.75" customHeight="1">
      <c r="A18635" s="1" t="s">
        <v>4118</v>
      </c>
      <c r="B18635" s="1">
        <v>3.0</v>
      </c>
      <c r="C18635" s="1" t="s">
        <v>38922</v>
      </c>
      <c r="D18635" s="1" t="s">
        <v>38923</v>
      </c>
      <c r="E18635" s="1" t="s">
        <v>29</v>
      </c>
      <c r="F18635" s="1" t="s">
        <v>30</v>
      </c>
      <c r="G18635" s="1" t="str">
        <f>IFERROR(__xludf.DUMMYFUNCTION("GOOGLETRANSLATE(D18635,""fr"",""en"")"),"#VALUE!")</f>
        <v>#VALUE!</v>
      </c>
    </row>
    <row r="18636" ht="15.75" customHeight="1">
      <c r="A18636" s="1" t="s">
        <v>2325</v>
      </c>
      <c r="B18636" s="1">
        <v>3.0</v>
      </c>
      <c r="C18636" s="1" t="s">
        <v>38924</v>
      </c>
      <c r="D18636" s="1" t="s">
        <v>38925</v>
      </c>
      <c r="E18636" s="1" t="s">
        <v>10</v>
      </c>
      <c r="F18636" s="1" t="s">
        <v>11</v>
      </c>
      <c r="G18636" s="1" t="str">
        <f>IFERROR(__xludf.DUMMYFUNCTION("GOOGLETRANSLATE(D18636,""fr"",""en"")"),"#VALUE!")</f>
        <v>#VALUE!</v>
      </c>
    </row>
    <row r="18637" ht="15.75" customHeight="1">
      <c r="A18637" s="1" t="s">
        <v>377</v>
      </c>
      <c r="B18637" s="1">
        <v>4.0</v>
      </c>
      <c r="C18637" s="1" t="s">
        <v>38926</v>
      </c>
      <c r="D18637" s="1" t="s">
        <v>38927</v>
      </c>
      <c r="E18637" s="1" t="s">
        <v>448</v>
      </c>
      <c r="F18637" s="1" t="s">
        <v>84</v>
      </c>
      <c r="G18637" s="1" t="str">
        <f>IFERROR(__xludf.DUMMYFUNCTION("GOOGLETRANSLATE(D18637,""fr"",""en"")"),"#VALUE!")</f>
        <v>#VALUE!</v>
      </c>
    </row>
    <row r="18638" ht="15.75" customHeight="1">
      <c r="A18638" s="1" t="s">
        <v>6525</v>
      </c>
      <c r="B18638" s="1">
        <v>4.0</v>
      </c>
      <c r="C18638" s="1" t="s">
        <v>38928</v>
      </c>
      <c r="D18638" s="1" t="s">
        <v>38929</v>
      </c>
      <c r="E18638" s="1" t="s">
        <v>38</v>
      </c>
      <c r="F18638" s="1" t="s">
        <v>39</v>
      </c>
      <c r="G18638" s="1" t="str">
        <f>IFERROR(__xludf.DUMMYFUNCTION("GOOGLETRANSLATE(D18638,""fr"",""en"")"),"#VALUE!")</f>
        <v>#VALUE!</v>
      </c>
    </row>
    <row r="18639" ht="15.75" customHeight="1">
      <c r="A18639" s="1" t="s">
        <v>3172</v>
      </c>
      <c r="B18639" s="1">
        <v>1.0</v>
      </c>
      <c r="C18639" s="1" t="s">
        <v>38930</v>
      </c>
      <c r="D18639" s="1" t="s">
        <v>38931</v>
      </c>
      <c r="E18639" s="1" t="s">
        <v>423</v>
      </c>
      <c r="F18639" s="1" t="s">
        <v>30</v>
      </c>
      <c r="G18639" s="1" t="str">
        <f>IFERROR(__xludf.DUMMYFUNCTION("GOOGLETRANSLATE(D18639,""fr"",""en"")"),"#VALUE!")</f>
        <v>#VALUE!</v>
      </c>
    </row>
    <row r="18640" ht="15.75" customHeight="1">
      <c r="A18640" s="1" t="s">
        <v>35476</v>
      </c>
      <c r="B18640" s="1">
        <v>3.0</v>
      </c>
      <c r="C18640" s="1" t="s">
        <v>38932</v>
      </c>
      <c r="D18640" s="1" t="s">
        <v>38933</v>
      </c>
      <c r="E18640" s="1" t="s">
        <v>292</v>
      </c>
      <c r="F18640" s="1" t="s">
        <v>11</v>
      </c>
      <c r="G18640" s="1" t="str">
        <f>IFERROR(__xludf.DUMMYFUNCTION("GOOGLETRANSLATE(D18640,""fr"",""en"")"),"#VALUE!")</f>
        <v>#VALUE!</v>
      </c>
    </row>
    <row r="18641" ht="15.75" customHeight="1">
      <c r="A18641" s="1" t="s">
        <v>2363</v>
      </c>
      <c r="B18641" s="1">
        <v>4.0</v>
      </c>
      <c r="C18641" s="1" t="s">
        <v>38934</v>
      </c>
      <c r="D18641" s="1" t="s">
        <v>38935</v>
      </c>
      <c r="E18641" s="1" t="s">
        <v>65</v>
      </c>
      <c r="F18641" s="1" t="s">
        <v>66</v>
      </c>
      <c r="G18641" s="1" t="str">
        <f>IFERROR(__xludf.DUMMYFUNCTION("GOOGLETRANSLATE(D18641,""fr"",""en"")"),"#VALUE!")</f>
        <v>#VALUE!</v>
      </c>
    </row>
    <row r="18642" ht="15.75" customHeight="1">
      <c r="A18642" s="1" t="s">
        <v>16453</v>
      </c>
      <c r="B18642" s="1">
        <v>3.0</v>
      </c>
      <c r="C18642" s="1" t="s">
        <v>10552</v>
      </c>
      <c r="D18642" s="1" t="s">
        <v>38936</v>
      </c>
      <c r="E18642" s="1" t="s">
        <v>1192</v>
      </c>
      <c r="F18642" s="1" t="s">
        <v>110</v>
      </c>
      <c r="G18642" s="1" t="str">
        <f>IFERROR(__xludf.DUMMYFUNCTION("GOOGLETRANSLATE(D18642,""fr"",""en"")"),"#VALUE!")</f>
        <v>#VALUE!</v>
      </c>
    </row>
    <row r="18643" ht="15.75" customHeight="1">
      <c r="A18643" s="1" t="s">
        <v>4695</v>
      </c>
      <c r="B18643" s="1">
        <v>2.0</v>
      </c>
      <c r="C18643" s="1" t="s">
        <v>38937</v>
      </c>
      <c r="D18643" s="1" t="s">
        <v>38938</v>
      </c>
      <c r="E18643" s="1" t="s">
        <v>21</v>
      </c>
      <c r="F18643" s="1" t="s">
        <v>11</v>
      </c>
      <c r="G18643" s="1" t="str">
        <f>IFERROR(__xludf.DUMMYFUNCTION("GOOGLETRANSLATE(D18643,""fr"",""en"")"),"#VALUE!")</f>
        <v>#VALUE!</v>
      </c>
    </row>
    <row r="18644" ht="15.75" customHeight="1">
      <c r="A18644" s="1" t="s">
        <v>26180</v>
      </c>
      <c r="B18644" s="1">
        <v>2.0</v>
      </c>
      <c r="C18644" s="1" t="s">
        <v>38939</v>
      </c>
      <c r="D18644" s="1" t="s">
        <v>38940</v>
      </c>
      <c r="E18644" s="1" t="s">
        <v>25</v>
      </c>
      <c r="F18644" s="1" t="s">
        <v>11</v>
      </c>
      <c r="G18644" s="1" t="str">
        <f>IFERROR(__xludf.DUMMYFUNCTION("GOOGLETRANSLATE(D18644,""fr"",""en"")"),"#VALUE!")</f>
        <v>#VALUE!</v>
      </c>
    </row>
    <row r="18645" ht="15.75" customHeight="1">
      <c r="A18645" s="1" t="s">
        <v>1796</v>
      </c>
      <c r="B18645" s="1">
        <v>4.0</v>
      </c>
      <c r="C18645" s="1" t="s">
        <v>38941</v>
      </c>
      <c r="D18645" s="1" t="s">
        <v>38942</v>
      </c>
      <c r="E18645" s="1" t="s">
        <v>21</v>
      </c>
      <c r="F18645" s="1" t="s">
        <v>11</v>
      </c>
      <c r="G18645" s="1" t="str">
        <f>IFERROR(__xludf.DUMMYFUNCTION("GOOGLETRANSLATE(D18645,""fr"",""en"")"),"#VALUE!")</f>
        <v>#VALUE!</v>
      </c>
    </row>
    <row r="18646" ht="15.75" customHeight="1">
      <c r="A18646" s="1" t="s">
        <v>274</v>
      </c>
      <c r="B18646" s="1">
        <v>3.0</v>
      </c>
      <c r="C18646" s="1" t="s">
        <v>38943</v>
      </c>
      <c r="D18646" s="1" t="s">
        <v>38944</v>
      </c>
      <c r="E18646" s="1" t="s">
        <v>10</v>
      </c>
      <c r="F18646" s="1" t="s">
        <v>11</v>
      </c>
      <c r="G18646" s="1" t="str">
        <f>IFERROR(__xludf.DUMMYFUNCTION("GOOGLETRANSLATE(D18646,""fr"",""en"")"),"#VALUE!")</f>
        <v>#VALUE!</v>
      </c>
    </row>
    <row r="18647" ht="15.75" customHeight="1">
      <c r="A18647" s="1" t="s">
        <v>5523</v>
      </c>
      <c r="B18647" s="1">
        <v>2.0</v>
      </c>
      <c r="C18647" s="1" t="s">
        <v>38945</v>
      </c>
      <c r="D18647" s="1" t="s">
        <v>38946</v>
      </c>
      <c r="E18647" s="1" t="s">
        <v>125</v>
      </c>
      <c r="F18647" s="1" t="s">
        <v>110</v>
      </c>
      <c r="G18647" s="1" t="str">
        <f>IFERROR(__xludf.DUMMYFUNCTION("GOOGLETRANSLATE(D18647,""fr"",""en"")"),"#VALUE!")</f>
        <v>#VALUE!</v>
      </c>
    </row>
    <row r="18648" ht="15.75" customHeight="1">
      <c r="A18648" s="1" t="s">
        <v>1062</v>
      </c>
      <c r="B18648" s="1">
        <v>1.0</v>
      </c>
      <c r="C18648" s="1" t="s">
        <v>38947</v>
      </c>
      <c r="D18648" s="1" t="s">
        <v>38948</v>
      </c>
      <c r="E18648" s="1" t="s">
        <v>827</v>
      </c>
      <c r="F18648" s="1" t="s">
        <v>39</v>
      </c>
      <c r="G18648" s="1" t="str">
        <f>IFERROR(__xludf.DUMMYFUNCTION("GOOGLETRANSLATE(D18648,""fr"",""en"")"),"#VALUE!")</f>
        <v>#VALUE!</v>
      </c>
    </row>
    <row r="18649" ht="15.75" customHeight="1">
      <c r="A18649" s="1" t="s">
        <v>17054</v>
      </c>
      <c r="B18649" s="1">
        <v>4.0</v>
      </c>
      <c r="C18649" s="1" t="s">
        <v>38949</v>
      </c>
      <c r="D18649" s="1" t="s">
        <v>38950</v>
      </c>
      <c r="E18649" s="1" t="s">
        <v>29</v>
      </c>
      <c r="F18649" s="1" t="s">
        <v>30</v>
      </c>
      <c r="G18649" s="1" t="str">
        <f>IFERROR(__xludf.DUMMYFUNCTION("GOOGLETRANSLATE(D18649,""fr"",""en"")"),"#VALUE!")</f>
        <v>#VALUE!</v>
      </c>
    </row>
    <row r="18650" ht="15.75" customHeight="1">
      <c r="A18650" s="1" t="s">
        <v>5573</v>
      </c>
      <c r="B18650" s="1">
        <v>3.0</v>
      </c>
      <c r="C18650" s="1" t="s">
        <v>38951</v>
      </c>
      <c r="D18650" s="1" t="s">
        <v>38952</v>
      </c>
      <c r="E18650" s="1" t="s">
        <v>614</v>
      </c>
      <c r="F18650" s="1" t="s">
        <v>30</v>
      </c>
      <c r="G18650" s="1" t="str">
        <f>IFERROR(__xludf.DUMMYFUNCTION("GOOGLETRANSLATE(D18650,""fr"",""en"")"),"#VALUE!")</f>
        <v>#VALUE!</v>
      </c>
    </row>
    <row r="18651" ht="15.75" customHeight="1">
      <c r="A18651" s="1" t="s">
        <v>1113</v>
      </c>
      <c r="B18651" s="1">
        <v>4.0</v>
      </c>
      <c r="C18651" s="1" t="s">
        <v>38953</v>
      </c>
      <c r="D18651" s="1" t="s">
        <v>38954</v>
      </c>
      <c r="E18651" s="1" t="s">
        <v>21</v>
      </c>
      <c r="F18651" s="1" t="s">
        <v>11</v>
      </c>
      <c r="G18651" s="1" t="str">
        <f>IFERROR(__xludf.DUMMYFUNCTION("GOOGLETRANSLATE(D18651,""fr"",""en"")"),"#VALUE!")</f>
        <v>#VALUE!</v>
      </c>
    </row>
    <row r="18652" ht="15.75" customHeight="1">
      <c r="A18652" s="1" t="s">
        <v>9959</v>
      </c>
      <c r="B18652" s="1">
        <v>5.0</v>
      </c>
      <c r="C18652" s="1" t="s">
        <v>38955</v>
      </c>
      <c r="D18652" s="1" t="s">
        <v>38956</v>
      </c>
      <c r="E18652" s="1" t="s">
        <v>29</v>
      </c>
      <c r="F18652" s="1" t="s">
        <v>30</v>
      </c>
      <c r="G18652" s="1" t="str">
        <f>IFERROR(__xludf.DUMMYFUNCTION("GOOGLETRANSLATE(D18652,""fr"",""en"")"),"#VALUE!")</f>
        <v>#VALUE!</v>
      </c>
    </row>
    <row r="18653" ht="15.75" customHeight="1">
      <c r="A18653" s="1" t="s">
        <v>4334</v>
      </c>
      <c r="B18653" s="1">
        <v>4.0</v>
      </c>
      <c r="C18653" s="1" t="s">
        <v>38957</v>
      </c>
      <c r="D18653" s="1" t="s">
        <v>38958</v>
      </c>
      <c r="E18653" s="1" t="s">
        <v>614</v>
      </c>
      <c r="F18653" s="1" t="s">
        <v>30</v>
      </c>
      <c r="G18653" s="1" t="str">
        <f>IFERROR(__xludf.DUMMYFUNCTION("GOOGLETRANSLATE(D18653,""fr"",""en"")"),"#VALUE!")</f>
        <v>#VALUE!</v>
      </c>
    </row>
    <row r="18654" ht="15.75" customHeight="1">
      <c r="A18654" s="1" t="s">
        <v>11356</v>
      </c>
      <c r="B18654" s="1">
        <v>2.0</v>
      </c>
      <c r="C18654" s="1" t="s">
        <v>38959</v>
      </c>
      <c r="D18654" s="1" t="s">
        <v>38960</v>
      </c>
      <c r="E18654" s="1" t="s">
        <v>109</v>
      </c>
      <c r="F18654" s="1" t="s">
        <v>11</v>
      </c>
      <c r="G18654" s="1" t="str">
        <f>IFERROR(__xludf.DUMMYFUNCTION("GOOGLETRANSLATE(D18654,""fr"",""en"")"),"#VALUE!")</f>
        <v>#VALUE!</v>
      </c>
    </row>
    <row r="18655" ht="15.75" customHeight="1">
      <c r="A18655" s="1" t="s">
        <v>4455</v>
      </c>
      <c r="B18655" s="1">
        <v>3.0</v>
      </c>
      <c r="C18655" s="1" t="s">
        <v>38961</v>
      </c>
      <c r="D18655" s="1" t="s">
        <v>38962</v>
      </c>
      <c r="E18655" s="1" t="s">
        <v>10</v>
      </c>
      <c r="F18655" s="1" t="s">
        <v>11</v>
      </c>
      <c r="G18655" s="1" t="str">
        <f>IFERROR(__xludf.DUMMYFUNCTION("GOOGLETRANSLATE(D18655,""fr"",""en"")"),"#VALUE!")</f>
        <v>#VALUE!</v>
      </c>
    </row>
    <row r="18656" ht="15.75" customHeight="1">
      <c r="A18656" s="1" t="s">
        <v>14287</v>
      </c>
      <c r="B18656" s="1">
        <v>2.0</v>
      </c>
      <c r="C18656" s="1" t="s">
        <v>38963</v>
      </c>
      <c r="D18656" s="1" t="s">
        <v>38964</v>
      </c>
      <c r="E18656" s="1" t="s">
        <v>10</v>
      </c>
      <c r="F18656" s="1" t="s">
        <v>11</v>
      </c>
      <c r="G18656" s="1" t="str">
        <f>IFERROR(__xludf.DUMMYFUNCTION("GOOGLETRANSLATE(D18656,""fr"",""en"")"),"#VALUE!")</f>
        <v>#VALUE!</v>
      </c>
    </row>
    <row r="18657" ht="15.75" customHeight="1">
      <c r="A18657" s="1" t="s">
        <v>807</v>
      </c>
      <c r="B18657" s="1">
        <v>5.0</v>
      </c>
      <c r="C18657" s="1" t="s">
        <v>38965</v>
      </c>
      <c r="D18657" s="1" t="s">
        <v>38966</v>
      </c>
      <c r="E18657" s="1" t="s">
        <v>103</v>
      </c>
      <c r="F18657" s="1" t="s">
        <v>48</v>
      </c>
      <c r="G18657" s="1" t="str">
        <f>IFERROR(__xludf.DUMMYFUNCTION("GOOGLETRANSLATE(D18657,""fr"",""en"")"),"#VALUE!")</f>
        <v>#VALUE!</v>
      </c>
    </row>
    <row r="18658" ht="15.75" customHeight="1">
      <c r="A18658" s="1" t="s">
        <v>4709</v>
      </c>
      <c r="B18658" s="1">
        <v>2.0</v>
      </c>
      <c r="C18658" s="1" t="s">
        <v>38967</v>
      </c>
      <c r="D18658" s="1" t="s">
        <v>38968</v>
      </c>
      <c r="E18658" s="1" t="s">
        <v>10</v>
      </c>
      <c r="F18658" s="1" t="s">
        <v>11</v>
      </c>
      <c r="G18658" s="1" t="str">
        <f>IFERROR(__xludf.DUMMYFUNCTION("GOOGLETRANSLATE(D18658,""fr"",""en"")"),"#VALUE!")</f>
        <v>#VALUE!</v>
      </c>
    </row>
    <row r="18659" ht="15.75" customHeight="1">
      <c r="A18659" s="1" t="s">
        <v>374</v>
      </c>
      <c r="B18659" s="1">
        <v>4.0</v>
      </c>
      <c r="C18659" s="1" t="s">
        <v>38969</v>
      </c>
      <c r="D18659" s="1" t="s">
        <v>38970</v>
      </c>
      <c r="E18659" s="1" t="s">
        <v>21</v>
      </c>
      <c r="F18659" s="1" t="s">
        <v>11</v>
      </c>
      <c r="G18659" s="1" t="str">
        <f>IFERROR(__xludf.DUMMYFUNCTION("GOOGLETRANSLATE(D18659,""fr"",""en"")"),"#VALUE!")</f>
        <v>#VALUE!</v>
      </c>
    </row>
    <row r="18660" ht="15.75" customHeight="1">
      <c r="A18660" s="1" t="s">
        <v>499</v>
      </c>
      <c r="B18660" s="1">
        <v>2.0</v>
      </c>
      <c r="C18660" s="1" t="s">
        <v>38971</v>
      </c>
      <c r="D18660" s="1" t="s">
        <v>38972</v>
      </c>
      <c r="E18660" s="1" t="s">
        <v>10</v>
      </c>
      <c r="F18660" s="1" t="s">
        <v>11</v>
      </c>
      <c r="G18660" s="1" t="str">
        <f>IFERROR(__xludf.DUMMYFUNCTION("GOOGLETRANSLATE(D18660,""fr"",""en"")"),"#VALUE!")</f>
        <v>#VALUE!</v>
      </c>
    </row>
    <row r="18661" ht="15.75" customHeight="1">
      <c r="A18661" s="1" t="s">
        <v>1347</v>
      </c>
      <c r="B18661" s="1">
        <v>1.0</v>
      </c>
      <c r="C18661" s="1" t="s">
        <v>38973</v>
      </c>
      <c r="D18661" s="1" t="s">
        <v>38974</v>
      </c>
      <c r="E18661" s="1" t="s">
        <v>10</v>
      </c>
      <c r="F18661" s="1" t="s">
        <v>11</v>
      </c>
      <c r="G18661" s="1" t="str">
        <f>IFERROR(__xludf.DUMMYFUNCTION("GOOGLETRANSLATE(D18661,""fr"",""en"")"),"#VALUE!")</f>
        <v>#VALUE!</v>
      </c>
    </row>
    <row r="18662" ht="15.75" customHeight="1">
      <c r="A18662" s="1" t="s">
        <v>12</v>
      </c>
      <c r="B18662" s="1">
        <v>4.0</v>
      </c>
      <c r="C18662" s="1" t="s">
        <v>38975</v>
      </c>
      <c r="D18662" s="1" t="s">
        <v>38976</v>
      </c>
      <c r="E18662" s="1" t="s">
        <v>10</v>
      </c>
      <c r="F18662" s="1" t="s">
        <v>11</v>
      </c>
      <c r="G18662" s="1" t="str">
        <f>IFERROR(__xludf.DUMMYFUNCTION("GOOGLETRANSLATE(D18662,""fr"",""en"")"),"#VALUE!")</f>
        <v>#VALUE!</v>
      </c>
    </row>
    <row r="18663" ht="15.75" customHeight="1">
      <c r="A18663" s="1" t="s">
        <v>1303</v>
      </c>
      <c r="B18663" s="1">
        <v>4.0</v>
      </c>
      <c r="C18663" s="1" t="s">
        <v>38977</v>
      </c>
      <c r="D18663" s="1" t="s">
        <v>38978</v>
      </c>
      <c r="E18663" s="1" t="s">
        <v>65</v>
      </c>
      <c r="F18663" s="1" t="s">
        <v>66</v>
      </c>
      <c r="G18663" s="1" t="str">
        <f>IFERROR(__xludf.DUMMYFUNCTION("GOOGLETRANSLATE(D18663,""fr"",""en"")"),"#VALUE!")</f>
        <v>#VALUE!</v>
      </c>
    </row>
    <row r="18664" ht="15.75" customHeight="1">
      <c r="A18664" s="1" t="s">
        <v>1434</v>
      </c>
      <c r="B18664" s="1">
        <v>5.0</v>
      </c>
      <c r="C18664" s="1" t="s">
        <v>38979</v>
      </c>
      <c r="D18664" s="1" t="s">
        <v>38980</v>
      </c>
      <c r="E18664" s="1" t="s">
        <v>10</v>
      </c>
      <c r="F18664" s="1" t="s">
        <v>11</v>
      </c>
      <c r="G18664" s="1" t="str">
        <f>IFERROR(__xludf.DUMMYFUNCTION("GOOGLETRANSLATE(D18664,""fr"",""en"")"),"#VALUE!")</f>
        <v>#VALUE!</v>
      </c>
    </row>
    <row r="18665" ht="15.75" customHeight="1">
      <c r="A18665" s="1" t="s">
        <v>4133</v>
      </c>
      <c r="B18665" s="1">
        <v>1.0</v>
      </c>
      <c r="C18665" s="1" t="s">
        <v>38981</v>
      </c>
      <c r="D18665" s="1" t="s">
        <v>38982</v>
      </c>
      <c r="E18665" s="1" t="s">
        <v>296</v>
      </c>
      <c r="F18665" s="1" t="s">
        <v>110</v>
      </c>
      <c r="G18665" s="1" t="str">
        <f>IFERROR(__xludf.DUMMYFUNCTION("GOOGLETRANSLATE(D18665,""fr"",""en"")"),"#VALUE!")</f>
        <v>#VALUE!</v>
      </c>
    </row>
    <row r="18666" ht="15.75" customHeight="1">
      <c r="A18666" s="1" t="s">
        <v>786</v>
      </c>
      <c r="B18666" s="1">
        <v>4.0</v>
      </c>
      <c r="C18666" s="1" t="s">
        <v>38983</v>
      </c>
      <c r="D18666" s="1" t="s">
        <v>38984</v>
      </c>
      <c r="E18666" s="1" t="s">
        <v>21</v>
      </c>
      <c r="F18666" s="1" t="s">
        <v>11</v>
      </c>
      <c r="G18666" s="1" t="str">
        <f>IFERROR(__xludf.DUMMYFUNCTION("GOOGLETRANSLATE(D18666,""fr"",""en"")"),"#VALUE!")</f>
        <v>#VALUE!</v>
      </c>
    </row>
    <row r="18667" ht="15.75" customHeight="1">
      <c r="A18667" s="1" t="s">
        <v>4237</v>
      </c>
      <c r="B18667" s="1">
        <v>1.0</v>
      </c>
      <c r="C18667" s="1" t="s">
        <v>38985</v>
      </c>
      <c r="D18667" s="1" t="s">
        <v>38986</v>
      </c>
      <c r="E18667" s="1" t="s">
        <v>83</v>
      </c>
      <c r="F18667" s="1" t="s">
        <v>84</v>
      </c>
      <c r="G18667" s="1" t="str">
        <f>IFERROR(__xludf.DUMMYFUNCTION("GOOGLETRANSLATE(D18667,""fr"",""en"")"),"#VALUE!")</f>
        <v>#VALUE!</v>
      </c>
    </row>
    <row r="18668" ht="15.75" customHeight="1">
      <c r="A18668" s="1" t="s">
        <v>1533</v>
      </c>
      <c r="B18668" s="1">
        <v>1.0</v>
      </c>
      <c r="C18668" s="1" t="s">
        <v>38987</v>
      </c>
      <c r="D18668" s="1" t="s">
        <v>38988</v>
      </c>
      <c r="E18668" s="1" t="s">
        <v>29</v>
      </c>
      <c r="F18668" s="1" t="s">
        <v>30</v>
      </c>
      <c r="G18668" s="1" t="str">
        <f>IFERROR(__xludf.DUMMYFUNCTION("GOOGLETRANSLATE(D18668,""fr"",""en"")"),"#VALUE!")</f>
        <v>#VALUE!</v>
      </c>
    </row>
    <row r="18669" ht="15.75" customHeight="1">
      <c r="A18669" s="1" t="s">
        <v>7049</v>
      </c>
      <c r="B18669" s="1">
        <v>1.0</v>
      </c>
      <c r="C18669" s="1" t="s">
        <v>38989</v>
      </c>
      <c r="D18669" s="1" t="s">
        <v>38990</v>
      </c>
      <c r="E18669" s="1" t="s">
        <v>280</v>
      </c>
      <c r="F18669" s="1" t="s">
        <v>11</v>
      </c>
      <c r="G18669" s="1" t="str">
        <f>IFERROR(__xludf.DUMMYFUNCTION("GOOGLETRANSLATE(D18669,""fr"",""en"")"),"#VALUE!")</f>
        <v>#VALUE!</v>
      </c>
    </row>
    <row r="18670" ht="15.75" customHeight="1">
      <c r="A18670" s="1" t="s">
        <v>816</v>
      </c>
      <c r="B18670" s="1">
        <v>1.0</v>
      </c>
      <c r="C18670" s="1" t="s">
        <v>38991</v>
      </c>
      <c r="D18670" s="1" t="s">
        <v>38992</v>
      </c>
      <c r="E18670" s="1" t="s">
        <v>273</v>
      </c>
      <c r="F18670" s="1" t="s">
        <v>11</v>
      </c>
      <c r="G18670" s="1" t="str">
        <f>IFERROR(__xludf.DUMMYFUNCTION("GOOGLETRANSLATE(D18670,""fr"",""en"")"),"#VALUE!")</f>
        <v>#VALUE!</v>
      </c>
    </row>
    <row r="18671" ht="15.75" customHeight="1">
      <c r="A18671" s="1" t="s">
        <v>11442</v>
      </c>
      <c r="B18671" s="1">
        <v>5.0</v>
      </c>
      <c r="C18671" s="1" t="s">
        <v>38993</v>
      </c>
      <c r="D18671" s="1" t="s">
        <v>38994</v>
      </c>
      <c r="E18671" s="1" t="s">
        <v>29</v>
      </c>
      <c r="F18671" s="1" t="s">
        <v>30</v>
      </c>
      <c r="G18671" s="1" t="str">
        <f>IFERROR(__xludf.DUMMYFUNCTION("GOOGLETRANSLATE(D18671,""fr"",""en"")"),"#VALUE!")</f>
        <v>#VALUE!</v>
      </c>
    </row>
    <row r="18672" ht="15.75" customHeight="1">
      <c r="A18672" s="1" t="s">
        <v>284</v>
      </c>
      <c r="B18672" s="1">
        <v>4.0</v>
      </c>
      <c r="C18672" s="1" t="s">
        <v>38995</v>
      </c>
      <c r="D18672" s="1" t="s">
        <v>38996</v>
      </c>
      <c r="E18672" s="1" t="s">
        <v>21</v>
      </c>
      <c r="F18672" s="1" t="s">
        <v>11</v>
      </c>
      <c r="G18672" s="1" t="str">
        <f>IFERROR(__xludf.DUMMYFUNCTION("GOOGLETRANSLATE(D18672,""fr"",""en"")"),"#VALUE!")</f>
        <v>#VALUE!</v>
      </c>
    </row>
    <row r="18673" ht="15.75" customHeight="1">
      <c r="A18673" s="1" t="s">
        <v>7644</v>
      </c>
      <c r="B18673" s="1">
        <v>5.0</v>
      </c>
      <c r="C18673" s="1" t="s">
        <v>38997</v>
      </c>
      <c r="D18673" s="1" t="s">
        <v>38998</v>
      </c>
      <c r="E18673" s="1" t="s">
        <v>5251</v>
      </c>
      <c r="F18673" s="1" t="s">
        <v>66</v>
      </c>
      <c r="G18673" s="1" t="str">
        <f>IFERROR(__xludf.DUMMYFUNCTION("GOOGLETRANSLATE(D18673,""fr"",""en"")"),"#VALUE!")</f>
        <v>#VALUE!</v>
      </c>
    </row>
    <row r="18674" ht="15.75" customHeight="1">
      <c r="A18674" s="1" t="s">
        <v>2694</v>
      </c>
      <c r="B18674" s="1">
        <v>4.0</v>
      </c>
      <c r="C18674" s="1" t="s">
        <v>38999</v>
      </c>
      <c r="D18674" s="1" t="s">
        <v>39000</v>
      </c>
      <c r="E18674" s="1" t="s">
        <v>10</v>
      </c>
      <c r="F18674" s="1" t="s">
        <v>11</v>
      </c>
      <c r="G18674" s="1" t="str">
        <f>IFERROR(__xludf.DUMMYFUNCTION("GOOGLETRANSLATE(D18674,""fr"",""en"")"),"#VALUE!")</f>
        <v>#VALUE!</v>
      </c>
    </row>
    <row r="18675" ht="15.75" customHeight="1">
      <c r="A18675" s="1" t="s">
        <v>3324</v>
      </c>
      <c r="B18675" s="1">
        <v>1.0</v>
      </c>
      <c r="C18675" s="1" t="s">
        <v>39001</v>
      </c>
      <c r="D18675" s="1" t="s">
        <v>39002</v>
      </c>
      <c r="E18675" s="1" t="s">
        <v>226</v>
      </c>
      <c r="F18675" s="1" t="s">
        <v>11</v>
      </c>
      <c r="G18675" s="1" t="str">
        <f>IFERROR(__xludf.DUMMYFUNCTION("GOOGLETRANSLATE(D18675,""fr"",""en"")"),"#VALUE!")</f>
        <v>#VALUE!</v>
      </c>
    </row>
    <row r="18676" ht="15.75" customHeight="1">
      <c r="A18676" s="1" t="s">
        <v>1666</v>
      </c>
      <c r="B18676" s="1">
        <v>1.0</v>
      </c>
      <c r="C18676" s="1" t="s">
        <v>39003</v>
      </c>
      <c r="D18676" s="1" t="s">
        <v>39004</v>
      </c>
      <c r="E18676" s="1" t="s">
        <v>125</v>
      </c>
      <c r="F18676" s="1" t="s">
        <v>110</v>
      </c>
      <c r="G18676" s="1" t="str">
        <f>IFERROR(__xludf.DUMMYFUNCTION("GOOGLETRANSLATE(D18676,""fr"",""en"")"),"#VALUE!")</f>
        <v>#VALUE!</v>
      </c>
    </row>
    <row r="18677" ht="15.75" customHeight="1">
      <c r="A18677" s="1" t="s">
        <v>888</v>
      </c>
      <c r="B18677" s="1">
        <v>1.0</v>
      </c>
      <c r="C18677" s="1" t="s">
        <v>39005</v>
      </c>
      <c r="D18677" s="1" t="s">
        <v>39006</v>
      </c>
      <c r="E18677" s="1" t="s">
        <v>292</v>
      </c>
      <c r="F18677" s="1" t="s">
        <v>11</v>
      </c>
      <c r="G18677" s="1" t="str">
        <f>IFERROR(__xludf.DUMMYFUNCTION("GOOGLETRANSLATE(D18677,""fr"",""en"")"),"#VALUE!")</f>
        <v>#VALUE!</v>
      </c>
    </row>
    <row r="18678" ht="15.75" customHeight="1">
      <c r="A18678" s="1" t="s">
        <v>1764</v>
      </c>
      <c r="B18678" s="1">
        <v>5.0</v>
      </c>
      <c r="C18678" s="1" t="s">
        <v>39007</v>
      </c>
      <c r="D18678" s="1" t="s">
        <v>39008</v>
      </c>
      <c r="E18678" s="1" t="s">
        <v>10</v>
      </c>
      <c r="F18678" s="1" t="s">
        <v>11</v>
      </c>
      <c r="G18678" s="1" t="str">
        <f>IFERROR(__xludf.DUMMYFUNCTION("GOOGLETRANSLATE(D18678,""fr"",""en"")"),"#VALUE!")</f>
        <v>#VALUE!</v>
      </c>
    </row>
    <row r="18679" ht="15.75" customHeight="1">
      <c r="A18679" s="1" t="s">
        <v>2097</v>
      </c>
      <c r="B18679" s="1">
        <v>4.0</v>
      </c>
      <c r="C18679" s="1" t="s">
        <v>39009</v>
      </c>
      <c r="D18679" s="1" t="s">
        <v>39010</v>
      </c>
      <c r="E18679" s="1" t="s">
        <v>10</v>
      </c>
      <c r="F18679" s="1" t="s">
        <v>11</v>
      </c>
      <c r="G18679" s="1" t="str">
        <f>IFERROR(__xludf.DUMMYFUNCTION("GOOGLETRANSLATE(D18679,""fr"",""en"")"),"#VALUE!")</f>
        <v>#VALUE!</v>
      </c>
    </row>
    <row r="18680" ht="15.75" customHeight="1">
      <c r="A18680" s="1" t="s">
        <v>1476</v>
      </c>
      <c r="B18680" s="1">
        <v>5.0</v>
      </c>
      <c r="C18680" s="1" t="s">
        <v>39011</v>
      </c>
      <c r="D18680" s="1" t="s">
        <v>39012</v>
      </c>
      <c r="E18680" s="1" t="s">
        <v>34</v>
      </c>
      <c r="F18680" s="1" t="s">
        <v>30</v>
      </c>
      <c r="G18680" s="1" t="str">
        <f>IFERROR(__xludf.DUMMYFUNCTION("GOOGLETRANSLATE(D18680,""fr"",""en"")"),"#VALUE!")</f>
        <v>#VALUE!</v>
      </c>
    </row>
    <row r="18681" ht="15.75" customHeight="1">
      <c r="A18681" s="1" t="s">
        <v>647</v>
      </c>
      <c r="B18681" s="1">
        <v>5.0</v>
      </c>
      <c r="C18681" s="1" t="s">
        <v>39013</v>
      </c>
      <c r="D18681" s="1" t="s">
        <v>39014</v>
      </c>
      <c r="E18681" s="1" t="s">
        <v>169</v>
      </c>
      <c r="F18681" s="1" t="s">
        <v>11</v>
      </c>
      <c r="G18681" s="1" t="str">
        <f>IFERROR(__xludf.DUMMYFUNCTION("GOOGLETRANSLATE(D18681,""fr"",""en"")"),"#VALUE!")</f>
        <v>#VALUE!</v>
      </c>
    </row>
    <row r="18682" ht="15.75" customHeight="1">
      <c r="A18682" s="1" t="s">
        <v>594</v>
      </c>
      <c r="B18682" s="1">
        <v>4.0</v>
      </c>
      <c r="C18682" s="1" t="s">
        <v>39015</v>
      </c>
      <c r="D18682" s="1" t="s">
        <v>39016</v>
      </c>
      <c r="E18682" s="1" t="s">
        <v>169</v>
      </c>
      <c r="F18682" s="1" t="s">
        <v>11</v>
      </c>
      <c r="G18682" s="1" t="str">
        <f>IFERROR(__xludf.DUMMYFUNCTION("GOOGLETRANSLATE(D18682,""fr"",""en"")"),"#VALUE!")</f>
        <v>#VALUE!</v>
      </c>
    </row>
    <row r="18683" ht="15.75" customHeight="1">
      <c r="A18683" s="1" t="s">
        <v>947</v>
      </c>
      <c r="B18683" s="1">
        <v>5.0</v>
      </c>
      <c r="C18683" s="1" t="s">
        <v>39017</v>
      </c>
      <c r="D18683" s="1" t="s">
        <v>39018</v>
      </c>
      <c r="E18683" s="1" t="s">
        <v>109</v>
      </c>
      <c r="F18683" s="1" t="s">
        <v>110</v>
      </c>
      <c r="G18683" s="1" t="str">
        <f>IFERROR(__xludf.DUMMYFUNCTION("GOOGLETRANSLATE(D18683,""fr"",""en"")"),"#VALUE!")</f>
        <v>#VALUE!</v>
      </c>
    </row>
    <row r="18684" ht="15.75" customHeight="1">
      <c r="A18684" s="1" t="s">
        <v>882</v>
      </c>
      <c r="B18684" s="1">
        <v>1.0</v>
      </c>
      <c r="C18684" s="1" t="s">
        <v>39019</v>
      </c>
      <c r="D18684" s="1" t="s">
        <v>39020</v>
      </c>
      <c r="E18684" s="1" t="s">
        <v>273</v>
      </c>
      <c r="F18684" s="1" t="s">
        <v>118</v>
      </c>
      <c r="G18684" s="1" t="str">
        <f>IFERROR(__xludf.DUMMYFUNCTION("GOOGLETRANSLATE(D18684,""fr"",""en"")"),"#VALUE!")</f>
        <v>#VALUE!</v>
      </c>
    </row>
    <row r="18685" ht="15.75" customHeight="1">
      <c r="A18685" s="1" t="s">
        <v>7</v>
      </c>
      <c r="B18685" s="1">
        <v>4.0</v>
      </c>
      <c r="C18685" s="1" t="s">
        <v>39021</v>
      </c>
      <c r="D18685" s="1" t="s">
        <v>39022</v>
      </c>
      <c r="E18685" s="1" t="s">
        <v>29</v>
      </c>
      <c r="F18685" s="1" t="s">
        <v>30</v>
      </c>
      <c r="G18685" s="1" t="str">
        <f>IFERROR(__xludf.DUMMYFUNCTION("GOOGLETRANSLATE(D18685,""fr"",""en"")"),"#VALUE!")</f>
        <v>#VALUE!</v>
      </c>
    </row>
    <row r="18686" ht="15.75" customHeight="1">
      <c r="A18686" s="1" t="s">
        <v>4123</v>
      </c>
      <c r="B18686" s="1">
        <v>1.0</v>
      </c>
      <c r="C18686" s="1" t="s">
        <v>39023</v>
      </c>
      <c r="D18686" s="1" t="s">
        <v>39024</v>
      </c>
      <c r="E18686" s="1" t="s">
        <v>10</v>
      </c>
      <c r="F18686" s="1" t="s">
        <v>11</v>
      </c>
      <c r="G18686" s="1" t="str">
        <f>IFERROR(__xludf.DUMMYFUNCTION("GOOGLETRANSLATE(D18686,""fr"",""en"")"),"#VALUE!")</f>
        <v>#VALUE!</v>
      </c>
    </row>
    <row r="18687" ht="15.75" customHeight="1">
      <c r="A18687" s="1" t="s">
        <v>1581</v>
      </c>
      <c r="B18687" s="1">
        <v>5.0</v>
      </c>
      <c r="C18687" s="1" t="s">
        <v>39025</v>
      </c>
      <c r="D18687" s="1" t="s">
        <v>39026</v>
      </c>
      <c r="E18687" s="1" t="s">
        <v>65</v>
      </c>
      <c r="F18687" s="1" t="s">
        <v>66</v>
      </c>
      <c r="G18687" s="1" t="str">
        <f>IFERROR(__xludf.DUMMYFUNCTION("GOOGLETRANSLATE(D18687,""fr"",""en"")"),"#VALUE!")</f>
        <v>#VALUE!</v>
      </c>
    </row>
    <row r="18688" ht="15.75" customHeight="1">
      <c r="A18688" s="1" t="s">
        <v>11792</v>
      </c>
      <c r="B18688" s="1">
        <v>1.0</v>
      </c>
      <c r="C18688" s="1" t="s">
        <v>39027</v>
      </c>
      <c r="D18688" s="1" t="s">
        <v>39028</v>
      </c>
      <c r="E18688" s="1" t="s">
        <v>373</v>
      </c>
      <c r="F18688" s="1" t="s">
        <v>118</v>
      </c>
      <c r="G18688" s="1" t="str">
        <f>IFERROR(__xludf.DUMMYFUNCTION("GOOGLETRANSLATE(D18688,""fr"",""en"")"),"#VALUE!")</f>
        <v>#VALUE!</v>
      </c>
    </row>
    <row r="18689" ht="15.75" customHeight="1">
      <c r="A18689" s="1" t="s">
        <v>9762</v>
      </c>
      <c r="B18689" s="1">
        <v>1.0</v>
      </c>
      <c r="C18689" s="1" t="s">
        <v>39029</v>
      </c>
      <c r="D18689" s="1" t="s">
        <v>39030</v>
      </c>
      <c r="E18689" s="1" t="s">
        <v>10</v>
      </c>
      <c r="F18689" s="1" t="s">
        <v>11</v>
      </c>
      <c r="G18689" s="1" t="str">
        <f>IFERROR(__xludf.DUMMYFUNCTION("GOOGLETRANSLATE(D18689,""fr"",""en"")"),"#VALUE!")</f>
        <v>#VALUE!</v>
      </c>
    </row>
    <row r="18690" ht="15.75" customHeight="1">
      <c r="A18690" s="1" t="s">
        <v>227</v>
      </c>
      <c r="B18690" s="1">
        <v>3.0</v>
      </c>
      <c r="C18690" s="1" t="s">
        <v>39031</v>
      </c>
      <c r="D18690" s="1" t="s">
        <v>39032</v>
      </c>
      <c r="E18690" s="1" t="s">
        <v>21</v>
      </c>
      <c r="F18690" s="1" t="s">
        <v>11</v>
      </c>
      <c r="G18690" s="1" t="str">
        <f>IFERROR(__xludf.DUMMYFUNCTION("GOOGLETRANSLATE(D18690,""fr"",""en"")"),"#VALUE!")</f>
        <v>#VALUE!</v>
      </c>
    </row>
    <row r="18691" ht="15.75" customHeight="1">
      <c r="A18691" s="1" t="s">
        <v>8643</v>
      </c>
      <c r="B18691" s="1">
        <v>1.0</v>
      </c>
      <c r="C18691" s="1" t="s">
        <v>39033</v>
      </c>
      <c r="D18691" s="1" t="s">
        <v>39034</v>
      </c>
      <c r="E18691" s="1" t="s">
        <v>226</v>
      </c>
      <c r="F18691" s="1" t="s">
        <v>110</v>
      </c>
      <c r="G18691" s="1" t="str">
        <f>IFERROR(__xludf.DUMMYFUNCTION("GOOGLETRANSLATE(D18691,""fr"",""en"")"),"#VALUE!")</f>
        <v>#VALUE!</v>
      </c>
    </row>
    <row r="18692" ht="15.75" customHeight="1">
      <c r="A18692" s="1" t="s">
        <v>1439</v>
      </c>
      <c r="B18692" s="1">
        <v>5.0</v>
      </c>
      <c r="C18692" s="1" t="s">
        <v>39035</v>
      </c>
      <c r="D18692" s="1" t="s">
        <v>39036</v>
      </c>
      <c r="E18692" s="1" t="s">
        <v>65</v>
      </c>
      <c r="F18692" s="1" t="s">
        <v>66</v>
      </c>
      <c r="G18692" s="1" t="str">
        <f>IFERROR(__xludf.DUMMYFUNCTION("GOOGLETRANSLATE(D18692,""fr"",""en"")"),"#VALUE!")</f>
        <v>#VALUE!</v>
      </c>
    </row>
    <row r="18693" ht="15.75" customHeight="1">
      <c r="A18693" s="1" t="s">
        <v>329</v>
      </c>
      <c r="B18693" s="1">
        <v>1.0</v>
      </c>
      <c r="C18693" s="1" t="s">
        <v>39037</v>
      </c>
      <c r="D18693" s="1" t="s">
        <v>39038</v>
      </c>
      <c r="E18693" s="1" t="s">
        <v>373</v>
      </c>
      <c r="F18693" s="1" t="s">
        <v>118</v>
      </c>
      <c r="G18693" s="1" t="str">
        <f>IFERROR(__xludf.DUMMYFUNCTION("GOOGLETRANSLATE(D18693,""fr"",""en"")"),"#VALUE!")</f>
        <v>#VALUE!</v>
      </c>
    </row>
    <row r="18694" ht="15.75" customHeight="1">
      <c r="A18694" s="1" t="s">
        <v>4832</v>
      </c>
      <c r="B18694" s="1">
        <v>4.0</v>
      </c>
      <c r="C18694" s="1" t="s">
        <v>39039</v>
      </c>
      <c r="D18694" s="1" t="s">
        <v>39040</v>
      </c>
      <c r="E18694" s="1" t="s">
        <v>21</v>
      </c>
      <c r="F18694" s="1" t="s">
        <v>11</v>
      </c>
      <c r="G18694" s="1" t="str">
        <f>IFERROR(__xludf.DUMMYFUNCTION("GOOGLETRANSLATE(D18694,""fr"",""en"")"),"#VALUE!")</f>
        <v>#VALUE!</v>
      </c>
    </row>
    <row r="18695" ht="15.75" customHeight="1">
      <c r="A18695" s="1" t="s">
        <v>2250</v>
      </c>
      <c r="B18695" s="1">
        <v>4.0</v>
      </c>
      <c r="C18695" s="1" t="s">
        <v>39041</v>
      </c>
      <c r="D18695" s="1" t="s">
        <v>39042</v>
      </c>
      <c r="E18695" s="1" t="s">
        <v>21</v>
      </c>
      <c r="F18695" s="1" t="s">
        <v>11</v>
      </c>
      <c r="G18695" s="1" t="str">
        <f>IFERROR(__xludf.DUMMYFUNCTION("GOOGLETRANSLATE(D18695,""fr"",""en"")"),"#VALUE!")</f>
        <v>#VALUE!</v>
      </c>
    </row>
    <row r="18696" ht="15.75" customHeight="1">
      <c r="A18696" s="1" t="s">
        <v>2724</v>
      </c>
      <c r="B18696" s="1">
        <v>1.0</v>
      </c>
      <c r="C18696" s="1" t="s">
        <v>39043</v>
      </c>
      <c r="D18696" s="1" t="s">
        <v>39044</v>
      </c>
      <c r="E18696" s="1" t="s">
        <v>10</v>
      </c>
      <c r="F18696" s="1" t="s">
        <v>11</v>
      </c>
      <c r="G18696" s="1" t="str">
        <f>IFERROR(__xludf.DUMMYFUNCTION("GOOGLETRANSLATE(D18696,""fr"",""en"")"),"#VALUE!")</f>
        <v>#VALUE!</v>
      </c>
    </row>
    <row r="18697" ht="15.75" customHeight="1">
      <c r="A18697" s="1" t="s">
        <v>17746</v>
      </c>
      <c r="B18697" s="1">
        <v>1.0</v>
      </c>
      <c r="C18697" s="1" t="s">
        <v>39045</v>
      </c>
      <c r="D18697" s="1" t="s">
        <v>39046</v>
      </c>
      <c r="E18697" s="1" t="s">
        <v>52</v>
      </c>
      <c r="F18697" s="1" t="s">
        <v>118</v>
      </c>
      <c r="G18697" s="1" t="str">
        <f>IFERROR(__xludf.DUMMYFUNCTION("GOOGLETRANSLATE(D18697,""fr"",""en"")"),"#VALUE!")</f>
        <v>#VALUE!</v>
      </c>
    </row>
    <row r="18698" ht="15.75" customHeight="1">
      <c r="A18698" s="1" t="s">
        <v>10977</v>
      </c>
      <c r="B18698" s="1">
        <v>4.0</v>
      </c>
      <c r="C18698" s="1" t="s">
        <v>39047</v>
      </c>
      <c r="D18698" s="1" t="s">
        <v>39048</v>
      </c>
      <c r="E18698" s="1" t="s">
        <v>176</v>
      </c>
      <c r="F18698" s="1" t="s">
        <v>66</v>
      </c>
      <c r="G18698" s="1" t="str">
        <f>IFERROR(__xludf.DUMMYFUNCTION("GOOGLETRANSLATE(D18698,""fr"",""en"")"),"#VALUE!")</f>
        <v>#VALUE!</v>
      </c>
    </row>
    <row r="18699" ht="15.75" customHeight="1">
      <c r="A18699" s="1" t="s">
        <v>338</v>
      </c>
      <c r="B18699" s="1">
        <v>4.0</v>
      </c>
      <c r="C18699" s="1" t="s">
        <v>39049</v>
      </c>
      <c r="D18699" s="1" t="s">
        <v>39050</v>
      </c>
      <c r="E18699" s="1" t="s">
        <v>10</v>
      </c>
      <c r="F18699" s="1" t="s">
        <v>11</v>
      </c>
      <c r="G18699" s="1" t="str">
        <f>IFERROR(__xludf.DUMMYFUNCTION("GOOGLETRANSLATE(D18699,""fr"",""en"")"),"#VALUE!")</f>
        <v>#VALUE!</v>
      </c>
    </row>
    <row r="18700" ht="15.75" customHeight="1">
      <c r="A18700" s="1" t="s">
        <v>4942</v>
      </c>
      <c r="B18700" s="1">
        <v>1.0</v>
      </c>
      <c r="C18700" s="1" t="s">
        <v>39051</v>
      </c>
      <c r="D18700" s="1" t="s">
        <v>39052</v>
      </c>
      <c r="E18700" s="1" t="s">
        <v>646</v>
      </c>
      <c r="F18700" s="1" t="s">
        <v>39</v>
      </c>
      <c r="G18700" s="1" t="str">
        <f>IFERROR(__xludf.DUMMYFUNCTION("GOOGLETRANSLATE(D18700,""fr"",""en"")"),"#VALUE!")</f>
        <v>#VALUE!</v>
      </c>
    </row>
    <row r="18701" ht="15.75" customHeight="1">
      <c r="A18701" s="1" t="s">
        <v>2325</v>
      </c>
      <c r="B18701" s="1">
        <v>1.0</v>
      </c>
      <c r="C18701" s="1" t="s">
        <v>39053</v>
      </c>
      <c r="D18701" s="1" t="s">
        <v>39054</v>
      </c>
      <c r="E18701" s="1" t="s">
        <v>10</v>
      </c>
      <c r="F18701" s="1" t="s">
        <v>11</v>
      </c>
      <c r="G18701" s="1" t="str">
        <f>IFERROR(__xludf.DUMMYFUNCTION("GOOGLETRANSLATE(D18701,""fr"",""en"")"),"#VALUE!")</f>
        <v>#VALUE!</v>
      </c>
    </row>
    <row r="18702" ht="15.75" customHeight="1">
      <c r="A18702" s="1" t="s">
        <v>5969</v>
      </c>
      <c r="B18702" s="1">
        <v>3.0</v>
      </c>
      <c r="C18702" s="1" t="s">
        <v>39055</v>
      </c>
      <c r="D18702" s="1" t="s">
        <v>39056</v>
      </c>
      <c r="E18702" s="1" t="s">
        <v>423</v>
      </c>
      <c r="F18702" s="1" t="s">
        <v>30</v>
      </c>
      <c r="G18702" s="1" t="str">
        <f>IFERROR(__xludf.DUMMYFUNCTION("GOOGLETRANSLATE(D18702,""fr"",""en"")"),"#VALUE!")</f>
        <v>#VALUE!</v>
      </c>
    </row>
    <row r="18703" ht="15.75" customHeight="1">
      <c r="A18703" s="1" t="s">
        <v>1864</v>
      </c>
      <c r="B18703" s="1">
        <v>1.0</v>
      </c>
      <c r="C18703" s="1" t="s">
        <v>39057</v>
      </c>
      <c r="D18703" s="1" t="s">
        <v>39058</v>
      </c>
      <c r="E18703" s="1" t="s">
        <v>575</v>
      </c>
      <c r="F18703" s="1" t="s">
        <v>84</v>
      </c>
      <c r="G18703" s="1" t="str">
        <f>IFERROR(__xludf.DUMMYFUNCTION("GOOGLETRANSLATE(D18703,""fr"",""en"")"),"#VALUE!")</f>
        <v>#VALUE!</v>
      </c>
    </row>
    <row r="18704" ht="15.75" customHeight="1">
      <c r="A18704" s="1" t="s">
        <v>187</v>
      </c>
      <c r="B18704" s="1">
        <v>1.0</v>
      </c>
      <c r="C18704" s="1" t="s">
        <v>39059</v>
      </c>
      <c r="D18704" s="1" t="s">
        <v>39060</v>
      </c>
      <c r="E18704" s="1" t="s">
        <v>10</v>
      </c>
      <c r="F18704" s="1" t="s">
        <v>11</v>
      </c>
      <c r="G18704" s="1" t="str">
        <f>IFERROR(__xludf.DUMMYFUNCTION("GOOGLETRANSLATE(D18704,""fr"",""en"")"),"#VALUE!")</f>
        <v>#VALUE!</v>
      </c>
    </row>
    <row r="18705" ht="15.75" customHeight="1">
      <c r="A18705" s="1" t="s">
        <v>314</v>
      </c>
      <c r="B18705" s="1">
        <v>4.0</v>
      </c>
      <c r="C18705" s="1" t="s">
        <v>39061</v>
      </c>
      <c r="D18705" s="1" t="s">
        <v>39062</v>
      </c>
      <c r="E18705" s="1" t="s">
        <v>10</v>
      </c>
      <c r="F18705" s="1" t="s">
        <v>11</v>
      </c>
      <c r="G18705" s="1" t="str">
        <f>IFERROR(__xludf.DUMMYFUNCTION("GOOGLETRANSLATE(D18705,""fr"",""en"")"),"#VALUE!")</f>
        <v>#VALUE!</v>
      </c>
    </row>
    <row r="18706" ht="15.75" customHeight="1">
      <c r="A18706" s="1" t="s">
        <v>1218</v>
      </c>
      <c r="B18706" s="1">
        <v>5.0</v>
      </c>
      <c r="C18706" s="1" t="s">
        <v>39063</v>
      </c>
      <c r="D18706" s="1" t="s">
        <v>39064</v>
      </c>
      <c r="E18706" s="1" t="s">
        <v>21</v>
      </c>
      <c r="F18706" s="1" t="s">
        <v>11</v>
      </c>
      <c r="G18706" s="1" t="str">
        <f>IFERROR(__xludf.DUMMYFUNCTION("GOOGLETRANSLATE(D18706,""fr"",""en"")"),"#VALUE!")</f>
        <v>#VALUE!</v>
      </c>
    </row>
    <row r="18707" ht="15.75" customHeight="1">
      <c r="A18707" s="1" t="s">
        <v>7459</v>
      </c>
      <c r="B18707" s="1">
        <v>1.0</v>
      </c>
      <c r="C18707" s="1" t="s">
        <v>39065</v>
      </c>
      <c r="D18707" s="1" t="s">
        <v>39066</v>
      </c>
      <c r="E18707" s="1" t="s">
        <v>296</v>
      </c>
      <c r="F18707" s="1" t="s">
        <v>48</v>
      </c>
      <c r="G18707" s="1" t="str">
        <f>IFERROR(__xludf.DUMMYFUNCTION("GOOGLETRANSLATE(D18707,""fr"",""en"")"),"#VALUE!")</f>
        <v>#VALUE!</v>
      </c>
    </row>
    <row r="18708" ht="15.75" customHeight="1">
      <c r="A18708" s="1" t="s">
        <v>701</v>
      </c>
      <c r="B18708" s="1">
        <v>4.0</v>
      </c>
      <c r="C18708" s="1" t="s">
        <v>39067</v>
      </c>
      <c r="D18708" s="1" t="s">
        <v>39068</v>
      </c>
      <c r="E18708" s="1" t="s">
        <v>10</v>
      </c>
      <c r="F18708" s="1" t="s">
        <v>11</v>
      </c>
      <c r="G18708" s="1" t="str">
        <f>IFERROR(__xludf.DUMMYFUNCTION("GOOGLETRANSLATE(D18708,""fr"",""en"")"),"#VALUE!")</f>
        <v>#VALUE!</v>
      </c>
    </row>
    <row r="18709" ht="15.75" customHeight="1">
      <c r="A18709" s="1" t="s">
        <v>667</v>
      </c>
      <c r="B18709" s="1">
        <v>4.0</v>
      </c>
      <c r="C18709" s="1" t="s">
        <v>39069</v>
      </c>
      <c r="D18709" s="1" t="s">
        <v>39070</v>
      </c>
      <c r="E18709" s="1" t="s">
        <v>21</v>
      </c>
      <c r="F18709" s="1" t="s">
        <v>11</v>
      </c>
      <c r="G18709" s="1" t="str">
        <f>IFERROR(__xludf.DUMMYFUNCTION("GOOGLETRANSLATE(D18709,""fr"",""en"")"),"#VALUE!")</f>
        <v>#VALUE!</v>
      </c>
    </row>
    <row r="18710" ht="15.75" customHeight="1">
      <c r="A18710" s="1" t="s">
        <v>738</v>
      </c>
      <c r="B18710" s="1">
        <v>5.0</v>
      </c>
      <c r="C18710" s="1" t="s">
        <v>39071</v>
      </c>
      <c r="D18710" s="1" t="s">
        <v>39072</v>
      </c>
      <c r="E18710" s="1" t="s">
        <v>10</v>
      </c>
      <c r="F18710" s="1" t="s">
        <v>11</v>
      </c>
      <c r="G18710" s="1" t="str">
        <f>IFERROR(__xludf.DUMMYFUNCTION("GOOGLETRANSLATE(D18710,""fr"",""en"")"),"#VALUE!")</f>
        <v>#VALUE!</v>
      </c>
    </row>
    <row r="18711" ht="15.75" customHeight="1">
      <c r="A18711" s="1" t="s">
        <v>1375</v>
      </c>
      <c r="B18711" s="1">
        <v>4.0</v>
      </c>
      <c r="C18711" s="1" t="s">
        <v>39073</v>
      </c>
      <c r="D18711" s="1" t="s">
        <v>39074</v>
      </c>
      <c r="E18711" s="1" t="s">
        <v>21</v>
      </c>
      <c r="F18711" s="1" t="s">
        <v>11</v>
      </c>
      <c r="G18711" s="1" t="str">
        <f>IFERROR(__xludf.DUMMYFUNCTION("GOOGLETRANSLATE(D18711,""fr"",""en"")"),"#VALUE!")</f>
        <v>#VALUE!</v>
      </c>
    </row>
    <row r="18712" ht="15.75" customHeight="1">
      <c r="A18712" s="1" t="s">
        <v>91</v>
      </c>
      <c r="B18712" s="1">
        <v>4.0</v>
      </c>
      <c r="C18712" s="1" t="s">
        <v>39075</v>
      </c>
      <c r="D18712" s="1" t="s">
        <v>39076</v>
      </c>
      <c r="E18712" s="1" t="s">
        <v>21</v>
      </c>
      <c r="F18712" s="1" t="s">
        <v>11</v>
      </c>
      <c r="G18712" s="1" t="str">
        <f>IFERROR(__xludf.DUMMYFUNCTION("GOOGLETRANSLATE(D18712,""fr"",""en"")"),"#VALUE!")</f>
        <v>#VALUE!</v>
      </c>
    </row>
    <row r="18713" ht="15.75" customHeight="1">
      <c r="A18713" s="1" t="s">
        <v>7074</v>
      </c>
      <c r="B18713" s="1">
        <v>2.0</v>
      </c>
      <c r="C18713" s="1" t="s">
        <v>39077</v>
      </c>
      <c r="D18713" s="1" t="s">
        <v>39078</v>
      </c>
      <c r="E18713" s="1" t="s">
        <v>273</v>
      </c>
      <c r="F18713" s="1" t="s">
        <v>110</v>
      </c>
      <c r="G18713" s="1" t="str">
        <f>IFERROR(__xludf.DUMMYFUNCTION("GOOGLETRANSLATE(D18713,""fr"",""en"")"),"#VALUE!")</f>
        <v>#VALUE!</v>
      </c>
    </row>
    <row r="18714" ht="15.75" customHeight="1">
      <c r="A18714" s="1" t="s">
        <v>135</v>
      </c>
      <c r="B18714" s="1">
        <v>4.0</v>
      </c>
      <c r="C18714" s="1" t="s">
        <v>39079</v>
      </c>
      <c r="D18714" s="1" t="s">
        <v>39080</v>
      </c>
      <c r="E18714" s="1" t="s">
        <v>21</v>
      </c>
      <c r="F18714" s="1" t="s">
        <v>11</v>
      </c>
      <c r="G18714" s="1" t="str">
        <f>IFERROR(__xludf.DUMMYFUNCTION("GOOGLETRANSLATE(D18714,""fr"",""en"")"),"#VALUE!")</f>
        <v>#VALUE!</v>
      </c>
    </row>
    <row r="18715" ht="15.75" customHeight="1">
      <c r="A18715" s="1" t="s">
        <v>695</v>
      </c>
      <c r="B18715" s="1">
        <v>4.0</v>
      </c>
      <c r="C18715" s="1" t="s">
        <v>39081</v>
      </c>
      <c r="D18715" s="1" t="s">
        <v>39082</v>
      </c>
      <c r="E18715" s="1" t="s">
        <v>65</v>
      </c>
      <c r="F18715" s="1" t="s">
        <v>66</v>
      </c>
      <c r="G18715" s="1" t="str">
        <f>IFERROR(__xludf.DUMMYFUNCTION("GOOGLETRANSLATE(D18715,""fr"",""en"")"),"#VALUE!")</f>
        <v>#VALUE!</v>
      </c>
    </row>
    <row r="18716" ht="15.75" customHeight="1">
      <c r="A18716" s="1" t="s">
        <v>597</v>
      </c>
      <c r="B18716" s="1">
        <v>5.0</v>
      </c>
      <c r="C18716" s="1" t="s">
        <v>39083</v>
      </c>
      <c r="D18716" s="1" t="s">
        <v>39084</v>
      </c>
      <c r="E18716" s="1" t="s">
        <v>10</v>
      </c>
      <c r="F18716" s="1" t="s">
        <v>11</v>
      </c>
      <c r="G18716" s="1" t="str">
        <f>IFERROR(__xludf.DUMMYFUNCTION("GOOGLETRANSLATE(D18716,""fr"",""en"")"),"#VALUE!")</f>
        <v>#VALUE!</v>
      </c>
    </row>
    <row r="18717" ht="15.75" customHeight="1">
      <c r="A18717" s="1" t="s">
        <v>2330</v>
      </c>
      <c r="B18717" s="1">
        <v>4.0</v>
      </c>
      <c r="C18717" s="1" t="s">
        <v>39085</v>
      </c>
      <c r="D18717" s="1" t="s">
        <v>39086</v>
      </c>
      <c r="E18717" s="1" t="s">
        <v>280</v>
      </c>
      <c r="F18717" s="1" t="s">
        <v>11</v>
      </c>
      <c r="G18717" s="1" t="str">
        <f>IFERROR(__xludf.DUMMYFUNCTION("GOOGLETRANSLATE(D18717,""fr"",""en"")"),"#VALUE!")</f>
        <v>#VALUE!</v>
      </c>
    </row>
    <row r="18718" ht="15.75" customHeight="1">
      <c r="A18718" s="1" t="s">
        <v>801</v>
      </c>
      <c r="B18718" s="1">
        <v>4.0</v>
      </c>
      <c r="C18718" s="1" t="s">
        <v>39087</v>
      </c>
      <c r="D18718" s="1" t="s">
        <v>39088</v>
      </c>
      <c r="E18718" s="1" t="s">
        <v>10</v>
      </c>
      <c r="F18718" s="1" t="s">
        <v>11</v>
      </c>
      <c r="G18718" s="1" t="str">
        <f>IFERROR(__xludf.DUMMYFUNCTION("GOOGLETRANSLATE(D18718,""fr"",""en"")"),"#VALUE!")</f>
        <v>#VALUE!</v>
      </c>
    </row>
    <row r="18719" ht="15.75" customHeight="1">
      <c r="A18719" s="1" t="s">
        <v>8149</v>
      </c>
      <c r="B18719" s="1">
        <v>1.0</v>
      </c>
      <c r="C18719" s="1" t="s">
        <v>39089</v>
      </c>
      <c r="D18719" s="1" t="s">
        <v>39090</v>
      </c>
      <c r="E18719" s="1" t="s">
        <v>10</v>
      </c>
      <c r="F18719" s="1" t="s">
        <v>11</v>
      </c>
      <c r="G18719" s="1" t="str">
        <f>IFERROR(__xludf.DUMMYFUNCTION("GOOGLETRANSLATE(D18719,""fr"",""en"")"),"#VALUE!")</f>
        <v>#VALUE!</v>
      </c>
    </row>
    <row r="18720" ht="15.75" customHeight="1">
      <c r="A18720" s="1" t="s">
        <v>1180</v>
      </c>
      <c r="B18720" s="1">
        <v>1.0</v>
      </c>
      <c r="C18720" s="1" t="s">
        <v>39091</v>
      </c>
      <c r="D18720" s="1" t="s">
        <v>39092</v>
      </c>
      <c r="E18720" s="1" t="s">
        <v>2102</v>
      </c>
      <c r="F18720" s="1" t="s">
        <v>66</v>
      </c>
      <c r="G18720" s="1" t="str">
        <f>IFERROR(__xludf.DUMMYFUNCTION("GOOGLETRANSLATE(D18720,""fr"",""en"")"),"#VALUE!")</f>
        <v>#VALUE!</v>
      </c>
    </row>
    <row r="18721" ht="15.75" customHeight="1">
      <c r="A18721" s="1" t="s">
        <v>597</v>
      </c>
      <c r="B18721" s="1">
        <v>4.0</v>
      </c>
      <c r="C18721" s="1" t="s">
        <v>39093</v>
      </c>
      <c r="D18721" s="1" t="s">
        <v>39094</v>
      </c>
      <c r="E18721" s="1" t="s">
        <v>10</v>
      </c>
      <c r="F18721" s="1" t="s">
        <v>11</v>
      </c>
      <c r="G18721" s="1" t="str">
        <f>IFERROR(__xludf.DUMMYFUNCTION("GOOGLETRANSLATE(D18721,""fr"",""en"")"),"#VALUE!")</f>
        <v>#VALUE!</v>
      </c>
    </row>
    <row r="18722" ht="15.75" customHeight="1">
      <c r="A18722" s="1" t="s">
        <v>4572</v>
      </c>
      <c r="B18722" s="1">
        <v>1.0</v>
      </c>
      <c r="C18722" s="1" t="s">
        <v>39095</v>
      </c>
      <c r="D18722" s="1" t="s">
        <v>39096</v>
      </c>
      <c r="E18722" s="1" t="s">
        <v>117</v>
      </c>
      <c r="F18722" s="1" t="s">
        <v>118</v>
      </c>
      <c r="G18722" s="1" t="str">
        <f>IFERROR(__xludf.DUMMYFUNCTION("GOOGLETRANSLATE(D18722,""fr"",""en"")"),"#VALUE!")</f>
        <v>#VALUE!</v>
      </c>
    </row>
    <row r="18723" ht="15.75" customHeight="1">
      <c r="A18723" s="1" t="s">
        <v>2109</v>
      </c>
      <c r="B18723" s="1">
        <v>3.0</v>
      </c>
      <c r="C18723" s="1" t="s">
        <v>39097</v>
      </c>
      <c r="D18723" s="1" t="s">
        <v>39098</v>
      </c>
      <c r="E18723" s="1" t="s">
        <v>10</v>
      </c>
      <c r="F18723" s="1" t="s">
        <v>11</v>
      </c>
      <c r="G18723" s="1" t="str">
        <f>IFERROR(__xludf.DUMMYFUNCTION("GOOGLETRANSLATE(D18723,""fr"",""en"")"),"#VALUE!")</f>
        <v>#VALUE!</v>
      </c>
    </row>
    <row r="18724" ht="15.75" customHeight="1">
      <c r="A18724" s="1" t="s">
        <v>6881</v>
      </c>
      <c r="B18724" s="1">
        <v>1.0</v>
      </c>
      <c r="C18724" s="1" t="s">
        <v>39099</v>
      </c>
      <c r="D18724" s="1" t="s">
        <v>39100</v>
      </c>
      <c r="E18724" s="1" t="s">
        <v>109</v>
      </c>
      <c r="F18724" s="1" t="s">
        <v>11</v>
      </c>
      <c r="G18724" s="1" t="str">
        <f>IFERROR(__xludf.DUMMYFUNCTION("GOOGLETRANSLATE(D18724,""fr"",""en"")"),"Shameful ...... Despite the sending of documents (requested by LCL) for the termination of a car contract I am always deducted.")</f>
        <v>Shameful ...... Despite the sending of documents (requested by LCL) for the termination of a car contract I am always deducted.</v>
      </c>
    </row>
    <row r="18725" ht="15.75" customHeight="1">
      <c r="A18725" s="1" t="s">
        <v>585</v>
      </c>
      <c r="B18725" s="1">
        <v>1.0</v>
      </c>
      <c r="C18725" s="1" t="s">
        <v>39101</v>
      </c>
      <c r="D18725" s="1" t="s">
        <v>39102</v>
      </c>
      <c r="E18725" s="1" t="s">
        <v>554</v>
      </c>
      <c r="F18725" s="1" t="s">
        <v>30</v>
      </c>
      <c r="G18725" s="1" t="str">
        <f>IFERROR(__xludf.DUMMYFUNCTION("GOOGLETRANSLATE(D18725,""fr"",""en"")"),"#VALUE!")</f>
        <v>#VALUE!</v>
      </c>
    </row>
    <row r="18726" ht="15.75" customHeight="1">
      <c r="A18726" s="1" t="s">
        <v>16300</v>
      </c>
      <c r="B18726" s="1">
        <v>2.0</v>
      </c>
      <c r="C18726" s="1" t="s">
        <v>39103</v>
      </c>
      <c r="D18726" s="1" t="s">
        <v>39104</v>
      </c>
      <c r="E18726" s="1" t="s">
        <v>280</v>
      </c>
      <c r="F18726" s="1" t="s">
        <v>11</v>
      </c>
      <c r="G18726" s="1" t="str">
        <f>IFERROR(__xludf.DUMMYFUNCTION("GOOGLETRANSLATE(D18726,""fr"",""en"")"),"#VALUE!")</f>
        <v>#VALUE!</v>
      </c>
    </row>
    <row r="18727" ht="15.75" customHeight="1">
      <c r="A18727" s="1" t="s">
        <v>1238</v>
      </c>
      <c r="B18727" s="1">
        <v>2.0</v>
      </c>
      <c r="C18727" s="1" t="s">
        <v>39105</v>
      </c>
      <c r="D18727" s="1" t="s">
        <v>39106</v>
      </c>
      <c r="E18727" s="1" t="s">
        <v>21</v>
      </c>
      <c r="F18727" s="1" t="s">
        <v>11</v>
      </c>
      <c r="G18727" s="1" t="str">
        <f>IFERROR(__xludf.DUMMYFUNCTION("GOOGLETRANSLATE(D18727,""fr"",""en"")"),"#VALUE!")</f>
        <v>#VALUE!</v>
      </c>
    </row>
    <row r="18728" ht="15.75" customHeight="1">
      <c r="A18728" s="1" t="s">
        <v>9307</v>
      </c>
      <c r="B18728" s="1">
        <v>1.0</v>
      </c>
      <c r="C18728" s="1" t="s">
        <v>39107</v>
      </c>
      <c r="D18728" s="1" t="s">
        <v>39108</v>
      </c>
      <c r="E18728" s="1" t="s">
        <v>292</v>
      </c>
      <c r="F18728" s="1" t="s">
        <v>11</v>
      </c>
      <c r="G18728" s="1" t="str">
        <f>IFERROR(__xludf.DUMMYFUNCTION("GOOGLETRANSLATE(D18728,""fr"",""en"")"),"#VALUE!")</f>
        <v>#VALUE!</v>
      </c>
    </row>
    <row r="18729" ht="15.75" customHeight="1">
      <c r="A18729" s="1" t="s">
        <v>9253</v>
      </c>
      <c r="B18729" s="1">
        <v>5.0</v>
      </c>
      <c r="C18729" s="1" t="s">
        <v>39109</v>
      </c>
      <c r="D18729" s="1" t="s">
        <v>39110</v>
      </c>
      <c r="E18729" s="1" t="s">
        <v>1472</v>
      </c>
      <c r="F18729" s="1" t="s">
        <v>84</v>
      </c>
      <c r="G18729" s="1" t="str">
        <f>IFERROR(__xludf.DUMMYFUNCTION("GOOGLETRANSLATE(D18729,""fr"",""en"")"),"#VALUE!")</f>
        <v>#VALUE!</v>
      </c>
    </row>
    <row r="18730" ht="15.75" customHeight="1">
      <c r="A18730" s="1" t="s">
        <v>417</v>
      </c>
      <c r="B18730" s="1">
        <v>1.0</v>
      </c>
      <c r="C18730" s="1" t="s">
        <v>20780</v>
      </c>
      <c r="D18730" s="1" t="s">
        <v>39111</v>
      </c>
      <c r="E18730" s="1" t="s">
        <v>273</v>
      </c>
      <c r="F18730" s="1" t="s">
        <v>66</v>
      </c>
      <c r="G18730" s="1" t="str">
        <f>IFERROR(__xludf.DUMMYFUNCTION("GOOGLETRANSLATE(D18730,""fr"",""en"")"),"I am declared this insurance even if you are a good payer and that you do not make an accident he throws you all because people from their home make contract error. from home make mistakes C is unacceptable")</f>
        <v>I am declared this insurance even if you are a good payer and that you do not make an accident he throws you all because people from their home make contract error. from home make mistakes C is unacceptable</v>
      </c>
    </row>
    <row r="18731" ht="15.75" customHeight="1">
      <c r="A18731" s="1" t="s">
        <v>936</v>
      </c>
      <c r="B18731" s="1">
        <v>2.0</v>
      </c>
      <c r="C18731" s="1" t="s">
        <v>39112</v>
      </c>
      <c r="D18731" s="1" t="s">
        <v>39113</v>
      </c>
      <c r="E18731" s="1" t="s">
        <v>10</v>
      </c>
      <c r="F18731" s="1" t="s">
        <v>11</v>
      </c>
      <c r="G18731" s="1" t="str">
        <f>IFERROR(__xludf.DUMMYFUNCTION("GOOGLETRANSLATE(D18731,""fr"",""en"")"),"#VALUE!")</f>
        <v>#VALUE!</v>
      </c>
    </row>
    <row r="18732" ht="15.75" customHeight="1">
      <c r="A18732" s="1" t="s">
        <v>2034</v>
      </c>
      <c r="B18732" s="1">
        <v>4.0</v>
      </c>
      <c r="C18732" s="1" t="s">
        <v>39114</v>
      </c>
      <c r="D18732" s="1" t="s">
        <v>39115</v>
      </c>
      <c r="E18732" s="1" t="s">
        <v>29</v>
      </c>
      <c r="F18732" s="1" t="s">
        <v>30</v>
      </c>
      <c r="G18732" s="1" t="str">
        <f>IFERROR(__xludf.DUMMYFUNCTION("GOOGLETRANSLATE(D18732,""fr"",""en"")"),"#VALUE!")</f>
        <v>#VALUE!</v>
      </c>
    </row>
    <row r="18733" ht="15.75" customHeight="1">
      <c r="A18733" s="1" t="s">
        <v>1581</v>
      </c>
      <c r="B18733" s="1">
        <v>4.0</v>
      </c>
      <c r="C18733" s="1" t="s">
        <v>39116</v>
      </c>
      <c r="D18733" s="1" t="s">
        <v>39117</v>
      </c>
      <c r="E18733" s="1" t="s">
        <v>21</v>
      </c>
      <c r="F18733" s="1" t="s">
        <v>11</v>
      </c>
      <c r="G18733" s="1" t="str">
        <f>IFERROR(__xludf.DUMMYFUNCTION("GOOGLETRANSLATE(D18733,""fr"",""en"")"),"#VALUE!")</f>
        <v>#VALUE!</v>
      </c>
    </row>
    <row r="18734" ht="15.75" customHeight="1">
      <c r="A18734" s="1" t="s">
        <v>7</v>
      </c>
      <c r="B18734" s="1">
        <v>1.0</v>
      </c>
      <c r="C18734" s="1" t="s">
        <v>39118</v>
      </c>
      <c r="D18734" s="1" t="s">
        <v>39119</v>
      </c>
      <c r="E18734" s="1" t="s">
        <v>109</v>
      </c>
      <c r="F18734" s="1" t="s">
        <v>11</v>
      </c>
      <c r="G18734" s="1" t="str">
        <f>IFERROR(__xludf.DUMMYFUNCTION("GOOGLETRANSLATE(D18734,""fr"",""en"")"),"#VALUE!")</f>
        <v>#VALUE!</v>
      </c>
    </row>
    <row r="18735" ht="15.75" customHeight="1">
      <c r="A18735" s="1" t="s">
        <v>3312</v>
      </c>
      <c r="B18735" s="1">
        <v>4.0</v>
      </c>
      <c r="C18735" s="1" t="s">
        <v>39120</v>
      </c>
      <c r="D18735" s="1" t="s">
        <v>39121</v>
      </c>
      <c r="E18735" s="1" t="s">
        <v>10</v>
      </c>
      <c r="F18735" s="1" t="s">
        <v>11</v>
      </c>
      <c r="G18735" s="1" t="str">
        <f>IFERROR(__xludf.DUMMYFUNCTION("GOOGLETRANSLATE(D18735,""fr"",""en"")"),"#VALUE!")</f>
        <v>#VALUE!</v>
      </c>
    </row>
    <row r="18736" ht="15.75" customHeight="1">
      <c r="A18736" s="1" t="s">
        <v>39122</v>
      </c>
      <c r="B18736" s="1">
        <v>1.0</v>
      </c>
      <c r="C18736" s="1" t="s">
        <v>4838</v>
      </c>
      <c r="D18736" s="1" t="s">
        <v>39123</v>
      </c>
      <c r="E18736" s="1" t="s">
        <v>614</v>
      </c>
      <c r="F18736" s="1" t="s">
        <v>30</v>
      </c>
      <c r="G18736" s="1" t="str">
        <f>IFERROR(__xludf.DUMMYFUNCTION("GOOGLETRANSLATE(D18736,""fr"",""en"")"),"#VALUE!")</f>
        <v>#VALUE!</v>
      </c>
    </row>
    <row r="18737" ht="15.75" customHeight="1">
      <c r="A18737" s="1" t="s">
        <v>667</v>
      </c>
      <c r="B18737" s="1">
        <v>4.0</v>
      </c>
      <c r="C18737" s="1" t="s">
        <v>39124</v>
      </c>
      <c r="D18737" s="1" t="s">
        <v>39125</v>
      </c>
      <c r="E18737" s="1" t="s">
        <v>21</v>
      </c>
      <c r="F18737" s="1" t="s">
        <v>11</v>
      </c>
      <c r="G18737" s="1" t="str">
        <f>IFERROR(__xludf.DUMMYFUNCTION("GOOGLETRANSLATE(D18737,""fr"",""en"")"),"#VALUE!")</f>
        <v>#VALUE!</v>
      </c>
    </row>
    <row r="18738" ht="15.75" customHeight="1">
      <c r="A18738" s="1" t="s">
        <v>34525</v>
      </c>
      <c r="B18738" s="1">
        <v>5.0</v>
      </c>
      <c r="C18738" s="1" t="s">
        <v>39126</v>
      </c>
      <c r="D18738" s="1" t="s">
        <v>39127</v>
      </c>
      <c r="E18738" s="1" t="s">
        <v>292</v>
      </c>
      <c r="F18738" s="1" t="s">
        <v>11</v>
      </c>
      <c r="G18738" s="1" t="str">
        <f>IFERROR(__xludf.DUMMYFUNCTION("GOOGLETRANSLATE(D18738,""fr"",""en"")"),"#VALUE!")</f>
        <v>#VALUE!</v>
      </c>
    </row>
    <row r="18739" ht="15.75" customHeight="1">
      <c r="A18739" s="1" t="s">
        <v>5672</v>
      </c>
      <c r="B18739" s="1">
        <v>4.0</v>
      </c>
      <c r="C18739" s="1" t="s">
        <v>39128</v>
      </c>
      <c r="D18739" s="1" t="s">
        <v>39129</v>
      </c>
      <c r="E18739" s="1" t="s">
        <v>10</v>
      </c>
      <c r="F18739" s="1" t="s">
        <v>11</v>
      </c>
      <c r="G18739" s="1" t="str">
        <f>IFERROR(__xludf.DUMMYFUNCTION("GOOGLETRANSLATE(D18739,""fr"",""en"")"),"#VALUE!")</f>
        <v>#VALUE!</v>
      </c>
    </row>
    <row r="18740" ht="15.75" customHeight="1">
      <c r="A18740" s="1" t="s">
        <v>2272</v>
      </c>
      <c r="B18740" s="1">
        <v>3.0</v>
      </c>
      <c r="C18740" s="1" t="s">
        <v>39130</v>
      </c>
      <c r="D18740" s="1" t="s">
        <v>39131</v>
      </c>
      <c r="E18740" s="1" t="s">
        <v>169</v>
      </c>
      <c r="F18740" s="1" t="s">
        <v>11</v>
      </c>
      <c r="G18740" s="1" t="str">
        <f>IFERROR(__xludf.DUMMYFUNCTION("GOOGLETRANSLATE(D18740,""fr"",""en"")"),"#VALUE!")</f>
        <v>#VALUE!</v>
      </c>
    </row>
    <row r="18741" ht="15.75" customHeight="1">
      <c r="A18741" s="1" t="s">
        <v>5759</v>
      </c>
      <c r="B18741" s="1">
        <v>5.0</v>
      </c>
      <c r="C18741" s="1" t="s">
        <v>39132</v>
      </c>
      <c r="D18741" s="1" t="s">
        <v>39133</v>
      </c>
      <c r="E18741" s="1" t="s">
        <v>554</v>
      </c>
      <c r="F18741" s="1" t="s">
        <v>30</v>
      </c>
      <c r="G18741" s="1" t="str">
        <f>IFERROR(__xludf.DUMMYFUNCTION("GOOGLETRANSLATE(D18741,""fr"",""en"")"),"#VALUE!")</f>
        <v>#VALUE!</v>
      </c>
    </row>
    <row r="18742" ht="15.75" customHeight="1">
      <c r="A18742" s="1" t="s">
        <v>1110</v>
      </c>
      <c r="B18742" s="1">
        <v>2.0</v>
      </c>
      <c r="C18742" s="1" t="s">
        <v>39134</v>
      </c>
      <c r="D18742" s="1" t="s">
        <v>39135</v>
      </c>
      <c r="E18742" s="1" t="s">
        <v>65</v>
      </c>
      <c r="F18742" s="1" t="s">
        <v>66</v>
      </c>
      <c r="G18742" s="1" t="str">
        <f>IFERROR(__xludf.DUMMYFUNCTION("GOOGLETRANSLATE(D18742,""fr"",""en"")"),"#VALUE!")</f>
        <v>#VALUE!</v>
      </c>
    </row>
    <row r="18743" ht="15.75" customHeight="1">
      <c r="A18743" s="1" t="s">
        <v>667</v>
      </c>
      <c r="B18743" s="1">
        <v>4.0</v>
      </c>
      <c r="C18743" s="1" t="s">
        <v>39136</v>
      </c>
      <c r="D18743" s="1" t="s">
        <v>39137</v>
      </c>
      <c r="E18743" s="1" t="s">
        <v>10</v>
      </c>
      <c r="F18743" s="1" t="s">
        <v>11</v>
      </c>
      <c r="G18743" s="1" t="str">
        <f>IFERROR(__xludf.DUMMYFUNCTION("GOOGLETRANSLATE(D18743,""fr"",""en"")"),"#VALUE!")</f>
        <v>#VALUE!</v>
      </c>
    </row>
    <row r="18744" ht="15.75" customHeight="1">
      <c r="A18744" s="1" t="s">
        <v>667</v>
      </c>
      <c r="B18744" s="1">
        <v>5.0</v>
      </c>
      <c r="C18744" s="1" t="s">
        <v>39138</v>
      </c>
      <c r="D18744" s="1" t="s">
        <v>39139</v>
      </c>
      <c r="E18744" s="1" t="s">
        <v>10</v>
      </c>
      <c r="F18744" s="1" t="s">
        <v>11</v>
      </c>
      <c r="G18744" s="1" t="str">
        <f>IFERROR(__xludf.DUMMYFUNCTION("GOOGLETRANSLATE(D18744,""fr"",""en"")"),"#VALUE!")</f>
        <v>#VALUE!</v>
      </c>
    </row>
    <row r="18745" ht="15.75" customHeight="1">
      <c r="A18745" s="1" t="s">
        <v>267</v>
      </c>
      <c r="B18745" s="1">
        <v>5.0</v>
      </c>
      <c r="C18745" s="1" t="s">
        <v>39140</v>
      </c>
      <c r="D18745" s="1" t="s">
        <v>39141</v>
      </c>
      <c r="E18745" s="1" t="s">
        <v>10</v>
      </c>
      <c r="F18745" s="1" t="s">
        <v>11</v>
      </c>
      <c r="G18745" s="1" t="str">
        <f>IFERROR(__xludf.DUMMYFUNCTION("GOOGLETRANSLATE(D18745,""fr"",""en"")"),"#VALUE!")</f>
        <v>#VALUE!</v>
      </c>
    </row>
    <row r="18746" ht="15.75" customHeight="1">
      <c r="A18746" s="1" t="s">
        <v>1071</v>
      </c>
      <c r="B18746" s="1">
        <v>5.0</v>
      </c>
      <c r="C18746" s="1" t="s">
        <v>39142</v>
      </c>
      <c r="D18746" s="1" t="s">
        <v>39143</v>
      </c>
      <c r="E18746" s="1" t="s">
        <v>5251</v>
      </c>
      <c r="F18746" s="1" t="s">
        <v>66</v>
      </c>
      <c r="G18746" s="1" t="str">
        <f>IFERROR(__xludf.DUMMYFUNCTION("GOOGLETRANSLATE(D18746,""fr"",""en"")"),"#VALUE!")</f>
        <v>#VALUE!</v>
      </c>
    </row>
    <row r="18747" ht="15.75" customHeight="1">
      <c r="A18747" s="1" t="s">
        <v>1146</v>
      </c>
      <c r="B18747" s="1">
        <v>4.0</v>
      </c>
      <c r="C18747" s="1" t="s">
        <v>39144</v>
      </c>
      <c r="D18747" s="1" t="s">
        <v>39145</v>
      </c>
      <c r="E18747" s="1" t="s">
        <v>21</v>
      </c>
      <c r="F18747" s="1" t="s">
        <v>11</v>
      </c>
      <c r="G18747" s="1" t="str">
        <f>IFERROR(__xludf.DUMMYFUNCTION("GOOGLETRANSLATE(D18747,""fr"",""en"")"),"#VALUE!")</f>
        <v>#VALUE!</v>
      </c>
    </row>
    <row r="18748" ht="15.75" customHeight="1">
      <c r="A18748" s="1" t="s">
        <v>701</v>
      </c>
      <c r="B18748" s="1">
        <v>3.0</v>
      </c>
      <c r="C18748" s="1" t="s">
        <v>39146</v>
      </c>
      <c r="D18748" s="1" t="s">
        <v>39147</v>
      </c>
      <c r="E18748" s="1" t="s">
        <v>10</v>
      </c>
      <c r="F18748" s="1" t="s">
        <v>11</v>
      </c>
      <c r="G18748" s="1" t="str">
        <f>IFERROR(__xludf.DUMMYFUNCTION("GOOGLETRANSLATE(D18748,""fr"",""en"")"),"#VALUE!")</f>
        <v>#VALUE!</v>
      </c>
    </row>
    <row r="18749" ht="15.75" customHeight="1">
      <c r="A18749" s="1" t="s">
        <v>5227</v>
      </c>
      <c r="B18749" s="1">
        <v>1.0</v>
      </c>
      <c r="C18749" s="1" t="s">
        <v>39148</v>
      </c>
      <c r="D18749" s="1" t="s">
        <v>39149</v>
      </c>
      <c r="E18749" s="1" t="s">
        <v>373</v>
      </c>
      <c r="F18749" s="1" t="s">
        <v>118</v>
      </c>
      <c r="G18749" s="1" t="str">
        <f>IFERROR(__xludf.DUMMYFUNCTION("GOOGLETRANSLATE(D18749,""fr"",""en"")"),"#VALUE!")</f>
        <v>#VALUE!</v>
      </c>
    </row>
    <row r="18750" ht="15.75" customHeight="1">
      <c r="A18750" s="1" t="s">
        <v>673</v>
      </c>
      <c r="B18750" s="1">
        <v>4.0</v>
      </c>
      <c r="C18750" s="1" t="s">
        <v>39150</v>
      </c>
      <c r="D18750" s="1" t="s">
        <v>39151</v>
      </c>
      <c r="E18750" s="1" t="s">
        <v>292</v>
      </c>
      <c r="F18750" s="1" t="s">
        <v>11</v>
      </c>
      <c r="G18750" s="1" t="str">
        <f>IFERROR(__xludf.DUMMYFUNCTION("GOOGLETRANSLATE(D18750,""fr"",""en"")"),"#VALUE!")</f>
        <v>#VALUE!</v>
      </c>
    </row>
    <row r="18751" ht="15.75" customHeight="1">
      <c r="A18751" s="1" t="s">
        <v>430</v>
      </c>
      <c r="B18751" s="1">
        <v>5.0</v>
      </c>
      <c r="C18751" s="1" t="s">
        <v>39152</v>
      </c>
      <c r="D18751" s="1" t="s">
        <v>39153</v>
      </c>
      <c r="E18751" s="1" t="s">
        <v>21</v>
      </c>
      <c r="F18751" s="1" t="s">
        <v>11</v>
      </c>
      <c r="G18751" s="1" t="str">
        <f>IFERROR(__xludf.DUMMYFUNCTION("GOOGLETRANSLATE(D18751,""fr"",""en"")"),"#VALUE!")</f>
        <v>#VALUE!</v>
      </c>
    </row>
    <row r="18752" ht="15.75" customHeight="1">
      <c r="A18752" s="1" t="s">
        <v>7799</v>
      </c>
      <c r="B18752" s="1">
        <v>4.0</v>
      </c>
      <c r="C18752" s="1" t="s">
        <v>39154</v>
      </c>
      <c r="D18752" s="1" t="s">
        <v>39155</v>
      </c>
      <c r="E18752" s="1" t="s">
        <v>21</v>
      </c>
      <c r="F18752" s="1" t="s">
        <v>11</v>
      </c>
      <c r="G18752" s="1" t="str">
        <f>IFERROR(__xludf.DUMMYFUNCTION("GOOGLETRANSLATE(D18752,""fr"",""en"")"),"#VALUE!")</f>
        <v>#VALUE!</v>
      </c>
    </row>
    <row r="18753" ht="15.75" customHeight="1">
      <c r="A18753" s="1" t="s">
        <v>1867</v>
      </c>
      <c r="B18753" s="1">
        <v>2.0</v>
      </c>
      <c r="C18753" s="1" t="s">
        <v>39156</v>
      </c>
      <c r="D18753" s="1" t="s">
        <v>39157</v>
      </c>
      <c r="E18753" s="1" t="s">
        <v>226</v>
      </c>
      <c r="F18753" s="1" t="s">
        <v>11</v>
      </c>
      <c r="G18753" s="1" t="str">
        <f>IFERROR(__xludf.DUMMYFUNCTION("GOOGLETRANSLATE(D18753,""fr"",""en"")"),"#VALUE!")</f>
        <v>#VALUE!</v>
      </c>
    </row>
    <row r="18754" ht="15.75" customHeight="1">
      <c r="A18754" s="1" t="s">
        <v>966</v>
      </c>
      <c r="B18754" s="1">
        <v>4.0</v>
      </c>
      <c r="C18754" s="1" t="s">
        <v>39158</v>
      </c>
      <c r="D18754" s="1" t="s">
        <v>39159</v>
      </c>
      <c r="E18754" s="1" t="s">
        <v>65</v>
      </c>
      <c r="F18754" s="1" t="s">
        <v>66</v>
      </c>
      <c r="G18754" s="1" t="str">
        <f>IFERROR(__xludf.DUMMYFUNCTION("GOOGLETRANSLATE(D18754,""fr"",""en"")"),"#VALUE!")</f>
        <v>#VALUE!</v>
      </c>
    </row>
    <row r="18755" ht="15.75" customHeight="1">
      <c r="A18755" s="1" t="s">
        <v>833</v>
      </c>
      <c r="B18755" s="1">
        <v>1.0</v>
      </c>
      <c r="C18755" s="1" t="s">
        <v>39160</v>
      </c>
      <c r="D18755" s="1" t="s">
        <v>39161</v>
      </c>
      <c r="E18755" s="1" t="s">
        <v>296</v>
      </c>
      <c r="F18755" s="1" t="s">
        <v>3493</v>
      </c>
      <c r="G18755" s="1" t="str">
        <f>IFERROR(__xludf.DUMMYFUNCTION("GOOGLETRANSLATE(D18755,""fr"",""en"")"),"#VALUE!")</f>
        <v>#VALUE!</v>
      </c>
    </row>
    <row r="18756" ht="15.75" customHeight="1">
      <c r="A18756" s="1" t="s">
        <v>707</v>
      </c>
      <c r="B18756" s="1">
        <v>5.0</v>
      </c>
      <c r="C18756" s="1" t="s">
        <v>39162</v>
      </c>
      <c r="D18756" s="1" t="s">
        <v>39163</v>
      </c>
      <c r="E18756" s="1" t="s">
        <v>10</v>
      </c>
      <c r="F18756" s="1" t="s">
        <v>11</v>
      </c>
      <c r="G18756" s="1" t="str">
        <f>IFERROR(__xludf.DUMMYFUNCTION("GOOGLETRANSLATE(D18756,""fr"",""en"")"),"#VALUE!")</f>
        <v>#VALUE!</v>
      </c>
    </row>
    <row r="18757" ht="15.75" customHeight="1">
      <c r="A18757" s="1" t="s">
        <v>10817</v>
      </c>
      <c r="B18757" s="1">
        <v>2.0</v>
      </c>
      <c r="C18757" s="1" t="s">
        <v>39164</v>
      </c>
      <c r="D18757" s="1" t="s">
        <v>39165</v>
      </c>
      <c r="E18757" s="1" t="s">
        <v>103</v>
      </c>
      <c r="F18757" s="1" t="s">
        <v>48</v>
      </c>
      <c r="G18757" s="1" t="str">
        <f>IFERROR(__xludf.DUMMYFUNCTION("GOOGLETRANSLATE(D18757,""fr"",""en"")"),"#VALUE!")</f>
        <v>#VALUE!</v>
      </c>
    </row>
    <row r="18758" ht="15.75" customHeight="1">
      <c r="A18758" s="1" t="s">
        <v>10034</v>
      </c>
      <c r="B18758" s="1">
        <v>3.0</v>
      </c>
      <c r="C18758" s="1" t="s">
        <v>39166</v>
      </c>
      <c r="D18758" s="1" t="s">
        <v>39167</v>
      </c>
      <c r="E18758" s="1" t="s">
        <v>355</v>
      </c>
      <c r="F18758" s="1" t="s">
        <v>110</v>
      </c>
      <c r="G18758" s="1" t="str">
        <f>IFERROR(__xludf.DUMMYFUNCTION("GOOGLETRANSLATE(D18758,""fr"",""en"")"),"#VALUE!")</f>
        <v>#VALUE!</v>
      </c>
    </row>
    <row r="18759" ht="15.75" customHeight="1">
      <c r="A18759" s="1" t="s">
        <v>144</v>
      </c>
      <c r="B18759" s="1">
        <v>5.0</v>
      </c>
      <c r="C18759" s="1" t="s">
        <v>39168</v>
      </c>
      <c r="D18759" s="1" t="s">
        <v>39169</v>
      </c>
      <c r="E18759" s="1" t="s">
        <v>65</v>
      </c>
      <c r="F18759" s="1" t="s">
        <v>66</v>
      </c>
      <c r="G18759" s="1" t="str">
        <f>IFERROR(__xludf.DUMMYFUNCTION("GOOGLETRANSLATE(D18759,""fr"",""en"")"),"#VALUE!")</f>
        <v>#VALUE!</v>
      </c>
    </row>
    <row r="18760" ht="15.75" customHeight="1">
      <c r="A18760" s="1" t="s">
        <v>606</v>
      </c>
      <c r="B18760" s="1">
        <v>1.0</v>
      </c>
      <c r="C18760" s="1" t="s">
        <v>39170</v>
      </c>
      <c r="D18760" s="1" t="s">
        <v>39171</v>
      </c>
      <c r="E18760" s="1" t="s">
        <v>273</v>
      </c>
      <c r="F18760" s="1" t="s">
        <v>11</v>
      </c>
      <c r="G18760" s="1" t="str">
        <f>IFERROR(__xludf.DUMMYFUNCTION("GOOGLETRANSLATE(D18760,""fr"",""en"")"),"#VALUE!")</f>
        <v>#VALUE!</v>
      </c>
    </row>
    <row r="18761" ht="15.75" customHeight="1">
      <c r="A18761" s="1" t="s">
        <v>2117</v>
      </c>
      <c r="B18761" s="1">
        <v>5.0</v>
      </c>
      <c r="C18761" s="1" t="s">
        <v>39172</v>
      </c>
      <c r="D18761" s="1" t="s">
        <v>39173</v>
      </c>
      <c r="E18761" s="1" t="s">
        <v>21</v>
      </c>
      <c r="F18761" s="1" t="s">
        <v>11</v>
      </c>
      <c r="G18761" s="1" t="str">
        <f>IFERROR(__xludf.DUMMYFUNCTION("GOOGLETRANSLATE(D18761,""fr"",""en"")"),"#VALUE!")</f>
        <v>#VALUE!</v>
      </c>
    </row>
    <row r="18762" ht="15.75" customHeight="1">
      <c r="A18762" s="1" t="s">
        <v>2376</v>
      </c>
      <c r="B18762" s="1">
        <v>5.0</v>
      </c>
      <c r="C18762" s="1" t="s">
        <v>39174</v>
      </c>
      <c r="D18762" s="1" t="s">
        <v>39175</v>
      </c>
      <c r="E18762" s="1" t="s">
        <v>614</v>
      </c>
      <c r="F18762" s="1" t="s">
        <v>30</v>
      </c>
      <c r="G18762" s="1" t="str">
        <f>IFERROR(__xludf.DUMMYFUNCTION("GOOGLETRANSLATE(D18762,""fr"",""en"")"),"#VALUE!")</f>
        <v>#VALUE!</v>
      </c>
    </row>
    <row r="18763" ht="15.75" customHeight="1">
      <c r="A18763" s="1" t="s">
        <v>3727</v>
      </c>
      <c r="B18763" s="1">
        <v>4.0</v>
      </c>
      <c r="C18763" s="1" t="s">
        <v>39176</v>
      </c>
      <c r="D18763" s="1" t="s">
        <v>39177</v>
      </c>
      <c r="E18763" s="1" t="s">
        <v>29</v>
      </c>
      <c r="F18763" s="1" t="s">
        <v>30</v>
      </c>
      <c r="G18763" s="1" t="str">
        <f>IFERROR(__xludf.DUMMYFUNCTION("GOOGLETRANSLATE(D18763,""fr"",""en"")"),"#VALUE!")</f>
        <v>#VALUE!</v>
      </c>
    </row>
    <row r="18764" ht="15.75" customHeight="1">
      <c r="A18764" s="1" t="s">
        <v>2676</v>
      </c>
      <c r="B18764" s="1">
        <v>1.0</v>
      </c>
      <c r="C18764" s="1" t="s">
        <v>39178</v>
      </c>
      <c r="D18764" s="1" t="s">
        <v>39179</v>
      </c>
      <c r="E18764" s="1" t="s">
        <v>10</v>
      </c>
      <c r="F18764" s="1" t="s">
        <v>11</v>
      </c>
      <c r="G18764" s="1" t="str">
        <f>IFERROR(__xludf.DUMMYFUNCTION("GOOGLETRANSLATE(D18764,""fr"",""en"")"),"#VALUE!")</f>
        <v>#VALUE!</v>
      </c>
    </row>
    <row r="18765" ht="15.75" customHeight="1">
      <c r="A18765" s="1" t="s">
        <v>2376</v>
      </c>
      <c r="B18765" s="1">
        <v>3.0</v>
      </c>
      <c r="C18765" s="1" t="s">
        <v>39180</v>
      </c>
      <c r="D18765" s="1" t="s">
        <v>39181</v>
      </c>
      <c r="E18765" s="1" t="s">
        <v>575</v>
      </c>
      <c r="F18765" s="1" t="s">
        <v>84</v>
      </c>
      <c r="G18765" s="1" t="str">
        <f>IFERROR(__xludf.DUMMYFUNCTION("GOOGLETRANSLATE(D18765,""fr"",""en"")"),"#VALUE!")</f>
        <v>#VALUE!</v>
      </c>
    </row>
    <row r="18766" ht="15.75" customHeight="1">
      <c r="A18766" s="1" t="s">
        <v>126</v>
      </c>
      <c r="B18766" s="1">
        <v>5.0</v>
      </c>
      <c r="C18766" s="1" t="s">
        <v>39182</v>
      </c>
      <c r="D18766" s="1" t="s">
        <v>39183</v>
      </c>
      <c r="E18766" s="1" t="s">
        <v>10</v>
      </c>
      <c r="F18766" s="1" t="s">
        <v>11</v>
      </c>
      <c r="G18766" s="1" t="str">
        <f>IFERROR(__xludf.DUMMYFUNCTION("GOOGLETRANSLATE(D18766,""fr"",""en"")"),"#VALUE!")</f>
        <v>#VALUE!</v>
      </c>
    </row>
    <row r="18767" ht="15.75" customHeight="1">
      <c r="A18767" s="1" t="s">
        <v>245</v>
      </c>
      <c r="B18767" s="1">
        <v>4.0</v>
      </c>
      <c r="C18767" s="1" t="s">
        <v>13536</v>
      </c>
      <c r="D18767" s="1" t="s">
        <v>39184</v>
      </c>
      <c r="E18767" s="1" t="s">
        <v>65</v>
      </c>
      <c r="F18767" s="1" t="s">
        <v>66</v>
      </c>
      <c r="G18767" s="1" t="str">
        <f>IFERROR(__xludf.DUMMYFUNCTION("GOOGLETRANSLATE(D18767,""fr"",""en"")"),"#VALUE!")</f>
        <v>#VALUE!</v>
      </c>
    </row>
    <row r="18768" ht="15.75" customHeight="1">
      <c r="A18768" s="1" t="s">
        <v>284</v>
      </c>
      <c r="B18768" s="1">
        <v>4.0</v>
      </c>
      <c r="C18768" s="1" t="s">
        <v>39185</v>
      </c>
      <c r="D18768" s="1" t="s">
        <v>39186</v>
      </c>
      <c r="E18768" s="1" t="s">
        <v>21</v>
      </c>
      <c r="F18768" s="1" t="s">
        <v>11</v>
      </c>
      <c r="G18768" s="1" t="str">
        <f>IFERROR(__xludf.DUMMYFUNCTION("GOOGLETRANSLATE(D18768,""fr"",""en"")"),"#VALUE!")</f>
        <v>#VALUE!</v>
      </c>
    </row>
    <row r="18769" ht="15.75" customHeight="1">
      <c r="A18769" s="1" t="s">
        <v>417</v>
      </c>
      <c r="B18769" s="1">
        <v>2.0</v>
      </c>
      <c r="C18769" s="1" t="s">
        <v>39187</v>
      </c>
      <c r="D18769" s="1" t="s">
        <v>39188</v>
      </c>
      <c r="E18769" s="1" t="s">
        <v>10</v>
      </c>
      <c r="F18769" s="1" t="s">
        <v>11</v>
      </c>
      <c r="G18769" s="1" t="str">
        <f>IFERROR(__xludf.DUMMYFUNCTION("GOOGLETRANSLATE(D18769,""fr"",""en"")"),"#VALUE!")</f>
        <v>#VALUE!</v>
      </c>
    </row>
    <row r="18770" ht="15.75" customHeight="1">
      <c r="A18770" s="1" t="s">
        <v>929</v>
      </c>
      <c r="B18770" s="1">
        <v>3.0</v>
      </c>
      <c r="C18770" s="1" t="s">
        <v>39189</v>
      </c>
      <c r="D18770" s="1" t="s">
        <v>39190</v>
      </c>
      <c r="E18770" s="1" t="s">
        <v>169</v>
      </c>
      <c r="F18770" s="1" t="s">
        <v>11</v>
      </c>
      <c r="G18770" s="1" t="str">
        <f>IFERROR(__xludf.DUMMYFUNCTION("GOOGLETRANSLATE(D18770,""fr"",""en"")"),"#VALUE!")</f>
        <v>#VALUE!</v>
      </c>
    </row>
    <row r="18771" ht="15.75" customHeight="1">
      <c r="A18771" s="1" t="s">
        <v>664</v>
      </c>
      <c r="B18771" s="1">
        <v>1.0</v>
      </c>
      <c r="C18771" s="1" t="s">
        <v>39191</v>
      </c>
      <c r="D18771" s="1" t="s">
        <v>39192</v>
      </c>
      <c r="E18771" s="1" t="s">
        <v>575</v>
      </c>
      <c r="F18771" s="1" t="s">
        <v>48</v>
      </c>
      <c r="G18771" s="1" t="str">
        <f>IFERROR(__xludf.DUMMYFUNCTION("GOOGLETRANSLATE(D18771,""fr"",""en"")"),"#VALUE!")</f>
        <v>#VALUE!</v>
      </c>
    </row>
    <row r="18772" ht="15.75" customHeight="1">
      <c r="A18772" s="1" t="s">
        <v>678</v>
      </c>
      <c r="B18772" s="1">
        <v>3.0</v>
      </c>
      <c r="C18772" s="1" t="s">
        <v>39193</v>
      </c>
      <c r="D18772" s="1" t="s">
        <v>39194</v>
      </c>
      <c r="E18772" s="1" t="s">
        <v>10</v>
      </c>
      <c r="F18772" s="1" t="s">
        <v>11</v>
      </c>
      <c r="G18772" s="1" t="str">
        <f>IFERROR(__xludf.DUMMYFUNCTION("GOOGLETRANSLATE(D18772,""fr"",""en"")"),"#VALUE!")</f>
        <v>#VALUE!</v>
      </c>
    </row>
    <row r="18773" ht="15.75" customHeight="1">
      <c r="A18773" s="1" t="s">
        <v>77</v>
      </c>
      <c r="B18773" s="1">
        <v>4.0</v>
      </c>
      <c r="C18773" s="1" t="s">
        <v>39195</v>
      </c>
      <c r="D18773" s="1" t="s">
        <v>39196</v>
      </c>
      <c r="E18773" s="1" t="s">
        <v>21</v>
      </c>
      <c r="F18773" s="1" t="s">
        <v>11</v>
      </c>
      <c r="G18773" s="1" t="str">
        <f>IFERROR(__xludf.DUMMYFUNCTION("GOOGLETRANSLATE(D18773,""fr"",""en"")"),"#VALUE!")</f>
        <v>#VALUE!</v>
      </c>
    </row>
    <row r="18774" ht="15.75" customHeight="1">
      <c r="A18774" s="1" t="s">
        <v>707</v>
      </c>
      <c r="B18774" s="1">
        <v>4.0</v>
      </c>
      <c r="C18774" s="1" t="s">
        <v>39197</v>
      </c>
      <c r="D18774" s="1" t="s">
        <v>39198</v>
      </c>
      <c r="E18774" s="1" t="s">
        <v>21</v>
      </c>
      <c r="F18774" s="1" t="s">
        <v>11</v>
      </c>
      <c r="G18774" s="1" t="str">
        <f>IFERROR(__xludf.DUMMYFUNCTION("GOOGLETRANSLATE(D18774,""fr"",""en"")"),"#VALUE!")</f>
        <v>#VALUE!</v>
      </c>
    </row>
    <row r="18775" ht="15.75" customHeight="1">
      <c r="A18775" s="1" t="s">
        <v>7386</v>
      </c>
      <c r="B18775" s="1">
        <v>1.0</v>
      </c>
      <c r="C18775" s="1" t="s">
        <v>39199</v>
      </c>
      <c r="D18775" s="1" t="s">
        <v>39200</v>
      </c>
      <c r="E18775" s="1" t="s">
        <v>273</v>
      </c>
      <c r="F18775" s="1" t="s">
        <v>11</v>
      </c>
      <c r="G18775" s="1" t="str">
        <f>IFERROR(__xludf.DUMMYFUNCTION("GOOGLETRANSLATE(D18775,""fr"",""en"")"),"#VALUE!")</f>
        <v>#VALUE!</v>
      </c>
    </row>
    <row r="18776" ht="15.75" customHeight="1">
      <c r="A18776" s="1" t="s">
        <v>439</v>
      </c>
      <c r="B18776" s="1">
        <v>4.0</v>
      </c>
      <c r="C18776" s="1" t="s">
        <v>39201</v>
      </c>
      <c r="D18776" s="1" t="s">
        <v>39202</v>
      </c>
      <c r="E18776" s="1" t="s">
        <v>21</v>
      </c>
      <c r="F18776" s="1" t="s">
        <v>11</v>
      </c>
      <c r="G18776" s="1" t="str">
        <f>IFERROR(__xludf.DUMMYFUNCTION("GOOGLETRANSLATE(D18776,""fr"",""en"")"),"#VALUE!")</f>
        <v>#VALUE!</v>
      </c>
    </row>
    <row r="18777" ht="15.75" customHeight="1">
      <c r="A18777" s="1" t="s">
        <v>473</v>
      </c>
      <c r="B18777" s="1">
        <v>3.0</v>
      </c>
      <c r="C18777" s="1" t="s">
        <v>39203</v>
      </c>
      <c r="D18777" s="1" t="s">
        <v>39204</v>
      </c>
      <c r="E18777" s="1" t="s">
        <v>484</v>
      </c>
      <c r="F18777" s="1" t="s">
        <v>30</v>
      </c>
      <c r="G18777" s="1" t="str">
        <f>IFERROR(__xludf.DUMMYFUNCTION("GOOGLETRANSLATE(D18777,""fr"",""en"")"),"#VALUE!")</f>
        <v>#VALUE!</v>
      </c>
    </row>
    <row r="18778" ht="15.75" customHeight="1">
      <c r="A18778" s="1" t="s">
        <v>1673</v>
      </c>
      <c r="B18778" s="1">
        <v>1.0</v>
      </c>
      <c r="C18778" s="1" t="s">
        <v>39205</v>
      </c>
      <c r="D18778" s="1" t="s">
        <v>39206</v>
      </c>
      <c r="E18778" s="1" t="s">
        <v>10</v>
      </c>
      <c r="F18778" s="1" t="s">
        <v>11</v>
      </c>
      <c r="G18778" s="1" t="str">
        <f>IFERROR(__xludf.DUMMYFUNCTION("GOOGLETRANSLATE(D18778,""fr"",""en"")"),"#VALUE!")</f>
        <v>#VALUE!</v>
      </c>
    </row>
    <row r="18779" ht="15.75" customHeight="1">
      <c r="A18779" s="1" t="s">
        <v>5378</v>
      </c>
      <c r="B18779" s="1">
        <v>3.0</v>
      </c>
      <c r="C18779" s="1" t="s">
        <v>39207</v>
      </c>
      <c r="D18779" s="1" t="s">
        <v>39208</v>
      </c>
      <c r="E18779" s="1" t="s">
        <v>10</v>
      </c>
      <c r="F18779" s="1" t="s">
        <v>11</v>
      </c>
      <c r="G18779" s="1" t="str">
        <f>IFERROR(__xludf.DUMMYFUNCTION("GOOGLETRANSLATE(D18779,""fr"",""en"")"),"#VALUE!")</f>
        <v>#VALUE!</v>
      </c>
    </row>
    <row r="18780" ht="15.75" customHeight="1">
      <c r="A18780" s="1" t="s">
        <v>3330</v>
      </c>
      <c r="B18780" s="1">
        <v>5.0</v>
      </c>
      <c r="C18780" s="1" t="s">
        <v>39209</v>
      </c>
      <c r="D18780" s="1" t="s">
        <v>39210</v>
      </c>
      <c r="E18780" s="1" t="s">
        <v>65</v>
      </c>
      <c r="F18780" s="1" t="s">
        <v>66</v>
      </c>
      <c r="G18780" s="1" t="str">
        <f>IFERROR(__xludf.DUMMYFUNCTION("GOOGLETRANSLATE(D18780,""fr"",""en"")"),"#VALUE!")</f>
        <v>#VALUE!</v>
      </c>
    </row>
    <row r="18781" ht="15.75" customHeight="1">
      <c r="A18781" s="1" t="s">
        <v>20419</v>
      </c>
      <c r="B18781" s="1">
        <v>1.0</v>
      </c>
      <c r="C18781" s="1" t="s">
        <v>39211</v>
      </c>
      <c r="D18781" s="1" t="s">
        <v>39212</v>
      </c>
      <c r="E18781" s="1" t="s">
        <v>10</v>
      </c>
      <c r="F18781" s="1" t="s">
        <v>11</v>
      </c>
      <c r="G18781" s="1" t="str">
        <f>IFERROR(__xludf.DUMMYFUNCTION("GOOGLETRANSLATE(D18781,""fr"",""en"")"),"#VALUE!")</f>
        <v>#VALUE!</v>
      </c>
    </row>
    <row r="18782" ht="15.75" customHeight="1">
      <c r="A18782" s="1" t="s">
        <v>3874</v>
      </c>
      <c r="B18782" s="1">
        <v>1.0</v>
      </c>
      <c r="C18782" s="1" t="s">
        <v>39213</v>
      </c>
      <c r="D18782" s="1" t="s">
        <v>39214</v>
      </c>
      <c r="E18782" s="1" t="s">
        <v>960</v>
      </c>
      <c r="F18782" s="1" t="s">
        <v>84</v>
      </c>
      <c r="G18782" s="1" t="str">
        <f>IFERROR(__xludf.DUMMYFUNCTION("GOOGLETRANSLATE(D18782,""fr"",""en"")"),"#VALUE!")</f>
        <v>#VALUE!</v>
      </c>
    </row>
    <row r="18783" ht="15.75" customHeight="1">
      <c r="A18783" s="1" t="s">
        <v>1473</v>
      </c>
      <c r="B18783" s="1">
        <v>4.0</v>
      </c>
      <c r="C18783" s="1" t="s">
        <v>39215</v>
      </c>
      <c r="D18783" s="1" t="s">
        <v>39216</v>
      </c>
      <c r="E18783" s="1" t="s">
        <v>10</v>
      </c>
      <c r="F18783" s="1" t="s">
        <v>11</v>
      </c>
      <c r="G18783" s="1" t="str">
        <f>IFERROR(__xludf.DUMMYFUNCTION("GOOGLETRANSLATE(D18783,""fr"",""en"")"),"#VALUE!")</f>
        <v>#VALUE!</v>
      </c>
    </row>
    <row r="18784" ht="15.75" customHeight="1">
      <c r="A18784" s="1" t="s">
        <v>1347</v>
      </c>
      <c r="B18784" s="1">
        <v>3.0</v>
      </c>
      <c r="C18784" s="1" t="s">
        <v>39217</v>
      </c>
      <c r="D18784" s="1" t="s">
        <v>39218</v>
      </c>
      <c r="E18784" s="1" t="s">
        <v>423</v>
      </c>
      <c r="F18784" s="1" t="s">
        <v>30</v>
      </c>
      <c r="G18784" s="1" t="str">
        <f>IFERROR(__xludf.DUMMYFUNCTION("GOOGLETRANSLATE(D18784,""fr"",""en"")"),"#VALUE!")</f>
        <v>#VALUE!</v>
      </c>
    </row>
    <row r="18785" ht="15.75" customHeight="1">
      <c r="A18785" s="1" t="s">
        <v>3330</v>
      </c>
      <c r="B18785" s="1">
        <v>2.0</v>
      </c>
      <c r="C18785" s="1" t="s">
        <v>39219</v>
      </c>
      <c r="D18785" s="1" t="s">
        <v>39220</v>
      </c>
      <c r="E18785" s="1" t="s">
        <v>169</v>
      </c>
      <c r="F18785" s="1" t="s">
        <v>11</v>
      </c>
      <c r="G18785" s="1" t="str">
        <f>IFERROR(__xludf.DUMMYFUNCTION("GOOGLETRANSLATE(D18785,""fr"",""en"")"),"#VALUE!")</f>
        <v>#VALUE!</v>
      </c>
    </row>
    <row r="18786" ht="15.75" customHeight="1">
      <c r="A18786" s="1" t="s">
        <v>1327</v>
      </c>
      <c r="B18786" s="1">
        <v>5.0</v>
      </c>
      <c r="C18786" s="1" t="s">
        <v>39221</v>
      </c>
      <c r="D18786" s="1" t="s">
        <v>39222</v>
      </c>
      <c r="E18786" s="1" t="s">
        <v>10</v>
      </c>
      <c r="F18786" s="1" t="s">
        <v>110</v>
      </c>
      <c r="G18786" s="1" t="str">
        <f>IFERROR(__xludf.DUMMYFUNCTION("GOOGLETRANSLATE(D18786,""fr"",""en"")"),"#VALUE!")</f>
        <v>#VALUE!</v>
      </c>
    </row>
    <row r="18787" ht="15.75" customHeight="1">
      <c r="A18787" s="1" t="s">
        <v>141</v>
      </c>
      <c r="B18787" s="1">
        <v>5.0</v>
      </c>
      <c r="C18787" s="1" t="s">
        <v>39223</v>
      </c>
      <c r="D18787" s="1" t="s">
        <v>39224</v>
      </c>
      <c r="E18787" s="1" t="s">
        <v>65</v>
      </c>
      <c r="F18787" s="1" t="s">
        <v>66</v>
      </c>
      <c r="G18787" s="1" t="str">
        <f>IFERROR(__xludf.DUMMYFUNCTION("GOOGLETRANSLATE(D18787,""fr"",""en"")"),"#VALUE!")</f>
        <v>#VALUE!</v>
      </c>
    </row>
    <row r="18788" ht="15.75" customHeight="1">
      <c r="A18788" s="1" t="s">
        <v>695</v>
      </c>
      <c r="B18788" s="1">
        <v>3.0</v>
      </c>
      <c r="C18788" s="1" t="s">
        <v>39225</v>
      </c>
      <c r="D18788" s="1" t="s">
        <v>39226</v>
      </c>
      <c r="E18788" s="1" t="s">
        <v>10</v>
      </c>
      <c r="F18788" s="1" t="s">
        <v>11</v>
      </c>
      <c r="G18788" s="1" t="str">
        <f>IFERROR(__xludf.DUMMYFUNCTION("GOOGLETRANSLATE(D18788,""fr"",""en"")"),"#VALUE!")</f>
        <v>#VALUE!</v>
      </c>
    </row>
    <row r="18789" ht="15.75" customHeight="1">
      <c r="A18789" s="1" t="s">
        <v>738</v>
      </c>
      <c r="B18789" s="1">
        <v>5.0</v>
      </c>
      <c r="C18789" s="1" t="s">
        <v>39227</v>
      </c>
      <c r="D18789" s="1" t="s">
        <v>39228</v>
      </c>
      <c r="E18789" s="1" t="s">
        <v>10</v>
      </c>
      <c r="F18789" s="1" t="s">
        <v>11</v>
      </c>
      <c r="G18789" s="1" t="str">
        <f>IFERROR(__xludf.DUMMYFUNCTION("GOOGLETRANSLATE(D18789,""fr"",""en"")"),"#VALUE!")</f>
        <v>#VALUE!</v>
      </c>
    </row>
    <row r="18790" ht="15.75" customHeight="1">
      <c r="A18790" s="1" t="s">
        <v>1764</v>
      </c>
      <c r="B18790" s="1">
        <v>4.0</v>
      </c>
      <c r="C18790" s="1" t="s">
        <v>39229</v>
      </c>
      <c r="D18790" s="1" t="s">
        <v>39230</v>
      </c>
      <c r="E18790" s="1" t="s">
        <v>10</v>
      </c>
      <c r="F18790" s="1" t="s">
        <v>11</v>
      </c>
      <c r="G18790" s="1" t="str">
        <f>IFERROR(__xludf.DUMMYFUNCTION("GOOGLETRANSLATE(D18790,""fr"",""en"")"),"I'm just starting. A first opinion ..
But it looks inexpensive. It would divide by two my current invoice.
I hope it will be conclusive afterwards.
")</f>
        <v>I'm just starting. A first opinion ..
But it looks inexpensive. It would divide by two my current invoice.
I hope it will be conclusive afterwards.
</v>
      </c>
    </row>
    <row r="18791" ht="15.75" customHeight="1">
      <c r="A18791" s="1" t="s">
        <v>3818</v>
      </c>
      <c r="B18791" s="1">
        <v>4.0</v>
      </c>
      <c r="C18791" s="1" t="s">
        <v>39231</v>
      </c>
      <c r="D18791" s="1" t="s">
        <v>39232</v>
      </c>
      <c r="E18791" s="1" t="s">
        <v>21</v>
      </c>
      <c r="F18791" s="1" t="s">
        <v>11</v>
      </c>
      <c r="G18791" s="1" t="str">
        <f>IFERROR(__xludf.DUMMYFUNCTION("GOOGLETRANSLATE(D18791,""fr"",""en"")"),"#VALUE!")</f>
        <v>#VALUE!</v>
      </c>
    </row>
    <row r="18792" ht="15.75" customHeight="1">
      <c r="A18792" s="1" t="s">
        <v>3330</v>
      </c>
      <c r="B18792" s="1">
        <v>4.0</v>
      </c>
      <c r="C18792" s="1" t="s">
        <v>39233</v>
      </c>
      <c r="D18792" s="1" t="s">
        <v>39234</v>
      </c>
      <c r="E18792" s="1" t="s">
        <v>65</v>
      </c>
      <c r="F18792" s="1" t="s">
        <v>66</v>
      </c>
      <c r="G18792" s="1" t="str">
        <f>IFERROR(__xludf.DUMMYFUNCTION("GOOGLETRANSLATE(D18792,""fr"",""en"")"),"#VALUE!")</f>
        <v>#VALUE!</v>
      </c>
    </row>
    <row r="18793" ht="15.75" customHeight="1">
      <c r="A18793" s="1" t="s">
        <v>5856</v>
      </c>
      <c r="B18793" s="1">
        <v>5.0</v>
      </c>
      <c r="C18793" s="1" t="s">
        <v>39235</v>
      </c>
      <c r="D18793" s="1" t="s">
        <v>39236</v>
      </c>
      <c r="E18793" s="1" t="s">
        <v>10</v>
      </c>
      <c r="F18793" s="1" t="s">
        <v>11</v>
      </c>
      <c r="G18793" s="1" t="str">
        <f>IFERROR(__xludf.DUMMYFUNCTION("GOOGLETRANSLATE(D18793,""fr"",""en"")"),"#VALUE!")</f>
        <v>#VALUE!</v>
      </c>
    </row>
    <row r="18794" ht="15.75" customHeight="1">
      <c r="A18794" s="1" t="s">
        <v>138</v>
      </c>
      <c r="B18794" s="1">
        <v>4.0</v>
      </c>
      <c r="C18794" s="1" t="s">
        <v>39237</v>
      </c>
      <c r="D18794" s="1" t="s">
        <v>39238</v>
      </c>
      <c r="E18794" s="1" t="s">
        <v>21</v>
      </c>
      <c r="F18794" s="1" t="s">
        <v>11</v>
      </c>
      <c r="G18794" s="1" t="str">
        <f>IFERROR(__xludf.DUMMYFUNCTION("GOOGLETRANSLATE(D18794,""fr"",""en"")"),"#VALUE!")</f>
        <v>#VALUE!</v>
      </c>
    </row>
    <row r="18795" ht="15.75" customHeight="1">
      <c r="A18795" s="1" t="s">
        <v>1248</v>
      </c>
      <c r="B18795" s="1">
        <v>1.0</v>
      </c>
      <c r="C18795" s="1" t="s">
        <v>39239</v>
      </c>
      <c r="D18795" s="1" t="s">
        <v>39240</v>
      </c>
      <c r="E18795" s="1" t="s">
        <v>109</v>
      </c>
      <c r="F18795" s="1" t="s">
        <v>11</v>
      </c>
      <c r="G18795" s="1" t="str">
        <f>IFERROR(__xludf.DUMMYFUNCTION("GOOGLETRANSLATE(D18795,""fr"",""en"")"),"#VALUE!")</f>
        <v>#VALUE!</v>
      </c>
    </row>
    <row r="18796" ht="15.75" customHeight="1">
      <c r="A18796" s="1" t="s">
        <v>1375</v>
      </c>
      <c r="B18796" s="1">
        <v>3.0</v>
      </c>
      <c r="C18796" s="1" t="s">
        <v>39241</v>
      </c>
      <c r="D18796" s="1" t="s">
        <v>39242</v>
      </c>
      <c r="E18796" s="1" t="s">
        <v>10</v>
      </c>
      <c r="F18796" s="1" t="s">
        <v>11</v>
      </c>
      <c r="G18796" s="1" t="str">
        <f>IFERROR(__xludf.DUMMYFUNCTION("GOOGLETRANSLATE(D18796,""fr"",""en"")"),"#VALUE!")</f>
        <v>#VALUE!</v>
      </c>
    </row>
    <row r="18797" ht="15.75" customHeight="1">
      <c r="A18797" s="1" t="s">
        <v>458</v>
      </c>
      <c r="B18797" s="1">
        <v>3.0</v>
      </c>
      <c r="C18797" s="1" t="s">
        <v>35917</v>
      </c>
      <c r="D18797" s="1" t="s">
        <v>39243</v>
      </c>
      <c r="E18797" s="1" t="s">
        <v>196</v>
      </c>
      <c r="F18797" s="1" t="s">
        <v>118</v>
      </c>
      <c r="G18797" s="1" t="str">
        <f>IFERROR(__xludf.DUMMYFUNCTION("GOOGLETRANSLATE(D18797,""fr"",""en"")"),"#VALUE!")</f>
        <v>#VALUE!</v>
      </c>
    </row>
    <row r="18798" ht="15.75" customHeight="1">
      <c r="A18798" s="1" t="s">
        <v>3630</v>
      </c>
      <c r="B18798" s="1">
        <v>5.0</v>
      </c>
      <c r="C18798" s="1" t="s">
        <v>14922</v>
      </c>
      <c r="D18798" s="1" t="s">
        <v>39244</v>
      </c>
      <c r="E18798" s="1" t="s">
        <v>109</v>
      </c>
      <c r="F18798" s="1" t="s">
        <v>11</v>
      </c>
      <c r="G18798" s="1" t="str">
        <f>IFERROR(__xludf.DUMMYFUNCTION("GOOGLETRANSLATE(D18798,""fr"",""en"")"),"#VALUE!")</f>
        <v>#VALUE!</v>
      </c>
    </row>
    <row r="18799" ht="15.75" customHeight="1">
      <c r="A18799" s="1" t="s">
        <v>2003</v>
      </c>
      <c r="B18799" s="1">
        <v>5.0</v>
      </c>
      <c r="C18799" s="1" t="s">
        <v>39245</v>
      </c>
      <c r="D18799" s="1" t="s">
        <v>39246</v>
      </c>
      <c r="E18799" s="1" t="s">
        <v>125</v>
      </c>
      <c r="F18799" s="1" t="s">
        <v>11</v>
      </c>
      <c r="G18799" s="1" t="str">
        <f>IFERROR(__xludf.DUMMYFUNCTION("GOOGLETRANSLATE(D18799,""fr"",""en"")"),"#VALUE!")</f>
        <v>#VALUE!</v>
      </c>
    </row>
    <row r="18800" ht="15.75" customHeight="1">
      <c r="A18800" s="1" t="s">
        <v>15833</v>
      </c>
      <c r="B18800" s="1">
        <v>1.0</v>
      </c>
      <c r="C18800" s="1" t="s">
        <v>39247</v>
      </c>
      <c r="D18800" s="1" t="s">
        <v>39248</v>
      </c>
      <c r="E18800" s="1" t="s">
        <v>827</v>
      </c>
      <c r="F18800" s="1" t="s">
        <v>39</v>
      </c>
      <c r="G18800" s="1" t="str">
        <f>IFERROR(__xludf.DUMMYFUNCTION("GOOGLETRANSLATE(D18800,""fr"",""en"")"),"#VALUE!")</f>
        <v>#VALUE!</v>
      </c>
    </row>
    <row r="18801" ht="15.75" customHeight="1">
      <c r="A18801" s="1" t="s">
        <v>445</v>
      </c>
      <c r="B18801" s="1">
        <v>1.0</v>
      </c>
      <c r="C18801" s="1" t="s">
        <v>39249</v>
      </c>
      <c r="D18801" s="1" t="s">
        <v>39250</v>
      </c>
      <c r="E18801" s="1" t="s">
        <v>10</v>
      </c>
      <c r="F18801" s="1" t="s">
        <v>11</v>
      </c>
      <c r="G18801" s="1" t="str">
        <f>IFERROR(__xludf.DUMMYFUNCTION("GOOGLETRANSLATE(D18801,""fr"",""en"")"),"#VALUE!")</f>
        <v>#VALUE!</v>
      </c>
    </row>
    <row r="18802" ht="15.75" customHeight="1">
      <c r="A18802" s="1" t="s">
        <v>206</v>
      </c>
      <c r="B18802" s="1">
        <v>3.0</v>
      </c>
      <c r="C18802" s="1" t="s">
        <v>39251</v>
      </c>
      <c r="D18802" s="1" t="s">
        <v>39252</v>
      </c>
      <c r="E18802" s="1" t="s">
        <v>29</v>
      </c>
      <c r="F18802" s="1" t="s">
        <v>30</v>
      </c>
      <c r="G18802" s="1" t="str">
        <f>IFERROR(__xludf.DUMMYFUNCTION("GOOGLETRANSLATE(D18802,""fr"",""en"")"),"#VALUE!")</f>
        <v>#VALUE!</v>
      </c>
    </row>
    <row r="18803" ht="15.75" customHeight="1">
      <c r="A18803" s="1" t="s">
        <v>1421</v>
      </c>
      <c r="B18803" s="1">
        <v>3.0</v>
      </c>
      <c r="C18803" s="1" t="s">
        <v>39253</v>
      </c>
      <c r="D18803" s="1" t="s">
        <v>39254</v>
      </c>
      <c r="E18803" s="1" t="s">
        <v>10</v>
      </c>
      <c r="F18803" s="1" t="s">
        <v>11</v>
      </c>
      <c r="G18803" s="1" t="str">
        <f>IFERROR(__xludf.DUMMYFUNCTION("GOOGLETRANSLATE(D18803,""fr"",""en"")"),"#VALUE!")</f>
        <v>#VALUE!</v>
      </c>
    </row>
    <row r="18804" ht="15.75" customHeight="1">
      <c r="A18804" s="1" t="s">
        <v>2806</v>
      </c>
      <c r="B18804" s="1">
        <v>3.0</v>
      </c>
      <c r="C18804" s="1" t="s">
        <v>39255</v>
      </c>
      <c r="D18804" s="1" t="s">
        <v>39256</v>
      </c>
      <c r="E18804" s="1" t="s">
        <v>614</v>
      </c>
      <c r="F18804" s="1" t="s">
        <v>30</v>
      </c>
      <c r="G18804" s="1" t="str">
        <f>IFERROR(__xludf.DUMMYFUNCTION("GOOGLETRANSLATE(D18804,""fr"",""en"")"),"#VALUE!")</f>
        <v>#VALUE!</v>
      </c>
    </row>
    <row r="18805" ht="15.75" customHeight="1">
      <c r="A18805" s="1" t="s">
        <v>3385</v>
      </c>
      <c r="B18805" s="1">
        <v>1.0</v>
      </c>
      <c r="C18805" s="1" t="s">
        <v>39257</v>
      </c>
      <c r="D18805" s="1" t="s">
        <v>39258</v>
      </c>
      <c r="E18805" s="1" t="s">
        <v>109</v>
      </c>
      <c r="F18805" s="1" t="s">
        <v>110</v>
      </c>
      <c r="G18805" s="1" t="str">
        <f>IFERROR(__xludf.DUMMYFUNCTION("GOOGLETRANSLATE(D18805,""fr"",""en"")"),"#VALUE!")</f>
        <v>#VALUE!</v>
      </c>
    </row>
    <row r="18806" ht="15.75" customHeight="1">
      <c r="A18806" s="1" t="s">
        <v>738</v>
      </c>
      <c r="B18806" s="1">
        <v>4.0</v>
      </c>
      <c r="C18806" s="1" t="s">
        <v>39259</v>
      </c>
      <c r="D18806" s="1" t="s">
        <v>39260</v>
      </c>
      <c r="E18806" s="1" t="s">
        <v>21</v>
      </c>
      <c r="F18806" s="1" t="s">
        <v>11</v>
      </c>
      <c r="G18806" s="1" t="str">
        <f>IFERROR(__xludf.DUMMYFUNCTION("GOOGLETRANSLATE(D18806,""fr"",""en"")"),"#VALUE!")</f>
        <v>#VALUE!</v>
      </c>
    </row>
    <row r="18807" ht="15.75" customHeight="1">
      <c r="A18807" s="1" t="s">
        <v>7894</v>
      </c>
      <c r="B18807" s="1">
        <v>1.0</v>
      </c>
      <c r="C18807" s="1" t="s">
        <v>39261</v>
      </c>
      <c r="D18807" s="1" t="s">
        <v>39262</v>
      </c>
      <c r="E18807" s="1" t="s">
        <v>196</v>
      </c>
      <c r="F18807" s="1" t="s">
        <v>118</v>
      </c>
      <c r="G18807" s="1" t="str">
        <f>IFERROR(__xludf.DUMMYFUNCTION("GOOGLETRANSLATE(D18807,""fr"",""en"")"),"#VALUE!")</f>
        <v>#VALUE!</v>
      </c>
    </row>
    <row r="18808" ht="15.75" customHeight="1">
      <c r="A18808" s="1" t="s">
        <v>3675</v>
      </c>
      <c r="B18808" s="1">
        <v>4.0</v>
      </c>
      <c r="C18808" s="1" t="s">
        <v>39263</v>
      </c>
      <c r="D18808" s="1" t="s">
        <v>39264</v>
      </c>
      <c r="E18808" s="1" t="s">
        <v>21</v>
      </c>
      <c r="F18808" s="1" t="s">
        <v>11</v>
      </c>
      <c r="G18808" s="1" t="str">
        <f>IFERROR(__xludf.DUMMYFUNCTION("GOOGLETRANSLATE(D18808,""fr"",""en"")"),"#VALUE!")</f>
        <v>#VALUE!</v>
      </c>
    </row>
    <row r="18809" ht="15.75" customHeight="1">
      <c r="A18809" s="1" t="s">
        <v>2237</v>
      </c>
      <c r="B18809" s="1">
        <v>4.0</v>
      </c>
      <c r="C18809" s="1" t="s">
        <v>39265</v>
      </c>
      <c r="D18809" s="1" t="s">
        <v>39266</v>
      </c>
      <c r="E18809" s="1" t="s">
        <v>10</v>
      </c>
      <c r="F18809" s="1" t="s">
        <v>11</v>
      </c>
      <c r="G18809" s="1" t="str">
        <f>IFERROR(__xludf.DUMMYFUNCTION("GOOGLETRANSLATE(D18809,""fr"",""en"")"),"#VALUE!")</f>
        <v>#VALUE!</v>
      </c>
    </row>
    <row r="18810" ht="15.75" customHeight="1">
      <c r="A18810" s="1" t="s">
        <v>1816</v>
      </c>
      <c r="B18810" s="1">
        <v>2.0</v>
      </c>
      <c r="C18810" s="1" t="s">
        <v>39267</v>
      </c>
      <c r="D18810" s="1" t="s">
        <v>39268</v>
      </c>
      <c r="E18810" s="1" t="s">
        <v>10</v>
      </c>
      <c r="F18810" s="1" t="s">
        <v>11</v>
      </c>
      <c r="G18810" s="1" t="str">
        <f>IFERROR(__xludf.DUMMYFUNCTION("GOOGLETRANSLATE(D18810,""fr"",""en"")"),"#VALUE!")</f>
        <v>#VALUE!</v>
      </c>
    </row>
    <row r="18811" ht="15.75" customHeight="1">
      <c r="A18811" s="1" t="s">
        <v>1057</v>
      </c>
      <c r="B18811" s="1">
        <v>3.0</v>
      </c>
      <c r="C18811" s="1" t="s">
        <v>39269</v>
      </c>
      <c r="D18811" s="1" t="s">
        <v>39270</v>
      </c>
      <c r="E18811" s="1" t="s">
        <v>10</v>
      </c>
      <c r="F18811" s="1" t="s">
        <v>11</v>
      </c>
      <c r="G18811" s="1" t="str">
        <f>IFERROR(__xludf.DUMMYFUNCTION("GOOGLETRANSLATE(D18811,""fr"",""en"")"),"#VALUE!")</f>
        <v>#VALUE!</v>
      </c>
    </row>
    <row r="18812" ht="15.75" customHeight="1">
      <c r="A18812" s="1" t="s">
        <v>2034</v>
      </c>
      <c r="B18812" s="1">
        <v>1.0</v>
      </c>
      <c r="C18812" s="1" t="s">
        <v>39271</v>
      </c>
      <c r="D18812" s="1" t="s">
        <v>39272</v>
      </c>
      <c r="E18812" s="1" t="s">
        <v>29</v>
      </c>
      <c r="F18812" s="1" t="s">
        <v>30</v>
      </c>
      <c r="G18812" s="1" t="str">
        <f>IFERROR(__xludf.DUMMYFUNCTION("GOOGLETRANSLATE(D18812,""fr"",""en"")"),"#VALUE!")</f>
        <v>#VALUE!</v>
      </c>
    </row>
    <row r="18813" ht="15.75" customHeight="1">
      <c r="A18813" s="1" t="s">
        <v>2896</v>
      </c>
      <c r="B18813" s="1">
        <v>5.0</v>
      </c>
      <c r="C18813" s="1" t="s">
        <v>39273</v>
      </c>
      <c r="D18813" s="1" t="s">
        <v>39274</v>
      </c>
      <c r="E18813" s="1" t="s">
        <v>448</v>
      </c>
      <c r="F18813" s="1" t="s">
        <v>84</v>
      </c>
      <c r="G18813" s="1" t="str">
        <f>IFERROR(__xludf.DUMMYFUNCTION("GOOGLETRANSLATE(D18813,""fr"",""en"")"),"#VALUE!")</f>
        <v>#VALUE!</v>
      </c>
    </row>
    <row r="18814" ht="15.75" customHeight="1">
      <c r="A18814" s="1" t="s">
        <v>4007</v>
      </c>
      <c r="B18814" s="1">
        <v>3.0</v>
      </c>
      <c r="C18814" s="1" t="s">
        <v>39275</v>
      </c>
      <c r="D18814" s="1" t="s">
        <v>39276</v>
      </c>
      <c r="E18814" s="1" t="s">
        <v>10</v>
      </c>
      <c r="F18814" s="1" t="s">
        <v>11</v>
      </c>
      <c r="G18814" s="1" t="str">
        <f>IFERROR(__xludf.DUMMYFUNCTION("GOOGLETRANSLATE(D18814,""fr"",""en"")"),"#VALUE!")</f>
        <v>#VALUE!</v>
      </c>
    </row>
    <row r="18815" ht="15.75" customHeight="1">
      <c r="A18815" s="1" t="s">
        <v>689</v>
      </c>
      <c r="B18815" s="1">
        <v>1.0</v>
      </c>
      <c r="C18815" s="1" t="s">
        <v>39277</v>
      </c>
      <c r="D18815" s="1" t="s">
        <v>39278</v>
      </c>
      <c r="E18815" s="1" t="s">
        <v>47</v>
      </c>
      <c r="F18815" s="1" t="s">
        <v>48</v>
      </c>
      <c r="G18815" s="1" t="str">
        <f>IFERROR(__xludf.DUMMYFUNCTION("GOOGLETRANSLATE(D18815,""fr"",""en"")"),"#VALUE!")</f>
        <v>#VALUE!</v>
      </c>
    </row>
    <row r="18816" ht="15.75" customHeight="1">
      <c r="A18816" s="1" t="s">
        <v>7</v>
      </c>
      <c r="B18816" s="1">
        <v>4.0</v>
      </c>
      <c r="C18816" s="1" t="s">
        <v>39279</v>
      </c>
      <c r="D18816" s="1" t="s">
        <v>39280</v>
      </c>
      <c r="E18816" s="1" t="s">
        <v>169</v>
      </c>
      <c r="F18816" s="1" t="s">
        <v>11</v>
      </c>
      <c r="G18816" s="1" t="str">
        <f>IFERROR(__xludf.DUMMYFUNCTION("GOOGLETRANSLATE(D18816,""fr"",""en"")"),"#VALUE!")</f>
        <v>#VALUE!</v>
      </c>
    </row>
    <row r="18817" ht="15.75" customHeight="1">
      <c r="A18817" s="1" t="s">
        <v>2765</v>
      </c>
      <c r="B18817" s="1">
        <v>5.0</v>
      </c>
      <c r="C18817" s="1" t="s">
        <v>39281</v>
      </c>
      <c r="D18817" s="1" t="s">
        <v>39282</v>
      </c>
      <c r="E18817" s="1" t="s">
        <v>21</v>
      </c>
      <c r="F18817" s="1" t="s">
        <v>11</v>
      </c>
      <c r="G18817" s="1" t="str">
        <f>IFERROR(__xludf.DUMMYFUNCTION("GOOGLETRANSLATE(D18817,""fr"",""en"")"),"#VALUE!")</f>
        <v>#VALUE!</v>
      </c>
    </row>
    <row r="18818" ht="15.75" customHeight="1">
      <c r="A18818" s="1" t="s">
        <v>8725</v>
      </c>
      <c r="B18818" s="1">
        <v>1.0</v>
      </c>
      <c r="C18818" s="1" t="s">
        <v>39283</v>
      </c>
      <c r="D18818" s="1" t="s">
        <v>39284</v>
      </c>
      <c r="E18818" s="1" t="s">
        <v>169</v>
      </c>
      <c r="F18818" s="1" t="s">
        <v>110</v>
      </c>
      <c r="G18818" s="1" t="str">
        <f>IFERROR(__xludf.DUMMYFUNCTION("GOOGLETRANSLATE(D18818,""fr"",""en"")"),"customer for 25 years without claim
I break my baking sheet
No warranty, I should have taken an extension")</f>
        <v>customer for 25 years without claim
I break my baking sheet
No warranty, I should have taken an extension</v>
      </c>
    </row>
    <row r="18819" ht="15.75" customHeight="1">
      <c r="A18819" s="1" t="s">
        <v>667</v>
      </c>
      <c r="B18819" s="1">
        <v>1.0</v>
      </c>
      <c r="C18819" s="1" t="s">
        <v>39285</v>
      </c>
      <c r="D18819" s="1" t="s">
        <v>39286</v>
      </c>
      <c r="E18819" s="1" t="s">
        <v>3642</v>
      </c>
      <c r="F18819" s="1" t="s">
        <v>118</v>
      </c>
      <c r="G18819" s="1" t="str">
        <f>IFERROR(__xludf.DUMMYFUNCTION("GOOGLETRANSLATE(D18819,""fr"",""en"")"),"#VALUE!")</f>
        <v>#VALUE!</v>
      </c>
    </row>
    <row r="18820" ht="15.75" customHeight="1">
      <c r="A18820" s="1" t="s">
        <v>39287</v>
      </c>
      <c r="B18820" s="1">
        <v>2.0</v>
      </c>
      <c r="C18820" s="1" t="s">
        <v>39288</v>
      </c>
      <c r="D18820" s="1" t="s">
        <v>39289</v>
      </c>
      <c r="E18820" s="1" t="s">
        <v>355</v>
      </c>
      <c r="F18820" s="1" t="s">
        <v>110</v>
      </c>
      <c r="G18820" s="1" t="str">
        <f>IFERROR(__xludf.DUMMYFUNCTION("GOOGLETRANSLATE(D18820,""fr"",""en"")"),"#VALUE!")</f>
        <v>#VALUE!</v>
      </c>
    </row>
    <row r="18821" ht="15.75" customHeight="1">
      <c r="A18821" s="1" t="s">
        <v>245</v>
      </c>
      <c r="B18821" s="1">
        <v>5.0</v>
      </c>
      <c r="C18821" s="1" t="s">
        <v>39290</v>
      </c>
      <c r="D18821" s="1" t="s">
        <v>39291</v>
      </c>
      <c r="E18821" s="1" t="s">
        <v>10</v>
      </c>
      <c r="F18821" s="1" t="s">
        <v>11</v>
      </c>
      <c r="G18821" s="1" t="str">
        <f>IFERROR(__xludf.DUMMYFUNCTION("GOOGLETRANSLATE(D18821,""fr"",""en"")"),"#VALUE!")</f>
        <v>#VALUE!</v>
      </c>
    </row>
    <row r="18822" ht="15.75" customHeight="1">
      <c r="A18822" s="1" t="s">
        <v>4735</v>
      </c>
      <c r="B18822" s="1">
        <v>5.0</v>
      </c>
      <c r="C18822" s="1" t="s">
        <v>39292</v>
      </c>
      <c r="D18822" s="1" t="s">
        <v>39293</v>
      </c>
      <c r="E18822" s="1" t="s">
        <v>21</v>
      </c>
      <c r="F18822" s="1" t="s">
        <v>11</v>
      </c>
      <c r="G18822" s="1" t="str">
        <f>IFERROR(__xludf.DUMMYFUNCTION("GOOGLETRANSLATE(D18822,""fr"",""en"")"),"#VALUE!")</f>
        <v>#VALUE!</v>
      </c>
    </row>
    <row r="18823" ht="15.75" customHeight="1">
      <c r="A18823" s="1" t="s">
        <v>156</v>
      </c>
      <c r="B18823" s="1">
        <v>3.0</v>
      </c>
      <c r="C18823" s="1" t="s">
        <v>39294</v>
      </c>
      <c r="D18823" s="1" t="s">
        <v>39295</v>
      </c>
      <c r="E18823" s="1" t="s">
        <v>273</v>
      </c>
      <c r="F18823" s="1" t="s">
        <v>66</v>
      </c>
      <c r="G18823" s="1" t="str">
        <f>IFERROR(__xludf.DUMMYFUNCTION("GOOGLETRANSLATE(D18823,""fr"",""en"")"),"#VALUE!")</f>
        <v>#VALUE!</v>
      </c>
    </row>
    <row r="18824" ht="15.75" customHeight="1">
      <c r="A18824" s="1" t="s">
        <v>88</v>
      </c>
      <c r="B18824" s="1">
        <v>4.0</v>
      </c>
      <c r="C18824" s="1" t="s">
        <v>39296</v>
      </c>
      <c r="D18824" s="1" t="s">
        <v>39297</v>
      </c>
      <c r="E18824" s="1" t="s">
        <v>10</v>
      </c>
      <c r="F18824" s="1" t="s">
        <v>11</v>
      </c>
      <c r="G18824" s="1" t="str">
        <f>IFERROR(__xludf.DUMMYFUNCTION("GOOGLETRANSLATE(D18824,""fr"",""en"")"),"#VALUE!")</f>
        <v>#VALUE!</v>
      </c>
    </row>
    <row r="18825" ht="15.75" customHeight="1">
      <c r="A18825" s="1" t="s">
        <v>5041</v>
      </c>
      <c r="B18825" s="1">
        <v>1.0</v>
      </c>
      <c r="C18825" s="1" t="s">
        <v>39298</v>
      </c>
      <c r="D18825" s="1" t="s">
        <v>39299</v>
      </c>
      <c r="E18825" s="1" t="s">
        <v>176</v>
      </c>
      <c r="F18825" s="1" t="s">
        <v>66</v>
      </c>
      <c r="G18825" s="1" t="str">
        <f>IFERROR(__xludf.DUMMYFUNCTION("GOOGLETRANSLATE(D18825,""fr"",""en"")"),"#VALUE!")</f>
        <v>#VALUE!</v>
      </c>
    </row>
    <row r="18826" ht="15.75" customHeight="1">
      <c r="A18826" s="1" t="s">
        <v>424</v>
      </c>
      <c r="B18826" s="1">
        <v>3.0</v>
      </c>
      <c r="C18826" s="1" t="s">
        <v>39300</v>
      </c>
      <c r="D18826" s="1" t="s">
        <v>39301</v>
      </c>
      <c r="E18826" s="1" t="s">
        <v>21</v>
      </c>
      <c r="F18826" s="1" t="s">
        <v>11</v>
      </c>
      <c r="G18826" s="1" t="str">
        <f>IFERROR(__xludf.DUMMYFUNCTION("GOOGLETRANSLATE(D18826,""fr"",""en"")"),"#VALUE!")</f>
        <v>#VALUE!</v>
      </c>
    </row>
    <row r="18827" ht="15.75" customHeight="1">
      <c r="A18827" s="1" t="s">
        <v>187</v>
      </c>
      <c r="B18827" s="1">
        <v>3.0</v>
      </c>
      <c r="C18827" s="1" t="s">
        <v>39302</v>
      </c>
      <c r="D18827" s="1" t="s">
        <v>39303</v>
      </c>
      <c r="E18827" s="1" t="s">
        <v>10</v>
      </c>
      <c r="F18827" s="1" t="s">
        <v>11</v>
      </c>
      <c r="G18827" s="1" t="str">
        <f>IFERROR(__xludf.DUMMYFUNCTION("GOOGLETRANSLATE(D18827,""fr"",""en"")"),"Very simple damage not to have subscribed rather, it is heartbreaking to see in your competitors high prices and a quality of response that leaves to desire")</f>
        <v>Very simple damage not to have subscribed rather, it is heartbreaking to see in your competitors high prices and a quality of response that leaves to desire</v>
      </c>
    </row>
    <row r="18828" ht="15.75" customHeight="1">
      <c r="A18828" s="1" t="s">
        <v>961</v>
      </c>
      <c r="B18828" s="1">
        <v>4.0</v>
      </c>
      <c r="C18828" s="1" t="s">
        <v>39304</v>
      </c>
      <c r="D18828" s="1" t="s">
        <v>39305</v>
      </c>
      <c r="E18828" s="1" t="s">
        <v>169</v>
      </c>
      <c r="F18828" s="1" t="s">
        <v>11</v>
      </c>
      <c r="G18828" s="1" t="str">
        <f>IFERROR(__xludf.DUMMYFUNCTION("GOOGLETRANSLATE(D18828,""fr"",""en"")"),"I am satisfied with the service, the prices suit me, the intervention times in terms of assistance are very fast, dialogue with advisers are very courteous in a very good word price, insurance and service")</f>
        <v>I am satisfied with the service, the prices suit me, the intervention times in terms of assistance are very fast, dialogue with advisers are very courteous in a very good word price, insurance and service</v>
      </c>
    </row>
    <row r="18829" ht="15.75" customHeight="1">
      <c r="A18829" s="1" t="s">
        <v>564</v>
      </c>
      <c r="B18829" s="1">
        <v>4.0</v>
      </c>
      <c r="C18829" s="1" t="s">
        <v>39306</v>
      </c>
      <c r="D18829" s="1" t="s">
        <v>39307</v>
      </c>
      <c r="E18829" s="1" t="s">
        <v>10</v>
      </c>
      <c r="F18829" s="1" t="s">
        <v>11</v>
      </c>
      <c r="G18829" s="1" t="str">
        <f>IFERROR(__xludf.DUMMYFUNCTION("GOOGLETRANSLATE(D18829,""fr"",""en"")"),"#VALUE!")</f>
        <v>#VALUE!</v>
      </c>
    </row>
    <row r="18830" ht="15.75" customHeight="1">
      <c r="A18830" s="1" t="s">
        <v>1581</v>
      </c>
      <c r="B18830" s="1">
        <v>2.0</v>
      </c>
      <c r="C18830" s="1" t="s">
        <v>39308</v>
      </c>
      <c r="D18830" s="1" t="s">
        <v>39309</v>
      </c>
      <c r="E18830" s="1" t="s">
        <v>273</v>
      </c>
      <c r="F18830" s="1" t="s">
        <v>110</v>
      </c>
      <c r="G18830" s="1" t="str">
        <f>IFERROR(__xludf.DUMMYFUNCTION("GOOGLETRANSLATE(D18830,""fr"",""en"")"),"#VALUE!")</f>
        <v>#VALUE!</v>
      </c>
    </row>
    <row r="18831" ht="15.75" customHeight="1">
      <c r="A18831" s="1" t="s">
        <v>12857</v>
      </c>
      <c r="B18831" s="1">
        <v>5.0</v>
      </c>
      <c r="C18831" s="1" t="s">
        <v>39310</v>
      </c>
      <c r="D18831" s="1" t="s">
        <v>39311</v>
      </c>
      <c r="E18831" s="1" t="s">
        <v>614</v>
      </c>
      <c r="F18831" s="1" t="s">
        <v>30</v>
      </c>
      <c r="G18831" s="1" t="str">
        <f>IFERROR(__xludf.DUMMYFUNCTION("GOOGLETRANSLATE(D18831,""fr"",""en"")"),"#VALUE!")</f>
        <v>#VALUE!</v>
      </c>
    </row>
    <row r="18832" ht="15.75" customHeight="1">
      <c r="A18832" s="1" t="s">
        <v>15149</v>
      </c>
      <c r="B18832" s="1">
        <v>4.0</v>
      </c>
      <c r="C18832" s="1" t="s">
        <v>39312</v>
      </c>
      <c r="D18832" s="1" t="s">
        <v>39313</v>
      </c>
      <c r="E18832" s="1" t="s">
        <v>109</v>
      </c>
      <c r="F18832" s="1" t="s">
        <v>11</v>
      </c>
      <c r="G18832" s="1" t="str">
        <f>IFERROR(__xludf.DUMMYFUNCTION("GOOGLETRANSLATE(D18832,""fr"",""en"")"),"#VALUE!")</f>
        <v>#VALUE!</v>
      </c>
    </row>
    <row r="18833" ht="15.75" customHeight="1">
      <c r="A18833" s="1" t="s">
        <v>14518</v>
      </c>
      <c r="B18833" s="1">
        <v>4.0</v>
      </c>
      <c r="C18833" s="1" t="s">
        <v>39314</v>
      </c>
      <c r="D18833" s="1" t="s">
        <v>39315</v>
      </c>
      <c r="E18833" s="1" t="s">
        <v>29</v>
      </c>
      <c r="F18833" s="1" t="s">
        <v>30</v>
      </c>
      <c r="G18833" s="1" t="str">
        <f>IFERROR(__xludf.DUMMYFUNCTION("GOOGLETRANSLATE(D18833,""fr"",""en"")"),"#VALUE!")</f>
        <v>#VALUE!</v>
      </c>
    </row>
    <row r="18834" ht="15.75" customHeight="1">
      <c r="A18834" s="1" t="s">
        <v>4188</v>
      </c>
      <c r="B18834" s="1">
        <v>2.0</v>
      </c>
      <c r="C18834" s="1" t="s">
        <v>39316</v>
      </c>
      <c r="D18834" s="1" t="s">
        <v>39317</v>
      </c>
      <c r="E18834" s="1" t="s">
        <v>169</v>
      </c>
      <c r="F18834" s="1" t="s">
        <v>110</v>
      </c>
      <c r="G18834" s="1" t="str">
        <f>IFERROR(__xludf.DUMMYFUNCTION("GOOGLETRANSLATE(D18834,""fr"",""en"")"),"#VALUE!")</f>
        <v>#VALUE!</v>
      </c>
    </row>
    <row r="18835" ht="15.75" customHeight="1">
      <c r="A18835" s="1" t="s">
        <v>3925</v>
      </c>
      <c r="B18835" s="1">
        <v>1.0</v>
      </c>
      <c r="C18835" s="1" t="s">
        <v>39318</v>
      </c>
      <c r="D18835" s="1" t="s">
        <v>39319</v>
      </c>
      <c r="E18835" s="1" t="s">
        <v>29</v>
      </c>
      <c r="F18835" s="1" t="s">
        <v>30</v>
      </c>
      <c r="G18835" s="1" t="str">
        <f>IFERROR(__xludf.DUMMYFUNCTION("GOOGLETRANSLATE(D18835,""fr"",""en"")"),"#VALUE!")</f>
        <v>#VALUE!</v>
      </c>
    </row>
    <row r="18836" ht="15.75" customHeight="1">
      <c r="A18836" s="1" t="s">
        <v>1479</v>
      </c>
      <c r="B18836" s="1">
        <v>2.0</v>
      </c>
      <c r="C18836" s="1" t="s">
        <v>39320</v>
      </c>
      <c r="D18836" s="1" t="s">
        <v>39321</v>
      </c>
      <c r="E18836" s="1" t="s">
        <v>273</v>
      </c>
      <c r="F18836" s="1" t="s">
        <v>110</v>
      </c>
      <c r="G18836" s="1" t="str">
        <f>IFERROR(__xludf.DUMMYFUNCTION("GOOGLETRANSLATE(D18836,""fr"",""en"")"),"#VALUE!")</f>
        <v>#VALUE!</v>
      </c>
    </row>
    <row r="18837" ht="15.75" customHeight="1">
      <c r="A18837" s="1" t="s">
        <v>147</v>
      </c>
      <c r="B18837" s="1">
        <v>5.0</v>
      </c>
      <c r="C18837" s="1" t="s">
        <v>39322</v>
      </c>
      <c r="D18837" s="1" t="s">
        <v>39323</v>
      </c>
      <c r="E18837" s="1" t="s">
        <v>10</v>
      </c>
      <c r="F18837" s="1" t="s">
        <v>11</v>
      </c>
      <c r="G18837" s="1" t="str">
        <f>IFERROR(__xludf.DUMMYFUNCTION("GOOGLETRANSLATE(D18837,""fr"",""en"")"),"#VALUE!")</f>
        <v>#VALUE!</v>
      </c>
    </row>
    <row r="18838" ht="15.75" customHeight="1">
      <c r="A18838" s="1" t="s">
        <v>14518</v>
      </c>
      <c r="B18838" s="1">
        <v>1.0</v>
      </c>
      <c r="C18838" s="1" t="s">
        <v>39324</v>
      </c>
      <c r="D18838" s="1" t="s">
        <v>39325</v>
      </c>
      <c r="E18838" s="1" t="s">
        <v>5251</v>
      </c>
      <c r="F18838" s="1" t="s">
        <v>66</v>
      </c>
      <c r="G18838" s="1" t="str">
        <f>IFERROR(__xludf.DUMMYFUNCTION("GOOGLETRANSLATE(D18838,""fr"",""en"")"),"#VALUE!")</f>
        <v>#VALUE!</v>
      </c>
    </row>
    <row r="18839" ht="15.75" customHeight="1">
      <c r="A18839" s="1" t="s">
        <v>5323</v>
      </c>
      <c r="B18839" s="1">
        <v>1.0</v>
      </c>
      <c r="C18839" s="1" t="s">
        <v>39326</v>
      </c>
      <c r="D18839" s="1" t="s">
        <v>39327</v>
      </c>
      <c r="E18839" s="1" t="s">
        <v>125</v>
      </c>
      <c r="F18839" s="1" t="s">
        <v>11</v>
      </c>
      <c r="G18839" s="1" t="str">
        <f>IFERROR(__xludf.DUMMYFUNCTION("GOOGLETRANSLATE(D18839,""fr"",""en"")"),"#VALUE!")</f>
        <v>#VALUE!</v>
      </c>
    </row>
    <row r="18840" ht="15.75" customHeight="1">
      <c r="A18840" s="1" t="s">
        <v>8559</v>
      </c>
      <c r="B18840" s="1">
        <v>2.0</v>
      </c>
      <c r="C18840" s="1" t="s">
        <v>39328</v>
      </c>
      <c r="D18840" s="1" t="s">
        <v>39329</v>
      </c>
      <c r="E18840" s="1" t="s">
        <v>25</v>
      </c>
      <c r="F18840" s="1" t="s">
        <v>11</v>
      </c>
      <c r="G18840" s="1" t="str">
        <f>IFERROR(__xludf.DUMMYFUNCTION("GOOGLETRANSLATE(D18840,""fr"",""en"")"),"#VALUE!")</f>
        <v>#VALUE!</v>
      </c>
    </row>
    <row r="18841" ht="15.75" customHeight="1">
      <c r="A18841" s="1" t="s">
        <v>1245</v>
      </c>
      <c r="B18841" s="1">
        <v>4.0</v>
      </c>
      <c r="C18841" s="1" t="s">
        <v>39330</v>
      </c>
      <c r="D18841" s="1" t="s">
        <v>39331</v>
      </c>
      <c r="E18841" s="1" t="s">
        <v>10</v>
      </c>
      <c r="F18841" s="1" t="s">
        <v>11</v>
      </c>
      <c r="G18841" s="1" t="str">
        <f>IFERROR(__xludf.DUMMYFUNCTION("GOOGLETRANSLATE(D18841,""fr"",""en"")"),"#VALUE!")</f>
        <v>#VALUE!</v>
      </c>
    </row>
    <row r="18842" ht="15.75" customHeight="1">
      <c r="A18842" s="1" t="s">
        <v>5562</v>
      </c>
      <c r="B18842" s="1">
        <v>4.0</v>
      </c>
      <c r="C18842" s="1" t="s">
        <v>39332</v>
      </c>
      <c r="D18842" s="1" t="s">
        <v>39333</v>
      </c>
      <c r="E18842" s="1" t="s">
        <v>21</v>
      </c>
      <c r="F18842" s="1" t="s">
        <v>11</v>
      </c>
      <c r="G18842" s="1" t="str">
        <f>IFERROR(__xludf.DUMMYFUNCTION("GOOGLETRANSLATE(D18842,""fr"",""en"")"),"#VALUE!")</f>
        <v>#VALUE!</v>
      </c>
    </row>
    <row r="18843" ht="15.75" customHeight="1">
      <c r="A18843" s="1" t="s">
        <v>39334</v>
      </c>
      <c r="B18843" s="1">
        <v>3.0</v>
      </c>
      <c r="C18843" s="1" t="s">
        <v>39335</v>
      </c>
      <c r="D18843" s="1" t="s">
        <v>39336</v>
      </c>
      <c r="E18843" s="1" t="s">
        <v>226</v>
      </c>
      <c r="F18843" s="1" t="s">
        <v>110</v>
      </c>
      <c r="G18843" s="1" t="str">
        <f>IFERROR(__xludf.DUMMYFUNCTION("GOOGLETRANSLATE(D18843,""fr"",""en"")"),"#VALUE!")</f>
        <v>#VALUE!</v>
      </c>
    </row>
    <row r="18844" ht="15.75" customHeight="1">
      <c r="A18844" s="1" t="s">
        <v>988</v>
      </c>
      <c r="B18844" s="1">
        <v>4.0</v>
      </c>
      <c r="C18844" s="1" t="s">
        <v>39337</v>
      </c>
      <c r="D18844" s="1" t="s">
        <v>39338</v>
      </c>
      <c r="E18844" s="1" t="s">
        <v>10</v>
      </c>
      <c r="F18844" s="1" t="s">
        <v>11</v>
      </c>
      <c r="G18844" s="1" t="str">
        <f>IFERROR(__xludf.DUMMYFUNCTION("GOOGLETRANSLATE(D18844,""fr"",""en"")"),"#VALUE!")</f>
        <v>#VALUE!</v>
      </c>
    </row>
    <row r="18845" ht="15.75" customHeight="1">
      <c r="A18845" s="1" t="s">
        <v>1693</v>
      </c>
      <c r="B18845" s="1">
        <v>5.0</v>
      </c>
      <c r="C18845" s="1" t="s">
        <v>39339</v>
      </c>
      <c r="D18845" s="1" t="s">
        <v>39340</v>
      </c>
      <c r="E18845" s="1" t="s">
        <v>10</v>
      </c>
      <c r="F18845" s="1" t="s">
        <v>11</v>
      </c>
      <c r="G18845" s="1" t="str">
        <f>IFERROR(__xludf.DUMMYFUNCTION("GOOGLETRANSLATE(D18845,""fr"",""en"")"),"#VALUE!")</f>
        <v>#VALUE!</v>
      </c>
    </row>
    <row r="18846" ht="15.75" customHeight="1">
      <c r="A18846" s="1" t="s">
        <v>5333</v>
      </c>
      <c r="B18846" s="1">
        <v>1.0</v>
      </c>
      <c r="C18846" s="1" t="s">
        <v>39341</v>
      </c>
      <c r="D18846" s="1" t="s">
        <v>39342</v>
      </c>
      <c r="E18846" s="1" t="s">
        <v>25</v>
      </c>
      <c r="F18846" s="1" t="s">
        <v>11</v>
      </c>
      <c r="G18846" s="1" t="str">
        <f>IFERROR(__xludf.DUMMYFUNCTION("GOOGLETRANSLATE(D18846,""fr"",""en"")"),"#VALUE!")</f>
        <v>#VALUE!</v>
      </c>
    </row>
    <row r="18847" ht="15.75" customHeight="1">
      <c r="A18847" s="1" t="s">
        <v>227</v>
      </c>
      <c r="B18847" s="1">
        <v>4.0</v>
      </c>
      <c r="C18847" s="1" t="s">
        <v>39343</v>
      </c>
      <c r="D18847" s="1" t="s">
        <v>39344</v>
      </c>
      <c r="E18847" s="1" t="s">
        <v>21</v>
      </c>
      <c r="F18847" s="1" t="s">
        <v>11</v>
      </c>
      <c r="G18847" s="1" t="str">
        <f>IFERROR(__xludf.DUMMYFUNCTION("GOOGLETRANSLATE(D18847,""fr"",""en"")"),"#VALUE!")</f>
        <v>#VALUE!</v>
      </c>
    </row>
    <row r="18848" ht="15.75" customHeight="1">
      <c r="A18848" s="1" t="s">
        <v>3801</v>
      </c>
      <c r="B18848" s="1">
        <v>1.0</v>
      </c>
      <c r="C18848" s="1" t="s">
        <v>39345</v>
      </c>
      <c r="D18848" s="1" t="s">
        <v>39346</v>
      </c>
      <c r="E18848" s="1" t="s">
        <v>21</v>
      </c>
      <c r="F18848" s="1" t="s">
        <v>11</v>
      </c>
      <c r="G18848" s="1" t="str">
        <f>IFERROR(__xludf.DUMMYFUNCTION("GOOGLETRANSLATE(D18848,""fr"",""en"")"),"#VALUE!")</f>
        <v>#VALUE!</v>
      </c>
    </row>
    <row r="18849" ht="15.75" customHeight="1">
      <c r="A18849" s="1" t="s">
        <v>19900</v>
      </c>
      <c r="B18849" s="1">
        <v>1.0</v>
      </c>
      <c r="C18849" s="1" t="s">
        <v>39347</v>
      </c>
      <c r="D18849" s="1" t="s">
        <v>39348</v>
      </c>
      <c r="E18849" s="1" t="s">
        <v>423</v>
      </c>
      <c r="F18849" s="1" t="s">
        <v>30</v>
      </c>
      <c r="G18849" s="1" t="str">
        <f>IFERROR(__xludf.DUMMYFUNCTION("GOOGLETRANSLATE(D18849,""fr"",""en"")"),"#VALUE!")</f>
        <v>#VALUE!</v>
      </c>
    </row>
    <row r="18850" ht="15.75" customHeight="1">
      <c r="A18850" s="1" t="s">
        <v>40</v>
      </c>
      <c r="B18850" s="1">
        <v>1.0</v>
      </c>
      <c r="C18850" s="1" t="s">
        <v>39349</v>
      </c>
      <c r="D18850" s="1" t="s">
        <v>39350</v>
      </c>
      <c r="E18850" s="1" t="s">
        <v>554</v>
      </c>
      <c r="F18850" s="1" t="s">
        <v>30</v>
      </c>
      <c r="G18850" s="1" t="str">
        <f>IFERROR(__xludf.DUMMYFUNCTION("GOOGLETRANSLATE(D18850,""fr"",""en"")"),"#VALUE!")</f>
        <v>#VALUE!</v>
      </c>
    </row>
    <row r="18851" ht="15.75" customHeight="1">
      <c r="A18851" s="1" t="s">
        <v>3448</v>
      </c>
      <c r="B18851" s="1">
        <v>1.0</v>
      </c>
      <c r="C18851" s="1" t="s">
        <v>39351</v>
      </c>
      <c r="D18851" s="1" t="s">
        <v>39352</v>
      </c>
      <c r="E18851" s="1" t="s">
        <v>38</v>
      </c>
      <c r="F18851" s="1" t="s">
        <v>39</v>
      </c>
      <c r="G18851" s="1" t="str">
        <f>IFERROR(__xludf.DUMMYFUNCTION("GOOGLETRANSLATE(D18851,""fr"",""en"")"),"#VALUE!")</f>
        <v>#VALUE!</v>
      </c>
    </row>
    <row r="18852" ht="15.75" customHeight="1">
      <c r="A18852" s="1" t="s">
        <v>664</v>
      </c>
      <c r="B18852" s="1">
        <v>2.0</v>
      </c>
      <c r="C18852" s="1" t="s">
        <v>39353</v>
      </c>
      <c r="D18852" s="1" t="s">
        <v>39354</v>
      </c>
      <c r="E18852" s="1" t="s">
        <v>10</v>
      </c>
      <c r="F18852" s="1" t="s">
        <v>11</v>
      </c>
      <c r="G18852" s="1" t="str">
        <f>IFERROR(__xludf.DUMMYFUNCTION("GOOGLETRANSLATE(D18852,""fr"",""en"")"),"#VALUE!")</f>
        <v>#VALUE!</v>
      </c>
    </row>
    <row r="18853" ht="15.75" customHeight="1">
      <c r="A18853" s="1" t="s">
        <v>529</v>
      </c>
      <c r="B18853" s="1">
        <v>3.0</v>
      </c>
      <c r="C18853" s="1" t="s">
        <v>39355</v>
      </c>
      <c r="D18853" s="1" t="s">
        <v>39356</v>
      </c>
      <c r="E18853" s="1" t="s">
        <v>614</v>
      </c>
      <c r="F18853" s="1" t="s">
        <v>30</v>
      </c>
      <c r="G18853" s="1" t="str">
        <f>IFERROR(__xludf.DUMMYFUNCTION("GOOGLETRANSLATE(D18853,""fr"",""en"")"),"#VALUE!")</f>
        <v>#VALUE!</v>
      </c>
    </row>
    <row r="18854" ht="15.75" customHeight="1">
      <c r="A18854" s="1" t="s">
        <v>227</v>
      </c>
      <c r="B18854" s="1">
        <v>5.0</v>
      </c>
      <c r="C18854" s="1" t="s">
        <v>39357</v>
      </c>
      <c r="D18854" s="1" t="s">
        <v>39358</v>
      </c>
      <c r="E18854" s="1" t="s">
        <v>10</v>
      </c>
      <c r="F18854" s="1" t="s">
        <v>11</v>
      </c>
      <c r="G18854" s="1" t="str">
        <f>IFERROR(__xludf.DUMMYFUNCTION("GOOGLETRANSLATE(D18854,""fr"",""en"")"),"#VALUE!")</f>
        <v>#VALUE!</v>
      </c>
    </row>
    <row r="18855" ht="15.75" customHeight="1">
      <c r="A18855" s="1" t="s">
        <v>3186</v>
      </c>
      <c r="B18855" s="1">
        <v>2.0</v>
      </c>
      <c r="C18855" s="1" t="s">
        <v>39359</v>
      </c>
      <c r="D18855" s="1" t="s">
        <v>39360</v>
      </c>
      <c r="E18855" s="1" t="s">
        <v>10</v>
      </c>
      <c r="F18855" s="1" t="s">
        <v>11</v>
      </c>
      <c r="G18855" s="1" t="str">
        <f>IFERROR(__xludf.DUMMYFUNCTION("GOOGLETRANSLATE(D18855,""fr"",""en"")"),"#VALUE!")</f>
        <v>#VALUE!</v>
      </c>
    </row>
    <row r="18856" ht="15.75" customHeight="1">
      <c r="A18856" s="1" t="s">
        <v>1816</v>
      </c>
      <c r="B18856" s="1">
        <v>5.0</v>
      </c>
      <c r="C18856" s="1" t="s">
        <v>39361</v>
      </c>
      <c r="D18856" s="1" t="s">
        <v>39362</v>
      </c>
      <c r="E18856" s="1" t="s">
        <v>10</v>
      </c>
      <c r="F18856" s="1" t="s">
        <v>11</v>
      </c>
      <c r="G18856" s="1" t="str">
        <f>IFERROR(__xludf.DUMMYFUNCTION("GOOGLETRANSLATE(D18856,""fr"",""en"")"),"#VALUE!")</f>
        <v>#VALUE!</v>
      </c>
    </row>
    <row r="18857" ht="15.75" customHeight="1">
      <c r="A18857" s="1" t="s">
        <v>2141</v>
      </c>
      <c r="B18857" s="1">
        <v>4.0</v>
      </c>
      <c r="C18857" s="1" t="s">
        <v>39363</v>
      </c>
      <c r="D18857" s="1" t="s">
        <v>39364</v>
      </c>
      <c r="E18857" s="1" t="s">
        <v>10</v>
      </c>
      <c r="F18857" s="1" t="s">
        <v>11</v>
      </c>
      <c r="G18857" s="1" t="str">
        <f>IFERROR(__xludf.DUMMYFUNCTION("GOOGLETRANSLATE(D18857,""fr"",""en"")"),"#VALUE!")</f>
        <v>#VALUE!</v>
      </c>
    </row>
    <row r="18858" ht="15.75" customHeight="1">
      <c r="A18858" s="1" t="s">
        <v>1135</v>
      </c>
      <c r="B18858" s="1">
        <v>5.0</v>
      </c>
      <c r="C18858" s="1" t="s">
        <v>39365</v>
      </c>
      <c r="D18858" s="1" t="s">
        <v>39366</v>
      </c>
      <c r="E18858" s="1" t="s">
        <v>21</v>
      </c>
      <c r="F18858" s="1" t="s">
        <v>11</v>
      </c>
      <c r="G18858" s="1" t="str">
        <f>IFERROR(__xludf.DUMMYFUNCTION("GOOGLETRANSLATE(D18858,""fr"",""en"")"),"#VALUE!")</f>
        <v>#VALUE!</v>
      </c>
    </row>
    <row r="18859" ht="15.75" customHeight="1">
      <c r="A18859" s="1" t="s">
        <v>18356</v>
      </c>
      <c r="B18859" s="1">
        <v>1.0</v>
      </c>
      <c r="C18859" s="1" t="s">
        <v>39367</v>
      </c>
      <c r="D18859" s="1" t="s">
        <v>39368</v>
      </c>
      <c r="E18859" s="1" t="s">
        <v>226</v>
      </c>
      <c r="F18859" s="1" t="s">
        <v>11</v>
      </c>
      <c r="G18859" s="1" t="str">
        <f>IFERROR(__xludf.DUMMYFUNCTION("GOOGLETRANSLATE(D18859,""fr"",""en"")"),"#VALUE!")</f>
        <v>#VALUE!</v>
      </c>
    </row>
    <row r="18860" ht="15.75" customHeight="1">
      <c r="A18860" s="1" t="s">
        <v>1135</v>
      </c>
      <c r="B18860" s="1">
        <v>5.0</v>
      </c>
      <c r="C18860" s="1" t="s">
        <v>39369</v>
      </c>
      <c r="D18860" s="1" t="s">
        <v>39370</v>
      </c>
      <c r="E18860" s="1" t="s">
        <v>10</v>
      </c>
      <c r="F18860" s="1" t="s">
        <v>11</v>
      </c>
      <c r="G18860" s="1" t="str">
        <f>IFERROR(__xludf.DUMMYFUNCTION("GOOGLETRANSLATE(D18860,""fr"",""en"")"),"#VALUE!")</f>
        <v>#VALUE!</v>
      </c>
    </row>
    <row r="18861" ht="15.75" customHeight="1">
      <c r="A18861" s="1" t="s">
        <v>7386</v>
      </c>
      <c r="B18861" s="1">
        <v>5.0</v>
      </c>
      <c r="C18861" s="1" t="s">
        <v>39371</v>
      </c>
      <c r="D18861" s="1" t="s">
        <v>39372</v>
      </c>
      <c r="E18861" s="1" t="s">
        <v>296</v>
      </c>
      <c r="F18861" s="1" t="s">
        <v>11</v>
      </c>
      <c r="G18861" s="1" t="str">
        <f>IFERROR(__xludf.DUMMYFUNCTION("GOOGLETRANSLATE(D18861,""fr"",""en"")"),"#VALUE!")</f>
        <v>#VALUE!</v>
      </c>
    </row>
    <row r="18862" ht="15.75" customHeight="1">
      <c r="A18862" s="1" t="s">
        <v>53</v>
      </c>
      <c r="B18862" s="1">
        <v>3.0</v>
      </c>
      <c r="C18862" s="1" t="s">
        <v>39373</v>
      </c>
      <c r="D18862" s="1" t="s">
        <v>39374</v>
      </c>
      <c r="E18862" s="1" t="s">
        <v>10</v>
      </c>
      <c r="F18862" s="1" t="s">
        <v>11</v>
      </c>
      <c r="G18862" s="1" t="str">
        <f>IFERROR(__xludf.DUMMYFUNCTION("GOOGLETRANSLATE(D18862,""fr"",""en"")"),"#VALUE!")</f>
        <v>#VALUE!</v>
      </c>
    </row>
    <row r="18863" ht="15.75" customHeight="1">
      <c r="A18863" s="1" t="s">
        <v>4177</v>
      </c>
      <c r="B18863" s="1">
        <v>1.0</v>
      </c>
      <c r="C18863" s="1" t="s">
        <v>39375</v>
      </c>
      <c r="D18863" s="1" t="s">
        <v>39376</v>
      </c>
      <c r="E18863" s="1" t="s">
        <v>10</v>
      </c>
      <c r="F18863" s="1" t="s">
        <v>11</v>
      </c>
      <c r="G18863" s="1" t="str">
        <f>IFERROR(__xludf.DUMMYFUNCTION("GOOGLETRANSLATE(D18863,""fr"",""en"")"),"#VALUE!")</f>
        <v>#VALUE!</v>
      </c>
    </row>
    <row r="18864" ht="15.75" customHeight="1">
      <c r="A18864" s="1" t="s">
        <v>3678</v>
      </c>
      <c r="B18864" s="1">
        <v>4.0</v>
      </c>
      <c r="C18864" s="1" t="s">
        <v>39377</v>
      </c>
      <c r="D18864" s="1" t="s">
        <v>39378</v>
      </c>
      <c r="E18864" s="1" t="s">
        <v>448</v>
      </c>
      <c r="F18864" s="1" t="s">
        <v>84</v>
      </c>
      <c r="G18864" s="1" t="str">
        <f>IFERROR(__xludf.DUMMYFUNCTION("GOOGLETRANSLATE(D18864,""fr"",""en"")"),"#VALUE!")</f>
        <v>#VALUE!</v>
      </c>
    </row>
    <row r="18865" ht="15.75" customHeight="1">
      <c r="A18865" s="1" t="s">
        <v>1107</v>
      </c>
      <c r="B18865" s="1">
        <v>1.0</v>
      </c>
      <c r="C18865" s="1" t="s">
        <v>39379</v>
      </c>
      <c r="D18865" s="1" t="s">
        <v>39380</v>
      </c>
      <c r="E18865" s="1" t="s">
        <v>117</v>
      </c>
      <c r="F18865" s="1" t="s">
        <v>118</v>
      </c>
      <c r="G18865" s="1" t="str">
        <f>IFERROR(__xludf.DUMMYFUNCTION("GOOGLETRANSLATE(D18865,""fr"",""en"")"),"#VALUE!")</f>
        <v>#VALUE!</v>
      </c>
    </row>
    <row r="18866" ht="15.75" customHeight="1">
      <c r="A18866" s="1" t="s">
        <v>1581</v>
      </c>
      <c r="B18866" s="1">
        <v>1.0</v>
      </c>
      <c r="C18866" s="1" t="s">
        <v>39381</v>
      </c>
      <c r="D18866" s="1" t="s">
        <v>39382</v>
      </c>
      <c r="E18866" s="1" t="s">
        <v>10</v>
      </c>
      <c r="F18866" s="1" t="s">
        <v>11</v>
      </c>
      <c r="G18866" s="1" t="str">
        <f>IFERROR(__xludf.DUMMYFUNCTION("GOOGLETRANSLATE(D18866,""fr"",""en"")"),"#VALUE!")</f>
        <v>#VALUE!</v>
      </c>
    </row>
    <row r="18867" ht="15.75" customHeight="1">
      <c r="A18867" s="1" t="s">
        <v>988</v>
      </c>
      <c r="B18867" s="1">
        <v>4.0</v>
      </c>
      <c r="C18867" s="1" t="s">
        <v>39383</v>
      </c>
      <c r="D18867" s="1" t="s">
        <v>39384</v>
      </c>
      <c r="E18867" s="1" t="s">
        <v>10</v>
      </c>
      <c r="F18867" s="1" t="s">
        <v>11</v>
      </c>
      <c r="G18867" s="1" t="str">
        <f>IFERROR(__xludf.DUMMYFUNCTION("GOOGLETRANSLATE(D18867,""fr"",""en"")"),"#VALUE!")</f>
        <v>#VALUE!</v>
      </c>
    </row>
    <row r="18868" ht="15.75" customHeight="1">
      <c r="A18868" s="1" t="s">
        <v>8403</v>
      </c>
      <c r="B18868" s="1">
        <v>3.0</v>
      </c>
      <c r="C18868" s="1" t="s">
        <v>39385</v>
      </c>
      <c r="D18868" s="1" t="s">
        <v>39386</v>
      </c>
      <c r="E18868" s="1" t="s">
        <v>5109</v>
      </c>
      <c r="F18868" s="1" t="s">
        <v>66</v>
      </c>
      <c r="G18868" s="1" t="str">
        <f>IFERROR(__xludf.DUMMYFUNCTION("GOOGLETRANSLATE(D18868,""fr"",""en"")"),"#VALUE!")</f>
        <v>#VALUE!</v>
      </c>
    </row>
    <row r="18869" ht="15.75" customHeight="1">
      <c r="A18869" s="1" t="s">
        <v>8105</v>
      </c>
      <c r="B18869" s="1">
        <v>1.0</v>
      </c>
      <c r="C18869" s="1" t="s">
        <v>39387</v>
      </c>
      <c r="D18869" s="1" t="s">
        <v>39388</v>
      </c>
      <c r="E18869" s="1" t="s">
        <v>125</v>
      </c>
      <c r="F18869" s="1" t="s">
        <v>110</v>
      </c>
      <c r="G18869" s="1" t="str">
        <f>IFERROR(__xludf.DUMMYFUNCTION("GOOGLETRANSLATE(D18869,""fr"",""en"")"),"#VALUE!")</f>
        <v>#VALUE!</v>
      </c>
    </row>
    <row r="18870" ht="15.75" customHeight="1">
      <c r="A18870" s="1" t="s">
        <v>738</v>
      </c>
      <c r="B18870" s="1">
        <v>1.0</v>
      </c>
      <c r="C18870" s="1" t="s">
        <v>39389</v>
      </c>
      <c r="D18870" s="1" t="s">
        <v>39390</v>
      </c>
      <c r="E18870" s="1" t="s">
        <v>43</v>
      </c>
      <c r="F18870" s="1" t="s">
        <v>30</v>
      </c>
      <c r="G18870" s="1" t="str">
        <f>IFERROR(__xludf.DUMMYFUNCTION("GOOGLETRANSLATE(D18870,""fr"",""en"")"),"#VALUE!")</f>
        <v>#VALUE!</v>
      </c>
    </row>
    <row r="18871" ht="15.75" customHeight="1">
      <c r="A18871" s="1" t="s">
        <v>91</v>
      </c>
      <c r="B18871" s="1">
        <v>4.0</v>
      </c>
      <c r="C18871" s="1" t="s">
        <v>39391</v>
      </c>
      <c r="D18871" s="1" t="s">
        <v>39392</v>
      </c>
      <c r="E18871" s="1" t="s">
        <v>21</v>
      </c>
      <c r="F18871" s="1" t="s">
        <v>11</v>
      </c>
      <c r="G18871" s="1" t="str">
        <f>IFERROR(__xludf.DUMMYFUNCTION("GOOGLETRANSLATE(D18871,""fr"",""en"")"),"#VALUE!")</f>
        <v>#VALUE!</v>
      </c>
    </row>
    <row r="18872" ht="15.75" customHeight="1">
      <c r="A18872" s="1" t="s">
        <v>1819</v>
      </c>
      <c r="B18872" s="1">
        <v>2.0</v>
      </c>
      <c r="C18872" s="1" t="s">
        <v>39393</v>
      </c>
      <c r="D18872" s="1" t="s">
        <v>39394</v>
      </c>
      <c r="E18872" s="1" t="s">
        <v>10</v>
      </c>
      <c r="F18872" s="1" t="s">
        <v>11</v>
      </c>
      <c r="G18872" s="1" t="str">
        <f>IFERROR(__xludf.DUMMYFUNCTION("GOOGLETRANSLATE(D18872,""fr"",""en"")"),"#VALUE!")</f>
        <v>#VALUE!</v>
      </c>
    </row>
    <row r="18873" ht="15.75" customHeight="1">
      <c r="A18873" s="1" t="s">
        <v>12231</v>
      </c>
      <c r="B18873" s="1">
        <v>5.0</v>
      </c>
      <c r="C18873" s="1" t="s">
        <v>39395</v>
      </c>
      <c r="D18873" s="1" t="s">
        <v>39396</v>
      </c>
      <c r="E18873" s="1" t="s">
        <v>21</v>
      </c>
      <c r="F18873" s="1" t="s">
        <v>11</v>
      </c>
      <c r="G18873" s="1" t="str">
        <f>IFERROR(__xludf.DUMMYFUNCTION("GOOGLETRANSLATE(D18873,""fr"",""en"")"),"#VALUE!")</f>
        <v>#VALUE!</v>
      </c>
    </row>
    <row r="18874" ht="15.75" customHeight="1">
      <c r="A18874" s="1" t="s">
        <v>30148</v>
      </c>
      <c r="B18874" s="1">
        <v>3.0</v>
      </c>
      <c r="C18874" s="1" t="s">
        <v>39397</v>
      </c>
      <c r="D18874" s="1" t="s">
        <v>39398</v>
      </c>
      <c r="E18874" s="1" t="s">
        <v>273</v>
      </c>
      <c r="F18874" s="1" t="s">
        <v>11</v>
      </c>
      <c r="G18874" s="1" t="str">
        <f>IFERROR(__xludf.DUMMYFUNCTION("GOOGLETRANSLATE(D18874,""fr"",""en"")"),"#VALUE!")</f>
        <v>#VALUE!</v>
      </c>
    </row>
    <row r="18875" ht="15.75" customHeight="1">
      <c r="A18875" s="1" t="s">
        <v>7487</v>
      </c>
      <c r="B18875" s="1">
        <v>1.0</v>
      </c>
      <c r="C18875" s="1" t="s">
        <v>39399</v>
      </c>
      <c r="D18875" s="1" t="s">
        <v>39400</v>
      </c>
      <c r="E18875" s="1" t="s">
        <v>73</v>
      </c>
      <c r="F18875" s="1" t="s">
        <v>30</v>
      </c>
      <c r="G18875" s="1" t="str">
        <f>IFERROR(__xludf.DUMMYFUNCTION("GOOGLETRANSLATE(D18875,""fr"",""en"")"),"#VALUE!")</f>
        <v>#VALUE!</v>
      </c>
    </row>
    <row r="18876" ht="15.75" customHeight="1">
      <c r="A18876" s="1" t="s">
        <v>2801</v>
      </c>
      <c r="B18876" s="1">
        <v>5.0</v>
      </c>
      <c r="C18876" s="1" t="s">
        <v>39401</v>
      </c>
      <c r="D18876" s="1" t="s">
        <v>39402</v>
      </c>
      <c r="E18876" s="1" t="s">
        <v>2102</v>
      </c>
      <c r="F18876" s="1" t="s">
        <v>66</v>
      </c>
      <c r="G18876" s="1" t="str">
        <f>IFERROR(__xludf.DUMMYFUNCTION("GOOGLETRANSLATE(D18876,""fr"",""en"")"),"#VALUE!")</f>
        <v>#VALUE!</v>
      </c>
    </row>
    <row r="18877" ht="15.75" customHeight="1">
      <c r="A18877" s="1" t="s">
        <v>3496</v>
      </c>
      <c r="B18877" s="1">
        <v>4.0</v>
      </c>
      <c r="C18877" s="1" t="s">
        <v>39403</v>
      </c>
      <c r="D18877" s="1" t="s">
        <v>39404</v>
      </c>
      <c r="E18877" s="1" t="s">
        <v>10</v>
      </c>
      <c r="F18877" s="1" t="s">
        <v>11</v>
      </c>
      <c r="G18877" s="1" t="str">
        <f>IFERROR(__xludf.DUMMYFUNCTION("GOOGLETRANSLATE(D18877,""fr"",""en"")"),"#VALUE!")</f>
        <v>#VALUE!</v>
      </c>
    </row>
    <row r="18878" ht="15.75" customHeight="1">
      <c r="A18878" s="1" t="s">
        <v>179</v>
      </c>
      <c r="B18878" s="1">
        <v>3.0</v>
      </c>
      <c r="C18878" s="1" t="s">
        <v>39405</v>
      </c>
      <c r="D18878" s="1" t="s">
        <v>39406</v>
      </c>
      <c r="E18878" s="1" t="s">
        <v>21</v>
      </c>
      <c r="F18878" s="1" t="s">
        <v>11</v>
      </c>
      <c r="G18878" s="1" t="str">
        <f>IFERROR(__xludf.DUMMYFUNCTION("GOOGLETRANSLATE(D18878,""fr"",""en"")"),"#VALUE!")</f>
        <v>#VALUE!</v>
      </c>
    </row>
    <row r="18879" ht="15.75" customHeight="1">
      <c r="A18879" s="1" t="s">
        <v>11925</v>
      </c>
      <c r="B18879" s="1">
        <v>3.0</v>
      </c>
      <c r="C18879" s="1" t="s">
        <v>39407</v>
      </c>
      <c r="D18879" s="1" t="s">
        <v>39408</v>
      </c>
      <c r="E18879" s="1" t="s">
        <v>554</v>
      </c>
      <c r="F18879" s="1" t="s">
        <v>30</v>
      </c>
      <c r="G18879" s="1" t="str">
        <f>IFERROR(__xludf.DUMMYFUNCTION("GOOGLETRANSLATE(D18879,""fr"",""en"")"),"#VALUE!")</f>
        <v>#VALUE!</v>
      </c>
    </row>
    <row r="18880" ht="15.75" customHeight="1">
      <c r="A18880" s="1" t="s">
        <v>1218</v>
      </c>
      <c r="B18880" s="1">
        <v>4.0</v>
      </c>
      <c r="C18880" s="1" t="s">
        <v>39409</v>
      </c>
      <c r="D18880" s="1" t="s">
        <v>39410</v>
      </c>
      <c r="E18880" s="1" t="s">
        <v>10</v>
      </c>
      <c r="F18880" s="1" t="s">
        <v>11</v>
      </c>
      <c r="G18880" s="1" t="str">
        <f>IFERROR(__xludf.DUMMYFUNCTION("GOOGLETRANSLATE(D18880,""fr"",""en"")"),"#VALUE!")</f>
        <v>#VALUE!</v>
      </c>
    </row>
    <row r="18881" ht="15.75" customHeight="1">
      <c r="A18881" s="1" t="s">
        <v>104</v>
      </c>
      <c r="B18881" s="1">
        <v>4.0</v>
      </c>
      <c r="C18881" s="1" t="s">
        <v>39411</v>
      </c>
      <c r="D18881" s="1" t="s">
        <v>39412</v>
      </c>
      <c r="E18881" s="1" t="s">
        <v>554</v>
      </c>
      <c r="F18881" s="1" t="s">
        <v>30</v>
      </c>
      <c r="G18881" s="1" t="str">
        <f>IFERROR(__xludf.DUMMYFUNCTION("GOOGLETRANSLATE(D18881,""fr"",""en"")"),"#VALUE!")</f>
        <v>#VALUE!</v>
      </c>
    </row>
    <row r="18882" ht="15.75" customHeight="1">
      <c r="A18882" s="1" t="s">
        <v>3063</v>
      </c>
      <c r="B18882" s="1">
        <v>3.0</v>
      </c>
      <c r="C18882" s="1" t="s">
        <v>39413</v>
      </c>
      <c r="D18882" s="1" t="s">
        <v>39414</v>
      </c>
      <c r="E18882" s="1" t="s">
        <v>280</v>
      </c>
      <c r="F18882" s="1" t="s">
        <v>11</v>
      </c>
      <c r="G18882" s="1" t="str">
        <f>IFERROR(__xludf.DUMMYFUNCTION("GOOGLETRANSLATE(D18882,""fr"",""en"")"),"#VALUE!")</f>
        <v>#VALUE!</v>
      </c>
    </row>
    <row r="18883" ht="15.75" customHeight="1">
      <c r="A18883" s="1" t="s">
        <v>1450</v>
      </c>
      <c r="B18883" s="1">
        <v>1.0</v>
      </c>
      <c r="C18883" s="1" t="s">
        <v>39415</v>
      </c>
      <c r="D18883" s="1" t="s">
        <v>39416</v>
      </c>
      <c r="E18883" s="1" t="s">
        <v>373</v>
      </c>
      <c r="F18883" s="1" t="s">
        <v>30</v>
      </c>
      <c r="G18883" s="1" t="str">
        <f>IFERROR(__xludf.DUMMYFUNCTION("GOOGLETRANSLATE(D18883,""fr"",""en"")"),"#VALUE!")</f>
        <v>#VALUE!</v>
      </c>
    </row>
    <row r="18884" ht="15.75" customHeight="1">
      <c r="A18884" s="1" t="s">
        <v>16226</v>
      </c>
      <c r="B18884" s="1">
        <v>2.0</v>
      </c>
      <c r="C18884" s="1" t="s">
        <v>39417</v>
      </c>
      <c r="D18884" s="1" t="s">
        <v>39418</v>
      </c>
      <c r="E18884" s="1" t="s">
        <v>10</v>
      </c>
      <c r="F18884" s="1" t="s">
        <v>11</v>
      </c>
      <c r="G18884" s="1" t="str">
        <f>IFERROR(__xludf.DUMMYFUNCTION("GOOGLETRANSLATE(D18884,""fr"",""en"")"),"#VALUE!")</f>
        <v>#VALUE!</v>
      </c>
    </row>
    <row r="18885" ht="15.75" customHeight="1">
      <c r="A18885" s="1" t="s">
        <v>1629</v>
      </c>
      <c r="B18885" s="1">
        <v>3.0</v>
      </c>
      <c r="C18885" s="1" t="s">
        <v>39419</v>
      </c>
      <c r="D18885" s="1" t="s">
        <v>39420</v>
      </c>
      <c r="E18885" s="1" t="s">
        <v>750</v>
      </c>
      <c r="F18885" s="1" t="s">
        <v>110</v>
      </c>
      <c r="G18885" s="1" t="str">
        <f>IFERROR(__xludf.DUMMYFUNCTION("GOOGLETRANSLATE(D18885,""fr"",""en"")"),"#VALUE!")</f>
        <v>#VALUE!</v>
      </c>
    </row>
    <row r="18886" ht="15.75" customHeight="1">
      <c r="A18886" s="1" t="s">
        <v>352</v>
      </c>
      <c r="B18886" s="1">
        <v>5.0</v>
      </c>
      <c r="C18886" s="1" t="s">
        <v>39421</v>
      </c>
      <c r="D18886" s="1" t="s">
        <v>39422</v>
      </c>
      <c r="E18886" s="1" t="s">
        <v>21</v>
      </c>
      <c r="F18886" s="1" t="s">
        <v>11</v>
      </c>
      <c r="G18886" s="1" t="str">
        <f>IFERROR(__xludf.DUMMYFUNCTION("GOOGLETRANSLATE(D18886,""fr"",""en"")"),"#VALUE!")</f>
        <v>#VALUE!</v>
      </c>
    </row>
    <row r="18887" ht="15.75" customHeight="1">
      <c r="A18887" s="1" t="s">
        <v>236</v>
      </c>
      <c r="B18887" s="1">
        <v>2.0</v>
      </c>
      <c r="C18887" s="1" t="s">
        <v>39423</v>
      </c>
      <c r="D18887" s="1" t="s">
        <v>39424</v>
      </c>
      <c r="E18887" s="1" t="s">
        <v>176</v>
      </c>
      <c r="F18887" s="1" t="s">
        <v>66</v>
      </c>
      <c r="G18887" s="1" t="str">
        <f>IFERROR(__xludf.DUMMYFUNCTION("GOOGLETRANSLATE(D18887,""fr"",""en"")"),"#VALUE!")</f>
        <v>#VALUE!</v>
      </c>
    </row>
    <row r="18888" ht="15.75" customHeight="1">
      <c r="A18888" s="1" t="s">
        <v>707</v>
      </c>
      <c r="B18888" s="1">
        <v>5.0</v>
      </c>
      <c r="C18888" s="1" t="s">
        <v>39425</v>
      </c>
      <c r="D18888" s="1" t="s">
        <v>39426</v>
      </c>
      <c r="E18888" s="1" t="s">
        <v>10</v>
      </c>
      <c r="F18888" s="1" t="s">
        <v>11</v>
      </c>
      <c r="G18888" s="1" t="str">
        <f>IFERROR(__xludf.DUMMYFUNCTION("GOOGLETRANSLATE(D18888,""fr"",""en"")"),"#VALUE!")</f>
        <v>#VALUE!</v>
      </c>
    </row>
    <row r="18889" ht="15.75" customHeight="1">
      <c r="A18889" s="1" t="s">
        <v>6215</v>
      </c>
      <c r="B18889" s="1">
        <v>1.0</v>
      </c>
      <c r="C18889" s="1" t="s">
        <v>39427</v>
      </c>
      <c r="D18889" s="1" t="s">
        <v>39428</v>
      </c>
      <c r="E18889" s="1" t="s">
        <v>25</v>
      </c>
      <c r="F18889" s="1" t="s">
        <v>11</v>
      </c>
      <c r="G18889" s="1" t="str">
        <f>IFERROR(__xludf.DUMMYFUNCTION("GOOGLETRANSLATE(D18889,""fr"",""en"")"),"#VALUE!")</f>
        <v>#VALUE!</v>
      </c>
    </row>
    <row r="18890" ht="15.75" customHeight="1">
      <c r="A18890" s="1" t="s">
        <v>1830</v>
      </c>
      <c r="B18890" s="1">
        <v>4.0</v>
      </c>
      <c r="C18890" s="1" t="s">
        <v>39429</v>
      </c>
      <c r="D18890" s="1" t="s">
        <v>39430</v>
      </c>
      <c r="E18890" s="1" t="s">
        <v>34</v>
      </c>
      <c r="F18890" s="1" t="s">
        <v>30</v>
      </c>
      <c r="G18890" s="1" t="str">
        <f>IFERROR(__xludf.DUMMYFUNCTION("GOOGLETRANSLATE(D18890,""fr"",""en"")"),"#VALUE!")</f>
        <v>#VALUE!</v>
      </c>
    </row>
    <row r="18891" ht="15.75" customHeight="1">
      <c r="A18891" s="1" t="s">
        <v>2399</v>
      </c>
      <c r="B18891" s="1">
        <v>4.0</v>
      </c>
      <c r="C18891" s="1" t="s">
        <v>39431</v>
      </c>
      <c r="D18891" s="1" t="s">
        <v>39432</v>
      </c>
      <c r="E18891" s="1" t="s">
        <v>614</v>
      </c>
      <c r="F18891" s="1" t="s">
        <v>30</v>
      </c>
      <c r="G18891" s="1" t="str">
        <f>IFERROR(__xludf.DUMMYFUNCTION("GOOGLETRANSLATE(D18891,""fr"",""en"")"),"#VALUE!")</f>
        <v>#VALUE!</v>
      </c>
    </row>
    <row r="18892" ht="15.75" customHeight="1">
      <c r="A18892" s="1" t="s">
        <v>704</v>
      </c>
      <c r="B18892" s="1">
        <v>4.0</v>
      </c>
      <c r="C18892" s="1" t="s">
        <v>39433</v>
      </c>
      <c r="D18892" s="1" t="s">
        <v>39434</v>
      </c>
      <c r="E18892" s="1" t="s">
        <v>10</v>
      </c>
      <c r="F18892" s="1" t="s">
        <v>11</v>
      </c>
      <c r="G18892" s="1" t="str">
        <f>IFERROR(__xludf.DUMMYFUNCTION("GOOGLETRANSLATE(D18892,""fr"",""en"")"),"#VALUE!")</f>
        <v>#VALUE!</v>
      </c>
    </row>
    <row r="18893" ht="15.75" customHeight="1">
      <c r="A18893" s="1" t="s">
        <v>2165</v>
      </c>
      <c r="B18893" s="1">
        <v>3.0</v>
      </c>
      <c r="C18893" s="1" t="s">
        <v>39435</v>
      </c>
      <c r="D18893" s="1" t="s">
        <v>39436</v>
      </c>
      <c r="E18893" s="1" t="s">
        <v>292</v>
      </c>
      <c r="F18893" s="1" t="s">
        <v>11</v>
      </c>
      <c r="G18893" s="1" t="str">
        <f>IFERROR(__xludf.DUMMYFUNCTION("GOOGLETRANSLATE(D18893,""fr"",""en"")"),"#VALUE!")</f>
        <v>#VALUE!</v>
      </c>
    </row>
    <row r="18894" ht="15.75" customHeight="1">
      <c r="A18894" s="1" t="s">
        <v>3528</v>
      </c>
      <c r="B18894" s="1">
        <v>4.0</v>
      </c>
      <c r="C18894" s="1" t="s">
        <v>39437</v>
      </c>
      <c r="D18894" s="1" t="s">
        <v>39438</v>
      </c>
      <c r="E18894" s="1" t="s">
        <v>10</v>
      </c>
      <c r="F18894" s="1" t="s">
        <v>11</v>
      </c>
      <c r="G18894" s="1" t="str">
        <f>IFERROR(__xludf.DUMMYFUNCTION("GOOGLETRANSLATE(D18894,""fr"",""en"")"),"#VALUE!")</f>
        <v>#VALUE!</v>
      </c>
    </row>
    <row r="18895" ht="15.75" customHeight="1">
      <c r="A18895" s="1" t="s">
        <v>12368</v>
      </c>
      <c r="B18895" s="1">
        <v>2.0</v>
      </c>
      <c r="C18895" s="1" t="s">
        <v>28404</v>
      </c>
      <c r="D18895" s="1" t="s">
        <v>39439</v>
      </c>
      <c r="E18895" s="1" t="s">
        <v>10</v>
      </c>
      <c r="F18895" s="1" t="s">
        <v>11</v>
      </c>
      <c r="G18895" s="1" t="str">
        <f>IFERROR(__xludf.DUMMYFUNCTION("GOOGLETRANSLATE(D18895,""fr"",""en"")"),"#VALUE!")</f>
        <v>#VALUE!</v>
      </c>
    </row>
    <row r="18896" ht="15.75" customHeight="1">
      <c r="A18896" s="1" t="s">
        <v>13763</v>
      </c>
      <c r="B18896" s="1">
        <v>2.0</v>
      </c>
      <c r="C18896" s="1" t="s">
        <v>39440</v>
      </c>
      <c r="D18896" s="1" t="s">
        <v>39441</v>
      </c>
      <c r="E18896" s="1" t="s">
        <v>196</v>
      </c>
      <c r="F18896" s="1" t="s">
        <v>118</v>
      </c>
      <c r="G18896" s="1" t="str">
        <f>IFERROR(__xludf.DUMMYFUNCTION("GOOGLETRANSLATE(D18896,""fr"",""en"")"),"#VALUE!")</f>
        <v>#VALUE!</v>
      </c>
    </row>
    <row r="18897" ht="15.75" customHeight="1">
      <c r="A18897" s="1" t="s">
        <v>9605</v>
      </c>
      <c r="B18897" s="1">
        <v>1.0</v>
      </c>
      <c r="C18897" s="1" t="s">
        <v>39442</v>
      </c>
      <c r="D18897" s="1" t="s">
        <v>39443</v>
      </c>
      <c r="E18897" s="1" t="s">
        <v>109</v>
      </c>
      <c r="F18897" s="1" t="s">
        <v>110</v>
      </c>
      <c r="G18897" s="1" t="str">
        <f>IFERROR(__xludf.DUMMYFUNCTION("GOOGLETRANSLATE(D18897,""fr"",""en"")"),"#VALUE!")</f>
        <v>#VALUE!</v>
      </c>
    </row>
    <row r="18898" ht="15.75" customHeight="1">
      <c r="A18898" s="1" t="s">
        <v>5248</v>
      </c>
      <c r="B18898" s="1">
        <v>2.0</v>
      </c>
      <c r="C18898" s="1" t="s">
        <v>39444</v>
      </c>
      <c r="D18898" s="1" t="s">
        <v>39445</v>
      </c>
      <c r="E18898" s="1" t="s">
        <v>65</v>
      </c>
      <c r="F18898" s="1" t="s">
        <v>66</v>
      </c>
      <c r="G18898" s="1" t="str">
        <f>IFERROR(__xludf.DUMMYFUNCTION("GOOGLETRANSLATE(D18898,""fr"",""en"")"),"#VALUE!")</f>
        <v>#VALUE!</v>
      </c>
    </row>
    <row r="18899" ht="15.75" customHeight="1">
      <c r="A18899" s="1" t="s">
        <v>7854</v>
      </c>
      <c r="B18899" s="1">
        <v>4.0</v>
      </c>
      <c r="C18899" s="1" t="s">
        <v>39446</v>
      </c>
      <c r="D18899" s="1" t="s">
        <v>39447</v>
      </c>
      <c r="E18899" s="1" t="s">
        <v>519</v>
      </c>
      <c r="F18899" s="1" t="s">
        <v>118</v>
      </c>
      <c r="G18899" s="1" t="str">
        <f>IFERROR(__xludf.DUMMYFUNCTION("GOOGLETRANSLATE(D18899,""fr"",""en"")"),"#VALUE!")</f>
        <v>#VALUE!</v>
      </c>
    </row>
    <row r="18900" ht="15.75" customHeight="1">
      <c r="A18900" s="1" t="s">
        <v>8665</v>
      </c>
      <c r="B18900" s="1">
        <v>2.0</v>
      </c>
      <c r="C18900" s="1" t="s">
        <v>39448</v>
      </c>
      <c r="D18900" s="1" t="s">
        <v>39449</v>
      </c>
      <c r="E18900" s="1" t="s">
        <v>125</v>
      </c>
      <c r="F18900" s="1" t="s">
        <v>110</v>
      </c>
      <c r="G18900" s="1" t="str">
        <f>IFERROR(__xludf.DUMMYFUNCTION("GOOGLETRANSLATE(D18900,""fr"",""en"")"),"#VALUE!")</f>
        <v>#VALUE!</v>
      </c>
    </row>
    <row r="18901" ht="15.75" customHeight="1">
      <c r="A18901" s="1" t="s">
        <v>220</v>
      </c>
      <c r="B18901" s="1">
        <v>5.0</v>
      </c>
      <c r="C18901" s="1" t="s">
        <v>39450</v>
      </c>
      <c r="D18901" s="1" t="s">
        <v>39451</v>
      </c>
      <c r="E18901" s="1" t="s">
        <v>10</v>
      </c>
      <c r="F18901" s="1" t="s">
        <v>11</v>
      </c>
      <c r="G18901" s="1" t="str">
        <f>IFERROR(__xludf.DUMMYFUNCTION("GOOGLETRANSLATE(D18901,""fr"",""en"")"),"#VALUE!")</f>
        <v>#VALUE!</v>
      </c>
    </row>
    <row r="18902" ht="15.75" customHeight="1">
      <c r="A18902" s="1" t="s">
        <v>710</v>
      </c>
      <c r="B18902" s="1">
        <v>3.0</v>
      </c>
      <c r="C18902" s="1" t="s">
        <v>39452</v>
      </c>
      <c r="D18902" s="1" t="s">
        <v>39453</v>
      </c>
      <c r="E18902" s="1" t="s">
        <v>10</v>
      </c>
      <c r="F18902" s="1" t="s">
        <v>11</v>
      </c>
      <c r="G18902" s="1" t="str">
        <f>IFERROR(__xludf.DUMMYFUNCTION("GOOGLETRANSLATE(D18902,""fr"",""en"")"),"#VALUE!")</f>
        <v>#VALUE!</v>
      </c>
    </row>
    <row r="18903" ht="15.75" customHeight="1">
      <c r="A18903" s="1" t="s">
        <v>11792</v>
      </c>
      <c r="B18903" s="1">
        <v>3.0</v>
      </c>
      <c r="C18903" s="1" t="s">
        <v>39454</v>
      </c>
      <c r="D18903" s="1" t="s">
        <v>39455</v>
      </c>
      <c r="E18903" s="1" t="s">
        <v>34</v>
      </c>
      <c r="F18903" s="1" t="s">
        <v>30</v>
      </c>
      <c r="G18903" s="1" t="str">
        <f>IFERROR(__xludf.DUMMYFUNCTION("GOOGLETRANSLATE(D18903,""fr"",""en"")"),"#VALUE!")</f>
        <v>#VALUE!</v>
      </c>
    </row>
    <row r="18904" ht="15.75" customHeight="1">
      <c r="A18904" s="1" t="s">
        <v>4569</v>
      </c>
      <c r="B18904" s="1">
        <v>2.0</v>
      </c>
      <c r="C18904" s="1" t="s">
        <v>39456</v>
      </c>
      <c r="D18904" s="1" t="s">
        <v>39457</v>
      </c>
      <c r="E18904" s="1" t="s">
        <v>273</v>
      </c>
      <c r="F18904" s="1" t="s">
        <v>66</v>
      </c>
      <c r="G18904" s="1" t="str">
        <f>IFERROR(__xludf.DUMMYFUNCTION("GOOGLETRANSLATE(D18904,""fr"",""en"")"),"#VALUE!")</f>
        <v>#VALUE!</v>
      </c>
    </row>
    <row r="18905" ht="15.75" customHeight="1">
      <c r="A18905" s="1" t="s">
        <v>2363</v>
      </c>
      <c r="B18905" s="1">
        <v>1.0</v>
      </c>
      <c r="C18905" s="1" t="s">
        <v>39458</v>
      </c>
      <c r="D18905" s="1" t="s">
        <v>39459</v>
      </c>
      <c r="E18905" s="1" t="s">
        <v>296</v>
      </c>
      <c r="F18905" s="1" t="s">
        <v>110</v>
      </c>
      <c r="G18905" s="1" t="str">
        <f>IFERROR(__xludf.DUMMYFUNCTION("GOOGLETRANSLATE(D18905,""fr"",""en"")"),"#VALUE!")</f>
        <v>#VALUE!</v>
      </c>
    </row>
    <row r="18906" ht="15.75" customHeight="1">
      <c r="A18906" s="1" t="s">
        <v>7459</v>
      </c>
      <c r="B18906" s="1">
        <v>2.0</v>
      </c>
      <c r="C18906" s="1" t="s">
        <v>39460</v>
      </c>
      <c r="D18906" s="1" t="s">
        <v>39461</v>
      </c>
      <c r="E18906" s="1" t="s">
        <v>21</v>
      </c>
      <c r="F18906" s="1" t="s">
        <v>11</v>
      </c>
      <c r="G18906" s="1" t="str">
        <f>IFERROR(__xludf.DUMMYFUNCTION("GOOGLETRANSLATE(D18906,""fr"",""en"")"),"#VALUE!")</f>
        <v>#VALUE!</v>
      </c>
    </row>
    <row r="18907" ht="15.75" customHeight="1">
      <c r="A18907" s="1" t="s">
        <v>439</v>
      </c>
      <c r="B18907" s="1">
        <v>1.0</v>
      </c>
      <c r="C18907" s="1" t="s">
        <v>39462</v>
      </c>
      <c r="D18907" s="1" t="s">
        <v>39463</v>
      </c>
      <c r="E18907" s="1" t="s">
        <v>65</v>
      </c>
      <c r="F18907" s="1" t="s">
        <v>66</v>
      </c>
      <c r="G18907" s="1" t="str">
        <f>IFERROR(__xludf.DUMMYFUNCTION("GOOGLETRANSLATE(D18907,""fr"",""en"")"),"#VALUE!")</f>
        <v>#VALUE!</v>
      </c>
    </row>
    <row r="18908" ht="15.75" customHeight="1">
      <c r="A18908" s="1" t="s">
        <v>8938</v>
      </c>
      <c r="B18908" s="1">
        <v>3.0</v>
      </c>
      <c r="C18908" s="1" t="s">
        <v>39464</v>
      </c>
      <c r="D18908" s="1" t="s">
        <v>39465</v>
      </c>
      <c r="E18908" s="1" t="s">
        <v>296</v>
      </c>
      <c r="F18908" s="1" t="s">
        <v>118</v>
      </c>
      <c r="G18908" s="1" t="str">
        <f>IFERROR(__xludf.DUMMYFUNCTION("GOOGLETRANSLATE(D18908,""fr"",""en"")"),"#VALUE!")</f>
        <v>#VALUE!</v>
      </c>
    </row>
    <row r="18909" ht="15.75" customHeight="1">
      <c r="A18909" s="1" t="s">
        <v>947</v>
      </c>
      <c r="B18909" s="1">
        <v>1.0</v>
      </c>
      <c r="C18909" s="1" t="s">
        <v>39466</v>
      </c>
      <c r="D18909" s="1" t="s">
        <v>39467</v>
      </c>
      <c r="E18909" s="1" t="s">
        <v>34</v>
      </c>
      <c r="F18909" s="1" t="s">
        <v>84</v>
      </c>
      <c r="G18909" s="1" t="str">
        <f>IFERROR(__xludf.DUMMYFUNCTION("GOOGLETRANSLATE(D18909,""fr"",""en"")"),"#VALUE!")</f>
        <v>#VALUE!</v>
      </c>
    </row>
    <row r="18910" ht="15.75" customHeight="1">
      <c r="A18910" s="1" t="s">
        <v>417</v>
      </c>
      <c r="B18910" s="1">
        <v>4.0</v>
      </c>
      <c r="C18910" s="1" t="s">
        <v>39468</v>
      </c>
      <c r="D18910" s="1" t="s">
        <v>39469</v>
      </c>
      <c r="E18910" s="1" t="s">
        <v>10</v>
      </c>
      <c r="F18910" s="1" t="s">
        <v>11</v>
      </c>
      <c r="G18910" s="1" t="str">
        <f>IFERROR(__xludf.DUMMYFUNCTION("GOOGLETRANSLATE(D18910,""fr"",""en"")"),"#VALUE!")</f>
        <v>#VALUE!</v>
      </c>
    </row>
    <row r="18911" ht="15.75" customHeight="1">
      <c r="A18911" s="1" t="s">
        <v>3060</v>
      </c>
      <c r="B18911" s="1">
        <v>4.0</v>
      </c>
      <c r="C18911" s="1" t="s">
        <v>39470</v>
      </c>
      <c r="D18911" s="1" t="s">
        <v>39471</v>
      </c>
      <c r="E18911" s="1" t="s">
        <v>10</v>
      </c>
      <c r="F18911" s="1" t="s">
        <v>11</v>
      </c>
      <c r="G18911" s="1" t="str">
        <f>IFERROR(__xludf.DUMMYFUNCTION("GOOGLETRANSLATE(D18911,""fr"",""en"")"),"#VALUE!")</f>
        <v>#VALUE!</v>
      </c>
    </row>
    <row r="18912" ht="15.75" customHeight="1">
      <c r="A18912" s="1" t="s">
        <v>1155</v>
      </c>
      <c r="B18912" s="1">
        <v>1.0</v>
      </c>
      <c r="C18912" s="1" t="s">
        <v>39472</v>
      </c>
      <c r="D18912" s="1" t="s">
        <v>39473</v>
      </c>
      <c r="E18912" s="1" t="s">
        <v>273</v>
      </c>
      <c r="F18912" s="1" t="s">
        <v>110</v>
      </c>
      <c r="G18912" s="1" t="str">
        <f>IFERROR(__xludf.DUMMYFUNCTION("GOOGLETRANSLATE(D18912,""fr"",""en"")"),"#VALUE!")</f>
        <v>#VALUE!</v>
      </c>
    </row>
    <row r="18913" ht="15.75" customHeight="1">
      <c r="A18913" s="1" t="s">
        <v>1344</v>
      </c>
      <c r="B18913" s="1">
        <v>4.0</v>
      </c>
      <c r="C18913" s="1" t="s">
        <v>39474</v>
      </c>
      <c r="D18913" s="1" t="s">
        <v>39475</v>
      </c>
      <c r="E18913" s="1" t="s">
        <v>21</v>
      </c>
      <c r="F18913" s="1" t="s">
        <v>11</v>
      </c>
      <c r="G18913" s="1" t="str">
        <f>IFERROR(__xludf.DUMMYFUNCTION("GOOGLETRANSLATE(D18913,""fr"",""en"")"),"#VALUE!")</f>
        <v>#VALUE!</v>
      </c>
    </row>
    <row r="18914" ht="15.75" customHeight="1">
      <c r="A18914" s="1" t="s">
        <v>4440</v>
      </c>
      <c r="B18914" s="1">
        <v>5.0</v>
      </c>
      <c r="C18914" s="1" t="s">
        <v>39476</v>
      </c>
      <c r="D18914" s="1" t="s">
        <v>39477</v>
      </c>
      <c r="E18914" s="1" t="s">
        <v>10</v>
      </c>
      <c r="F18914" s="1" t="s">
        <v>11</v>
      </c>
      <c r="G18914" s="1" t="str">
        <f>IFERROR(__xludf.DUMMYFUNCTION("GOOGLETRANSLATE(D18914,""fr"",""en"")"),"#VALUE!")</f>
        <v>#VALUE!</v>
      </c>
    </row>
    <row r="18915" ht="15.75" customHeight="1">
      <c r="A18915" s="1" t="s">
        <v>1581</v>
      </c>
      <c r="B18915" s="1">
        <v>3.0</v>
      </c>
      <c r="C18915" s="1" t="s">
        <v>39478</v>
      </c>
      <c r="D18915" s="1" t="s">
        <v>39479</v>
      </c>
      <c r="E18915" s="1" t="s">
        <v>10</v>
      </c>
      <c r="F18915" s="1" t="s">
        <v>11</v>
      </c>
      <c r="G18915" s="1" t="str">
        <f>IFERROR(__xludf.DUMMYFUNCTION("GOOGLETRANSLATE(D18915,""fr"",""en"")"),"#VALUE!")</f>
        <v>#VALUE!</v>
      </c>
    </row>
    <row r="18916" ht="15.75" customHeight="1">
      <c r="A18916" s="1" t="s">
        <v>774</v>
      </c>
      <c r="B18916" s="1">
        <v>5.0</v>
      </c>
      <c r="C18916" s="1" t="s">
        <v>39480</v>
      </c>
      <c r="D18916" s="1" t="s">
        <v>39481</v>
      </c>
      <c r="E18916" s="1" t="s">
        <v>10</v>
      </c>
      <c r="F18916" s="1" t="s">
        <v>11</v>
      </c>
      <c r="G18916" s="1" t="str">
        <f>IFERROR(__xludf.DUMMYFUNCTION("GOOGLETRANSLATE(D18916,""fr"",""en"")"),"#VALUE!")</f>
        <v>#VALUE!</v>
      </c>
    </row>
    <row r="18917" ht="15.75" customHeight="1">
      <c r="A18917" s="1" t="s">
        <v>741</v>
      </c>
      <c r="B18917" s="1">
        <v>5.0</v>
      </c>
      <c r="C18917" s="1" t="s">
        <v>39482</v>
      </c>
      <c r="D18917" s="1" t="s">
        <v>39483</v>
      </c>
      <c r="E18917" s="1" t="s">
        <v>10</v>
      </c>
      <c r="F18917" s="1" t="s">
        <v>11</v>
      </c>
      <c r="G18917" s="1" t="str">
        <f>IFERROR(__xludf.DUMMYFUNCTION("GOOGLETRANSLATE(D18917,""fr"",""en"")"),"#VALUE!")</f>
        <v>#VALUE!</v>
      </c>
    </row>
    <row r="18918" ht="15.75" customHeight="1">
      <c r="A18918" s="1" t="s">
        <v>10606</v>
      </c>
      <c r="B18918" s="1">
        <v>1.0</v>
      </c>
      <c r="C18918" s="1" t="s">
        <v>39484</v>
      </c>
      <c r="D18918" s="1" t="s">
        <v>39485</v>
      </c>
      <c r="E18918" s="1" t="s">
        <v>273</v>
      </c>
      <c r="F18918" s="1" t="s">
        <v>118</v>
      </c>
      <c r="G18918" s="1" t="str">
        <f>IFERROR(__xludf.DUMMYFUNCTION("GOOGLETRANSLATE(D18918,""fr"",""en"")"),"#VALUE!")</f>
        <v>#VALUE!</v>
      </c>
    </row>
    <row r="18919" ht="15.75" customHeight="1">
      <c r="A18919" s="1" t="s">
        <v>5343</v>
      </c>
      <c r="B18919" s="1">
        <v>2.0</v>
      </c>
      <c r="C18919" s="1" t="s">
        <v>39486</v>
      </c>
      <c r="D18919" s="1" t="s">
        <v>39487</v>
      </c>
      <c r="E18919" s="1" t="s">
        <v>292</v>
      </c>
      <c r="F18919" s="1" t="s">
        <v>11</v>
      </c>
      <c r="G18919" s="1" t="str">
        <f>IFERROR(__xludf.DUMMYFUNCTION("GOOGLETRANSLATE(D18919,""fr"",""en"")"),"#VALUE!")</f>
        <v>#VALUE!</v>
      </c>
    </row>
    <row r="18920" ht="15.75" customHeight="1">
      <c r="A18920" s="1" t="s">
        <v>144</v>
      </c>
      <c r="B18920" s="1">
        <v>5.0</v>
      </c>
      <c r="C18920" s="1" t="s">
        <v>39488</v>
      </c>
      <c r="D18920" s="1" t="s">
        <v>39489</v>
      </c>
      <c r="E18920" s="1" t="s">
        <v>10</v>
      </c>
      <c r="F18920" s="1" t="s">
        <v>11</v>
      </c>
      <c r="G18920" s="1" t="str">
        <f>IFERROR(__xludf.DUMMYFUNCTION("GOOGLETRANSLATE(D18920,""fr"",""en"")"),"#VALUE!")</f>
        <v>#VALUE!</v>
      </c>
    </row>
    <row r="18921" ht="15.75" customHeight="1">
      <c r="A18921" s="1" t="s">
        <v>1303</v>
      </c>
      <c r="B18921" s="1">
        <v>4.0</v>
      </c>
      <c r="C18921" s="1" t="s">
        <v>39490</v>
      </c>
      <c r="D18921" s="1" t="s">
        <v>39491</v>
      </c>
      <c r="E18921" s="1" t="s">
        <v>21</v>
      </c>
      <c r="F18921" s="1" t="s">
        <v>11</v>
      </c>
      <c r="G18921" s="1" t="str">
        <f>IFERROR(__xludf.DUMMYFUNCTION("GOOGLETRANSLATE(D18921,""fr"",""en"")"),"#VALUE!")</f>
        <v>#VALUE!</v>
      </c>
    </row>
    <row r="18922" ht="15.75" customHeight="1">
      <c r="A18922" s="1" t="s">
        <v>2724</v>
      </c>
      <c r="B18922" s="1">
        <v>1.0</v>
      </c>
      <c r="C18922" s="1" t="s">
        <v>39492</v>
      </c>
      <c r="D18922" s="1" t="s">
        <v>39493</v>
      </c>
      <c r="E18922" s="1" t="s">
        <v>230</v>
      </c>
      <c r="F18922" s="1" t="s">
        <v>84</v>
      </c>
      <c r="G18922" s="1" t="str">
        <f>IFERROR(__xludf.DUMMYFUNCTION("GOOGLETRANSLATE(D18922,""fr"",""en"")"),"#VALUE!")</f>
        <v>#VALUE!</v>
      </c>
    </row>
    <row r="18923" ht="15.75" customHeight="1">
      <c r="A18923" s="1" t="s">
        <v>1198</v>
      </c>
      <c r="B18923" s="1">
        <v>5.0</v>
      </c>
      <c r="C18923" s="1" t="s">
        <v>39494</v>
      </c>
      <c r="D18923" s="1" t="s">
        <v>39495</v>
      </c>
      <c r="E18923" s="1" t="s">
        <v>65</v>
      </c>
      <c r="F18923" s="1" t="s">
        <v>66</v>
      </c>
      <c r="G18923" s="1" t="str">
        <f>IFERROR(__xludf.DUMMYFUNCTION("GOOGLETRANSLATE(D18923,""fr"",""en"")"),"#VALUE!")</f>
        <v>#VALUE!</v>
      </c>
    </row>
    <row r="18924" ht="15.75" customHeight="1">
      <c r="A18924" s="1" t="s">
        <v>3850</v>
      </c>
      <c r="B18924" s="1">
        <v>4.0</v>
      </c>
      <c r="C18924" s="1" t="s">
        <v>39496</v>
      </c>
      <c r="D18924" s="1" t="s">
        <v>39497</v>
      </c>
      <c r="E18924" s="1" t="s">
        <v>10</v>
      </c>
      <c r="F18924" s="1" t="s">
        <v>11</v>
      </c>
      <c r="G18924" s="1" t="str">
        <f>IFERROR(__xludf.DUMMYFUNCTION("GOOGLETRANSLATE(D18924,""fr"",""en"")"),"#VALUE!")</f>
        <v>#VALUE!</v>
      </c>
    </row>
    <row r="18925" ht="15.75" customHeight="1">
      <c r="A18925" s="1" t="s">
        <v>377</v>
      </c>
      <c r="B18925" s="1">
        <v>2.0</v>
      </c>
      <c r="C18925" s="1" t="s">
        <v>39498</v>
      </c>
      <c r="D18925" s="1" t="s">
        <v>39499</v>
      </c>
      <c r="E18925" s="1" t="s">
        <v>176</v>
      </c>
      <c r="F18925" s="1" t="s">
        <v>66</v>
      </c>
      <c r="G18925" s="1" t="str">
        <f>IFERROR(__xludf.DUMMYFUNCTION("GOOGLETRANSLATE(D18925,""fr"",""en"")"),"#VALUE!")</f>
        <v>#VALUE!</v>
      </c>
    </row>
    <row r="18926" ht="15.75" customHeight="1">
      <c r="A18926" s="1" t="s">
        <v>23265</v>
      </c>
      <c r="B18926" s="1">
        <v>1.0</v>
      </c>
      <c r="C18926" s="1" t="s">
        <v>39500</v>
      </c>
      <c r="D18926" s="1" t="s">
        <v>39501</v>
      </c>
      <c r="E18926" s="1" t="s">
        <v>125</v>
      </c>
      <c r="F18926" s="1" t="s">
        <v>11</v>
      </c>
      <c r="G18926" s="1" t="str">
        <f>IFERROR(__xludf.DUMMYFUNCTION("GOOGLETRANSLATE(D18926,""fr"",""en"")"),"#VALUE!")</f>
        <v>#VALUE!</v>
      </c>
    </row>
    <row r="18927" ht="15.75" customHeight="1">
      <c r="A18927" s="1" t="s">
        <v>391</v>
      </c>
      <c r="B18927" s="1">
        <v>4.0</v>
      </c>
      <c r="C18927" s="1" t="s">
        <v>39502</v>
      </c>
      <c r="D18927" s="1" t="s">
        <v>39503</v>
      </c>
      <c r="E18927" s="1" t="s">
        <v>21</v>
      </c>
      <c r="F18927" s="1" t="s">
        <v>11</v>
      </c>
      <c r="G18927" s="1" t="str">
        <f>IFERROR(__xludf.DUMMYFUNCTION("GOOGLETRANSLATE(D18927,""fr"",""en"")"),"#VALUE!")</f>
        <v>#VALUE!</v>
      </c>
    </row>
    <row r="18928" ht="15.75" customHeight="1">
      <c r="A18928" s="1" t="s">
        <v>258</v>
      </c>
      <c r="B18928" s="1">
        <v>2.0</v>
      </c>
      <c r="C18928" s="1" t="s">
        <v>39504</v>
      </c>
      <c r="D18928" s="1" t="s">
        <v>39505</v>
      </c>
      <c r="E18928" s="1" t="s">
        <v>226</v>
      </c>
      <c r="F18928" s="1" t="s">
        <v>11</v>
      </c>
      <c r="G18928" s="1" t="str">
        <f>IFERROR(__xludf.DUMMYFUNCTION("GOOGLETRANSLATE(D18928,""fr"",""en"")"),"#VALUE!")</f>
        <v>#VALUE!</v>
      </c>
    </row>
    <row r="18929" ht="15.75" customHeight="1">
      <c r="A18929" s="1" t="s">
        <v>741</v>
      </c>
      <c r="B18929" s="1">
        <v>4.0</v>
      </c>
      <c r="C18929" s="1" t="s">
        <v>39506</v>
      </c>
      <c r="D18929" s="1" t="s">
        <v>39507</v>
      </c>
      <c r="E18929" s="1" t="s">
        <v>176</v>
      </c>
      <c r="F18929" s="1" t="s">
        <v>66</v>
      </c>
      <c r="G18929" s="1" t="str">
        <f>IFERROR(__xludf.DUMMYFUNCTION("GOOGLETRANSLATE(D18929,""fr"",""en"")"),"#VALUE!")</f>
        <v>#VALUE!</v>
      </c>
    </row>
    <row r="18930" ht="15.75" customHeight="1">
      <c r="A18930" s="1" t="s">
        <v>1660</v>
      </c>
      <c r="B18930" s="1">
        <v>2.0</v>
      </c>
      <c r="C18930" s="1" t="s">
        <v>39508</v>
      </c>
      <c r="D18930" s="1" t="s">
        <v>39509</v>
      </c>
      <c r="E18930" s="1" t="s">
        <v>21</v>
      </c>
      <c r="F18930" s="1" t="s">
        <v>11</v>
      </c>
      <c r="G18930" s="1" t="str">
        <f>IFERROR(__xludf.DUMMYFUNCTION("GOOGLETRANSLATE(D18930,""fr"",""en"")"),"#VALUE!")</f>
        <v>#VALUE!</v>
      </c>
    </row>
    <row r="18931" ht="15.75" customHeight="1">
      <c r="A18931" s="1" t="s">
        <v>4706</v>
      </c>
      <c r="B18931" s="1">
        <v>1.0</v>
      </c>
      <c r="C18931" s="1" t="s">
        <v>39510</v>
      </c>
      <c r="D18931" s="1" t="s">
        <v>39511</v>
      </c>
      <c r="E18931" s="1" t="s">
        <v>47</v>
      </c>
      <c r="F18931" s="1" t="s">
        <v>48</v>
      </c>
      <c r="G18931" s="1" t="str">
        <f>IFERROR(__xludf.DUMMYFUNCTION("GOOGLETRANSLATE(D18931,""fr"",""en"")"),"#VALUE!")</f>
        <v>#VALUE!</v>
      </c>
    </row>
    <row r="18932" ht="15.75" customHeight="1">
      <c r="A18932" s="1" t="s">
        <v>741</v>
      </c>
      <c r="B18932" s="1">
        <v>4.0</v>
      </c>
      <c r="C18932" s="1" t="s">
        <v>39512</v>
      </c>
      <c r="D18932" s="1" t="s">
        <v>39513</v>
      </c>
      <c r="E18932" s="1" t="s">
        <v>21</v>
      </c>
      <c r="F18932" s="1" t="s">
        <v>11</v>
      </c>
      <c r="G18932" s="1" t="str">
        <f>IFERROR(__xludf.DUMMYFUNCTION("GOOGLETRANSLATE(D18932,""fr"",""en"")"),"#VALUE!")</f>
        <v>#VALUE!</v>
      </c>
    </row>
    <row r="18933" ht="15.75" customHeight="1">
      <c r="A18933" s="1" t="s">
        <v>5407</v>
      </c>
      <c r="B18933" s="1">
        <v>5.0</v>
      </c>
      <c r="C18933" s="1" t="s">
        <v>39514</v>
      </c>
      <c r="D18933" s="1" t="s">
        <v>39515</v>
      </c>
      <c r="E18933" s="1" t="s">
        <v>34</v>
      </c>
      <c r="F18933" s="1" t="s">
        <v>30</v>
      </c>
      <c r="G18933" s="1" t="str">
        <f>IFERROR(__xludf.DUMMYFUNCTION("GOOGLETRANSLATE(D18933,""fr"",""en"")"),"#VALUE!")</f>
        <v>#VALUE!</v>
      </c>
    </row>
    <row r="18934" ht="15.75" customHeight="1">
      <c r="A18934" s="1" t="s">
        <v>6083</v>
      </c>
      <c r="B18934" s="1">
        <v>2.0</v>
      </c>
      <c r="C18934" s="1" t="s">
        <v>39516</v>
      </c>
      <c r="D18934" s="1" t="s">
        <v>39517</v>
      </c>
      <c r="E18934" s="1" t="s">
        <v>176</v>
      </c>
      <c r="F18934" s="1" t="s">
        <v>66</v>
      </c>
      <c r="G18934" s="1" t="str">
        <f>IFERROR(__xludf.DUMMYFUNCTION("GOOGLETRANSLATE(D18934,""fr"",""en"")"),"#VALUE!")</f>
        <v>#VALUE!</v>
      </c>
    </row>
    <row r="18935" ht="15.75" customHeight="1">
      <c r="A18935" s="1" t="s">
        <v>239</v>
      </c>
      <c r="B18935" s="1">
        <v>4.0</v>
      </c>
      <c r="C18935" s="1" t="s">
        <v>39518</v>
      </c>
      <c r="D18935" s="1" t="s">
        <v>39519</v>
      </c>
      <c r="E18935" s="1" t="s">
        <v>65</v>
      </c>
      <c r="F18935" s="1" t="s">
        <v>66</v>
      </c>
      <c r="G18935" s="1" t="str">
        <f>IFERROR(__xludf.DUMMYFUNCTION("GOOGLETRANSLATE(D18935,""fr"",""en"")"),"#VALUE!")</f>
        <v>#VALUE!</v>
      </c>
    </row>
    <row r="18936" ht="15.75" customHeight="1">
      <c r="A18936" s="1" t="s">
        <v>3374</v>
      </c>
      <c r="B18936" s="1">
        <v>1.0</v>
      </c>
      <c r="C18936" s="1" t="s">
        <v>39520</v>
      </c>
      <c r="D18936" s="1" t="s">
        <v>39521</v>
      </c>
      <c r="E18936" s="1" t="s">
        <v>52</v>
      </c>
      <c r="F18936" s="1" t="s">
        <v>11</v>
      </c>
      <c r="G18936" s="1" t="str">
        <f>IFERROR(__xludf.DUMMYFUNCTION("GOOGLETRANSLATE(D18936,""fr"",""en"")"),"#VALUE!")</f>
        <v>#VALUE!</v>
      </c>
    </row>
    <row r="18937" ht="15.75" customHeight="1">
      <c r="A18937" s="1" t="s">
        <v>255</v>
      </c>
      <c r="B18937" s="1">
        <v>5.0</v>
      </c>
      <c r="C18937" s="1" t="s">
        <v>39522</v>
      </c>
      <c r="D18937" s="1" t="s">
        <v>39523</v>
      </c>
      <c r="E18937" s="1" t="s">
        <v>21</v>
      </c>
      <c r="F18937" s="1" t="s">
        <v>11</v>
      </c>
      <c r="G18937" s="1" t="str">
        <f>IFERROR(__xludf.DUMMYFUNCTION("GOOGLETRANSLATE(D18937,""fr"",""en"")"),"#VALUE!")</f>
        <v>#VALUE!</v>
      </c>
    </row>
    <row r="18938" ht="15.75" customHeight="1">
      <c r="A18938" s="1" t="s">
        <v>1102</v>
      </c>
      <c r="B18938" s="1">
        <v>4.0</v>
      </c>
      <c r="C18938" s="1" t="s">
        <v>39524</v>
      </c>
      <c r="D18938" s="1" t="s">
        <v>39525</v>
      </c>
      <c r="E18938" s="1" t="s">
        <v>21</v>
      </c>
      <c r="F18938" s="1" t="s">
        <v>11</v>
      </c>
      <c r="G18938" s="1" t="str">
        <f>IFERROR(__xludf.DUMMYFUNCTION("GOOGLETRANSLATE(D18938,""fr"",""en"")"),"#VALUE!")</f>
        <v>#VALUE!</v>
      </c>
    </row>
    <row r="18939" ht="15.75" customHeight="1">
      <c r="A18939" s="1" t="s">
        <v>3100</v>
      </c>
      <c r="B18939" s="1">
        <v>3.0</v>
      </c>
      <c r="C18939" s="1" t="s">
        <v>39526</v>
      </c>
      <c r="D18939" s="1" t="s">
        <v>39527</v>
      </c>
      <c r="E18939" s="1" t="s">
        <v>52</v>
      </c>
      <c r="F18939" s="1" t="s">
        <v>110</v>
      </c>
      <c r="G18939" s="1" t="str">
        <f>IFERROR(__xludf.DUMMYFUNCTION("GOOGLETRANSLATE(D18939,""fr"",""en"")"),"#VALUE!")</f>
        <v>#VALUE!</v>
      </c>
    </row>
    <row r="18940" ht="15.75" customHeight="1">
      <c r="A18940" s="1" t="s">
        <v>3312</v>
      </c>
      <c r="B18940" s="1">
        <v>4.0</v>
      </c>
      <c r="C18940" s="1" t="s">
        <v>39528</v>
      </c>
      <c r="D18940" s="1" t="s">
        <v>39529</v>
      </c>
      <c r="E18940" s="1" t="s">
        <v>10</v>
      </c>
      <c r="F18940" s="1" t="s">
        <v>11</v>
      </c>
      <c r="G18940" s="1" t="str">
        <f>IFERROR(__xludf.DUMMYFUNCTION("GOOGLETRANSLATE(D18940,""fr"",""en"")"),"#VALUE!")</f>
        <v>#VALUE!</v>
      </c>
    </row>
    <row r="18941" ht="15.75" customHeight="1">
      <c r="A18941" s="1" t="s">
        <v>242</v>
      </c>
      <c r="B18941" s="1">
        <v>1.0</v>
      </c>
      <c r="C18941" s="1" t="s">
        <v>39530</v>
      </c>
      <c r="D18941" s="1" t="s">
        <v>39531</v>
      </c>
      <c r="E18941" s="1" t="s">
        <v>21</v>
      </c>
      <c r="F18941" s="1" t="s">
        <v>11</v>
      </c>
      <c r="G18941" s="1" t="str">
        <f>IFERROR(__xludf.DUMMYFUNCTION("GOOGLETRANSLATE(D18941,""fr"",""en"")"),"#VALUE!")</f>
        <v>#VALUE!</v>
      </c>
    </row>
    <row r="18942" ht="15.75" customHeight="1">
      <c r="A18942" s="1" t="s">
        <v>1816</v>
      </c>
      <c r="B18942" s="1">
        <v>4.0</v>
      </c>
      <c r="C18942" s="1" t="s">
        <v>39532</v>
      </c>
      <c r="D18942" s="1" t="s">
        <v>39533</v>
      </c>
      <c r="E18942" s="1" t="s">
        <v>614</v>
      </c>
      <c r="F18942" s="1" t="s">
        <v>30</v>
      </c>
      <c r="G18942" s="1" t="str">
        <f>IFERROR(__xludf.DUMMYFUNCTION("GOOGLETRANSLATE(D18942,""fr"",""en"")"),"#VALUE!")</f>
        <v>#VALUE!</v>
      </c>
    </row>
    <row r="18943" ht="15.75" customHeight="1">
      <c r="A18943" s="1" t="s">
        <v>1253</v>
      </c>
      <c r="B18943" s="1">
        <v>1.0</v>
      </c>
      <c r="C18943" s="1" t="s">
        <v>39534</v>
      </c>
      <c r="D18943" s="1" t="s">
        <v>39535</v>
      </c>
      <c r="E18943" s="1" t="s">
        <v>52</v>
      </c>
      <c r="F18943" s="1" t="s">
        <v>11</v>
      </c>
      <c r="G18943" s="1" t="str">
        <f>IFERROR(__xludf.DUMMYFUNCTION("GOOGLETRANSLATE(D18943,""fr"",""en"")"),"#VALUE!")</f>
        <v>#VALUE!</v>
      </c>
    </row>
    <row r="18944" ht="15.75" customHeight="1">
      <c r="A18944" s="1" t="s">
        <v>3186</v>
      </c>
      <c r="B18944" s="1">
        <v>1.0</v>
      </c>
      <c r="C18944" s="1" t="s">
        <v>39536</v>
      </c>
      <c r="D18944" s="1" t="s">
        <v>39537</v>
      </c>
      <c r="E18944" s="1" t="s">
        <v>373</v>
      </c>
      <c r="F18944" s="1" t="s">
        <v>30</v>
      </c>
      <c r="G18944" s="1" t="str">
        <f>IFERROR(__xludf.DUMMYFUNCTION("GOOGLETRANSLATE(D18944,""fr"",""en"")"),"#VALUE!")</f>
        <v>#VALUE!</v>
      </c>
    </row>
    <row r="18945" ht="15.75" customHeight="1">
      <c r="A18945" s="1" t="s">
        <v>170</v>
      </c>
      <c r="B18945" s="1">
        <v>4.0</v>
      </c>
      <c r="C18945" s="1" t="s">
        <v>39538</v>
      </c>
      <c r="D18945" s="1" t="s">
        <v>39539</v>
      </c>
      <c r="E18945" s="1" t="s">
        <v>21</v>
      </c>
      <c r="F18945" s="1" t="s">
        <v>11</v>
      </c>
      <c r="G18945" s="1" t="str">
        <f>IFERROR(__xludf.DUMMYFUNCTION("GOOGLETRANSLATE(D18945,""fr"",""en"")"),"#VALUE!")</f>
        <v>#VALUE!</v>
      </c>
    </row>
    <row r="18946" ht="15.75" customHeight="1">
      <c r="A18946" s="1" t="s">
        <v>947</v>
      </c>
      <c r="B18946" s="1">
        <v>2.0</v>
      </c>
      <c r="C18946" s="1" t="s">
        <v>39540</v>
      </c>
      <c r="D18946" s="1" t="s">
        <v>39541</v>
      </c>
      <c r="E18946" s="1" t="s">
        <v>52</v>
      </c>
      <c r="F18946" s="1" t="s">
        <v>11</v>
      </c>
      <c r="G18946" s="1" t="str">
        <f>IFERROR(__xludf.DUMMYFUNCTION("GOOGLETRANSLATE(D18946,""fr"",""en"")"),"#VALUE!")</f>
        <v>#VALUE!</v>
      </c>
    </row>
    <row r="18947" ht="15.75" customHeight="1">
      <c r="A18947" s="1" t="s">
        <v>452</v>
      </c>
      <c r="B18947" s="1">
        <v>3.0</v>
      </c>
      <c r="C18947" s="1" t="s">
        <v>39542</v>
      </c>
      <c r="D18947" s="1" t="s">
        <v>39543</v>
      </c>
      <c r="E18947" s="1" t="s">
        <v>614</v>
      </c>
      <c r="F18947" s="1" t="s">
        <v>30</v>
      </c>
      <c r="G18947" s="1" t="str">
        <f>IFERROR(__xludf.DUMMYFUNCTION("GOOGLETRANSLATE(D18947,""fr"",""en"")"),"#VALUE!")</f>
        <v>#VALUE!</v>
      </c>
    </row>
    <row r="18948" ht="15.75" customHeight="1">
      <c r="A18948" s="1" t="s">
        <v>1317</v>
      </c>
      <c r="B18948" s="1">
        <v>3.0</v>
      </c>
      <c r="C18948" s="1" t="s">
        <v>39544</v>
      </c>
      <c r="D18948" s="1" t="s">
        <v>39545</v>
      </c>
      <c r="E18948" s="1" t="s">
        <v>10</v>
      </c>
      <c r="F18948" s="1" t="s">
        <v>11</v>
      </c>
      <c r="G18948" s="1" t="str">
        <f>IFERROR(__xludf.DUMMYFUNCTION("GOOGLETRANSLATE(D18948,""fr"",""en"")"),"#VALUE!")</f>
        <v>#VALUE!</v>
      </c>
    </row>
    <row r="18949" ht="15.75" customHeight="1">
      <c r="A18949" s="1" t="s">
        <v>14839</v>
      </c>
      <c r="B18949" s="1">
        <v>1.0</v>
      </c>
      <c r="C18949" s="1" t="s">
        <v>39546</v>
      </c>
      <c r="D18949" s="1" t="s">
        <v>39547</v>
      </c>
      <c r="E18949" s="1" t="s">
        <v>250</v>
      </c>
      <c r="F18949" s="1" t="s">
        <v>30</v>
      </c>
      <c r="G18949" s="1" t="str">
        <f>IFERROR(__xludf.DUMMYFUNCTION("GOOGLETRANSLATE(D18949,""fr"",""en"")"),"#VALUE!")</f>
        <v>#VALUE!</v>
      </c>
    </row>
    <row r="18950" ht="15.75" customHeight="1">
      <c r="A18950" s="1" t="s">
        <v>1934</v>
      </c>
      <c r="B18950" s="1">
        <v>5.0</v>
      </c>
      <c r="C18950" s="1" t="s">
        <v>39548</v>
      </c>
      <c r="D18950" s="1" t="s">
        <v>39549</v>
      </c>
      <c r="E18950" s="1" t="s">
        <v>21</v>
      </c>
      <c r="F18950" s="1" t="s">
        <v>11</v>
      </c>
      <c r="G18950" s="1" t="str">
        <f>IFERROR(__xludf.DUMMYFUNCTION("GOOGLETRANSLATE(D18950,""fr"",""en"")"),"#VALUE!")</f>
        <v>#VALUE!</v>
      </c>
    </row>
    <row r="18951" ht="15.75" customHeight="1">
      <c r="A18951" s="1" t="s">
        <v>769</v>
      </c>
      <c r="B18951" s="1">
        <v>4.0</v>
      </c>
      <c r="C18951" s="1" t="s">
        <v>39550</v>
      </c>
      <c r="D18951" s="1" t="s">
        <v>39551</v>
      </c>
      <c r="E18951" s="1" t="s">
        <v>21</v>
      </c>
      <c r="F18951" s="1" t="s">
        <v>11</v>
      </c>
      <c r="G18951" s="1" t="str">
        <f>IFERROR(__xludf.DUMMYFUNCTION("GOOGLETRANSLATE(D18951,""fr"",""en"")"),"#VALUE!")</f>
        <v>#VALUE!</v>
      </c>
    </row>
    <row r="18952" ht="15.75" customHeight="1">
      <c r="A18952" s="1" t="s">
        <v>3705</v>
      </c>
      <c r="B18952" s="1">
        <v>1.0</v>
      </c>
      <c r="C18952" s="1" t="s">
        <v>39552</v>
      </c>
      <c r="D18952" s="1" t="s">
        <v>39553</v>
      </c>
      <c r="E18952" s="1" t="s">
        <v>273</v>
      </c>
      <c r="F18952" s="1" t="s">
        <v>110</v>
      </c>
      <c r="G18952" s="1" t="str">
        <f>IFERROR(__xludf.DUMMYFUNCTION("GOOGLETRANSLATE(D18952,""fr"",""en"")"),"#VALUE!")</f>
        <v>#VALUE!</v>
      </c>
    </row>
    <row r="18953" ht="15.75" customHeight="1">
      <c r="A18953" s="1" t="s">
        <v>7138</v>
      </c>
      <c r="B18953" s="1">
        <v>1.0</v>
      </c>
      <c r="C18953" s="1" t="s">
        <v>39554</v>
      </c>
      <c r="D18953" s="1" t="s">
        <v>39555</v>
      </c>
      <c r="E18953" s="1" t="s">
        <v>21</v>
      </c>
      <c r="F18953" s="1" t="s">
        <v>11</v>
      </c>
      <c r="G18953" s="1" t="str">
        <f>IFERROR(__xludf.DUMMYFUNCTION("GOOGLETRANSLATE(D18953,""fr"",""en"")"),"#VALUE!")</f>
        <v>#VALUE!</v>
      </c>
    </row>
    <row r="18954" ht="15.75" customHeight="1">
      <c r="A18954" s="1" t="s">
        <v>28474</v>
      </c>
      <c r="B18954" s="1">
        <v>1.0</v>
      </c>
      <c r="C18954" s="1" t="s">
        <v>39556</v>
      </c>
      <c r="D18954" s="1" t="s">
        <v>39557</v>
      </c>
      <c r="E18954" s="1" t="s">
        <v>65</v>
      </c>
      <c r="F18954" s="1" t="s">
        <v>66</v>
      </c>
      <c r="G18954" s="1" t="str">
        <f>IFERROR(__xludf.DUMMYFUNCTION("GOOGLETRANSLATE(D18954,""fr"",""en"")"),"#VALUE!")</f>
        <v>#VALUE!</v>
      </c>
    </row>
    <row r="18955" ht="15.75" customHeight="1">
      <c r="A18955" s="1" t="s">
        <v>12231</v>
      </c>
      <c r="B18955" s="1">
        <v>1.0</v>
      </c>
      <c r="C18955" s="1" t="s">
        <v>39558</v>
      </c>
      <c r="D18955" s="1" t="s">
        <v>39559</v>
      </c>
      <c r="E18955" s="1" t="s">
        <v>43</v>
      </c>
      <c r="F18955" s="1" t="s">
        <v>30</v>
      </c>
      <c r="G18955" s="1" t="str">
        <f>IFERROR(__xludf.DUMMYFUNCTION("GOOGLETRANSLATE(D18955,""fr"",""en"")"),"#VALUE!")</f>
        <v>#VALUE!</v>
      </c>
    </row>
    <row r="18956" ht="15.75" customHeight="1">
      <c r="A18956" s="1" t="s">
        <v>5248</v>
      </c>
      <c r="B18956" s="1">
        <v>1.0</v>
      </c>
      <c r="C18956" s="1" t="s">
        <v>39560</v>
      </c>
      <c r="D18956" s="1" t="s">
        <v>39561</v>
      </c>
      <c r="E18956" s="1" t="s">
        <v>25</v>
      </c>
      <c r="F18956" s="1" t="s">
        <v>110</v>
      </c>
      <c r="G18956" s="1" t="str">
        <f>IFERROR(__xludf.DUMMYFUNCTION("GOOGLETRANSLATE(D18956,""fr"",""en"")"),"#VALUE!")</f>
        <v>#VALUE!</v>
      </c>
    </row>
    <row r="18957" ht="15.75" customHeight="1">
      <c r="A18957" s="1" t="s">
        <v>1264</v>
      </c>
      <c r="B18957" s="1">
        <v>2.0</v>
      </c>
      <c r="C18957" s="1" t="s">
        <v>39562</v>
      </c>
      <c r="D18957" s="1" t="s">
        <v>39563</v>
      </c>
      <c r="E18957" s="1" t="s">
        <v>34</v>
      </c>
      <c r="F18957" s="1" t="s">
        <v>30</v>
      </c>
      <c r="G18957" s="1" t="str">
        <f>IFERROR(__xludf.DUMMYFUNCTION("GOOGLETRANSLATE(D18957,""fr"",""en"")"),"#VALUE!")</f>
        <v>#VALUE!</v>
      </c>
    </row>
    <row r="18958" ht="15.75" customHeight="1">
      <c r="A18958" s="1" t="s">
        <v>974</v>
      </c>
      <c r="B18958" s="1">
        <v>4.0</v>
      </c>
      <c r="C18958" s="1" t="s">
        <v>39564</v>
      </c>
      <c r="D18958" s="1" t="s">
        <v>39565</v>
      </c>
      <c r="E18958" s="1" t="s">
        <v>176</v>
      </c>
      <c r="F18958" s="1" t="s">
        <v>66</v>
      </c>
      <c r="G18958" s="1" t="str">
        <f>IFERROR(__xludf.DUMMYFUNCTION("GOOGLETRANSLATE(D18958,""fr"",""en"")"),"#VALUE!")</f>
        <v>#VALUE!</v>
      </c>
    </row>
    <row r="18959" ht="15.75" customHeight="1">
      <c r="A18959" s="1" t="s">
        <v>85</v>
      </c>
      <c r="B18959" s="1">
        <v>2.0</v>
      </c>
      <c r="C18959" s="1" t="s">
        <v>39566</v>
      </c>
      <c r="D18959" s="1" t="s">
        <v>39567</v>
      </c>
      <c r="E18959" s="1" t="s">
        <v>38</v>
      </c>
      <c r="F18959" s="1" t="s">
        <v>39</v>
      </c>
      <c r="G18959" s="1" t="str">
        <f>IFERROR(__xludf.DUMMYFUNCTION("GOOGLETRANSLATE(D18959,""fr"",""en"")"),"#VALUE!")</f>
        <v>#VALUE!</v>
      </c>
    </row>
    <row r="18960" ht="15.75" customHeight="1">
      <c r="A18960" s="1" t="s">
        <v>4649</v>
      </c>
      <c r="B18960" s="1">
        <v>1.0</v>
      </c>
      <c r="C18960" s="1" t="s">
        <v>39568</v>
      </c>
      <c r="D18960" s="1" t="s">
        <v>39569</v>
      </c>
      <c r="E18960" s="1" t="s">
        <v>827</v>
      </c>
      <c r="F18960" s="1" t="s">
        <v>39</v>
      </c>
      <c r="G18960" s="1" t="str">
        <f>IFERROR(__xludf.DUMMYFUNCTION("GOOGLETRANSLATE(D18960,""fr"",""en"")"),"#VALUE!")</f>
        <v>#VALUE!</v>
      </c>
    </row>
    <row r="18961" ht="15.75" customHeight="1">
      <c r="A18961" s="1" t="s">
        <v>2574</v>
      </c>
      <c r="B18961" s="1">
        <v>2.0</v>
      </c>
      <c r="C18961" s="1" t="s">
        <v>39570</v>
      </c>
      <c r="D18961" s="1" t="s">
        <v>39571</v>
      </c>
      <c r="E18961" s="1" t="s">
        <v>10</v>
      </c>
      <c r="F18961" s="1" t="s">
        <v>11</v>
      </c>
      <c r="G18961" s="1" t="str">
        <f>IFERROR(__xludf.DUMMYFUNCTION("GOOGLETRANSLATE(D18961,""fr"",""en"")"),"#VALUE!")</f>
        <v>#VALUE!</v>
      </c>
    </row>
    <row r="18962" ht="15.75" customHeight="1">
      <c r="A18962" s="1" t="s">
        <v>7254</v>
      </c>
      <c r="B18962" s="1">
        <v>1.0</v>
      </c>
      <c r="C18962" s="1" t="s">
        <v>39572</v>
      </c>
      <c r="D18962" s="1" t="s">
        <v>39573</v>
      </c>
      <c r="E18962" s="1" t="s">
        <v>296</v>
      </c>
      <c r="F18962" s="1" t="s">
        <v>11</v>
      </c>
      <c r="G18962" s="1" t="str">
        <f>IFERROR(__xludf.DUMMYFUNCTION("GOOGLETRANSLATE(D18962,""fr"",""en"")"),"#VALUE!")</f>
        <v>#VALUE!</v>
      </c>
    </row>
    <row r="18963" ht="15.75" customHeight="1">
      <c r="A18963" s="1" t="s">
        <v>719</v>
      </c>
      <c r="B18963" s="1">
        <v>3.0</v>
      </c>
      <c r="C18963" s="1" t="s">
        <v>39574</v>
      </c>
      <c r="D18963" s="1" t="s">
        <v>39575</v>
      </c>
      <c r="E18963" s="1" t="s">
        <v>614</v>
      </c>
      <c r="F18963" s="1" t="s">
        <v>30</v>
      </c>
      <c r="G18963" s="1" t="str">
        <f>IFERROR(__xludf.DUMMYFUNCTION("GOOGLETRANSLATE(D18963,""fr"",""en"")"),"#VALUE!")</f>
        <v>#VALUE!</v>
      </c>
    </row>
    <row r="18964" ht="15.75" customHeight="1">
      <c r="A18964" s="1" t="s">
        <v>147</v>
      </c>
      <c r="B18964" s="1">
        <v>5.0</v>
      </c>
      <c r="C18964" s="1" t="s">
        <v>39576</v>
      </c>
      <c r="D18964" s="1" t="s">
        <v>39577</v>
      </c>
      <c r="E18964" s="1" t="s">
        <v>10</v>
      </c>
      <c r="F18964" s="1" t="s">
        <v>11</v>
      </c>
      <c r="G18964" s="1" t="str">
        <f>IFERROR(__xludf.DUMMYFUNCTION("GOOGLETRANSLATE(D18964,""fr"",""en"")"),"#VALUE!")</f>
        <v>#VALUE!</v>
      </c>
    </row>
    <row r="18965" ht="15.75" customHeight="1">
      <c r="A18965" s="1" t="s">
        <v>1248</v>
      </c>
      <c r="B18965" s="1">
        <v>4.0</v>
      </c>
      <c r="C18965" s="1" t="s">
        <v>39578</v>
      </c>
      <c r="D18965" s="1" t="s">
        <v>39579</v>
      </c>
      <c r="E18965" s="1" t="s">
        <v>554</v>
      </c>
      <c r="F18965" s="1" t="s">
        <v>30</v>
      </c>
      <c r="G18965" s="1" t="str">
        <f>IFERROR(__xludf.DUMMYFUNCTION("GOOGLETRANSLATE(D18965,""fr"",""en"")"),"#VALUE!")</f>
        <v>#VALUE!</v>
      </c>
    </row>
    <row r="18966" ht="15.75" customHeight="1">
      <c r="A18966" s="1" t="s">
        <v>3285</v>
      </c>
      <c r="B18966" s="1">
        <v>1.0</v>
      </c>
      <c r="C18966" s="1" t="s">
        <v>39580</v>
      </c>
      <c r="D18966" s="1" t="s">
        <v>39581</v>
      </c>
      <c r="E18966" s="1" t="s">
        <v>21</v>
      </c>
      <c r="F18966" s="1" t="s">
        <v>11</v>
      </c>
      <c r="G18966" s="1" t="str">
        <f>IFERROR(__xludf.DUMMYFUNCTION("GOOGLETRANSLATE(D18966,""fr"",""en"")"),"#VALUE!")</f>
        <v>#VALUE!</v>
      </c>
    </row>
    <row r="18967" ht="15.75" customHeight="1">
      <c r="A18967" s="1" t="s">
        <v>141</v>
      </c>
      <c r="B18967" s="1">
        <v>5.0</v>
      </c>
      <c r="C18967" s="1" t="s">
        <v>39582</v>
      </c>
      <c r="D18967" s="1" t="s">
        <v>39583</v>
      </c>
      <c r="E18967" s="1" t="s">
        <v>169</v>
      </c>
      <c r="F18967" s="1" t="s">
        <v>11</v>
      </c>
      <c r="G18967" s="1" t="str">
        <f>IFERROR(__xludf.DUMMYFUNCTION("GOOGLETRANSLATE(D18967,""fr"",""en"")"),"#VALUE!")</f>
        <v>#VALUE!</v>
      </c>
    </row>
    <row r="18968" ht="15.75" customHeight="1">
      <c r="A18968" s="1" t="s">
        <v>284</v>
      </c>
      <c r="B18968" s="1">
        <v>4.0</v>
      </c>
      <c r="C18968" s="1" t="s">
        <v>39584</v>
      </c>
      <c r="D18968" s="1" t="s">
        <v>39585</v>
      </c>
      <c r="E18968" s="1" t="s">
        <v>10</v>
      </c>
      <c r="F18968" s="1" t="s">
        <v>11</v>
      </c>
      <c r="G18968" s="1" t="str">
        <f>IFERROR(__xludf.DUMMYFUNCTION("GOOGLETRANSLATE(D18968,""fr"",""en"")"),"#VALUE!")</f>
        <v>#VALUE!</v>
      </c>
    </row>
    <row r="18969" ht="15.75" customHeight="1">
      <c r="A18969" s="1" t="s">
        <v>39586</v>
      </c>
      <c r="B18969" s="1">
        <v>1.0</v>
      </c>
      <c r="C18969" s="1" t="s">
        <v>39587</v>
      </c>
      <c r="D18969" s="1" t="s">
        <v>39588</v>
      </c>
      <c r="E18969" s="1" t="s">
        <v>52</v>
      </c>
      <c r="F18969" s="1" t="s">
        <v>11</v>
      </c>
      <c r="G18969" s="1" t="str">
        <f>IFERROR(__xludf.DUMMYFUNCTION("GOOGLETRANSLATE(D18969,""fr"",""en"")"),"I ensured a new car without looking for elsewhere, but when I received the contract I noticed that the price was very high. I contacted them and I was given explanations that are not valid. So I did their research and I found that ""Allianz is more than 5"&amp;"0% more expensive and with much less benefit. Unfortunately I am forced to stay with them for a year, they refuse to terminate the contract.
")</f>
        <v>I ensured a new car without looking for elsewhere, but when I received the contract I noticed that the price was very high. I contacted them and I was given explanations that are not valid. So I did their research and I found that "Allianz is more than 50% more expensive and with much less benefit. Unfortunately I am forced to stay with them for a year, they refuse to terminate the contract.
</v>
      </c>
    </row>
    <row r="18970" ht="15.75" customHeight="1">
      <c r="A18970" s="1" t="s">
        <v>12231</v>
      </c>
      <c r="B18970" s="1">
        <v>1.0</v>
      </c>
      <c r="C18970" s="1" t="s">
        <v>39589</v>
      </c>
      <c r="D18970" s="1" t="s">
        <v>39590</v>
      </c>
      <c r="E18970" s="1" t="s">
        <v>373</v>
      </c>
      <c r="F18970" s="1" t="s">
        <v>118</v>
      </c>
      <c r="G18970" s="1" t="str">
        <f>IFERROR(__xludf.DUMMYFUNCTION("GOOGLETRANSLATE(D18970,""fr"",""en"")"),"#VALUE!")</f>
        <v>#VALUE!</v>
      </c>
    </row>
    <row r="18971" ht="15.75" customHeight="1">
      <c r="A18971" s="1" t="s">
        <v>532</v>
      </c>
      <c r="B18971" s="1">
        <v>5.0</v>
      </c>
      <c r="C18971" s="1" t="s">
        <v>39591</v>
      </c>
      <c r="D18971" s="1" t="s">
        <v>39592</v>
      </c>
      <c r="E18971" s="1" t="s">
        <v>10</v>
      </c>
      <c r="F18971" s="1" t="s">
        <v>11</v>
      </c>
      <c r="G18971" s="1" t="str">
        <f>IFERROR(__xludf.DUMMYFUNCTION("GOOGLETRANSLATE(D18971,""fr"",""en"")"),"#VALUE!")</f>
        <v>#VALUE!</v>
      </c>
    </row>
    <row r="18972" ht="15.75" customHeight="1">
      <c r="A18972" s="1" t="s">
        <v>1201</v>
      </c>
      <c r="B18972" s="1">
        <v>2.0</v>
      </c>
      <c r="C18972" s="1" t="s">
        <v>39593</v>
      </c>
      <c r="D18972" s="1" t="s">
        <v>39594</v>
      </c>
      <c r="E18972" s="1" t="s">
        <v>21</v>
      </c>
      <c r="F18972" s="1" t="s">
        <v>11</v>
      </c>
      <c r="G18972" s="1" t="str">
        <f>IFERROR(__xludf.DUMMYFUNCTION("GOOGLETRANSLATE(D18972,""fr"",""en"")"),"#VALUE!")</f>
        <v>#VALUE!</v>
      </c>
    </row>
    <row r="18973" ht="15.75" customHeight="1">
      <c r="A18973" s="1" t="s">
        <v>314</v>
      </c>
      <c r="B18973" s="1">
        <v>5.0</v>
      </c>
      <c r="C18973" s="1" t="s">
        <v>39595</v>
      </c>
      <c r="D18973" s="1" t="s">
        <v>39596</v>
      </c>
      <c r="E18973" s="1" t="s">
        <v>65</v>
      </c>
      <c r="F18973" s="1" t="s">
        <v>66</v>
      </c>
      <c r="G18973" s="1" t="str">
        <f>IFERROR(__xludf.DUMMYFUNCTION("GOOGLETRANSLATE(D18973,""fr"",""en"")"),"#VALUE!")</f>
        <v>#VALUE!</v>
      </c>
    </row>
    <row r="18974" ht="15.75" customHeight="1">
      <c r="A18974" s="1" t="s">
        <v>377</v>
      </c>
      <c r="B18974" s="1">
        <v>4.0</v>
      </c>
      <c r="C18974" s="1" t="s">
        <v>39597</v>
      </c>
      <c r="D18974" s="1" t="s">
        <v>39598</v>
      </c>
      <c r="E18974" s="1" t="s">
        <v>10</v>
      </c>
      <c r="F18974" s="1" t="s">
        <v>11</v>
      </c>
      <c r="G18974" s="1" t="str">
        <f>IFERROR(__xludf.DUMMYFUNCTION("GOOGLETRANSLATE(D18974,""fr"",""en"")"),"#VALUE!")</f>
        <v>#VALUE!</v>
      </c>
    </row>
    <row r="18975" ht="15.75" customHeight="1">
      <c r="A18975" s="1" t="s">
        <v>19608</v>
      </c>
      <c r="B18975" s="1">
        <v>1.0</v>
      </c>
      <c r="C18975" s="1" t="s">
        <v>39599</v>
      </c>
      <c r="D18975" s="1" t="s">
        <v>39600</v>
      </c>
      <c r="E18975" s="1" t="s">
        <v>109</v>
      </c>
      <c r="F18975" s="1" t="s">
        <v>11</v>
      </c>
      <c r="G18975" s="1" t="str">
        <f>IFERROR(__xludf.DUMMYFUNCTION("GOOGLETRANSLATE(D18975,""fr"",""en"")"),"#VALUE!")</f>
        <v>#VALUE!</v>
      </c>
    </row>
    <row r="18976" ht="15.75" customHeight="1">
      <c r="A18976" s="1" t="s">
        <v>532</v>
      </c>
      <c r="B18976" s="1">
        <v>5.0</v>
      </c>
      <c r="C18976" s="1" t="s">
        <v>39601</v>
      </c>
      <c r="D18976" s="1" t="s">
        <v>39602</v>
      </c>
      <c r="E18976" s="1" t="s">
        <v>10</v>
      </c>
      <c r="F18976" s="1" t="s">
        <v>11</v>
      </c>
      <c r="G18976" s="1" t="str">
        <f>IFERROR(__xludf.DUMMYFUNCTION("GOOGLETRANSLATE(D18976,""fr"",""en"")"),"#VALUE!")</f>
        <v>#VALUE!</v>
      </c>
    </row>
    <row r="18977" ht="15.75" customHeight="1">
      <c r="A18977" s="1" t="s">
        <v>1303</v>
      </c>
      <c r="B18977" s="1">
        <v>3.0</v>
      </c>
      <c r="C18977" s="1" t="s">
        <v>39603</v>
      </c>
      <c r="D18977" s="1" t="s">
        <v>39604</v>
      </c>
      <c r="E18977" s="1" t="s">
        <v>169</v>
      </c>
      <c r="F18977" s="1" t="s">
        <v>11</v>
      </c>
      <c r="G18977" s="1" t="str">
        <f>IFERROR(__xludf.DUMMYFUNCTION("GOOGLETRANSLATE(D18977,""fr"",""en"")"),"#VALUE!")</f>
        <v>#VALUE!</v>
      </c>
    </row>
    <row r="18978" ht="15.75" customHeight="1">
      <c r="A18978" s="1" t="s">
        <v>707</v>
      </c>
      <c r="B18978" s="1">
        <v>4.0</v>
      </c>
      <c r="C18978" s="1" t="s">
        <v>39605</v>
      </c>
      <c r="D18978" s="1" t="s">
        <v>39606</v>
      </c>
      <c r="E18978" s="1" t="s">
        <v>65</v>
      </c>
      <c r="F18978" s="1" t="s">
        <v>66</v>
      </c>
      <c r="G18978" s="1" t="str">
        <f>IFERROR(__xludf.DUMMYFUNCTION("GOOGLETRANSLATE(D18978,""fr"",""en"")"),"#VALUE!")</f>
        <v>#VALUE!</v>
      </c>
    </row>
    <row r="18979" ht="15.75" customHeight="1">
      <c r="A18979" s="1" t="s">
        <v>1350</v>
      </c>
      <c r="B18979" s="1">
        <v>1.0</v>
      </c>
      <c r="C18979" s="1" t="s">
        <v>39607</v>
      </c>
      <c r="D18979" s="1" t="s">
        <v>39608</v>
      </c>
      <c r="E18979" s="1" t="s">
        <v>373</v>
      </c>
      <c r="F18979" s="1" t="s">
        <v>118</v>
      </c>
      <c r="G18979" s="1" t="str">
        <f>IFERROR(__xludf.DUMMYFUNCTION("GOOGLETRANSLATE(D18979,""fr"",""en"")"),"#VALUE!")</f>
        <v>#VALUE!</v>
      </c>
    </row>
    <row r="18980" ht="15.75" customHeight="1">
      <c r="A18980" s="1" t="s">
        <v>1796</v>
      </c>
      <c r="B18980" s="1">
        <v>5.0</v>
      </c>
      <c r="C18980" s="1" t="s">
        <v>39609</v>
      </c>
      <c r="D18980" s="1" t="s">
        <v>39610</v>
      </c>
      <c r="E18980" s="1" t="s">
        <v>21</v>
      </c>
      <c r="F18980" s="1" t="s">
        <v>11</v>
      </c>
      <c r="G18980" s="1" t="str">
        <f>IFERROR(__xludf.DUMMYFUNCTION("GOOGLETRANSLATE(D18980,""fr"",""en"")"),"#VALUE!")</f>
        <v>#VALUE!</v>
      </c>
    </row>
    <row r="18981" ht="15.75" customHeight="1">
      <c r="A18981" s="1" t="s">
        <v>461</v>
      </c>
      <c r="B18981" s="1">
        <v>4.0</v>
      </c>
      <c r="C18981" s="1" t="s">
        <v>39611</v>
      </c>
      <c r="D18981" s="1" t="s">
        <v>39612</v>
      </c>
      <c r="E18981" s="1" t="s">
        <v>10</v>
      </c>
      <c r="F18981" s="1" t="s">
        <v>11</v>
      </c>
      <c r="G18981" s="1" t="str">
        <f>IFERROR(__xludf.DUMMYFUNCTION("GOOGLETRANSLATE(D18981,""fr"",""en"")"),"#VALUE!")</f>
        <v>#VALUE!</v>
      </c>
    </row>
    <row r="18982" ht="15.75" customHeight="1">
      <c r="A18982" s="1" t="s">
        <v>2198</v>
      </c>
      <c r="B18982" s="1">
        <v>5.0</v>
      </c>
      <c r="C18982" s="1" t="s">
        <v>39613</v>
      </c>
      <c r="D18982" s="1" t="s">
        <v>39614</v>
      </c>
      <c r="E18982" s="1" t="s">
        <v>5251</v>
      </c>
      <c r="F18982" s="1" t="s">
        <v>66</v>
      </c>
      <c r="G18982" s="1" t="str">
        <f>IFERROR(__xludf.DUMMYFUNCTION("GOOGLETRANSLATE(D18982,""fr"",""en"")"),"#VALUE!")</f>
        <v>#VALUE!</v>
      </c>
    </row>
    <row r="18983" ht="15.75" customHeight="1">
      <c r="A18983" s="1" t="s">
        <v>1559</v>
      </c>
      <c r="B18983" s="1">
        <v>3.0</v>
      </c>
      <c r="C18983" s="1" t="s">
        <v>39615</v>
      </c>
      <c r="D18983" s="1" t="s">
        <v>39616</v>
      </c>
      <c r="E18983" s="1" t="s">
        <v>196</v>
      </c>
      <c r="F18983" s="1" t="s">
        <v>118</v>
      </c>
      <c r="G18983" s="1" t="str">
        <f>IFERROR(__xludf.DUMMYFUNCTION("GOOGLETRANSLATE(D18983,""fr"",""en"")"),"#VALUE!")</f>
        <v>#VALUE!</v>
      </c>
    </row>
    <row r="18984" ht="15.75" customHeight="1">
      <c r="A18984" s="1" t="s">
        <v>1706</v>
      </c>
      <c r="B18984" s="1">
        <v>4.0</v>
      </c>
      <c r="C18984" s="1" t="s">
        <v>39617</v>
      </c>
      <c r="D18984" s="1" t="s">
        <v>39618</v>
      </c>
      <c r="E18984" s="1" t="s">
        <v>21</v>
      </c>
      <c r="F18984" s="1" t="s">
        <v>11</v>
      </c>
      <c r="G18984" s="1" t="str">
        <f>IFERROR(__xludf.DUMMYFUNCTION("GOOGLETRANSLATE(D18984,""fr"",""en"")"),"#VALUE!")</f>
        <v>#VALUE!</v>
      </c>
    </row>
    <row r="18985" ht="15.75" customHeight="1">
      <c r="A18985" s="1" t="s">
        <v>3222</v>
      </c>
      <c r="B18985" s="1">
        <v>5.0</v>
      </c>
      <c r="C18985" s="1" t="s">
        <v>39619</v>
      </c>
      <c r="D18985" s="1" t="s">
        <v>39620</v>
      </c>
      <c r="E18985" s="1" t="s">
        <v>21</v>
      </c>
      <c r="F18985" s="1" t="s">
        <v>11</v>
      </c>
      <c r="G18985" s="1" t="str">
        <f>IFERROR(__xludf.DUMMYFUNCTION("GOOGLETRANSLATE(D18985,""fr"",""en"")"),"#VALUE!")</f>
        <v>#VALUE!</v>
      </c>
    </row>
    <row r="18986" ht="15.75" customHeight="1">
      <c r="A18986" s="1" t="s">
        <v>710</v>
      </c>
      <c r="B18986" s="1">
        <v>4.0</v>
      </c>
      <c r="C18986" s="1" t="s">
        <v>39621</v>
      </c>
      <c r="D18986" s="1" t="s">
        <v>39622</v>
      </c>
      <c r="E18986" s="1" t="s">
        <v>21</v>
      </c>
      <c r="F18986" s="1" t="s">
        <v>11</v>
      </c>
      <c r="G18986" s="1" t="str">
        <f>IFERROR(__xludf.DUMMYFUNCTION("GOOGLETRANSLATE(D18986,""fr"",""en"")"),"#VALUE!")</f>
        <v>#VALUE!</v>
      </c>
    </row>
    <row r="18987" ht="15.75" customHeight="1">
      <c r="A18987" s="1" t="s">
        <v>77</v>
      </c>
      <c r="B18987" s="1">
        <v>3.0</v>
      </c>
      <c r="C18987" s="1" t="s">
        <v>39623</v>
      </c>
      <c r="D18987" s="1" t="s">
        <v>39624</v>
      </c>
      <c r="E18987" s="1" t="s">
        <v>614</v>
      </c>
      <c r="F18987" s="1" t="s">
        <v>30</v>
      </c>
      <c r="G18987" s="1" t="str">
        <f>IFERROR(__xludf.DUMMYFUNCTION("GOOGLETRANSLATE(D18987,""fr"",""en"")"),"#VALUE!")</f>
        <v>#VALUE!</v>
      </c>
    </row>
    <row r="18988" ht="15.75" customHeight="1">
      <c r="A18988" s="1" t="s">
        <v>13353</v>
      </c>
      <c r="B18988" s="1">
        <v>2.0</v>
      </c>
      <c r="C18988" s="1" t="s">
        <v>39625</v>
      </c>
      <c r="D18988" s="1" t="s">
        <v>39626</v>
      </c>
      <c r="E18988" s="1" t="s">
        <v>21</v>
      </c>
      <c r="F18988" s="1" t="s">
        <v>11</v>
      </c>
      <c r="G18988" s="1" t="str">
        <f>IFERROR(__xludf.DUMMYFUNCTION("GOOGLETRANSLATE(D18988,""fr"",""en"")"),"#VALUE!")</f>
        <v>#VALUE!</v>
      </c>
    </row>
    <row r="18989" ht="15.75" customHeight="1">
      <c r="A18989" s="1" t="s">
        <v>74</v>
      </c>
      <c r="B18989" s="1">
        <v>5.0</v>
      </c>
      <c r="C18989" s="1" t="s">
        <v>39627</v>
      </c>
      <c r="D18989" s="1" t="s">
        <v>39628</v>
      </c>
      <c r="E18989" s="1" t="s">
        <v>296</v>
      </c>
      <c r="F18989" s="1" t="s">
        <v>11</v>
      </c>
      <c r="G18989" s="1" t="str">
        <f>IFERROR(__xludf.DUMMYFUNCTION("GOOGLETRANSLATE(D18989,""fr"",""en"")"),"#VALUE!")</f>
        <v>#VALUE!</v>
      </c>
    </row>
    <row r="18990" ht="15.75" customHeight="1">
      <c r="A18990" s="1" t="s">
        <v>558</v>
      </c>
      <c r="B18990" s="1">
        <v>3.0</v>
      </c>
      <c r="C18990" s="1" t="s">
        <v>39629</v>
      </c>
      <c r="D18990" s="1" t="s">
        <v>39630</v>
      </c>
      <c r="E18990" s="1" t="s">
        <v>21</v>
      </c>
      <c r="F18990" s="1" t="s">
        <v>11</v>
      </c>
      <c r="G18990" s="1" t="str">
        <f>IFERROR(__xludf.DUMMYFUNCTION("GOOGLETRANSLATE(D18990,""fr"",""en"")"),"#VALUE!")</f>
        <v>#VALUE!</v>
      </c>
    </row>
    <row r="18991" ht="15.75" customHeight="1">
      <c r="A18991" s="1" t="s">
        <v>187</v>
      </c>
      <c r="B18991" s="1">
        <v>3.0</v>
      </c>
      <c r="C18991" s="1" t="s">
        <v>39631</v>
      </c>
      <c r="D18991" s="1" t="s">
        <v>39632</v>
      </c>
      <c r="E18991" s="1" t="s">
        <v>10</v>
      </c>
      <c r="F18991" s="1" t="s">
        <v>11</v>
      </c>
      <c r="G18991" s="1" t="str">
        <f>IFERROR(__xludf.DUMMYFUNCTION("GOOGLETRANSLATE(D18991,""fr"",""en"")"),"#VALUE!")</f>
        <v>#VALUE!</v>
      </c>
    </row>
    <row r="18992" ht="15.75" customHeight="1">
      <c r="A18992" s="1" t="s">
        <v>239</v>
      </c>
      <c r="B18992" s="1">
        <v>5.0</v>
      </c>
      <c r="C18992" s="1" t="s">
        <v>20451</v>
      </c>
      <c r="D18992" s="1" t="s">
        <v>39633</v>
      </c>
      <c r="E18992" s="1" t="s">
        <v>169</v>
      </c>
      <c r="F18992" s="1" t="s">
        <v>11</v>
      </c>
      <c r="G18992" s="1" t="str">
        <f>IFERROR(__xludf.DUMMYFUNCTION("GOOGLETRANSLATE(D18992,""fr"",""en"")"),"#VALUE!")</f>
        <v>#VALUE!</v>
      </c>
    </row>
    <row r="18993" ht="15.75" customHeight="1">
      <c r="A18993" s="1" t="s">
        <v>32023</v>
      </c>
      <c r="B18993" s="1">
        <v>3.0</v>
      </c>
      <c r="C18993" s="1" t="s">
        <v>39634</v>
      </c>
      <c r="D18993" s="1" t="s">
        <v>39635</v>
      </c>
      <c r="E18993" s="1" t="s">
        <v>273</v>
      </c>
      <c r="F18993" s="1" t="s">
        <v>118</v>
      </c>
      <c r="G18993" s="1" t="str">
        <f>IFERROR(__xludf.DUMMYFUNCTION("GOOGLETRANSLATE(D18993,""fr"",""en"")"),"#VALUE!")</f>
        <v>#VALUE!</v>
      </c>
    </row>
    <row r="18994" ht="15.75" customHeight="1">
      <c r="A18994" s="1" t="s">
        <v>3060</v>
      </c>
      <c r="B18994" s="1">
        <v>4.0</v>
      </c>
      <c r="C18994" s="1" t="s">
        <v>39636</v>
      </c>
      <c r="D18994" s="1" t="s">
        <v>39637</v>
      </c>
      <c r="E18994" s="1" t="s">
        <v>10</v>
      </c>
      <c r="F18994" s="1" t="s">
        <v>11</v>
      </c>
      <c r="G18994" s="1" t="str">
        <f>IFERROR(__xludf.DUMMYFUNCTION("GOOGLETRANSLATE(D18994,""fr"",""en"")"),"#VALUE!")</f>
        <v>#VALUE!</v>
      </c>
    </row>
    <row r="18995" ht="15.75" customHeight="1">
      <c r="A18995" s="1" t="s">
        <v>1011</v>
      </c>
      <c r="B18995" s="1">
        <v>5.0</v>
      </c>
      <c r="C18995" s="1" t="s">
        <v>39638</v>
      </c>
      <c r="D18995" s="1" t="s">
        <v>39639</v>
      </c>
      <c r="E18995" s="1" t="s">
        <v>29</v>
      </c>
      <c r="F18995" s="1" t="s">
        <v>30</v>
      </c>
      <c r="G18995" s="1" t="str">
        <f>IFERROR(__xludf.DUMMYFUNCTION("GOOGLETRANSLATE(D18995,""fr"",""en"")"),"#VALUE!")</f>
        <v>#VALUE!</v>
      </c>
    </row>
    <row r="18996" ht="15.75" customHeight="1">
      <c r="A18996" s="1" t="s">
        <v>13024</v>
      </c>
      <c r="B18996" s="1">
        <v>1.0</v>
      </c>
      <c r="C18996" s="1" t="s">
        <v>27607</v>
      </c>
      <c r="D18996" s="1" t="s">
        <v>39640</v>
      </c>
      <c r="E18996" s="1" t="s">
        <v>52</v>
      </c>
      <c r="F18996" s="1" t="s">
        <v>11</v>
      </c>
      <c r="G18996" s="1" t="str">
        <f>IFERROR(__xludf.DUMMYFUNCTION("GOOGLETRANSLATE(D18996,""fr"",""en"")"),"#VALUE!")</f>
        <v>#VALUE!</v>
      </c>
    </row>
    <row r="18997" ht="15.75" customHeight="1">
      <c r="A18997" s="1" t="s">
        <v>2656</v>
      </c>
      <c r="B18997" s="1">
        <v>2.0</v>
      </c>
      <c r="C18997" s="1" t="s">
        <v>39641</v>
      </c>
      <c r="D18997" s="1" t="s">
        <v>39642</v>
      </c>
      <c r="E18997" s="1" t="s">
        <v>646</v>
      </c>
      <c r="F18997" s="1" t="s">
        <v>39</v>
      </c>
      <c r="G18997" s="1" t="str">
        <f>IFERROR(__xludf.DUMMYFUNCTION("GOOGLETRANSLATE(D18997,""fr"",""en"")"),"#VALUE!")</f>
        <v>#VALUE!</v>
      </c>
    </row>
    <row r="18998" ht="15.75" customHeight="1">
      <c r="A18998" s="1" t="s">
        <v>3312</v>
      </c>
      <c r="B18998" s="1">
        <v>4.0</v>
      </c>
      <c r="C18998" s="1" t="s">
        <v>39643</v>
      </c>
      <c r="D18998" s="1" t="s">
        <v>39644</v>
      </c>
      <c r="E18998" s="1" t="s">
        <v>10</v>
      </c>
      <c r="F18998" s="1" t="s">
        <v>11</v>
      </c>
      <c r="G18998" s="1" t="str">
        <f>IFERROR(__xludf.DUMMYFUNCTION("GOOGLETRANSLATE(D18998,""fr"",""en"")"),"#VALUE!")</f>
        <v>#VALUE!</v>
      </c>
    </row>
    <row r="18999" ht="15.75" customHeight="1">
      <c r="A18999" s="1" t="s">
        <v>245</v>
      </c>
      <c r="B18999" s="1">
        <v>4.0</v>
      </c>
      <c r="C18999" s="1" t="s">
        <v>39645</v>
      </c>
      <c r="D18999" s="1" t="s">
        <v>39646</v>
      </c>
      <c r="E18999" s="1" t="s">
        <v>169</v>
      </c>
      <c r="F18999" s="1" t="s">
        <v>11</v>
      </c>
      <c r="G18999" s="1" t="str">
        <f>IFERROR(__xludf.DUMMYFUNCTION("GOOGLETRANSLATE(D18999,""fr"",""en"")"),"#VALUE!")</f>
        <v>#VALUE!</v>
      </c>
    </row>
    <row r="19000" ht="15.75" customHeight="1">
      <c r="A19000" s="1" t="s">
        <v>6046</v>
      </c>
      <c r="B19000" s="1">
        <v>1.0</v>
      </c>
      <c r="C19000" s="1" t="s">
        <v>39647</v>
      </c>
      <c r="D19000" s="1" t="s">
        <v>39648</v>
      </c>
      <c r="E19000" s="1" t="s">
        <v>296</v>
      </c>
      <c r="F19000" s="1" t="s">
        <v>11</v>
      </c>
      <c r="G19000" s="1" t="str">
        <f>IFERROR(__xludf.DUMMYFUNCTION("GOOGLETRANSLATE(D19000,""fr"",""en"")"),"#VALUE!")</f>
        <v>#VALUE!</v>
      </c>
    </row>
    <row r="19001" ht="15.75" customHeight="1">
      <c r="A19001" s="1" t="s">
        <v>326</v>
      </c>
      <c r="B19001" s="1">
        <v>1.0</v>
      </c>
      <c r="C19001" s="1" t="s">
        <v>39649</v>
      </c>
      <c r="D19001" s="1" t="s">
        <v>39650</v>
      </c>
      <c r="E19001" s="1" t="s">
        <v>103</v>
      </c>
      <c r="F19001" s="1" t="s">
        <v>48</v>
      </c>
      <c r="G19001" s="1" t="str">
        <f>IFERROR(__xludf.DUMMYFUNCTION("GOOGLETRANSLATE(D19001,""fr"",""en"")"),"To flee. My mother took more than 4 months to recover her money. AFER constantly asks the same papers, however sent by registered mail A.R. I don't think she would have recovered her money if she had not taken a lawyer. She had put all her under to their "&amp;"homes, and suddenly, was in debit to the bank because they did not want to return her money to her! Do not make this error, go elsewhere.")</f>
        <v>To flee. My mother took more than 4 months to recover her money. AFER constantly asks the same papers, however sent by registered mail A.R. I don't think she would have recovered her money if she had not taken a lawyer. She had put all her under to their homes, and suddenly, was in debit to the bank because they did not want to return her money to her! Do not make this error, go elsewhere.</v>
      </c>
    </row>
    <row r="19002" ht="15.75" customHeight="1">
      <c r="A19002" s="1" t="s">
        <v>485</v>
      </c>
      <c r="B19002" s="1">
        <v>4.0</v>
      </c>
      <c r="C19002" s="1" t="s">
        <v>39651</v>
      </c>
      <c r="D19002" s="1" t="s">
        <v>39652</v>
      </c>
      <c r="E19002" s="1" t="s">
        <v>21</v>
      </c>
      <c r="F19002" s="1" t="s">
        <v>11</v>
      </c>
      <c r="G19002" s="1" t="str">
        <f>IFERROR(__xludf.DUMMYFUNCTION("GOOGLETRANSLATE(D19002,""fr"",""en"")"),"#VALUE!")</f>
        <v>#VALUE!</v>
      </c>
    </row>
    <row r="19003" ht="15.75" customHeight="1">
      <c r="A19003" s="1" t="s">
        <v>170</v>
      </c>
      <c r="B19003" s="1">
        <v>4.0</v>
      </c>
      <c r="C19003" s="1" t="s">
        <v>39653</v>
      </c>
      <c r="D19003" s="1" t="s">
        <v>39654</v>
      </c>
      <c r="E19003" s="1" t="s">
        <v>10</v>
      </c>
      <c r="F19003" s="1" t="s">
        <v>11</v>
      </c>
      <c r="G19003" s="1" t="str">
        <f>IFERROR(__xludf.DUMMYFUNCTION("GOOGLETRANSLATE(D19003,""fr"",""en"")"),"#VALUE!")</f>
        <v>#VALUE!</v>
      </c>
    </row>
    <row r="19004" ht="15.75" customHeight="1">
      <c r="A19004" s="1" t="s">
        <v>597</v>
      </c>
      <c r="B19004" s="1">
        <v>3.0</v>
      </c>
      <c r="C19004" s="1" t="s">
        <v>39655</v>
      </c>
      <c r="D19004" s="1" t="s">
        <v>39656</v>
      </c>
      <c r="E19004" s="1" t="s">
        <v>10</v>
      </c>
      <c r="F19004" s="1" t="s">
        <v>11</v>
      </c>
      <c r="G19004" s="1" t="str">
        <f>IFERROR(__xludf.DUMMYFUNCTION("GOOGLETRANSLATE(D19004,""fr"",""en"")"),"#VALUE!")</f>
        <v>#VALUE!</v>
      </c>
    </row>
    <row r="19005" ht="15.75" customHeight="1">
      <c r="A19005" s="1" t="s">
        <v>1062</v>
      </c>
      <c r="B19005" s="1">
        <v>5.0</v>
      </c>
      <c r="C19005" s="1" t="s">
        <v>39657</v>
      </c>
      <c r="D19005" s="1" t="s">
        <v>39658</v>
      </c>
      <c r="E19005" s="1" t="s">
        <v>21</v>
      </c>
      <c r="F19005" s="1" t="s">
        <v>11</v>
      </c>
      <c r="G19005" s="1" t="str">
        <f>IFERROR(__xludf.DUMMYFUNCTION("GOOGLETRANSLATE(D19005,""fr"",""en"")"),"#VALUE!")</f>
        <v>#VALUE!</v>
      </c>
    </row>
    <row r="19006" ht="15.75" customHeight="1">
      <c r="A19006" s="1" t="s">
        <v>3988</v>
      </c>
      <c r="B19006" s="1">
        <v>3.0</v>
      </c>
      <c r="C19006" s="1" t="s">
        <v>39659</v>
      </c>
      <c r="D19006" s="1" t="s">
        <v>39660</v>
      </c>
      <c r="E19006" s="1" t="s">
        <v>25</v>
      </c>
      <c r="F19006" s="1" t="s">
        <v>11</v>
      </c>
      <c r="G19006" s="1" t="str">
        <f>IFERROR(__xludf.DUMMYFUNCTION("GOOGLETRANSLATE(D19006,""fr"",""en"")"),"#VALUE!")</f>
        <v>#VALUE!</v>
      </c>
    </row>
    <row r="19007" ht="15.75" customHeight="1">
      <c r="A19007" s="1" t="s">
        <v>2851</v>
      </c>
      <c r="B19007" s="1">
        <v>1.0</v>
      </c>
      <c r="C19007" s="1" t="s">
        <v>39661</v>
      </c>
      <c r="D19007" s="1" t="s">
        <v>39662</v>
      </c>
      <c r="E19007" s="1" t="s">
        <v>423</v>
      </c>
      <c r="F19007" s="1" t="s">
        <v>30</v>
      </c>
      <c r="G19007" s="1" t="str">
        <f>IFERROR(__xludf.DUMMYFUNCTION("GOOGLETRANSLATE(D19007,""fr"",""en"")"),"#VALUE!")</f>
        <v>#VALUE!</v>
      </c>
    </row>
    <row r="19008" ht="15.75" customHeight="1">
      <c r="A19008" s="1" t="s">
        <v>1741</v>
      </c>
      <c r="B19008" s="1">
        <v>2.0</v>
      </c>
      <c r="C19008" s="1" t="s">
        <v>39663</v>
      </c>
      <c r="D19008" s="1" t="s">
        <v>39664</v>
      </c>
      <c r="E19008" s="1" t="s">
        <v>169</v>
      </c>
      <c r="F19008" s="1" t="s">
        <v>110</v>
      </c>
      <c r="G19008" s="1" t="str">
        <f>IFERROR(__xludf.DUMMYFUNCTION("GOOGLETRANSLATE(D19008,""fr"",""en"")"),"#VALUE!")</f>
        <v>#VALUE!</v>
      </c>
    </row>
    <row r="19009" ht="15.75" customHeight="1">
      <c r="A19009" s="1" t="s">
        <v>1091</v>
      </c>
      <c r="B19009" s="1">
        <v>1.0</v>
      </c>
      <c r="C19009" s="1" t="s">
        <v>39665</v>
      </c>
      <c r="D19009" s="1" t="s">
        <v>39666</v>
      </c>
      <c r="E19009" s="1" t="s">
        <v>296</v>
      </c>
      <c r="F19009" s="1" t="s">
        <v>48</v>
      </c>
      <c r="G19009" s="1" t="str">
        <f>IFERROR(__xludf.DUMMYFUNCTION("GOOGLETRANSLATE(D19009,""fr"",""en"")"),"#VALUE!")</f>
        <v>#VALUE!</v>
      </c>
    </row>
    <row r="19010" ht="15.75" customHeight="1">
      <c r="A19010" s="1" t="s">
        <v>664</v>
      </c>
      <c r="B19010" s="1">
        <v>4.0</v>
      </c>
      <c r="C19010" s="1" t="s">
        <v>39667</v>
      </c>
      <c r="D19010" s="1" t="s">
        <v>39668</v>
      </c>
      <c r="E19010" s="1" t="s">
        <v>10</v>
      </c>
      <c r="F19010" s="1" t="s">
        <v>11</v>
      </c>
      <c r="G19010" s="1" t="str">
        <f>IFERROR(__xludf.DUMMYFUNCTION("GOOGLETRANSLATE(D19010,""fr"",""en"")"),"#VALUE!")</f>
        <v>#VALUE!</v>
      </c>
    </row>
    <row r="19011" ht="15.75" customHeight="1">
      <c r="A19011" s="1" t="s">
        <v>2272</v>
      </c>
      <c r="B19011" s="1">
        <v>5.0</v>
      </c>
      <c r="C19011" s="1" t="s">
        <v>39669</v>
      </c>
      <c r="D19011" s="1" t="s">
        <v>39670</v>
      </c>
      <c r="E19011" s="1" t="s">
        <v>176</v>
      </c>
      <c r="F19011" s="1" t="s">
        <v>66</v>
      </c>
      <c r="G19011" s="1" t="str">
        <f>IFERROR(__xludf.DUMMYFUNCTION("GOOGLETRANSLATE(D19011,""fr"",""en"")"),"#VALUE!")</f>
        <v>#VALUE!</v>
      </c>
    </row>
    <row r="19012" ht="15.75" customHeight="1">
      <c r="A19012" s="1" t="s">
        <v>3675</v>
      </c>
      <c r="B19012" s="1">
        <v>1.0</v>
      </c>
      <c r="C19012" s="1" t="s">
        <v>39671</v>
      </c>
      <c r="D19012" s="1" t="s">
        <v>39672</v>
      </c>
      <c r="E19012" s="1" t="s">
        <v>109</v>
      </c>
      <c r="F19012" s="1" t="s">
        <v>110</v>
      </c>
      <c r="G19012" s="1" t="str">
        <f>IFERROR(__xludf.DUMMYFUNCTION("GOOGLETRANSLATE(D19012,""fr"",""en"")"),"#VALUE!")</f>
        <v>#VALUE!</v>
      </c>
    </row>
    <row r="19013" ht="15.75" customHeight="1">
      <c r="A19013" s="1" t="s">
        <v>686</v>
      </c>
      <c r="B19013" s="1">
        <v>3.0</v>
      </c>
      <c r="C19013" s="1" t="s">
        <v>39673</v>
      </c>
      <c r="D19013" s="1" t="s">
        <v>39674</v>
      </c>
      <c r="E19013" s="1" t="s">
        <v>484</v>
      </c>
      <c r="F19013" s="1" t="s">
        <v>118</v>
      </c>
      <c r="G19013" s="1" t="str">
        <f>IFERROR(__xludf.DUMMYFUNCTION("GOOGLETRANSLATE(D19013,""fr"",""en"")"),"#VALUE!")</f>
        <v>#VALUE!</v>
      </c>
    </row>
    <row r="19014" ht="15.75" customHeight="1">
      <c r="A19014" s="1" t="s">
        <v>329</v>
      </c>
      <c r="B19014" s="1">
        <v>1.0</v>
      </c>
      <c r="C19014" s="1" t="s">
        <v>39675</v>
      </c>
      <c r="D19014" s="1" t="s">
        <v>39676</v>
      </c>
      <c r="E19014" s="1" t="s">
        <v>226</v>
      </c>
      <c r="F19014" s="1" t="s">
        <v>11</v>
      </c>
      <c r="G19014" s="1" t="str">
        <f>IFERROR(__xludf.DUMMYFUNCTION("GOOGLETRANSLATE(D19014,""fr"",""en"")"),"#VALUE!")</f>
        <v>#VALUE!</v>
      </c>
    </row>
    <row r="19015" ht="15.75" customHeight="1">
      <c r="A19015" s="1" t="s">
        <v>391</v>
      </c>
      <c r="B19015" s="1">
        <v>4.0</v>
      </c>
      <c r="C19015" s="1" t="s">
        <v>39677</v>
      </c>
      <c r="D19015" s="1" t="s">
        <v>39678</v>
      </c>
      <c r="E19015" s="1" t="s">
        <v>10</v>
      </c>
      <c r="F19015" s="1" t="s">
        <v>11</v>
      </c>
      <c r="G19015" s="1" t="str">
        <f>IFERROR(__xludf.DUMMYFUNCTION("GOOGLETRANSLATE(D19015,""fr"",""en"")"),"#VALUE!")</f>
        <v>#VALUE!</v>
      </c>
    </row>
    <row r="19016" ht="15.75" customHeight="1">
      <c r="A19016" s="1" t="s">
        <v>5518</v>
      </c>
      <c r="B19016" s="1">
        <v>1.0</v>
      </c>
      <c r="C19016" s="1" t="s">
        <v>39679</v>
      </c>
      <c r="D19016" s="1" t="s">
        <v>39680</v>
      </c>
      <c r="E19016" s="1" t="s">
        <v>292</v>
      </c>
      <c r="F19016" s="1" t="s">
        <v>11</v>
      </c>
      <c r="G19016" s="1" t="str">
        <f>IFERROR(__xludf.DUMMYFUNCTION("GOOGLETRANSLATE(D19016,""fr"",""en"")"),"#VALUE!")</f>
        <v>#VALUE!</v>
      </c>
    </row>
    <row r="19017" ht="15.75" customHeight="1">
      <c r="A19017" s="1" t="s">
        <v>1778</v>
      </c>
      <c r="B19017" s="1">
        <v>1.0</v>
      </c>
      <c r="C19017" s="1" t="s">
        <v>39681</v>
      </c>
      <c r="D19017" s="1" t="s">
        <v>39682</v>
      </c>
      <c r="E19017" s="1" t="s">
        <v>10</v>
      </c>
      <c r="F19017" s="1" t="s">
        <v>11</v>
      </c>
      <c r="G19017" s="1" t="str">
        <f>IFERROR(__xludf.DUMMYFUNCTION("GOOGLETRANSLATE(D19017,""fr"",""en"")"),"#VALUE!")</f>
        <v>#VALUE!</v>
      </c>
    </row>
    <row r="19018" ht="15.75" customHeight="1">
      <c r="A19018" s="1" t="s">
        <v>635</v>
      </c>
      <c r="B19018" s="1">
        <v>2.0</v>
      </c>
      <c r="C19018" s="1" t="s">
        <v>39683</v>
      </c>
      <c r="D19018" s="1" t="s">
        <v>39684</v>
      </c>
      <c r="E19018" s="1" t="s">
        <v>10</v>
      </c>
      <c r="F19018" s="1" t="s">
        <v>11</v>
      </c>
      <c r="G19018" s="1" t="str">
        <f>IFERROR(__xludf.DUMMYFUNCTION("GOOGLETRANSLATE(D19018,""fr"",""en"")"),"#VALUE!")</f>
        <v>#VALUE!</v>
      </c>
    </row>
    <row r="19019" ht="15.75" customHeight="1">
      <c r="A19019" s="1" t="s">
        <v>111</v>
      </c>
      <c r="B19019" s="1">
        <v>2.0</v>
      </c>
      <c r="C19019" s="1" t="s">
        <v>39685</v>
      </c>
      <c r="D19019" s="1" t="s">
        <v>39686</v>
      </c>
      <c r="E19019" s="1" t="s">
        <v>226</v>
      </c>
      <c r="F19019" s="1" t="s">
        <v>110</v>
      </c>
      <c r="G19019" s="1" t="str">
        <f>IFERROR(__xludf.DUMMYFUNCTION("GOOGLETRANSLATE(D19019,""fr"",""en"")"),"#VALUE!")</f>
        <v>#VALUE!</v>
      </c>
    </row>
    <row r="19020" ht="15.75" customHeight="1">
      <c r="A19020" s="1" t="s">
        <v>2533</v>
      </c>
      <c r="B19020" s="1">
        <v>4.0</v>
      </c>
      <c r="C19020" s="1" t="s">
        <v>39687</v>
      </c>
      <c r="D19020" s="1" t="s">
        <v>39688</v>
      </c>
      <c r="E19020" s="1" t="s">
        <v>10</v>
      </c>
      <c r="F19020" s="1" t="s">
        <v>11</v>
      </c>
      <c r="G19020" s="1" t="str">
        <f>IFERROR(__xludf.DUMMYFUNCTION("GOOGLETRANSLATE(D19020,""fr"",""en"")"),"#VALUE!")</f>
        <v>#VALUE!</v>
      </c>
    </row>
    <row r="19021" ht="15.75" customHeight="1">
      <c r="A19021" s="1" t="s">
        <v>13489</v>
      </c>
      <c r="B19021" s="1">
        <v>1.0</v>
      </c>
      <c r="C19021" s="1" t="s">
        <v>39689</v>
      </c>
      <c r="D19021" s="1" t="s">
        <v>39690</v>
      </c>
      <c r="E19021" s="1" t="s">
        <v>575</v>
      </c>
      <c r="F19021" s="1" t="s">
        <v>84</v>
      </c>
      <c r="G19021" s="1" t="str">
        <f>IFERROR(__xludf.DUMMYFUNCTION("GOOGLETRANSLATE(D19021,""fr"",""en"")"),"#VALUE!")</f>
        <v>#VALUE!</v>
      </c>
    </row>
    <row r="19022" ht="15.75" customHeight="1">
      <c r="A19022" s="1" t="s">
        <v>206</v>
      </c>
      <c r="B19022" s="1">
        <v>2.0</v>
      </c>
      <c r="C19022" s="1" t="s">
        <v>39691</v>
      </c>
      <c r="D19022" s="1" t="s">
        <v>39692</v>
      </c>
      <c r="E19022" s="1" t="s">
        <v>25</v>
      </c>
      <c r="F19022" s="1" t="s">
        <v>110</v>
      </c>
      <c r="G19022" s="1" t="str">
        <f>IFERROR(__xludf.DUMMYFUNCTION("GOOGLETRANSLATE(D19022,""fr"",""en"")"),"#VALUE!")</f>
        <v>#VALUE!</v>
      </c>
    </row>
    <row r="19023" ht="15.75" customHeight="1">
      <c r="A19023" s="1" t="s">
        <v>9780</v>
      </c>
      <c r="B19023" s="1">
        <v>2.0</v>
      </c>
      <c r="C19023" s="1" t="s">
        <v>39693</v>
      </c>
      <c r="D19023" s="1" t="s">
        <v>39694</v>
      </c>
      <c r="E19023" s="1" t="s">
        <v>273</v>
      </c>
      <c r="F19023" s="1" t="s">
        <v>11</v>
      </c>
      <c r="G19023" s="1" t="str">
        <f>IFERROR(__xludf.DUMMYFUNCTION("GOOGLETRANSLATE(D19023,""fr"",""en"")"),"#VALUE!")</f>
        <v>#VALUE!</v>
      </c>
    </row>
    <row r="19024" ht="15.75" customHeight="1">
      <c r="A19024" s="1" t="s">
        <v>414</v>
      </c>
      <c r="B19024" s="1">
        <v>5.0</v>
      </c>
      <c r="C19024" s="1" t="s">
        <v>39695</v>
      </c>
      <c r="D19024" s="1" t="s">
        <v>39696</v>
      </c>
      <c r="E19024" s="1" t="s">
        <v>10</v>
      </c>
      <c r="F19024" s="1" t="s">
        <v>11</v>
      </c>
      <c r="G19024" s="1" t="str">
        <f>IFERROR(__xludf.DUMMYFUNCTION("GOOGLETRANSLATE(D19024,""fr"",""en"")"),"#VALUE!")</f>
        <v>#VALUE!</v>
      </c>
    </row>
    <row r="19025" ht="15.75" customHeight="1">
      <c r="A19025" s="1" t="s">
        <v>281</v>
      </c>
      <c r="B19025" s="1">
        <v>1.0</v>
      </c>
      <c r="C19025" s="1" t="s">
        <v>39697</v>
      </c>
      <c r="D19025" s="1" t="s">
        <v>39698</v>
      </c>
      <c r="E19025" s="1" t="s">
        <v>273</v>
      </c>
      <c r="F19025" s="1" t="s">
        <v>11</v>
      </c>
      <c r="G19025" s="1" t="str">
        <f>IFERROR(__xludf.DUMMYFUNCTION("GOOGLETRANSLATE(D19025,""fr"",""en"")"),"#VALUE!")</f>
        <v>#VALUE!</v>
      </c>
    </row>
    <row r="19026" ht="15.75" customHeight="1">
      <c r="A19026" s="1" t="s">
        <v>6168</v>
      </c>
      <c r="B19026" s="1">
        <v>1.0</v>
      </c>
      <c r="C19026" s="1" t="s">
        <v>39699</v>
      </c>
      <c r="D19026" s="1" t="s">
        <v>39700</v>
      </c>
      <c r="E19026" s="1" t="s">
        <v>52</v>
      </c>
      <c r="F19026" s="1" t="s">
        <v>110</v>
      </c>
      <c r="G19026" s="1" t="str">
        <f>IFERROR(__xludf.DUMMYFUNCTION("GOOGLETRANSLATE(D19026,""fr"",""en"")"),"#VALUE!")</f>
        <v>#VALUE!</v>
      </c>
    </row>
    <row r="19027" ht="15.75" customHeight="1">
      <c r="A19027" s="1" t="s">
        <v>26605</v>
      </c>
      <c r="B19027" s="1">
        <v>4.0</v>
      </c>
      <c r="C19027" s="1" t="s">
        <v>39701</v>
      </c>
      <c r="D19027" s="1" t="s">
        <v>39702</v>
      </c>
      <c r="E19027" s="1" t="s">
        <v>3492</v>
      </c>
      <c r="F19027" s="1" t="s">
        <v>3493</v>
      </c>
      <c r="G19027" s="1" t="str">
        <f>IFERROR(__xludf.DUMMYFUNCTION("GOOGLETRANSLATE(D19027,""fr"",""en"")"),"#VALUE!")</f>
        <v>#VALUE!</v>
      </c>
    </row>
    <row r="19028" ht="15.75" customHeight="1">
      <c r="A19028" s="1" t="s">
        <v>1138</v>
      </c>
      <c r="B19028" s="1">
        <v>3.0</v>
      </c>
      <c r="C19028" s="1" t="s">
        <v>39703</v>
      </c>
      <c r="D19028" s="1" t="s">
        <v>39704</v>
      </c>
      <c r="E19028" s="1" t="s">
        <v>10</v>
      </c>
      <c r="F19028" s="1" t="s">
        <v>11</v>
      </c>
      <c r="G19028" s="1" t="str">
        <f>IFERROR(__xludf.DUMMYFUNCTION("GOOGLETRANSLATE(D19028,""fr"",""en"")"),"#VALUE!")</f>
        <v>#VALUE!</v>
      </c>
    </row>
    <row r="19029" ht="15.75" customHeight="1">
      <c r="A19029" s="1" t="s">
        <v>34182</v>
      </c>
      <c r="B19029" s="1">
        <v>1.0</v>
      </c>
      <c r="C19029" s="1" t="s">
        <v>39705</v>
      </c>
      <c r="D19029" s="1" t="s">
        <v>39706</v>
      </c>
      <c r="E19029" s="1" t="s">
        <v>10</v>
      </c>
      <c r="F19029" s="1" t="s">
        <v>11</v>
      </c>
      <c r="G19029" s="1" t="str">
        <f>IFERROR(__xludf.DUMMYFUNCTION("GOOGLETRANSLATE(D19029,""fr"",""en"")"),"#VALUE!")</f>
        <v>#VALUE!</v>
      </c>
    </row>
    <row r="19030" ht="15.75" customHeight="1">
      <c r="A19030" s="1" t="s">
        <v>1135</v>
      </c>
      <c r="B19030" s="1">
        <v>5.0</v>
      </c>
      <c r="C19030" s="1" t="s">
        <v>39707</v>
      </c>
      <c r="D19030" s="1" t="s">
        <v>39708</v>
      </c>
      <c r="E19030" s="1" t="s">
        <v>65</v>
      </c>
      <c r="F19030" s="1" t="s">
        <v>66</v>
      </c>
      <c r="G19030" s="1" t="str">
        <f>IFERROR(__xludf.DUMMYFUNCTION("GOOGLETRANSLATE(D19030,""fr"",""en"")"),"#VALUE!")</f>
        <v>#VALUE!</v>
      </c>
    </row>
    <row r="19031" ht="15.75" customHeight="1">
      <c r="A19031" s="1" t="s">
        <v>3667</v>
      </c>
      <c r="B19031" s="1">
        <v>1.0</v>
      </c>
      <c r="C19031" s="1" t="s">
        <v>39709</v>
      </c>
      <c r="D19031" s="1" t="s">
        <v>39710</v>
      </c>
      <c r="E19031" s="1" t="s">
        <v>750</v>
      </c>
      <c r="F19031" s="1" t="s">
        <v>110</v>
      </c>
      <c r="G19031" s="1" t="str">
        <f>IFERROR(__xludf.DUMMYFUNCTION("GOOGLETRANSLATE(D19031,""fr"",""en"")"),"#VALUE!")</f>
        <v>#VALUE!</v>
      </c>
    </row>
    <row r="19032" ht="15.75" customHeight="1">
      <c r="A19032" s="1" t="s">
        <v>4812</v>
      </c>
      <c r="B19032" s="1">
        <v>1.0</v>
      </c>
      <c r="C19032" s="1" t="s">
        <v>39711</v>
      </c>
      <c r="D19032" s="1" t="s">
        <v>39712</v>
      </c>
      <c r="E19032" s="1" t="s">
        <v>423</v>
      </c>
      <c r="F19032" s="1" t="s">
        <v>30</v>
      </c>
      <c r="G19032" s="1" t="str">
        <f>IFERROR(__xludf.DUMMYFUNCTION("GOOGLETRANSLATE(D19032,""fr"",""en"")"),"#VALUE!")</f>
        <v>#VALUE!</v>
      </c>
    </row>
    <row r="19033" ht="15.75" customHeight="1">
      <c r="A19033" s="1" t="s">
        <v>4735</v>
      </c>
      <c r="B19033" s="1">
        <v>3.0</v>
      </c>
      <c r="C19033" s="1" t="s">
        <v>39713</v>
      </c>
      <c r="D19033" s="1" t="s">
        <v>39714</v>
      </c>
      <c r="E19033" s="1" t="s">
        <v>65</v>
      </c>
      <c r="F19033" s="1" t="s">
        <v>66</v>
      </c>
      <c r="G19033" s="1" t="str">
        <f>IFERROR(__xludf.DUMMYFUNCTION("GOOGLETRANSLATE(D19033,""fr"",""en"")"),"#VALUE!")</f>
        <v>#VALUE!</v>
      </c>
    </row>
    <row r="19034" ht="15.75" customHeight="1">
      <c r="A19034" s="1" t="s">
        <v>1799</v>
      </c>
      <c r="B19034" s="1">
        <v>5.0</v>
      </c>
      <c r="C19034" s="1" t="s">
        <v>39715</v>
      </c>
      <c r="D19034" s="1" t="s">
        <v>39716</v>
      </c>
      <c r="E19034" s="1" t="s">
        <v>273</v>
      </c>
      <c r="F19034" s="1" t="s">
        <v>11</v>
      </c>
      <c r="G19034" s="1" t="str">
        <f>IFERROR(__xludf.DUMMYFUNCTION("GOOGLETRANSLATE(D19034,""fr"",""en"")"),"#VALUE!")</f>
        <v>#VALUE!</v>
      </c>
    </row>
    <row r="19035" ht="15.75" customHeight="1">
      <c r="A19035" s="1" t="s">
        <v>2625</v>
      </c>
      <c r="B19035" s="1">
        <v>1.0</v>
      </c>
      <c r="C19035" s="1" t="s">
        <v>39717</v>
      </c>
      <c r="D19035" s="1" t="s">
        <v>39718</v>
      </c>
      <c r="E19035" s="1" t="s">
        <v>226</v>
      </c>
      <c r="F19035" s="1" t="s">
        <v>11</v>
      </c>
      <c r="G19035" s="1" t="str">
        <f>IFERROR(__xludf.DUMMYFUNCTION("GOOGLETRANSLATE(D19035,""fr"",""en"")"),"#VALUE!")</f>
        <v>#VALUE!</v>
      </c>
    </row>
    <row r="19036" ht="15.75" customHeight="1">
      <c r="A19036" s="1" t="s">
        <v>2533</v>
      </c>
      <c r="B19036" s="1">
        <v>5.0</v>
      </c>
      <c r="C19036" s="1" t="s">
        <v>39719</v>
      </c>
      <c r="D19036" s="1" t="s">
        <v>39720</v>
      </c>
      <c r="E19036" s="1" t="s">
        <v>65</v>
      </c>
      <c r="F19036" s="1" t="s">
        <v>66</v>
      </c>
      <c r="G19036" s="1" t="str">
        <f>IFERROR(__xludf.DUMMYFUNCTION("GOOGLETRANSLATE(D19036,""fr"",""en"")"),"#VALUE!")</f>
        <v>#VALUE!</v>
      </c>
    </row>
    <row r="19037" ht="15.75" customHeight="1">
      <c r="A19037" s="1" t="s">
        <v>738</v>
      </c>
      <c r="B19037" s="1">
        <v>4.0</v>
      </c>
      <c r="C19037" s="1" t="s">
        <v>39721</v>
      </c>
      <c r="D19037" s="1" t="s">
        <v>39722</v>
      </c>
      <c r="E19037" s="1" t="s">
        <v>10</v>
      </c>
      <c r="F19037" s="1" t="s">
        <v>11</v>
      </c>
      <c r="G19037" s="1" t="str">
        <f>IFERROR(__xludf.DUMMYFUNCTION("GOOGLETRANSLATE(D19037,""fr"",""en"")"),"#VALUE!")</f>
        <v>#VALUE!</v>
      </c>
    </row>
    <row r="19038" ht="15.75" customHeight="1">
      <c r="A19038" s="1" t="s">
        <v>1347</v>
      </c>
      <c r="B19038" s="1">
        <v>5.0</v>
      </c>
      <c r="C19038" s="1" t="s">
        <v>39723</v>
      </c>
      <c r="D19038" s="1" t="s">
        <v>39724</v>
      </c>
      <c r="E19038" s="1" t="s">
        <v>5251</v>
      </c>
      <c r="F19038" s="1" t="s">
        <v>66</v>
      </c>
      <c r="G19038" s="1" t="str">
        <f>IFERROR(__xludf.DUMMYFUNCTION("GOOGLETRANSLATE(D19038,""fr"",""en"")"),"To your listening, sympathetic, very effective and human .... available,")</f>
        <v>To your listening, sympathetic, very effective and human .... available,</v>
      </c>
    </row>
    <row r="19039" ht="15.75" customHeight="1">
      <c r="A19039" s="1" t="s">
        <v>424</v>
      </c>
      <c r="B19039" s="1">
        <v>4.0</v>
      </c>
      <c r="C19039" s="1" t="s">
        <v>39725</v>
      </c>
      <c r="D19039" s="1" t="s">
        <v>39726</v>
      </c>
      <c r="E19039" s="1" t="s">
        <v>169</v>
      </c>
      <c r="F19039" s="1" t="s">
        <v>11</v>
      </c>
      <c r="G19039" s="1" t="str">
        <f>IFERROR(__xludf.DUMMYFUNCTION("GOOGLETRANSLATE(D19039,""fr"",""en"")"),"#VALUE!")</f>
        <v>#VALUE!</v>
      </c>
    </row>
    <row r="19040" ht="15.75" customHeight="1">
      <c r="A19040" s="1" t="s">
        <v>558</v>
      </c>
      <c r="B19040" s="1">
        <v>4.0</v>
      </c>
      <c r="C19040" s="1" t="s">
        <v>39727</v>
      </c>
      <c r="D19040" s="1" t="s">
        <v>39728</v>
      </c>
      <c r="E19040" s="1" t="s">
        <v>10</v>
      </c>
      <c r="F19040" s="1" t="s">
        <v>11</v>
      </c>
      <c r="G19040" s="1" t="str">
        <f>IFERROR(__xludf.DUMMYFUNCTION("GOOGLETRANSLATE(D19040,""fr"",""en"")"),"#VALUE!")</f>
        <v>#VALUE!</v>
      </c>
    </row>
    <row r="19041" ht="15.75" customHeight="1">
      <c r="A19041" s="1" t="s">
        <v>1581</v>
      </c>
      <c r="B19041" s="1">
        <v>4.0</v>
      </c>
      <c r="C19041" s="1" t="s">
        <v>39729</v>
      </c>
      <c r="D19041" s="1" t="s">
        <v>39730</v>
      </c>
      <c r="E19041" s="1" t="s">
        <v>10</v>
      </c>
      <c r="F19041" s="1" t="s">
        <v>11</v>
      </c>
      <c r="G19041" s="1" t="str">
        <f>IFERROR(__xludf.DUMMYFUNCTION("GOOGLETRANSLATE(D19041,""fr"",""en"")"),"#VALUE!")</f>
        <v>#VALUE!</v>
      </c>
    </row>
    <row r="19042" ht="15.75" customHeight="1">
      <c r="A19042" s="1" t="s">
        <v>738</v>
      </c>
      <c r="B19042" s="1">
        <v>4.0</v>
      </c>
      <c r="C19042" s="1" t="s">
        <v>39731</v>
      </c>
      <c r="D19042" s="1" t="s">
        <v>39732</v>
      </c>
      <c r="E19042" s="1" t="s">
        <v>10</v>
      </c>
      <c r="F19042" s="1" t="s">
        <v>11</v>
      </c>
      <c r="G19042" s="1" t="str">
        <f>IFERROR(__xludf.DUMMYFUNCTION("GOOGLETRANSLATE(D19042,""fr"",""en"")"),"#VALUE!")</f>
        <v>#VALUE!</v>
      </c>
    </row>
    <row r="19043" ht="15.75" customHeight="1">
      <c r="A19043" s="1" t="s">
        <v>6677</v>
      </c>
      <c r="B19043" s="1">
        <v>1.0</v>
      </c>
      <c r="C19043" s="1" t="s">
        <v>6678</v>
      </c>
      <c r="D19043" s="1" t="s">
        <v>39733</v>
      </c>
      <c r="E19043" s="1" t="s">
        <v>47</v>
      </c>
      <c r="F19043" s="1" t="s">
        <v>118</v>
      </c>
      <c r="G19043" s="1" t="str">
        <f>IFERROR(__xludf.DUMMYFUNCTION("GOOGLETRANSLATE(D19043,""fr"",""en"")"),"#VALUE!")</f>
        <v>#VALUE!</v>
      </c>
    </row>
    <row r="19044" ht="15.75" customHeight="1">
      <c r="A19044" s="1" t="s">
        <v>1303</v>
      </c>
      <c r="B19044" s="1">
        <v>4.0</v>
      </c>
      <c r="C19044" s="1" t="s">
        <v>39734</v>
      </c>
      <c r="D19044" s="1" t="s">
        <v>39735</v>
      </c>
      <c r="E19044" s="1" t="s">
        <v>448</v>
      </c>
      <c r="F19044" s="1" t="s">
        <v>84</v>
      </c>
      <c r="G19044" s="1" t="str">
        <f>IFERROR(__xludf.DUMMYFUNCTION("GOOGLETRANSLATE(D19044,""fr"",""en"")"),"#VALUE!")</f>
        <v>#VALUE!</v>
      </c>
    </row>
    <row r="19045" ht="15.75" customHeight="1">
      <c r="A19045" s="1" t="s">
        <v>11833</v>
      </c>
      <c r="B19045" s="1">
        <v>1.0</v>
      </c>
      <c r="C19045" s="1" t="s">
        <v>39736</v>
      </c>
      <c r="D19045" s="1" t="s">
        <v>39737</v>
      </c>
      <c r="E19045" s="1" t="s">
        <v>273</v>
      </c>
      <c r="F19045" s="1" t="s">
        <v>11</v>
      </c>
      <c r="G19045" s="1" t="str">
        <f>IFERROR(__xludf.DUMMYFUNCTION("GOOGLETRANSLATE(D19045,""fr"",""en"")"),"#VALUE!")</f>
        <v>#VALUE!</v>
      </c>
    </row>
    <row r="19046" ht="15.75" customHeight="1">
      <c r="A19046" s="1" t="s">
        <v>5649</v>
      </c>
      <c r="B19046" s="1">
        <v>5.0</v>
      </c>
      <c r="C19046" s="1" t="s">
        <v>39738</v>
      </c>
      <c r="D19046" s="1" t="s">
        <v>39739</v>
      </c>
      <c r="E19046" s="1" t="s">
        <v>21</v>
      </c>
      <c r="F19046" s="1" t="s">
        <v>11</v>
      </c>
      <c r="G19046" s="1" t="str">
        <f>IFERROR(__xludf.DUMMYFUNCTION("GOOGLETRANSLATE(D19046,""fr"",""en"")"),"#VALUE!")</f>
        <v>#VALUE!</v>
      </c>
    </row>
    <row r="19047" ht="15.75" customHeight="1">
      <c r="A19047" s="1" t="s">
        <v>323</v>
      </c>
      <c r="B19047" s="1">
        <v>3.0</v>
      </c>
      <c r="C19047" s="1" t="s">
        <v>39740</v>
      </c>
      <c r="D19047" s="1" t="s">
        <v>39741</v>
      </c>
      <c r="E19047" s="1" t="s">
        <v>25</v>
      </c>
      <c r="F19047" s="1" t="s">
        <v>110</v>
      </c>
      <c r="G19047" s="1" t="str">
        <f>IFERROR(__xludf.DUMMYFUNCTION("GOOGLETRANSLATE(D19047,""fr"",""en"")"),"#VALUE!")</f>
        <v>#VALUE!</v>
      </c>
    </row>
    <row r="19048" ht="15.75" customHeight="1">
      <c r="A19048" s="1" t="s">
        <v>1879</v>
      </c>
      <c r="B19048" s="1">
        <v>5.0</v>
      </c>
      <c r="C19048" s="1" t="s">
        <v>39742</v>
      </c>
      <c r="D19048" s="1" t="s">
        <v>39743</v>
      </c>
      <c r="E19048" s="1" t="s">
        <v>21</v>
      </c>
      <c r="F19048" s="1" t="s">
        <v>11</v>
      </c>
      <c r="G19048" s="1" t="str">
        <f>IFERROR(__xludf.DUMMYFUNCTION("GOOGLETRANSLATE(D19048,""fr"",""en"")"),"#VALUE!")</f>
        <v>#VALUE!</v>
      </c>
    </row>
    <row r="19049" ht="15.75" customHeight="1">
      <c r="A19049" s="1" t="s">
        <v>5672</v>
      </c>
      <c r="B19049" s="1">
        <v>4.0</v>
      </c>
      <c r="C19049" s="1" t="s">
        <v>39744</v>
      </c>
      <c r="D19049" s="1" t="s">
        <v>39745</v>
      </c>
      <c r="E19049" s="1" t="s">
        <v>10</v>
      </c>
      <c r="F19049" s="1" t="s">
        <v>11</v>
      </c>
      <c r="G19049" s="1" t="str">
        <f>IFERROR(__xludf.DUMMYFUNCTION("GOOGLETRANSLATE(D19049,""fr"",""en"")"),"#VALUE!")</f>
        <v>#VALUE!</v>
      </c>
    </row>
    <row r="19050" ht="15.75" customHeight="1">
      <c r="A19050" s="1" t="s">
        <v>707</v>
      </c>
      <c r="B19050" s="1">
        <v>2.0</v>
      </c>
      <c r="C19050" s="1" t="s">
        <v>39746</v>
      </c>
      <c r="D19050" s="1" t="s">
        <v>39747</v>
      </c>
      <c r="E19050" s="1" t="s">
        <v>10</v>
      </c>
      <c r="F19050" s="1" t="s">
        <v>11</v>
      </c>
      <c r="G19050" s="1" t="str">
        <f>IFERROR(__xludf.DUMMYFUNCTION("GOOGLETRANSLATE(D19050,""fr"",""en"")"),"#VALUE!")</f>
        <v>#VALUE!</v>
      </c>
    </row>
    <row r="19051" ht="15.75" customHeight="1">
      <c r="A19051" s="1" t="s">
        <v>3678</v>
      </c>
      <c r="B19051" s="1">
        <v>1.0</v>
      </c>
      <c r="C19051" s="1" t="s">
        <v>39748</v>
      </c>
      <c r="D19051" s="1" t="s">
        <v>39749</v>
      </c>
      <c r="E19051" s="1" t="s">
        <v>10</v>
      </c>
      <c r="F19051" s="1" t="s">
        <v>11</v>
      </c>
      <c r="G19051" s="1" t="str">
        <f>IFERROR(__xludf.DUMMYFUNCTION("GOOGLETRANSLATE(D19051,""fr"",""en"")"),"#VALUE!")</f>
        <v>#VALUE!</v>
      </c>
    </row>
    <row r="19052" ht="15.75" customHeight="1">
      <c r="A19052" s="1" t="s">
        <v>39750</v>
      </c>
      <c r="B19052" s="1">
        <v>4.0</v>
      </c>
      <c r="C19052" s="1" t="s">
        <v>39751</v>
      </c>
      <c r="D19052" s="1" t="s">
        <v>39752</v>
      </c>
      <c r="E19052" s="1" t="s">
        <v>125</v>
      </c>
      <c r="F19052" s="1" t="s">
        <v>11</v>
      </c>
      <c r="G19052" s="1" t="str">
        <f>IFERROR(__xludf.DUMMYFUNCTION("GOOGLETRANSLATE(D19052,""fr"",""en"")"),"#VALUE!")</f>
        <v>#VALUE!</v>
      </c>
    </row>
    <row r="19053" ht="15.75" customHeight="1">
      <c r="A19053" s="1" t="s">
        <v>1353</v>
      </c>
      <c r="B19053" s="1">
        <v>4.0</v>
      </c>
      <c r="C19053" s="1" t="s">
        <v>39753</v>
      </c>
      <c r="D19053" s="1" t="s">
        <v>39754</v>
      </c>
      <c r="E19053" s="1" t="s">
        <v>21</v>
      </c>
      <c r="F19053" s="1" t="s">
        <v>11</v>
      </c>
      <c r="G19053" s="1" t="str">
        <f>IFERROR(__xludf.DUMMYFUNCTION("GOOGLETRANSLATE(D19053,""fr"",""en"")"),"#VALUE!")</f>
        <v>#VALUE!</v>
      </c>
    </row>
    <row r="19054" ht="15.75" customHeight="1">
      <c r="A19054" s="1" t="s">
        <v>209</v>
      </c>
      <c r="B19054" s="1">
        <v>1.0</v>
      </c>
      <c r="C19054" s="1" t="s">
        <v>39755</v>
      </c>
      <c r="D19054" s="1" t="s">
        <v>39756</v>
      </c>
      <c r="E19054" s="1" t="s">
        <v>10</v>
      </c>
      <c r="F19054" s="1" t="s">
        <v>11</v>
      </c>
      <c r="G19054" s="1" t="str">
        <f>IFERROR(__xludf.DUMMYFUNCTION("GOOGLETRANSLATE(D19054,""fr"",""en"")"),"#VALUE!")</f>
        <v>#VALUE!</v>
      </c>
    </row>
    <row r="19055" ht="15.75" customHeight="1">
      <c r="A19055" s="1" t="s">
        <v>8668</v>
      </c>
      <c r="B19055" s="1">
        <v>1.0</v>
      </c>
      <c r="C19055" s="1" t="s">
        <v>39757</v>
      </c>
      <c r="D19055" s="1" t="s">
        <v>39758</v>
      </c>
      <c r="E19055" s="1" t="s">
        <v>25</v>
      </c>
      <c r="F19055" s="1" t="s">
        <v>11</v>
      </c>
      <c r="G19055" s="1" t="str">
        <f>IFERROR(__xludf.DUMMYFUNCTION("GOOGLETRANSLATE(D19055,""fr"",""en"")"),"#VALUE!")</f>
        <v>#VALUE!</v>
      </c>
    </row>
    <row r="19056" ht="15.75" customHeight="1">
      <c r="A19056" s="1" t="s">
        <v>905</v>
      </c>
      <c r="B19056" s="1">
        <v>3.0</v>
      </c>
      <c r="C19056" s="1" t="s">
        <v>39759</v>
      </c>
      <c r="D19056" s="1" t="s">
        <v>39760</v>
      </c>
      <c r="E19056" s="1" t="s">
        <v>125</v>
      </c>
      <c r="F19056" s="1" t="s">
        <v>11</v>
      </c>
      <c r="G19056" s="1" t="str">
        <f>IFERROR(__xludf.DUMMYFUNCTION("GOOGLETRANSLATE(D19056,""fr"",""en"")"),"#VALUE!")</f>
        <v>#VALUE!</v>
      </c>
    </row>
    <row r="19057" ht="15.75" customHeight="1">
      <c r="A19057" s="1" t="s">
        <v>2728</v>
      </c>
      <c r="B19057" s="1">
        <v>1.0</v>
      </c>
      <c r="C19057" s="1" t="s">
        <v>39761</v>
      </c>
      <c r="D19057" s="1" t="s">
        <v>39762</v>
      </c>
      <c r="E19057" s="1" t="s">
        <v>125</v>
      </c>
      <c r="F19057" s="1" t="s">
        <v>11</v>
      </c>
      <c r="G19057" s="1" t="str">
        <f>IFERROR(__xludf.DUMMYFUNCTION("GOOGLETRANSLATE(D19057,""fr"",""en"")"),"#VALUE!")</f>
        <v>#VALUE!</v>
      </c>
    </row>
    <row r="19058" ht="15.75" customHeight="1">
      <c r="A19058" s="1" t="s">
        <v>4945</v>
      </c>
      <c r="B19058" s="1">
        <v>4.0</v>
      </c>
      <c r="C19058" s="1" t="s">
        <v>39763</v>
      </c>
      <c r="D19058" s="1" t="s">
        <v>39764</v>
      </c>
      <c r="E19058" s="1" t="s">
        <v>29</v>
      </c>
      <c r="F19058" s="1" t="s">
        <v>30</v>
      </c>
      <c r="G19058" s="1" t="str">
        <f>IFERROR(__xludf.DUMMYFUNCTION("GOOGLETRANSLATE(D19058,""fr"",""en"")"),"#VALUE!")</f>
        <v>#VALUE!</v>
      </c>
    </row>
    <row r="19059" ht="15.75" customHeight="1">
      <c r="A19059" s="1" t="s">
        <v>3022</v>
      </c>
      <c r="B19059" s="1">
        <v>3.0</v>
      </c>
      <c r="C19059" s="1" t="s">
        <v>39765</v>
      </c>
      <c r="D19059" s="1" t="s">
        <v>39766</v>
      </c>
      <c r="E19059" s="1" t="s">
        <v>10</v>
      </c>
      <c r="F19059" s="1" t="s">
        <v>11</v>
      </c>
      <c r="G19059" s="1" t="str">
        <f>IFERROR(__xludf.DUMMYFUNCTION("GOOGLETRANSLATE(D19059,""fr"",""en"")"),"#VALUE!")</f>
        <v>#VALUE!</v>
      </c>
    </row>
    <row r="19060" ht="15.75" customHeight="1">
      <c r="A19060" s="1" t="s">
        <v>18</v>
      </c>
      <c r="B19060" s="1">
        <v>1.0</v>
      </c>
      <c r="C19060" s="1" t="s">
        <v>39767</v>
      </c>
      <c r="D19060" s="1" t="s">
        <v>39768</v>
      </c>
      <c r="E19060" s="1" t="s">
        <v>254</v>
      </c>
      <c r="F19060" s="1" t="s">
        <v>66</v>
      </c>
      <c r="G19060" s="1" t="str">
        <f>IFERROR(__xludf.DUMMYFUNCTION("GOOGLETRANSLATE(D19060,""fr"",""en"")"),"#VALUE!")</f>
        <v>#VALUE!</v>
      </c>
    </row>
    <row r="19061" ht="15.75" customHeight="1">
      <c r="A19061" s="1" t="s">
        <v>4866</v>
      </c>
      <c r="B19061" s="1">
        <v>1.0</v>
      </c>
      <c r="C19061" s="1" t="s">
        <v>12897</v>
      </c>
      <c r="D19061" s="1" t="s">
        <v>39769</v>
      </c>
      <c r="E19061" s="1" t="s">
        <v>52</v>
      </c>
      <c r="F19061" s="1" t="s">
        <v>110</v>
      </c>
      <c r="G19061" s="1" t="str">
        <f>IFERROR(__xludf.DUMMYFUNCTION("GOOGLETRANSLATE(D19061,""fr"",""en"")"),"#VALUE!")</f>
        <v>#VALUE!</v>
      </c>
    </row>
    <row r="19062" ht="15.75" customHeight="1">
      <c r="A19062" s="1" t="s">
        <v>1972</v>
      </c>
      <c r="B19062" s="1">
        <v>3.0</v>
      </c>
      <c r="C19062" s="1" t="s">
        <v>39770</v>
      </c>
      <c r="D19062" s="1" t="s">
        <v>39771</v>
      </c>
      <c r="E19062" s="1" t="s">
        <v>614</v>
      </c>
      <c r="F19062" s="1" t="s">
        <v>30</v>
      </c>
      <c r="G19062" s="1" t="str">
        <f>IFERROR(__xludf.DUMMYFUNCTION("GOOGLETRANSLATE(D19062,""fr"",""en"")"),"#VALUE!")</f>
        <v>#VALUE!</v>
      </c>
    </row>
    <row r="19063" ht="15.75" customHeight="1">
      <c r="A19063" s="1" t="s">
        <v>4532</v>
      </c>
      <c r="B19063" s="1">
        <v>1.0</v>
      </c>
      <c r="C19063" s="1" t="s">
        <v>39772</v>
      </c>
      <c r="D19063" s="1" t="s">
        <v>39773</v>
      </c>
      <c r="E19063" s="1" t="s">
        <v>10</v>
      </c>
      <c r="F19063" s="1" t="s">
        <v>11</v>
      </c>
      <c r="G19063" s="1" t="str">
        <f>IFERROR(__xludf.DUMMYFUNCTION("GOOGLETRANSLATE(D19063,""fr"",""en"")"),"#VALUE!")</f>
        <v>#VALUE!</v>
      </c>
    </row>
    <row r="19064" ht="15.75" customHeight="1">
      <c r="A19064" s="1" t="s">
        <v>10639</v>
      </c>
      <c r="B19064" s="1">
        <v>1.0</v>
      </c>
      <c r="C19064" s="1" t="s">
        <v>39774</v>
      </c>
      <c r="D19064" s="1" t="s">
        <v>39775</v>
      </c>
      <c r="E19064" s="1" t="s">
        <v>1472</v>
      </c>
      <c r="F19064" s="1" t="s">
        <v>84</v>
      </c>
      <c r="G19064" s="1" t="str">
        <f>IFERROR(__xludf.DUMMYFUNCTION("GOOGLETRANSLATE(D19064,""fr"",""en"")"),"#VALUE!")</f>
        <v>#VALUE!</v>
      </c>
    </row>
    <row r="19065" ht="15.75" customHeight="1">
      <c r="A19065" s="1" t="s">
        <v>2961</v>
      </c>
      <c r="B19065" s="1">
        <v>4.0</v>
      </c>
      <c r="C19065" s="1" t="s">
        <v>39776</v>
      </c>
      <c r="D19065" s="1" t="s">
        <v>39777</v>
      </c>
      <c r="E19065" s="1" t="s">
        <v>554</v>
      </c>
      <c r="F19065" s="1" t="s">
        <v>30</v>
      </c>
      <c r="G19065" s="1" t="str">
        <f>IFERROR(__xludf.DUMMYFUNCTION("GOOGLETRANSLATE(D19065,""fr"",""en"")"),"#VALUE!")</f>
        <v>#VALUE!</v>
      </c>
    </row>
    <row r="19066" ht="15.75" customHeight="1">
      <c r="A19066" s="1" t="s">
        <v>2272</v>
      </c>
      <c r="B19066" s="1">
        <v>5.0</v>
      </c>
      <c r="C19066" s="1" t="s">
        <v>39778</v>
      </c>
      <c r="D19066" s="1" t="s">
        <v>39779</v>
      </c>
      <c r="E19066" s="1" t="s">
        <v>10</v>
      </c>
      <c r="F19066" s="1" t="s">
        <v>11</v>
      </c>
      <c r="G19066" s="1" t="str">
        <f>IFERROR(__xludf.DUMMYFUNCTION("GOOGLETRANSLATE(D19066,""fr"",""en"")"),"#VALUE!")</f>
        <v>#VALUE!</v>
      </c>
    </row>
    <row r="19067" ht="15.75" customHeight="1">
      <c r="A19067" s="1" t="s">
        <v>3330</v>
      </c>
      <c r="B19067" s="1">
        <v>1.0</v>
      </c>
      <c r="C19067" s="1" t="s">
        <v>39780</v>
      </c>
      <c r="D19067" s="1" t="s">
        <v>39781</v>
      </c>
      <c r="E19067" s="1" t="s">
        <v>10</v>
      </c>
      <c r="F19067" s="1" t="s">
        <v>11</v>
      </c>
      <c r="G19067" s="1" t="str">
        <f>IFERROR(__xludf.DUMMYFUNCTION("GOOGLETRANSLATE(D19067,""fr"",""en"")"),"#VALUE!")</f>
        <v>#VALUE!</v>
      </c>
    </row>
    <row r="19068" ht="15.75" customHeight="1">
      <c r="A19068" s="1" t="s">
        <v>15903</v>
      </c>
      <c r="B19068" s="1">
        <v>1.0</v>
      </c>
      <c r="C19068" s="1" t="s">
        <v>39782</v>
      </c>
      <c r="D19068" s="1" t="s">
        <v>39783</v>
      </c>
      <c r="E19068" s="1" t="s">
        <v>646</v>
      </c>
      <c r="F19068" s="1" t="s">
        <v>39</v>
      </c>
      <c r="G19068" s="1" t="str">
        <f>IFERROR(__xludf.DUMMYFUNCTION("GOOGLETRANSLATE(D19068,""fr"",""en"")"),"#VALUE!")</f>
        <v>#VALUE!</v>
      </c>
    </row>
    <row r="19069" ht="15.75" customHeight="1">
      <c r="A19069" s="1" t="s">
        <v>1966</v>
      </c>
      <c r="B19069" s="1">
        <v>1.0</v>
      </c>
      <c r="C19069" s="1" t="s">
        <v>39784</v>
      </c>
      <c r="D19069" s="1" t="s">
        <v>39785</v>
      </c>
      <c r="E19069" s="1" t="s">
        <v>292</v>
      </c>
      <c r="F19069" s="1" t="s">
        <v>11</v>
      </c>
      <c r="G19069" s="1" t="str">
        <f>IFERROR(__xludf.DUMMYFUNCTION("GOOGLETRANSLATE(D19069,""fr"",""en"")"),"#VALUE!")</f>
        <v>#VALUE!</v>
      </c>
    </row>
    <row r="19070" ht="15.75" customHeight="1">
      <c r="A19070" s="1" t="s">
        <v>1833</v>
      </c>
      <c r="B19070" s="1">
        <v>2.0</v>
      </c>
      <c r="C19070" s="1" t="s">
        <v>39786</v>
      </c>
      <c r="D19070" s="1" t="s">
        <v>39787</v>
      </c>
      <c r="E19070" s="1" t="s">
        <v>65</v>
      </c>
      <c r="F19070" s="1" t="s">
        <v>66</v>
      </c>
      <c r="G19070" s="1" t="str">
        <f>IFERROR(__xludf.DUMMYFUNCTION("GOOGLETRANSLATE(D19070,""fr"",""en"")"),"#VALUE!")</f>
        <v>#VALUE!</v>
      </c>
    </row>
    <row r="19071" ht="15.75" customHeight="1">
      <c r="A19071" s="1" t="s">
        <v>6145</v>
      </c>
      <c r="B19071" s="1">
        <v>1.0</v>
      </c>
      <c r="C19071" s="1" t="s">
        <v>39788</v>
      </c>
      <c r="D19071" s="1" t="s">
        <v>39789</v>
      </c>
      <c r="E19071" s="1" t="s">
        <v>614</v>
      </c>
      <c r="F19071" s="1" t="s">
        <v>30</v>
      </c>
      <c r="G19071" s="1" t="str">
        <f>IFERROR(__xludf.DUMMYFUNCTION("GOOGLETRANSLATE(D19071,""fr"",""en"")"),"#VALUE!")</f>
        <v>#VALUE!</v>
      </c>
    </row>
    <row r="19072" ht="15.75" customHeight="1">
      <c r="A19072" s="1" t="s">
        <v>844</v>
      </c>
      <c r="B19072" s="1">
        <v>4.0</v>
      </c>
      <c r="C19072" s="1" t="s">
        <v>39790</v>
      </c>
      <c r="D19072" s="1" t="s">
        <v>39791</v>
      </c>
      <c r="E19072" s="1" t="s">
        <v>176</v>
      </c>
      <c r="F19072" s="1" t="s">
        <v>66</v>
      </c>
      <c r="G19072" s="1" t="str">
        <f>IFERROR(__xludf.DUMMYFUNCTION("GOOGLETRANSLATE(D19072,""fr"",""en"")"),"#VALUE!")</f>
        <v>#VALUE!</v>
      </c>
    </row>
    <row r="19073" ht="15.75" customHeight="1">
      <c r="A19073" s="1" t="s">
        <v>1709</v>
      </c>
      <c r="B19073" s="1">
        <v>2.0</v>
      </c>
      <c r="C19073" s="1" t="s">
        <v>39792</v>
      </c>
      <c r="D19073" s="1" t="s">
        <v>39793</v>
      </c>
      <c r="E19073" s="1" t="s">
        <v>448</v>
      </c>
      <c r="F19073" s="1" t="s">
        <v>84</v>
      </c>
      <c r="G19073" s="1" t="str">
        <f>IFERROR(__xludf.DUMMYFUNCTION("GOOGLETRANSLATE(D19073,""fr"",""en"")"),"#VALUE!")</f>
        <v>#VALUE!</v>
      </c>
    </row>
    <row r="19074" ht="15.75" customHeight="1">
      <c r="A19074" s="1" t="s">
        <v>91</v>
      </c>
      <c r="B19074" s="1">
        <v>4.0</v>
      </c>
      <c r="C19074" s="1" t="s">
        <v>39794</v>
      </c>
      <c r="D19074" s="1" t="s">
        <v>39795</v>
      </c>
      <c r="E19074" s="1" t="s">
        <v>10</v>
      </c>
      <c r="F19074" s="1" t="s">
        <v>11</v>
      </c>
      <c r="G19074" s="1" t="str">
        <f>IFERROR(__xludf.DUMMYFUNCTION("GOOGLETRANSLATE(D19074,""fr"",""en"")"),"I am satisfied with the service and the guarantees, it suits me.
Even if I wanted to have even cheaper :)
Above all, thank you direct insurance.
Cordially")</f>
        <v>I am satisfied with the service and the guarantees, it suits me.
Even if I wanted to have even cheaper :)
Above all, thank you direct insurance.
Cordially</v>
      </c>
    </row>
    <row r="19075" ht="15.75" customHeight="1">
      <c r="A19075" s="1" t="s">
        <v>326</v>
      </c>
      <c r="B19075" s="1">
        <v>3.0</v>
      </c>
      <c r="C19075" s="1" t="s">
        <v>39796</v>
      </c>
      <c r="D19075" s="1" t="s">
        <v>39797</v>
      </c>
      <c r="E19075" s="1" t="s">
        <v>10</v>
      </c>
      <c r="F19075" s="1" t="s">
        <v>11</v>
      </c>
      <c r="G19075" s="1" t="str">
        <f>IFERROR(__xludf.DUMMYFUNCTION("GOOGLETRANSLATE(D19075,""fr"",""en"")"),"#VALUE!")</f>
        <v>#VALUE!</v>
      </c>
    </row>
    <row r="19076" ht="15.75" customHeight="1">
      <c r="A19076" s="1" t="s">
        <v>656</v>
      </c>
      <c r="B19076" s="1">
        <v>4.0</v>
      </c>
      <c r="C19076" s="1" t="s">
        <v>39798</v>
      </c>
      <c r="D19076" s="1" t="s">
        <v>39799</v>
      </c>
      <c r="E19076" s="1" t="s">
        <v>484</v>
      </c>
      <c r="F19076" s="1" t="s">
        <v>30</v>
      </c>
      <c r="G19076" s="1" t="str">
        <f>IFERROR(__xludf.DUMMYFUNCTION("GOOGLETRANSLATE(D19076,""fr"",""en"")"),"#VALUE!")</f>
        <v>#VALUE!</v>
      </c>
    </row>
    <row r="19077" ht="15.75" customHeight="1">
      <c r="A19077" s="1" t="s">
        <v>647</v>
      </c>
      <c r="B19077" s="1">
        <v>4.0</v>
      </c>
      <c r="C19077" s="1" t="s">
        <v>39800</v>
      </c>
      <c r="D19077" s="1" t="s">
        <v>39801</v>
      </c>
      <c r="E19077" s="1" t="s">
        <v>10</v>
      </c>
      <c r="F19077" s="1" t="s">
        <v>11</v>
      </c>
      <c r="G19077" s="1" t="str">
        <f>IFERROR(__xludf.DUMMYFUNCTION("GOOGLETRANSLATE(D19077,""fr"",""en"")"),"#VALUE!")</f>
        <v>#VALUE!</v>
      </c>
    </row>
    <row r="19078" ht="15.75" customHeight="1">
      <c r="A19078" s="1" t="s">
        <v>2006</v>
      </c>
      <c r="B19078" s="1">
        <v>3.0</v>
      </c>
      <c r="C19078" s="1" t="s">
        <v>39802</v>
      </c>
      <c r="D19078" s="1" t="s">
        <v>39803</v>
      </c>
      <c r="E19078" s="1" t="s">
        <v>296</v>
      </c>
      <c r="F19078" s="1" t="s">
        <v>11</v>
      </c>
      <c r="G19078" s="1" t="str">
        <f>IFERROR(__xludf.DUMMYFUNCTION("GOOGLETRANSLATE(D19078,""fr"",""en"")"),"#VALUE!")</f>
        <v>#VALUE!</v>
      </c>
    </row>
    <row r="19079" ht="15.75" customHeight="1">
      <c r="A19079" s="1" t="s">
        <v>414</v>
      </c>
      <c r="B19079" s="1">
        <v>1.0</v>
      </c>
      <c r="C19079" s="1" t="s">
        <v>39804</v>
      </c>
      <c r="D19079" s="1" t="s">
        <v>39805</v>
      </c>
      <c r="E19079" s="1" t="s">
        <v>169</v>
      </c>
      <c r="F19079" s="1" t="s">
        <v>11</v>
      </c>
      <c r="G19079" s="1" t="str">
        <f>IFERROR(__xludf.DUMMYFUNCTION("GOOGLETRANSLATE(D19079,""fr"",""en"")"),"#VALUE!")</f>
        <v>#VALUE!</v>
      </c>
    </row>
    <row r="19080" ht="15.75" customHeight="1">
      <c r="A19080" s="1" t="s">
        <v>2702</v>
      </c>
      <c r="B19080" s="1">
        <v>5.0</v>
      </c>
      <c r="C19080" s="1" t="s">
        <v>39806</v>
      </c>
      <c r="D19080" s="1" t="s">
        <v>39807</v>
      </c>
      <c r="E19080" s="1" t="s">
        <v>21</v>
      </c>
      <c r="F19080" s="1" t="s">
        <v>11</v>
      </c>
      <c r="G19080" s="1" t="str">
        <f>IFERROR(__xludf.DUMMYFUNCTION("GOOGLETRANSLATE(D19080,""fr"",""en"")"),"#VALUE!")</f>
        <v>#VALUE!</v>
      </c>
    </row>
    <row r="19081" ht="15.75" customHeight="1">
      <c r="A19081" s="1" t="s">
        <v>643</v>
      </c>
      <c r="B19081" s="1">
        <v>3.0</v>
      </c>
      <c r="C19081" s="1" t="s">
        <v>39808</v>
      </c>
      <c r="D19081" s="1" t="s">
        <v>39809</v>
      </c>
      <c r="E19081" s="1" t="s">
        <v>10</v>
      </c>
      <c r="F19081" s="1" t="s">
        <v>11</v>
      </c>
      <c r="G19081" s="1" t="str">
        <f>IFERROR(__xludf.DUMMYFUNCTION("GOOGLETRANSLATE(D19081,""fr"",""en"")"),"#VALUE!")</f>
        <v>#VALUE!</v>
      </c>
    </row>
    <row r="19082" ht="15.75" customHeight="1">
      <c r="A19082" s="1" t="s">
        <v>179</v>
      </c>
      <c r="B19082" s="1">
        <v>2.0</v>
      </c>
      <c r="C19082" s="1" t="s">
        <v>39810</v>
      </c>
      <c r="D19082" s="1" t="s">
        <v>39811</v>
      </c>
      <c r="E19082" s="1" t="s">
        <v>125</v>
      </c>
      <c r="F19082" s="1" t="s">
        <v>66</v>
      </c>
      <c r="G19082" s="1" t="str">
        <f>IFERROR(__xludf.DUMMYFUNCTION("GOOGLETRANSLATE(D19082,""fr"",""en"")"),"#VALUE!")</f>
        <v>#VALUE!</v>
      </c>
    </row>
    <row r="19083" ht="15.75" customHeight="1">
      <c r="A19083" s="1" t="s">
        <v>2162</v>
      </c>
      <c r="B19083" s="1">
        <v>2.0</v>
      </c>
      <c r="C19083" s="1" t="s">
        <v>39812</v>
      </c>
      <c r="D19083" s="1" t="s">
        <v>39813</v>
      </c>
      <c r="E19083" s="1" t="s">
        <v>52</v>
      </c>
      <c r="F19083" s="1" t="s">
        <v>11</v>
      </c>
      <c r="G19083" s="1" t="str">
        <f>IFERROR(__xludf.DUMMYFUNCTION("GOOGLETRANSLATE(D19083,""fr"",""en"")"),"#VALUE!")</f>
        <v>#VALUE!</v>
      </c>
    </row>
    <row r="19084" ht="15.75" customHeight="1">
      <c r="A19084" s="1" t="s">
        <v>1934</v>
      </c>
      <c r="B19084" s="1">
        <v>3.0</v>
      </c>
      <c r="C19084" s="1" t="s">
        <v>39814</v>
      </c>
      <c r="D19084" s="1" t="s">
        <v>39815</v>
      </c>
      <c r="E19084" s="1" t="s">
        <v>169</v>
      </c>
      <c r="F19084" s="1" t="s">
        <v>11</v>
      </c>
      <c r="G19084" s="1" t="str">
        <f>IFERROR(__xludf.DUMMYFUNCTION("GOOGLETRANSLATE(D19084,""fr"",""en"")"),"#VALUE!")</f>
        <v>#VALUE!</v>
      </c>
    </row>
    <row r="19085" ht="15.75" customHeight="1">
      <c r="A19085" s="1" t="s">
        <v>695</v>
      </c>
      <c r="B19085" s="1">
        <v>4.0</v>
      </c>
      <c r="C19085" s="1" t="s">
        <v>39816</v>
      </c>
      <c r="D19085" s="1" t="s">
        <v>39817</v>
      </c>
      <c r="E19085" s="1" t="s">
        <v>10</v>
      </c>
      <c r="F19085" s="1" t="s">
        <v>11</v>
      </c>
      <c r="G19085" s="1" t="str">
        <f>IFERROR(__xludf.DUMMYFUNCTION("GOOGLETRANSLATE(D19085,""fr"",""en"")"),"#VALUE!")</f>
        <v>#VALUE!</v>
      </c>
    </row>
    <row r="19086" ht="15.75" customHeight="1">
      <c r="A19086" s="1" t="s">
        <v>6187</v>
      </c>
      <c r="B19086" s="1">
        <v>2.0</v>
      </c>
      <c r="C19086" s="1" t="s">
        <v>39818</v>
      </c>
      <c r="D19086" s="1" t="s">
        <v>39819</v>
      </c>
      <c r="E19086" s="1" t="s">
        <v>21</v>
      </c>
      <c r="F19086" s="1" t="s">
        <v>11</v>
      </c>
      <c r="G19086" s="1" t="str">
        <f>IFERROR(__xludf.DUMMYFUNCTION("GOOGLETRANSLATE(D19086,""fr"",""en"")"),"#VALUE!")</f>
        <v>#VALUE!</v>
      </c>
    </row>
    <row r="19087" ht="15.75" customHeight="1">
      <c r="A19087" s="1" t="s">
        <v>11013</v>
      </c>
      <c r="B19087" s="1">
        <v>3.0</v>
      </c>
      <c r="C19087" s="1" t="s">
        <v>39820</v>
      </c>
      <c r="D19087" s="1" t="s">
        <v>39821</v>
      </c>
      <c r="E19087" s="1" t="s">
        <v>109</v>
      </c>
      <c r="F19087" s="1" t="s">
        <v>11</v>
      </c>
      <c r="G19087" s="1" t="str">
        <f>IFERROR(__xludf.DUMMYFUNCTION("GOOGLETRANSLATE(D19087,""fr"",""en"")"),"#VALUE!")</f>
        <v>#VALUE!</v>
      </c>
    </row>
    <row r="19088" ht="15.75" customHeight="1">
      <c r="A19088" s="1" t="s">
        <v>621</v>
      </c>
      <c r="B19088" s="1">
        <v>4.0</v>
      </c>
      <c r="C19088" s="1" t="s">
        <v>39822</v>
      </c>
      <c r="D19088" s="1" t="s">
        <v>39823</v>
      </c>
      <c r="E19088" s="1" t="s">
        <v>10</v>
      </c>
      <c r="F19088" s="1" t="s">
        <v>11</v>
      </c>
      <c r="G19088" s="1" t="str">
        <f>IFERROR(__xludf.DUMMYFUNCTION("GOOGLETRANSLATE(D19088,""fr"",""en"")"),"#VALUE!")</f>
        <v>#VALUE!</v>
      </c>
    </row>
    <row r="19089" ht="15.75" customHeight="1">
      <c r="A19089" s="1" t="s">
        <v>2015</v>
      </c>
      <c r="B19089" s="1">
        <v>5.0</v>
      </c>
      <c r="C19089" s="1" t="s">
        <v>39824</v>
      </c>
      <c r="D19089" s="1" t="s">
        <v>39825</v>
      </c>
      <c r="E19089" s="1" t="s">
        <v>10</v>
      </c>
      <c r="F19089" s="1" t="s">
        <v>11</v>
      </c>
      <c r="G19089" s="1" t="str">
        <f>IFERROR(__xludf.DUMMYFUNCTION("GOOGLETRANSLATE(D19089,""fr"",""en"")"),"#VALUE!")</f>
        <v>#VALUE!</v>
      </c>
    </row>
    <row r="19090" ht="15.75" customHeight="1">
      <c r="A19090" s="1" t="s">
        <v>6954</v>
      </c>
      <c r="B19090" s="1">
        <v>4.0</v>
      </c>
      <c r="C19090" s="1" t="s">
        <v>39826</v>
      </c>
      <c r="D19090" s="1" t="s">
        <v>39827</v>
      </c>
      <c r="E19090" s="1" t="s">
        <v>176</v>
      </c>
      <c r="F19090" s="1" t="s">
        <v>66</v>
      </c>
      <c r="G19090" s="1" t="str">
        <f>IFERROR(__xludf.DUMMYFUNCTION("GOOGLETRANSLATE(D19090,""fr"",""en"")"),"#VALUE!")</f>
        <v>#VALUE!</v>
      </c>
    </row>
    <row r="19091" ht="15.75" customHeight="1">
      <c r="A19091" s="1" t="s">
        <v>944</v>
      </c>
      <c r="B19091" s="1">
        <v>1.0</v>
      </c>
      <c r="C19091" s="1" t="s">
        <v>39828</v>
      </c>
      <c r="D19091" s="1" t="s">
        <v>39829</v>
      </c>
      <c r="E19091" s="1" t="s">
        <v>273</v>
      </c>
      <c r="F19091" s="1" t="s">
        <v>110</v>
      </c>
      <c r="G19091" s="1" t="str">
        <f>IFERROR(__xludf.DUMMYFUNCTION("GOOGLETRANSLATE(D19091,""fr"",""en"")"),"#VALUE!")</f>
        <v>#VALUE!</v>
      </c>
    </row>
    <row r="19092" ht="15.75" customHeight="1">
      <c r="A19092" s="1" t="s">
        <v>439</v>
      </c>
      <c r="B19092" s="1">
        <v>5.0</v>
      </c>
      <c r="C19092" s="1" t="s">
        <v>39830</v>
      </c>
      <c r="D19092" s="1" t="s">
        <v>39831</v>
      </c>
      <c r="E19092" s="1" t="s">
        <v>21</v>
      </c>
      <c r="F19092" s="1" t="s">
        <v>11</v>
      </c>
      <c r="G19092" s="1" t="str">
        <f>IFERROR(__xludf.DUMMYFUNCTION("GOOGLETRANSLATE(D19092,""fr"",""en"")"),"#VALUE!")</f>
        <v>#VALUE!</v>
      </c>
    </row>
    <row r="19093" ht="15.75" customHeight="1">
      <c r="A19093" s="1" t="s">
        <v>603</v>
      </c>
      <c r="B19093" s="1">
        <v>5.0</v>
      </c>
      <c r="C19093" s="1" t="s">
        <v>39832</v>
      </c>
      <c r="D19093" s="1" t="s">
        <v>39833</v>
      </c>
      <c r="E19093" s="1" t="s">
        <v>21</v>
      </c>
      <c r="F19093" s="1" t="s">
        <v>11</v>
      </c>
      <c r="G19093" s="1" t="str">
        <f>IFERROR(__xludf.DUMMYFUNCTION("GOOGLETRANSLATE(D19093,""fr"",""en"")"),"#VALUE!")</f>
        <v>#VALUE!</v>
      </c>
    </row>
    <row r="19094" ht="15.75" customHeight="1">
      <c r="A19094" s="1" t="s">
        <v>546</v>
      </c>
      <c r="B19094" s="1">
        <v>1.0</v>
      </c>
      <c r="C19094" s="1" t="s">
        <v>39834</v>
      </c>
      <c r="D19094" s="1" t="s">
        <v>39835</v>
      </c>
      <c r="E19094" s="1" t="s">
        <v>273</v>
      </c>
      <c r="F19094" s="1" t="s">
        <v>11</v>
      </c>
      <c r="G19094" s="1" t="str">
        <f>IFERROR(__xludf.DUMMYFUNCTION("GOOGLETRANSLATE(D19094,""fr"",""en"")"),"#VALUE!")</f>
        <v>#VALUE!</v>
      </c>
    </row>
    <row r="19095" ht="15.75" customHeight="1">
      <c r="A19095" s="1" t="s">
        <v>367</v>
      </c>
      <c r="B19095" s="1">
        <v>4.0</v>
      </c>
      <c r="C19095" s="1" t="s">
        <v>39836</v>
      </c>
      <c r="D19095" s="1" t="s">
        <v>39837</v>
      </c>
      <c r="E19095" s="1" t="s">
        <v>10</v>
      </c>
      <c r="F19095" s="1" t="s">
        <v>11</v>
      </c>
      <c r="G19095" s="1" t="str">
        <f>IFERROR(__xludf.DUMMYFUNCTION("GOOGLETRANSLATE(D19095,""fr"",""en"")"),"#VALUE!")</f>
        <v>#VALUE!</v>
      </c>
    </row>
    <row r="19096" ht="15.75" customHeight="1">
      <c r="A19096" s="1" t="s">
        <v>929</v>
      </c>
      <c r="B19096" s="1">
        <v>2.0</v>
      </c>
      <c r="C19096" s="1" t="s">
        <v>39838</v>
      </c>
      <c r="D19096" s="1" t="s">
        <v>39839</v>
      </c>
      <c r="E19096" s="1" t="s">
        <v>21</v>
      </c>
      <c r="F19096" s="1" t="s">
        <v>11</v>
      </c>
      <c r="G19096" s="1" t="str">
        <f>IFERROR(__xludf.DUMMYFUNCTION("GOOGLETRANSLATE(D19096,""fr"",""en"")"),"#VALUE!")</f>
        <v>#VALUE!</v>
      </c>
    </row>
    <row r="19097" ht="15.75" customHeight="1">
      <c r="A19097" s="1" t="s">
        <v>2358</v>
      </c>
      <c r="B19097" s="1">
        <v>4.0</v>
      </c>
      <c r="C19097" s="1" t="s">
        <v>39840</v>
      </c>
      <c r="D19097" s="1" t="s">
        <v>39841</v>
      </c>
      <c r="E19097" s="1" t="s">
        <v>21</v>
      </c>
      <c r="F19097" s="1" t="s">
        <v>11</v>
      </c>
      <c r="G19097" s="1" t="str">
        <f>IFERROR(__xludf.DUMMYFUNCTION("GOOGLETRANSLATE(D19097,""fr"",""en"")"),"#VALUE!")</f>
        <v>#VALUE!</v>
      </c>
    </row>
    <row r="19098" ht="15.75" customHeight="1">
      <c r="A19098" s="1" t="s">
        <v>7022</v>
      </c>
      <c r="B19098" s="1">
        <v>1.0</v>
      </c>
      <c r="C19098" s="1" t="s">
        <v>39842</v>
      </c>
      <c r="D19098" s="1" t="s">
        <v>39843</v>
      </c>
      <c r="E19098" s="1" t="s">
        <v>355</v>
      </c>
      <c r="F19098" s="1" t="s">
        <v>110</v>
      </c>
      <c r="G19098" s="1" t="str">
        <f>IFERROR(__xludf.DUMMYFUNCTION("GOOGLETRANSLATE(D19098,""fr"",""en"")"),"#VALUE!")</f>
        <v>#VALUE!</v>
      </c>
    </row>
    <row r="19099" ht="15.75" customHeight="1">
      <c r="A19099" s="1" t="s">
        <v>26048</v>
      </c>
      <c r="B19099" s="1">
        <v>1.0</v>
      </c>
      <c r="C19099" s="1" t="s">
        <v>39844</v>
      </c>
      <c r="D19099" s="1" t="s">
        <v>39845</v>
      </c>
      <c r="E19099" s="1" t="s">
        <v>296</v>
      </c>
      <c r="F19099" s="1" t="s">
        <v>110</v>
      </c>
      <c r="G19099" s="1" t="str">
        <f>IFERROR(__xludf.DUMMYFUNCTION("GOOGLETRANSLATE(D19099,""fr"",""en"")"),"#VALUE!")</f>
        <v>#VALUE!</v>
      </c>
    </row>
    <row r="19100" ht="15.75" customHeight="1">
      <c r="A19100" s="1" t="s">
        <v>4507</v>
      </c>
      <c r="B19100" s="1">
        <v>2.0</v>
      </c>
      <c r="C19100" s="1" t="s">
        <v>39846</v>
      </c>
      <c r="D19100" s="1" t="s">
        <v>39847</v>
      </c>
      <c r="E19100" s="1" t="s">
        <v>273</v>
      </c>
      <c r="F19100" s="1" t="s">
        <v>110</v>
      </c>
      <c r="G19100" s="1" t="str">
        <f>IFERROR(__xludf.DUMMYFUNCTION("GOOGLETRANSLATE(D19100,""fr"",""en"")"),"#VALUE!")</f>
        <v>#VALUE!</v>
      </c>
    </row>
    <row r="19101" ht="15.75" customHeight="1">
      <c r="A19101" s="1" t="s">
        <v>1023</v>
      </c>
      <c r="B19101" s="1">
        <v>3.0</v>
      </c>
      <c r="C19101" s="1" t="s">
        <v>39848</v>
      </c>
      <c r="D19101" s="1" t="s">
        <v>39849</v>
      </c>
      <c r="E19101" s="1" t="s">
        <v>21</v>
      </c>
      <c r="F19101" s="1" t="s">
        <v>11</v>
      </c>
      <c r="G19101" s="1" t="str">
        <f>IFERROR(__xludf.DUMMYFUNCTION("GOOGLETRANSLATE(D19101,""fr"",""en"")"),"#VALUE!")</f>
        <v>#VALUE!</v>
      </c>
    </row>
    <row r="19102" ht="15.75" customHeight="1">
      <c r="A19102" s="1" t="s">
        <v>14287</v>
      </c>
      <c r="B19102" s="1">
        <v>1.0</v>
      </c>
      <c r="C19102" s="1" t="s">
        <v>39850</v>
      </c>
      <c r="D19102" s="1" t="s">
        <v>39851</v>
      </c>
      <c r="E19102" s="1" t="s">
        <v>43</v>
      </c>
      <c r="F19102" s="1" t="s">
        <v>30</v>
      </c>
      <c r="G19102" s="1" t="str">
        <f>IFERROR(__xludf.DUMMYFUNCTION("GOOGLETRANSLATE(D19102,""fr"",""en"")"),"#VALUE!")</f>
        <v>#VALUE!</v>
      </c>
    </row>
    <row r="19103" ht="15.75" customHeight="1">
      <c r="A19103" s="1" t="s">
        <v>23899</v>
      </c>
      <c r="B19103" s="1">
        <v>2.0</v>
      </c>
      <c r="C19103" s="1" t="s">
        <v>39852</v>
      </c>
      <c r="D19103" s="1" t="s">
        <v>39853</v>
      </c>
      <c r="E19103" s="1" t="s">
        <v>25</v>
      </c>
      <c r="F19103" s="1" t="s">
        <v>11</v>
      </c>
      <c r="G19103" s="1" t="str">
        <f>IFERROR(__xludf.DUMMYFUNCTION("GOOGLETRANSLATE(D19103,""fr"",""en"")"),"#VALUE!")</f>
        <v>#VALUE!</v>
      </c>
    </row>
    <row r="19104" ht="15.75" customHeight="1">
      <c r="A19104" s="1" t="s">
        <v>338</v>
      </c>
      <c r="B19104" s="1">
        <v>4.0</v>
      </c>
      <c r="C19104" s="1" t="s">
        <v>39854</v>
      </c>
      <c r="D19104" s="1" t="s">
        <v>39855</v>
      </c>
      <c r="E19104" s="1" t="s">
        <v>169</v>
      </c>
      <c r="F19104" s="1" t="s">
        <v>11</v>
      </c>
      <c r="G19104" s="1" t="str">
        <f>IFERROR(__xludf.DUMMYFUNCTION("GOOGLETRANSLATE(D19104,""fr"",""en"")"),"#VALUE!")</f>
        <v>#VALUE!</v>
      </c>
    </row>
    <row r="19105" ht="15.75" customHeight="1">
      <c r="A19105" s="1" t="s">
        <v>2225</v>
      </c>
      <c r="B19105" s="1">
        <v>1.0</v>
      </c>
      <c r="C19105" s="1" t="s">
        <v>39856</v>
      </c>
      <c r="D19105" s="1" t="s">
        <v>39857</v>
      </c>
      <c r="E19105" s="1" t="s">
        <v>575</v>
      </c>
      <c r="F19105" s="1" t="s">
        <v>84</v>
      </c>
      <c r="G19105" s="1" t="str">
        <f>IFERROR(__xludf.DUMMYFUNCTION("GOOGLETRANSLATE(D19105,""fr"",""en"")"),"#VALUE!")</f>
        <v>#VALUE!</v>
      </c>
    </row>
    <row r="19106" ht="15.75" customHeight="1">
      <c r="A19106" s="1" t="s">
        <v>264</v>
      </c>
      <c r="B19106" s="1">
        <v>3.0</v>
      </c>
      <c r="C19106" s="1" t="s">
        <v>39858</v>
      </c>
      <c r="D19106" s="1" t="s">
        <v>39859</v>
      </c>
      <c r="E19106" s="1" t="s">
        <v>10</v>
      </c>
      <c r="F19106" s="1" t="s">
        <v>11</v>
      </c>
      <c r="G19106" s="1" t="str">
        <f>IFERROR(__xludf.DUMMYFUNCTION("GOOGLETRANSLATE(D19106,""fr"",""en"")"),"#VALUE!")</f>
        <v>#VALUE!</v>
      </c>
    </row>
    <row r="19107" ht="15.75" customHeight="1">
      <c r="A19107" s="1" t="s">
        <v>39860</v>
      </c>
      <c r="B19107" s="1">
        <v>1.0</v>
      </c>
      <c r="C19107" s="1" t="s">
        <v>39861</v>
      </c>
      <c r="D19107" s="1" t="s">
        <v>39862</v>
      </c>
      <c r="E19107" s="1" t="s">
        <v>117</v>
      </c>
      <c r="F19107" s="1" t="s">
        <v>118</v>
      </c>
      <c r="G19107" s="1" t="str">
        <f>IFERROR(__xludf.DUMMYFUNCTION("GOOGLETRANSLATE(D19107,""fr"",""en"")"),"#VALUE!")</f>
        <v>#VALUE!</v>
      </c>
    </row>
    <row r="19108" ht="15.75" customHeight="1">
      <c r="A19108" s="1" t="s">
        <v>918</v>
      </c>
      <c r="B19108" s="1">
        <v>1.0</v>
      </c>
      <c r="C19108" s="1" t="s">
        <v>39863</v>
      </c>
      <c r="D19108" s="1" t="s">
        <v>39864</v>
      </c>
      <c r="E19108" s="1" t="s">
        <v>21</v>
      </c>
      <c r="F19108" s="1" t="s">
        <v>11</v>
      </c>
      <c r="G19108" s="1" t="str">
        <f>IFERROR(__xludf.DUMMYFUNCTION("GOOGLETRANSLATE(D19108,""fr"",""en"")"),"#VALUE!")</f>
        <v>#VALUE!</v>
      </c>
    </row>
    <row r="19109" ht="15.75" customHeight="1">
      <c r="A19109" s="1" t="s">
        <v>1879</v>
      </c>
      <c r="B19109" s="1">
        <v>5.0</v>
      </c>
      <c r="C19109" s="1" t="s">
        <v>39865</v>
      </c>
      <c r="D19109" s="1" t="s">
        <v>39866</v>
      </c>
      <c r="E19109" s="1" t="s">
        <v>10</v>
      </c>
      <c r="F19109" s="1" t="s">
        <v>11</v>
      </c>
      <c r="G19109" s="1" t="str">
        <f>IFERROR(__xludf.DUMMYFUNCTION("GOOGLETRANSLATE(D19109,""fr"",""en"")"),"#VALUE!")</f>
        <v>#VALUE!</v>
      </c>
    </row>
    <row r="19110" ht="15.75" customHeight="1">
      <c r="A19110" s="1" t="s">
        <v>6661</v>
      </c>
      <c r="B19110" s="1">
        <v>2.0</v>
      </c>
      <c r="C19110" s="1" t="s">
        <v>34049</v>
      </c>
      <c r="D19110" s="1" t="s">
        <v>39867</v>
      </c>
      <c r="E19110" s="1" t="s">
        <v>10</v>
      </c>
      <c r="F19110" s="1" t="s">
        <v>11</v>
      </c>
      <c r="G19110" s="1" t="str">
        <f>IFERROR(__xludf.DUMMYFUNCTION("GOOGLETRANSLATE(D19110,""fr"",""en"")"),"#VALUE!")</f>
        <v>#VALUE!</v>
      </c>
    </row>
    <row r="19111" ht="15.75" customHeight="1">
      <c r="A19111" s="1" t="s">
        <v>3693</v>
      </c>
      <c r="B19111" s="1">
        <v>2.0</v>
      </c>
      <c r="C19111" s="1" t="s">
        <v>39868</v>
      </c>
      <c r="D19111" s="1" t="s">
        <v>39869</v>
      </c>
      <c r="E19111" s="1" t="s">
        <v>1192</v>
      </c>
      <c r="F19111" s="1" t="s">
        <v>110</v>
      </c>
      <c r="G19111" s="1" t="str">
        <f>IFERROR(__xludf.DUMMYFUNCTION("GOOGLETRANSLATE(D19111,""fr"",""en"")"),"#VALUE!")</f>
        <v>#VALUE!</v>
      </c>
    </row>
    <row r="19112" ht="15.75" customHeight="1">
      <c r="A19112" s="1" t="s">
        <v>15179</v>
      </c>
      <c r="B19112" s="1">
        <v>2.0</v>
      </c>
      <c r="C19112" s="1" t="s">
        <v>39870</v>
      </c>
      <c r="D19112" s="1" t="s">
        <v>39871</v>
      </c>
      <c r="E19112" s="1" t="s">
        <v>25</v>
      </c>
      <c r="F19112" s="1" t="s">
        <v>11</v>
      </c>
      <c r="G19112" s="1" t="str">
        <f>IFERROR(__xludf.DUMMYFUNCTION("GOOGLETRANSLATE(D19112,""fr"",""en"")"),"#VALUE!")</f>
        <v>#VALUE!</v>
      </c>
    </row>
    <row r="19113" ht="15.75" customHeight="1">
      <c r="A19113" s="1" t="s">
        <v>62</v>
      </c>
      <c r="B19113" s="1">
        <v>1.0</v>
      </c>
      <c r="C19113" s="1" t="s">
        <v>39872</v>
      </c>
      <c r="D19113" s="1" t="s">
        <v>39873</v>
      </c>
      <c r="E19113" s="1" t="s">
        <v>109</v>
      </c>
      <c r="F19113" s="1" t="s">
        <v>11</v>
      </c>
      <c r="G19113" s="1" t="str">
        <f>IFERROR(__xludf.DUMMYFUNCTION("GOOGLETRANSLATE(D19113,""fr"",""en"")"),"Flee this insurance company
We pay off -price insurance and the coverage is shabby
Deplorable customer service and not at all listening to the customer")</f>
        <v>Flee this insurance company
We pay off -price insurance and the coverage is shabby
Deplorable customer service and not at all listening to the customer</v>
      </c>
    </row>
    <row r="19114" ht="15.75" customHeight="1">
      <c r="A19114" s="1" t="s">
        <v>3868</v>
      </c>
      <c r="B19114" s="1">
        <v>1.0</v>
      </c>
      <c r="C19114" s="1" t="s">
        <v>39874</v>
      </c>
      <c r="D19114" s="1" t="s">
        <v>39875</v>
      </c>
      <c r="E19114" s="1" t="s">
        <v>250</v>
      </c>
      <c r="F19114" s="1" t="s">
        <v>30</v>
      </c>
      <c r="G19114" s="1" t="str">
        <f>IFERROR(__xludf.DUMMYFUNCTION("GOOGLETRANSLATE(D19114,""fr"",""en"")"),"#VALUE!")</f>
        <v>#VALUE!</v>
      </c>
    </row>
    <row r="19115" ht="15.75" customHeight="1">
      <c r="A19115" s="1" t="s">
        <v>624</v>
      </c>
      <c r="B19115" s="1">
        <v>4.0</v>
      </c>
      <c r="C19115" s="1" t="s">
        <v>39876</v>
      </c>
      <c r="D19115" s="1" t="s">
        <v>39877</v>
      </c>
      <c r="E19115" s="1" t="s">
        <v>10</v>
      </c>
      <c r="F19115" s="1" t="s">
        <v>11</v>
      </c>
      <c r="G19115" s="1" t="str">
        <f>IFERROR(__xludf.DUMMYFUNCTION("GOOGLETRANSLATE(D19115,""fr"",""en"")"),"#VALUE!")</f>
        <v>#VALUE!</v>
      </c>
    </row>
    <row r="19116" ht="15.75" customHeight="1">
      <c r="A19116" s="1" t="s">
        <v>603</v>
      </c>
      <c r="B19116" s="1">
        <v>4.0</v>
      </c>
      <c r="C19116" s="1" t="s">
        <v>39878</v>
      </c>
      <c r="D19116" s="1" t="s">
        <v>39879</v>
      </c>
      <c r="E19116" s="1" t="s">
        <v>21</v>
      </c>
      <c r="F19116" s="1" t="s">
        <v>11</v>
      </c>
      <c r="G19116" s="1" t="str">
        <f>IFERROR(__xludf.DUMMYFUNCTION("GOOGLETRANSLATE(D19116,""fr"",""en"")"),"#VALUE!")</f>
        <v>#VALUE!</v>
      </c>
    </row>
    <row r="19117" ht="15.75" customHeight="1">
      <c r="A19117" s="1" t="s">
        <v>2753</v>
      </c>
      <c r="B19117" s="1">
        <v>1.0</v>
      </c>
      <c r="C19117" s="1" t="s">
        <v>39880</v>
      </c>
      <c r="D19117" s="1" t="s">
        <v>39881</v>
      </c>
      <c r="E19117" s="1" t="s">
        <v>273</v>
      </c>
      <c r="F19117" s="1" t="s">
        <v>11</v>
      </c>
      <c r="G19117" s="1" t="str">
        <f>IFERROR(__xludf.DUMMYFUNCTION("GOOGLETRANSLATE(D19117,""fr"",""en"")"),"#VALUE!")</f>
        <v>#VALUE!</v>
      </c>
    </row>
    <row r="19118" ht="15.75" customHeight="1">
      <c r="A19118" s="1" t="s">
        <v>1767</v>
      </c>
      <c r="B19118" s="1">
        <v>3.0</v>
      </c>
      <c r="C19118" s="1" t="s">
        <v>39882</v>
      </c>
      <c r="D19118" s="1" t="s">
        <v>39883</v>
      </c>
      <c r="E19118" s="1" t="s">
        <v>117</v>
      </c>
      <c r="F19118" s="1" t="s">
        <v>48</v>
      </c>
      <c r="G19118" s="1" t="str">
        <f>IFERROR(__xludf.DUMMYFUNCTION("GOOGLETRANSLATE(D19118,""fr"",""en"")"),"#VALUE!")</f>
        <v>#VALUE!</v>
      </c>
    </row>
    <row r="19119" ht="15.75" customHeight="1">
      <c r="A19119" s="1" t="s">
        <v>39884</v>
      </c>
      <c r="B19119" s="1">
        <v>2.0</v>
      </c>
      <c r="C19119" s="1" t="s">
        <v>14856</v>
      </c>
      <c r="D19119" s="1" t="s">
        <v>39885</v>
      </c>
      <c r="E19119" s="1" t="s">
        <v>226</v>
      </c>
      <c r="F19119" s="1" t="s">
        <v>110</v>
      </c>
      <c r="G19119" s="1" t="str">
        <f>IFERROR(__xludf.DUMMYFUNCTION("GOOGLETRANSLATE(D19119,""fr"",""en"")"),"#VALUE!")</f>
        <v>#VALUE!</v>
      </c>
    </row>
    <row r="19120" ht="15.75" customHeight="1">
      <c r="A19120" s="1" t="s">
        <v>22406</v>
      </c>
      <c r="B19120" s="1">
        <v>2.0</v>
      </c>
      <c r="C19120" s="1" t="s">
        <v>39886</v>
      </c>
      <c r="D19120" s="1" t="s">
        <v>39887</v>
      </c>
      <c r="E19120" s="1" t="s">
        <v>109</v>
      </c>
      <c r="F19120" s="1" t="s">
        <v>11</v>
      </c>
      <c r="G19120" s="1" t="str">
        <f>IFERROR(__xludf.DUMMYFUNCTION("GOOGLETRANSLATE(D19120,""fr"",""en"")"),"#VALUE!")</f>
        <v>#VALUE!</v>
      </c>
    </row>
    <row r="19121" ht="15.75" customHeight="1">
      <c r="A19121" s="1" t="s">
        <v>15</v>
      </c>
      <c r="B19121" s="1">
        <v>3.0</v>
      </c>
      <c r="C19121" s="1" t="s">
        <v>39888</v>
      </c>
      <c r="D19121" s="1" t="s">
        <v>39889</v>
      </c>
      <c r="E19121" s="1" t="s">
        <v>10</v>
      </c>
      <c r="F19121" s="1" t="s">
        <v>11</v>
      </c>
      <c r="G19121" s="1" t="str">
        <f>IFERROR(__xludf.DUMMYFUNCTION("GOOGLETRANSLATE(D19121,""fr"",""en"")"),"#VALUE!")</f>
        <v>#VALUE!</v>
      </c>
    </row>
    <row r="19122" ht="15.75" customHeight="1">
      <c r="A19122" s="1" t="s">
        <v>1696</v>
      </c>
      <c r="B19122" s="1">
        <v>1.0</v>
      </c>
      <c r="C19122" s="1" t="s">
        <v>39890</v>
      </c>
      <c r="D19122" s="1" t="s">
        <v>39891</v>
      </c>
      <c r="E19122" s="1" t="s">
        <v>10</v>
      </c>
      <c r="F19122" s="1" t="s">
        <v>11</v>
      </c>
      <c r="G19122" s="1" t="str">
        <f>IFERROR(__xludf.DUMMYFUNCTION("GOOGLETRANSLATE(D19122,""fr"",""en"")"),"#VALUE!")</f>
        <v>#VALUE!</v>
      </c>
    </row>
    <row r="19123" ht="15.75" customHeight="1">
      <c r="A19123" s="1" t="s">
        <v>5075</v>
      </c>
      <c r="B19123" s="1">
        <v>5.0</v>
      </c>
      <c r="C19123" s="1" t="s">
        <v>39892</v>
      </c>
      <c r="D19123" s="1" t="s">
        <v>39893</v>
      </c>
      <c r="E19123" s="1" t="s">
        <v>21</v>
      </c>
      <c r="F19123" s="1" t="s">
        <v>11</v>
      </c>
      <c r="G19123" s="1" t="str">
        <f>IFERROR(__xludf.DUMMYFUNCTION("GOOGLETRANSLATE(D19123,""fr"",""en"")"),"#VALUE!")</f>
        <v>#VALUE!</v>
      </c>
    </row>
    <row r="19124" ht="15.75" customHeight="1">
      <c r="A19124" s="1" t="s">
        <v>606</v>
      </c>
      <c r="B19124" s="1">
        <v>4.0</v>
      </c>
      <c r="C19124" s="1" t="s">
        <v>39894</v>
      </c>
      <c r="D19124" s="1" t="s">
        <v>39895</v>
      </c>
      <c r="E19124" s="1" t="s">
        <v>10</v>
      </c>
      <c r="F19124" s="1" t="s">
        <v>11</v>
      </c>
      <c r="G19124" s="1" t="str">
        <f>IFERROR(__xludf.DUMMYFUNCTION("GOOGLETRANSLATE(D19124,""fr"",""en"")"),"#VALUE!")</f>
        <v>#VALUE!</v>
      </c>
    </row>
    <row r="19125" ht="15.75" customHeight="1">
      <c r="A19125" s="1" t="s">
        <v>5363</v>
      </c>
      <c r="B19125" s="1">
        <v>1.0</v>
      </c>
      <c r="C19125" s="1" t="s">
        <v>39896</v>
      </c>
      <c r="D19125" s="1" t="s">
        <v>39897</v>
      </c>
      <c r="E19125" s="1" t="s">
        <v>52</v>
      </c>
      <c r="F19125" s="1" t="s">
        <v>118</v>
      </c>
      <c r="G19125" s="1" t="str">
        <f>IFERROR(__xludf.DUMMYFUNCTION("GOOGLETRANSLATE(D19125,""fr"",""en"")"),"#VALUE!")</f>
        <v>#VALUE!</v>
      </c>
    </row>
    <row r="19126" ht="15.75" customHeight="1">
      <c r="A19126" s="1" t="s">
        <v>1775</v>
      </c>
      <c r="B19126" s="1">
        <v>4.0</v>
      </c>
      <c r="C19126" s="1" t="s">
        <v>39898</v>
      </c>
      <c r="D19126" s="1" t="s">
        <v>39899</v>
      </c>
      <c r="E19126" s="1" t="s">
        <v>10</v>
      </c>
      <c r="F19126" s="1" t="s">
        <v>11</v>
      </c>
      <c r="G19126" s="1" t="str">
        <f>IFERROR(__xludf.DUMMYFUNCTION("GOOGLETRANSLATE(D19126,""fr"",""en"")"),"#VALUE!")</f>
        <v>#VALUE!</v>
      </c>
    </row>
    <row r="19127" ht="15.75" customHeight="1">
      <c r="A19127" s="1" t="s">
        <v>647</v>
      </c>
      <c r="B19127" s="1">
        <v>4.0</v>
      </c>
      <c r="C19127" s="1" t="s">
        <v>39900</v>
      </c>
      <c r="D19127" s="1" t="s">
        <v>39901</v>
      </c>
      <c r="E19127" s="1" t="s">
        <v>10</v>
      </c>
      <c r="F19127" s="1" t="s">
        <v>11</v>
      </c>
      <c r="G19127" s="1" t="str">
        <f>IFERROR(__xludf.DUMMYFUNCTION("GOOGLETRANSLATE(D19127,""fr"",""en"")"),"#VALUE!")</f>
        <v>#VALUE!</v>
      </c>
    </row>
    <row r="19128" ht="15.75" customHeight="1">
      <c r="A19128" s="1" t="s">
        <v>866</v>
      </c>
      <c r="B19128" s="1">
        <v>5.0</v>
      </c>
      <c r="C19128" s="1" t="s">
        <v>39902</v>
      </c>
      <c r="D19128" s="1" t="s">
        <v>39903</v>
      </c>
      <c r="E19128" s="1" t="s">
        <v>176</v>
      </c>
      <c r="F19128" s="1" t="s">
        <v>66</v>
      </c>
      <c r="G19128" s="1" t="str">
        <f>IFERROR(__xludf.DUMMYFUNCTION("GOOGLETRANSLATE(D19128,""fr"",""en"")"),"#VALUE!")</f>
        <v>#VALUE!</v>
      </c>
    </row>
    <row r="19129" ht="15.75" customHeight="1">
      <c r="A19129" s="1" t="s">
        <v>1767</v>
      </c>
      <c r="B19129" s="1">
        <v>1.0</v>
      </c>
      <c r="C19129" s="1" t="s">
        <v>39904</v>
      </c>
      <c r="D19129" s="1" t="s">
        <v>39905</v>
      </c>
      <c r="E19129" s="1" t="s">
        <v>52</v>
      </c>
      <c r="F19129" s="1" t="s">
        <v>11</v>
      </c>
      <c r="G19129" s="1" t="str">
        <f>IFERROR(__xludf.DUMMYFUNCTION("GOOGLETRANSLATE(D19129,""fr"",""en"")"),"#VALUE!")</f>
        <v>#VALUE!</v>
      </c>
    </row>
    <row r="19130" ht="15.75" customHeight="1">
      <c r="A19130" s="1" t="s">
        <v>1062</v>
      </c>
      <c r="B19130" s="1">
        <v>5.0</v>
      </c>
      <c r="C19130" s="1" t="s">
        <v>39906</v>
      </c>
      <c r="D19130" s="1" t="s">
        <v>39907</v>
      </c>
      <c r="E19130" s="1" t="s">
        <v>10</v>
      </c>
      <c r="F19130" s="1" t="s">
        <v>11</v>
      </c>
      <c r="G19130" s="1" t="str">
        <f>IFERROR(__xludf.DUMMYFUNCTION("GOOGLETRANSLATE(D19130,""fr"",""en"")"),"#VALUE!")</f>
        <v>#VALUE!</v>
      </c>
    </row>
    <row r="19131" ht="15.75" customHeight="1">
      <c r="A19131" s="1" t="s">
        <v>6756</v>
      </c>
      <c r="B19131" s="1">
        <v>5.0</v>
      </c>
      <c r="C19131" s="1" t="s">
        <v>39908</v>
      </c>
      <c r="D19131" s="1" t="s">
        <v>39909</v>
      </c>
      <c r="E19131" s="1" t="s">
        <v>29</v>
      </c>
      <c r="F19131" s="1" t="s">
        <v>30</v>
      </c>
      <c r="G19131" s="1" t="str">
        <f>IFERROR(__xludf.DUMMYFUNCTION("GOOGLETRANSLATE(D19131,""fr"",""en"")"),"#VALUE!")</f>
        <v>#VALUE!</v>
      </c>
    </row>
    <row r="19132" ht="15.75" customHeight="1">
      <c r="A19132" s="1" t="s">
        <v>2737</v>
      </c>
      <c r="B19132" s="1">
        <v>1.0</v>
      </c>
      <c r="C19132" s="1" t="s">
        <v>39910</v>
      </c>
      <c r="D19132" s="1" t="s">
        <v>39911</v>
      </c>
      <c r="E19132" s="1" t="s">
        <v>109</v>
      </c>
      <c r="F19132" s="1" t="s">
        <v>110</v>
      </c>
      <c r="G19132" s="1" t="str">
        <f>IFERROR(__xludf.DUMMYFUNCTION("GOOGLETRANSLATE(D19132,""fr"",""en"")"),"#VALUE!")</f>
        <v>#VALUE!</v>
      </c>
    </row>
    <row r="19133" ht="15.75" customHeight="1">
      <c r="A19133" s="1" t="s">
        <v>1198</v>
      </c>
      <c r="B19133" s="1">
        <v>5.0</v>
      </c>
      <c r="C19133" s="1" t="s">
        <v>39912</v>
      </c>
      <c r="D19133" s="1" t="s">
        <v>39913</v>
      </c>
      <c r="E19133" s="1" t="s">
        <v>21</v>
      </c>
      <c r="F19133" s="1" t="s">
        <v>11</v>
      </c>
      <c r="G19133" s="1" t="str">
        <f>IFERROR(__xludf.DUMMYFUNCTION("GOOGLETRANSLATE(D19133,""fr"",""en"")"),"#VALUE!")</f>
        <v>#VALUE!</v>
      </c>
    </row>
    <row r="19134" ht="15.75" customHeight="1">
      <c r="A19134" s="1" t="s">
        <v>2801</v>
      </c>
      <c r="B19134" s="1">
        <v>4.0</v>
      </c>
      <c r="C19134" s="1" t="s">
        <v>39914</v>
      </c>
      <c r="D19134" s="1" t="s">
        <v>39915</v>
      </c>
      <c r="E19134" s="1" t="s">
        <v>21</v>
      </c>
      <c r="F19134" s="1" t="s">
        <v>11</v>
      </c>
      <c r="G19134" s="1" t="str">
        <f>IFERROR(__xludf.DUMMYFUNCTION("GOOGLETRANSLATE(D19134,""fr"",""en"")"),"#VALUE!")</f>
        <v>#VALUE!</v>
      </c>
    </row>
    <row r="19135" ht="15.75" customHeight="1">
      <c r="A19135" s="1" t="s">
        <v>3022</v>
      </c>
      <c r="B19135" s="1">
        <v>5.0</v>
      </c>
      <c r="C19135" s="1" t="s">
        <v>39916</v>
      </c>
      <c r="D19135" s="1" t="s">
        <v>39917</v>
      </c>
      <c r="E19135" s="1" t="s">
        <v>10</v>
      </c>
      <c r="F19135" s="1" t="s">
        <v>11</v>
      </c>
      <c r="G19135" s="1" t="str">
        <f>IFERROR(__xludf.DUMMYFUNCTION("GOOGLETRANSLATE(D19135,""fr"",""en"")"),"#VALUE!")</f>
        <v>#VALUE!</v>
      </c>
    </row>
    <row r="19136" ht="15.75" customHeight="1">
      <c r="A19136" s="1" t="s">
        <v>2961</v>
      </c>
      <c r="B19136" s="1">
        <v>3.0</v>
      </c>
      <c r="C19136" s="1" t="s">
        <v>39918</v>
      </c>
      <c r="D19136" s="1" t="s">
        <v>39919</v>
      </c>
      <c r="E19136" s="1" t="s">
        <v>484</v>
      </c>
      <c r="F19136" s="1" t="s">
        <v>30</v>
      </c>
      <c r="G19136" s="1" t="str">
        <f>IFERROR(__xludf.DUMMYFUNCTION("GOOGLETRANSLATE(D19136,""fr"",""en"")"),"#VALUE!")</f>
        <v>#VALUE!</v>
      </c>
    </row>
    <row r="19137" ht="15.75" customHeight="1">
      <c r="A19137" s="1" t="s">
        <v>929</v>
      </c>
      <c r="B19137" s="1">
        <v>5.0</v>
      </c>
      <c r="C19137" s="1" t="s">
        <v>39920</v>
      </c>
      <c r="D19137" s="1" t="s">
        <v>39921</v>
      </c>
      <c r="E19137" s="1" t="s">
        <v>614</v>
      </c>
      <c r="F19137" s="1" t="s">
        <v>30</v>
      </c>
      <c r="G19137" s="1" t="str">
        <f>IFERROR(__xludf.DUMMYFUNCTION("GOOGLETRANSLATE(D19137,""fr"",""en"")"),"#VALUE!")</f>
        <v>#VALUE!</v>
      </c>
    </row>
    <row r="19138" ht="15.75" customHeight="1">
      <c r="A19138" s="1" t="s">
        <v>1990</v>
      </c>
      <c r="B19138" s="1">
        <v>1.0</v>
      </c>
      <c r="C19138" s="1" t="s">
        <v>39922</v>
      </c>
      <c r="D19138" s="1" t="s">
        <v>39923</v>
      </c>
      <c r="E19138" s="1" t="s">
        <v>10</v>
      </c>
      <c r="F19138" s="1" t="s">
        <v>11</v>
      </c>
      <c r="G19138" s="1" t="str">
        <f>IFERROR(__xludf.DUMMYFUNCTION("GOOGLETRANSLATE(D19138,""fr"",""en"")"),"#VALUE!")</f>
        <v>#VALUE!</v>
      </c>
    </row>
    <row r="19139" ht="15.75" customHeight="1">
      <c r="A19139" s="1" t="s">
        <v>673</v>
      </c>
      <c r="B19139" s="1">
        <v>4.0</v>
      </c>
      <c r="C19139" s="1" t="s">
        <v>39924</v>
      </c>
      <c r="D19139" s="1" t="s">
        <v>39925</v>
      </c>
      <c r="E19139" s="1" t="s">
        <v>10</v>
      </c>
      <c r="F19139" s="1" t="s">
        <v>11</v>
      </c>
      <c r="G19139" s="1" t="str">
        <f>IFERROR(__xludf.DUMMYFUNCTION("GOOGLETRANSLATE(D19139,""fr"",""en"")"),"#VALUE!")</f>
        <v>#VALUE!</v>
      </c>
    </row>
    <row r="19140" ht="15.75" customHeight="1">
      <c r="A19140" s="1" t="s">
        <v>3528</v>
      </c>
      <c r="B19140" s="1">
        <v>4.0</v>
      </c>
      <c r="C19140" s="1" t="s">
        <v>39926</v>
      </c>
      <c r="D19140" s="1" t="s">
        <v>39927</v>
      </c>
      <c r="E19140" s="1" t="s">
        <v>10</v>
      </c>
      <c r="F19140" s="1" t="s">
        <v>11</v>
      </c>
      <c r="G19140" s="1" t="str">
        <f>IFERROR(__xludf.DUMMYFUNCTION("GOOGLETRANSLATE(D19140,""fr"",""en"")"),"#VALUE!")</f>
        <v>#VALUE!</v>
      </c>
    </row>
    <row r="19141" ht="15.75" customHeight="1">
      <c r="A19141" s="1" t="s">
        <v>11613</v>
      </c>
      <c r="B19141" s="1">
        <v>2.0</v>
      </c>
      <c r="C19141" s="1" t="s">
        <v>39928</v>
      </c>
      <c r="D19141" s="1" t="s">
        <v>39929</v>
      </c>
      <c r="E19141" s="1" t="s">
        <v>280</v>
      </c>
      <c r="F19141" s="1" t="s">
        <v>11</v>
      </c>
      <c r="G19141" s="1" t="str">
        <f>IFERROR(__xludf.DUMMYFUNCTION("GOOGLETRANSLATE(D19141,""fr"",""en"")"),"#VALUE!")</f>
        <v>#VALUE!</v>
      </c>
    </row>
    <row r="19142" ht="15.75" customHeight="1">
      <c r="A19142" s="1" t="s">
        <v>2340</v>
      </c>
      <c r="B19142" s="1">
        <v>2.0</v>
      </c>
      <c r="C19142" s="1" t="s">
        <v>39930</v>
      </c>
      <c r="D19142" s="1" t="s">
        <v>39931</v>
      </c>
      <c r="E19142" s="1" t="s">
        <v>273</v>
      </c>
      <c r="F19142" s="1" t="s">
        <v>11</v>
      </c>
      <c r="G19142" s="1" t="str">
        <f>IFERROR(__xludf.DUMMYFUNCTION("GOOGLETRANSLATE(D19142,""fr"",""en"")"),"#VALUE!")</f>
        <v>#VALUE!</v>
      </c>
    </row>
    <row r="19143" ht="15.75" customHeight="1">
      <c r="A19143" s="1" t="s">
        <v>5856</v>
      </c>
      <c r="B19143" s="1">
        <v>1.0</v>
      </c>
      <c r="C19143" s="1" t="s">
        <v>39932</v>
      </c>
      <c r="D19143" s="1" t="s">
        <v>39933</v>
      </c>
      <c r="E19143" s="1" t="s">
        <v>226</v>
      </c>
      <c r="F19143" s="1" t="s">
        <v>110</v>
      </c>
      <c r="G19143" s="1" t="str">
        <f>IFERROR(__xludf.DUMMYFUNCTION("GOOGLETRANSLATE(D19143,""fr"",""en"")"),"#VALUE!")</f>
        <v>#VALUE!</v>
      </c>
    </row>
    <row r="19144" ht="15.75" customHeight="1">
      <c r="A19144" s="1" t="s">
        <v>6954</v>
      </c>
      <c r="B19144" s="1">
        <v>5.0</v>
      </c>
      <c r="C19144" s="1" t="s">
        <v>39934</v>
      </c>
      <c r="D19144" s="1" t="s">
        <v>39935</v>
      </c>
      <c r="E19144" s="1" t="s">
        <v>614</v>
      </c>
      <c r="F19144" s="1" t="s">
        <v>30</v>
      </c>
      <c r="G19144" s="1" t="str">
        <f>IFERROR(__xludf.DUMMYFUNCTION("GOOGLETRANSLATE(D19144,""fr"",""en"")"),"#VALUE!")</f>
        <v>#VALUE!</v>
      </c>
    </row>
    <row r="19145" ht="15.75" customHeight="1">
      <c r="A19145" s="1" t="s">
        <v>88</v>
      </c>
      <c r="B19145" s="1">
        <v>1.0</v>
      </c>
      <c r="C19145" s="1" t="s">
        <v>39936</v>
      </c>
      <c r="D19145" s="1" t="s">
        <v>39937</v>
      </c>
      <c r="E19145" s="1" t="s">
        <v>43</v>
      </c>
      <c r="F19145" s="1" t="s">
        <v>30</v>
      </c>
      <c r="G19145" s="1" t="str">
        <f>IFERROR(__xludf.DUMMYFUNCTION("GOOGLETRANSLATE(D19145,""fr"",""en"")"),"#VALUE!")</f>
        <v>#VALUE!</v>
      </c>
    </row>
    <row r="19146" ht="15.75" customHeight="1">
      <c r="A19146" s="1" t="s">
        <v>667</v>
      </c>
      <c r="B19146" s="1">
        <v>5.0</v>
      </c>
      <c r="C19146" s="1" t="s">
        <v>39938</v>
      </c>
      <c r="D19146" s="1" t="s">
        <v>39939</v>
      </c>
      <c r="E19146" s="1" t="s">
        <v>10</v>
      </c>
      <c r="F19146" s="1" t="s">
        <v>11</v>
      </c>
      <c r="G19146" s="1" t="str">
        <f>IFERROR(__xludf.DUMMYFUNCTION("GOOGLETRANSLATE(D19146,""fr"",""en"")"),"#VALUE!")</f>
        <v>#VALUE!</v>
      </c>
    </row>
    <row r="19147" ht="15.75" customHeight="1">
      <c r="A19147" s="1" t="s">
        <v>888</v>
      </c>
      <c r="B19147" s="1">
        <v>3.0</v>
      </c>
      <c r="C19147" s="1" t="s">
        <v>39940</v>
      </c>
      <c r="D19147" s="1" t="s">
        <v>39941</v>
      </c>
      <c r="E19147" s="1" t="s">
        <v>25</v>
      </c>
      <c r="F19147" s="1" t="s">
        <v>11</v>
      </c>
      <c r="G19147" s="1" t="str">
        <f>IFERROR(__xludf.DUMMYFUNCTION("GOOGLETRANSLATE(D19147,""fr"",""en"")"),"#VALUE!")</f>
        <v>#VALUE!</v>
      </c>
    </row>
    <row r="19148" ht="15.75" customHeight="1">
      <c r="A19148" s="1" t="s">
        <v>661</v>
      </c>
      <c r="B19148" s="1">
        <v>3.0</v>
      </c>
      <c r="C19148" s="1" t="s">
        <v>39942</v>
      </c>
      <c r="D19148" s="1" t="s">
        <v>39943</v>
      </c>
      <c r="E19148" s="1" t="s">
        <v>10</v>
      </c>
      <c r="F19148" s="1" t="s">
        <v>11</v>
      </c>
      <c r="G19148" s="1" t="str">
        <f>IFERROR(__xludf.DUMMYFUNCTION("GOOGLETRANSLATE(D19148,""fr"",""en"")"),"#VALUE!")</f>
        <v>#VALUE!</v>
      </c>
    </row>
    <row r="19149" ht="15.75" customHeight="1">
      <c r="A19149" s="1" t="s">
        <v>11196</v>
      </c>
      <c r="B19149" s="1">
        <v>1.0</v>
      </c>
      <c r="C19149" s="1" t="s">
        <v>39944</v>
      </c>
      <c r="D19149" s="1" t="s">
        <v>39945</v>
      </c>
      <c r="E19149" s="1" t="s">
        <v>250</v>
      </c>
      <c r="F19149" s="1" t="s">
        <v>30</v>
      </c>
      <c r="G19149" s="1" t="str">
        <f>IFERROR(__xludf.DUMMYFUNCTION("GOOGLETRANSLATE(D19149,""fr"",""en"")"),"#VALUE!")</f>
        <v>#VALUE!</v>
      </c>
    </row>
    <row r="19150" ht="15.75" customHeight="1">
      <c r="A19150" s="1" t="s">
        <v>3398</v>
      </c>
      <c r="B19150" s="1">
        <v>1.0</v>
      </c>
      <c r="C19150" s="1" t="s">
        <v>39946</v>
      </c>
      <c r="D19150" s="1" t="s">
        <v>39947</v>
      </c>
      <c r="E19150" s="1" t="s">
        <v>117</v>
      </c>
      <c r="F19150" s="1" t="s">
        <v>48</v>
      </c>
      <c r="G19150" s="1" t="str">
        <f>IFERROR(__xludf.DUMMYFUNCTION("GOOGLETRANSLATE(D19150,""fr"",""en"")"),"#VALUE!")</f>
        <v>#VALUE!</v>
      </c>
    </row>
    <row r="19151" ht="15.75" customHeight="1">
      <c r="A19151" s="1" t="s">
        <v>1696</v>
      </c>
      <c r="B19151" s="1">
        <v>3.0</v>
      </c>
      <c r="C19151" s="1" t="s">
        <v>39948</v>
      </c>
      <c r="D19151" s="1" t="s">
        <v>39949</v>
      </c>
      <c r="E19151" s="1" t="s">
        <v>10</v>
      </c>
      <c r="F19151" s="1" t="s">
        <v>11</v>
      </c>
      <c r="G19151" s="1" t="str">
        <f>IFERROR(__xludf.DUMMYFUNCTION("GOOGLETRANSLATE(D19151,""fr"",""en"")"),"#VALUE!")</f>
        <v>#VALUE!</v>
      </c>
    </row>
    <row r="19152" ht="15.75" customHeight="1">
      <c r="A19152" s="1" t="s">
        <v>2812</v>
      </c>
      <c r="B19152" s="1">
        <v>3.0</v>
      </c>
      <c r="C19152" s="1" t="s">
        <v>39950</v>
      </c>
      <c r="D19152" s="1" t="s">
        <v>39951</v>
      </c>
      <c r="E19152" s="1" t="s">
        <v>484</v>
      </c>
      <c r="F19152" s="1" t="s">
        <v>30</v>
      </c>
      <c r="G19152" s="1" t="str">
        <f>IFERROR(__xludf.DUMMYFUNCTION("GOOGLETRANSLATE(D19152,""fr"",""en"")"),"#VALUE!")</f>
        <v>#VALUE!</v>
      </c>
    </row>
    <row r="19153" ht="15.75" customHeight="1">
      <c r="A19153" s="1" t="s">
        <v>12</v>
      </c>
      <c r="B19153" s="1">
        <v>5.0</v>
      </c>
      <c r="C19153" s="1" t="s">
        <v>39952</v>
      </c>
      <c r="D19153" s="1" t="s">
        <v>39953</v>
      </c>
      <c r="E19153" s="1" t="s">
        <v>21</v>
      </c>
      <c r="F19153" s="1" t="s">
        <v>11</v>
      </c>
      <c r="G19153" s="1" t="str">
        <f>IFERROR(__xludf.DUMMYFUNCTION("GOOGLETRANSLATE(D19153,""fr"",""en"")"),"#VALUE!")</f>
        <v>#VALUE!</v>
      </c>
    </row>
    <row r="19154" ht="15.75" customHeight="1">
      <c r="A19154" s="1" t="s">
        <v>9959</v>
      </c>
      <c r="B19154" s="1">
        <v>5.0</v>
      </c>
      <c r="C19154" s="1" t="s">
        <v>39954</v>
      </c>
      <c r="D19154" s="1" t="s">
        <v>39955</v>
      </c>
      <c r="E19154" s="1" t="s">
        <v>614</v>
      </c>
      <c r="F19154" s="1" t="s">
        <v>30</v>
      </c>
      <c r="G19154" s="1" t="str">
        <f>IFERROR(__xludf.DUMMYFUNCTION("GOOGLETRANSLATE(D19154,""fr"",""en"")"),"#VALUE!")</f>
        <v>#VALUE!</v>
      </c>
    </row>
    <row r="19155" ht="15.75" customHeight="1">
      <c r="A19155" s="1" t="s">
        <v>19827</v>
      </c>
      <c r="B19155" s="1">
        <v>4.0</v>
      </c>
      <c r="C19155" s="1" t="s">
        <v>39956</v>
      </c>
      <c r="D19155" s="1" t="s">
        <v>39957</v>
      </c>
      <c r="E19155" s="1" t="s">
        <v>614</v>
      </c>
      <c r="F19155" s="1" t="s">
        <v>30</v>
      </c>
      <c r="G19155" s="1" t="str">
        <f>IFERROR(__xludf.DUMMYFUNCTION("GOOGLETRANSLATE(D19155,""fr"",""en"")"),"#VALUE!")</f>
        <v>#VALUE!</v>
      </c>
    </row>
    <row r="19156" ht="15.75" customHeight="1">
      <c r="A19156" s="1" t="s">
        <v>14575</v>
      </c>
      <c r="B19156" s="1">
        <v>2.0</v>
      </c>
      <c r="C19156" s="1" t="s">
        <v>39958</v>
      </c>
      <c r="D19156" s="1" t="s">
        <v>39959</v>
      </c>
      <c r="E19156" s="1" t="s">
        <v>10</v>
      </c>
      <c r="F19156" s="1" t="s">
        <v>11</v>
      </c>
      <c r="G19156" s="1" t="str">
        <f>IFERROR(__xludf.DUMMYFUNCTION("GOOGLETRANSLATE(D19156,""fr"",""en"")"),"#VALUE!")</f>
        <v>#VALUE!</v>
      </c>
    </row>
    <row r="19157" ht="15.75" customHeight="1">
      <c r="A19157" s="1" t="s">
        <v>274</v>
      </c>
      <c r="B19157" s="1">
        <v>5.0</v>
      </c>
      <c r="C19157" s="1" t="s">
        <v>39960</v>
      </c>
      <c r="D19157" s="1" t="s">
        <v>39961</v>
      </c>
      <c r="E19157" s="1" t="s">
        <v>10</v>
      </c>
      <c r="F19157" s="1" t="s">
        <v>11</v>
      </c>
      <c r="G19157" s="1" t="str">
        <f>IFERROR(__xludf.DUMMYFUNCTION("GOOGLETRANSLATE(D19157,""fr"",""en"")"),"#VALUE!")</f>
        <v>#VALUE!</v>
      </c>
    </row>
    <row r="19158" ht="15.75" customHeight="1">
      <c r="A19158" s="1" t="s">
        <v>239</v>
      </c>
      <c r="B19158" s="1">
        <v>5.0</v>
      </c>
      <c r="C19158" s="1" t="s">
        <v>39962</v>
      </c>
      <c r="D19158" s="1" t="s">
        <v>39963</v>
      </c>
      <c r="E19158" s="1" t="s">
        <v>21</v>
      </c>
      <c r="F19158" s="1" t="s">
        <v>11</v>
      </c>
      <c r="G19158" s="1" t="str">
        <f>IFERROR(__xludf.DUMMYFUNCTION("GOOGLETRANSLATE(D19158,""fr"",""en"")"),"#VALUE!")</f>
        <v>#VALUE!</v>
      </c>
    </row>
    <row r="19159" ht="15.75" customHeight="1">
      <c r="A19159" s="1" t="s">
        <v>491</v>
      </c>
      <c r="B19159" s="1">
        <v>2.0</v>
      </c>
      <c r="C19159" s="1" t="s">
        <v>39964</v>
      </c>
      <c r="D19159" s="1" t="s">
        <v>39965</v>
      </c>
      <c r="E19159" s="1" t="s">
        <v>109</v>
      </c>
      <c r="F19159" s="1" t="s">
        <v>11</v>
      </c>
      <c r="G19159" s="1" t="str">
        <f>IFERROR(__xludf.DUMMYFUNCTION("GOOGLETRANSLATE(D19159,""fr"",""en"")"),"#VALUE!")</f>
        <v>#VALUE!</v>
      </c>
    </row>
    <row r="19160" ht="15.75" customHeight="1">
      <c r="A19160" s="1" t="s">
        <v>2911</v>
      </c>
      <c r="B19160" s="1">
        <v>5.0</v>
      </c>
      <c r="C19160" s="1" t="s">
        <v>39966</v>
      </c>
      <c r="D19160" s="1" t="s">
        <v>39967</v>
      </c>
      <c r="E19160" s="1" t="s">
        <v>21</v>
      </c>
      <c r="F19160" s="1" t="s">
        <v>11</v>
      </c>
      <c r="G19160" s="1" t="str">
        <f>IFERROR(__xludf.DUMMYFUNCTION("GOOGLETRANSLATE(D19160,""fr"",""en"")"),"#VALUE!")</f>
        <v>#VALUE!</v>
      </c>
    </row>
    <row r="19161" ht="15.75" customHeight="1">
      <c r="A19161" s="1" t="s">
        <v>267</v>
      </c>
      <c r="B19161" s="1">
        <v>2.0</v>
      </c>
      <c r="C19161" s="1" t="s">
        <v>39968</v>
      </c>
      <c r="D19161" s="1" t="s">
        <v>39969</v>
      </c>
      <c r="E19161" s="1" t="s">
        <v>169</v>
      </c>
      <c r="F19161" s="1" t="s">
        <v>11</v>
      </c>
      <c r="G19161" s="1" t="str">
        <f>IFERROR(__xludf.DUMMYFUNCTION("GOOGLETRANSLATE(D19161,""fr"",""en"")"),"#VALUE!")</f>
        <v>#VALUE!</v>
      </c>
    </row>
    <row r="19162" ht="15.75" customHeight="1">
      <c r="A19162" s="1" t="s">
        <v>1482</v>
      </c>
      <c r="B19162" s="1">
        <v>1.0</v>
      </c>
      <c r="C19162" s="1" t="s">
        <v>39970</v>
      </c>
      <c r="D19162" s="1" t="s">
        <v>39971</v>
      </c>
      <c r="E19162" s="1" t="s">
        <v>52</v>
      </c>
      <c r="F19162" s="1" t="s">
        <v>11</v>
      </c>
      <c r="G19162" s="1" t="str">
        <f>IFERROR(__xludf.DUMMYFUNCTION("GOOGLETRANSLATE(D19162,""fr"",""en"")"),"#VALUE!")</f>
        <v>#VALUE!</v>
      </c>
    </row>
    <row r="19163" ht="15.75" customHeight="1">
      <c r="A19163" s="1" t="s">
        <v>523</v>
      </c>
      <c r="B19163" s="1">
        <v>3.0</v>
      </c>
      <c r="C19163" s="1" t="s">
        <v>39972</v>
      </c>
      <c r="D19163" s="1" t="s">
        <v>39973</v>
      </c>
      <c r="E19163" s="1" t="s">
        <v>484</v>
      </c>
      <c r="F19163" s="1" t="s">
        <v>30</v>
      </c>
      <c r="G19163" s="1" t="str">
        <f>IFERROR(__xludf.DUMMYFUNCTION("GOOGLETRANSLATE(D19163,""fr"",""en"")"),"#VALUE!")</f>
        <v>#VALUE!</v>
      </c>
    </row>
    <row r="19164" ht="15.75" customHeight="1">
      <c r="A19164" s="1" t="s">
        <v>3874</v>
      </c>
      <c r="B19164" s="1">
        <v>2.0</v>
      </c>
      <c r="C19164" s="1" t="s">
        <v>39974</v>
      </c>
      <c r="D19164" s="1" t="s">
        <v>39975</v>
      </c>
      <c r="E19164" s="1" t="s">
        <v>169</v>
      </c>
      <c r="F19164" s="1" t="s">
        <v>11</v>
      </c>
      <c r="G19164" s="1" t="str">
        <f>IFERROR(__xludf.DUMMYFUNCTION("GOOGLETRANSLATE(D19164,""fr"",""en"")"),"#VALUE!")</f>
        <v>#VALUE!</v>
      </c>
    </row>
    <row r="19165" ht="15.75" customHeight="1">
      <c r="A19165" s="1" t="s">
        <v>236</v>
      </c>
      <c r="B19165" s="1">
        <v>2.0</v>
      </c>
      <c r="C19165" s="1" t="s">
        <v>39976</v>
      </c>
      <c r="D19165" s="1" t="s">
        <v>39977</v>
      </c>
      <c r="E19165" s="1" t="s">
        <v>10</v>
      </c>
      <c r="F19165" s="1" t="s">
        <v>11</v>
      </c>
      <c r="G19165" s="1" t="str">
        <f>IFERROR(__xludf.DUMMYFUNCTION("GOOGLETRANSLATE(D19165,""fr"",""en"")"),"#VALUE!")</f>
        <v>#VALUE!</v>
      </c>
    </row>
    <row r="19166" ht="15.75" customHeight="1">
      <c r="A19166" s="1" t="s">
        <v>166</v>
      </c>
      <c r="B19166" s="1">
        <v>2.0</v>
      </c>
      <c r="C19166" s="1" t="s">
        <v>39978</v>
      </c>
      <c r="D19166" s="1" t="s">
        <v>39979</v>
      </c>
      <c r="E19166" s="1" t="s">
        <v>2727</v>
      </c>
      <c r="F19166" s="1" t="s">
        <v>66</v>
      </c>
      <c r="G19166" s="1" t="str">
        <f>IFERROR(__xludf.DUMMYFUNCTION("GOOGLETRANSLATE(D19166,""fr"",""en"")"),"#VALUE!")</f>
        <v>#VALUE!</v>
      </c>
    </row>
    <row r="19167" ht="15.75" customHeight="1">
      <c r="A19167" s="1" t="s">
        <v>10639</v>
      </c>
      <c r="B19167" s="1">
        <v>1.0</v>
      </c>
      <c r="C19167" s="1" t="s">
        <v>39980</v>
      </c>
      <c r="D19167" s="1" t="s">
        <v>39981</v>
      </c>
      <c r="E19167" s="1" t="s">
        <v>292</v>
      </c>
      <c r="F19167" s="1" t="s">
        <v>11</v>
      </c>
      <c r="G19167" s="1" t="str">
        <f>IFERROR(__xludf.DUMMYFUNCTION("GOOGLETRANSLATE(D19167,""fr"",""en"")"),"#VALUE!")</f>
        <v>#VALUE!</v>
      </c>
    </row>
    <row r="19168" ht="15.75" customHeight="1">
      <c r="A19168" s="1" t="s">
        <v>747</v>
      </c>
      <c r="B19168" s="1">
        <v>1.0</v>
      </c>
      <c r="C19168" s="1" t="s">
        <v>39982</v>
      </c>
      <c r="D19168" s="1" t="s">
        <v>39983</v>
      </c>
      <c r="E19168" s="1" t="s">
        <v>29</v>
      </c>
      <c r="F19168" s="1" t="s">
        <v>30</v>
      </c>
      <c r="G19168" s="1" t="str">
        <f>IFERROR(__xludf.DUMMYFUNCTION("GOOGLETRANSLATE(D19168,""fr"",""en"")"),"#VALUE!")</f>
        <v>#VALUE!</v>
      </c>
    </row>
    <row r="19169" ht="15.75" customHeight="1">
      <c r="A19169" s="1" t="s">
        <v>352</v>
      </c>
      <c r="B19169" s="1">
        <v>5.0</v>
      </c>
      <c r="C19169" s="1" t="s">
        <v>39984</v>
      </c>
      <c r="D19169" s="1" t="s">
        <v>39985</v>
      </c>
      <c r="E19169" s="1" t="s">
        <v>10</v>
      </c>
      <c r="F19169" s="1" t="s">
        <v>11</v>
      </c>
      <c r="G19169" s="1" t="str">
        <f>IFERROR(__xludf.DUMMYFUNCTION("GOOGLETRANSLATE(D19169,""fr"",""en"")"),"#VALUE!")</f>
        <v>#VALUE!</v>
      </c>
    </row>
    <row r="19170" ht="15.75" customHeight="1">
      <c r="A19170" s="1" t="s">
        <v>2022</v>
      </c>
      <c r="B19170" s="1">
        <v>4.0</v>
      </c>
      <c r="C19170" s="1" t="s">
        <v>39986</v>
      </c>
      <c r="D19170" s="1" t="s">
        <v>39987</v>
      </c>
      <c r="E19170" s="1" t="s">
        <v>10</v>
      </c>
      <c r="F19170" s="1" t="s">
        <v>11</v>
      </c>
      <c r="G19170" s="1" t="str">
        <f>IFERROR(__xludf.DUMMYFUNCTION("GOOGLETRANSLATE(D19170,""fr"",""en"")"),"#VALUE!")</f>
        <v>#VALUE!</v>
      </c>
    </row>
    <row r="19171" ht="15.75" customHeight="1">
      <c r="A19171" s="1" t="s">
        <v>23899</v>
      </c>
      <c r="B19171" s="1">
        <v>1.0</v>
      </c>
      <c r="C19171" s="1" t="s">
        <v>39988</v>
      </c>
      <c r="D19171" s="1" t="s">
        <v>39989</v>
      </c>
      <c r="E19171" s="1" t="s">
        <v>273</v>
      </c>
      <c r="F19171" s="1" t="s">
        <v>110</v>
      </c>
      <c r="G19171" s="1" t="str">
        <f>IFERROR(__xludf.DUMMYFUNCTION("GOOGLETRANSLATE(D19171,""fr"",""en"")"),"#VALUE!")</f>
        <v>#VALUE!</v>
      </c>
    </row>
    <row r="19172" ht="15.75" customHeight="1">
      <c r="A19172" s="1" t="s">
        <v>11113</v>
      </c>
      <c r="B19172" s="1">
        <v>1.0</v>
      </c>
      <c r="C19172" s="1" t="s">
        <v>39990</v>
      </c>
      <c r="D19172" s="1" t="s">
        <v>39991</v>
      </c>
      <c r="E19172" s="1" t="s">
        <v>169</v>
      </c>
      <c r="F19172" s="1" t="s">
        <v>110</v>
      </c>
      <c r="G19172" s="1" t="str">
        <f>IFERROR(__xludf.DUMMYFUNCTION("GOOGLETRANSLATE(D19172,""fr"",""en"")"),"#VALUE!")</f>
        <v>#VALUE!</v>
      </c>
    </row>
    <row r="19173" ht="15.75" customHeight="1">
      <c r="A19173" s="1" t="s">
        <v>4392</v>
      </c>
      <c r="B19173" s="1">
        <v>1.0</v>
      </c>
      <c r="C19173" s="1" t="s">
        <v>39992</v>
      </c>
      <c r="D19173" s="1" t="s">
        <v>39993</v>
      </c>
      <c r="E19173" s="1" t="s">
        <v>125</v>
      </c>
      <c r="F19173" s="1" t="s">
        <v>11</v>
      </c>
      <c r="G19173" s="1" t="str">
        <f>IFERROR(__xludf.DUMMYFUNCTION("GOOGLETRANSLATE(D19173,""fr"",""en"")"),"#VALUE!")</f>
        <v>#VALUE!</v>
      </c>
    </row>
    <row r="19174" ht="15.75" customHeight="1">
      <c r="A19174" s="1" t="s">
        <v>10609</v>
      </c>
      <c r="B19174" s="1">
        <v>4.0</v>
      </c>
      <c r="C19174" s="1" t="s">
        <v>39994</v>
      </c>
      <c r="D19174" s="1" t="s">
        <v>39995</v>
      </c>
      <c r="E19174" s="1" t="s">
        <v>169</v>
      </c>
      <c r="F19174" s="1" t="s">
        <v>11</v>
      </c>
      <c r="G19174" s="1" t="str">
        <f>IFERROR(__xludf.DUMMYFUNCTION("GOOGLETRANSLATE(D19174,""fr"",""en"")"),"#VALUE!")</f>
        <v>#VALUE!</v>
      </c>
    </row>
    <row r="19175" ht="15.75" customHeight="1">
      <c r="A19175" s="1" t="s">
        <v>2728</v>
      </c>
      <c r="B19175" s="1">
        <v>4.0</v>
      </c>
      <c r="C19175" s="1" t="s">
        <v>39996</v>
      </c>
      <c r="D19175" s="1" t="s">
        <v>39997</v>
      </c>
      <c r="E19175" s="1" t="s">
        <v>65</v>
      </c>
      <c r="F19175" s="1" t="s">
        <v>66</v>
      </c>
      <c r="G19175" s="1" t="str">
        <f>IFERROR(__xludf.DUMMYFUNCTION("GOOGLETRANSLATE(D19175,""fr"",""en"")"),"#VALUE!")</f>
        <v>#VALUE!</v>
      </c>
    </row>
    <row r="19176" ht="15.75" customHeight="1">
      <c r="A19176" s="1" t="s">
        <v>1327</v>
      </c>
      <c r="B19176" s="1">
        <v>4.0</v>
      </c>
      <c r="C19176" s="1" t="s">
        <v>39998</v>
      </c>
      <c r="D19176" s="1" t="s">
        <v>39999</v>
      </c>
      <c r="E19176" s="1" t="s">
        <v>448</v>
      </c>
      <c r="F19176" s="1" t="s">
        <v>84</v>
      </c>
      <c r="G19176" s="1" t="str">
        <f>IFERROR(__xludf.DUMMYFUNCTION("GOOGLETRANSLATE(D19176,""fr"",""en"")"),"#VALUE!")</f>
        <v>#VALUE!</v>
      </c>
    </row>
    <row r="19177" ht="15.75" customHeight="1">
      <c r="A19177" s="1" t="s">
        <v>2117</v>
      </c>
      <c r="B19177" s="1">
        <v>3.0</v>
      </c>
      <c r="C19177" s="1" t="s">
        <v>40000</v>
      </c>
      <c r="D19177" s="1" t="s">
        <v>40001</v>
      </c>
      <c r="E19177" s="1" t="s">
        <v>21</v>
      </c>
      <c r="F19177" s="1" t="s">
        <v>11</v>
      </c>
      <c r="G19177" s="1" t="str">
        <f>IFERROR(__xludf.DUMMYFUNCTION("GOOGLETRANSLATE(D19177,""fr"",""en"")"),"#VALUE!")</f>
        <v>#VALUE!</v>
      </c>
    </row>
    <row r="19178" ht="15.75" customHeight="1">
      <c r="A19178" s="1" t="s">
        <v>214</v>
      </c>
      <c r="B19178" s="1">
        <v>3.0</v>
      </c>
      <c r="C19178" s="1" t="s">
        <v>40002</v>
      </c>
      <c r="D19178" s="1" t="s">
        <v>40003</v>
      </c>
      <c r="E19178" s="1" t="s">
        <v>10</v>
      </c>
      <c r="F19178" s="1" t="s">
        <v>11</v>
      </c>
      <c r="G19178" s="1" t="str">
        <f>IFERROR(__xludf.DUMMYFUNCTION("GOOGLETRANSLATE(D19178,""fr"",""en"")"),"#VALUE!")</f>
        <v>#VALUE!</v>
      </c>
    </row>
    <row r="19179" ht="15.75" customHeight="1">
      <c r="A19179" s="1" t="s">
        <v>4688</v>
      </c>
      <c r="B19179" s="1">
        <v>4.0</v>
      </c>
      <c r="C19179" s="1" t="s">
        <v>40004</v>
      </c>
      <c r="D19179" s="1" t="s">
        <v>40005</v>
      </c>
      <c r="E19179" s="1" t="s">
        <v>484</v>
      </c>
      <c r="F19179" s="1" t="s">
        <v>30</v>
      </c>
      <c r="G19179" s="1" t="str">
        <f>IFERROR(__xludf.DUMMYFUNCTION("GOOGLETRANSLATE(D19179,""fr"",""en"")"),"#VALUE!")</f>
        <v>#VALUE!</v>
      </c>
    </row>
    <row r="19180" ht="15.75" customHeight="1">
      <c r="A19180" s="1" t="s">
        <v>1741</v>
      </c>
      <c r="B19180" s="1">
        <v>1.0</v>
      </c>
      <c r="C19180" s="1" t="s">
        <v>40006</v>
      </c>
      <c r="D19180" s="1" t="s">
        <v>40007</v>
      </c>
      <c r="E19180" s="1" t="s">
        <v>21</v>
      </c>
      <c r="F19180" s="1" t="s">
        <v>11</v>
      </c>
      <c r="G19180" s="1" t="str">
        <f>IFERROR(__xludf.DUMMYFUNCTION("GOOGLETRANSLATE(D19180,""fr"",""en"")"),"#VALUE!")</f>
        <v>#VALUE!</v>
      </c>
    </row>
    <row r="19181" ht="15.75" customHeight="1">
      <c r="A19181" s="1" t="s">
        <v>40008</v>
      </c>
      <c r="B19181" s="1">
        <v>1.0</v>
      </c>
      <c r="C19181" s="1" t="s">
        <v>40009</v>
      </c>
      <c r="D19181" s="1" t="s">
        <v>40010</v>
      </c>
      <c r="E19181" s="1" t="s">
        <v>52</v>
      </c>
      <c r="F19181" s="1" t="s">
        <v>48</v>
      </c>
      <c r="G19181" s="1" t="str">
        <f>IFERROR(__xludf.DUMMYFUNCTION("GOOGLETRANSLATE(D19181,""fr"",""en"")"),"#VALUE!")</f>
        <v>#VALUE!</v>
      </c>
    </row>
    <row r="19182" ht="15.75" customHeight="1">
      <c r="A19182" s="1" t="s">
        <v>18083</v>
      </c>
      <c r="B19182" s="1">
        <v>1.0</v>
      </c>
      <c r="C19182" s="1" t="s">
        <v>40011</v>
      </c>
      <c r="D19182" s="1" t="s">
        <v>40012</v>
      </c>
      <c r="E19182" s="1" t="s">
        <v>230</v>
      </c>
      <c r="F19182" s="1" t="s">
        <v>84</v>
      </c>
      <c r="G19182" s="1" t="str">
        <f>IFERROR(__xludf.DUMMYFUNCTION("GOOGLETRANSLATE(D19182,""fr"",""en"")"),"#VALUE!")</f>
        <v>#VALUE!</v>
      </c>
    </row>
    <row r="19183" ht="15.75" customHeight="1">
      <c r="A19183" s="1" t="s">
        <v>1429</v>
      </c>
      <c r="B19183" s="1">
        <v>1.0</v>
      </c>
      <c r="C19183" s="1" t="s">
        <v>40013</v>
      </c>
      <c r="D19183" s="1" t="s">
        <v>40014</v>
      </c>
      <c r="E19183" s="1" t="s">
        <v>196</v>
      </c>
      <c r="F19183" s="1" t="s">
        <v>118</v>
      </c>
      <c r="G19183" s="1" t="str">
        <f>IFERROR(__xludf.DUMMYFUNCTION("GOOGLETRANSLATE(D19183,""fr"",""en"")"),"#VALUE!")</f>
        <v>#VALUE!</v>
      </c>
    </row>
    <row r="19184" ht="15.75" customHeight="1">
      <c r="A19184" s="1" t="s">
        <v>77</v>
      </c>
      <c r="B19184" s="1">
        <v>1.0</v>
      </c>
      <c r="C19184" s="1" t="s">
        <v>40015</v>
      </c>
      <c r="D19184" s="1" t="s">
        <v>40016</v>
      </c>
      <c r="E19184" s="1" t="s">
        <v>73</v>
      </c>
      <c r="F19184" s="1" t="s">
        <v>30</v>
      </c>
      <c r="G19184" s="1" t="str">
        <f>IFERROR(__xludf.DUMMYFUNCTION("GOOGLETRANSLATE(D19184,""fr"",""en"")"),"#VALUE!")</f>
        <v>#VALUE!</v>
      </c>
    </row>
    <row r="19185" ht="15.75" customHeight="1">
      <c r="A19185" s="1" t="s">
        <v>564</v>
      </c>
      <c r="B19185" s="1">
        <v>3.0</v>
      </c>
      <c r="C19185" s="1" t="s">
        <v>40017</v>
      </c>
      <c r="D19185" s="1" t="s">
        <v>40018</v>
      </c>
      <c r="E19185" s="1" t="s">
        <v>10</v>
      </c>
      <c r="F19185" s="1" t="s">
        <v>11</v>
      </c>
      <c r="G19185" s="1" t="str">
        <f>IFERROR(__xludf.DUMMYFUNCTION("GOOGLETRANSLATE(D19185,""fr"",""en"")"),"#VALUE!")</f>
        <v>#VALUE!</v>
      </c>
    </row>
    <row r="19186" ht="15.75" customHeight="1">
      <c r="A19186" s="1" t="s">
        <v>5488</v>
      </c>
      <c r="B19186" s="1">
        <v>3.0</v>
      </c>
      <c r="C19186" s="1" t="s">
        <v>40019</v>
      </c>
      <c r="D19186" s="1" t="s">
        <v>40020</v>
      </c>
      <c r="E19186" s="1" t="s">
        <v>65</v>
      </c>
      <c r="F19186" s="1" t="s">
        <v>66</v>
      </c>
      <c r="G19186" s="1" t="str">
        <f>IFERROR(__xludf.DUMMYFUNCTION("GOOGLETRANSLATE(D19186,""fr"",""en"")"),"#VALUE!")</f>
        <v>#VALUE!</v>
      </c>
    </row>
    <row r="19187" ht="15.75" customHeight="1">
      <c r="A19187" s="1" t="s">
        <v>40021</v>
      </c>
      <c r="B19187" s="1">
        <v>1.0</v>
      </c>
      <c r="C19187" s="1" t="s">
        <v>40022</v>
      </c>
      <c r="D19187" s="1" t="s">
        <v>40023</v>
      </c>
      <c r="E19187" s="1" t="s">
        <v>109</v>
      </c>
      <c r="F19187" s="1" t="s">
        <v>110</v>
      </c>
      <c r="G19187" s="1" t="str">
        <f>IFERROR(__xludf.DUMMYFUNCTION("GOOGLETRANSLATE(D19187,""fr"",""en"")"),"#VALUE!")</f>
        <v>#VALUE!</v>
      </c>
    </row>
    <row r="19188" ht="15.75" customHeight="1">
      <c r="A19188" s="1" t="s">
        <v>576</v>
      </c>
      <c r="B19188" s="1">
        <v>2.0</v>
      </c>
      <c r="C19188" s="1" t="s">
        <v>40024</v>
      </c>
      <c r="D19188" s="1" t="s">
        <v>40025</v>
      </c>
      <c r="E19188" s="1" t="s">
        <v>103</v>
      </c>
      <c r="F19188" s="1" t="s">
        <v>48</v>
      </c>
      <c r="G19188" s="1" t="str">
        <f>IFERROR(__xludf.DUMMYFUNCTION("GOOGLETRANSLATE(D19188,""fr"",""en"")"),"#VALUE!")</f>
        <v>#VALUE!</v>
      </c>
    </row>
    <row r="19189" ht="15.75" customHeight="1">
      <c r="A19189" s="1" t="s">
        <v>8650</v>
      </c>
      <c r="B19189" s="1">
        <v>2.0</v>
      </c>
      <c r="C19189" s="1" t="s">
        <v>40026</v>
      </c>
      <c r="D19189" s="1" t="s">
        <v>40027</v>
      </c>
      <c r="E19189" s="1" t="s">
        <v>125</v>
      </c>
      <c r="F19189" s="1" t="s">
        <v>11</v>
      </c>
      <c r="G19189" s="1" t="str">
        <f>IFERROR(__xludf.DUMMYFUNCTION("GOOGLETRANSLATE(D19189,""fr"",""en"")"),"#VALUE!")</f>
        <v>#VALUE!</v>
      </c>
    </row>
    <row r="19190" ht="15.75" customHeight="1">
      <c r="A19190" s="1" t="s">
        <v>34525</v>
      </c>
      <c r="B19190" s="1">
        <v>1.0</v>
      </c>
      <c r="C19190" s="1" t="s">
        <v>40028</v>
      </c>
      <c r="D19190" s="1" t="s">
        <v>40029</v>
      </c>
      <c r="E19190" s="1" t="s">
        <v>250</v>
      </c>
      <c r="F19190" s="1" t="s">
        <v>30</v>
      </c>
      <c r="G19190" s="1" t="str">
        <f>IFERROR(__xludf.DUMMYFUNCTION("GOOGLETRANSLATE(D19190,""fr"",""en"")"),"#VALUE!")</f>
        <v>#VALUE!</v>
      </c>
    </row>
    <row r="19191" ht="15.75" customHeight="1">
      <c r="A19191" s="1" t="s">
        <v>77</v>
      </c>
      <c r="B19191" s="1">
        <v>5.0</v>
      </c>
      <c r="C19191" s="1" t="s">
        <v>40030</v>
      </c>
      <c r="D19191" s="1" t="s">
        <v>40031</v>
      </c>
      <c r="E19191" s="1" t="s">
        <v>10</v>
      </c>
      <c r="F19191" s="1" t="s">
        <v>11</v>
      </c>
      <c r="G19191" s="1" t="str">
        <f>IFERROR(__xludf.DUMMYFUNCTION("GOOGLETRANSLATE(D19191,""fr"",""en"")"),"#VALUE!")</f>
        <v>#VALUE!</v>
      </c>
    </row>
    <row r="19192" ht="15.75" customHeight="1">
      <c r="A19192" s="1" t="s">
        <v>921</v>
      </c>
      <c r="B19192" s="1">
        <v>4.0</v>
      </c>
      <c r="C19192" s="1" t="s">
        <v>40032</v>
      </c>
      <c r="D19192" s="1" t="s">
        <v>40033</v>
      </c>
      <c r="E19192" s="1" t="s">
        <v>10</v>
      </c>
      <c r="F19192" s="1" t="s">
        <v>11</v>
      </c>
      <c r="G19192" s="1" t="str">
        <f>IFERROR(__xludf.DUMMYFUNCTION("GOOGLETRANSLATE(D19192,""fr"",""en"")"),"#VALUE!")</f>
        <v>#VALUE!</v>
      </c>
    </row>
    <row r="19193" ht="15.75" customHeight="1">
      <c r="A19193" s="1" t="s">
        <v>905</v>
      </c>
      <c r="B19193" s="1">
        <v>4.0</v>
      </c>
      <c r="C19193" s="1" t="s">
        <v>40034</v>
      </c>
      <c r="D19193" s="1" t="s">
        <v>40035</v>
      </c>
      <c r="E19193" s="1" t="s">
        <v>273</v>
      </c>
      <c r="F19193" s="1" t="s">
        <v>11</v>
      </c>
      <c r="G19193" s="1" t="str">
        <f>IFERROR(__xludf.DUMMYFUNCTION("GOOGLETRANSLATE(D19193,""fr"",""en"")"),"#VALUE!")</f>
        <v>#VALUE!</v>
      </c>
    </row>
    <row r="19194" ht="15.75" customHeight="1">
      <c r="A19194" s="1" t="s">
        <v>3528</v>
      </c>
      <c r="B19194" s="1">
        <v>5.0</v>
      </c>
      <c r="C19194" s="1" t="s">
        <v>40036</v>
      </c>
      <c r="D19194" s="1" t="s">
        <v>40037</v>
      </c>
      <c r="E19194" s="1" t="s">
        <v>10</v>
      </c>
      <c r="F19194" s="1" t="s">
        <v>11</v>
      </c>
      <c r="G19194" s="1" t="str">
        <f>IFERROR(__xludf.DUMMYFUNCTION("GOOGLETRANSLATE(D19194,""fr"",""en"")"),"#VALUE!")</f>
        <v>#VALUE!</v>
      </c>
    </row>
    <row r="19195" ht="15.75" customHeight="1">
      <c r="A19195" s="1" t="s">
        <v>5863</v>
      </c>
      <c r="B19195" s="1">
        <v>1.0</v>
      </c>
      <c r="C19195" s="1" t="s">
        <v>40038</v>
      </c>
      <c r="D19195" s="1" t="s">
        <v>40039</v>
      </c>
      <c r="E19195" s="1" t="s">
        <v>169</v>
      </c>
      <c r="F19195" s="1" t="s">
        <v>110</v>
      </c>
      <c r="G19195" s="1" t="str">
        <f>IFERROR(__xludf.DUMMYFUNCTION("GOOGLETRANSLATE(D19195,""fr"",""en"")"),"#VALUE!")</f>
        <v>#VALUE!</v>
      </c>
    </row>
    <row r="19196" ht="15.75" customHeight="1">
      <c r="A19196" s="1" t="s">
        <v>314</v>
      </c>
      <c r="B19196" s="1">
        <v>5.0</v>
      </c>
      <c r="C19196" s="1" t="s">
        <v>40040</v>
      </c>
      <c r="D19196" s="1" t="s">
        <v>40041</v>
      </c>
      <c r="E19196" s="1" t="s">
        <v>10</v>
      </c>
      <c r="F19196" s="1" t="s">
        <v>11</v>
      </c>
      <c r="G19196" s="1" t="str">
        <f>IFERROR(__xludf.DUMMYFUNCTION("GOOGLETRANSLATE(D19196,""fr"",""en"")"),"#VALUE!")</f>
        <v>#VALUE!</v>
      </c>
    </row>
    <row r="19197" ht="15.75" customHeight="1">
      <c r="A19197" s="1" t="s">
        <v>861</v>
      </c>
      <c r="B19197" s="1">
        <v>3.0</v>
      </c>
      <c r="C19197" s="1" t="s">
        <v>40042</v>
      </c>
      <c r="D19197" s="1" t="s">
        <v>40043</v>
      </c>
      <c r="E19197" s="1" t="s">
        <v>484</v>
      </c>
      <c r="F19197" s="1" t="s">
        <v>30</v>
      </c>
      <c r="G19197" s="1" t="str">
        <f>IFERROR(__xludf.DUMMYFUNCTION("GOOGLETRANSLATE(D19197,""fr"",""en"")"),"#VALUE!")</f>
        <v>#VALUE!</v>
      </c>
    </row>
    <row r="19198" ht="15.75" customHeight="1">
      <c r="A19198" s="1" t="s">
        <v>38692</v>
      </c>
      <c r="B19198" s="1">
        <v>3.0</v>
      </c>
      <c r="C19198" s="1" t="s">
        <v>40044</v>
      </c>
      <c r="D19198" s="1" t="s">
        <v>40045</v>
      </c>
      <c r="E19198" s="1" t="s">
        <v>296</v>
      </c>
      <c r="F19198" s="1" t="s">
        <v>11</v>
      </c>
      <c r="G19198" s="1" t="str">
        <f>IFERROR(__xludf.DUMMYFUNCTION("GOOGLETRANSLATE(D19198,""fr"",""en"")"),"#VALUE!")</f>
        <v>#VALUE!</v>
      </c>
    </row>
    <row r="19199" ht="15.75" customHeight="1">
      <c r="A19199" s="1" t="s">
        <v>2461</v>
      </c>
      <c r="B19199" s="1">
        <v>1.0</v>
      </c>
      <c r="C19199" s="1" t="s">
        <v>2513</v>
      </c>
      <c r="D19199" s="1" t="s">
        <v>40046</v>
      </c>
      <c r="E19199" s="1" t="s">
        <v>292</v>
      </c>
      <c r="F19199" s="1" t="s">
        <v>11</v>
      </c>
      <c r="G19199" s="1" t="str">
        <f>IFERROR(__xludf.DUMMYFUNCTION("GOOGLETRANSLATE(D19199,""fr"",""en"")"),"#VALUE!")</f>
        <v>#VALUE!</v>
      </c>
    </row>
    <row r="19200" ht="15.75" customHeight="1">
      <c r="A19200" s="1" t="s">
        <v>1547</v>
      </c>
      <c r="B19200" s="1">
        <v>1.0</v>
      </c>
      <c r="C19200" s="1" t="s">
        <v>40047</v>
      </c>
      <c r="D19200" s="1" t="s">
        <v>40048</v>
      </c>
      <c r="E19200" s="1" t="s">
        <v>292</v>
      </c>
      <c r="F19200" s="1" t="s">
        <v>11</v>
      </c>
      <c r="G19200" s="1" t="str">
        <f>IFERROR(__xludf.DUMMYFUNCTION("GOOGLETRANSLATE(D19200,""fr"",""en"")"),"#VALUE!")</f>
        <v>#VALUE!</v>
      </c>
    </row>
    <row r="19201" ht="15.75" customHeight="1">
      <c r="A19201" s="1" t="s">
        <v>332</v>
      </c>
      <c r="B19201" s="1">
        <v>4.0</v>
      </c>
      <c r="C19201" s="1" t="s">
        <v>40049</v>
      </c>
      <c r="D19201" s="1" t="s">
        <v>40050</v>
      </c>
      <c r="E19201" s="1" t="s">
        <v>614</v>
      </c>
      <c r="F19201" s="1" t="s">
        <v>30</v>
      </c>
      <c r="G19201" s="1" t="str">
        <f>IFERROR(__xludf.DUMMYFUNCTION("GOOGLETRANSLATE(D19201,""fr"",""en"")"),"#VALUE!")</f>
        <v>#VALUE!</v>
      </c>
    </row>
    <row r="19202" ht="15.75" customHeight="1">
      <c r="A19202" s="1" t="s">
        <v>338</v>
      </c>
      <c r="B19202" s="1">
        <v>3.0</v>
      </c>
      <c r="C19202" s="1" t="s">
        <v>40051</v>
      </c>
      <c r="D19202" s="1" t="s">
        <v>40052</v>
      </c>
      <c r="E19202" s="1" t="s">
        <v>10</v>
      </c>
      <c r="F19202" s="1" t="s">
        <v>11</v>
      </c>
      <c r="G19202" s="1" t="str">
        <f>IFERROR(__xludf.DUMMYFUNCTION("GOOGLETRANSLATE(D19202,""fr"",""en"")"),"#VALUE!")</f>
        <v>#VALUE!</v>
      </c>
    </row>
    <row r="19203" ht="15.75" customHeight="1">
      <c r="A19203" s="1" t="s">
        <v>603</v>
      </c>
      <c r="B19203" s="1">
        <v>1.0</v>
      </c>
      <c r="C19203" s="1" t="s">
        <v>40053</v>
      </c>
      <c r="D19203" s="1" t="s">
        <v>40054</v>
      </c>
      <c r="E19203" s="1" t="s">
        <v>21</v>
      </c>
      <c r="F19203" s="1" t="s">
        <v>11</v>
      </c>
      <c r="G19203" s="1" t="str">
        <f>IFERROR(__xludf.DUMMYFUNCTION("GOOGLETRANSLATE(D19203,""fr"",""en"")"),"#VALUE!")</f>
        <v>#VALUE!</v>
      </c>
    </row>
    <row r="19204" ht="15.75" customHeight="1">
      <c r="A19204" s="1" t="s">
        <v>3871</v>
      </c>
      <c r="B19204" s="1">
        <v>1.0</v>
      </c>
      <c r="C19204" s="1" t="s">
        <v>40055</v>
      </c>
      <c r="D19204" s="1" t="s">
        <v>40056</v>
      </c>
      <c r="E19204" s="1" t="s">
        <v>292</v>
      </c>
      <c r="F19204" s="1" t="s">
        <v>11</v>
      </c>
      <c r="G19204" s="1" t="str">
        <f>IFERROR(__xludf.DUMMYFUNCTION("GOOGLETRANSLATE(D19204,""fr"",""en"")"),"#VALUE!")</f>
        <v>#VALUE!</v>
      </c>
    </row>
    <row r="19205" ht="15.75" customHeight="1">
      <c r="A19205" s="1" t="s">
        <v>3889</v>
      </c>
      <c r="B19205" s="1">
        <v>1.0</v>
      </c>
      <c r="C19205" s="1" t="s">
        <v>40057</v>
      </c>
      <c r="D19205" s="1" t="s">
        <v>40058</v>
      </c>
      <c r="E19205" s="1" t="s">
        <v>43</v>
      </c>
      <c r="F19205" s="1" t="s">
        <v>30</v>
      </c>
      <c r="G19205" s="1" t="str">
        <f>IFERROR(__xludf.DUMMYFUNCTION("GOOGLETRANSLATE(D19205,""fr"",""en"")"),"#VALUE!")</f>
        <v>#VALUE!</v>
      </c>
    </row>
    <row r="19206" ht="15.75" customHeight="1">
      <c r="A19206" s="1" t="s">
        <v>59</v>
      </c>
      <c r="B19206" s="1">
        <v>1.0</v>
      </c>
      <c r="C19206" s="1" t="s">
        <v>40059</v>
      </c>
      <c r="D19206" s="1" t="s">
        <v>40060</v>
      </c>
      <c r="E19206" s="1" t="s">
        <v>196</v>
      </c>
      <c r="F19206" s="1" t="s">
        <v>118</v>
      </c>
      <c r="G19206" s="1" t="str">
        <f>IFERROR(__xludf.DUMMYFUNCTION("GOOGLETRANSLATE(D19206,""fr"",""en"")"),"#VALUE!")</f>
        <v>#VALUE!</v>
      </c>
    </row>
    <row r="19207" ht="15.75" customHeight="1">
      <c r="A19207" s="1" t="s">
        <v>7074</v>
      </c>
      <c r="B19207" s="1">
        <v>2.0</v>
      </c>
      <c r="C19207" s="1" t="s">
        <v>40061</v>
      </c>
      <c r="D19207" s="1" t="s">
        <v>40062</v>
      </c>
      <c r="E19207" s="1" t="s">
        <v>21</v>
      </c>
      <c r="F19207" s="1" t="s">
        <v>11</v>
      </c>
      <c r="G19207" s="1" t="str">
        <f>IFERROR(__xludf.DUMMYFUNCTION("GOOGLETRANSLATE(D19207,""fr"",""en"")"),"#VALUE!")</f>
        <v>#VALUE!</v>
      </c>
    </row>
    <row r="19208" ht="15.75" customHeight="1">
      <c r="A19208" s="1" t="s">
        <v>88</v>
      </c>
      <c r="B19208" s="1">
        <v>1.0</v>
      </c>
      <c r="C19208" s="1" t="s">
        <v>40063</v>
      </c>
      <c r="D19208" s="1" t="s">
        <v>40064</v>
      </c>
      <c r="E19208" s="1" t="s">
        <v>43</v>
      </c>
      <c r="F19208" s="1" t="s">
        <v>30</v>
      </c>
      <c r="G19208" s="1" t="str">
        <f>IFERROR(__xludf.DUMMYFUNCTION("GOOGLETRANSLATE(D19208,""fr"",""en"")"),"#VALUE!")</f>
        <v>#VALUE!</v>
      </c>
    </row>
    <row r="19209" ht="15.75" customHeight="1">
      <c r="A19209" s="1" t="s">
        <v>40065</v>
      </c>
      <c r="B19209" s="1">
        <v>3.0</v>
      </c>
      <c r="C19209" s="1" t="s">
        <v>40066</v>
      </c>
      <c r="D19209" s="1" t="s">
        <v>40067</v>
      </c>
      <c r="E19209" s="1" t="s">
        <v>10</v>
      </c>
      <c r="F19209" s="1" t="s">
        <v>11</v>
      </c>
      <c r="G19209" s="1" t="str">
        <f>IFERROR(__xludf.DUMMYFUNCTION("GOOGLETRANSLATE(D19209,""fr"",""en"")"),"#VALUE!")</f>
        <v>#VALUE!</v>
      </c>
    </row>
    <row r="19210" ht="15.75" customHeight="1">
      <c r="A19210" s="1" t="s">
        <v>18291</v>
      </c>
      <c r="B19210" s="1">
        <v>2.0</v>
      </c>
      <c r="C19210" s="1" t="s">
        <v>35767</v>
      </c>
      <c r="D19210" s="1" t="s">
        <v>40068</v>
      </c>
      <c r="E19210" s="1" t="s">
        <v>296</v>
      </c>
      <c r="F19210" s="1" t="s">
        <v>66</v>
      </c>
      <c r="G19210" s="1" t="str">
        <f>IFERROR(__xludf.DUMMYFUNCTION("GOOGLETRANSLATE(D19210,""fr"",""en"")"),"#VALUE!")</f>
        <v>#VALUE!</v>
      </c>
    </row>
    <row r="19211" ht="15.75" customHeight="1">
      <c r="A19211" s="1" t="s">
        <v>53</v>
      </c>
      <c r="B19211" s="1">
        <v>3.0</v>
      </c>
      <c r="C19211" s="1" t="s">
        <v>40069</v>
      </c>
      <c r="D19211" s="1" t="s">
        <v>40070</v>
      </c>
      <c r="E19211" s="1" t="s">
        <v>169</v>
      </c>
      <c r="F19211" s="1" t="s">
        <v>11</v>
      </c>
      <c r="G19211" s="1" t="str">
        <f>IFERROR(__xludf.DUMMYFUNCTION("GOOGLETRANSLATE(D19211,""fr"",""en"")"),"We are never satisfied with the catch we would like them to be even lower but the service is very good, the pleasant welcome, easy -to -use website")</f>
        <v>We are never satisfied with the catch we would like them to be even lower but the service is very good, the pleasant welcome, easy -to -use website</v>
      </c>
    </row>
    <row r="19212" ht="15.75" customHeight="1">
      <c r="A19212" s="1" t="s">
        <v>3523</v>
      </c>
      <c r="B19212" s="1">
        <v>3.0</v>
      </c>
      <c r="C19212" s="1" t="s">
        <v>40071</v>
      </c>
      <c r="D19212" s="1" t="s">
        <v>40072</v>
      </c>
      <c r="E19212" s="1" t="s">
        <v>10</v>
      </c>
      <c r="F19212" s="1" t="s">
        <v>11</v>
      </c>
      <c r="G19212" s="1" t="str">
        <f>IFERROR(__xludf.DUMMYFUNCTION("GOOGLETRANSLATE(D19212,""fr"",""en"")"),"#VALUE!")</f>
        <v>#VALUE!</v>
      </c>
    </row>
    <row r="19213" ht="15.75" customHeight="1">
      <c r="A19213" s="1" t="s">
        <v>732</v>
      </c>
      <c r="B19213" s="1">
        <v>1.0</v>
      </c>
      <c r="C19213" s="1" t="s">
        <v>40073</v>
      </c>
      <c r="D19213" s="1" t="s">
        <v>40074</v>
      </c>
      <c r="E19213" s="1" t="s">
        <v>10</v>
      </c>
      <c r="F19213" s="1" t="s">
        <v>11</v>
      </c>
      <c r="G19213" s="1" t="str">
        <f>IFERROR(__xludf.DUMMYFUNCTION("GOOGLETRANSLATE(D19213,""fr"",""en"")"),"#VALUE!")</f>
        <v>#VALUE!</v>
      </c>
    </row>
    <row r="19214" ht="15.75" customHeight="1">
      <c r="A19214" s="1" t="s">
        <v>7067</v>
      </c>
      <c r="B19214" s="1">
        <v>1.0</v>
      </c>
      <c r="C19214" s="1" t="s">
        <v>40075</v>
      </c>
      <c r="D19214" s="1" t="s">
        <v>40076</v>
      </c>
      <c r="E19214" s="1" t="s">
        <v>273</v>
      </c>
      <c r="F19214" s="1" t="s">
        <v>11</v>
      </c>
      <c r="G19214" s="1" t="str">
        <f>IFERROR(__xludf.DUMMYFUNCTION("GOOGLETRANSLATE(D19214,""fr"",""en"")"),"#VALUE!")</f>
        <v>#VALUE!</v>
      </c>
    </row>
    <row r="19215" ht="15.75" customHeight="1">
      <c r="A19215" s="1" t="s">
        <v>1972</v>
      </c>
      <c r="B19215" s="1">
        <v>5.0</v>
      </c>
      <c r="C19215" s="1" t="s">
        <v>40077</v>
      </c>
      <c r="D19215" s="1" t="s">
        <v>40078</v>
      </c>
      <c r="E19215" s="1" t="s">
        <v>10</v>
      </c>
      <c r="F19215" s="1" t="s">
        <v>11</v>
      </c>
      <c r="G19215" s="1" t="str">
        <f>IFERROR(__xludf.DUMMYFUNCTION("GOOGLETRANSLATE(D19215,""fr"",""en"")"),"#VALUE!")</f>
        <v>#VALUE!</v>
      </c>
    </row>
    <row r="19216" ht="15.75" customHeight="1">
      <c r="A19216" s="1" t="s">
        <v>347</v>
      </c>
      <c r="B19216" s="1">
        <v>1.0</v>
      </c>
      <c r="C19216" s="1" t="s">
        <v>1733</v>
      </c>
      <c r="D19216" s="1" t="s">
        <v>40079</v>
      </c>
      <c r="E19216" s="1" t="s">
        <v>25</v>
      </c>
      <c r="F19216" s="1" t="s">
        <v>110</v>
      </c>
      <c r="G19216" s="1" t="str">
        <f>IFERROR(__xludf.DUMMYFUNCTION("GOOGLETRANSLATE(D19216,""fr"",""en"")"),"#VALUE!")</f>
        <v>#VALUE!</v>
      </c>
    </row>
    <row r="19217" ht="15.75" customHeight="1">
      <c r="A19217" s="1" t="s">
        <v>6739</v>
      </c>
      <c r="B19217" s="1">
        <v>3.0</v>
      </c>
      <c r="C19217" s="1" t="s">
        <v>38326</v>
      </c>
      <c r="D19217" s="1" t="s">
        <v>40080</v>
      </c>
      <c r="E19217" s="1" t="s">
        <v>575</v>
      </c>
      <c r="F19217" s="1" t="s">
        <v>84</v>
      </c>
      <c r="G19217" s="1" t="str">
        <f>IFERROR(__xludf.DUMMYFUNCTION("GOOGLETRANSLATE(D19217,""fr"",""en"")"),"#VALUE!")</f>
        <v>#VALUE!</v>
      </c>
    </row>
    <row r="19218" ht="15.75" customHeight="1">
      <c r="A19218" s="1" t="s">
        <v>7022</v>
      </c>
      <c r="B19218" s="1">
        <v>1.0</v>
      </c>
      <c r="C19218" s="1" t="s">
        <v>40081</v>
      </c>
      <c r="D19218" s="1" t="s">
        <v>40082</v>
      </c>
      <c r="E19218" s="1" t="s">
        <v>43</v>
      </c>
      <c r="F19218" s="1" t="s">
        <v>30</v>
      </c>
      <c r="G19218" s="1" t="str">
        <f>IFERROR(__xludf.DUMMYFUNCTION("GOOGLETRANSLATE(D19218,""fr"",""en"")"),"#VALUE!")</f>
        <v>#VALUE!</v>
      </c>
    </row>
    <row r="19219" ht="15.75" customHeight="1">
      <c r="A19219" s="1" t="s">
        <v>1121</v>
      </c>
      <c r="B19219" s="1">
        <v>1.0</v>
      </c>
      <c r="C19219" s="1" t="s">
        <v>40083</v>
      </c>
      <c r="D19219" s="1" t="s">
        <v>40084</v>
      </c>
      <c r="E19219" s="1" t="s">
        <v>10</v>
      </c>
      <c r="F19219" s="1" t="s">
        <v>11</v>
      </c>
      <c r="G19219" s="1" t="str">
        <f>IFERROR(__xludf.DUMMYFUNCTION("GOOGLETRANSLATE(D19219,""fr"",""en"")"),"#VALUE!")</f>
        <v>#VALUE!</v>
      </c>
    </row>
    <row r="19220" ht="15.75" customHeight="1">
      <c r="A19220" s="1" t="s">
        <v>114</v>
      </c>
      <c r="B19220" s="1">
        <v>1.0</v>
      </c>
      <c r="C19220" s="1" t="s">
        <v>40085</v>
      </c>
      <c r="D19220" s="1" t="s">
        <v>40086</v>
      </c>
      <c r="E19220" s="1" t="s">
        <v>34</v>
      </c>
      <c r="F19220" s="1" t="s">
        <v>84</v>
      </c>
      <c r="G19220" s="1" t="str">
        <f>IFERROR(__xludf.DUMMYFUNCTION("GOOGLETRANSLATE(D19220,""fr"",""en"")"),"#VALUE!")</f>
        <v>#VALUE!</v>
      </c>
    </row>
    <row r="19221" ht="15.75" customHeight="1">
      <c r="A19221" s="1" t="s">
        <v>245</v>
      </c>
      <c r="B19221" s="1">
        <v>1.0</v>
      </c>
      <c r="C19221" s="1" t="s">
        <v>40087</v>
      </c>
      <c r="D19221" s="1" t="s">
        <v>40088</v>
      </c>
      <c r="E19221" s="1" t="s">
        <v>73</v>
      </c>
      <c r="F19221" s="1" t="s">
        <v>30</v>
      </c>
      <c r="G19221" s="1" t="str">
        <f>IFERROR(__xludf.DUMMYFUNCTION("GOOGLETRANSLATE(D19221,""fr"",""en"")"),"#VALUE!")</f>
        <v>#VALUE!</v>
      </c>
    </row>
    <row r="19222" ht="15.75" customHeight="1">
      <c r="A19222" s="1" t="s">
        <v>1699</v>
      </c>
      <c r="B19222" s="1">
        <v>2.0</v>
      </c>
      <c r="C19222" s="1" t="s">
        <v>40089</v>
      </c>
      <c r="D19222" s="1" t="s">
        <v>40090</v>
      </c>
      <c r="E19222" s="1" t="s">
        <v>10</v>
      </c>
      <c r="F19222" s="1" t="s">
        <v>11</v>
      </c>
      <c r="G19222" s="1" t="str">
        <f>IFERROR(__xludf.DUMMYFUNCTION("GOOGLETRANSLATE(D19222,""fr"",""en"")"),"#VALUE!")</f>
        <v>#VALUE!</v>
      </c>
    </row>
    <row r="19223" ht="15.75" customHeight="1">
      <c r="A19223" s="1" t="s">
        <v>1940</v>
      </c>
      <c r="B19223" s="1">
        <v>3.0</v>
      </c>
      <c r="C19223" s="1" t="s">
        <v>40091</v>
      </c>
      <c r="D19223" s="1" t="s">
        <v>40092</v>
      </c>
      <c r="E19223" s="1" t="s">
        <v>10</v>
      </c>
      <c r="F19223" s="1" t="s">
        <v>11</v>
      </c>
      <c r="G19223" s="1" t="str">
        <f>IFERROR(__xludf.DUMMYFUNCTION("GOOGLETRANSLATE(D19223,""fr"",""en"")"),"#VALUE!")</f>
        <v>#VALUE!</v>
      </c>
    </row>
    <row r="19224" ht="15.75" customHeight="1">
      <c r="A19224" s="1" t="s">
        <v>1253</v>
      </c>
      <c r="B19224" s="1">
        <v>1.0</v>
      </c>
      <c r="C19224" s="1" t="s">
        <v>40093</v>
      </c>
      <c r="D19224" s="1" t="s">
        <v>40094</v>
      </c>
      <c r="E19224" s="1" t="s">
        <v>43</v>
      </c>
      <c r="F19224" s="1" t="s">
        <v>30</v>
      </c>
      <c r="G19224" s="1" t="str">
        <f>IFERROR(__xludf.DUMMYFUNCTION("GOOGLETRANSLATE(D19224,""fr"",""en"")"),"#VALUE!")</f>
        <v>#VALUE!</v>
      </c>
    </row>
    <row r="19225" ht="15.75" customHeight="1">
      <c r="A19225" s="1" t="s">
        <v>10131</v>
      </c>
      <c r="B19225" s="1">
        <v>1.0</v>
      </c>
      <c r="C19225" s="1" t="s">
        <v>40095</v>
      </c>
      <c r="D19225" s="1" t="s">
        <v>40096</v>
      </c>
      <c r="E19225" s="1" t="s">
        <v>250</v>
      </c>
      <c r="F19225" s="1" t="s">
        <v>30</v>
      </c>
      <c r="G19225" s="1" t="str">
        <f>IFERROR(__xludf.DUMMYFUNCTION("GOOGLETRANSLATE(D19225,""fr"",""en"")"),"#VALUE!")</f>
        <v>#VALUE!</v>
      </c>
    </row>
    <row r="19226" ht="15.75" customHeight="1">
      <c r="A19226" s="1" t="s">
        <v>4496</v>
      </c>
      <c r="B19226" s="1">
        <v>1.0</v>
      </c>
      <c r="C19226" s="1" t="s">
        <v>40097</v>
      </c>
      <c r="D19226" s="1" t="s">
        <v>40098</v>
      </c>
      <c r="E19226" s="1" t="s">
        <v>1192</v>
      </c>
      <c r="F19226" s="1" t="s">
        <v>110</v>
      </c>
      <c r="G19226" s="1" t="str">
        <f>IFERROR(__xludf.DUMMYFUNCTION("GOOGLETRANSLATE(D19226,""fr"",""en"")"),"#VALUE!")</f>
        <v>#VALUE!</v>
      </c>
    </row>
    <row r="19227" ht="15.75" customHeight="1">
      <c r="A19227" s="1" t="s">
        <v>214</v>
      </c>
      <c r="B19227" s="1">
        <v>4.0</v>
      </c>
      <c r="C19227" s="1" t="s">
        <v>40099</v>
      </c>
      <c r="D19227" s="1" t="s">
        <v>40100</v>
      </c>
      <c r="E19227" s="1" t="s">
        <v>21</v>
      </c>
      <c r="F19227" s="1" t="s">
        <v>11</v>
      </c>
      <c r="G19227" s="1" t="str">
        <f>IFERROR(__xludf.DUMMYFUNCTION("GOOGLETRANSLATE(D19227,""fr"",""en"")"),"#VALUE!")</f>
        <v>#VALUE!</v>
      </c>
    </row>
    <row r="19228" ht="15.75" customHeight="1">
      <c r="A19228" s="1" t="s">
        <v>1816</v>
      </c>
      <c r="B19228" s="1">
        <v>3.0</v>
      </c>
      <c r="C19228" s="1" t="s">
        <v>40101</v>
      </c>
      <c r="D19228" s="1" t="s">
        <v>40102</v>
      </c>
      <c r="E19228" s="1" t="s">
        <v>65</v>
      </c>
      <c r="F19228" s="1" t="s">
        <v>66</v>
      </c>
      <c r="G19228" s="1" t="str">
        <f>IFERROR(__xludf.DUMMYFUNCTION("GOOGLETRANSLATE(D19228,""fr"",""en"")"),"#VALUE!")</f>
        <v>#VALUE!</v>
      </c>
    </row>
    <row r="19229" ht="15.75" customHeight="1">
      <c r="A19229" s="1" t="s">
        <v>2272</v>
      </c>
      <c r="B19229" s="1">
        <v>4.0</v>
      </c>
      <c r="C19229" s="1" t="s">
        <v>40103</v>
      </c>
      <c r="D19229" s="1" t="s">
        <v>40104</v>
      </c>
      <c r="E19229" s="1" t="s">
        <v>614</v>
      </c>
      <c r="F19229" s="1" t="s">
        <v>30</v>
      </c>
      <c r="G19229" s="1" t="str">
        <f>IFERROR(__xludf.DUMMYFUNCTION("GOOGLETRANSLATE(D19229,""fr"",""en"")"),"#VALUE!")</f>
        <v>#VALUE!</v>
      </c>
    </row>
    <row r="19230" ht="15.75" customHeight="1">
      <c r="A19230" s="1" t="s">
        <v>119</v>
      </c>
      <c r="B19230" s="1">
        <v>3.0</v>
      </c>
      <c r="C19230" s="1" t="s">
        <v>40105</v>
      </c>
      <c r="D19230" s="1" t="s">
        <v>40106</v>
      </c>
      <c r="E19230" s="1" t="s">
        <v>10</v>
      </c>
      <c r="F19230" s="1" t="s">
        <v>11</v>
      </c>
      <c r="G19230" s="1" t="str">
        <f>IFERROR(__xludf.DUMMYFUNCTION("GOOGLETRANSLATE(D19230,""fr"",""en"")"),"#VALUE!")</f>
        <v>#VALUE!</v>
      </c>
    </row>
    <row r="19231" ht="15.75" customHeight="1">
      <c r="A19231" s="1" t="s">
        <v>3738</v>
      </c>
      <c r="B19231" s="1">
        <v>3.0</v>
      </c>
      <c r="C19231" s="1" t="s">
        <v>40107</v>
      </c>
      <c r="D19231" s="1" t="s">
        <v>40108</v>
      </c>
      <c r="E19231" s="1" t="s">
        <v>21</v>
      </c>
      <c r="F19231" s="1" t="s">
        <v>11</v>
      </c>
      <c r="G19231" s="1" t="str">
        <f>IFERROR(__xludf.DUMMYFUNCTION("GOOGLETRANSLATE(D19231,""fr"",""en"")"),"#VALUE!")</f>
        <v>#VALUE!</v>
      </c>
    </row>
    <row r="19232" ht="15.75" customHeight="1">
      <c r="A19232" s="1" t="s">
        <v>661</v>
      </c>
      <c r="B19232" s="1">
        <v>3.0</v>
      </c>
      <c r="C19232" s="1" t="s">
        <v>40109</v>
      </c>
      <c r="D19232" s="1" t="s">
        <v>40110</v>
      </c>
      <c r="E19232" s="1" t="s">
        <v>10</v>
      </c>
      <c r="F19232" s="1" t="s">
        <v>11</v>
      </c>
      <c r="G19232" s="1" t="str">
        <f>IFERROR(__xludf.DUMMYFUNCTION("GOOGLETRANSLATE(D19232,""fr"",""en"")"),"#VALUE!")</f>
        <v>#VALUE!</v>
      </c>
    </row>
    <row r="19233" ht="15.75" customHeight="1">
      <c r="A19233" s="1" t="s">
        <v>15179</v>
      </c>
      <c r="B19233" s="1">
        <v>1.0</v>
      </c>
      <c r="C19233" s="1" t="s">
        <v>40111</v>
      </c>
      <c r="D19233" s="1" t="s">
        <v>40112</v>
      </c>
      <c r="E19233" s="1" t="s">
        <v>250</v>
      </c>
      <c r="F19233" s="1" t="s">
        <v>30</v>
      </c>
      <c r="G19233" s="1" t="str">
        <f>IFERROR(__xludf.DUMMYFUNCTION("GOOGLETRANSLATE(D19233,""fr"",""en"")"),"#VALUE!")</f>
        <v>#VALUE!</v>
      </c>
    </row>
    <row r="19234" ht="15.75" customHeight="1">
      <c r="A19234" s="1" t="s">
        <v>681</v>
      </c>
      <c r="B19234" s="1">
        <v>4.0</v>
      </c>
      <c r="C19234" s="1" t="s">
        <v>40113</v>
      </c>
      <c r="D19234" s="1" t="s">
        <v>40114</v>
      </c>
      <c r="E19234" s="1" t="s">
        <v>10</v>
      </c>
      <c r="F19234" s="1" t="s">
        <v>11</v>
      </c>
      <c r="G19234" s="1" t="str">
        <f>IFERROR(__xludf.DUMMYFUNCTION("GOOGLETRANSLATE(D19234,""fr"",""en"")"),"#VALUE!")</f>
        <v>#VALUE!</v>
      </c>
    </row>
    <row r="19235" ht="15.75" customHeight="1">
      <c r="A19235" s="1" t="s">
        <v>801</v>
      </c>
      <c r="B19235" s="1">
        <v>1.0</v>
      </c>
      <c r="C19235" s="1" t="s">
        <v>40115</v>
      </c>
      <c r="D19235" s="1" t="s">
        <v>40116</v>
      </c>
      <c r="E19235" s="1" t="s">
        <v>10</v>
      </c>
      <c r="F19235" s="1" t="s">
        <v>11</v>
      </c>
      <c r="G19235" s="1" t="str">
        <f>IFERROR(__xludf.DUMMYFUNCTION("GOOGLETRANSLATE(D19235,""fr"",""en"")"),"#VALUE!")</f>
        <v>#VALUE!</v>
      </c>
    </row>
    <row r="19236" ht="15.75" customHeight="1">
      <c r="A19236" s="1" t="s">
        <v>461</v>
      </c>
      <c r="B19236" s="1">
        <v>3.0</v>
      </c>
      <c r="C19236" s="1" t="s">
        <v>40117</v>
      </c>
      <c r="D19236" s="1" t="s">
        <v>40118</v>
      </c>
      <c r="E19236" s="1" t="s">
        <v>10</v>
      </c>
      <c r="F19236" s="1" t="s">
        <v>11</v>
      </c>
      <c r="G19236" s="1" t="str">
        <f>IFERROR(__xludf.DUMMYFUNCTION("GOOGLETRANSLATE(D19236,""fr"",""en"")"),"#VALUE!")</f>
        <v>#VALUE!</v>
      </c>
    </row>
    <row r="19237" ht="15.75" customHeight="1">
      <c r="A19237" s="1" t="s">
        <v>13024</v>
      </c>
      <c r="B19237" s="1">
        <v>2.0</v>
      </c>
      <c r="C19237" s="1" t="s">
        <v>40119</v>
      </c>
      <c r="D19237" s="1" t="s">
        <v>40120</v>
      </c>
      <c r="E19237" s="1" t="s">
        <v>169</v>
      </c>
      <c r="F19237" s="1" t="s">
        <v>11</v>
      </c>
      <c r="G19237" s="1" t="str">
        <f>IFERROR(__xludf.DUMMYFUNCTION("GOOGLETRANSLATE(D19237,""fr"",""en"")"),"#VALUE!")</f>
        <v>#VALUE!</v>
      </c>
    </row>
    <row r="19238" ht="15.75" customHeight="1">
      <c r="A19238" s="1" t="s">
        <v>267</v>
      </c>
      <c r="B19238" s="1">
        <v>5.0</v>
      </c>
      <c r="C19238" s="1" t="s">
        <v>40121</v>
      </c>
      <c r="D19238" s="1" t="s">
        <v>40122</v>
      </c>
      <c r="E19238" s="1" t="s">
        <v>10</v>
      </c>
      <c r="F19238" s="1" t="s">
        <v>11</v>
      </c>
      <c r="G19238" s="1" t="str">
        <f>IFERROR(__xludf.DUMMYFUNCTION("GOOGLETRANSLATE(D19238,""fr"",""en"")"),"#VALUE!")</f>
        <v>#VALUE!</v>
      </c>
    </row>
    <row r="19239" ht="15.75" customHeight="1">
      <c r="A19239" s="1" t="s">
        <v>1107</v>
      </c>
      <c r="B19239" s="1">
        <v>1.0</v>
      </c>
      <c r="C19239" s="1" t="s">
        <v>40123</v>
      </c>
      <c r="D19239" s="1" t="s">
        <v>40124</v>
      </c>
      <c r="E19239" s="1" t="s">
        <v>43</v>
      </c>
      <c r="F19239" s="1" t="s">
        <v>30</v>
      </c>
      <c r="G19239" s="1" t="str">
        <f>IFERROR(__xludf.DUMMYFUNCTION("GOOGLETRANSLATE(D19239,""fr"",""en"")"),"#VALUE!")</f>
        <v>#VALUE!</v>
      </c>
    </row>
    <row r="19240" ht="15.75" customHeight="1">
      <c r="A19240" s="1" t="s">
        <v>34117</v>
      </c>
      <c r="B19240" s="1">
        <v>2.0</v>
      </c>
      <c r="C19240" s="1" t="s">
        <v>40125</v>
      </c>
      <c r="D19240" s="1" t="s">
        <v>40126</v>
      </c>
      <c r="E19240" s="1" t="s">
        <v>125</v>
      </c>
      <c r="F19240" s="1" t="s">
        <v>110</v>
      </c>
      <c r="G19240" s="1" t="str">
        <f>IFERROR(__xludf.DUMMYFUNCTION("GOOGLETRANSLATE(D19240,""fr"",""en"")"),"#VALUE!")</f>
        <v>#VALUE!</v>
      </c>
    </row>
    <row r="19241" ht="15.75" customHeight="1">
      <c r="A19241" s="1" t="s">
        <v>3264</v>
      </c>
      <c r="B19241" s="1">
        <v>1.0</v>
      </c>
      <c r="C19241" s="1" t="s">
        <v>40127</v>
      </c>
      <c r="D19241" s="1" t="s">
        <v>40128</v>
      </c>
      <c r="E19241" s="1" t="s">
        <v>43</v>
      </c>
      <c r="F19241" s="1" t="s">
        <v>30</v>
      </c>
      <c r="G19241" s="1" t="str">
        <f>IFERROR(__xludf.DUMMYFUNCTION("GOOGLETRANSLATE(D19241,""fr"",""en"")"),"#VALUE!")</f>
        <v>#VALUE!</v>
      </c>
    </row>
    <row r="19242" ht="15.75" customHeight="1">
      <c r="A19242" s="1" t="s">
        <v>15224</v>
      </c>
      <c r="B19242" s="1">
        <v>1.0</v>
      </c>
      <c r="C19242" s="1" t="s">
        <v>40129</v>
      </c>
      <c r="D19242" s="1" t="s">
        <v>40130</v>
      </c>
      <c r="E19242" s="1" t="s">
        <v>614</v>
      </c>
      <c r="F19242" s="1" t="s">
        <v>30</v>
      </c>
      <c r="G19242" s="1" t="str">
        <f>IFERROR(__xludf.DUMMYFUNCTION("GOOGLETRANSLATE(D19242,""fr"",""en"")"),"#VALUE!")</f>
        <v>#VALUE!</v>
      </c>
    </row>
    <row r="19243" ht="15.75" customHeight="1">
      <c r="A19243" s="1" t="s">
        <v>6338</v>
      </c>
      <c r="B19243" s="1">
        <v>1.0</v>
      </c>
      <c r="C19243" s="1" t="s">
        <v>40131</v>
      </c>
      <c r="D19243" s="1" t="s">
        <v>40132</v>
      </c>
      <c r="E19243" s="1" t="s">
        <v>292</v>
      </c>
      <c r="F19243" s="1" t="s">
        <v>11</v>
      </c>
      <c r="G19243" s="1" t="str">
        <f>IFERROR(__xludf.DUMMYFUNCTION("GOOGLETRANSLATE(D19243,""fr"",""en"")"),"#VALUE!")</f>
        <v>#VALUE!</v>
      </c>
    </row>
    <row r="19244" ht="15.75" customHeight="1">
      <c r="A19244" s="1" t="s">
        <v>4237</v>
      </c>
      <c r="B19244" s="1">
        <v>5.0</v>
      </c>
      <c r="C19244" s="1" t="s">
        <v>40133</v>
      </c>
      <c r="D19244" s="1" t="s">
        <v>40134</v>
      </c>
      <c r="E19244" s="1" t="s">
        <v>21</v>
      </c>
      <c r="F19244" s="1" t="s">
        <v>11</v>
      </c>
      <c r="G19244" s="1" t="str">
        <f>IFERROR(__xludf.DUMMYFUNCTION("GOOGLETRANSLATE(D19244,""fr"",""en"")"),"Very satisfied with the services of the olive tree.
Quick management of files, clear explanations and listening to people at the standard.
On the other hand, no legal protection and does not ensure certain vehicles any risk!
However, I recommend this insu"&amp;"rer.
Sébastien Doublet")</f>
        <v>Very satisfied with the services of the olive tree.
Quick management of files, clear explanations and listening to people at the standard.
On the other hand, no legal protection and does not ensure certain vehicles any risk!
However, I recommend this insurer.
Sébastien Doublet</v>
      </c>
    </row>
    <row r="19245" ht="15.75" customHeight="1">
      <c r="A19245" s="1" t="s">
        <v>7546</v>
      </c>
      <c r="B19245" s="1">
        <v>1.0</v>
      </c>
      <c r="C19245" s="1" t="s">
        <v>40135</v>
      </c>
      <c r="D19245" s="1" t="s">
        <v>40136</v>
      </c>
      <c r="E19245" s="1" t="s">
        <v>43</v>
      </c>
      <c r="F19245" s="1" t="s">
        <v>30</v>
      </c>
      <c r="G19245" s="1" t="str">
        <f>IFERROR(__xludf.DUMMYFUNCTION("GOOGLETRANSLATE(D19245,""fr"",""en"")"),"#VALUE!")</f>
        <v>#VALUE!</v>
      </c>
    </row>
    <row r="19246" ht="15.75" customHeight="1">
      <c r="A19246" s="1" t="s">
        <v>414</v>
      </c>
      <c r="B19246" s="1">
        <v>4.0</v>
      </c>
      <c r="C19246" s="1" t="s">
        <v>40137</v>
      </c>
      <c r="D19246" s="1" t="s">
        <v>40138</v>
      </c>
      <c r="E19246" s="1" t="s">
        <v>10</v>
      </c>
      <c r="F19246" s="1" t="s">
        <v>11</v>
      </c>
      <c r="G19246" s="1" t="str">
        <f>IFERROR(__xludf.DUMMYFUNCTION("GOOGLETRANSLATE(D19246,""fr"",""en"")"),"Hello,
The prices suit me, I would have liked a little cheaper. But for a young license like me, it remains very affordable. Thank you to Direct Assurance for supporting me.")</f>
        <v>Hello,
The prices suit me, I would have liked a little cheaper. But for a young license like me, it remains very affordable. Thank you to Direct Assurance for supporting me.</v>
      </c>
    </row>
    <row r="19247" ht="15.75" customHeight="1">
      <c r="A19247" s="1" t="s">
        <v>23844</v>
      </c>
      <c r="B19247" s="1">
        <v>1.0</v>
      </c>
      <c r="C19247" s="1" t="s">
        <v>40139</v>
      </c>
      <c r="D19247" s="1" t="s">
        <v>40140</v>
      </c>
      <c r="E19247" s="1" t="s">
        <v>373</v>
      </c>
      <c r="F19247" s="1" t="s">
        <v>118</v>
      </c>
      <c r="G19247" s="1" t="str">
        <f>IFERROR(__xludf.DUMMYFUNCTION("GOOGLETRANSLATE(D19247,""fr"",""en"")"),"#VALUE!")</f>
        <v>#VALUE!</v>
      </c>
    </row>
    <row r="19248" ht="15.75" customHeight="1">
      <c r="A19248" s="1" t="s">
        <v>8601</v>
      </c>
      <c r="B19248" s="1">
        <v>1.0</v>
      </c>
      <c r="C19248" s="1" t="s">
        <v>40141</v>
      </c>
      <c r="D19248" s="1" t="s">
        <v>40142</v>
      </c>
      <c r="E19248" s="1" t="s">
        <v>103</v>
      </c>
      <c r="F19248" s="1" t="s">
        <v>48</v>
      </c>
      <c r="G19248" s="1" t="str">
        <f>IFERROR(__xludf.DUMMYFUNCTION("GOOGLETRANSLATE(D19248,""fr"",""en"")"),"#VALUE!")</f>
        <v>#VALUE!</v>
      </c>
    </row>
    <row r="19249" ht="15.75" customHeight="1">
      <c r="A19249" s="1" t="s">
        <v>209</v>
      </c>
      <c r="B19249" s="1">
        <v>2.0</v>
      </c>
      <c r="C19249" s="1" t="s">
        <v>40143</v>
      </c>
      <c r="D19249" s="1" t="s">
        <v>40144</v>
      </c>
      <c r="E19249" s="1" t="s">
        <v>280</v>
      </c>
      <c r="F19249" s="1" t="s">
        <v>11</v>
      </c>
      <c r="G19249" s="1" t="str">
        <f>IFERROR(__xludf.DUMMYFUNCTION("GOOGLETRANSLATE(D19249,""fr"",""en"")"),"#VALUE!")</f>
        <v>#VALUE!</v>
      </c>
    </row>
    <row r="19250" ht="15.75" customHeight="1">
      <c r="A19250" s="1" t="s">
        <v>952</v>
      </c>
      <c r="B19250" s="1">
        <v>3.0</v>
      </c>
      <c r="C19250" s="1" t="s">
        <v>40145</v>
      </c>
      <c r="D19250" s="1" t="s">
        <v>40146</v>
      </c>
      <c r="E19250" s="1" t="s">
        <v>614</v>
      </c>
      <c r="F19250" s="1" t="s">
        <v>30</v>
      </c>
      <c r="G19250" s="1" t="str">
        <f>IFERROR(__xludf.DUMMYFUNCTION("GOOGLETRANSLATE(D19250,""fr"",""en"")"),"#VALUE!")</f>
        <v>#VALUE!</v>
      </c>
    </row>
    <row r="19251" ht="15.75" customHeight="1">
      <c r="A19251" s="1" t="s">
        <v>2097</v>
      </c>
      <c r="B19251" s="1">
        <v>5.0</v>
      </c>
      <c r="C19251" s="1" t="s">
        <v>40147</v>
      </c>
      <c r="D19251" s="1" t="s">
        <v>40148</v>
      </c>
      <c r="E19251" s="1" t="s">
        <v>21</v>
      </c>
      <c r="F19251" s="1" t="s">
        <v>11</v>
      </c>
      <c r="G19251" s="1" t="str">
        <f>IFERROR(__xludf.DUMMYFUNCTION("GOOGLETRANSLATE(D19251,""fr"",""en"")"),"#VALUE!")</f>
        <v>#VALUE!</v>
      </c>
    </row>
    <row r="19252" ht="15.75" customHeight="1">
      <c r="A19252" s="1" t="s">
        <v>2773</v>
      </c>
      <c r="B19252" s="1">
        <v>1.0</v>
      </c>
      <c r="C19252" s="1" t="s">
        <v>40149</v>
      </c>
      <c r="D19252" s="1" t="s">
        <v>40150</v>
      </c>
      <c r="E19252" s="1" t="s">
        <v>273</v>
      </c>
      <c r="F19252" s="1" t="s">
        <v>11</v>
      </c>
      <c r="G19252" s="1" t="str">
        <f>IFERROR(__xludf.DUMMYFUNCTION("GOOGLETRANSLATE(D19252,""fr"",""en"")"),"#VALUE!")</f>
        <v>#VALUE!</v>
      </c>
    </row>
    <row r="19253" ht="15.75" customHeight="1">
      <c r="A19253" s="1" t="s">
        <v>11984</v>
      </c>
      <c r="B19253" s="1">
        <v>1.0</v>
      </c>
      <c r="C19253" s="1" t="s">
        <v>40151</v>
      </c>
      <c r="D19253" s="1" t="s">
        <v>40152</v>
      </c>
      <c r="E19253" s="1" t="s">
        <v>109</v>
      </c>
      <c r="F19253" s="1" t="s">
        <v>110</v>
      </c>
      <c r="G19253" s="1" t="str">
        <f>IFERROR(__xludf.DUMMYFUNCTION("GOOGLETRANSLATE(D19253,""fr"",""en"")"),"#VALUE!")</f>
        <v>#VALUE!</v>
      </c>
    </row>
    <row r="19254" ht="15.75" customHeight="1">
      <c r="A19254" s="1" t="s">
        <v>4174</v>
      </c>
      <c r="B19254" s="1">
        <v>3.0</v>
      </c>
      <c r="C19254" s="1" t="s">
        <v>40153</v>
      </c>
      <c r="D19254" s="1" t="s">
        <v>40154</v>
      </c>
      <c r="E19254" s="1" t="s">
        <v>29</v>
      </c>
      <c r="F19254" s="1" t="s">
        <v>30</v>
      </c>
      <c r="G19254" s="1" t="str">
        <f>IFERROR(__xludf.DUMMYFUNCTION("GOOGLETRANSLATE(D19254,""fr"",""en"")"),"#VALUE!")</f>
        <v>#VALUE!</v>
      </c>
    </row>
    <row r="19255" ht="15.75" customHeight="1">
      <c r="A19255" s="1" t="s">
        <v>417</v>
      </c>
      <c r="B19255" s="1">
        <v>4.0</v>
      </c>
      <c r="C19255" s="1" t="s">
        <v>40155</v>
      </c>
      <c r="D19255" s="1" t="s">
        <v>40156</v>
      </c>
      <c r="E19255" s="1" t="s">
        <v>10</v>
      </c>
      <c r="F19255" s="1" t="s">
        <v>11</v>
      </c>
      <c r="G19255" s="1" t="str">
        <f>IFERROR(__xludf.DUMMYFUNCTION("GOOGLETRANSLATE(D19255,""fr"",""en"")"),"#VALUE!")</f>
        <v>#VALUE!</v>
      </c>
    </row>
    <row r="19256" ht="15.75" customHeight="1">
      <c r="A19256" s="1" t="s">
        <v>15166</v>
      </c>
      <c r="B19256" s="1">
        <v>4.0</v>
      </c>
      <c r="C19256" s="1" t="s">
        <v>40157</v>
      </c>
      <c r="D19256" s="1" t="s">
        <v>40158</v>
      </c>
      <c r="E19256" s="1" t="s">
        <v>29</v>
      </c>
      <c r="F19256" s="1" t="s">
        <v>30</v>
      </c>
      <c r="G19256" s="1" t="str">
        <f>IFERROR(__xludf.DUMMYFUNCTION("GOOGLETRANSLATE(D19256,""fr"",""en"")"),"#VALUE!")</f>
        <v>#VALUE!</v>
      </c>
    </row>
    <row r="19257" ht="15.75" customHeight="1">
      <c r="A19257" s="1" t="s">
        <v>7386</v>
      </c>
      <c r="B19257" s="1">
        <v>4.0</v>
      </c>
      <c r="C19257" s="1" t="s">
        <v>40159</v>
      </c>
      <c r="D19257" s="1" t="s">
        <v>40160</v>
      </c>
      <c r="E19257" s="1" t="s">
        <v>10</v>
      </c>
      <c r="F19257" s="1" t="s">
        <v>11</v>
      </c>
      <c r="G19257" s="1" t="str">
        <f>IFERROR(__xludf.DUMMYFUNCTION("GOOGLETRANSLATE(D19257,""fr"",""en"")"),"#VALUE!")</f>
        <v>#VALUE!</v>
      </c>
    </row>
    <row r="19258" ht="15.75" customHeight="1">
      <c r="A19258" s="1" t="s">
        <v>2340</v>
      </c>
      <c r="B19258" s="1">
        <v>1.0</v>
      </c>
      <c r="C19258" s="1" t="s">
        <v>40161</v>
      </c>
      <c r="D19258" s="1" t="s">
        <v>40162</v>
      </c>
      <c r="E19258" s="1" t="s">
        <v>575</v>
      </c>
      <c r="F19258" s="1" t="s">
        <v>84</v>
      </c>
      <c r="G19258" s="1" t="str">
        <f>IFERROR(__xludf.DUMMYFUNCTION("GOOGLETRANSLATE(D19258,""fr"",""en"")"),"#VALUE!")</f>
        <v>#VALUE!</v>
      </c>
    </row>
    <row r="19259" ht="15.75" customHeight="1">
      <c r="A19259" s="1" t="s">
        <v>3186</v>
      </c>
      <c r="B19259" s="1">
        <v>2.0</v>
      </c>
      <c r="C19259" s="1" t="s">
        <v>40163</v>
      </c>
      <c r="D19259" s="1" t="s">
        <v>40164</v>
      </c>
      <c r="E19259" s="1" t="s">
        <v>10</v>
      </c>
      <c r="F19259" s="1" t="s">
        <v>11</v>
      </c>
      <c r="G19259" s="1" t="str">
        <f>IFERROR(__xludf.DUMMYFUNCTION("GOOGLETRANSLATE(D19259,""fr"",""en"")"),"#VALUE!")</f>
        <v>#VALUE!</v>
      </c>
    </row>
    <row r="19260" ht="15.75" customHeight="1">
      <c r="A19260" s="1" t="s">
        <v>4128</v>
      </c>
      <c r="B19260" s="1">
        <v>1.0</v>
      </c>
      <c r="C19260" s="1" t="s">
        <v>40165</v>
      </c>
      <c r="D19260" s="1" t="s">
        <v>40166</v>
      </c>
      <c r="E19260" s="1" t="s">
        <v>73</v>
      </c>
      <c r="F19260" s="1" t="s">
        <v>30</v>
      </c>
      <c r="G19260" s="1" t="str">
        <f>IFERROR(__xludf.DUMMYFUNCTION("GOOGLETRANSLATE(D19260,""fr"",""en"")"),"#VALUE!")</f>
        <v>#VALUE!</v>
      </c>
    </row>
    <row r="19261" ht="15.75" customHeight="1">
      <c r="A19261" s="1" t="s">
        <v>14699</v>
      </c>
      <c r="B19261" s="1">
        <v>2.0</v>
      </c>
      <c r="C19261" s="1" t="s">
        <v>40167</v>
      </c>
      <c r="D19261" s="1" t="s">
        <v>40168</v>
      </c>
      <c r="E19261" s="1" t="s">
        <v>21</v>
      </c>
      <c r="F19261" s="1" t="s">
        <v>11</v>
      </c>
      <c r="G19261" s="1" t="str">
        <f>IFERROR(__xludf.DUMMYFUNCTION("GOOGLETRANSLATE(D19261,""fr"",""en"")"),"#VALUE!")</f>
        <v>#VALUE!</v>
      </c>
    </row>
    <row r="19262" ht="15.75" customHeight="1">
      <c r="A19262" s="1" t="s">
        <v>144</v>
      </c>
      <c r="B19262" s="1">
        <v>5.0</v>
      </c>
      <c r="C19262" s="1" t="s">
        <v>40169</v>
      </c>
      <c r="D19262" s="1" t="s">
        <v>40170</v>
      </c>
      <c r="E19262" s="1" t="s">
        <v>10</v>
      </c>
      <c r="F19262" s="1" t="s">
        <v>11</v>
      </c>
      <c r="G19262" s="1" t="str">
        <f>IFERROR(__xludf.DUMMYFUNCTION("GOOGLETRANSLATE(D19262,""fr"",""en"")"),"#VALUE!")</f>
        <v>#VALUE!</v>
      </c>
    </row>
    <row r="19263" ht="15.75" customHeight="1">
      <c r="A19263" s="1" t="s">
        <v>2363</v>
      </c>
      <c r="B19263" s="1">
        <v>5.0</v>
      </c>
      <c r="C19263" s="1" t="s">
        <v>40171</v>
      </c>
      <c r="D19263" s="1" t="s">
        <v>40172</v>
      </c>
      <c r="E19263" s="1" t="s">
        <v>10</v>
      </c>
      <c r="F19263" s="1" t="s">
        <v>11</v>
      </c>
      <c r="G19263" s="1" t="str">
        <f>IFERROR(__xludf.DUMMYFUNCTION("GOOGLETRANSLATE(D19263,""fr"",""en"")"),"#VALUE!")</f>
        <v>#VALUE!</v>
      </c>
    </row>
    <row r="19264" ht="15.75" customHeight="1">
      <c r="A19264" s="1" t="s">
        <v>1177</v>
      </c>
      <c r="B19264" s="1">
        <v>4.0</v>
      </c>
      <c r="C19264" s="1" t="s">
        <v>40173</v>
      </c>
      <c r="D19264" s="1" t="s">
        <v>40174</v>
      </c>
      <c r="E19264" s="1" t="s">
        <v>21</v>
      </c>
      <c r="F19264" s="1" t="s">
        <v>11</v>
      </c>
      <c r="G19264" s="1" t="str">
        <f>IFERROR(__xludf.DUMMYFUNCTION("GOOGLETRANSLATE(D19264,""fr"",""en"")"),"#VALUE!")</f>
        <v>#VALUE!</v>
      </c>
    </row>
    <row r="19265" ht="15.75" customHeight="1">
      <c r="A19265" s="1" t="s">
        <v>724</v>
      </c>
      <c r="B19265" s="1">
        <v>3.0</v>
      </c>
      <c r="C19265" s="1" t="s">
        <v>40175</v>
      </c>
      <c r="D19265" s="1" t="s">
        <v>40176</v>
      </c>
      <c r="E19265" s="1" t="s">
        <v>21</v>
      </c>
      <c r="F19265" s="1" t="s">
        <v>11</v>
      </c>
      <c r="G19265" s="1" t="str">
        <f>IFERROR(__xludf.DUMMYFUNCTION("GOOGLETRANSLATE(D19265,""fr"",""en"")"),"#VALUE!")</f>
        <v>#VALUE!</v>
      </c>
    </row>
    <row r="19266" ht="15.75" customHeight="1">
      <c r="A19266" s="1" t="s">
        <v>597</v>
      </c>
      <c r="B19266" s="1">
        <v>4.0</v>
      </c>
      <c r="C19266" s="1" t="s">
        <v>40177</v>
      </c>
      <c r="D19266" s="1" t="s">
        <v>40178</v>
      </c>
      <c r="E19266" s="1" t="s">
        <v>10</v>
      </c>
      <c r="F19266" s="1" t="s">
        <v>11</v>
      </c>
      <c r="G19266" s="1" t="str">
        <f>IFERROR(__xludf.DUMMYFUNCTION("GOOGLETRANSLATE(D19266,""fr"",""en"")"),"#VALUE!")</f>
        <v>#VALUE!</v>
      </c>
    </row>
    <row r="19267" ht="15.75" customHeight="1">
      <c r="A19267" s="1" t="s">
        <v>8946</v>
      </c>
      <c r="B19267" s="1">
        <v>1.0</v>
      </c>
      <c r="C19267" s="1" t="s">
        <v>40179</v>
      </c>
      <c r="D19267" s="1" t="s">
        <v>40180</v>
      </c>
      <c r="E19267" s="1" t="s">
        <v>169</v>
      </c>
      <c r="F19267" s="1" t="s">
        <v>11</v>
      </c>
      <c r="G19267" s="1" t="str">
        <f>IFERROR(__xludf.DUMMYFUNCTION("GOOGLETRANSLATE(D19267,""fr"",""en"")"),"#VALUE!")</f>
        <v>#VALUE!</v>
      </c>
    </row>
    <row r="19268" ht="15.75" customHeight="1">
      <c r="A19268" s="1" t="s">
        <v>40181</v>
      </c>
      <c r="B19268" s="1">
        <v>1.0</v>
      </c>
      <c r="C19268" s="1" t="s">
        <v>40182</v>
      </c>
      <c r="D19268" s="1" t="s">
        <v>40183</v>
      </c>
      <c r="E19268" s="1" t="s">
        <v>21</v>
      </c>
      <c r="F19268" s="1" t="s">
        <v>11</v>
      </c>
      <c r="G19268" s="1" t="str">
        <f>IFERROR(__xludf.DUMMYFUNCTION("GOOGLETRANSLATE(D19268,""fr"",""en"")"),"#VALUE!")</f>
        <v>#VALUE!</v>
      </c>
    </row>
    <row r="19269" ht="15.75" customHeight="1">
      <c r="A19269" s="1" t="s">
        <v>4896</v>
      </c>
      <c r="B19269" s="1">
        <v>1.0</v>
      </c>
      <c r="C19269" s="1" t="s">
        <v>40184</v>
      </c>
      <c r="D19269" s="1" t="s">
        <v>40185</v>
      </c>
      <c r="E19269" s="1" t="s">
        <v>125</v>
      </c>
      <c r="F19269" s="1" t="s">
        <v>11</v>
      </c>
      <c r="G19269" s="1" t="str">
        <f>IFERROR(__xludf.DUMMYFUNCTION("GOOGLETRANSLATE(D19269,""fr"",""en"")"),"#VALUE!")</f>
        <v>#VALUE!</v>
      </c>
    </row>
    <row r="19270" ht="15.75" customHeight="1">
      <c r="A19270" s="1" t="s">
        <v>4440</v>
      </c>
      <c r="B19270" s="1">
        <v>4.0</v>
      </c>
      <c r="C19270" s="1" t="s">
        <v>40186</v>
      </c>
      <c r="D19270" s="1" t="s">
        <v>40187</v>
      </c>
      <c r="E19270" s="1" t="s">
        <v>21</v>
      </c>
      <c r="F19270" s="1" t="s">
        <v>11</v>
      </c>
      <c r="G19270" s="1" t="str">
        <f>IFERROR(__xludf.DUMMYFUNCTION("GOOGLETRANSLATE(D19270,""fr"",""en"")"),"#VALUE!")</f>
        <v>#VALUE!</v>
      </c>
    </row>
    <row r="19271" ht="15.75" customHeight="1">
      <c r="A19271" s="1" t="s">
        <v>2876</v>
      </c>
      <c r="B19271" s="1">
        <v>2.0</v>
      </c>
      <c r="C19271" s="1" t="s">
        <v>40188</v>
      </c>
      <c r="D19271" s="1" t="s">
        <v>40189</v>
      </c>
      <c r="E19271" s="1" t="s">
        <v>296</v>
      </c>
      <c r="F19271" s="1" t="s">
        <v>66</v>
      </c>
      <c r="G19271" s="1" t="str">
        <f>IFERROR(__xludf.DUMMYFUNCTION("GOOGLETRANSLATE(D19271,""fr"",""en"")"),"#VALUE!")</f>
        <v>#VALUE!</v>
      </c>
    </row>
    <row r="19272" ht="15.75" customHeight="1">
      <c r="A19272" s="1" t="s">
        <v>170</v>
      </c>
      <c r="B19272" s="1">
        <v>4.0</v>
      </c>
      <c r="C19272" s="1" t="s">
        <v>40190</v>
      </c>
      <c r="D19272" s="1" t="s">
        <v>40191</v>
      </c>
      <c r="E19272" s="1" t="s">
        <v>10</v>
      </c>
      <c r="F19272" s="1" t="s">
        <v>11</v>
      </c>
      <c r="G19272" s="1" t="str">
        <f>IFERROR(__xludf.DUMMYFUNCTION("GOOGLETRANSLATE(D19272,""fr"",""en"")"),"#VALUE!")</f>
        <v>#VALUE!</v>
      </c>
    </row>
    <row r="19273" ht="15.75" customHeight="1">
      <c r="A19273" s="1" t="s">
        <v>1987</v>
      </c>
      <c r="B19273" s="1">
        <v>2.0</v>
      </c>
      <c r="C19273" s="1" t="s">
        <v>40192</v>
      </c>
      <c r="D19273" s="1" t="s">
        <v>40193</v>
      </c>
      <c r="E19273" s="1" t="s">
        <v>10</v>
      </c>
      <c r="F19273" s="1" t="s">
        <v>11</v>
      </c>
      <c r="G19273" s="1" t="str">
        <f>IFERROR(__xludf.DUMMYFUNCTION("GOOGLETRANSLATE(D19273,""fr"",""en"")"),"#VALUE!")</f>
        <v>#VALUE!</v>
      </c>
    </row>
    <row r="19274" ht="15.75" customHeight="1">
      <c r="A19274" s="1" t="s">
        <v>1473</v>
      </c>
      <c r="B19274" s="1">
        <v>5.0</v>
      </c>
      <c r="C19274" s="1" t="s">
        <v>40194</v>
      </c>
      <c r="D19274" s="1" t="s">
        <v>40195</v>
      </c>
      <c r="E19274" s="1" t="s">
        <v>10</v>
      </c>
      <c r="F19274" s="1" t="s">
        <v>11</v>
      </c>
      <c r="G19274" s="1" t="str">
        <f>IFERROR(__xludf.DUMMYFUNCTION("GOOGLETRANSLATE(D19274,""fr"",""en"")"),"#VALUE!")</f>
        <v>#VALUE!</v>
      </c>
    </row>
    <row r="19275" ht="15.75" customHeight="1">
      <c r="A19275" s="1" t="s">
        <v>4755</v>
      </c>
      <c r="B19275" s="1">
        <v>1.0</v>
      </c>
      <c r="C19275" s="1" t="s">
        <v>40196</v>
      </c>
      <c r="D19275" s="1" t="s">
        <v>40197</v>
      </c>
      <c r="E19275" s="1" t="s">
        <v>273</v>
      </c>
      <c r="F19275" s="1" t="s">
        <v>110</v>
      </c>
      <c r="G19275" s="1" t="str">
        <f>IFERROR(__xludf.DUMMYFUNCTION("GOOGLETRANSLATE(D19275,""fr"",""en"")"),"#VALUE!")</f>
        <v>#VALUE!</v>
      </c>
    </row>
    <row r="19276" ht="15.75" customHeight="1">
      <c r="A19276" s="1" t="s">
        <v>352</v>
      </c>
      <c r="B19276" s="1">
        <v>1.0</v>
      </c>
      <c r="C19276" s="1" t="s">
        <v>40198</v>
      </c>
      <c r="D19276" s="1" t="s">
        <v>40199</v>
      </c>
      <c r="E19276" s="1" t="s">
        <v>10</v>
      </c>
      <c r="F19276" s="1" t="s">
        <v>11</v>
      </c>
      <c r="G19276" s="1" t="str">
        <f>IFERROR(__xludf.DUMMYFUNCTION("GOOGLETRANSLATE(D19276,""fr"",""en"")"),"#VALUE!")</f>
        <v>#VALUE!</v>
      </c>
    </row>
    <row r="19277" ht="15.75" customHeight="1">
      <c r="A19277" s="1" t="s">
        <v>35064</v>
      </c>
      <c r="B19277" s="1">
        <v>2.0</v>
      </c>
      <c r="C19277" s="1" t="s">
        <v>40200</v>
      </c>
      <c r="D19277" s="1" t="s">
        <v>40201</v>
      </c>
      <c r="E19277" s="1" t="s">
        <v>21</v>
      </c>
      <c r="F19277" s="1" t="s">
        <v>11</v>
      </c>
      <c r="G19277" s="1" t="str">
        <f>IFERROR(__xludf.DUMMYFUNCTION("GOOGLETRANSLATE(D19277,""fr"",""en"")"),"#VALUE!")</f>
        <v>#VALUE!</v>
      </c>
    </row>
    <row r="19278" ht="15.75" customHeight="1">
      <c r="A19278" s="1" t="s">
        <v>12700</v>
      </c>
      <c r="B19278" s="1">
        <v>4.0</v>
      </c>
      <c r="C19278" s="1" t="s">
        <v>40202</v>
      </c>
      <c r="D19278" s="1" t="s">
        <v>40203</v>
      </c>
      <c r="E19278" s="1" t="s">
        <v>109</v>
      </c>
      <c r="F19278" s="1" t="s">
        <v>11</v>
      </c>
      <c r="G19278" s="1" t="str">
        <f>IFERROR(__xludf.DUMMYFUNCTION("GOOGLETRANSLATE(D19278,""fr"",""en"")"),"#VALUE!")</f>
        <v>#VALUE!</v>
      </c>
    </row>
    <row r="19279" ht="15.75" customHeight="1">
      <c r="A19279" s="1" t="s">
        <v>738</v>
      </c>
      <c r="B19279" s="1">
        <v>4.0</v>
      </c>
      <c r="C19279" s="1" t="s">
        <v>40204</v>
      </c>
      <c r="D19279" s="1" t="s">
        <v>40205</v>
      </c>
      <c r="E19279" s="1" t="s">
        <v>65</v>
      </c>
      <c r="F19279" s="1" t="s">
        <v>66</v>
      </c>
      <c r="G19279" s="1" t="str">
        <f>IFERROR(__xludf.DUMMYFUNCTION("GOOGLETRANSLATE(D19279,""fr"",""en"")"),"#VALUE!")</f>
        <v>#VALUE!</v>
      </c>
    </row>
    <row r="19280" ht="15.75" customHeight="1">
      <c r="A19280" s="1" t="s">
        <v>1113</v>
      </c>
      <c r="B19280" s="1">
        <v>3.0</v>
      </c>
      <c r="C19280" s="1" t="s">
        <v>40206</v>
      </c>
      <c r="D19280" s="1" t="s">
        <v>40207</v>
      </c>
      <c r="E19280" s="1" t="s">
        <v>21</v>
      </c>
      <c r="F19280" s="1" t="s">
        <v>11</v>
      </c>
      <c r="G19280" s="1" t="str">
        <f>IFERROR(__xludf.DUMMYFUNCTION("GOOGLETRANSLATE(D19280,""fr"",""en"")"),"#VALUE!")</f>
        <v>#VALUE!</v>
      </c>
    </row>
    <row r="19281" ht="15.75" customHeight="1">
      <c r="A19281" s="1" t="s">
        <v>23532</v>
      </c>
      <c r="B19281" s="1">
        <v>2.0</v>
      </c>
      <c r="C19281" s="1" t="s">
        <v>40208</v>
      </c>
      <c r="D19281" s="1" t="s">
        <v>40209</v>
      </c>
      <c r="E19281" s="1" t="s">
        <v>103</v>
      </c>
      <c r="F19281" s="1" t="s">
        <v>48</v>
      </c>
      <c r="G19281" s="1" t="str">
        <f>IFERROR(__xludf.DUMMYFUNCTION("GOOGLETRANSLATE(D19281,""fr"",""en"")"),"#VALUE!")</f>
        <v>#VALUE!</v>
      </c>
    </row>
    <row r="19282" ht="15.75" customHeight="1">
      <c r="A19282" s="1" t="s">
        <v>1091</v>
      </c>
      <c r="B19282" s="1">
        <v>2.0</v>
      </c>
      <c r="C19282" s="1" t="s">
        <v>40210</v>
      </c>
      <c r="D19282" s="1" t="s">
        <v>40211</v>
      </c>
      <c r="E19282" s="1" t="s">
        <v>296</v>
      </c>
      <c r="F19282" s="1" t="s">
        <v>110</v>
      </c>
      <c r="G19282" s="1" t="str">
        <f>IFERROR(__xludf.DUMMYFUNCTION("GOOGLETRANSLATE(D19282,""fr"",""en"")"),"#VALUE!")</f>
        <v>#VALUE!</v>
      </c>
    </row>
    <row r="19283" ht="15.75" customHeight="1">
      <c r="A19283" s="1" t="s">
        <v>2350</v>
      </c>
      <c r="B19283" s="1">
        <v>2.0</v>
      </c>
      <c r="C19283" s="1" t="s">
        <v>40212</v>
      </c>
      <c r="D19283" s="1" t="s">
        <v>40213</v>
      </c>
      <c r="E19283" s="1" t="s">
        <v>176</v>
      </c>
      <c r="F19283" s="1" t="s">
        <v>66</v>
      </c>
      <c r="G19283" s="1" t="str">
        <f>IFERROR(__xludf.DUMMYFUNCTION("GOOGLETRANSLATE(D19283,""fr"",""en"")"),"#VALUE!")</f>
        <v>#VALUE!</v>
      </c>
    </row>
    <row r="19284" ht="15.75" customHeight="1">
      <c r="A19284" s="1" t="s">
        <v>9610</v>
      </c>
      <c r="B19284" s="1">
        <v>2.0</v>
      </c>
      <c r="C19284" s="1" t="s">
        <v>40214</v>
      </c>
      <c r="D19284" s="1" t="s">
        <v>40215</v>
      </c>
      <c r="E19284" s="1" t="s">
        <v>280</v>
      </c>
      <c r="F19284" s="1" t="s">
        <v>11</v>
      </c>
      <c r="G19284" s="1" t="str">
        <f>IFERROR(__xludf.DUMMYFUNCTION("GOOGLETRANSLATE(D19284,""fr"",""en"")"),"#VALUE!")</f>
        <v>#VALUE!</v>
      </c>
    </row>
    <row r="19285" ht="15.75" customHeight="1">
      <c r="A19285" s="1" t="s">
        <v>769</v>
      </c>
      <c r="B19285" s="1">
        <v>5.0</v>
      </c>
      <c r="C19285" s="1" t="s">
        <v>40216</v>
      </c>
      <c r="D19285" s="1" t="s">
        <v>40217</v>
      </c>
      <c r="E19285" s="1" t="s">
        <v>10</v>
      </c>
      <c r="F19285" s="1" t="s">
        <v>11</v>
      </c>
      <c r="G19285" s="1" t="str">
        <f>IFERROR(__xludf.DUMMYFUNCTION("GOOGLETRANSLATE(D19285,""fr"",""en"")"),"#VALUE!")</f>
        <v>#VALUE!</v>
      </c>
    </row>
    <row r="19286" ht="15.75" customHeight="1">
      <c r="A19286" s="1" t="s">
        <v>424</v>
      </c>
      <c r="B19286" s="1">
        <v>4.0</v>
      </c>
      <c r="C19286" s="1" t="s">
        <v>40218</v>
      </c>
      <c r="D19286" s="1" t="s">
        <v>40219</v>
      </c>
      <c r="E19286" s="1" t="s">
        <v>10</v>
      </c>
      <c r="F19286" s="1" t="s">
        <v>11</v>
      </c>
      <c r="G19286" s="1" t="str">
        <f>IFERROR(__xludf.DUMMYFUNCTION("GOOGLETRANSLATE(D19286,""fr"",""en"")"),"#VALUE!")</f>
        <v>#VALUE!</v>
      </c>
    </row>
    <row r="19287" ht="15.75" customHeight="1">
      <c r="A19287" s="1" t="s">
        <v>3041</v>
      </c>
      <c r="B19287" s="1">
        <v>5.0</v>
      </c>
      <c r="C19287" s="1" t="s">
        <v>40220</v>
      </c>
      <c r="D19287" s="1" t="s">
        <v>40221</v>
      </c>
      <c r="E19287" s="1" t="s">
        <v>21</v>
      </c>
      <c r="F19287" s="1" t="s">
        <v>11</v>
      </c>
      <c r="G19287" s="1" t="str">
        <f>IFERROR(__xludf.DUMMYFUNCTION("GOOGLETRANSLATE(D19287,""fr"",""en"")"),"#VALUE!")</f>
        <v>#VALUE!</v>
      </c>
    </row>
    <row r="19288" ht="15.75" customHeight="1">
      <c r="A19288" s="1" t="s">
        <v>8334</v>
      </c>
      <c r="B19288" s="1">
        <v>4.0</v>
      </c>
      <c r="C19288" s="1" t="s">
        <v>40222</v>
      </c>
      <c r="D19288" s="1" t="s">
        <v>40223</v>
      </c>
      <c r="E19288" s="1" t="s">
        <v>29</v>
      </c>
      <c r="F19288" s="1" t="s">
        <v>30</v>
      </c>
      <c r="G19288" s="1" t="str">
        <f>IFERROR(__xludf.DUMMYFUNCTION("GOOGLETRANSLATE(D19288,""fr"",""en"")"),"#VALUE!")</f>
        <v>#VALUE!</v>
      </c>
    </row>
    <row r="19289" ht="15.75" customHeight="1">
      <c r="A19289" s="1" t="s">
        <v>952</v>
      </c>
      <c r="B19289" s="1">
        <v>4.0</v>
      </c>
      <c r="C19289" s="1" t="s">
        <v>40224</v>
      </c>
      <c r="D19289" s="1" t="s">
        <v>40225</v>
      </c>
      <c r="E19289" s="1" t="s">
        <v>614</v>
      </c>
      <c r="F19289" s="1" t="s">
        <v>30</v>
      </c>
      <c r="G19289" s="1" t="str">
        <f>IFERROR(__xludf.DUMMYFUNCTION("GOOGLETRANSLATE(D19289,""fr"",""en"")"),"#VALUE!")</f>
        <v>#VALUE!</v>
      </c>
    </row>
    <row r="19290" ht="15.75" customHeight="1">
      <c r="A19290" s="1" t="s">
        <v>4260</v>
      </c>
      <c r="B19290" s="1">
        <v>2.0</v>
      </c>
      <c r="C19290" s="1" t="s">
        <v>40226</v>
      </c>
      <c r="D19290" s="1" t="s">
        <v>40227</v>
      </c>
      <c r="E19290" s="1" t="s">
        <v>52</v>
      </c>
      <c r="F19290" s="1" t="s">
        <v>11</v>
      </c>
      <c r="G19290" s="1" t="str">
        <f>IFERROR(__xludf.DUMMYFUNCTION("GOOGLETRANSLATE(D19290,""fr"",""en"")"),"#VALUE!")</f>
        <v>#VALUE!</v>
      </c>
    </row>
    <row r="19291" ht="15.75" customHeight="1">
      <c r="A19291" s="1" t="s">
        <v>1544</v>
      </c>
      <c r="B19291" s="1">
        <v>2.0</v>
      </c>
      <c r="C19291" s="1" t="s">
        <v>40228</v>
      </c>
      <c r="D19291" s="1" t="s">
        <v>40229</v>
      </c>
      <c r="E19291" s="1" t="s">
        <v>10</v>
      </c>
      <c r="F19291" s="1" t="s">
        <v>11</v>
      </c>
      <c r="G19291" s="1" t="str">
        <f>IFERROR(__xludf.DUMMYFUNCTION("GOOGLETRANSLATE(D19291,""fr"",""en"")"),"#VALUE!")</f>
        <v>#VALUE!</v>
      </c>
    </row>
    <row r="19292" ht="15.75" customHeight="1">
      <c r="A19292" s="1" t="s">
        <v>147</v>
      </c>
      <c r="B19292" s="1">
        <v>3.0</v>
      </c>
      <c r="C19292" s="1" t="s">
        <v>40230</v>
      </c>
      <c r="D19292" s="1" t="s">
        <v>40231</v>
      </c>
      <c r="E19292" s="1" t="s">
        <v>10</v>
      </c>
      <c r="F19292" s="1" t="s">
        <v>11</v>
      </c>
      <c r="G19292" s="1" t="str">
        <f>IFERROR(__xludf.DUMMYFUNCTION("GOOGLETRANSLATE(D19292,""fr"",""en"")"),"#VALUE!")</f>
        <v>#VALUE!</v>
      </c>
    </row>
    <row r="19293" ht="15.75" customHeight="1">
      <c r="A19293" s="1" t="s">
        <v>14694</v>
      </c>
      <c r="B19293" s="1">
        <v>1.0</v>
      </c>
      <c r="C19293" s="1" t="s">
        <v>40232</v>
      </c>
      <c r="D19293" s="1" t="s">
        <v>40233</v>
      </c>
      <c r="E19293" s="1" t="s">
        <v>73</v>
      </c>
      <c r="F19293" s="1" t="s">
        <v>30</v>
      </c>
      <c r="G19293" s="1" t="str">
        <f>IFERROR(__xludf.DUMMYFUNCTION("GOOGLETRANSLATE(D19293,""fr"",""en"")"),"#VALUE!")</f>
        <v>#VALUE!</v>
      </c>
    </row>
    <row r="19294" ht="15.75" customHeight="1">
      <c r="A19294" s="1" t="s">
        <v>217</v>
      </c>
      <c r="B19294" s="1">
        <v>3.0</v>
      </c>
      <c r="C19294" s="1" t="s">
        <v>40234</v>
      </c>
      <c r="D19294" s="1" t="s">
        <v>40235</v>
      </c>
      <c r="E19294" s="1" t="s">
        <v>10</v>
      </c>
      <c r="F19294" s="1" t="s">
        <v>11</v>
      </c>
      <c r="G19294" s="1" t="str">
        <f>IFERROR(__xludf.DUMMYFUNCTION("GOOGLETRANSLATE(D19294,""fr"",""en"")"),"#VALUE!")</f>
        <v>#VALUE!</v>
      </c>
    </row>
    <row r="19295" ht="15.75" customHeight="1">
      <c r="A19295" s="1" t="s">
        <v>2561</v>
      </c>
      <c r="B19295" s="1">
        <v>1.0</v>
      </c>
      <c r="C19295" s="1" t="s">
        <v>40236</v>
      </c>
      <c r="D19295" s="1" t="s">
        <v>40237</v>
      </c>
      <c r="E19295" s="1" t="s">
        <v>52</v>
      </c>
      <c r="F19295" s="1" t="s">
        <v>110</v>
      </c>
      <c r="G19295" s="1" t="str">
        <f>IFERROR(__xludf.DUMMYFUNCTION("GOOGLETRANSLATE(D19295,""fr"",""en"")"),"#VALUE!")</f>
        <v>#VALUE!</v>
      </c>
    </row>
    <row r="19296" ht="15.75" customHeight="1">
      <c r="A19296" s="1" t="s">
        <v>114</v>
      </c>
      <c r="B19296" s="1">
        <v>1.0</v>
      </c>
      <c r="C19296" s="1" t="s">
        <v>40238</v>
      </c>
      <c r="D19296" s="1" t="s">
        <v>40239</v>
      </c>
      <c r="E19296" s="1" t="s">
        <v>1472</v>
      </c>
      <c r="F19296" s="1" t="s">
        <v>84</v>
      </c>
      <c r="G19296" s="1" t="str">
        <f>IFERROR(__xludf.DUMMYFUNCTION("GOOGLETRANSLATE(D19296,""fr"",""en"")"),"#VALUE!")</f>
        <v>#VALUE!</v>
      </c>
    </row>
    <row r="19297" ht="15.75" customHeight="1">
      <c r="A19297" s="1" t="s">
        <v>12340</v>
      </c>
      <c r="B19297" s="1">
        <v>1.0</v>
      </c>
      <c r="C19297" s="1" t="s">
        <v>40240</v>
      </c>
      <c r="D19297" s="1" t="s">
        <v>40241</v>
      </c>
      <c r="E19297" s="1" t="s">
        <v>196</v>
      </c>
      <c r="F19297" s="1" t="s">
        <v>118</v>
      </c>
      <c r="G19297" s="1" t="str">
        <f>IFERROR(__xludf.DUMMYFUNCTION("GOOGLETRANSLATE(D19297,""fr"",""en"")"),"#VALUE!")</f>
        <v>#VALUE!</v>
      </c>
    </row>
    <row r="19298" ht="15.75" customHeight="1">
      <c r="A19298" s="1" t="s">
        <v>1833</v>
      </c>
      <c r="B19298" s="1">
        <v>5.0</v>
      </c>
      <c r="C19298" s="1" t="s">
        <v>40242</v>
      </c>
      <c r="D19298" s="1" t="s">
        <v>40243</v>
      </c>
      <c r="E19298" s="1" t="s">
        <v>65</v>
      </c>
      <c r="F19298" s="1" t="s">
        <v>66</v>
      </c>
      <c r="G19298" s="1" t="str">
        <f>IFERROR(__xludf.DUMMYFUNCTION("GOOGLETRANSLATE(D19298,""fr"",""en"")"),"#VALUE!")</f>
        <v>#VALUE!</v>
      </c>
    </row>
    <row r="19299" ht="15.75" customHeight="1">
      <c r="A19299" s="1" t="s">
        <v>2801</v>
      </c>
      <c r="B19299" s="1">
        <v>3.0</v>
      </c>
      <c r="C19299" s="1" t="s">
        <v>40244</v>
      </c>
      <c r="D19299" s="1" t="s">
        <v>40245</v>
      </c>
      <c r="E19299" s="1" t="s">
        <v>65</v>
      </c>
      <c r="F19299" s="1" t="s">
        <v>66</v>
      </c>
      <c r="G19299" s="1" t="str">
        <f>IFERROR(__xludf.DUMMYFUNCTION("GOOGLETRANSLATE(D19299,""fr"",""en"")"),"#VALUE!")</f>
        <v>#VALUE!</v>
      </c>
    </row>
    <row r="19300" ht="15.75" customHeight="1">
      <c r="A19300" s="1" t="s">
        <v>647</v>
      </c>
      <c r="B19300" s="1">
        <v>2.0</v>
      </c>
      <c r="C19300" s="1" t="s">
        <v>40246</v>
      </c>
      <c r="D19300" s="1" t="s">
        <v>40247</v>
      </c>
      <c r="E19300" s="1" t="s">
        <v>10</v>
      </c>
      <c r="F19300" s="1" t="s">
        <v>11</v>
      </c>
      <c r="G19300" s="1" t="str">
        <f>IFERROR(__xludf.DUMMYFUNCTION("GOOGLETRANSLATE(D19300,""fr"",""en"")"),"#VALUE!")</f>
        <v>#VALUE!</v>
      </c>
    </row>
    <row r="19301" ht="15.75" customHeight="1">
      <c r="A19301" s="1" t="s">
        <v>2034</v>
      </c>
      <c r="B19301" s="1">
        <v>1.0</v>
      </c>
      <c r="C19301" s="1" t="s">
        <v>40248</v>
      </c>
      <c r="D19301" s="1" t="s">
        <v>40249</v>
      </c>
      <c r="E19301" s="1" t="s">
        <v>10</v>
      </c>
      <c r="F19301" s="1" t="s">
        <v>11</v>
      </c>
      <c r="G19301" s="1" t="str">
        <f>IFERROR(__xludf.DUMMYFUNCTION("GOOGLETRANSLATE(D19301,""fr"",""en"")"),"#VALUE!")</f>
        <v>#VALUE!</v>
      </c>
    </row>
    <row r="19302" ht="15.75" customHeight="1">
      <c r="A19302" s="1" t="s">
        <v>2363</v>
      </c>
      <c r="B19302" s="1">
        <v>4.0</v>
      </c>
      <c r="C19302" s="1" t="s">
        <v>40250</v>
      </c>
      <c r="D19302" s="1" t="s">
        <v>40251</v>
      </c>
      <c r="E19302" s="1" t="s">
        <v>176</v>
      </c>
      <c r="F19302" s="1" t="s">
        <v>66</v>
      </c>
      <c r="G19302" s="1" t="str">
        <f>IFERROR(__xludf.DUMMYFUNCTION("GOOGLETRANSLATE(D19302,""fr"",""en"")"),"#VALUE!")</f>
        <v>#VALUE!</v>
      </c>
    </row>
    <row r="19303" ht="15.75" customHeight="1">
      <c r="A19303" s="1" t="s">
        <v>2138</v>
      </c>
      <c r="B19303" s="1">
        <v>1.0</v>
      </c>
      <c r="C19303" s="1" t="s">
        <v>40252</v>
      </c>
      <c r="D19303" s="1" t="s">
        <v>40253</v>
      </c>
      <c r="E19303" s="1" t="s">
        <v>109</v>
      </c>
      <c r="F19303" s="1" t="s">
        <v>110</v>
      </c>
      <c r="G19303" s="1" t="str">
        <f>IFERROR(__xludf.DUMMYFUNCTION("GOOGLETRANSLATE(D19303,""fr"",""en"")"),"#VALUE!")</f>
        <v>#VALUE!</v>
      </c>
    </row>
    <row r="19304" ht="15.75" customHeight="1">
      <c r="A19304" s="1" t="s">
        <v>100</v>
      </c>
      <c r="B19304" s="1">
        <v>4.0</v>
      </c>
      <c r="C19304" s="1" t="s">
        <v>40254</v>
      </c>
      <c r="D19304" s="1" t="s">
        <v>40255</v>
      </c>
      <c r="E19304" s="1" t="s">
        <v>21</v>
      </c>
      <c r="F19304" s="1" t="s">
        <v>11</v>
      </c>
      <c r="G19304" s="1" t="str">
        <f>IFERROR(__xludf.DUMMYFUNCTION("GOOGLETRANSLATE(D19304,""fr"",""en"")"),"#VALUE!")</f>
        <v>#VALUE!</v>
      </c>
    </row>
    <row r="19305" ht="15.75" customHeight="1">
      <c r="A19305" s="1" t="s">
        <v>2228</v>
      </c>
      <c r="B19305" s="1">
        <v>3.0</v>
      </c>
      <c r="C19305" s="1" t="s">
        <v>40256</v>
      </c>
      <c r="D19305" s="1" t="s">
        <v>40257</v>
      </c>
      <c r="E19305" s="1" t="s">
        <v>25</v>
      </c>
      <c r="F19305" s="1" t="s">
        <v>11</v>
      </c>
      <c r="G19305" s="1" t="str">
        <f>IFERROR(__xludf.DUMMYFUNCTION("GOOGLETRANSLATE(D19305,""fr"",""en"")"),"#VALUE!")</f>
        <v>#VALUE!</v>
      </c>
    </row>
    <row r="19306" ht="15.75" customHeight="1">
      <c r="A19306" s="1" t="s">
        <v>8131</v>
      </c>
      <c r="B19306" s="1">
        <v>3.0</v>
      </c>
      <c r="C19306" s="1" t="s">
        <v>40258</v>
      </c>
      <c r="D19306" s="1" t="s">
        <v>40259</v>
      </c>
      <c r="E19306" s="1" t="s">
        <v>21</v>
      </c>
      <c r="F19306" s="1" t="s">
        <v>11</v>
      </c>
      <c r="G19306" s="1" t="str">
        <f>IFERROR(__xludf.DUMMYFUNCTION("GOOGLETRANSLATE(D19306,""fr"",""en"")"),"#VALUE!")</f>
        <v>#VALUE!</v>
      </c>
    </row>
    <row r="19307" ht="15.75" customHeight="1">
      <c r="A19307" s="1" t="s">
        <v>8060</v>
      </c>
      <c r="B19307" s="1">
        <v>2.0</v>
      </c>
      <c r="C19307" s="1" t="s">
        <v>40260</v>
      </c>
      <c r="D19307" s="1" t="s">
        <v>40261</v>
      </c>
      <c r="E19307" s="1" t="s">
        <v>2102</v>
      </c>
      <c r="F19307" s="1" t="s">
        <v>66</v>
      </c>
      <c r="G19307" s="1" t="str">
        <f>IFERROR(__xludf.DUMMYFUNCTION("GOOGLETRANSLATE(D19307,""fr"",""en"")"),"#VALUE!")</f>
        <v>#VALUE!</v>
      </c>
    </row>
    <row r="19308" ht="15.75" customHeight="1">
      <c r="A19308" s="1" t="s">
        <v>3627</v>
      </c>
      <c r="B19308" s="1">
        <v>2.0</v>
      </c>
      <c r="C19308" s="1" t="s">
        <v>40262</v>
      </c>
      <c r="D19308" s="1" t="s">
        <v>40263</v>
      </c>
      <c r="E19308" s="1" t="s">
        <v>47</v>
      </c>
      <c r="F19308" s="1" t="s">
        <v>84</v>
      </c>
      <c r="G19308" s="1" t="str">
        <f>IFERROR(__xludf.DUMMYFUNCTION("GOOGLETRANSLATE(D19308,""fr"",""en"")"),"#VALUE!")</f>
        <v>#VALUE!</v>
      </c>
    </row>
    <row r="19309" ht="15.75" customHeight="1">
      <c r="A19309" s="1" t="s">
        <v>338</v>
      </c>
      <c r="B19309" s="1">
        <v>5.0</v>
      </c>
      <c r="C19309" s="1" t="s">
        <v>40264</v>
      </c>
      <c r="D19309" s="1" t="s">
        <v>40265</v>
      </c>
      <c r="E19309" s="1" t="s">
        <v>10</v>
      </c>
      <c r="F19309" s="1" t="s">
        <v>11</v>
      </c>
      <c r="G19309" s="1" t="str">
        <f>IFERROR(__xludf.DUMMYFUNCTION("GOOGLETRANSLATE(D19309,""fr"",""en"")"),"#VALUE!")</f>
        <v>#VALUE!</v>
      </c>
    </row>
    <row r="19310" ht="15.75" customHeight="1">
      <c r="A19310" s="1" t="s">
        <v>27815</v>
      </c>
      <c r="B19310" s="1">
        <v>1.0</v>
      </c>
      <c r="C19310" s="1" t="s">
        <v>31912</v>
      </c>
      <c r="D19310" s="1" t="s">
        <v>40266</v>
      </c>
      <c r="E19310" s="1" t="s">
        <v>10</v>
      </c>
      <c r="F19310" s="1" t="s">
        <v>11</v>
      </c>
      <c r="G19310" s="1" t="str">
        <f>IFERROR(__xludf.DUMMYFUNCTION("GOOGLETRANSLATE(D19310,""fr"",""en"")"),"#VALUE!")</f>
        <v>#VALUE!</v>
      </c>
    </row>
    <row r="19311" ht="15.75" customHeight="1">
      <c r="A19311" s="1" t="s">
        <v>4395</v>
      </c>
      <c r="B19311" s="1">
        <v>4.0</v>
      </c>
      <c r="C19311" s="1" t="s">
        <v>40267</v>
      </c>
      <c r="D19311" s="1" t="s">
        <v>40268</v>
      </c>
      <c r="E19311" s="1" t="s">
        <v>38</v>
      </c>
      <c r="F19311" s="1" t="s">
        <v>39</v>
      </c>
      <c r="G19311" s="1" t="str">
        <f>IFERROR(__xludf.DUMMYFUNCTION("GOOGLETRANSLATE(D19311,""fr"",""en"")"),"#VALUE!")</f>
        <v>#VALUE!</v>
      </c>
    </row>
    <row r="19312" ht="15.75" customHeight="1">
      <c r="A19312" s="1" t="s">
        <v>5227</v>
      </c>
      <c r="B19312" s="1">
        <v>2.0</v>
      </c>
      <c r="C19312" s="1" t="s">
        <v>40269</v>
      </c>
      <c r="D19312" s="1" t="s">
        <v>40270</v>
      </c>
      <c r="E19312" s="1" t="s">
        <v>2727</v>
      </c>
      <c r="F19312" s="1" t="s">
        <v>66</v>
      </c>
      <c r="G19312" s="1" t="str">
        <f>IFERROR(__xludf.DUMMYFUNCTION("GOOGLETRANSLATE(D19312,""fr"",""en"")"),"#VALUE!")</f>
        <v>#VALUE!</v>
      </c>
    </row>
    <row r="19313" ht="15.75" customHeight="1">
      <c r="A19313" s="1" t="s">
        <v>1107</v>
      </c>
      <c r="B19313" s="1">
        <v>4.0</v>
      </c>
      <c r="C19313" s="1" t="s">
        <v>40271</v>
      </c>
      <c r="D19313" s="1" t="s">
        <v>40272</v>
      </c>
      <c r="E19313" s="1" t="s">
        <v>230</v>
      </c>
      <c r="F19313" s="1" t="s">
        <v>48</v>
      </c>
      <c r="G19313" s="1" t="str">
        <f>IFERROR(__xludf.DUMMYFUNCTION("GOOGLETRANSLATE(D19313,""fr"",""en"")"),"#VALUE!")</f>
        <v>#VALUE!</v>
      </c>
    </row>
    <row r="19314" ht="15.75" customHeight="1">
      <c r="A19314" s="1" t="s">
        <v>2801</v>
      </c>
      <c r="B19314" s="1">
        <v>5.0</v>
      </c>
      <c r="C19314" s="1" t="s">
        <v>40273</v>
      </c>
      <c r="D19314" s="1" t="s">
        <v>40274</v>
      </c>
      <c r="E19314" s="1" t="s">
        <v>109</v>
      </c>
      <c r="F19314" s="1" t="s">
        <v>11</v>
      </c>
      <c r="G19314" s="1" t="str">
        <f>IFERROR(__xludf.DUMMYFUNCTION("GOOGLETRANSLATE(D19314,""fr"",""en"")"),"#VALUE!")</f>
        <v>#VALUE!</v>
      </c>
    </row>
    <row r="19315" ht="15.75" customHeight="1">
      <c r="A19315" s="1" t="s">
        <v>673</v>
      </c>
      <c r="B19315" s="1">
        <v>1.0</v>
      </c>
      <c r="C19315" s="1" t="s">
        <v>40275</v>
      </c>
      <c r="D19315" s="1" t="s">
        <v>40276</v>
      </c>
      <c r="E19315" s="1" t="s">
        <v>10</v>
      </c>
      <c r="F19315" s="1" t="s">
        <v>11</v>
      </c>
      <c r="G19315" s="1" t="str">
        <f>IFERROR(__xludf.DUMMYFUNCTION("GOOGLETRANSLATE(D19315,""fr"",""en"")"),"#VALUE!")</f>
        <v>#VALUE!</v>
      </c>
    </row>
    <row r="19316" ht="15.75" customHeight="1">
      <c r="A19316" s="1" t="s">
        <v>2103</v>
      </c>
      <c r="B19316" s="1">
        <v>1.0</v>
      </c>
      <c r="C19316" s="1" t="s">
        <v>40277</v>
      </c>
      <c r="D19316" s="1" t="s">
        <v>40278</v>
      </c>
      <c r="E19316" s="1" t="s">
        <v>226</v>
      </c>
      <c r="F19316" s="1" t="s">
        <v>11</v>
      </c>
      <c r="G19316" s="1" t="str">
        <f>IFERROR(__xludf.DUMMYFUNCTION("GOOGLETRANSLATE(D19316,""fr"",""en"")"),"#VALUE!")</f>
        <v>#VALUE!</v>
      </c>
    </row>
    <row r="19317" ht="15.75" customHeight="1">
      <c r="A19317" s="1" t="s">
        <v>7160</v>
      </c>
      <c r="B19317" s="1">
        <v>1.0</v>
      </c>
      <c r="C19317" s="1" t="s">
        <v>40279</v>
      </c>
      <c r="D19317" s="1" t="s">
        <v>40280</v>
      </c>
      <c r="E19317" s="1" t="s">
        <v>10</v>
      </c>
      <c r="F19317" s="1" t="s">
        <v>11</v>
      </c>
      <c r="G19317" s="1" t="str">
        <f>IFERROR(__xludf.DUMMYFUNCTION("GOOGLETRANSLATE(D19317,""fr"",""en"")"),"#VALUE!")</f>
        <v>#VALUE!</v>
      </c>
    </row>
    <row r="19318" ht="15.75" customHeight="1">
      <c r="A19318" s="1" t="s">
        <v>4866</v>
      </c>
      <c r="B19318" s="1">
        <v>2.0</v>
      </c>
      <c r="C19318" s="1" t="s">
        <v>40281</v>
      </c>
      <c r="D19318" s="1" t="s">
        <v>40282</v>
      </c>
      <c r="E19318" s="1" t="s">
        <v>226</v>
      </c>
      <c r="F19318" s="1" t="s">
        <v>110</v>
      </c>
      <c r="G19318" s="1" t="str">
        <f>IFERROR(__xludf.DUMMYFUNCTION("GOOGLETRANSLATE(D19318,""fr"",""en"")"),"#VALUE!")</f>
        <v>#VALUE!</v>
      </c>
    </row>
    <row r="19319" ht="15.75" customHeight="1">
      <c r="A19319" s="1" t="s">
        <v>7468</v>
      </c>
      <c r="B19319" s="1">
        <v>1.0</v>
      </c>
      <c r="C19319" s="1" t="s">
        <v>40283</v>
      </c>
      <c r="D19319" s="1" t="s">
        <v>40284</v>
      </c>
      <c r="E19319" s="1" t="s">
        <v>423</v>
      </c>
      <c r="F19319" s="1" t="s">
        <v>30</v>
      </c>
      <c r="G19319" s="1" t="str">
        <f>IFERROR(__xludf.DUMMYFUNCTION("GOOGLETRANSLATE(D19319,""fr"",""en"")"),"#VALUE!")</f>
        <v>#VALUE!</v>
      </c>
    </row>
    <row r="19320" ht="15.75" customHeight="1">
      <c r="A19320" s="1" t="s">
        <v>1180</v>
      </c>
      <c r="B19320" s="1">
        <v>4.0</v>
      </c>
      <c r="C19320" s="1" t="s">
        <v>40285</v>
      </c>
      <c r="D19320" s="1" t="s">
        <v>40286</v>
      </c>
      <c r="E19320" s="1" t="s">
        <v>10</v>
      </c>
      <c r="F19320" s="1" t="s">
        <v>11</v>
      </c>
      <c r="G19320" s="1" t="str">
        <f>IFERROR(__xludf.DUMMYFUNCTION("GOOGLETRANSLATE(D19320,""fr"",""en"")"),"#VALUE!")</f>
        <v>#VALUE!</v>
      </c>
    </row>
    <row r="19321" ht="15.75" customHeight="1">
      <c r="A19321" s="1" t="s">
        <v>3097</v>
      </c>
      <c r="B19321" s="1">
        <v>1.0</v>
      </c>
      <c r="C19321" s="1" t="s">
        <v>10552</v>
      </c>
      <c r="D19321" s="1" t="s">
        <v>40287</v>
      </c>
      <c r="E19321" s="1" t="s">
        <v>423</v>
      </c>
      <c r="F19321" s="1" t="s">
        <v>30</v>
      </c>
      <c r="G19321" s="1" t="str">
        <f>IFERROR(__xludf.DUMMYFUNCTION("GOOGLETRANSLATE(D19321,""fr"",""en"")"),"#VALUE!")</f>
        <v>#VALUE!</v>
      </c>
    </row>
    <row r="19322" ht="15.75" customHeight="1">
      <c r="A19322" s="1" t="s">
        <v>2368</v>
      </c>
      <c r="B19322" s="1">
        <v>1.0</v>
      </c>
      <c r="C19322" s="1" t="s">
        <v>40288</v>
      </c>
      <c r="D19322" s="1" t="s">
        <v>40289</v>
      </c>
      <c r="E19322" s="1" t="s">
        <v>355</v>
      </c>
      <c r="F19322" s="1" t="s">
        <v>110</v>
      </c>
      <c r="G19322" s="1" t="str">
        <f>IFERROR(__xludf.DUMMYFUNCTION("GOOGLETRANSLATE(D19322,""fr"",""en"")"),"#VALUE!")</f>
        <v>#VALUE!</v>
      </c>
    </row>
    <row r="19323" ht="15.75" customHeight="1">
      <c r="A19323" s="1" t="s">
        <v>132</v>
      </c>
      <c r="B19323" s="1">
        <v>3.0</v>
      </c>
      <c r="C19323" s="1" t="s">
        <v>40290</v>
      </c>
      <c r="D19323" s="1" t="s">
        <v>40291</v>
      </c>
      <c r="E19323" s="1" t="s">
        <v>10</v>
      </c>
      <c r="F19323" s="1" t="s">
        <v>11</v>
      </c>
      <c r="G19323" s="1" t="str">
        <f>IFERROR(__xludf.DUMMYFUNCTION("GOOGLETRANSLATE(D19323,""fr"",""en"")"),"#VALUE!")</f>
        <v>#VALUE!</v>
      </c>
    </row>
    <row r="19324" ht="15.75" customHeight="1">
      <c r="A19324" s="1" t="s">
        <v>10313</v>
      </c>
      <c r="B19324" s="1">
        <v>1.0</v>
      </c>
      <c r="C19324" s="1" t="s">
        <v>40292</v>
      </c>
      <c r="D19324" s="1" t="s">
        <v>40293</v>
      </c>
      <c r="E19324" s="1" t="s">
        <v>125</v>
      </c>
      <c r="F19324" s="1" t="s">
        <v>11</v>
      </c>
      <c r="G19324" s="1" t="str">
        <f>IFERROR(__xludf.DUMMYFUNCTION("GOOGLETRANSLATE(D19324,""fr"",""en"")"),"#VALUE!")</f>
        <v>#VALUE!</v>
      </c>
    </row>
    <row r="19325" ht="15.75" customHeight="1">
      <c r="A19325" s="1" t="s">
        <v>532</v>
      </c>
      <c r="B19325" s="1">
        <v>4.0</v>
      </c>
      <c r="C19325" s="1" t="s">
        <v>40294</v>
      </c>
      <c r="D19325" s="1" t="s">
        <v>40295</v>
      </c>
      <c r="E19325" s="1" t="s">
        <v>21</v>
      </c>
      <c r="F19325" s="1" t="s">
        <v>11</v>
      </c>
      <c r="G19325" s="1" t="str">
        <f>IFERROR(__xludf.DUMMYFUNCTION("GOOGLETRANSLATE(D19325,""fr"",""en"")"),"#VALUE!")</f>
        <v>#VALUE!</v>
      </c>
    </row>
    <row r="19326" ht="15.75" customHeight="1">
      <c r="A19326" s="1" t="s">
        <v>14694</v>
      </c>
      <c r="B19326" s="1">
        <v>1.0</v>
      </c>
      <c r="C19326" s="1" t="s">
        <v>40296</v>
      </c>
      <c r="D19326" s="1" t="s">
        <v>40297</v>
      </c>
      <c r="E19326" s="1" t="s">
        <v>43</v>
      </c>
      <c r="F19326" s="1" t="s">
        <v>30</v>
      </c>
      <c r="G19326" s="1" t="str">
        <f>IFERROR(__xludf.DUMMYFUNCTION("GOOGLETRANSLATE(D19326,""fr"",""en"")"),"#VALUE!")</f>
        <v>#VALUE!</v>
      </c>
    </row>
    <row r="19327" ht="15.75" customHeight="1">
      <c r="A19327" s="1" t="s">
        <v>2773</v>
      </c>
      <c r="B19327" s="1">
        <v>5.0</v>
      </c>
      <c r="C19327" s="1" t="s">
        <v>40298</v>
      </c>
      <c r="D19327" s="1" t="s">
        <v>40299</v>
      </c>
      <c r="E19327" s="1" t="s">
        <v>21</v>
      </c>
      <c r="F19327" s="1" t="s">
        <v>11</v>
      </c>
      <c r="G19327" s="1" t="str">
        <f>IFERROR(__xludf.DUMMYFUNCTION("GOOGLETRANSLATE(D19327,""fr"",""en"")"),"#VALUE!")</f>
        <v>#VALUE!</v>
      </c>
    </row>
    <row r="19328" ht="15.75" customHeight="1">
      <c r="A19328" s="1" t="s">
        <v>3129</v>
      </c>
      <c r="B19328" s="1">
        <v>5.0</v>
      </c>
      <c r="C19328" s="1" t="s">
        <v>40300</v>
      </c>
      <c r="D19328" s="1" t="s">
        <v>40301</v>
      </c>
      <c r="E19328" s="1" t="s">
        <v>21</v>
      </c>
      <c r="F19328" s="1" t="s">
        <v>11</v>
      </c>
      <c r="G19328" s="1" t="str">
        <f>IFERROR(__xludf.DUMMYFUNCTION("GOOGLETRANSLATE(D19328,""fr"",""en"")"),"#VALUE!")</f>
        <v>#VALUE!</v>
      </c>
    </row>
    <row r="19329" ht="15.75" customHeight="1">
      <c r="A19329" s="1" t="s">
        <v>1390</v>
      </c>
      <c r="B19329" s="1">
        <v>2.0</v>
      </c>
      <c r="C19329" s="1" t="s">
        <v>40302</v>
      </c>
      <c r="D19329" s="1" t="s">
        <v>40303</v>
      </c>
      <c r="E19329" s="1" t="s">
        <v>373</v>
      </c>
      <c r="F19329" s="1" t="s">
        <v>118</v>
      </c>
      <c r="G19329" s="1" t="str">
        <f>IFERROR(__xludf.DUMMYFUNCTION("GOOGLETRANSLATE(D19329,""fr"",""en"")"),"#VALUE!")</f>
        <v>#VALUE!</v>
      </c>
    </row>
    <row r="19330" ht="15.75" customHeight="1">
      <c r="A19330" s="1" t="s">
        <v>3442</v>
      </c>
      <c r="B19330" s="1">
        <v>1.0</v>
      </c>
      <c r="C19330" s="1" t="s">
        <v>40304</v>
      </c>
      <c r="D19330" s="1" t="s">
        <v>40305</v>
      </c>
      <c r="E19330" s="1" t="s">
        <v>34</v>
      </c>
      <c r="F19330" s="1" t="s">
        <v>30</v>
      </c>
      <c r="G19330" s="1" t="str">
        <f>IFERROR(__xludf.DUMMYFUNCTION("GOOGLETRANSLATE(D19330,""fr"",""en"")"),"#VALUE!")</f>
        <v>#VALUE!</v>
      </c>
    </row>
    <row r="19331" ht="15.75" customHeight="1">
      <c r="A19331" s="1" t="s">
        <v>650</v>
      </c>
      <c r="B19331" s="1">
        <v>2.0</v>
      </c>
      <c r="C19331" s="1" t="s">
        <v>40306</v>
      </c>
      <c r="D19331" s="1" t="s">
        <v>40307</v>
      </c>
      <c r="E19331" s="1" t="s">
        <v>52</v>
      </c>
      <c r="F19331" s="1" t="s">
        <v>11</v>
      </c>
      <c r="G19331" s="1" t="str">
        <f>IFERROR(__xludf.DUMMYFUNCTION("GOOGLETRANSLATE(D19331,""fr"",""en"")"),"#VALUE!")</f>
        <v>#VALUE!</v>
      </c>
    </row>
    <row r="19332" ht="15.75" customHeight="1">
      <c r="A19332" s="1" t="s">
        <v>716</v>
      </c>
      <c r="B19332" s="1">
        <v>4.0</v>
      </c>
      <c r="C19332" s="1" t="s">
        <v>40308</v>
      </c>
      <c r="D19332" s="1" t="s">
        <v>40309</v>
      </c>
      <c r="E19332" s="1" t="s">
        <v>169</v>
      </c>
      <c r="F19332" s="1" t="s">
        <v>110</v>
      </c>
      <c r="G19332" s="1" t="str">
        <f>IFERROR(__xludf.DUMMYFUNCTION("GOOGLETRANSLATE(D19332,""fr"",""en"")"),"#VALUE!")</f>
        <v>#VALUE!</v>
      </c>
    </row>
    <row r="19333" ht="15.75" customHeight="1">
      <c r="A19333" s="1" t="s">
        <v>3337</v>
      </c>
      <c r="B19333" s="1">
        <v>5.0</v>
      </c>
      <c r="C19333" s="1" t="s">
        <v>40310</v>
      </c>
      <c r="D19333" s="1" t="s">
        <v>40311</v>
      </c>
      <c r="E19333" s="1" t="s">
        <v>21</v>
      </c>
      <c r="F19333" s="1" t="s">
        <v>11</v>
      </c>
      <c r="G19333" s="1" t="str">
        <f>IFERROR(__xludf.DUMMYFUNCTION("GOOGLETRANSLATE(D19333,""fr"",""en"")"),"#VALUE!")</f>
        <v>#VALUE!</v>
      </c>
    </row>
    <row r="19334" ht="15.75" customHeight="1">
      <c r="A19334" s="1" t="s">
        <v>7755</v>
      </c>
      <c r="B19334" s="1">
        <v>1.0</v>
      </c>
      <c r="C19334" s="1" t="s">
        <v>40312</v>
      </c>
      <c r="D19334" s="1" t="s">
        <v>40313</v>
      </c>
      <c r="E19334" s="1" t="s">
        <v>125</v>
      </c>
      <c r="F19334" s="1" t="s">
        <v>11</v>
      </c>
      <c r="G19334" s="1" t="str">
        <f>IFERROR(__xludf.DUMMYFUNCTION("GOOGLETRANSLATE(D19334,""fr"",""en"")"),"#VALUE!")</f>
        <v>#VALUE!</v>
      </c>
    </row>
    <row r="19335" ht="15.75" customHeight="1">
      <c r="A19335" s="1" t="s">
        <v>7320</v>
      </c>
      <c r="B19335" s="1">
        <v>1.0</v>
      </c>
      <c r="C19335" s="1" t="s">
        <v>40314</v>
      </c>
      <c r="D19335" s="1" t="s">
        <v>40315</v>
      </c>
      <c r="E19335" s="1" t="s">
        <v>226</v>
      </c>
      <c r="F19335" s="1" t="s">
        <v>110</v>
      </c>
      <c r="G19335" s="1" t="str">
        <f>IFERROR(__xludf.DUMMYFUNCTION("GOOGLETRANSLATE(D19335,""fr"",""en"")"),"#VALUE!")</f>
        <v>#VALUE!</v>
      </c>
    </row>
    <row r="19336" ht="15.75" customHeight="1">
      <c r="A19336" s="1" t="s">
        <v>741</v>
      </c>
      <c r="B19336" s="1">
        <v>5.0</v>
      </c>
      <c r="C19336" s="1" t="s">
        <v>40316</v>
      </c>
      <c r="D19336" s="1" t="s">
        <v>40317</v>
      </c>
      <c r="E19336" s="1" t="s">
        <v>10</v>
      </c>
      <c r="F19336" s="1" t="s">
        <v>11</v>
      </c>
      <c r="G19336" s="1" t="str">
        <f>IFERROR(__xludf.DUMMYFUNCTION("GOOGLETRANSLATE(D19336,""fr"",""en"")"),"#VALUE!")</f>
        <v>#VALUE!</v>
      </c>
    </row>
    <row r="19337" ht="15.75" customHeight="1">
      <c r="A19337" s="1" t="s">
        <v>600</v>
      </c>
      <c r="B19337" s="1">
        <v>4.0</v>
      </c>
      <c r="C19337" s="1" t="s">
        <v>40318</v>
      </c>
      <c r="D19337" s="1" t="s">
        <v>40319</v>
      </c>
      <c r="E19337" s="1" t="s">
        <v>10</v>
      </c>
      <c r="F19337" s="1" t="s">
        <v>11</v>
      </c>
      <c r="G19337" s="1" t="str">
        <f>IFERROR(__xludf.DUMMYFUNCTION("GOOGLETRANSLATE(D19337,""fr"",""en"")"),"#VALUE!")</f>
        <v>#VALUE!</v>
      </c>
    </row>
    <row r="19338" ht="15.75" customHeight="1">
      <c r="A19338" s="1" t="s">
        <v>14691</v>
      </c>
      <c r="B19338" s="1">
        <v>4.0</v>
      </c>
      <c r="C19338" s="1" t="s">
        <v>40320</v>
      </c>
      <c r="D19338" s="1" t="s">
        <v>40321</v>
      </c>
      <c r="E19338" s="1" t="s">
        <v>21</v>
      </c>
      <c r="F19338" s="1" t="s">
        <v>11</v>
      </c>
      <c r="G19338" s="1" t="str">
        <f>IFERROR(__xludf.DUMMYFUNCTION("GOOGLETRANSLATE(D19338,""fr"",""en"")"),"#VALUE!")</f>
        <v>#VALUE!</v>
      </c>
    </row>
    <row r="19339" ht="15.75" customHeight="1">
      <c r="A19339" s="1" t="s">
        <v>4350</v>
      </c>
      <c r="B19339" s="1">
        <v>1.0</v>
      </c>
      <c r="C19339" s="1" t="s">
        <v>37112</v>
      </c>
      <c r="D19339" s="1" t="s">
        <v>40322</v>
      </c>
      <c r="E19339" s="1" t="s">
        <v>10</v>
      </c>
      <c r="F19339" s="1" t="s">
        <v>110</v>
      </c>
      <c r="G19339" s="1" t="str">
        <f>IFERROR(__xludf.DUMMYFUNCTION("GOOGLETRANSLATE(D19339,""fr"",""en"")"),"#VALUE!")</f>
        <v>#VALUE!</v>
      </c>
    </row>
    <row r="19340" ht="15.75" customHeight="1">
      <c r="A19340" s="1" t="s">
        <v>2801</v>
      </c>
      <c r="B19340" s="1">
        <v>4.0</v>
      </c>
      <c r="C19340" s="1" t="s">
        <v>40323</v>
      </c>
      <c r="D19340" s="1" t="s">
        <v>40324</v>
      </c>
      <c r="E19340" s="1" t="s">
        <v>21</v>
      </c>
      <c r="F19340" s="1" t="s">
        <v>11</v>
      </c>
      <c r="G19340" s="1" t="str">
        <f>IFERROR(__xludf.DUMMYFUNCTION("GOOGLETRANSLATE(D19340,""fr"",""en"")"),"#VALUE!")</f>
        <v>#VALUE!</v>
      </c>
    </row>
    <row r="19341" ht="15.75" customHeight="1">
      <c r="A19341" s="1" t="s">
        <v>6203</v>
      </c>
      <c r="B19341" s="1">
        <v>5.0</v>
      </c>
      <c r="C19341" s="1" t="s">
        <v>40325</v>
      </c>
      <c r="D19341" s="1" t="s">
        <v>40326</v>
      </c>
      <c r="E19341" s="1" t="s">
        <v>21</v>
      </c>
      <c r="F19341" s="1" t="s">
        <v>11</v>
      </c>
      <c r="G19341" s="1" t="str">
        <f>IFERROR(__xludf.DUMMYFUNCTION("GOOGLETRANSLATE(D19341,""fr"",""en"")"),"#VALUE!")</f>
        <v>#VALUE!</v>
      </c>
    </row>
    <row r="19342" ht="15.75" customHeight="1">
      <c r="A19342" s="1" t="s">
        <v>3496</v>
      </c>
      <c r="B19342" s="1">
        <v>4.0</v>
      </c>
      <c r="C19342" s="1" t="s">
        <v>40327</v>
      </c>
      <c r="D19342" s="1" t="s">
        <v>40328</v>
      </c>
      <c r="E19342" s="1" t="s">
        <v>176</v>
      </c>
      <c r="F19342" s="1" t="s">
        <v>66</v>
      </c>
      <c r="G19342" s="1" t="str">
        <f>IFERROR(__xludf.DUMMYFUNCTION("GOOGLETRANSLATE(D19342,""fr"",""en"")"),"#VALUE!")</f>
        <v>#VALUE!</v>
      </c>
    </row>
    <row r="19343" ht="15.75" customHeight="1">
      <c r="A19343" s="1" t="s">
        <v>424</v>
      </c>
      <c r="B19343" s="1">
        <v>1.0</v>
      </c>
      <c r="C19343" s="1" t="s">
        <v>40329</v>
      </c>
      <c r="D19343" s="1" t="s">
        <v>40330</v>
      </c>
      <c r="E19343" s="1" t="s">
        <v>10</v>
      </c>
      <c r="F19343" s="1" t="s">
        <v>11</v>
      </c>
      <c r="G19343" s="1" t="str">
        <f>IFERROR(__xludf.DUMMYFUNCTION("GOOGLETRANSLATE(D19343,""fr"",""en"")"),"#VALUE!")</f>
        <v>#VALUE!</v>
      </c>
    </row>
    <row r="19344" ht="15.75" customHeight="1">
      <c r="A19344" s="1" t="s">
        <v>6518</v>
      </c>
      <c r="B19344" s="1">
        <v>3.0</v>
      </c>
      <c r="C19344" s="1" t="s">
        <v>40331</v>
      </c>
      <c r="D19344" s="1" t="s">
        <v>40332</v>
      </c>
      <c r="E19344" s="1" t="s">
        <v>176</v>
      </c>
      <c r="F19344" s="1" t="s">
        <v>66</v>
      </c>
      <c r="G19344" s="1" t="str">
        <f>IFERROR(__xludf.DUMMYFUNCTION("GOOGLETRANSLATE(D19344,""fr"",""en"")"),"#VALUE!")</f>
        <v>#VALUE!</v>
      </c>
    </row>
    <row r="19345" ht="15.75" customHeight="1">
      <c r="A19345" s="1" t="s">
        <v>7067</v>
      </c>
      <c r="B19345" s="1">
        <v>2.0</v>
      </c>
      <c r="C19345" s="1" t="s">
        <v>40333</v>
      </c>
      <c r="D19345" s="1" t="s">
        <v>40334</v>
      </c>
      <c r="E19345" s="1" t="s">
        <v>280</v>
      </c>
      <c r="F19345" s="1" t="s">
        <v>11</v>
      </c>
      <c r="G19345" s="1" t="str">
        <f>IFERROR(__xludf.DUMMYFUNCTION("GOOGLETRANSLATE(D19345,""fr"",""en"")"),"#VALUE!")</f>
        <v>#VALUE!</v>
      </c>
    </row>
    <row r="19346" ht="15.75" customHeight="1">
      <c r="A19346" s="1" t="s">
        <v>2022</v>
      </c>
      <c r="B19346" s="1">
        <v>5.0</v>
      </c>
      <c r="C19346" s="1" t="s">
        <v>40335</v>
      </c>
      <c r="D19346" s="1" t="s">
        <v>40336</v>
      </c>
      <c r="E19346" s="1" t="s">
        <v>614</v>
      </c>
      <c r="F19346" s="1" t="s">
        <v>30</v>
      </c>
      <c r="G19346" s="1" t="str">
        <f>IFERROR(__xludf.DUMMYFUNCTION("GOOGLETRANSLATE(D19346,""fr"",""en"")"),"#VALUE!")</f>
        <v>#VALUE!</v>
      </c>
    </row>
    <row r="19347" ht="15.75" customHeight="1">
      <c r="A19347" s="1" t="s">
        <v>3243</v>
      </c>
      <c r="B19347" s="1">
        <v>2.0</v>
      </c>
      <c r="C19347" s="1" t="s">
        <v>40337</v>
      </c>
      <c r="D19347" s="1" t="s">
        <v>40338</v>
      </c>
      <c r="E19347" s="1" t="s">
        <v>296</v>
      </c>
      <c r="F19347" s="1" t="s">
        <v>118</v>
      </c>
      <c r="G19347" s="1" t="str">
        <f>IFERROR(__xludf.DUMMYFUNCTION("GOOGLETRANSLATE(D19347,""fr"",""en"")"),"#VALUE!")</f>
        <v>#VALUE!</v>
      </c>
    </row>
    <row r="19348" ht="15.75" customHeight="1">
      <c r="A19348" s="1" t="s">
        <v>314</v>
      </c>
      <c r="B19348" s="1">
        <v>4.0</v>
      </c>
      <c r="C19348" s="1" t="s">
        <v>40339</v>
      </c>
      <c r="D19348" s="1" t="s">
        <v>40340</v>
      </c>
      <c r="E19348" s="1" t="s">
        <v>21</v>
      </c>
      <c r="F19348" s="1" t="s">
        <v>11</v>
      </c>
      <c r="G19348" s="1" t="str">
        <f>IFERROR(__xludf.DUMMYFUNCTION("GOOGLETRANSLATE(D19348,""fr"",""en"")"),"#VALUE!")</f>
        <v>#VALUE!</v>
      </c>
    </row>
    <row r="19349" ht="15.75" customHeight="1">
      <c r="A19349" s="1" t="s">
        <v>532</v>
      </c>
      <c r="B19349" s="1">
        <v>4.0</v>
      </c>
      <c r="C19349" s="1" t="s">
        <v>40341</v>
      </c>
      <c r="D19349" s="1" t="s">
        <v>40342</v>
      </c>
      <c r="E19349" s="1" t="s">
        <v>10</v>
      </c>
      <c r="F19349" s="1" t="s">
        <v>11</v>
      </c>
      <c r="G19349" s="1" t="str">
        <f>IFERROR(__xludf.DUMMYFUNCTION("GOOGLETRANSLATE(D19349,""fr"",""en"")"),"#VALUE!")</f>
        <v>#VALUE!</v>
      </c>
    </row>
    <row r="19350" ht="15.75" customHeight="1">
      <c r="A19350" s="1" t="s">
        <v>908</v>
      </c>
      <c r="B19350" s="1">
        <v>4.0</v>
      </c>
      <c r="C19350" s="1" t="s">
        <v>40343</v>
      </c>
      <c r="D19350" s="1" t="s">
        <v>40344</v>
      </c>
      <c r="E19350" s="1" t="s">
        <v>103</v>
      </c>
      <c r="F19350" s="1" t="s">
        <v>48</v>
      </c>
      <c r="G19350" s="1" t="str">
        <f>IFERROR(__xludf.DUMMYFUNCTION("GOOGLETRANSLATE(D19350,""fr"",""en"")"),"#VALUE!")</f>
        <v>#VALUE!</v>
      </c>
    </row>
    <row r="19351" ht="15.75" customHeight="1">
      <c r="A19351" s="1" t="s">
        <v>936</v>
      </c>
      <c r="B19351" s="1">
        <v>4.0</v>
      </c>
      <c r="C19351" s="1" t="s">
        <v>40345</v>
      </c>
      <c r="D19351" s="1" t="s">
        <v>40346</v>
      </c>
      <c r="E19351" s="1" t="s">
        <v>21</v>
      </c>
      <c r="F19351" s="1" t="s">
        <v>11</v>
      </c>
      <c r="G19351" s="1" t="str">
        <f>IFERROR(__xludf.DUMMYFUNCTION("GOOGLETRANSLATE(D19351,""fr"",""en"")"),"#VALUE!")</f>
        <v>#VALUE!</v>
      </c>
    </row>
    <row r="19352" ht="15.75" customHeight="1">
      <c r="A19352" s="1" t="s">
        <v>3222</v>
      </c>
      <c r="B19352" s="1">
        <v>1.0</v>
      </c>
      <c r="C19352" s="1" t="s">
        <v>40347</v>
      </c>
      <c r="D19352" s="1" t="s">
        <v>40348</v>
      </c>
      <c r="E19352" s="1" t="s">
        <v>373</v>
      </c>
      <c r="F19352" s="1" t="s">
        <v>30</v>
      </c>
      <c r="G19352" s="1" t="str">
        <f>IFERROR(__xludf.DUMMYFUNCTION("GOOGLETRANSLATE(D19352,""fr"",""en"")"),"#VALUE!")</f>
        <v>#VALUE!</v>
      </c>
    </row>
    <row r="19353" ht="15.75" customHeight="1">
      <c r="A19353" s="1" t="s">
        <v>4942</v>
      </c>
      <c r="B19353" s="1">
        <v>1.0</v>
      </c>
      <c r="C19353" s="1" t="s">
        <v>40349</v>
      </c>
      <c r="D19353" s="1" t="s">
        <v>40350</v>
      </c>
      <c r="E19353" s="1" t="s">
        <v>169</v>
      </c>
      <c r="F19353" s="1" t="s">
        <v>11</v>
      </c>
      <c r="G19353" s="1" t="str">
        <f>IFERROR(__xludf.DUMMYFUNCTION("GOOGLETRANSLATE(D19353,""fr"",""en"")"),"
I did not really need the requested, just when they resumed a car contract it is not terminated with the Macif.
Suddenly made very careful to delete all the contracts linked to your car insurance, especially that at the beginning it takes care of everyt"&amp;"hing and finally, I found myself my insurance more the months which was not terminated at the Macif.
The price remains high but with the two months free it offered it was interesting.
Unfortunately no alignment is possible highly the end of the year so th"&amp;"at I change insurance.
")</f>
        <v>
I did not really need the requested, just when they resumed a car contract it is not terminated with the Macif.
Suddenly made very careful to delete all the contracts linked to your car insurance, especially that at the beginning it takes care of everything and finally, I found myself my insurance more the months which was not terminated at the Macif.
The price remains high but with the two months free it offered it was interesting.
Unfortunately no alignment is possible highly the end of the year so that I change insurance.
</v>
      </c>
    </row>
    <row r="19354" ht="15.75" customHeight="1">
      <c r="A19354" s="1" t="s">
        <v>12899</v>
      </c>
      <c r="B19354" s="1">
        <v>1.0</v>
      </c>
      <c r="C19354" s="1" t="s">
        <v>40351</v>
      </c>
      <c r="D19354" s="1" t="s">
        <v>40352</v>
      </c>
      <c r="E19354" s="1" t="s">
        <v>250</v>
      </c>
      <c r="F19354" s="1" t="s">
        <v>30</v>
      </c>
      <c r="G19354" s="1" t="str">
        <f>IFERROR(__xludf.DUMMYFUNCTION("GOOGLETRANSLATE(D19354,""fr"",""en"")"),"#VALUE!")</f>
        <v>#VALUE!</v>
      </c>
    </row>
    <row r="19355" ht="15.75" customHeight="1">
      <c r="A19355" s="1" t="s">
        <v>141</v>
      </c>
      <c r="B19355" s="1">
        <v>5.0</v>
      </c>
      <c r="C19355" s="1" t="s">
        <v>40353</v>
      </c>
      <c r="D19355" s="1" t="s">
        <v>40354</v>
      </c>
      <c r="E19355" s="1" t="s">
        <v>448</v>
      </c>
      <c r="F19355" s="1" t="s">
        <v>84</v>
      </c>
      <c r="G19355" s="1" t="str">
        <f>IFERROR(__xludf.DUMMYFUNCTION("GOOGLETRANSLATE(D19355,""fr"",""en"")"),"#VALUE!")</f>
        <v>#VALUE!</v>
      </c>
    </row>
    <row r="19356" ht="15.75" customHeight="1">
      <c r="A19356" s="1" t="s">
        <v>4496</v>
      </c>
      <c r="B19356" s="1">
        <v>1.0</v>
      </c>
      <c r="C19356" s="1" t="s">
        <v>40355</v>
      </c>
      <c r="D19356" s="1" t="s">
        <v>40356</v>
      </c>
      <c r="E19356" s="1" t="s">
        <v>103</v>
      </c>
      <c r="F19356" s="1" t="s">
        <v>48</v>
      </c>
      <c r="G19356" s="1" t="str">
        <f>IFERROR(__xludf.DUMMYFUNCTION("GOOGLETRANSLATE(D19356,""fr"",""en"")"),"#VALUE!")</f>
        <v>#VALUE!</v>
      </c>
    </row>
    <row r="19357" ht="15.75" customHeight="1">
      <c r="A19357" s="1" t="s">
        <v>1940</v>
      </c>
      <c r="B19357" s="1">
        <v>5.0</v>
      </c>
      <c r="C19357" s="1" t="s">
        <v>40357</v>
      </c>
      <c r="D19357" s="1" t="s">
        <v>40358</v>
      </c>
      <c r="E19357" s="1" t="s">
        <v>176</v>
      </c>
      <c r="F19357" s="1" t="s">
        <v>66</v>
      </c>
      <c r="G19357" s="1" t="str">
        <f>IFERROR(__xludf.DUMMYFUNCTION("GOOGLETRANSLATE(D19357,""fr"",""en"")"),"#VALUE!")</f>
        <v>#VALUE!</v>
      </c>
    </row>
    <row r="19358" ht="15.75" customHeight="1">
      <c r="A19358" s="1" t="s">
        <v>6126</v>
      </c>
      <c r="B19358" s="1">
        <v>1.0</v>
      </c>
      <c r="C19358" s="1" t="s">
        <v>40359</v>
      </c>
      <c r="D19358" s="1" t="s">
        <v>40360</v>
      </c>
      <c r="E19358" s="1" t="s">
        <v>125</v>
      </c>
      <c r="F19358" s="1" t="s">
        <v>11</v>
      </c>
      <c r="G19358" s="1" t="str">
        <f>IFERROR(__xludf.DUMMYFUNCTION("GOOGLETRANSLATE(D19358,""fr"",""en"")"),"#VALUE!")</f>
        <v>#VALUE!</v>
      </c>
    </row>
    <row r="19359" ht="15.75" customHeight="1">
      <c r="A19359" s="1" t="s">
        <v>4706</v>
      </c>
      <c r="B19359" s="1">
        <v>3.0</v>
      </c>
      <c r="C19359" s="1" t="s">
        <v>40361</v>
      </c>
      <c r="D19359" s="1" t="s">
        <v>40362</v>
      </c>
      <c r="E19359" s="1" t="s">
        <v>10</v>
      </c>
      <c r="F19359" s="1" t="s">
        <v>11</v>
      </c>
      <c r="G19359" s="1" t="str">
        <f>IFERROR(__xludf.DUMMYFUNCTION("GOOGLETRANSLATE(D19359,""fr"",""en"")"),"#VALUE!")</f>
        <v>#VALUE!</v>
      </c>
    </row>
    <row r="19360" ht="15.75" customHeight="1">
      <c r="A19360" s="1" t="s">
        <v>678</v>
      </c>
      <c r="B19360" s="1">
        <v>4.0</v>
      </c>
      <c r="C19360" s="1" t="s">
        <v>40363</v>
      </c>
      <c r="D19360" s="1" t="s">
        <v>40364</v>
      </c>
      <c r="E19360" s="1" t="s">
        <v>10</v>
      </c>
      <c r="F19360" s="1" t="s">
        <v>11</v>
      </c>
      <c r="G19360" s="1" t="str">
        <f>IFERROR(__xludf.DUMMYFUNCTION("GOOGLETRANSLATE(D19360,""fr"",""en"")"),"#VALUE!")</f>
        <v>#VALUE!</v>
      </c>
    </row>
    <row r="19361" ht="15.75" customHeight="1">
      <c r="A19361" s="1" t="s">
        <v>6427</v>
      </c>
      <c r="B19361" s="1">
        <v>1.0</v>
      </c>
      <c r="C19361" s="1" t="s">
        <v>40365</v>
      </c>
      <c r="D19361" s="1" t="s">
        <v>40366</v>
      </c>
      <c r="E19361" s="1" t="s">
        <v>109</v>
      </c>
      <c r="F19361" s="1" t="s">
        <v>110</v>
      </c>
      <c r="G19361" s="1" t="str">
        <f>IFERROR(__xludf.DUMMYFUNCTION("GOOGLETRANSLATE(D19361,""fr"",""en"")"),"#VALUE!")</f>
        <v>#VALUE!</v>
      </c>
    </row>
    <row r="19362" ht="15.75" customHeight="1">
      <c r="A19362" s="1" t="s">
        <v>258</v>
      </c>
      <c r="B19362" s="1">
        <v>4.0</v>
      </c>
      <c r="C19362" s="1" t="s">
        <v>40367</v>
      </c>
      <c r="D19362" s="1" t="s">
        <v>40368</v>
      </c>
      <c r="E19362" s="1" t="s">
        <v>10</v>
      </c>
      <c r="F19362" s="1" t="s">
        <v>11</v>
      </c>
      <c r="G19362" s="1" t="str">
        <f>IFERROR(__xludf.DUMMYFUNCTION("GOOGLETRANSLATE(D19362,""fr"",""en"")"),"#VALUE!")</f>
        <v>#VALUE!</v>
      </c>
    </row>
    <row r="19363" ht="15.75" customHeight="1">
      <c r="A19363" s="1" t="s">
        <v>126</v>
      </c>
      <c r="B19363" s="1">
        <v>5.0</v>
      </c>
      <c r="C19363" s="1" t="s">
        <v>40369</v>
      </c>
      <c r="D19363" s="1" t="s">
        <v>40370</v>
      </c>
      <c r="E19363" s="1" t="s">
        <v>10</v>
      </c>
      <c r="F19363" s="1" t="s">
        <v>11</v>
      </c>
      <c r="G19363" s="1" t="str">
        <f>IFERROR(__xludf.DUMMYFUNCTION("GOOGLETRANSLATE(D19363,""fr"",""en"")"),"#VALUE!")</f>
        <v>#VALUE!</v>
      </c>
    </row>
    <row r="19364" ht="15.75" customHeight="1">
      <c r="A19364" s="1" t="s">
        <v>8990</v>
      </c>
      <c r="B19364" s="1">
        <v>2.0</v>
      </c>
      <c r="C19364" s="1" t="s">
        <v>40371</v>
      </c>
      <c r="D19364" s="1" t="s">
        <v>40372</v>
      </c>
      <c r="E19364" s="1" t="s">
        <v>52</v>
      </c>
      <c r="F19364" s="1" t="s">
        <v>11</v>
      </c>
      <c r="G19364" s="1" t="str">
        <f>IFERROR(__xludf.DUMMYFUNCTION("GOOGLETRANSLATE(D19364,""fr"",""en"")"),"#VALUE!")</f>
        <v>#VALUE!</v>
      </c>
    </row>
    <row r="19365" ht="15.75" customHeight="1">
      <c r="A19365" s="1" t="s">
        <v>4162</v>
      </c>
      <c r="B19365" s="1">
        <v>1.0</v>
      </c>
      <c r="C19365" s="1" t="s">
        <v>40373</v>
      </c>
      <c r="D19365" s="1" t="s">
        <v>40374</v>
      </c>
      <c r="E19365" s="1" t="s">
        <v>34</v>
      </c>
      <c r="F19365" s="1" t="s">
        <v>30</v>
      </c>
      <c r="G19365" s="1" t="str">
        <f>IFERROR(__xludf.DUMMYFUNCTION("GOOGLETRANSLATE(D19365,""fr"",""en"")"),"#VALUE!")</f>
        <v>#VALUE!</v>
      </c>
    </row>
    <row r="19366" ht="15.75" customHeight="1">
      <c r="A19366" s="1" t="s">
        <v>1775</v>
      </c>
      <c r="B19366" s="1">
        <v>3.0</v>
      </c>
      <c r="C19366" s="1" t="s">
        <v>40375</v>
      </c>
      <c r="D19366" s="1" t="s">
        <v>40376</v>
      </c>
      <c r="E19366" s="1" t="s">
        <v>21</v>
      </c>
      <c r="F19366" s="1" t="s">
        <v>11</v>
      </c>
      <c r="G19366" s="1" t="str">
        <f>IFERROR(__xludf.DUMMYFUNCTION("GOOGLETRANSLATE(D19366,""fr"",""en"")"),"#VALUE!")</f>
        <v>#VALUE!</v>
      </c>
    </row>
    <row r="19367" ht="15.75" customHeight="1">
      <c r="A19367" s="1" t="s">
        <v>2343</v>
      </c>
      <c r="B19367" s="1">
        <v>4.0</v>
      </c>
      <c r="C19367" s="1" t="s">
        <v>40377</v>
      </c>
      <c r="D19367" s="1" t="s">
        <v>40378</v>
      </c>
      <c r="E19367" s="1" t="s">
        <v>10</v>
      </c>
      <c r="F19367" s="1" t="s">
        <v>11</v>
      </c>
      <c r="G19367" s="1" t="str">
        <f>IFERROR(__xludf.DUMMYFUNCTION("GOOGLETRANSLATE(D19367,""fr"",""en"")"),"#VALUE!")</f>
        <v>#VALUE!</v>
      </c>
    </row>
    <row r="19368" ht="15.75" customHeight="1">
      <c r="A19368" s="1" t="s">
        <v>3092</v>
      </c>
      <c r="B19368" s="1">
        <v>1.0</v>
      </c>
      <c r="C19368" s="1" t="s">
        <v>40379</v>
      </c>
      <c r="D19368" s="1" t="s">
        <v>40380</v>
      </c>
      <c r="E19368" s="1" t="s">
        <v>296</v>
      </c>
      <c r="F19368" s="1" t="s">
        <v>11</v>
      </c>
      <c r="G19368" s="1" t="str">
        <f>IFERROR(__xludf.DUMMYFUNCTION("GOOGLETRANSLATE(D19368,""fr"",""en"")"),"#VALUE!")</f>
        <v>#VALUE!</v>
      </c>
    </row>
    <row r="19369" ht="15.75" customHeight="1">
      <c r="A19369" s="1" t="s">
        <v>227</v>
      </c>
      <c r="B19369" s="1">
        <v>5.0</v>
      </c>
      <c r="C19369" s="1" t="s">
        <v>40381</v>
      </c>
      <c r="D19369" s="1" t="s">
        <v>40382</v>
      </c>
      <c r="E19369" s="1" t="s">
        <v>21</v>
      </c>
      <c r="F19369" s="1" t="s">
        <v>11</v>
      </c>
      <c r="G19369" s="1" t="str">
        <f>IFERROR(__xludf.DUMMYFUNCTION("GOOGLETRANSLATE(D19369,""fr"",""en"")"),"#VALUE!")</f>
        <v>#VALUE!</v>
      </c>
    </row>
    <row r="19370" ht="15.75" customHeight="1">
      <c r="A19370" s="1" t="s">
        <v>9605</v>
      </c>
      <c r="B19370" s="1">
        <v>5.0</v>
      </c>
      <c r="C19370" s="1" t="s">
        <v>40383</v>
      </c>
      <c r="D19370" s="1" t="s">
        <v>40384</v>
      </c>
      <c r="E19370" s="1" t="s">
        <v>554</v>
      </c>
      <c r="F19370" s="1" t="s">
        <v>30</v>
      </c>
      <c r="G19370" s="1" t="str">
        <f>IFERROR(__xludf.DUMMYFUNCTION("GOOGLETRANSLATE(D19370,""fr"",""en"")"),"#VALUE!")</f>
        <v>#VALUE!</v>
      </c>
    </row>
    <row r="19371" ht="15.75" customHeight="1">
      <c r="A19371" s="1" t="s">
        <v>236</v>
      </c>
      <c r="B19371" s="1">
        <v>4.0</v>
      </c>
      <c r="C19371" s="1" t="s">
        <v>40385</v>
      </c>
      <c r="D19371" s="1" t="s">
        <v>40386</v>
      </c>
      <c r="E19371" s="1" t="s">
        <v>21</v>
      </c>
      <c r="F19371" s="1" t="s">
        <v>11</v>
      </c>
      <c r="G19371" s="1" t="str">
        <f>IFERROR(__xludf.DUMMYFUNCTION("GOOGLETRANSLATE(D19371,""fr"",""en"")"),"#VALUE!")</f>
        <v>#VALUE!</v>
      </c>
    </row>
    <row r="19372" ht="15.75" customHeight="1">
      <c r="A19372" s="1" t="s">
        <v>5241</v>
      </c>
      <c r="B19372" s="1">
        <v>1.0</v>
      </c>
      <c r="C19372" s="1" t="s">
        <v>40387</v>
      </c>
      <c r="D19372" s="1" t="s">
        <v>40388</v>
      </c>
      <c r="E19372" s="1" t="s">
        <v>109</v>
      </c>
      <c r="F19372" s="1" t="s">
        <v>11</v>
      </c>
      <c r="G19372" s="1" t="str">
        <f>IFERROR(__xludf.DUMMYFUNCTION("GOOGLETRANSLATE(D19372,""fr"",""en"")"),"#VALUE!")</f>
        <v>#VALUE!</v>
      </c>
    </row>
    <row r="19373" ht="15.75" customHeight="1">
      <c r="A19373" s="1" t="s">
        <v>3312</v>
      </c>
      <c r="B19373" s="1">
        <v>4.0</v>
      </c>
      <c r="C19373" s="1" t="s">
        <v>40389</v>
      </c>
      <c r="D19373" s="1" t="s">
        <v>40390</v>
      </c>
      <c r="E19373" s="1" t="s">
        <v>21</v>
      </c>
      <c r="F19373" s="1" t="s">
        <v>11</v>
      </c>
      <c r="G19373" s="1" t="str">
        <f>IFERROR(__xludf.DUMMYFUNCTION("GOOGLETRANSLATE(D19373,""fr"",""en"")"),"#VALUE!")</f>
        <v>#VALUE!</v>
      </c>
    </row>
    <row r="19374" ht="15.75" customHeight="1">
      <c r="A19374" s="1" t="s">
        <v>2103</v>
      </c>
      <c r="B19374" s="1">
        <v>3.0</v>
      </c>
      <c r="C19374" s="1" t="s">
        <v>40391</v>
      </c>
      <c r="D19374" s="1" t="s">
        <v>40392</v>
      </c>
      <c r="E19374" s="1" t="s">
        <v>296</v>
      </c>
      <c r="F19374" s="1" t="s">
        <v>66</v>
      </c>
      <c r="G19374" s="1" t="str">
        <f>IFERROR(__xludf.DUMMYFUNCTION("GOOGLETRANSLATE(D19374,""fr"",""en"")"),"#VALUE!")</f>
        <v>#VALUE!</v>
      </c>
    </row>
    <row r="19375" ht="15.75" customHeight="1">
      <c r="A19375" s="1" t="s">
        <v>2097</v>
      </c>
      <c r="B19375" s="1">
        <v>4.0</v>
      </c>
      <c r="C19375" s="1" t="s">
        <v>40393</v>
      </c>
      <c r="D19375" s="1" t="s">
        <v>40394</v>
      </c>
      <c r="E19375" s="1" t="s">
        <v>21</v>
      </c>
      <c r="F19375" s="1" t="s">
        <v>11</v>
      </c>
      <c r="G19375" s="1" t="str">
        <f>IFERROR(__xludf.DUMMYFUNCTION("GOOGLETRANSLATE(D19375,""fr"",""en"")"),"Nothing to say I will see in time if I chose well. For the moment it is too early to give me an opinion. The first contacts are satisfactory")</f>
        <v>Nothing to say I will see in time if I chose well. For the moment it is too early to give me an opinion. The first contacts are satisfactory</v>
      </c>
    </row>
    <row r="19376" ht="15.75" customHeight="1">
      <c r="A19376" s="1" t="s">
        <v>2728</v>
      </c>
      <c r="B19376" s="1">
        <v>3.0</v>
      </c>
      <c r="C19376" s="1" t="s">
        <v>40395</v>
      </c>
      <c r="D19376" s="1" t="s">
        <v>40396</v>
      </c>
      <c r="E19376" s="1" t="s">
        <v>10</v>
      </c>
      <c r="F19376" s="1" t="s">
        <v>11</v>
      </c>
      <c r="G19376" s="1" t="str">
        <f>IFERROR(__xludf.DUMMYFUNCTION("GOOGLETRANSLATE(D19376,""fr"",""en"")"),"#VALUE!")</f>
        <v>#VALUE!</v>
      </c>
    </row>
    <row r="19377" ht="15.75" customHeight="1">
      <c r="A19377" s="1" t="s">
        <v>3031</v>
      </c>
      <c r="B19377" s="1">
        <v>3.0</v>
      </c>
      <c r="C19377" s="1" t="s">
        <v>40397</v>
      </c>
      <c r="D19377" s="1" t="s">
        <v>40398</v>
      </c>
      <c r="E19377" s="1" t="s">
        <v>484</v>
      </c>
      <c r="F19377" s="1" t="s">
        <v>30</v>
      </c>
      <c r="G19377" s="1" t="str">
        <f>IFERROR(__xludf.DUMMYFUNCTION("GOOGLETRANSLATE(D19377,""fr"",""en"")"),"#VALUE!")</f>
        <v>#VALUE!</v>
      </c>
    </row>
    <row r="19378" ht="15.75" customHeight="1">
      <c r="A19378" s="1" t="s">
        <v>629</v>
      </c>
      <c r="B19378" s="1">
        <v>1.0</v>
      </c>
      <c r="C19378" s="1" t="s">
        <v>40399</v>
      </c>
      <c r="D19378" s="1" t="s">
        <v>40400</v>
      </c>
      <c r="E19378" s="1" t="s">
        <v>38</v>
      </c>
      <c r="F19378" s="1" t="s">
        <v>39</v>
      </c>
      <c r="G19378" s="1" t="str">
        <f>IFERROR(__xludf.DUMMYFUNCTION("GOOGLETRANSLATE(D19378,""fr"",""en"")"),"They told me that it was not necessary for my ferret to be pucked up when taking the insurance and when it was necessary to reimburse costs it was required that I prove that my animal was pucked. Results no fees reimbursed.")</f>
        <v>They told me that it was not necessary for my ferret to be pucked up when taking the insurance and when it was necessary to reimburse costs it was required that I prove that my animal was pucked. Results no fees reimbursed.</v>
      </c>
    </row>
    <row r="19379" ht="15.75" customHeight="1">
      <c r="A19379" s="1" t="s">
        <v>1189</v>
      </c>
      <c r="B19379" s="1">
        <v>2.0</v>
      </c>
      <c r="C19379" s="1" t="s">
        <v>40401</v>
      </c>
      <c r="D19379" s="1" t="s">
        <v>40402</v>
      </c>
      <c r="E19379" s="1" t="s">
        <v>484</v>
      </c>
      <c r="F19379" s="1" t="s">
        <v>118</v>
      </c>
      <c r="G19379" s="1" t="str">
        <f>IFERROR(__xludf.DUMMYFUNCTION("GOOGLETRANSLATE(D19379,""fr"",""en"")"),"#VALUE!")</f>
        <v>#VALUE!</v>
      </c>
    </row>
    <row r="19380" ht="15.75" customHeight="1">
      <c r="A19380" s="1" t="s">
        <v>4784</v>
      </c>
      <c r="B19380" s="1">
        <v>2.0</v>
      </c>
      <c r="C19380" s="1" t="s">
        <v>40403</v>
      </c>
      <c r="D19380" s="1" t="s">
        <v>40404</v>
      </c>
      <c r="E19380" s="1" t="s">
        <v>169</v>
      </c>
      <c r="F19380" s="1" t="s">
        <v>110</v>
      </c>
      <c r="G19380" s="1" t="str">
        <f>IFERROR(__xludf.DUMMYFUNCTION("GOOGLETRANSLATE(D19380,""fr"",""en"")"),"#VALUE!")</f>
        <v>#VALUE!</v>
      </c>
    </row>
    <row r="19381" ht="15.75" customHeight="1">
      <c r="A19381" s="1" t="s">
        <v>1110</v>
      </c>
      <c r="B19381" s="1">
        <v>5.0</v>
      </c>
      <c r="C19381" s="1" t="s">
        <v>40405</v>
      </c>
      <c r="D19381" s="1" t="s">
        <v>40406</v>
      </c>
      <c r="E19381" s="1" t="s">
        <v>65</v>
      </c>
      <c r="F19381" s="1" t="s">
        <v>66</v>
      </c>
      <c r="G19381" s="1" t="str">
        <f>IFERROR(__xludf.DUMMYFUNCTION("GOOGLETRANSLATE(D19381,""fr"",""en"")"),"#VALUE!")</f>
        <v>#VALUE!</v>
      </c>
    </row>
    <row r="19382" ht="15.75" customHeight="1">
      <c r="A19382" s="1" t="s">
        <v>4817</v>
      </c>
      <c r="B19382" s="1">
        <v>4.0</v>
      </c>
      <c r="C19382" s="1" t="s">
        <v>40407</v>
      </c>
      <c r="D19382" s="1" t="s">
        <v>40408</v>
      </c>
      <c r="E19382" s="1" t="s">
        <v>21</v>
      </c>
      <c r="F19382" s="1" t="s">
        <v>11</v>
      </c>
      <c r="G19382" s="1" t="str">
        <f>IFERROR(__xludf.DUMMYFUNCTION("GOOGLETRANSLATE(D19382,""fr"",""en"")"),"#VALUE!")</f>
        <v>#VALUE!</v>
      </c>
    </row>
    <row r="19383" ht="15.75" customHeight="1">
      <c r="A19383" s="1" t="s">
        <v>391</v>
      </c>
      <c r="B19383" s="1">
        <v>3.0</v>
      </c>
      <c r="C19383" s="1" t="s">
        <v>40409</v>
      </c>
      <c r="D19383" s="1" t="s">
        <v>40410</v>
      </c>
      <c r="E19383" s="1" t="s">
        <v>10</v>
      </c>
      <c r="F19383" s="1" t="s">
        <v>11</v>
      </c>
      <c r="G19383" s="1" t="str">
        <f>IFERROR(__xludf.DUMMYFUNCTION("GOOGLETRANSLATE(D19383,""fr"",""en"")"),"#VALUE!")</f>
        <v>#VALUE!</v>
      </c>
    </row>
    <row r="19384" ht="15.75" customHeight="1">
      <c r="A19384" s="1" t="s">
        <v>374</v>
      </c>
      <c r="B19384" s="1">
        <v>2.0</v>
      </c>
      <c r="C19384" s="1" t="s">
        <v>40411</v>
      </c>
      <c r="D19384" s="1" t="s">
        <v>40412</v>
      </c>
      <c r="E19384" s="1" t="s">
        <v>125</v>
      </c>
      <c r="F19384" s="1" t="s">
        <v>11</v>
      </c>
      <c r="G19384" s="1" t="str">
        <f>IFERROR(__xludf.DUMMYFUNCTION("GOOGLETRANSLATE(D19384,""fr"",""en"")"),"#VALUE!")</f>
        <v>#VALUE!</v>
      </c>
    </row>
    <row r="19385" ht="15.75" customHeight="1">
      <c r="A19385" s="1" t="s">
        <v>170</v>
      </c>
      <c r="B19385" s="1">
        <v>1.0</v>
      </c>
      <c r="C19385" s="1" t="s">
        <v>40413</v>
      </c>
      <c r="D19385" s="1" t="s">
        <v>40414</v>
      </c>
      <c r="E19385" s="1" t="s">
        <v>10</v>
      </c>
      <c r="F19385" s="1" t="s">
        <v>11</v>
      </c>
      <c r="G19385" s="1" t="str">
        <f>IFERROR(__xludf.DUMMYFUNCTION("GOOGLETRANSLATE(D19385,""fr"",""en"")"),"#VALUE!")</f>
        <v>#VALUE!</v>
      </c>
    </row>
    <row r="19386" ht="15.75" customHeight="1">
      <c r="A19386" s="1" t="s">
        <v>569</v>
      </c>
      <c r="B19386" s="1">
        <v>5.0</v>
      </c>
      <c r="C19386" s="1" t="s">
        <v>40415</v>
      </c>
      <c r="D19386" s="1" t="s">
        <v>40416</v>
      </c>
      <c r="E19386" s="1" t="s">
        <v>176</v>
      </c>
      <c r="F19386" s="1" t="s">
        <v>66</v>
      </c>
      <c r="G19386" s="1" t="str">
        <f>IFERROR(__xludf.DUMMYFUNCTION("GOOGLETRANSLATE(D19386,""fr"",""en"")"),"#VALUE!")</f>
        <v>#VALUE!</v>
      </c>
    </row>
    <row r="19387" ht="15.75" customHeight="1">
      <c r="A19387" s="1" t="s">
        <v>9739</v>
      </c>
      <c r="B19387" s="1">
        <v>1.0</v>
      </c>
      <c r="C19387" s="1" t="s">
        <v>40417</v>
      </c>
      <c r="D19387" s="1" t="s">
        <v>40418</v>
      </c>
      <c r="E19387" s="1" t="s">
        <v>373</v>
      </c>
      <c r="F19387" s="1" t="s">
        <v>30</v>
      </c>
      <c r="G19387" s="1" t="str">
        <f>IFERROR(__xludf.DUMMYFUNCTION("GOOGLETRANSLATE(D19387,""fr"",""en"")"),"#VALUE!")</f>
        <v>#VALUE!</v>
      </c>
    </row>
    <row r="19388" ht="15.75" customHeight="1">
      <c r="A19388" s="1" t="s">
        <v>4118</v>
      </c>
      <c r="B19388" s="1">
        <v>4.0</v>
      </c>
      <c r="C19388" s="1" t="s">
        <v>40419</v>
      </c>
      <c r="D19388" s="1" t="s">
        <v>40420</v>
      </c>
      <c r="E19388" s="1" t="s">
        <v>109</v>
      </c>
      <c r="F19388" s="1" t="s">
        <v>110</v>
      </c>
      <c r="G19388" s="1" t="str">
        <f>IFERROR(__xludf.DUMMYFUNCTION("GOOGLETRANSLATE(D19388,""fr"",""en"")"),"#VALUE!")</f>
        <v>#VALUE!</v>
      </c>
    </row>
    <row r="19389" ht="15.75" customHeight="1">
      <c r="A19389" s="1" t="s">
        <v>2144</v>
      </c>
      <c r="B19389" s="1">
        <v>1.0</v>
      </c>
      <c r="C19389" s="1" t="s">
        <v>40421</v>
      </c>
      <c r="D19389" s="1" t="s">
        <v>40422</v>
      </c>
      <c r="E19389" s="1" t="s">
        <v>73</v>
      </c>
      <c r="F19389" s="1" t="s">
        <v>30</v>
      </c>
      <c r="G19389" s="1" t="str">
        <f>IFERROR(__xludf.DUMMYFUNCTION("GOOGLETRANSLATE(D19389,""fr"",""en"")"),"#VALUE!")</f>
        <v>#VALUE!</v>
      </c>
    </row>
    <row r="19390" ht="15.75" customHeight="1">
      <c r="A19390" s="1" t="s">
        <v>3398</v>
      </c>
      <c r="B19390" s="1">
        <v>3.0</v>
      </c>
      <c r="C19390" s="1" t="s">
        <v>40423</v>
      </c>
      <c r="D19390" s="1" t="s">
        <v>40424</v>
      </c>
      <c r="E19390" s="1" t="s">
        <v>3642</v>
      </c>
      <c r="F19390" s="1" t="s">
        <v>118</v>
      </c>
      <c r="G19390" s="1" t="str">
        <f>IFERROR(__xludf.DUMMYFUNCTION("GOOGLETRANSLATE(D19390,""fr"",""en"")"),"#VALUE!")</f>
        <v>#VALUE!</v>
      </c>
    </row>
    <row r="19391" ht="15.75" customHeight="1">
      <c r="A19391" s="1" t="s">
        <v>10257</v>
      </c>
      <c r="B19391" s="1">
        <v>3.0</v>
      </c>
      <c r="C19391" s="1" t="s">
        <v>40425</v>
      </c>
      <c r="D19391" s="1" t="s">
        <v>40426</v>
      </c>
      <c r="E19391" s="1" t="s">
        <v>109</v>
      </c>
      <c r="F19391" s="1" t="s">
        <v>110</v>
      </c>
      <c r="G19391" s="1" t="str">
        <f>IFERROR(__xludf.DUMMYFUNCTION("GOOGLETRANSLATE(D19391,""fr"",""en"")"),"#VALUE!")</f>
        <v>#VALUE!</v>
      </c>
    </row>
    <row r="19392" ht="15.75" customHeight="1">
      <c r="A19392" s="1" t="s">
        <v>2165</v>
      </c>
      <c r="B19392" s="1">
        <v>1.0</v>
      </c>
      <c r="C19392" s="1" t="s">
        <v>40427</v>
      </c>
      <c r="D19392" s="1" t="s">
        <v>40428</v>
      </c>
      <c r="E19392" s="1" t="s">
        <v>1543</v>
      </c>
      <c r="F19392" s="1" t="s">
        <v>118</v>
      </c>
      <c r="G19392" s="1" t="str">
        <f>IFERROR(__xludf.DUMMYFUNCTION("GOOGLETRANSLATE(D19392,""fr"",""en"")"),"#VALUE!")</f>
        <v>#VALUE!</v>
      </c>
    </row>
    <row r="19393" ht="15.75" customHeight="1">
      <c r="A19393" s="1" t="s">
        <v>532</v>
      </c>
      <c r="B19393" s="1">
        <v>5.0</v>
      </c>
      <c r="C19393" s="1" t="s">
        <v>40429</v>
      </c>
      <c r="D19393" s="1" t="s">
        <v>40430</v>
      </c>
      <c r="E19393" s="1" t="s">
        <v>10</v>
      </c>
      <c r="F19393" s="1" t="s">
        <v>11</v>
      </c>
      <c r="G19393" s="1" t="str">
        <f>IFERROR(__xludf.DUMMYFUNCTION("GOOGLETRANSLATE(D19393,""fr"",""en"")"),"#VALUE!")</f>
        <v>#VALUE!</v>
      </c>
    </row>
    <row r="19394" ht="15.75" customHeight="1">
      <c r="A19394" s="1" t="s">
        <v>5192</v>
      </c>
      <c r="B19394" s="1">
        <v>1.0</v>
      </c>
      <c r="C19394" s="1" t="s">
        <v>40431</v>
      </c>
      <c r="D19394" s="1" t="s">
        <v>40432</v>
      </c>
      <c r="E19394" s="1" t="s">
        <v>169</v>
      </c>
      <c r="F19394" s="1" t="s">
        <v>11</v>
      </c>
      <c r="G19394" s="1" t="str">
        <f>IFERROR(__xludf.DUMMYFUNCTION("GOOGLETRANSLATE(D19394,""fr"",""en"")"),"#VALUE!")</f>
        <v>#VALUE!</v>
      </c>
    </row>
    <row r="19395" ht="15.75" customHeight="1">
      <c r="A19395" s="1" t="s">
        <v>10564</v>
      </c>
      <c r="B19395" s="1">
        <v>5.0</v>
      </c>
      <c r="C19395" s="1" t="s">
        <v>40433</v>
      </c>
      <c r="D19395" s="1" t="s">
        <v>40434</v>
      </c>
      <c r="E19395" s="1" t="s">
        <v>21</v>
      </c>
      <c r="F19395" s="1" t="s">
        <v>11</v>
      </c>
      <c r="G19395" s="1" t="str">
        <f>IFERROR(__xludf.DUMMYFUNCTION("GOOGLETRANSLATE(D19395,""fr"",""en"")"),"#VALUE!")</f>
        <v>#VALUE!</v>
      </c>
    </row>
    <row r="19396" ht="15.75" customHeight="1">
      <c r="A19396" s="1" t="s">
        <v>1358</v>
      </c>
      <c r="B19396" s="1">
        <v>4.0</v>
      </c>
      <c r="C19396" s="1" t="s">
        <v>40435</v>
      </c>
      <c r="D19396" s="1" t="s">
        <v>40436</v>
      </c>
      <c r="E19396" s="1" t="s">
        <v>10</v>
      </c>
      <c r="F19396" s="1" t="s">
        <v>11</v>
      </c>
      <c r="G19396" s="1" t="str">
        <f>IFERROR(__xludf.DUMMYFUNCTION("GOOGLETRANSLATE(D19396,""fr"",""en"")"),"#VALUE!")</f>
        <v>#VALUE!</v>
      </c>
    </row>
    <row r="19397" ht="15.75" customHeight="1">
      <c r="A19397" s="1" t="s">
        <v>5323</v>
      </c>
      <c r="B19397" s="1">
        <v>1.0</v>
      </c>
      <c r="C19397" s="1" t="s">
        <v>40437</v>
      </c>
      <c r="D19397" s="1" t="s">
        <v>40438</v>
      </c>
      <c r="E19397" s="1" t="s">
        <v>750</v>
      </c>
      <c r="F19397" s="1" t="s">
        <v>110</v>
      </c>
      <c r="G19397" s="1" t="str">
        <f>IFERROR(__xludf.DUMMYFUNCTION("GOOGLETRANSLATE(D19397,""fr"",""en"")"),"#VALUE!")</f>
        <v>#VALUE!</v>
      </c>
    </row>
    <row r="19398" ht="15.75" customHeight="1">
      <c r="A19398" s="1" t="s">
        <v>17379</v>
      </c>
      <c r="B19398" s="1">
        <v>1.0</v>
      </c>
      <c r="C19398" s="1" t="s">
        <v>40439</v>
      </c>
      <c r="D19398" s="1" t="s">
        <v>40440</v>
      </c>
      <c r="E19398" s="1" t="s">
        <v>575</v>
      </c>
      <c r="F19398" s="1" t="s">
        <v>84</v>
      </c>
      <c r="G19398" s="1" t="str">
        <f>IFERROR(__xludf.DUMMYFUNCTION("GOOGLETRANSLATE(D19398,""fr"",""en"")"),"#VALUE!")</f>
        <v>#VALUE!</v>
      </c>
    </row>
    <row r="19399" ht="15.75" customHeight="1">
      <c r="A19399" s="1" t="s">
        <v>36760</v>
      </c>
      <c r="B19399" s="1">
        <v>1.0</v>
      </c>
      <c r="C19399" s="1" t="s">
        <v>40441</v>
      </c>
      <c r="D19399" s="1" t="s">
        <v>40442</v>
      </c>
      <c r="E19399" s="1" t="s">
        <v>575</v>
      </c>
      <c r="F19399" s="1" t="s">
        <v>84</v>
      </c>
      <c r="G19399" s="1" t="str">
        <f>IFERROR(__xludf.DUMMYFUNCTION("GOOGLETRANSLATE(D19399,""fr"",""en"")"),"#VALUE!")</f>
        <v>#VALUE!</v>
      </c>
    </row>
    <row r="19400" ht="15.75" customHeight="1">
      <c r="A19400" s="1" t="s">
        <v>163</v>
      </c>
      <c r="B19400" s="1">
        <v>1.0</v>
      </c>
      <c r="C19400" s="1" t="s">
        <v>40443</v>
      </c>
      <c r="D19400" s="1" t="s">
        <v>40444</v>
      </c>
      <c r="E19400" s="1" t="s">
        <v>273</v>
      </c>
      <c r="F19400" s="1" t="s">
        <v>11</v>
      </c>
      <c r="G19400" s="1" t="str">
        <f>IFERROR(__xludf.DUMMYFUNCTION("GOOGLETRANSLATE(D19400,""fr"",""en"")"),"#VALUE!")</f>
        <v>#VALUE!</v>
      </c>
    </row>
    <row r="19401" ht="15.75" customHeight="1">
      <c r="A19401" s="1" t="s">
        <v>936</v>
      </c>
      <c r="B19401" s="1">
        <v>4.0</v>
      </c>
      <c r="C19401" s="1" t="s">
        <v>40445</v>
      </c>
      <c r="D19401" s="1" t="s">
        <v>40446</v>
      </c>
      <c r="E19401" s="1" t="s">
        <v>21</v>
      </c>
      <c r="F19401" s="1" t="s">
        <v>11</v>
      </c>
      <c r="G19401" s="1" t="str">
        <f>IFERROR(__xludf.DUMMYFUNCTION("GOOGLETRANSLATE(D19401,""fr"",""en"")"),"#VALUE!")</f>
        <v>#VALUE!</v>
      </c>
    </row>
    <row r="19402" ht="15.75" customHeight="1">
      <c r="A19402" s="1" t="s">
        <v>13654</v>
      </c>
      <c r="B19402" s="1">
        <v>2.0</v>
      </c>
      <c r="C19402" s="1" t="s">
        <v>40447</v>
      </c>
      <c r="D19402" s="1" t="s">
        <v>40448</v>
      </c>
      <c r="E19402" s="1" t="s">
        <v>226</v>
      </c>
      <c r="F19402" s="1" t="s">
        <v>110</v>
      </c>
      <c r="G19402" s="1" t="str">
        <f>IFERROR(__xludf.DUMMYFUNCTION("GOOGLETRANSLATE(D19402,""fr"",""en"")"),"#VALUE!")</f>
        <v>#VALUE!</v>
      </c>
    </row>
    <row r="19403" ht="15.75" customHeight="1">
      <c r="A19403" s="1" t="s">
        <v>701</v>
      </c>
      <c r="B19403" s="1">
        <v>3.0</v>
      </c>
      <c r="C19403" s="1" t="s">
        <v>40449</v>
      </c>
      <c r="D19403" s="1" t="s">
        <v>40450</v>
      </c>
      <c r="E19403" s="1" t="s">
        <v>10</v>
      </c>
      <c r="F19403" s="1" t="s">
        <v>11</v>
      </c>
      <c r="G19403" s="1" t="str">
        <f>IFERROR(__xludf.DUMMYFUNCTION("GOOGLETRANSLATE(D19403,""fr"",""en"")"),"#VALUE!")</f>
        <v>#VALUE!</v>
      </c>
    </row>
    <row r="19404" ht="15.75" customHeight="1">
      <c r="A19404" s="1" t="s">
        <v>11257</v>
      </c>
      <c r="B19404" s="1">
        <v>2.0</v>
      </c>
      <c r="C19404" s="1" t="s">
        <v>40451</v>
      </c>
      <c r="D19404" s="1" t="s">
        <v>40452</v>
      </c>
      <c r="E19404" s="1" t="s">
        <v>21</v>
      </c>
      <c r="F19404" s="1" t="s">
        <v>11</v>
      </c>
      <c r="G19404" s="1" t="str">
        <f>IFERROR(__xludf.DUMMYFUNCTION("GOOGLETRANSLATE(D19404,""fr"",""en"")"),"#VALUE!")</f>
        <v>#VALUE!</v>
      </c>
    </row>
    <row r="19405" ht="15.75" customHeight="1">
      <c r="A19405" s="1" t="s">
        <v>2237</v>
      </c>
      <c r="B19405" s="1">
        <v>1.0</v>
      </c>
      <c r="C19405" s="1" t="s">
        <v>40453</v>
      </c>
      <c r="D19405" s="1" t="s">
        <v>40454</v>
      </c>
      <c r="E19405" s="1" t="s">
        <v>10</v>
      </c>
      <c r="F19405" s="1" t="s">
        <v>11</v>
      </c>
      <c r="G19405" s="1" t="str">
        <f>IFERROR(__xludf.DUMMYFUNCTION("GOOGLETRANSLATE(D19405,""fr"",""en"")"),"#VALUE!")</f>
        <v>#VALUE!</v>
      </c>
    </row>
    <row r="19406" ht="15.75" customHeight="1">
      <c r="A19406" s="1" t="s">
        <v>1344</v>
      </c>
      <c r="B19406" s="1">
        <v>2.0</v>
      </c>
      <c r="C19406" s="1" t="s">
        <v>40455</v>
      </c>
      <c r="D19406" s="1" t="s">
        <v>40456</v>
      </c>
      <c r="E19406" s="1" t="s">
        <v>10</v>
      </c>
      <c r="F19406" s="1" t="s">
        <v>11</v>
      </c>
      <c r="G19406" s="1" t="str">
        <f>IFERROR(__xludf.DUMMYFUNCTION("GOOGLETRANSLATE(D19406,""fr"",""en"")"),"#VALUE!")</f>
        <v>#VALUE!</v>
      </c>
    </row>
    <row r="19407" ht="15.75" customHeight="1">
      <c r="A19407" s="1" t="s">
        <v>2812</v>
      </c>
      <c r="B19407" s="1">
        <v>5.0</v>
      </c>
      <c r="C19407" s="1" t="s">
        <v>40457</v>
      </c>
      <c r="D19407" s="1" t="s">
        <v>40458</v>
      </c>
      <c r="E19407" s="1" t="s">
        <v>109</v>
      </c>
      <c r="F19407" s="1" t="s">
        <v>11</v>
      </c>
      <c r="G19407" s="1" t="str">
        <f>IFERROR(__xludf.DUMMYFUNCTION("GOOGLETRANSLATE(D19407,""fr"",""en"")"),"#VALUE!")</f>
        <v>#VALUE!</v>
      </c>
    </row>
    <row r="19408" ht="15.75" customHeight="1">
      <c r="A19408" s="1" t="s">
        <v>1998</v>
      </c>
      <c r="B19408" s="1">
        <v>1.0</v>
      </c>
      <c r="C19408" s="1" t="s">
        <v>40459</v>
      </c>
      <c r="D19408" s="1" t="s">
        <v>40460</v>
      </c>
      <c r="E19408" s="1" t="s">
        <v>292</v>
      </c>
      <c r="F19408" s="1" t="s">
        <v>11</v>
      </c>
      <c r="G19408" s="1" t="str">
        <f>IFERROR(__xludf.DUMMYFUNCTION("GOOGLETRANSLATE(D19408,""fr"",""en"")"),"I am still awaiting settlement of 1300 euros following the non -responsible accident in November 2016. Calls to customer service are completely useless because they have no information on claims, and the last response of service sinister to my letter is a"&amp;"s follows:
Dear,
We return to you as part of the claim of 10/28/2016, in which your ********** vehicle registered ******* is involved, following your last letter.
AXA (insurer of your vehicle for Active Assurances) informed us on February 9 to remain "&amp;"pending the funds of the opposing company in order to be able to reimburse you.
We will come back to you when Axa said we received the funds.
We ask you to receive, madam, sir, our respectful greetings.")</f>
        <v>I am still awaiting settlement of 1300 euros following the non -responsible accident in November 2016. Calls to customer service are completely useless because they have no information on claims, and the last response of service sinister to my letter is as follows:
Dear,
We return to you as part of the claim of 10/28/2016, in which your ********** vehicle registered ******* is involved, following your last letter.
AXA (insurer of your vehicle for Active Assurances) informed us on February 9 to remain pending the funds of the opposing company in order to be able to reimburse you.
We will come back to you when Axa said we received the funds.
We ask you to receive, madam, sir, our respectful greetings.</v>
      </c>
    </row>
    <row r="19409" ht="15.75" customHeight="1">
      <c r="A19409" s="1" t="s">
        <v>6129</v>
      </c>
      <c r="B19409" s="1">
        <v>1.0</v>
      </c>
      <c r="C19409" s="1" t="s">
        <v>40461</v>
      </c>
      <c r="D19409" s="1" t="s">
        <v>40462</v>
      </c>
      <c r="E19409" s="1" t="s">
        <v>296</v>
      </c>
      <c r="F19409" s="1" t="s">
        <v>110</v>
      </c>
      <c r="G19409" s="1" t="str">
        <f>IFERROR(__xludf.DUMMYFUNCTION("GOOGLETRANSLATE(D19409,""fr"",""en"")"),"#VALUE!")</f>
        <v>#VALUE!</v>
      </c>
    </row>
    <row r="19410" ht="15.75" customHeight="1">
      <c r="A19410" s="1" t="s">
        <v>28426</v>
      </c>
      <c r="B19410" s="1">
        <v>5.0</v>
      </c>
      <c r="C19410" s="1" t="s">
        <v>40463</v>
      </c>
      <c r="D19410" s="1" t="s">
        <v>40464</v>
      </c>
      <c r="E19410" s="1" t="s">
        <v>10</v>
      </c>
      <c r="F19410" s="1" t="s">
        <v>11</v>
      </c>
      <c r="G19410" s="1" t="str">
        <f>IFERROR(__xludf.DUMMYFUNCTION("GOOGLETRANSLATE(D19410,""fr"",""en"")"),"#VALUE!")</f>
        <v>#VALUE!</v>
      </c>
    </row>
    <row r="19411" ht="15.75" customHeight="1">
      <c r="A19411" s="1" t="s">
        <v>704</v>
      </c>
      <c r="B19411" s="1">
        <v>5.0</v>
      </c>
      <c r="C19411" s="1" t="s">
        <v>40465</v>
      </c>
      <c r="D19411" s="1" t="s">
        <v>40466</v>
      </c>
      <c r="E19411" s="1" t="s">
        <v>21</v>
      </c>
      <c r="F19411" s="1" t="s">
        <v>11</v>
      </c>
      <c r="G19411" s="1" t="str">
        <f>IFERROR(__xludf.DUMMYFUNCTION("GOOGLETRANSLATE(D19411,""fr"",""en"")"),"#VALUE!")</f>
        <v>#VALUE!</v>
      </c>
    </row>
    <row r="19412" ht="15.75" customHeight="1">
      <c r="A19412" s="1" t="s">
        <v>579</v>
      </c>
      <c r="B19412" s="1">
        <v>3.0</v>
      </c>
      <c r="C19412" s="1" t="s">
        <v>40467</v>
      </c>
      <c r="D19412" s="1" t="s">
        <v>40468</v>
      </c>
      <c r="E19412" s="1" t="s">
        <v>554</v>
      </c>
      <c r="F19412" s="1" t="s">
        <v>30</v>
      </c>
      <c r="G19412" s="1" t="str">
        <f>IFERROR(__xludf.DUMMYFUNCTION("GOOGLETRANSLATE(D19412,""fr"",""en"")"),"#VALUE!")</f>
        <v>#VALUE!</v>
      </c>
    </row>
    <row r="19413" ht="15.75" customHeight="1">
      <c r="A19413" s="1" t="s">
        <v>4817</v>
      </c>
      <c r="B19413" s="1">
        <v>5.0</v>
      </c>
      <c r="C19413" s="1" t="s">
        <v>40469</v>
      </c>
      <c r="D19413" s="1" t="s">
        <v>40470</v>
      </c>
      <c r="E19413" s="1" t="s">
        <v>176</v>
      </c>
      <c r="F19413" s="1" t="s">
        <v>66</v>
      </c>
      <c r="G19413" s="1" t="str">
        <f>IFERROR(__xludf.DUMMYFUNCTION("GOOGLETRANSLATE(D19413,""fr"",""en"")"),"#VALUE!")</f>
        <v>#VALUE!</v>
      </c>
    </row>
    <row r="19414" ht="15.75" customHeight="1">
      <c r="A19414" s="1" t="s">
        <v>3448</v>
      </c>
      <c r="B19414" s="1">
        <v>5.0</v>
      </c>
      <c r="C19414" s="1" t="s">
        <v>40471</v>
      </c>
      <c r="D19414" s="1" t="s">
        <v>40472</v>
      </c>
      <c r="E19414" s="1" t="s">
        <v>10</v>
      </c>
      <c r="F19414" s="1" t="s">
        <v>11</v>
      </c>
      <c r="G19414" s="1" t="str">
        <f>IFERROR(__xludf.DUMMYFUNCTION("GOOGLETRANSLATE(D19414,""fr"",""en"")"),"#VALUE!")</f>
        <v>#VALUE!</v>
      </c>
    </row>
    <row r="19415" ht="15.75" customHeight="1">
      <c r="A19415" s="1" t="s">
        <v>274</v>
      </c>
      <c r="B19415" s="1">
        <v>4.0</v>
      </c>
      <c r="C19415" s="1" t="s">
        <v>40473</v>
      </c>
      <c r="D19415" s="1" t="s">
        <v>40474</v>
      </c>
      <c r="E19415" s="1" t="s">
        <v>10</v>
      </c>
      <c r="F19415" s="1" t="s">
        <v>11</v>
      </c>
      <c r="G19415" s="1" t="str">
        <f>IFERROR(__xludf.DUMMYFUNCTION("GOOGLETRANSLATE(D19415,""fr"",""en"")"),"#VALUE!")</f>
        <v>#VALUE!</v>
      </c>
    </row>
    <row r="19416" ht="15.75" customHeight="1">
      <c r="A19416" s="1" t="s">
        <v>200</v>
      </c>
      <c r="B19416" s="1">
        <v>5.0</v>
      </c>
      <c r="C19416" s="1" t="s">
        <v>40475</v>
      </c>
      <c r="D19416" s="1" t="s">
        <v>40476</v>
      </c>
      <c r="E19416" s="1" t="s">
        <v>176</v>
      </c>
      <c r="F19416" s="1" t="s">
        <v>66</v>
      </c>
      <c r="G19416" s="1" t="str">
        <f>IFERROR(__xludf.DUMMYFUNCTION("GOOGLETRANSLATE(D19416,""fr"",""en"")"),"#VALUE!")</f>
        <v>#VALUE!</v>
      </c>
    </row>
    <row r="19417" ht="15.75" customHeight="1">
      <c r="A19417" s="1" t="s">
        <v>2106</v>
      </c>
      <c r="B19417" s="1">
        <v>5.0</v>
      </c>
      <c r="C19417" s="1" t="s">
        <v>40477</v>
      </c>
      <c r="D19417" s="1" t="s">
        <v>40478</v>
      </c>
      <c r="E19417" s="1" t="s">
        <v>169</v>
      </c>
      <c r="F19417" s="1" t="s">
        <v>11</v>
      </c>
      <c r="G19417" s="1" t="str">
        <f>IFERROR(__xludf.DUMMYFUNCTION("GOOGLETRANSLATE(D19417,""fr"",""en"")"),"#VALUE!")</f>
        <v>#VALUE!</v>
      </c>
    </row>
    <row r="19418" ht="15.75" customHeight="1">
      <c r="A19418" s="1" t="s">
        <v>1426</v>
      </c>
      <c r="B19418" s="1">
        <v>4.0</v>
      </c>
      <c r="C19418" s="1" t="s">
        <v>40479</v>
      </c>
      <c r="D19418" s="1" t="s">
        <v>40480</v>
      </c>
      <c r="E19418" s="1" t="s">
        <v>34</v>
      </c>
      <c r="F19418" s="1" t="s">
        <v>30</v>
      </c>
      <c r="G19418" s="1" t="str">
        <f>IFERROR(__xludf.DUMMYFUNCTION("GOOGLETRANSLATE(D19418,""fr"",""en"")"),"#VALUE!")</f>
        <v>#VALUE!</v>
      </c>
    </row>
    <row r="19419" ht="15.75" customHeight="1">
      <c r="A19419" s="1" t="s">
        <v>5363</v>
      </c>
      <c r="B19419" s="1">
        <v>1.0</v>
      </c>
      <c r="C19419" s="1" t="s">
        <v>40481</v>
      </c>
      <c r="D19419" s="1" t="s">
        <v>40482</v>
      </c>
      <c r="E19419" s="1" t="s">
        <v>34</v>
      </c>
      <c r="F19419" s="1" t="s">
        <v>30</v>
      </c>
      <c r="G19419" s="1" t="str">
        <f>IFERROR(__xludf.DUMMYFUNCTION("GOOGLETRANSLATE(D19419,""fr"",""en"")"),"#VALUE!")</f>
        <v>#VALUE!</v>
      </c>
    </row>
    <row r="19420" ht="15.75" customHeight="1">
      <c r="A19420" s="1" t="s">
        <v>5144</v>
      </c>
      <c r="B19420" s="1">
        <v>2.0</v>
      </c>
      <c r="C19420" s="1" t="s">
        <v>40483</v>
      </c>
      <c r="D19420" s="1" t="s">
        <v>40484</v>
      </c>
      <c r="E19420" s="1" t="s">
        <v>109</v>
      </c>
      <c r="F19420" s="1" t="s">
        <v>11</v>
      </c>
      <c r="G19420" s="1" t="str">
        <f>IFERROR(__xludf.DUMMYFUNCTION("GOOGLETRANSLATE(D19420,""fr"",""en"")"),"#VALUE!")</f>
        <v>#VALUE!</v>
      </c>
    </row>
    <row r="19421" ht="15.75" customHeight="1">
      <c r="A19421" s="1" t="s">
        <v>10131</v>
      </c>
      <c r="B19421" s="1">
        <v>1.0</v>
      </c>
      <c r="C19421" s="1" t="s">
        <v>40485</v>
      </c>
      <c r="D19421" s="1" t="s">
        <v>40486</v>
      </c>
      <c r="E19421" s="1" t="s">
        <v>73</v>
      </c>
      <c r="F19421" s="1" t="s">
        <v>30</v>
      </c>
      <c r="G19421" s="1" t="str">
        <f>IFERROR(__xludf.DUMMYFUNCTION("GOOGLETRANSLATE(D19421,""fr"",""en"")"),"#VALUE!")</f>
        <v>#VALUE!</v>
      </c>
    </row>
    <row r="19422" ht="15.75" customHeight="1">
      <c r="A19422" s="1" t="s">
        <v>2343</v>
      </c>
      <c r="B19422" s="1">
        <v>1.0</v>
      </c>
      <c r="C19422" s="1" t="s">
        <v>40487</v>
      </c>
      <c r="D19422" s="1" t="s">
        <v>40488</v>
      </c>
      <c r="E19422" s="1" t="s">
        <v>125</v>
      </c>
      <c r="F19422" s="1" t="s">
        <v>110</v>
      </c>
      <c r="G19422" s="1" t="str">
        <f>IFERROR(__xludf.DUMMYFUNCTION("GOOGLETRANSLATE(D19422,""fr"",""en"")"),"#VALUE!")</f>
        <v>#VALUE!</v>
      </c>
    </row>
    <row r="19423" ht="15.75" customHeight="1">
      <c r="A19423" s="1" t="s">
        <v>147</v>
      </c>
      <c r="B19423" s="1">
        <v>4.0</v>
      </c>
      <c r="C19423" s="1" t="s">
        <v>40489</v>
      </c>
      <c r="D19423" s="1" t="s">
        <v>40490</v>
      </c>
      <c r="E19423" s="1" t="s">
        <v>21</v>
      </c>
      <c r="F19423" s="1" t="s">
        <v>11</v>
      </c>
      <c r="G19423" s="1" t="str">
        <f>IFERROR(__xludf.DUMMYFUNCTION("GOOGLETRANSLATE(D19423,""fr"",""en"")"),"#VALUE!")</f>
        <v>#VALUE!</v>
      </c>
    </row>
    <row r="19424" ht="15.75" customHeight="1">
      <c r="A19424" s="1" t="s">
        <v>14476</v>
      </c>
      <c r="B19424" s="1">
        <v>3.0</v>
      </c>
      <c r="C19424" s="1" t="s">
        <v>40491</v>
      </c>
      <c r="D19424" s="1" t="s">
        <v>40492</v>
      </c>
      <c r="E19424" s="1" t="s">
        <v>554</v>
      </c>
      <c r="F19424" s="1" t="s">
        <v>30</v>
      </c>
      <c r="G19424" s="1" t="str">
        <f>IFERROR(__xludf.DUMMYFUNCTION("GOOGLETRANSLATE(D19424,""fr"",""en"")"),"#VALUE!")</f>
        <v>#VALUE!</v>
      </c>
    </row>
    <row r="19425" ht="15.75" customHeight="1">
      <c r="A19425" s="1" t="s">
        <v>1861</v>
      </c>
      <c r="B19425" s="1">
        <v>3.0</v>
      </c>
      <c r="C19425" s="1" t="s">
        <v>40493</v>
      </c>
      <c r="D19425" s="1" t="s">
        <v>40494</v>
      </c>
      <c r="E19425" s="1" t="s">
        <v>125</v>
      </c>
      <c r="F19425" s="1" t="s">
        <v>110</v>
      </c>
      <c r="G19425" s="1" t="str">
        <f>IFERROR(__xludf.DUMMYFUNCTION("GOOGLETRANSLATE(D19425,""fr"",""en"")"),"#VALUE!")</f>
        <v>#VALUE!</v>
      </c>
    </row>
    <row r="19426" ht="15.75" customHeight="1">
      <c r="A19426" s="1" t="s">
        <v>4832</v>
      </c>
      <c r="B19426" s="1">
        <v>5.0</v>
      </c>
      <c r="C19426" s="1" t="s">
        <v>40495</v>
      </c>
      <c r="D19426" s="1" t="s">
        <v>40496</v>
      </c>
      <c r="E19426" s="1" t="s">
        <v>21</v>
      </c>
      <c r="F19426" s="1" t="s">
        <v>11</v>
      </c>
      <c r="G19426" s="1" t="str">
        <f>IFERROR(__xludf.DUMMYFUNCTION("GOOGLETRANSLATE(D19426,""fr"",""en"")"),"#VALUE!")</f>
        <v>#VALUE!</v>
      </c>
    </row>
    <row r="19427" ht="15.75" customHeight="1">
      <c r="A19427" s="1" t="s">
        <v>320</v>
      </c>
      <c r="B19427" s="1">
        <v>3.0</v>
      </c>
      <c r="C19427" s="1" t="s">
        <v>40497</v>
      </c>
      <c r="D19427" s="1" t="s">
        <v>40498</v>
      </c>
      <c r="E19427" s="1" t="s">
        <v>21</v>
      </c>
      <c r="F19427" s="1" t="s">
        <v>11</v>
      </c>
      <c r="G19427" s="1" t="str">
        <f>IFERROR(__xludf.DUMMYFUNCTION("GOOGLETRANSLATE(D19427,""fr"",""en"")"),"#VALUE!")</f>
        <v>#VALUE!</v>
      </c>
    </row>
    <row r="19428" ht="15.75" customHeight="1">
      <c r="A19428" s="1" t="s">
        <v>1804</v>
      </c>
      <c r="B19428" s="1">
        <v>3.0</v>
      </c>
      <c r="C19428" s="1" t="s">
        <v>40499</v>
      </c>
      <c r="D19428" s="1" t="s">
        <v>40500</v>
      </c>
      <c r="E19428" s="1" t="s">
        <v>575</v>
      </c>
      <c r="F19428" s="1" t="s">
        <v>84</v>
      </c>
      <c r="G19428" s="1" t="str">
        <f>IFERROR(__xludf.DUMMYFUNCTION("GOOGLETRANSLATE(D19428,""fr"",""en"")"),"#VALUE!")</f>
        <v>#VALUE!</v>
      </c>
    </row>
    <row r="19429" ht="15.75" customHeight="1">
      <c r="A19429" s="1" t="s">
        <v>424</v>
      </c>
      <c r="B19429" s="1">
        <v>2.0</v>
      </c>
      <c r="C19429" s="1" t="s">
        <v>40501</v>
      </c>
      <c r="D19429" s="1" t="s">
        <v>40502</v>
      </c>
      <c r="E19429" s="1" t="s">
        <v>109</v>
      </c>
      <c r="F19429" s="1" t="s">
        <v>11</v>
      </c>
      <c r="G19429" s="1" t="str">
        <f>IFERROR(__xludf.DUMMYFUNCTION("GOOGLETRANSLATE(D19429,""fr"",""en"")"),"#VALUE!")</f>
        <v>#VALUE!</v>
      </c>
    </row>
    <row r="19430" ht="15.75" customHeight="1">
      <c r="A19430" s="1" t="s">
        <v>988</v>
      </c>
      <c r="B19430" s="1">
        <v>4.0</v>
      </c>
      <c r="C19430" s="1" t="s">
        <v>40503</v>
      </c>
      <c r="D19430" s="1" t="s">
        <v>40504</v>
      </c>
      <c r="E19430" s="1" t="s">
        <v>21</v>
      </c>
      <c r="F19430" s="1" t="s">
        <v>11</v>
      </c>
      <c r="G19430" s="1" t="str">
        <f>IFERROR(__xludf.DUMMYFUNCTION("GOOGLETRANSLATE(D19430,""fr"",""en"")"),"#VALUE!")</f>
        <v>#VALUE!</v>
      </c>
    </row>
    <row r="19431" ht="15.75" customHeight="1">
      <c r="A19431" s="1" t="s">
        <v>513</v>
      </c>
      <c r="B19431" s="1">
        <v>3.0</v>
      </c>
      <c r="C19431" s="1" t="s">
        <v>40505</v>
      </c>
      <c r="D19431" s="1" t="s">
        <v>40506</v>
      </c>
      <c r="E19431" s="1" t="s">
        <v>646</v>
      </c>
      <c r="F19431" s="1" t="s">
        <v>39</v>
      </c>
      <c r="G19431" s="1" t="str">
        <f>IFERROR(__xludf.DUMMYFUNCTION("GOOGLETRANSLATE(D19431,""fr"",""en"")"),"#VALUE!")</f>
        <v>#VALUE!</v>
      </c>
    </row>
    <row r="19432" ht="15.75" customHeight="1">
      <c r="A19432" s="1" t="s">
        <v>1775</v>
      </c>
      <c r="B19432" s="1">
        <v>4.0</v>
      </c>
      <c r="C19432" s="1" t="s">
        <v>40507</v>
      </c>
      <c r="D19432" s="1" t="s">
        <v>40508</v>
      </c>
      <c r="E19432" s="1" t="s">
        <v>10</v>
      </c>
      <c r="F19432" s="1" t="s">
        <v>11</v>
      </c>
      <c r="G19432" s="1" t="str">
        <f>IFERROR(__xludf.DUMMYFUNCTION("GOOGLETRANSLATE(D19432,""fr"",""en"")"),"#VALUE!")</f>
        <v>#VALUE!</v>
      </c>
    </row>
    <row r="19433" ht="15.75" customHeight="1">
      <c r="A19433" s="1" t="s">
        <v>245</v>
      </c>
      <c r="B19433" s="1">
        <v>1.0</v>
      </c>
      <c r="C19433" s="1" t="s">
        <v>40509</v>
      </c>
      <c r="D19433" s="1" t="s">
        <v>40510</v>
      </c>
      <c r="E19433" s="1" t="s">
        <v>21</v>
      </c>
      <c r="F19433" s="1" t="s">
        <v>11</v>
      </c>
      <c r="G19433" s="1" t="str">
        <f>IFERROR(__xludf.DUMMYFUNCTION("GOOGLETRANSLATE(D19433,""fr"",""en"")"),"#VALUE!")</f>
        <v>#VALUE!</v>
      </c>
    </row>
    <row r="19434" ht="15.75" customHeight="1">
      <c r="A19434" s="1" t="s">
        <v>532</v>
      </c>
      <c r="B19434" s="1">
        <v>5.0</v>
      </c>
      <c r="C19434" s="1" t="s">
        <v>40511</v>
      </c>
      <c r="D19434" s="1" t="s">
        <v>40512</v>
      </c>
      <c r="E19434" s="1" t="s">
        <v>21</v>
      </c>
      <c r="F19434" s="1" t="s">
        <v>11</v>
      </c>
      <c r="G19434" s="1" t="str">
        <f>IFERROR(__xludf.DUMMYFUNCTION("GOOGLETRANSLATE(D19434,""fr"",""en"")"),"#VALUE!")</f>
        <v>#VALUE!</v>
      </c>
    </row>
    <row r="19435" ht="15.75" customHeight="1">
      <c r="A19435" s="1" t="s">
        <v>3180</v>
      </c>
      <c r="B19435" s="1">
        <v>5.0</v>
      </c>
      <c r="C19435" s="1" t="s">
        <v>40513</v>
      </c>
      <c r="D19435" s="1" t="s">
        <v>40514</v>
      </c>
      <c r="E19435" s="1" t="s">
        <v>25</v>
      </c>
      <c r="F19435" s="1" t="s">
        <v>11</v>
      </c>
      <c r="G19435" s="1" t="str">
        <f>IFERROR(__xludf.DUMMYFUNCTION("GOOGLETRANSLATE(D19435,""fr"",""en"")"),"#VALUE!")</f>
        <v>#VALUE!</v>
      </c>
    </row>
    <row r="19436" ht="15.75" customHeight="1">
      <c r="A19436" s="1" t="s">
        <v>3533</v>
      </c>
      <c r="B19436" s="1">
        <v>1.0</v>
      </c>
      <c r="C19436" s="1" t="s">
        <v>40515</v>
      </c>
      <c r="D19436" s="1" t="s">
        <v>40516</v>
      </c>
      <c r="E19436" s="1" t="s">
        <v>280</v>
      </c>
      <c r="F19436" s="1" t="s">
        <v>11</v>
      </c>
      <c r="G19436" s="1" t="str">
        <f>IFERROR(__xludf.DUMMYFUNCTION("GOOGLETRANSLATE(D19436,""fr"",""en"")"),"#VALUE!")</f>
        <v>#VALUE!</v>
      </c>
    </row>
    <row r="19437" ht="15.75" customHeight="1">
      <c r="A19437" s="1" t="s">
        <v>1830</v>
      </c>
      <c r="B19437" s="1">
        <v>5.0</v>
      </c>
      <c r="C19437" s="1" t="s">
        <v>40517</v>
      </c>
      <c r="D19437" s="1" t="s">
        <v>40518</v>
      </c>
      <c r="E19437" s="1" t="s">
        <v>10</v>
      </c>
      <c r="F19437" s="1" t="s">
        <v>11</v>
      </c>
      <c r="G19437" s="1" t="str">
        <f>IFERROR(__xludf.DUMMYFUNCTION("GOOGLETRANSLATE(D19437,""fr"",""en"")"),"#VALUE!")</f>
        <v>#VALUE!</v>
      </c>
    </row>
    <row r="19438" ht="15.75" customHeight="1">
      <c r="A19438" s="1" t="s">
        <v>2510</v>
      </c>
      <c r="B19438" s="1">
        <v>1.0</v>
      </c>
      <c r="C19438" s="1" t="s">
        <v>40519</v>
      </c>
      <c r="D19438" s="1" t="s">
        <v>40520</v>
      </c>
      <c r="E19438" s="1" t="s">
        <v>292</v>
      </c>
      <c r="F19438" s="1" t="s">
        <v>11</v>
      </c>
      <c r="G19438" s="1" t="str">
        <f>IFERROR(__xludf.DUMMYFUNCTION("GOOGLETRANSLATE(D19438,""fr"",""en"")"),"#VALUE!")</f>
        <v>#VALUE!</v>
      </c>
    </row>
    <row r="19439" ht="15.75" customHeight="1">
      <c r="A19439" s="1" t="s">
        <v>664</v>
      </c>
      <c r="B19439" s="1">
        <v>4.0</v>
      </c>
      <c r="C19439" s="1" t="s">
        <v>40521</v>
      </c>
      <c r="D19439" s="1" t="s">
        <v>40522</v>
      </c>
      <c r="E19439" s="1" t="s">
        <v>484</v>
      </c>
      <c r="F19439" s="1" t="s">
        <v>118</v>
      </c>
      <c r="G19439" s="1" t="str">
        <f>IFERROR(__xludf.DUMMYFUNCTION("GOOGLETRANSLATE(D19439,""fr"",""en"")"),"#VALUE!")</f>
        <v>#VALUE!</v>
      </c>
    </row>
    <row r="19440" ht="15.75" customHeight="1">
      <c r="A19440" s="1" t="s">
        <v>3496</v>
      </c>
      <c r="B19440" s="1">
        <v>3.0</v>
      </c>
      <c r="C19440" s="1" t="s">
        <v>40523</v>
      </c>
      <c r="D19440" s="1" t="s">
        <v>40524</v>
      </c>
      <c r="E19440" s="1" t="s">
        <v>21</v>
      </c>
      <c r="F19440" s="1" t="s">
        <v>11</v>
      </c>
      <c r="G19440" s="1" t="str">
        <f>IFERROR(__xludf.DUMMYFUNCTION("GOOGLETRANSLATE(D19440,""fr"",""en"")"),"#VALUE!")</f>
        <v>#VALUE!</v>
      </c>
    </row>
    <row r="19441" ht="15.75" customHeight="1">
      <c r="A19441" s="1" t="s">
        <v>2198</v>
      </c>
      <c r="B19441" s="1">
        <v>2.0</v>
      </c>
      <c r="C19441" s="1" t="s">
        <v>40525</v>
      </c>
      <c r="D19441" s="1" t="s">
        <v>40526</v>
      </c>
      <c r="E19441" s="1" t="s">
        <v>52</v>
      </c>
      <c r="F19441" s="1" t="s">
        <v>11</v>
      </c>
      <c r="G19441" s="1" t="str">
        <f>IFERROR(__xludf.DUMMYFUNCTION("GOOGLETRANSLATE(D19441,""fr"",""en"")"),"#VALUE!")</f>
        <v>#VALUE!</v>
      </c>
    </row>
    <row r="19442" ht="15.75" customHeight="1">
      <c r="A19442" s="1" t="s">
        <v>132</v>
      </c>
      <c r="B19442" s="1">
        <v>3.0</v>
      </c>
      <c r="C19442" s="1" t="s">
        <v>40527</v>
      </c>
      <c r="D19442" s="1" t="s">
        <v>40528</v>
      </c>
      <c r="E19442" s="1" t="s">
        <v>10</v>
      </c>
      <c r="F19442" s="1" t="s">
        <v>11</v>
      </c>
      <c r="G19442" s="1" t="str">
        <f>IFERROR(__xludf.DUMMYFUNCTION("GOOGLETRANSLATE(D19442,""fr"",""en"")"),"#VALUE!")</f>
        <v>#VALUE!</v>
      </c>
    </row>
    <row r="19443" ht="15.75" customHeight="1">
      <c r="A19443" s="1" t="s">
        <v>1113</v>
      </c>
      <c r="B19443" s="1">
        <v>1.0</v>
      </c>
      <c r="C19443" s="1" t="s">
        <v>40529</v>
      </c>
      <c r="D19443" s="1" t="s">
        <v>40530</v>
      </c>
      <c r="E19443" s="1" t="s">
        <v>10</v>
      </c>
      <c r="F19443" s="1" t="s">
        <v>11</v>
      </c>
      <c r="G19443" s="1" t="str">
        <f>IFERROR(__xludf.DUMMYFUNCTION("GOOGLETRANSLATE(D19443,""fr"",""en"")"),"#VALUE!")</f>
        <v>#VALUE!</v>
      </c>
    </row>
    <row r="19444" ht="15.75" customHeight="1">
      <c r="A19444" s="1" t="s">
        <v>1833</v>
      </c>
      <c r="B19444" s="1">
        <v>3.0</v>
      </c>
      <c r="C19444" s="1" t="s">
        <v>40531</v>
      </c>
      <c r="D19444" s="1" t="s">
        <v>40532</v>
      </c>
      <c r="E19444" s="1" t="s">
        <v>29</v>
      </c>
      <c r="F19444" s="1" t="s">
        <v>30</v>
      </c>
      <c r="G19444" s="1" t="str">
        <f>IFERROR(__xludf.DUMMYFUNCTION("GOOGLETRANSLATE(D19444,""fr"",""en"")"),"#VALUE!")</f>
        <v>#VALUE!</v>
      </c>
    </row>
    <row r="19445" ht="15.75" customHeight="1">
      <c r="A19445" s="1" t="s">
        <v>138</v>
      </c>
      <c r="B19445" s="1">
        <v>4.0</v>
      </c>
      <c r="C19445" s="1" t="s">
        <v>40533</v>
      </c>
      <c r="D19445" s="1" t="s">
        <v>40534</v>
      </c>
      <c r="E19445" s="1" t="s">
        <v>10</v>
      </c>
      <c r="F19445" s="1" t="s">
        <v>11</v>
      </c>
      <c r="G19445" s="1" t="str">
        <f>IFERROR(__xludf.DUMMYFUNCTION("GOOGLETRANSLATE(D19445,""fr"",""en"")"),"#VALUE!")</f>
        <v>#VALUE!</v>
      </c>
    </row>
    <row r="19446" ht="15.75" customHeight="1">
      <c r="A19446" s="1" t="s">
        <v>38907</v>
      </c>
      <c r="B19446" s="1">
        <v>2.0</v>
      </c>
      <c r="C19446" s="1" t="s">
        <v>40535</v>
      </c>
      <c r="D19446" s="1" t="s">
        <v>40536</v>
      </c>
      <c r="E19446" s="1" t="s">
        <v>10</v>
      </c>
      <c r="F19446" s="1" t="s">
        <v>11</v>
      </c>
      <c r="G19446" s="1" t="str">
        <f>IFERROR(__xludf.DUMMYFUNCTION("GOOGLETRANSLATE(D19446,""fr"",""en"")"),"#VALUE!")</f>
        <v>#VALUE!</v>
      </c>
    </row>
    <row r="19447" ht="15.75" customHeight="1">
      <c r="A19447" s="1" t="s">
        <v>31239</v>
      </c>
      <c r="B19447" s="1">
        <v>2.0</v>
      </c>
      <c r="C19447" s="1" t="s">
        <v>40537</v>
      </c>
      <c r="D19447" s="1" t="s">
        <v>40538</v>
      </c>
      <c r="E19447" s="1" t="s">
        <v>103</v>
      </c>
      <c r="F19447" s="1" t="s">
        <v>48</v>
      </c>
      <c r="G19447" s="1" t="str">
        <f>IFERROR(__xludf.DUMMYFUNCTION("GOOGLETRANSLATE(D19447,""fr"",""en"")"),"#VALUE!")</f>
        <v>#VALUE!</v>
      </c>
    </row>
    <row r="19448" ht="15.75" customHeight="1">
      <c r="A19448" s="1" t="s">
        <v>5780</v>
      </c>
      <c r="B19448" s="1">
        <v>2.0</v>
      </c>
      <c r="C19448" s="1" t="s">
        <v>40539</v>
      </c>
      <c r="D19448" s="1" t="s">
        <v>40540</v>
      </c>
      <c r="E19448" s="1" t="s">
        <v>65</v>
      </c>
      <c r="F19448" s="1" t="s">
        <v>66</v>
      </c>
      <c r="G19448" s="1" t="str">
        <f>IFERROR(__xludf.DUMMYFUNCTION("GOOGLETRANSLATE(D19448,""fr"",""en"")"),"#VALUE!")</f>
        <v>#VALUE!</v>
      </c>
    </row>
    <row r="19449" ht="15.75" customHeight="1">
      <c r="A19449" s="1" t="s">
        <v>5969</v>
      </c>
      <c r="B19449" s="1">
        <v>3.0</v>
      </c>
      <c r="C19449" s="1" t="s">
        <v>40541</v>
      </c>
      <c r="D19449" s="1" t="s">
        <v>40542</v>
      </c>
      <c r="E19449" s="1" t="s">
        <v>10</v>
      </c>
      <c r="F19449" s="1" t="s">
        <v>11</v>
      </c>
      <c r="G19449" s="1" t="str">
        <f>IFERROR(__xludf.DUMMYFUNCTION("GOOGLETRANSLATE(D19449,""fr"",""en"")"),"#VALUE!")</f>
        <v>#VALUE!</v>
      </c>
    </row>
    <row r="19450" ht="15.75" customHeight="1">
      <c r="A19450" s="1" t="s">
        <v>8832</v>
      </c>
      <c r="B19450" s="1">
        <v>2.0</v>
      </c>
      <c r="C19450" s="1" t="s">
        <v>5796</v>
      </c>
      <c r="D19450" s="1" t="s">
        <v>40543</v>
      </c>
      <c r="E19450" s="1" t="s">
        <v>10</v>
      </c>
      <c r="F19450" s="1" t="s">
        <v>11</v>
      </c>
      <c r="G19450" s="1" t="str">
        <f>IFERROR(__xludf.DUMMYFUNCTION("GOOGLETRANSLATE(D19450,""fr"",""en"")"),"#VALUE!")</f>
        <v>#VALUE!</v>
      </c>
    </row>
    <row r="19451" ht="15.75" customHeight="1">
      <c r="A19451" s="1" t="s">
        <v>1699</v>
      </c>
      <c r="B19451" s="1">
        <v>3.0</v>
      </c>
      <c r="C19451" s="1" t="s">
        <v>40544</v>
      </c>
      <c r="D19451" s="1" t="s">
        <v>40545</v>
      </c>
      <c r="E19451" s="1" t="s">
        <v>65</v>
      </c>
      <c r="F19451" s="1" t="s">
        <v>66</v>
      </c>
      <c r="G19451" s="1" t="str">
        <f>IFERROR(__xludf.DUMMYFUNCTION("GOOGLETRANSLATE(D19451,""fr"",""en"")"),"#VALUE!")</f>
        <v>#VALUE!</v>
      </c>
    </row>
    <row r="19452" ht="15.75" customHeight="1">
      <c r="A19452" s="1" t="s">
        <v>1020</v>
      </c>
      <c r="B19452" s="1">
        <v>5.0</v>
      </c>
      <c r="C19452" s="1" t="s">
        <v>40546</v>
      </c>
      <c r="D19452" s="1" t="s">
        <v>40547</v>
      </c>
      <c r="E19452" s="1" t="s">
        <v>10</v>
      </c>
      <c r="F19452" s="1" t="s">
        <v>11</v>
      </c>
      <c r="G19452" s="1" t="str">
        <f>IFERROR(__xludf.DUMMYFUNCTION("GOOGLETRANSLATE(D19452,""fr"",""en"")"),"#VALUE!")</f>
        <v>#VALUE!</v>
      </c>
    </row>
    <row r="19453" ht="15.75" customHeight="1">
      <c r="A19453" s="1" t="s">
        <v>417</v>
      </c>
      <c r="B19453" s="1">
        <v>4.0</v>
      </c>
      <c r="C19453" s="1" t="s">
        <v>40548</v>
      </c>
      <c r="D19453" s="1" t="s">
        <v>40549</v>
      </c>
      <c r="E19453" s="1" t="s">
        <v>10</v>
      </c>
      <c r="F19453" s="1" t="s">
        <v>11</v>
      </c>
      <c r="G19453" s="1" t="str">
        <f>IFERROR(__xludf.DUMMYFUNCTION("GOOGLETRANSLATE(D19453,""fr"",""en"")"),"#VALUE!")</f>
        <v>#VALUE!</v>
      </c>
    </row>
    <row r="19454" ht="15.75" customHeight="1">
      <c r="A19454" s="1" t="s">
        <v>1562</v>
      </c>
      <c r="B19454" s="1">
        <v>4.0</v>
      </c>
      <c r="C19454" s="1" t="s">
        <v>40550</v>
      </c>
      <c r="D19454" s="1" t="s">
        <v>40551</v>
      </c>
      <c r="E19454" s="1" t="s">
        <v>21</v>
      </c>
      <c r="F19454" s="1" t="s">
        <v>11</v>
      </c>
      <c r="G19454" s="1" t="str">
        <f>IFERROR(__xludf.DUMMYFUNCTION("GOOGLETRANSLATE(D19454,""fr"",""en"")"),"#VALUE!")</f>
        <v>#VALUE!</v>
      </c>
    </row>
    <row r="19455" ht="15.75" customHeight="1">
      <c r="A19455" s="1" t="s">
        <v>6534</v>
      </c>
      <c r="B19455" s="1">
        <v>5.0</v>
      </c>
      <c r="C19455" s="1" t="s">
        <v>40552</v>
      </c>
      <c r="D19455" s="1" t="s">
        <v>40553</v>
      </c>
      <c r="E19455" s="1" t="s">
        <v>484</v>
      </c>
      <c r="F19455" s="1" t="s">
        <v>30</v>
      </c>
      <c r="G19455" s="1" t="str">
        <f>IFERROR(__xludf.DUMMYFUNCTION("GOOGLETRANSLATE(D19455,""fr"",""en"")"),"#VALUE!")</f>
        <v>#VALUE!</v>
      </c>
    </row>
    <row r="19456" ht="15.75" customHeight="1">
      <c r="A19456" s="1" t="s">
        <v>10034</v>
      </c>
      <c r="B19456" s="1">
        <v>1.0</v>
      </c>
      <c r="C19456" s="1" t="s">
        <v>40554</v>
      </c>
      <c r="D19456" s="1" t="s">
        <v>40555</v>
      </c>
      <c r="E19456" s="1" t="s">
        <v>196</v>
      </c>
      <c r="F19456" s="1" t="s">
        <v>118</v>
      </c>
      <c r="G19456" s="1" t="str">
        <f>IFERROR(__xludf.DUMMYFUNCTION("GOOGLETRANSLATE(D19456,""fr"",""en"")"),"#VALUE!")</f>
        <v>#VALUE!</v>
      </c>
    </row>
    <row r="19457" ht="15.75" customHeight="1">
      <c r="A19457" s="1" t="s">
        <v>10609</v>
      </c>
      <c r="B19457" s="1">
        <v>3.0</v>
      </c>
      <c r="C19457" s="1" t="s">
        <v>40556</v>
      </c>
      <c r="D19457" s="1" t="s">
        <v>40557</v>
      </c>
      <c r="E19457" s="1" t="s">
        <v>226</v>
      </c>
      <c r="F19457" s="1" t="s">
        <v>110</v>
      </c>
      <c r="G19457" s="1" t="str">
        <f>IFERROR(__xludf.DUMMYFUNCTION("GOOGLETRANSLATE(D19457,""fr"",""en"")"),"#VALUE!")</f>
        <v>#VALUE!</v>
      </c>
    </row>
    <row r="19458" ht="15.75" customHeight="1">
      <c r="A19458" s="1" t="s">
        <v>3137</v>
      </c>
      <c r="B19458" s="1">
        <v>2.0</v>
      </c>
      <c r="C19458" s="1" t="s">
        <v>40558</v>
      </c>
      <c r="D19458" s="1" t="s">
        <v>40559</v>
      </c>
      <c r="E19458" s="1" t="s">
        <v>273</v>
      </c>
      <c r="F19458" s="1" t="s">
        <v>11</v>
      </c>
      <c r="G19458" s="1" t="str">
        <f>IFERROR(__xludf.DUMMYFUNCTION("GOOGLETRANSLATE(D19458,""fr"",""en"")"),"#VALUE!")</f>
        <v>#VALUE!</v>
      </c>
    </row>
    <row r="19459" ht="15.75" customHeight="1">
      <c r="A19459" s="1" t="s">
        <v>1102</v>
      </c>
      <c r="B19459" s="1">
        <v>1.0</v>
      </c>
      <c r="C19459" s="1" t="s">
        <v>40560</v>
      </c>
      <c r="D19459" s="1" t="s">
        <v>40561</v>
      </c>
      <c r="E19459" s="1" t="s">
        <v>280</v>
      </c>
      <c r="F19459" s="1" t="s">
        <v>11</v>
      </c>
      <c r="G19459" s="1" t="str">
        <f>IFERROR(__xludf.DUMMYFUNCTION("GOOGLETRANSLATE(D19459,""fr"",""en"")"),"#VALUE!")</f>
        <v>#VALUE!</v>
      </c>
    </row>
    <row r="19460" ht="15.75" customHeight="1">
      <c r="A19460" s="1" t="s">
        <v>166</v>
      </c>
      <c r="B19460" s="1">
        <v>5.0</v>
      </c>
      <c r="C19460" s="1" t="s">
        <v>40562</v>
      </c>
      <c r="D19460" s="1" t="s">
        <v>40563</v>
      </c>
      <c r="E19460" s="1" t="s">
        <v>176</v>
      </c>
      <c r="F19460" s="1" t="s">
        <v>66</v>
      </c>
      <c r="G19460" s="1" t="str">
        <f>IFERROR(__xludf.DUMMYFUNCTION("GOOGLETRANSLATE(D19460,""fr"",""en"")"),"#VALUE!")</f>
        <v>#VALUE!</v>
      </c>
    </row>
    <row r="19461" ht="15.75" customHeight="1">
      <c r="A19461" s="1" t="s">
        <v>828</v>
      </c>
      <c r="B19461" s="1">
        <v>1.0</v>
      </c>
      <c r="C19461" s="1" t="s">
        <v>40564</v>
      </c>
      <c r="D19461" s="1" t="s">
        <v>40565</v>
      </c>
      <c r="E19461" s="1" t="s">
        <v>10</v>
      </c>
      <c r="F19461" s="1" t="s">
        <v>11</v>
      </c>
      <c r="G19461" s="1" t="str">
        <f>IFERROR(__xludf.DUMMYFUNCTION("GOOGLETRANSLATE(D19461,""fr"",""en"")"),"#VALUE!")</f>
        <v>#VALUE!</v>
      </c>
    </row>
    <row r="19462" ht="15.75" customHeight="1">
      <c r="A19462" s="1" t="s">
        <v>1375</v>
      </c>
      <c r="B19462" s="1">
        <v>5.0</v>
      </c>
      <c r="C19462" s="1" t="s">
        <v>40566</v>
      </c>
      <c r="D19462" s="1" t="s">
        <v>40567</v>
      </c>
      <c r="E19462" s="1" t="s">
        <v>65</v>
      </c>
      <c r="F19462" s="1" t="s">
        <v>66</v>
      </c>
      <c r="G19462" s="1" t="str">
        <f>IFERROR(__xludf.DUMMYFUNCTION("GOOGLETRANSLATE(D19462,""fr"",""en"")"),"#VALUE!")</f>
        <v>#VALUE!</v>
      </c>
    </row>
    <row r="19463" ht="15.75" customHeight="1">
      <c r="A19463" s="1" t="s">
        <v>5886</v>
      </c>
      <c r="B19463" s="1">
        <v>1.0</v>
      </c>
      <c r="C19463" s="1" t="s">
        <v>40568</v>
      </c>
      <c r="D19463" s="1" t="s">
        <v>40569</v>
      </c>
      <c r="E19463" s="1" t="s">
        <v>373</v>
      </c>
      <c r="F19463" s="1" t="s">
        <v>30</v>
      </c>
      <c r="G19463" s="1" t="str">
        <f>IFERROR(__xludf.DUMMYFUNCTION("GOOGLETRANSLATE(D19463,""fr"",""en"")"),"#VALUE!")</f>
        <v>#VALUE!</v>
      </c>
    </row>
    <row r="19464" ht="15.75" customHeight="1">
      <c r="A19464" s="1" t="s">
        <v>1091</v>
      </c>
      <c r="B19464" s="1">
        <v>1.0</v>
      </c>
      <c r="C19464" s="1" t="s">
        <v>40570</v>
      </c>
      <c r="D19464" s="1" t="s">
        <v>40571</v>
      </c>
      <c r="E19464" s="1" t="s">
        <v>484</v>
      </c>
      <c r="F19464" s="1" t="s">
        <v>30</v>
      </c>
      <c r="G19464" s="1" t="str">
        <f>IFERROR(__xludf.DUMMYFUNCTION("GOOGLETRANSLATE(D19464,""fr"",""en"")"),"#VALUE!")</f>
        <v>#VALUE!</v>
      </c>
    </row>
    <row r="19465" ht="15.75" customHeight="1">
      <c r="A19465" s="1" t="s">
        <v>4507</v>
      </c>
      <c r="B19465" s="1">
        <v>1.0</v>
      </c>
      <c r="C19465" s="1" t="s">
        <v>40572</v>
      </c>
      <c r="D19465" s="1" t="s">
        <v>40573</v>
      </c>
      <c r="E19465" s="1" t="s">
        <v>373</v>
      </c>
      <c r="F19465" s="1" t="s">
        <v>30</v>
      </c>
      <c r="G19465" s="1" t="str">
        <f>IFERROR(__xludf.DUMMYFUNCTION("GOOGLETRANSLATE(D19465,""fr"",""en"")"),"#VALUE!")</f>
        <v>#VALUE!</v>
      </c>
    </row>
    <row r="19466" ht="15.75" customHeight="1">
      <c r="A19466" s="1" t="s">
        <v>220</v>
      </c>
      <c r="B19466" s="1">
        <v>4.0</v>
      </c>
      <c r="C19466" s="1" t="s">
        <v>40574</v>
      </c>
      <c r="D19466" s="1" t="s">
        <v>40575</v>
      </c>
      <c r="E19466" s="1" t="s">
        <v>21</v>
      </c>
      <c r="F19466" s="1" t="s">
        <v>11</v>
      </c>
      <c r="G19466" s="1" t="str">
        <f>IFERROR(__xludf.DUMMYFUNCTION("GOOGLETRANSLATE(D19466,""fr"",""en"")"),"#VALUE!")</f>
        <v>#VALUE!</v>
      </c>
    </row>
    <row r="19467" ht="15.75" customHeight="1">
      <c r="A19467" s="1" t="s">
        <v>3031</v>
      </c>
      <c r="B19467" s="1">
        <v>5.0</v>
      </c>
      <c r="C19467" s="1" t="s">
        <v>40576</v>
      </c>
      <c r="D19467" s="1" t="s">
        <v>40577</v>
      </c>
      <c r="E19467" s="1" t="s">
        <v>448</v>
      </c>
      <c r="F19467" s="1" t="s">
        <v>84</v>
      </c>
      <c r="G19467" s="1" t="str">
        <f>IFERROR(__xludf.DUMMYFUNCTION("GOOGLETRANSLATE(D19467,""fr"",""en"")"),"#VALUE!")</f>
        <v>#VALUE!</v>
      </c>
    </row>
    <row r="19468" ht="15.75" customHeight="1">
      <c r="A19468" s="1" t="s">
        <v>491</v>
      </c>
      <c r="B19468" s="1">
        <v>3.0</v>
      </c>
      <c r="C19468" s="1" t="s">
        <v>40578</v>
      </c>
      <c r="D19468" s="1" t="s">
        <v>40579</v>
      </c>
      <c r="E19468" s="1" t="s">
        <v>10</v>
      </c>
      <c r="F19468" s="1" t="s">
        <v>11</v>
      </c>
      <c r="G19468" s="1" t="str">
        <f>IFERROR(__xludf.DUMMYFUNCTION("GOOGLETRANSLATE(D19468,""fr"",""en"")"),"#VALUE!")</f>
        <v>#VALUE!</v>
      </c>
    </row>
    <row r="19469" ht="15.75" customHeight="1">
      <c r="A19469" s="1" t="s">
        <v>377</v>
      </c>
      <c r="B19469" s="1">
        <v>1.0</v>
      </c>
      <c r="C19469" s="1" t="s">
        <v>40580</v>
      </c>
      <c r="D19469" s="1" t="s">
        <v>40581</v>
      </c>
      <c r="E19469" s="1" t="s">
        <v>52</v>
      </c>
      <c r="F19469" s="1" t="s">
        <v>11</v>
      </c>
      <c r="G19469" s="1" t="str">
        <f>IFERROR(__xludf.DUMMYFUNCTION("GOOGLETRANSLATE(D19469,""fr"",""en"")"),"#VALUE!")</f>
        <v>#VALUE!</v>
      </c>
    </row>
    <row r="19470" ht="15.75" customHeight="1">
      <c r="A19470" s="1" t="s">
        <v>2325</v>
      </c>
      <c r="B19470" s="1">
        <v>5.0</v>
      </c>
      <c r="C19470" s="1" t="s">
        <v>40582</v>
      </c>
      <c r="D19470" s="1" t="s">
        <v>40583</v>
      </c>
      <c r="E19470" s="1" t="s">
        <v>21</v>
      </c>
      <c r="F19470" s="1" t="s">
        <v>11</v>
      </c>
      <c r="G19470" s="1" t="str">
        <f>IFERROR(__xludf.DUMMYFUNCTION("GOOGLETRANSLATE(D19470,""fr"",""en"")"),"#VALUE!")</f>
        <v>#VALUE!</v>
      </c>
    </row>
    <row r="19471" ht="15.75" customHeight="1">
      <c r="A19471" s="1" t="s">
        <v>755</v>
      </c>
      <c r="B19471" s="1">
        <v>5.0</v>
      </c>
      <c r="C19471" s="1" t="s">
        <v>40584</v>
      </c>
      <c r="D19471" s="1" t="s">
        <v>40585</v>
      </c>
      <c r="E19471" s="1" t="s">
        <v>65</v>
      </c>
      <c r="F19471" s="1" t="s">
        <v>66</v>
      </c>
      <c r="G19471" s="1" t="str">
        <f>IFERROR(__xludf.DUMMYFUNCTION("GOOGLETRANSLATE(D19471,""fr"",""en"")"),"#VALUE!")</f>
        <v>#VALUE!</v>
      </c>
    </row>
    <row r="19472" ht="15.75" customHeight="1">
      <c r="A19472" s="1" t="s">
        <v>1434</v>
      </c>
      <c r="B19472" s="1">
        <v>5.0</v>
      </c>
      <c r="C19472" s="1" t="s">
        <v>40586</v>
      </c>
      <c r="D19472" s="1" t="s">
        <v>40587</v>
      </c>
      <c r="E19472" s="1" t="s">
        <v>52</v>
      </c>
      <c r="F19472" s="1" t="s">
        <v>11</v>
      </c>
      <c r="G19472" s="1" t="str">
        <f>IFERROR(__xludf.DUMMYFUNCTION("GOOGLETRANSLATE(D19472,""fr"",""en"")"),"#VALUE!")</f>
        <v>#VALUE!</v>
      </c>
    </row>
    <row r="19473" ht="15.75" customHeight="1">
      <c r="A19473" s="1" t="s">
        <v>1375</v>
      </c>
      <c r="B19473" s="1">
        <v>1.0</v>
      </c>
      <c r="C19473" s="1" t="s">
        <v>40588</v>
      </c>
      <c r="D19473" s="1" t="s">
        <v>40589</v>
      </c>
      <c r="E19473" s="1" t="s">
        <v>21</v>
      </c>
      <c r="F19473" s="1" t="s">
        <v>11</v>
      </c>
      <c r="G19473" s="1" t="str">
        <f>IFERROR(__xludf.DUMMYFUNCTION("GOOGLETRANSLATE(D19473,""fr"",""en"")"),"#VALUE!")</f>
        <v>#VALUE!</v>
      </c>
    </row>
    <row r="19474" ht="15.75" customHeight="1">
      <c r="A19474" s="1" t="s">
        <v>3868</v>
      </c>
      <c r="B19474" s="1">
        <v>4.0</v>
      </c>
      <c r="C19474" s="1" t="s">
        <v>40590</v>
      </c>
      <c r="D19474" s="1" t="s">
        <v>40591</v>
      </c>
      <c r="E19474" s="1" t="s">
        <v>448</v>
      </c>
      <c r="F19474" s="1" t="s">
        <v>84</v>
      </c>
      <c r="G19474" s="1" t="str">
        <f>IFERROR(__xludf.DUMMYFUNCTION("GOOGLETRANSLATE(D19474,""fr"",""en"")"),"#VALUE!")</f>
        <v>#VALUE!</v>
      </c>
    </row>
    <row r="19475" ht="15.75" customHeight="1">
      <c r="A19475" s="1" t="s">
        <v>2801</v>
      </c>
      <c r="B19475" s="1">
        <v>4.0</v>
      </c>
      <c r="C19475" s="1" t="s">
        <v>40592</v>
      </c>
      <c r="D19475" s="1" t="s">
        <v>40593</v>
      </c>
      <c r="E19475" s="1" t="s">
        <v>169</v>
      </c>
      <c r="F19475" s="1" t="s">
        <v>11</v>
      </c>
      <c r="G19475" s="1" t="str">
        <f>IFERROR(__xludf.DUMMYFUNCTION("GOOGLETRANSLATE(D19475,""fr"",""en"")"),"#VALUE!")</f>
        <v>#VALUE!</v>
      </c>
    </row>
    <row r="19476" ht="15.75" customHeight="1">
      <c r="A19476" s="1" t="s">
        <v>7200</v>
      </c>
      <c r="B19476" s="1">
        <v>5.0</v>
      </c>
      <c r="C19476" s="1" t="s">
        <v>40594</v>
      </c>
      <c r="D19476" s="1" t="s">
        <v>40595</v>
      </c>
      <c r="E19476" s="1" t="s">
        <v>21</v>
      </c>
      <c r="F19476" s="1" t="s">
        <v>11</v>
      </c>
      <c r="G19476" s="1" t="str">
        <f>IFERROR(__xludf.DUMMYFUNCTION("GOOGLETRANSLATE(D19476,""fr"",""en"")"),"#VALUE!")</f>
        <v>#VALUE!</v>
      </c>
    </row>
    <row r="19477" ht="15.75" customHeight="1">
      <c r="A19477" s="1" t="s">
        <v>12857</v>
      </c>
      <c r="B19477" s="1">
        <v>3.0</v>
      </c>
      <c r="C19477" s="1" t="s">
        <v>40596</v>
      </c>
      <c r="D19477" s="1" t="s">
        <v>40597</v>
      </c>
      <c r="E19477" s="1" t="s">
        <v>103</v>
      </c>
      <c r="F19477" s="1" t="s">
        <v>48</v>
      </c>
      <c r="G19477" s="1" t="str">
        <f>IFERROR(__xludf.DUMMYFUNCTION("GOOGLETRANSLATE(D19477,""fr"",""en"")"),"#VALUE!")</f>
        <v>#VALUE!</v>
      </c>
    </row>
    <row r="19478" ht="15.75" customHeight="1">
      <c r="A19478" s="1" t="s">
        <v>3466</v>
      </c>
      <c r="B19478" s="1">
        <v>3.0</v>
      </c>
      <c r="C19478" s="1" t="s">
        <v>40598</v>
      </c>
      <c r="D19478" s="1" t="s">
        <v>40599</v>
      </c>
      <c r="E19478" s="1" t="s">
        <v>125</v>
      </c>
      <c r="F19478" s="1" t="s">
        <v>11</v>
      </c>
      <c r="G19478" s="1" t="str">
        <f>IFERROR(__xludf.DUMMYFUNCTION("GOOGLETRANSLATE(D19478,""fr"",""en"")"),"Hello, the prices are attractive on the annual rate, but not on the accident franchises, that is why I soon plan to go to Groupama because the same price and guaranteed and that without deductible in the event of an estimated accident .... I do not Do not"&amp;" find that normal, and soon I will withdraw 3 automotive contracts ... Unless it offers me contracts without deductible in the event of an accident, which Groupama offers to the almost same price and guarantee ....")</f>
        <v>Hello, the prices are attractive on the annual rate, but not on the accident franchises, that is why I soon plan to go to Groupama because the same price and guaranteed and that without deductible in the event of an estimated accident .... I do not Do not find that normal, and soon I will withdraw 3 automotive contracts ... Unless it offers me contracts without deductible in the event of an accident, which Groupama offers to the almost same price and guarantee ....</v>
      </c>
    </row>
    <row r="19479" ht="15.75" customHeight="1">
      <c r="A19479" s="1" t="s">
        <v>391</v>
      </c>
      <c r="B19479" s="1">
        <v>1.0</v>
      </c>
      <c r="C19479" s="1" t="s">
        <v>40600</v>
      </c>
      <c r="D19479" s="1" t="s">
        <v>40601</v>
      </c>
      <c r="E19479" s="1" t="s">
        <v>226</v>
      </c>
      <c r="F19479" s="1" t="s">
        <v>11</v>
      </c>
      <c r="G19479" s="1" t="str">
        <f>IFERROR(__xludf.DUMMYFUNCTION("GOOGLETRANSLATE(D19479,""fr"",""en"")"),"#VALUE!")</f>
        <v>#VALUE!</v>
      </c>
    </row>
    <row r="19480" ht="15.75" customHeight="1">
      <c r="A19480" s="1" t="s">
        <v>3151</v>
      </c>
      <c r="B19480" s="1">
        <v>1.0</v>
      </c>
      <c r="C19480" s="1" t="s">
        <v>40602</v>
      </c>
      <c r="D19480" s="1" t="s">
        <v>40603</v>
      </c>
      <c r="E19480" s="1" t="s">
        <v>21</v>
      </c>
      <c r="F19480" s="1" t="s">
        <v>11</v>
      </c>
      <c r="G19480" s="1" t="str">
        <f>IFERROR(__xludf.DUMMYFUNCTION("GOOGLETRANSLATE(D19480,""fr"",""en"")"),"#VALUE!")</f>
        <v>#VALUE!</v>
      </c>
    </row>
    <row r="19481" ht="15.75" customHeight="1">
      <c r="A19481" s="1" t="s">
        <v>801</v>
      </c>
      <c r="B19481" s="1">
        <v>4.0</v>
      </c>
      <c r="C19481" s="1" t="s">
        <v>40604</v>
      </c>
      <c r="D19481" s="1" t="s">
        <v>40605</v>
      </c>
      <c r="E19481" s="1" t="s">
        <v>10</v>
      </c>
      <c r="F19481" s="1" t="s">
        <v>11</v>
      </c>
      <c r="G19481" s="1" t="str">
        <f>IFERROR(__xludf.DUMMYFUNCTION("GOOGLETRANSLATE(D19481,""fr"",""en"")"),"#VALUE!")</f>
        <v>#VALUE!</v>
      </c>
    </row>
    <row r="19482" ht="15.75" customHeight="1">
      <c r="A19482" s="1" t="s">
        <v>255</v>
      </c>
      <c r="B19482" s="1">
        <v>4.0</v>
      </c>
      <c r="C19482" s="1" t="s">
        <v>40606</v>
      </c>
      <c r="D19482" s="1" t="s">
        <v>40607</v>
      </c>
      <c r="E19482" s="1" t="s">
        <v>21</v>
      </c>
      <c r="F19482" s="1" t="s">
        <v>11</v>
      </c>
      <c r="G19482" s="1" t="str">
        <f>IFERROR(__xludf.DUMMYFUNCTION("GOOGLETRANSLATE(D19482,""fr"",""en"")"),"#VALUE!")</f>
        <v>#VALUE!</v>
      </c>
    </row>
    <row r="19483" ht="15.75" customHeight="1">
      <c r="A19483" s="1" t="s">
        <v>2272</v>
      </c>
      <c r="B19483" s="1">
        <v>5.0</v>
      </c>
      <c r="C19483" s="1" t="s">
        <v>40608</v>
      </c>
      <c r="D19483" s="1" t="s">
        <v>40609</v>
      </c>
      <c r="E19483" s="1" t="s">
        <v>10</v>
      </c>
      <c r="F19483" s="1" t="s">
        <v>11</v>
      </c>
      <c r="G19483" s="1" t="str">
        <f>IFERROR(__xludf.DUMMYFUNCTION("GOOGLETRANSLATE(D19483,""fr"",""en"")"),"#VALUE!")</f>
        <v>#VALUE!</v>
      </c>
    </row>
    <row r="19484" ht="15.75" customHeight="1">
      <c r="A19484" s="1" t="s">
        <v>3158</v>
      </c>
      <c r="B19484" s="1">
        <v>1.0</v>
      </c>
      <c r="C19484" s="1" t="s">
        <v>40610</v>
      </c>
      <c r="D19484" s="1" t="s">
        <v>40611</v>
      </c>
      <c r="E19484" s="1" t="s">
        <v>296</v>
      </c>
      <c r="F19484" s="1" t="s">
        <v>66</v>
      </c>
      <c r="G19484" s="1" t="str">
        <f>IFERROR(__xludf.DUMMYFUNCTION("GOOGLETRANSLATE(D19484,""fr"",""en"")"),"#VALUE!")</f>
        <v>#VALUE!</v>
      </c>
    </row>
    <row r="19485" ht="15.75" customHeight="1">
      <c r="A19485" s="1" t="s">
        <v>7386</v>
      </c>
      <c r="B19485" s="1">
        <v>3.0</v>
      </c>
      <c r="C19485" s="1" t="s">
        <v>40612</v>
      </c>
      <c r="D19485" s="1" t="s">
        <v>40613</v>
      </c>
      <c r="E19485" s="1" t="s">
        <v>10</v>
      </c>
      <c r="F19485" s="1" t="s">
        <v>11</v>
      </c>
      <c r="G19485" s="1" t="str">
        <f>IFERROR(__xludf.DUMMYFUNCTION("GOOGLETRANSLATE(D19485,""fr"",""en"")"),"#VALUE!")</f>
        <v>#VALUE!</v>
      </c>
    </row>
    <row r="19486" ht="15.75" customHeight="1">
      <c r="A19486" s="1" t="s">
        <v>3889</v>
      </c>
      <c r="B19486" s="1">
        <v>1.0</v>
      </c>
      <c r="C19486" s="1" t="s">
        <v>40614</v>
      </c>
      <c r="D19486" s="1" t="s">
        <v>40615</v>
      </c>
      <c r="E19486" s="1" t="s">
        <v>25</v>
      </c>
      <c r="F19486" s="1" t="s">
        <v>110</v>
      </c>
      <c r="G19486" s="1" t="str">
        <f>IFERROR(__xludf.DUMMYFUNCTION("GOOGLETRANSLATE(D19486,""fr"",""en"")"),"#VALUE!")</f>
        <v>#VALUE!</v>
      </c>
    </row>
    <row r="19487" ht="15.75" customHeight="1">
      <c r="A19487" s="1" t="s">
        <v>579</v>
      </c>
      <c r="B19487" s="1">
        <v>1.0</v>
      </c>
      <c r="C19487" s="1" t="s">
        <v>40616</v>
      </c>
      <c r="D19487" s="1" t="s">
        <v>40617</v>
      </c>
      <c r="E19487" s="1" t="s">
        <v>29</v>
      </c>
      <c r="F19487" s="1" t="s">
        <v>30</v>
      </c>
      <c r="G19487" s="1" t="str">
        <f>IFERROR(__xludf.DUMMYFUNCTION("GOOGLETRANSLATE(D19487,""fr"",""en"")"),"#VALUE!")</f>
        <v>#VALUE!</v>
      </c>
    </row>
    <row r="19488" ht="15.75" customHeight="1">
      <c r="A19488" s="1" t="s">
        <v>14081</v>
      </c>
      <c r="B19488" s="1">
        <v>1.0</v>
      </c>
      <c r="C19488" s="1" t="s">
        <v>40618</v>
      </c>
      <c r="D19488" s="1" t="s">
        <v>40619</v>
      </c>
      <c r="E19488" s="1" t="s">
        <v>373</v>
      </c>
      <c r="F19488" s="1" t="s">
        <v>30</v>
      </c>
      <c r="G19488" s="1" t="str">
        <f>IFERROR(__xludf.DUMMYFUNCTION("GOOGLETRANSLATE(D19488,""fr"",""en"")"),"#VALUE!")</f>
        <v>#VALUE!</v>
      </c>
    </row>
    <row r="19489" ht="15.75" customHeight="1">
      <c r="A19489" s="1" t="s">
        <v>1218</v>
      </c>
      <c r="B19489" s="1">
        <v>4.0</v>
      </c>
      <c r="C19489" s="1" t="s">
        <v>40620</v>
      </c>
      <c r="D19489" s="1" t="s">
        <v>40621</v>
      </c>
      <c r="E19489" s="1" t="s">
        <v>10</v>
      </c>
      <c r="F19489" s="1" t="s">
        <v>11</v>
      </c>
      <c r="G19489" s="1" t="str">
        <f>IFERROR(__xludf.DUMMYFUNCTION("GOOGLETRANSLATE(D19489,""fr"",""en"")"),"#VALUE!")</f>
        <v>#VALUE!</v>
      </c>
    </row>
    <row r="19490" ht="15.75" customHeight="1">
      <c r="A19490" s="1" t="s">
        <v>4153</v>
      </c>
      <c r="B19490" s="1">
        <v>2.0</v>
      </c>
      <c r="C19490" s="1" t="s">
        <v>40622</v>
      </c>
      <c r="D19490" s="1" t="s">
        <v>40623</v>
      </c>
      <c r="E19490" s="1" t="s">
        <v>25</v>
      </c>
      <c r="F19490" s="1" t="s">
        <v>11</v>
      </c>
      <c r="G19490" s="1" t="str">
        <f>IFERROR(__xludf.DUMMYFUNCTION("GOOGLETRANSLATE(D19490,""fr"",""en"")"),"#VALUE!")</f>
        <v>#VALUE!</v>
      </c>
    </row>
    <row r="19491" ht="15.75" customHeight="1">
      <c r="A19491" s="1" t="s">
        <v>505</v>
      </c>
      <c r="B19491" s="1">
        <v>3.0</v>
      </c>
      <c r="C19491" s="1" t="s">
        <v>40624</v>
      </c>
      <c r="D19491" s="1" t="s">
        <v>40625</v>
      </c>
      <c r="E19491" s="1" t="s">
        <v>10</v>
      </c>
      <c r="F19491" s="1" t="s">
        <v>11</v>
      </c>
      <c r="G19491" s="1" t="str">
        <f>IFERROR(__xludf.DUMMYFUNCTION("GOOGLETRANSLATE(D19491,""fr"",""en"")"),"#VALUE!")</f>
        <v>#VALUE!</v>
      </c>
    </row>
    <row r="19492" ht="15.75" customHeight="1">
      <c r="A19492" s="1" t="s">
        <v>236</v>
      </c>
      <c r="B19492" s="1">
        <v>5.0</v>
      </c>
      <c r="C19492" s="1" t="s">
        <v>40626</v>
      </c>
      <c r="D19492" s="1" t="s">
        <v>40627</v>
      </c>
      <c r="E19492" s="1" t="s">
        <v>10</v>
      </c>
      <c r="F19492" s="1" t="s">
        <v>11</v>
      </c>
      <c r="G19492" s="1" t="str">
        <f>IFERROR(__xludf.DUMMYFUNCTION("GOOGLETRANSLATE(D19492,""fr"",""en"")"),"#VALUE!")</f>
        <v>#VALUE!</v>
      </c>
    </row>
    <row r="19493" ht="15.75" customHeight="1">
      <c r="A19493" s="1" t="s">
        <v>1741</v>
      </c>
      <c r="B19493" s="1">
        <v>5.0</v>
      </c>
      <c r="C19493" s="1" t="s">
        <v>40628</v>
      </c>
      <c r="D19493" s="1" t="s">
        <v>40629</v>
      </c>
      <c r="E19493" s="1" t="s">
        <v>21</v>
      </c>
      <c r="F19493" s="1" t="s">
        <v>11</v>
      </c>
      <c r="G19493" s="1" t="str">
        <f>IFERROR(__xludf.DUMMYFUNCTION("GOOGLETRANSLATE(D19493,""fr"",""en"")"),"#VALUE!")</f>
        <v>#VALUE!</v>
      </c>
    </row>
    <row r="19494" ht="15.75" customHeight="1">
      <c r="A19494" s="1" t="s">
        <v>19900</v>
      </c>
      <c r="B19494" s="1">
        <v>1.0</v>
      </c>
      <c r="C19494" s="1" t="s">
        <v>40630</v>
      </c>
      <c r="D19494" s="1" t="s">
        <v>40631</v>
      </c>
      <c r="E19494" s="1" t="s">
        <v>280</v>
      </c>
      <c r="F19494" s="1" t="s">
        <v>11</v>
      </c>
      <c r="G19494" s="1" t="str">
        <f>IFERROR(__xludf.DUMMYFUNCTION("GOOGLETRANSLATE(D19494,""fr"",""en"")"),"#VALUE!")</f>
        <v>#VALUE!</v>
      </c>
    </row>
    <row r="19495" ht="15.75" customHeight="1">
      <c r="A19495" s="1" t="s">
        <v>2429</v>
      </c>
      <c r="B19495" s="1">
        <v>1.0</v>
      </c>
      <c r="C19495" s="1" t="s">
        <v>40632</v>
      </c>
      <c r="D19495" s="1" t="s">
        <v>40633</v>
      </c>
      <c r="E19495" s="1" t="s">
        <v>296</v>
      </c>
      <c r="F19495" s="1" t="s">
        <v>66</v>
      </c>
      <c r="G19495" s="1" t="str">
        <f>IFERROR(__xludf.DUMMYFUNCTION("GOOGLETRANSLATE(D19495,""fr"",""en"")"),"#VALUE!")</f>
        <v>#VALUE!</v>
      </c>
    </row>
    <row r="19496" ht="15.75" customHeight="1">
      <c r="A19496" s="1" t="s">
        <v>3556</v>
      </c>
      <c r="B19496" s="1">
        <v>1.0</v>
      </c>
      <c r="C19496" s="1" t="s">
        <v>40634</v>
      </c>
      <c r="D19496" s="1" t="s">
        <v>40635</v>
      </c>
      <c r="E19496" s="1" t="s">
        <v>125</v>
      </c>
      <c r="F19496" s="1" t="s">
        <v>11</v>
      </c>
      <c r="G19496" s="1" t="str">
        <f>IFERROR(__xludf.DUMMYFUNCTION("GOOGLETRANSLATE(D19496,""fr"",""en"")"),"#VALUE!")</f>
        <v>#VALUE!</v>
      </c>
    </row>
    <row r="19497" ht="15.75" customHeight="1">
      <c r="A19497" s="1" t="s">
        <v>338</v>
      </c>
      <c r="B19497" s="1">
        <v>3.0</v>
      </c>
      <c r="C19497" s="1" t="s">
        <v>40636</v>
      </c>
      <c r="D19497" s="1" t="s">
        <v>40637</v>
      </c>
      <c r="E19497" s="1" t="s">
        <v>10</v>
      </c>
      <c r="F19497" s="1" t="s">
        <v>11</v>
      </c>
      <c r="G19497" s="1" t="str">
        <f>IFERROR(__xludf.DUMMYFUNCTION("GOOGLETRANSLATE(D19497,""fr"",""en"")"),"#VALUE!")</f>
        <v>#VALUE!</v>
      </c>
    </row>
    <row r="19498" ht="15.75" customHeight="1">
      <c r="A19498" s="1" t="s">
        <v>606</v>
      </c>
      <c r="B19498" s="1">
        <v>5.0</v>
      </c>
      <c r="C19498" s="1" t="s">
        <v>40638</v>
      </c>
      <c r="D19498" s="1" t="s">
        <v>40639</v>
      </c>
      <c r="E19498" s="1" t="s">
        <v>10</v>
      </c>
      <c r="F19498" s="1" t="s">
        <v>11</v>
      </c>
      <c r="G19498" s="1" t="str">
        <f>IFERROR(__xludf.DUMMYFUNCTION("GOOGLETRANSLATE(D19498,""fr"",""en"")"),"#VALUE!")</f>
        <v>#VALUE!</v>
      </c>
    </row>
    <row r="19499" ht="15.75" customHeight="1">
      <c r="A19499" s="1" t="s">
        <v>5012</v>
      </c>
      <c r="B19499" s="1">
        <v>1.0</v>
      </c>
      <c r="C19499" s="1" t="s">
        <v>40640</v>
      </c>
      <c r="D19499" s="1" t="s">
        <v>40641</v>
      </c>
      <c r="E19499" s="1" t="s">
        <v>373</v>
      </c>
      <c r="F19499" s="1" t="s">
        <v>118</v>
      </c>
      <c r="G19499" s="1" t="str">
        <f>IFERROR(__xludf.DUMMYFUNCTION("GOOGLETRANSLATE(D19499,""fr"",""en"")"),"#VALUE!")</f>
        <v>#VALUE!</v>
      </c>
    </row>
    <row r="19500" ht="15.75" customHeight="1">
      <c r="A19500" s="1" t="s">
        <v>267</v>
      </c>
      <c r="B19500" s="1">
        <v>1.0</v>
      </c>
      <c r="C19500" s="1" t="s">
        <v>40642</v>
      </c>
      <c r="D19500" s="1" t="s">
        <v>40643</v>
      </c>
      <c r="E19500" s="1" t="s">
        <v>43</v>
      </c>
      <c r="F19500" s="1" t="s">
        <v>30</v>
      </c>
      <c r="G19500" s="1" t="str">
        <f>IFERROR(__xludf.DUMMYFUNCTION("GOOGLETRANSLATE(D19500,""fr"",""en"")"),"#VALUE!")</f>
        <v>#VALUE!</v>
      </c>
    </row>
    <row r="19501" ht="15.75" customHeight="1">
      <c r="A19501" s="1" t="s">
        <v>26476</v>
      </c>
      <c r="B19501" s="1">
        <v>2.0</v>
      </c>
      <c r="C19501" s="1" t="s">
        <v>40644</v>
      </c>
      <c r="D19501" s="1" t="s">
        <v>40645</v>
      </c>
      <c r="E19501" s="1" t="s">
        <v>21</v>
      </c>
      <c r="F19501" s="1" t="s">
        <v>11</v>
      </c>
      <c r="G19501" s="1" t="str">
        <f>IFERROR(__xludf.DUMMYFUNCTION("GOOGLETRANSLATE(D19501,""fr"",""en"")"),"#VALUE!")</f>
        <v>#VALUE!</v>
      </c>
    </row>
    <row r="19502" ht="15.75" customHeight="1">
      <c r="A19502" s="1" t="s">
        <v>3630</v>
      </c>
      <c r="B19502" s="1">
        <v>3.0</v>
      </c>
      <c r="C19502" s="1" t="s">
        <v>40646</v>
      </c>
      <c r="D19502" s="1" t="s">
        <v>40647</v>
      </c>
      <c r="E19502" s="1" t="s">
        <v>575</v>
      </c>
      <c r="F19502" s="1" t="s">
        <v>48</v>
      </c>
      <c r="G19502" s="1" t="str">
        <f>IFERROR(__xludf.DUMMYFUNCTION("GOOGLETRANSLATE(D19502,""fr"",""en"")"),"#VALUE!")</f>
        <v>#VALUE!</v>
      </c>
    </row>
    <row r="19503" ht="15.75" customHeight="1">
      <c r="A19503" s="1" t="s">
        <v>532</v>
      </c>
      <c r="B19503" s="1">
        <v>5.0</v>
      </c>
      <c r="C19503" s="1" t="s">
        <v>40648</v>
      </c>
      <c r="D19503" s="1" t="s">
        <v>40649</v>
      </c>
      <c r="E19503" s="1" t="s">
        <v>21</v>
      </c>
      <c r="F19503" s="1" t="s">
        <v>11</v>
      </c>
      <c r="G19503" s="1" t="str">
        <f>IFERROR(__xludf.DUMMYFUNCTION("GOOGLETRANSLATE(D19503,""fr"",""en"")"),"#VALUE!")</f>
        <v>#VALUE!</v>
      </c>
    </row>
    <row r="19504" ht="15.75" customHeight="1">
      <c r="A19504" s="1" t="s">
        <v>656</v>
      </c>
      <c r="B19504" s="1">
        <v>1.0</v>
      </c>
      <c r="C19504" s="1" t="s">
        <v>40650</v>
      </c>
      <c r="D19504" s="1" t="s">
        <v>40651</v>
      </c>
      <c r="E19504" s="1" t="s">
        <v>827</v>
      </c>
      <c r="F19504" s="1" t="s">
        <v>39</v>
      </c>
      <c r="G19504" s="1" t="str">
        <f>IFERROR(__xludf.DUMMYFUNCTION("GOOGLETRANSLATE(D19504,""fr"",""en"")"),"#VALUE!")</f>
        <v>#VALUE!</v>
      </c>
    </row>
    <row r="19505" ht="15.75" customHeight="1">
      <c r="A19505" s="1" t="s">
        <v>695</v>
      </c>
      <c r="B19505" s="1">
        <v>3.0</v>
      </c>
      <c r="C19505" s="1" t="s">
        <v>40652</v>
      </c>
      <c r="D19505" s="1" t="s">
        <v>40653</v>
      </c>
      <c r="E19505" s="1" t="s">
        <v>65</v>
      </c>
      <c r="F19505" s="1" t="s">
        <v>66</v>
      </c>
      <c r="G19505" s="1" t="str">
        <f>IFERROR(__xludf.DUMMYFUNCTION("GOOGLETRANSLATE(D19505,""fr"",""en"")"),"#VALUE!")</f>
        <v>#VALUE!</v>
      </c>
    </row>
    <row r="19506" ht="15.75" customHeight="1">
      <c r="A19506" s="1" t="s">
        <v>624</v>
      </c>
      <c r="B19506" s="1">
        <v>4.0</v>
      </c>
      <c r="C19506" s="1" t="s">
        <v>40654</v>
      </c>
      <c r="D19506" s="1" t="s">
        <v>40655</v>
      </c>
      <c r="E19506" s="1" t="s">
        <v>10</v>
      </c>
      <c r="F19506" s="1" t="s">
        <v>11</v>
      </c>
      <c r="G19506" s="1" t="str">
        <f>IFERROR(__xludf.DUMMYFUNCTION("GOOGLETRANSLATE(D19506,""fr"",""en"")"),"#VALUE!")</f>
        <v>#VALUE!</v>
      </c>
    </row>
    <row r="19507" ht="15.75" customHeight="1">
      <c r="A19507" s="1" t="s">
        <v>14575</v>
      </c>
      <c r="B19507" s="1">
        <v>1.0</v>
      </c>
      <c r="C19507" s="1" t="s">
        <v>40656</v>
      </c>
      <c r="D19507" s="1" t="s">
        <v>40657</v>
      </c>
      <c r="E19507" s="1" t="s">
        <v>296</v>
      </c>
      <c r="F19507" s="1" t="s">
        <v>110</v>
      </c>
      <c r="G19507" s="1" t="str">
        <f>IFERROR(__xludf.DUMMYFUNCTION("GOOGLETRANSLATE(D19507,""fr"",""en"")"),"#VALUE!")</f>
        <v>#VALUE!</v>
      </c>
    </row>
    <row r="19508" ht="15.75" customHeight="1">
      <c r="A19508" s="1" t="s">
        <v>5290</v>
      </c>
      <c r="B19508" s="1">
        <v>3.0</v>
      </c>
      <c r="C19508" s="1" t="s">
        <v>40658</v>
      </c>
      <c r="D19508" s="1" t="s">
        <v>40659</v>
      </c>
      <c r="E19508" s="1" t="s">
        <v>125</v>
      </c>
      <c r="F19508" s="1" t="s">
        <v>11</v>
      </c>
      <c r="G19508" s="1" t="str">
        <f>IFERROR(__xludf.DUMMYFUNCTION("GOOGLETRANSLATE(D19508,""fr"",""en"")"),"#VALUE!")</f>
        <v>#VALUE!</v>
      </c>
    </row>
    <row r="19509" ht="15.75" customHeight="1">
      <c r="A19509" s="1" t="s">
        <v>597</v>
      </c>
      <c r="B19509" s="1">
        <v>4.0</v>
      </c>
      <c r="C19509" s="1" t="s">
        <v>40660</v>
      </c>
      <c r="D19509" s="1" t="s">
        <v>40661</v>
      </c>
      <c r="E19509" s="1" t="s">
        <v>10</v>
      </c>
      <c r="F19509" s="1" t="s">
        <v>11</v>
      </c>
      <c r="G19509" s="1" t="str">
        <f>IFERROR(__xludf.DUMMYFUNCTION("GOOGLETRANSLATE(D19509,""fr"",""en"")"),"#VALUE!")</f>
        <v>#VALUE!</v>
      </c>
    </row>
    <row r="19510" ht="15.75" customHeight="1">
      <c r="A19510" s="1" t="s">
        <v>2343</v>
      </c>
      <c r="B19510" s="1">
        <v>4.0</v>
      </c>
      <c r="C19510" s="1" t="s">
        <v>40662</v>
      </c>
      <c r="D19510" s="1" t="s">
        <v>40663</v>
      </c>
      <c r="E19510" s="1" t="s">
        <v>21</v>
      </c>
      <c r="F19510" s="1" t="s">
        <v>11</v>
      </c>
      <c r="G19510" s="1" t="str">
        <f>IFERROR(__xludf.DUMMYFUNCTION("GOOGLETRANSLATE(D19510,""fr"",""en"")"),"#VALUE!")</f>
        <v>#VALUE!</v>
      </c>
    </row>
    <row r="19511" ht="15.75" customHeight="1">
      <c r="A19511" s="1" t="s">
        <v>2272</v>
      </c>
      <c r="B19511" s="1">
        <v>3.0</v>
      </c>
      <c r="C19511" s="1" t="s">
        <v>40664</v>
      </c>
      <c r="D19511" s="1" t="s">
        <v>40665</v>
      </c>
      <c r="E19511" s="1" t="s">
        <v>176</v>
      </c>
      <c r="F19511" s="1" t="s">
        <v>66</v>
      </c>
      <c r="G19511" s="1" t="str">
        <f>IFERROR(__xludf.DUMMYFUNCTION("GOOGLETRANSLATE(D19511,""fr"",""en"")"),"#VALUE!")</f>
        <v>#VALUE!</v>
      </c>
    </row>
    <row r="19512" ht="15.75" customHeight="1">
      <c r="A19512" s="1" t="s">
        <v>8583</v>
      </c>
      <c r="B19512" s="1">
        <v>1.0</v>
      </c>
      <c r="C19512" s="1" t="s">
        <v>40666</v>
      </c>
      <c r="D19512" s="1" t="s">
        <v>40667</v>
      </c>
      <c r="E19512" s="1" t="s">
        <v>43</v>
      </c>
      <c r="F19512" s="1" t="s">
        <v>30</v>
      </c>
      <c r="G19512" s="1" t="str">
        <f>IFERROR(__xludf.DUMMYFUNCTION("GOOGLETRANSLATE(D19512,""fr"",""en"")"),"#VALUE!")</f>
        <v>#VALUE!</v>
      </c>
    </row>
    <row r="19513" ht="15.75" customHeight="1">
      <c r="A19513" s="1" t="s">
        <v>783</v>
      </c>
      <c r="B19513" s="1">
        <v>1.0</v>
      </c>
      <c r="C19513" s="1" t="s">
        <v>40668</v>
      </c>
      <c r="D19513" s="1" t="s">
        <v>40669</v>
      </c>
      <c r="E19513" s="1" t="s">
        <v>296</v>
      </c>
      <c r="F19513" s="1" t="s">
        <v>110</v>
      </c>
      <c r="G19513" s="1" t="str">
        <f>IFERROR(__xludf.DUMMYFUNCTION("GOOGLETRANSLATE(D19513,""fr"",""en"")"),"#VALUE!")</f>
        <v>#VALUE!</v>
      </c>
    </row>
    <row r="19514" ht="15.75" customHeight="1">
      <c r="A19514" s="1" t="s">
        <v>464</v>
      </c>
      <c r="B19514" s="1">
        <v>4.0</v>
      </c>
      <c r="C19514" s="1" t="s">
        <v>40670</v>
      </c>
      <c r="D19514" s="1" t="s">
        <v>40671</v>
      </c>
      <c r="E19514" s="1" t="s">
        <v>29</v>
      </c>
      <c r="F19514" s="1" t="s">
        <v>30</v>
      </c>
      <c r="G19514" s="1" t="str">
        <f>IFERROR(__xludf.DUMMYFUNCTION("GOOGLETRANSLATE(D19514,""fr"",""en"")"),"#VALUE!")</f>
        <v>#VALUE!</v>
      </c>
    </row>
    <row r="19515" ht="15.75" customHeight="1">
      <c r="A19515" s="1" t="s">
        <v>44</v>
      </c>
      <c r="B19515" s="1">
        <v>2.0</v>
      </c>
      <c r="C19515" s="1" t="s">
        <v>40672</v>
      </c>
      <c r="D19515" s="1" t="s">
        <v>40673</v>
      </c>
      <c r="E19515" s="1" t="s">
        <v>169</v>
      </c>
      <c r="F19515" s="1" t="s">
        <v>11</v>
      </c>
      <c r="G19515" s="1" t="str">
        <f>IFERROR(__xludf.DUMMYFUNCTION("GOOGLETRANSLATE(D19515,""fr"",""en"")"),"#VALUE!")</f>
        <v>#VALUE!</v>
      </c>
    </row>
    <row r="19516" ht="15.75" customHeight="1">
      <c r="A19516" s="1" t="s">
        <v>100</v>
      </c>
      <c r="B19516" s="1">
        <v>5.0</v>
      </c>
      <c r="C19516" s="1" t="s">
        <v>40674</v>
      </c>
      <c r="D19516" s="1" t="s">
        <v>40675</v>
      </c>
      <c r="E19516" s="1" t="s">
        <v>10</v>
      </c>
      <c r="F19516" s="1" t="s">
        <v>11</v>
      </c>
      <c r="G19516" s="1" t="str">
        <f>IFERROR(__xludf.DUMMYFUNCTION("GOOGLETRANSLATE(D19516,""fr"",""en"")"),"#VALUE!")</f>
        <v>#VALUE!</v>
      </c>
    </row>
    <row r="19517" ht="15.75" customHeight="1">
      <c r="A19517" s="1" t="s">
        <v>2123</v>
      </c>
      <c r="B19517" s="1">
        <v>1.0</v>
      </c>
      <c r="C19517" s="1" t="s">
        <v>40676</v>
      </c>
      <c r="D19517" s="1" t="s">
        <v>40677</v>
      </c>
      <c r="E19517" s="1" t="s">
        <v>109</v>
      </c>
      <c r="F19517" s="1" t="s">
        <v>110</v>
      </c>
      <c r="G19517" s="1" t="str">
        <f>IFERROR(__xludf.DUMMYFUNCTION("GOOGLETRANSLATE(D19517,""fr"",""en"")"),"#VALUE!")</f>
        <v>#VALUE!</v>
      </c>
    </row>
    <row r="19518" ht="15.75" customHeight="1">
      <c r="A19518" s="1" t="s">
        <v>8304</v>
      </c>
      <c r="B19518" s="1">
        <v>3.0</v>
      </c>
      <c r="C19518" s="1" t="s">
        <v>40678</v>
      </c>
      <c r="D19518" s="1" t="s">
        <v>40679</v>
      </c>
      <c r="E19518" s="1" t="s">
        <v>169</v>
      </c>
      <c r="F19518" s="1" t="s">
        <v>11</v>
      </c>
      <c r="G19518" s="1" t="str">
        <f>IFERROR(__xludf.DUMMYFUNCTION("GOOGLETRANSLATE(D19518,""fr"",""en"")"),"#VALUE!")</f>
        <v>#VALUE!</v>
      </c>
    </row>
    <row r="19519" ht="15.75" customHeight="1">
      <c r="A19519" s="1" t="s">
        <v>439</v>
      </c>
      <c r="B19519" s="1">
        <v>4.0</v>
      </c>
      <c r="C19519" s="1" t="s">
        <v>40680</v>
      </c>
      <c r="D19519" s="1" t="s">
        <v>40681</v>
      </c>
      <c r="E19519" s="1" t="s">
        <v>21</v>
      </c>
      <c r="F19519" s="1" t="s">
        <v>11</v>
      </c>
      <c r="G19519" s="1" t="str">
        <f>IFERROR(__xludf.DUMMYFUNCTION("GOOGLETRANSLATE(D19519,""fr"",""en"")"),"#VALUE!")</f>
        <v>#VALUE!</v>
      </c>
    </row>
    <row r="19520" ht="15.75" customHeight="1">
      <c r="A19520" s="1" t="s">
        <v>22521</v>
      </c>
      <c r="B19520" s="1">
        <v>1.0</v>
      </c>
      <c r="C19520" s="1" t="s">
        <v>40682</v>
      </c>
      <c r="D19520" s="1" t="s">
        <v>40683</v>
      </c>
      <c r="E19520" s="1" t="s">
        <v>103</v>
      </c>
      <c r="F19520" s="1" t="s">
        <v>48</v>
      </c>
      <c r="G19520" s="1" t="str">
        <f>IFERROR(__xludf.DUMMYFUNCTION("GOOGLETRANSLATE(D19520,""fr"",""en"")"),"#VALUE!")</f>
        <v>#VALUE!</v>
      </c>
    </row>
    <row r="19521" ht="15.75" customHeight="1">
      <c r="A19521" s="1" t="s">
        <v>8877</v>
      </c>
      <c r="B19521" s="1">
        <v>2.0</v>
      </c>
      <c r="C19521" s="1" t="s">
        <v>40684</v>
      </c>
      <c r="D19521" s="1" t="s">
        <v>40685</v>
      </c>
      <c r="E19521" s="1" t="s">
        <v>21</v>
      </c>
      <c r="F19521" s="1" t="s">
        <v>11</v>
      </c>
      <c r="G19521" s="1" t="str">
        <f>IFERROR(__xludf.DUMMYFUNCTION("GOOGLETRANSLATE(D19521,""fr"",""en"")"),"#VALUE!")</f>
        <v>#VALUE!</v>
      </c>
    </row>
    <row r="19522" ht="15.75" customHeight="1">
      <c r="A19522" s="1" t="s">
        <v>10807</v>
      </c>
      <c r="B19522" s="1">
        <v>1.0</v>
      </c>
      <c r="C19522" s="1" t="s">
        <v>40686</v>
      </c>
      <c r="D19522" s="1" t="s">
        <v>40687</v>
      </c>
      <c r="E19522" s="1" t="s">
        <v>10</v>
      </c>
      <c r="F19522" s="1" t="s">
        <v>11</v>
      </c>
      <c r="G19522" s="1" t="str">
        <f>IFERROR(__xludf.DUMMYFUNCTION("GOOGLETRANSLATE(D19522,""fr"",""en"")"),"#VALUE!")</f>
        <v>#VALUE!</v>
      </c>
    </row>
    <row r="19523" ht="15.75" customHeight="1">
      <c r="A19523" s="1" t="s">
        <v>1955</v>
      </c>
      <c r="B19523" s="1">
        <v>1.0</v>
      </c>
      <c r="C19523" s="1" t="s">
        <v>40688</v>
      </c>
      <c r="D19523" s="1" t="s">
        <v>40689</v>
      </c>
      <c r="E19523" s="1" t="s">
        <v>273</v>
      </c>
      <c r="F19523" s="1" t="s">
        <v>66</v>
      </c>
      <c r="G19523" s="1" t="str">
        <f>IFERROR(__xludf.DUMMYFUNCTION("GOOGLETRANSLATE(D19523,""fr"",""en"")"),"#VALUE!")</f>
        <v>#VALUE!</v>
      </c>
    </row>
    <row r="19524" ht="15.75" customHeight="1">
      <c r="A19524" s="1" t="s">
        <v>461</v>
      </c>
      <c r="B19524" s="1">
        <v>4.0</v>
      </c>
      <c r="C19524" s="1" t="s">
        <v>32137</v>
      </c>
      <c r="D19524" s="1" t="s">
        <v>40690</v>
      </c>
      <c r="E19524" s="1" t="s">
        <v>484</v>
      </c>
      <c r="F19524" s="1" t="s">
        <v>118</v>
      </c>
      <c r="G19524" s="1" t="str">
        <f>IFERROR(__xludf.DUMMYFUNCTION("GOOGLETRANSLATE(D19524,""fr"",""en"")"),"#VALUE!")</f>
        <v>#VALUE!</v>
      </c>
    </row>
    <row r="19525" ht="15.75" customHeight="1">
      <c r="A19525" s="1" t="s">
        <v>17473</v>
      </c>
      <c r="B19525" s="1">
        <v>1.0</v>
      </c>
      <c r="C19525" s="1" t="s">
        <v>40691</v>
      </c>
      <c r="D19525" s="1" t="s">
        <v>40692</v>
      </c>
      <c r="E19525" s="1" t="s">
        <v>10</v>
      </c>
      <c r="F19525" s="1" t="s">
        <v>11</v>
      </c>
      <c r="G19525" s="1" t="str">
        <f>IFERROR(__xludf.DUMMYFUNCTION("GOOGLETRANSLATE(D19525,""fr"",""en"")"),"#VALUE!")</f>
        <v>#VALUE!</v>
      </c>
    </row>
    <row r="19526" ht="15.75" customHeight="1">
      <c r="A19526" s="1" t="s">
        <v>11031</v>
      </c>
      <c r="B19526" s="1">
        <v>1.0</v>
      </c>
      <c r="C19526" s="1" t="s">
        <v>40693</v>
      </c>
      <c r="D19526" s="1" t="s">
        <v>40694</v>
      </c>
      <c r="E19526" s="1" t="s">
        <v>52</v>
      </c>
      <c r="F19526" s="1" t="s">
        <v>110</v>
      </c>
      <c r="G19526" s="1" t="str">
        <f>IFERROR(__xludf.DUMMYFUNCTION("GOOGLETRANSLATE(D19526,""fr"",""en"")"),"#VALUE!")</f>
        <v>#VALUE!</v>
      </c>
    </row>
    <row r="19527" ht="15.75" customHeight="1">
      <c r="A19527" s="1" t="s">
        <v>1753</v>
      </c>
      <c r="B19527" s="1">
        <v>4.0</v>
      </c>
      <c r="C19527" s="1" t="s">
        <v>40695</v>
      </c>
      <c r="D19527" s="1" t="s">
        <v>40696</v>
      </c>
      <c r="E19527" s="1" t="s">
        <v>65</v>
      </c>
      <c r="F19527" s="1" t="s">
        <v>66</v>
      </c>
      <c r="G19527" s="1" t="str">
        <f>IFERROR(__xludf.DUMMYFUNCTION("GOOGLETRANSLATE(D19527,""fr"",""en"")"),"#VALUE!")</f>
        <v>#VALUE!</v>
      </c>
    </row>
    <row r="19528" ht="15.75" customHeight="1">
      <c r="A19528" s="1" t="s">
        <v>2022</v>
      </c>
      <c r="B19528" s="1">
        <v>4.0</v>
      </c>
      <c r="C19528" s="1" t="s">
        <v>40697</v>
      </c>
      <c r="D19528" s="1" t="s">
        <v>40698</v>
      </c>
      <c r="E19528" s="1" t="s">
        <v>10</v>
      </c>
      <c r="F19528" s="1" t="s">
        <v>11</v>
      </c>
      <c r="G19528" s="1" t="str">
        <f>IFERROR(__xludf.DUMMYFUNCTION("GOOGLETRANSLATE(D19528,""fr"",""en"")"),"#VALUE!")</f>
        <v>#VALUE!</v>
      </c>
    </row>
    <row r="19529" ht="15.75" customHeight="1">
      <c r="A19529" s="1" t="s">
        <v>516</v>
      </c>
      <c r="B19529" s="1">
        <v>2.0</v>
      </c>
      <c r="C19529" s="1" t="s">
        <v>40699</v>
      </c>
      <c r="D19529" s="1" t="s">
        <v>40700</v>
      </c>
      <c r="E19529" s="1" t="s">
        <v>423</v>
      </c>
      <c r="F19529" s="1" t="s">
        <v>30</v>
      </c>
      <c r="G19529" s="1" t="str">
        <f>IFERROR(__xludf.DUMMYFUNCTION("GOOGLETRANSLATE(D19529,""fr"",""en"")"),"#VALUE!")</f>
        <v>#VALUE!</v>
      </c>
    </row>
    <row r="19530" ht="15.75" customHeight="1">
      <c r="A19530" s="1" t="s">
        <v>929</v>
      </c>
      <c r="B19530" s="1">
        <v>2.0</v>
      </c>
      <c r="C19530" s="1" t="s">
        <v>40701</v>
      </c>
      <c r="D19530" s="1" t="s">
        <v>40702</v>
      </c>
      <c r="E19530" s="1" t="s">
        <v>373</v>
      </c>
      <c r="F19530" s="1" t="s">
        <v>118</v>
      </c>
      <c r="G19530" s="1" t="str">
        <f>IFERROR(__xludf.DUMMYFUNCTION("GOOGLETRANSLATE(D19530,""fr"",""en"")"),"#VALUE!")</f>
        <v>#VALUE!</v>
      </c>
    </row>
    <row r="19531" ht="15.75" customHeight="1">
      <c r="A19531" s="1" t="s">
        <v>1198</v>
      </c>
      <c r="B19531" s="1">
        <v>1.0</v>
      </c>
      <c r="C19531" s="1" t="s">
        <v>40703</v>
      </c>
      <c r="D19531" s="1" t="s">
        <v>40704</v>
      </c>
      <c r="E19531" s="1" t="s">
        <v>43</v>
      </c>
      <c r="F19531" s="1" t="s">
        <v>30</v>
      </c>
      <c r="G19531" s="1" t="str">
        <f>IFERROR(__xludf.DUMMYFUNCTION("GOOGLETRANSLATE(D19531,""fr"",""en"")"),"#VALUE!")</f>
        <v>#VALUE!</v>
      </c>
    </row>
    <row r="19532" ht="15.75" customHeight="1">
      <c r="A19532" s="1" t="s">
        <v>2937</v>
      </c>
      <c r="B19532" s="1">
        <v>5.0</v>
      </c>
      <c r="C19532" s="1" t="s">
        <v>40705</v>
      </c>
      <c r="D19532" s="1" t="s">
        <v>40706</v>
      </c>
      <c r="E19532" s="1" t="s">
        <v>65</v>
      </c>
      <c r="F19532" s="1" t="s">
        <v>66</v>
      </c>
      <c r="G19532" s="1" t="str">
        <f>IFERROR(__xludf.DUMMYFUNCTION("GOOGLETRANSLATE(D19532,""fr"",""en"")"),"#VALUE!")</f>
        <v>#VALUE!</v>
      </c>
    </row>
    <row r="19533" ht="15.75" customHeight="1">
      <c r="A19533" s="1" t="s">
        <v>2702</v>
      </c>
      <c r="B19533" s="1">
        <v>5.0</v>
      </c>
      <c r="C19533" s="1" t="s">
        <v>40707</v>
      </c>
      <c r="D19533" s="1" t="s">
        <v>40708</v>
      </c>
      <c r="E19533" s="1" t="s">
        <v>21</v>
      </c>
      <c r="F19533" s="1" t="s">
        <v>11</v>
      </c>
      <c r="G19533" s="1" t="str">
        <f>IFERROR(__xludf.DUMMYFUNCTION("GOOGLETRANSLATE(D19533,""fr"",""en"")"),"#VALUE!")</f>
        <v>#VALUE!</v>
      </c>
    </row>
    <row r="19534" ht="15.75" customHeight="1">
      <c r="A19534" s="1" t="s">
        <v>445</v>
      </c>
      <c r="B19534" s="1">
        <v>2.0</v>
      </c>
      <c r="C19534" s="1" t="s">
        <v>40709</v>
      </c>
      <c r="D19534" s="1" t="s">
        <v>40710</v>
      </c>
      <c r="E19534" s="1" t="s">
        <v>169</v>
      </c>
      <c r="F19534" s="1" t="s">
        <v>11</v>
      </c>
      <c r="G19534" s="1" t="str">
        <f>IFERROR(__xludf.DUMMYFUNCTION("GOOGLETRANSLATE(D19534,""fr"",""en"")"),"#VALUE!")</f>
        <v>#VALUE!</v>
      </c>
    </row>
    <row r="19535" ht="15.75" customHeight="1">
      <c r="A19535" s="1" t="s">
        <v>6446</v>
      </c>
      <c r="B19535" s="1">
        <v>1.0</v>
      </c>
      <c r="C19535" s="1" t="s">
        <v>25111</v>
      </c>
      <c r="D19535" s="1" t="s">
        <v>40711</v>
      </c>
      <c r="E19535" s="1" t="s">
        <v>29</v>
      </c>
      <c r="F19535" s="1" t="s">
        <v>30</v>
      </c>
      <c r="G19535" s="1" t="str">
        <f>IFERROR(__xludf.DUMMYFUNCTION("GOOGLETRANSLATE(D19535,""fr"",""en"")"),"#VALUE!")</f>
        <v>#VALUE!</v>
      </c>
    </row>
    <row r="19536" ht="15.75" customHeight="1">
      <c r="A19536" s="1" t="s">
        <v>529</v>
      </c>
      <c r="B19536" s="1">
        <v>2.0</v>
      </c>
      <c r="C19536" s="1" t="s">
        <v>40712</v>
      </c>
      <c r="D19536" s="1" t="s">
        <v>40713</v>
      </c>
      <c r="E19536" s="1" t="s">
        <v>1192</v>
      </c>
      <c r="F19536" s="1" t="s">
        <v>110</v>
      </c>
      <c r="G19536" s="1" t="str">
        <f>IFERROR(__xludf.DUMMYFUNCTION("GOOGLETRANSLATE(D19536,""fr"",""en"")"),"#VALUE!")</f>
        <v>#VALUE!</v>
      </c>
    </row>
    <row r="19537" ht="15.75" customHeight="1">
      <c r="A19537" s="1" t="s">
        <v>1102</v>
      </c>
      <c r="B19537" s="1">
        <v>3.0</v>
      </c>
      <c r="C19537" s="1" t="s">
        <v>40714</v>
      </c>
      <c r="D19537" s="1" t="s">
        <v>40715</v>
      </c>
      <c r="E19537" s="1" t="s">
        <v>373</v>
      </c>
      <c r="F19537" s="1" t="s">
        <v>30</v>
      </c>
      <c r="G19537" s="1" t="str">
        <f>IFERROR(__xludf.DUMMYFUNCTION("GOOGLETRANSLATE(D19537,""fr"",""en"")"),"#VALUE!")</f>
        <v>#VALUE!</v>
      </c>
    </row>
    <row r="19538" ht="15.75" customHeight="1">
      <c r="A19538" s="1" t="s">
        <v>1482</v>
      </c>
      <c r="B19538" s="1">
        <v>2.0</v>
      </c>
      <c r="C19538" s="1" t="s">
        <v>40716</v>
      </c>
      <c r="D19538" s="1" t="s">
        <v>40717</v>
      </c>
      <c r="E19538" s="1" t="s">
        <v>10</v>
      </c>
      <c r="F19538" s="1" t="s">
        <v>11</v>
      </c>
      <c r="G19538" s="1" t="str">
        <f>IFERROR(__xludf.DUMMYFUNCTION("GOOGLETRANSLATE(D19538,""fr"",""en"")"),"#VALUE!")</f>
        <v>#VALUE!</v>
      </c>
    </row>
    <row r="19539" ht="15.75" customHeight="1">
      <c r="A19539" s="1" t="s">
        <v>7280</v>
      </c>
      <c r="B19539" s="1">
        <v>4.0</v>
      </c>
      <c r="C19539" s="1" t="s">
        <v>40718</v>
      </c>
      <c r="D19539" s="1" t="s">
        <v>40719</v>
      </c>
      <c r="E19539" s="1" t="s">
        <v>575</v>
      </c>
      <c r="F19539" s="1" t="s">
        <v>84</v>
      </c>
      <c r="G19539" s="1" t="str">
        <f>IFERROR(__xludf.DUMMYFUNCTION("GOOGLETRANSLATE(D19539,""fr"",""en"")"),"#VALUE!")</f>
        <v>#VALUE!</v>
      </c>
    </row>
    <row r="19540" ht="15.75" customHeight="1">
      <c r="A19540" s="1" t="s">
        <v>4395</v>
      </c>
      <c r="B19540" s="1">
        <v>1.0</v>
      </c>
      <c r="C19540" s="1" t="s">
        <v>40720</v>
      </c>
      <c r="D19540" s="1" t="s">
        <v>40721</v>
      </c>
      <c r="E19540" s="1" t="s">
        <v>117</v>
      </c>
      <c r="F19540" s="1" t="s">
        <v>118</v>
      </c>
      <c r="G19540" s="1" t="str">
        <f>IFERROR(__xludf.DUMMYFUNCTION("GOOGLETRANSLATE(D19540,""fr"",""en"")"),"#VALUE!")</f>
        <v>#VALUE!</v>
      </c>
    </row>
    <row r="19541" ht="15.75" customHeight="1">
      <c r="A19541" s="1" t="s">
        <v>1065</v>
      </c>
      <c r="B19541" s="1">
        <v>4.0</v>
      </c>
      <c r="C19541" s="1" t="s">
        <v>40722</v>
      </c>
      <c r="D19541" s="1" t="s">
        <v>40723</v>
      </c>
      <c r="E19541" s="1" t="s">
        <v>65</v>
      </c>
      <c r="F19541" s="1" t="s">
        <v>66</v>
      </c>
      <c r="G19541" s="1" t="str">
        <f>IFERROR(__xludf.DUMMYFUNCTION("GOOGLETRANSLATE(D19541,""fr"",""en"")"),"#VALUE!")</f>
        <v>#VALUE!</v>
      </c>
    </row>
    <row r="19542" ht="15.75" customHeight="1">
      <c r="A19542" s="1" t="s">
        <v>8279</v>
      </c>
      <c r="B19542" s="1">
        <v>4.0</v>
      </c>
      <c r="C19542" s="1" t="s">
        <v>40724</v>
      </c>
      <c r="D19542" s="1" t="s">
        <v>40725</v>
      </c>
      <c r="E19542" s="1" t="s">
        <v>10</v>
      </c>
      <c r="F19542" s="1" t="s">
        <v>11</v>
      </c>
      <c r="G19542" s="1" t="str">
        <f>IFERROR(__xludf.DUMMYFUNCTION("GOOGLETRANSLATE(D19542,""fr"",""en"")"),"#VALUE!")</f>
        <v>#VALUE!</v>
      </c>
    </row>
    <row r="19543" ht="15.75" customHeight="1">
      <c r="A19543" s="1" t="s">
        <v>5442</v>
      </c>
      <c r="B19543" s="1">
        <v>1.0</v>
      </c>
      <c r="C19543" s="1" t="s">
        <v>40726</v>
      </c>
      <c r="D19543" s="1" t="s">
        <v>40727</v>
      </c>
      <c r="E19543" s="1" t="s">
        <v>10</v>
      </c>
      <c r="F19543" s="1" t="s">
        <v>11</v>
      </c>
      <c r="G19543" s="1" t="str">
        <f>IFERROR(__xludf.DUMMYFUNCTION("GOOGLETRANSLATE(D19543,""fr"",""en"")"),"#VALUE!")</f>
        <v>#VALUE!</v>
      </c>
    </row>
    <row r="19544" ht="15.75" customHeight="1">
      <c r="A19544" s="1" t="s">
        <v>7022</v>
      </c>
      <c r="B19544" s="1">
        <v>3.0</v>
      </c>
      <c r="C19544" s="1" t="s">
        <v>40728</v>
      </c>
      <c r="D19544" s="1" t="s">
        <v>40729</v>
      </c>
      <c r="E19544" s="1" t="s">
        <v>750</v>
      </c>
      <c r="F19544" s="1" t="s">
        <v>110</v>
      </c>
      <c r="G19544" s="1" t="str">
        <f>IFERROR(__xludf.DUMMYFUNCTION("GOOGLETRANSLATE(D19544,""fr"",""en"")"),"#VALUE!")</f>
        <v>#VALUE!</v>
      </c>
    </row>
    <row r="19545" ht="15.75" customHeight="1">
      <c r="A19545" s="1" t="s">
        <v>2728</v>
      </c>
      <c r="B19545" s="1">
        <v>4.0</v>
      </c>
      <c r="C19545" s="1" t="s">
        <v>40730</v>
      </c>
      <c r="D19545" s="1" t="s">
        <v>40731</v>
      </c>
      <c r="E19545" s="1" t="s">
        <v>65</v>
      </c>
      <c r="F19545" s="1" t="s">
        <v>66</v>
      </c>
      <c r="G19545" s="1" t="str">
        <f>IFERROR(__xludf.DUMMYFUNCTION("GOOGLETRANSLATE(D19545,""fr"",""en"")"),"#VALUE!")</f>
        <v>#VALUE!</v>
      </c>
    </row>
    <row r="19546" ht="15.75" customHeight="1">
      <c r="A19546" s="1" t="s">
        <v>6206</v>
      </c>
      <c r="B19546" s="1">
        <v>1.0</v>
      </c>
      <c r="C19546" s="1" t="s">
        <v>40732</v>
      </c>
      <c r="D19546" s="1" t="s">
        <v>40733</v>
      </c>
      <c r="E19546" s="1" t="s">
        <v>226</v>
      </c>
      <c r="F19546" s="1" t="s">
        <v>110</v>
      </c>
      <c r="G19546" s="1" t="str">
        <f>IFERROR(__xludf.DUMMYFUNCTION("GOOGLETRANSLATE(D19546,""fr"",""en"")"),"#VALUE!")</f>
        <v>#VALUE!</v>
      </c>
    </row>
    <row r="19547" ht="15.75" customHeight="1">
      <c r="A19547" s="1" t="s">
        <v>2081</v>
      </c>
      <c r="B19547" s="1">
        <v>5.0</v>
      </c>
      <c r="C19547" s="1" t="s">
        <v>40734</v>
      </c>
      <c r="D19547" s="1" t="s">
        <v>40735</v>
      </c>
      <c r="E19547" s="1" t="s">
        <v>448</v>
      </c>
      <c r="F19547" s="1" t="s">
        <v>84</v>
      </c>
      <c r="G19547" s="1" t="str">
        <f>IFERROR(__xludf.DUMMYFUNCTION("GOOGLETRANSLATE(D19547,""fr"",""en"")"),"#VALUE!")</f>
        <v>#VALUE!</v>
      </c>
    </row>
    <row r="19548" ht="15.75" customHeight="1">
      <c r="A19548" s="1" t="s">
        <v>7822</v>
      </c>
      <c r="B19548" s="1">
        <v>1.0</v>
      </c>
      <c r="C19548" s="1" t="s">
        <v>40736</v>
      </c>
      <c r="D19548" s="1" t="s">
        <v>40737</v>
      </c>
      <c r="E19548" s="1" t="s">
        <v>2727</v>
      </c>
      <c r="F19548" s="1" t="s">
        <v>66</v>
      </c>
      <c r="G19548" s="1" t="str">
        <f>IFERROR(__xludf.DUMMYFUNCTION("GOOGLETRANSLATE(D19548,""fr"",""en"")"),"#VALUE!")</f>
        <v>#VALUE!</v>
      </c>
    </row>
    <row r="19549" ht="15.75" customHeight="1">
      <c r="A19549" s="1" t="s">
        <v>408</v>
      </c>
      <c r="B19549" s="1">
        <v>5.0</v>
      </c>
      <c r="C19549" s="1" t="s">
        <v>40738</v>
      </c>
      <c r="D19549" s="1" t="s">
        <v>40739</v>
      </c>
      <c r="E19549" s="1" t="s">
        <v>21</v>
      </c>
      <c r="F19549" s="1" t="s">
        <v>11</v>
      </c>
      <c r="G19549" s="1" t="str">
        <f>IFERROR(__xludf.DUMMYFUNCTION("GOOGLETRANSLATE(D19549,""fr"",""en"")"),"#VALUE!")</f>
        <v>#VALUE!</v>
      </c>
    </row>
    <row r="19550" ht="15.75" customHeight="1">
      <c r="A19550" s="1" t="s">
        <v>311</v>
      </c>
      <c r="B19550" s="1">
        <v>1.0</v>
      </c>
      <c r="C19550" s="1" t="s">
        <v>40740</v>
      </c>
      <c r="D19550" s="1" t="s">
        <v>40741</v>
      </c>
      <c r="E19550" s="1" t="s">
        <v>250</v>
      </c>
      <c r="F19550" s="1" t="s">
        <v>30</v>
      </c>
      <c r="G19550" s="1" t="str">
        <f>IFERROR(__xludf.DUMMYFUNCTION("GOOGLETRANSLATE(D19550,""fr"",""en"")"),"#VALUE!")</f>
        <v>#VALUE!</v>
      </c>
    </row>
    <row r="19551" ht="15.75" customHeight="1">
      <c r="A19551" s="1" t="s">
        <v>1344</v>
      </c>
      <c r="B19551" s="1">
        <v>5.0</v>
      </c>
      <c r="C19551" s="1" t="s">
        <v>40742</v>
      </c>
      <c r="D19551" s="1" t="s">
        <v>40743</v>
      </c>
      <c r="E19551" s="1" t="s">
        <v>176</v>
      </c>
      <c r="F19551" s="1" t="s">
        <v>66</v>
      </c>
      <c r="G19551" s="1" t="str">
        <f>IFERROR(__xludf.DUMMYFUNCTION("GOOGLETRANSLATE(D19551,""fr"",""en"")"),"#VALUE!")</f>
        <v>#VALUE!</v>
      </c>
    </row>
    <row r="19552" ht="15.75" customHeight="1">
      <c r="A19552" s="1" t="s">
        <v>59</v>
      </c>
      <c r="B19552" s="1">
        <v>5.0</v>
      </c>
      <c r="C19552" s="1" t="s">
        <v>40744</v>
      </c>
      <c r="D19552" s="1" t="s">
        <v>40745</v>
      </c>
      <c r="E19552" s="1" t="s">
        <v>65</v>
      </c>
      <c r="F19552" s="1" t="s">
        <v>66</v>
      </c>
      <c r="G19552" s="1" t="str">
        <f>IFERROR(__xludf.DUMMYFUNCTION("GOOGLETRANSLATE(D19552,""fr"",""en"")"),"#VALUE!")</f>
        <v>#VALUE!</v>
      </c>
    </row>
    <row r="19553" ht="15.75" customHeight="1">
      <c r="A19553" s="1" t="s">
        <v>2737</v>
      </c>
      <c r="B19553" s="1">
        <v>5.0</v>
      </c>
      <c r="C19553" s="1" t="s">
        <v>40746</v>
      </c>
      <c r="D19553" s="1" t="s">
        <v>40747</v>
      </c>
      <c r="E19553" s="1" t="s">
        <v>10</v>
      </c>
      <c r="F19553" s="1" t="s">
        <v>110</v>
      </c>
      <c r="G19553" s="1" t="str">
        <f>IFERROR(__xludf.DUMMYFUNCTION("GOOGLETRANSLATE(D19553,""fr"",""en"")"),"#VALUE!")</f>
        <v>#VALUE!</v>
      </c>
    </row>
    <row r="19554" ht="15.75" customHeight="1">
      <c r="A19554" s="1" t="s">
        <v>7317</v>
      </c>
      <c r="B19554" s="1">
        <v>2.0</v>
      </c>
      <c r="C19554" s="1" t="s">
        <v>40748</v>
      </c>
      <c r="D19554" s="1" t="s">
        <v>40749</v>
      </c>
      <c r="E19554" s="1" t="s">
        <v>10</v>
      </c>
      <c r="F19554" s="1" t="s">
        <v>11</v>
      </c>
      <c r="G19554" s="1" t="str">
        <f>IFERROR(__xludf.DUMMYFUNCTION("GOOGLETRANSLATE(D19554,""fr"",""en"")"),"#VALUE!")</f>
        <v>#VALUE!</v>
      </c>
    </row>
    <row r="19555" ht="15.75" customHeight="1">
      <c r="A19555" s="1" t="s">
        <v>594</v>
      </c>
      <c r="B19555" s="1">
        <v>1.0</v>
      </c>
      <c r="C19555" s="1" t="s">
        <v>40750</v>
      </c>
      <c r="D19555" s="1" t="s">
        <v>40751</v>
      </c>
      <c r="E19555" s="1" t="s">
        <v>273</v>
      </c>
      <c r="F19555" s="1" t="s">
        <v>11</v>
      </c>
      <c r="G19555" s="1" t="str">
        <f>IFERROR(__xludf.DUMMYFUNCTION("GOOGLETRANSLATE(D19555,""fr"",""en"")"),"#VALUE!")</f>
        <v>#VALUE!</v>
      </c>
    </row>
    <row r="19556" ht="15.75" customHeight="1">
      <c r="A19556" s="1" t="s">
        <v>673</v>
      </c>
      <c r="B19556" s="1">
        <v>5.0</v>
      </c>
      <c r="C19556" s="1" t="s">
        <v>40752</v>
      </c>
      <c r="D19556" s="1" t="s">
        <v>40753</v>
      </c>
      <c r="E19556" s="1" t="s">
        <v>21</v>
      </c>
      <c r="F19556" s="1" t="s">
        <v>11</v>
      </c>
      <c r="G19556" s="1" t="str">
        <f>IFERROR(__xludf.DUMMYFUNCTION("GOOGLETRANSLATE(D19556,""fr"",""en"")"),"#VALUE!")</f>
        <v>#VALUE!</v>
      </c>
    </row>
    <row r="19557" ht="15.75" customHeight="1">
      <c r="A19557" s="1" t="s">
        <v>11020</v>
      </c>
      <c r="B19557" s="1">
        <v>2.0</v>
      </c>
      <c r="C19557" s="1" t="s">
        <v>40754</v>
      </c>
      <c r="D19557" s="1" t="s">
        <v>40755</v>
      </c>
      <c r="E19557" s="1" t="s">
        <v>373</v>
      </c>
      <c r="F19557" s="1" t="s">
        <v>30</v>
      </c>
      <c r="G19557" s="1" t="str">
        <f>IFERROR(__xludf.DUMMYFUNCTION("GOOGLETRANSLATE(D19557,""fr"",""en"")"),"#VALUE!")</f>
        <v>#VALUE!</v>
      </c>
    </row>
    <row r="19558" ht="15.75" customHeight="1">
      <c r="A19558" s="1" t="s">
        <v>1699</v>
      </c>
      <c r="B19558" s="1">
        <v>5.0</v>
      </c>
      <c r="C19558" s="1" t="s">
        <v>40756</v>
      </c>
      <c r="D19558" s="1" t="s">
        <v>40757</v>
      </c>
      <c r="E19558" s="1" t="s">
        <v>10</v>
      </c>
      <c r="F19558" s="1" t="s">
        <v>11</v>
      </c>
      <c r="G19558" s="1" t="str">
        <f>IFERROR(__xludf.DUMMYFUNCTION("GOOGLETRANSLATE(D19558,""fr"",""en"")"),"#VALUE!")</f>
        <v>#VALUE!</v>
      </c>
    </row>
    <row r="19559" ht="15.75" customHeight="1">
      <c r="A19559" s="1" t="s">
        <v>3041</v>
      </c>
      <c r="B19559" s="1">
        <v>4.0</v>
      </c>
      <c r="C19559" s="1" t="s">
        <v>40758</v>
      </c>
      <c r="D19559" s="1" t="s">
        <v>40759</v>
      </c>
      <c r="E19559" s="1" t="s">
        <v>10</v>
      </c>
      <c r="F19559" s="1" t="s">
        <v>11</v>
      </c>
      <c r="G19559" s="1" t="str">
        <f>IFERROR(__xludf.DUMMYFUNCTION("GOOGLETRANSLATE(D19559,""fr"",""en"")"),"#VALUE!")</f>
        <v>#VALUE!</v>
      </c>
    </row>
    <row r="19560" ht="15.75" customHeight="1">
      <c r="A19560" s="1" t="s">
        <v>2417</v>
      </c>
      <c r="B19560" s="1">
        <v>4.0</v>
      </c>
      <c r="C19560" s="1" t="s">
        <v>40760</v>
      </c>
      <c r="D19560" s="1" t="s">
        <v>40761</v>
      </c>
      <c r="E19560" s="1" t="s">
        <v>10</v>
      </c>
      <c r="F19560" s="1" t="s">
        <v>11</v>
      </c>
      <c r="G19560" s="1" t="str">
        <f>IFERROR(__xludf.DUMMYFUNCTION("GOOGLETRANSLATE(D19560,""fr"",""en"")"),"#VALUE!")</f>
        <v>#VALUE!</v>
      </c>
    </row>
    <row r="19561" ht="15.75" customHeight="1">
      <c r="A19561" s="1" t="s">
        <v>2854</v>
      </c>
      <c r="B19561" s="1">
        <v>5.0</v>
      </c>
      <c r="C19561" s="1" t="s">
        <v>40762</v>
      </c>
      <c r="D19561" s="1" t="s">
        <v>40763</v>
      </c>
      <c r="E19561" s="1" t="s">
        <v>10</v>
      </c>
      <c r="F19561" s="1" t="s">
        <v>11</v>
      </c>
      <c r="G19561" s="1" t="str">
        <f>IFERROR(__xludf.DUMMYFUNCTION("GOOGLETRANSLATE(D19561,""fr"",""en"")"),"#VALUE!")</f>
        <v>#VALUE!</v>
      </c>
    </row>
    <row r="19562" ht="15.75" customHeight="1">
      <c r="A19562" s="1" t="s">
        <v>798</v>
      </c>
      <c r="B19562" s="1">
        <v>4.0</v>
      </c>
      <c r="C19562" s="1" t="s">
        <v>40764</v>
      </c>
      <c r="D19562" s="1" t="s">
        <v>40765</v>
      </c>
      <c r="E19562" s="1" t="s">
        <v>10</v>
      </c>
      <c r="F19562" s="1" t="s">
        <v>11</v>
      </c>
      <c r="G19562" s="1" t="str">
        <f>IFERROR(__xludf.DUMMYFUNCTION("GOOGLETRANSLATE(D19562,""fr"",""en"")"),"#VALUE!")</f>
        <v>#VALUE!</v>
      </c>
    </row>
    <row r="19563" ht="15.75" customHeight="1">
      <c r="A19563" s="1" t="s">
        <v>4907</v>
      </c>
      <c r="B19563" s="1">
        <v>1.0</v>
      </c>
      <c r="C19563" s="1" t="s">
        <v>40766</v>
      </c>
      <c r="D19563" s="1" t="s">
        <v>40767</v>
      </c>
      <c r="E19563" s="1" t="s">
        <v>423</v>
      </c>
      <c r="F19563" s="1" t="s">
        <v>30</v>
      </c>
      <c r="G19563" s="1" t="str">
        <f>IFERROR(__xludf.DUMMYFUNCTION("GOOGLETRANSLATE(D19563,""fr"",""en"")"),"#VALUE!")</f>
        <v>#VALUE!</v>
      </c>
    </row>
    <row r="19564" ht="15.75" customHeight="1">
      <c r="A19564" s="1" t="s">
        <v>6703</v>
      </c>
      <c r="B19564" s="1">
        <v>1.0</v>
      </c>
      <c r="C19564" s="1" t="s">
        <v>40768</v>
      </c>
      <c r="D19564" s="1" t="s">
        <v>40769</v>
      </c>
      <c r="E19564" s="1" t="s">
        <v>296</v>
      </c>
      <c r="F19564" s="1" t="s">
        <v>110</v>
      </c>
      <c r="G19564" s="1" t="str">
        <f>IFERROR(__xludf.DUMMYFUNCTION("GOOGLETRANSLATE(D19564,""fr"",""en"")"),"#VALUE!")</f>
        <v>#VALUE!</v>
      </c>
    </row>
    <row r="19565" ht="15.75" customHeight="1">
      <c r="A19565" s="1" t="s">
        <v>170</v>
      </c>
      <c r="B19565" s="1">
        <v>4.0</v>
      </c>
      <c r="C19565" s="1" t="s">
        <v>40770</v>
      </c>
      <c r="D19565" s="1" t="s">
        <v>40771</v>
      </c>
      <c r="E19565" s="1" t="s">
        <v>10</v>
      </c>
      <c r="F19565" s="1" t="s">
        <v>11</v>
      </c>
      <c r="G19565" s="1" t="str">
        <f>IFERROR(__xludf.DUMMYFUNCTION("GOOGLETRANSLATE(D19565,""fr"",""en"")"),"#VALUE!")</f>
        <v>#VALUE!</v>
      </c>
    </row>
    <row r="19566" ht="15.75" customHeight="1">
      <c r="A19566" s="1" t="s">
        <v>3001</v>
      </c>
      <c r="B19566" s="1">
        <v>2.0</v>
      </c>
      <c r="C19566" s="1" t="s">
        <v>40772</v>
      </c>
      <c r="D19566" s="1" t="s">
        <v>40773</v>
      </c>
      <c r="E19566" s="1" t="s">
        <v>43</v>
      </c>
      <c r="F19566" s="1" t="s">
        <v>30</v>
      </c>
      <c r="G19566" s="1" t="str">
        <f>IFERROR(__xludf.DUMMYFUNCTION("GOOGLETRANSLATE(D19566,""fr"",""en"")"),"#VALUE!")</f>
        <v>#VALUE!</v>
      </c>
    </row>
    <row r="19567" ht="15.75" customHeight="1">
      <c r="A19567" s="1" t="s">
        <v>1177</v>
      </c>
      <c r="B19567" s="1">
        <v>5.0</v>
      </c>
      <c r="C19567" s="1" t="s">
        <v>40774</v>
      </c>
      <c r="D19567" s="1" t="s">
        <v>40775</v>
      </c>
      <c r="E19567" s="1" t="s">
        <v>10</v>
      </c>
      <c r="F19567" s="1" t="s">
        <v>11</v>
      </c>
      <c r="G19567" s="1" t="str">
        <f>IFERROR(__xludf.DUMMYFUNCTION("GOOGLETRANSLATE(D19567,""fr"",""en"")"),"#VALUE!")</f>
        <v>#VALUE!</v>
      </c>
    </row>
    <row r="19568" ht="15.75" customHeight="1">
      <c r="A19568" s="1" t="s">
        <v>3385</v>
      </c>
      <c r="B19568" s="1">
        <v>2.0</v>
      </c>
      <c r="C19568" s="1" t="s">
        <v>40776</v>
      </c>
      <c r="D19568" s="1" t="s">
        <v>40777</v>
      </c>
      <c r="E19568" s="1" t="s">
        <v>29</v>
      </c>
      <c r="F19568" s="1" t="s">
        <v>30</v>
      </c>
      <c r="G19568" s="1" t="str">
        <f>IFERROR(__xludf.DUMMYFUNCTION("GOOGLETRANSLATE(D19568,""fr"",""en"")"),"A member since January we are still not connected to the remote transmission.
Repeated calls to the Oxyliane advisor nothing is
I left the MGP or I have been a member since 1983 for a question of price and I regret my choice the quality at a cost apparent"&amp;"ly
Flight this insurance")</f>
        <v>A member since January we are still not connected to the remote transmission.
Repeated calls to the Oxyliane advisor nothing is
I left the MGP or I have been a member since 1983 for a question of price and I regret my choice the quality at a cost apparently
Flight this insurance</v>
      </c>
    </row>
    <row r="19569" ht="15.75" customHeight="1">
      <c r="A19569" s="1" t="s">
        <v>1253</v>
      </c>
      <c r="B19569" s="1">
        <v>2.0</v>
      </c>
      <c r="C19569" s="1" t="s">
        <v>34312</v>
      </c>
      <c r="D19569" s="1" t="s">
        <v>40778</v>
      </c>
      <c r="E19569" s="1" t="s">
        <v>125</v>
      </c>
      <c r="F19569" s="1" t="s">
        <v>11</v>
      </c>
      <c r="G19569" s="1" t="str">
        <f>IFERROR(__xludf.DUMMYFUNCTION("GOOGLETRANSLATE(D19569,""fr"",""en"")"),"#VALUE!")</f>
        <v>#VALUE!</v>
      </c>
    </row>
    <row r="19570" ht="15.75" customHeight="1">
      <c r="A19570" s="1" t="s">
        <v>119</v>
      </c>
      <c r="B19570" s="1">
        <v>4.0</v>
      </c>
      <c r="C19570" s="1" t="s">
        <v>40779</v>
      </c>
      <c r="D19570" s="1" t="s">
        <v>40780</v>
      </c>
      <c r="E19570" s="1" t="s">
        <v>21</v>
      </c>
      <c r="F19570" s="1" t="s">
        <v>11</v>
      </c>
      <c r="G19570" s="1" t="str">
        <f>IFERROR(__xludf.DUMMYFUNCTION("GOOGLETRANSLATE(D19570,""fr"",""en"")"),"#VALUE!")</f>
        <v>#VALUE!</v>
      </c>
    </row>
    <row r="19571" ht="15.75" customHeight="1">
      <c r="A19571" s="1" t="s">
        <v>1152</v>
      </c>
      <c r="B19571" s="1">
        <v>1.0</v>
      </c>
      <c r="C19571" s="1" t="s">
        <v>40781</v>
      </c>
      <c r="D19571" s="1" t="s">
        <v>40782</v>
      </c>
      <c r="E19571" s="1" t="s">
        <v>646</v>
      </c>
      <c r="F19571" s="1" t="s">
        <v>39</v>
      </c>
      <c r="G19571" s="1" t="str">
        <f>IFERROR(__xludf.DUMMYFUNCTION("GOOGLETRANSLATE(D19571,""fr"",""en"")"),"#VALUE!")</f>
        <v>#VALUE!</v>
      </c>
    </row>
    <row r="19572" ht="15.75" customHeight="1">
      <c r="A19572" s="1" t="s">
        <v>4228</v>
      </c>
      <c r="B19572" s="1">
        <v>2.0</v>
      </c>
      <c r="C19572" s="1" t="s">
        <v>40783</v>
      </c>
      <c r="D19572" s="1" t="s">
        <v>40784</v>
      </c>
      <c r="E19572" s="1" t="s">
        <v>25</v>
      </c>
      <c r="F19572" s="1" t="s">
        <v>11</v>
      </c>
      <c r="G19572" s="1" t="str">
        <f>IFERROR(__xludf.DUMMYFUNCTION("GOOGLETRANSLATE(D19572,""fr"",""en"")"),"#VALUE!")</f>
        <v>#VALUE!</v>
      </c>
    </row>
    <row r="19573" ht="15.75" customHeight="1">
      <c r="A19573" s="1" t="s">
        <v>1879</v>
      </c>
      <c r="B19573" s="1">
        <v>4.0</v>
      </c>
      <c r="C19573" s="1" t="s">
        <v>40785</v>
      </c>
      <c r="D19573" s="1" t="s">
        <v>40786</v>
      </c>
      <c r="E19573" s="1" t="s">
        <v>21</v>
      </c>
      <c r="F19573" s="1" t="s">
        <v>11</v>
      </c>
      <c r="G19573" s="1" t="str">
        <f>IFERROR(__xludf.DUMMYFUNCTION("GOOGLETRANSLATE(D19573,""fr"",""en"")"),"#VALUE!")</f>
        <v>#VALUE!</v>
      </c>
    </row>
    <row r="19574" ht="15.75" customHeight="1">
      <c r="A19574" s="1" t="s">
        <v>16254</v>
      </c>
      <c r="B19574" s="1">
        <v>1.0</v>
      </c>
      <c r="C19574" s="1" t="s">
        <v>40787</v>
      </c>
      <c r="D19574" s="1" t="s">
        <v>40788</v>
      </c>
      <c r="E19574" s="1" t="s">
        <v>176</v>
      </c>
      <c r="F19574" s="1" t="s">
        <v>66</v>
      </c>
      <c r="G19574" s="1" t="str">
        <f>IFERROR(__xludf.DUMMYFUNCTION("GOOGLETRANSLATE(D19574,""fr"",""en"")"),"#VALUE!")</f>
        <v>#VALUE!</v>
      </c>
    </row>
    <row r="19575" ht="15.75" customHeight="1">
      <c r="A19575" s="1" t="s">
        <v>2198</v>
      </c>
      <c r="B19575" s="1">
        <v>1.0</v>
      </c>
      <c r="C19575" s="1" t="s">
        <v>40789</v>
      </c>
      <c r="D19575" s="1" t="s">
        <v>40790</v>
      </c>
      <c r="E19575" s="1" t="s">
        <v>125</v>
      </c>
      <c r="F19575" s="1" t="s">
        <v>66</v>
      </c>
      <c r="G19575" s="1" t="str">
        <f>IFERROR(__xludf.DUMMYFUNCTION("GOOGLETRANSLATE(D19575,""fr"",""en"")"),"#VALUE!")</f>
        <v>#VALUE!</v>
      </c>
    </row>
    <row r="19576" ht="15.75" customHeight="1">
      <c r="A19576" s="1" t="s">
        <v>673</v>
      </c>
      <c r="B19576" s="1">
        <v>5.0</v>
      </c>
      <c r="C19576" s="1" t="s">
        <v>40791</v>
      </c>
      <c r="D19576" s="1" t="s">
        <v>40792</v>
      </c>
      <c r="E19576" s="1" t="s">
        <v>21</v>
      </c>
      <c r="F19576" s="1" t="s">
        <v>11</v>
      </c>
      <c r="G19576" s="1" t="str">
        <f>IFERROR(__xludf.DUMMYFUNCTION("GOOGLETRANSLATE(D19576,""fr"",""en"")"),"#VALUE!")</f>
        <v>#VALUE!</v>
      </c>
    </row>
    <row r="19577" ht="15.75" customHeight="1">
      <c r="A19577" s="1" t="s">
        <v>374</v>
      </c>
      <c r="B19577" s="1">
        <v>1.0</v>
      </c>
      <c r="C19577" s="1" t="s">
        <v>40793</v>
      </c>
      <c r="D19577" s="1" t="s">
        <v>40794</v>
      </c>
      <c r="E19577" s="1" t="s">
        <v>10</v>
      </c>
      <c r="F19577" s="1" t="s">
        <v>11</v>
      </c>
      <c r="G19577" s="1" t="str">
        <f>IFERROR(__xludf.DUMMYFUNCTION("GOOGLETRANSLATE(D19577,""fr"",""en"")"),"#VALUE!")</f>
        <v>#VALUE!</v>
      </c>
    </row>
    <row r="19578" ht="15.75" customHeight="1">
      <c r="A19578" s="1" t="s">
        <v>470</v>
      </c>
      <c r="B19578" s="1">
        <v>1.0</v>
      </c>
      <c r="C19578" s="1" t="s">
        <v>40795</v>
      </c>
      <c r="D19578" s="1" t="s">
        <v>40796</v>
      </c>
      <c r="E19578" s="1" t="s">
        <v>25</v>
      </c>
      <c r="F19578" s="1" t="s">
        <v>11</v>
      </c>
      <c r="G19578" s="1" t="str">
        <f>IFERROR(__xludf.DUMMYFUNCTION("GOOGLETRANSLATE(D19578,""fr"",""en"")"),"#VALUE!")</f>
        <v>#VALUE!</v>
      </c>
    </row>
    <row r="19579" ht="15.75" customHeight="1">
      <c r="A19579" s="1" t="s">
        <v>921</v>
      </c>
      <c r="B19579" s="1">
        <v>2.0</v>
      </c>
      <c r="C19579" s="1" t="s">
        <v>40797</v>
      </c>
      <c r="D19579" s="1" t="s">
        <v>40798</v>
      </c>
      <c r="E19579" s="1" t="s">
        <v>21</v>
      </c>
      <c r="F19579" s="1" t="s">
        <v>11</v>
      </c>
      <c r="G19579" s="1" t="str">
        <f>IFERROR(__xludf.DUMMYFUNCTION("GOOGLETRANSLATE(D19579,""fr"",""en"")"),"#VALUE!")</f>
        <v>#VALUE!</v>
      </c>
    </row>
    <row r="19580" ht="15.75" customHeight="1">
      <c r="A19580" s="1" t="s">
        <v>3137</v>
      </c>
      <c r="B19580" s="1">
        <v>3.0</v>
      </c>
      <c r="C19580" s="1" t="s">
        <v>40799</v>
      </c>
      <c r="D19580" s="1" t="s">
        <v>40800</v>
      </c>
      <c r="E19580" s="1" t="s">
        <v>273</v>
      </c>
      <c r="F19580" s="1" t="s">
        <v>11</v>
      </c>
      <c r="G19580" s="1" t="str">
        <f>IFERROR(__xludf.DUMMYFUNCTION("GOOGLETRANSLATE(D19580,""fr"",""en"")"),"#VALUE!")</f>
        <v>#VALUE!</v>
      </c>
    </row>
    <row r="19581" ht="15.75" customHeight="1">
      <c r="A19581" s="1" t="s">
        <v>2896</v>
      </c>
      <c r="B19581" s="1">
        <v>1.0</v>
      </c>
      <c r="C19581" s="1" t="s">
        <v>40801</v>
      </c>
      <c r="D19581" s="1" t="s">
        <v>40802</v>
      </c>
      <c r="E19581" s="1" t="s">
        <v>10</v>
      </c>
      <c r="F19581" s="1" t="s">
        <v>11</v>
      </c>
      <c r="G19581" s="1" t="str">
        <f>IFERROR(__xludf.DUMMYFUNCTION("GOOGLETRANSLATE(D19581,""fr"",""en"")"),"#VALUE!")</f>
        <v>#VALUE!</v>
      </c>
    </row>
    <row r="19582" ht="15.75" customHeight="1">
      <c r="A19582" s="1" t="s">
        <v>2613</v>
      </c>
      <c r="B19582" s="1">
        <v>3.0</v>
      </c>
      <c r="C19582" s="1" t="s">
        <v>40803</v>
      </c>
      <c r="D19582" s="1" t="s">
        <v>40804</v>
      </c>
      <c r="E19582" s="1" t="s">
        <v>10</v>
      </c>
      <c r="F19582" s="1" t="s">
        <v>11</v>
      </c>
      <c r="G19582" s="1" t="str">
        <f>IFERROR(__xludf.DUMMYFUNCTION("GOOGLETRANSLATE(D19582,""fr"",""en"")"),"#VALUE!")</f>
        <v>#VALUE!</v>
      </c>
    </row>
    <row r="19583" ht="15.75" customHeight="1">
      <c r="A19583" s="1" t="s">
        <v>1353</v>
      </c>
      <c r="B19583" s="1">
        <v>3.0</v>
      </c>
      <c r="C19583" s="1" t="s">
        <v>40805</v>
      </c>
      <c r="D19583" s="1" t="s">
        <v>40806</v>
      </c>
      <c r="E19583" s="1" t="s">
        <v>21</v>
      </c>
      <c r="F19583" s="1" t="s">
        <v>11</v>
      </c>
      <c r="G19583" s="1" t="str">
        <f>IFERROR(__xludf.DUMMYFUNCTION("GOOGLETRANSLATE(D19583,""fr"",""en"")"),"#VALUE!")</f>
        <v>#VALUE!</v>
      </c>
    </row>
    <row r="19584" ht="15.75" customHeight="1">
      <c r="A19584" s="1" t="s">
        <v>2358</v>
      </c>
      <c r="B19584" s="1">
        <v>5.0</v>
      </c>
      <c r="C19584" s="1" t="s">
        <v>40807</v>
      </c>
      <c r="D19584" s="1" t="s">
        <v>40808</v>
      </c>
      <c r="E19584" s="1" t="s">
        <v>21</v>
      </c>
      <c r="F19584" s="1" t="s">
        <v>11</v>
      </c>
      <c r="G19584" s="1" t="str">
        <f>IFERROR(__xludf.DUMMYFUNCTION("GOOGLETRANSLATE(D19584,""fr"",""en"")"),"I am satisfied
The price suits me perfectly
I hope my file will be fully completed for Olivier Insurance and receive my green card quickly")</f>
        <v>I am satisfied
The price suits me perfectly
I hope my file will be fully completed for Olivier Insurance and receive my green card quickly</v>
      </c>
    </row>
    <row r="19585" ht="15.75" customHeight="1">
      <c r="A19585" s="1" t="s">
        <v>6393</v>
      </c>
      <c r="B19585" s="1">
        <v>1.0</v>
      </c>
      <c r="C19585" s="1" t="s">
        <v>40809</v>
      </c>
      <c r="D19585" s="1" t="s">
        <v>40810</v>
      </c>
      <c r="E19585" s="1" t="s">
        <v>226</v>
      </c>
      <c r="F19585" s="1" t="s">
        <v>110</v>
      </c>
      <c r="G19585" s="1" t="str">
        <f>IFERROR(__xludf.DUMMYFUNCTION("GOOGLETRANSLATE(D19585,""fr"",""en"")"),"#VALUE!")</f>
        <v>#VALUE!</v>
      </c>
    </row>
    <row r="19586" ht="15.75" customHeight="1">
      <c r="A19586" s="1" t="s">
        <v>7386</v>
      </c>
      <c r="B19586" s="1">
        <v>4.0</v>
      </c>
      <c r="C19586" s="1" t="s">
        <v>40811</v>
      </c>
      <c r="D19586" s="1" t="s">
        <v>40812</v>
      </c>
      <c r="E19586" s="1" t="s">
        <v>10</v>
      </c>
      <c r="F19586" s="1" t="s">
        <v>11</v>
      </c>
      <c r="G19586" s="1" t="str">
        <f>IFERROR(__xludf.DUMMYFUNCTION("GOOGLETRANSLATE(D19586,""fr"",""en"")"),"#VALUE!")</f>
        <v>#VALUE!</v>
      </c>
    </row>
    <row r="19587" ht="15.75" customHeight="1">
      <c r="A19587" s="1" t="s">
        <v>6238</v>
      </c>
      <c r="B19587" s="1">
        <v>1.0</v>
      </c>
      <c r="C19587" s="1" t="s">
        <v>40813</v>
      </c>
      <c r="D19587" s="1" t="s">
        <v>40814</v>
      </c>
      <c r="E19587" s="1" t="s">
        <v>250</v>
      </c>
      <c r="F19587" s="1" t="s">
        <v>30</v>
      </c>
      <c r="G19587" s="1" t="str">
        <f>IFERROR(__xludf.DUMMYFUNCTION("GOOGLETRANSLATE(D19587,""fr"",""en"")"),"#VALUE!")</f>
        <v>#VALUE!</v>
      </c>
    </row>
    <row r="19588" ht="15.75" customHeight="1">
      <c r="A19588" s="1" t="s">
        <v>11890</v>
      </c>
      <c r="B19588" s="1">
        <v>2.0</v>
      </c>
      <c r="C19588" s="1" t="s">
        <v>40815</v>
      </c>
      <c r="D19588" s="1" t="s">
        <v>40816</v>
      </c>
      <c r="E19588" s="1" t="s">
        <v>750</v>
      </c>
      <c r="F19588" s="1" t="s">
        <v>110</v>
      </c>
      <c r="G19588" s="1" t="str">
        <f>IFERROR(__xludf.DUMMYFUNCTION("GOOGLETRANSLATE(D19588,""fr"",""en"")"),"#VALUE!")</f>
        <v>#VALUE!</v>
      </c>
    </row>
    <row r="19589" ht="15.75" customHeight="1">
      <c r="A19589" s="1" t="s">
        <v>4334</v>
      </c>
      <c r="B19589" s="1">
        <v>1.0</v>
      </c>
      <c r="C19589" s="1" t="s">
        <v>40817</v>
      </c>
      <c r="D19589" s="1" t="s">
        <v>40818</v>
      </c>
      <c r="E19589" s="1" t="s">
        <v>373</v>
      </c>
      <c r="F19589" s="1" t="s">
        <v>30</v>
      </c>
      <c r="G19589" s="1" t="str">
        <f>IFERROR(__xludf.DUMMYFUNCTION("GOOGLETRANSLATE(D19589,""fr"",""en"")"),"#VALUE!")</f>
        <v>#VALUE!</v>
      </c>
    </row>
    <row r="19590" ht="15.75" customHeight="1">
      <c r="A19590" s="1" t="s">
        <v>7170</v>
      </c>
      <c r="B19590" s="1">
        <v>1.0</v>
      </c>
      <c r="C19590" s="1" t="s">
        <v>40819</v>
      </c>
      <c r="D19590" s="1" t="s">
        <v>40820</v>
      </c>
      <c r="E19590" s="1" t="s">
        <v>226</v>
      </c>
      <c r="F19590" s="1" t="s">
        <v>110</v>
      </c>
      <c r="G19590" s="1" t="str">
        <f>IFERROR(__xludf.DUMMYFUNCTION("GOOGLETRANSLATE(D19590,""fr"",""en"")"),"#VALUE!")</f>
        <v>#VALUE!</v>
      </c>
    </row>
    <row r="19591" ht="15.75" customHeight="1">
      <c r="A19591" s="1" t="s">
        <v>603</v>
      </c>
      <c r="B19591" s="1">
        <v>4.0</v>
      </c>
      <c r="C19591" s="1" t="s">
        <v>40821</v>
      </c>
      <c r="D19591" s="1" t="s">
        <v>40822</v>
      </c>
      <c r="E19591" s="1" t="s">
        <v>65</v>
      </c>
      <c r="F19591" s="1" t="s">
        <v>66</v>
      </c>
      <c r="G19591" s="1" t="str">
        <f>IFERROR(__xludf.DUMMYFUNCTION("GOOGLETRANSLATE(D19591,""fr"",""en"")"),"#VALUE!")</f>
        <v>#VALUE!</v>
      </c>
    </row>
    <row r="19592" ht="15.75" customHeight="1">
      <c r="A19592" s="1" t="s">
        <v>2144</v>
      </c>
      <c r="B19592" s="1">
        <v>2.0</v>
      </c>
      <c r="C19592" s="1" t="s">
        <v>40823</v>
      </c>
      <c r="D19592" s="1" t="s">
        <v>40824</v>
      </c>
      <c r="E19592" s="1" t="s">
        <v>43</v>
      </c>
      <c r="F19592" s="1" t="s">
        <v>30</v>
      </c>
      <c r="G19592" s="1" t="str">
        <f>IFERROR(__xludf.DUMMYFUNCTION("GOOGLETRANSLATE(D19592,""fr"",""en"")"),"#VALUE!")</f>
        <v>#VALUE!</v>
      </c>
    </row>
    <row r="19593" ht="15.75" customHeight="1">
      <c r="A19593" s="1" t="s">
        <v>4926</v>
      </c>
      <c r="B19593" s="1">
        <v>1.0</v>
      </c>
      <c r="C19593" s="1" t="s">
        <v>40825</v>
      </c>
      <c r="D19593" s="1" t="s">
        <v>40826</v>
      </c>
      <c r="E19593" s="1" t="s">
        <v>226</v>
      </c>
      <c r="F19593" s="1" t="s">
        <v>11</v>
      </c>
      <c r="G19593" s="1" t="str">
        <f>IFERROR(__xludf.DUMMYFUNCTION("GOOGLETRANSLATE(D19593,""fr"",""en"")"),"#VALUE!")</f>
        <v>#VALUE!</v>
      </c>
    </row>
    <row r="19594" ht="15.75" customHeight="1">
      <c r="A19594" s="1" t="s">
        <v>18</v>
      </c>
      <c r="B19594" s="1">
        <v>4.0</v>
      </c>
      <c r="C19594" s="1" t="s">
        <v>40827</v>
      </c>
      <c r="D19594" s="1" t="s">
        <v>40828</v>
      </c>
      <c r="E19594" s="1" t="s">
        <v>21</v>
      </c>
      <c r="F19594" s="1" t="s">
        <v>11</v>
      </c>
      <c r="G19594" s="1" t="str">
        <f>IFERROR(__xludf.DUMMYFUNCTION("GOOGLETRANSLATE(D19594,""fr"",""en"")"),"#VALUE!")</f>
        <v>#VALUE!</v>
      </c>
    </row>
    <row r="19595" ht="15.75" customHeight="1">
      <c r="A19595" s="1" t="s">
        <v>4045</v>
      </c>
      <c r="B19595" s="1">
        <v>1.0</v>
      </c>
      <c r="C19595" s="1" t="s">
        <v>40829</v>
      </c>
      <c r="D19595" s="1" t="s">
        <v>40830</v>
      </c>
      <c r="E19595" s="1" t="s">
        <v>83</v>
      </c>
      <c r="F19595" s="1" t="s">
        <v>84</v>
      </c>
      <c r="G19595" s="1" t="str">
        <f>IFERROR(__xludf.DUMMYFUNCTION("GOOGLETRANSLATE(D19595,""fr"",""en"")"),"#VALUE!")</f>
        <v>#VALUE!</v>
      </c>
    </row>
    <row r="19596" ht="15.75" customHeight="1">
      <c r="A19596" s="1" t="s">
        <v>2237</v>
      </c>
      <c r="B19596" s="1">
        <v>2.0</v>
      </c>
      <c r="C19596" s="1" t="s">
        <v>40831</v>
      </c>
      <c r="D19596" s="1" t="s">
        <v>40832</v>
      </c>
      <c r="E19596" s="1" t="s">
        <v>10</v>
      </c>
      <c r="F19596" s="1" t="s">
        <v>11</v>
      </c>
      <c r="G19596" s="1" t="str">
        <f>IFERROR(__xludf.DUMMYFUNCTION("GOOGLETRANSLATE(D19596,""fr"",""en"")"),"#VALUE!")</f>
        <v>#VALUE!</v>
      </c>
    </row>
    <row r="19597" ht="15.75" customHeight="1">
      <c r="A19597" s="1" t="s">
        <v>8334</v>
      </c>
      <c r="B19597" s="1">
        <v>5.0</v>
      </c>
      <c r="C19597" s="1" t="s">
        <v>40833</v>
      </c>
      <c r="D19597" s="1" t="s">
        <v>40834</v>
      </c>
      <c r="E19597" s="1" t="s">
        <v>21</v>
      </c>
      <c r="F19597" s="1" t="s">
        <v>11</v>
      </c>
      <c r="G19597" s="1" t="str">
        <f>IFERROR(__xludf.DUMMYFUNCTION("GOOGLETRANSLATE(D19597,""fr"",""en"")"),"#VALUE!")</f>
        <v>#VALUE!</v>
      </c>
    </row>
    <row r="19598" ht="15.75" customHeight="1">
      <c r="A19598" s="1" t="s">
        <v>532</v>
      </c>
      <c r="B19598" s="1">
        <v>4.0</v>
      </c>
      <c r="C19598" s="1" t="s">
        <v>40835</v>
      </c>
      <c r="D19598" s="1" t="s">
        <v>40836</v>
      </c>
      <c r="E19598" s="1" t="s">
        <v>10</v>
      </c>
      <c r="F19598" s="1" t="s">
        <v>11</v>
      </c>
      <c r="G19598" s="1" t="str">
        <f>IFERROR(__xludf.DUMMYFUNCTION("GOOGLETRANSLATE(D19598,""fr"",""en"")"),"#VALUE!")</f>
        <v>#VALUE!</v>
      </c>
    </row>
    <row r="19599" ht="15.75" customHeight="1">
      <c r="A19599" s="1" t="s">
        <v>2937</v>
      </c>
      <c r="B19599" s="1">
        <v>3.0</v>
      </c>
      <c r="C19599" s="1" t="s">
        <v>40837</v>
      </c>
      <c r="D19599" s="1" t="s">
        <v>40838</v>
      </c>
      <c r="E19599" s="1" t="s">
        <v>10</v>
      </c>
      <c r="F19599" s="1" t="s">
        <v>11</v>
      </c>
      <c r="G19599" s="1" t="str">
        <f>IFERROR(__xludf.DUMMYFUNCTION("GOOGLETRANSLATE(D19599,""fr"",""en"")"),"#VALUE!")</f>
        <v>#VALUE!</v>
      </c>
    </row>
    <row r="19600" ht="15.75" customHeight="1">
      <c r="A19600" s="1" t="s">
        <v>274</v>
      </c>
      <c r="B19600" s="1">
        <v>4.0</v>
      </c>
      <c r="C19600" s="1" t="s">
        <v>40839</v>
      </c>
      <c r="D19600" s="1" t="s">
        <v>40840</v>
      </c>
      <c r="E19600" s="1" t="s">
        <v>21</v>
      </c>
      <c r="F19600" s="1" t="s">
        <v>11</v>
      </c>
      <c r="G19600" s="1" t="str">
        <f>IFERROR(__xludf.DUMMYFUNCTION("GOOGLETRANSLATE(D19600,""fr"",""en"")"),"#VALUE!")</f>
        <v>#VALUE!</v>
      </c>
    </row>
    <row r="19601" ht="15.75" customHeight="1">
      <c r="A19601" s="1" t="s">
        <v>3050</v>
      </c>
      <c r="B19601" s="1">
        <v>4.0</v>
      </c>
      <c r="C19601" s="1" t="s">
        <v>40841</v>
      </c>
      <c r="D19601" s="1" t="s">
        <v>40842</v>
      </c>
      <c r="E19601" s="1" t="s">
        <v>554</v>
      </c>
      <c r="F19601" s="1" t="s">
        <v>30</v>
      </c>
      <c r="G19601" s="1" t="str">
        <f>IFERROR(__xludf.DUMMYFUNCTION("GOOGLETRANSLATE(D19601,""fr"",""en"")"),"#VALUE!")</f>
        <v>#VALUE!</v>
      </c>
    </row>
    <row r="19602" ht="15.75" customHeight="1">
      <c r="A19602" s="1" t="s">
        <v>173</v>
      </c>
      <c r="B19602" s="1">
        <v>2.0</v>
      </c>
      <c r="C19602" s="1" t="s">
        <v>40843</v>
      </c>
      <c r="D19602" s="1" t="s">
        <v>40844</v>
      </c>
      <c r="E19602" s="1" t="s">
        <v>10</v>
      </c>
      <c r="F19602" s="1" t="s">
        <v>11</v>
      </c>
      <c r="G19602" s="1" t="str">
        <f>IFERROR(__xludf.DUMMYFUNCTION("GOOGLETRANSLATE(D19602,""fr"",""en"")"),"#VALUE!")</f>
        <v>#VALUE!</v>
      </c>
    </row>
    <row r="19603" ht="15.75" customHeight="1">
      <c r="A19603" s="1" t="s">
        <v>1913</v>
      </c>
      <c r="B19603" s="1">
        <v>5.0</v>
      </c>
      <c r="C19603" s="1" t="s">
        <v>40845</v>
      </c>
      <c r="D19603" s="1" t="s">
        <v>40846</v>
      </c>
      <c r="E19603" s="1" t="s">
        <v>52</v>
      </c>
      <c r="F19603" s="1" t="s">
        <v>11</v>
      </c>
      <c r="G19603" s="1" t="str">
        <f>IFERROR(__xludf.DUMMYFUNCTION("GOOGLETRANSLATE(D19603,""fr"",""en"")"),"#VALUE!")</f>
        <v>#VALUE!</v>
      </c>
    </row>
    <row r="19604" ht="15.75" customHeight="1">
      <c r="A19604" s="1" t="s">
        <v>2590</v>
      </c>
      <c r="B19604" s="1">
        <v>1.0</v>
      </c>
      <c r="C19604" s="1" t="s">
        <v>40847</v>
      </c>
      <c r="D19604" s="1" t="s">
        <v>40848</v>
      </c>
      <c r="E19604" s="1" t="s">
        <v>230</v>
      </c>
      <c r="F19604" s="1" t="s">
        <v>48</v>
      </c>
      <c r="G19604" s="1" t="str">
        <f>IFERROR(__xludf.DUMMYFUNCTION("GOOGLETRANSLATE(D19604,""fr"",""en"")"),"#VALUE!")</f>
        <v>#VALUE!</v>
      </c>
    </row>
    <row r="19605" ht="15.75" customHeight="1">
      <c r="A19605" s="1" t="s">
        <v>1180</v>
      </c>
      <c r="B19605" s="1">
        <v>5.0</v>
      </c>
      <c r="C19605" s="1" t="s">
        <v>40849</v>
      </c>
      <c r="D19605" s="1" t="s">
        <v>40850</v>
      </c>
      <c r="E19605" s="1" t="s">
        <v>10</v>
      </c>
      <c r="F19605" s="1" t="s">
        <v>11</v>
      </c>
      <c r="G19605" s="1" t="str">
        <f>IFERROR(__xludf.DUMMYFUNCTION("GOOGLETRANSLATE(D19605,""fr"",""en"")"),"#VALUE!")</f>
        <v>#VALUE!</v>
      </c>
    </row>
    <row r="19606" ht="15.75" customHeight="1">
      <c r="A19606" s="1" t="s">
        <v>14725</v>
      </c>
      <c r="B19606" s="1">
        <v>2.0</v>
      </c>
      <c r="C19606" s="1" t="s">
        <v>40851</v>
      </c>
      <c r="D19606" s="1" t="s">
        <v>40852</v>
      </c>
      <c r="E19606" s="1" t="s">
        <v>169</v>
      </c>
      <c r="F19606" s="1" t="s">
        <v>110</v>
      </c>
      <c r="G19606" s="1" t="str">
        <f>IFERROR(__xludf.DUMMYFUNCTION("GOOGLETRANSLATE(D19606,""fr"",""en"")"),"#VALUE!")</f>
        <v>#VALUE!</v>
      </c>
    </row>
    <row r="19607" ht="15.75" customHeight="1">
      <c r="A19607" s="1" t="s">
        <v>585</v>
      </c>
      <c r="B19607" s="1">
        <v>2.0</v>
      </c>
      <c r="C19607" s="1" t="s">
        <v>40853</v>
      </c>
      <c r="D19607" s="1" t="s">
        <v>40854</v>
      </c>
      <c r="E19607" s="1" t="s">
        <v>10</v>
      </c>
      <c r="F19607" s="1" t="s">
        <v>11</v>
      </c>
      <c r="G19607" s="1" t="str">
        <f>IFERROR(__xludf.DUMMYFUNCTION("GOOGLETRANSLATE(D19607,""fr"",""en"")"),"#VALUE!")</f>
        <v>#VALUE!</v>
      </c>
    </row>
    <row r="19608" ht="15.75" customHeight="1">
      <c r="A19608" s="1" t="s">
        <v>1023</v>
      </c>
      <c r="B19608" s="1">
        <v>2.0</v>
      </c>
      <c r="C19608" s="1" t="s">
        <v>3482</v>
      </c>
      <c r="D19608" s="1" t="s">
        <v>40855</v>
      </c>
      <c r="E19608" s="1" t="s">
        <v>10</v>
      </c>
      <c r="F19608" s="1" t="s">
        <v>11</v>
      </c>
      <c r="G19608" s="1" t="str">
        <f>IFERROR(__xludf.DUMMYFUNCTION("GOOGLETRANSLATE(D19608,""fr"",""en"")"),"#VALUE!")</f>
        <v>#VALUE!</v>
      </c>
    </row>
    <row r="19609" ht="15.75" customHeight="1">
      <c r="A19609" s="1" t="s">
        <v>417</v>
      </c>
      <c r="B19609" s="1">
        <v>2.0</v>
      </c>
      <c r="C19609" s="1" t="s">
        <v>40856</v>
      </c>
      <c r="D19609" s="1" t="s">
        <v>40857</v>
      </c>
      <c r="E19609" s="1" t="s">
        <v>10</v>
      </c>
      <c r="F19609" s="1" t="s">
        <v>11</v>
      </c>
      <c r="G19609" s="1" t="str">
        <f>IFERROR(__xludf.DUMMYFUNCTION("GOOGLETRANSLATE(D19609,""fr"",""en"")"),"#VALUE!")</f>
        <v>#VALUE!</v>
      </c>
    </row>
    <row r="19610" ht="15.75" customHeight="1">
      <c r="A19610" s="1" t="s">
        <v>9560</v>
      </c>
      <c r="B19610" s="1">
        <v>2.0</v>
      </c>
      <c r="C19610" s="1" t="s">
        <v>40858</v>
      </c>
      <c r="D19610" s="1" t="s">
        <v>40859</v>
      </c>
      <c r="E19610" s="1" t="s">
        <v>10</v>
      </c>
      <c r="F19610" s="1" t="s">
        <v>11</v>
      </c>
      <c r="G19610" s="1" t="str">
        <f>IFERROR(__xludf.DUMMYFUNCTION("GOOGLETRANSLATE(D19610,""fr"",""en"")"),"#VALUE!")</f>
        <v>#VALUE!</v>
      </c>
    </row>
    <row r="19611" ht="15.75" customHeight="1">
      <c r="A19611" s="1" t="s">
        <v>1699</v>
      </c>
      <c r="B19611" s="1">
        <v>4.0</v>
      </c>
      <c r="C19611" s="1" t="s">
        <v>40860</v>
      </c>
      <c r="D19611" s="1" t="s">
        <v>40861</v>
      </c>
      <c r="E19611" s="1" t="s">
        <v>21</v>
      </c>
      <c r="F19611" s="1" t="s">
        <v>11</v>
      </c>
      <c r="G19611" s="1" t="str">
        <f>IFERROR(__xludf.DUMMYFUNCTION("GOOGLETRANSLATE(D19611,""fr"",""en"")"),"#VALUE!")</f>
        <v>#VALUE!</v>
      </c>
    </row>
    <row r="19612" ht="15.75" customHeight="1">
      <c r="A19612" s="1" t="s">
        <v>1207</v>
      </c>
      <c r="B19612" s="1">
        <v>5.0</v>
      </c>
      <c r="C19612" s="1" t="s">
        <v>40862</v>
      </c>
      <c r="D19612" s="1" t="s">
        <v>40863</v>
      </c>
      <c r="E19612" s="1" t="s">
        <v>614</v>
      </c>
      <c r="F19612" s="1" t="s">
        <v>30</v>
      </c>
      <c r="G19612" s="1" t="str">
        <f>IFERROR(__xludf.DUMMYFUNCTION("GOOGLETRANSLATE(D19612,""fr"",""en"")"),"#VALUE!")</f>
        <v>#VALUE!</v>
      </c>
    </row>
    <row r="19613" ht="15.75" customHeight="1">
      <c r="A19613" s="1" t="s">
        <v>1426</v>
      </c>
      <c r="B19613" s="1">
        <v>5.0</v>
      </c>
      <c r="C19613" s="1" t="s">
        <v>40864</v>
      </c>
      <c r="D19613" s="1" t="s">
        <v>40865</v>
      </c>
      <c r="E19613" s="1" t="s">
        <v>21</v>
      </c>
      <c r="F19613" s="1" t="s">
        <v>11</v>
      </c>
      <c r="G19613" s="1" t="str">
        <f>IFERROR(__xludf.DUMMYFUNCTION("GOOGLETRANSLATE(D19613,""fr"",""en"")"),"#VALUE!")</f>
        <v>#VALUE!</v>
      </c>
    </row>
    <row r="19614" ht="15.75" customHeight="1">
      <c r="A19614" s="1" t="s">
        <v>2231</v>
      </c>
      <c r="B19614" s="1">
        <v>2.0</v>
      </c>
      <c r="C19614" s="1" t="s">
        <v>40866</v>
      </c>
      <c r="D19614" s="1" t="s">
        <v>40867</v>
      </c>
      <c r="E19614" s="1" t="s">
        <v>10</v>
      </c>
      <c r="F19614" s="1" t="s">
        <v>11</v>
      </c>
      <c r="G19614" s="1" t="str">
        <f>IFERROR(__xludf.DUMMYFUNCTION("GOOGLETRANSLATE(D19614,""fr"",""en"")"),"#VALUE!")</f>
        <v>#VALUE!</v>
      </c>
    </row>
    <row r="19615" ht="15.75" customHeight="1">
      <c r="A19615" s="1" t="s">
        <v>667</v>
      </c>
      <c r="B19615" s="1">
        <v>5.0</v>
      </c>
      <c r="C19615" s="1" t="s">
        <v>40868</v>
      </c>
      <c r="D19615" s="1" t="s">
        <v>40869</v>
      </c>
      <c r="E19615" s="1" t="s">
        <v>21</v>
      </c>
      <c r="F19615" s="1" t="s">
        <v>11</v>
      </c>
      <c r="G19615" s="1" t="str">
        <f>IFERROR(__xludf.DUMMYFUNCTION("GOOGLETRANSLATE(D19615,""fr"",""en"")"),"#VALUE!")</f>
        <v>#VALUE!</v>
      </c>
    </row>
    <row r="19616" ht="15.75" customHeight="1">
      <c r="A19616" s="1" t="s">
        <v>936</v>
      </c>
      <c r="B19616" s="1">
        <v>3.0</v>
      </c>
      <c r="C19616" s="1" t="s">
        <v>40870</v>
      </c>
      <c r="D19616" s="1" t="s">
        <v>40871</v>
      </c>
      <c r="E19616" s="1" t="s">
        <v>10</v>
      </c>
      <c r="F19616" s="1" t="s">
        <v>11</v>
      </c>
      <c r="G19616" s="1" t="str">
        <f>IFERROR(__xludf.DUMMYFUNCTION("GOOGLETRANSLATE(D19616,""fr"",""en"")"),"#VALUE!")</f>
        <v>#VALUE!</v>
      </c>
    </row>
    <row r="19617" ht="15.75" customHeight="1">
      <c r="A19617" s="1" t="s">
        <v>1482</v>
      </c>
      <c r="B19617" s="1">
        <v>4.0</v>
      </c>
      <c r="C19617" s="1" t="s">
        <v>40872</v>
      </c>
      <c r="D19617" s="1" t="s">
        <v>40873</v>
      </c>
      <c r="E19617" s="1" t="s">
        <v>21</v>
      </c>
      <c r="F19617" s="1" t="s">
        <v>11</v>
      </c>
      <c r="G19617" s="1" t="str">
        <f>IFERROR(__xludf.DUMMYFUNCTION("GOOGLETRANSLATE(D19617,""fr"",""en"")"),"#VALUE!")</f>
        <v>#VALUE!</v>
      </c>
    </row>
    <row r="19618" ht="15.75" customHeight="1">
      <c r="A19618" s="1" t="s">
        <v>603</v>
      </c>
      <c r="B19618" s="1">
        <v>5.0</v>
      </c>
      <c r="C19618" s="1" t="s">
        <v>40874</v>
      </c>
      <c r="D19618" s="1" t="s">
        <v>40875</v>
      </c>
      <c r="E19618" s="1" t="s">
        <v>21</v>
      </c>
      <c r="F19618" s="1" t="s">
        <v>11</v>
      </c>
      <c r="G19618" s="1" t="str">
        <f>IFERROR(__xludf.DUMMYFUNCTION("GOOGLETRANSLATE(D19618,""fr"",""en"")"),"#VALUE!")</f>
        <v>#VALUE!</v>
      </c>
    </row>
    <row r="19619" ht="15.75" customHeight="1">
      <c r="A19619" s="1" t="s">
        <v>9780</v>
      </c>
      <c r="B19619" s="1">
        <v>1.0</v>
      </c>
      <c r="C19619" s="1" t="s">
        <v>40876</v>
      </c>
      <c r="D19619" s="1" t="s">
        <v>40877</v>
      </c>
      <c r="E19619" s="1" t="s">
        <v>273</v>
      </c>
      <c r="F19619" s="1" t="s">
        <v>11</v>
      </c>
      <c r="G19619" s="1" t="str">
        <f>IFERROR(__xludf.DUMMYFUNCTION("GOOGLETRANSLATE(D19619,""fr"",""en"")"),"#VALUE!")</f>
        <v>#VALUE!</v>
      </c>
    </row>
    <row r="19620" ht="15.75" customHeight="1">
      <c r="A19620" s="1" t="s">
        <v>1366</v>
      </c>
      <c r="B19620" s="1">
        <v>4.0</v>
      </c>
      <c r="C19620" s="1" t="s">
        <v>40878</v>
      </c>
      <c r="D19620" s="1" t="s">
        <v>40879</v>
      </c>
      <c r="E19620" s="1" t="s">
        <v>29</v>
      </c>
      <c r="F19620" s="1" t="s">
        <v>30</v>
      </c>
      <c r="G19620" s="1" t="str">
        <f>IFERROR(__xludf.DUMMYFUNCTION("GOOGLETRANSLATE(D19620,""fr"",""en"")"),"#VALUE!")</f>
        <v>#VALUE!</v>
      </c>
    </row>
    <row r="19621" ht="15.75" customHeight="1">
      <c r="A19621" s="1" t="s">
        <v>341</v>
      </c>
      <c r="B19621" s="1">
        <v>4.0</v>
      </c>
      <c r="C19621" s="1" t="s">
        <v>40880</v>
      </c>
      <c r="D19621" s="1" t="s">
        <v>40881</v>
      </c>
      <c r="E19621" s="1" t="s">
        <v>109</v>
      </c>
      <c r="F19621" s="1" t="s">
        <v>110</v>
      </c>
      <c r="G19621" s="1" t="str">
        <f>IFERROR(__xludf.DUMMYFUNCTION("GOOGLETRANSLATE(D19621,""fr"",""en"")"),"#VALUE!")</f>
        <v>#VALUE!</v>
      </c>
    </row>
    <row r="19622" ht="15.75" customHeight="1">
      <c r="A19622" s="1" t="s">
        <v>7524</v>
      </c>
      <c r="B19622" s="1">
        <v>2.0</v>
      </c>
      <c r="C19622" s="1" t="s">
        <v>40882</v>
      </c>
      <c r="D19622" s="1" t="s">
        <v>40883</v>
      </c>
      <c r="E19622" s="1" t="s">
        <v>38</v>
      </c>
      <c r="F19622" s="1" t="s">
        <v>39</v>
      </c>
      <c r="G19622" s="1" t="str">
        <f>IFERROR(__xludf.DUMMYFUNCTION("GOOGLETRANSLATE(D19622,""fr"",""en"")"),"#VALUE!")</f>
        <v>#VALUE!</v>
      </c>
    </row>
    <row r="19623" ht="15.75" customHeight="1">
      <c r="A19623" s="1" t="s">
        <v>1248</v>
      </c>
      <c r="B19623" s="1">
        <v>2.0</v>
      </c>
      <c r="C19623" s="1" t="s">
        <v>40884</v>
      </c>
      <c r="D19623" s="1" t="s">
        <v>40885</v>
      </c>
      <c r="E19623" s="1" t="s">
        <v>10</v>
      </c>
      <c r="F19623" s="1" t="s">
        <v>11</v>
      </c>
      <c r="G19623" s="1" t="str">
        <f>IFERROR(__xludf.DUMMYFUNCTION("GOOGLETRANSLATE(D19623,""fr"",""en"")"),"#VALUE!")</f>
        <v>#VALUE!</v>
      </c>
    </row>
    <row r="19624" ht="15.75" customHeight="1">
      <c r="A19624" s="1" t="s">
        <v>707</v>
      </c>
      <c r="B19624" s="1">
        <v>4.0</v>
      </c>
      <c r="C19624" s="1" t="s">
        <v>40886</v>
      </c>
      <c r="D19624" s="1" t="s">
        <v>40887</v>
      </c>
      <c r="E19624" s="1" t="s">
        <v>10</v>
      </c>
      <c r="F19624" s="1" t="s">
        <v>11</v>
      </c>
      <c r="G19624" s="1" t="str">
        <f>IFERROR(__xludf.DUMMYFUNCTION("GOOGLETRANSLATE(D19624,""fr"",""en"")"),"#VALUE!")</f>
        <v>#VALUE!</v>
      </c>
    </row>
    <row r="19625" ht="15.75" customHeight="1">
      <c r="A19625" s="1" t="s">
        <v>2343</v>
      </c>
      <c r="B19625" s="1">
        <v>5.0</v>
      </c>
      <c r="C19625" s="1" t="s">
        <v>40888</v>
      </c>
      <c r="D19625" s="1" t="s">
        <v>40889</v>
      </c>
      <c r="E19625" s="1" t="s">
        <v>65</v>
      </c>
      <c r="F19625" s="1" t="s">
        <v>66</v>
      </c>
      <c r="G19625" s="1" t="str">
        <f>IFERROR(__xludf.DUMMYFUNCTION("GOOGLETRANSLATE(D19625,""fr"",""en"")"),"#VALUE!")</f>
        <v>#VALUE!</v>
      </c>
    </row>
    <row r="19626" ht="15.75" customHeight="1">
      <c r="A19626" s="1" t="s">
        <v>6540</v>
      </c>
      <c r="B19626" s="1">
        <v>2.0</v>
      </c>
      <c r="C19626" s="1" t="s">
        <v>40890</v>
      </c>
      <c r="D19626" s="1" t="s">
        <v>40891</v>
      </c>
      <c r="E19626" s="1" t="s">
        <v>103</v>
      </c>
      <c r="F19626" s="1" t="s">
        <v>48</v>
      </c>
      <c r="G19626" s="1" t="str">
        <f>IFERROR(__xludf.DUMMYFUNCTION("GOOGLETRANSLATE(D19626,""fr"",""en"")"),"#VALUE!")</f>
        <v>#VALUE!</v>
      </c>
    </row>
    <row r="19627" ht="15.75" customHeight="1">
      <c r="A19627" s="1" t="s">
        <v>2022</v>
      </c>
      <c r="B19627" s="1">
        <v>5.0</v>
      </c>
      <c r="C19627" s="1" t="s">
        <v>40892</v>
      </c>
      <c r="D19627" s="1" t="s">
        <v>40893</v>
      </c>
      <c r="E19627" s="1" t="s">
        <v>10</v>
      </c>
      <c r="F19627" s="1" t="s">
        <v>11</v>
      </c>
      <c r="G19627" s="1" t="str">
        <f>IFERROR(__xludf.DUMMYFUNCTION("GOOGLETRANSLATE(D19627,""fr"",""en"")"),"#VALUE!")</f>
        <v>#VALUE!</v>
      </c>
    </row>
    <row r="19628" ht="15.75" customHeight="1">
      <c r="A19628" s="1" t="s">
        <v>3031</v>
      </c>
      <c r="B19628" s="1">
        <v>5.0</v>
      </c>
      <c r="C19628" s="1" t="s">
        <v>40894</v>
      </c>
      <c r="D19628" s="1" t="s">
        <v>40895</v>
      </c>
      <c r="E19628" s="1" t="s">
        <v>484</v>
      </c>
      <c r="F19628" s="1" t="s">
        <v>30</v>
      </c>
      <c r="G19628" s="1" t="str">
        <f>IFERROR(__xludf.DUMMYFUNCTION("GOOGLETRANSLATE(D19628,""fr"",""en"")"),"#VALUE!")</f>
        <v>#VALUE!</v>
      </c>
    </row>
    <row r="19629" ht="15.75" customHeight="1">
      <c r="A19629" s="1" t="s">
        <v>615</v>
      </c>
      <c r="B19629" s="1">
        <v>4.0</v>
      </c>
      <c r="C19629" s="1" t="s">
        <v>40896</v>
      </c>
      <c r="D19629" s="1" t="s">
        <v>40897</v>
      </c>
      <c r="E19629" s="1" t="s">
        <v>10</v>
      </c>
      <c r="F19629" s="1" t="s">
        <v>11</v>
      </c>
      <c r="G19629" s="1" t="str">
        <f>IFERROR(__xludf.DUMMYFUNCTION("GOOGLETRANSLATE(D19629,""fr"",""en"")"),"#VALUE!")</f>
        <v>#VALUE!</v>
      </c>
    </row>
    <row r="19630" ht="15.75" customHeight="1">
      <c r="A19630" s="1" t="s">
        <v>777</v>
      </c>
      <c r="B19630" s="1">
        <v>1.0</v>
      </c>
      <c r="C19630" s="1" t="s">
        <v>40898</v>
      </c>
      <c r="D19630" s="1" t="s">
        <v>40899</v>
      </c>
      <c r="E19630" s="1" t="s">
        <v>169</v>
      </c>
      <c r="F19630" s="1" t="s">
        <v>11</v>
      </c>
      <c r="G19630" s="1" t="str">
        <f>IFERROR(__xludf.DUMMYFUNCTION("GOOGLETRANSLATE(D19630,""fr"",""en"")"),"#VALUE!")</f>
        <v>#VALUE!</v>
      </c>
    </row>
    <row r="19631" ht="15.75" customHeight="1">
      <c r="A19631" s="1" t="s">
        <v>4432</v>
      </c>
      <c r="B19631" s="1">
        <v>4.0</v>
      </c>
      <c r="C19631" s="1" t="s">
        <v>40900</v>
      </c>
      <c r="D19631" s="1" t="s">
        <v>40901</v>
      </c>
      <c r="E19631" s="1" t="s">
        <v>10</v>
      </c>
      <c r="F19631" s="1" t="s">
        <v>11</v>
      </c>
      <c r="G19631" s="1" t="str">
        <f>IFERROR(__xludf.DUMMYFUNCTION("GOOGLETRANSLATE(D19631,""fr"",""en"")"),"#VALUE!")</f>
        <v>#VALUE!</v>
      </c>
    </row>
    <row r="19632" ht="15.75" customHeight="1">
      <c r="A19632" s="1" t="s">
        <v>2911</v>
      </c>
      <c r="B19632" s="1">
        <v>5.0</v>
      </c>
      <c r="C19632" s="1" t="s">
        <v>40902</v>
      </c>
      <c r="D19632" s="1" t="s">
        <v>40903</v>
      </c>
      <c r="E19632" s="1" t="s">
        <v>614</v>
      </c>
      <c r="F19632" s="1" t="s">
        <v>30</v>
      </c>
      <c r="G19632" s="1" t="str">
        <f>IFERROR(__xludf.DUMMYFUNCTION("GOOGLETRANSLATE(D19632,""fr"",""en"")"),"#VALUE!")</f>
        <v>#VALUE!</v>
      </c>
    </row>
    <row r="19633" ht="15.75" customHeight="1">
      <c r="A19633" s="1" t="s">
        <v>558</v>
      </c>
      <c r="B19633" s="1">
        <v>5.0</v>
      </c>
      <c r="C19633" s="1" t="s">
        <v>40904</v>
      </c>
      <c r="D19633" s="1" t="s">
        <v>40905</v>
      </c>
      <c r="E19633" s="1" t="s">
        <v>21</v>
      </c>
      <c r="F19633" s="1" t="s">
        <v>11</v>
      </c>
      <c r="G19633" s="1" t="str">
        <f>IFERROR(__xludf.DUMMYFUNCTION("GOOGLETRANSLATE(D19633,""fr"",""en"")"),"#VALUE!")</f>
        <v>#VALUE!</v>
      </c>
    </row>
    <row r="19634" ht="15.75" customHeight="1">
      <c r="A19634" s="1" t="s">
        <v>2967</v>
      </c>
      <c r="B19634" s="1">
        <v>5.0</v>
      </c>
      <c r="C19634" s="1" t="s">
        <v>40906</v>
      </c>
      <c r="D19634" s="1" t="s">
        <v>40907</v>
      </c>
      <c r="E19634" s="1" t="s">
        <v>484</v>
      </c>
      <c r="F19634" s="1" t="s">
        <v>30</v>
      </c>
      <c r="G19634" s="1" t="str">
        <f>IFERROR(__xludf.DUMMYFUNCTION("GOOGLETRANSLATE(D19634,""fr"",""en"")"),"#VALUE!")</f>
        <v>#VALUE!</v>
      </c>
    </row>
    <row r="19635" ht="15.75" customHeight="1">
      <c r="A19635" s="1" t="s">
        <v>21852</v>
      </c>
      <c r="B19635" s="1">
        <v>4.0</v>
      </c>
      <c r="C19635" s="1" t="s">
        <v>40908</v>
      </c>
      <c r="D19635" s="1" t="s">
        <v>40909</v>
      </c>
      <c r="E19635" s="1" t="s">
        <v>226</v>
      </c>
      <c r="F19635" s="1" t="s">
        <v>11</v>
      </c>
      <c r="G19635" s="1" t="str">
        <f>IFERROR(__xludf.DUMMYFUNCTION("GOOGLETRANSLATE(D19635,""fr"",""en"")"),"#VALUE!")</f>
        <v>#VALUE!</v>
      </c>
    </row>
    <row r="19636" ht="15.75" customHeight="1">
      <c r="A19636" s="1" t="s">
        <v>362</v>
      </c>
      <c r="B19636" s="1">
        <v>1.0</v>
      </c>
      <c r="C19636" s="1" t="s">
        <v>40910</v>
      </c>
      <c r="D19636" s="1" t="s">
        <v>40911</v>
      </c>
      <c r="E19636" s="1" t="s">
        <v>226</v>
      </c>
      <c r="F19636" s="1" t="s">
        <v>110</v>
      </c>
      <c r="G19636" s="1" t="str">
        <f>IFERROR(__xludf.DUMMYFUNCTION("GOOGLETRANSLATE(D19636,""fr"",""en"")"),"#VALUE!")</f>
        <v>#VALUE!</v>
      </c>
    </row>
    <row r="19637" ht="15.75" customHeight="1">
      <c r="A19637" s="1" t="s">
        <v>13353</v>
      </c>
      <c r="B19637" s="1">
        <v>1.0</v>
      </c>
      <c r="C19637" s="1" t="s">
        <v>40912</v>
      </c>
      <c r="D19637" s="1" t="s">
        <v>40913</v>
      </c>
      <c r="E19637" s="1" t="s">
        <v>273</v>
      </c>
      <c r="F19637" s="1" t="s">
        <v>11</v>
      </c>
      <c r="G19637" s="1" t="str">
        <f>IFERROR(__xludf.DUMMYFUNCTION("GOOGLETRANSLATE(D19637,""fr"",""en"")"),"#VALUE!")</f>
        <v>#VALUE!</v>
      </c>
    </row>
    <row r="19638" ht="15.75" customHeight="1">
      <c r="A19638" s="1" t="s">
        <v>147</v>
      </c>
      <c r="B19638" s="1">
        <v>5.0</v>
      </c>
      <c r="C19638" s="1" t="s">
        <v>40914</v>
      </c>
      <c r="D19638" s="1" t="s">
        <v>40915</v>
      </c>
      <c r="E19638" s="1" t="s">
        <v>169</v>
      </c>
      <c r="F19638" s="1" t="s">
        <v>11</v>
      </c>
      <c r="G19638" s="1" t="str">
        <f>IFERROR(__xludf.DUMMYFUNCTION("GOOGLETRANSLATE(D19638,""fr"",""en"")"),"#VALUE!")</f>
        <v>#VALUE!</v>
      </c>
    </row>
    <row r="19639" ht="15.75" customHeight="1">
      <c r="A19639" s="1" t="s">
        <v>281</v>
      </c>
      <c r="B19639" s="1">
        <v>4.0</v>
      </c>
      <c r="C19639" s="1" t="s">
        <v>40916</v>
      </c>
      <c r="D19639" s="1" t="s">
        <v>40917</v>
      </c>
      <c r="E19639" s="1" t="s">
        <v>176</v>
      </c>
      <c r="F19639" s="1" t="s">
        <v>66</v>
      </c>
      <c r="G19639" s="1" t="str">
        <f>IFERROR(__xludf.DUMMYFUNCTION("GOOGLETRANSLATE(D19639,""fr"",""en"")"),"#VALUE!")</f>
        <v>#VALUE!</v>
      </c>
    </row>
    <row r="19640" ht="15.75" customHeight="1">
      <c r="A19640" s="1" t="s">
        <v>801</v>
      </c>
      <c r="B19640" s="1">
        <v>1.0</v>
      </c>
      <c r="C19640" s="1" t="s">
        <v>40918</v>
      </c>
      <c r="D19640" s="1" t="s">
        <v>40919</v>
      </c>
      <c r="E19640" s="1" t="s">
        <v>10</v>
      </c>
      <c r="F19640" s="1" t="s">
        <v>11</v>
      </c>
      <c r="G19640" s="1" t="str">
        <f>IFERROR(__xludf.DUMMYFUNCTION("GOOGLETRANSLATE(D19640,""fr"",""en"")"),"#VALUE!")</f>
        <v>#VALUE!</v>
      </c>
    </row>
    <row r="19641" ht="15.75" customHeight="1">
      <c r="A19641" s="1" t="s">
        <v>1482</v>
      </c>
      <c r="B19641" s="1">
        <v>4.0</v>
      </c>
      <c r="C19641" s="1" t="s">
        <v>40920</v>
      </c>
      <c r="D19641" s="1" t="s">
        <v>40921</v>
      </c>
      <c r="E19641" s="1" t="s">
        <v>21</v>
      </c>
      <c r="F19641" s="1" t="s">
        <v>11</v>
      </c>
      <c r="G19641" s="1" t="str">
        <f>IFERROR(__xludf.DUMMYFUNCTION("GOOGLETRANSLATE(D19641,""fr"",""en"")"),"#VALUE!")</f>
        <v>#VALUE!</v>
      </c>
    </row>
    <row r="19642" ht="15.75" customHeight="1">
      <c r="A19642" s="1" t="s">
        <v>2181</v>
      </c>
      <c r="B19642" s="1">
        <v>2.0</v>
      </c>
      <c r="C19642" s="1" t="s">
        <v>40922</v>
      </c>
      <c r="D19642" s="1" t="s">
        <v>40923</v>
      </c>
      <c r="E19642" s="1" t="s">
        <v>21</v>
      </c>
      <c r="F19642" s="1" t="s">
        <v>11</v>
      </c>
      <c r="G19642" s="1" t="str">
        <f>IFERROR(__xludf.DUMMYFUNCTION("GOOGLETRANSLATE(D19642,""fr"",""en"")"),"#VALUE!")</f>
        <v>#VALUE!</v>
      </c>
    </row>
    <row r="19643" ht="15.75" customHeight="1">
      <c r="A19643" s="1" t="s">
        <v>2363</v>
      </c>
      <c r="B19643" s="1">
        <v>2.0</v>
      </c>
      <c r="C19643" s="1" t="s">
        <v>40924</v>
      </c>
      <c r="D19643" s="1" t="s">
        <v>40925</v>
      </c>
      <c r="E19643" s="1" t="s">
        <v>176</v>
      </c>
      <c r="F19643" s="1" t="s">
        <v>66</v>
      </c>
      <c r="G19643" s="1" t="str">
        <f>IFERROR(__xludf.DUMMYFUNCTION("GOOGLETRANSLATE(D19643,""fr"",""en"")"),"#VALUE!")</f>
        <v>#VALUE!</v>
      </c>
    </row>
    <row r="19644" ht="15.75" customHeight="1">
      <c r="A19644" s="1" t="s">
        <v>10071</v>
      </c>
      <c r="B19644" s="1">
        <v>1.0</v>
      </c>
      <c r="C19644" s="1" t="s">
        <v>40926</v>
      </c>
      <c r="D19644" s="1" t="s">
        <v>40927</v>
      </c>
      <c r="E19644" s="1" t="s">
        <v>176</v>
      </c>
      <c r="F19644" s="1" t="s">
        <v>66</v>
      </c>
      <c r="G19644" s="1" t="str">
        <f>IFERROR(__xludf.DUMMYFUNCTION("GOOGLETRANSLATE(D19644,""fr"",""en"")"),"#VALUE!")</f>
        <v>#VALUE!</v>
      </c>
    </row>
    <row r="19645" ht="15.75" customHeight="1">
      <c r="A19645" s="1" t="s">
        <v>774</v>
      </c>
      <c r="B19645" s="1">
        <v>5.0</v>
      </c>
      <c r="C19645" s="1" t="s">
        <v>40928</v>
      </c>
      <c r="D19645" s="1" t="s">
        <v>40929</v>
      </c>
      <c r="E19645" s="1" t="s">
        <v>21</v>
      </c>
      <c r="F19645" s="1" t="s">
        <v>11</v>
      </c>
      <c r="G19645" s="1" t="str">
        <f>IFERROR(__xludf.DUMMYFUNCTION("GOOGLETRANSLATE(D19645,""fr"",""en"")"),"#VALUE!")</f>
        <v>#VALUE!</v>
      </c>
    </row>
    <row r="19646" ht="15.75" customHeight="1">
      <c r="A19646" s="1" t="s">
        <v>11674</v>
      </c>
      <c r="B19646" s="1">
        <v>3.0</v>
      </c>
      <c r="C19646" s="1" t="s">
        <v>40930</v>
      </c>
      <c r="D19646" s="1" t="s">
        <v>40931</v>
      </c>
      <c r="E19646" s="1" t="s">
        <v>250</v>
      </c>
      <c r="F19646" s="1" t="s">
        <v>30</v>
      </c>
      <c r="G19646" s="1" t="str">
        <f>IFERROR(__xludf.DUMMYFUNCTION("GOOGLETRANSLATE(D19646,""fr"",""en"")"),"#VALUE!")</f>
        <v>#VALUE!</v>
      </c>
    </row>
    <row r="19647" ht="15.75" customHeight="1">
      <c r="A19647" s="1" t="s">
        <v>1327</v>
      </c>
      <c r="B19647" s="1">
        <v>4.0</v>
      </c>
      <c r="C19647" s="1" t="s">
        <v>40932</v>
      </c>
      <c r="D19647" s="1" t="s">
        <v>40933</v>
      </c>
      <c r="E19647" s="1" t="s">
        <v>52</v>
      </c>
      <c r="F19647" s="1" t="s">
        <v>11</v>
      </c>
      <c r="G19647" s="1" t="str">
        <f>IFERROR(__xludf.DUMMYFUNCTION("GOOGLETRANSLATE(D19647,""fr"",""en"")"),"#VALUE!")</f>
        <v>#VALUE!</v>
      </c>
    </row>
    <row r="19648" ht="15.75" customHeight="1">
      <c r="A19648" s="1" t="s">
        <v>2809</v>
      </c>
      <c r="B19648" s="1">
        <v>3.0</v>
      </c>
      <c r="C19648" s="1" t="s">
        <v>2810</v>
      </c>
      <c r="D19648" s="1" t="s">
        <v>40934</v>
      </c>
      <c r="E19648" s="1" t="s">
        <v>21</v>
      </c>
      <c r="F19648" s="1" t="s">
        <v>11</v>
      </c>
      <c r="G19648" s="1" t="str">
        <f>IFERROR(__xludf.DUMMYFUNCTION("GOOGLETRANSLATE(D19648,""fr"",""en"")"),"#VALUE!")</f>
        <v>#VALUE!</v>
      </c>
    </row>
    <row r="19649" ht="15.75" customHeight="1">
      <c r="A19649" s="1" t="s">
        <v>744</v>
      </c>
      <c r="B19649" s="1">
        <v>1.0</v>
      </c>
      <c r="C19649" s="1" t="s">
        <v>40935</v>
      </c>
      <c r="D19649" s="1" t="s">
        <v>40936</v>
      </c>
      <c r="E19649" s="1" t="s">
        <v>296</v>
      </c>
      <c r="F19649" s="1" t="s">
        <v>11</v>
      </c>
      <c r="G19649" s="1" t="str">
        <f>IFERROR(__xludf.DUMMYFUNCTION("GOOGLETRANSLATE(D19649,""fr"",""en"")"),"#VALUE!")</f>
        <v>#VALUE!</v>
      </c>
    </row>
    <row r="19650" ht="15.75" customHeight="1">
      <c r="A19650" s="1" t="s">
        <v>2261</v>
      </c>
      <c r="B19650" s="1">
        <v>1.0</v>
      </c>
      <c r="C19650" s="1" t="s">
        <v>40937</v>
      </c>
      <c r="D19650" s="1" t="s">
        <v>40938</v>
      </c>
      <c r="E19650" s="1" t="s">
        <v>25</v>
      </c>
      <c r="F19650" s="1" t="s">
        <v>11</v>
      </c>
      <c r="G19650" s="1" t="str">
        <f>IFERROR(__xludf.DUMMYFUNCTION("GOOGLETRANSLATE(D19650,""fr"",""en"")"),"#VALUE!")</f>
        <v>#VALUE!</v>
      </c>
    </row>
    <row r="19651" ht="15.75" customHeight="1">
      <c r="A19651" s="1" t="s">
        <v>1344</v>
      </c>
      <c r="B19651" s="1">
        <v>4.0</v>
      </c>
      <c r="C19651" s="1" t="s">
        <v>40939</v>
      </c>
      <c r="D19651" s="1" t="s">
        <v>40940</v>
      </c>
      <c r="E19651" s="1" t="s">
        <v>176</v>
      </c>
      <c r="F19651" s="1" t="s">
        <v>66</v>
      </c>
      <c r="G19651" s="1" t="str">
        <f>IFERROR(__xludf.DUMMYFUNCTION("GOOGLETRANSLATE(D19651,""fr"",""en"")"),"#VALUE!")</f>
        <v>#VALUE!</v>
      </c>
    </row>
    <row r="19652" ht="15.75" customHeight="1">
      <c r="A19652" s="1" t="s">
        <v>1248</v>
      </c>
      <c r="B19652" s="1">
        <v>1.0</v>
      </c>
      <c r="C19652" s="1" t="s">
        <v>40941</v>
      </c>
      <c r="D19652" s="1" t="s">
        <v>40942</v>
      </c>
      <c r="E19652" s="1" t="s">
        <v>10</v>
      </c>
      <c r="F19652" s="1" t="s">
        <v>11</v>
      </c>
      <c r="G19652" s="1" t="str">
        <f>IFERROR(__xludf.DUMMYFUNCTION("GOOGLETRANSLATE(D19652,""fr"",""en"")"),"#VALUE!")</f>
        <v>#VALUE!</v>
      </c>
    </row>
    <row r="19653" ht="15.75" customHeight="1">
      <c r="A19653" s="1" t="s">
        <v>26</v>
      </c>
      <c r="B19653" s="1">
        <v>4.0</v>
      </c>
      <c r="C19653" s="1" t="s">
        <v>40943</v>
      </c>
      <c r="D19653" s="1" t="s">
        <v>40944</v>
      </c>
      <c r="E19653" s="1" t="s">
        <v>38</v>
      </c>
      <c r="F19653" s="1" t="s">
        <v>39</v>
      </c>
      <c r="G19653" s="1" t="str">
        <f>IFERROR(__xludf.DUMMYFUNCTION("GOOGLETRANSLATE(D19653,""fr"",""en"")"),"#VALUE!")</f>
        <v>#VALUE!</v>
      </c>
    </row>
    <row r="19654" ht="15.75" customHeight="1">
      <c r="A19654" s="1" t="s">
        <v>1473</v>
      </c>
      <c r="B19654" s="1">
        <v>5.0</v>
      </c>
      <c r="C19654" s="1" t="s">
        <v>40945</v>
      </c>
      <c r="D19654" s="1" t="s">
        <v>40946</v>
      </c>
      <c r="E19654" s="1" t="s">
        <v>21</v>
      </c>
      <c r="F19654" s="1" t="s">
        <v>11</v>
      </c>
      <c r="G19654" s="1" t="str">
        <f>IFERROR(__xludf.DUMMYFUNCTION("GOOGLETRANSLATE(D19654,""fr"",""en"")"),"#VALUE!")</f>
        <v>#VALUE!</v>
      </c>
    </row>
    <row r="19655" ht="15.75" customHeight="1">
      <c r="A19655" s="1" t="s">
        <v>40947</v>
      </c>
      <c r="B19655" s="1">
        <v>2.0</v>
      </c>
      <c r="C19655" s="1" t="s">
        <v>40948</v>
      </c>
      <c r="D19655" s="1" t="s">
        <v>40949</v>
      </c>
      <c r="E19655" s="1" t="s">
        <v>448</v>
      </c>
      <c r="F19655" s="1" t="s">
        <v>84</v>
      </c>
      <c r="G19655" s="1" t="str">
        <f>IFERROR(__xludf.DUMMYFUNCTION("GOOGLETRANSLATE(D19655,""fr"",""en"")"),"#VALUE!")</f>
        <v>#VALUE!</v>
      </c>
    </row>
    <row r="19656" ht="15.75" customHeight="1">
      <c r="A19656" s="1" t="s">
        <v>1023</v>
      </c>
      <c r="B19656" s="1">
        <v>5.0</v>
      </c>
      <c r="C19656" s="1" t="s">
        <v>40950</v>
      </c>
      <c r="D19656" s="1" t="s">
        <v>40951</v>
      </c>
      <c r="E19656" s="1" t="s">
        <v>10</v>
      </c>
      <c r="F19656" s="1" t="s">
        <v>11</v>
      </c>
      <c r="G19656" s="1" t="str">
        <f>IFERROR(__xludf.DUMMYFUNCTION("GOOGLETRANSLATE(D19656,""fr"",""en"")"),"#VALUE!")</f>
        <v>#VALUE!</v>
      </c>
    </row>
    <row r="19657" ht="15.75" customHeight="1">
      <c r="A19657" s="1" t="s">
        <v>1804</v>
      </c>
      <c r="B19657" s="1">
        <v>2.0</v>
      </c>
      <c r="C19657" s="1" t="s">
        <v>40952</v>
      </c>
      <c r="D19657" s="1" t="s">
        <v>40953</v>
      </c>
      <c r="E19657" s="1" t="s">
        <v>296</v>
      </c>
      <c r="F19657" s="1" t="s">
        <v>11</v>
      </c>
      <c r="G19657" s="1" t="str">
        <f>IFERROR(__xludf.DUMMYFUNCTION("GOOGLETRANSLATE(D19657,""fr"",""en"")"),"#VALUE!")</f>
        <v>#VALUE!</v>
      </c>
    </row>
    <row r="19658" ht="15.75" customHeight="1">
      <c r="A19658" s="1" t="s">
        <v>526</v>
      </c>
      <c r="B19658" s="1">
        <v>2.0</v>
      </c>
      <c r="C19658" s="1" t="s">
        <v>40954</v>
      </c>
      <c r="D19658" s="1" t="s">
        <v>40955</v>
      </c>
      <c r="E19658" s="1" t="s">
        <v>273</v>
      </c>
      <c r="F19658" s="1" t="s">
        <v>11</v>
      </c>
      <c r="G19658" s="1" t="str">
        <f>IFERROR(__xludf.DUMMYFUNCTION("GOOGLETRANSLATE(D19658,""fr"",""en"")"),"#VALUE!")</f>
        <v>#VALUE!</v>
      </c>
    </row>
    <row r="19659" ht="15.75" customHeight="1">
      <c r="A19659" s="1" t="s">
        <v>16453</v>
      </c>
      <c r="B19659" s="1">
        <v>2.0</v>
      </c>
      <c r="C19659" s="1" t="s">
        <v>40956</v>
      </c>
      <c r="D19659" s="1" t="s">
        <v>40957</v>
      </c>
      <c r="E19659" s="1" t="s">
        <v>25</v>
      </c>
      <c r="F19659" s="1" t="s">
        <v>11</v>
      </c>
      <c r="G19659" s="1" t="str">
        <f>IFERROR(__xludf.DUMMYFUNCTION("GOOGLETRANSLATE(D19659,""fr"",""en"")"),"#VALUE!")</f>
        <v>#VALUE!</v>
      </c>
    </row>
    <row r="19660" ht="15.75" customHeight="1">
      <c r="A19660" s="1" t="s">
        <v>7049</v>
      </c>
      <c r="B19660" s="1">
        <v>1.0</v>
      </c>
      <c r="C19660" s="1" t="s">
        <v>40958</v>
      </c>
      <c r="D19660" s="1" t="s">
        <v>40959</v>
      </c>
      <c r="E19660" s="1" t="s">
        <v>25</v>
      </c>
      <c r="F19660" s="1" t="s">
        <v>110</v>
      </c>
      <c r="G19660" s="1" t="str">
        <f>IFERROR(__xludf.DUMMYFUNCTION("GOOGLETRANSLATE(D19660,""fr"",""en"")"),"#VALUE!")</f>
        <v>#VALUE!</v>
      </c>
    </row>
    <row r="19661" ht="15.75" customHeight="1">
      <c r="A19661" s="1" t="s">
        <v>1593</v>
      </c>
      <c r="B19661" s="1">
        <v>2.0</v>
      </c>
      <c r="C19661" s="1" t="s">
        <v>40960</v>
      </c>
      <c r="D19661" s="1" t="s">
        <v>40961</v>
      </c>
      <c r="E19661" s="1" t="s">
        <v>21</v>
      </c>
      <c r="F19661" s="1" t="s">
        <v>11</v>
      </c>
      <c r="G19661" s="1" t="str">
        <f>IFERROR(__xludf.DUMMYFUNCTION("GOOGLETRANSLATE(D19661,""fr"",""en"")"),"#VALUE!")</f>
        <v>#VALUE!</v>
      </c>
    </row>
    <row r="19662" ht="15.75" customHeight="1">
      <c r="A19662" s="1" t="s">
        <v>18032</v>
      </c>
      <c r="B19662" s="1">
        <v>1.0</v>
      </c>
      <c r="C19662" s="1" t="s">
        <v>40962</v>
      </c>
      <c r="D19662" s="1" t="s">
        <v>40963</v>
      </c>
      <c r="E19662" s="1" t="s">
        <v>250</v>
      </c>
      <c r="F19662" s="1" t="s">
        <v>30</v>
      </c>
      <c r="G19662" s="1" t="str">
        <f>IFERROR(__xludf.DUMMYFUNCTION("GOOGLETRANSLATE(D19662,""fr"",""en"")"),"#VALUE!")</f>
        <v>#VALUE!</v>
      </c>
    </row>
    <row r="19663" ht="15.75" customHeight="1">
      <c r="A19663" s="1" t="s">
        <v>104</v>
      </c>
      <c r="B19663" s="1">
        <v>1.0</v>
      </c>
      <c r="C19663" s="1" t="s">
        <v>40964</v>
      </c>
      <c r="D19663" s="1" t="s">
        <v>40965</v>
      </c>
      <c r="E19663" s="1" t="s">
        <v>250</v>
      </c>
      <c r="F19663" s="1" t="s">
        <v>30</v>
      </c>
      <c r="G19663" s="1" t="str">
        <f>IFERROR(__xludf.DUMMYFUNCTION("GOOGLETRANSLATE(D19663,""fr"",""en"")"),"#VALUE!")</f>
        <v>#VALUE!</v>
      </c>
    </row>
    <row r="19664" ht="15.75" customHeight="1">
      <c r="A19664" s="1" t="s">
        <v>1473</v>
      </c>
      <c r="B19664" s="1">
        <v>1.0</v>
      </c>
      <c r="C19664" s="1" t="s">
        <v>40966</v>
      </c>
      <c r="D19664" s="1" t="s">
        <v>40967</v>
      </c>
      <c r="E19664" s="1" t="s">
        <v>10</v>
      </c>
      <c r="F19664" s="1" t="s">
        <v>11</v>
      </c>
      <c r="G19664" s="1" t="str">
        <f>IFERROR(__xludf.DUMMYFUNCTION("GOOGLETRANSLATE(D19664,""fr"",""en"")"),"#VALUE!")</f>
        <v>#VALUE!</v>
      </c>
    </row>
    <row r="19665" ht="15.75" customHeight="1">
      <c r="A19665" s="1" t="s">
        <v>8394</v>
      </c>
      <c r="B19665" s="1">
        <v>2.0</v>
      </c>
      <c r="C19665" s="1" t="s">
        <v>40968</v>
      </c>
      <c r="D19665" s="1" t="s">
        <v>40969</v>
      </c>
      <c r="E19665" s="1" t="s">
        <v>117</v>
      </c>
      <c r="F19665" s="1" t="s">
        <v>48</v>
      </c>
      <c r="G19665" s="1" t="str">
        <f>IFERROR(__xludf.DUMMYFUNCTION("GOOGLETRANSLATE(D19665,""fr"",""en"")"),"#VALUE!")</f>
        <v>#VALUE!</v>
      </c>
    </row>
    <row r="19666" ht="15.75" customHeight="1">
      <c r="A19666" s="1" t="s">
        <v>738</v>
      </c>
      <c r="B19666" s="1">
        <v>1.0</v>
      </c>
      <c r="C19666" s="1" t="s">
        <v>40970</v>
      </c>
      <c r="D19666" s="1" t="s">
        <v>40971</v>
      </c>
      <c r="E19666" s="1" t="s">
        <v>10</v>
      </c>
      <c r="F19666" s="1" t="s">
        <v>11</v>
      </c>
      <c r="G19666" s="1" t="str">
        <f>IFERROR(__xludf.DUMMYFUNCTION("GOOGLETRANSLATE(D19666,""fr"",""en"")"),"#VALUE!")</f>
        <v>#VALUE!</v>
      </c>
    </row>
    <row r="19667" ht="15.75" customHeight="1">
      <c r="A19667" s="1" t="s">
        <v>3403</v>
      </c>
      <c r="B19667" s="1">
        <v>1.0</v>
      </c>
      <c r="C19667" s="1" t="s">
        <v>26298</v>
      </c>
      <c r="D19667" s="1" t="s">
        <v>40972</v>
      </c>
      <c r="E19667" s="1" t="s">
        <v>29</v>
      </c>
      <c r="F19667" s="1" t="s">
        <v>30</v>
      </c>
      <c r="G19667" s="1" t="str">
        <f>IFERROR(__xludf.DUMMYFUNCTION("GOOGLETRANSLATE(D19667,""fr"",""en"")"),"#VALUE!")</f>
        <v>#VALUE!</v>
      </c>
    </row>
    <row r="19668" ht="15.75" customHeight="1">
      <c r="A19668" s="1" t="s">
        <v>4437</v>
      </c>
      <c r="B19668" s="1">
        <v>5.0</v>
      </c>
      <c r="C19668" s="1" t="s">
        <v>40973</v>
      </c>
      <c r="D19668" s="1" t="s">
        <v>40974</v>
      </c>
      <c r="E19668" s="1" t="s">
        <v>21</v>
      </c>
      <c r="F19668" s="1" t="s">
        <v>11</v>
      </c>
      <c r="G19668" s="1" t="str">
        <f>IFERROR(__xludf.DUMMYFUNCTION("GOOGLETRANSLATE(D19668,""fr"",""en"")"),"#VALUE!")</f>
        <v>#VALUE!</v>
      </c>
    </row>
    <row r="19669" ht="15.75" customHeight="1">
      <c r="A19669" s="1" t="s">
        <v>719</v>
      </c>
      <c r="B19669" s="1">
        <v>1.0</v>
      </c>
      <c r="C19669" s="1" t="s">
        <v>40975</v>
      </c>
      <c r="D19669" s="1" t="s">
        <v>40976</v>
      </c>
      <c r="E19669" s="1" t="s">
        <v>125</v>
      </c>
      <c r="F19669" s="1" t="s">
        <v>11</v>
      </c>
      <c r="G19669" s="1" t="str">
        <f>IFERROR(__xludf.DUMMYFUNCTION("GOOGLETRANSLATE(D19669,""fr"",""en"")"),"#VALUE!")</f>
        <v>#VALUE!</v>
      </c>
    </row>
    <row r="19670" ht="15.75" customHeight="1">
      <c r="A19670" s="1" t="s">
        <v>40977</v>
      </c>
      <c r="B19670" s="1">
        <v>3.0</v>
      </c>
      <c r="C19670" s="1" t="s">
        <v>40978</v>
      </c>
      <c r="D19670" s="1" t="s">
        <v>40979</v>
      </c>
      <c r="E19670" s="1" t="s">
        <v>103</v>
      </c>
      <c r="F19670" s="1" t="s">
        <v>48</v>
      </c>
      <c r="G19670" s="1" t="str">
        <f>IFERROR(__xludf.DUMMYFUNCTION("GOOGLETRANSLATE(D19670,""fr"",""en"")"),"#VALUE!")</f>
        <v>#VALUE!</v>
      </c>
    </row>
    <row r="19671" ht="15.75" customHeight="1">
      <c r="A19671" s="1" t="s">
        <v>11294</v>
      </c>
      <c r="B19671" s="1">
        <v>1.0</v>
      </c>
      <c r="C19671" s="1" t="s">
        <v>40980</v>
      </c>
      <c r="D19671" s="1" t="s">
        <v>40981</v>
      </c>
      <c r="E19671" s="1" t="s">
        <v>575</v>
      </c>
      <c r="F19671" s="1" t="s">
        <v>84</v>
      </c>
      <c r="G19671" s="1" t="str">
        <f>IFERROR(__xludf.DUMMYFUNCTION("GOOGLETRANSLATE(D19671,""fr"",""en"")"),"#VALUE!")</f>
        <v>#VALUE!</v>
      </c>
    </row>
    <row r="19672" ht="15.75" customHeight="1">
      <c r="A19672" s="1" t="s">
        <v>8612</v>
      </c>
      <c r="B19672" s="1">
        <v>5.0</v>
      </c>
      <c r="C19672" s="1" t="s">
        <v>40982</v>
      </c>
      <c r="D19672" s="1" t="s">
        <v>40983</v>
      </c>
      <c r="E19672" s="1" t="s">
        <v>29</v>
      </c>
      <c r="F19672" s="1" t="s">
        <v>30</v>
      </c>
      <c r="G19672" s="1" t="str">
        <f>IFERROR(__xludf.DUMMYFUNCTION("GOOGLETRANSLATE(D19672,""fr"",""en"")"),"#VALUE!")</f>
        <v>#VALUE!</v>
      </c>
    </row>
    <row r="19673" ht="15.75" customHeight="1">
      <c r="A19673" s="1" t="s">
        <v>1138</v>
      </c>
      <c r="B19673" s="1">
        <v>3.0</v>
      </c>
      <c r="C19673" s="1" t="s">
        <v>40984</v>
      </c>
      <c r="D19673" s="1" t="s">
        <v>40985</v>
      </c>
      <c r="E19673" s="1" t="s">
        <v>10</v>
      </c>
      <c r="F19673" s="1" t="s">
        <v>11</v>
      </c>
      <c r="G19673" s="1" t="str">
        <f>IFERROR(__xludf.DUMMYFUNCTION("GOOGLETRANSLATE(D19673,""fr"",""en"")"),"#VALUE!")</f>
        <v>#VALUE!</v>
      </c>
    </row>
    <row r="19674" ht="15.75" customHeight="1">
      <c r="A19674" s="1" t="s">
        <v>6006</v>
      </c>
      <c r="B19674" s="1">
        <v>5.0</v>
      </c>
      <c r="C19674" s="1" t="s">
        <v>40986</v>
      </c>
      <c r="D19674" s="1" t="s">
        <v>40987</v>
      </c>
      <c r="E19674" s="1" t="s">
        <v>484</v>
      </c>
      <c r="F19674" s="1" t="s">
        <v>118</v>
      </c>
      <c r="G19674" s="1" t="str">
        <f>IFERROR(__xludf.DUMMYFUNCTION("GOOGLETRANSLATE(D19674,""fr"",""en"")"),"#VALUE!")</f>
        <v>#VALUE!</v>
      </c>
    </row>
    <row r="19675" ht="15.75" customHeight="1">
      <c r="A19675" s="1" t="s">
        <v>40988</v>
      </c>
      <c r="B19675" s="1">
        <v>1.0</v>
      </c>
      <c r="C19675" s="1" t="s">
        <v>36671</v>
      </c>
      <c r="D19675" s="1" t="s">
        <v>40989</v>
      </c>
      <c r="E19675" s="1" t="s">
        <v>125</v>
      </c>
      <c r="F19675" s="1" t="s">
        <v>11</v>
      </c>
      <c r="G19675" s="1" t="str">
        <f>IFERROR(__xludf.DUMMYFUNCTION("GOOGLETRANSLATE(D19675,""fr"",""en"")"),"#VALUE!")</f>
        <v>#VALUE!</v>
      </c>
    </row>
    <row r="19676" ht="15.75" customHeight="1">
      <c r="A19676" s="1" t="s">
        <v>1816</v>
      </c>
      <c r="B19676" s="1">
        <v>3.0</v>
      </c>
      <c r="C19676" s="1" t="s">
        <v>40990</v>
      </c>
      <c r="D19676" s="1" t="s">
        <v>40991</v>
      </c>
      <c r="E19676" s="1" t="s">
        <v>176</v>
      </c>
      <c r="F19676" s="1" t="s">
        <v>66</v>
      </c>
      <c r="G19676" s="1" t="str">
        <f>IFERROR(__xludf.DUMMYFUNCTION("GOOGLETRANSLATE(D19676,""fr"",""en"")"),"#VALUE!")</f>
        <v>#VALUE!</v>
      </c>
    </row>
    <row r="19677" ht="15.75" customHeight="1">
      <c r="A19677" s="1" t="s">
        <v>53</v>
      </c>
      <c r="B19677" s="1">
        <v>3.0</v>
      </c>
      <c r="C19677" s="1" t="s">
        <v>40992</v>
      </c>
      <c r="D19677" s="1" t="s">
        <v>40993</v>
      </c>
      <c r="E19677" s="1" t="s">
        <v>169</v>
      </c>
      <c r="F19677" s="1" t="s">
        <v>11</v>
      </c>
      <c r="G19677" s="1" t="str">
        <f>IFERROR(__xludf.DUMMYFUNCTION("GOOGLETRANSLATE(D19677,""fr"",""en"")"),"#VALUE!")</f>
        <v>#VALUE!</v>
      </c>
    </row>
    <row r="19678" ht="15.75" customHeight="1">
      <c r="A19678" s="1" t="s">
        <v>2917</v>
      </c>
      <c r="B19678" s="1">
        <v>5.0</v>
      </c>
      <c r="C19678" s="1" t="s">
        <v>40994</v>
      </c>
      <c r="D19678" s="1" t="s">
        <v>40995</v>
      </c>
      <c r="E19678" s="1" t="s">
        <v>29</v>
      </c>
      <c r="F19678" s="1" t="s">
        <v>30</v>
      </c>
      <c r="G19678" s="1" t="str">
        <f>IFERROR(__xludf.DUMMYFUNCTION("GOOGLETRANSLATE(D19678,""fr"",""en"")"),"#VALUE!")</f>
        <v>#VALUE!</v>
      </c>
    </row>
    <row r="19679" ht="15.75" customHeight="1">
      <c r="A19679" s="1" t="s">
        <v>40996</v>
      </c>
      <c r="B19679" s="1">
        <v>4.0</v>
      </c>
      <c r="C19679" s="1" t="s">
        <v>40997</v>
      </c>
      <c r="D19679" s="1" t="s">
        <v>40998</v>
      </c>
      <c r="E19679" s="1" t="s">
        <v>125</v>
      </c>
      <c r="F19679" s="1" t="s">
        <v>11</v>
      </c>
      <c r="G19679" s="1" t="str">
        <f>IFERROR(__xludf.DUMMYFUNCTION("GOOGLETRANSLATE(D19679,""fr"",""en"")"),"#VALUE!")</f>
        <v>#VALUE!</v>
      </c>
    </row>
    <row r="19680" ht="15.75" customHeight="1">
      <c r="A19680" s="1" t="s">
        <v>609</v>
      </c>
      <c r="B19680" s="1">
        <v>1.0</v>
      </c>
      <c r="C19680" s="1" t="s">
        <v>40999</v>
      </c>
      <c r="D19680" s="1" t="s">
        <v>41000</v>
      </c>
      <c r="E19680" s="1" t="s">
        <v>373</v>
      </c>
      <c r="F19680" s="1" t="s">
        <v>30</v>
      </c>
      <c r="G19680" s="1" t="str">
        <f>IFERROR(__xludf.DUMMYFUNCTION("GOOGLETRANSLATE(D19680,""fr"",""en"")"),"#VALUE!")</f>
        <v>#VALUE!</v>
      </c>
    </row>
    <row r="19681" ht="15.75" customHeight="1">
      <c r="A19681" s="1" t="s">
        <v>1972</v>
      </c>
      <c r="B19681" s="1">
        <v>3.0</v>
      </c>
      <c r="C19681" s="1" t="s">
        <v>41001</v>
      </c>
      <c r="D19681" s="1" t="s">
        <v>41002</v>
      </c>
      <c r="E19681" s="1" t="s">
        <v>10</v>
      </c>
      <c r="F19681" s="1" t="s">
        <v>11</v>
      </c>
      <c r="G19681" s="1" t="str">
        <f>IFERROR(__xludf.DUMMYFUNCTION("GOOGLETRANSLATE(D19681,""fr"",""en"")"),"#VALUE!")</f>
        <v>#VALUE!</v>
      </c>
    </row>
    <row r="19682" ht="15.75" customHeight="1">
      <c r="A19682" s="1" t="s">
        <v>629</v>
      </c>
      <c r="B19682" s="1">
        <v>1.0</v>
      </c>
      <c r="C19682" s="1" t="s">
        <v>41003</v>
      </c>
      <c r="D19682" s="1" t="s">
        <v>41004</v>
      </c>
      <c r="E19682" s="1" t="s">
        <v>423</v>
      </c>
      <c r="F19682" s="1" t="s">
        <v>30</v>
      </c>
      <c r="G19682" s="1" t="str">
        <f>IFERROR(__xludf.DUMMYFUNCTION("GOOGLETRANSLATE(D19682,""fr"",""en"")"),"#VALUE!")</f>
        <v>#VALUE!</v>
      </c>
    </row>
    <row r="19683" ht="15.75" customHeight="1">
      <c r="A19683" s="1" t="s">
        <v>2549</v>
      </c>
      <c r="B19683" s="1">
        <v>2.0</v>
      </c>
      <c r="C19683" s="1" t="s">
        <v>41005</v>
      </c>
      <c r="D19683" s="1" t="s">
        <v>41006</v>
      </c>
      <c r="E19683" s="1" t="s">
        <v>65</v>
      </c>
      <c r="F19683" s="1" t="s">
        <v>66</v>
      </c>
      <c r="G19683" s="1" t="str">
        <f>IFERROR(__xludf.DUMMYFUNCTION("GOOGLETRANSLATE(D19683,""fr"",""en"")"),"#VALUE!")</f>
        <v>#VALUE!</v>
      </c>
    </row>
    <row r="19684" ht="15.75" customHeight="1">
      <c r="A19684" s="1" t="s">
        <v>8601</v>
      </c>
      <c r="B19684" s="1">
        <v>4.0</v>
      </c>
      <c r="C19684" s="1" t="s">
        <v>41007</v>
      </c>
      <c r="D19684" s="1" t="s">
        <v>41008</v>
      </c>
      <c r="E19684" s="1" t="s">
        <v>230</v>
      </c>
      <c r="F19684" s="1" t="s">
        <v>48</v>
      </c>
      <c r="G19684" s="1" t="str">
        <f>IFERROR(__xludf.DUMMYFUNCTION("GOOGLETRANSLATE(D19684,""fr"",""en"")"),"#VALUE!")</f>
        <v>#VALUE!</v>
      </c>
    </row>
    <row r="19685" ht="15.75" customHeight="1">
      <c r="A19685" s="1" t="s">
        <v>1152</v>
      </c>
      <c r="B19685" s="1">
        <v>2.0</v>
      </c>
      <c r="C19685" s="1" t="s">
        <v>41009</v>
      </c>
      <c r="D19685" s="1" t="s">
        <v>41010</v>
      </c>
      <c r="E19685" s="1" t="s">
        <v>103</v>
      </c>
      <c r="F19685" s="1" t="s">
        <v>48</v>
      </c>
      <c r="G19685" s="1" t="str">
        <f>IFERROR(__xludf.DUMMYFUNCTION("GOOGLETRANSLATE(D19685,""fr"",""en"")"),"#VALUE!")</f>
        <v>#VALUE!</v>
      </c>
    </row>
    <row r="19686" ht="15.75" customHeight="1">
      <c r="A19686" s="1" t="s">
        <v>621</v>
      </c>
      <c r="B19686" s="1">
        <v>5.0</v>
      </c>
      <c r="C19686" s="1" t="s">
        <v>41011</v>
      </c>
      <c r="D19686" s="1" t="s">
        <v>41012</v>
      </c>
      <c r="E19686" s="1" t="s">
        <v>21</v>
      </c>
      <c r="F19686" s="1" t="s">
        <v>11</v>
      </c>
      <c r="G19686" s="1" t="str">
        <f>IFERROR(__xludf.DUMMYFUNCTION("GOOGLETRANSLATE(D19686,""fr"",""en"")"),"#VALUE!")</f>
        <v>#VALUE!</v>
      </c>
    </row>
    <row r="19687" ht="15.75" customHeight="1">
      <c r="A19687" s="1" t="s">
        <v>220</v>
      </c>
      <c r="B19687" s="1">
        <v>5.0</v>
      </c>
      <c r="C19687" s="1" t="s">
        <v>41013</v>
      </c>
      <c r="D19687" s="1" t="s">
        <v>41014</v>
      </c>
      <c r="E19687" s="1" t="s">
        <v>21</v>
      </c>
      <c r="F19687" s="1" t="s">
        <v>11</v>
      </c>
      <c r="G19687" s="1" t="str">
        <f>IFERROR(__xludf.DUMMYFUNCTION("GOOGLETRANSLATE(D19687,""fr"",""en"")"),"#VALUE!")</f>
        <v>#VALUE!</v>
      </c>
    </row>
    <row r="19688" ht="15.75" customHeight="1">
      <c r="A19688" s="1" t="s">
        <v>1218</v>
      </c>
      <c r="B19688" s="1">
        <v>3.0</v>
      </c>
      <c r="C19688" s="1" t="s">
        <v>41015</v>
      </c>
      <c r="D19688" s="1" t="s">
        <v>41016</v>
      </c>
      <c r="E19688" s="1" t="s">
        <v>21</v>
      </c>
      <c r="F19688" s="1" t="s">
        <v>11</v>
      </c>
      <c r="G19688" s="1" t="str">
        <f>IFERROR(__xludf.DUMMYFUNCTION("GOOGLETRANSLATE(D19688,""fr"",""en"")"),"#VALUE!")</f>
        <v>#VALUE!</v>
      </c>
    </row>
    <row r="19689" ht="15.75" customHeight="1">
      <c r="A19689" s="1" t="s">
        <v>18858</v>
      </c>
      <c r="B19689" s="1">
        <v>2.0</v>
      </c>
      <c r="C19689" s="1" t="s">
        <v>41017</v>
      </c>
      <c r="D19689" s="1" t="s">
        <v>41018</v>
      </c>
      <c r="E19689" s="1" t="s">
        <v>125</v>
      </c>
      <c r="F19689" s="1" t="s">
        <v>11</v>
      </c>
      <c r="G19689" s="1" t="str">
        <f>IFERROR(__xludf.DUMMYFUNCTION("GOOGLETRANSLATE(D19689,""fr"",""en"")"),"#VALUE!")</f>
        <v>#VALUE!</v>
      </c>
    </row>
    <row r="19690" ht="15.75" customHeight="1">
      <c r="A19690" s="1" t="s">
        <v>1969</v>
      </c>
      <c r="B19690" s="1">
        <v>1.0</v>
      </c>
      <c r="C19690" s="1" t="s">
        <v>41019</v>
      </c>
      <c r="D19690" s="1" t="s">
        <v>41020</v>
      </c>
      <c r="E19690" s="1" t="s">
        <v>21</v>
      </c>
      <c r="F19690" s="1" t="s">
        <v>11</v>
      </c>
      <c r="G19690" s="1" t="str">
        <f>IFERROR(__xludf.DUMMYFUNCTION("GOOGLETRANSLATE(D19690,""fr"",""en"")"),"#VALUE!")</f>
        <v>#VALUE!</v>
      </c>
    </row>
    <row r="19691" ht="15.75" customHeight="1">
      <c r="A19691" s="1" t="s">
        <v>3496</v>
      </c>
      <c r="B19691" s="1">
        <v>5.0</v>
      </c>
      <c r="C19691" s="1" t="s">
        <v>41021</v>
      </c>
      <c r="D19691" s="1" t="s">
        <v>41022</v>
      </c>
      <c r="E19691" s="1" t="s">
        <v>21</v>
      </c>
      <c r="F19691" s="1" t="s">
        <v>11</v>
      </c>
      <c r="G19691" s="1" t="str">
        <f>IFERROR(__xludf.DUMMYFUNCTION("GOOGLETRANSLATE(D19691,""fr"",""en"")"),"#VALUE!")</f>
        <v>#VALUE!</v>
      </c>
    </row>
    <row r="19692" ht="15.75" customHeight="1">
      <c r="A19692" s="1" t="s">
        <v>3129</v>
      </c>
      <c r="B19692" s="1">
        <v>4.0</v>
      </c>
      <c r="C19692" s="1" t="s">
        <v>41023</v>
      </c>
      <c r="D19692" s="1" t="s">
        <v>41024</v>
      </c>
      <c r="E19692" s="1" t="s">
        <v>21</v>
      </c>
      <c r="F19692" s="1" t="s">
        <v>11</v>
      </c>
      <c r="G19692" s="1" t="str">
        <f>IFERROR(__xludf.DUMMYFUNCTION("GOOGLETRANSLATE(D19692,""fr"",""en"")"),"#VALUE!")</f>
        <v>#VALUE!</v>
      </c>
    </row>
    <row r="19693" ht="15.75" customHeight="1">
      <c r="A19693" s="1" t="s">
        <v>2826</v>
      </c>
      <c r="B19693" s="1">
        <v>4.0</v>
      </c>
      <c r="C19693" s="1" t="s">
        <v>41025</v>
      </c>
      <c r="D19693" s="1" t="s">
        <v>41026</v>
      </c>
      <c r="E19693" s="1" t="s">
        <v>169</v>
      </c>
      <c r="F19693" s="1" t="s">
        <v>11</v>
      </c>
      <c r="G19693" s="1" t="str">
        <f>IFERROR(__xludf.DUMMYFUNCTION("GOOGLETRANSLATE(D19693,""fr"",""en"")"),"#VALUE!")</f>
        <v>#VALUE!</v>
      </c>
    </row>
    <row r="19694" ht="15.75" customHeight="1">
      <c r="A19694" s="1" t="s">
        <v>738</v>
      </c>
      <c r="B19694" s="1">
        <v>4.0</v>
      </c>
      <c r="C19694" s="1" t="s">
        <v>41027</v>
      </c>
      <c r="D19694" s="1" t="s">
        <v>41028</v>
      </c>
      <c r="E19694" s="1" t="s">
        <v>29</v>
      </c>
      <c r="F19694" s="1" t="s">
        <v>30</v>
      </c>
      <c r="G19694" s="1" t="str">
        <f>IFERROR(__xludf.DUMMYFUNCTION("GOOGLETRANSLATE(D19694,""fr"",""en"")"),"#VALUE!")</f>
        <v>#VALUE!</v>
      </c>
    </row>
    <row r="19695" ht="15.75" customHeight="1">
      <c r="A19695" s="1" t="s">
        <v>1062</v>
      </c>
      <c r="B19695" s="1">
        <v>5.0</v>
      </c>
      <c r="C19695" s="1" t="s">
        <v>41029</v>
      </c>
      <c r="D19695" s="1" t="s">
        <v>41030</v>
      </c>
      <c r="E19695" s="1" t="s">
        <v>10</v>
      </c>
      <c r="F19695" s="1" t="s">
        <v>11</v>
      </c>
      <c r="G19695" s="1" t="str">
        <f>IFERROR(__xludf.DUMMYFUNCTION("GOOGLETRANSLATE(D19695,""fr"",""en"")"),"#VALUE!")</f>
        <v>#VALUE!</v>
      </c>
    </row>
    <row r="19696" ht="15.75" customHeight="1">
      <c r="A19696" s="1" t="s">
        <v>41031</v>
      </c>
      <c r="B19696" s="1">
        <v>4.0</v>
      </c>
      <c r="C19696" s="1" t="s">
        <v>41032</v>
      </c>
      <c r="D19696" s="1" t="s">
        <v>41033</v>
      </c>
      <c r="E19696" s="1" t="s">
        <v>176</v>
      </c>
      <c r="F19696" s="1" t="s">
        <v>66</v>
      </c>
      <c r="G19696" s="1" t="str">
        <f>IFERROR(__xludf.DUMMYFUNCTION("GOOGLETRANSLATE(D19696,""fr"",""en"")"),"#VALUE!")</f>
        <v>#VALUE!</v>
      </c>
    </row>
    <row r="19697" ht="15.75" customHeight="1">
      <c r="A19697" s="1" t="s">
        <v>2435</v>
      </c>
      <c r="B19697" s="1">
        <v>1.0</v>
      </c>
      <c r="C19697" s="1" t="s">
        <v>41034</v>
      </c>
      <c r="D19697" s="1" t="s">
        <v>41035</v>
      </c>
      <c r="E19697" s="1" t="s">
        <v>52</v>
      </c>
      <c r="F19697" s="1" t="s">
        <v>11</v>
      </c>
      <c r="G19697" s="1" t="str">
        <f>IFERROR(__xludf.DUMMYFUNCTION("GOOGLETRANSLATE(D19697,""fr"",""en"")"),"#VALUE!")</f>
        <v>#VALUE!</v>
      </c>
    </row>
    <row r="19698" ht="15.75" customHeight="1">
      <c r="A19698" s="1" t="s">
        <v>1198</v>
      </c>
      <c r="B19698" s="1">
        <v>3.0</v>
      </c>
      <c r="C19698" s="1" t="s">
        <v>41036</v>
      </c>
      <c r="D19698" s="1" t="s">
        <v>41037</v>
      </c>
      <c r="E19698" s="1" t="s">
        <v>176</v>
      </c>
      <c r="F19698" s="1" t="s">
        <v>66</v>
      </c>
      <c r="G19698" s="1" t="str">
        <f>IFERROR(__xludf.DUMMYFUNCTION("GOOGLETRANSLATE(D19698,""fr"",""en"")"),"#VALUE!")</f>
        <v>#VALUE!</v>
      </c>
    </row>
    <row r="19699" ht="15.75" customHeight="1">
      <c r="A19699" s="1" t="s">
        <v>67</v>
      </c>
      <c r="B19699" s="1">
        <v>4.0</v>
      </c>
      <c r="C19699" s="1" t="s">
        <v>41038</v>
      </c>
      <c r="D19699" s="1" t="s">
        <v>41039</v>
      </c>
      <c r="E19699" s="1" t="s">
        <v>10</v>
      </c>
      <c r="F19699" s="1" t="s">
        <v>11</v>
      </c>
      <c r="G19699" s="1" t="str">
        <f>IFERROR(__xludf.DUMMYFUNCTION("GOOGLETRANSLATE(D19699,""fr"",""en"")"),"#VALUE!")</f>
        <v>#VALUE!</v>
      </c>
    </row>
    <row r="19700" ht="15.75" customHeight="1">
      <c r="A19700" s="1" t="s">
        <v>3949</v>
      </c>
      <c r="B19700" s="1">
        <v>2.0</v>
      </c>
      <c r="C19700" s="1" t="s">
        <v>41040</v>
      </c>
      <c r="D19700" s="1" t="s">
        <v>41041</v>
      </c>
      <c r="E19700" s="1" t="s">
        <v>10</v>
      </c>
      <c r="F19700" s="1" t="s">
        <v>11</v>
      </c>
      <c r="G19700" s="1" t="str">
        <f>IFERROR(__xludf.DUMMYFUNCTION("GOOGLETRANSLATE(D19700,""fr"",""en"")"),"#VALUE!")</f>
        <v>#VALUE!</v>
      </c>
    </row>
    <row r="19701" ht="15.75" customHeight="1">
      <c r="A19701" s="1" t="s">
        <v>6557</v>
      </c>
      <c r="B19701" s="1">
        <v>1.0</v>
      </c>
      <c r="C19701" s="1" t="s">
        <v>41042</v>
      </c>
      <c r="D19701" s="1" t="s">
        <v>41043</v>
      </c>
      <c r="E19701" s="1" t="s">
        <v>273</v>
      </c>
      <c r="F19701" s="1" t="s">
        <v>110</v>
      </c>
      <c r="G19701" s="1" t="str">
        <f>IFERROR(__xludf.DUMMYFUNCTION("GOOGLETRANSLATE(D19701,""fr"",""en"")"),"#VALUE!")</f>
        <v>#VALUE!</v>
      </c>
    </row>
    <row r="19702" ht="15.75" customHeight="1">
      <c r="A19702" s="1" t="s">
        <v>5481</v>
      </c>
      <c r="B19702" s="1">
        <v>2.0</v>
      </c>
      <c r="C19702" s="1" t="s">
        <v>41044</v>
      </c>
      <c r="D19702" s="1" t="s">
        <v>41045</v>
      </c>
      <c r="E19702" s="1" t="s">
        <v>125</v>
      </c>
      <c r="F19702" s="1" t="s">
        <v>11</v>
      </c>
      <c r="G19702" s="1" t="str">
        <f>IFERROR(__xludf.DUMMYFUNCTION("GOOGLETRANSLATE(D19702,""fr"",""en"")"),"#VALUE!")</f>
        <v>#VALUE!</v>
      </c>
    </row>
    <row r="19703" ht="15.75" customHeight="1">
      <c r="A19703" s="1" t="s">
        <v>10360</v>
      </c>
      <c r="B19703" s="1">
        <v>1.0</v>
      </c>
      <c r="C19703" s="1" t="s">
        <v>41046</v>
      </c>
      <c r="D19703" s="1" t="s">
        <v>41047</v>
      </c>
      <c r="E19703" s="1" t="s">
        <v>103</v>
      </c>
      <c r="F19703" s="1" t="s">
        <v>48</v>
      </c>
      <c r="G19703" s="1" t="str">
        <f>IFERROR(__xludf.DUMMYFUNCTION("GOOGLETRANSLATE(D19703,""fr"",""en"")"),"#VALUE!")</f>
        <v>#VALUE!</v>
      </c>
    </row>
    <row r="19704" ht="15.75" customHeight="1">
      <c r="A19704" s="1" t="s">
        <v>692</v>
      </c>
      <c r="B19704" s="1">
        <v>1.0</v>
      </c>
      <c r="C19704" s="1" t="s">
        <v>41048</v>
      </c>
      <c r="D19704" s="1" t="s">
        <v>41049</v>
      </c>
      <c r="E19704" s="1" t="s">
        <v>292</v>
      </c>
      <c r="F19704" s="1" t="s">
        <v>11</v>
      </c>
      <c r="G19704" s="1" t="str">
        <f>IFERROR(__xludf.DUMMYFUNCTION("GOOGLETRANSLATE(D19704,""fr"",""en"")"),"#VALUE!")</f>
        <v>#VALUE!</v>
      </c>
    </row>
    <row r="19705" ht="15.75" customHeight="1">
      <c r="A19705" s="1" t="s">
        <v>1901</v>
      </c>
      <c r="B19705" s="1">
        <v>5.0</v>
      </c>
      <c r="C19705" s="1" t="s">
        <v>41050</v>
      </c>
      <c r="D19705" s="1" t="s">
        <v>41051</v>
      </c>
      <c r="E19705" s="1" t="s">
        <v>10</v>
      </c>
      <c r="F19705" s="1" t="s">
        <v>11</v>
      </c>
      <c r="G19705" s="1" t="str">
        <f>IFERROR(__xludf.DUMMYFUNCTION("GOOGLETRANSLATE(D19705,""fr"",""en"")"),"#VALUE!")</f>
        <v>#VALUE!</v>
      </c>
    </row>
    <row r="19706" ht="15.75" customHeight="1">
      <c r="A19706" s="1" t="s">
        <v>3177</v>
      </c>
      <c r="B19706" s="1">
        <v>2.0</v>
      </c>
      <c r="C19706" s="1" t="s">
        <v>41052</v>
      </c>
      <c r="D19706" s="1" t="s">
        <v>41053</v>
      </c>
      <c r="E19706" s="1" t="s">
        <v>52</v>
      </c>
      <c r="F19706" s="1" t="s">
        <v>48</v>
      </c>
      <c r="G19706" s="1" t="str">
        <f>IFERROR(__xludf.DUMMYFUNCTION("GOOGLETRANSLATE(D19706,""fr"",""en"")"),"#VALUE!")</f>
        <v>#VALUE!</v>
      </c>
    </row>
    <row r="19707" ht="15.75" customHeight="1">
      <c r="A19707" s="1" t="s">
        <v>4483</v>
      </c>
      <c r="B19707" s="1">
        <v>1.0</v>
      </c>
      <c r="C19707" s="1" t="s">
        <v>41054</v>
      </c>
      <c r="D19707" s="1" t="s">
        <v>41055</v>
      </c>
      <c r="E19707" s="1" t="s">
        <v>250</v>
      </c>
      <c r="F19707" s="1" t="s">
        <v>30</v>
      </c>
      <c r="G19707" s="1" t="str">
        <f>IFERROR(__xludf.DUMMYFUNCTION("GOOGLETRANSLATE(D19707,""fr"",""en"")"),"#VALUE!")</f>
        <v>#VALUE!</v>
      </c>
    </row>
    <row r="19708" ht="15.75" customHeight="1">
      <c r="A19708" s="1" t="s">
        <v>6126</v>
      </c>
      <c r="B19708" s="1">
        <v>4.0</v>
      </c>
      <c r="C19708" s="1" t="s">
        <v>41056</v>
      </c>
      <c r="D19708" s="1" t="s">
        <v>41057</v>
      </c>
      <c r="E19708" s="1" t="s">
        <v>614</v>
      </c>
      <c r="F19708" s="1" t="s">
        <v>30</v>
      </c>
      <c r="G19708" s="1" t="str">
        <f>IFERROR(__xludf.DUMMYFUNCTION("GOOGLETRANSLATE(D19708,""fr"",""en"")"),"#VALUE!")</f>
        <v>#VALUE!</v>
      </c>
    </row>
    <row r="19709" ht="15.75" customHeight="1">
      <c r="A19709" s="1" t="s">
        <v>1177</v>
      </c>
      <c r="B19709" s="1">
        <v>5.0</v>
      </c>
      <c r="C19709" s="1" t="s">
        <v>41058</v>
      </c>
      <c r="D19709" s="1" t="s">
        <v>41059</v>
      </c>
      <c r="E19709" s="1" t="s">
        <v>21</v>
      </c>
      <c r="F19709" s="1" t="s">
        <v>11</v>
      </c>
      <c r="G19709" s="1" t="str">
        <f>IFERROR(__xludf.DUMMYFUNCTION("GOOGLETRANSLATE(D19709,""fr"",""en"")"),"#VALUE!")</f>
        <v>#VALUE!</v>
      </c>
    </row>
    <row r="19710" ht="15.75" customHeight="1">
      <c r="A19710" s="1" t="s">
        <v>1121</v>
      </c>
      <c r="B19710" s="1">
        <v>1.0</v>
      </c>
      <c r="C19710" s="1" t="s">
        <v>41060</v>
      </c>
      <c r="D19710" s="1" t="s">
        <v>41061</v>
      </c>
      <c r="E19710" s="1" t="s">
        <v>21</v>
      </c>
      <c r="F19710" s="1" t="s">
        <v>11</v>
      </c>
      <c r="G19710" s="1" t="str">
        <f>IFERROR(__xludf.DUMMYFUNCTION("GOOGLETRANSLATE(D19710,""fr"",""en"")"),"#VALUE!")</f>
        <v>#VALUE!</v>
      </c>
    </row>
    <row r="19711" ht="15.75" customHeight="1">
      <c r="A19711" s="1" t="s">
        <v>2022</v>
      </c>
      <c r="B19711" s="1">
        <v>5.0</v>
      </c>
      <c r="C19711" s="1" t="s">
        <v>41062</v>
      </c>
      <c r="D19711" s="1" t="s">
        <v>41063</v>
      </c>
      <c r="E19711" s="1" t="s">
        <v>10</v>
      </c>
      <c r="F19711" s="1" t="s">
        <v>11</v>
      </c>
      <c r="G19711" s="1" t="str">
        <f>IFERROR(__xludf.DUMMYFUNCTION("GOOGLETRANSLATE(D19711,""fr"",""en"")"),"#VALUE!")</f>
        <v>#VALUE!</v>
      </c>
    </row>
    <row r="19712" ht="15.75" customHeight="1">
      <c r="A19712" s="1" t="s">
        <v>1135</v>
      </c>
      <c r="B19712" s="1">
        <v>2.0</v>
      </c>
      <c r="C19712" s="1" t="s">
        <v>41064</v>
      </c>
      <c r="D19712" s="1" t="s">
        <v>41065</v>
      </c>
      <c r="E19712" s="1" t="s">
        <v>21</v>
      </c>
      <c r="F19712" s="1" t="s">
        <v>11</v>
      </c>
      <c r="G19712" s="1" t="str">
        <f>IFERROR(__xludf.DUMMYFUNCTION("GOOGLETRANSLATE(D19712,""fr"",""en"")"),"#VALUE!")</f>
        <v>#VALUE!</v>
      </c>
    </row>
    <row r="19713" ht="15.75" customHeight="1">
      <c r="A19713" s="1" t="s">
        <v>41066</v>
      </c>
      <c r="B19713" s="1">
        <v>4.0</v>
      </c>
      <c r="C19713" s="1" t="s">
        <v>41067</v>
      </c>
      <c r="D19713" s="1" t="s">
        <v>41068</v>
      </c>
      <c r="E19713" s="1" t="s">
        <v>125</v>
      </c>
      <c r="F19713" s="1" t="s">
        <v>110</v>
      </c>
      <c r="G19713" s="1" t="str">
        <f>IFERROR(__xludf.DUMMYFUNCTION("GOOGLETRANSLATE(D19713,""fr"",""en"")"),"#VALUE!")</f>
        <v>#VALUE!</v>
      </c>
    </row>
    <row r="19714" ht="15.75" customHeight="1">
      <c r="A19714" s="1" t="s">
        <v>2368</v>
      </c>
      <c r="B19714" s="1">
        <v>1.0</v>
      </c>
      <c r="C19714" s="1" t="s">
        <v>41069</v>
      </c>
      <c r="D19714" s="1" t="s">
        <v>41070</v>
      </c>
      <c r="E19714" s="1" t="s">
        <v>226</v>
      </c>
      <c r="F19714" s="1" t="s">
        <v>110</v>
      </c>
      <c r="G19714" s="1" t="str">
        <f>IFERROR(__xludf.DUMMYFUNCTION("GOOGLETRANSLATE(D19714,""fr"",""en"")"),"#VALUE!")</f>
        <v>#VALUE!</v>
      </c>
    </row>
    <row r="19715" ht="15.75" customHeight="1">
      <c r="A19715" s="1" t="s">
        <v>314</v>
      </c>
      <c r="B19715" s="1">
        <v>1.0</v>
      </c>
      <c r="C19715" s="1" t="s">
        <v>41071</v>
      </c>
      <c r="D19715" s="1" t="s">
        <v>41072</v>
      </c>
      <c r="E19715" s="1" t="s">
        <v>10</v>
      </c>
      <c r="F19715" s="1" t="s">
        <v>11</v>
      </c>
      <c r="G19715" s="1" t="str">
        <f>IFERROR(__xludf.DUMMYFUNCTION("GOOGLETRANSLATE(D19715,""fr"",""en"")"),"#VALUE!")</f>
        <v>#VALUE!</v>
      </c>
    </row>
    <row r="19716" ht="15.75" customHeight="1">
      <c r="A19716" s="1" t="s">
        <v>2707</v>
      </c>
      <c r="B19716" s="1">
        <v>1.0</v>
      </c>
      <c r="C19716" s="1" t="s">
        <v>41073</v>
      </c>
      <c r="D19716" s="1" t="s">
        <v>41074</v>
      </c>
      <c r="E19716" s="1" t="s">
        <v>423</v>
      </c>
      <c r="F19716" s="1" t="s">
        <v>30</v>
      </c>
      <c r="G19716" s="1" t="str">
        <f>IFERROR(__xludf.DUMMYFUNCTION("GOOGLETRANSLATE(D19716,""fr"",""en"")"),"#VALUE!")</f>
        <v>#VALUE!</v>
      </c>
    </row>
    <row r="19717" ht="15.75" customHeight="1">
      <c r="A19717" s="1" t="s">
        <v>2911</v>
      </c>
      <c r="B19717" s="1">
        <v>5.0</v>
      </c>
      <c r="C19717" s="1" t="s">
        <v>41075</v>
      </c>
      <c r="D19717" s="1" t="s">
        <v>41076</v>
      </c>
      <c r="E19717" s="1" t="s">
        <v>10</v>
      </c>
      <c r="F19717" s="1" t="s">
        <v>11</v>
      </c>
      <c r="G19717" s="1" t="str">
        <f>IFERROR(__xludf.DUMMYFUNCTION("GOOGLETRANSLATE(D19717,""fr"",""en"")"),"#VALUE!")</f>
        <v>#VALUE!</v>
      </c>
    </row>
    <row r="19718" ht="15.75" customHeight="1">
      <c r="A19718" s="1" t="s">
        <v>3856</v>
      </c>
      <c r="B19718" s="1">
        <v>1.0</v>
      </c>
      <c r="C19718" s="1" t="s">
        <v>41077</v>
      </c>
      <c r="D19718" s="1" t="s">
        <v>41078</v>
      </c>
      <c r="E19718" s="1" t="s">
        <v>21</v>
      </c>
      <c r="F19718" s="1" t="s">
        <v>11</v>
      </c>
      <c r="G19718" s="1" t="str">
        <f>IFERROR(__xludf.DUMMYFUNCTION("GOOGLETRANSLATE(D19718,""fr"",""en"")"),"#VALUE!")</f>
        <v>#VALUE!</v>
      </c>
    </row>
    <row r="19719" ht="15.75" customHeight="1">
      <c r="A19719" s="1" t="s">
        <v>85</v>
      </c>
      <c r="B19719" s="1">
        <v>5.0</v>
      </c>
      <c r="C19719" s="1" t="s">
        <v>41079</v>
      </c>
      <c r="D19719" s="1" t="s">
        <v>41080</v>
      </c>
      <c r="E19719" s="1" t="s">
        <v>21</v>
      </c>
      <c r="F19719" s="1" t="s">
        <v>11</v>
      </c>
      <c r="G19719" s="1" t="str">
        <f>IFERROR(__xludf.DUMMYFUNCTION("GOOGLETRANSLATE(D19719,""fr"",""en"")"),"#VALUE!")</f>
        <v>#VALUE!</v>
      </c>
    </row>
    <row r="19720" ht="15.75" customHeight="1">
      <c r="A19720" s="1" t="s">
        <v>21852</v>
      </c>
      <c r="B19720" s="1">
        <v>2.0</v>
      </c>
      <c r="C19720" s="1" t="s">
        <v>40908</v>
      </c>
      <c r="D19720" s="1" t="s">
        <v>41081</v>
      </c>
      <c r="E19720" s="1" t="s">
        <v>254</v>
      </c>
      <c r="F19720" s="1" t="s">
        <v>66</v>
      </c>
      <c r="G19720" s="1" t="str">
        <f>IFERROR(__xludf.DUMMYFUNCTION("GOOGLETRANSLATE(D19720,""fr"",""en"")"),"#VALUE!")</f>
        <v>#VALUE!</v>
      </c>
    </row>
    <row r="19721" ht="15.75" customHeight="1">
      <c r="A19721" s="1" t="s">
        <v>258</v>
      </c>
      <c r="B19721" s="1">
        <v>2.0</v>
      </c>
      <c r="C19721" s="1" t="s">
        <v>41082</v>
      </c>
      <c r="D19721" s="1" t="s">
        <v>41083</v>
      </c>
      <c r="E19721" s="1" t="s">
        <v>10</v>
      </c>
      <c r="F19721" s="1" t="s">
        <v>11</v>
      </c>
      <c r="G19721" s="1" t="str">
        <f>IFERROR(__xludf.DUMMYFUNCTION("GOOGLETRANSLATE(D19721,""fr"",""en"")"),"#VALUE!")</f>
        <v>#VALUE!</v>
      </c>
    </row>
    <row r="19722" ht="15.75" customHeight="1">
      <c r="A19722" s="1" t="s">
        <v>3132</v>
      </c>
      <c r="B19722" s="1">
        <v>4.0</v>
      </c>
      <c r="C19722" s="1" t="s">
        <v>41084</v>
      </c>
      <c r="D19722" s="1" t="s">
        <v>41085</v>
      </c>
      <c r="E19722" s="1" t="s">
        <v>176</v>
      </c>
      <c r="F19722" s="1" t="s">
        <v>66</v>
      </c>
      <c r="G19722" s="1" t="str">
        <f>IFERROR(__xludf.DUMMYFUNCTION("GOOGLETRANSLATE(D19722,""fr"",""en"")"),"#VALUE!")</f>
        <v>#VALUE!</v>
      </c>
    </row>
    <row r="19723" ht="15.75" customHeight="1">
      <c r="A19723" s="1" t="s">
        <v>9027</v>
      </c>
      <c r="B19723" s="1">
        <v>5.0</v>
      </c>
      <c r="C19723" s="1" t="s">
        <v>41086</v>
      </c>
      <c r="D19723" s="1" t="s">
        <v>41087</v>
      </c>
      <c r="E19723" s="1" t="s">
        <v>65</v>
      </c>
      <c r="F19723" s="1" t="s">
        <v>66</v>
      </c>
      <c r="G19723" s="1" t="str">
        <f>IFERROR(__xludf.DUMMYFUNCTION("GOOGLETRANSLATE(D19723,""fr"",""en"")"),"#VALUE!")</f>
        <v>#VALUE!</v>
      </c>
    </row>
    <row r="19724" ht="15.75" customHeight="1">
      <c r="A19724" s="1" t="s">
        <v>2750</v>
      </c>
      <c r="B19724" s="1">
        <v>1.0</v>
      </c>
      <c r="C19724" s="1" t="s">
        <v>41088</v>
      </c>
      <c r="D19724" s="1" t="s">
        <v>41089</v>
      </c>
      <c r="E19724" s="1" t="s">
        <v>373</v>
      </c>
      <c r="F19724" s="1" t="s">
        <v>30</v>
      </c>
      <c r="G19724" s="1" t="str">
        <f>IFERROR(__xludf.DUMMYFUNCTION("GOOGLETRANSLATE(D19724,""fr"",""en"")"),"No one ... awaiting a significant dental reimbursement since March 26 ... After multiple telephone calls that do not lead to anything ... Customer service is completely incompetent. No follow -up of the files.
 Employers if you have consideration for your"&amp;" employees did not take this insurance. TO FLEE.")</f>
        <v>No one ... awaiting a significant dental reimbursement since March 26 ... After multiple telephone calls that do not lead to anything ... Customer service is completely incompetent. No follow -up of the files.
 Employers if you have consideration for your employees did not take this insurance. TO FLEE.</v>
      </c>
    </row>
    <row r="19725" ht="15.75" customHeight="1">
      <c r="A19725" s="1" t="s">
        <v>9086</v>
      </c>
      <c r="B19725" s="1">
        <v>1.0</v>
      </c>
      <c r="C19725" s="1" t="s">
        <v>41090</v>
      </c>
      <c r="D19725" s="1" t="s">
        <v>41091</v>
      </c>
      <c r="E19725" s="1" t="s">
        <v>10</v>
      </c>
      <c r="F19725" s="1" t="s">
        <v>11</v>
      </c>
      <c r="G19725" s="1" t="str">
        <f>IFERROR(__xludf.DUMMYFUNCTION("GOOGLETRANSLATE(D19725,""fr"",""en"")"),"#VALUE!")</f>
        <v>#VALUE!</v>
      </c>
    </row>
    <row r="19726" ht="15.75" customHeight="1">
      <c r="A19726" s="1" t="s">
        <v>499</v>
      </c>
      <c r="B19726" s="1">
        <v>4.0</v>
      </c>
      <c r="C19726" s="1" t="s">
        <v>41092</v>
      </c>
      <c r="D19726" s="1" t="s">
        <v>41093</v>
      </c>
      <c r="E19726" s="1" t="s">
        <v>10</v>
      </c>
      <c r="F19726" s="1" t="s">
        <v>11</v>
      </c>
      <c r="G19726" s="1" t="str">
        <f>IFERROR(__xludf.DUMMYFUNCTION("GOOGLETRANSLATE(D19726,""fr"",""en"")"),"Good value for money! Simple management with the mobile application. I advise people around me to always make a quote near Direct Assurances.")</f>
        <v>Good value for money! Simple management with the mobile application. I advise people around me to always make a quote near Direct Assurances.</v>
      </c>
    </row>
    <row r="19727" ht="15.75" customHeight="1">
      <c r="A19727" s="1" t="s">
        <v>1138</v>
      </c>
      <c r="B19727" s="1">
        <v>4.0</v>
      </c>
      <c r="C19727" s="1" t="s">
        <v>41094</v>
      </c>
      <c r="D19727" s="1" t="s">
        <v>41095</v>
      </c>
      <c r="E19727" s="1" t="s">
        <v>10</v>
      </c>
      <c r="F19727" s="1" t="s">
        <v>11</v>
      </c>
      <c r="G19727" s="1" t="str">
        <f>IFERROR(__xludf.DUMMYFUNCTION("GOOGLETRANSLATE(D19727,""fr"",""en"")"),"#VALUE!")</f>
        <v>#VALUE!</v>
      </c>
    </row>
    <row r="19728" ht="15.75" customHeight="1">
      <c r="A19728" s="1" t="s">
        <v>445</v>
      </c>
      <c r="B19728" s="1">
        <v>4.0</v>
      </c>
      <c r="C19728" s="1" t="s">
        <v>41096</v>
      </c>
      <c r="D19728" s="1" t="s">
        <v>41097</v>
      </c>
      <c r="E19728" s="1" t="s">
        <v>21</v>
      </c>
      <c r="F19728" s="1" t="s">
        <v>11</v>
      </c>
      <c r="G19728" s="1" t="str">
        <f>IFERROR(__xludf.DUMMYFUNCTION("GOOGLETRANSLATE(D19728,""fr"",""en"")"),"#VALUE!")</f>
        <v>#VALUE!</v>
      </c>
    </row>
    <row r="19729" ht="15.75" customHeight="1">
      <c r="A19729" s="1" t="s">
        <v>179</v>
      </c>
      <c r="B19729" s="1">
        <v>4.0</v>
      </c>
      <c r="C19729" s="1" t="s">
        <v>41098</v>
      </c>
      <c r="D19729" s="1" t="s">
        <v>41099</v>
      </c>
      <c r="E19729" s="1" t="s">
        <v>21</v>
      </c>
      <c r="F19729" s="1" t="s">
        <v>11</v>
      </c>
      <c r="G19729" s="1" t="str">
        <f>IFERROR(__xludf.DUMMYFUNCTION("GOOGLETRANSLATE(D19729,""fr"",""en"")"),"#VALUE!")</f>
        <v>#VALUE!</v>
      </c>
    </row>
    <row r="19730" ht="15.75" customHeight="1">
      <c r="A19730" s="1" t="s">
        <v>2566</v>
      </c>
      <c r="B19730" s="1">
        <v>3.0</v>
      </c>
      <c r="C19730" s="1" t="s">
        <v>41100</v>
      </c>
      <c r="D19730" s="1" t="s">
        <v>41101</v>
      </c>
      <c r="E19730" s="1" t="s">
        <v>29</v>
      </c>
      <c r="F19730" s="1" t="s">
        <v>30</v>
      </c>
      <c r="G19730" s="1" t="str">
        <f>IFERROR(__xludf.DUMMYFUNCTION("GOOGLETRANSLATE(D19730,""fr"",""en"")"),"#VALUE!")</f>
        <v>#VALUE!</v>
      </c>
    </row>
    <row r="19731" ht="15.75" customHeight="1">
      <c r="A19731" s="1" t="s">
        <v>3324</v>
      </c>
      <c r="B19731" s="1">
        <v>5.0</v>
      </c>
      <c r="C19731" s="1" t="s">
        <v>26396</v>
      </c>
      <c r="D19731" s="1" t="s">
        <v>41102</v>
      </c>
      <c r="E19731" s="1" t="s">
        <v>21</v>
      </c>
      <c r="F19731" s="1" t="s">
        <v>11</v>
      </c>
      <c r="G19731" s="1" t="str">
        <f>IFERROR(__xludf.DUMMYFUNCTION("GOOGLETRANSLATE(D19731,""fr"",""en"")"),"#VALUE!")</f>
        <v>#VALUE!</v>
      </c>
    </row>
    <row r="19732" ht="15.75" customHeight="1">
      <c r="A19732" s="1" t="s">
        <v>1673</v>
      </c>
      <c r="B19732" s="1">
        <v>2.0</v>
      </c>
      <c r="C19732" s="1" t="s">
        <v>29898</v>
      </c>
      <c r="D19732" s="1" t="s">
        <v>41103</v>
      </c>
      <c r="E19732" s="1" t="s">
        <v>554</v>
      </c>
      <c r="F19732" s="1" t="s">
        <v>30</v>
      </c>
      <c r="G19732" s="1" t="str">
        <f>IFERROR(__xludf.DUMMYFUNCTION("GOOGLETRANSLATE(D19732,""fr"",""en"")"),"#VALUE!")</f>
        <v>#VALUE!</v>
      </c>
    </row>
    <row r="19733" ht="15.75" customHeight="1">
      <c r="A19733" s="1" t="s">
        <v>716</v>
      </c>
      <c r="B19733" s="1">
        <v>5.0</v>
      </c>
      <c r="C19733" s="1" t="s">
        <v>41104</v>
      </c>
      <c r="D19733" s="1" t="s">
        <v>41105</v>
      </c>
      <c r="E19733" s="1" t="s">
        <v>176</v>
      </c>
      <c r="F19733" s="1" t="s">
        <v>66</v>
      </c>
      <c r="G19733" s="1" t="str">
        <f>IFERROR(__xludf.DUMMYFUNCTION("GOOGLETRANSLATE(D19733,""fr"",""en"")"),"#VALUE!")</f>
        <v>#VALUE!</v>
      </c>
    </row>
    <row r="19734" ht="15.75" customHeight="1">
      <c r="A19734" s="1" t="s">
        <v>4937</v>
      </c>
      <c r="B19734" s="1">
        <v>5.0</v>
      </c>
      <c r="C19734" s="1" t="s">
        <v>41106</v>
      </c>
      <c r="D19734" s="1" t="s">
        <v>41107</v>
      </c>
      <c r="E19734" s="1" t="s">
        <v>21</v>
      </c>
      <c r="F19734" s="1" t="s">
        <v>11</v>
      </c>
      <c r="G19734" s="1" t="str">
        <f>IFERROR(__xludf.DUMMYFUNCTION("GOOGLETRANSLATE(D19734,""fr"",""en"")"),"#VALUE!")</f>
        <v>#VALUE!</v>
      </c>
    </row>
    <row r="19735" ht="15.75" customHeight="1">
      <c r="A19735" s="1" t="s">
        <v>6343</v>
      </c>
      <c r="B19735" s="1">
        <v>3.0</v>
      </c>
      <c r="C19735" s="1" t="s">
        <v>41108</v>
      </c>
      <c r="D19735" s="1" t="s">
        <v>41109</v>
      </c>
      <c r="E19735" s="1" t="s">
        <v>273</v>
      </c>
      <c r="F19735" s="1" t="s">
        <v>11</v>
      </c>
      <c r="G19735" s="1" t="str">
        <f>IFERROR(__xludf.DUMMYFUNCTION("GOOGLETRANSLATE(D19735,""fr"",""en"")"),"#VALUE!")</f>
        <v>#VALUE!</v>
      </c>
    </row>
    <row r="19736" ht="15.75" customHeight="1">
      <c r="A19736" s="1" t="s">
        <v>10114</v>
      </c>
      <c r="B19736" s="1">
        <v>4.0</v>
      </c>
      <c r="C19736" s="1" t="s">
        <v>41110</v>
      </c>
      <c r="D19736" s="1" t="s">
        <v>41111</v>
      </c>
      <c r="E19736" s="1" t="s">
        <v>21</v>
      </c>
      <c r="F19736" s="1" t="s">
        <v>11</v>
      </c>
      <c r="G19736" s="1" t="str">
        <f>IFERROR(__xludf.DUMMYFUNCTION("GOOGLETRANSLATE(D19736,""fr"",""en"")"),"#VALUE!")</f>
        <v>#VALUE!</v>
      </c>
    </row>
    <row r="19737" ht="15.75" customHeight="1">
      <c r="A19737" s="1" t="s">
        <v>8015</v>
      </c>
      <c r="B19737" s="1">
        <v>4.0</v>
      </c>
      <c r="C19737" s="1" t="s">
        <v>41112</v>
      </c>
      <c r="D19737" s="1" t="s">
        <v>41113</v>
      </c>
      <c r="E19737" s="1" t="s">
        <v>827</v>
      </c>
      <c r="F19737" s="1" t="s">
        <v>39</v>
      </c>
      <c r="G19737" s="1" t="str">
        <f>IFERROR(__xludf.DUMMYFUNCTION("GOOGLETRANSLATE(D19737,""fr"",""en"")"),"#VALUE!")</f>
        <v>#VALUE!</v>
      </c>
    </row>
    <row r="19738" ht="15.75" customHeight="1">
      <c r="A19738" s="1" t="s">
        <v>606</v>
      </c>
      <c r="B19738" s="1">
        <v>5.0</v>
      </c>
      <c r="C19738" s="1" t="s">
        <v>41114</v>
      </c>
      <c r="D19738" s="1" t="s">
        <v>41115</v>
      </c>
      <c r="E19738" s="1" t="s">
        <v>21</v>
      </c>
      <c r="F19738" s="1" t="s">
        <v>11</v>
      </c>
      <c r="G19738" s="1" t="str">
        <f>IFERROR(__xludf.DUMMYFUNCTION("GOOGLETRANSLATE(D19738,""fr"",""en"")"),"#VALUE!")</f>
        <v>#VALUE!</v>
      </c>
    </row>
    <row r="19739" ht="15.75" customHeight="1">
      <c r="A19739" s="1" t="s">
        <v>12983</v>
      </c>
      <c r="B19739" s="1">
        <v>1.0</v>
      </c>
      <c r="C19739" s="1" t="s">
        <v>41116</v>
      </c>
      <c r="D19739" s="1" t="s">
        <v>41117</v>
      </c>
      <c r="E19739" s="1" t="s">
        <v>29</v>
      </c>
      <c r="F19739" s="1" t="s">
        <v>30</v>
      </c>
      <c r="G19739" s="1" t="str">
        <f>IFERROR(__xludf.DUMMYFUNCTION("GOOGLETRANSLATE(D19739,""fr"",""en"")"),"#VALUE!")</f>
        <v>#VALUE!</v>
      </c>
    </row>
    <row r="19740" ht="15.75" customHeight="1">
      <c r="A19740" s="1" t="s">
        <v>594</v>
      </c>
      <c r="B19740" s="1">
        <v>4.0</v>
      </c>
      <c r="C19740" s="1" t="s">
        <v>41118</v>
      </c>
      <c r="D19740" s="1" t="s">
        <v>41119</v>
      </c>
      <c r="E19740" s="1" t="s">
        <v>10</v>
      </c>
      <c r="F19740" s="1" t="s">
        <v>11</v>
      </c>
      <c r="G19740" s="1" t="str">
        <f>IFERROR(__xludf.DUMMYFUNCTION("GOOGLETRANSLATE(D19740,""fr"",""en"")"),"#VALUE!")</f>
        <v>#VALUE!</v>
      </c>
    </row>
    <row r="19741" ht="15.75" customHeight="1">
      <c r="A19741" s="1" t="s">
        <v>77</v>
      </c>
      <c r="B19741" s="1">
        <v>4.0</v>
      </c>
      <c r="C19741" s="1" t="s">
        <v>41120</v>
      </c>
      <c r="D19741" s="1" t="s">
        <v>41121</v>
      </c>
      <c r="E19741" s="1" t="s">
        <v>484</v>
      </c>
      <c r="F19741" s="1" t="s">
        <v>30</v>
      </c>
      <c r="G19741" s="1" t="str">
        <f>IFERROR(__xludf.DUMMYFUNCTION("GOOGLETRANSLATE(D19741,""fr"",""en"")"),"#VALUE!")</f>
        <v>#VALUE!</v>
      </c>
    </row>
    <row r="19742" ht="15.75" customHeight="1">
      <c r="A19742" s="1" t="s">
        <v>585</v>
      </c>
      <c r="B19742" s="1">
        <v>4.0</v>
      </c>
      <c r="C19742" s="1" t="s">
        <v>41122</v>
      </c>
      <c r="D19742" s="1" t="s">
        <v>41123</v>
      </c>
      <c r="E19742" s="1" t="s">
        <v>10</v>
      </c>
      <c r="F19742" s="1" t="s">
        <v>11</v>
      </c>
      <c r="G19742" s="1" t="str">
        <f>IFERROR(__xludf.DUMMYFUNCTION("GOOGLETRANSLATE(D19742,""fr"",""en"")"),"#VALUE!")</f>
        <v>#VALUE!</v>
      </c>
    </row>
    <row r="19743" ht="15.75" customHeight="1">
      <c r="A19743" s="1" t="s">
        <v>3428</v>
      </c>
      <c r="B19743" s="1">
        <v>1.0</v>
      </c>
      <c r="C19743" s="1" t="s">
        <v>41124</v>
      </c>
      <c r="D19743" s="1" t="s">
        <v>41125</v>
      </c>
      <c r="E19743" s="1" t="s">
        <v>554</v>
      </c>
      <c r="F19743" s="1" t="s">
        <v>30</v>
      </c>
      <c r="G19743" s="1" t="str">
        <f>IFERROR(__xludf.DUMMYFUNCTION("GOOGLETRANSLATE(D19743,""fr"",""en"")"),"#VALUE!")</f>
        <v>#VALUE!</v>
      </c>
    </row>
    <row r="19744" ht="15.75" customHeight="1">
      <c r="A19744" s="1" t="s">
        <v>41126</v>
      </c>
      <c r="B19744" s="1">
        <v>4.0</v>
      </c>
      <c r="C19744" s="1" t="s">
        <v>41127</v>
      </c>
      <c r="D19744" s="1" t="s">
        <v>41128</v>
      </c>
      <c r="E19744" s="1" t="s">
        <v>614</v>
      </c>
      <c r="F19744" s="1" t="s">
        <v>30</v>
      </c>
      <c r="G19744" s="1" t="str">
        <f>IFERROR(__xludf.DUMMYFUNCTION("GOOGLETRANSLATE(D19744,""fr"",""en"")"),"#VALUE!")</f>
        <v>#VALUE!</v>
      </c>
    </row>
    <row r="19745" ht="15.75" customHeight="1">
      <c r="A19745" s="1" t="s">
        <v>1764</v>
      </c>
      <c r="B19745" s="1">
        <v>1.0</v>
      </c>
      <c r="C19745" s="1" t="s">
        <v>41129</v>
      </c>
      <c r="D19745" s="1" t="s">
        <v>41130</v>
      </c>
      <c r="E19745" s="1" t="s">
        <v>646</v>
      </c>
      <c r="F19745" s="1" t="s">
        <v>39</v>
      </c>
      <c r="G19745" s="1" t="str">
        <f>IFERROR(__xludf.DUMMYFUNCTION("GOOGLETRANSLATE(D19745,""fr"",""en"")"),"#VALUE!")</f>
        <v>#VALUE!</v>
      </c>
    </row>
    <row r="19746" ht="15.75" customHeight="1">
      <c r="A19746" s="1" t="s">
        <v>445</v>
      </c>
      <c r="B19746" s="1">
        <v>5.0</v>
      </c>
      <c r="C19746" s="1" t="s">
        <v>41131</v>
      </c>
      <c r="D19746" s="1" t="s">
        <v>41132</v>
      </c>
      <c r="E19746" s="1" t="s">
        <v>10</v>
      </c>
      <c r="F19746" s="1" t="s">
        <v>11</v>
      </c>
      <c r="G19746" s="1" t="str">
        <f>IFERROR(__xludf.DUMMYFUNCTION("GOOGLETRANSLATE(D19746,""fr"",""en"")"),"#VALUE!")</f>
        <v>#VALUE!</v>
      </c>
    </row>
    <row r="19747" ht="15.75" customHeight="1">
      <c r="A19747" s="1" t="s">
        <v>5649</v>
      </c>
      <c r="B19747" s="1">
        <v>3.0</v>
      </c>
      <c r="C19747" s="1" t="s">
        <v>41133</v>
      </c>
      <c r="D19747" s="1" t="s">
        <v>41134</v>
      </c>
      <c r="E19747" s="1" t="s">
        <v>34</v>
      </c>
      <c r="F19747" s="1" t="s">
        <v>30</v>
      </c>
      <c r="G19747" s="1" t="str">
        <f>IFERROR(__xludf.DUMMYFUNCTION("GOOGLETRANSLATE(D19747,""fr"",""en"")"),"#VALUE!")</f>
        <v>#VALUE!</v>
      </c>
    </row>
    <row r="19748" ht="15.75" customHeight="1">
      <c r="A19748" s="1" t="s">
        <v>24727</v>
      </c>
      <c r="B19748" s="1">
        <v>2.0</v>
      </c>
      <c r="C19748" s="1" t="s">
        <v>41135</v>
      </c>
      <c r="D19748" s="1" t="s">
        <v>41136</v>
      </c>
      <c r="E19748" s="1" t="s">
        <v>21</v>
      </c>
      <c r="F19748" s="1" t="s">
        <v>11</v>
      </c>
      <c r="G19748" s="1" t="str">
        <f>IFERROR(__xludf.DUMMYFUNCTION("GOOGLETRANSLATE(D19748,""fr"",""en"")"),"#VALUE!")</f>
        <v>#VALUE!</v>
      </c>
    </row>
    <row r="19749" ht="15.75" customHeight="1">
      <c r="A19749" s="1" t="s">
        <v>2048</v>
      </c>
      <c r="B19749" s="1">
        <v>5.0</v>
      </c>
      <c r="C19749" s="1" t="s">
        <v>41137</v>
      </c>
      <c r="D19749" s="1" t="s">
        <v>41138</v>
      </c>
      <c r="E19749" s="1" t="s">
        <v>21</v>
      </c>
      <c r="F19749" s="1" t="s">
        <v>11</v>
      </c>
      <c r="G19749" s="1" t="str">
        <f>IFERROR(__xludf.DUMMYFUNCTION("GOOGLETRANSLATE(D19749,""fr"",""en"")"),"#VALUE!")</f>
        <v>#VALUE!</v>
      </c>
    </row>
    <row r="19750" ht="15.75" customHeight="1">
      <c r="A19750" s="1" t="s">
        <v>1870</v>
      </c>
      <c r="B19750" s="1">
        <v>4.0</v>
      </c>
      <c r="C19750" s="1" t="s">
        <v>41139</v>
      </c>
      <c r="D19750" s="1" t="s">
        <v>41140</v>
      </c>
      <c r="E19750" s="1" t="s">
        <v>21</v>
      </c>
      <c r="F19750" s="1" t="s">
        <v>11</v>
      </c>
      <c r="G19750" s="1" t="str">
        <f>IFERROR(__xludf.DUMMYFUNCTION("GOOGLETRANSLATE(D19750,""fr"",""en"")"),"#VALUE!")</f>
        <v>#VALUE!</v>
      </c>
    </row>
    <row r="19751" ht="15.75" customHeight="1">
      <c r="A19751" s="1" t="s">
        <v>7624</v>
      </c>
      <c r="B19751" s="1">
        <v>1.0</v>
      </c>
      <c r="C19751" s="1" t="s">
        <v>41141</v>
      </c>
      <c r="D19751" s="1" t="s">
        <v>41142</v>
      </c>
      <c r="E19751" s="1" t="s">
        <v>73</v>
      </c>
      <c r="F19751" s="1" t="s">
        <v>30</v>
      </c>
      <c r="G19751" s="1" t="str">
        <f>IFERROR(__xludf.DUMMYFUNCTION("GOOGLETRANSLATE(D19751,""fr"",""en"")"),"#VALUE!")</f>
        <v>#VALUE!</v>
      </c>
    </row>
    <row r="19752" ht="15.75" customHeight="1">
      <c r="A19752" s="1" t="s">
        <v>41143</v>
      </c>
      <c r="B19752" s="1">
        <v>4.0</v>
      </c>
      <c r="C19752" s="1" t="s">
        <v>41144</v>
      </c>
      <c r="D19752" s="1" t="s">
        <v>41145</v>
      </c>
      <c r="E19752" s="1" t="s">
        <v>21</v>
      </c>
      <c r="F19752" s="1" t="s">
        <v>11</v>
      </c>
      <c r="G19752" s="1" t="str">
        <f>IFERROR(__xludf.DUMMYFUNCTION("GOOGLETRANSLATE(D19752,""fr"",""en"")"),"#VALUE!")</f>
        <v>#VALUE!</v>
      </c>
    </row>
    <row r="19753" ht="15.75" customHeight="1">
      <c r="A19753" s="1" t="s">
        <v>3132</v>
      </c>
      <c r="B19753" s="1">
        <v>1.0</v>
      </c>
      <c r="C19753" s="1" t="s">
        <v>41146</v>
      </c>
      <c r="D19753" s="1" t="s">
        <v>41147</v>
      </c>
      <c r="E19753" s="1" t="s">
        <v>296</v>
      </c>
      <c r="F19753" s="1" t="s">
        <v>11</v>
      </c>
      <c r="G19753" s="1" t="str">
        <f>IFERROR(__xludf.DUMMYFUNCTION("GOOGLETRANSLATE(D19753,""fr"",""en"")"),"#VALUE!")</f>
        <v>#VALUE!</v>
      </c>
    </row>
    <row r="19754" ht="15.75" customHeight="1">
      <c r="A19754" s="1" t="s">
        <v>2566</v>
      </c>
      <c r="B19754" s="1">
        <v>4.0</v>
      </c>
      <c r="C19754" s="1" t="s">
        <v>41148</v>
      </c>
      <c r="D19754" s="1" t="s">
        <v>41149</v>
      </c>
      <c r="E19754" s="1" t="s">
        <v>614</v>
      </c>
      <c r="F19754" s="1" t="s">
        <v>30</v>
      </c>
      <c r="G19754" s="1" t="str">
        <f>IFERROR(__xludf.DUMMYFUNCTION("GOOGLETRANSLATE(D19754,""fr"",""en"")"),"#VALUE!")</f>
        <v>#VALUE!</v>
      </c>
    </row>
    <row r="19755" ht="15.75" customHeight="1">
      <c r="A19755" s="1" t="s">
        <v>3568</v>
      </c>
      <c r="B19755" s="1">
        <v>1.0</v>
      </c>
      <c r="C19755" s="1" t="s">
        <v>41150</v>
      </c>
      <c r="D19755" s="1" t="s">
        <v>41151</v>
      </c>
      <c r="E19755" s="1" t="s">
        <v>10</v>
      </c>
      <c r="F19755" s="1" t="s">
        <v>11</v>
      </c>
      <c r="G19755" s="1" t="str">
        <f>IFERROR(__xludf.DUMMYFUNCTION("GOOGLETRANSLATE(D19755,""fr"",""en"")"),"#VALUE!")</f>
        <v>#VALUE!</v>
      </c>
    </row>
    <row r="19756" ht="15.75" customHeight="1">
      <c r="A19756" s="1" t="s">
        <v>132</v>
      </c>
      <c r="B19756" s="1">
        <v>4.0</v>
      </c>
      <c r="C19756" s="1" t="s">
        <v>41152</v>
      </c>
      <c r="D19756" s="1" t="s">
        <v>41153</v>
      </c>
      <c r="E19756" s="1" t="s">
        <v>21</v>
      </c>
      <c r="F19756" s="1" t="s">
        <v>11</v>
      </c>
      <c r="G19756" s="1" t="str">
        <f>IFERROR(__xludf.DUMMYFUNCTION("GOOGLETRANSLATE(D19756,""fr"",""en"")"),"#VALUE!")</f>
        <v>#VALUE!</v>
      </c>
    </row>
    <row r="19757" ht="15.75" customHeight="1">
      <c r="A19757" s="1" t="s">
        <v>2245</v>
      </c>
      <c r="B19757" s="1">
        <v>3.0</v>
      </c>
      <c r="C19757" s="1" t="s">
        <v>41154</v>
      </c>
      <c r="D19757" s="1" t="s">
        <v>41155</v>
      </c>
      <c r="E19757" s="1" t="s">
        <v>373</v>
      </c>
      <c r="F19757" s="1" t="s">
        <v>30</v>
      </c>
      <c r="G19757" s="1" t="str">
        <f>IFERROR(__xludf.DUMMYFUNCTION("GOOGLETRANSLATE(D19757,""fr"",""en"")"),"#VALUE!")</f>
        <v>#VALUE!</v>
      </c>
    </row>
    <row r="19758" ht="15.75" customHeight="1">
      <c r="A19758" s="1" t="s">
        <v>1838</v>
      </c>
      <c r="B19758" s="1">
        <v>3.0</v>
      </c>
      <c r="C19758" s="1" t="s">
        <v>41156</v>
      </c>
      <c r="D19758" s="1" t="s">
        <v>41157</v>
      </c>
      <c r="E19758" s="1" t="s">
        <v>10</v>
      </c>
      <c r="F19758" s="1" t="s">
        <v>11</v>
      </c>
      <c r="G19758" s="1" t="str">
        <f>IFERROR(__xludf.DUMMYFUNCTION("GOOGLETRANSLATE(D19758,""fr"",""en"")"),"#VALUE!")</f>
        <v>#VALUE!</v>
      </c>
    </row>
    <row r="19759" ht="15.75" customHeight="1">
      <c r="A19759" s="1" t="s">
        <v>769</v>
      </c>
      <c r="B19759" s="1">
        <v>3.0</v>
      </c>
      <c r="C19759" s="1" t="s">
        <v>41158</v>
      </c>
      <c r="D19759" s="1" t="s">
        <v>41159</v>
      </c>
      <c r="E19759" s="1" t="s">
        <v>169</v>
      </c>
      <c r="F19759" s="1" t="s">
        <v>11</v>
      </c>
      <c r="G19759" s="1" t="str">
        <f>IFERROR(__xludf.DUMMYFUNCTION("GOOGLETRANSLATE(D19759,""fr"",""en"")"),"#VALUE!")</f>
        <v>#VALUE!</v>
      </c>
    </row>
    <row r="19760" ht="15.75" customHeight="1">
      <c r="A19760" s="1" t="s">
        <v>2358</v>
      </c>
      <c r="B19760" s="1">
        <v>3.0</v>
      </c>
      <c r="C19760" s="1" t="s">
        <v>41160</v>
      </c>
      <c r="D19760" s="1" t="s">
        <v>41161</v>
      </c>
      <c r="E19760" s="1" t="s">
        <v>10</v>
      </c>
      <c r="F19760" s="1" t="s">
        <v>11</v>
      </c>
      <c r="G19760" s="1" t="str">
        <f>IFERROR(__xludf.DUMMYFUNCTION("GOOGLETRANSLATE(D19760,""fr"",""en"")"),"#VALUE!")</f>
        <v>#VALUE!</v>
      </c>
    </row>
    <row r="19761" ht="15.75" customHeight="1">
      <c r="A19761" s="1" t="s">
        <v>5149</v>
      </c>
      <c r="B19761" s="1">
        <v>1.0</v>
      </c>
      <c r="C19761" s="1" t="s">
        <v>41162</v>
      </c>
      <c r="D19761" s="1" t="s">
        <v>41163</v>
      </c>
      <c r="E19761" s="1" t="s">
        <v>230</v>
      </c>
      <c r="F19761" s="1" t="s">
        <v>84</v>
      </c>
      <c r="G19761" s="1" t="str">
        <f>IFERROR(__xludf.DUMMYFUNCTION("GOOGLETRANSLATE(D19761,""fr"",""en"")"),"#VALUE!")</f>
        <v>#VALUE!</v>
      </c>
    </row>
    <row r="19762" ht="15.75" customHeight="1">
      <c r="A19762" s="1" t="s">
        <v>635</v>
      </c>
      <c r="B19762" s="1">
        <v>3.0</v>
      </c>
      <c r="C19762" s="1" t="s">
        <v>41164</v>
      </c>
      <c r="D19762" s="1" t="s">
        <v>41165</v>
      </c>
      <c r="E19762" s="1" t="s">
        <v>21</v>
      </c>
      <c r="F19762" s="1" t="s">
        <v>11</v>
      </c>
      <c r="G19762" s="1" t="str">
        <f>IFERROR(__xludf.DUMMYFUNCTION("GOOGLETRANSLATE(D19762,""fr"",""en"")"),"#VALUE!")</f>
        <v>#VALUE!</v>
      </c>
    </row>
    <row r="19763" ht="15.75" customHeight="1">
      <c r="A19763" s="1" t="s">
        <v>1699</v>
      </c>
      <c r="B19763" s="1">
        <v>1.0</v>
      </c>
      <c r="C19763" s="1" t="s">
        <v>41166</v>
      </c>
      <c r="D19763" s="1" t="s">
        <v>41167</v>
      </c>
      <c r="E19763" s="1" t="s">
        <v>83</v>
      </c>
      <c r="F19763" s="1" t="s">
        <v>84</v>
      </c>
      <c r="G19763" s="1" t="str">
        <f>IFERROR(__xludf.DUMMYFUNCTION("GOOGLETRANSLATE(D19763,""fr"",""en"")"),"#VALUE!")</f>
        <v>#VALUE!</v>
      </c>
    </row>
    <row r="19764" ht="15.75" customHeight="1">
      <c r="A19764" s="1" t="s">
        <v>9130</v>
      </c>
      <c r="B19764" s="1">
        <v>1.0</v>
      </c>
      <c r="C19764" s="1" t="s">
        <v>41168</v>
      </c>
      <c r="D19764" s="1" t="s">
        <v>41169</v>
      </c>
      <c r="E19764" s="1" t="s">
        <v>125</v>
      </c>
      <c r="F19764" s="1" t="s">
        <v>11</v>
      </c>
      <c r="G19764" s="1" t="str">
        <f>IFERROR(__xludf.DUMMYFUNCTION("GOOGLETRANSLATE(D19764,""fr"",""en"")"),"#VALUE!")</f>
        <v>#VALUE!</v>
      </c>
    </row>
    <row r="19765" ht="15.75" customHeight="1">
      <c r="A19765" s="1" t="s">
        <v>801</v>
      </c>
      <c r="B19765" s="1">
        <v>4.0</v>
      </c>
      <c r="C19765" s="1" t="s">
        <v>41170</v>
      </c>
      <c r="D19765" s="1" t="s">
        <v>41171</v>
      </c>
      <c r="E19765" s="1" t="s">
        <v>10</v>
      </c>
      <c r="F19765" s="1" t="s">
        <v>11</v>
      </c>
      <c r="G19765" s="1" t="str">
        <f>IFERROR(__xludf.DUMMYFUNCTION("GOOGLETRANSLATE(D19765,""fr"",""en"")"),"#VALUE!")</f>
        <v>#VALUE!</v>
      </c>
    </row>
    <row r="19766" ht="15.75" customHeight="1">
      <c r="A19766" s="1" t="s">
        <v>12746</v>
      </c>
      <c r="B19766" s="1">
        <v>1.0</v>
      </c>
      <c r="C19766" s="1" t="s">
        <v>41172</v>
      </c>
      <c r="D19766" s="1" t="s">
        <v>41173</v>
      </c>
      <c r="E19766" s="1" t="s">
        <v>226</v>
      </c>
      <c r="F19766" s="1" t="s">
        <v>11</v>
      </c>
      <c r="G19766" s="1" t="str">
        <f>IFERROR(__xludf.DUMMYFUNCTION("GOOGLETRANSLATE(D19766,""fr"",""en"")"),"#VALUE!")</f>
        <v>#VALUE!</v>
      </c>
    </row>
    <row r="19767" ht="15.75" customHeight="1">
      <c r="A19767" s="1" t="s">
        <v>4322</v>
      </c>
      <c r="B19767" s="1">
        <v>1.0</v>
      </c>
      <c r="C19767" s="1" t="s">
        <v>41174</v>
      </c>
      <c r="D19767" s="1" t="s">
        <v>41175</v>
      </c>
      <c r="E19767" s="1" t="s">
        <v>34</v>
      </c>
      <c r="F19767" s="1" t="s">
        <v>30</v>
      </c>
      <c r="G19767" s="1" t="str">
        <f>IFERROR(__xludf.DUMMYFUNCTION("GOOGLETRANSLATE(D19767,""fr"",""en"")"),"#VALUE!")</f>
        <v>#VALUE!</v>
      </c>
    </row>
    <row r="19768" ht="15.75" customHeight="1">
      <c r="A19768" s="1" t="s">
        <v>6215</v>
      </c>
      <c r="B19768" s="1">
        <v>3.0</v>
      </c>
      <c r="C19768" s="1" t="s">
        <v>41176</v>
      </c>
      <c r="D19768" s="1" t="s">
        <v>41177</v>
      </c>
      <c r="E19768" s="1" t="s">
        <v>29</v>
      </c>
      <c r="F19768" s="1" t="s">
        <v>30</v>
      </c>
      <c r="G19768" s="1" t="str">
        <f>IFERROR(__xludf.DUMMYFUNCTION("GOOGLETRANSLATE(D19768,""fr"",""en"")"),"#VALUE!")</f>
        <v>#VALUE!</v>
      </c>
    </row>
    <row r="19769" ht="15.75" customHeight="1">
      <c r="A19769" s="1" t="s">
        <v>833</v>
      </c>
      <c r="B19769" s="1">
        <v>3.0</v>
      </c>
      <c r="C19769" s="1" t="s">
        <v>41178</v>
      </c>
      <c r="D19769" s="1" t="s">
        <v>41179</v>
      </c>
      <c r="E19769" s="1" t="s">
        <v>125</v>
      </c>
      <c r="F19769" s="1" t="s">
        <v>110</v>
      </c>
      <c r="G19769" s="1" t="str">
        <f>IFERROR(__xludf.DUMMYFUNCTION("GOOGLETRANSLATE(D19769,""fr"",""en"")"),"#VALUE!")</f>
        <v>#VALUE!</v>
      </c>
    </row>
    <row r="19770" ht="15.75" customHeight="1">
      <c r="A19770" s="1" t="s">
        <v>2114</v>
      </c>
      <c r="B19770" s="1">
        <v>1.0</v>
      </c>
      <c r="C19770" s="1" t="s">
        <v>41180</v>
      </c>
      <c r="D19770" s="1" t="s">
        <v>41181</v>
      </c>
      <c r="E19770" s="1" t="s">
        <v>292</v>
      </c>
      <c r="F19770" s="1" t="s">
        <v>11</v>
      </c>
      <c r="G19770" s="1" t="str">
        <f>IFERROR(__xludf.DUMMYFUNCTION("GOOGLETRANSLATE(D19770,""fr"",""en"")"),"#VALUE!")</f>
        <v>#VALUE!</v>
      </c>
    </row>
    <row r="19771" ht="15.75" customHeight="1">
      <c r="A19771" s="1" t="s">
        <v>1699</v>
      </c>
      <c r="B19771" s="1">
        <v>2.0</v>
      </c>
      <c r="C19771" s="1" t="s">
        <v>41182</v>
      </c>
      <c r="D19771" s="1" t="s">
        <v>41183</v>
      </c>
      <c r="E19771" s="1" t="s">
        <v>65</v>
      </c>
      <c r="F19771" s="1" t="s">
        <v>66</v>
      </c>
      <c r="G19771" s="1" t="str">
        <f>IFERROR(__xludf.DUMMYFUNCTION("GOOGLETRANSLATE(D19771,""fr"",""en"")"),"#VALUE!")</f>
        <v>#VALUE!</v>
      </c>
    </row>
    <row r="19772" ht="15.75" customHeight="1">
      <c r="A19772" s="1" t="s">
        <v>30148</v>
      </c>
      <c r="B19772" s="1">
        <v>1.0</v>
      </c>
      <c r="C19772" s="1" t="s">
        <v>41184</v>
      </c>
      <c r="D19772" s="1" t="s">
        <v>41185</v>
      </c>
      <c r="E19772" s="1" t="s">
        <v>47</v>
      </c>
      <c r="F19772" s="1" t="s">
        <v>48</v>
      </c>
      <c r="G19772" s="1" t="str">
        <f>IFERROR(__xludf.DUMMYFUNCTION("GOOGLETRANSLATE(D19772,""fr"",""en"")"),"#VALUE!")</f>
        <v>#VALUE!</v>
      </c>
    </row>
    <row r="19773" ht="15.75" customHeight="1">
      <c r="A19773" s="1" t="s">
        <v>3448</v>
      </c>
      <c r="B19773" s="1">
        <v>4.0</v>
      </c>
      <c r="C19773" s="1" t="s">
        <v>41186</v>
      </c>
      <c r="D19773" s="1" t="s">
        <v>41187</v>
      </c>
      <c r="E19773" s="1" t="s">
        <v>10</v>
      </c>
      <c r="F19773" s="1" t="s">
        <v>11</v>
      </c>
      <c r="G19773" s="1" t="str">
        <f>IFERROR(__xludf.DUMMYFUNCTION("GOOGLETRANSLATE(D19773,""fr"",""en"")"),"#VALUE!")</f>
        <v>#VALUE!</v>
      </c>
    </row>
    <row r="19774" ht="15.75" customHeight="1">
      <c r="A19774" s="1" t="s">
        <v>4578</v>
      </c>
      <c r="B19774" s="1">
        <v>1.0</v>
      </c>
      <c r="C19774" s="1" t="s">
        <v>41188</v>
      </c>
      <c r="D19774" s="1" t="s">
        <v>41189</v>
      </c>
      <c r="E19774" s="1" t="s">
        <v>230</v>
      </c>
      <c r="F19774" s="1" t="s">
        <v>48</v>
      </c>
      <c r="G19774" s="1" t="str">
        <f>IFERROR(__xludf.DUMMYFUNCTION("GOOGLETRANSLATE(D19774,""fr"",""en"")"),"#VALUE!")</f>
        <v>#VALUE!</v>
      </c>
    </row>
    <row r="19775" ht="15.75" customHeight="1">
      <c r="A19775" s="1" t="s">
        <v>985</v>
      </c>
      <c r="B19775" s="1">
        <v>2.0</v>
      </c>
      <c r="C19775" s="1" t="s">
        <v>13037</v>
      </c>
      <c r="D19775" s="1" t="s">
        <v>41190</v>
      </c>
      <c r="E19775" s="1" t="s">
        <v>5109</v>
      </c>
      <c r="F19775" s="1" t="s">
        <v>66</v>
      </c>
      <c r="G19775" s="1" t="str">
        <f>IFERROR(__xludf.DUMMYFUNCTION("GOOGLETRANSLATE(D19775,""fr"",""en"")"),"#VALUE!")</f>
        <v>#VALUE!</v>
      </c>
    </row>
    <row r="19776" ht="15.75" customHeight="1">
      <c r="A19776" s="1" t="s">
        <v>12404</v>
      </c>
      <c r="B19776" s="1">
        <v>5.0</v>
      </c>
      <c r="C19776" s="1" t="s">
        <v>41191</v>
      </c>
      <c r="D19776" s="1" t="s">
        <v>41192</v>
      </c>
      <c r="E19776" s="1" t="s">
        <v>292</v>
      </c>
      <c r="F19776" s="1" t="s">
        <v>11</v>
      </c>
      <c r="G19776" s="1" t="str">
        <f>IFERROR(__xludf.DUMMYFUNCTION("GOOGLETRANSLATE(D19776,""fr"",""en"")"),"#VALUE!")</f>
        <v>#VALUE!</v>
      </c>
    </row>
    <row r="19777" ht="15.75" customHeight="1">
      <c r="A19777" s="1" t="s">
        <v>1581</v>
      </c>
      <c r="B19777" s="1">
        <v>4.0</v>
      </c>
      <c r="C19777" s="1" t="s">
        <v>41193</v>
      </c>
      <c r="D19777" s="1" t="s">
        <v>41194</v>
      </c>
      <c r="E19777" s="1" t="s">
        <v>21</v>
      </c>
      <c r="F19777" s="1" t="s">
        <v>11</v>
      </c>
      <c r="G19777" s="1" t="str">
        <f>IFERROR(__xludf.DUMMYFUNCTION("GOOGLETRANSLATE(D19777,""fr"",""en"")"),"#VALUE!")</f>
        <v>#VALUE!</v>
      </c>
    </row>
    <row r="19778" ht="15.75" customHeight="1">
      <c r="A19778" s="1" t="s">
        <v>126</v>
      </c>
      <c r="B19778" s="1">
        <v>4.0</v>
      </c>
      <c r="C19778" s="1" t="s">
        <v>41195</v>
      </c>
      <c r="D19778" s="1" t="s">
        <v>41196</v>
      </c>
      <c r="E19778" s="1" t="s">
        <v>176</v>
      </c>
      <c r="F19778" s="1" t="s">
        <v>66</v>
      </c>
      <c r="G19778" s="1" t="str">
        <f>IFERROR(__xludf.DUMMYFUNCTION("GOOGLETRANSLATE(D19778,""fr"",""en"")"),"#VALUE!")</f>
        <v>#VALUE!</v>
      </c>
    </row>
    <row r="19779" ht="15.75" customHeight="1">
      <c r="A19779" s="1" t="s">
        <v>893</v>
      </c>
      <c r="B19779" s="1">
        <v>4.0</v>
      </c>
      <c r="C19779" s="1" t="s">
        <v>41197</v>
      </c>
      <c r="D19779" s="1" t="s">
        <v>41198</v>
      </c>
      <c r="E19779" s="1" t="s">
        <v>10</v>
      </c>
      <c r="F19779" s="1" t="s">
        <v>11</v>
      </c>
      <c r="G19779" s="1" t="str">
        <f>IFERROR(__xludf.DUMMYFUNCTION("GOOGLETRANSLATE(D19779,""fr"",""en"")"),"#VALUE!")</f>
        <v>#VALUE!</v>
      </c>
    </row>
    <row r="19780" ht="15.75" customHeight="1">
      <c r="A19780" s="1" t="s">
        <v>673</v>
      </c>
      <c r="B19780" s="1">
        <v>2.0</v>
      </c>
      <c r="C19780" s="1" t="s">
        <v>41199</v>
      </c>
      <c r="D19780" s="1" t="s">
        <v>41200</v>
      </c>
      <c r="E19780" s="1" t="s">
        <v>10</v>
      </c>
      <c r="F19780" s="1" t="s">
        <v>11</v>
      </c>
      <c r="G19780" s="1" t="str">
        <f>IFERROR(__xludf.DUMMYFUNCTION("GOOGLETRANSLATE(D19780,""fr"",""en"")"),"#VALUE!")</f>
        <v>#VALUE!</v>
      </c>
    </row>
    <row r="19781" ht="15.75" customHeight="1">
      <c r="A19781" s="1" t="s">
        <v>606</v>
      </c>
      <c r="B19781" s="1">
        <v>4.0</v>
      </c>
      <c r="C19781" s="1" t="s">
        <v>41201</v>
      </c>
      <c r="D19781" s="1" t="s">
        <v>41202</v>
      </c>
      <c r="E19781" s="1" t="s">
        <v>21</v>
      </c>
      <c r="F19781" s="1" t="s">
        <v>11</v>
      </c>
      <c r="G19781" s="1" t="str">
        <f>IFERROR(__xludf.DUMMYFUNCTION("GOOGLETRANSLATE(D19781,""fr"",""en"")"),"#VALUE!")</f>
        <v>#VALUE!</v>
      </c>
    </row>
    <row r="19782" ht="15.75" customHeight="1">
      <c r="A19782" s="1" t="s">
        <v>255</v>
      </c>
      <c r="B19782" s="1">
        <v>5.0</v>
      </c>
      <c r="C19782" s="1" t="s">
        <v>41203</v>
      </c>
      <c r="D19782" s="1" t="s">
        <v>41204</v>
      </c>
      <c r="E19782" s="1" t="s">
        <v>21</v>
      </c>
      <c r="F19782" s="1" t="s">
        <v>11</v>
      </c>
      <c r="G19782" s="1" t="str">
        <f>IFERROR(__xludf.DUMMYFUNCTION("GOOGLETRANSLATE(D19782,""fr"",""en"")"),"#VALUE!")</f>
        <v>#VALUE!</v>
      </c>
    </row>
    <row r="19783" ht="15.75" customHeight="1">
      <c r="A19783" s="1" t="s">
        <v>2801</v>
      </c>
      <c r="B19783" s="1">
        <v>5.0</v>
      </c>
      <c r="C19783" s="1" t="s">
        <v>41205</v>
      </c>
      <c r="D19783" s="1" t="s">
        <v>41206</v>
      </c>
      <c r="E19783" s="1" t="s">
        <v>10</v>
      </c>
      <c r="F19783" s="1" t="s">
        <v>11</v>
      </c>
      <c r="G19783" s="1" t="str">
        <f>IFERROR(__xludf.DUMMYFUNCTION("GOOGLETRANSLATE(D19783,""fr"",""en"")"),"#VALUE!")</f>
        <v>#VALUE!</v>
      </c>
    </row>
    <row r="19784" ht="15.75" customHeight="1">
      <c r="A19784" s="1" t="s">
        <v>12224</v>
      </c>
      <c r="B19784" s="1">
        <v>4.0</v>
      </c>
      <c r="C19784" s="1" t="s">
        <v>41207</v>
      </c>
      <c r="D19784" s="1" t="s">
        <v>41208</v>
      </c>
      <c r="E19784" s="1" t="s">
        <v>254</v>
      </c>
      <c r="F19784" s="1" t="s">
        <v>66</v>
      </c>
      <c r="G19784" s="1" t="str">
        <f>IFERROR(__xludf.DUMMYFUNCTION("GOOGLETRANSLATE(D19784,""fr"",""en"")"),"#VALUE!")</f>
        <v>#VALUE!</v>
      </c>
    </row>
    <row r="19785" ht="15.75" customHeight="1">
      <c r="A19785" s="1" t="s">
        <v>5886</v>
      </c>
      <c r="B19785" s="1">
        <v>5.0</v>
      </c>
      <c r="C19785" s="1" t="s">
        <v>41209</v>
      </c>
      <c r="D19785" s="1" t="s">
        <v>41210</v>
      </c>
      <c r="E19785" s="1" t="s">
        <v>29</v>
      </c>
      <c r="F19785" s="1" t="s">
        <v>30</v>
      </c>
      <c r="G19785" s="1" t="str">
        <f>IFERROR(__xludf.DUMMYFUNCTION("GOOGLETRANSLATE(D19785,""fr"",""en"")"),"#VALUE!")</f>
        <v>#VALUE!</v>
      </c>
    </row>
    <row r="19786" ht="15.75" customHeight="1">
      <c r="A19786" s="1" t="s">
        <v>1693</v>
      </c>
      <c r="B19786" s="1">
        <v>1.0</v>
      </c>
      <c r="C19786" s="1" t="s">
        <v>41211</v>
      </c>
      <c r="D19786" s="1" t="s">
        <v>41212</v>
      </c>
      <c r="E19786" s="1" t="s">
        <v>292</v>
      </c>
      <c r="F19786" s="1" t="s">
        <v>11</v>
      </c>
      <c r="G19786" s="1" t="str">
        <f>IFERROR(__xludf.DUMMYFUNCTION("GOOGLETRANSLATE(D19786,""fr"",""en"")"),"#VALUE!")</f>
        <v>#VALUE!</v>
      </c>
    </row>
    <row r="19787" ht="15.75" customHeight="1">
      <c r="A19787" s="1" t="s">
        <v>621</v>
      </c>
      <c r="B19787" s="1">
        <v>5.0</v>
      </c>
      <c r="C19787" s="1" t="s">
        <v>41213</v>
      </c>
      <c r="D19787" s="1" t="s">
        <v>41214</v>
      </c>
      <c r="E19787" s="1" t="s">
        <v>21</v>
      </c>
      <c r="F19787" s="1" t="s">
        <v>11</v>
      </c>
      <c r="G19787" s="1" t="str">
        <f>IFERROR(__xludf.DUMMYFUNCTION("GOOGLETRANSLATE(D19787,""fr"",""en"")"),"#VALUE!")</f>
        <v>#VALUE!</v>
      </c>
    </row>
    <row r="19788" ht="15.75" customHeight="1">
      <c r="A19788" s="1" t="s">
        <v>28798</v>
      </c>
      <c r="B19788" s="1">
        <v>2.0</v>
      </c>
      <c r="C19788" s="1" t="s">
        <v>41215</v>
      </c>
      <c r="D19788" s="1" t="s">
        <v>41216</v>
      </c>
      <c r="E19788" s="1" t="s">
        <v>169</v>
      </c>
      <c r="F19788" s="1" t="s">
        <v>11</v>
      </c>
      <c r="G19788" s="1" t="str">
        <f>IFERROR(__xludf.DUMMYFUNCTION("GOOGLETRANSLATE(D19788,""fr"",""en"")"),"#VALUE!")</f>
        <v>#VALUE!</v>
      </c>
    </row>
    <row r="19789" ht="15.75" customHeight="1">
      <c r="A19789" s="1" t="s">
        <v>445</v>
      </c>
      <c r="B19789" s="1">
        <v>3.0</v>
      </c>
      <c r="C19789" s="1" t="s">
        <v>41217</v>
      </c>
      <c r="D19789" s="1" t="s">
        <v>41218</v>
      </c>
      <c r="E19789" s="1" t="s">
        <v>21</v>
      </c>
      <c r="F19789" s="1" t="s">
        <v>11</v>
      </c>
      <c r="G19789" s="1" t="str">
        <f>IFERROR(__xludf.DUMMYFUNCTION("GOOGLETRANSLATE(D19789,""fr"",""en"")"),"#VALUE!")</f>
        <v>#VALUE!</v>
      </c>
    </row>
    <row r="19790" ht="15.75" customHeight="1">
      <c r="A19790" s="1" t="s">
        <v>332</v>
      </c>
      <c r="B19790" s="1">
        <v>5.0</v>
      </c>
      <c r="C19790" s="1" t="s">
        <v>41219</v>
      </c>
      <c r="D19790" s="1" t="s">
        <v>41220</v>
      </c>
      <c r="E19790" s="1" t="s">
        <v>21</v>
      </c>
      <c r="F19790" s="1" t="s">
        <v>11</v>
      </c>
      <c r="G19790" s="1" t="str">
        <f>IFERROR(__xludf.DUMMYFUNCTION("GOOGLETRANSLATE(D19790,""fr"",""en"")"),"#VALUE!")</f>
        <v>#VALUE!</v>
      </c>
    </row>
    <row r="19791" ht="15.75" customHeight="1">
      <c r="A19791" s="1" t="s">
        <v>1764</v>
      </c>
      <c r="B19791" s="1">
        <v>4.0</v>
      </c>
      <c r="C19791" s="1" t="s">
        <v>41221</v>
      </c>
      <c r="D19791" s="1" t="s">
        <v>41222</v>
      </c>
      <c r="E19791" s="1" t="s">
        <v>21</v>
      </c>
      <c r="F19791" s="1" t="s">
        <v>11</v>
      </c>
      <c r="G19791" s="1" t="str">
        <f>IFERROR(__xludf.DUMMYFUNCTION("GOOGLETRANSLATE(D19791,""fr"",""en"")"),"#VALUE!")</f>
        <v>#VALUE!</v>
      </c>
    </row>
    <row r="19792" ht="15.75" customHeight="1">
      <c r="A19792" s="1" t="s">
        <v>1204</v>
      </c>
      <c r="B19792" s="1">
        <v>1.0</v>
      </c>
      <c r="C19792" s="1" t="s">
        <v>41223</v>
      </c>
      <c r="D19792" s="1" t="s">
        <v>41224</v>
      </c>
      <c r="E19792" s="1" t="s">
        <v>176</v>
      </c>
      <c r="F19792" s="1" t="s">
        <v>66</v>
      </c>
      <c r="G19792" s="1" t="str">
        <f>IFERROR(__xludf.DUMMYFUNCTION("GOOGLETRANSLATE(D19792,""fr"",""en"")"),"#VALUE!")</f>
        <v>#VALUE!</v>
      </c>
    </row>
    <row r="19793" ht="15.75" customHeight="1">
      <c r="A19793" s="1" t="s">
        <v>4712</v>
      </c>
      <c r="B19793" s="1">
        <v>1.0</v>
      </c>
      <c r="C19793" s="1" t="s">
        <v>41225</v>
      </c>
      <c r="D19793" s="1" t="s">
        <v>41226</v>
      </c>
      <c r="E19793" s="1" t="s">
        <v>125</v>
      </c>
      <c r="F19793" s="1" t="s">
        <v>66</v>
      </c>
      <c r="G19793" s="1" t="str">
        <f>IFERROR(__xludf.DUMMYFUNCTION("GOOGLETRANSLATE(D19793,""fr"",""en"")"),"#VALUE!")</f>
        <v>#VALUE!</v>
      </c>
    </row>
    <row r="19794" ht="15.75" customHeight="1">
      <c r="A19794" s="1" t="s">
        <v>579</v>
      </c>
      <c r="B19794" s="1">
        <v>1.0</v>
      </c>
      <c r="C19794" s="1" t="s">
        <v>41227</v>
      </c>
      <c r="D19794" s="1" t="s">
        <v>41228</v>
      </c>
      <c r="E19794" s="1" t="s">
        <v>196</v>
      </c>
      <c r="F19794" s="1" t="s">
        <v>118</v>
      </c>
      <c r="G19794" s="1" t="str">
        <f>IFERROR(__xludf.DUMMYFUNCTION("GOOGLETRANSLATE(D19794,""fr"",""en"")"),"#VALUE!")</f>
        <v>#VALUE!</v>
      </c>
    </row>
    <row r="19795" ht="15.75" customHeight="1">
      <c r="A19795" s="1" t="s">
        <v>293</v>
      </c>
      <c r="B19795" s="1">
        <v>3.0</v>
      </c>
      <c r="C19795" s="1" t="s">
        <v>41229</v>
      </c>
      <c r="D19795" s="1" t="s">
        <v>41230</v>
      </c>
      <c r="E19795" s="1" t="s">
        <v>125</v>
      </c>
      <c r="F19795" s="1" t="s">
        <v>11</v>
      </c>
      <c r="G19795" s="1" t="str">
        <f>IFERROR(__xludf.DUMMYFUNCTION("GOOGLETRANSLATE(D19795,""fr"",""en"")"),"#VALUE!")</f>
        <v>#VALUE!</v>
      </c>
    </row>
    <row r="19796" ht="15.75" customHeight="1">
      <c r="A19796" s="1" t="s">
        <v>1767</v>
      </c>
      <c r="B19796" s="1">
        <v>1.0</v>
      </c>
      <c r="C19796" s="1" t="s">
        <v>41231</v>
      </c>
      <c r="D19796" s="1" t="s">
        <v>41232</v>
      </c>
      <c r="E19796" s="1" t="s">
        <v>3148</v>
      </c>
      <c r="F19796" s="1" t="s">
        <v>118</v>
      </c>
      <c r="G19796" s="1" t="str">
        <f>IFERROR(__xludf.DUMMYFUNCTION("GOOGLETRANSLATE(D19796,""fr"",""en"")"),"#VALUE!")</f>
        <v>#VALUE!</v>
      </c>
    </row>
    <row r="19797" ht="15.75" customHeight="1">
      <c r="A19797" s="1" t="s">
        <v>141</v>
      </c>
      <c r="B19797" s="1">
        <v>5.0</v>
      </c>
      <c r="C19797" s="1" t="s">
        <v>41233</v>
      </c>
      <c r="D19797" s="1" t="s">
        <v>41234</v>
      </c>
      <c r="E19797" s="1" t="s">
        <v>10</v>
      </c>
      <c r="F19797" s="1" t="s">
        <v>11</v>
      </c>
      <c r="G19797" s="1" t="str">
        <f>IFERROR(__xludf.DUMMYFUNCTION("GOOGLETRANSLATE(D19797,""fr"",""en"")"),"#VALUE!")</f>
        <v>#VALUE!</v>
      </c>
    </row>
    <row r="19798" ht="15.75" customHeight="1">
      <c r="A19798" s="1" t="s">
        <v>5442</v>
      </c>
      <c r="B19798" s="1">
        <v>1.0</v>
      </c>
      <c r="C19798" s="1" t="s">
        <v>41235</v>
      </c>
      <c r="D19798" s="1" t="s">
        <v>41236</v>
      </c>
      <c r="E19798" s="1" t="s">
        <v>273</v>
      </c>
      <c r="F19798" s="1" t="s">
        <v>110</v>
      </c>
      <c r="G19798" s="1" t="str">
        <f>IFERROR(__xludf.DUMMYFUNCTION("GOOGLETRANSLATE(D19798,""fr"",""en"")"),"#VALUE!")</f>
        <v>#VALUE!</v>
      </c>
    </row>
    <row r="19799" ht="15.75" customHeight="1">
      <c r="A19799" s="1" t="s">
        <v>4228</v>
      </c>
      <c r="B19799" s="1">
        <v>1.0</v>
      </c>
      <c r="C19799" s="1" t="s">
        <v>41237</v>
      </c>
      <c r="D19799" s="1" t="s">
        <v>41238</v>
      </c>
      <c r="E19799" s="1" t="s">
        <v>614</v>
      </c>
      <c r="F19799" s="1" t="s">
        <v>30</v>
      </c>
      <c r="G19799" s="1" t="str">
        <f>IFERROR(__xludf.DUMMYFUNCTION("GOOGLETRANSLATE(D19799,""fr"",""en"")"),"#VALUE!")</f>
        <v>#VALUE!</v>
      </c>
    </row>
    <row r="19800" ht="15.75" customHeight="1">
      <c r="A19800" s="1" t="s">
        <v>893</v>
      </c>
      <c r="B19800" s="1">
        <v>5.0</v>
      </c>
      <c r="C19800" s="1" t="s">
        <v>41239</v>
      </c>
      <c r="D19800" s="1" t="s">
        <v>41240</v>
      </c>
      <c r="E19800" s="1" t="s">
        <v>21</v>
      </c>
      <c r="F19800" s="1" t="s">
        <v>11</v>
      </c>
      <c r="G19800" s="1" t="str">
        <f>IFERROR(__xludf.DUMMYFUNCTION("GOOGLETRANSLATE(D19800,""fr"",""en"")"),"#VALUE!")</f>
        <v>#VALUE!</v>
      </c>
    </row>
    <row r="19801" ht="15.75" customHeight="1">
      <c r="A19801" s="1" t="s">
        <v>3038</v>
      </c>
      <c r="B19801" s="1">
        <v>1.0</v>
      </c>
      <c r="C19801" s="1" t="s">
        <v>41241</v>
      </c>
      <c r="D19801" s="1" t="s">
        <v>41242</v>
      </c>
      <c r="E19801" s="1" t="s">
        <v>109</v>
      </c>
      <c r="F19801" s="1" t="s">
        <v>11</v>
      </c>
      <c r="G19801" s="1" t="str">
        <f>IFERROR(__xludf.DUMMYFUNCTION("GOOGLETRANSLATE(D19801,""fr"",""en"")"),"#VALUE!")</f>
        <v>#VALUE!</v>
      </c>
    </row>
    <row r="19802" ht="15.75" customHeight="1">
      <c r="A19802" s="1" t="s">
        <v>2022</v>
      </c>
      <c r="B19802" s="1">
        <v>5.0</v>
      </c>
      <c r="C19802" s="1" t="s">
        <v>41243</v>
      </c>
      <c r="D19802" s="1" t="s">
        <v>41244</v>
      </c>
      <c r="E19802" s="1" t="s">
        <v>10</v>
      </c>
      <c r="F19802" s="1" t="s">
        <v>11</v>
      </c>
      <c r="G19802" s="1" t="str">
        <f>IFERROR(__xludf.DUMMYFUNCTION("GOOGLETRANSLATE(D19802,""fr"",""en"")"),"#VALUE!")</f>
        <v>#VALUE!</v>
      </c>
    </row>
    <row r="19803" ht="15.75" customHeight="1">
      <c r="A19803" s="1" t="s">
        <v>921</v>
      </c>
      <c r="B19803" s="1">
        <v>5.0</v>
      </c>
      <c r="C19803" s="1" t="s">
        <v>41245</v>
      </c>
      <c r="D19803" s="1" t="s">
        <v>41246</v>
      </c>
      <c r="E19803" s="1" t="s">
        <v>10</v>
      </c>
      <c r="F19803" s="1" t="s">
        <v>11</v>
      </c>
      <c r="G19803" s="1" t="str">
        <f>IFERROR(__xludf.DUMMYFUNCTION("GOOGLETRANSLATE(D19803,""fr"",""en"")"),"#VALUE!")</f>
        <v>#VALUE!</v>
      </c>
    </row>
    <row r="19804" ht="15.75" customHeight="1">
      <c r="A19804" s="1" t="s">
        <v>4735</v>
      </c>
      <c r="B19804" s="1">
        <v>3.0</v>
      </c>
      <c r="C19804" s="1" t="s">
        <v>41247</v>
      </c>
      <c r="D19804" s="1" t="s">
        <v>41248</v>
      </c>
      <c r="E19804" s="1" t="s">
        <v>21</v>
      </c>
      <c r="F19804" s="1" t="s">
        <v>11</v>
      </c>
      <c r="G19804" s="1" t="str">
        <f>IFERROR(__xludf.DUMMYFUNCTION("GOOGLETRANSLATE(D19804,""fr"",""en"")"),"#VALUE!")</f>
        <v>#VALUE!</v>
      </c>
    </row>
    <row r="19805" ht="15.75" customHeight="1">
      <c r="A19805" s="1" t="s">
        <v>678</v>
      </c>
      <c r="B19805" s="1">
        <v>4.0</v>
      </c>
      <c r="C19805" s="1" t="s">
        <v>41249</v>
      </c>
      <c r="D19805" s="1" t="s">
        <v>41250</v>
      </c>
      <c r="E19805" s="1" t="s">
        <v>10</v>
      </c>
      <c r="F19805" s="1" t="s">
        <v>11</v>
      </c>
      <c r="G19805" s="1" t="str">
        <f>IFERROR(__xludf.DUMMYFUNCTION("GOOGLETRANSLATE(D19805,""fr"",""en"")"),"#VALUE!")</f>
        <v>#VALUE!</v>
      </c>
    </row>
    <row r="19806" ht="15.75" customHeight="1">
      <c r="A19806" s="1" t="s">
        <v>119</v>
      </c>
      <c r="B19806" s="1">
        <v>5.0</v>
      </c>
      <c r="C19806" s="1" t="s">
        <v>41251</v>
      </c>
      <c r="D19806" s="1" t="s">
        <v>41252</v>
      </c>
      <c r="E19806" s="1" t="s">
        <v>10</v>
      </c>
      <c r="F19806" s="1" t="s">
        <v>11</v>
      </c>
      <c r="G19806" s="1" t="str">
        <f>IFERROR(__xludf.DUMMYFUNCTION("GOOGLETRANSLATE(D19806,""fr"",""en"")"),"#VALUE!")</f>
        <v>#VALUE!</v>
      </c>
    </row>
    <row r="19807" ht="15.75" customHeight="1">
      <c r="A19807" s="1" t="s">
        <v>4315</v>
      </c>
      <c r="B19807" s="1">
        <v>1.0</v>
      </c>
      <c r="C19807" s="1" t="s">
        <v>41253</v>
      </c>
      <c r="D19807" s="1" t="s">
        <v>41254</v>
      </c>
      <c r="E19807" s="1" t="s">
        <v>196</v>
      </c>
      <c r="F19807" s="1" t="s">
        <v>118</v>
      </c>
      <c r="G19807" s="1" t="str">
        <f>IFERROR(__xludf.DUMMYFUNCTION("GOOGLETRANSLATE(D19807,""fr"",""en"")"),"#VALUE!")</f>
        <v>#VALUE!</v>
      </c>
    </row>
    <row r="19808" ht="15.75" customHeight="1">
      <c r="A19808" s="1" t="s">
        <v>255</v>
      </c>
      <c r="B19808" s="1">
        <v>1.0</v>
      </c>
      <c r="C19808" s="1" t="s">
        <v>41255</v>
      </c>
      <c r="D19808" s="1" t="s">
        <v>41256</v>
      </c>
      <c r="E19808" s="1" t="s">
        <v>273</v>
      </c>
      <c r="F19808" s="1" t="s">
        <v>11</v>
      </c>
      <c r="G19808" s="1" t="str">
        <f>IFERROR(__xludf.DUMMYFUNCTION("GOOGLETRANSLATE(D19808,""fr"",""en"")"),"#VALUE!")</f>
        <v>#VALUE!</v>
      </c>
    </row>
    <row r="19809" ht="15.75" customHeight="1">
      <c r="A19809" s="1" t="s">
        <v>28243</v>
      </c>
      <c r="B19809" s="1">
        <v>1.0</v>
      </c>
      <c r="C19809" s="1" t="s">
        <v>41257</v>
      </c>
      <c r="D19809" s="1" t="s">
        <v>41258</v>
      </c>
      <c r="E19809" s="1" t="s">
        <v>169</v>
      </c>
      <c r="F19809" s="1" t="s">
        <v>11</v>
      </c>
      <c r="G19809" s="1" t="str">
        <f>IFERROR(__xludf.DUMMYFUNCTION("GOOGLETRANSLATE(D19809,""fr"",""en"")"),"#VALUE!")</f>
        <v>#VALUE!</v>
      </c>
    </row>
    <row r="19810" ht="15.75" customHeight="1">
      <c r="A19810" s="1" t="s">
        <v>2325</v>
      </c>
      <c r="B19810" s="1">
        <v>3.0</v>
      </c>
      <c r="C19810" s="1" t="s">
        <v>41259</v>
      </c>
      <c r="D19810" s="1" t="s">
        <v>41260</v>
      </c>
      <c r="E19810" s="1" t="s">
        <v>10</v>
      </c>
      <c r="F19810" s="1" t="s">
        <v>11</v>
      </c>
      <c r="G19810" s="1" t="str">
        <f>IFERROR(__xludf.DUMMYFUNCTION("GOOGLETRANSLATE(D19810,""fr"",""en"")"),"#VALUE!")</f>
        <v>#VALUE!</v>
      </c>
    </row>
    <row r="19811" ht="15.75" customHeight="1">
      <c r="A19811" s="1" t="s">
        <v>31</v>
      </c>
      <c r="B19811" s="1">
        <v>3.0</v>
      </c>
      <c r="C19811" s="1" t="s">
        <v>41261</v>
      </c>
      <c r="D19811" s="1" t="s">
        <v>41262</v>
      </c>
      <c r="E19811" s="1" t="s">
        <v>34</v>
      </c>
      <c r="F19811" s="1" t="s">
        <v>30</v>
      </c>
      <c r="G19811" s="1" t="str">
        <f>IFERROR(__xludf.DUMMYFUNCTION("GOOGLETRANSLATE(D19811,""fr"",""en"")"),"#VALUE!")</f>
        <v>#VALUE!</v>
      </c>
    </row>
    <row r="19812" ht="15.75" customHeight="1">
      <c r="A19812" s="1" t="s">
        <v>1879</v>
      </c>
      <c r="B19812" s="1">
        <v>5.0</v>
      </c>
      <c r="C19812" s="1" t="s">
        <v>41263</v>
      </c>
      <c r="D19812" s="1" t="s">
        <v>41264</v>
      </c>
      <c r="E19812" s="1" t="s">
        <v>10</v>
      </c>
      <c r="F19812" s="1" t="s">
        <v>11</v>
      </c>
      <c r="G19812" s="1" t="str">
        <f>IFERROR(__xludf.DUMMYFUNCTION("GOOGLETRANSLATE(D19812,""fr"",""en"")"),"#VALUE!")</f>
        <v>#VALUE!</v>
      </c>
    </row>
    <row r="19813" ht="15.75" customHeight="1">
      <c r="A19813" s="1" t="s">
        <v>3761</v>
      </c>
      <c r="B19813" s="1">
        <v>3.0</v>
      </c>
      <c r="C19813" s="1" t="s">
        <v>41265</v>
      </c>
      <c r="D19813" s="1" t="s">
        <v>41266</v>
      </c>
      <c r="E19813" s="1" t="s">
        <v>29</v>
      </c>
      <c r="F19813" s="1" t="s">
        <v>30</v>
      </c>
      <c r="G19813" s="1" t="str">
        <f>IFERROR(__xludf.DUMMYFUNCTION("GOOGLETRANSLATE(D19813,""fr"",""en"")"),"#VALUE!")</f>
        <v>#VALUE!</v>
      </c>
    </row>
    <row r="19814" ht="15.75" customHeight="1">
      <c r="A19814" s="1" t="s">
        <v>615</v>
      </c>
      <c r="B19814" s="1">
        <v>2.0</v>
      </c>
      <c r="C19814" s="1" t="s">
        <v>41267</v>
      </c>
      <c r="D19814" s="1" t="s">
        <v>41268</v>
      </c>
      <c r="E19814" s="1" t="s">
        <v>25</v>
      </c>
      <c r="F19814" s="1" t="s">
        <v>11</v>
      </c>
      <c r="G19814" s="1" t="str">
        <f>IFERROR(__xludf.DUMMYFUNCTION("GOOGLETRANSLATE(D19814,""fr"",""en"")"),"#VALUE!")</f>
        <v>#VALUE!</v>
      </c>
    </row>
    <row r="19815" ht="15.75" customHeight="1">
      <c r="A19815" s="1" t="s">
        <v>9627</v>
      </c>
      <c r="B19815" s="1">
        <v>1.0</v>
      </c>
      <c r="C19815" s="1" t="s">
        <v>41269</v>
      </c>
      <c r="D19815" s="1" t="s">
        <v>41270</v>
      </c>
      <c r="E19815" s="1" t="s">
        <v>1192</v>
      </c>
      <c r="F19815" s="1" t="s">
        <v>110</v>
      </c>
      <c r="G19815" s="1" t="str">
        <f>IFERROR(__xludf.DUMMYFUNCTION("GOOGLETRANSLATE(D19815,""fr"",""en"")"),"#VALUE!")</f>
        <v>#VALUE!</v>
      </c>
    </row>
    <row r="19816" ht="15.75" customHeight="1">
      <c r="A19816" s="1" t="s">
        <v>893</v>
      </c>
      <c r="B19816" s="1">
        <v>4.0</v>
      </c>
      <c r="C19816" s="1" t="s">
        <v>41271</v>
      </c>
      <c r="D19816" s="1" t="s">
        <v>41272</v>
      </c>
      <c r="E19816" s="1" t="s">
        <v>21</v>
      </c>
      <c r="F19816" s="1" t="s">
        <v>11</v>
      </c>
      <c r="G19816" s="1" t="str">
        <f>IFERROR(__xludf.DUMMYFUNCTION("GOOGLETRANSLATE(D19816,""fr"",""en"")"),"#VALUE!")</f>
        <v>#VALUE!</v>
      </c>
    </row>
    <row r="19817" ht="15.75" customHeight="1">
      <c r="A19817" s="1" t="s">
        <v>3925</v>
      </c>
      <c r="B19817" s="1">
        <v>3.0</v>
      </c>
      <c r="C19817" s="1" t="s">
        <v>25028</v>
      </c>
      <c r="D19817" s="1" t="s">
        <v>41273</v>
      </c>
      <c r="E19817" s="1" t="s">
        <v>10</v>
      </c>
      <c r="F19817" s="1" t="s">
        <v>11</v>
      </c>
      <c r="G19817" s="1" t="str">
        <f>IFERROR(__xludf.DUMMYFUNCTION("GOOGLETRANSLATE(D19817,""fr"",""en"")"),"#VALUE!")</f>
        <v>#VALUE!</v>
      </c>
    </row>
    <row r="19818" ht="15.75" customHeight="1">
      <c r="A19818" s="1" t="s">
        <v>664</v>
      </c>
      <c r="B19818" s="1">
        <v>4.0</v>
      </c>
      <c r="C19818" s="1" t="s">
        <v>41274</v>
      </c>
      <c r="D19818" s="1" t="s">
        <v>41275</v>
      </c>
      <c r="E19818" s="1" t="s">
        <v>484</v>
      </c>
      <c r="F19818" s="1" t="s">
        <v>30</v>
      </c>
      <c r="G19818" s="1" t="str">
        <f>IFERROR(__xludf.DUMMYFUNCTION("GOOGLETRANSLATE(D19818,""fr"",""en"")"),"#VALUE!")</f>
        <v>#VALUE!</v>
      </c>
    </row>
    <row r="19819" ht="15.75" customHeight="1">
      <c r="A19819" s="1" t="s">
        <v>20372</v>
      </c>
      <c r="B19819" s="1">
        <v>2.0</v>
      </c>
      <c r="C19819" s="1" t="s">
        <v>41276</v>
      </c>
      <c r="D19819" s="1" t="s">
        <v>41277</v>
      </c>
      <c r="E19819" s="1" t="s">
        <v>226</v>
      </c>
      <c r="F19819" s="1" t="s">
        <v>11</v>
      </c>
      <c r="G19819" s="1" t="str">
        <f>IFERROR(__xludf.DUMMYFUNCTION("GOOGLETRANSLATE(D19819,""fr"",""en"")"),"#VALUE!")</f>
        <v>#VALUE!</v>
      </c>
    </row>
    <row r="19820" ht="15.75" customHeight="1">
      <c r="A19820" s="1" t="s">
        <v>10034</v>
      </c>
      <c r="B19820" s="1">
        <v>1.0</v>
      </c>
      <c r="C19820" s="1" t="s">
        <v>41278</v>
      </c>
      <c r="D19820" s="1" t="s">
        <v>41279</v>
      </c>
      <c r="E19820" s="1" t="s">
        <v>10</v>
      </c>
      <c r="F19820" s="1" t="s">
        <v>11</v>
      </c>
      <c r="G19820" s="1" t="str">
        <f>IFERROR(__xludf.DUMMYFUNCTION("GOOGLETRANSLATE(D19820,""fr"",""en"")"),"#VALUE!")</f>
        <v>#VALUE!</v>
      </c>
    </row>
    <row r="19821" ht="15.75" customHeight="1">
      <c r="A19821" s="1" t="s">
        <v>2911</v>
      </c>
      <c r="B19821" s="1">
        <v>5.0</v>
      </c>
      <c r="C19821" s="1" t="s">
        <v>41280</v>
      </c>
      <c r="D19821" s="1" t="s">
        <v>41281</v>
      </c>
      <c r="E19821" s="1" t="s">
        <v>10</v>
      </c>
      <c r="F19821" s="1" t="s">
        <v>11</v>
      </c>
      <c r="G19821" s="1" t="str">
        <f>IFERROR(__xludf.DUMMYFUNCTION("GOOGLETRANSLATE(D19821,""fr"",""en"")"),"#VALUE!")</f>
        <v>#VALUE!</v>
      </c>
    </row>
    <row r="19822" ht="15.75" customHeight="1">
      <c r="A19822" s="1" t="s">
        <v>1940</v>
      </c>
      <c r="B19822" s="1">
        <v>3.0</v>
      </c>
      <c r="C19822" s="1" t="s">
        <v>41282</v>
      </c>
      <c r="D19822" s="1" t="s">
        <v>41283</v>
      </c>
      <c r="E19822" s="1" t="s">
        <v>484</v>
      </c>
      <c r="F19822" s="1" t="s">
        <v>30</v>
      </c>
      <c r="G19822" s="1" t="str">
        <f>IFERROR(__xludf.DUMMYFUNCTION("GOOGLETRANSLATE(D19822,""fr"",""en"")"),"#VALUE!")</f>
        <v>#VALUE!</v>
      </c>
    </row>
    <row r="19823" ht="15.75" customHeight="1">
      <c r="A19823" s="1" t="s">
        <v>2184</v>
      </c>
      <c r="B19823" s="1">
        <v>3.0</v>
      </c>
      <c r="C19823" s="1" t="s">
        <v>34183</v>
      </c>
      <c r="D19823" s="1" t="s">
        <v>41284</v>
      </c>
      <c r="E19823" s="1" t="s">
        <v>575</v>
      </c>
      <c r="F19823" s="1" t="s">
        <v>84</v>
      </c>
      <c r="G19823" s="1" t="str">
        <f>IFERROR(__xludf.DUMMYFUNCTION("GOOGLETRANSLATE(D19823,""fr"",""en"")"),"#VALUE!")</f>
        <v>#VALUE!</v>
      </c>
    </row>
    <row r="19824" ht="15.75" customHeight="1">
      <c r="A19824" s="1" t="s">
        <v>29550</v>
      </c>
      <c r="B19824" s="1">
        <v>4.0</v>
      </c>
      <c r="C19824" s="1" t="s">
        <v>41285</v>
      </c>
      <c r="D19824" s="1" t="s">
        <v>41286</v>
      </c>
      <c r="E19824" s="1" t="s">
        <v>125</v>
      </c>
      <c r="F19824" s="1" t="s">
        <v>11</v>
      </c>
      <c r="G19824" s="1" t="str">
        <f>IFERROR(__xludf.DUMMYFUNCTION("GOOGLETRANSLATE(D19824,""fr"",""en"")"),"#VALUE!")</f>
        <v>#VALUE!</v>
      </c>
    </row>
    <row r="19825" ht="15.75" customHeight="1">
      <c r="A19825" s="1" t="s">
        <v>3496</v>
      </c>
      <c r="B19825" s="1">
        <v>2.0</v>
      </c>
      <c r="C19825" s="1" t="s">
        <v>41287</v>
      </c>
      <c r="D19825" s="1" t="s">
        <v>41288</v>
      </c>
      <c r="E19825" s="1" t="s">
        <v>21</v>
      </c>
      <c r="F19825" s="1" t="s">
        <v>11</v>
      </c>
      <c r="G19825" s="1" t="str">
        <f>IFERROR(__xludf.DUMMYFUNCTION("GOOGLETRANSLATE(D19825,""fr"",""en"")"),"#VALUE!")</f>
        <v>#VALUE!</v>
      </c>
    </row>
    <row r="19826" ht="15.75" customHeight="1">
      <c r="A19826" s="1" t="s">
        <v>2896</v>
      </c>
      <c r="B19826" s="1">
        <v>5.0</v>
      </c>
      <c r="C19826" s="1" t="s">
        <v>41289</v>
      </c>
      <c r="D19826" s="1" t="s">
        <v>41290</v>
      </c>
      <c r="E19826" s="1" t="s">
        <v>10</v>
      </c>
      <c r="F19826" s="1" t="s">
        <v>11</v>
      </c>
      <c r="G19826" s="1" t="str">
        <f>IFERROR(__xludf.DUMMYFUNCTION("GOOGLETRANSLATE(D19826,""fr"",""en"")"),"#VALUE!")</f>
        <v>#VALUE!</v>
      </c>
    </row>
    <row r="19827" ht="15.75" customHeight="1">
      <c r="A19827" s="1" t="s">
        <v>439</v>
      </c>
      <c r="B19827" s="1">
        <v>5.0</v>
      </c>
      <c r="C19827" s="1" t="s">
        <v>41291</v>
      </c>
      <c r="D19827" s="1" t="s">
        <v>41292</v>
      </c>
      <c r="E19827" s="1" t="s">
        <v>10</v>
      </c>
      <c r="F19827" s="1" t="s">
        <v>11</v>
      </c>
      <c r="G19827" s="1" t="str">
        <f>IFERROR(__xludf.DUMMYFUNCTION("GOOGLETRANSLATE(D19827,""fr"",""en"")"),"#VALUE!")</f>
        <v>#VALUE!</v>
      </c>
    </row>
    <row r="19828" ht="15.75" customHeight="1">
      <c r="A19828" s="1" t="s">
        <v>150</v>
      </c>
      <c r="B19828" s="1">
        <v>5.0</v>
      </c>
      <c r="C19828" s="1" t="s">
        <v>41293</v>
      </c>
      <c r="D19828" s="1" t="s">
        <v>41294</v>
      </c>
      <c r="E19828" s="1" t="s">
        <v>21</v>
      </c>
      <c r="F19828" s="1" t="s">
        <v>11</v>
      </c>
      <c r="G19828" s="1" t="str">
        <f>IFERROR(__xludf.DUMMYFUNCTION("GOOGLETRANSLATE(D19828,""fr"",""en"")"),"#VALUE!")</f>
        <v>#VALUE!</v>
      </c>
    </row>
    <row r="19829" ht="15.75" customHeight="1">
      <c r="A19829" s="1" t="s">
        <v>119</v>
      </c>
      <c r="B19829" s="1">
        <v>3.0</v>
      </c>
      <c r="C19829" s="1" t="s">
        <v>41295</v>
      </c>
      <c r="D19829" s="1" t="s">
        <v>41296</v>
      </c>
      <c r="E19829" s="1" t="s">
        <v>169</v>
      </c>
      <c r="F19829" s="1" t="s">
        <v>11</v>
      </c>
      <c r="G19829" s="1" t="str">
        <f>IFERROR(__xludf.DUMMYFUNCTION("GOOGLETRANSLATE(D19829,""fr"",""en"")"),"#VALUE!")</f>
        <v>#VALUE!</v>
      </c>
    </row>
    <row r="19830" ht="15.75" customHeight="1">
      <c r="A19830" s="1" t="s">
        <v>1057</v>
      </c>
      <c r="B19830" s="1">
        <v>4.0</v>
      </c>
      <c r="C19830" s="1" t="s">
        <v>41297</v>
      </c>
      <c r="D19830" s="1" t="s">
        <v>41298</v>
      </c>
      <c r="E19830" s="1" t="s">
        <v>21</v>
      </c>
      <c r="F19830" s="1" t="s">
        <v>11</v>
      </c>
      <c r="G19830" s="1" t="str">
        <f>IFERROR(__xludf.DUMMYFUNCTION("GOOGLETRANSLATE(D19830,""fr"",""en"")"),"#VALUE!")</f>
        <v>#VALUE!</v>
      </c>
    </row>
    <row r="19831" ht="15.75" customHeight="1">
      <c r="A19831" s="1" t="s">
        <v>569</v>
      </c>
      <c r="B19831" s="1">
        <v>5.0</v>
      </c>
      <c r="C19831" s="1" t="s">
        <v>41299</v>
      </c>
      <c r="D19831" s="1" t="s">
        <v>41300</v>
      </c>
      <c r="E19831" s="1" t="s">
        <v>10</v>
      </c>
      <c r="F19831" s="1" t="s">
        <v>11</v>
      </c>
      <c r="G19831" s="1" t="str">
        <f>IFERROR(__xludf.DUMMYFUNCTION("GOOGLETRANSLATE(D19831,""fr"",""en"")"),"#VALUE!")</f>
        <v>#VALUE!</v>
      </c>
    </row>
    <row r="19832" ht="15.75" customHeight="1">
      <c r="A19832" s="1" t="s">
        <v>4829</v>
      </c>
      <c r="B19832" s="1">
        <v>2.0</v>
      </c>
      <c r="C19832" s="1" t="s">
        <v>41301</v>
      </c>
      <c r="D19832" s="1" t="s">
        <v>41302</v>
      </c>
      <c r="E19832" s="1" t="s">
        <v>176</v>
      </c>
      <c r="F19832" s="1" t="s">
        <v>66</v>
      </c>
      <c r="G19832" s="1" t="str">
        <f>IFERROR(__xludf.DUMMYFUNCTION("GOOGLETRANSLATE(D19832,""fr"",""en"")"),"#VALUE!")</f>
        <v>#VALUE!</v>
      </c>
    </row>
    <row r="19833" ht="15.75" customHeight="1">
      <c r="A19833" s="1" t="s">
        <v>5573</v>
      </c>
      <c r="B19833" s="1">
        <v>1.0</v>
      </c>
      <c r="C19833" s="1" t="s">
        <v>41303</v>
      </c>
      <c r="D19833" s="1" t="s">
        <v>41304</v>
      </c>
      <c r="E19833" s="1" t="s">
        <v>29</v>
      </c>
      <c r="F19833" s="1" t="s">
        <v>30</v>
      </c>
      <c r="G19833" s="1" t="str">
        <f>IFERROR(__xludf.DUMMYFUNCTION("GOOGLETRANSLATE(D19833,""fr"",""en"")"),"#VALUE!")</f>
        <v>#VALUE!</v>
      </c>
    </row>
    <row r="19834" ht="15.75" customHeight="1">
      <c r="A19834" s="1" t="s">
        <v>2264</v>
      </c>
      <c r="B19834" s="1">
        <v>1.0</v>
      </c>
      <c r="C19834" s="1" t="s">
        <v>41305</v>
      </c>
      <c r="D19834" s="1" t="s">
        <v>41306</v>
      </c>
      <c r="E19834" s="1" t="s">
        <v>169</v>
      </c>
      <c r="F19834" s="1" t="s">
        <v>110</v>
      </c>
      <c r="G19834" s="1" t="str">
        <f>IFERROR(__xludf.DUMMYFUNCTION("GOOGLETRANSLATE(D19834,""fr"",""en"")"),"#VALUE!")</f>
        <v>#VALUE!</v>
      </c>
    </row>
    <row r="19835" ht="15.75" customHeight="1">
      <c r="A19835" s="1" t="s">
        <v>656</v>
      </c>
      <c r="B19835" s="1">
        <v>1.0</v>
      </c>
      <c r="C19835" s="1" t="s">
        <v>41307</v>
      </c>
      <c r="D19835" s="1" t="s">
        <v>41308</v>
      </c>
      <c r="E19835" s="1" t="s">
        <v>73</v>
      </c>
      <c r="F19835" s="1" t="s">
        <v>30</v>
      </c>
      <c r="G19835" s="1" t="str">
        <f>IFERROR(__xludf.DUMMYFUNCTION("GOOGLETRANSLATE(D19835,""fr"",""en"")"),"#VALUE!")</f>
        <v>#VALUE!</v>
      </c>
    </row>
    <row r="19836" ht="15.75" customHeight="1">
      <c r="A19836" s="1" t="s">
        <v>1421</v>
      </c>
      <c r="B19836" s="1">
        <v>2.0</v>
      </c>
      <c r="C19836" s="1" t="s">
        <v>41309</v>
      </c>
      <c r="D19836" s="1" t="s">
        <v>41310</v>
      </c>
      <c r="E19836" s="1" t="s">
        <v>10</v>
      </c>
      <c r="F19836" s="1" t="s">
        <v>11</v>
      </c>
      <c r="G19836" s="1" t="str">
        <f>IFERROR(__xludf.DUMMYFUNCTION("GOOGLETRANSLATE(D19836,""fr"",""en"")"),"#VALUE!")</f>
        <v>#VALUE!</v>
      </c>
    </row>
    <row r="19837" ht="15.75" customHeight="1">
      <c r="A19837" s="1" t="s">
        <v>18</v>
      </c>
      <c r="B19837" s="1">
        <v>5.0</v>
      </c>
      <c r="C19837" s="1" t="s">
        <v>41311</v>
      </c>
      <c r="D19837" s="1" t="s">
        <v>41312</v>
      </c>
      <c r="E19837" s="1" t="s">
        <v>10</v>
      </c>
      <c r="F19837" s="1" t="s">
        <v>11</v>
      </c>
      <c r="G19837" s="1" t="str">
        <f>IFERROR(__xludf.DUMMYFUNCTION("GOOGLETRANSLATE(D19837,""fr"",""en"")"),"#VALUE!")</f>
        <v>#VALUE!</v>
      </c>
    </row>
    <row r="19838" ht="15.75" customHeight="1">
      <c r="A19838" s="1" t="s">
        <v>391</v>
      </c>
      <c r="B19838" s="1">
        <v>5.0</v>
      </c>
      <c r="C19838" s="1" t="s">
        <v>41313</v>
      </c>
      <c r="D19838" s="1" t="s">
        <v>41314</v>
      </c>
      <c r="E19838" s="1" t="s">
        <v>176</v>
      </c>
      <c r="F19838" s="1" t="s">
        <v>66</v>
      </c>
      <c r="G19838" s="1" t="str">
        <f>IFERROR(__xludf.DUMMYFUNCTION("GOOGLETRANSLATE(D19838,""fr"",""en"")"),"#VALUE!")</f>
        <v>#VALUE!</v>
      </c>
    </row>
    <row r="19839" ht="15.75" customHeight="1">
      <c r="A19839" s="1" t="s">
        <v>411</v>
      </c>
      <c r="B19839" s="1">
        <v>4.0</v>
      </c>
      <c r="C19839" s="1" t="s">
        <v>41315</v>
      </c>
      <c r="D19839" s="1" t="s">
        <v>41316</v>
      </c>
      <c r="E19839" s="1" t="s">
        <v>10</v>
      </c>
      <c r="F19839" s="1" t="s">
        <v>11</v>
      </c>
      <c r="G19839" s="1" t="str">
        <f>IFERROR(__xludf.DUMMYFUNCTION("GOOGLETRANSLATE(D19839,""fr"",""en"")"),"#VALUE!")</f>
        <v>#VALUE!</v>
      </c>
    </row>
    <row r="19840" ht="15.75" customHeight="1">
      <c r="A19840" s="1" t="s">
        <v>5478</v>
      </c>
      <c r="B19840" s="1">
        <v>1.0</v>
      </c>
      <c r="C19840" s="1" t="s">
        <v>41317</v>
      </c>
      <c r="D19840" s="1" t="s">
        <v>41318</v>
      </c>
      <c r="E19840" s="1" t="s">
        <v>296</v>
      </c>
      <c r="F19840" s="1" t="s">
        <v>11</v>
      </c>
      <c r="G19840" s="1" t="str">
        <f>IFERROR(__xludf.DUMMYFUNCTION("GOOGLETRANSLATE(D19840,""fr"",""en"")"),"#VALUE!")</f>
        <v>#VALUE!</v>
      </c>
    </row>
    <row r="19841" ht="15.75" customHeight="1">
      <c r="A19841" s="1" t="s">
        <v>4334</v>
      </c>
      <c r="B19841" s="1">
        <v>2.0</v>
      </c>
      <c r="C19841" s="1" t="s">
        <v>41319</v>
      </c>
      <c r="D19841" s="1" t="s">
        <v>41320</v>
      </c>
      <c r="E19841" s="1" t="s">
        <v>614</v>
      </c>
      <c r="F19841" s="1" t="s">
        <v>30</v>
      </c>
      <c r="G19841" s="1" t="str">
        <f>IFERROR(__xludf.DUMMYFUNCTION("GOOGLETRANSLATE(D19841,""fr"",""en"")"),"#VALUE!")</f>
        <v>#VALUE!</v>
      </c>
    </row>
    <row r="19842" ht="15.75" customHeight="1">
      <c r="A19842" s="1" t="s">
        <v>332</v>
      </c>
      <c r="B19842" s="1">
        <v>4.0</v>
      </c>
      <c r="C19842" s="1" t="s">
        <v>41321</v>
      </c>
      <c r="D19842" s="1" t="s">
        <v>41322</v>
      </c>
      <c r="E19842" s="1" t="s">
        <v>10</v>
      </c>
      <c r="F19842" s="1" t="s">
        <v>11</v>
      </c>
      <c r="G19842" s="1" t="str">
        <f>IFERROR(__xludf.DUMMYFUNCTION("GOOGLETRANSLATE(D19842,""fr"",""en"")"),"#VALUE!")</f>
        <v>#VALUE!</v>
      </c>
    </row>
    <row r="19843" ht="15.75" customHeight="1">
      <c r="A19843" s="1" t="s">
        <v>707</v>
      </c>
      <c r="B19843" s="1">
        <v>5.0</v>
      </c>
      <c r="C19843" s="1" t="s">
        <v>41323</v>
      </c>
      <c r="D19843" s="1" t="s">
        <v>41324</v>
      </c>
      <c r="E19843" s="1" t="s">
        <v>21</v>
      </c>
      <c r="F19843" s="1" t="s">
        <v>11</v>
      </c>
      <c r="G19843" s="1" t="str">
        <f>IFERROR(__xludf.DUMMYFUNCTION("GOOGLETRANSLATE(D19843,""fr"",""en"")"),"#VALUE!")</f>
        <v>#VALUE!</v>
      </c>
    </row>
    <row r="19844" ht="15.75" customHeight="1">
      <c r="A19844" s="1" t="s">
        <v>1813</v>
      </c>
      <c r="B19844" s="1">
        <v>3.0</v>
      </c>
      <c r="C19844" s="1" t="s">
        <v>41325</v>
      </c>
      <c r="D19844" s="1" t="s">
        <v>41326</v>
      </c>
      <c r="E19844" s="1" t="s">
        <v>21</v>
      </c>
      <c r="F19844" s="1" t="s">
        <v>11</v>
      </c>
      <c r="G19844" s="1" t="str">
        <f>IFERROR(__xludf.DUMMYFUNCTION("GOOGLETRANSLATE(D19844,""fr"",""en"")"),"#VALUE!")</f>
        <v>#VALUE!</v>
      </c>
    </row>
    <row r="19845" ht="15.75" customHeight="1">
      <c r="A19845" s="1" t="s">
        <v>664</v>
      </c>
      <c r="B19845" s="1">
        <v>3.0</v>
      </c>
      <c r="C19845" s="1" t="s">
        <v>41327</v>
      </c>
      <c r="D19845" s="1" t="s">
        <v>41328</v>
      </c>
      <c r="E19845" s="1" t="s">
        <v>10</v>
      </c>
      <c r="F19845" s="1" t="s">
        <v>11</v>
      </c>
      <c r="G19845" s="1" t="str">
        <f>IFERROR(__xludf.DUMMYFUNCTION("GOOGLETRANSLATE(D19845,""fr"",""en"")"),"#VALUE!")</f>
        <v>#VALUE!</v>
      </c>
    </row>
    <row r="19846" ht="15.75" customHeight="1">
      <c r="A19846" s="1" t="s">
        <v>670</v>
      </c>
      <c r="B19846" s="1">
        <v>4.0</v>
      </c>
      <c r="C19846" s="1" t="s">
        <v>41329</v>
      </c>
      <c r="D19846" s="1" t="s">
        <v>41330</v>
      </c>
      <c r="E19846" s="1" t="s">
        <v>21</v>
      </c>
      <c r="F19846" s="1" t="s">
        <v>11</v>
      </c>
      <c r="G19846" s="1" t="str">
        <f>IFERROR(__xludf.DUMMYFUNCTION("GOOGLETRANSLATE(D19846,""fr"",""en"")"),"#VALUE!")</f>
        <v>#VALUE!</v>
      </c>
    </row>
    <row r="19847" ht="15.75" customHeight="1">
      <c r="A19847" s="1" t="s">
        <v>738</v>
      </c>
      <c r="B19847" s="1">
        <v>5.0</v>
      </c>
      <c r="C19847" s="1" t="s">
        <v>41331</v>
      </c>
      <c r="D19847" s="1" t="s">
        <v>41332</v>
      </c>
      <c r="E19847" s="1" t="s">
        <v>21</v>
      </c>
      <c r="F19847" s="1" t="s">
        <v>11</v>
      </c>
      <c r="G19847" s="1" t="str">
        <f>IFERROR(__xludf.DUMMYFUNCTION("GOOGLETRANSLATE(D19847,""fr"",""en"")"),"#VALUE!")</f>
        <v>#VALUE!</v>
      </c>
    </row>
    <row r="19848" ht="15.75" customHeight="1">
      <c r="A19848" s="1" t="s">
        <v>3186</v>
      </c>
      <c r="B19848" s="1">
        <v>5.0</v>
      </c>
      <c r="C19848" s="1" t="s">
        <v>41333</v>
      </c>
      <c r="D19848" s="1" t="s">
        <v>41334</v>
      </c>
      <c r="E19848" s="1" t="s">
        <v>10</v>
      </c>
      <c r="F19848" s="1" t="s">
        <v>11</v>
      </c>
      <c r="G19848" s="1" t="str">
        <f>IFERROR(__xludf.DUMMYFUNCTION("GOOGLETRANSLATE(D19848,""fr"",""en"")"),"#VALUE!")</f>
        <v>#VALUE!</v>
      </c>
    </row>
    <row r="19849" ht="15.75" customHeight="1">
      <c r="A19849" s="1" t="s">
        <v>558</v>
      </c>
      <c r="B19849" s="1">
        <v>4.0</v>
      </c>
      <c r="C19849" s="1" t="s">
        <v>41335</v>
      </c>
      <c r="D19849" s="1" t="s">
        <v>41336</v>
      </c>
      <c r="E19849" s="1" t="s">
        <v>10</v>
      </c>
      <c r="F19849" s="1" t="s">
        <v>11</v>
      </c>
      <c r="G19849" s="1" t="str">
        <f>IFERROR(__xludf.DUMMYFUNCTION("GOOGLETRANSLATE(D19849,""fr"",""en"")"),"#VALUE!")</f>
        <v>#VALUE!</v>
      </c>
    </row>
    <row r="19850" ht="15.75" customHeight="1">
      <c r="A19850" s="1" t="s">
        <v>3850</v>
      </c>
      <c r="B19850" s="1">
        <v>1.0</v>
      </c>
      <c r="C19850" s="1" t="s">
        <v>41337</v>
      </c>
      <c r="D19850" s="1" t="s">
        <v>41338</v>
      </c>
      <c r="E19850" s="1" t="s">
        <v>52</v>
      </c>
      <c r="F19850" s="1" t="s">
        <v>48</v>
      </c>
      <c r="G19850" s="1" t="str">
        <f>IFERROR(__xludf.DUMMYFUNCTION("GOOGLETRANSLATE(D19850,""fr"",""en"")"),"#VALUE!")</f>
        <v>#VALUE!</v>
      </c>
    </row>
    <row r="19851" ht="15.75" customHeight="1">
      <c r="A19851" s="1" t="s">
        <v>7</v>
      </c>
      <c r="B19851" s="1">
        <v>2.0</v>
      </c>
      <c r="C19851" s="1" t="s">
        <v>41339</v>
      </c>
      <c r="D19851" s="1" t="s">
        <v>41340</v>
      </c>
      <c r="E19851" s="1" t="s">
        <v>10</v>
      </c>
      <c r="F19851" s="1" t="s">
        <v>11</v>
      </c>
      <c r="G19851" s="1" t="str">
        <f>IFERROR(__xludf.DUMMYFUNCTION("GOOGLETRANSLATE(D19851,""fr"",""en"")"),"#VALUE!")</f>
        <v>#VALUE!</v>
      </c>
    </row>
    <row r="19852" ht="15.75" customHeight="1">
      <c r="A19852" s="1" t="s">
        <v>16561</v>
      </c>
      <c r="B19852" s="1">
        <v>1.0</v>
      </c>
      <c r="C19852" s="1" t="s">
        <v>41341</v>
      </c>
      <c r="D19852" s="1" t="s">
        <v>41342</v>
      </c>
      <c r="E19852" s="1" t="s">
        <v>10</v>
      </c>
      <c r="F19852" s="1" t="s">
        <v>11</v>
      </c>
      <c r="G19852" s="1" t="str">
        <f>IFERROR(__xludf.DUMMYFUNCTION("GOOGLETRANSLATE(D19852,""fr"",""en"")"),"#VALUE!")</f>
        <v>#VALUE!</v>
      </c>
    </row>
    <row r="19853" ht="15.75" customHeight="1">
      <c r="A19853" s="1" t="s">
        <v>15</v>
      </c>
      <c r="B19853" s="1">
        <v>1.0</v>
      </c>
      <c r="C19853" s="1" t="s">
        <v>41343</v>
      </c>
      <c r="D19853" s="1" t="s">
        <v>41344</v>
      </c>
      <c r="E19853" s="1" t="s">
        <v>254</v>
      </c>
      <c r="F19853" s="1" t="s">
        <v>66</v>
      </c>
      <c r="G19853" s="1" t="str">
        <f>IFERROR(__xludf.DUMMYFUNCTION("GOOGLETRANSLATE(D19853,""fr"",""en"")"),"#VALUE!")</f>
        <v>#VALUE!</v>
      </c>
    </row>
    <row r="19854" ht="15.75" customHeight="1">
      <c r="A19854" s="1" t="s">
        <v>385</v>
      </c>
      <c r="B19854" s="1">
        <v>2.0</v>
      </c>
      <c r="C19854" s="1" t="s">
        <v>41345</v>
      </c>
      <c r="D19854" s="1" t="s">
        <v>41346</v>
      </c>
      <c r="E19854" s="1" t="s">
        <v>614</v>
      </c>
      <c r="F19854" s="1" t="s">
        <v>30</v>
      </c>
      <c r="G19854" s="1" t="str">
        <f>IFERROR(__xludf.DUMMYFUNCTION("GOOGLETRANSLATE(D19854,""fr"",""en"")"),"#VALUE!")</f>
        <v>#VALUE!</v>
      </c>
    </row>
    <row r="19855" ht="15.75" customHeight="1">
      <c r="A19855" s="1" t="s">
        <v>31699</v>
      </c>
      <c r="B19855" s="1">
        <v>2.0</v>
      </c>
      <c r="C19855" s="1" t="s">
        <v>41347</v>
      </c>
      <c r="D19855" s="1" t="s">
        <v>41348</v>
      </c>
      <c r="E19855" s="1" t="s">
        <v>280</v>
      </c>
      <c r="F19855" s="1" t="s">
        <v>11</v>
      </c>
      <c r="G19855" s="1" t="str">
        <f>IFERROR(__xludf.DUMMYFUNCTION("GOOGLETRANSLATE(D19855,""fr"",""en"")"),"#VALUE!")</f>
        <v>#VALUE!</v>
      </c>
    </row>
    <row r="19856" ht="15.75" customHeight="1">
      <c r="A19856" s="1" t="s">
        <v>284</v>
      </c>
      <c r="B19856" s="1">
        <v>1.0</v>
      </c>
      <c r="C19856" s="1" t="s">
        <v>41349</v>
      </c>
      <c r="D19856" s="1" t="s">
        <v>41350</v>
      </c>
      <c r="E19856" s="1" t="s">
        <v>10</v>
      </c>
      <c r="F19856" s="1" t="s">
        <v>11</v>
      </c>
      <c r="G19856" s="1" t="str">
        <f>IFERROR(__xludf.DUMMYFUNCTION("GOOGLETRANSLATE(D19856,""fr"",""en"")"),"#VALUE!")</f>
        <v>#VALUE!</v>
      </c>
    </row>
    <row r="19857" ht="15.75" customHeight="1">
      <c r="A19857" s="1" t="s">
        <v>4211</v>
      </c>
      <c r="B19857" s="1">
        <v>1.0</v>
      </c>
      <c r="C19857" s="1" t="s">
        <v>41351</v>
      </c>
      <c r="D19857" s="1" t="s">
        <v>41352</v>
      </c>
      <c r="E19857" s="1" t="s">
        <v>292</v>
      </c>
      <c r="F19857" s="1" t="s">
        <v>11</v>
      </c>
      <c r="G19857" s="1" t="str">
        <f>IFERROR(__xludf.DUMMYFUNCTION("GOOGLETRANSLATE(D19857,""fr"",""en"")"),"#VALUE!")</f>
        <v>#VALUE!</v>
      </c>
    </row>
    <row r="19858" ht="15.75" customHeight="1">
      <c r="A19858" s="1" t="s">
        <v>5192</v>
      </c>
      <c r="B19858" s="1">
        <v>4.0</v>
      </c>
      <c r="C19858" s="1" t="s">
        <v>41353</v>
      </c>
      <c r="D19858" s="1" t="s">
        <v>41354</v>
      </c>
      <c r="E19858" s="1" t="s">
        <v>273</v>
      </c>
      <c r="F19858" s="1" t="s">
        <v>110</v>
      </c>
      <c r="G19858" s="1" t="str">
        <f>IFERROR(__xludf.DUMMYFUNCTION("GOOGLETRANSLATE(D19858,""fr"",""en"")"),"#VALUE!")</f>
        <v>#VALUE!</v>
      </c>
    </row>
    <row r="19859" ht="15.75" customHeight="1">
      <c r="A19859" s="1" t="s">
        <v>2114</v>
      </c>
      <c r="B19859" s="1">
        <v>1.0</v>
      </c>
      <c r="C19859" s="1" t="s">
        <v>41355</v>
      </c>
      <c r="D19859" s="1" t="s">
        <v>41356</v>
      </c>
      <c r="E19859" s="1" t="s">
        <v>273</v>
      </c>
      <c r="F19859" s="1" t="s">
        <v>11</v>
      </c>
      <c r="G19859" s="1" t="str">
        <f>IFERROR(__xludf.DUMMYFUNCTION("GOOGLETRANSLATE(D19859,""fr"",""en"")"),"#VALUE!")</f>
        <v>#VALUE!</v>
      </c>
    </row>
    <row r="19860" ht="15.75" customHeight="1">
      <c r="A19860" s="1" t="s">
        <v>14686</v>
      </c>
      <c r="B19860" s="1">
        <v>3.0</v>
      </c>
      <c r="C19860" s="1" t="s">
        <v>41357</v>
      </c>
      <c r="D19860" s="1" t="s">
        <v>41358</v>
      </c>
      <c r="E19860" s="1" t="s">
        <v>103</v>
      </c>
      <c r="F19860" s="1" t="s">
        <v>48</v>
      </c>
      <c r="G19860" s="1" t="str">
        <f>IFERROR(__xludf.DUMMYFUNCTION("GOOGLETRANSLATE(D19860,""fr"",""en"")"),"#VALUE!")</f>
        <v>#VALUE!</v>
      </c>
    </row>
    <row r="19861" ht="15.75" customHeight="1">
      <c r="A19861" s="1" t="s">
        <v>4907</v>
      </c>
      <c r="B19861" s="1">
        <v>1.0</v>
      </c>
      <c r="C19861" s="1" t="s">
        <v>41359</v>
      </c>
      <c r="D19861" s="1" t="s">
        <v>41360</v>
      </c>
      <c r="E19861" s="1" t="s">
        <v>10</v>
      </c>
      <c r="F19861" s="1" t="s">
        <v>11</v>
      </c>
      <c r="G19861" s="1" t="str">
        <f>IFERROR(__xludf.DUMMYFUNCTION("GOOGLETRANSLATE(D19861,""fr"",""en"")"),"#VALUE!")</f>
        <v>#VALUE!</v>
      </c>
    </row>
    <row r="19862" ht="15.75" customHeight="1">
      <c r="A19862" s="1" t="s">
        <v>624</v>
      </c>
      <c r="B19862" s="1">
        <v>3.0</v>
      </c>
      <c r="C19862" s="1" t="s">
        <v>41361</v>
      </c>
      <c r="D19862" s="1" t="s">
        <v>41362</v>
      </c>
      <c r="E19862" s="1" t="s">
        <v>10</v>
      </c>
      <c r="F19862" s="1" t="s">
        <v>11</v>
      </c>
      <c r="G19862" s="1" t="str">
        <f>IFERROR(__xludf.DUMMYFUNCTION("GOOGLETRANSLATE(D19862,""fr"",""en"")"),"#VALUE!")</f>
        <v>#VALUE!</v>
      </c>
    </row>
    <row r="19863" ht="15.75" customHeight="1">
      <c r="A19863" s="1" t="s">
        <v>11031</v>
      </c>
      <c r="B19863" s="1">
        <v>2.0</v>
      </c>
      <c r="C19863" s="1" t="s">
        <v>41363</v>
      </c>
      <c r="D19863" s="1" t="s">
        <v>41364</v>
      </c>
      <c r="E19863" s="1" t="s">
        <v>960</v>
      </c>
      <c r="F19863" s="1" t="s">
        <v>84</v>
      </c>
      <c r="G19863" s="1" t="str">
        <f>IFERROR(__xludf.DUMMYFUNCTION("GOOGLETRANSLATE(D19863,""fr"",""en"")"),"#VALUE!")</f>
        <v>#VALUE!</v>
      </c>
    </row>
    <row r="19864" ht="15.75" customHeight="1">
      <c r="A19864" s="1" t="s">
        <v>707</v>
      </c>
      <c r="B19864" s="1">
        <v>4.0</v>
      </c>
      <c r="C19864" s="1" t="s">
        <v>41365</v>
      </c>
      <c r="D19864" s="1" t="s">
        <v>41366</v>
      </c>
      <c r="E19864" s="1" t="s">
        <v>21</v>
      </c>
      <c r="F19864" s="1" t="s">
        <v>11</v>
      </c>
      <c r="G19864" s="1" t="str">
        <f>IFERROR(__xludf.DUMMYFUNCTION("GOOGLETRANSLATE(D19864,""fr"",""en"")"),"#VALUE!")</f>
        <v>#VALUE!</v>
      </c>
    </row>
    <row r="19865" ht="15.75" customHeight="1">
      <c r="A19865" s="1" t="s">
        <v>374</v>
      </c>
      <c r="B19865" s="1">
        <v>5.0</v>
      </c>
      <c r="C19865" s="1" t="s">
        <v>41367</v>
      </c>
      <c r="D19865" s="1" t="s">
        <v>41368</v>
      </c>
      <c r="E19865" s="1" t="s">
        <v>21</v>
      </c>
      <c r="F19865" s="1" t="s">
        <v>11</v>
      </c>
      <c r="G19865" s="1" t="str">
        <f>IFERROR(__xludf.DUMMYFUNCTION("GOOGLETRANSLATE(D19865,""fr"",""en"")"),"#VALUE!")</f>
        <v>#VALUE!</v>
      </c>
    </row>
    <row r="19866" ht="15.75" customHeight="1">
      <c r="A19866" s="1" t="s">
        <v>4649</v>
      </c>
      <c r="B19866" s="1">
        <v>2.0</v>
      </c>
      <c r="C19866" s="1" t="s">
        <v>41369</v>
      </c>
      <c r="D19866" s="1" t="s">
        <v>41370</v>
      </c>
      <c r="E19866" s="1" t="s">
        <v>226</v>
      </c>
      <c r="F19866" s="1" t="s">
        <v>110</v>
      </c>
      <c r="G19866" s="1" t="str">
        <f>IFERROR(__xludf.DUMMYFUNCTION("GOOGLETRANSLATE(D19866,""fr"",""en"")"),"#VALUE!")</f>
        <v>#VALUE!</v>
      </c>
    </row>
    <row r="19867" ht="15.75" customHeight="1">
      <c r="A19867" s="1" t="s">
        <v>1023</v>
      </c>
      <c r="B19867" s="1">
        <v>5.0</v>
      </c>
      <c r="C19867" s="1" t="s">
        <v>41371</v>
      </c>
      <c r="D19867" s="1" t="s">
        <v>41372</v>
      </c>
      <c r="E19867" s="1" t="s">
        <v>169</v>
      </c>
      <c r="F19867" s="1" t="s">
        <v>11</v>
      </c>
      <c r="G19867" s="1" t="str">
        <f>IFERROR(__xludf.DUMMYFUNCTION("GOOGLETRANSLATE(D19867,""fr"",""en"")"),"#VALUE!")</f>
        <v>#VALUE!</v>
      </c>
    </row>
    <row r="19868" ht="15.75" customHeight="1">
      <c r="A19868" s="1" t="s">
        <v>2694</v>
      </c>
      <c r="B19868" s="1">
        <v>5.0</v>
      </c>
      <c r="C19868" s="1" t="s">
        <v>41373</v>
      </c>
      <c r="D19868" s="1" t="s">
        <v>41374</v>
      </c>
      <c r="E19868" s="1" t="s">
        <v>21</v>
      </c>
      <c r="F19868" s="1" t="s">
        <v>11</v>
      </c>
      <c r="G19868" s="1" t="str">
        <f>IFERROR(__xludf.DUMMYFUNCTION("GOOGLETRANSLATE(D19868,""fr"",""en"")"),"#VALUE!")</f>
        <v>#VALUE!</v>
      </c>
    </row>
    <row r="19869" ht="15.75" customHeight="1">
      <c r="A19869" s="1" t="s">
        <v>23841</v>
      </c>
      <c r="B19869" s="1">
        <v>1.0</v>
      </c>
      <c r="C19869" s="1" t="s">
        <v>41375</v>
      </c>
      <c r="D19869" s="1" t="s">
        <v>41376</v>
      </c>
      <c r="E19869" s="1" t="s">
        <v>250</v>
      </c>
      <c r="F19869" s="1" t="s">
        <v>30</v>
      </c>
      <c r="G19869" s="1" t="str">
        <f>IFERROR(__xludf.DUMMYFUNCTION("GOOGLETRANSLATE(D19869,""fr"",""en"")"),"#VALUE!")</f>
        <v>#VALUE!</v>
      </c>
    </row>
    <row r="19870" ht="15.75" customHeight="1">
      <c r="A19870" s="1" t="s">
        <v>1439</v>
      </c>
      <c r="B19870" s="1">
        <v>5.0</v>
      </c>
      <c r="C19870" s="1" t="s">
        <v>41377</v>
      </c>
      <c r="D19870" s="1" t="s">
        <v>41378</v>
      </c>
      <c r="E19870" s="1" t="s">
        <v>21</v>
      </c>
      <c r="F19870" s="1" t="s">
        <v>11</v>
      </c>
      <c r="G19870" s="1" t="str">
        <f>IFERROR(__xludf.DUMMYFUNCTION("GOOGLETRANSLATE(D19870,""fr"",""en"")"),"#VALUE!")</f>
        <v>#VALUE!</v>
      </c>
    </row>
    <row r="19871" ht="15.75" customHeight="1">
      <c r="A19871" s="1" t="s">
        <v>3219</v>
      </c>
      <c r="B19871" s="1">
        <v>3.0</v>
      </c>
      <c r="C19871" s="1" t="s">
        <v>41379</v>
      </c>
      <c r="D19871" s="1" t="s">
        <v>41380</v>
      </c>
      <c r="E19871" s="1" t="s">
        <v>176</v>
      </c>
      <c r="F19871" s="1" t="s">
        <v>66</v>
      </c>
      <c r="G19871" s="1" t="str">
        <f>IFERROR(__xludf.DUMMYFUNCTION("GOOGLETRANSLATE(D19871,""fr"",""en"")"),"#VALUE!")</f>
        <v>#VALUE!</v>
      </c>
    </row>
    <row r="19872" ht="15.75" customHeight="1">
      <c r="A19872" s="1" t="s">
        <v>18083</v>
      </c>
      <c r="B19872" s="1">
        <v>1.0</v>
      </c>
      <c r="C19872" s="1" t="s">
        <v>41381</v>
      </c>
      <c r="D19872" s="1" t="s">
        <v>41382</v>
      </c>
      <c r="E19872" s="1" t="s">
        <v>10</v>
      </c>
      <c r="F19872" s="1" t="s">
        <v>11</v>
      </c>
      <c r="G19872" s="1" t="str">
        <f>IFERROR(__xludf.DUMMYFUNCTION("GOOGLETRANSLATE(D19872,""fr"",""en"")"),"#VALUE!")</f>
        <v>#VALUE!</v>
      </c>
    </row>
    <row r="19873" ht="15.75" customHeight="1">
      <c r="A19873" s="1" t="s">
        <v>1972</v>
      </c>
      <c r="B19873" s="1">
        <v>4.0</v>
      </c>
      <c r="C19873" s="1" t="s">
        <v>41383</v>
      </c>
      <c r="D19873" s="1" t="s">
        <v>41384</v>
      </c>
      <c r="E19873" s="1" t="s">
        <v>10</v>
      </c>
      <c r="F19873" s="1" t="s">
        <v>11</v>
      </c>
      <c r="G19873" s="1" t="str">
        <f>IFERROR(__xludf.DUMMYFUNCTION("GOOGLETRANSLATE(D19873,""fr"",""en"")"),"Satisfied with the service, taken any basic risk very well but option a little expensive for -50km and car loan, I will have preferred not to take a pack to accede to only one of the options ( + choice of loan periods in case of worries ))")</f>
        <v>Satisfied with the service, taken any basic risk very well but option a little expensive for -50km and car loan, I will have preferred not to take a pack to accede to only one of the options ( + choice of loan periods in case of worries ))</v>
      </c>
    </row>
    <row r="19874" ht="15.75" customHeight="1">
      <c r="A19874" s="1" t="s">
        <v>689</v>
      </c>
      <c r="B19874" s="1">
        <v>2.0</v>
      </c>
      <c r="C19874" s="1" t="s">
        <v>41385</v>
      </c>
      <c r="D19874" s="1" t="s">
        <v>41386</v>
      </c>
      <c r="E19874" s="1" t="s">
        <v>176</v>
      </c>
      <c r="F19874" s="1" t="s">
        <v>66</v>
      </c>
      <c r="G19874" s="1" t="str">
        <f>IFERROR(__xludf.DUMMYFUNCTION("GOOGLETRANSLATE(D19874,""fr"",""en"")"),"#VALUE!")</f>
        <v>#VALUE!</v>
      </c>
    </row>
    <row r="19875" ht="15.75" customHeight="1">
      <c r="A19875" s="1" t="s">
        <v>738</v>
      </c>
      <c r="B19875" s="1">
        <v>4.0</v>
      </c>
      <c r="C19875" s="1" t="s">
        <v>41387</v>
      </c>
      <c r="D19875" s="1" t="s">
        <v>41388</v>
      </c>
      <c r="E19875" s="1" t="s">
        <v>10</v>
      </c>
      <c r="F19875" s="1" t="s">
        <v>11</v>
      </c>
      <c r="G19875" s="1" t="str">
        <f>IFERROR(__xludf.DUMMYFUNCTION("GOOGLETRANSLATE(D19875,""fr"",""en"")"),"#VALUE!")</f>
        <v>#VALUE!</v>
      </c>
    </row>
    <row r="19876" ht="15.75" customHeight="1">
      <c r="A19876" s="1" t="s">
        <v>19765</v>
      </c>
      <c r="B19876" s="1">
        <v>1.0</v>
      </c>
      <c r="C19876" s="1" t="s">
        <v>41389</v>
      </c>
      <c r="D19876" s="1" t="s">
        <v>41390</v>
      </c>
      <c r="E19876" s="1" t="s">
        <v>117</v>
      </c>
      <c r="F19876" s="1" t="s">
        <v>48</v>
      </c>
      <c r="G19876" s="1" t="str">
        <f>IFERROR(__xludf.DUMMYFUNCTION("GOOGLETRANSLATE(D19876,""fr"",""en"")"),"#VALUE!")</f>
        <v>#VALUE!</v>
      </c>
    </row>
    <row r="19877" ht="15.75" customHeight="1">
      <c r="A19877" s="1" t="s">
        <v>3398</v>
      </c>
      <c r="B19877" s="1">
        <v>4.0</v>
      </c>
      <c r="C19877" s="1" t="s">
        <v>41391</v>
      </c>
      <c r="D19877" s="1" t="s">
        <v>41392</v>
      </c>
      <c r="E19877" s="1" t="s">
        <v>254</v>
      </c>
      <c r="F19877" s="1" t="s">
        <v>66</v>
      </c>
      <c r="G19877" s="1" t="str">
        <f>IFERROR(__xludf.DUMMYFUNCTION("GOOGLETRANSLATE(D19877,""fr"",""en"")"),"#VALUE!")</f>
        <v>#VALUE!</v>
      </c>
    </row>
    <row r="19878" ht="15.75" customHeight="1">
      <c r="A19878" s="1" t="s">
        <v>10609</v>
      </c>
      <c r="B19878" s="1">
        <v>1.0</v>
      </c>
      <c r="C19878" s="1" t="s">
        <v>41393</v>
      </c>
      <c r="D19878" s="1" t="s">
        <v>41394</v>
      </c>
      <c r="E19878" s="1" t="s">
        <v>125</v>
      </c>
      <c r="F19878" s="1" t="s">
        <v>110</v>
      </c>
      <c r="G19878" s="1" t="str">
        <f>IFERROR(__xludf.DUMMYFUNCTION("GOOGLETRANSLATE(D19878,""fr"",""en"")"),"#VALUE!")</f>
        <v>#VALUE!</v>
      </c>
    </row>
    <row r="19879" ht="15.75" customHeight="1">
      <c r="A19879" s="1" t="s">
        <v>1094</v>
      </c>
      <c r="B19879" s="1">
        <v>1.0</v>
      </c>
      <c r="C19879" s="1" t="s">
        <v>41395</v>
      </c>
      <c r="D19879" s="1" t="s">
        <v>41396</v>
      </c>
      <c r="E19879" s="1" t="s">
        <v>25</v>
      </c>
      <c r="F19879" s="1" t="s">
        <v>11</v>
      </c>
      <c r="G19879" s="1" t="str">
        <f>IFERROR(__xludf.DUMMYFUNCTION("GOOGLETRANSLATE(D19879,""fr"",""en"")"),"The Matmut is an insurance that always finds apologies when we need them only to not compensate us I find it shameful! When it comes to invoice us you can believe me that he does not forget you on the other hand")</f>
        <v>The Matmut is an insurance that always finds apologies when we need them only to not compensate us I find it shameful! When it comes to invoice us you can believe me that he does not forget you on the other hand</v>
      </c>
    </row>
    <row r="19880" ht="15.75" customHeight="1">
      <c r="A19880" s="1" t="s">
        <v>893</v>
      </c>
      <c r="B19880" s="1">
        <v>5.0</v>
      </c>
      <c r="C19880" s="1" t="s">
        <v>41397</v>
      </c>
      <c r="D19880" s="1" t="s">
        <v>41398</v>
      </c>
      <c r="E19880" s="1" t="s">
        <v>65</v>
      </c>
      <c r="F19880" s="1" t="s">
        <v>66</v>
      </c>
      <c r="G19880" s="1" t="str">
        <f>IFERROR(__xludf.DUMMYFUNCTION("GOOGLETRANSLATE(D19880,""fr"",""en"")"),"#VALUE!")</f>
        <v>#VALUE!</v>
      </c>
    </row>
    <row r="19881" ht="15.75" customHeight="1">
      <c r="A19881" s="1" t="s">
        <v>424</v>
      </c>
      <c r="B19881" s="1">
        <v>4.0</v>
      </c>
      <c r="C19881" s="1" t="s">
        <v>41399</v>
      </c>
      <c r="D19881" s="1" t="s">
        <v>41400</v>
      </c>
      <c r="E19881" s="1" t="s">
        <v>10</v>
      </c>
      <c r="F19881" s="1" t="s">
        <v>11</v>
      </c>
      <c r="G19881" s="1" t="str">
        <f>IFERROR(__xludf.DUMMYFUNCTION("GOOGLETRANSLATE(D19881,""fr"",""en"")"),"#VALUE!")</f>
        <v>#VALUE!</v>
      </c>
    </row>
    <row r="19882" ht="15.75" customHeight="1">
      <c r="A19882" s="1" t="s">
        <v>3528</v>
      </c>
      <c r="B19882" s="1">
        <v>3.0</v>
      </c>
      <c r="C19882" s="1" t="s">
        <v>41401</v>
      </c>
      <c r="D19882" s="1" t="s">
        <v>41402</v>
      </c>
      <c r="E19882" s="1" t="s">
        <v>10</v>
      </c>
      <c r="F19882" s="1" t="s">
        <v>11</v>
      </c>
      <c r="G19882" s="1" t="str">
        <f>IFERROR(__xludf.DUMMYFUNCTION("GOOGLETRANSLATE(D19882,""fr"",""en"")"),"#VALUE!")</f>
        <v>#VALUE!</v>
      </c>
    </row>
    <row r="19883" ht="15.75" customHeight="1">
      <c r="A19883" s="1" t="s">
        <v>1581</v>
      </c>
      <c r="B19883" s="1">
        <v>4.0</v>
      </c>
      <c r="C19883" s="1" t="s">
        <v>41403</v>
      </c>
      <c r="D19883" s="1" t="s">
        <v>41404</v>
      </c>
      <c r="E19883" s="1" t="s">
        <v>65</v>
      </c>
      <c r="F19883" s="1" t="s">
        <v>66</v>
      </c>
      <c r="G19883" s="1" t="str">
        <f>IFERROR(__xludf.DUMMYFUNCTION("GOOGLETRANSLATE(D19883,""fr"",""en"")"),"#VALUE!")</f>
        <v>#VALUE!</v>
      </c>
    </row>
    <row r="19884" ht="15.75" customHeight="1">
      <c r="A19884" s="1" t="s">
        <v>499</v>
      </c>
      <c r="B19884" s="1">
        <v>5.0</v>
      </c>
      <c r="C19884" s="1" t="s">
        <v>41405</v>
      </c>
      <c r="D19884" s="1" t="s">
        <v>41406</v>
      </c>
      <c r="E19884" s="1" t="s">
        <v>484</v>
      </c>
      <c r="F19884" s="1" t="s">
        <v>30</v>
      </c>
      <c r="G19884" s="1" t="str">
        <f>IFERROR(__xludf.DUMMYFUNCTION("GOOGLETRANSLATE(D19884,""fr"",""en"")"),"#VALUE!")</f>
        <v>#VALUE!</v>
      </c>
    </row>
    <row r="19885" ht="15.75" customHeight="1">
      <c r="A19885" s="1" t="s">
        <v>4437</v>
      </c>
      <c r="B19885" s="1">
        <v>4.0</v>
      </c>
      <c r="C19885" s="1" t="s">
        <v>41407</v>
      </c>
      <c r="D19885" s="1" t="s">
        <v>41408</v>
      </c>
      <c r="E19885" s="1" t="s">
        <v>29</v>
      </c>
      <c r="F19885" s="1" t="s">
        <v>30</v>
      </c>
      <c r="G19885" s="1" t="str">
        <f>IFERROR(__xludf.DUMMYFUNCTION("GOOGLETRANSLATE(D19885,""fr"",""en"")"),"#VALUE!")</f>
        <v>#VALUE!</v>
      </c>
    </row>
    <row r="19886" ht="15.75" customHeight="1">
      <c r="A19886" s="1" t="s">
        <v>7902</v>
      </c>
      <c r="B19886" s="1">
        <v>1.0</v>
      </c>
      <c r="C19886" s="1" t="s">
        <v>41409</v>
      </c>
      <c r="D19886" s="1" t="s">
        <v>41410</v>
      </c>
      <c r="E19886" s="1" t="s">
        <v>1543</v>
      </c>
      <c r="F19886" s="1" t="s">
        <v>118</v>
      </c>
      <c r="G19886" s="1" t="str">
        <f>IFERROR(__xludf.DUMMYFUNCTION("GOOGLETRANSLATE(D19886,""fr"",""en"")"),"#VALUE!")</f>
        <v>#VALUE!</v>
      </c>
    </row>
    <row r="19887" ht="15.75" customHeight="1">
      <c r="A19887" s="1" t="s">
        <v>3137</v>
      </c>
      <c r="B19887" s="1">
        <v>1.0</v>
      </c>
      <c r="C19887" s="1" t="s">
        <v>41411</v>
      </c>
      <c r="D19887" s="1" t="s">
        <v>41412</v>
      </c>
      <c r="E19887" s="1" t="s">
        <v>273</v>
      </c>
      <c r="F19887" s="1" t="s">
        <v>11</v>
      </c>
      <c r="G19887" s="1" t="str">
        <f>IFERROR(__xludf.DUMMYFUNCTION("GOOGLETRANSLATE(D19887,""fr"",""en"")"),"#VALUE!")</f>
        <v>#VALUE!</v>
      </c>
    </row>
    <row r="19888" ht="15.75" customHeight="1">
      <c r="A19888" s="1" t="s">
        <v>97</v>
      </c>
      <c r="B19888" s="1">
        <v>3.0</v>
      </c>
      <c r="C19888" s="1" t="s">
        <v>41413</v>
      </c>
      <c r="D19888" s="1" t="s">
        <v>41414</v>
      </c>
      <c r="E19888" s="1" t="s">
        <v>10</v>
      </c>
      <c r="F19888" s="1" t="s">
        <v>11</v>
      </c>
      <c r="G19888" s="1" t="str">
        <f>IFERROR(__xludf.DUMMYFUNCTION("GOOGLETRANSLATE(D19888,""fr"",""en"")"),"#VALUE!")</f>
        <v>#VALUE!</v>
      </c>
    </row>
    <row r="19889" ht="15.75" customHeight="1">
      <c r="A19889" s="1" t="s">
        <v>398</v>
      </c>
      <c r="B19889" s="1">
        <v>2.0</v>
      </c>
      <c r="C19889" s="1" t="s">
        <v>41415</v>
      </c>
      <c r="D19889" s="1" t="s">
        <v>41416</v>
      </c>
      <c r="E19889" s="1" t="s">
        <v>646</v>
      </c>
      <c r="F19889" s="1" t="s">
        <v>39</v>
      </c>
      <c r="G19889" s="1" t="str">
        <f>IFERROR(__xludf.DUMMYFUNCTION("GOOGLETRANSLATE(D19889,""fr"",""en"")"),"#VALUE!")</f>
        <v>#VALUE!</v>
      </c>
    </row>
    <row r="19890" ht="15.75" customHeight="1">
      <c r="A19890" s="1" t="s">
        <v>15903</v>
      </c>
      <c r="B19890" s="1">
        <v>1.0</v>
      </c>
      <c r="C19890" s="1" t="s">
        <v>41417</v>
      </c>
      <c r="D19890" s="1" t="s">
        <v>41418</v>
      </c>
      <c r="E19890" s="1" t="s">
        <v>273</v>
      </c>
      <c r="F19890" s="1" t="s">
        <v>110</v>
      </c>
      <c r="G19890" s="1" t="str">
        <f>IFERROR(__xludf.DUMMYFUNCTION("GOOGLETRANSLATE(D19890,""fr"",""en"")"),"#VALUE!")</f>
        <v>#VALUE!</v>
      </c>
    </row>
    <row r="19891" ht="15.75" customHeight="1">
      <c r="A19891" s="1" t="s">
        <v>1023</v>
      </c>
      <c r="B19891" s="1">
        <v>4.0</v>
      </c>
      <c r="C19891" s="1" t="s">
        <v>41419</v>
      </c>
      <c r="D19891" s="1" t="s">
        <v>41420</v>
      </c>
      <c r="E19891" s="1" t="s">
        <v>10</v>
      </c>
      <c r="F19891" s="1" t="s">
        <v>11</v>
      </c>
      <c r="G19891" s="1" t="str">
        <f>IFERROR(__xludf.DUMMYFUNCTION("GOOGLETRANSLATE(D19891,""fr"",""en"")"),"#VALUE!")</f>
        <v>#VALUE!</v>
      </c>
    </row>
    <row r="19892" ht="15.75" customHeight="1">
      <c r="A19892" s="1" t="s">
        <v>11004</v>
      </c>
      <c r="B19892" s="1">
        <v>1.0</v>
      </c>
      <c r="C19892" s="1" t="s">
        <v>41421</v>
      </c>
      <c r="D19892" s="1" t="s">
        <v>41422</v>
      </c>
      <c r="E19892" s="1" t="s">
        <v>296</v>
      </c>
      <c r="F19892" s="1" t="s">
        <v>118</v>
      </c>
      <c r="G19892" s="1" t="str">
        <f>IFERROR(__xludf.DUMMYFUNCTION("GOOGLETRANSLATE(D19892,""fr"",""en"")"),"#VALUE!")</f>
        <v>#VALUE!</v>
      </c>
    </row>
    <row r="19893" ht="15.75" customHeight="1">
      <c r="A19893" s="1" t="s">
        <v>7254</v>
      </c>
      <c r="B19893" s="1">
        <v>1.0</v>
      </c>
      <c r="C19893" s="1" t="s">
        <v>41423</v>
      </c>
      <c r="D19893" s="1" t="s">
        <v>41424</v>
      </c>
      <c r="E19893" s="1" t="s">
        <v>273</v>
      </c>
      <c r="F19893" s="1" t="s">
        <v>66</v>
      </c>
      <c r="G19893" s="1" t="str">
        <f>IFERROR(__xludf.DUMMYFUNCTION("GOOGLETRANSLATE(D19893,""fr"",""en"")"),"#VALUE!")</f>
        <v>#VALUE!</v>
      </c>
    </row>
    <row r="19894" ht="15.75" customHeight="1">
      <c r="A19894" s="1" t="s">
        <v>5285</v>
      </c>
      <c r="B19894" s="1">
        <v>2.0</v>
      </c>
      <c r="C19894" s="1" t="s">
        <v>41425</v>
      </c>
      <c r="D19894" s="1" t="s">
        <v>41426</v>
      </c>
      <c r="E19894" s="1" t="s">
        <v>292</v>
      </c>
      <c r="F19894" s="1" t="s">
        <v>11</v>
      </c>
      <c r="G19894" s="1" t="str">
        <f>IFERROR(__xludf.DUMMYFUNCTION("GOOGLETRANSLATE(D19894,""fr"",""en"")"),"#VALUE!")</f>
        <v>#VALUE!</v>
      </c>
    </row>
    <row r="19895" ht="15.75" customHeight="1">
      <c r="A19895" s="1" t="s">
        <v>1833</v>
      </c>
      <c r="B19895" s="1">
        <v>4.0</v>
      </c>
      <c r="C19895" s="1" t="s">
        <v>41427</v>
      </c>
      <c r="D19895" s="1" t="s">
        <v>41428</v>
      </c>
      <c r="E19895" s="1" t="s">
        <v>21</v>
      </c>
      <c r="F19895" s="1" t="s">
        <v>11</v>
      </c>
      <c r="G19895" s="1" t="str">
        <f>IFERROR(__xludf.DUMMYFUNCTION("GOOGLETRANSLATE(D19895,""fr"",""en"")"),"#VALUE!")</f>
        <v>#VALUE!</v>
      </c>
    </row>
    <row r="19896" ht="15.75" customHeight="1">
      <c r="A19896" s="1" t="s">
        <v>3874</v>
      </c>
      <c r="B19896" s="1">
        <v>2.0</v>
      </c>
      <c r="C19896" s="1" t="s">
        <v>41429</v>
      </c>
      <c r="D19896" s="1" t="s">
        <v>41430</v>
      </c>
      <c r="E19896" s="1" t="s">
        <v>296</v>
      </c>
      <c r="F19896" s="1" t="s">
        <v>11</v>
      </c>
      <c r="G19896" s="1" t="str">
        <f>IFERROR(__xludf.DUMMYFUNCTION("GOOGLETRANSLATE(D19896,""fr"",""en"")"),"#VALUE!")</f>
        <v>#VALUE!</v>
      </c>
    </row>
    <row r="19897" ht="15.75" customHeight="1">
      <c r="A19897" s="1" t="s">
        <v>132</v>
      </c>
      <c r="B19897" s="1">
        <v>5.0</v>
      </c>
      <c r="C19897" s="1" t="s">
        <v>41431</v>
      </c>
      <c r="D19897" s="1" t="s">
        <v>41432</v>
      </c>
      <c r="E19897" s="1" t="s">
        <v>21</v>
      </c>
      <c r="F19897" s="1" t="s">
        <v>11</v>
      </c>
      <c r="G19897" s="1" t="str">
        <f>IFERROR(__xludf.DUMMYFUNCTION("GOOGLETRANSLATE(D19897,""fr"",""en"")"),"#VALUE!")</f>
        <v>#VALUE!</v>
      </c>
    </row>
    <row r="19898" ht="15.75" customHeight="1">
      <c r="A19898" s="1" t="s">
        <v>445</v>
      </c>
      <c r="B19898" s="1">
        <v>5.0</v>
      </c>
      <c r="C19898" s="1" t="s">
        <v>41433</v>
      </c>
      <c r="D19898" s="1" t="s">
        <v>41434</v>
      </c>
      <c r="E19898" s="1" t="s">
        <v>21</v>
      </c>
      <c r="F19898" s="1" t="s">
        <v>11</v>
      </c>
      <c r="G19898" s="1" t="str">
        <f>IFERROR(__xludf.DUMMYFUNCTION("GOOGLETRANSLATE(D19898,""fr"",""en"")"),"#VALUE!")</f>
        <v>#VALUE!</v>
      </c>
    </row>
    <row r="19899" ht="15.75" customHeight="1">
      <c r="A19899" s="1" t="s">
        <v>166</v>
      </c>
      <c r="B19899" s="1">
        <v>5.0</v>
      </c>
      <c r="C19899" s="1" t="s">
        <v>41435</v>
      </c>
      <c r="D19899" s="1" t="s">
        <v>41436</v>
      </c>
      <c r="E19899" s="1" t="s">
        <v>29</v>
      </c>
      <c r="F19899" s="1" t="s">
        <v>30</v>
      </c>
      <c r="G19899" s="1" t="str">
        <f>IFERROR(__xludf.DUMMYFUNCTION("GOOGLETRANSLATE(D19899,""fr"",""en"")"),"#VALUE!")</f>
        <v>#VALUE!</v>
      </c>
    </row>
    <row r="19900" ht="15.75" customHeight="1">
      <c r="A19900" s="1" t="s">
        <v>8149</v>
      </c>
      <c r="B19900" s="1">
        <v>3.0</v>
      </c>
      <c r="C19900" s="1" t="s">
        <v>41437</v>
      </c>
      <c r="D19900" s="1" t="s">
        <v>41438</v>
      </c>
      <c r="E19900" s="1" t="s">
        <v>109</v>
      </c>
      <c r="F19900" s="1" t="s">
        <v>11</v>
      </c>
      <c r="G19900" s="1" t="str">
        <f>IFERROR(__xludf.DUMMYFUNCTION("GOOGLETRANSLATE(D19900,""fr"",""en"")"),"#VALUE!")</f>
        <v>#VALUE!</v>
      </c>
    </row>
    <row r="19901" ht="15.75" customHeight="1">
      <c r="A19901" s="1" t="s">
        <v>4852</v>
      </c>
      <c r="B19901" s="1">
        <v>4.0</v>
      </c>
      <c r="C19901" s="1" t="s">
        <v>41439</v>
      </c>
      <c r="D19901" s="1" t="s">
        <v>41440</v>
      </c>
      <c r="E19901" s="1" t="s">
        <v>21</v>
      </c>
      <c r="F19901" s="1" t="s">
        <v>11</v>
      </c>
      <c r="G19901" s="1" t="str">
        <f>IFERROR(__xludf.DUMMYFUNCTION("GOOGLETRANSLATE(D19901,""fr"",""en"")"),"#VALUE!")</f>
        <v>#VALUE!</v>
      </c>
    </row>
    <row r="19902" ht="15.75" customHeight="1">
      <c r="A19902" s="1" t="s">
        <v>2911</v>
      </c>
      <c r="B19902" s="1">
        <v>1.0</v>
      </c>
      <c r="C19902" s="1" t="s">
        <v>41441</v>
      </c>
      <c r="D19902" s="1" t="s">
        <v>41442</v>
      </c>
      <c r="E19902" s="1" t="s">
        <v>52</v>
      </c>
      <c r="F19902" s="1" t="s">
        <v>48</v>
      </c>
      <c r="G19902" s="1" t="str">
        <f>IFERROR(__xludf.DUMMYFUNCTION("GOOGLETRANSLATE(D19902,""fr"",""en"")"),"#VALUE!")</f>
        <v>#VALUE!</v>
      </c>
    </row>
    <row r="19903" ht="15.75" customHeight="1">
      <c r="A19903" s="1" t="s">
        <v>4993</v>
      </c>
      <c r="B19903" s="1">
        <v>1.0</v>
      </c>
      <c r="C19903" s="1" t="s">
        <v>41443</v>
      </c>
      <c r="D19903" s="1" t="s">
        <v>41444</v>
      </c>
      <c r="E19903" s="1" t="s">
        <v>47</v>
      </c>
      <c r="F19903" s="1" t="s">
        <v>84</v>
      </c>
      <c r="G19903" s="1" t="str">
        <f>IFERROR(__xludf.DUMMYFUNCTION("GOOGLETRANSLATE(D19903,""fr"",""en"")"),"#VALUE!")</f>
        <v>#VALUE!</v>
      </c>
    </row>
    <row r="19904" ht="15.75" customHeight="1">
      <c r="A19904" s="1" t="s">
        <v>701</v>
      </c>
      <c r="B19904" s="1">
        <v>5.0</v>
      </c>
      <c r="C19904" s="1" t="s">
        <v>41445</v>
      </c>
      <c r="D19904" s="1" t="s">
        <v>41446</v>
      </c>
      <c r="E19904" s="1" t="s">
        <v>65</v>
      </c>
      <c r="F19904" s="1" t="s">
        <v>66</v>
      </c>
      <c r="G19904" s="1" t="str">
        <f>IFERROR(__xludf.DUMMYFUNCTION("GOOGLETRANSLATE(D19904,""fr"",""en"")"),"#VALUE!")</f>
        <v>#VALUE!</v>
      </c>
    </row>
    <row r="19905" ht="15.75" customHeight="1">
      <c r="A19905" s="1" t="s">
        <v>166</v>
      </c>
      <c r="B19905" s="1">
        <v>4.0</v>
      </c>
      <c r="C19905" s="1" t="s">
        <v>41447</v>
      </c>
      <c r="D19905" s="1" t="s">
        <v>41448</v>
      </c>
      <c r="E19905" s="1" t="s">
        <v>484</v>
      </c>
      <c r="F19905" s="1" t="s">
        <v>30</v>
      </c>
      <c r="G19905" s="1" t="str">
        <f>IFERROR(__xludf.DUMMYFUNCTION("GOOGLETRANSLATE(D19905,""fr"",""en"")"),"#VALUE!")</f>
        <v>#VALUE!</v>
      </c>
    </row>
    <row r="19906" ht="15.75" customHeight="1">
      <c r="A19906" s="1" t="s">
        <v>352</v>
      </c>
      <c r="B19906" s="1">
        <v>5.0</v>
      </c>
      <c r="C19906" s="1" t="s">
        <v>41449</v>
      </c>
      <c r="D19906" s="1" t="s">
        <v>41450</v>
      </c>
      <c r="E19906" s="1" t="s">
        <v>21</v>
      </c>
      <c r="F19906" s="1" t="s">
        <v>11</v>
      </c>
      <c r="G19906" s="1" t="str">
        <f>IFERROR(__xludf.DUMMYFUNCTION("GOOGLETRANSLATE(D19906,""fr"",""en"")"),"#VALUE!")</f>
        <v>#VALUE!</v>
      </c>
    </row>
    <row r="19907" ht="15.75" customHeight="1">
      <c r="A19907" s="1" t="s">
        <v>1572</v>
      </c>
      <c r="B19907" s="1">
        <v>5.0</v>
      </c>
      <c r="C19907" s="1" t="s">
        <v>41451</v>
      </c>
      <c r="D19907" s="1" t="s">
        <v>41452</v>
      </c>
      <c r="E19907" s="1" t="s">
        <v>21</v>
      </c>
      <c r="F19907" s="1" t="s">
        <v>11</v>
      </c>
      <c r="G19907" s="1" t="str">
        <f>IFERROR(__xludf.DUMMYFUNCTION("GOOGLETRANSLATE(D19907,""fr"",""en"")"),"#VALUE!")</f>
        <v>#VALUE!</v>
      </c>
    </row>
    <row r="19908" ht="15.75" customHeight="1">
      <c r="A19908" s="1" t="s">
        <v>3022</v>
      </c>
      <c r="B19908" s="1">
        <v>4.0</v>
      </c>
      <c r="C19908" s="1" t="s">
        <v>41453</v>
      </c>
      <c r="D19908" s="1" t="s">
        <v>41454</v>
      </c>
      <c r="E19908" s="1" t="s">
        <v>21</v>
      </c>
      <c r="F19908" s="1" t="s">
        <v>11</v>
      </c>
      <c r="G19908" s="1" t="str">
        <f>IFERROR(__xludf.DUMMYFUNCTION("GOOGLETRANSLATE(D19908,""fr"",""en"")"),"#VALUE!")</f>
        <v>#VALUE!</v>
      </c>
    </row>
    <row r="19909" ht="15.75" customHeight="1">
      <c r="A19909" s="1" t="s">
        <v>866</v>
      </c>
      <c r="B19909" s="1">
        <v>5.0</v>
      </c>
      <c r="C19909" s="1" t="s">
        <v>41455</v>
      </c>
      <c r="D19909" s="1" t="s">
        <v>41456</v>
      </c>
      <c r="E19909" s="1" t="s">
        <v>10</v>
      </c>
      <c r="F19909" s="1" t="s">
        <v>11</v>
      </c>
      <c r="G19909" s="1" t="str">
        <f>IFERROR(__xludf.DUMMYFUNCTION("GOOGLETRANSLATE(D19909,""fr"",""en"")"),"#VALUE!")</f>
        <v>#VALUE!</v>
      </c>
    </row>
    <row r="19910" ht="15.75" customHeight="1">
      <c r="A19910" s="1" t="s">
        <v>8668</v>
      </c>
      <c r="B19910" s="1">
        <v>4.0</v>
      </c>
      <c r="C19910" s="1" t="s">
        <v>41457</v>
      </c>
      <c r="D19910" s="1" t="s">
        <v>41458</v>
      </c>
      <c r="E19910" s="1" t="s">
        <v>254</v>
      </c>
      <c r="F19910" s="1" t="s">
        <v>66</v>
      </c>
      <c r="G19910" s="1" t="str">
        <f>IFERROR(__xludf.DUMMYFUNCTION("GOOGLETRANSLATE(D19910,""fr"",""en"")"),"#VALUE!")</f>
        <v>#VALUE!</v>
      </c>
    </row>
    <row r="19911" ht="15.75" customHeight="1">
      <c r="A19911" s="1" t="s">
        <v>7505</v>
      </c>
      <c r="B19911" s="1">
        <v>3.0</v>
      </c>
      <c r="C19911" s="1" t="s">
        <v>41459</v>
      </c>
      <c r="D19911" s="1" t="s">
        <v>41460</v>
      </c>
      <c r="E19911" s="1" t="s">
        <v>125</v>
      </c>
      <c r="F19911" s="1" t="s">
        <v>110</v>
      </c>
      <c r="G19911" s="1" t="str">
        <f>IFERROR(__xludf.DUMMYFUNCTION("GOOGLETRANSLATE(D19911,""fr"",""en"")"),"#VALUE!")</f>
        <v>#VALUE!</v>
      </c>
    </row>
    <row r="19912" ht="15.75" customHeight="1">
      <c r="A19912" s="1" t="s">
        <v>21119</v>
      </c>
      <c r="B19912" s="1">
        <v>1.0</v>
      </c>
      <c r="C19912" s="1" t="s">
        <v>41461</v>
      </c>
      <c r="D19912" s="1" t="s">
        <v>41462</v>
      </c>
      <c r="E19912" s="1" t="s">
        <v>196</v>
      </c>
      <c r="F19912" s="1" t="s">
        <v>118</v>
      </c>
      <c r="G19912" s="1" t="str">
        <f>IFERROR(__xludf.DUMMYFUNCTION("GOOGLETRANSLATE(D19912,""fr"",""en"")"),"#VALUE!")</f>
        <v>#VALUE!</v>
      </c>
    </row>
    <row r="19913" ht="15.75" customHeight="1">
      <c r="A19913" s="1" t="s">
        <v>29663</v>
      </c>
      <c r="B19913" s="1">
        <v>1.0</v>
      </c>
      <c r="C19913" s="1" t="s">
        <v>41463</v>
      </c>
      <c r="D19913" s="1" t="s">
        <v>41464</v>
      </c>
      <c r="E19913" s="1" t="s">
        <v>296</v>
      </c>
      <c r="F19913" s="1" t="s">
        <v>118</v>
      </c>
      <c r="G19913" s="1" t="str">
        <f>IFERROR(__xludf.DUMMYFUNCTION("GOOGLETRANSLATE(D19913,""fr"",""en"")"),"#VALUE!")</f>
        <v>#VALUE!</v>
      </c>
    </row>
    <row r="19914" ht="15.75" customHeight="1">
      <c r="A19914" s="1" t="s">
        <v>5562</v>
      </c>
      <c r="B19914" s="1">
        <v>5.0</v>
      </c>
      <c r="C19914" s="1" t="s">
        <v>41465</v>
      </c>
      <c r="D19914" s="1" t="s">
        <v>41466</v>
      </c>
      <c r="E19914" s="1" t="s">
        <v>21</v>
      </c>
      <c r="F19914" s="1" t="s">
        <v>11</v>
      </c>
      <c r="G19914" s="1" t="str">
        <f>IFERROR(__xludf.DUMMYFUNCTION("GOOGLETRANSLATE(D19914,""fr"",""en"")"),"#VALUE!")</f>
        <v>#VALUE!</v>
      </c>
    </row>
    <row r="19915" ht="15.75" customHeight="1">
      <c r="A19915" s="1" t="s">
        <v>9292</v>
      </c>
      <c r="B19915" s="1">
        <v>2.0</v>
      </c>
      <c r="C19915" s="1" t="s">
        <v>41467</v>
      </c>
      <c r="D19915" s="1" t="s">
        <v>41468</v>
      </c>
      <c r="E19915" s="1" t="s">
        <v>296</v>
      </c>
      <c r="F19915" s="1" t="s">
        <v>66</v>
      </c>
      <c r="G19915" s="1" t="str">
        <f>IFERROR(__xludf.DUMMYFUNCTION("GOOGLETRANSLATE(D19915,""fr"",""en"")"),"#VALUE!")</f>
        <v>#VALUE!</v>
      </c>
    </row>
    <row r="19916" ht="15.75" customHeight="1">
      <c r="A19916" s="1" t="s">
        <v>100</v>
      </c>
      <c r="B19916" s="1">
        <v>2.0</v>
      </c>
      <c r="C19916" s="1" t="s">
        <v>41469</v>
      </c>
      <c r="D19916" s="1" t="s">
        <v>41470</v>
      </c>
      <c r="E19916" s="1" t="s">
        <v>29</v>
      </c>
      <c r="F19916" s="1" t="s">
        <v>30</v>
      </c>
      <c r="G19916" s="1" t="str">
        <f>IFERROR(__xludf.DUMMYFUNCTION("GOOGLETRANSLATE(D19916,""fr"",""en"")"),"#VALUE!")</f>
        <v>#VALUE!</v>
      </c>
    </row>
    <row r="19917" ht="15.75" customHeight="1">
      <c r="A19917" s="1" t="s">
        <v>2106</v>
      </c>
      <c r="B19917" s="1">
        <v>4.0</v>
      </c>
      <c r="C19917" s="1" t="s">
        <v>41471</v>
      </c>
      <c r="D19917" s="1" t="s">
        <v>41472</v>
      </c>
      <c r="E19917" s="1" t="s">
        <v>21</v>
      </c>
      <c r="F19917" s="1" t="s">
        <v>11</v>
      </c>
      <c r="G19917" s="1" t="str">
        <f>IFERROR(__xludf.DUMMYFUNCTION("GOOGLETRANSLATE(D19917,""fr"",""en"")"),"#VALUE!")</f>
        <v>#VALUE!</v>
      </c>
    </row>
    <row r="19918" ht="15.75" customHeight="1">
      <c r="A19918" s="1" t="s">
        <v>1473</v>
      </c>
      <c r="B19918" s="1">
        <v>5.0</v>
      </c>
      <c r="C19918" s="1" t="s">
        <v>41473</v>
      </c>
      <c r="D19918" s="1" t="s">
        <v>41474</v>
      </c>
      <c r="E19918" s="1" t="s">
        <v>448</v>
      </c>
      <c r="F19918" s="1" t="s">
        <v>84</v>
      </c>
      <c r="G19918" s="1" t="str">
        <f>IFERROR(__xludf.DUMMYFUNCTION("GOOGLETRANSLATE(D19918,""fr"",""en"")"),"#VALUE!")</f>
        <v>#VALUE!</v>
      </c>
    </row>
    <row r="19919" ht="15.75" customHeight="1">
      <c r="A19919" s="1" t="s">
        <v>2272</v>
      </c>
      <c r="B19919" s="1">
        <v>4.0</v>
      </c>
      <c r="C19919" s="1" t="s">
        <v>41475</v>
      </c>
      <c r="D19919" s="1" t="s">
        <v>41476</v>
      </c>
      <c r="E19919" s="1" t="s">
        <v>21</v>
      </c>
      <c r="F19919" s="1" t="s">
        <v>11</v>
      </c>
      <c r="G19919" s="1" t="str">
        <f>IFERROR(__xludf.DUMMYFUNCTION("GOOGLETRANSLATE(D19919,""fr"",""en"")"),"#VALUE!")</f>
        <v>#VALUE!</v>
      </c>
    </row>
    <row r="19920" ht="15.75" customHeight="1">
      <c r="A19920" s="1" t="s">
        <v>936</v>
      </c>
      <c r="B19920" s="1">
        <v>1.0</v>
      </c>
      <c r="C19920" s="1" t="s">
        <v>41477</v>
      </c>
      <c r="D19920" s="1" t="s">
        <v>41478</v>
      </c>
      <c r="E19920" s="1" t="s">
        <v>10</v>
      </c>
      <c r="F19920" s="1" t="s">
        <v>11</v>
      </c>
      <c r="G19920" s="1" t="str">
        <f>IFERROR(__xludf.DUMMYFUNCTION("GOOGLETRANSLATE(D19920,""fr"",""en"")"),"#VALUE!")</f>
        <v>#VALUE!</v>
      </c>
    </row>
    <row r="19921" ht="15.75" customHeight="1">
      <c r="A19921" s="1" t="s">
        <v>2363</v>
      </c>
      <c r="B19921" s="1">
        <v>4.0</v>
      </c>
      <c r="C19921" s="1" t="s">
        <v>41479</v>
      </c>
      <c r="D19921" s="1" t="s">
        <v>41480</v>
      </c>
      <c r="E19921" s="1" t="s">
        <v>10</v>
      </c>
      <c r="F19921" s="1" t="s">
        <v>11</v>
      </c>
      <c r="G19921" s="1" t="str">
        <f>IFERROR(__xludf.DUMMYFUNCTION("GOOGLETRANSLATE(D19921,""fr"",""en"")"),"#VALUE!")</f>
        <v>#VALUE!</v>
      </c>
    </row>
    <row r="19922" ht="15.75" customHeight="1">
      <c r="A19922" s="1" t="s">
        <v>2776</v>
      </c>
      <c r="B19922" s="1">
        <v>5.0</v>
      </c>
      <c r="C19922" s="1" t="s">
        <v>41481</v>
      </c>
      <c r="D19922" s="1" t="s">
        <v>41482</v>
      </c>
      <c r="E19922" s="1" t="s">
        <v>10</v>
      </c>
      <c r="F19922" s="1" t="s">
        <v>11</v>
      </c>
      <c r="G19922" s="1" t="str">
        <f>IFERROR(__xludf.DUMMYFUNCTION("GOOGLETRANSLATE(D19922,""fr"",""en"")"),"#VALUE!")</f>
        <v>#VALUE!</v>
      </c>
    </row>
    <row r="19923" ht="15.75" customHeight="1">
      <c r="A19923" s="1" t="s">
        <v>206</v>
      </c>
      <c r="B19923" s="1">
        <v>2.0</v>
      </c>
      <c r="C19923" s="1" t="s">
        <v>41483</v>
      </c>
      <c r="D19923" s="1" t="s">
        <v>41484</v>
      </c>
      <c r="E19923" s="1" t="s">
        <v>10</v>
      </c>
      <c r="F19923" s="1" t="s">
        <v>11</v>
      </c>
      <c r="G19923" s="1" t="str">
        <f>IFERROR(__xludf.DUMMYFUNCTION("GOOGLETRANSLATE(D19923,""fr"",""en"")"),"#VALUE!")</f>
        <v>#VALUE!</v>
      </c>
    </row>
    <row r="19924" ht="15.75" customHeight="1">
      <c r="A19924" s="1" t="s">
        <v>67</v>
      </c>
      <c r="B19924" s="1">
        <v>5.0</v>
      </c>
      <c r="C19924" s="1" t="s">
        <v>41485</v>
      </c>
      <c r="D19924" s="1" t="s">
        <v>41486</v>
      </c>
      <c r="E19924" s="1" t="s">
        <v>29</v>
      </c>
      <c r="F19924" s="1" t="s">
        <v>30</v>
      </c>
      <c r="G19924" s="1" t="str">
        <f>IFERROR(__xludf.DUMMYFUNCTION("GOOGLETRANSLATE(D19924,""fr"",""en"")"),"#VALUE!")</f>
        <v>#VALUE!</v>
      </c>
    </row>
    <row r="19925" ht="15.75" customHeight="1">
      <c r="A19925" s="1" t="s">
        <v>12224</v>
      </c>
      <c r="B19925" s="1">
        <v>1.0</v>
      </c>
      <c r="C19925" s="1" t="s">
        <v>41487</v>
      </c>
      <c r="D19925" s="1" t="s">
        <v>41488</v>
      </c>
      <c r="E19925" s="1" t="s">
        <v>21</v>
      </c>
      <c r="F19925" s="1" t="s">
        <v>11</v>
      </c>
      <c r="G19925" s="1" t="str">
        <f>IFERROR(__xludf.DUMMYFUNCTION("GOOGLETRANSLATE(D19925,""fr"",""en"")"),"#VALUE!")</f>
        <v>#VALUE!</v>
      </c>
    </row>
    <row r="19926" ht="15.75" customHeight="1">
      <c r="A19926" s="1" t="s">
        <v>16340</v>
      </c>
      <c r="B19926" s="1">
        <v>5.0</v>
      </c>
      <c r="C19926" s="1" t="s">
        <v>41489</v>
      </c>
      <c r="D19926" s="1" t="s">
        <v>41490</v>
      </c>
      <c r="E19926" s="1" t="s">
        <v>273</v>
      </c>
      <c r="F19926" s="1" t="s">
        <v>11</v>
      </c>
      <c r="G19926" s="1" t="str">
        <f>IFERROR(__xludf.DUMMYFUNCTION("GOOGLETRANSLATE(D19926,""fr"",""en"")"),"#VALUE!")</f>
        <v>#VALUE!</v>
      </c>
    </row>
    <row r="19927" ht="15.75" customHeight="1">
      <c r="A19927" s="1" t="s">
        <v>944</v>
      </c>
      <c r="B19927" s="1">
        <v>1.0</v>
      </c>
      <c r="C19927" s="1" t="s">
        <v>41491</v>
      </c>
      <c r="D19927" s="1" t="s">
        <v>41492</v>
      </c>
      <c r="E19927" s="1" t="s">
        <v>296</v>
      </c>
      <c r="F19927" s="1" t="s">
        <v>11</v>
      </c>
      <c r="G19927" s="1" t="str">
        <f>IFERROR(__xludf.DUMMYFUNCTION("GOOGLETRANSLATE(D19927,""fr"",""en"")"),"#VALUE!")</f>
        <v>#VALUE!</v>
      </c>
    </row>
    <row r="19928" ht="15.75" customHeight="1">
      <c r="A19928" s="1" t="s">
        <v>3747</v>
      </c>
      <c r="B19928" s="1">
        <v>2.0</v>
      </c>
      <c r="C19928" s="1" t="s">
        <v>41493</v>
      </c>
      <c r="D19928" s="1" t="s">
        <v>41494</v>
      </c>
      <c r="E19928" s="1" t="s">
        <v>169</v>
      </c>
      <c r="F19928" s="1" t="s">
        <v>11</v>
      </c>
      <c r="G19928" s="1" t="str">
        <f>IFERROR(__xludf.DUMMYFUNCTION("GOOGLETRANSLATE(D19928,""fr"",""en"")"),"#VALUE!")</f>
        <v>#VALUE!</v>
      </c>
    </row>
    <row r="19929" ht="15.75" customHeight="1">
      <c r="A19929" s="1" t="s">
        <v>1094</v>
      </c>
      <c r="B19929" s="1">
        <v>5.0</v>
      </c>
      <c r="C19929" s="1" t="s">
        <v>41495</v>
      </c>
      <c r="D19929" s="1" t="s">
        <v>41496</v>
      </c>
      <c r="E19929" s="1" t="s">
        <v>21</v>
      </c>
      <c r="F19929" s="1" t="s">
        <v>11</v>
      </c>
      <c r="G19929" s="1" t="str">
        <f>IFERROR(__xludf.DUMMYFUNCTION("GOOGLETRANSLATE(D19929,""fr"",""en"")"),"#VALUE!")</f>
        <v>#VALUE!</v>
      </c>
    </row>
    <row r="19930" ht="15.75" customHeight="1">
      <c r="A19930" s="1" t="s">
        <v>667</v>
      </c>
      <c r="B19930" s="1">
        <v>2.0</v>
      </c>
      <c r="C19930" s="1" t="s">
        <v>41497</v>
      </c>
      <c r="D19930" s="1" t="s">
        <v>41498</v>
      </c>
      <c r="E19930" s="1" t="s">
        <v>169</v>
      </c>
      <c r="F19930" s="1" t="s">
        <v>11</v>
      </c>
      <c r="G19930" s="1" t="str">
        <f>IFERROR(__xludf.DUMMYFUNCTION("GOOGLETRANSLATE(D19930,""fr"",""en"")"),"#VALUE!")</f>
        <v>#VALUE!</v>
      </c>
    </row>
    <row r="19931" ht="15.75" customHeight="1">
      <c r="A19931" s="1" t="s">
        <v>624</v>
      </c>
      <c r="B19931" s="1">
        <v>4.0</v>
      </c>
      <c r="C19931" s="1" t="s">
        <v>41499</v>
      </c>
      <c r="D19931" s="1" t="s">
        <v>41500</v>
      </c>
      <c r="E19931" s="1" t="s">
        <v>176</v>
      </c>
      <c r="F19931" s="1" t="s">
        <v>66</v>
      </c>
      <c r="G19931" s="1" t="str">
        <f>IFERROR(__xludf.DUMMYFUNCTION("GOOGLETRANSLATE(D19931,""fr"",""en"")"),"#VALUE!")</f>
        <v>#VALUE!</v>
      </c>
    </row>
    <row r="19932" ht="15.75" customHeight="1">
      <c r="A19932" s="1" t="s">
        <v>173</v>
      </c>
      <c r="B19932" s="1">
        <v>4.0</v>
      </c>
      <c r="C19932" s="1" t="s">
        <v>41501</v>
      </c>
      <c r="D19932" s="1" t="s">
        <v>41502</v>
      </c>
      <c r="E19932" s="1" t="s">
        <v>21</v>
      </c>
      <c r="F19932" s="1" t="s">
        <v>11</v>
      </c>
      <c r="G19932" s="1" t="str">
        <f>IFERROR(__xludf.DUMMYFUNCTION("GOOGLETRANSLATE(D19932,""fr"",""en"")"),"#VALUE!")</f>
        <v>#VALUE!</v>
      </c>
    </row>
    <row r="19933" ht="15.75" customHeight="1">
      <c r="A19933" s="1" t="s">
        <v>2765</v>
      </c>
      <c r="B19933" s="1">
        <v>1.0</v>
      </c>
      <c r="C19933" s="1" t="s">
        <v>41503</v>
      </c>
      <c r="D19933" s="1" t="s">
        <v>41504</v>
      </c>
      <c r="E19933" s="1" t="s">
        <v>230</v>
      </c>
      <c r="F19933" s="1" t="s">
        <v>48</v>
      </c>
      <c r="G19933" s="1" t="str">
        <f>IFERROR(__xludf.DUMMYFUNCTION("GOOGLETRANSLATE(D19933,""fr"",""en"")"),"#VALUE!")</f>
        <v>#VALUE!</v>
      </c>
    </row>
    <row r="19934" ht="15.75" customHeight="1">
      <c r="A19934" s="1" t="s">
        <v>10733</v>
      </c>
      <c r="B19934" s="1">
        <v>2.0</v>
      </c>
      <c r="C19934" s="1" t="s">
        <v>41505</v>
      </c>
      <c r="D19934" s="1" t="s">
        <v>41506</v>
      </c>
      <c r="E19934" s="1" t="s">
        <v>21</v>
      </c>
      <c r="F19934" s="1" t="s">
        <v>11</v>
      </c>
      <c r="G19934" s="1" t="str">
        <f>IFERROR(__xludf.DUMMYFUNCTION("GOOGLETRANSLATE(D19934,""fr"",""en"")"),"#VALUE!")</f>
        <v>#VALUE!</v>
      </c>
    </row>
    <row r="19935" ht="15.75" customHeight="1">
      <c r="A19935" s="1" t="s">
        <v>12713</v>
      </c>
      <c r="B19935" s="1">
        <v>1.0</v>
      </c>
      <c r="C19935" s="1" t="s">
        <v>41507</v>
      </c>
      <c r="D19935" s="1" t="s">
        <v>41508</v>
      </c>
      <c r="E19935" s="1" t="s">
        <v>25</v>
      </c>
      <c r="F19935" s="1" t="s">
        <v>11</v>
      </c>
      <c r="G19935" s="1" t="str">
        <f>IFERROR(__xludf.DUMMYFUNCTION("GOOGLETRANSLATE(D19935,""fr"",""en"")"),"#VALUE!")</f>
        <v>#VALUE!</v>
      </c>
    </row>
    <row r="19936" ht="15.75" customHeight="1">
      <c r="A19936" s="1" t="s">
        <v>7945</v>
      </c>
      <c r="B19936" s="1">
        <v>4.0</v>
      </c>
      <c r="C19936" s="1" t="s">
        <v>41509</v>
      </c>
      <c r="D19936" s="1" t="s">
        <v>41510</v>
      </c>
      <c r="E19936" s="1" t="s">
        <v>169</v>
      </c>
      <c r="F19936" s="1" t="s">
        <v>11</v>
      </c>
      <c r="G19936" s="1" t="str">
        <f>IFERROR(__xludf.DUMMYFUNCTION("GOOGLETRANSLATE(D19936,""fr"",""en"")"),"#VALUE!")</f>
        <v>#VALUE!</v>
      </c>
    </row>
    <row r="19937" ht="15.75" customHeight="1">
      <c r="A19937" s="1" t="s">
        <v>2549</v>
      </c>
      <c r="B19937" s="1">
        <v>3.0</v>
      </c>
      <c r="C19937" s="1" t="s">
        <v>41511</v>
      </c>
      <c r="D19937" s="1" t="s">
        <v>41512</v>
      </c>
      <c r="E19937" s="1" t="s">
        <v>10</v>
      </c>
      <c r="F19937" s="1" t="s">
        <v>11</v>
      </c>
      <c r="G19937" s="1" t="str">
        <f>IFERROR(__xludf.DUMMYFUNCTION("GOOGLETRANSLATE(D19937,""fr"",""en"")"),"#VALUE!")</f>
        <v>#VALUE!</v>
      </c>
    </row>
    <row r="19938" ht="15.75" customHeight="1">
      <c r="A19938" s="1" t="s">
        <v>5481</v>
      </c>
      <c r="B19938" s="1">
        <v>1.0</v>
      </c>
      <c r="C19938" s="1" t="s">
        <v>41513</v>
      </c>
      <c r="D19938" s="1" t="s">
        <v>41514</v>
      </c>
      <c r="E19938" s="1" t="s">
        <v>827</v>
      </c>
      <c r="F19938" s="1" t="s">
        <v>39</v>
      </c>
      <c r="G19938" s="1" t="str">
        <f>IFERROR(__xludf.DUMMYFUNCTION("GOOGLETRANSLATE(D19938,""fr"",""en"")"),"#VALUE!")</f>
        <v>#VALUE!</v>
      </c>
    </row>
    <row r="19939" ht="15.75" customHeight="1">
      <c r="A19939" s="1" t="s">
        <v>532</v>
      </c>
      <c r="B19939" s="1">
        <v>4.0</v>
      </c>
      <c r="C19939" s="1" t="s">
        <v>41515</v>
      </c>
      <c r="D19939" s="1" t="s">
        <v>41516</v>
      </c>
      <c r="E19939" s="1" t="s">
        <v>10</v>
      </c>
      <c r="F19939" s="1" t="s">
        <v>11</v>
      </c>
      <c r="G19939" s="1" t="str">
        <f>IFERROR(__xludf.DUMMYFUNCTION("GOOGLETRANSLATE(D19939,""fr"",""en"")"),"#VALUE!")</f>
        <v>#VALUE!</v>
      </c>
    </row>
    <row r="19940" ht="15.75" customHeight="1">
      <c r="A19940" s="1" t="s">
        <v>3017</v>
      </c>
      <c r="B19940" s="1">
        <v>1.0</v>
      </c>
      <c r="C19940" s="1" t="s">
        <v>41517</v>
      </c>
      <c r="D19940" s="1" t="s">
        <v>41518</v>
      </c>
      <c r="E19940" s="1" t="s">
        <v>52</v>
      </c>
      <c r="F19940" s="1" t="s">
        <v>11</v>
      </c>
      <c r="G19940" s="1" t="str">
        <f>IFERROR(__xludf.DUMMYFUNCTION("GOOGLETRANSLATE(D19940,""fr"",""en"")"),"#VALUE!")</f>
        <v>#VALUE!</v>
      </c>
    </row>
    <row r="19941" ht="15.75" customHeight="1">
      <c r="A19941" s="1" t="s">
        <v>1972</v>
      </c>
      <c r="B19941" s="1">
        <v>5.0</v>
      </c>
      <c r="C19941" s="1" t="s">
        <v>41519</v>
      </c>
      <c r="D19941" s="1" t="s">
        <v>41520</v>
      </c>
      <c r="E19941" s="1" t="s">
        <v>176</v>
      </c>
      <c r="F19941" s="1" t="s">
        <v>66</v>
      </c>
      <c r="G19941" s="1" t="str">
        <f>IFERROR(__xludf.DUMMYFUNCTION("GOOGLETRANSLATE(D19941,""fr"",""en"")"),"#VALUE!")</f>
        <v>#VALUE!</v>
      </c>
    </row>
    <row r="19942" ht="15.75" customHeight="1">
      <c r="A19942" s="1" t="s">
        <v>3017</v>
      </c>
      <c r="B19942" s="1">
        <v>1.0</v>
      </c>
      <c r="C19942" s="1" t="s">
        <v>41521</v>
      </c>
      <c r="D19942" s="1" t="s">
        <v>41522</v>
      </c>
      <c r="E19942" s="1" t="s">
        <v>52</v>
      </c>
      <c r="F19942" s="1" t="s">
        <v>110</v>
      </c>
      <c r="G19942" s="1" t="str">
        <f>IFERROR(__xludf.DUMMYFUNCTION("GOOGLETRANSLATE(D19942,""fr"",""en"")"),"#VALUE!")</f>
        <v>#VALUE!</v>
      </c>
    </row>
    <row r="19943" ht="15.75" customHeight="1">
      <c r="A19943" s="1" t="s">
        <v>9482</v>
      </c>
      <c r="B19943" s="1">
        <v>1.0</v>
      </c>
      <c r="C19943" s="1" t="s">
        <v>41523</v>
      </c>
      <c r="D19943" s="1" t="s">
        <v>41524</v>
      </c>
      <c r="E19943" s="1" t="s">
        <v>226</v>
      </c>
      <c r="F19943" s="1" t="s">
        <v>110</v>
      </c>
      <c r="G19943" s="1" t="str">
        <f>IFERROR(__xludf.DUMMYFUNCTION("GOOGLETRANSLATE(D19943,""fr"",""en"")"),"#VALUE!")</f>
        <v>#VALUE!</v>
      </c>
    </row>
    <row r="19944" ht="15.75" customHeight="1">
      <c r="A19944" s="1" t="s">
        <v>966</v>
      </c>
      <c r="B19944" s="1">
        <v>5.0</v>
      </c>
      <c r="C19944" s="1" t="s">
        <v>41525</v>
      </c>
      <c r="D19944" s="1" t="s">
        <v>41526</v>
      </c>
      <c r="E19944" s="1" t="s">
        <v>10</v>
      </c>
      <c r="F19944" s="1" t="s">
        <v>11</v>
      </c>
      <c r="G19944" s="1" t="str">
        <f>IFERROR(__xludf.DUMMYFUNCTION("GOOGLETRANSLATE(D19944,""fr"",""en"")"),"#VALUE!")</f>
        <v>#VALUE!</v>
      </c>
    </row>
    <row r="19945" ht="15.75" customHeight="1">
      <c r="A19945" s="1" t="s">
        <v>3031</v>
      </c>
      <c r="B19945" s="1">
        <v>5.0</v>
      </c>
      <c r="C19945" s="1" t="s">
        <v>41527</v>
      </c>
      <c r="D19945" s="1" t="s">
        <v>41528</v>
      </c>
      <c r="E19945" s="1" t="s">
        <v>484</v>
      </c>
      <c r="F19945" s="1" t="s">
        <v>30</v>
      </c>
      <c r="G19945" s="1" t="str">
        <f>IFERROR(__xludf.DUMMYFUNCTION("GOOGLETRANSLATE(D19945,""fr"",""en"")"),"#VALUE!")</f>
        <v>#VALUE!</v>
      </c>
    </row>
    <row r="19946" ht="15.75" customHeight="1">
      <c r="A19946" s="1" t="s">
        <v>899</v>
      </c>
      <c r="B19946" s="1">
        <v>2.0</v>
      </c>
      <c r="C19946" s="1" t="s">
        <v>41529</v>
      </c>
      <c r="D19946" s="1" t="s">
        <v>41530</v>
      </c>
      <c r="E19946" s="1" t="s">
        <v>109</v>
      </c>
      <c r="F19946" s="1" t="s">
        <v>11</v>
      </c>
      <c r="G19946" s="1" t="str">
        <f>IFERROR(__xludf.DUMMYFUNCTION("GOOGLETRANSLATE(D19946,""fr"",""en"")"),"#VALUE!")</f>
        <v>#VALUE!</v>
      </c>
    </row>
    <row r="19947" ht="15.75" customHeight="1">
      <c r="A19947" s="1" t="s">
        <v>4225</v>
      </c>
      <c r="B19947" s="1">
        <v>1.0</v>
      </c>
      <c r="C19947" s="1" t="s">
        <v>41531</v>
      </c>
      <c r="D19947" s="1" t="s">
        <v>41532</v>
      </c>
      <c r="E19947" s="1" t="s">
        <v>125</v>
      </c>
      <c r="F19947" s="1" t="s">
        <v>110</v>
      </c>
      <c r="G19947" s="1" t="str">
        <f>IFERROR(__xludf.DUMMYFUNCTION("GOOGLETRANSLATE(D19947,""fr"",""en"")"),"#VALUE!")</f>
        <v>#VALUE!</v>
      </c>
    </row>
    <row r="19948" ht="15.75" customHeight="1">
      <c r="A19948" s="1" t="s">
        <v>135</v>
      </c>
      <c r="B19948" s="1">
        <v>5.0</v>
      </c>
      <c r="C19948" s="1" t="s">
        <v>41533</v>
      </c>
      <c r="D19948" s="1" t="s">
        <v>41534</v>
      </c>
      <c r="E19948" s="1" t="s">
        <v>29</v>
      </c>
      <c r="F19948" s="1" t="s">
        <v>30</v>
      </c>
      <c r="G19948" s="1" t="str">
        <f>IFERROR(__xludf.DUMMYFUNCTION("GOOGLETRANSLATE(D19948,""fr"",""en"")"),"#VALUE!")</f>
        <v>#VALUE!</v>
      </c>
    </row>
    <row r="19949" ht="15.75" customHeight="1">
      <c r="A19949" s="1" t="s">
        <v>4455</v>
      </c>
      <c r="B19949" s="1">
        <v>2.0</v>
      </c>
      <c r="C19949" s="1" t="s">
        <v>41535</v>
      </c>
      <c r="D19949" s="1" t="s">
        <v>41536</v>
      </c>
      <c r="E19949" s="1" t="s">
        <v>10</v>
      </c>
      <c r="F19949" s="1" t="s">
        <v>11</v>
      </c>
      <c r="G19949" s="1" t="str">
        <f>IFERROR(__xludf.DUMMYFUNCTION("GOOGLETRANSLATE(D19949,""fr"",""en"")"),"#VALUE!")</f>
        <v>#VALUE!</v>
      </c>
    </row>
    <row r="19950" ht="15.75" customHeight="1">
      <c r="A19950" s="1" t="s">
        <v>367</v>
      </c>
      <c r="B19950" s="1">
        <v>4.0</v>
      </c>
      <c r="C19950" s="1" t="s">
        <v>41537</v>
      </c>
      <c r="D19950" s="1" t="s">
        <v>41538</v>
      </c>
      <c r="E19950" s="1" t="s">
        <v>10</v>
      </c>
      <c r="F19950" s="1" t="s">
        <v>11</v>
      </c>
      <c r="G19950" s="1" t="str">
        <f>IFERROR(__xludf.DUMMYFUNCTION("GOOGLETRANSLATE(D19950,""fr"",""en"")"),"#VALUE!")</f>
        <v>#VALUE!</v>
      </c>
    </row>
    <row r="19951" ht="15.75" customHeight="1">
      <c r="A19951" s="1" t="s">
        <v>4483</v>
      </c>
      <c r="B19951" s="1">
        <v>2.0</v>
      </c>
      <c r="C19951" s="1" t="s">
        <v>41539</v>
      </c>
      <c r="D19951" s="1" t="s">
        <v>41540</v>
      </c>
      <c r="E19951" s="1" t="s">
        <v>52</v>
      </c>
      <c r="F19951" s="1" t="s">
        <v>110</v>
      </c>
      <c r="G19951" s="1" t="str">
        <f>IFERROR(__xludf.DUMMYFUNCTION("GOOGLETRANSLATE(D19951,""fr"",""en"")"),"#VALUE!")</f>
        <v>#VALUE!</v>
      </c>
    </row>
    <row r="19952" ht="15.75" customHeight="1">
      <c r="A19952" s="1" t="s">
        <v>2048</v>
      </c>
      <c r="B19952" s="1">
        <v>5.0</v>
      </c>
      <c r="C19952" s="1" t="s">
        <v>41541</v>
      </c>
      <c r="D19952" s="1" t="s">
        <v>41542</v>
      </c>
      <c r="E19952" s="1" t="s">
        <v>10</v>
      </c>
      <c r="F19952" s="1" t="s">
        <v>11</v>
      </c>
      <c r="G19952" s="1" t="str">
        <f>IFERROR(__xludf.DUMMYFUNCTION("GOOGLETRANSLATE(D19952,""fr"",""en"")"),"#VALUE!")</f>
        <v>#VALUE!</v>
      </c>
    </row>
    <row r="19953" ht="15.75" customHeight="1">
      <c r="A19953" s="1" t="s">
        <v>1856</v>
      </c>
      <c r="B19953" s="1">
        <v>2.0</v>
      </c>
      <c r="C19953" s="1" t="s">
        <v>41543</v>
      </c>
      <c r="D19953" s="1" t="s">
        <v>41544</v>
      </c>
      <c r="E19953" s="1" t="s">
        <v>5109</v>
      </c>
      <c r="F19953" s="1" t="s">
        <v>66</v>
      </c>
      <c r="G19953" s="1" t="str">
        <f>IFERROR(__xludf.DUMMYFUNCTION("GOOGLETRANSLATE(D19953,""fr"",""en"")"),"#VALUE!")</f>
        <v>#VALUE!</v>
      </c>
    </row>
    <row r="19954" ht="15.75" customHeight="1">
      <c r="A19954" s="1" t="s">
        <v>2843</v>
      </c>
      <c r="B19954" s="1">
        <v>5.0</v>
      </c>
      <c r="C19954" s="1" t="s">
        <v>41545</v>
      </c>
      <c r="D19954" s="1" t="s">
        <v>41546</v>
      </c>
      <c r="E19954" s="1" t="s">
        <v>65</v>
      </c>
      <c r="F19954" s="1" t="s">
        <v>66</v>
      </c>
      <c r="G19954" s="1" t="str">
        <f>IFERROR(__xludf.DUMMYFUNCTION("GOOGLETRANSLATE(D19954,""fr"",""en"")"),"#VALUE!")</f>
        <v>#VALUE!</v>
      </c>
    </row>
    <row r="19955" ht="15.75" customHeight="1">
      <c r="A19955" s="1" t="s">
        <v>41547</v>
      </c>
      <c r="B19955" s="1">
        <v>1.0</v>
      </c>
      <c r="C19955" s="1" t="s">
        <v>41548</v>
      </c>
      <c r="D19955" s="1" t="s">
        <v>41549</v>
      </c>
      <c r="E19955" s="1" t="s">
        <v>21</v>
      </c>
      <c r="F19955" s="1" t="s">
        <v>11</v>
      </c>
      <c r="G19955" s="1" t="str">
        <f>IFERROR(__xludf.DUMMYFUNCTION("GOOGLETRANSLATE(D19955,""fr"",""en"")"),"#VALUE!")</f>
        <v>#VALUE!</v>
      </c>
    </row>
    <row r="19956" ht="15.75" customHeight="1">
      <c r="A19956" s="1" t="s">
        <v>661</v>
      </c>
      <c r="B19956" s="1">
        <v>5.0</v>
      </c>
      <c r="C19956" s="1" t="s">
        <v>41550</v>
      </c>
      <c r="D19956" s="1" t="s">
        <v>41551</v>
      </c>
      <c r="E19956" s="1" t="s">
        <v>10</v>
      </c>
      <c r="F19956" s="1" t="s">
        <v>11</v>
      </c>
      <c r="G19956" s="1" t="str">
        <f>IFERROR(__xludf.DUMMYFUNCTION("GOOGLETRANSLATE(D19956,""fr"",""en"")"),"#VALUE!")</f>
        <v>#VALUE!</v>
      </c>
    </row>
    <row r="19957" ht="15.75" customHeight="1">
      <c r="A19957" s="1" t="s">
        <v>1544</v>
      </c>
      <c r="B19957" s="1">
        <v>1.0</v>
      </c>
      <c r="C19957" s="1" t="s">
        <v>41552</v>
      </c>
      <c r="D19957" s="1" t="s">
        <v>41553</v>
      </c>
      <c r="E19957" s="1" t="s">
        <v>169</v>
      </c>
      <c r="F19957" s="1" t="s">
        <v>11</v>
      </c>
      <c r="G19957" s="1" t="str">
        <f>IFERROR(__xludf.DUMMYFUNCTION("GOOGLETRANSLATE(D19957,""fr"",""en"")"),"#VALUE!")</f>
        <v>#VALUE!</v>
      </c>
    </row>
    <row r="19958" ht="15.75" customHeight="1">
      <c r="A19958" s="1" t="s">
        <v>214</v>
      </c>
      <c r="B19958" s="1">
        <v>5.0</v>
      </c>
      <c r="C19958" s="1" t="s">
        <v>41554</v>
      </c>
      <c r="D19958" s="1" t="s">
        <v>41555</v>
      </c>
      <c r="E19958" s="1" t="s">
        <v>21</v>
      </c>
      <c r="F19958" s="1" t="s">
        <v>11</v>
      </c>
      <c r="G19958" s="1" t="str">
        <f>IFERROR(__xludf.DUMMYFUNCTION("GOOGLETRANSLATE(D19958,""fr"",""en"")"),"#VALUE!")</f>
        <v>#VALUE!</v>
      </c>
    </row>
    <row r="19959" ht="15.75" customHeight="1">
      <c r="A19959" s="1" t="s">
        <v>585</v>
      </c>
      <c r="B19959" s="1">
        <v>4.0</v>
      </c>
      <c r="C19959" s="1" t="s">
        <v>41556</v>
      </c>
      <c r="D19959" s="1" t="s">
        <v>41557</v>
      </c>
      <c r="E19959" s="1" t="s">
        <v>21</v>
      </c>
      <c r="F19959" s="1" t="s">
        <v>11</v>
      </c>
      <c r="G19959" s="1" t="str">
        <f>IFERROR(__xludf.DUMMYFUNCTION("GOOGLETRANSLATE(D19959,""fr"",""en"")"),"#VALUE!")</f>
        <v>#VALUE!</v>
      </c>
    </row>
    <row r="19960" ht="15.75" customHeight="1">
      <c r="A19960" s="1" t="s">
        <v>223</v>
      </c>
      <c r="B19960" s="1">
        <v>1.0</v>
      </c>
      <c r="C19960" s="1" t="s">
        <v>41558</v>
      </c>
      <c r="D19960" s="1" t="s">
        <v>41559</v>
      </c>
      <c r="E19960" s="1" t="s">
        <v>103</v>
      </c>
      <c r="F19960" s="1" t="s">
        <v>48</v>
      </c>
      <c r="G19960" s="1" t="str">
        <f>IFERROR(__xludf.DUMMYFUNCTION("GOOGLETRANSLATE(D19960,""fr"",""en"")"),"#VALUE!")</f>
        <v>#VALUE!</v>
      </c>
    </row>
    <row r="19961" ht="15.75" customHeight="1">
      <c r="A19961" s="1" t="s">
        <v>1110</v>
      </c>
      <c r="B19961" s="1">
        <v>4.0</v>
      </c>
      <c r="C19961" s="1" t="s">
        <v>41560</v>
      </c>
      <c r="D19961" s="1" t="s">
        <v>41561</v>
      </c>
      <c r="E19961" s="1" t="s">
        <v>21</v>
      </c>
      <c r="F19961" s="1" t="s">
        <v>11</v>
      </c>
      <c r="G19961" s="1" t="str">
        <f>IFERROR(__xludf.DUMMYFUNCTION("GOOGLETRANSLATE(D19961,""fr"",""en"")"),"#VALUE!")</f>
        <v>#VALUE!</v>
      </c>
    </row>
    <row r="19962" ht="15.75" customHeight="1">
      <c r="A19962" s="1" t="s">
        <v>163</v>
      </c>
      <c r="B19962" s="1">
        <v>3.0</v>
      </c>
      <c r="C19962" s="1" t="s">
        <v>41562</v>
      </c>
      <c r="D19962" s="1" t="s">
        <v>41563</v>
      </c>
      <c r="E19962" s="1" t="s">
        <v>10</v>
      </c>
      <c r="F19962" s="1" t="s">
        <v>11</v>
      </c>
      <c r="G19962" s="1" t="str">
        <f>IFERROR(__xludf.DUMMYFUNCTION("GOOGLETRANSLATE(D19962,""fr"",""en"")"),"#VALUE!")</f>
        <v>#VALUE!</v>
      </c>
    </row>
    <row r="19963" ht="15.75" customHeight="1">
      <c r="A19963" s="1" t="s">
        <v>1476</v>
      </c>
      <c r="B19963" s="1">
        <v>5.0</v>
      </c>
      <c r="C19963" s="1" t="s">
        <v>41564</v>
      </c>
      <c r="D19963" s="1" t="s">
        <v>41565</v>
      </c>
      <c r="E19963" s="1" t="s">
        <v>10</v>
      </c>
      <c r="F19963" s="1" t="s">
        <v>11</v>
      </c>
      <c r="G19963" s="1" t="str">
        <f>IFERROR(__xludf.DUMMYFUNCTION("GOOGLETRANSLATE(D19963,""fr"",""en"")"),"#VALUE!")</f>
        <v>#VALUE!</v>
      </c>
    </row>
    <row r="19964" ht="15.75" customHeight="1">
      <c r="A19964" s="1" t="s">
        <v>62</v>
      </c>
      <c r="B19964" s="1">
        <v>4.0</v>
      </c>
      <c r="C19964" s="1" t="s">
        <v>41566</v>
      </c>
      <c r="D19964" s="1" t="s">
        <v>41567</v>
      </c>
      <c r="E19964" s="1" t="s">
        <v>176</v>
      </c>
      <c r="F19964" s="1" t="s">
        <v>66</v>
      </c>
      <c r="G19964" s="1" t="str">
        <f>IFERROR(__xludf.DUMMYFUNCTION("GOOGLETRANSLATE(D19964,""fr"",""en"")"),"#VALUE!")</f>
        <v>#VALUE!</v>
      </c>
    </row>
    <row r="19965" ht="15.75" customHeight="1">
      <c r="A19965" s="1" t="s">
        <v>3528</v>
      </c>
      <c r="B19965" s="1">
        <v>1.0</v>
      </c>
      <c r="C19965" s="1" t="s">
        <v>41568</v>
      </c>
      <c r="D19965" s="1" t="s">
        <v>41569</v>
      </c>
      <c r="E19965" s="1" t="s">
        <v>10</v>
      </c>
      <c r="F19965" s="1" t="s">
        <v>11</v>
      </c>
      <c r="G19965" s="1" t="str">
        <f>IFERROR(__xludf.DUMMYFUNCTION("GOOGLETRANSLATE(D19965,""fr"",""en"")"),"I find that I have been increased a lot when I have had no accidents for years.
In addition, the Direct Insurance car activity had to be very beneficiary this year 2020 during which the traffic was greatly reduced. I plan to change company")</f>
        <v>I find that I have been increased a lot when I have had no accidents for years.
In addition, the Direct Insurance car activity had to be very beneficiary this year 2020 during which the traffic was greatly reduced. I plan to change company</v>
      </c>
    </row>
    <row r="19966" ht="15.75" customHeight="1">
      <c r="A19966" s="1" t="s">
        <v>1552</v>
      </c>
      <c r="B19966" s="1">
        <v>5.0</v>
      </c>
      <c r="C19966" s="1" t="s">
        <v>41570</v>
      </c>
      <c r="D19966" s="1" t="s">
        <v>41571</v>
      </c>
      <c r="E19966" s="1" t="s">
        <v>21</v>
      </c>
      <c r="F19966" s="1" t="s">
        <v>11</v>
      </c>
      <c r="G19966" s="1" t="str">
        <f>IFERROR(__xludf.DUMMYFUNCTION("GOOGLETRANSLATE(D19966,""fr"",""en"")"),"#VALUE!")</f>
        <v>#VALUE!</v>
      </c>
    </row>
    <row r="19967" ht="15.75" customHeight="1">
      <c r="A19967" s="1" t="s">
        <v>1473</v>
      </c>
      <c r="B19967" s="1">
        <v>5.0</v>
      </c>
      <c r="C19967" s="1" t="s">
        <v>41572</v>
      </c>
      <c r="D19967" s="1" t="s">
        <v>41573</v>
      </c>
      <c r="E19967" s="1" t="s">
        <v>65</v>
      </c>
      <c r="F19967" s="1" t="s">
        <v>66</v>
      </c>
      <c r="G19967" s="1" t="str">
        <f>IFERROR(__xludf.DUMMYFUNCTION("GOOGLETRANSLATE(D19967,""fr"",""en"")"),"#VALUE!")</f>
        <v>#VALUE!</v>
      </c>
    </row>
    <row r="19968" ht="15.75" customHeight="1">
      <c r="A19968" s="1" t="s">
        <v>414</v>
      </c>
      <c r="B19968" s="1">
        <v>4.0</v>
      </c>
      <c r="C19968" s="1" t="s">
        <v>41574</v>
      </c>
      <c r="D19968" s="1" t="s">
        <v>41575</v>
      </c>
      <c r="E19968" s="1" t="s">
        <v>614</v>
      </c>
      <c r="F19968" s="1" t="s">
        <v>30</v>
      </c>
      <c r="G19968" s="1" t="str">
        <f>IFERROR(__xludf.DUMMYFUNCTION("GOOGLETRANSLATE(D19968,""fr"",""en"")"),"#VALUE!")</f>
        <v>#VALUE!</v>
      </c>
    </row>
    <row r="19969" ht="15.75" customHeight="1">
      <c r="A19969" s="1" t="s">
        <v>4607</v>
      </c>
      <c r="B19969" s="1">
        <v>1.0</v>
      </c>
      <c r="C19969" s="1" t="s">
        <v>41576</v>
      </c>
      <c r="D19969" s="1" t="s">
        <v>41577</v>
      </c>
      <c r="E19969" s="1" t="s">
        <v>273</v>
      </c>
      <c r="F19969" s="1" t="s">
        <v>11</v>
      </c>
      <c r="G19969" s="1" t="str">
        <f>IFERROR(__xludf.DUMMYFUNCTION("GOOGLETRANSLATE(D19969,""fr"",""en"")"),"#VALUE!")</f>
        <v>#VALUE!</v>
      </c>
    </row>
    <row r="19970" ht="15.75" customHeight="1">
      <c r="A19970" s="1" t="s">
        <v>5747</v>
      </c>
      <c r="B19970" s="1">
        <v>1.0</v>
      </c>
      <c r="C19970" s="1" t="s">
        <v>41578</v>
      </c>
      <c r="D19970" s="1" t="s">
        <v>41579</v>
      </c>
      <c r="E19970" s="1" t="s">
        <v>29</v>
      </c>
      <c r="F19970" s="1" t="s">
        <v>30</v>
      </c>
      <c r="G19970" s="1" t="str">
        <f>IFERROR(__xludf.DUMMYFUNCTION("GOOGLETRANSLATE(D19970,""fr"",""en"")"),"#VALUE!")</f>
        <v>#VALUE!</v>
      </c>
    </row>
    <row r="19971" ht="15.75" customHeight="1">
      <c r="A19971" s="1" t="s">
        <v>4007</v>
      </c>
      <c r="B19971" s="1">
        <v>5.0</v>
      </c>
      <c r="C19971" s="1" t="s">
        <v>41580</v>
      </c>
      <c r="D19971" s="1" t="s">
        <v>41581</v>
      </c>
      <c r="E19971" s="1" t="s">
        <v>29</v>
      </c>
      <c r="F19971" s="1" t="s">
        <v>30</v>
      </c>
      <c r="G19971" s="1" t="str">
        <f>IFERROR(__xludf.DUMMYFUNCTION("GOOGLETRANSLATE(D19971,""fr"",""en"")"),"#VALUE!")</f>
        <v>#VALUE!</v>
      </c>
    </row>
    <row r="19972" ht="15.75" customHeight="1">
      <c r="A19972" s="1" t="s">
        <v>1198</v>
      </c>
      <c r="B19972" s="1">
        <v>4.0</v>
      </c>
      <c r="C19972" s="1" t="s">
        <v>41582</v>
      </c>
      <c r="D19972" s="1" t="s">
        <v>41583</v>
      </c>
      <c r="E19972" s="1" t="s">
        <v>10</v>
      </c>
      <c r="F19972" s="1" t="s">
        <v>11</v>
      </c>
      <c r="G19972" s="1" t="str">
        <f>IFERROR(__xludf.DUMMYFUNCTION("GOOGLETRANSLATE(D19972,""fr"",""en"")"),"#VALUE!")</f>
        <v>#VALUE!</v>
      </c>
    </row>
    <row r="19973" ht="15.75" customHeight="1">
      <c r="A19973" s="1" t="s">
        <v>380</v>
      </c>
      <c r="B19973" s="1">
        <v>1.0</v>
      </c>
      <c r="C19973" s="1" t="s">
        <v>41584</v>
      </c>
      <c r="D19973" s="1" t="s">
        <v>41585</v>
      </c>
      <c r="E19973" s="1" t="s">
        <v>423</v>
      </c>
      <c r="F19973" s="1" t="s">
        <v>30</v>
      </c>
      <c r="G19973" s="1" t="str">
        <f>IFERROR(__xludf.DUMMYFUNCTION("GOOGLETRANSLATE(D19973,""fr"",""en"")"),"#VALUE!")</f>
        <v>#VALUE!</v>
      </c>
    </row>
    <row r="19974" ht="15.75" customHeight="1">
      <c r="A19974" s="1" t="s">
        <v>9027</v>
      </c>
      <c r="B19974" s="1">
        <v>5.0</v>
      </c>
      <c r="C19974" s="1" t="s">
        <v>41586</v>
      </c>
      <c r="D19974" s="1" t="s">
        <v>41587</v>
      </c>
      <c r="E19974" s="1" t="s">
        <v>10</v>
      </c>
      <c r="F19974" s="1" t="s">
        <v>11</v>
      </c>
      <c r="G19974" s="1" t="str">
        <f>IFERROR(__xludf.DUMMYFUNCTION("GOOGLETRANSLATE(D19974,""fr"",""en"")"),"#VALUE!")</f>
        <v>#VALUE!</v>
      </c>
    </row>
    <row r="19975" ht="15.75" customHeight="1">
      <c r="A19975" s="1" t="s">
        <v>526</v>
      </c>
      <c r="B19975" s="1">
        <v>1.0</v>
      </c>
      <c r="C19975" s="1" t="s">
        <v>41588</v>
      </c>
      <c r="D19975" s="1" t="s">
        <v>41589</v>
      </c>
      <c r="E19975" s="1" t="s">
        <v>25</v>
      </c>
      <c r="F19975" s="1" t="s">
        <v>110</v>
      </c>
      <c r="G19975" s="1" t="str">
        <f>IFERROR(__xludf.DUMMYFUNCTION("GOOGLETRANSLATE(D19975,""fr"",""en"")"),"#VALUE!")</f>
        <v>#VALUE!</v>
      </c>
    </row>
    <row r="19976" ht="15.75" customHeight="1">
      <c r="A19976" s="1" t="s">
        <v>455</v>
      </c>
      <c r="B19976" s="1">
        <v>2.0</v>
      </c>
      <c r="C19976" s="1" t="s">
        <v>41590</v>
      </c>
      <c r="D19976" s="1" t="s">
        <v>41591</v>
      </c>
      <c r="E19976" s="1" t="s">
        <v>73</v>
      </c>
      <c r="F19976" s="1" t="s">
        <v>30</v>
      </c>
      <c r="G19976" s="1" t="str">
        <f>IFERROR(__xludf.DUMMYFUNCTION("GOOGLETRANSLATE(D19976,""fr"",""en"")"),"#VALUE!")</f>
        <v>#VALUE!</v>
      </c>
    </row>
    <row r="19977" ht="15.75" customHeight="1">
      <c r="A19977" s="1" t="s">
        <v>1937</v>
      </c>
      <c r="B19977" s="1">
        <v>2.0</v>
      </c>
      <c r="C19977" s="1" t="s">
        <v>41592</v>
      </c>
      <c r="D19977" s="1" t="s">
        <v>41593</v>
      </c>
      <c r="E19977" s="1" t="s">
        <v>827</v>
      </c>
      <c r="F19977" s="1" t="s">
        <v>39</v>
      </c>
      <c r="G19977" s="1" t="str">
        <f>IFERROR(__xludf.DUMMYFUNCTION("GOOGLETRANSLATE(D19977,""fr"",""en"")"),"#VALUE!")</f>
        <v>#VALUE!</v>
      </c>
    </row>
    <row r="19978" ht="15.75" customHeight="1">
      <c r="A19978" s="1" t="s">
        <v>6582</v>
      </c>
      <c r="B19978" s="1">
        <v>5.0</v>
      </c>
      <c r="C19978" s="1" t="s">
        <v>41594</v>
      </c>
      <c r="D19978" s="1" t="s">
        <v>41595</v>
      </c>
      <c r="E19978" s="1" t="s">
        <v>21</v>
      </c>
      <c r="F19978" s="1" t="s">
        <v>11</v>
      </c>
      <c r="G19978" s="1" t="str">
        <f>IFERROR(__xludf.DUMMYFUNCTION("GOOGLETRANSLATE(D19978,""fr"",""en"")"),"#VALUE!")</f>
        <v>#VALUE!</v>
      </c>
    </row>
    <row r="19979" ht="15.75" customHeight="1">
      <c r="A19979" s="1" t="s">
        <v>5461</v>
      </c>
      <c r="B19979" s="1">
        <v>1.0</v>
      </c>
      <c r="C19979" s="1" t="s">
        <v>41596</v>
      </c>
      <c r="D19979" s="1" t="s">
        <v>41597</v>
      </c>
      <c r="E19979" s="1" t="s">
        <v>273</v>
      </c>
      <c r="F19979" s="1" t="s">
        <v>48</v>
      </c>
      <c r="G19979" s="1" t="str">
        <f>IFERROR(__xludf.DUMMYFUNCTION("GOOGLETRANSLATE(D19979,""fr"",""en"")"),"#VALUE!")</f>
        <v>#VALUE!</v>
      </c>
    </row>
    <row r="19980" ht="15.75" customHeight="1">
      <c r="A19980" s="1" t="s">
        <v>774</v>
      </c>
      <c r="B19980" s="1">
        <v>3.0</v>
      </c>
      <c r="C19980" s="1" t="s">
        <v>41598</v>
      </c>
      <c r="D19980" s="1" t="s">
        <v>41599</v>
      </c>
      <c r="E19980" s="1" t="s">
        <v>10</v>
      </c>
      <c r="F19980" s="1" t="s">
        <v>11</v>
      </c>
      <c r="G19980" s="1" t="str">
        <f>IFERROR(__xludf.DUMMYFUNCTION("GOOGLETRANSLATE(D19980,""fr"",""en"")"),"#VALUE!")</f>
        <v>#VALUE!</v>
      </c>
    </row>
    <row r="19981" ht="15.75" customHeight="1">
      <c r="A19981" s="1" t="s">
        <v>523</v>
      </c>
      <c r="B19981" s="1">
        <v>1.0</v>
      </c>
      <c r="C19981" s="1" t="s">
        <v>41600</v>
      </c>
      <c r="D19981" s="1" t="s">
        <v>41601</v>
      </c>
      <c r="E19981" s="1" t="s">
        <v>176</v>
      </c>
      <c r="F19981" s="1" t="s">
        <v>66</v>
      </c>
      <c r="G19981" s="1" t="str">
        <f>IFERROR(__xludf.DUMMYFUNCTION("GOOGLETRANSLATE(D19981,""fr"",""en"")"),"#VALUE!")</f>
        <v>#VALUE!</v>
      </c>
    </row>
    <row r="19982" ht="15.75" customHeight="1">
      <c r="A19982" s="1" t="s">
        <v>2694</v>
      </c>
      <c r="B19982" s="1">
        <v>4.0</v>
      </c>
      <c r="C19982" s="1" t="s">
        <v>41602</v>
      </c>
      <c r="D19982" s="1" t="s">
        <v>41603</v>
      </c>
      <c r="E19982" s="1" t="s">
        <v>21</v>
      </c>
      <c r="F19982" s="1" t="s">
        <v>11</v>
      </c>
      <c r="G19982" s="1" t="str">
        <f>IFERROR(__xludf.DUMMYFUNCTION("GOOGLETRANSLATE(D19982,""fr"",""en"")"),"#VALUE!")</f>
        <v>#VALUE!</v>
      </c>
    </row>
    <row r="19983" ht="15.75" customHeight="1">
      <c r="A19983" s="1" t="s">
        <v>621</v>
      </c>
      <c r="B19983" s="1">
        <v>5.0</v>
      </c>
      <c r="C19983" s="1" t="s">
        <v>41604</v>
      </c>
      <c r="D19983" s="1" t="s">
        <v>41605</v>
      </c>
      <c r="E19983" s="1" t="s">
        <v>21</v>
      </c>
      <c r="F19983" s="1" t="s">
        <v>11</v>
      </c>
      <c r="G19983" s="1" t="str">
        <f>IFERROR(__xludf.DUMMYFUNCTION("GOOGLETRANSLATE(D19983,""fr"",""en"")"),"#VALUE!")</f>
        <v>#VALUE!</v>
      </c>
    </row>
    <row r="19984" ht="15.75" customHeight="1">
      <c r="A19984" s="1" t="s">
        <v>955</v>
      </c>
      <c r="B19984" s="1">
        <v>2.0</v>
      </c>
      <c r="C19984" s="1" t="s">
        <v>41606</v>
      </c>
      <c r="D19984" s="1" t="s">
        <v>41607</v>
      </c>
      <c r="E19984" s="1" t="s">
        <v>10</v>
      </c>
      <c r="F19984" s="1" t="s">
        <v>11</v>
      </c>
      <c r="G19984" s="1" t="str">
        <f>IFERROR(__xludf.DUMMYFUNCTION("GOOGLETRANSLATE(D19984,""fr"",""en"")"),"#VALUE!")</f>
        <v>#VALUE!</v>
      </c>
    </row>
    <row r="19985" ht="15.75" customHeight="1">
      <c r="A19985" s="1" t="s">
        <v>6859</v>
      </c>
      <c r="B19985" s="1">
        <v>1.0</v>
      </c>
      <c r="C19985" s="1" t="s">
        <v>41608</v>
      </c>
      <c r="D19985" s="1" t="s">
        <v>41609</v>
      </c>
      <c r="E19985" s="1" t="s">
        <v>10</v>
      </c>
      <c r="F19985" s="1" t="s">
        <v>11</v>
      </c>
      <c r="G19985" s="1" t="str">
        <f>IFERROR(__xludf.DUMMYFUNCTION("GOOGLETRANSLATE(D19985,""fr"",""en"")"),"#VALUE!")</f>
        <v>#VALUE!</v>
      </c>
    </row>
    <row r="19986" ht="15.75" customHeight="1">
      <c r="A19986" s="1" t="s">
        <v>30148</v>
      </c>
      <c r="B19986" s="1">
        <v>1.0</v>
      </c>
      <c r="C19986" s="1" t="s">
        <v>41610</v>
      </c>
      <c r="D19986" s="1" t="s">
        <v>41611</v>
      </c>
      <c r="E19986" s="1" t="s">
        <v>226</v>
      </c>
      <c r="F19986" s="1" t="s">
        <v>110</v>
      </c>
      <c r="G19986" s="1" t="str">
        <f>IFERROR(__xludf.DUMMYFUNCTION("GOOGLETRANSLATE(D19986,""fr"",""en"")"),"#VALUE!")</f>
        <v>#VALUE!</v>
      </c>
    </row>
    <row r="19987" ht="15.75" customHeight="1">
      <c r="A19987" s="1" t="s">
        <v>1338</v>
      </c>
      <c r="B19987" s="1">
        <v>3.0</v>
      </c>
      <c r="C19987" s="1" t="s">
        <v>41612</v>
      </c>
      <c r="D19987" s="1" t="s">
        <v>41613</v>
      </c>
      <c r="E19987" s="1" t="s">
        <v>614</v>
      </c>
      <c r="F19987" s="1" t="s">
        <v>30</v>
      </c>
      <c r="G19987" s="1" t="str">
        <f>IFERROR(__xludf.DUMMYFUNCTION("GOOGLETRANSLATE(D19987,""fr"",""en"")"),"#VALUE!")</f>
        <v>#VALUE!</v>
      </c>
    </row>
    <row r="19988" ht="15.75" customHeight="1">
      <c r="A19988" s="1" t="s">
        <v>491</v>
      </c>
      <c r="B19988" s="1">
        <v>3.0</v>
      </c>
      <c r="C19988" s="1" t="s">
        <v>41614</v>
      </c>
      <c r="D19988" s="1" t="s">
        <v>41615</v>
      </c>
      <c r="E19988" s="1" t="s">
        <v>10</v>
      </c>
      <c r="F19988" s="1" t="s">
        <v>11</v>
      </c>
      <c r="G19988" s="1" t="str">
        <f>IFERROR(__xludf.DUMMYFUNCTION("GOOGLETRANSLATE(D19988,""fr"",""en"")"),"#VALUE!")</f>
        <v>#VALUE!</v>
      </c>
    </row>
    <row r="19989" ht="15.75" customHeight="1">
      <c r="A19989" s="1" t="s">
        <v>367</v>
      </c>
      <c r="B19989" s="1">
        <v>5.0</v>
      </c>
      <c r="C19989" s="1" t="s">
        <v>41616</v>
      </c>
      <c r="D19989" s="1" t="s">
        <v>41617</v>
      </c>
      <c r="E19989" s="1" t="s">
        <v>10</v>
      </c>
      <c r="F19989" s="1" t="s">
        <v>11</v>
      </c>
      <c r="G19989" s="1" t="str">
        <f>IFERROR(__xludf.DUMMYFUNCTION("GOOGLETRANSLATE(D19989,""fr"",""en"")"),"#VALUE!")</f>
        <v>#VALUE!</v>
      </c>
    </row>
    <row r="19990" ht="15.75" customHeight="1">
      <c r="A19990" s="1" t="s">
        <v>673</v>
      </c>
      <c r="B19990" s="1">
        <v>5.0</v>
      </c>
      <c r="C19990" s="1" t="s">
        <v>41618</v>
      </c>
      <c r="D19990" s="1" t="s">
        <v>41619</v>
      </c>
      <c r="E19990" s="1" t="s">
        <v>10</v>
      </c>
      <c r="F19990" s="1" t="s">
        <v>11</v>
      </c>
      <c r="G19990" s="1" t="str">
        <f>IFERROR(__xludf.DUMMYFUNCTION("GOOGLETRANSLATE(D19990,""fr"",""en"")"),"#VALUE!")</f>
        <v>#VALUE!</v>
      </c>
    </row>
    <row r="19991" ht="15.75" customHeight="1">
      <c r="A19991" s="1" t="s">
        <v>274</v>
      </c>
      <c r="B19991" s="1">
        <v>5.0</v>
      </c>
      <c r="C19991" s="1" t="s">
        <v>41620</v>
      </c>
      <c r="D19991" s="1" t="s">
        <v>41621</v>
      </c>
      <c r="E19991" s="1" t="s">
        <v>21</v>
      </c>
      <c r="F19991" s="1" t="s">
        <v>11</v>
      </c>
      <c r="G19991" s="1" t="str">
        <f>IFERROR(__xludf.DUMMYFUNCTION("GOOGLETRANSLATE(D19991,""fr"",""en"")"),"#VALUE!")</f>
        <v>#VALUE!</v>
      </c>
    </row>
    <row r="19992" ht="15.75" customHeight="1">
      <c r="A19992" s="1" t="s">
        <v>1699</v>
      </c>
      <c r="B19992" s="1">
        <v>4.0</v>
      </c>
      <c r="C19992" s="1" t="s">
        <v>41622</v>
      </c>
      <c r="D19992" s="1" t="s">
        <v>41623</v>
      </c>
      <c r="E19992" s="1" t="s">
        <v>10</v>
      </c>
      <c r="F19992" s="1" t="s">
        <v>11</v>
      </c>
      <c r="G19992" s="1" t="str">
        <f>IFERROR(__xludf.DUMMYFUNCTION("GOOGLETRANSLATE(D19992,""fr"",""en"")"),"#VALUE!")</f>
        <v>#VALUE!</v>
      </c>
    </row>
    <row r="19993" ht="15.75" customHeight="1">
      <c r="A19993" s="1" t="s">
        <v>505</v>
      </c>
      <c r="B19993" s="1">
        <v>1.0</v>
      </c>
      <c r="C19993" s="1" t="s">
        <v>41624</v>
      </c>
      <c r="D19993" s="1" t="s">
        <v>41625</v>
      </c>
      <c r="E19993" s="1" t="s">
        <v>296</v>
      </c>
      <c r="F19993" s="1" t="s">
        <v>110</v>
      </c>
      <c r="G19993" s="1" t="str">
        <f>IFERROR(__xludf.DUMMYFUNCTION("GOOGLETRANSLATE(D19993,""fr"",""en"")"),"#VALUE!")</f>
        <v>#VALUE!</v>
      </c>
    </row>
    <row r="19994" ht="15.75" customHeight="1">
      <c r="A19994" s="1" t="s">
        <v>380</v>
      </c>
      <c r="B19994" s="1">
        <v>3.0</v>
      </c>
      <c r="C19994" s="1" t="s">
        <v>41626</v>
      </c>
      <c r="D19994" s="1" t="s">
        <v>41627</v>
      </c>
      <c r="E19994" s="1" t="s">
        <v>226</v>
      </c>
      <c r="F19994" s="1" t="s">
        <v>11</v>
      </c>
      <c r="G19994" s="1" t="str">
        <f>IFERROR(__xludf.DUMMYFUNCTION("GOOGLETRANSLATE(D19994,""fr"",""en"")"),"#VALUE!")</f>
        <v>#VALUE!</v>
      </c>
    </row>
    <row r="19995" ht="15.75" customHeight="1">
      <c r="A19995" s="1" t="s">
        <v>2702</v>
      </c>
      <c r="B19995" s="1">
        <v>5.0</v>
      </c>
      <c r="C19995" s="1" t="s">
        <v>41628</v>
      </c>
      <c r="D19995" s="1" t="s">
        <v>41629</v>
      </c>
      <c r="E19995" s="1" t="s">
        <v>10</v>
      </c>
      <c r="F19995" s="1" t="s">
        <v>11</v>
      </c>
      <c r="G19995" s="1" t="str">
        <f>IFERROR(__xludf.DUMMYFUNCTION("GOOGLETRANSLATE(D19995,""fr"",""en"")"),"#VALUE!")</f>
        <v>#VALUE!</v>
      </c>
    </row>
    <row r="19996" ht="15.75" customHeight="1">
      <c r="A19996" s="1" t="s">
        <v>8671</v>
      </c>
      <c r="B19996" s="1">
        <v>2.0</v>
      </c>
      <c r="C19996" s="1" t="s">
        <v>41630</v>
      </c>
      <c r="D19996" s="1" t="s">
        <v>41631</v>
      </c>
      <c r="E19996" s="1" t="s">
        <v>273</v>
      </c>
      <c r="F19996" s="1" t="s">
        <v>11</v>
      </c>
      <c r="G19996" s="1" t="str">
        <f>IFERROR(__xludf.DUMMYFUNCTION("GOOGLETRANSLATE(D19996,""fr"",""en"")"),"#VALUE!")</f>
        <v>#VALUE!</v>
      </c>
    </row>
    <row r="19997" ht="15.75" customHeight="1">
      <c r="A19997" s="1" t="s">
        <v>2637</v>
      </c>
      <c r="B19997" s="1">
        <v>4.0</v>
      </c>
      <c r="C19997" s="1" t="s">
        <v>41632</v>
      </c>
      <c r="D19997" s="1" t="s">
        <v>41633</v>
      </c>
      <c r="E19997" s="1" t="s">
        <v>21</v>
      </c>
      <c r="F19997" s="1" t="s">
        <v>11</v>
      </c>
      <c r="G19997" s="1" t="str">
        <f>IFERROR(__xludf.DUMMYFUNCTION("GOOGLETRANSLATE(D19997,""fr"",""en"")"),"#VALUE!")</f>
        <v>#VALUE!</v>
      </c>
    </row>
    <row r="19998" ht="15.75" customHeight="1">
      <c r="A19998" s="1" t="s">
        <v>9261</v>
      </c>
      <c r="B19998" s="1">
        <v>1.0</v>
      </c>
      <c r="C19998" s="1" t="s">
        <v>41634</v>
      </c>
      <c r="D19998" s="1" t="s">
        <v>41635</v>
      </c>
      <c r="E19998" s="1" t="s">
        <v>250</v>
      </c>
      <c r="F19998" s="1" t="s">
        <v>30</v>
      </c>
      <c r="G19998" s="1" t="str">
        <f>IFERROR(__xludf.DUMMYFUNCTION("GOOGLETRANSLATE(D19998,""fr"",""en"")"),"#VALUE!")</f>
        <v>#VALUE!</v>
      </c>
    </row>
    <row r="19999" ht="15.75" customHeight="1">
      <c r="A19999" s="1" t="s">
        <v>716</v>
      </c>
      <c r="B19999" s="1">
        <v>5.0</v>
      </c>
      <c r="C19999" s="1" t="s">
        <v>41636</v>
      </c>
      <c r="D19999" s="1" t="s">
        <v>41637</v>
      </c>
      <c r="E19999" s="1" t="s">
        <v>176</v>
      </c>
      <c r="F19999" s="1" t="s">
        <v>66</v>
      </c>
      <c r="G19999" s="1" t="str">
        <f>IFERROR(__xludf.DUMMYFUNCTION("GOOGLETRANSLATE(D19999,""fr"",""en"")"),"#VALUE!")</f>
        <v>#VALUE!</v>
      </c>
    </row>
    <row r="20000" ht="15.75" customHeight="1">
      <c r="A20000" s="1" t="s">
        <v>1324</v>
      </c>
      <c r="B20000" s="1">
        <v>5.0</v>
      </c>
      <c r="C20000" s="1" t="s">
        <v>41638</v>
      </c>
      <c r="D20000" s="1" t="s">
        <v>41639</v>
      </c>
      <c r="E20000" s="1" t="s">
        <v>21</v>
      </c>
      <c r="F20000" s="1" t="s">
        <v>11</v>
      </c>
      <c r="G20000" s="1" t="str">
        <f>IFERROR(__xludf.DUMMYFUNCTION("GOOGLETRANSLATE(D20000,""fr"",""en"")"),"#VALUE!")</f>
        <v>#VALUE!</v>
      </c>
    </row>
    <row r="20001" ht="15.75" customHeight="1">
      <c r="A20001" s="1" t="s">
        <v>182</v>
      </c>
      <c r="B20001" s="1">
        <v>2.0</v>
      </c>
      <c r="C20001" s="1" t="s">
        <v>41640</v>
      </c>
      <c r="D20001" s="1" t="s">
        <v>41641</v>
      </c>
      <c r="E20001" s="1" t="s">
        <v>65</v>
      </c>
      <c r="F20001" s="1" t="s">
        <v>66</v>
      </c>
      <c r="G20001" s="1" t="str">
        <f>IFERROR(__xludf.DUMMYFUNCTION("GOOGLETRANSLATE(D20001,""fr"",""en"")"),"#VALUE!")</f>
        <v>#VALUE!</v>
      </c>
    </row>
    <row r="20002" ht="15.75" customHeight="1">
      <c r="A20002" s="1" t="s">
        <v>35</v>
      </c>
      <c r="B20002" s="1">
        <v>5.0</v>
      </c>
      <c r="C20002" s="1" t="s">
        <v>41642</v>
      </c>
      <c r="D20002" s="1" t="s">
        <v>41643</v>
      </c>
      <c r="E20002" s="1" t="s">
        <v>25</v>
      </c>
      <c r="F20002" s="1" t="s">
        <v>11</v>
      </c>
      <c r="G20002" s="1" t="str">
        <f>IFERROR(__xludf.DUMMYFUNCTION("GOOGLETRANSLATE(D20002,""fr"",""en"")"),"#VALUE!")</f>
        <v>#VALUE!</v>
      </c>
    </row>
    <row r="20003" ht="15.75" customHeight="1">
      <c r="A20003" s="1" t="s">
        <v>267</v>
      </c>
      <c r="B20003" s="1">
        <v>5.0</v>
      </c>
      <c r="C20003" s="1" t="s">
        <v>41644</v>
      </c>
      <c r="D20003" s="1" t="s">
        <v>41645</v>
      </c>
      <c r="E20003" s="1" t="s">
        <v>10</v>
      </c>
      <c r="F20003" s="1" t="s">
        <v>11</v>
      </c>
      <c r="G20003" s="1" t="str">
        <f>IFERROR(__xludf.DUMMYFUNCTION("GOOGLETRANSLATE(D20003,""fr"",""en"")"),"top prices, ease of registration and clear services offered
I easily recommend this insurance, hoping never to be disappointed afterwards")</f>
        <v>top prices, ease of registration and clear services offered
I easily recommend this insurance, hoping never to be disappointed afterwards</v>
      </c>
    </row>
    <row r="20004" ht="15.75" customHeight="1">
      <c r="A20004" s="1" t="s">
        <v>49</v>
      </c>
      <c r="B20004" s="1">
        <v>2.0</v>
      </c>
      <c r="C20004" s="1" t="s">
        <v>41646</v>
      </c>
      <c r="D20004" s="1" t="s">
        <v>41647</v>
      </c>
      <c r="E20004" s="1" t="s">
        <v>73</v>
      </c>
      <c r="F20004" s="1" t="s">
        <v>30</v>
      </c>
      <c r="G20004" s="1" t="str">
        <f>IFERROR(__xludf.DUMMYFUNCTION("GOOGLETRANSLATE(D20004,""fr"",""en"")"),"#VALUE!")</f>
        <v>#VALUE!</v>
      </c>
    </row>
    <row r="20005" ht="15.75" customHeight="1">
      <c r="A20005" s="1" t="s">
        <v>144</v>
      </c>
      <c r="B20005" s="1">
        <v>1.0</v>
      </c>
      <c r="C20005" s="1" t="s">
        <v>41648</v>
      </c>
      <c r="D20005" s="1" t="s">
        <v>41649</v>
      </c>
      <c r="E20005" s="1" t="s">
        <v>273</v>
      </c>
      <c r="F20005" s="1" t="s">
        <v>11</v>
      </c>
      <c r="G20005" s="1" t="str">
        <f>IFERROR(__xludf.DUMMYFUNCTION("GOOGLETRANSLATE(D20005,""fr"",""en"")"),"#VALUE!")</f>
        <v>#VALUE!</v>
      </c>
    </row>
    <row r="20006" ht="15.75" customHeight="1">
      <c r="A20006" s="1" t="s">
        <v>4211</v>
      </c>
      <c r="B20006" s="1">
        <v>1.0</v>
      </c>
      <c r="C20006" s="1" t="s">
        <v>41650</v>
      </c>
      <c r="D20006" s="1" t="s">
        <v>41651</v>
      </c>
      <c r="E20006" s="1" t="s">
        <v>575</v>
      </c>
      <c r="F20006" s="1" t="s">
        <v>84</v>
      </c>
      <c r="G20006" s="1" t="str">
        <f>IFERROR(__xludf.DUMMYFUNCTION("GOOGLETRANSLATE(D20006,""fr"",""en"")"),"#VALUE!")</f>
        <v>#VALUE!</v>
      </c>
    </row>
    <row r="20007" ht="15.75" customHeight="1">
      <c r="A20007" s="1" t="s">
        <v>588</v>
      </c>
      <c r="B20007" s="1">
        <v>1.0</v>
      </c>
      <c r="C20007" s="1" t="s">
        <v>41652</v>
      </c>
      <c r="D20007" s="1" t="s">
        <v>41653</v>
      </c>
      <c r="E20007" s="1" t="s">
        <v>250</v>
      </c>
      <c r="F20007" s="1" t="s">
        <v>30</v>
      </c>
      <c r="G20007" s="1" t="str">
        <f>IFERROR(__xludf.DUMMYFUNCTION("GOOGLETRANSLATE(D20007,""fr"",""en"")"),"#VALUE!")</f>
        <v>#VALUE!</v>
      </c>
    </row>
    <row r="20008" ht="15.75" customHeight="1">
      <c r="A20008" s="1" t="s">
        <v>1901</v>
      </c>
      <c r="B20008" s="1">
        <v>4.0</v>
      </c>
      <c r="C20008" s="1" t="s">
        <v>41654</v>
      </c>
      <c r="D20008" s="1" t="s">
        <v>41655</v>
      </c>
      <c r="E20008" s="1" t="s">
        <v>176</v>
      </c>
      <c r="F20008" s="1" t="s">
        <v>66</v>
      </c>
      <c r="G20008" s="1" t="str">
        <f>IFERROR(__xludf.DUMMYFUNCTION("GOOGLETRANSLATE(D20008,""fr"",""en"")"),"#VALUE!")</f>
        <v>#VALUE!</v>
      </c>
    </row>
    <row r="20009" ht="15.75" customHeight="1">
      <c r="A20009" s="1" t="s">
        <v>3385</v>
      </c>
      <c r="B20009" s="1">
        <v>4.0</v>
      </c>
      <c r="C20009" s="1" t="s">
        <v>41656</v>
      </c>
      <c r="D20009" s="1" t="s">
        <v>41657</v>
      </c>
      <c r="E20009" s="1" t="s">
        <v>21</v>
      </c>
      <c r="F20009" s="1" t="s">
        <v>11</v>
      </c>
      <c r="G20009" s="1" t="str">
        <f>IFERROR(__xludf.DUMMYFUNCTION("GOOGLETRANSLATE(D20009,""fr"",""en"")"),"#VALUE!")</f>
        <v>#VALUE!</v>
      </c>
    </row>
    <row r="20010" ht="15.75" customHeight="1">
      <c r="A20010" s="1" t="s">
        <v>974</v>
      </c>
      <c r="B20010" s="1">
        <v>5.0</v>
      </c>
      <c r="C20010" s="1" t="s">
        <v>41658</v>
      </c>
      <c r="D20010" s="1" t="s">
        <v>41659</v>
      </c>
      <c r="E20010" s="1" t="s">
        <v>21</v>
      </c>
      <c r="F20010" s="1" t="s">
        <v>11</v>
      </c>
      <c r="G20010" s="1" t="str">
        <f>IFERROR(__xludf.DUMMYFUNCTION("GOOGLETRANSLATE(D20010,""fr"",""en"")"),"#VALUE!")</f>
        <v>#VALUE!</v>
      </c>
    </row>
    <row r="20011" ht="15.75" customHeight="1">
      <c r="A20011" s="1" t="s">
        <v>1353</v>
      </c>
      <c r="B20011" s="1">
        <v>5.0</v>
      </c>
      <c r="C20011" s="1" t="s">
        <v>41660</v>
      </c>
      <c r="D20011" s="1" t="s">
        <v>41661</v>
      </c>
      <c r="E20011" s="1" t="s">
        <v>21</v>
      </c>
      <c r="F20011" s="1" t="s">
        <v>11</v>
      </c>
      <c r="G20011" s="1" t="str">
        <f>IFERROR(__xludf.DUMMYFUNCTION("GOOGLETRANSLATE(D20011,""fr"",""en"")"),"#VALUE!")</f>
        <v>#VALUE!</v>
      </c>
    </row>
    <row r="20012" ht="15.75" customHeight="1">
      <c r="A20012" s="1" t="s">
        <v>704</v>
      </c>
      <c r="B20012" s="1">
        <v>5.0</v>
      </c>
      <c r="C20012" s="1" t="s">
        <v>41662</v>
      </c>
      <c r="D20012" s="1" t="s">
        <v>41663</v>
      </c>
      <c r="E20012" s="1" t="s">
        <v>21</v>
      </c>
      <c r="F20012" s="1" t="s">
        <v>11</v>
      </c>
      <c r="G20012" s="1" t="str">
        <f>IFERROR(__xludf.DUMMYFUNCTION("GOOGLETRANSLATE(D20012,""fr"",""en"")"),"#VALUE!")</f>
        <v>#VALUE!</v>
      </c>
    </row>
    <row r="20013" ht="15.75" customHeight="1">
      <c r="A20013" s="1" t="s">
        <v>14081</v>
      </c>
      <c r="B20013" s="1">
        <v>1.0</v>
      </c>
      <c r="C20013" s="1" t="s">
        <v>41664</v>
      </c>
      <c r="D20013" s="1" t="s">
        <v>41665</v>
      </c>
      <c r="E20013" s="1" t="s">
        <v>226</v>
      </c>
      <c r="F20013" s="1" t="s">
        <v>11</v>
      </c>
      <c r="G20013" s="1" t="str">
        <f>IFERROR(__xludf.DUMMYFUNCTION("GOOGLETRANSLATE(D20013,""fr"",""en"")"),"#VALUE!")</f>
        <v>#VALUE!</v>
      </c>
    </row>
    <row r="20014" ht="15.75" customHeight="1">
      <c r="A20014" s="1" t="s">
        <v>138</v>
      </c>
      <c r="B20014" s="1">
        <v>4.0</v>
      </c>
      <c r="C20014" s="1" t="s">
        <v>41666</v>
      </c>
      <c r="D20014" s="1" t="s">
        <v>41667</v>
      </c>
      <c r="E20014" s="1" t="s">
        <v>176</v>
      </c>
      <c r="F20014" s="1" t="s">
        <v>66</v>
      </c>
      <c r="G20014" s="1" t="str">
        <f>IFERROR(__xludf.DUMMYFUNCTION("GOOGLETRANSLATE(D20014,""fr"",""en"")"),"#VALUE!")</f>
        <v>#VALUE!</v>
      </c>
    </row>
    <row r="20015" ht="15.75" customHeight="1">
      <c r="A20015" s="1" t="s">
        <v>716</v>
      </c>
      <c r="B20015" s="1">
        <v>1.0</v>
      </c>
      <c r="C20015" s="1" t="s">
        <v>41668</v>
      </c>
      <c r="D20015" s="1" t="s">
        <v>41669</v>
      </c>
      <c r="E20015" s="1" t="s">
        <v>614</v>
      </c>
      <c r="F20015" s="1" t="s">
        <v>30</v>
      </c>
      <c r="G20015" s="1" t="str">
        <f>IFERROR(__xludf.DUMMYFUNCTION("GOOGLETRANSLATE(D20015,""fr"",""en"")"),"#VALUE!")</f>
        <v>#VALUE!</v>
      </c>
    </row>
    <row r="20016" ht="15.75" customHeight="1">
      <c r="A20016" s="1" t="s">
        <v>4569</v>
      </c>
      <c r="B20016" s="1">
        <v>3.0</v>
      </c>
      <c r="C20016" s="1" t="s">
        <v>41670</v>
      </c>
      <c r="D20016" s="1" t="s">
        <v>41671</v>
      </c>
      <c r="E20016" s="1" t="s">
        <v>273</v>
      </c>
      <c r="F20016" s="1" t="s">
        <v>110</v>
      </c>
      <c r="G20016" s="1" t="str">
        <f>IFERROR(__xludf.DUMMYFUNCTION("GOOGLETRANSLATE(D20016,""fr"",""en"")"),"#VALUE!")</f>
        <v>#VALUE!</v>
      </c>
    </row>
    <row r="20017" ht="15.75" customHeight="1">
      <c r="A20017" s="1" t="s">
        <v>4413</v>
      </c>
      <c r="B20017" s="1">
        <v>3.0</v>
      </c>
      <c r="C20017" s="1" t="s">
        <v>41672</v>
      </c>
      <c r="D20017" s="1" t="s">
        <v>41673</v>
      </c>
      <c r="E20017" s="1" t="s">
        <v>10</v>
      </c>
      <c r="F20017" s="1" t="s">
        <v>11</v>
      </c>
      <c r="G20017" s="1" t="str">
        <f>IFERROR(__xludf.DUMMYFUNCTION("GOOGLETRANSLATE(D20017,""fr"",""en"")"),"#VALUE!")</f>
        <v>#VALUE!</v>
      </c>
    </row>
    <row r="20018" ht="15.75" customHeight="1">
      <c r="A20018" s="1" t="s">
        <v>15</v>
      </c>
      <c r="B20018" s="1">
        <v>3.0</v>
      </c>
      <c r="C20018" s="1" t="s">
        <v>41674</v>
      </c>
      <c r="D20018" s="1" t="s">
        <v>41675</v>
      </c>
      <c r="E20018" s="1" t="s">
        <v>10</v>
      </c>
      <c r="F20018" s="1" t="s">
        <v>11</v>
      </c>
      <c r="G20018" s="1" t="str">
        <f>IFERROR(__xludf.DUMMYFUNCTION("GOOGLETRANSLATE(D20018,""fr"",""en"")"),"#VALUE!")</f>
        <v>#VALUE!</v>
      </c>
    </row>
    <row r="20019" ht="15.75" customHeight="1">
      <c r="A20019" s="1" t="s">
        <v>947</v>
      </c>
      <c r="B20019" s="1">
        <v>4.0</v>
      </c>
      <c r="C20019" s="1" t="s">
        <v>41676</v>
      </c>
      <c r="D20019" s="1" t="s">
        <v>41677</v>
      </c>
      <c r="E20019" s="1" t="s">
        <v>21</v>
      </c>
      <c r="F20019" s="1" t="s">
        <v>11</v>
      </c>
      <c r="G20019" s="1" t="str">
        <f>IFERROR(__xludf.DUMMYFUNCTION("GOOGLETRANSLATE(D20019,""fr"",""en"")"),"#VALUE!")</f>
        <v>#VALUE!</v>
      </c>
    </row>
    <row r="20020" ht="15.75" customHeight="1">
      <c r="A20020" s="1" t="s">
        <v>2747</v>
      </c>
      <c r="B20020" s="1">
        <v>4.0</v>
      </c>
      <c r="C20020" s="1" t="s">
        <v>41678</v>
      </c>
      <c r="D20020" s="1" t="s">
        <v>41679</v>
      </c>
      <c r="E20020" s="1" t="s">
        <v>21</v>
      </c>
      <c r="F20020" s="1" t="s">
        <v>11</v>
      </c>
      <c r="G20020" s="1" t="str">
        <f>IFERROR(__xludf.DUMMYFUNCTION("GOOGLETRANSLATE(D20020,""fr"",""en"")"),"#VALUE!")</f>
        <v>#VALUE!</v>
      </c>
    </row>
    <row r="20021" ht="15.75" customHeight="1">
      <c r="A20021" s="1" t="s">
        <v>4625</v>
      </c>
      <c r="B20021" s="1">
        <v>4.0</v>
      </c>
      <c r="C20021" s="1" t="s">
        <v>41680</v>
      </c>
      <c r="D20021" s="1" t="s">
        <v>41681</v>
      </c>
      <c r="E20021" s="1" t="s">
        <v>65</v>
      </c>
      <c r="F20021" s="1" t="s">
        <v>66</v>
      </c>
      <c r="G20021" s="1" t="str">
        <f>IFERROR(__xludf.DUMMYFUNCTION("GOOGLETRANSLATE(D20021,""fr"",""en"")"),"#VALUE!")</f>
        <v>#VALUE!</v>
      </c>
    </row>
    <row r="20022" ht="15.75" customHeight="1">
      <c r="A20022" s="1" t="s">
        <v>338</v>
      </c>
      <c r="B20022" s="1">
        <v>5.0</v>
      </c>
      <c r="C20022" s="1" t="s">
        <v>41682</v>
      </c>
      <c r="D20022" s="1" t="s">
        <v>41683</v>
      </c>
      <c r="E20022" s="1" t="s">
        <v>10</v>
      </c>
      <c r="F20022" s="1" t="s">
        <v>11</v>
      </c>
      <c r="G20022" s="1" t="str">
        <f>IFERROR(__xludf.DUMMYFUNCTION("GOOGLETRANSLATE(D20022,""fr"",""en"")"),"#VALUE!")</f>
        <v>#VALUE!</v>
      </c>
    </row>
    <row r="20023" ht="15.75" customHeight="1">
      <c r="A20023" s="1" t="s">
        <v>1955</v>
      </c>
      <c r="B20023" s="1">
        <v>5.0</v>
      </c>
      <c r="C20023" s="1" t="s">
        <v>41684</v>
      </c>
      <c r="D20023" s="1" t="s">
        <v>41685</v>
      </c>
      <c r="E20023" s="1" t="s">
        <v>10</v>
      </c>
      <c r="F20023" s="1" t="s">
        <v>11</v>
      </c>
      <c r="G20023" s="1" t="str">
        <f>IFERROR(__xludf.DUMMYFUNCTION("GOOGLETRANSLATE(D20023,""fr"",""en"")"),"#VALUE!")</f>
        <v>#VALUE!</v>
      </c>
    </row>
    <row r="20024" ht="15.75" customHeight="1">
      <c r="A20024" s="1" t="s">
        <v>1358</v>
      </c>
      <c r="B20024" s="1">
        <v>1.0</v>
      </c>
      <c r="C20024" s="1" t="s">
        <v>41686</v>
      </c>
      <c r="D20024" s="1" t="s">
        <v>41687</v>
      </c>
      <c r="E20024" s="1" t="s">
        <v>10</v>
      </c>
      <c r="F20024" s="1" t="s">
        <v>11</v>
      </c>
      <c r="G20024" s="1" t="str">
        <f>IFERROR(__xludf.DUMMYFUNCTION("GOOGLETRANSLATE(D20024,""fr"",""en"")"),"#VALUE!")</f>
        <v>#VALUE!</v>
      </c>
    </row>
    <row r="20025" ht="15.75" customHeight="1">
      <c r="A20025" s="1" t="s">
        <v>1473</v>
      </c>
      <c r="B20025" s="1">
        <v>2.0</v>
      </c>
      <c r="C20025" s="1" t="s">
        <v>41688</v>
      </c>
      <c r="D20025" s="1" t="s">
        <v>41689</v>
      </c>
      <c r="E20025" s="1" t="s">
        <v>21</v>
      </c>
      <c r="F20025" s="1" t="s">
        <v>11</v>
      </c>
      <c r="G20025" s="1" t="str">
        <f>IFERROR(__xludf.DUMMYFUNCTION("GOOGLETRANSLATE(D20025,""fr"",""en"")"),"#VALUE!")</f>
        <v>#VALUE!</v>
      </c>
    </row>
    <row r="20026" ht="15.75" customHeight="1">
      <c r="A20026" s="1" t="s">
        <v>741</v>
      </c>
      <c r="B20026" s="1">
        <v>5.0</v>
      </c>
      <c r="C20026" s="1" t="s">
        <v>41690</v>
      </c>
      <c r="D20026" s="1" t="s">
        <v>41691</v>
      </c>
      <c r="E20026" s="1" t="s">
        <v>10</v>
      </c>
      <c r="F20026" s="1" t="s">
        <v>11</v>
      </c>
      <c r="G20026" s="1" t="str">
        <f>IFERROR(__xludf.DUMMYFUNCTION("GOOGLETRANSLATE(D20026,""fr"",""en"")"),"#VALUE!")</f>
        <v>#VALUE!</v>
      </c>
    </row>
    <row r="20027" ht="15.75" customHeight="1">
      <c r="A20027" s="1" t="s">
        <v>597</v>
      </c>
      <c r="B20027" s="1">
        <v>3.0</v>
      </c>
      <c r="C20027" s="1" t="s">
        <v>41692</v>
      </c>
      <c r="D20027" s="1" t="s">
        <v>41693</v>
      </c>
      <c r="E20027" s="1" t="s">
        <v>21</v>
      </c>
      <c r="F20027" s="1" t="s">
        <v>11</v>
      </c>
      <c r="G20027" s="1" t="str">
        <f>IFERROR(__xludf.DUMMYFUNCTION("GOOGLETRANSLATE(D20027,""fr"",""en"")"),"#VALUE!")</f>
        <v>#VALUE!</v>
      </c>
    </row>
    <row r="20028" ht="15.75" customHeight="1">
      <c r="A20028" s="1" t="s">
        <v>34250</v>
      </c>
      <c r="B20028" s="1">
        <v>2.0</v>
      </c>
      <c r="C20028" s="1" t="s">
        <v>41694</v>
      </c>
      <c r="D20028" s="1" t="s">
        <v>41695</v>
      </c>
      <c r="E20028" s="1" t="s">
        <v>226</v>
      </c>
      <c r="F20028" s="1" t="s">
        <v>11</v>
      </c>
      <c r="G20028" s="1" t="str">
        <f>IFERROR(__xludf.DUMMYFUNCTION("GOOGLETRANSLATE(D20028,""fr"",""en"")"),"#VALUE!")</f>
        <v>#VALUE!</v>
      </c>
    </row>
    <row r="20029" ht="15.75" customHeight="1">
      <c r="A20029" s="1" t="s">
        <v>4355</v>
      </c>
      <c r="B20029" s="1">
        <v>2.0</v>
      </c>
      <c r="C20029" s="1" t="s">
        <v>41696</v>
      </c>
      <c r="D20029" s="1" t="s">
        <v>41697</v>
      </c>
      <c r="E20029" s="1" t="s">
        <v>10</v>
      </c>
      <c r="F20029" s="1" t="s">
        <v>11</v>
      </c>
      <c r="G20029" s="1" t="str">
        <f>IFERROR(__xludf.DUMMYFUNCTION("GOOGLETRANSLATE(D20029,""fr"",""en"")"),"#VALUE!")</f>
        <v>#VALUE!</v>
      </c>
    </row>
    <row r="20030" ht="15.75" customHeight="1">
      <c r="A20030" s="1" t="s">
        <v>597</v>
      </c>
      <c r="B20030" s="1">
        <v>5.0</v>
      </c>
      <c r="C20030" s="1" t="s">
        <v>41698</v>
      </c>
      <c r="D20030" s="1" t="s">
        <v>41699</v>
      </c>
      <c r="E20030" s="1" t="s">
        <v>176</v>
      </c>
      <c r="F20030" s="1" t="s">
        <v>66</v>
      </c>
      <c r="G20030" s="1" t="str">
        <f>IFERROR(__xludf.DUMMYFUNCTION("GOOGLETRANSLATE(D20030,""fr"",""en"")"),"#VALUE!")</f>
        <v>#VALUE!</v>
      </c>
    </row>
    <row r="20031" ht="15.75" customHeight="1">
      <c r="A20031" s="1" t="s">
        <v>673</v>
      </c>
      <c r="B20031" s="1">
        <v>5.0</v>
      </c>
      <c r="C20031" s="1" t="s">
        <v>41700</v>
      </c>
      <c r="D20031" s="1" t="s">
        <v>41701</v>
      </c>
      <c r="E20031" s="1" t="s">
        <v>10</v>
      </c>
      <c r="F20031" s="1" t="s">
        <v>11</v>
      </c>
      <c r="G20031" s="1" t="str">
        <f>IFERROR(__xludf.DUMMYFUNCTION("GOOGLETRANSLATE(D20031,""fr"",""en"")"),"#VALUE!")</f>
        <v>#VALUE!</v>
      </c>
    </row>
    <row r="20032" ht="15.75" customHeight="1">
      <c r="A20032" s="1" t="s">
        <v>1972</v>
      </c>
      <c r="B20032" s="1">
        <v>1.0</v>
      </c>
      <c r="C20032" s="1" t="s">
        <v>41702</v>
      </c>
      <c r="D20032" s="1" t="s">
        <v>41703</v>
      </c>
      <c r="E20032" s="1" t="s">
        <v>52</v>
      </c>
      <c r="F20032" s="1" t="s">
        <v>110</v>
      </c>
      <c r="G20032" s="1" t="str">
        <f>IFERROR(__xludf.DUMMYFUNCTION("GOOGLETRANSLATE(D20032,""fr"",""en"")"),"#VALUE!")</f>
        <v>#VALUE!</v>
      </c>
    </row>
    <row r="20033" ht="15.75" customHeight="1">
      <c r="A20033" s="1" t="s">
        <v>11088</v>
      </c>
      <c r="B20033" s="1">
        <v>1.0</v>
      </c>
      <c r="C20033" s="1" t="s">
        <v>28448</v>
      </c>
      <c r="D20033" s="1" t="s">
        <v>41704</v>
      </c>
      <c r="E20033" s="1" t="s">
        <v>519</v>
      </c>
      <c r="F20033" s="1" t="s">
        <v>118</v>
      </c>
      <c r="G20033" s="1" t="str">
        <f>IFERROR(__xludf.DUMMYFUNCTION("GOOGLETRANSLATE(D20033,""fr"",""en"")"),"#VALUE!")</f>
        <v>#VALUE!</v>
      </c>
    </row>
    <row r="20034" ht="15.75" customHeight="1">
      <c r="A20034" s="1" t="s">
        <v>377</v>
      </c>
      <c r="B20034" s="1">
        <v>5.0</v>
      </c>
      <c r="C20034" s="1" t="s">
        <v>41705</v>
      </c>
      <c r="D20034" s="1" t="s">
        <v>41706</v>
      </c>
      <c r="E20034" s="1" t="s">
        <v>10</v>
      </c>
      <c r="F20034" s="1" t="s">
        <v>11</v>
      </c>
      <c r="G20034" s="1" t="str">
        <f>IFERROR(__xludf.DUMMYFUNCTION("GOOGLETRANSLATE(D20034,""fr"",""en"")"),"Satisfactory price and say t insurance takes care of everything for paper with the former insurer I would advise it to other person if the occasion presents")</f>
        <v>Satisfactory price and say t insurance takes care of everything for paper with the former insurer I would advise it to other person if the occasion presents</v>
      </c>
    </row>
    <row r="20035" ht="15.75" customHeight="1">
      <c r="A20035" s="1" t="s">
        <v>681</v>
      </c>
      <c r="B20035" s="1">
        <v>3.0</v>
      </c>
      <c r="C20035" s="1" t="s">
        <v>41707</v>
      </c>
      <c r="D20035" s="1" t="s">
        <v>41708</v>
      </c>
      <c r="E20035" s="1" t="s">
        <v>176</v>
      </c>
      <c r="F20035" s="1" t="s">
        <v>66</v>
      </c>
      <c r="G20035" s="1" t="str">
        <f>IFERROR(__xludf.DUMMYFUNCTION("GOOGLETRANSLATE(D20035,""fr"",""en"")"),"#VALUE!")</f>
        <v>#VALUE!</v>
      </c>
    </row>
    <row r="20036" ht="15.75" customHeight="1">
      <c r="A20036" s="1" t="s">
        <v>7655</v>
      </c>
      <c r="B20036" s="1">
        <v>2.0</v>
      </c>
      <c r="C20036" s="1" t="s">
        <v>41709</v>
      </c>
      <c r="D20036" s="1" t="s">
        <v>41710</v>
      </c>
      <c r="E20036" s="1" t="s">
        <v>176</v>
      </c>
      <c r="F20036" s="1" t="s">
        <v>66</v>
      </c>
      <c r="G20036" s="1" t="str">
        <f>IFERROR(__xludf.DUMMYFUNCTION("GOOGLETRANSLATE(D20036,""fr"",""en"")"),"#VALUE!")</f>
        <v>#VALUE!</v>
      </c>
    </row>
    <row r="20037" ht="15.75" customHeight="1">
      <c r="A20037" s="1" t="s">
        <v>6440</v>
      </c>
      <c r="B20037" s="1">
        <v>1.0</v>
      </c>
      <c r="C20037" s="1" t="s">
        <v>41711</v>
      </c>
      <c r="D20037" s="1" t="s">
        <v>41712</v>
      </c>
      <c r="E20037" s="1" t="s">
        <v>355</v>
      </c>
      <c r="F20037" s="1" t="s">
        <v>110</v>
      </c>
      <c r="G20037" s="1" t="str">
        <f>IFERROR(__xludf.DUMMYFUNCTION("GOOGLETRANSLATE(D20037,""fr"",""en"")"),"#VALUE!")</f>
        <v>#VALUE!</v>
      </c>
    </row>
    <row r="20038" ht="15.75" customHeight="1">
      <c r="A20038" s="1" t="s">
        <v>14686</v>
      </c>
      <c r="B20038" s="1">
        <v>1.0</v>
      </c>
      <c r="C20038" s="1" t="s">
        <v>41713</v>
      </c>
      <c r="D20038" s="1" t="s">
        <v>41714</v>
      </c>
      <c r="E20038" s="1" t="s">
        <v>827</v>
      </c>
      <c r="F20038" s="1" t="s">
        <v>39</v>
      </c>
      <c r="G20038" s="1" t="str">
        <f>IFERROR(__xludf.DUMMYFUNCTION("GOOGLETRANSLATE(D20038,""fr"",""en"")"),"#VALUE!")</f>
        <v>#VALUE!</v>
      </c>
    </row>
    <row r="20039" ht="15.75" customHeight="1">
      <c r="A20039" s="1" t="s">
        <v>902</v>
      </c>
      <c r="B20039" s="1">
        <v>2.0</v>
      </c>
      <c r="C20039" s="1" t="s">
        <v>41715</v>
      </c>
      <c r="D20039" s="1" t="s">
        <v>41716</v>
      </c>
      <c r="E20039" s="1" t="s">
        <v>614</v>
      </c>
      <c r="F20039" s="1" t="s">
        <v>30</v>
      </c>
      <c r="G20039" s="1" t="str">
        <f>IFERROR(__xludf.DUMMYFUNCTION("GOOGLETRANSLATE(D20039,""fr"",""en"")"),"#VALUE!")</f>
        <v>#VALUE!</v>
      </c>
    </row>
    <row r="20040" ht="15.75" customHeight="1">
      <c r="A20040" s="1" t="s">
        <v>1741</v>
      </c>
      <c r="B20040" s="1">
        <v>4.0</v>
      </c>
      <c r="C20040" s="1" t="s">
        <v>41717</v>
      </c>
      <c r="D20040" s="1" t="s">
        <v>41718</v>
      </c>
      <c r="E20040" s="1" t="s">
        <v>296</v>
      </c>
      <c r="F20040" s="1" t="s">
        <v>3493</v>
      </c>
      <c r="G20040" s="1" t="str">
        <f>IFERROR(__xludf.DUMMYFUNCTION("GOOGLETRANSLATE(D20040,""fr"",""en"")"),"#VALUE!")</f>
        <v>#VALUE!</v>
      </c>
    </row>
    <row r="20041" ht="15.75" customHeight="1">
      <c r="A20041" s="1" t="s">
        <v>1113</v>
      </c>
      <c r="B20041" s="1">
        <v>1.0</v>
      </c>
      <c r="C20041" s="1" t="s">
        <v>41719</v>
      </c>
      <c r="D20041" s="1" t="s">
        <v>41720</v>
      </c>
      <c r="E20041" s="1" t="s">
        <v>273</v>
      </c>
      <c r="F20041" s="1" t="s">
        <v>110</v>
      </c>
      <c r="G20041" s="1" t="str">
        <f>IFERROR(__xludf.DUMMYFUNCTION("GOOGLETRANSLATE(D20041,""fr"",""en"")"),"#VALUE!")</f>
        <v>#VALUE!</v>
      </c>
    </row>
    <row r="20042" ht="15.75" customHeight="1">
      <c r="A20042" s="1" t="s">
        <v>673</v>
      </c>
      <c r="B20042" s="1">
        <v>1.0</v>
      </c>
      <c r="C20042" s="1" t="s">
        <v>41721</v>
      </c>
      <c r="D20042" s="1" t="s">
        <v>41722</v>
      </c>
      <c r="E20042" s="1" t="s">
        <v>10</v>
      </c>
      <c r="F20042" s="1" t="s">
        <v>11</v>
      </c>
      <c r="G20042" s="1" t="str">
        <f>IFERROR(__xludf.DUMMYFUNCTION("GOOGLETRANSLATE(D20042,""fr"",""en"")"),"#VALUE!")</f>
        <v>#VALUE!</v>
      </c>
    </row>
    <row r="20043" ht="15.75" customHeight="1">
      <c r="A20043" s="1" t="s">
        <v>1778</v>
      </c>
      <c r="B20043" s="1">
        <v>4.0</v>
      </c>
      <c r="C20043" s="1" t="s">
        <v>41723</v>
      </c>
      <c r="D20043" s="1" t="s">
        <v>41724</v>
      </c>
      <c r="E20043" s="1" t="s">
        <v>10</v>
      </c>
      <c r="F20043" s="1" t="s">
        <v>11</v>
      </c>
      <c r="G20043" s="1" t="str">
        <f>IFERROR(__xludf.DUMMYFUNCTION("GOOGLETRANSLATE(D20043,""fr"",""en"")"),"#VALUE!")</f>
        <v>#VALUE!</v>
      </c>
    </row>
    <row r="20044" ht="15.75" customHeight="1">
      <c r="A20044" s="1" t="s">
        <v>7091</v>
      </c>
      <c r="B20044" s="1">
        <v>2.0</v>
      </c>
      <c r="C20044" s="1" t="s">
        <v>41725</v>
      </c>
      <c r="D20044" s="1" t="s">
        <v>41726</v>
      </c>
      <c r="E20044" s="1" t="s">
        <v>10</v>
      </c>
      <c r="F20044" s="1" t="s">
        <v>11</v>
      </c>
      <c r="G20044" s="1" t="str">
        <f>IFERROR(__xludf.DUMMYFUNCTION("GOOGLETRANSLATE(D20044,""fr"",""en"")"),"#VALUE!")</f>
        <v>#VALUE!</v>
      </c>
    </row>
    <row r="20045" ht="15.75" customHeight="1">
      <c r="A20045" s="1" t="s">
        <v>7</v>
      </c>
      <c r="B20045" s="1">
        <v>3.0</v>
      </c>
      <c r="C20045" s="1" t="s">
        <v>41727</v>
      </c>
      <c r="D20045" s="1" t="s">
        <v>41728</v>
      </c>
      <c r="E20045" s="1" t="s">
        <v>10</v>
      </c>
      <c r="F20045" s="1" t="s">
        <v>11</v>
      </c>
      <c r="G20045" s="1" t="str">
        <f>IFERROR(__xludf.DUMMYFUNCTION("GOOGLETRANSLATE(D20045,""fr"",""en"")"),"#VALUE!")</f>
        <v>#VALUE!</v>
      </c>
    </row>
    <row r="20046" ht="15.75" customHeight="1">
      <c r="A20046" s="1" t="s">
        <v>532</v>
      </c>
      <c r="B20046" s="1">
        <v>5.0</v>
      </c>
      <c r="C20046" s="1" t="s">
        <v>41729</v>
      </c>
      <c r="D20046" s="1" t="s">
        <v>41730</v>
      </c>
      <c r="E20046" s="1" t="s">
        <v>10</v>
      </c>
      <c r="F20046" s="1" t="s">
        <v>11</v>
      </c>
      <c r="G20046" s="1" t="str">
        <f>IFERROR(__xludf.DUMMYFUNCTION("GOOGLETRANSLATE(D20046,""fr"",""en"")"),"#VALUE!")</f>
        <v>#VALUE!</v>
      </c>
    </row>
    <row r="20047" ht="15.75" customHeight="1">
      <c r="A20047" s="1" t="s">
        <v>12653</v>
      </c>
      <c r="B20047" s="1">
        <v>1.0</v>
      </c>
      <c r="C20047" s="1" t="s">
        <v>41731</v>
      </c>
      <c r="D20047" s="1" t="s">
        <v>41732</v>
      </c>
      <c r="E20047" s="1" t="s">
        <v>575</v>
      </c>
      <c r="F20047" s="1" t="s">
        <v>84</v>
      </c>
      <c r="G20047" s="1" t="str">
        <f>IFERROR(__xludf.DUMMYFUNCTION("GOOGLETRANSLATE(D20047,""fr"",""en"")"),"#VALUE!")</f>
        <v>#VALUE!</v>
      </c>
    </row>
    <row r="20048" ht="15.75" customHeight="1">
      <c r="A20048" s="1" t="s">
        <v>14081</v>
      </c>
      <c r="B20048" s="1">
        <v>2.0</v>
      </c>
      <c r="C20048" s="1" t="s">
        <v>41733</v>
      </c>
      <c r="D20048" s="1" t="s">
        <v>41734</v>
      </c>
      <c r="E20048" s="1" t="s">
        <v>176</v>
      </c>
      <c r="F20048" s="1" t="s">
        <v>66</v>
      </c>
      <c r="G20048" s="1" t="str">
        <f>IFERROR(__xludf.DUMMYFUNCTION("GOOGLETRANSLATE(D20048,""fr"",""en"")"),"#VALUE!")</f>
        <v>#VALUE!</v>
      </c>
    </row>
    <row r="20049" ht="15.75" customHeight="1">
      <c r="A20049" s="1" t="s">
        <v>1141</v>
      </c>
      <c r="B20049" s="1">
        <v>1.0</v>
      </c>
      <c r="C20049" s="1" t="s">
        <v>41735</v>
      </c>
      <c r="D20049" s="1" t="s">
        <v>41736</v>
      </c>
      <c r="E20049" s="1" t="s">
        <v>25</v>
      </c>
      <c r="F20049" s="1" t="s">
        <v>11</v>
      </c>
      <c r="G20049" s="1" t="str">
        <f>IFERROR(__xludf.DUMMYFUNCTION("GOOGLETRANSLATE(D20049,""fr"",""en"")"),"#VALUE!")</f>
        <v>#VALUE!</v>
      </c>
    </row>
    <row r="20050" ht="15.75" customHeight="1">
      <c r="A20050" s="1" t="s">
        <v>1690</v>
      </c>
      <c r="B20050" s="1">
        <v>4.0</v>
      </c>
      <c r="C20050" s="1" t="s">
        <v>41737</v>
      </c>
      <c r="D20050" s="1" t="s">
        <v>41738</v>
      </c>
      <c r="E20050" s="1" t="s">
        <v>10</v>
      </c>
      <c r="F20050" s="1" t="s">
        <v>11</v>
      </c>
      <c r="G20050" s="1" t="str">
        <f>IFERROR(__xludf.DUMMYFUNCTION("GOOGLETRANSLATE(D20050,""fr"",""en"")"),"#VALUE!")</f>
        <v>#VALUE!</v>
      </c>
    </row>
    <row r="20051" ht="15.75" customHeight="1">
      <c r="A20051" s="1" t="s">
        <v>516</v>
      </c>
      <c r="B20051" s="1">
        <v>2.0</v>
      </c>
      <c r="C20051" s="1" t="s">
        <v>41739</v>
      </c>
      <c r="D20051" s="1" t="s">
        <v>41740</v>
      </c>
      <c r="E20051" s="1" t="s">
        <v>273</v>
      </c>
      <c r="F20051" s="1" t="s">
        <v>118</v>
      </c>
      <c r="G20051" s="1" t="str">
        <f>IFERROR(__xludf.DUMMYFUNCTION("GOOGLETRANSLATE(D20051,""fr"",""en"")"),"#VALUE!")</f>
        <v>#VALUE!</v>
      </c>
    </row>
    <row r="20052" ht="15.75" customHeight="1">
      <c r="A20052" s="1" t="s">
        <v>85</v>
      </c>
      <c r="B20052" s="1">
        <v>5.0</v>
      </c>
      <c r="C20052" s="1" t="s">
        <v>41741</v>
      </c>
      <c r="D20052" s="1" t="s">
        <v>41742</v>
      </c>
      <c r="E20052" s="1" t="s">
        <v>21</v>
      </c>
      <c r="F20052" s="1" t="s">
        <v>11</v>
      </c>
      <c r="G20052" s="1" t="str">
        <f>IFERROR(__xludf.DUMMYFUNCTION("GOOGLETRANSLATE(D20052,""fr"",""en"")"),"#VALUE!")</f>
        <v>#VALUE!</v>
      </c>
    </row>
    <row r="20053" ht="15.75" customHeight="1">
      <c r="A20053" s="1" t="s">
        <v>13654</v>
      </c>
      <c r="B20053" s="1">
        <v>3.0</v>
      </c>
      <c r="C20053" s="1" t="s">
        <v>41743</v>
      </c>
      <c r="D20053" s="1" t="s">
        <v>41744</v>
      </c>
      <c r="E20053" s="1" t="s">
        <v>296</v>
      </c>
      <c r="F20053" s="1" t="s">
        <v>110</v>
      </c>
      <c r="G20053" s="1" t="str">
        <f>IFERROR(__xludf.DUMMYFUNCTION("GOOGLETRANSLATE(D20053,""fr"",""en"")"),"#VALUE!")</f>
        <v>#VALUE!</v>
      </c>
    </row>
    <row r="20054" ht="15.75" customHeight="1">
      <c r="A20054" s="1" t="s">
        <v>2424</v>
      </c>
      <c r="B20054" s="1">
        <v>1.0</v>
      </c>
      <c r="C20054" s="1" t="s">
        <v>41745</v>
      </c>
      <c r="D20054" s="1" t="s">
        <v>41746</v>
      </c>
      <c r="E20054" s="1" t="s">
        <v>10</v>
      </c>
      <c r="F20054" s="1" t="s">
        <v>11</v>
      </c>
      <c r="G20054" s="1" t="str">
        <f>IFERROR(__xludf.DUMMYFUNCTION("GOOGLETRANSLATE(D20054,""fr"",""en"")"),"#VALUE!")</f>
        <v>#VALUE!</v>
      </c>
    </row>
    <row r="20055" ht="15.75" customHeight="1">
      <c r="A20055" s="1" t="s">
        <v>695</v>
      </c>
      <c r="B20055" s="1">
        <v>4.0</v>
      </c>
      <c r="C20055" s="1" t="s">
        <v>41747</v>
      </c>
      <c r="D20055" s="1" t="s">
        <v>41748</v>
      </c>
      <c r="E20055" s="1" t="s">
        <v>176</v>
      </c>
      <c r="F20055" s="1" t="s">
        <v>66</v>
      </c>
      <c r="G20055" s="1" t="str">
        <f>IFERROR(__xludf.DUMMYFUNCTION("GOOGLETRANSLATE(D20055,""fr"",""en"")"),"#VALUE!")</f>
        <v>#VALUE!</v>
      </c>
    </row>
    <row r="20056" ht="15.75" customHeight="1">
      <c r="A20056" s="1" t="s">
        <v>526</v>
      </c>
      <c r="B20056" s="1">
        <v>1.0</v>
      </c>
      <c r="C20056" s="1" t="s">
        <v>41749</v>
      </c>
      <c r="D20056" s="1" t="s">
        <v>41750</v>
      </c>
      <c r="E20056" s="1" t="s">
        <v>226</v>
      </c>
      <c r="F20056" s="1" t="s">
        <v>11</v>
      </c>
      <c r="G20056" s="1" t="str">
        <f>IFERROR(__xludf.DUMMYFUNCTION("GOOGLETRANSLATE(D20056,""fr"",""en"")"),"#VALUE!")</f>
        <v>#VALUE!</v>
      </c>
    </row>
    <row r="20057" ht="15.75" customHeight="1">
      <c r="A20057" s="1" t="s">
        <v>11356</v>
      </c>
      <c r="B20057" s="1">
        <v>2.0</v>
      </c>
      <c r="C20057" s="1" t="s">
        <v>41751</v>
      </c>
      <c r="D20057" s="1" t="s">
        <v>41752</v>
      </c>
      <c r="E20057" s="1" t="s">
        <v>109</v>
      </c>
      <c r="F20057" s="1" t="s">
        <v>11</v>
      </c>
      <c r="G20057" s="1" t="str">
        <f>IFERROR(__xludf.DUMMYFUNCTION("GOOGLETRANSLATE(D20057,""fr"",""en"")"),"#VALUE!")</f>
        <v>#VALUE!</v>
      </c>
    </row>
    <row r="20058" ht="15.75" customHeight="1">
      <c r="A20058" s="1" t="s">
        <v>97</v>
      </c>
      <c r="B20058" s="1">
        <v>3.0</v>
      </c>
      <c r="C20058" s="1" t="s">
        <v>41753</v>
      </c>
      <c r="D20058" s="1" t="s">
        <v>41754</v>
      </c>
      <c r="E20058" s="1" t="s">
        <v>10</v>
      </c>
      <c r="F20058" s="1" t="s">
        <v>11</v>
      </c>
      <c r="G20058" s="1" t="str">
        <f>IFERROR(__xludf.DUMMYFUNCTION("GOOGLETRANSLATE(D20058,""fr"",""en"")"),"#VALUE!")</f>
        <v>#VALUE!</v>
      </c>
    </row>
    <row r="20059" ht="15.75" customHeight="1">
      <c r="A20059" s="1" t="s">
        <v>10458</v>
      </c>
      <c r="B20059" s="1">
        <v>2.0</v>
      </c>
      <c r="C20059" s="1" t="s">
        <v>41755</v>
      </c>
      <c r="D20059" s="1" t="s">
        <v>41756</v>
      </c>
      <c r="E20059" s="1" t="s">
        <v>273</v>
      </c>
      <c r="F20059" s="1" t="s">
        <v>11</v>
      </c>
      <c r="G20059" s="1" t="str">
        <f>IFERROR(__xludf.DUMMYFUNCTION("GOOGLETRANSLATE(D20059,""fr"",""en"")"),"#VALUE!")</f>
        <v>#VALUE!</v>
      </c>
    </row>
    <row r="20060" ht="15.75" customHeight="1">
      <c r="A20060" s="1" t="s">
        <v>8105</v>
      </c>
      <c r="B20060" s="1">
        <v>3.0</v>
      </c>
      <c r="C20060" s="1" t="s">
        <v>41757</v>
      </c>
      <c r="D20060" s="1" t="s">
        <v>41758</v>
      </c>
      <c r="E20060" s="1" t="s">
        <v>109</v>
      </c>
      <c r="F20060" s="1" t="s">
        <v>11</v>
      </c>
      <c r="G20060" s="1" t="str">
        <f>IFERROR(__xludf.DUMMYFUNCTION("GOOGLETRANSLATE(D20060,""fr"",""en"")"),"#VALUE!")</f>
        <v>#VALUE!</v>
      </c>
    </row>
    <row r="20061" ht="15.75" customHeight="1">
      <c r="A20061" s="1" t="s">
        <v>10034</v>
      </c>
      <c r="B20061" s="1">
        <v>1.0</v>
      </c>
      <c r="C20061" s="1" t="s">
        <v>41759</v>
      </c>
      <c r="D20061" s="1" t="s">
        <v>41760</v>
      </c>
      <c r="E20061" s="1" t="s">
        <v>109</v>
      </c>
      <c r="F20061" s="1" t="s">
        <v>11</v>
      </c>
      <c r="G20061" s="1" t="str">
        <f>IFERROR(__xludf.DUMMYFUNCTION("GOOGLETRANSLATE(D20061,""fr"",""en"")"),"#VALUE!")</f>
        <v>#VALUE!</v>
      </c>
    </row>
    <row r="20062" ht="15.75" customHeight="1">
      <c r="A20062" s="1" t="s">
        <v>1361</v>
      </c>
      <c r="B20062" s="1">
        <v>5.0</v>
      </c>
      <c r="C20062" s="1" t="s">
        <v>41761</v>
      </c>
      <c r="D20062" s="1" t="s">
        <v>41762</v>
      </c>
      <c r="E20062" s="1" t="s">
        <v>34</v>
      </c>
      <c r="F20062" s="1" t="s">
        <v>30</v>
      </c>
      <c r="G20062" s="1" t="str">
        <f>IFERROR(__xludf.DUMMYFUNCTION("GOOGLETRANSLATE(D20062,""fr"",""en"")"),"#VALUE!")</f>
        <v>#VALUE!</v>
      </c>
    </row>
    <row r="20063" ht="15.75" customHeight="1">
      <c r="A20063" s="1" t="s">
        <v>2599</v>
      </c>
      <c r="B20063" s="1">
        <v>1.0</v>
      </c>
      <c r="C20063" s="1" t="s">
        <v>41763</v>
      </c>
      <c r="D20063" s="1" t="s">
        <v>41764</v>
      </c>
      <c r="E20063" s="1" t="s">
        <v>1192</v>
      </c>
      <c r="F20063" s="1" t="s">
        <v>39</v>
      </c>
      <c r="G20063" s="1" t="str">
        <f>IFERROR(__xludf.DUMMYFUNCTION("GOOGLETRANSLATE(D20063,""fr"",""en"")"),"#VALUE!")</f>
        <v>#VALUE!</v>
      </c>
    </row>
    <row r="20064" ht="15.75" customHeight="1">
      <c r="A20064" s="1" t="s">
        <v>3798</v>
      </c>
      <c r="B20064" s="1">
        <v>3.0</v>
      </c>
      <c r="C20064" s="1" t="s">
        <v>41765</v>
      </c>
      <c r="D20064" s="1" t="s">
        <v>41766</v>
      </c>
      <c r="E20064" s="1" t="s">
        <v>292</v>
      </c>
      <c r="F20064" s="1" t="s">
        <v>11</v>
      </c>
      <c r="G20064" s="1" t="str">
        <f>IFERROR(__xludf.DUMMYFUNCTION("GOOGLETRANSLATE(D20064,""fr"",""en"")"),"#VALUE!")</f>
        <v>#VALUE!</v>
      </c>
    </row>
    <row r="20065" ht="15.75" customHeight="1">
      <c r="A20065" s="1" t="s">
        <v>9560</v>
      </c>
      <c r="B20065" s="1">
        <v>1.0</v>
      </c>
      <c r="C20065" s="1" t="s">
        <v>41767</v>
      </c>
      <c r="D20065" s="1" t="s">
        <v>41768</v>
      </c>
      <c r="E20065" s="1" t="s">
        <v>29</v>
      </c>
      <c r="F20065" s="1" t="s">
        <v>30</v>
      </c>
      <c r="G20065" s="1" t="str">
        <f>IFERROR(__xludf.DUMMYFUNCTION("GOOGLETRANSLATE(D20065,""fr"",""en"")"),"#VALUE!")</f>
        <v>#VALUE!</v>
      </c>
    </row>
    <row r="20066" ht="15.75" customHeight="1">
      <c r="A20066" s="1" t="s">
        <v>356</v>
      </c>
      <c r="B20066" s="1">
        <v>2.0</v>
      </c>
      <c r="C20066" s="1" t="s">
        <v>41769</v>
      </c>
      <c r="D20066" s="1" t="s">
        <v>41770</v>
      </c>
      <c r="E20066" s="1" t="s">
        <v>280</v>
      </c>
      <c r="F20066" s="1" t="s">
        <v>11</v>
      </c>
      <c r="G20066" s="1" t="str">
        <f>IFERROR(__xludf.DUMMYFUNCTION("GOOGLETRANSLATE(D20066,""fr"",""en"")"),"#VALUE!")</f>
        <v>#VALUE!</v>
      </c>
    </row>
    <row r="20067" ht="15.75" customHeight="1">
      <c r="A20067" s="1" t="s">
        <v>2363</v>
      </c>
      <c r="B20067" s="1">
        <v>5.0</v>
      </c>
      <c r="C20067" s="1" t="s">
        <v>41771</v>
      </c>
      <c r="D20067" s="1" t="s">
        <v>41772</v>
      </c>
      <c r="E20067" s="1" t="s">
        <v>176</v>
      </c>
      <c r="F20067" s="1" t="s">
        <v>66</v>
      </c>
      <c r="G20067" s="1" t="str">
        <f>IFERROR(__xludf.DUMMYFUNCTION("GOOGLETRANSLATE(D20067,""fr"",""en"")"),"#VALUE!")</f>
        <v>#VALUE!</v>
      </c>
    </row>
    <row r="20068" ht="15.75" customHeight="1">
      <c r="A20068" s="1" t="s">
        <v>4896</v>
      </c>
      <c r="B20068" s="1">
        <v>1.0</v>
      </c>
      <c r="C20068" s="1" t="s">
        <v>41773</v>
      </c>
      <c r="D20068" s="1" t="s">
        <v>41774</v>
      </c>
      <c r="E20068" s="1" t="s">
        <v>292</v>
      </c>
      <c r="F20068" s="1" t="s">
        <v>11</v>
      </c>
      <c r="G20068" s="1" t="str">
        <f>IFERROR(__xludf.DUMMYFUNCTION("GOOGLETRANSLATE(D20068,""fr"",""en"")"),"#VALUE!")</f>
        <v>#VALUE!</v>
      </c>
    </row>
    <row r="20069" ht="15.75" customHeight="1">
      <c r="A20069" s="1" t="s">
        <v>8612</v>
      </c>
      <c r="B20069" s="1">
        <v>5.0</v>
      </c>
      <c r="C20069" s="1" t="s">
        <v>41775</v>
      </c>
      <c r="D20069" s="1" t="s">
        <v>41776</v>
      </c>
      <c r="E20069" s="1" t="s">
        <v>614</v>
      </c>
      <c r="F20069" s="1" t="s">
        <v>30</v>
      </c>
      <c r="G20069" s="1" t="str">
        <f>IFERROR(__xludf.DUMMYFUNCTION("GOOGLETRANSLATE(D20069,""fr"",""en"")"),"#VALUE!")</f>
        <v>#VALUE!</v>
      </c>
    </row>
    <row r="20070" ht="15.75" customHeight="1">
      <c r="A20070" s="1" t="s">
        <v>3496</v>
      </c>
      <c r="B20070" s="1">
        <v>5.0</v>
      </c>
      <c r="C20070" s="1" t="s">
        <v>41777</v>
      </c>
      <c r="D20070" s="1" t="s">
        <v>41778</v>
      </c>
      <c r="E20070" s="1" t="s">
        <v>10</v>
      </c>
      <c r="F20070" s="1" t="s">
        <v>11</v>
      </c>
      <c r="G20070" s="1" t="str">
        <f>IFERROR(__xludf.DUMMYFUNCTION("GOOGLETRANSLATE(D20070,""fr"",""en"")"),"#VALUE!")</f>
        <v>#VALUE!</v>
      </c>
    </row>
    <row r="20071" ht="15.75" customHeight="1">
      <c r="A20071" s="1" t="s">
        <v>5456</v>
      </c>
      <c r="B20071" s="1">
        <v>4.0</v>
      </c>
      <c r="C20071" s="1" t="s">
        <v>41779</v>
      </c>
      <c r="D20071" s="1" t="s">
        <v>41780</v>
      </c>
      <c r="E20071" s="1" t="s">
        <v>65</v>
      </c>
      <c r="F20071" s="1" t="s">
        <v>66</v>
      </c>
      <c r="G20071" s="1" t="str">
        <f>IFERROR(__xludf.DUMMYFUNCTION("GOOGLETRANSLATE(D20071,""fr"",""en"")"),"#VALUE!")</f>
        <v>#VALUE!</v>
      </c>
    </row>
    <row r="20072" ht="15.75" customHeight="1">
      <c r="A20072" s="1" t="s">
        <v>1934</v>
      </c>
      <c r="B20072" s="1">
        <v>5.0</v>
      </c>
      <c r="C20072" s="1" t="s">
        <v>41781</v>
      </c>
      <c r="D20072" s="1" t="s">
        <v>41782</v>
      </c>
      <c r="E20072" s="1" t="s">
        <v>10</v>
      </c>
      <c r="F20072" s="1" t="s">
        <v>11</v>
      </c>
      <c r="G20072" s="1" t="str">
        <f>IFERROR(__xludf.DUMMYFUNCTION("GOOGLETRANSLATE(D20072,""fr"",""en"")"),"#VALUE!")</f>
        <v>#VALUE!</v>
      </c>
    </row>
    <row r="20073" ht="15.75" customHeight="1">
      <c r="A20073" s="1" t="s">
        <v>4382</v>
      </c>
      <c r="B20073" s="1">
        <v>1.0</v>
      </c>
      <c r="C20073" s="1" t="s">
        <v>41783</v>
      </c>
      <c r="D20073" s="1" t="s">
        <v>41784</v>
      </c>
      <c r="E20073" s="1" t="s">
        <v>554</v>
      </c>
      <c r="F20073" s="1" t="s">
        <v>30</v>
      </c>
      <c r="G20073" s="1" t="str">
        <f>IFERROR(__xludf.DUMMYFUNCTION("GOOGLETRANSLATE(D20073,""fr"",""en"")"),"#VALUE!")</f>
        <v>#VALUE!</v>
      </c>
    </row>
    <row r="20074" ht="15.75" customHeight="1">
      <c r="A20074" s="1" t="s">
        <v>1778</v>
      </c>
      <c r="B20074" s="1">
        <v>4.0</v>
      </c>
      <c r="C20074" s="1" t="s">
        <v>41785</v>
      </c>
      <c r="D20074" s="1" t="s">
        <v>41786</v>
      </c>
      <c r="E20074" s="1" t="s">
        <v>169</v>
      </c>
      <c r="F20074" s="1" t="s">
        <v>11</v>
      </c>
      <c r="G20074" s="1" t="str">
        <f>IFERROR(__xludf.DUMMYFUNCTION("GOOGLETRANSLATE(D20074,""fr"",""en"")"),"#VALUE!")</f>
        <v>#VALUE!</v>
      </c>
    </row>
    <row r="20075" ht="15.75" customHeight="1">
      <c r="A20075" s="1" t="s">
        <v>277</v>
      </c>
      <c r="B20075" s="1">
        <v>1.0</v>
      </c>
      <c r="C20075" s="1" t="s">
        <v>41787</v>
      </c>
      <c r="D20075" s="1" t="s">
        <v>41788</v>
      </c>
      <c r="E20075" s="1" t="s">
        <v>25</v>
      </c>
      <c r="F20075" s="1" t="s">
        <v>110</v>
      </c>
      <c r="G20075" s="1" t="str">
        <f>IFERROR(__xludf.DUMMYFUNCTION("GOOGLETRANSLATE(D20075,""fr"",""en"")"),"#VALUE!")</f>
        <v>#VALUE!</v>
      </c>
    </row>
    <row r="20076" ht="15.75" customHeight="1">
      <c r="A20076" s="1" t="s">
        <v>4496</v>
      </c>
      <c r="B20076" s="1">
        <v>2.0</v>
      </c>
      <c r="C20076" s="1" t="s">
        <v>41789</v>
      </c>
      <c r="D20076" s="1" t="s">
        <v>41790</v>
      </c>
      <c r="E20076" s="1" t="s">
        <v>226</v>
      </c>
      <c r="F20076" s="1" t="s">
        <v>11</v>
      </c>
      <c r="G20076" s="1" t="str">
        <f>IFERROR(__xludf.DUMMYFUNCTION("GOOGLETRANSLATE(D20076,""fr"",""en"")"),"#VALUE!")</f>
        <v>#VALUE!</v>
      </c>
    </row>
    <row r="20077" ht="15.75" customHeight="1">
      <c r="A20077" s="1" t="s">
        <v>2747</v>
      </c>
      <c r="B20077" s="1">
        <v>4.0</v>
      </c>
      <c r="C20077" s="1" t="s">
        <v>41791</v>
      </c>
      <c r="D20077" s="1" t="s">
        <v>41792</v>
      </c>
      <c r="E20077" s="1" t="s">
        <v>21</v>
      </c>
      <c r="F20077" s="1" t="s">
        <v>11</v>
      </c>
      <c r="G20077" s="1" t="str">
        <f>IFERROR(__xludf.DUMMYFUNCTION("GOOGLETRANSLATE(D20077,""fr"",""en"")"),"#VALUE!")</f>
        <v>#VALUE!</v>
      </c>
    </row>
    <row r="20078" ht="15.75" customHeight="1">
      <c r="A20078" s="1" t="s">
        <v>529</v>
      </c>
      <c r="B20078" s="1">
        <v>1.0</v>
      </c>
      <c r="C20078" s="1" t="s">
        <v>41793</v>
      </c>
      <c r="D20078" s="1" t="s">
        <v>41794</v>
      </c>
      <c r="E20078" s="1" t="s">
        <v>52</v>
      </c>
      <c r="F20078" s="1" t="s">
        <v>110</v>
      </c>
      <c r="G20078" s="1" t="str">
        <f>IFERROR(__xludf.DUMMYFUNCTION("GOOGLETRANSLATE(D20078,""fr"",""en"")"),"#VALUE!")</f>
        <v>#VALUE!</v>
      </c>
    </row>
    <row r="20079" ht="15.75" customHeight="1">
      <c r="A20079" s="1" t="s">
        <v>3041</v>
      </c>
      <c r="B20079" s="1">
        <v>3.0</v>
      </c>
      <c r="C20079" s="1" t="s">
        <v>41795</v>
      </c>
      <c r="D20079" s="1" t="s">
        <v>41796</v>
      </c>
      <c r="E20079" s="1" t="s">
        <v>21</v>
      </c>
      <c r="F20079" s="1" t="s">
        <v>11</v>
      </c>
      <c r="G20079" s="1" t="str">
        <f>IFERROR(__xludf.DUMMYFUNCTION("GOOGLETRANSLATE(D20079,""fr"",""en"")"),"#VALUE!")</f>
        <v>#VALUE!</v>
      </c>
    </row>
    <row r="20080" ht="15.75" customHeight="1">
      <c r="A20080" s="1" t="s">
        <v>3496</v>
      </c>
      <c r="B20080" s="1">
        <v>5.0</v>
      </c>
      <c r="C20080" s="1" t="s">
        <v>41797</v>
      </c>
      <c r="D20080" s="1" t="s">
        <v>41798</v>
      </c>
      <c r="E20080" s="1" t="s">
        <v>10</v>
      </c>
      <c r="F20080" s="1" t="s">
        <v>11</v>
      </c>
      <c r="G20080" s="1" t="str">
        <f>IFERROR(__xludf.DUMMYFUNCTION("GOOGLETRANSLATE(D20080,""fr"",""en"")"),"#VALUE!")</f>
        <v>#VALUE!</v>
      </c>
    </row>
    <row r="20081" ht="15.75" customHeight="1">
      <c r="A20081" s="1" t="s">
        <v>4658</v>
      </c>
      <c r="B20081" s="1">
        <v>1.0</v>
      </c>
      <c r="C20081" s="1" t="s">
        <v>41799</v>
      </c>
      <c r="D20081" s="1" t="s">
        <v>41800</v>
      </c>
      <c r="E20081" s="1" t="s">
        <v>254</v>
      </c>
      <c r="F20081" s="1" t="s">
        <v>66</v>
      </c>
      <c r="G20081" s="1" t="str">
        <f>IFERROR(__xludf.DUMMYFUNCTION("GOOGLETRANSLATE(D20081,""fr"",""en"")"),"#VALUE!")</f>
        <v>#VALUE!</v>
      </c>
    </row>
    <row r="20082" ht="15.75" customHeight="1">
      <c r="A20082" s="1" t="s">
        <v>7940</v>
      </c>
      <c r="B20082" s="1">
        <v>4.0</v>
      </c>
      <c r="C20082" s="1" t="s">
        <v>41801</v>
      </c>
      <c r="D20082" s="1" t="s">
        <v>41802</v>
      </c>
      <c r="E20082" s="1" t="s">
        <v>5109</v>
      </c>
      <c r="F20082" s="1" t="s">
        <v>66</v>
      </c>
      <c r="G20082" s="1" t="str">
        <f>IFERROR(__xludf.DUMMYFUNCTION("GOOGLETRANSLATE(D20082,""fr"",""en"")"),"#VALUE!")</f>
        <v>#VALUE!</v>
      </c>
    </row>
    <row r="20083" ht="15.75" customHeight="1">
      <c r="A20083" s="1" t="s">
        <v>5404</v>
      </c>
      <c r="B20083" s="1">
        <v>3.0</v>
      </c>
      <c r="C20083" s="1" t="s">
        <v>41803</v>
      </c>
      <c r="D20083" s="1" t="s">
        <v>41804</v>
      </c>
      <c r="E20083" s="1" t="s">
        <v>176</v>
      </c>
      <c r="F20083" s="1" t="s">
        <v>66</v>
      </c>
      <c r="G20083" s="1" t="str">
        <f>IFERROR(__xludf.DUMMYFUNCTION("GOOGLETRANSLATE(D20083,""fr"",""en"")"),"#VALUE!")</f>
        <v>#VALUE!</v>
      </c>
    </row>
    <row r="20084" ht="15.75" customHeight="1">
      <c r="A20084" s="1" t="s">
        <v>2707</v>
      </c>
      <c r="B20084" s="1">
        <v>4.0</v>
      </c>
      <c r="C20084" s="1" t="s">
        <v>41805</v>
      </c>
      <c r="D20084" s="1" t="s">
        <v>41806</v>
      </c>
      <c r="E20084" s="1" t="s">
        <v>21</v>
      </c>
      <c r="F20084" s="1" t="s">
        <v>11</v>
      </c>
      <c r="G20084" s="1" t="str">
        <f>IFERROR(__xludf.DUMMYFUNCTION("GOOGLETRANSLATE(D20084,""fr"",""en"")"),"#VALUE!")</f>
        <v>#VALUE!</v>
      </c>
    </row>
    <row r="20085" ht="15.75" customHeight="1">
      <c r="A20085" s="1" t="s">
        <v>1079</v>
      </c>
      <c r="B20085" s="1">
        <v>1.0</v>
      </c>
      <c r="C20085" s="1" t="s">
        <v>41807</v>
      </c>
      <c r="D20085" s="1" t="s">
        <v>41808</v>
      </c>
      <c r="E20085" s="1" t="s">
        <v>52</v>
      </c>
      <c r="F20085" s="1" t="s">
        <v>48</v>
      </c>
      <c r="G20085" s="1" t="str">
        <f>IFERROR(__xludf.DUMMYFUNCTION("GOOGLETRANSLATE(D20085,""fr"",""en"")"),"#VALUE!")</f>
        <v>#VALUE!</v>
      </c>
    </row>
    <row r="20086" ht="15.75" customHeight="1">
      <c r="A20086" s="1" t="s">
        <v>2896</v>
      </c>
      <c r="B20086" s="1">
        <v>1.0</v>
      </c>
      <c r="C20086" s="1" t="s">
        <v>41809</v>
      </c>
      <c r="D20086" s="1" t="s">
        <v>41810</v>
      </c>
      <c r="E20086" s="1" t="s">
        <v>29</v>
      </c>
      <c r="F20086" s="1" t="s">
        <v>30</v>
      </c>
      <c r="G20086" s="1" t="str">
        <f>IFERROR(__xludf.DUMMYFUNCTION("GOOGLETRANSLATE(D20086,""fr"",""en"")"),"#VALUE!")</f>
        <v>#VALUE!</v>
      </c>
    </row>
    <row r="20087" ht="15.75" customHeight="1">
      <c r="A20087" s="1" t="s">
        <v>3267</v>
      </c>
      <c r="B20087" s="1">
        <v>1.0</v>
      </c>
      <c r="C20087" s="1" t="s">
        <v>41811</v>
      </c>
      <c r="D20087" s="1" t="s">
        <v>41812</v>
      </c>
      <c r="E20087" s="1" t="s">
        <v>196</v>
      </c>
      <c r="F20087" s="1" t="s">
        <v>118</v>
      </c>
      <c r="G20087" s="1" t="str">
        <f>IFERROR(__xludf.DUMMYFUNCTION("GOOGLETRANSLATE(D20087,""fr"",""en"")"),"#VALUE!")</f>
        <v>#VALUE!</v>
      </c>
    </row>
    <row r="20088" ht="15.75" customHeight="1">
      <c r="A20088" s="1" t="s">
        <v>6225</v>
      </c>
      <c r="B20088" s="1">
        <v>2.0</v>
      </c>
      <c r="C20088" s="1" t="s">
        <v>41813</v>
      </c>
      <c r="D20088" s="1" t="s">
        <v>41814</v>
      </c>
      <c r="E20088" s="1" t="s">
        <v>614</v>
      </c>
      <c r="F20088" s="1" t="s">
        <v>30</v>
      </c>
      <c r="G20088" s="1" t="str">
        <f>IFERROR(__xludf.DUMMYFUNCTION("GOOGLETRANSLATE(D20088,""fr"",""en"")"),"#VALUE!")</f>
        <v>#VALUE!</v>
      </c>
    </row>
    <row r="20089" ht="15.75" customHeight="1">
      <c r="A20089" s="1" t="s">
        <v>2610</v>
      </c>
      <c r="B20089" s="1">
        <v>3.0</v>
      </c>
      <c r="C20089" s="1" t="s">
        <v>41815</v>
      </c>
      <c r="D20089" s="1" t="s">
        <v>41816</v>
      </c>
      <c r="E20089" s="1" t="s">
        <v>21</v>
      </c>
      <c r="F20089" s="1" t="s">
        <v>11</v>
      </c>
      <c r="G20089" s="1" t="str">
        <f>IFERROR(__xludf.DUMMYFUNCTION("GOOGLETRANSLATE(D20089,""fr"",""en"")"),"#VALUE!")</f>
        <v>#VALUE!</v>
      </c>
    </row>
    <row r="20090" ht="15.75" customHeight="1">
      <c r="A20090" s="1" t="s">
        <v>455</v>
      </c>
      <c r="B20090" s="1">
        <v>1.0</v>
      </c>
      <c r="C20090" s="1" t="s">
        <v>41817</v>
      </c>
      <c r="D20090" s="1" t="s">
        <v>41818</v>
      </c>
      <c r="E20090" s="1" t="s">
        <v>125</v>
      </c>
      <c r="F20090" s="1" t="s">
        <v>11</v>
      </c>
      <c r="G20090" s="1" t="str">
        <f>IFERROR(__xludf.DUMMYFUNCTION("GOOGLETRANSLATE(D20090,""fr"",""en"")"),"#VALUE!")</f>
        <v>#VALUE!</v>
      </c>
    </row>
    <row r="20091" ht="15.75" customHeight="1">
      <c r="A20091" s="1" t="s">
        <v>2970</v>
      </c>
      <c r="B20091" s="1">
        <v>1.0</v>
      </c>
      <c r="C20091" s="1" t="s">
        <v>41819</v>
      </c>
      <c r="D20091" s="1" t="s">
        <v>27282</v>
      </c>
      <c r="E20091" s="1" t="s">
        <v>10</v>
      </c>
      <c r="F20091" s="1" t="s">
        <v>11</v>
      </c>
      <c r="G20091" s="1" t="str">
        <f>IFERROR(__xludf.DUMMYFUNCTION("GOOGLETRANSLATE(D20091,""fr"",""en"")"),"#VALUE!")</f>
        <v>#VALUE!</v>
      </c>
    </row>
    <row r="20092" ht="15.75" customHeight="1">
      <c r="A20092" s="1" t="s">
        <v>681</v>
      </c>
      <c r="B20092" s="1">
        <v>4.0</v>
      </c>
      <c r="C20092" s="1" t="s">
        <v>41820</v>
      </c>
      <c r="D20092" s="1" t="s">
        <v>41821</v>
      </c>
      <c r="E20092" s="1" t="s">
        <v>10</v>
      </c>
      <c r="F20092" s="1" t="s">
        <v>11</v>
      </c>
      <c r="G20092" s="1" t="str">
        <f>IFERROR(__xludf.DUMMYFUNCTION("GOOGLETRANSLATE(D20092,""fr"",""en"")"),"#VALUE!")</f>
        <v>#VALUE!</v>
      </c>
    </row>
    <row r="20093" ht="15.75" customHeight="1">
      <c r="A20093" s="1" t="s">
        <v>532</v>
      </c>
      <c r="B20093" s="1">
        <v>2.0</v>
      </c>
      <c r="C20093" s="1" t="s">
        <v>41822</v>
      </c>
      <c r="D20093" s="1" t="s">
        <v>41823</v>
      </c>
      <c r="E20093" s="1" t="s">
        <v>10</v>
      </c>
      <c r="F20093" s="1" t="s">
        <v>11</v>
      </c>
      <c r="G20093" s="1" t="str">
        <f>IFERROR(__xludf.DUMMYFUNCTION("GOOGLETRANSLATE(D20093,""fr"",""en"")"),"#VALUE!")</f>
        <v>#VALUE!</v>
      </c>
    </row>
    <row r="20094" ht="15.75" customHeight="1">
      <c r="A20094" s="1" t="s">
        <v>899</v>
      </c>
      <c r="B20094" s="1">
        <v>1.0</v>
      </c>
      <c r="C20094" s="1" t="s">
        <v>41824</v>
      </c>
      <c r="D20094" s="1" t="s">
        <v>41825</v>
      </c>
      <c r="E20094" s="1" t="s">
        <v>52</v>
      </c>
      <c r="F20094" s="1" t="s">
        <v>11</v>
      </c>
      <c r="G20094" s="1" t="str">
        <f>IFERROR(__xludf.DUMMYFUNCTION("GOOGLETRANSLATE(D20094,""fr"",""en"")"),"#VALUE!")</f>
        <v>#VALUE!</v>
      </c>
    </row>
    <row r="20095" ht="15.75" customHeight="1">
      <c r="A20095" s="1" t="s">
        <v>251</v>
      </c>
      <c r="B20095" s="1">
        <v>1.0</v>
      </c>
      <c r="C20095" s="1" t="s">
        <v>41826</v>
      </c>
      <c r="D20095" s="1" t="s">
        <v>41827</v>
      </c>
      <c r="E20095" s="1" t="s">
        <v>176</v>
      </c>
      <c r="F20095" s="1" t="s">
        <v>66</v>
      </c>
      <c r="G20095" s="1" t="str">
        <f>IFERROR(__xludf.DUMMYFUNCTION("GOOGLETRANSLATE(D20095,""fr"",""en"")"),"#VALUE!")</f>
        <v>#VALUE!</v>
      </c>
    </row>
    <row r="20096" ht="15.75" customHeight="1">
      <c r="A20096" s="1" t="s">
        <v>8643</v>
      </c>
      <c r="B20096" s="1">
        <v>4.0</v>
      </c>
      <c r="C20096" s="1" t="s">
        <v>41828</v>
      </c>
      <c r="D20096" s="1" t="s">
        <v>41829</v>
      </c>
      <c r="E20096" s="1" t="s">
        <v>21</v>
      </c>
      <c r="F20096" s="1" t="s">
        <v>11</v>
      </c>
      <c r="G20096" s="1" t="str">
        <f>IFERROR(__xludf.DUMMYFUNCTION("GOOGLETRANSLATE(D20096,""fr"",""en"")"),"#VALUE!")</f>
        <v>#VALUE!</v>
      </c>
    </row>
    <row r="20097" ht="15.75" customHeight="1">
      <c r="A20097" s="1" t="s">
        <v>41830</v>
      </c>
      <c r="B20097" s="1">
        <v>1.0</v>
      </c>
      <c r="C20097" s="1" t="s">
        <v>41831</v>
      </c>
      <c r="D20097" s="1" t="s">
        <v>41832</v>
      </c>
      <c r="E20097" s="1" t="s">
        <v>159</v>
      </c>
      <c r="F20097" s="1" t="s">
        <v>39</v>
      </c>
      <c r="G20097" s="1" t="str">
        <f>IFERROR(__xludf.DUMMYFUNCTION("GOOGLETRANSLATE(D20097,""fr"",""en"")"),"#VALUE!")</f>
        <v>#VALUE!</v>
      </c>
    </row>
    <row r="20098" ht="15.75" customHeight="1">
      <c r="A20098" s="1" t="s">
        <v>267</v>
      </c>
      <c r="B20098" s="1">
        <v>5.0</v>
      </c>
      <c r="C20098" s="1" t="s">
        <v>41833</v>
      </c>
      <c r="D20098" s="1" t="s">
        <v>41834</v>
      </c>
      <c r="E20098" s="1" t="s">
        <v>10</v>
      </c>
      <c r="F20098" s="1" t="s">
        <v>11</v>
      </c>
      <c r="G20098" s="1" t="str">
        <f>IFERROR(__xludf.DUMMYFUNCTION("GOOGLETRANSLATE(D20098,""fr"",""en"")"),"#VALUE!")</f>
        <v>#VALUE!</v>
      </c>
    </row>
    <row r="20099" ht="15.75" customHeight="1">
      <c r="A20099" s="1" t="s">
        <v>5363</v>
      </c>
      <c r="B20099" s="1">
        <v>1.0</v>
      </c>
      <c r="C20099" s="1" t="s">
        <v>41835</v>
      </c>
      <c r="D20099" s="1" t="s">
        <v>41836</v>
      </c>
      <c r="E20099" s="1" t="s">
        <v>29</v>
      </c>
      <c r="F20099" s="1" t="s">
        <v>30</v>
      </c>
      <c r="G20099" s="1" t="str">
        <f>IFERROR(__xludf.DUMMYFUNCTION("GOOGLETRANSLATE(D20099,""fr"",""en"")"),"#VALUE!")</f>
        <v>#VALUE!</v>
      </c>
    </row>
    <row r="20100" ht="15.75" customHeight="1">
      <c r="A20100" s="1" t="s">
        <v>4661</v>
      </c>
      <c r="B20100" s="1">
        <v>2.0</v>
      </c>
      <c r="C20100" s="1" t="s">
        <v>41837</v>
      </c>
      <c r="D20100" s="1" t="s">
        <v>41838</v>
      </c>
      <c r="E20100" s="1" t="s">
        <v>10</v>
      </c>
      <c r="F20100" s="1" t="s">
        <v>11</v>
      </c>
      <c r="G20100" s="1" t="str">
        <f>IFERROR(__xludf.DUMMYFUNCTION("GOOGLETRANSLATE(D20100,""fr"",""en"")"),"Company without guarantees baked franchise very very limited assistance and incompetent customer service.")</f>
        <v>Company without guarantees baked franchise very very limited assistance and incompetent customer service.</v>
      </c>
    </row>
    <row r="20101" ht="15.75" customHeight="1">
      <c r="A20101" s="1" t="s">
        <v>264</v>
      </c>
      <c r="B20101" s="1">
        <v>4.0</v>
      </c>
      <c r="C20101" s="1" t="s">
        <v>41839</v>
      </c>
      <c r="D20101" s="1" t="s">
        <v>41840</v>
      </c>
      <c r="E20101" s="1" t="s">
        <v>169</v>
      </c>
      <c r="F20101" s="1" t="s">
        <v>11</v>
      </c>
      <c r="G20101" s="1" t="str">
        <f>IFERROR(__xludf.DUMMYFUNCTION("GOOGLETRANSLATE(D20101,""fr"",""en"")"),"#VALUE!")</f>
        <v>#VALUE!</v>
      </c>
    </row>
    <row r="20102" ht="15.75" customHeight="1">
      <c r="A20102" s="1" t="s">
        <v>6073</v>
      </c>
      <c r="B20102" s="1">
        <v>1.0</v>
      </c>
      <c r="C20102" s="1" t="s">
        <v>41841</v>
      </c>
      <c r="D20102" s="1" t="s">
        <v>41842</v>
      </c>
      <c r="E20102" s="1" t="s">
        <v>29</v>
      </c>
      <c r="F20102" s="1" t="s">
        <v>30</v>
      </c>
      <c r="G20102" s="1" t="str">
        <f>IFERROR(__xludf.DUMMYFUNCTION("GOOGLETRANSLATE(D20102,""fr"",""en"")"),"#VALUE!")</f>
        <v>#VALUE!</v>
      </c>
    </row>
    <row r="20103" ht="15.75" customHeight="1">
      <c r="A20103" s="1" t="s">
        <v>67</v>
      </c>
      <c r="B20103" s="1">
        <v>3.0</v>
      </c>
      <c r="C20103" s="1" t="s">
        <v>41843</v>
      </c>
      <c r="D20103" s="1" t="s">
        <v>41844</v>
      </c>
      <c r="E20103" s="1" t="s">
        <v>10</v>
      </c>
      <c r="F20103" s="1" t="s">
        <v>11</v>
      </c>
      <c r="G20103" s="1" t="str">
        <f>IFERROR(__xludf.DUMMYFUNCTION("GOOGLETRANSLATE(D20103,""fr"",""en"")"),"#VALUE!")</f>
        <v>#VALUE!</v>
      </c>
    </row>
    <row r="20104" ht="15.75" customHeight="1">
      <c r="A20104" s="1" t="s">
        <v>10034</v>
      </c>
      <c r="B20104" s="1">
        <v>1.0</v>
      </c>
      <c r="C20104" s="1" t="s">
        <v>41845</v>
      </c>
      <c r="D20104" s="1" t="s">
        <v>41846</v>
      </c>
      <c r="E20104" s="1" t="s">
        <v>519</v>
      </c>
      <c r="F20104" s="1" t="s">
        <v>118</v>
      </c>
      <c r="G20104" s="1" t="str">
        <f>IFERROR(__xludf.DUMMYFUNCTION("GOOGLETRANSLATE(D20104,""fr"",""en"")"),"#VALUE!")</f>
        <v>#VALUE!</v>
      </c>
    </row>
    <row r="20105" ht="15.75" customHeight="1">
      <c r="A20105" s="1" t="s">
        <v>11031</v>
      </c>
      <c r="B20105" s="1">
        <v>1.0</v>
      </c>
      <c r="C20105" s="1" t="s">
        <v>41847</v>
      </c>
      <c r="D20105" s="1" t="s">
        <v>41848</v>
      </c>
      <c r="E20105" s="1" t="s">
        <v>575</v>
      </c>
      <c r="F20105" s="1" t="s">
        <v>84</v>
      </c>
      <c r="G20105" s="1" t="str">
        <f>IFERROR(__xludf.DUMMYFUNCTION("GOOGLETRANSLATE(D20105,""fr"",""en"")"),"#VALUE!")</f>
        <v>#VALUE!</v>
      </c>
    </row>
    <row r="20106" ht="15.75" customHeight="1">
      <c r="A20106" s="1" t="s">
        <v>8671</v>
      </c>
      <c r="B20106" s="1">
        <v>3.0</v>
      </c>
      <c r="C20106" s="1" t="s">
        <v>41849</v>
      </c>
      <c r="D20106" s="1" t="s">
        <v>41850</v>
      </c>
      <c r="E20106" s="1" t="s">
        <v>29</v>
      </c>
      <c r="F20106" s="1" t="s">
        <v>30</v>
      </c>
      <c r="G20106" s="1" t="str">
        <f>IFERROR(__xludf.DUMMYFUNCTION("GOOGLETRANSLATE(D20106,""fr"",""en"")"),"#VALUE!")</f>
        <v>#VALUE!</v>
      </c>
    </row>
    <row r="20107" ht="15.75" customHeight="1">
      <c r="A20107" s="1" t="s">
        <v>2702</v>
      </c>
      <c r="B20107" s="1">
        <v>4.0</v>
      </c>
      <c r="C20107" s="1" t="s">
        <v>41851</v>
      </c>
      <c r="D20107" s="1" t="s">
        <v>41852</v>
      </c>
      <c r="E20107" s="1" t="s">
        <v>65</v>
      </c>
      <c r="F20107" s="1" t="s">
        <v>66</v>
      </c>
      <c r="G20107" s="1" t="str">
        <f>IFERROR(__xludf.DUMMYFUNCTION("GOOGLETRANSLATE(D20107,""fr"",""en"")"),"#VALUE!")</f>
        <v>#VALUE!</v>
      </c>
    </row>
    <row r="20108" ht="15.75" customHeight="1">
      <c r="A20108" s="1" t="s">
        <v>5055</v>
      </c>
      <c r="B20108" s="1">
        <v>2.0</v>
      </c>
      <c r="C20108" s="1" t="s">
        <v>41853</v>
      </c>
      <c r="D20108" s="1" t="s">
        <v>41854</v>
      </c>
      <c r="E20108" s="1" t="s">
        <v>176</v>
      </c>
      <c r="F20108" s="1" t="s">
        <v>66</v>
      </c>
      <c r="G20108" s="1" t="str">
        <f>IFERROR(__xludf.DUMMYFUNCTION("GOOGLETRANSLATE(D20108,""fr"",""en"")"),"#VALUE!")</f>
        <v>#VALUE!</v>
      </c>
    </row>
    <row r="20109" ht="15.75" customHeight="1">
      <c r="A20109" s="1" t="s">
        <v>9086</v>
      </c>
      <c r="B20109" s="1">
        <v>1.0</v>
      </c>
      <c r="C20109" s="1" t="s">
        <v>41855</v>
      </c>
      <c r="D20109" s="1" t="s">
        <v>41856</v>
      </c>
      <c r="E20109" s="1" t="s">
        <v>117</v>
      </c>
      <c r="F20109" s="1" t="s">
        <v>118</v>
      </c>
      <c r="G20109" s="1" t="str">
        <f>IFERROR(__xludf.DUMMYFUNCTION("GOOGLETRANSLATE(D20109,""fr"",""en"")"),"#VALUE!")</f>
        <v>#VALUE!</v>
      </c>
    </row>
    <row r="20110" ht="15.75" customHeight="1">
      <c r="A20110" s="1" t="s">
        <v>758</v>
      </c>
      <c r="B20110" s="1">
        <v>3.0</v>
      </c>
      <c r="C20110" s="1" t="s">
        <v>41857</v>
      </c>
      <c r="D20110" s="1" t="s">
        <v>41858</v>
      </c>
      <c r="E20110" s="1" t="s">
        <v>65</v>
      </c>
      <c r="F20110" s="1" t="s">
        <v>66</v>
      </c>
      <c r="G20110" s="1" t="str">
        <f>IFERROR(__xludf.DUMMYFUNCTION("GOOGLETRANSLATE(D20110,""fr"",""en"")"),"#VALUE!")</f>
        <v>#VALUE!</v>
      </c>
    </row>
    <row r="20111" ht="15.75" customHeight="1">
      <c r="A20111" s="1" t="s">
        <v>9292</v>
      </c>
      <c r="B20111" s="1">
        <v>1.0</v>
      </c>
      <c r="C20111" s="1" t="s">
        <v>41859</v>
      </c>
      <c r="D20111" s="1" t="s">
        <v>41860</v>
      </c>
      <c r="E20111" s="1" t="s">
        <v>273</v>
      </c>
      <c r="F20111" s="1" t="s">
        <v>110</v>
      </c>
      <c r="G20111" s="1" t="str">
        <f>IFERROR(__xludf.DUMMYFUNCTION("GOOGLETRANSLATE(D20111,""fr"",""en"")"),"#VALUE!")</f>
        <v>#VALUE!</v>
      </c>
    </row>
    <row r="20112" ht="15.75" customHeight="1">
      <c r="A20112" s="1" t="s">
        <v>132</v>
      </c>
      <c r="B20112" s="1">
        <v>4.0</v>
      </c>
      <c r="C20112" s="1" t="s">
        <v>41861</v>
      </c>
      <c r="D20112" s="1" t="s">
        <v>41862</v>
      </c>
      <c r="E20112" s="1" t="s">
        <v>21</v>
      </c>
      <c r="F20112" s="1" t="s">
        <v>11</v>
      </c>
      <c r="G20112" s="1" t="str">
        <f>IFERROR(__xludf.DUMMYFUNCTION("GOOGLETRANSLATE(D20112,""fr"",""en"")"),"#VALUE!")</f>
        <v>#VALUE!</v>
      </c>
    </row>
    <row r="20113" ht="15.75" customHeight="1">
      <c r="A20113" s="1" t="s">
        <v>1934</v>
      </c>
      <c r="B20113" s="1">
        <v>5.0</v>
      </c>
      <c r="C20113" s="1" t="s">
        <v>41863</v>
      </c>
      <c r="D20113" s="1" t="s">
        <v>41864</v>
      </c>
      <c r="E20113" s="1" t="s">
        <v>10</v>
      </c>
      <c r="F20113" s="1" t="s">
        <v>11</v>
      </c>
      <c r="G20113" s="1" t="str">
        <f>IFERROR(__xludf.DUMMYFUNCTION("GOOGLETRANSLATE(D20113,""fr"",""en"")"),"#VALUE!")</f>
        <v>#VALUE!</v>
      </c>
    </row>
    <row r="20114" ht="15.75" customHeight="1">
      <c r="A20114" s="1" t="s">
        <v>391</v>
      </c>
      <c r="B20114" s="1">
        <v>5.0</v>
      </c>
      <c r="C20114" s="1" t="s">
        <v>41865</v>
      </c>
      <c r="D20114" s="1" t="s">
        <v>41866</v>
      </c>
      <c r="E20114" s="1" t="s">
        <v>10</v>
      </c>
      <c r="F20114" s="1" t="s">
        <v>11</v>
      </c>
      <c r="G20114" s="1" t="str">
        <f>IFERROR(__xludf.DUMMYFUNCTION("GOOGLETRANSLATE(D20114,""fr"",""en"")"),"#VALUE!")</f>
        <v>#VALUE!</v>
      </c>
    </row>
    <row r="20115" ht="15.75" customHeight="1">
      <c r="A20115" s="1" t="s">
        <v>377</v>
      </c>
      <c r="B20115" s="1">
        <v>4.0</v>
      </c>
      <c r="C20115" s="1" t="s">
        <v>41867</v>
      </c>
      <c r="D20115" s="1" t="s">
        <v>41868</v>
      </c>
      <c r="E20115" s="1" t="s">
        <v>10</v>
      </c>
      <c r="F20115" s="1" t="s">
        <v>11</v>
      </c>
      <c r="G20115" s="1" t="str">
        <f>IFERROR(__xludf.DUMMYFUNCTION("GOOGLETRANSLATE(D20115,""fr"",""en"")"),"#VALUE!")</f>
        <v>#VALUE!</v>
      </c>
    </row>
    <row r="20116" ht="15.75" customHeight="1">
      <c r="A20116" s="1" t="s">
        <v>242</v>
      </c>
      <c r="B20116" s="1">
        <v>2.0</v>
      </c>
      <c r="C20116" s="1" t="s">
        <v>41869</v>
      </c>
      <c r="D20116" s="1" t="s">
        <v>41870</v>
      </c>
      <c r="E20116" s="1" t="s">
        <v>296</v>
      </c>
      <c r="F20116" s="1" t="s">
        <v>11</v>
      </c>
      <c r="G20116" s="1" t="str">
        <f>IFERROR(__xludf.DUMMYFUNCTION("GOOGLETRANSLATE(D20116,""fr"",""en"")"),"#VALUE!")</f>
        <v>#VALUE!</v>
      </c>
    </row>
    <row r="20117" ht="15.75" customHeight="1">
      <c r="A20117" s="1" t="s">
        <v>14287</v>
      </c>
      <c r="B20117" s="1">
        <v>1.0</v>
      </c>
      <c r="C20117" s="1" t="s">
        <v>41871</v>
      </c>
      <c r="D20117" s="1" t="s">
        <v>41872</v>
      </c>
      <c r="E20117" s="1" t="s">
        <v>109</v>
      </c>
      <c r="F20117" s="1" t="s">
        <v>110</v>
      </c>
      <c r="G20117" s="1" t="str">
        <f>IFERROR(__xludf.DUMMYFUNCTION("GOOGLETRANSLATE(D20117,""fr"",""en"")"),"#VALUE!")</f>
        <v>#VALUE!</v>
      </c>
    </row>
    <row r="20118" ht="15.75" customHeight="1">
      <c r="A20118" s="1" t="s">
        <v>1663</v>
      </c>
      <c r="B20118" s="1">
        <v>4.0</v>
      </c>
      <c r="C20118" s="1" t="s">
        <v>41873</v>
      </c>
      <c r="D20118" s="1" t="s">
        <v>41874</v>
      </c>
      <c r="E20118" s="1" t="s">
        <v>176</v>
      </c>
      <c r="F20118" s="1" t="s">
        <v>66</v>
      </c>
      <c r="G20118" s="1" t="str">
        <f>IFERROR(__xludf.DUMMYFUNCTION("GOOGLETRANSLATE(D20118,""fr"",""en"")"),"#VALUE!")</f>
        <v>#VALUE!</v>
      </c>
    </row>
    <row r="20119" ht="15.75" customHeight="1">
      <c r="A20119" s="1" t="s">
        <v>1690</v>
      </c>
      <c r="B20119" s="1">
        <v>3.0</v>
      </c>
      <c r="C20119" s="1" t="s">
        <v>41875</v>
      </c>
      <c r="D20119" s="1" t="s">
        <v>41876</v>
      </c>
      <c r="E20119" s="1" t="s">
        <v>1192</v>
      </c>
      <c r="F20119" s="1" t="s">
        <v>39</v>
      </c>
      <c r="G20119" s="1" t="str">
        <f>IFERROR(__xludf.DUMMYFUNCTION("GOOGLETRANSLATE(D20119,""fr"",""en"")"),"#VALUE!")</f>
        <v>#VALUE!</v>
      </c>
    </row>
    <row r="20120" ht="15.75" customHeight="1">
      <c r="A20120" s="1" t="s">
        <v>710</v>
      </c>
      <c r="B20120" s="1">
        <v>4.0</v>
      </c>
      <c r="C20120" s="1" t="s">
        <v>41877</v>
      </c>
      <c r="D20120" s="1" t="s">
        <v>41878</v>
      </c>
      <c r="E20120" s="1" t="s">
        <v>169</v>
      </c>
      <c r="F20120" s="1" t="s">
        <v>11</v>
      </c>
      <c r="G20120" s="1" t="str">
        <f>IFERROR(__xludf.DUMMYFUNCTION("GOOGLETRANSLATE(D20120,""fr"",""en"")"),"#VALUE!")</f>
        <v>#VALUE!</v>
      </c>
    </row>
    <row r="20121" ht="15.75" customHeight="1">
      <c r="A20121" s="1" t="s">
        <v>7563</v>
      </c>
      <c r="B20121" s="1">
        <v>1.0</v>
      </c>
      <c r="C20121" s="1" t="s">
        <v>41879</v>
      </c>
      <c r="D20121" s="1" t="s">
        <v>41880</v>
      </c>
      <c r="E20121" s="1" t="s">
        <v>296</v>
      </c>
      <c r="F20121" s="1" t="s">
        <v>110</v>
      </c>
      <c r="G20121" s="1" t="str">
        <f>IFERROR(__xludf.DUMMYFUNCTION("GOOGLETRANSLATE(D20121,""fr"",""en"")"),"#VALUE!")</f>
        <v>#VALUE!</v>
      </c>
    </row>
    <row r="20122" ht="15.75" customHeight="1">
      <c r="A20122" s="1" t="s">
        <v>10406</v>
      </c>
      <c r="B20122" s="1">
        <v>2.0</v>
      </c>
      <c r="C20122" s="1" t="s">
        <v>41881</v>
      </c>
      <c r="D20122" s="1" t="s">
        <v>41882</v>
      </c>
      <c r="E20122" s="1" t="s">
        <v>21</v>
      </c>
      <c r="F20122" s="1" t="s">
        <v>11</v>
      </c>
      <c r="G20122" s="1" t="str">
        <f>IFERROR(__xludf.DUMMYFUNCTION("GOOGLETRANSLATE(D20122,""fr"",""en"")"),"#VALUE!")</f>
        <v>#VALUE!</v>
      </c>
    </row>
    <row r="20123" ht="15.75" customHeight="1">
      <c r="A20123" s="1" t="s">
        <v>3022</v>
      </c>
      <c r="B20123" s="1">
        <v>1.0</v>
      </c>
      <c r="C20123" s="1" t="s">
        <v>41883</v>
      </c>
      <c r="D20123" s="1" t="s">
        <v>41884</v>
      </c>
      <c r="E20123" s="1" t="s">
        <v>10</v>
      </c>
      <c r="F20123" s="1" t="s">
        <v>11</v>
      </c>
      <c r="G20123" s="1" t="str">
        <f>IFERROR(__xludf.DUMMYFUNCTION("GOOGLETRANSLATE(D20123,""fr"",""en"")"),"#VALUE!")</f>
        <v>#VALUE!</v>
      </c>
    </row>
    <row r="20124" ht="15.75" customHeight="1">
      <c r="A20124" s="1" t="s">
        <v>828</v>
      </c>
      <c r="B20124" s="1">
        <v>3.0</v>
      </c>
      <c r="C20124" s="1" t="s">
        <v>41885</v>
      </c>
      <c r="D20124" s="1" t="s">
        <v>41886</v>
      </c>
      <c r="E20124" s="1" t="s">
        <v>169</v>
      </c>
      <c r="F20124" s="1" t="s">
        <v>11</v>
      </c>
      <c r="G20124" s="1" t="str">
        <f>IFERROR(__xludf.DUMMYFUNCTION("GOOGLETRANSLATE(D20124,""fr"",""en"")"),"#VALUE!")</f>
        <v>#VALUE!</v>
      </c>
    </row>
    <row r="20125" ht="15.75" customHeight="1">
      <c r="A20125" s="1" t="s">
        <v>1429</v>
      </c>
      <c r="B20125" s="1">
        <v>3.0</v>
      </c>
      <c r="C20125" s="1" t="s">
        <v>41887</v>
      </c>
      <c r="D20125" s="1" t="s">
        <v>41888</v>
      </c>
      <c r="E20125" s="1" t="s">
        <v>21</v>
      </c>
      <c r="F20125" s="1" t="s">
        <v>11</v>
      </c>
      <c r="G20125" s="1" t="str">
        <f>IFERROR(__xludf.DUMMYFUNCTION("GOOGLETRANSLATE(D20125,""fr"",""en"")"),"#VALUE!")</f>
        <v>#VALUE!</v>
      </c>
    </row>
    <row r="20126" ht="15.75" customHeight="1">
      <c r="A20126" s="1" t="s">
        <v>695</v>
      </c>
      <c r="B20126" s="1">
        <v>3.0</v>
      </c>
      <c r="C20126" s="1" t="s">
        <v>41889</v>
      </c>
      <c r="D20126" s="1" t="s">
        <v>41890</v>
      </c>
      <c r="E20126" s="1" t="s">
        <v>10</v>
      </c>
      <c r="F20126" s="1" t="s">
        <v>11</v>
      </c>
      <c r="G20126" s="1" t="str">
        <f>IFERROR(__xludf.DUMMYFUNCTION("GOOGLETRANSLATE(D20126,""fr"",""en"")"),"#VALUE!")</f>
        <v>#VALUE!</v>
      </c>
    </row>
    <row r="20127" ht="15.75" customHeight="1">
      <c r="A20127" s="1" t="s">
        <v>281</v>
      </c>
      <c r="B20127" s="1">
        <v>5.0</v>
      </c>
      <c r="C20127" s="1" t="s">
        <v>41891</v>
      </c>
      <c r="D20127" s="1" t="s">
        <v>41892</v>
      </c>
      <c r="E20127" s="1" t="s">
        <v>21</v>
      </c>
      <c r="F20127" s="1" t="s">
        <v>11</v>
      </c>
      <c r="G20127" s="1" t="str">
        <f>IFERROR(__xludf.DUMMYFUNCTION("GOOGLETRANSLATE(D20127,""fr"",""en"")"),"#VALUE!")</f>
        <v>#VALUE!</v>
      </c>
    </row>
    <row r="20128" ht="15.75" customHeight="1">
      <c r="A20128" s="1" t="s">
        <v>163</v>
      </c>
      <c r="B20128" s="1">
        <v>1.0</v>
      </c>
      <c r="C20128" s="1" t="s">
        <v>41893</v>
      </c>
      <c r="D20128" s="1" t="s">
        <v>41894</v>
      </c>
      <c r="E20128" s="1" t="s">
        <v>10</v>
      </c>
      <c r="F20128" s="1" t="s">
        <v>11</v>
      </c>
      <c r="G20128" s="1" t="str">
        <f>IFERROR(__xludf.DUMMYFUNCTION("GOOGLETRANSLATE(D20128,""fr"",""en"")"),"#VALUE!")</f>
        <v>#VALUE!</v>
      </c>
    </row>
    <row r="20129" ht="15.75" customHeight="1">
      <c r="A20129" s="1" t="s">
        <v>359</v>
      </c>
      <c r="B20129" s="1">
        <v>1.0</v>
      </c>
      <c r="C20129" s="1" t="s">
        <v>41895</v>
      </c>
      <c r="D20129" s="1" t="s">
        <v>41896</v>
      </c>
      <c r="E20129" s="1" t="s">
        <v>29</v>
      </c>
      <c r="F20129" s="1" t="s">
        <v>30</v>
      </c>
      <c r="G20129" s="1" t="str">
        <f>IFERROR(__xludf.DUMMYFUNCTION("GOOGLETRANSLATE(D20129,""fr"",""en"")"),"#VALUE!")</f>
        <v>#VALUE!</v>
      </c>
    </row>
    <row r="20130" ht="15.75" customHeight="1">
      <c r="A20130" s="1" t="s">
        <v>18</v>
      </c>
      <c r="B20130" s="1">
        <v>1.0</v>
      </c>
      <c r="C20130" s="1" t="s">
        <v>41897</v>
      </c>
      <c r="D20130" s="1" t="s">
        <v>41898</v>
      </c>
      <c r="E20130" s="1" t="s">
        <v>296</v>
      </c>
      <c r="F20130" s="1" t="s">
        <v>11</v>
      </c>
      <c r="G20130" s="1" t="str">
        <f>IFERROR(__xludf.DUMMYFUNCTION("GOOGLETRANSLATE(D20130,""fr"",""en"")"),"#VALUE!")</f>
        <v>#VALUE!</v>
      </c>
    </row>
    <row r="20131" ht="15.75" customHeight="1">
      <c r="A20131" s="1" t="s">
        <v>1324</v>
      </c>
      <c r="B20131" s="1">
        <v>5.0</v>
      </c>
      <c r="C20131" s="1" t="s">
        <v>41899</v>
      </c>
      <c r="D20131" s="1" t="s">
        <v>41900</v>
      </c>
      <c r="E20131" s="1" t="s">
        <v>21</v>
      </c>
      <c r="F20131" s="1" t="s">
        <v>11</v>
      </c>
      <c r="G20131" s="1" t="str">
        <f>IFERROR(__xludf.DUMMYFUNCTION("GOOGLETRANSLATE(D20131,""fr"",""en"")"),"#VALUE!")</f>
        <v>#VALUE!</v>
      </c>
    </row>
    <row r="20132" ht="15.75" customHeight="1">
      <c r="A20132" s="1" t="s">
        <v>15</v>
      </c>
      <c r="B20132" s="1">
        <v>1.0</v>
      </c>
      <c r="C20132" s="1" t="s">
        <v>41901</v>
      </c>
      <c r="D20132" s="1" t="s">
        <v>41902</v>
      </c>
      <c r="E20132" s="1" t="s">
        <v>859</v>
      </c>
      <c r="F20132" s="1" t="s">
        <v>5982</v>
      </c>
      <c r="G20132" s="1" t="str">
        <f>IFERROR(__xludf.DUMMYFUNCTION("GOOGLETRANSLATE(D20132,""fr"",""en"")"),"#VALUE!")</f>
        <v>#VALUE!</v>
      </c>
    </row>
    <row r="20133" ht="15.75" customHeight="1">
      <c r="A20133" s="1" t="s">
        <v>44</v>
      </c>
      <c r="B20133" s="1">
        <v>1.0</v>
      </c>
      <c r="C20133" s="1" t="s">
        <v>41903</v>
      </c>
      <c r="D20133" s="1" t="s">
        <v>41904</v>
      </c>
      <c r="E20133" s="1" t="s">
        <v>1192</v>
      </c>
      <c r="F20133" s="1" t="s">
        <v>110</v>
      </c>
      <c r="G20133" s="1" t="str">
        <f>IFERROR(__xludf.DUMMYFUNCTION("GOOGLETRANSLATE(D20133,""fr"",""en"")"),"#VALUE!")</f>
        <v>#VALUE!</v>
      </c>
    </row>
    <row r="20134" ht="15.75" customHeight="1">
      <c r="A20134" s="1" t="s">
        <v>41905</v>
      </c>
      <c r="B20134" s="1">
        <v>1.0</v>
      </c>
      <c r="C20134" s="1" t="s">
        <v>41906</v>
      </c>
      <c r="D20134" s="1" t="s">
        <v>41907</v>
      </c>
      <c r="E20134" s="1" t="s">
        <v>10</v>
      </c>
      <c r="F20134" s="1" t="s">
        <v>11</v>
      </c>
      <c r="G20134" s="1" t="str">
        <f>IFERROR(__xludf.DUMMYFUNCTION("GOOGLETRANSLATE(D20134,""fr"",""en"")"),"#VALUE!")</f>
        <v>#VALUE!</v>
      </c>
    </row>
    <row r="20135" ht="15.75" customHeight="1">
      <c r="A20135" s="1" t="s">
        <v>179</v>
      </c>
      <c r="B20135" s="1">
        <v>5.0</v>
      </c>
      <c r="C20135" s="1" t="s">
        <v>41908</v>
      </c>
      <c r="D20135" s="1" t="s">
        <v>41909</v>
      </c>
      <c r="E20135" s="1" t="s">
        <v>65</v>
      </c>
      <c r="F20135" s="1" t="s">
        <v>66</v>
      </c>
      <c r="G20135" s="1" t="str">
        <f>IFERROR(__xludf.DUMMYFUNCTION("GOOGLETRANSLATE(D20135,""fr"",""en"")"),"#VALUE!")</f>
        <v>#VALUE!</v>
      </c>
    </row>
    <row r="20136" ht="15.75" customHeight="1">
      <c r="A20136" s="1" t="s">
        <v>11088</v>
      </c>
      <c r="B20136" s="1">
        <v>3.0</v>
      </c>
      <c r="C20136" s="1" t="s">
        <v>41910</v>
      </c>
      <c r="D20136" s="1" t="s">
        <v>41911</v>
      </c>
      <c r="E20136" s="1" t="s">
        <v>273</v>
      </c>
      <c r="F20136" s="1" t="s">
        <v>11</v>
      </c>
      <c r="G20136" s="1" t="str">
        <f>IFERROR(__xludf.DUMMYFUNCTION("GOOGLETRANSLATE(D20136,""fr"",""en"")"),"#VALUE!")</f>
        <v>#VALUE!</v>
      </c>
    </row>
    <row r="20137" ht="15.75" customHeight="1">
      <c r="A20137" s="1" t="s">
        <v>4658</v>
      </c>
      <c r="B20137" s="1">
        <v>2.0</v>
      </c>
      <c r="C20137" s="1" t="s">
        <v>41912</v>
      </c>
      <c r="D20137" s="1" t="s">
        <v>41913</v>
      </c>
      <c r="E20137" s="1" t="s">
        <v>34</v>
      </c>
      <c r="F20137" s="1" t="s">
        <v>84</v>
      </c>
      <c r="G20137" s="1" t="str">
        <f>IFERROR(__xludf.DUMMYFUNCTION("GOOGLETRANSLATE(D20137,""fr"",""en"")"),"#VALUE!")</f>
        <v>#VALUE!</v>
      </c>
    </row>
    <row r="20138" ht="15.75" customHeight="1">
      <c r="A20138" s="1" t="s">
        <v>5652</v>
      </c>
      <c r="B20138" s="1">
        <v>1.0</v>
      </c>
      <c r="C20138" s="1" t="s">
        <v>41914</v>
      </c>
      <c r="D20138" s="1" t="s">
        <v>41915</v>
      </c>
      <c r="E20138" s="1" t="s">
        <v>169</v>
      </c>
      <c r="F20138" s="1" t="s">
        <v>110</v>
      </c>
      <c r="G20138" s="1" t="str">
        <f>IFERROR(__xludf.DUMMYFUNCTION("GOOGLETRANSLATE(D20138,""fr"",""en"")"),"#VALUE!")</f>
        <v>#VALUE!</v>
      </c>
    </row>
    <row r="20139" ht="15.75" customHeight="1">
      <c r="A20139" s="1" t="s">
        <v>35681</v>
      </c>
      <c r="B20139" s="1">
        <v>5.0</v>
      </c>
      <c r="C20139" s="1" t="s">
        <v>41916</v>
      </c>
      <c r="D20139" s="1" t="s">
        <v>41917</v>
      </c>
      <c r="E20139" s="1" t="s">
        <v>484</v>
      </c>
      <c r="F20139" s="1" t="s">
        <v>118</v>
      </c>
      <c r="G20139" s="1" t="str">
        <f>IFERROR(__xludf.DUMMYFUNCTION("GOOGLETRANSLATE(D20139,""fr"",""en"")"),"#VALUE!")</f>
        <v>#VALUE!</v>
      </c>
    </row>
    <row r="20140" ht="15.75" customHeight="1">
      <c r="A20140" s="1" t="s">
        <v>5195</v>
      </c>
      <c r="B20140" s="1">
        <v>1.0</v>
      </c>
      <c r="C20140" s="1" t="s">
        <v>41918</v>
      </c>
      <c r="D20140" s="1" t="s">
        <v>41919</v>
      </c>
      <c r="E20140" s="1" t="s">
        <v>355</v>
      </c>
      <c r="F20140" s="1" t="s">
        <v>110</v>
      </c>
      <c r="G20140" s="1" t="str">
        <f>IFERROR(__xludf.DUMMYFUNCTION("GOOGLETRANSLATE(D20140,""fr"",""en"")"),"#VALUE!")</f>
        <v>#VALUE!</v>
      </c>
    </row>
    <row r="20141" ht="15.75" customHeight="1">
      <c r="A20141" s="1" t="s">
        <v>1218</v>
      </c>
      <c r="B20141" s="1">
        <v>5.0</v>
      </c>
      <c r="C20141" s="1" t="s">
        <v>41920</v>
      </c>
      <c r="D20141" s="1" t="s">
        <v>41921</v>
      </c>
      <c r="E20141" s="1" t="s">
        <v>484</v>
      </c>
      <c r="F20141" s="1" t="s">
        <v>30</v>
      </c>
      <c r="G20141" s="1" t="str">
        <f>IFERROR(__xludf.DUMMYFUNCTION("GOOGLETRANSLATE(D20141,""fr"",""en"")"),"#VALUE!")</f>
        <v>#VALUE!</v>
      </c>
    </row>
    <row r="20142" ht="15.75" customHeight="1">
      <c r="A20142" s="1" t="s">
        <v>173</v>
      </c>
      <c r="B20142" s="1">
        <v>3.0</v>
      </c>
      <c r="C20142" s="1" t="s">
        <v>41922</v>
      </c>
      <c r="D20142" s="1" t="s">
        <v>41923</v>
      </c>
      <c r="E20142" s="1" t="s">
        <v>10</v>
      </c>
      <c r="F20142" s="1" t="s">
        <v>11</v>
      </c>
      <c r="G20142" s="1" t="str">
        <f>IFERROR(__xludf.DUMMYFUNCTION("GOOGLETRANSLATE(D20142,""fr"",""en"")"),"#VALUE!")</f>
        <v>#VALUE!</v>
      </c>
    </row>
    <row r="20143" ht="15.75" customHeight="1">
      <c r="A20143" s="1" t="s">
        <v>603</v>
      </c>
      <c r="B20143" s="1">
        <v>4.0</v>
      </c>
      <c r="C20143" s="1" t="s">
        <v>41924</v>
      </c>
      <c r="D20143" s="1" t="s">
        <v>41925</v>
      </c>
      <c r="E20143" s="1" t="s">
        <v>169</v>
      </c>
      <c r="F20143" s="1" t="s">
        <v>11</v>
      </c>
      <c r="G20143" s="1" t="str">
        <f>IFERROR(__xludf.DUMMYFUNCTION("GOOGLETRANSLATE(D20143,""fr"",""en"")"),"I am satisfied with your services and prices as well as the service rendered.
Only downside, not being able to reach my agency in Lille by phone directly.")</f>
        <v>I am satisfied with your services and prices as well as the service rendered.
Only downside, not being able to reach my agency in Lille by phone directly.</v>
      </c>
    </row>
    <row r="20144" ht="15.75" customHeight="1">
      <c r="A20144" s="1" t="s">
        <v>1473</v>
      </c>
      <c r="B20144" s="1">
        <v>5.0</v>
      </c>
      <c r="C20144" s="1" t="s">
        <v>41926</v>
      </c>
      <c r="D20144" s="1" t="s">
        <v>41927</v>
      </c>
      <c r="E20144" s="1" t="s">
        <v>169</v>
      </c>
      <c r="F20144" s="1" t="s">
        <v>11</v>
      </c>
      <c r="G20144" s="1" t="str">
        <f>IFERROR(__xludf.DUMMYFUNCTION("GOOGLETRANSLATE(D20144,""fr"",""en"")"),"#VALUE!")</f>
        <v>#VALUE!</v>
      </c>
    </row>
    <row r="20145" ht="15.75" customHeight="1">
      <c r="A20145" s="1" t="s">
        <v>231</v>
      </c>
      <c r="B20145" s="1">
        <v>4.0</v>
      </c>
      <c r="C20145" s="1" t="s">
        <v>41928</v>
      </c>
      <c r="D20145" s="1" t="s">
        <v>41929</v>
      </c>
      <c r="E20145" s="1" t="s">
        <v>65</v>
      </c>
      <c r="F20145" s="1" t="s">
        <v>66</v>
      </c>
      <c r="G20145" s="1" t="str">
        <f>IFERROR(__xludf.DUMMYFUNCTION("GOOGLETRANSLATE(D20145,""fr"",""en"")"),"#VALUE!")</f>
        <v>#VALUE!</v>
      </c>
    </row>
    <row r="20146" ht="15.75" customHeight="1">
      <c r="A20146" s="1" t="s">
        <v>1565</v>
      </c>
      <c r="B20146" s="1">
        <v>1.0</v>
      </c>
      <c r="C20146" s="1" t="s">
        <v>41930</v>
      </c>
      <c r="D20146" s="1" t="s">
        <v>41931</v>
      </c>
      <c r="E20146" s="1" t="s">
        <v>1192</v>
      </c>
      <c r="F20146" s="1" t="s">
        <v>84</v>
      </c>
      <c r="G20146" s="1" t="str">
        <f>IFERROR(__xludf.DUMMYFUNCTION("GOOGLETRANSLATE(D20146,""fr"",""en"")"),"#VALUE!")</f>
        <v>#VALUE!</v>
      </c>
    </row>
    <row r="20147" ht="15.75" customHeight="1">
      <c r="A20147" s="1" t="s">
        <v>414</v>
      </c>
      <c r="B20147" s="1">
        <v>4.0</v>
      </c>
      <c r="C20147" s="1" t="s">
        <v>41932</v>
      </c>
      <c r="D20147" s="1" t="s">
        <v>41933</v>
      </c>
      <c r="E20147" s="1" t="s">
        <v>21</v>
      </c>
      <c r="F20147" s="1" t="s">
        <v>11</v>
      </c>
      <c r="G20147" s="1" t="str">
        <f>IFERROR(__xludf.DUMMYFUNCTION("GOOGLETRANSLATE(D20147,""fr"",""en"")"),"#VALUE!")</f>
        <v>#VALUE!</v>
      </c>
    </row>
    <row r="20148" ht="15.75" customHeight="1">
      <c r="A20148" s="1" t="s">
        <v>2006</v>
      </c>
      <c r="B20148" s="1">
        <v>2.0</v>
      </c>
      <c r="C20148" s="1" t="s">
        <v>41934</v>
      </c>
      <c r="D20148" s="1" t="s">
        <v>41935</v>
      </c>
      <c r="E20148" s="1" t="s">
        <v>484</v>
      </c>
      <c r="F20148" s="1" t="s">
        <v>30</v>
      </c>
      <c r="G20148" s="1" t="str">
        <f>IFERROR(__xludf.DUMMYFUNCTION("GOOGLETRANSLATE(D20148,""fr"",""en"")"),"#VALUE!")</f>
        <v>#VALUE!</v>
      </c>
    </row>
    <row r="20149" ht="15.75" customHeight="1">
      <c r="A20149" s="1" t="s">
        <v>173</v>
      </c>
      <c r="B20149" s="1">
        <v>3.0</v>
      </c>
      <c r="C20149" s="1" t="s">
        <v>41936</v>
      </c>
      <c r="D20149" s="1" t="s">
        <v>41937</v>
      </c>
      <c r="E20149" s="1" t="s">
        <v>10</v>
      </c>
      <c r="F20149" s="1" t="s">
        <v>11</v>
      </c>
      <c r="G20149" s="1" t="str">
        <f>IFERROR(__xludf.DUMMYFUNCTION("GOOGLETRANSLATE(D20149,""fr"",""en"")"),"#VALUE!")</f>
        <v>#VALUE!</v>
      </c>
    </row>
    <row r="20150" ht="15.75" customHeight="1">
      <c r="A20150" s="1" t="s">
        <v>100</v>
      </c>
      <c r="B20150" s="1">
        <v>3.0</v>
      </c>
      <c r="C20150" s="1" t="s">
        <v>41938</v>
      </c>
      <c r="D20150" s="1" t="s">
        <v>41939</v>
      </c>
      <c r="E20150" s="1" t="s">
        <v>10</v>
      </c>
      <c r="F20150" s="1" t="s">
        <v>11</v>
      </c>
      <c r="G20150" s="1" t="str">
        <f>IFERROR(__xludf.DUMMYFUNCTION("GOOGLETRANSLATE(D20150,""fr"",""en"")"),"#VALUE!")</f>
        <v>#VALUE!</v>
      </c>
    </row>
    <row r="20151" ht="15.75" customHeight="1">
      <c r="A20151" s="1" t="s">
        <v>833</v>
      </c>
      <c r="B20151" s="1">
        <v>2.0</v>
      </c>
      <c r="C20151" s="1" t="s">
        <v>41940</v>
      </c>
      <c r="D20151" s="1" t="s">
        <v>41941</v>
      </c>
      <c r="E20151" s="1" t="s">
        <v>296</v>
      </c>
      <c r="F20151" s="1" t="s">
        <v>11</v>
      </c>
      <c r="G20151" s="1" t="str">
        <f>IFERROR(__xludf.DUMMYFUNCTION("GOOGLETRANSLATE(D20151,""fr"",""en"")"),"#VALUE!")</f>
        <v>#VALUE!</v>
      </c>
    </row>
    <row r="20152" ht="15.75" customHeight="1">
      <c r="A20152" s="1" t="s">
        <v>255</v>
      </c>
      <c r="B20152" s="1">
        <v>1.0</v>
      </c>
      <c r="C20152" s="1" t="s">
        <v>41942</v>
      </c>
      <c r="D20152" s="1" t="s">
        <v>41943</v>
      </c>
      <c r="E20152" s="1" t="s">
        <v>273</v>
      </c>
      <c r="F20152" s="1" t="s">
        <v>11</v>
      </c>
      <c r="G20152" s="1" t="str">
        <f>IFERROR(__xludf.DUMMYFUNCTION("GOOGLETRANSLATE(D20152,""fr"",""en"")"),"#VALUE!")</f>
        <v>#VALUE!</v>
      </c>
    </row>
    <row r="20153" ht="15.75" customHeight="1">
      <c r="A20153" s="1" t="s">
        <v>4832</v>
      </c>
      <c r="B20153" s="1">
        <v>1.0</v>
      </c>
      <c r="C20153" s="1" t="s">
        <v>41944</v>
      </c>
      <c r="D20153" s="1" t="s">
        <v>41945</v>
      </c>
      <c r="E20153" s="1" t="s">
        <v>52</v>
      </c>
      <c r="F20153" s="1" t="s">
        <v>11</v>
      </c>
      <c r="G20153" s="1" t="str">
        <f>IFERROR(__xludf.DUMMYFUNCTION("GOOGLETRANSLATE(D20153,""fr"",""en"")"),"#VALUE!")</f>
        <v>#VALUE!</v>
      </c>
    </row>
    <row r="20154" ht="15.75" customHeight="1">
      <c r="A20154" s="1" t="s">
        <v>929</v>
      </c>
      <c r="B20154" s="1">
        <v>4.0</v>
      </c>
      <c r="C20154" s="1" t="s">
        <v>41946</v>
      </c>
      <c r="D20154" s="1" t="s">
        <v>41947</v>
      </c>
      <c r="E20154" s="1" t="s">
        <v>10</v>
      </c>
      <c r="F20154" s="1" t="s">
        <v>11</v>
      </c>
      <c r="G20154" s="1" t="str">
        <f>IFERROR(__xludf.DUMMYFUNCTION("GOOGLETRANSLATE(D20154,""fr"",""en"")"),"#VALUE!")</f>
        <v>#VALUE!</v>
      </c>
    </row>
    <row r="20155" ht="15.75" customHeight="1">
      <c r="A20155" s="1" t="s">
        <v>3312</v>
      </c>
      <c r="B20155" s="1">
        <v>5.0</v>
      </c>
      <c r="C20155" s="1" t="s">
        <v>41948</v>
      </c>
      <c r="D20155" s="1" t="s">
        <v>41949</v>
      </c>
      <c r="E20155" s="1" t="s">
        <v>21</v>
      </c>
      <c r="F20155" s="1" t="s">
        <v>11</v>
      </c>
      <c r="G20155" s="1" t="str">
        <f>IFERROR(__xludf.DUMMYFUNCTION("GOOGLETRANSLATE(D20155,""fr"",""en"")"),"#VALUE!")</f>
        <v>#VALUE!</v>
      </c>
    </row>
    <row r="20156" ht="15.75" customHeight="1">
      <c r="A20156" s="1" t="s">
        <v>774</v>
      </c>
      <c r="B20156" s="1">
        <v>4.0</v>
      </c>
      <c r="C20156" s="1" t="s">
        <v>41950</v>
      </c>
      <c r="D20156" s="1" t="s">
        <v>41951</v>
      </c>
      <c r="E20156" s="1" t="s">
        <v>10</v>
      </c>
      <c r="F20156" s="1" t="s">
        <v>11</v>
      </c>
      <c r="G20156" s="1" t="str">
        <f>IFERROR(__xludf.DUMMYFUNCTION("GOOGLETRANSLATE(D20156,""fr"",""en"")"),"#VALUE!")</f>
        <v>#VALUE!</v>
      </c>
    </row>
    <row r="20157" ht="15.75" customHeight="1">
      <c r="A20157" s="1" t="s">
        <v>14757</v>
      </c>
      <c r="B20157" s="1">
        <v>3.0</v>
      </c>
      <c r="C20157" s="1" t="s">
        <v>41952</v>
      </c>
      <c r="D20157" s="1" t="s">
        <v>41953</v>
      </c>
      <c r="E20157" s="1" t="s">
        <v>52</v>
      </c>
      <c r="F20157" s="1" t="s">
        <v>110</v>
      </c>
      <c r="G20157" s="1" t="str">
        <f>IFERROR(__xludf.DUMMYFUNCTION("GOOGLETRANSLATE(D20157,""fr"",""en"")"),"#VALUE!")</f>
        <v>#VALUE!</v>
      </c>
    </row>
    <row r="20158" ht="15.75" customHeight="1">
      <c r="A20158" s="1" t="s">
        <v>3246</v>
      </c>
      <c r="B20158" s="1">
        <v>3.0</v>
      </c>
      <c r="C20158" s="1" t="s">
        <v>41954</v>
      </c>
      <c r="D20158" s="1" t="s">
        <v>41955</v>
      </c>
      <c r="E20158" s="1" t="s">
        <v>484</v>
      </c>
      <c r="F20158" s="1" t="s">
        <v>30</v>
      </c>
      <c r="G20158" s="1" t="str">
        <f>IFERROR(__xludf.DUMMYFUNCTION("GOOGLETRANSLATE(D20158,""fr"",""en"")"),"#VALUE!")</f>
        <v>#VALUE!</v>
      </c>
    </row>
    <row r="20159" ht="15.75" customHeight="1">
      <c r="A20159" s="1" t="s">
        <v>264</v>
      </c>
      <c r="B20159" s="1">
        <v>3.0</v>
      </c>
      <c r="C20159" s="1" t="s">
        <v>41956</v>
      </c>
      <c r="D20159" s="1" t="s">
        <v>41957</v>
      </c>
      <c r="E20159" s="1" t="s">
        <v>10</v>
      </c>
      <c r="F20159" s="1" t="s">
        <v>11</v>
      </c>
      <c r="G20159" s="1" t="str">
        <f>IFERROR(__xludf.DUMMYFUNCTION("GOOGLETRANSLATE(D20159,""fr"",""en"")"),"#VALUE!")</f>
        <v>#VALUE!</v>
      </c>
    </row>
    <row r="20160" ht="15.75" customHeight="1">
      <c r="A20160" s="1" t="s">
        <v>1969</v>
      </c>
      <c r="B20160" s="1">
        <v>3.0</v>
      </c>
      <c r="C20160" s="1" t="s">
        <v>41958</v>
      </c>
      <c r="D20160" s="1" t="s">
        <v>41959</v>
      </c>
      <c r="E20160" s="1" t="s">
        <v>21</v>
      </c>
      <c r="F20160" s="1" t="s">
        <v>11</v>
      </c>
      <c r="G20160" s="1" t="str">
        <f>IFERROR(__xludf.DUMMYFUNCTION("GOOGLETRANSLATE(D20160,""fr"",""en"")"),"#VALUE!")</f>
        <v>#VALUE!</v>
      </c>
    </row>
    <row r="20161" ht="15.75" customHeight="1">
      <c r="A20161" s="1" t="s">
        <v>461</v>
      </c>
      <c r="B20161" s="1">
        <v>3.0</v>
      </c>
      <c r="C20161" s="1" t="s">
        <v>41960</v>
      </c>
      <c r="D20161" s="1" t="s">
        <v>41961</v>
      </c>
      <c r="E20161" s="1" t="s">
        <v>10</v>
      </c>
      <c r="F20161" s="1" t="s">
        <v>11</v>
      </c>
      <c r="G20161" s="1" t="str">
        <f>IFERROR(__xludf.DUMMYFUNCTION("GOOGLETRANSLATE(D20161,""fr"",""en"")"),"#VALUE!")</f>
        <v>#VALUE!</v>
      </c>
    </row>
    <row r="20162" ht="15.75" customHeight="1">
      <c r="A20162" s="1" t="s">
        <v>236</v>
      </c>
      <c r="B20162" s="1">
        <v>5.0</v>
      </c>
      <c r="C20162" s="1" t="s">
        <v>41962</v>
      </c>
      <c r="D20162" s="1" t="s">
        <v>41963</v>
      </c>
      <c r="E20162" s="1" t="s">
        <v>10</v>
      </c>
      <c r="F20162" s="1" t="s">
        <v>11</v>
      </c>
      <c r="G20162" s="1" t="str">
        <f>IFERROR(__xludf.DUMMYFUNCTION("GOOGLETRANSLATE(D20162,""fr"",""en"")"),"#VALUE!")</f>
        <v>#VALUE!</v>
      </c>
    </row>
    <row r="20163" ht="15.75" customHeight="1">
      <c r="A20163" s="1" t="s">
        <v>1361</v>
      </c>
      <c r="B20163" s="1">
        <v>1.0</v>
      </c>
      <c r="C20163" s="1" t="s">
        <v>41964</v>
      </c>
      <c r="D20163" s="1" t="s">
        <v>41965</v>
      </c>
      <c r="E20163" s="1" t="s">
        <v>21</v>
      </c>
      <c r="F20163" s="1" t="s">
        <v>11</v>
      </c>
      <c r="G20163" s="1" t="str">
        <f>IFERROR(__xludf.DUMMYFUNCTION("GOOGLETRANSLATE(D20163,""fr"",""en"")"),"#VALUE!")</f>
        <v>#VALUE!</v>
      </c>
    </row>
    <row r="20164" ht="15.75" customHeight="1">
      <c r="A20164" s="1" t="s">
        <v>615</v>
      </c>
      <c r="B20164" s="1">
        <v>5.0</v>
      </c>
      <c r="C20164" s="1" t="s">
        <v>41966</v>
      </c>
      <c r="D20164" s="1" t="s">
        <v>41967</v>
      </c>
      <c r="E20164" s="1" t="s">
        <v>21</v>
      </c>
      <c r="F20164" s="1" t="s">
        <v>11</v>
      </c>
      <c r="G20164" s="1" t="str">
        <f>IFERROR(__xludf.DUMMYFUNCTION("GOOGLETRANSLATE(D20164,""fr"",""en"")"),"#VALUE!")</f>
        <v>#VALUE!</v>
      </c>
    </row>
    <row r="20165" ht="15.75" customHeight="1">
      <c r="A20165" s="1" t="s">
        <v>317</v>
      </c>
      <c r="B20165" s="1">
        <v>4.0</v>
      </c>
      <c r="C20165" s="1" t="s">
        <v>41968</v>
      </c>
      <c r="D20165" s="1" t="s">
        <v>41969</v>
      </c>
      <c r="E20165" s="1" t="s">
        <v>10</v>
      </c>
      <c r="F20165" s="1" t="s">
        <v>11</v>
      </c>
      <c r="G20165" s="1" t="str">
        <f>IFERROR(__xludf.DUMMYFUNCTION("GOOGLETRANSLATE(D20165,""fr"",""en"")"),"#VALUE!")</f>
        <v>#VALUE!</v>
      </c>
    </row>
    <row r="20166" ht="15.75" customHeight="1">
      <c r="A20166" s="1" t="s">
        <v>338</v>
      </c>
      <c r="B20166" s="1">
        <v>3.0</v>
      </c>
      <c r="C20166" s="1" t="s">
        <v>41970</v>
      </c>
      <c r="D20166" s="1" t="s">
        <v>41971</v>
      </c>
      <c r="E20166" s="1" t="s">
        <v>169</v>
      </c>
      <c r="F20166" s="1" t="s">
        <v>11</v>
      </c>
      <c r="G20166" s="1" t="str">
        <f>IFERROR(__xludf.DUMMYFUNCTION("GOOGLETRANSLATE(D20166,""fr"",""en"")"),"#VALUE!")</f>
        <v>#VALUE!</v>
      </c>
    </row>
    <row r="20167" ht="15.75" customHeight="1">
      <c r="A20167" s="1" t="s">
        <v>3886</v>
      </c>
      <c r="B20167" s="1">
        <v>1.0</v>
      </c>
      <c r="C20167" s="1" t="s">
        <v>41972</v>
      </c>
      <c r="D20167" s="1" t="s">
        <v>41973</v>
      </c>
      <c r="E20167" s="1" t="s">
        <v>21</v>
      </c>
      <c r="F20167" s="1" t="s">
        <v>11</v>
      </c>
      <c r="G20167" s="1" t="str">
        <f>IFERROR(__xludf.DUMMYFUNCTION("GOOGLETRANSLATE(D20167,""fr"",""en"")"),"#VALUE!")</f>
        <v>#VALUE!</v>
      </c>
    </row>
    <row r="20168" ht="15.75" customHeight="1">
      <c r="A20168" s="1" t="s">
        <v>59</v>
      </c>
      <c r="B20168" s="1">
        <v>4.0</v>
      </c>
      <c r="C20168" s="1" t="s">
        <v>41974</v>
      </c>
      <c r="D20168" s="1" t="s">
        <v>41975</v>
      </c>
      <c r="E20168" s="1" t="s">
        <v>21</v>
      </c>
      <c r="F20168" s="1" t="s">
        <v>11</v>
      </c>
      <c r="G20168" s="1" t="str">
        <f>IFERROR(__xludf.DUMMYFUNCTION("GOOGLETRANSLATE(D20168,""fr"",""en"")"),"#VALUE!")</f>
        <v>#VALUE!</v>
      </c>
    </row>
    <row r="20169" ht="15.75" customHeight="1">
      <c r="A20169" s="1" t="s">
        <v>190</v>
      </c>
      <c r="B20169" s="1">
        <v>1.0</v>
      </c>
      <c r="C20169" s="1" t="s">
        <v>41976</v>
      </c>
      <c r="D20169" s="1" t="s">
        <v>41977</v>
      </c>
      <c r="E20169" s="1" t="s">
        <v>21</v>
      </c>
      <c r="F20169" s="1" t="s">
        <v>11</v>
      </c>
      <c r="G20169" s="1" t="str">
        <f>IFERROR(__xludf.DUMMYFUNCTION("GOOGLETRANSLATE(D20169,""fr"",""en"")"),"#VALUE!")</f>
        <v>#VALUE!</v>
      </c>
    </row>
    <row r="20170" ht="15.75" customHeight="1">
      <c r="A20170" s="1" t="s">
        <v>532</v>
      </c>
      <c r="B20170" s="1">
        <v>4.0</v>
      </c>
      <c r="C20170" s="1" t="s">
        <v>41978</v>
      </c>
      <c r="D20170" s="1" t="s">
        <v>41979</v>
      </c>
      <c r="E20170" s="1" t="s">
        <v>10</v>
      </c>
      <c r="F20170" s="1" t="s">
        <v>11</v>
      </c>
      <c r="G20170" s="1" t="str">
        <f>IFERROR(__xludf.DUMMYFUNCTION("GOOGLETRANSLATE(D20170,""fr"",""en"")"),"#VALUE!")</f>
        <v>#VALUE!</v>
      </c>
    </row>
    <row r="20171" ht="15.75" customHeight="1">
      <c r="A20171" s="1" t="s">
        <v>1721</v>
      </c>
      <c r="B20171" s="1">
        <v>2.0</v>
      </c>
      <c r="C20171" s="1" t="s">
        <v>41980</v>
      </c>
      <c r="D20171" s="1" t="s">
        <v>41981</v>
      </c>
      <c r="E20171" s="1" t="s">
        <v>196</v>
      </c>
      <c r="F20171" s="1" t="s">
        <v>118</v>
      </c>
      <c r="G20171" s="1" t="str">
        <f>IFERROR(__xludf.DUMMYFUNCTION("GOOGLETRANSLATE(D20171,""fr"",""en"")"),"#VALUE!")</f>
        <v>#VALUE!</v>
      </c>
    </row>
    <row r="20172" ht="15.75" customHeight="1">
      <c r="A20172" s="1" t="s">
        <v>1434</v>
      </c>
      <c r="B20172" s="1">
        <v>4.0</v>
      </c>
      <c r="C20172" s="1" t="s">
        <v>41982</v>
      </c>
      <c r="D20172" s="1" t="s">
        <v>41983</v>
      </c>
      <c r="E20172" s="1" t="s">
        <v>10</v>
      </c>
      <c r="F20172" s="1" t="s">
        <v>11</v>
      </c>
      <c r="G20172" s="1" t="str">
        <f>IFERROR(__xludf.DUMMYFUNCTION("GOOGLETRANSLATE(D20172,""fr"",""en"")"),"#VALUE!")</f>
        <v>#VALUE!</v>
      </c>
    </row>
    <row r="20173" ht="15.75" customHeight="1">
      <c r="A20173" s="1" t="s">
        <v>2914</v>
      </c>
      <c r="B20173" s="1">
        <v>1.0</v>
      </c>
      <c r="C20173" s="1" t="s">
        <v>41984</v>
      </c>
      <c r="D20173" s="1" t="s">
        <v>41985</v>
      </c>
      <c r="E20173" s="1" t="s">
        <v>52</v>
      </c>
      <c r="F20173" s="1" t="s">
        <v>11</v>
      </c>
      <c r="G20173" s="1" t="str">
        <f>IFERROR(__xludf.DUMMYFUNCTION("GOOGLETRANSLATE(D20173,""fr"",""en"")"),"#VALUE!")</f>
        <v>#VALUE!</v>
      </c>
    </row>
    <row r="20174" ht="15.75" customHeight="1">
      <c r="A20174" s="1" t="s">
        <v>10367</v>
      </c>
      <c r="B20174" s="1">
        <v>4.0</v>
      </c>
      <c r="C20174" s="1" t="s">
        <v>41986</v>
      </c>
      <c r="D20174" s="1" t="s">
        <v>41987</v>
      </c>
      <c r="E20174" s="1" t="s">
        <v>34</v>
      </c>
      <c r="F20174" s="1" t="s">
        <v>30</v>
      </c>
      <c r="G20174" s="1" t="str">
        <f>IFERROR(__xludf.DUMMYFUNCTION("GOOGLETRANSLATE(D20174,""fr"",""en"")"),"#VALUE!")</f>
        <v>#VALUE!</v>
      </c>
    </row>
    <row r="20175" ht="15.75" customHeight="1">
      <c r="A20175" s="1" t="s">
        <v>5775</v>
      </c>
      <c r="B20175" s="1">
        <v>5.0</v>
      </c>
      <c r="C20175" s="1" t="s">
        <v>41988</v>
      </c>
      <c r="D20175" s="1" t="s">
        <v>41989</v>
      </c>
      <c r="E20175" s="1" t="s">
        <v>65</v>
      </c>
      <c r="F20175" s="1" t="s">
        <v>66</v>
      </c>
      <c r="G20175" s="1" t="str">
        <f>IFERROR(__xludf.DUMMYFUNCTION("GOOGLETRANSLATE(D20175,""fr"",""en"")"),"#VALUE!")</f>
        <v>#VALUE!</v>
      </c>
    </row>
    <row r="20176" ht="15.75" customHeight="1">
      <c r="A20176" s="1" t="s">
        <v>798</v>
      </c>
      <c r="B20176" s="1">
        <v>5.0</v>
      </c>
      <c r="C20176" s="1" t="s">
        <v>41990</v>
      </c>
      <c r="D20176" s="1" t="s">
        <v>41991</v>
      </c>
      <c r="E20176" s="1" t="s">
        <v>10</v>
      </c>
      <c r="F20176" s="1" t="s">
        <v>11</v>
      </c>
      <c r="G20176" s="1" t="str">
        <f>IFERROR(__xludf.DUMMYFUNCTION("GOOGLETRANSLATE(D20176,""fr"",""en"")"),"#VALUE!")</f>
        <v>#VALUE!</v>
      </c>
    </row>
    <row r="20177" ht="15.75" customHeight="1">
      <c r="A20177" s="1" t="s">
        <v>2896</v>
      </c>
      <c r="B20177" s="1">
        <v>3.0</v>
      </c>
      <c r="C20177" s="1" t="s">
        <v>41992</v>
      </c>
      <c r="D20177" s="1" t="s">
        <v>41993</v>
      </c>
      <c r="E20177" s="1" t="s">
        <v>52</v>
      </c>
      <c r="F20177" s="1" t="s">
        <v>11</v>
      </c>
      <c r="G20177" s="1" t="str">
        <f>IFERROR(__xludf.DUMMYFUNCTION("GOOGLETRANSLATE(D20177,""fr"",""en"")"),"#VALUE!")</f>
        <v>#VALUE!</v>
      </c>
    </row>
    <row r="20178" ht="15.75" customHeight="1">
      <c r="A20178" s="1" t="s">
        <v>879</v>
      </c>
      <c r="B20178" s="1">
        <v>1.0</v>
      </c>
      <c r="C20178" s="1" t="s">
        <v>41994</v>
      </c>
      <c r="D20178" s="1" t="s">
        <v>41995</v>
      </c>
      <c r="E20178" s="1" t="s">
        <v>280</v>
      </c>
      <c r="F20178" s="1" t="s">
        <v>11</v>
      </c>
      <c r="G20178" s="1" t="str">
        <f>IFERROR(__xludf.DUMMYFUNCTION("GOOGLETRANSLATE(D20178,""fr"",""en"")"),"#VALUE!")</f>
        <v>#VALUE!</v>
      </c>
    </row>
    <row r="20179" ht="15.75" customHeight="1">
      <c r="A20179" s="1" t="s">
        <v>1816</v>
      </c>
      <c r="B20179" s="1">
        <v>5.0</v>
      </c>
      <c r="C20179" s="1" t="s">
        <v>41996</v>
      </c>
      <c r="D20179" s="1" t="s">
        <v>41997</v>
      </c>
      <c r="E20179" s="1" t="s">
        <v>21</v>
      </c>
      <c r="F20179" s="1" t="s">
        <v>11</v>
      </c>
      <c r="G20179" s="1" t="str">
        <f>IFERROR(__xludf.DUMMYFUNCTION("GOOGLETRANSLATE(D20179,""fr"",""en"")"),"#VALUE!")</f>
        <v>#VALUE!</v>
      </c>
    </row>
    <row r="20180" ht="15.75" customHeight="1">
      <c r="A20180" s="1" t="s">
        <v>2022</v>
      </c>
      <c r="B20180" s="1">
        <v>4.0</v>
      </c>
      <c r="C20180" s="1" t="s">
        <v>41998</v>
      </c>
      <c r="D20180" s="1" t="s">
        <v>41999</v>
      </c>
      <c r="E20180" s="1" t="s">
        <v>65</v>
      </c>
      <c r="F20180" s="1" t="s">
        <v>66</v>
      </c>
      <c r="G20180" s="1" t="str">
        <f>IFERROR(__xludf.DUMMYFUNCTION("GOOGLETRANSLATE(D20180,""fr"",""en"")"),"#VALUE!")</f>
        <v>#VALUE!</v>
      </c>
    </row>
    <row r="20181" ht="15.75" customHeight="1">
      <c r="A20181" s="1" t="s">
        <v>7320</v>
      </c>
      <c r="B20181" s="1">
        <v>3.0</v>
      </c>
      <c r="C20181" s="1" t="s">
        <v>42000</v>
      </c>
      <c r="D20181" s="1" t="s">
        <v>42001</v>
      </c>
      <c r="E20181" s="1" t="s">
        <v>25</v>
      </c>
      <c r="F20181" s="1" t="s">
        <v>11</v>
      </c>
      <c r="G20181" s="1" t="str">
        <f>IFERROR(__xludf.DUMMYFUNCTION("GOOGLETRANSLATE(D20181,""fr"",""en"")"),"#VALUE!")</f>
        <v>#VALUE!</v>
      </c>
    </row>
    <row r="20182" ht="15.75" customHeight="1">
      <c r="A20182" s="1" t="s">
        <v>621</v>
      </c>
      <c r="B20182" s="1">
        <v>5.0</v>
      </c>
      <c r="C20182" s="1" t="s">
        <v>42002</v>
      </c>
      <c r="D20182" s="1" t="s">
        <v>42003</v>
      </c>
      <c r="E20182" s="1" t="s">
        <v>21</v>
      </c>
      <c r="F20182" s="1" t="s">
        <v>11</v>
      </c>
      <c r="G20182" s="1" t="str">
        <f>IFERROR(__xludf.DUMMYFUNCTION("GOOGLETRANSLATE(D20182,""fr"",""en"")"),"#VALUE!")</f>
        <v>#VALUE!</v>
      </c>
    </row>
    <row r="20183" ht="15.75" customHeight="1">
      <c r="A20183" s="1" t="s">
        <v>2109</v>
      </c>
      <c r="B20183" s="1">
        <v>4.0</v>
      </c>
      <c r="C20183" s="1" t="s">
        <v>42004</v>
      </c>
      <c r="D20183" s="1" t="s">
        <v>42005</v>
      </c>
      <c r="E20183" s="1" t="s">
        <v>21</v>
      </c>
      <c r="F20183" s="1" t="s">
        <v>11</v>
      </c>
      <c r="G20183" s="1" t="str">
        <f>IFERROR(__xludf.DUMMYFUNCTION("GOOGLETRANSLATE(D20183,""fr"",""en"")"),"#VALUE!")</f>
        <v>#VALUE!</v>
      </c>
    </row>
    <row r="20184" ht="15.75" customHeight="1">
      <c r="A20184" s="1" t="s">
        <v>710</v>
      </c>
      <c r="B20184" s="1">
        <v>5.0</v>
      </c>
      <c r="C20184" s="1" t="s">
        <v>42006</v>
      </c>
      <c r="D20184" s="1" t="s">
        <v>42007</v>
      </c>
      <c r="E20184" s="1" t="s">
        <v>29</v>
      </c>
      <c r="F20184" s="1" t="s">
        <v>30</v>
      </c>
      <c r="G20184" s="1" t="str">
        <f>IFERROR(__xludf.DUMMYFUNCTION("GOOGLETRANSLATE(D20184,""fr"",""en"")"),"#VALUE!")</f>
        <v>#VALUE!</v>
      </c>
    </row>
    <row r="20185" ht="15.75" customHeight="1">
      <c r="A20185" s="1" t="s">
        <v>42008</v>
      </c>
      <c r="B20185" s="1">
        <v>4.0</v>
      </c>
      <c r="C20185" s="1" t="s">
        <v>42009</v>
      </c>
      <c r="D20185" s="1" t="s">
        <v>42010</v>
      </c>
      <c r="E20185" s="1" t="s">
        <v>484</v>
      </c>
      <c r="F20185" s="1" t="s">
        <v>30</v>
      </c>
      <c r="G20185" s="1" t="str">
        <f>IFERROR(__xludf.DUMMYFUNCTION("GOOGLETRANSLATE(D20185,""fr"",""en"")"),"#VALUE!")</f>
        <v>#VALUE!</v>
      </c>
    </row>
    <row r="20186" ht="15.75" customHeight="1">
      <c r="A20186" s="1" t="s">
        <v>163</v>
      </c>
      <c r="B20186" s="1">
        <v>1.0</v>
      </c>
      <c r="C20186" s="1" t="s">
        <v>42011</v>
      </c>
      <c r="D20186" s="1" t="s">
        <v>42012</v>
      </c>
      <c r="E20186" s="1" t="s">
        <v>10</v>
      </c>
      <c r="F20186" s="1" t="s">
        <v>11</v>
      </c>
      <c r="G20186" s="1" t="str">
        <f>IFERROR(__xludf.DUMMYFUNCTION("GOOGLETRANSLATE(D20186,""fr"",""en"")"),"#VALUE!")</f>
        <v>#VALUE!</v>
      </c>
    </row>
    <row r="20187" ht="15.75" customHeight="1">
      <c r="A20187" s="1" t="s">
        <v>277</v>
      </c>
      <c r="B20187" s="1">
        <v>2.0</v>
      </c>
      <c r="C20187" s="1" t="s">
        <v>42013</v>
      </c>
      <c r="D20187" s="1" t="s">
        <v>42014</v>
      </c>
      <c r="E20187" s="1" t="s">
        <v>2102</v>
      </c>
      <c r="F20187" s="1" t="s">
        <v>66</v>
      </c>
      <c r="G20187" s="1" t="str">
        <f>IFERROR(__xludf.DUMMYFUNCTION("GOOGLETRANSLATE(D20187,""fr"",""en"")"),"#VALUE!")</f>
        <v>#VALUE!</v>
      </c>
    </row>
    <row r="20188" ht="15.75" customHeight="1">
      <c r="A20188" s="1" t="s">
        <v>7280</v>
      </c>
      <c r="B20188" s="1">
        <v>1.0</v>
      </c>
      <c r="C20188" s="1" t="s">
        <v>42015</v>
      </c>
      <c r="D20188" s="1" t="s">
        <v>42016</v>
      </c>
      <c r="E20188" s="1" t="s">
        <v>117</v>
      </c>
      <c r="F20188" s="1" t="s">
        <v>118</v>
      </c>
      <c r="G20188" s="1" t="str">
        <f>IFERROR(__xludf.DUMMYFUNCTION("GOOGLETRANSLATE(D20188,""fr"",""en"")"),"#VALUE!")</f>
        <v>#VALUE!</v>
      </c>
    </row>
    <row r="20189" ht="15.75" customHeight="1">
      <c r="A20189" s="1" t="s">
        <v>2022</v>
      </c>
      <c r="B20189" s="1">
        <v>4.0</v>
      </c>
      <c r="C20189" s="1" t="s">
        <v>42017</v>
      </c>
      <c r="D20189" s="1" t="s">
        <v>42018</v>
      </c>
      <c r="E20189" s="1" t="s">
        <v>10</v>
      </c>
      <c r="F20189" s="1" t="s">
        <v>11</v>
      </c>
      <c r="G20189" s="1" t="str">
        <f>IFERROR(__xludf.DUMMYFUNCTION("GOOGLETRANSLATE(D20189,""fr"",""en"")"),"#VALUE!")</f>
        <v>#VALUE!</v>
      </c>
    </row>
    <row r="20190" ht="15.75" customHeight="1">
      <c r="A20190" s="1" t="s">
        <v>267</v>
      </c>
      <c r="B20190" s="1">
        <v>3.0</v>
      </c>
      <c r="C20190" s="1" t="s">
        <v>42019</v>
      </c>
      <c r="D20190" s="1" t="s">
        <v>42020</v>
      </c>
      <c r="E20190" s="1" t="s">
        <v>21</v>
      </c>
      <c r="F20190" s="1" t="s">
        <v>11</v>
      </c>
      <c r="G20190" s="1" t="str">
        <f>IFERROR(__xludf.DUMMYFUNCTION("GOOGLETRANSLATE(D20190,""fr"",""en"")"),"#VALUE!")</f>
        <v>#VALUE!</v>
      </c>
    </row>
    <row r="20191" ht="15.75" customHeight="1">
      <c r="A20191" s="1" t="s">
        <v>4275</v>
      </c>
      <c r="B20191" s="1">
        <v>4.0</v>
      </c>
      <c r="C20191" s="1" t="s">
        <v>42021</v>
      </c>
      <c r="D20191" s="1" t="s">
        <v>42022</v>
      </c>
      <c r="E20191" s="1" t="s">
        <v>484</v>
      </c>
      <c r="F20191" s="1" t="s">
        <v>30</v>
      </c>
      <c r="G20191" s="1" t="str">
        <f>IFERROR(__xludf.DUMMYFUNCTION("GOOGLETRANSLATE(D20191,""fr"",""en"")"),"#VALUE!")</f>
        <v>#VALUE!</v>
      </c>
    </row>
    <row r="20192" ht="15.75" customHeight="1">
      <c r="A20192" s="1" t="s">
        <v>1699</v>
      </c>
      <c r="B20192" s="1">
        <v>4.0</v>
      </c>
      <c r="C20192" s="1" t="s">
        <v>42023</v>
      </c>
      <c r="D20192" s="1" t="s">
        <v>42024</v>
      </c>
      <c r="E20192" s="1" t="s">
        <v>21</v>
      </c>
      <c r="F20192" s="1" t="s">
        <v>11</v>
      </c>
      <c r="G20192" s="1" t="str">
        <f>IFERROR(__xludf.DUMMYFUNCTION("GOOGLETRANSLATE(D20192,""fr"",""en"")"),"#VALUE!")</f>
        <v>#VALUE!</v>
      </c>
    </row>
    <row r="20193" ht="15.75" customHeight="1">
      <c r="A20193" s="1" t="s">
        <v>59</v>
      </c>
      <c r="B20193" s="1">
        <v>3.0</v>
      </c>
      <c r="C20193" s="1" t="s">
        <v>42025</v>
      </c>
      <c r="D20193" s="1" t="s">
        <v>42026</v>
      </c>
      <c r="E20193" s="1" t="s">
        <v>169</v>
      </c>
      <c r="F20193" s="1" t="s">
        <v>11</v>
      </c>
      <c r="G20193" s="1" t="str">
        <f>IFERROR(__xludf.DUMMYFUNCTION("GOOGLETRANSLATE(D20193,""fr"",""en"")"),"#VALUE!")</f>
        <v>#VALUE!</v>
      </c>
    </row>
    <row r="20194" ht="15.75" customHeight="1">
      <c r="A20194" s="1" t="s">
        <v>638</v>
      </c>
      <c r="B20194" s="1">
        <v>3.0</v>
      </c>
      <c r="C20194" s="1" t="s">
        <v>42027</v>
      </c>
      <c r="D20194" s="1" t="s">
        <v>42028</v>
      </c>
      <c r="E20194" s="1" t="s">
        <v>169</v>
      </c>
      <c r="F20194" s="1" t="s">
        <v>11</v>
      </c>
      <c r="G20194" s="1" t="str">
        <f>IFERROR(__xludf.DUMMYFUNCTION("GOOGLETRANSLATE(D20194,""fr"",""en"")"),"#VALUE!")</f>
        <v>#VALUE!</v>
      </c>
    </row>
    <row r="20195" ht="15.75" customHeight="1">
      <c r="A20195" s="1" t="s">
        <v>1770</v>
      </c>
      <c r="B20195" s="1">
        <v>4.0</v>
      </c>
      <c r="C20195" s="1" t="s">
        <v>42029</v>
      </c>
      <c r="D20195" s="1" t="s">
        <v>42030</v>
      </c>
      <c r="E20195" s="1" t="s">
        <v>484</v>
      </c>
      <c r="F20195" s="1" t="s">
        <v>118</v>
      </c>
      <c r="G20195" s="1" t="str">
        <f>IFERROR(__xludf.DUMMYFUNCTION("GOOGLETRANSLATE(D20195,""fr"",""en"")"),"#VALUE!")</f>
        <v>#VALUE!</v>
      </c>
    </row>
    <row r="20196" ht="15.75" customHeight="1">
      <c r="A20196" s="1" t="s">
        <v>9954</v>
      </c>
      <c r="B20196" s="1">
        <v>2.0</v>
      </c>
      <c r="C20196" s="1" t="s">
        <v>42031</v>
      </c>
      <c r="D20196" s="1" t="s">
        <v>42032</v>
      </c>
      <c r="E20196" s="1" t="s">
        <v>125</v>
      </c>
      <c r="F20196" s="1" t="s">
        <v>11</v>
      </c>
      <c r="G20196" s="1" t="str">
        <f>IFERROR(__xludf.DUMMYFUNCTION("GOOGLETRANSLATE(D20196,""fr"",""en"")"),"#VALUE!")</f>
        <v>#VALUE!</v>
      </c>
    </row>
    <row r="20197" ht="15.75" customHeight="1">
      <c r="A20197" s="1" t="s">
        <v>1712</v>
      </c>
      <c r="B20197" s="1">
        <v>1.0</v>
      </c>
      <c r="C20197" s="1" t="s">
        <v>42033</v>
      </c>
      <c r="D20197" s="1" t="s">
        <v>42034</v>
      </c>
      <c r="E20197" s="1" t="s">
        <v>103</v>
      </c>
      <c r="F20197" s="1" t="s">
        <v>48</v>
      </c>
      <c r="G20197" s="1" t="str">
        <f>IFERROR(__xludf.DUMMYFUNCTION("GOOGLETRANSLATE(D20197,""fr"",""en"")"),"#VALUE!")</f>
        <v>#VALUE!</v>
      </c>
    </row>
    <row r="20198" ht="15.75" customHeight="1">
      <c r="A20198" s="1" t="s">
        <v>190</v>
      </c>
      <c r="B20198" s="1">
        <v>3.0</v>
      </c>
      <c r="C20198" s="1" t="s">
        <v>42035</v>
      </c>
      <c r="D20198" s="1" t="s">
        <v>42036</v>
      </c>
      <c r="E20198" s="1" t="s">
        <v>292</v>
      </c>
      <c r="F20198" s="1" t="s">
        <v>11</v>
      </c>
      <c r="G20198" s="1" t="str">
        <f>IFERROR(__xludf.DUMMYFUNCTION("GOOGLETRANSLATE(D20198,""fr"",""en"")"),"#VALUE!")</f>
        <v>#VALUE!</v>
      </c>
    </row>
    <row r="20199" ht="15.75" customHeight="1">
      <c r="A20199" s="1" t="s">
        <v>1110</v>
      </c>
      <c r="B20199" s="1">
        <v>1.0</v>
      </c>
      <c r="C20199" s="1" t="s">
        <v>42037</v>
      </c>
      <c r="D20199" s="1" t="s">
        <v>42038</v>
      </c>
      <c r="E20199" s="1" t="s">
        <v>29</v>
      </c>
      <c r="F20199" s="1" t="s">
        <v>30</v>
      </c>
      <c r="G20199" s="1" t="str">
        <f>IFERROR(__xludf.DUMMYFUNCTION("GOOGLETRANSLATE(D20199,""fr"",""en"")"),"#VALUE!")</f>
        <v>#VALUE!</v>
      </c>
    </row>
    <row r="20200" ht="15.75" customHeight="1">
      <c r="A20200" s="1" t="s">
        <v>738</v>
      </c>
      <c r="B20200" s="1">
        <v>3.0</v>
      </c>
      <c r="C20200" s="1" t="s">
        <v>42039</v>
      </c>
      <c r="D20200" s="1" t="s">
        <v>42040</v>
      </c>
      <c r="E20200" s="1" t="s">
        <v>10</v>
      </c>
      <c r="F20200" s="1" t="s">
        <v>11</v>
      </c>
      <c r="G20200" s="1" t="str">
        <f>IFERROR(__xludf.DUMMYFUNCTION("GOOGLETRANSLATE(D20200,""fr"",""en"")"),"#VALUE!")</f>
        <v>#VALUE!</v>
      </c>
    </row>
    <row r="20201" ht="15.75" customHeight="1">
      <c r="A20201" s="1" t="s">
        <v>4625</v>
      </c>
      <c r="B20201" s="1">
        <v>1.0</v>
      </c>
      <c r="C20201" s="1" t="s">
        <v>42041</v>
      </c>
      <c r="D20201" s="1" t="s">
        <v>42042</v>
      </c>
      <c r="E20201" s="1" t="s">
        <v>273</v>
      </c>
      <c r="F20201" s="1" t="s">
        <v>110</v>
      </c>
      <c r="G20201" s="1" t="str">
        <f>IFERROR(__xludf.DUMMYFUNCTION("GOOGLETRANSLATE(D20201,""fr"",""en"")"),"#VALUE!")</f>
        <v>#VALUE!</v>
      </c>
    </row>
    <row r="20202" ht="15.75" customHeight="1">
      <c r="A20202" s="1" t="s">
        <v>1473</v>
      </c>
      <c r="B20202" s="1">
        <v>5.0</v>
      </c>
      <c r="C20202" s="1" t="s">
        <v>42043</v>
      </c>
      <c r="D20202" s="1" t="s">
        <v>42044</v>
      </c>
      <c r="E20202" s="1" t="s">
        <v>10</v>
      </c>
      <c r="F20202" s="1" t="s">
        <v>11</v>
      </c>
      <c r="G20202" s="1" t="str">
        <f>IFERROR(__xludf.DUMMYFUNCTION("GOOGLETRANSLATE(D20202,""fr"",""en"")"),"#VALUE!")</f>
        <v>#VALUE!</v>
      </c>
    </row>
    <row r="20203" ht="15.75" customHeight="1">
      <c r="A20203" s="1" t="s">
        <v>16196</v>
      </c>
      <c r="B20203" s="1">
        <v>5.0</v>
      </c>
      <c r="C20203" s="1" t="s">
        <v>42045</v>
      </c>
      <c r="D20203" s="1" t="s">
        <v>42046</v>
      </c>
      <c r="E20203" s="1" t="s">
        <v>21</v>
      </c>
      <c r="F20203" s="1" t="s">
        <v>11</v>
      </c>
      <c r="G20203" s="1" t="str">
        <f>IFERROR(__xludf.DUMMYFUNCTION("GOOGLETRANSLATE(D20203,""fr"",""en"")"),"#VALUE!")</f>
        <v>#VALUE!</v>
      </c>
    </row>
    <row r="20204" ht="15.75" customHeight="1">
      <c r="A20204" s="1" t="s">
        <v>816</v>
      </c>
      <c r="B20204" s="1">
        <v>2.0</v>
      </c>
      <c r="C20204" s="1" t="s">
        <v>42047</v>
      </c>
      <c r="D20204" s="1" t="s">
        <v>42048</v>
      </c>
      <c r="E20204" s="1" t="s">
        <v>25</v>
      </c>
      <c r="F20204" s="1" t="s">
        <v>110</v>
      </c>
      <c r="G20204" s="1" t="str">
        <f>IFERROR(__xludf.DUMMYFUNCTION("GOOGLETRANSLATE(D20204,""fr"",""en"")"),"#VALUE!")</f>
        <v>#VALUE!</v>
      </c>
    </row>
    <row r="20205" ht="15.75" customHeight="1">
      <c r="A20205" s="1" t="s">
        <v>91</v>
      </c>
      <c r="B20205" s="1">
        <v>5.0</v>
      </c>
      <c r="C20205" s="1" t="s">
        <v>42049</v>
      </c>
      <c r="D20205" s="1" t="s">
        <v>42050</v>
      </c>
      <c r="E20205" s="1" t="s">
        <v>10</v>
      </c>
      <c r="F20205" s="1" t="s">
        <v>11</v>
      </c>
      <c r="G20205" s="1" t="str">
        <f>IFERROR(__xludf.DUMMYFUNCTION("GOOGLETRANSLATE(D20205,""fr"",""en"")"),"#VALUE!")</f>
        <v>#VALUE!</v>
      </c>
    </row>
    <row r="20206" ht="15.75" customHeight="1">
      <c r="A20206" s="1" t="s">
        <v>424</v>
      </c>
      <c r="B20206" s="1">
        <v>3.0</v>
      </c>
      <c r="C20206" s="1" t="s">
        <v>42051</v>
      </c>
      <c r="D20206" s="1" t="s">
        <v>42052</v>
      </c>
      <c r="E20206" s="1" t="s">
        <v>614</v>
      </c>
      <c r="F20206" s="1" t="s">
        <v>30</v>
      </c>
      <c r="G20206" s="1" t="str">
        <f>IFERROR(__xludf.DUMMYFUNCTION("GOOGLETRANSLATE(D20206,""fr"",""en"")"),"#VALUE!")</f>
        <v>#VALUE!</v>
      </c>
    </row>
    <row r="20207" ht="15.75" customHeight="1">
      <c r="A20207" s="1" t="s">
        <v>5775</v>
      </c>
      <c r="B20207" s="1">
        <v>5.0</v>
      </c>
      <c r="C20207" s="1" t="s">
        <v>42053</v>
      </c>
      <c r="D20207" s="1" t="s">
        <v>42054</v>
      </c>
      <c r="E20207" s="1" t="s">
        <v>21</v>
      </c>
      <c r="F20207" s="1" t="s">
        <v>11</v>
      </c>
      <c r="G20207" s="1" t="str">
        <f>IFERROR(__xludf.DUMMYFUNCTION("GOOGLETRANSLATE(D20207,""fr"",""en"")"),"#VALUE!")</f>
        <v>#VALUE!</v>
      </c>
    </row>
    <row r="20208" ht="15.75" customHeight="1">
      <c r="A20208" s="1" t="s">
        <v>11376</v>
      </c>
      <c r="B20208" s="1">
        <v>2.0</v>
      </c>
      <c r="C20208" s="1" t="s">
        <v>42055</v>
      </c>
      <c r="D20208" s="1" t="s">
        <v>42056</v>
      </c>
      <c r="E20208" s="1" t="s">
        <v>21</v>
      </c>
      <c r="F20208" s="1" t="s">
        <v>11</v>
      </c>
      <c r="G20208" s="1" t="str">
        <f>IFERROR(__xludf.DUMMYFUNCTION("GOOGLETRANSLATE(D20208,""fr"",""en"")"),"#VALUE!")</f>
        <v>#VALUE!</v>
      </c>
    </row>
    <row r="20209" ht="15.75" customHeight="1">
      <c r="A20209" s="1" t="s">
        <v>1421</v>
      </c>
      <c r="B20209" s="1">
        <v>3.0</v>
      </c>
      <c r="C20209" s="1" t="s">
        <v>42057</v>
      </c>
      <c r="D20209" s="1" t="s">
        <v>42058</v>
      </c>
      <c r="E20209" s="1" t="s">
        <v>10</v>
      </c>
      <c r="F20209" s="1" t="s">
        <v>11</v>
      </c>
      <c r="G20209" s="1" t="str">
        <f>IFERROR(__xludf.DUMMYFUNCTION("GOOGLETRANSLATE(D20209,""fr"",""en"")"),"#VALUE!")</f>
        <v>#VALUE!</v>
      </c>
    </row>
    <row r="20210" ht="15.75" customHeight="1">
      <c r="A20210" s="1" t="s">
        <v>670</v>
      </c>
      <c r="B20210" s="1">
        <v>3.0</v>
      </c>
      <c r="C20210" s="1" t="s">
        <v>42059</v>
      </c>
      <c r="D20210" s="1" t="s">
        <v>42060</v>
      </c>
      <c r="E20210" s="1" t="s">
        <v>21</v>
      </c>
      <c r="F20210" s="1" t="s">
        <v>11</v>
      </c>
      <c r="G20210" s="1" t="str">
        <f>IFERROR(__xludf.DUMMYFUNCTION("GOOGLETRANSLATE(D20210,""fr"",""en"")"),"#VALUE!")</f>
        <v>#VALUE!</v>
      </c>
    </row>
    <row r="20211" ht="15.75" customHeight="1">
      <c r="A20211" s="1" t="s">
        <v>2801</v>
      </c>
      <c r="B20211" s="1">
        <v>5.0</v>
      </c>
      <c r="C20211" s="1" t="s">
        <v>42061</v>
      </c>
      <c r="D20211" s="1" t="s">
        <v>42062</v>
      </c>
      <c r="E20211" s="1" t="s">
        <v>21</v>
      </c>
      <c r="F20211" s="1" t="s">
        <v>11</v>
      </c>
      <c r="G20211" s="1" t="str">
        <f>IFERROR(__xludf.DUMMYFUNCTION("GOOGLETRANSLATE(D20211,""fr"",""en"")"),"#VALUE!")</f>
        <v>#VALUE!</v>
      </c>
    </row>
    <row r="20212" ht="15.75" customHeight="1">
      <c r="A20212" s="1" t="s">
        <v>664</v>
      </c>
      <c r="B20212" s="1">
        <v>4.0</v>
      </c>
      <c r="C20212" s="1" t="s">
        <v>42063</v>
      </c>
      <c r="D20212" s="1" t="s">
        <v>42064</v>
      </c>
      <c r="E20212" s="1" t="s">
        <v>21</v>
      </c>
      <c r="F20212" s="1" t="s">
        <v>11</v>
      </c>
      <c r="G20212" s="1" t="str">
        <f>IFERROR(__xludf.DUMMYFUNCTION("GOOGLETRANSLATE(D20212,""fr"",""en"")"),"#VALUE!")</f>
        <v>#VALUE!</v>
      </c>
    </row>
    <row r="20213" ht="15.75" customHeight="1">
      <c r="A20213" s="1" t="s">
        <v>1001</v>
      </c>
      <c r="B20213" s="1">
        <v>1.0</v>
      </c>
      <c r="C20213" s="1" t="s">
        <v>42065</v>
      </c>
      <c r="D20213" s="1" t="s">
        <v>42066</v>
      </c>
      <c r="E20213" s="1" t="s">
        <v>273</v>
      </c>
      <c r="F20213" s="1" t="s">
        <v>110</v>
      </c>
      <c r="G20213" s="1" t="str">
        <f>IFERROR(__xludf.DUMMYFUNCTION("GOOGLETRANSLATE(D20213,""fr"",""en"")"),"#VALUE!")</f>
        <v>#VALUE!</v>
      </c>
    </row>
    <row r="20214" ht="15.75" customHeight="1">
      <c r="A20214" s="1" t="s">
        <v>3925</v>
      </c>
      <c r="B20214" s="1">
        <v>1.0</v>
      </c>
      <c r="C20214" s="1" t="s">
        <v>42067</v>
      </c>
      <c r="D20214" s="1" t="s">
        <v>42068</v>
      </c>
      <c r="E20214" s="1" t="s">
        <v>10</v>
      </c>
      <c r="F20214" s="1" t="s">
        <v>11</v>
      </c>
      <c r="G20214" s="1" t="str">
        <f>IFERROR(__xludf.DUMMYFUNCTION("GOOGLETRANSLATE(D20214,""fr"",""en"")"),"#VALUE!")</f>
        <v>#VALUE!</v>
      </c>
    </row>
    <row r="20215" ht="15.75" customHeight="1">
      <c r="A20215" s="1" t="s">
        <v>4883</v>
      </c>
      <c r="B20215" s="1">
        <v>2.0</v>
      </c>
      <c r="C20215" s="1" t="s">
        <v>42069</v>
      </c>
      <c r="D20215" s="1" t="s">
        <v>42070</v>
      </c>
      <c r="E20215" s="1" t="s">
        <v>21</v>
      </c>
      <c r="F20215" s="1" t="s">
        <v>11</v>
      </c>
      <c r="G20215" s="1" t="str">
        <f>IFERROR(__xludf.DUMMYFUNCTION("GOOGLETRANSLATE(D20215,""fr"",""en"")"),"#VALUE!")</f>
        <v>#VALUE!</v>
      </c>
    </row>
    <row r="20216" ht="15.75" customHeight="1">
      <c r="A20216" s="1" t="s">
        <v>42071</v>
      </c>
      <c r="B20216" s="1">
        <v>1.0</v>
      </c>
      <c r="C20216" s="1" t="s">
        <v>42072</v>
      </c>
      <c r="D20216" s="1" t="s">
        <v>42073</v>
      </c>
      <c r="E20216" s="1" t="s">
        <v>21</v>
      </c>
      <c r="F20216" s="1" t="s">
        <v>11</v>
      </c>
      <c r="G20216" s="1" t="str">
        <f>IFERROR(__xludf.DUMMYFUNCTION("GOOGLETRANSLATE(D20216,""fr"",""en"")"),"#VALUE!")</f>
        <v>#VALUE!</v>
      </c>
    </row>
    <row r="20217" ht="15.75" customHeight="1">
      <c r="A20217" s="1" t="s">
        <v>135</v>
      </c>
      <c r="B20217" s="1">
        <v>4.0</v>
      </c>
      <c r="C20217" s="1" t="s">
        <v>42074</v>
      </c>
      <c r="D20217" s="1" t="s">
        <v>42075</v>
      </c>
      <c r="E20217" s="1" t="s">
        <v>21</v>
      </c>
      <c r="F20217" s="1" t="s">
        <v>11</v>
      </c>
      <c r="G20217" s="1" t="str">
        <f>IFERROR(__xludf.DUMMYFUNCTION("GOOGLETRANSLATE(D20217,""fr"",""en"")"),"#VALUE!")</f>
        <v>#VALUE!</v>
      </c>
    </row>
    <row r="20218" ht="15.75" customHeight="1">
      <c r="A20218" s="1" t="s">
        <v>929</v>
      </c>
      <c r="B20218" s="1">
        <v>4.0</v>
      </c>
      <c r="C20218" s="1" t="s">
        <v>42076</v>
      </c>
      <c r="D20218" s="1" t="s">
        <v>42077</v>
      </c>
      <c r="E20218" s="1" t="s">
        <v>10</v>
      </c>
      <c r="F20218" s="1" t="s">
        <v>11</v>
      </c>
      <c r="G20218" s="1" t="str">
        <f>IFERROR(__xludf.DUMMYFUNCTION("GOOGLETRANSLATE(D20218,""fr"",""en"")"),"#VALUE!")</f>
        <v>#VALUE!</v>
      </c>
    </row>
    <row r="20219" ht="15.75" customHeight="1">
      <c r="A20219" s="1" t="s">
        <v>10290</v>
      </c>
      <c r="B20219" s="1">
        <v>5.0</v>
      </c>
      <c r="C20219" s="1" t="s">
        <v>11396</v>
      </c>
      <c r="D20219" s="1" t="s">
        <v>42078</v>
      </c>
      <c r="E20219" s="1" t="s">
        <v>176</v>
      </c>
      <c r="F20219" s="1" t="s">
        <v>66</v>
      </c>
      <c r="G20219" s="1" t="str">
        <f>IFERROR(__xludf.DUMMYFUNCTION("GOOGLETRANSLATE(D20219,""fr"",""en"")"),"#VALUE!")</f>
        <v>#VALUE!</v>
      </c>
    </row>
    <row r="20220" ht="15.75" customHeight="1">
      <c r="A20220" s="1" t="s">
        <v>1482</v>
      </c>
      <c r="B20220" s="1">
        <v>4.0</v>
      </c>
      <c r="C20220" s="1" t="s">
        <v>42079</v>
      </c>
      <c r="D20220" s="1" t="s">
        <v>42080</v>
      </c>
      <c r="E20220" s="1" t="s">
        <v>614</v>
      </c>
      <c r="F20220" s="1" t="s">
        <v>30</v>
      </c>
      <c r="G20220" s="1" t="str">
        <f>IFERROR(__xludf.DUMMYFUNCTION("GOOGLETRANSLATE(D20220,""fr"",""en"")"),"#VALUE!")</f>
        <v>#VALUE!</v>
      </c>
    </row>
    <row r="20221" ht="15.75" customHeight="1">
      <c r="A20221" s="1" t="s">
        <v>132</v>
      </c>
      <c r="B20221" s="1">
        <v>5.0</v>
      </c>
      <c r="C20221" s="1" t="s">
        <v>42081</v>
      </c>
      <c r="D20221" s="1" t="s">
        <v>42082</v>
      </c>
      <c r="E20221" s="1" t="s">
        <v>10</v>
      </c>
      <c r="F20221" s="1" t="s">
        <v>11</v>
      </c>
      <c r="G20221" s="1" t="str">
        <f>IFERROR(__xludf.DUMMYFUNCTION("GOOGLETRANSLATE(D20221,""fr"",""en"")"),"#VALUE!")</f>
        <v>#VALUE!</v>
      </c>
    </row>
    <row r="20222" ht="15.75" customHeight="1">
      <c r="A20222" s="1" t="s">
        <v>1870</v>
      </c>
      <c r="B20222" s="1">
        <v>3.0</v>
      </c>
      <c r="C20222" s="1" t="s">
        <v>42083</v>
      </c>
      <c r="D20222" s="1" t="s">
        <v>42084</v>
      </c>
      <c r="E20222" s="1" t="s">
        <v>21</v>
      </c>
      <c r="F20222" s="1" t="s">
        <v>11</v>
      </c>
      <c r="G20222" s="1" t="str">
        <f>IFERROR(__xludf.DUMMYFUNCTION("GOOGLETRANSLATE(D20222,""fr"",""en"")"),"#VALUE!")</f>
        <v>#VALUE!</v>
      </c>
    </row>
    <row r="20223" ht="15.75" customHeight="1">
      <c r="A20223" s="1" t="s">
        <v>546</v>
      </c>
      <c r="B20223" s="1">
        <v>1.0</v>
      </c>
      <c r="C20223" s="1" t="s">
        <v>42085</v>
      </c>
      <c r="D20223" s="1" t="s">
        <v>42086</v>
      </c>
      <c r="E20223" s="1" t="s">
        <v>21</v>
      </c>
      <c r="F20223" s="1" t="s">
        <v>11</v>
      </c>
      <c r="G20223" s="1" t="str">
        <f>IFERROR(__xludf.DUMMYFUNCTION("GOOGLETRANSLATE(D20223,""fr"",""en"")"),"#VALUE!")</f>
        <v>#VALUE!</v>
      </c>
    </row>
    <row r="20224" ht="15.75" customHeight="1">
      <c r="A20224" s="1" t="s">
        <v>918</v>
      </c>
      <c r="B20224" s="1">
        <v>3.0</v>
      </c>
      <c r="C20224" s="1" t="s">
        <v>42087</v>
      </c>
      <c r="D20224" s="1" t="s">
        <v>42088</v>
      </c>
      <c r="E20224" s="1" t="s">
        <v>21</v>
      </c>
      <c r="F20224" s="1" t="s">
        <v>11</v>
      </c>
      <c r="G20224" s="1" t="str">
        <f>IFERROR(__xludf.DUMMYFUNCTION("GOOGLETRANSLATE(D20224,""fr"",""en"")"),"#VALUE!")</f>
        <v>#VALUE!</v>
      </c>
    </row>
    <row r="20225" ht="15.75" customHeight="1">
      <c r="A20225" s="1" t="s">
        <v>5230</v>
      </c>
      <c r="B20225" s="1">
        <v>3.0</v>
      </c>
      <c r="C20225" s="1" t="s">
        <v>42089</v>
      </c>
      <c r="D20225" s="1" t="s">
        <v>42090</v>
      </c>
      <c r="E20225" s="1" t="s">
        <v>10</v>
      </c>
      <c r="F20225" s="1" t="s">
        <v>11</v>
      </c>
      <c r="G20225" s="1" t="str">
        <f>IFERROR(__xludf.DUMMYFUNCTION("GOOGLETRANSLATE(D20225,""fr"",""en"")"),"#VALUE!")</f>
        <v>#VALUE!</v>
      </c>
    </row>
    <row r="20226" ht="15.75" customHeight="1">
      <c r="A20226" s="1" t="s">
        <v>4907</v>
      </c>
      <c r="B20226" s="1">
        <v>2.0</v>
      </c>
      <c r="C20226" s="1" t="s">
        <v>42091</v>
      </c>
      <c r="D20226" s="1" t="s">
        <v>42092</v>
      </c>
      <c r="E20226" s="1" t="s">
        <v>169</v>
      </c>
      <c r="F20226" s="1" t="s">
        <v>11</v>
      </c>
      <c r="G20226" s="1" t="str">
        <f>IFERROR(__xludf.DUMMYFUNCTION("GOOGLETRANSLATE(D20226,""fr"",""en"")"),"#VALUE!")</f>
        <v>#VALUE!</v>
      </c>
    </row>
    <row r="20227" ht="15.75" customHeight="1">
      <c r="A20227" s="1" t="s">
        <v>4392</v>
      </c>
      <c r="B20227" s="1">
        <v>2.0</v>
      </c>
      <c r="C20227" s="1" t="s">
        <v>21498</v>
      </c>
      <c r="D20227" s="1" t="s">
        <v>42093</v>
      </c>
      <c r="E20227" s="1" t="s">
        <v>273</v>
      </c>
      <c r="F20227" s="1" t="s">
        <v>110</v>
      </c>
      <c r="G20227" s="1" t="str">
        <f>IFERROR(__xludf.DUMMYFUNCTION("GOOGLETRANSLATE(D20227,""fr"",""en"")"),"#VALUE!")</f>
        <v>#VALUE!</v>
      </c>
    </row>
    <row r="20228" ht="15.75" customHeight="1">
      <c r="A20228" s="1" t="s">
        <v>11257</v>
      </c>
      <c r="B20228" s="1">
        <v>3.0</v>
      </c>
      <c r="C20228" s="1" t="s">
        <v>42094</v>
      </c>
      <c r="D20228" s="1" t="s">
        <v>42095</v>
      </c>
      <c r="E20228" s="1" t="s">
        <v>25</v>
      </c>
      <c r="F20228" s="1" t="s">
        <v>11</v>
      </c>
      <c r="G20228" s="1" t="str">
        <f>IFERROR(__xludf.DUMMYFUNCTION("GOOGLETRANSLATE(D20228,""fr"",""en"")"),"#VALUE!")</f>
        <v>#VALUE!</v>
      </c>
    </row>
    <row r="20229" ht="15.75" customHeight="1">
      <c r="A20229" s="1" t="s">
        <v>7386</v>
      </c>
      <c r="B20229" s="1">
        <v>5.0</v>
      </c>
      <c r="C20229" s="1" t="s">
        <v>42096</v>
      </c>
      <c r="D20229" s="1" t="s">
        <v>42097</v>
      </c>
      <c r="E20229" s="1" t="s">
        <v>10</v>
      </c>
      <c r="F20229" s="1" t="s">
        <v>11</v>
      </c>
      <c r="G20229" s="1" t="str">
        <f>IFERROR(__xludf.DUMMYFUNCTION("GOOGLETRANSLATE(D20229,""fr"",""en"")"),"#VALUE!")</f>
        <v>#VALUE!</v>
      </c>
    </row>
    <row r="20230" ht="15.75" customHeight="1">
      <c r="A20230" s="1" t="s">
        <v>77</v>
      </c>
      <c r="B20230" s="1">
        <v>4.0</v>
      </c>
      <c r="C20230" s="1" t="s">
        <v>42098</v>
      </c>
      <c r="D20230" s="1" t="s">
        <v>42099</v>
      </c>
      <c r="E20230" s="1" t="s">
        <v>614</v>
      </c>
      <c r="F20230" s="1" t="s">
        <v>30</v>
      </c>
      <c r="G20230" s="1" t="str">
        <f>IFERROR(__xludf.DUMMYFUNCTION("GOOGLETRANSLATE(D20230,""fr"",""en"")"),"#VALUE!")</f>
        <v>#VALUE!</v>
      </c>
    </row>
    <row r="20231" ht="15.75" customHeight="1">
      <c r="A20231" s="1" t="s">
        <v>3403</v>
      </c>
      <c r="B20231" s="1">
        <v>3.0</v>
      </c>
      <c r="C20231" s="1" t="s">
        <v>42100</v>
      </c>
      <c r="D20231" s="1" t="s">
        <v>42101</v>
      </c>
      <c r="E20231" s="1" t="s">
        <v>10</v>
      </c>
      <c r="F20231" s="1" t="s">
        <v>11</v>
      </c>
      <c r="G20231" s="1" t="str">
        <f>IFERROR(__xludf.DUMMYFUNCTION("GOOGLETRANSLATE(D20231,""fr"",""en"")"),"#VALUE!")</f>
        <v>#VALUE!</v>
      </c>
    </row>
    <row r="20232" ht="15.75" customHeight="1">
      <c r="A20232" s="1" t="s">
        <v>499</v>
      </c>
      <c r="B20232" s="1">
        <v>1.0</v>
      </c>
      <c r="C20232" s="1" t="s">
        <v>42102</v>
      </c>
      <c r="D20232" s="1" t="s">
        <v>42103</v>
      </c>
      <c r="E20232" s="1" t="s">
        <v>10</v>
      </c>
      <c r="F20232" s="1" t="s">
        <v>11</v>
      </c>
      <c r="G20232" s="1" t="str">
        <f>IFERROR(__xludf.DUMMYFUNCTION("GOOGLETRANSLATE(D20232,""fr"",""en"")"),"#VALUE!")</f>
        <v>#VALUE!</v>
      </c>
    </row>
    <row r="20233" ht="15.75" customHeight="1">
      <c r="A20233" s="1" t="s">
        <v>17327</v>
      </c>
      <c r="B20233" s="1">
        <v>2.0</v>
      </c>
      <c r="C20233" s="1" t="s">
        <v>42104</v>
      </c>
      <c r="D20233" s="1" t="s">
        <v>42105</v>
      </c>
      <c r="E20233" s="1" t="s">
        <v>292</v>
      </c>
      <c r="F20233" s="1" t="s">
        <v>11</v>
      </c>
      <c r="G20233" s="1" t="str">
        <f>IFERROR(__xludf.DUMMYFUNCTION("GOOGLETRANSLATE(D20233,""fr"",""en"")"),"#VALUE!")</f>
        <v>#VALUE!</v>
      </c>
    </row>
    <row r="20234" ht="15.75" customHeight="1">
      <c r="A20234" s="1" t="s">
        <v>2817</v>
      </c>
      <c r="B20234" s="1">
        <v>1.0</v>
      </c>
      <c r="C20234" s="1" t="s">
        <v>42106</v>
      </c>
      <c r="D20234" s="1" t="s">
        <v>42107</v>
      </c>
      <c r="E20234" s="1" t="s">
        <v>25</v>
      </c>
      <c r="F20234" s="1" t="s">
        <v>110</v>
      </c>
      <c r="G20234" s="1" t="str">
        <f>IFERROR(__xludf.DUMMYFUNCTION("GOOGLETRANSLATE(D20234,""fr"",""en"")"),"#VALUE!")</f>
        <v>#VALUE!</v>
      </c>
    </row>
    <row r="20235" ht="15.75" customHeight="1">
      <c r="A20235" s="1" t="s">
        <v>3798</v>
      </c>
      <c r="B20235" s="1">
        <v>1.0</v>
      </c>
      <c r="C20235" s="1" t="s">
        <v>42108</v>
      </c>
      <c r="D20235" s="1" t="s">
        <v>42109</v>
      </c>
      <c r="E20235" s="1" t="s">
        <v>10</v>
      </c>
      <c r="F20235" s="1" t="s">
        <v>11</v>
      </c>
      <c r="G20235" s="1" t="str">
        <f>IFERROR(__xludf.DUMMYFUNCTION("GOOGLETRANSLATE(D20235,""fr"",""en"")"),"#VALUE!")</f>
        <v>#VALUE!</v>
      </c>
    </row>
    <row r="20236" ht="15.75" customHeight="1">
      <c r="A20236" s="1" t="s">
        <v>1699</v>
      </c>
      <c r="B20236" s="1">
        <v>5.0</v>
      </c>
      <c r="C20236" s="1" t="s">
        <v>42110</v>
      </c>
      <c r="D20236" s="1" t="s">
        <v>42111</v>
      </c>
      <c r="E20236" s="1" t="s">
        <v>21</v>
      </c>
      <c r="F20236" s="1" t="s">
        <v>11</v>
      </c>
      <c r="G20236" s="1" t="str">
        <f>IFERROR(__xludf.DUMMYFUNCTION("GOOGLETRANSLATE(D20236,""fr"",""en"")"),"#VALUE!")</f>
        <v>#VALUE!</v>
      </c>
    </row>
    <row r="20237" ht="15.75" customHeight="1">
      <c r="A20237" s="1" t="s">
        <v>5431</v>
      </c>
      <c r="B20237" s="1">
        <v>2.0</v>
      </c>
      <c r="C20237" s="1" t="s">
        <v>42112</v>
      </c>
      <c r="D20237" s="1" t="s">
        <v>42113</v>
      </c>
      <c r="E20237" s="1" t="s">
        <v>575</v>
      </c>
      <c r="F20237" s="1" t="s">
        <v>84</v>
      </c>
      <c r="G20237" s="1" t="str">
        <f>IFERROR(__xludf.DUMMYFUNCTION("GOOGLETRANSLATE(D20237,""fr"",""en"")"),"#VALUE!")</f>
        <v>#VALUE!</v>
      </c>
    </row>
    <row r="20238" ht="15.75" customHeight="1">
      <c r="A20238" s="1" t="s">
        <v>147</v>
      </c>
      <c r="B20238" s="1">
        <v>5.0</v>
      </c>
      <c r="C20238" s="1" t="s">
        <v>42114</v>
      </c>
      <c r="D20238" s="1" t="s">
        <v>42115</v>
      </c>
      <c r="E20238" s="1" t="s">
        <v>10</v>
      </c>
      <c r="F20238" s="1" t="s">
        <v>11</v>
      </c>
      <c r="G20238" s="1" t="str">
        <f>IFERROR(__xludf.DUMMYFUNCTION("GOOGLETRANSLATE(D20238,""fr"",""en"")"),"#VALUE!")</f>
        <v>#VALUE!</v>
      </c>
    </row>
    <row r="20239" ht="15.75" customHeight="1">
      <c r="A20239" s="1" t="s">
        <v>5046</v>
      </c>
      <c r="B20239" s="1">
        <v>4.0</v>
      </c>
      <c r="C20239" s="1" t="s">
        <v>42116</v>
      </c>
      <c r="D20239" s="1" t="s">
        <v>42117</v>
      </c>
      <c r="E20239" s="1" t="s">
        <v>29</v>
      </c>
      <c r="F20239" s="1" t="s">
        <v>30</v>
      </c>
      <c r="G20239" s="1" t="str">
        <f>IFERROR(__xludf.DUMMYFUNCTION("GOOGLETRANSLATE(D20239,""fr"",""en"")"),"#VALUE!")</f>
        <v>#VALUE!</v>
      </c>
    </row>
    <row r="20240" ht="15.75" customHeight="1">
      <c r="A20240" s="1" t="s">
        <v>377</v>
      </c>
      <c r="B20240" s="1">
        <v>5.0</v>
      </c>
      <c r="C20240" s="1" t="s">
        <v>42118</v>
      </c>
      <c r="D20240" s="1" t="s">
        <v>42119</v>
      </c>
      <c r="E20240" s="1" t="s">
        <v>21</v>
      </c>
      <c r="F20240" s="1" t="s">
        <v>11</v>
      </c>
      <c r="G20240" s="1" t="str">
        <f>IFERROR(__xludf.DUMMYFUNCTION("GOOGLETRANSLATE(D20240,""fr"",""en"")"),"#VALUE!")</f>
        <v>#VALUE!</v>
      </c>
    </row>
    <row r="20241" ht="15.75" customHeight="1">
      <c r="A20241" s="1" t="s">
        <v>32971</v>
      </c>
      <c r="B20241" s="1">
        <v>3.0</v>
      </c>
      <c r="C20241" s="1" t="s">
        <v>42120</v>
      </c>
      <c r="D20241" s="1" t="s">
        <v>42121</v>
      </c>
      <c r="E20241" s="1" t="s">
        <v>250</v>
      </c>
      <c r="F20241" s="1" t="s">
        <v>30</v>
      </c>
      <c r="G20241" s="1" t="str">
        <f>IFERROR(__xludf.DUMMYFUNCTION("GOOGLETRANSLATE(D20241,""fr"",""en"")"),"#VALUE!")</f>
        <v>#VALUE!</v>
      </c>
    </row>
    <row r="20242" ht="15.75" customHeight="1">
      <c r="A20242" s="1" t="s">
        <v>2812</v>
      </c>
      <c r="B20242" s="1">
        <v>1.0</v>
      </c>
      <c r="C20242" s="1" t="s">
        <v>42122</v>
      </c>
      <c r="D20242" s="1" t="s">
        <v>42123</v>
      </c>
      <c r="E20242" s="1" t="s">
        <v>43</v>
      </c>
      <c r="F20242" s="1" t="s">
        <v>30</v>
      </c>
      <c r="G20242" s="1" t="str">
        <f>IFERROR(__xludf.DUMMYFUNCTION("GOOGLETRANSLATE(D20242,""fr"",""en"")"),"#VALUE!")</f>
        <v>#VALUE!</v>
      </c>
    </row>
    <row r="20243" ht="15.75" customHeight="1">
      <c r="A20243" s="1" t="s">
        <v>3775</v>
      </c>
      <c r="B20243" s="1">
        <v>1.0</v>
      </c>
      <c r="C20243" s="1" t="s">
        <v>42124</v>
      </c>
      <c r="D20243" s="1" t="s">
        <v>42125</v>
      </c>
      <c r="E20243" s="1" t="s">
        <v>273</v>
      </c>
      <c r="F20243" s="1" t="s">
        <v>11</v>
      </c>
      <c r="G20243" s="1" t="str">
        <f>IFERROR(__xludf.DUMMYFUNCTION("GOOGLETRANSLATE(D20243,""fr"",""en"")"),"#VALUE!")</f>
        <v>#VALUE!</v>
      </c>
    </row>
    <row r="20244" ht="15.75" customHeight="1">
      <c r="A20244" s="1" t="s">
        <v>14734</v>
      </c>
      <c r="B20244" s="1">
        <v>4.0</v>
      </c>
      <c r="C20244" s="1" t="s">
        <v>42126</v>
      </c>
      <c r="D20244" s="1" t="s">
        <v>42127</v>
      </c>
      <c r="E20244" s="1" t="s">
        <v>10</v>
      </c>
      <c r="F20244" s="1" t="s">
        <v>11</v>
      </c>
      <c r="G20244" s="1" t="str">
        <f>IFERROR(__xludf.DUMMYFUNCTION("GOOGLETRANSLATE(D20244,""fr"",""en"")"),"#VALUE!")</f>
        <v>#VALUE!</v>
      </c>
    </row>
    <row r="20245" ht="15.75" customHeight="1">
      <c r="A20245" s="1" t="s">
        <v>1023</v>
      </c>
      <c r="B20245" s="1">
        <v>4.0</v>
      </c>
      <c r="C20245" s="1" t="s">
        <v>42128</v>
      </c>
      <c r="D20245" s="1" t="s">
        <v>42129</v>
      </c>
      <c r="E20245" s="1" t="s">
        <v>176</v>
      </c>
      <c r="F20245" s="1" t="s">
        <v>66</v>
      </c>
      <c r="G20245" s="1" t="str">
        <f>IFERROR(__xludf.DUMMYFUNCTION("GOOGLETRANSLATE(D20245,""fr"",""en"")"),"#VALUE!")</f>
        <v>#VALUE!</v>
      </c>
    </row>
    <row r="20246" ht="15.75" customHeight="1">
      <c r="A20246" s="1" t="s">
        <v>3137</v>
      </c>
      <c r="B20246" s="1">
        <v>1.0</v>
      </c>
      <c r="C20246" s="1" t="s">
        <v>42130</v>
      </c>
      <c r="D20246" s="1" t="s">
        <v>42131</v>
      </c>
      <c r="E20246" s="1" t="s">
        <v>109</v>
      </c>
      <c r="F20246" s="1" t="s">
        <v>110</v>
      </c>
      <c r="G20246" s="1" t="str">
        <f>IFERROR(__xludf.DUMMYFUNCTION("GOOGLETRANSLATE(D20246,""fr"",""en"")"),"#VALUE!")</f>
        <v>#VALUE!</v>
      </c>
    </row>
    <row r="20247" ht="15.75" customHeight="1">
      <c r="A20247" s="1" t="s">
        <v>1696</v>
      </c>
      <c r="B20247" s="1">
        <v>3.0</v>
      </c>
      <c r="C20247" s="1" t="s">
        <v>42132</v>
      </c>
      <c r="D20247" s="1" t="s">
        <v>42133</v>
      </c>
      <c r="E20247" s="1" t="s">
        <v>21</v>
      </c>
      <c r="F20247" s="1" t="s">
        <v>11</v>
      </c>
      <c r="G20247" s="1" t="str">
        <f>IFERROR(__xludf.DUMMYFUNCTION("GOOGLETRANSLATE(D20247,""fr"",""en"")"),"#VALUE!")</f>
        <v>#VALUE!</v>
      </c>
    </row>
    <row r="20248" ht="15.75" customHeight="1">
      <c r="A20248" s="1" t="s">
        <v>6554</v>
      </c>
      <c r="B20248" s="1">
        <v>1.0</v>
      </c>
      <c r="C20248" s="1" t="s">
        <v>42134</v>
      </c>
      <c r="D20248" s="1" t="s">
        <v>42135</v>
      </c>
      <c r="E20248" s="1" t="s">
        <v>292</v>
      </c>
      <c r="F20248" s="1" t="s">
        <v>11</v>
      </c>
      <c r="G20248" s="1" t="str">
        <f>IFERROR(__xludf.DUMMYFUNCTION("GOOGLETRANSLATE(D20248,""fr"",""en"")"),"#VALUE!")</f>
        <v>#VALUE!</v>
      </c>
    </row>
    <row r="20249" ht="15.75" customHeight="1">
      <c r="A20249" s="1" t="s">
        <v>4458</v>
      </c>
      <c r="B20249" s="1">
        <v>1.0</v>
      </c>
      <c r="C20249" s="1" t="s">
        <v>42136</v>
      </c>
      <c r="D20249" s="1" t="s">
        <v>42137</v>
      </c>
      <c r="E20249" s="1" t="s">
        <v>373</v>
      </c>
      <c r="F20249" s="1" t="s">
        <v>30</v>
      </c>
      <c r="G20249" s="1" t="str">
        <f>IFERROR(__xludf.DUMMYFUNCTION("GOOGLETRANSLATE(D20249,""fr"",""en"")"),"#VALUE!")</f>
        <v>#VALUE!</v>
      </c>
    </row>
    <row r="20250" ht="15.75" customHeight="1">
      <c r="A20250" s="1" t="s">
        <v>8562</v>
      </c>
      <c r="B20250" s="1">
        <v>1.0</v>
      </c>
      <c r="C20250" s="1" t="s">
        <v>42138</v>
      </c>
      <c r="D20250" s="1" t="s">
        <v>42139</v>
      </c>
      <c r="E20250" s="1" t="s">
        <v>109</v>
      </c>
      <c r="F20250" s="1" t="s">
        <v>110</v>
      </c>
      <c r="G20250" s="1" t="str">
        <f>IFERROR(__xludf.DUMMYFUNCTION("GOOGLETRANSLATE(D20250,""fr"",""en"")"),"#VALUE!")</f>
        <v>#VALUE!</v>
      </c>
    </row>
    <row r="20251" ht="15.75" customHeight="1">
      <c r="A20251" s="1" t="s">
        <v>4437</v>
      </c>
      <c r="B20251" s="1">
        <v>4.0</v>
      </c>
      <c r="C20251" s="1" t="s">
        <v>42140</v>
      </c>
      <c r="D20251" s="1" t="s">
        <v>42141</v>
      </c>
      <c r="E20251" s="1" t="s">
        <v>21</v>
      </c>
      <c r="F20251" s="1" t="s">
        <v>11</v>
      </c>
      <c r="G20251" s="1" t="str">
        <f>IFERROR(__xludf.DUMMYFUNCTION("GOOGLETRANSLATE(D20251,""fr"",""en"")"),"#VALUE!")</f>
        <v>#VALUE!</v>
      </c>
    </row>
    <row r="20252" ht="15.75" customHeight="1">
      <c r="A20252" s="1" t="s">
        <v>4717</v>
      </c>
      <c r="B20252" s="1">
        <v>1.0</v>
      </c>
      <c r="C20252" s="1" t="s">
        <v>42142</v>
      </c>
      <c r="D20252" s="1" t="s">
        <v>42143</v>
      </c>
      <c r="E20252" s="1" t="s">
        <v>43</v>
      </c>
      <c r="F20252" s="1" t="s">
        <v>30</v>
      </c>
      <c r="G20252" s="1" t="str">
        <f>IFERROR(__xludf.DUMMYFUNCTION("GOOGLETRANSLATE(D20252,""fr"",""en"")"),"#VALUE!")</f>
        <v>#VALUE!</v>
      </c>
    </row>
    <row r="20253" ht="15.75" customHeight="1">
      <c r="A20253" s="1" t="s">
        <v>231</v>
      </c>
      <c r="B20253" s="1">
        <v>3.0</v>
      </c>
      <c r="C20253" s="1" t="s">
        <v>42144</v>
      </c>
      <c r="D20253" s="1" t="s">
        <v>42145</v>
      </c>
      <c r="E20253" s="1" t="s">
        <v>21</v>
      </c>
      <c r="F20253" s="1" t="s">
        <v>11</v>
      </c>
      <c r="G20253" s="1" t="str">
        <f>IFERROR(__xludf.DUMMYFUNCTION("GOOGLETRANSLATE(D20253,""fr"",""en"")"),"#VALUE!")</f>
        <v>#VALUE!</v>
      </c>
    </row>
    <row r="20254" ht="15.75" customHeight="1">
      <c r="A20254" s="1" t="s">
        <v>144</v>
      </c>
      <c r="B20254" s="1">
        <v>4.0</v>
      </c>
      <c r="C20254" s="1" t="s">
        <v>42146</v>
      </c>
      <c r="D20254" s="1" t="s">
        <v>42147</v>
      </c>
      <c r="E20254" s="1" t="s">
        <v>21</v>
      </c>
      <c r="F20254" s="1" t="s">
        <v>11</v>
      </c>
      <c r="G20254" s="1" t="str">
        <f>IFERROR(__xludf.DUMMYFUNCTION("GOOGLETRANSLATE(D20254,""fr"",""en"")"),"#VALUE!")</f>
        <v>#VALUE!</v>
      </c>
    </row>
    <row r="20255" ht="15.75" customHeight="1">
      <c r="A20255" s="1" t="s">
        <v>4214</v>
      </c>
      <c r="B20255" s="1">
        <v>1.0</v>
      </c>
      <c r="C20255" s="1" t="s">
        <v>42148</v>
      </c>
      <c r="D20255" s="1" t="s">
        <v>42149</v>
      </c>
      <c r="E20255" s="1" t="s">
        <v>373</v>
      </c>
      <c r="F20255" s="1" t="s">
        <v>30</v>
      </c>
      <c r="G20255" s="1" t="str">
        <f>IFERROR(__xludf.DUMMYFUNCTION("GOOGLETRANSLATE(D20255,""fr"",""en"")"),"#VALUE!")</f>
        <v>#VALUE!</v>
      </c>
    </row>
    <row r="20256" ht="15.75" customHeight="1">
      <c r="A20256" s="1" t="s">
        <v>12413</v>
      </c>
      <c r="B20256" s="1">
        <v>2.0</v>
      </c>
      <c r="C20256" s="1" t="s">
        <v>42150</v>
      </c>
      <c r="D20256" s="1" t="s">
        <v>42151</v>
      </c>
      <c r="E20256" s="1" t="s">
        <v>169</v>
      </c>
      <c r="F20256" s="1" t="s">
        <v>11</v>
      </c>
      <c r="G20256" s="1" t="str">
        <f>IFERROR(__xludf.DUMMYFUNCTION("GOOGLETRANSLATE(D20256,""fr"",""en"")"),"#VALUE!")</f>
        <v>#VALUE!</v>
      </c>
    </row>
    <row r="20257" ht="15.75" customHeight="1">
      <c r="A20257" s="1" t="s">
        <v>326</v>
      </c>
      <c r="B20257" s="1">
        <v>5.0</v>
      </c>
      <c r="C20257" s="1" t="s">
        <v>42152</v>
      </c>
      <c r="D20257" s="1" t="s">
        <v>42153</v>
      </c>
      <c r="E20257" s="1" t="s">
        <v>21</v>
      </c>
      <c r="F20257" s="1" t="s">
        <v>11</v>
      </c>
      <c r="G20257" s="1" t="str">
        <f>IFERROR(__xludf.DUMMYFUNCTION("GOOGLETRANSLATE(D20257,""fr"",""en"")"),"#VALUE!")</f>
        <v>#VALUE!</v>
      </c>
    </row>
    <row r="20258" ht="15.75" customHeight="1">
      <c r="A20258" s="1" t="s">
        <v>1353</v>
      </c>
      <c r="B20258" s="1">
        <v>2.0</v>
      </c>
      <c r="C20258" s="1" t="s">
        <v>42154</v>
      </c>
      <c r="D20258" s="1" t="s">
        <v>42155</v>
      </c>
      <c r="E20258" s="1" t="s">
        <v>43</v>
      </c>
      <c r="F20258" s="1" t="s">
        <v>30</v>
      </c>
      <c r="G20258" s="1" t="str">
        <f>IFERROR(__xludf.DUMMYFUNCTION("GOOGLETRANSLATE(D20258,""fr"",""en"")"),"#VALUE!")</f>
        <v>#VALUE!</v>
      </c>
    </row>
    <row r="20259" ht="15.75" customHeight="1">
      <c r="A20259" s="1" t="s">
        <v>14536</v>
      </c>
      <c r="B20259" s="1">
        <v>2.0</v>
      </c>
      <c r="C20259" s="1" t="s">
        <v>42156</v>
      </c>
      <c r="D20259" s="1" t="s">
        <v>42157</v>
      </c>
      <c r="E20259" s="1" t="s">
        <v>10</v>
      </c>
      <c r="F20259" s="1" t="s">
        <v>11</v>
      </c>
      <c r="G20259" s="1" t="str">
        <f>IFERROR(__xludf.DUMMYFUNCTION("GOOGLETRANSLATE(D20259,""fr"",""en"")"),"#VALUE!")</f>
        <v>#VALUE!</v>
      </c>
    </row>
    <row r="20260" ht="15.75" customHeight="1">
      <c r="A20260" s="1" t="s">
        <v>1596</v>
      </c>
      <c r="B20260" s="1">
        <v>2.0</v>
      </c>
      <c r="C20260" s="1" t="s">
        <v>42158</v>
      </c>
      <c r="D20260" s="1" t="s">
        <v>42159</v>
      </c>
      <c r="E20260" s="1" t="s">
        <v>226</v>
      </c>
      <c r="F20260" s="1" t="s">
        <v>11</v>
      </c>
      <c r="G20260" s="1" t="str">
        <f>IFERROR(__xludf.DUMMYFUNCTION("GOOGLETRANSLATE(D20260,""fr"",""en"")"),"#VALUE!")</f>
        <v>#VALUE!</v>
      </c>
    </row>
    <row r="20261" ht="15.75" customHeight="1">
      <c r="A20261" s="1" t="s">
        <v>1741</v>
      </c>
      <c r="B20261" s="1">
        <v>5.0</v>
      </c>
      <c r="C20261" s="1" t="s">
        <v>42160</v>
      </c>
      <c r="D20261" s="1" t="s">
        <v>42161</v>
      </c>
      <c r="E20261" s="1" t="s">
        <v>10</v>
      </c>
      <c r="F20261" s="1" t="s">
        <v>11</v>
      </c>
      <c r="G20261" s="1" t="str">
        <f>IFERROR(__xludf.DUMMYFUNCTION("GOOGLETRANSLATE(D20261,""fr"",""en"")"),"#VALUE!")</f>
        <v>#VALUE!</v>
      </c>
    </row>
    <row r="20262" ht="15.75" customHeight="1">
      <c r="A20262" s="1" t="s">
        <v>597</v>
      </c>
      <c r="B20262" s="1">
        <v>4.0</v>
      </c>
      <c r="C20262" s="1" t="s">
        <v>42162</v>
      </c>
      <c r="D20262" s="1" t="s">
        <v>42163</v>
      </c>
      <c r="E20262" s="1" t="s">
        <v>10</v>
      </c>
      <c r="F20262" s="1" t="s">
        <v>11</v>
      </c>
      <c r="G20262" s="1" t="str">
        <f>IFERROR(__xludf.DUMMYFUNCTION("GOOGLETRANSLATE(D20262,""fr"",""en"")"),"#VALUE!")</f>
        <v>#VALUE!</v>
      </c>
    </row>
    <row r="20263" ht="15.75" customHeight="1">
      <c r="A20263" s="1" t="s">
        <v>1421</v>
      </c>
      <c r="B20263" s="1">
        <v>4.0</v>
      </c>
      <c r="C20263" s="1" t="s">
        <v>42164</v>
      </c>
      <c r="D20263" s="1" t="s">
        <v>42165</v>
      </c>
      <c r="E20263" s="1" t="s">
        <v>484</v>
      </c>
      <c r="F20263" s="1" t="s">
        <v>118</v>
      </c>
      <c r="G20263" s="1" t="str">
        <f>IFERROR(__xludf.DUMMYFUNCTION("GOOGLETRANSLATE(D20263,""fr"",""en"")"),"#VALUE!")</f>
        <v>#VALUE!</v>
      </c>
    </row>
    <row r="20264" ht="15.75" customHeight="1">
      <c r="A20264" s="1" t="s">
        <v>3823</v>
      </c>
      <c r="B20264" s="1">
        <v>3.0</v>
      </c>
      <c r="C20264" s="1" t="s">
        <v>42166</v>
      </c>
      <c r="D20264" s="1" t="s">
        <v>42167</v>
      </c>
      <c r="E20264" s="1" t="s">
        <v>614</v>
      </c>
      <c r="F20264" s="1" t="s">
        <v>30</v>
      </c>
      <c r="G20264" s="1" t="str">
        <f>IFERROR(__xludf.DUMMYFUNCTION("GOOGLETRANSLATE(D20264,""fr"",""en"")"),"#VALUE!")</f>
        <v>#VALUE!</v>
      </c>
    </row>
    <row r="20265" ht="15.75" customHeight="1">
      <c r="A20265" s="1" t="s">
        <v>1439</v>
      </c>
      <c r="B20265" s="1">
        <v>2.0</v>
      </c>
      <c r="C20265" s="1" t="s">
        <v>42168</v>
      </c>
      <c r="D20265" s="1" t="s">
        <v>42169</v>
      </c>
      <c r="E20265" s="1" t="s">
        <v>21</v>
      </c>
      <c r="F20265" s="1" t="s">
        <v>11</v>
      </c>
      <c r="G20265" s="1" t="str">
        <f>IFERROR(__xludf.DUMMYFUNCTION("GOOGLETRANSLATE(D20265,""fr"",""en"")"),"#VALUE!")</f>
        <v>#VALUE!</v>
      </c>
    </row>
    <row r="20266" ht="15.75" customHeight="1">
      <c r="A20266" s="1" t="s">
        <v>356</v>
      </c>
      <c r="B20266" s="1">
        <v>2.0</v>
      </c>
      <c r="C20266" s="1" t="s">
        <v>42170</v>
      </c>
      <c r="D20266" s="1" t="s">
        <v>42171</v>
      </c>
      <c r="E20266" s="1" t="s">
        <v>2727</v>
      </c>
      <c r="F20266" s="1" t="s">
        <v>66</v>
      </c>
      <c r="G20266" s="1" t="str">
        <f>IFERROR(__xludf.DUMMYFUNCTION("GOOGLETRANSLATE(D20266,""fr"",""en"")"),"#VALUE!")</f>
        <v>#VALUE!</v>
      </c>
    </row>
    <row r="20267" ht="15.75" customHeight="1">
      <c r="A20267" s="1" t="s">
        <v>8946</v>
      </c>
      <c r="B20267" s="1">
        <v>1.0</v>
      </c>
      <c r="C20267" s="1" t="s">
        <v>42172</v>
      </c>
      <c r="D20267" s="1" t="s">
        <v>42173</v>
      </c>
      <c r="E20267" s="1" t="s">
        <v>10</v>
      </c>
      <c r="F20267" s="1" t="s">
        <v>11</v>
      </c>
      <c r="G20267" s="1" t="str">
        <f>IFERROR(__xludf.DUMMYFUNCTION("GOOGLETRANSLATE(D20267,""fr"",""en"")"),"#VALUE!")</f>
        <v>#VALUE!</v>
      </c>
    </row>
    <row r="20268" ht="15.75" customHeight="1">
      <c r="A20268" s="1" t="s">
        <v>3063</v>
      </c>
      <c r="B20268" s="1">
        <v>1.0</v>
      </c>
      <c r="C20268" s="1" t="s">
        <v>42174</v>
      </c>
      <c r="D20268" s="1" t="s">
        <v>42175</v>
      </c>
      <c r="E20268" s="1" t="s">
        <v>10</v>
      </c>
      <c r="F20268" s="1" t="s">
        <v>11</v>
      </c>
      <c r="G20268" s="1" t="str">
        <f>IFERROR(__xludf.DUMMYFUNCTION("GOOGLETRANSLATE(D20268,""fr"",""en"")"),"#VALUE!")</f>
        <v>#VALUE!</v>
      </c>
    </row>
    <row r="20269" ht="15.75" customHeight="1">
      <c r="A20269" s="1" t="s">
        <v>3041</v>
      </c>
      <c r="B20269" s="1">
        <v>1.0</v>
      </c>
      <c r="C20269" s="1" t="s">
        <v>42176</v>
      </c>
      <c r="D20269" s="1" t="s">
        <v>42177</v>
      </c>
      <c r="E20269" s="1" t="s">
        <v>3642</v>
      </c>
      <c r="F20269" s="1" t="s">
        <v>118</v>
      </c>
      <c r="G20269" s="1" t="str">
        <f>IFERROR(__xludf.DUMMYFUNCTION("GOOGLETRANSLATE(D20269,""fr"",""en"")"),"#VALUE!")</f>
        <v>#VALUE!</v>
      </c>
    </row>
    <row r="20270" ht="15.75" customHeight="1">
      <c r="A20270" s="1" t="s">
        <v>1709</v>
      </c>
      <c r="B20270" s="1">
        <v>5.0</v>
      </c>
      <c r="C20270" s="1" t="s">
        <v>42178</v>
      </c>
      <c r="D20270" s="1" t="s">
        <v>42179</v>
      </c>
      <c r="E20270" s="1" t="s">
        <v>65</v>
      </c>
      <c r="F20270" s="1" t="s">
        <v>66</v>
      </c>
      <c r="G20270" s="1" t="str">
        <f>IFERROR(__xludf.DUMMYFUNCTION("GOOGLETRANSLATE(D20270,""fr"",""en"")"),"#VALUE!")</f>
        <v>#VALUE!</v>
      </c>
    </row>
    <row r="20271" ht="15.75" customHeight="1">
      <c r="A20271" s="1" t="s">
        <v>1778</v>
      </c>
      <c r="B20271" s="1">
        <v>5.0</v>
      </c>
      <c r="C20271" s="1" t="s">
        <v>42180</v>
      </c>
      <c r="D20271" s="1" t="s">
        <v>42181</v>
      </c>
      <c r="E20271" s="1" t="s">
        <v>65</v>
      </c>
      <c r="F20271" s="1" t="s">
        <v>66</v>
      </c>
      <c r="G20271" s="1" t="str">
        <f>IFERROR(__xludf.DUMMYFUNCTION("GOOGLETRANSLATE(D20271,""fr"",""en"")"),"#VALUE!")</f>
        <v>#VALUE!</v>
      </c>
    </row>
    <row r="20272" ht="15.75" customHeight="1">
      <c r="A20272" s="1" t="s">
        <v>12151</v>
      </c>
      <c r="B20272" s="1">
        <v>2.0</v>
      </c>
      <c r="C20272" s="1" t="s">
        <v>42182</v>
      </c>
      <c r="D20272" s="1" t="s">
        <v>42183</v>
      </c>
      <c r="E20272" s="1" t="s">
        <v>169</v>
      </c>
      <c r="F20272" s="1" t="s">
        <v>11</v>
      </c>
      <c r="G20272" s="1" t="str">
        <f>IFERROR(__xludf.DUMMYFUNCTION("GOOGLETRANSLATE(D20272,""fr"",""en"")"),"#VALUE!")</f>
        <v>#VALUE!</v>
      </c>
    </row>
    <row r="20273" ht="15.75" customHeight="1">
      <c r="A20273" s="1" t="s">
        <v>14891</v>
      </c>
      <c r="B20273" s="1">
        <v>1.0</v>
      </c>
      <c r="C20273" s="1" t="s">
        <v>42184</v>
      </c>
      <c r="D20273" s="1" t="s">
        <v>42185</v>
      </c>
      <c r="E20273" s="1" t="s">
        <v>10</v>
      </c>
      <c r="F20273" s="1" t="s">
        <v>11</v>
      </c>
      <c r="G20273" s="1" t="str">
        <f>IFERROR(__xludf.DUMMYFUNCTION("GOOGLETRANSLATE(D20273,""fr"",""en"")"),"#VALUE!")</f>
        <v>#VALUE!</v>
      </c>
    </row>
    <row r="20274" ht="15.75" customHeight="1">
      <c r="A20274" s="1" t="s">
        <v>1663</v>
      </c>
      <c r="B20274" s="1">
        <v>4.0</v>
      </c>
      <c r="C20274" s="1" t="s">
        <v>42186</v>
      </c>
      <c r="D20274" s="1" t="s">
        <v>42187</v>
      </c>
      <c r="E20274" s="1" t="s">
        <v>21</v>
      </c>
      <c r="F20274" s="1" t="s">
        <v>11</v>
      </c>
      <c r="G20274" s="1" t="str">
        <f>IFERROR(__xludf.DUMMYFUNCTION("GOOGLETRANSLATE(D20274,""fr"",""en"")"),"#VALUE!")</f>
        <v>#VALUE!</v>
      </c>
    </row>
    <row r="20275" ht="15.75" customHeight="1">
      <c r="A20275" s="1" t="s">
        <v>664</v>
      </c>
      <c r="B20275" s="1">
        <v>4.0</v>
      </c>
      <c r="C20275" s="1" t="s">
        <v>42188</v>
      </c>
      <c r="D20275" s="1" t="s">
        <v>42189</v>
      </c>
      <c r="E20275" s="1" t="s">
        <v>10</v>
      </c>
      <c r="F20275" s="1" t="s">
        <v>11</v>
      </c>
      <c r="G20275" s="1" t="str">
        <f>IFERROR(__xludf.DUMMYFUNCTION("GOOGLETRANSLATE(D20275,""fr"",""en"")"),"#VALUE!")</f>
        <v>#VALUE!</v>
      </c>
    </row>
    <row r="20276" ht="15.75" customHeight="1">
      <c r="A20276" s="1" t="s">
        <v>798</v>
      </c>
      <c r="B20276" s="1">
        <v>5.0</v>
      </c>
      <c r="C20276" s="1" t="s">
        <v>42190</v>
      </c>
      <c r="D20276" s="1" t="s">
        <v>42191</v>
      </c>
      <c r="E20276" s="1" t="s">
        <v>10</v>
      </c>
      <c r="F20276" s="1" t="s">
        <v>11</v>
      </c>
      <c r="G20276" s="1" t="str">
        <f>IFERROR(__xludf.DUMMYFUNCTION("GOOGLETRANSLATE(D20276,""fr"",""en"")"),"#VALUE!")</f>
        <v>#VALUE!</v>
      </c>
    </row>
    <row r="20277" ht="15.75" customHeight="1">
      <c r="A20277" s="1" t="s">
        <v>7</v>
      </c>
      <c r="B20277" s="1">
        <v>5.0</v>
      </c>
      <c r="C20277" s="1" t="s">
        <v>42192</v>
      </c>
      <c r="D20277" s="1" t="s">
        <v>42193</v>
      </c>
      <c r="E20277" s="1" t="s">
        <v>10</v>
      </c>
      <c r="F20277" s="1" t="s">
        <v>11</v>
      </c>
      <c r="G20277" s="1" t="str">
        <f>IFERROR(__xludf.DUMMYFUNCTION("GOOGLETRANSLATE(D20277,""fr"",""en"")"),"#VALUE!")</f>
        <v>#VALUE!</v>
      </c>
    </row>
    <row r="20278" ht="15.75" customHeight="1">
      <c r="A20278" s="1" t="s">
        <v>2854</v>
      </c>
      <c r="B20278" s="1">
        <v>3.0</v>
      </c>
      <c r="C20278" s="1" t="s">
        <v>42194</v>
      </c>
      <c r="D20278" s="1" t="s">
        <v>42195</v>
      </c>
      <c r="E20278" s="1" t="s">
        <v>10</v>
      </c>
      <c r="F20278" s="1" t="s">
        <v>11</v>
      </c>
      <c r="G20278" s="1" t="str">
        <f>IFERROR(__xludf.DUMMYFUNCTION("GOOGLETRANSLATE(D20278,""fr"",""en"")"),"#VALUE!")</f>
        <v>#VALUE!</v>
      </c>
    </row>
    <row r="20279" ht="15.75" customHeight="1">
      <c r="A20279" s="1" t="s">
        <v>3312</v>
      </c>
      <c r="B20279" s="1">
        <v>4.0</v>
      </c>
      <c r="C20279" s="1" t="s">
        <v>42196</v>
      </c>
      <c r="D20279" s="1" t="s">
        <v>42197</v>
      </c>
      <c r="E20279" s="1" t="s">
        <v>21</v>
      </c>
      <c r="F20279" s="1" t="s">
        <v>11</v>
      </c>
      <c r="G20279" s="1" t="str">
        <f>IFERROR(__xludf.DUMMYFUNCTION("GOOGLETRANSLATE(D20279,""fr"",""en"")"),"#VALUE!")</f>
        <v>#VALUE!</v>
      </c>
    </row>
    <row r="20280" ht="15.75" customHeight="1">
      <c r="A20280" s="1" t="s">
        <v>11613</v>
      </c>
      <c r="B20280" s="1">
        <v>1.0</v>
      </c>
      <c r="C20280" s="1" t="s">
        <v>42198</v>
      </c>
      <c r="D20280" s="1" t="s">
        <v>42199</v>
      </c>
      <c r="E20280" s="1" t="s">
        <v>296</v>
      </c>
      <c r="F20280" s="1" t="s">
        <v>110</v>
      </c>
      <c r="G20280" s="1" t="str">
        <f>IFERROR(__xludf.DUMMYFUNCTION("GOOGLETRANSLATE(D20280,""fr"",""en"")"),"#VALUE!")</f>
        <v>#VALUE!</v>
      </c>
    </row>
    <row r="20281" ht="15.75" customHeight="1">
      <c r="A20281" s="1" t="s">
        <v>100</v>
      </c>
      <c r="B20281" s="1">
        <v>5.0</v>
      </c>
      <c r="C20281" s="1" t="s">
        <v>42200</v>
      </c>
      <c r="D20281" s="1" t="s">
        <v>42201</v>
      </c>
      <c r="E20281" s="1" t="s">
        <v>448</v>
      </c>
      <c r="F20281" s="1" t="s">
        <v>84</v>
      </c>
      <c r="G20281" s="1" t="str">
        <f>IFERROR(__xludf.DUMMYFUNCTION("GOOGLETRANSLATE(D20281,""fr"",""en"")"),"#VALUE!")</f>
        <v>#VALUE!</v>
      </c>
    </row>
    <row r="20282" ht="15.75" customHeight="1">
      <c r="A20282" s="1" t="s">
        <v>585</v>
      </c>
      <c r="B20282" s="1">
        <v>4.0</v>
      </c>
      <c r="C20282" s="1" t="s">
        <v>42202</v>
      </c>
      <c r="D20282" s="1" t="s">
        <v>42203</v>
      </c>
      <c r="E20282" s="1" t="s">
        <v>10</v>
      </c>
      <c r="F20282" s="1" t="s">
        <v>11</v>
      </c>
      <c r="G20282" s="1" t="str">
        <f>IFERROR(__xludf.DUMMYFUNCTION("GOOGLETRANSLATE(D20282,""fr"",""en"")"),"#VALUE!")</f>
        <v>#VALUE!</v>
      </c>
    </row>
    <row r="20283" ht="15.75" customHeight="1">
      <c r="A20283" s="1" t="s">
        <v>8754</v>
      </c>
      <c r="B20283" s="1">
        <v>1.0</v>
      </c>
      <c r="C20283" s="1" t="s">
        <v>42204</v>
      </c>
      <c r="D20283" s="1" t="s">
        <v>42205</v>
      </c>
      <c r="E20283" s="1" t="s">
        <v>296</v>
      </c>
      <c r="F20283" s="1" t="s">
        <v>110</v>
      </c>
      <c r="G20283" s="1" t="str">
        <f>IFERROR(__xludf.DUMMYFUNCTION("GOOGLETRANSLATE(D20283,""fr"",""en"")"),"#VALUE!")</f>
        <v>#VALUE!</v>
      </c>
    </row>
    <row r="20284" ht="15.75" customHeight="1">
      <c r="A20284" s="1" t="s">
        <v>597</v>
      </c>
      <c r="B20284" s="1">
        <v>3.0</v>
      </c>
      <c r="C20284" s="1" t="s">
        <v>42206</v>
      </c>
      <c r="D20284" s="1" t="s">
        <v>42207</v>
      </c>
      <c r="E20284" s="1" t="s">
        <v>10</v>
      </c>
      <c r="F20284" s="1" t="s">
        <v>11</v>
      </c>
      <c r="G20284" s="1" t="str">
        <f>IFERROR(__xludf.DUMMYFUNCTION("GOOGLETRANSLATE(D20284,""fr"",""en"")"),"#VALUE!")</f>
        <v>#VALUE!</v>
      </c>
    </row>
    <row r="20285" ht="15.75" customHeight="1">
      <c r="A20285" s="1" t="s">
        <v>579</v>
      </c>
      <c r="B20285" s="1">
        <v>1.0</v>
      </c>
      <c r="C20285" s="1" t="s">
        <v>42208</v>
      </c>
      <c r="D20285" s="1" t="s">
        <v>42209</v>
      </c>
      <c r="E20285" s="1" t="s">
        <v>355</v>
      </c>
      <c r="F20285" s="1" t="s">
        <v>110</v>
      </c>
      <c r="G20285" s="1" t="str">
        <f>IFERROR(__xludf.DUMMYFUNCTION("GOOGLETRANSLATE(D20285,""fr"",""en"")"),"#VALUE!")</f>
        <v>#VALUE!</v>
      </c>
    </row>
    <row r="20286" ht="15.75" customHeight="1">
      <c r="A20286" s="1" t="s">
        <v>1846</v>
      </c>
      <c r="B20286" s="1">
        <v>1.0</v>
      </c>
      <c r="C20286" s="1" t="s">
        <v>42210</v>
      </c>
      <c r="D20286" s="1" t="s">
        <v>42211</v>
      </c>
      <c r="E20286" s="1" t="s">
        <v>52</v>
      </c>
      <c r="F20286" s="1" t="s">
        <v>118</v>
      </c>
      <c r="G20286" s="1" t="str">
        <f>IFERROR(__xludf.DUMMYFUNCTION("GOOGLETRANSLATE(D20286,""fr"",""en"")"),"#VALUE!")</f>
        <v>#VALUE!</v>
      </c>
    </row>
    <row r="20287" ht="15.75" customHeight="1">
      <c r="A20287" s="1" t="s">
        <v>3678</v>
      </c>
      <c r="B20287" s="1">
        <v>1.0</v>
      </c>
      <c r="C20287" s="1" t="s">
        <v>42212</v>
      </c>
      <c r="D20287" s="1" t="s">
        <v>42213</v>
      </c>
      <c r="E20287" s="1" t="s">
        <v>273</v>
      </c>
      <c r="F20287" s="1" t="s">
        <v>11</v>
      </c>
      <c r="G20287" s="1" t="str">
        <f>IFERROR(__xludf.DUMMYFUNCTION("GOOGLETRANSLATE(D20287,""fr"",""en"")"),"#VALUE!")</f>
        <v>#VALUE!</v>
      </c>
    </row>
    <row r="20288" ht="15.75" customHeight="1">
      <c r="A20288" s="1" t="s">
        <v>179</v>
      </c>
      <c r="B20288" s="1">
        <v>5.0</v>
      </c>
      <c r="C20288" s="1" t="s">
        <v>42214</v>
      </c>
      <c r="D20288" s="1" t="s">
        <v>42215</v>
      </c>
      <c r="E20288" s="1" t="s">
        <v>65</v>
      </c>
      <c r="F20288" s="1" t="s">
        <v>66</v>
      </c>
      <c r="G20288" s="1" t="str">
        <f>IFERROR(__xludf.DUMMYFUNCTION("GOOGLETRANSLATE(D20288,""fr"",""en"")"),"#VALUE!")</f>
        <v>#VALUE!</v>
      </c>
    </row>
    <row r="20289" ht="15.75" customHeight="1">
      <c r="A20289" s="1" t="s">
        <v>1207</v>
      </c>
      <c r="B20289" s="1">
        <v>5.0</v>
      </c>
      <c r="C20289" s="1" t="s">
        <v>42216</v>
      </c>
      <c r="D20289" s="1" t="s">
        <v>42217</v>
      </c>
      <c r="E20289" s="1" t="s">
        <v>21</v>
      </c>
      <c r="F20289" s="1" t="s">
        <v>11</v>
      </c>
      <c r="G20289" s="1" t="str">
        <f>IFERROR(__xludf.DUMMYFUNCTION("GOOGLETRANSLATE(D20289,""fr"",""en"")"),"#VALUE!")</f>
        <v>#VALUE!</v>
      </c>
    </row>
    <row r="20290" ht="15.75" customHeight="1">
      <c r="A20290" s="1" t="s">
        <v>5089</v>
      </c>
      <c r="B20290" s="1">
        <v>2.0</v>
      </c>
      <c r="C20290" s="1" t="s">
        <v>42218</v>
      </c>
      <c r="D20290" s="1" t="s">
        <v>42219</v>
      </c>
      <c r="E20290" s="1" t="s">
        <v>117</v>
      </c>
      <c r="F20290" s="1" t="s">
        <v>118</v>
      </c>
      <c r="G20290" s="1" t="str">
        <f>IFERROR(__xludf.DUMMYFUNCTION("GOOGLETRANSLATE(D20290,""fr"",""en"")"),"#VALUE!")</f>
        <v>#VALUE!</v>
      </c>
    </row>
    <row r="20291" ht="15.75" customHeight="1">
      <c r="A20291" s="1" t="s">
        <v>936</v>
      </c>
      <c r="B20291" s="1">
        <v>1.0</v>
      </c>
      <c r="C20291" s="1" t="s">
        <v>42220</v>
      </c>
      <c r="D20291" s="1" t="s">
        <v>42221</v>
      </c>
      <c r="E20291" s="1" t="s">
        <v>25</v>
      </c>
      <c r="F20291" s="1" t="s">
        <v>110</v>
      </c>
      <c r="G20291" s="1" t="str">
        <f>IFERROR(__xludf.DUMMYFUNCTION("GOOGLETRANSLATE(D20291,""fr"",""en"")"),"#VALUE!")</f>
        <v>#VALUE!</v>
      </c>
    </row>
    <row r="20292" ht="15.75" customHeight="1">
      <c r="A20292" s="1" t="s">
        <v>3060</v>
      </c>
      <c r="B20292" s="1">
        <v>1.0</v>
      </c>
      <c r="C20292" s="1" t="s">
        <v>5172</v>
      </c>
      <c r="D20292" s="1" t="s">
        <v>42222</v>
      </c>
      <c r="E20292" s="1" t="s">
        <v>1676</v>
      </c>
      <c r="F20292" s="1" t="s">
        <v>84</v>
      </c>
      <c r="G20292" s="1" t="str">
        <f>IFERROR(__xludf.DUMMYFUNCTION("GOOGLETRANSLATE(D20292,""fr"",""en"")"),"#VALUE!")</f>
        <v>#VALUE!</v>
      </c>
    </row>
    <row r="20293" ht="15.75" customHeight="1">
      <c r="A20293" s="1" t="s">
        <v>9560</v>
      </c>
      <c r="B20293" s="1">
        <v>1.0</v>
      </c>
      <c r="C20293" s="1" t="s">
        <v>42223</v>
      </c>
      <c r="D20293" s="1" t="s">
        <v>42224</v>
      </c>
      <c r="E20293" s="1" t="s">
        <v>296</v>
      </c>
      <c r="F20293" s="1" t="s">
        <v>48</v>
      </c>
      <c r="G20293" s="1" t="str">
        <f>IFERROR(__xludf.DUMMYFUNCTION("GOOGLETRANSLATE(D20293,""fr"",""en"")"),"#VALUE!")</f>
        <v>#VALUE!</v>
      </c>
    </row>
    <row r="20294" ht="15.75" customHeight="1">
      <c r="A20294" s="1" t="s">
        <v>774</v>
      </c>
      <c r="B20294" s="1">
        <v>2.0</v>
      </c>
      <c r="C20294" s="1" t="s">
        <v>42225</v>
      </c>
      <c r="D20294" s="1" t="s">
        <v>42226</v>
      </c>
      <c r="E20294" s="1" t="s">
        <v>10</v>
      </c>
      <c r="F20294" s="1" t="s">
        <v>11</v>
      </c>
      <c r="G20294" s="1" t="str">
        <f>IFERROR(__xludf.DUMMYFUNCTION("GOOGLETRANSLATE(D20294,""fr"",""en"")"),"#VALUE!")</f>
        <v>#VALUE!</v>
      </c>
    </row>
    <row r="20295" ht="15.75" customHeight="1">
      <c r="A20295" s="1" t="s">
        <v>1901</v>
      </c>
      <c r="B20295" s="1">
        <v>4.0</v>
      </c>
      <c r="C20295" s="1" t="s">
        <v>42227</v>
      </c>
      <c r="D20295" s="1" t="s">
        <v>42228</v>
      </c>
      <c r="E20295" s="1" t="s">
        <v>10</v>
      </c>
      <c r="F20295" s="1" t="s">
        <v>11</v>
      </c>
      <c r="G20295" s="1" t="str">
        <f>IFERROR(__xludf.DUMMYFUNCTION("GOOGLETRANSLATE(D20295,""fr"",""en"")"),"#VALUE!")</f>
        <v>#VALUE!</v>
      </c>
    </row>
    <row r="20296" ht="15.75" customHeight="1">
      <c r="A20296" s="1" t="s">
        <v>1006</v>
      </c>
      <c r="B20296" s="1">
        <v>1.0</v>
      </c>
      <c r="C20296" s="1" t="s">
        <v>42229</v>
      </c>
      <c r="D20296" s="1" t="s">
        <v>42230</v>
      </c>
      <c r="E20296" s="1" t="s">
        <v>10</v>
      </c>
      <c r="F20296" s="1" t="s">
        <v>11</v>
      </c>
      <c r="G20296" s="1" t="str">
        <f>IFERROR(__xludf.DUMMYFUNCTION("GOOGLETRANSLATE(D20296,""fr"",""en"")"),"#VALUE!")</f>
        <v>#VALUE!</v>
      </c>
    </row>
    <row r="20297" ht="15.75" customHeight="1">
      <c r="A20297" s="1" t="s">
        <v>9409</v>
      </c>
      <c r="B20297" s="1">
        <v>2.0</v>
      </c>
      <c r="C20297" s="1" t="s">
        <v>42231</v>
      </c>
      <c r="D20297" s="1" t="s">
        <v>42232</v>
      </c>
      <c r="E20297" s="1" t="s">
        <v>273</v>
      </c>
      <c r="F20297" s="1" t="s">
        <v>11</v>
      </c>
      <c r="G20297" s="1" t="str">
        <f>IFERROR(__xludf.DUMMYFUNCTION("GOOGLETRANSLATE(D20297,""fr"",""en"")"),"#VALUE!")</f>
        <v>#VALUE!</v>
      </c>
    </row>
    <row r="20298" ht="15.75" customHeight="1">
      <c r="A20298" s="1" t="s">
        <v>3939</v>
      </c>
      <c r="B20298" s="1">
        <v>2.0</v>
      </c>
      <c r="C20298" s="1" t="s">
        <v>42233</v>
      </c>
      <c r="D20298" s="1" t="s">
        <v>42234</v>
      </c>
      <c r="E20298" s="1" t="s">
        <v>169</v>
      </c>
      <c r="F20298" s="1" t="s">
        <v>110</v>
      </c>
      <c r="G20298" s="1" t="str">
        <f>IFERROR(__xludf.DUMMYFUNCTION("GOOGLETRANSLATE(D20298,""fr"",""en"")"),"#VALUE!")</f>
        <v>#VALUE!</v>
      </c>
    </row>
    <row r="20299" ht="15.75" customHeight="1">
      <c r="A20299" s="1" t="s">
        <v>6154</v>
      </c>
      <c r="B20299" s="1">
        <v>1.0</v>
      </c>
      <c r="C20299" s="1" t="s">
        <v>42235</v>
      </c>
      <c r="D20299" s="1" t="s">
        <v>42236</v>
      </c>
      <c r="E20299" s="1" t="s">
        <v>10</v>
      </c>
      <c r="F20299" s="1" t="s">
        <v>11</v>
      </c>
      <c r="G20299" s="1" t="str">
        <f>IFERROR(__xludf.DUMMYFUNCTION("GOOGLETRANSLATE(D20299,""fr"",""en"")"),"#VALUE!")</f>
        <v>#VALUE!</v>
      </c>
    </row>
    <row r="20300" ht="15.75" customHeight="1">
      <c r="A20300" s="1" t="s">
        <v>1207</v>
      </c>
      <c r="B20300" s="1">
        <v>5.0</v>
      </c>
      <c r="C20300" s="1" t="s">
        <v>42237</v>
      </c>
      <c r="D20300" s="1" t="s">
        <v>42238</v>
      </c>
      <c r="E20300" s="1" t="s">
        <v>21</v>
      </c>
      <c r="F20300" s="1" t="s">
        <v>11</v>
      </c>
      <c r="G20300" s="1" t="str">
        <f>IFERROR(__xludf.DUMMYFUNCTION("GOOGLETRANSLATE(D20300,""fr"",""en"")"),"#VALUE!")</f>
        <v>#VALUE!</v>
      </c>
    </row>
    <row r="20301" ht="15.75" customHeight="1">
      <c r="A20301" s="1" t="s">
        <v>7723</v>
      </c>
      <c r="B20301" s="1">
        <v>2.0</v>
      </c>
      <c r="C20301" s="1" t="s">
        <v>42239</v>
      </c>
      <c r="D20301" s="1" t="s">
        <v>42240</v>
      </c>
      <c r="E20301" s="1" t="s">
        <v>21</v>
      </c>
      <c r="F20301" s="1" t="s">
        <v>11</v>
      </c>
      <c r="G20301" s="1" t="str">
        <f>IFERROR(__xludf.DUMMYFUNCTION("GOOGLETRANSLATE(D20301,""fr"",""en"")"),"#VALUE!")</f>
        <v>#VALUE!</v>
      </c>
    </row>
    <row r="20302" ht="15.75" customHeight="1">
      <c r="A20302" s="1" t="s">
        <v>8352</v>
      </c>
      <c r="B20302" s="1">
        <v>1.0</v>
      </c>
      <c r="C20302" s="1" t="s">
        <v>42241</v>
      </c>
      <c r="D20302" s="1" t="s">
        <v>42242</v>
      </c>
      <c r="E20302" s="1" t="s">
        <v>250</v>
      </c>
      <c r="F20302" s="1" t="s">
        <v>30</v>
      </c>
      <c r="G20302" s="1" t="str">
        <f>IFERROR(__xludf.DUMMYFUNCTION("GOOGLETRANSLATE(D20302,""fr"",""en"")"),"#VALUE!")</f>
        <v>#VALUE!</v>
      </c>
    </row>
    <row r="20303" ht="15.75" customHeight="1">
      <c r="A20303" s="1" t="s">
        <v>12996</v>
      </c>
      <c r="B20303" s="1">
        <v>1.0</v>
      </c>
      <c r="C20303" s="1" t="s">
        <v>42243</v>
      </c>
      <c r="D20303" s="1" t="s">
        <v>42244</v>
      </c>
      <c r="E20303" s="1" t="s">
        <v>614</v>
      </c>
      <c r="F20303" s="1" t="s">
        <v>30</v>
      </c>
      <c r="G20303" s="1" t="str">
        <f>IFERROR(__xludf.DUMMYFUNCTION("GOOGLETRANSLATE(D20303,""fr"",""en"")"),"#VALUE!")</f>
        <v>#VALUE!</v>
      </c>
    </row>
    <row r="20304" ht="15.75" customHeight="1">
      <c r="A20304" s="1" t="s">
        <v>18310</v>
      </c>
      <c r="B20304" s="1">
        <v>2.0</v>
      </c>
      <c r="C20304" s="1" t="s">
        <v>42245</v>
      </c>
      <c r="D20304" s="1" t="s">
        <v>42246</v>
      </c>
      <c r="E20304" s="1" t="s">
        <v>109</v>
      </c>
      <c r="F20304" s="1" t="s">
        <v>110</v>
      </c>
      <c r="G20304" s="1" t="str">
        <f>IFERROR(__xludf.DUMMYFUNCTION("GOOGLETRANSLATE(D20304,""fr"",""en"")"),"#VALUE!")</f>
        <v>#VALUE!</v>
      </c>
    </row>
    <row r="20305" ht="15.75" customHeight="1">
      <c r="A20305" s="1" t="s">
        <v>4883</v>
      </c>
      <c r="B20305" s="1">
        <v>4.0</v>
      </c>
      <c r="C20305" s="1" t="s">
        <v>42247</v>
      </c>
      <c r="D20305" s="1" t="s">
        <v>42248</v>
      </c>
      <c r="E20305" s="1" t="s">
        <v>21</v>
      </c>
      <c r="F20305" s="1" t="s">
        <v>11</v>
      </c>
      <c r="G20305" s="1" t="str">
        <f>IFERROR(__xludf.DUMMYFUNCTION("GOOGLETRANSLATE(D20305,""fr"",""en"")"),"#VALUE!")</f>
        <v>#VALUE!</v>
      </c>
    </row>
    <row r="20306" ht="15.75" customHeight="1">
      <c r="A20306" s="1" t="s">
        <v>2261</v>
      </c>
      <c r="B20306" s="1">
        <v>3.0</v>
      </c>
      <c r="C20306" s="1" t="s">
        <v>42249</v>
      </c>
      <c r="D20306" s="1" t="s">
        <v>42250</v>
      </c>
      <c r="E20306" s="1" t="s">
        <v>10</v>
      </c>
      <c r="F20306" s="1" t="s">
        <v>11</v>
      </c>
      <c r="G20306" s="1" t="str">
        <f>IFERROR(__xludf.DUMMYFUNCTION("GOOGLETRANSLATE(D20306,""fr"",""en"")"),"#VALUE!")</f>
        <v>#VALUE!</v>
      </c>
    </row>
    <row r="20307" ht="15.75" customHeight="1">
      <c r="A20307" s="1" t="s">
        <v>100</v>
      </c>
      <c r="B20307" s="1">
        <v>2.0</v>
      </c>
      <c r="C20307" s="1" t="s">
        <v>42251</v>
      </c>
      <c r="D20307" s="1" t="s">
        <v>42252</v>
      </c>
      <c r="E20307" s="1" t="s">
        <v>43</v>
      </c>
      <c r="F20307" s="1" t="s">
        <v>30</v>
      </c>
      <c r="G20307" s="1" t="str">
        <f>IFERROR(__xludf.DUMMYFUNCTION("GOOGLETRANSLATE(D20307,""fr"",""en"")"),"#VALUE!")</f>
        <v>#VALUE!</v>
      </c>
    </row>
    <row r="20308" ht="15.75" customHeight="1">
      <c r="A20308" s="1" t="s">
        <v>377</v>
      </c>
      <c r="B20308" s="1">
        <v>3.0</v>
      </c>
      <c r="C20308" s="1" t="s">
        <v>42253</v>
      </c>
      <c r="D20308" s="1" t="s">
        <v>42254</v>
      </c>
      <c r="E20308" s="1" t="s">
        <v>10</v>
      </c>
      <c r="F20308" s="1" t="s">
        <v>11</v>
      </c>
      <c r="G20308" s="1" t="str">
        <f>IFERROR(__xludf.DUMMYFUNCTION("GOOGLETRANSLATE(D20308,""fr"",""en"")"),"#VALUE!")</f>
        <v>#VALUE!</v>
      </c>
    </row>
    <row r="20309" ht="15.75" customHeight="1">
      <c r="A20309" s="1" t="s">
        <v>2272</v>
      </c>
      <c r="B20309" s="1">
        <v>4.0</v>
      </c>
      <c r="C20309" s="1" t="s">
        <v>42255</v>
      </c>
      <c r="D20309" s="1" t="s">
        <v>42256</v>
      </c>
      <c r="E20309" s="1" t="s">
        <v>169</v>
      </c>
      <c r="F20309" s="1" t="s">
        <v>11</v>
      </c>
      <c r="G20309" s="1" t="str">
        <f>IFERROR(__xludf.DUMMYFUNCTION("GOOGLETRANSLATE(D20309,""fr"",""en"")"),"#VALUE!")</f>
        <v>#VALUE!</v>
      </c>
    </row>
    <row r="20310" ht="15.75" customHeight="1">
      <c r="A20310" s="1" t="s">
        <v>391</v>
      </c>
      <c r="B20310" s="1">
        <v>4.0</v>
      </c>
      <c r="C20310" s="1" t="s">
        <v>42257</v>
      </c>
      <c r="D20310" s="1" t="s">
        <v>42258</v>
      </c>
      <c r="E20310" s="1" t="s">
        <v>176</v>
      </c>
      <c r="F20310" s="1" t="s">
        <v>66</v>
      </c>
      <c r="G20310" s="1" t="str">
        <f>IFERROR(__xludf.DUMMYFUNCTION("GOOGLETRANSLATE(D20310,""fr"",""en"")"),"#VALUE!")</f>
        <v>#VALUE!</v>
      </c>
    </row>
    <row r="20311" ht="15.75" customHeight="1">
      <c r="A20311" s="1" t="s">
        <v>5149</v>
      </c>
      <c r="B20311" s="1">
        <v>4.0</v>
      </c>
      <c r="C20311" s="1" t="s">
        <v>42259</v>
      </c>
      <c r="D20311" s="1" t="s">
        <v>42260</v>
      </c>
      <c r="E20311" s="1" t="s">
        <v>10</v>
      </c>
      <c r="F20311" s="1" t="s">
        <v>11</v>
      </c>
      <c r="G20311" s="1" t="str">
        <f>IFERROR(__xludf.DUMMYFUNCTION("GOOGLETRANSLATE(D20311,""fr"",""en"")"),"#VALUE!")</f>
        <v>#VALUE!</v>
      </c>
    </row>
    <row r="20312" ht="15.75" customHeight="1">
      <c r="A20312" s="1" t="s">
        <v>1972</v>
      </c>
      <c r="B20312" s="1">
        <v>5.0</v>
      </c>
      <c r="C20312" s="1" t="s">
        <v>42261</v>
      </c>
      <c r="D20312" s="1" t="s">
        <v>42262</v>
      </c>
      <c r="E20312" s="1" t="s">
        <v>21</v>
      </c>
      <c r="F20312" s="1" t="s">
        <v>11</v>
      </c>
      <c r="G20312" s="1" t="str">
        <f>IFERROR(__xludf.DUMMYFUNCTION("GOOGLETRANSLATE(D20312,""fr"",""en"")"),"#VALUE!")</f>
        <v>#VALUE!</v>
      </c>
    </row>
    <row r="20313" ht="15.75" customHeight="1">
      <c r="A20313" s="1" t="s">
        <v>12413</v>
      </c>
      <c r="B20313" s="1">
        <v>4.0</v>
      </c>
      <c r="C20313" s="1" t="s">
        <v>42263</v>
      </c>
      <c r="D20313" s="1" t="s">
        <v>42264</v>
      </c>
      <c r="E20313" s="1" t="s">
        <v>614</v>
      </c>
      <c r="F20313" s="1" t="s">
        <v>30</v>
      </c>
      <c r="G20313" s="1" t="str">
        <f>IFERROR(__xludf.DUMMYFUNCTION("GOOGLETRANSLATE(D20313,""fr"",""en"")"),"#VALUE!")</f>
        <v>#VALUE!</v>
      </c>
    </row>
    <row r="20314" ht="15.75" customHeight="1">
      <c r="A20314" s="1" t="s">
        <v>3129</v>
      </c>
      <c r="B20314" s="1">
        <v>5.0</v>
      </c>
      <c r="C20314" s="1" t="s">
        <v>42265</v>
      </c>
      <c r="D20314" s="1" t="s">
        <v>42266</v>
      </c>
      <c r="E20314" s="1" t="s">
        <v>21</v>
      </c>
      <c r="F20314" s="1" t="s">
        <v>11</v>
      </c>
      <c r="G20314" s="1" t="str">
        <f>IFERROR(__xludf.DUMMYFUNCTION("GOOGLETRANSLATE(D20314,""fr"",""en"")"),"#VALUE!")</f>
        <v>#VALUE!</v>
      </c>
    </row>
    <row r="20315" ht="15.75" customHeight="1">
      <c r="A20315" s="1" t="s">
        <v>14056</v>
      </c>
      <c r="B20315" s="1">
        <v>1.0</v>
      </c>
      <c r="C20315" s="1" t="s">
        <v>42267</v>
      </c>
      <c r="D20315" s="1" t="s">
        <v>42268</v>
      </c>
      <c r="E20315" s="1" t="s">
        <v>226</v>
      </c>
      <c r="F20315" s="1" t="s">
        <v>110</v>
      </c>
      <c r="G20315" s="1" t="str">
        <f>IFERROR(__xludf.DUMMYFUNCTION("GOOGLETRANSLATE(D20315,""fr"",""en"")"),"#VALUE!")</f>
        <v>#VALUE!</v>
      </c>
    </row>
    <row r="20316" ht="15.75" customHeight="1">
      <c r="A20316" s="1" t="s">
        <v>813</v>
      </c>
      <c r="B20316" s="1">
        <v>1.0</v>
      </c>
      <c r="C20316" s="1" t="s">
        <v>42269</v>
      </c>
      <c r="D20316" s="1" t="s">
        <v>42270</v>
      </c>
      <c r="E20316" s="1" t="s">
        <v>575</v>
      </c>
      <c r="F20316" s="1" t="s">
        <v>84</v>
      </c>
      <c r="G20316" s="1" t="str">
        <f>IFERROR(__xludf.DUMMYFUNCTION("GOOGLETRANSLATE(D20316,""fr"",""en"")"),"#VALUE!")</f>
        <v>#VALUE!</v>
      </c>
    </row>
    <row r="20317" ht="15.75" customHeight="1">
      <c r="A20317" s="1" t="s">
        <v>2250</v>
      </c>
      <c r="B20317" s="1">
        <v>4.0</v>
      </c>
      <c r="C20317" s="1" t="s">
        <v>42271</v>
      </c>
      <c r="D20317" s="1" t="s">
        <v>42272</v>
      </c>
      <c r="E20317" s="1" t="s">
        <v>21</v>
      </c>
      <c r="F20317" s="1" t="s">
        <v>11</v>
      </c>
      <c r="G20317" s="1" t="str">
        <f>IFERROR(__xludf.DUMMYFUNCTION("GOOGLETRANSLATE(D20317,""fr"",""en"")"),"#VALUE!")</f>
        <v>#VALUE!</v>
      </c>
    </row>
    <row r="20318" ht="15.75" customHeight="1">
      <c r="A20318" s="1" t="s">
        <v>647</v>
      </c>
      <c r="B20318" s="1">
        <v>4.0</v>
      </c>
      <c r="C20318" s="1" t="s">
        <v>42273</v>
      </c>
      <c r="D20318" s="1" t="s">
        <v>42274</v>
      </c>
      <c r="E20318" s="1" t="s">
        <v>65</v>
      </c>
      <c r="F20318" s="1" t="s">
        <v>66</v>
      </c>
      <c r="G20318" s="1" t="str">
        <f>IFERROR(__xludf.DUMMYFUNCTION("GOOGLETRANSLATE(D20318,""fr"",""en"")"),"#VALUE!")</f>
        <v>#VALUE!</v>
      </c>
    </row>
    <row r="20319" ht="15.75" customHeight="1">
      <c r="A20319" s="1" t="s">
        <v>16254</v>
      </c>
      <c r="B20319" s="1">
        <v>1.0</v>
      </c>
      <c r="C20319" s="1" t="s">
        <v>42275</v>
      </c>
      <c r="D20319" s="1" t="s">
        <v>42276</v>
      </c>
      <c r="E20319" s="1" t="s">
        <v>373</v>
      </c>
      <c r="F20319" s="1" t="s">
        <v>30</v>
      </c>
      <c r="G20319" s="1" t="str">
        <f>IFERROR(__xludf.DUMMYFUNCTION("GOOGLETRANSLATE(D20319,""fr"",""en"")"),"#VALUE!")</f>
        <v>#VALUE!</v>
      </c>
    </row>
    <row r="20320" ht="15.75" customHeight="1">
      <c r="A20320" s="1" t="s">
        <v>2170</v>
      </c>
      <c r="B20320" s="1">
        <v>1.0</v>
      </c>
      <c r="C20320" s="1" t="s">
        <v>42277</v>
      </c>
      <c r="D20320" s="1" t="s">
        <v>42278</v>
      </c>
      <c r="E20320" s="1" t="s">
        <v>169</v>
      </c>
      <c r="F20320" s="1" t="s">
        <v>11</v>
      </c>
      <c r="G20320" s="1" t="str">
        <f>IFERROR(__xludf.DUMMYFUNCTION("GOOGLETRANSLATE(D20320,""fr"",""en"")"),"#VALUE!")</f>
        <v>#VALUE!</v>
      </c>
    </row>
    <row r="20321" ht="15.75" customHeight="1">
      <c r="A20321" s="1" t="s">
        <v>1020</v>
      </c>
      <c r="B20321" s="1">
        <v>4.0</v>
      </c>
      <c r="C20321" s="1" t="s">
        <v>42279</v>
      </c>
      <c r="D20321" s="1" t="s">
        <v>42280</v>
      </c>
      <c r="E20321" s="1" t="s">
        <v>10</v>
      </c>
      <c r="F20321" s="1" t="s">
        <v>11</v>
      </c>
      <c r="G20321" s="1" t="str">
        <f>IFERROR(__xludf.DUMMYFUNCTION("GOOGLETRANSLATE(D20321,""fr"",""en"")"),"#VALUE!")</f>
        <v>#VALUE!</v>
      </c>
    </row>
    <row r="20322" ht="15.75" customHeight="1">
      <c r="A20322" s="1" t="s">
        <v>11761</v>
      </c>
      <c r="B20322" s="1">
        <v>4.0</v>
      </c>
      <c r="C20322" s="1" t="s">
        <v>42281</v>
      </c>
      <c r="D20322" s="1" t="s">
        <v>42282</v>
      </c>
      <c r="E20322" s="1" t="s">
        <v>226</v>
      </c>
      <c r="F20322" s="1" t="s">
        <v>11</v>
      </c>
      <c r="G20322" s="1" t="str">
        <f>IFERROR(__xludf.DUMMYFUNCTION("GOOGLETRANSLATE(D20322,""fr"",""en"")"),"#VALUE!")</f>
        <v>#VALUE!</v>
      </c>
    </row>
    <row r="20323" ht="15.75" customHeight="1">
      <c r="A20323" s="1" t="s">
        <v>741</v>
      </c>
      <c r="B20323" s="1">
        <v>5.0</v>
      </c>
      <c r="C20323" s="1" t="s">
        <v>42283</v>
      </c>
      <c r="D20323" s="1" t="s">
        <v>42284</v>
      </c>
      <c r="E20323" s="1" t="s">
        <v>176</v>
      </c>
      <c r="F20323" s="1" t="s">
        <v>66</v>
      </c>
      <c r="G20323" s="1" t="str">
        <f>IFERROR(__xludf.DUMMYFUNCTION("GOOGLETRANSLATE(D20323,""fr"",""en"")"),"#VALUE!")</f>
        <v>#VALUE!</v>
      </c>
    </row>
    <row r="20324" ht="15.75" customHeight="1">
      <c r="A20324" s="1" t="s">
        <v>2225</v>
      </c>
      <c r="B20324" s="1">
        <v>1.0</v>
      </c>
      <c r="C20324" s="1" t="s">
        <v>42285</v>
      </c>
      <c r="D20324" s="1" t="s">
        <v>42286</v>
      </c>
      <c r="E20324" s="1" t="s">
        <v>29</v>
      </c>
      <c r="F20324" s="1" t="s">
        <v>30</v>
      </c>
      <c r="G20324" s="1" t="str">
        <f>IFERROR(__xludf.DUMMYFUNCTION("GOOGLETRANSLATE(D20324,""fr"",""en"")"),"#VALUE!")</f>
        <v>#VALUE!</v>
      </c>
    </row>
    <row r="20325" ht="15.75" customHeight="1">
      <c r="A20325" s="1" t="s">
        <v>624</v>
      </c>
      <c r="B20325" s="1">
        <v>3.0</v>
      </c>
      <c r="C20325" s="1" t="s">
        <v>42287</v>
      </c>
      <c r="D20325" s="1" t="s">
        <v>42288</v>
      </c>
      <c r="E20325" s="1" t="s">
        <v>176</v>
      </c>
      <c r="F20325" s="1" t="s">
        <v>66</v>
      </c>
      <c r="G20325" s="1" t="str">
        <f>IFERROR(__xludf.DUMMYFUNCTION("GOOGLETRANSLATE(D20325,""fr"",""en"")"),"#VALUE!")</f>
        <v>#VALUE!</v>
      </c>
    </row>
    <row r="20326" ht="15.75" customHeight="1">
      <c r="A20326" s="1" t="s">
        <v>2363</v>
      </c>
      <c r="B20326" s="1">
        <v>4.0</v>
      </c>
      <c r="C20326" s="1" t="s">
        <v>42289</v>
      </c>
      <c r="D20326" s="1" t="s">
        <v>42290</v>
      </c>
      <c r="E20326" s="1" t="s">
        <v>21</v>
      </c>
      <c r="F20326" s="1" t="s">
        <v>11</v>
      </c>
      <c r="G20326" s="1" t="str">
        <f>IFERROR(__xludf.DUMMYFUNCTION("GOOGLETRANSLATE(D20326,""fr"",""en"")"),"#VALUE!")</f>
        <v>#VALUE!</v>
      </c>
    </row>
    <row r="20327" ht="15.75" customHeight="1">
      <c r="A20327" s="1" t="s">
        <v>643</v>
      </c>
      <c r="B20327" s="1">
        <v>4.0</v>
      </c>
      <c r="C20327" s="1" t="s">
        <v>42291</v>
      </c>
      <c r="D20327" s="1" t="s">
        <v>42292</v>
      </c>
      <c r="E20327" s="1" t="s">
        <v>10</v>
      </c>
      <c r="F20327" s="1" t="s">
        <v>11</v>
      </c>
      <c r="G20327" s="1" t="str">
        <f>IFERROR(__xludf.DUMMYFUNCTION("GOOGLETRANSLATE(D20327,""fr"",""en"")"),"#VALUE!")</f>
        <v>#VALUE!</v>
      </c>
    </row>
    <row r="20328" ht="15.75" customHeight="1">
      <c r="A20328" s="1" t="s">
        <v>3972</v>
      </c>
      <c r="B20328" s="1">
        <v>1.0</v>
      </c>
      <c r="C20328" s="1" t="s">
        <v>42293</v>
      </c>
      <c r="D20328" s="1" t="s">
        <v>42294</v>
      </c>
      <c r="E20328" s="1" t="s">
        <v>103</v>
      </c>
      <c r="F20328" s="1" t="s">
        <v>48</v>
      </c>
      <c r="G20328" s="1" t="str">
        <f>IFERROR(__xludf.DUMMYFUNCTION("GOOGLETRANSLATE(D20328,""fr"",""en"")"),"#VALUE!")</f>
        <v>#VALUE!</v>
      </c>
    </row>
    <row r="20329" ht="15.75" customHeight="1">
      <c r="A20329" s="1" t="s">
        <v>3889</v>
      </c>
      <c r="B20329" s="1">
        <v>3.0</v>
      </c>
      <c r="C20329" s="1" t="s">
        <v>42295</v>
      </c>
      <c r="D20329" s="1" t="s">
        <v>42296</v>
      </c>
      <c r="E20329" s="1" t="s">
        <v>10</v>
      </c>
      <c r="F20329" s="1" t="s">
        <v>11</v>
      </c>
      <c r="G20329" s="1" t="str">
        <f>IFERROR(__xludf.DUMMYFUNCTION("GOOGLETRANSLATE(D20329,""fr"",""en"")"),"#VALUE!")</f>
        <v>#VALUE!</v>
      </c>
    </row>
    <row r="20330" ht="15.75" customHeight="1">
      <c r="A20330" s="1" t="s">
        <v>6537</v>
      </c>
      <c r="B20330" s="1">
        <v>2.0</v>
      </c>
      <c r="C20330" s="1" t="s">
        <v>42297</v>
      </c>
      <c r="D20330" s="1" t="s">
        <v>42298</v>
      </c>
      <c r="E20330" s="1" t="s">
        <v>125</v>
      </c>
      <c r="F20330" s="1" t="s">
        <v>11</v>
      </c>
      <c r="G20330" s="1" t="str">
        <f>IFERROR(__xludf.DUMMYFUNCTION("GOOGLETRANSLATE(D20330,""fr"",""en"")"),"#VALUE!")</f>
        <v>#VALUE!</v>
      </c>
    </row>
    <row r="20331" ht="15.75" customHeight="1">
      <c r="A20331" s="1" t="s">
        <v>3186</v>
      </c>
      <c r="B20331" s="1">
        <v>4.0</v>
      </c>
      <c r="C20331" s="1" t="s">
        <v>42299</v>
      </c>
      <c r="D20331" s="1" t="s">
        <v>42300</v>
      </c>
      <c r="E20331" s="1" t="s">
        <v>10</v>
      </c>
      <c r="F20331" s="1" t="s">
        <v>11</v>
      </c>
      <c r="G20331" s="1" t="str">
        <f>IFERROR(__xludf.DUMMYFUNCTION("GOOGLETRANSLATE(D20331,""fr"",""en"")"),"#VALUE!")</f>
        <v>#VALUE!</v>
      </c>
    </row>
    <row r="20332" ht="15.75" customHeight="1">
      <c r="A20332" s="1" t="s">
        <v>7173</v>
      </c>
      <c r="B20332" s="1">
        <v>1.0</v>
      </c>
      <c r="C20332" s="1" t="s">
        <v>42301</v>
      </c>
      <c r="D20332" s="1" t="s">
        <v>42302</v>
      </c>
      <c r="E20332" s="1" t="s">
        <v>575</v>
      </c>
      <c r="F20332" s="1" t="s">
        <v>84</v>
      </c>
      <c r="G20332" s="1" t="str">
        <f>IFERROR(__xludf.DUMMYFUNCTION("GOOGLETRANSLATE(D20332,""fr"",""en"")"),"#VALUE!")</f>
        <v>#VALUE!</v>
      </c>
    </row>
    <row r="20333" ht="15.75" customHeight="1">
      <c r="A20333" s="1" t="s">
        <v>2854</v>
      </c>
      <c r="B20333" s="1">
        <v>1.0</v>
      </c>
      <c r="C20333" s="1" t="s">
        <v>42303</v>
      </c>
      <c r="D20333" s="1" t="s">
        <v>42304</v>
      </c>
      <c r="E20333" s="1" t="s">
        <v>176</v>
      </c>
      <c r="F20333" s="1" t="s">
        <v>66</v>
      </c>
      <c r="G20333" s="1" t="str">
        <f>IFERROR(__xludf.DUMMYFUNCTION("GOOGLETRANSLATE(D20333,""fr"",""en"")"),"#VALUE!")</f>
        <v>#VALUE!</v>
      </c>
    </row>
    <row r="20334" ht="15.75" customHeight="1">
      <c r="A20334" s="1" t="s">
        <v>585</v>
      </c>
      <c r="B20334" s="1">
        <v>1.0</v>
      </c>
      <c r="C20334" s="1" t="s">
        <v>42305</v>
      </c>
      <c r="D20334" s="1" t="s">
        <v>42306</v>
      </c>
      <c r="E20334" s="1" t="s">
        <v>10</v>
      </c>
      <c r="F20334" s="1" t="s">
        <v>11</v>
      </c>
      <c r="G20334" s="1" t="str">
        <f>IFERROR(__xludf.DUMMYFUNCTION("GOOGLETRANSLATE(D20334,""fr"",""en"")"),"#VALUE!")</f>
        <v>#VALUE!</v>
      </c>
    </row>
    <row r="20335" ht="15.75" customHeight="1">
      <c r="A20335" s="1" t="s">
        <v>546</v>
      </c>
      <c r="B20335" s="1">
        <v>1.0</v>
      </c>
      <c r="C20335" s="1" t="s">
        <v>42307</v>
      </c>
      <c r="D20335" s="1" t="s">
        <v>42308</v>
      </c>
      <c r="E20335" s="1" t="s">
        <v>52</v>
      </c>
      <c r="F20335" s="1" t="s">
        <v>11</v>
      </c>
      <c r="G20335" s="1" t="str">
        <f>IFERROR(__xludf.DUMMYFUNCTION("GOOGLETRANSLATE(D20335,""fr"",""en"")"),"#VALUE!")</f>
        <v>#VALUE!</v>
      </c>
    </row>
    <row r="20336" ht="15.75" customHeight="1">
      <c r="A20336" s="1" t="s">
        <v>2022</v>
      </c>
      <c r="B20336" s="1">
        <v>1.0</v>
      </c>
      <c r="C20336" s="1" t="s">
        <v>42309</v>
      </c>
      <c r="D20336" s="1" t="s">
        <v>42310</v>
      </c>
      <c r="E20336" s="1" t="s">
        <v>21</v>
      </c>
      <c r="F20336" s="1" t="s">
        <v>11</v>
      </c>
      <c r="G20336" s="1" t="str">
        <f>IFERROR(__xludf.DUMMYFUNCTION("GOOGLETRANSLATE(D20336,""fr"",""en"")"),"#VALUE!")</f>
        <v>#VALUE!</v>
      </c>
    </row>
    <row r="20337" ht="15.75" customHeight="1">
      <c r="A20337" s="1" t="s">
        <v>352</v>
      </c>
      <c r="B20337" s="1">
        <v>5.0</v>
      </c>
      <c r="C20337" s="1" t="s">
        <v>42311</v>
      </c>
      <c r="D20337" s="1" t="s">
        <v>42312</v>
      </c>
      <c r="E20337" s="1" t="s">
        <v>21</v>
      </c>
      <c r="F20337" s="1" t="s">
        <v>11</v>
      </c>
      <c r="G20337" s="1" t="str">
        <f>IFERROR(__xludf.DUMMYFUNCTION("GOOGLETRANSLATE(D20337,""fr"",""en"")"),"#VALUE!")</f>
        <v>#VALUE!</v>
      </c>
    </row>
    <row r="20338" ht="15.75" customHeight="1">
      <c r="A20338" s="1" t="s">
        <v>2343</v>
      </c>
      <c r="B20338" s="1">
        <v>1.0</v>
      </c>
      <c r="C20338" s="1" t="s">
        <v>42313</v>
      </c>
      <c r="D20338" s="1" t="s">
        <v>42314</v>
      </c>
      <c r="E20338" s="1" t="s">
        <v>47</v>
      </c>
      <c r="F20338" s="1" t="s">
        <v>48</v>
      </c>
      <c r="G20338" s="1" t="str">
        <f>IFERROR(__xludf.DUMMYFUNCTION("GOOGLETRANSLATE(D20338,""fr"",""en"")"),"#VALUE!")</f>
        <v>#VALUE!</v>
      </c>
    </row>
    <row r="20339" ht="15.75" customHeight="1">
      <c r="A20339" s="1" t="s">
        <v>1198</v>
      </c>
      <c r="B20339" s="1">
        <v>1.0</v>
      </c>
      <c r="C20339" s="1" t="s">
        <v>42315</v>
      </c>
      <c r="D20339" s="1" t="s">
        <v>42316</v>
      </c>
      <c r="E20339" s="1" t="s">
        <v>10</v>
      </c>
      <c r="F20339" s="1" t="s">
        <v>11</v>
      </c>
      <c r="G20339" s="1" t="str">
        <f>IFERROR(__xludf.DUMMYFUNCTION("GOOGLETRANSLATE(D20339,""fr"",""en"")"),"#VALUE!")</f>
        <v>#VALUE!</v>
      </c>
    </row>
    <row r="20340" ht="15.75" customHeight="1">
      <c r="A20340" s="1" t="s">
        <v>12</v>
      </c>
      <c r="B20340" s="1">
        <v>5.0</v>
      </c>
      <c r="C20340" s="1" t="s">
        <v>42317</v>
      </c>
      <c r="D20340" s="1" t="s">
        <v>42318</v>
      </c>
      <c r="E20340" s="1" t="s">
        <v>21</v>
      </c>
      <c r="F20340" s="1" t="s">
        <v>11</v>
      </c>
      <c r="G20340" s="1" t="str">
        <f>IFERROR(__xludf.DUMMYFUNCTION("GOOGLETRANSLATE(D20340,""fr"",""en"")"),"#VALUE!")</f>
        <v>#VALUE!</v>
      </c>
    </row>
    <row r="20341" ht="15.75" customHeight="1">
      <c r="A20341" s="1" t="s">
        <v>1421</v>
      </c>
      <c r="B20341" s="1">
        <v>2.0</v>
      </c>
      <c r="C20341" s="1" t="s">
        <v>42319</v>
      </c>
      <c r="D20341" s="1" t="s">
        <v>42320</v>
      </c>
      <c r="E20341" s="1" t="s">
        <v>10</v>
      </c>
      <c r="F20341" s="1" t="s">
        <v>11</v>
      </c>
      <c r="G20341" s="1" t="str">
        <f>IFERROR(__xludf.DUMMYFUNCTION("GOOGLETRANSLATE(D20341,""fr"",""en"")"),"#VALUE!")</f>
        <v>#VALUE!</v>
      </c>
    </row>
    <row r="20342" ht="15.75" customHeight="1">
      <c r="A20342" s="1" t="s">
        <v>42321</v>
      </c>
      <c r="B20342" s="1">
        <v>1.0</v>
      </c>
      <c r="C20342" s="1" t="s">
        <v>42322</v>
      </c>
      <c r="D20342" s="1" t="s">
        <v>42323</v>
      </c>
      <c r="E20342" s="1" t="s">
        <v>296</v>
      </c>
      <c r="F20342" s="1" t="s">
        <v>11</v>
      </c>
      <c r="G20342" s="1" t="str">
        <f>IFERROR(__xludf.DUMMYFUNCTION("GOOGLETRANSLATE(D20342,""fr"",""en"")"),"#VALUE!")</f>
        <v>#VALUE!</v>
      </c>
    </row>
    <row r="20343" ht="15.75" customHeight="1">
      <c r="A20343" s="1" t="s">
        <v>1358</v>
      </c>
      <c r="B20343" s="1">
        <v>1.0</v>
      </c>
      <c r="C20343" s="1" t="s">
        <v>42324</v>
      </c>
      <c r="D20343" s="1" t="s">
        <v>42325</v>
      </c>
      <c r="E20343" s="1" t="s">
        <v>254</v>
      </c>
      <c r="F20343" s="1" t="s">
        <v>66</v>
      </c>
      <c r="G20343" s="1" t="str">
        <f>IFERROR(__xludf.DUMMYFUNCTION("GOOGLETRANSLATE(D20343,""fr"",""en"")"),"#VALUE!")</f>
        <v>#VALUE!</v>
      </c>
    </row>
    <row r="20344" ht="15.75" customHeight="1">
      <c r="A20344" s="1" t="s">
        <v>14686</v>
      </c>
      <c r="B20344" s="1">
        <v>1.0</v>
      </c>
      <c r="C20344" s="1" t="s">
        <v>42326</v>
      </c>
      <c r="D20344" s="1" t="s">
        <v>42327</v>
      </c>
      <c r="E20344" s="1" t="s">
        <v>646</v>
      </c>
      <c r="F20344" s="1" t="s">
        <v>39</v>
      </c>
      <c r="G20344" s="1" t="str">
        <f>IFERROR(__xludf.DUMMYFUNCTION("GOOGLETRANSLATE(D20344,""fr"",""en"")"),"#VALUE!")</f>
        <v>#VALUE!</v>
      </c>
    </row>
    <row r="20345" ht="15.75" customHeight="1">
      <c r="A20345" s="1" t="s">
        <v>67</v>
      </c>
      <c r="B20345" s="1">
        <v>1.0</v>
      </c>
      <c r="C20345" s="1" t="s">
        <v>42328</v>
      </c>
      <c r="D20345" s="1" t="s">
        <v>42329</v>
      </c>
      <c r="E20345" s="1" t="s">
        <v>2053</v>
      </c>
      <c r="F20345" s="1" t="s">
        <v>84</v>
      </c>
      <c r="G20345" s="1" t="str">
        <f>IFERROR(__xludf.DUMMYFUNCTION("GOOGLETRANSLATE(D20345,""fr"",""en"")"),"#VALUE!")</f>
        <v>#VALUE!</v>
      </c>
    </row>
    <row r="20346" ht="15.75" customHeight="1">
      <c r="A20346" s="1" t="s">
        <v>320</v>
      </c>
      <c r="B20346" s="1">
        <v>5.0</v>
      </c>
      <c r="C20346" s="1" t="s">
        <v>37731</v>
      </c>
      <c r="D20346" s="1" t="s">
        <v>37732</v>
      </c>
      <c r="E20346" s="1" t="s">
        <v>10</v>
      </c>
      <c r="F20346" s="1" t="s">
        <v>11</v>
      </c>
      <c r="G20346" s="1" t="str">
        <f>IFERROR(__xludf.DUMMYFUNCTION("GOOGLETRANSLATE(D20346,""fr"",""en"")"),"#VALUE!")</f>
        <v>#VALUE!</v>
      </c>
    </row>
    <row r="20347" ht="15.75" customHeight="1">
      <c r="A20347" s="1" t="s">
        <v>1306</v>
      </c>
      <c r="B20347" s="1">
        <v>1.0</v>
      </c>
      <c r="C20347" s="1" t="s">
        <v>42330</v>
      </c>
      <c r="D20347" s="1" t="s">
        <v>42331</v>
      </c>
      <c r="E20347" s="1" t="s">
        <v>21</v>
      </c>
      <c r="F20347" s="1" t="s">
        <v>11</v>
      </c>
      <c r="G20347" s="1" t="str">
        <f>IFERROR(__xludf.DUMMYFUNCTION("GOOGLETRANSLATE(D20347,""fr"",""en"")"),"#VALUE!")</f>
        <v>#VALUE!</v>
      </c>
    </row>
    <row r="20348" ht="15.75" customHeight="1">
      <c r="A20348" s="1" t="s">
        <v>558</v>
      </c>
      <c r="B20348" s="1">
        <v>5.0</v>
      </c>
      <c r="C20348" s="1" t="s">
        <v>42332</v>
      </c>
      <c r="D20348" s="1" t="s">
        <v>42333</v>
      </c>
      <c r="E20348" s="1" t="s">
        <v>10</v>
      </c>
      <c r="F20348" s="1" t="s">
        <v>11</v>
      </c>
      <c r="G20348" s="1" t="str">
        <f>IFERROR(__xludf.DUMMYFUNCTION("GOOGLETRANSLATE(D20348,""fr"",""en"")"),"#VALUE!")</f>
        <v>#VALUE!</v>
      </c>
    </row>
    <row r="20349" ht="15.75" customHeight="1">
      <c r="A20349" s="1" t="s">
        <v>807</v>
      </c>
      <c r="B20349" s="1">
        <v>1.0</v>
      </c>
      <c r="C20349" s="1" t="s">
        <v>42334</v>
      </c>
      <c r="D20349" s="1" t="s">
        <v>42335</v>
      </c>
      <c r="E20349" s="1" t="s">
        <v>250</v>
      </c>
      <c r="F20349" s="1" t="s">
        <v>30</v>
      </c>
      <c r="G20349" s="1" t="str">
        <f>IFERROR(__xludf.DUMMYFUNCTION("GOOGLETRANSLATE(D20349,""fr"",""en"")"),"#VALUE!")</f>
        <v>#VALUE!</v>
      </c>
    </row>
    <row r="20350" ht="15.75" customHeight="1">
      <c r="A20350" s="1" t="s">
        <v>214</v>
      </c>
      <c r="B20350" s="1">
        <v>4.0</v>
      </c>
      <c r="C20350" s="1" t="s">
        <v>42336</v>
      </c>
      <c r="D20350" s="1" t="s">
        <v>42337</v>
      </c>
      <c r="E20350" s="1" t="s">
        <v>21</v>
      </c>
      <c r="F20350" s="1" t="s">
        <v>11</v>
      </c>
      <c r="G20350" s="1" t="str">
        <f>IFERROR(__xludf.DUMMYFUNCTION("GOOGLETRANSLATE(D20350,""fr"",""en"")"),"#VALUE!")</f>
        <v>#VALUE!</v>
      </c>
    </row>
    <row r="20351" ht="15.75" customHeight="1">
      <c r="A20351" s="1" t="s">
        <v>67</v>
      </c>
      <c r="B20351" s="1">
        <v>2.0</v>
      </c>
      <c r="C20351" s="1" t="s">
        <v>42338</v>
      </c>
      <c r="D20351" s="1" t="s">
        <v>42339</v>
      </c>
      <c r="E20351" s="1" t="s">
        <v>10</v>
      </c>
      <c r="F20351" s="1" t="s">
        <v>11</v>
      </c>
      <c r="G20351" s="1" t="str">
        <f>IFERROR(__xludf.DUMMYFUNCTION("GOOGLETRANSLATE(D20351,""fr"",""en"")"),"#VALUE!")</f>
        <v>#VALUE!</v>
      </c>
    </row>
    <row r="20352" ht="15.75" customHeight="1">
      <c r="A20352" s="1" t="s">
        <v>2264</v>
      </c>
      <c r="B20352" s="1">
        <v>2.0</v>
      </c>
      <c r="C20352" s="1" t="s">
        <v>42340</v>
      </c>
      <c r="D20352" s="1" t="s">
        <v>42341</v>
      </c>
      <c r="E20352" s="1" t="s">
        <v>176</v>
      </c>
      <c r="F20352" s="1" t="s">
        <v>66</v>
      </c>
      <c r="G20352" s="1" t="str">
        <f>IFERROR(__xludf.DUMMYFUNCTION("GOOGLETRANSLATE(D20352,""fr"",""en"")"),"#VALUE!")</f>
        <v>#VALUE!</v>
      </c>
    </row>
    <row r="20353" ht="15.75" customHeight="1">
      <c r="A20353" s="1" t="s">
        <v>42342</v>
      </c>
      <c r="B20353" s="1">
        <v>1.0</v>
      </c>
      <c r="C20353" s="1" t="s">
        <v>42343</v>
      </c>
      <c r="D20353" s="1" t="s">
        <v>42344</v>
      </c>
      <c r="E20353" s="1" t="s">
        <v>373</v>
      </c>
      <c r="F20353" s="1" t="s">
        <v>118</v>
      </c>
      <c r="G20353" s="1" t="str">
        <f>IFERROR(__xludf.DUMMYFUNCTION("GOOGLETRANSLATE(D20353,""fr"",""en"")"),"#VALUE!")</f>
        <v>#VALUE!</v>
      </c>
    </row>
    <row r="20354" ht="15.75" customHeight="1">
      <c r="A20354" s="1" t="s">
        <v>1699</v>
      </c>
      <c r="B20354" s="1">
        <v>5.0</v>
      </c>
      <c r="C20354" s="1" t="s">
        <v>42345</v>
      </c>
      <c r="D20354" s="1" t="s">
        <v>42346</v>
      </c>
      <c r="E20354" s="1" t="s">
        <v>65</v>
      </c>
      <c r="F20354" s="1" t="s">
        <v>66</v>
      </c>
      <c r="G20354" s="1" t="str">
        <f>IFERROR(__xludf.DUMMYFUNCTION("GOOGLETRANSLATE(D20354,""fr"",""en"")"),"#VALUE!")</f>
        <v>#VALUE!</v>
      </c>
    </row>
    <row r="20355" ht="15.75" customHeight="1">
      <c r="A20355" s="1" t="s">
        <v>741</v>
      </c>
      <c r="B20355" s="1">
        <v>1.0</v>
      </c>
      <c r="C20355" s="1" t="s">
        <v>42347</v>
      </c>
      <c r="D20355" s="1" t="s">
        <v>42348</v>
      </c>
      <c r="E20355" s="1" t="s">
        <v>226</v>
      </c>
      <c r="F20355" s="1" t="s">
        <v>11</v>
      </c>
      <c r="G20355" s="1" t="str">
        <f>IFERROR(__xludf.DUMMYFUNCTION("GOOGLETRANSLATE(D20355,""fr"",""en"")"),"#VALUE!")</f>
        <v>#VALUE!</v>
      </c>
    </row>
    <row r="20356" ht="15.75" customHeight="1">
      <c r="A20356" s="1" t="s">
        <v>1559</v>
      </c>
      <c r="B20356" s="1">
        <v>4.0</v>
      </c>
      <c r="C20356" s="1" t="s">
        <v>42349</v>
      </c>
      <c r="D20356" s="1" t="s">
        <v>42350</v>
      </c>
      <c r="E20356" s="1" t="s">
        <v>21</v>
      </c>
      <c r="F20356" s="1" t="s">
        <v>11</v>
      </c>
      <c r="G20356" s="1" t="str">
        <f>IFERROR(__xludf.DUMMYFUNCTION("GOOGLETRANSLATE(D20356,""fr"",""en"")"),"#VALUE!")</f>
        <v>#VALUE!</v>
      </c>
    </row>
    <row r="20357" ht="15.75" customHeight="1">
      <c r="A20357" s="1" t="s">
        <v>3022</v>
      </c>
      <c r="B20357" s="1">
        <v>2.0</v>
      </c>
      <c r="C20357" s="1" t="s">
        <v>42351</v>
      </c>
      <c r="D20357" s="1" t="s">
        <v>42352</v>
      </c>
      <c r="E20357" s="1" t="s">
        <v>10</v>
      </c>
      <c r="F20357" s="1" t="s">
        <v>11</v>
      </c>
      <c r="G20357" s="1" t="str">
        <f>IFERROR(__xludf.DUMMYFUNCTION("GOOGLETRANSLATE(D20357,""fr"",""en"")"),"#VALUE!")</f>
        <v>#VALUE!</v>
      </c>
    </row>
    <row r="20358" ht="15.75" customHeight="1">
      <c r="A20358" s="1" t="s">
        <v>14655</v>
      </c>
      <c r="B20358" s="1">
        <v>1.0</v>
      </c>
      <c r="C20358" s="1" t="s">
        <v>42353</v>
      </c>
      <c r="D20358" s="1" t="s">
        <v>42354</v>
      </c>
      <c r="E20358" s="1" t="s">
        <v>29</v>
      </c>
      <c r="F20358" s="1" t="s">
        <v>30</v>
      </c>
      <c r="G20358" s="1" t="str">
        <f>IFERROR(__xludf.DUMMYFUNCTION("GOOGLETRANSLATE(D20358,""fr"",""en"")"),"#VALUE!")</f>
        <v>#VALUE!</v>
      </c>
    </row>
    <row r="20359" ht="15.75" customHeight="1">
      <c r="A20359" s="1" t="s">
        <v>7330</v>
      </c>
      <c r="B20359" s="1">
        <v>1.0</v>
      </c>
      <c r="C20359" s="1" t="s">
        <v>42355</v>
      </c>
      <c r="D20359" s="1" t="s">
        <v>42356</v>
      </c>
      <c r="E20359" s="1" t="s">
        <v>125</v>
      </c>
      <c r="F20359" s="1" t="s">
        <v>110</v>
      </c>
      <c r="G20359" s="1" t="str">
        <f>IFERROR(__xludf.DUMMYFUNCTION("GOOGLETRANSLATE(D20359,""fr"",""en"")"),"#VALUE!")</f>
        <v>#VALUE!</v>
      </c>
    </row>
    <row r="20360" ht="15.75" customHeight="1">
      <c r="A20360" s="1" t="s">
        <v>3775</v>
      </c>
      <c r="B20360" s="1">
        <v>5.0</v>
      </c>
      <c r="C20360" s="1" t="s">
        <v>42357</v>
      </c>
      <c r="D20360" s="1" t="s">
        <v>42358</v>
      </c>
      <c r="E20360" s="1" t="s">
        <v>21</v>
      </c>
      <c r="F20360" s="1" t="s">
        <v>11</v>
      </c>
      <c r="G20360" s="1" t="str">
        <f>IFERROR(__xludf.DUMMYFUNCTION("GOOGLETRANSLATE(D20360,""fr"",""en"")"),"#VALUE!")</f>
        <v>#VALUE!</v>
      </c>
    </row>
    <row r="20361" ht="15.75" customHeight="1">
      <c r="A20361" s="1" t="s">
        <v>17746</v>
      </c>
      <c r="B20361" s="1">
        <v>1.0</v>
      </c>
      <c r="C20361" s="1" t="s">
        <v>42359</v>
      </c>
      <c r="D20361" s="1" t="s">
        <v>42360</v>
      </c>
      <c r="E20361" s="1" t="s">
        <v>10</v>
      </c>
      <c r="F20361" s="1" t="s">
        <v>11</v>
      </c>
      <c r="G20361" s="1" t="str">
        <f>IFERROR(__xludf.DUMMYFUNCTION("GOOGLETRANSLATE(D20361,""fr"",""en"")"),"#VALUE!")</f>
        <v>#VALUE!</v>
      </c>
    </row>
    <row r="20362" ht="15.75" customHeight="1">
      <c r="A20362" s="1" t="s">
        <v>741</v>
      </c>
      <c r="B20362" s="1">
        <v>3.0</v>
      </c>
      <c r="C20362" s="1" t="s">
        <v>42361</v>
      </c>
      <c r="D20362" s="1" t="s">
        <v>42362</v>
      </c>
      <c r="E20362" s="1" t="s">
        <v>10</v>
      </c>
      <c r="F20362" s="1" t="s">
        <v>11</v>
      </c>
      <c r="G20362" s="1" t="str">
        <f>IFERROR(__xludf.DUMMYFUNCTION("GOOGLETRANSLATE(D20362,""fr"",""en"")"),"#VALUE!")</f>
        <v>#VALUE!</v>
      </c>
    </row>
    <row r="20363" ht="15.75" customHeight="1">
      <c r="A20363" s="1" t="s">
        <v>2006</v>
      </c>
      <c r="B20363" s="1">
        <v>2.0</v>
      </c>
      <c r="C20363" s="1" t="s">
        <v>42363</v>
      </c>
      <c r="D20363" s="1" t="s">
        <v>42364</v>
      </c>
      <c r="E20363" s="1" t="s">
        <v>10</v>
      </c>
      <c r="F20363" s="1" t="s">
        <v>11</v>
      </c>
      <c r="G20363" s="1" t="str">
        <f>IFERROR(__xludf.DUMMYFUNCTION("GOOGLETRANSLATE(D20363,""fr"",""en"")"),"#VALUE!")</f>
        <v>#VALUE!</v>
      </c>
    </row>
    <row r="20364" ht="15.75" customHeight="1">
      <c r="A20364" s="1" t="s">
        <v>707</v>
      </c>
      <c r="B20364" s="1">
        <v>4.0</v>
      </c>
      <c r="C20364" s="1" t="s">
        <v>42365</v>
      </c>
      <c r="D20364" s="1" t="s">
        <v>42366</v>
      </c>
      <c r="E20364" s="1" t="s">
        <v>10</v>
      </c>
      <c r="F20364" s="1" t="s">
        <v>11</v>
      </c>
      <c r="G20364" s="1" t="str">
        <f>IFERROR(__xludf.DUMMYFUNCTION("GOOGLETRANSLATE(D20364,""fr"",""en"")"),"#VALUE!")</f>
        <v>#VALUE!</v>
      </c>
    </row>
    <row r="20365" ht="15.75" customHeight="1">
      <c r="A20365" s="1" t="s">
        <v>187</v>
      </c>
      <c r="B20365" s="1">
        <v>4.0</v>
      </c>
      <c r="C20365" s="1" t="s">
        <v>42367</v>
      </c>
      <c r="D20365" s="1" t="s">
        <v>42368</v>
      </c>
      <c r="E20365" s="1" t="s">
        <v>29</v>
      </c>
      <c r="F20365" s="1" t="s">
        <v>30</v>
      </c>
      <c r="G20365" s="1" t="str">
        <f>IFERROR(__xludf.DUMMYFUNCTION("GOOGLETRANSLATE(D20365,""fr"",""en"")"),"#VALUE!")</f>
        <v>#VALUE!</v>
      </c>
    </row>
    <row r="20366" ht="15.75" customHeight="1">
      <c r="A20366" s="1" t="s">
        <v>741</v>
      </c>
      <c r="B20366" s="1">
        <v>5.0</v>
      </c>
      <c r="C20366" s="1" t="s">
        <v>42369</v>
      </c>
      <c r="D20366" s="1" t="s">
        <v>42370</v>
      </c>
      <c r="E20366" s="1" t="s">
        <v>21</v>
      </c>
      <c r="F20366" s="1" t="s">
        <v>11</v>
      </c>
      <c r="G20366" s="1" t="str">
        <f>IFERROR(__xludf.DUMMYFUNCTION("GOOGLETRANSLATE(D20366,""fr"",""en"")"),"#VALUE!")</f>
        <v>#VALUE!</v>
      </c>
    </row>
    <row r="20367" ht="15.75" customHeight="1">
      <c r="A20367" s="1" t="s">
        <v>678</v>
      </c>
      <c r="B20367" s="1">
        <v>5.0</v>
      </c>
      <c r="C20367" s="1" t="s">
        <v>42371</v>
      </c>
      <c r="D20367" s="1" t="s">
        <v>42372</v>
      </c>
      <c r="E20367" s="1" t="s">
        <v>21</v>
      </c>
      <c r="F20367" s="1" t="s">
        <v>11</v>
      </c>
      <c r="G20367" s="1" t="str">
        <f>IFERROR(__xludf.DUMMYFUNCTION("GOOGLETRANSLATE(D20367,""fr"",""en"")"),"#VALUE!")</f>
        <v>#VALUE!</v>
      </c>
    </row>
    <row r="20368" ht="15.75" customHeight="1">
      <c r="A20368" s="1" t="s">
        <v>6576</v>
      </c>
      <c r="B20368" s="1">
        <v>4.0</v>
      </c>
      <c r="C20368" s="1" t="s">
        <v>42373</v>
      </c>
      <c r="D20368" s="1" t="s">
        <v>42374</v>
      </c>
      <c r="E20368" s="1" t="s">
        <v>29</v>
      </c>
      <c r="F20368" s="1" t="s">
        <v>30</v>
      </c>
      <c r="G20368" s="1" t="str">
        <f>IFERROR(__xludf.DUMMYFUNCTION("GOOGLETRANSLATE(D20368,""fr"",""en"")"),"#VALUE!")</f>
        <v>#VALUE!</v>
      </c>
    </row>
    <row r="20369" ht="15.75" customHeight="1">
      <c r="A20369" s="1" t="s">
        <v>4625</v>
      </c>
      <c r="B20369" s="1">
        <v>2.0</v>
      </c>
      <c r="C20369" s="1" t="s">
        <v>42375</v>
      </c>
      <c r="D20369" s="1" t="s">
        <v>42376</v>
      </c>
      <c r="E20369" s="1" t="s">
        <v>29</v>
      </c>
      <c r="F20369" s="1" t="s">
        <v>30</v>
      </c>
      <c r="G20369" s="1" t="str">
        <f>IFERROR(__xludf.DUMMYFUNCTION("GOOGLETRANSLATE(D20369,""fr"",""en"")"),"#VALUE!")</f>
        <v>#VALUE!</v>
      </c>
    </row>
    <row r="20370" ht="15.75" customHeight="1">
      <c r="A20370" s="1" t="s">
        <v>3678</v>
      </c>
      <c r="B20370" s="1">
        <v>1.0</v>
      </c>
      <c r="C20370" s="1" t="s">
        <v>42377</v>
      </c>
      <c r="D20370" s="1" t="s">
        <v>42378</v>
      </c>
      <c r="E20370" s="1" t="s">
        <v>10</v>
      </c>
      <c r="F20370" s="1" t="s">
        <v>110</v>
      </c>
      <c r="G20370" s="1" t="str">
        <f>IFERROR(__xludf.DUMMYFUNCTION("GOOGLETRANSLATE(D20370,""fr"",""en"")"),"#VALUE!")</f>
        <v>#VALUE!</v>
      </c>
    </row>
    <row r="20371" ht="15.75" customHeight="1">
      <c r="A20371" s="1" t="s">
        <v>7432</v>
      </c>
      <c r="B20371" s="1">
        <v>1.0</v>
      </c>
      <c r="C20371" s="1" t="s">
        <v>42379</v>
      </c>
      <c r="D20371" s="1" t="s">
        <v>42380</v>
      </c>
      <c r="E20371" s="1" t="s">
        <v>423</v>
      </c>
      <c r="F20371" s="1" t="s">
        <v>30</v>
      </c>
      <c r="G20371" s="1" t="str">
        <f>IFERROR(__xludf.DUMMYFUNCTION("GOOGLETRANSLATE(D20371,""fr"",""en"")"),"#VALUE!")</f>
        <v>#VALUE!</v>
      </c>
    </row>
    <row r="20372" ht="15.75" customHeight="1">
      <c r="A20372" s="1" t="s">
        <v>3528</v>
      </c>
      <c r="B20372" s="1">
        <v>4.0</v>
      </c>
      <c r="C20372" s="1" t="s">
        <v>42381</v>
      </c>
      <c r="D20372" s="1" t="s">
        <v>42382</v>
      </c>
      <c r="E20372" s="1" t="s">
        <v>10</v>
      </c>
      <c r="F20372" s="1" t="s">
        <v>11</v>
      </c>
      <c r="G20372" s="1" t="str">
        <f>IFERROR(__xludf.DUMMYFUNCTION("GOOGLETRANSLATE(D20372,""fr"",""en"")"),"#VALUE!")</f>
        <v>#VALUE!</v>
      </c>
    </row>
    <row r="20373" ht="15.75" customHeight="1">
      <c r="A20373" s="1" t="s">
        <v>1353</v>
      </c>
      <c r="B20373" s="1">
        <v>4.0</v>
      </c>
      <c r="C20373" s="1" t="s">
        <v>42383</v>
      </c>
      <c r="D20373" s="1" t="s">
        <v>42384</v>
      </c>
      <c r="E20373" s="1" t="s">
        <v>21</v>
      </c>
      <c r="F20373" s="1" t="s">
        <v>11</v>
      </c>
      <c r="G20373" s="1" t="str">
        <f>IFERROR(__xludf.DUMMYFUNCTION("GOOGLETRANSLATE(D20373,""fr"",""en"")"),"The prices suit me but the culmination of the quote was more than laborious and full of inexplicable bugs for online acceptance or a reminder request.")</f>
        <v>The prices suit me but the culmination of the quote was more than laborious and full of inexplicable bugs for online acceptance or a reminder request.</v>
      </c>
    </row>
    <row r="20374" ht="15.75" customHeight="1">
      <c r="A20374" s="1" t="s">
        <v>97</v>
      </c>
      <c r="B20374" s="1">
        <v>2.0</v>
      </c>
      <c r="C20374" s="1" t="s">
        <v>42385</v>
      </c>
      <c r="D20374" s="1" t="s">
        <v>42386</v>
      </c>
      <c r="E20374" s="1" t="s">
        <v>21</v>
      </c>
      <c r="F20374" s="1" t="s">
        <v>11</v>
      </c>
      <c r="G20374" s="1" t="str">
        <f>IFERROR(__xludf.DUMMYFUNCTION("GOOGLETRANSLATE(D20374,""fr"",""en"")"),"#VALUE!")</f>
        <v>#VALUE!</v>
      </c>
    </row>
    <row r="20375" ht="15.75" customHeight="1">
      <c r="A20375" s="1" t="s">
        <v>7854</v>
      </c>
      <c r="B20375" s="1">
        <v>1.0</v>
      </c>
      <c r="C20375" s="1" t="s">
        <v>42387</v>
      </c>
      <c r="D20375" s="1" t="s">
        <v>42388</v>
      </c>
      <c r="E20375" s="1" t="s">
        <v>226</v>
      </c>
      <c r="F20375" s="1" t="s">
        <v>110</v>
      </c>
      <c r="G20375" s="1" t="str">
        <f>IFERROR(__xludf.DUMMYFUNCTION("GOOGLETRANSLATE(D20375,""fr"",""en"")"),"#VALUE!")</f>
        <v>#VALUE!</v>
      </c>
    </row>
    <row r="20376" ht="15.75" customHeight="1">
      <c r="A20376" s="1" t="s">
        <v>3675</v>
      </c>
      <c r="B20376" s="1">
        <v>2.0</v>
      </c>
      <c r="C20376" s="1" t="s">
        <v>42389</v>
      </c>
      <c r="D20376" s="1" t="s">
        <v>42390</v>
      </c>
      <c r="E20376" s="1" t="s">
        <v>25</v>
      </c>
      <c r="F20376" s="1" t="s">
        <v>11</v>
      </c>
      <c r="G20376" s="1" t="str">
        <f>IFERROR(__xludf.DUMMYFUNCTION("GOOGLETRANSLATE(D20376,""fr"",""en"")"),"#VALUE!")</f>
        <v>#VALUE!</v>
      </c>
    </row>
    <row r="20377" ht="15.75" customHeight="1">
      <c r="A20377" s="1" t="s">
        <v>10131</v>
      </c>
      <c r="B20377" s="1">
        <v>1.0</v>
      </c>
      <c r="C20377" s="1" t="s">
        <v>42391</v>
      </c>
      <c r="D20377" s="1" t="s">
        <v>42392</v>
      </c>
      <c r="E20377" s="1" t="s">
        <v>52</v>
      </c>
      <c r="F20377" s="1" t="s">
        <v>118</v>
      </c>
      <c r="G20377" s="1" t="str">
        <f>IFERROR(__xludf.DUMMYFUNCTION("GOOGLETRANSLATE(D20377,""fr"",""en"")"),"#VALUE!")</f>
        <v>#VALUE!</v>
      </c>
    </row>
    <row r="20378" ht="15.75" customHeight="1">
      <c r="A20378" s="1" t="s">
        <v>11421</v>
      </c>
      <c r="B20378" s="1">
        <v>1.0</v>
      </c>
      <c r="C20378" s="1" t="s">
        <v>42393</v>
      </c>
      <c r="D20378" s="1" t="s">
        <v>42394</v>
      </c>
      <c r="E20378" s="1" t="s">
        <v>250</v>
      </c>
      <c r="F20378" s="1" t="s">
        <v>30</v>
      </c>
      <c r="G20378" s="1" t="str">
        <f>IFERROR(__xludf.DUMMYFUNCTION("GOOGLETRANSLATE(D20378,""fr"",""en"")"),"#VALUE!")</f>
        <v>#VALUE!</v>
      </c>
    </row>
    <row r="20379" ht="15.75" customHeight="1">
      <c r="A20379" s="1" t="s">
        <v>1267</v>
      </c>
      <c r="B20379" s="1">
        <v>1.0</v>
      </c>
      <c r="C20379" s="1" t="s">
        <v>42395</v>
      </c>
      <c r="D20379" s="1" t="s">
        <v>42396</v>
      </c>
      <c r="E20379" s="1" t="s">
        <v>169</v>
      </c>
      <c r="F20379" s="1" t="s">
        <v>110</v>
      </c>
      <c r="G20379" s="1" t="str">
        <f>IFERROR(__xludf.DUMMYFUNCTION("GOOGLETRANSLATE(D20379,""fr"",""en"")"),"#VALUE!")</f>
        <v>#VALUE!</v>
      </c>
    </row>
    <row r="20380" ht="15.75" customHeight="1">
      <c r="A20380" s="1" t="s">
        <v>3675</v>
      </c>
      <c r="B20380" s="1">
        <v>4.0</v>
      </c>
      <c r="C20380" s="1" t="s">
        <v>42397</v>
      </c>
      <c r="D20380" s="1" t="s">
        <v>42398</v>
      </c>
      <c r="E20380" s="1" t="s">
        <v>273</v>
      </c>
      <c r="F20380" s="1" t="s">
        <v>11</v>
      </c>
      <c r="G20380" s="1" t="str">
        <f>IFERROR(__xludf.DUMMYFUNCTION("GOOGLETRANSLATE(D20380,""fr"",""en"")"),"#VALUE!")</f>
        <v>#VALUE!</v>
      </c>
    </row>
    <row r="20381" ht="15.75" customHeight="1">
      <c r="A20381" s="1" t="s">
        <v>2610</v>
      </c>
      <c r="B20381" s="1">
        <v>5.0</v>
      </c>
      <c r="C20381" s="1" t="s">
        <v>42399</v>
      </c>
      <c r="D20381" s="1" t="s">
        <v>42400</v>
      </c>
      <c r="E20381" s="1" t="s">
        <v>21</v>
      </c>
      <c r="F20381" s="1" t="s">
        <v>11</v>
      </c>
      <c r="G20381" s="1" t="str">
        <f>IFERROR(__xludf.DUMMYFUNCTION("GOOGLETRANSLATE(D20381,""fr"",""en"")"),"#VALUE!")</f>
        <v>#VALUE!</v>
      </c>
    </row>
    <row r="20382" ht="15.75" customHeight="1">
      <c r="A20382" s="1" t="s">
        <v>936</v>
      </c>
      <c r="B20382" s="1">
        <v>4.0</v>
      </c>
      <c r="C20382" s="1" t="s">
        <v>42401</v>
      </c>
      <c r="D20382" s="1" t="s">
        <v>42402</v>
      </c>
      <c r="E20382" s="1" t="s">
        <v>10</v>
      </c>
      <c r="F20382" s="1" t="s">
        <v>11</v>
      </c>
      <c r="G20382" s="1" t="str">
        <f>IFERROR(__xludf.DUMMYFUNCTION("GOOGLETRANSLATE(D20382,""fr"",""en"")"),"#VALUE!")</f>
        <v>#VALUE!</v>
      </c>
    </row>
    <row r="20383" ht="15.75" customHeight="1">
      <c r="A20383" s="1" t="s">
        <v>1607</v>
      </c>
      <c r="B20383" s="1">
        <v>2.0</v>
      </c>
      <c r="C20383" s="1" t="s">
        <v>42403</v>
      </c>
      <c r="D20383" s="1" t="s">
        <v>42404</v>
      </c>
      <c r="E20383" s="1" t="s">
        <v>484</v>
      </c>
      <c r="F20383" s="1" t="s">
        <v>30</v>
      </c>
      <c r="G20383" s="1" t="str">
        <f>IFERROR(__xludf.DUMMYFUNCTION("GOOGLETRANSLATE(D20383,""fr"",""en"")"),"#VALUE!")</f>
        <v>#VALUE!</v>
      </c>
    </row>
    <row r="20384" ht="15.75" customHeight="1">
      <c r="A20384" s="1" t="s">
        <v>9099</v>
      </c>
      <c r="B20384" s="1">
        <v>3.0</v>
      </c>
      <c r="C20384" s="1" t="s">
        <v>42405</v>
      </c>
      <c r="D20384" s="1" t="s">
        <v>42406</v>
      </c>
      <c r="E20384" s="1" t="s">
        <v>10</v>
      </c>
      <c r="F20384" s="1" t="s">
        <v>11</v>
      </c>
      <c r="G20384" s="1" t="str">
        <f>IFERROR(__xludf.DUMMYFUNCTION("GOOGLETRANSLATE(D20384,""fr"",""en"")"),"#VALUE!")</f>
        <v>#VALUE!</v>
      </c>
    </row>
    <row r="20385" ht="15.75" customHeight="1">
      <c r="A20385" s="1" t="s">
        <v>741</v>
      </c>
      <c r="B20385" s="1">
        <v>4.0</v>
      </c>
      <c r="C20385" s="1" t="s">
        <v>42407</v>
      </c>
      <c r="D20385" s="1" t="s">
        <v>42408</v>
      </c>
      <c r="E20385" s="1" t="s">
        <v>21</v>
      </c>
      <c r="F20385" s="1" t="s">
        <v>11</v>
      </c>
      <c r="G20385" s="1" t="str">
        <f>IFERROR(__xludf.DUMMYFUNCTION("GOOGLETRANSLATE(D20385,""fr"",""en"")"),"#VALUE!")</f>
        <v>#VALUE!</v>
      </c>
    </row>
    <row r="20386" ht="15.75" customHeight="1">
      <c r="A20386" s="1" t="s">
        <v>673</v>
      </c>
      <c r="B20386" s="1">
        <v>5.0</v>
      </c>
      <c r="C20386" s="1" t="s">
        <v>42409</v>
      </c>
      <c r="D20386" s="1" t="s">
        <v>42410</v>
      </c>
      <c r="E20386" s="1" t="s">
        <v>21</v>
      </c>
      <c r="F20386" s="1" t="s">
        <v>11</v>
      </c>
      <c r="G20386" s="1" t="str">
        <f>IFERROR(__xludf.DUMMYFUNCTION("GOOGLETRANSLATE(D20386,""fr"",""en"")"),"#VALUE!")</f>
        <v>#VALUE!</v>
      </c>
    </row>
    <row r="20387" ht="15.75" customHeight="1">
      <c r="A20387" s="1" t="s">
        <v>526</v>
      </c>
      <c r="B20387" s="1">
        <v>3.0</v>
      </c>
      <c r="C20387" s="1" t="s">
        <v>42411</v>
      </c>
      <c r="D20387" s="1" t="s">
        <v>42412</v>
      </c>
      <c r="E20387" s="1" t="s">
        <v>226</v>
      </c>
      <c r="F20387" s="1" t="s">
        <v>11</v>
      </c>
      <c r="G20387" s="1" t="str">
        <f>IFERROR(__xludf.DUMMYFUNCTION("GOOGLETRANSLATE(D20387,""fr"",""en"")"),"After a claim that immobilized my vehicle at a mechanic far from my home, I used a train ticket to get my vehicle. I sent this ticket to my insurer (to the address that was provided to me). It's been a month. To date, I have neither reimbursement nor news"&amp;" (I contacted the insurer twice by email) ... What to do?")</f>
        <v>After a claim that immobilized my vehicle at a mechanic far from my home, I used a train ticket to get my vehicle. I sent this ticket to my insurer (to the address that was provided to me). It's been a month. To date, I have neither reimbursement nor news (I contacted the insurer twice by email) ... What to do?</v>
      </c>
    </row>
    <row r="20388" ht="15.75" customHeight="1">
      <c r="A20388" s="1" t="s">
        <v>3856</v>
      </c>
      <c r="B20388" s="1">
        <v>1.0</v>
      </c>
      <c r="C20388" s="1" t="s">
        <v>42413</v>
      </c>
      <c r="D20388" s="1" t="s">
        <v>42414</v>
      </c>
      <c r="E20388" s="1" t="s">
        <v>43</v>
      </c>
      <c r="F20388" s="1" t="s">
        <v>30</v>
      </c>
      <c r="G20388" s="1" t="str">
        <f>IFERROR(__xludf.DUMMYFUNCTION("GOOGLETRANSLATE(D20388,""fr"",""en"")"),"#VALUE!")</f>
        <v>#VALUE!</v>
      </c>
    </row>
    <row r="20389" ht="15.75" customHeight="1">
      <c r="A20389" s="1" t="s">
        <v>62</v>
      </c>
      <c r="B20389" s="1">
        <v>5.0</v>
      </c>
      <c r="C20389" s="1" t="s">
        <v>42415</v>
      </c>
      <c r="D20389" s="1" t="s">
        <v>42416</v>
      </c>
      <c r="E20389" s="1" t="s">
        <v>10</v>
      </c>
      <c r="F20389" s="1" t="s">
        <v>11</v>
      </c>
      <c r="G20389" s="1" t="str">
        <f>IFERROR(__xludf.DUMMYFUNCTION("GOOGLETRANSLATE(D20389,""fr"",""en"")"),"#VALUE!")</f>
        <v>#VALUE!</v>
      </c>
    </row>
    <row r="20390" ht="15.75" customHeight="1">
      <c r="A20390" s="1" t="s">
        <v>4440</v>
      </c>
      <c r="B20390" s="1">
        <v>1.0</v>
      </c>
      <c r="C20390" s="1" t="s">
        <v>42417</v>
      </c>
      <c r="D20390" s="1" t="s">
        <v>42418</v>
      </c>
      <c r="E20390" s="1" t="s">
        <v>373</v>
      </c>
      <c r="F20390" s="1" t="s">
        <v>30</v>
      </c>
      <c r="G20390" s="1" t="str">
        <f>IFERROR(__xludf.DUMMYFUNCTION("GOOGLETRANSLATE(D20390,""fr"",""en"")"),"#VALUE!")</f>
        <v>#VALUE!</v>
      </c>
    </row>
    <row r="20391" ht="15.75" customHeight="1">
      <c r="A20391" s="1" t="s">
        <v>8149</v>
      </c>
      <c r="B20391" s="1">
        <v>2.0</v>
      </c>
      <c r="C20391" s="1" t="s">
        <v>42419</v>
      </c>
      <c r="D20391" s="1" t="s">
        <v>42420</v>
      </c>
      <c r="E20391" s="1" t="s">
        <v>10</v>
      </c>
      <c r="F20391" s="1" t="s">
        <v>11</v>
      </c>
      <c r="G20391" s="1" t="str">
        <f>IFERROR(__xludf.DUMMYFUNCTION("GOOGLETRANSLATE(D20391,""fr"",""en"")"),"#VALUE!")</f>
        <v>#VALUE!</v>
      </c>
    </row>
    <row r="20392" ht="15.75" customHeight="1">
      <c r="A20392" s="1" t="s">
        <v>424</v>
      </c>
      <c r="B20392" s="1">
        <v>5.0</v>
      </c>
      <c r="C20392" s="1" t="s">
        <v>42421</v>
      </c>
      <c r="D20392" s="1" t="s">
        <v>42422</v>
      </c>
      <c r="E20392" s="1" t="s">
        <v>65</v>
      </c>
      <c r="F20392" s="1" t="s">
        <v>66</v>
      </c>
      <c r="G20392" s="1" t="str">
        <f>IFERROR(__xludf.DUMMYFUNCTION("GOOGLETRANSLATE(D20392,""fr"",""en"")"),"#VALUE!")</f>
        <v>#VALUE!</v>
      </c>
    </row>
    <row r="20393" ht="15.75" customHeight="1">
      <c r="A20393" s="1" t="s">
        <v>1473</v>
      </c>
      <c r="B20393" s="1">
        <v>1.0</v>
      </c>
      <c r="C20393" s="1" t="s">
        <v>42423</v>
      </c>
      <c r="D20393" s="1" t="s">
        <v>42424</v>
      </c>
      <c r="E20393" s="1" t="s">
        <v>10</v>
      </c>
      <c r="F20393" s="1" t="s">
        <v>11</v>
      </c>
      <c r="G20393" s="1" t="str">
        <f>IFERROR(__xludf.DUMMYFUNCTION("GOOGLETRANSLATE(D20393,""fr"",""en"")"),"#VALUE!")</f>
        <v>#VALUE!</v>
      </c>
    </row>
    <row r="20394" ht="15.75" customHeight="1">
      <c r="A20394" s="1" t="s">
        <v>1439</v>
      </c>
      <c r="B20394" s="1">
        <v>5.0</v>
      </c>
      <c r="C20394" s="1" t="s">
        <v>42425</v>
      </c>
      <c r="D20394" s="1" t="s">
        <v>42426</v>
      </c>
      <c r="E20394" s="1" t="s">
        <v>448</v>
      </c>
      <c r="F20394" s="1" t="s">
        <v>84</v>
      </c>
      <c r="G20394" s="1" t="str">
        <f>IFERROR(__xludf.DUMMYFUNCTION("GOOGLETRANSLATE(D20394,""fr"",""en"")"),"#VALUE!")</f>
        <v>#VALUE!</v>
      </c>
    </row>
    <row r="20395" ht="15.75" customHeight="1">
      <c r="A20395" s="1" t="s">
        <v>258</v>
      </c>
      <c r="B20395" s="1">
        <v>5.0</v>
      </c>
      <c r="C20395" s="1" t="s">
        <v>42427</v>
      </c>
      <c r="D20395" s="1" t="s">
        <v>42428</v>
      </c>
      <c r="E20395" s="1" t="s">
        <v>10</v>
      </c>
      <c r="F20395" s="1" t="s">
        <v>11</v>
      </c>
      <c r="G20395" s="1" t="str">
        <f>IFERROR(__xludf.DUMMYFUNCTION("GOOGLETRANSLATE(D20395,""fr"",""en"")"),"#VALUE!")</f>
        <v>#VALUE!</v>
      </c>
    </row>
    <row r="20396" ht="15.75" customHeight="1">
      <c r="A20396" s="1" t="s">
        <v>1473</v>
      </c>
      <c r="B20396" s="1">
        <v>4.0</v>
      </c>
      <c r="C20396" s="1" t="s">
        <v>42429</v>
      </c>
      <c r="D20396" s="1" t="s">
        <v>42430</v>
      </c>
      <c r="E20396" s="1" t="s">
        <v>10</v>
      </c>
      <c r="F20396" s="1" t="s">
        <v>11</v>
      </c>
      <c r="G20396" s="1" t="str">
        <f>IFERROR(__xludf.DUMMYFUNCTION("GOOGLETRANSLATE(D20396,""fr"",""en"")"),"#VALUE!")</f>
        <v>#VALUE!</v>
      </c>
    </row>
    <row r="20397" ht="15.75" customHeight="1">
      <c r="A20397" s="1" t="s">
        <v>2388</v>
      </c>
      <c r="B20397" s="1">
        <v>1.0</v>
      </c>
      <c r="C20397" s="1" t="s">
        <v>42431</v>
      </c>
      <c r="D20397" s="1" t="s">
        <v>42432</v>
      </c>
      <c r="E20397" s="1" t="s">
        <v>10</v>
      </c>
      <c r="F20397" s="1" t="s">
        <v>11</v>
      </c>
      <c r="G20397" s="1" t="str">
        <f>IFERROR(__xludf.DUMMYFUNCTION("GOOGLETRANSLATE(D20397,""fr"",""en"")"),"#VALUE!")</f>
        <v>#VALUE!</v>
      </c>
    </row>
    <row r="20398" ht="15.75" customHeight="1">
      <c r="A20398" s="1" t="s">
        <v>1969</v>
      </c>
      <c r="B20398" s="1">
        <v>2.0</v>
      </c>
      <c r="C20398" s="1" t="s">
        <v>42433</v>
      </c>
      <c r="D20398" s="1" t="s">
        <v>42434</v>
      </c>
      <c r="E20398" s="1" t="s">
        <v>226</v>
      </c>
      <c r="F20398" s="1" t="s">
        <v>110</v>
      </c>
      <c r="G20398" s="1" t="str">
        <f>IFERROR(__xludf.DUMMYFUNCTION("GOOGLETRANSLATE(D20398,""fr"",""en"")"),"#VALUE!")</f>
        <v>#VALUE!</v>
      </c>
    </row>
    <row r="20399" ht="15.75" customHeight="1">
      <c r="A20399" s="1" t="s">
        <v>606</v>
      </c>
      <c r="B20399" s="1">
        <v>4.0</v>
      </c>
      <c r="C20399" s="1" t="s">
        <v>42435</v>
      </c>
      <c r="D20399" s="1" t="s">
        <v>42436</v>
      </c>
      <c r="E20399" s="1" t="s">
        <v>21</v>
      </c>
      <c r="F20399" s="1" t="s">
        <v>11</v>
      </c>
      <c r="G20399" s="1" t="str">
        <f>IFERROR(__xludf.DUMMYFUNCTION("GOOGLETRANSLATE(D20399,""fr"",""en"")"),"#VALUE!")</f>
        <v>#VALUE!</v>
      </c>
    </row>
    <row r="20400" ht="15.75" customHeight="1">
      <c r="A20400" s="1" t="s">
        <v>7356</v>
      </c>
      <c r="B20400" s="1">
        <v>2.0</v>
      </c>
      <c r="C20400" s="1" t="s">
        <v>42437</v>
      </c>
      <c r="D20400" s="1" t="s">
        <v>42438</v>
      </c>
      <c r="E20400" s="1" t="s">
        <v>21</v>
      </c>
      <c r="F20400" s="1" t="s">
        <v>11</v>
      </c>
      <c r="G20400" s="1" t="str">
        <f>IFERROR(__xludf.DUMMYFUNCTION("GOOGLETRANSLATE(D20400,""fr"",""en"")"),"#VALUE!")</f>
        <v>#VALUE!</v>
      </c>
    </row>
    <row r="20401" ht="15.75" customHeight="1">
      <c r="A20401" s="1" t="s">
        <v>16221</v>
      </c>
      <c r="B20401" s="1">
        <v>3.0</v>
      </c>
      <c r="C20401" s="1" t="s">
        <v>16222</v>
      </c>
      <c r="D20401" s="1" t="s">
        <v>42439</v>
      </c>
      <c r="E20401" s="1" t="s">
        <v>47</v>
      </c>
      <c r="F20401" s="1" t="s">
        <v>118</v>
      </c>
      <c r="G20401" s="1" t="str">
        <f>IFERROR(__xludf.DUMMYFUNCTION("GOOGLETRANSLATE(D20401,""fr"",""en"")"),"#VALUE!")</f>
        <v>#VALUE!</v>
      </c>
    </row>
    <row r="20402" ht="15.75" customHeight="1">
      <c r="A20402" s="1" t="s">
        <v>1572</v>
      </c>
      <c r="B20402" s="1">
        <v>4.0</v>
      </c>
      <c r="C20402" s="1" t="s">
        <v>42440</v>
      </c>
      <c r="D20402" s="1" t="s">
        <v>42441</v>
      </c>
      <c r="E20402" s="1" t="s">
        <v>21</v>
      </c>
      <c r="F20402" s="1" t="s">
        <v>11</v>
      </c>
      <c r="G20402" s="1" t="str">
        <f>IFERROR(__xludf.DUMMYFUNCTION("GOOGLETRANSLATE(D20402,""fr"",""en"")"),"#VALUE!")</f>
        <v>#VALUE!</v>
      </c>
    </row>
    <row r="20403" ht="15.75" customHeight="1">
      <c r="A20403" s="1" t="s">
        <v>643</v>
      </c>
      <c r="B20403" s="1">
        <v>1.0</v>
      </c>
      <c r="C20403" s="1" t="s">
        <v>42442</v>
      </c>
      <c r="D20403" s="1" t="s">
        <v>42443</v>
      </c>
      <c r="E20403" s="1" t="s">
        <v>29</v>
      </c>
      <c r="F20403" s="1" t="s">
        <v>30</v>
      </c>
      <c r="G20403" s="1" t="str">
        <f>IFERROR(__xludf.DUMMYFUNCTION("GOOGLETRANSLATE(D20403,""fr"",""en"")"),"Very bad mutual mutual a lot of bad reimbursement of unfit interlocutors and above all check the contracts before signing personal I got trapped")</f>
        <v>Very bad mutual mutual a lot of bad reimbursement of unfit interlocutors and above all check the contracts before signing personal I got trapped</v>
      </c>
    </row>
    <row r="20404" ht="15.75" customHeight="1">
      <c r="A20404" s="1" t="s">
        <v>1198</v>
      </c>
      <c r="B20404" s="1">
        <v>5.0</v>
      </c>
      <c r="C20404" s="1" t="s">
        <v>42444</v>
      </c>
      <c r="D20404" s="1" t="s">
        <v>42445</v>
      </c>
      <c r="E20404" s="1" t="s">
        <v>21</v>
      </c>
      <c r="F20404" s="1" t="s">
        <v>11</v>
      </c>
      <c r="G20404" s="1" t="str">
        <f>IFERROR(__xludf.DUMMYFUNCTION("GOOGLETRANSLATE(D20404,""fr"",""en"")"),"#VALUE!")</f>
        <v>#VALUE!</v>
      </c>
    </row>
    <row r="20405" ht="15.75" customHeight="1">
      <c r="A20405" s="1" t="s">
        <v>332</v>
      </c>
      <c r="B20405" s="1">
        <v>5.0</v>
      </c>
      <c r="C20405" s="1" t="s">
        <v>42446</v>
      </c>
      <c r="D20405" s="1" t="s">
        <v>42447</v>
      </c>
      <c r="E20405" s="1" t="s">
        <v>10</v>
      </c>
      <c r="F20405" s="1" t="s">
        <v>11</v>
      </c>
      <c r="G20405" s="1" t="str">
        <f>IFERROR(__xludf.DUMMYFUNCTION("GOOGLETRANSLATE(D20405,""fr"",""en"")"),"#VALUE!")</f>
        <v>#VALUE!</v>
      </c>
    </row>
    <row r="20406" ht="15.75" customHeight="1">
      <c r="A20406" s="1" t="s">
        <v>2851</v>
      </c>
      <c r="B20406" s="1">
        <v>1.0</v>
      </c>
      <c r="C20406" s="1" t="s">
        <v>42448</v>
      </c>
      <c r="D20406" s="1" t="s">
        <v>42449</v>
      </c>
      <c r="E20406" s="1" t="s">
        <v>196</v>
      </c>
      <c r="F20406" s="1" t="s">
        <v>118</v>
      </c>
      <c r="G20406" s="1" t="str">
        <f>IFERROR(__xludf.DUMMYFUNCTION("GOOGLETRANSLATE(D20406,""fr"",""en"")"),"#VALUE!")</f>
        <v>#VALUE!</v>
      </c>
    </row>
    <row r="20407" ht="15.75" customHeight="1">
      <c r="A20407" s="1" t="s">
        <v>18</v>
      </c>
      <c r="B20407" s="1">
        <v>5.0</v>
      </c>
      <c r="C20407" s="1" t="s">
        <v>42450</v>
      </c>
      <c r="D20407" s="1" t="s">
        <v>42451</v>
      </c>
      <c r="E20407" s="1" t="s">
        <v>65</v>
      </c>
      <c r="F20407" s="1" t="s">
        <v>66</v>
      </c>
      <c r="G20407" s="1" t="str">
        <f>IFERROR(__xludf.DUMMYFUNCTION("GOOGLETRANSLATE(D20407,""fr"",""en"")"),"#VALUE!")</f>
        <v>#VALUE!</v>
      </c>
    </row>
    <row r="20408" ht="15.75" customHeight="1">
      <c r="A20408" s="1" t="s">
        <v>780</v>
      </c>
      <c r="B20408" s="1">
        <v>4.0</v>
      </c>
      <c r="C20408" s="1" t="s">
        <v>42452</v>
      </c>
      <c r="D20408" s="1" t="s">
        <v>42453</v>
      </c>
      <c r="E20408" s="1" t="s">
        <v>109</v>
      </c>
      <c r="F20408" s="1" t="s">
        <v>11</v>
      </c>
      <c r="G20408" s="1" t="str">
        <f>IFERROR(__xludf.DUMMYFUNCTION("GOOGLETRANSLATE(D20408,""fr"",""en"")"),"#VALUE!")</f>
        <v>#VALUE!</v>
      </c>
    </row>
    <row r="20409" ht="15.75" customHeight="1">
      <c r="A20409" s="1" t="s">
        <v>5137</v>
      </c>
      <c r="B20409" s="1">
        <v>1.0</v>
      </c>
      <c r="C20409" s="1" t="s">
        <v>42454</v>
      </c>
      <c r="D20409" s="1" t="s">
        <v>42455</v>
      </c>
      <c r="E20409" s="1" t="s">
        <v>29</v>
      </c>
      <c r="F20409" s="1" t="s">
        <v>30</v>
      </c>
      <c r="G20409" s="1" t="str">
        <f>IFERROR(__xludf.DUMMYFUNCTION("GOOGLETRANSLATE(D20409,""fr"",""en"")"),"#VALUE!")</f>
        <v>#VALUE!</v>
      </c>
    </row>
    <row r="20410" ht="15.75" customHeight="1">
      <c r="A20410" s="1" t="s">
        <v>10313</v>
      </c>
      <c r="B20410" s="1">
        <v>1.0</v>
      </c>
      <c r="C20410" s="1" t="s">
        <v>42456</v>
      </c>
      <c r="D20410" s="1" t="s">
        <v>42457</v>
      </c>
      <c r="E20410" s="1" t="s">
        <v>273</v>
      </c>
      <c r="F20410" s="1" t="s">
        <v>110</v>
      </c>
      <c r="G20410" s="1" t="str">
        <f>IFERROR(__xludf.DUMMYFUNCTION("GOOGLETRANSLATE(D20410,""fr"",""en"")"),"#VALUE!")</f>
        <v>#VALUE!</v>
      </c>
    </row>
    <row r="20411" ht="15.75" customHeight="1">
      <c r="A20411" s="1" t="s">
        <v>6388</v>
      </c>
      <c r="B20411" s="1">
        <v>2.0</v>
      </c>
      <c r="C20411" s="1" t="s">
        <v>42458</v>
      </c>
      <c r="D20411" s="1" t="s">
        <v>42459</v>
      </c>
      <c r="E20411" s="1" t="s">
        <v>750</v>
      </c>
      <c r="F20411" s="1" t="s">
        <v>110</v>
      </c>
      <c r="G20411" s="1" t="str">
        <f>IFERROR(__xludf.DUMMYFUNCTION("GOOGLETRANSLATE(D20411,""fr"",""en"")"),"#VALUE!")</f>
        <v>#VALUE!</v>
      </c>
    </row>
    <row r="20412" ht="15.75" customHeight="1">
      <c r="A20412" s="1" t="s">
        <v>4688</v>
      </c>
      <c r="B20412" s="1">
        <v>1.0</v>
      </c>
      <c r="C20412" s="1" t="s">
        <v>42460</v>
      </c>
      <c r="D20412" s="1" t="s">
        <v>42461</v>
      </c>
      <c r="E20412" s="1" t="s">
        <v>250</v>
      </c>
      <c r="F20412" s="1" t="s">
        <v>30</v>
      </c>
      <c r="G20412" s="1" t="str">
        <f>IFERROR(__xludf.DUMMYFUNCTION("GOOGLETRANSLATE(D20412,""fr"",""en"")"),"#VALUE!")</f>
        <v>#VALUE!</v>
      </c>
    </row>
    <row r="20413" ht="15.75" customHeight="1">
      <c r="A20413" s="1" t="s">
        <v>2937</v>
      </c>
      <c r="B20413" s="1">
        <v>4.0</v>
      </c>
      <c r="C20413" s="1" t="s">
        <v>42462</v>
      </c>
      <c r="D20413" s="1" t="s">
        <v>42463</v>
      </c>
      <c r="E20413" s="1" t="s">
        <v>10</v>
      </c>
      <c r="F20413" s="1" t="s">
        <v>11</v>
      </c>
      <c r="G20413" s="1" t="str">
        <f>IFERROR(__xludf.DUMMYFUNCTION("GOOGLETRANSLATE(D20413,""fr"",""en"")"),"#VALUE!")</f>
        <v>#VALUE!</v>
      </c>
    </row>
    <row r="20414" ht="15.75" customHeight="1">
      <c r="A20414" s="1" t="s">
        <v>7468</v>
      </c>
      <c r="B20414" s="1">
        <v>2.0</v>
      </c>
      <c r="C20414" s="1" t="s">
        <v>42464</v>
      </c>
      <c r="D20414" s="1" t="s">
        <v>42465</v>
      </c>
      <c r="E20414" s="1" t="s">
        <v>273</v>
      </c>
      <c r="F20414" s="1" t="s">
        <v>11</v>
      </c>
      <c r="G20414" s="1" t="str">
        <f>IFERROR(__xludf.DUMMYFUNCTION("GOOGLETRANSLATE(D20414,""fr"",""en"")"),"#VALUE!")</f>
        <v>#VALUE!</v>
      </c>
    </row>
    <row r="20415" ht="15.75" customHeight="1">
      <c r="A20415" s="1" t="s">
        <v>2181</v>
      </c>
      <c r="B20415" s="1">
        <v>4.0</v>
      </c>
      <c r="C20415" s="1" t="s">
        <v>42466</v>
      </c>
      <c r="D20415" s="1" t="s">
        <v>42467</v>
      </c>
      <c r="E20415" s="1" t="s">
        <v>52</v>
      </c>
      <c r="F20415" s="1" t="s">
        <v>11</v>
      </c>
      <c r="G20415" s="1" t="str">
        <f>IFERROR(__xludf.DUMMYFUNCTION("GOOGLETRANSLATE(D20415,""fr"",""en"")"),"#VALUE!")</f>
        <v>#VALUE!</v>
      </c>
    </row>
    <row r="20416" ht="15.75" customHeight="1">
      <c r="A20416" s="1" t="s">
        <v>5456</v>
      </c>
      <c r="B20416" s="1">
        <v>1.0</v>
      </c>
      <c r="C20416" s="1" t="s">
        <v>42468</v>
      </c>
      <c r="D20416" s="1" t="s">
        <v>42469</v>
      </c>
      <c r="E20416" s="1" t="s">
        <v>25</v>
      </c>
      <c r="F20416" s="1" t="s">
        <v>11</v>
      </c>
      <c r="G20416" s="1" t="str">
        <f>IFERROR(__xludf.DUMMYFUNCTION("GOOGLETRANSLATE(D20416,""fr"",""en"")"),"#VALUE!")</f>
        <v>#VALUE!</v>
      </c>
    </row>
    <row r="20417" ht="15.75" customHeight="1">
      <c r="A20417" s="1" t="s">
        <v>597</v>
      </c>
      <c r="B20417" s="1">
        <v>3.0</v>
      </c>
      <c r="C20417" s="1" t="s">
        <v>42470</v>
      </c>
      <c r="D20417" s="1" t="s">
        <v>42471</v>
      </c>
      <c r="E20417" s="1" t="s">
        <v>65</v>
      </c>
      <c r="F20417" s="1" t="s">
        <v>66</v>
      </c>
      <c r="G20417" s="1" t="str">
        <f>IFERROR(__xludf.DUMMYFUNCTION("GOOGLETRANSLATE(D20417,""fr"",""en"")"),"#VALUE!")</f>
        <v>#VALUE!</v>
      </c>
    </row>
    <row r="20418" ht="15.75" customHeight="1">
      <c r="A20418" s="1" t="s">
        <v>1218</v>
      </c>
      <c r="B20418" s="1">
        <v>5.0</v>
      </c>
      <c r="C20418" s="1" t="s">
        <v>42472</v>
      </c>
      <c r="D20418" s="1" t="s">
        <v>42473</v>
      </c>
      <c r="E20418" s="1" t="s">
        <v>21</v>
      </c>
      <c r="F20418" s="1" t="s">
        <v>11</v>
      </c>
      <c r="G20418" s="1" t="str">
        <f>IFERROR(__xludf.DUMMYFUNCTION("GOOGLETRANSLATE(D20418,""fr"",""en"")"),"#VALUE!")</f>
        <v>#VALUE!</v>
      </c>
    </row>
    <row r="20419" ht="15.75" customHeight="1">
      <c r="A20419" s="1" t="s">
        <v>4832</v>
      </c>
      <c r="B20419" s="1">
        <v>2.0</v>
      </c>
      <c r="C20419" s="1" t="s">
        <v>42474</v>
      </c>
      <c r="D20419" s="1" t="s">
        <v>42475</v>
      </c>
      <c r="E20419" s="1" t="s">
        <v>10</v>
      </c>
      <c r="F20419" s="1" t="s">
        <v>11</v>
      </c>
      <c r="G20419" s="1" t="str">
        <f>IFERROR(__xludf.DUMMYFUNCTION("GOOGLETRANSLATE(D20419,""fr"",""en"")"),"#VALUE!")</f>
        <v>#VALUE!</v>
      </c>
    </row>
    <row r="20420" ht="15.75" customHeight="1">
      <c r="A20420" s="1" t="s">
        <v>988</v>
      </c>
      <c r="B20420" s="1">
        <v>4.0</v>
      </c>
      <c r="C20420" s="1" t="s">
        <v>42476</v>
      </c>
      <c r="D20420" s="1" t="s">
        <v>42477</v>
      </c>
      <c r="E20420" s="1" t="s">
        <v>10</v>
      </c>
      <c r="F20420" s="1" t="s">
        <v>11</v>
      </c>
      <c r="G20420" s="1" t="str">
        <f>IFERROR(__xludf.DUMMYFUNCTION("GOOGLETRANSLATE(D20420,""fr"",""en"")"),"#VALUE!")</f>
        <v>#VALUE!</v>
      </c>
    </row>
    <row r="20421" ht="15.75" customHeight="1">
      <c r="A20421" s="1" t="s">
        <v>367</v>
      </c>
      <c r="B20421" s="1">
        <v>1.0</v>
      </c>
      <c r="C20421" s="1" t="s">
        <v>42478</v>
      </c>
      <c r="D20421" s="1" t="s">
        <v>42479</v>
      </c>
      <c r="E20421" s="1" t="s">
        <v>34</v>
      </c>
      <c r="F20421" s="1" t="s">
        <v>30</v>
      </c>
      <c r="G20421" s="1" t="str">
        <f>IFERROR(__xludf.DUMMYFUNCTION("GOOGLETRANSLATE(D20421,""fr"",""en"")"),"Totally unhappy !!!! I have rarely used my mutual insurance company, and following personal concerns, the bank refused me 3 payments: result radiation from the mutual and bailiffs who ask me for 865 euros for 2021 without giving me mutual coverage !!!! It"&amp;" is a scandal!!!")</f>
        <v>Totally unhappy !!!! I have rarely used my mutual insurance company, and following personal concerns, the bank refused me 3 payments: result radiation from the mutual and bailiffs who ask me for 865 euros for 2021 without giving me mutual coverage !!!! It is a scandal!!!</v>
      </c>
    </row>
    <row r="20422" ht="15.75" customHeight="1">
      <c r="A20422" s="1" t="s">
        <v>94</v>
      </c>
      <c r="B20422" s="1">
        <v>4.0</v>
      </c>
      <c r="C20422" s="1" t="s">
        <v>42480</v>
      </c>
      <c r="D20422" s="1" t="s">
        <v>42481</v>
      </c>
      <c r="E20422" s="1" t="s">
        <v>21</v>
      </c>
      <c r="F20422" s="1" t="s">
        <v>11</v>
      </c>
      <c r="G20422" s="1" t="str">
        <f>IFERROR(__xludf.DUMMYFUNCTION("GOOGLETRANSLATE(D20422,""fr"",""en"")"),"#VALUE!")</f>
        <v>#VALUE!</v>
      </c>
    </row>
    <row r="20423" ht="15.75" customHeight="1">
      <c r="A20423" s="1" t="s">
        <v>1886</v>
      </c>
      <c r="B20423" s="1">
        <v>1.0</v>
      </c>
      <c r="C20423" s="1" t="s">
        <v>42482</v>
      </c>
      <c r="D20423" s="1" t="s">
        <v>42483</v>
      </c>
      <c r="E20423" s="1" t="s">
        <v>373</v>
      </c>
      <c r="F20423" s="1" t="s">
        <v>30</v>
      </c>
      <c r="G20423" s="1" t="str">
        <f>IFERROR(__xludf.DUMMYFUNCTION("GOOGLETRANSLATE(D20423,""fr"",""en"")"),"#VALUE!")</f>
        <v>#VALUE!</v>
      </c>
    </row>
    <row r="20424" ht="15.75" customHeight="1">
      <c r="A20424" s="1" t="s">
        <v>4452</v>
      </c>
      <c r="B20424" s="1">
        <v>3.0</v>
      </c>
      <c r="C20424" s="1" t="s">
        <v>42484</v>
      </c>
      <c r="D20424" s="1" t="s">
        <v>42485</v>
      </c>
      <c r="E20424" s="1" t="s">
        <v>292</v>
      </c>
      <c r="F20424" s="1" t="s">
        <v>11</v>
      </c>
      <c r="G20424" s="1" t="str">
        <f>IFERROR(__xludf.DUMMYFUNCTION("GOOGLETRANSLATE(D20424,""fr"",""en"")"),"#VALUE!")</f>
        <v>#VALUE!</v>
      </c>
    </row>
    <row r="20425" ht="15.75" customHeight="1">
      <c r="A20425" s="1" t="s">
        <v>141</v>
      </c>
      <c r="B20425" s="1">
        <v>3.0</v>
      </c>
      <c r="C20425" s="1" t="s">
        <v>42486</v>
      </c>
      <c r="D20425" s="1" t="s">
        <v>42487</v>
      </c>
      <c r="E20425" s="1" t="s">
        <v>21</v>
      </c>
      <c r="F20425" s="1" t="s">
        <v>11</v>
      </c>
      <c r="G20425" s="1" t="str">
        <f>IFERROR(__xludf.DUMMYFUNCTION("GOOGLETRANSLATE(D20425,""fr"",""en"")"),"#VALUE!")</f>
        <v>#VALUE!</v>
      </c>
    </row>
    <row r="20426" ht="15.75" customHeight="1">
      <c r="A20426" s="1" t="s">
        <v>3856</v>
      </c>
      <c r="B20426" s="1">
        <v>4.0</v>
      </c>
      <c r="C20426" s="1" t="s">
        <v>42488</v>
      </c>
      <c r="D20426" s="1" t="s">
        <v>42489</v>
      </c>
      <c r="E20426" s="1" t="s">
        <v>21</v>
      </c>
      <c r="F20426" s="1" t="s">
        <v>11</v>
      </c>
      <c r="G20426" s="1" t="str">
        <f>IFERROR(__xludf.DUMMYFUNCTION("GOOGLETRANSLATE(D20426,""fr"",""en"")"),"#VALUE!")</f>
        <v>#VALUE!</v>
      </c>
    </row>
    <row r="20427" ht="15.75" customHeight="1">
      <c r="A20427" s="1" t="s">
        <v>2081</v>
      </c>
      <c r="B20427" s="1">
        <v>3.0</v>
      </c>
      <c r="C20427" s="1" t="s">
        <v>42490</v>
      </c>
      <c r="D20427" s="1" t="s">
        <v>42491</v>
      </c>
      <c r="E20427" s="1" t="s">
        <v>423</v>
      </c>
      <c r="F20427" s="1" t="s">
        <v>30</v>
      </c>
      <c r="G20427" s="1" t="str">
        <f>IFERROR(__xludf.DUMMYFUNCTION("GOOGLETRANSLATE(D20427,""fr"",""en"")"),"#VALUE!")</f>
        <v>#VALUE!</v>
      </c>
    </row>
    <row r="20428" ht="15.75" customHeight="1">
      <c r="A20428" s="1" t="s">
        <v>1741</v>
      </c>
      <c r="B20428" s="1">
        <v>4.0</v>
      </c>
      <c r="C20428" s="1" t="s">
        <v>42492</v>
      </c>
      <c r="D20428" s="1" t="s">
        <v>42493</v>
      </c>
      <c r="E20428" s="1" t="s">
        <v>21</v>
      </c>
      <c r="F20428" s="1" t="s">
        <v>11</v>
      </c>
      <c r="G20428" s="1" t="str">
        <f>IFERROR(__xludf.DUMMYFUNCTION("GOOGLETRANSLATE(D20428,""fr"",""en"")"),"#VALUE!")</f>
        <v>#VALUE!</v>
      </c>
    </row>
    <row r="20429" ht="15.75" customHeight="1">
      <c r="A20429" s="1" t="s">
        <v>3942</v>
      </c>
      <c r="B20429" s="1">
        <v>2.0</v>
      </c>
      <c r="C20429" s="1" t="s">
        <v>42494</v>
      </c>
      <c r="D20429" s="1" t="s">
        <v>42495</v>
      </c>
      <c r="E20429" s="1" t="s">
        <v>21</v>
      </c>
      <c r="F20429" s="1" t="s">
        <v>11</v>
      </c>
      <c r="G20429" s="1" t="str">
        <f>IFERROR(__xludf.DUMMYFUNCTION("GOOGLETRANSLATE(D20429,""fr"",""en"")"),"#VALUE!")</f>
        <v>#VALUE!</v>
      </c>
    </row>
    <row r="20430" ht="15.75" customHeight="1">
      <c r="A20430" s="1" t="s">
        <v>1245</v>
      </c>
      <c r="B20430" s="1">
        <v>3.0</v>
      </c>
      <c r="C20430" s="1" t="s">
        <v>42496</v>
      </c>
      <c r="D20430" s="1" t="s">
        <v>42497</v>
      </c>
      <c r="E20430" s="1" t="s">
        <v>21</v>
      </c>
      <c r="F20430" s="1" t="s">
        <v>11</v>
      </c>
      <c r="G20430" s="1" t="str">
        <f>IFERROR(__xludf.DUMMYFUNCTION("GOOGLETRANSLATE(D20430,""fr"",""en"")"),"#VALUE!")</f>
        <v>#VALUE!</v>
      </c>
    </row>
    <row r="20431" ht="15.75" customHeight="1">
      <c r="A20431" s="1" t="s">
        <v>5562</v>
      </c>
      <c r="B20431" s="1">
        <v>3.0</v>
      </c>
      <c r="C20431" s="1" t="s">
        <v>42498</v>
      </c>
      <c r="D20431" s="1" t="s">
        <v>42499</v>
      </c>
      <c r="E20431" s="1" t="s">
        <v>10</v>
      </c>
      <c r="F20431" s="1" t="s">
        <v>11</v>
      </c>
      <c r="G20431" s="1" t="str">
        <f>IFERROR(__xludf.DUMMYFUNCTION("GOOGLETRANSLATE(D20431,""fr"",""en"")"),"#VALUE!")</f>
        <v>#VALUE!</v>
      </c>
    </row>
    <row r="20432" ht="15.75" customHeight="1">
      <c r="A20432" s="1" t="s">
        <v>31</v>
      </c>
      <c r="B20432" s="1">
        <v>1.0</v>
      </c>
      <c r="C20432" s="1" t="s">
        <v>42500</v>
      </c>
      <c r="D20432" s="1" t="s">
        <v>42501</v>
      </c>
      <c r="E20432" s="1" t="s">
        <v>52</v>
      </c>
      <c r="F20432" s="1" t="s">
        <v>110</v>
      </c>
      <c r="G20432" s="1" t="str">
        <f>IFERROR(__xludf.DUMMYFUNCTION("GOOGLETRANSLATE(D20432,""fr"",""en"")"),"#VALUE!")</f>
        <v>#VALUE!</v>
      </c>
    </row>
    <row r="20433" ht="15.75" customHeight="1">
      <c r="A20433" s="1" t="s">
        <v>42502</v>
      </c>
      <c r="B20433" s="1">
        <v>2.0</v>
      </c>
      <c r="C20433" s="1" t="s">
        <v>42503</v>
      </c>
      <c r="D20433" s="1" t="s">
        <v>42504</v>
      </c>
      <c r="E20433" s="1" t="s">
        <v>21</v>
      </c>
      <c r="F20433" s="1" t="s">
        <v>11</v>
      </c>
      <c r="G20433" s="1" t="str">
        <f>IFERROR(__xludf.DUMMYFUNCTION("GOOGLETRANSLATE(D20433,""fr"",""en"")"),"#VALUE!")</f>
        <v>#VALUE!</v>
      </c>
    </row>
    <row r="20434" ht="15.75" customHeight="1">
      <c r="A20434" s="1" t="s">
        <v>12404</v>
      </c>
      <c r="B20434" s="1">
        <v>3.0</v>
      </c>
      <c r="C20434" s="1" t="s">
        <v>42505</v>
      </c>
      <c r="D20434" s="1" t="s">
        <v>42506</v>
      </c>
      <c r="E20434" s="1" t="s">
        <v>10</v>
      </c>
      <c r="F20434" s="1" t="s">
        <v>11</v>
      </c>
      <c r="G20434" s="1" t="str">
        <f>IFERROR(__xludf.DUMMYFUNCTION("GOOGLETRANSLATE(D20434,""fr"",""en"")"),"#VALUE!")</f>
        <v>#VALUE!</v>
      </c>
    </row>
    <row r="20435" ht="15.75" customHeight="1">
      <c r="A20435" s="1" t="s">
        <v>594</v>
      </c>
      <c r="B20435" s="1">
        <v>1.0</v>
      </c>
      <c r="C20435" s="1" t="s">
        <v>42507</v>
      </c>
      <c r="D20435" s="1" t="s">
        <v>42508</v>
      </c>
      <c r="E20435" s="1" t="s">
        <v>25</v>
      </c>
      <c r="F20435" s="1" t="s">
        <v>11</v>
      </c>
      <c r="G20435" s="1" t="str">
        <f>IFERROR(__xludf.DUMMYFUNCTION("GOOGLETRANSLATE(D20435,""fr"",""en"")"),"#VALUE!")</f>
        <v>#VALUE!</v>
      </c>
    </row>
    <row r="20436" ht="15.75" customHeight="1">
      <c r="A20436" s="1" t="s">
        <v>23532</v>
      </c>
      <c r="B20436" s="1">
        <v>3.0</v>
      </c>
      <c r="C20436" s="1" t="s">
        <v>42509</v>
      </c>
      <c r="D20436" s="1" t="s">
        <v>42510</v>
      </c>
      <c r="E20436" s="1" t="s">
        <v>10</v>
      </c>
      <c r="F20436" s="1" t="s">
        <v>11</v>
      </c>
      <c r="G20436" s="1" t="str">
        <f>IFERROR(__xludf.DUMMYFUNCTION("GOOGLETRANSLATE(D20436,""fr"",""en"")"),"#VALUE!")</f>
        <v>#VALUE!</v>
      </c>
    </row>
    <row r="20437" ht="15.75" customHeight="1">
      <c r="A20437" s="1" t="s">
        <v>9959</v>
      </c>
      <c r="B20437" s="1">
        <v>1.0</v>
      </c>
      <c r="C20437" s="1" t="s">
        <v>42511</v>
      </c>
      <c r="D20437" s="1" t="s">
        <v>42512</v>
      </c>
      <c r="E20437" s="1" t="s">
        <v>21</v>
      </c>
      <c r="F20437" s="1" t="s">
        <v>11</v>
      </c>
      <c r="G20437" s="1" t="str">
        <f>IFERROR(__xludf.DUMMYFUNCTION("GOOGLETRANSLATE(D20437,""fr"",""en"")"),"#VALUE!")</f>
        <v>#VALUE!</v>
      </c>
    </row>
    <row r="20438" ht="15.75" customHeight="1">
      <c r="A20438" s="1" t="s">
        <v>138</v>
      </c>
      <c r="B20438" s="1">
        <v>5.0</v>
      </c>
      <c r="C20438" s="1" t="s">
        <v>42513</v>
      </c>
      <c r="D20438" s="1" t="s">
        <v>42514</v>
      </c>
      <c r="E20438" s="1" t="s">
        <v>10</v>
      </c>
      <c r="F20438" s="1" t="s">
        <v>11</v>
      </c>
      <c r="G20438" s="1" t="str">
        <f>IFERROR(__xludf.DUMMYFUNCTION("GOOGLETRANSLATE(D20438,""fr"",""en"")"),"#VALUE!")</f>
        <v>#VALUE!</v>
      </c>
    </row>
    <row r="20439" ht="15.75" customHeight="1">
      <c r="A20439" s="1" t="s">
        <v>15179</v>
      </c>
      <c r="B20439" s="1">
        <v>2.0</v>
      </c>
      <c r="C20439" s="1" t="s">
        <v>42515</v>
      </c>
      <c r="D20439" s="1" t="s">
        <v>42516</v>
      </c>
      <c r="E20439" s="1" t="s">
        <v>226</v>
      </c>
      <c r="F20439" s="1" t="s">
        <v>11</v>
      </c>
      <c r="G20439" s="1" t="str">
        <f>IFERROR(__xludf.DUMMYFUNCTION("GOOGLETRANSLATE(D20439,""fr"",""en"")"),"#VALUE!")</f>
        <v>#VALUE!</v>
      </c>
    </row>
    <row r="20440" ht="15.75" customHeight="1">
      <c r="A20440" s="1" t="s">
        <v>1856</v>
      </c>
      <c r="B20440" s="1">
        <v>3.0</v>
      </c>
      <c r="C20440" s="1" t="s">
        <v>42517</v>
      </c>
      <c r="D20440" s="1" t="s">
        <v>42518</v>
      </c>
      <c r="E20440" s="1" t="s">
        <v>423</v>
      </c>
      <c r="F20440" s="1" t="s">
        <v>30</v>
      </c>
      <c r="G20440" s="1" t="str">
        <f>IFERROR(__xludf.DUMMYFUNCTION("GOOGLETRANSLATE(D20440,""fr"",""en"")"),"#VALUE!")</f>
        <v>#VALUE!</v>
      </c>
    </row>
    <row r="20441" ht="15.75" customHeight="1">
      <c r="A20441" s="1" t="s">
        <v>1121</v>
      </c>
      <c r="B20441" s="1">
        <v>3.0</v>
      </c>
      <c r="C20441" s="1" t="s">
        <v>42519</v>
      </c>
      <c r="D20441" s="1" t="s">
        <v>42520</v>
      </c>
      <c r="E20441" s="1" t="s">
        <v>29</v>
      </c>
      <c r="F20441" s="1" t="s">
        <v>30</v>
      </c>
      <c r="G20441" s="1" t="str">
        <f>IFERROR(__xludf.DUMMYFUNCTION("GOOGLETRANSLATE(D20441,""fr"",""en"")"),"#VALUE!")</f>
        <v>#VALUE!</v>
      </c>
    </row>
    <row r="20442" ht="15.75" customHeight="1">
      <c r="A20442" s="1" t="s">
        <v>277</v>
      </c>
      <c r="B20442" s="1">
        <v>1.0</v>
      </c>
      <c r="C20442" s="1" t="s">
        <v>42521</v>
      </c>
      <c r="D20442" s="1" t="s">
        <v>42522</v>
      </c>
      <c r="E20442" s="1" t="s">
        <v>38</v>
      </c>
      <c r="F20442" s="1" t="s">
        <v>39</v>
      </c>
      <c r="G20442" s="1" t="str">
        <f>IFERROR(__xludf.DUMMYFUNCTION("GOOGLETRANSLATE(D20442,""fr"",""en"")"),"#VALUE!")</f>
        <v>#VALUE!</v>
      </c>
    </row>
    <row r="20443" ht="15.75" customHeight="1">
      <c r="A20443" s="1" t="s">
        <v>3627</v>
      </c>
      <c r="B20443" s="1">
        <v>2.0</v>
      </c>
      <c r="C20443" s="1" t="s">
        <v>42523</v>
      </c>
      <c r="D20443" s="1" t="s">
        <v>42524</v>
      </c>
      <c r="E20443" s="1" t="s">
        <v>159</v>
      </c>
      <c r="F20443" s="1" t="s">
        <v>39</v>
      </c>
      <c r="G20443" s="1" t="str">
        <f>IFERROR(__xludf.DUMMYFUNCTION("GOOGLETRANSLATE(D20443,""fr"",""en"")"),"#VALUE!")</f>
        <v>#VALUE!</v>
      </c>
    </row>
    <row r="20444" ht="15.75" customHeight="1">
      <c r="A20444" s="1" t="s">
        <v>138</v>
      </c>
      <c r="B20444" s="1">
        <v>4.0</v>
      </c>
      <c r="C20444" s="1" t="s">
        <v>42525</v>
      </c>
      <c r="D20444" s="1" t="s">
        <v>42526</v>
      </c>
      <c r="E20444" s="1" t="s">
        <v>10</v>
      </c>
      <c r="F20444" s="1" t="s">
        <v>11</v>
      </c>
      <c r="G20444" s="1" t="str">
        <f>IFERROR(__xludf.DUMMYFUNCTION("GOOGLETRANSLATE(D20444,""fr"",""en"")"),"#VALUE!")</f>
        <v>#VALUE!</v>
      </c>
    </row>
    <row r="20445" ht="15.75" customHeight="1">
      <c r="A20445" s="1" t="s">
        <v>1057</v>
      </c>
      <c r="B20445" s="1">
        <v>5.0</v>
      </c>
      <c r="C20445" s="1" t="s">
        <v>42527</v>
      </c>
      <c r="D20445" s="1" t="s">
        <v>42528</v>
      </c>
      <c r="E20445" s="1" t="s">
        <v>10</v>
      </c>
      <c r="F20445" s="1" t="s">
        <v>11</v>
      </c>
      <c r="G20445" s="1" t="str">
        <f>IFERROR(__xludf.DUMMYFUNCTION("GOOGLETRANSLATE(D20445,""fr"",""en"")"),"#VALUE!")</f>
        <v>#VALUE!</v>
      </c>
    </row>
    <row r="20446" ht="15.75" customHeight="1">
      <c r="A20446" s="1" t="s">
        <v>11538</v>
      </c>
      <c r="B20446" s="1">
        <v>1.0</v>
      </c>
      <c r="C20446" s="1" t="s">
        <v>42529</v>
      </c>
      <c r="D20446" s="1" t="s">
        <v>42530</v>
      </c>
      <c r="E20446" s="1" t="s">
        <v>109</v>
      </c>
      <c r="F20446" s="1" t="s">
        <v>11</v>
      </c>
      <c r="G20446" s="1" t="str">
        <f>IFERROR(__xludf.DUMMYFUNCTION("GOOGLETRANSLATE(D20446,""fr"",""en"")"),"#VALUE!")</f>
        <v>#VALUE!</v>
      </c>
    </row>
    <row r="20447" ht="15.75" customHeight="1">
      <c r="A20447" s="1" t="s">
        <v>2141</v>
      </c>
      <c r="B20447" s="1">
        <v>4.0</v>
      </c>
      <c r="C20447" s="1" t="s">
        <v>42531</v>
      </c>
      <c r="D20447" s="1" t="s">
        <v>42532</v>
      </c>
      <c r="E20447" s="1" t="s">
        <v>21</v>
      </c>
      <c r="F20447" s="1" t="s">
        <v>11</v>
      </c>
      <c r="G20447" s="1" t="str">
        <f>IFERROR(__xludf.DUMMYFUNCTION("GOOGLETRANSLATE(D20447,""fr"",""en"")"),"#VALUE!")</f>
        <v>#VALUE!</v>
      </c>
    </row>
    <row r="20448" ht="15.75" customHeight="1">
      <c r="A20448" s="1" t="s">
        <v>150</v>
      </c>
      <c r="B20448" s="1">
        <v>5.0</v>
      </c>
      <c r="C20448" s="1" t="s">
        <v>42533</v>
      </c>
      <c r="D20448" s="1" t="s">
        <v>42534</v>
      </c>
      <c r="E20448" s="1" t="s">
        <v>448</v>
      </c>
      <c r="F20448" s="1" t="s">
        <v>84</v>
      </c>
      <c r="G20448" s="1" t="str">
        <f>IFERROR(__xludf.DUMMYFUNCTION("GOOGLETRANSLATE(D20448,""fr"",""en"")"),"#VALUE!")</f>
        <v>#VALUE!</v>
      </c>
    </row>
    <row r="20449" ht="15.75" customHeight="1">
      <c r="A20449" s="1" t="s">
        <v>3972</v>
      </c>
      <c r="B20449" s="1">
        <v>5.0</v>
      </c>
      <c r="C20449" s="1" t="s">
        <v>42535</v>
      </c>
      <c r="D20449" s="1" t="s">
        <v>42536</v>
      </c>
      <c r="E20449" s="1" t="s">
        <v>52</v>
      </c>
      <c r="F20449" s="1" t="s">
        <v>11</v>
      </c>
      <c r="G20449" s="1" t="str">
        <f>IFERROR(__xludf.DUMMYFUNCTION("GOOGLETRANSLATE(D20449,""fr"",""en"")"),"#VALUE!")</f>
        <v>#VALUE!</v>
      </c>
    </row>
    <row r="20450" ht="15.75" customHeight="1">
      <c r="A20450" s="1" t="s">
        <v>1036</v>
      </c>
      <c r="B20450" s="1">
        <v>1.0</v>
      </c>
      <c r="C20450" s="1" t="s">
        <v>42537</v>
      </c>
      <c r="D20450" s="1" t="s">
        <v>42538</v>
      </c>
      <c r="E20450" s="1" t="s">
        <v>273</v>
      </c>
      <c r="F20450" s="1" t="s">
        <v>110</v>
      </c>
      <c r="G20450" s="1" t="str">
        <f>IFERROR(__xludf.DUMMYFUNCTION("GOOGLETRANSLATE(D20450,""fr"",""en"")"),"#VALUE!")</f>
        <v>#VALUE!</v>
      </c>
    </row>
    <row r="20451" ht="15.75" customHeight="1">
      <c r="A20451" s="1" t="s">
        <v>4153</v>
      </c>
      <c r="B20451" s="1">
        <v>5.0</v>
      </c>
      <c r="C20451" s="1" t="s">
        <v>42539</v>
      </c>
      <c r="D20451" s="1" t="s">
        <v>42540</v>
      </c>
      <c r="E20451" s="1" t="s">
        <v>29</v>
      </c>
      <c r="F20451" s="1" t="s">
        <v>30</v>
      </c>
      <c r="G20451" s="1" t="str">
        <f>IFERROR(__xludf.DUMMYFUNCTION("GOOGLETRANSLATE(D20451,""fr"",""en"")"),"#VALUE!")</f>
        <v>#VALUE!</v>
      </c>
    </row>
    <row r="20452" ht="15.75" customHeight="1">
      <c r="A20452" s="1" t="s">
        <v>4483</v>
      </c>
      <c r="B20452" s="1">
        <v>2.0</v>
      </c>
      <c r="C20452" s="1" t="s">
        <v>42541</v>
      </c>
      <c r="D20452" s="1" t="s">
        <v>42542</v>
      </c>
      <c r="E20452" s="1" t="s">
        <v>47</v>
      </c>
      <c r="F20452" s="1" t="s">
        <v>84</v>
      </c>
      <c r="G20452" s="1" t="str">
        <f>IFERROR(__xludf.DUMMYFUNCTION("GOOGLETRANSLATE(D20452,""fr"",""en"")"),"#VALUE!")</f>
        <v>#VALUE!</v>
      </c>
    </row>
    <row r="20453" ht="15.75" customHeight="1">
      <c r="A20453" s="1" t="s">
        <v>2521</v>
      </c>
      <c r="B20453" s="1">
        <v>5.0</v>
      </c>
      <c r="C20453" s="1" t="s">
        <v>42543</v>
      </c>
      <c r="D20453" s="1" t="s">
        <v>42544</v>
      </c>
      <c r="E20453" s="1" t="s">
        <v>21</v>
      </c>
      <c r="F20453" s="1" t="s">
        <v>11</v>
      </c>
      <c r="G20453" s="1" t="str">
        <f>IFERROR(__xludf.DUMMYFUNCTION("GOOGLETRANSLATE(D20453,""fr"",""en"")"),"#VALUE!")</f>
        <v>#VALUE!</v>
      </c>
    </row>
    <row r="20454" ht="15.75" customHeight="1">
      <c r="A20454" s="1" t="s">
        <v>4735</v>
      </c>
      <c r="B20454" s="1">
        <v>1.0</v>
      </c>
      <c r="C20454" s="1" t="s">
        <v>42545</v>
      </c>
      <c r="D20454" s="1" t="s">
        <v>42546</v>
      </c>
      <c r="E20454" s="1" t="s">
        <v>43</v>
      </c>
      <c r="F20454" s="1" t="s">
        <v>30</v>
      </c>
      <c r="G20454" s="1" t="str">
        <f>IFERROR(__xludf.DUMMYFUNCTION("GOOGLETRANSLATE(D20454,""fr"",""en"")"),"#VALUE!")</f>
        <v>#VALUE!</v>
      </c>
    </row>
    <row r="20455" ht="15.75" customHeight="1">
      <c r="A20455" s="1" t="s">
        <v>4515</v>
      </c>
      <c r="B20455" s="1">
        <v>4.0</v>
      </c>
      <c r="C20455" s="1" t="s">
        <v>42547</v>
      </c>
      <c r="D20455" s="1" t="s">
        <v>42548</v>
      </c>
      <c r="E20455" s="1" t="s">
        <v>614</v>
      </c>
      <c r="F20455" s="1" t="s">
        <v>30</v>
      </c>
      <c r="G20455" s="1" t="str">
        <f>IFERROR(__xludf.DUMMYFUNCTION("GOOGLETRANSLATE(D20455,""fr"",""en"")"),"#VALUE!")</f>
        <v>#VALUE!</v>
      </c>
    </row>
    <row r="20456" ht="15.75" customHeight="1">
      <c r="A20456" s="1" t="s">
        <v>4347</v>
      </c>
      <c r="B20456" s="1">
        <v>1.0</v>
      </c>
      <c r="C20456" s="1" t="s">
        <v>42549</v>
      </c>
      <c r="D20456" s="1" t="s">
        <v>42550</v>
      </c>
      <c r="E20456" s="1" t="s">
        <v>52</v>
      </c>
      <c r="F20456" s="1" t="s">
        <v>11</v>
      </c>
      <c r="G20456" s="1" t="str">
        <f>IFERROR(__xludf.DUMMYFUNCTION("GOOGLETRANSLATE(D20456,""fr"",""en"")"),"#VALUE!")</f>
        <v>#VALUE!</v>
      </c>
    </row>
    <row r="20457" ht="15.75" customHeight="1">
      <c r="A20457" s="1" t="s">
        <v>141</v>
      </c>
      <c r="B20457" s="1">
        <v>5.0</v>
      </c>
      <c r="C20457" s="1" t="s">
        <v>42551</v>
      </c>
      <c r="D20457" s="1" t="s">
        <v>42552</v>
      </c>
      <c r="E20457" s="1" t="s">
        <v>21</v>
      </c>
      <c r="F20457" s="1" t="s">
        <v>11</v>
      </c>
      <c r="G20457" s="1" t="str">
        <f>IFERROR(__xludf.DUMMYFUNCTION("GOOGLETRANSLATE(D20457,""fr"",""en"")"),"#VALUE!")</f>
        <v>#VALUE!</v>
      </c>
    </row>
    <row r="20458" ht="15.75" customHeight="1">
      <c r="A20458" s="1" t="s">
        <v>564</v>
      </c>
      <c r="B20458" s="1">
        <v>5.0</v>
      </c>
      <c r="C20458" s="1" t="s">
        <v>42553</v>
      </c>
      <c r="D20458" s="1" t="s">
        <v>42554</v>
      </c>
      <c r="E20458" s="1" t="s">
        <v>10</v>
      </c>
      <c r="F20458" s="1" t="s">
        <v>11</v>
      </c>
      <c r="G20458" s="1" t="str">
        <f>IFERROR(__xludf.DUMMYFUNCTION("GOOGLETRANSLATE(D20458,""fr"",""en"")"),"#VALUE!")</f>
        <v>#VALUE!</v>
      </c>
    </row>
    <row r="20459" ht="15.75" customHeight="1">
      <c r="A20459" s="1" t="s">
        <v>847</v>
      </c>
      <c r="B20459" s="1">
        <v>1.0</v>
      </c>
      <c r="C20459" s="1" t="s">
        <v>42555</v>
      </c>
      <c r="D20459" s="1" t="s">
        <v>42556</v>
      </c>
      <c r="E20459" s="1" t="s">
        <v>117</v>
      </c>
      <c r="F20459" s="1" t="s">
        <v>118</v>
      </c>
      <c r="G20459" s="1" t="str">
        <f>IFERROR(__xludf.DUMMYFUNCTION("GOOGLETRANSLATE(D20459,""fr"",""en"")"),"#VALUE!")</f>
        <v>#VALUE!</v>
      </c>
    </row>
    <row r="20460" ht="15.75" customHeight="1">
      <c r="A20460" s="1" t="s">
        <v>2003</v>
      </c>
      <c r="B20460" s="1">
        <v>1.0</v>
      </c>
      <c r="C20460" s="1" t="s">
        <v>42557</v>
      </c>
      <c r="D20460" s="1" t="s">
        <v>42558</v>
      </c>
      <c r="E20460" s="1" t="s">
        <v>10</v>
      </c>
      <c r="F20460" s="1" t="s">
        <v>11</v>
      </c>
      <c r="G20460" s="1" t="str">
        <f>IFERROR(__xludf.DUMMYFUNCTION("GOOGLETRANSLATE(D20460,""fr"",""en"")"),"#VALUE!")</f>
        <v>#VALUE!</v>
      </c>
    </row>
    <row r="20461" ht="15.75" customHeight="1">
      <c r="A20461" s="1" t="s">
        <v>713</v>
      </c>
      <c r="B20461" s="1">
        <v>2.0</v>
      </c>
      <c r="C20461" s="1" t="s">
        <v>42559</v>
      </c>
      <c r="D20461" s="1" t="s">
        <v>42560</v>
      </c>
      <c r="E20461" s="1" t="s">
        <v>960</v>
      </c>
      <c r="F20461" s="1" t="s">
        <v>84</v>
      </c>
      <c r="G20461" s="1" t="str">
        <f>IFERROR(__xludf.DUMMYFUNCTION("GOOGLETRANSLATE(D20461,""fr"",""en"")"),"#VALUE!")</f>
        <v>#VALUE!</v>
      </c>
    </row>
    <row r="20462" ht="15.75" customHeight="1">
      <c r="A20462" s="1" t="s">
        <v>326</v>
      </c>
      <c r="B20462" s="1">
        <v>1.0</v>
      </c>
      <c r="C20462" s="1" t="s">
        <v>42561</v>
      </c>
      <c r="D20462" s="1" t="s">
        <v>42562</v>
      </c>
      <c r="E20462" s="1" t="s">
        <v>10</v>
      </c>
      <c r="F20462" s="1" t="s">
        <v>11</v>
      </c>
      <c r="G20462" s="1" t="str">
        <f>IFERROR(__xludf.DUMMYFUNCTION("GOOGLETRANSLATE(D20462,""fr"",""en"")"),"#VALUE!")</f>
        <v>#VALUE!</v>
      </c>
    </row>
    <row r="20463" ht="15.75" customHeight="1">
      <c r="A20463" s="1" t="s">
        <v>3360</v>
      </c>
      <c r="B20463" s="1">
        <v>1.0</v>
      </c>
      <c r="C20463" s="1" t="s">
        <v>42563</v>
      </c>
      <c r="D20463" s="1" t="s">
        <v>42564</v>
      </c>
      <c r="E20463" s="1" t="s">
        <v>3148</v>
      </c>
      <c r="F20463" s="1" t="s">
        <v>118</v>
      </c>
      <c r="G20463" s="1" t="str">
        <f>IFERROR(__xludf.DUMMYFUNCTION("GOOGLETRANSLATE(D20463,""fr"",""en"")"),"#VALUE!")</f>
        <v>#VALUE!</v>
      </c>
    </row>
    <row r="20464" ht="15.75" customHeight="1">
      <c r="A20464" s="1" t="s">
        <v>236</v>
      </c>
      <c r="B20464" s="1">
        <v>5.0</v>
      </c>
      <c r="C20464" s="1" t="s">
        <v>42565</v>
      </c>
      <c r="D20464" s="1" t="s">
        <v>42566</v>
      </c>
      <c r="E20464" s="1" t="s">
        <v>176</v>
      </c>
      <c r="F20464" s="1" t="s">
        <v>66</v>
      </c>
      <c r="G20464" s="1" t="str">
        <f>IFERROR(__xludf.DUMMYFUNCTION("GOOGLETRANSLATE(D20464,""fr"",""en"")"),"#VALUE!")</f>
        <v>#VALUE!</v>
      </c>
    </row>
    <row r="20465" ht="15.75" customHeight="1">
      <c r="A20465" s="1" t="s">
        <v>7484</v>
      </c>
      <c r="B20465" s="1">
        <v>2.0</v>
      </c>
      <c r="C20465" s="1" t="s">
        <v>42567</v>
      </c>
      <c r="D20465" s="1" t="s">
        <v>42568</v>
      </c>
      <c r="E20465" s="1" t="s">
        <v>169</v>
      </c>
      <c r="F20465" s="1" t="s">
        <v>110</v>
      </c>
      <c r="G20465" s="1" t="str">
        <f>IFERROR(__xludf.DUMMYFUNCTION("GOOGLETRANSLATE(D20465,""fr"",""en"")"),"#VALUE!")</f>
        <v>#VALUE!</v>
      </c>
    </row>
    <row r="20466" ht="15.75" customHeight="1">
      <c r="A20466" s="1" t="s">
        <v>3733</v>
      </c>
      <c r="B20466" s="1">
        <v>1.0</v>
      </c>
      <c r="C20466" s="1" t="s">
        <v>42569</v>
      </c>
      <c r="D20466" s="1" t="s">
        <v>42570</v>
      </c>
      <c r="E20466" s="1" t="s">
        <v>169</v>
      </c>
      <c r="F20466" s="1" t="s">
        <v>110</v>
      </c>
      <c r="G20466" s="1" t="str">
        <f>IFERROR(__xludf.DUMMYFUNCTION("GOOGLETRANSLATE(D20466,""fr"",""en"")"),"#VALUE!")</f>
        <v>#VALUE!</v>
      </c>
    </row>
    <row r="20467" ht="15.75" customHeight="1">
      <c r="A20467" s="1" t="s">
        <v>624</v>
      </c>
      <c r="B20467" s="1">
        <v>3.0</v>
      </c>
      <c r="C20467" s="1" t="s">
        <v>42571</v>
      </c>
      <c r="D20467" s="1" t="s">
        <v>42572</v>
      </c>
      <c r="E20467" s="1" t="s">
        <v>10</v>
      </c>
      <c r="F20467" s="1" t="s">
        <v>11</v>
      </c>
      <c r="G20467" s="1" t="str">
        <f>IFERROR(__xludf.DUMMYFUNCTION("GOOGLETRANSLATE(D20467,""fr"",""en"")"),"#VALUE!")</f>
        <v>#VALUE!</v>
      </c>
    </row>
    <row r="20468" ht="15.75" customHeight="1">
      <c r="A20468" s="1" t="s">
        <v>4162</v>
      </c>
      <c r="B20468" s="1">
        <v>5.0</v>
      </c>
      <c r="C20468" s="1" t="s">
        <v>42573</v>
      </c>
      <c r="D20468" s="1" t="s">
        <v>42574</v>
      </c>
      <c r="E20468" s="1" t="s">
        <v>21</v>
      </c>
      <c r="F20468" s="1" t="s">
        <v>11</v>
      </c>
      <c r="G20468" s="1" t="str">
        <f>IFERROR(__xludf.DUMMYFUNCTION("GOOGLETRANSLATE(D20468,""fr"",""en"")"),"#VALUE!")</f>
        <v>#VALUE!</v>
      </c>
    </row>
    <row r="20469" ht="15.75" customHeight="1">
      <c r="A20469" s="1" t="s">
        <v>991</v>
      </c>
      <c r="B20469" s="1">
        <v>2.0</v>
      </c>
      <c r="C20469" s="1" t="s">
        <v>42575</v>
      </c>
      <c r="D20469" s="1" t="s">
        <v>42576</v>
      </c>
      <c r="E20469" s="1" t="s">
        <v>226</v>
      </c>
      <c r="F20469" s="1" t="s">
        <v>11</v>
      </c>
      <c r="G20469" s="1" t="str">
        <f>IFERROR(__xludf.DUMMYFUNCTION("GOOGLETRANSLATE(D20469,""fr"",""en"")"),"#VALUE!")</f>
        <v>#VALUE!</v>
      </c>
    </row>
    <row r="20470" ht="15.75" customHeight="1">
      <c r="A20470" s="1" t="s">
        <v>966</v>
      </c>
      <c r="B20470" s="1">
        <v>5.0</v>
      </c>
      <c r="C20470" s="1" t="s">
        <v>42577</v>
      </c>
      <c r="D20470" s="1" t="s">
        <v>42578</v>
      </c>
      <c r="E20470" s="1" t="s">
        <v>65</v>
      </c>
      <c r="F20470" s="1" t="s">
        <v>66</v>
      </c>
      <c r="G20470" s="1" t="str">
        <f>IFERROR(__xludf.DUMMYFUNCTION("GOOGLETRANSLATE(D20470,""fr"",""en"")"),"#VALUE!")</f>
        <v>#VALUE!</v>
      </c>
    </row>
    <row r="20471" ht="15.75" customHeight="1">
      <c r="A20471" s="1" t="s">
        <v>1138</v>
      </c>
      <c r="B20471" s="1">
        <v>3.0</v>
      </c>
      <c r="C20471" s="1" t="s">
        <v>42579</v>
      </c>
      <c r="D20471" s="1" t="s">
        <v>42580</v>
      </c>
      <c r="E20471" s="1" t="s">
        <v>10</v>
      </c>
      <c r="F20471" s="1" t="s">
        <v>11</v>
      </c>
      <c r="G20471" s="1" t="str">
        <f>IFERROR(__xludf.DUMMYFUNCTION("GOOGLETRANSLATE(D20471,""fr"",""en"")"),"#VALUE!")</f>
        <v>#VALUE!</v>
      </c>
    </row>
    <row r="20472" ht="15.75" customHeight="1">
      <c r="A20472" s="1" t="s">
        <v>1693</v>
      </c>
      <c r="B20472" s="1">
        <v>2.0</v>
      </c>
      <c r="C20472" s="1" t="s">
        <v>42581</v>
      </c>
      <c r="D20472" s="1" t="s">
        <v>42582</v>
      </c>
      <c r="E20472" s="1" t="s">
        <v>10</v>
      </c>
      <c r="F20472" s="1" t="s">
        <v>11</v>
      </c>
      <c r="G20472" s="1" t="str">
        <f>IFERROR(__xludf.DUMMYFUNCTION("GOOGLETRANSLATE(D20472,""fr"",""en"")"),"#VALUE!")</f>
        <v>#VALUE!</v>
      </c>
    </row>
    <row r="20473" ht="15.75" customHeight="1">
      <c r="A20473" s="1" t="s">
        <v>1110</v>
      </c>
      <c r="B20473" s="1">
        <v>5.0</v>
      </c>
      <c r="C20473" s="1" t="s">
        <v>42583</v>
      </c>
      <c r="D20473" s="1" t="s">
        <v>42584</v>
      </c>
      <c r="E20473" s="1" t="s">
        <v>10</v>
      </c>
      <c r="F20473" s="1" t="s">
        <v>11</v>
      </c>
      <c r="G20473" s="1" t="str">
        <f>IFERROR(__xludf.DUMMYFUNCTION("GOOGLETRANSLATE(D20473,""fr"",""en"")"),"#VALUE!")</f>
        <v>#VALUE!</v>
      </c>
    </row>
    <row r="20474" ht="15.75" customHeight="1">
      <c r="A20474" s="1" t="s">
        <v>738</v>
      </c>
      <c r="B20474" s="1">
        <v>1.0</v>
      </c>
      <c r="C20474" s="1" t="s">
        <v>42585</v>
      </c>
      <c r="D20474" s="1" t="s">
        <v>42586</v>
      </c>
      <c r="E20474" s="1" t="s">
        <v>296</v>
      </c>
      <c r="F20474" s="1" t="s">
        <v>11</v>
      </c>
      <c r="G20474" s="1" t="str">
        <f>IFERROR(__xludf.DUMMYFUNCTION("GOOGLETRANSLATE(D20474,""fr"",""en"")"),"#VALUE!")</f>
        <v>#VALUE!</v>
      </c>
    </row>
    <row r="20475" ht="15.75" customHeight="1">
      <c r="A20475" s="1" t="s">
        <v>707</v>
      </c>
      <c r="B20475" s="1">
        <v>3.0</v>
      </c>
      <c r="C20475" s="1" t="s">
        <v>42587</v>
      </c>
      <c r="D20475" s="1" t="s">
        <v>42588</v>
      </c>
      <c r="E20475" s="1" t="s">
        <v>21</v>
      </c>
      <c r="F20475" s="1" t="s">
        <v>11</v>
      </c>
      <c r="G20475" s="1" t="str">
        <f>IFERROR(__xludf.DUMMYFUNCTION("GOOGLETRANSLATE(D20475,""fr"",""en"")"),"#VALUE!")</f>
        <v>#VALUE!</v>
      </c>
    </row>
    <row r="20476" ht="15.75" customHeight="1">
      <c r="A20476" s="1" t="s">
        <v>352</v>
      </c>
      <c r="B20476" s="1">
        <v>5.0</v>
      </c>
      <c r="C20476" s="1" t="s">
        <v>42589</v>
      </c>
      <c r="D20476" s="1" t="s">
        <v>42590</v>
      </c>
      <c r="E20476" s="1" t="s">
        <v>21</v>
      </c>
      <c r="F20476" s="1" t="s">
        <v>11</v>
      </c>
      <c r="G20476" s="1" t="str">
        <f>IFERROR(__xludf.DUMMYFUNCTION("GOOGLETRANSLATE(D20476,""fr"",""en"")"),"Very competent, kind, and efficient interlocutor on the phone. The price is attractive and the criticisms of Internet users are generally elegant.")</f>
        <v>Very competent, kind, and efficient interlocutor on the phone. The price is attractive and the criticisms of Internet users are generally elegant.</v>
      </c>
    </row>
    <row r="20477" ht="15.75" customHeight="1">
      <c r="A20477" s="1" t="s">
        <v>1562</v>
      </c>
      <c r="B20477" s="1">
        <v>5.0</v>
      </c>
      <c r="C20477" s="1" t="s">
        <v>42591</v>
      </c>
      <c r="D20477" s="1" t="s">
        <v>42592</v>
      </c>
      <c r="E20477" s="1" t="s">
        <v>65</v>
      </c>
      <c r="F20477" s="1" t="s">
        <v>66</v>
      </c>
      <c r="G20477" s="1" t="str">
        <f>IFERROR(__xludf.DUMMYFUNCTION("GOOGLETRANSLATE(D20477,""fr"",""en"")"),"#VALUE!")</f>
        <v>#VALUE!</v>
      </c>
    </row>
    <row r="20478" ht="15.75" customHeight="1">
      <c r="A20478" s="1" t="s">
        <v>2237</v>
      </c>
      <c r="B20478" s="1">
        <v>4.0</v>
      </c>
      <c r="C20478" s="1" t="s">
        <v>42593</v>
      </c>
      <c r="D20478" s="1" t="s">
        <v>42594</v>
      </c>
      <c r="E20478" s="1" t="s">
        <v>10</v>
      </c>
      <c r="F20478" s="1" t="s">
        <v>11</v>
      </c>
      <c r="G20478" s="1" t="str">
        <f>IFERROR(__xludf.DUMMYFUNCTION("GOOGLETRANSLATE(D20478,""fr"",""en"")"),"#VALUE!")</f>
        <v>#VALUE!</v>
      </c>
    </row>
    <row r="20479" ht="15.75" customHeight="1">
      <c r="A20479" s="1" t="s">
        <v>9521</v>
      </c>
      <c r="B20479" s="1">
        <v>1.0</v>
      </c>
      <c r="C20479" s="1" t="s">
        <v>42595</v>
      </c>
      <c r="D20479" s="1" t="s">
        <v>42596</v>
      </c>
      <c r="E20479" s="1" t="s">
        <v>169</v>
      </c>
      <c r="F20479" s="1" t="s">
        <v>110</v>
      </c>
      <c r="G20479" s="1" t="str">
        <f>IFERROR(__xludf.DUMMYFUNCTION("GOOGLETRANSLATE(D20479,""fr"",""en"")"),"#VALUE!")</f>
        <v>#VALUE!</v>
      </c>
    </row>
    <row r="20480" ht="15.75" customHeight="1">
      <c r="A20480" s="1" t="s">
        <v>905</v>
      </c>
      <c r="B20480" s="1">
        <v>1.0</v>
      </c>
      <c r="C20480" s="1" t="s">
        <v>42597</v>
      </c>
      <c r="D20480" s="1" t="s">
        <v>42598</v>
      </c>
      <c r="E20480" s="1" t="s">
        <v>109</v>
      </c>
      <c r="F20480" s="1" t="s">
        <v>11</v>
      </c>
      <c r="G20480" s="1" t="str">
        <f>IFERROR(__xludf.DUMMYFUNCTION("GOOGLETRANSLATE(D20480,""fr"",""en"")"),"#VALUE!")</f>
        <v>#VALUE!</v>
      </c>
    </row>
    <row r="20481" ht="15.75" customHeight="1">
      <c r="A20481" s="1" t="s">
        <v>281</v>
      </c>
      <c r="B20481" s="1">
        <v>1.0</v>
      </c>
      <c r="C20481" s="1" t="s">
        <v>42599</v>
      </c>
      <c r="D20481" s="1" t="s">
        <v>42600</v>
      </c>
      <c r="E20481" s="1" t="s">
        <v>169</v>
      </c>
      <c r="F20481" s="1" t="s">
        <v>11</v>
      </c>
      <c r="G20481" s="1" t="str">
        <f>IFERROR(__xludf.DUMMYFUNCTION("GOOGLETRANSLATE(D20481,""fr"",""en"")"),"#VALUE!")</f>
        <v>#VALUE!</v>
      </c>
    </row>
    <row r="20482" ht="15.75" customHeight="1">
      <c r="A20482" s="1" t="s">
        <v>1177</v>
      </c>
      <c r="B20482" s="1">
        <v>5.0</v>
      </c>
      <c r="C20482" s="1" t="s">
        <v>42601</v>
      </c>
      <c r="D20482" s="1" t="s">
        <v>42602</v>
      </c>
      <c r="E20482" s="1" t="s">
        <v>65</v>
      </c>
      <c r="F20482" s="1" t="s">
        <v>66</v>
      </c>
      <c r="G20482" s="1" t="str">
        <f>IFERROR(__xludf.DUMMYFUNCTION("GOOGLETRANSLATE(D20482,""fr"",""en"")"),"#VALUE!")</f>
        <v>#VALUE!</v>
      </c>
    </row>
    <row r="20483" ht="15.75" customHeight="1">
      <c r="A20483" s="1" t="s">
        <v>18</v>
      </c>
      <c r="B20483" s="1">
        <v>1.0</v>
      </c>
      <c r="C20483" s="1" t="s">
        <v>42603</v>
      </c>
      <c r="D20483" s="1" t="s">
        <v>42604</v>
      </c>
      <c r="E20483" s="1" t="s">
        <v>10</v>
      </c>
      <c r="F20483" s="1" t="s">
        <v>11</v>
      </c>
      <c r="G20483" s="1" t="str">
        <f>IFERROR(__xludf.DUMMYFUNCTION("GOOGLETRANSLATE(D20483,""fr"",""en"")"),"#VALUE!")</f>
        <v>#VALUE!</v>
      </c>
    </row>
    <row r="20484" ht="15.75" customHeight="1">
      <c r="A20484" s="1" t="s">
        <v>12</v>
      </c>
      <c r="B20484" s="1">
        <v>5.0</v>
      </c>
      <c r="C20484" s="1" t="s">
        <v>42605</v>
      </c>
      <c r="D20484" s="1" t="s">
        <v>42606</v>
      </c>
      <c r="E20484" s="1" t="s">
        <v>448</v>
      </c>
      <c r="F20484" s="1" t="s">
        <v>84</v>
      </c>
      <c r="G20484" s="1" t="str">
        <f>IFERROR(__xludf.DUMMYFUNCTION("GOOGLETRANSLATE(D20484,""fr"",""en"")"),"#VALUE!")</f>
        <v>#VALUE!</v>
      </c>
    </row>
    <row r="20485" ht="15.75" customHeight="1">
      <c r="A20485" s="1" t="s">
        <v>8284</v>
      </c>
      <c r="B20485" s="1">
        <v>1.0</v>
      </c>
      <c r="C20485" s="1" t="s">
        <v>42607</v>
      </c>
      <c r="D20485" s="1" t="s">
        <v>42608</v>
      </c>
      <c r="E20485" s="1" t="s">
        <v>125</v>
      </c>
      <c r="F20485" s="1" t="s">
        <v>110</v>
      </c>
      <c r="G20485" s="1" t="str">
        <f>IFERROR(__xludf.DUMMYFUNCTION("GOOGLETRANSLATE(D20485,""fr"",""en"")"),"#VALUE!")</f>
        <v>#VALUE!</v>
      </c>
    </row>
    <row r="20486" ht="15.75" customHeight="1">
      <c r="A20486" s="1" t="s">
        <v>766</v>
      </c>
      <c r="B20486" s="1">
        <v>1.0</v>
      </c>
      <c r="C20486" s="1" t="s">
        <v>42609</v>
      </c>
      <c r="D20486" s="1" t="s">
        <v>42610</v>
      </c>
      <c r="E20486" s="1" t="s">
        <v>10</v>
      </c>
      <c r="F20486" s="1" t="s">
        <v>11</v>
      </c>
      <c r="G20486" s="1" t="str">
        <f>IFERROR(__xludf.DUMMYFUNCTION("GOOGLETRANSLATE(D20486,""fr"",""en"")"),"My car has been insured at Direct Insurance All Risks and Assistance 0 km for more than 2 years. I never had problems until last Monday or I came back from my vacation after the Ile de Ré I went up to Paris and on Monday it was the return to Bordeaux. On "&amp;"the Departmental 2020 on a climb has a double direction without land full of my left front tire bursts while I was 110 km/h and my vehicle is deported to the left path. Since it was a descent for the users of this path I supported with all my strength on "&amp;"the mushroom to degasse this path and take refuge on a small path that led to a farm. I called the insurance that asked me to call the assistance who did not want to know anything because: according to them ... listen well ... I was out of the fast way so"&amp;" they (the assistance) could do nothing. It was failed to stay on the fast track even if the cars went down to 110 km/h. As I had taken this intersection just to put the fast way for protected me and well the assistance refused to help me. And on Tuesday "&amp;"when I explained my dissatisfaction to customer service they supported the advice of the assistance. I had to stay on the fast track even if the vehicles went down quickly, I had to leave it even my life to be assisted ..... do you understand that ... ???"&amp;"?? I refrain from defining them. I'm just waiting for my RI.")</f>
        <v>My car has been insured at Direct Insurance All Risks and Assistance 0 km for more than 2 years. I never had problems until last Monday or I came back from my vacation after the Ile de Ré I went up to Paris and on Monday it was the return to Bordeaux. On the Departmental 2020 on a climb has a double direction without land full of my left front tire bursts while I was 110 km/h and my vehicle is deported to the left path. Since it was a descent for the users of this path I supported with all my strength on the mushroom to degasse this path and take refuge on a small path that led to a farm. I called the insurance that asked me to call the assistance who did not want to know anything because: according to them ... listen well ... I was out of the fast way so they (the assistance) could do nothing. It was failed to stay on the fast track even if the cars went down to 110 km/h. As I had taken this intersection just to put the fast way for protected me and well the assistance refused to help me. And on Tuesday when I explained my dissatisfaction to customer service they supported the advice of the assistance. I had to stay on the fast track even if the vehicles went down quickly, I had to leave it even my life to be assisted ..... do you understand that ... ????? I refrain from defining them. I'm just waiting for my RI.</v>
      </c>
    </row>
    <row r="20487" ht="15.75" customHeight="1">
      <c r="A20487" s="1" t="s">
        <v>774</v>
      </c>
      <c r="B20487" s="1">
        <v>2.0</v>
      </c>
      <c r="C20487" s="1" t="s">
        <v>42611</v>
      </c>
      <c r="D20487" s="1" t="s">
        <v>42612</v>
      </c>
      <c r="E20487" s="1" t="s">
        <v>646</v>
      </c>
      <c r="F20487" s="1" t="s">
        <v>39</v>
      </c>
      <c r="G20487" s="1" t="str">
        <f>IFERROR(__xludf.DUMMYFUNCTION("GOOGLETRANSLATE(D20487,""fr"",""en"")"),"#VALUE!")</f>
        <v>#VALUE!</v>
      </c>
    </row>
    <row r="20488" ht="15.75" customHeight="1">
      <c r="A20488" s="1" t="s">
        <v>5925</v>
      </c>
      <c r="B20488" s="1">
        <v>1.0</v>
      </c>
      <c r="C20488" s="1" t="s">
        <v>42613</v>
      </c>
      <c r="D20488" s="1" t="s">
        <v>42614</v>
      </c>
      <c r="E20488" s="1" t="s">
        <v>38</v>
      </c>
      <c r="F20488" s="1" t="s">
        <v>39</v>
      </c>
      <c r="G20488" s="1" t="str">
        <f>IFERROR(__xludf.DUMMYFUNCTION("GOOGLETRANSLATE(D20488,""fr"",""en"")"),"#VALUE!")</f>
        <v>#VALUE!</v>
      </c>
    </row>
    <row r="20489" ht="15.75" customHeight="1">
      <c r="A20489" s="1" t="s">
        <v>5559</v>
      </c>
      <c r="B20489" s="1">
        <v>1.0</v>
      </c>
      <c r="C20489" s="1" t="s">
        <v>42615</v>
      </c>
      <c r="D20489" s="1" t="s">
        <v>42616</v>
      </c>
      <c r="E20489" s="1" t="s">
        <v>47</v>
      </c>
      <c r="F20489" s="1" t="s">
        <v>4863</v>
      </c>
      <c r="G20489" s="1" t="str">
        <f>IFERROR(__xludf.DUMMYFUNCTION("GOOGLETRANSLATE(D20489,""fr"",""en"")"),"#VALUE!")</f>
        <v>#VALUE!</v>
      </c>
    </row>
    <row r="20490" ht="15.75" customHeight="1">
      <c r="A20490" s="1" t="s">
        <v>3881</v>
      </c>
      <c r="B20490" s="1">
        <v>4.0</v>
      </c>
      <c r="C20490" s="1" t="s">
        <v>42617</v>
      </c>
      <c r="D20490" s="1" t="s">
        <v>42618</v>
      </c>
      <c r="E20490" s="1" t="s">
        <v>614</v>
      </c>
      <c r="F20490" s="1" t="s">
        <v>30</v>
      </c>
      <c r="G20490" s="1" t="str">
        <f>IFERROR(__xludf.DUMMYFUNCTION("GOOGLETRANSLATE(D20490,""fr"",""en"")"),"#VALUE!")</f>
        <v>#VALUE!</v>
      </c>
    </row>
    <row r="20491" ht="15.75" customHeight="1">
      <c r="A20491" s="1" t="s">
        <v>34525</v>
      </c>
      <c r="B20491" s="1">
        <v>2.0</v>
      </c>
      <c r="C20491" s="1" t="s">
        <v>42619</v>
      </c>
      <c r="D20491" s="1" t="s">
        <v>42620</v>
      </c>
      <c r="E20491" s="1" t="s">
        <v>10</v>
      </c>
      <c r="F20491" s="1" t="s">
        <v>11</v>
      </c>
      <c r="G20491" s="1" t="str">
        <f>IFERROR(__xludf.DUMMYFUNCTION("GOOGLETRANSLATE(D20491,""fr"",""en"")"),"#VALUE!")</f>
        <v>#VALUE!</v>
      </c>
    </row>
    <row r="20492" ht="15.75" customHeight="1">
      <c r="A20492" s="1" t="s">
        <v>11031</v>
      </c>
      <c r="B20492" s="1">
        <v>2.0</v>
      </c>
      <c r="C20492" s="1" t="s">
        <v>28104</v>
      </c>
      <c r="D20492" s="1" t="s">
        <v>42621</v>
      </c>
      <c r="E20492" s="1" t="s">
        <v>25</v>
      </c>
      <c r="F20492" s="1" t="s">
        <v>110</v>
      </c>
      <c r="G20492" s="1" t="str">
        <f>IFERROR(__xludf.DUMMYFUNCTION("GOOGLETRANSLATE(D20492,""fr"",""en"")"),"#VALUE!")</f>
        <v>#VALUE!</v>
      </c>
    </row>
    <row r="20493" ht="15.75" customHeight="1">
      <c r="A20493" s="1" t="s">
        <v>1838</v>
      </c>
      <c r="B20493" s="1">
        <v>1.0</v>
      </c>
      <c r="C20493" s="1" t="s">
        <v>42622</v>
      </c>
      <c r="D20493" s="1" t="s">
        <v>42623</v>
      </c>
      <c r="E20493" s="1" t="s">
        <v>34</v>
      </c>
      <c r="F20493" s="1" t="s">
        <v>30</v>
      </c>
      <c r="G20493" s="1" t="str">
        <f>IFERROR(__xludf.DUMMYFUNCTION("GOOGLETRANSLATE(D20493,""fr"",""en"")"),"#VALUE!")</f>
        <v>#VALUE!</v>
      </c>
    </row>
    <row r="20494" ht="15.75" customHeight="1">
      <c r="A20494" s="1" t="s">
        <v>17446</v>
      </c>
      <c r="B20494" s="1">
        <v>2.0</v>
      </c>
      <c r="C20494" s="1" t="s">
        <v>42624</v>
      </c>
      <c r="D20494" s="1" t="s">
        <v>42625</v>
      </c>
      <c r="E20494" s="1" t="s">
        <v>226</v>
      </c>
      <c r="F20494" s="1" t="s">
        <v>110</v>
      </c>
      <c r="G20494" s="1" t="str">
        <f>IFERROR(__xludf.DUMMYFUNCTION("GOOGLETRANSLATE(D20494,""fr"",""en"")"),"#VALUE!")</f>
        <v>#VALUE!</v>
      </c>
    </row>
    <row r="20495" ht="15.75" customHeight="1">
      <c r="A20495" s="1" t="s">
        <v>367</v>
      </c>
      <c r="B20495" s="1">
        <v>2.0</v>
      </c>
      <c r="C20495" s="1" t="s">
        <v>42626</v>
      </c>
      <c r="D20495" s="1" t="s">
        <v>42627</v>
      </c>
      <c r="E20495" s="1" t="s">
        <v>10</v>
      </c>
      <c r="F20495" s="1" t="s">
        <v>11</v>
      </c>
      <c r="G20495" s="1" t="str">
        <f>IFERROR(__xludf.DUMMYFUNCTION("GOOGLETRANSLATE(D20495,""fr"",""en"")"),"#VALUE!")</f>
        <v>#VALUE!</v>
      </c>
    </row>
    <row r="20496" ht="15.75" customHeight="1">
      <c r="A20496" s="1" t="s">
        <v>9076</v>
      </c>
      <c r="B20496" s="1">
        <v>1.0</v>
      </c>
      <c r="C20496" s="1" t="s">
        <v>42628</v>
      </c>
      <c r="D20496" s="1" t="s">
        <v>42629</v>
      </c>
      <c r="E20496" s="1" t="s">
        <v>250</v>
      </c>
      <c r="F20496" s="1" t="s">
        <v>30</v>
      </c>
      <c r="G20496" s="1" t="str">
        <f>IFERROR(__xludf.DUMMYFUNCTION("GOOGLETRANSLATE(D20496,""fr"",""en"")"),"#VALUE!")</f>
        <v>#VALUE!</v>
      </c>
    </row>
    <row r="20497" ht="15.75" customHeight="1">
      <c r="A20497" s="1" t="s">
        <v>267</v>
      </c>
      <c r="B20497" s="1">
        <v>5.0</v>
      </c>
      <c r="C20497" s="1" t="s">
        <v>42630</v>
      </c>
      <c r="D20497" s="1" t="s">
        <v>42631</v>
      </c>
      <c r="E20497" s="1" t="s">
        <v>65</v>
      </c>
      <c r="F20497" s="1" t="s">
        <v>66</v>
      </c>
      <c r="G20497" s="1" t="str">
        <f>IFERROR(__xludf.DUMMYFUNCTION("GOOGLETRANSLATE(D20497,""fr"",""en"")"),"#VALUE!")</f>
        <v>#VALUE!</v>
      </c>
    </row>
    <row r="20498" ht="15.75" customHeight="1">
      <c r="A20498" s="1" t="s">
        <v>436</v>
      </c>
      <c r="B20498" s="1">
        <v>5.0</v>
      </c>
      <c r="C20498" s="1" t="s">
        <v>476</v>
      </c>
      <c r="D20498" s="1" t="s">
        <v>42632</v>
      </c>
      <c r="E20498" s="1" t="s">
        <v>226</v>
      </c>
      <c r="F20498" s="1" t="s">
        <v>110</v>
      </c>
      <c r="G20498" s="1" t="str">
        <f>IFERROR(__xludf.DUMMYFUNCTION("GOOGLETRANSLATE(D20498,""fr"",""en"")"),"#VALUE!")</f>
        <v>#VALUE!</v>
      </c>
    </row>
    <row r="20499" ht="15.75" customHeight="1">
      <c r="A20499" s="1" t="s">
        <v>264</v>
      </c>
      <c r="B20499" s="1">
        <v>4.0</v>
      </c>
      <c r="C20499" s="1" t="s">
        <v>42633</v>
      </c>
      <c r="D20499" s="1" t="s">
        <v>42634</v>
      </c>
      <c r="E20499" s="1" t="s">
        <v>10</v>
      </c>
      <c r="F20499" s="1" t="s">
        <v>11</v>
      </c>
      <c r="G20499" s="1" t="str">
        <f>IFERROR(__xludf.DUMMYFUNCTION("GOOGLETRANSLATE(D20499,""fr"",""en"")"),"#VALUE!")</f>
        <v>#VALUE!</v>
      </c>
    </row>
    <row r="20500" ht="15.75" customHeight="1">
      <c r="A20500" s="1" t="s">
        <v>4849</v>
      </c>
      <c r="B20500" s="1">
        <v>2.0</v>
      </c>
      <c r="C20500" s="1" t="s">
        <v>42635</v>
      </c>
      <c r="D20500" s="1" t="s">
        <v>42636</v>
      </c>
      <c r="E20500" s="1" t="s">
        <v>73</v>
      </c>
      <c r="F20500" s="1" t="s">
        <v>30</v>
      </c>
      <c r="G20500" s="1" t="str">
        <f>IFERROR(__xludf.DUMMYFUNCTION("GOOGLETRANSLATE(D20500,""fr"",""en"")"),"#VALUE!")</f>
        <v>#VALUE!</v>
      </c>
    </row>
    <row r="20501" ht="15.75" customHeight="1">
      <c r="A20501" s="1" t="s">
        <v>314</v>
      </c>
      <c r="B20501" s="1">
        <v>2.0</v>
      </c>
      <c r="C20501" s="1" t="s">
        <v>42637</v>
      </c>
      <c r="D20501" s="1" t="s">
        <v>42638</v>
      </c>
      <c r="E20501" s="1" t="s">
        <v>10</v>
      </c>
      <c r="F20501" s="1" t="s">
        <v>11</v>
      </c>
      <c r="G20501" s="1" t="str">
        <f>IFERROR(__xludf.DUMMYFUNCTION("GOOGLETRANSLATE(D20501,""fr"",""en"")"),"#VALUE!")</f>
        <v>#VALUE!</v>
      </c>
    </row>
    <row r="20502" ht="15.75" customHeight="1">
      <c r="A20502" s="1" t="s">
        <v>10977</v>
      </c>
      <c r="B20502" s="1">
        <v>4.0</v>
      </c>
      <c r="C20502" s="1" t="s">
        <v>42639</v>
      </c>
      <c r="D20502" s="1" t="s">
        <v>42640</v>
      </c>
      <c r="E20502" s="1" t="s">
        <v>21</v>
      </c>
      <c r="F20502" s="1" t="s">
        <v>11</v>
      </c>
      <c r="G20502" s="1" t="str">
        <f>IFERROR(__xludf.DUMMYFUNCTION("GOOGLETRANSLATE(D20502,""fr"",""en"")"),"#VALUE!")</f>
        <v>#VALUE!</v>
      </c>
    </row>
    <row r="20503" ht="15.75" customHeight="1">
      <c r="A20503" s="1" t="s">
        <v>1833</v>
      </c>
      <c r="B20503" s="1">
        <v>3.0</v>
      </c>
      <c r="C20503" s="1" t="s">
        <v>42641</v>
      </c>
      <c r="D20503" s="1" t="s">
        <v>42642</v>
      </c>
      <c r="E20503" s="1" t="s">
        <v>10</v>
      </c>
      <c r="F20503" s="1" t="s">
        <v>11</v>
      </c>
      <c r="G20503" s="1" t="str">
        <f>IFERROR(__xludf.DUMMYFUNCTION("GOOGLETRANSLATE(D20503,""fr"",""en"")"),"#VALUE!")</f>
        <v>#VALUE!</v>
      </c>
    </row>
    <row r="20504" ht="15.75" customHeight="1">
      <c r="A20504" s="1" t="s">
        <v>2343</v>
      </c>
      <c r="B20504" s="1">
        <v>4.0</v>
      </c>
      <c r="C20504" s="1" t="s">
        <v>42643</v>
      </c>
      <c r="D20504" s="1" t="s">
        <v>42644</v>
      </c>
      <c r="E20504" s="1" t="s">
        <v>21</v>
      </c>
      <c r="F20504" s="1" t="s">
        <v>11</v>
      </c>
      <c r="G20504" s="1" t="str">
        <f>IFERROR(__xludf.DUMMYFUNCTION("GOOGLETRANSLATE(D20504,""fr"",""en"")"),"#VALUE!")</f>
        <v>#VALUE!</v>
      </c>
    </row>
    <row r="20505" ht="15.75" customHeight="1">
      <c r="A20505" s="1" t="s">
        <v>1552</v>
      </c>
      <c r="B20505" s="1">
        <v>5.0</v>
      </c>
      <c r="C20505" s="1" t="s">
        <v>42645</v>
      </c>
      <c r="D20505" s="1" t="s">
        <v>42646</v>
      </c>
      <c r="E20505" s="1" t="s">
        <v>21</v>
      </c>
      <c r="F20505" s="1" t="s">
        <v>11</v>
      </c>
      <c r="G20505" s="1" t="str">
        <f>IFERROR(__xludf.DUMMYFUNCTION("GOOGLETRANSLATE(D20505,""fr"",""en"")"),"#VALUE!")</f>
        <v>#VALUE!</v>
      </c>
    </row>
    <row r="20506" ht="15.75" customHeight="1">
      <c r="A20506" s="1" t="s">
        <v>9277</v>
      </c>
      <c r="B20506" s="1">
        <v>2.0</v>
      </c>
      <c r="C20506" s="1" t="s">
        <v>42647</v>
      </c>
      <c r="D20506" s="1" t="s">
        <v>42648</v>
      </c>
      <c r="E20506" s="1" t="s">
        <v>10</v>
      </c>
      <c r="F20506" s="1" t="s">
        <v>11</v>
      </c>
      <c r="G20506" s="1" t="str">
        <f>IFERROR(__xludf.DUMMYFUNCTION("GOOGLETRANSLATE(D20506,""fr"",""en"")"),"#VALUE!")</f>
        <v>#VALUE!</v>
      </c>
    </row>
    <row r="20507" ht="15.75" customHeight="1">
      <c r="A20507" s="1" t="s">
        <v>3022</v>
      </c>
      <c r="B20507" s="1">
        <v>4.0</v>
      </c>
      <c r="C20507" s="1" t="s">
        <v>42649</v>
      </c>
      <c r="D20507" s="1" t="s">
        <v>42650</v>
      </c>
      <c r="E20507" s="1" t="s">
        <v>65</v>
      </c>
      <c r="F20507" s="1" t="s">
        <v>66</v>
      </c>
      <c r="G20507" s="1" t="str">
        <f>IFERROR(__xludf.DUMMYFUNCTION("GOOGLETRANSLATE(D20507,""fr"",""en"")"),"#VALUE!")</f>
        <v>#VALUE!</v>
      </c>
    </row>
    <row r="20508" ht="15.75" customHeight="1">
      <c r="A20508" s="1" t="s">
        <v>1439</v>
      </c>
      <c r="B20508" s="1">
        <v>4.0</v>
      </c>
      <c r="C20508" s="1" t="s">
        <v>42651</v>
      </c>
      <c r="D20508" s="1" t="s">
        <v>42652</v>
      </c>
      <c r="E20508" s="1" t="s">
        <v>10</v>
      </c>
      <c r="F20508" s="1" t="s">
        <v>11</v>
      </c>
      <c r="G20508" s="1" t="str">
        <f>IFERROR(__xludf.DUMMYFUNCTION("GOOGLETRANSLATE(D20508,""fr"",""en"")"),"#VALUE!")</f>
        <v>#VALUE!</v>
      </c>
    </row>
    <row r="20509" ht="15.75" customHeight="1">
      <c r="A20509" s="1" t="s">
        <v>1245</v>
      </c>
      <c r="B20509" s="1">
        <v>4.0</v>
      </c>
      <c r="C20509" s="1" t="s">
        <v>42653</v>
      </c>
      <c r="D20509" s="1" t="s">
        <v>42654</v>
      </c>
      <c r="E20509" s="1" t="s">
        <v>65</v>
      </c>
      <c r="F20509" s="1" t="s">
        <v>66</v>
      </c>
      <c r="G20509" s="1" t="str">
        <f>IFERROR(__xludf.DUMMYFUNCTION("GOOGLETRANSLATE(D20509,""fr"",""en"")"),"#VALUE!")</f>
        <v>#VALUE!</v>
      </c>
    </row>
    <row r="20510" ht="15.75" customHeight="1">
      <c r="A20510" s="1" t="s">
        <v>1833</v>
      </c>
      <c r="B20510" s="1">
        <v>5.0</v>
      </c>
      <c r="C20510" s="1" t="s">
        <v>42655</v>
      </c>
      <c r="D20510" s="1" t="s">
        <v>42656</v>
      </c>
      <c r="E20510" s="1" t="s">
        <v>65</v>
      </c>
      <c r="F20510" s="1" t="s">
        <v>66</v>
      </c>
      <c r="G20510" s="1" t="str">
        <f>IFERROR(__xludf.DUMMYFUNCTION("GOOGLETRANSLATE(D20510,""fr"",""en"")"),"#VALUE!")</f>
        <v>#VALUE!</v>
      </c>
    </row>
    <row r="20511" ht="15.75" customHeight="1">
      <c r="A20511" s="1" t="s">
        <v>214</v>
      </c>
      <c r="B20511" s="1">
        <v>5.0</v>
      </c>
      <c r="C20511" s="1" t="s">
        <v>42657</v>
      </c>
      <c r="D20511" s="1" t="s">
        <v>42658</v>
      </c>
      <c r="E20511" s="1" t="s">
        <v>10</v>
      </c>
      <c r="F20511" s="1" t="s">
        <v>11</v>
      </c>
      <c r="G20511" s="1" t="str">
        <f>IFERROR(__xludf.DUMMYFUNCTION("GOOGLETRANSLATE(D20511,""fr"",""en"")"),"#VALUE!")</f>
        <v>#VALUE!</v>
      </c>
    </row>
    <row r="20512" ht="15.75" customHeight="1">
      <c r="A20512" s="1" t="s">
        <v>3496</v>
      </c>
      <c r="B20512" s="1">
        <v>5.0</v>
      </c>
      <c r="C20512" s="1" t="s">
        <v>42659</v>
      </c>
      <c r="D20512" s="1" t="s">
        <v>42660</v>
      </c>
      <c r="E20512" s="1" t="s">
        <v>169</v>
      </c>
      <c r="F20512" s="1" t="s">
        <v>11</v>
      </c>
      <c r="G20512" s="1" t="str">
        <f>IFERROR(__xludf.DUMMYFUNCTION("GOOGLETRANSLATE(D20512,""fr"",""en"")"),"#VALUE!")</f>
        <v>#VALUE!</v>
      </c>
    </row>
    <row r="20513" ht="15.75" customHeight="1">
      <c r="A20513" s="1" t="s">
        <v>4447</v>
      </c>
      <c r="B20513" s="1">
        <v>2.0</v>
      </c>
      <c r="C20513" s="1" t="s">
        <v>42661</v>
      </c>
      <c r="D20513" s="1" t="s">
        <v>42662</v>
      </c>
      <c r="E20513" s="1" t="s">
        <v>296</v>
      </c>
      <c r="F20513" s="1" t="s">
        <v>11</v>
      </c>
      <c r="G20513" s="1" t="str">
        <f>IFERROR(__xludf.DUMMYFUNCTION("GOOGLETRANSLATE(D20513,""fr"",""en"")"),"#VALUE!")</f>
        <v>#VALUE!</v>
      </c>
    </row>
    <row r="20514" ht="15.75" customHeight="1">
      <c r="A20514" s="1" t="s">
        <v>1950</v>
      </c>
      <c r="B20514" s="1">
        <v>3.0</v>
      </c>
      <c r="C20514" s="1" t="s">
        <v>42663</v>
      </c>
      <c r="D20514" s="1" t="s">
        <v>42664</v>
      </c>
      <c r="E20514" s="1" t="s">
        <v>614</v>
      </c>
      <c r="F20514" s="1" t="s">
        <v>30</v>
      </c>
      <c r="G20514" s="1" t="str">
        <f>IFERROR(__xludf.DUMMYFUNCTION("GOOGLETRANSLATE(D20514,""fr"",""en"")"),"#VALUE!")</f>
        <v>#VALUE!</v>
      </c>
    </row>
    <row r="20515" ht="15.75" customHeight="1">
      <c r="A20515" s="1" t="s">
        <v>4347</v>
      </c>
      <c r="B20515" s="1">
        <v>1.0</v>
      </c>
      <c r="C20515" s="1" t="s">
        <v>42665</v>
      </c>
      <c r="D20515" s="1" t="s">
        <v>42666</v>
      </c>
      <c r="E20515" s="1" t="s">
        <v>125</v>
      </c>
      <c r="F20515" s="1" t="s">
        <v>11</v>
      </c>
      <c r="G20515" s="1" t="str">
        <f>IFERROR(__xludf.DUMMYFUNCTION("GOOGLETRANSLATE(D20515,""fr"",""en"")"),"Bonus to the maximum. 2 ice breaks at 8 months apart have earned me an abusive termination. The only justification for the advisor: ""You had two too close ice of ice is a computer that calculates"". Scandalous")</f>
        <v>Bonus to the maximum. 2 ice breaks at 8 months apart have earned me an abusive termination. The only justification for the advisor: "You had two too close ice of ice is a computer that calculates". Scandalous</v>
      </c>
    </row>
    <row r="20516" ht="15.75" customHeight="1">
      <c r="A20516" s="1" t="s">
        <v>1135</v>
      </c>
      <c r="B20516" s="1">
        <v>4.0</v>
      </c>
      <c r="C20516" s="1" t="s">
        <v>42667</v>
      </c>
      <c r="D20516" s="1" t="s">
        <v>42668</v>
      </c>
      <c r="E20516" s="1" t="s">
        <v>10</v>
      </c>
      <c r="F20516" s="1" t="s">
        <v>11</v>
      </c>
      <c r="G20516" s="1" t="str">
        <f>IFERROR(__xludf.DUMMYFUNCTION("GOOGLETRANSLATE(D20516,""fr"",""en"")"),"Super efficient and fast experience thank you very much and we already have a car and we renew the contract with you. Everything is very good and very clear.")</f>
        <v>Super efficient and fast experience thank you very much and we already have a car and we renew the contract with you. Everything is very good and very clear.</v>
      </c>
    </row>
    <row r="20517" ht="15.75" customHeight="1">
      <c r="A20517" s="1" t="s">
        <v>17384</v>
      </c>
      <c r="B20517" s="1">
        <v>4.0</v>
      </c>
      <c r="C20517" s="1" t="s">
        <v>42669</v>
      </c>
      <c r="D20517" s="1" t="s">
        <v>42670</v>
      </c>
      <c r="E20517" s="1" t="s">
        <v>29</v>
      </c>
      <c r="F20517" s="1" t="s">
        <v>30</v>
      </c>
      <c r="G20517" s="1" t="str">
        <f>IFERROR(__xludf.DUMMYFUNCTION("GOOGLETRANSLATE(D20517,""fr"",""en"")"),"#VALUE!")</f>
        <v>#VALUE!</v>
      </c>
    </row>
    <row r="20518" ht="15.75" customHeight="1">
      <c r="A20518" s="1" t="s">
        <v>667</v>
      </c>
      <c r="B20518" s="1">
        <v>5.0</v>
      </c>
      <c r="C20518" s="1" t="s">
        <v>42671</v>
      </c>
      <c r="D20518" s="1" t="s">
        <v>42672</v>
      </c>
      <c r="E20518" s="1" t="s">
        <v>65</v>
      </c>
      <c r="F20518" s="1" t="s">
        <v>66</v>
      </c>
      <c r="G20518" s="1" t="str">
        <f>IFERROR(__xludf.DUMMYFUNCTION("GOOGLETRANSLATE(D20518,""fr"",""en"")"),"#VALUE!")</f>
        <v>#VALUE!</v>
      </c>
    </row>
    <row r="20519" ht="15.75" customHeight="1">
      <c r="A20519" s="1" t="s">
        <v>3385</v>
      </c>
      <c r="B20519" s="1">
        <v>2.0</v>
      </c>
      <c r="C20519" s="1" t="s">
        <v>42673</v>
      </c>
      <c r="D20519" s="1" t="s">
        <v>42674</v>
      </c>
      <c r="E20519" s="1" t="s">
        <v>169</v>
      </c>
      <c r="F20519" s="1" t="s">
        <v>110</v>
      </c>
      <c r="G20519" s="1" t="str">
        <f>IFERROR(__xludf.DUMMYFUNCTION("GOOGLETRANSLATE(D20519,""fr"",""en"")"),"#VALUE!")</f>
        <v>#VALUE!</v>
      </c>
    </row>
    <row r="20520" ht="15.75" customHeight="1">
      <c r="A20520" s="1" t="s">
        <v>1607</v>
      </c>
      <c r="B20520" s="1">
        <v>2.0</v>
      </c>
      <c r="C20520" s="1" t="s">
        <v>42675</v>
      </c>
      <c r="D20520" s="1" t="s">
        <v>42676</v>
      </c>
      <c r="E20520" s="1" t="s">
        <v>10</v>
      </c>
      <c r="F20520" s="1" t="s">
        <v>11</v>
      </c>
      <c r="G20520" s="1" t="str">
        <f>IFERROR(__xludf.DUMMYFUNCTION("GOOGLETRANSLATE(D20520,""fr"",""en"")"),"#VALUE!")</f>
        <v>#VALUE!</v>
      </c>
    </row>
    <row r="20521" ht="15.75" customHeight="1">
      <c r="A20521" s="1" t="s">
        <v>5089</v>
      </c>
      <c r="B20521" s="1">
        <v>2.0</v>
      </c>
      <c r="C20521" s="1" t="s">
        <v>42677</v>
      </c>
      <c r="D20521" s="1" t="s">
        <v>42678</v>
      </c>
      <c r="E20521" s="1" t="s">
        <v>423</v>
      </c>
      <c r="F20521" s="1" t="s">
        <v>30</v>
      </c>
      <c r="G20521" s="1" t="str">
        <f>IFERROR(__xludf.DUMMYFUNCTION("GOOGLETRANSLATE(D20521,""fr"",""en"")"),"#VALUE!")</f>
        <v>#VALUE!</v>
      </c>
    </row>
    <row r="20522" ht="15.75" customHeight="1">
      <c r="A20522" s="1" t="s">
        <v>14762</v>
      </c>
      <c r="B20522" s="1">
        <v>1.0</v>
      </c>
      <c r="C20522" s="1" t="s">
        <v>42679</v>
      </c>
      <c r="D20522" s="1" t="s">
        <v>42680</v>
      </c>
      <c r="E20522" s="1" t="s">
        <v>614</v>
      </c>
      <c r="F20522" s="1" t="s">
        <v>30</v>
      </c>
      <c r="G20522" s="1" t="str">
        <f>IFERROR(__xludf.DUMMYFUNCTION("GOOGLETRANSLATE(D20522,""fr"",""en"")"),"#VALUE!")</f>
        <v>#VALUE!</v>
      </c>
    </row>
    <row r="20523" ht="15.75" customHeight="1">
      <c r="A20523" s="1" t="s">
        <v>847</v>
      </c>
      <c r="B20523" s="1">
        <v>2.0</v>
      </c>
      <c r="C20523" s="1" t="s">
        <v>42681</v>
      </c>
      <c r="D20523" s="1" t="s">
        <v>42682</v>
      </c>
      <c r="E20523" s="1" t="s">
        <v>5109</v>
      </c>
      <c r="F20523" s="1" t="s">
        <v>66</v>
      </c>
      <c r="G20523" s="1" t="str">
        <f>IFERROR(__xludf.DUMMYFUNCTION("GOOGLETRANSLATE(D20523,""fr"",""en"")"),"#VALUE!")</f>
        <v>#VALUE!</v>
      </c>
    </row>
    <row r="20524" ht="15.75" customHeight="1">
      <c r="A20524" s="1" t="s">
        <v>18</v>
      </c>
      <c r="B20524" s="1">
        <v>3.0</v>
      </c>
      <c r="C20524" s="1" t="s">
        <v>42683</v>
      </c>
      <c r="D20524" s="1" t="s">
        <v>42684</v>
      </c>
      <c r="E20524" s="1" t="s">
        <v>29</v>
      </c>
      <c r="F20524" s="1" t="s">
        <v>30</v>
      </c>
      <c r="G20524" s="1" t="str">
        <f>IFERROR(__xludf.DUMMYFUNCTION("GOOGLETRANSLATE(D20524,""fr"",""en"")"),"#VALUE!")</f>
        <v>#VALUE!</v>
      </c>
    </row>
    <row r="20525" ht="15.75" customHeight="1">
      <c r="A20525" s="1" t="s">
        <v>758</v>
      </c>
      <c r="B20525" s="1">
        <v>3.0</v>
      </c>
      <c r="C20525" s="1" t="s">
        <v>42685</v>
      </c>
      <c r="D20525" s="1" t="s">
        <v>42686</v>
      </c>
      <c r="E20525" s="1" t="s">
        <v>10</v>
      </c>
      <c r="F20525" s="1" t="s">
        <v>11</v>
      </c>
      <c r="G20525" s="1" t="str">
        <f>IFERROR(__xludf.DUMMYFUNCTION("GOOGLETRANSLATE(D20525,""fr"",""en"")"),"#VALUE!")</f>
        <v>#VALUE!</v>
      </c>
    </row>
    <row r="20526" ht="15.75" customHeight="1">
      <c r="A20526" s="1" t="s">
        <v>5475</v>
      </c>
      <c r="B20526" s="1">
        <v>2.0</v>
      </c>
      <c r="C20526" s="1" t="s">
        <v>42687</v>
      </c>
      <c r="D20526" s="1" t="s">
        <v>42688</v>
      </c>
      <c r="E20526" s="1" t="s">
        <v>296</v>
      </c>
      <c r="F20526" s="1" t="s">
        <v>110</v>
      </c>
      <c r="G20526" s="1" t="str">
        <f>IFERROR(__xludf.DUMMYFUNCTION("GOOGLETRANSLATE(D20526,""fr"",""en"")"),"#VALUE!")</f>
        <v>#VALUE!</v>
      </c>
    </row>
    <row r="20527" ht="15.75" customHeight="1">
      <c r="A20527" s="1" t="s">
        <v>801</v>
      </c>
      <c r="B20527" s="1">
        <v>2.0</v>
      </c>
      <c r="C20527" s="1" t="s">
        <v>42689</v>
      </c>
      <c r="D20527" s="1" t="s">
        <v>42690</v>
      </c>
      <c r="E20527" s="1" t="s">
        <v>10</v>
      </c>
      <c r="F20527" s="1" t="s">
        <v>11</v>
      </c>
      <c r="G20527" s="1" t="str">
        <f>IFERROR(__xludf.DUMMYFUNCTION("GOOGLETRANSLATE(D20527,""fr"",""en"")"),"#VALUE!")</f>
        <v>#VALUE!</v>
      </c>
    </row>
    <row r="20528" ht="15.75" customHeight="1">
      <c r="A20528" s="1" t="s">
        <v>3985</v>
      </c>
      <c r="B20528" s="1">
        <v>2.0</v>
      </c>
      <c r="C20528" s="1" t="s">
        <v>42691</v>
      </c>
      <c r="D20528" s="1" t="s">
        <v>42692</v>
      </c>
      <c r="E20528" s="1" t="s">
        <v>125</v>
      </c>
      <c r="F20528" s="1" t="s">
        <v>66</v>
      </c>
      <c r="G20528" s="1" t="str">
        <f>IFERROR(__xludf.DUMMYFUNCTION("GOOGLETRANSLATE(D20528,""fr"",""en"")"),"#VALUE!")</f>
        <v>#VALUE!</v>
      </c>
    </row>
    <row r="20529" ht="15.75" customHeight="1">
      <c r="A20529" s="1" t="s">
        <v>647</v>
      </c>
      <c r="B20529" s="1">
        <v>5.0</v>
      </c>
      <c r="C20529" s="1" t="s">
        <v>42693</v>
      </c>
      <c r="D20529" s="1" t="s">
        <v>42694</v>
      </c>
      <c r="E20529" s="1" t="s">
        <v>10</v>
      </c>
      <c r="F20529" s="1" t="s">
        <v>11</v>
      </c>
      <c r="G20529" s="1" t="str">
        <f>IFERROR(__xludf.DUMMYFUNCTION("GOOGLETRANSLATE(D20529,""fr"",""en"")"),"#VALUE!")</f>
        <v>#VALUE!</v>
      </c>
    </row>
    <row r="20530" ht="15.75" customHeight="1">
      <c r="A20530" s="1" t="s">
        <v>11257</v>
      </c>
      <c r="B20530" s="1">
        <v>5.0</v>
      </c>
      <c r="C20530" s="1" t="s">
        <v>42695</v>
      </c>
      <c r="D20530" s="1" t="s">
        <v>42696</v>
      </c>
      <c r="E20530" s="1" t="s">
        <v>554</v>
      </c>
      <c r="F20530" s="1" t="s">
        <v>30</v>
      </c>
      <c r="G20530" s="1" t="str">
        <f>IFERROR(__xludf.DUMMYFUNCTION("GOOGLETRANSLATE(D20530,""fr"",""en"")"),"#VALUE!")</f>
        <v>#VALUE!</v>
      </c>
    </row>
    <row r="20531" ht="15.75" customHeight="1">
      <c r="A20531" s="1" t="s">
        <v>2325</v>
      </c>
      <c r="B20531" s="1">
        <v>3.0</v>
      </c>
      <c r="C20531" s="1" t="s">
        <v>42697</v>
      </c>
      <c r="D20531" s="1" t="s">
        <v>42698</v>
      </c>
      <c r="E20531" s="1" t="s">
        <v>10</v>
      </c>
      <c r="F20531" s="1" t="s">
        <v>11</v>
      </c>
      <c r="G20531" s="1" t="str">
        <f>IFERROR(__xludf.DUMMYFUNCTION("GOOGLETRANSLATE(D20531,""fr"",""en"")"),"#VALUE!")</f>
        <v>#VALUE!</v>
      </c>
    </row>
    <row r="20532" ht="15.75" customHeight="1">
      <c r="A20532" s="1" t="s">
        <v>4413</v>
      </c>
      <c r="B20532" s="1">
        <v>4.0</v>
      </c>
      <c r="C20532" s="1" t="s">
        <v>42699</v>
      </c>
      <c r="D20532" s="1" t="s">
        <v>42700</v>
      </c>
      <c r="E20532" s="1" t="s">
        <v>34</v>
      </c>
      <c r="F20532" s="1" t="s">
        <v>30</v>
      </c>
      <c r="G20532" s="1" t="str">
        <f>IFERROR(__xludf.DUMMYFUNCTION("GOOGLETRANSLATE(D20532,""fr"",""en"")"),"#VALUE!")</f>
        <v>#VALUE!</v>
      </c>
    </row>
    <row r="20533" ht="15.75" customHeight="1">
      <c r="A20533" s="1" t="s">
        <v>1685</v>
      </c>
      <c r="B20533" s="1">
        <v>5.0</v>
      </c>
      <c r="C20533" s="1" t="s">
        <v>42701</v>
      </c>
      <c r="D20533" s="1" t="s">
        <v>42702</v>
      </c>
      <c r="E20533" s="1" t="s">
        <v>21</v>
      </c>
      <c r="F20533" s="1" t="s">
        <v>11</v>
      </c>
      <c r="G20533" s="1" t="str">
        <f>IFERROR(__xludf.DUMMYFUNCTION("GOOGLETRANSLATE(D20533,""fr"",""en"")"),"#VALUE!")</f>
        <v>#VALUE!</v>
      </c>
    </row>
    <row r="20534" ht="15.75" customHeight="1">
      <c r="A20534" s="1" t="s">
        <v>2234</v>
      </c>
      <c r="B20534" s="1">
        <v>1.0</v>
      </c>
      <c r="C20534" s="1" t="s">
        <v>42703</v>
      </c>
      <c r="D20534" s="1" t="s">
        <v>42704</v>
      </c>
      <c r="E20534" s="1" t="s">
        <v>125</v>
      </c>
      <c r="F20534" s="1" t="s">
        <v>110</v>
      </c>
      <c r="G20534" s="1" t="str">
        <f>IFERROR(__xludf.DUMMYFUNCTION("GOOGLETRANSLATE(D20534,""fr"",""en"")"),"#VALUE!")</f>
        <v>#VALUE!</v>
      </c>
    </row>
    <row r="20535" ht="15.75" customHeight="1">
      <c r="A20535" s="1" t="s">
        <v>1062</v>
      </c>
      <c r="B20535" s="1">
        <v>5.0</v>
      </c>
      <c r="C20535" s="1" t="s">
        <v>42705</v>
      </c>
      <c r="D20535" s="1" t="s">
        <v>42706</v>
      </c>
      <c r="E20535" s="1" t="s">
        <v>65</v>
      </c>
      <c r="F20535" s="1" t="s">
        <v>66</v>
      </c>
      <c r="G20535" s="1" t="str">
        <f>IFERROR(__xludf.DUMMYFUNCTION("GOOGLETRANSLATE(D20535,""fr"",""en"")"),"#VALUE!")</f>
        <v>#VALUE!</v>
      </c>
    </row>
    <row r="20536" ht="15.75" customHeight="1">
      <c r="A20536" s="1" t="s">
        <v>1429</v>
      </c>
      <c r="B20536" s="1">
        <v>3.0</v>
      </c>
      <c r="C20536" s="1" t="s">
        <v>42707</v>
      </c>
      <c r="D20536" s="1" t="s">
        <v>42708</v>
      </c>
      <c r="E20536" s="1" t="s">
        <v>65</v>
      </c>
      <c r="F20536" s="1" t="s">
        <v>66</v>
      </c>
      <c r="G20536" s="1" t="str">
        <f>IFERROR(__xludf.DUMMYFUNCTION("GOOGLETRANSLATE(D20536,""fr"",""en"")"),"#VALUE!")</f>
        <v>#VALUE!</v>
      </c>
    </row>
    <row r="20537" ht="15.75" customHeight="1">
      <c r="A20537" s="1" t="s">
        <v>2330</v>
      </c>
      <c r="B20537" s="1">
        <v>1.0</v>
      </c>
      <c r="C20537" s="1" t="s">
        <v>42709</v>
      </c>
      <c r="D20537" s="1" t="s">
        <v>42710</v>
      </c>
      <c r="E20537" s="1" t="s">
        <v>25</v>
      </c>
      <c r="F20537" s="1" t="s">
        <v>110</v>
      </c>
      <c r="G20537" s="1" t="str">
        <f>IFERROR(__xludf.DUMMYFUNCTION("GOOGLETRANSLATE(D20537,""fr"",""en"")"),"#VALUE!")</f>
        <v>#VALUE!</v>
      </c>
    </row>
    <row r="20538" ht="15.75" customHeight="1">
      <c r="A20538" s="1" t="s">
        <v>18858</v>
      </c>
      <c r="B20538" s="1">
        <v>3.0</v>
      </c>
      <c r="C20538" s="1" t="s">
        <v>42711</v>
      </c>
      <c r="D20538" s="1" t="s">
        <v>42712</v>
      </c>
      <c r="E20538" s="1" t="s">
        <v>614</v>
      </c>
      <c r="F20538" s="1" t="s">
        <v>30</v>
      </c>
      <c r="G20538" s="1" t="str">
        <f>IFERROR(__xludf.DUMMYFUNCTION("GOOGLETRANSLATE(D20538,""fr"",""en"")"),"#VALUE!")</f>
        <v>#VALUE!</v>
      </c>
    </row>
    <row r="20539" ht="15.75" customHeight="1">
      <c r="A20539" s="1" t="s">
        <v>11984</v>
      </c>
      <c r="B20539" s="1">
        <v>1.0</v>
      </c>
      <c r="C20539" s="1" t="s">
        <v>42713</v>
      </c>
      <c r="D20539" s="1" t="s">
        <v>42714</v>
      </c>
      <c r="E20539" s="1" t="s">
        <v>43</v>
      </c>
      <c r="F20539" s="1" t="s">
        <v>30</v>
      </c>
      <c r="G20539" s="1" t="str">
        <f>IFERROR(__xludf.DUMMYFUNCTION("GOOGLETRANSLATE(D20539,""fr"",""en"")"),"#VALUE!")</f>
        <v>#VALUE!</v>
      </c>
    </row>
    <row r="20540" ht="15.75" customHeight="1">
      <c r="A20540" s="1" t="s">
        <v>6279</v>
      </c>
      <c r="B20540" s="1">
        <v>1.0</v>
      </c>
      <c r="C20540" s="1" t="s">
        <v>42715</v>
      </c>
      <c r="D20540" s="1" t="s">
        <v>10819</v>
      </c>
      <c r="E20540" s="1" t="s">
        <v>52</v>
      </c>
      <c r="F20540" s="1" t="s">
        <v>48</v>
      </c>
      <c r="G20540" s="1" t="str">
        <f>IFERROR(__xludf.DUMMYFUNCTION("GOOGLETRANSLATE(D20540,""fr"",""en"")"),"#VALUE!")</f>
        <v>#VALUE!</v>
      </c>
    </row>
    <row r="20541" ht="15.75" customHeight="1">
      <c r="A20541" s="1" t="s">
        <v>594</v>
      </c>
      <c r="B20541" s="1">
        <v>5.0</v>
      </c>
      <c r="C20541" s="1" t="s">
        <v>42716</v>
      </c>
      <c r="D20541" s="1" t="s">
        <v>42717</v>
      </c>
      <c r="E20541" s="1" t="s">
        <v>21</v>
      </c>
      <c r="F20541" s="1" t="s">
        <v>11</v>
      </c>
      <c r="G20541" s="1" t="str">
        <f>IFERROR(__xludf.DUMMYFUNCTION("GOOGLETRANSLATE(D20541,""fr"",""en"")"),"#VALUE!")</f>
        <v>#VALUE!</v>
      </c>
    </row>
    <row r="20542" ht="15.75" customHeight="1">
      <c r="A20542" s="1" t="s">
        <v>5562</v>
      </c>
      <c r="B20542" s="1">
        <v>4.0</v>
      </c>
      <c r="C20542" s="1" t="s">
        <v>42718</v>
      </c>
      <c r="D20542" s="1" t="s">
        <v>42719</v>
      </c>
      <c r="E20542" s="1" t="s">
        <v>21</v>
      </c>
      <c r="F20542" s="1" t="s">
        <v>11</v>
      </c>
      <c r="G20542" s="1" t="str">
        <f>IFERROR(__xludf.DUMMYFUNCTION("GOOGLETRANSLATE(D20542,""fr"",""en"")"),"#VALUE!")</f>
        <v>#VALUE!</v>
      </c>
    </row>
    <row r="20543" ht="15.75" customHeight="1">
      <c r="A20543" s="1" t="s">
        <v>4812</v>
      </c>
      <c r="B20543" s="1">
        <v>2.0</v>
      </c>
      <c r="C20543" s="1" t="s">
        <v>42720</v>
      </c>
      <c r="D20543" s="1" t="s">
        <v>42721</v>
      </c>
      <c r="E20543" s="1" t="s">
        <v>65</v>
      </c>
      <c r="F20543" s="1" t="s">
        <v>66</v>
      </c>
      <c r="G20543" s="1" t="str">
        <f>IFERROR(__xludf.DUMMYFUNCTION("GOOGLETRANSLATE(D20543,""fr"",""en"")"),"#VALUE!")</f>
        <v>#VALUE!</v>
      </c>
    </row>
    <row r="20544" ht="15.75" customHeight="1">
      <c r="A20544" s="1" t="s">
        <v>10166</v>
      </c>
      <c r="B20544" s="1">
        <v>3.0</v>
      </c>
      <c r="C20544" s="1" t="s">
        <v>42722</v>
      </c>
      <c r="D20544" s="1" t="s">
        <v>42723</v>
      </c>
      <c r="E20544" s="1" t="s">
        <v>125</v>
      </c>
      <c r="F20544" s="1" t="s">
        <v>11</v>
      </c>
      <c r="G20544" s="1" t="str">
        <f>IFERROR(__xludf.DUMMYFUNCTION("GOOGLETRANSLATE(D20544,""fr"",""en"")"),"#VALUE!")</f>
        <v>#VALUE!</v>
      </c>
    </row>
    <row r="20545" ht="15.75" customHeight="1">
      <c r="A20545" s="1" t="s">
        <v>18083</v>
      </c>
      <c r="B20545" s="1">
        <v>1.0</v>
      </c>
      <c r="C20545" s="1" t="s">
        <v>42724</v>
      </c>
      <c r="D20545" s="1" t="s">
        <v>42725</v>
      </c>
      <c r="E20545" s="1" t="s">
        <v>125</v>
      </c>
      <c r="F20545" s="1" t="s">
        <v>11</v>
      </c>
      <c r="G20545" s="1" t="str">
        <f>IFERROR(__xludf.DUMMYFUNCTION("GOOGLETRANSLATE(D20545,""fr"",""en"")"),"#VALUE!")</f>
        <v>#VALUE!</v>
      </c>
    </row>
    <row r="20546" ht="15.75" customHeight="1">
      <c r="A20546" s="1" t="s">
        <v>22406</v>
      </c>
      <c r="B20546" s="1">
        <v>3.0</v>
      </c>
      <c r="C20546" s="1" t="s">
        <v>42726</v>
      </c>
      <c r="D20546" s="1" t="s">
        <v>42727</v>
      </c>
      <c r="E20546" s="1" t="s">
        <v>21</v>
      </c>
      <c r="F20546" s="1" t="s">
        <v>11</v>
      </c>
      <c r="G20546" s="1" t="str">
        <f>IFERROR(__xludf.DUMMYFUNCTION("GOOGLETRANSLATE(D20546,""fr"",""en"")"),"#VALUE!")</f>
        <v>#VALUE!</v>
      </c>
    </row>
    <row r="20547" ht="15.75" customHeight="1">
      <c r="A20547" s="1" t="s">
        <v>14694</v>
      </c>
      <c r="B20547" s="1">
        <v>5.0</v>
      </c>
      <c r="C20547" s="1" t="s">
        <v>42728</v>
      </c>
      <c r="D20547" s="1" t="s">
        <v>42729</v>
      </c>
      <c r="E20547" s="1" t="s">
        <v>21</v>
      </c>
      <c r="F20547" s="1" t="s">
        <v>11</v>
      </c>
      <c r="G20547" s="1" t="str">
        <f>IFERROR(__xludf.DUMMYFUNCTION("GOOGLETRANSLATE(D20547,""fr"",""en"")"),"#VALUE!")</f>
        <v>#VALUE!</v>
      </c>
    </row>
    <row r="20548" ht="15.75" customHeight="1">
      <c r="A20548" s="1" t="s">
        <v>532</v>
      </c>
      <c r="B20548" s="1">
        <v>4.0</v>
      </c>
      <c r="C20548" s="1" t="s">
        <v>42730</v>
      </c>
      <c r="D20548" s="1" t="s">
        <v>42731</v>
      </c>
      <c r="E20548" s="1" t="s">
        <v>10</v>
      </c>
      <c r="F20548" s="1" t="s">
        <v>11</v>
      </c>
      <c r="G20548" s="1" t="str">
        <f>IFERROR(__xludf.DUMMYFUNCTION("GOOGLETRANSLATE(D20548,""fr"",""en"")"),"#VALUE!")</f>
        <v>#VALUE!</v>
      </c>
    </row>
    <row r="20549" ht="15.75" customHeight="1">
      <c r="A20549" s="1" t="s">
        <v>724</v>
      </c>
      <c r="B20549" s="1">
        <v>3.0</v>
      </c>
      <c r="C20549" s="1" t="s">
        <v>42732</v>
      </c>
      <c r="D20549" s="1" t="s">
        <v>42733</v>
      </c>
      <c r="E20549" s="1" t="s">
        <v>10</v>
      </c>
      <c r="F20549" s="1" t="s">
        <v>11</v>
      </c>
      <c r="G20549" s="1" t="str">
        <f>IFERROR(__xludf.DUMMYFUNCTION("GOOGLETRANSLATE(D20549,""fr"",""en"")"),"#VALUE!")</f>
        <v>#VALUE!</v>
      </c>
    </row>
    <row r="20550" ht="15.75" customHeight="1">
      <c r="A20550" s="1" t="s">
        <v>88</v>
      </c>
      <c r="B20550" s="1">
        <v>4.0</v>
      </c>
      <c r="C20550" s="1" t="s">
        <v>42734</v>
      </c>
      <c r="D20550" s="1" t="s">
        <v>42735</v>
      </c>
      <c r="E20550" s="1" t="s">
        <v>484</v>
      </c>
      <c r="F20550" s="1" t="s">
        <v>30</v>
      </c>
      <c r="G20550" s="1" t="str">
        <f>IFERROR(__xludf.DUMMYFUNCTION("GOOGLETRANSLATE(D20550,""fr"",""en"")"),"#VALUE!")</f>
        <v>#VALUE!</v>
      </c>
    </row>
    <row r="20551" ht="15.75" customHeight="1">
      <c r="A20551" s="1" t="s">
        <v>569</v>
      </c>
      <c r="B20551" s="1">
        <v>4.0</v>
      </c>
      <c r="C20551" s="1" t="s">
        <v>42736</v>
      </c>
      <c r="D20551" s="1" t="s">
        <v>42737</v>
      </c>
      <c r="E20551" s="1" t="s">
        <v>176</v>
      </c>
      <c r="F20551" s="1" t="s">
        <v>66</v>
      </c>
      <c r="G20551" s="1" t="str">
        <f>IFERROR(__xludf.DUMMYFUNCTION("GOOGLETRANSLATE(D20551,""fr"",""en"")"),"#VALUE!")</f>
        <v>#VALUE!</v>
      </c>
    </row>
    <row r="20552" ht="15.75" customHeight="1">
      <c r="A20552" s="1" t="s">
        <v>2325</v>
      </c>
      <c r="B20552" s="1">
        <v>1.0</v>
      </c>
      <c r="C20552" s="1" t="s">
        <v>42738</v>
      </c>
      <c r="D20552" s="1" t="s">
        <v>42739</v>
      </c>
      <c r="E20552" s="1" t="s">
        <v>47</v>
      </c>
      <c r="F20552" s="1" t="s">
        <v>48</v>
      </c>
      <c r="G20552" s="1" t="str">
        <f>IFERROR(__xludf.DUMMYFUNCTION("GOOGLETRANSLATE(D20552,""fr"",""en"")"),"#VALUE!")</f>
        <v>#VALUE!</v>
      </c>
    </row>
    <row r="20553" ht="15.75" customHeight="1">
      <c r="A20553" s="1" t="s">
        <v>2128</v>
      </c>
      <c r="B20553" s="1">
        <v>3.0</v>
      </c>
      <c r="C20553" s="1" t="s">
        <v>42740</v>
      </c>
      <c r="D20553" s="1" t="s">
        <v>42741</v>
      </c>
      <c r="E20553" s="1" t="s">
        <v>10</v>
      </c>
      <c r="F20553" s="1" t="s">
        <v>11</v>
      </c>
      <c r="G20553" s="1" t="str">
        <f>IFERROR(__xludf.DUMMYFUNCTION("GOOGLETRANSLATE(D20553,""fr"",""en"")"),"#VALUE!")</f>
        <v>#VALUE!</v>
      </c>
    </row>
    <row r="20554" ht="15.75" customHeight="1">
      <c r="A20554" s="1" t="s">
        <v>17179</v>
      </c>
      <c r="B20554" s="1">
        <v>1.0</v>
      </c>
      <c r="C20554" s="1" t="s">
        <v>42742</v>
      </c>
      <c r="D20554" s="1" t="s">
        <v>42743</v>
      </c>
      <c r="E20554" s="1" t="s">
        <v>575</v>
      </c>
      <c r="F20554" s="1" t="s">
        <v>84</v>
      </c>
      <c r="G20554" s="1" t="str">
        <f>IFERROR(__xludf.DUMMYFUNCTION("GOOGLETRANSLATE(D20554,""fr"",""en"")"),"#VALUE!")</f>
        <v>#VALUE!</v>
      </c>
    </row>
    <row r="20555" ht="15.75" customHeight="1">
      <c r="A20555" s="1" t="s">
        <v>44</v>
      </c>
      <c r="B20555" s="1">
        <v>1.0</v>
      </c>
      <c r="C20555" s="1" t="s">
        <v>42744</v>
      </c>
      <c r="D20555" s="1" t="s">
        <v>42745</v>
      </c>
      <c r="E20555" s="1" t="s">
        <v>10</v>
      </c>
      <c r="F20555" s="1" t="s">
        <v>11</v>
      </c>
      <c r="G20555" s="1" t="str">
        <f>IFERROR(__xludf.DUMMYFUNCTION("GOOGLETRANSLATE(D20555,""fr"",""en"")"),"#VALUE!")</f>
        <v>#VALUE!</v>
      </c>
    </row>
    <row r="20556" ht="15.75" customHeight="1">
      <c r="A20556" s="1" t="s">
        <v>2135</v>
      </c>
      <c r="B20556" s="1">
        <v>5.0</v>
      </c>
      <c r="C20556" s="1" t="s">
        <v>42746</v>
      </c>
      <c r="D20556" s="1" t="s">
        <v>42747</v>
      </c>
      <c r="E20556" s="1" t="s">
        <v>10</v>
      </c>
      <c r="F20556" s="1" t="s">
        <v>11</v>
      </c>
      <c r="G20556" s="1" t="str">
        <f>IFERROR(__xludf.DUMMYFUNCTION("GOOGLETRANSLATE(D20556,""fr"",""en"")"),"#VALUE!")</f>
        <v>#VALUE!</v>
      </c>
    </row>
    <row r="20557" ht="15.75" customHeight="1">
      <c r="A20557" s="1" t="s">
        <v>4447</v>
      </c>
      <c r="B20557" s="1">
        <v>1.0</v>
      </c>
      <c r="C20557" s="1" t="s">
        <v>42748</v>
      </c>
      <c r="D20557" s="1" t="s">
        <v>42749</v>
      </c>
      <c r="E20557" s="1" t="s">
        <v>292</v>
      </c>
      <c r="F20557" s="1" t="s">
        <v>11</v>
      </c>
      <c r="G20557" s="1" t="str">
        <f>IFERROR(__xludf.DUMMYFUNCTION("GOOGLETRANSLATE(D20557,""fr"",""en"")"),"#VALUE!")</f>
        <v>#VALUE!</v>
      </c>
    </row>
    <row r="20558" ht="15.75" customHeight="1">
      <c r="A20558" s="1" t="s">
        <v>12533</v>
      </c>
      <c r="B20558" s="1">
        <v>3.0</v>
      </c>
      <c r="C20558" s="1" t="s">
        <v>42750</v>
      </c>
      <c r="D20558" s="1" t="s">
        <v>42751</v>
      </c>
      <c r="E20558" s="1" t="s">
        <v>10</v>
      </c>
      <c r="F20558" s="1" t="s">
        <v>11</v>
      </c>
      <c r="G20558" s="1" t="str">
        <f>IFERROR(__xludf.DUMMYFUNCTION("GOOGLETRANSLATE(D20558,""fr"",""en"")"),"#VALUE!")</f>
        <v>#VALUE!</v>
      </c>
    </row>
    <row r="20559" ht="15.75" customHeight="1">
      <c r="A20559" s="1" t="s">
        <v>15399</v>
      </c>
      <c r="B20559" s="1">
        <v>1.0</v>
      </c>
      <c r="C20559" s="1" t="s">
        <v>42752</v>
      </c>
      <c r="D20559" s="1" t="s">
        <v>42753</v>
      </c>
      <c r="E20559" s="1" t="s">
        <v>29</v>
      </c>
      <c r="F20559" s="1" t="s">
        <v>30</v>
      </c>
      <c r="G20559" s="1" t="str">
        <f>IFERROR(__xludf.DUMMYFUNCTION("GOOGLETRANSLATE(D20559,""fr"",""en"")"),"#VALUE!")</f>
        <v>#VALUE!</v>
      </c>
    </row>
    <row r="20560" ht="15.75" customHeight="1">
      <c r="A20560" s="1" t="s">
        <v>755</v>
      </c>
      <c r="B20560" s="1">
        <v>5.0</v>
      </c>
      <c r="C20560" s="1" t="s">
        <v>42754</v>
      </c>
      <c r="D20560" s="1" t="s">
        <v>42755</v>
      </c>
      <c r="E20560" s="1" t="s">
        <v>21</v>
      </c>
      <c r="F20560" s="1" t="s">
        <v>11</v>
      </c>
      <c r="G20560" s="1" t="str">
        <f>IFERROR(__xludf.DUMMYFUNCTION("GOOGLETRANSLATE(D20560,""fr"",""en"")"),"#VALUE!")</f>
        <v>#VALUE!</v>
      </c>
    </row>
    <row r="20561" ht="15.75" customHeight="1">
      <c r="A20561" s="1" t="s">
        <v>1317</v>
      </c>
      <c r="B20561" s="1">
        <v>5.0</v>
      </c>
      <c r="C20561" s="1" t="s">
        <v>42756</v>
      </c>
      <c r="D20561" s="1" t="s">
        <v>42757</v>
      </c>
      <c r="E20561" s="1" t="s">
        <v>21</v>
      </c>
      <c r="F20561" s="1" t="s">
        <v>11</v>
      </c>
      <c r="G20561" s="1" t="str">
        <f>IFERROR(__xludf.DUMMYFUNCTION("GOOGLETRANSLATE(D20561,""fr"",""en"")"),"#VALUE!")</f>
        <v>#VALUE!</v>
      </c>
    </row>
    <row r="20562" ht="15.75" customHeight="1">
      <c r="A20562" s="1" t="s">
        <v>2114</v>
      </c>
      <c r="B20562" s="1">
        <v>1.0</v>
      </c>
      <c r="C20562" s="1" t="s">
        <v>42758</v>
      </c>
      <c r="D20562" s="1" t="s">
        <v>42759</v>
      </c>
      <c r="E20562" s="1" t="s">
        <v>169</v>
      </c>
      <c r="F20562" s="1" t="s">
        <v>11</v>
      </c>
      <c r="G20562" s="1" t="str">
        <f>IFERROR(__xludf.DUMMYFUNCTION("GOOGLETRANSLATE(D20562,""fr"",""en"")"),"#VALUE!")</f>
        <v>#VALUE!</v>
      </c>
    </row>
    <row r="20563" ht="15.75" customHeight="1">
      <c r="A20563" s="1" t="s">
        <v>8650</v>
      </c>
      <c r="B20563" s="1">
        <v>1.0</v>
      </c>
      <c r="C20563" s="1" t="s">
        <v>42760</v>
      </c>
      <c r="D20563" s="1" t="s">
        <v>42761</v>
      </c>
      <c r="E20563" s="1" t="s">
        <v>125</v>
      </c>
      <c r="F20563" s="1" t="s">
        <v>110</v>
      </c>
      <c r="G20563" s="1" t="str">
        <f>IFERROR(__xludf.DUMMYFUNCTION("GOOGLETRANSLATE(D20563,""fr"",""en"")"),"#VALUE!")</f>
        <v>#VALUE!</v>
      </c>
    </row>
    <row r="20564" ht="15.75" customHeight="1">
      <c r="A20564" s="1" t="s">
        <v>5453</v>
      </c>
      <c r="B20564" s="1">
        <v>1.0</v>
      </c>
      <c r="C20564" s="1" t="s">
        <v>42762</v>
      </c>
      <c r="D20564" s="1" t="s">
        <v>42763</v>
      </c>
      <c r="E20564" s="1" t="s">
        <v>273</v>
      </c>
      <c r="F20564" s="1" t="s">
        <v>11</v>
      </c>
      <c r="G20564" s="1" t="str">
        <f>IFERROR(__xludf.DUMMYFUNCTION("GOOGLETRANSLATE(D20564,""fr"",""en"")"),"#VALUE!")</f>
        <v>#VALUE!</v>
      </c>
    </row>
    <row r="20565" ht="15.75" customHeight="1">
      <c r="A20565" s="1" t="s">
        <v>4480</v>
      </c>
      <c r="B20565" s="1">
        <v>1.0</v>
      </c>
      <c r="C20565" s="1" t="s">
        <v>5042</v>
      </c>
      <c r="D20565" s="1" t="s">
        <v>42764</v>
      </c>
      <c r="E20565" s="1" t="s">
        <v>226</v>
      </c>
      <c r="F20565" s="1" t="s">
        <v>110</v>
      </c>
      <c r="G20565" s="1" t="str">
        <f>IFERROR(__xludf.DUMMYFUNCTION("GOOGLETRANSLATE(D20565,""fr"",""en"")"),"#VALUE!")</f>
        <v>#VALUE!</v>
      </c>
    </row>
    <row r="20566" ht="15.75" customHeight="1">
      <c r="A20566" s="1" t="s">
        <v>2022</v>
      </c>
      <c r="B20566" s="1">
        <v>4.0</v>
      </c>
      <c r="C20566" s="1" t="s">
        <v>42765</v>
      </c>
      <c r="D20566" s="1" t="s">
        <v>42766</v>
      </c>
      <c r="E20566" s="1" t="s">
        <v>176</v>
      </c>
      <c r="F20566" s="1" t="s">
        <v>66</v>
      </c>
      <c r="G20566" s="1" t="str">
        <f>IFERROR(__xludf.DUMMYFUNCTION("GOOGLETRANSLATE(D20566,""fr"",""en"")"),"#VALUE!")</f>
        <v>#VALUE!</v>
      </c>
    </row>
    <row r="20567" ht="15.75" customHeight="1">
      <c r="A20567" s="1" t="s">
        <v>1248</v>
      </c>
      <c r="B20567" s="1">
        <v>5.0</v>
      </c>
      <c r="C20567" s="1" t="s">
        <v>42767</v>
      </c>
      <c r="D20567" s="1" t="s">
        <v>42768</v>
      </c>
      <c r="E20567" s="1" t="s">
        <v>21</v>
      </c>
      <c r="F20567" s="1" t="s">
        <v>11</v>
      </c>
      <c r="G20567" s="1" t="str">
        <f>IFERROR(__xludf.DUMMYFUNCTION("GOOGLETRANSLATE(D20567,""fr"",""en"")"),"#VALUE!")</f>
        <v>#VALUE!</v>
      </c>
    </row>
    <row r="20568" ht="15.75" customHeight="1">
      <c r="A20568" s="1" t="s">
        <v>11406</v>
      </c>
      <c r="B20568" s="1">
        <v>4.0</v>
      </c>
      <c r="C20568" s="1" t="s">
        <v>42769</v>
      </c>
      <c r="D20568" s="1" t="s">
        <v>42770</v>
      </c>
      <c r="E20568" s="1" t="s">
        <v>109</v>
      </c>
      <c r="F20568" s="1" t="s">
        <v>11</v>
      </c>
      <c r="G20568" s="1" t="str">
        <f>IFERROR(__xludf.DUMMYFUNCTION("GOOGLETRANSLATE(D20568,""fr"",""en"")"),"#VALUE!")</f>
        <v>#VALUE!</v>
      </c>
    </row>
    <row r="20569" ht="15.75" customHeight="1">
      <c r="A20569" s="1" t="s">
        <v>716</v>
      </c>
      <c r="B20569" s="1">
        <v>1.0</v>
      </c>
      <c r="C20569" s="1" t="s">
        <v>42771</v>
      </c>
      <c r="D20569" s="1" t="s">
        <v>42772</v>
      </c>
      <c r="E20569" s="1" t="s">
        <v>3642</v>
      </c>
      <c r="F20569" s="1" t="s">
        <v>118</v>
      </c>
      <c r="G20569" s="1" t="str">
        <f>IFERROR(__xludf.DUMMYFUNCTION("GOOGLETRANSLATE(D20569,""fr"",""en"")"),"#VALUE!")</f>
        <v>#VALUE!</v>
      </c>
    </row>
    <row r="20570" ht="15.75" customHeight="1">
      <c r="A20570" s="1" t="s">
        <v>1778</v>
      </c>
      <c r="B20570" s="1">
        <v>5.0</v>
      </c>
      <c r="C20570" s="1" t="s">
        <v>42773</v>
      </c>
      <c r="D20570" s="1" t="s">
        <v>42774</v>
      </c>
      <c r="E20570" s="1" t="s">
        <v>10</v>
      </c>
      <c r="F20570" s="1" t="s">
        <v>11</v>
      </c>
      <c r="G20570" s="1" t="str">
        <f>IFERROR(__xludf.DUMMYFUNCTION("GOOGLETRANSLATE(D20570,""fr"",""en"")"),"#VALUE!")</f>
        <v>#VALUE!</v>
      </c>
    </row>
    <row r="20571" ht="15.75" customHeight="1">
      <c r="A20571" s="1" t="s">
        <v>1198</v>
      </c>
      <c r="B20571" s="1">
        <v>5.0</v>
      </c>
      <c r="C20571" s="1" t="s">
        <v>42775</v>
      </c>
      <c r="D20571" s="1" t="s">
        <v>42776</v>
      </c>
      <c r="E20571" s="1" t="s">
        <v>10</v>
      </c>
      <c r="F20571" s="1" t="s">
        <v>11</v>
      </c>
      <c r="G20571" s="1" t="str">
        <f>IFERROR(__xludf.DUMMYFUNCTION("GOOGLETRANSLATE(D20571,""fr"",""en"")"),"#VALUE!")</f>
        <v>#VALUE!</v>
      </c>
    </row>
    <row r="20572" ht="15.75" customHeight="1">
      <c r="A20572" s="1" t="s">
        <v>769</v>
      </c>
      <c r="B20572" s="1">
        <v>5.0</v>
      </c>
      <c r="C20572" s="1" t="s">
        <v>42777</v>
      </c>
      <c r="D20572" s="1" t="s">
        <v>42778</v>
      </c>
      <c r="E20572" s="1" t="s">
        <v>10</v>
      </c>
      <c r="F20572" s="1" t="s">
        <v>11</v>
      </c>
      <c r="G20572" s="1" t="str">
        <f>IFERROR(__xludf.DUMMYFUNCTION("GOOGLETRANSLATE(D20572,""fr"",""en"")"),"#VALUE!")</f>
        <v>#VALUE!</v>
      </c>
    </row>
    <row r="20573" ht="15.75" customHeight="1">
      <c r="A20573" s="1" t="s">
        <v>1741</v>
      </c>
      <c r="B20573" s="1">
        <v>5.0</v>
      </c>
      <c r="C20573" s="1" t="s">
        <v>42779</v>
      </c>
      <c r="D20573" s="1" t="s">
        <v>42780</v>
      </c>
      <c r="E20573" s="1" t="s">
        <v>21</v>
      </c>
      <c r="F20573" s="1" t="s">
        <v>11</v>
      </c>
      <c r="G20573" s="1" t="str">
        <f>IFERROR(__xludf.DUMMYFUNCTION("GOOGLETRANSLATE(D20573,""fr"",""en"")"),"#VALUE!")</f>
        <v>#VALUE!</v>
      </c>
    </row>
    <row r="20574" ht="15.75" customHeight="1">
      <c r="A20574" s="1" t="s">
        <v>947</v>
      </c>
      <c r="B20574" s="1">
        <v>1.0</v>
      </c>
      <c r="C20574" s="1" t="s">
        <v>42781</v>
      </c>
      <c r="D20574" s="1" t="s">
        <v>42782</v>
      </c>
      <c r="E20574" s="1" t="s">
        <v>25</v>
      </c>
      <c r="F20574" s="1" t="s">
        <v>110</v>
      </c>
      <c r="G20574" s="1" t="str">
        <f>IFERROR(__xludf.DUMMYFUNCTION("GOOGLETRANSLATE(D20574,""fr"",""en"")"),"#VALUE!")</f>
        <v>#VALUE!</v>
      </c>
    </row>
    <row r="20575" ht="15.75" customHeight="1">
      <c r="A20575" s="1" t="s">
        <v>1353</v>
      </c>
      <c r="B20575" s="1">
        <v>3.0</v>
      </c>
      <c r="C20575" s="1" t="s">
        <v>42783</v>
      </c>
      <c r="D20575" s="1" t="s">
        <v>42784</v>
      </c>
      <c r="E20575" s="1" t="s">
        <v>21</v>
      </c>
      <c r="F20575" s="1" t="s">
        <v>11</v>
      </c>
      <c r="G20575" s="1" t="str">
        <f>IFERROR(__xludf.DUMMYFUNCTION("GOOGLETRANSLATE(D20575,""fr"",""en"")"),"#VALUE!")</f>
        <v>#VALUE!</v>
      </c>
    </row>
    <row r="20576" ht="15.75" customHeight="1">
      <c r="A20576" s="1" t="s">
        <v>603</v>
      </c>
      <c r="B20576" s="1">
        <v>3.0</v>
      </c>
      <c r="C20576" s="1" t="s">
        <v>42785</v>
      </c>
      <c r="D20576" s="1" t="s">
        <v>42786</v>
      </c>
      <c r="E20576" s="1" t="s">
        <v>10</v>
      </c>
      <c r="F20576" s="1" t="s">
        <v>11</v>
      </c>
      <c r="G20576" s="1" t="str">
        <f>IFERROR(__xludf.DUMMYFUNCTION("GOOGLETRANSLATE(D20576,""fr"",""en"")"),"#VALUE!")</f>
        <v>#VALUE!</v>
      </c>
    </row>
    <row r="20577" ht="15.75" customHeight="1">
      <c r="A20577" s="1" t="s">
        <v>656</v>
      </c>
      <c r="B20577" s="1">
        <v>2.0</v>
      </c>
      <c r="C20577" s="1" t="s">
        <v>42787</v>
      </c>
      <c r="D20577" s="1" t="s">
        <v>42788</v>
      </c>
      <c r="E20577" s="1" t="s">
        <v>519</v>
      </c>
      <c r="F20577" s="1" t="s">
        <v>118</v>
      </c>
      <c r="G20577" s="1" t="str">
        <f>IFERROR(__xludf.DUMMYFUNCTION("GOOGLETRANSLATE(D20577,""fr"",""en"")"),"#VALUE!")</f>
        <v>#VALUE!</v>
      </c>
    </row>
    <row r="20578" ht="15.75" customHeight="1">
      <c r="A20578" s="1" t="s">
        <v>111</v>
      </c>
      <c r="B20578" s="1">
        <v>3.0</v>
      </c>
      <c r="C20578" s="1" t="s">
        <v>42789</v>
      </c>
      <c r="D20578" s="1" t="s">
        <v>42790</v>
      </c>
      <c r="E20578" s="1" t="s">
        <v>21</v>
      </c>
      <c r="F20578" s="1" t="s">
        <v>11</v>
      </c>
      <c r="G20578" s="1" t="str">
        <f>IFERROR(__xludf.DUMMYFUNCTION("GOOGLETRANSLATE(D20578,""fr"",""en"")"),"#VALUE!")</f>
        <v>#VALUE!</v>
      </c>
    </row>
    <row r="20579" ht="15.75" customHeight="1">
      <c r="A20579" s="1" t="s">
        <v>3264</v>
      </c>
      <c r="B20579" s="1">
        <v>5.0</v>
      </c>
      <c r="C20579" s="1" t="s">
        <v>42791</v>
      </c>
      <c r="D20579" s="1" t="s">
        <v>42792</v>
      </c>
      <c r="E20579" s="1" t="s">
        <v>21</v>
      </c>
      <c r="F20579" s="1" t="s">
        <v>11</v>
      </c>
      <c r="G20579" s="1" t="str">
        <f>IFERROR(__xludf.DUMMYFUNCTION("GOOGLETRANSLATE(D20579,""fr"",""en"")"),"#VALUE!")</f>
        <v>#VALUE!</v>
      </c>
    </row>
    <row r="20580" ht="15.75" customHeight="1">
      <c r="A20580" s="1" t="s">
        <v>597</v>
      </c>
      <c r="B20580" s="1">
        <v>3.0</v>
      </c>
      <c r="C20580" s="1" t="s">
        <v>42793</v>
      </c>
      <c r="D20580" s="1" t="s">
        <v>42794</v>
      </c>
      <c r="E20580" s="1" t="s">
        <v>10</v>
      </c>
      <c r="F20580" s="1" t="s">
        <v>11</v>
      </c>
      <c r="G20580" s="1" t="str">
        <f>IFERROR(__xludf.DUMMYFUNCTION("GOOGLETRANSLATE(D20580,""fr"",""en"")"),"#VALUE!")</f>
        <v>#VALUE!</v>
      </c>
    </row>
    <row r="20581" ht="15.75" customHeight="1">
      <c r="A20581" s="1" t="s">
        <v>17015</v>
      </c>
      <c r="B20581" s="1">
        <v>2.0</v>
      </c>
      <c r="C20581" s="1" t="s">
        <v>42795</v>
      </c>
      <c r="D20581" s="1" t="s">
        <v>42796</v>
      </c>
      <c r="E20581" s="1" t="s">
        <v>109</v>
      </c>
      <c r="F20581" s="1" t="s">
        <v>11</v>
      </c>
      <c r="G20581" s="1" t="str">
        <f>IFERROR(__xludf.DUMMYFUNCTION("GOOGLETRANSLATE(D20581,""fr"",""en"")"),"#VALUE!")</f>
        <v>#VALUE!</v>
      </c>
    </row>
    <row r="20582" ht="15.75" customHeight="1">
      <c r="A20582" s="1" t="s">
        <v>1663</v>
      </c>
      <c r="B20582" s="1">
        <v>3.0</v>
      </c>
      <c r="C20582" s="1" t="s">
        <v>42797</v>
      </c>
      <c r="D20582" s="1" t="s">
        <v>42798</v>
      </c>
      <c r="E20582" s="1" t="s">
        <v>21</v>
      </c>
      <c r="F20582" s="1" t="s">
        <v>11</v>
      </c>
      <c r="G20582" s="1" t="str">
        <f>IFERROR(__xludf.DUMMYFUNCTION("GOOGLETRANSLATE(D20582,""fr"",""en"")"),"#VALUE!")</f>
        <v>#VALUE!</v>
      </c>
    </row>
    <row r="20583" ht="15.75" customHeight="1">
      <c r="A20583" s="1" t="s">
        <v>77</v>
      </c>
      <c r="B20583" s="1">
        <v>3.0</v>
      </c>
      <c r="C20583" s="1" t="s">
        <v>42799</v>
      </c>
      <c r="D20583" s="1" t="s">
        <v>42800</v>
      </c>
      <c r="E20583" s="1" t="s">
        <v>10</v>
      </c>
      <c r="F20583" s="1" t="s">
        <v>11</v>
      </c>
      <c r="G20583" s="1" t="str">
        <f>IFERROR(__xludf.DUMMYFUNCTION("GOOGLETRANSLATE(D20583,""fr"",""en"")"),"#VALUE!")</f>
        <v>#VALUE!</v>
      </c>
    </row>
    <row r="20584" ht="15.75" customHeight="1">
      <c r="A20584" s="1" t="s">
        <v>4257</v>
      </c>
      <c r="B20584" s="1">
        <v>1.0</v>
      </c>
      <c r="C20584" s="1" t="s">
        <v>42801</v>
      </c>
      <c r="D20584" s="1" t="s">
        <v>42802</v>
      </c>
      <c r="E20584" s="1" t="s">
        <v>554</v>
      </c>
      <c r="F20584" s="1" t="s">
        <v>30</v>
      </c>
      <c r="G20584" s="1" t="str">
        <f>IFERROR(__xludf.DUMMYFUNCTION("GOOGLETRANSLATE(D20584,""fr"",""en"")"),"#VALUE!")</f>
        <v>#VALUE!</v>
      </c>
    </row>
    <row r="20585" ht="15.75" customHeight="1">
      <c r="A20585" s="1" t="s">
        <v>5383</v>
      </c>
      <c r="B20585" s="1">
        <v>2.0</v>
      </c>
      <c r="C20585" s="1" t="s">
        <v>42803</v>
      </c>
      <c r="D20585" s="1" t="s">
        <v>42804</v>
      </c>
      <c r="E20585" s="1" t="s">
        <v>176</v>
      </c>
      <c r="F20585" s="1" t="s">
        <v>66</v>
      </c>
      <c r="G20585" s="1" t="str">
        <f>IFERROR(__xludf.DUMMYFUNCTION("GOOGLETRANSLATE(D20585,""fr"",""en"")"),"#VALUE!")</f>
        <v>#VALUE!</v>
      </c>
    </row>
    <row r="20586" ht="15.75" customHeight="1">
      <c r="A20586" s="1" t="s">
        <v>585</v>
      </c>
      <c r="B20586" s="1">
        <v>5.0</v>
      </c>
      <c r="C20586" s="1" t="s">
        <v>42805</v>
      </c>
      <c r="D20586" s="1" t="s">
        <v>42806</v>
      </c>
      <c r="E20586" s="1" t="s">
        <v>10</v>
      </c>
      <c r="F20586" s="1" t="s">
        <v>11</v>
      </c>
      <c r="G20586" s="1" t="str">
        <f>IFERROR(__xludf.DUMMYFUNCTION("GOOGLETRANSLATE(D20586,""fr"",""en"")"),"#VALUE!")</f>
        <v>#VALUE!</v>
      </c>
    </row>
    <row r="20587" ht="15.75" customHeight="1">
      <c r="A20587" s="1" t="s">
        <v>1076</v>
      </c>
      <c r="B20587" s="1">
        <v>4.0</v>
      </c>
      <c r="C20587" s="1" t="s">
        <v>42807</v>
      </c>
      <c r="D20587" s="1" t="s">
        <v>42808</v>
      </c>
      <c r="E20587" s="1" t="s">
        <v>750</v>
      </c>
      <c r="F20587" s="1" t="s">
        <v>110</v>
      </c>
      <c r="G20587" s="1" t="str">
        <f>IFERROR(__xludf.DUMMYFUNCTION("GOOGLETRANSLATE(D20587,""fr"",""en"")"),"#VALUE!")</f>
        <v>#VALUE!</v>
      </c>
    </row>
    <row r="20588" ht="15.75" customHeight="1">
      <c r="A20588" s="1" t="s">
        <v>585</v>
      </c>
      <c r="B20588" s="1">
        <v>5.0</v>
      </c>
      <c r="C20588" s="1" t="s">
        <v>42809</v>
      </c>
      <c r="D20588" s="1" t="s">
        <v>42810</v>
      </c>
      <c r="E20588" s="1" t="s">
        <v>10</v>
      </c>
      <c r="F20588" s="1" t="s">
        <v>11</v>
      </c>
      <c r="G20588" s="1" t="str">
        <f>IFERROR(__xludf.DUMMYFUNCTION("GOOGLETRANSLATE(D20588,""fr"",""en"")"),"#VALUE!")</f>
        <v>#VALUE!</v>
      </c>
    </row>
    <row r="20589" ht="15.75" customHeight="1">
      <c r="A20589" s="1" t="s">
        <v>179</v>
      </c>
      <c r="B20589" s="1">
        <v>3.0</v>
      </c>
      <c r="C20589" s="1" t="s">
        <v>42811</v>
      </c>
      <c r="D20589" s="1" t="s">
        <v>42812</v>
      </c>
      <c r="E20589" s="1" t="s">
        <v>10</v>
      </c>
      <c r="F20589" s="1" t="s">
        <v>11</v>
      </c>
      <c r="G20589" s="1" t="str">
        <f>IFERROR(__xludf.DUMMYFUNCTION("GOOGLETRANSLATE(D20589,""fr"",""en"")"),"#VALUE!")</f>
        <v>#VALUE!</v>
      </c>
    </row>
    <row r="20590" ht="15.75" customHeight="1">
      <c r="A20590" s="1" t="s">
        <v>3850</v>
      </c>
      <c r="B20590" s="1">
        <v>2.0</v>
      </c>
      <c r="C20590" s="1" t="s">
        <v>42813</v>
      </c>
      <c r="D20590" s="1" t="s">
        <v>42814</v>
      </c>
      <c r="E20590" s="1" t="s">
        <v>10</v>
      </c>
      <c r="F20590" s="1" t="s">
        <v>11</v>
      </c>
      <c r="G20590" s="1" t="str">
        <f>IFERROR(__xludf.DUMMYFUNCTION("GOOGLETRANSLATE(D20590,""fr"",""en"")"),"#VALUE!")</f>
        <v>#VALUE!</v>
      </c>
    </row>
    <row r="20591" ht="15.75" customHeight="1">
      <c r="A20591" s="1" t="s">
        <v>4007</v>
      </c>
      <c r="B20591" s="1">
        <v>4.0</v>
      </c>
      <c r="C20591" s="1" t="s">
        <v>42815</v>
      </c>
      <c r="D20591" s="1" t="s">
        <v>42816</v>
      </c>
      <c r="E20591" s="1" t="s">
        <v>65</v>
      </c>
      <c r="F20591" s="1" t="s">
        <v>66</v>
      </c>
      <c r="G20591" s="1" t="str">
        <f>IFERROR(__xludf.DUMMYFUNCTION("GOOGLETRANSLATE(D20591,""fr"",""en"")"),"#VALUE!")</f>
        <v>#VALUE!</v>
      </c>
    </row>
    <row r="20592" ht="15.75" customHeight="1">
      <c r="A20592" s="1" t="s">
        <v>5442</v>
      </c>
      <c r="B20592" s="1">
        <v>1.0</v>
      </c>
      <c r="C20592" s="1" t="s">
        <v>42817</v>
      </c>
      <c r="D20592" s="1" t="s">
        <v>42818</v>
      </c>
      <c r="E20592" s="1" t="s">
        <v>176</v>
      </c>
      <c r="F20592" s="1" t="s">
        <v>66</v>
      </c>
      <c r="G20592" s="1" t="str">
        <f>IFERROR(__xludf.DUMMYFUNCTION("GOOGLETRANSLATE(D20592,""fr"",""en"")"),"#VALUE!")</f>
        <v>#VALUE!</v>
      </c>
    </row>
    <row r="20593" ht="15.75" customHeight="1">
      <c r="A20593" s="1" t="s">
        <v>603</v>
      </c>
      <c r="B20593" s="1">
        <v>4.0</v>
      </c>
      <c r="C20593" s="1" t="s">
        <v>42819</v>
      </c>
      <c r="D20593" s="1" t="s">
        <v>42820</v>
      </c>
      <c r="E20593" s="1" t="s">
        <v>21</v>
      </c>
      <c r="F20593" s="1" t="s">
        <v>11</v>
      </c>
      <c r="G20593" s="1" t="str">
        <f>IFERROR(__xludf.DUMMYFUNCTION("GOOGLETRANSLATE(D20593,""fr"",""en"")"),"I am very satisfied with the service, the quotes are quick to fill and accessible to everyone. The prices are attractive and the offers are very interesting")</f>
        <v>I am very satisfied with the service, the quotes are quick to fill and accessible to everyone. The prices are attractive and the offers are very interesting</v>
      </c>
    </row>
    <row r="20594" ht="15.75" customHeight="1">
      <c r="A20594" s="1" t="s">
        <v>2773</v>
      </c>
      <c r="B20594" s="1">
        <v>3.0</v>
      </c>
      <c r="C20594" s="1" t="s">
        <v>42821</v>
      </c>
      <c r="D20594" s="1" t="s">
        <v>42822</v>
      </c>
      <c r="E20594" s="1" t="s">
        <v>273</v>
      </c>
      <c r="F20594" s="1" t="s">
        <v>11</v>
      </c>
      <c r="G20594" s="1" t="str">
        <f>IFERROR(__xludf.DUMMYFUNCTION("GOOGLETRANSLATE(D20594,""fr"",""en"")"),"#VALUE!")</f>
        <v>#VALUE!</v>
      </c>
    </row>
    <row r="20595" ht="15.75" customHeight="1">
      <c r="A20595" s="1" t="s">
        <v>8601</v>
      </c>
      <c r="B20595" s="1">
        <v>3.0</v>
      </c>
      <c r="C20595" s="1" t="s">
        <v>42823</v>
      </c>
      <c r="D20595" s="1" t="s">
        <v>42824</v>
      </c>
      <c r="E20595" s="1" t="s">
        <v>614</v>
      </c>
      <c r="F20595" s="1" t="s">
        <v>30</v>
      </c>
      <c r="G20595" s="1" t="str">
        <f>IFERROR(__xludf.DUMMYFUNCTION("GOOGLETRANSLATE(D20595,""fr"",""en"")"),"#VALUE!")</f>
        <v>#VALUE!</v>
      </c>
    </row>
    <row r="20596" ht="15.75" customHeight="1">
      <c r="A20596" s="1" t="s">
        <v>135</v>
      </c>
      <c r="B20596" s="1">
        <v>3.0</v>
      </c>
      <c r="C20596" s="1" t="s">
        <v>42825</v>
      </c>
      <c r="D20596" s="1" t="s">
        <v>42826</v>
      </c>
      <c r="E20596" s="1" t="s">
        <v>21</v>
      </c>
      <c r="F20596" s="1" t="s">
        <v>11</v>
      </c>
      <c r="G20596" s="1" t="str">
        <f>IFERROR(__xludf.DUMMYFUNCTION("GOOGLETRANSLATE(D20596,""fr"",""en"")"),"#VALUE!")</f>
        <v>#VALUE!</v>
      </c>
    </row>
    <row r="20597" ht="15.75" customHeight="1">
      <c r="A20597" s="1" t="s">
        <v>15166</v>
      </c>
      <c r="B20597" s="1">
        <v>4.0</v>
      </c>
      <c r="C20597" s="1" t="s">
        <v>42827</v>
      </c>
      <c r="D20597" s="1" t="s">
        <v>42828</v>
      </c>
      <c r="E20597" s="1" t="s">
        <v>29</v>
      </c>
      <c r="F20597" s="1" t="s">
        <v>30</v>
      </c>
      <c r="G20597" s="1" t="str">
        <f>IFERROR(__xludf.DUMMYFUNCTION("GOOGLETRANSLATE(D20597,""fr"",""en"")"),"#VALUE!")</f>
        <v>#VALUE!</v>
      </c>
    </row>
    <row r="20598" ht="15.75" customHeight="1">
      <c r="A20598" s="1" t="s">
        <v>893</v>
      </c>
      <c r="B20598" s="1">
        <v>1.0</v>
      </c>
      <c r="C20598" s="1" t="s">
        <v>42829</v>
      </c>
      <c r="D20598" s="1" t="s">
        <v>42830</v>
      </c>
      <c r="E20598" s="1" t="s">
        <v>73</v>
      </c>
      <c r="F20598" s="1" t="s">
        <v>30</v>
      </c>
      <c r="G20598" s="1" t="str">
        <f>IFERROR(__xludf.DUMMYFUNCTION("GOOGLETRANSLATE(D20598,""fr"",""en"")"),"#VALUE!")</f>
        <v>#VALUE!</v>
      </c>
    </row>
    <row r="20599" ht="15.75" customHeight="1">
      <c r="A20599" s="1" t="s">
        <v>2228</v>
      </c>
      <c r="B20599" s="1">
        <v>4.0</v>
      </c>
      <c r="C20599" s="1" t="s">
        <v>42831</v>
      </c>
      <c r="D20599" s="1" t="s">
        <v>42832</v>
      </c>
      <c r="E20599" s="1" t="s">
        <v>226</v>
      </c>
      <c r="F20599" s="1" t="s">
        <v>11</v>
      </c>
      <c r="G20599" s="1" t="str">
        <f>IFERROR(__xludf.DUMMYFUNCTION("GOOGLETRANSLATE(D20599,""fr"",""en"")"),"#VALUE!")</f>
        <v>#VALUE!</v>
      </c>
    </row>
    <row r="20600" ht="15.75" customHeight="1">
      <c r="A20600" s="1" t="s">
        <v>2866</v>
      </c>
      <c r="B20600" s="1">
        <v>1.0</v>
      </c>
      <c r="C20600" s="1" t="s">
        <v>42833</v>
      </c>
      <c r="D20600" s="1" t="s">
        <v>42834</v>
      </c>
      <c r="E20600" s="1" t="s">
        <v>250</v>
      </c>
      <c r="F20600" s="1" t="s">
        <v>30</v>
      </c>
      <c r="G20600" s="1" t="str">
        <f>IFERROR(__xludf.DUMMYFUNCTION("GOOGLETRANSLATE(D20600,""fr"",""en"")"),"#VALUE!")</f>
        <v>#VALUE!</v>
      </c>
    </row>
    <row r="20601" ht="15.75" customHeight="1">
      <c r="A20601" s="1" t="s">
        <v>5897</v>
      </c>
      <c r="B20601" s="1">
        <v>1.0</v>
      </c>
      <c r="C20601" s="1" t="s">
        <v>42835</v>
      </c>
      <c r="D20601" s="1" t="s">
        <v>42836</v>
      </c>
      <c r="E20601" s="1" t="s">
        <v>176</v>
      </c>
      <c r="F20601" s="1" t="s">
        <v>66</v>
      </c>
      <c r="G20601" s="1" t="str">
        <f>IFERROR(__xludf.DUMMYFUNCTION("GOOGLETRANSLATE(D20601,""fr"",""en"")"),"#VALUE!")</f>
        <v>#VALUE!</v>
      </c>
    </row>
    <row r="20602" ht="15.75" customHeight="1">
      <c r="A20602" s="1" t="s">
        <v>8105</v>
      </c>
      <c r="B20602" s="1">
        <v>3.0</v>
      </c>
      <c r="C20602" s="1" t="s">
        <v>42837</v>
      </c>
      <c r="D20602" s="1" t="s">
        <v>42838</v>
      </c>
      <c r="E20602" s="1" t="s">
        <v>373</v>
      </c>
      <c r="F20602" s="1" t="s">
        <v>118</v>
      </c>
      <c r="G20602" s="1" t="str">
        <f>IFERROR(__xludf.DUMMYFUNCTION("GOOGLETRANSLATE(D20602,""fr"",""en"")"),"#VALUE!")</f>
        <v>#VALUE!</v>
      </c>
    </row>
    <row r="20603" ht="15.75" customHeight="1">
      <c r="A20603" s="1" t="s">
        <v>1020</v>
      </c>
      <c r="B20603" s="1">
        <v>3.0</v>
      </c>
      <c r="C20603" s="1" t="s">
        <v>42839</v>
      </c>
      <c r="D20603" s="1" t="s">
        <v>42840</v>
      </c>
      <c r="E20603" s="1" t="s">
        <v>10</v>
      </c>
      <c r="F20603" s="1" t="s">
        <v>11</v>
      </c>
      <c r="G20603" s="1" t="str">
        <f>IFERROR(__xludf.DUMMYFUNCTION("GOOGLETRANSLATE(D20603,""fr"",""en"")"),"#VALUE!")</f>
        <v>#VALUE!</v>
      </c>
    </row>
    <row r="20604" ht="15.75" customHeight="1">
      <c r="A20604" s="1" t="s">
        <v>31745</v>
      </c>
      <c r="B20604" s="1">
        <v>3.0</v>
      </c>
      <c r="C20604" s="1" t="s">
        <v>42841</v>
      </c>
      <c r="D20604" s="1" t="s">
        <v>42842</v>
      </c>
      <c r="E20604" s="1" t="s">
        <v>29</v>
      </c>
      <c r="F20604" s="1" t="s">
        <v>30</v>
      </c>
      <c r="G20604" s="1" t="str">
        <f>IFERROR(__xludf.DUMMYFUNCTION("GOOGLETRANSLATE(D20604,""fr"",""en"")"),"#VALUE!")</f>
        <v>#VALUE!</v>
      </c>
    </row>
    <row r="20605" ht="15.75" customHeight="1">
      <c r="A20605" s="1" t="s">
        <v>1403</v>
      </c>
      <c r="B20605" s="1">
        <v>1.0</v>
      </c>
      <c r="C20605" s="1" t="s">
        <v>42843</v>
      </c>
      <c r="D20605" s="1" t="s">
        <v>42844</v>
      </c>
      <c r="E20605" s="1" t="s">
        <v>176</v>
      </c>
      <c r="F20605" s="1" t="s">
        <v>66</v>
      </c>
      <c r="G20605" s="1" t="str">
        <f>IFERROR(__xludf.DUMMYFUNCTION("GOOGLETRANSLATE(D20605,""fr"",""en"")"),"#VALUE!")</f>
        <v>#VALUE!</v>
      </c>
    </row>
    <row r="20606" ht="15.75" customHeight="1">
      <c r="A20606" s="1" t="s">
        <v>4100</v>
      </c>
      <c r="B20606" s="1">
        <v>4.0</v>
      </c>
      <c r="C20606" s="1" t="s">
        <v>42845</v>
      </c>
      <c r="D20606" s="1" t="s">
        <v>42846</v>
      </c>
      <c r="E20606" s="1" t="s">
        <v>109</v>
      </c>
      <c r="F20606" s="1" t="s">
        <v>11</v>
      </c>
      <c r="G20606" s="1" t="str">
        <f>IFERROR(__xludf.DUMMYFUNCTION("GOOGLETRANSLATE(D20606,""fr"",""en"")"),"#VALUE!")</f>
        <v>#VALUE!</v>
      </c>
    </row>
    <row r="20607" ht="15.75" customHeight="1">
      <c r="A20607" s="1" t="s">
        <v>4578</v>
      </c>
      <c r="B20607" s="1">
        <v>3.0</v>
      </c>
      <c r="C20607" s="1" t="s">
        <v>42847</v>
      </c>
      <c r="D20607" s="1" t="s">
        <v>42848</v>
      </c>
      <c r="E20607" s="1" t="s">
        <v>226</v>
      </c>
      <c r="F20607" s="1" t="s">
        <v>110</v>
      </c>
      <c r="G20607" s="1" t="str">
        <f>IFERROR(__xludf.DUMMYFUNCTION("GOOGLETRANSLATE(D20607,""fr"",""en"")"),"#VALUE!")</f>
        <v>#VALUE!</v>
      </c>
    </row>
    <row r="20608" ht="15.75" customHeight="1">
      <c r="A20608" s="1" t="s">
        <v>62</v>
      </c>
      <c r="B20608" s="1">
        <v>4.0</v>
      </c>
      <c r="C20608" s="1" t="s">
        <v>42849</v>
      </c>
      <c r="D20608" s="1" t="s">
        <v>42850</v>
      </c>
      <c r="E20608" s="1" t="s">
        <v>21</v>
      </c>
      <c r="F20608" s="1" t="s">
        <v>11</v>
      </c>
      <c r="G20608" s="1" t="str">
        <f>IFERROR(__xludf.DUMMYFUNCTION("GOOGLETRANSLATE(D20608,""fr"",""en"")"),"#VALUE!")</f>
        <v>#VALUE!</v>
      </c>
    </row>
    <row r="20609" ht="15.75" customHeight="1">
      <c r="A20609" s="1" t="s">
        <v>1132</v>
      </c>
      <c r="B20609" s="1">
        <v>1.0</v>
      </c>
      <c r="C20609" s="1" t="s">
        <v>42851</v>
      </c>
      <c r="D20609" s="1" t="s">
        <v>42852</v>
      </c>
      <c r="E20609" s="1" t="s">
        <v>109</v>
      </c>
      <c r="F20609" s="1" t="s">
        <v>110</v>
      </c>
      <c r="G20609" s="1" t="str">
        <f>IFERROR(__xludf.DUMMYFUNCTION("GOOGLETRANSLATE(D20609,""fr"",""en"")"),"#VALUE!")</f>
        <v>#VALUE!</v>
      </c>
    </row>
    <row r="20610" ht="15.75" customHeight="1">
      <c r="A20610" s="1" t="s">
        <v>2533</v>
      </c>
      <c r="B20610" s="1">
        <v>5.0</v>
      </c>
      <c r="C20610" s="1" t="s">
        <v>42853</v>
      </c>
      <c r="D20610" s="1" t="s">
        <v>42854</v>
      </c>
      <c r="E20610" s="1" t="s">
        <v>10</v>
      </c>
      <c r="F20610" s="1" t="s">
        <v>11</v>
      </c>
      <c r="G20610" s="1" t="str">
        <f>IFERROR(__xludf.DUMMYFUNCTION("GOOGLETRANSLATE(D20610,""fr"",""en"")"),"#VALUE!")</f>
        <v>#VALUE!</v>
      </c>
    </row>
    <row r="20611" ht="15.75" customHeight="1">
      <c r="A20611" s="1" t="s">
        <v>2135</v>
      </c>
      <c r="B20611" s="1">
        <v>1.0</v>
      </c>
      <c r="C20611" s="1" t="s">
        <v>42855</v>
      </c>
      <c r="D20611" s="1" t="s">
        <v>42856</v>
      </c>
      <c r="E20611" s="1" t="s">
        <v>10</v>
      </c>
      <c r="F20611" s="1" t="s">
        <v>11</v>
      </c>
      <c r="G20611" s="1" t="str">
        <f>IFERROR(__xludf.DUMMYFUNCTION("GOOGLETRANSLATE(D20611,""fr"",""en"")"),"Satisfied here it is very good I remind you tomorrow for the old insurance contract because you have taken 2 months of insurance without having a car following accident")</f>
        <v>Satisfied here it is very good I remind you tomorrow for the old insurance contract because you have taken 2 months of insurance without having a car following accident</v>
      </c>
    </row>
    <row r="20612" ht="15.75" customHeight="1">
      <c r="A20612" s="1" t="s">
        <v>11464</v>
      </c>
      <c r="B20612" s="1">
        <v>1.0</v>
      </c>
      <c r="C20612" s="1" t="s">
        <v>42857</v>
      </c>
      <c r="D20612" s="1" t="s">
        <v>42858</v>
      </c>
      <c r="E20612" s="1" t="s">
        <v>47</v>
      </c>
      <c r="F20612" s="1" t="s">
        <v>48</v>
      </c>
      <c r="G20612" s="1" t="str">
        <f>IFERROR(__xludf.DUMMYFUNCTION("GOOGLETRANSLATE(D20612,""fr"",""en"")"),"#VALUE!")</f>
        <v>#VALUE!</v>
      </c>
    </row>
    <row r="20613" ht="15.75" customHeight="1">
      <c r="A20613" s="1" t="s">
        <v>8832</v>
      </c>
      <c r="B20613" s="1">
        <v>4.0</v>
      </c>
      <c r="C20613" s="1" t="s">
        <v>14695</v>
      </c>
      <c r="D20613" s="1" t="s">
        <v>42859</v>
      </c>
      <c r="E20613" s="1" t="s">
        <v>21</v>
      </c>
      <c r="F20613" s="1" t="s">
        <v>11</v>
      </c>
      <c r="G20613" s="1" t="str">
        <f>IFERROR(__xludf.DUMMYFUNCTION("GOOGLETRANSLATE(D20613,""fr"",""en"")"),"#VALUE!")</f>
        <v>#VALUE!</v>
      </c>
    </row>
    <row r="20614" ht="15.75" customHeight="1">
      <c r="A20614" s="1" t="s">
        <v>2003</v>
      </c>
      <c r="B20614" s="1">
        <v>5.0</v>
      </c>
      <c r="C20614" s="1" t="s">
        <v>42860</v>
      </c>
      <c r="D20614" s="1" t="s">
        <v>42861</v>
      </c>
      <c r="E20614" s="1" t="s">
        <v>34</v>
      </c>
      <c r="F20614" s="1" t="s">
        <v>30</v>
      </c>
      <c r="G20614" s="1" t="str">
        <f>IFERROR(__xludf.DUMMYFUNCTION("GOOGLETRANSLATE(D20614,""fr"",""en"")"),"#VALUE!")</f>
        <v>#VALUE!</v>
      </c>
    </row>
    <row r="20615" ht="15.75" customHeight="1">
      <c r="A20615" s="1" t="s">
        <v>664</v>
      </c>
      <c r="B20615" s="1">
        <v>3.0</v>
      </c>
      <c r="C20615" s="1" t="s">
        <v>42862</v>
      </c>
      <c r="D20615" s="1" t="s">
        <v>42863</v>
      </c>
      <c r="E20615" s="1" t="s">
        <v>21</v>
      </c>
      <c r="F20615" s="1" t="s">
        <v>11</v>
      </c>
      <c r="G20615" s="1" t="str">
        <f>IFERROR(__xludf.DUMMYFUNCTION("GOOGLETRANSLATE(D20615,""fr"",""en"")"),"#VALUE!")</f>
        <v>#VALUE!</v>
      </c>
    </row>
    <row r="20616" ht="15.75" customHeight="1">
      <c r="A20616" s="1" t="s">
        <v>3889</v>
      </c>
      <c r="B20616" s="1">
        <v>1.0</v>
      </c>
      <c r="C20616" s="1" t="s">
        <v>42864</v>
      </c>
      <c r="D20616" s="1" t="s">
        <v>42865</v>
      </c>
      <c r="E20616" s="1" t="s">
        <v>169</v>
      </c>
      <c r="F20616" s="1" t="s">
        <v>11</v>
      </c>
      <c r="G20616" s="1" t="str">
        <f>IFERROR(__xludf.DUMMYFUNCTION("GOOGLETRANSLATE(D20616,""fr"",""en"")"),"#VALUE!")</f>
        <v>#VALUE!</v>
      </c>
    </row>
    <row r="20617" ht="15.75" customHeight="1">
      <c r="A20617" s="1" t="s">
        <v>3738</v>
      </c>
      <c r="B20617" s="1">
        <v>4.0</v>
      </c>
      <c r="C20617" s="1" t="s">
        <v>42866</v>
      </c>
      <c r="D20617" s="1" t="s">
        <v>42867</v>
      </c>
      <c r="E20617" s="1" t="s">
        <v>21</v>
      </c>
      <c r="F20617" s="1" t="s">
        <v>11</v>
      </c>
      <c r="G20617" s="1" t="str">
        <f>IFERROR(__xludf.DUMMYFUNCTION("GOOGLETRANSLATE(D20617,""fr"",""en"")"),"#VALUE!")</f>
        <v>#VALUE!</v>
      </c>
    </row>
    <row r="20618" ht="15.75" customHeight="1">
      <c r="A20618" s="1" t="s">
        <v>2461</v>
      </c>
      <c r="B20618" s="1">
        <v>2.0</v>
      </c>
      <c r="C20618" s="1" t="s">
        <v>42868</v>
      </c>
      <c r="D20618" s="1" t="s">
        <v>42869</v>
      </c>
      <c r="E20618" s="1" t="s">
        <v>273</v>
      </c>
      <c r="F20618" s="1" t="s">
        <v>110</v>
      </c>
      <c r="G20618" s="1" t="str">
        <f>IFERROR(__xludf.DUMMYFUNCTION("GOOGLETRANSLATE(D20618,""fr"",""en"")"),"#VALUE!")</f>
        <v>#VALUE!</v>
      </c>
    </row>
    <row r="20619" ht="15.75" customHeight="1">
      <c r="A20619" s="1" t="s">
        <v>417</v>
      </c>
      <c r="B20619" s="1">
        <v>1.0</v>
      </c>
      <c r="C20619" s="1" t="s">
        <v>42870</v>
      </c>
      <c r="D20619" s="1" t="s">
        <v>42871</v>
      </c>
      <c r="E20619" s="1" t="s">
        <v>423</v>
      </c>
      <c r="F20619" s="1" t="s">
        <v>30</v>
      </c>
      <c r="G20619" s="1" t="str">
        <f>IFERROR(__xludf.DUMMYFUNCTION("GOOGLETRANSLATE(D20619,""fr"",""en"")"),"#VALUE!")</f>
        <v>#VALUE!</v>
      </c>
    </row>
    <row r="20620" ht="15.75" customHeight="1">
      <c r="A20620" s="1" t="s">
        <v>5012</v>
      </c>
      <c r="B20620" s="1">
        <v>2.0</v>
      </c>
      <c r="C20620" s="1" t="s">
        <v>42872</v>
      </c>
      <c r="D20620" s="1" t="s">
        <v>42873</v>
      </c>
      <c r="E20620" s="1" t="s">
        <v>25</v>
      </c>
      <c r="F20620" s="1" t="s">
        <v>11</v>
      </c>
      <c r="G20620" s="1" t="str">
        <f>IFERROR(__xludf.DUMMYFUNCTION("GOOGLETRANSLATE(D20620,""fr"",""en"")"),"#VALUE!")</f>
        <v>#VALUE!</v>
      </c>
    </row>
    <row r="20621" ht="15.75" customHeight="1">
      <c r="A20621" s="1" t="s">
        <v>3225</v>
      </c>
      <c r="B20621" s="1">
        <v>1.0</v>
      </c>
      <c r="C20621" s="1" t="s">
        <v>42874</v>
      </c>
      <c r="D20621" s="1" t="s">
        <v>42875</v>
      </c>
      <c r="E20621" s="1" t="s">
        <v>10</v>
      </c>
      <c r="F20621" s="1" t="s">
        <v>110</v>
      </c>
      <c r="G20621" s="1" t="str">
        <f>IFERROR(__xludf.DUMMYFUNCTION("GOOGLETRANSLATE(D20621,""fr"",""en"")"),"#VALUE!")</f>
        <v>#VALUE!</v>
      </c>
    </row>
    <row r="20622" ht="15.75" customHeight="1">
      <c r="A20622" s="1" t="s">
        <v>2637</v>
      </c>
      <c r="B20622" s="1">
        <v>4.0</v>
      </c>
      <c r="C20622" s="1" t="s">
        <v>42876</v>
      </c>
      <c r="D20622" s="1" t="s">
        <v>42877</v>
      </c>
      <c r="E20622" s="1" t="s">
        <v>21</v>
      </c>
      <c r="F20622" s="1" t="s">
        <v>11</v>
      </c>
      <c r="G20622" s="1" t="str">
        <f>IFERROR(__xludf.DUMMYFUNCTION("GOOGLETRANSLATE(D20622,""fr"",""en"")"),"#VALUE!")</f>
        <v>#VALUE!</v>
      </c>
    </row>
    <row r="20623" ht="15.75" customHeight="1">
      <c r="A20623" s="1" t="s">
        <v>9307</v>
      </c>
      <c r="B20623" s="1">
        <v>1.0</v>
      </c>
      <c r="C20623" s="1" t="s">
        <v>42878</v>
      </c>
      <c r="D20623" s="1" t="s">
        <v>42879</v>
      </c>
      <c r="E20623" s="1" t="s">
        <v>10</v>
      </c>
      <c r="F20623" s="1" t="s">
        <v>11</v>
      </c>
      <c r="G20623" s="1" t="str">
        <f>IFERROR(__xludf.DUMMYFUNCTION("GOOGLETRANSLATE(D20623,""fr"",""en"")"),"#VALUE!")</f>
        <v>#VALUE!</v>
      </c>
    </row>
    <row r="20624" ht="15.75" customHeight="1">
      <c r="A20624" s="1" t="s">
        <v>4993</v>
      </c>
      <c r="B20624" s="1">
        <v>2.0</v>
      </c>
      <c r="C20624" s="1" t="s">
        <v>42880</v>
      </c>
      <c r="D20624" s="1" t="s">
        <v>42881</v>
      </c>
      <c r="E20624" s="1" t="s">
        <v>273</v>
      </c>
      <c r="F20624" s="1" t="s">
        <v>110</v>
      </c>
      <c r="G20624" s="1" t="str">
        <f>IFERROR(__xludf.DUMMYFUNCTION("GOOGLETRANSLATE(D20624,""fr"",""en"")"),"#VALUE!")</f>
        <v>#VALUE!</v>
      </c>
    </row>
    <row r="20625" ht="15.75" customHeight="1">
      <c r="A20625" s="1" t="s">
        <v>701</v>
      </c>
      <c r="B20625" s="1">
        <v>5.0</v>
      </c>
      <c r="C20625" s="1" t="s">
        <v>42882</v>
      </c>
      <c r="D20625" s="1" t="s">
        <v>42883</v>
      </c>
      <c r="E20625" s="1" t="s">
        <v>21</v>
      </c>
      <c r="F20625" s="1" t="s">
        <v>11</v>
      </c>
      <c r="G20625" s="1" t="str">
        <f>IFERROR(__xludf.DUMMYFUNCTION("GOOGLETRANSLATE(D20625,""fr"",""en"")"),"#VALUE!")</f>
        <v>#VALUE!</v>
      </c>
    </row>
    <row r="20626" ht="15.75" customHeight="1">
      <c r="A20626" s="1" t="s">
        <v>1047</v>
      </c>
      <c r="B20626" s="1">
        <v>1.0</v>
      </c>
      <c r="C20626" s="1" t="s">
        <v>42884</v>
      </c>
      <c r="D20626" s="1" t="s">
        <v>42885</v>
      </c>
      <c r="E20626" s="1" t="s">
        <v>10</v>
      </c>
      <c r="F20626" s="1" t="s">
        <v>11</v>
      </c>
      <c r="G20626" s="1" t="str">
        <f>IFERROR(__xludf.DUMMYFUNCTION("GOOGLETRANSLATE(D20626,""fr"",""en"")"),"#VALUE!")</f>
        <v>#VALUE!</v>
      </c>
    </row>
    <row r="20627" ht="15.75" customHeight="1">
      <c r="A20627" s="1" t="s">
        <v>274</v>
      </c>
      <c r="B20627" s="1">
        <v>3.0</v>
      </c>
      <c r="C20627" s="1" t="s">
        <v>22872</v>
      </c>
      <c r="D20627" s="1" t="s">
        <v>42886</v>
      </c>
      <c r="E20627" s="1" t="s">
        <v>448</v>
      </c>
      <c r="F20627" s="1" t="s">
        <v>84</v>
      </c>
      <c r="G20627" s="1" t="str">
        <f>IFERROR(__xludf.DUMMYFUNCTION("GOOGLETRANSLATE(D20627,""fr"",""en"")"),"#VALUE!")</f>
        <v>#VALUE!</v>
      </c>
    </row>
    <row r="20628" ht="15.75" customHeight="1">
      <c r="A20628" s="1" t="s">
        <v>11356</v>
      </c>
      <c r="B20628" s="1">
        <v>5.0</v>
      </c>
      <c r="C20628" s="1" t="s">
        <v>42887</v>
      </c>
      <c r="D20628" s="1" t="s">
        <v>42888</v>
      </c>
      <c r="E20628" s="1" t="s">
        <v>169</v>
      </c>
      <c r="F20628" s="1" t="s">
        <v>11</v>
      </c>
      <c r="G20628" s="1" t="str">
        <f>IFERROR(__xludf.DUMMYFUNCTION("GOOGLETRANSLATE(D20628,""fr"",""en"")"),"#VALUE!")</f>
        <v>#VALUE!</v>
      </c>
    </row>
    <row r="20629" ht="15.75" customHeight="1">
      <c r="A20629" s="1" t="s">
        <v>17379</v>
      </c>
      <c r="B20629" s="1">
        <v>1.0</v>
      </c>
      <c r="C20629" s="1" t="s">
        <v>42889</v>
      </c>
      <c r="D20629" s="1" t="s">
        <v>42890</v>
      </c>
      <c r="E20629" s="1" t="s">
        <v>373</v>
      </c>
      <c r="F20629" s="1" t="s">
        <v>118</v>
      </c>
      <c r="G20629" s="1" t="str">
        <f>IFERROR(__xludf.DUMMYFUNCTION("GOOGLETRANSLATE(D20629,""fr"",""en"")"),"#VALUE!")</f>
        <v>#VALUE!</v>
      </c>
    </row>
    <row r="20630" ht="15.75" customHeight="1">
      <c r="A20630" s="1" t="s">
        <v>1879</v>
      </c>
      <c r="B20630" s="1">
        <v>5.0</v>
      </c>
      <c r="C20630" s="1" t="s">
        <v>42891</v>
      </c>
      <c r="D20630" s="1" t="s">
        <v>42892</v>
      </c>
      <c r="E20630" s="1" t="s">
        <v>65</v>
      </c>
      <c r="F20630" s="1" t="s">
        <v>66</v>
      </c>
      <c r="G20630" s="1" t="str">
        <f>IFERROR(__xludf.DUMMYFUNCTION("GOOGLETRANSLATE(D20630,""fr"",""en"")"),"#VALUE!")</f>
        <v>#VALUE!</v>
      </c>
    </row>
    <row r="20631" ht="15.75" customHeight="1">
      <c r="A20631" s="1" t="s">
        <v>2363</v>
      </c>
      <c r="B20631" s="1">
        <v>3.0</v>
      </c>
      <c r="C20631" s="1" t="s">
        <v>42893</v>
      </c>
      <c r="D20631" s="1" t="s">
        <v>42894</v>
      </c>
      <c r="E20631" s="1" t="s">
        <v>10</v>
      </c>
      <c r="F20631" s="1" t="s">
        <v>11</v>
      </c>
      <c r="G20631" s="1" t="str">
        <f>IFERROR(__xludf.DUMMYFUNCTION("GOOGLETRANSLATE(D20631,""fr"",""en"")"),"#VALUE!")</f>
        <v>#VALUE!</v>
      </c>
    </row>
    <row r="20632" ht="15.75" customHeight="1">
      <c r="A20632" s="1" t="s">
        <v>3374</v>
      </c>
      <c r="B20632" s="1">
        <v>2.0</v>
      </c>
      <c r="C20632" s="1" t="s">
        <v>10180</v>
      </c>
      <c r="D20632" s="1" t="s">
        <v>42895</v>
      </c>
      <c r="E20632" s="1" t="s">
        <v>575</v>
      </c>
      <c r="F20632" s="1" t="s">
        <v>84</v>
      </c>
      <c r="G20632" s="1" t="str">
        <f>IFERROR(__xludf.DUMMYFUNCTION("GOOGLETRANSLATE(D20632,""fr"",""en"")"),"#VALUE!")</f>
        <v>#VALUE!</v>
      </c>
    </row>
    <row r="20633" ht="15.75" customHeight="1">
      <c r="A20633" s="1" t="s">
        <v>1071</v>
      </c>
      <c r="B20633" s="1">
        <v>1.0</v>
      </c>
      <c r="C20633" s="1" t="s">
        <v>42896</v>
      </c>
      <c r="D20633" s="1" t="s">
        <v>42897</v>
      </c>
      <c r="E20633" s="1" t="s">
        <v>73</v>
      </c>
      <c r="F20633" s="1" t="s">
        <v>30</v>
      </c>
      <c r="G20633" s="1" t="str">
        <f>IFERROR(__xludf.DUMMYFUNCTION("GOOGLETRANSLATE(D20633,""fr"",""en"")"),"I am 100% for everything, I was approached by a broker, who made me shive spinning reimbursements for dental care, finally account the care is reimbursed to me 100% by the SS and the crowns three times Nothing by the Cegema I lost more than 1000 euros wit"&amp;"h them this year, I did not cost them anything, but they did not want me to win I had to wait a year, despite everything a lawsuit is in progress more mediator they give you is a ghost")</f>
        <v>I am 100% for everything, I was approached by a broker, who made me shive spinning reimbursements for dental care, finally account the care is reimbursed to me 100% by the SS and the crowns three times Nothing by the Cegema I lost more than 1000 euros with them this year, I did not cost them anything, but they did not want me to win I had to wait a year, despite everything a lawsuit is in progress more mediator they give you is a ghost</v>
      </c>
    </row>
    <row r="20634" ht="15.75" customHeight="1">
      <c r="A20634" s="1" t="s">
        <v>606</v>
      </c>
      <c r="B20634" s="1">
        <v>4.0</v>
      </c>
      <c r="C20634" s="1" t="s">
        <v>42898</v>
      </c>
      <c r="D20634" s="1" t="s">
        <v>42899</v>
      </c>
      <c r="E20634" s="1" t="s">
        <v>10</v>
      </c>
      <c r="F20634" s="1" t="s">
        <v>11</v>
      </c>
      <c r="G20634" s="1" t="str">
        <f>IFERROR(__xludf.DUMMYFUNCTION("GOOGLETRANSLATE(D20634,""fr"",""en"")"),"#VALUE!")</f>
        <v>#VALUE!</v>
      </c>
    </row>
    <row r="20635" ht="15.75" customHeight="1">
      <c r="A20635" s="1" t="s">
        <v>664</v>
      </c>
      <c r="B20635" s="1">
        <v>4.0</v>
      </c>
      <c r="C20635" s="1" t="s">
        <v>42900</v>
      </c>
      <c r="D20635" s="1" t="s">
        <v>42901</v>
      </c>
      <c r="E20635" s="1" t="s">
        <v>614</v>
      </c>
      <c r="F20635" s="1" t="s">
        <v>30</v>
      </c>
      <c r="G20635" s="1" t="str">
        <f>IFERROR(__xludf.DUMMYFUNCTION("GOOGLETRANSLATE(D20635,""fr"",""en"")"),"#VALUE!")</f>
        <v>#VALUE!</v>
      </c>
    </row>
    <row r="20636" ht="15.75" customHeight="1">
      <c r="A20636" s="1" t="s">
        <v>1149</v>
      </c>
      <c r="B20636" s="1">
        <v>1.0</v>
      </c>
      <c r="C20636" s="1" t="s">
        <v>42902</v>
      </c>
      <c r="D20636" s="1" t="s">
        <v>42903</v>
      </c>
      <c r="E20636" s="1" t="s">
        <v>109</v>
      </c>
      <c r="F20636" s="1" t="s">
        <v>11</v>
      </c>
      <c r="G20636" s="1" t="str">
        <f>IFERROR(__xludf.DUMMYFUNCTION("GOOGLETRANSLATE(D20636,""fr"",""en"")"),"#VALUE!")</f>
        <v>#VALUE!</v>
      </c>
    </row>
    <row r="20637" ht="15.75" customHeight="1">
      <c r="A20637" s="1" t="s">
        <v>1180</v>
      </c>
      <c r="B20637" s="1">
        <v>1.0</v>
      </c>
      <c r="C20637" s="1" t="s">
        <v>42904</v>
      </c>
      <c r="D20637" s="1" t="s">
        <v>42905</v>
      </c>
      <c r="E20637" s="1" t="s">
        <v>21</v>
      </c>
      <c r="F20637" s="1" t="s">
        <v>11</v>
      </c>
      <c r="G20637" s="1" t="str">
        <f>IFERROR(__xludf.DUMMYFUNCTION("GOOGLETRANSLATE(D20637,""fr"",""en"")"),"#VALUE!")</f>
        <v>#VALUE!</v>
      </c>
    </row>
    <row r="20638" ht="15.75" customHeight="1">
      <c r="A20638" s="1" t="s">
        <v>1434</v>
      </c>
      <c r="B20638" s="1">
        <v>5.0</v>
      </c>
      <c r="C20638" s="1" t="s">
        <v>42906</v>
      </c>
      <c r="D20638" s="1" t="s">
        <v>42907</v>
      </c>
      <c r="E20638" s="1" t="s">
        <v>10</v>
      </c>
      <c r="F20638" s="1" t="s">
        <v>11</v>
      </c>
      <c r="G20638" s="1" t="str">
        <f>IFERROR(__xludf.DUMMYFUNCTION("GOOGLETRANSLATE(D20638,""fr"",""en"")"),"Simple, fast, practical and good price. I was very well advised by very nice people. I highly recommend them. I will not hesitate to turn to them for another type of insurance.")</f>
        <v>Simple, fast, practical and good price. I was very well advised by very nice people. I highly recommend them. I will not hesitate to turn to them for another type of insurance.</v>
      </c>
    </row>
    <row r="20639" ht="15.75" customHeight="1">
      <c r="A20639" s="1" t="s">
        <v>1088</v>
      </c>
      <c r="B20639" s="1">
        <v>1.0</v>
      </c>
      <c r="C20639" s="1" t="s">
        <v>42908</v>
      </c>
      <c r="D20639" s="1" t="s">
        <v>42909</v>
      </c>
      <c r="E20639" s="1" t="s">
        <v>109</v>
      </c>
      <c r="F20639" s="1" t="s">
        <v>110</v>
      </c>
      <c r="G20639" s="1" t="str">
        <f>IFERROR(__xludf.DUMMYFUNCTION("GOOGLETRANSLATE(D20639,""fr"",""en"")"),"#VALUE!")</f>
        <v>#VALUE!</v>
      </c>
    </row>
    <row r="20640" ht="15.75" customHeight="1">
      <c r="A20640" s="1" t="s">
        <v>4784</v>
      </c>
      <c r="B20640" s="1">
        <v>1.0</v>
      </c>
      <c r="C20640" s="1" t="s">
        <v>10685</v>
      </c>
      <c r="D20640" s="1" t="s">
        <v>42910</v>
      </c>
      <c r="E20640" s="1" t="s">
        <v>21</v>
      </c>
      <c r="F20640" s="1" t="s">
        <v>11</v>
      </c>
      <c r="G20640" s="1" t="str">
        <f>IFERROR(__xludf.DUMMYFUNCTION("GOOGLETRANSLATE(D20640,""fr"",""en"")"),"#VALUE!")</f>
        <v>#VALUE!</v>
      </c>
    </row>
    <row r="20641" ht="15.75" customHeight="1">
      <c r="A20641" s="1" t="s">
        <v>8086</v>
      </c>
      <c r="B20641" s="1">
        <v>2.0</v>
      </c>
      <c r="C20641" s="1" t="s">
        <v>42911</v>
      </c>
      <c r="D20641" s="1" t="s">
        <v>42912</v>
      </c>
      <c r="E20641" s="1" t="s">
        <v>52</v>
      </c>
      <c r="F20641" s="1" t="s">
        <v>118</v>
      </c>
      <c r="G20641" s="1" t="str">
        <f>IFERROR(__xludf.DUMMYFUNCTION("GOOGLETRANSLATE(D20641,""fr"",""en"")"),"#VALUE!")</f>
        <v>#VALUE!</v>
      </c>
    </row>
    <row r="20642" ht="15.75" customHeight="1">
      <c r="A20642" s="1" t="s">
        <v>7386</v>
      </c>
      <c r="B20642" s="1">
        <v>5.0</v>
      </c>
      <c r="C20642" s="1" t="s">
        <v>42913</v>
      </c>
      <c r="D20642" s="1" t="s">
        <v>42914</v>
      </c>
      <c r="E20642" s="1" t="s">
        <v>10</v>
      </c>
      <c r="F20642" s="1" t="s">
        <v>11</v>
      </c>
      <c r="G20642" s="1" t="str">
        <f>IFERROR(__xludf.DUMMYFUNCTION("GOOGLETRANSLATE(D20642,""fr"",""en"")"),"#VALUE!")</f>
        <v>#VALUE!</v>
      </c>
    </row>
    <row r="20643" ht="15.75" customHeight="1">
      <c r="A20643" s="1" t="s">
        <v>12857</v>
      </c>
      <c r="B20643" s="1">
        <v>5.0</v>
      </c>
      <c r="C20643" s="1" t="s">
        <v>42915</v>
      </c>
      <c r="D20643" s="1" t="s">
        <v>42916</v>
      </c>
      <c r="E20643" s="1" t="s">
        <v>646</v>
      </c>
      <c r="F20643" s="1" t="s">
        <v>39</v>
      </c>
      <c r="G20643" s="1" t="str">
        <f>IFERROR(__xludf.DUMMYFUNCTION("GOOGLETRANSLATE(D20643,""fr"",""en"")"),"#VALUE!")</f>
        <v>#VALUE!</v>
      </c>
    </row>
    <row r="20644" ht="15.75" customHeight="1">
      <c r="A20644" s="1" t="s">
        <v>445</v>
      </c>
      <c r="B20644" s="1">
        <v>5.0</v>
      </c>
      <c r="C20644" s="1" t="s">
        <v>42917</v>
      </c>
      <c r="D20644" s="1" t="s">
        <v>42918</v>
      </c>
      <c r="E20644" s="1" t="s">
        <v>21</v>
      </c>
      <c r="F20644" s="1" t="s">
        <v>11</v>
      </c>
      <c r="G20644" s="1" t="str">
        <f>IFERROR(__xludf.DUMMYFUNCTION("GOOGLETRANSLATE(D20644,""fr"",""en"")"),"#VALUE!")</f>
        <v>#VALUE!</v>
      </c>
    </row>
    <row r="20645" ht="15.75" customHeight="1">
      <c r="A20645" s="1" t="s">
        <v>902</v>
      </c>
      <c r="B20645" s="1">
        <v>5.0</v>
      </c>
      <c r="C20645" s="1" t="s">
        <v>42919</v>
      </c>
      <c r="D20645" s="1" t="s">
        <v>42920</v>
      </c>
      <c r="E20645" s="1" t="s">
        <v>29</v>
      </c>
      <c r="F20645" s="1" t="s">
        <v>30</v>
      </c>
      <c r="G20645" s="1" t="str">
        <f>IFERROR(__xludf.DUMMYFUNCTION("GOOGLETRANSLATE(D20645,""fr"",""en"")"),"#VALUE!")</f>
        <v>#VALUE!</v>
      </c>
    </row>
    <row r="20646" ht="15.75" customHeight="1">
      <c r="A20646" s="1" t="s">
        <v>508</v>
      </c>
      <c r="B20646" s="1">
        <v>2.0</v>
      </c>
      <c r="C20646" s="1" t="s">
        <v>42921</v>
      </c>
      <c r="D20646" s="1" t="s">
        <v>42922</v>
      </c>
      <c r="E20646" s="1" t="s">
        <v>43</v>
      </c>
      <c r="F20646" s="1" t="s">
        <v>30</v>
      </c>
      <c r="G20646" s="1" t="str">
        <f>IFERROR(__xludf.DUMMYFUNCTION("GOOGLETRANSLATE(D20646,""fr"",""en"")"),"#VALUE!")</f>
        <v>#VALUE!</v>
      </c>
    </row>
    <row r="20647" ht="15.75" customHeight="1">
      <c r="A20647" s="1" t="s">
        <v>22406</v>
      </c>
      <c r="B20647" s="1">
        <v>1.0</v>
      </c>
      <c r="C20647" s="1" t="s">
        <v>42923</v>
      </c>
      <c r="D20647" s="1" t="s">
        <v>42924</v>
      </c>
      <c r="E20647" s="1" t="s">
        <v>10</v>
      </c>
      <c r="F20647" s="1" t="s">
        <v>11</v>
      </c>
      <c r="G20647" s="1" t="str">
        <f>IFERROR(__xludf.DUMMYFUNCTION("GOOGLETRANSLATE(D20647,""fr"",""en"")"),"#VALUE!")</f>
        <v>#VALUE!</v>
      </c>
    </row>
    <row r="20648" ht="15.75" customHeight="1">
      <c r="A20648" s="1" t="s">
        <v>1833</v>
      </c>
      <c r="B20648" s="1">
        <v>1.0</v>
      </c>
      <c r="C20648" s="1" t="s">
        <v>42925</v>
      </c>
      <c r="D20648" s="1" t="s">
        <v>42926</v>
      </c>
      <c r="E20648" s="1" t="s">
        <v>10</v>
      </c>
      <c r="F20648" s="1" t="s">
        <v>11</v>
      </c>
      <c r="G20648" s="1" t="str">
        <f>IFERROR(__xludf.DUMMYFUNCTION("GOOGLETRANSLATE(D20648,""fr"",""en"")"),"#VALUE!")</f>
        <v>#VALUE!</v>
      </c>
    </row>
    <row r="20649" ht="15.75" customHeight="1">
      <c r="A20649" s="1" t="s">
        <v>15212</v>
      </c>
      <c r="B20649" s="1">
        <v>1.0</v>
      </c>
      <c r="C20649" s="1" t="s">
        <v>42927</v>
      </c>
      <c r="D20649" s="1" t="s">
        <v>42928</v>
      </c>
      <c r="E20649" s="1" t="s">
        <v>117</v>
      </c>
      <c r="F20649" s="1" t="s">
        <v>48</v>
      </c>
      <c r="G20649" s="1" t="str">
        <f>IFERROR(__xludf.DUMMYFUNCTION("GOOGLETRANSLATE(D20649,""fr"",""en"")"),"#VALUE!")</f>
        <v>#VALUE!</v>
      </c>
    </row>
    <row r="20650" ht="15.75" customHeight="1">
      <c r="A20650" s="1" t="s">
        <v>661</v>
      </c>
      <c r="B20650" s="1">
        <v>5.0</v>
      </c>
      <c r="C20650" s="1" t="s">
        <v>42929</v>
      </c>
      <c r="D20650" s="1" t="s">
        <v>42930</v>
      </c>
      <c r="E20650" s="1" t="s">
        <v>10</v>
      </c>
      <c r="F20650" s="1" t="s">
        <v>11</v>
      </c>
      <c r="G20650" s="1" t="str">
        <f>IFERROR(__xludf.DUMMYFUNCTION("GOOGLETRANSLATE(D20650,""fr"",""en"")"),"#VALUE!")</f>
        <v>#VALUE!</v>
      </c>
    </row>
    <row r="20651" ht="15.75" customHeight="1">
      <c r="A20651" s="1" t="s">
        <v>8751</v>
      </c>
      <c r="B20651" s="1">
        <v>1.0</v>
      </c>
      <c r="C20651" s="1" t="s">
        <v>42931</v>
      </c>
      <c r="D20651" s="1" t="s">
        <v>42932</v>
      </c>
      <c r="E20651" s="1" t="s">
        <v>109</v>
      </c>
      <c r="F20651" s="1" t="s">
        <v>110</v>
      </c>
      <c r="G20651" s="1" t="str">
        <f>IFERROR(__xludf.DUMMYFUNCTION("GOOGLETRANSLATE(D20651,""fr"",""en"")"),"#VALUE!")</f>
        <v>#VALUE!</v>
      </c>
    </row>
    <row r="20652" ht="15.75" customHeight="1">
      <c r="A20652" s="1" t="s">
        <v>513</v>
      </c>
      <c r="B20652" s="1">
        <v>2.0</v>
      </c>
      <c r="C20652" s="1" t="s">
        <v>42933</v>
      </c>
      <c r="D20652" s="1" t="s">
        <v>42934</v>
      </c>
      <c r="E20652" s="1" t="s">
        <v>169</v>
      </c>
      <c r="F20652" s="1" t="s">
        <v>11</v>
      </c>
      <c r="G20652" s="1" t="str">
        <f>IFERROR(__xludf.DUMMYFUNCTION("GOOGLETRANSLATE(D20652,""fr"",""en"")"),"#VALUE!")</f>
        <v>#VALUE!</v>
      </c>
    </row>
    <row r="20653" ht="15.75" customHeight="1">
      <c r="A20653" s="1" t="s">
        <v>532</v>
      </c>
      <c r="B20653" s="1">
        <v>5.0</v>
      </c>
      <c r="C20653" s="1" t="s">
        <v>42935</v>
      </c>
      <c r="D20653" s="1" t="s">
        <v>42936</v>
      </c>
      <c r="E20653" s="1" t="s">
        <v>10</v>
      </c>
      <c r="F20653" s="1" t="s">
        <v>11</v>
      </c>
      <c r="G20653" s="1" t="str">
        <f>IFERROR(__xludf.DUMMYFUNCTION("GOOGLETRANSLATE(D20653,""fr"",""en"")"),"#VALUE!")</f>
        <v>#VALUE!</v>
      </c>
    </row>
    <row r="20654" ht="15.75" customHeight="1">
      <c r="A20654" s="1" t="s">
        <v>15539</v>
      </c>
      <c r="B20654" s="1">
        <v>2.0</v>
      </c>
      <c r="C20654" s="1" t="s">
        <v>42937</v>
      </c>
      <c r="D20654" s="1" t="s">
        <v>42938</v>
      </c>
      <c r="E20654" s="1" t="s">
        <v>5109</v>
      </c>
      <c r="F20654" s="1" t="s">
        <v>66</v>
      </c>
      <c r="G20654" s="1" t="str">
        <f>IFERROR(__xludf.DUMMYFUNCTION("GOOGLETRANSLATE(D20654,""fr"",""en"")"),"#VALUE!")</f>
        <v>#VALUE!</v>
      </c>
    </row>
    <row r="20655" ht="15.75" customHeight="1">
      <c r="A20655" s="1" t="s">
        <v>670</v>
      </c>
      <c r="B20655" s="1">
        <v>3.0</v>
      </c>
      <c r="C20655" s="1" t="s">
        <v>42939</v>
      </c>
      <c r="D20655" s="1" t="s">
        <v>42940</v>
      </c>
      <c r="E20655" s="1" t="s">
        <v>10</v>
      </c>
      <c r="F20655" s="1" t="s">
        <v>11</v>
      </c>
      <c r="G20655" s="1" t="str">
        <f>IFERROR(__xludf.DUMMYFUNCTION("GOOGLETRANSLATE(D20655,""fr"",""en"")"),"#VALUE!")</f>
        <v>#VALUE!</v>
      </c>
    </row>
    <row r="20656" ht="15.75" customHeight="1">
      <c r="A20656" s="1" t="s">
        <v>529</v>
      </c>
      <c r="B20656" s="1">
        <v>3.0</v>
      </c>
      <c r="C20656" s="1" t="s">
        <v>42941</v>
      </c>
      <c r="D20656" s="1" t="s">
        <v>42942</v>
      </c>
      <c r="E20656" s="1" t="s">
        <v>29</v>
      </c>
      <c r="F20656" s="1" t="s">
        <v>30</v>
      </c>
      <c r="G20656" s="1" t="str">
        <f>IFERROR(__xludf.DUMMYFUNCTION("GOOGLETRANSLATE(D20656,""fr"",""en"")"),"#VALUE!")</f>
        <v>#VALUE!</v>
      </c>
    </row>
    <row r="20657" ht="15.75" customHeight="1">
      <c r="A20657" s="1" t="s">
        <v>2325</v>
      </c>
      <c r="B20657" s="1">
        <v>4.0</v>
      </c>
      <c r="C20657" s="1" t="s">
        <v>42943</v>
      </c>
      <c r="D20657" s="1" t="s">
        <v>42944</v>
      </c>
      <c r="E20657" s="1" t="s">
        <v>21</v>
      </c>
      <c r="F20657" s="1" t="s">
        <v>11</v>
      </c>
      <c r="G20657" s="1" t="str">
        <f>IFERROR(__xludf.DUMMYFUNCTION("GOOGLETRANSLATE(D20657,""fr"",""en"")"),"#VALUE!")</f>
        <v>#VALUE!</v>
      </c>
    </row>
    <row r="20658" ht="15.75" customHeight="1">
      <c r="A20658" s="1" t="s">
        <v>866</v>
      </c>
      <c r="B20658" s="1">
        <v>5.0</v>
      </c>
      <c r="C20658" s="1" t="s">
        <v>42945</v>
      </c>
      <c r="D20658" s="1" t="s">
        <v>42946</v>
      </c>
      <c r="E20658" s="1" t="s">
        <v>10</v>
      </c>
      <c r="F20658" s="1" t="s">
        <v>11</v>
      </c>
      <c r="G20658" s="1" t="str">
        <f>IFERROR(__xludf.DUMMYFUNCTION("GOOGLETRANSLATE(D20658,""fr"",""en"")"),"#VALUE!")</f>
        <v>#VALUE!</v>
      </c>
    </row>
    <row r="20659" ht="15.75" customHeight="1">
      <c r="A20659" s="1" t="s">
        <v>14826</v>
      </c>
      <c r="B20659" s="1">
        <v>1.0</v>
      </c>
      <c r="C20659" s="1" t="s">
        <v>42947</v>
      </c>
      <c r="D20659" s="1" t="s">
        <v>42948</v>
      </c>
      <c r="E20659" s="1" t="s">
        <v>296</v>
      </c>
      <c r="F20659" s="1" t="s">
        <v>11</v>
      </c>
      <c r="G20659" s="1" t="str">
        <f>IFERROR(__xludf.DUMMYFUNCTION("GOOGLETRANSLATE(D20659,""fr"",""en"")"),"#VALUE!")</f>
        <v>#VALUE!</v>
      </c>
    </row>
    <row r="20660" ht="15.75" customHeight="1">
      <c r="A20660" s="1" t="s">
        <v>5897</v>
      </c>
      <c r="B20660" s="1">
        <v>1.0</v>
      </c>
      <c r="C20660" s="1" t="s">
        <v>42949</v>
      </c>
      <c r="D20660" s="1" t="s">
        <v>42950</v>
      </c>
      <c r="E20660" s="1" t="s">
        <v>484</v>
      </c>
      <c r="F20660" s="1" t="s">
        <v>118</v>
      </c>
      <c r="G20660" s="1" t="str">
        <f>IFERROR(__xludf.DUMMYFUNCTION("GOOGLETRANSLATE(D20660,""fr"",""en"")"),"#VALUE!")</f>
        <v>#VALUE!</v>
      </c>
    </row>
    <row r="20661" ht="15.75" customHeight="1">
      <c r="A20661" s="1" t="s">
        <v>8191</v>
      </c>
      <c r="B20661" s="1">
        <v>1.0</v>
      </c>
      <c r="C20661" s="1" t="s">
        <v>42951</v>
      </c>
      <c r="D20661" s="1" t="s">
        <v>42952</v>
      </c>
      <c r="E20661" s="1" t="s">
        <v>280</v>
      </c>
      <c r="F20661" s="1" t="s">
        <v>11</v>
      </c>
      <c r="G20661" s="1" t="str">
        <f>IFERROR(__xludf.DUMMYFUNCTION("GOOGLETRANSLATE(D20661,""fr"",""en"")"),"#VALUE!")</f>
        <v>#VALUE!</v>
      </c>
    </row>
    <row r="20662" ht="15.75" customHeight="1">
      <c r="A20662" s="1" t="s">
        <v>6256</v>
      </c>
      <c r="B20662" s="1">
        <v>3.0</v>
      </c>
      <c r="C20662" s="1" t="s">
        <v>42953</v>
      </c>
      <c r="D20662" s="1" t="s">
        <v>42954</v>
      </c>
      <c r="E20662" s="1" t="s">
        <v>169</v>
      </c>
      <c r="F20662" s="1" t="s">
        <v>110</v>
      </c>
      <c r="G20662" s="1" t="str">
        <f>IFERROR(__xludf.DUMMYFUNCTION("GOOGLETRANSLATE(D20662,""fr"",""en"")"),"#VALUE!")</f>
        <v>#VALUE!</v>
      </c>
    </row>
    <row r="20663" ht="15.75" customHeight="1">
      <c r="A20663" s="1" t="s">
        <v>332</v>
      </c>
      <c r="B20663" s="1">
        <v>4.0</v>
      </c>
      <c r="C20663" s="1" t="s">
        <v>42955</v>
      </c>
      <c r="D20663" s="1" t="s">
        <v>42956</v>
      </c>
      <c r="E20663" s="1" t="s">
        <v>176</v>
      </c>
      <c r="F20663" s="1" t="s">
        <v>66</v>
      </c>
      <c r="G20663" s="1" t="str">
        <f>IFERROR(__xludf.DUMMYFUNCTION("GOOGLETRANSLATE(D20663,""fr"",""en"")"),"#VALUE!")</f>
        <v>#VALUE!</v>
      </c>
    </row>
    <row r="20664" ht="15.75" customHeight="1">
      <c r="A20664" s="1" t="s">
        <v>747</v>
      </c>
      <c r="B20664" s="1">
        <v>3.0</v>
      </c>
      <c r="C20664" s="1" t="s">
        <v>42957</v>
      </c>
      <c r="D20664" s="1" t="s">
        <v>42958</v>
      </c>
      <c r="E20664" s="1" t="s">
        <v>254</v>
      </c>
      <c r="F20664" s="1" t="s">
        <v>66</v>
      </c>
      <c r="G20664" s="1" t="str">
        <f>IFERROR(__xludf.DUMMYFUNCTION("GOOGLETRANSLATE(D20664,""fr"",""en"")"),"#VALUE!")</f>
        <v>#VALUE!</v>
      </c>
    </row>
    <row r="20665" ht="15.75" customHeight="1">
      <c r="A20665" s="1" t="s">
        <v>5775</v>
      </c>
      <c r="B20665" s="1">
        <v>4.0</v>
      </c>
      <c r="C20665" s="1" t="s">
        <v>42959</v>
      </c>
      <c r="D20665" s="1" t="s">
        <v>42960</v>
      </c>
      <c r="E20665" s="1" t="s">
        <v>21</v>
      </c>
      <c r="F20665" s="1" t="s">
        <v>11</v>
      </c>
      <c r="G20665" s="1" t="str">
        <f>IFERROR(__xludf.DUMMYFUNCTION("GOOGLETRANSLATE(D20665,""fr"",""en"")"),"#VALUE!")</f>
        <v>#VALUE!</v>
      </c>
    </row>
    <row r="20666" ht="15.75" customHeight="1">
      <c r="A20666" s="1" t="s">
        <v>656</v>
      </c>
      <c r="B20666" s="1">
        <v>2.0</v>
      </c>
      <c r="C20666" s="1" t="s">
        <v>42961</v>
      </c>
      <c r="D20666" s="1" t="s">
        <v>42962</v>
      </c>
      <c r="E20666" s="1" t="s">
        <v>34</v>
      </c>
      <c r="F20666" s="1" t="s">
        <v>30</v>
      </c>
      <c r="G20666" s="1" t="str">
        <f>IFERROR(__xludf.DUMMYFUNCTION("GOOGLETRANSLATE(D20666,""fr"",""en"")"),"#VALUE!")</f>
        <v>#VALUE!</v>
      </c>
    </row>
    <row r="20667" ht="15.75" customHeight="1">
      <c r="A20667" s="1" t="s">
        <v>2747</v>
      </c>
      <c r="B20667" s="1">
        <v>3.0</v>
      </c>
      <c r="C20667" s="1" t="s">
        <v>42963</v>
      </c>
      <c r="D20667" s="1" t="s">
        <v>42964</v>
      </c>
      <c r="E20667" s="1" t="s">
        <v>176</v>
      </c>
      <c r="F20667" s="1" t="s">
        <v>66</v>
      </c>
      <c r="G20667" s="1" t="str">
        <f>IFERROR(__xludf.DUMMYFUNCTION("GOOGLETRANSLATE(D20667,""fr"",""en"")"),"#VALUE!")</f>
        <v>#VALUE!</v>
      </c>
    </row>
    <row r="20668" ht="15.75" customHeight="1">
      <c r="A20668" s="1" t="s">
        <v>4437</v>
      </c>
      <c r="B20668" s="1">
        <v>3.0</v>
      </c>
      <c r="C20668" s="1" t="s">
        <v>42965</v>
      </c>
      <c r="D20668" s="1" t="s">
        <v>42966</v>
      </c>
      <c r="E20668" s="1" t="s">
        <v>21</v>
      </c>
      <c r="F20668" s="1" t="s">
        <v>11</v>
      </c>
      <c r="G20668" s="1" t="str">
        <f>IFERROR(__xludf.DUMMYFUNCTION("GOOGLETRANSLATE(D20668,""fr"",""en"")"),"#VALUE!")</f>
        <v>#VALUE!</v>
      </c>
    </row>
    <row r="20669" ht="15.75" customHeight="1">
      <c r="A20669" s="1" t="s">
        <v>2896</v>
      </c>
      <c r="B20669" s="1">
        <v>1.0</v>
      </c>
      <c r="C20669" s="1" t="s">
        <v>42967</v>
      </c>
      <c r="D20669" s="1" t="s">
        <v>42968</v>
      </c>
      <c r="E20669" s="1" t="s">
        <v>1192</v>
      </c>
      <c r="F20669" s="1" t="s">
        <v>110</v>
      </c>
      <c r="G20669" s="1" t="str">
        <f>IFERROR(__xludf.DUMMYFUNCTION("GOOGLETRANSLATE(D20669,""fr"",""en"")"),"#VALUE!")</f>
        <v>#VALUE!</v>
      </c>
    </row>
    <row r="20670" ht="15.75" customHeight="1">
      <c r="A20670" s="1" t="s">
        <v>9551</v>
      </c>
      <c r="B20670" s="1">
        <v>4.0</v>
      </c>
      <c r="C20670" s="1" t="s">
        <v>42969</v>
      </c>
      <c r="D20670" s="1" t="s">
        <v>42970</v>
      </c>
      <c r="E20670" s="1" t="s">
        <v>169</v>
      </c>
      <c r="F20670" s="1" t="s">
        <v>110</v>
      </c>
      <c r="G20670" s="1" t="str">
        <f>IFERROR(__xludf.DUMMYFUNCTION("GOOGLETRANSLATE(D20670,""fr"",""en"")"),"#VALUE!")</f>
        <v>#VALUE!</v>
      </c>
    </row>
    <row r="20671" ht="15.75" customHeight="1">
      <c r="A20671" s="1" t="s">
        <v>388</v>
      </c>
      <c r="B20671" s="1">
        <v>3.0</v>
      </c>
      <c r="C20671" s="1" t="s">
        <v>42971</v>
      </c>
      <c r="D20671" s="1" t="s">
        <v>42972</v>
      </c>
      <c r="E20671" s="1" t="s">
        <v>226</v>
      </c>
      <c r="F20671" s="1" t="s">
        <v>11</v>
      </c>
      <c r="G20671" s="1" t="str">
        <f>IFERROR(__xludf.DUMMYFUNCTION("GOOGLETRANSLATE(D20671,""fr"",""en"")"),"#VALUE!")</f>
        <v>#VALUE!</v>
      </c>
    </row>
    <row r="20672" ht="15.75" customHeight="1">
      <c r="A20672" s="1" t="s">
        <v>5162</v>
      </c>
      <c r="B20672" s="1">
        <v>1.0</v>
      </c>
      <c r="C20672" s="1" t="s">
        <v>42973</v>
      </c>
      <c r="D20672" s="1" t="s">
        <v>42974</v>
      </c>
      <c r="E20672" s="1" t="s">
        <v>29</v>
      </c>
      <c r="F20672" s="1" t="s">
        <v>30</v>
      </c>
      <c r="G20672" s="1" t="str">
        <f>IFERROR(__xludf.DUMMYFUNCTION("GOOGLETRANSLATE(D20672,""fr"",""en"")"),"#VALUE!")</f>
        <v>#VALUE!</v>
      </c>
    </row>
    <row r="20673" ht="15.75" customHeight="1">
      <c r="A20673" s="1" t="s">
        <v>4214</v>
      </c>
      <c r="B20673" s="1">
        <v>1.0</v>
      </c>
      <c r="C20673" s="1" t="s">
        <v>42975</v>
      </c>
      <c r="D20673" s="1" t="s">
        <v>42976</v>
      </c>
      <c r="E20673" s="1" t="s">
        <v>750</v>
      </c>
      <c r="F20673" s="1" t="s">
        <v>110</v>
      </c>
      <c r="G20673" s="1" t="str">
        <f>IFERROR(__xludf.DUMMYFUNCTION("GOOGLETRANSLATE(D20673,""fr"",""en"")"),"#VALUE!")</f>
        <v>#VALUE!</v>
      </c>
    </row>
    <row r="20674" ht="15.75" customHeight="1">
      <c r="A20674" s="1" t="s">
        <v>163</v>
      </c>
      <c r="B20674" s="1">
        <v>5.0</v>
      </c>
      <c r="C20674" s="1" t="s">
        <v>42977</v>
      </c>
      <c r="D20674" s="1" t="s">
        <v>42978</v>
      </c>
      <c r="E20674" s="1" t="s">
        <v>10</v>
      </c>
      <c r="F20674" s="1" t="s">
        <v>11</v>
      </c>
      <c r="G20674" s="1" t="str">
        <f>IFERROR(__xludf.DUMMYFUNCTION("GOOGLETRANSLATE(D20674,""fr"",""en"")"),"#VALUE!")</f>
        <v>#VALUE!</v>
      </c>
    </row>
    <row r="20675" ht="15.75" customHeight="1">
      <c r="A20675" s="1" t="s">
        <v>1913</v>
      </c>
      <c r="B20675" s="1">
        <v>1.0</v>
      </c>
      <c r="C20675" s="1" t="s">
        <v>42979</v>
      </c>
      <c r="D20675" s="1" t="s">
        <v>42980</v>
      </c>
      <c r="E20675" s="1" t="s">
        <v>103</v>
      </c>
      <c r="F20675" s="1" t="s">
        <v>48</v>
      </c>
      <c r="G20675" s="1" t="str">
        <f>IFERROR(__xludf.DUMMYFUNCTION("GOOGLETRANSLATE(D20675,""fr"",""en"")"),"#VALUE!")</f>
        <v>#VALUE!</v>
      </c>
    </row>
    <row r="20676" ht="15.75" customHeight="1">
      <c r="A20676" s="1" t="s">
        <v>281</v>
      </c>
      <c r="B20676" s="1">
        <v>5.0</v>
      </c>
      <c r="C20676" s="1" t="s">
        <v>42981</v>
      </c>
      <c r="D20676" s="1" t="s">
        <v>42982</v>
      </c>
      <c r="E20676" s="1" t="s">
        <v>176</v>
      </c>
      <c r="F20676" s="1" t="s">
        <v>66</v>
      </c>
      <c r="G20676" s="1" t="str">
        <f>IFERROR(__xludf.DUMMYFUNCTION("GOOGLETRANSLATE(D20676,""fr"",""en"")"),"#VALUE!")</f>
        <v>#VALUE!</v>
      </c>
    </row>
    <row r="20677" ht="15.75" customHeight="1">
      <c r="A20677" s="1" t="s">
        <v>2585</v>
      </c>
      <c r="B20677" s="1">
        <v>3.0</v>
      </c>
      <c r="C20677" s="1" t="s">
        <v>42983</v>
      </c>
      <c r="D20677" s="1" t="s">
        <v>42984</v>
      </c>
      <c r="E20677" s="1" t="s">
        <v>10</v>
      </c>
      <c r="F20677" s="1" t="s">
        <v>11</v>
      </c>
      <c r="G20677" s="1" t="str">
        <f>IFERROR(__xludf.DUMMYFUNCTION("GOOGLETRANSLATE(D20677,""fr"",""en"")"),"#VALUE!")</f>
        <v>#VALUE!</v>
      </c>
    </row>
    <row r="20678" ht="15.75" customHeight="1">
      <c r="A20678" s="1" t="s">
        <v>2510</v>
      </c>
      <c r="B20678" s="1">
        <v>1.0</v>
      </c>
      <c r="C20678" s="1" t="s">
        <v>42985</v>
      </c>
      <c r="D20678" s="1" t="s">
        <v>42986</v>
      </c>
      <c r="E20678" s="1" t="s">
        <v>125</v>
      </c>
      <c r="F20678" s="1" t="s">
        <v>11</v>
      </c>
      <c r="G20678" s="1" t="str">
        <f>IFERROR(__xludf.DUMMYFUNCTION("GOOGLETRANSLATE(D20678,""fr"",""en"")"),"#VALUE!")</f>
        <v>#VALUE!</v>
      </c>
    </row>
    <row r="20679" ht="15.75" customHeight="1">
      <c r="A20679" s="1" t="s">
        <v>56</v>
      </c>
      <c r="B20679" s="1">
        <v>1.0</v>
      </c>
      <c r="C20679" s="1" t="s">
        <v>42987</v>
      </c>
      <c r="D20679" s="1" t="s">
        <v>42988</v>
      </c>
      <c r="E20679" s="1" t="s">
        <v>10</v>
      </c>
      <c r="F20679" s="1" t="s">
        <v>11</v>
      </c>
      <c r="G20679" s="1" t="str">
        <f>IFERROR(__xludf.DUMMYFUNCTION("GOOGLETRANSLATE(D20679,""fr"",""en"")"),"
 Direct Insurance it's really a disaster
No follow -up no response or it is precise to us and the opposite is done.
I have a bonus 50 for 20 years and according to their conditions during an accident there is no penalty application
Two years ago I got my"&amp;" car hanging up with a person who fled but I was able to get his identity after the gendarmerie complaint
I was surprised two years after knowing that Direct Insurance had never appealed my frankness has never been reimbursed
By bad luck I hung my car six"&amp;" months ago small damage on the door
I declared a direct insurance by asking if it was worth the blow they intervene
It was specified to me that it did not pose a problem but that I will pay the franchise and no impact on the penalty
But I received my ins"&amp;"urance subscription which goes from 780 to 1214.00 euros
I managed to exchange on the phone and it was specified to me that a refund was going to be made that there was an error
Two months later I still had nothing
I made eight emails without any answer
I"&amp;" sent to February 2019 a recommended letter putting in notice to review my subscription and my bonus level according to the conditions on which this company had engaged
I did not have any answer
I sent again a recommended letter two months ago and still n"&amp;"o answer
And again a registered letter three weeks ago they accused me receipt by saying that they were going to give an answer and nothing
I find it ashamed my contribution having almost double
It is easy to hang customers to the start with interesting c"&amp;"onditions and after no longer monitoring or reviewing the bonus conditions according to their commitment
I therefore strongly denote this company.
It is a big deception
No follow -up, they do not take care of your file, never an answer
Run away")</f>
        <v>
 Direct Insurance it's really a disaster
No follow -up no response or it is precise to us and the opposite is done.
I have a bonus 50 for 20 years and according to their conditions during an accident there is no penalty application
Two years ago I got my car hanging up with a person who fled but I was able to get his identity after the gendarmerie complaint
I was surprised two years after knowing that Direct Insurance had never appealed my frankness has never been reimbursed
By bad luck I hung my car six months ago small damage on the door
I declared a direct insurance by asking if it was worth the blow they intervene
It was specified to me that it did not pose a problem but that I will pay the franchise and no impact on the penalty
But I received my insurance subscription which goes from 780 to 1214.00 euros
I managed to exchange on the phone and it was specified to me that a refund was going to be made that there was an error
Two months later I still had nothing
I made eight emails without any answer
I sent to February 2019 a recommended letter putting in notice to review my subscription and my bonus level according to the conditions on which this company had engaged
I did not have any answer
I sent again a recommended letter two months ago and still no answer
And again a registered letter three weeks ago they accused me receipt by saying that they were going to give an answer and nothing
I find it ashamed my contribution having almost double
It is easy to hang customers to the start with interesting conditions and after no longer monitoring or reviewing the bonus conditions according to their commitment
I therefore strongly denote this company.
It is a big deception
No follow -up, they do not take care of your file, never an answer
Run away</v>
      </c>
    </row>
    <row r="20680" ht="15.75" customHeight="1">
      <c r="A20680" s="1" t="s">
        <v>1791</v>
      </c>
      <c r="B20680" s="1">
        <v>1.0</v>
      </c>
      <c r="C20680" s="1" t="s">
        <v>42989</v>
      </c>
      <c r="D20680" s="1" t="s">
        <v>42990</v>
      </c>
      <c r="E20680" s="1" t="s">
        <v>117</v>
      </c>
      <c r="F20680" s="1" t="s">
        <v>48</v>
      </c>
      <c r="G20680" s="1" t="str">
        <f>IFERROR(__xludf.DUMMYFUNCTION("GOOGLETRANSLATE(D20680,""fr"",""en"")"),"#VALUE!")</f>
        <v>#VALUE!</v>
      </c>
    </row>
    <row r="20681" ht="15.75" customHeight="1">
      <c r="A20681" s="1" t="s">
        <v>3727</v>
      </c>
      <c r="B20681" s="1">
        <v>2.0</v>
      </c>
      <c r="C20681" s="1" t="s">
        <v>42991</v>
      </c>
      <c r="D20681" s="1" t="s">
        <v>42992</v>
      </c>
      <c r="E20681" s="1" t="s">
        <v>25</v>
      </c>
      <c r="F20681" s="1" t="s">
        <v>11</v>
      </c>
      <c r="G20681" s="1" t="str">
        <f>IFERROR(__xludf.DUMMYFUNCTION("GOOGLETRANSLATE(D20681,""fr"",""en"")"),"#VALUE!")</f>
        <v>#VALUE!</v>
      </c>
    </row>
    <row r="20682" ht="15.75" customHeight="1">
      <c r="A20682" s="1" t="s">
        <v>551</v>
      </c>
      <c r="B20682" s="1">
        <v>5.0</v>
      </c>
      <c r="C20682" s="1" t="s">
        <v>42993</v>
      </c>
      <c r="D20682" s="1" t="s">
        <v>42994</v>
      </c>
      <c r="E20682" s="1" t="s">
        <v>21</v>
      </c>
      <c r="F20682" s="1" t="s">
        <v>11</v>
      </c>
      <c r="G20682" s="1" t="str">
        <f>IFERROR(__xludf.DUMMYFUNCTION("GOOGLETRANSLATE(D20682,""fr"",""en"")"),"#VALUE!")</f>
        <v>#VALUE!</v>
      </c>
    </row>
    <row r="20683" ht="15.75" customHeight="1">
      <c r="A20683" s="1" t="s">
        <v>2857</v>
      </c>
      <c r="B20683" s="1">
        <v>4.0</v>
      </c>
      <c r="C20683" s="1" t="s">
        <v>42995</v>
      </c>
      <c r="D20683" s="1" t="s">
        <v>42996</v>
      </c>
      <c r="E20683" s="1" t="s">
        <v>109</v>
      </c>
      <c r="F20683" s="1" t="s">
        <v>110</v>
      </c>
      <c r="G20683" s="1" t="str">
        <f>IFERROR(__xludf.DUMMYFUNCTION("GOOGLETRANSLATE(D20683,""fr"",""en"")"),"#VALUE!")</f>
        <v>#VALUE!</v>
      </c>
    </row>
    <row r="20684" ht="15.75" customHeight="1">
      <c r="A20684" s="1" t="s">
        <v>1358</v>
      </c>
      <c r="B20684" s="1">
        <v>1.0</v>
      </c>
      <c r="C20684" s="1" t="s">
        <v>42997</v>
      </c>
      <c r="D20684" s="1" t="s">
        <v>42998</v>
      </c>
      <c r="E20684" s="1" t="s">
        <v>52</v>
      </c>
      <c r="F20684" s="1" t="s">
        <v>11</v>
      </c>
      <c r="G20684" s="1" t="str">
        <f>IFERROR(__xludf.DUMMYFUNCTION("GOOGLETRANSLATE(D20684,""fr"",""en"")"),"#VALUE!")</f>
        <v>#VALUE!</v>
      </c>
    </row>
    <row r="20685" ht="15.75" customHeight="1">
      <c r="A20685" s="1" t="s">
        <v>707</v>
      </c>
      <c r="B20685" s="1">
        <v>5.0</v>
      </c>
      <c r="C20685" s="1" t="s">
        <v>42999</v>
      </c>
      <c r="D20685" s="1" t="s">
        <v>43000</v>
      </c>
      <c r="E20685" s="1" t="s">
        <v>10</v>
      </c>
      <c r="F20685" s="1" t="s">
        <v>11</v>
      </c>
      <c r="G20685" s="1" t="str">
        <f>IFERROR(__xludf.DUMMYFUNCTION("GOOGLETRANSLATE(D20685,""fr"",""en"")"),"#VALUE!")</f>
        <v>#VALUE!</v>
      </c>
    </row>
    <row r="20686" ht="15.75" customHeight="1">
      <c r="A20686" s="1" t="s">
        <v>6154</v>
      </c>
      <c r="B20686" s="1">
        <v>2.0</v>
      </c>
      <c r="C20686" s="1" t="s">
        <v>43001</v>
      </c>
      <c r="D20686" s="1" t="s">
        <v>43002</v>
      </c>
      <c r="E20686" s="1" t="s">
        <v>117</v>
      </c>
      <c r="F20686" s="1" t="s">
        <v>118</v>
      </c>
      <c r="G20686" s="1" t="str">
        <f>IFERROR(__xludf.DUMMYFUNCTION("GOOGLETRANSLATE(D20686,""fr"",""en"")"),"#VALUE!")</f>
        <v>#VALUE!</v>
      </c>
    </row>
    <row r="20687" ht="15.75" customHeight="1">
      <c r="A20687" s="1" t="s">
        <v>8406</v>
      </c>
      <c r="B20687" s="1">
        <v>5.0</v>
      </c>
      <c r="C20687" s="1" t="s">
        <v>43003</v>
      </c>
      <c r="D20687" s="1" t="s">
        <v>43004</v>
      </c>
      <c r="E20687" s="1" t="s">
        <v>21</v>
      </c>
      <c r="F20687" s="1" t="s">
        <v>11</v>
      </c>
      <c r="G20687" s="1" t="str">
        <f>IFERROR(__xludf.DUMMYFUNCTION("GOOGLETRANSLATE(D20687,""fr"",""en"")"),"#VALUE!")</f>
        <v>#VALUE!</v>
      </c>
    </row>
    <row r="20688" ht="15.75" customHeight="1">
      <c r="A20688" s="1" t="s">
        <v>491</v>
      </c>
      <c r="B20688" s="1">
        <v>3.0</v>
      </c>
      <c r="C20688" s="1" t="s">
        <v>43005</v>
      </c>
      <c r="D20688" s="1" t="s">
        <v>43006</v>
      </c>
      <c r="E20688" s="1" t="s">
        <v>10</v>
      </c>
      <c r="F20688" s="1" t="s">
        <v>11</v>
      </c>
      <c r="G20688" s="1" t="str">
        <f>IFERROR(__xludf.DUMMYFUNCTION("GOOGLETRANSLATE(D20688,""fr"",""en"")"),"#VALUE!")</f>
        <v>#VALUE!</v>
      </c>
    </row>
    <row r="20689" ht="15.75" customHeight="1">
      <c r="A20689" s="1" t="s">
        <v>1778</v>
      </c>
      <c r="B20689" s="1">
        <v>5.0</v>
      </c>
      <c r="C20689" s="1" t="s">
        <v>43007</v>
      </c>
      <c r="D20689" s="1" t="s">
        <v>43008</v>
      </c>
      <c r="E20689" s="1" t="s">
        <v>65</v>
      </c>
      <c r="F20689" s="1" t="s">
        <v>66</v>
      </c>
      <c r="G20689" s="1" t="str">
        <f>IFERROR(__xludf.DUMMYFUNCTION("GOOGLETRANSLATE(D20689,""fr"",""en"")"),"#VALUE!")</f>
        <v>#VALUE!</v>
      </c>
    </row>
    <row r="20690" ht="15.75" customHeight="1">
      <c r="A20690" s="1" t="s">
        <v>615</v>
      </c>
      <c r="B20690" s="1">
        <v>4.0</v>
      </c>
      <c r="C20690" s="1" t="s">
        <v>43009</v>
      </c>
      <c r="D20690" s="1" t="s">
        <v>43010</v>
      </c>
      <c r="E20690" s="1" t="s">
        <v>176</v>
      </c>
      <c r="F20690" s="1" t="s">
        <v>66</v>
      </c>
      <c r="G20690" s="1" t="str">
        <f>IFERROR(__xludf.DUMMYFUNCTION("GOOGLETRANSLATE(D20690,""fr"",""en"")"),"#VALUE!")</f>
        <v>#VALUE!</v>
      </c>
    </row>
    <row r="20691" ht="15.75" customHeight="1">
      <c r="A20691" s="1" t="s">
        <v>828</v>
      </c>
      <c r="B20691" s="1">
        <v>3.0</v>
      </c>
      <c r="C20691" s="1" t="s">
        <v>43011</v>
      </c>
      <c r="D20691" s="1" t="s">
        <v>43012</v>
      </c>
      <c r="E20691" s="1" t="s">
        <v>21</v>
      </c>
      <c r="F20691" s="1" t="s">
        <v>11</v>
      </c>
      <c r="G20691" s="1" t="str">
        <f>IFERROR(__xludf.DUMMYFUNCTION("GOOGLETRANSLATE(D20691,""fr"",""en"")"),"#VALUE!")</f>
        <v>#VALUE!</v>
      </c>
    </row>
    <row r="20692" ht="15.75" customHeight="1">
      <c r="A20692" s="1" t="s">
        <v>7546</v>
      </c>
      <c r="B20692" s="1">
        <v>1.0</v>
      </c>
      <c r="C20692" s="1" t="s">
        <v>43013</v>
      </c>
      <c r="D20692" s="1" t="s">
        <v>43014</v>
      </c>
      <c r="E20692" s="1" t="s">
        <v>1192</v>
      </c>
      <c r="F20692" s="1" t="s">
        <v>110</v>
      </c>
      <c r="G20692" s="1" t="str">
        <f>IFERROR(__xludf.DUMMYFUNCTION("GOOGLETRANSLATE(D20692,""fr"",""en"")"),"#VALUE!")</f>
        <v>#VALUE!</v>
      </c>
    </row>
    <row r="20693" ht="15.75" customHeight="1">
      <c r="A20693" s="1" t="s">
        <v>141</v>
      </c>
      <c r="B20693" s="1">
        <v>1.0</v>
      </c>
      <c r="C20693" s="1" t="s">
        <v>43015</v>
      </c>
      <c r="D20693" s="1" t="s">
        <v>43016</v>
      </c>
      <c r="E20693" s="1" t="s">
        <v>52</v>
      </c>
      <c r="F20693" s="1" t="s">
        <v>11</v>
      </c>
      <c r="G20693" s="1" t="str">
        <f>IFERROR(__xludf.DUMMYFUNCTION("GOOGLETRANSLATE(D20693,""fr"",""en"")"),"#VALUE!")</f>
        <v>#VALUE!</v>
      </c>
    </row>
    <row r="20694" ht="15.75" customHeight="1">
      <c r="A20694" s="1" t="s">
        <v>670</v>
      </c>
      <c r="B20694" s="1">
        <v>5.0</v>
      </c>
      <c r="C20694" s="1" t="s">
        <v>43017</v>
      </c>
      <c r="D20694" s="1" t="s">
        <v>43018</v>
      </c>
      <c r="E20694" s="1" t="s">
        <v>21</v>
      </c>
      <c r="F20694" s="1" t="s">
        <v>11</v>
      </c>
      <c r="G20694" s="1" t="str">
        <f>IFERROR(__xludf.DUMMYFUNCTION("GOOGLETRANSLATE(D20694,""fr"",""en"")"),"#VALUE!")</f>
        <v>#VALUE!</v>
      </c>
    </row>
    <row r="20695" ht="15.75" customHeight="1">
      <c r="A20695" s="1" t="s">
        <v>2402</v>
      </c>
      <c r="B20695" s="1">
        <v>4.0</v>
      </c>
      <c r="C20695" s="1" t="s">
        <v>43019</v>
      </c>
      <c r="D20695" s="1" t="s">
        <v>43020</v>
      </c>
      <c r="E20695" s="1" t="s">
        <v>10</v>
      </c>
      <c r="F20695" s="1" t="s">
        <v>11</v>
      </c>
      <c r="G20695" s="1" t="str">
        <f>IFERROR(__xludf.DUMMYFUNCTION("GOOGLETRANSLATE(D20695,""fr"",""en"")"),"#VALUE!")</f>
        <v>#VALUE!</v>
      </c>
    </row>
    <row r="20696" ht="15.75" customHeight="1">
      <c r="A20696" s="1" t="s">
        <v>801</v>
      </c>
      <c r="B20696" s="1">
        <v>2.0</v>
      </c>
      <c r="C20696" s="1" t="s">
        <v>43021</v>
      </c>
      <c r="D20696" s="1" t="s">
        <v>43022</v>
      </c>
      <c r="E20696" s="1" t="s">
        <v>10</v>
      </c>
      <c r="F20696" s="1" t="s">
        <v>11</v>
      </c>
      <c r="G20696" s="1" t="str">
        <f>IFERROR(__xludf.DUMMYFUNCTION("GOOGLETRANSLATE(D20696,""fr"",""en"")"),"#VALUE!")</f>
        <v>#VALUE!</v>
      </c>
    </row>
    <row r="20697" ht="15.75" customHeight="1">
      <c r="A20697" s="1" t="s">
        <v>1129</v>
      </c>
      <c r="B20697" s="1">
        <v>4.0</v>
      </c>
      <c r="C20697" s="1" t="s">
        <v>43023</v>
      </c>
      <c r="D20697" s="1" t="s">
        <v>43024</v>
      </c>
      <c r="E20697" s="1" t="s">
        <v>273</v>
      </c>
      <c r="F20697" s="1" t="s">
        <v>11</v>
      </c>
      <c r="G20697" s="1" t="str">
        <f>IFERROR(__xludf.DUMMYFUNCTION("GOOGLETRANSLATE(D20697,""fr"",""en"")"),"#VALUE!")</f>
        <v>#VALUE!</v>
      </c>
    </row>
    <row r="20698" ht="15.75" customHeight="1">
      <c r="A20698" s="1" t="s">
        <v>10458</v>
      </c>
      <c r="B20698" s="1">
        <v>2.0</v>
      </c>
      <c r="C20698" s="1" t="s">
        <v>43025</v>
      </c>
      <c r="D20698" s="1" t="s">
        <v>43026</v>
      </c>
      <c r="E20698" s="1" t="s">
        <v>10</v>
      </c>
      <c r="F20698" s="1" t="s">
        <v>11</v>
      </c>
      <c r="G20698" s="1" t="str">
        <f>IFERROR(__xludf.DUMMYFUNCTION("GOOGLETRANSLATE(D20698,""fr"",""en"")"),"#VALUE!")</f>
        <v>#VALUE!</v>
      </c>
    </row>
    <row r="20699" ht="15.75" customHeight="1">
      <c r="A20699" s="1" t="s">
        <v>214</v>
      </c>
      <c r="B20699" s="1">
        <v>2.0</v>
      </c>
      <c r="C20699" s="1" t="s">
        <v>43027</v>
      </c>
      <c r="D20699" s="1" t="s">
        <v>43028</v>
      </c>
      <c r="E20699" s="1" t="s">
        <v>21</v>
      </c>
      <c r="F20699" s="1" t="s">
        <v>11</v>
      </c>
      <c r="G20699" s="1" t="str">
        <f>IFERROR(__xludf.DUMMYFUNCTION("GOOGLETRANSLATE(D20699,""fr"",""en"")"),"#VALUE!")</f>
        <v>#VALUE!</v>
      </c>
    </row>
    <row r="20700" ht="15.75" customHeight="1">
      <c r="A20700" s="1" t="s">
        <v>621</v>
      </c>
      <c r="B20700" s="1">
        <v>5.0</v>
      </c>
      <c r="C20700" s="1" t="s">
        <v>43029</v>
      </c>
      <c r="D20700" s="1" t="s">
        <v>43030</v>
      </c>
      <c r="E20700" s="1" t="s">
        <v>21</v>
      </c>
      <c r="F20700" s="1" t="s">
        <v>11</v>
      </c>
      <c r="G20700" s="1" t="str">
        <f>IFERROR(__xludf.DUMMYFUNCTION("GOOGLETRANSLATE(D20700,""fr"",""en"")"),"#VALUE!")</f>
        <v>#VALUE!</v>
      </c>
    </row>
    <row r="20701" ht="15.75" customHeight="1">
      <c r="A20701" s="1" t="s">
        <v>936</v>
      </c>
      <c r="B20701" s="1">
        <v>2.0</v>
      </c>
      <c r="C20701" s="1" t="s">
        <v>43031</v>
      </c>
      <c r="D20701" s="1" t="s">
        <v>43032</v>
      </c>
      <c r="E20701" s="1" t="s">
        <v>10</v>
      </c>
      <c r="F20701" s="1" t="s">
        <v>11</v>
      </c>
      <c r="G20701" s="1" t="str">
        <f>IFERROR(__xludf.DUMMYFUNCTION("GOOGLETRANSLATE(D20701,""fr"",""en"")"),"#VALUE!")</f>
        <v>#VALUE!</v>
      </c>
    </row>
    <row r="20702" ht="15.75" customHeight="1">
      <c r="A20702" s="1" t="s">
        <v>2937</v>
      </c>
      <c r="B20702" s="1">
        <v>5.0</v>
      </c>
      <c r="C20702" s="1" t="s">
        <v>43033</v>
      </c>
      <c r="D20702" s="1" t="s">
        <v>43034</v>
      </c>
      <c r="E20702" s="1" t="s">
        <v>21</v>
      </c>
      <c r="F20702" s="1" t="s">
        <v>11</v>
      </c>
      <c r="G20702" s="1" t="str">
        <f>IFERROR(__xludf.DUMMYFUNCTION("GOOGLETRANSLATE(D20702,""fr"",""en"")"),"#VALUE!")</f>
        <v>#VALUE!</v>
      </c>
    </row>
    <row r="20703" ht="15.75" customHeight="1">
      <c r="A20703" s="1" t="s">
        <v>698</v>
      </c>
      <c r="B20703" s="1">
        <v>1.0</v>
      </c>
      <c r="C20703" s="1" t="s">
        <v>43035</v>
      </c>
      <c r="D20703" s="1" t="s">
        <v>43036</v>
      </c>
      <c r="E20703" s="1" t="s">
        <v>43</v>
      </c>
      <c r="F20703" s="1" t="s">
        <v>30</v>
      </c>
      <c r="G20703" s="1" t="str">
        <f>IFERROR(__xludf.DUMMYFUNCTION("GOOGLETRANSLATE(D20703,""fr"",""en"")"),"#VALUE!")</f>
        <v>#VALUE!</v>
      </c>
    </row>
    <row r="20704" ht="15.75" customHeight="1">
      <c r="A20704" s="1" t="s">
        <v>585</v>
      </c>
      <c r="B20704" s="1">
        <v>1.0</v>
      </c>
      <c r="C20704" s="1" t="s">
        <v>43037</v>
      </c>
      <c r="D20704" s="1" t="s">
        <v>43038</v>
      </c>
      <c r="E20704" s="1" t="s">
        <v>43</v>
      </c>
      <c r="F20704" s="1" t="s">
        <v>30</v>
      </c>
      <c r="G20704" s="1" t="str">
        <f>IFERROR(__xludf.DUMMYFUNCTION("GOOGLETRANSLATE(D20704,""fr"",""en"")"),"#VALUE!")</f>
        <v>#VALUE!</v>
      </c>
    </row>
    <row r="20705" ht="15.75" customHeight="1">
      <c r="A20705" s="1" t="s">
        <v>2566</v>
      </c>
      <c r="B20705" s="1">
        <v>5.0</v>
      </c>
      <c r="C20705" s="1" t="s">
        <v>43039</v>
      </c>
      <c r="D20705" s="1" t="s">
        <v>43040</v>
      </c>
      <c r="E20705" s="1" t="s">
        <v>29</v>
      </c>
      <c r="F20705" s="1" t="s">
        <v>30</v>
      </c>
      <c r="G20705" s="1" t="str">
        <f>IFERROR(__xludf.DUMMYFUNCTION("GOOGLETRANSLATE(D20705,""fr"",""en"")"),"#VALUE!")</f>
        <v>#VALUE!</v>
      </c>
    </row>
    <row r="20706" ht="15.75" customHeight="1">
      <c r="A20706" s="1" t="s">
        <v>11833</v>
      </c>
      <c r="B20706" s="1">
        <v>2.0</v>
      </c>
      <c r="C20706" s="1" t="s">
        <v>43041</v>
      </c>
      <c r="D20706" s="1" t="s">
        <v>43042</v>
      </c>
      <c r="E20706" s="1" t="s">
        <v>169</v>
      </c>
      <c r="F20706" s="1" t="s">
        <v>11</v>
      </c>
      <c r="G20706" s="1" t="str">
        <f>IFERROR(__xludf.DUMMYFUNCTION("GOOGLETRANSLATE(D20706,""fr"",""en"")"),"#VALUE!")</f>
        <v>#VALUE!</v>
      </c>
    </row>
    <row r="20707" ht="15.75" customHeight="1">
      <c r="A20707" s="1" t="s">
        <v>1421</v>
      </c>
      <c r="B20707" s="1">
        <v>1.0</v>
      </c>
      <c r="C20707" s="1" t="s">
        <v>43043</v>
      </c>
      <c r="D20707" s="1" t="s">
        <v>43044</v>
      </c>
      <c r="E20707" s="1" t="s">
        <v>273</v>
      </c>
      <c r="F20707" s="1" t="s">
        <v>11</v>
      </c>
      <c r="G20707" s="1" t="str">
        <f>IFERROR(__xludf.DUMMYFUNCTION("GOOGLETRANSLATE(D20707,""fr"",""en"")"),"#VALUE!")</f>
        <v>#VALUE!</v>
      </c>
    </row>
    <row r="20708" ht="15.75" customHeight="1">
      <c r="A20708" s="1" t="s">
        <v>85</v>
      </c>
      <c r="B20708" s="1">
        <v>3.0</v>
      </c>
      <c r="C20708" s="1" t="s">
        <v>43045</v>
      </c>
      <c r="D20708" s="1" t="s">
        <v>43046</v>
      </c>
      <c r="E20708" s="1" t="s">
        <v>169</v>
      </c>
      <c r="F20708" s="1" t="s">
        <v>11</v>
      </c>
      <c r="G20708" s="1" t="str">
        <f>IFERROR(__xludf.DUMMYFUNCTION("GOOGLETRANSLATE(D20708,""fr"",""en"")"),"#VALUE!")</f>
        <v>#VALUE!</v>
      </c>
    </row>
    <row r="20709" ht="15.75" customHeight="1">
      <c r="A20709" s="1" t="s">
        <v>1107</v>
      </c>
      <c r="B20709" s="1">
        <v>4.0</v>
      </c>
      <c r="C20709" s="1" t="s">
        <v>43047</v>
      </c>
      <c r="D20709" s="1" t="s">
        <v>43048</v>
      </c>
      <c r="E20709" s="1" t="s">
        <v>614</v>
      </c>
      <c r="F20709" s="1" t="s">
        <v>30</v>
      </c>
      <c r="G20709" s="1" t="str">
        <f>IFERROR(__xludf.DUMMYFUNCTION("GOOGLETRANSLATE(D20709,""fr"",""en"")"),"#VALUE!")</f>
        <v>#VALUE!</v>
      </c>
    </row>
    <row r="20710" ht="15.75" customHeight="1">
      <c r="A20710" s="1" t="s">
        <v>3582</v>
      </c>
      <c r="B20710" s="1">
        <v>3.0</v>
      </c>
      <c r="C20710" s="1" t="s">
        <v>43049</v>
      </c>
      <c r="D20710" s="1" t="s">
        <v>43050</v>
      </c>
      <c r="E20710" s="1" t="s">
        <v>125</v>
      </c>
      <c r="F20710" s="1" t="s">
        <v>11</v>
      </c>
      <c r="G20710" s="1" t="str">
        <f>IFERROR(__xludf.DUMMYFUNCTION("GOOGLETRANSLATE(D20710,""fr"",""en"")"),"#VALUE!")</f>
        <v>#VALUE!</v>
      </c>
    </row>
    <row r="20711" ht="15.75" customHeight="1">
      <c r="A20711" s="1" t="s">
        <v>24023</v>
      </c>
      <c r="B20711" s="1">
        <v>2.0</v>
      </c>
      <c r="C20711" s="1" t="s">
        <v>43051</v>
      </c>
      <c r="D20711" s="1" t="s">
        <v>43052</v>
      </c>
      <c r="E20711" s="1" t="s">
        <v>10</v>
      </c>
      <c r="F20711" s="1" t="s">
        <v>11</v>
      </c>
      <c r="G20711" s="1" t="str">
        <f>IFERROR(__xludf.DUMMYFUNCTION("GOOGLETRANSLATE(D20711,""fr"",""en"")"),"#VALUE!")</f>
        <v>#VALUE!</v>
      </c>
    </row>
    <row r="20712" ht="15.75" customHeight="1">
      <c r="A20712" s="1" t="s">
        <v>100</v>
      </c>
      <c r="B20712" s="1">
        <v>5.0</v>
      </c>
      <c r="C20712" s="1" t="s">
        <v>43053</v>
      </c>
      <c r="D20712" s="1" t="s">
        <v>43054</v>
      </c>
      <c r="E20712" s="1" t="s">
        <v>10</v>
      </c>
      <c r="F20712" s="1" t="s">
        <v>11</v>
      </c>
      <c r="G20712" s="1" t="str">
        <f>IFERROR(__xludf.DUMMYFUNCTION("GOOGLETRANSLATE(D20712,""fr"",""en"")"),"#VALUE!")</f>
        <v>#VALUE!</v>
      </c>
    </row>
    <row r="20713" ht="15.75" customHeight="1">
      <c r="A20713" s="1" t="s">
        <v>7969</v>
      </c>
      <c r="B20713" s="1">
        <v>1.0</v>
      </c>
      <c r="C20713" s="1" t="s">
        <v>12939</v>
      </c>
      <c r="D20713" s="1" t="s">
        <v>43055</v>
      </c>
      <c r="E20713" s="1" t="s">
        <v>10</v>
      </c>
      <c r="F20713" s="1" t="s">
        <v>11</v>
      </c>
      <c r="G20713" s="1" t="str">
        <f>IFERROR(__xludf.DUMMYFUNCTION("GOOGLETRANSLATE(D20713,""fr"",""en"")"),"#VALUE!")</f>
        <v>#VALUE!</v>
      </c>
    </row>
    <row r="20714" ht="15.75" customHeight="1">
      <c r="A20714" s="1" t="s">
        <v>1253</v>
      </c>
      <c r="B20714" s="1">
        <v>4.0</v>
      </c>
      <c r="C20714" s="1" t="s">
        <v>43056</v>
      </c>
      <c r="D20714" s="1" t="s">
        <v>43057</v>
      </c>
      <c r="E20714" s="1" t="s">
        <v>273</v>
      </c>
      <c r="F20714" s="1" t="s">
        <v>11</v>
      </c>
      <c r="G20714" s="1" t="str">
        <f>IFERROR(__xludf.DUMMYFUNCTION("GOOGLETRANSLATE(D20714,""fr"",""en"")"),"#VALUE!")</f>
        <v>#VALUE!</v>
      </c>
    </row>
    <row r="20715" ht="15.75" customHeight="1">
      <c r="A20715" s="1" t="s">
        <v>664</v>
      </c>
      <c r="B20715" s="1">
        <v>1.0</v>
      </c>
      <c r="C20715" s="1" t="s">
        <v>43058</v>
      </c>
      <c r="D20715" s="1" t="s">
        <v>43059</v>
      </c>
      <c r="E20715" s="1" t="s">
        <v>273</v>
      </c>
      <c r="F20715" s="1" t="s">
        <v>11</v>
      </c>
      <c r="G20715" s="1" t="str">
        <f>IFERROR(__xludf.DUMMYFUNCTION("GOOGLETRANSLATE(D20715,""fr"",""en"")"),"#VALUE!")</f>
        <v>#VALUE!</v>
      </c>
    </row>
    <row r="20716" ht="15.75" customHeight="1">
      <c r="A20716" s="1" t="s">
        <v>643</v>
      </c>
      <c r="B20716" s="1">
        <v>1.0</v>
      </c>
      <c r="C20716" s="1" t="s">
        <v>43060</v>
      </c>
      <c r="D20716" s="1" t="s">
        <v>43061</v>
      </c>
      <c r="E20716" s="1" t="s">
        <v>1676</v>
      </c>
      <c r="F20716" s="1" t="s">
        <v>84</v>
      </c>
      <c r="G20716" s="1" t="str">
        <f>IFERROR(__xludf.DUMMYFUNCTION("GOOGLETRANSLATE(D20716,""fr"",""en"")"),"#VALUE!")</f>
        <v>#VALUE!</v>
      </c>
    </row>
    <row r="20717" ht="15.75" customHeight="1">
      <c r="A20717" s="1" t="s">
        <v>1421</v>
      </c>
      <c r="B20717" s="1">
        <v>1.0</v>
      </c>
      <c r="C20717" s="1" t="s">
        <v>43062</v>
      </c>
      <c r="D20717" s="1" t="s">
        <v>43063</v>
      </c>
      <c r="E20717" s="1" t="s">
        <v>10</v>
      </c>
      <c r="F20717" s="1" t="s">
        <v>11</v>
      </c>
      <c r="G20717" s="1" t="str">
        <f>IFERROR(__xludf.DUMMYFUNCTION("GOOGLETRANSLATE(D20717,""fr"",""en"")"),"#VALUE!")</f>
        <v>#VALUE!</v>
      </c>
    </row>
    <row r="20718" ht="15.75" customHeight="1">
      <c r="A20718" s="1" t="s">
        <v>1113</v>
      </c>
      <c r="B20718" s="1">
        <v>4.0</v>
      </c>
      <c r="C20718" s="1" t="s">
        <v>43064</v>
      </c>
      <c r="D20718" s="1" t="s">
        <v>43065</v>
      </c>
      <c r="E20718" s="1" t="s">
        <v>65</v>
      </c>
      <c r="F20718" s="1" t="s">
        <v>66</v>
      </c>
      <c r="G20718" s="1" t="str">
        <f>IFERROR(__xludf.DUMMYFUNCTION("GOOGLETRANSLATE(D20718,""fr"",""en"")"),"#VALUE!")</f>
        <v>#VALUE!</v>
      </c>
    </row>
    <row r="20719" ht="15.75" customHeight="1">
      <c r="A20719" s="1" t="s">
        <v>2076</v>
      </c>
      <c r="B20719" s="1">
        <v>1.0</v>
      </c>
      <c r="C20719" s="1" t="s">
        <v>43066</v>
      </c>
      <c r="D20719" s="1" t="s">
        <v>43067</v>
      </c>
      <c r="E20719" s="1" t="s">
        <v>43</v>
      </c>
      <c r="F20719" s="1" t="s">
        <v>30</v>
      </c>
      <c r="G20719" s="1" t="str">
        <f>IFERROR(__xludf.DUMMYFUNCTION("GOOGLETRANSLATE(D20719,""fr"",""en"")"),"#VALUE!")</f>
        <v>#VALUE!</v>
      </c>
    </row>
    <row r="20720" ht="15.75" customHeight="1">
      <c r="A20720" s="1" t="s">
        <v>1172</v>
      </c>
      <c r="B20720" s="1">
        <v>2.0</v>
      </c>
      <c r="C20720" s="1" t="s">
        <v>43068</v>
      </c>
      <c r="D20720" s="1" t="s">
        <v>43069</v>
      </c>
      <c r="E20720" s="1" t="s">
        <v>125</v>
      </c>
      <c r="F20720" s="1" t="s">
        <v>11</v>
      </c>
      <c r="G20720" s="1" t="str">
        <f>IFERROR(__xludf.DUMMYFUNCTION("GOOGLETRANSLATE(D20720,""fr"",""en"")"),"#VALUE!")</f>
        <v>#VALUE!</v>
      </c>
    </row>
    <row r="20721" ht="15.75" customHeight="1">
      <c r="A20721" s="1" t="s">
        <v>801</v>
      </c>
      <c r="B20721" s="1">
        <v>2.0</v>
      </c>
      <c r="C20721" s="1" t="s">
        <v>43070</v>
      </c>
      <c r="D20721" s="1" t="s">
        <v>43071</v>
      </c>
      <c r="E20721" s="1" t="s">
        <v>373</v>
      </c>
      <c r="F20721" s="1" t="s">
        <v>30</v>
      </c>
      <c r="G20721" s="1" t="str">
        <f>IFERROR(__xludf.DUMMYFUNCTION("GOOGLETRANSLATE(D20721,""fr"",""en"")"),"#VALUE!")</f>
        <v>#VALUE!</v>
      </c>
    </row>
    <row r="20722" ht="15.75" customHeight="1">
      <c r="A20722" s="1" t="s">
        <v>1955</v>
      </c>
      <c r="B20722" s="1">
        <v>5.0</v>
      </c>
      <c r="C20722" s="1" t="s">
        <v>43072</v>
      </c>
      <c r="D20722" s="1" t="s">
        <v>43073</v>
      </c>
      <c r="E20722" s="1" t="s">
        <v>65</v>
      </c>
      <c r="F20722" s="1" t="s">
        <v>66</v>
      </c>
      <c r="G20722" s="1" t="str">
        <f>IFERROR(__xludf.DUMMYFUNCTION("GOOGLETRANSLATE(D20722,""fr"",""en"")"),"#VALUE!")</f>
        <v>#VALUE!</v>
      </c>
    </row>
    <row r="20723" ht="15.75" customHeight="1">
      <c r="A20723" s="1" t="s">
        <v>21285</v>
      </c>
      <c r="B20723" s="1">
        <v>1.0</v>
      </c>
      <c r="C20723" s="1" t="s">
        <v>43074</v>
      </c>
      <c r="D20723" s="1" t="s">
        <v>43075</v>
      </c>
      <c r="E20723" s="1" t="s">
        <v>273</v>
      </c>
      <c r="F20723" s="1" t="s">
        <v>11</v>
      </c>
      <c r="G20723" s="1" t="str">
        <f>IFERROR(__xludf.DUMMYFUNCTION("GOOGLETRANSLATE(D20723,""fr"",""en"")"),"#VALUE!")</f>
        <v>#VALUE!</v>
      </c>
    </row>
    <row r="20724" ht="15.75" customHeight="1">
      <c r="A20724" s="1" t="s">
        <v>6225</v>
      </c>
      <c r="B20724" s="1">
        <v>2.0</v>
      </c>
      <c r="C20724" s="1" t="s">
        <v>43076</v>
      </c>
      <c r="D20724" s="1" t="s">
        <v>43077</v>
      </c>
      <c r="E20724" s="1" t="s">
        <v>125</v>
      </c>
      <c r="F20724" s="1" t="s">
        <v>11</v>
      </c>
      <c r="G20724" s="1" t="str">
        <f>IFERROR(__xludf.DUMMYFUNCTION("GOOGLETRANSLATE(D20724,""fr"",""en"")"),"#VALUE!")</f>
        <v>#VALUE!</v>
      </c>
    </row>
    <row r="20725" ht="15.75" customHeight="1">
      <c r="A20725" s="1" t="s">
        <v>2106</v>
      </c>
      <c r="B20725" s="1">
        <v>4.0</v>
      </c>
      <c r="C20725" s="1" t="s">
        <v>43078</v>
      </c>
      <c r="D20725" s="1" t="s">
        <v>43079</v>
      </c>
      <c r="E20725" s="1" t="s">
        <v>169</v>
      </c>
      <c r="F20725" s="1" t="s">
        <v>11</v>
      </c>
      <c r="G20725" s="1" t="str">
        <f>IFERROR(__xludf.DUMMYFUNCTION("GOOGLETRANSLATE(D20725,""fr"",""en"")"),"hello I saw my subscription increases after the change of car, pr the moment I am not decided, I hope over time I think that is down, otherwise on the whole it goes")</f>
        <v>hello I saw my subscription increases after the change of car, pr the moment I am not decided, I hope over time I think that is down, otherwise on the whole it goes</v>
      </c>
    </row>
    <row r="20726" ht="15.75" customHeight="1">
      <c r="A20726" s="1" t="s">
        <v>974</v>
      </c>
      <c r="B20726" s="1">
        <v>3.0</v>
      </c>
      <c r="C20726" s="1" t="s">
        <v>43080</v>
      </c>
      <c r="D20726" s="1" t="s">
        <v>43081</v>
      </c>
      <c r="E20726" s="1" t="s">
        <v>176</v>
      </c>
      <c r="F20726" s="1" t="s">
        <v>66</v>
      </c>
      <c r="G20726" s="1" t="str">
        <f>IFERROR(__xludf.DUMMYFUNCTION("GOOGLETRANSLATE(D20726,""fr"",""en"")"),"#VALUE!")</f>
        <v>#VALUE!</v>
      </c>
    </row>
    <row r="20727" ht="15.75" customHeight="1">
      <c r="A20727" s="1" t="s">
        <v>3738</v>
      </c>
      <c r="B20727" s="1">
        <v>4.0</v>
      </c>
      <c r="C20727" s="1" t="s">
        <v>43082</v>
      </c>
      <c r="D20727" s="1" t="s">
        <v>43083</v>
      </c>
      <c r="E20727" s="1" t="s">
        <v>21</v>
      </c>
      <c r="F20727" s="1" t="s">
        <v>11</v>
      </c>
      <c r="G20727" s="1" t="str">
        <f>IFERROR(__xludf.DUMMYFUNCTION("GOOGLETRANSLATE(D20727,""fr"",""en"")"),"#VALUE!")</f>
        <v>#VALUE!</v>
      </c>
    </row>
    <row r="20728" ht="15.75" customHeight="1">
      <c r="A20728" s="1" t="s">
        <v>494</v>
      </c>
      <c r="B20728" s="1">
        <v>5.0</v>
      </c>
      <c r="C20728" s="1" t="s">
        <v>43084</v>
      </c>
      <c r="D20728" s="1" t="s">
        <v>43085</v>
      </c>
      <c r="E20728" s="1" t="s">
        <v>10</v>
      </c>
      <c r="F20728" s="1" t="s">
        <v>11</v>
      </c>
      <c r="G20728" s="1" t="str">
        <f>IFERROR(__xludf.DUMMYFUNCTION("GOOGLETRANSLATE(D20728,""fr"",""en"")"),"#VALUE!")</f>
        <v>#VALUE!</v>
      </c>
    </row>
    <row r="20729" ht="15.75" customHeight="1">
      <c r="A20729" s="1" t="s">
        <v>558</v>
      </c>
      <c r="B20729" s="1">
        <v>2.0</v>
      </c>
      <c r="C20729" s="1" t="s">
        <v>43086</v>
      </c>
      <c r="D20729" s="1" t="s">
        <v>43087</v>
      </c>
      <c r="E20729" s="1" t="s">
        <v>10</v>
      </c>
      <c r="F20729" s="1" t="s">
        <v>11</v>
      </c>
      <c r="G20729" s="1" t="str">
        <f>IFERROR(__xludf.DUMMYFUNCTION("GOOGLETRANSLATE(D20729,""fr"",""en"")"),"#VALUE!")</f>
        <v>#VALUE!</v>
      </c>
    </row>
    <row r="20730" ht="15.75" customHeight="1">
      <c r="A20730" s="1" t="s">
        <v>11091</v>
      </c>
      <c r="B20730" s="1">
        <v>1.0</v>
      </c>
      <c r="C20730" s="1" t="s">
        <v>43088</v>
      </c>
      <c r="D20730" s="1" t="s">
        <v>43089</v>
      </c>
      <c r="E20730" s="1" t="s">
        <v>646</v>
      </c>
      <c r="F20730" s="1" t="s">
        <v>39</v>
      </c>
      <c r="G20730" s="1" t="str">
        <f>IFERROR(__xludf.DUMMYFUNCTION("GOOGLETRANSLATE(D20730,""fr"",""en"")"),"#VALUE!")</f>
        <v>#VALUE!</v>
      </c>
    </row>
    <row r="20731" ht="15.75" customHeight="1">
      <c r="A20731" s="1" t="s">
        <v>16254</v>
      </c>
      <c r="B20731" s="1">
        <v>4.0</v>
      </c>
      <c r="C20731" s="1" t="s">
        <v>43090</v>
      </c>
      <c r="D20731" s="1" t="s">
        <v>43091</v>
      </c>
      <c r="E20731" s="1" t="s">
        <v>21</v>
      </c>
      <c r="F20731" s="1" t="s">
        <v>11</v>
      </c>
      <c r="G20731" s="1" t="str">
        <f>IFERROR(__xludf.DUMMYFUNCTION("GOOGLETRANSLATE(D20731,""fr"",""en"")"),"#VALUE!")</f>
        <v>#VALUE!</v>
      </c>
    </row>
    <row r="20732" ht="15.75" customHeight="1">
      <c r="A20732" s="1" t="s">
        <v>6215</v>
      </c>
      <c r="B20732" s="1">
        <v>1.0</v>
      </c>
      <c r="C20732" s="1" t="s">
        <v>43092</v>
      </c>
      <c r="D20732" s="1" t="s">
        <v>43093</v>
      </c>
      <c r="E20732" s="1" t="s">
        <v>52</v>
      </c>
      <c r="F20732" s="1" t="s">
        <v>11</v>
      </c>
      <c r="G20732" s="1" t="str">
        <f>IFERROR(__xludf.DUMMYFUNCTION("GOOGLETRANSLATE(D20732,""fr"",""en"")"),"#VALUE!")</f>
        <v>#VALUE!</v>
      </c>
    </row>
    <row r="20733" ht="15.75" customHeight="1">
      <c r="A20733" s="1" t="s">
        <v>18</v>
      </c>
      <c r="B20733" s="1">
        <v>1.0</v>
      </c>
      <c r="C20733" s="1" t="s">
        <v>43094</v>
      </c>
      <c r="D20733" s="1" t="s">
        <v>43095</v>
      </c>
      <c r="E20733" s="1" t="s">
        <v>73</v>
      </c>
      <c r="F20733" s="1" t="s">
        <v>30</v>
      </c>
      <c r="G20733" s="1" t="str">
        <f>IFERROR(__xludf.DUMMYFUNCTION("GOOGLETRANSLATE(D20733,""fr"",""en"")"),"#VALUE!")</f>
        <v>#VALUE!</v>
      </c>
    </row>
    <row r="20734" ht="15.75" customHeight="1">
      <c r="A20734" s="1" t="s">
        <v>1344</v>
      </c>
      <c r="B20734" s="1">
        <v>1.0</v>
      </c>
      <c r="C20734" s="1" t="s">
        <v>43096</v>
      </c>
      <c r="D20734" s="1" t="s">
        <v>43097</v>
      </c>
      <c r="E20734" s="1" t="s">
        <v>250</v>
      </c>
      <c r="F20734" s="1" t="s">
        <v>30</v>
      </c>
      <c r="G20734" s="1" t="str">
        <f>IFERROR(__xludf.DUMMYFUNCTION("GOOGLETRANSLATE(D20734,""fr"",""en"")"),"#VALUE!")</f>
        <v>#VALUE!</v>
      </c>
    </row>
    <row r="20735" ht="15.75" customHeight="1">
      <c r="A20735" s="1" t="s">
        <v>22852</v>
      </c>
      <c r="B20735" s="1">
        <v>1.0</v>
      </c>
      <c r="C20735" s="1" t="s">
        <v>43098</v>
      </c>
      <c r="D20735" s="1" t="s">
        <v>43099</v>
      </c>
      <c r="E20735" s="1" t="s">
        <v>21</v>
      </c>
      <c r="F20735" s="1" t="s">
        <v>11</v>
      </c>
      <c r="G20735" s="1" t="str">
        <f>IFERROR(__xludf.DUMMYFUNCTION("GOOGLETRANSLATE(D20735,""fr"",""en"")"),"#VALUE!")</f>
        <v>#VALUE!</v>
      </c>
    </row>
    <row r="20736" ht="15.75" customHeight="1">
      <c r="A20736" s="1" t="s">
        <v>615</v>
      </c>
      <c r="B20736" s="1">
        <v>4.0</v>
      </c>
      <c r="C20736" s="1" t="s">
        <v>43100</v>
      </c>
      <c r="D20736" s="1" t="s">
        <v>43101</v>
      </c>
      <c r="E20736" s="1" t="s">
        <v>29</v>
      </c>
      <c r="F20736" s="1" t="s">
        <v>30</v>
      </c>
      <c r="G20736" s="1" t="str">
        <f>IFERROR(__xludf.DUMMYFUNCTION("GOOGLETRANSLATE(D20736,""fr"",""en"")"),"#VALUE!")</f>
        <v>#VALUE!</v>
      </c>
    </row>
    <row r="20737" ht="15.75" customHeight="1">
      <c r="A20737" s="1" t="s">
        <v>20776</v>
      </c>
      <c r="B20737" s="1">
        <v>1.0</v>
      </c>
      <c r="C20737" s="1" t="s">
        <v>43102</v>
      </c>
      <c r="D20737" s="1" t="s">
        <v>43103</v>
      </c>
      <c r="E20737" s="1" t="s">
        <v>273</v>
      </c>
      <c r="F20737" s="1" t="s">
        <v>11</v>
      </c>
      <c r="G20737" s="1" t="str">
        <f>IFERROR(__xludf.DUMMYFUNCTION("GOOGLETRANSLATE(D20737,""fr"",""en"")"),"#VALUE!")</f>
        <v>#VALUE!</v>
      </c>
    </row>
    <row r="20738" ht="15.75" customHeight="1">
      <c r="A20738" s="1" t="s">
        <v>2694</v>
      </c>
      <c r="B20738" s="1">
        <v>5.0</v>
      </c>
      <c r="C20738" s="1" t="s">
        <v>43104</v>
      </c>
      <c r="D20738" s="1" t="s">
        <v>43105</v>
      </c>
      <c r="E20738" s="1" t="s">
        <v>10</v>
      </c>
      <c r="F20738" s="1" t="s">
        <v>11</v>
      </c>
      <c r="G20738" s="1" t="str">
        <f>IFERROR(__xludf.DUMMYFUNCTION("GOOGLETRANSLATE(D20738,""fr"",""en"")"),"#VALUE!")</f>
        <v>#VALUE!</v>
      </c>
    </row>
    <row r="20739" ht="15.75" customHeight="1">
      <c r="A20739" s="1" t="s">
        <v>3196</v>
      </c>
      <c r="B20739" s="1">
        <v>2.0</v>
      </c>
      <c r="C20739" s="1" t="s">
        <v>43106</v>
      </c>
      <c r="D20739" s="1" t="s">
        <v>43107</v>
      </c>
      <c r="E20739" s="1" t="s">
        <v>2053</v>
      </c>
      <c r="F20739" s="1" t="s">
        <v>84</v>
      </c>
      <c r="G20739" s="1" t="str">
        <f>IFERROR(__xludf.DUMMYFUNCTION("GOOGLETRANSLATE(D20739,""fr"",""en"")"),"#VALUE!")</f>
        <v>#VALUE!</v>
      </c>
    </row>
    <row r="20740" ht="15.75" customHeight="1">
      <c r="A20740" s="1" t="s">
        <v>673</v>
      </c>
      <c r="B20740" s="1">
        <v>5.0</v>
      </c>
      <c r="C20740" s="1" t="s">
        <v>43108</v>
      </c>
      <c r="D20740" s="1" t="s">
        <v>43109</v>
      </c>
      <c r="E20740" s="1" t="s">
        <v>10</v>
      </c>
      <c r="F20740" s="1" t="s">
        <v>11</v>
      </c>
      <c r="G20740" s="1" t="str">
        <f>IFERROR(__xludf.DUMMYFUNCTION("GOOGLETRANSLATE(D20740,""fr"",""en"")"),"#VALUE!")</f>
        <v>#VALUE!</v>
      </c>
    </row>
    <row r="20741" ht="15.75" customHeight="1">
      <c r="A20741" s="1" t="s">
        <v>2801</v>
      </c>
      <c r="B20741" s="1">
        <v>5.0</v>
      </c>
      <c r="C20741" s="1" t="s">
        <v>43110</v>
      </c>
      <c r="D20741" s="1" t="s">
        <v>43111</v>
      </c>
      <c r="E20741" s="1" t="s">
        <v>21</v>
      </c>
      <c r="F20741" s="1" t="s">
        <v>11</v>
      </c>
      <c r="G20741" s="1" t="str">
        <f>IFERROR(__xludf.DUMMYFUNCTION("GOOGLETRANSLATE(D20741,""fr"",""en"")"),"#VALUE!")</f>
        <v>#VALUE!</v>
      </c>
    </row>
    <row r="20742" ht="15.75" customHeight="1">
      <c r="A20742" s="1" t="s">
        <v>1248</v>
      </c>
      <c r="B20742" s="1">
        <v>2.0</v>
      </c>
      <c r="C20742" s="1" t="s">
        <v>43112</v>
      </c>
      <c r="D20742" s="1" t="s">
        <v>43113</v>
      </c>
      <c r="E20742" s="1" t="s">
        <v>10</v>
      </c>
      <c r="F20742" s="1" t="s">
        <v>11</v>
      </c>
      <c r="G20742" s="1" t="str">
        <f>IFERROR(__xludf.DUMMYFUNCTION("GOOGLETRANSLATE(D20742,""fr"",""en"")"),"#VALUE!")</f>
        <v>#VALUE!</v>
      </c>
    </row>
    <row r="20743" ht="15.75" customHeight="1">
      <c r="A20743" s="1" t="s">
        <v>955</v>
      </c>
      <c r="B20743" s="1">
        <v>2.0</v>
      </c>
      <c r="C20743" s="1" t="s">
        <v>43114</v>
      </c>
      <c r="D20743" s="1" t="s">
        <v>43115</v>
      </c>
      <c r="E20743" s="1" t="s">
        <v>10</v>
      </c>
      <c r="F20743" s="1" t="s">
        <v>11</v>
      </c>
      <c r="G20743" s="1" t="str">
        <f>IFERROR(__xludf.DUMMYFUNCTION("GOOGLETRANSLATE(D20743,""fr"",""en"")"),"#VALUE!")</f>
        <v>#VALUE!</v>
      </c>
    </row>
    <row r="20744" ht="15.75" customHeight="1">
      <c r="A20744" s="1" t="s">
        <v>1886</v>
      </c>
      <c r="B20744" s="1">
        <v>2.0</v>
      </c>
      <c r="C20744" s="1" t="s">
        <v>38006</v>
      </c>
      <c r="D20744" s="1" t="s">
        <v>43116</v>
      </c>
      <c r="E20744" s="1" t="s">
        <v>423</v>
      </c>
      <c r="F20744" s="1" t="s">
        <v>30</v>
      </c>
      <c r="G20744" s="1" t="str">
        <f>IFERROR(__xludf.DUMMYFUNCTION("GOOGLETRANSLATE(D20744,""fr"",""en"")"),"#VALUE!")</f>
        <v>#VALUE!</v>
      </c>
    </row>
    <row r="20745" ht="15.75" customHeight="1">
      <c r="A20745" s="1" t="s">
        <v>1439</v>
      </c>
      <c r="B20745" s="1">
        <v>5.0</v>
      </c>
      <c r="C20745" s="1" t="s">
        <v>43117</v>
      </c>
      <c r="D20745" s="1" t="s">
        <v>43118</v>
      </c>
      <c r="E20745" s="1" t="s">
        <v>65</v>
      </c>
      <c r="F20745" s="1" t="s">
        <v>66</v>
      </c>
      <c r="G20745" s="1" t="str">
        <f>IFERROR(__xludf.DUMMYFUNCTION("GOOGLETRANSLATE(D20745,""fr"",""en"")"),"#VALUE!")</f>
        <v>#VALUE!</v>
      </c>
    </row>
    <row r="20746" ht="15.75" customHeight="1">
      <c r="A20746" s="1" t="s">
        <v>6154</v>
      </c>
      <c r="B20746" s="1">
        <v>1.0</v>
      </c>
      <c r="C20746" s="1" t="s">
        <v>43119</v>
      </c>
      <c r="D20746" s="1" t="s">
        <v>43120</v>
      </c>
      <c r="E20746" s="1" t="s">
        <v>226</v>
      </c>
      <c r="F20746" s="1" t="s">
        <v>11</v>
      </c>
      <c r="G20746" s="1" t="str">
        <f>IFERROR(__xludf.DUMMYFUNCTION("GOOGLETRANSLATE(D20746,""fr"",""en"")"),"#VALUE!")</f>
        <v>#VALUE!</v>
      </c>
    </row>
    <row r="20747" ht="15.75" customHeight="1">
      <c r="A20747" s="1" t="s">
        <v>23976</v>
      </c>
      <c r="B20747" s="1">
        <v>1.0</v>
      </c>
      <c r="C20747" s="1" t="s">
        <v>43121</v>
      </c>
      <c r="D20747" s="1" t="s">
        <v>43122</v>
      </c>
      <c r="E20747" s="1" t="s">
        <v>103</v>
      </c>
      <c r="F20747" s="1" t="s">
        <v>48</v>
      </c>
      <c r="G20747" s="1" t="str">
        <f>IFERROR(__xludf.DUMMYFUNCTION("GOOGLETRANSLATE(D20747,""fr"",""en"")"),"#VALUE!")</f>
        <v>#VALUE!</v>
      </c>
    </row>
    <row r="20748" ht="15.75" customHeight="1">
      <c r="A20748" s="1" t="s">
        <v>585</v>
      </c>
      <c r="B20748" s="1">
        <v>3.0</v>
      </c>
      <c r="C20748" s="1" t="s">
        <v>43123</v>
      </c>
      <c r="D20748" s="1" t="s">
        <v>43124</v>
      </c>
      <c r="E20748" s="1" t="s">
        <v>10</v>
      </c>
      <c r="F20748" s="1" t="s">
        <v>11</v>
      </c>
      <c r="G20748" s="1" t="str">
        <f>IFERROR(__xludf.DUMMYFUNCTION("GOOGLETRANSLATE(D20748,""fr"",""en"")"),"#VALUE!")</f>
        <v>#VALUE!</v>
      </c>
    </row>
    <row r="20749" ht="15.75" customHeight="1">
      <c r="A20749" s="1" t="s">
        <v>1699</v>
      </c>
      <c r="B20749" s="1">
        <v>5.0</v>
      </c>
      <c r="C20749" s="1" t="s">
        <v>43125</v>
      </c>
      <c r="D20749" s="1" t="s">
        <v>43126</v>
      </c>
      <c r="E20749" s="1" t="s">
        <v>21</v>
      </c>
      <c r="F20749" s="1" t="s">
        <v>11</v>
      </c>
      <c r="G20749" s="1" t="str">
        <f>IFERROR(__xludf.DUMMYFUNCTION("GOOGLETRANSLATE(D20749,""fr"",""en"")"),"#VALUE!")</f>
        <v>#VALUE!</v>
      </c>
    </row>
    <row r="20750" ht="15.75" customHeight="1">
      <c r="A20750" s="1" t="s">
        <v>2937</v>
      </c>
      <c r="B20750" s="1">
        <v>4.0</v>
      </c>
      <c r="C20750" s="1" t="s">
        <v>43127</v>
      </c>
      <c r="D20750" s="1" t="s">
        <v>43128</v>
      </c>
      <c r="E20750" s="1" t="s">
        <v>21</v>
      </c>
      <c r="F20750" s="1" t="s">
        <v>11</v>
      </c>
      <c r="G20750" s="1" t="str">
        <f>IFERROR(__xludf.DUMMYFUNCTION("GOOGLETRANSLATE(D20750,""fr"",""en"")"),"#VALUE!")</f>
        <v>#VALUE!</v>
      </c>
    </row>
    <row r="20751" ht="15.75" customHeight="1">
      <c r="A20751" s="1" t="s">
        <v>1062</v>
      </c>
      <c r="B20751" s="1">
        <v>5.0</v>
      </c>
      <c r="C20751" s="1" t="s">
        <v>43129</v>
      </c>
      <c r="D20751" s="1" t="s">
        <v>43130</v>
      </c>
      <c r="E20751" s="1" t="s">
        <v>448</v>
      </c>
      <c r="F20751" s="1" t="s">
        <v>84</v>
      </c>
      <c r="G20751" s="1" t="str">
        <f>IFERROR(__xludf.DUMMYFUNCTION("GOOGLETRANSLATE(D20751,""fr"",""en"")"),"#VALUE!")</f>
        <v>#VALUE!</v>
      </c>
    </row>
    <row r="20752" ht="15.75" customHeight="1">
      <c r="A20752" s="1" t="s">
        <v>2432</v>
      </c>
      <c r="B20752" s="1">
        <v>1.0</v>
      </c>
      <c r="C20752" s="1" t="s">
        <v>43131</v>
      </c>
      <c r="D20752" s="1" t="s">
        <v>43132</v>
      </c>
      <c r="E20752" s="1" t="s">
        <v>109</v>
      </c>
      <c r="F20752" s="1" t="s">
        <v>110</v>
      </c>
      <c r="G20752" s="1" t="str">
        <f>IFERROR(__xludf.DUMMYFUNCTION("GOOGLETRANSLATE(D20752,""fr"",""en"")"),"#VALUE!")</f>
        <v>#VALUE!</v>
      </c>
    </row>
    <row r="20753" ht="15.75" customHeight="1">
      <c r="A20753" s="1" t="s">
        <v>264</v>
      </c>
      <c r="B20753" s="1">
        <v>4.0</v>
      </c>
      <c r="C20753" s="1" t="s">
        <v>43133</v>
      </c>
      <c r="D20753" s="1" t="s">
        <v>43134</v>
      </c>
      <c r="E20753" s="1" t="s">
        <v>10</v>
      </c>
      <c r="F20753" s="1" t="s">
        <v>11</v>
      </c>
      <c r="G20753" s="1" t="str">
        <f>IFERROR(__xludf.DUMMYFUNCTION("GOOGLETRANSLATE(D20753,""fr"",""en"")"),"#VALUE!")</f>
        <v>#VALUE!</v>
      </c>
    </row>
    <row r="20754" ht="15.75" customHeight="1">
      <c r="A20754" s="1" t="s">
        <v>14686</v>
      </c>
      <c r="B20754" s="1">
        <v>2.0</v>
      </c>
      <c r="C20754" s="1" t="s">
        <v>43135</v>
      </c>
      <c r="D20754" s="1" t="s">
        <v>43136</v>
      </c>
      <c r="E20754" s="1" t="s">
        <v>83</v>
      </c>
      <c r="F20754" s="1" t="s">
        <v>84</v>
      </c>
      <c r="G20754" s="1" t="str">
        <f>IFERROR(__xludf.DUMMYFUNCTION("GOOGLETRANSLATE(D20754,""fr"",""en"")"),"#VALUE!")</f>
        <v>#VALUE!</v>
      </c>
    </row>
    <row r="20755" ht="15.75" customHeight="1">
      <c r="A20755" s="1" t="s">
        <v>338</v>
      </c>
      <c r="B20755" s="1">
        <v>4.0</v>
      </c>
      <c r="C20755" s="1" t="s">
        <v>43137</v>
      </c>
      <c r="D20755" s="1" t="s">
        <v>43138</v>
      </c>
      <c r="E20755" s="1" t="s">
        <v>10</v>
      </c>
      <c r="F20755" s="1" t="s">
        <v>11</v>
      </c>
      <c r="G20755" s="1" t="str">
        <f>IFERROR(__xludf.DUMMYFUNCTION("GOOGLETRANSLATE(D20755,""fr"",""en"")"),"#VALUE!")</f>
        <v>#VALUE!</v>
      </c>
    </row>
    <row r="20756" ht="15.75" customHeight="1">
      <c r="A20756" s="1" t="s">
        <v>5290</v>
      </c>
      <c r="B20756" s="1">
        <v>4.0</v>
      </c>
      <c r="C20756" s="1" t="s">
        <v>43139</v>
      </c>
      <c r="D20756" s="1" t="s">
        <v>43140</v>
      </c>
      <c r="E20756" s="1" t="s">
        <v>10</v>
      </c>
      <c r="F20756" s="1" t="s">
        <v>11</v>
      </c>
      <c r="G20756" s="1" t="str">
        <f>IFERROR(__xludf.DUMMYFUNCTION("GOOGLETRANSLATE(D20756,""fr"",""en"")"),"#VALUE!")</f>
        <v>#VALUE!</v>
      </c>
    </row>
    <row r="20757" ht="15.75" customHeight="1">
      <c r="A20757" s="1" t="s">
        <v>1138</v>
      </c>
      <c r="B20757" s="1">
        <v>2.0</v>
      </c>
      <c r="C20757" s="1" t="s">
        <v>43141</v>
      </c>
      <c r="D20757" s="1" t="s">
        <v>43142</v>
      </c>
      <c r="E20757" s="1" t="s">
        <v>21</v>
      </c>
      <c r="F20757" s="1" t="s">
        <v>11</v>
      </c>
      <c r="G20757" s="1" t="str">
        <f>IFERROR(__xludf.DUMMYFUNCTION("GOOGLETRANSLATE(D20757,""fr"",""en"")"),"#VALUE!")</f>
        <v>#VALUE!</v>
      </c>
    </row>
    <row r="20758" ht="15.75" customHeight="1">
      <c r="A20758" s="1" t="s">
        <v>10974</v>
      </c>
      <c r="B20758" s="1">
        <v>1.0</v>
      </c>
      <c r="C20758" s="1" t="s">
        <v>43143</v>
      </c>
      <c r="D20758" s="1" t="s">
        <v>43144</v>
      </c>
      <c r="E20758" s="1" t="s">
        <v>226</v>
      </c>
      <c r="F20758" s="1" t="s">
        <v>11</v>
      </c>
      <c r="G20758" s="1" t="str">
        <f>IFERROR(__xludf.DUMMYFUNCTION("GOOGLETRANSLATE(D20758,""fr"",""en"")"),"#VALUE!")</f>
        <v>#VALUE!</v>
      </c>
    </row>
    <row r="20759" ht="15.75" customHeight="1">
      <c r="A20759" s="1" t="s">
        <v>1023</v>
      </c>
      <c r="B20759" s="1">
        <v>4.0</v>
      </c>
      <c r="C20759" s="1" t="s">
        <v>43145</v>
      </c>
      <c r="D20759" s="1" t="s">
        <v>43146</v>
      </c>
      <c r="E20759" s="1" t="s">
        <v>65</v>
      </c>
      <c r="F20759" s="1" t="s">
        <v>66</v>
      </c>
      <c r="G20759" s="1" t="str">
        <f>IFERROR(__xludf.DUMMYFUNCTION("GOOGLETRANSLATE(D20759,""fr"",""en"")"),"#VALUE!")</f>
        <v>#VALUE!</v>
      </c>
    </row>
    <row r="20760" ht="15.75" customHeight="1">
      <c r="A20760" s="1" t="s">
        <v>888</v>
      </c>
      <c r="B20760" s="1">
        <v>2.0</v>
      </c>
      <c r="C20760" s="1" t="s">
        <v>32583</v>
      </c>
      <c r="D20760" s="1" t="s">
        <v>43147</v>
      </c>
      <c r="E20760" s="1" t="s">
        <v>125</v>
      </c>
      <c r="F20760" s="1" t="s">
        <v>11</v>
      </c>
      <c r="G20760" s="1" t="str">
        <f>IFERROR(__xludf.DUMMYFUNCTION("GOOGLETRANSLATE(D20760,""fr"",""en"")"),"#VALUE!")</f>
        <v>#VALUE!</v>
      </c>
    </row>
    <row r="20761" ht="15.75" customHeight="1">
      <c r="A20761" s="1" t="s">
        <v>564</v>
      </c>
      <c r="B20761" s="1">
        <v>4.0</v>
      </c>
      <c r="C20761" s="1" t="s">
        <v>43148</v>
      </c>
      <c r="D20761" s="1" t="s">
        <v>43149</v>
      </c>
      <c r="E20761" s="1" t="s">
        <v>10</v>
      </c>
      <c r="F20761" s="1" t="s">
        <v>11</v>
      </c>
      <c r="G20761" s="1" t="str">
        <f>IFERROR(__xludf.DUMMYFUNCTION("GOOGLETRANSLATE(D20761,""fr"",""en"")"),"#VALUE!")</f>
        <v>#VALUE!</v>
      </c>
    </row>
    <row r="20762" ht="15.75" customHeight="1">
      <c r="A20762" s="1" t="s">
        <v>624</v>
      </c>
      <c r="B20762" s="1">
        <v>5.0</v>
      </c>
      <c r="C20762" s="1" t="s">
        <v>43150</v>
      </c>
      <c r="D20762" s="1" t="s">
        <v>43151</v>
      </c>
      <c r="E20762" s="1" t="s">
        <v>65</v>
      </c>
      <c r="F20762" s="1" t="s">
        <v>66</v>
      </c>
      <c r="G20762" s="1" t="str">
        <f>IFERROR(__xludf.DUMMYFUNCTION("GOOGLETRANSLATE(D20762,""fr"",""en"")"),"#VALUE!")</f>
        <v>#VALUE!</v>
      </c>
    </row>
    <row r="20763" ht="15.75" customHeight="1">
      <c r="A20763" s="1" t="s">
        <v>2929</v>
      </c>
      <c r="B20763" s="1">
        <v>5.0</v>
      </c>
      <c r="C20763" s="1" t="s">
        <v>43152</v>
      </c>
      <c r="D20763" s="1" t="s">
        <v>43153</v>
      </c>
      <c r="E20763" s="1" t="s">
        <v>21</v>
      </c>
      <c r="F20763" s="1" t="s">
        <v>11</v>
      </c>
      <c r="G20763" s="1" t="str">
        <f>IFERROR(__xludf.DUMMYFUNCTION("GOOGLETRANSLATE(D20763,""fr"",""en"")"),"#VALUE!")</f>
        <v>#VALUE!</v>
      </c>
    </row>
    <row r="20764" ht="15.75" customHeight="1">
      <c r="A20764" s="1" t="s">
        <v>816</v>
      </c>
      <c r="B20764" s="1">
        <v>1.0</v>
      </c>
      <c r="C20764" s="1" t="s">
        <v>43154</v>
      </c>
      <c r="D20764" s="1" t="s">
        <v>43155</v>
      </c>
      <c r="E20764" s="1" t="s">
        <v>296</v>
      </c>
      <c r="F20764" s="1" t="s">
        <v>66</v>
      </c>
      <c r="G20764" s="1" t="str">
        <f>IFERROR(__xludf.DUMMYFUNCTION("GOOGLETRANSLATE(D20764,""fr"",""en"")"),"#VALUE!")</f>
        <v>#VALUE!</v>
      </c>
    </row>
    <row r="20765" ht="15.75" customHeight="1">
      <c r="A20765" s="1" t="s">
        <v>24181</v>
      </c>
      <c r="B20765" s="1">
        <v>3.0</v>
      </c>
      <c r="C20765" s="1" t="s">
        <v>43156</v>
      </c>
      <c r="D20765" s="1" t="s">
        <v>43157</v>
      </c>
      <c r="E20765" s="1" t="s">
        <v>280</v>
      </c>
      <c r="F20765" s="1" t="s">
        <v>11</v>
      </c>
      <c r="G20765" s="1" t="str">
        <f>IFERROR(__xludf.DUMMYFUNCTION("GOOGLETRANSLATE(D20765,""fr"",""en"")"),"#VALUE!")</f>
        <v>#VALUE!</v>
      </c>
    </row>
    <row r="20766" ht="15.75" customHeight="1">
      <c r="A20766" s="1" t="s">
        <v>458</v>
      </c>
      <c r="B20766" s="1">
        <v>1.0</v>
      </c>
      <c r="C20766" s="1" t="s">
        <v>43158</v>
      </c>
      <c r="D20766" s="1" t="s">
        <v>43159</v>
      </c>
      <c r="E20766" s="1" t="s">
        <v>250</v>
      </c>
      <c r="F20766" s="1" t="s">
        <v>30</v>
      </c>
      <c r="G20766" s="1" t="str">
        <f>IFERROR(__xludf.DUMMYFUNCTION("GOOGLETRANSLATE(D20766,""fr"",""en"")"),"#VALUE!")</f>
        <v>#VALUE!</v>
      </c>
    </row>
    <row r="20767" ht="15.75" customHeight="1">
      <c r="A20767" s="1" t="s">
        <v>1901</v>
      </c>
      <c r="B20767" s="1">
        <v>2.0</v>
      </c>
      <c r="C20767" s="1" t="s">
        <v>43160</v>
      </c>
      <c r="D20767" s="1" t="s">
        <v>43161</v>
      </c>
      <c r="E20767" s="1" t="s">
        <v>176</v>
      </c>
      <c r="F20767" s="1" t="s">
        <v>66</v>
      </c>
      <c r="G20767" s="1" t="str">
        <f>IFERROR(__xludf.DUMMYFUNCTION("GOOGLETRANSLATE(D20767,""fr"",""en"")"),"#VALUE!")</f>
        <v>#VALUE!</v>
      </c>
    </row>
    <row r="20768" ht="15.75" customHeight="1">
      <c r="A20768" s="1" t="s">
        <v>1248</v>
      </c>
      <c r="B20768" s="1">
        <v>5.0</v>
      </c>
      <c r="C20768" s="1" t="s">
        <v>43162</v>
      </c>
      <c r="D20768" s="1" t="s">
        <v>43163</v>
      </c>
      <c r="E20768" s="1" t="s">
        <v>21</v>
      </c>
      <c r="F20768" s="1" t="s">
        <v>11</v>
      </c>
      <c r="G20768" s="1" t="str">
        <f>IFERROR(__xludf.DUMMYFUNCTION("GOOGLETRANSLATE(D20768,""fr"",""en"")"),"#VALUE!")</f>
        <v>#VALUE!</v>
      </c>
    </row>
    <row r="20769" ht="15.75" customHeight="1">
      <c r="A20769" s="1" t="s">
        <v>585</v>
      </c>
      <c r="B20769" s="1">
        <v>5.0</v>
      </c>
      <c r="C20769" s="1" t="s">
        <v>43164</v>
      </c>
      <c r="D20769" s="1" t="s">
        <v>43165</v>
      </c>
      <c r="E20769" s="1" t="s">
        <v>21</v>
      </c>
      <c r="F20769" s="1" t="s">
        <v>11</v>
      </c>
      <c r="G20769" s="1" t="str">
        <f>IFERROR(__xludf.DUMMYFUNCTION("GOOGLETRANSLATE(D20769,""fr"",""en"")"),"#VALUE!")</f>
        <v>#VALUE!</v>
      </c>
    </row>
    <row r="20770" ht="15.75" customHeight="1">
      <c r="A20770" s="1" t="s">
        <v>588</v>
      </c>
      <c r="B20770" s="1">
        <v>1.0</v>
      </c>
      <c r="C20770" s="1" t="s">
        <v>43166</v>
      </c>
      <c r="D20770" s="1" t="s">
        <v>43167</v>
      </c>
      <c r="E20770" s="1" t="s">
        <v>827</v>
      </c>
      <c r="F20770" s="1" t="s">
        <v>39</v>
      </c>
      <c r="G20770" s="1" t="str">
        <f>IFERROR(__xludf.DUMMYFUNCTION("GOOGLETRANSLATE(D20770,""fr"",""en"")"),"#VALUE!")</f>
        <v>#VALUE!</v>
      </c>
    </row>
    <row r="20771" ht="15.75" customHeight="1">
      <c r="A20771" s="1" t="s">
        <v>4510</v>
      </c>
      <c r="B20771" s="1">
        <v>1.0</v>
      </c>
      <c r="C20771" s="1" t="s">
        <v>43168</v>
      </c>
      <c r="D20771" s="1" t="s">
        <v>43169</v>
      </c>
      <c r="E20771" s="1" t="s">
        <v>125</v>
      </c>
      <c r="F20771" s="1" t="s">
        <v>11</v>
      </c>
      <c r="G20771" s="1" t="str">
        <f>IFERROR(__xludf.DUMMYFUNCTION("GOOGLETRANSLATE(D20771,""fr"",""en"")"),"#VALUE!")</f>
        <v>#VALUE!</v>
      </c>
    </row>
    <row r="20772" ht="15.75" customHeight="1">
      <c r="A20772" s="1" t="s">
        <v>2178</v>
      </c>
      <c r="B20772" s="1">
        <v>1.0</v>
      </c>
      <c r="C20772" s="1" t="s">
        <v>43170</v>
      </c>
      <c r="D20772" s="1" t="s">
        <v>43171</v>
      </c>
      <c r="E20772" s="1" t="s">
        <v>423</v>
      </c>
      <c r="F20772" s="1" t="s">
        <v>30</v>
      </c>
      <c r="G20772" s="1" t="str">
        <f>IFERROR(__xludf.DUMMYFUNCTION("GOOGLETRANSLATE(D20772,""fr"",""en"")"),"#VALUE!")</f>
        <v>#VALUE!</v>
      </c>
    </row>
    <row r="20773" ht="15.75" customHeight="1">
      <c r="A20773" s="1" t="s">
        <v>19369</v>
      </c>
      <c r="B20773" s="1">
        <v>3.0</v>
      </c>
      <c r="C20773" s="1" t="s">
        <v>43172</v>
      </c>
      <c r="D20773" s="1" t="s">
        <v>43173</v>
      </c>
      <c r="E20773" s="1" t="s">
        <v>176</v>
      </c>
      <c r="F20773" s="1" t="s">
        <v>66</v>
      </c>
      <c r="G20773" s="1" t="str">
        <f>IFERROR(__xludf.DUMMYFUNCTION("GOOGLETRANSLATE(D20773,""fr"",""en"")"),"#VALUE!")</f>
        <v>#VALUE!</v>
      </c>
    </row>
    <row r="20774" ht="15.75" customHeight="1">
      <c r="A20774" s="1" t="s">
        <v>929</v>
      </c>
      <c r="B20774" s="1">
        <v>4.0</v>
      </c>
      <c r="C20774" s="1" t="s">
        <v>43174</v>
      </c>
      <c r="D20774" s="1" t="s">
        <v>43175</v>
      </c>
      <c r="E20774" s="1" t="s">
        <v>10</v>
      </c>
      <c r="F20774" s="1" t="s">
        <v>11</v>
      </c>
      <c r="G20774" s="1" t="str">
        <f>IFERROR(__xludf.DUMMYFUNCTION("GOOGLETRANSLATE(D20774,""fr"",""en"")"),"I am satisfied with the service and the amount
 simplicity of subscription and implementation of the contract
Yours sincerely
")</f>
        <v>I am satisfied with the service and the amount
 simplicity of subscription and implementation of the contract
Yours sincerely
</v>
      </c>
    </row>
    <row r="20775" ht="15.75" customHeight="1">
      <c r="A20775" s="1" t="s">
        <v>971</v>
      </c>
      <c r="B20775" s="1">
        <v>2.0</v>
      </c>
      <c r="C20775" s="1" t="s">
        <v>43176</v>
      </c>
      <c r="D20775" s="1" t="s">
        <v>43177</v>
      </c>
      <c r="E20775" s="1" t="s">
        <v>10</v>
      </c>
      <c r="F20775" s="1" t="s">
        <v>11</v>
      </c>
      <c r="G20775" s="1" t="str">
        <f>IFERROR(__xludf.DUMMYFUNCTION("GOOGLETRANSLATE(D20775,""fr"",""en"")"),"#VALUE!")</f>
        <v>#VALUE!</v>
      </c>
    </row>
    <row r="20776" ht="15.75" customHeight="1">
      <c r="A20776" s="1" t="s">
        <v>929</v>
      </c>
      <c r="B20776" s="1">
        <v>4.0</v>
      </c>
      <c r="C20776" s="1" t="s">
        <v>43178</v>
      </c>
      <c r="D20776" s="1" t="s">
        <v>43179</v>
      </c>
      <c r="E20776" s="1" t="s">
        <v>65</v>
      </c>
      <c r="F20776" s="1" t="s">
        <v>66</v>
      </c>
      <c r="G20776" s="1" t="str">
        <f>IFERROR(__xludf.DUMMYFUNCTION("GOOGLETRANSLATE(D20776,""fr"",""en"")"),"#VALUE!")</f>
        <v>#VALUE!</v>
      </c>
    </row>
    <row r="20777" ht="15.75" customHeight="1">
      <c r="A20777" s="1" t="s">
        <v>966</v>
      </c>
      <c r="B20777" s="1">
        <v>4.0</v>
      </c>
      <c r="C20777" s="1" t="s">
        <v>43180</v>
      </c>
      <c r="D20777" s="1" t="s">
        <v>43181</v>
      </c>
      <c r="E20777" s="1" t="s">
        <v>21</v>
      </c>
      <c r="F20777" s="1" t="s">
        <v>11</v>
      </c>
      <c r="G20777" s="1" t="str">
        <f>IFERROR(__xludf.DUMMYFUNCTION("GOOGLETRANSLATE(D20777,""fr"",""en"")"),"#VALUE!")</f>
        <v>#VALUE!</v>
      </c>
    </row>
    <row r="20778" ht="15.75" customHeight="1">
      <c r="A20778" s="1" t="s">
        <v>1696</v>
      </c>
      <c r="B20778" s="1">
        <v>4.0</v>
      </c>
      <c r="C20778" s="1" t="s">
        <v>43182</v>
      </c>
      <c r="D20778" s="1" t="s">
        <v>43183</v>
      </c>
      <c r="E20778" s="1" t="s">
        <v>65</v>
      </c>
      <c r="F20778" s="1" t="s">
        <v>66</v>
      </c>
      <c r="G20778" s="1" t="str">
        <f>IFERROR(__xludf.DUMMYFUNCTION("GOOGLETRANSLATE(D20778,""fr"",""en"")"),"#VALUE!")</f>
        <v>#VALUE!</v>
      </c>
    </row>
    <row r="20779" ht="15.75" customHeight="1">
      <c r="A20779" s="1" t="s">
        <v>6187</v>
      </c>
      <c r="B20779" s="1">
        <v>4.0</v>
      </c>
      <c r="C20779" s="1" t="s">
        <v>43184</v>
      </c>
      <c r="D20779" s="1" t="s">
        <v>43185</v>
      </c>
      <c r="E20779" s="1" t="s">
        <v>484</v>
      </c>
      <c r="F20779" s="1" t="s">
        <v>30</v>
      </c>
      <c r="G20779" s="1" t="str">
        <f>IFERROR(__xludf.DUMMYFUNCTION("GOOGLETRANSLATE(D20779,""fr"",""en"")"),"#VALUE!")</f>
        <v>#VALUE!</v>
      </c>
    </row>
    <row r="20780" ht="15.75" customHeight="1">
      <c r="A20780" s="1" t="s">
        <v>424</v>
      </c>
      <c r="B20780" s="1">
        <v>5.0</v>
      </c>
      <c r="C20780" s="1" t="s">
        <v>43186</v>
      </c>
      <c r="D20780" s="1" t="s">
        <v>43187</v>
      </c>
      <c r="E20780" s="1" t="s">
        <v>21</v>
      </c>
      <c r="F20780" s="1" t="s">
        <v>11</v>
      </c>
      <c r="G20780" s="1" t="str">
        <f>IFERROR(__xludf.DUMMYFUNCTION("GOOGLETRANSLATE(D20780,""fr"",""en"")"),"#VALUE!")</f>
        <v>#VALUE!</v>
      </c>
    </row>
    <row r="20781" ht="15.75" customHeight="1">
      <c r="A20781" s="1" t="s">
        <v>3330</v>
      </c>
      <c r="B20781" s="1">
        <v>1.0</v>
      </c>
      <c r="C20781" s="1" t="s">
        <v>43188</v>
      </c>
      <c r="D20781" s="1" t="s">
        <v>43189</v>
      </c>
      <c r="E20781" s="1" t="s">
        <v>273</v>
      </c>
      <c r="F20781" s="1" t="s">
        <v>11</v>
      </c>
      <c r="G20781" s="1" t="str">
        <f>IFERROR(__xludf.DUMMYFUNCTION("GOOGLETRANSLATE(D20781,""fr"",""en"")"),"#VALUE!")</f>
        <v>#VALUE!</v>
      </c>
    </row>
    <row r="20782" ht="15.75" customHeight="1">
      <c r="A20782" s="1" t="s">
        <v>1581</v>
      </c>
      <c r="B20782" s="1">
        <v>5.0</v>
      </c>
      <c r="C20782" s="1" t="s">
        <v>43190</v>
      </c>
      <c r="D20782" s="1" t="s">
        <v>43191</v>
      </c>
      <c r="E20782" s="1" t="s">
        <v>10</v>
      </c>
      <c r="F20782" s="1" t="s">
        <v>11</v>
      </c>
      <c r="G20782" s="1" t="str">
        <f>IFERROR(__xludf.DUMMYFUNCTION("GOOGLETRANSLATE(D20782,""fr"",""en"")"),"#VALUE!")</f>
        <v>#VALUE!</v>
      </c>
    </row>
    <row r="20783" ht="15.75" customHeight="1">
      <c r="A20783" s="1" t="s">
        <v>1934</v>
      </c>
      <c r="B20783" s="1">
        <v>5.0</v>
      </c>
      <c r="C20783" s="1" t="s">
        <v>43192</v>
      </c>
      <c r="D20783" s="1" t="s">
        <v>43193</v>
      </c>
      <c r="E20783" s="1" t="s">
        <v>10</v>
      </c>
      <c r="F20783" s="1" t="s">
        <v>11</v>
      </c>
      <c r="G20783" s="1" t="str">
        <f>IFERROR(__xludf.DUMMYFUNCTION("GOOGLETRANSLATE(D20783,""fr"",""en"")"),"#VALUE!")</f>
        <v>#VALUE!</v>
      </c>
    </row>
    <row r="20784" ht="15.75" customHeight="1">
      <c r="A20784" s="1" t="s">
        <v>2702</v>
      </c>
      <c r="B20784" s="1">
        <v>4.0</v>
      </c>
      <c r="C20784" s="1" t="s">
        <v>43194</v>
      </c>
      <c r="D20784" s="1" t="s">
        <v>43195</v>
      </c>
      <c r="E20784" s="1" t="s">
        <v>10</v>
      </c>
      <c r="F20784" s="1" t="s">
        <v>11</v>
      </c>
      <c r="G20784" s="1" t="str">
        <f>IFERROR(__xludf.DUMMYFUNCTION("GOOGLETRANSLATE(D20784,""fr"",""en"")"),"#VALUE!")</f>
        <v>#VALUE!</v>
      </c>
    </row>
    <row r="20785" ht="15.75" customHeight="1">
      <c r="A20785" s="1" t="s">
        <v>12575</v>
      </c>
      <c r="B20785" s="1">
        <v>2.0</v>
      </c>
      <c r="C20785" s="1" t="s">
        <v>43196</v>
      </c>
      <c r="D20785" s="1" t="s">
        <v>43197</v>
      </c>
      <c r="E20785" s="1" t="s">
        <v>34</v>
      </c>
      <c r="F20785" s="1" t="s">
        <v>84</v>
      </c>
      <c r="G20785" s="1" t="str">
        <f>IFERROR(__xludf.DUMMYFUNCTION("GOOGLETRANSLATE(D20785,""fr"",""en"")"),"#VALUE!")</f>
        <v>#VALUE!</v>
      </c>
    </row>
    <row r="20786" ht="15.75" customHeight="1">
      <c r="A20786" s="1" t="s">
        <v>4569</v>
      </c>
      <c r="B20786" s="1">
        <v>1.0</v>
      </c>
      <c r="C20786" s="1" t="s">
        <v>43198</v>
      </c>
      <c r="D20786" s="1" t="s">
        <v>43199</v>
      </c>
      <c r="E20786" s="1" t="s">
        <v>29</v>
      </c>
      <c r="F20786" s="1" t="s">
        <v>30</v>
      </c>
      <c r="G20786" s="1" t="str">
        <f>IFERROR(__xludf.DUMMYFUNCTION("GOOGLETRANSLATE(D20786,""fr"",""en"")"),"#VALUE!")</f>
        <v>#VALUE!</v>
      </c>
    </row>
    <row r="20787" ht="15.75" customHeight="1">
      <c r="A20787" s="1" t="s">
        <v>647</v>
      </c>
      <c r="B20787" s="1">
        <v>5.0</v>
      </c>
      <c r="C20787" s="1" t="s">
        <v>43200</v>
      </c>
      <c r="D20787" s="1" t="s">
        <v>43201</v>
      </c>
      <c r="E20787" s="1" t="s">
        <v>10</v>
      </c>
      <c r="F20787" s="1" t="s">
        <v>11</v>
      </c>
      <c r="G20787" s="1" t="str">
        <f>IFERROR(__xludf.DUMMYFUNCTION("GOOGLETRANSLATE(D20787,""fr"",""en"")"),"#VALUE!")</f>
        <v>#VALUE!</v>
      </c>
    </row>
    <row r="20788" ht="15.75" customHeight="1">
      <c r="A20788" s="1" t="s">
        <v>1358</v>
      </c>
      <c r="B20788" s="1">
        <v>4.0</v>
      </c>
      <c r="C20788" s="1" t="s">
        <v>43202</v>
      </c>
      <c r="D20788" s="1" t="s">
        <v>43203</v>
      </c>
      <c r="E20788" s="1" t="s">
        <v>109</v>
      </c>
      <c r="F20788" s="1" t="s">
        <v>110</v>
      </c>
      <c r="G20788" s="1" t="str">
        <f>IFERROR(__xludf.DUMMYFUNCTION("GOOGLETRANSLATE(D20788,""fr"",""en"")"),"#VALUE!")</f>
        <v>#VALUE!</v>
      </c>
    </row>
    <row r="20789" ht="15.75" customHeight="1">
      <c r="A20789" s="1" t="s">
        <v>10399</v>
      </c>
      <c r="B20789" s="1">
        <v>2.0</v>
      </c>
      <c r="C20789" s="1" t="s">
        <v>43204</v>
      </c>
      <c r="D20789" s="1" t="s">
        <v>43205</v>
      </c>
      <c r="E20789" s="1" t="s">
        <v>226</v>
      </c>
      <c r="F20789" s="1" t="s">
        <v>110</v>
      </c>
      <c r="G20789" s="1" t="str">
        <f>IFERROR(__xludf.DUMMYFUNCTION("GOOGLETRANSLATE(D20789,""fr"",""en"")"),"#VALUE!")</f>
        <v>#VALUE!</v>
      </c>
    </row>
    <row r="20790" ht="15.75" customHeight="1">
      <c r="A20790" s="1" t="s">
        <v>1596</v>
      </c>
      <c r="B20790" s="1">
        <v>1.0</v>
      </c>
      <c r="C20790" s="1" t="s">
        <v>43206</v>
      </c>
      <c r="D20790" s="1" t="s">
        <v>43207</v>
      </c>
      <c r="E20790" s="1" t="s">
        <v>226</v>
      </c>
      <c r="F20790" s="1" t="s">
        <v>11</v>
      </c>
      <c r="G20790" s="1" t="str">
        <f>IFERROR(__xludf.DUMMYFUNCTION("GOOGLETRANSLATE(D20790,""fr"",""en"")"),"#VALUE!")</f>
        <v>#VALUE!</v>
      </c>
    </row>
    <row r="20791" ht="15.75" customHeight="1">
      <c r="A20791" s="1" t="s">
        <v>994</v>
      </c>
      <c r="B20791" s="1">
        <v>5.0</v>
      </c>
      <c r="C20791" s="1" t="s">
        <v>43208</v>
      </c>
      <c r="D20791" s="1" t="s">
        <v>43209</v>
      </c>
      <c r="E20791" s="1" t="s">
        <v>10</v>
      </c>
      <c r="F20791" s="1" t="s">
        <v>11</v>
      </c>
      <c r="G20791" s="1" t="str">
        <f>IFERROR(__xludf.DUMMYFUNCTION("GOOGLETRANSLATE(D20791,""fr"",""en"")"),"#VALUE!")</f>
        <v>#VALUE!</v>
      </c>
    </row>
    <row r="20792" ht="15.75" customHeight="1">
      <c r="A20792" s="1" t="s">
        <v>4625</v>
      </c>
      <c r="B20792" s="1">
        <v>3.0</v>
      </c>
      <c r="C20792" s="1" t="s">
        <v>43210</v>
      </c>
      <c r="D20792" s="1" t="s">
        <v>43211</v>
      </c>
      <c r="E20792" s="1" t="s">
        <v>65</v>
      </c>
      <c r="F20792" s="1" t="s">
        <v>66</v>
      </c>
      <c r="G20792" s="1" t="str">
        <f>IFERROR(__xludf.DUMMYFUNCTION("GOOGLETRANSLATE(D20792,""fr"",""en"")"),"#VALUE!")</f>
        <v>#VALUE!</v>
      </c>
    </row>
    <row r="20793" ht="15.75" customHeight="1">
      <c r="A20793" s="1" t="s">
        <v>1135</v>
      </c>
      <c r="B20793" s="1">
        <v>3.0</v>
      </c>
      <c r="C20793" s="1" t="s">
        <v>43212</v>
      </c>
      <c r="D20793" s="1" t="s">
        <v>43213</v>
      </c>
      <c r="E20793" s="1" t="s">
        <v>21</v>
      </c>
      <c r="F20793" s="1" t="s">
        <v>11</v>
      </c>
      <c r="G20793" s="1" t="str">
        <f>IFERROR(__xludf.DUMMYFUNCTION("GOOGLETRANSLATE(D20793,""fr"",""en"")"),"#VALUE!")</f>
        <v>#VALUE!</v>
      </c>
    </row>
    <row r="20794" ht="15.75" customHeight="1">
      <c r="A20794" s="1" t="s">
        <v>14734</v>
      </c>
      <c r="B20794" s="1">
        <v>1.0</v>
      </c>
      <c r="C20794" s="1" t="s">
        <v>43214</v>
      </c>
      <c r="D20794" s="1" t="s">
        <v>43215</v>
      </c>
      <c r="E20794" s="1" t="s">
        <v>519</v>
      </c>
      <c r="F20794" s="1" t="s">
        <v>118</v>
      </c>
      <c r="G20794" s="1" t="str">
        <f>IFERROR(__xludf.DUMMYFUNCTION("GOOGLETRANSLATE(D20794,""fr"",""en"")"),"#VALUE!")</f>
        <v>#VALUE!</v>
      </c>
    </row>
    <row r="20795" ht="15.75" customHeight="1">
      <c r="A20795" s="1" t="s">
        <v>170</v>
      </c>
      <c r="B20795" s="1">
        <v>5.0</v>
      </c>
      <c r="C20795" s="1" t="s">
        <v>43216</v>
      </c>
      <c r="D20795" s="1" t="s">
        <v>43217</v>
      </c>
      <c r="E20795" s="1" t="s">
        <v>10</v>
      </c>
      <c r="F20795" s="1" t="s">
        <v>11</v>
      </c>
      <c r="G20795" s="1" t="str">
        <f>IFERROR(__xludf.DUMMYFUNCTION("GOOGLETRANSLATE(D20795,""fr"",""en"")"),"#VALUE!")</f>
        <v>#VALUE!</v>
      </c>
    </row>
    <row r="20796" ht="15.75" customHeight="1">
      <c r="A20796" s="1" t="s">
        <v>126</v>
      </c>
      <c r="B20796" s="1">
        <v>5.0</v>
      </c>
      <c r="C20796" s="1" t="s">
        <v>43218</v>
      </c>
      <c r="D20796" s="1" t="s">
        <v>43219</v>
      </c>
      <c r="E20796" s="1" t="s">
        <v>10</v>
      </c>
      <c r="F20796" s="1" t="s">
        <v>11</v>
      </c>
      <c r="G20796" s="1" t="str">
        <f>IFERROR(__xludf.DUMMYFUNCTION("GOOGLETRANSLATE(D20796,""fr"",""en"")"),"#VALUE!")</f>
        <v>#VALUE!</v>
      </c>
    </row>
    <row r="20797" ht="15.75" customHeight="1">
      <c r="A20797" s="1" t="s">
        <v>391</v>
      </c>
      <c r="B20797" s="1">
        <v>5.0</v>
      </c>
      <c r="C20797" s="1" t="s">
        <v>43220</v>
      </c>
      <c r="D20797" s="1" t="s">
        <v>43221</v>
      </c>
      <c r="E20797" s="1" t="s">
        <v>448</v>
      </c>
      <c r="F20797" s="1" t="s">
        <v>84</v>
      </c>
      <c r="G20797" s="1" t="str">
        <f>IFERROR(__xludf.DUMMYFUNCTION("GOOGLETRANSLATE(D20797,""fr"",""en"")"),"#VALUE!")</f>
        <v>#VALUE!</v>
      </c>
    </row>
    <row r="20798" ht="15.75" customHeight="1">
      <c r="A20798" s="1" t="s">
        <v>667</v>
      </c>
      <c r="B20798" s="1">
        <v>3.0</v>
      </c>
      <c r="C20798" s="1" t="s">
        <v>43222</v>
      </c>
      <c r="D20798" s="1" t="s">
        <v>43223</v>
      </c>
      <c r="E20798" s="1" t="s">
        <v>10</v>
      </c>
      <c r="F20798" s="1" t="s">
        <v>11</v>
      </c>
      <c r="G20798" s="1" t="str">
        <f>IFERROR(__xludf.DUMMYFUNCTION("GOOGLETRANSLATE(D20798,""fr"",""en"")"),"#VALUE!")</f>
        <v>#VALUE!</v>
      </c>
    </row>
    <row r="20799" ht="15.75" customHeight="1">
      <c r="A20799" s="1" t="s">
        <v>13024</v>
      </c>
      <c r="B20799" s="1">
        <v>1.0</v>
      </c>
      <c r="C20799" s="1" t="s">
        <v>43224</v>
      </c>
      <c r="D20799" s="1" t="s">
        <v>43225</v>
      </c>
      <c r="E20799" s="1" t="s">
        <v>52</v>
      </c>
      <c r="F20799" s="1" t="s">
        <v>11</v>
      </c>
      <c r="G20799" s="1" t="str">
        <f>IFERROR(__xludf.DUMMYFUNCTION("GOOGLETRANSLATE(D20799,""fr"",""en"")"),"#VALUE!")</f>
        <v>#VALUE!</v>
      </c>
    </row>
    <row r="20800" ht="15.75" customHeight="1">
      <c r="A20800" s="1" t="s">
        <v>147</v>
      </c>
      <c r="B20800" s="1">
        <v>3.0</v>
      </c>
      <c r="C20800" s="1" t="s">
        <v>43226</v>
      </c>
      <c r="D20800" s="1" t="s">
        <v>43227</v>
      </c>
      <c r="E20800" s="1" t="s">
        <v>614</v>
      </c>
      <c r="F20800" s="1" t="s">
        <v>30</v>
      </c>
      <c r="G20800" s="1" t="str">
        <f>IFERROR(__xludf.DUMMYFUNCTION("GOOGLETRANSLATE(D20800,""fr"",""en"")"),"#VALUE!")</f>
        <v>#VALUE!</v>
      </c>
    </row>
    <row r="20801" ht="15.75" customHeight="1">
      <c r="A20801" s="1" t="s">
        <v>14734</v>
      </c>
      <c r="B20801" s="1">
        <v>1.0</v>
      </c>
      <c r="C20801" s="1" t="s">
        <v>43228</v>
      </c>
      <c r="D20801" s="1" t="s">
        <v>43229</v>
      </c>
      <c r="E20801" s="1" t="s">
        <v>1192</v>
      </c>
      <c r="F20801" s="1" t="s">
        <v>110</v>
      </c>
      <c r="G20801" s="1" t="str">
        <f>IFERROR(__xludf.DUMMYFUNCTION("GOOGLETRANSLATE(D20801,""fr"",""en"")"),"#VALUE!")</f>
        <v>#VALUE!</v>
      </c>
    </row>
    <row r="20802" ht="15.75" customHeight="1">
      <c r="A20802" s="1" t="s">
        <v>138</v>
      </c>
      <c r="B20802" s="1">
        <v>3.0</v>
      </c>
      <c r="C20802" s="1" t="s">
        <v>43230</v>
      </c>
      <c r="D20802" s="1" t="s">
        <v>43231</v>
      </c>
      <c r="E20802" s="1" t="s">
        <v>10</v>
      </c>
      <c r="F20802" s="1" t="s">
        <v>11</v>
      </c>
      <c r="G20802" s="1" t="str">
        <f>IFERROR(__xludf.DUMMYFUNCTION("GOOGLETRANSLATE(D20802,""fr"",""en"")"),"#VALUE!")</f>
        <v>#VALUE!</v>
      </c>
    </row>
    <row r="20803" ht="15.75" customHeight="1">
      <c r="A20803" s="1" t="s">
        <v>6890</v>
      </c>
      <c r="B20803" s="1">
        <v>1.0</v>
      </c>
      <c r="C20803" s="1" t="s">
        <v>43232</v>
      </c>
      <c r="D20803" s="1" t="s">
        <v>43233</v>
      </c>
      <c r="E20803" s="1" t="s">
        <v>29</v>
      </c>
      <c r="F20803" s="1" t="s">
        <v>30</v>
      </c>
      <c r="G20803" s="1" t="str">
        <f>IFERROR(__xludf.DUMMYFUNCTION("GOOGLETRANSLATE(D20803,""fr"",""en"")"),"#VALUE!")</f>
        <v>#VALUE!</v>
      </c>
    </row>
    <row r="20804" ht="15.75" customHeight="1">
      <c r="A20804" s="1" t="s">
        <v>163</v>
      </c>
      <c r="B20804" s="1">
        <v>3.0</v>
      </c>
      <c r="C20804" s="1" t="s">
        <v>43234</v>
      </c>
      <c r="D20804" s="1" t="s">
        <v>43235</v>
      </c>
      <c r="E20804" s="1" t="s">
        <v>10</v>
      </c>
      <c r="F20804" s="1" t="s">
        <v>11</v>
      </c>
      <c r="G20804" s="1" t="str">
        <f>IFERROR(__xludf.DUMMYFUNCTION("GOOGLETRANSLATE(D20804,""fr"",""en"")"),"#VALUE!")</f>
        <v>#VALUE!</v>
      </c>
    </row>
    <row r="20805" ht="15.75" customHeight="1">
      <c r="A20805" s="1" t="s">
        <v>7381</v>
      </c>
      <c r="B20805" s="1">
        <v>4.0</v>
      </c>
      <c r="C20805" s="1" t="s">
        <v>43236</v>
      </c>
      <c r="D20805" s="1" t="s">
        <v>43237</v>
      </c>
      <c r="E20805" s="1" t="s">
        <v>296</v>
      </c>
      <c r="F20805" s="1" t="s">
        <v>66</v>
      </c>
      <c r="G20805" s="1" t="str">
        <f>IFERROR(__xludf.DUMMYFUNCTION("GOOGLETRANSLATE(D20805,""fr"",""en"")"),"#VALUE!")</f>
        <v>#VALUE!</v>
      </c>
    </row>
    <row r="20806" ht="15.75" customHeight="1">
      <c r="A20806" s="1" t="s">
        <v>966</v>
      </c>
      <c r="B20806" s="1">
        <v>3.0</v>
      </c>
      <c r="C20806" s="1" t="s">
        <v>43238</v>
      </c>
      <c r="D20806" s="1" t="s">
        <v>43239</v>
      </c>
      <c r="E20806" s="1" t="s">
        <v>10</v>
      </c>
      <c r="F20806" s="1" t="s">
        <v>11</v>
      </c>
      <c r="G20806" s="1" t="str">
        <f>IFERROR(__xludf.DUMMYFUNCTION("GOOGLETRANSLATE(D20806,""fr"",""en"")"),"#VALUE!")</f>
        <v>#VALUE!</v>
      </c>
    </row>
    <row r="20807" ht="15.75" customHeight="1">
      <c r="A20807" s="1" t="s">
        <v>695</v>
      </c>
      <c r="B20807" s="1">
        <v>2.0</v>
      </c>
      <c r="C20807" s="1" t="s">
        <v>43240</v>
      </c>
      <c r="D20807" s="1" t="s">
        <v>43241</v>
      </c>
      <c r="E20807" s="1" t="s">
        <v>21</v>
      </c>
      <c r="F20807" s="1" t="s">
        <v>11</v>
      </c>
      <c r="G20807" s="1" t="str">
        <f>IFERROR(__xludf.DUMMYFUNCTION("GOOGLETRANSLATE(D20807,""fr"",""en"")"),"#VALUE!")</f>
        <v>#VALUE!</v>
      </c>
    </row>
    <row r="20808" ht="15.75" customHeight="1">
      <c r="A20808" s="1" t="s">
        <v>132</v>
      </c>
      <c r="B20808" s="1">
        <v>4.0</v>
      </c>
      <c r="C20808" s="1" t="s">
        <v>43242</v>
      </c>
      <c r="D20808" s="1" t="s">
        <v>43243</v>
      </c>
      <c r="E20808" s="1" t="s">
        <v>176</v>
      </c>
      <c r="F20808" s="1" t="s">
        <v>66</v>
      </c>
      <c r="G20808" s="1" t="str">
        <f>IFERROR(__xludf.DUMMYFUNCTION("GOOGLETRANSLATE(D20808,""fr"",""en"")"),"#VALUE!")</f>
        <v>#VALUE!</v>
      </c>
    </row>
    <row r="20809" ht="15.75" customHeight="1">
      <c r="A20809" s="1" t="s">
        <v>458</v>
      </c>
      <c r="B20809" s="1">
        <v>1.0</v>
      </c>
      <c r="C20809" s="1" t="s">
        <v>43244</v>
      </c>
      <c r="D20809" s="1" t="s">
        <v>43245</v>
      </c>
      <c r="E20809" s="1" t="s">
        <v>1192</v>
      </c>
      <c r="F20809" s="1" t="s">
        <v>110</v>
      </c>
      <c r="G20809" s="1" t="str">
        <f>IFERROR(__xludf.DUMMYFUNCTION("GOOGLETRANSLATE(D20809,""fr"",""en"")"),"#VALUE!")</f>
        <v>#VALUE!</v>
      </c>
    </row>
    <row r="20810" ht="15.75" customHeight="1">
      <c r="A20810" s="1" t="s">
        <v>439</v>
      </c>
      <c r="B20810" s="1">
        <v>3.0</v>
      </c>
      <c r="C20810" s="1" t="s">
        <v>43246</v>
      </c>
      <c r="D20810" s="1" t="s">
        <v>43247</v>
      </c>
      <c r="E20810" s="1" t="s">
        <v>21</v>
      </c>
      <c r="F20810" s="1" t="s">
        <v>11</v>
      </c>
      <c r="G20810" s="1" t="str">
        <f>IFERROR(__xludf.DUMMYFUNCTION("GOOGLETRANSLATE(D20810,""fr"",""en"")"),"#VALUE!")</f>
        <v>#VALUE!</v>
      </c>
    </row>
    <row r="20811" ht="15.75" customHeight="1">
      <c r="A20811" s="1" t="s">
        <v>4937</v>
      </c>
      <c r="B20811" s="1">
        <v>1.0</v>
      </c>
      <c r="C20811" s="1" t="s">
        <v>43248</v>
      </c>
      <c r="D20811" s="1" t="s">
        <v>43249</v>
      </c>
      <c r="E20811" s="1" t="s">
        <v>25</v>
      </c>
      <c r="F20811" s="1" t="s">
        <v>110</v>
      </c>
      <c r="G20811" s="1" t="str">
        <f>IFERROR(__xludf.DUMMYFUNCTION("GOOGLETRANSLATE(D20811,""fr"",""en"")"),"#VALUE!")</f>
        <v>#VALUE!</v>
      </c>
    </row>
    <row r="20812" ht="15.75" customHeight="1">
      <c r="A20812" s="1" t="s">
        <v>274</v>
      </c>
      <c r="B20812" s="1">
        <v>5.0</v>
      </c>
      <c r="C20812" s="1" t="s">
        <v>43250</v>
      </c>
      <c r="D20812" s="1" t="s">
        <v>43251</v>
      </c>
      <c r="E20812" s="1" t="s">
        <v>65</v>
      </c>
      <c r="F20812" s="1" t="s">
        <v>66</v>
      </c>
      <c r="G20812" s="1" t="str">
        <f>IFERROR(__xludf.DUMMYFUNCTION("GOOGLETRANSLATE(D20812,""fr"",""en"")"),"#VALUE!")</f>
        <v>#VALUE!</v>
      </c>
    </row>
    <row r="20813" ht="15.75" customHeight="1">
      <c r="A20813" s="1" t="s">
        <v>7386</v>
      </c>
      <c r="B20813" s="1">
        <v>1.0</v>
      </c>
      <c r="C20813" s="1" t="s">
        <v>43252</v>
      </c>
      <c r="D20813" s="1" t="s">
        <v>43253</v>
      </c>
      <c r="E20813" s="1" t="s">
        <v>10</v>
      </c>
      <c r="F20813" s="1" t="s">
        <v>11</v>
      </c>
      <c r="G20813" s="1" t="str">
        <f>IFERROR(__xludf.DUMMYFUNCTION("GOOGLETRANSLATE(D20813,""fr"",""en"")"),"#VALUE!")</f>
        <v>#VALUE!</v>
      </c>
    </row>
    <row r="20814" ht="15.75" customHeight="1">
      <c r="A20814" s="1" t="s">
        <v>305</v>
      </c>
      <c r="B20814" s="1">
        <v>2.0</v>
      </c>
      <c r="C20814" s="1" t="s">
        <v>43254</v>
      </c>
      <c r="D20814" s="1" t="s">
        <v>43255</v>
      </c>
      <c r="E20814" s="1" t="s">
        <v>10</v>
      </c>
      <c r="F20814" s="1" t="s">
        <v>11</v>
      </c>
      <c r="G20814" s="1" t="str">
        <f>IFERROR(__xludf.DUMMYFUNCTION("GOOGLETRANSLATE(D20814,""fr"",""en"")"),"#VALUE!")</f>
        <v>#VALUE!</v>
      </c>
    </row>
    <row r="20815" ht="15.75" customHeight="1">
      <c r="A20815" s="1" t="s">
        <v>347</v>
      </c>
      <c r="B20815" s="1">
        <v>1.0</v>
      </c>
      <c r="C20815" s="1" t="s">
        <v>43256</v>
      </c>
      <c r="D20815" s="1" t="s">
        <v>43257</v>
      </c>
      <c r="E20815" s="1" t="s">
        <v>296</v>
      </c>
      <c r="F20815" s="1" t="s">
        <v>48</v>
      </c>
      <c r="G20815" s="1" t="str">
        <f>IFERROR(__xludf.DUMMYFUNCTION("GOOGLETRANSLATE(D20815,""fr"",""en"")"),"#VALUE!")</f>
        <v>#VALUE!</v>
      </c>
    </row>
    <row r="20816" ht="15.75" customHeight="1">
      <c r="A20816" s="1" t="s">
        <v>1380</v>
      </c>
      <c r="B20816" s="1">
        <v>2.0</v>
      </c>
      <c r="C20816" s="1" t="s">
        <v>43258</v>
      </c>
      <c r="D20816" s="1" t="s">
        <v>43259</v>
      </c>
      <c r="E20816" s="1" t="s">
        <v>169</v>
      </c>
      <c r="F20816" s="1" t="s">
        <v>110</v>
      </c>
      <c r="G20816" s="1" t="str">
        <f>IFERROR(__xludf.DUMMYFUNCTION("GOOGLETRANSLATE(D20816,""fr"",""en"")"),"#VALUE!")</f>
        <v>#VALUE!</v>
      </c>
    </row>
    <row r="20817" ht="15.75" customHeight="1">
      <c r="A20817" s="1" t="s">
        <v>3850</v>
      </c>
      <c r="B20817" s="1">
        <v>2.0</v>
      </c>
      <c r="C20817" s="1" t="s">
        <v>43260</v>
      </c>
      <c r="D20817" s="1" t="s">
        <v>43261</v>
      </c>
      <c r="E20817" s="1" t="s">
        <v>125</v>
      </c>
      <c r="F20817" s="1" t="s">
        <v>110</v>
      </c>
      <c r="G20817" s="1" t="str">
        <f>IFERROR(__xludf.DUMMYFUNCTION("GOOGLETRANSLATE(D20817,""fr"",""en"")"),"#VALUE!")</f>
        <v>#VALUE!</v>
      </c>
    </row>
    <row r="20818" ht="15.75" customHeight="1">
      <c r="A20818" s="1" t="s">
        <v>1778</v>
      </c>
      <c r="B20818" s="1">
        <v>3.0</v>
      </c>
      <c r="C20818" s="1" t="s">
        <v>43262</v>
      </c>
      <c r="D20818" s="1" t="s">
        <v>43263</v>
      </c>
      <c r="E20818" s="1" t="s">
        <v>10</v>
      </c>
      <c r="F20818" s="1" t="s">
        <v>11</v>
      </c>
      <c r="G20818" s="1" t="str">
        <f>IFERROR(__xludf.DUMMYFUNCTION("GOOGLETRANSLATE(D20818,""fr"",""en"")"),"#VALUE!")</f>
        <v>#VALUE!</v>
      </c>
    </row>
    <row r="20819" ht="15.75" customHeight="1">
      <c r="A20819" s="1" t="s">
        <v>14891</v>
      </c>
      <c r="B20819" s="1">
        <v>4.0</v>
      </c>
      <c r="C20819" s="1" t="s">
        <v>43264</v>
      </c>
      <c r="D20819" s="1" t="s">
        <v>43265</v>
      </c>
      <c r="E20819" s="1" t="s">
        <v>10</v>
      </c>
      <c r="F20819" s="1" t="s">
        <v>11</v>
      </c>
      <c r="G20819" s="1" t="str">
        <f>IFERROR(__xludf.DUMMYFUNCTION("GOOGLETRANSLATE(D20819,""fr"",""en"")"),"#VALUE!")</f>
        <v>#VALUE!</v>
      </c>
    </row>
    <row r="20820" ht="15.75" customHeight="1">
      <c r="A20820" s="1" t="s">
        <v>2896</v>
      </c>
      <c r="B20820" s="1">
        <v>5.0</v>
      </c>
      <c r="C20820" s="1" t="s">
        <v>43266</v>
      </c>
      <c r="D20820" s="1" t="s">
        <v>43267</v>
      </c>
      <c r="E20820" s="1" t="s">
        <v>21</v>
      </c>
      <c r="F20820" s="1" t="s">
        <v>11</v>
      </c>
      <c r="G20820" s="1" t="str">
        <f>IFERROR(__xludf.DUMMYFUNCTION("GOOGLETRANSLATE(D20820,""fr"",""en"")"),"#VALUE!")</f>
        <v>#VALUE!</v>
      </c>
    </row>
    <row r="20821" ht="15.75" customHeight="1">
      <c r="A20821" s="1" t="s">
        <v>281</v>
      </c>
      <c r="B20821" s="1">
        <v>1.0</v>
      </c>
      <c r="C20821" s="1" t="s">
        <v>43268</v>
      </c>
      <c r="D20821" s="1" t="s">
        <v>43269</v>
      </c>
      <c r="E20821" s="1" t="s">
        <v>3642</v>
      </c>
      <c r="F20821" s="1" t="s">
        <v>118</v>
      </c>
      <c r="G20821" s="1" t="str">
        <f>IFERROR(__xludf.DUMMYFUNCTION("GOOGLETRANSLATE(D20821,""fr"",""en"")"),"#VALUE!")</f>
        <v>#VALUE!</v>
      </c>
    </row>
    <row r="20822" ht="15.75" customHeight="1">
      <c r="A20822" s="1" t="s">
        <v>5372</v>
      </c>
      <c r="B20822" s="1">
        <v>2.0</v>
      </c>
      <c r="C20822" s="1" t="s">
        <v>43270</v>
      </c>
      <c r="D20822" s="1" t="s">
        <v>43271</v>
      </c>
      <c r="E20822" s="1" t="s">
        <v>296</v>
      </c>
      <c r="F20822" s="1" t="s">
        <v>48</v>
      </c>
      <c r="G20822" s="1" t="str">
        <f>IFERROR(__xludf.DUMMYFUNCTION("GOOGLETRANSLATE(D20822,""fr"",""en"")"),"#VALUE!")</f>
        <v>#VALUE!</v>
      </c>
    </row>
    <row r="20823" ht="15.75" customHeight="1">
      <c r="A20823" s="1" t="s">
        <v>2240</v>
      </c>
      <c r="B20823" s="1">
        <v>1.0</v>
      </c>
      <c r="C20823" s="1" t="s">
        <v>43272</v>
      </c>
      <c r="D20823" s="1" t="s">
        <v>43273</v>
      </c>
      <c r="E20823" s="1" t="s">
        <v>34</v>
      </c>
      <c r="F20823" s="1" t="s">
        <v>30</v>
      </c>
      <c r="G20823" s="1" t="str">
        <f>IFERROR(__xludf.DUMMYFUNCTION("GOOGLETRANSLATE(D20823,""fr"",""en"")"),"#VALUE!")</f>
        <v>#VALUE!</v>
      </c>
    </row>
    <row r="20824" ht="15.75" customHeight="1">
      <c r="A20824" s="1" t="s">
        <v>10333</v>
      </c>
      <c r="B20824" s="1">
        <v>1.0</v>
      </c>
      <c r="C20824" s="1" t="s">
        <v>43274</v>
      </c>
      <c r="D20824" s="1" t="s">
        <v>43275</v>
      </c>
      <c r="E20824" s="1" t="s">
        <v>125</v>
      </c>
      <c r="F20824" s="1" t="s">
        <v>11</v>
      </c>
      <c r="G20824" s="1" t="str">
        <f>IFERROR(__xludf.DUMMYFUNCTION("GOOGLETRANSLATE(D20824,""fr"",""en"")"),"#VALUE!")</f>
        <v>#VALUE!</v>
      </c>
    </row>
    <row r="20825" ht="15.75" customHeight="1">
      <c r="A20825" s="1" t="s">
        <v>85</v>
      </c>
      <c r="B20825" s="1">
        <v>5.0</v>
      </c>
      <c r="C20825" s="1" t="s">
        <v>43276</v>
      </c>
      <c r="D20825" s="1" t="s">
        <v>43277</v>
      </c>
      <c r="E20825" s="1" t="s">
        <v>65</v>
      </c>
      <c r="F20825" s="1" t="s">
        <v>66</v>
      </c>
      <c r="G20825" s="1" t="str">
        <f>IFERROR(__xludf.DUMMYFUNCTION("GOOGLETRANSLATE(D20825,""fr"",""en"")"),"#VALUE!")</f>
        <v>#VALUE!</v>
      </c>
    </row>
    <row r="20826" ht="15.75" customHeight="1">
      <c r="A20826" s="1" t="s">
        <v>77</v>
      </c>
      <c r="B20826" s="1">
        <v>3.0</v>
      </c>
      <c r="C20826" s="1" t="s">
        <v>43278</v>
      </c>
      <c r="D20826" s="1" t="s">
        <v>43279</v>
      </c>
      <c r="E20826" s="1" t="s">
        <v>21</v>
      </c>
      <c r="F20826" s="1" t="s">
        <v>11</v>
      </c>
      <c r="G20826" s="1" t="str">
        <f>IFERROR(__xludf.DUMMYFUNCTION("GOOGLETRANSLATE(D20826,""fr"",""en"")"),"#VALUE!")</f>
        <v>#VALUE!</v>
      </c>
    </row>
    <row r="20827" ht="15.75" customHeight="1">
      <c r="A20827" s="1" t="s">
        <v>367</v>
      </c>
      <c r="B20827" s="1">
        <v>3.0</v>
      </c>
      <c r="C20827" s="1" t="s">
        <v>43280</v>
      </c>
      <c r="D20827" s="1" t="s">
        <v>43281</v>
      </c>
      <c r="E20827" s="1" t="s">
        <v>484</v>
      </c>
      <c r="F20827" s="1" t="s">
        <v>30</v>
      </c>
      <c r="G20827" s="1" t="str">
        <f>IFERROR(__xludf.DUMMYFUNCTION("GOOGLETRANSLATE(D20827,""fr"",""en"")"),"#VALUE!")</f>
        <v>#VALUE!</v>
      </c>
    </row>
    <row r="20828" ht="15.75" customHeight="1">
      <c r="A20828" s="1" t="s">
        <v>4007</v>
      </c>
      <c r="B20828" s="1">
        <v>4.0</v>
      </c>
      <c r="C20828" s="1" t="s">
        <v>43282</v>
      </c>
      <c r="D20828" s="1" t="s">
        <v>43283</v>
      </c>
      <c r="E20828" s="1" t="s">
        <v>21</v>
      </c>
      <c r="F20828" s="1" t="s">
        <v>11</v>
      </c>
      <c r="G20828" s="1" t="str">
        <f>IFERROR(__xludf.DUMMYFUNCTION("GOOGLETRANSLATE(D20828,""fr"",""en"")"),"#VALUE!")</f>
        <v>#VALUE!</v>
      </c>
    </row>
    <row r="20829" ht="15.75" customHeight="1">
      <c r="A20829" s="1" t="s">
        <v>17015</v>
      </c>
      <c r="B20829" s="1">
        <v>1.0</v>
      </c>
      <c r="C20829" s="1" t="s">
        <v>43284</v>
      </c>
      <c r="D20829" s="1" t="s">
        <v>43285</v>
      </c>
      <c r="E20829" s="1" t="s">
        <v>10</v>
      </c>
      <c r="F20829" s="1" t="s">
        <v>11</v>
      </c>
      <c r="G20829" s="1" t="str">
        <f>IFERROR(__xludf.DUMMYFUNCTION("GOOGLETRANSLATE(D20829,""fr"",""en"")"),"#VALUE!")</f>
        <v>#VALUE!</v>
      </c>
    </row>
    <row r="20830" ht="15.75" customHeight="1">
      <c r="A20830" s="1" t="s">
        <v>3627</v>
      </c>
      <c r="B20830" s="1">
        <v>1.0</v>
      </c>
      <c r="C20830" s="1" t="s">
        <v>43286</v>
      </c>
      <c r="D20830" s="1" t="s">
        <v>43287</v>
      </c>
      <c r="E20830" s="1" t="s">
        <v>10</v>
      </c>
      <c r="F20830" s="1" t="s">
        <v>11</v>
      </c>
      <c r="G20830" s="1" t="str">
        <f>IFERROR(__xludf.DUMMYFUNCTION("GOOGLETRANSLATE(D20830,""fr"",""en"")"),"#VALUE!")</f>
        <v>#VALUE!</v>
      </c>
    </row>
    <row r="20831" ht="15.75" customHeight="1">
      <c r="A20831" s="1" t="s">
        <v>377</v>
      </c>
      <c r="B20831" s="1">
        <v>4.0</v>
      </c>
      <c r="C20831" s="1" t="s">
        <v>43288</v>
      </c>
      <c r="D20831" s="1" t="s">
        <v>43289</v>
      </c>
      <c r="E20831" s="1" t="s">
        <v>10</v>
      </c>
      <c r="F20831" s="1" t="s">
        <v>11</v>
      </c>
      <c r="G20831" s="1" t="str">
        <f>IFERROR(__xludf.DUMMYFUNCTION("GOOGLETRANSLATE(D20831,""fr"",""en"")"),"#VALUE!")</f>
        <v>#VALUE!</v>
      </c>
    </row>
    <row r="20832" ht="15.75" customHeight="1">
      <c r="A20832" s="1" t="s">
        <v>40065</v>
      </c>
      <c r="B20832" s="1">
        <v>2.0</v>
      </c>
      <c r="C20832" s="1" t="s">
        <v>43290</v>
      </c>
      <c r="D20832" s="1" t="s">
        <v>43291</v>
      </c>
      <c r="E20832" s="1" t="s">
        <v>296</v>
      </c>
      <c r="F20832" s="1" t="s">
        <v>110</v>
      </c>
      <c r="G20832" s="1" t="str">
        <f>IFERROR(__xludf.DUMMYFUNCTION("GOOGLETRANSLATE(D20832,""fr"",""en"")"),"#VALUE!")</f>
        <v>#VALUE!</v>
      </c>
    </row>
    <row r="20833" ht="15.75" customHeight="1">
      <c r="A20833" s="1" t="s">
        <v>638</v>
      </c>
      <c r="B20833" s="1">
        <v>1.0</v>
      </c>
      <c r="C20833" s="1" t="s">
        <v>43292</v>
      </c>
      <c r="D20833" s="1" t="s">
        <v>43293</v>
      </c>
      <c r="E20833" s="1" t="s">
        <v>109</v>
      </c>
      <c r="F20833" s="1" t="s">
        <v>110</v>
      </c>
      <c r="G20833" s="1" t="str">
        <f>IFERROR(__xludf.DUMMYFUNCTION("GOOGLETRANSLATE(D20833,""fr"",""en"")"),"#VALUE!")</f>
        <v>#VALUE!</v>
      </c>
    </row>
    <row r="20834" ht="15.75" customHeight="1">
      <c r="A20834" s="1" t="s">
        <v>5881</v>
      </c>
      <c r="B20834" s="1">
        <v>2.0</v>
      </c>
      <c r="C20834" s="1" t="s">
        <v>43294</v>
      </c>
      <c r="D20834" s="1" t="s">
        <v>43295</v>
      </c>
      <c r="E20834" s="1" t="s">
        <v>226</v>
      </c>
      <c r="F20834" s="1" t="s">
        <v>110</v>
      </c>
      <c r="G20834" s="1" t="str">
        <f>IFERROR(__xludf.DUMMYFUNCTION("GOOGLETRANSLATE(D20834,""fr"",""en"")"),"#VALUE!")</f>
        <v>#VALUE!</v>
      </c>
    </row>
    <row r="20835" ht="15.75" customHeight="1">
      <c r="A20835" s="1" t="s">
        <v>43296</v>
      </c>
      <c r="B20835" s="1">
        <v>1.0</v>
      </c>
      <c r="C20835" s="1" t="s">
        <v>33299</v>
      </c>
      <c r="D20835" s="1" t="s">
        <v>43297</v>
      </c>
      <c r="E20835" s="1" t="s">
        <v>196</v>
      </c>
      <c r="F20835" s="1" t="s">
        <v>118</v>
      </c>
      <c r="G20835" s="1" t="str">
        <f>IFERROR(__xludf.DUMMYFUNCTION("GOOGLETRANSLATE(D20835,""fr"",""en"")"),"The CNP Insurance is wick with taxes impossible to reach life insurance !!!! Run away ! Run away ! My father died in April 2020 and since I expect! After appointment, recommended letters etc etc ...
And for info I manage a business !!!!!!!!!!!! What a sha"&amp;"me on your part!
")</f>
        <v>The CNP Insurance is wick with taxes impossible to reach life insurance !!!! Run away ! Run away ! My father died in April 2020 and since I expect! After appointment, recommended letters etc etc ...
And for info I manage a business !!!!!!!!!!!! What a shame on your part!
</v>
      </c>
    </row>
    <row r="20836" ht="15.75" customHeight="1">
      <c r="A20836" s="1" t="s">
        <v>5082</v>
      </c>
      <c r="B20836" s="1">
        <v>1.0</v>
      </c>
      <c r="C20836" s="1" t="s">
        <v>43298</v>
      </c>
      <c r="D20836" s="1" t="s">
        <v>43299</v>
      </c>
      <c r="E20836" s="1" t="s">
        <v>73</v>
      </c>
      <c r="F20836" s="1" t="s">
        <v>30</v>
      </c>
      <c r="G20836" s="1" t="str">
        <f>IFERROR(__xludf.DUMMYFUNCTION("GOOGLETRANSLATE(D20836,""fr"",""en"")"),"#VALUE!")</f>
        <v>#VALUE!</v>
      </c>
    </row>
    <row r="20837" ht="15.75" customHeight="1">
      <c r="A20837" s="1" t="s">
        <v>7067</v>
      </c>
      <c r="B20837" s="1">
        <v>1.0</v>
      </c>
      <c r="C20837" s="1" t="s">
        <v>43300</v>
      </c>
      <c r="D20837" s="1" t="s">
        <v>43301</v>
      </c>
      <c r="E20837" s="1" t="s">
        <v>169</v>
      </c>
      <c r="F20837" s="1" t="s">
        <v>110</v>
      </c>
      <c r="G20837" s="1" t="str">
        <f>IFERROR(__xludf.DUMMYFUNCTION("GOOGLETRANSLATE(D20837,""fr"",""en"")"),"#VALUE!")</f>
        <v>#VALUE!</v>
      </c>
    </row>
    <row r="20838" ht="15.75" customHeight="1">
      <c r="A20838" s="1" t="s">
        <v>597</v>
      </c>
      <c r="B20838" s="1">
        <v>4.0</v>
      </c>
      <c r="C20838" s="1" t="s">
        <v>43302</v>
      </c>
      <c r="D20838" s="1" t="s">
        <v>43303</v>
      </c>
      <c r="E20838" s="1" t="s">
        <v>21</v>
      </c>
      <c r="F20838" s="1" t="s">
        <v>11</v>
      </c>
      <c r="G20838" s="1" t="str">
        <f>IFERROR(__xludf.DUMMYFUNCTION("GOOGLETRANSLATE(D20838,""fr"",""en"")"),"#VALUE!")</f>
        <v>#VALUE!</v>
      </c>
    </row>
    <row r="20839" ht="15.75" customHeight="1">
      <c r="A20839" s="1" t="s">
        <v>597</v>
      </c>
      <c r="B20839" s="1">
        <v>3.0</v>
      </c>
      <c r="C20839" s="1" t="s">
        <v>43304</v>
      </c>
      <c r="D20839" s="1" t="s">
        <v>43305</v>
      </c>
      <c r="E20839" s="1" t="s">
        <v>65</v>
      </c>
      <c r="F20839" s="1" t="s">
        <v>66</v>
      </c>
      <c r="G20839" s="1" t="str">
        <f>IFERROR(__xludf.DUMMYFUNCTION("GOOGLETRANSLATE(D20839,""fr"",""en"")"),"#VALUE!")</f>
        <v>#VALUE!</v>
      </c>
    </row>
    <row r="20840" ht="15.75" customHeight="1">
      <c r="A20840" s="1" t="s">
        <v>2022</v>
      </c>
      <c r="B20840" s="1">
        <v>4.0</v>
      </c>
      <c r="C20840" s="1" t="s">
        <v>43306</v>
      </c>
      <c r="D20840" s="1" t="s">
        <v>43307</v>
      </c>
      <c r="E20840" s="1" t="s">
        <v>169</v>
      </c>
      <c r="F20840" s="1" t="s">
        <v>11</v>
      </c>
      <c r="G20840" s="1" t="str">
        <f>IFERROR(__xludf.DUMMYFUNCTION("GOOGLETRANSLATE(D20840,""fr"",""en"")"),"#VALUE!")</f>
        <v>#VALUE!</v>
      </c>
    </row>
    <row r="20841" ht="15.75" customHeight="1">
      <c r="A20841" s="1" t="s">
        <v>14709</v>
      </c>
      <c r="B20841" s="1">
        <v>2.0</v>
      </c>
      <c r="C20841" s="1" t="s">
        <v>43308</v>
      </c>
      <c r="D20841" s="1" t="s">
        <v>43309</v>
      </c>
      <c r="E20841" s="1" t="s">
        <v>21</v>
      </c>
      <c r="F20841" s="1" t="s">
        <v>11</v>
      </c>
      <c r="G20841" s="1" t="str">
        <f>IFERROR(__xludf.DUMMYFUNCTION("GOOGLETRANSLATE(D20841,""fr"",""en"")"),"#VALUE!")</f>
        <v>#VALUE!</v>
      </c>
    </row>
    <row r="20842" ht="15.75" customHeight="1">
      <c r="A20842" s="1" t="s">
        <v>1886</v>
      </c>
      <c r="B20842" s="1">
        <v>5.0</v>
      </c>
      <c r="C20842" s="1" t="s">
        <v>43310</v>
      </c>
      <c r="D20842" s="1" t="s">
        <v>43311</v>
      </c>
      <c r="E20842" s="1" t="s">
        <v>176</v>
      </c>
      <c r="F20842" s="1" t="s">
        <v>66</v>
      </c>
      <c r="G20842" s="1" t="str">
        <f>IFERROR(__xludf.DUMMYFUNCTION("GOOGLETRANSLATE(D20842,""fr"",""en"")"),"#VALUE!")</f>
        <v>#VALUE!</v>
      </c>
    </row>
    <row r="20843" ht="15.75" customHeight="1">
      <c r="A20843" s="1" t="s">
        <v>15572</v>
      </c>
      <c r="B20843" s="1">
        <v>1.0</v>
      </c>
      <c r="C20843" s="1" t="s">
        <v>43312</v>
      </c>
      <c r="D20843" s="1" t="s">
        <v>43313</v>
      </c>
      <c r="E20843" s="1" t="s">
        <v>109</v>
      </c>
      <c r="F20843" s="1" t="s">
        <v>11</v>
      </c>
      <c r="G20843" s="1" t="str">
        <f>IFERROR(__xludf.DUMMYFUNCTION("GOOGLETRANSLATE(D20843,""fr"",""en"")"),"#VALUE!")</f>
        <v>#VALUE!</v>
      </c>
    </row>
    <row r="20844" ht="15.75" customHeight="1">
      <c r="A20844" s="1" t="s">
        <v>3549</v>
      </c>
      <c r="B20844" s="1">
        <v>3.0</v>
      </c>
      <c r="C20844" s="1" t="s">
        <v>26460</v>
      </c>
      <c r="D20844" s="1" t="s">
        <v>43314</v>
      </c>
      <c r="E20844" s="1" t="s">
        <v>25</v>
      </c>
      <c r="F20844" s="1" t="s">
        <v>110</v>
      </c>
      <c r="G20844" s="1" t="str">
        <f>IFERROR(__xludf.DUMMYFUNCTION("GOOGLETRANSLATE(D20844,""fr"",""en"")"),"#VALUE!")</f>
        <v>#VALUE!</v>
      </c>
    </row>
    <row r="20845" ht="15.75" customHeight="1">
      <c r="A20845" s="1" t="s">
        <v>4455</v>
      </c>
      <c r="B20845" s="1">
        <v>1.0</v>
      </c>
      <c r="C20845" s="1" t="s">
        <v>43315</v>
      </c>
      <c r="D20845" s="1" t="s">
        <v>43316</v>
      </c>
      <c r="E20845" s="1" t="s">
        <v>254</v>
      </c>
      <c r="F20845" s="1" t="s">
        <v>66</v>
      </c>
      <c r="G20845" s="1" t="str">
        <f>IFERROR(__xludf.DUMMYFUNCTION("GOOGLETRANSLATE(D20845,""fr"",""en"")"),"25 years of Mutuelle des Motards without accident and just troubleshooting at home.
I don't cost them too much
Increase of € 80 in 2021 unilateral supposedly for increased corporal claims ... (Rodeos I suppose).
I leave without regret - no problem to find"&amp;" cheaper with the same guarantees, especially since this mutual insurance does not want to reimburse me the overflow paid paid or 11 months in total despite my written reminders. It's commercially zero if they want to see me again one day. I will enter my"&amp;" legal protection.
Obviously we don't take care of them, just good to pay.
Assessment today: prices now above ground and especially not need anything with this mutual ...
To flee and it's a shame!")</f>
        <v>25 years of Mutuelle des Motards without accident and just troubleshooting at home.
I don't cost them too much
Increase of € 80 in 2021 unilateral supposedly for increased corporal claims ... (Rodeos I suppose).
I leave without regret - no problem to find cheaper with the same guarantees, especially since this mutual insurance does not want to reimburse me the overflow paid paid or 11 months in total despite my written reminders. It's commercially zero if they want to see me again one day. I will enter my legal protection.
Obviously we don't take care of them, just good to pay.
Assessment today: prices now above ground and especially not need anything with this mutual ...
To flee and it's a shame!</v>
      </c>
    </row>
    <row r="20846" ht="15.75" customHeight="1">
      <c r="A20846" s="1" t="s">
        <v>4630</v>
      </c>
      <c r="B20846" s="1">
        <v>1.0</v>
      </c>
      <c r="C20846" s="1" t="s">
        <v>43317</v>
      </c>
      <c r="D20846" s="1" t="s">
        <v>43318</v>
      </c>
      <c r="E20846" s="1" t="s">
        <v>109</v>
      </c>
      <c r="F20846" s="1" t="s">
        <v>110</v>
      </c>
      <c r="G20846" s="1" t="str">
        <f>IFERROR(__xludf.DUMMYFUNCTION("GOOGLETRANSLATE(D20846,""fr"",""en"")"),"#VALUE!")</f>
        <v>#VALUE!</v>
      </c>
    </row>
    <row r="20847" ht="15.75" customHeight="1">
      <c r="A20847" s="1" t="s">
        <v>236</v>
      </c>
      <c r="B20847" s="1">
        <v>5.0</v>
      </c>
      <c r="C20847" s="1" t="s">
        <v>43319</v>
      </c>
      <c r="D20847" s="1" t="s">
        <v>43320</v>
      </c>
      <c r="E20847" s="1" t="s">
        <v>10</v>
      </c>
      <c r="F20847" s="1" t="s">
        <v>11</v>
      </c>
      <c r="G20847" s="1" t="str">
        <f>IFERROR(__xludf.DUMMYFUNCTION("GOOGLETRANSLATE(D20847,""fr"",""en"")"),"#VALUE!")</f>
        <v>#VALUE!</v>
      </c>
    </row>
    <row r="20848" ht="15.75" customHeight="1">
      <c r="A20848" s="1" t="s">
        <v>6393</v>
      </c>
      <c r="B20848" s="1">
        <v>2.0</v>
      </c>
      <c r="C20848" s="1" t="s">
        <v>43321</v>
      </c>
      <c r="D20848" s="1" t="s">
        <v>43322</v>
      </c>
      <c r="E20848" s="1" t="s">
        <v>10</v>
      </c>
      <c r="F20848" s="1" t="s">
        <v>11</v>
      </c>
      <c r="G20848" s="1" t="str">
        <f>IFERROR(__xludf.DUMMYFUNCTION("GOOGLETRANSLATE(D20848,""fr"",""en"")"),"#VALUE!")</f>
        <v>#VALUE!</v>
      </c>
    </row>
    <row r="20849" ht="15.75" customHeight="1">
      <c r="A20849" s="1" t="s">
        <v>2006</v>
      </c>
      <c r="B20849" s="1">
        <v>4.0</v>
      </c>
      <c r="C20849" s="1" t="s">
        <v>43323</v>
      </c>
      <c r="D20849" s="1" t="s">
        <v>43324</v>
      </c>
      <c r="E20849" s="1" t="s">
        <v>484</v>
      </c>
      <c r="F20849" s="1" t="s">
        <v>30</v>
      </c>
      <c r="G20849" s="1" t="str">
        <f>IFERROR(__xludf.DUMMYFUNCTION("GOOGLETRANSLATE(D20849,""fr"",""en"")"),"#VALUE!")</f>
        <v>#VALUE!</v>
      </c>
    </row>
    <row r="20850" ht="15.75" customHeight="1">
      <c r="A20850" s="1" t="s">
        <v>569</v>
      </c>
      <c r="B20850" s="1">
        <v>4.0</v>
      </c>
      <c r="C20850" s="1" t="s">
        <v>43325</v>
      </c>
      <c r="D20850" s="1" t="s">
        <v>43326</v>
      </c>
      <c r="E20850" s="1" t="s">
        <v>10</v>
      </c>
      <c r="F20850" s="1" t="s">
        <v>11</v>
      </c>
      <c r="G20850" s="1" t="str">
        <f>IFERROR(__xludf.DUMMYFUNCTION("GOOGLETRANSLATE(D20850,""fr"",""en"")"),"#VALUE!")</f>
        <v>#VALUE!</v>
      </c>
    </row>
    <row r="20851" ht="15.75" customHeight="1">
      <c r="A20851" s="1" t="s">
        <v>12</v>
      </c>
      <c r="B20851" s="1">
        <v>4.0</v>
      </c>
      <c r="C20851" s="1" t="s">
        <v>43327</v>
      </c>
      <c r="D20851" s="1" t="s">
        <v>43328</v>
      </c>
      <c r="E20851" s="1" t="s">
        <v>21</v>
      </c>
      <c r="F20851" s="1" t="s">
        <v>11</v>
      </c>
      <c r="G20851" s="1" t="str">
        <f>IFERROR(__xludf.DUMMYFUNCTION("GOOGLETRANSLATE(D20851,""fr"",""en"")"),"#VALUE!")</f>
        <v>#VALUE!</v>
      </c>
    </row>
    <row r="20852" ht="15.75" customHeight="1">
      <c r="A20852" s="1" t="s">
        <v>508</v>
      </c>
      <c r="B20852" s="1">
        <v>2.0</v>
      </c>
      <c r="C20852" s="1" t="s">
        <v>43329</v>
      </c>
      <c r="D20852" s="1" t="s">
        <v>43330</v>
      </c>
      <c r="E20852" s="1" t="s">
        <v>373</v>
      </c>
      <c r="F20852" s="1" t="s">
        <v>30</v>
      </c>
      <c r="G20852" s="1" t="str">
        <f>IFERROR(__xludf.DUMMYFUNCTION("GOOGLETRANSLATE(D20852,""fr"",""en"")"),"#VALUE!")</f>
        <v>#VALUE!</v>
      </c>
    </row>
    <row r="20853" ht="15.75" customHeight="1">
      <c r="A20853" s="1" t="s">
        <v>11421</v>
      </c>
      <c r="B20853" s="1">
        <v>1.0</v>
      </c>
      <c r="C20853" s="1" t="s">
        <v>43331</v>
      </c>
      <c r="D20853" s="1" t="s">
        <v>43332</v>
      </c>
      <c r="E20853" s="1" t="s">
        <v>296</v>
      </c>
      <c r="F20853" s="1" t="s">
        <v>11</v>
      </c>
      <c r="G20853" s="1" t="str">
        <f>IFERROR(__xludf.DUMMYFUNCTION("GOOGLETRANSLATE(D20853,""fr"",""en"")"),"#VALUE!")</f>
        <v>#VALUE!</v>
      </c>
    </row>
    <row r="20854" ht="15.75" customHeight="1">
      <c r="A20854" s="1" t="s">
        <v>153</v>
      </c>
      <c r="B20854" s="1">
        <v>1.0</v>
      </c>
      <c r="C20854" s="1" t="s">
        <v>43333</v>
      </c>
      <c r="D20854" s="1" t="s">
        <v>43334</v>
      </c>
      <c r="E20854" s="1" t="s">
        <v>575</v>
      </c>
      <c r="F20854" s="1" t="s">
        <v>48</v>
      </c>
      <c r="G20854" s="1" t="str">
        <f>IFERROR(__xludf.DUMMYFUNCTION("GOOGLETRANSLATE(D20854,""fr"",""en"")"),"#VALUE!")</f>
        <v>#VALUE!</v>
      </c>
    </row>
    <row r="20855" ht="15.75" customHeight="1">
      <c r="A20855" s="1" t="s">
        <v>2381</v>
      </c>
      <c r="B20855" s="1">
        <v>2.0</v>
      </c>
      <c r="C20855" s="1" t="s">
        <v>43335</v>
      </c>
      <c r="D20855" s="1" t="s">
        <v>43336</v>
      </c>
      <c r="E20855" s="1" t="s">
        <v>292</v>
      </c>
      <c r="F20855" s="1" t="s">
        <v>11</v>
      </c>
      <c r="G20855" s="1" t="str">
        <f>IFERROR(__xludf.DUMMYFUNCTION("GOOGLETRANSLATE(D20855,""fr"",""en"")"),"#VALUE!")</f>
        <v>#VALUE!</v>
      </c>
    </row>
    <row r="20856" ht="15.75" customHeight="1">
      <c r="A20856" s="1" t="s">
        <v>3124</v>
      </c>
      <c r="B20856" s="1">
        <v>2.0</v>
      </c>
      <c r="C20856" s="1" t="s">
        <v>43337</v>
      </c>
      <c r="D20856" s="1" t="s">
        <v>43338</v>
      </c>
      <c r="E20856" s="1" t="s">
        <v>292</v>
      </c>
      <c r="F20856" s="1" t="s">
        <v>11</v>
      </c>
      <c r="G20856" s="1" t="str">
        <f>IFERROR(__xludf.DUMMYFUNCTION("GOOGLETRANSLATE(D20856,""fr"",""en"")"),"#VALUE!")</f>
        <v>#VALUE!</v>
      </c>
    </row>
    <row r="20857" ht="15.75" customHeight="1">
      <c r="A20857" s="1" t="s">
        <v>606</v>
      </c>
      <c r="B20857" s="1">
        <v>2.0</v>
      </c>
      <c r="C20857" s="1" t="s">
        <v>43339</v>
      </c>
      <c r="D20857" s="1" t="s">
        <v>43340</v>
      </c>
      <c r="E20857" s="1" t="s">
        <v>103</v>
      </c>
      <c r="F20857" s="1" t="s">
        <v>48</v>
      </c>
      <c r="G20857" s="1" t="str">
        <f>IFERROR(__xludf.DUMMYFUNCTION("GOOGLETRANSLATE(D20857,""fr"",""en"")"),"#VALUE!")</f>
        <v>#VALUE!</v>
      </c>
    </row>
    <row r="20858" ht="15.75" customHeight="1">
      <c r="A20858" s="1" t="s">
        <v>724</v>
      </c>
      <c r="B20858" s="1">
        <v>3.0</v>
      </c>
      <c r="C20858" s="1" t="s">
        <v>43341</v>
      </c>
      <c r="D20858" s="1" t="s">
        <v>43342</v>
      </c>
      <c r="E20858" s="1" t="s">
        <v>176</v>
      </c>
      <c r="F20858" s="1" t="s">
        <v>66</v>
      </c>
      <c r="G20858" s="1" t="str">
        <f>IFERROR(__xludf.DUMMYFUNCTION("GOOGLETRANSLATE(D20858,""fr"",""en"")"),"#VALUE!")</f>
        <v>#VALUE!</v>
      </c>
    </row>
    <row r="20859" ht="15.75" customHeight="1">
      <c r="A20859" s="1" t="s">
        <v>4177</v>
      </c>
      <c r="B20859" s="1">
        <v>5.0</v>
      </c>
      <c r="C20859" s="1" t="s">
        <v>43343</v>
      </c>
      <c r="D20859" s="1" t="s">
        <v>43344</v>
      </c>
      <c r="E20859" s="1" t="s">
        <v>21</v>
      </c>
      <c r="F20859" s="1" t="s">
        <v>11</v>
      </c>
      <c r="G20859" s="1" t="str">
        <f>IFERROR(__xludf.DUMMYFUNCTION("GOOGLETRANSLATE(D20859,""fr"",""en"")"),"#VALUE!")</f>
        <v>#VALUE!</v>
      </c>
    </row>
    <row r="20860" ht="15.75" customHeight="1">
      <c r="A20860" s="1" t="s">
        <v>163</v>
      </c>
      <c r="B20860" s="1">
        <v>4.0</v>
      </c>
      <c r="C20860" s="1" t="s">
        <v>43345</v>
      </c>
      <c r="D20860" s="1" t="s">
        <v>43346</v>
      </c>
      <c r="E20860" s="1" t="s">
        <v>10</v>
      </c>
      <c r="F20860" s="1" t="s">
        <v>11</v>
      </c>
      <c r="G20860" s="1" t="str">
        <f>IFERROR(__xludf.DUMMYFUNCTION("GOOGLETRANSLATE(D20860,""fr"",""en"")"),"#VALUE!")</f>
        <v>#VALUE!</v>
      </c>
    </row>
    <row r="20861" ht="15.75" customHeight="1">
      <c r="A20861" s="1" t="s">
        <v>1552</v>
      </c>
      <c r="B20861" s="1">
        <v>1.0</v>
      </c>
      <c r="C20861" s="1" t="s">
        <v>43347</v>
      </c>
      <c r="D20861" s="1" t="s">
        <v>43348</v>
      </c>
      <c r="E20861" s="1" t="s">
        <v>73</v>
      </c>
      <c r="F20861" s="1" t="s">
        <v>30</v>
      </c>
      <c r="G20861" s="1" t="str">
        <f>IFERROR(__xludf.DUMMYFUNCTION("GOOGLETRANSLATE(D20861,""fr"",""en"")"),"#VALUE!")</f>
        <v>#VALUE!</v>
      </c>
    </row>
    <row r="20862" ht="15.75" customHeight="1">
      <c r="A20862" s="1" t="s">
        <v>2203</v>
      </c>
      <c r="B20862" s="1">
        <v>3.0</v>
      </c>
      <c r="C20862" s="1" t="s">
        <v>43349</v>
      </c>
      <c r="D20862" s="1" t="s">
        <v>43350</v>
      </c>
      <c r="E20862" s="1" t="s">
        <v>29</v>
      </c>
      <c r="F20862" s="1" t="s">
        <v>30</v>
      </c>
      <c r="G20862" s="1" t="str">
        <f>IFERROR(__xludf.DUMMYFUNCTION("GOOGLETRANSLATE(D20862,""fr"",""en"")"),"#VALUE!")</f>
        <v>#VALUE!</v>
      </c>
    </row>
    <row r="20863" ht="15.75" customHeight="1">
      <c r="A20863" s="1" t="s">
        <v>1245</v>
      </c>
      <c r="B20863" s="1">
        <v>5.0</v>
      </c>
      <c r="C20863" s="1" t="s">
        <v>43351</v>
      </c>
      <c r="D20863" s="1" t="s">
        <v>43352</v>
      </c>
      <c r="E20863" s="1" t="s">
        <v>10</v>
      </c>
      <c r="F20863" s="1" t="s">
        <v>11</v>
      </c>
      <c r="G20863" s="1" t="str">
        <f>IFERROR(__xludf.DUMMYFUNCTION("GOOGLETRANSLATE(D20863,""fr"",""en"")"),"#VALUE!")</f>
        <v>#VALUE!</v>
      </c>
    </row>
    <row r="20864" ht="15.75" customHeight="1">
      <c r="A20864" s="1" t="s">
        <v>7459</v>
      </c>
      <c r="B20864" s="1">
        <v>1.0</v>
      </c>
      <c r="C20864" s="1" t="s">
        <v>43353</v>
      </c>
      <c r="D20864" s="1" t="s">
        <v>43354</v>
      </c>
      <c r="E20864" s="1" t="s">
        <v>109</v>
      </c>
      <c r="F20864" s="1" t="s">
        <v>11</v>
      </c>
      <c r="G20864" s="1" t="str">
        <f>IFERROR(__xludf.DUMMYFUNCTION("GOOGLETRANSLATE(D20864,""fr"",""en"")"),"#VALUE!")</f>
        <v>#VALUE!</v>
      </c>
    </row>
    <row r="20865" ht="15.75" customHeight="1">
      <c r="A20865" s="1" t="s">
        <v>4817</v>
      </c>
      <c r="B20865" s="1">
        <v>4.0</v>
      </c>
      <c r="C20865" s="1" t="s">
        <v>43355</v>
      </c>
      <c r="D20865" s="1" t="s">
        <v>43356</v>
      </c>
      <c r="E20865" s="1" t="s">
        <v>21</v>
      </c>
      <c r="F20865" s="1" t="s">
        <v>11</v>
      </c>
      <c r="G20865" s="1" t="str">
        <f>IFERROR(__xludf.DUMMYFUNCTION("GOOGLETRANSLATE(D20865,""fr"",""en"")"),"#VALUE!")</f>
        <v>#VALUE!</v>
      </c>
    </row>
    <row r="20866" ht="15.75" customHeight="1">
      <c r="A20866" s="1" t="s">
        <v>673</v>
      </c>
      <c r="B20866" s="1">
        <v>4.0</v>
      </c>
      <c r="C20866" s="1" t="s">
        <v>43357</v>
      </c>
      <c r="D20866" s="1" t="s">
        <v>43358</v>
      </c>
      <c r="E20866" s="1" t="s">
        <v>10</v>
      </c>
      <c r="F20866" s="1" t="s">
        <v>11</v>
      </c>
      <c r="G20866" s="1" t="str">
        <f>IFERROR(__xludf.DUMMYFUNCTION("GOOGLETRANSLATE(D20866,""fr"",""en"")"),"#VALUE!")</f>
        <v>#VALUE!</v>
      </c>
    </row>
    <row r="20867" ht="15.75" customHeight="1">
      <c r="A20867" s="1" t="s">
        <v>828</v>
      </c>
      <c r="B20867" s="1">
        <v>3.0</v>
      </c>
      <c r="C20867" s="1" t="s">
        <v>20334</v>
      </c>
      <c r="D20867" s="1" t="s">
        <v>43359</v>
      </c>
      <c r="E20867" s="1" t="s">
        <v>296</v>
      </c>
      <c r="F20867" s="1" t="s">
        <v>11</v>
      </c>
      <c r="G20867" s="1" t="str">
        <f>IFERROR(__xludf.DUMMYFUNCTION("GOOGLETRANSLATE(D20867,""fr"",""en"")"),"#VALUE!")</f>
        <v>#VALUE!</v>
      </c>
    </row>
    <row r="20868" ht="15.75" customHeight="1">
      <c r="A20868" s="1" t="s">
        <v>3097</v>
      </c>
      <c r="B20868" s="1">
        <v>2.0</v>
      </c>
      <c r="C20868" s="1" t="s">
        <v>43360</v>
      </c>
      <c r="D20868" s="1" t="s">
        <v>43361</v>
      </c>
      <c r="E20868" s="1" t="s">
        <v>226</v>
      </c>
      <c r="F20868" s="1" t="s">
        <v>110</v>
      </c>
      <c r="G20868" s="1" t="str">
        <f>IFERROR(__xludf.DUMMYFUNCTION("GOOGLETRANSLATE(D20868,""fr"",""en"")"),"#VALUE!")</f>
        <v>#VALUE!</v>
      </c>
    </row>
    <row r="20869" ht="15.75" customHeight="1">
      <c r="A20869" s="1" t="s">
        <v>9292</v>
      </c>
      <c r="B20869" s="1">
        <v>1.0</v>
      </c>
      <c r="C20869" s="1" t="s">
        <v>43362</v>
      </c>
      <c r="D20869" s="1" t="s">
        <v>43363</v>
      </c>
      <c r="E20869" s="1" t="s">
        <v>169</v>
      </c>
      <c r="F20869" s="1" t="s">
        <v>11</v>
      </c>
      <c r="G20869" s="1" t="str">
        <f>IFERROR(__xludf.DUMMYFUNCTION("GOOGLETRANSLATE(D20869,""fr"",""en"")"),"#VALUE!")</f>
        <v>#VALUE!</v>
      </c>
    </row>
    <row r="20870" ht="15.75" customHeight="1">
      <c r="A20870" s="1" t="s">
        <v>119</v>
      </c>
      <c r="B20870" s="1">
        <v>3.0</v>
      </c>
      <c r="C20870" s="1" t="s">
        <v>43364</v>
      </c>
      <c r="D20870" s="1" t="s">
        <v>43365</v>
      </c>
      <c r="E20870" s="1" t="s">
        <v>10</v>
      </c>
      <c r="F20870" s="1" t="s">
        <v>11</v>
      </c>
      <c r="G20870" s="1" t="str">
        <f>IFERROR(__xludf.DUMMYFUNCTION("GOOGLETRANSLATE(D20870,""fr"",""en"")"),"#VALUE!")</f>
        <v>#VALUE!</v>
      </c>
    </row>
    <row r="20871" ht="15.75" customHeight="1">
      <c r="A20871" s="1" t="s">
        <v>42321</v>
      </c>
      <c r="B20871" s="1">
        <v>1.0</v>
      </c>
      <c r="C20871" s="1" t="s">
        <v>43366</v>
      </c>
      <c r="D20871" s="1" t="s">
        <v>43367</v>
      </c>
      <c r="E20871" s="1" t="s">
        <v>575</v>
      </c>
      <c r="F20871" s="1" t="s">
        <v>48</v>
      </c>
      <c r="G20871" s="1" t="str">
        <f>IFERROR(__xludf.DUMMYFUNCTION("GOOGLETRANSLATE(D20871,""fr"",""en"")"),"#VALUE!")</f>
        <v>#VALUE!</v>
      </c>
    </row>
    <row r="20872" ht="15.75" customHeight="1">
      <c r="A20872" s="1" t="s">
        <v>893</v>
      </c>
      <c r="B20872" s="1">
        <v>5.0</v>
      </c>
      <c r="C20872" s="1" t="s">
        <v>43368</v>
      </c>
      <c r="D20872" s="1" t="s">
        <v>43369</v>
      </c>
      <c r="E20872" s="1" t="s">
        <v>29</v>
      </c>
      <c r="F20872" s="1" t="s">
        <v>30</v>
      </c>
      <c r="G20872" s="1" t="str">
        <f>IFERROR(__xludf.DUMMYFUNCTION("GOOGLETRANSLATE(D20872,""fr"",""en"")"),"#VALUE!")</f>
        <v>#VALUE!</v>
      </c>
    </row>
    <row r="20873" ht="15.75" customHeight="1">
      <c r="A20873" s="1" t="s">
        <v>163</v>
      </c>
      <c r="B20873" s="1">
        <v>4.0</v>
      </c>
      <c r="C20873" s="1" t="s">
        <v>43370</v>
      </c>
      <c r="D20873" s="1" t="s">
        <v>43371</v>
      </c>
      <c r="E20873" s="1" t="s">
        <v>10</v>
      </c>
      <c r="F20873" s="1" t="s">
        <v>11</v>
      </c>
      <c r="G20873" s="1" t="str">
        <f>IFERROR(__xludf.DUMMYFUNCTION("GOOGLETRANSLATE(D20873,""fr"",""en"")"),"#VALUE!")</f>
        <v>#VALUE!</v>
      </c>
    </row>
    <row r="20874" ht="15.75" customHeight="1">
      <c r="A20874" s="1" t="s">
        <v>670</v>
      </c>
      <c r="B20874" s="1">
        <v>4.0</v>
      </c>
      <c r="C20874" s="1" t="s">
        <v>43372</v>
      </c>
      <c r="D20874" s="1" t="s">
        <v>43373</v>
      </c>
      <c r="E20874" s="1" t="s">
        <v>21</v>
      </c>
      <c r="F20874" s="1" t="s">
        <v>11</v>
      </c>
      <c r="G20874" s="1" t="str">
        <f>IFERROR(__xludf.DUMMYFUNCTION("GOOGLETRANSLATE(D20874,""fr"",""en"")"),"#VALUE!")</f>
        <v>#VALUE!</v>
      </c>
    </row>
    <row r="20875" ht="15.75" customHeight="1">
      <c r="A20875" s="1" t="s">
        <v>1473</v>
      </c>
      <c r="B20875" s="1">
        <v>3.0</v>
      </c>
      <c r="C20875" s="1" t="s">
        <v>43374</v>
      </c>
      <c r="D20875" s="1" t="s">
        <v>43375</v>
      </c>
      <c r="E20875" s="1" t="s">
        <v>10</v>
      </c>
      <c r="F20875" s="1" t="s">
        <v>11</v>
      </c>
      <c r="G20875" s="1" t="str">
        <f>IFERROR(__xludf.DUMMYFUNCTION("GOOGLETRANSLATE(D20875,""fr"",""en"")"),"#VALUE!")</f>
        <v>#VALUE!</v>
      </c>
    </row>
    <row r="20876" ht="15.75" customHeight="1">
      <c r="A20876" s="1" t="s">
        <v>1879</v>
      </c>
      <c r="B20876" s="1">
        <v>5.0</v>
      </c>
      <c r="C20876" s="1" t="s">
        <v>43376</v>
      </c>
      <c r="D20876" s="1" t="s">
        <v>43377</v>
      </c>
      <c r="E20876" s="1" t="s">
        <v>169</v>
      </c>
      <c r="F20876" s="1" t="s">
        <v>11</v>
      </c>
      <c r="G20876" s="1" t="str">
        <f>IFERROR(__xludf.DUMMYFUNCTION("GOOGLETRANSLATE(D20876,""fr"",""en"")"),"#VALUE!")</f>
        <v>#VALUE!</v>
      </c>
    </row>
    <row r="20877" ht="15.75" customHeight="1">
      <c r="A20877" s="1" t="s">
        <v>1741</v>
      </c>
      <c r="B20877" s="1">
        <v>5.0</v>
      </c>
      <c r="C20877" s="1" t="s">
        <v>43378</v>
      </c>
      <c r="D20877" s="1" t="s">
        <v>43379</v>
      </c>
      <c r="E20877" s="1" t="s">
        <v>21</v>
      </c>
      <c r="F20877" s="1" t="s">
        <v>11</v>
      </c>
      <c r="G20877" s="1" t="str">
        <f>IFERROR(__xludf.DUMMYFUNCTION("GOOGLETRANSLATE(D20877,""fr"",""en"")"),"#VALUE!")</f>
        <v>#VALUE!</v>
      </c>
    </row>
    <row r="20878" ht="15.75" customHeight="1">
      <c r="A20878" s="1" t="s">
        <v>1648</v>
      </c>
      <c r="B20878" s="1">
        <v>1.0</v>
      </c>
      <c r="C20878" s="1" t="s">
        <v>43380</v>
      </c>
      <c r="D20878" s="1" t="s">
        <v>43381</v>
      </c>
      <c r="E20878" s="1" t="s">
        <v>52</v>
      </c>
      <c r="F20878" s="1" t="s">
        <v>110</v>
      </c>
      <c r="G20878" s="1" t="str">
        <f>IFERROR(__xludf.DUMMYFUNCTION("GOOGLETRANSLATE(D20878,""fr"",""en"")"),"#VALUE!")</f>
        <v>#VALUE!</v>
      </c>
    </row>
    <row r="20879" ht="15.75" customHeight="1">
      <c r="A20879" s="1" t="s">
        <v>1248</v>
      </c>
      <c r="B20879" s="1">
        <v>4.0</v>
      </c>
      <c r="C20879" s="1" t="s">
        <v>43382</v>
      </c>
      <c r="D20879" s="1" t="s">
        <v>43383</v>
      </c>
      <c r="E20879" s="1" t="s">
        <v>10</v>
      </c>
      <c r="F20879" s="1" t="s">
        <v>11</v>
      </c>
      <c r="G20879" s="1" t="str">
        <f>IFERROR(__xludf.DUMMYFUNCTION("GOOGLETRANSLATE(D20879,""fr"",""en"")"),"#VALUE!")</f>
        <v>#VALUE!</v>
      </c>
    </row>
    <row r="20880" ht="15.75" customHeight="1">
      <c r="A20880" s="1" t="s">
        <v>8559</v>
      </c>
      <c r="B20880" s="1">
        <v>1.0</v>
      </c>
      <c r="C20880" s="1" t="s">
        <v>43384</v>
      </c>
      <c r="D20880" s="1" t="s">
        <v>43385</v>
      </c>
      <c r="E20880" s="1" t="s">
        <v>355</v>
      </c>
      <c r="F20880" s="1" t="s">
        <v>110</v>
      </c>
      <c r="G20880" s="1" t="str">
        <f>IFERROR(__xludf.DUMMYFUNCTION("GOOGLETRANSLATE(D20880,""fr"",""en"")"),"#VALUE!")</f>
        <v>#VALUE!</v>
      </c>
    </row>
    <row r="20881" ht="15.75" customHeight="1">
      <c r="A20881" s="1" t="s">
        <v>1870</v>
      </c>
      <c r="B20881" s="1">
        <v>5.0</v>
      </c>
      <c r="C20881" s="1" t="s">
        <v>43386</v>
      </c>
      <c r="D20881" s="1" t="s">
        <v>43387</v>
      </c>
      <c r="E20881" s="1" t="s">
        <v>21</v>
      </c>
      <c r="F20881" s="1" t="s">
        <v>11</v>
      </c>
      <c r="G20881" s="1" t="str">
        <f>IFERROR(__xludf.DUMMYFUNCTION("GOOGLETRANSLATE(D20881,""fr"",""en"")"),"#VALUE!")</f>
        <v>#VALUE!</v>
      </c>
    </row>
    <row r="20882" ht="15.75" customHeight="1">
      <c r="A20882" s="1" t="s">
        <v>1830</v>
      </c>
      <c r="B20882" s="1">
        <v>5.0</v>
      </c>
      <c r="C20882" s="1" t="s">
        <v>43388</v>
      </c>
      <c r="D20882" s="1" t="s">
        <v>43389</v>
      </c>
      <c r="E20882" s="1" t="s">
        <v>34</v>
      </c>
      <c r="F20882" s="1" t="s">
        <v>30</v>
      </c>
      <c r="G20882" s="1" t="str">
        <f>IFERROR(__xludf.DUMMYFUNCTION("GOOGLETRANSLATE(D20882,""fr"",""en"")"),"#VALUE!")</f>
        <v>#VALUE!</v>
      </c>
    </row>
    <row r="20883" ht="15.75" customHeight="1">
      <c r="A20883" s="1" t="s">
        <v>10528</v>
      </c>
      <c r="B20883" s="1">
        <v>1.0</v>
      </c>
      <c r="C20883" s="1" t="s">
        <v>43390</v>
      </c>
      <c r="D20883" s="1" t="s">
        <v>43391</v>
      </c>
      <c r="E20883" s="1" t="s">
        <v>296</v>
      </c>
      <c r="F20883" s="1" t="s">
        <v>11</v>
      </c>
      <c r="G20883" s="1" t="str">
        <f>IFERROR(__xludf.DUMMYFUNCTION("GOOGLETRANSLATE(D20883,""fr"",""en"")"),"#VALUE!")</f>
        <v>#VALUE!</v>
      </c>
    </row>
    <row r="20884" ht="15.75" customHeight="1">
      <c r="A20884" s="1" t="s">
        <v>2574</v>
      </c>
      <c r="B20884" s="1">
        <v>1.0</v>
      </c>
      <c r="C20884" s="1" t="s">
        <v>43392</v>
      </c>
      <c r="D20884" s="1" t="s">
        <v>43393</v>
      </c>
      <c r="E20884" s="1" t="s">
        <v>484</v>
      </c>
      <c r="F20884" s="1" t="s">
        <v>30</v>
      </c>
      <c r="G20884" s="1" t="str">
        <f>IFERROR(__xludf.DUMMYFUNCTION("GOOGLETRANSLATE(D20884,""fr"",""en"")"),"#VALUE!")</f>
        <v>#VALUE!</v>
      </c>
    </row>
    <row r="20885" ht="15.75" customHeight="1">
      <c r="A20885" s="1" t="s">
        <v>414</v>
      </c>
      <c r="B20885" s="1">
        <v>4.0</v>
      </c>
      <c r="C20885" s="1" t="s">
        <v>1108</v>
      </c>
      <c r="D20885" s="1" t="s">
        <v>43394</v>
      </c>
      <c r="E20885" s="1" t="s">
        <v>21</v>
      </c>
      <c r="F20885" s="1" t="s">
        <v>11</v>
      </c>
      <c r="G20885" s="1" t="str">
        <f>IFERROR(__xludf.DUMMYFUNCTION("GOOGLETRANSLATE(D20885,""fr"",""en"")"),"#VALUE!")</f>
        <v>#VALUE!</v>
      </c>
    </row>
    <row r="20886" ht="15.75" customHeight="1">
      <c r="A20886" s="1" t="s">
        <v>4630</v>
      </c>
      <c r="B20886" s="1">
        <v>2.0</v>
      </c>
      <c r="C20886" s="1" t="s">
        <v>43395</v>
      </c>
      <c r="D20886" s="1" t="s">
        <v>43396</v>
      </c>
      <c r="E20886" s="1" t="s">
        <v>10</v>
      </c>
      <c r="F20886" s="1" t="s">
        <v>110</v>
      </c>
      <c r="G20886" s="1" t="str">
        <f>IFERROR(__xludf.DUMMYFUNCTION("GOOGLETRANSLATE(D20886,""fr"",""en"")"),"#VALUE!")</f>
        <v>#VALUE!</v>
      </c>
    </row>
    <row r="20887" ht="15.75" customHeight="1">
      <c r="A20887" s="1" t="s">
        <v>19900</v>
      </c>
      <c r="B20887" s="1">
        <v>1.0</v>
      </c>
      <c r="C20887" s="1" t="s">
        <v>43397</v>
      </c>
      <c r="D20887" s="1" t="s">
        <v>43398</v>
      </c>
      <c r="E20887" s="1" t="s">
        <v>52</v>
      </c>
      <c r="F20887" s="1" t="s">
        <v>11</v>
      </c>
      <c r="G20887" s="1" t="str">
        <f>IFERROR(__xludf.DUMMYFUNCTION("GOOGLETRANSLATE(D20887,""fr"",""en"")"),"#VALUE!")</f>
        <v>#VALUE!</v>
      </c>
    </row>
    <row r="20888" ht="15.75" customHeight="1">
      <c r="A20888" s="1" t="s">
        <v>100</v>
      </c>
      <c r="B20888" s="1">
        <v>1.0</v>
      </c>
      <c r="C20888" s="1" t="s">
        <v>43399</v>
      </c>
      <c r="D20888" s="1" t="s">
        <v>43400</v>
      </c>
      <c r="E20888" s="1" t="s">
        <v>292</v>
      </c>
      <c r="F20888" s="1" t="s">
        <v>11</v>
      </c>
      <c r="G20888" s="1" t="str">
        <f>IFERROR(__xludf.DUMMYFUNCTION("GOOGLETRANSLATE(D20888,""fr"",""en"")"),"#VALUE!")</f>
        <v>#VALUE!</v>
      </c>
    </row>
    <row r="20889" ht="15.75" customHeight="1">
      <c r="A20889" s="1" t="s">
        <v>3718</v>
      </c>
      <c r="B20889" s="1">
        <v>2.0</v>
      </c>
      <c r="C20889" s="1" t="s">
        <v>43401</v>
      </c>
      <c r="D20889" s="1" t="s">
        <v>43402</v>
      </c>
      <c r="E20889" s="1" t="s">
        <v>25</v>
      </c>
      <c r="F20889" s="1" t="s">
        <v>110</v>
      </c>
      <c r="G20889" s="1" t="str">
        <f>IFERROR(__xludf.DUMMYFUNCTION("GOOGLETRANSLATE(D20889,""fr"",""en"")"),"#VALUE!")</f>
        <v>#VALUE!</v>
      </c>
    </row>
    <row r="20890" ht="15.75" customHeight="1">
      <c r="A20890" s="1" t="s">
        <v>491</v>
      </c>
      <c r="B20890" s="1">
        <v>4.0</v>
      </c>
      <c r="C20890" s="1" t="s">
        <v>43403</v>
      </c>
      <c r="D20890" s="1" t="s">
        <v>43404</v>
      </c>
      <c r="E20890" s="1" t="s">
        <v>21</v>
      </c>
      <c r="F20890" s="1" t="s">
        <v>11</v>
      </c>
      <c r="G20890" s="1" t="str">
        <f>IFERROR(__xludf.DUMMYFUNCTION("GOOGLETRANSLATE(D20890,""fr"",""en"")"),"#VALUE!")</f>
        <v>#VALUE!</v>
      </c>
    </row>
    <row r="20891" ht="15.75" customHeight="1">
      <c r="A20891" s="1" t="s">
        <v>899</v>
      </c>
      <c r="B20891" s="1">
        <v>5.0</v>
      </c>
      <c r="C20891" s="1" t="s">
        <v>43405</v>
      </c>
      <c r="D20891" s="1" t="s">
        <v>43406</v>
      </c>
      <c r="E20891" s="1" t="s">
        <v>21</v>
      </c>
      <c r="F20891" s="1" t="s">
        <v>11</v>
      </c>
      <c r="G20891" s="1" t="str">
        <f>IFERROR(__xludf.DUMMYFUNCTION("GOOGLETRANSLATE(D20891,""fr"",""en"")"),"#VALUE!")</f>
        <v>#VALUE!</v>
      </c>
    </row>
    <row r="20892" ht="15.75" customHeight="1">
      <c r="A20892" s="1" t="s">
        <v>667</v>
      </c>
      <c r="B20892" s="1">
        <v>3.0</v>
      </c>
      <c r="C20892" s="1" t="s">
        <v>43407</v>
      </c>
      <c r="D20892" s="1" t="s">
        <v>43408</v>
      </c>
      <c r="E20892" s="1" t="s">
        <v>21</v>
      </c>
      <c r="F20892" s="1" t="s">
        <v>11</v>
      </c>
      <c r="G20892" s="1" t="str">
        <f>IFERROR(__xludf.DUMMYFUNCTION("GOOGLETRANSLATE(D20892,""fr"",""en"")"),"#VALUE!")</f>
        <v>#VALUE!</v>
      </c>
    </row>
    <row r="20893" ht="15.75" customHeight="1">
      <c r="A20893" s="1" t="s">
        <v>603</v>
      </c>
      <c r="B20893" s="1">
        <v>5.0</v>
      </c>
      <c r="C20893" s="1" t="s">
        <v>43409</v>
      </c>
      <c r="D20893" s="1" t="s">
        <v>43410</v>
      </c>
      <c r="E20893" s="1" t="s">
        <v>21</v>
      </c>
      <c r="F20893" s="1" t="s">
        <v>11</v>
      </c>
      <c r="G20893" s="1" t="str">
        <f>IFERROR(__xludf.DUMMYFUNCTION("GOOGLETRANSLATE(D20893,""fr"",""en"")"),"#VALUE!")</f>
        <v>#VALUE!</v>
      </c>
    </row>
    <row r="20894" ht="15.75" customHeight="1">
      <c r="A20894" s="1" t="s">
        <v>274</v>
      </c>
      <c r="B20894" s="1">
        <v>5.0</v>
      </c>
      <c r="C20894" s="1" t="s">
        <v>43411</v>
      </c>
      <c r="D20894" s="1" t="s">
        <v>43412</v>
      </c>
      <c r="E20894" s="1" t="s">
        <v>169</v>
      </c>
      <c r="F20894" s="1" t="s">
        <v>11</v>
      </c>
      <c r="G20894" s="1" t="str">
        <f>IFERROR(__xludf.DUMMYFUNCTION("GOOGLETRANSLATE(D20894,""fr"",""en"")"),"#VALUE!")</f>
        <v>#VALUE!</v>
      </c>
    </row>
    <row r="20895" ht="15.75" customHeight="1">
      <c r="A20895" s="1" t="s">
        <v>3267</v>
      </c>
      <c r="B20895" s="1">
        <v>1.0</v>
      </c>
      <c r="C20895" s="1" t="s">
        <v>43413</v>
      </c>
      <c r="D20895" s="1" t="s">
        <v>43414</v>
      </c>
      <c r="E20895" s="1" t="s">
        <v>484</v>
      </c>
      <c r="F20895" s="1" t="s">
        <v>30</v>
      </c>
      <c r="G20895" s="1" t="str">
        <f>IFERROR(__xludf.DUMMYFUNCTION("GOOGLETRANSLATE(D20895,""fr"",""en"")"),"#VALUE!")</f>
        <v>#VALUE!</v>
      </c>
    </row>
    <row r="20896" ht="15.75" customHeight="1">
      <c r="A20896" s="1" t="s">
        <v>650</v>
      </c>
      <c r="B20896" s="1">
        <v>4.0</v>
      </c>
      <c r="C20896" s="1" t="s">
        <v>43415</v>
      </c>
      <c r="D20896" s="1" t="s">
        <v>43416</v>
      </c>
      <c r="E20896" s="1" t="s">
        <v>10</v>
      </c>
      <c r="F20896" s="1" t="s">
        <v>11</v>
      </c>
      <c r="G20896" s="1" t="str">
        <f>IFERROR(__xludf.DUMMYFUNCTION("GOOGLETRANSLATE(D20896,""fr"",""en"")"),"#VALUE!")</f>
        <v>#VALUE!</v>
      </c>
    </row>
    <row r="20897" ht="15.75" customHeight="1">
      <c r="A20897" s="1" t="s">
        <v>774</v>
      </c>
      <c r="B20897" s="1">
        <v>5.0</v>
      </c>
      <c r="C20897" s="1" t="s">
        <v>43417</v>
      </c>
      <c r="D20897" s="1" t="s">
        <v>43418</v>
      </c>
      <c r="E20897" s="1" t="s">
        <v>10</v>
      </c>
      <c r="F20897" s="1" t="s">
        <v>11</v>
      </c>
      <c r="G20897" s="1" t="str">
        <f>IFERROR(__xludf.DUMMYFUNCTION("GOOGLETRANSLATE(D20897,""fr"",""en"")"),"#VALUE!")</f>
        <v>#VALUE!</v>
      </c>
    </row>
    <row r="20898" ht="15.75" customHeight="1">
      <c r="A20898" s="1" t="s">
        <v>18310</v>
      </c>
      <c r="B20898" s="1">
        <v>4.0</v>
      </c>
      <c r="C20898" s="1" t="s">
        <v>43419</v>
      </c>
      <c r="D20898" s="1" t="s">
        <v>43420</v>
      </c>
      <c r="E20898" s="1" t="s">
        <v>292</v>
      </c>
      <c r="F20898" s="1" t="s">
        <v>11</v>
      </c>
      <c r="G20898" s="1" t="str">
        <f>IFERROR(__xludf.DUMMYFUNCTION("GOOGLETRANSLATE(D20898,""fr"",""en"")"),"#VALUE!")</f>
        <v>#VALUE!</v>
      </c>
    </row>
    <row r="20899" ht="15.75" customHeight="1">
      <c r="A20899" s="1" t="s">
        <v>603</v>
      </c>
      <c r="B20899" s="1">
        <v>5.0</v>
      </c>
      <c r="C20899" s="1" t="s">
        <v>43421</v>
      </c>
      <c r="D20899" s="1" t="s">
        <v>43422</v>
      </c>
      <c r="E20899" s="1" t="s">
        <v>176</v>
      </c>
      <c r="F20899" s="1" t="s">
        <v>66</v>
      </c>
      <c r="G20899" s="1" t="str">
        <f>IFERROR(__xludf.DUMMYFUNCTION("GOOGLETRANSLATE(D20899,""fr"",""en"")"),"#VALUE!")</f>
        <v>#VALUE!</v>
      </c>
    </row>
    <row r="20900" ht="15.75" customHeight="1">
      <c r="A20900" s="1" t="s">
        <v>816</v>
      </c>
      <c r="B20900" s="1">
        <v>3.0</v>
      </c>
      <c r="C20900" s="1" t="s">
        <v>43423</v>
      </c>
      <c r="D20900" s="1" t="s">
        <v>43424</v>
      </c>
      <c r="E20900" s="1" t="s">
        <v>29</v>
      </c>
      <c r="F20900" s="1" t="s">
        <v>30</v>
      </c>
      <c r="G20900" s="1" t="str">
        <f>IFERROR(__xludf.DUMMYFUNCTION("GOOGLETRANSLATE(D20900,""fr"",""en"")"),"#VALUE!")</f>
        <v>#VALUE!</v>
      </c>
    </row>
    <row r="20901" ht="15.75" customHeight="1">
      <c r="A20901" s="1" t="s">
        <v>179</v>
      </c>
      <c r="B20901" s="1">
        <v>1.0</v>
      </c>
      <c r="C20901" s="1" t="s">
        <v>43425</v>
      </c>
      <c r="D20901" s="1" t="s">
        <v>43426</v>
      </c>
      <c r="E20901" s="1" t="s">
        <v>273</v>
      </c>
      <c r="F20901" s="1" t="s">
        <v>48</v>
      </c>
      <c r="G20901" s="1" t="str">
        <f>IFERROR(__xludf.DUMMYFUNCTION("GOOGLETRANSLATE(D20901,""fr"",""en"")"),"#VALUE!")</f>
        <v>#VALUE!</v>
      </c>
    </row>
    <row r="20902" ht="15.75" customHeight="1">
      <c r="A20902" s="1" t="s">
        <v>6979</v>
      </c>
      <c r="B20902" s="1">
        <v>2.0</v>
      </c>
      <c r="C20902" s="1" t="s">
        <v>43427</v>
      </c>
      <c r="D20902" s="1" t="s">
        <v>43428</v>
      </c>
      <c r="E20902" s="1" t="s">
        <v>125</v>
      </c>
      <c r="F20902" s="1" t="s">
        <v>110</v>
      </c>
      <c r="G20902" s="1" t="str">
        <f>IFERROR(__xludf.DUMMYFUNCTION("GOOGLETRANSLATE(D20902,""fr"",""en"")"),"#VALUE!")</f>
        <v>#VALUE!</v>
      </c>
    </row>
    <row r="20903" ht="15.75" customHeight="1">
      <c r="A20903" s="1" t="s">
        <v>314</v>
      </c>
      <c r="B20903" s="1">
        <v>1.0</v>
      </c>
      <c r="C20903" s="1" t="s">
        <v>43429</v>
      </c>
      <c r="D20903" s="1" t="s">
        <v>43430</v>
      </c>
      <c r="E20903" s="1" t="s">
        <v>10</v>
      </c>
      <c r="F20903" s="1" t="s">
        <v>11</v>
      </c>
      <c r="G20903" s="1" t="str">
        <f>IFERROR(__xludf.DUMMYFUNCTION("GOOGLETRANSLATE(D20903,""fr"",""en"")"),"#VALUE!")</f>
        <v>#VALUE!</v>
      </c>
    </row>
    <row r="20904" ht="15.75" customHeight="1">
      <c r="A20904" s="1" t="s">
        <v>6540</v>
      </c>
      <c r="B20904" s="1">
        <v>3.0</v>
      </c>
      <c r="C20904" s="1" t="s">
        <v>43431</v>
      </c>
      <c r="D20904" s="1" t="s">
        <v>43432</v>
      </c>
      <c r="E20904" s="1" t="s">
        <v>10</v>
      </c>
      <c r="F20904" s="1" t="s">
        <v>11</v>
      </c>
      <c r="G20904" s="1" t="str">
        <f>IFERROR(__xludf.DUMMYFUNCTION("GOOGLETRANSLATE(D20904,""fr"",""en"")"),"#VALUE!")</f>
        <v>#VALUE!</v>
      </c>
    </row>
    <row r="20905" ht="15.75" customHeight="1">
      <c r="A20905" s="1" t="s">
        <v>3246</v>
      </c>
      <c r="B20905" s="1">
        <v>2.0</v>
      </c>
      <c r="C20905" s="1" t="s">
        <v>43433</v>
      </c>
      <c r="D20905" s="1" t="s">
        <v>43434</v>
      </c>
      <c r="E20905" s="1" t="s">
        <v>109</v>
      </c>
      <c r="F20905" s="1" t="s">
        <v>110</v>
      </c>
      <c r="G20905" s="1" t="str">
        <f>IFERROR(__xludf.DUMMYFUNCTION("GOOGLETRANSLATE(D20905,""fr"",""en"")"),"#VALUE!")</f>
        <v>#VALUE!</v>
      </c>
    </row>
    <row r="20906" ht="15.75" customHeight="1">
      <c r="A20906" s="1" t="s">
        <v>974</v>
      </c>
      <c r="B20906" s="1">
        <v>2.0</v>
      </c>
      <c r="C20906" s="1" t="s">
        <v>43435</v>
      </c>
      <c r="D20906" s="1" t="s">
        <v>43436</v>
      </c>
      <c r="E20906" s="1" t="s">
        <v>10</v>
      </c>
      <c r="F20906" s="1" t="s">
        <v>11</v>
      </c>
      <c r="G20906" s="1" t="str">
        <f>IFERROR(__xludf.DUMMYFUNCTION("GOOGLETRANSLATE(D20906,""fr"",""en"")"),"#VALUE!")</f>
        <v>#VALUE!</v>
      </c>
    </row>
    <row r="20907" ht="15.75" customHeight="1">
      <c r="A20907" s="1" t="s">
        <v>461</v>
      </c>
      <c r="B20907" s="1">
        <v>2.0</v>
      </c>
      <c r="C20907" s="1" t="s">
        <v>43437</v>
      </c>
      <c r="D20907" s="1" t="s">
        <v>43438</v>
      </c>
      <c r="E20907" s="1" t="s">
        <v>43</v>
      </c>
      <c r="F20907" s="1" t="s">
        <v>30</v>
      </c>
      <c r="G20907" s="1" t="str">
        <f>IFERROR(__xludf.DUMMYFUNCTION("GOOGLETRANSLATE(D20907,""fr"",""en"")"),"#VALUE!")</f>
        <v>#VALUE!</v>
      </c>
    </row>
    <row r="20908" ht="15.75" customHeight="1">
      <c r="A20908" s="1" t="s">
        <v>3041</v>
      </c>
      <c r="B20908" s="1">
        <v>5.0</v>
      </c>
      <c r="C20908" s="1" t="s">
        <v>43439</v>
      </c>
      <c r="D20908" s="1" t="s">
        <v>43440</v>
      </c>
      <c r="E20908" s="1" t="s">
        <v>10</v>
      </c>
      <c r="F20908" s="1" t="s">
        <v>11</v>
      </c>
      <c r="G20908" s="1" t="str">
        <f>IFERROR(__xludf.DUMMYFUNCTION("GOOGLETRANSLATE(D20908,""fr"",""en"")"),"#VALUE!")</f>
        <v>#VALUE!</v>
      </c>
    </row>
    <row r="20909" ht="15.75" customHeight="1">
      <c r="A20909" s="1" t="s">
        <v>9027</v>
      </c>
      <c r="B20909" s="1">
        <v>5.0</v>
      </c>
      <c r="C20909" s="1" t="s">
        <v>43441</v>
      </c>
      <c r="D20909" s="1" t="s">
        <v>43442</v>
      </c>
      <c r="E20909" s="1" t="s">
        <v>448</v>
      </c>
      <c r="F20909" s="1" t="s">
        <v>84</v>
      </c>
      <c r="G20909" s="1" t="str">
        <f>IFERROR(__xludf.DUMMYFUNCTION("GOOGLETRANSLATE(D20909,""fr"",""en"")"),"#VALUE!")</f>
        <v>#VALUE!</v>
      </c>
    </row>
    <row r="20910" ht="15.75" customHeight="1">
      <c r="A20910" s="1" t="s">
        <v>8114</v>
      </c>
      <c r="B20910" s="1">
        <v>1.0</v>
      </c>
      <c r="C20910" s="1" t="s">
        <v>43443</v>
      </c>
      <c r="D20910" s="1" t="s">
        <v>43444</v>
      </c>
      <c r="E20910" s="1" t="s">
        <v>280</v>
      </c>
      <c r="F20910" s="1" t="s">
        <v>11</v>
      </c>
      <c r="G20910" s="1" t="str">
        <f>IFERROR(__xludf.DUMMYFUNCTION("GOOGLETRANSLATE(D20910,""fr"",""en"")"),"#VALUE!")</f>
        <v>#VALUE!</v>
      </c>
    </row>
    <row r="20911" ht="15.75" customHeight="1">
      <c r="A20911" s="1" t="s">
        <v>2178</v>
      </c>
      <c r="B20911" s="1">
        <v>2.0</v>
      </c>
      <c r="C20911" s="1" t="s">
        <v>43445</v>
      </c>
      <c r="D20911" s="1" t="s">
        <v>43446</v>
      </c>
      <c r="E20911" s="1" t="s">
        <v>827</v>
      </c>
      <c r="F20911" s="1" t="s">
        <v>39</v>
      </c>
      <c r="G20911" s="1" t="str">
        <f>IFERROR(__xludf.DUMMYFUNCTION("GOOGLETRANSLATE(D20911,""fr"",""en"")"),"#VALUE!")</f>
        <v>#VALUE!</v>
      </c>
    </row>
    <row r="20912" ht="15.75" customHeight="1">
      <c r="A20912" s="1" t="s">
        <v>314</v>
      </c>
      <c r="B20912" s="1">
        <v>3.0</v>
      </c>
      <c r="C20912" s="1" t="s">
        <v>43447</v>
      </c>
      <c r="D20912" s="1" t="s">
        <v>43448</v>
      </c>
      <c r="E20912" s="1" t="s">
        <v>21</v>
      </c>
      <c r="F20912" s="1" t="s">
        <v>11</v>
      </c>
      <c r="G20912" s="1" t="str">
        <f>IFERROR(__xludf.DUMMYFUNCTION("GOOGLETRANSLATE(D20912,""fr"",""en"")"),"#VALUE!")</f>
        <v>#VALUE!</v>
      </c>
    </row>
    <row r="20913" ht="15.75" customHeight="1">
      <c r="A20913" s="1" t="s">
        <v>18207</v>
      </c>
      <c r="B20913" s="1">
        <v>1.0</v>
      </c>
      <c r="C20913" s="1" t="s">
        <v>43449</v>
      </c>
      <c r="D20913" s="1" t="s">
        <v>43450</v>
      </c>
      <c r="E20913" s="1" t="s">
        <v>250</v>
      </c>
      <c r="F20913" s="1" t="s">
        <v>30</v>
      </c>
      <c r="G20913" s="1" t="str">
        <f>IFERROR(__xludf.DUMMYFUNCTION("GOOGLETRANSLATE(D20913,""fr"",""en"")"),"#VALUE!")</f>
        <v>#VALUE!</v>
      </c>
    </row>
    <row r="20914" ht="15.75" customHeight="1">
      <c r="A20914" s="1" t="s">
        <v>97</v>
      </c>
      <c r="B20914" s="1">
        <v>4.0</v>
      </c>
      <c r="C20914" s="1" t="s">
        <v>43451</v>
      </c>
      <c r="D20914" s="1" t="s">
        <v>43452</v>
      </c>
      <c r="E20914" s="1" t="s">
        <v>21</v>
      </c>
      <c r="F20914" s="1" t="s">
        <v>11</v>
      </c>
      <c r="G20914" s="1" t="str">
        <f>IFERROR(__xludf.DUMMYFUNCTION("GOOGLETRANSLATE(D20914,""fr"",""en"")"),"#VALUE!")</f>
        <v>#VALUE!</v>
      </c>
    </row>
    <row r="20915" ht="15.75" customHeight="1">
      <c r="A20915" s="1" t="s">
        <v>2272</v>
      </c>
      <c r="B20915" s="1">
        <v>2.0</v>
      </c>
      <c r="C20915" s="1" t="s">
        <v>43453</v>
      </c>
      <c r="D20915" s="1" t="s">
        <v>43454</v>
      </c>
      <c r="E20915" s="1" t="s">
        <v>10</v>
      </c>
      <c r="F20915" s="1" t="s">
        <v>11</v>
      </c>
      <c r="G20915" s="1" t="str">
        <f>IFERROR(__xludf.DUMMYFUNCTION("GOOGLETRANSLATE(D20915,""fr"",""en"")"),"#VALUE!")</f>
        <v>#VALUE!</v>
      </c>
    </row>
    <row r="20916" ht="15.75" customHeight="1">
      <c r="A20916" s="1" t="s">
        <v>2237</v>
      </c>
      <c r="B20916" s="1">
        <v>3.0</v>
      </c>
      <c r="C20916" s="1" t="s">
        <v>43455</v>
      </c>
      <c r="D20916" s="1" t="s">
        <v>43456</v>
      </c>
      <c r="E20916" s="1" t="s">
        <v>10</v>
      </c>
      <c r="F20916" s="1" t="s">
        <v>11</v>
      </c>
      <c r="G20916" s="1" t="str">
        <f>IFERROR(__xludf.DUMMYFUNCTION("GOOGLETRANSLATE(D20916,""fr"",""en"")"),"#VALUE!")</f>
        <v>#VALUE!</v>
      </c>
    </row>
    <row r="20917" ht="15.75" customHeight="1">
      <c r="A20917" s="1" t="s">
        <v>4625</v>
      </c>
      <c r="B20917" s="1">
        <v>3.0</v>
      </c>
      <c r="C20917" s="1" t="s">
        <v>43457</v>
      </c>
      <c r="D20917" s="1" t="s">
        <v>43458</v>
      </c>
      <c r="E20917" s="1" t="s">
        <v>10</v>
      </c>
      <c r="F20917" s="1" t="s">
        <v>11</v>
      </c>
      <c r="G20917" s="1" t="str">
        <f>IFERROR(__xludf.DUMMYFUNCTION("GOOGLETRANSLATE(D20917,""fr"",""en"")"),"#VALUE!")</f>
        <v>#VALUE!</v>
      </c>
    </row>
    <row r="20918" ht="15.75" customHeight="1">
      <c r="A20918" s="1" t="s">
        <v>14891</v>
      </c>
      <c r="B20918" s="1">
        <v>4.0</v>
      </c>
      <c r="C20918" s="1" t="s">
        <v>43459</v>
      </c>
      <c r="D20918" s="1" t="s">
        <v>43460</v>
      </c>
      <c r="E20918" s="1" t="s">
        <v>10</v>
      </c>
      <c r="F20918" s="1" t="s">
        <v>11</v>
      </c>
      <c r="G20918" s="1" t="str">
        <f>IFERROR(__xludf.DUMMYFUNCTION("GOOGLETRANSLATE(D20918,""fr"",""en"")"),"#VALUE!")</f>
        <v>#VALUE!</v>
      </c>
    </row>
    <row r="20919" ht="15.75" customHeight="1">
      <c r="A20919" s="1" t="s">
        <v>564</v>
      </c>
      <c r="B20919" s="1">
        <v>4.0</v>
      </c>
      <c r="C20919" s="1" t="s">
        <v>43461</v>
      </c>
      <c r="D20919" s="1" t="s">
        <v>43462</v>
      </c>
      <c r="E20919" s="1" t="s">
        <v>10</v>
      </c>
      <c r="F20919" s="1" t="s">
        <v>11</v>
      </c>
      <c r="G20919" s="1" t="str">
        <f>IFERROR(__xludf.DUMMYFUNCTION("GOOGLETRANSLATE(D20919,""fr"",""en"")"),"#VALUE!")</f>
        <v>#VALUE!</v>
      </c>
    </row>
    <row r="20920" ht="15.75" customHeight="1">
      <c r="A20920" s="1" t="s">
        <v>801</v>
      </c>
      <c r="B20920" s="1">
        <v>1.0</v>
      </c>
      <c r="C20920" s="1" t="s">
        <v>43463</v>
      </c>
      <c r="D20920" s="1" t="s">
        <v>43464</v>
      </c>
      <c r="E20920" s="1" t="s">
        <v>10</v>
      </c>
      <c r="F20920" s="1" t="s">
        <v>11</v>
      </c>
      <c r="G20920" s="1" t="str">
        <f>IFERROR(__xludf.DUMMYFUNCTION("GOOGLETRANSLATE(D20920,""fr"",""en"")"),"#VALUE!")</f>
        <v>#VALUE!</v>
      </c>
    </row>
    <row r="20921" ht="15.75" customHeight="1">
      <c r="A20921" s="1" t="s">
        <v>338</v>
      </c>
      <c r="B20921" s="1">
        <v>4.0</v>
      </c>
      <c r="C20921" s="1" t="s">
        <v>43465</v>
      </c>
      <c r="D20921" s="1" t="s">
        <v>43466</v>
      </c>
      <c r="E20921" s="1" t="s">
        <v>176</v>
      </c>
      <c r="F20921" s="1" t="s">
        <v>66</v>
      </c>
      <c r="G20921" s="1" t="str">
        <f>IFERROR(__xludf.DUMMYFUNCTION("GOOGLETRANSLATE(D20921,""fr"",""en"")"),"#VALUE!")</f>
        <v>#VALUE!</v>
      </c>
    </row>
    <row r="20922" ht="15.75" customHeight="1">
      <c r="A20922" s="1" t="s">
        <v>4440</v>
      </c>
      <c r="B20922" s="1">
        <v>5.0</v>
      </c>
      <c r="C20922" s="1" t="s">
        <v>43467</v>
      </c>
      <c r="D20922" s="1" t="s">
        <v>43468</v>
      </c>
      <c r="E20922" s="1" t="s">
        <v>169</v>
      </c>
      <c r="F20922" s="1" t="s">
        <v>11</v>
      </c>
      <c r="G20922" s="1" t="str">
        <f>IFERROR(__xludf.DUMMYFUNCTION("GOOGLETRANSLATE(D20922,""fr"",""en"")"),"#VALUE!")</f>
        <v>#VALUE!</v>
      </c>
    </row>
    <row r="20923" ht="15.75" customHeight="1">
      <c r="A20923" s="1" t="s">
        <v>338</v>
      </c>
      <c r="B20923" s="1">
        <v>5.0</v>
      </c>
      <c r="C20923" s="1" t="s">
        <v>43469</v>
      </c>
      <c r="D20923" s="1" t="s">
        <v>43470</v>
      </c>
      <c r="E20923" s="1" t="s">
        <v>10</v>
      </c>
      <c r="F20923" s="1" t="s">
        <v>11</v>
      </c>
      <c r="G20923" s="1" t="str">
        <f>IFERROR(__xludf.DUMMYFUNCTION("GOOGLETRANSLATE(D20923,""fr"",""en"")"),"#VALUE!")</f>
        <v>#VALUE!</v>
      </c>
    </row>
    <row r="20924" ht="15.75" customHeight="1">
      <c r="A20924" s="1" t="s">
        <v>1901</v>
      </c>
      <c r="B20924" s="1">
        <v>2.0</v>
      </c>
      <c r="C20924" s="1" t="s">
        <v>43471</v>
      </c>
      <c r="D20924" s="1" t="s">
        <v>43472</v>
      </c>
      <c r="E20924" s="1" t="s">
        <v>614</v>
      </c>
      <c r="F20924" s="1" t="s">
        <v>30</v>
      </c>
      <c r="G20924" s="1" t="str">
        <f>IFERROR(__xludf.DUMMYFUNCTION("GOOGLETRANSLATE(D20924,""fr"",""en"")"),"#VALUE!")</f>
        <v>#VALUE!</v>
      </c>
    </row>
    <row r="20925" ht="15.75" customHeight="1">
      <c r="A20925" s="1" t="s">
        <v>3627</v>
      </c>
      <c r="B20925" s="1">
        <v>3.0</v>
      </c>
      <c r="C20925" s="1" t="s">
        <v>43473</v>
      </c>
      <c r="D20925" s="1" t="s">
        <v>43474</v>
      </c>
      <c r="E20925" s="1" t="s">
        <v>448</v>
      </c>
      <c r="F20925" s="1" t="s">
        <v>84</v>
      </c>
      <c r="G20925" s="1" t="str">
        <f>IFERROR(__xludf.DUMMYFUNCTION("GOOGLETRANSLATE(D20925,""fr"",""en"")"),"#VALUE!")</f>
        <v>#VALUE!</v>
      </c>
    </row>
    <row r="20926" ht="15.75" customHeight="1">
      <c r="A20926" s="1" t="s">
        <v>3132</v>
      </c>
      <c r="B20926" s="1">
        <v>5.0</v>
      </c>
      <c r="C20926" s="1" t="s">
        <v>43475</v>
      </c>
      <c r="D20926" s="1" t="s">
        <v>43476</v>
      </c>
      <c r="E20926" s="1" t="s">
        <v>21</v>
      </c>
      <c r="F20926" s="1" t="s">
        <v>11</v>
      </c>
      <c r="G20926" s="1" t="str">
        <f>IFERROR(__xludf.DUMMYFUNCTION("GOOGLETRANSLATE(D20926,""fr"",""en"")"),"#VALUE!")</f>
        <v>#VALUE!</v>
      </c>
    </row>
    <row r="20927" ht="15.75" customHeight="1">
      <c r="A20927" s="1" t="s">
        <v>2702</v>
      </c>
      <c r="B20927" s="1">
        <v>5.0</v>
      </c>
      <c r="C20927" s="1" t="s">
        <v>43477</v>
      </c>
      <c r="D20927" s="1" t="s">
        <v>43478</v>
      </c>
      <c r="E20927" s="1" t="s">
        <v>21</v>
      </c>
      <c r="F20927" s="1" t="s">
        <v>11</v>
      </c>
      <c r="G20927" s="1" t="str">
        <f>IFERROR(__xludf.DUMMYFUNCTION("GOOGLETRANSLATE(D20927,""fr"",""en"")"),"#VALUE!")</f>
        <v>#VALUE!</v>
      </c>
    </row>
    <row r="20928" ht="15.75" customHeight="1">
      <c r="A20928" s="1" t="s">
        <v>2288</v>
      </c>
      <c r="B20928" s="1">
        <v>4.0</v>
      </c>
      <c r="C20928" s="1" t="s">
        <v>43479</v>
      </c>
      <c r="D20928" s="1" t="s">
        <v>43480</v>
      </c>
      <c r="E20928" s="1" t="s">
        <v>10</v>
      </c>
      <c r="F20928" s="1" t="s">
        <v>11</v>
      </c>
      <c r="G20928" s="1" t="str">
        <f>IFERROR(__xludf.DUMMYFUNCTION("GOOGLETRANSLATE(D20928,""fr"",""en"")"),"#VALUE!")</f>
        <v>#VALUE!</v>
      </c>
    </row>
    <row r="20929" ht="15.75" customHeight="1">
      <c r="A20929" s="1" t="s">
        <v>11196</v>
      </c>
      <c r="B20929" s="1">
        <v>1.0</v>
      </c>
      <c r="C20929" s="1" t="s">
        <v>43481</v>
      </c>
      <c r="D20929" s="1" t="s">
        <v>43482</v>
      </c>
      <c r="E20929" s="1" t="s">
        <v>226</v>
      </c>
      <c r="F20929" s="1" t="s">
        <v>110</v>
      </c>
      <c r="G20929" s="1" t="str">
        <f>IFERROR(__xludf.DUMMYFUNCTION("GOOGLETRANSLATE(D20929,""fr"",""en"")"),"#VALUE!")</f>
        <v>#VALUE!</v>
      </c>
    </row>
    <row r="20930" ht="15.75" customHeight="1">
      <c r="A20930" s="1" t="s">
        <v>7</v>
      </c>
      <c r="B20930" s="1">
        <v>5.0</v>
      </c>
      <c r="C20930" s="1" t="s">
        <v>43483</v>
      </c>
      <c r="D20930" s="1" t="s">
        <v>43484</v>
      </c>
      <c r="E20930" s="1" t="s">
        <v>10</v>
      </c>
      <c r="F20930" s="1" t="s">
        <v>11</v>
      </c>
      <c r="G20930" s="1" t="str">
        <f>IFERROR(__xludf.DUMMYFUNCTION("GOOGLETRANSLATE(D20930,""fr"",""en"")"),"#VALUE!")</f>
        <v>#VALUE!</v>
      </c>
    </row>
    <row r="20931" ht="15.75" customHeight="1">
      <c r="A20931" s="1" t="s">
        <v>1057</v>
      </c>
      <c r="B20931" s="1">
        <v>5.0</v>
      </c>
      <c r="C20931" s="1" t="s">
        <v>43485</v>
      </c>
      <c r="D20931" s="1" t="s">
        <v>43486</v>
      </c>
      <c r="E20931" s="1" t="s">
        <v>21</v>
      </c>
      <c r="F20931" s="1" t="s">
        <v>11</v>
      </c>
      <c r="G20931" s="1" t="str">
        <f>IFERROR(__xludf.DUMMYFUNCTION("GOOGLETRANSLATE(D20931,""fr"",""en"")"),"#VALUE!")</f>
        <v>#VALUE!</v>
      </c>
    </row>
    <row r="20932" ht="15.75" customHeight="1">
      <c r="A20932" s="1" t="s">
        <v>59</v>
      </c>
      <c r="B20932" s="1">
        <v>5.0</v>
      </c>
      <c r="C20932" s="1" t="s">
        <v>43487</v>
      </c>
      <c r="D20932" s="1" t="s">
        <v>43488</v>
      </c>
      <c r="E20932" s="1" t="s">
        <v>65</v>
      </c>
      <c r="F20932" s="1" t="s">
        <v>66</v>
      </c>
      <c r="G20932" s="1" t="str">
        <f>IFERROR(__xludf.DUMMYFUNCTION("GOOGLETRANSLATE(D20932,""fr"",""en"")"),"#VALUE!")</f>
        <v>#VALUE!</v>
      </c>
    </row>
    <row r="20933" ht="15.75" customHeight="1">
      <c r="A20933" s="1" t="s">
        <v>4849</v>
      </c>
      <c r="B20933" s="1">
        <v>1.0</v>
      </c>
      <c r="C20933" s="1" t="s">
        <v>43489</v>
      </c>
      <c r="D20933" s="1" t="s">
        <v>43490</v>
      </c>
      <c r="E20933" s="1" t="s">
        <v>38</v>
      </c>
      <c r="F20933" s="1" t="s">
        <v>39</v>
      </c>
      <c r="G20933" s="1" t="str">
        <f>IFERROR(__xludf.DUMMYFUNCTION("GOOGLETRANSLATE(D20933,""fr"",""en"")"),"#VALUE!")</f>
        <v>#VALUE!</v>
      </c>
    </row>
    <row r="20934" ht="15.75" customHeight="1">
      <c r="A20934" s="1" t="s">
        <v>3733</v>
      </c>
      <c r="B20934" s="1">
        <v>2.0</v>
      </c>
      <c r="C20934" s="1" t="s">
        <v>43491</v>
      </c>
      <c r="D20934" s="1" t="s">
        <v>43492</v>
      </c>
      <c r="E20934" s="1" t="s">
        <v>280</v>
      </c>
      <c r="F20934" s="1" t="s">
        <v>11</v>
      </c>
      <c r="G20934" s="1" t="str">
        <f>IFERROR(__xludf.DUMMYFUNCTION("GOOGLETRANSLATE(D20934,""fr"",""en"")"),"#VALUE!")</f>
        <v>#VALUE!</v>
      </c>
    </row>
    <row r="20935" ht="15.75" customHeight="1">
      <c r="A20935" s="1" t="s">
        <v>119</v>
      </c>
      <c r="B20935" s="1">
        <v>2.0</v>
      </c>
      <c r="C20935" s="1" t="s">
        <v>43493</v>
      </c>
      <c r="D20935" s="1" t="s">
        <v>43494</v>
      </c>
      <c r="E20935" s="1" t="s">
        <v>29</v>
      </c>
      <c r="F20935" s="1" t="s">
        <v>30</v>
      </c>
      <c r="G20935" s="1" t="str">
        <f>IFERROR(__xludf.DUMMYFUNCTION("GOOGLETRANSLATE(D20935,""fr"",""en"")"),"#VALUE!")</f>
        <v>#VALUE!</v>
      </c>
    </row>
    <row r="20936" ht="15.75" customHeight="1">
      <c r="A20936" s="1" t="s">
        <v>1473</v>
      </c>
      <c r="B20936" s="1">
        <v>5.0</v>
      </c>
      <c r="C20936" s="1" t="s">
        <v>43495</v>
      </c>
      <c r="D20936" s="1" t="s">
        <v>43496</v>
      </c>
      <c r="E20936" s="1" t="s">
        <v>21</v>
      </c>
      <c r="F20936" s="1" t="s">
        <v>11</v>
      </c>
      <c r="G20936" s="1" t="str">
        <f>IFERROR(__xludf.DUMMYFUNCTION("GOOGLETRANSLATE(D20936,""fr"",""en"")"),"#VALUE!")</f>
        <v>#VALUE!</v>
      </c>
    </row>
    <row r="20937" ht="15.75" customHeight="1">
      <c r="A20937" s="1" t="s">
        <v>1816</v>
      </c>
      <c r="B20937" s="1">
        <v>1.0</v>
      </c>
      <c r="C20937" s="1" t="s">
        <v>43497</v>
      </c>
      <c r="D20937" s="1" t="s">
        <v>43498</v>
      </c>
      <c r="E20937" s="1" t="s">
        <v>52</v>
      </c>
      <c r="F20937" s="1" t="s">
        <v>48</v>
      </c>
      <c r="G20937" s="1" t="str">
        <f>IFERROR(__xludf.DUMMYFUNCTION("GOOGLETRANSLATE(D20937,""fr"",""en"")"),"#VALUE!")</f>
        <v>#VALUE!</v>
      </c>
    </row>
    <row r="20938" ht="15.75" customHeight="1">
      <c r="A20938" s="1" t="s">
        <v>713</v>
      </c>
      <c r="B20938" s="1">
        <v>1.0</v>
      </c>
      <c r="C20938" s="1" t="s">
        <v>43499</v>
      </c>
      <c r="D20938" s="1" t="s">
        <v>43500</v>
      </c>
      <c r="E20938" s="1" t="s">
        <v>250</v>
      </c>
      <c r="F20938" s="1" t="s">
        <v>30</v>
      </c>
      <c r="G20938" s="1" t="str">
        <f>IFERROR(__xludf.DUMMYFUNCTION("GOOGLETRANSLATE(D20938,""fr"",""en"")"),"#VALUE!")</f>
        <v>#VALUE!</v>
      </c>
    </row>
    <row r="20939" ht="15.75" customHeight="1">
      <c r="A20939" s="1" t="s">
        <v>11535</v>
      </c>
      <c r="B20939" s="1">
        <v>5.0</v>
      </c>
      <c r="C20939" s="1" t="s">
        <v>43501</v>
      </c>
      <c r="D20939" s="1" t="s">
        <v>43502</v>
      </c>
      <c r="E20939" s="1" t="s">
        <v>176</v>
      </c>
      <c r="F20939" s="1" t="s">
        <v>66</v>
      </c>
      <c r="G20939" s="1" t="str">
        <f>IFERROR(__xludf.DUMMYFUNCTION("GOOGLETRANSLATE(D20939,""fr"",""en"")"),"#VALUE!")</f>
        <v>#VALUE!</v>
      </c>
    </row>
    <row r="20940" ht="15.75" customHeight="1">
      <c r="A20940" s="1" t="s">
        <v>3627</v>
      </c>
      <c r="B20940" s="1">
        <v>1.0</v>
      </c>
      <c r="C20940" s="1" t="s">
        <v>43503</v>
      </c>
      <c r="D20940" s="1" t="s">
        <v>43504</v>
      </c>
      <c r="E20940" s="1" t="s">
        <v>373</v>
      </c>
      <c r="F20940" s="1" t="s">
        <v>30</v>
      </c>
      <c r="G20940" s="1" t="str">
        <f>IFERROR(__xludf.DUMMYFUNCTION("GOOGLETRANSLATE(D20940,""fr"",""en"")"),"#VALUE!")</f>
        <v>#VALUE!</v>
      </c>
    </row>
    <row r="20941" ht="15.75" customHeight="1">
      <c r="A20941" s="1" t="s">
        <v>1764</v>
      </c>
      <c r="B20941" s="1">
        <v>1.0</v>
      </c>
      <c r="C20941" s="1" t="s">
        <v>43505</v>
      </c>
      <c r="D20941" s="1" t="s">
        <v>43506</v>
      </c>
      <c r="E20941" s="1" t="s">
        <v>373</v>
      </c>
      <c r="F20941" s="1" t="s">
        <v>118</v>
      </c>
      <c r="G20941" s="1" t="str">
        <f>IFERROR(__xludf.DUMMYFUNCTION("GOOGLETRANSLATE(D20941,""fr"",""en"")"),"#VALUE!")</f>
        <v>#VALUE!</v>
      </c>
    </row>
    <row r="20942" ht="15.75" customHeight="1">
      <c r="A20942" s="1" t="s">
        <v>8877</v>
      </c>
      <c r="B20942" s="1">
        <v>1.0</v>
      </c>
      <c r="C20942" s="1" t="s">
        <v>43507</v>
      </c>
      <c r="D20942" s="1" t="s">
        <v>43508</v>
      </c>
      <c r="E20942" s="1" t="s">
        <v>125</v>
      </c>
      <c r="F20942" s="1" t="s">
        <v>11</v>
      </c>
      <c r="G20942" s="1" t="str">
        <f>IFERROR(__xludf.DUMMYFUNCTION("GOOGLETRANSLATE(D20942,""fr"",""en"")"),"#VALUE!")</f>
        <v>#VALUE!</v>
      </c>
    </row>
    <row r="20943" ht="15.75" customHeight="1">
      <c r="A20943" s="1" t="s">
        <v>1940</v>
      </c>
      <c r="B20943" s="1">
        <v>3.0</v>
      </c>
      <c r="C20943" s="1" t="s">
        <v>43509</v>
      </c>
      <c r="D20943" s="1" t="s">
        <v>43510</v>
      </c>
      <c r="E20943" s="1" t="s">
        <v>176</v>
      </c>
      <c r="F20943" s="1" t="s">
        <v>66</v>
      </c>
      <c r="G20943" s="1" t="str">
        <f>IFERROR(__xludf.DUMMYFUNCTION("GOOGLETRANSLATE(D20943,""fr"",""en"")"),"#VALUE!")</f>
        <v>#VALUE!</v>
      </c>
    </row>
    <row r="20944" ht="15.75" customHeight="1">
      <c r="A20944" s="1" t="s">
        <v>670</v>
      </c>
      <c r="B20944" s="1">
        <v>3.0</v>
      </c>
      <c r="C20944" s="1" t="s">
        <v>43511</v>
      </c>
      <c r="D20944" s="1" t="s">
        <v>43512</v>
      </c>
      <c r="E20944" s="1" t="s">
        <v>21</v>
      </c>
      <c r="F20944" s="1" t="s">
        <v>11</v>
      </c>
      <c r="G20944" s="1" t="str">
        <f>IFERROR(__xludf.DUMMYFUNCTION("GOOGLETRANSLATE(D20944,""fr"",""en"")"),"#VALUE!")</f>
        <v>#VALUE!</v>
      </c>
    </row>
    <row r="20945" ht="15.75" customHeight="1">
      <c r="A20945" s="1" t="s">
        <v>747</v>
      </c>
      <c r="B20945" s="1">
        <v>3.0</v>
      </c>
      <c r="C20945" s="1" t="s">
        <v>43513</v>
      </c>
      <c r="D20945" s="1" t="s">
        <v>43514</v>
      </c>
      <c r="E20945" s="1" t="s">
        <v>273</v>
      </c>
      <c r="F20945" s="1" t="s">
        <v>11</v>
      </c>
      <c r="G20945" s="1" t="str">
        <f>IFERROR(__xludf.DUMMYFUNCTION("GOOGLETRANSLATE(D20945,""fr"",""en"")"),"#VALUE!")</f>
        <v>#VALUE!</v>
      </c>
    </row>
    <row r="20946" ht="15.75" customHeight="1">
      <c r="A20946" s="1" t="s">
        <v>4237</v>
      </c>
      <c r="B20946" s="1">
        <v>1.0</v>
      </c>
      <c r="C20946" s="1" t="s">
        <v>43515</v>
      </c>
      <c r="D20946" s="1" t="s">
        <v>43516</v>
      </c>
      <c r="E20946" s="1" t="s">
        <v>125</v>
      </c>
      <c r="F20946" s="1" t="s">
        <v>11</v>
      </c>
      <c r="G20946" s="1" t="str">
        <f>IFERROR(__xludf.DUMMYFUNCTION("GOOGLETRANSLATE(D20946,""fr"",""en"")"),"#VALUE!")</f>
        <v>#VALUE!</v>
      </c>
    </row>
    <row r="20947" ht="15.75" customHeight="1">
      <c r="A20947" s="1" t="s">
        <v>5562</v>
      </c>
      <c r="B20947" s="1">
        <v>1.0</v>
      </c>
      <c r="C20947" s="1" t="s">
        <v>43517</v>
      </c>
      <c r="D20947" s="1" t="s">
        <v>43518</v>
      </c>
      <c r="E20947" s="1" t="s">
        <v>10</v>
      </c>
      <c r="F20947" s="1" t="s">
        <v>11</v>
      </c>
      <c r="G20947" s="1" t="str">
        <f>IFERROR(__xludf.DUMMYFUNCTION("GOOGLETRANSLATE(D20947,""fr"",""en"")"),"#VALUE!")</f>
        <v>#VALUE!</v>
      </c>
    </row>
    <row r="20948" ht="15.75" customHeight="1">
      <c r="A20948" s="1" t="s">
        <v>6890</v>
      </c>
      <c r="B20948" s="1">
        <v>2.0</v>
      </c>
      <c r="C20948" s="1" t="s">
        <v>43519</v>
      </c>
      <c r="D20948" s="1" t="s">
        <v>43520</v>
      </c>
      <c r="E20948" s="1" t="s">
        <v>21</v>
      </c>
      <c r="F20948" s="1" t="s">
        <v>11</v>
      </c>
      <c r="G20948" s="1" t="str">
        <f>IFERROR(__xludf.DUMMYFUNCTION("GOOGLETRANSLATE(D20948,""fr"",""en"")"),"#VALUE!")</f>
        <v>#VALUE!</v>
      </c>
    </row>
    <row r="20949" ht="15.75" customHeight="1">
      <c r="A20949" s="1" t="s">
        <v>529</v>
      </c>
      <c r="B20949" s="1">
        <v>3.0</v>
      </c>
      <c r="C20949" s="1" t="s">
        <v>43521</v>
      </c>
      <c r="D20949" s="1" t="s">
        <v>43522</v>
      </c>
      <c r="E20949" s="1" t="s">
        <v>614</v>
      </c>
      <c r="F20949" s="1" t="s">
        <v>30</v>
      </c>
      <c r="G20949" s="1" t="str">
        <f>IFERROR(__xludf.DUMMYFUNCTION("GOOGLETRANSLATE(D20949,""fr"",""en"")"),"#VALUE!")</f>
        <v>#VALUE!</v>
      </c>
    </row>
    <row r="20950" ht="15.75" customHeight="1">
      <c r="A20950" s="1" t="s">
        <v>667</v>
      </c>
      <c r="B20950" s="1">
        <v>3.0</v>
      </c>
      <c r="C20950" s="1" t="s">
        <v>43523</v>
      </c>
      <c r="D20950" s="1" t="s">
        <v>43524</v>
      </c>
      <c r="E20950" s="1" t="s">
        <v>21</v>
      </c>
      <c r="F20950" s="1" t="s">
        <v>11</v>
      </c>
      <c r="G20950" s="1" t="str">
        <f>IFERROR(__xludf.DUMMYFUNCTION("GOOGLETRANSLATE(D20950,""fr"",""en"")"),"#VALUE!")</f>
        <v>#VALUE!</v>
      </c>
    </row>
    <row r="20951" ht="15.75" customHeight="1">
      <c r="A20951" s="1" t="s">
        <v>35427</v>
      </c>
      <c r="B20951" s="1">
        <v>1.0</v>
      </c>
      <c r="C20951" s="1" t="s">
        <v>43525</v>
      </c>
      <c r="D20951" s="1" t="s">
        <v>43526</v>
      </c>
      <c r="E20951" s="1" t="s">
        <v>21</v>
      </c>
      <c r="F20951" s="1" t="s">
        <v>11</v>
      </c>
      <c r="G20951" s="1" t="str">
        <f>IFERROR(__xludf.DUMMYFUNCTION("GOOGLETRANSLATE(D20951,""fr"",""en"")"),"#VALUE!")</f>
        <v>#VALUE!</v>
      </c>
    </row>
    <row r="20952" ht="15.75" customHeight="1">
      <c r="A20952" s="1" t="s">
        <v>2022</v>
      </c>
      <c r="B20952" s="1">
        <v>3.0</v>
      </c>
      <c r="C20952" s="1" t="s">
        <v>43527</v>
      </c>
      <c r="D20952" s="1" t="s">
        <v>43528</v>
      </c>
      <c r="E20952" s="1" t="s">
        <v>21</v>
      </c>
      <c r="F20952" s="1" t="s">
        <v>11</v>
      </c>
      <c r="G20952" s="1" t="str">
        <f>IFERROR(__xludf.DUMMYFUNCTION("GOOGLETRANSLATE(D20952,""fr"",""en"")"),"#VALUE!")</f>
        <v>#VALUE!</v>
      </c>
    </row>
    <row r="20953" ht="15.75" customHeight="1">
      <c r="A20953" s="1" t="s">
        <v>231</v>
      </c>
      <c r="B20953" s="1">
        <v>4.0</v>
      </c>
      <c r="C20953" s="1" t="s">
        <v>43529</v>
      </c>
      <c r="D20953" s="1" t="s">
        <v>43530</v>
      </c>
      <c r="E20953" s="1" t="s">
        <v>21</v>
      </c>
      <c r="F20953" s="1" t="s">
        <v>11</v>
      </c>
      <c r="G20953" s="1" t="str">
        <f>IFERROR(__xludf.DUMMYFUNCTION("GOOGLETRANSLATE(D20953,""fr"",""en"")"),"#VALUE!")</f>
        <v>#VALUE!</v>
      </c>
    </row>
    <row r="20954" ht="15.75" customHeight="1">
      <c r="A20954" s="1" t="s">
        <v>12</v>
      </c>
      <c r="B20954" s="1">
        <v>5.0</v>
      </c>
      <c r="C20954" s="1" t="s">
        <v>43531</v>
      </c>
      <c r="D20954" s="1" t="s">
        <v>43532</v>
      </c>
      <c r="E20954" s="1" t="s">
        <v>21</v>
      </c>
      <c r="F20954" s="1" t="s">
        <v>11</v>
      </c>
      <c r="G20954" s="1" t="str">
        <f>IFERROR(__xludf.DUMMYFUNCTION("GOOGLETRANSLATE(D20954,""fr"",""en"")"),"#VALUE!")</f>
        <v>#VALUE!</v>
      </c>
    </row>
    <row r="20955" ht="15.75" customHeight="1">
      <c r="A20955" s="1" t="s">
        <v>5897</v>
      </c>
      <c r="B20955" s="1">
        <v>1.0</v>
      </c>
      <c r="C20955" s="1" t="s">
        <v>43533</v>
      </c>
      <c r="D20955" s="1" t="s">
        <v>43534</v>
      </c>
      <c r="E20955" s="1" t="s">
        <v>29</v>
      </c>
      <c r="F20955" s="1" t="s">
        <v>30</v>
      </c>
      <c r="G20955" s="1" t="str">
        <f>IFERROR(__xludf.DUMMYFUNCTION("GOOGLETRANSLATE(D20955,""fr"",""en"")"),"#VALUE!")</f>
        <v>#VALUE!</v>
      </c>
    </row>
    <row r="20956" ht="15.75" customHeight="1">
      <c r="A20956" s="1" t="s">
        <v>5747</v>
      </c>
      <c r="B20956" s="1">
        <v>1.0</v>
      </c>
      <c r="C20956" s="1" t="s">
        <v>43535</v>
      </c>
      <c r="D20956" s="1" t="s">
        <v>41579</v>
      </c>
      <c r="E20956" s="1" t="s">
        <v>29</v>
      </c>
      <c r="F20956" s="1" t="s">
        <v>30</v>
      </c>
      <c r="G20956" s="1" t="str">
        <f>IFERROR(__xludf.DUMMYFUNCTION("GOOGLETRANSLATE(D20956,""fr"",""en"")"),"#VALUE!")</f>
        <v>#VALUE!</v>
      </c>
    </row>
    <row r="20957" ht="15.75" customHeight="1">
      <c r="A20957" s="1" t="s">
        <v>3312</v>
      </c>
      <c r="B20957" s="1">
        <v>5.0</v>
      </c>
      <c r="C20957" s="1" t="s">
        <v>43536</v>
      </c>
      <c r="D20957" s="1" t="s">
        <v>43537</v>
      </c>
      <c r="E20957" s="1" t="s">
        <v>10</v>
      </c>
      <c r="F20957" s="1" t="s">
        <v>11</v>
      </c>
      <c r="G20957" s="1" t="str">
        <f>IFERROR(__xludf.DUMMYFUNCTION("GOOGLETRANSLATE(D20957,""fr"",""en"")"),"#VALUE!")</f>
        <v>#VALUE!</v>
      </c>
    </row>
    <row r="20958" ht="15.75" customHeight="1">
      <c r="A20958" s="1" t="s">
        <v>38692</v>
      </c>
      <c r="B20958" s="1">
        <v>1.0</v>
      </c>
      <c r="C20958" s="1" t="s">
        <v>43538</v>
      </c>
      <c r="D20958" s="1" t="s">
        <v>43539</v>
      </c>
      <c r="E20958" s="1" t="s">
        <v>226</v>
      </c>
      <c r="F20958" s="1" t="s">
        <v>110</v>
      </c>
      <c r="G20958" s="1" t="str">
        <f>IFERROR(__xludf.DUMMYFUNCTION("GOOGLETRANSLATE(D20958,""fr"",""en"")"),"#VALUE!")</f>
        <v>#VALUE!</v>
      </c>
    </row>
    <row r="20959" ht="15.75" customHeight="1">
      <c r="A20959" s="1" t="s">
        <v>1047</v>
      </c>
      <c r="B20959" s="1">
        <v>2.0</v>
      </c>
      <c r="C20959" s="1" t="s">
        <v>43540</v>
      </c>
      <c r="D20959" s="1" t="s">
        <v>43541</v>
      </c>
      <c r="E20959" s="1" t="s">
        <v>10</v>
      </c>
      <c r="F20959" s="1" t="s">
        <v>11</v>
      </c>
      <c r="G20959" s="1" t="str">
        <f>IFERROR(__xludf.DUMMYFUNCTION("GOOGLETRANSLATE(D20959,""fr"",""en"")"),"#VALUE!")</f>
        <v>#VALUE!</v>
      </c>
    </row>
    <row r="20960" ht="15.75" customHeight="1">
      <c r="A20960" s="1" t="s">
        <v>2954</v>
      </c>
      <c r="B20960" s="1">
        <v>1.0</v>
      </c>
      <c r="C20960" s="1" t="s">
        <v>43542</v>
      </c>
      <c r="D20960" s="1" t="s">
        <v>43543</v>
      </c>
      <c r="E20960" s="1" t="s">
        <v>117</v>
      </c>
      <c r="F20960" s="1" t="s">
        <v>48</v>
      </c>
      <c r="G20960" s="1" t="str">
        <f>IFERROR(__xludf.DUMMYFUNCTION("GOOGLETRANSLATE(D20960,""fr"",""en"")"),"#VALUE!")</f>
        <v>#VALUE!</v>
      </c>
    </row>
    <row r="20961" ht="15.75" customHeight="1">
      <c r="A20961" s="1" t="s">
        <v>4455</v>
      </c>
      <c r="B20961" s="1">
        <v>5.0</v>
      </c>
      <c r="C20961" s="1" t="s">
        <v>43544</v>
      </c>
      <c r="D20961" s="1" t="s">
        <v>43545</v>
      </c>
      <c r="E20961" s="1" t="s">
        <v>10</v>
      </c>
      <c r="F20961" s="1" t="s">
        <v>11</v>
      </c>
      <c r="G20961" s="1" t="str">
        <f>IFERROR(__xludf.DUMMYFUNCTION("GOOGLETRANSLATE(D20961,""fr"",""en"")"),"#VALUE!")</f>
        <v>#VALUE!</v>
      </c>
    </row>
    <row r="20962" ht="15.75" customHeight="1">
      <c r="A20962" s="1" t="s">
        <v>2917</v>
      </c>
      <c r="B20962" s="1">
        <v>2.0</v>
      </c>
      <c r="C20962" s="1" t="s">
        <v>43546</v>
      </c>
      <c r="D20962" s="1" t="s">
        <v>43547</v>
      </c>
      <c r="E20962" s="1" t="s">
        <v>10</v>
      </c>
      <c r="F20962" s="1" t="s">
        <v>11</v>
      </c>
      <c r="G20962" s="1" t="str">
        <f>IFERROR(__xludf.DUMMYFUNCTION("GOOGLETRANSLATE(D20962,""fr"",""en"")"),"#VALUE!")</f>
        <v>#VALUE!</v>
      </c>
    </row>
    <row r="20963" ht="15.75" customHeight="1">
      <c r="A20963" s="1" t="s">
        <v>6388</v>
      </c>
      <c r="B20963" s="1">
        <v>1.0</v>
      </c>
      <c r="C20963" s="1" t="s">
        <v>43548</v>
      </c>
      <c r="D20963" s="1" t="s">
        <v>43549</v>
      </c>
      <c r="E20963" s="1" t="s">
        <v>355</v>
      </c>
      <c r="F20963" s="1" t="s">
        <v>110</v>
      </c>
      <c r="G20963" s="1" t="str">
        <f>IFERROR(__xludf.DUMMYFUNCTION("GOOGLETRANSLATE(D20963,""fr"",""en"")"),"#VALUE!")</f>
        <v>#VALUE!</v>
      </c>
    </row>
    <row r="20964" ht="15.75" customHeight="1">
      <c r="A20964" s="1" t="s">
        <v>2097</v>
      </c>
      <c r="B20964" s="1">
        <v>5.0</v>
      </c>
      <c r="C20964" s="1" t="s">
        <v>43550</v>
      </c>
      <c r="D20964" s="1" t="s">
        <v>43551</v>
      </c>
      <c r="E20964" s="1" t="s">
        <v>21</v>
      </c>
      <c r="F20964" s="1" t="s">
        <v>11</v>
      </c>
      <c r="G20964" s="1" t="str">
        <f>IFERROR(__xludf.DUMMYFUNCTION("GOOGLETRANSLATE(D20964,""fr"",""en"")"),"#VALUE!")</f>
        <v>#VALUE!</v>
      </c>
    </row>
    <row r="20965" ht="15.75" customHeight="1">
      <c r="A20965" s="1" t="s">
        <v>1110</v>
      </c>
      <c r="B20965" s="1">
        <v>3.0</v>
      </c>
      <c r="C20965" s="1" t="s">
        <v>43552</v>
      </c>
      <c r="D20965" s="1" t="s">
        <v>43553</v>
      </c>
      <c r="E20965" s="1" t="s">
        <v>10</v>
      </c>
      <c r="F20965" s="1" t="s">
        <v>11</v>
      </c>
      <c r="G20965" s="1" t="str">
        <f>IFERROR(__xludf.DUMMYFUNCTION("GOOGLETRANSLATE(D20965,""fr"",""en"")"),"#VALUE!")</f>
        <v>#VALUE!</v>
      </c>
    </row>
    <row r="20966" ht="15.75" customHeight="1">
      <c r="A20966" s="1" t="s">
        <v>3925</v>
      </c>
      <c r="B20966" s="1">
        <v>2.0</v>
      </c>
      <c r="C20966" s="1" t="s">
        <v>43554</v>
      </c>
      <c r="D20966" s="1" t="s">
        <v>43555</v>
      </c>
      <c r="E20966" s="1" t="s">
        <v>10</v>
      </c>
      <c r="F20966" s="1" t="s">
        <v>11</v>
      </c>
      <c r="G20966" s="1" t="str">
        <f>IFERROR(__xludf.DUMMYFUNCTION("GOOGLETRANSLATE(D20966,""fr"",""en"")"),"#VALUE!")</f>
        <v>#VALUE!</v>
      </c>
    </row>
    <row r="20967" ht="15.75" customHeight="1">
      <c r="A20967" s="1" t="s">
        <v>2178</v>
      </c>
      <c r="B20967" s="1">
        <v>5.0</v>
      </c>
      <c r="C20967" s="1" t="s">
        <v>43556</v>
      </c>
      <c r="D20967" s="1" t="s">
        <v>43557</v>
      </c>
      <c r="E20967" s="1" t="s">
        <v>614</v>
      </c>
      <c r="F20967" s="1" t="s">
        <v>30</v>
      </c>
      <c r="G20967" s="1" t="str">
        <f>IFERROR(__xludf.DUMMYFUNCTION("GOOGLETRANSLATE(D20967,""fr"",""en"")"),"#VALUE!")</f>
        <v>#VALUE!</v>
      </c>
    </row>
    <row r="20968" ht="15.75" customHeight="1">
      <c r="A20968" s="1" t="s">
        <v>523</v>
      </c>
      <c r="B20968" s="1">
        <v>2.0</v>
      </c>
      <c r="C20968" s="1" t="s">
        <v>43558</v>
      </c>
      <c r="D20968" s="1" t="s">
        <v>43559</v>
      </c>
      <c r="E20968" s="1" t="s">
        <v>280</v>
      </c>
      <c r="F20968" s="1" t="s">
        <v>11</v>
      </c>
      <c r="G20968" s="1" t="str">
        <f>IFERROR(__xludf.DUMMYFUNCTION("GOOGLETRANSLATE(D20968,""fr"",""en"")"),"#VALUE!")</f>
        <v>#VALUE!</v>
      </c>
    </row>
    <row r="20969" ht="15.75" customHeight="1">
      <c r="A20969" s="1" t="s">
        <v>3900</v>
      </c>
      <c r="B20969" s="1">
        <v>1.0</v>
      </c>
      <c r="C20969" s="1" t="s">
        <v>43560</v>
      </c>
      <c r="D20969" s="1" t="s">
        <v>43561</v>
      </c>
      <c r="E20969" s="1" t="s">
        <v>296</v>
      </c>
      <c r="F20969" s="1" t="s">
        <v>11</v>
      </c>
      <c r="G20969" s="1" t="str">
        <f>IFERROR(__xludf.DUMMYFUNCTION("GOOGLETRANSLATE(D20969,""fr"",""en"")"),"#VALUE!")</f>
        <v>#VALUE!</v>
      </c>
    </row>
    <row r="20970" ht="15.75" customHeight="1">
      <c r="A20970" s="1" t="s">
        <v>3606</v>
      </c>
      <c r="B20970" s="1">
        <v>4.0</v>
      </c>
      <c r="C20970" s="1" t="s">
        <v>43562</v>
      </c>
      <c r="D20970" s="1" t="s">
        <v>43563</v>
      </c>
      <c r="E20970" s="1" t="s">
        <v>226</v>
      </c>
      <c r="F20970" s="1" t="s">
        <v>11</v>
      </c>
      <c r="G20970" s="1" t="str">
        <f>IFERROR(__xludf.DUMMYFUNCTION("GOOGLETRANSLATE(D20970,""fr"",""en"")"),"#VALUE!")</f>
        <v>#VALUE!</v>
      </c>
    </row>
    <row r="20971" ht="15.75" customHeight="1">
      <c r="A20971" s="1" t="s">
        <v>5363</v>
      </c>
      <c r="B20971" s="1">
        <v>2.0</v>
      </c>
      <c r="C20971" s="1" t="s">
        <v>43564</v>
      </c>
      <c r="D20971" s="1" t="s">
        <v>43565</v>
      </c>
      <c r="E20971" s="1" t="s">
        <v>29</v>
      </c>
      <c r="F20971" s="1" t="s">
        <v>30</v>
      </c>
      <c r="G20971" s="1" t="str">
        <f>IFERROR(__xludf.DUMMYFUNCTION("GOOGLETRANSLATE(D20971,""fr"",""en"")"),"#VALUE!")</f>
        <v>#VALUE!</v>
      </c>
    </row>
    <row r="20972" ht="15.75" customHeight="1">
      <c r="A20972" s="1" t="s">
        <v>1421</v>
      </c>
      <c r="B20972" s="1">
        <v>1.0</v>
      </c>
      <c r="C20972" s="1" t="s">
        <v>43566</v>
      </c>
      <c r="D20972" s="1" t="s">
        <v>43567</v>
      </c>
      <c r="E20972" s="1" t="s">
        <v>43</v>
      </c>
      <c r="F20972" s="1" t="s">
        <v>30</v>
      </c>
      <c r="G20972" s="1" t="str">
        <f>IFERROR(__xludf.DUMMYFUNCTION("GOOGLETRANSLATE(D20972,""fr"",""en"")"),"#VALUE!")</f>
        <v>#VALUE!</v>
      </c>
    </row>
    <row r="20973" ht="15.75" customHeight="1">
      <c r="A20973" s="1" t="s">
        <v>3696</v>
      </c>
      <c r="B20973" s="1">
        <v>2.0</v>
      </c>
      <c r="C20973" s="1" t="s">
        <v>43568</v>
      </c>
      <c r="D20973" s="1" t="s">
        <v>43569</v>
      </c>
      <c r="E20973" s="1" t="s">
        <v>176</v>
      </c>
      <c r="F20973" s="1" t="s">
        <v>66</v>
      </c>
      <c r="G20973" s="1" t="str">
        <f>IFERROR(__xludf.DUMMYFUNCTION("GOOGLETRANSLATE(D20973,""fr"",""en"")"),"#VALUE!")</f>
        <v>#VALUE!</v>
      </c>
    </row>
    <row r="20974" ht="15.75" customHeight="1">
      <c r="A20974" s="1" t="s">
        <v>10458</v>
      </c>
      <c r="B20974" s="1">
        <v>1.0</v>
      </c>
      <c r="C20974" s="1" t="s">
        <v>43570</v>
      </c>
      <c r="D20974" s="1" t="s">
        <v>43571</v>
      </c>
      <c r="E20974" s="1" t="s">
        <v>296</v>
      </c>
      <c r="F20974" s="1" t="s">
        <v>11</v>
      </c>
      <c r="G20974" s="1" t="str">
        <f>IFERROR(__xludf.DUMMYFUNCTION("GOOGLETRANSLATE(D20974,""fr"",""en"")"),"#VALUE!")</f>
        <v>#VALUE!</v>
      </c>
    </row>
    <row r="20975" ht="15.75" customHeight="1">
      <c r="A20975" s="1" t="s">
        <v>918</v>
      </c>
      <c r="B20975" s="1">
        <v>2.0</v>
      </c>
      <c r="C20975" s="1" t="s">
        <v>43572</v>
      </c>
      <c r="D20975" s="1" t="s">
        <v>43573</v>
      </c>
      <c r="E20975" s="1" t="s">
        <v>65</v>
      </c>
      <c r="F20975" s="1" t="s">
        <v>66</v>
      </c>
      <c r="G20975" s="1" t="str">
        <f>IFERROR(__xludf.DUMMYFUNCTION("GOOGLETRANSLATE(D20975,""fr"",""en"")"),"#VALUE!")</f>
        <v>#VALUE!</v>
      </c>
    </row>
    <row r="20976" ht="15.75" customHeight="1">
      <c r="A20976" s="1" t="s">
        <v>12857</v>
      </c>
      <c r="B20976" s="1">
        <v>1.0</v>
      </c>
      <c r="C20976" s="1" t="s">
        <v>43574</v>
      </c>
      <c r="D20976" s="1" t="s">
        <v>43575</v>
      </c>
      <c r="E20976" s="1" t="s">
        <v>21</v>
      </c>
      <c r="F20976" s="1" t="s">
        <v>11</v>
      </c>
      <c r="G20976" s="1" t="str">
        <f>IFERROR(__xludf.DUMMYFUNCTION("GOOGLETRANSLATE(D20976,""fr"",""en"")"),"#VALUE!")</f>
        <v>#VALUE!</v>
      </c>
    </row>
    <row r="20977" ht="15.75" customHeight="1">
      <c r="A20977" s="1" t="s">
        <v>2876</v>
      </c>
      <c r="B20977" s="1">
        <v>1.0</v>
      </c>
      <c r="C20977" s="1" t="s">
        <v>43576</v>
      </c>
      <c r="D20977" s="1" t="s">
        <v>43577</v>
      </c>
      <c r="E20977" s="1" t="s">
        <v>109</v>
      </c>
      <c r="F20977" s="1" t="s">
        <v>110</v>
      </c>
      <c r="G20977" s="1" t="str">
        <f>IFERROR(__xludf.DUMMYFUNCTION("GOOGLETRANSLATE(D20977,""fr"",""en"")"),"#VALUE!")</f>
        <v>#VALUE!</v>
      </c>
    </row>
    <row r="20978" ht="15.75" customHeight="1">
      <c r="A20978" s="1" t="s">
        <v>3565</v>
      </c>
      <c r="B20978" s="1">
        <v>3.0</v>
      </c>
      <c r="C20978" s="1" t="s">
        <v>43578</v>
      </c>
      <c r="D20978" s="1" t="s">
        <v>43579</v>
      </c>
      <c r="E20978" s="1" t="s">
        <v>519</v>
      </c>
      <c r="F20978" s="1" t="s">
        <v>118</v>
      </c>
      <c r="G20978" s="1" t="str">
        <f>IFERROR(__xludf.DUMMYFUNCTION("GOOGLETRANSLATE(D20978,""fr"",""en"")"),"#VALUE!")</f>
        <v>#VALUE!</v>
      </c>
    </row>
    <row r="20979" ht="15.75" customHeight="1">
      <c r="A20979" s="1" t="s">
        <v>1298</v>
      </c>
      <c r="B20979" s="1">
        <v>1.0</v>
      </c>
      <c r="C20979" s="1" t="s">
        <v>43580</v>
      </c>
      <c r="D20979" s="1" t="s">
        <v>43581</v>
      </c>
      <c r="E20979" s="1" t="s">
        <v>43</v>
      </c>
      <c r="F20979" s="1" t="s">
        <v>30</v>
      </c>
      <c r="G20979" s="1" t="str">
        <f>IFERROR(__xludf.DUMMYFUNCTION("GOOGLETRANSLATE(D20979,""fr"",""en"")"),"#VALUE!")</f>
        <v>#VALUE!</v>
      </c>
    </row>
    <row r="20980" ht="15.75" customHeight="1">
      <c r="A20980" s="1" t="s">
        <v>332</v>
      </c>
      <c r="B20980" s="1">
        <v>5.0</v>
      </c>
      <c r="C20980" s="1" t="s">
        <v>43582</v>
      </c>
      <c r="D20980" s="1" t="s">
        <v>43583</v>
      </c>
      <c r="E20980" s="1" t="s">
        <v>10</v>
      </c>
      <c r="F20980" s="1" t="s">
        <v>11</v>
      </c>
      <c r="G20980" s="1" t="str">
        <f>IFERROR(__xludf.DUMMYFUNCTION("GOOGLETRANSLATE(D20980,""fr"",""en"")"),"#VALUE!")</f>
        <v>#VALUE!</v>
      </c>
    </row>
    <row r="20981" ht="15.75" customHeight="1">
      <c r="A20981" s="1" t="s">
        <v>119</v>
      </c>
      <c r="B20981" s="1">
        <v>5.0</v>
      </c>
      <c r="C20981" s="1" t="s">
        <v>43584</v>
      </c>
      <c r="D20981" s="1" t="s">
        <v>43585</v>
      </c>
      <c r="E20981" s="1" t="s">
        <v>21</v>
      </c>
      <c r="F20981" s="1" t="s">
        <v>11</v>
      </c>
      <c r="G20981" s="1" t="str">
        <f>IFERROR(__xludf.DUMMYFUNCTION("GOOGLETRANSLATE(D20981,""fr"",""en"")"),"#VALUE!")</f>
        <v>#VALUE!</v>
      </c>
    </row>
    <row r="20982" ht="15.75" customHeight="1">
      <c r="A20982" s="1" t="s">
        <v>20121</v>
      </c>
      <c r="B20982" s="1">
        <v>1.0</v>
      </c>
      <c r="C20982" s="1" t="s">
        <v>43586</v>
      </c>
      <c r="D20982" s="1" t="s">
        <v>43587</v>
      </c>
      <c r="E20982" s="1" t="s">
        <v>575</v>
      </c>
      <c r="F20982" s="1" t="s">
        <v>84</v>
      </c>
      <c r="G20982" s="1" t="str">
        <f>IFERROR(__xludf.DUMMYFUNCTION("GOOGLETRANSLATE(D20982,""fr"",""en"")"),"#VALUE!")</f>
        <v>#VALUE!</v>
      </c>
    </row>
    <row r="20983" ht="15.75" customHeight="1">
      <c r="A20983" s="1" t="s">
        <v>1094</v>
      </c>
      <c r="B20983" s="1">
        <v>2.0</v>
      </c>
      <c r="C20983" s="1" t="s">
        <v>43588</v>
      </c>
      <c r="D20983" s="1" t="s">
        <v>43589</v>
      </c>
      <c r="E20983" s="1" t="s">
        <v>65</v>
      </c>
      <c r="F20983" s="1" t="s">
        <v>66</v>
      </c>
      <c r="G20983" s="1" t="str">
        <f>IFERROR(__xludf.DUMMYFUNCTION("GOOGLETRANSLATE(D20983,""fr"",""en"")"),"#VALUE!")</f>
        <v>#VALUE!</v>
      </c>
    </row>
    <row r="20984" ht="15.75" customHeight="1">
      <c r="A20984" s="1" t="s">
        <v>7370</v>
      </c>
      <c r="B20984" s="1">
        <v>1.0</v>
      </c>
      <c r="C20984" s="1" t="s">
        <v>43590</v>
      </c>
      <c r="D20984" s="1" t="s">
        <v>43591</v>
      </c>
      <c r="E20984" s="1" t="s">
        <v>575</v>
      </c>
      <c r="F20984" s="1" t="s">
        <v>48</v>
      </c>
      <c r="G20984" s="1" t="str">
        <f>IFERROR(__xludf.DUMMYFUNCTION("GOOGLETRANSLATE(D20984,""fr"",""en"")"),"#VALUE!")</f>
        <v>#VALUE!</v>
      </c>
    </row>
    <row r="20985" ht="15.75" customHeight="1">
      <c r="A20985" s="1" t="s">
        <v>5766</v>
      </c>
      <c r="B20985" s="1">
        <v>1.0</v>
      </c>
      <c r="C20985" s="1" t="s">
        <v>43592</v>
      </c>
      <c r="D20985" s="1" t="s">
        <v>43593</v>
      </c>
      <c r="E20985" s="1" t="s">
        <v>10</v>
      </c>
      <c r="F20985" s="1" t="s">
        <v>11</v>
      </c>
      <c r="G20985" s="1" t="str">
        <f>IFERROR(__xludf.DUMMYFUNCTION("GOOGLETRANSLATE(D20985,""fr"",""en"")"),"#VALUE!")</f>
        <v>#VALUE!</v>
      </c>
    </row>
    <row r="20986" ht="15.75" customHeight="1">
      <c r="A20986" s="1" t="s">
        <v>281</v>
      </c>
      <c r="B20986" s="1">
        <v>5.0</v>
      </c>
      <c r="C20986" s="1" t="s">
        <v>43594</v>
      </c>
      <c r="D20986" s="1" t="s">
        <v>43595</v>
      </c>
      <c r="E20986" s="1" t="s">
        <v>109</v>
      </c>
      <c r="F20986" s="1" t="s">
        <v>110</v>
      </c>
      <c r="G20986" s="1" t="str">
        <f>IFERROR(__xludf.DUMMYFUNCTION("GOOGLETRANSLATE(D20986,""fr"",""en"")"),"#VALUE!")</f>
        <v>#VALUE!</v>
      </c>
    </row>
    <row r="20987" ht="15.75" customHeight="1">
      <c r="A20987" s="1" t="s">
        <v>11031</v>
      </c>
      <c r="B20987" s="1">
        <v>1.0</v>
      </c>
      <c r="C20987" s="1" t="s">
        <v>43596</v>
      </c>
      <c r="D20987" s="1" t="s">
        <v>43597</v>
      </c>
      <c r="E20987" s="1" t="s">
        <v>10</v>
      </c>
      <c r="F20987" s="1" t="s">
        <v>11</v>
      </c>
      <c r="G20987" s="1" t="str">
        <f>IFERROR(__xludf.DUMMYFUNCTION("GOOGLETRANSLATE(D20987,""fr"",""en"")"),"#VALUE!")</f>
        <v>#VALUE!</v>
      </c>
    </row>
    <row r="20988" ht="15.75" customHeight="1">
      <c r="A20988" s="1" t="s">
        <v>214</v>
      </c>
      <c r="B20988" s="1">
        <v>5.0</v>
      </c>
      <c r="C20988" s="1" t="s">
        <v>43598</v>
      </c>
      <c r="D20988" s="1" t="s">
        <v>43599</v>
      </c>
      <c r="E20988" s="1" t="s">
        <v>21</v>
      </c>
      <c r="F20988" s="1" t="s">
        <v>11</v>
      </c>
      <c r="G20988" s="1" t="str">
        <f>IFERROR(__xludf.DUMMYFUNCTION("GOOGLETRANSLATE(D20988,""fr"",""en"")"),"#VALUE!")</f>
        <v>#VALUE!</v>
      </c>
    </row>
    <row r="20989" ht="15.75" customHeight="1">
      <c r="A20989" s="1" t="s">
        <v>7510</v>
      </c>
      <c r="B20989" s="1">
        <v>1.0</v>
      </c>
      <c r="C20989" s="1" t="s">
        <v>43600</v>
      </c>
      <c r="D20989" s="1" t="s">
        <v>43601</v>
      </c>
      <c r="E20989" s="1" t="s">
        <v>554</v>
      </c>
      <c r="F20989" s="1" t="s">
        <v>30</v>
      </c>
      <c r="G20989" s="1" t="str">
        <f>IFERROR(__xludf.DUMMYFUNCTION("GOOGLETRANSLATE(D20989,""fr"",""en"")"),"#VALUE!")</f>
        <v>#VALUE!</v>
      </c>
    </row>
    <row r="20990" ht="15.75" customHeight="1">
      <c r="A20990" s="1" t="s">
        <v>8460</v>
      </c>
      <c r="B20990" s="1">
        <v>1.0</v>
      </c>
      <c r="C20990" s="1" t="s">
        <v>43602</v>
      </c>
      <c r="D20990" s="1" t="s">
        <v>43603</v>
      </c>
      <c r="E20990" s="1" t="s">
        <v>159</v>
      </c>
      <c r="F20990" s="1" t="s">
        <v>39</v>
      </c>
      <c r="G20990" s="1" t="str">
        <f>IFERROR(__xludf.DUMMYFUNCTION("GOOGLETRANSLATE(D20990,""fr"",""en"")"),"#VALUE!")</f>
        <v>#VALUE!</v>
      </c>
    </row>
    <row r="20991" ht="15.75" customHeight="1">
      <c r="A20991" s="1" t="s">
        <v>352</v>
      </c>
      <c r="B20991" s="1">
        <v>3.0</v>
      </c>
      <c r="C20991" s="1" t="s">
        <v>43604</v>
      </c>
      <c r="D20991" s="1" t="s">
        <v>43605</v>
      </c>
      <c r="E20991" s="1" t="s">
        <v>10</v>
      </c>
      <c r="F20991" s="1" t="s">
        <v>11</v>
      </c>
      <c r="G20991" s="1" t="str">
        <f>IFERROR(__xludf.DUMMYFUNCTION("GOOGLETRANSLATE(D20991,""fr"",""en"")"),"#VALUE!")</f>
        <v>#VALUE!</v>
      </c>
    </row>
    <row r="20992" ht="15.75" customHeight="1">
      <c r="A20992" s="1" t="s">
        <v>801</v>
      </c>
      <c r="B20992" s="1">
        <v>3.0</v>
      </c>
      <c r="C20992" s="1" t="s">
        <v>43606</v>
      </c>
      <c r="D20992" s="1" t="s">
        <v>43607</v>
      </c>
      <c r="E20992" s="1" t="s">
        <v>484</v>
      </c>
      <c r="F20992" s="1" t="s">
        <v>30</v>
      </c>
      <c r="G20992" s="1" t="str">
        <f>IFERROR(__xludf.DUMMYFUNCTION("GOOGLETRANSLATE(D20992,""fr"",""en"")"),"#VALUE!")</f>
        <v>#VALUE!</v>
      </c>
    </row>
    <row r="20993" ht="15.75" customHeight="1">
      <c r="A20993" s="1" t="s">
        <v>3523</v>
      </c>
      <c r="B20993" s="1">
        <v>4.0</v>
      </c>
      <c r="C20993" s="1" t="s">
        <v>43608</v>
      </c>
      <c r="D20993" s="1" t="s">
        <v>43609</v>
      </c>
      <c r="E20993" s="1" t="s">
        <v>10</v>
      </c>
      <c r="F20993" s="1" t="s">
        <v>11</v>
      </c>
      <c r="G20993" s="1" t="str">
        <f>IFERROR(__xludf.DUMMYFUNCTION("GOOGLETRANSLATE(D20993,""fr"",""en"")"),"#VALUE!")</f>
        <v>#VALUE!</v>
      </c>
    </row>
    <row r="20994" ht="15.75" customHeight="1">
      <c r="A20994" s="1" t="s">
        <v>988</v>
      </c>
      <c r="B20994" s="1">
        <v>3.0</v>
      </c>
      <c r="C20994" s="1" t="s">
        <v>43610</v>
      </c>
      <c r="D20994" s="1" t="s">
        <v>43611</v>
      </c>
      <c r="E20994" s="1" t="s">
        <v>10</v>
      </c>
      <c r="F20994" s="1" t="s">
        <v>11</v>
      </c>
      <c r="G20994" s="1" t="str">
        <f>IFERROR(__xludf.DUMMYFUNCTION("GOOGLETRANSLATE(D20994,""fr"",""en"")"),"#VALUE!")</f>
        <v>#VALUE!</v>
      </c>
    </row>
    <row r="20995" ht="15.75" customHeight="1">
      <c r="A20995" s="1" t="s">
        <v>2610</v>
      </c>
      <c r="B20995" s="1">
        <v>5.0</v>
      </c>
      <c r="C20995" s="1" t="s">
        <v>43612</v>
      </c>
      <c r="D20995" s="1" t="s">
        <v>43613</v>
      </c>
      <c r="E20995" s="1" t="s">
        <v>21</v>
      </c>
      <c r="F20995" s="1" t="s">
        <v>11</v>
      </c>
      <c r="G20995" s="1" t="str">
        <f>IFERROR(__xludf.DUMMYFUNCTION("GOOGLETRANSLATE(D20995,""fr"",""en"")"),"#VALUE!")</f>
        <v>#VALUE!</v>
      </c>
    </row>
    <row r="20996" ht="15.75" customHeight="1">
      <c r="A20996" s="1" t="s">
        <v>7</v>
      </c>
      <c r="B20996" s="1">
        <v>4.0</v>
      </c>
      <c r="C20996" s="1" t="s">
        <v>43614</v>
      </c>
      <c r="D20996" s="1" t="s">
        <v>43615</v>
      </c>
      <c r="E20996" s="1" t="s">
        <v>169</v>
      </c>
      <c r="F20996" s="1" t="s">
        <v>11</v>
      </c>
      <c r="G20996" s="1" t="str">
        <f>IFERROR(__xludf.DUMMYFUNCTION("GOOGLETRANSLATE(D20996,""fr"",""en"")"),"#VALUE!")</f>
        <v>#VALUE!</v>
      </c>
    </row>
    <row r="20997" ht="15.75" customHeight="1">
      <c r="A20997" s="1" t="s">
        <v>4480</v>
      </c>
      <c r="B20997" s="1">
        <v>2.0</v>
      </c>
      <c r="C20997" s="1" t="s">
        <v>43616</v>
      </c>
      <c r="D20997" s="1" t="s">
        <v>43617</v>
      </c>
      <c r="E20997" s="1" t="s">
        <v>575</v>
      </c>
      <c r="F20997" s="1" t="s">
        <v>84</v>
      </c>
      <c r="G20997" s="1" t="str">
        <f>IFERROR(__xludf.DUMMYFUNCTION("GOOGLETRANSLATE(D20997,""fr"",""en"")"),"#VALUE!")</f>
        <v>#VALUE!</v>
      </c>
    </row>
    <row r="20998" ht="15.75" customHeight="1">
      <c r="A20998" s="1" t="s">
        <v>1177</v>
      </c>
      <c r="B20998" s="1">
        <v>1.0</v>
      </c>
      <c r="C20998" s="1" t="s">
        <v>43618</v>
      </c>
      <c r="D20998" s="1" t="s">
        <v>43619</v>
      </c>
      <c r="E20998" s="1" t="s">
        <v>423</v>
      </c>
      <c r="F20998" s="1" t="s">
        <v>30</v>
      </c>
      <c r="G20998" s="1" t="str">
        <f>IFERROR(__xludf.DUMMYFUNCTION("GOOGLETRANSLATE(D20998,""fr"",""en"")"),"#VALUE!")</f>
        <v>#VALUE!</v>
      </c>
    </row>
    <row r="20999" ht="15.75" customHeight="1">
      <c r="A20999" s="1" t="s">
        <v>1129</v>
      </c>
      <c r="B20999" s="1">
        <v>3.0</v>
      </c>
      <c r="C20999" s="1" t="s">
        <v>43620</v>
      </c>
      <c r="D20999" s="1" t="s">
        <v>43621</v>
      </c>
      <c r="E20999" s="1" t="s">
        <v>65</v>
      </c>
      <c r="F20999" s="1" t="s">
        <v>66</v>
      </c>
      <c r="G20999" s="1" t="str">
        <f>IFERROR(__xludf.DUMMYFUNCTION("GOOGLETRANSLATE(D20999,""fr"",""en"")"),"#VALUE!")</f>
        <v>#VALUE!</v>
      </c>
    </row>
    <row r="21000" ht="15.75" customHeight="1">
      <c r="A21000" s="1" t="s">
        <v>27780</v>
      </c>
      <c r="B21000" s="1">
        <v>2.0</v>
      </c>
      <c r="C21000" s="1" t="s">
        <v>43622</v>
      </c>
      <c r="D21000" s="1" t="s">
        <v>43623</v>
      </c>
      <c r="E21000" s="1" t="s">
        <v>169</v>
      </c>
      <c r="F21000" s="1" t="s">
        <v>11</v>
      </c>
      <c r="G21000" s="1" t="str">
        <f>IFERROR(__xludf.DUMMYFUNCTION("GOOGLETRANSLATE(D21000,""fr"",""en"")"),"#VALUE!")</f>
        <v>#VALUE!</v>
      </c>
    </row>
    <row r="21001" ht="15.75" customHeight="1">
      <c r="A21001" s="1" t="s">
        <v>220</v>
      </c>
      <c r="B21001" s="1">
        <v>4.0</v>
      </c>
      <c r="C21001" s="1" t="s">
        <v>43624</v>
      </c>
      <c r="D21001" s="1" t="s">
        <v>43625</v>
      </c>
      <c r="E21001" s="1" t="s">
        <v>21</v>
      </c>
      <c r="F21001" s="1" t="s">
        <v>11</v>
      </c>
      <c r="G21001" s="1" t="str">
        <f>IFERROR(__xludf.DUMMYFUNCTION("GOOGLETRANSLATE(D21001,""fr"",""en"")"),"#VALUE!")</f>
        <v>#VALUE!</v>
      </c>
    </row>
    <row r="21002" ht="15.75" customHeight="1">
      <c r="A21002" s="1" t="s">
        <v>664</v>
      </c>
      <c r="B21002" s="1">
        <v>5.0</v>
      </c>
      <c r="C21002" s="1" t="s">
        <v>43626</v>
      </c>
      <c r="D21002" s="1" t="s">
        <v>43627</v>
      </c>
      <c r="E21002" s="1" t="s">
        <v>10</v>
      </c>
      <c r="F21002" s="1" t="s">
        <v>11</v>
      </c>
      <c r="G21002" s="1" t="str">
        <f>IFERROR(__xludf.DUMMYFUNCTION("GOOGLETRANSLATE(D21002,""fr"",""en"")"),"#VALUE!")</f>
        <v>#VALUE!</v>
      </c>
    </row>
    <row r="21003" ht="15.75" customHeight="1">
      <c r="A21003" s="1" t="s">
        <v>1042</v>
      </c>
      <c r="B21003" s="1">
        <v>4.0</v>
      </c>
      <c r="C21003" s="1" t="s">
        <v>43628</v>
      </c>
      <c r="D21003" s="1" t="s">
        <v>43629</v>
      </c>
      <c r="E21003" s="1" t="s">
        <v>614</v>
      </c>
      <c r="F21003" s="1" t="s">
        <v>30</v>
      </c>
      <c r="G21003" s="1" t="str">
        <f>IFERROR(__xludf.DUMMYFUNCTION("GOOGLETRANSLATE(D21003,""fr"",""en"")"),"#VALUE!")</f>
        <v>#VALUE!</v>
      </c>
    </row>
    <row r="21004" ht="15.75" customHeight="1">
      <c r="A21004" s="1" t="s">
        <v>94</v>
      </c>
      <c r="B21004" s="1">
        <v>4.0</v>
      </c>
      <c r="C21004" s="1" t="s">
        <v>43630</v>
      </c>
      <c r="D21004" s="1" t="s">
        <v>43631</v>
      </c>
      <c r="E21004" s="1" t="s">
        <v>21</v>
      </c>
      <c r="F21004" s="1" t="s">
        <v>11</v>
      </c>
      <c r="G21004" s="1" t="str">
        <f>IFERROR(__xludf.DUMMYFUNCTION("GOOGLETRANSLATE(D21004,""fr"",""en"")"),"#VALUE!")</f>
        <v>#VALUE!</v>
      </c>
    </row>
    <row r="21005" ht="15.75" customHeight="1">
      <c r="A21005" s="1" t="s">
        <v>10166</v>
      </c>
      <c r="B21005" s="1">
        <v>3.0</v>
      </c>
      <c r="C21005" s="1" t="s">
        <v>43632</v>
      </c>
      <c r="D21005" s="1" t="s">
        <v>43633</v>
      </c>
      <c r="E21005" s="1" t="s">
        <v>103</v>
      </c>
      <c r="F21005" s="1" t="s">
        <v>48</v>
      </c>
      <c r="G21005" s="1" t="str">
        <f>IFERROR(__xludf.DUMMYFUNCTION("GOOGLETRANSLATE(D21005,""fr"",""en"")"),"#VALUE!")</f>
        <v>#VALUE!</v>
      </c>
    </row>
    <row r="21006" ht="15.75" customHeight="1">
      <c r="A21006" s="1" t="s">
        <v>17746</v>
      </c>
      <c r="B21006" s="1">
        <v>1.0</v>
      </c>
      <c r="C21006" s="1" t="s">
        <v>43634</v>
      </c>
      <c r="D21006" s="1" t="s">
        <v>43635</v>
      </c>
      <c r="E21006" s="1" t="s">
        <v>10</v>
      </c>
      <c r="F21006" s="1" t="s">
        <v>11</v>
      </c>
      <c r="G21006" s="1" t="str">
        <f>IFERROR(__xludf.DUMMYFUNCTION("GOOGLETRANSLATE(D21006,""fr"",""en"")"),"#VALUE!")</f>
        <v>#VALUE!</v>
      </c>
    </row>
    <row r="21007" ht="15.75" customHeight="1">
      <c r="A21007" s="1" t="s">
        <v>710</v>
      </c>
      <c r="B21007" s="1">
        <v>2.0</v>
      </c>
      <c r="C21007" s="1" t="s">
        <v>43636</v>
      </c>
      <c r="D21007" s="1" t="s">
        <v>43637</v>
      </c>
      <c r="E21007" s="1" t="s">
        <v>280</v>
      </c>
      <c r="F21007" s="1" t="s">
        <v>11</v>
      </c>
      <c r="G21007" s="1" t="str">
        <f>IFERROR(__xludf.DUMMYFUNCTION("GOOGLETRANSLATE(D21007,""fr"",""en"")"),"#VALUE!")</f>
        <v>#VALUE!</v>
      </c>
    </row>
    <row r="21008" ht="15.75" customHeight="1">
      <c r="A21008" s="1" t="s">
        <v>2798</v>
      </c>
      <c r="B21008" s="1">
        <v>1.0</v>
      </c>
      <c r="C21008" s="1" t="s">
        <v>43638</v>
      </c>
      <c r="D21008" s="1" t="s">
        <v>43639</v>
      </c>
      <c r="E21008" s="1" t="s">
        <v>125</v>
      </c>
      <c r="F21008" s="1" t="s">
        <v>110</v>
      </c>
      <c r="G21008" s="1" t="str">
        <f>IFERROR(__xludf.DUMMYFUNCTION("GOOGLETRANSLATE(D21008,""fr"",""en"")"),"#VALUE!")</f>
        <v>#VALUE!</v>
      </c>
    </row>
    <row r="21009" ht="15.75" customHeight="1">
      <c r="A21009" s="1" t="s">
        <v>681</v>
      </c>
      <c r="B21009" s="1">
        <v>3.0</v>
      </c>
      <c r="C21009" s="1" t="s">
        <v>43640</v>
      </c>
      <c r="D21009" s="1" t="s">
        <v>43641</v>
      </c>
      <c r="E21009" s="1" t="s">
        <v>10</v>
      </c>
      <c r="F21009" s="1" t="s">
        <v>11</v>
      </c>
      <c r="G21009" s="1" t="str">
        <f>IFERROR(__xludf.DUMMYFUNCTION("GOOGLETRANSLATE(D21009,""fr"",""en"")"),"#VALUE!")</f>
        <v>#VALUE!</v>
      </c>
    </row>
    <row r="21010" ht="15.75" customHeight="1">
      <c r="A21010" s="1" t="s">
        <v>332</v>
      </c>
      <c r="B21010" s="1">
        <v>5.0</v>
      </c>
      <c r="C21010" s="1" t="s">
        <v>43642</v>
      </c>
      <c r="D21010" s="1" t="s">
        <v>43643</v>
      </c>
      <c r="E21010" s="1" t="s">
        <v>176</v>
      </c>
      <c r="F21010" s="1" t="s">
        <v>66</v>
      </c>
      <c r="G21010" s="1" t="str">
        <f>IFERROR(__xludf.DUMMYFUNCTION("GOOGLETRANSLATE(D21010,""fr"",""en"")"),"#VALUE!")</f>
        <v>#VALUE!</v>
      </c>
    </row>
    <row r="21011" ht="15.75" customHeight="1">
      <c r="A21011" s="1" t="s">
        <v>1972</v>
      </c>
      <c r="B21011" s="1">
        <v>5.0</v>
      </c>
      <c r="C21011" s="1" t="s">
        <v>43644</v>
      </c>
      <c r="D21011" s="1" t="s">
        <v>43645</v>
      </c>
      <c r="E21011" s="1" t="s">
        <v>21</v>
      </c>
      <c r="F21011" s="1" t="s">
        <v>11</v>
      </c>
      <c r="G21011" s="1" t="str">
        <f>IFERROR(__xludf.DUMMYFUNCTION("GOOGLETRANSLATE(D21011,""fr"",""en"")"),"#VALUE!")</f>
        <v>#VALUE!</v>
      </c>
    </row>
    <row r="21012" ht="15.75" customHeight="1">
      <c r="A21012" s="1" t="s">
        <v>5481</v>
      </c>
      <c r="B21012" s="1">
        <v>2.0</v>
      </c>
      <c r="C21012" s="1" t="s">
        <v>43646</v>
      </c>
      <c r="D21012" s="1" t="s">
        <v>43647</v>
      </c>
      <c r="E21012" s="1" t="s">
        <v>1192</v>
      </c>
      <c r="F21012" s="1" t="s">
        <v>110</v>
      </c>
      <c r="G21012" s="1" t="str">
        <f>IFERROR(__xludf.DUMMYFUNCTION("GOOGLETRANSLATE(D21012,""fr"",""en"")"),"#VALUE!")</f>
        <v>#VALUE!</v>
      </c>
    </row>
    <row r="21013" ht="15.75" customHeight="1">
      <c r="A21013" s="1" t="s">
        <v>1358</v>
      </c>
      <c r="B21013" s="1">
        <v>1.0</v>
      </c>
      <c r="C21013" s="1" t="s">
        <v>43648</v>
      </c>
      <c r="D21013" s="1" t="s">
        <v>43649</v>
      </c>
      <c r="E21013" s="1" t="s">
        <v>10</v>
      </c>
      <c r="F21013" s="1" t="s">
        <v>11</v>
      </c>
      <c r="G21013" s="1" t="str">
        <f>IFERROR(__xludf.DUMMYFUNCTION("GOOGLETRANSLATE(D21013,""fr"",""en"")"),"#VALUE!")</f>
        <v>#VALUE!</v>
      </c>
    </row>
    <row r="21014" ht="15.75" customHeight="1">
      <c r="A21014" s="1" t="s">
        <v>1135</v>
      </c>
      <c r="B21014" s="1">
        <v>3.0</v>
      </c>
      <c r="C21014" s="1" t="s">
        <v>43650</v>
      </c>
      <c r="D21014" s="1" t="s">
        <v>43651</v>
      </c>
      <c r="E21014" s="1" t="s">
        <v>10</v>
      </c>
      <c r="F21014" s="1" t="s">
        <v>11</v>
      </c>
      <c r="G21014" s="1" t="str">
        <f>IFERROR(__xludf.DUMMYFUNCTION("GOOGLETRANSLATE(D21014,""fr"",""en"")"),"#VALUE!")</f>
        <v>#VALUE!</v>
      </c>
    </row>
    <row r="21015" ht="15.75" customHeight="1">
      <c r="A21015" s="1" t="s">
        <v>707</v>
      </c>
      <c r="B21015" s="1">
        <v>4.0</v>
      </c>
      <c r="C21015" s="1" t="s">
        <v>43652</v>
      </c>
      <c r="D21015" s="1" t="s">
        <v>43653</v>
      </c>
      <c r="E21015" s="1" t="s">
        <v>10</v>
      </c>
      <c r="F21015" s="1" t="s">
        <v>11</v>
      </c>
      <c r="G21015" s="1" t="str">
        <f>IFERROR(__xludf.DUMMYFUNCTION("GOOGLETRANSLATE(D21015,""fr"",""en"")"),"#VALUE!")</f>
        <v>#VALUE!</v>
      </c>
    </row>
    <row r="21016" ht="15.75" customHeight="1">
      <c r="A21016" s="1" t="s">
        <v>1282</v>
      </c>
      <c r="B21016" s="1">
        <v>4.0</v>
      </c>
      <c r="C21016" s="1" t="s">
        <v>43654</v>
      </c>
      <c r="D21016" s="1" t="s">
        <v>43655</v>
      </c>
      <c r="E21016" s="1" t="s">
        <v>484</v>
      </c>
      <c r="F21016" s="1" t="s">
        <v>30</v>
      </c>
      <c r="G21016" s="1" t="str">
        <f>IFERROR(__xludf.DUMMYFUNCTION("GOOGLETRANSLATE(D21016,""fr"",""en"")"),"#VALUE!")</f>
        <v>#VALUE!</v>
      </c>
    </row>
    <row r="21017" ht="15.75" customHeight="1">
      <c r="A21017" s="1" t="s">
        <v>747</v>
      </c>
      <c r="B21017" s="1">
        <v>1.0</v>
      </c>
      <c r="C21017" s="1" t="s">
        <v>43656</v>
      </c>
      <c r="D21017" s="1" t="s">
        <v>43657</v>
      </c>
      <c r="E21017" s="1" t="s">
        <v>423</v>
      </c>
      <c r="F21017" s="1" t="s">
        <v>30</v>
      </c>
      <c r="G21017" s="1" t="str">
        <f>IFERROR(__xludf.DUMMYFUNCTION("GOOGLETRANSLATE(D21017,""fr"",""en"")"),"#VALUE!")</f>
        <v>#VALUE!</v>
      </c>
    </row>
    <row r="21018" ht="15.75" customHeight="1">
      <c r="A21018" s="1" t="s">
        <v>3041</v>
      </c>
      <c r="B21018" s="1">
        <v>5.0</v>
      </c>
      <c r="C21018" s="1" t="s">
        <v>43658</v>
      </c>
      <c r="D21018" s="1" t="s">
        <v>43659</v>
      </c>
      <c r="E21018" s="1" t="s">
        <v>554</v>
      </c>
      <c r="F21018" s="1" t="s">
        <v>30</v>
      </c>
      <c r="G21018" s="1" t="str">
        <f>IFERROR(__xludf.DUMMYFUNCTION("GOOGLETRANSLATE(D21018,""fr"",""en"")"),"#VALUE!")</f>
        <v>#VALUE!</v>
      </c>
    </row>
    <row r="21019" ht="15.75" customHeight="1">
      <c r="A21019" s="1" t="s">
        <v>603</v>
      </c>
      <c r="B21019" s="1">
        <v>4.0</v>
      </c>
      <c r="C21019" s="1" t="s">
        <v>43660</v>
      </c>
      <c r="D21019" s="1" t="s">
        <v>43661</v>
      </c>
      <c r="E21019" s="1" t="s">
        <v>176</v>
      </c>
      <c r="F21019" s="1" t="s">
        <v>66</v>
      </c>
      <c r="G21019" s="1" t="str">
        <f>IFERROR(__xludf.DUMMYFUNCTION("GOOGLETRANSLATE(D21019,""fr"",""en"")"),"#VALUE!")</f>
        <v>#VALUE!</v>
      </c>
    </row>
    <row r="21020" ht="15.75" customHeight="1">
      <c r="A21020" s="1" t="s">
        <v>1353</v>
      </c>
      <c r="B21020" s="1">
        <v>1.0</v>
      </c>
      <c r="C21020" s="1" t="s">
        <v>43662</v>
      </c>
      <c r="D21020" s="1" t="s">
        <v>43663</v>
      </c>
      <c r="E21020" s="1" t="s">
        <v>52</v>
      </c>
      <c r="F21020" s="1" t="s">
        <v>11</v>
      </c>
      <c r="G21020" s="1" t="str">
        <f>IFERROR(__xludf.DUMMYFUNCTION("GOOGLETRANSLATE(D21020,""fr"",""en"")"),"#VALUE!")</f>
        <v>#VALUE!</v>
      </c>
    </row>
    <row r="21021" ht="15.75" customHeight="1">
      <c r="A21021" s="1" t="s">
        <v>1001</v>
      </c>
      <c r="B21021" s="1">
        <v>4.0</v>
      </c>
      <c r="C21021" s="1" t="s">
        <v>43664</v>
      </c>
      <c r="D21021" s="1" t="s">
        <v>43665</v>
      </c>
      <c r="E21021" s="1" t="s">
        <v>614</v>
      </c>
      <c r="F21021" s="1" t="s">
        <v>30</v>
      </c>
      <c r="G21021" s="1" t="str">
        <f>IFERROR(__xludf.DUMMYFUNCTION("GOOGLETRANSLATE(D21021,""fr"",""en"")"),"#VALUE!")</f>
        <v>#VALUE!</v>
      </c>
    </row>
    <row r="21022" ht="15.75" customHeight="1">
      <c r="A21022" s="1" t="s">
        <v>10244</v>
      </c>
      <c r="B21022" s="1">
        <v>1.0</v>
      </c>
      <c r="C21022" s="1" t="s">
        <v>43666</v>
      </c>
      <c r="D21022" s="1" t="s">
        <v>43667</v>
      </c>
      <c r="E21022" s="1" t="s">
        <v>355</v>
      </c>
      <c r="F21022" s="1" t="s">
        <v>110</v>
      </c>
      <c r="G21022" s="1" t="str">
        <f>IFERROR(__xludf.DUMMYFUNCTION("GOOGLETRANSLATE(D21022,""fr"",""en"")"),"#VALUE!")</f>
        <v>#VALUE!</v>
      </c>
    </row>
    <row r="21023" ht="15.75" customHeight="1">
      <c r="A21023" s="1" t="s">
        <v>3041</v>
      </c>
      <c r="B21023" s="1">
        <v>2.0</v>
      </c>
      <c r="C21023" s="1" t="s">
        <v>43668</v>
      </c>
      <c r="D21023" s="1" t="s">
        <v>43669</v>
      </c>
      <c r="E21023" s="1" t="s">
        <v>29</v>
      </c>
      <c r="F21023" s="1" t="s">
        <v>30</v>
      </c>
      <c r="G21023" s="1" t="str">
        <f>IFERROR(__xludf.DUMMYFUNCTION("GOOGLETRANSLATE(D21023,""fr"",""en"")"),"#VALUE!")</f>
        <v>#VALUE!</v>
      </c>
    </row>
    <row r="21024" ht="15.75" customHeight="1">
      <c r="A21024" s="1" t="s">
        <v>8163</v>
      </c>
      <c r="B21024" s="1">
        <v>5.0</v>
      </c>
      <c r="C21024" s="1" t="s">
        <v>20428</v>
      </c>
      <c r="D21024" s="1" t="s">
        <v>20429</v>
      </c>
      <c r="E21024" s="1" t="s">
        <v>10</v>
      </c>
      <c r="F21024" s="1" t="s">
        <v>11</v>
      </c>
      <c r="G21024" s="1" t="str">
        <f>IFERROR(__xludf.DUMMYFUNCTION("GOOGLETRANSLATE(D21024,""fr"",""en"")"),"#VALUE!")</f>
        <v>#VALUE!</v>
      </c>
    </row>
    <row r="21025" ht="15.75" customHeight="1">
      <c r="A21025" s="1" t="s">
        <v>2613</v>
      </c>
      <c r="B21025" s="1">
        <v>2.0</v>
      </c>
      <c r="C21025" s="1" t="s">
        <v>43670</v>
      </c>
      <c r="D21025" s="1" t="s">
        <v>43671</v>
      </c>
      <c r="E21025" s="1" t="s">
        <v>226</v>
      </c>
      <c r="F21025" s="1" t="s">
        <v>11</v>
      </c>
      <c r="G21025" s="1" t="str">
        <f>IFERROR(__xludf.DUMMYFUNCTION("GOOGLETRANSLATE(D21025,""fr"",""en"")"),"#VALUE!")</f>
        <v>#VALUE!</v>
      </c>
    </row>
    <row r="21026" ht="15.75" customHeight="1">
      <c r="A21026" s="1" t="s">
        <v>801</v>
      </c>
      <c r="B21026" s="1">
        <v>5.0</v>
      </c>
      <c r="C21026" s="1" t="s">
        <v>43672</v>
      </c>
      <c r="D21026" s="1" t="s">
        <v>43673</v>
      </c>
      <c r="E21026" s="1" t="s">
        <v>10</v>
      </c>
      <c r="F21026" s="1" t="s">
        <v>11</v>
      </c>
      <c r="G21026" s="1" t="str">
        <f>IFERROR(__xludf.DUMMYFUNCTION("GOOGLETRANSLATE(D21026,""fr"",""en"")"),"#VALUE!")</f>
        <v>#VALUE!</v>
      </c>
    </row>
    <row r="21027" ht="15.75" customHeight="1">
      <c r="A21027" s="1" t="s">
        <v>5456</v>
      </c>
      <c r="B21027" s="1">
        <v>5.0</v>
      </c>
      <c r="C21027" s="1" t="s">
        <v>43674</v>
      </c>
      <c r="D21027" s="1" t="s">
        <v>43675</v>
      </c>
      <c r="E21027" s="1" t="s">
        <v>21</v>
      </c>
      <c r="F21027" s="1" t="s">
        <v>11</v>
      </c>
      <c r="G21027" s="1" t="str">
        <f>IFERROR(__xludf.DUMMYFUNCTION("GOOGLETRANSLATE(D21027,""fr"",""en"")"),"#VALUE!")</f>
        <v>#VALUE!</v>
      </c>
    </row>
    <row r="21028" ht="15.75" customHeight="1">
      <c r="A21028" s="1" t="s">
        <v>203</v>
      </c>
      <c r="B21028" s="1">
        <v>1.0</v>
      </c>
      <c r="C21028" s="1" t="s">
        <v>43676</v>
      </c>
      <c r="D21028" s="1" t="s">
        <v>43677</v>
      </c>
      <c r="E21028" s="1" t="s">
        <v>25</v>
      </c>
      <c r="F21028" s="1" t="s">
        <v>110</v>
      </c>
      <c r="G21028" s="1" t="str">
        <f>IFERROR(__xludf.DUMMYFUNCTION("GOOGLETRANSLATE(D21028,""fr"",""en"")"),"#VALUE!")</f>
        <v>#VALUE!</v>
      </c>
    </row>
    <row r="21029" ht="15.75" customHeight="1">
      <c r="A21029" s="1" t="s">
        <v>597</v>
      </c>
      <c r="B21029" s="1">
        <v>5.0</v>
      </c>
      <c r="C21029" s="1" t="s">
        <v>43678</v>
      </c>
      <c r="D21029" s="1" t="s">
        <v>43679</v>
      </c>
      <c r="E21029" s="1" t="s">
        <v>448</v>
      </c>
      <c r="F21029" s="1" t="s">
        <v>84</v>
      </c>
      <c r="G21029" s="1" t="str">
        <f>IFERROR(__xludf.DUMMYFUNCTION("GOOGLETRANSLATE(D21029,""fr"",""en"")"),"#VALUE!")</f>
        <v>#VALUE!</v>
      </c>
    </row>
    <row r="21030" ht="15.75" customHeight="1">
      <c r="A21030" s="1" t="s">
        <v>4945</v>
      </c>
      <c r="B21030" s="1">
        <v>4.0</v>
      </c>
      <c r="C21030" s="1" t="s">
        <v>43680</v>
      </c>
      <c r="D21030" s="1" t="s">
        <v>43681</v>
      </c>
      <c r="E21030" s="1" t="s">
        <v>21</v>
      </c>
      <c r="F21030" s="1" t="s">
        <v>11</v>
      </c>
      <c r="G21030" s="1" t="str">
        <f>IFERROR(__xludf.DUMMYFUNCTION("GOOGLETRANSLATE(D21030,""fr"",""en"")"),"#VALUE!")</f>
        <v>#VALUE!</v>
      </c>
    </row>
    <row r="21031" ht="15.75" customHeight="1">
      <c r="A21031" s="1" t="s">
        <v>7897</v>
      </c>
      <c r="B21031" s="1">
        <v>2.0</v>
      </c>
      <c r="C21031" s="1" t="s">
        <v>43682</v>
      </c>
      <c r="D21031" s="1" t="s">
        <v>43683</v>
      </c>
      <c r="E21031" s="1" t="s">
        <v>21</v>
      </c>
      <c r="F21031" s="1" t="s">
        <v>11</v>
      </c>
      <c r="G21031" s="1" t="str">
        <f>IFERROR(__xludf.DUMMYFUNCTION("GOOGLETRANSLATE(D21031,""fr"",""en"")"),"#VALUE!")</f>
        <v>#VALUE!</v>
      </c>
    </row>
    <row r="21032" ht="15.75" customHeight="1">
      <c r="A21032" s="1" t="s">
        <v>769</v>
      </c>
      <c r="B21032" s="1">
        <v>2.0</v>
      </c>
      <c r="C21032" s="1" t="s">
        <v>12775</v>
      </c>
      <c r="D21032" s="1" t="s">
        <v>43684</v>
      </c>
      <c r="E21032" s="1" t="s">
        <v>169</v>
      </c>
      <c r="F21032" s="1" t="s">
        <v>11</v>
      </c>
      <c r="G21032" s="1" t="str">
        <f>IFERROR(__xludf.DUMMYFUNCTION("GOOGLETRANSLATE(D21032,""fr"",""en"")"),"#VALUE!")</f>
        <v>#VALUE!</v>
      </c>
    </row>
    <row r="21033" ht="15.75" customHeight="1">
      <c r="A21033" s="1" t="s">
        <v>1020</v>
      </c>
      <c r="B21033" s="1">
        <v>4.0</v>
      </c>
      <c r="C21033" s="1" t="s">
        <v>43685</v>
      </c>
      <c r="D21033" s="1" t="s">
        <v>43686</v>
      </c>
      <c r="E21033" s="1" t="s">
        <v>10</v>
      </c>
      <c r="F21033" s="1" t="s">
        <v>11</v>
      </c>
      <c r="G21033" s="1" t="str">
        <f>IFERROR(__xludf.DUMMYFUNCTION("GOOGLETRANSLATE(D21033,""fr"",""en"")"),"#VALUE!")</f>
        <v>#VALUE!</v>
      </c>
    </row>
    <row r="21034" ht="15.75" customHeight="1">
      <c r="A21034" s="1" t="s">
        <v>3060</v>
      </c>
      <c r="B21034" s="1">
        <v>5.0</v>
      </c>
      <c r="C21034" s="1" t="s">
        <v>43687</v>
      </c>
      <c r="D21034" s="1" t="s">
        <v>43688</v>
      </c>
      <c r="E21034" s="1" t="s">
        <v>65</v>
      </c>
      <c r="F21034" s="1" t="s">
        <v>66</v>
      </c>
      <c r="G21034" s="1" t="str">
        <f>IFERROR(__xludf.DUMMYFUNCTION("GOOGLETRANSLATE(D21034,""fr"",""en"")"),"#VALUE!")</f>
        <v>#VALUE!</v>
      </c>
    </row>
    <row r="21035" ht="15.75" customHeight="1">
      <c r="A21035" s="1" t="s">
        <v>8364</v>
      </c>
      <c r="B21035" s="1">
        <v>1.0</v>
      </c>
      <c r="C21035" s="1" t="s">
        <v>43689</v>
      </c>
      <c r="D21035" s="1" t="s">
        <v>43690</v>
      </c>
      <c r="E21035" s="1" t="s">
        <v>273</v>
      </c>
      <c r="F21035" s="1" t="s">
        <v>11</v>
      </c>
      <c r="G21035" s="1" t="str">
        <f>IFERROR(__xludf.DUMMYFUNCTION("GOOGLETRANSLATE(D21035,""fr"",""en"")"),"#VALUE!")</f>
        <v>#VALUE!</v>
      </c>
    </row>
    <row r="21036" ht="15.75" customHeight="1">
      <c r="A21036" s="1" t="s">
        <v>6621</v>
      </c>
      <c r="B21036" s="1">
        <v>2.0</v>
      </c>
      <c r="C21036" s="1" t="s">
        <v>43691</v>
      </c>
      <c r="D21036" s="1" t="s">
        <v>43692</v>
      </c>
      <c r="E21036" s="1" t="s">
        <v>614</v>
      </c>
      <c r="F21036" s="1" t="s">
        <v>30</v>
      </c>
      <c r="G21036" s="1" t="str">
        <f>IFERROR(__xludf.DUMMYFUNCTION("GOOGLETRANSLATE(D21036,""fr"",""en"")"),"#VALUE!")</f>
        <v>#VALUE!</v>
      </c>
    </row>
    <row r="21037" ht="15.75" customHeight="1">
      <c r="A21037" s="1" t="s">
        <v>22120</v>
      </c>
      <c r="B21037" s="1">
        <v>1.0</v>
      </c>
      <c r="C21037" s="1" t="s">
        <v>43693</v>
      </c>
      <c r="D21037" s="1" t="s">
        <v>43694</v>
      </c>
      <c r="E21037" s="1" t="s">
        <v>169</v>
      </c>
      <c r="F21037" s="1" t="s">
        <v>11</v>
      </c>
      <c r="G21037" s="1" t="str">
        <f>IFERROR(__xludf.DUMMYFUNCTION("GOOGLETRANSLATE(D21037,""fr"",""en"")"),"#VALUE!")</f>
        <v>#VALUE!</v>
      </c>
    </row>
    <row r="21038" ht="15.75" customHeight="1">
      <c r="A21038" s="1" t="s">
        <v>5338</v>
      </c>
      <c r="B21038" s="1">
        <v>1.0</v>
      </c>
      <c r="C21038" s="1" t="s">
        <v>43695</v>
      </c>
      <c r="D21038" s="1" t="s">
        <v>43696</v>
      </c>
      <c r="E21038" s="1" t="s">
        <v>25</v>
      </c>
      <c r="F21038" s="1" t="s">
        <v>110</v>
      </c>
      <c r="G21038" s="1" t="str">
        <f>IFERROR(__xludf.DUMMYFUNCTION("GOOGLETRANSLATE(D21038,""fr"",""en"")"),"#VALUE!")</f>
        <v>#VALUE!</v>
      </c>
    </row>
    <row r="21039" ht="15.75" customHeight="1">
      <c r="A21039" s="1" t="s">
        <v>1375</v>
      </c>
      <c r="B21039" s="1">
        <v>5.0</v>
      </c>
      <c r="C21039" s="1" t="s">
        <v>43697</v>
      </c>
      <c r="D21039" s="1" t="s">
        <v>43698</v>
      </c>
      <c r="E21039" s="1" t="s">
        <v>21</v>
      </c>
      <c r="F21039" s="1" t="s">
        <v>11</v>
      </c>
      <c r="G21039" s="1" t="str">
        <f>IFERROR(__xludf.DUMMYFUNCTION("GOOGLETRANSLATE(D21039,""fr"",""en"")"),"#VALUE!")</f>
        <v>#VALUE!</v>
      </c>
    </row>
    <row r="21040" ht="15.75" customHeight="1">
      <c r="A21040" s="1" t="s">
        <v>899</v>
      </c>
      <c r="B21040" s="1">
        <v>2.0</v>
      </c>
      <c r="C21040" s="1" t="s">
        <v>43699</v>
      </c>
      <c r="D21040" s="1" t="s">
        <v>43700</v>
      </c>
      <c r="E21040" s="1" t="s">
        <v>10</v>
      </c>
      <c r="F21040" s="1" t="s">
        <v>11</v>
      </c>
      <c r="G21040" s="1" t="str">
        <f>IFERROR(__xludf.DUMMYFUNCTION("GOOGLETRANSLATE(D21040,""fr"",""en"")"),"#VALUE!")</f>
        <v>#VALUE!</v>
      </c>
    </row>
    <row r="21041" ht="15.75" customHeight="1">
      <c r="A21041" s="1" t="s">
        <v>267</v>
      </c>
      <c r="B21041" s="1">
        <v>4.0</v>
      </c>
      <c r="C21041" s="1" t="s">
        <v>43701</v>
      </c>
      <c r="D21041" s="1" t="s">
        <v>43702</v>
      </c>
      <c r="E21041" s="1" t="s">
        <v>169</v>
      </c>
      <c r="F21041" s="1" t="s">
        <v>11</v>
      </c>
      <c r="G21041" s="1" t="str">
        <f>IFERROR(__xludf.DUMMYFUNCTION("GOOGLETRANSLATE(D21041,""fr"",""en"")"),"#VALUE!")</f>
        <v>#VALUE!</v>
      </c>
    </row>
    <row r="21042" ht="15.75" customHeight="1">
      <c r="A21042" s="1" t="s">
        <v>1934</v>
      </c>
      <c r="B21042" s="1">
        <v>4.0</v>
      </c>
      <c r="C21042" s="1" t="s">
        <v>43703</v>
      </c>
      <c r="D21042" s="1" t="s">
        <v>43704</v>
      </c>
      <c r="E21042" s="1" t="s">
        <v>10</v>
      </c>
      <c r="F21042" s="1" t="s">
        <v>11</v>
      </c>
      <c r="G21042" s="1" t="str">
        <f>IFERROR(__xludf.DUMMYFUNCTION("GOOGLETRANSLATE(D21042,""fr"",""en"")"),"#VALUE!")</f>
        <v>#VALUE!</v>
      </c>
    </row>
    <row r="21043" ht="15.75" customHeight="1">
      <c r="A21043" s="1" t="s">
        <v>594</v>
      </c>
      <c r="B21043" s="1">
        <v>5.0</v>
      </c>
      <c r="C21043" s="1" t="s">
        <v>43705</v>
      </c>
      <c r="D21043" s="1" t="s">
        <v>43706</v>
      </c>
      <c r="E21043" s="1" t="s">
        <v>65</v>
      </c>
      <c r="F21043" s="1" t="s">
        <v>66</v>
      </c>
      <c r="G21043" s="1" t="str">
        <f>IFERROR(__xludf.DUMMYFUNCTION("GOOGLETRANSLATE(D21043,""fr"",""en"")"),"#VALUE!")</f>
        <v>#VALUE!</v>
      </c>
    </row>
    <row r="21044" ht="15.75" customHeight="1">
      <c r="A21044" s="1" t="s">
        <v>4569</v>
      </c>
      <c r="B21044" s="1">
        <v>2.0</v>
      </c>
      <c r="C21044" s="1" t="s">
        <v>43707</v>
      </c>
      <c r="D21044" s="1" t="s">
        <v>43708</v>
      </c>
      <c r="E21044" s="1" t="s">
        <v>10</v>
      </c>
      <c r="F21044" s="1" t="s">
        <v>11</v>
      </c>
      <c r="G21044" s="1" t="str">
        <f>IFERROR(__xludf.DUMMYFUNCTION("GOOGLETRANSLATE(D21044,""fr"",""en"")"),"#VALUE!")</f>
        <v>#VALUE!</v>
      </c>
    </row>
    <row r="21045" ht="15.75" customHeight="1">
      <c r="A21045" s="1" t="s">
        <v>2806</v>
      </c>
      <c r="B21045" s="1">
        <v>1.0</v>
      </c>
      <c r="C21045" s="1" t="s">
        <v>43709</v>
      </c>
      <c r="D21045" s="1" t="s">
        <v>43710</v>
      </c>
      <c r="E21045" s="1" t="s">
        <v>109</v>
      </c>
      <c r="F21045" s="1" t="s">
        <v>11</v>
      </c>
      <c r="G21045" s="1" t="str">
        <f>IFERROR(__xludf.DUMMYFUNCTION("GOOGLETRANSLATE(D21045,""fr"",""en"")"),"#VALUE!")</f>
        <v>#VALUE!</v>
      </c>
    </row>
    <row r="21046" ht="15.75" customHeight="1">
      <c r="A21046" s="1" t="s">
        <v>461</v>
      </c>
      <c r="B21046" s="1">
        <v>5.0</v>
      </c>
      <c r="C21046" s="1" t="s">
        <v>43711</v>
      </c>
      <c r="D21046" s="1" t="s">
        <v>43712</v>
      </c>
      <c r="E21046" s="1" t="s">
        <v>448</v>
      </c>
      <c r="F21046" s="1" t="s">
        <v>84</v>
      </c>
      <c r="G21046" s="1" t="str">
        <f>IFERROR(__xludf.DUMMYFUNCTION("GOOGLETRANSLATE(D21046,""fr"",""en"")"),"#VALUE!")</f>
        <v>#VALUE!</v>
      </c>
    </row>
    <row r="21047" ht="15.75" customHeight="1">
      <c r="A21047" s="1" t="s">
        <v>8251</v>
      </c>
      <c r="B21047" s="1">
        <v>2.0</v>
      </c>
      <c r="C21047" s="1" t="s">
        <v>43713</v>
      </c>
      <c r="D21047" s="1" t="s">
        <v>43714</v>
      </c>
      <c r="E21047" s="1" t="s">
        <v>226</v>
      </c>
      <c r="F21047" s="1" t="s">
        <v>110</v>
      </c>
      <c r="G21047" s="1" t="str">
        <f>IFERROR(__xludf.DUMMYFUNCTION("GOOGLETRANSLATE(D21047,""fr"",""en"")"),"#VALUE!")</f>
        <v>#VALUE!</v>
      </c>
    </row>
    <row r="21048" ht="15.75" customHeight="1">
      <c r="A21048" s="1" t="s">
        <v>1107</v>
      </c>
      <c r="B21048" s="1">
        <v>3.0</v>
      </c>
      <c r="C21048" s="1" t="s">
        <v>43715</v>
      </c>
      <c r="D21048" s="1" t="s">
        <v>43716</v>
      </c>
      <c r="E21048" s="1" t="s">
        <v>484</v>
      </c>
      <c r="F21048" s="1" t="s">
        <v>30</v>
      </c>
      <c r="G21048" s="1" t="str">
        <f>IFERROR(__xludf.DUMMYFUNCTION("GOOGLETRANSLATE(D21048,""fr"",""en"")"),"#VALUE!")</f>
        <v>#VALUE!</v>
      </c>
    </row>
    <row r="21049" ht="15.75" customHeight="1">
      <c r="A21049" s="1" t="s">
        <v>921</v>
      </c>
      <c r="B21049" s="1">
        <v>4.0</v>
      </c>
      <c r="C21049" s="1" t="s">
        <v>43717</v>
      </c>
      <c r="D21049" s="1" t="s">
        <v>43718</v>
      </c>
      <c r="E21049" s="1" t="s">
        <v>614</v>
      </c>
      <c r="F21049" s="1" t="s">
        <v>30</v>
      </c>
      <c r="G21049" s="1" t="str">
        <f>IFERROR(__xludf.DUMMYFUNCTION("GOOGLETRANSLATE(D21049,""fr"",""en"")"),"#VALUE!")</f>
        <v>#VALUE!</v>
      </c>
    </row>
    <row r="21050" ht="15.75" customHeight="1">
      <c r="A21050" s="1" t="s">
        <v>2141</v>
      </c>
      <c r="B21050" s="1">
        <v>5.0</v>
      </c>
      <c r="C21050" s="1" t="s">
        <v>43719</v>
      </c>
      <c r="D21050" s="1" t="s">
        <v>43720</v>
      </c>
      <c r="E21050" s="1" t="s">
        <v>65</v>
      </c>
      <c r="F21050" s="1" t="s">
        <v>66</v>
      </c>
      <c r="G21050" s="1" t="str">
        <f>IFERROR(__xludf.DUMMYFUNCTION("GOOGLETRANSLATE(D21050,""fr"",""en"")"),"#VALUE!")</f>
        <v>#VALUE!</v>
      </c>
    </row>
    <row r="21051" ht="15.75" customHeight="1">
      <c r="A21051" s="1" t="s">
        <v>678</v>
      </c>
      <c r="B21051" s="1">
        <v>5.0</v>
      </c>
      <c r="C21051" s="1" t="s">
        <v>43721</v>
      </c>
      <c r="D21051" s="1" t="s">
        <v>43722</v>
      </c>
      <c r="E21051" s="1" t="s">
        <v>21</v>
      </c>
      <c r="F21051" s="1" t="s">
        <v>11</v>
      </c>
      <c r="G21051" s="1" t="str">
        <f>IFERROR(__xludf.DUMMYFUNCTION("GOOGLETRANSLATE(D21051,""fr"",""en"")"),"#VALUE!")</f>
        <v>#VALUE!</v>
      </c>
    </row>
    <row r="21052" ht="15.75" customHeight="1">
      <c r="A21052" s="1" t="s">
        <v>1559</v>
      </c>
      <c r="B21052" s="1">
        <v>1.0</v>
      </c>
      <c r="C21052" s="1" t="s">
        <v>43723</v>
      </c>
      <c r="D21052" s="1" t="s">
        <v>43724</v>
      </c>
      <c r="E21052" s="1" t="s">
        <v>52</v>
      </c>
      <c r="F21052" s="1" t="s">
        <v>11</v>
      </c>
      <c r="G21052" s="1" t="str">
        <f>IFERROR(__xludf.DUMMYFUNCTION("GOOGLETRANSLATE(D21052,""fr"",""en"")"),"#VALUE!")</f>
        <v>#VALUE!</v>
      </c>
    </row>
    <row r="21053" ht="15.75" customHeight="1">
      <c r="A21053" s="1" t="s">
        <v>126</v>
      </c>
      <c r="B21053" s="1">
        <v>4.0</v>
      </c>
      <c r="C21053" s="1" t="s">
        <v>43725</v>
      </c>
      <c r="D21053" s="1" t="s">
        <v>43726</v>
      </c>
      <c r="E21053" s="1" t="s">
        <v>10</v>
      </c>
      <c r="F21053" s="1" t="s">
        <v>11</v>
      </c>
      <c r="G21053" s="1" t="str">
        <f>IFERROR(__xludf.DUMMYFUNCTION("GOOGLETRANSLATE(D21053,""fr"",""en"")"),"#VALUE!")</f>
        <v>#VALUE!</v>
      </c>
    </row>
    <row r="21054" ht="15.75" customHeight="1">
      <c r="A21054" s="1" t="s">
        <v>267</v>
      </c>
      <c r="B21054" s="1">
        <v>5.0</v>
      </c>
      <c r="C21054" s="1" t="s">
        <v>43727</v>
      </c>
      <c r="D21054" s="1" t="s">
        <v>43728</v>
      </c>
      <c r="E21054" s="1" t="s">
        <v>169</v>
      </c>
      <c r="F21054" s="1" t="s">
        <v>11</v>
      </c>
      <c r="G21054" s="1" t="str">
        <f>IFERROR(__xludf.DUMMYFUNCTION("GOOGLETRANSLATE(D21054,""fr"",""en"")"),"#VALUE!")</f>
        <v>#VALUE!</v>
      </c>
    </row>
    <row r="21055" ht="15.75" customHeight="1">
      <c r="A21055" s="1" t="s">
        <v>569</v>
      </c>
      <c r="B21055" s="1">
        <v>4.0</v>
      </c>
      <c r="C21055" s="1" t="s">
        <v>43729</v>
      </c>
      <c r="D21055" s="1" t="s">
        <v>43730</v>
      </c>
      <c r="E21055" s="1" t="s">
        <v>21</v>
      </c>
      <c r="F21055" s="1" t="s">
        <v>11</v>
      </c>
      <c r="G21055" s="1" t="str">
        <f>IFERROR(__xludf.DUMMYFUNCTION("GOOGLETRANSLATE(D21055,""fr"",""en"")"),"#VALUE!")</f>
        <v>#VALUE!</v>
      </c>
    </row>
    <row r="21056" ht="15.75" customHeight="1">
      <c r="A21056" s="1" t="s">
        <v>12368</v>
      </c>
      <c r="B21056" s="1">
        <v>2.0</v>
      </c>
      <c r="C21056" s="1" t="s">
        <v>43731</v>
      </c>
      <c r="D21056" s="1" t="s">
        <v>43732</v>
      </c>
      <c r="E21056" s="1" t="s">
        <v>296</v>
      </c>
      <c r="F21056" s="1" t="s">
        <v>11</v>
      </c>
      <c r="G21056" s="1" t="str">
        <f>IFERROR(__xludf.DUMMYFUNCTION("GOOGLETRANSLATE(D21056,""fr"",""en"")"),"#VALUE!")</f>
        <v>#VALUE!</v>
      </c>
    </row>
    <row r="21057" ht="15.75" customHeight="1">
      <c r="A21057" s="1" t="s">
        <v>10375</v>
      </c>
      <c r="B21057" s="1">
        <v>2.0</v>
      </c>
      <c r="C21057" s="1" t="s">
        <v>43733</v>
      </c>
      <c r="D21057" s="1" t="s">
        <v>43734</v>
      </c>
      <c r="E21057" s="1" t="s">
        <v>10</v>
      </c>
      <c r="F21057" s="1" t="s">
        <v>11</v>
      </c>
      <c r="G21057" s="1" t="str">
        <f>IFERROR(__xludf.DUMMYFUNCTION("GOOGLETRANSLATE(D21057,""fr"",""en"")"),"#VALUE!")</f>
        <v>#VALUE!</v>
      </c>
    </row>
    <row r="21058" ht="15.75" customHeight="1">
      <c r="A21058" s="1" t="s">
        <v>2896</v>
      </c>
      <c r="B21058" s="1">
        <v>5.0</v>
      </c>
      <c r="C21058" s="1" t="s">
        <v>43735</v>
      </c>
      <c r="D21058" s="1" t="s">
        <v>43736</v>
      </c>
      <c r="E21058" s="1" t="s">
        <v>65</v>
      </c>
      <c r="F21058" s="1" t="s">
        <v>66</v>
      </c>
      <c r="G21058" s="1" t="str">
        <f>IFERROR(__xludf.DUMMYFUNCTION("GOOGLETRANSLATE(D21058,""fr"",""en"")"),"I am very satisfied because I am sure quickly and really at an advantageous price to see in case of concerns but for the moment it is at the top.")</f>
        <v>I am very satisfied because I am sure quickly and really at an advantageous price to see in case of concerns but for the moment it is at the top.</v>
      </c>
    </row>
    <row r="21059" ht="15.75" customHeight="1">
      <c r="A21059" s="1" t="s">
        <v>828</v>
      </c>
      <c r="B21059" s="1">
        <v>3.0</v>
      </c>
      <c r="C21059" s="1" t="s">
        <v>43737</v>
      </c>
      <c r="D21059" s="1" t="s">
        <v>43738</v>
      </c>
      <c r="E21059" s="1" t="s">
        <v>65</v>
      </c>
      <c r="F21059" s="1" t="s">
        <v>66</v>
      </c>
      <c r="G21059" s="1" t="str">
        <f>IFERROR(__xludf.DUMMYFUNCTION("GOOGLETRANSLATE(D21059,""fr"",""en"")"),"#VALUE!")</f>
        <v>#VALUE!</v>
      </c>
    </row>
    <row r="21060" ht="15.75" customHeight="1">
      <c r="A21060" s="1" t="s">
        <v>274</v>
      </c>
      <c r="B21060" s="1">
        <v>2.0</v>
      </c>
      <c r="C21060" s="1" t="s">
        <v>43739</v>
      </c>
      <c r="D21060" s="1" t="s">
        <v>43740</v>
      </c>
      <c r="E21060" s="1" t="s">
        <v>10</v>
      </c>
      <c r="F21060" s="1" t="s">
        <v>11</v>
      </c>
      <c r="G21060" s="1" t="str">
        <f>IFERROR(__xludf.DUMMYFUNCTION("GOOGLETRANSLATE(D21060,""fr"",""en"")"),"#VALUE!")</f>
        <v>#VALUE!</v>
      </c>
    </row>
    <row r="21061" ht="15.75" customHeight="1">
      <c r="A21061" s="1" t="s">
        <v>502</v>
      </c>
      <c r="B21061" s="1">
        <v>1.0</v>
      </c>
      <c r="C21061" s="1" t="s">
        <v>43741</v>
      </c>
      <c r="D21061" s="1" t="s">
        <v>43742</v>
      </c>
      <c r="E21061" s="1" t="s">
        <v>10</v>
      </c>
      <c r="F21061" s="1" t="s">
        <v>11</v>
      </c>
      <c r="G21061" s="1" t="str">
        <f>IFERROR(__xludf.DUMMYFUNCTION("GOOGLETRANSLATE(D21061,""fr"",""en"")"),"#VALUE!")</f>
        <v>#VALUE!</v>
      </c>
    </row>
    <row r="21062" ht="15.75" customHeight="1">
      <c r="A21062" s="1" t="s">
        <v>3344</v>
      </c>
      <c r="B21062" s="1">
        <v>1.0</v>
      </c>
      <c r="C21062" s="1" t="s">
        <v>43743</v>
      </c>
      <c r="D21062" s="1" t="s">
        <v>43744</v>
      </c>
      <c r="E21062" s="1" t="s">
        <v>296</v>
      </c>
      <c r="F21062" s="1" t="s">
        <v>11</v>
      </c>
      <c r="G21062" s="1" t="str">
        <f>IFERROR(__xludf.DUMMYFUNCTION("GOOGLETRANSLATE(D21062,""fr"",""en"")"),"#VALUE!")</f>
        <v>#VALUE!</v>
      </c>
    </row>
    <row r="21063" ht="15.75" customHeight="1">
      <c r="A21063" s="1" t="s">
        <v>1344</v>
      </c>
      <c r="B21063" s="1">
        <v>4.0</v>
      </c>
      <c r="C21063" s="1" t="s">
        <v>43745</v>
      </c>
      <c r="D21063" s="1" t="s">
        <v>43746</v>
      </c>
      <c r="E21063" s="1" t="s">
        <v>10</v>
      </c>
      <c r="F21063" s="1" t="s">
        <v>11</v>
      </c>
      <c r="G21063" s="1" t="str">
        <f>IFERROR(__xludf.DUMMYFUNCTION("GOOGLETRANSLATE(D21063,""fr"",""en"")"),"#VALUE!")</f>
        <v>#VALUE!</v>
      </c>
    </row>
    <row r="21064" ht="15.75" customHeight="1">
      <c r="A21064" s="1" t="s">
        <v>332</v>
      </c>
      <c r="B21064" s="1">
        <v>5.0</v>
      </c>
      <c r="C21064" s="1" t="s">
        <v>43747</v>
      </c>
      <c r="D21064" s="1" t="s">
        <v>43748</v>
      </c>
      <c r="E21064" s="1" t="s">
        <v>10</v>
      </c>
      <c r="F21064" s="1" t="s">
        <v>11</v>
      </c>
      <c r="G21064" s="1" t="str">
        <f>IFERROR(__xludf.DUMMYFUNCTION("GOOGLETRANSLATE(D21064,""fr"",""en"")"),"#VALUE!")</f>
        <v>#VALUE!</v>
      </c>
    </row>
    <row r="21065" ht="15.75" customHeight="1">
      <c r="A21065" s="1" t="s">
        <v>1152</v>
      </c>
      <c r="B21065" s="1">
        <v>1.0</v>
      </c>
      <c r="C21065" s="1" t="s">
        <v>43749</v>
      </c>
      <c r="D21065" s="1" t="s">
        <v>43750</v>
      </c>
      <c r="E21065" s="1" t="s">
        <v>250</v>
      </c>
      <c r="F21065" s="1" t="s">
        <v>30</v>
      </c>
      <c r="G21065" s="1" t="str">
        <f>IFERROR(__xludf.DUMMYFUNCTION("GOOGLETRANSLATE(D21065,""fr"",""en"")"),"#VALUE!")</f>
        <v>#VALUE!</v>
      </c>
    </row>
    <row r="21066" ht="15.75" customHeight="1">
      <c r="A21066" s="1" t="s">
        <v>2630</v>
      </c>
      <c r="B21066" s="1">
        <v>5.0</v>
      </c>
      <c r="C21066" s="1" t="s">
        <v>43751</v>
      </c>
      <c r="D21066" s="1" t="s">
        <v>43752</v>
      </c>
      <c r="E21066" s="1" t="s">
        <v>614</v>
      </c>
      <c r="F21066" s="1" t="s">
        <v>30</v>
      </c>
      <c r="G21066" s="1" t="str">
        <f>IFERROR(__xludf.DUMMYFUNCTION("GOOGLETRANSLATE(D21066,""fr"",""en"")"),"#VALUE!")</f>
        <v>#VALUE!</v>
      </c>
    </row>
    <row r="21067" ht="15.75" customHeight="1">
      <c r="A21067" s="1" t="s">
        <v>6621</v>
      </c>
      <c r="B21067" s="1">
        <v>2.0</v>
      </c>
      <c r="C21067" s="1" t="s">
        <v>43753</v>
      </c>
      <c r="D21067" s="1" t="s">
        <v>43754</v>
      </c>
      <c r="E21067" s="1" t="s">
        <v>10</v>
      </c>
      <c r="F21067" s="1" t="s">
        <v>11</v>
      </c>
      <c r="G21067" s="1" t="str">
        <f>IFERROR(__xludf.DUMMYFUNCTION("GOOGLETRANSLATE(D21067,""fr"",""en"")"),"#VALUE!")</f>
        <v>#VALUE!</v>
      </c>
    </row>
    <row r="21068" ht="15.75" customHeight="1">
      <c r="A21068" s="1" t="s">
        <v>2630</v>
      </c>
      <c r="B21068" s="1">
        <v>3.0</v>
      </c>
      <c r="C21068" s="1" t="s">
        <v>43755</v>
      </c>
      <c r="D21068" s="1" t="s">
        <v>43756</v>
      </c>
      <c r="E21068" s="1" t="s">
        <v>21</v>
      </c>
      <c r="F21068" s="1" t="s">
        <v>11</v>
      </c>
      <c r="G21068" s="1" t="str">
        <f>IFERROR(__xludf.DUMMYFUNCTION("GOOGLETRANSLATE(D21068,""fr"",""en"")"),"#VALUE!")</f>
        <v>#VALUE!</v>
      </c>
    </row>
    <row r="21069" ht="15.75" customHeight="1">
      <c r="A21069" s="1" t="s">
        <v>2728</v>
      </c>
      <c r="B21069" s="1">
        <v>5.0</v>
      </c>
      <c r="C21069" s="1" t="s">
        <v>32247</v>
      </c>
      <c r="D21069" s="1" t="s">
        <v>43757</v>
      </c>
      <c r="E21069" s="1" t="s">
        <v>448</v>
      </c>
      <c r="F21069" s="1" t="s">
        <v>84</v>
      </c>
      <c r="G21069" s="1" t="str">
        <f>IFERROR(__xludf.DUMMYFUNCTION("GOOGLETRANSLATE(D21069,""fr"",""en"")"),"#VALUE!")</f>
        <v>#VALUE!</v>
      </c>
    </row>
    <row r="21070" ht="15.75" customHeight="1">
      <c r="A21070" s="1" t="s">
        <v>1113</v>
      </c>
      <c r="B21070" s="1">
        <v>3.0</v>
      </c>
      <c r="C21070" s="1" t="s">
        <v>43758</v>
      </c>
      <c r="D21070" s="1" t="s">
        <v>43759</v>
      </c>
      <c r="E21070" s="1" t="s">
        <v>169</v>
      </c>
      <c r="F21070" s="1" t="s">
        <v>11</v>
      </c>
      <c r="G21070" s="1" t="str">
        <f>IFERROR(__xludf.DUMMYFUNCTION("GOOGLETRANSLATE(D21070,""fr"",""en"")"),"#VALUE!")</f>
        <v>#VALUE!</v>
      </c>
    </row>
    <row r="21071" ht="15.75" customHeight="1">
      <c r="A21071" s="1" t="s">
        <v>532</v>
      </c>
      <c r="B21071" s="1">
        <v>4.0</v>
      </c>
      <c r="C21071" s="1" t="s">
        <v>43760</v>
      </c>
      <c r="D21071" s="1" t="s">
        <v>43761</v>
      </c>
      <c r="E21071" s="1" t="s">
        <v>10</v>
      </c>
      <c r="F21071" s="1" t="s">
        <v>11</v>
      </c>
      <c r="G21071" s="1" t="str">
        <f>IFERROR(__xludf.DUMMYFUNCTION("GOOGLETRANSLATE(D21071,""fr"",""en"")"),"#VALUE!")</f>
        <v>#VALUE!</v>
      </c>
    </row>
    <row r="21072" ht="15.75" customHeight="1">
      <c r="A21072" s="1" t="s">
        <v>576</v>
      </c>
      <c r="B21072" s="1">
        <v>5.0</v>
      </c>
      <c r="C21072" s="1" t="s">
        <v>43762</v>
      </c>
      <c r="D21072" s="1" t="s">
        <v>43763</v>
      </c>
      <c r="E21072" s="1" t="s">
        <v>176</v>
      </c>
      <c r="F21072" s="1" t="s">
        <v>66</v>
      </c>
      <c r="G21072" s="1" t="str">
        <f>IFERROR(__xludf.DUMMYFUNCTION("GOOGLETRANSLATE(D21072,""fr"",""en"")"),"#VALUE!")</f>
        <v>#VALUE!</v>
      </c>
    </row>
    <row r="21073" ht="15.75" customHeight="1">
      <c r="A21073" s="1" t="s">
        <v>6979</v>
      </c>
      <c r="B21073" s="1">
        <v>1.0</v>
      </c>
      <c r="C21073" s="1" t="s">
        <v>43764</v>
      </c>
      <c r="D21073" s="1" t="s">
        <v>43765</v>
      </c>
      <c r="E21073" s="1" t="s">
        <v>52</v>
      </c>
      <c r="F21073" s="1" t="s">
        <v>11</v>
      </c>
      <c r="G21073" s="1" t="str">
        <f>IFERROR(__xludf.DUMMYFUNCTION("GOOGLETRANSLATE(D21073,""fr"",""en"")"),"#VALUE!")</f>
        <v>#VALUE!</v>
      </c>
    </row>
    <row r="21074" ht="15.75" customHeight="1">
      <c r="A21074" s="1" t="s">
        <v>2812</v>
      </c>
      <c r="B21074" s="1">
        <v>3.0</v>
      </c>
      <c r="C21074" s="1" t="s">
        <v>43766</v>
      </c>
      <c r="D21074" s="1" t="s">
        <v>43767</v>
      </c>
      <c r="E21074" s="1" t="s">
        <v>484</v>
      </c>
      <c r="F21074" s="1" t="s">
        <v>30</v>
      </c>
      <c r="G21074" s="1" t="str">
        <f>IFERROR(__xludf.DUMMYFUNCTION("GOOGLETRANSLATE(D21074,""fr"",""en"")"),"#VALUE!")</f>
        <v>#VALUE!</v>
      </c>
    </row>
    <row r="21075" ht="15.75" customHeight="1">
      <c r="A21075" s="1" t="s">
        <v>2402</v>
      </c>
      <c r="B21075" s="1">
        <v>2.0</v>
      </c>
      <c r="C21075" s="1" t="s">
        <v>43768</v>
      </c>
      <c r="D21075" s="1" t="s">
        <v>43769</v>
      </c>
      <c r="E21075" s="1" t="s">
        <v>827</v>
      </c>
      <c r="F21075" s="1" t="s">
        <v>39</v>
      </c>
      <c r="G21075" s="1" t="str">
        <f>IFERROR(__xludf.DUMMYFUNCTION("GOOGLETRANSLATE(D21075,""fr"",""en"")"),"#VALUE!")</f>
        <v>#VALUE!</v>
      </c>
    </row>
    <row r="21076" ht="15.75" customHeight="1">
      <c r="A21076" s="1" t="s">
        <v>667</v>
      </c>
      <c r="B21076" s="1">
        <v>1.0</v>
      </c>
      <c r="C21076" s="1" t="s">
        <v>43770</v>
      </c>
      <c r="D21076" s="1" t="s">
        <v>43771</v>
      </c>
      <c r="E21076" s="1" t="s">
        <v>646</v>
      </c>
      <c r="F21076" s="1" t="s">
        <v>39</v>
      </c>
      <c r="G21076" s="1" t="str">
        <f>IFERROR(__xludf.DUMMYFUNCTION("GOOGLETRANSLATE(D21076,""fr"",""en"")"),"#VALUE!")</f>
        <v>#VALUE!</v>
      </c>
    </row>
    <row r="21077" ht="15.75" customHeight="1">
      <c r="A21077" s="1" t="s">
        <v>338</v>
      </c>
      <c r="B21077" s="1">
        <v>5.0</v>
      </c>
      <c r="C21077" s="1" t="s">
        <v>43772</v>
      </c>
      <c r="D21077" s="1" t="s">
        <v>43773</v>
      </c>
      <c r="E21077" s="1" t="s">
        <v>21</v>
      </c>
      <c r="F21077" s="1" t="s">
        <v>11</v>
      </c>
      <c r="G21077" s="1" t="str">
        <f>IFERROR(__xludf.DUMMYFUNCTION("GOOGLETRANSLATE(D21077,""fr"",""en"")"),"#VALUE!")</f>
        <v>#VALUE!</v>
      </c>
    </row>
    <row r="21078" ht="15.75" customHeight="1">
      <c r="A21078" s="1" t="s">
        <v>29583</v>
      </c>
      <c r="B21078" s="1">
        <v>5.0</v>
      </c>
      <c r="C21078" s="1" t="s">
        <v>43774</v>
      </c>
      <c r="D21078" s="1" t="s">
        <v>43775</v>
      </c>
      <c r="E21078" s="1" t="s">
        <v>176</v>
      </c>
      <c r="F21078" s="1" t="s">
        <v>66</v>
      </c>
      <c r="G21078" s="1" t="str">
        <f>IFERROR(__xludf.DUMMYFUNCTION("GOOGLETRANSLATE(D21078,""fr"",""en"")"),"#VALUE!")</f>
        <v>#VALUE!</v>
      </c>
    </row>
    <row r="21079" ht="15.75" customHeight="1">
      <c r="A21079" s="1" t="s">
        <v>7330</v>
      </c>
      <c r="B21079" s="1">
        <v>2.0</v>
      </c>
      <c r="C21079" s="1" t="s">
        <v>43776</v>
      </c>
      <c r="D21079" s="1" t="s">
        <v>43777</v>
      </c>
      <c r="E21079" s="1" t="s">
        <v>296</v>
      </c>
      <c r="F21079" s="1" t="s">
        <v>11</v>
      </c>
      <c r="G21079" s="1" t="str">
        <f>IFERROR(__xludf.DUMMYFUNCTION("GOOGLETRANSLATE(D21079,""fr"",""en"")"),"Very high but very competent price if you are in trouble")</f>
        <v>Very high but very competent price if you are in trouble</v>
      </c>
    </row>
    <row r="21080" ht="15.75" customHeight="1">
      <c r="A21080" s="1" t="s">
        <v>3496</v>
      </c>
      <c r="B21080" s="1">
        <v>3.0</v>
      </c>
      <c r="C21080" s="1" t="s">
        <v>43778</v>
      </c>
      <c r="D21080" s="1" t="s">
        <v>43779</v>
      </c>
      <c r="E21080" s="1" t="s">
        <v>10</v>
      </c>
      <c r="F21080" s="1" t="s">
        <v>11</v>
      </c>
      <c r="G21080" s="1" t="str">
        <f>IFERROR(__xludf.DUMMYFUNCTION("GOOGLETRANSLATE(D21080,""fr"",""en"")"),"I am satisfied with the speed of the procedure, thank you.
The prices are acceptable.
Thank you for the service and I wish you a good day, codially")</f>
        <v>I am satisfied with the speed of the procedure, thank you.
The prices are acceptable.
Thank you for the service and I wish you a good day, codially</v>
      </c>
    </row>
    <row r="21081" ht="15.75" customHeight="1">
      <c r="A21081" s="1" t="s">
        <v>2773</v>
      </c>
      <c r="B21081" s="1">
        <v>5.0</v>
      </c>
      <c r="C21081" s="1" t="s">
        <v>43780</v>
      </c>
      <c r="D21081" s="1" t="s">
        <v>43781</v>
      </c>
      <c r="E21081" s="1" t="s">
        <v>29</v>
      </c>
      <c r="F21081" s="1" t="s">
        <v>30</v>
      </c>
      <c r="G21081" s="1" t="str">
        <f>IFERROR(__xludf.DUMMYFUNCTION("GOOGLETRANSLATE(D21081,""fr"",""en"")"),"#VALUE!")</f>
        <v>#VALUE!</v>
      </c>
    </row>
    <row r="21082" ht="15.75" customHeight="1">
      <c r="A21082" s="1" t="s">
        <v>1830</v>
      </c>
      <c r="B21082" s="1">
        <v>3.0</v>
      </c>
      <c r="C21082" s="1" t="s">
        <v>43782</v>
      </c>
      <c r="D21082" s="1" t="s">
        <v>43783</v>
      </c>
      <c r="E21082" s="1" t="s">
        <v>10</v>
      </c>
      <c r="F21082" s="1" t="s">
        <v>11</v>
      </c>
      <c r="G21082" s="1" t="str">
        <f>IFERROR(__xludf.DUMMYFUNCTION("GOOGLETRANSLATE(D21082,""fr"",""en"")"),"#VALUE!")</f>
        <v>#VALUE!</v>
      </c>
    </row>
    <row r="21083" ht="15.75" customHeight="1">
      <c r="A21083" s="1" t="s">
        <v>14757</v>
      </c>
      <c r="B21083" s="1">
        <v>3.0</v>
      </c>
      <c r="C21083" s="1" t="s">
        <v>43784</v>
      </c>
      <c r="D21083" s="1" t="s">
        <v>43785</v>
      </c>
      <c r="E21083" s="1" t="s">
        <v>296</v>
      </c>
      <c r="F21083" s="1" t="s">
        <v>11</v>
      </c>
      <c r="G21083" s="1" t="str">
        <f>IFERROR(__xludf.DUMMYFUNCTION("GOOGLETRANSLATE(D21083,""fr"",""en"")"),"#VALUE!")</f>
        <v>#VALUE!</v>
      </c>
    </row>
    <row r="21084" ht="15.75" customHeight="1">
      <c r="A21084" s="1" t="s">
        <v>4658</v>
      </c>
      <c r="B21084" s="1">
        <v>2.0</v>
      </c>
      <c r="C21084" s="1" t="s">
        <v>43786</v>
      </c>
      <c r="D21084" s="1" t="s">
        <v>43787</v>
      </c>
      <c r="E21084" s="1" t="s">
        <v>292</v>
      </c>
      <c r="F21084" s="1" t="s">
        <v>11</v>
      </c>
      <c r="G21084" s="1" t="str">
        <f>IFERROR(__xludf.DUMMYFUNCTION("GOOGLETRANSLATE(D21084,""fr"",""en"")"),"#VALUE!")</f>
        <v>#VALUE!</v>
      </c>
    </row>
    <row r="21085" ht="15.75" customHeight="1">
      <c r="A21085" s="1" t="s">
        <v>8284</v>
      </c>
      <c r="B21085" s="1">
        <v>1.0</v>
      </c>
      <c r="C21085" s="1" t="s">
        <v>43788</v>
      </c>
      <c r="D21085" s="1" t="s">
        <v>43789</v>
      </c>
      <c r="E21085" s="1" t="s">
        <v>21</v>
      </c>
      <c r="F21085" s="1" t="s">
        <v>11</v>
      </c>
      <c r="G21085" s="1" t="str">
        <f>IFERROR(__xludf.DUMMYFUNCTION("GOOGLETRANSLATE(D21085,""fr"",""en"")"),"#VALUE!")</f>
        <v>#VALUE!</v>
      </c>
    </row>
    <row r="21086" ht="15.75" customHeight="1">
      <c r="A21086" s="1" t="s">
        <v>374</v>
      </c>
      <c r="B21086" s="1">
        <v>4.0</v>
      </c>
      <c r="C21086" s="1" t="s">
        <v>43790</v>
      </c>
      <c r="D21086" s="1" t="s">
        <v>43791</v>
      </c>
      <c r="E21086" s="1" t="s">
        <v>21</v>
      </c>
      <c r="F21086" s="1" t="s">
        <v>11</v>
      </c>
      <c r="G21086" s="1" t="str">
        <f>IFERROR(__xludf.DUMMYFUNCTION("GOOGLETRANSLATE(D21086,""fr"",""en"")"),"#VALUE!")</f>
        <v>#VALUE!</v>
      </c>
    </row>
    <row r="21087" ht="15.75" customHeight="1">
      <c r="A21087" s="1" t="s">
        <v>2556</v>
      </c>
      <c r="B21087" s="1">
        <v>2.0</v>
      </c>
      <c r="C21087" s="1" t="s">
        <v>43792</v>
      </c>
      <c r="D21087" s="1" t="s">
        <v>43793</v>
      </c>
      <c r="E21087" s="1" t="s">
        <v>38</v>
      </c>
      <c r="F21087" s="1" t="s">
        <v>39</v>
      </c>
      <c r="G21087" s="1" t="str">
        <f>IFERROR(__xludf.DUMMYFUNCTION("GOOGLETRANSLATE(D21087,""fr"",""en"")"),"#VALUE!")</f>
        <v>#VALUE!</v>
      </c>
    </row>
    <row r="21088" ht="15.75" customHeight="1">
      <c r="A21088" s="1" t="s">
        <v>2961</v>
      </c>
      <c r="B21088" s="1">
        <v>1.0</v>
      </c>
      <c r="C21088" s="1" t="s">
        <v>43794</v>
      </c>
      <c r="D21088" s="1" t="s">
        <v>43795</v>
      </c>
      <c r="E21088" s="1" t="s">
        <v>169</v>
      </c>
      <c r="F21088" s="1" t="s">
        <v>110</v>
      </c>
      <c r="G21088" s="1" t="str">
        <f>IFERROR(__xludf.DUMMYFUNCTION("GOOGLETRANSLATE(D21088,""fr"",""en"")"),"#VALUE!")</f>
        <v>#VALUE!</v>
      </c>
    </row>
    <row r="21089" ht="15.75" customHeight="1">
      <c r="A21089" s="1" t="s">
        <v>4214</v>
      </c>
      <c r="B21089" s="1">
        <v>1.0</v>
      </c>
      <c r="C21089" s="1" t="s">
        <v>21981</v>
      </c>
      <c r="D21089" s="1" t="s">
        <v>43796</v>
      </c>
      <c r="E21089" s="1" t="s">
        <v>125</v>
      </c>
      <c r="F21089" s="1" t="s">
        <v>11</v>
      </c>
      <c r="G21089" s="1" t="str">
        <f>IFERROR(__xludf.DUMMYFUNCTION("GOOGLETRANSLATE(D21089,""fr"",""en"")"),"#VALUE!")</f>
        <v>#VALUE!</v>
      </c>
    </row>
    <row r="21090" ht="15.75" customHeight="1">
      <c r="A21090" s="1" t="s">
        <v>738</v>
      </c>
      <c r="B21090" s="1">
        <v>4.0</v>
      </c>
      <c r="C21090" s="1" t="s">
        <v>43797</v>
      </c>
      <c r="D21090" s="1" t="s">
        <v>43798</v>
      </c>
      <c r="E21090" s="1" t="s">
        <v>10</v>
      </c>
      <c r="F21090" s="1" t="s">
        <v>11</v>
      </c>
      <c r="G21090" s="1" t="str">
        <f>IFERROR(__xludf.DUMMYFUNCTION("GOOGLETRANSLATE(D21090,""fr"",""en"")"),"#VALUE!")</f>
        <v>#VALUE!</v>
      </c>
    </row>
    <row r="21091" ht="15.75" customHeight="1">
      <c r="A21091" s="1" t="s">
        <v>2590</v>
      </c>
      <c r="B21091" s="1">
        <v>3.0</v>
      </c>
      <c r="C21091" s="1" t="s">
        <v>43799</v>
      </c>
      <c r="D21091" s="1" t="s">
        <v>43800</v>
      </c>
      <c r="E21091" s="1" t="s">
        <v>10</v>
      </c>
      <c r="F21091" s="1" t="s">
        <v>110</v>
      </c>
      <c r="G21091" s="1" t="str">
        <f>IFERROR(__xludf.DUMMYFUNCTION("GOOGLETRANSLATE(D21091,""fr"",""en"")"),"#VALUE!")</f>
        <v>#VALUE!</v>
      </c>
    </row>
    <row r="21092" ht="15.75" customHeight="1">
      <c r="A21092" s="1" t="s">
        <v>893</v>
      </c>
      <c r="B21092" s="1">
        <v>5.0</v>
      </c>
      <c r="C21092" s="1" t="s">
        <v>43801</v>
      </c>
      <c r="D21092" s="1" t="s">
        <v>43802</v>
      </c>
      <c r="E21092" s="1" t="s">
        <v>10</v>
      </c>
      <c r="F21092" s="1" t="s">
        <v>11</v>
      </c>
      <c r="G21092" s="1" t="str">
        <f>IFERROR(__xludf.DUMMYFUNCTION("GOOGLETRANSLATE(D21092,""fr"",""en"")"),"#VALUE!")</f>
        <v>#VALUE!</v>
      </c>
    </row>
    <row r="21093" ht="15.75" customHeight="1">
      <c r="A21093" s="1" t="s">
        <v>119</v>
      </c>
      <c r="B21093" s="1">
        <v>4.0</v>
      </c>
      <c r="C21093" s="1" t="s">
        <v>43803</v>
      </c>
      <c r="D21093" s="1" t="s">
        <v>43804</v>
      </c>
      <c r="E21093" s="1" t="s">
        <v>10</v>
      </c>
      <c r="F21093" s="1" t="s">
        <v>11</v>
      </c>
      <c r="G21093" s="1" t="str">
        <f>IFERROR(__xludf.DUMMYFUNCTION("GOOGLETRANSLATE(D21093,""fr"",""en"")"),"#VALUE!")</f>
        <v>#VALUE!</v>
      </c>
    </row>
    <row r="21094" ht="15.75" customHeight="1">
      <c r="A21094" s="1" t="s">
        <v>67</v>
      </c>
      <c r="B21094" s="1">
        <v>3.0</v>
      </c>
      <c r="C21094" s="1" t="s">
        <v>43805</v>
      </c>
      <c r="D21094" s="1" t="s">
        <v>43806</v>
      </c>
      <c r="E21094" s="1" t="s">
        <v>10</v>
      </c>
      <c r="F21094" s="1" t="s">
        <v>11</v>
      </c>
      <c r="G21094" s="1" t="str">
        <f>IFERROR(__xludf.DUMMYFUNCTION("GOOGLETRANSLATE(D21094,""fr"",""en"")"),"#VALUE!")</f>
        <v>#VALUE!</v>
      </c>
    </row>
    <row r="21095" ht="15.75" customHeight="1">
      <c r="A21095" s="1" t="s">
        <v>5046</v>
      </c>
      <c r="B21095" s="1">
        <v>2.0</v>
      </c>
      <c r="C21095" s="1" t="s">
        <v>43807</v>
      </c>
      <c r="D21095" s="1" t="s">
        <v>43808</v>
      </c>
      <c r="E21095" s="1" t="s">
        <v>10</v>
      </c>
      <c r="F21095" s="1" t="s">
        <v>11</v>
      </c>
      <c r="G21095" s="1" t="str">
        <f>IFERROR(__xludf.DUMMYFUNCTION("GOOGLETRANSLATE(D21095,""fr"",""en"")"),"#VALUE!")</f>
        <v>#VALUE!</v>
      </c>
    </row>
    <row r="21096" ht="15.75" customHeight="1">
      <c r="A21096" s="1" t="s">
        <v>5478</v>
      </c>
      <c r="B21096" s="1">
        <v>1.0</v>
      </c>
      <c r="C21096" s="1" t="s">
        <v>17918</v>
      </c>
      <c r="D21096" s="1" t="s">
        <v>43809</v>
      </c>
      <c r="E21096" s="1" t="s">
        <v>25</v>
      </c>
      <c r="F21096" s="1" t="s">
        <v>11</v>
      </c>
      <c r="G21096" s="1" t="str">
        <f>IFERROR(__xludf.DUMMYFUNCTION("GOOGLETRANSLATE(D21096,""fr"",""en"")"),"#VALUE!")</f>
        <v>#VALUE!</v>
      </c>
    </row>
    <row r="21097" ht="15.75" customHeight="1">
      <c r="A21097" s="1" t="s">
        <v>43810</v>
      </c>
      <c r="B21097" s="1">
        <v>1.0</v>
      </c>
      <c r="C21097" s="1" t="s">
        <v>43811</v>
      </c>
      <c r="D21097" s="1" t="s">
        <v>43812</v>
      </c>
      <c r="E21097" s="1" t="s">
        <v>21</v>
      </c>
      <c r="F21097" s="1" t="s">
        <v>11</v>
      </c>
      <c r="G21097" s="1" t="str">
        <f>IFERROR(__xludf.DUMMYFUNCTION("GOOGLETRANSLATE(D21097,""fr"",""en"")"),"#VALUE!")</f>
        <v>#VALUE!</v>
      </c>
    </row>
    <row r="21098" ht="15.75" customHeight="1">
      <c r="A21098" s="1" t="s">
        <v>5181</v>
      </c>
      <c r="B21098" s="1">
        <v>5.0</v>
      </c>
      <c r="C21098" s="1" t="s">
        <v>43813</v>
      </c>
      <c r="D21098" s="1" t="s">
        <v>43814</v>
      </c>
      <c r="E21098" s="1" t="s">
        <v>484</v>
      </c>
      <c r="F21098" s="1" t="s">
        <v>30</v>
      </c>
      <c r="G21098" s="1" t="str">
        <f>IFERROR(__xludf.DUMMYFUNCTION("GOOGLETRANSLATE(D21098,""fr"",""en"")"),"#VALUE!")</f>
        <v>#VALUE!</v>
      </c>
    </row>
    <row r="21099" ht="15.75" customHeight="1">
      <c r="A21099" s="1" t="s">
        <v>9540</v>
      </c>
      <c r="B21099" s="1">
        <v>3.0</v>
      </c>
      <c r="C21099" s="1" t="s">
        <v>43815</v>
      </c>
      <c r="D21099" s="1" t="s">
        <v>43816</v>
      </c>
      <c r="E21099" s="1" t="s">
        <v>176</v>
      </c>
      <c r="F21099" s="1" t="s">
        <v>66</v>
      </c>
      <c r="G21099" s="1" t="str">
        <f>IFERROR(__xludf.DUMMYFUNCTION("GOOGLETRANSLATE(D21099,""fr"",""en"")"),"#VALUE!")</f>
        <v>#VALUE!</v>
      </c>
    </row>
    <row r="21100" ht="15.75" customHeight="1">
      <c r="A21100" s="1" t="s">
        <v>5607</v>
      </c>
      <c r="B21100" s="1">
        <v>1.0</v>
      </c>
      <c r="C21100" s="1" t="s">
        <v>7503</v>
      </c>
      <c r="D21100" s="1" t="s">
        <v>43817</v>
      </c>
      <c r="E21100" s="1" t="s">
        <v>52</v>
      </c>
      <c r="F21100" s="1" t="s">
        <v>48</v>
      </c>
      <c r="G21100" s="1" t="str">
        <f>IFERROR(__xludf.DUMMYFUNCTION("GOOGLETRANSLATE(D21100,""fr"",""en"")"),"#VALUE!")</f>
        <v>#VALUE!</v>
      </c>
    </row>
    <row r="21101" ht="15.75" customHeight="1">
      <c r="A21101" s="1" t="s">
        <v>20121</v>
      </c>
      <c r="B21101" s="1">
        <v>2.0</v>
      </c>
      <c r="C21101" s="1" t="s">
        <v>43818</v>
      </c>
      <c r="D21101" s="1" t="s">
        <v>43819</v>
      </c>
      <c r="E21101" s="1" t="s">
        <v>280</v>
      </c>
      <c r="F21101" s="1" t="s">
        <v>11</v>
      </c>
      <c r="G21101" s="1" t="str">
        <f>IFERROR(__xludf.DUMMYFUNCTION("GOOGLETRANSLATE(D21101,""fr"",""en"")"),"#VALUE!")</f>
        <v>#VALUE!</v>
      </c>
    </row>
    <row r="21102" ht="15.75" customHeight="1">
      <c r="A21102" s="1" t="s">
        <v>1998</v>
      </c>
      <c r="B21102" s="1">
        <v>1.0</v>
      </c>
      <c r="C21102" s="1" t="s">
        <v>43820</v>
      </c>
      <c r="D21102" s="1" t="s">
        <v>43821</v>
      </c>
      <c r="E21102" s="1" t="s">
        <v>2727</v>
      </c>
      <c r="F21102" s="1" t="s">
        <v>66</v>
      </c>
      <c r="G21102" s="1" t="str">
        <f>IFERROR(__xludf.DUMMYFUNCTION("GOOGLETRANSLATE(D21102,""fr"",""en"")"),"#VALUE!")</f>
        <v>#VALUE!</v>
      </c>
    </row>
    <row r="21103" ht="15.75" customHeight="1">
      <c r="A21103" s="1" t="s">
        <v>597</v>
      </c>
      <c r="B21103" s="1">
        <v>4.0</v>
      </c>
      <c r="C21103" s="1" t="s">
        <v>43822</v>
      </c>
      <c r="D21103" s="1" t="s">
        <v>43823</v>
      </c>
      <c r="E21103" s="1" t="s">
        <v>21</v>
      </c>
      <c r="F21103" s="1" t="s">
        <v>11</v>
      </c>
      <c r="G21103" s="1" t="str">
        <f>IFERROR(__xludf.DUMMYFUNCTION("GOOGLETRANSLATE(D21103,""fr"",""en"")"),"#VALUE!")</f>
        <v>#VALUE!</v>
      </c>
    </row>
    <row r="21104" ht="15.75" customHeight="1">
      <c r="A21104" s="1" t="s">
        <v>317</v>
      </c>
      <c r="B21104" s="1">
        <v>2.0</v>
      </c>
      <c r="C21104" s="1" t="s">
        <v>43824</v>
      </c>
      <c r="D21104" s="1" t="s">
        <v>43825</v>
      </c>
      <c r="E21104" s="1" t="s">
        <v>614</v>
      </c>
      <c r="F21104" s="1" t="s">
        <v>30</v>
      </c>
      <c r="G21104" s="1" t="str">
        <f>IFERROR(__xludf.DUMMYFUNCTION("GOOGLETRANSLATE(D21104,""fr"",""en"")"),"#VALUE!")</f>
        <v>#VALUE!</v>
      </c>
    </row>
    <row r="21105" ht="15.75" customHeight="1">
      <c r="A21105" s="1" t="s">
        <v>1693</v>
      </c>
      <c r="B21105" s="1">
        <v>4.0</v>
      </c>
      <c r="C21105" s="1" t="s">
        <v>43826</v>
      </c>
      <c r="D21105" s="1" t="s">
        <v>43827</v>
      </c>
      <c r="E21105" s="1" t="s">
        <v>21</v>
      </c>
      <c r="F21105" s="1" t="s">
        <v>11</v>
      </c>
      <c r="G21105" s="1" t="str">
        <f>IFERROR(__xludf.DUMMYFUNCTION("GOOGLETRANSLATE(D21105,""fr"",""en"")"),"#VALUE!")</f>
        <v>#VALUE!</v>
      </c>
    </row>
    <row r="21106" ht="15.75" customHeight="1">
      <c r="A21106" s="1" t="s">
        <v>5310</v>
      </c>
      <c r="B21106" s="1">
        <v>3.0</v>
      </c>
      <c r="C21106" s="1" t="s">
        <v>43828</v>
      </c>
      <c r="D21106" s="1" t="s">
        <v>43829</v>
      </c>
      <c r="E21106" s="1" t="s">
        <v>484</v>
      </c>
      <c r="F21106" s="1" t="s">
        <v>30</v>
      </c>
      <c r="G21106" s="1" t="str">
        <f>IFERROR(__xludf.DUMMYFUNCTION("GOOGLETRANSLATE(D21106,""fr"",""en"")"),"#VALUE!")</f>
        <v>#VALUE!</v>
      </c>
    </row>
    <row r="21107" ht="15.75" customHeight="1">
      <c r="A21107" s="1" t="s">
        <v>1901</v>
      </c>
      <c r="B21107" s="1">
        <v>5.0</v>
      </c>
      <c r="C21107" s="1" t="s">
        <v>43830</v>
      </c>
      <c r="D21107" s="1" t="s">
        <v>43831</v>
      </c>
      <c r="E21107" s="1" t="s">
        <v>21</v>
      </c>
      <c r="F21107" s="1" t="s">
        <v>11</v>
      </c>
      <c r="G21107" s="1" t="str">
        <f>IFERROR(__xludf.DUMMYFUNCTION("GOOGLETRANSLATE(D21107,""fr"",""en"")"),"#VALUE!")</f>
        <v>#VALUE!</v>
      </c>
    </row>
    <row r="21108" ht="15.75" customHeight="1">
      <c r="A21108" s="1" t="s">
        <v>866</v>
      </c>
      <c r="B21108" s="1">
        <v>4.0</v>
      </c>
      <c r="C21108" s="1" t="s">
        <v>43832</v>
      </c>
      <c r="D21108" s="1" t="s">
        <v>43833</v>
      </c>
      <c r="E21108" s="1" t="s">
        <v>10</v>
      </c>
      <c r="F21108" s="1" t="s">
        <v>11</v>
      </c>
      <c r="G21108" s="1" t="str">
        <f>IFERROR(__xludf.DUMMYFUNCTION("GOOGLETRANSLATE(D21108,""fr"",""en"")"),"#VALUE!")</f>
        <v>#VALUE!</v>
      </c>
    </row>
    <row r="21109" ht="15.75" customHeight="1">
      <c r="A21109" s="1" t="s">
        <v>4569</v>
      </c>
      <c r="B21109" s="1">
        <v>1.0</v>
      </c>
      <c r="C21109" s="1" t="s">
        <v>43834</v>
      </c>
      <c r="D21109" s="1" t="s">
        <v>43835</v>
      </c>
      <c r="E21109" s="1" t="s">
        <v>21</v>
      </c>
      <c r="F21109" s="1" t="s">
        <v>11</v>
      </c>
      <c r="G21109" s="1" t="str">
        <f>IFERROR(__xludf.DUMMYFUNCTION("GOOGLETRANSLATE(D21109,""fr"",""en"")"),"#VALUE!")</f>
        <v>#VALUE!</v>
      </c>
    </row>
    <row r="21110" ht="15.75" customHeight="1">
      <c r="A21110" s="1" t="s">
        <v>3385</v>
      </c>
      <c r="B21110" s="1">
        <v>4.0</v>
      </c>
      <c r="C21110" s="1" t="s">
        <v>43836</v>
      </c>
      <c r="D21110" s="1" t="s">
        <v>43837</v>
      </c>
      <c r="E21110" s="1" t="s">
        <v>21</v>
      </c>
      <c r="F21110" s="1" t="s">
        <v>11</v>
      </c>
      <c r="G21110" s="1" t="str">
        <f>IFERROR(__xludf.DUMMYFUNCTION("GOOGLETRANSLATE(D21110,""fr"",""en"")"),"#VALUE!")</f>
        <v>#VALUE!</v>
      </c>
    </row>
    <row r="21111" ht="15.75" customHeight="1">
      <c r="A21111" s="1" t="s">
        <v>615</v>
      </c>
      <c r="B21111" s="1">
        <v>3.0</v>
      </c>
      <c r="C21111" s="1" t="s">
        <v>43838</v>
      </c>
      <c r="D21111" s="1" t="s">
        <v>43839</v>
      </c>
      <c r="E21111" s="1" t="s">
        <v>10</v>
      </c>
      <c r="F21111" s="1" t="s">
        <v>11</v>
      </c>
      <c r="G21111" s="1" t="str">
        <f>IFERROR(__xludf.DUMMYFUNCTION("GOOGLETRANSLATE(D21111,""fr"",""en"")"),"#VALUE!")</f>
        <v>#VALUE!</v>
      </c>
    </row>
    <row r="21112" ht="15.75" customHeight="1">
      <c r="A21112" s="1" t="s">
        <v>2417</v>
      </c>
      <c r="B21112" s="1">
        <v>2.0</v>
      </c>
      <c r="C21112" s="1" t="s">
        <v>43840</v>
      </c>
      <c r="D21112" s="1" t="s">
        <v>43841</v>
      </c>
      <c r="E21112" s="1" t="s">
        <v>103</v>
      </c>
      <c r="F21112" s="1" t="s">
        <v>48</v>
      </c>
      <c r="G21112" s="1" t="str">
        <f>IFERROR(__xludf.DUMMYFUNCTION("GOOGLETRANSLATE(D21112,""fr"",""en"")"),"#VALUE!")</f>
        <v>#VALUE!</v>
      </c>
    </row>
    <row r="21113" ht="15.75" customHeight="1">
      <c r="A21113" s="1" t="s">
        <v>2245</v>
      </c>
      <c r="B21113" s="1">
        <v>5.0</v>
      </c>
      <c r="C21113" s="1" t="s">
        <v>43842</v>
      </c>
      <c r="D21113" s="1" t="s">
        <v>43843</v>
      </c>
      <c r="E21113" s="1" t="s">
        <v>614</v>
      </c>
      <c r="F21113" s="1" t="s">
        <v>30</v>
      </c>
      <c r="G21113" s="1" t="str">
        <f>IFERROR(__xludf.DUMMYFUNCTION("GOOGLETRANSLATE(D21113,""fr"",""en"")"),"#VALUE!")</f>
        <v>#VALUE!</v>
      </c>
    </row>
    <row r="21114" ht="15.75" customHeight="1">
      <c r="A21114" s="1" t="s">
        <v>2106</v>
      </c>
      <c r="B21114" s="1">
        <v>4.0</v>
      </c>
      <c r="C21114" s="1" t="s">
        <v>43844</v>
      </c>
      <c r="D21114" s="1" t="s">
        <v>43845</v>
      </c>
      <c r="E21114" s="1" t="s">
        <v>10</v>
      </c>
      <c r="F21114" s="1" t="s">
        <v>11</v>
      </c>
      <c r="G21114" s="1" t="str">
        <f>IFERROR(__xludf.DUMMYFUNCTION("GOOGLETRANSLATE(D21114,""fr"",""en"")"),"#VALUE!")</f>
        <v>#VALUE!</v>
      </c>
    </row>
    <row r="21115" ht="15.75" customHeight="1">
      <c r="A21115" s="1" t="s">
        <v>231</v>
      </c>
      <c r="B21115" s="1">
        <v>5.0</v>
      </c>
      <c r="C21115" s="1" t="s">
        <v>43846</v>
      </c>
      <c r="D21115" s="1" t="s">
        <v>43847</v>
      </c>
      <c r="E21115" s="1" t="s">
        <v>65</v>
      </c>
      <c r="F21115" s="1" t="s">
        <v>66</v>
      </c>
      <c r="G21115" s="1" t="str">
        <f>IFERROR(__xludf.DUMMYFUNCTION("GOOGLETRANSLATE(D21115,""fr"",""en"")"),"#VALUE!")</f>
        <v>#VALUE!</v>
      </c>
    </row>
    <row r="21116" ht="15.75" customHeight="1">
      <c r="A21116" s="1" t="s">
        <v>4852</v>
      </c>
      <c r="B21116" s="1">
        <v>2.0</v>
      </c>
      <c r="C21116" s="1" t="s">
        <v>43848</v>
      </c>
      <c r="D21116" s="1" t="s">
        <v>43849</v>
      </c>
      <c r="E21116" s="1" t="s">
        <v>226</v>
      </c>
      <c r="F21116" s="1" t="s">
        <v>11</v>
      </c>
      <c r="G21116" s="1" t="str">
        <f>IFERROR(__xludf.DUMMYFUNCTION("GOOGLETRANSLATE(D21116,""fr"",""en"")"),"#VALUE!")</f>
        <v>#VALUE!</v>
      </c>
    </row>
    <row r="21117" ht="15.75" customHeight="1">
      <c r="A21117" s="1" t="s">
        <v>5442</v>
      </c>
      <c r="B21117" s="1">
        <v>5.0</v>
      </c>
      <c r="C21117" s="1" t="s">
        <v>36522</v>
      </c>
      <c r="D21117" s="1" t="s">
        <v>43850</v>
      </c>
      <c r="E21117" s="1" t="s">
        <v>52</v>
      </c>
      <c r="F21117" s="1" t="s">
        <v>11</v>
      </c>
      <c r="G21117" s="1" t="str">
        <f>IFERROR(__xludf.DUMMYFUNCTION("GOOGLETRANSLATE(D21117,""fr"",""en"")"),"#VALUE!")</f>
        <v>#VALUE!</v>
      </c>
    </row>
    <row r="21118" ht="15.75" customHeight="1">
      <c r="A21118" s="1" t="s">
        <v>10378</v>
      </c>
      <c r="B21118" s="1">
        <v>2.0</v>
      </c>
      <c r="C21118" s="1" t="s">
        <v>43851</v>
      </c>
      <c r="D21118" s="1" t="s">
        <v>43852</v>
      </c>
      <c r="E21118" s="1" t="s">
        <v>296</v>
      </c>
      <c r="F21118" s="1" t="s">
        <v>11</v>
      </c>
      <c r="G21118" s="1" t="str">
        <f>IFERROR(__xludf.DUMMYFUNCTION("GOOGLETRANSLATE(D21118,""fr"",""en"")"),"We have provided one of our vehicles at AXA via our broker. At the sale of this vehicle we did the necessary with our broker, but it had meanwhile closed its doors. So we returned to the Axa platform ... I was told that as I went through a broker you coul"&amp;"d not do anything for me (even if this one closed ...) he m 'It was even said that you were neither concerned nor responsible for what the brokers sold on behalf of your society ... and that if I was not happy I had only went elsewhere. I was asked to mak"&amp;"e an email to your customer service (answer within 40 days !!!) and while waiting for our new vehicle cannot be insured because I need an information statement that no one wants to provide me !! !")</f>
        <v>We have provided one of our vehicles at AXA via our broker. At the sale of this vehicle we did the necessary with our broker, but it had meanwhile closed its doors. So we returned to the Axa platform ... I was told that as I went through a broker you could not do anything for me (even if this one closed ...) he m 'It was even said that you were neither concerned nor responsible for what the brokers sold on behalf of your society ... and that if I was not happy I had only went elsewhere. I was asked to make an email to your customer service (answer within 40 days !!!) and while waiting for our new vehicle cannot be insured because I need an information statement that no one wants to provide me !! !</v>
      </c>
    </row>
    <row r="21119" ht="15.75" customHeight="1">
      <c r="A21119" s="1" t="s">
        <v>62</v>
      </c>
      <c r="B21119" s="1">
        <v>5.0</v>
      </c>
      <c r="C21119" s="1" t="s">
        <v>43853</v>
      </c>
      <c r="D21119" s="1" t="s">
        <v>43854</v>
      </c>
      <c r="E21119" s="1" t="s">
        <v>10</v>
      </c>
      <c r="F21119" s="1" t="s">
        <v>11</v>
      </c>
      <c r="G21119" s="1" t="str">
        <f>IFERROR(__xludf.DUMMYFUNCTION("GOOGLETRANSLATE(D21119,""fr"",""en"")"),"#VALUE!")</f>
        <v>#VALUE!</v>
      </c>
    </row>
    <row r="21120" ht="15.75" customHeight="1">
      <c r="A21120" s="1" t="s">
        <v>629</v>
      </c>
      <c r="B21120" s="1">
        <v>1.0</v>
      </c>
      <c r="C21120" s="1" t="s">
        <v>43855</v>
      </c>
      <c r="D21120" s="1" t="s">
        <v>43856</v>
      </c>
      <c r="E21120" s="1" t="s">
        <v>125</v>
      </c>
      <c r="F21120" s="1" t="s">
        <v>66</v>
      </c>
      <c r="G21120" s="1" t="str">
        <f>IFERROR(__xludf.DUMMYFUNCTION("GOOGLETRANSLATE(D21120,""fr"",""en"")"),"#VALUE!")</f>
        <v>#VALUE!</v>
      </c>
    </row>
    <row r="21121" ht="15.75" customHeight="1">
      <c r="A21121" s="1" t="s">
        <v>59</v>
      </c>
      <c r="B21121" s="1">
        <v>5.0</v>
      </c>
      <c r="C21121" s="1" t="s">
        <v>43857</v>
      </c>
      <c r="D21121" s="1" t="s">
        <v>43858</v>
      </c>
      <c r="E21121" s="1" t="s">
        <v>21</v>
      </c>
      <c r="F21121" s="1" t="s">
        <v>11</v>
      </c>
      <c r="G21121" s="1" t="str">
        <f>IFERROR(__xludf.DUMMYFUNCTION("GOOGLETRANSLATE(D21121,""fr"",""en"")"),"#VALUE!")</f>
        <v>#VALUE!</v>
      </c>
    </row>
    <row r="21122" ht="15.75" customHeight="1">
      <c r="A21122" s="1" t="s">
        <v>1129</v>
      </c>
      <c r="B21122" s="1">
        <v>1.0</v>
      </c>
      <c r="C21122" s="1" t="s">
        <v>43859</v>
      </c>
      <c r="D21122" s="1" t="s">
        <v>43860</v>
      </c>
      <c r="E21122" s="1" t="s">
        <v>34</v>
      </c>
      <c r="F21122" s="1" t="s">
        <v>84</v>
      </c>
      <c r="G21122" s="1" t="str">
        <f>IFERROR(__xludf.DUMMYFUNCTION("GOOGLETRANSLATE(D21122,""fr"",""en"")"),"#VALUE!")</f>
        <v>#VALUE!</v>
      </c>
    </row>
    <row r="21123" ht="15.75" customHeight="1">
      <c r="A21123" s="1" t="s">
        <v>678</v>
      </c>
      <c r="B21123" s="1">
        <v>5.0</v>
      </c>
      <c r="C21123" s="1" t="s">
        <v>43861</v>
      </c>
      <c r="D21123" s="1" t="s">
        <v>43862</v>
      </c>
      <c r="E21123" s="1" t="s">
        <v>10</v>
      </c>
      <c r="F21123" s="1" t="s">
        <v>11</v>
      </c>
      <c r="G21123" s="1" t="str">
        <f>IFERROR(__xludf.DUMMYFUNCTION("GOOGLETRANSLATE(D21123,""fr"",""en"")"),"Execution speed and available on the top weekend, I am satisfied and I hope the ETR afterwards, fast online subscription and telephone service too")</f>
        <v>Execution speed and available on the top weekend, I am satisfied and I hope the ETR afterwards, fast online subscription and telephone service too</v>
      </c>
    </row>
    <row r="21124" ht="15.75" customHeight="1">
      <c r="A21124" s="1" t="s">
        <v>352</v>
      </c>
      <c r="B21124" s="1">
        <v>5.0</v>
      </c>
      <c r="C21124" s="1" t="s">
        <v>43863</v>
      </c>
      <c r="D21124" s="1" t="s">
        <v>43864</v>
      </c>
      <c r="E21124" s="1" t="s">
        <v>176</v>
      </c>
      <c r="F21124" s="1" t="s">
        <v>66</v>
      </c>
      <c r="G21124" s="1" t="str">
        <f>IFERROR(__xludf.DUMMYFUNCTION("GOOGLETRANSLATE(D21124,""fr"",""en"")"),"#VALUE!")</f>
        <v>#VALUE!</v>
      </c>
    </row>
    <row r="21125" ht="15.75" customHeight="1">
      <c r="A21125" s="1" t="s">
        <v>284</v>
      </c>
      <c r="B21125" s="1">
        <v>4.0</v>
      </c>
      <c r="C21125" s="1" t="s">
        <v>43865</v>
      </c>
      <c r="D21125" s="1" t="s">
        <v>43866</v>
      </c>
      <c r="E21125" s="1" t="s">
        <v>21</v>
      </c>
      <c r="F21125" s="1" t="s">
        <v>11</v>
      </c>
      <c r="G21125" s="1" t="str">
        <f>IFERROR(__xludf.DUMMYFUNCTION("GOOGLETRANSLATE(D21125,""fr"",""en"")"),"#VALUE!")</f>
        <v>#VALUE!</v>
      </c>
    </row>
    <row r="21126" ht="15.75" customHeight="1">
      <c r="A21126" s="1" t="s">
        <v>795</v>
      </c>
      <c r="B21126" s="1">
        <v>3.0</v>
      </c>
      <c r="C21126" s="1" t="s">
        <v>43867</v>
      </c>
      <c r="D21126" s="1" t="s">
        <v>43868</v>
      </c>
      <c r="E21126" s="1" t="s">
        <v>29</v>
      </c>
      <c r="F21126" s="1" t="s">
        <v>30</v>
      </c>
      <c r="G21126" s="1" t="str">
        <f>IFERROR(__xludf.DUMMYFUNCTION("GOOGLETRANSLATE(D21126,""fr"",""en"")"),"#VALUE!")</f>
        <v>#VALUE!</v>
      </c>
    </row>
    <row r="21127" ht="15.75" customHeight="1">
      <c r="A21127" s="1" t="s">
        <v>255</v>
      </c>
      <c r="B21127" s="1">
        <v>2.0</v>
      </c>
      <c r="C21127" s="1" t="s">
        <v>43869</v>
      </c>
      <c r="D21127" s="1" t="s">
        <v>43870</v>
      </c>
      <c r="E21127" s="1" t="s">
        <v>109</v>
      </c>
      <c r="F21127" s="1" t="s">
        <v>110</v>
      </c>
      <c r="G21127" s="1" t="str">
        <f>IFERROR(__xludf.DUMMYFUNCTION("GOOGLETRANSLATE(D21127,""fr"",""en"")"),"#VALUE!")</f>
        <v>#VALUE!</v>
      </c>
    </row>
    <row r="21128" ht="15.75" customHeight="1">
      <c r="A21128" s="1" t="s">
        <v>546</v>
      </c>
      <c r="B21128" s="1">
        <v>3.0</v>
      </c>
      <c r="C21128" s="1" t="s">
        <v>29426</v>
      </c>
      <c r="D21128" s="1" t="s">
        <v>43871</v>
      </c>
      <c r="E21128" s="1" t="s">
        <v>34</v>
      </c>
      <c r="F21128" s="1" t="s">
        <v>30</v>
      </c>
      <c r="G21128" s="1" t="str">
        <f>IFERROR(__xludf.DUMMYFUNCTION("GOOGLETRANSLATE(D21128,""fr"",""en"")"),"#VALUE!")</f>
        <v>#VALUE!</v>
      </c>
    </row>
    <row r="21129" ht="15.75" customHeight="1">
      <c r="A21129" s="1" t="s">
        <v>6154</v>
      </c>
      <c r="B21129" s="1">
        <v>1.0</v>
      </c>
      <c r="C21129" s="1" t="s">
        <v>43872</v>
      </c>
      <c r="D21129" s="1" t="s">
        <v>43873</v>
      </c>
      <c r="E21129" s="1" t="s">
        <v>25</v>
      </c>
      <c r="F21129" s="1" t="s">
        <v>11</v>
      </c>
      <c r="G21129" s="1" t="str">
        <f>IFERROR(__xludf.DUMMYFUNCTION("GOOGLETRANSLATE(D21129,""fr"",""en"")"),"#VALUE!")</f>
        <v>#VALUE!</v>
      </c>
    </row>
    <row r="21130" ht="15.75" customHeight="1">
      <c r="A21130" s="1" t="s">
        <v>2272</v>
      </c>
      <c r="B21130" s="1">
        <v>4.0</v>
      </c>
      <c r="C21130" s="1" t="s">
        <v>43874</v>
      </c>
      <c r="D21130" s="1" t="s">
        <v>43875</v>
      </c>
      <c r="E21130" s="1" t="s">
        <v>21</v>
      </c>
      <c r="F21130" s="1" t="s">
        <v>11</v>
      </c>
      <c r="G21130" s="1" t="str">
        <f>IFERROR(__xludf.DUMMYFUNCTION("GOOGLETRANSLATE(D21130,""fr"",""en"")"),"#VALUE!")</f>
        <v>#VALUE!</v>
      </c>
    </row>
    <row r="21131" ht="15.75" customHeight="1">
      <c r="A21131" s="1" t="s">
        <v>3496</v>
      </c>
      <c r="B21131" s="1">
        <v>3.0</v>
      </c>
      <c r="C21131" s="1" t="s">
        <v>43876</v>
      </c>
      <c r="D21131" s="1" t="s">
        <v>43877</v>
      </c>
      <c r="E21131" s="1" t="s">
        <v>10</v>
      </c>
      <c r="F21131" s="1" t="s">
        <v>11</v>
      </c>
      <c r="G21131" s="1" t="str">
        <f>IFERROR(__xludf.DUMMYFUNCTION("GOOGLETRANSLATE(D21131,""fr"",""en"")"),"#VALUE!")</f>
        <v>#VALUE!</v>
      </c>
    </row>
    <row r="21132" ht="15.75" customHeight="1">
      <c r="A21132" s="1" t="s">
        <v>1696</v>
      </c>
      <c r="B21132" s="1">
        <v>3.0</v>
      </c>
      <c r="C21132" s="1" t="s">
        <v>43878</v>
      </c>
      <c r="D21132" s="1" t="s">
        <v>43879</v>
      </c>
      <c r="E21132" s="1" t="s">
        <v>10</v>
      </c>
      <c r="F21132" s="1" t="s">
        <v>11</v>
      </c>
      <c r="G21132" s="1" t="str">
        <f>IFERROR(__xludf.DUMMYFUNCTION("GOOGLETRANSLATE(D21132,""fr"",""en"")"),"#VALUE!")</f>
        <v>#VALUE!</v>
      </c>
    </row>
    <row r="21133" ht="15.75" customHeight="1">
      <c r="A21133" s="1" t="s">
        <v>8938</v>
      </c>
      <c r="B21133" s="1">
        <v>1.0</v>
      </c>
      <c r="C21133" s="1" t="s">
        <v>43880</v>
      </c>
      <c r="D21133" s="1" t="s">
        <v>43881</v>
      </c>
      <c r="E21133" s="1" t="s">
        <v>43</v>
      </c>
      <c r="F21133" s="1" t="s">
        <v>30</v>
      </c>
      <c r="G21133" s="1" t="str">
        <f>IFERROR(__xludf.DUMMYFUNCTION("GOOGLETRANSLATE(D21133,""fr"",""en"")"),"#VALUE!")</f>
        <v>#VALUE!</v>
      </c>
    </row>
    <row r="21134" ht="15.75" customHeight="1">
      <c r="A21134" s="1" t="s">
        <v>1270</v>
      </c>
      <c r="B21134" s="1">
        <v>2.0</v>
      </c>
      <c r="C21134" s="1" t="s">
        <v>43882</v>
      </c>
      <c r="D21134" s="1" t="s">
        <v>43883</v>
      </c>
      <c r="E21134" s="1" t="s">
        <v>169</v>
      </c>
      <c r="F21134" s="1" t="s">
        <v>110</v>
      </c>
      <c r="G21134" s="1" t="str">
        <f>IFERROR(__xludf.DUMMYFUNCTION("GOOGLETRANSLATE(D21134,""fr"",""en"")"),"#VALUE!")</f>
        <v>#VALUE!</v>
      </c>
    </row>
    <row r="21135" ht="15.75" customHeight="1">
      <c r="A21135" s="1" t="s">
        <v>24181</v>
      </c>
      <c r="B21135" s="1">
        <v>1.0</v>
      </c>
      <c r="C21135" s="1" t="s">
        <v>43884</v>
      </c>
      <c r="D21135" s="1" t="s">
        <v>43885</v>
      </c>
      <c r="E21135" s="1" t="s">
        <v>292</v>
      </c>
      <c r="F21135" s="1" t="s">
        <v>11</v>
      </c>
      <c r="G21135" s="1" t="str">
        <f>IFERROR(__xludf.DUMMYFUNCTION("GOOGLETRANSLATE(D21135,""fr"",""en"")"),"#VALUE!")</f>
        <v>#VALUE!</v>
      </c>
    </row>
    <row r="21136" ht="15.75" customHeight="1">
      <c r="A21136" s="1" t="s">
        <v>579</v>
      </c>
      <c r="B21136" s="1">
        <v>2.0</v>
      </c>
      <c r="C21136" s="1" t="s">
        <v>43886</v>
      </c>
      <c r="D21136" s="1" t="s">
        <v>43887</v>
      </c>
      <c r="E21136" s="1" t="s">
        <v>29</v>
      </c>
      <c r="F21136" s="1" t="s">
        <v>30</v>
      </c>
      <c r="G21136" s="1" t="str">
        <f>IFERROR(__xludf.DUMMYFUNCTION("GOOGLETRANSLATE(D21136,""fr"",""en"")"),"#VALUE!")</f>
        <v>#VALUE!</v>
      </c>
    </row>
    <row r="21137" ht="15.75" customHeight="1">
      <c r="A21137" s="1" t="s">
        <v>681</v>
      </c>
      <c r="B21137" s="1">
        <v>5.0</v>
      </c>
      <c r="C21137" s="1" t="s">
        <v>43888</v>
      </c>
      <c r="D21137" s="1" t="s">
        <v>43889</v>
      </c>
      <c r="E21137" s="1" t="s">
        <v>21</v>
      </c>
      <c r="F21137" s="1" t="s">
        <v>11</v>
      </c>
      <c r="G21137" s="1" t="str">
        <f>IFERROR(__xludf.DUMMYFUNCTION("GOOGLETRANSLATE(D21137,""fr"",""en"")"),"#VALUE!")</f>
        <v>#VALUE!</v>
      </c>
    </row>
    <row r="21138" ht="15.75" customHeight="1">
      <c r="A21138" s="1" t="s">
        <v>461</v>
      </c>
      <c r="B21138" s="1">
        <v>4.0</v>
      </c>
      <c r="C21138" s="1" t="s">
        <v>43890</v>
      </c>
      <c r="D21138" s="1" t="s">
        <v>43891</v>
      </c>
      <c r="E21138" s="1" t="s">
        <v>25</v>
      </c>
      <c r="F21138" s="1" t="s">
        <v>110</v>
      </c>
      <c r="G21138" s="1" t="str">
        <f>IFERROR(__xludf.DUMMYFUNCTION("GOOGLETRANSLATE(D21138,""fr"",""en"")"),"#VALUE!")</f>
        <v>#VALUE!</v>
      </c>
    </row>
    <row r="21139" ht="15.75" customHeight="1">
      <c r="A21139" s="1" t="s">
        <v>1934</v>
      </c>
      <c r="B21139" s="1">
        <v>5.0</v>
      </c>
      <c r="C21139" s="1" t="s">
        <v>43892</v>
      </c>
      <c r="D21139" s="1" t="s">
        <v>43893</v>
      </c>
      <c r="E21139" s="1" t="s">
        <v>10</v>
      </c>
      <c r="F21139" s="1" t="s">
        <v>11</v>
      </c>
      <c r="G21139" s="1" t="str">
        <f>IFERROR(__xludf.DUMMYFUNCTION("GOOGLETRANSLATE(D21139,""fr"",""en"")"),"#VALUE!")</f>
        <v>#VALUE!</v>
      </c>
    </row>
    <row r="21140" ht="15.75" customHeight="1">
      <c r="A21140" s="1" t="s">
        <v>3523</v>
      </c>
      <c r="B21140" s="1">
        <v>4.0</v>
      </c>
      <c r="C21140" s="1" t="s">
        <v>43894</v>
      </c>
      <c r="D21140" s="1" t="s">
        <v>43895</v>
      </c>
      <c r="E21140" s="1" t="s">
        <v>448</v>
      </c>
      <c r="F21140" s="1" t="s">
        <v>84</v>
      </c>
      <c r="G21140" s="1" t="str">
        <f>IFERROR(__xludf.DUMMYFUNCTION("GOOGLETRANSLATE(D21140,""fr"",""en"")"),"#VALUE!")</f>
        <v>#VALUE!</v>
      </c>
    </row>
    <row r="21141" ht="15.75" customHeight="1">
      <c r="A21141" s="1" t="s">
        <v>1138</v>
      </c>
      <c r="B21141" s="1">
        <v>4.0</v>
      </c>
      <c r="C21141" s="1" t="s">
        <v>43896</v>
      </c>
      <c r="D21141" s="1" t="s">
        <v>43897</v>
      </c>
      <c r="E21141" s="1" t="s">
        <v>65</v>
      </c>
      <c r="F21141" s="1" t="s">
        <v>66</v>
      </c>
      <c r="G21141" s="1" t="str">
        <f>IFERROR(__xludf.DUMMYFUNCTION("GOOGLETRANSLATE(D21141,""fr"",""en"")"),"#VALUE!")</f>
        <v>#VALUE!</v>
      </c>
    </row>
    <row r="21142" ht="15.75" customHeight="1">
      <c r="A21142" s="1" t="s">
        <v>4171</v>
      </c>
      <c r="B21142" s="1">
        <v>5.0</v>
      </c>
      <c r="C21142" s="1" t="s">
        <v>43898</v>
      </c>
      <c r="D21142" s="1" t="s">
        <v>43899</v>
      </c>
      <c r="E21142" s="1" t="s">
        <v>614</v>
      </c>
      <c r="F21142" s="1" t="s">
        <v>30</v>
      </c>
      <c r="G21142" s="1" t="str">
        <f>IFERROR(__xludf.DUMMYFUNCTION("GOOGLETRANSLATE(D21142,""fr"",""en"")"),"#VALUE!")</f>
        <v>#VALUE!</v>
      </c>
    </row>
    <row r="21143" ht="15.75" customHeight="1">
      <c r="A21143" s="1" t="s">
        <v>2977</v>
      </c>
      <c r="B21143" s="1">
        <v>2.0</v>
      </c>
      <c r="C21143" s="1" t="s">
        <v>43900</v>
      </c>
      <c r="D21143" s="1" t="s">
        <v>43901</v>
      </c>
      <c r="E21143" s="1" t="s">
        <v>10</v>
      </c>
      <c r="F21143" s="1" t="s">
        <v>11</v>
      </c>
      <c r="G21143" s="1" t="str">
        <f>IFERROR(__xludf.DUMMYFUNCTION("GOOGLETRANSLATE(D21143,""fr"",""en"")"),"#VALUE!")</f>
        <v>#VALUE!</v>
      </c>
    </row>
    <row r="21144" ht="15.75" customHeight="1">
      <c r="A21144" s="1" t="s">
        <v>214</v>
      </c>
      <c r="B21144" s="1">
        <v>3.0</v>
      </c>
      <c r="C21144" s="1" t="s">
        <v>43902</v>
      </c>
      <c r="D21144" s="1" t="s">
        <v>43903</v>
      </c>
      <c r="E21144" s="1" t="s">
        <v>29</v>
      </c>
      <c r="F21144" s="1" t="s">
        <v>30</v>
      </c>
      <c r="G21144" s="1" t="str">
        <f>IFERROR(__xludf.DUMMYFUNCTION("GOOGLETRANSLATE(D21144,""fr"",""en"")"),"#VALUE!")</f>
        <v>#VALUE!</v>
      </c>
    </row>
    <row r="21145" ht="15.75" customHeight="1">
      <c r="A21145" s="1" t="s">
        <v>1039</v>
      </c>
      <c r="B21145" s="1">
        <v>1.0</v>
      </c>
      <c r="C21145" s="1" t="s">
        <v>43904</v>
      </c>
      <c r="D21145" s="1" t="s">
        <v>43905</v>
      </c>
      <c r="E21145" s="1" t="s">
        <v>827</v>
      </c>
      <c r="F21145" s="1" t="s">
        <v>39</v>
      </c>
      <c r="G21145" s="1" t="str">
        <f>IFERROR(__xludf.DUMMYFUNCTION("GOOGLETRANSLATE(D21145,""fr"",""en"")"),"#VALUE!")</f>
        <v>#VALUE!</v>
      </c>
    </row>
    <row r="21146" ht="15.75" customHeight="1">
      <c r="A21146" s="1" t="s">
        <v>1303</v>
      </c>
      <c r="B21146" s="1">
        <v>3.0</v>
      </c>
      <c r="C21146" s="1" t="s">
        <v>43906</v>
      </c>
      <c r="D21146" s="1" t="s">
        <v>43907</v>
      </c>
      <c r="E21146" s="1" t="s">
        <v>10</v>
      </c>
      <c r="F21146" s="1" t="s">
        <v>11</v>
      </c>
      <c r="G21146" s="1" t="str">
        <f>IFERROR(__xludf.DUMMYFUNCTION("GOOGLETRANSLATE(D21146,""fr"",""en"")"),"#VALUE!")</f>
        <v>#VALUE!</v>
      </c>
    </row>
    <row r="21147" ht="15.75" customHeight="1">
      <c r="A21147" s="1" t="s">
        <v>4118</v>
      </c>
      <c r="B21147" s="1">
        <v>2.0</v>
      </c>
      <c r="C21147" s="1" t="s">
        <v>43908</v>
      </c>
      <c r="D21147" s="1" t="s">
        <v>43909</v>
      </c>
      <c r="E21147" s="1" t="s">
        <v>273</v>
      </c>
      <c r="F21147" s="1" t="s">
        <v>110</v>
      </c>
      <c r="G21147" s="1" t="str">
        <f>IFERROR(__xludf.DUMMYFUNCTION("GOOGLETRANSLATE(D21147,""fr"",""en"")"),"#VALUE!")</f>
        <v>#VALUE!</v>
      </c>
    </row>
    <row r="21148" ht="15.75" customHeight="1">
      <c r="A21148" s="1" t="s">
        <v>3186</v>
      </c>
      <c r="B21148" s="1">
        <v>4.0</v>
      </c>
      <c r="C21148" s="1" t="s">
        <v>43910</v>
      </c>
      <c r="D21148" s="1" t="s">
        <v>43911</v>
      </c>
      <c r="E21148" s="1" t="s">
        <v>10</v>
      </c>
      <c r="F21148" s="1" t="s">
        <v>11</v>
      </c>
      <c r="G21148" s="1" t="str">
        <f>IFERROR(__xludf.DUMMYFUNCTION("GOOGLETRANSLATE(D21148,""fr"",""en"")"),"#VALUE!")</f>
        <v>#VALUE!</v>
      </c>
    </row>
    <row r="21149" ht="15.75" customHeight="1">
      <c r="A21149" s="1" t="s">
        <v>14476</v>
      </c>
      <c r="B21149" s="1">
        <v>4.0</v>
      </c>
      <c r="C21149" s="1" t="s">
        <v>43912</v>
      </c>
      <c r="D21149" s="1" t="s">
        <v>43913</v>
      </c>
      <c r="E21149" s="1" t="s">
        <v>21</v>
      </c>
      <c r="F21149" s="1" t="s">
        <v>11</v>
      </c>
      <c r="G21149" s="1" t="str">
        <f>IFERROR(__xludf.DUMMYFUNCTION("GOOGLETRANSLATE(D21149,""fr"",""en"")"),"#VALUE!")</f>
        <v>#VALUE!</v>
      </c>
    </row>
    <row r="21150" ht="15.75" customHeight="1">
      <c r="A21150" s="1" t="s">
        <v>12802</v>
      </c>
      <c r="B21150" s="1">
        <v>3.0</v>
      </c>
      <c r="C21150" s="1" t="s">
        <v>43914</v>
      </c>
      <c r="D21150" s="1" t="s">
        <v>43915</v>
      </c>
      <c r="E21150" s="1" t="s">
        <v>125</v>
      </c>
      <c r="F21150" s="1" t="s">
        <v>66</v>
      </c>
      <c r="G21150" s="1" t="str">
        <f>IFERROR(__xludf.DUMMYFUNCTION("GOOGLETRANSLATE(D21150,""fr"",""en"")"),"#VALUE!")</f>
        <v>#VALUE!</v>
      </c>
    </row>
    <row r="21151" ht="15.75" customHeight="1">
      <c r="A21151" s="1" t="s">
        <v>2141</v>
      </c>
      <c r="B21151" s="1">
        <v>4.0</v>
      </c>
      <c r="C21151" s="1" t="s">
        <v>43916</v>
      </c>
      <c r="D21151" s="1" t="s">
        <v>43917</v>
      </c>
      <c r="E21151" s="1" t="s">
        <v>21</v>
      </c>
      <c r="F21151" s="1" t="s">
        <v>11</v>
      </c>
      <c r="G21151" s="1" t="str">
        <f>IFERROR(__xludf.DUMMYFUNCTION("GOOGLETRANSLATE(D21151,""fr"",""en"")"),"#VALUE!")</f>
        <v>#VALUE!</v>
      </c>
    </row>
    <row r="21152" ht="15.75" customHeight="1">
      <c r="A21152" s="1" t="s">
        <v>2267</v>
      </c>
      <c r="B21152" s="1">
        <v>1.0</v>
      </c>
      <c r="C21152" s="1" t="s">
        <v>43918</v>
      </c>
      <c r="D21152" s="1" t="s">
        <v>43919</v>
      </c>
      <c r="E21152" s="1" t="s">
        <v>423</v>
      </c>
      <c r="F21152" s="1" t="s">
        <v>30</v>
      </c>
      <c r="G21152" s="1" t="str">
        <f>IFERROR(__xludf.DUMMYFUNCTION("GOOGLETRANSLATE(D21152,""fr"",""en"")"),"#VALUE!")</f>
        <v>#VALUE!</v>
      </c>
    </row>
    <row r="21153" ht="15.75" customHeight="1">
      <c r="A21153" s="1" t="s">
        <v>7750</v>
      </c>
      <c r="B21153" s="1">
        <v>2.0</v>
      </c>
      <c r="C21153" s="1" t="s">
        <v>43920</v>
      </c>
      <c r="D21153" s="1" t="s">
        <v>43921</v>
      </c>
      <c r="E21153" s="1" t="s">
        <v>614</v>
      </c>
      <c r="F21153" s="1" t="s">
        <v>30</v>
      </c>
      <c r="G21153" s="1" t="str">
        <f>IFERROR(__xludf.DUMMYFUNCTION("GOOGLETRANSLATE(D21153,""fr"",""en"")"),"#VALUE!")</f>
        <v>#VALUE!</v>
      </c>
    </row>
    <row r="21154" ht="15.75" customHeight="1">
      <c r="A21154" s="1" t="s">
        <v>2637</v>
      </c>
      <c r="B21154" s="1">
        <v>4.0</v>
      </c>
      <c r="C21154" s="1" t="s">
        <v>43922</v>
      </c>
      <c r="D21154" s="1" t="s">
        <v>43923</v>
      </c>
      <c r="E21154" s="1" t="s">
        <v>21</v>
      </c>
      <c r="F21154" s="1" t="s">
        <v>11</v>
      </c>
      <c r="G21154" s="1" t="str">
        <f>IFERROR(__xludf.DUMMYFUNCTION("GOOGLETRANSLATE(D21154,""fr"",""en"")"),"#VALUE!")</f>
        <v>#VALUE!</v>
      </c>
    </row>
    <row r="21155" ht="15.75" customHeight="1">
      <c r="A21155" s="1" t="s">
        <v>85</v>
      </c>
      <c r="B21155" s="1">
        <v>4.0</v>
      </c>
      <c r="C21155" s="1" t="s">
        <v>43924</v>
      </c>
      <c r="D21155" s="1" t="s">
        <v>43925</v>
      </c>
      <c r="E21155" s="1" t="s">
        <v>448</v>
      </c>
      <c r="F21155" s="1" t="s">
        <v>84</v>
      </c>
      <c r="G21155" s="1" t="str">
        <f>IFERROR(__xludf.DUMMYFUNCTION("GOOGLETRANSLATE(D21155,""fr"",""en"")"),"#VALUE!")</f>
        <v>#VALUE!</v>
      </c>
    </row>
    <row r="21156" ht="15.75" customHeight="1">
      <c r="A21156" s="1" t="s">
        <v>7425</v>
      </c>
      <c r="B21156" s="1">
        <v>1.0</v>
      </c>
      <c r="C21156" s="1" t="s">
        <v>43926</v>
      </c>
      <c r="D21156" s="1" t="s">
        <v>43927</v>
      </c>
      <c r="E21156" s="1" t="s">
        <v>38</v>
      </c>
      <c r="F21156" s="1" t="s">
        <v>39</v>
      </c>
      <c r="G21156" s="1" t="str">
        <f>IFERROR(__xludf.DUMMYFUNCTION("GOOGLETRANSLATE(D21156,""fr"",""en"")"),"#VALUE!")</f>
        <v>#VALUE!</v>
      </c>
    </row>
    <row r="21157" ht="15.75" customHeight="1">
      <c r="A21157" s="1" t="s">
        <v>14762</v>
      </c>
      <c r="B21157" s="1">
        <v>1.0</v>
      </c>
      <c r="C21157" s="1" t="s">
        <v>43928</v>
      </c>
      <c r="D21157" s="1" t="s">
        <v>43929</v>
      </c>
      <c r="E21157" s="1" t="s">
        <v>10</v>
      </c>
      <c r="F21157" s="1" t="s">
        <v>11</v>
      </c>
      <c r="G21157" s="1" t="str">
        <f>IFERROR(__xludf.DUMMYFUNCTION("GOOGLETRANSLATE(D21157,""fr"",""en"")"),"#VALUE!")</f>
        <v>#VALUE!</v>
      </c>
    </row>
    <row r="21158" ht="15.75" customHeight="1">
      <c r="A21158" s="1" t="s">
        <v>9102</v>
      </c>
      <c r="B21158" s="1">
        <v>1.0</v>
      </c>
      <c r="C21158" s="1" t="s">
        <v>43930</v>
      </c>
      <c r="D21158" s="1" t="s">
        <v>43931</v>
      </c>
      <c r="E21158" s="1" t="s">
        <v>373</v>
      </c>
      <c r="F21158" s="1" t="s">
        <v>118</v>
      </c>
      <c r="G21158" s="1" t="str">
        <f>IFERROR(__xludf.DUMMYFUNCTION("GOOGLETRANSLATE(D21158,""fr"",""en"")"),"#VALUE!")</f>
        <v>#VALUE!</v>
      </c>
    </row>
    <row r="21159" ht="15.75" customHeight="1">
      <c r="A21159" s="1" t="s">
        <v>491</v>
      </c>
      <c r="B21159" s="1">
        <v>5.0</v>
      </c>
      <c r="C21159" s="1" t="s">
        <v>43932</v>
      </c>
      <c r="D21159" s="1" t="s">
        <v>43933</v>
      </c>
      <c r="E21159" s="1" t="s">
        <v>10</v>
      </c>
      <c r="F21159" s="1" t="s">
        <v>11</v>
      </c>
      <c r="G21159" s="1" t="str">
        <f>IFERROR(__xludf.DUMMYFUNCTION("GOOGLETRANSLATE(D21159,""fr"",""en"")"),"#VALUE!")</f>
        <v>#VALUE!</v>
      </c>
    </row>
    <row r="21160" ht="15.75" customHeight="1">
      <c r="A21160" s="1" t="s">
        <v>5596</v>
      </c>
      <c r="B21160" s="1">
        <v>1.0</v>
      </c>
      <c r="C21160" s="1" t="s">
        <v>43934</v>
      </c>
      <c r="D21160" s="1" t="s">
        <v>43935</v>
      </c>
      <c r="E21160" s="1" t="s">
        <v>423</v>
      </c>
      <c r="F21160" s="1" t="s">
        <v>30</v>
      </c>
      <c r="G21160" s="1" t="str">
        <f>IFERROR(__xludf.DUMMYFUNCTION("GOOGLETRANSLATE(D21160,""fr"",""en"")"),"#VALUE!")</f>
        <v>#VALUE!</v>
      </c>
    </row>
    <row r="21161" ht="15.75" customHeight="1">
      <c r="A21161" s="1" t="s">
        <v>9192</v>
      </c>
      <c r="B21161" s="1">
        <v>1.0</v>
      </c>
      <c r="C21161" s="1" t="s">
        <v>43936</v>
      </c>
      <c r="D21161" s="1" t="s">
        <v>43937</v>
      </c>
      <c r="E21161" s="1" t="s">
        <v>280</v>
      </c>
      <c r="F21161" s="1" t="s">
        <v>11</v>
      </c>
      <c r="G21161" s="1" t="str">
        <f>IFERROR(__xludf.DUMMYFUNCTION("GOOGLETRANSLATE(D21161,""fr"",""en"")"),"#VALUE!")</f>
        <v>#VALUE!</v>
      </c>
    </row>
    <row r="21162" ht="15.75" customHeight="1">
      <c r="A21162" s="1" t="s">
        <v>4578</v>
      </c>
      <c r="B21162" s="1">
        <v>1.0</v>
      </c>
      <c r="C21162" s="1" t="s">
        <v>43938</v>
      </c>
      <c r="D21162" s="1" t="s">
        <v>43939</v>
      </c>
      <c r="E21162" s="1" t="s">
        <v>21</v>
      </c>
      <c r="F21162" s="1" t="s">
        <v>11</v>
      </c>
      <c r="G21162" s="1" t="str">
        <f>IFERROR(__xludf.DUMMYFUNCTION("GOOGLETRANSLATE(D21162,""fr"",""en"")"),"#VALUE!")</f>
        <v>#VALUE!</v>
      </c>
    </row>
    <row r="21163" ht="15.75" customHeight="1">
      <c r="A21163" s="1" t="s">
        <v>7425</v>
      </c>
      <c r="B21163" s="1">
        <v>1.0</v>
      </c>
      <c r="C21163" s="1" t="s">
        <v>20270</v>
      </c>
      <c r="D21163" s="1" t="s">
        <v>43940</v>
      </c>
      <c r="E21163" s="1" t="s">
        <v>296</v>
      </c>
      <c r="F21163" s="1" t="s">
        <v>110</v>
      </c>
      <c r="G21163" s="1" t="str">
        <f>IFERROR(__xludf.DUMMYFUNCTION("GOOGLETRANSLATE(D21163,""fr"",""en"")"),"#VALUE!")</f>
        <v>#VALUE!</v>
      </c>
    </row>
    <row r="21164" ht="15.75" customHeight="1">
      <c r="A21164" s="1" t="s">
        <v>3124</v>
      </c>
      <c r="B21164" s="1">
        <v>4.0</v>
      </c>
      <c r="C21164" s="1" t="s">
        <v>43941</v>
      </c>
      <c r="D21164" s="1" t="s">
        <v>43942</v>
      </c>
      <c r="E21164" s="1" t="s">
        <v>614</v>
      </c>
      <c r="F21164" s="1" t="s">
        <v>30</v>
      </c>
      <c r="G21164" s="1" t="str">
        <f>IFERROR(__xludf.DUMMYFUNCTION("GOOGLETRANSLATE(D21164,""fr"",""en"")"),"#VALUE!")</f>
        <v>#VALUE!</v>
      </c>
    </row>
    <row r="21165" ht="15.75" customHeight="1">
      <c r="A21165" s="1" t="s">
        <v>2325</v>
      </c>
      <c r="B21165" s="1">
        <v>4.0</v>
      </c>
      <c r="C21165" s="1" t="s">
        <v>43943</v>
      </c>
      <c r="D21165" s="1" t="s">
        <v>43944</v>
      </c>
      <c r="E21165" s="1" t="s">
        <v>21</v>
      </c>
      <c r="F21165" s="1" t="s">
        <v>11</v>
      </c>
      <c r="G21165" s="1" t="str">
        <f>IFERROR(__xludf.DUMMYFUNCTION("GOOGLETRANSLATE(D21165,""fr"",""en"")"),"#VALUE!")</f>
        <v>#VALUE!</v>
      </c>
    </row>
    <row r="21166" ht="15.75" customHeight="1">
      <c r="A21166" s="1" t="s">
        <v>710</v>
      </c>
      <c r="B21166" s="1">
        <v>5.0</v>
      </c>
      <c r="C21166" s="1" t="s">
        <v>43945</v>
      </c>
      <c r="D21166" s="1" t="s">
        <v>43946</v>
      </c>
      <c r="E21166" s="1" t="s">
        <v>169</v>
      </c>
      <c r="F21166" s="1" t="s">
        <v>11</v>
      </c>
      <c r="G21166" s="1" t="str">
        <f>IFERROR(__xludf.DUMMYFUNCTION("GOOGLETRANSLATE(D21166,""fr"",""en"")"),"#VALUE!")</f>
        <v>#VALUE!</v>
      </c>
    </row>
    <row r="21167" ht="15.75" customHeight="1">
      <c r="A21167" s="1" t="s">
        <v>801</v>
      </c>
      <c r="B21167" s="1">
        <v>5.0</v>
      </c>
      <c r="C21167" s="1" t="s">
        <v>43947</v>
      </c>
      <c r="D21167" s="1" t="s">
        <v>43948</v>
      </c>
      <c r="E21167" s="1" t="s">
        <v>109</v>
      </c>
      <c r="F21167" s="1" t="s">
        <v>110</v>
      </c>
      <c r="G21167" s="1" t="str">
        <f>IFERROR(__xludf.DUMMYFUNCTION("GOOGLETRANSLATE(D21167,""fr"",""en"")"),"#VALUE!")</f>
        <v>#VALUE!</v>
      </c>
    </row>
    <row r="21168" ht="15.75" customHeight="1">
      <c r="A21168" s="1" t="s">
        <v>277</v>
      </c>
      <c r="B21168" s="1">
        <v>5.0</v>
      </c>
      <c r="C21168" s="1" t="s">
        <v>43949</v>
      </c>
      <c r="D21168" s="1" t="s">
        <v>43950</v>
      </c>
      <c r="E21168" s="1" t="s">
        <v>292</v>
      </c>
      <c r="F21168" s="1" t="s">
        <v>11</v>
      </c>
      <c r="G21168" s="1" t="str">
        <f>IFERROR(__xludf.DUMMYFUNCTION("GOOGLETRANSLATE(D21168,""fr"",""en"")"),"#VALUE!")</f>
        <v>#VALUE!</v>
      </c>
    </row>
    <row r="21169" ht="15.75" customHeight="1">
      <c r="A21169" s="1" t="s">
        <v>1180</v>
      </c>
      <c r="B21169" s="1">
        <v>4.0</v>
      </c>
      <c r="C21169" s="1" t="s">
        <v>43951</v>
      </c>
      <c r="D21169" s="1" t="s">
        <v>43952</v>
      </c>
      <c r="E21169" s="1" t="s">
        <v>10</v>
      </c>
      <c r="F21169" s="1" t="s">
        <v>11</v>
      </c>
      <c r="G21169" s="1" t="str">
        <f>IFERROR(__xludf.DUMMYFUNCTION("GOOGLETRANSLATE(D21169,""fr"",""en"")"),"#VALUE!")</f>
        <v>#VALUE!</v>
      </c>
    </row>
    <row r="21170" ht="15.75" customHeight="1">
      <c r="A21170" s="1" t="s">
        <v>12533</v>
      </c>
      <c r="B21170" s="1">
        <v>3.0</v>
      </c>
      <c r="C21170" s="1" t="s">
        <v>43953</v>
      </c>
      <c r="D21170" s="1" t="s">
        <v>43954</v>
      </c>
      <c r="E21170" s="1" t="s">
        <v>296</v>
      </c>
      <c r="F21170" s="1" t="s">
        <v>66</v>
      </c>
      <c r="G21170" s="1" t="str">
        <f>IFERROR(__xludf.DUMMYFUNCTION("GOOGLETRANSLATE(D21170,""fr"",""en"")"),"#VALUE!")</f>
        <v>#VALUE!</v>
      </c>
    </row>
    <row r="21171" ht="15.75" customHeight="1">
      <c r="A21171" s="1" t="s">
        <v>37052</v>
      </c>
      <c r="B21171" s="1">
        <v>1.0</v>
      </c>
      <c r="C21171" s="1" t="s">
        <v>43955</v>
      </c>
      <c r="D21171" s="1" t="s">
        <v>43956</v>
      </c>
      <c r="E21171" s="1" t="s">
        <v>10</v>
      </c>
      <c r="F21171" s="1" t="s">
        <v>110</v>
      </c>
      <c r="G21171" s="1" t="str">
        <f>IFERROR(__xludf.DUMMYFUNCTION("GOOGLETRANSLATE(D21171,""fr"",""en"")"),"#VALUE!")</f>
        <v>#VALUE!</v>
      </c>
    </row>
    <row r="21172" ht="15.75" customHeight="1">
      <c r="A21172" s="1" t="s">
        <v>7138</v>
      </c>
      <c r="B21172" s="1">
        <v>1.0</v>
      </c>
      <c r="C21172" s="1" t="s">
        <v>43957</v>
      </c>
      <c r="D21172" s="1" t="s">
        <v>43958</v>
      </c>
      <c r="E21172" s="1" t="s">
        <v>646</v>
      </c>
      <c r="F21172" s="1" t="s">
        <v>39</v>
      </c>
      <c r="G21172" s="1" t="str">
        <f>IFERROR(__xludf.DUMMYFUNCTION("GOOGLETRANSLATE(D21172,""fr"",""en"")"),"#VALUE!")</f>
        <v>#VALUE!</v>
      </c>
    </row>
    <row r="21173" ht="15.75" customHeight="1">
      <c r="A21173" s="1" t="s">
        <v>1972</v>
      </c>
      <c r="B21173" s="1">
        <v>5.0</v>
      </c>
      <c r="C21173" s="1" t="s">
        <v>43959</v>
      </c>
      <c r="D21173" s="1" t="s">
        <v>43960</v>
      </c>
      <c r="E21173" s="1" t="s">
        <v>10</v>
      </c>
      <c r="F21173" s="1" t="s">
        <v>11</v>
      </c>
      <c r="G21173" s="1" t="str">
        <f>IFERROR(__xludf.DUMMYFUNCTION("GOOGLETRANSLATE(D21173,""fr"",""en"")"),"#VALUE!")</f>
        <v>#VALUE!</v>
      </c>
    </row>
    <row r="21174" ht="15.75" customHeight="1">
      <c r="A21174" s="1" t="s">
        <v>6073</v>
      </c>
      <c r="B21174" s="1">
        <v>2.0</v>
      </c>
      <c r="C21174" s="1" t="s">
        <v>43961</v>
      </c>
      <c r="D21174" s="1" t="s">
        <v>43962</v>
      </c>
      <c r="E21174" s="1" t="s">
        <v>273</v>
      </c>
      <c r="F21174" s="1" t="s">
        <v>11</v>
      </c>
      <c r="G21174" s="1" t="str">
        <f>IFERROR(__xludf.DUMMYFUNCTION("GOOGLETRANSLATE(D21174,""fr"",""en"")"),"I have just renewed my car insurance contract and I find that it is expensive for a Peugeot 206 vehicle from 2002.
I am in the process of finding myself at another insurer because I pay 10 € more because I changed my place of residence of 5 km.")</f>
        <v>I have just renewed my car insurance contract and I find that it is expensive for a Peugeot 206 vehicle from 2002.
I am in the process of finding myself at another insurer because I pay 10 € more because I changed my place of residence of 5 km.</v>
      </c>
    </row>
    <row r="21175" ht="15.75" customHeight="1">
      <c r="A21175" s="1" t="s">
        <v>223</v>
      </c>
      <c r="B21175" s="1">
        <v>2.0</v>
      </c>
      <c r="C21175" s="1" t="s">
        <v>43963</v>
      </c>
      <c r="D21175" s="1" t="s">
        <v>43964</v>
      </c>
      <c r="E21175" s="1" t="s">
        <v>21</v>
      </c>
      <c r="F21175" s="1" t="s">
        <v>11</v>
      </c>
      <c r="G21175" s="1" t="str">
        <f>IFERROR(__xludf.DUMMYFUNCTION("GOOGLETRANSLATE(D21175,""fr"",""en"")"),"#VALUE!")</f>
        <v>#VALUE!</v>
      </c>
    </row>
    <row r="21176" ht="15.75" customHeight="1">
      <c r="A21176" s="1" t="s">
        <v>5775</v>
      </c>
      <c r="B21176" s="1">
        <v>5.0</v>
      </c>
      <c r="C21176" s="1" t="s">
        <v>43965</v>
      </c>
      <c r="D21176" s="1" t="s">
        <v>43966</v>
      </c>
      <c r="E21176" s="1" t="s">
        <v>21</v>
      </c>
      <c r="F21176" s="1" t="s">
        <v>11</v>
      </c>
      <c r="G21176" s="1" t="str">
        <f>IFERROR(__xludf.DUMMYFUNCTION("GOOGLETRANSLATE(D21176,""fr"",""en"")"),"#VALUE!")</f>
        <v>#VALUE!</v>
      </c>
    </row>
    <row r="21177" ht="15.75" customHeight="1">
      <c r="A21177" s="1" t="s">
        <v>1721</v>
      </c>
      <c r="B21177" s="1">
        <v>3.0</v>
      </c>
      <c r="C21177" s="1" t="s">
        <v>43967</v>
      </c>
      <c r="D21177" s="1" t="s">
        <v>43968</v>
      </c>
      <c r="E21177" s="1" t="s">
        <v>646</v>
      </c>
      <c r="F21177" s="1" t="s">
        <v>39</v>
      </c>
      <c r="G21177" s="1" t="str">
        <f>IFERROR(__xludf.DUMMYFUNCTION("GOOGLETRANSLATE(D21177,""fr"",""en"")"),"#VALUE!")</f>
        <v>#VALUE!</v>
      </c>
    </row>
    <row r="21178" ht="15.75" customHeight="1">
      <c r="A21178" s="1" t="s">
        <v>2097</v>
      </c>
      <c r="B21178" s="1">
        <v>5.0</v>
      </c>
      <c r="C21178" s="1" t="s">
        <v>43969</v>
      </c>
      <c r="D21178" s="1" t="s">
        <v>43970</v>
      </c>
      <c r="E21178" s="1" t="s">
        <v>21</v>
      </c>
      <c r="F21178" s="1" t="s">
        <v>11</v>
      </c>
      <c r="G21178" s="1" t="str">
        <f>IFERROR(__xludf.DUMMYFUNCTION("GOOGLETRANSLATE(D21178,""fr"",""en"")"),"#VALUE!")</f>
        <v>#VALUE!</v>
      </c>
    </row>
    <row r="21179" ht="15.75" customHeight="1">
      <c r="A21179" s="1" t="s">
        <v>17446</v>
      </c>
      <c r="B21179" s="1">
        <v>1.0</v>
      </c>
      <c r="C21179" s="1" t="s">
        <v>43971</v>
      </c>
      <c r="D21179" s="1" t="s">
        <v>43972</v>
      </c>
      <c r="E21179" s="1" t="s">
        <v>10</v>
      </c>
      <c r="F21179" s="1" t="s">
        <v>11</v>
      </c>
      <c r="G21179" s="1" t="str">
        <f>IFERROR(__xludf.DUMMYFUNCTION("GOOGLETRANSLATE(D21179,""fr"",""en"")"),"#VALUE!")</f>
        <v>#VALUE!</v>
      </c>
    </row>
    <row r="21180" ht="15.75" customHeight="1">
      <c r="A21180" s="1" t="s">
        <v>388</v>
      </c>
      <c r="B21180" s="1">
        <v>2.0</v>
      </c>
      <c r="C21180" s="1" t="s">
        <v>43973</v>
      </c>
      <c r="D21180" s="1" t="s">
        <v>43974</v>
      </c>
      <c r="E21180" s="1" t="s">
        <v>52</v>
      </c>
      <c r="F21180" s="1" t="s">
        <v>110</v>
      </c>
      <c r="G21180" s="1" t="str">
        <f>IFERROR(__xludf.DUMMYFUNCTION("GOOGLETRANSLATE(D21180,""fr"",""en"")"),"#VALUE!")</f>
        <v>#VALUE!</v>
      </c>
    </row>
    <row r="21181" ht="15.75" customHeight="1">
      <c r="A21181" s="1" t="s">
        <v>8015</v>
      </c>
      <c r="B21181" s="1">
        <v>1.0</v>
      </c>
      <c r="C21181" s="1" t="s">
        <v>43975</v>
      </c>
      <c r="D21181" s="1" t="s">
        <v>43976</v>
      </c>
      <c r="E21181" s="1" t="s">
        <v>34</v>
      </c>
      <c r="F21181" s="1" t="s">
        <v>84</v>
      </c>
      <c r="G21181" s="1" t="str">
        <f>IFERROR(__xludf.DUMMYFUNCTION("GOOGLETRANSLATE(D21181,""fr"",""en"")"),"#VALUE!")</f>
        <v>#VALUE!</v>
      </c>
    </row>
    <row r="21182" ht="15.75" customHeight="1">
      <c r="A21182" s="1" t="s">
        <v>62</v>
      </c>
      <c r="B21182" s="1">
        <v>4.0</v>
      </c>
      <c r="C21182" s="1" t="s">
        <v>43977</v>
      </c>
      <c r="D21182" s="1" t="s">
        <v>43978</v>
      </c>
      <c r="E21182" s="1" t="s">
        <v>10</v>
      </c>
      <c r="F21182" s="1" t="s">
        <v>11</v>
      </c>
      <c r="G21182" s="1" t="str">
        <f>IFERROR(__xludf.DUMMYFUNCTION("GOOGLETRANSLATE(D21182,""fr"",""en"")"),"#VALUE!")</f>
        <v>#VALUE!</v>
      </c>
    </row>
    <row r="21183" ht="15.75" customHeight="1">
      <c r="A21183" s="1" t="s">
        <v>160</v>
      </c>
      <c r="B21183" s="1">
        <v>2.0</v>
      </c>
      <c r="C21183" s="1" t="s">
        <v>43979</v>
      </c>
      <c r="D21183" s="1" t="s">
        <v>43980</v>
      </c>
      <c r="E21183" s="1" t="s">
        <v>273</v>
      </c>
      <c r="F21183" s="1" t="s">
        <v>11</v>
      </c>
      <c r="G21183" s="1" t="str">
        <f>IFERROR(__xludf.DUMMYFUNCTION("GOOGLETRANSLATE(D21183,""fr"",""en"")"),"#VALUE!")</f>
        <v>#VALUE!</v>
      </c>
    </row>
    <row r="21184" ht="15.75" customHeight="1">
      <c r="A21184" s="1" t="s">
        <v>31</v>
      </c>
      <c r="B21184" s="1">
        <v>5.0</v>
      </c>
      <c r="C21184" s="1" t="s">
        <v>43981</v>
      </c>
      <c r="D21184" s="1" t="s">
        <v>43982</v>
      </c>
      <c r="E21184" s="1" t="s">
        <v>21</v>
      </c>
      <c r="F21184" s="1" t="s">
        <v>11</v>
      </c>
      <c r="G21184" s="1" t="str">
        <f>IFERROR(__xludf.DUMMYFUNCTION("GOOGLETRANSLATE(D21184,""fr"",""en"")"),"#VALUE!")</f>
        <v>#VALUE!</v>
      </c>
    </row>
    <row r="21185" ht="15.75" customHeight="1">
      <c r="A21185" s="1" t="s">
        <v>4610</v>
      </c>
      <c r="B21185" s="1">
        <v>4.0</v>
      </c>
      <c r="C21185" s="1" t="s">
        <v>43983</v>
      </c>
      <c r="D21185" s="1" t="s">
        <v>43984</v>
      </c>
      <c r="E21185" s="1" t="s">
        <v>21</v>
      </c>
      <c r="F21185" s="1" t="s">
        <v>11</v>
      </c>
      <c r="G21185" s="1" t="str">
        <f>IFERROR(__xludf.DUMMYFUNCTION("GOOGLETRANSLATE(D21185,""fr"",""en"")"),"#VALUE!")</f>
        <v>#VALUE!</v>
      </c>
    </row>
    <row r="21186" ht="15.75" customHeight="1">
      <c r="A21186" s="1" t="s">
        <v>1282</v>
      </c>
      <c r="B21186" s="1">
        <v>2.0</v>
      </c>
      <c r="C21186" s="1" t="s">
        <v>43985</v>
      </c>
      <c r="D21186" s="1" t="s">
        <v>43986</v>
      </c>
      <c r="E21186" s="1" t="s">
        <v>169</v>
      </c>
      <c r="F21186" s="1" t="s">
        <v>110</v>
      </c>
      <c r="G21186" s="1" t="str">
        <f>IFERROR(__xludf.DUMMYFUNCTION("GOOGLETRANSLATE(D21186,""fr"",""en"")"),"#VALUE!")</f>
        <v>#VALUE!</v>
      </c>
    </row>
    <row r="21187" ht="15.75" customHeight="1">
      <c r="A21187" s="1" t="s">
        <v>1218</v>
      </c>
      <c r="B21187" s="1">
        <v>4.0</v>
      </c>
      <c r="C21187" s="1" t="s">
        <v>43987</v>
      </c>
      <c r="D21187" s="1" t="s">
        <v>43988</v>
      </c>
      <c r="E21187" s="1" t="s">
        <v>169</v>
      </c>
      <c r="F21187" s="1" t="s">
        <v>11</v>
      </c>
      <c r="G21187" s="1" t="str">
        <f>IFERROR(__xludf.DUMMYFUNCTION("GOOGLETRANSLATE(D21187,""fr"",""en"")"),"#VALUE!")</f>
        <v>#VALUE!</v>
      </c>
    </row>
    <row r="21188" ht="15.75" customHeight="1">
      <c r="A21188" s="1" t="s">
        <v>12</v>
      </c>
      <c r="B21188" s="1">
        <v>5.0</v>
      </c>
      <c r="C21188" s="1" t="s">
        <v>43989</v>
      </c>
      <c r="D21188" s="1" t="s">
        <v>43990</v>
      </c>
      <c r="E21188" s="1" t="s">
        <v>21</v>
      </c>
      <c r="F21188" s="1" t="s">
        <v>11</v>
      </c>
      <c r="G21188" s="1" t="str">
        <f>IFERROR(__xludf.DUMMYFUNCTION("GOOGLETRANSLATE(D21188,""fr"",""en"")"),"#VALUE!")</f>
        <v>#VALUE!</v>
      </c>
    </row>
    <row r="21189" ht="15.75" customHeight="1">
      <c r="A21189" s="1" t="s">
        <v>4455</v>
      </c>
      <c r="B21189" s="1">
        <v>4.0</v>
      </c>
      <c r="C21189" s="1" t="s">
        <v>43991</v>
      </c>
      <c r="D21189" s="1" t="s">
        <v>43992</v>
      </c>
      <c r="E21189" s="1" t="s">
        <v>10</v>
      </c>
      <c r="F21189" s="1" t="s">
        <v>11</v>
      </c>
      <c r="G21189" s="1" t="str">
        <f>IFERROR(__xludf.DUMMYFUNCTION("GOOGLETRANSLATE(D21189,""fr"",""en"")"),"#VALUE!")</f>
        <v>#VALUE!</v>
      </c>
    </row>
    <row r="21190" ht="15.75" customHeight="1">
      <c r="A21190" s="1" t="s">
        <v>769</v>
      </c>
      <c r="B21190" s="1">
        <v>5.0</v>
      </c>
      <c r="C21190" s="1" t="s">
        <v>43993</v>
      </c>
      <c r="D21190" s="1" t="s">
        <v>43994</v>
      </c>
      <c r="E21190" s="1" t="s">
        <v>10</v>
      </c>
      <c r="F21190" s="1" t="s">
        <v>11</v>
      </c>
      <c r="G21190" s="1" t="str">
        <f>IFERROR(__xludf.DUMMYFUNCTION("GOOGLETRANSLATE(D21190,""fr"",""en"")"),"#VALUE!")</f>
        <v>#VALUE!</v>
      </c>
    </row>
    <row r="21191" ht="15.75" customHeight="1">
      <c r="A21191" s="1" t="s">
        <v>377</v>
      </c>
      <c r="B21191" s="1">
        <v>4.0</v>
      </c>
      <c r="C21191" s="1" t="s">
        <v>43995</v>
      </c>
      <c r="D21191" s="1" t="s">
        <v>43996</v>
      </c>
      <c r="E21191" s="1" t="s">
        <v>65</v>
      </c>
      <c r="F21191" s="1" t="s">
        <v>66</v>
      </c>
      <c r="G21191" s="1" t="str">
        <f>IFERROR(__xludf.DUMMYFUNCTION("GOOGLETRANSLATE(D21191,""fr"",""en"")"),"#VALUE!")</f>
        <v>#VALUE!</v>
      </c>
    </row>
    <row r="21192" ht="15.75" customHeight="1">
      <c r="A21192" s="1" t="s">
        <v>7243</v>
      </c>
      <c r="B21192" s="1">
        <v>2.0</v>
      </c>
      <c r="C21192" s="1" t="s">
        <v>43997</v>
      </c>
      <c r="D21192" s="1" t="s">
        <v>43998</v>
      </c>
      <c r="E21192" s="1" t="s">
        <v>292</v>
      </c>
      <c r="F21192" s="1" t="s">
        <v>11</v>
      </c>
      <c r="G21192" s="1" t="str">
        <f>IFERROR(__xludf.DUMMYFUNCTION("GOOGLETRANSLATE(D21192,""fr"",""en"")"),"#VALUE!")</f>
        <v>#VALUE!</v>
      </c>
    </row>
    <row r="21193" ht="15.75" customHeight="1">
      <c r="A21193" s="1" t="s">
        <v>4437</v>
      </c>
      <c r="B21193" s="1">
        <v>2.0</v>
      </c>
      <c r="C21193" s="1" t="s">
        <v>43999</v>
      </c>
      <c r="D21193" s="1" t="s">
        <v>44000</v>
      </c>
      <c r="E21193" s="1" t="s">
        <v>273</v>
      </c>
      <c r="F21193" s="1" t="s">
        <v>11</v>
      </c>
      <c r="G21193" s="1" t="str">
        <f>IFERROR(__xludf.DUMMYFUNCTION("GOOGLETRANSLATE(D21193,""fr"",""en"")"),"#VALUE!")</f>
        <v>#VALUE!</v>
      </c>
    </row>
    <row r="21194" ht="15.75" customHeight="1">
      <c r="A21194" s="1" t="s">
        <v>9121</v>
      </c>
      <c r="B21194" s="1">
        <v>4.0</v>
      </c>
      <c r="C21194" s="1" t="s">
        <v>44001</v>
      </c>
      <c r="D21194" s="1" t="s">
        <v>44002</v>
      </c>
      <c r="E21194" s="1" t="s">
        <v>273</v>
      </c>
      <c r="F21194" s="1" t="s">
        <v>11</v>
      </c>
      <c r="G21194" s="1" t="str">
        <f>IFERROR(__xludf.DUMMYFUNCTION("GOOGLETRANSLATE(D21194,""fr"",""en"")"),"#VALUE!")</f>
        <v>#VALUE!</v>
      </c>
    </row>
    <row r="21195" ht="15.75" customHeight="1">
      <c r="A21195" s="1" t="s">
        <v>7386</v>
      </c>
      <c r="B21195" s="1">
        <v>2.0</v>
      </c>
      <c r="C21195" s="1" t="s">
        <v>44003</v>
      </c>
      <c r="D21195" s="1" t="s">
        <v>44004</v>
      </c>
      <c r="E21195" s="1" t="s">
        <v>273</v>
      </c>
      <c r="F21195" s="1" t="s">
        <v>11</v>
      </c>
      <c r="G21195" s="1" t="str">
        <f>IFERROR(__xludf.DUMMYFUNCTION("GOOGLETRANSLATE(D21195,""fr"",""en"")"),"#VALUE!")</f>
        <v>#VALUE!</v>
      </c>
    </row>
    <row r="21196" ht="15.75" customHeight="1">
      <c r="A21196" s="1" t="s">
        <v>388</v>
      </c>
      <c r="B21196" s="1">
        <v>1.0</v>
      </c>
      <c r="C21196" s="1" t="s">
        <v>44005</v>
      </c>
      <c r="D21196" s="1" t="s">
        <v>44006</v>
      </c>
      <c r="E21196" s="1" t="s">
        <v>373</v>
      </c>
      <c r="F21196" s="1" t="s">
        <v>118</v>
      </c>
      <c r="G21196" s="1" t="str">
        <f>IFERROR(__xludf.DUMMYFUNCTION("GOOGLETRANSLATE(D21196,""fr"",""en"")"),"#VALUE!")</f>
        <v>#VALUE!</v>
      </c>
    </row>
    <row r="21197" ht="15.75" customHeight="1">
      <c r="A21197" s="1" t="s">
        <v>3267</v>
      </c>
      <c r="B21197" s="1">
        <v>1.0</v>
      </c>
      <c r="C21197" s="1" t="s">
        <v>44007</v>
      </c>
      <c r="D21197" s="1" t="s">
        <v>44008</v>
      </c>
      <c r="E21197" s="1" t="s">
        <v>25</v>
      </c>
      <c r="F21197" s="1" t="s">
        <v>110</v>
      </c>
      <c r="G21197" s="1" t="str">
        <f>IFERROR(__xludf.DUMMYFUNCTION("GOOGLETRANSLATE(D21197,""fr"",""en"")"),"#VALUE!")</f>
        <v>#VALUE!</v>
      </c>
    </row>
    <row r="21198" ht="15.75" customHeight="1">
      <c r="A21198" s="1" t="s">
        <v>1057</v>
      </c>
      <c r="B21198" s="1">
        <v>1.0</v>
      </c>
      <c r="C21198" s="1" t="s">
        <v>44009</v>
      </c>
      <c r="D21198" s="1" t="s">
        <v>44010</v>
      </c>
      <c r="E21198" s="1" t="s">
        <v>29</v>
      </c>
      <c r="F21198" s="1" t="s">
        <v>30</v>
      </c>
      <c r="G21198" s="1" t="str">
        <f>IFERROR(__xludf.DUMMYFUNCTION("GOOGLETRANSLATE(D21198,""fr"",""en"")"),"#VALUE!")</f>
        <v>#VALUE!</v>
      </c>
    </row>
    <row r="21199" ht="15.75" customHeight="1">
      <c r="A21199" s="1" t="s">
        <v>704</v>
      </c>
      <c r="B21199" s="1">
        <v>1.0</v>
      </c>
      <c r="C21199" s="1" t="s">
        <v>44011</v>
      </c>
      <c r="D21199" s="1" t="s">
        <v>44012</v>
      </c>
      <c r="E21199" s="1" t="s">
        <v>250</v>
      </c>
      <c r="F21199" s="1" t="s">
        <v>30</v>
      </c>
      <c r="G21199" s="1" t="str">
        <f>IFERROR(__xludf.DUMMYFUNCTION("GOOGLETRANSLATE(D21199,""fr"",""en"")"),"Mutual to flee absolutely, seek all possible pretexts so as not to reimburse while the services are in the contracts. Impossible to have them on the phone, never respond to emails. Mutual not at all professional, I do not recommend it strongly, strongly t"&amp;"hat I can go elsewhere because it is by far the worst mutual that I know !!!!
I repeat, to flee absolutely !!!!!!")</f>
        <v>Mutual to flee absolutely, seek all possible pretexts so as not to reimburse while the services are in the contracts. Impossible to have them on the phone, never respond to emails. Mutual not at all professional, I do not recommend it strongly, strongly that I can go elsewhere because it is by far the worst mutual that I know !!!!
I repeat, to flee absolutely !!!!!!</v>
      </c>
    </row>
    <row r="21200" ht="15.75" customHeight="1">
      <c r="A21200" s="1" t="s">
        <v>585</v>
      </c>
      <c r="B21200" s="1">
        <v>3.0</v>
      </c>
      <c r="C21200" s="1" t="s">
        <v>44013</v>
      </c>
      <c r="D21200" s="1" t="s">
        <v>44014</v>
      </c>
      <c r="E21200" s="1" t="s">
        <v>21</v>
      </c>
      <c r="F21200" s="1" t="s">
        <v>11</v>
      </c>
      <c r="G21200" s="1" t="str">
        <f>IFERROR(__xludf.DUMMYFUNCTION("GOOGLETRANSLATE(D21200,""fr"",""en"")"),"#VALUE!")</f>
        <v>#VALUE!</v>
      </c>
    </row>
    <row r="21201" ht="15.75" customHeight="1">
      <c r="A21201" s="1" t="s">
        <v>40</v>
      </c>
      <c r="B21201" s="1">
        <v>5.0</v>
      </c>
      <c r="C21201" s="1" t="s">
        <v>44015</v>
      </c>
      <c r="D21201" s="1" t="s">
        <v>44016</v>
      </c>
      <c r="E21201" s="1" t="s">
        <v>176</v>
      </c>
      <c r="F21201" s="1" t="s">
        <v>66</v>
      </c>
      <c r="G21201" s="1" t="str">
        <f>IFERROR(__xludf.DUMMYFUNCTION("GOOGLETRANSLATE(D21201,""fr"",""en"")"),"#VALUE!")</f>
        <v>#VALUE!</v>
      </c>
    </row>
    <row r="21202" ht="15.75" customHeight="1">
      <c r="A21202" s="1" t="s">
        <v>7386</v>
      </c>
      <c r="B21202" s="1">
        <v>2.0</v>
      </c>
      <c r="C21202" s="1" t="s">
        <v>44017</v>
      </c>
      <c r="D21202" s="1" t="s">
        <v>44018</v>
      </c>
      <c r="E21202" s="1" t="s">
        <v>73</v>
      </c>
      <c r="F21202" s="1" t="s">
        <v>30</v>
      </c>
      <c r="G21202" s="1" t="str">
        <f>IFERROR(__xludf.DUMMYFUNCTION("GOOGLETRANSLATE(D21202,""fr"",""en"")"),"#VALUE!")</f>
        <v>#VALUE!</v>
      </c>
    </row>
    <row r="21203" ht="15.75" customHeight="1">
      <c r="A21203" s="1" t="s">
        <v>5649</v>
      </c>
      <c r="B21203" s="1">
        <v>4.0</v>
      </c>
      <c r="C21203" s="1" t="s">
        <v>44019</v>
      </c>
      <c r="D21203" s="1" t="s">
        <v>44020</v>
      </c>
      <c r="E21203" s="1" t="s">
        <v>21</v>
      </c>
      <c r="F21203" s="1" t="s">
        <v>11</v>
      </c>
      <c r="G21203" s="1" t="str">
        <f>IFERROR(__xludf.DUMMYFUNCTION("GOOGLETRANSLATE(D21203,""fr"",""en"")"),"#VALUE!")</f>
        <v>#VALUE!</v>
      </c>
    </row>
    <row r="21204" ht="15.75" customHeight="1">
      <c r="A21204" s="1" t="s">
        <v>424</v>
      </c>
      <c r="B21204" s="1">
        <v>5.0</v>
      </c>
      <c r="C21204" s="1" t="s">
        <v>44021</v>
      </c>
      <c r="D21204" s="1" t="s">
        <v>44022</v>
      </c>
      <c r="E21204" s="1" t="s">
        <v>21</v>
      </c>
      <c r="F21204" s="1" t="s">
        <v>11</v>
      </c>
      <c r="G21204" s="1" t="str">
        <f>IFERROR(__xludf.DUMMYFUNCTION("GOOGLETRANSLATE(D21204,""fr"",""en"")"),"#VALUE!")</f>
        <v>#VALUE!</v>
      </c>
    </row>
    <row r="21205" ht="15.75" customHeight="1">
      <c r="A21205" s="1" t="s">
        <v>1023</v>
      </c>
      <c r="B21205" s="1">
        <v>1.0</v>
      </c>
      <c r="C21205" s="1" t="s">
        <v>44023</v>
      </c>
      <c r="D21205" s="1" t="s">
        <v>44024</v>
      </c>
      <c r="E21205" s="1" t="s">
        <v>250</v>
      </c>
      <c r="F21205" s="1" t="s">
        <v>30</v>
      </c>
      <c r="G21205" s="1" t="str">
        <f>IFERROR(__xludf.DUMMYFUNCTION("GOOGLETRANSLATE(D21205,""fr"",""en"")"),"#VALUE!")</f>
        <v>#VALUE!</v>
      </c>
    </row>
    <row r="21206" ht="15.75" customHeight="1">
      <c r="A21206" s="1" t="s">
        <v>988</v>
      </c>
      <c r="B21206" s="1">
        <v>2.0</v>
      </c>
      <c r="C21206" s="1" t="s">
        <v>44025</v>
      </c>
      <c r="D21206" s="1" t="s">
        <v>44026</v>
      </c>
      <c r="E21206" s="1" t="s">
        <v>10</v>
      </c>
      <c r="F21206" s="1" t="s">
        <v>11</v>
      </c>
      <c r="G21206" s="1" t="str">
        <f>IFERROR(__xludf.DUMMYFUNCTION("GOOGLETRANSLATE(D21206,""fr"",""en"")"),"#VALUE!")</f>
        <v>#VALUE!</v>
      </c>
    </row>
    <row r="21207" ht="15.75" customHeight="1">
      <c r="A21207" s="1" t="s">
        <v>4128</v>
      </c>
      <c r="B21207" s="1">
        <v>1.0</v>
      </c>
      <c r="C21207" s="1" t="s">
        <v>44027</v>
      </c>
      <c r="D21207" s="1" t="s">
        <v>44028</v>
      </c>
      <c r="E21207" s="1" t="s">
        <v>296</v>
      </c>
      <c r="F21207" s="1" t="s">
        <v>11</v>
      </c>
      <c r="G21207" s="1" t="str">
        <f>IFERROR(__xludf.DUMMYFUNCTION("GOOGLETRANSLATE(D21207,""fr"",""en"")"),"#VALUE!")</f>
        <v>#VALUE!</v>
      </c>
    </row>
    <row r="21208" ht="15.75" customHeight="1">
      <c r="A21208" s="1" t="s">
        <v>62</v>
      </c>
      <c r="B21208" s="1">
        <v>5.0</v>
      </c>
      <c r="C21208" s="1" t="s">
        <v>44029</v>
      </c>
      <c r="D21208" s="1" t="s">
        <v>44030</v>
      </c>
      <c r="E21208" s="1" t="s">
        <v>21</v>
      </c>
      <c r="F21208" s="1" t="s">
        <v>11</v>
      </c>
      <c r="G21208" s="1" t="str">
        <f>IFERROR(__xludf.DUMMYFUNCTION("GOOGLETRANSLATE(D21208,""fr"",""en"")"),"#VALUE!")</f>
        <v>#VALUE!</v>
      </c>
    </row>
    <row r="21209" ht="15.75" customHeight="1">
      <c r="A21209" s="1" t="s">
        <v>2264</v>
      </c>
      <c r="B21209" s="1">
        <v>3.0</v>
      </c>
      <c r="C21209" s="1" t="s">
        <v>44031</v>
      </c>
      <c r="D21209" s="1" t="s">
        <v>44032</v>
      </c>
      <c r="E21209" s="1" t="s">
        <v>34</v>
      </c>
      <c r="F21209" s="1" t="s">
        <v>84</v>
      </c>
      <c r="G21209" s="1" t="str">
        <f>IFERROR(__xludf.DUMMYFUNCTION("GOOGLETRANSLATE(D21209,""fr"",""en"")"),"#VALUE!")</f>
        <v>#VALUE!</v>
      </c>
    </row>
    <row r="21210" ht="15.75" customHeight="1">
      <c r="A21210" s="1" t="s">
        <v>1950</v>
      </c>
      <c r="B21210" s="1">
        <v>3.0</v>
      </c>
      <c r="C21210" s="1" t="s">
        <v>44033</v>
      </c>
      <c r="D21210" s="1" t="s">
        <v>44034</v>
      </c>
      <c r="E21210" s="1" t="s">
        <v>614</v>
      </c>
      <c r="F21210" s="1" t="s">
        <v>30</v>
      </c>
      <c r="G21210" s="1" t="str">
        <f>IFERROR(__xludf.DUMMYFUNCTION("GOOGLETRANSLATE(D21210,""fr"",""en"")"),"#VALUE!")</f>
        <v>#VALUE!</v>
      </c>
    </row>
    <row r="21211" ht="15.75" customHeight="1">
      <c r="A21211" s="1" t="s">
        <v>22285</v>
      </c>
      <c r="B21211" s="1">
        <v>2.0</v>
      </c>
      <c r="C21211" s="1" t="s">
        <v>44035</v>
      </c>
      <c r="D21211" s="1" t="s">
        <v>44036</v>
      </c>
      <c r="E21211" s="1" t="s">
        <v>169</v>
      </c>
      <c r="F21211" s="1" t="s">
        <v>11</v>
      </c>
      <c r="G21211" s="1" t="str">
        <f>IFERROR(__xludf.DUMMYFUNCTION("GOOGLETRANSLATE(D21211,""fr"",""en"")"),"#VALUE!")</f>
        <v>#VALUE!</v>
      </c>
    </row>
    <row r="21212" ht="15.75" customHeight="1">
      <c r="A21212" s="1" t="s">
        <v>5780</v>
      </c>
      <c r="B21212" s="1">
        <v>2.0</v>
      </c>
      <c r="C21212" s="1" t="s">
        <v>44037</v>
      </c>
      <c r="D21212" s="1" t="s">
        <v>44038</v>
      </c>
      <c r="E21212" s="1" t="s">
        <v>296</v>
      </c>
      <c r="F21212" s="1" t="s">
        <v>11</v>
      </c>
      <c r="G21212" s="1" t="str">
        <f>IFERROR(__xludf.DUMMYFUNCTION("GOOGLETRANSLATE(D21212,""fr"",""en"")"),"#VALUE!")</f>
        <v>#VALUE!</v>
      </c>
    </row>
    <row r="21213" ht="15.75" customHeight="1">
      <c r="A21213" s="1" t="s">
        <v>8583</v>
      </c>
      <c r="B21213" s="1">
        <v>1.0</v>
      </c>
      <c r="C21213" s="1" t="s">
        <v>44039</v>
      </c>
      <c r="D21213" s="1" t="s">
        <v>44040</v>
      </c>
      <c r="E21213" s="1" t="s">
        <v>29</v>
      </c>
      <c r="F21213" s="1" t="s">
        <v>30</v>
      </c>
      <c r="G21213" s="1" t="str">
        <f>IFERROR(__xludf.DUMMYFUNCTION("GOOGLETRANSLATE(D21213,""fr"",""en"")"),"#VALUE!")</f>
        <v>#VALUE!</v>
      </c>
    </row>
    <row r="21214" ht="15.75" customHeight="1">
      <c r="A21214" s="1" t="s">
        <v>138</v>
      </c>
      <c r="B21214" s="1">
        <v>5.0</v>
      </c>
      <c r="C21214" s="1" t="s">
        <v>44041</v>
      </c>
      <c r="D21214" s="1" t="s">
        <v>44042</v>
      </c>
      <c r="E21214" s="1" t="s">
        <v>21</v>
      </c>
      <c r="F21214" s="1" t="s">
        <v>11</v>
      </c>
      <c r="G21214" s="1" t="str">
        <f>IFERROR(__xludf.DUMMYFUNCTION("GOOGLETRANSLATE(D21214,""fr"",""en"")"),"#VALUE!")</f>
        <v>#VALUE!</v>
      </c>
    </row>
    <row r="21215" ht="15.75" customHeight="1">
      <c r="A21215" s="1" t="s">
        <v>1753</v>
      </c>
      <c r="B21215" s="1">
        <v>1.0</v>
      </c>
      <c r="C21215" s="1" t="s">
        <v>44043</v>
      </c>
      <c r="D21215" s="1" t="s">
        <v>44044</v>
      </c>
      <c r="E21215" s="1" t="s">
        <v>25</v>
      </c>
      <c r="F21215" s="1" t="s">
        <v>11</v>
      </c>
      <c r="G21215" s="1" t="str">
        <f>IFERROR(__xludf.DUMMYFUNCTION("GOOGLETRANSLATE(D21215,""fr"",""en"")"),"#VALUE!")</f>
        <v>#VALUE!</v>
      </c>
    </row>
    <row r="21216" ht="15.75" customHeight="1">
      <c r="A21216" s="1" t="s">
        <v>1778</v>
      </c>
      <c r="B21216" s="1">
        <v>5.0</v>
      </c>
      <c r="C21216" s="1" t="s">
        <v>5653</v>
      </c>
      <c r="D21216" s="1" t="s">
        <v>44045</v>
      </c>
      <c r="E21216" s="1" t="s">
        <v>614</v>
      </c>
      <c r="F21216" s="1" t="s">
        <v>30</v>
      </c>
      <c r="G21216" s="1" t="str">
        <f>IFERROR(__xludf.DUMMYFUNCTION("GOOGLETRANSLATE(D21216,""fr"",""en"")"),"#VALUE!")</f>
        <v>#VALUE!</v>
      </c>
    </row>
    <row r="21217" ht="15.75" customHeight="1">
      <c r="A21217" s="1" t="s">
        <v>3793</v>
      </c>
      <c r="B21217" s="1">
        <v>1.0</v>
      </c>
      <c r="C21217" s="1" t="s">
        <v>44046</v>
      </c>
      <c r="D21217" s="1" t="s">
        <v>44047</v>
      </c>
      <c r="E21217" s="1" t="s">
        <v>10</v>
      </c>
      <c r="F21217" s="1" t="s">
        <v>11</v>
      </c>
      <c r="G21217" s="1" t="str">
        <f>IFERROR(__xludf.DUMMYFUNCTION("GOOGLETRANSLATE(D21217,""fr"",""en"")"),"#VALUE!")</f>
        <v>#VALUE!</v>
      </c>
    </row>
    <row r="21218" ht="15.75" customHeight="1">
      <c r="A21218" s="1" t="s">
        <v>12</v>
      </c>
      <c r="B21218" s="1">
        <v>3.0</v>
      </c>
      <c r="C21218" s="1" t="s">
        <v>44048</v>
      </c>
      <c r="D21218" s="1" t="s">
        <v>44049</v>
      </c>
      <c r="E21218" s="1" t="s">
        <v>10</v>
      </c>
      <c r="F21218" s="1" t="s">
        <v>11</v>
      </c>
      <c r="G21218" s="1" t="str">
        <f>IFERROR(__xludf.DUMMYFUNCTION("GOOGLETRANSLATE(D21218,""fr"",""en"")"),"#VALUE!")</f>
        <v>#VALUE!</v>
      </c>
    </row>
    <row r="21219" ht="15.75" customHeight="1">
      <c r="A21219" s="1" t="s">
        <v>4342</v>
      </c>
      <c r="B21219" s="1">
        <v>3.0</v>
      </c>
      <c r="C21219" s="1" t="s">
        <v>44050</v>
      </c>
      <c r="D21219" s="1" t="s">
        <v>44051</v>
      </c>
      <c r="E21219" s="1" t="s">
        <v>29</v>
      </c>
      <c r="F21219" s="1" t="s">
        <v>30</v>
      </c>
      <c r="G21219" s="1" t="str">
        <f>IFERROR(__xludf.DUMMYFUNCTION("GOOGLETRANSLATE(D21219,""fr"",""en"")"),"#VALUE!")</f>
        <v>#VALUE!</v>
      </c>
    </row>
    <row r="21220" ht="15.75" customHeight="1">
      <c r="A21220" s="1" t="s">
        <v>414</v>
      </c>
      <c r="B21220" s="1">
        <v>2.0</v>
      </c>
      <c r="C21220" s="1" t="s">
        <v>14561</v>
      </c>
      <c r="D21220" s="1" t="s">
        <v>44052</v>
      </c>
      <c r="E21220" s="1" t="s">
        <v>226</v>
      </c>
      <c r="F21220" s="1" t="s">
        <v>11</v>
      </c>
      <c r="G21220" s="1" t="str">
        <f>IFERROR(__xludf.DUMMYFUNCTION("GOOGLETRANSLATE(D21220,""fr"",""en"")"),"I had several reimbursements with the MAIF (domestic accident, car hanging, damage involuntarily does not a neighbor, cycling flight ...). If this insurance is not perfect, it has still been very correct in the cases mentioned.
To tell you the truth, conc"&amp;"erning a domestic accident, I was asked to choose between the MAIF and the MGEN mutual: my answer: 'Everything rather than the MGEN!' And I do not regret it...
Perhaps one day I will have reproaches to make them, but I am satisfied at the moment (I have b"&amp;"een there for 30 years)")</f>
        <v>I had several reimbursements with the MAIF (domestic accident, car hanging, damage involuntarily does not a neighbor, cycling flight ...). If this insurance is not perfect, it has still been very correct in the cases mentioned.
To tell you the truth, concerning a domestic accident, I was asked to choose between the MAIF and the MGEN mutual: my answer: 'Everything rather than the MGEN!' And I do not regret it...
Perhaps one day I will have reproaches to make them, but I am satisfied at the moment (I have been there for 30 years)</v>
      </c>
    </row>
    <row r="21221" ht="15.75" customHeight="1">
      <c r="A21221" s="1" t="s">
        <v>8668</v>
      </c>
      <c r="B21221" s="1">
        <v>1.0</v>
      </c>
      <c r="C21221" s="1" t="s">
        <v>44053</v>
      </c>
      <c r="D21221" s="1" t="s">
        <v>44054</v>
      </c>
      <c r="E21221" s="1" t="s">
        <v>296</v>
      </c>
      <c r="F21221" s="1" t="s">
        <v>11</v>
      </c>
      <c r="G21221" s="1" t="str">
        <f>IFERROR(__xludf.DUMMYFUNCTION("GOOGLETRANSLATE(D21221,""fr"",""en"")"),"#VALUE!")</f>
        <v>#VALUE!</v>
      </c>
    </row>
    <row r="21222" ht="15.75" customHeight="1">
      <c r="A21222" s="1" t="s">
        <v>141</v>
      </c>
      <c r="B21222" s="1">
        <v>5.0</v>
      </c>
      <c r="C21222" s="1" t="s">
        <v>44055</v>
      </c>
      <c r="D21222" s="1" t="s">
        <v>44056</v>
      </c>
      <c r="E21222" s="1" t="s">
        <v>21</v>
      </c>
      <c r="F21222" s="1" t="s">
        <v>11</v>
      </c>
      <c r="G21222" s="1" t="str">
        <f>IFERROR(__xludf.DUMMYFUNCTION("GOOGLETRANSLATE(D21222,""fr"",""en"")"),"#VALUE!")</f>
        <v>#VALUE!</v>
      </c>
    </row>
    <row r="21223" ht="15.75" customHeight="1">
      <c r="A21223" s="1" t="s">
        <v>170</v>
      </c>
      <c r="B21223" s="1">
        <v>3.0</v>
      </c>
      <c r="C21223" s="1" t="s">
        <v>44057</v>
      </c>
      <c r="D21223" s="1" t="s">
        <v>44058</v>
      </c>
      <c r="E21223" s="1" t="s">
        <v>10</v>
      </c>
      <c r="F21223" s="1" t="s">
        <v>11</v>
      </c>
      <c r="G21223" s="1" t="str">
        <f>IFERROR(__xludf.DUMMYFUNCTION("GOOGLETRANSLATE(D21223,""fr"",""en"")"),"#VALUE!")</f>
        <v>#VALUE!</v>
      </c>
    </row>
    <row r="21224" ht="15.75" customHeight="1">
      <c r="A21224" s="1" t="s">
        <v>1439</v>
      </c>
      <c r="B21224" s="1">
        <v>2.0</v>
      </c>
      <c r="C21224" s="1" t="s">
        <v>44059</v>
      </c>
      <c r="D21224" s="1" t="s">
        <v>44060</v>
      </c>
      <c r="E21224" s="1" t="s">
        <v>10</v>
      </c>
      <c r="F21224" s="1" t="s">
        <v>11</v>
      </c>
      <c r="G21224" s="1" t="str">
        <f>IFERROR(__xludf.DUMMYFUNCTION("GOOGLETRANSLATE(D21224,""fr"",""en"")"),"#VALUE!")</f>
        <v>#VALUE!</v>
      </c>
    </row>
    <row r="21225" ht="15.75" customHeight="1">
      <c r="A21225" s="1" t="s">
        <v>606</v>
      </c>
      <c r="B21225" s="1">
        <v>4.0</v>
      </c>
      <c r="C21225" s="1" t="s">
        <v>44061</v>
      </c>
      <c r="D21225" s="1" t="s">
        <v>44062</v>
      </c>
      <c r="E21225" s="1" t="s">
        <v>10</v>
      </c>
      <c r="F21225" s="1" t="s">
        <v>11</v>
      </c>
      <c r="G21225" s="1" t="str">
        <f>IFERROR(__xludf.DUMMYFUNCTION("GOOGLETRANSLATE(D21225,""fr"",""en"")"),"#VALUE!")</f>
        <v>#VALUE!</v>
      </c>
    </row>
    <row r="21226" ht="15.75" customHeight="1">
      <c r="A21226" s="1" t="s">
        <v>893</v>
      </c>
      <c r="B21226" s="1">
        <v>1.0</v>
      </c>
      <c r="C21226" s="1" t="s">
        <v>44063</v>
      </c>
      <c r="D21226" s="1" t="s">
        <v>44064</v>
      </c>
      <c r="E21226" s="1" t="s">
        <v>484</v>
      </c>
      <c r="F21226" s="1" t="s">
        <v>30</v>
      </c>
      <c r="G21226" s="1" t="str">
        <f>IFERROR(__xludf.DUMMYFUNCTION("GOOGLETRANSLATE(D21226,""fr"",""en"")"),"#VALUE!")</f>
        <v>#VALUE!</v>
      </c>
    </row>
    <row r="21227" ht="15.75" customHeight="1">
      <c r="A21227" s="1" t="s">
        <v>85</v>
      </c>
      <c r="B21227" s="1">
        <v>4.0</v>
      </c>
      <c r="C21227" s="1" t="s">
        <v>44065</v>
      </c>
      <c r="D21227" s="1" t="s">
        <v>44066</v>
      </c>
      <c r="E21227" s="1" t="s">
        <v>10</v>
      </c>
      <c r="F21227" s="1" t="s">
        <v>11</v>
      </c>
      <c r="G21227" s="1" t="str">
        <f>IFERROR(__xludf.DUMMYFUNCTION("GOOGLETRANSLATE(D21227,""fr"",""en"")"),"#VALUE!")</f>
        <v>#VALUE!</v>
      </c>
    </row>
    <row r="21228" ht="15.75" customHeight="1">
      <c r="A21228" s="1" t="s">
        <v>1135</v>
      </c>
      <c r="B21228" s="1">
        <v>4.0</v>
      </c>
      <c r="C21228" s="1" t="s">
        <v>44067</v>
      </c>
      <c r="D21228" s="1" t="s">
        <v>44068</v>
      </c>
      <c r="E21228" s="1" t="s">
        <v>10</v>
      </c>
      <c r="F21228" s="1" t="s">
        <v>11</v>
      </c>
      <c r="G21228" s="1" t="str">
        <f>IFERROR(__xludf.DUMMYFUNCTION("GOOGLETRANSLATE(D21228,""fr"",""en"")"),"#VALUE!")</f>
        <v>#VALUE!</v>
      </c>
    </row>
    <row r="21229" ht="15.75" customHeight="1">
      <c r="A21229" s="1" t="s">
        <v>3060</v>
      </c>
      <c r="B21229" s="1">
        <v>5.0</v>
      </c>
      <c r="C21229" s="1" t="s">
        <v>44069</v>
      </c>
      <c r="D21229" s="1" t="s">
        <v>44070</v>
      </c>
      <c r="E21229" s="1" t="s">
        <v>21</v>
      </c>
      <c r="F21229" s="1" t="s">
        <v>11</v>
      </c>
      <c r="G21229" s="1" t="str">
        <f>IFERROR(__xludf.DUMMYFUNCTION("GOOGLETRANSLATE(D21229,""fr"",""en"")"),"#VALUE!")</f>
        <v>#VALUE!</v>
      </c>
    </row>
    <row r="21230" ht="15.75" customHeight="1">
      <c r="A21230" s="1" t="s">
        <v>2048</v>
      </c>
      <c r="B21230" s="1">
        <v>5.0</v>
      </c>
      <c r="C21230" s="1" t="s">
        <v>44071</v>
      </c>
      <c r="D21230" s="1" t="s">
        <v>44072</v>
      </c>
      <c r="E21230" s="1" t="s">
        <v>109</v>
      </c>
      <c r="F21230" s="1" t="s">
        <v>11</v>
      </c>
      <c r="G21230" s="1" t="str">
        <f>IFERROR(__xludf.DUMMYFUNCTION("GOOGLETRANSLATE(D21230,""fr"",""en"")"),"#VALUE!")</f>
        <v>#VALUE!</v>
      </c>
    </row>
    <row r="21231" ht="15.75" customHeight="1">
      <c r="A21231" s="1" t="s">
        <v>16417</v>
      </c>
      <c r="B21231" s="1">
        <v>5.0</v>
      </c>
      <c r="C21231" s="1" t="s">
        <v>44073</v>
      </c>
      <c r="D21231" s="1" t="s">
        <v>44074</v>
      </c>
      <c r="E21231" s="1" t="s">
        <v>21</v>
      </c>
      <c r="F21231" s="1" t="s">
        <v>11</v>
      </c>
      <c r="G21231" s="1" t="str">
        <f>IFERROR(__xludf.DUMMYFUNCTION("GOOGLETRANSLATE(D21231,""fr"",""en"")"),"I am very satisfied with the prices offered. The olive tree offers a wide range of options. The sending of the green card was very fast.")</f>
        <v>I am very satisfied with the prices offered. The olive tree offers a wide range of options. The sending of the green card was very fast.</v>
      </c>
    </row>
    <row r="21232" ht="15.75" customHeight="1">
      <c r="A21232" s="1" t="s">
        <v>4706</v>
      </c>
      <c r="B21232" s="1">
        <v>1.0</v>
      </c>
      <c r="C21232" s="1" t="s">
        <v>44075</v>
      </c>
      <c r="D21232" s="1" t="s">
        <v>44076</v>
      </c>
      <c r="E21232" s="1" t="s">
        <v>29</v>
      </c>
      <c r="F21232" s="1" t="s">
        <v>30</v>
      </c>
      <c r="G21232" s="1" t="str">
        <f>IFERROR(__xludf.DUMMYFUNCTION("GOOGLETRANSLATE(D21232,""fr"",""en"")"),"#VALUE!")</f>
        <v>#VALUE!</v>
      </c>
    </row>
    <row r="21233" ht="15.75" customHeight="1">
      <c r="A21233" s="1" t="s">
        <v>138</v>
      </c>
      <c r="B21233" s="1">
        <v>4.0</v>
      </c>
      <c r="C21233" s="1" t="s">
        <v>44077</v>
      </c>
      <c r="D21233" s="1" t="s">
        <v>44078</v>
      </c>
      <c r="E21233" s="1" t="s">
        <v>21</v>
      </c>
      <c r="F21233" s="1" t="s">
        <v>11</v>
      </c>
      <c r="G21233" s="1" t="str">
        <f>IFERROR(__xludf.DUMMYFUNCTION("GOOGLETRANSLATE(D21233,""fr"",""en"")"),"#VALUE!")</f>
        <v>#VALUE!</v>
      </c>
    </row>
    <row r="21234" ht="15.75" customHeight="1">
      <c r="A21234" s="1" t="s">
        <v>1767</v>
      </c>
      <c r="B21234" s="1">
        <v>1.0</v>
      </c>
      <c r="C21234" s="1" t="s">
        <v>44079</v>
      </c>
      <c r="D21234" s="1" t="s">
        <v>44080</v>
      </c>
      <c r="E21234" s="1" t="s">
        <v>10</v>
      </c>
      <c r="F21234" s="1" t="s">
        <v>11</v>
      </c>
      <c r="G21234" s="1" t="str">
        <f>IFERROR(__xludf.DUMMYFUNCTION("GOOGLETRANSLATE(D21234,""fr"",""en"")"),"#VALUE!")</f>
        <v>#VALUE!</v>
      </c>
    </row>
    <row r="21235" ht="15.75" customHeight="1">
      <c r="A21235" s="1" t="s">
        <v>15833</v>
      </c>
      <c r="B21235" s="1">
        <v>4.0</v>
      </c>
      <c r="C21235" s="1" t="s">
        <v>44081</v>
      </c>
      <c r="D21235" s="1" t="s">
        <v>44082</v>
      </c>
      <c r="E21235" s="1" t="s">
        <v>280</v>
      </c>
      <c r="F21235" s="1" t="s">
        <v>11</v>
      </c>
      <c r="G21235" s="1" t="str">
        <f>IFERROR(__xludf.DUMMYFUNCTION("GOOGLETRANSLATE(D21235,""fr"",""en"")"),"I had an accident barely arriving at home no concern, do not even call anything !! they all settle !! I will ensure as soon as possible my other cars")</f>
        <v>I had an accident barely arriving at home no concern, do not even call anything !! they all settle !! I will ensure as soon as possible my other cars</v>
      </c>
    </row>
    <row r="21236" ht="15.75" customHeight="1">
      <c r="A21236" s="1" t="s">
        <v>1375</v>
      </c>
      <c r="B21236" s="1">
        <v>3.0</v>
      </c>
      <c r="C21236" s="1" t="s">
        <v>44083</v>
      </c>
      <c r="D21236" s="1" t="s">
        <v>44084</v>
      </c>
      <c r="E21236" s="1" t="s">
        <v>65</v>
      </c>
      <c r="F21236" s="1" t="s">
        <v>66</v>
      </c>
      <c r="G21236" s="1" t="str">
        <f>IFERROR(__xludf.DUMMYFUNCTION("GOOGLETRANSLATE(D21236,""fr"",""en"")"),"#VALUE!")</f>
        <v>#VALUE!</v>
      </c>
    </row>
    <row r="21237" ht="15.75" customHeight="1">
      <c r="A21237" s="1" t="s">
        <v>9099</v>
      </c>
      <c r="B21237" s="1">
        <v>3.0</v>
      </c>
      <c r="C21237" s="1" t="s">
        <v>44085</v>
      </c>
      <c r="D21237" s="1" t="s">
        <v>44086</v>
      </c>
      <c r="E21237" s="1" t="s">
        <v>10</v>
      </c>
      <c r="F21237" s="1" t="s">
        <v>11</v>
      </c>
      <c r="G21237" s="1" t="str">
        <f>IFERROR(__xludf.DUMMYFUNCTION("GOOGLETRANSLATE(D21237,""fr"",""en"")"),"#VALUE!")</f>
        <v>#VALUE!</v>
      </c>
    </row>
    <row r="21238" ht="15.75" customHeight="1">
      <c r="A21238" s="1" t="s">
        <v>579</v>
      </c>
      <c r="B21238" s="1">
        <v>5.0</v>
      </c>
      <c r="C21238" s="1" t="s">
        <v>44087</v>
      </c>
      <c r="D21238" s="1" t="s">
        <v>44088</v>
      </c>
      <c r="E21238" s="1" t="s">
        <v>10</v>
      </c>
      <c r="F21238" s="1" t="s">
        <v>11</v>
      </c>
      <c r="G21238" s="1" t="str">
        <f>IFERROR(__xludf.DUMMYFUNCTION("GOOGLETRANSLATE(D21238,""fr"",""en"")"),"#VALUE!")</f>
        <v>#VALUE!</v>
      </c>
    </row>
    <row r="21239" ht="15.75" customHeight="1">
      <c r="A21239" s="1" t="s">
        <v>2702</v>
      </c>
      <c r="B21239" s="1">
        <v>2.0</v>
      </c>
      <c r="C21239" s="1" t="s">
        <v>44089</v>
      </c>
      <c r="D21239" s="1" t="s">
        <v>44090</v>
      </c>
      <c r="E21239" s="1" t="s">
        <v>10</v>
      </c>
      <c r="F21239" s="1" t="s">
        <v>11</v>
      </c>
      <c r="G21239" s="1" t="str">
        <f>IFERROR(__xludf.DUMMYFUNCTION("GOOGLETRANSLATE(D21239,""fr"",""en"")"),"#VALUE!")</f>
        <v>#VALUE!</v>
      </c>
    </row>
    <row r="21240" ht="15.75" customHeight="1">
      <c r="A21240" s="1" t="s">
        <v>1540</v>
      </c>
      <c r="B21240" s="1">
        <v>4.0</v>
      </c>
      <c r="C21240" s="1" t="s">
        <v>44091</v>
      </c>
      <c r="D21240" s="1" t="s">
        <v>44092</v>
      </c>
      <c r="E21240" s="1" t="s">
        <v>614</v>
      </c>
      <c r="F21240" s="1" t="s">
        <v>30</v>
      </c>
      <c r="G21240" s="1" t="str">
        <f>IFERROR(__xludf.DUMMYFUNCTION("GOOGLETRANSLATE(D21240,""fr"",""en"")"),"#VALUE!")</f>
        <v>#VALUE!</v>
      </c>
    </row>
    <row r="21241" ht="15.75" customHeight="1">
      <c r="A21241" s="1" t="s">
        <v>594</v>
      </c>
      <c r="B21241" s="1">
        <v>1.0</v>
      </c>
      <c r="C21241" s="1" t="s">
        <v>44093</v>
      </c>
      <c r="D21241" s="1" t="s">
        <v>44094</v>
      </c>
      <c r="E21241" s="1" t="s">
        <v>109</v>
      </c>
      <c r="F21241" s="1" t="s">
        <v>110</v>
      </c>
      <c r="G21241" s="1" t="str">
        <f>IFERROR(__xludf.DUMMYFUNCTION("GOOGLETRANSLATE(D21241,""fr"",""en"")"),"#VALUE!")</f>
        <v>#VALUE!</v>
      </c>
    </row>
    <row r="21242" ht="15.75" customHeight="1">
      <c r="A21242" s="1" t="s">
        <v>841</v>
      </c>
      <c r="B21242" s="1">
        <v>4.0</v>
      </c>
      <c r="C21242" s="1" t="s">
        <v>44095</v>
      </c>
      <c r="D21242" s="1" t="s">
        <v>44096</v>
      </c>
      <c r="E21242" s="1" t="s">
        <v>21</v>
      </c>
      <c r="F21242" s="1" t="s">
        <v>11</v>
      </c>
      <c r="G21242" s="1" t="str">
        <f>IFERROR(__xludf.DUMMYFUNCTION("GOOGLETRANSLATE(D21242,""fr"",""en"")"),"#VALUE!")</f>
        <v>#VALUE!</v>
      </c>
    </row>
    <row r="21243" ht="15.75" customHeight="1">
      <c r="A21243" s="1" t="s">
        <v>2325</v>
      </c>
      <c r="B21243" s="1">
        <v>3.0</v>
      </c>
      <c r="C21243" s="1" t="s">
        <v>44097</v>
      </c>
      <c r="D21243" s="1" t="s">
        <v>44098</v>
      </c>
      <c r="E21243" s="1" t="s">
        <v>169</v>
      </c>
      <c r="F21243" s="1" t="s">
        <v>11</v>
      </c>
      <c r="G21243" s="1" t="str">
        <f>IFERROR(__xludf.DUMMYFUNCTION("GOOGLETRANSLATE(D21243,""fr"",""en"")"),"#VALUE!")</f>
        <v>#VALUE!</v>
      </c>
    </row>
    <row r="21244" ht="15.75" customHeight="1">
      <c r="A21244" s="1" t="s">
        <v>16226</v>
      </c>
      <c r="B21244" s="1">
        <v>2.0</v>
      </c>
      <c r="C21244" s="1" t="s">
        <v>3879</v>
      </c>
      <c r="D21244" s="1" t="s">
        <v>44099</v>
      </c>
      <c r="E21244" s="1" t="s">
        <v>29</v>
      </c>
      <c r="F21244" s="1" t="s">
        <v>30</v>
      </c>
      <c r="G21244" s="1" t="str">
        <f>IFERROR(__xludf.DUMMYFUNCTION("GOOGLETRANSLATE(D21244,""fr"",""en"")"),"#VALUE!")</f>
        <v>#VALUE!</v>
      </c>
    </row>
    <row r="21245" ht="15.75" customHeight="1">
      <c r="A21245" s="1" t="s">
        <v>1439</v>
      </c>
      <c r="B21245" s="1">
        <v>5.0</v>
      </c>
      <c r="C21245" s="1" t="s">
        <v>44100</v>
      </c>
      <c r="D21245" s="1" t="s">
        <v>44101</v>
      </c>
      <c r="E21245" s="1" t="s">
        <v>21</v>
      </c>
      <c r="F21245" s="1" t="s">
        <v>11</v>
      </c>
      <c r="G21245" s="1" t="str">
        <f>IFERROR(__xludf.DUMMYFUNCTION("GOOGLETRANSLATE(D21245,""fr"",""en"")"),"#VALUE!")</f>
        <v>#VALUE!</v>
      </c>
    </row>
    <row r="21246" ht="15.75" customHeight="1">
      <c r="A21246" s="1" t="s">
        <v>921</v>
      </c>
      <c r="B21246" s="1">
        <v>4.0</v>
      </c>
      <c r="C21246" s="1" t="s">
        <v>44102</v>
      </c>
      <c r="D21246" s="1" t="s">
        <v>44103</v>
      </c>
      <c r="E21246" s="1" t="s">
        <v>21</v>
      </c>
      <c r="F21246" s="1" t="s">
        <v>11</v>
      </c>
      <c r="G21246" s="1" t="str">
        <f>IFERROR(__xludf.DUMMYFUNCTION("GOOGLETRANSLATE(D21246,""fr"",""en"")"),"I am satisfied with the sales department I highly recommend this fast and efficient online insurance ... very fast attachment and related to a collaborator quickly
")</f>
        <v>I am satisfied with the sales department I highly recommend this fast and efficient online insurance ... very fast attachment and related to a collaborator quickly
</v>
      </c>
    </row>
    <row r="21247" ht="15.75" customHeight="1">
      <c r="A21247" s="1" t="s">
        <v>1102</v>
      </c>
      <c r="B21247" s="1">
        <v>3.0</v>
      </c>
      <c r="C21247" s="1" t="s">
        <v>44104</v>
      </c>
      <c r="D21247" s="1" t="s">
        <v>44105</v>
      </c>
      <c r="E21247" s="1" t="s">
        <v>169</v>
      </c>
      <c r="F21247" s="1" t="s">
        <v>11</v>
      </c>
      <c r="G21247" s="1" t="str">
        <f>IFERROR(__xludf.DUMMYFUNCTION("GOOGLETRANSLATE(D21247,""fr"",""en"")"),"#VALUE!")</f>
        <v>#VALUE!</v>
      </c>
    </row>
    <row r="21248" ht="15.75" customHeight="1">
      <c r="A21248" s="1" t="s">
        <v>11538</v>
      </c>
      <c r="B21248" s="1">
        <v>3.0</v>
      </c>
      <c r="C21248" s="1" t="s">
        <v>44106</v>
      </c>
      <c r="D21248" s="1" t="s">
        <v>44107</v>
      </c>
      <c r="E21248" s="1" t="s">
        <v>52</v>
      </c>
      <c r="F21248" s="1" t="s">
        <v>11</v>
      </c>
      <c r="G21248" s="1" t="str">
        <f>IFERROR(__xludf.DUMMYFUNCTION("GOOGLETRANSLATE(D21248,""fr"",""en"")"),"#VALUE!")</f>
        <v>#VALUE!</v>
      </c>
    </row>
    <row r="21249" ht="15.75" customHeight="1">
      <c r="A21249" s="1" t="s">
        <v>17384</v>
      </c>
      <c r="B21249" s="1">
        <v>3.0</v>
      </c>
      <c r="C21249" s="1" t="s">
        <v>44108</v>
      </c>
      <c r="D21249" s="1" t="s">
        <v>44109</v>
      </c>
      <c r="E21249" s="1" t="s">
        <v>29</v>
      </c>
      <c r="F21249" s="1" t="s">
        <v>30</v>
      </c>
      <c r="G21249" s="1" t="str">
        <f>IFERROR(__xludf.DUMMYFUNCTION("GOOGLETRANSLATE(D21249,""fr"",""en"")"),"#VALUE!")</f>
        <v>#VALUE!</v>
      </c>
    </row>
    <row r="21250" ht="15.75" customHeight="1">
      <c r="A21250" s="1" t="s">
        <v>187</v>
      </c>
      <c r="B21250" s="1">
        <v>4.0</v>
      </c>
      <c r="C21250" s="1" t="s">
        <v>44110</v>
      </c>
      <c r="D21250" s="1" t="s">
        <v>44111</v>
      </c>
      <c r="E21250" s="1" t="s">
        <v>65</v>
      </c>
      <c r="F21250" s="1" t="s">
        <v>66</v>
      </c>
      <c r="G21250" s="1" t="str">
        <f>IFERROR(__xludf.DUMMYFUNCTION("GOOGLETRANSLATE(D21250,""fr"",""en"")"),"#VALUE!")</f>
        <v>#VALUE!</v>
      </c>
    </row>
    <row r="21251" ht="15.75" customHeight="1">
      <c r="A21251" s="1" t="s">
        <v>344</v>
      </c>
      <c r="B21251" s="1">
        <v>1.0</v>
      </c>
      <c r="C21251" s="1" t="s">
        <v>44112</v>
      </c>
      <c r="D21251" s="1" t="s">
        <v>4161</v>
      </c>
      <c r="E21251" s="1" t="s">
        <v>273</v>
      </c>
      <c r="F21251" s="1" t="s">
        <v>110</v>
      </c>
      <c r="G21251" s="1" t="str">
        <f>IFERROR(__xludf.DUMMYFUNCTION("GOOGLETRANSLATE(D21251,""fr"",""en"")"),"#VALUE!")</f>
        <v>#VALUE!</v>
      </c>
    </row>
    <row r="21252" ht="15.75" customHeight="1">
      <c r="A21252" s="1" t="s">
        <v>170</v>
      </c>
      <c r="B21252" s="1">
        <v>1.0</v>
      </c>
      <c r="C21252" s="1" t="s">
        <v>44113</v>
      </c>
      <c r="D21252" s="1" t="s">
        <v>44114</v>
      </c>
      <c r="E21252" s="1" t="s">
        <v>3642</v>
      </c>
      <c r="F21252" s="1" t="s">
        <v>118</v>
      </c>
      <c r="G21252" s="1" t="str">
        <f>IFERROR(__xludf.DUMMYFUNCTION("GOOGLETRANSLATE(D21252,""fr"",""en"")"),"#VALUE!")</f>
        <v>#VALUE!</v>
      </c>
    </row>
    <row r="21253" ht="15.75" customHeight="1">
      <c r="A21253" s="1" t="s">
        <v>1913</v>
      </c>
      <c r="B21253" s="1">
        <v>5.0</v>
      </c>
      <c r="C21253" s="1" t="s">
        <v>44115</v>
      </c>
      <c r="D21253" s="1" t="s">
        <v>44116</v>
      </c>
      <c r="E21253" s="1" t="s">
        <v>34</v>
      </c>
      <c r="F21253" s="1" t="s">
        <v>30</v>
      </c>
      <c r="G21253" s="1" t="str">
        <f>IFERROR(__xludf.DUMMYFUNCTION("GOOGLETRANSLATE(D21253,""fr"",""en"")"),"#VALUE!")</f>
        <v>#VALUE!</v>
      </c>
    </row>
    <row r="21254" ht="15.75" customHeight="1">
      <c r="A21254" s="1" t="s">
        <v>588</v>
      </c>
      <c r="B21254" s="1">
        <v>3.0</v>
      </c>
      <c r="C21254" s="1" t="s">
        <v>44117</v>
      </c>
      <c r="D21254" s="1" t="s">
        <v>44118</v>
      </c>
      <c r="E21254" s="1" t="s">
        <v>614</v>
      </c>
      <c r="F21254" s="1" t="s">
        <v>30</v>
      </c>
      <c r="G21254" s="1" t="str">
        <f>IFERROR(__xludf.DUMMYFUNCTION("GOOGLETRANSLATE(D21254,""fr"",""en"")"),"#VALUE!")</f>
        <v>#VALUE!</v>
      </c>
    </row>
    <row r="21255" ht="15.75" customHeight="1">
      <c r="A21255" s="1" t="s">
        <v>3859</v>
      </c>
      <c r="B21255" s="1">
        <v>1.0</v>
      </c>
      <c r="C21255" s="1" t="s">
        <v>44119</v>
      </c>
      <c r="D21255" s="1" t="s">
        <v>44120</v>
      </c>
      <c r="E21255" s="1" t="s">
        <v>10</v>
      </c>
      <c r="F21255" s="1" t="s">
        <v>11</v>
      </c>
      <c r="G21255" s="1" t="str">
        <f>IFERROR(__xludf.DUMMYFUNCTION("GOOGLETRANSLATE(D21255,""fr"",""en"")"),"#VALUE!")</f>
        <v>#VALUE!</v>
      </c>
    </row>
    <row r="21256" ht="15.75" customHeight="1">
      <c r="A21256" s="1" t="s">
        <v>2630</v>
      </c>
      <c r="B21256" s="1">
        <v>1.0</v>
      </c>
      <c r="C21256" s="1" t="s">
        <v>44121</v>
      </c>
      <c r="D21256" s="1" t="s">
        <v>44122</v>
      </c>
      <c r="E21256" s="1" t="s">
        <v>750</v>
      </c>
      <c r="F21256" s="1" t="s">
        <v>110</v>
      </c>
      <c r="G21256" s="1" t="str">
        <f>IFERROR(__xludf.DUMMYFUNCTION("GOOGLETRANSLATE(D21256,""fr"",""en"")"),"#VALUE!")</f>
        <v>#VALUE!</v>
      </c>
    </row>
    <row r="21257" ht="15.75" customHeight="1">
      <c r="A21257" s="1" t="s">
        <v>2911</v>
      </c>
      <c r="B21257" s="1">
        <v>5.0</v>
      </c>
      <c r="C21257" s="1" t="s">
        <v>44123</v>
      </c>
      <c r="D21257" s="1" t="s">
        <v>44124</v>
      </c>
      <c r="E21257" s="1" t="s">
        <v>21</v>
      </c>
      <c r="F21257" s="1" t="s">
        <v>11</v>
      </c>
      <c r="G21257" s="1" t="str">
        <f>IFERROR(__xludf.DUMMYFUNCTION("GOOGLETRANSLATE(D21257,""fr"",""en"")"),"#VALUE!")</f>
        <v>#VALUE!</v>
      </c>
    </row>
    <row r="21258" ht="15.75" customHeight="1">
      <c r="A21258" s="1" t="s">
        <v>2097</v>
      </c>
      <c r="B21258" s="1">
        <v>4.0</v>
      </c>
      <c r="C21258" s="1" t="s">
        <v>44125</v>
      </c>
      <c r="D21258" s="1" t="s">
        <v>44126</v>
      </c>
      <c r="E21258" s="1" t="s">
        <v>10</v>
      </c>
      <c r="F21258" s="1" t="s">
        <v>11</v>
      </c>
      <c r="G21258" s="1" t="str">
        <f>IFERROR(__xludf.DUMMYFUNCTION("GOOGLETRANSLATE(D21258,""fr"",""en"")"),"#VALUE!")</f>
        <v>#VALUE!</v>
      </c>
    </row>
    <row r="21259" ht="15.75" customHeight="1">
      <c r="A21259" s="1" t="s">
        <v>929</v>
      </c>
      <c r="B21259" s="1">
        <v>4.0</v>
      </c>
      <c r="C21259" s="1" t="s">
        <v>44127</v>
      </c>
      <c r="D21259" s="1" t="s">
        <v>44128</v>
      </c>
      <c r="E21259" s="1" t="s">
        <v>21</v>
      </c>
      <c r="F21259" s="1" t="s">
        <v>11</v>
      </c>
      <c r="G21259" s="1" t="str">
        <f>IFERROR(__xludf.DUMMYFUNCTION("GOOGLETRANSLATE(D21259,""fr"",""en"")"),"#VALUE!")</f>
        <v>#VALUE!</v>
      </c>
    </row>
    <row r="21260" ht="15.75" customHeight="1">
      <c r="A21260" s="1" t="s">
        <v>2106</v>
      </c>
      <c r="B21260" s="1">
        <v>5.0</v>
      </c>
      <c r="C21260" s="1" t="s">
        <v>44129</v>
      </c>
      <c r="D21260" s="1" t="s">
        <v>44130</v>
      </c>
      <c r="E21260" s="1" t="s">
        <v>21</v>
      </c>
      <c r="F21260" s="1" t="s">
        <v>11</v>
      </c>
      <c r="G21260" s="1" t="str">
        <f>IFERROR(__xludf.DUMMYFUNCTION("GOOGLETRANSLATE(D21260,""fr"",""en"")"),"#VALUE!")</f>
        <v>#VALUE!</v>
      </c>
    </row>
    <row r="21261" ht="15.75" customHeight="1">
      <c r="A21261" s="1" t="s">
        <v>5472</v>
      </c>
      <c r="B21261" s="1">
        <v>4.0</v>
      </c>
      <c r="C21261" s="1" t="s">
        <v>44131</v>
      </c>
      <c r="D21261" s="1" t="s">
        <v>44132</v>
      </c>
      <c r="E21261" s="1" t="s">
        <v>29</v>
      </c>
      <c r="F21261" s="1" t="s">
        <v>30</v>
      </c>
      <c r="G21261" s="1" t="str">
        <f>IFERROR(__xludf.DUMMYFUNCTION("GOOGLETRANSLATE(D21261,""fr"",""en"")"),"#VALUE!")</f>
        <v>#VALUE!</v>
      </c>
    </row>
    <row r="21262" ht="15.75" customHeight="1">
      <c r="A21262" s="1" t="s">
        <v>3330</v>
      </c>
      <c r="B21262" s="1">
        <v>3.0</v>
      </c>
      <c r="C21262" s="1" t="s">
        <v>44133</v>
      </c>
      <c r="D21262" s="1" t="s">
        <v>44134</v>
      </c>
      <c r="E21262" s="1" t="s">
        <v>448</v>
      </c>
      <c r="F21262" s="1" t="s">
        <v>84</v>
      </c>
      <c r="G21262" s="1" t="str">
        <f>IFERROR(__xludf.DUMMYFUNCTION("GOOGLETRANSLATE(D21262,""fr"",""en"")"),"#VALUE!")</f>
        <v>#VALUE!</v>
      </c>
    </row>
    <row r="21263" ht="15.75" customHeight="1">
      <c r="A21263" s="1" t="s">
        <v>1879</v>
      </c>
      <c r="B21263" s="1">
        <v>4.0</v>
      </c>
      <c r="C21263" s="1" t="s">
        <v>44135</v>
      </c>
      <c r="D21263" s="1" t="s">
        <v>44136</v>
      </c>
      <c r="E21263" s="1" t="s">
        <v>10</v>
      </c>
      <c r="F21263" s="1" t="s">
        <v>11</v>
      </c>
      <c r="G21263" s="1" t="str">
        <f>IFERROR(__xludf.DUMMYFUNCTION("GOOGLETRANSLATE(D21263,""fr"",""en"")"),"#VALUE!")</f>
        <v>#VALUE!</v>
      </c>
    </row>
    <row r="21264" ht="15.75" customHeight="1">
      <c r="A21264" s="1" t="s">
        <v>3711</v>
      </c>
      <c r="B21264" s="1">
        <v>1.0</v>
      </c>
      <c r="C21264" s="1" t="s">
        <v>44137</v>
      </c>
      <c r="D21264" s="1" t="s">
        <v>44138</v>
      </c>
      <c r="E21264" s="1" t="s">
        <v>296</v>
      </c>
      <c r="F21264" s="1" t="s">
        <v>110</v>
      </c>
      <c r="G21264" s="1" t="str">
        <f>IFERROR(__xludf.DUMMYFUNCTION("GOOGLETRANSLATE(D21264,""fr"",""en"")"),"#VALUE!")</f>
        <v>#VALUE!</v>
      </c>
    </row>
    <row r="21265" ht="15.75" customHeight="1">
      <c r="A21265" s="1" t="s">
        <v>231</v>
      </c>
      <c r="B21265" s="1">
        <v>5.0</v>
      </c>
      <c r="C21265" s="1" t="s">
        <v>44139</v>
      </c>
      <c r="D21265" s="1" t="s">
        <v>44140</v>
      </c>
      <c r="E21265" s="1" t="s">
        <v>21</v>
      </c>
      <c r="F21265" s="1" t="s">
        <v>11</v>
      </c>
      <c r="G21265" s="1" t="str">
        <f>IFERROR(__xludf.DUMMYFUNCTION("GOOGLETRANSLATE(D21265,""fr"",""en"")"),"#VALUE!")</f>
        <v>#VALUE!</v>
      </c>
    </row>
    <row r="21266" ht="15.75" customHeight="1">
      <c r="A21266" s="1" t="s">
        <v>2135</v>
      </c>
      <c r="B21266" s="1">
        <v>5.0</v>
      </c>
      <c r="C21266" s="1" t="s">
        <v>44141</v>
      </c>
      <c r="D21266" s="1" t="s">
        <v>44142</v>
      </c>
      <c r="E21266" s="1" t="s">
        <v>21</v>
      </c>
      <c r="F21266" s="1" t="s">
        <v>11</v>
      </c>
      <c r="G21266" s="1" t="str">
        <f>IFERROR(__xludf.DUMMYFUNCTION("GOOGLETRANSLATE(D21266,""fr"",""en"")"),"#VALUE!")</f>
        <v>#VALUE!</v>
      </c>
    </row>
    <row r="21267" ht="15.75" customHeight="1">
      <c r="A21267" s="1" t="s">
        <v>5149</v>
      </c>
      <c r="B21267" s="1">
        <v>2.0</v>
      </c>
      <c r="C21267" s="1" t="s">
        <v>44143</v>
      </c>
      <c r="D21267" s="1" t="s">
        <v>44144</v>
      </c>
      <c r="E21267" s="1" t="s">
        <v>43</v>
      </c>
      <c r="F21267" s="1" t="s">
        <v>30</v>
      </c>
      <c r="G21267" s="1" t="str">
        <f>IFERROR(__xludf.DUMMYFUNCTION("GOOGLETRANSLATE(D21267,""fr"",""en"")"),"#VALUE!")</f>
        <v>#VALUE!</v>
      </c>
    </row>
    <row r="21268" ht="15.75" customHeight="1">
      <c r="A21268" s="1" t="s">
        <v>861</v>
      </c>
      <c r="B21268" s="1">
        <v>2.0</v>
      </c>
      <c r="C21268" s="1" t="s">
        <v>17542</v>
      </c>
      <c r="D21268" s="1" t="s">
        <v>44145</v>
      </c>
      <c r="E21268" s="1" t="s">
        <v>273</v>
      </c>
      <c r="F21268" s="1" t="s">
        <v>110</v>
      </c>
      <c r="G21268" s="1" t="str">
        <f>IFERROR(__xludf.DUMMYFUNCTION("GOOGLETRANSLATE(D21268,""fr"",""en"")"),"#VALUE!")</f>
        <v>#VALUE!</v>
      </c>
    </row>
    <row r="21269" ht="15.75" customHeight="1">
      <c r="A21269" s="1" t="s">
        <v>724</v>
      </c>
      <c r="B21269" s="1">
        <v>3.0</v>
      </c>
      <c r="C21269" s="1" t="s">
        <v>44146</v>
      </c>
      <c r="D21269" s="1" t="s">
        <v>44147</v>
      </c>
      <c r="E21269" s="1" t="s">
        <v>169</v>
      </c>
      <c r="F21269" s="1" t="s">
        <v>11</v>
      </c>
      <c r="G21269" s="1" t="str">
        <f>IFERROR(__xludf.DUMMYFUNCTION("GOOGLETRANSLATE(D21269,""fr"",""en"")"),"#VALUE!")</f>
        <v>#VALUE!</v>
      </c>
    </row>
    <row r="21270" ht="15.75" customHeight="1">
      <c r="A21270" s="1" t="s">
        <v>13238</v>
      </c>
      <c r="B21270" s="1">
        <v>1.0</v>
      </c>
      <c r="C21270" s="1" t="s">
        <v>44148</v>
      </c>
      <c r="D21270" s="1" t="s">
        <v>44149</v>
      </c>
      <c r="E21270" s="1" t="s">
        <v>250</v>
      </c>
      <c r="F21270" s="1" t="s">
        <v>30</v>
      </c>
      <c r="G21270" s="1" t="str">
        <f>IFERROR(__xludf.DUMMYFUNCTION("GOOGLETRANSLATE(D21270,""fr"",""en"")"),"#VALUE!")</f>
        <v>#VALUE!</v>
      </c>
    </row>
    <row r="21271" ht="15.75" customHeight="1">
      <c r="A21271" s="1" t="s">
        <v>126</v>
      </c>
      <c r="B21271" s="1">
        <v>5.0</v>
      </c>
      <c r="C21271" s="1" t="s">
        <v>44150</v>
      </c>
      <c r="D21271" s="1" t="s">
        <v>44151</v>
      </c>
      <c r="E21271" s="1" t="s">
        <v>10</v>
      </c>
      <c r="F21271" s="1" t="s">
        <v>11</v>
      </c>
      <c r="G21271" s="1" t="str">
        <f>IFERROR(__xludf.DUMMYFUNCTION("GOOGLETRANSLATE(D21271,""fr"",""en"")"),"#VALUE!")</f>
        <v>#VALUE!</v>
      </c>
    </row>
    <row r="21272" ht="15.75" customHeight="1">
      <c r="A21272" s="1" t="s">
        <v>893</v>
      </c>
      <c r="B21272" s="1">
        <v>1.0</v>
      </c>
      <c r="C21272" s="1" t="s">
        <v>44152</v>
      </c>
      <c r="D21272" s="1" t="s">
        <v>44153</v>
      </c>
      <c r="E21272" s="1" t="s">
        <v>21</v>
      </c>
      <c r="F21272" s="1" t="s">
        <v>11</v>
      </c>
      <c r="G21272" s="1" t="str">
        <f>IFERROR(__xludf.DUMMYFUNCTION("GOOGLETRANSLATE(D21272,""fr"",""en"")"),"#VALUE!")</f>
        <v>#VALUE!</v>
      </c>
    </row>
    <row r="21273" ht="15.75" customHeight="1">
      <c r="A21273" s="1" t="s">
        <v>1317</v>
      </c>
      <c r="B21273" s="1">
        <v>3.0</v>
      </c>
      <c r="C21273" s="1" t="s">
        <v>44154</v>
      </c>
      <c r="D21273" s="1" t="s">
        <v>44155</v>
      </c>
      <c r="E21273" s="1" t="s">
        <v>10</v>
      </c>
      <c r="F21273" s="1" t="s">
        <v>11</v>
      </c>
      <c r="G21273" s="1" t="str">
        <f>IFERROR(__xludf.DUMMYFUNCTION("GOOGLETRANSLATE(D21273,""fr"",""en"")"),"#VALUE!")</f>
        <v>#VALUE!</v>
      </c>
    </row>
    <row r="21274" ht="15.75" customHeight="1">
      <c r="A21274" s="1" t="s">
        <v>1540</v>
      </c>
      <c r="B21274" s="1">
        <v>1.0</v>
      </c>
      <c r="C21274" s="1" t="s">
        <v>44156</v>
      </c>
      <c r="D21274" s="1" t="s">
        <v>44157</v>
      </c>
      <c r="E21274" s="1" t="s">
        <v>125</v>
      </c>
      <c r="F21274" s="1" t="s">
        <v>110</v>
      </c>
      <c r="G21274" s="1" t="str">
        <f>IFERROR(__xludf.DUMMYFUNCTION("GOOGLETRANSLATE(D21274,""fr"",""en"")"),"#VALUE!")</f>
        <v>#VALUE!</v>
      </c>
    </row>
    <row r="21275" ht="15.75" customHeight="1">
      <c r="A21275" s="1" t="s">
        <v>13818</v>
      </c>
      <c r="B21275" s="1">
        <v>1.0</v>
      </c>
      <c r="C21275" s="1" t="s">
        <v>44158</v>
      </c>
      <c r="D21275" s="1" t="s">
        <v>44159</v>
      </c>
      <c r="E21275" s="1" t="s">
        <v>355</v>
      </c>
      <c r="F21275" s="1" t="s">
        <v>110</v>
      </c>
      <c r="G21275" s="1" t="str">
        <f>IFERROR(__xludf.DUMMYFUNCTION("GOOGLETRANSLATE(D21275,""fr"",""en"")"),"#VALUE!")</f>
        <v>#VALUE!</v>
      </c>
    </row>
    <row r="21276" ht="15.75" customHeight="1">
      <c r="A21276" s="1" t="s">
        <v>3243</v>
      </c>
      <c r="B21276" s="1">
        <v>2.0</v>
      </c>
      <c r="C21276" s="1" t="s">
        <v>44160</v>
      </c>
      <c r="D21276" s="1" t="s">
        <v>44161</v>
      </c>
      <c r="E21276" s="1" t="s">
        <v>10</v>
      </c>
      <c r="F21276" s="1" t="s">
        <v>11</v>
      </c>
      <c r="G21276" s="1" t="str">
        <f>IFERROR(__xludf.DUMMYFUNCTION("GOOGLETRANSLATE(D21276,""fr"",""en"")"),"#VALUE!")</f>
        <v>#VALUE!</v>
      </c>
    </row>
    <row r="21277" ht="15.75" customHeight="1">
      <c r="A21277" s="1" t="s">
        <v>236</v>
      </c>
      <c r="B21277" s="1">
        <v>5.0</v>
      </c>
      <c r="C21277" s="1" t="s">
        <v>44162</v>
      </c>
      <c r="D21277" s="1" t="s">
        <v>44163</v>
      </c>
      <c r="E21277" s="1" t="s">
        <v>65</v>
      </c>
      <c r="F21277" s="1" t="s">
        <v>66</v>
      </c>
      <c r="G21277" s="1" t="str">
        <f>IFERROR(__xludf.DUMMYFUNCTION("GOOGLETRANSLATE(D21277,""fr"",""en"")"),"#VALUE!")</f>
        <v>#VALUE!</v>
      </c>
    </row>
    <row r="21278" ht="15.75" customHeight="1">
      <c r="A21278" s="1" t="s">
        <v>1135</v>
      </c>
      <c r="B21278" s="1">
        <v>5.0</v>
      </c>
      <c r="C21278" s="1" t="s">
        <v>44164</v>
      </c>
      <c r="D21278" s="1" t="s">
        <v>44165</v>
      </c>
      <c r="E21278" s="1" t="s">
        <v>176</v>
      </c>
      <c r="F21278" s="1" t="s">
        <v>66</v>
      </c>
      <c r="G21278" s="1" t="str">
        <f>IFERROR(__xludf.DUMMYFUNCTION("GOOGLETRANSLATE(D21278,""fr"",""en"")"),"#VALUE!")</f>
        <v>#VALUE!</v>
      </c>
    </row>
    <row r="21279" ht="15.75" customHeight="1">
      <c r="A21279" s="1" t="s">
        <v>3606</v>
      </c>
      <c r="B21279" s="1">
        <v>1.0</v>
      </c>
      <c r="C21279" s="1" t="s">
        <v>44166</v>
      </c>
      <c r="D21279" s="1" t="s">
        <v>44167</v>
      </c>
      <c r="E21279" s="1" t="s">
        <v>10</v>
      </c>
      <c r="F21279" s="1" t="s">
        <v>11</v>
      </c>
      <c r="G21279" s="1" t="str">
        <f>IFERROR(__xludf.DUMMYFUNCTION("GOOGLETRANSLATE(D21279,""fr"",""en"")"),"#VALUE!")</f>
        <v>#VALUE!</v>
      </c>
    </row>
    <row r="21280" ht="15.75" customHeight="1">
      <c r="A21280" s="1" t="s">
        <v>2048</v>
      </c>
      <c r="B21280" s="1">
        <v>4.0</v>
      </c>
      <c r="C21280" s="1" t="s">
        <v>44168</v>
      </c>
      <c r="D21280" s="1" t="s">
        <v>44169</v>
      </c>
      <c r="E21280" s="1" t="s">
        <v>10</v>
      </c>
      <c r="F21280" s="1" t="s">
        <v>11</v>
      </c>
      <c r="G21280" s="1" t="str">
        <f>IFERROR(__xludf.DUMMYFUNCTION("GOOGLETRANSLATE(D21280,""fr"",""en"")"),"#VALUE!")</f>
        <v>#VALUE!</v>
      </c>
    </row>
    <row r="21281" ht="15.75" customHeight="1">
      <c r="A21281" s="1" t="s">
        <v>3312</v>
      </c>
      <c r="B21281" s="1">
        <v>3.0</v>
      </c>
      <c r="C21281" s="1" t="s">
        <v>44170</v>
      </c>
      <c r="D21281" s="1" t="s">
        <v>44171</v>
      </c>
      <c r="E21281" s="1" t="s">
        <v>21</v>
      </c>
      <c r="F21281" s="1" t="s">
        <v>11</v>
      </c>
      <c r="G21281" s="1" t="str">
        <f>IFERROR(__xludf.DUMMYFUNCTION("GOOGLETRANSLATE(D21281,""fr"",""en"")"),"#VALUE!")</f>
        <v>#VALUE!</v>
      </c>
    </row>
    <row r="21282" ht="15.75" customHeight="1">
      <c r="A21282" s="1" t="s">
        <v>2812</v>
      </c>
      <c r="B21282" s="1">
        <v>3.0</v>
      </c>
      <c r="C21282" s="1" t="s">
        <v>44172</v>
      </c>
      <c r="D21282" s="1" t="s">
        <v>44173</v>
      </c>
      <c r="E21282" s="1" t="s">
        <v>484</v>
      </c>
      <c r="F21282" s="1" t="s">
        <v>30</v>
      </c>
      <c r="G21282" s="1" t="str">
        <f>IFERROR(__xludf.DUMMYFUNCTION("GOOGLETRANSLATE(D21282,""fr"",""en"")"),"#VALUE!")</f>
        <v>#VALUE!</v>
      </c>
    </row>
    <row r="21283" ht="15.75" customHeight="1">
      <c r="A21283" s="1" t="s">
        <v>3204</v>
      </c>
      <c r="B21283" s="1">
        <v>4.0</v>
      </c>
      <c r="C21283" s="1" t="s">
        <v>44174</v>
      </c>
      <c r="D21283" s="1" t="s">
        <v>44175</v>
      </c>
      <c r="E21283" s="1" t="s">
        <v>614</v>
      </c>
      <c r="F21283" s="1" t="s">
        <v>30</v>
      </c>
      <c r="G21283" s="1" t="str">
        <f>IFERROR(__xludf.DUMMYFUNCTION("GOOGLETRANSLATE(D21283,""fr"",""en"")"),"#VALUE!")</f>
        <v>#VALUE!</v>
      </c>
    </row>
    <row r="21284" ht="15.75" customHeight="1">
      <c r="A21284" s="1" t="s">
        <v>6443</v>
      </c>
      <c r="B21284" s="1">
        <v>2.0</v>
      </c>
      <c r="C21284" s="1" t="s">
        <v>9900</v>
      </c>
      <c r="D21284" s="1" t="s">
        <v>44176</v>
      </c>
      <c r="E21284" s="1" t="s">
        <v>21</v>
      </c>
      <c r="F21284" s="1" t="s">
        <v>11</v>
      </c>
      <c r="G21284" s="1" t="str">
        <f>IFERROR(__xludf.DUMMYFUNCTION("GOOGLETRANSLATE(D21284,""fr"",""en"")"),"#VALUE!")</f>
        <v>#VALUE!</v>
      </c>
    </row>
    <row r="21285" ht="15.75" customHeight="1">
      <c r="A21285" s="1" t="s">
        <v>673</v>
      </c>
      <c r="B21285" s="1">
        <v>1.0</v>
      </c>
      <c r="C21285" s="1" t="s">
        <v>44177</v>
      </c>
      <c r="D21285" s="1" t="s">
        <v>44178</v>
      </c>
      <c r="E21285" s="1" t="s">
        <v>21</v>
      </c>
      <c r="F21285" s="1" t="s">
        <v>11</v>
      </c>
      <c r="G21285" s="1" t="str">
        <f>IFERROR(__xludf.DUMMYFUNCTION("GOOGLETRANSLATE(D21285,""fr"",""en"")"),"#VALUE!")</f>
        <v>#VALUE!</v>
      </c>
    </row>
    <row r="21286" ht="15.75" customHeight="1">
      <c r="A21286" s="1" t="s">
        <v>464</v>
      </c>
      <c r="B21286" s="1">
        <v>1.0</v>
      </c>
      <c r="C21286" s="1" t="s">
        <v>14252</v>
      </c>
      <c r="D21286" s="1" t="s">
        <v>44179</v>
      </c>
      <c r="E21286" s="1" t="s">
        <v>292</v>
      </c>
      <c r="F21286" s="1" t="s">
        <v>11</v>
      </c>
      <c r="G21286" s="1" t="str">
        <f>IFERROR(__xludf.DUMMYFUNCTION("GOOGLETRANSLATE(D21286,""fr"",""en"")"),"#VALUE!")</f>
        <v>#VALUE!</v>
      </c>
    </row>
    <row r="21287" ht="15.75" customHeight="1">
      <c r="A21287" s="1" t="s">
        <v>326</v>
      </c>
      <c r="B21287" s="1">
        <v>5.0</v>
      </c>
      <c r="C21287" s="1" t="s">
        <v>44180</v>
      </c>
      <c r="D21287" s="1" t="s">
        <v>44181</v>
      </c>
      <c r="E21287" s="1" t="s">
        <v>10</v>
      </c>
      <c r="F21287" s="1" t="s">
        <v>11</v>
      </c>
      <c r="G21287" s="1" t="str">
        <f>IFERROR(__xludf.DUMMYFUNCTION("GOOGLETRANSLATE(D21287,""fr"",""en"")"),"#VALUE!")</f>
        <v>#VALUE!</v>
      </c>
    </row>
    <row r="21288" ht="15.75" customHeight="1">
      <c r="A21288" s="1" t="s">
        <v>615</v>
      </c>
      <c r="B21288" s="1">
        <v>2.0</v>
      </c>
      <c r="C21288" s="1" t="s">
        <v>44182</v>
      </c>
      <c r="D21288" s="1" t="s">
        <v>44183</v>
      </c>
      <c r="E21288" s="1" t="s">
        <v>65</v>
      </c>
      <c r="F21288" s="1" t="s">
        <v>66</v>
      </c>
      <c r="G21288" s="1" t="str">
        <f>IFERROR(__xludf.DUMMYFUNCTION("GOOGLETRANSLATE(D21288,""fr"",""en"")"),"#VALUE!")</f>
        <v>#VALUE!</v>
      </c>
    </row>
    <row r="21289" ht="15.75" customHeight="1">
      <c r="A21289" s="1" t="s">
        <v>939</v>
      </c>
      <c r="B21289" s="1">
        <v>4.0</v>
      </c>
      <c r="C21289" s="1" t="s">
        <v>44184</v>
      </c>
      <c r="D21289" s="1" t="s">
        <v>44185</v>
      </c>
      <c r="E21289" s="1" t="s">
        <v>292</v>
      </c>
      <c r="F21289" s="1" t="s">
        <v>11</v>
      </c>
      <c r="G21289" s="1" t="str">
        <f>IFERROR(__xludf.DUMMYFUNCTION("GOOGLETRANSLATE(D21289,""fr"",""en"")"),"#VALUE!")</f>
        <v>#VALUE!</v>
      </c>
    </row>
    <row r="21290" ht="15.75" customHeight="1">
      <c r="A21290" s="1" t="s">
        <v>338</v>
      </c>
      <c r="B21290" s="1">
        <v>4.0</v>
      </c>
      <c r="C21290" s="1" t="s">
        <v>44186</v>
      </c>
      <c r="D21290" s="1" t="s">
        <v>44187</v>
      </c>
      <c r="E21290" s="1" t="s">
        <v>10</v>
      </c>
      <c r="F21290" s="1" t="s">
        <v>11</v>
      </c>
      <c r="G21290" s="1" t="str">
        <f>IFERROR(__xludf.DUMMYFUNCTION("GOOGLETRANSLATE(D21290,""fr"",""en"")"),"#VALUE!")</f>
        <v>#VALUE!</v>
      </c>
    </row>
    <row r="21291" ht="15.75" customHeight="1">
      <c r="A21291" s="1" t="s">
        <v>32780</v>
      </c>
      <c r="B21291" s="1">
        <v>4.0</v>
      </c>
      <c r="C21291" s="1" t="s">
        <v>44188</v>
      </c>
      <c r="D21291" s="1" t="s">
        <v>44189</v>
      </c>
      <c r="E21291" s="1" t="s">
        <v>109</v>
      </c>
      <c r="F21291" s="1" t="s">
        <v>110</v>
      </c>
      <c r="G21291" s="1" t="str">
        <f>IFERROR(__xludf.DUMMYFUNCTION("GOOGLETRANSLATE(D21291,""fr"",""en"")"),"#VALUE!")</f>
        <v>#VALUE!</v>
      </c>
    </row>
    <row r="21292" ht="15.75" customHeight="1">
      <c r="A21292" s="1" t="s">
        <v>12899</v>
      </c>
      <c r="B21292" s="1">
        <v>2.0</v>
      </c>
      <c r="C21292" s="1" t="s">
        <v>44190</v>
      </c>
      <c r="D21292" s="1" t="s">
        <v>44191</v>
      </c>
      <c r="E21292" s="1" t="s">
        <v>273</v>
      </c>
      <c r="F21292" s="1" t="s">
        <v>11</v>
      </c>
      <c r="G21292" s="1" t="str">
        <f>IFERROR(__xludf.DUMMYFUNCTION("GOOGLETRANSLATE(D21292,""fr"",""en"")"),"#VALUE!")</f>
        <v>#VALUE!</v>
      </c>
    </row>
    <row r="21293" ht="15.75" customHeight="1">
      <c r="A21293" s="1" t="s">
        <v>7074</v>
      </c>
      <c r="B21293" s="1">
        <v>2.0</v>
      </c>
      <c r="C21293" s="1" t="s">
        <v>44192</v>
      </c>
      <c r="D21293" s="1" t="s">
        <v>44193</v>
      </c>
      <c r="E21293" s="1" t="s">
        <v>10</v>
      </c>
      <c r="F21293" s="1" t="s">
        <v>11</v>
      </c>
      <c r="G21293" s="1" t="str">
        <f>IFERROR(__xludf.DUMMYFUNCTION("GOOGLETRANSLATE(D21293,""fr"",""en"")"),"#VALUE!")</f>
        <v>#VALUE!</v>
      </c>
    </row>
    <row r="21294" ht="15.75" customHeight="1">
      <c r="A21294" s="1" t="s">
        <v>724</v>
      </c>
      <c r="B21294" s="1">
        <v>3.0</v>
      </c>
      <c r="C21294" s="1" t="s">
        <v>44194</v>
      </c>
      <c r="D21294" s="1" t="s">
        <v>44195</v>
      </c>
      <c r="E21294" s="1" t="s">
        <v>21</v>
      </c>
      <c r="F21294" s="1" t="s">
        <v>11</v>
      </c>
      <c r="G21294" s="1" t="str">
        <f>IFERROR(__xludf.DUMMYFUNCTION("GOOGLETRANSLATE(D21294,""fr"",""en"")"),"#VALUE!")</f>
        <v>#VALUE!</v>
      </c>
    </row>
    <row r="21295" ht="15.75" customHeight="1">
      <c r="A21295" s="1" t="s">
        <v>335</v>
      </c>
      <c r="B21295" s="1">
        <v>1.0</v>
      </c>
      <c r="C21295" s="1" t="s">
        <v>44196</v>
      </c>
      <c r="D21295" s="1" t="s">
        <v>44197</v>
      </c>
      <c r="E21295" s="1" t="s">
        <v>2102</v>
      </c>
      <c r="F21295" s="1" t="s">
        <v>66</v>
      </c>
      <c r="G21295" s="1" t="str">
        <f>IFERROR(__xludf.DUMMYFUNCTION("GOOGLETRANSLATE(D21295,""fr"",""en"")"),"#VALUE!")</f>
        <v>#VALUE!</v>
      </c>
    </row>
    <row r="21296" ht="15.75" customHeight="1">
      <c r="A21296" s="1" t="s">
        <v>1870</v>
      </c>
      <c r="B21296" s="1">
        <v>4.0</v>
      </c>
      <c r="C21296" s="1" t="s">
        <v>44198</v>
      </c>
      <c r="D21296" s="1" t="s">
        <v>44199</v>
      </c>
      <c r="E21296" s="1" t="s">
        <v>65</v>
      </c>
      <c r="F21296" s="1" t="s">
        <v>66</v>
      </c>
      <c r="G21296" s="1" t="str">
        <f>IFERROR(__xludf.DUMMYFUNCTION("GOOGLETRANSLATE(D21296,""fr"",""en"")"),"#VALUE!")</f>
        <v>#VALUE!</v>
      </c>
    </row>
    <row r="21297" ht="15.75" customHeight="1">
      <c r="A21297" s="1" t="s">
        <v>4852</v>
      </c>
      <c r="B21297" s="1">
        <v>1.0</v>
      </c>
      <c r="C21297" s="1" t="s">
        <v>44200</v>
      </c>
      <c r="D21297" s="1" t="s">
        <v>44201</v>
      </c>
      <c r="E21297" s="1" t="s">
        <v>109</v>
      </c>
      <c r="F21297" s="1" t="s">
        <v>11</v>
      </c>
      <c r="G21297" s="1" t="str">
        <f>IFERROR(__xludf.DUMMYFUNCTION("GOOGLETRANSLATE(D21297,""fr"",""en"")"),"#VALUE!")</f>
        <v>#VALUE!</v>
      </c>
    </row>
    <row r="21298" ht="15.75" customHeight="1">
      <c r="A21298" s="1" t="s">
        <v>1298</v>
      </c>
      <c r="B21298" s="1">
        <v>1.0</v>
      </c>
      <c r="C21298" s="1" t="s">
        <v>44202</v>
      </c>
      <c r="D21298" s="1" t="s">
        <v>44203</v>
      </c>
      <c r="E21298" s="1" t="s">
        <v>226</v>
      </c>
      <c r="F21298" s="1" t="s">
        <v>11</v>
      </c>
      <c r="G21298" s="1" t="str">
        <f>IFERROR(__xludf.DUMMYFUNCTION("GOOGLETRANSLATE(D21298,""fr"",""en"")"),"#VALUE!")</f>
        <v>#VALUE!</v>
      </c>
    </row>
    <row r="21299" ht="15.75" customHeight="1">
      <c r="A21299" s="1" t="s">
        <v>173</v>
      </c>
      <c r="B21299" s="1">
        <v>4.0</v>
      </c>
      <c r="C21299" s="1" t="s">
        <v>44204</v>
      </c>
      <c r="D21299" s="1" t="s">
        <v>44205</v>
      </c>
      <c r="E21299" s="1" t="s">
        <v>10</v>
      </c>
      <c r="F21299" s="1" t="s">
        <v>11</v>
      </c>
      <c r="G21299" s="1" t="str">
        <f>IFERROR(__xludf.DUMMYFUNCTION("GOOGLETRANSLATE(D21299,""fr"",""en"")"),"#VALUE!")</f>
        <v>#VALUE!</v>
      </c>
    </row>
    <row r="21300" ht="15.75" customHeight="1">
      <c r="A21300" s="1" t="s">
        <v>14699</v>
      </c>
      <c r="B21300" s="1">
        <v>2.0</v>
      </c>
      <c r="C21300" s="1" t="s">
        <v>44206</v>
      </c>
      <c r="D21300" s="1" t="s">
        <v>44207</v>
      </c>
      <c r="E21300" s="1" t="s">
        <v>43</v>
      </c>
      <c r="F21300" s="1" t="s">
        <v>30</v>
      </c>
      <c r="G21300" s="1" t="str">
        <f>IFERROR(__xludf.DUMMYFUNCTION("GOOGLETRANSLATE(D21300,""fr"",""en"")"),"#VALUE!")</f>
        <v>#VALUE!</v>
      </c>
    </row>
    <row r="21301" ht="15.75" customHeight="1">
      <c r="A21301" s="1" t="s">
        <v>5856</v>
      </c>
      <c r="B21301" s="1">
        <v>2.0</v>
      </c>
      <c r="C21301" s="1" t="s">
        <v>44208</v>
      </c>
      <c r="D21301" s="1" t="s">
        <v>44209</v>
      </c>
      <c r="E21301" s="1" t="s">
        <v>125</v>
      </c>
      <c r="F21301" s="1" t="s">
        <v>110</v>
      </c>
      <c r="G21301" s="1" t="str">
        <f>IFERROR(__xludf.DUMMYFUNCTION("GOOGLETRANSLATE(D21301,""fr"",""en"")"),"#VALUE!")</f>
        <v>#VALUE!</v>
      </c>
    </row>
    <row r="21302" ht="15.75" customHeight="1">
      <c r="A21302" s="1" t="s">
        <v>377</v>
      </c>
      <c r="B21302" s="1">
        <v>4.0</v>
      </c>
      <c r="C21302" s="1" t="s">
        <v>44210</v>
      </c>
      <c r="D21302" s="1" t="s">
        <v>44211</v>
      </c>
      <c r="E21302" s="1" t="s">
        <v>10</v>
      </c>
      <c r="F21302" s="1" t="s">
        <v>11</v>
      </c>
      <c r="G21302" s="1" t="str">
        <f>IFERROR(__xludf.DUMMYFUNCTION("GOOGLETRANSLATE(D21302,""fr"",""en"")"),"#VALUE!")</f>
        <v>#VALUE!</v>
      </c>
    </row>
    <row r="21303" ht="15.75" customHeight="1">
      <c r="A21303" s="1" t="s">
        <v>3111</v>
      </c>
      <c r="B21303" s="1">
        <v>3.0</v>
      </c>
      <c r="C21303" s="1" t="s">
        <v>44212</v>
      </c>
      <c r="D21303" s="1" t="s">
        <v>44213</v>
      </c>
      <c r="E21303" s="1" t="s">
        <v>109</v>
      </c>
      <c r="F21303" s="1" t="s">
        <v>110</v>
      </c>
      <c r="G21303" s="1" t="str">
        <f>IFERROR(__xludf.DUMMYFUNCTION("GOOGLETRANSLATE(D21303,""fr"",""en"")"),"#VALUE!")</f>
        <v>#VALUE!</v>
      </c>
    </row>
    <row r="21304" ht="15.75" customHeight="1">
      <c r="A21304" s="1" t="s">
        <v>4812</v>
      </c>
      <c r="B21304" s="1">
        <v>1.0</v>
      </c>
      <c r="C21304" s="1" t="s">
        <v>44214</v>
      </c>
      <c r="D21304" s="1" t="s">
        <v>44215</v>
      </c>
      <c r="E21304" s="1" t="s">
        <v>423</v>
      </c>
      <c r="F21304" s="1" t="s">
        <v>30</v>
      </c>
      <c r="G21304" s="1" t="str">
        <f>IFERROR(__xludf.DUMMYFUNCTION("GOOGLETRANSLATE(D21304,""fr"",""en"")"),"#VALUE!")</f>
        <v>#VALUE!</v>
      </c>
    </row>
    <row r="21305" ht="15.75" customHeight="1">
      <c r="A21305" s="1" t="s">
        <v>2826</v>
      </c>
      <c r="B21305" s="1">
        <v>1.0</v>
      </c>
      <c r="C21305" s="1" t="s">
        <v>44216</v>
      </c>
      <c r="D21305" s="1" t="s">
        <v>44217</v>
      </c>
      <c r="E21305" s="1" t="s">
        <v>226</v>
      </c>
      <c r="F21305" s="1" t="s">
        <v>110</v>
      </c>
      <c r="G21305" s="1" t="str">
        <f>IFERROR(__xludf.DUMMYFUNCTION("GOOGLETRANSLATE(D21305,""fr"",""en"")"),"#VALUE!")</f>
        <v>#VALUE!</v>
      </c>
    </row>
    <row r="21306" ht="15.75" customHeight="1">
      <c r="A21306" s="1" t="s">
        <v>119</v>
      </c>
      <c r="B21306" s="1">
        <v>1.0</v>
      </c>
      <c r="C21306" s="1" t="s">
        <v>44218</v>
      </c>
      <c r="D21306" s="1" t="s">
        <v>44219</v>
      </c>
      <c r="E21306" s="1" t="s">
        <v>176</v>
      </c>
      <c r="F21306" s="1" t="s">
        <v>66</v>
      </c>
      <c r="G21306" s="1" t="str">
        <f>IFERROR(__xludf.DUMMYFUNCTION("GOOGLETRANSLATE(D21306,""fr"",""en"")"),"#VALUE!")</f>
        <v>#VALUE!</v>
      </c>
    </row>
    <row r="21307" ht="15.75" customHeight="1">
      <c r="A21307" s="1" t="s">
        <v>163</v>
      </c>
      <c r="B21307" s="1">
        <v>5.0</v>
      </c>
      <c r="C21307" s="1" t="s">
        <v>44220</v>
      </c>
      <c r="D21307" s="1" t="s">
        <v>44221</v>
      </c>
      <c r="E21307" s="1" t="s">
        <v>10</v>
      </c>
      <c r="F21307" s="1" t="s">
        <v>11</v>
      </c>
      <c r="G21307" s="1" t="str">
        <f>IFERROR(__xludf.DUMMYFUNCTION("GOOGLETRANSLATE(D21307,""fr"",""en"")"),"#VALUE!")</f>
        <v>#VALUE!</v>
      </c>
    </row>
    <row r="21308" ht="15.75" customHeight="1">
      <c r="A21308" s="1" t="s">
        <v>2424</v>
      </c>
      <c r="B21308" s="1">
        <v>1.0</v>
      </c>
      <c r="C21308" s="1" t="s">
        <v>44222</v>
      </c>
      <c r="D21308" s="1" t="s">
        <v>44223</v>
      </c>
      <c r="E21308" s="1" t="s">
        <v>10</v>
      </c>
      <c r="F21308" s="1" t="s">
        <v>11</v>
      </c>
      <c r="G21308" s="1" t="str">
        <f>IFERROR(__xludf.DUMMYFUNCTION("GOOGLETRANSLATE(D21308,""fr"",""en"")"),"Loan flying to my brother in the red light of a bus that turns the Frute Direct Insurance answers 100 for cents normally it is at least at least 50 50 50 more, he claims me 1500 euro of franchise for 1500 steering wheel loan are there crazy I wonder if we"&amp;" can negotiate the franchise loan of steering wheel ???")</f>
        <v>Loan flying to my brother in the red light of a bus that turns the Frute Direct Insurance answers 100 for cents normally it is at least at least 50 50 50 more, he claims me 1500 euro of franchise for 1500 steering wheel loan are there crazy I wonder if we can negotiate the franchise loan of steering wheel ???</v>
      </c>
    </row>
    <row r="21309" ht="15.75" customHeight="1">
      <c r="A21309" s="1" t="s">
        <v>1870</v>
      </c>
      <c r="B21309" s="1">
        <v>5.0</v>
      </c>
      <c r="C21309" s="1" t="s">
        <v>44224</v>
      </c>
      <c r="D21309" s="1" t="s">
        <v>44225</v>
      </c>
      <c r="E21309" s="1" t="s">
        <v>21</v>
      </c>
      <c r="F21309" s="1" t="s">
        <v>11</v>
      </c>
      <c r="G21309" s="1" t="str">
        <f>IFERROR(__xludf.DUMMYFUNCTION("GOOGLETRANSLATE(D21309,""fr"",""en"")"),"#VALUE!")</f>
        <v>#VALUE!</v>
      </c>
    </row>
    <row r="21310" ht="15.75" customHeight="1">
      <c r="A21310" s="1" t="s">
        <v>2747</v>
      </c>
      <c r="B21310" s="1">
        <v>3.0</v>
      </c>
      <c r="C21310" s="1" t="s">
        <v>44226</v>
      </c>
      <c r="D21310" s="1" t="s">
        <v>44227</v>
      </c>
      <c r="E21310" s="1" t="s">
        <v>21</v>
      </c>
      <c r="F21310" s="1" t="s">
        <v>11</v>
      </c>
      <c r="G21310" s="1" t="str">
        <f>IFERROR(__xludf.DUMMYFUNCTION("GOOGLETRANSLATE(D21310,""fr"",""en"")"),"#VALUE!")</f>
        <v>#VALUE!</v>
      </c>
    </row>
    <row r="21311" ht="15.75" customHeight="1">
      <c r="A21311" s="1" t="s">
        <v>2801</v>
      </c>
      <c r="B21311" s="1">
        <v>4.0</v>
      </c>
      <c r="C21311" s="1" t="s">
        <v>44228</v>
      </c>
      <c r="D21311" s="1" t="s">
        <v>44229</v>
      </c>
      <c r="E21311" s="1" t="s">
        <v>29</v>
      </c>
      <c r="F21311" s="1" t="s">
        <v>30</v>
      </c>
      <c r="G21311" s="1" t="str">
        <f>IFERROR(__xludf.DUMMYFUNCTION("GOOGLETRANSLATE(D21311,""fr"",""en"")"),"#VALUE!")</f>
        <v>#VALUE!</v>
      </c>
    </row>
    <row r="21312" ht="15.75" customHeight="1">
      <c r="A21312" s="1" t="s">
        <v>5181</v>
      </c>
      <c r="B21312" s="1">
        <v>1.0</v>
      </c>
      <c r="C21312" s="1" t="s">
        <v>44230</v>
      </c>
      <c r="D21312" s="1" t="s">
        <v>44231</v>
      </c>
      <c r="E21312" s="1" t="s">
        <v>103</v>
      </c>
      <c r="F21312" s="1" t="s">
        <v>48</v>
      </c>
      <c r="G21312" s="1" t="str">
        <f>IFERROR(__xludf.DUMMYFUNCTION("GOOGLETRANSLATE(D21312,""fr"",""en"")"),"#VALUE!")</f>
        <v>#VALUE!</v>
      </c>
    </row>
    <row r="21313" ht="15.75" customHeight="1">
      <c r="A21313" s="1" t="s">
        <v>12112</v>
      </c>
      <c r="B21313" s="1">
        <v>2.0</v>
      </c>
      <c r="C21313" s="1" t="s">
        <v>44232</v>
      </c>
      <c r="D21313" s="1" t="s">
        <v>44233</v>
      </c>
      <c r="E21313" s="1" t="s">
        <v>176</v>
      </c>
      <c r="F21313" s="1" t="s">
        <v>66</v>
      </c>
      <c r="G21313" s="1" t="str">
        <f>IFERROR(__xludf.DUMMYFUNCTION("GOOGLETRANSLATE(D21313,""fr"",""en"")"),"#VALUE!")</f>
        <v>#VALUE!</v>
      </c>
    </row>
    <row r="21314" ht="15.75" customHeight="1">
      <c r="A21314" s="1" t="s">
        <v>352</v>
      </c>
      <c r="B21314" s="1">
        <v>5.0</v>
      </c>
      <c r="C21314" s="1" t="s">
        <v>44234</v>
      </c>
      <c r="D21314" s="1" t="s">
        <v>44235</v>
      </c>
      <c r="E21314" s="1" t="s">
        <v>65</v>
      </c>
      <c r="F21314" s="1" t="s">
        <v>66</v>
      </c>
      <c r="G21314" s="1" t="str">
        <f>IFERROR(__xludf.DUMMYFUNCTION("GOOGLETRANSLATE(D21314,""fr"",""en"")"),"#VALUE!")</f>
        <v>#VALUE!</v>
      </c>
    </row>
    <row r="21315" ht="15.75" customHeight="1">
      <c r="A21315" s="1" t="s">
        <v>377</v>
      </c>
      <c r="B21315" s="1">
        <v>5.0</v>
      </c>
      <c r="C21315" s="1" t="s">
        <v>44236</v>
      </c>
      <c r="D21315" s="1" t="s">
        <v>44237</v>
      </c>
      <c r="E21315" s="1" t="s">
        <v>10</v>
      </c>
      <c r="F21315" s="1" t="s">
        <v>11</v>
      </c>
      <c r="G21315" s="1" t="str">
        <f>IFERROR(__xludf.DUMMYFUNCTION("GOOGLETRANSLATE(D21315,""fr"",""en"")"),"#VALUE!")</f>
        <v>#VALUE!</v>
      </c>
    </row>
    <row r="21316" ht="15.75" customHeight="1">
      <c r="A21316" s="1" t="s">
        <v>579</v>
      </c>
      <c r="B21316" s="1">
        <v>2.0</v>
      </c>
      <c r="C21316" s="1" t="s">
        <v>44238</v>
      </c>
      <c r="D21316" s="1" t="s">
        <v>44239</v>
      </c>
      <c r="E21316" s="1" t="s">
        <v>373</v>
      </c>
      <c r="F21316" s="1" t="s">
        <v>30</v>
      </c>
      <c r="G21316" s="1" t="str">
        <f>IFERROR(__xludf.DUMMYFUNCTION("GOOGLETRANSLATE(D21316,""fr"",""en"")"),"#VALUE!")</f>
        <v>#VALUE!</v>
      </c>
    </row>
    <row r="21317" ht="15.75" customHeight="1">
      <c r="A21317" s="1" t="s">
        <v>2806</v>
      </c>
      <c r="B21317" s="1">
        <v>2.0</v>
      </c>
      <c r="C21317" s="1" t="s">
        <v>44240</v>
      </c>
      <c r="D21317" s="1" t="s">
        <v>44241</v>
      </c>
      <c r="E21317" s="1" t="s">
        <v>646</v>
      </c>
      <c r="F21317" s="1" t="s">
        <v>39</v>
      </c>
      <c r="G21317" s="1" t="str">
        <f>IFERROR(__xludf.DUMMYFUNCTION("GOOGLETRANSLATE(D21317,""fr"",""en"")"),"#VALUE!")</f>
        <v>#VALUE!</v>
      </c>
    </row>
    <row r="21318" ht="15.75" customHeight="1">
      <c r="A21318" s="1" t="s">
        <v>4257</v>
      </c>
      <c r="B21318" s="1">
        <v>1.0</v>
      </c>
      <c r="C21318" s="1" t="s">
        <v>44242</v>
      </c>
      <c r="D21318" s="1" t="s">
        <v>44243</v>
      </c>
      <c r="E21318" s="1" t="s">
        <v>226</v>
      </c>
      <c r="F21318" s="1" t="s">
        <v>110</v>
      </c>
      <c r="G21318" s="1" t="str">
        <f>IFERROR(__xludf.DUMMYFUNCTION("GOOGLETRANSLATE(D21318,""fr"",""en"")"),"#VALUE!")</f>
        <v>#VALUE!</v>
      </c>
    </row>
    <row r="21319" ht="15.75" customHeight="1">
      <c r="A21319" s="1" t="s">
        <v>2694</v>
      </c>
      <c r="B21319" s="1">
        <v>4.0</v>
      </c>
      <c r="C21319" s="1" t="s">
        <v>44244</v>
      </c>
      <c r="D21319" s="1" t="s">
        <v>44245</v>
      </c>
      <c r="E21319" s="1" t="s">
        <v>10</v>
      </c>
      <c r="F21319" s="1" t="s">
        <v>11</v>
      </c>
      <c r="G21319" s="1" t="str">
        <f>IFERROR(__xludf.DUMMYFUNCTION("GOOGLETRANSLATE(D21319,""fr"",""en"")"),"#VALUE!")</f>
        <v>#VALUE!</v>
      </c>
    </row>
    <row r="21320" ht="15.75" customHeight="1">
      <c r="A21320" s="1" t="s">
        <v>6256</v>
      </c>
      <c r="B21320" s="1">
        <v>5.0</v>
      </c>
      <c r="C21320" s="1" t="s">
        <v>44246</v>
      </c>
      <c r="D21320" s="1" t="s">
        <v>44247</v>
      </c>
      <c r="E21320" s="1" t="s">
        <v>614</v>
      </c>
      <c r="F21320" s="1" t="s">
        <v>30</v>
      </c>
      <c r="G21320" s="1" t="str">
        <f>IFERROR(__xludf.DUMMYFUNCTION("GOOGLETRANSLATE(D21320,""fr"",""en"")"),"#VALUE!")</f>
        <v>#VALUE!</v>
      </c>
    </row>
    <row r="21321" ht="15.75" customHeight="1">
      <c r="A21321" s="1" t="s">
        <v>126</v>
      </c>
      <c r="B21321" s="1">
        <v>2.0</v>
      </c>
      <c r="C21321" s="1" t="s">
        <v>44248</v>
      </c>
      <c r="D21321" s="1" t="s">
        <v>44249</v>
      </c>
      <c r="E21321" s="1" t="s">
        <v>10</v>
      </c>
      <c r="F21321" s="1" t="s">
        <v>11</v>
      </c>
      <c r="G21321" s="1" t="str">
        <f>IFERROR(__xludf.DUMMYFUNCTION("GOOGLETRANSLATE(D21321,""fr"",""en"")"),"#VALUE!")</f>
        <v>#VALUE!</v>
      </c>
    </row>
    <row r="21322" ht="15.75" customHeight="1">
      <c r="A21322" s="1" t="s">
        <v>4515</v>
      </c>
      <c r="B21322" s="1">
        <v>1.0</v>
      </c>
      <c r="C21322" s="1" t="s">
        <v>44250</v>
      </c>
      <c r="D21322" s="1" t="s">
        <v>44251</v>
      </c>
      <c r="E21322" s="1" t="s">
        <v>169</v>
      </c>
      <c r="F21322" s="1" t="s">
        <v>11</v>
      </c>
      <c r="G21322" s="1" t="str">
        <f>IFERROR(__xludf.DUMMYFUNCTION("GOOGLETRANSLATE(D21322,""fr"",""en"")"),"#VALUE!")</f>
        <v>#VALUE!</v>
      </c>
    </row>
    <row r="21323" ht="15.75" customHeight="1">
      <c r="A21323" s="1" t="s">
        <v>1264</v>
      </c>
      <c r="B21323" s="1">
        <v>1.0</v>
      </c>
      <c r="C21323" s="1" t="s">
        <v>44252</v>
      </c>
      <c r="D21323" s="1" t="s">
        <v>44253</v>
      </c>
      <c r="E21323" s="1" t="s">
        <v>226</v>
      </c>
      <c r="F21323" s="1" t="s">
        <v>110</v>
      </c>
      <c r="G21323" s="1" t="str">
        <f>IFERROR(__xludf.DUMMYFUNCTION("GOOGLETRANSLATE(D21323,""fr"",""en"")"),"#VALUE!")</f>
        <v>#VALUE!</v>
      </c>
    </row>
    <row r="21324" ht="15.75" customHeight="1">
      <c r="A21324" s="1" t="s">
        <v>11828</v>
      </c>
      <c r="B21324" s="1">
        <v>1.0</v>
      </c>
      <c r="C21324" s="1" t="s">
        <v>44254</v>
      </c>
      <c r="D21324" s="1" t="s">
        <v>44255</v>
      </c>
      <c r="E21324" s="1" t="s">
        <v>296</v>
      </c>
      <c r="F21324" s="1" t="s">
        <v>11</v>
      </c>
      <c r="G21324" s="1" t="str">
        <f>IFERROR(__xludf.DUMMYFUNCTION("GOOGLETRANSLATE(D21324,""fr"",""en"")"),"#VALUE!")</f>
        <v>#VALUE!</v>
      </c>
    </row>
    <row r="21325" ht="15.75" customHeight="1">
      <c r="A21325" s="1" t="s">
        <v>844</v>
      </c>
      <c r="B21325" s="1">
        <v>5.0</v>
      </c>
      <c r="C21325" s="1" t="s">
        <v>44256</v>
      </c>
      <c r="D21325" s="1" t="s">
        <v>44257</v>
      </c>
      <c r="E21325" s="1" t="s">
        <v>10</v>
      </c>
      <c r="F21325" s="1" t="s">
        <v>11</v>
      </c>
      <c r="G21325" s="1" t="str">
        <f>IFERROR(__xludf.DUMMYFUNCTION("GOOGLETRANSLATE(D21325,""fr"",""en"")"),"#VALUE!")</f>
        <v>#VALUE!</v>
      </c>
    </row>
    <row r="21326" ht="15.75" customHeight="1">
      <c r="A21326" s="1" t="s">
        <v>2034</v>
      </c>
      <c r="B21326" s="1">
        <v>1.0</v>
      </c>
      <c r="C21326" s="1" t="s">
        <v>44258</v>
      </c>
      <c r="D21326" s="1" t="s">
        <v>44259</v>
      </c>
      <c r="E21326" s="1" t="s">
        <v>34</v>
      </c>
      <c r="F21326" s="1" t="s">
        <v>30</v>
      </c>
      <c r="G21326" s="1" t="str">
        <f>IFERROR(__xludf.DUMMYFUNCTION("GOOGLETRANSLATE(D21326,""fr"",""en"")"),"#VALUE!")</f>
        <v>#VALUE!</v>
      </c>
    </row>
    <row r="21327" ht="15.75" customHeight="1">
      <c r="A21327" s="1" t="s">
        <v>2272</v>
      </c>
      <c r="B21327" s="1">
        <v>3.0</v>
      </c>
      <c r="C21327" s="1" t="s">
        <v>44260</v>
      </c>
      <c r="D21327" s="1" t="s">
        <v>44261</v>
      </c>
      <c r="E21327" s="1" t="s">
        <v>10</v>
      </c>
      <c r="F21327" s="1" t="s">
        <v>11</v>
      </c>
      <c r="G21327" s="1" t="str">
        <f>IFERROR(__xludf.DUMMYFUNCTION("GOOGLETRANSLATE(D21327,""fr"",""en"")"),"#VALUE!")</f>
        <v>#VALUE!</v>
      </c>
    </row>
    <row r="21328" ht="15.75" customHeight="1">
      <c r="A21328" s="1" t="s">
        <v>14469</v>
      </c>
      <c r="B21328" s="1">
        <v>2.0</v>
      </c>
      <c r="C21328" s="1" t="s">
        <v>44262</v>
      </c>
      <c r="D21328" s="1" t="s">
        <v>44263</v>
      </c>
      <c r="E21328" s="1" t="s">
        <v>273</v>
      </c>
      <c r="F21328" s="1" t="s">
        <v>11</v>
      </c>
      <c r="G21328" s="1" t="str">
        <f>IFERROR(__xludf.DUMMYFUNCTION("GOOGLETRANSLATE(D21328,""fr"",""en"")"),"#VALUE!")</f>
        <v>#VALUE!</v>
      </c>
    </row>
    <row r="21329" ht="15.75" customHeight="1">
      <c r="A21329" s="1" t="s">
        <v>3528</v>
      </c>
      <c r="B21329" s="1">
        <v>4.0</v>
      </c>
      <c r="C21329" s="1" t="s">
        <v>44264</v>
      </c>
      <c r="D21329" s="1" t="s">
        <v>44265</v>
      </c>
      <c r="E21329" s="1" t="s">
        <v>10</v>
      </c>
      <c r="F21329" s="1" t="s">
        <v>11</v>
      </c>
      <c r="G21329" s="1" t="str">
        <f>IFERROR(__xludf.DUMMYFUNCTION("GOOGLETRANSLATE(D21329,""fr"",""en"")"),"#VALUE!")</f>
        <v>#VALUE!</v>
      </c>
    </row>
    <row r="21330" ht="15.75" customHeight="1">
      <c r="A21330" s="1" t="s">
        <v>1476</v>
      </c>
      <c r="B21330" s="1">
        <v>4.0</v>
      </c>
      <c r="C21330" s="1" t="s">
        <v>44266</v>
      </c>
      <c r="D21330" s="1" t="s">
        <v>44267</v>
      </c>
      <c r="E21330" s="1" t="s">
        <v>21</v>
      </c>
      <c r="F21330" s="1" t="s">
        <v>11</v>
      </c>
      <c r="G21330" s="1" t="str">
        <f>IFERROR(__xludf.DUMMYFUNCTION("GOOGLETRANSLATE(D21330,""fr"",""en"")"),"#VALUE!")</f>
        <v>#VALUE!</v>
      </c>
    </row>
    <row r="21331" ht="15.75" customHeight="1">
      <c r="A21331" s="1" t="s">
        <v>982</v>
      </c>
      <c r="B21331" s="1">
        <v>2.0</v>
      </c>
      <c r="C21331" s="1" t="s">
        <v>44268</v>
      </c>
      <c r="D21331" s="1" t="s">
        <v>44269</v>
      </c>
      <c r="E21331" s="1" t="s">
        <v>292</v>
      </c>
      <c r="F21331" s="1" t="s">
        <v>11</v>
      </c>
      <c r="G21331" s="1" t="str">
        <f>IFERROR(__xludf.DUMMYFUNCTION("GOOGLETRANSLATE(D21331,""fr"",""en"")"),"#VALUE!")</f>
        <v>#VALUE!</v>
      </c>
    </row>
    <row r="21332" ht="15.75" customHeight="1">
      <c r="A21332" s="1" t="s">
        <v>411</v>
      </c>
      <c r="B21332" s="1">
        <v>3.0</v>
      </c>
      <c r="C21332" s="1" t="s">
        <v>44270</v>
      </c>
      <c r="D21332" s="1" t="s">
        <v>44271</v>
      </c>
      <c r="E21332" s="1" t="s">
        <v>125</v>
      </c>
      <c r="F21332" s="1" t="s">
        <v>11</v>
      </c>
      <c r="G21332" s="1" t="str">
        <f>IFERROR(__xludf.DUMMYFUNCTION("GOOGLETRANSLATE(D21332,""fr"",""en"")"),"#VALUE!")</f>
        <v>#VALUE!</v>
      </c>
    </row>
    <row r="21333" ht="15.75" customHeight="1">
      <c r="A21333" s="1" t="s">
        <v>5456</v>
      </c>
      <c r="B21333" s="1">
        <v>2.0</v>
      </c>
      <c r="C21333" s="1" t="s">
        <v>44272</v>
      </c>
      <c r="D21333" s="1" t="s">
        <v>44273</v>
      </c>
      <c r="E21333" s="1" t="s">
        <v>21</v>
      </c>
      <c r="F21333" s="1" t="s">
        <v>11</v>
      </c>
      <c r="G21333" s="1" t="str">
        <f>IFERROR(__xludf.DUMMYFUNCTION("GOOGLETRANSLATE(D21333,""fr"",""en"")"),"#VALUE!")</f>
        <v>#VALUE!</v>
      </c>
    </row>
    <row r="21334" ht="15.75" customHeight="1">
      <c r="A21334" s="1" t="s">
        <v>1020</v>
      </c>
      <c r="B21334" s="1">
        <v>5.0</v>
      </c>
      <c r="C21334" s="1" t="s">
        <v>44274</v>
      </c>
      <c r="D21334" s="1" t="s">
        <v>44275</v>
      </c>
      <c r="E21334" s="1" t="s">
        <v>10</v>
      </c>
      <c r="F21334" s="1" t="s">
        <v>11</v>
      </c>
      <c r="G21334" s="1" t="str">
        <f>IFERROR(__xludf.DUMMYFUNCTION("GOOGLETRANSLATE(D21334,""fr"",""en"")"),"#VALUE!")</f>
        <v>#VALUE!</v>
      </c>
    </row>
    <row r="21335" ht="15.75" customHeight="1">
      <c r="A21335" s="1" t="s">
        <v>6677</v>
      </c>
      <c r="B21335" s="1">
        <v>1.0</v>
      </c>
      <c r="C21335" s="1" t="s">
        <v>44276</v>
      </c>
      <c r="D21335" s="1" t="s">
        <v>44277</v>
      </c>
      <c r="E21335" s="1" t="s">
        <v>47</v>
      </c>
      <c r="F21335" s="1" t="s">
        <v>118</v>
      </c>
      <c r="G21335" s="1" t="str">
        <f>IFERROR(__xludf.DUMMYFUNCTION("GOOGLETRANSLATE(D21335,""fr"",""en"")"),"#VALUE!")</f>
        <v>#VALUE!</v>
      </c>
    </row>
    <row r="21336" ht="15.75" customHeight="1">
      <c r="A21336" s="1" t="s">
        <v>1476</v>
      </c>
      <c r="B21336" s="1">
        <v>4.0</v>
      </c>
      <c r="C21336" s="1" t="s">
        <v>44278</v>
      </c>
      <c r="D21336" s="1" t="s">
        <v>44279</v>
      </c>
      <c r="E21336" s="1" t="s">
        <v>21</v>
      </c>
      <c r="F21336" s="1" t="s">
        <v>11</v>
      </c>
      <c r="G21336" s="1" t="str">
        <f>IFERROR(__xludf.DUMMYFUNCTION("GOOGLETRANSLATE(D21336,""fr"",""en"")"),"#VALUE!")</f>
        <v>#VALUE!</v>
      </c>
    </row>
    <row r="21337" ht="15.75" customHeight="1">
      <c r="A21337" s="1" t="s">
        <v>2081</v>
      </c>
      <c r="B21337" s="1">
        <v>4.0</v>
      </c>
      <c r="C21337" s="1" t="s">
        <v>44280</v>
      </c>
      <c r="D21337" s="1" t="s">
        <v>44281</v>
      </c>
      <c r="E21337" s="1" t="s">
        <v>484</v>
      </c>
      <c r="F21337" s="1" t="s">
        <v>30</v>
      </c>
      <c r="G21337" s="1" t="str">
        <f>IFERROR(__xludf.DUMMYFUNCTION("GOOGLETRANSLATE(D21337,""fr"",""en"")"),"#VALUE!")</f>
        <v>#VALUE!</v>
      </c>
    </row>
    <row r="21338" ht="15.75" customHeight="1">
      <c r="A21338" s="1" t="s">
        <v>1344</v>
      </c>
      <c r="B21338" s="1">
        <v>1.0</v>
      </c>
      <c r="C21338" s="1" t="s">
        <v>44282</v>
      </c>
      <c r="D21338" s="1" t="s">
        <v>44283</v>
      </c>
      <c r="E21338" s="1" t="s">
        <v>484</v>
      </c>
      <c r="F21338" s="1" t="s">
        <v>118</v>
      </c>
      <c r="G21338" s="1" t="str">
        <f>IFERROR(__xludf.DUMMYFUNCTION("GOOGLETRANSLATE(D21338,""fr"",""en"")"),"#VALUE!")</f>
        <v>#VALUE!</v>
      </c>
    </row>
    <row r="21339" ht="15.75" customHeight="1">
      <c r="A21339" s="1" t="s">
        <v>585</v>
      </c>
      <c r="B21339" s="1">
        <v>5.0</v>
      </c>
      <c r="C21339" s="1" t="s">
        <v>44284</v>
      </c>
      <c r="D21339" s="1" t="s">
        <v>44285</v>
      </c>
      <c r="E21339" s="1" t="s">
        <v>448</v>
      </c>
      <c r="F21339" s="1" t="s">
        <v>84</v>
      </c>
      <c r="G21339" s="1" t="str">
        <f>IFERROR(__xludf.DUMMYFUNCTION("GOOGLETRANSLATE(D21339,""fr"",""en"")"),"#VALUE!")</f>
        <v>#VALUE!</v>
      </c>
    </row>
    <row r="21340" ht="15.75" customHeight="1">
      <c r="A21340" s="1" t="s">
        <v>1439</v>
      </c>
      <c r="B21340" s="1">
        <v>5.0</v>
      </c>
      <c r="C21340" s="1" t="s">
        <v>44286</v>
      </c>
      <c r="D21340" s="1" t="s">
        <v>44287</v>
      </c>
      <c r="E21340" s="1" t="s">
        <v>10</v>
      </c>
      <c r="F21340" s="1" t="s">
        <v>11</v>
      </c>
      <c r="G21340" s="1" t="str">
        <f>IFERROR(__xludf.DUMMYFUNCTION("GOOGLETRANSLATE(D21340,""fr"",""en"")"),"#VALUE!")</f>
        <v>#VALUE!</v>
      </c>
    </row>
    <row r="21341" ht="15.75" customHeight="1">
      <c r="A21341" s="1" t="s">
        <v>7546</v>
      </c>
      <c r="B21341" s="1">
        <v>5.0</v>
      </c>
      <c r="C21341" s="1" t="s">
        <v>44288</v>
      </c>
      <c r="D21341" s="1" t="s">
        <v>44289</v>
      </c>
      <c r="E21341" s="1" t="s">
        <v>21</v>
      </c>
      <c r="F21341" s="1" t="s">
        <v>11</v>
      </c>
      <c r="G21341" s="1" t="str">
        <f>IFERROR(__xludf.DUMMYFUNCTION("GOOGLETRANSLATE(D21341,""fr"",""en"")"),"#VALUE!")</f>
        <v>#VALUE!</v>
      </c>
    </row>
    <row r="21342" ht="15.75" customHeight="1">
      <c r="A21342" s="1" t="s">
        <v>53</v>
      </c>
      <c r="B21342" s="1">
        <v>5.0</v>
      </c>
      <c r="C21342" s="1" t="s">
        <v>44290</v>
      </c>
      <c r="D21342" s="1" t="s">
        <v>44291</v>
      </c>
      <c r="E21342" s="1" t="s">
        <v>614</v>
      </c>
      <c r="F21342" s="1" t="s">
        <v>30</v>
      </c>
      <c r="G21342" s="1" t="str">
        <f>IFERROR(__xludf.DUMMYFUNCTION("GOOGLETRANSLATE(D21342,""fr"",""en"")"),"#VALUE!")</f>
        <v>#VALUE!</v>
      </c>
    </row>
    <row r="21343" ht="15.75" customHeight="1">
      <c r="A21343" s="1" t="s">
        <v>1036</v>
      </c>
      <c r="B21343" s="1">
        <v>2.0</v>
      </c>
      <c r="C21343" s="1" t="s">
        <v>44292</v>
      </c>
      <c r="D21343" s="1" t="s">
        <v>44293</v>
      </c>
      <c r="E21343" s="1" t="s">
        <v>29</v>
      </c>
      <c r="F21343" s="1" t="s">
        <v>30</v>
      </c>
      <c r="G21343" s="1" t="str">
        <f>IFERROR(__xludf.DUMMYFUNCTION("GOOGLETRANSLATE(D21343,""fr"",""en"")"),"#VALUE!")</f>
        <v>#VALUE!</v>
      </c>
    </row>
    <row r="21344" ht="15.75" customHeight="1">
      <c r="A21344" s="1" t="s">
        <v>326</v>
      </c>
      <c r="B21344" s="1">
        <v>2.0</v>
      </c>
      <c r="C21344" s="1" t="s">
        <v>44294</v>
      </c>
      <c r="D21344" s="1" t="s">
        <v>44295</v>
      </c>
      <c r="E21344" s="1" t="s">
        <v>10</v>
      </c>
      <c r="F21344" s="1" t="s">
        <v>11</v>
      </c>
      <c r="G21344" s="1" t="str">
        <f>IFERROR(__xludf.DUMMYFUNCTION("GOOGLETRANSLATE(D21344,""fr"",""en"")"),"#VALUE!")</f>
        <v>#VALUE!</v>
      </c>
    </row>
    <row r="21345" ht="15.75" customHeight="1">
      <c r="A21345" s="1" t="s">
        <v>7524</v>
      </c>
      <c r="B21345" s="1">
        <v>1.0</v>
      </c>
      <c r="C21345" s="1" t="s">
        <v>10610</v>
      </c>
      <c r="D21345" s="1" t="s">
        <v>44296</v>
      </c>
      <c r="E21345" s="1" t="s">
        <v>125</v>
      </c>
      <c r="F21345" s="1" t="s">
        <v>11</v>
      </c>
      <c r="G21345" s="1" t="str">
        <f>IFERROR(__xludf.DUMMYFUNCTION("GOOGLETRANSLATE(D21345,""fr"",""en"")"),"#VALUE!")</f>
        <v>#VALUE!</v>
      </c>
    </row>
    <row r="21346" ht="15.75" customHeight="1">
      <c r="A21346" s="1" t="s">
        <v>8406</v>
      </c>
      <c r="B21346" s="1">
        <v>1.0</v>
      </c>
      <c r="C21346" s="1" t="s">
        <v>44297</v>
      </c>
      <c r="D21346" s="1" t="s">
        <v>44298</v>
      </c>
      <c r="E21346" s="1" t="s">
        <v>52</v>
      </c>
      <c r="F21346" s="1" t="s">
        <v>118</v>
      </c>
      <c r="G21346" s="1" t="str">
        <f>IFERROR(__xludf.DUMMYFUNCTION("GOOGLETRANSLATE(D21346,""fr"",""en"")"),"#VALUE!")</f>
        <v>#VALUE!</v>
      </c>
    </row>
    <row r="21347" ht="15.75" customHeight="1">
      <c r="A21347" s="1" t="s">
        <v>5461</v>
      </c>
      <c r="B21347" s="1">
        <v>1.0</v>
      </c>
      <c r="C21347" s="1" t="s">
        <v>44299</v>
      </c>
      <c r="D21347" s="1" t="s">
        <v>44300</v>
      </c>
      <c r="E21347" s="1" t="s">
        <v>169</v>
      </c>
      <c r="F21347" s="1" t="s">
        <v>11</v>
      </c>
      <c r="G21347" s="1" t="str">
        <f>IFERROR(__xludf.DUMMYFUNCTION("GOOGLETRANSLATE(D21347,""fr"",""en"")"),"#VALUE!")</f>
        <v>#VALUE!</v>
      </c>
    </row>
    <row r="21348" ht="15.75" customHeight="1">
      <c r="A21348" s="1" t="s">
        <v>716</v>
      </c>
      <c r="B21348" s="1">
        <v>1.0</v>
      </c>
      <c r="C21348" s="1" t="s">
        <v>44301</v>
      </c>
      <c r="D21348" s="1" t="s">
        <v>44302</v>
      </c>
      <c r="E21348" s="1" t="s">
        <v>47</v>
      </c>
      <c r="F21348" s="1" t="s">
        <v>48</v>
      </c>
      <c r="G21348" s="1" t="str">
        <f>IFERROR(__xludf.DUMMYFUNCTION("GOOGLETRANSLATE(D21348,""fr"",""en"")"),"#VALUE!")</f>
        <v>#VALUE!</v>
      </c>
    </row>
    <row r="21349" ht="15.75" customHeight="1">
      <c r="A21349" s="1" t="s">
        <v>5181</v>
      </c>
      <c r="B21349" s="1">
        <v>1.0</v>
      </c>
      <c r="C21349" s="1" t="s">
        <v>44303</v>
      </c>
      <c r="D21349" s="1" t="s">
        <v>44304</v>
      </c>
      <c r="E21349" s="1" t="s">
        <v>29</v>
      </c>
      <c r="F21349" s="1" t="s">
        <v>30</v>
      </c>
      <c r="G21349" s="1" t="str">
        <f>IFERROR(__xludf.DUMMYFUNCTION("GOOGLETRANSLATE(D21349,""fr"",""en"")"),"#VALUE!")</f>
        <v>#VALUE!</v>
      </c>
    </row>
    <row r="21350" ht="15.75" customHeight="1">
      <c r="A21350" s="1" t="s">
        <v>774</v>
      </c>
      <c r="B21350" s="1">
        <v>1.0</v>
      </c>
      <c r="C21350" s="1" t="s">
        <v>44305</v>
      </c>
      <c r="D21350" s="1" t="s">
        <v>44306</v>
      </c>
      <c r="E21350" s="1" t="s">
        <v>273</v>
      </c>
      <c r="F21350" s="1" t="s">
        <v>11</v>
      </c>
      <c r="G21350" s="1" t="str">
        <f>IFERROR(__xludf.DUMMYFUNCTION("GOOGLETRANSLATE(D21350,""fr"",""en"")"),"#VALUE!")</f>
        <v>#VALUE!</v>
      </c>
    </row>
    <row r="21351" ht="15.75" customHeight="1">
      <c r="A21351" s="1" t="s">
        <v>1079</v>
      </c>
      <c r="B21351" s="1">
        <v>1.0</v>
      </c>
      <c r="C21351" s="1" t="s">
        <v>44307</v>
      </c>
      <c r="D21351" s="1" t="s">
        <v>44308</v>
      </c>
      <c r="E21351" s="1" t="s">
        <v>169</v>
      </c>
      <c r="F21351" s="1" t="s">
        <v>11</v>
      </c>
      <c r="G21351" s="1" t="str">
        <f>IFERROR(__xludf.DUMMYFUNCTION("GOOGLETRANSLATE(D21351,""fr"",""en"")"),"#VALUE!")</f>
        <v>#VALUE!</v>
      </c>
    </row>
    <row r="21352" ht="15.75" customHeight="1">
      <c r="A21352" s="1" t="s">
        <v>264</v>
      </c>
      <c r="B21352" s="1">
        <v>2.0</v>
      </c>
      <c r="C21352" s="1" t="s">
        <v>44309</v>
      </c>
      <c r="D21352" s="1" t="s">
        <v>44310</v>
      </c>
      <c r="E21352" s="1" t="s">
        <v>10</v>
      </c>
      <c r="F21352" s="1" t="s">
        <v>11</v>
      </c>
      <c r="G21352" s="1" t="str">
        <f>IFERROR(__xludf.DUMMYFUNCTION("GOOGLETRANSLATE(D21352,""fr"",""en"")"),"#VALUE!")</f>
        <v>#VALUE!</v>
      </c>
    </row>
    <row r="21353" ht="15.75" customHeight="1">
      <c r="A21353" s="1" t="s">
        <v>2556</v>
      </c>
      <c r="B21353" s="1">
        <v>1.0</v>
      </c>
      <c r="C21353" s="1" t="s">
        <v>44311</v>
      </c>
      <c r="D21353" s="1" t="s">
        <v>44312</v>
      </c>
      <c r="E21353" s="1" t="s">
        <v>575</v>
      </c>
      <c r="F21353" s="1" t="s">
        <v>48</v>
      </c>
      <c r="G21353" s="1" t="str">
        <f>IFERROR(__xludf.DUMMYFUNCTION("GOOGLETRANSLATE(D21353,""fr"",""en"")"),"#VALUE!")</f>
        <v>#VALUE!</v>
      </c>
    </row>
    <row r="21354" ht="15.75" customHeight="1">
      <c r="A21354" s="1" t="s">
        <v>17300</v>
      </c>
      <c r="B21354" s="1">
        <v>1.0</v>
      </c>
      <c r="C21354" s="1" t="s">
        <v>44313</v>
      </c>
      <c r="D21354" s="1" t="s">
        <v>44314</v>
      </c>
      <c r="E21354" s="1" t="s">
        <v>52</v>
      </c>
      <c r="F21354" s="1" t="s">
        <v>11</v>
      </c>
      <c r="G21354" s="1" t="str">
        <f>IFERROR(__xludf.DUMMYFUNCTION("GOOGLETRANSLATE(D21354,""fr"",""en"")"),"#VALUE!")</f>
        <v>#VALUE!</v>
      </c>
    </row>
    <row r="21355" ht="15.75" customHeight="1">
      <c r="A21355" s="1" t="s">
        <v>2022</v>
      </c>
      <c r="B21355" s="1">
        <v>4.0</v>
      </c>
      <c r="C21355" s="1" t="s">
        <v>44315</v>
      </c>
      <c r="D21355" s="1" t="s">
        <v>44316</v>
      </c>
      <c r="E21355" s="1" t="s">
        <v>65</v>
      </c>
      <c r="F21355" s="1" t="s">
        <v>66</v>
      </c>
      <c r="G21355" s="1" t="str">
        <f>IFERROR(__xludf.DUMMYFUNCTION("GOOGLETRANSLATE(D21355,""fr"",""en"")"),"#VALUE!")</f>
        <v>#VALUE!</v>
      </c>
    </row>
    <row r="21356" ht="15.75" customHeight="1">
      <c r="A21356" s="1" t="s">
        <v>1778</v>
      </c>
      <c r="B21356" s="1">
        <v>4.0</v>
      </c>
      <c r="C21356" s="1" t="s">
        <v>44317</v>
      </c>
      <c r="D21356" s="1" t="s">
        <v>44318</v>
      </c>
      <c r="E21356" s="1" t="s">
        <v>21</v>
      </c>
      <c r="F21356" s="1" t="s">
        <v>11</v>
      </c>
      <c r="G21356" s="1" t="str">
        <f>IFERROR(__xludf.DUMMYFUNCTION("GOOGLETRANSLATE(D21356,""fr"",""en"")"),"#VALUE!")</f>
        <v>#VALUE!</v>
      </c>
    </row>
    <row r="21357" ht="15.75" customHeight="1">
      <c r="A21357" s="1" t="s">
        <v>1253</v>
      </c>
      <c r="B21357" s="1">
        <v>1.0</v>
      </c>
      <c r="C21357" s="1" t="s">
        <v>44319</v>
      </c>
      <c r="D21357" s="1" t="s">
        <v>44320</v>
      </c>
      <c r="E21357" s="1" t="s">
        <v>230</v>
      </c>
      <c r="F21357" s="1" t="s">
        <v>48</v>
      </c>
      <c r="G21357" s="1" t="str">
        <f>IFERROR(__xludf.DUMMYFUNCTION("GOOGLETRANSLATE(D21357,""fr"",""en"")"),"#VALUE!")</f>
        <v>#VALUE!</v>
      </c>
    </row>
    <row r="21358" ht="15.75" customHeight="1">
      <c r="A21358" s="1" t="s">
        <v>4866</v>
      </c>
      <c r="B21358" s="1">
        <v>1.0</v>
      </c>
      <c r="C21358" s="1" t="s">
        <v>44321</v>
      </c>
      <c r="D21358" s="1" t="s">
        <v>44322</v>
      </c>
      <c r="E21358" s="1" t="s">
        <v>960</v>
      </c>
      <c r="F21358" s="1" t="s">
        <v>84</v>
      </c>
      <c r="G21358" s="1" t="str">
        <f>IFERROR(__xludf.DUMMYFUNCTION("GOOGLETRANSLATE(D21358,""fr"",""en"")"),"#VALUE!")</f>
        <v>#VALUE!</v>
      </c>
    </row>
    <row r="21359" ht="15.75" customHeight="1">
      <c r="A21359" s="1" t="s">
        <v>899</v>
      </c>
      <c r="B21359" s="1">
        <v>4.0</v>
      </c>
      <c r="C21359" s="1" t="s">
        <v>44323</v>
      </c>
      <c r="D21359" s="1" t="s">
        <v>44324</v>
      </c>
      <c r="E21359" s="1" t="s">
        <v>10</v>
      </c>
      <c r="F21359" s="1" t="s">
        <v>11</v>
      </c>
      <c r="G21359" s="1" t="str">
        <f>IFERROR(__xludf.DUMMYFUNCTION("GOOGLETRANSLATE(D21359,""fr"",""en"")"),"#VALUE!")</f>
        <v>#VALUE!</v>
      </c>
    </row>
    <row r="21360" ht="15.75" customHeight="1">
      <c r="A21360" s="1" t="s">
        <v>32971</v>
      </c>
      <c r="B21360" s="1">
        <v>1.0</v>
      </c>
      <c r="C21360" s="1" t="s">
        <v>44325</v>
      </c>
      <c r="D21360" s="1" t="s">
        <v>44326</v>
      </c>
      <c r="E21360" s="1" t="s">
        <v>273</v>
      </c>
      <c r="F21360" s="1" t="s">
        <v>66</v>
      </c>
      <c r="G21360" s="1" t="str">
        <f>IFERROR(__xludf.DUMMYFUNCTION("GOOGLETRANSLATE(D21360,""fr"",""en"")"),"#VALUE!")</f>
        <v>#VALUE!</v>
      </c>
    </row>
    <row r="21361" ht="15.75" customHeight="1">
      <c r="A21361" s="1" t="s">
        <v>966</v>
      </c>
      <c r="B21361" s="1">
        <v>2.0</v>
      </c>
      <c r="C21361" s="1" t="s">
        <v>44327</v>
      </c>
      <c r="D21361" s="1" t="s">
        <v>44328</v>
      </c>
      <c r="E21361" s="1" t="s">
        <v>10</v>
      </c>
      <c r="F21361" s="1" t="s">
        <v>11</v>
      </c>
      <c r="G21361" s="1" t="str">
        <f>IFERROR(__xludf.DUMMYFUNCTION("GOOGLETRANSLATE(D21361,""fr"",""en"")"),"#VALUE!")</f>
        <v>#VALUE!</v>
      </c>
    </row>
    <row r="21362" ht="15.75" customHeight="1">
      <c r="A21362" s="1" t="s">
        <v>1020</v>
      </c>
      <c r="B21362" s="1">
        <v>5.0</v>
      </c>
      <c r="C21362" s="1" t="s">
        <v>44329</v>
      </c>
      <c r="D21362" s="1" t="s">
        <v>44330</v>
      </c>
      <c r="E21362" s="1" t="s">
        <v>21</v>
      </c>
      <c r="F21362" s="1" t="s">
        <v>11</v>
      </c>
      <c r="G21362" s="1" t="str">
        <f>IFERROR(__xludf.DUMMYFUNCTION("GOOGLETRANSLATE(D21362,""fr"",""en"")"),"#VALUE!")</f>
        <v>#VALUE!</v>
      </c>
    </row>
    <row r="21363" ht="15.75" customHeight="1">
      <c r="A21363" s="1" t="s">
        <v>6203</v>
      </c>
      <c r="B21363" s="1">
        <v>1.0</v>
      </c>
      <c r="C21363" s="1" t="s">
        <v>44331</v>
      </c>
      <c r="D21363" s="1" t="s">
        <v>44332</v>
      </c>
      <c r="E21363" s="1" t="s">
        <v>125</v>
      </c>
      <c r="F21363" s="1" t="s">
        <v>11</v>
      </c>
      <c r="G21363" s="1" t="str">
        <f>IFERROR(__xludf.DUMMYFUNCTION("GOOGLETRANSLATE(D21363,""fr"",""en"")"),"#VALUE!")</f>
        <v>#VALUE!</v>
      </c>
    </row>
    <row r="21364" ht="15.75" customHeight="1">
      <c r="A21364" s="1" t="s">
        <v>1709</v>
      </c>
      <c r="B21364" s="1">
        <v>4.0</v>
      </c>
      <c r="C21364" s="1" t="s">
        <v>44333</v>
      </c>
      <c r="D21364" s="1" t="s">
        <v>44334</v>
      </c>
      <c r="E21364" s="1" t="s">
        <v>21</v>
      </c>
      <c r="F21364" s="1" t="s">
        <v>11</v>
      </c>
      <c r="G21364" s="1" t="str">
        <f>IFERROR(__xludf.DUMMYFUNCTION("GOOGLETRANSLATE(D21364,""fr"",""en"")"),"#VALUE!")</f>
        <v>#VALUE!</v>
      </c>
    </row>
    <row r="21365" ht="15.75" customHeight="1">
      <c r="A21365" s="1" t="s">
        <v>724</v>
      </c>
      <c r="B21365" s="1">
        <v>1.0</v>
      </c>
      <c r="C21365" s="1" t="s">
        <v>44335</v>
      </c>
      <c r="D21365" s="1" t="s">
        <v>44336</v>
      </c>
      <c r="E21365" s="1" t="s">
        <v>10</v>
      </c>
      <c r="F21365" s="1" t="s">
        <v>11</v>
      </c>
      <c r="G21365" s="1" t="str">
        <f>IFERROR(__xludf.DUMMYFUNCTION("GOOGLETRANSLATE(D21365,""fr"",""en"")"),"#VALUE!")</f>
        <v>#VALUE!</v>
      </c>
    </row>
    <row r="21366" ht="15.75" customHeight="1">
      <c r="A21366" s="1" t="s">
        <v>19827</v>
      </c>
      <c r="B21366" s="1">
        <v>2.0</v>
      </c>
      <c r="C21366" s="1" t="s">
        <v>44337</v>
      </c>
      <c r="D21366" s="1" t="s">
        <v>44338</v>
      </c>
      <c r="E21366" s="1" t="s">
        <v>169</v>
      </c>
      <c r="F21366" s="1" t="s">
        <v>110</v>
      </c>
      <c r="G21366" s="1" t="str">
        <f>IFERROR(__xludf.DUMMYFUNCTION("GOOGLETRANSLATE(D21366,""fr"",""en"")"),"#VALUE!")</f>
        <v>#VALUE!</v>
      </c>
    </row>
    <row r="21367" ht="15.75" customHeight="1">
      <c r="A21367" s="1" t="s">
        <v>10515</v>
      </c>
      <c r="B21367" s="1">
        <v>3.0</v>
      </c>
      <c r="C21367" s="1" t="s">
        <v>44339</v>
      </c>
      <c r="D21367" s="1" t="s">
        <v>44340</v>
      </c>
      <c r="E21367" s="1" t="s">
        <v>21</v>
      </c>
      <c r="F21367" s="1" t="s">
        <v>11</v>
      </c>
      <c r="G21367" s="1" t="str">
        <f>IFERROR(__xludf.DUMMYFUNCTION("GOOGLETRANSLATE(D21367,""fr"",""en"")"),"#VALUE!")</f>
        <v>#VALUE!</v>
      </c>
    </row>
    <row r="21368" ht="15.75" customHeight="1">
      <c r="A21368" s="1" t="s">
        <v>1673</v>
      </c>
      <c r="B21368" s="1">
        <v>2.0</v>
      </c>
      <c r="C21368" s="1" t="s">
        <v>44341</v>
      </c>
      <c r="D21368" s="1" t="s">
        <v>44342</v>
      </c>
      <c r="E21368" s="1" t="s">
        <v>38</v>
      </c>
      <c r="F21368" s="1" t="s">
        <v>39</v>
      </c>
      <c r="G21368" s="1" t="str">
        <f>IFERROR(__xludf.DUMMYFUNCTION("GOOGLETRANSLATE(D21368,""fr"",""en"")"),"#VALUE!")</f>
        <v>#VALUE!</v>
      </c>
    </row>
    <row r="21369" ht="15.75" customHeight="1">
      <c r="A21369" s="1" t="s">
        <v>7067</v>
      </c>
      <c r="B21369" s="1">
        <v>1.0</v>
      </c>
      <c r="C21369" s="1" t="s">
        <v>44343</v>
      </c>
      <c r="D21369" s="1" t="s">
        <v>44344</v>
      </c>
      <c r="E21369" s="1" t="s">
        <v>21</v>
      </c>
      <c r="F21369" s="1" t="s">
        <v>11</v>
      </c>
      <c r="G21369" s="1" t="str">
        <f>IFERROR(__xludf.DUMMYFUNCTION("GOOGLETRANSLATE(D21369,""fr"",""en"")"),"#VALUE!")</f>
        <v>#VALUE!</v>
      </c>
    </row>
    <row r="21370" ht="15.75" customHeight="1">
      <c r="A21370" s="1" t="s">
        <v>2081</v>
      </c>
      <c r="B21370" s="1">
        <v>3.0</v>
      </c>
      <c r="C21370" s="1" t="s">
        <v>44345</v>
      </c>
      <c r="D21370" s="1" t="s">
        <v>44346</v>
      </c>
      <c r="E21370" s="1" t="s">
        <v>125</v>
      </c>
      <c r="F21370" s="1" t="s">
        <v>11</v>
      </c>
      <c r="G21370" s="1" t="str">
        <f>IFERROR(__xludf.DUMMYFUNCTION("GOOGLETRANSLATE(D21370,""fr"",""en"")"),"#VALUE!")</f>
        <v>#VALUE!</v>
      </c>
    </row>
    <row r="21371" ht="15.75" customHeight="1">
      <c r="A21371" s="1" t="s">
        <v>1696</v>
      </c>
      <c r="B21371" s="1">
        <v>4.0</v>
      </c>
      <c r="C21371" s="1" t="s">
        <v>44347</v>
      </c>
      <c r="D21371" s="1" t="s">
        <v>44348</v>
      </c>
      <c r="E21371" s="1" t="s">
        <v>1192</v>
      </c>
      <c r="F21371" s="1" t="s">
        <v>110</v>
      </c>
      <c r="G21371" s="1" t="str">
        <f>IFERROR(__xludf.DUMMYFUNCTION("GOOGLETRANSLATE(D21371,""fr"",""en"")"),"#VALUE!")</f>
        <v>#VALUE!</v>
      </c>
    </row>
    <row r="21372" ht="15.75" customHeight="1">
      <c r="A21372" s="1" t="s">
        <v>12340</v>
      </c>
      <c r="B21372" s="1">
        <v>1.0</v>
      </c>
      <c r="C21372" s="1" t="s">
        <v>44349</v>
      </c>
      <c r="D21372" s="1" t="s">
        <v>44350</v>
      </c>
      <c r="E21372" s="1" t="s">
        <v>109</v>
      </c>
      <c r="F21372" s="1" t="s">
        <v>110</v>
      </c>
      <c r="G21372" s="1" t="str">
        <f>IFERROR(__xludf.DUMMYFUNCTION("GOOGLETRANSLATE(D21372,""fr"",""en"")"),"#VALUE!")</f>
        <v>#VALUE!</v>
      </c>
    </row>
    <row r="21373" ht="15.75" customHeight="1">
      <c r="A21373" s="1" t="s">
        <v>9605</v>
      </c>
      <c r="B21373" s="1">
        <v>1.0</v>
      </c>
      <c r="C21373" s="1" t="s">
        <v>44351</v>
      </c>
      <c r="D21373" s="1" t="s">
        <v>44352</v>
      </c>
      <c r="E21373" s="1" t="s">
        <v>10</v>
      </c>
      <c r="F21373" s="1" t="s">
        <v>11</v>
      </c>
      <c r="G21373" s="1" t="str">
        <f>IFERROR(__xludf.DUMMYFUNCTION("GOOGLETRANSLATE(D21373,""fr"",""en"")"),"#VALUE!")</f>
        <v>#VALUE!</v>
      </c>
    </row>
    <row r="21374" ht="15.75" customHeight="1">
      <c r="A21374" s="1" t="s">
        <v>284</v>
      </c>
      <c r="B21374" s="1">
        <v>2.0</v>
      </c>
      <c r="C21374" s="1" t="s">
        <v>44353</v>
      </c>
      <c r="D21374" s="1" t="s">
        <v>44354</v>
      </c>
      <c r="E21374" s="1" t="s">
        <v>10</v>
      </c>
      <c r="F21374" s="1" t="s">
        <v>11</v>
      </c>
      <c r="G21374" s="1" t="str">
        <f>IFERROR(__xludf.DUMMYFUNCTION("GOOGLETRANSLATE(D21374,""fr"",""en"")"),"#VALUE!")</f>
        <v>#VALUE!</v>
      </c>
    </row>
    <row r="21375" ht="15.75" customHeight="1">
      <c r="A21375" s="1" t="s">
        <v>1796</v>
      </c>
      <c r="B21375" s="1">
        <v>4.0</v>
      </c>
      <c r="C21375" s="1" t="s">
        <v>44355</v>
      </c>
      <c r="D21375" s="1" t="s">
        <v>44356</v>
      </c>
      <c r="E21375" s="1" t="s">
        <v>176</v>
      </c>
      <c r="F21375" s="1" t="s">
        <v>66</v>
      </c>
      <c r="G21375" s="1" t="str">
        <f>IFERROR(__xludf.DUMMYFUNCTION("GOOGLETRANSLATE(D21375,""fr"",""en"")"),"#VALUE!")</f>
        <v>#VALUE!</v>
      </c>
    </row>
    <row r="21376" ht="15.75" customHeight="1">
      <c r="A21376" s="1" t="s">
        <v>624</v>
      </c>
      <c r="B21376" s="1">
        <v>5.0</v>
      </c>
      <c r="C21376" s="1" t="s">
        <v>44357</v>
      </c>
      <c r="D21376" s="1" t="s">
        <v>44358</v>
      </c>
      <c r="E21376" s="1" t="s">
        <v>10</v>
      </c>
      <c r="F21376" s="1" t="s">
        <v>11</v>
      </c>
      <c r="G21376" s="1" t="str">
        <f>IFERROR(__xludf.DUMMYFUNCTION("GOOGLETRANSLATE(D21376,""fr"",""en"")"),"#VALUE!")</f>
        <v>#VALUE!</v>
      </c>
    </row>
    <row r="21377" ht="15.75" customHeight="1">
      <c r="A21377" s="1" t="s">
        <v>15399</v>
      </c>
      <c r="B21377" s="1">
        <v>2.0</v>
      </c>
      <c r="C21377" s="1" t="s">
        <v>44359</v>
      </c>
      <c r="D21377" s="1" t="s">
        <v>44360</v>
      </c>
      <c r="E21377" s="1" t="s">
        <v>21</v>
      </c>
      <c r="F21377" s="1" t="s">
        <v>11</v>
      </c>
      <c r="G21377" s="1" t="str">
        <f>IFERROR(__xludf.DUMMYFUNCTION("GOOGLETRANSLATE(D21377,""fr"",""en"")"),"#VALUE!")</f>
        <v>#VALUE!</v>
      </c>
    </row>
    <row r="21378" ht="15.75" customHeight="1">
      <c r="A21378" s="1" t="s">
        <v>445</v>
      </c>
      <c r="B21378" s="1">
        <v>4.0</v>
      </c>
      <c r="C21378" s="1" t="s">
        <v>44361</v>
      </c>
      <c r="D21378" s="1" t="s">
        <v>44362</v>
      </c>
      <c r="E21378" s="1" t="s">
        <v>21</v>
      </c>
      <c r="F21378" s="1" t="s">
        <v>11</v>
      </c>
      <c r="G21378" s="1" t="str">
        <f>IFERROR(__xludf.DUMMYFUNCTION("GOOGLETRANSLATE(D21378,""fr"",""en"")"),"#VALUE!")</f>
        <v>#VALUE!</v>
      </c>
    </row>
    <row r="21379" ht="15.75" customHeight="1">
      <c r="A21379" s="1" t="s">
        <v>1476</v>
      </c>
      <c r="B21379" s="1">
        <v>4.0</v>
      </c>
      <c r="C21379" s="1" t="s">
        <v>44363</v>
      </c>
      <c r="D21379" s="1" t="s">
        <v>44364</v>
      </c>
      <c r="E21379" s="1" t="s">
        <v>10</v>
      </c>
      <c r="F21379" s="1" t="s">
        <v>11</v>
      </c>
      <c r="G21379" s="1" t="str">
        <f>IFERROR(__xludf.DUMMYFUNCTION("GOOGLETRANSLATE(D21379,""fr"",""en"")"),"#VALUE!")</f>
        <v>#VALUE!</v>
      </c>
    </row>
    <row r="21380" ht="15.75" customHeight="1">
      <c r="A21380" s="1" t="s">
        <v>6540</v>
      </c>
      <c r="B21380" s="1">
        <v>3.0</v>
      </c>
      <c r="C21380" s="1" t="s">
        <v>44365</v>
      </c>
      <c r="D21380" s="1" t="s">
        <v>44366</v>
      </c>
      <c r="E21380" s="1" t="s">
        <v>10</v>
      </c>
      <c r="F21380" s="1" t="s">
        <v>11</v>
      </c>
      <c r="G21380" s="1" t="str">
        <f>IFERROR(__xludf.DUMMYFUNCTION("GOOGLETRANSLATE(D21380,""fr"",""en"")"),"#VALUE!")</f>
        <v>#VALUE!</v>
      </c>
    </row>
    <row r="21381" ht="15.75" customHeight="1">
      <c r="A21381" s="1" t="s">
        <v>442</v>
      </c>
      <c r="B21381" s="1">
        <v>1.0</v>
      </c>
      <c r="C21381" s="1" t="s">
        <v>44367</v>
      </c>
      <c r="D21381" s="1" t="s">
        <v>44368</v>
      </c>
      <c r="E21381" s="1" t="s">
        <v>109</v>
      </c>
      <c r="F21381" s="1" t="s">
        <v>11</v>
      </c>
      <c r="G21381" s="1" t="str">
        <f>IFERROR(__xludf.DUMMYFUNCTION("GOOGLETRANSLATE(D21381,""fr"",""en"")"),"#VALUE!")</f>
        <v>#VALUE!</v>
      </c>
    </row>
    <row r="21382" ht="15.75" customHeight="1">
      <c r="A21382" s="1" t="s">
        <v>558</v>
      </c>
      <c r="B21382" s="1">
        <v>5.0</v>
      </c>
      <c r="C21382" s="1" t="s">
        <v>44369</v>
      </c>
      <c r="D21382" s="1" t="s">
        <v>44370</v>
      </c>
      <c r="E21382" s="1" t="s">
        <v>10</v>
      </c>
      <c r="F21382" s="1" t="s">
        <v>11</v>
      </c>
      <c r="G21382" s="1" t="str">
        <f>IFERROR(__xludf.DUMMYFUNCTION("GOOGLETRANSLATE(D21382,""fr"",""en"")"),"#VALUE!")</f>
        <v>#VALUE!</v>
      </c>
    </row>
    <row r="21383" ht="15.75" customHeight="1">
      <c r="A21383" s="1" t="s">
        <v>38283</v>
      </c>
      <c r="B21383" s="1">
        <v>3.0</v>
      </c>
      <c r="C21383" s="1" t="s">
        <v>44371</v>
      </c>
      <c r="D21383" s="1" t="s">
        <v>44372</v>
      </c>
      <c r="E21383" s="1" t="s">
        <v>296</v>
      </c>
      <c r="F21383" s="1" t="s">
        <v>118</v>
      </c>
      <c r="G21383" s="1" t="str">
        <f>IFERROR(__xludf.DUMMYFUNCTION("GOOGLETRANSLATE(D21383,""fr"",""en"")"),"#VALUE!")</f>
        <v>#VALUE!</v>
      </c>
    </row>
    <row r="21384" ht="15.75" customHeight="1">
      <c r="A21384" s="1" t="s">
        <v>17379</v>
      </c>
      <c r="B21384" s="1">
        <v>3.0</v>
      </c>
      <c r="C21384" s="1" t="s">
        <v>44373</v>
      </c>
      <c r="D21384" s="1" t="s">
        <v>44374</v>
      </c>
      <c r="E21384" s="1" t="s">
        <v>125</v>
      </c>
      <c r="F21384" s="1" t="s">
        <v>11</v>
      </c>
      <c r="G21384" s="1" t="str">
        <f>IFERROR(__xludf.DUMMYFUNCTION("GOOGLETRANSLATE(D21384,""fr"",""en"")"),"#VALUE!")</f>
        <v>#VALUE!</v>
      </c>
    </row>
    <row r="21385" ht="15.75" customHeight="1">
      <c r="A21385" s="1" t="s">
        <v>4162</v>
      </c>
      <c r="B21385" s="1">
        <v>2.0</v>
      </c>
      <c r="C21385" s="1" t="s">
        <v>44375</v>
      </c>
      <c r="D21385" s="1" t="s">
        <v>44376</v>
      </c>
      <c r="E21385" s="1" t="s">
        <v>614</v>
      </c>
      <c r="F21385" s="1" t="s">
        <v>30</v>
      </c>
      <c r="G21385" s="1" t="str">
        <f>IFERROR(__xludf.DUMMYFUNCTION("GOOGLETRANSLATE(D21385,""fr"",""en"")"),"#VALUE!")</f>
        <v>#VALUE!</v>
      </c>
    </row>
    <row r="21386" ht="15.75" customHeight="1">
      <c r="A21386" s="1" t="s">
        <v>10977</v>
      </c>
      <c r="B21386" s="1">
        <v>4.0</v>
      </c>
      <c r="C21386" s="1" t="s">
        <v>44377</v>
      </c>
      <c r="D21386" s="1" t="s">
        <v>44378</v>
      </c>
      <c r="E21386" s="1" t="s">
        <v>21</v>
      </c>
      <c r="F21386" s="1" t="s">
        <v>11</v>
      </c>
      <c r="G21386" s="1" t="str">
        <f>IFERROR(__xludf.DUMMYFUNCTION("GOOGLETRANSLATE(D21386,""fr"",""en"")"),"#VALUE!")</f>
        <v>#VALUE!</v>
      </c>
    </row>
    <row r="21387" ht="15.75" customHeight="1">
      <c r="A21387" s="1" t="s">
        <v>1955</v>
      </c>
      <c r="B21387" s="1">
        <v>4.0</v>
      </c>
      <c r="C21387" s="1" t="s">
        <v>44379</v>
      </c>
      <c r="D21387" s="1" t="s">
        <v>44380</v>
      </c>
      <c r="E21387" s="1" t="s">
        <v>21</v>
      </c>
      <c r="F21387" s="1" t="s">
        <v>11</v>
      </c>
      <c r="G21387" s="1" t="str">
        <f>IFERROR(__xludf.DUMMYFUNCTION("GOOGLETRANSLATE(D21387,""fr"",""en"")"),"#VALUE!")</f>
        <v>#VALUE!</v>
      </c>
    </row>
    <row r="21388" ht="15.75" customHeight="1">
      <c r="A21388" s="1" t="s">
        <v>28601</v>
      </c>
      <c r="B21388" s="1">
        <v>1.0</v>
      </c>
      <c r="C21388" s="1" t="s">
        <v>44381</v>
      </c>
      <c r="D21388" s="1" t="s">
        <v>44382</v>
      </c>
      <c r="E21388" s="1" t="s">
        <v>196</v>
      </c>
      <c r="F21388" s="1" t="s">
        <v>118</v>
      </c>
      <c r="G21388" s="1" t="str">
        <f>IFERROR(__xludf.DUMMYFUNCTION("GOOGLETRANSLATE(D21388,""fr"",""en"")"),"#VALUE!")</f>
        <v>#VALUE!</v>
      </c>
    </row>
    <row r="21389" ht="15.75" customHeight="1">
      <c r="A21389" s="1" t="s">
        <v>1198</v>
      </c>
      <c r="B21389" s="1">
        <v>4.0</v>
      </c>
      <c r="C21389" s="1" t="s">
        <v>44383</v>
      </c>
      <c r="D21389" s="1" t="s">
        <v>44384</v>
      </c>
      <c r="E21389" s="1" t="s">
        <v>21</v>
      </c>
      <c r="F21389" s="1" t="s">
        <v>11</v>
      </c>
      <c r="G21389" s="1" t="str">
        <f>IFERROR(__xludf.DUMMYFUNCTION("GOOGLETRANSLATE(D21389,""fr"",""en"")"),"#VALUE!")</f>
        <v>#VALUE!</v>
      </c>
    </row>
    <row r="21390" ht="15.75" customHeight="1">
      <c r="A21390" s="1" t="s">
        <v>338</v>
      </c>
      <c r="B21390" s="1">
        <v>4.0</v>
      </c>
      <c r="C21390" s="1" t="s">
        <v>44385</v>
      </c>
      <c r="D21390" s="1" t="s">
        <v>44386</v>
      </c>
      <c r="E21390" s="1" t="s">
        <v>169</v>
      </c>
      <c r="F21390" s="1" t="s">
        <v>11</v>
      </c>
      <c r="G21390" s="1" t="str">
        <f>IFERROR(__xludf.DUMMYFUNCTION("GOOGLETRANSLATE(D21390,""fr"",""en"")"),"#VALUE!")</f>
        <v>#VALUE!</v>
      </c>
    </row>
    <row r="21391" ht="15.75" customHeight="1">
      <c r="A21391" s="1" t="s">
        <v>678</v>
      </c>
      <c r="B21391" s="1">
        <v>5.0</v>
      </c>
      <c r="C21391" s="1" t="s">
        <v>44387</v>
      </c>
      <c r="D21391" s="1" t="s">
        <v>44388</v>
      </c>
      <c r="E21391" s="1" t="s">
        <v>21</v>
      </c>
      <c r="F21391" s="1" t="s">
        <v>11</v>
      </c>
      <c r="G21391" s="1" t="str">
        <f>IFERROR(__xludf.DUMMYFUNCTION("GOOGLETRANSLATE(D21391,""fr"",""en"")"),"#VALUE!")</f>
        <v>#VALUE!</v>
      </c>
    </row>
    <row r="21392" ht="15.75" customHeight="1">
      <c r="A21392" s="1" t="s">
        <v>532</v>
      </c>
      <c r="B21392" s="1">
        <v>3.0</v>
      </c>
      <c r="C21392" s="1" t="s">
        <v>44389</v>
      </c>
      <c r="D21392" s="1" t="s">
        <v>44390</v>
      </c>
      <c r="E21392" s="1" t="s">
        <v>169</v>
      </c>
      <c r="F21392" s="1" t="s">
        <v>11</v>
      </c>
      <c r="G21392" s="1" t="str">
        <f>IFERROR(__xludf.DUMMYFUNCTION("GOOGLETRANSLATE(D21392,""fr"",""en"")"),"#VALUE!")</f>
        <v>#VALUE!</v>
      </c>
    </row>
    <row r="21393" ht="15.75" customHeight="1">
      <c r="A21393" s="1" t="s">
        <v>885</v>
      </c>
      <c r="B21393" s="1">
        <v>1.0</v>
      </c>
      <c r="C21393" s="1" t="s">
        <v>44391</v>
      </c>
      <c r="D21393" s="1" t="s">
        <v>44392</v>
      </c>
      <c r="E21393" s="1" t="s">
        <v>575</v>
      </c>
      <c r="F21393" s="1" t="s">
        <v>84</v>
      </c>
      <c r="G21393" s="1" t="str">
        <f>IFERROR(__xludf.DUMMYFUNCTION("GOOGLETRANSLATE(D21393,""fr"",""en"")"),"#VALUE!")</f>
        <v>#VALUE!</v>
      </c>
    </row>
    <row r="21394" ht="15.75" customHeight="1">
      <c r="A21394" s="1" t="s">
        <v>508</v>
      </c>
      <c r="B21394" s="1">
        <v>3.0</v>
      </c>
      <c r="C21394" s="1" t="s">
        <v>44393</v>
      </c>
      <c r="D21394" s="1" t="s">
        <v>44394</v>
      </c>
      <c r="E21394" s="1" t="s">
        <v>226</v>
      </c>
      <c r="F21394" s="1" t="s">
        <v>11</v>
      </c>
      <c r="G21394" s="1" t="str">
        <f>IFERROR(__xludf.DUMMYFUNCTION("GOOGLETRANSLATE(D21394,""fr"",""en"")"),"#VALUE!")</f>
        <v>#VALUE!</v>
      </c>
    </row>
    <row r="21395" ht="15.75" customHeight="1">
      <c r="A21395" s="1" t="s">
        <v>1132</v>
      </c>
      <c r="B21395" s="1">
        <v>1.0</v>
      </c>
      <c r="C21395" s="1" t="s">
        <v>44395</v>
      </c>
      <c r="D21395" s="1" t="s">
        <v>44396</v>
      </c>
      <c r="E21395" s="1" t="s">
        <v>373</v>
      </c>
      <c r="F21395" s="1" t="s">
        <v>30</v>
      </c>
      <c r="G21395" s="1" t="str">
        <f>IFERROR(__xludf.DUMMYFUNCTION("GOOGLETRANSLATE(D21395,""fr"",""en"")"),"#VALUE!")</f>
        <v>#VALUE!</v>
      </c>
    </row>
    <row r="21396" ht="15.75" customHeight="1">
      <c r="A21396" s="1" t="s">
        <v>2022</v>
      </c>
      <c r="B21396" s="1">
        <v>5.0</v>
      </c>
      <c r="C21396" s="1" t="s">
        <v>44397</v>
      </c>
      <c r="D21396" s="1" t="s">
        <v>44398</v>
      </c>
      <c r="E21396" s="1" t="s">
        <v>21</v>
      </c>
      <c r="F21396" s="1" t="s">
        <v>11</v>
      </c>
      <c r="G21396" s="1" t="str">
        <f>IFERROR(__xludf.DUMMYFUNCTION("GOOGLETRANSLATE(D21396,""fr"",""en"")"),"#VALUE!")</f>
        <v>#VALUE!</v>
      </c>
    </row>
    <row r="21397" ht="15.75" customHeight="1">
      <c r="A21397" s="1" t="s">
        <v>4735</v>
      </c>
      <c r="B21397" s="1">
        <v>4.0</v>
      </c>
      <c r="C21397" s="1" t="s">
        <v>44399</v>
      </c>
      <c r="D21397" s="1" t="s">
        <v>44400</v>
      </c>
      <c r="E21397" s="1" t="s">
        <v>21</v>
      </c>
      <c r="F21397" s="1" t="s">
        <v>11</v>
      </c>
      <c r="G21397" s="1" t="str">
        <f>IFERROR(__xludf.DUMMYFUNCTION("GOOGLETRANSLATE(D21397,""fr"",""en"")"),"#VALUE!")</f>
        <v>#VALUE!</v>
      </c>
    </row>
    <row r="21398" ht="15.75" customHeight="1">
      <c r="A21398" s="1" t="s">
        <v>284</v>
      </c>
      <c r="B21398" s="1">
        <v>1.0</v>
      </c>
      <c r="C21398" s="1" t="s">
        <v>44401</v>
      </c>
      <c r="D21398" s="1" t="s">
        <v>44402</v>
      </c>
      <c r="E21398" s="1" t="s">
        <v>646</v>
      </c>
      <c r="F21398" s="1" t="s">
        <v>39</v>
      </c>
      <c r="G21398" s="1" t="str">
        <f>IFERROR(__xludf.DUMMYFUNCTION("GOOGLETRANSLATE(D21398,""fr"",""en"")"),"#VALUE!")</f>
        <v>#VALUE!</v>
      </c>
    </row>
    <row r="21399" ht="15.75" customHeight="1">
      <c r="A21399" s="1" t="s">
        <v>1439</v>
      </c>
      <c r="B21399" s="1">
        <v>5.0</v>
      </c>
      <c r="C21399" s="1" t="s">
        <v>44403</v>
      </c>
      <c r="D21399" s="1" t="s">
        <v>44404</v>
      </c>
      <c r="E21399" s="1" t="s">
        <v>65</v>
      </c>
      <c r="F21399" s="1" t="s">
        <v>66</v>
      </c>
      <c r="G21399" s="1" t="str">
        <f>IFERROR(__xludf.DUMMYFUNCTION("GOOGLETRANSLATE(D21399,""fr"",""en"")"),"#VALUE!")</f>
        <v>#VALUE!</v>
      </c>
    </row>
    <row r="21400" ht="15.75" customHeight="1">
      <c r="A21400" s="1" t="s">
        <v>1476</v>
      </c>
      <c r="B21400" s="1">
        <v>3.0</v>
      </c>
      <c r="C21400" s="1" t="s">
        <v>44405</v>
      </c>
      <c r="D21400" s="1" t="s">
        <v>44406</v>
      </c>
      <c r="E21400" s="1" t="s">
        <v>10</v>
      </c>
      <c r="F21400" s="1" t="s">
        <v>11</v>
      </c>
      <c r="G21400" s="1" t="str">
        <f>IFERROR(__xludf.DUMMYFUNCTION("GOOGLETRANSLATE(D21400,""fr"",""en"")"),"#VALUE!")</f>
        <v>#VALUE!</v>
      </c>
    </row>
    <row r="21401" ht="15.75" customHeight="1">
      <c r="A21401" s="1" t="s">
        <v>18207</v>
      </c>
      <c r="B21401" s="1">
        <v>1.0</v>
      </c>
      <c r="C21401" s="1" t="s">
        <v>44407</v>
      </c>
      <c r="D21401" s="1" t="s">
        <v>44408</v>
      </c>
      <c r="E21401" s="1" t="s">
        <v>21</v>
      </c>
      <c r="F21401" s="1" t="s">
        <v>11</v>
      </c>
      <c r="G21401" s="1" t="str">
        <f>IFERROR(__xludf.DUMMYFUNCTION("GOOGLETRANSLATE(D21401,""fr"",""en"")"),"#VALUE!")</f>
        <v>#VALUE!</v>
      </c>
    </row>
    <row r="21402" ht="15.75" customHeight="1">
      <c r="A21402" s="1" t="s">
        <v>1023</v>
      </c>
      <c r="B21402" s="1">
        <v>2.0</v>
      </c>
      <c r="C21402" s="1" t="s">
        <v>44409</v>
      </c>
      <c r="D21402" s="1" t="s">
        <v>44410</v>
      </c>
      <c r="E21402" s="1" t="s">
        <v>10</v>
      </c>
      <c r="F21402" s="1" t="s">
        <v>11</v>
      </c>
      <c r="G21402" s="1" t="str">
        <f>IFERROR(__xludf.DUMMYFUNCTION("GOOGLETRANSLATE(D21402,""fr"",""en"")"),"#VALUE!")</f>
        <v>#VALUE!</v>
      </c>
    </row>
    <row r="21403" ht="15.75" customHeight="1">
      <c r="A21403" s="1" t="s">
        <v>5333</v>
      </c>
      <c r="B21403" s="1">
        <v>3.0</v>
      </c>
      <c r="C21403" s="1" t="s">
        <v>44411</v>
      </c>
      <c r="D21403" s="1" t="s">
        <v>44412</v>
      </c>
      <c r="E21403" s="1" t="s">
        <v>21</v>
      </c>
      <c r="F21403" s="1" t="s">
        <v>11</v>
      </c>
      <c r="G21403" s="1" t="str">
        <f>IFERROR(__xludf.DUMMYFUNCTION("GOOGLETRANSLATE(D21403,""fr"",""en"")"),"#VALUE!")</f>
        <v>#VALUE!</v>
      </c>
    </row>
    <row r="21404" ht="15.75" customHeight="1">
      <c r="A21404" s="1" t="s">
        <v>3798</v>
      </c>
      <c r="B21404" s="1">
        <v>1.0</v>
      </c>
      <c r="C21404" s="1" t="s">
        <v>44413</v>
      </c>
      <c r="D21404" s="1" t="s">
        <v>44414</v>
      </c>
      <c r="E21404" s="1" t="s">
        <v>125</v>
      </c>
      <c r="F21404" s="1" t="s">
        <v>110</v>
      </c>
      <c r="G21404" s="1" t="str">
        <f>IFERROR(__xludf.DUMMYFUNCTION("GOOGLETRANSLATE(D21404,""fr"",""en"")"),"#VALUE!")</f>
        <v>#VALUE!</v>
      </c>
    </row>
    <row r="21405" ht="15.75" customHeight="1">
      <c r="A21405" s="1" t="s">
        <v>2343</v>
      </c>
      <c r="B21405" s="1">
        <v>1.0</v>
      </c>
      <c r="C21405" s="1" t="s">
        <v>44415</v>
      </c>
      <c r="D21405" s="1" t="s">
        <v>44416</v>
      </c>
      <c r="E21405" s="1" t="s">
        <v>34</v>
      </c>
      <c r="F21405" s="1" t="s">
        <v>30</v>
      </c>
      <c r="G21405" s="1" t="str">
        <f>IFERROR(__xludf.DUMMYFUNCTION("GOOGLETRANSLATE(D21405,""fr"",""en"")"),"#VALUE!")</f>
        <v>#VALUE!</v>
      </c>
    </row>
    <row r="21406" ht="15.75" customHeight="1">
      <c r="A21406" s="1" t="s">
        <v>141</v>
      </c>
      <c r="B21406" s="1">
        <v>5.0</v>
      </c>
      <c r="C21406" s="1" t="s">
        <v>44417</v>
      </c>
      <c r="D21406" s="1" t="s">
        <v>44418</v>
      </c>
      <c r="E21406" s="1" t="s">
        <v>10</v>
      </c>
      <c r="F21406" s="1" t="s">
        <v>11</v>
      </c>
      <c r="G21406" s="1" t="str">
        <f>IFERROR(__xludf.DUMMYFUNCTION("GOOGLETRANSLATE(D21406,""fr"",""en"")"),"#VALUE!")</f>
        <v>#VALUE!</v>
      </c>
    </row>
    <row r="21407" ht="15.75" customHeight="1">
      <c r="A21407" s="1" t="s">
        <v>1198</v>
      </c>
      <c r="B21407" s="1">
        <v>5.0</v>
      </c>
      <c r="C21407" s="1" t="s">
        <v>44419</v>
      </c>
      <c r="D21407" s="1" t="s">
        <v>44420</v>
      </c>
      <c r="E21407" s="1" t="s">
        <v>10</v>
      </c>
      <c r="F21407" s="1" t="s">
        <v>11</v>
      </c>
      <c r="G21407" s="1" t="str">
        <f>IFERROR(__xludf.DUMMYFUNCTION("GOOGLETRANSLATE(D21407,""fr"",""en"")"),"#VALUE!")</f>
        <v>#VALUE!</v>
      </c>
    </row>
    <row r="21408" ht="15.75" customHeight="1">
      <c r="A21408" s="1" t="s">
        <v>18740</v>
      </c>
      <c r="B21408" s="1">
        <v>2.0</v>
      </c>
      <c r="C21408" s="1" t="s">
        <v>44421</v>
      </c>
      <c r="D21408" s="1" t="s">
        <v>44422</v>
      </c>
      <c r="E21408" s="1" t="s">
        <v>273</v>
      </c>
      <c r="F21408" s="1" t="s">
        <v>48</v>
      </c>
      <c r="G21408" s="1" t="str">
        <f>IFERROR(__xludf.DUMMYFUNCTION("GOOGLETRANSLATE(D21408,""fr"",""en"")"),"#VALUE!")</f>
        <v>#VALUE!</v>
      </c>
    </row>
    <row r="21409" ht="15.75" customHeight="1">
      <c r="A21409" s="1" t="s">
        <v>988</v>
      </c>
      <c r="B21409" s="1">
        <v>4.0</v>
      </c>
      <c r="C21409" s="1" t="s">
        <v>44423</v>
      </c>
      <c r="D21409" s="1" t="s">
        <v>44424</v>
      </c>
      <c r="E21409" s="1" t="s">
        <v>10</v>
      </c>
      <c r="F21409" s="1" t="s">
        <v>11</v>
      </c>
      <c r="G21409" s="1" t="str">
        <f>IFERROR(__xludf.DUMMYFUNCTION("GOOGLETRANSLATE(D21409,""fr"",""en"")"),"#VALUE!")</f>
        <v>#VALUE!</v>
      </c>
    </row>
    <row r="21410" ht="15.75" customHeight="1">
      <c r="A21410" s="1" t="s">
        <v>2048</v>
      </c>
      <c r="B21410" s="1">
        <v>2.0</v>
      </c>
      <c r="C21410" s="1" t="s">
        <v>44425</v>
      </c>
      <c r="D21410" s="1" t="s">
        <v>44426</v>
      </c>
      <c r="E21410" s="1" t="s">
        <v>10</v>
      </c>
      <c r="F21410" s="1" t="s">
        <v>11</v>
      </c>
      <c r="G21410" s="1" t="str">
        <f>IFERROR(__xludf.DUMMYFUNCTION("GOOGLETRANSLATE(D21410,""fr"",""en"")"),"#VALUE!")</f>
        <v>#VALUE!</v>
      </c>
    </row>
    <row r="21411" ht="15.75" customHeight="1">
      <c r="A21411" s="1" t="s">
        <v>12533</v>
      </c>
      <c r="B21411" s="1">
        <v>3.0</v>
      </c>
      <c r="C21411" s="1" t="s">
        <v>44427</v>
      </c>
      <c r="D21411" s="1" t="s">
        <v>44428</v>
      </c>
      <c r="E21411" s="1" t="s">
        <v>52</v>
      </c>
      <c r="F21411" s="1" t="s">
        <v>118</v>
      </c>
      <c r="G21411" s="1" t="str">
        <f>IFERROR(__xludf.DUMMYFUNCTION("GOOGLETRANSLATE(D21411,""fr"",""en"")"),"#VALUE!")</f>
        <v>#VALUE!</v>
      </c>
    </row>
    <row r="21412" ht="15.75" customHeight="1">
      <c r="A21412" s="1" t="s">
        <v>3528</v>
      </c>
      <c r="B21412" s="1">
        <v>4.0</v>
      </c>
      <c r="C21412" s="1" t="s">
        <v>44429</v>
      </c>
      <c r="D21412" s="1" t="s">
        <v>44430</v>
      </c>
      <c r="E21412" s="1" t="s">
        <v>10</v>
      </c>
      <c r="F21412" s="1" t="s">
        <v>11</v>
      </c>
      <c r="G21412" s="1" t="str">
        <f>IFERROR(__xludf.DUMMYFUNCTION("GOOGLETRANSLATE(D21412,""fr"",""en"")"),"#VALUE!")</f>
        <v>#VALUE!</v>
      </c>
    </row>
    <row r="21413" ht="15.75" customHeight="1">
      <c r="A21413" s="1" t="s">
        <v>141</v>
      </c>
      <c r="B21413" s="1">
        <v>5.0</v>
      </c>
      <c r="C21413" s="1" t="s">
        <v>44431</v>
      </c>
      <c r="D21413" s="1" t="s">
        <v>44432</v>
      </c>
      <c r="E21413" s="1" t="s">
        <v>448</v>
      </c>
      <c r="F21413" s="1" t="s">
        <v>84</v>
      </c>
      <c r="G21413" s="1" t="str">
        <f>IFERROR(__xludf.DUMMYFUNCTION("GOOGLETRANSLATE(D21413,""fr"",""en"")"),"#VALUE!")</f>
        <v>#VALUE!</v>
      </c>
    </row>
    <row r="21414" ht="15.75" customHeight="1">
      <c r="A21414" s="1" t="s">
        <v>2255</v>
      </c>
      <c r="B21414" s="1">
        <v>3.0</v>
      </c>
      <c r="C21414" s="1" t="s">
        <v>44433</v>
      </c>
      <c r="D21414" s="1" t="s">
        <v>44434</v>
      </c>
      <c r="E21414" s="1" t="s">
        <v>296</v>
      </c>
      <c r="F21414" s="1" t="s">
        <v>11</v>
      </c>
      <c r="G21414" s="1" t="str">
        <f>IFERROR(__xludf.DUMMYFUNCTION("GOOGLETRANSLATE(D21414,""fr"",""en"")"),"#VALUE!")</f>
        <v>#VALUE!</v>
      </c>
    </row>
    <row r="21415" ht="15.75" customHeight="1">
      <c r="A21415" s="1" t="s">
        <v>8105</v>
      </c>
      <c r="B21415" s="1">
        <v>1.0</v>
      </c>
      <c r="C21415" s="1" t="s">
        <v>44435</v>
      </c>
      <c r="D21415" s="1" t="s">
        <v>44436</v>
      </c>
      <c r="E21415" s="1" t="s">
        <v>280</v>
      </c>
      <c r="F21415" s="1" t="s">
        <v>11</v>
      </c>
      <c r="G21415" s="1" t="str">
        <f>IFERROR(__xludf.DUMMYFUNCTION("GOOGLETRANSLATE(D21415,""fr"",""en"")"),"#VALUE!")</f>
        <v>#VALUE!</v>
      </c>
    </row>
    <row r="21416" ht="15.75" customHeight="1">
      <c r="A21416" s="1" t="s">
        <v>4649</v>
      </c>
      <c r="B21416" s="1">
        <v>1.0</v>
      </c>
      <c r="C21416" s="1" t="s">
        <v>44437</v>
      </c>
      <c r="D21416" s="1" t="s">
        <v>44438</v>
      </c>
      <c r="E21416" s="1" t="s">
        <v>103</v>
      </c>
      <c r="F21416" s="1" t="s">
        <v>48</v>
      </c>
      <c r="G21416" s="1" t="str">
        <f>IFERROR(__xludf.DUMMYFUNCTION("GOOGLETRANSLATE(D21416,""fr"",""en"")"),"#VALUE!")</f>
        <v>#VALUE!</v>
      </c>
    </row>
    <row r="21417" ht="15.75" customHeight="1">
      <c r="A21417" s="1" t="s">
        <v>10820</v>
      </c>
      <c r="B21417" s="1">
        <v>2.0</v>
      </c>
      <c r="C21417" s="1" t="s">
        <v>44439</v>
      </c>
      <c r="D21417" s="1" t="s">
        <v>44440</v>
      </c>
      <c r="E21417" s="1" t="s">
        <v>646</v>
      </c>
      <c r="F21417" s="1" t="s">
        <v>39</v>
      </c>
      <c r="G21417" s="1" t="str">
        <f>IFERROR(__xludf.DUMMYFUNCTION("GOOGLETRANSLATE(D21417,""fr"",""en"")"),"#VALUE!")</f>
        <v>#VALUE!</v>
      </c>
    </row>
    <row r="21418" ht="15.75" customHeight="1">
      <c r="A21418" s="1" t="s">
        <v>77</v>
      </c>
      <c r="B21418" s="1">
        <v>4.0</v>
      </c>
      <c r="C21418" s="1" t="s">
        <v>44441</v>
      </c>
      <c r="D21418" s="1" t="s">
        <v>44442</v>
      </c>
      <c r="E21418" s="1" t="s">
        <v>10</v>
      </c>
      <c r="F21418" s="1" t="s">
        <v>11</v>
      </c>
      <c r="G21418" s="1" t="str">
        <f>IFERROR(__xludf.DUMMYFUNCTION("GOOGLETRANSLATE(D21418,""fr"",""en"")"),"#VALUE!")</f>
        <v>#VALUE!</v>
      </c>
    </row>
    <row r="21419" ht="15.75" customHeight="1">
      <c r="A21419" s="1" t="s">
        <v>14655</v>
      </c>
      <c r="B21419" s="1">
        <v>1.0</v>
      </c>
      <c r="C21419" s="1" t="s">
        <v>44443</v>
      </c>
      <c r="D21419" s="1" t="s">
        <v>44444</v>
      </c>
      <c r="E21419" s="1" t="s">
        <v>226</v>
      </c>
      <c r="F21419" s="1" t="s">
        <v>11</v>
      </c>
      <c r="G21419" s="1" t="str">
        <f>IFERROR(__xludf.DUMMYFUNCTION("GOOGLETRANSLATE(D21419,""fr"",""en"")"),"#VALUE!")</f>
        <v>#VALUE!</v>
      </c>
    </row>
    <row r="21420" ht="15.75" customHeight="1">
      <c r="A21420" s="1" t="s">
        <v>701</v>
      </c>
      <c r="B21420" s="1">
        <v>5.0</v>
      </c>
      <c r="C21420" s="1" t="s">
        <v>44445</v>
      </c>
      <c r="D21420" s="1" t="s">
        <v>44446</v>
      </c>
      <c r="E21420" s="1" t="s">
        <v>21</v>
      </c>
      <c r="F21420" s="1" t="s">
        <v>11</v>
      </c>
      <c r="G21420" s="1" t="str">
        <f>IFERROR(__xludf.DUMMYFUNCTION("GOOGLETRANSLATE(D21420,""fr"",""en"")"),"#VALUE!")</f>
        <v>#VALUE!</v>
      </c>
    </row>
    <row r="21421" ht="15.75" customHeight="1">
      <c r="A21421" s="1" t="s">
        <v>5267</v>
      </c>
      <c r="B21421" s="1">
        <v>3.0</v>
      </c>
      <c r="C21421" s="1" t="s">
        <v>44447</v>
      </c>
      <c r="D21421" s="1" t="s">
        <v>44448</v>
      </c>
      <c r="E21421" s="1" t="s">
        <v>10</v>
      </c>
      <c r="F21421" s="1" t="s">
        <v>11</v>
      </c>
      <c r="G21421" s="1" t="str">
        <f>IFERROR(__xludf.DUMMYFUNCTION("GOOGLETRANSLATE(D21421,""fr"",""en"")"),"#VALUE!")</f>
        <v>#VALUE!</v>
      </c>
    </row>
    <row r="21422" ht="15.75" customHeight="1">
      <c r="A21422" s="1" t="s">
        <v>991</v>
      </c>
      <c r="B21422" s="1">
        <v>1.0</v>
      </c>
      <c r="C21422" s="1" t="s">
        <v>44449</v>
      </c>
      <c r="D21422" s="1" t="s">
        <v>44450</v>
      </c>
      <c r="E21422" s="1" t="s">
        <v>827</v>
      </c>
      <c r="F21422" s="1" t="s">
        <v>39</v>
      </c>
      <c r="G21422" s="1" t="str">
        <f>IFERROR(__xludf.DUMMYFUNCTION("GOOGLETRANSLATE(D21422,""fr"",""en"")"),"#VALUE!")</f>
        <v>#VALUE!</v>
      </c>
    </row>
    <row r="21423" ht="15.75" customHeight="1">
      <c r="A21423" s="1" t="s">
        <v>1353</v>
      </c>
      <c r="B21423" s="1">
        <v>5.0</v>
      </c>
      <c r="C21423" s="1" t="s">
        <v>44451</v>
      </c>
      <c r="D21423" s="1" t="s">
        <v>44452</v>
      </c>
      <c r="E21423" s="1" t="s">
        <v>10</v>
      </c>
      <c r="F21423" s="1" t="s">
        <v>11</v>
      </c>
      <c r="G21423" s="1" t="str">
        <f>IFERROR(__xludf.DUMMYFUNCTION("GOOGLETRANSLATE(D21423,""fr"",""en"")"),"#VALUE!")</f>
        <v>#VALUE!</v>
      </c>
    </row>
    <row r="21424" ht="15.75" customHeight="1">
      <c r="A21424" s="1" t="s">
        <v>2097</v>
      </c>
      <c r="B21424" s="1">
        <v>5.0</v>
      </c>
      <c r="C21424" s="1" t="s">
        <v>44453</v>
      </c>
      <c r="D21424" s="1" t="s">
        <v>44454</v>
      </c>
      <c r="E21424" s="1" t="s">
        <v>10</v>
      </c>
      <c r="F21424" s="1" t="s">
        <v>11</v>
      </c>
      <c r="G21424" s="1" t="str">
        <f>IFERROR(__xludf.DUMMYFUNCTION("GOOGLETRANSLATE(D21424,""fr"",""en"")"),"#VALUE!")</f>
        <v>#VALUE!</v>
      </c>
    </row>
    <row r="21425" ht="15.75" customHeight="1">
      <c r="A21425" s="1" t="s">
        <v>1138</v>
      </c>
      <c r="B21425" s="1">
        <v>4.0</v>
      </c>
      <c r="C21425" s="1" t="s">
        <v>44455</v>
      </c>
      <c r="D21425" s="1" t="s">
        <v>44456</v>
      </c>
      <c r="E21425" s="1" t="s">
        <v>10</v>
      </c>
      <c r="F21425" s="1" t="s">
        <v>11</v>
      </c>
      <c r="G21425" s="1" t="str">
        <f>IFERROR(__xludf.DUMMYFUNCTION("GOOGLETRANSLATE(D21425,""fr"",""en"")"),"#VALUE!")</f>
        <v>#VALUE!</v>
      </c>
    </row>
    <row r="21426" ht="15.75" customHeight="1">
      <c r="A21426" s="1" t="s">
        <v>701</v>
      </c>
      <c r="B21426" s="1">
        <v>3.0</v>
      </c>
      <c r="C21426" s="1" t="s">
        <v>44457</v>
      </c>
      <c r="D21426" s="1" t="s">
        <v>44458</v>
      </c>
      <c r="E21426" s="1" t="s">
        <v>21</v>
      </c>
      <c r="F21426" s="1" t="s">
        <v>11</v>
      </c>
      <c r="G21426" s="1" t="str">
        <f>IFERROR(__xludf.DUMMYFUNCTION("GOOGLETRANSLATE(D21426,""fr"",""en"")"),"#VALUE!")</f>
        <v>#VALUE!</v>
      </c>
    </row>
    <row r="21427" ht="15.75" customHeight="1">
      <c r="A21427" s="1" t="s">
        <v>5562</v>
      </c>
      <c r="B21427" s="1">
        <v>5.0</v>
      </c>
      <c r="C21427" s="1" t="s">
        <v>44459</v>
      </c>
      <c r="D21427" s="1" t="s">
        <v>44460</v>
      </c>
      <c r="E21427" s="1" t="s">
        <v>65</v>
      </c>
      <c r="F21427" s="1" t="s">
        <v>66</v>
      </c>
      <c r="G21427" s="1" t="str">
        <f>IFERROR(__xludf.DUMMYFUNCTION("GOOGLETRANSLATE(D21427,""fr"",""en"")"),"#VALUE!")</f>
        <v>#VALUE!</v>
      </c>
    </row>
    <row r="21428" ht="15.75" customHeight="1">
      <c r="A21428" s="1" t="s">
        <v>3850</v>
      </c>
      <c r="B21428" s="1">
        <v>1.0</v>
      </c>
      <c r="C21428" s="1" t="s">
        <v>44461</v>
      </c>
      <c r="D21428" s="1" t="s">
        <v>44462</v>
      </c>
      <c r="E21428" s="1" t="s">
        <v>273</v>
      </c>
      <c r="F21428" s="1" t="s">
        <v>110</v>
      </c>
      <c r="G21428" s="1" t="str">
        <f>IFERROR(__xludf.DUMMYFUNCTION("GOOGLETRANSLATE(D21428,""fr"",""en"")"),"#VALUE!")</f>
        <v>#VALUE!</v>
      </c>
    </row>
    <row r="21429" ht="15.75" customHeight="1">
      <c r="A21429" s="1" t="s">
        <v>3496</v>
      </c>
      <c r="B21429" s="1">
        <v>5.0</v>
      </c>
      <c r="C21429" s="1" t="s">
        <v>44463</v>
      </c>
      <c r="D21429" s="1" t="s">
        <v>44464</v>
      </c>
      <c r="E21429" s="1" t="s">
        <v>176</v>
      </c>
      <c r="F21429" s="1" t="s">
        <v>66</v>
      </c>
      <c r="G21429" s="1" t="str">
        <f>IFERROR(__xludf.DUMMYFUNCTION("GOOGLETRANSLATE(D21429,""fr"",""en"")"),"#VALUE!")</f>
        <v>#VALUE!</v>
      </c>
    </row>
    <row r="21430" ht="15.75" customHeight="1">
      <c r="A21430" s="1" t="s">
        <v>2069</v>
      </c>
      <c r="B21430" s="1">
        <v>1.0</v>
      </c>
      <c r="C21430" s="1" t="s">
        <v>44465</v>
      </c>
      <c r="D21430" s="1" t="s">
        <v>44466</v>
      </c>
      <c r="E21430" s="1" t="s">
        <v>575</v>
      </c>
      <c r="F21430" s="1" t="s">
        <v>84</v>
      </c>
      <c r="G21430" s="1" t="str">
        <f>IFERROR(__xludf.DUMMYFUNCTION("GOOGLETRANSLATE(D21430,""fr"",""en"")"),"#VALUE!")</f>
        <v>#VALUE!</v>
      </c>
    </row>
    <row r="21431" ht="15.75" customHeight="1">
      <c r="A21431" s="1" t="s">
        <v>341</v>
      </c>
      <c r="B21431" s="1">
        <v>2.0</v>
      </c>
      <c r="C21431" s="1" t="s">
        <v>44467</v>
      </c>
      <c r="D21431" s="1" t="s">
        <v>44468</v>
      </c>
      <c r="E21431" s="1" t="s">
        <v>25</v>
      </c>
      <c r="F21431" s="1" t="s">
        <v>11</v>
      </c>
      <c r="G21431" s="1" t="str">
        <f>IFERROR(__xludf.DUMMYFUNCTION("GOOGLETRANSLATE(D21431,""fr"",""en"")"),"#VALUE!")</f>
        <v>#VALUE!</v>
      </c>
    </row>
    <row r="21432" ht="15.75" customHeight="1">
      <c r="A21432" s="1" t="s">
        <v>473</v>
      </c>
      <c r="B21432" s="1">
        <v>2.0</v>
      </c>
      <c r="C21432" s="1" t="s">
        <v>44469</v>
      </c>
      <c r="D21432" s="1" t="s">
        <v>44470</v>
      </c>
      <c r="E21432" s="1" t="s">
        <v>52</v>
      </c>
      <c r="F21432" s="1" t="s">
        <v>11</v>
      </c>
      <c r="G21432" s="1" t="str">
        <f>IFERROR(__xludf.DUMMYFUNCTION("GOOGLETRANSLATE(D21432,""fr"",""en"")"),"#VALUE!")</f>
        <v>#VALUE!</v>
      </c>
    </row>
    <row r="21433" ht="15.75" customHeight="1">
      <c r="A21433" s="1" t="s">
        <v>3330</v>
      </c>
      <c r="B21433" s="1">
        <v>4.0</v>
      </c>
      <c r="C21433" s="1" t="s">
        <v>44471</v>
      </c>
      <c r="D21433" s="1" t="s">
        <v>44472</v>
      </c>
      <c r="E21433" s="1" t="s">
        <v>10</v>
      </c>
      <c r="F21433" s="1" t="s">
        <v>11</v>
      </c>
      <c r="G21433" s="1" t="str">
        <f>IFERROR(__xludf.DUMMYFUNCTION("GOOGLETRANSLATE(D21433,""fr"",""en"")"),"#VALUE!")</f>
        <v>#VALUE!</v>
      </c>
    </row>
    <row r="21434" ht="15.75" customHeight="1">
      <c r="A21434" s="1" t="s">
        <v>2097</v>
      </c>
      <c r="B21434" s="1">
        <v>4.0</v>
      </c>
      <c r="C21434" s="1" t="s">
        <v>44473</v>
      </c>
      <c r="D21434" s="1" t="s">
        <v>44474</v>
      </c>
      <c r="E21434" s="1" t="s">
        <v>10</v>
      </c>
      <c r="F21434" s="1" t="s">
        <v>11</v>
      </c>
      <c r="G21434" s="1" t="str">
        <f>IFERROR(__xludf.DUMMYFUNCTION("GOOGLETRANSLATE(D21434,""fr"",""en"")"),"#VALUE!")</f>
        <v>#VALUE!</v>
      </c>
    </row>
    <row r="21435" ht="15.75" customHeight="1">
      <c r="A21435" s="1" t="s">
        <v>833</v>
      </c>
      <c r="B21435" s="1">
        <v>2.0</v>
      </c>
      <c r="C21435" s="1" t="s">
        <v>44475</v>
      </c>
      <c r="D21435" s="1" t="s">
        <v>44476</v>
      </c>
      <c r="E21435" s="1" t="s">
        <v>25</v>
      </c>
      <c r="F21435" s="1" t="s">
        <v>11</v>
      </c>
      <c r="G21435" s="1" t="str">
        <f>IFERROR(__xludf.DUMMYFUNCTION("GOOGLETRANSLATE(D21435,""fr"",""en"")"),"#VALUE!")</f>
        <v>#VALUE!</v>
      </c>
    </row>
    <row r="21436" ht="15.75" customHeight="1">
      <c r="A21436" s="1" t="s">
        <v>2809</v>
      </c>
      <c r="B21436" s="1">
        <v>2.0</v>
      </c>
      <c r="C21436" s="1" t="s">
        <v>44477</v>
      </c>
      <c r="D21436" s="1" t="s">
        <v>44478</v>
      </c>
      <c r="E21436" s="1" t="s">
        <v>575</v>
      </c>
      <c r="F21436" s="1" t="s">
        <v>84</v>
      </c>
      <c r="G21436" s="1" t="str">
        <f>IFERROR(__xludf.DUMMYFUNCTION("GOOGLETRANSLATE(D21436,""fr"",""en"")"),"#VALUE!")</f>
        <v>#VALUE!</v>
      </c>
    </row>
    <row r="21437" ht="15.75" customHeight="1">
      <c r="A21437" s="1" t="s">
        <v>494</v>
      </c>
      <c r="B21437" s="1">
        <v>3.0</v>
      </c>
      <c r="C21437" s="1" t="s">
        <v>44479</v>
      </c>
      <c r="D21437" s="1" t="s">
        <v>44480</v>
      </c>
      <c r="E21437" s="1" t="s">
        <v>10</v>
      </c>
      <c r="F21437" s="1" t="s">
        <v>11</v>
      </c>
      <c r="G21437" s="1" t="str">
        <f>IFERROR(__xludf.DUMMYFUNCTION("GOOGLETRANSLATE(D21437,""fr"",""en"")"),"#VALUE!")</f>
        <v>#VALUE!</v>
      </c>
    </row>
    <row r="21438" ht="15.75" customHeight="1">
      <c r="A21438" s="1" t="s">
        <v>12910</v>
      </c>
      <c r="B21438" s="1">
        <v>5.0</v>
      </c>
      <c r="C21438" s="1" t="s">
        <v>44481</v>
      </c>
      <c r="D21438" s="1" t="s">
        <v>44482</v>
      </c>
      <c r="E21438" s="1" t="s">
        <v>21</v>
      </c>
      <c r="F21438" s="1" t="s">
        <v>11</v>
      </c>
      <c r="G21438" s="1" t="str">
        <f>IFERROR(__xludf.DUMMYFUNCTION("GOOGLETRANSLATE(D21438,""fr"",""en"")"),"#VALUE!")</f>
        <v>#VALUE!</v>
      </c>
    </row>
    <row r="21439" ht="15.75" customHeight="1">
      <c r="A21439" s="1" t="s">
        <v>1482</v>
      </c>
      <c r="B21439" s="1">
        <v>5.0</v>
      </c>
      <c r="C21439" s="1" t="s">
        <v>44483</v>
      </c>
      <c r="D21439" s="1" t="s">
        <v>44484</v>
      </c>
      <c r="E21439" s="1" t="s">
        <v>448</v>
      </c>
      <c r="F21439" s="1" t="s">
        <v>84</v>
      </c>
      <c r="G21439" s="1" t="str">
        <f>IFERROR(__xludf.DUMMYFUNCTION("GOOGLETRANSLATE(D21439,""fr"",""en"")"),"#VALUE!")</f>
        <v>#VALUE!</v>
      </c>
    </row>
    <row r="21440" ht="15.75" customHeight="1">
      <c r="A21440" s="1" t="s">
        <v>8751</v>
      </c>
      <c r="B21440" s="1">
        <v>2.0</v>
      </c>
      <c r="C21440" s="1" t="s">
        <v>44485</v>
      </c>
      <c r="D21440" s="1" t="s">
        <v>44486</v>
      </c>
      <c r="E21440" s="1" t="s">
        <v>52</v>
      </c>
      <c r="F21440" s="1" t="s">
        <v>11</v>
      </c>
      <c r="G21440" s="1" t="str">
        <f>IFERROR(__xludf.DUMMYFUNCTION("GOOGLETRANSLATE(D21440,""fr"",""en"")"),"#VALUE!")</f>
        <v>#VALUE!</v>
      </c>
    </row>
    <row r="21441" ht="15.75" customHeight="1">
      <c r="A21441" s="1" t="s">
        <v>11890</v>
      </c>
      <c r="B21441" s="1">
        <v>2.0</v>
      </c>
      <c r="C21441" s="1" t="s">
        <v>44487</v>
      </c>
      <c r="D21441" s="1" t="s">
        <v>44488</v>
      </c>
      <c r="E21441" s="1" t="s">
        <v>296</v>
      </c>
      <c r="F21441" s="1" t="s">
        <v>110</v>
      </c>
      <c r="G21441" s="1" t="str">
        <f>IFERROR(__xludf.DUMMYFUNCTION("GOOGLETRANSLATE(D21441,""fr"",""en"")"),"#VALUE!")</f>
        <v>#VALUE!</v>
      </c>
    </row>
    <row r="21442" ht="15.75" customHeight="1">
      <c r="A21442" s="1" t="s">
        <v>866</v>
      </c>
      <c r="B21442" s="1">
        <v>3.0</v>
      </c>
      <c r="C21442" s="1" t="s">
        <v>44489</v>
      </c>
      <c r="D21442" s="1" t="s">
        <v>44490</v>
      </c>
      <c r="E21442" s="1" t="s">
        <v>10</v>
      </c>
      <c r="F21442" s="1" t="s">
        <v>11</v>
      </c>
      <c r="G21442" s="1" t="str">
        <f>IFERROR(__xludf.DUMMYFUNCTION("GOOGLETRANSLATE(D21442,""fr"",""en"")"),"#VALUE!")</f>
        <v>#VALUE!</v>
      </c>
    </row>
    <row r="21443" ht="15.75" customHeight="1">
      <c r="A21443" s="1" t="s">
        <v>952</v>
      </c>
      <c r="B21443" s="1">
        <v>5.0</v>
      </c>
      <c r="C21443" s="1" t="s">
        <v>44491</v>
      </c>
      <c r="D21443" s="1" t="s">
        <v>44492</v>
      </c>
      <c r="E21443" s="1" t="s">
        <v>29</v>
      </c>
      <c r="F21443" s="1" t="s">
        <v>30</v>
      </c>
      <c r="G21443" s="1" t="str">
        <f>IFERROR(__xludf.DUMMYFUNCTION("GOOGLETRANSLATE(D21443,""fr"",""en"")"),"#VALUE!")</f>
        <v>#VALUE!</v>
      </c>
    </row>
    <row r="21444" ht="15.75" customHeight="1">
      <c r="A21444" s="1" t="s">
        <v>4883</v>
      </c>
      <c r="B21444" s="1">
        <v>3.0</v>
      </c>
      <c r="C21444" s="1" t="s">
        <v>44493</v>
      </c>
      <c r="D21444" s="1" t="s">
        <v>44494</v>
      </c>
      <c r="E21444" s="1" t="s">
        <v>10</v>
      </c>
      <c r="F21444" s="1" t="s">
        <v>11</v>
      </c>
      <c r="G21444" s="1" t="str">
        <f>IFERROR(__xludf.DUMMYFUNCTION("GOOGLETRANSLATE(D21444,""fr"",""en"")"),"#VALUE!")</f>
        <v>#VALUE!</v>
      </c>
    </row>
    <row r="21445" ht="15.75" customHeight="1">
      <c r="A21445" s="1" t="s">
        <v>32971</v>
      </c>
      <c r="B21445" s="1">
        <v>1.0</v>
      </c>
      <c r="C21445" s="1" t="s">
        <v>44495</v>
      </c>
      <c r="D21445" s="1" t="s">
        <v>44496</v>
      </c>
      <c r="E21445" s="1" t="s">
        <v>273</v>
      </c>
      <c r="F21445" s="1" t="s">
        <v>11</v>
      </c>
      <c r="G21445" s="1" t="str">
        <f>IFERROR(__xludf.DUMMYFUNCTION("GOOGLETRANSLATE(D21445,""fr"",""en"")"),"#VALUE!")</f>
        <v>#VALUE!</v>
      </c>
    </row>
    <row r="21446" ht="15.75" customHeight="1">
      <c r="A21446" s="1" t="s">
        <v>2022</v>
      </c>
      <c r="B21446" s="1">
        <v>5.0</v>
      </c>
      <c r="C21446" s="1" t="s">
        <v>44497</v>
      </c>
      <c r="D21446" s="1" t="s">
        <v>44498</v>
      </c>
      <c r="E21446" s="1" t="s">
        <v>10</v>
      </c>
      <c r="F21446" s="1" t="s">
        <v>11</v>
      </c>
      <c r="G21446" s="1" t="str">
        <f>IFERROR(__xludf.DUMMYFUNCTION("GOOGLETRANSLATE(D21446,""fr"",""en"")"),"#VALUE!")</f>
        <v>#VALUE!</v>
      </c>
    </row>
    <row r="21447" ht="15.75" customHeight="1">
      <c r="A21447" s="1" t="s">
        <v>35427</v>
      </c>
      <c r="B21447" s="1">
        <v>1.0</v>
      </c>
      <c r="C21447" s="1" t="s">
        <v>44499</v>
      </c>
      <c r="D21447" s="1" t="s">
        <v>44500</v>
      </c>
      <c r="E21447" s="1" t="s">
        <v>575</v>
      </c>
      <c r="F21447" s="1" t="s">
        <v>84</v>
      </c>
      <c r="G21447" s="1" t="str">
        <f>IFERROR(__xludf.DUMMYFUNCTION("GOOGLETRANSLATE(D21447,""fr"",""en"")"),"#VALUE!")</f>
        <v>#VALUE!</v>
      </c>
    </row>
    <row r="21448" ht="15.75" customHeight="1">
      <c r="A21448" s="1" t="s">
        <v>14686</v>
      </c>
      <c r="B21448" s="1">
        <v>3.0</v>
      </c>
      <c r="C21448" s="1" t="s">
        <v>44501</v>
      </c>
      <c r="D21448" s="1" t="s">
        <v>44502</v>
      </c>
      <c r="E21448" s="1" t="s">
        <v>21</v>
      </c>
      <c r="F21448" s="1" t="s">
        <v>11</v>
      </c>
      <c r="G21448" s="1" t="str">
        <f>IFERROR(__xludf.DUMMYFUNCTION("GOOGLETRANSLATE(D21448,""fr"",""en"")"),"#VALUE!")</f>
        <v>#VALUE!</v>
      </c>
    </row>
    <row r="21449" ht="15.75" customHeight="1">
      <c r="A21449" s="1" t="s">
        <v>1344</v>
      </c>
      <c r="B21449" s="1">
        <v>4.0</v>
      </c>
      <c r="C21449" s="1" t="s">
        <v>44503</v>
      </c>
      <c r="D21449" s="1" t="s">
        <v>44504</v>
      </c>
      <c r="E21449" s="1" t="s">
        <v>176</v>
      </c>
      <c r="F21449" s="1" t="s">
        <v>66</v>
      </c>
      <c r="G21449" s="1" t="str">
        <f>IFERROR(__xludf.DUMMYFUNCTION("GOOGLETRANSLATE(D21449,""fr"",""en"")"),"#VALUE!")</f>
        <v>#VALUE!</v>
      </c>
    </row>
    <row r="21450" ht="15.75" customHeight="1">
      <c r="A21450" s="1" t="s">
        <v>1338</v>
      </c>
      <c r="B21450" s="1">
        <v>3.0</v>
      </c>
      <c r="C21450" s="1" t="s">
        <v>44505</v>
      </c>
      <c r="D21450" s="1" t="s">
        <v>44506</v>
      </c>
      <c r="E21450" s="1" t="s">
        <v>296</v>
      </c>
      <c r="F21450" s="1" t="s">
        <v>118</v>
      </c>
      <c r="G21450" s="1" t="str">
        <f>IFERROR(__xludf.DUMMYFUNCTION("GOOGLETRANSLATE(D21450,""fr"",""en"")"),"#VALUE!")</f>
        <v>#VALUE!</v>
      </c>
    </row>
    <row r="21451" ht="15.75" customHeight="1">
      <c r="A21451" s="1" t="s">
        <v>1429</v>
      </c>
      <c r="B21451" s="1">
        <v>1.0</v>
      </c>
      <c r="C21451" s="1" t="s">
        <v>44507</v>
      </c>
      <c r="D21451" s="1" t="s">
        <v>44508</v>
      </c>
      <c r="E21451" s="1" t="s">
        <v>25</v>
      </c>
      <c r="F21451" s="1" t="s">
        <v>110</v>
      </c>
      <c r="G21451" s="1" t="str">
        <f>IFERROR(__xludf.DUMMYFUNCTION("GOOGLETRANSLATE(D21451,""fr"",""en"")"),"#VALUE!")</f>
        <v>#VALUE!</v>
      </c>
    </row>
    <row r="21452" ht="15.75" customHeight="1">
      <c r="A21452" s="1" t="s">
        <v>798</v>
      </c>
      <c r="B21452" s="1">
        <v>5.0</v>
      </c>
      <c r="C21452" s="1" t="s">
        <v>44509</v>
      </c>
      <c r="D21452" s="1" t="s">
        <v>44510</v>
      </c>
      <c r="E21452" s="1" t="s">
        <v>65</v>
      </c>
      <c r="F21452" s="1" t="s">
        <v>66</v>
      </c>
      <c r="G21452" s="1" t="str">
        <f>IFERROR(__xludf.DUMMYFUNCTION("GOOGLETRANSLATE(D21452,""fr"",""en"")"),"#VALUE!")</f>
        <v>#VALUE!</v>
      </c>
    </row>
    <row r="21453" ht="15.75" customHeight="1">
      <c r="A21453" s="1" t="s">
        <v>338</v>
      </c>
      <c r="B21453" s="1">
        <v>5.0</v>
      </c>
      <c r="C21453" s="1" t="s">
        <v>44511</v>
      </c>
      <c r="D21453" s="1" t="s">
        <v>44512</v>
      </c>
      <c r="E21453" s="1" t="s">
        <v>169</v>
      </c>
      <c r="F21453" s="1" t="s">
        <v>11</v>
      </c>
      <c r="G21453" s="1" t="str">
        <f>IFERROR(__xludf.DUMMYFUNCTION("GOOGLETRANSLATE(D21453,""fr"",""en"")"),"#VALUE!")</f>
        <v>#VALUE!</v>
      </c>
    </row>
    <row r="21454" ht="15.75" customHeight="1">
      <c r="A21454" s="1" t="s">
        <v>12899</v>
      </c>
      <c r="B21454" s="1">
        <v>4.0</v>
      </c>
      <c r="C21454" s="1" t="s">
        <v>44513</v>
      </c>
      <c r="D21454" s="1" t="s">
        <v>44514</v>
      </c>
      <c r="E21454" s="1" t="s">
        <v>484</v>
      </c>
      <c r="F21454" s="1" t="s">
        <v>30</v>
      </c>
      <c r="G21454" s="1" t="str">
        <f>IFERROR(__xludf.DUMMYFUNCTION("GOOGLETRANSLATE(D21454,""fr"",""en"")"),"#VALUE!")</f>
        <v>#VALUE!</v>
      </c>
    </row>
    <row r="21455" ht="15.75" customHeight="1">
      <c r="A21455" s="1" t="s">
        <v>1177</v>
      </c>
      <c r="B21455" s="1">
        <v>4.0</v>
      </c>
      <c r="C21455" s="1" t="s">
        <v>44515</v>
      </c>
      <c r="D21455" s="1" t="s">
        <v>44516</v>
      </c>
      <c r="E21455" s="1" t="s">
        <v>65</v>
      </c>
      <c r="F21455" s="1" t="s">
        <v>66</v>
      </c>
      <c r="G21455" s="1" t="str">
        <f>IFERROR(__xludf.DUMMYFUNCTION("GOOGLETRANSLATE(D21455,""fr"",""en"")"),"#VALUE!")</f>
        <v>#VALUE!</v>
      </c>
    </row>
    <row r="21456" ht="15.75" customHeight="1">
      <c r="A21456" s="1" t="s">
        <v>1770</v>
      </c>
      <c r="B21456" s="1">
        <v>3.0</v>
      </c>
      <c r="C21456" s="1" t="s">
        <v>44517</v>
      </c>
      <c r="D21456" s="1" t="s">
        <v>44518</v>
      </c>
      <c r="E21456" s="1" t="s">
        <v>21</v>
      </c>
      <c r="F21456" s="1" t="s">
        <v>11</v>
      </c>
      <c r="G21456" s="1" t="str">
        <f>IFERROR(__xludf.DUMMYFUNCTION("GOOGLETRANSLATE(D21456,""fr"",""en"")"),"#VALUE!")</f>
        <v>#VALUE!</v>
      </c>
    </row>
    <row r="21457" ht="15.75" customHeight="1">
      <c r="A21457" s="1" t="s">
        <v>8352</v>
      </c>
      <c r="B21457" s="1">
        <v>1.0</v>
      </c>
      <c r="C21457" s="1" t="s">
        <v>44519</v>
      </c>
      <c r="D21457" s="1" t="s">
        <v>44520</v>
      </c>
      <c r="E21457" s="1" t="s">
        <v>273</v>
      </c>
      <c r="F21457" s="1" t="s">
        <v>110</v>
      </c>
      <c r="G21457" s="1" t="str">
        <f>IFERROR(__xludf.DUMMYFUNCTION("GOOGLETRANSLATE(D21457,""fr"",""en"")"),"#VALUE!")</f>
        <v>#VALUE!</v>
      </c>
    </row>
    <row r="21458" ht="15.75" customHeight="1">
      <c r="A21458" s="1" t="s">
        <v>701</v>
      </c>
      <c r="B21458" s="1">
        <v>1.0</v>
      </c>
      <c r="C21458" s="1" t="s">
        <v>44521</v>
      </c>
      <c r="D21458" s="1" t="s">
        <v>44522</v>
      </c>
      <c r="E21458" s="1" t="s">
        <v>10</v>
      </c>
      <c r="F21458" s="1" t="s">
        <v>11</v>
      </c>
      <c r="G21458" s="1" t="str">
        <f>IFERROR(__xludf.DUMMYFUNCTION("GOOGLETRANSLATE(D21458,""fr"",""en"")"),"#VALUE!")</f>
        <v>#VALUE!</v>
      </c>
    </row>
    <row r="21459" ht="15.75" customHeight="1">
      <c r="A21459" s="1" t="s">
        <v>2702</v>
      </c>
      <c r="B21459" s="1">
        <v>3.0</v>
      </c>
      <c r="C21459" s="1" t="s">
        <v>44523</v>
      </c>
      <c r="D21459" s="1" t="s">
        <v>44524</v>
      </c>
      <c r="E21459" s="1" t="s">
        <v>21</v>
      </c>
      <c r="F21459" s="1" t="s">
        <v>11</v>
      </c>
      <c r="G21459" s="1" t="str">
        <f>IFERROR(__xludf.DUMMYFUNCTION("GOOGLETRANSLATE(D21459,""fr"",""en"")"),"#VALUE!")</f>
        <v>#VALUE!</v>
      </c>
    </row>
    <row r="21460" ht="15.75" customHeight="1">
      <c r="A21460" s="1" t="s">
        <v>11098</v>
      </c>
      <c r="B21460" s="1">
        <v>2.0</v>
      </c>
      <c r="C21460" s="1" t="s">
        <v>44525</v>
      </c>
      <c r="D21460" s="1" t="s">
        <v>44526</v>
      </c>
      <c r="E21460" s="1" t="s">
        <v>554</v>
      </c>
      <c r="F21460" s="1" t="s">
        <v>30</v>
      </c>
      <c r="G21460" s="1" t="str">
        <f>IFERROR(__xludf.DUMMYFUNCTION("GOOGLETRANSLATE(D21460,""fr"",""en"")"),"#VALUE!")</f>
        <v>#VALUE!</v>
      </c>
    </row>
    <row r="21461" ht="15.75" customHeight="1">
      <c r="A21461" s="1" t="s">
        <v>896</v>
      </c>
      <c r="B21461" s="1">
        <v>2.0</v>
      </c>
      <c r="C21461" s="1" t="s">
        <v>44527</v>
      </c>
      <c r="D21461" s="1" t="s">
        <v>44528</v>
      </c>
      <c r="E21461" s="1" t="s">
        <v>125</v>
      </c>
      <c r="F21461" s="1" t="s">
        <v>110</v>
      </c>
      <c r="G21461" s="1" t="str">
        <f>IFERROR(__xludf.DUMMYFUNCTION("GOOGLETRANSLATE(D21461,""fr"",""en"")"),"#VALUE!")</f>
        <v>#VALUE!</v>
      </c>
    </row>
    <row r="21462" ht="15.75" customHeight="1">
      <c r="A21462" s="1" t="s">
        <v>3124</v>
      </c>
      <c r="B21462" s="1">
        <v>5.0</v>
      </c>
      <c r="C21462" s="1" t="s">
        <v>29890</v>
      </c>
      <c r="D21462" s="1" t="s">
        <v>44529</v>
      </c>
      <c r="E21462" s="1" t="s">
        <v>21</v>
      </c>
      <c r="F21462" s="1" t="s">
        <v>11</v>
      </c>
      <c r="G21462" s="1" t="str">
        <f>IFERROR(__xludf.DUMMYFUNCTION("GOOGLETRANSLATE(D21462,""fr"",""en"")"),"#VALUE!")</f>
        <v>#VALUE!</v>
      </c>
    </row>
    <row r="21463" ht="15.75" customHeight="1">
      <c r="A21463" s="1" t="s">
        <v>546</v>
      </c>
      <c r="B21463" s="1">
        <v>1.0</v>
      </c>
      <c r="C21463" s="1" t="s">
        <v>44530</v>
      </c>
      <c r="D21463" s="1" t="s">
        <v>44531</v>
      </c>
      <c r="E21463" s="1" t="s">
        <v>2102</v>
      </c>
      <c r="F21463" s="1" t="s">
        <v>66</v>
      </c>
      <c r="G21463" s="1" t="str">
        <f>IFERROR(__xludf.DUMMYFUNCTION("GOOGLETRANSLATE(D21463,""fr"",""en"")"),"#VALUE!")</f>
        <v>#VALUE!</v>
      </c>
    </row>
    <row r="21464" ht="15.75" customHeight="1">
      <c r="A21464" s="1" t="s">
        <v>2358</v>
      </c>
      <c r="B21464" s="1">
        <v>2.0</v>
      </c>
      <c r="C21464" s="1" t="s">
        <v>44532</v>
      </c>
      <c r="D21464" s="1" t="s">
        <v>44533</v>
      </c>
      <c r="E21464" s="1" t="s">
        <v>10</v>
      </c>
      <c r="F21464" s="1" t="s">
        <v>11</v>
      </c>
      <c r="G21464" s="1" t="str">
        <f>IFERROR(__xludf.DUMMYFUNCTION("GOOGLETRANSLATE(D21464,""fr"",""en"")"),"#VALUE!")</f>
        <v>#VALUE!</v>
      </c>
    </row>
    <row r="21465" ht="15.75" customHeight="1">
      <c r="A21465" s="1" t="s">
        <v>3050</v>
      </c>
      <c r="B21465" s="1">
        <v>2.0</v>
      </c>
      <c r="C21465" s="1" t="s">
        <v>44534</v>
      </c>
      <c r="D21465" s="1" t="s">
        <v>44535</v>
      </c>
      <c r="E21465" s="1" t="s">
        <v>169</v>
      </c>
      <c r="F21465" s="1" t="s">
        <v>11</v>
      </c>
      <c r="G21465" s="1" t="str">
        <f>IFERROR(__xludf.DUMMYFUNCTION("GOOGLETRANSLATE(D21465,""fr"",""en"")"),"#VALUE!")</f>
        <v>#VALUE!</v>
      </c>
    </row>
    <row r="21466" ht="15.75" customHeight="1">
      <c r="A21466" s="1" t="s">
        <v>17987</v>
      </c>
      <c r="B21466" s="1">
        <v>1.0</v>
      </c>
      <c r="C21466" s="1" t="s">
        <v>44536</v>
      </c>
      <c r="D21466" s="1" t="s">
        <v>44537</v>
      </c>
      <c r="E21466" s="1" t="s">
        <v>21</v>
      </c>
      <c r="F21466" s="1" t="s">
        <v>11</v>
      </c>
      <c r="G21466" s="1" t="str">
        <f>IFERROR(__xludf.DUMMYFUNCTION("GOOGLETRANSLATE(D21466,""fr"",""en"")"),"#VALUE!")</f>
        <v>#VALUE!</v>
      </c>
    </row>
    <row r="21467" ht="15.75" customHeight="1">
      <c r="A21467" s="1" t="s">
        <v>274</v>
      </c>
      <c r="B21467" s="1">
        <v>4.0</v>
      </c>
      <c r="C21467" s="1" t="s">
        <v>44538</v>
      </c>
      <c r="D21467" s="1" t="s">
        <v>44539</v>
      </c>
      <c r="E21467" s="1" t="s">
        <v>21</v>
      </c>
      <c r="F21467" s="1" t="s">
        <v>11</v>
      </c>
      <c r="G21467" s="1" t="str">
        <f>IFERROR(__xludf.DUMMYFUNCTION("GOOGLETRANSLATE(D21467,""fr"",""en"")"),"#VALUE!")</f>
        <v>#VALUE!</v>
      </c>
    </row>
    <row r="21468" ht="15.75" customHeight="1">
      <c r="A21468" s="1" t="s">
        <v>1476</v>
      </c>
      <c r="B21468" s="1">
        <v>5.0</v>
      </c>
      <c r="C21468" s="1" t="s">
        <v>44540</v>
      </c>
      <c r="D21468" s="1" t="s">
        <v>44541</v>
      </c>
      <c r="E21468" s="1" t="s">
        <v>10</v>
      </c>
      <c r="F21468" s="1" t="s">
        <v>11</v>
      </c>
      <c r="G21468" s="1" t="str">
        <f>IFERROR(__xludf.DUMMYFUNCTION("GOOGLETRANSLATE(D21468,""fr"",""en"")"),"#VALUE!")</f>
        <v>#VALUE!</v>
      </c>
    </row>
    <row r="21469" ht="15.75" customHeight="1">
      <c r="A21469" s="1" t="s">
        <v>2237</v>
      </c>
      <c r="B21469" s="1">
        <v>4.0</v>
      </c>
      <c r="C21469" s="1" t="s">
        <v>44542</v>
      </c>
      <c r="D21469" s="1" t="s">
        <v>44543</v>
      </c>
      <c r="E21469" s="1" t="s">
        <v>10</v>
      </c>
      <c r="F21469" s="1" t="s">
        <v>11</v>
      </c>
      <c r="G21469" s="1" t="str">
        <f>IFERROR(__xludf.DUMMYFUNCTION("GOOGLETRANSLATE(D21469,""fr"",""en"")"),"#VALUE!")</f>
        <v>#VALUE!</v>
      </c>
    </row>
    <row r="21470" ht="15.75" customHeight="1">
      <c r="A21470" s="1" t="s">
        <v>62</v>
      </c>
      <c r="B21470" s="1">
        <v>4.0</v>
      </c>
      <c r="C21470" s="1" t="s">
        <v>44544</v>
      </c>
      <c r="D21470" s="1" t="s">
        <v>44545</v>
      </c>
      <c r="E21470" s="1" t="s">
        <v>176</v>
      </c>
      <c r="F21470" s="1" t="s">
        <v>66</v>
      </c>
      <c r="G21470" s="1" t="str">
        <f>IFERROR(__xludf.DUMMYFUNCTION("GOOGLETRANSLATE(D21470,""fr"",""en"")"),"#VALUE!")</f>
        <v>#VALUE!</v>
      </c>
    </row>
    <row r="21471" ht="15.75" customHeight="1">
      <c r="A21471" s="1" t="s">
        <v>710</v>
      </c>
      <c r="B21471" s="1">
        <v>4.0</v>
      </c>
      <c r="C21471" s="1" t="s">
        <v>44546</v>
      </c>
      <c r="D21471" s="1" t="s">
        <v>44547</v>
      </c>
      <c r="E21471" s="1" t="s">
        <v>226</v>
      </c>
      <c r="F21471" s="1" t="s">
        <v>11</v>
      </c>
      <c r="G21471" s="1" t="str">
        <f>IFERROR(__xludf.DUMMYFUNCTION("GOOGLETRANSLATE(D21471,""fr"",""en"")"),"#VALUE!")</f>
        <v>#VALUE!</v>
      </c>
    </row>
    <row r="21472" ht="15.75" customHeight="1">
      <c r="A21472" s="1" t="s">
        <v>22285</v>
      </c>
      <c r="B21472" s="1">
        <v>5.0</v>
      </c>
      <c r="C21472" s="1" t="s">
        <v>44548</v>
      </c>
      <c r="D21472" s="1" t="s">
        <v>44549</v>
      </c>
      <c r="E21472" s="1" t="s">
        <v>960</v>
      </c>
      <c r="F21472" s="1" t="s">
        <v>84</v>
      </c>
      <c r="G21472" s="1" t="str">
        <f>IFERROR(__xludf.DUMMYFUNCTION("GOOGLETRANSLATE(D21472,""fr"",""en"")"),"#VALUE!")</f>
        <v>#VALUE!</v>
      </c>
    </row>
    <row r="21473" ht="15.75" customHeight="1">
      <c r="A21473" s="1" t="s">
        <v>6979</v>
      </c>
      <c r="B21473" s="1">
        <v>2.0</v>
      </c>
      <c r="C21473" s="1" t="s">
        <v>44550</v>
      </c>
      <c r="D21473" s="1" t="s">
        <v>44551</v>
      </c>
      <c r="E21473" s="1" t="s">
        <v>169</v>
      </c>
      <c r="F21473" s="1" t="s">
        <v>11</v>
      </c>
      <c r="G21473" s="1" t="str">
        <f>IFERROR(__xludf.DUMMYFUNCTION("GOOGLETRANSLATE(D21473,""fr"",""en"")"),"#VALUE!")</f>
        <v>#VALUE!</v>
      </c>
    </row>
    <row r="21474" ht="15.75" customHeight="1">
      <c r="A21474" s="1" t="s">
        <v>1456</v>
      </c>
      <c r="B21474" s="1">
        <v>2.0</v>
      </c>
      <c r="C21474" s="1" t="s">
        <v>44552</v>
      </c>
      <c r="D21474" s="1" t="s">
        <v>44553</v>
      </c>
      <c r="E21474" s="1" t="s">
        <v>196</v>
      </c>
      <c r="F21474" s="1" t="s">
        <v>118</v>
      </c>
      <c r="G21474" s="1" t="str">
        <f>IFERROR(__xludf.DUMMYFUNCTION("GOOGLETRANSLATE(D21474,""fr"",""en"")"),"#VALUE!")</f>
        <v>#VALUE!</v>
      </c>
    </row>
    <row r="21475" ht="15.75" customHeight="1">
      <c r="A21475" s="1" t="s">
        <v>585</v>
      </c>
      <c r="B21475" s="1">
        <v>2.0</v>
      </c>
      <c r="C21475" s="1" t="s">
        <v>44554</v>
      </c>
      <c r="D21475" s="1" t="s">
        <v>44555</v>
      </c>
      <c r="E21475" s="1" t="s">
        <v>10</v>
      </c>
      <c r="F21475" s="1" t="s">
        <v>11</v>
      </c>
      <c r="G21475" s="1" t="str">
        <f>IFERROR(__xludf.DUMMYFUNCTION("GOOGLETRANSLATE(D21475,""fr"",""en"")"),"#VALUE!")</f>
        <v>#VALUE!</v>
      </c>
    </row>
    <row r="21476" ht="15.75" customHeight="1">
      <c r="A21476" s="1" t="s">
        <v>816</v>
      </c>
      <c r="B21476" s="1">
        <v>4.0</v>
      </c>
      <c r="C21476" s="1" t="s">
        <v>44556</v>
      </c>
      <c r="D21476" s="1" t="s">
        <v>44557</v>
      </c>
      <c r="E21476" s="1" t="s">
        <v>25</v>
      </c>
      <c r="F21476" s="1" t="s">
        <v>110</v>
      </c>
      <c r="G21476" s="1" t="str">
        <f>IFERROR(__xludf.DUMMYFUNCTION("GOOGLETRANSLATE(D21476,""fr"",""en"")"),"#VALUE!")</f>
        <v>#VALUE!</v>
      </c>
    </row>
    <row r="21477" ht="15.75" customHeight="1">
      <c r="A21477" s="1" t="s">
        <v>1870</v>
      </c>
      <c r="B21477" s="1">
        <v>4.0</v>
      </c>
      <c r="C21477" s="1" t="s">
        <v>44558</v>
      </c>
      <c r="D21477" s="1" t="s">
        <v>44559</v>
      </c>
      <c r="E21477" s="1" t="s">
        <v>10</v>
      </c>
      <c r="F21477" s="1" t="s">
        <v>11</v>
      </c>
      <c r="G21477" s="1" t="str">
        <f>IFERROR(__xludf.DUMMYFUNCTION("GOOGLETRANSLATE(D21477,""fr"",""en"")"),"#VALUE!")</f>
        <v>#VALUE!</v>
      </c>
    </row>
    <row r="21478" ht="15.75" customHeight="1">
      <c r="A21478" s="1" t="s">
        <v>695</v>
      </c>
      <c r="B21478" s="1">
        <v>3.0</v>
      </c>
      <c r="C21478" s="1" t="s">
        <v>44560</v>
      </c>
      <c r="D21478" s="1" t="s">
        <v>44561</v>
      </c>
      <c r="E21478" s="1" t="s">
        <v>65</v>
      </c>
      <c r="F21478" s="1" t="s">
        <v>66</v>
      </c>
      <c r="G21478" s="1" t="str">
        <f>IFERROR(__xludf.DUMMYFUNCTION("GOOGLETRANSLATE(D21478,""fr"",""en"")"),"#VALUE!")</f>
        <v>#VALUE!</v>
      </c>
    </row>
    <row r="21479" ht="15.75" customHeight="1">
      <c r="A21479" s="1" t="s">
        <v>44562</v>
      </c>
      <c r="B21479" s="1">
        <v>1.0</v>
      </c>
      <c r="C21479" s="1" t="s">
        <v>44563</v>
      </c>
      <c r="D21479" s="1" t="s">
        <v>44564</v>
      </c>
      <c r="E21479" s="1" t="s">
        <v>29</v>
      </c>
      <c r="F21479" s="1" t="s">
        <v>30</v>
      </c>
      <c r="G21479" s="1" t="str">
        <f>IFERROR(__xludf.DUMMYFUNCTION("GOOGLETRANSLATE(D21479,""fr"",""en"")"),"#VALUE!")</f>
        <v>#VALUE!</v>
      </c>
    </row>
    <row r="21480" ht="15.75" customHeight="1">
      <c r="A21480" s="1" t="s">
        <v>2162</v>
      </c>
      <c r="B21480" s="1">
        <v>1.0</v>
      </c>
      <c r="C21480" s="1" t="s">
        <v>44565</v>
      </c>
      <c r="D21480" s="1" t="s">
        <v>44566</v>
      </c>
      <c r="E21480" s="1" t="s">
        <v>52</v>
      </c>
      <c r="F21480" s="1" t="s">
        <v>48</v>
      </c>
      <c r="G21480" s="1" t="str">
        <f>IFERROR(__xludf.DUMMYFUNCTION("GOOGLETRANSLATE(D21480,""fr"",""en"")"),"#VALUE!")</f>
        <v>#VALUE!</v>
      </c>
    </row>
    <row r="21481" ht="15.75" customHeight="1">
      <c r="A21481" s="1" t="s">
        <v>1972</v>
      </c>
      <c r="B21481" s="1">
        <v>4.0</v>
      </c>
      <c r="C21481" s="1" t="s">
        <v>44567</v>
      </c>
      <c r="D21481" s="1" t="s">
        <v>44568</v>
      </c>
      <c r="E21481" s="1" t="s">
        <v>29</v>
      </c>
      <c r="F21481" s="1" t="s">
        <v>30</v>
      </c>
      <c r="G21481" s="1" t="str">
        <f>IFERROR(__xludf.DUMMYFUNCTION("GOOGLETRANSLATE(D21481,""fr"",""en"")"),"#VALUE!")</f>
        <v>#VALUE!</v>
      </c>
    </row>
    <row r="21482" ht="15.75" customHeight="1">
      <c r="A21482" s="1" t="s">
        <v>1972</v>
      </c>
      <c r="B21482" s="1">
        <v>4.0</v>
      </c>
      <c r="C21482" s="1" t="s">
        <v>44569</v>
      </c>
      <c r="D21482" s="1" t="s">
        <v>44570</v>
      </c>
      <c r="E21482" s="1" t="s">
        <v>21</v>
      </c>
      <c r="F21482" s="1" t="s">
        <v>11</v>
      </c>
      <c r="G21482" s="1" t="str">
        <f>IFERROR(__xludf.DUMMYFUNCTION("GOOGLETRANSLATE(D21482,""fr"",""en"")"),"#VALUE!")</f>
        <v>#VALUE!</v>
      </c>
    </row>
    <row r="21483" ht="15.75" customHeight="1">
      <c r="A21483" s="1" t="s">
        <v>2237</v>
      </c>
      <c r="B21483" s="1">
        <v>4.0</v>
      </c>
      <c r="C21483" s="1" t="s">
        <v>44571</v>
      </c>
      <c r="D21483" s="1" t="s">
        <v>44572</v>
      </c>
      <c r="E21483" s="1" t="s">
        <v>10</v>
      </c>
      <c r="F21483" s="1" t="s">
        <v>11</v>
      </c>
      <c r="G21483" s="1" t="str">
        <f>IFERROR(__xludf.DUMMYFUNCTION("GOOGLETRANSLATE(D21483,""fr"",""en"")"),"#VALUE!")</f>
        <v>#VALUE!</v>
      </c>
    </row>
    <row r="21484" ht="15.75" customHeight="1">
      <c r="A21484" s="1" t="s">
        <v>2034</v>
      </c>
      <c r="B21484" s="1">
        <v>2.0</v>
      </c>
      <c r="C21484" s="1" t="s">
        <v>44573</v>
      </c>
      <c r="D21484" s="1" t="s">
        <v>44574</v>
      </c>
      <c r="E21484" s="1" t="s">
        <v>2102</v>
      </c>
      <c r="F21484" s="1" t="s">
        <v>66</v>
      </c>
      <c r="G21484" s="1" t="str">
        <f>IFERROR(__xludf.DUMMYFUNCTION("GOOGLETRANSLATE(D21484,""fr"",""en"")"),"#VALUE!")</f>
        <v>#VALUE!</v>
      </c>
    </row>
    <row r="21485" ht="15.75" customHeight="1">
      <c r="A21485" s="1" t="s">
        <v>4007</v>
      </c>
      <c r="B21485" s="1">
        <v>4.0</v>
      </c>
      <c r="C21485" s="1" t="s">
        <v>44575</v>
      </c>
      <c r="D21485" s="1" t="s">
        <v>44576</v>
      </c>
      <c r="E21485" s="1" t="s">
        <v>38</v>
      </c>
      <c r="F21485" s="1" t="s">
        <v>39</v>
      </c>
      <c r="G21485" s="1" t="str">
        <f>IFERROR(__xludf.DUMMYFUNCTION("GOOGLETRANSLATE(D21485,""fr"",""en"")"),"#VALUE!")</f>
        <v>#VALUE!</v>
      </c>
    </row>
    <row r="21486" ht="15.75" customHeight="1">
      <c r="A21486" s="1" t="s">
        <v>2225</v>
      </c>
      <c r="B21486" s="1">
        <v>1.0</v>
      </c>
      <c r="C21486" s="1" t="s">
        <v>44577</v>
      </c>
      <c r="D21486" s="1" t="s">
        <v>44578</v>
      </c>
      <c r="E21486" s="1" t="s">
        <v>292</v>
      </c>
      <c r="F21486" s="1" t="s">
        <v>11</v>
      </c>
      <c r="G21486" s="1" t="str">
        <f>IFERROR(__xludf.DUMMYFUNCTION("GOOGLETRANSLATE(D21486,""fr"",""en"")"),"#VALUE!")</f>
        <v>#VALUE!</v>
      </c>
    </row>
    <row r="21487" ht="15.75" customHeight="1">
      <c r="A21487" s="1" t="s">
        <v>929</v>
      </c>
      <c r="B21487" s="1">
        <v>3.0</v>
      </c>
      <c r="C21487" s="1" t="s">
        <v>44579</v>
      </c>
      <c r="D21487" s="1" t="s">
        <v>44580</v>
      </c>
      <c r="E21487" s="1" t="s">
        <v>10</v>
      </c>
      <c r="F21487" s="1" t="s">
        <v>11</v>
      </c>
      <c r="G21487" s="1" t="str">
        <f>IFERROR(__xludf.DUMMYFUNCTION("GOOGLETRANSLATE(D21487,""fr"",""en"")"),"#VALUE!")</f>
        <v>#VALUE!</v>
      </c>
    </row>
    <row r="21488" ht="15.75" customHeight="1">
      <c r="A21488" s="1" t="s">
        <v>1969</v>
      </c>
      <c r="B21488" s="1">
        <v>1.0</v>
      </c>
      <c r="C21488" s="1" t="s">
        <v>44581</v>
      </c>
      <c r="D21488" s="1" t="s">
        <v>44582</v>
      </c>
      <c r="E21488" s="1" t="s">
        <v>827</v>
      </c>
      <c r="F21488" s="1" t="s">
        <v>39</v>
      </c>
      <c r="G21488" s="1" t="str">
        <f>IFERROR(__xludf.DUMMYFUNCTION("GOOGLETRANSLATE(D21488,""fr"",""en"")"),"#VALUE!")</f>
        <v>#VALUE!</v>
      </c>
    </row>
    <row r="21489" ht="15.75" customHeight="1">
      <c r="A21489" s="1" t="s">
        <v>126</v>
      </c>
      <c r="B21489" s="1">
        <v>5.0</v>
      </c>
      <c r="C21489" s="1" t="s">
        <v>44583</v>
      </c>
      <c r="D21489" s="1" t="s">
        <v>44584</v>
      </c>
      <c r="E21489" s="1" t="s">
        <v>10</v>
      </c>
      <c r="F21489" s="1" t="s">
        <v>11</v>
      </c>
      <c r="G21489" s="1" t="str">
        <f>IFERROR(__xludf.DUMMYFUNCTION("GOOGLETRANSLATE(D21489,""fr"",""en"")"),"#VALUE!")</f>
        <v>#VALUE!</v>
      </c>
    </row>
    <row r="21490" ht="15.75" customHeight="1">
      <c r="A21490" s="1" t="s">
        <v>4007</v>
      </c>
      <c r="B21490" s="1">
        <v>5.0</v>
      </c>
      <c r="C21490" s="1" t="s">
        <v>44585</v>
      </c>
      <c r="D21490" s="1" t="s">
        <v>44586</v>
      </c>
      <c r="E21490" s="1" t="s">
        <v>169</v>
      </c>
      <c r="F21490" s="1" t="s">
        <v>11</v>
      </c>
      <c r="G21490" s="1" t="str">
        <f>IFERROR(__xludf.DUMMYFUNCTION("GOOGLETRANSLATE(D21490,""fr"",""en"")"),"#VALUE!")</f>
        <v>#VALUE!</v>
      </c>
    </row>
    <row r="21491" ht="15.75" customHeight="1">
      <c r="A21491" s="1" t="s">
        <v>1607</v>
      </c>
      <c r="B21491" s="1">
        <v>1.0</v>
      </c>
      <c r="C21491" s="1" t="s">
        <v>44587</v>
      </c>
      <c r="D21491" s="1" t="s">
        <v>44588</v>
      </c>
      <c r="E21491" s="1" t="s">
        <v>25</v>
      </c>
      <c r="F21491" s="1" t="s">
        <v>11</v>
      </c>
      <c r="G21491" s="1" t="str">
        <f>IFERROR(__xludf.DUMMYFUNCTION("GOOGLETRANSLATE(D21491,""fr"",""en"")"),"#VALUE!")</f>
        <v>#VALUE!</v>
      </c>
    </row>
    <row r="21492" ht="15.75" customHeight="1">
      <c r="A21492" s="1" t="s">
        <v>7543</v>
      </c>
      <c r="B21492" s="1">
        <v>5.0</v>
      </c>
      <c r="C21492" s="1" t="s">
        <v>44589</v>
      </c>
      <c r="D21492" s="1" t="s">
        <v>44590</v>
      </c>
      <c r="E21492" s="1" t="s">
        <v>25</v>
      </c>
      <c r="F21492" s="1" t="s">
        <v>110</v>
      </c>
      <c r="G21492" s="1" t="str">
        <f>IFERROR(__xludf.DUMMYFUNCTION("GOOGLETRANSLATE(D21492,""fr"",""en"")"),"#VALUE!")</f>
        <v>#VALUE!</v>
      </c>
    </row>
    <row r="21493" ht="15.75" customHeight="1">
      <c r="A21493" s="1" t="s">
        <v>206</v>
      </c>
      <c r="B21493" s="1">
        <v>2.0</v>
      </c>
      <c r="C21493" s="1" t="s">
        <v>44591</v>
      </c>
      <c r="D21493" s="1" t="s">
        <v>44592</v>
      </c>
      <c r="E21493" s="1" t="s">
        <v>273</v>
      </c>
      <c r="F21493" s="1" t="s">
        <v>11</v>
      </c>
      <c r="G21493" s="1" t="str">
        <f>IFERROR(__xludf.DUMMYFUNCTION("GOOGLETRANSLATE(D21493,""fr"",""en"")"),"#VALUE!")</f>
        <v>#VALUE!</v>
      </c>
    </row>
    <row r="21494" ht="15.75" customHeight="1">
      <c r="A21494" s="1" t="s">
        <v>22120</v>
      </c>
      <c r="B21494" s="1">
        <v>1.0</v>
      </c>
      <c r="C21494" s="1" t="s">
        <v>44593</v>
      </c>
      <c r="D21494" s="1" t="s">
        <v>44594</v>
      </c>
      <c r="E21494" s="1" t="s">
        <v>273</v>
      </c>
      <c r="F21494" s="1" t="s">
        <v>118</v>
      </c>
      <c r="G21494" s="1" t="str">
        <f>IFERROR(__xludf.DUMMYFUNCTION("GOOGLETRANSLATE(D21494,""fr"",""en"")"),"#VALUE!")</f>
        <v>#VALUE!</v>
      </c>
    </row>
    <row r="21495" ht="15.75" customHeight="1">
      <c r="A21495" s="1" t="s">
        <v>2702</v>
      </c>
      <c r="B21495" s="1">
        <v>5.0</v>
      </c>
      <c r="C21495" s="1" t="s">
        <v>44595</v>
      </c>
      <c r="D21495" s="1" t="s">
        <v>44596</v>
      </c>
      <c r="E21495" s="1" t="s">
        <v>21</v>
      </c>
      <c r="F21495" s="1" t="s">
        <v>11</v>
      </c>
      <c r="G21495" s="1" t="str">
        <f>IFERROR(__xludf.DUMMYFUNCTION("GOOGLETRANSLATE(D21495,""fr"",""en"")"),"#VALUE!")</f>
        <v>#VALUE!</v>
      </c>
    </row>
    <row r="21496" ht="15.75" customHeight="1">
      <c r="A21496" s="1" t="s">
        <v>1995</v>
      </c>
      <c r="B21496" s="1">
        <v>2.0</v>
      </c>
      <c r="C21496" s="1" t="s">
        <v>44597</v>
      </c>
      <c r="D21496" s="1" t="s">
        <v>44598</v>
      </c>
      <c r="E21496" s="1" t="s">
        <v>10</v>
      </c>
      <c r="F21496" s="1" t="s">
        <v>11</v>
      </c>
      <c r="G21496" s="1" t="str">
        <f>IFERROR(__xludf.DUMMYFUNCTION("GOOGLETRANSLATE(D21496,""fr"",""en"")"),"#VALUE!")</f>
        <v>#VALUE!</v>
      </c>
    </row>
    <row r="21497" ht="15.75" customHeight="1">
      <c r="A21497" s="1" t="s">
        <v>44599</v>
      </c>
      <c r="B21497" s="1">
        <v>1.0</v>
      </c>
      <c r="C21497" s="1" t="s">
        <v>44600</v>
      </c>
      <c r="D21497" s="1" t="s">
        <v>44601</v>
      </c>
      <c r="E21497" s="1" t="s">
        <v>554</v>
      </c>
      <c r="F21497" s="1" t="s">
        <v>30</v>
      </c>
      <c r="G21497" s="1" t="str">
        <f>IFERROR(__xludf.DUMMYFUNCTION("GOOGLETRANSLATE(D21497,""fr"",""en"")"),"#VALUE!")</f>
        <v>#VALUE!</v>
      </c>
    </row>
    <row r="21498" ht="15.75" customHeight="1">
      <c r="A21498" s="1" t="s">
        <v>414</v>
      </c>
      <c r="B21498" s="1">
        <v>2.0</v>
      </c>
      <c r="C21498" s="1" t="s">
        <v>44602</v>
      </c>
      <c r="D21498" s="1" t="s">
        <v>44603</v>
      </c>
      <c r="E21498" s="1" t="s">
        <v>10</v>
      </c>
      <c r="F21498" s="1" t="s">
        <v>11</v>
      </c>
      <c r="G21498" s="1" t="str">
        <f>IFERROR(__xludf.DUMMYFUNCTION("GOOGLETRANSLATE(D21498,""fr"",""en"")"),"#VALUE!")</f>
        <v>#VALUE!</v>
      </c>
    </row>
    <row r="21499" ht="15.75" customHeight="1">
      <c r="A21499" s="1" t="s">
        <v>11395</v>
      </c>
      <c r="B21499" s="1">
        <v>2.0</v>
      </c>
      <c r="C21499" s="1" t="s">
        <v>44604</v>
      </c>
      <c r="D21499" s="1" t="s">
        <v>44605</v>
      </c>
      <c r="E21499" s="1" t="s">
        <v>125</v>
      </c>
      <c r="F21499" s="1" t="s">
        <v>11</v>
      </c>
      <c r="G21499" s="1" t="str">
        <f>IFERROR(__xludf.DUMMYFUNCTION("GOOGLETRANSLATE(D21499,""fr"",""en"")"),"#VALUE!")</f>
        <v>#VALUE!</v>
      </c>
    </row>
    <row r="21500" ht="15.75" customHeight="1">
      <c r="A21500" s="1" t="s">
        <v>173</v>
      </c>
      <c r="B21500" s="1">
        <v>5.0</v>
      </c>
      <c r="C21500" s="1" t="s">
        <v>44606</v>
      </c>
      <c r="D21500" s="1" t="s">
        <v>44607</v>
      </c>
      <c r="E21500" s="1" t="s">
        <v>65</v>
      </c>
      <c r="F21500" s="1" t="s">
        <v>66</v>
      </c>
      <c r="G21500" s="1" t="str">
        <f>IFERROR(__xludf.DUMMYFUNCTION("GOOGLETRANSLATE(D21500,""fr"",""en"")"),"#VALUE!")</f>
        <v>#VALUE!</v>
      </c>
    </row>
    <row r="21501" ht="15.75" customHeight="1">
      <c r="A21501" s="1" t="s">
        <v>7716</v>
      </c>
      <c r="B21501" s="1">
        <v>1.0</v>
      </c>
      <c r="C21501" s="1" t="s">
        <v>44608</v>
      </c>
      <c r="D21501" s="1" t="s">
        <v>44609</v>
      </c>
      <c r="E21501" s="1" t="s">
        <v>34</v>
      </c>
      <c r="F21501" s="1" t="s">
        <v>84</v>
      </c>
      <c r="G21501" s="1" t="str">
        <f>IFERROR(__xludf.DUMMYFUNCTION("GOOGLETRANSLATE(D21501,""fr"",""en"")"),"#VALUE!")</f>
        <v>#VALUE!</v>
      </c>
    </row>
    <row r="21502" ht="15.75" customHeight="1">
      <c r="A21502" s="1" t="s">
        <v>2432</v>
      </c>
      <c r="B21502" s="1">
        <v>2.0</v>
      </c>
      <c r="C21502" s="1" t="s">
        <v>44610</v>
      </c>
      <c r="D21502" s="1" t="s">
        <v>44611</v>
      </c>
      <c r="E21502" s="1" t="s">
        <v>125</v>
      </c>
      <c r="F21502" s="1" t="s">
        <v>11</v>
      </c>
      <c r="G21502" s="1" t="str">
        <f>IFERROR(__xludf.DUMMYFUNCTION("GOOGLETRANSLATE(D21502,""fr"",""en"")"),"#VALUE!")</f>
        <v>#VALUE!</v>
      </c>
    </row>
    <row r="21503" ht="15.75" customHeight="1">
      <c r="A21503" s="1" t="s">
        <v>5369</v>
      </c>
      <c r="B21503" s="1">
        <v>2.0</v>
      </c>
      <c r="C21503" s="1" t="s">
        <v>44612</v>
      </c>
      <c r="D21503" s="1" t="s">
        <v>44613</v>
      </c>
      <c r="E21503" s="1" t="s">
        <v>575</v>
      </c>
      <c r="F21503" s="1" t="s">
        <v>84</v>
      </c>
      <c r="G21503" s="1" t="str">
        <f>IFERROR(__xludf.DUMMYFUNCTION("GOOGLETRANSLATE(D21503,""fr"",""en"")"),"#VALUE!")</f>
        <v>#VALUE!</v>
      </c>
    </row>
    <row r="21504" ht="15.75" customHeight="1">
      <c r="A21504" s="1" t="s">
        <v>783</v>
      </c>
      <c r="B21504" s="1">
        <v>1.0</v>
      </c>
      <c r="C21504" s="1" t="s">
        <v>44614</v>
      </c>
      <c r="D21504" s="1" t="s">
        <v>44615</v>
      </c>
      <c r="E21504" s="1" t="s">
        <v>296</v>
      </c>
      <c r="F21504" s="1" t="s">
        <v>110</v>
      </c>
      <c r="G21504" s="1" t="str">
        <f>IFERROR(__xludf.DUMMYFUNCTION("GOOGLETRANSLATE(D21504,""fr"",""en"")"),"#VALUE!")</f>
        <v>#VALUE!</v>
      </c>
    </row>
    <row r="21505" ht="15.75" customHeight="1">
      <c r="A21505" s="1" t="s">
        <v>609</v>
      </c>
      <c r="B21505" s="1">
        <v>2.0</v>
      </c>
      <c r="C21505" s="1" t="s">
        <v>44616</v>
      </c>
      <c r="D21505" s="1" t="s">
        <v>44617</v>
      </c>
      <c r="E21505" s="1" t="s">
        <v>176</v>
      </c>
      <c r="F21505" s="1" t="s">
        <v>66</v>
      </c>
      <c r="G21505" s="1" t="str">
        <f>IFERROR(__xludf.DUMMYFUNCTION("GOOGLETRANSLATE(D21505,""fr"",""en"")"),"So I regret saying it but it is an assurance to flee very quickly.
Today it represents more than € 8,600 which are in nature for me.
+ 15 years of insurance at AMV without claim. And on October 30, 1st responsible accident but no third party. Declaration "&amp;"made, I quickly receive the paper to be completed. See you on November 9 with the expert. More than 15 days without news. It is therefore up to the customer to relaunch the various stakeholders. So I relaunch the expert I send the documents in double copy"&amp;" to AMV and the expert. The motorcycle is declared non -repairable. I remind you to have news, I cede my vehicle in Icarus, Icarus send me a letter by telling myself that the vehicle could not be recovered, I remind them, finally the vehicle was recovered"&amp;" on December 14. Today on December 21 I call back to hear news, Amv tells me that they are waiting for the documents of Icarus .... in short it is very very long, between each stages there are long weeks And if the customer does not recall the stakeholder"&amp;"s to relaunch it happens nothing.
When I read the comments of some I despair of being reimbursed one day, and we cannot do much because all it goes by phone. I will still inquire with a consumer association to see if he has steps to do to accelerate reimb"&amp;"ursement.
")</f>
        <v>So I regret saying it but it is an assurance to flee very quickly.
Today it represents more than € 8,600 which are in nature for me.
+ 15 years of insurance at AMV without claim. And on October 30, 1st responsible accident but no third party. Declaration made, I quickly receive the paper to be completed. See you on November 9 with the expert. More than 15 days without news. It is therefore up to the customer to relaunch the various stakeholders. So I relaunch the expert I send the documents in double copy to AMV and the expert. The motorcycle is declared non -repairable. I remind you to have news, I cede my vehicle in Icarus, Icarus send me a letter by telling myself that the vehicle could not be recovered, I remind them, finally the vehicle was recovered on December 14. Today on December 21 I call back to hear news, Amv tells me that they are waiting for the documents of Icarus .... in short it is very very long, between each stages there are long weeks And if the customer does not recall the stakeholders to relaunch it happens nothing.
When I read the comments of some I despair of being reimbursed one day, and we cannot do much because all it goes by phone. I will still inquire with a consumer association to see if he has steps to do to accelerate reimbursement.
</v>
      </c>
    </row>
    <row r="21506" ht="15.75" customHeight="1">
      <c r="A21506" s="1" t="s">
        <v>1901</v>
      </c>
      <c r="B21506" s="1">
        <v>3.0</v>
      </c>
      <c r="C21506" s="1" t="s">
        <v>44618</v>
      </c>
      <c r="D21506" s="1" t="s">
        <v>44619</v>
      </c>
      <c r="E21506" s="1" t="s">
        <v>10</v>
      </c>
      <c r="F21506" s="1" t="s">
        <v>11</v>
      </c>
      <c r="G21506" s="1" t="str">
        <f>IFERROR(__xludf.DUMMYFUNCTION("GOOGLETRANSLATE(D21506,""fr"",""en"")"),"#VALUE!")</f>
        <v>#VALUE!</v>
      </c>
    </row>
    <row r="21507" ht="15.75" customHeight="1">
      <c r="A21507" s="1" t="s">
        <v>8671</v>
      </c>
      <c r="B21507" s="1">
        <v>5.0</v>
      </c>
      <c r="C21507" s="1" t="s">
        <v>44620</v>
      </c>
      <c r="D21507" s="1" t="s">
        <v>44621</v>
      </c>
      <c r="E21507" s="1" t="s">
        <v>614</v>
      </c>
      <c r="F21507" s="1" t="s">
        <v>30</v>
      </c>
      <c r="G21507" s="1" t="str">
        <f>IFERROR(__xludf.DUMMYFUNCTION("GOOGLETRANSLATE(D21507,""fr"",""en"")"),"#VALUE!")</f>
        <v>#VALUE!</v>
      </c>
    </row>
    <row r="21508" ht="15.75" customHeight="1">
      <c r="A21508" s="1" t="s">
        <v>14694</v>
      </c>
      <c r="B21508" s="1">
        <v>4.0</v>
      </c>
      <c r="C21508" s="1" t="s">
        <v>44622</v>
      </c>
      <c r="D21508" s="1" t="s">
        <v>44623</v>
      </c>
      <c r="E21508" s="1" t="s">
        <v>484</v>
      </c>
      <c r="F21508" s="1" t="s">
        <v>30</v>
      </c>
      <c r="G21508" s="1" t="str">
        <f>IFERROR(__xludf.DUMMYFUNCTION("GOOGLETRANSLATE(D21508,""fr"",""en"")"),"#VALUE!")</f>
        <v>#VALUE!</v>
      </c>
    </row>
    <row r="21509" ht="15.75" customHeight="1">
      <c r="A21509" s="1" t="s">
        <v>414</v>
      </c>
      <c r="B21509" s="1">
        <v>5.0</v>
      </c>
      <c r="C21509" s="1" t="s">
        <v>44624</v>
      </c>
      <c r="D21509" s="1" t="s">
        <v>44625</v>
      </c>
      <c r="E21509" s="1" t="s">
        <v>21</v>
      </c>
      <c r="F21509" s="1" t="s">
        <v>11</v>
      </c>
      <c r="G21509" s="1" t="str">
        <f>IFERROR(__xludf.DUMMYFUNCTION("GOOGLETRANSLATE(D21509,""fr"",""en"")"),"#VALUE!")</f>
        <v>#VALUE!</v>
      </c>
    </row>
    <row r="21510" ht="15.75" customHeight="1">
      <c r="A21510" s="1" t="s">
        <v>678</v>
      </c>
      <c r="B21510" s="1">
        <v>4.0</v>
      </c>
      <c r="C21510" s="1" t="s">
        <v>44626</v>
      </c>
      <c r="D21510" s="1" t="s">
        <v>44627</v>
      </c>
      <c r="E21510" s="1" t="s">
        <v>10</v>
      </c>
      <c r="F21510" s="1" t="s">
        <v>11</v>
      </c>
      <c r="G21510" s="1" t="str">
        <f>IFERROR(__xludf.DUMMYFUNCTION("GOOGLETRANSLATE(D21510,""fr"",""en"")"),"#VALUE!")</f>
        <v>#VALUE!</v>
      </c>
    </row>
    <row r="21511" ht="15.75" customHeight="1">
      <c r="A21511" s="1" t="s">
        <v>150</v>
      </c>
      <c r="B21511" s="1">
        <v>5.0</v>
      </c>
      <c r="C21511" s="1" t="s">
        <v>44628</v>
      </c>
      <c r="D21511" s="1" t="s">
        <v>44629</v>
      </c>
      <c r="E21511" s="1" t="s">
        <v>21</v>
      </c>
      <c r="F21511" s="1" t="s">
        <v>11</v>
      </c>
      <c r="G21511" s="1" t="str">
        <f>IFERROR(__xludf.DUMMYFUNCTION("GOOGLETRANSLATE(D21511,""fr"",""en"")"),"#VALUE!")</f>
        <v>#VALUE!</v>
      </c>
    </row>
    <row r="21512" ht="15.75" customHeight="1">
      <c r="A21512" s="1" t="s">
        <v>8754</v>
      </c>
      <c r="B21512" s="1">
        <v>1.0</v>
      </c>
      <c r="C21512" s="1" t="s">
        <v>44630</v>
      </c>
      <c r="D21512" s="1" t="s">
        <v>44631</v>
      </c>
      <c r="E21512" s="1" t="s">
        <v>614</v>
      </c>
      <c r="F21512" s="1" t="s">
        <v>30</v>
      </c>
      <c r="G21512" s="1" t="str">
        <f>IFERROR(__xludf.DUMMYFUNCTION("GOOGLETRANSLATE(D21512,""fr"",""en"")"),"#VALUE!")</f>
        <v>#VALUE!</v>
      </c>
    </row>
    <row r="21513" ht="15.75" customHeight="1">
      <c r="A21513" s="1" t="s">
        <v>5149</v>
      </c>
      <c r="B21513" s="1">
        <v>3.0</v>
      </c>
      <c r="C21513" s="1" t="s">
        <v>44632</v>
      </c>
      <c r="D21513" s="1" t="s">
        <v>44633</v>
      </c>
      <c r="E21513" s="1" t="s">
        <v>10</v>
      </c>
      <c r="F21513" s="1" t="s">
        <v>11</v>
      </c>
      <c r="G21513" s="1" t="str">
        <f>IFERROR(__xludf.DUMMYFUNCTION("GOOGLETRANSLATE(D21513,""fr"",""en"")"),"#VALUE!")</f>
        <v>#VALUE!</v>
      </c>
    </row>
    <row r="21514" ht="15.75" customHeight="1">
      <c r="A21514" s="1" t="s">
        <v>707</v>
      </c>
      <c r="B21514" s="1">
        <v>4.0</v>
      </c>
      <c r="C21514" s="1" t="s">
        <v>44634</v>
      </c>
      <c r="D21514" s="1" t="s">
        <v>44635</v>
      </c>
      <c r="E21514" s="1" t="s">
        <v>21</v>
      </c>
      <c r="F21514" s="1" t="s">
        <v>11</v>
      </c>
      <c r="G21514" s="1" t="str">
        <f>IFERROR(__xludf.DUMMYFUNCTION("GOOGLETRANSLATE(D21514,""fr"",""en"")"),"#VALUE!")</f>
        <v>#VALUE!</v>
      </c>
    </row>
    <row r="21515" ht="15.75" customHeight="1">
      <c r="A21515" s="1" t="s">
        <v>1110</v>
      </c>
      <c r="B21515" s="1">
        <v>1.0</v>
      </c>
      <c r="C21515" s="1" t="s">
        <v>44636</v>
      </c>
      <c r="D21515" s="1" t="s">
        <v>44637</v>
      </c>
      <c r="E21515" s="1" t="s">
        <v>10</v>
      </c>
      <c r="F21515" s="1" t="s">
        <v>11</v>
      </c>
      <c r="G21515" s="1" t="str">
        <f>IFERROR(__xludf.DUMMYFUNCTION("GOOGLETRANSLATE(D21515,""fr"",""en"")"),"#VALUE!")</f>
        <v>#VALUE!</v>
      </c>
    </row>
    <row r="21516" ht="15.75" customHeight="1">
      <c r="A21516" s="1" t="s">
        <v>104</v>
      </c>
      <c r="B21516" s="1">
        <v>1.0</v>
      </c>
      <c r="C21516" s="1" t="s">
        <v>44638</v>
      </c>
      <c r="D21516" s="1" t="s">
        <v>44639</v>
      </c>
      <c r="E21516" s="1" t="s">
        <v>575</v>
      </c>
      <c r="F21516" s="1" t="s">
        <v>48</v>
      </c>
      <c r="G21516" s="1" t="str">
        <f>IFERROR(__xludf.DUMMYFUNCTION("GOOGLETRANSLATE(D21516,""fr"",""en"")"),"#VALUE!")</f>
        <v>#VALUE!</v>
      </c>
    </row>
    <row r="21517" ht="15.75" customHeight="1">
      <c r="A21517" s="1" t="s">
        <v>3496</v>
      </c>
      <c r="B21517" s="1">
        <v>5.0</v>
      </c>
      <c r="C21517" s="1" t="s">
        <v>44640</v>
      </c>
      <c r="D21517" s="1" t="s">
        <v>44641</v>
      </c>
      <c r="E21517" s="1" t="s">
        <v>176</v>
      </c>
      <c r="F21517" s="1" t="s">
        <v>66</v>
      </c>
      <c r="G21517" s="1" t="str">
        <f>IFERROR(__xludf.DUMMYFUNCTION("GOOGLETRANSLATE(D21517,""fr"",""en"")"),"#VALUE!")</f>
        <v>#VALUE!</v>
      </c>
    </row>
    <row r="21518" ht="15.75" customHeight="1">
      <c r="A21518" s="1" t="s">
        <v>17368</v>
      </c>
      <c r="B21518" s="1">
        <v>3.0</v>
      </c>
      <c r="C21518" s="1" t="s">
        <v>44642</v>
      </c>
      <c r="D21518" s="1" t="s">
        <v>44643</v>
      </c>
      <c r="E21518" s="1" t="s">
        <v>226</v>
      </c>
      <c r="F21518" s="1" t="s">
        <v>110</v>
      </c>
      <c r="G21518" s="1" t="str">
        <f>IFERROR(__xludf.DUMMYFUNCTION("GOOGLETRANSLATE(D21518,""fr"",""en"")"),"#VALUE!")</f>
        <v>#VALUE!</v>
      </c>
    </row>
    <row r="21519" ht="15.75" customHeight="1">
      <c r="A21519" s="1" t="s">
        <v>5989</v>
      </c>
      <c r="B21519" s="1">
        <v>1.0</v>
      </c>
      <c r="C21519" s="1" t="s">
        <v>44644</v>
      </c>
      <c r="D21519" s="1" t="s">
        <v>44645</v>
      </c>
      <c r="E21519" s="1" t="s">
        <v>226</v>
      </c>
      <c r="F21519" s="1" t="s">
        <v>11</v>
      </c>
      <c r="G21519" s="1" t="str">
        <f>IFERROR(__xludf.DUMMYFUNCTION("GOOGLETRANSLATE(D21519,""fr"",""en"")"),"#VALUE!")</f>
        <v>#VALUE!</v>
      </c>
    </row>
    <row r="21520" ht="15.75" customHeight="1">
      <c r="A21520" s="1" t="s">
        <v>8406</v>
      </c>
      <c r="B21520" s="1">
        <v>4.0</v>
      </c>
      <c r="C21520" s="1" t="s">
        <v>44646</v>
      </c>
      <c r="D21520" s="1" t="s">
        <v>44647</v>
      </c>
      <c r="E21520" s="1" t="s">
        <v>29</v>
      </c>
      <c r="F21520" s="1" t="s">
        <v>30</v>
      </c>
      <c r="G21520" s="1" t="str">
        <f>IFERROR(__xludf.DUMMYFUNCTION("GOOGLETRANSLATE(D21520,""fr"",""en"")"),"#VALUE!")</f>
        <v>#VALUE!</v>
      </c>
    </row>
    <row r="21521" ht="15.75" customHeight="1">
      <c r="A21521" s="1" t="s">
        <v>1110</v>
      </c>
      <c r="B21521" s="1">
        <v>4.0</v>
      </c>
      <c r="C21521" s="1" t="s">
        <v>44648</v>
      </c>
      <c r="D21521" s="1" t="s">
        <v>44649</v>
      </c>
      <c r="E21521" s="1" t="s">
        <v>65</v>
      </c>
      <c r="F21521" s="1" t="s">
        <v>66</v>
      </c>
      <c r="G21521" s="1" t="str">
        <f>IFERROR(__xludf.DUMMYFUNCTION("GOOGLETRANSLATE(D21521,""fr"",""en"")"),"#VALUE!")</f>
        <v>#VALUE!</v>
      </c>
    </row>
    <row r="21522" ht="15.75" customHeight="1">
      <c r="A21522" s="1" t="s">
        <v>1347</v>
      </c>
      <c r="B21522" s="1">
        <v>1.0</v>
      </c>
      <c r="C21522" s="1" t="s">
        <v>44650</v>
      </c>
      <c r="D21522" s="1" t="s">
        <v>44651</v>
      </c>
      <c r="E21522" s="1" t="s">
        <v>47</v>
      </c>
      <c r="F21522" s="1" t="s">
        <v>48</v>
      </c>
      <c r="G21522" s="1" t="str">
        <f>IFERROR(__xludf.DUMMYFUNCTION("GOOGLETRANSLATE(D21522,""fr"",""en"")"),"#VALUE!")</f>
        <v>#VALUE!</v>
      </c>
    </row>
    <row r="21523" ht="15.75" customHeight="1">
      <c r="A21523" s="1" t="s">
        <v>606</v>
      </c>
      <c r="B21523" s="1">
        <v>4.0</v>
      </c>
      <c r="C21523" s="1" t="s">
        <v>44652</v>
      </c>
      <c r="D21523" s="1" t="s">
        <v>44653</v>
      </c>
      <c r="E21523" s="1" t="s">
        <v>21</v>
      </c>
      <c r="F21523" s="1" t="s">
        <v>11</v>
      </c>
      <c r="G21523" s="1" t="str">
        <f>IFERROR(__xludf.DUMMYFUNCTION("GOOGLETRANSLATE(D21523,""fr"",""en"")"),"#VALUE!")</f>
        <v>#VALUE!</v>
      </c>
    </row>
    <row r="21524" ht="15.75" customHeight="1">
      <c r="A21524" s="1" t="s">
        <v>1110</v>
      </c>
      <c r="B21524" s="1">
        <v>4.0</v>
      </c>
      <c r="C21524" s="1" t="s">
        <v>44654</v>
      </c>
      <c r="D21524" s="1" t="s">
        <v>44655</v>
      </c>
      <c r="E21524" s="1" t="s">
        <v>10</v>
      </c>
      <c r="F21524" s="1" t="s">
        <v>11</v>
      </c>
      <c r="G21524" s="1" t="str">
        <f>IFERROR(__xludf.DUMMYFUNCTION("GOOGLETRANSLATE(D21524,""fr"",""en"")"),"#VALUE!")</f>
        <v>#VALUE!</v>
      </c>
    </row>
    <row r="21525" ht="15.75" customHeight="1">
      <c r="A21525" s="1" t="s">
        <v>14092</v>
      </c>
      <c r="B21525" s="1">
        <v>5.0</v>
      </c>
      <c r="C21525" s="1" t="s">
        <v>44656</v>
      </c>
      <c r="D21525" s="1" t="s">
        <v>44657</v>
      </c>
      <c r="E21525" s="1" t="s">
        <v>73</v>
      </c>
      <c r="F21525" s="1" t="s">
        <v>30</v>
      </c>
      <c r="G21525" s="1" t="str">
        <f>IFERROR(__xludf.DUMMYFUNCTION("GOOGLETRANSLATE(D21525,""fr"",""en"")"),"#VALUE!")</f>
        <v>#VALUE!</v>
      </c>
    </row>
    <row r="21526" ht="15.75" customHeight="1">
      <c r="A21526" s="1" t="s">
        <v>359</v>
      </c>
      <c r="B21526" s="1">
        <v>3.0</v>
      </c>
      <c r="C21526" s="1" t="s">
        <v>44658</v>
      </c>
      <c r="D21526" s="1" t="s">
        <v>44659</v>
      </c>
      <c r="E21526" s="1" t="s">
        <v>575</v>
      </c>
      <c r="F21526" s="1" t="s">
        <v>48</v>
      </c>
      <c r="G21526" s="1" t="str">
        <f>IFERROR(__xludf.DUMMYFUNCTION("GOOGLETRANSLATE(D21526,""fr"",""en"")"),"#VALUE!")</f>
        <v>#VALUE!</v>
      </c>
    </row>
    <row r="21527" ht="15.75" customHeight="1">
      <c r="A21527" s="1" t="s">
        <v>170</v>
      </c>
      <c r="B21527" s="1">
        <v>3.0</v>
      </c>
      <c r="C21527" s="1" t="s">
        <v>44660</v>
      </c>
      <c r="D21527" s="1" t="s">
        <v>44661</v>
      </c>
      <c r="E21527" s="1" t="s">
        <v>10</v>
      </c>
      <c r="F21527" s="1" t="s">
        <v>11</v>
      </c>
      <c r="G21527" s="1" t="str">
        <f>IFERROR(__xludf.DUMMYFUNCTION("GOOGLETRANSLATE(D21527,""fr"",""en"")"),"#VALUE!")</f>
        <v>#VALUE!</v>
      </c>
    </row>
    <row r="21528" ht="15.75" customHeight="1">
      <c r="A21528" s="1" t="s">
        <v>3881</v>
      </c>
      <c r="B21528" s="1">
        <v>3.0</v>
      </c>
      <c r="C21528" s="1" t="s">
        <v>44662</v>
      </c>
      <c r="D21528" s="1" t="s">
        <v>44663</v>
      </c>
      <c r="E21528" s="1" t="s">
        <v>2102</v>
      </c>
      <c r="F21528" s="1" t="s">
        <v>66</v>
      </c>
      <c r="G21528" s="1" t="str">
        <f>IFERROR(__xludf.DUMMYFUNCTION("GOOGLETRANSLATE(D21528,""fr"",""en"")"),"#VALUE!")</f>
        <v>#VALUE!</v>
      </c>
    </row>
    <row r="21529" ht="15.75" customHeight="1">
      <c r="A21529" s="1" t="s">
        <v>4775</v>
      </c>
      <c r="B21529" s="1">
        <v>3.0</v>
      </c>
      <c r="C21529" s="1" t="s">
        <v>29087</v>
      </c>
      <c r="D21529" s="1" t="s">
        <v>44664</v>
      </c>
      <c r="E21529" s="1" t="s">
        <v>29</v>
      </c>
      <c r="F21529" s="1" t="s">
        <v>30</v>
      </c>
      <c r="G21529" s="1" t="str">
        <f>IFERROR(__xludf.DUMMYFUNCTION("GOOGLETRANSLATE(D21529,""fr"",""en"")"),"#VALUE!")</f>
        <v>#VALUE!</v>
      </c>
    </row>
    <row r="21530" ht="15.75" customHeight="1">
      <c r="A21530" s="1" t="s">
        <v>4440</v>
      </c>
      <c r="B21530" s="1">
        <v>3.0</v>
      </c>
      <c r="C21530" s="1" t="s">
        <v>44665</v>
      </c>
      <c r="D21530" s="1" t="s">
        <v>44666</v>
      </c>
      <c r="E21530" s="1" t="s">
        <v>21</v>
      </c>
      <c r="F21530" s="1" t="s">
        <v>11</v>
      </c>
      <c r="G21530" s="1" t="str">
        <f>IFERROR(__xludf.DUMMYFUNCTION("GOOGLETRANSLATE(D21530,""fr"",""en"")"),"#VALUE!")</f>
        <v>#VALUE!</v>
      </c>
    </row>
    <row r="21531" ht="15.75" customHeight="1">
      <c r="A21531" s="1" t="s">
        <v>13782</v>
      </c>
      <c r="B21531" s="1">
        <v>1.0</v>
      </c>
      <c r="C21531" s="1" t="s">
        <v>44667</v>
      </c>
      <c r="D21531" s="1" t="s">
        <v>44668</v>
      </c>
      <c r="E21531" s="1" t="s">
        <v>423</v>
      </c>
      <c r="F21531" s="1" t="s">
        <v>30</v>
      </c>
      <c r="G21531" s="1" t="str">
        <f>IFERROR(__xludf.DUMMYFUNCTION("GOOGLETRANSLATE(D21531,""fr"",""en"")"),"#VALUE!")</f>
        <v>#VALUE!</v>
      </c>
    </row>
    <row r="21532" ht="15.75" customHeight="1">
      <c r="A21532" s="1" t="s">
        <v>7603</v>
      </c>
      <c r="B21532" s="1">
        <v>1.0</v>
      </c>
      <c r="C21532" s="1" t="s">
        <v>44669</v>
      </c>
      <c r="D21532" s="1" t="s">
        <v>44670</v>
      </c>
      <c r="E21532" s="1" t="s">
        <v>827</v>
      </c>
      <c r="F21532" s="1" t="s">
        <v>39</v>
      </c>
      <c r="G21532" s="1" t="str">
        <f>IFERROR(__xludf.DUMMYFUNCTION("GOOGLETRANSLATE(D21532,""fr"",""en"")"),"#VALUE!")</f>
        <v>#VALUE!</v>
      </c>
    </row>
    <row r="21533" ht="15.75" customHeight="1">
      <c r="A21533" s="1" t="s">
        <v>7356</v>
      </c>
      <c r="B21533" s="1">
        <v>4.0</v>
      </c>
      <c r="C21533" s="1" t="s">
        <v>44671</v>
      </c>
      <c r="D21533" s="1" t="s">
        <v>44672</v>
      </c>
      <c r="E21533" s="1" t="s">
        <v>21</v>
      </c>
      <c r="F21533" s="1" t="s">
        <v>11</v>
      </c>
      <c r="G21533" s="1" t="str">
        <f>IFERROR(__xludf.DUMMYFUNCTION("GOOGLETRANSLATE(D21533,""fr"",""en"")"),"#VALUE!")</f>
        <v>#VALUE!</v>
      </c>
    </row>
    <row r="21534" ht="15.75" customHeight="1">
      <c r="A21534" s="1" t="s">
        <v>10378</v>
      </c>
      <c r="B21534" s="1">
        <v>1.0</v>
      </c>
      <c r="C21534" s="1" t="s">
        <v>44673</v>
      </c>
      <c r="D21534" s="1" t="s">
        <v>44674</v>
      </c>
      <c r="E21534" s="1" t="s">
        <v>117</v>
      </c>
      <c r="F21534" s="1" t="s">
        <v>48</v>
      </c>
      <c r="G21534" s="1" t="str">
        <f>IFERROR(__xludf.DUMMYFUNCTION("GOOGLETRANSLATE(D21534,""fr"",""en"")"),"#VALUE!")</f>
        <v>#VALUE!</v>
      </c>
    </row>
    <row r="21535" ht="15.75" customHeight="1">
      <c r="A21535" s="1" t="s">
        <v>3528</v>
      </c>
      <c r="B21535" s="1">
        <v>4.0</v>
      </c>
      <c r="C21535" s="1" t="s">
        <v>44675</v>
      </c>
      <c r="D21535" s="1" t="s">
        <v>44676</v>
      </c>
      <c r="E21535" s="1" t="s">
        <v>10</v>
      </c>
      <c r="F21535" s="1" t="s">
        <v>11</v>
      </c>
      <c r="G21535" s="1" t="str">
        <f>IFERROR(__xludf.DUMMYFUNCTION("GOOGLETRANSLATE(D21535,""fr"",""en"")"),"#VALUE!")</f>
        <v>#VALUE!</v>
      </c>
    </row>
    <row r="21536" ht="15.75" customHeight="1">
      <c r="A21536" s="1" t="s">
        <v>603</v>
      </c>
      <c r="B21536" s="1">
        <v>4.0</v>
      </c>
      <c r="C21536" s="1" t="s">
        <v>44677</v>
      </c>
      <c r="D21536" s="1" t="s">
        <v>44678</v>
      </c>
      <c r="E21536" s="1" t="s">
        <v>10</v>
      </c>
      <c r="F21536" s="1" t="s">
        <v>11</v>
      </c>
      <c r="G21536" s="1" t="str">
        <f>IFERROR(__xludf.DUMMYFUNCTION("GOOGLETRANSLATE(D21536,""fr"",""en"")"),"#VALUE!")</f>
        <v>#VALUE!</v>
      </c>
    </row>
    <row r="21537" ht="15.75" customHeight="1">
      <c r="A21537" s="1" t="s">
        <v>10378</v>
      </c>
      <c r="B21537" s="1">
        <v>2.0</v>
      </c>
      <c r="C21537" s="1" t="s">
        <v>44679</v>
      </c>
      <c r="D21537" s="1" t="s">
        <v>44680</v>
      </c>
      <c r="E21537" s="1" t="s">
        <v>273</v>
      </c>
      <c r="F21537" s="1" t="s">
        <v>11</v>
      </c>
      <c r="G21537" s="1" t="str">
        <f>IFERROR(__xludf.DUMMYFUNCTION("GOOGLETRANSLATE(D21537,""fr"",""en"")"),"#VALUE!")</f>
        <v>#VALUE!</v>
      </c>
    </row>
    <row r="21538" ht="15.75" customHeight="1">
      <c r="A21538" s="1" t="s">
        <v>126</v>
      </c>
      <c r="B21538" s="1">
        <v>4.0</v>
      </c>
      <c r="C21538" s="1" t="s">
        <v>44681</v>
      </c>
      <c r="D21538" s="1" t="s">
        <v>44682</v>
      </c>
      <c r="E21538" s="1" t="s">
        <v>169</v>
      </c>
      <c r="F21538" s="1" t="s">
        <v>11</v>
      </c>
      <c r="G21538" s="1" t="str">
        <f>IFERROR(__xludf.DUMMYFUNCTION("GOOGLETRANSLATE(D21538,""fr"",""en"")"),"#VALUE!")</f>
        <v>#VALUE!</v>
      </c>
    </row>
    <row r="21539" ht="15.75" customHeight="1">
      <c r="A21539" s="1" t="s">
        <v>2932</v>
      </c>
      <c r="B21539" s="1">
        <v>1.0</v>
      </c>
      <c r="C21539" s="1" t="s">
        <v>44683</v>
      </c>
      <c r="D21539" s="1" t="s">
        <v>44684</v>
      </c>
      <c r="E21539" s="1" t="s">
        <v>65</v>
      </c>
      <c r="F21539" s="1" t="s">
        <v>66</v>
      </c>
      <c r="G21539" s="1" t="str">
        <f>IFERROR(__xludf.DUMMYFUNCTION("GOOGLETRANSLATE(D21539,""fr"",""en"")"),"#VALUE!")</f>
        <v>#VALUE!</v>
      </c>
    </row>
    <row r="21540" ht="15.75" customHeight="1">
      <c r="A21540" s="1" t="s">
        <v>667</v>
      </c>
      <c r="B21540" s="1">
        <v>2.0</v>
      </c>
      <c r="C21540" s="1" t="s">
        <v>44685</v>
      </c>
      <c r="D21540" s="1" t="s">
        <v>44686</v>
      </c>
      <c r="E21540" s="1" t="s">
        <v>29</v>
      </c>
      <c r="F21540" s="1" t="s">
        <v>30</v>
      </c>
      <c r="G21540" s="1" t="str">
        <f>IFERROR(__xludf.DUMMYFUNCTION("GOOGLETRANSLATE(D21540,""fr"",""en"")"),"#VALUE!")</f>
        <v>#VALUE!</v>
      </c>
    </row>
    <row r="21541" ht="15.75" customHeight="1">
      <c r="A21541" s="1" t="s">
        <v>44687</v>
      </c>
      <c r="B21541" s="1">
        <v>2.0</v>
      </c>
      <c r="C21541" s="1" t="s">
        <v>44688</v>
      </c>
      <c r="D21541" s="1" t="s">
        <v>44689</v>
      </c>
      <c r="E21541" s="1" t="s">
        <v>296</v>
      </c>
      <c r="F21541" s="1" t="s">
        <v>11</v>
      </c>
      <c r="G21541" s="1" t="str">
        <f>IFERROR(__xludf.DUMMYFUNCTION("GOOGLETRANSLATE(D21541,""fr"",""en"")"),"#VALUE!")</f>
        <v>#VALUE!</v>
      </c>
    </row>
    <row r="21542" ht="15.75" customHeight="1">
      <c r="A21542" s="1" t="s">
        <v>5227</v>
      </c>
      <c r="B21542" s="1">
        <v>2.0</v>
      </c>
      <c r="C21542" s="1" t="s">
        <v>44690</v>
      </c>
      <c r="D21542" s="1" t="s">
        <v>44691</v>
      </c>
      <c r="E21542" s="1" t="s">
        <v>21</v>
      </c>
      <c r="F21542" s="1" t="s">
        <v>11</v>
      </c>
      <c r="G21542" s="1" t="str">
        <f>IFERROR(__xludf.DUMMYFUNCTION("GOOGLETRANSLATE(D21542,""fr"",""en"")"),"#VALUE!")</f>
        <v>#VALUE!</v>
      </c>
    </row>
    <row r="21543" ht="15.75" customHeight="1">
      <c r="A21543" s="1" t="s">
        <v>264</v>
      </c>
      <c r="B21543" s="1">
        <v>4.0</v>
      </c>
      <c r="C21543" s="1" t="s">
        <v>44692</v>
      </c>
      <c r="D21543" s="1" t="s">
        <v>44693</v>
      </c>
      <c r="E21543" s="1" t="s">
        <v>10</v>
      </c>
      <c r="F21543" s="1" t="s">
        <v>11</v>
      </c>
      <c r="G21543" s="1" t="str">
        <f>IFERROR(__xludf.DUMMYFUNCTION("GOOGLETRANSLATE(D21543,""fr"",""en"")"),"#VALUE!")</f>
        <v>#VALUE!</v>
      </c>
    </row>
    <row r="21544" ht="15.75" customHeight="1">
      <c r="A21544" s="1" t="s">
        <v>3778</v>
      </c>
      <c r="B21544" s="1">
        <v>3.0</v>
      </c>
      <c r="C21544" s="1" t="s">
        <v>44694</v>
      </c>
      <c r="D21544" s="1" t="s">
        <v>44695</v>
      </c>
      <c r="E21544" s="1" t="s">
        <v>21</v>
      </c>
      <c r="F21544" s="1" t="s">
        <v>11</v>
      </c>
      <c r="G21544" s="1" t="str">
        <f>IFERROR(__xludf.DUMMYFUNCTION("GOOGLETRANSLATE(D21544,""fr"",""en"")"),"#VALUE!")</f>
        <v>#VALUE!</v>
      </c>
    </row>
    <row r="21545" ht="15.75" customHeight="1">
      <c r="A21545" s="1" t="s">
        <v>284</v>
      </c>
      <c r="B21545" s="1">
        <v>4.0</v>
      </c>
      <c r="C21545" s="1" t="s">
        <v>44696</v>
      </c>
      <c r="D21545" s="1" t="s">
        <v>44697</v>
      </c>
      <c r="E21545" s="1" t="s">
        <v>448</v>
      </c>
      <c r="F21545" s="1" t="s">
        <v>84</v>
      </c>
      <c r="G21545" s="1" t="str">
        <f>IFERROR(__xludf.DUMMYFUNCTION("GOOGLETRANSLATE(D21545,""fr"",""en"")"),"#VALUE!")</f>
        <v>#VALUE!</v>
      </c>
    </row>
    <row r="21546" ht="15.75" customHeight="1">
      <c r="A21546" s="1" t="s">
        <v>9577</v>
      </c>
      <c r="B21546" s="1">
        <v>1.0</v>
      </c>
      <c r="C21546" s="1" t="s">
        <v>44698</v>
      </c>
      <c r="D21546" s="1" t="s">
        <v>44699</v>
      </c>
      <c r="E21546" s="1" t="s">
        <v>169</v>
      </c>
      <c r="F21546" s="1" t="s">
        <v>110</v>
      </c>
      <c r="G21546" s="1" t="str">
        <f>IFERROR(__xludf.DUMMYFUNCTION("GOOGLETRANSLATE(D21546,""fr"",""en"")"),"#VALUE!")</f>
        <v>#VALUE!</v>
      </c>
    </row>
    <row r="21547" ht="15.75" customHeight="1">
      <c r="A21547" s="1" t="s">
        <v>2106</v>
      </c>
      <c r="B21547" s="1">
        <v>3.0</v>
      </c>
      <c r="C21547" s="1" t="s">
        <v>44700</v>
      </c>
      <c r="D21547" s="1" t="s">
        <v>44701</v>
      </c>
      <c r="E21547" s="1" t="s">
        <v>169</v>
      </c>
      <c r="F21547" s="1" t="s">
        <v>11</v>
      </c>
      <c r="G21547" s="1" t="str">
        <f>IFERROR(__xludf.DUMMYFUNCTION("GOOGLETRANSLATE(D21547,""fr"",""en"")"),"#VALUE!")</f>
        <v>#VALUE!</v>
      </c>
    </row>
    <row r="21548" ht="15.75" customHeight="1">
      <c r="A21548" s="1" t="s">
        <v>100</v>
      </c>
      <c r="B21548" s="1">
        <v>5.0</v>
      </c>
      <c r="C21548" s="1" t="s">
        <v>44702</v>
      </c>
      <c r="D21548" s="1" t="s">
        <v>44703</v>
      </c>
      <c r="E21548" s="1" t="s">
        <v>21</v>
      </c>
      <c r="F21548" s="1" t="s">
        <v>11</v>
      </c>
      <c r="G21548" s="1" t="str">
        <f>IFERROR(__xludf.DUMMYFUNCTION("GOOGLETRANSLATE(D21548,""fr"",""en"")"),"#VALUE!")</f>
        <v>#VALUE!</v>
      </c>
    </row>
    <row r="21549" ht="15.75" customHeight="1">
      <c r="A21549" s="1" t="s">
        <v>22120</v>
      </c>
      <c r="B21549" s="1">
        <v>2.0</v>
      </c>
      <c r="C21549" s="1" t="s">
        <v>44704</v>
      </c>
      <c r="D21549" s="1" t="s">
        <v>44705</v>
      </c>
      <c r="E21549" s="1" t="s">
        <v>25</v>
      </c>
      <c r="F21549" s="1" t="s">
        <v>110</v>
      </c>
      <c r="G21549" s="1" t="str">
        <f>IFERROR(__xludf.DUMMYFUNCTION("GOOGLETRANSLATE(D21549,""fr"",""en"")"),"#VALUE!")</f>
        <v>#VALUE!</v>
      </c>
    </row>
    <row r="21550" ht="15.75" customHeight="1">
      <c r="A21550" s="1" t="s">
        <v>929</v>
      </c>
      <c r="B21550" s="1">
        <v>5.0</v>
      </c>
      <c r="C21550" s="1" t="s">
        <v>44706</v>
      </c>
      <c r="D21550" s="1" t="s">
        <v>44707</v>
      </c>
      <c r="E21550" s="1" t="s">
        <v>10</v>
      </c>
      <c r="F21550" s="1" t="s">
        <v>11</v>
      </c>
      <c r="G21550" s="1" t="str">
        <f>IFERROR(__xludf.DUMMYFUNCTION("GOOGLETRANSLATE(D21550,""fr"",""en"")"),"#VALUE!")</f>
        <v>#VALUE!</v>
      </c>
    </row>
    <row r="21551" ht="15.75" customHeight="1">
      <c r="A21551" s="1" t="s">
        <v>62</v>
      </c>
      <c r="B21551" s="1">
        <v>1.0</v>
      </c>
      <c r="C21551" s="1" t="s">
        <v>44708</v>
      </c>
      <c r="D21551" s="1" t="s">
        <v>44709</v>
      </c>
      <c r="E21551" s="1" t="s">
        <v>10</v>
      </c>
      <c r="F21551" s="1" t="s">
        <v>11</v>
      </c>
      <c r="G21551" s="1" t="str">
        <f>IFERROR(__xludf.DUMMYFUNCTION("GOOGLETRANSLATE(D21551,""fr"",""en"")"),"#VALUE!")</f>
        <v>#VALUE!</v>
      </c>
    </row>
    <row r="21552" ht="15.75" customHeight="1">
      <c r="A21552" s="1" t="s">
        <v>1799</v>
      </c>
      <c r="B21552" s="1">
        <v>4.0</v>
      </c>
      <c r="C21552" s="1" t="s">
        <v>44710</v>
      </c>
      <c r="D21552" s="1" t="s">
        <v>44711</v>
      </c>
      <c r="E21552" s="1" t="s">
        <v>484</v>
      </c>
      <c r="F21552" s="1" t="s">
        <v>30</v>
      </c>
      <c r="G21552" s="1" t="str">
        <f>IFERROR(__xludf.DUMMYFUNCTION("GOOGLETRANSLATE(D21552,""fr"",""en"")"),"#VALUE!")</f>
        <v>#VALUE!</v>
      </c>
    </row>
    <row r="21553" ht="15.75" customHeight="1">
      <c r="A21553" s="1" t="s">
        <v>2006</v>
      </c>
      <c r="B21553" s="1">
        <v>4.0</v>
      </c>
      <c r="C21553" s="1" t="s">
        <v>44712</v>
      </c>
      <c r="D21553" s="1" t="s">
        <v>44713</v>
      </c>
      <c r="E21553" s="1" t="s">
        <v>125</v>
      </c>
      <c r="F21553" s="1" t="s">
        <v>110</v>
      </c>
      <c r="G21553" s="1" t="str">
        <f>IFERROR(__xludf.DUMMYFUNCTION("GOOGLETRANSLATE(D21553,""fr"",""en"")"),"#VALUE!")</f>
        <v>#VALUE!</v>
      </c>
    </row>
    <row r="21554" ht="15.75" customHeight="1">
      <c r="A21554" s="1" t="s">
        <v>18207</v>
      </c>
      <c r="B21554" s="1">
        <v>1.0</v>
      </c>
      <c r="C21554" s="1" t="s">
        <v>44714</v>
      </c>
      <c r="D21554" s="1" t="s">
        <v>44715</v>
      </c>
      <c r="E21554" s="1" t="s">
        <v>292</v>
      </c>
      <c r="F21554" s="1" t="s">
        <v>11</v>
      </c>
      <c r="G21554" s="1" t="str">
        <f>IFERROR(__xludf.DUMMYFUNCTION("GOOGLETRANSLATE(D21554,""fr"",""en"")"),"#VALUE!")</f>
        <v>#VALUE!</v>
      </c>
    </row>
    <row r="21555" ht="15.75" customHeight="1">
      <c r="A21555" s="1" t="s">
        <v>77</v>
      </c>
      <c r="B21555" s="1">
        <v>4.0</v>
      </c>
      <c r="C21555" s="1" t="s">
        <v>44716</v>
      </c>
      <c r="D21555" s="1" t="s">
        <v>44717</v>
      </c>
      <c r="E21555" s="1" t="s">
        <v>10</v>
      </c>
      <c r="F21555" s="1" t="s">
        <v>11</v>
      </c>
      <c r="G21555" s="1" t="str">
        <f>IFERROR(__xludf.DUMMYFUNCTION("GOOGLETRANSLATE(D21555,""fr"",""en"")"),"#VALUE!")</f>
        <v>#VALUE!</v>
      </c>
    </row>
    <row r="21556" ht="15.75" customHeight="1">
      <c r="A21556" s="1" t="s">
        <v>3496</v>
      </c>
      <c r="B21556" s="1">
        <v>5.0</v>
      </c>
      <c r="C21556" s="1" t="s">
        <v>44718</v>
      </c>
      <c r="D21556" s="1" t="s">
        <v>44719</v>
      </c>
      <c r="E21556" s="1" t="s">
        <v>169</v>
      </c>
      <c r="F21556" s="1" t="s">
        <v>11</v>
      </c>
      <c r="G21556" s="1" t="str">
        <f>IFERROR(__xludf.DUMMYFUNCTION("GOOGLETRANSLATE(D21556,""fr"",""en"")"),"#VALUE!")</f>
        <v>#VALUE!</v>
      </c>
    </row>
    <row r="21557" ht="15.75" customHeight="1">
      <c r="A21557" s="1" t="s">
        <v>1778</v>
      </c>
      <c r="B21557" s="1">
        <v>2.0</v>
      </c>
      <c r="C21557" s="1" t="s">
        <v>44720</v>
      </c>
      <c r="D21557" s="1" t="s">
        <v>44721</v>
      </c>
      <c r="E21557" s="1" t="s">
        <v>10</v>
      </c>
      <c r="F21557" s="1" t="s">
        <v>11</v>
      </c>
      <c r="G21557" s="1" t="str">
        <f>IFERROR(__xludf.DUMMYFUNCTION("GOOGLETRANSLATE(D21557,""fr"",""en"")"),"#VALUE!")</f>
        <v>#VALUE!</v>
      </c>
    </row>
    <row r="21558" ht="15.75" customHeight="1">
      <c r="A21558" s="1" t="s">
        <v>1426</v>
      </c>
      <c r="B21558" s="1">
        <v>4.0</v>
      </c>
      <c r="C21558" s="1" t="s">
        <v>44722</v>
      </c>
      <c r="D21558" s="1" t="s">
        <v>44723</v>
      </c>
      <c r="E21558" s="1" t="s">
        <v>21</v>
      </c>
      <c r="F21558" s="1" t="s">
        <v>11</v>
      </c>
      <c r="G21558" s="1" t="str">
        <f>IFERROR(__xludf.DUMMYFUNCTION("GOOGLETRANSLATE(D21558,""fr"",""en"")"),"#VALUE!")</f>
        <v>#VALUE!</v>
      </c>
    </row>
    <row r="21559" ht="15.75" customHeight="1">
      <c r="A21559" s="1" t="s">
        <v>1036</v>
      </c>
      <c r="B21559" s="1">
        <v>1.0</v>
      </c>
      <c r="C21559" s="1" t="s">
        <v>44724</v>
      </c>
      <c r="D21559" s="1" t="s">
        <v>44725</v>
      </c>
      <c r="E21559" s="1" t="s">
        <v>65</v>
      </c>
      <c r="F21559" s="1" t="s">
        <v>66</v>
      </c>
      <c r="G21559" s="1" t="str">
        <f>IFERROR(__xludf.DUMMYFUNCTION("GOOGLETRANSLATE(D21559,""fr"",""en"")"),"#VALUE!")</f>
        <v>#VALUE!</v>
      </c>
    </row>
    <row r="21560" ht="15.75" customHeight="1">
      <c r="A21560" s="1" t="s">
        <v>367</v>
      </c>
      <c r="B21560" s="1">
        <v>1.0</v>
      </c>
      <c r="C21560" s="1" t="s">
        <v>44726</v>
      </c>
      <c r="D21560" s="1" t="s">
        <v>44727</v>
      </c>
      <c r="E21560" s="1" t="s">
        <v>10</v>
      </c>
      <c r="F21560" s="1" t="s">
        <v>11</v>
      </c>
      <c r="G21560" s="1" t="str">
        <f>IFERROR(__xludf.DUMMYFUNCTION("GOOGLETRANSLATE(D21560,""fr"",""en"")"),"#VALUE!")</f>
        <v>#VALUE!</v>
      </c>
    </row>
    <row r="21561" ht="15.75" customHeight="1">
      <c r="A21561" s="1" t="s">
        <v>673</v>
      </c>
      <c r="B21561" s="1">
        <v>5.0</v>
      </c>
      <c r="C21561" s="1" t="s">
        <v>44728</v>
      </c>
      <c r="D21561" s="1" t="s">
        <v>44729</v>
      </c>
      <c r="E21561" s="1" t="s">
        <v>10</v>
      </c>
      <c r="F21561" s="1" t="s">
        <v>11</v>
      </c>
      <c r="G21561" s="1" t="str">
        <f>IFERROR(__xludf.DUMMYFUNCTION("GOOGLETRANSLATE(D21561,""fr"",""en"")"),"#VALUE!")</f>
        <v>#VALUE!</v>
      </c>
    </row>
    <row r="21562" ht="15.75" customHeight="1">
      <c r="A21562" s="1" t="s">
        <v>2977</v>
      </c>
      <c r="B21562" s="1">
        <v>1.0</v>
      </c>
      <c r="C21562" s="1" t="s">
        <v>44730</v>
      </c>
      <c r="D21562" s="1" t="s">
        <v>44731</v>
      </c>
      <c r="E21562" s="1" t="s">
        <v>169</v>
      </c>
      <c r="F21562" s="1" t="s">
        <v>11</v>
      </c>
      <c r="G21562" s="1" t="str">
        <f>IFERROR(__xludf.DUMMYFUNCTION("GOOGLETRANSLATE(D21562,""fr"",""en"")"),"#VALUE!")</f>
        <v>#VALUE!</v>
      </c>
    </row>
    <row r="21563" ht="15.75" customHeight="1">
      <c r="A21563" s="1" t="s">
        <v>461</v>
      </c>
      <c r="B21563" s="1">
        <v>1.0</v>
      </c>
      <c r="C21563" s="1" t="s">
        <v>44732</v>
      </c>
      <c r="D21563" s="1" t="s">
        <v>44733</v>
      </c>
      <c r="E21563" s="1" t="s">
        <v>52</v>
      </c>
      <c r="F21563" s="1" t="s">
        <v>118</v>
      </c>
      <c r="G21563" s="1" t="str">
        <f>IFERROR(__xludf.DUMMYFUNCTION("GOOGLETRANSLATE(D21563,""fr"",""en"")"),"#VALUE!")</f>
        <v>#VALUE!</v>
      </c>
    </row>
    <row r="21564" ht="15.75" customHeight="1">
      <c r="A21564" s="1" t="s">
        <v>576</v>
      </c>
      <c r="B21564" s="1">
        <v>5.0</v>
      </c>
      <c r="C21564" s="1" t="s">
        <v>44734</v>
      </c>
      <c r="D21564" s="1" t="s">
        <v>44735</v>
      </c>
      <c r="E21564" s="1" t="s">
        <v>176</v>
      </c>
      <c r="F21564" s="1" t="s">
        <v>66</v>
      </c>
      <c r="G21564" s="1" t="str">
        <f>IFERROR(__xludf.DUMMYFUNCTION("GOOGLETRANSLATE(D21564,""fr"",""en"")"),"#VALUE!")</f>
        <v>#VALUE!</v>
      </c>
    </row>
    <row r="21565" ht="15.75" customHeight="1">
      <c r="A21565" s="1" t="s">
        <v>1778</v>
      </c>
      <c r="B21565" s="1">
        <v>4.0</v>
      </c>
      <c r="C21565" s="1" t="s">
        <v>44736</v>
      </c>
      <c r="D21565" s="1" t="s">
        <v>44737</v>
      </c>
      <c r="E21565" s="1" t="s">
        <v>65</v>
      </c>
      <c r="F21565" s="1" t="s">
        <v>66</v>
      </c>
      <c r="G21565" s="1" t="str">
        <f>IFERROR(__xludf.DUMMYFUNCTION("GOOGLETRANSLATE(D21565,""fr"",""en"")"),"#VALUE!")</f>
        <v>#VALUE!</v>
      </c>
    </row>
    <row r="21566" ht="15.75" customHeight="1">
      <c r="A21566" s="1" t="s">
        <v>126</v>
      </c>
      <c r="B21566" s="1">
        <v>5.0</v>
      </c>
      <c r="C21566" s="1" t="s">
        <v>44738</v>
      </c>
      <c r="D21566" s="1" t="s">
        <v>44739</v>
      </c>
      <c r="E21566" s="1" t="s">
        <v>10</v>
      </c>
      <c r="F21566" s="1" t="s">
        <v>11</v>
      </c>
      <c r="G21566" s="1" t="str">
        <f>IFERROR(__xludf.DUMMYFUNCTION("GOOGLETRANSLATE(D21566,""fr"",""en"")"),"#VALUE!")</f>
        <v>#VALUE!</v>
      </c>
    </row>
    <row r="21567" ht="15.75" customHeight="1">
      <c r="A21567" s="1" t="s">
        <v>2022</v>
      </c>
      <c r="B21567" s="1">
        <v>4.0</v>
      </c>
      <c r="C21567" s="1" t="s">
        <v>44740</v>
      </c>
      <c r="D21567" s="1" t="s">
        <v>44741</v>
      </c>
      <c r="E21567" s="1" t="s">
        <v>614</v>
      </c>
      <c r="F21567" s="1" t="s">
        <v>30</v>
      </c>
      <c r="G21567" s="1" t="str">
        <f>IFERROR(__xludf.DUMMYFUNCTION("GOOGLETRANSLATE(D21567,""fr"",""en"")"),"#VALUE!")</f>
        <v>#VALUE!</v>
      </c>
    </row>
    <row r="21568" ht="15.75" customHeight="1">
      <c r="A21568" s="1" t="s">
        <v>44742</v>
      </c>
      <c r="B21568" s="1">
        <v>1.0</v>
      </c>
      <c r="C21568" s="1" t="s">
        <v>44743</v>
      </c>
      <c r="D21568" s="1" t="s">
        <v>44744</v>
      </c>
      <c r="E21568" s="1" t="s">
        <v>29</v>
      </c>
      <c r="F21568" s="1" t="s">
        <v>30</v>
      </c>
      <c r="G21568" s="1" t="str">
        <f>IFERROR(__xludf.DUMMYFUNCTION("GOOGLETRANSLATE(D21568,""fr"",""en"")"),"#VALUE!")</f>
        <v>#VALUE!</v>
      </c>
    </row>
    <row r="21569" ht="15.75" customHeight="1">
      <c r="A21569" s="1" t="s">
        <v>3868</v>
      </c>
      <c r="B21569" s="1">
        <v>1.0</v>
      </c>
      <c r="C21569" s="1" t="s">
        <v>44745</v>
      </c>
      <c r="D21569" s="1" t="s">
        <v>44746</v>
      </c>
      <c r="E21569" s="1" t="s">
        <v>280</v>
      </c>
      <c r="F21569" s="1" t="s">
        <v>11</v>
      </c>
      <c r="G21569" s="1" t="str">
        <f>IFERROR(__xludf.DUMMYFUNCTION("GOOGLETRANSLATE(D21569,""fr"",""en"")"),"#VALUE!")</f>
        <v>#VALUE!</v>
      </c>
    </row>
    <row r="21570" ht="15.75" customHeight="1">
      <c r="A21570" s="1" t="s">
        <v>929</v>
      </c>
      <c r="B21570" s="1">
        <v>3.0</v>
      </c>
      <c r="C21570" s="1" t="s">
        <v>44747</v>
      </c>
      <c r="D21570" s="1" t="s">
        <v>44748</v>
      </c>
      <c r="E21570" s="1" t="s">
        <v>10</v>
      </c>
      <c r="F21570" s="1" t="s">
        <v>11</v>
      </c>
      <c r="G21570" s="1" t="str">
        <f>IFERROR(__xludf.DUMMYFUNCTION("GOOGLETRANSLATE(D21570,""fr"",""en"")"),"#VALUE!")</f>
        <v>#VALUE!</v>
      </c>
    </row>
    <row r="21571" ht="15.75" customHeight="1">
      <c r="A21571" s="1" t="s">
        <v>23532</v>
      </c>
      <c r="B21571" s="1">
        <v>4.0</v>
      </c>
      <c r="C21571" s="1" t="s">
        <v>44749</v>
      </c>
      <c r="D21571" s="1" t="s">
        <v>44750</v>
      </c>
      <c r="E21571" s="1" t="s">
        <v>484</v>
      </c>
      <c r="F21571" s="1" t="s">
        <v>30</v>
      </c>
      <c r="G21571" s="1" t="str">
        <f>IFERROR(__xludf.DUMMYFUNCTION("GOOGLETRANSLATE(D21571,""fr"",""en"")"),"#VALUE!")</f>
        <v>#VALUE!</v>
      </c>
    </row>
    <row r="21572" ht="15.75" customHeight="1">
      <c r="A21572" s="1" t="s">
        <v>1482</v>
      </c>
      <c r="B21572" s="1">
        <v>2.0</v>
      </c>
      <c r="C21572" s="1" t="s">
        <v>44751</v>
      </c>
      <c r="D21572" s="1" t="s">
        <v>44752</v>
      </c>
      <c r="E21572" s="1" t="s">
        <v>169</v>
      </c>
      <c r="F21572" s="1" t="s">
        <v>110</v>
      </c>
      <c r="G21572" s="1" t="str">
        <f>IFERROR(__xludf.DUMMYFUNCTION("GOOGLETRANSLATE(D21572,""fr"",""en"")"),"#VALUE!")</f>
        <v>#VALUE!</v>
      </c>
    </row>
    <row r="21573" ht="15.75" customHeight="1">
      <c r="A21573" s="1" t="s">
        <v>2388</v>
      </c>
      <c r="B21573" s="1">
        <v>5.0</v>
      </c>
      <c r="C21573" s="1" t="s">
        <v>44753</v>
      </c>
      <c r="D21573" s="1" t="s">
        <v>44754</v>
      </c>
      <c r="E21573" s="1" t="s">
        <v>21</v>
      </c>
      <c r="F21573" s="1" t="s">
        <v>11</v>
      </c>
      <c r="G21573" s="1" t="str">
        <f>IFERROR(__xludf.DUMMYFUNCTION("GOOGLETRANSLATE(D21573,""fr"",""en"")"),"#VALUE!")</f>
        <v>#VALUE!</v>
      </c>
    </row>
    <row r="21574" ht="15.75" customHeight="1">
      <c r="A21574" s="1" t="s">
        <v>1741</v>
      </c>
      <c r="B21574" s="1">
        <v>4.0</v>
      </c>
      <c r="C21574" s="1" t="s">
        <v>44755</v>
      </c>
      <c r="D21574" s="1" t="s">
        <v>44756</v>
      </c>
      <c r="E21574" s="1" t="s">
        <v>21</v>
      </c>
      <c r="F21574" s="1" t="s">
        <v>11</v>
      </c>
      <c r="G21574" s="1" t="str">
        <f>IFERROR(__xludf.DUMMYFUNCTION("GOOGLETRANSLATE(D21574,""fr"",""en"")"),"#VALUE!")</f>
        <v>#VALUE!</v>
      </c>
    </row>
    <row r="21575" ht="15.75" customHeight="1">
      <c r="A21575" s="1" t="s">
        <v>2694</v>
      </c>
      <c r="B21575" s="1">
        <v>4.0</v>
      </c>
      <c r="C21575" s="1" t="s">
        <v>44757</v>
      </c>
      <c r="D21575" s="1" t="s">
        <v>44758</v>
      </c>
      <c r="E21575" s="1" t="s">
        <v>21</v>
      </c>
      <c r="F21575" s="1" t="s">
        <v>11</v>
      </c>
      <c r="G21575" s="1" t="str">
        <f>IFERROR(__xludf.DUMMYFUNCTION("GOOGLETRANSLATE(D21575,""fr"",""en"")"),"#VALUE!")</f>
        <v>#VALUE!</v>
      </c>
    </row>
    <row r="21576" ht="15.75" customHeight="1">
      <c r="A21576" s="1" t="s">
        <v>1729</v>
      </c>
      <c r="B21576" s="1">
        <v>3.0</v>
      </c>
      <c r="C21576" s="1" t="s">
        <v>44759</v>
      </c>
      <c r="D21576" s="1" t="s">
        <v>44760</v>
      </c>
      <c r="E21576" s="1" t="s">
        <v>25</v>
      </c>
      <c r="F21576" s="1" t="s">
        <v>11</v>
      </c>
      <c r="G21576" s="1" t="str">
        <f>IFERROR(__xludf.DUMMYFUNCTION("GOOGLETRANSLATE(D21576,""fr"",""en"")"),"#VALUE!")</f>
        <v>#VALUE!</v>
      </c>
    </row>
    <row r="21577" ht="15.75" customHeight="1">
      <c r="A21577" s="1" t="s">
        <v>18427</v>
      </c>
      <c r="B21577" s="1">
        <v>3.0</v>
      </c>
      <c r="C21577" s="1" t="s">
        <v>44761</v>
      </c>
      <c r="D21577" s="1" t="s">
        <v>44762</v>
      </c>
      <c r="E21577" s="1" t="s">
        <v>109</v>
      </c>
      <c r="F21577" s="1" t="s">
        <v>11</v>
      </c>
      <c r="G21577" s="1" t="str">
        <f>IFERROR(__xludf.DUMMYFUNCTION("GOOGLETRANSLATE(D21577,""fr"",""en"")"),"#VALUE!")</f>
        <v>#VALUE!</v>
      </c>
    </row>
    <row r="21578" ht="15.75" customHeight="1">
      <c r="A21578" s="1" t="s">
        <v>1221</v>
      </c>
      <c r="B21578" s="1">
        <v>1.0</v>
      </c>
      <c r="C21578" s="1" t="s">
        <v>44763</v>
      </c>
      <c r="D21578" s="1" t="s">
        <v>44764</v>
      </c>
      <c r="E21578" s="1" t="s">
        <v>65</v>
      </c>
      <c r="F21578" s="1" t="s">
        <v>66</v>
      </c>
      <c r="G21578" s="1" t="str">
        <f>IFERROR(__xludf.DUMMYFUNCTION("GOOGLETRANSLATE(D21578,""fr"",""en"")"),"#VALUE!")</f>
        <v>#VALUE!</v>
      </c>
    </row>
    <row r="21579" ht="15.75" customHeight="1">
      <c r="A21579" s="1" t="s">
        <v>1160</v>
      </c>
      <c r="B21579" s="1">
        <v>1.0</v>
      </c>
      <c r="C21579" s="1" t="s">
        <v>44765</v>
      </c>
      <c r="D21579" s="1" t="s">
        <v>44766</v>
      </c>
      <c r="E21579" s="1" t="s">
        <v>125</v>
      </c>
      <c r="F21579" s="1" t="s">
        <v>11</v>
      </c>
      <c r="G21579" s="1" t="str">
        <f>IFERROR(__xludf.DUMMYFUNCTION("GOOGLETRANSLATE(D21579,""fr"",""en"")"),"#VALUE!")</f>
        <v>#VALUE!</v>
      </c>
    </row>
    <row r="21580" ht="15.75" customHeight="1">
      <c r="A21580" s="1" t="s">
        <v>1699</v>
      </c>
      <c r="B21580" s="1">
        <v>4.0</v>
      </c>
      <c r="C21580" s="1" t="s">
        <v>44767</v>
      </c>
      <c r="D21580" s="1" t="s">
        <v>44768</v>
      </c>
      <c r="E21580" s="1" t="s">
        <v>21</v>
      </c>
      <c r="F21580" s="1" t="s">
        <v>11</v>
      </c>
      <c r="G21580" s="1" t="str">
        <f>IFERROR(__xludf.DUMMYFUNCTION("GOOGLETRANSLATE(D21580,""fr"",""en"")"),"#VALUE!")</f>
        <v>#VALUE!</v>
      </c>
    </row>
    <row r="21581" ht="15.75" customHeight="1">
      <c r="A21581" s="1" t="s">
        <v>1198</v>
      </c>
      <c r="B21581" s="1">
        <v>3.0</v>
      </c>
      <c r="C21581" s="1" t="s">
        <v>44769</v>
      </c>
      <c r="D21581" s="1" t="s">
        <v>44770</v>
      </c>
      <c r="E21581" s="1" t="s">
        <v>10</v>
      </c>
      <c r="F21581" s="1" t="s">
        <v>11</v>
      </c>
      <c r="G21581" s="1" t="str">
        <f>IFERROR(__xludf.DUMMYFUNCTION("GOOGLETRANSLATE(D21581,""fr"",""en"")"),"#VALUE!")</f>
        <v>#VALUE!</v>
      </c>
    </row>
    <row r="21582" ht="15.75" customHeight="1">
      <c r="A21582" s="1" t="s">
        <v>2521</v>
      </c>
      <c r="B21582" s="1">
        <v>1.0</v>
      </c>
      <c r="C21582" s="1" t="s">
        <v>44771</v>
      </c>
      <c r="D21582" s="1" t="s">
        <v>44772</v>
      </c>
      <c r="E21582" s="1" t="s">
        <v>292</v>
      </c>
      <c r="F21582" s="1" t="s">
        <v>11</v>
      </c>
      <c r="G21582" s="1" t="str">
        <f>IFERROR(__xludf.DUMMYFUNCTION("GOOGLETRANSLATE(D21582,""fr"",""en"")"),"#VALUE!")</f>
        <v>#VALUE!</v>
      </c>
    </row>
    <row r="21583" ht="15.75" customHeight="1">
      <c r="A21583" s="1" t="s">
        <v>1113</v>
      </c>
      <c r="B21583" s="1">
        <v>5.0</v>
      </c>
      <c r="C21583" s="1" t="s">
        <v>44773</v>
      </c>
      <c r="D21583" s="1" t="s">
        <v>44774</v>
      </c>
      <c r="E21583" s="1" t="s">
        <v>10</v>
      </c>
      <c r="F21583" s="1" t="s">
        <v>11</v>
      </c>
      <c r="G21583" s="1" t="str">
        <f>IFERROR(__xludf.DUMMYFUNCTION("GOOGLETRANSLATE(D21583,""fr"",""en"")"),"#VALUE!")</f>
        <v>#VALUE!</v>
      </c>
    </row>
    <row r="21584" ht="15.75" customHeight="1">
      <c r="A21584" s="1" t="s">
        <v>2801</v>
      </c>
      <c r="B21584" s="1">
        <v>1.0</v>
      </c>
      <c r="C21584" s="1" t="s">
        <v>44775</v>
      </c>
      <c r="D21584" s="1" t="s">
        <v>44776</v>
      </c>
      <c r="E21584" s="1" t="s">
        <v>250</v>
      </c>
      <c r="F21584" s="1" t="s">
        <v>30</v>
      </c>
      <c r="G21584" s="1" t="str">
        <f>IFERROR(__xludf.DUMMYFUNCTION("GOOGLETRANSLATE(D21584,""fr"",""en"")"),"#VALUE!")</f>
        <v>#VALUE!</v>
      </c>
    </row>
    <row r="21585" ht="15.75" customHeight="1">
      <c r="A21585" s="1" t="s">
        <v>6187</v>
      </c>
      <c r="B21585" s="1">
        <v>1.0</v>
      </c>
      <c r="C21585" s="1" t="s">
        <v>44777</v>
      </c>
      <c r="D21585" s="1" t="s">
        <v>44778</v>
      </c>
      <c r="E21585" s="1" t="s">
        <v>43</v>
      </c>
      <c r="F21585" s="1" t="s">
        <v>30</v>
      </c>
      <c r="G21585" s="1" t="str">
        <f>IFERROR(__xludf.DUMMYFUNCTION("GOOGLETRANSLATE(D21585,""fr"",""en"")"),"#VALUE!")</f>
        <v>#VALUE!</v>
      </c>
    </row>
    <row r="21586" ht="15.75" customHeight="1">
      <c r="A21586" s="1" t="s">
        <v>329</v>
      </c>
      <c r="B21586" s="1">
        <v>3.0</v>
      </c>
      <c r="C21586" s="1" t="s">
        <v>44779</v>
      </c>
      <c r="D21586" s="1" t="s">
        <v>44780</v>
      </c>
      <c r="E21586" s="1" t="s">
        <v>10</v>
      </c>
      <c r="F21586" s="1" t="s">
        <v>11</v>
      </c>
      <c r="G21586" s="1" t="str">
        <f>IFERROR(__xludf.DUMMYFUNCTION("GOOGLETRANSLATE(D21586,""fr"",""en"")"),"#VALUE!")</f>
        <v>#VALUE!</v>
      </c>
    </row>
    <row r="21587" ht="15.75" customHeight="1">
      <c r="A21587" s="1" t="s">
        <v>4625</v>
      </c>
      <c r="B21587" s="1">
        <v>4.0</v>
      </c>
      <c r="C21587" s="1" t="s">
        <v>44781</v>
      </c>
      <c r="D21587" s="1" t="s">
        <v>44782</v>
      </c>
      <c r="E21587" s="1" t="s">
        <v>65</v>
      </c>
      <c r="F21587" s="1" t="s">
        <v>66</v>
      </c>
      <c r="G21587" s="1" t="str">
        <f>IFERROR(__xludf.DUMMYFUNCTION("GOOGLETRANSLATE(D21587,""fr"",""en"")"),"#VALUE!")</f>
        <v>#VALUE!</v>
      </c>
    </row>
    <row r="21588" ht="15.75" customHeight="1">
      <c r="A21588" s="1" t="s">
        <v>2022</v>
      </c>
      <c r="B21588" s="1">
        <v>1.0</v>
      </c>
      <c r="C21588" s="1" t="s">
        <v>44783</v>
      </c>
      <c r="D21588" s="1" t="s">
        <v>44784</v>
      </c>
      <c r="E21588" s="1" t="s">
        <v>10</v>
      </c>
      <c r="F21588" s="1" t="s">
        <v>11</v>
      </c>
      <c r="G21588" s="1" t="str">
        <f>IFERROR(__xludf.DUMMYFUNCTION("GOOGLETRANSLATE(D21588,""fr"",""en"")"),"#VALUE!")</f>
        <v>#VALUE!</v>
      </c>
    </row>
    <row r="21589" ht="15.75" customHeight="1">
      <c r="A21589" s="1" t="s">
        <v>1693</v>
      </c>
      <c r="B21589" s="1">
        <v>2.0</v>
      </c>
      <c r="C21589" s="1" t="s">
        <v>44785</v>
      </c>
      <c r="D21589" s="1" t="s">
        <v>44786</v>
      </c>
      <c r="E21589" s="1" t="s">
        <v>21</v>
      </c>
      <c r="F21589" s="1" t="s">
        <v>11</v>
      </c>
      <c r="G21589" s="1" t="str">
        <f>IFERROR(__xludf.DUMMYFUNCTION("GOOGLETRANSLATE(D21589,""fr"",""en"")"),"#VALUE!")</f>
        <v>#VALUE!</v>
      </c>
    </row>
    <row r="21590" ht="15.75" customHeight="1">
      <c r="A21590" s="1" t="s">
        <v>4515</v>
      </c>
      <c r="B21590" s="1">
        <v>1.0</v>
      </c>
      <c r="C21590" s="1" t="s">
        <v>44787</v>
      </c>
      <c r="D21590" s="1" t="s">
        <v>44788</v>
      </c>
      <c r="E21590" s="1" t="s">
        <v>226</v>
      </c>
      <c r="F21590" s="1" t="s">
        <v>11</v>
      </c>
      <c r="G21590" s="1" t="str">
        <f>IFERROR(__xludf.DUMMYFUNCTION("GOOGLETRANSLATE(D21590,""fr"",""en"")"),"#VALUE!")</f>
        <v>#VALUE!</v>
      </c>
    </row>
    <row r="21591" ht="15.75" customHeight="1">
      <c r="A21591" s="1" t="s">
        <v>367</v>
      </c>
      <c r="B21591" s="1">
        <v>4.0</v>
      </c>
      <c r="C21591" s="1" t="s">
        <v>44789</v>
      </c>
      <c r="D21591" s="1" t="s">
        <v>44790</v>
      </c>
      <c r="E21591" s="1" t="s">
        <v>10</v>
      </c>
      <c r="F21591" s="1" t="s">
        <v>11</v>
      </c>
      <c r="G21591" s="1" t="str">
        <f>IFERROR(__xludf.DUMMYFUNCTION("GOOGLETRANSLATE(D21591,""fr"",""en"")"),"#VALUE!")</f>
        <v>#VALUE!</v>
      </c>
    </row>
    <row r="21592" ht="15.75" customHeight="1">
      <c r="A21592" s="1" t="s">
        <v>332</v>
      </c>
      <c r="B21592" s="1">
        <v>5.0</v>
      </c>
      <c r="C21592" s="1" t="s">
        <v>44791</v>
      </c>
      <c r="D21592" s="1" t="s">
        <v>44792</v>
      </c>
      <c r="E21592" s="1" t="s">
        <v>21</v>
      </c>
      <c r="F21592" s="1" t="s">
        <v>11</v>
      </c>
      <c r="G21592" s="1" t="str">
        <f>IFERROR(__xludf.DUMMYFUNCTION("GOOGLETRANSLATE(D21592,""fr"",""en"")"),"#VALUE!")</f>
        <v>#VALUE!</v>
      </c>
    </row>
    <row r="21593" ht="15.75" customHeight="1">
      <c r="A21593" s="1" t="s">
        <v>1833</v>
      </c>
      <c r="B21593" s="1">
        <v>3.0</v>
      </c>
      <c r="C21593" s="1" t="s">
        <v>44793</v>
      </c>
      <c r="D21593" s="1" t="s">
        <v>44794</v>
      </c>
      <c r="E21593" s="1" t="s">
        <v>21</v>
      </c>
      <c r="F21593" s="1" t="s">
        <v>11</v>
      </c>
      <c r="G21593" s="1" t="str">
        <f>IFERROR(__xludf.DUMMYFUNCTION("GOOGLETRANSLATE(D21593,""fr"",""en"")"),"#VALUE!")</f>
        <v>#VALUE!</v>
      </c>
    </row>
    <row r="21594" ht="15.75" customHeight="1">
      <c r="A21594" s="1" t="s">
        <v>3850</v>
      </c>
      <c r="B21594" s="1">
        <v>2.0</v>
      </c>
      <c r="C21594" s="1" t="s">
        <v>44795</v>
      </c>
      <c r="D21594" s="1" t="s">
        <v>44796</v>
      </c>
      <c r="E21594" s="1" t="s">
        <v>10</v>
      </c>
      <c r="F21594" s="1" t="s">
        <v>11</v>
      </c>
      <c r="G21594" s="1" t="str">
        <f>IFERROR(__xludf.DUMMYFUNCTION("GOOGLETRANSLATE(D21594,""fr"",""en"")"),"#VALUE!")</f>
        <v>#VALUE!</v>
      </c>
    </row>
    <row r="21595" ht="15.75" customHeight="1">
      <c r="A21595" s="1" t="s">
        <v>541</v>
      </c>
      <c r="B21595" s="1">
        <v>1.0</v>
      </c>
      <c r="C21595" s="1" t="s">
        <v>44797</v>
      </c>
      <c r="D21595" s="1" t="s">
        <v>44798</v>
      </c>
      <c r="E21595" s="1" t="s">
        <v>196</v>
      </c>
      <c r="F21595" s="1" t="s">
        <v>118</v>
      </c>
      <c r="G21595" s="1" t="str">
        <f>IFERROR(__xludf.DUMMYFUNCTION("GOOGLETRANSLATE(D21595,""fr"",""en"")"),"#VALUE!")</f>
        <v>#VALUE!</v>
      </c>
    </row>
    <row r="21596" ht="15.75" customHeight="1">
      <c r="A21596" s="1" t="s">
        <v>9277</v>
      </c>
      <c r="B21596" s="1">
        <v>4.0</v>
      </c>
      <c r="C21596" s="1" t="s">
        <v>44799</v>
      </c>
      <c r="D21596" s="1" t="s">
        <v>44800</v>
      </c>
      <c r="E21596" s="1" t="s">
        <v>296</v>
      </c>
      <c r="F21596" s="1" t="s">
        <v>11</v>
      </c>
      <c r="G21596" s="1" t="str">
        <f>IFERROR(__xludf.DUMMYFUNCTION("GOOGLETRANSLATE(D21596,""fr"",""en"")"),"#VALUE!")</f>
        <v>#VALUE!</v>
      </c>
    </row>
    <row r="21597" ht="15.75" customHeight="1">
      <c r="A21597" s="1" t="s">
        <v>724</v>
      </c>
      <c r="B21597" s="1">
        <v>5.0</v>
      </c>
      <c r="C21597" s="1" t="s">
        <v>44801</v>
      </c>
      <c r="D21597" s="1" t="s">
        <v>44802</v>
      </c>
      <c r="E21597" s="1" t="s">
        <v>21</v>
      </c>
      <c r="F21597" s="1" t="s">
        <v>11</v>
      </c>
      <c r="G21597" s="1" t="str">
        <f>IFERROR(__xludf.DUMMYFUNCTION("GOOGLETRANSLATE(D21597,""fr"",""en"")"),"#VALUE!")</f>
        <v>#VALUE!</v>
      </c>
    </row>
    <row r="21598" ht="15.75" customHeight="1">
      <c r="A21598" s="1" t="s">
        <v>921</v>
      </c>
      <c r="B21598" s="1">
        <v>2.0</v>
      </c>
      <c r="C21598" s="1" t="s">
        <v>44803</v>
      </c>
      <c r="D21598" s="1" t="s">
        <v>44804</v>
      </c>
      <c r="E21598" s="1" t="s">
        <v>10</v>
      </c>
      <c r="F21598" s="1" t="s">
        <v>11</v>
      </c>
      <c r="G21598" s="1" t="str">
        <f>IFERROR(__xludf.DUMMYFUNCTION("GOOGLETRANSLATE(D21598,""fr"",""en"")"),"#VALUE!")</f>
        <v>#VALUE!</v>
      </c>
    </row>
    <row r="21599" ht="15.75" customHeight="1">
      <c r="A21599" s="1" t="s">
        <v>91</v>
      </c>
      <c r="B21599" s="1">
        <v>5.0</v>
      </c>
      <c r="C21599" s="1" t="s">
        <v>44805</v>
      </c>
      <c r="D21599" s="1" t="s">
        <v>44806</v>
      </c>
      <c r="E21599" s="1" t="s">
        <v>65</v>
      </c>
      <c r="F21599" s="1" t="s">
        <v>66</v>
      </c>
      <c r="G21599" s="1" t="str">
        <f>IFERROR(__xludf.DUMMYFUNCTION("GOOGLETRANSLATE(D21599,""fr"",""en"")"),"#VALUE!")</f>
        <v>#VALUE!</v>
      </c>
    </row>
    <row r="21600" ht="15.75" customHeight="1">
      <c r="A21600" s="1" t="s">
        <v>277</v>
      </c>
      <c r="B21600" s="1">
        <v>3.0</v>
      </c>
      <c r="C21600" s="1" t="s">
        <v>44807</v>
      </c>
      <c r="D21600" s="1" t="s">
        <v>44808</v>
      </c>
      <c r="E21600" s="1" t="s">
        <v>169</v>
      </c>
      <c r="F21600" s="1" t="s">
        <v>11</v>
      </c>
      <c r="G21600" s="1" t="str">
        <f>IFERROR(__xludf.DUMMYFUNCTION("GOOGLETRANSLATE(D21600,""fr"",""en"")"),"#VALUE!")</f>
        <v>#VALUE!</v>
      </c>
    </row>
    <row r="21601" ht="15.75" customHeight="1">
      <c r="A21601" s="1" t="s">
        <v>2048</v>
      </c>
      <c r="B21601" s="1">
        <v>4.0</v>
      </c>
      <c r="C21601" s="1" t="s">
        <v>44809</v>
      </c>
      <c r="D21601" s="1" t="s">
        <v>44810</v>
      </c>
      <c r="E21601" s="1" t="s">
        <v>10</v>
      </c>
      <c r="F21601" s="1" t="s">
        <v>11</v>
      </c>
      <c r="G21601" s="1" t="str">
        <f>IFERROR(__xludf.DUMMYFUNCTION("GOOGLETRANSLATE(D21601,""fr"",""en"")"),"#VALUE!")</f>
        <v>#VALUE!</v>
      </c>
    </row>
    <row r="21602" ht="15.75" customHeight="1">
      <c r="A21602" s="1" t="s">
        <v>701</v>
      </c>
      <c r="B21602" s="1">
        <v>5.0</v>
      </c>
      <c r="C21602" s="1" t="s">
        <v>44811</v>
      </c>
      <c r="D21602" s="1" t="s">
        <v>44812</v>
      </c>
      <c r="E21602" s="1" t="s">
        <v>21</v>
      </c>
      <c r="F21602" s="1" t="s">
        <v>11</v>
      </c>
      <c r="G21602" s="1" t="str">
        <f>IFERROR(__xludf.DUMMYFUNCTION("GOOGLETRANSLATE(D21602,""fr"",""en"")"),"#VALUE!")</f>
        <v>#VALUE!</v>
      </c>
    </row>
    <row r="21603" ht="15.75" customHeight="1">
      <c r="A21603" s="1" t="s">
        <v>1495</v>
      </c>
      <c r="B21603" s="1">
        <v>2.0</v>
      </c>
      <c r="C21603" s="1" t="s">
        <v>44813</v>
      </c>
      <c r="D21603" s="1" t="s">
        <v>44814</v>
      </c>
      <c r="E21603" s="1" t="s">
        <v>2727</v>
      </c>
      <c r="F21603" s="1" t="s">
        <v>66</v>
      </c>
      <c r="G21603" s="1" t="str">
        <f>IFERROR(__xludf.DUMMYFUNCTION("GOOGLETRANSLATE(D21603,""fr"",""en"")"),"#VALUE!")</f>
        <v>#VALUE!</v>
      </c>
    </row>
    <row r="21604" ht="15.75" customHeight="1">
      <c r="A21604" s="1" t="s">
        <v>606</v>
      </c>
      <c r="B21604" s="1">
        <v>3.0</v>
      </c>
      <c r="C21604" s="1" t="s">
        <v>44815</v>
      </c>
      <c r="D21604" s="1" t="s">
        <v>44816</v>
      </c>
      <c r="E21604" s="1" t="s">
        <v>10</v>
      </c>
      <c r="F21604" s="1" t="s">
        <v>11</v>
      </c>
      <c r="G21604" s="1" t="str">
        <f>IFERROR(__xludf.DUMMYFUNCTION("GOOGLETRANSLATE(D21604,""fr"",""en"")"),"#VALUE!")</f>
        <v>#VALUE!</v>
      </c>
    </row>
    <row r="21605" ht="15.75" customHeight="1">
      <c r="A21605" s="1" t="s">
        <v>9409</v>
      </c>
      <c r="B21605" s="1">
        <v>1.0</v>
      </c>
      <c r="C21605" s="1" t="s">
        <v>44817</v>
      </c>
      <c r="D21605" s="1" t="s">
        <v>44818</v>
      </c>
      <c r="E21605" s="1" t="s">
        <v>575</v>
      </c>
      <c r="F21605" s="1" t="s">
        <v>48</v>
      </c>
      <c r="G21605" s="1" t="str">
        <f>IFERROR(__xludf.DUMMYFUNCTION("GOOGLETRANSLATE(D21605,""fr"",""en"")"),"#VALUE!")</f>
        <v>#VALUE!</v>
      </c>
    </row>
    <row r="21606" ht="15.75" customHeight="1">
      <c r="A21606" s="1" t="s">
        <v>661</v>
      </c>
      <c r="B21606" s="1">
        <v>1.0</v>
      </c>
      <c r="C21606" s="1" t="s">
        <v>44819</v>
      </c>
      <c r="D21606" s="1" t="s">
        <v>44820</v>
      </c>
      <c r="E21606" s="1" t="s">
        <v>47</v>
      </c>
      <c r="F21606" s="1" t="s">
        <v>48</v>
      </c>
      <c r="G21606" s="1" t="str">
        <f>IFERROR(__xludf.DUMMYFUNCTION("GOOGLETRANSLATE(D21606,""fr"",""en"")"),"#VALUE!")</f>
        <v>#VALUE!</v>
      </c>
    </row>
    <row r="21607" ht="15.75" customHeight="1">
      <c r="A21607" s="1" t="s">
        <v>126</v>
      </c>
      <c r="B21607" s="1">
        <v>2.0</v>
      </c>
      <c r="C21607" s="1" t="s">
        <v>44821</v>
      </c>
      <c r="D21607" s="1" t="s">
        <v>44822</v>
      </c>
      <c r="E21607" s="1" t="s">
        <v>10</v>
      </c>
      <c r="F21607" s="1" t="s">
        <v>11</v>
      </c>
      <c r="G21607" s="1" t="str">
        <f>IFERROR(__xludf.DUMMYFUNCTION("GOOGLETRANSLATE(D21607,""fr"",""en"")"),"#VALUE!")</f>
        <v>#VALUE!</v>
      </c>
    </row>
    <row r="21608" ht="15.75" customHeight="1">
      <c r="A21608" s="1" t="s">
        <v>338</v>
      </c>
      <c r="B21608" s="1">
        <v>5.0</v>
      </c>
      <c r="C21608" s="1" t="s">
        <v>44823</v>
      </c>
      <c r="D21608" s="1" t="s">
        <v>44824</v>
      </c>
      <c r="E21608" s="1" t="s">
        <v>65</v>
      </c>
      <c r="F21608" s="1" t="s">
        <v>66</v>
      </c>
      <c r="G21608" s="1" t="str">
        <f>IFERROR(__xludf.DUMMYFUNCTION("GOOGLETRANSLATE(D21608,""fr"",""en"")"),"#VALUE!")</f>
        <v>#VALUE!</v>
      </c>
    </row>
    <row r="21609" ht="15.75" customHeight="1">
      <c r="A21609" s="1" t="s">
        <v>10114</v>
      </c>
      <c r="B21609" s="1">
        <v>1.0</v>
      </c>
      <c r="C21609" s="1" t="s">
        <v>44825</v>
      </c>
      <c r="D21609" s="1" t="s">
        <v>44826</v>
      </c>
      <c r="E21609" s="1" t="s">
        <v>25</v>
      </c>
      <c r="F21609" s="1" t="s">
        <v>11</v>
      </c>
      <c r="G21609" s="1" t="str">
        <f>IFERROR(__xludf.DUMMYFUNCTION("GOOGLETRANSLATE(D21609,""fr"",""en"")"),"#VALUE!")</f>
        <v>#VALUE!</v>
      </c>
    </row>
    <row r="21610" ht="15.75" customHeight="1">
      <c r="A21610" s="1" t="s">
        <v>618</v>
      </c>
      <c r="B21610" s="1">
        <v>2.0</v>
      </c>
      <c r="C21610" s="1" t="s">
        <v>44827</v>
      </c>
      <c r="D21610" s="1" t="s">
        <v>44828</v>
      </c>
      <c r="E21610" s="1" t="s">
        <v>273</v>
      </c>
      <c r="F21610" s="1" t="s">
        <v>11</v>
      </c>
      <c r="G21610" s="1" t="str">
        <f>IFERROR(__xludf.DUMMYFUNCTION("GOOGLETRANSLATE(D21610,""fr"",""en"")"),"#VALUE!")</f>
        <v>#VALUE!</v>
      </c>
    </row>
    <row r="21611" ht="15.75" customHeight="1">
      <c r="A21611" s="1" t="s">
        <v>3711</v>
      </c>
      <c r="B21611" s="1">
        <v>5.0</v>
      </c>
      <c r="C21611" s="1" t="s">
        <v>8581</v>
      </c>
      <c r="D21611" s="1" t="s">
        <v>44829</v>
      </c>
      <c r="E21611" s="1" t="s">
        <v>29</v>
      </c>
      <c r="F21611" s="1" t="s">
        <v>30</v>
      </c>
      <c r="G21611" s="1" t="str">
        <f>IFERROR(__xludf.DUMMYFUNCTION("GOOGLETRANSLATE(D21611,""fr"",""en"")"),"#VALUE!")</f>
        <v>#VALUE!</v>
      </c>
    </row>
    <row r="21612" ht="15.75" customHeight="1">
      <c r="A21612" s="1" t="s">
        <v>3385</v>
      </c>
      <c r="B21612" s="1">
        <v>5.0</v>
      </c>
      <c r="C21612" s="1" t="s">
        <v>44830</v>
      </c>
      <c r="D21612" s="1" t="s">
        <v>44831</v>
      </c>
      <c r="E21612" s="1" t="s">
        <v>21</v>
      </c>
      <c r="F21612" s="1" t="s">
        <v>11</v>
      </c>
      <c r="G21612" s="1" t="str">
        <f>IFERROR(__xludf.DUMMYFUNCTION("GOOGLETRANSLATE(D21612,""fr"",""en"")"),"#VALUE!")</f>
        <v>#VALUE!</v>
      </c>
    </row>
    <row r="21613" ht="15.75" customHeight="1">
      <c r="A21613" s="1" t="s">
        <v>179</v>
      </c>
      <c r="B21613" s="1">
        <v>4.0</v>
      </c>
      <c r="C21613" s="1" t="s">
        <v>44832</v>
      </c>
      <c r="D21613" s="1" t="s">
        <v>44833</v>
      </c>
      <c r="E21613" s="1" t="s">
        <v>21</v>
      </c>
      <c r="F21613" s="1" t="s">
        <v>11</v>
      </c>
      <c r="G21613" s="1" t="str">
        <f>IFERROR(__xludf.DUMMYFUNCTION("GOOGLETRANSLATE(D21613,""fr"",""en"")"),"#VALUE!")</f>
        <v>#VALUE!</v>
      </c>
    </row>
    <row r="21614" ht="15.75" customHeight="1">
      <c r="A21614" s="1" t="s">
        <v>1076</v>
      </c>
      <c r="B21614" s="1">
        <v>1.0</v>
      </c>
      <c r="C21614" s="1" t="s">
        <v>42807</v>
      </c>
      <c r="D21614" s="1" t="s">
        <v>44834</v>
      </c>
      <c r="E21614" s="1" t="s">
        <v>25</v>
      </c>
      <c r="F21614" s="1" t="s">
        <v>110</v>
      </c>
      <c r="G21614" s="1" t="str">
        <f>IFERROR(__xludf.DUMMYFUNCTION("GOOGLETRANSLATE(D21614,""fr"",""en"")"),"#VALUE!")</f>
        <v>#VALUE!</v>
      </c>
    </row>
    <row r="21615" ht="15.75" customHeight="1">
      <c r="A21615" s="1" t="s">
        <v>5523</v>
      </c>
      <c r="B21615" s="1">
        <v>4.0</v>
      </c>
      <c r="C21615" s="1" t="s">
        <v>44835</v>
      </c>
      <c r="D21615" s="1" t="s">
        <v>44836</v>
      </c>
      <c r="E21615" s="1" t="s">
        <v>169</v>
      </c>
      <c r="F21615" s="1" t="s">
        <v>11</v>
      </c>
      <c r="G21615" s="1" t="str">
        <f>IFERROR(__xludf.DUMMYFUNCTION("GOOGLETRANSLATE(D21615,""fr"",""en"")"),"#VALUE!")</f>
        <v>#VALUE!</v>
      </c>
    </row>
    <row r="21616" ht="15.75" customHeight="1">
      <c r="A21616" s="1" t="s">
        <v>1696</v>
      </c>
      <c r="B21616" s="1">
        <v>4.0</v>
      </c>
      <c r="C21616" s="1" t="s">
        <v>44837</v>
      </c>
      <c r="D21616" s="1" t="s">
        <v>44838</v>
      </c>
      <c r="E21616" s="1" t="s">
        <v>10</v>
      </c>
      <c r="F21616" s="1" t="s">
        <v>11</v>
      </c>
      <c r="G21616" s="1" t="str">
        <f>IFERROR(__xludf.DUMMYFUNCTION("GOOGLETRANSLATE(D21616,""fr"",""en"")"),"#VALUE!")</f>
        <v>#VALUE!</v>
      </c>
    </row>
    <row r="21617" ht="15.75" customHeight="1">
      <c r="A21617" s="1" t="s">
        <v>1113</v>
      </c>
      <c r="B21617" s="1">
        <v>4.0</v>
      </c>
      <c r="C21617" s="1" t="s">
        <v>44839</v>
      </c>
      <c r="D21617" s="1" t="s">
        <v>44840</v>
      </c>
      <c r="E21617" s="1" t="s">
        <v>10</v>
      </c>
      <c r="F21617" s="1" t="s">
        <v>11</v>
      </c>
      <c r="G21617" s="1" t="str">
        <f>IFERROR(__xludf.DUMMYFUNCTION("GOOGLETRANSLATE(D21617,""fr"",""en"")"),"#VALUE!")</f>
        <v>#VALUE!</v>
      </c>
    </row>
    <row r="21618" ht="15.75" customHeight="1">
      <c r="A21618" s="1" t="s">
        <v>284</v>
      </c>
      <c r="B21618" s="1">
        <v>4.0</v>
      </c>
      <c r="C21618" s="1" t="s">
        <v>44841</v>
      </c>
      <c r="D21618" s="1" t="s">
        <v>44842</v>
      </c>
      <c r="E21618" s="1" t="s">
        <v>484</v>
      </c>
      <c r="F21618" s="1" t="s">
        <v>118</v>
      </c>
      <c r="G21618" s="1" t="str">
        <f>IFERROR(__xludf.DUMMYFUNCTION("GOOGLETRANSLATE(D21618,""fr"",""en"")"),"#VALUE!")</f>
        <v>#VALUE!</v>
      </c>
    </row>
    <row r="21619" ht="15.75" customHeight="1">
      <c r="A21619" s="1" t="s">
        <v>2106</v>
      </c>
      <c r="B21619" s="1">
        <v>4.0</v>
      </c>
      <c r="C21619" s="1" t="s">
        <v>44843</v>
      </c>
      <c r="D21619" s="1" t="s">
        <v>44844</v>
      </c>
      <c r="E21619" s="1" t="s">
        <v>65</v>
      </c>
      <c r="F21619" s="1" t="s">
        <v>66</v>
      </c>
      <c r="G21619" s="1" t="str">
        <f>IFERROR(__xludf.DUMMYFUNCTION("GOOGLETRANSLATE(D21619,""fr"",""en"")"),"#VALUE!")</f>
        <v>#VALUE!</v>
      </c>
    </row>
    <row r="21620" ht="15.75" customHeight="1">
      <c r="A21620" s="1" t="s">
        <v>411</v>
      </c>
      <c r="B21620" s="1">
        <v>5.0</v>
      </c>
      <c r="C21620" s="1" t="s">
        <v>44845</v>
      </c>
      <c r="D21620" s="1" t="s">
        <v>44846</v>
      </c>
      <c r="E21620" s="1" t="s">
        <v>10</v>
      </c>
      <c r="F21620" s="1" t="s">
        <v>11</v>
      </c>
      <c r="G21620" s="1" t="str">
        <f>IFERROR(__xludf.DUMMYFUNCTION("GOOGLETRANSLATE(D21620,""fr"",""en"")"),"#VALUE!")</f>
        <v>#VALUE!</v>
      </c>
    </row>
    <row r="21621" ht="15.75" customHeight="1">
      <c r="A21621" s="1" t="s">
        <v>8364</v>
      </c>
      <c r="B21621" s="1">
        <v>2.0</v>
      </c>
      <c r="C21621" s="1" t="s">
        <v>44847</v>
      </c>
      <c r="D21621" s="1" t="s">
        <v>44848</v>
      </c>
      <c r="E21621" s="1" t="s">
        <v>373</v>
      </c>
      <c r="F21621" s="1" t="s">
        <v>30</v>
      </c>
      <c r="G21621" s="1" t="str">
        <f>IFERROR(__xludf.DUMMYFUNCTION("GOOGLETRANSLATE(D21621,""fr"",""en"")"),"#VALUE!")</f>
        <v>#VALUE!</v>
      </c>
    </row>
    <row r="21622" ht="15.75" customHeight="1">
      <c r="A21622" s="1" t="s">
        <v>10375</v>
      </c>
      <c r="B21622" s="1">
        <v>5.0</v>
      </c>
      <c r="C21622" s="1" t="s">
        <v>44849</v>
      </c>
      <c r="D21622" s="1" t="s">
        <v>44850</v>
      </c>
      <c r="E21622" s="1" t="s">
        <v>296</v>
      </c>
      <c r="F21622" s="1" t="s">
        <v>110</v>
      </c>
      <c r="G21622" s="1" t="str">
        <f>IFERROR(__xludf.DUMMYFUNCTION("GOOGLETRANSLATE(D21622,""fr"",""en"")"),"#VALUE!")</f>
        <v>#VALUE!</v>
      </c>
    </row>
    <row r="21623" ht="15.75" customHeight="1">
      <c r="A21623" s="1" t="s">
        <v>1235</v>
      </c>
      <c r="B21623" s="1">
        <v>5.0</v>
      </c>
      <c r="C21623" s="1" t="s">
        <v>25963</v>
      </c>
      <c r="D21623" s="1" t="s">
        <v>44851</v>
      </c>
      <c r="E21623" s="1" t="s">
        <v>484</v>
      </c>
      <c r="F21623" s="1" t="s">
        <v>30</v>
      </c>
      <c r="G21623" s="1" t="str">
        <f>IFERROR(__xludf.DUMMYFUNCTION("GOOGLETRANSLATE(D21623,""fr"",""en"")"),"#VALUE!")</f>
        <v>#VALUE!</v>
      </c>
    </row>
    <row r="21624" ht="15.75" customHeight="1">
      <c r="A21624" s="1" t="s">
        <v>7327</v>
      </c>
      <c r="B21624" s="1">
        <v>2.0</v>
      </c>
      <c r="C21624" s="1" t="s">
        <v>44852</v>
      </c>
      <c r="D21624" s="1" t="s">
        <v>44853</v>
      </c>
      <c r="E21624" s="1" t="s">
        <v>292</v>
      </c>
      <c r="F21624" s="1" t="s">
        <v>11</v>
      </c>
      <c r="G21624" s="1" t="str">
        <f>IFERROR(__xludf.DUMMYFUNCTION("GOOGLETRANSLATE(D21624,""fr"",""en"")"),"#VALUE!")</f>
        <v>#VALUE!</v>
      </c>
    </row>
    <row r="21625" ht="15.75" customHeight="1">
      <c r="A21625" s="1" t="s">
        <v>801</v>
      </c>
      <c r="B21625" s="1">
        <v>1.0</v>
      </c>
      <c r="C21625" s="1" t="s">
        <v>44854</v>
      </c>
      <c r="D21625" s="1" t="s">
        <v>44855</v>
      </c>
      <c r="E21625" s="1" t="s">
        <v>10</v>
      </c>
      <c r="F21625" s="1" t="s">
        <v>11</v>
      </c>
      <c r="G21625" s="1" t="str">
        <f>IFERROR(__xludf.DUMMYFUNCTION("GOOGLETRANSLATE(D21625,""fr"",""en"")"),"#VALUE!")</f>
        <v>#VALUE!</v>
      </c>
    </row>
    <row r="21626" ht="15.75" customHeight="1">
      <c r="A21626" s="1" t="s">
        <v>2106</v>
      </c>
      <c r="B21626" s="1">
        <v>5.0</v>
      </c>
      <c r="C21626" s="1" t="s">
        <v>44856</v>
      </c>
      <c r="D21626" s="1" t="s">
        <v>44857</v>
      </c>
      <c r="E21626" s="1" t="s">
        <v>10</v>
      </c>
      <c r="F21626" s="1" t="s">
        <v>11</v>
      </c>
      <c r="G21626" s="1" t="str">
        <f>IFERROR(__xludf.DUMMYFUNCTION("GOOGLETRANSLATE(D21626,""fr"",""en"")"),"#VALUE!")</f>
        <v>#VALUE!</v>
      </c>
    </row>
    <row r="21627" ht="15.75" customHeight="1">
      <c r="A21627" s="1" t="s">
        <v>686</v>
      </c>
      <c r="B21627" s="1">
        <v>4.0</v>
      </c>
      <c r="C21627" s="1" t="s">
        <v>44858</v>
      </c>
      <c r="D21627" s="1" t="s">
        <v>44859</v>
      </c>
      <c r="E21627" s="1" t="s">
        <v>21</v>
      </c>
      <c r="F21627" s="1" t="s">
        <v>11</v>
      </c>
      <c r="G21627" s="1" t="str">
        <f>IFERROR(__xludf.DUMMYFUNCTION("GOOGLETRANSLATE(D21627,""fr"",""en"")"),"#VALUE!")</f>
        <v>#VALUE!</v>
      </c>
    </row>
    <row r="21628" ht="15.75" customHeight="1">
      <c r="A21628" s="1" t="s">
        <v>766</v>
      </c>
      <c r="B21628" s="1">
        <v>1.0</v>
      </c>
      <c r="C21628" s="1" t="s">
        <v>44860</v>
      </c>
      <c r="D21628" s="1" t="s">
        <v>44861</v>
      </c>
      <c r="E21628" s="1" t="s">
        <v>1192</v>
      </c>
      <c r="F21628" s="1" t="s">
        <v>110</v>
      </c>
      <c r="G21628" s="1" t="str">
        <f>IFERROR(__xludf.DUMMYFUNCTION("GOOGLETRANSLATE(D21628,""fr"",""en"")"),"#VALUE!")</f>
        <v>#VALUE!</v>
      </c>
    </row>
    <row r="21629" ht="15.75" customHeight="1">
      <c r="A21629" s="1" t="s">
        <v>3330</v>
      </c>
      <c r="B21629" s="1">
        <v>2.0</v>
      </c>
      <c r="C21629" s="1" t="s">
        <v>44862</v>
      </c>
      <c r="D21629" s="1" t="s">
        <v>44863</v>
      </c>
      <c r="E21629" s="1" t="s">
        <v>169</v>
      </c>
      <c r="F21629" s="1" t="s">
        <v>11</v>
      </c>
      <c r="G21629" s="1" t="str">
        <f>IFERROR(__xludf.DUMMYFUNCTION("GOOGLETRANSLATE(D21629,""fr"",""en"")"),"#VALUE!")</f>
        <v>#VALUE!</v>
      </c>
    </row>
    <row r="21630" ht="15.75" customHeight="1">
      <c r="A21630" s="1" t="s">
        <v>741</v>
      </c>
      <c r="B21630" s="1">
        <v>5.0</v>
      </c>
      <c r="C21630" s="1" t="s">
        <v>44864</v>
      </c>
      <c r="D21630" s="1" t="s">
        <v>44865</v>
      </c>
      <c r="E21630" s="1" t="s">
        <v>21</v>
      </c>
      <c r="F21630" s="1" t="s">
        <v>11</v>
      </c>
      <c r="G21630" s="1" t="str">
        <f>IFERROR(__xludf.DUMMYFUNCTION("GOOGLETRANSLATE(D21630,""fr"",""en"")"),"#VALUE!")</f>
        <v>#VALUE!</v>
      </c>
    </row>
    <row r="21631" ht="15.75" customHeight="1">
      <c r="A21631" s="1" t="s">
        <v>6618</v>
      </c>
      <c r="B21631" s="1">
        <v>1.0</v>
      </c>
      <c r="C21631" s="1" t="s">
        <v>44866</v>
      </c>
      <c r="D21631" s="1" t="s">
        <v>44867</v>
      </c>
      <c r="E21631" s="1" t="s">
        <v>169</v>
      </c>
      <c r="F21631" s="1" t="s">
        <v>110</v>
      </c>
      <c r="G21631" s="1" t="str">
        <f>IFERROR(__xludf.DUMMYFUNCTION("GOOGLETRANSLATE(D21631,""fr"",""en"")"),"#VALUE!")</f>
        <v>#VALUE!</v>
      </c>
    </row>
    <row r="21632" ht="15.75" customHeight="1">
      <c r="A21632" s="1" t="s">
        <v>267</v>
      </c>
      <c r="B21632" s="1">
        <v>5.0</v>
      </c>
      <c r="C21632" s="1" t="s">
        <v>44868</v>
      </c>
      <c r="D21632" s="1" t="s">
        <v>44869</v>
      </c>
      <c r="E21632" s="1" t="s">
        <v>21</v>
      </c>
      <c r="F21632" s="1" t="s">
        <v>11</v>
      </c>
      <c r="G21632" s="1" t="str">
        <f>IFERROR(__xludf.DUMMYFUNCTION("GOOGLETRANSLATE(D21632,""fr"",""en"")"),"#VALUE!")</f>
        <v>#VALUE!</v>
      </c>
    </row>
    <row r="21633" ht="15.75" customHeight="1">
      <c r="A21633" s="1" t="s">
        <v>430</v>
      </c>
      <c r="B21633" s="1">
        <v>1.0</v>
      </c>
      <c r="C21633" s="1" t="s">
        <v>44870</v>
      </c>
      <c r="D21633" s="1" t="s">
        <v>44871</v>
      </c>
      <c r="E21633" s="1" t="s">
        <v>109</v>
      </c>
      <c r="F21633" s="1" t="s">
        <v>11</v>
      </c>
      <c r="G21633" s="1" t="str">
        <f>IFERROR(__xludf.DUMMYFUNCTION("GOOGLETRANSLATE(D21633,""fr"",""en"")"),"#VALUE!")</f>
        <v>#VALUE!</v>
      </c>
    </row>
    <row r="21634" ht="15.75" customHeight="1">
      <c r="A21634" s="1" t="s">
        <v>2753</v>
      </c>
      <c r="B21634" s="1">
        <v>2.0</v>
      </c>
      <c r="C21634" s="1" t="s">
        <v>44872</v>
      </c>
      <c r="D21634" s="1" t="s">
        <v>44873</v>
      </c>
      <c r="E21634" s="1" t="s">
        <v>280</v>
      </c>
      <c r="F21634" s="1" t="s">
        <v>11</v>
      </c>
      <c r="G21634" s="1" t="str">
        <f>IFERROR(__xludf.DUMMYFUNCTION("GOOGLETRANSLATE(D21634,""fr"",""en"")"),"#VALUE!")</f>
        <v>#VALUE!</v>
      </c>
    </row>
    <row r="21635" ht="15.75" customHeight="1">
      <c r="A21635" s="1" t="s">
        <v>44874</v>
      </c>
      <c r="B21635" s="1">
        <v>2.0</v>
      </c>
      <c r="C21635" s="1" t="s">
        <v>44875</v>
      </c>
      <c r="D21635" s="1" t="s">
        <v>44876</v>
      </c>
      <c r="E21635" s="1" t="s">
        <v>176</v>
      </c>
      <c r="F21635" s="1" t="s">
        <v>66</v>
      </c>
      <c r="G21635" s="1" t="str">
        <f>IFERROR(__xludf.DUMMYFUNCTION("GOOGLETRANSLATE(D21635,""fr"",""en"")"),"#VALUE!")</f>
        <v>#VALUE!</v>
      </c>
    </row>
    <row r="21636" ht="15.75" customHeight="1">
      <c r="A21636" s="1" t="s">
        <v>1879</v>
      </c>
      <c r="B21636" s="1">
        <v>5.0</v>
      </c>
      <c r="C21636" s="1" t="s">
        <v>44877</v>
      </c>
      <c r="D21636" s="1" t="s">
        <v>44878</v>
      </c>
      <c r="E21636" s="1" t="s">
        <v>10</v>
      </c>
      <c r="F21636" s="1" t="s">
        <v>11</v>
      </c>
      <c r="G21636" s="1" t="str">
        <f>IFERROR(__xludf.DUMMYFUNCTION("GOOGLETRANSLATE(D21636,""fr"",""en"")"),"#VALUE!")</f>
        <v>#VALUE!</v>
      </c>
    </row>
    <row r="21637" ht="15.75" customHeight="1">
      <c r="A21637" s="1" t="s">
        <v>255</v>
      </c>
      <c r="B21637" s="1">
        <v>3.0</v>
      </c>
      <c r="C21637" s="1" t="s">
        <v>44879</v>
      </c>
      <c r="D21637" s="1" t="s">
        <v>44880</v>
      </c>
      <c r="E21637" s="1" t="s">
        <v>10</v>
      </c>
      <c r="F21637" s="1" t="s">
        <v>11</v>
      </c>
      <c r="G21637" s="1" t="str">
        <f>IFERROR(__xludf.DUMMYFUNCTION("GOOGLETRANSLATE(D21637,""fr"",""en"")"),"#VALUE!")</f>
        <v>#VALUE!</v>
      </c>
    </row>
    <row r="21638" ht="15.75" customHeight="1">
      <c r="A21638" s="1" t="s">
        <v>650</v>
      </c>
      <c r="B21638" s="1">
        <v>1.0</v>
      </c>
      <c r="C21638" s="1" t="s">
        <v>44881</v>
      </c>
      <c r="D21638" s="1" t="s">
        <v>44882</v>
      </c>
      <c r="E21638" s="1" t="s">
        <v>43</v>
      </c>
      <c r="F21638" s="1" t="s">
        <v>30</v>
      </c>
      <c r="G21638" s="1" t="str">
        <f>IFERROR(__xludf.DUMMYFUNCTION("GOOGLETRANSLATE(D21638,""fr"",""en"")"),"#VALUE!")</f>
        <v>#VALUE!</v>
      </c>
    </row>
    <row r="21639" ht="15.75" customHeight="1">
      <c r="A21639" s="1" t="s">
        <v>19696</v>
      </c>
      <c r="B21639" s="1">
        <v>1.0</v>
      </c>
      <c r="C21639" s="1" t="s">
        <v>44883</v>
      </c>
      <c r="D21639" s="1" t="s">
        <v>44884</v>
      </c>
      <c r="E21639" s="1" t="s">
        <v>10</v>
      </c>
      <c r="F21639" s="1" t="s">
        <v>11</v>
      </c>
      <c r="G21639" s="1" t="str">
        <f>IFERROR(__xludf.DUMMYFUNCTION("GOOGLETRANSLATE(D21639,""fr"",""en"")"),"#VALUE!")</f>
        <v>#VALUE!</v>
      </c>
    </row>
    <row r="21640" ht="15.75" customHeight="1">
      <c r="A21640" s="1" t="s">
        <v>8352</v>
      </c>
      <c r="B21640" s="1">
        <v>2.0</v>
      </c>
      <c r="C21640" s="1" t="s">
        <v>44885</v>
      </c>
      <c r="D21640" s="1" t="s">
        <v>44886</v>
      </c>
      <c r="E21640" s="1" t="s">
        <v>827</v>
      </c>
      <c r="F21640" s="1" t="s">
        <v>39</v>
      </c>
      <c r="G21640" s="1" t="str">
        <f>IFERROR(__xludf.DUMMYFUNCTION("GOOGLETRANSLATE(D21640,""fr"",""en"")"),"#VALUE!")</f>
        <v>#VALUE!</v>
      </c>
    </row>
    <row r="21641" ht="15.75" customHeight="1">
      <c r="A21641" s="1" t="s">
        <v>26359</v>
      </c>
      <c r="B21641" s="1">
        <v>2.0</v>
      </c>
      <c r="C21641" s="1" t="s">
        <v>44887</v>
      </c>
      <c r="D21641" s="1" t="s">
        <v>44888</v>
      </c>
      <c r="E21641" s="1" t="s">
        <v>484</v>
      </c>
      <c r="F21641" s="1" t="s">
        <v>118</v>
      </c>
      <c r="G21641" s="1" t="str">
        <f>IFERROR(__xludf.DUMMYFUNCTION("GOOGLETRANSLATE(D21641,""fr"",""en"")"),"#VALUE!")</f>
        <v>#VALUE!</v>
      </c>
    </row>
    <row r="21642" ht="15.75" customHeight="1">
      <c r="A21642" s="1" t="s">
        <v>6049</v>
      </c>
      <c r="B21642" s="1">
        <v>3.0</v>
      </c>
      <c r="C21642" s="1" t="s">
        <v>44889</v>
      </c>
      <c r="D21642" s="1" t="s">
        <v>44890</v>
      </c>
      <c r="E21642" s="1" t="s">
        <v>21</v>
      </c>
      <c r="F21642" s="1" t="s">
        <v>11</v>
      </c>
      <c r="G21642" s="1" t="str">
        <f>IFERROR(__xludf.DUMMYFUNCTION("GOOGLETRANSLATE(D21642,""fr"",""en"")"),"#VALUE!")</f>
        <v>#VALUE!</v>
      </c>
    </row>
    <row r="21643" ht="15.75" customHeight="1">
      <c r="A21643" s="1" t="s">
        <v>19900</v>
      </c>
      <c r="B21643" s="1">
        <v>1.0</v>
      </c>
      <c r="C21643" s="1" t="s">
        <v>44891</v>
      </c>
      <c r="D21643" s="1" t="s">
        <v>44892</v>
      </c>
      <c r="E21643" s="1" t="s">
        <v>43</v>
      </c>
      <c r="F21643" s="1" t="s">
        <v>30</v>
      </c>
      <c r="G21643" s="1" t="str">
        <f>IFERROR(__xludf.DUMMYFUNCTION("GOOGLETRANSLATE(D21643,""fr"",""en"")"),"#VALUE!")</f>
        <v>#VALUE!</v>
      </c>
    </row>
    <row r="21644" ht="15.75" customHeight="1">
      <c r="A21644" s="1" t="s">
        <v>3100</v>
      </c>
      <c r="B21644" s="1">
        <v>1.0</v>
      </c>
      <c r="C21644" s="1" t="s">
        <v>44893</v>
      </c>
      <c r="D21644" s="1" t="s">
        <v>44894</v>
      </c>
      <c r="E21644" s="1" t="s">
        <v>273</v>
      </c>
      <c r="F21644" s="1" t="s">
        <v>11</v>
      </c>
      <c r="G21644" s="1" t="str">
        <f>IFERROR(__xludf.DUMMYFUNCTION("GOOGLETRANSLATE(D21644,""fr"",""en"")"),"#VALUE!")</f>
        <v>#VALUE!</v>
      </c>
    </row>
    <row r="21645" ht="15.75" customHeight="1">
      <c r="A21645" s="1" t="s">
        <v>1023</v>
      </c>
      <c r="B21645" s="1">
        <v>5.0</v>
      </c>
      <c r="C21645" s="1" t="s">
        <v>44895</v>
      </c>
      <c r="D21645" s="1" t="s">
        <v>44896</v>
      </c>
      <c r="E21645" s="1" t="s">
        <v>448</v>
      </c>
      <c r="F21645" s="1" t="s">
        <v>84</v>
      </c>
      <c r="G21645" s="1" t="str">
        <f>IFERROR(__xludf.DUMMYFUNCTION("GOOGLETRANSLATE(D21645,""fr"",""en"")"),"#VALUE!")</f>
        <v>#VALUE!</v>
      </c>
    </row>
    <row r="21646" ht="15.75" customHeight="1">
      <c r="A21646" s="1" t="s">
        <v>220</v>
      </c>
      <c r="B21646" s="1">
        <v>2.0</v>
      </c>
      <c r="C21646" s="1" t="s">
        <v>44897</v>
      </c>
      <c r="D21646" s="1" t="s">
        <v>44898</v>
      </c>
      <c r="E21646" s="1" t="s">
        <v>65</v>
      </c>
      <c r="F21646" s="1" t="s">
        <v>66</v>
      </c>
      <c r="G21646" s="1" t="str">
        <f>IFERROR(__xludf.DUMMYFUNCTION("GOOGLETRANSLATE(D21646,""fr"",""en"")"),"#VALUE!")</f>
        <v>#VALUE!</v>
      </c>
    </row>
    <row r="21647" ht="15.75" customHeight="1">
      <c r="A21647" s="1" t="s">
        <v>236</v>
      </c>
      <c r="B21647" s="1">
        <v>5.0</v>
      </c>
      <c r="C21647" s="1" t="s">
        <v>4597</v>
      </c>
      <c r="D21647" s="1" t="s">
        <v>44899</v>
      </c>
      <c r="E21647" s="1" t="s">
        <v>21</v>
      </c>
      <c r="F21647" s="1" t="s">
        <v>11</v>
      </c>
      <c r="G21647" s="1" t="str">
        <f>IFERROR(__xludf.DUMMYFUNCTION("GOOGLETRANSLATE(D21647,""fr"",""en"")"),"#VALUE!")</f>
        <v>#VALUE!</v>
      </c>
    </row>
    <row r="21648" ht="15.75" customHeight="1">
      <c r="A21648" s="1" t="s">
        <v>20987</v>
      </c>
      <c r="B21648" s="1">
        <v>1.0</v>
      </c>
      <c r="C21648" s="1" t="s">
        <v>44900</v>
      </c>
      <c r="D21648" s="1" t="s">
        <v>44901</v>
      </c>
      <c r="E21648" s="1" t="s">
        <v>43</v>
      </c>
      <c r="F21648" s="1" t="s">
        <v>30</v>
      </c>
      <c r="G21648" s="1" t="str">
        <f>IFERROR(__xludf.DUMMYFUNCTION("GOOGLETRANSLATE(D21648,""fr"",""en"")"),"#VALUE!")</f>
        <v>#VALUE!</v>
      </c>
    </row>
    <row r="21649" ht="15.75" customHeight="1">
      <c r="A21649" s="1" t="s">
        <v>2103</v>
      </c>
      <c r="B21649" s="1">
        <v>5.0</v>
      </c>
      <c r="C21649" s="1" t="s">
        <v>44902</v>
      </c>
      <c r="D21649" s="1" t="s">
        <v>44903</v>
      </c>
      <c r="E21649" s="1" t="s">
        <v>292</v>
      </c>
      <c r="F21649" s="1" t="s">
        <v>11</v>
      </c>
      <c r="G21649" s="1" t="str">
        <f>IFERROR(__xludf.DUMMYFUNCTION("GOOGLETRANSLATE(D21649,""fr"",""en"")"),"#VALUE!")</f>
        <v>#VALUE!</v>
      </c>
    </row>
    <row r="21650" ht="15.75" customHeight="1">
      <c r="A21650" s="1" t="s">
        <v>2826</v>
      </c>
      <c r="B21650" s="1">
        <v>2.0</v>
      </c>
      <c r="C21650" s="1" t="s">
        <v>44904</v>
      </c>
      <c r="D21650" s="1" t="s">
        <v>44905</v>
      </c>
      <c r="E21650" s="1" t="s">
        <v>169</v>
      </c>
      <c r="F21650" s="1" t="s">
        <v>11</v>
      </c>
      <c r="G21650" s="1" t="str">
        <f>IFERROR(__xludf.DUMMYFUNCTION("GOOGLETRANSLATE(D21650,""fr"",""en"")"),"#VALUE!")</f>
        <v>#VALUE!</v>
      </c>
    </row>
    <row r="21651" ht="15.75" customHeight="1">
      <c r="A21651" s="1" t="s">
        <v>1693</v>
      </c>
      <c r="B21651" s="1">
        <v>5.0</v>
      </c>
      <c r="C21651" s="1" t="s">
        <v>44906</v>
      </c>
      <c r="D21651" s="1" t="s">
        <v>44907</v>
      </c>
      <c r="E21651" s="1" t="s">
        <v>10</v>
      </c>
      <c r="F21651" s="1" t="s">
        <v>11</v>
      </c>
      <c r="G21651" s="1" t="str">
        <f>IFERROR(__xludf.DUMMYFUNCTION("GOOGLETRANSLATE(D21651,""fr"",""en"")"),"#VALUE!")</f>
        <v>#VALUE!</v>
      </c>
    </row>
    <row r="21652" ht="15.75" customHeight="1">
      <c r="A21652" s="1" t="s">
        <v>6525</v>
      </c>
      <c r="B21652" s="1">
        <v>5.0</v>
      </c>
      <c r="C21652" s="1" t="s">
        <v>44908</v>
      </c>
      <c r="D21652" s="1" t="s">
        <v>44909</v>
      </c>
      <c r="E21652" s="1" t="s">
        <v>273</v>
      </c>
      <c r="F21652" s="1" t="s">
        <v>11</v>
      </c>
      <c r="G21652" s="1" t="str">
        <f>IFERROR(__xludf.DUMMYFUNCTION("GOOGLETRANSLATE(D21652,""fr"",""en"")"),"#VALUE!")</f>
        <v>#VALUE!</v>
      </c>
    </row>
    <row r="21653" ht="15.75" customHeight="1">
      <c r="A21653" s="1" t="s">
        <v>1972</v>
      </c>
      <c r="B21653" s="1">
        <v>5.0</v>
      </c>
      <c r="C21653" s="1" t="s">
        <v>44910</v>
      </c>
      <c r="D21653" s="1" t="s">
        <v>44911</v>
      </c>
      <c r="E21653" s="1" t="s">
        <v>10</v>
      </c>
      <c r="F21653" s="1" t="s">
        <v>11</v>
      </c>
      <c r="G21653" s="1" t="str">
        <f>IFERROR(__xludf.DUMMYFUNCTION("GOOGLETRANSLATE(D21653,""fr"",""en"")"),"#VALUE!")</f>
        <v>#VALUE!</v>
      </c>
    </row>
    <row r="21654" ht="15.75" customHeight="1">
      <c r="A21654" s="1" t="s">
        <v>258</v>
      </c>
      <c r="B21654" s="1">
        <v>3.0</v>
      </c>
      <c r="C21654" s="1" t="s">
        <v>44912</v>
      </c>
      <c r="D21654" s="1" t="s">
        <v>44913</v>
      </c>
      <c r="E21654" s="1" t="s">
        <v>10</v>
      </c>
      <c r="F21654" s="1" t="s">
        <v>11</v>
      </c>
      <c r="G21654" s="1" t="str">
        <f>IFERROR(__xludf.DUMMYFUNCTION("GOOGLETRANSLATE(D21654,""fr"",""en"")"),"#VALUE!")</f>
        <v>#VALUE!</v>
      </c>
    </row>
    <row r="21655" ht="15.75" customHeight="1">
      <c r="A21655" s="1" t="s">
        <v>3022</v>
      </c>
      <c r="B21655" s="1">
        <v>5.0</v>
      </c>
      <c r="C21655" s="1" t="s">
        <v>44914</v>
      </c>
      <c r="D21655" s="1" t="s">
        <v>44915</v>
      </c>
      <c r="E21655" s="1" t="s">
        <v>21</v>
      </c>
      <c r="F21655" s="1" t="s">
        <v>11</v>
      </c>
      <c r="G21655" s="1" t="str">
        <f>IFERROR(__xludf.DUMMYFUNCTION("GOOGLETRANSLATE(D21655,""fr"",""en"")"),"#VALUE!")</f>
        <v>#VALUE!</v>
      </c>
    </row>
    <row r="21656" ht="15.75" customHeight="1">
      <c r="A21656" s="1" t="s">
        <v>5248</v>
      </c>
      <c r="B21656" s="1">
        <v>1.0</v>
      </c>
      <c r="C21656" s="1" t="s">
        <v>44916</v>
      </c>
      <c r="D21656" s="1" t="s">
        <v>44917</v>
      </c>
      <c r="E21656" s="1" t="s">
        <v>292</v>
      </c>
      <c r="F21656" s="1" t="s">
        <v>11</v>
      </c>
      <c r="G21656" s="1" t="str">
        <f>IFERROR(__xludf.DUMMYFUNCTION("GOOGLETRANSLATE(D21656,""fr"",""en"")"),"#VALUE!")</f>
        <v>#VALUE!</v>
      </c>
    </row>
    <row r="21657" ht="15.75" customHeight="1">
      <c r="A21657" s="1" t="s">
        <v>1940</v>
      </c>
      <c r="B21657" s="1">
        <v>5.0</v>
      </c>
      <c r="C21657" s="1" t="s">
        <v>44918</v>
      </c>
      <c r="D21657" s="1" t="s">
        <v>44919</v>
      </c>
      <c r="E21657" s="1" t="s">
        <v>21</v>
      </c>
      <c r="F21657" s="1" t="s">
        <v>11</v>
      </c>
      <c r="G21657" s="1" t="str">
        <f>IFERROR(__xludf.DUMMYFUNCTION("GOOGLETRANSLATE(D21657,""fr"",""en"")"),"#VALUE!")</f>
        <v>#VALUE!</v>
      </c>
    </row>
    <row r="21658" ht="15.75" customHeight="1">
      <c r="A21658" s="1" t="s">
        <v>1699</v>
      </c>
      <c r="B21658" s="1">
        <v>5.0</v>
      </c>
      <c r="C21658" s="1" t="s">
        <v>44920</v>
      </c>
      <c r="D21658" s="1" t="s">
        <v>44921</v>
      </c>
      <c r="E21658" s="1" t="s">
        <v>10</v>
      </c>
      <c r="F21658" s="1" t="s">
        <v>11</v>
      </c>
      <c r="G21658" s="1" t="str">
        <f>IFERROR(__xludf.DUMMYFUNCTION("GOOGLETRANSLATE(D21658,""fr"",""en"")"),"#VALUE!")</f>
        <v>#VALUE!</v>
      </c>
    </row>
    <row r="21659" ht="15.75" customHeight="1">
      <c r="A21659" s="1" t="s">
        <v>13183</v>
      </c>
      <c r="B21659" s="1">
        <v>1.0</v>
      </c>
      <c r="C21659" s="1" t="s">
        <v>44922</v>
      </c>
      <c r="D21659" s="1" t="s">
        <v>44923</v>
      </c>
      <c r="E21659" s="1" t="s">
        <v>554</v>
      </c>
      <c r="F21659" s="1" t="s">
        <v>30</v>
      </c>
      <c r="G21659" s="1" t="str">
        <f>IFERROR(__xludf.DUMMYFUNCTION("GOOGLETRANSLATE(D21659,""fr"",""en"")"),"#VALUE!")</f>
        <v>#VALUE!</v>
      </c>
    </row>
    <row r="21660" ht="15.75" customHeight="1">
      <c r="A21660" s="1" t="s">
        <v>14704</v>
      </c>
      <c r="B21660" s="1">
        <v>1.0</v>
      </c>
      <c r="C21660" s="1" t="s">
        <v>44924</v>
      </c>
      <c r="D21660" s="1" t="s">
        <v>44925</v>
      </c>
      <c r="E21660" s="1" t="s">
        <v>38</v>
      </c>
      <c r="F21660" s="1" t="s">
        <v>39</v>
      </c>
      <c r="G21660" s="1" t="str">
        <f>IFERROR(__xludf.DUMMYFUNCTION("GOOGLETRANSLATE(D21660,""fr"",""en"")"),"#VALUE!")</f>
        <v>#VALUE!</v>
      </c>
    </row>
    <row r="21661" ht="15.75" customHeight="1">
      <c r="A21661" s="1" t="s">
        <v>6954</v>
      </c>
      <c r="B21661" s="1">
        <v>1.0</v>
      </c>
      <c r="C21661" s="1" t="s">
        <v>44926</v>
      </c>
      <c r="D21661" s="1" t="s">
        <v>44927</v>
      </c>
      <c r="E21661" s="1" t="s">
        <v>250</v>
      </c>
      <c r="F21661" s="1" t="s">
        <v>30</v>
      </c>
      <c r="G21661" s="1" t="str">
        <f>IFERROR(__xludf.DUMMYFUNCTION("GOOGLETRANSLATE(D21661,""fr"",""en"")"),"#VALUE!")</f>
        <v>#VALUE!</v>
      </c>
    </row>
    <row r="21662" ht="15.75" customHeight="1">
      <c r="A21662" s="1" t="s">
        <v>22574</v>
      </c>
      <c r="B21662" s="1">
        <v>3.0</v>
      </c>
      <c r="C21662" s="1" t="s">
        <v>44928</v>
      </c>
      <c r="D21662" s="1" t="s">
        <v>44929</v>
      </c>
      <c r="E21662" s="1" t="s">
        <v>10</v>
      </c>
      <c r="F21662" s="1" t="s">
        <v>11</v>
      </c>
      <c r="G21662" s="1" t="str">
        <f>IFERROR(__xludf.DUMMYFUNCTION("GOOGLETRANSLATE(D21662,""fr"",""en"")"),"#VALUE!")</f>
        <v>#VALUE!</v>
      </c>
    </row>
    <row r="21663" ht="15.75" customHeight="1">
      <c r="A21663" s="1" t="s">
        <v>32971</v>
      </c>
      <c r="B21663" s="1">
        <v>1.0</v>
      </c>
      <c r="C21663" s="1" t="s">
        <v>44930</v>
      </c>
      <c r="D21663" s="1" t="s">
        <v>44931</v>
      </c>
      <c r="E21663" s="1" t="s">
        <v>296</v>
      </c>
      <c r="F21663" s="1" t="s">
        <v>48</v>
      </c>
      <c r="G21663" s="1" t="str">
        <f>IFERROR(__xludf.DUMMYFUNCTION("GOOGLETRANSLATE(D21663,""fr"",""en"")"),"#VALUE!")</f>
        <v>#VALUE!</v>
      </c>
    </row>
    <row r="21664" ht="15.75" customHeight="1">
      <c r="A21664" s="1" t="s">
        <v>2556</v>
      </c>
      <c r="B21664" s="1">
        <v>3.0</v>
      </c>
      <c r="C21664" s="1" t="s">
        <v>44932</v>
      </c>
      <c r="D21664" s="1" t="s">
        <v>44933</v>
      </c>
      <c r="E21664" s="1" t="s">
        <v>423</v>
      </c>
      <c r="F21664" s="1" t="s">
        <v>30</v>
      </c>
      <c r="G21664" s="1" t="str">
        <f>IFERROR(__xludf.DUMMYFUNCTION("GOOGLETRANSLATE(D21664,""fr"",""en"")"),"#VALUE!")</f>
        <v>#VALUE!</v>
      </c>
    </row>
    <row r="21665" ht="15.75" customHeight="1">
      <c r="A21665" s="1" t="s">
        <v>707</v>
      </c>
      <c r="B21665" s="1">
        <v>5.0</v>
      </c>
      <c r="C21665" s="1" t="s">
        <v>44934</v>
      </c>
      <c r="D21665" s="1" t="s">
        <v>44935</v>
      </c>
      <c r="E21665" s="1" t="s">
        <v>10</v>
      </c>
      <c r="F21665" s="1" t="s">
        <v>11</v>
      </c>
      <c r="G21665" s="1" t="str">
        <f>IFERROR(__xludf.DUMMYFUNCTION("GOOGLETRANSLATE(D21665,""fr"",""en"")"),"#VALUE!")</f>
        <v>#VALUE!</v>
      </c>
    </row>
    <row r="21666" ht="15.75" customHeight="1">
      <c r="A21666" s="1" t="s">
        <v>1901</v>
      </c>
      <c r="B21666" s="1">
        <v>3.0</v>
      </c>
      <c r="C21666" s="1" t="s">
        <v>44936</v>
      </c>
      <c r="D21666" s="1" t="s">
        <v>44937</v>
      </c>
      <c r="E21666" s="1" t="s">
        <v>29</v>
      </c>
      <c r="F21666" s="1" t="s">
        <v>30</v>
      </c>
      <c r="G21666" s="1" t="str">
        <f>IFERROR(__xludf.DUMMYFUNCTION("GOOGLETRANSLATE(D21666,""fr"",""en"")"),"#VALUE!")</f>
        <v>#VALUE!</v>
      </c>
    </row>
    <row r="21667" ht="15.75" customHeight="1">
      <c r="A21667" s="1" t="s">
        <v>255</v>
      </c>
      <c r="B21667" s="1">
        <v>1.0</v>
      </c>
      <c r="C21667" s="1" t="s">
        <v>44938</v>
      </c>
      <c r="D21667" s="1" t="s">
        <v>44939</v>
      </c>
      <c r="E21667" s="1" t="s">
        <v>65</v>
      </c>
      <c r="F21667" s="1" t="s">
        <v>66</v>
      </c>
      <c r="G21667" s="1" t="str">
        <f>IFERROR(__xludf.DUMMYFUNCTION("GOOGLETRANSLATE(D21667,""fr"",""en"")"),"#VALUE!")</f>
        <v>#VALUE!</v>
      </c>
    </row>
    <row r="21668" ht="15.75" customHeight="1">
      <c r="A21668" s="1" t="s">
        <v>5652</v>
      </c>
      <c r="B21668" s="1">
        <v>5.0</v>
      </c>
      <c r="C21668" s="1" t="s">
        <v>44940</v>
      </c>
      <c r="D21668" s="1" t="s">
        <v>44941</v>
      </c>
      <c r="E21668" s="1" t="s">
        <v>554</v>
      </c>
      <c r="F21668" s="1" t="s">
        <v>30</v>
      </c>
      <c r="G21668" s="1" t="str">
        <f>IFERROR(__xludf.DUMMYFUNCTION("GOOGLETRANSLATE(D21668,""fr"",""en"")"),"#VALUE!")</f>
        <v>#VALUE!</v>
      </c>
    </row>
    <row r="21669" ht="15.75" customHeight="1">
      <c r="A21669" s="1" t="s">
        <v>1110</v>
      </c>
      <c r="B21669" s="1">
        <v>4.0</v>
      </c>
      <c r="C21669" s="1" t="s">
        <v>44942</v>
      </c>
      <c r="D21669" s="1" t="s">
        <v>44943</v>
      </c>
      <c r="E21669" s="1" t="s">
        <v>10</v>
      </c>
      <c r="F21669" s="1" t="s">
        <v>11</v>
      </c>
      <c r="G21669" s="1" t="str">
        <f>IFERROR(__xludf.DUMMYFUNCTION("GOOGLETRANSLATE(D21669,""fr"",""en"")"),"#VALUE!")</f>
        <v>#VALUE!</v>
      </c>
    </row>
    <row r="21670" ht="15.75" customHeight="1">
      <c r="A21670" s="1" t="s">
        <v>9081</v>
      </c>
      <c r="B21670" s="1">
        <v>1.0</v>
      </c>
      <c r="C21670" s="1" t="s">
        <v>44944</v>
      </c>
      <c r="D21670" s="1" t="s">
        <v>44945</v>
      </c>
      <c r="E21670" s="1" t="s">
        <v>169</v>
      </c>
      <c r="F21670" s="1" t="s">
        <v>11</v>
      </c>
      <c r="G21670" s="1" t="str">
        <f>IFERROR(__xludf.DUMMYFUNCTION("GOOGLETRANSLATE(D21670,""fr"",""en"")"),"#VALUE!")</f>
        <v>#VALUE!</v>
      </c>
    </row>
    <row r="21671" ht="15.75" customHeight="1">
      <c r="A21671" s="1" t="s">
        <v>4984</v>
      </c>
      <c r="B21671" s="1">
        <v>3.0</v>
      </c>
      <c r="C21671" s="1" t="s">
        <v>44946</v>
      </c>
      <c r="D21671" s="1" t="s">
        <v>44947</v>
      </c>
      <c r="E21671" s="1" t="s">
        <v>296</v>
      </c>
      <c r="F21671" s="1" t="s">
        <v>110</v>
      </c>
      <c r="G21671" s="1" t="str">
        <f>IFERROR(__xludf.DUMMYFUNCTION("GOOGLETRANSLATE(D21671,""fr"",""en"")"),"#VALUE!")</f>
        <v>#VALUE!</v>
      </c>
    </row>
    <row r="21672" ht="15.75" customHeight="1">
      <c r="A21672" s="1" t="s">
        <v>769</v>
      </c>
      <c r="B21672" s="1">
        <v>3.0</v>
      </c>
      <c r="C21672" s="1" t="s">
        <v>44948</v>
      </c>
      <c r="D21672" s="1" t="s">
        <v>44949</v>
      </c>
      <c r="E21672" s="1" t="s">
        <v>21</v>
      </c>
      <c r="F21672" s="1" t="s">
        <v>11</v>
      </c>
      <c r="G21672" s="1" t="str">
        <f>IFERROR(__xludf.DUMMYFUNCTION("GOOGLETRANSLATE(D21672,""fr"",""en"")"),"#VALUE!")</f>
        <v>#VALUE!</v>
      </c>
    </row>
    <row r="21673" ht="15.75" customHeight="1">
      <c r="A21673" s="1" t="s">
        <v>8938</v>
      </c>
      <c r="B21673" s="1">
        <v>1.0</v>
      </c>
      <c r="C21673" s="1" t="s">
        <v>44950</v>
      </c>
      <c r="D21673" s="1" t="s">
        <v>44951</v>
      </c>
      <c r="E21673" s="1" t="s">
        <v>73</v>
      </c>
      <c r="F21673" s="1" t="s">
        <v>30</v>
      </c>
      <c r="G21673" s="1" t="str">
        <f>IFERROR(__xludf.DUMMYFUNCTION("GOOGLETRANSLATE(D21673,""fr"",""en"")"),"#VALUE!")</f>
        <v>#VALUE!</v>
      </c>
    </row>
    <row r="21674" ht="15.75" customHeight="1">
      <c r="A21674" s="1" t="s">
        <v>4455</v>
      </c>
      <c r="B21674" s="1">
        <v>5.0</v>
      </c>
      <c r="C21674" s="1" t="s">
        <v>44952</v>
      </c>
      <c r="D21674" s="1" t="s">
        <v>44953</v>
      </c>
      <c r="E21674" s="1" t="s">
        <v>21</v>
      </c>
      <c r="F21674" s="1" t="s">
        <v>11</v>
      </c>
      <c r="G21674" s="1" t="str">
        <f>IFERROR(__xludf.DUMMYFUNCTION("GOOGLETRANSLATE(D21674,""fr"",""en"")"),"#VALUE!")</f>
        <v>#VALUE!</v>
      </c>
    </row>
    <row r="21675" ht="15.75" customHeight="1">
      <c r="A21675" s="1" t="s">
        <v>719</v>
      </c>
      <c r="B21675" s="1">
        <v>2.0</v>
      </c>
      <c r="C21675" s="1" t="s">
        <v>44954</v>
      </c>
      <c r="D21675" s="1" t="s">
        <v>44955</v>
      </c>
      <c r="E21675" s="1" t="s">
        <v>296</v>
      </c>
      <c r="F21675" s="1" t="s">
        <v>11</v>
      </c>
      <c r="G21675" s="1" t="str">
        <f>IFERROR(__xludf.DUMMYFUNCTION("GOOGLETRANSLATE(D21675,""fr"",""en"")"),"#VALUE!")</f>
        <v>#VALUE!</v>
      </c>
    </row>
    <row r="21676" ht="15.75" customHeight="1">
      <c r="A21676" s="1" t="s">
        <v>439</v>
      </c>
      <c r="B21676" s="1">
        <v>5.0</v>
      </c>
      <c r="C21676" s="1" t="s">
        <v>44956</v>
      </c>
      <c r="D21676" s="1" t="s">
        <v>44957</v>
      </c>
      <c r="E21676" s="1" t="s">
        <v>10</v>
      </c>
      <c r="F21676" s="1" t="s">
        <v>11</v>
      </c>
      <c r="G21676" s="1" t="str">
        <f>IFERROR(__xludf.DUMMYFUNCTION("GOOGLETRANSLATE(D21676,""fr"",""en"")"),"#VALUE!")</f>
        <v>#VALUE!</v>
      </c>
    </row>
    <row r="21677" ht="15.75" customHeight="1">
      <c r="A21677" s="1" t="s">
        <v>3214</v>
      </c>
      <c r="B21677" s="1">
        <v>4.0</v>
      </c>
      <c r="C21677" s="1" t="s">
        <v>44958</v>
      </c>
      <c r="D21677" s="1" t="s">
        <v>44959</v>
      </c>
      <c r="E21677" s="1" t="s">
        <v>109</v>
      </c>
      <c r="F21677" s="1" t="s">
        <v>11</v>
      </c>
      <c r="G21677" s="1" t="str">
        <f>IFERROR(__xludf.DUMMYFUNCTION("GOOGLETRANSLATE(D21677,""fr"",""en"")"),"#VALUE!")</f>
        <v>#VALUE!</v>
      </c>
    </row>
    <row r="21678" ht="15.75" customHeight="1">
      <c r="A21678" s="1" t="s">
        <v>2003</v>
      </c>
      <c r="B21678" s="1">
        <v>5.0</v>
      </c>
      <c r="C21678" s="1" t="s">
        <v>42860</v>
      </c>
      <c r="D21678" s="1" t="s">
        <v>44960</v>
      </c>
      <c r="E21678" s="1" t="s">
        <v>125</v>
      </c>
      <c r="F21678" s="1" t="s">
        <v>11</v>
      </c>
      <c r="G21678" s="1" t="str">
        <f>IFERROR(__xludf.DUMMYFUNCTION("GOOGLETRANSLATE(D21678,""fr"",""en"")"),"#VALUE!")</f>
        <v>#VALUE!</v>
      </c>
    </row>
    <row r="21679" ht="15.75" customHeight="1">
      <c r="A21679" s="1" t="s">
        <v>1426</v>
      </c>
      <c r="B21679" s="1">
        <v>2.0</v>
      </c>
      <c r="C21679" s="1" t="s">
        <v>44961</v>
      </c>
      <c r="D21679" s="1" t="s">
        <v>44962</v>
      </c>
      <c r="E21679" s="1" t="s">
        <v>827</v>
      </c>
      <c r="F21679" s="1" t="s">
        <v>39</v>
      </c>
      <c r="G21679" s="1" t="str">
        <f>IFERROR(__xludf.DUMMYFUNCTION("GOOGLETRANSLATE(D21679,""fr"",""en"")"),"#VALUE!")</f>
        <v>#VALUE!</v>
      </c>
    </row>
    <row r="21680" ht="15.75" customHeight="1">
      <c r="A21680" s="1" t="s">
        <v>5456</v>
      </c>
      <c r="B21680" s="1">
        <v>4.0</v>
      </c>
      <c r="C21680" s="1" t="s">
        <v>44963</v>
      </c>
      <c r="D21680" s="1" t="s">
        <v>44964</v>
      </c>
      <c r="E21680" s="1" t="s">
        <v>254</v>
      </c>
      <c r="F21680" s="1" t="s">
        <v>66</v>
      </c>
      <c r="G21680" s="1" t="str">
        <f>IFERROR(__xludf.DUMMYFUNCTION("GOOGLETRANSLATE(D21680,""fr"",""en"")"),"#VALUE!")</f>
        <v>#VALUE!</v>
      </c>
    </row>
    <row r="21681" ht="15.75" customHeight="1">
      <c r="A21681" s="1" t="s">
        <v>29444</v>
      </c>
      <c r="B21681" s="1">
        <v>2.0</v>
      </c>
      <c r="C21681" s="1" t="s">
        <v>44965</v>
      </c>
      <c r="D21681" s="1" t="s">
        <v>44966</v>
      </c>
      <c r="E21681" s="1" t="s">
        <v>169</v>
      </c>
      <c r="F21681" s="1" t="s">
        <v>110</v>
      </c>
      <c r="G21681" s="1" t="str">
        <f>IFERROR(__xludf.DUMMYFUNCTION("GOOGLETRANSLATE(D21681,""fr"",""en"")"),"#VALUE!")</f>
        <v>#VALUE!</v>
      </c>
    </row>
    <row r="21682" ht="15.75" customHeight="1">
      <c r="A21682" s="1" t="s">
        <v>597</v>
      </c>
      <c r="B21682" s="1">
        <v>4.0</v>
      </c>
      <c r="C21682" s="1" t="s">
        <v>44967</v>
      </c>
      <c r="D21682" s="1" t="s">
        <v>44968</v>
      </c>
      <c r="E21682" s="1" t="s">
        <v>10</v>
      </c>
      <c r="F21682" s="1" t="s">
        <v>11</v>
      </c>
      <c r="G21682" s="1" t="str">
        <f>IFERROR(__xludf.DUMMYFUNCTION("GOOGLETRANSLATE(D21682,""fr"",""en"")"),"#VALUE!")</f>
        <v>#VALUE!</v>
      </c>
    </row>
    <row r="21683" ht="15.75" customHeight="1">
      <c r="A21683" s="1" t="s">
        <v>724</v>
      </c>
      <c r="B21683" s="1">
        <v>2.0</v>
      </c>
      <c r="C21683" s="1" t="s">
        <v>44969</v>
      </c>
      <c r="D21683" s="1" t="s">
        <v>44970</v>
      </c>
      <c r="E21683" s="1" t="s">
        <v>250</v>
      </c>
      <c r="F21683" s="1" t="s">
        <v>30</v>
      </c>
      <c r="G21683" s="1" t="str">
        <f>IFERROR(__xludf.DUMMYFUNCTION("GOOGLETRANSLATE(D21683,""fr"",""en"")"),"Be careful Teleconseiller who shouts you on the phone of no listening we must send the documents several times
An advisor informed me that it happens that in an email he only treats an attachment you have to run every month after his reimbursements")</f>
        <v>Be careful Teleconseiller who shouts you on the phone of no listening we must send the documents several times
An advisor informed me that it happens that in an email he only treats an attachment you have to run every month after his reimbursements</v>
      </c>
    </row>
    <row r="21684" ht="15.75" customHeight="1">
      <c r="A21684" s="1" t="s">
        <v>3496</v>
      </c>
      <c r="B21684" s="1">
        <v>5.0</v>
      </c>
      <c r="C21684" s="1" t="s">
        <v>44971</v>
      </c>
      <c r="D21684" s="1" t="s">
        <v>44972</v>
      </c>
      <c r="E21684" s="1" t="s">
        <v>10</v>
      </c>
      <c r="F21684" s="1" t="s">
        <v>11</v>
      </c>
      <c r="G21684" s="1" t="str">
        <f>IFERROR(__xludf.DUMMYFUNCTION("GOOGLETRANSLATE(D21684,""fr"",""en"")"),"#VALUE!")</f>
        <v>#VALUE!</v>
      </c>
    </row>
    <row r="21685" ht="15.75" customHeight="1">
      <c r="A21685" s="1" t="s">
        <v>1901</v>
      </c>
      <c r="B21685" s="1">
        <v>5.0</v>
      </c>
      <c r="C21685" s="1" t="s">
        <v>44973</v>
      </c>
      <c r="D21685" s="1" t="s">
        <v>44974</v>
      </c>
      <c r="E21685" s="1" t="s">
        <v>10</v>
      </c>
      <c r="F21685" s="1" t="s">
        <v>11</v>
      </c>
      <c r="G21685" s="1" t="str">
        <f>IFERROR(__xludf.DUMMYFUNCTION("GOOGLETRANSLATE(D21685,""fr"",""en"")"),"#VALUE!")</f>
        <v>#VALUE!</v>
      </c>
    </row>
    <row r="21686" ht="15.75" customHeight="1">
      <c r="A21686" s="1" t="s">
        <v>94</v>
      </c>
      <c r="B21686" s="1">
        <v>5.0</v>
      </c>
      <c r="C21686" s="1" t="s">
        <v>44975</v>
      </c>
      <c r="D21686" s="1" t="s">
        <v>44976</v>
      </c>
      <c r="E21686" s="1" t="s">
        <v>21</v>
      </c>
      <c r="F21686" s="1" t="s">
        <v>11</v>
      </c>
      <c r="G21686" s="1" t="str">
        <f>IFERROR(__xludf.DUMMYFUNCTION("GOOGLETRANSLATE(D21686,""fr"",""en"")"),"#VALUE!")</f>
        <v>#VALUE!</v>
      </c>
    </row>
    <row r="21687" ht="15.75" customHeight="1">
      <c r="A21687" s="1" t="s">
        <v>6537</v>
      </c>
      <c r="B21687" s="1">
        <v>2.0</v>
      </c>
      <c r="C21687" s="1" t="s">
        <v>44977</v>
      </c>
      <c r="D21687" s="1" t="s">
        <v>44978</v>
      </c>
      <c r="E21687" s="1" t="s">
        <v>226</v>
      </c>
      <c r="F21687" s="1" t="s">
        <v>110</v>
      </c>
      <c r="G21687" s="1" t="str">
        <f>IFERROR(__xludf.DUMMYFUNCTION("GOOGLETRANSLATE(D21687,""fr"",""en"")"),"#VALUE!")</f>
        <v>#VALUE!</v>
      </c>
    </row>
    <row r="21688" ht="15.75" customHeight="1">
      <c r="A21688" s="1" t="s">
        <v>1062</v>
      </c>
      <c r="B21688" s="1">
        <v>4.0</v>
      </c>
      <c r="C21688" s="1" t="s">
        <v>44979</v>
      </c>
      <c r="D21688" s="1" t="s">
        <v>44980</v>
      </c>
      <c r="E21688" s="1" t="s">
        <v>10</v>
      </c>
      <c r="F21688" s="1" t="s">
        <v>11</v>
      </c>
      <c r="G21688" s="1" t="str">
        <f>IFERROR(__xludf.DUMMYFUNCTION("GOOGLETRANSLATE(D21688,""fr"",""en"")"),"#VALUE!")</f>
        <v>#VALUE!</v>
      </c>
    </row>
    <row r="21689" ht="15.75" customHeight="1">
      <c r="A21689" s="1" t="s">
        <v>1215</v>
      </c>
      <c r="B21689" s="1">
        <v>1.0</v>
      </c>
      <c r="C21689" s="1" t="s">
        <v>44981</v>
      </c>
      <c r="D21689" s="1" t="s">
        <v>44982</v>
      </c>
      <c r="E21689" s="1" t="s">
        <v>125</v>
      </c>
      <c r="F21689" s="1" t="s">
        <v>110</v>
      </c>
      <c r="G21689" s="1" t="str">
        <f>IFERROR(__xludf.DUMMYFUNCTION("GOOGLETRANSLATE(D21689,""fr"",""en"")"),"#VALUE!")</f>
        <v>#VALUE!</v>
      </c>
    </row>
    <row r="21690" ht="15.75" customHeight="1">
      <c r="A21690" s="1" t="s">
        <v>600</v>
      </c>
      <c r="B21690" s="1">
        <v>3.0</v>
      </c>
      <c r="C21690" s="1" t="s">
        <v>44983</v>
      </c>
      <c r="D21690" s="1" t="s">
        <v>44984</v>
      </c>
      <c r="E21690" s="1" t="s">
        <v>10</v>
      </c>
      <c r="F21690" s="1" t="s">
        <v>11</v>
      </c>
      <c r="G21690" s="1" t="str">
        <f>IFERROR(__xludf.DUMMYFUNCTION("GOOGLETRANSLATE(D21690,""fr"",""en"")"),"#VALUE!")</f>
        <v>#VALUE!</v>
      </c>
    </row>
    <row r="21691" ht="15.75" customHeight="1">
      <c r="A21691" s="1" t="s">
        <v>982</v>
      </c>
      <c r="B21691" s="1">
        <v>2.0</v>
      </c>
      <c r="C21691" s="1" t="s">
        <v>44985</v>
      </c>
      <c r="D21691" s="1" t="s">
        <v>44986</v>
      </c>
      <c r="E21691" s="1" t="s">
        <v>10</v>
      </c>
      <c r="F21691" s="1" t="s">
        <v>11</v>
      </c>
      <c r="G21691" s="1" t="str">
        <f>IFERROR(__xludf.DUMMYFUNCTION("GOOGLETRANSLATE(D21691,""fr"",""en"")"),"#VALUE!")</f>
        <v>#VALUE!</v>
      </c>
    </row>
    <row r="21692" ht="15.75" customHeight="1">
      <c r="A21692" s="1" t="s">
        <v>367</v>
      </c>
      <c r="B21692" s="1">
        <v>2.0</v>
      </c>
      <c r="C21692" s="1" t="s">
        <v>44987</v>
      </c>
      <c r="D21692" s="1" t="s">
        <v>44988</v>
      </c>
      <c r="E21692" s="1" t="s">
        <v>296</v>
      </c>
      <c r="F21692" s="1" t="s">
        <v>66</v>
      </c>
      <c r="G21692" s="1" t="str">
        <f>IFERROR(__xludf.DUMMYFUNCTION("GOOGLETRANSLATE(D21692,""fr"",""en"")"),"#VALUE!")</f>
        <v>#VALUE!</v>
      </c>
    </row>
    <row r="21693" ht="15.75" customHeight="1">
      <c r="A21693" s="1" t="s">
        <v>11442</v>
      </c>
      <c r="B21693" s="1">
        <v>1.0</v>
      </c>
      <c r="C21693" s="1" t="s">
        <v>44989</v>
      </c>
      <c r="D21693" s="1" t="s">
        <v>44990</v>
      </c>
      <c r="E21693" s="1" t="s">
        <v>273</v>
      </c>
      <c r="F21693" s="1" t="s">
        <v>11</v>
      </c>
      <c r="G21693" s="1" t="str">
        <f>IFERROR(__xludf.DUMMYFUNCTION("GOOGLETRANSLATE(D21693,""fr"",""en"")"),"#VALUE!")</f>
        <v>#VALUE!</v>
      </c>
    </row>
    <row r="21694" ht="15.75" customHeight="1">
      <c r="A21694" s="1" t="s">
        <v>5248</v>
      </c>
      <c r="B21694" s="1">
        <v>1.0</v>
      </c>
      <c r="C21694" s="1" t="s">
        <v>44991</v>
      </c>
      <c r="D21694" s="1" t="s">
        <v>44992</v>
      </c>
      <c r="E21694" s="1" t="s">
        <v>273</v>
      </c>
      <c r="F21694" s="1" t="s">
        <v>110</v>
      </c>
      <c r="G21694" s="1" t="str">
        <f>IFERROR(__xludf.DUMMYFUNCTION("GOOGLETRANSLATE(D21694,""fr"",""en"")"),"#VALUE!")</f>
        <v>#VALUE!</v>
      </c>
    </row>
    <row r="21695" ht="15.75" customHeight="1">
      <c r="A21695" s="1" t="s">
        <v>2944</v>
      </c>
      <c r="B21695" s="1">
        <v>4.0</v>
      </c>
      <c r="C21695" s="1" t="s">
        <v>44993</v>
      </c>
      <c r="D21695" s="1" t="s">
        <v>44994</v>
      </c>
      <c r="E21695" s="1" t="s">
        <v>25</v>
      </c>
      <c r="F21695" s="1" t="s">
        <v>110</v>
      </c>
      <c r="G21695" s="1" t="str">
        <f>IFERROR(__xludf.DUMMYFUNCTION("GOOGLETRANSLATE(D21695,""fr"",""en"")"),"#VALUE!")</f>
        <v>#VALUE!</v>
      </c>
    </row>
    <row r="21696" ht="15.75" customHeight="1">
      <c r="A21696" s="1" t="s">
        <v>505</v>
      </c>
      <c r="B21696" s="1">
        <v>5.0</v>
      </c>
      <c r="C21696" s="1" t="s">
        <v>44995</v>
      </c>
      <c r="D21696" s="1" t="s">
        <v>44996</v>
      </c>
      <c r="E21696" s="1" t="s">
        <v>10</v>
      </c>
      <c r="F21696" s="1" t="s">
        <v>11</v>
      </c>
      <c r="G21696" s="1" t="str">
        <f>IFERROR(__xludf.DUMMYFUNCTION("GOOGLETRANSLATE(D21696,""fr"",""en"")"),"#VALUE!")</f>
        <v>#VALUE!</v>
      </c>
    </row>
    <row r="21697" ht="15.75" customHeight="1">
      <c r="A21697" s="1" t="s">
        <v>2250</v>
      </c>
      <c r="B21697" s="1">
        <v>1.0</v>
      </c>
      <c r="C21697" s="1" t="s">
        <v>44997</v>
      </c>
      <c r="D21697" s="1" t="s">
        <v>44998</v>
      </c>
      <c r="E21697" s="1" t="s">
        <v>226</v>
      </c>
      <c r="F21697" s="1" t="s">
        <v>11</v>
      </c>
      <c r="G21697" s="1" t="str">
        <f>IFERROR(__xludf.DUMMYFUNCTION("GOOGLETRANSLATE(D21697,""fr"",""en"")"),"#VALUE!")</f>
        <v>#VALUE!</v>
      </c>
    </row>
    <row r="21698" ht="15.75" customHeight="1">
      <c r="A21698" s="1" t="s">
        <v>1482</v>
      </c>
      <c r="B21698" s="1">
        <v>3.0</v>
      </c>
      <c r="C21698" s="1" t="s">
        <v>44999</v>
      </c>
      <c r="D21698" s="1" t="s">
        <v>45000</v>
      </c>
      <c r="E21698" s="1" t="s">
        <v>21</v>
      </c>
      <c r="F21698" s="1" t="s">
        <v>11</v>
      </c>
      <c r="G21698" s="1" t="str">
        <f>IFERROR(__xludf.DUMMYFUNCTION("GOOGLETRANSLATE(D21698,""fr"",""en"")"),"#VALUE!")</f>
        <v>#VALUE!</v>
      </c>
    </row>
    <row r="21699" ht="15.75" customHeight="1">
      <c r="A21699" s="1" t="s">
        <v>635</v>
      </c>
      <c r="B21699" s="1">
        <v>1.0</v>
      </c>
      <c r="C21699" s="1" t="s">
        <v>45001</v>
      </c>
      <c r="D21699" s="1" t="s">
        <v>45002</v>
      </c>
      <c r="E21699" s="1" t="s">
        <v>3148</v>
      </c>
      <c r="F21699" s="1" t="s">
        <v>118</v>
      </c>
      <c r="G21699" s="1" t="str">
        <f>IFERROR(__xludf.DUMMYFUNCTION("GOOGLETRANSLATE(D21699,""fr"",""en"")"),"#VALUE!")</f>
        <v>#VALUE!</v>
      </c>
    </row>
    <row r="21700" ht="15.75" customHeight="1">
      <c r="A21700" s="1" t="s">
        <v>2561</v>
      </c>
      <c r="B21700" s="1">
        <v>2.0</v>
      </c>
      <c r="C21700" s="1" t="s">
        <v>45003</v>
      </c>
      <c r="D21700" s="1" t="s">
        <v>45004</v>
      </c>
      <c r="E21700" s="1" t="s">
        <v>5109</v>
      </c>
      <c r="F21700" s="1" t="s">
        <v>66</v>
      </c>
      <c r="G21700" s="1" t="str">
        <f>IFERROR(__xludf.DUMMYFUNCTION("GOOGLETRANSLATE(D21700,""fr"",""en"")"),"#VALUE!")</f>
        <v>#VALUE!</v>
      </c>
    </row>
    <row r="21701" ht="15.75" customHeight="1">
      <c r="A21701" s="1" t="s">
        <v>455</v>
      </c>
      <c r="B21701" s="1">
        <v>1.0</v>
      </c>
      <c r="C21701" s="1" t="s">
        <v>45005</v>
      </c>
      <c r="D21701" s="1" t="s">
        <v>45006</v>
      </c>
      <c r="E21701" s="1" t="s">
        <v>117</v>
      </c>
      <c r="F21701" s="1" t="s">
        <v>118</v>
      </c>
      <c r="G21701" s="1" t="str">
        <f>IFERROR(__xludf.DUMMYFUNCTION("GOOGLETRANSLATE(D21701,""fr"",""en"")"),"#VALUE!")</f>
        <v>#VALUE!</v>
      </c>
    </row>
    <row r="21702" ht="15.75" customHeight="1">
      <c r="A21702" s="1" t="s">
        <v>1372</v>
      </c>
      <c r="B21702" s="1">
        <v>1.0</v>
      </c>
      <c r="C21702" s="1" t="s">
        <v>45007</v>
      </c>
      <c r="D21702" s="1" t="s">
        <v>45008</v>
      </c>
      <c r="E21702" s="1" t="s">
        <v>10</v>
      </c>
      <c r="F21702" s="1" t="s">
        <v>11</v>
      </c>
      <c r="G21702" s="1" t="str">
        <f>IFERROR(__xludf.DUMMYFUNCTION("GOOGLETRANSLATE(D21702,""fr"",""en"")"),"#VALUE!")</f>
        <v>#VALUE!</v>
      </c>
    </row>
    <row r="21703" ht="15.75" customHeight="1">
      <c r="A21703" s="1" t="s">
        <v>4817</v>
      </c>
      <c r="B21703" s="1">
        <v>5.0</v>
      </c>
      <c r="C21703" s="1" t="s">
        <v>45009</v>
      </c>
      <c r="D21703" s="1" t="s">
        <v>45010</v>
      </c>
      <c r="E21703" s="1" t="s">
        <v>65</v>
      </c>
      <c r="F21703" s="1" t="s">
        <v>66</v>
      </c>
      <c r="G21703" s="1" t="str">
        <f>IFERROR(__xludf.DUMMYFUNCTION("GOOGLETRANSLATE(D21703,""fr"",""en"")"),"#VALUE!")</f>
        <v>#VALUE!</v>
      </c>
    </row>
    <row r="21704" ht="15.75" customHeight="1">
      <c r="A21704" s="1" t="s">
        <v>449</v>
      </c>
      <c r="B21704" s="1">
        <v>4.0</v>
      </c>
      <c r="C21704" s="1" t="s">
        <v>45011</v>
      </c>
      <c r="D21704" s="1" t="s">
        <v>45012</v>
      </c>
      <c r="E21704" s="1" t="s">
        <v>169</v>
      </c>
      <c r="F21704" s="1" t="s">
        <v>11</v>
      </c>
      <c r="G21704" s="1" t="str">
        <f>IFERROR(__xludf.DUMMYFUNCTION("GOOGLETRANSLATE(D21704,""fr"",""en"")"),"#VALUE!")</f>
        <v>#VALUE!</v>
      </c>
    </row>
    <row r="21705" ht="15.75" customHeight="1">
      <c r="A21705" s="1" t="s">
        <v>12340</v>
      </c>
      <c r="B21705" s="1">
        <v>1.0</v>
      </c>
      <c r="C21705" s="1" t="s">
        <v>45013</v>
      </c>
      <c r="D21705" s="1" t="s">
        <v>45014</v>
      </c>
      <c r="E21705" s="1" t="s">
        <v>226</v>
      </c>
      <c r="F21705" s="1" t="s">
        <v>11</v>
      </c>
      <c r="G21705" s="1" t="str">
        <f>IFERROR(__xludf.DUMMYFUNCTION("GOOGLETRANSLATE(D21705,""fr"",""en"")"),"#VALUE!")</f>
        <v>#VALUE!</v>
      </c>
    </row>
    <row r="21706" ht="15.75" customHeight="1">
      <c r="A21706" s="1" t="s">
        <v>38683</v>
      </c>
      <c r="B21706" s="1">
        <v>2.0</v>
      </c>
      <c r="C21706" s="1" t="s">
        <v>45015</v>
      </c>
      <c r="D21706" s="1" t="s">
        <v>45016</v>
      </c>
      <c r="E21706" s="1" t="s">
        <v>2102</v>
      </c>
      <c r="F21706" s="1" t="s">
        <v>66</v>
      </c>
      <c r="G21706" s="1" t="str">
        <f>IFERROR(__xludf.DUMMYFUNCTION("GOOGLETRANSLATE(D21706,""fr"",""en"")"),"#VALUE!")</f>
        <v>#VALUE!</v>
      </c>
    </row>
    <row r="21707" ht="15.75" customHeight="1">
      <c r="A21707" s="1" t="s">
        <v>314</v>
      </c>
      <c r="B21707" s="1">
        <v>2.0</v>
      </c>
      <c r="C21707" s="1" t="s">
        <v>45017</v>
      </c>
      <c r="D21707" s="1" t="s">
        <v>45018</v>
      </c>
      <c r="E21707" s="1" t="s">
        <v>21</v>
      </c>
      <c r="F21707" s="1" t="s">
        <v>11</v>
      </c>
      <c r="G21707" s="1" t="str">
        <f>IFERROR(__xludf.DUMMYFUNCTION("GOOGLETRANSLATE(D21707,""fr"",""en"")"),"So far I was satisfied with insurance and assistance. But adding my son who has driven accompanied on my contract to multiply the cost of insurance by 1.5! Which is incomprehensible to me since normally driving accompanied reduces the new driver's penalty"&amp;".
I validate but no new contract, we do not have the details of the calculation of the amount of the insurance. Although our bonus increases, every year, more expensive insurance? ! ! ! Even if cheap at the base, an explanation would be welcome.
I discove"&amp;"r by asking for my information statement that the olive tree would never have received my connective contract signed since 2019 and therefore cannot send me this statement. Despite 4 shipments in 1 month by email, download on their site, the document is a"&amp;"lways missing.
I am really disappointed because so far everything was going pretty well. . .
I no longer know how to react to finally get my information statement. Do I have to send a registered mail? Enter a consumer association?
What a pity ! In a few w"&amp;"eeks, you have broken the confidence of an insured person hitherto delighted!")</f>
        <v>So far I was satisfied with insurance and assistance. But adding my son who has driven accompanied on my contract to multiply the cost of insurance by 1.5! Which is incomprehensible to me since normally driving accompanied reduces the new driver's penalty.
I validate but no new contract, we do not have the details of the calculation of the amount of the insurance. Although our bonus increases, every year, more expensive insurance? ! ! ! Even if cheap at the base, an explanation would be welcome.
I discover by asking for my information statement that the olive tree would never have received my connective contract signed since 2019 and therefore cannot send me this statement. Despite 4 shipments in 1 month by email, download on their site, the document is always missing.
I am really disappointed because so far everything was going pretty well. . .
I no longer know how to react to finally get my information statement. Do I have to send a registered mail? Enter a consumer association?
What a pity ! In a few weeks, you have broken the confidence of an insured person hitherto delighted!</v>
      </c>
    </row>
    <row r="21708" ht="15.75" customHeight="1">
      <c r="A21708" s="1" t="s">
        <v>4712</v>
      </c>
      <c r="B21708" s="1">
        <v>1.0</v>
      </c>
      <c r="C21708" s="1" t="s">
        <v>45019</v>
      </c>
      <c r="D21708" s="1" t="s">
        <v>45020</v>
      </c>
      <c r="E21708" s="1" t="s">
        <v>250</v>
      </c>
      <c r="F21708" s="1" t="s">
        <v>30</v>
      </c>
      <c r="G21708" s="1" t="str">
        <f>IFERROR(__xludf.DUMMYFUNCTION("GOOGLETRANSLATE(D21708,""fr"",""en"")"),"#VALUE!")</f>
        <v>#VALUE!</v>
      </c>
    </row>
    <row r="21709" ht="15.75" customHeight="1">
      <c r="A21709" s="1" t="s">
        <v>635</v>
      </c>
      <c r="B21709" s="1">
        <v>5.0</v>
      </c>
      <c r="C21709" s="1" t="s">
        <v>45021</v>
      </c>
      <c r="D21709" s="1" t="s">
        <v>45022</v>
      </c>
      <c r="E21709" s="1" t="s">
        <v>65</v>
      </c>
      <c r="F21709" s="1" t="s">
        <v>66</v>
      </c>
      <c r="G21709" s="1" t="str">
        <f>IFERROR(__xludf.DUMMYFUNCTION("GOOGLETRANSLATE(D21709,""fr"",""en"")"),"#VALUE!")</f>
        <v>#VALUE!</v>
      </c>
    </row>
    <row r="21710" ht="15.75" customHeight="1">
      <c r="A21710" s="1" t="s">
        <v>22725</v>
      </c>
      <c r="B21710" s="1">
        <v>1.0</v>
      </c>
      <c r="C21710" s="1" t="s">
        <v>45023</v>
      </c>
      <c r="D21710" s="1" t="s">
        <v>45024</v>
      </c>
      <c r="E21710" s="1" t="s">
        <v>254</v>
      </c>
      <c r="F21710" s="1" t="s">
        <v>66</v>
      </c>
      <c r="G21710" s="1" t="str">
        <f>IFERROR(__xludf.DUMMYFUNCTION("GOOGLETRANSLATE(D21710,""fr"",""en"")"),"#VALUE!")</f>
        <v>#VALUE!</v>
      </c>
    </row>
    <row r="21711" ht="15.75" customHeight="1">
      <c r="A21711" s="1" t="s">
        <v>3630</v>
      </c>
      <c r="B21711" s="1">
        <v>1.0</v>
      </c>
      <c r="C21711" s="1" t="s">
        <v>45025</v>
      </c>
      <c r="D21711" s="1" t="s">
        <v>45026</v>
      </c>
      <c r="E21711" s="1" t="s">
        <v>169</v>
      </c>
      <c r="F21711" s="1" t="s">
        <v>110</v>
      </c>
      <c r="G21711" s="1" t="str">
        <f>IFERROR(__xludf.DUMMYFUNCTION("GOOGLETRANSLATE(D21711,""fr"",""en"")"),"#VALUE!")</f>
        <v>#VALUE!</v>
      </c>
    </row>
    <row r="21712" ht="15.75" customHeight="1">
      <c r="A21712" s="1" t="s">
        <v>921</v>
      </c>
      <c r="B21712" s="1">
        <v>4.0</v>
      </c>
      <c r="C21712" s="1" t="s">
        <v>45027</v>
      </c>
      <c r="D21712" s="1" t="s">
        <v>45028</v>
      </c>
      <c r="E21712" s="1" t="s">
        <v>21</v>
      </c>
      <c r="F21712" s="1" t="s">
        <v>11</v>
      </c>
      <c r="G21712" s="1" t="str">
        <f>IFERROR(__xludf.DUMMYFUNCTION("GOOGLETRANSLATE(D21712,""fr"",""en"")"),"#VALUE!")</f>
        <v>#VALUE!</v>
      </c>
    </row>
    <row r="21713" ht="15.75" customHeight="1">
      <c r="A21713" s="1" t="s">
        <v>2561</v>
      </c>
      <c r="B21713" s="1">
        <v>1.0</v>
      </c>
      <c r="C21713" s="1" t="s">
        <v>45029</v>
      </c>
      <c r="D21713" s="1" t="s">
        <v>45030</v>
      </c>
      <c r="E21713" s="1" t="s">
        <v>10</v>
      </c>
      <c r="F21713" s="1" t="s">
        <v>110</v>
      </c>
      <c r="G21713" s="1" t="str">
        <f>IFERROR(__xludf.DUMMYFUNCTION("GOOGLETRANSLATE(D21713,""fr"",""en"")"),"#VALUE!")</f>
        <v>#VALUE!</v>
      </c>
    </row>
    <row r="21714" ht="15.75" customHeight="1">
      <c r="A21714" s="1" t="s">
        <v>166</v>
      </c>
      <c r="B21714" s="1">
        <v>1.0</v>
      </c>
      <c r="C21714" s="1" t="s">
        <v>45031</v>
      </c>
      <c r="D21714" s="1" t="s">
        <v>45032</v>
      </c>
      <c r="E21714" s="1" t="s">
        <v>34</v>
      </c>
      <c r="F21714" s="1" t="s">
        <v>30</v>
      </c>
      <c r="G21714" s="1" t="str">
        <f>IFERROR(__xludf.DUMMYFUNCTION("GOOGLETRANSLATE(D21714,""fr"",""en"")"),"#VALUE!")</f>
        <v>#VALUE!</v>
      </c>
    </row>
    <row r="21715" ht="15.75" customHeight="1">
      <c r="A21715" s="1" t="s">
        <v>31</v>
      </c>
      <c r="B21715" s="1">
        <v>5.0</v>
      </c>
      <c r="C21715" s="1" t="s">
        <v>45033</v>
      </c>
      <c r="D21715" s="1" t="s">
        <v>45034</v>
      </c>
      <c r="E21715" s="1" t="s">
        <v>65</v>
      </c>
      <c r="F21715" s="1" t="s">
        <v>66</v>
      </c>
      <c r="G21715" s="1" t="str">
        <f>IFERROR(__xludf.DUMMYFUNCTION("GOOGLETRANSLATE(D21715,""fr"",""en"")"),"#VALUE!")</f>
        <v>#VALUE!</v>
      </c>
    </row>
    <row r="21716" ht="15.75" customHeight="1">
      <c r="A21716" s="1" t="s">
        <v>1198</v>
      </c>
      <c r="B21716" s="1">
        <v>3.0</v>
      </c>
      <c r="C21716" s="1" t="s">
        <v>45035</v>
      </c>
      <c r="D21716" s="1" t="s">
        <v>45036</v>
      </c>
      <c r="E21716" s="1" t="s">
        <v>10</v>
      </c>
      <c r="F21716" s="1" t="s">
        <v>11</v>
      </c>
      <c r="G21716" s="1" t="str">
        <f>IFERROR(__xludf.DUMMYFUNCTION("GOOGLETRANSLATE(D21716,""fr"",""en"")"),"#VALUE!")</f>
        <v>#VALUE!</v>
      </c>
    </row>
    <row r="21717" ht="15.75" customHeight="1">
      <c r="A21717" s="1" t="s">
        <v>332</v>
      </c>
      <c r="B21717" s="1">
        <v>5.0</v>
      </c>
      <c r="C21717" s="1" t="s">
        <v>45037</v>
      </c>
      <c r="D21717" s="1" t="s">
        <v>45038</v>
      </c>
      <c r="E21717" s="1" t="s">
        <v>29</v>
      </c>
      <c r="F21717" s="1" t="s">
        <v>30</v>
      </c>
      <c r="G21717" s="1" t="str">
        <f>IFERROR(__xludf.DUMMYFUNCTION("GOOGLETRANSLATE(D21717,""fr"",""en"")"),"#VALUE!")</f>
        <v>#VALUE!</v>
      </c>
    </row>
    <row r="21718" ht="15.75" customHeight="1">
      <c r="A21718" s="1" t="s">
        <v>41905</v>
      </c>
      <c r="B21718" s="1">
        <v>1.0</v>
      </c>
      <c r="C21718" s="1" t="s">
        <v>45039</v>
      </c>
      <c r="D21718" s="1" t="s">
        <v>45040</v>
      </c>
      <c r="E21718" s="1" t="s">
        <v>109</v>
      </c>
      <c r="F21718" s="1" t="s">
        <v>110</v>
      </c>
      <c r="G21718" s="1" t="str">
        <f>IFERROR(__xludf.DUMMYFUNCTION("GOOGLETRANSLATE(D21718,""fr"",""en"")"),"#VALUE!")</f>
        <v>#VALUE!</v>
      </c>
    </row>
    <row r="21719" ht="15.75" customHeight="1">
      <c r="A21719" s="1" t="s">
        <v>264</v>
      </c>
      <c r="B21719" s="1">
        <v>5.0</v>
      </c>
      <c r="C21719" s="1" t="s">
        <v>45041</v>
      </c>
      <c r="D21719" s="1" t="s">
        <v>45042</v>
      </c>
      <c r="E21719" s="1" t="s">
        <v>10</v>
      </c>
      <c r="F21719" s="1" t="s">
        <v>11</v>
      </c>
      <c r="G21719" s="1" t="str">
        <f>IFERROR(__xludf.DUMMYFUNCTION("GOOGLETRANSLATE(D21719,""fr"",""en"")"),"#VALUE!")</f>
        <v>#VALUE!</v>
      </c>
    </row>
    <row r="21720" ht="15.75" customHeight="1">
      <c r="A21720" s="1" t="s">
        <v>4334</v>
      </c>
      <c r="B21720" s="1">
        <v>1.0</v>
      </c>
      <c r="C21720" s="1" t="s">
        <v>45043</v>
      </c>
      <c r="D21720" s="1" t="s">
        <v>45044</v>
      </c>
      <c r="E21720" s="1" t="s">
        <v>10</v>
      </c>
      <c r="F21720" s="1" t="s">
        <v>11</v>
      </c>
      <c r="G21720" s="1" t="str">
        <f>IFERROR(__xludf.DUMMYFUNCTION("GOOGLETRANSLATE(D21720,""fr"",""en"")"),"#VALUE!")</f>
        <v>#VALUE!</v>
      </c>
    </row>
    <row r="21721" ht="15.75" customHeight="1">
      <c r="A21721" s="1" t="s">
        <v>1901</v>
      </c>
      <c r="B21721" s="1">
        <v>1.0</v>
      </c>
      <c r="C21721" s="1" t="s">
        <v>45045</v>
      </c>
      <c r="D21721" s="1" t="s">
        <v>45046</v>
      </c>
      <c r="E21721" s="1" t="s">
        <v>34</v>
      </c>
      <c r="F21721" s="1" t="s">
        <v>30</v>
      </c>
      <c r="G21721" s="1" t="str">
        <f>IFERROR(__xludf.DUMMYFUNCTION("GOOGLETRANSLATE(D21721,""fr"",""en"")"),"#VALUE!")</f>
        <v>#VALUE!</v>
      </c>
    </row>
    <row r="21722" ht="15.75" customHeight="1">
      <c r="A21722" s="1" t="s">
        <v>10316</v>
      </c>
      <c r="B21722" s="1">
        <v>4.0</v>
      </c>
      <c r="C21722" s="1" t="s">
        <v>45047</v>
      </c>
      <c r="D21722" s="1" t="s">
        <v>45048</v>
      </c>
      <c r="E21722" s="1" t="s">
        <v>29</v>
      </c>
      <c r="F21722" s="1" t="s">
        <v>30</v>
      </c>
      <c r="G21722" s="1" t="str">
        <f>IFERROR(__xludf.DUMMYFUNCTION("GOOGLETRANSLATE(D21722,""fr"",""en"")"),"#VALUE!")</f>
        <v>#VALUE!</v>
      </c>
    </row>
    <row r="21723" ht="15.75" customHeight="1">
      <c r="A21723" s="1" t="s">
        <v>2103</v>
      </c>
      <c r="B21723" s="1">
        <v>5.0</v>
      </c>
      <c r="C21723" s="1" t="s">
        <v>45049</v>
      </c>
      <c r="D21723" s="1" t="s">
        <v>45050</v>
      </c>
      <c r="E21723" s="1" t="s">
        <v>10</v>
      </c>
      <c r="F21723" s="1" t="s">
        <v>11</v>
      </c>
      <c r="G21723" s="1" t="str">
        <f>IFERROR(__xludf.DUMMYFUNCTION("GOOGLETRANSLATE(D21723,""fr"",""en"")"),"#VALUE!")</f>
        <v>#VALUE!</v>
      </c>
    </row>
    <row r="21724" ht="15.75" customHeight="1">
      <c r="A21724" s="1" t="s">
        <v>707</v>
      </c>
      <c r="B21724" s="1">
        <v>5.0</v>
      </c>
      <c r="C21724" s="1" t="s">
        <v>45051</v>
      </c>
      <c r="D21724" s="1" t="s">
        <v>45052</v>
      </c>
      <c r="E21724" s="1" t="s">
        <v>29</v>
      </c>
      <c r="F21724" s="1" t="s">
        <v>30</v>
      </c>
      <c r="G21724" s="1" t="str">
        <f>IFERROR(__xludf.DUMMYFUNCTION("GOOGLETRANSLATE(D21724,""fr"",""en"")"),"#VALUE!")</f>
        <v>#VALUE!</v>
      </c>
    </row>
    <row r="21725" ht="15.75" customHeight="1">
      <c r="A21725" s="1" t="s">
        <v>955</v>
      </c>
      <c r="B21725" s="1">
        <v>1.0</v>
      </c>
      <c r="C21725" s="1" t="s">
        <v>45053</v>
      </c>
      <c r="D21725" s="1" t="s">
        <v>45054</v>
      </c>
      <c r="E21725" s="1" t="s">
        <v>73</v>
      </c>
      <c r="F21725" s="1" t="s">
        <v>30</v>
      </c>
      <c r="G21725" s="1" t="str">
        <f>IFERROR(__xludf.DUMMYFUNCTION("GOOGLETRANSLATE(D21725,""fr"",""en"")"),"#VALUE!")</f>
        <v>#VALUE!</v>
      </c>
    </row>
    <row r="21726" ht="15.75" customHeight="1">
      <c r="A21726" s="1" t="s">
        <v>1641</v>
      </c>
      <c r="B21726" s="1">
        <v>4.0</v>
      </c>
      <c r="C21726" s="1" t="s">
        <v>45055</v>
      </c>
      <c r="D21726" s="1" t="s">
        <v>45056</v>
      </c>
      <c r="E21726" s="1" t="s">
        <v>254</v>
      </c>
      <c r="F21726" s="1" t="s">
        <v>66</v>
      </c>
      <c r="G21726" s="1" t="str">
        <f>IFERROR(__xludf.DUMMYFUNCTION("GOOGLETRANSLATE(D21726,""fr"",""en"")"),"#VALUE!")</f>
        <v>#VALUE!</v>
      </c>
    </row>
    <row r="21727" ht="15.75" customHeight="1">
      <c r="A21727" s="1" t="s">
        <v>170</v>
      </c>
      <c r="B21727" s="1">
        <v>5.0</v>
      </c>
      <c r="C21727" s="1" t="s">
        <v>45057</v>
      </c>
      <c r="D21727" s="1" t="s">
        <v>45058</v>
      </c>
      <c r="E21727" s="1" t="s">
        <v>10</v>
      </c>
      <c r="F21727" s="1" t="s">
        <v>11</v>
      </c>
      <c r="G21727" s="1" t="str">
        <f>IFERROR(__xludf.DUMMYFUNCTION("GOOGLETRANSLATE(D21727,""fr"",""en"")"),"#VALUE!")</f>
        <v>#VALUE!</v>
      </c>
    </row>
    <row r="21728" ht="15.75" customHeight="1">
      <c r="A21728" s="1" t="s">
        <v>53</v>
      </c>
      <c r="B21728" s="1">
        <v>5.0</v>
      </c>
      <c r="C21728" s="1" t="s">
        <v>45059</v>
      </c>
      <c r="D21728" s="1" t="s">
        <v>45060</v>
      </c>
      <c r="E21728" s="1" t="s">
        <v>109</v>
      </c>
      <c r="F21728" s="1" t="s">
        <v>110</v>
      </c>
      <c r="G21728" s="1" t="str">
        <f>IFERROR(__xludf.DUMMYFUNCTION("GOOGLETRANSLATE(D21728,""fr"",""en"")"),"#VALUE!")</f>
        <v>#VALUE!</v>
      </c>
    </row>
    <row r="21729" ht="15.75" customHeight="1">
      <c r="A21729" s="1" t="s">
        <v>710</v>
      </c>
      <c r="B21729" s="1">
        <v>2.0</v>
      </c>
      <c r="C21729" s="1" t="s">
        <v>45061</v>
      </c>
      <c r="D21729" s="1" t="s">
        <v>45062</v>
      </c>
      <c r="E21729" s="1" t="s">
        <v>423</v>
      </c>
      <c r="F21729" s="1" t="s">
        <v>30</v>
      </c>
      <c r="G21729" s="1" t="str">
        <f>IFERROR(__xludf.DUMMYFUNCTION("GOOGLETRANSLATE(D21729,""fr"",""en"")"),"#VALUE!")</f>
        <v>#VALUE!</v>
      </c>
    </row>
    <row r="21730" ht="15.75" customHeight="1">
      <c r="A21730" s="1" t="s">
        <v>3050</v>
      </c>
      <c r="B21730" s="1">
        <v>1.0</v>
      </c>
      <c r="C21730" s="1" t="s">
        <v>45063</v>
      </c>
      <c r="D21730" s="1" t="s">
        <v>45064</v>
      </c>
      <c r="E21730" s="1" t="s">
        <v>296</v>
      </c>
      <c r="F21730" s="1" t="s">
        <v>110</v>
      </c>
      <c r="G21730" s="1" t="str">
        <f>IFERROR(__xludf.DUMMYFUNCTION("GOOGLETRANSLATE(D21730,""fr"",""en"")"),"#VALUE!")</f>
        <v>#VALUE!</v>
      </c>
    </row>
    <row r="21731" ht="15.75" customHeight="1">
      <c r="A21731" s="1" t="s">
        <v>7</v>
      </c>
      <c r="B21731" s="1">
        <v>3.0</v>
      </c>
      <c r="C21731" s="1" t="s">
        <v>45065</v>
      </c>
      <c r="D21731" s="1" t="s">
        <v>45066</v>
      </c>
      <c r="E21731" s="1" t="s">
        <v>10</v>
      </c>
      <c r="F21731" s="1" t="s">
        <v>11</v>
      </c>
      <c r="G21731" s="1" t="str">
        <f>IFERROR(__xludf.DUMMYFUNCTION("GOOGLETRANSLATE(D21731,""fr"",""en"")"),"#VALUE!")</f>
        <v>#VALUE!</v>
      </c>
    </row>
    <row r="21732" ht="15.75" customHeight="1">
      <c r="A21732" s="1" t="s">
        <v>3658</v>
      </c>
      <c r="B21732" s="1">
        <v>2.0</v>
      </c>
      <c r="C21732" s="1" t="s">
        <v>45067</v>
      </c>
      <c r="D21732" s="1" t="s">
        <v>45068</v>
      </c>
      <c r="E21732" s="1" t="s">
        <v>273</v>
      </c>
      <c r="F21732" s="1" t="s">
        <v>11</v>
      </c>
      <c r="G21732" s="1" t="str">
        <f>IFERROR(__xludf.DUMMYFUNCTION("GOOGLETRANSLATE(D21732,""fr"",""en"")"),"#VALUE!")</f>
        <v>#VALUE!</v>
      </c>
    </row>
    <row r="21733" ht="15.75" customHeight="1">
      <c r="A21733" s="1" t="s">
        <v>1816</v>
      </c>
      <c r="B21733" s="1">
        <v>3.0</v>
      </c>
      <c r="C21733" s="1" t="s">
        <v>45069</v>
      </c>
      <c r="D21733" s="1" t="s">
        <v>45070</v>
      </c>
      <c r="E21733" s="1" t="s">
        <v>10</v>
      </c>
      <c r="F21733" s="1" t="s">
        <v>11</v>
      </c>
      <c r="G21733" s="1" t="str">
        <f>IFERROR(__xludf.DUMMYFUNCTION("GOOGLETRANSLATE(D21733,""fr"",""en"")"),"#VALUE!")</f>
        <v>#VALUE!</v>
      </c>
    </row>
    <row r="21734" ht="15.75" customHeight="1">
      <c r="A21734" s="1" t="s">
        <v>1062</v>
      </c>
      <c r="B21734" s="1">
        <v>5.0</v>
      </c>
      <c r="C21734" s="1" t="s">
        <v>45071</v>
      </c>
      <c r="D21734" s="1" t="s">
        <v>45072</v>
      </c>
      <c r="E21734" s="1" t="s">
        <v>10</v>
      </c>
      <c r="F21734" s="1" t="s">
        <v>11</v>
      </c>
      <c r="G21734" s="1" t="str">
        <f>IFERROR(__xludf.DUMMYFUNCTION("GOOGLETRANSLATE(D21734,""fr"",""en"")"),"#VALUE!")</f>
        <v>#VALUE!</v>
      </c>
    </row>
    <row r="21735" ht="15.75" customHeight="1">
      <c r="A21735" s="1" t="s">
        <v>14287</v>
      </c>
      <c r="B21735" s="1">
        <v>2.0</v>
      </c>
      <c r="C21735" s="1" t="s">
        <v>45073</v>
      </c>
      <c r="D21735" s="1" t="s">
        <v>45074</v>
      </c>
      <c r="E21735" s="1" t="s">
        <v>65</v>
      </c>
      <c r="F21735" s="1" t="s">
        <v>66</v>
      </c>
      <c r="G21735" s="1" t="str">
        <f>IFERROR(__xludf.DUMMYFUNCTION("GOOGLETRANSLATE(D21735,""fr"",""en"")"),"#VALUE!")</f>
        <v>#VALUE!</v>
      </c>
    </row>
    <row r="21736" ht="15.75" customHeight="1">
      <c r="A21736" s="1" t="s">
        <v>1696</v>
      </c>
      <c r="B21736" s="1">
        <v>2.0</v>
      </c>
      <c r="C21736" s="1" t="s">
        <v>45075</v>
      </c>
      <c r="D21736" s="1" t="s">
        <v>45076</v>
      </c>
      <c r="E21736" s="1" t="s">
        <v>10</v>
      </c>
      <c r="F21736" s="1" t="s">
        <v>11</v>
      </c>
      <c r="G21736" s="1" t="str">
        <f>IFERROR(__xludf.DUMMYFUNCTION("GOOGLETRANSLATE(D21736,""fr"",""en"")"),"#VALUE!")</f>
        <v>#VALUE!</v>
      </c>
    </row>
    <row r="21737" ht="15.75" customHeight="1">
      <c r="A21737" s="1" t="s">
        <v>866</v>
      </c>
      <c r="B21737" s="1">
        <v>1.0</v>
      </c>
      <c r="C21737" s="1" t="s">
        <v>45077</v>
      </c>
      <c r="D21737" s="1" t="s">
        <v>45078</v>
      </c>
      <c r="E21737" s="1" t="s">
        <v>65</v>
      </c>
      <c r="F21737" s="1" t="s">
        <v>66</v>
      </c>
      <c r="G21737" s="1" t="str">
        <f>IFERROR(__xludf.DUMMYFUNCTION("GOOGLETRANSLATE(D21737,""fr"",""en"")"),"#VALUE!")</f>
        <v>#VALUE!</v>
      </c>
    </row>
    <row r="21738" ht="15.75" customHeight="1">
      <c r="A21738" s="1" t="s">
        <v>5780</v>
      </c>
      <c r="B21738" s="1">
        <v>1.0</v>
      </c>
      <c r="C21738" s="1" t="s">
        <v>45079</v>
      </c>
      <c r="D21738" s="1" t="s">
        <v>45080</v>
      </c>
      <c r="E21738" s="1" t="s">
        <v>21</v>
      </c>
      <c r="F21738" s="1" t="s">
        <v>11</v>
      </c>
      <c r="G21738" s="1" t="str">
        <f>IFERROR(__xludf.DUMMYFUNCTION("GOOGLETRANSLATE(D21738,""fr"",""en"")"),"#VALUE!")</f>
        <v>#VALUE!</v>
      </c>
    </row>
    <row r="21739" ht="15.75" customHeight="1">
      <c r="A21739" s="1" t="s">
        <v>7496</v>
      </c>
      <c r="B21739" s="1">
        <v>2.0</v>
      </c>
      <c r="C21739" s="1" t="s">
        <v>45081</v>
      </c>
      <c r="D21739" s="1" t="s">
        <v>45082</v>
      </c>
      <c r="E21739" s="1" t="s">
        <v>296</v>
      </c>
      <c r="F21739" s="1" t="s">
        <v>11</v>
      </c>
      <c r="G21739" s="1" t="str">
        <f>IFERROR(__xludf.DUMMYFUNCTION("GOOGLETRANSLATE(D21739,""fr"",""en"")"),"#VALUE!")</f>
        <v>#VALUE!</v>
      </c>
    </row>
    <row r="21740" ht="15.75" customHeight="1">
      <c r="A21740" s="1" t="s">
        <v>1816</v>
      </c>
      <c r="B21740" s="1">
        <v>4.0</v>
      </c>
      <c r="C21740" s="1" t="s">
        <v>45083</v>
      </c>
      <c r="D21740" s="1" t="s">
        <v>45084</v>
      </c>
      <c r="E21740" s="1" t="s">
        <v>21</v>
      </c>
      <c r="F21740" s="1" t="s">
        <v>11</v>
      </c>
      <c r="G21740" s="1" t="str">
        <f>IFERROR(__xludf.DUMMYFUNCTION("GOOGLETRANSLATE(D21740,""fr"",""en"")"),"#VALUE!")</f>
        <v>#VALUE!</v>
      </c>
    </row>
    <row r="21741" ht="15.75" customHeight="1">
      <c r="A21741" s="1" t="s">
        <v>1816</v>
      </c>
      <c r="B21741" s="1">
        <v>5.0</v>
      </c>
      <c r="C21741" s="1" t="s">
        <v>45085</v>
      </c>
      <c r="D21741" s="1" t="s">
        <v>45086</v>
      </c>
      <c r="E21741" s="1" t="s">
        <v>65</v>
      </c>
      <c r="F21741" s="1" t="s">
        <v>66</v>
      </c>
      <c r="G21741" s="1" t="str">
        <f>IFERROR(__xludf.DUMMYFUNCTION("GOOGLETRANSLATE(D21741,""fr"",""en"")"),"#VALUE!")</f>
        <v>#VALUE!</v>
      </c>
    </row>
    <row r="21742" ht="15.75" customHeight="1">
      <c r="A21742" s="1" t="s">
        <v>4817</v>
      </c>
      <c r="B21742" s="1">
        <v>3.0</v>
      </c>
      <c r="C21742" s="1" t="s">
        <v>45087</v>
      </c>
      <c r="D21742" s="1" t="s">
        <v>45088</v>
      </c>
      <c r="E21742" s="1" t="s">
        <v>10</v>
      </c>
      <c r="F21742" s="1" t="s">
        <v>11</v>
      </c>
      <c r="G21742" s="1" t="str">
        <f>IFERROR(__xludf.DUMMYFUNCTION("GOOGLETRANSLATE(D21742,""fr"",""en"")"),"#VALUE!")</f>
        <v>#VALUE!</v>
      </c>
    </row>
    <row r="21743" ht="15.75" customHeight="1">
      <c r="A21743" s="1" t="s">
        <v>704</v>
      </c>
      <c r="B21743" s="1">
        <v>4.0</v>
      </c>
      <c r="C21743" s="1" t="s">
        <v>45089</v>
      </c>
      <c r="D21743" s="1" t="s">
        <v>45090</v>
      </c>
      <c r="E21743" s="1" t="s">
        <v>21</v>
      </c>
      <c r="F21743" s="1" t="s">
        <v>11</v>
      </c>
      <c r="G21743" s="1" t="str">
        <f>IFERROR(__xludf.DUMMYFUNCTION("GOOGLETRANSLATE(D21743,""fr"",""en"")"),"#VALUE!")</f>
        <v>#VALUE!</v>
      </c>
    </row>
    <row r="21744" ht="15.75" customHeight="1">
      <c r="A21744" s="1" t="s">
        <v>53</v>
      </c>
      <c r="B21744" s="1">
        <v>4.0</v>
      </c>
      <c r="C21744" s="1" t="s">
        <v>45091</v>
      </c>
      <c r="D21744" s="1" t="s">
        <v>45092</v>
      </c>
      <c r="E21744" s="1" t="s">
        <v>29</v>
      </c>
      <c r="F21744" s="1" t="s">
        <v>30</v>
      </c>
      <c r="G21744" s="1" t="str">
        <f>IFERROR(__xludf.DUMMYFUNCTION("GOOGLETRANSLATE(D21744,""fr"",""en"")"),"#VALUE!")</f>
        <v>#VALUE!</v>
      </c>
    </row>
    <row r="21745" ht="15.75" customHeight="1">
      <c r="A21745" s="1" t="s">
        <v>6618</v>
      </c>
      <c r="B21745" s="1">
        <v>1.0</v>
      </c>
      <c r="C21745" s="1" t="s">
        <v>45093</v>
      </c>
      <c r="D21745" s="1" t="s">
        <v>45094</v>
      </c>
      <c r="E21745" s="1" t="s">
        <v>3642</v>
      </c>
      <c r="F21745" s="1" t="s">
        <v>118</v>
      </c>
      <c r="G21745" s="1" t="str">
        <f>IFERROR(__xludf.DUMMYFUNCTION("GOOGLETRANSLATE(D21745,""fr"",""en"")"),"#VALUE!")</f>
        <v>#VALUE!</v>
      </c>
    </row>
    <row r="21746" ht="15.75" customHeight="1">
      <c r="A21746" s="1" t="s">
        <v>156</v>
      </c>
      <c r="B21746" s="1">
        <v>4.0</v>
      </c>
      <c r="C21746" s="1" t="s">
        <v>45095</v>
      </c>
      <c r="D21746" s="1" t="s">
        <v>45096</v>
      </c>
      <c r="E21746" s="1" t="s">
        <v>226</v>
      </c>
      <c r="F21746" s="1" t="s">
        <v>11</v>
      </c>
      <c r="G21746" s="1" t="str">
        <f>IFERROR(__xludf.DUMMYFUNCTION("GOOGLETRANSLATE(D21746,""fr"",""en"")"),"#VALUE!")</f>
        <v>#VALUE!</v>
      </c>
    </row>
    <row r="21747" ht="15.75" customHeight="1">
      <c r="A21747" s="1" t="s">
        <v>4440</v>
      </c>
      <c r="B21747" s="1">
        <v>1.0</v>
      </c>
      <c r="C21747" s="1" t="s">
        <v>45097</v>
      </c>
      <c r="D21747" s="1" t="s">
        <v>45098</v>
      </c>
      <c r="E21747" s="1" t="s">
        <v>10</v>
      </c>
      <c r="F21747" s="1" t="s">
        <v>11</v>
      </c>
      <c r="G21747" s="1" t="str">
        <f>IFERROR(__xludf.DUMMYFUNCTION("GOOGLETRANSLATE(D21747,""fr"",""en"")"),"#VALUE!")</f>
        <v>#VALUE!</v>
      </c>
    </row>
    <row r="21748" ht="15.75" customHeight="1">
      <c r="A21748" s="1" t="s">
        <v>485</v>
      </c>
      <c r="B21748" s="1">
        <v>5.0</v>
      </c>
      <c r="C21748" s="1" t="s">
        <v>45099</v>
      </c>
      <c r="D21748" s="1" t="s">
        <v>45100</v>
      </c>
      <c r="E21748" s="1" t="s">
        <v>21</v>
      </c>
      <c r="F21748" s="1" t="s">
        <v>11</v>
      </c>
      <c r="G21748" s="1" t="str">
        <f>IFERROR(__xludf.DUMMYFUNCTION("GOOGLETRANSLATE(D21748,""fr"",""en"")"),"#VALUE!")</f>
        <v>#VALUE!</v>
      </c>
    </row>
    <row r="21749" ht="15.75" customHeight="1">
      <c r="A21749" s="1" t="s">
        <v>6661</v>
      </c>
      <c r="B21749" s="1">
        <v>3.0</v>
      </c>
      <c r="C21749" s="1" t="s">
        <v>45101</v>
      </c>
      <c r="D21749" s="1" t="s">
        <v>45102</v>
      </c>
      <c r="E21749" s="1" t="s">
        <v>125</v>
      </c>
      <c r="F21749" s="1" t="s">
        <v>11</v>
      </c>
      <c r="G21749" s="1" t="str">
        <f>IFERROR(__xludf.DUMMYFUNCTION("GOOGLETRANSLATE(D21749,""fr"",""en"")"),"#VALUE!")</f>
        <v>#VALUE!</v>
      </c>
    </row>
    <row r="21750" ht="15.75" customHeight="1">
      <c r="A21750" s="1" t="s">
        <v>11303</v>
      </c>
      <c r="B21750" s="1">
        <v>1.0</v>
      </c>
      <c r="C21750" s="1" t="s">
        <v>45103</v>
      </c>
      <c r="D21750" s="1" t="s">
        <v>45104</v>
      </c>
      <c r="E21750" s="1" t="s">
        <v>52</v>
      </c>
      <c r="F21750" s="1" t="s">
        <v>110</v>
      </c>
      <c r="G21750" s="1" t="str">
        <f>IFERROR(__xludf.DUMMYFUNCTION("GOOGLETRANSLATE(D21750,""fr"",""en"")"),"#VALUE!")</f>
        <v>#VALUE!</v>
      </c>
    </row>
    <row r="21751" ht="15.75" customHeight="1">
      <c r="A21751" s="1" t="s">
        <v>801</v>
      </c>
      <c r="B21751" s="1">
        <v>4.0</v>
      </c>
      <c r="C21751" s="1" t="s">
        <v>45105</v>
      </c>
      <c r="D21751" s="1" t="s">
        <v>45106</v>
      </c>
      <c r="E21751" s="1" t="s">
        <v>10</v>
      </c>
      <c r="F21751" s="1" t="s">
        <v>11</v>
      </c>
      <c r="G21751" s="1" t="str">
        <f>IFERROR(__xludf.DUMMYFUNCTION("GOOGLETRANSLATE(D21751,""fr"",""en"")"),"#VALUE!")</f>
        <v>#VALUE!</v>
      </c>
    </row>
    <row r="21752" ht="15.75" customHeight="1">
      <c r="A21752" s="1" t="s">
        <v>2911</v>
      </c>
      <c r="B21752" s="1">
        <v>4.0</v>
      </c>
      <c r="C21752" s="1" t="s">
        <v>45107</v>
      </c>
      <c r="D21752" s="1" t="s">
        <v>45108</v>
      </c>
      <c r="E21752" s="1" t="s">
        <v>21</v>
      </c>
      <c r="F21752" s="1" t="s">
        <v>11</v>
      </c>
      <c r="G21752" s="1" t="str">
        <f>IFERROR(__xludf.DUMMYFUNCTION("GOOGLETRANSLATE(D21752,""fr"",""en"")"),"#VALUE!")</f>
        <v>#VALUE!</v>
      </c>
    </row>
    <row r="21753" ht="15.75" customHeight="1">
      <c r="A21753" s="1" t="s">
        <v>9605</v>
      </c>
      <c r="B21753" s="1">
        <v>1.0</v>
      </c>
      <c r="C21753" s="1" t="s">
        <v>45109</v>
      </c>
      <c r="D21753" s="1" t="s">
        <v>45110</v>
      </c>
      <c r="E21753" s="1" t="s">
        <v>280</v>
      </c>
      <c r="F21753" s="1" t="s">
        <v>11</v>
      </c>
      <c r="G21753" s="1" t="str">
        <f>IFERROR(__xludf.DUMMYFUNCTION("GOOGLETRANSLATE(D21753,""fr"",""en"")"),"#VALUE!")</f>
        <v>#VALUE!</v>
      </c>
    </row>
    <row r="21754" ht="15.75" customHeight="1">
      <c r="A21754" s="1" t="s">
        <v>4458</v>
      </c>
      <c r="B21754" s="1">
        <v>5.0</v>
      </c>
      <c r="C21754" s="1" t="s">
        <v>45111</v>
      </c>
      <c r="D21754" s="1" t="s">
        <v>45112</v>
      </c>
      <c r="E21754" s="1" t="s">
        <v>5251</v>
      </c>
      <c r="F21754" s="1" t="s">
        <v>66</v>
      </c>
      <c r="G21754" s="1" t="str">
        <f>IFERROR(__xludf.DUMMYFUNCTION("GOOGLETRANSLATE(D21754,""fr"",""en"")"),"#VALUE!")</f>
        <v>#VALUE!</v>
      </c>
    </row>
    <row r="21755" ht="15.75" customHeight="1">
      <c r="A21755" s="1" t="s">
        <v>1215</v>
      </c>
      <c r="B21755" s="1">
        <v>1.0</v>
      </c>
      <c r="C21755" s="1" t="s">
        <v>45113</v>
      </c>
      <c r="D21755" s="1" t="s">
        <v>45114</v>
      </c>
      <c r="E21755" s="1" t="s">
        <v>10</v>
      </c>
      <c r="F21755" s="1" t="s">
        <v>11</v>
      </c>
      <c r="G21755" s="1" t="str">
        <f>IFERROR(__xludf.DUMMYFUNCTION("GOOGLETRANSLATE(D21755,""fr"",""en"")"),"#VALUE!")</f>
        <v>#VALUE!</v>
      </c>
    </row>
    <row r="21756" ht="15.75" customHeight="1">
      <c r="A21756" s="1" t="s">
        <v>569</v>
      </c>
      <c r="B21756" s="1">
        <v>5.0</v>
      </c>
      <c r="C21756" s="1" t="s">
        <v>45115</v>
      </c>
      <c r="D21756" s="1" t="s">
        <v>45116</v>
      </c>
      <c r="E21756" s="1" t="s">
        <v>10</v>
      </c>
      <c r="F21756" s="1" t="s">
        <v>11</v>
      </c>
      <c r="G21756" s="1" t="str">
        <f>IFERROR(__xludf.DUMMYFUNCTION("GOOGLETRANSLATE(D21756,""fr"",""en"")"),"#VALUE!")</f>
        <v>#VALUE!</v>
      </c>
    </row>
    <row r="21757" ht="15.75" customHeight="1">
      <c r="A21757" s="1" t="s">
        <v>741</v>
      </c>
      <c r="B21757" s="1">
        <v>4.0</v>
      </c>
      <c r="C21757" s="1" t="s">
        <v>45117</v>
      </c>
      <c r="D21757" s="1" t="s">
        <v>45118</v>
      </c>
      <c r="E21757" s="1" t="s">
        <v>10</v>
      </c>
      <c r="F21757" s="1" t="s">
        <v>11</v>
      </c>
      <c r="G21757" s="1" t="str">
        <f>IFERROR(__xludf.DUMMYFUNCTION("GOOGLETRANSLATE(D21757,""fr"",""en"")"),"#VALUE!")</f>
        <v>#VALUE!</v>
      </c>
    </row>
    <row r="21758" ht="15.75" customHeight="1">
      <c r="A21758" s="1" t="s">
        <v>1660</v>
      </c>
      <c r="B21758" s="1">
        <v>2.0</v>
      </c>
      <c r="C21758" s="1" t="s">
        <v>45119</v>
      </c>
      <c r="D21758" s="1" t="s">
        <v>45120</v>
      </c>
      <c r="E21758" s="1" t="s">
        <v>292</v>
      </c>
      <c r="F21758" s="1" t="s">
        <v>11</v>
      </c>
      <c r="G21758" s="1" t="str">
        <f>IFERROR(__xludf.DUMMYFUNCTION("GOOGLETRANSLATE(D21758,""fr"",""en"")"),"#VALUE!")</f>
        <v>#VALUE!</v>
      </c>
    </row>
    <row r="21759" ht="15.75" customHeight="1">
      <c r="A21759" s="1" t="s">
        <v>3718</v>
      </c>
      <c r="B21759" s="1">
        <v>1.0</v>
      </c>
      <c r="C21759" s="1" t="s">
        <v>45121</v>
      </c>
      <c r="D21759" s="1" t="s">
        <v>45122</v>
      </c>
      <c r="E21759" s="1" t="s">
        <v>614</v>
      </c>
      <c r="F21759" s="1" t="s">
        <v>30</v>
      </c>
      <c r="G21759" s="1" t="str">
        <f>IFERROR(__xludf.DUMMYFUNCTION("GOOGLETRANSLATE(D21759,""fr"",""en"")"),"#VALUE!")</f>
        <v>#VALUE!</v>
      </c>
    </row>
    <row r="21760" ht="15.75" customHeight="1">
      <c r="A21760" s="1" t="s">
        <v>2643</v>
      </c>
      <c r="B21760" s="1">
        <v>5.0</v>
      </c>
      <c r="C21760" s="1" t="s">
        <v>45123</v>
      </c>
      <c r="D21760" s="1" t="s">
        <v>45124</v>
      </c>
      <c r="E21760" s="1" t="s">
        <v>10</v>
      </c>
      <c r="F21760" s="1" t="s">
        <v>110</v>
      </c>
      <c r="G21760" s="1" t="str">
        <f>IFERROR(__xludf.DUMMYFUNCTION("GOOGLETRANSLATE(D21760,""fr"",""en"")"),"#VALUE!")</f>
        <v>#VALUE!</v>
      </c>
    </row>
    <row r="21761" ht="15.75" customHeight="1">
      <c r="A21761" s="1" t="s">
        <v>1361</v>
      </c>
      <c r="B21761" s="1">
        <v>3.0</v>
      </c>
      <c r="C21761" s="1" t="s">
        <v>45125</v>
      </c>
      <c r="D21761" s="1" t="s">
        <v>45126</v>
      </c>
      <c r="E21761" s="1" t="s">
        <v>65</v>
      </c>
      <c r="F21761" s="1" t="s">
        <v>66</v>
      </c>
      <c r="G21761" s="1" t="str">
        <f>IFERROR(__xludf.DUMMYFUNCTION("GOOGLETRANSLATE(D21761,""fr"",""en"")"),"#VALUE!")</f>
        <v>#VALUE!</v>
      </c>
    </row>
    <row r="21762" ht="15.75" customHeight="1">
      <c r="A21762" s="1" t="s">
        <v>929</v>
      </c>
      <c r="B21762" s="1">
        <v>3.0</v>
      </c>
      <c r="C21762" s="1" t="s">
        <v>45127</v>
      </c>
      <c r="D21762" s="1" t="s">
        <v>45128</v>
      </c>
      <c r="E21762" s="1" t="s">
        <v>21</v>
      </c>
      <c r="F21762" s="1" t="s">
        <v>11</v>
      </c>
      <c r="G21762" s="1" t="str">
        <f>IFERROR(__xludf.DUMMYFUNCTION("GOOGLETRANSLATE(D21762,""fr"",""en"")"),"#VALUE!")</f>
        <v>#VALUE!</v>
      </c>
    </row>
    <row r="21763" ht="15.75" customHeight="1">
      <c r="A21763" s="1" t="s">
        <v>1696</v>
      </c>
      <c r="B21763" s="1">
        <v>3.0</v>
      </c>
      <c r="C21763" s="1" t="s">
        <v>45129</v>
      </c>
      <c r="D21763" s="1" t="s">
        <v>45130</v>
      </c>
      <c r="E21763" s="1" t="s">
        <v>10</v>
      </c>
      <c r="F21763" s="1" t="s">
        <v>11</v>
      </c>
      <c r="G21763" s="1" t="str">
        <f>IFERROR(__xludf.DUMMYFUNCTION("GOOGLETRANSLATE(D21763,""fr"",""en"")"),"#VALUE!")</f>
        <v>#VALUE!</v>
      </c>
    </row>
    <row r="21764" ht="15.75" customHeight="1">
      <c r="A21764" s="1" t="s">
        <v>1235</v>
      </c>
      <c r="B21764" s="1">
        <v>5.0</v>
      </c>
      <c r="C21764" s="1" t="s">
        <v>45131</v>
      </c>
      <c r="D21764" s="1" t="s">
        <v>45132</v>
      </c>
      <c r="E21764" s="1" t="s">
        <v>21</v>
      </c>
      <c r="F21764" s="1" t="s">
        <v>11</v>
      </c>
      <c r="G21764" s="1" t="str">
        <f>IFERROR(__xludf.DUMMYFUNCTION("GOOGLETRANSLATE(D21764,""fr"",""en"")"),"#VALUE!")</f>
        <v>#VALUE!</v>
      </c>
    </row>
    <row r="21765" ht="15.75" customHeight="1">
      <c r="A21765" s="1" t="s">
        <v>37257</v>
      </c>
      <c r="B21765" s="1">
        <v>3.0</v>
      </c>
      <c r="C21765" s="1" t="s">
        <v>45133</v>
      </c>
      <c r="D21765" s="1" t="s">
        <v>45134</v>
      </c>
      <c r="E21765" s="1" t="s">
        <v>273</v>
      </c>
      <c r="F21765" s="1" t="s">
        <v>110</v>
      </c>
      <c r="G21765" s="1" t="str">
        <f>IFERROR(__xludf.DUMMYFUNCTION("GOOGLETRANSLATE(D21765,""fr"",""en"")"),"#VALUE!")</f>
        <v>#VALUE!</v>
      </c>
    </row>
    <row r="21766" ht="15.75" customHeight="1">
      <c r="A21766" s="1" t="s">
        <v>499</v>
      </c>
      <c r="B21766" s="1">
        <v>2.0</v>
      </c>
      <c r="C21766" s="1" t="s">
        <v>45135</v>
      </c>
      <c r="D21766" s="1" t="s">
        <v>45136</v>
      </c>
      <c r="E21766" s="1" t="s">
        <v>10</v>
      </c>
      <c r="F21766" s="1" t="s">
        <v>11</v>
      </c>
      <c r="G21766" s="1" t="str">
        <f>IFERROR(__xludf.DUMMYFUNCTION("GOOGLETRANSLATE(D21766,""fr"",""en"")"),"#VALUE!")</f>
        <v>#VALUE!</v>
      </c>
    </row>
    <row r="21767" ht="15.75" customHeight="1">
      <c r="A21767" s="1" t="s">
        <v>2123</v>
      </c>
      <c r="B21767" s="1">
        <v>5.0</v>
      </c>
      <c r="C21767" s="1" t="s">
        <v>45137</v>
      </c>
      <c r="D21767" s="1" t="s">
        <v>17611</v>
      </c>
      <c r="E21767" s="1" t="s">
        <v>614</v>
      </c>
      <c r="F21767" s="1" t="s">
        <v>30</v>
      </c>
      <c r="G21767" s="1" t="str">
        <f>IFERROR(__xludf.DUMMYFUNCTION("GOOGLETRANSLATE(D21767,""fr"",""en"")"),"#VALUE!")</f>
        <v>#VALUE!</v>
      </c>
    </row>
    <row r="21768" ht="15.75" customHeight="1">
      <c r="A21768" s="1" t="s">
        <v>135</v>
      </c>
      <c r="B21768" s="1">
        <v>1.0</v>
      </c>
      <c r="C21768" s="1" t="s">
        <v>45138</v>
      </c>
      <c r="D21768" s="1" t="s">
        <v>45139</v>
      </c>
      <c r="E21768" s="1" t="s">
        <v>52</v>
      </c>
      <c r="F21768" s="1" t="s">
        <v>11</v>
      </c>
      <c r="G21768" s="1" t="str">
        <f>IFERROR(__xludf.DUMMYFUNCTION("GOOGLETRANSLATE(D21768,""fr"",""en"")"),"#VALUE!")</f>
        <v>#VALUE!</v>
      </c>
    </row>
    <row r="21769" ht="15.75" customHeight="1">
      <c r="A21769" s="1" t="s">
        <v>3469</v>
      </c>
      <c r="B21769" s="1">
        <v>2.0</v>
      </c>
      <c r="C21769" s="1" t="s">
        <v>45140</v>
      </c>
      <c r="D21769" s="1" t="s">
        <v>45141</v>
      </c>
      <c r="E21769" s="1" t="s">
        <v>273</v>
      </c>
      <c r="F21769" s="1" t="s">
        <v>11</v>
      </c>
      <c r="G21769" s="1" t="str">
        <f>IFERROR(__xludf.DUMMYFUNCTION("GOOGLETRANSLATE(D21769,""fr"",""en"")"),"#VALUE!")</f>
        <v>#VALUE!</v>
      </c>
    </row>
    <row r="21770" ht="15.75" customHeight="1">
      <c r="A21770" s="1" t="s">
        <v>701</v>
      </c>
      <c r="B21770" s="1">
        <v>1.0</v>
      </c>
      <c r="C21770" s="1" t="s">
        <v>45142</v>
      </c>
      <c r="D21770" s="1" t="s">
        <v>45143</v>
      </c>
      <c r="E21770" s="1" t="s">
        <v>1192</v>
      </c>
      <c r="F21770" s="1" t="s">
        <v>39</v>
      </c>
      <c r="G21770" s="1" t="str">
        <f>IFERROR(__xludf.DUMMYFUNCTION("GOOGLETRANSLATE(D21770,""fr"",""en"")"),"#VALUE!")</f>
        <v>#VALUE!</v>
      </c>
    </row>
    <row r="21771" ht="15.75" customHeight="1">
      <c r="A21771" s="1" t="s">
        <v>774</v>
      </c>
      <c r="B21771" s="1">
        <v>4.0</v>
      </c>
      <c r="C21771" s="1" t="s">
        <v>45144</v>
      </c>
      <c r="D21771" s="1" t="s">
        <v>45145</v>
      </c>
      <c r="E21771" s="1" t="s">
        <v>21</v>
      </c>
      <c r="F21771" s="1" t="s">
        <v>11</v>
      </c>
      <c r="G21771" s="1" t="str">
        <f>IFERROR(__xludf.DUMMYFUNCTION("GOOGLETRANSLATE(D21771,""fr"",""en"")"),"#VALUE!")</f>
        <v>#VALUE!</v>
      </c>
    </row>
    <row r="21772" ht="15.75" customHeight="1">
      <c r="A21772" s="1" t="s">
        <v>8352</v>
      </c>
      <c r="B21772" s="1">
        <v>1.0</v>
      </c>
      <c r="C21772" s="1" t="s">
        <v>45146</v>
      </c>
      <c r="D21772" s="1" t="s">
        <v>45147</v>
      </c>
      <c r="E21772" s="1" t="s">
        <v>125</v>
      </c>
      <c r="F21772" s="1" t="s">
        <v>11</v>
      </c>
      <c r="G21772" s="1" t="str">
        <f>IFERROR(__xludf.DUMMYFUNCTION("GOOGLETRANSLATE(D21772,""fr"",""en"")"),"#VALUE!")</f>
        <v>#VALUE!</v>
      </c>
    </row>
    <row r="21773" ht="15.75" customHeight="1">
      <c r="A21773" s="1" t="s">
        <v>921</v>
      </c>
      <c r="B21773" s="1">
        <v>4.0</v>
      </c>
      <c r="C21773" s="1" t="s">
        <v>45148</v>
      </c>
      <c r="D21773" s="1" t="s">
        <v>45149</v>
      </c>
      <c r="E21773" s="1" t="s">
        <v>21</v>
      </c>
      <c r="F21773" s="1" t="s">
        <v>11</v>
      </c>
      <c r="G21773" s="1" t="str">
        <f>IFERROR(__xludf.DUMMYFUNCTION("GOOGLETRANSLATE(D21773,""fr"",""en"")"),"#VALUE!")</f>
        <v>#VALUE!</v>
      </c>
    </row>
    <row r="21774" ht="15.75" customHeight="1">
      <c r="A21774" s="1" t="s">
        <v>1870</v>
      </c>
      <c r="B21774" s="1">
        <v>4.0</v>
      </c>
      <c r="C21774" s="1" t="s">
        <v>45150</v>
      </c>
      <c r="D21774" s="1" t="s">
        <v>45151</v>
      </c>
      <c r="E21774" s="1" t="s">
        <v>21</v>
      </c>
      <c r="F21774" s="1" t="s">
        <v>11</v>
      </c>
      <c r="G21774" s="1" t="str">
        <f>IFERROR(__xludf.DUMMYFUNCTION("GOOGLETRANSLATE(D21774,""fr"",""en"")"),"#VALUE!")</f>
        <v>#VALUE!</v>
      </c>
    </row>
    <row r="21775" ht="15.75" customHeight="1">
      <c r="A21775" s="1" t="s">
        <v>2896</v>
      </c>
      <c r="B21775" s="1">
        <v>3.0</v>
      </c>
      <c r="C21775" s="1" t="s">
        <v>45152</v>
      </c>
      <c r="D21775" s="1" t="s">
        <v>45153</v>
      </c>
      <c r="E21775" s="1" t="s">
        <v>21</v>
      </c>
      <c r="F21775" s="1" t="s">
        <v>11</v>
      </c>
      <c r="G21775" s="1" t="str">
        <f>IFERROR(__xludf.DUMMYFUNCTION("GOOGLETRANSLATE(D21775,""fr"",""en"")"),"#VALUE!")</f>
        <v>#VALUE!</v>
      </c>
    </row>
    <row r="21776" ht="15.75" customHeight="1">
      <c r="A21776" s="1" t="s">
        <v>974</v>
      </c>
      <c r="B21776" s="1">
        <v>4.0</v>
      </c>
      <c r="C21776" s="1" t="s">
        <v>45154</v>
      </c>
      <c r="D21776" s="1" t="s">
        <v>45155</v>
      </c>
      <c r="E21776" s="1" t="s">
        <v>10</v>
      </c>
      <c r="F21776" s="1" t="s">
        <v>11</v>
      </c>
      <c r="G21776" s="1" t="str">
        <f>IFERROR(__xludf.DUMMYFUNCTION("GOOGLETRANSLATE(D21776,""fr"",""en"")"),"#VALUE!")</f>
        <v>#VALUE!</v>
      </c>
    </row>
    <row r="21777" ht="15.75" customHeight="1">
      <c r="A21777" s="1" t="s">
        <v>1699</v>
      </c>
      <c r="B21777" s="1">
        <v>4.0</v>
      </c>
      <c r="C21777" s="1" t="s">
        <v>45156</v>
      </c>
      <c r="D21777" s="1" t="s">
        <v>45157</v>
      </c>
      <c r="E21777" s="1" t="s">
        <v>21</v>
      </c>
      <c r="F21777" s="1" t="s">
        <v>11</v>
      </c>
      <c r="G21777" s="1" t="str">
        <f>IFERROR(__xludf.DUMMYFUNCTION("GOOGLETRANSLATE(D21777,""fr"",""en"")"),"#VALUE!")</f>
        <v>#VALUE!</v>
      </c>
    </row>
    <row r="21778" ht="15.75" customHeight="1">
      <c r="A21778" s="1" t="s">
        <v>681</v>
      </c>
      <c r="B21778" s="1">
        <v>5.0</v>
      </c>
      <c r="C21778" s="1" t="s">
        <v>45158</v>
      </c>
      <c r="D21778" s="1" t="s">
        <v>45159</v>
      </c>
      <c r="E21778" s="1" t="s">
        <v>10</v>
      </c>
      <c r="F21778" s="1" t="s">
        <v>11</v>
      </c>
      <c r="G21778" s="1" t="str">
        <f>IFERROR(__xludf.DUMMYFUNCTION("GOOGLETRANSLATE(D21778,""fr"",""en"")"),"#VALUE!")</f>
        <v>#VALUE!</v>
      </c>
    </row>
    <row r="21779" ht="15.75" customHeight="1">
      <c r="A21779" s="1" t="s">
        <v>11294</v>
      </c>
      <c r="B21779" s="1">
        <v>2.0</v>
      </c>
      <c r="C21779" s="1" t="s">
        <v>45160</v>
      </c>
      <c r="D21779" s="1" t="s">
        <v>45161</v>
      </c>
      <c r="E21779" s="1" t="s">
        <v>10</v>
      </c>
      <c r="F21779" s="1" t="s">
        <v>11</v>
      </c>
      <c r="G21779" s="1" t="str">
        <f>IFERROR(__xludf.DUMMYFUNCTION("GOOGLETRANSLATE(D21779,""fr"",""en"")"),"#VALUE!")</f>
        <v>#VALUE!</v>
      </c>
    </row>
    <row r="21780" ht="15.75" customHeight="1">
      <c r="A21780" s="1" t="s">
        <v>245</v>
      </c>
      <c r="B21780" s="1">
        <v>1.0</v>
      </c>
      <c r="C21780" s="1" t="s">
        <v>45162</v>
      </c>
      <c r="D21780" s="1" t="s">
        <v>45163</v>
      </c>
      <c r="E21780" s="1" t="s">
        <v>21</v>
      </c>
      <c r="F21780" s="1" t="s">
        <v>11</v>
      </c>
      <c r="G21780" s="1" t="str">
        <f>IFERROR(__xludf.DUMMYFUNCTION("GOOGLETRANSLATE(D21780,""fr"",""en"")"),"#VALUE!")</f>
        <v>#VALUE!</v>
      </c>
    </row>
    <row r="21781" ht="15.75" customHeight="1">
      <c r="A21781" s="1" t="s">
        <v>187</v>
      </c>
      <c r="B21781" s="1">
        <v>5.0</v>
      </c>
      <c r="C21781" s="1" t="s">
        <v>45164</v>
      </c>
      <c r="D21781" s="1" t="s">
        <v>45165</v>
      </c>
      <c r="E21781" s="1" t="s">
        <v>10</v>
      </c>
      <c r="F21781" s="1" t="s">
        <v>11</v>
      </c>
      <c r="G21781" s="1" t="str">
        <f>IFERROR(__xludf.DUMMYFUNCTION("GOOGLETRANSLATE(D21781,""fr"",""en"")"),"#VALUE!")</f>
        <v>#VALUE!</v>
      </c>
    </row>
    <row r="21782" ht="15.75" customHeight="1">
      <c r="A21782" s="1" t="s">
        <v>88</v>
      </c>
      <c r="B21782" s="1">
        <v>1.0</v>
      </c>
      <c r="C21782" s="1" t="s">
        <v>45166</v>
      </c>
      <c r="D21782" s="1" t="s">
        <v>45167</v>
      </c>
      <c r="E21782" s="1" t="s">
        <v>646</v>
      </c>
      <c r="F21782" s="1" t="s">
        <v>39</v>
      </c>
      <c r="G21782" s="1" t="str">
        <f>IFERROR(__xludf.DUMMYFUNCTION("GOOGLETRANSLATE(D21782,""fr"",""en"")"),"#VALUE!")</f>
        <v>#VALUE!</v>
      </c>
    </row>
    <row r="21783" ht="15.75" customHeight="1">
      <c r="A21783" s="1" t="s">
        <v>600</v>
      </c>
      <c r="B21783" s="1">
        <v>4.0</v>
      </c>
      <c r="C21783" s="1" t="s">
        <v>45168</v>
      </c>
      <c r="D21783" s="1" t="s">
        <v>45169</v>
      </c>
      <c r="E21783" s="1" t="s">
        <v>10</v>
      </c>
      <c r="F21783" s="1" t="s">
        <v>11</v>
      </c>
      <c r="G21783" s="1" t="str">
        <f>IFERROR(__xludf.DUMMYFUNCTION("GOOGLETRANSLATE(D21783,""fr"",""en"")"),"#VALUE!")</f>
        <v>#VALUE!</v>
      </c>
    </row>
    <row r="21784" ht="15.75" customHeight="1">
      <c r="A21784" s="1" t="s">
        <v>214</v>
      </c>
      <c r="B21784" s="1">
        <v>5.0</v>
      </c>
      <c r="C21784" s="1" t="s">
        <v>45170</v>
      </c>
      <c r="D21784" s="1" t="s">
        <v>45171</v>
      </c>
      <c r="E21784" s="1" t="s">
        <v>65</v>
      </c>
      <c r="F21784" s="1" t="s">
        <v>66</v>
      </c>
      <c r="G21784" s="1" t="str">
        <f>IFERROR(__xludf.DUMMYFUNCTION("GOOGLETRANSLATE(D21784,""fr"",""en"")"),"#VALUE!")</f>
        <v>#VALUE!</v>
      </c>
    </row>
    <row r="21785" ht="15.75" customHeight="1">
      <c r="A21785" s="1" t="s">
        <v>478</v>
      </c>
      <c r="B21785" s="1">
        <v>3.0</v>
      </c>
      <c r="C21785" s="1" t="s">
        <v>45172</v>
      </c>
      <c r="D21785" s="1" t="s">
        <v>45173</v>
      </c>
      <c r="E21785" s="1" t="s">
        <v>273</v>
      </c>
      <c r="F21785" s="1" t="s">
        <v>110</v>
      </c>
      <c r="G21785" s="1" t="str">
        <f>IFERROR(__xludf.DUMMYFUNCTION("GOOGLETRANSLATE(D21785,""fr"",""en"")"),"#VALUE!")</f>
        <v>#VALUE!</v>
      </c>
    </row>
    <row r="21786" ht="15.75" customHeight="1">
      <c r="A21786" s="1" t="s">
        <v>6836</v>
      </c>
      <c r="B21786" s="1">
        <v>1.0</v>
      </c>
      <c r="C21786" s="1" t="s">
        <v>45174</v>
      </c>
      <c r="D21786" s="1" t="s">
        <v>45175</v>
      </c>
      <c r="E21786" s="1" t="s">
        <v>29</v>
      </c>
      <c r="F21786" s="1" t="s">
        <v>30</v>
      </c>
      <c r="G21786" s="1" t="str">
        <f>IFERROR(__xludf.DUMMYFUNCTION("GOOGLETRANSLATE(D21786,""fr"",""en"")"),"#VALUE!")</f>
        <v>#VALUE!</v>
      </c>
    </row>
    <row r="21787" ht="15.75" customHeight="1">
      <c r="A21787" s="1" t="s">
        <v>1372</v>
      </c>
      <c r="B21787" s="1">
        <v>1.0</v>
      </c>
      <c r="C21787" s="1" t="s">
        <v>45176</v>
      </c>
      <c r="D21787" s="1" t="s">
        <v>45177</v>
      </c>
      <c r="E21787" s="1" t="s">
        <v>21</v>
      </c>
      <c r="F21787" s="1" t="s">
        <v>11</v>
      </c>
      <c r="G21787" s="1" t="str">
        <f>IFERROR(__xludf.DUMMYFUNCTION("GOOGLETRANSLATE(D21787,""fr"",""en"")"),"#VALUE!")</f>
        <v>#VALUE!</v>
      </c>
    </row>
    <row r="21788" ht="15.75" customHeight="1">
      <c r="A21788" s="1" t="s">
        <v>710</v>
      </c>
      <c r="B21788" s="1">
        <v>3.0</v>
      </c>
      <c r="C21788" s="1" t="s">
        <v>45178</v>
      </c>
      <c r="D21788" s="1" t="s">
        <v>45179</v>
      </c>
      <c r="E21788" s="1" t="s">
        <v>169</v>
      </c>
      <c r="F21788" s="1" t="s">
        <v>11</v>
      </c>
      <c r="G21788" s="1" t="str">
        <f>IFERROR(__xludf.DUMMYFUNCTION("GOOGLETRANSLATE(D21788,""fr"",""en"")"),"#VALUE!")</f>
        <v>#VALUE!</v>
      </c>
    </row>
    <row r="21789" ht="15.75" customHeight="1">
      <c r="A21789" s="1" t="s">
        <v>5727</v>
      </c>
      <c r="B21789" s="1">
        <v>1.0</v>
      </c>
      <c r="C21789" s="1" t="s">
        <v>45180</v>
      </c>
      <c r="D21789" s="1" t="s">
        <v>45181</v>
      </c>
      <c r="E21789" s="1" t="s">
        <v>103</v>
      </c>
      <c r="F21789" s="1" t="s">
        <v>48</v>
      </c>
      <c r="G21789" s="1" t="str">
        <f>IFERROR(__xludf.DUMMYFUNCTION("GOOGLETRANSLATE(D21789,""fr"",""en"")"),"#VALUE!")</f>
        <v>#VALUE!</v>
      </c>
    </row>
    <row r="21790" ht="15.75" customHeight="1">
      <c r="A21790" s="1" t="s">
        <v>1796</v>
      </c>
      <c r="B21790" s="1">
        <v>4.0</v>
      </c>
      <c r="C21790" s="1" t="s">
        <v>45182</v>
      </c>
      <c r="D21790" s="1" t="s">
        <v>45183</v>
      </c>
      <c r="E21790" s="1" t="s">
        <v>21</v>
      </c>
      <c r="F21790" s="1" t="s">
        <v>11</v>
      </c>
      <c r="G21790" s="1" t="str">
        <f>IFERROR(__xludf.DUMMYFUNCTION("GOOGLETRANSLATE(D21790,""fr"",""en"")"),"#VALUE!")</f>
        <v>#VALUE!</v>
      </c>
    </row>
    <row r="21791" ht="15.75" customHeight="1">
      <c r="A21791" s="1" t="s">
        <v>7432</v>
      </c>
      <c r="B21791" s="1">
        <v>1.0</v>
      </c>
      <c r="C21791" s="1" t="s">
        <v>45184</v>
      </c>
      <c r="D21791" s="1" t="s">
        <v>45185</v>
      </c>
      <c r="E21791" s="1" t="s">
        <v>226</v>
      </c>
      <c r="F21791" s="1" t="s">
        <v>110</v>
      </c>
      <c r="G21791" s="1" t="str">
        <f>IFERROR(__xludf.DUMMYFUNCTION("GOOGLETRANSLATE(D21791,""fr"",""en"")"),"#VALUE!")</f>
        <v>#VALUE!</v>
      </c>
    </row>
    <row r="21792" ht="15.75" customHeight="1">
      <c r="A21792" s="1" t="s">
        <v>873</v>
      </c>
      <c r="B21792" s="1">
        <v>1.0</v>
      </c>
      <c r="C21792" s="1" t="s">
        <v>45186</v>
      </c>
      <c r="D21792" s="1" t="s">
        <v>45187</v>
      </c>
      <c r="E21792" s="1" t="s">
        <v>273</v>
      </c>
      <c r="F21792" s="1" t="s">
        <v>11</v>
      </c>
      <c r="G21792" s="1" t="str">
        <f>IFERROR(__xludf.DUMMYFUNCTION("GOOGLETRANSLATE(D21792,""fr"",""en"")"),"#VALUE!")</f>
        <v>#VALUE!</v>
      </c>
    </row>
    <row r="21793" ht="15.75" customHeight="1">
      <c r="A21793" s="1" t="s">
        <v>24622</v>
      </c>
      <c r="B21793" s="1">
        <v>1.0</v>
      </c>
      <c r="C21793" s="1" t="s">
        <v>45188</v>
      </c>
      <c r="D21793" s="1" t="s">
        <v>45189</v>
      </c>
      <c r="E21793" s="1" t="s">
        <v>29</v>
      </c>
      <c r="F21793" s="1" t="s">
        <v>30</v>
      </c>
      <c r="G21793" s="1" t="str">
        <f>IFERROR(__xludf.DUMMYFUNCTION("GOOGLETRANSLATE(D21793,""fr"",""en"")"),"#VALUE!")</f>
        <v>#VALUE!</v>
      </c>
    </row>
    <row r="21794" ht="15.75" customHeight="1">
      <c r="A21794" s="1" t="s">
        <v>8015</v>
      </c>
      <c r="B21794" s="1">
        <v>2.0</v>
      </c>
      <c r="C21794" s="1" t="s">
        <v>45190</v>
      </c>
      <c r="D21794" s="1" t="s">
        <v>45191</v>
      </c>
      <c r="E21794" s="1" t="s">
        <v>10</v>
      </c>
      <c r="F21794" s="1" t="s">
        <v>110</v>
      </c>
      <c r="G21794" s="1" t="str">
        <f>IFERROR(__xludf.DUMMYFUNCTION("GOOGLETRANSLATE(D21794,""fr"",""en"")"),"#VALUE!")</f>
        <v>#VALUE!</v>
      </c>
    </row>
    <row r="21795" ht="15.75" customHeight="1">
      <c r="A21795" s="1" t="s">
        <v>1833</v>
      </c>
      <c r="B21795" s="1">
        <v>1.0</v>
      </c>
      <c r="C21795" s="1" t="s">
        <v>45192</v>
      </c>
      <c r="D21795" s="1" t="s">
        <v>45193</v>
      </c>
      <c r="E21795" s="1" t="s">
        <v>10</v>
      </c>
      <c r="F21795" s="1" t="s">
        <v>11</v>
      </c>
      <c r="G21795" s="1" t="str">
        <f>IFERROR(__xludf.DUMMYFUNCTION("GOOGLETRANSLATE(D21795,""fr"",""en"")"),"#VALUE!")</f>
        <v>#VALUE!</v>
      </c>
    </row>
    <row r="21796" ht="15.75" customHeight="1">
      <c r="A21796" s="1" t="s">
        <v>597</v>
      </c>
      <c r="B21796" s="1">
        <v>5.0</v>
      </c>
      <c r="C21796" s="1" t="s">
        <v>45194</v>
      </c>
      <c r="D21796" s="1" t="s">
        <v>45195</v>
      </c>
      <c r="E21796" s="1" t="s">
        <v>176</v>
      </c>
      <c r="F21796" s="1" t="s">
        <v>66</v>
      </c>
      <c r="G21796" s="1" t="str">
        <f>IFERROR(__xludf.DUMMYFUNCTION("GOOGLETRANSLATE(D21796,""fr"",""en"")"),"#VALUE!")</f>
        <v>#VALUE!</v>
      </c>
    </row>
    <row r="21797" ht="15.75" customHeight="1">
      <c r="A21797" s="1" t="s">
        <v>1635</v>
      </c>
      <c r="B21797" s="1">
        <v>1.0</v>
      </c>
      <c r="C21797" s="1" t="s">
        <v>45196</v>
      </c>
      <c r="D21797" s="1" t="s">
        <v>45197</v>
      </c>
      <c r="E21797" s="1" t="s">
        <v>169</v>
      </c>
      <c r="F21797" s="1" t="s">
        <v>11</v>
      </c>
      <c r="G21797" s="1" t="str">
        <f>IFERROR(__xludf.DUMMYFUNCTION("GOOGLETRANSLATE(D21797,""fr"",""en"")"),"#VALUE!")</f>
        <v>#VALUE!</v>
      </c>
    </row>
    <row r="21798" ht="15.75" customHeight="1">
      <c r="A21798" s="1" t="s">
        <v>458</v>
      </c>
      <c r="B21798" s="1">
        <v>1.0</v>
      </c>
      <c r="C21798" s="1" t="s">
        <v>45198</v>
      </c>
      <c r="D21798" s="1" t="s">
        <v>45199</v>
      </c>
      <c r="E21798" s="1" t="s">
        <v>1192</v>
      </c>
      <c r="F21798" s="1" t="s">
        <v>110</v>
      </c>
      <c r="G21798" s="1" t="str">
        <f>IFERROR(__xludf.DUMMYFUNCTION("GOOGLETRANSLATE(D21798,""fr"",""en"")"),"#VALUE!")</f>
        <v>#VALUE!</v>
      </c>
    </row>
    <row r="21799" ht="15.75" customHeight="1">
      <c r="A21799" s="1" t="s">
        <v>170</v>
      </c>
      <c r="B21799" s="1">
        <v>5.0</v>
      </c>
      <c r="C21799" s="1" t="s">
        <v>45200</v>
      </c>
      <c r="D21799" s="1" t="s">
        <v>45201</v>
      </c>
      <c r="E21799" s="1" t="s">
        <v>10</v>
      </c>
      <c r="F21799" s="1" t="s">
        <v>11</v>
      </c>
      <c r="G21799" s="1" t="str">
        <f>IFERROR(__xludf.DUMMYFUNCTION("GOOGLETRANSLATE(D21799,""fr"",""en"")"),"#VALUE!")</f>
        <v>#VALUE!</v>
      </c>
    </row>
    <row r="21800" ht="15.75" customHeight="1">
      <c r="A21800" s="1" t="s">
        <v>6256</v>
      </c>
      <c r="B21800" s="1">
        <v>3.0</v>
      </c>
      <c r="C21800" s="1" t="s">
        <v>45202</v>
      </c>
      <c r="D21800" s="1" t="s">
        <v>45203</v>
      </c>
      <c r="E21800" s="1" t="s">
        <v>296</v>
      </c>
      <c r="F21800" s="1" t="s">
        <v>66</v>
      </c>
      <c r="G21800" s="1" t="str">
        <f>IFERROR(__xludf.DUMMYFUNCTION("GOOGLETRANSLATE(D21800,""fr"",""en"")"),"#VALUE!")</f>
        <v>#VALUE!</v>
      </c>
    </row>
    <row r="21801" ht="15.75" customHeight="1">
      <c r="A21801" s="1" t="s">
        <v>20419</v>
      </c>
      <c r="B21801" s="1">
        <v>1.0</v>
      </c>
      <c r="C21801" s="1" t="s">
        <v>45204</v>
      </c>
      <c r="D21801" s="1" t="s">
        <v>45205</v>
      </c>
      <c r="E21801" s="1" t="s">
        <v>10</v>
      </c>
      <c r="F21801" s="1" t="s">
        <v>11</v>
      </c>
      <c r="G21801" s="1" t="str">
        <f>IFERROR(__xludf.DUMMYFUNCTION("GOOGLETRANSLATE(D21801,""fr"",""en"")"),"#VALUE!")</f>
        <v>#VALUE!</v>
      </c>
    </row>
    <row r="21802" ht="15.75" customHeight="1">
      <c r="A21802" s="1" t="s">
        <v>1581</v>
      </c>
      <c r="B21802" s="1">
        <v>4.0</v>
      </c>
      <c r="C21802" s="1" t="s">
        <v>45206</v>
      </c>
      <c r="D21802" s="1" t="s">
        <v>45207</v>
      </c>
      <c r="E21802" s="1" t="s">
        <v>21</v>
      </c>
      <c r="F21802" s="1" t="s">
        <v>11</v>
      </c>
      <c r="G21802" s="1" t="str">
        <f>IFERROR(__xludf.DUMMYFUNCTION("GOOGLETRANSLATE(D21802,""fr"",""en"")"),"#VALUE!")</f>
        <v>#VALUE!</v>
      </c>
    </row>
    <row r="21803" ht="15.75" customHeight="1">
      <c r="A21803" s="1" t="s">
        <v>367</v>
      </c>
      <c r="B21803" s="1">
        <v>1.0</v>
      </c>
      <c r="C21803" s="1" t="s">
        <v>45208</v>
      </c>
      <c r="D21803" s="1" t="s">
        <v>45209</v>
      </c>
      <c r="E21803" s="1" t="s">
        <v>10</v>
      </c>
      <c r="F21803" s="1" t="s">
        <v>11</v>
      </c>
      <c r="G21803" s="1" t="str">
        <f>IFERROR(__xludf.DUMMYFUNCTION("GOOGLETRANSLATE(D21803,""fr"",""en"")"),"#VALUE!")</f>
        <v>#VALUE!</v>
      </c>
    </row>
    <row r="21804" ht="15.75" customHeight="1">
      <c r="A21804" s="1" t="s">
        <v>491</v>
      </c>
      <c r="B21804" s="1">
        <v>4.0</v>
      </c>
      <c r="C21804" s="1" t="s">
        <v>45210</v>
      </c>
      <c r="D21804" s="1" t="s">
        <v>45211</v>
      </c>
      <c r="E21804" s="1" t="s">
        <v>10</v>
      </c>
      <c r="F21804" s="1" t="s">
        <v>11</v>
      </c>
      <c r="G21804" s="1" t="str">
        <f>IFERROR(__xludf.DUMMYFUNCTION("GOOGLETRANSLATE(D21804,""fr"",""en"")"),"#VALUE!")</f>
        <v>#VALUE!</v>
      </c>
    </row>
    <row r="21805" ht="15.75" customHeight="1">
      <c r="A21805" s="1" t="s">
        <v>1709</v>
      </c>
      <c r="B21805" s="1">
        <v>4.0</v>
      </c>
      <c r="C21805" s="1" t="s">
        <v>45212</v>
      </c>
      <c r="D21805" s="1" t="s">
        <v>45213</v>
      </c>
      <c r="E21805" s="1" t="s">
        <v>34</v>
      </c>
      <c r="F21805" s="1" t="s">
        <v>30</v>
      </c>
      <c r="G21805" s="1" t="str">
        <f>IFERROR(__xludf.DUMMYFUNCTION("GOOGLETRANSLATE(D21805,""fr"",""en"")"),"#VALUE!")</f>
        <v>#VALUE!</v>
      </c>
    </row>
    <row r="21806" ht="15.75" customHeight="1">
      <c r="A21806" s="1" t="s">
        <v>439</v>
      </c>
      <c r="B21806" s="1">
        <v>3.0</v>
      </c>
      <c r="C21806" s="1" t="s">
        <v>45214</v>
      </c>
      <c r="D21806" s="1" t="s">
        <v>45215</v>
      </c>
      <c r="E21806" s="1" t="s">
        <v>21</v>
      </c>
      <c r="F21806" s="1" t="s">
        <v>11</v>
      </c>
      <c r="G21806" s="1" t="str">
        <f>IFERROR(__xludf.DUMMYFUNCTION("GOOGLETRANSLATE(D21806,""fr"",""en"")"),"#VALUE!")</f>
        <v>#VALUE!</v>
      </c>
    </row>
    <row r="21807" ht="15.75" customHeight="1">
      <c r="A21807" s="1" t="s">
        <v>2215</v>
      </c>
      <c r="B21807" s="1">
        <v>1.0</v>
      </c>
      <c r="C21807" s="1" t="s">
        <v>45216</v>
      </c>
      <c r="D21807" s="1" t="s">
        <v>45217</v>
      </c>
      <c r="E21807" s="1" t="s">
        <v>296</v>
      </c>
      <c r="F21807" s="1" t="s">
        <v>11</v>
      </c>
      <c r="G21807" s="1" t="str">
        <f>IFERROR(__xludf.DUMMYFUNCTION("GOOGLETRANSLATE(D21807,""fr"",""en"")"),"#VALUE!")</f>
        <v>#VALUE!</v>
      </c>
    </row>
    <row r="21808" ht="15.75" customHeight="1">
      <c r="A21808" s="1" t="s">
        <v>1421</v>
      </c>
      <c r="B21808" s="1">
        <v>1.0</v>
      </c>
      <c r="C21808" s="1" t="s">
        <v>45218</v>
      </c>
      <c r="D21808" s="1" t="s">
        <v>45219</v>
      </c>
      <c r="E21808" s="1" t="s">
        <v>73</v>
      </c>
      <c r="F21808" s="1" t="s">
        <v>30</v>
      </c>
      <c r="G21808" s="1" t="str">
        <f>IFERROR(__xludf.DUMMYFUNCTION("GOOGLETRANSLATE(D21808,""fr"",""en"")"),"#VALUE!")</f>
        <v>#VALUE!</v>
      </c>
    </row>
    <row r="21809" ht="15.75" customHeight="1">
      <c r="A21809" s="1" t="s">
        <v>3727</v>
      </c>
      <c r="B21809" s="1">
        <v>4.0</v>
      </c>
      <c r="C21809" s="1" t="s">
        <v>45220</v>
      </c>
      <c r="D21809" s="1" t="s">
        <v>45221</v>
      </c>
      <c r="E21809" s="1" t="s">
        <v>29</v>
      </c>
      <c r="F21809" s="1" t="s">
        <v>30</v>
      </c>
      <c r="G21809" s="1" t="str">
        <f>IFERROR(__xludf.DUMMYFUNCTION("GOOGLETRANSLATE(D21809,""fr"",""en"")"),"#VALUE!")</f>
        <v>#VALUE!</v>
      </c>
    </row>
    <row r="21810" ht="15.75" customHeight="1">
      <c r="A21810" s="1" t="s">
        <v>8394</v>
      </c>
      <c r="B21810" s="1">
        <v>2.0</v>
      </c>
      <c r="C21810" s="1" t="s">
        <v>45222</v>
      </c>
      <c r="D21810" s="1" t="s">
        <v>45223</v>
      </c>
      <c r="E21810" s="1" t="s">
        <v>125</v>
      </c>
      <c r="F21810" s="1" t="s">
        <v>11</v>
      </c>
      <c r="G21810" s="1" t="str">
        <f>IFERROR(__xludf.DUMMYFUNCTION("GOOGLETRANSLATE(D21810,""fr"",""en"")"),"#VALUE!")</f>
        <v>#VALUE!</v>
      </c>
    </row>
    <row r="21811" ht="15.75" customHeight="1">
      <c r="A21811" s="1" t="s">
        <v>3246</v>
      </c>
      <c r="B21811" s="1">
        <v>2.0</v>
      </c>
      <c r="C21811" s="1" t="s">
        <v>45224</v>
      </c>
      <c r="D21811" s="1" t="s">
        <v>45225</v>
      </c>
      <c r="E21811" s="1" t="s">
        <v>34</v>
      </c>
      <c r="F21811" s="1" t="s">
        <v>84</v>
      </c>
      <c r="G21811" s="1" t="str">
        <f>IFERROR(__xludf.DUMMYFUNCTION("GOOGLETRANSLATE(D21811,""fr"",""en"")"),"#VALUE!")</f>
        <v>#VALUE!</v>
      </c>
    </row>
    <row r="21812" ht="15.75" customHeight="1">
      <c r="A21812" s="1" t="s">
        <v>1400</v>
      </c>
      <c r="B21812" s="1">
        <v>2.0</v>
      </c>
      <c r="C21812" s="1" t="s">
        <v>45226</v>
      </c>
      <c r="D21812" s="1" t="s">
        <v>45227</v>
      </c>
      <c r="E21812" s="1" t="s">
        <v>273</v>
      </c>
      <c r="F21812" s="1" t="s">
        <v>66</v>
      </c>
      <c r="G21812" s="1" t="str">
        <f>IFERROR(__xludf.DUMMYFUNCTION("GOOGLETRANSLATE(D21812,""fr"",""en"")"),"#VALUE!")</f>
        <v>#VALUE!</v>
      </c>
    </row>
    <row r="21813" ht="15.75" customHeight="1">
      <c r="A21813" s="1" t="s">
        <v>22857</v>
      </c>
      <c r="B21813" s="1">
        <v>2.0</v>
      </c>
      <c r="C21813" s="1" t="s">
        <v>45228</v>
      </c>
      <c r="D21813" s="1" t="s">
        <v>45229</v>
      </c>
      <c r="E21813" s="1" t="s">
        <v>750</v>
      </c>
      <c r="F21813" s="1" t="s">
        <v>110</v>
      </c>
      <c r="G21813" s="1" t="str">
        <f>IFERROR(__xludf.DUMMYFUNCTION("GOOGLETRANSLATE(D21813,""fr"",""en"")"),"#VALUE!")</f>
        <v>#VALUE!</v>
      </c>
    </row>
    <row r="21814" ht="15.75" customHeight="1">
      <c r="A21814" s="1" t="s">
        <v>1552</v>
      </c>
      <c r="B21814" s="1">
        <v>5.0</v>
      </c>
      <c r="C21814" s="1" t="s">
        <v>45230</v>
      </c>
      <c r="D21814" s="1" t="s">
        <v>45231</v>
      </c>
      <c r="E21814" s="1" t="s">
        <v>21</v>
      </c>
      <c r="F21814" s="1" t="s">
        <v>11</v>
      </c>
      <c r="G21814" s="1" t="str">
        <f>IFERROR(__xludf.DUMMYFUNCTION("GOOGLETRANSLATE(D21814,""fr"",""en"")"),"#VALUE!")</f>
        <v>#VALUE!</v>
      </c>
    </row>
    <row r="21815" ht="15.75" customHeight="1">
      <c r="A21815" s="1" t="s">
        <v>9261</v>
      </c>
      <c r="B21815" s="1">
        <v>2.0</v>
      </c>
      <c r="C21815" s="1" t="s">
        <v>45232</v>
      </c>
      <c r="D21815" s="1" t="s">
        <v>45233</v>
      </c>
      <c r="E21815" s="1" t="s">
        <v>47</v>
      </c>
      <c r="F21815" s="1" t="s">
        <v>84</v>
      </c>
      <c r="G21815" s="1" t="str">
        <f>IFERROR(__xludf.DUMMYFUNCTION("GOOGLETRANSLATE(D21815,""fr"",""en"")"),"#VALUE!")</f>
        <v>#VALUE!</v>
      </c>
    </row>
    <row r="21816" ht="15.75" customHeight="1">
      <c r="A21816" s="1" t="s">
        <v>2022</v>
      </c>
      <c r="B21816" s="1">
        <v>5.0</v>
      </c>
      <c r="C21816" s="1" t="s">
        <v>45234</v>
      </c>
      <c r="D21816" s="1" t="s">
        <v>45235</v>
      </c>
      <c r="E21816" s="1" t="s">
        <v>21</v>
      </c>
      <c r="F21816" s="1" t="s">
        <v>11</v>
      </c>
      <c r="G21816" s="1" t="str">
        <f>IFERROR(__xludf.DUMMYFUNCTION("GOOGLETRANSLATE(D21816,""fr"",""en"")"),"#VALUE!")</f>
        <v>#VALUE!</v>
      </c>
    </row>
    <row r="21817" ht="15.75" customHeight="1">
      <c r="A21817" s="1" t="s">
        <v>2237</v>
      </c>
      <c r="B21817" s="1">
        <v>4.0</v>
      </c>
      <c r="C21817" s="1" t="s">
        <v>45236</v>
      </c>
      <c r="D21817" s="1" t="s">
        <v>45237</v>
      </c>
      <c r="E21817" s="1" t="s">
        <v>273</v>
      </c>
      <c r="F21817" s="1" t="s">
        <v>11</v>
      </c>
      <c r="G21817" s="1" t="str">
        <f>IFERROR(__xludf.DUMMYFUNCTION("GOOGLETRANSLATE(D21817,""fr"",""en"")"),"#VALUE!")</f>
        <v>#VALUE!</v>
      </c>
    </row>
    <row r="21818" ht="15.75" customHeight="1">
      <c r="A21818" s="1" t="s">
        <v>23899</v>
      </c>
      <c r="B21818" s="1">
        <v>1.0</v>
      </c>
      <c r="C21818" s="1" t="s">
        <v>45238</v>
      </c>
      <c r="D21818" s="1" t="s">
        <v>45239</v>
      </c>
      <c r="E21818" s="1" t="s">
        <v>103</v>
      </c>
      <c r="F21818" s="1" t="s">
        <v>48</v>
      </c>
      <c r="G21818" s="1" t="str">
        <f>IFERROR(__xludf.DUMMYFUNCTION("GOOGLETRANSLATE(D21818,""fr"",""en"")"),"#VALUE!")</f>
        <v>#VALUE!</v>
      </c>
    </row>
    <row r="21819" ht="15.75" customHeight="1">
      <c r="A21819" s="1" t="s">
        <v>17179</v>
      </c>
      <c r="B21819" s="1">
        <v>1.0</v>
      </c>
      <c r="C21819" s="1" t="s">
        <v>45240</v>
      </c>
      <c r="D21819" s="1" t="s">
        <v>45241</v>
      </c>
      <c r="E21819" s="1" t="s">
        <v>292</v>
      </c>
      <c r="F21819" s="1" t="s">
        <v>11</v>
      </c>
      <c r="G21819" s="1" t="str">
        <f>IFERROR(__xludf.DUMMYFUNCTION("GOOGLETRANSLATE(D21819,""fr"",""en"")"),"#VALUE!")</f>
        <v>#VALUE!</v>
      </c>
    </row>
    <row r="21820" ht="15.75" customHeight="1">
      <c r="A21820" s="1" t="s">
        <v>3856</v>
      </c>
      <c r="B21820" s="1">
        <v>1.0</v>
      </c>
      <c r="C21820" s="1" t="s">
        <v>45242</v>
      </c>
      <c r="D21820" s="1" t="s">
        <v>45243</v>
      </c>
      <c r="E21820" s="1" t="s">
        <v>423</v>
      </c>
      <c r="F21820" s="1" t="s">
        <v>30</v>
      </c>
      <c r="G21820" s="1" t="str">
        <f>IFERROR(__xludf.DUMMYFUNCTION("GOOGLETRANSLATE(D21820,""fr"",""en"")"),"#VALUE!")</f>
        <v>#VALUE!</v>
      </c>
    </row>
    <row r="21821" ht="15.75" customHeight="1">
      <c r="A21821" s="1" t="s">
        <v>16059</v>
      </c>
      <c r="B21821" s="1">
        <v>4.0</v>
      </c>
      <c r="C21821" s="1" t="s">
        <v>45244</v>
      </c>
      <c r="D21821" s="1" t="s">
        <v>45245</v>
      </c>
      <c r="E21821" s="1" t="s">
        <v>614</v>
      </c>
      <c r="F21821" s="1" t="s">
        <v>30</v>
      </c>
      <c r="G21821" s="1" t="str">
        <f>IFERROR(__xludf.DUMMYFUNCTION("GOOGLETRANSLATE(D21821,""fr"",""en"")"),"#VALUE!")</f>
        <v>#VALUE!</v>
      </c>
    </row>
    <row r="21822" ht="15.75" customHeight="1">
      <c r="A21822" s="1" t="s">
        <v>1940</v>
      </c>
      <c r="B21822" s="1">
        <v>5.0</v>
      </c>
      <c r="C21822" s="1" t="s">
        <v>45246</v>
      </c>
      <c r="D21822" s="1" t="s">
        <v>45247</v>
      </c>
      <c r="E21822" s="1" t="s">
        <v>21</v>
      </c>
      <c r="F21822" s="1" t="s">
        <v>11</v>
      </c>
      <c r="G21822" s="1" t="str">
        <f>IFERROR(__xludf.DUMMYFUNCTION("GOOGLETRANSLATE(D21822,""fr"",""en"")"),"#VALUE!")</f>
        <v>#VALUE!</v>
      </c>
    </row>
    <row r="21823" ht="15.75" customHeight="1">
      <c r="A21823" s="1" t="s">
        <v>255</v>
      </c>
      <c r="B21823" s="1">
        <v>5.0</v>
      </c>
      <c r="C21823" s="1" t="s">
        <v>45248</v>
      </c>
      <c r="D21823" s="1" t="s">
        <v>45249</v>
      </c>
      <c r="E21823" s="1" t="s">
        <v>21</v>
      </c>
      <c r="F21823" s="1" t="s">
        <v>11</v>
      </c>
      <c r="G21823" s="1" t="str">
        <f>IFERROR(__xludf.DUMMYFUNCTION("GOOGLETRANSLATE(D21823,""fr"",""en"")"),"#VALUE!")</f>
        <v>#VALUE!</v>
      </c>
    </row>
    <row r="21824" ht="15.75" customHeight="1">
      <c r="A21824" s="1" t="s">
        <v>1617</v>
      </c>
      <c r="B21824" s="1">
        <v>1.0</v>
      </c>
      <c r="C21824" s="1" t="s">
        <v>45250</v>
      </c>
      <c r="D21824" s="1" t="s">
        <v>45251</v>
      </c>
      <c r="E21824" s="1" t="s">
        <v>273</v>
      </c>
      <c r="F21824" s="1" t="s">
        <v>118</v>
      </c>
      <c r="G21824" s="1" t="str">
        <f>IFERROR(__xludf.DUMMYFUNCTION("GOOGLETRANSLATE(D21824,""fr"",""en"")"),"#VALUE!")</f>
        <v>#VALUE!</v>
      </c>
    </row>
    <row r="21825" ht="15.75" customHeight="1">
      <c r="A21825" s="1" t="s">
        <v>6203</v>
      </c>
      <c r="B21825" s="1">
        <v>5.0</v>
      </c>
      <c r="C21825" s="1" t="s">
        <v>45252</v>
      </c>
      <c r="D21825" s="1" t="s">
        <v>45253</v>
      </c>
      <c r="E21825" s="1" t="s">
        <v>29</v>
      </c>
      <c r="F21825" s="1" t="s">
        <v>30</v>
      </c>
      <c r="G21825" s="1" t="str">
        <f>IFERROR(__xludf.DUMMYFUNCTION("GOOGLETRANSLATE(D21825,""fr"",""en"")"),"#VALUE!")</f>
        <v>#VALUE!</v>
      </c>
    </row>
    <row r="21826" ht="15.75" customHeight="1">
      <c r="A21826" s="1" t="s">
        <v>17300</v>
      </c>
      <c r="B21826" s="1">
        <v>1.0</v>
      </c>
      <c r="C21826" s="1" t="s">
        <v>45254</v>
      </c>
      <c r="D21826" s="1" t="s">
        <v>45255</v>
      </c>
      <c r="E21826" s="1" t="s">
        <v>1192</v>
      </c>
      <c r="F21826" s="1" t="s">
        <v>110</v>
      </c>
      <c r="G21826" s="1" t="str">
        <f>IFERROR(__xludf.DUMMYFUNCTION("GOOGLETRANSLATE(D21826,""fr"",""en"")"),"#VALUE!")</f>
        <v>#VALUE!</v>
      </c>
    </row>
    <row r="21827" ht="15.75" customHeight="1">
      <c r="A21827" s="1" t="s">
        <v>686</v>
      </c>
      <c r="B21827" s="1">
        <v>5.0</v>
      </c>
      <c r="C21827" s="1" t="s">
        <v>45256</v>
      </c>
      <c r="D21827" s="1" t="s">
        <v>45257</v>
      </c>
      <c r="E21827" s="1" t="s">
        <v>21</v>
      </c>
      <c r="F21827" s="1" t="s">
        <v>11</v>
      </c>
      <c r="G21827" s="1" t="str">
        <f>IFERROR(__xludf.DUMMYFUNCTION("GOOGLETRANSLATE(D21827,""fr"",""en"")"),"#VALUE!")</f>
        <v>#VALUE!</v>
      </c>
    </row>
    <row r="21828" ht="15.75" customHeight="1">
      <c r="A21828" s="1" t="s">
        <v>801</v>
      </c>
      <c r="B21828" s="1">
        <v>5.0</v>
      </c>
      <c r="C21828" s="1" t="s">
        <v>45258</v>
      </c>
      <c r="D21828" s="1" t="s">
        <v>45259</v>
      </c>
      <c r="E21828" s="1" t="s">
        <v>10</v>
      </c>
      <c r="F21828" s="1" t="s">
        <v>11</v>
      </c>
      <c r="G21828" s="1" t="str">
        <f>IFERROR(__xludf.DUMMYFUNCTION("GOOGLETRANSLATE(D21828,""fr"",""en"")"),"#VALUE!")</f>
        <v>#VALUE!</v>
      </c>
    </row>
    <row r="21829" ht="15.75" customHeight="1">
      <c r="A21829" s="1" t="s">
        <v>1510</v>
      </c>
      <c r="B21829" s="1">
        <v>1.0</v>
      </c>
      <c r="C21829" s="1" t="s">
        <v>45260</v>
      </c>
      <c r="D21829" s="1" t="s">
        <v>45261</v>
      </c>
      <c r="E21829" s="1" t="s">
        <v>43</v>
      </c>
      <c r="F21829" s="1" t="s">
        <v>30</v>
      </c>
      <c r="G21829" s="1" t="str">
        <f>IFERROR(__xludf.DUMMYFUNCTION("GOOGLETRANSLATE(D21829,""fr"",""en"")"),"#VALUE!")</f>
        <v>#VALUE!</v>
      </c>
    </row>
    <row r="21830" ht="15.75" customHeight="1">
      <c r="A21830" s="1" t="s">
        <v>600</v>
      </c>
      <c r="B21830" s="1">
        <v>2.0</v>
      </c>
      <c r="C21830" s="1" t="s">
        <v>45262</v>
      </c>
      <c r="D21830" s="1" t="s">
        <v>45263</v>
      </c>
      <c r="E21830" s="1" t="s">
        <v>273</v>
      </c>
      <c r="F21830" s="1" t="s">
        <v>110</v>
      </c>
      <c r="G21830" s="1" t="str">
        <f>IFERROR(__xludf.DUMMYFUNCTION("GOOGLETRANSLATE(D21830,""fr"",""en"")"),"#VALUE!")</f>
        <v>#VALUE!</v>
      </c>
    </row>
    <row r="21831" ht="15.75" customHeight="1">
      <c r="A21831" s="1" t="s">
        <v>2854</v>
      </c>
      <c r="B21831" s="1">
        <v>3.0</v>
      </c>
      <c r="C21831" s="1" t="s">
        <v>45264</v>
      </c>
      <c r="D21831" s="1" t="s">
        <v>45265</v>
      </c>
      <c r="E21831" s="1" t="s">
        <v>169</v>
      </c>
      <c r="F21831" s="1" t="s">
        <v>11</v>
      </c>
      <c r="G21831" s="1" t="str">
        <f>IFERROR(__xludf.DUMMYFUNCTION("GOOGLETRANSLATE(D21831,""fr"",""en"")"),"#VALUE!")</f>
        <v>#VALUE!</v>
      </c>
    </row>
    <row r="21832" ht="15.75" customHeight="1">
      <c r="A21832" s="1" t="s">
        <v>352</v>
      </c>
      <c r="B21832" s="1">
        <v>3.0</v>
      </c>
      <c r="C21832" s="1" t="s">
        <v>45266</v>
      </c>
      <c r="D21832" s="1" t="s">
        <v>45267</v>
      </c>
      <c r="E21832" s="1" t="s">
        <v>10</v>
      </c>
      <c r="F21832" s="1" t="s">
        <v>11</v>
      </c>
      <c r="G21832" s="1" t="str">
        <f>IFERROR(__xludf.DUMMYFUNCTION("GOOGLETRANSLATE(D21832,""fr"",""en"")"),"#VALUE!")</f>
        <v>#VALUE!</v>
      </c>
    </row>
    <row r="21833" ht="15.75" customHeight="1">
      <c r="A21833" s="1" t="s">
        <v>3047</v>
      </c>
      <c r="B21833" s="1">
        <v>1.0</v>
      </c>
      <c r="C21833" s="1" t="s">
        <v>45268</v>
      </c>
      <c r="D21833" s="1" t="s">
        <v>45269</v>
      </c>
      <c r="E21833" s="1" t="s">
        <v>47</v>
      </c>
      <c r="F21833" s="1" t="s">
        <v>118</v>
      </c>
      <c r="G21833" s="1" t="str">
        <f>IFERROR(__xludf.DUMMYFUNCTION("GOOGLETRANSLATE(D21833,""fr"",""en"")"),"#VALUE!")</f>
        <v>#VALUE!</v>
      </c>
    </row>
    <row r="21834" ht="15.75" customHeight="1">
      <c r="A21834" s="1" t="s">
        <v>4350</v>
      </c>
      <c r="B21834" s="1">
        <v>1.0</v>
      </c>
      <c r="C21834" s="1" t="s">
        <v>45270</v>
      </c>
      <c r="D21834" s="1" t="s">
        <v>45271</v>
      </c>
      <c r="E21834" s="1" t="s">
        <v>25</v>
      </c>
      <c r="F21834" s="1" t="s">
        <v>11</v>
      </c>
      <c r="G21834" s="1" t="str">
        <f>IFERROR(__xludf.DUMMYFUNCTION("GOOGLETRANSLATE(D21834,""fr"",""en"")"),"#VALUE!")</f>
        <v>#VALUE!</v>
      </c>
    </row>
    <row r="21835" ht="15.75" customHeight="1">
      <c r="A21835" s="1" t="s">
        <v>352</v>
      </c>
      <c r="B21835" s="1">
        <v>4.0</v>
      </c>
      <c r="C21835" s="1" t="s">
        <v>45272</v>
      </c>
      <c r="D21835" s="1" t="s">
        <v>45273</v>
      </c>
      <c r="E21835" s="1" t="s">
        <v>10</v>
      </c>
      <c r="F21835" s="1" t="s">
        <v>11</v>
      </c>
      <c r="G21835" s="1" t="str">
        <f>IFERROR(__xludf.DUMMYFUNCTION("GOOGLETRANSLATE(D21835,""fr"",""en"")"),"#VALUE!")</f>
        <v>#VALUE!</v>
      </c>
    </row>
    <row r="21836" ht="15.75" customHeight="1">
      <c r="A21836" s="1" t="s">
        <v>2184</v>
      </c>
      <c r="B21836" s="1">
        <v>4.0</v>
      </c>
      <c r="C21836" s="1" t="s">
        <v>45274</v>
      </c>
      <c r="D21836" s="1" t="s">
        <v>45275</v>
      </c>
      <c r="E21836" s="1" t="s">
        <v>29</v>
      </c>
      <c r="F21836" s="1" t="s">
        <v>30</v>
      </c>
      <c r="G21836" s="1" t="str">
        <f>IFERROR(__xludf.DUMMYFUNCTION("GOOGLETRANSLATE(D21836,""fr"",""en"")"),"#VALUE!")</f>
        <v>#VALUE!</v>
      </c>
    </row>
    <row r="21837" ht="15.75" customHeight="1">
      <c r="A21837" s="1" t="s">
        <v>2876</v>
      </c>
      <c r="B21837" s="1">
        <v>2.0</v>
      </c>
      <c r="C21837" s="1" t="s">
        <v>45276</v>
      </c>
      <c r="D21837" s="1" t="s">
        <v>45277</v>
      </c>
      <c r="E21837" s="1" t="s">
        <v>169</v>
      </c>
      <c r="F21837" s="1" t="s">
        <v>11</v>
      </c>
      <c r="G21837" s="1" t="str">
        <f>IFERROR(__xludf.DUMMYFUNCTION("GOOGLETRANSLATE(D21837,""fr"",""en"")"),"#VALUE!")</f>
        <v>#VALUE!</v>
      </c>
    </row>
    <row r="21838" ht="15.75" customHeight="1">
      <c r="A21838" s="1" t="s">
        <v>2402</v>
      </c>
      <c r="B21838" s="1">
        <v>3.0</v>
      </c>
      <c r="C21838" s="1" t="s">
        <v>45278</v>
      </c>
      <c r="D21838" s="1" t="s">
        <v>45279</v>
      </c>
      <c r="E21838" s="1" t="s">
        <v>10</v>
      </c>
      <c r="F21838" s="1" t="s">
        <v>11</v>
      </c>
      <c r="G21838" s="1" t="str">
        <f>IFERROR(__xludf.DUMMYFUNCTION("GOOGLETRANSLATE(D21838,""fr"",""en"")"),"#VALUE!")</f>
        <v>#VALUE!</v>
      </c>
    </row>
    <row r="21839" ht="15.75" customHeight="1">
      <c r="A21839" s="1" t="s">
        <v>532</v>
      </c>
      <c r="B21839" s="1">
        <v>4.0</v>
      </c>
      <c r="C21839" s="1" t="s">
        <v>45280</v>
      </c>
      <c r="D21839" s="1" t="s">
        <v>45281</v>
      </c>
      <c r="E21839" s="1" t="s">
        <v>10</v>
      </c>
      <c r="F21839" s="1" t="s">
        <v>11</v>
      </c>
      <c r="G21839" s="1" t="str">
        <f>IFERROR(__xludf.DUMMYFUNCTION("GOOGLETRANSLATE(D21839,""fr"",""en"")"),"#VALUE!")</f>
        <v>#VALUE!</v>
      </c>
    </row>
    <row r="21840" ht="15.75" customHeight="1">
      <c r="A21840" s="1" t="s">
        <v>138</v>
      </c>
      <c r="B21840" s="1">
        <v>4.0</v>
      </c>
      <c r="C21840" s="1" t="s">
        <v>45282</v>
      </c>
      <c r="D21840" s="1" t="s">
        <v>45283</v>
      </c>
      <c r="E21840" s="1" t="s">
        <v>65</v>
      </c>
      <c r="F21840" s="1" t="s">
        <v>66</v>
      </c>
      <c r="G21840" s="1" t="str">
        <f>IFERROR(__xludf.DUMMYFUNCTION("GOOGLETRANSLATE(D21840,""fr"",""en"")"),"#VALUE!")</f>
        <v>#VALUE!</v>
      </c>
    </row>
    <row r="21841" ht="15.75" customHeight="1">
      <c r="A21841" s="1" t="s">
        <v>2728</v>
      </c>
      <c r="B21841" s="1">
        <v>2.0</v>
      </c>
      <c r="C21841" s="1" t="s">
        <v>45284</v>
      </c>
      <c r="D21841" s="1" t="s">
        <v>45285</v>
      </c>
      <c r="E21841" s="1" t="s">
        <v>10</v>
      </c>
      <c r="F21841" s="1" t="s">
        <v>11</v>
      </c>
      <c r="G21841" s="1" t="str">
        <f>IFERROR(__xludf.DUMMYFUNCTION("GOOGLETRANSLATE(D21841,""fr"",""en"")"),"#VALUE!")</f>
        <v>#VALUE!</v>
      </c>
    </row>
    <row r="21842" ht="15.75" customHeight="1">
      <c r="A21842" s="1" t="s">
        <v>1833</v>
      </c>
      <c r="B21842" s="1">
        <v>4.0</v>
      </c>
      <c r="C21842" s="1" t="s">
        <v>45286</v>
      </c>
      <c r="D21842" s="1" t="s">
        <v>45287</v>
      </c>
      <c r="E21842" s="1" t="s">
        <v>29</v>
      </c>
      <c r="F21842" s="1" t="s">
        <v>30</v>
      </c>
      <c r="G21842" s="1" t="str">
        <f>IFERROR(__xludf.DUMMYFUNCTION("GOOGLETRANSLATE(D21842,""fr"",""en"")"),"#VALUE!")</f>
        <v>#VALUE!</v>
      </c>
    </row>
    <row r="21843" ht="15.75" customHeight="1">
      <c r="A21843" s="1" t="s">
        <v>17240</v>
      </c>
      <c r="B21843" s="1">
        <v>5.0</v>
      </c>
      <c r="C21843" s="1" t="s">
        <v>45288</v>
      </c>
      <c r="D21843" s="1" t="s">
        <v>45289</v>
      </c>
      <c r="E21843" s="1" t="s">
        <v>646</v>
      </c>
      <c r="F21843" s="1" t="s">
        <v>39</v>
      </c>
      <c r="G21843" s="1" t="str">
        <f>IFERROR(__xludf.DUMMYFUNCTION("GOOGLETRANSLATE(D21843,""fr"",""en"")"),"#VALUE!")</f>
        <v>#VALUE!</v>
      </c>
    </row>
    <row r="21844" ht="15.75" customHeight="1">
      <c r="A21844" s="1" t="s">
        <v>4045</v>
      </c>
      <c r="B21844" s="1">
        <v>2.0</v>
      </c>
      <c r="C21844" s="1" t="s">
        <v>45290</v>
      </c>
      <c r="D21844" s="1" t="s">
        <v>45291</v>
      </c>
      <c r="E21844" s="1" t="s">
        <v>176</v>
      </c>
      <c r="F21844" s="1" t="s">
        <v>66</v>
      </c>
      <c r="G21844" s="1" t="str">
        <f>IFERROR(__xludf.DUMMYFUNCTION("GOOGLETRANSLATE(D21844,""fr"",""en"")"),"#VALUE!")</f>
        <v>#VALUE!</v>
      </c>
    </row>
    <row r="21845" ht="15.75" customHeight="1">
      <c r="A21845" s="1" t="s">
        <v>264</v>
      </c>
      <c r="B21845" s="1">
        <v>1.0</v>
      </c>
      <c r="C21845" s="1" t="s">
        <v>45292</v>
      </c>
      <c r="D21845" s="1" t="s">
        <v>45293</v>
      </c>
      <c r="E21845" s="1" t="s">
        <v>296</v>
      </c>
      <c r="F21845" s="1" t="s">
        <v>118</v>
      </c>
      <c r="G21845" s="1" t="str">
        <f>IFERROR(__xludf.DUMMYFUNCTION("GOOGLETRANSLATE(D21845,""fr"",""en"")"),"#VALUE!")</f>
        <v>#VALUE!</v>
      </c>
    </row>
    <row r="21846" ht="15.75" customHeight="1">
      <c r="A21846" s="1" t="s">
        <v>844</v>
      </c>
      <c r="B21846" s="1">
        <v>5.0</v>
      </c>
      <c r="C21846" s="1" t="s">
        <v>45294</v>
      </c>
      <c r="D21846" s="1" t="s">
        <v>45295</v>
      </c>
      <c r="E21846" s="1" t="s">
        <v>65</v>
      </c>
      <c r="F21846" s="1" t="s">
        <v>66</v>
      </c>
      <c r="G21846" s="1" t="str">
        <f>IFERROR(__xludf.DUMMYFUNCTION("GOOGLETRANSLATE(D21846,""fr"",""en"")"),"#VALUE!")</f>
        <v>#VALUE!</v>
      </c>
    </row>
    <row r="21847" ht="15.75" customHeight="1">
      <c r="A21847" s="1" t="s">
        <v>670</v>
      </c>
      <c r="B21847" s="1">
        <v>4.0</v>
      </c>
      <c r="C21847" s="1" t="s">
        <v>45296</v>
      </c>
      <c r="D21847" s="1" t="s">
        <v>45297</v>
      </c>
      <c r="E21847" s="1" t="s">
        <v>448</v>
      </c>
      <c r="F21847" s="1" t="s">
        <v>84</v>
      </c>
      <c r="G21847" s="1" t="str">
        <f>IFERROR(__xludf.DUMMYFUNCTION("GOOGLETRANSLATE(D21847,""fr"",""en"")"),"#VALUE!")</f>
        <v>#VALUE!</v>
      </c>
    </row>
    <row r="21848" ht="15.75" customHeight="1">
      <c r="A21848" s="1" t="s">
        <v>2388</v>
      </c>
      <c r="B21848" s="1">
        <v>3.0</v>
      </c>
      <c r="C21848" s="1" t="s">
        <v>45298</v>
      </c>
      <c r="D21848" s="1" t="s">
        <v>45299</v>
      </c>
      <c r="E21848" s="1" t="s">
        <v>484</v>
      </c>
      <c r="F21848" s="1" t="s">
        <v>30</v>
      </c>
      <c r="G21848" s="1" t="str">
        <f>IFERROR(__xludf.DUMMYFUNCTION("GOOGLETRANSLATE(D21848,""fr"",""en"")"),"#VALUE!")</f>
        <v>#VALUE!</v>
      </c>
    </row>
    <row r="21849" ht="15.75" customHeight="1">
      <c r="A21849" s="1" t="s">
        <v>11828</v>
      </c>
      <c r="B21849" s="1">
        <v>3.0</v>
      </c>
      <c r="C21849" s="1" t="s">
        <v>45300</v>
      </c>
      <c r="D21849" s="1" t="s">
        <v>45301</v>
      </c>
      <c r="E21849" s="1" t="s">
        <v>296</v>
      </c>
      <c r="F21849" s="1" t="s">
        <v>110</v>
      </c>
      <c r="G21849" s="1" t="str">
        <f>IFERROR(__xludf.DUMMYFUNCTION("GOOGLETRANSLATE(D21849,""fr"",""en"")"),"#VALUE!")</f>
        <v>#VALUE!</v>
      </c>
    </row>
    <row r="21850" ht="15.75" customHeight="1">
      <c r="A21850" s="1" t="s">
        <v>1434</v>
      </c>
      <c r="B21850" s="1">
        <v>4.0</v>
      </c>
      <c r="C21850" s="1" t="s">
        <v>45302</v>
      </c>
      <c r="D21850" s="1" t="s">
        <v>45303</v>
      </c>
      <c r="E21850" s="1" t="s">
        <v>10</v>
      </c>
      <c r="F21850" s="1" t="s">
        <v>11</v>
      </c>
      <c r="G21850" s="1" t="str">
        <f>IFERROR(__xludf.DUMMYFUNCTION("GOOGLETRANSLATE(D21850,""fr"",""en"")"),"#VALUE!")</f>
        <v>#VALUE!</v>
      </c>
    </row>
    <row r="21851" ht="15.75" customHeight="1">
      <c r="A21851" s="1" t="s">
        <v>367</v>
      </c>
      <c r="B21851" s="1">
        <v>5.0</v>
      </c>
      <c r="C21851" s="1" t="s">
        <v>45304</v>
      </c>
      <c r="D21851" s="1" t="s">
        <v>45305</v>
      </c>
      <c r="E21851" s="1" t="s">
        <v>10</v>
      </c>
      <c r="F21851" s="1" t="s">
        <v>11</v>
      </c>
      <c r="G21851" s="1" t="str">
        <f>IFERROR(__xludf.DUMMYFUNCTION("GOOGLETRANSLATE(D21851,""fr"",""en"")"),"#VALUE!")</f>
        <v>#VALUE!</v>
      </c>
    </row>
    <row r="21852" ht="15.75" customHeight="1">
      <c r="A21852" s="1" t="s">
        <v>27890</v>
      </c>
      <c r="B21852" s="1">
        <v>2.0</v>
      </c>
      <c r="C21852" s="1" t="s">
        <v>45306</v>
      </c>
      <c r="D21852" s="1" t="s">
        <v>45307</v>
      </c>
      <c r="E21852" s="1" t="s">
        <v>292</v>
      </c>
      <c r="F21852" s="1" t="s">
        <v>11</v>
      </c>
      <c r="G21852" s="1" t="str">
        <f>IFERROR(__xludf.DUMMYFUNCTION("GOOGLETRANSLATE(D21852,""fr"",""en"")"),"#VALUE!")</f>
        <v>#VALUE!</v>
      </c>
    </row>
    <row r="21853" ht="15.75" customHeight="1">
      <c r="A21853" s="1" t="s">
        <v>455</v>
      </c>
      <c r="B21853" s="1">
        <v>5.0</v>
      </c>
      <c r="C21853" s="1" t="s">
        <v>45308</v>
      </c>
      <c r="D21853" s="1" t="s">
        <v>45309</v>
      </c>
      <c r="E21853" s="1" t="s">
        <v>21</v>
      </c>
      <c r="F21853" s="1" t="s">
        <v>11</v>
      </c>
      <c r="G21853" s="1" t="str">
        <f>IFERROR(__xludf.DUMMYFUNCTION("GOOGLETRANSLATE(D21853,""fr"",""en"")"),"#VALUE!")</f>
        <v>#VALUE!</v>
      </c>
    </row>
    <row r="21854" ht="15.75" customHeight="1">
      <c r="A21854" s="1" t="s">
        <v>1218</v>
      </c>
      <c r="B21854" s="1">
        <v>1.0</v>
      </c>
      <c r="C21854" s="1" t="s">
        <v>45310</v>
      </c>
      <c r="D21854" s="1" t="s">
        <v>45311</v>
      </c>
      <c r="E21854" s="1" t="s">
        <v>73</v>
      </c>
      <c r="F21854" s="1" t="s">
        <v>30</v>
      </c>
      <c r="G21854" s="1" t="str">
        <f>IFERROR(__xludf.DUMMYFUNCTION("GOOGLETRANSLATE(D21854,""fr"",""en"")"),"#VALUE!")</f>
        <v>#VALUE!</v>
      </c>
    </row>
    <row r="21855" ht="15.75" customHeight="1">
      <c r="A21855" s="1" t="s">
        <v>4290</v>
      </c>
      <c r="B21855" s="1">
        <v>1.0</v>
      </c>
      <c r="C21855" s="1" t="s">
        <v>45312</v>
      </c>
      <c r="D21855" s="1" t="s">
        <v>45313</v>
      </c>
      <c r="E21855" s="1" t="s">
        <v>373</v>
      </c>
      <c r="F21855" s="1" t="s">
        <v>118</v>
      </c>
      <c r="G21855" s="1" t="str">
        <f>IFERROR(__xludf.DUMMYFUNCTION("GOOGLETRANSLATE(D21855,""fr"",""en"")"),"#VALUE!")</f>
        <v>#VALUE!</v>
      </c>
    </row>
    <row r="21856" ht="15.75" customHeight="1">
      <c r="A21856" s="1" t="s">
        <v>1113</v>
      </c>
      <c r="B21856" s="1">
        <v>5.0</v>
      </c>
      <c r="C21856" s="1" t="s">
        <v>45314</v>
      </c>
      <c r="D21856" s="1" t="s">
        <v>45315</v>
      </c>
      <c r="E21856" s="1" t="s">
        <v>65</v>
      </c>
      <c r="F21856" s="1" t="s">
        <v>66</v>
      </c>
      <c r="G21856" s="1" t="str">
        <f>IFERROR(__xludf.DUMMYFUNCTION("GOOGLETRANSLATE(D21856,""fr"",""en"")"),"#VALUE!")</f>
        <v>#VALUE!</v>
      </c>
    </row>
    <row r="21857" ht="15.75" customHeight="1">
      <c r="A21857" s="1" t="s">
        <v>546</v>
      </c>
      <c r="B21857" s="1">
        <v>2.0</v>
      </c>
      <c r="C21857" s="1" t="s">
        <v>45316</v>
      </c>
      <c r="D21857" s="1" t="s">
        <v>45317</v>
      </c>
      <c r="E21857" s="1" t="s">
        <v>373</v>
      </c>
      <c r="F21857" s="1" t="s">
        <v>118</v>
      </c>
      <c r="G21857" s="1" t="str">
        <f>IFERROR(__xludf.DUMMYFUNCTION("GOOGLETRANSLATE(D21857,""fr"",""en"")"),"#VALUE!")</f>
        <v>#VALUE!</v>
      </c>
    </row>
    <row r="21858" ht="15.75" customHeight="1">
      <c r="A21858" s="1" t="s">
        <v>445</v>
      </c>
      <c r="B21858" s="1">
        <v>2.0</v>
      </c>
      <c r="C21858" s="1" t="s">
        <v>45318</v>
      </c>
      <c r="D21858" s="1" t="s">
        <v>45319</v>
      </c>
      <c r="E21858" s="1" t="s">
        <v>10</v>
      </c>
      <c r="F21858" s="1" t="s">
        <v>11</v>
      </c>
      <c r="G21858" s="1" t="str">
        <f>IFERROR(__xludf.DUMMYFUNCTION("GOOGLETRANSLATE(D21858,""fr"",""en"")"),"#VALUE!")</f>
        <v>#VALUE!</v>
      </c>
    </row>
    <row r="21859" ht="15.75" customHeight="1">
      <c r="A21859" s="1" t="s">
        <v>6565</v>
      </c>
      <c r="B21859" s="1">
        <v>1.0</v>
      </c>
      <c r="C21859" s="1" t="s">
        <v>45320</v>
      </c>
      <c r="D21859" s="1" t="s">
        <v>45321</v>
      </c>
      <c r="E21859" s="1" t="s">
        <v>10</v>
      </c>
      <c r="F21859" s="1" t="s">
        <v>11</v>
      </c>
      <c r="G21859" s="1" t="str">
        <f>IFERROR(__xludf.DUMMYFUNCTION("GOOGLETRANSLATE(D21859,""fr"",""en"")"),"#VALUE!")</f>
        <v>#VALUE!</v>
      </c>
    </row>
    <row r="21860" ht="15.75" customHeight="1">
      <c r="A21860" s="1" t="s">
        <v>4544</v>
      </c>
      <c r="B21860" s="1">
        <v>1.0</v>
      </c>
      <c r="C21860" s="1" t="s">
        <v>45322</v>
      </c>
      <c r="D21860" s="1" t="s">
        <v>45323</v>
      </c>
      <c r="E21860" s="1" t="s">
        <v>250</v>
      </c>
      <c r="F21860" s="1" t="s">
        <v>30</v>
      </c>
      <c r="G21860" s="1" t="str">
        <f>IFERROR(__xludf.DUMMYFUNCTION("GOOGLETRANSLATE(D21860,""fr"",""en"")"),"#VALUE!")</f>
        <v>#VALUE!</v>
      </c>
    </row>
    <row r="21861" ht="15.75" customHeight="1">
      <c r="A21861" s="1" t="s">
        <v>2097</v>
      </c>
      <c r="B21861" s="1">
        <v>1.0</v>
      </c>
      <c r="C21861" s="1" t="s">
        <v>45324</v>
      </c>
      <c r="D21861" s="1" t="s">
        <v>45325</v>
      </c>
      <c r="E21861" s="1" t="s">
        <v>109</v>
      </c>
      <c r="F21861" s="1" t="s">
        <v>11</v>
      </c>
      <c r="G21861" s="1" t="str">
        <f>IFERROR(__xludf.DUMMYFUNCTION("GOOGLETRANSLATE(D21861,""fr"",""en"")"),"#VALUE!")</f>
        <v>#VALUE!</v>
      </c>
    </row>
    <row r="21862" ht="15.75" customHeight="1">
      <c r="A21862" s="1" t="s">
        <v>43810</v>
      </c>
      <c r="B21862" s="1">
        <v>2.0</v>
      </c>
      <c r="C21862" s="1" t="s">
        <v>45326</v>
      </c>
      <c r="D21862" s="1" t="s">
        <v>45327</v>
      </c>
      <c r="E21862" s="1" t="s">
        <v>103</v>
      </c>
      <c r="F21862" s="1" t="s">
        <v>48</v>
      </c>
      <c r="G21862" s="1" t="str">
        <f>IFERROR(__xludf.DUMMYFUNCTION("GOOGLETRANSLATE(D21862,""fr"",""en"")"),"#VALUE!")</f>
        <v>#VALUE!</v>
      </c>
    </row>
    <row r="21863" ht="15.75" customHeight="1">
      <c r="A21863" s="1" t="s">
        <v>37257</v>
      </c>
      <c r="B21863" s="1">
        <v>3.0</v>
      </c>
      <c r="C21863" s="1" t="s">
        <v>44393</v>
      </c>
      <c r="D21863" s="1" t="s">
        <v>45328</v>
      </c>
      <c r="E21863" s="1" t="s">
        <v>38</v>
      </c>
      <c r="F21863" s="1" t="s">
        <v>39</v>
      </c>
      <c r="G21863" s="1" t="str">
        <f>IFERROR(__xludf.DUMMYFUNCTION("GOOGLETRANSLATE(D21863,""fr"",""en"")"),"#VALUE!")</f>
        <v>#VALUE!</v>
      </c>
    </row>
    <row r="21864" ht="15.75" customHeight="1">
      <c r="A21864" s="1" t="s">
        <v>485</v>
      </c>
      <c r="B21864" s="1">
        <v>1.0</v>
      </c>
      <c r="C21864" s="1" t="s">
        <v>45329</v>
      </c>
      <c r="D21864" s="1" t="s">
        <v>45330</v>
      </c>
      <c r="E21864" s="1" t="s">
        <v>38</v>
      </c>
      <c r="F21864" s="1" t="s">
        <v>39</v>
      </c>
      <c r="G21864" s="1" t="str">
        <f>IFERROR(__xludf.DUMMYFUNCTION("GOOGLETRANSLATE(D21864,""fr"",""en"")"),"#VALUE!")</f>
        <v>#VALUE!</v>
      </c>
    </row>
    <row r="21865" ht="15.75" customHeight="1">
      <c r="A21865" s="1" t="s">
        <v>22934</v>
      </c>
      <c r="B21865" s="1">
        <v>1.0</v>
      </c>
      <c r="C21865" s="1" t="s">
        <v>45331</v>
      </c>
      <c r="D21865" s="1" t="s">
        <v>45332</v>
      </c>
      <c r="E21865" s="1" t="s">
        <v>109</v>
      </c>
      <c r="F21865" s="1" t="s">
        <v>11</v>
      </c>
      <c r="G21865" s="1" t="str">
        <f>IFERROR(__xludf.DUMMYFUNCTION("GOOGLETRANSLATE(D21865,""fr"",""en"")"),"#VALUE!")</f>
        <v>#VALUE!</v>
      </c>
    </row>
    <row r="21866" ht="15.75" customHeight="1">
      <c r="A21866" s="1" t="s">
        <v>3823</v>
      </c>
      <c r="B21866" s="1">
        <v>3.0</v>
      </c>
      <c r="C21866" s="1" t="s">
        <v>45333</v>
      </c>
      <c r="D21866" s="1" t="s">
        <v>45334</v>
      </c>
      <c r="E21866" s="1" t="s">
        <v>292</v>
      </c>
      <c r="F21866" s="1" t="s">
        <v>11</v>
      </c>
      <c r="G21866" s="1" t="str">
        <f>IFERROR(__xludf.DUMMYFUNCTION("GOOGLETRANSLATE(D21866,""fr"",""en"")"),"#VALUE!")</f>
        <v>#VALUE!</v>
      </c>
    </row>
    <row r="21867" ht="15.75" customHeight="1">
      <c r="A21867" s="1" t="s">
        <v>526</v>
      </c>
      <c r="B21867" s="1">
        <v>1.0</v>
      </c>
      <c r="C21867" s="1" t="s">
        <v>45335</v>
      </c>
      <c r="D21867" s="1" t="s">
        <v>45336</v>
      </c>
      <c r="E21867" s="1" t="s">
        <v>125</v>
      </c>
      <c r="F21867" s="1" t="s">
        <v>11</v>
      </c>
      <c r="G21867" s="1" t="str">
        <f>IFERROR(__xludf.DUMMYFUNCTION("GOOGLETRANSLATE(D21867,""fr"",""en"")"),"#VALUE!")</f>
        <v>#VALUE!</v>
      </c>
    </row>
    <row r="21868" ht="15.75" customHeight="1">
      <c r="A21868" s="1" t="s">
        <v>227</v>
      </c>
      <c r="B21868" s="1">
        <v>4.0</v>
      </c>
      <c r="C21868" s="1" t="s">
        <v>45337</v>
      </c>
      <c r="D21868" s="1" t="s">
        <v>45338</v>
      </c>
      <c r="E21868" s="1" t="s">
        <v>614</v>
      </c>
      <c r="F21868" s="1" t="s">
        <v>30</v>
      </c>
      <c r="G21868" s="1" t="str">
        <f>IFERROR(__xludf.DUMMYFUNCTION("GOOGLETRANSLATE(D21868,""fr"",""en"")"),"#VALUE!")</f>
        <v>#VALUE!</v>
      </c>
    </row>
    <row r="21869" ht="15.75" customHeight="1">
      <c r="A21869" s="1" t="s">
        <v>561</v>
      </c>
      <c r="B21869" s="1">
        <v>2.0</v>
      </c>
      <c r="C21869" s="1" t="s">
        <v>45339</v>
      </c>
      <c r="D21869" s="1" t="s">
        <v>45340</v>
      </c>
      <c r="E21869" s="1" t="s">
        <v>10</v>
      </c>
      <c r="F21869" s="1" t="s">
        <v>11</v>
      </c>
      <c r="G21869" s="1" t="str">
        <f>IFERROR(__xludf.DUMMYFUNCTION("GOOGLETRANSLATE(D21869,""fr"",""en"")"),"#VALUE!")</f>
        <v>#VALUE!</v>
      </c>
    </row>
    <row r="21870" ht="15.75" customHeight="1">
      <c r="A21870" s="1" t="s">
        <v>988</v>
      </c>
      <c r="B21870" s="1">
        <v>5.0</v>
      </c>
      <c r="C21870" s="1" t="s">
        <v>45341</v>
      </c>
      <c r="D21870" s="1" t="s">
        <v>45342</v>
      </c>
      <c r="E21870" s="1" t="s">
        <v>21</v>
      </c>
      <c r="F21870" s="1" t="s">
        <v>11</v>
      </c>
      <c r="G21870" s="1" t="str">
        <f>IFERROR(__xludf.DUMMYFUNCTION("GOOGLETRANSLATE(D21870,""fr"",""en"")"),"#VALUE!")</f>
        <v>#VALUE!</v>
      </c>
    </row>
    <row r="21871" ht="15.75" customHeight="1">
      <c r="A21871" s="1" t="s">
        <v>5969</v>
      </c>
      <c r="B21871" s="1">
        <v>1.0</v>
      </c>
      <c r="C21871" s="1" t="s">
        <v>45343</v>
      </c>
      <c r="D21871" s="1" t="s">
        <v>45344</v>
      </c>
      <c r="E21871" s="1" t="s">
        <v>575</v>
      </c>
      <c r="F21871" s="1" t="s">
        <v>48</v>
      </c>
      <c r="G21871" s="1" t="str">
        <f>IFERROR(__xludf.DUMMYFUNCTION("GOOGLETRANSLATE(D21871,""fr"",""en"")"),"#VALUE!")</f>
        <v>#VALUE!</v>
      </c>
    </row>
    <row r="21872" ht="15.75" customHeight="1">
      <c r="A21872" s="1" t="s">
        <v>2702</v>
      </c>
      <c r="B21872" s="1">
        <v>1.0</v>
      </c>
      <c r="C21872" s="1" t="s">
        <v>35710</v>
      </c>
      <c r="D21872" s="1" t="s">
        <v>45345</v>
      </c>
      <c r="E21872" s="1" t="s">
        <v>10</v>
      </c>
      <c r="F21872" s="1" t="s">
        <v>11</v>
      </c>
      <c r="G21872" s="1" t="str">
        <f>IFERROR(__xludf.DUMMYFUNCTION("GOOGLETRANSLATE(D21872,""fr"",""en"")"),"#VALUE!")</f>
        <v>#VALUE!</v>
      </c>
    </row>
    <row r="21873" ht="15.75" customHeight="1">
      <c r="A21873" s="1" t="s">
        <v>2510</v>
      </c>
      <c r="B21873" s="1">
        <v>1.0</v>
      </c>
      <c r="C21873" s="1" t="s">
        <v>45346</v>
      </c>
      <c r="D21873" s="1" t="s">
        <v>45347</v>
      </c>
      <c r="E21873" s="1" t="s">
        <v>117</v>
      </c>
      <c r="F21873" s="1" t="s">
        <v>48</v>
      </c>
      <c r="G21873" s="1" t="str">
        <f>IFERROR(__xludf.DUMMYFUNCTION("GOOGLETRANSLATE(D21873,""fr"",""en"")"),"#VALUE!")</f>
        <v>#VALUE!</v>
      </c>
    </row>
    <row r="21874" ht="15.75" customHeight="1">
      <c r="A21874" s="1" t="s">
        <v>22518</v>
      </c>
      <c r="B21874" s="1">
        <v>1.0</v>
      </c>
      <c r="C21874" s="1" t="s">
        <v>45348</v>
      </c>
      <c r="D21874" s="1" t="s">
        <v>45349</v>
      </c>
      <c r="E21874" s="1" t="s">
        <v>292</v>
      </c>
      <c r="F21874" s="1" t="s">
        <v>11</v>
      </c>
      <c r="G21874" s="1" t="str">
        <f>IFERROR(__xludf.DUMMYFUNCTION("GOOGLETRANSLATE(D21874,""fr"",""en"")"),"#VALUE!")</f>
        <v>#VALUE!</v>
      </c>
    </row>
    <row r="21875" ht="15.75" customHeight="1">
      <c r="A21875" s="1" t="s">
        <v>603</v>
      </c>
      <c r="B21875" s="1">
        <v>4.0</v>
      </c>
      <c r="C21875" s="1" t="s">
        <v>45350</v>
      </c>
      <c r="D21875" s="1" t="s">
        <v>45351</v>
      </c>
      <c r="E21875" s="1" t="s">
        <v>21</v>
      </c>
      <c r="F21875" s="1" t="s">
        <v>11</v>
      </c>
      <c r="G21875" s="1" t="str">
        <f>IFERROR(__xludf.DUMMYFUNCTION("GOOGLETRANSLATE(D21875,""fr"",""en"")"),"#VALUE!")</f>
        <v>#VALUE!</v>
      </c>
    </row>
    <row r="21876" ht="15.75" customHeight="1">
      <c r="A21876" s="1" t="s">
        <v>94</v>
      </c>
      <c r="B21876" s="1">
        <v>4.0</v>
      </c>
      <c r="C21876" s="1" t="s">
        <v>45352</v>
      </c>
      <c r="D21876" s="1" t="s">
        <v>45353</v>
      </c>
      <c r="E21876" s="1" t="s">
        <v>21</v>
      </c>
      <c r="F21876" s="1" t="s">
        <v>11</v>
      </c>
      <c r="G21876" s="1" t="str">
        <f>IFERROR(__xludf.DUMMYFUNCTION("GOOGLETRANSLATE(D21876,""fr"",""en"")"),"#VALUE!")</f>
        <v>#VALUE!</v>
      </c>
    </row>
    <row r="21877" ht="15.75" customHeight="1">
      <c r="A21877" s="1" t="s">
        <v>367</v>
      </c>
      <c r="B21877" s="1">
        <v>3.0</v>
      </c>
      <c r="C21877" s="1" t="s">
        <v>45354</v>
      </c>
      <c r="D21877" s="1" t="s">
        <v>45355</v>
      </c>
      <c r="E21877" s="1" t="s">
        <v>10</v>
      </c>
      <c r="F21877" s="1" t="s">
        <v>11</v>
      </c>
      <c r="G21877" s="1" t="str">
        <f>IFERROR(__xludf.DUMMYFUNCTION("GOOGLETRANSLATE(D21877,""fr"",""en"")"),"#VALUE!")</f>
        <v>#VALUE!</v>
      </c>
    </row>
    <row r="21878" ht="15.75" customHeight="1">
      <c r="A21878" s="1" t="s">
        <v>1344</v>
      </c>
      <c r="B21878" s="1">
        <v>4.0</v>
      </c>
      <c r="C21878" s="1" t="s">
        <v>45356</v>
      </c>
      <c r="D21878" s="1" t="s">
        <v>45357</v>
      </c>
      <c r="E21878" s="1" t="s">
        <v>21</v>
      </c>
      <c r="F21878" s="1" t="s">
        <v>11</v>
      </c>
      <c r="G21878" s="1" t="str">
        <f>IFERROR(__xludf.DUMMYFUNCTION("GOOGLETRANSLATE(D21878,""fr"",""en"")"),"#VALUE!")</f>
        <v>#VALUE!</v>
      </c>
    </row>
    <row r="21879" ht="15.75" customHeight="1">
      <c r="A21879" s="1" t="s">
        <v>1353</v>
      </c>
      <c r="B21879" s="1">
        <v>1.0</v>
      </c>
      <c r="C21879" s="1" t="s">
        <v>45358</v>
      </c>
      <c r="D21879" s="1" t="s">
        <v>45359</v>
      </c>
      <c r="E21879" s="1" t="s">
        <v>10</v>
      </c>
      <c r="F21879" s="1" t="s">
        <v>11</v>
      </c>
      <c r="G21879" s="1" t="str">
        <f>IFERROR(__xludf.DUMMYFUNCTION("GOOGLETRANSLATE(D21879,""fr"",""en"")"),"#VALUE!")</f>
        <v>#VALUE!</v>
      </c>
    </row>
    <row r="21880" ht="15.75" customHeight="1">
      <c r="A21880" s="1" t="s">
        <v>3132</v>
      </c>
      <c r="B21880" s="1">
        <v>3.0</v>
      </c>
      <c r="C21880" s="1" t="s">
        <v>45360</v>
      </c>
      <c r="D21880" s="1" t="s">
        <v>45361</v>
      </c>
      <c r="E21880" s="1" t="s">
        <v>169</v>
      </c>
      <c r="F21880" s="1" t="s">
        <v>11</v>
      </c>
      <c r="G21880" s="1" t="str">
        <f>IFERROR(__xludf.DUMMYFUNCTION("GOOGLETRANSLATE(D21880,""fr"",""en"")"),"#VALUE!")</f>
        <v>#VALUE!</v>
      </c>
    </row>
    <row r="21881" ht="15.75" customHeight="1">
      <c r="A21881" s="1" t="s">
        <v>929</v>
      </c>
      <c r="B21881" s="1">
        <v>5.0</v>
      </c>
      <c r="C21881" s="1" t="s">
        <v>45362</v>
      </c>
      <c r="D21881" s="1" t="s">
        <v>45363</v>
      </c>
      <c r="E21881" s="1" t="s">
        <v>10</v>
      </c>
      <c r="F21881" s="1" t="s">
        <v>11</v>
      </c>
      <c r="G21881" s="1" t="str">
        <f>IFERROR(__xludf.DUMMYFUNCTION("GOOGLETRANSLATE(D21881,""fr"",""en"")"),"#VALUE!")</f>
        <v>#VALUE!</v>
      </c>
    </row>
    <row r="21882" ht="15.75" customHeight="1">
      <c r="A21882" s="1" t="s">
        <v>5456</v>
      </c>
      <c r="B21882" s="1">
        <v>4.0</v>
      </c>
      <c r="C21882" s="1" t="s">
        <v>45364</v>
      </c>
      <c r="D21882" s="1" t="s">
        <v>45365</v>
      </c>
      <c r="E21882" s="1" t="s">
        <v>65</v>
      </c>
      <c r="F21882" s="1" t="s">
        <v>66</v>
      </c>
      <c r="G21882" s="1" t="str">
        <f>IFERROR(__xludf.DUMMYFUNCTION("GOOGLETRANSLATE(D21882,""fr"",""en"")"),"#VALUE!")</f>
        <v>#VALUE!</v>
      </c>
    </row>
    <row r="21883" ht="15.75" customHeight="1">
      <c r="A21883" s="1" t="s">
        <v>11636</v>
      </c>
      <c r="B21883" s="1">
        <v>2.0</v>
      </c>
      <c r="C21883" s="1" t="s">
        <v>45366</v>
      </c>
      <c r="D21883" s="1" t="s">
        <v>45367</v>
      </c>
      <c r="E21883" s="1" t="s">
        <v>10</v>
      </c>
      <c r="F21883" s="1" t="s">
        <v>11</v>
      </c>
      <c r="G21883" s="1" t="str">
        <f>IFERROR(__xludf.DUMMYFUNCTION("GOOGLETRANSLATE(D21883,""fr"",""en"")"),"#VALUE!")</f>
        <v>#VALUE!</v>
      </c>
    </row>
    <row r="21884" ht="15.75" customHeight="1">
      <c r="A21884" s="1" t="s">
        <v>789</v>
      </c>
      <c r="B21884" s="1">
        <v>1.0</v>
      </c>
      <c r="C21884" s="1" t="s">
        <v>45368</v>
      </c>
      <c r="D21884" s="1" t="s">
        <v>45369</v>
      </c>
      <c r="E21884" s="1" t="s">
        <v>226</v>
      </c>
      <c r="F21884" s="1" t="s">
        <v>11</v>
      </c>
      <c r="G21884" s="1" t="str">
        <f>IFERROR(__xludf.DUMMYFUNCTION("GOOGLETRANSLATE(D21884,""fr"",""en"")"),"#VALUE!")</f>
        <v>#VALUE!</v>
      </c>
    </row>
    <row r="21885" ht="15.75" customHeight="1">
      <c r="A21885" s="1" t="s">
        <v>144</v>
      </c>
      <c r="B21885" s="1">
        <v>3.0</v>
      </c>
      <c r="C21885" s="1" t="s">
        <v>45370</v>
      </c>
      <c r="D21885" s="1" t="s">
        <v>45371</v>
      </c>
      <c r="E21885" s="1" t="s">
        <v>280</v>
      </c>
      <c r="F21885" s="1" t="s">
        <v>11</v>
      </c>
      <c r="G21885" s="1" t="str">
        <f>IFERROR(__xludf.DUMMYFUNCTION("GOOGLETRANSLATE(D21885,""fr"",""en"")"),"#VALUE!")</f>
        <v>#VALUE!</v>
      </c>
    </row>
    <row r="21886" ht="15.75" customHeight="1">
      <c r="A21886" s="1" t="s">
        <v>1473</v>
      </c>
      <c r="B21886" s="1">
        <v>1.0</v>
      </c>
      <c r="C21886" s="1" t="s">
        <v>45372</v>
      </c>
      <c r="D21886" s="1" t="s">
        <v>45373</v>
      </c>
      <c r="E21886" s="1" t="s">
        <v>10</v>
      </c>
      <c r="F21886" s="1" t="s">
        <v>11</v>
      </c>
      <c r="G21886" s="1" t="str">
        <f>IFERROR(__xludf.DUMMYFUNCTION("GOOGLETRANSLATE(D21886,""fr"",""en"")"),"#VALUE!")</f>
        <v>#VALUE!</v>
      </c>
    </row>
    <row r="21887" ht="15.75" customHeight="1">
      <c r="A21887" s="1" t="s">
        <v>2812</v>
      </c>
      <c r="B21887" s="1">
        <v>1.0</v>
      </c>
      <c r="C21887" s="1" t="s">
        <v>45374</v>
      </c>
      <c r="D21887" s="1" t="s">
        <v>45375</v>
      </c>
      <c r="E21887" s="1" t="s">
        <v>292</v>
      </c>
      <c r="F21887" s="1" t="s">
        <v>11</v>
      </c>
      <c r="G21887" s="1" t="str">
        <f>IFERROR(__xludf.DUMMYFUNCTION("GOOGLETRANSLATE(D21887,""fr"",""en"")"),"#VALUE!")</f>
        <v>#VALUE!</v>
      </c>
    </row>
    <row r="21888" ht="15.75" customHeight="1">
      <c r="A21888" s="1" t="s">
        <v>624</v>
      </c>
      <c r="B21888" s="1">
        <v>2.0</v>
      </c>
      <c r="C21888" s="1" t="s">
        <v>45376</v>
      </c>
      <c r="D21888" s="1" t="s">
        <v>45377</v>
      </c>
      <c r="E21888" s="1" t="s">
        <v>646</v>
      </c>
      <c r="F21888" s="1" t="s">
        <v>39</v>
      </c>
      <c r="G21888" s="1" t="str">
        <f>IFERROR(__xludf.DUMMYFUNCTION("GOOGLETRANSLATE(D21888,""fr"",""en"")"),"#VALUE!")</f>
        <v>#VALUE!</v>
      </c>
    </row>
    <row r="21889" ht="15.75" customHeight="1">
      <c r="A21889" s="1" t="s">
        <v>7283</v>
      </c>
      <c r="B21889" s="1">
        <v>1.0</v>
      </c>
      <c r="C21889" s="1" t="s">
        <v>45378</v>
      </c>
      <c r="D21889" s="1" t="s">
        <v>45379</v>
      </c>
      <c r="E21889" s="1" t="s">
        <v>52</v>
      </c>
      <c r="F21889" s="1" t="s">
        <v>118</v>
      </c>
      <c r="G21889" s="1" t="str">
        <f>IFERROR(__xludf.DUMMYFUNCTION("GOOGLETRANSLATE(D21889,""fr"",""en"")"),"#VALUE!")</f>
        <v>#VALUE!</v>
      </c>
    </row>
    <row r="21890" ht="15.75" customHeight="1">
      <c r="A21890" s="1" t="s">
        <v>6557</v>
      </c>
      <c r="B21890" s="1">
        <v>1.0</v>
      </c>
      <c r="C21890" s="1" t="s">
        <v>45380</v>
      </c>
      <c r="D21890" s="1" t="s">
        <v>45381</v>
      </c>
      <c r="E21890" s="1" t="s">
        <v>575</v>
      </c>
      <c r="F21890" s="1" t="s">
        <v>48</v>
      </c>
      <c r="G21890" s="1" t="str">
        <f>IFERROR(__xludf.DUMMYFUNCTION("GOOGLETRANSLATE(D21890,""fr"",""en"")"),"#VALUE!")</f>
        <v>#VALUE!</v>
      </c>
    </row>
    <row r="21891" ht="15.75" customHeight="1">
      <c r="A21891" s="1" t="s">
        <v>3321</v>
      </c>
      <c r="B21891" s="1">
        <v>1.0</v>
      </c>
      <c r="C21891" s="1" t="s">
        <v>45382</v>
      </c>
      <c r="D21891" s="1" t="s">
        <v>45383</v>
      </c>
      <c r="E21891" s="1" t="s">
        <v>10</v>
      </c>
      <c r="F21891" s="1" t="s">
        <v>11</v>
      </c>
      <c r="G21891" s="1" t="str">
        <f>IFERROR(__xludf.DUMMYFUNCTION("GOOGLETRANSLATE(D21891,""fr"",""en"")"),"#VALUE!")</f>
        <v>#VALUE!</v>
      </c>
    </row>
    <row r="21892" ht="15.75" customHeight="1">
      <c r="A21892" s="1" t="s">
        <v>258</v>
      </c>
      <c r="B21892" s="1">
        <v>4.0</v>
      </c>
      <c r="C21892" s="1" t="s">
        <v>45384</v>
      </c>
      <c r="D21892" s="1" t="s">
        <v>45385</v>
      </c>
      <c r="E21892" s="1" t="s">
        <v>10</v>
      </c>
      <c r="F21892" s="1" t="s">
        <v>11</v>
      </c>
      <c r="G21892" s="1" t="str">
        <f>IFERROR(__xludf.DUMMYFUNCTION("GOOGLETRANSLATE(D21892,""fr"",""en"")"),"#VALUE!")</f>
        <v>#VALUE!</v>
      </c>
    </row>
    <row r="21893" ht="15.75" customHeight="1">
      <c r="A21893" s="1" t="s">
        <v>8131</v>
      </c>
      <c r="B21893" s="1">
        <v>2.0</v>
      </c>
      <c r="C21893" s="1" t="s">
        <v>45386</v>
      </c>
      <c r="D21893" s="1" t="s">
        <v>45387</v>
      </c>
      <c r="E21893" s="1" t="s">
        <v>25</v>
      </c>
      <c r="F21893" s="1" t="s">
        <v>11</v>
      </c>
      <c r="G21893" s="1" t="str">
        <f>IFERROR(__xludf.DUMMYFUNCTION("GOOGLETRANSLATE(D21893,""fr"",""en"")"),"#VALUE!")</f>
        <v>#VALUE!</v>
      </c>
    </row>
    <row r="21894" ht="15.75" customHeight="1">
      <c r="A21894" s="1" t="s">
        <v>8793</v>
      </c>
      <c r="B21894" s="1">
        <v>2.0</v>
      </c>
      <c r="C21894" s="1" t="s">
        <v>45388</v>
      </c>
      <c r="D21894" s="1" t="s">
        <v>45389</v>
      </c>
      <c r="E21894" s="1" t="s">
        <v>29</v>
      </c>
      <c r="F21894" s="1" t="s">
        <v>30</v>
      </c>
      <c r="G21894" s="1" t="str">
        <f>IFERROR(__xludf.DUMMYFUNCTION("GOOGLETRANSLATE(D21894,""fr"",""en"")"),"#VALUE!")</f>
        <v>#VALUE!</v>
      </c>
    </row>
    <row r="21895" ht="15.75" customHeight="1">
      <c r="A21895" s="1" t="s">
        <v>45390</v>
      </c>
      <c r="B21895" s="1">
        <v>2.0</v>
      </c>
      <c r="C21895" s="1" t="s">
        <v>45391</v>
      </c>
      <c r="D21895" s="1" t="s">
        <v>45392</v>
      </c>
      <c r="E21895" s="1" t="s">
        <v>125</v>
      </c>
      <c r="F21895" s="1" t="s">
        <v>110</v>
      </c>
      <c r="G21895" s="1" t="str">
        <f>IFERROR(__xludf.DUMMYFUNCTION("GOOGLETRANSLATE(D21895,""fr"",""en"")"),"#VALUE!")</f>
        <v>#VALUE!</v>
      </c>
    </row>
    <row r="21896" ht="15.75" customHeight="1">
      <c r="A21896" s="1" t="s">
        <v>2363</v>
      </c>
      <c r="B21896" s="1">
        <v>5.0</v>
      </c>
      <c r="C21896" s="1" t="s">
        <v>45393</v>
      </c>
      <c r="D21896" s="1" t="s">
        <v>45394</v>
      </c>
      <c r="E21896" s="1" t="s">
        <v>448</v>
      </c>
      <c r="F21896" s="1" t="s">
        <v>84</v>
      </c>
      <c r="G21896" s="1" t="str">
        <f>IFERROR(__xludf.DUMMYFUNCTION("GOOGLETRANSLATE(D21896,""fr"",""en"")"),"#VALUE!")</f>
        <v>#VALUE!</v>
      </c>
    </row>
    <row r="21897" ht="15.75" customHeight="1">
      <c r="A21897" s="1" t="s">
        <v>7</v>
      </c>
      <c r="B21897" s="1">
        <v>5.0</v>
      </c>
      <c r="C21897" s="1" t="s">
        <v>45395</v>
      </c>
      <c r="D21897" s="1" t="s">
        <v>45396</v>
      </c>
      <c r="E21897" s="1" t="s">
        <v>10</v>
      </c>
      <c r="F21897" s="1" t="s">
        <v>11</v>
      </c>
      <c r="G21897" s="1" t="str">
        <f>IFERROR(__xludf.DUMMYFUNCTION("GOOGLETRANSLATE(D21897,""fr"",""en"")"),"#VALUE!")</f>
        <v>#VALUE!</v>
      </c>
    </row>
    <row r="21898" ht="15.75" customHeight="1">
      <c r="A21898" s="1" t="s">
        <v>1344</v>
      </c>
      <c r="B21898" s="1">
        <v>5.0</v>
      </c>
      <c r="C21898" s="1" t="s">
        <v>45397</v>
      </c>
      <c r="D21898" s="1" t="s">
        <v>45398</v>
      </c>
      <c r="E21898" s="1" t="s">
        <v>21</v>
      </c>
      <c r="F21898" s="1" t="s">
        <v>11</v>
      </c>
      <c r="G21898" s="1" t="str">
        <f>IFERROR(__xludf.DUMMYFUNCTION("GOOGLETRANSLATE(D21898,""fr"",""en"")"),"#VALUE!")</f>
        <v>#VALUE!</v>
      </c>
    </row>
    <row r="21899" ht="15.75" customHeight="1">
      <c r="A21899" s="1" t="s">
        <v>1347</v>
      </c>
      <c r="B21899" s="1">
        <v>2.0</v>
      </c>
      <c r="C21899" s="1" t="s">
        <v>45399</v>
      </c>
      <c r="D21899" s="1" t="s">
        <v>45400</v>
      </c>
      <c r="E21899" s="1" t="s">
        <v>52</v>
      </c>
      <c r="F21899" s="1" t="s">
        <v>118</v>
      </c>
      <c r="G21899" s="1" t="str">
        <f>IFERROR(__xludf.DUMMYFUNCTION("GOOGLETRANSLATE(D21899,""fr"",""en"")"),"#VALUE!")</f>
        <v>#VALUE!</v>
      </c>
    </row>
    <row r="21900" ht="15.75" customHeight="1">
      <c r="A21900" s="1" t="s">
        <v>1767</v>
      </c>
      <c r="B21900" s="1">
        <v>1.0</v>
      </c>
      <c r="C21900" s="1" t="s">
        <v>45401</v>
      </c>
      <c r="D21900" s="1" t="s">
        <v>45402</v>
      </c>
      <c r="E21900" s="1" t="s">
        <v>280</v>
      </c>
      <c r="F21900" s="1" t="s">
        <v>11</v>
      </c>
      <c r="G21900" s="1" t="str">
        <f>IFERROR(__xludf.DUMMYFUNCTION("GOOGLETRANSLATE(D21900,""fr"",""en"")"),"#VALUE!")</f>
        <v>#VALUE!</v>
      </c>
    </row>
    <row r="21901" ht="15.75" customHeight="1">
      <c r="A21901" s="1" t="s">
        <v>6976</v>
      </c>
      <c r="B21901" s="1">
        <v>2.0</v>
      </c>
      <c r="C21901" s="1" t="s">
        <v>45403</v>
      </c>
      <c r="D21901" s="1" t="s">
        <v>45404</v>
      </c>
      <c r="E21901" s="1" t="s">
        <v>169</v>
      </c>
      <c r="F21901" s="1" t="s">
        <v>110</v>
      </c>
      <c r="G21901" s="1" t="str">
        <f>IFERROR(__xludf.DUMMYFUNCTION("GOOGLETRANSLATE(D21901,""fr"",""en"")"),"#VALUE!")</f>
        <v>#VALUE!</v>
      </c>
    </row>
    <row r="21902" ht="15.75" customHeight="1">
      <c r="A21902" s="1" t="s">
        <v>17054</v>
      </c>
      <c r="B21902" s="1">
        <v>1.0</v>
      </c>
      <c r="C21902" s="1" t="s">
        <v>45405</v>
      </c>
      <c r="D21902" s="1" t="s">
        <v>45406</v>
      </c>
      <c r="E21902" s="1" t="s">
        <v>423</v>
      </c>
      <c r="F21902" s="1" t="s">
        <v>30</v>
      </c>
      <c r="G21902" s="1" t="str">
        <f>IFERROR(__xludf.DUMMYFUNCTION("GOOGLETRANSLATE(D21902,""fr"",""en"")"),"#VALUE!")</f>
        <v>#VALUE!</v>
      </c>
    </row>
    <row r="21903" ht="15.75" customHeight="1">
      <c r="A21903" s="1" t="s">
        <v>2022</v>
      </c>
      <c r="B21903" s="1">
        <v>4.0</v>
      </c>
      <c r="C21903" s="1" t="s">
        <v>45407</v>
      </c>
      <c r="D21903" s="1" t="s">
        <v>45408</v>
      </c>
      <c r="E21903" s="1" t="s">
        <v>10</v>
      </c>
      <c r="F21903" s="1" t="s">
        <v>11</v>
      </c>
      <c r="G21903" s="1" t="str">
        <f>IFERROR(__xludf.DUMMYFUNCTION("GOOGLETRANSLATE(D21903,""fr"",""en"")"),"#VALUE!")</f>
        <v>#VALUE!</v>
      </c>
    </row>
    <row r="21904" ht="15.75" customHeight="1">
      <c r="A21904" s="1" t="s">
        <v>2961</v>
      </c>
      <c r="B21904" s="1">
        <v>1.0</v>
      </c>
      <c r="C21904" s="1" t="s">
        <v>45409</v>
      </c>
      <c r="D21904" s="1" t="s">
        <v>45410</v>
      </c>
      <c r="E21904" s="1" t="s">
        <v>125</v>
      </c>
      <c r="F21904" s="1" t="s">
        <v>11</v>
      </c>
      <c r="G21904" s="1" t="str">
        <f>IFERROR(__xludf.DUMMYFUNCTION("GOOGLETRANSLATE(D21904,""fr"",""en"")"),"#VALUE!")</f>
        <v>#VALUE!</v>
      </c>
    </row>
    <row r="21905" ht="15.75" customHeight="1">
      <c r="A21905" s="1" t="s">
        <v>6700</v>
      </c>
      <c r="B21905" s="1">
        <v>1.0</v>
      </c>
      <c r="C21905" s="1" t="s">
        <v>45411</v>
      </c>
      <c r="D21905" s="1" t="s">
        <v>45412</v>
      </c>
      <c r="E21905" s="1" t="s">
        <v>109</v>
      </c>
      <c r="F21905" s="1" t="s">
        <v>11</v>
      </c>
      <c r="G21905" s="1" t="str">
        <f>IFERROR(__xludf.DUMMYFUNCTION("GOOGLETRANSLATE(D21905,""fr"",""en"")"),"#VALUE!")</f>
        <v>#VALUE!</v>
      </c>
    </row>
    <row r="21906" ht="15.75" customHeight="1">
      <c r="A21906" s="1" t="s">
        <v>1972</v>
      </c>
      <c r="B21906" s="1">
        <v>4.0</v>
      </c>
      <c r="C21906" s="1" t="s">
        <v>45413</v>
      </c>
      <c r="D21906" s="1" t="s">
        <v>45414</v>
      </c>
      <c r="E21906" s="1" t="s">
        <v>169</v>
      </c>
      <c r="F21906" s="1" t="s">
        <v>11</v>
      </c>
      <c r="G21906" s="1" t="str">
        <f>IFERROR(__xludf.DUMMYFUNCTION("GOOGLETRANSLATE(D21906,""fr"",""en"")"),"#VALUE!")</f>
        <v>#VALUE!</v>
      </c>
    </row>
    <row r="21907" ht="15.75" customHeight="1">
      <c r="A21907" s="1" t="s">
        <v>3060</v>
      </c>
      <c r="B21907" s="1">
        <v>4.0</v>
      </c>
      <c r="C21907" s="1" t="s">
        <v>45415</v>
      </c>
      <c r="D21907" s="1" t="s">
        <v>45416</v>
      </c>
      <c r="E21907" s="1" t="s">
        <v>21</v>
      </c>
      <c r="F21907" s="1" t="s">
        <v>11</v>
      </c>
      <c r="G21907" s="1" t="str">
        <f>IFERROR(__xludf.DUMMYFUNCTION("GOOGLETRANSLATE(D21907,""fr"",""en"")"),"#VALUE!")</f>
        <v>#VALUE!</v>
      </c>
    </row>
    <row r="21908" ht="15.75" customHeight="1">
      <c r="A21908" s="1" t="s">
        <v>2747</v>
      </c>
      <c r="B21908" s="1">
        <v>4.0</v>
      </c>
      <c r="C21908" s="1" t="s">
        <v>45417</v>
      </c>
      <c r="D21908" s="1" t="s">
        <v>45418</v>
      </c>
      <c r="E21908" s="1" t="s">
        <v>10</v>
      </c>
      <c r="F21908" s="1" t="s">
        <v>11</v>
      </c>
      <c r="G21908" s="1" t="str">
        <f>IFERROR(__xludf.DUMMYFUNCTION("GOOGLETRANSLATE(D21908,""fr"",""en"")"),"#VALUE!")</f>
        <v>#VALUE!</v>
      </c>
    </row>
    <row r="21909" ht="15.75" customHeight="1">
      <c r="A21909" s="1" t="s">
        <v>774</v>
      </c>
      <c r="B21909" s="1">
        <v>4.0</v>
      </c>
      <c r="C21909" s="1" t="s">
        <v>45419</v>
      </c>
      <c r="D21909" s="1" t="s">
        <v>45420</v>
      </c>
      <c r="E21909" s="1" t="s">
        <v>21</v>
      </c>
      <c r="F21909" s="1" t="s">
        <v>11</v>
      </c>
      <c r="G21909" s="1" t="str">
        <f>IFERROR(__xludf.DUMMYFUNCTION("GOOGLETRANSLATE(D21909,""fr"",""en"")"),"#VALUE!")</f>
        <v>#VALUE!</v>
      </c>
    </row>
    <row r="21910" ht="15.75" customHeight="1">
      <c r="A21910" s="1" t="s">
        <v>1699</v>
      </c>
      <c r="B21910" s="1">
        <v>2.0</v>
      </c>
      <c r="C21910" s="1" t="s">
        <v>45421</v>
      </c>
      <c r="D21910" s="1" t="s">
        <v>45422</v>
      </c>
      <c r="E21910" s="1" t="s">
        <v>273</v>
      </c>
      <c r="F21910" s="1" t="s">
        <v>110</v>
      </c>
      <c r="G21910" s="1" t="str">
        <f>IFERROR(__xludf.DUMMYFUNCTION("GOOGLETRANSLATE(D21910,""fr"",""en"")"),"#VALUE!")</f>
        <v>#VALUE!</v>
      </c>
    </row>
    <row r="21911" ht="15.75" customHeight="1">
      <c r="A21911" s="1" t="s">
        <v>3041</v>
      </c>
      <c r="B21911" s="1">
        <v>4.0</v>
      </c>
      <c r="C21911" s="1" t="s">
        <v>45423</v>
      </c>
      <c r="D21911" s="1" t="s">
        <v>45424</v>
      </c>
      <c r="E21911" s="1" t="s">
        <v>21</v>
      </c>
      <c r="F21911" s="1" t="s">
        <v>11</v>
      </c>
      <c r="G21911" s="1" t="str">
        <f>IFERROR(__xludf.DUMMYFUNCTION("GOOGLETRANSLATE(D21911,""fr"",""en"")"),"#VALUE!")</f>
        <v>#VALUE!</v>
      </c>
    </row>
    <row r="21912" ht="15.75" customHeight="1">
      <c r="A21912" s="1" t="s">
        <v>603</v>
      </c>
      <c r="B21912" s="1">
        <v>5.0</v>
      </c>
      <c r="C21912" s="1" t="s">
        <v>45425</v>
      </c>
      <c r="D21912" s="1" t="s">
        <v>45426</v>
      </c>
      <c r="E21912" s="1" t="s">
        <v>21</v>
      </c>
      <c r="F21912" s="1" t="s">
        <v>11</v>
      </c>
      <c r="G21912" s="1" t="str">
        <f>IFERROR(__xludf.DUMMYFUNCTION("GOOGLETRANSLATE(D21912,""fr"",""en"")"),"#VALUE!")</f>
        <v>#VALUE!</v>
      </c>
    </row>
    <row r="21913" ht="15.75" customHeight="1">
      <c r="A21913" s="1" t="s">
        <v>5227</v>
      </c>
      <c r="B21913" s="1">
        <v>3.0</v>
      </c>
      <c r="C21913" s="1" t="s">
        <v>45427</v>
      </c>
      <c r="D21913" s="1" t="s">
        <v>45428</v>
      </c>
      <c r="E21913" s="1" t="s">
        <v>125</v>
      </c>
      <c r="F21913" s="1" t="s">
        <v>11</v>
      </c>
      <c r="G21913" s="1" t="str">
        <f>IFERROR(__xludf.DUMMYFUNCTION("GOOGLETRANSLATE(D21913,""fr"",""en"")"),"#VALUE!")</f>
        <v>#VALUE!</v>
      </c>
    </row>
    <row r="21914" ht="15.75" customHeight="1">
      <c r="A21914" s="1" t="s">
        <v>1434</v>
      </c>
      <c r="B21914" s="1">
        <v>1.0</v>
      </c>
      <c r="C21914" s="1" t="s">
        <v>45429</v>
      </c>
      <c r="D21914" s="1" t="s">
        <v>45430</v>
      </c>
      <c r="E21914" s="1" t="s">
        <v>10</v>
      </c>
      <c r="F21914" s="1" t="s">
        <v>11</v>
      </c>
      <c r="G21914" s="1" t="str">
        <f>IFERROR(__xludf.DUMMYFUNCTION("GOOGLETRANSLATE(D21914,""fr"",""en"")"),"#VALUE!")</f>
        <v>#VALUE!</v>
      </c>
    </row>
    <row r="21915" ht="15.75" customHeight="1">
      <c r="A21915" s="1" t="s">
        <v>16607</v>
      </c>
      <c r="B21915" s="1">
        <v>1.0</v>
      </c>
      <c r="C21915" s="1" t="s">
        <v>45431</v>
      </c>
      <c r="D21915" s="1" t="s">
        <v>45432</v>
      </c>
      <c r="E21915" s="1" t="s">
        <v>25</v>
      </c>
      <c r="F21915" s="1" t="s">
        <v>11</v>
      </c>
      <c r="G21915" s="1" t="str">
        <f>IFERROR(__xludf.DUMMYFUNCTION("GOOGLETRANSLATE(D21915,""fr"",""en"")"),"#VALUE!")</f>
        <v>#VALUE!</v>
      </c>
    </row>
    <row r="21916" ht="15.75" customHeight="1">
      <c r="A21916" s="1" t="s">
        <v>4832</v>
      </c>
      <c r="B21916" s="1">
        <v>5.0</v>
      </c>
      <c r="C21916" s="1" t="s">
        <v>45433</v>
      </c>
      <c r="D21916" s="1" t="s">
        <v>45434</v>
      </c>
      <c r="E21916" s="1" t="s">
        <v>65</v>
      </c>
      <c r="F21916" s="1" t="s">
        <v>66</v>
      </c>
      <c r="G21916" s="1" t="str">
        <f>IFERROR(__xludf.DUMMYFUNCTION("GOOGLETRANSLATE(D21916,""fr"",""en"")"),"#VALUE!")</f>
        <v>#VALUE!</v>
      </c>
    </row>
    <row r="21917" ht="15.75" customHeight="1">
      <c r="A21917" s="1" t="s">
        <v>367</v>
      </c>
      <c r="B21917" s="1">
        <v>1.0</v>
      </c>
      <c r="C21917" s="1" t="s">
        <v>45435</v>
      </c>
      <c r="D21917" s="1" t="s">
        <v>45436</v>
      </c>
      <c r="E21917" s="1" t="s">
        <v>10</v>
      </c>
      <c r="F21917" s="1" t="s">
        <v>11</v>
      </c>
      <c r="G21917" s="1" t="str">
        <f>IFERROR(__xludf.DUMMYFUNCTION("GOOGLETRANSLATE(D21917,""fr"",""en"")"),"#VALUE!")</f>
        <v>#VALUE!</v>
      </c>
    </row>
    <row r="21918" ht="15.75" customHeight="1">
      <c r="A21918" s="1" t="s">
        <v>9888</v>
      </c>
      <c r="B21918" s="1">
        <v>1.0</v>
      </c>
      <c r="C21918" s="1" t="s">
        <v>45437</v>
      </c>
      <c r="D21918" s="1" t="s">
        <v>45438</v>
      </c>
      <c r="E21918" s="1" t="s">
        <v>250</v>
      </c>
      <c r="F21918" s="1" t="s">
        <v>30</v>
      </c>
      <c r="G21918" s="1" t="str">
        <f>IFERROR(__xludf.DUMMYFUNCTION("GOOGLETRANSLATE(D21918,""fr"",""en"")"),"#VALUE!")</f>
        <v>#VALUE!</v>
      </c>
    </row>
    <row r="21919" ht="15.75" customHeight="1">
      <c r="A21919" s="1" t="s">
        <v>9780</v>
      </c>
      <c r="B21919" s="1">
        <v>4.0</v>
      </c>
      <c r="C21919" s="1" t="s">
        <v>45439</v>
      </c>
      <c r="D21919" s="1" t="s">
        <v>45440</v>
      </c>
      <c r="E21919" s="1" t="s">
        <v>29</v>
      </c>
      <c r="F21919" s="1" t="s">
        <v>30</v>
      </c>
      <c r="G21919" s="1" t="str">
        <f>IFERROR(__xludf.DUMMYFUNCTION("GOOGLETRANSLATE(D21919,""fr"",""en"")"),"#VALUE!")</f>
        <v>#VALUE!</v>
      </c>
    </row>
    <row r="21920" ht="15.75" customHeight="1">
      <c r="A21920" s="1" t="s">
        <v>5426</v>
      </c>
      <c r="B21920" s="1">
        <v>1.0</v>
      </c>
      <c r="C21920" s="1" t="s">
        <v>45441</v>
      </c>
      <c r="D21920" s="1" t="s">
        <v>45442</v>
      </c>
      <c r="E21920" s="1" t="s">
        <v>109</v>
      </c>
      <c r="F21920" s="1" t="s">
        <v>11</v>
      </c>
      <c r="G21920" s="1" t="str">
        <f>IFERROR(__xludf.DUMMYFUNCTION("GOOGLETRANSLATE(D21920,""fr"",""en"")"),"#VALUE!")</f>
        <v>#VALUE!</v>
      </c>
    </row>
    <row r="21921" ht="15.75" customHeight="1">
      <c r="A21921" s="1" t="s">
        <v>603</v>
      </c>
      <c r="B21921" s="1">
        <v>5.0</v>
      </c>
      <c r="C21921" s="1" t="s">
        <v>45443</v>
      </c>
      <c r="D21921" s="1" t="s">
        <v>45444</v>
      </c>
      <c r="E21921" s="1" t="s">
        <v>65</v>
      </c>
      <c r="F21921" s="1" t="s">
        <v>66</v>
      </c>
      <c r="G21921" s="1" t="str">
        <f>IFERROR(__xludf.DUMMYFUNCTION("GOOGLETRANSLATE(D21921,""fr"",""en"")"),"#VALUE!")</f>
        <v>#VALUE!</v>
      </c>
    </row>
    <row r="21922" ht="15.75" customHeight="1">
      <c r="A21922" s="1" t="s">
        <v>138</v>
      </c>
      <c r="B21922" s="1">
        <v>5.0</v>
      </c>
      <c r="C21922" s="1" t="s">
        <v>45445</v>
      </c>
      <c r="D21922" s="1" t="s">
        <v>45446</v>
      </c>
      <c r="E21922" s="1" t="s">
        <v>10</v>
      </c>
      <c r="F21922" s="1" t="s">
        <v>11</v>
      </c>
      <c r="G21922" s="1" t="str">
        <f>IFERROR(__xludf.DUMMYFUNCTION("GOOGLETRANSLATE(D21922,""fr"",""en"")"),"#VALUE!")</f>
        <v>#VALUE!</v>
      </c>
    </row>
    <row r="21923" ht="15.75" customHeight="1">
      <c r="A21923" s="1" t="s">
        <v>150</v>
      </c>
      <c r="B21923" s="1">
        <v>3.0</v>
      </c>
      <c r="C21923" s="1" t="s">
        <v>45447</v>
      </c>
      <c r="D21923" s="1" t="s">
        <v>45448</v>
      </c>
      <c r="E21923" s="1" t="s">
        <v>554</v>
      </c>
      <c r="F21923" s="1" t="s">
        <v>30</v>
      </c>
      <c r="G21923" s="1" t="str">
        <f>IFERROR(__xludf.DUMMYFUNCTION("GOOGLETRANSLATE(D21923,""fr"",""en"")"),"#VALUE!")</f>
        <v>#VALUE!</v>
      </c>
    </row>
    <row r="21924" ht="15.75" customHeight="1">
      <c r="A21924" s="1" t="s">
        <v>3856</v>
      </c>
      <c r="B21924" s="1">
        <v>1.0</v>
      </c>
      <c r="C21924" s="1" t="s">
        <v>45449</v>
      </c>
      <c r="D21924" s="1" t="s">
        <v>45450</v>
      </c>
      <c r="E21924" s="1" t="s">
        <v>29</v>
      </c>
      <c r="F21924" s="1" t="s">
        <v>30</v>
      </c>
      <c r="G21924" s="1" t="str">
        <f>IFERROR(__xludf.DUMMYFUNCTION("GOOGLETRANSLATE(D21924,""fr"",""en"")"),"#VALUE!")</f>
        <v>#VALUE!</v>
      </c>
    </row>
    <row r="21925" ht="15.75" customHeight="1">
      <c r="A21925" s="1" t="s">
        <v>1632</v>
      </c>
      <c r="B21925" s="1">
        <v>1.0</v>
      </c>
      <c r="C21925" s="1" t="s">
        <v>45451</v>
      </c>
      <c r="D21925" s="1" t="s">
        <v>45452</v>
      </c>
      <c r="E21925" s="1" t="s">
        <v>250</v>
      </c>
      <c r="F21925" s="1" t="s">
        <v>30</v>
      </c>
      <c r="G21925" s="1" t="str">
        <f>IFERROR(__xludf.DUMMYFUNCTION("GOOGLETRANSLATE(D21925,""fr"",""en"")"),"#VALUE!")</f>
        <v>#VALUE!</v>
      </c>
    </row>
    <row r="21926" ht="15.75" customHeight="1">
      <c r="A21926" s="1" t="s">
        <v>2363</v>
      </c>
      <c r="B21926" s="1">
        <v>5.0</v>
      </c>
      <c r="C21926" s="1" t="s">
        <v>45453</v>
      </c>
      <c r="D21926" s="1" t="s">
        <v>45454</v>
      </c>
      <c r="E21926" s="1" t="s">
        <v>448</v>
      </c>
      <c r="F21926" s="1" t="s">
        <v>84</v>
      </c>
      <c r="G21926" s="1" t="str">
        <f>IFERROR(__xludf.DUMMYFUNCTION("GOOGLETRANSLATE(D21926,""fr"",""en"")"),"#VALUE!")</f>
        <v>#VALUE!</v>
      </c>
    </row>
    <row r="21927" ht="15.75" customHeight="1">
      <c r="A21927" s="1" t="s">
        <v>974</v>
      </c>
      <c r="B21927" s="1">
        <v>5.0</v>
      </c>
      <c r="C21927" s="1" t="s">
        <v>45455</v>
      </c>
      <c r="D21927" s="1" t="s">
        <v>45456</v>
      </c>
      <c r="E21927" s="1" t="s">
        <v>21</v>
      </c>
      <c r="F21927" s="1" t="s">
        <v>11</v>
      </c>
      <c r="G21927" s="1" t="str">
        <f>IFERROR(__xludf.DUMMYFUNCTION("GOOGLETRANSLATE(D21927,""fr"",""en"")"),"#VALUE!")</f>
        <v>#VALUE!</v>
      </c>
    </row>
    <row r="21928" ht="15.75" customHeight="1">
      <c r="A21928" s="1" t="s">
        <v>8481</v>
      </c>
      <c r="B21928" s="1">
        <v>3.0</v>
      </c>
      <c r="C21928" s="1" t="s">
        <v>45457</v>
      </c>
      <c r="D21928" s="1" t="s">
        <v>45458</v>
      </c>
      <c r="E21928" s="1" t="s">
        <v>10</v>
      </c>
      <c r="F21928" s="1" t="s">
        <v>110</v>
      </c>
      <c r="G21928" s="1" t="str">
        <f>IFERROR(__xludf.DUMMYFUNCTION("GOOGLETRANSLATE(D21928,""fr"",""en"")"),"#VALUE!")</f>
        <v>#VALUE!</v>
      </c>
    </row>
    <row r="21929" ht="15.75" customHeight="1">
      <c r="A21929" s="1" t="s">
        <v>11538</v>
      </c>
      <c r="B21929" s="1">
        <v>1.0</v>
      </c>
      <c r="C21929" s="1" t="s">
        <v>45459</v>
      </c>
      <c r="D21929" s="1" t="s">
        <v>45460</v>
      </c>
      <c r="E21929" s="1" t="s">
        <v>1543</v>
      </c>
      <c r="F21929" s="1" t="s">
        <v>118</v>
      </c>
      <c r="G21929" s="1" t="str">
        <f>IFERROR(__xludf.DUMMYFUNCTION("GOOGLETRANSLATE(D21929,""fr"",""en"")"),"#VALUE!")</f>
        <v>#VALUE!</v>
      </c>
    </row>
    <row r="21930" ht="15.75" customHeight="1">
      <c r="A21930" s="1" t="s">
        <v>5488</v>
      </c>
      <c r="B21930" s="1">
        <v>4.0</v>
      </c>
      <c r="C21930" s="1" t="s">
        <v>45461</v>
      </c>
      <c r="D21930" s="1" t="s">
        <v>45462</v>
      </c>
      <c r="E21930" s="1" t="s">
        <v>21</v>
      </c>
      <c r="F21930" s="1" t="s">
        <v>11</v>
      </c>
      <c r="G21930" s="1" t="str">
        <f>IFERROR(__xludf.DUMMYFUNCTION("GOOGLETRANSLATE(D21930,""fr"",""en"")"),"#VALUE!")</f>
        <v>#VALUE!</v>
      </c>
    </row>
    <row r="21931" ht="15.75" customHeight="1">
      <c r="A21931" s="1" t="s">
        <v>135</v>
      </c>
      <c r="B21931" s="1">
        <v>4.0</v>
      </c>
      <c r="C21931" s="1" t="s">
        <v>45463</v>
      </c>
      <c r="D21931" s="1" t="s">
        <v>45464</v>
      </c>
      <c r="E21931" s="1" t="s">
        <v>65</v>
      </c>
      <c r="F21931" s="1" t="s">
        <v>66</v>
      </c>
      <c r="G21931" s="1" t="str">
        <f>IFERROR(__xludf.DUMMYFUNCTION("GOOGLETRANSLATE(D21931,""fr"",""en"")"),"#VALUE!")</f>
        <v>#VALUE!</v>
      </c>
    </row>
    <row r="21932" ht="15.75" customHeight="1">
      <c r="A21932" s="1" t="s">
        <v>8990</v>
      </c>
      <c r="B21932" s="1">
        <v>2.0</v>
      </c>
      <c r="C21932" s="1" t="s">
        <v>45465</v>
      </c>
      <c r="D21932" s="1" t="s">
        <v>45466</v>
      </c>
      <c r="E21932" s="1" t="s">
        <v>10</v>
      </c>
      <c r="F21932" s="1" t="s">
        <v>11</v>
      </c>
      <c r="G21932" s="1" t="str">
        <f>IFERROR(__xludf.DUMMYFUNCTION("GOOGLETRANSLATE(D21932,""fr"",""en"")"),"#VALUE!")</f>
        <v>#VALUE!</v>
      </c>
    </row>
    <row r="21933" ht="15.75" customHeight="1">
      <c r="A21933" s="1" t="s">
        <v>10528</v>
      </c>
      <c r="B21933" s="1">
        <v>1.0</v>
      </c>
      <c r="C21933" s="1" t="s">
        <v>45467</v>
      </c>
      <c r="D21933" s="1" t="s">
        <v>45468</v>
      </c>
      <c r="E21933" s="1" t="s">
        <v>373</v>
      </c>
      <c r="F21933" s="1" t="s">
        <v>30</v>
      </c>
      <c r="G21933" s="1" t="str">
        <f>IFERROR(__xludf.DUMMYFUNCTION("GOOGLETRANSLATE(D21933,""fr"",""en"")"),"#VALUE!")</f>
        <v>#VALUE!</v>
      </c>
    </row>
    <row r="21934" ht="15.75" customHeight="1">
      <c r="A21934" s="1" t="s">
        <v>621</v>
      </c>
      <c r="B21934" s="1">
        <v>1.0</v>
      </c>
      <c r="C21934" s="1" t="s">
        <v>45469</v>
      </c>
      <c r="D21934" s="1" t="s">
        <v>45470</v>
      </c>
      <c r="E21934" s="1" t="s">
        <v>3642</v>
      </c>
      <c r="F21934" s="1" t="s">
        <v>118</v>
      </c>
      <c r="G21934" s="1" t="str">
        <f>IFERROR(__xludf.DUMMYFUNCTION("GOOGLETRANSLATE(D21934,""fr"",""en"")"),"#VALUE!")</f>
        <v>#VALUE!</v>
      </c>
    </row>
    <row r="21935" ht="15.75" customHeight="1">
      <c r="A21935" s="1" t="s">
        <v>1020</v>
      </c>
      <c r="B21935" s="1">
        <v>2.0</v>
      </c>
      <c r="C21935" s="1" t="s">
        <v>45471</v>
      </c>
      <c r="D21935" s="1" t="s">
        <v>45472</v>
      </c>
      <c r="E21935" s="1" t="s">
        <v>25</v>
      </c>
      <c r="F21935" s="1" t="s">
        <v>11</v>
      </c>
      <c r="G21935" s="1" t="str">
        <f>IFERROR(__xludf.DUMMYFUNCTION("GOOGLETRANSLATE(D21935,""fr"",""en"")"),"#VALUE!")</f>
        <v>#VALUE!</v>
      </c>
    </row>
    <row r="21936" ht="15.75" customHeight="1">
      <c r="A21936" s="1" t="s">
        <v>647</v>
      </c>
      <c r="B21936" s="1">
        <v>3.0</v>
      </c>
      <c r="C21936" s="1" t="s">
        <v>45473</v>
      </c>
      <c r="D21936" s="1" t="s">
        <v>45474</v>
      </c>
      <c r="E21936" s="1" t="s">
        <v>10</v>
      </c>
      <c r="F21936" s="1" t="s">
        <v>11</v>
      </c>
      <c r="G21936" s="1" t="str">
        <f>IFERROR(__xludf.DUMMYFUNCTION("GOOGLETRANSLATE(D21936,""fr"",""en"")"),"Offer OK
But sample of the first 2 unjustified months
The offer is not the most competitive on the market
To be reviewed at least from this point of view
Cordially")</f>
        <v>Offer OK
But sample of the first 2 unjustified months
The offer is not the most competitive on the market
To be reviewed at least from this point of view
Cordially</v>
      </c>
    </row>
    <row r="21937" ht="15.75" customHeight="1">
      <c r="A21937" s="1" t="s">
        <v>5267</v>
      </c>
      <c r="B21937" s="1">
        <v>2.0</v>
      </c>
      <c r="C21937" s="1" t="s">
        <v>45475</v>
      </c>
      <c r="D21937" s="1" t="s">
        <v>45476</v>
      </c>
      <c r="E21937" s="1" t="s">
        <v>226</v>
      </c>
      <c r="F21937" s="1" t="s">
        <v>11</v>
      </c>
      <c r="G21937" s="1" t="str">
        <f>IFERROR(__xludf.DUMMYFUNCTION("GOOGLETRANSLATE(D21937,""fr"",""en"")"),"#VALUE!")</f>
        <v>#VALUE!</v>
      </c>
    </row>
    <row r="21938" ht="15.75" customHeight="1">
      <c r="A21938" s="1" t="s">
        <v>4625</v>
      </c>
      <c r="B21938" s="1">
        <v>4.0</v>
      </c>
      <c r="C21938" s="1" t="s">
        <v>45477</v>
      </c>
      <c r="D21938" s="1" t="s">
        <v>45478</v>
      </c>
      <c r="E21938" s="1" t="s">
        <v>21</v>
      </c>
      <c r="F21938" s="1" t="s">
        <v>11</v>
      </c>
      <c r="G21938" s="1" t="str">
        <f>IFERROR(__xludf.DUMMYFUNCTION("GOOGLETRANSLATE(D21938,""fr"",""en"")"),"#VALUE!")</f>
        <v>#VALUE!</v>
      </c>
    </row>
    <row r="21939" ht="15.75" customHeight="1">
      <c r="A21939" s="1" t="s">
        <v>597</v>
      </c>
      <c r="B21939" s="1">
        <v>5.0</v>
      </c>
      <c r="C21939" s="1" t="s">
        <v>45479</v>
      </c>
      <c r="D21939" s="1" t="s">
        <v>45480</v>
      </c>
      <c r="E21939" s="1" t="s">
        <v>21</v>
      </c>
      <c r="F21939" s="1" t="s">
        <v>11</v>
      </c>
      <c r="G21939" s="1" t="str">
        <f>IFERROR(__xludf.DUMMYFUNCTION("GOOGLETRANSLATE(D21939,""fr"",""en"")"),"#VALUE!")</f>
        <v>#VALUE!</v>
      </c>
    </row>
    <row r="21940" ht="15.75" customHeight="1">
      <c r="A21940" s="1" t="s">
        <v>374</v>
      </c>
      <c r="B21940" s="1">
        <v>5.0</v>
      </c>
      <c r="C21940" s="1" t="s">
        <v>45481</v>
      </c>
      <c r="D21940" s="1" t="s">
        <v>45482</v>
      </c>
      <c r="E21940" s="1" t="s">
        <v>21</v>
      </c>
      <c r="F21940" s="1" t="s">
        <v>11</v>
      </c>
      <c r="G21940" s="1" t="str">
        <f>IFERROR(__xludf.DUMMYFUNCTION("GOOGLETRANSLATE(D21940,""fr"",""en"")"),"#VALUE!")</f>
        <v>#VALUE!</v>
      </c>
    </row>
    <row r="21941" ht="15.75" customHeight="1">
      <c r="A21941" s="1" t="s">
        <v>1042</v>
      </c>
      <c r="B21941" s="1">
        <v>1.0</v>
      </c>
      <c r="C21941" s="1" t="s">
        <v>45483</v>
      </c>
      <c r="D21941" s="1" t="s">
        <v>45484</v>
      </c>
      <c r="E21941" s="1" t="s">
        <v>25</v>
      </c>
      <c r="F21941" s="1" t="s">
        <v>11</v>
      </c>
      <c r="G21941" s="1" t="str">
        <f>IFERROR(__xludf.DUMMYFUNCTION("GOOGLETRANSLATE(D21941,""fr"",""en"")"),"#VALUE!")</f>
        <v>#VALUE!</v>
      </c>
    </row>
    <row r="21942" ht="15.75" customHeight="1">
      <c r="A21942" s="1" t="s">
        <v>5310</v>
      </c>
      <c r="B21942" s="1">
        <v>4.0</v>
      </c>
      <c r="C21942" s="1" t="s">
        <v>45485</v>
      </c>
      <c r="D21942" s="1" t="s">
        <v>45486</v>
      </c>
      <c r="E21942" s="1" t="s">
        <v>10</v>
      </c>
      <c r="F21942" s="1" t="s">
        <v>11</v>
      </c>
      <c r="G21942" s="1" t="str">
        <f>IFERROR(__xludf.DUMMYFUNCTION("GOOGLETRANSLATE(D21942,""fr"",""en"")"),"#VALUE!")</f>
        <v>#VALUE!</v>
      </c>
    </row>
    <row r="21943" ht="15.75" customHeight="1">
      <c r="A21943" s="1" t="s">
        <v>37052</v>
      </c>
      <c r="B21943" s="1">
        <v>2.0</v>
      </c>
      <c r="C21943" s="1" t="s">
        <v>31157</v>
      </c>
      <c r="D21943" s="1" t="s">
        <v>45487</v>
      </c>
      <c r="E21943" s="1" t="s">
        <v>575</v>
      </c>
      <c r="F21943" s="1" t="s">
        <v>84</v>
      </c>
      <c r="G21943" s="1" t="str">
        <f>IFERROR(__xludf.DUMMYFUNCTION("GOOGLETRANSLATE(D21943,""fr"",""en"")"),"#VALUE!")</f>
        <v>#VALUE!</v>
      </c>
    </row>
    <row r="21944" ht="15.75" customHeight="1">
      <c r="A21944" s="1" t="s">
        <v>603</v>
      </c>
      <c r="B21944" s="1">
        <v>5.0</v>
      </c>
      <c r="C21944" s="1" t="s">
        <v>45488</v>
      </c>
      <c r="D21944" s="1" t="s">
        <v>45489</v>
      </c>
      <c r="E21944" s="1" t="s">
        <v>21</v>
      </c>
      <c r="F21944" s="1" t="s">
        <v>11</v>
      </c>
      <c r="G21944" s="1" t="str">
        <f>IFERROR(__xludf.DUMMYFUNCTION("GOOGLETRANSLATE(D21944,""fr"",""en"")"),"#VALUE!")</f>
        <v>#VALUE!</v>
      </c>
    </row>
    <row r="21945" ht="15.75" customHeight="1">
      <c r="A21945" s="1" t="s">
        <v>1696</v>
      </c>
      <c r="B21945" s="1">
        <v>3.0</v>
      </c>
      <c r="C21945" s="1" t="s">
        <v>45490</v>
      </c>
      <c r="D21945" s="1" t="s">
        <v>45491</v>
      </c>
      <c r="E21945" s="1" t="s">
        <v>65</v>
      </c>
      <c r="F21945" s="1" t="s">
        <v>66</v>
      </c>
      <c r="G21945" s="1" t="str">
        <f>IFERROR(__xludf.DUMMYFUNCTION("GOOGLETRANSLATE(D21945,""fr"",""en"")"),"#VALUE!")</f>
        <v>#VALUE!</v>
      </c>
    </row>
    <row r="21946" ht="15.75" customHeight="1">
      <c r="A21946" s="1" t="s">
        <v>1317</v>
      </c>
      <c r="B21946" s="1">
        <v>1.0</v>
      </c>
      <c r="C21946" s="1" t="s">
        <v>45492</v>
      </c>
      <c r="D21946" s="1" t="s">
        <v>45493</v>
      </c>
      <c r="E21946" s="1" t="s">
        <v>10</v>
      </c>
      <c r="F21946" s="1" t="s">
        <v>11</v>
      </c>
      <c r="G21946" s="1" t="str">
        <f>IFERROR(__xludf.DUMMYFUNCTION("GOOGLETRANSLATE(D21946,""fr"",""en"")"),"#VALUE!")</f>
        <v>#VALUE!</v>
      </c>
    </row>
    <row r="21947" ht="15.75" customHeight="1">
      <c r="A21947" s="1" t="s">
        <v>1934</v>
      </c>
      <c r="B21947" s="1">
        <v>1.0</v>
      </c>
      <c r="C21947" s="1" t="s">
        <v>45494</v>
      </c>
      <c r="D21947" s="1" t="s">
        <v>45495</v>
      </c>
      <c r="E21947" s="1" t="s">
        <v>21</v>
      </c>
      <c r="F21947" s="1" t="s">
        <v>11</v>
      </c>
      <c r="G21947" s="1" t="str">
        <f>IFERROR(__xludf.DUMMYFUNCTION("GOOGLETRANSLATE(D21947,""fr"",""en"")"),"#VALUE!")</f>
        <v>#VALUE!</v>
      </c>
    </row>
    <row r="21948" ht="15.75" customHeight="1">
      <c r="A21948" s="1" t="s">
        <v>1473</v>
      </c>
      <c r="B21948" s="1">
        <v>1.0</v>
      </c>
      <c r="C21948" s="1" t="s">
        <v>45496</v>
      </c>
      <c r="D21948" s="1" t="s">
        <v>45497</v>
      </c>
      <c r="E21948" s="1" t="s">
        <v>43</v>
      </c>
      <c r="F21948" s="1" t="s">
        <v>30</v>
      </c>
      <c r="G21948" s="1" t="str">
        <f>IFERROR(__xludf.DUMMYFUNCTION("GOOGLETRANSLATE(D21948,""fr"",""en"")"),"#VALUE!")</f>
        <v>#VALUE!</v>
      </c>
    </row>
    <row r="21949" ht="15.75" customHeight="1">
      <c r="A21949" s="1" t="s">
        <v>893</v>
      </c>
      <c r="B21949" s="1">
        <v>5.0</v>
      </c>
      <c r="C21949" s="1" t="s">
        <v>45498</v>
      </c>
      <c r="D21949" s="1" t="s">
        <v>45499</v>
      </c>
      <c r="E21949" s="1" t="s">
        <v>65</v>
      </c>
      <c r="F21949" s="1" t="s">
        <v>66</v>
      </c>
      <c r="G21949" s="1" t="str">
        <f>IFERROR(__xludf.DUMMYFUNCTION("GOOGLETRANSLATE(D21949,""fr"",""en"")"),"#VALUE!")</f>
        <v>#VALUE!</v>
      </c>
    </row>
    <row r="21950" ht="15.75" customHeight="1">
      <c r="A21950" s="1" t="s">
        <v>929</v>
      </c>
      <c r="B21950" s="1">
        <v>4.0</v>
      </c>
      <c r="C21950" s="1" t="s">
        <v>45500</v>
      </c>
      <c r="D21950" s="1" t="s">
        <v>45501</v>
      </c>
      <c r="E21950" s="1" t="s">
        <v>10</v>
      </c>
      <c r="F21950" s="1" t="s">
        <v>11</v>
      </c>
      <c r="G21950" s="1" t="str">
        <f>IFERROR(__xludf.DUMMYFUNCTION("GOOGLETRANSLATE(D21950,""fr"",""en"")"),"#VALUE!")</f>
        <v>#VALUE!</v>
      </c>
    </row>
    <row r="21951" ht="15.75" customHeight="1">
      <c r="A21951" s="1" t="s">
        <v>3988</v>
      </c>
      <c r="B21951" s="1">
        <v>1.0</v>
      </c>
      <c r="C21951" s="1" t="s">
        <v>45502</v>
      </c>
      <c r="D21951" s="1" t="s">
        <v>45503</v>
      </c>
      <c r="E21951" s="1" t="s">
        <v>296</v>
      </c>
      <c r="F21951" s="1" t="s">
        <v>11</v>
      </c>
      <c r="G21951" s="1" t="str">
        <f>IFERROR(__xludf.DUMMYFUNCTION("GOOGLETRANSLATE(D21951,""fr"",""en"")"),"#VALUE!")</f>
        <v>#VALUE!</v>
      </c>
    </row>
    <row r="21952" ht="15.75" customHeight="1">
      <c r="A21952" s="1" t="s">
        <v>6443</v>
      </c>
      <c r="B21952" s="1">
        <v>2.0</v>
      </c>
      <c r="C21952" s="1" t="s">
        <v>45504</v>
      </c>
      <c r="D21952" s="1" t="s">
        <v>45505</v>
      </c>
      <c r="E21952" s="1" t="s">
        <v>2102</v>
      </c>
      <c r="F21952" s="1" t="s">
        <v>66</v>
      </c>
      <c r="G21952" s="1" t="str">
        <f>IFERROR(__xludf.DUMMYFUNCTION("GOOGLETRANSLATE(D21952,""fr"",""en"")"),"#VALUE!")</f>
        <v>#VALUE!</v>
      </c>
    </row>
    <row r="21953" ht="15.75" customHeight="1">
      <c r="A21953" s="1" t="s">
        <v>3180</v>
      </c>
      <c r="B21953" s="1">
        <v>2.0</v>
      </c>
      <c r="C21953" s="1" t="s">
        <v>45506</v>
      </c>
      <c r="D21953" s="1" t="s">
        <v>45507</v>
      </c>
      <c r="E21953" s="1" t="s">
        <v>296</v>
      </c>
      <c r="F21953" s="1" t="s">
        <v>110</v>
      </c>
      <c r="G21953" s="1" t="str">
        <f>IFERROR(__xludf.DUMMYFUNCTION("GOOGLETRANSLATE(D21953,""fr"",""en"")"),"#VALUE!")</f>
        <v>#VALUE!</v>
      </c>
    </row>
    <row r="21954" ht="15.75" customHeight="1">
      <c r="A21954" s="1" t="s">
        <v>3627</v>
      </c>
      <c r="B21954" s="1">
        <v>1.0</v>
      </c>
      <c r="C21954" s="1" t="s">
        <v>45508</v>
      </c>
      <c r="D21954" s="1" t="s">
        <v>45509</v>
      </c>
      <c r="E21954" s="1" t="s">
        <v>273</v>
      </c>
      <c r="F21954" s="1" t="s">
        <v>11</v>
      </c>
      <c r="G21954" s="1" t="str">
        <f>IFERROR(__xludf.DUMMYFUNCTION("GOOGLETRANSLATE(D21954,""fr"",""en"")"),"#VALUE!")</f>
        <v>#VALUE!</v>
      </c>
    </row>
    <row r="21955" ht="15.75" customHeight="1">
      <c r="A21955" s="1" t="s">
        <v>7086</v>
      </c>
      <c r="B21955" s="1">
        <v>1.0</v>
      </c>
      <c r="C21955" s="1" t="s">
        <v>45510</v>
      </c>
      <c r="D21955" s="1" t="s">
        <v>45511</v>
      </c>
      <c r="E21955" s="1" t="s">
        <v>10</v>
      </c>
      <c r="F21955" s="1" t="s">
        <v>11</v>
      </c>
      <c r="G21955" s="1" t="str">
        <f>IFERROR(__xludf.DUMMYFUNCTION("GOOGLETRANSLATE(D21955,""fr"",""en"")"),"#VALUE!")</f>
        <v>#VALUE!</v>
      </c>
    </row>
    <row r="21956" ht="15.75" customHeight="1">
      <c r="A21956" s="1" t="s">
        <v>4688</v>
      </c>
      <c r="B21956" s="1">
        <v>1.0</v>
      </c>
      <c r="C21956" s="1" t="s">
        <v>45512</v>
      </c>
      <c r="D21956" s="1" t="s">
        <v>45513</v>
      </c>
      <c r="E21956" s="1" t="s">
        <v>34</v>
      </c>
      <c r="F21956" s="1" t="s">
        <v>30</v>
      </c>
      <c r="G21956" s="1" t="str">
        <f>IFERROR(__xludf.DUMMYFUNCTION("GOOGLETRANSLATE(D21956,""fr"",""en"")"),"#VALUE!")</f>
        <v>#VALUE!</v>
      </c>
    </row>
    <row r="21957" ht="15.75" customHeight="1">
      <c r="A21957" s="1" t="s">
        <v>5925</v>
      </c>
      <c r="B21957" s="1">
        <v>2.0</v>
      </c>
      <c r="C21957" s="1" t="s">
        <v>45514</v>
      </c>
      <c r="D21957" s="1" t="s">
        <v>45515</v>
      </c>
      <c r="E21957" s="1" t="s">
        <v>273</v>
      </c>
      <c r="F21957" s="1" t="s">
        <v>11</v>
      </c>
      <c r="G21957" s="1" t="str">
        <f>IFERROR(__xludf.DUMMYFUNCTION("GOOGLETRANSLATE(D21957,""fr"",""en"")"),"#VALUE!")</f>
        <v>#VALUE!</v>
      </c>
    </row>
    <row r="21958" ht="15.75" customHeight="1">
      <c r="A21958" s="1" t="s">
        <v>62</v>
      </c>
      <c r="B21958" s="1">
        <v>2.0</v>
      </c>
      <c r="C21958" s="1" t="s">
        <v>45516</v>
      </c>
      <c r="D21958" s="1" t="s">
        <v>45517</v>
      </c>
      <c r="E21958" s="1" t="s">
        <v>10</v>
      </c>
      <c r="F21958" s="1" t="s">
        <v>11</v>
      </c>
      <c r="G21958" s="1" t="str">
        <f>IFERROR(__xludf.DUMMYFUNCTION("GOOGLETRANSLATE(D21958,""fr"",""en"")"),"#VALUE!")</f>
        <v>#VALUE!</v>
      </c>
    </row>
    <row r="21959" ht="15.75" customHeight="1">
      <c r="A21959" s="1" t="s">
        <v>4150</v>
      </c>
      <c r="B21959" s="1">
        <v>1.0</v>
      </c>
      <c r="C21959" s="1" t="s">
        <v>45518</v>
      </c>
      <c r="D21959" s="1" t="s">
        <v>45519</v>
      </c>
      <c r="E21959" s="1" t="s">
        <v>10</v>
      </c>
      <c r="F21959" s="1" t="s">
        <v>11</v>
      </c>
      <c r="G21959" s="1" t="str">
        <f>IFERROR(__xludf.DUMMYFUNCTION("GOOGLETRANSLATE(D21959,""fr"",""en"")"),"#VALUE!")</f>
        <v>#VALUE!</v>
      </c>
    </row>
    <row r="21960" ht="15.75" customHeight="1">
      <c r="A21960" s="1" t="s">
        <v>4615</v>
      </c>
      <c r="B21960" s="1">
        <v>4.0</v>
      </c>
      <c r="C21960" s="1" t="s">
        <v>22894</v>
      </c>
      <c r="D21960" s="1" t="s">
        <v>45520</v>
      </c>
      <c r="E21960" s="1" t="s">
        <v>273</v>
      </c>
      <c r="F21960" s="1" t="s">
        <v>66</v>
      </c>
      <c r="G21960" s="1" t="str">
        <f>IFERROR(__xludf.DUMMYFUNCTION("GOOGLETRANSLATE(D21960,""fr"",""en"")"),"#VALUE!")</f>
        <v>#VALUE!</v>
      </c>
    </row>
    <row r="21961" ht="15.75" customHeight="1">
      <c r="A21961" s="1" t="s">
        <v>144</v>
      </c>
      <c r="B21961" s="1">
        <v>5.0</v>
      </c>
      <c r="C21961" s="1" t="s">
        <v>45521</v>
      </c>
      <c r="D21961" s="1" t="s">
        <v>45522</v>
      </c>
      <c r="E21961" s="1" t="s">
        <v>10</v>
      </c>
      <c r="F21961" s="1" t="s">
        <v>11</v>
      </c>
      <c r="G21961" s="1" t="str">
        <f>IFERROR(__xludf.DUMMYFUNCTION("GOOGLETRANSLATE(D21961,""fr"",""en"")"),"#VALUE!")</f>
        <v>#VALUE!</v>
      </c>
    </row>
    <row r="21962" ht="15.75" customHeight="1">
      <c r="A21962" s="1" t="s">
        <v>3477</v>
      </c>
      <c r="B21962" s="1">
        <v>1.0</v>
      </c>
      <c r="C21962" s="1" t="s">
        <v>45523</v>
      </c>
      <c r="D21962" s="1" t="s">
        <v>45524</v>
      </c>
      <c r="E21962" s="1" t="s">
        <v>226</v>
      </c>
      <c r="F21962" s="1" t="s">
        <v>110</v>
      </c>
      <c r="G21962" s="1" t="str">
        <f>IFERROR(__xludf.DUMMYFUNCTION("GOOGLETRANSLATE(D21962,""fr"",""en"")"),"MAIF member for 35 years, an open RAQVAM file and 2 years later, I learn by phone that the file is closed despite a disagreement. No reminder to inform us of the imminent fence !! Where is the militant insurer ??")</f>
        <v>MAIF member for 35 years, an open RAQVAM file and 2 years later, I learn by phone that the file is closed despite a disagreement. No reminder to inform us of the imminent fence !! Where is the militant insurer ??</v>
      </c>
    </row>
    <row r="21963" ht="15.75" customHeight="1">
      <c r="A21963" s="1" t="s">
        <v>126</v>
      </c>
      <c r="B21963" s="1">
        <v>5.0</v>
      </c>
      <c r="C21963" s="1" t="s">
        <v>45525</v>
      </c>
      <c r="D21963" s="1" t="s">
        <v>45526</v>
      </c>
      <c r="E21963" s="1" t="s">
        <v>21</v>
      </c>
      <c r="F21963" s="1" t="s">
        <v>11</v>
      </c>
      <c r="G21963" s="1" t="str">
        <f>IFERROR(__xludf.DUMMYFUNCTION("GOOGLETRANSLATE(D21963,""fr"",""en"")"),"#VALUE!")</f>
        <v>#VALUE!</v>
      </c>
    </row>
    <row r="21964" ht="15.75" customHeight="1">
      <c r="A21964" s="1" t="s">
        <v>1327</v>
      </c>
      <c r="B21964" s="1">
        <v>1.0</v>
      </c>
      <c r="C21964" s="1" t="s">
        <v>45527</v>
      </c>
      <c r="D21964" s="1" t="s">
        <v>45528</v>
      </c>
      <c r="E21964" s="1" t="s">
        <v>280</v>
      </c>
      <c r="F21964" s="1" t="s">
        <v>11</v>
      </c>
      <c r="G21964" s="1" t="str">
        <f>IFERROR(__xludf.DUMMYFUNCTION("GOOGLETRANSLATE(D21964,""fr"",""en"")"),"#VALUE!")</f>
        <v>#VALUE!</v>
      </c>
    </row>
    <row r="21965" ht="15.75" customHeight="1">
      <c r="A21965" s="1" t="s">
        <v>6256</v>
      </c>
      <c r="B21965" s="1">
        <v>2.0</v>
      </c>
      <c r="C21965" s="1" t="s">
        <v>45529</v>
      </c>
      <c r="D21965" s="1" t="s">
        <v>45530</v>
      </c>
      <c r="E21965" s="1" t="s">
        <v>280</v>
      </c>
      <c r="F21965" s="1" t="s">
        <v>11</v>
      </c>
      <c r="G21965" s="1" t="str">
        <f>IFERROR(__xludf.DUMMYFUNCTION("GOOGLETRANSLATE(D21965,""fr"",""en"")"),"#VALUE!")</f>
        <v>#VALUE!</v>
      </c>
    </row>
    <row r="21966" ht="15.75" customHeight="1">
      <c r="A21966" s="1" t="s">
        <v>491</v>
      </c>
      <c r="B21966" s="1">
        <v>1.0</v>
      </c>
      <c r="C21966" s="1" t="s">
        <v>45531</v>
      </c>
      <c r="D21966" s="1" t="s">
        <v>45532</v>
      </c>
      <c r="E21966" s="1" t="s">
        <v>10</v>
      </c>
      <c r="F21966" s="1" t="s">
        <v>11</v>
      </c>
      <c r="G21966" s="1" t="str">
        <f>IFERROR(__xludf.DUMMYFUNCTION("GOOGLETRANSLATE(D21966,""fr"",""en"")"),"#VALUE!")</f>
        <v>#VALUE!</v>
      </c>
    </row>
    <row r="21967" ht="15.75" customHeight="1">
      <c r="A21967" s="1" t="s">
        <v>391</v>
      </c>
      <c r="B21967" s="1">
        <v>1.0</v>
      </c>
      <c r="C21967" s="1" t="s">
        <v>45533</v>
      </c>
      <c r="D21967" s="1" t="s">
        <v>45534</v>
      </c>
      <c r="E21967" s="1" t="s">
        <v>10</v>
      </c>
      <c r="F21967" s="1" t="s">
        <v>11</v>
      </c>
      <c r="G21967" s="1" t="str">
        <f>IFERROR(__xludf.DUMMYFUNCTION("GOOGLETRANSLATE(D21967,""fr"",""en"")"),"#VALUE!")</f>
        <v>#VALUE!</v>
      </c>
    </row>
    <row r="21968" ht="15.75" customHeight="1">
      <c r="A21968" s="1" t="s">
        <v>45535</v>
      </c>
      <c r="B21968" s="1">
        <v>5.0</v>
      </c>
      <c r="C21968" s="1" t="s">
        <v>45536</v>
      </c>
      <c r="D21968" s="1" t="s">
        <v>45537</v>
      </c>
      <c r="E21968" s="1" t="s">
        <v>109</v>
      </c>
      <c r="F21968" s="1" t="s">
        <v>11</v>
      </c>
      <c r="G21968" s="1" t="str">
        <f>IFERROR(__xludf.DUMMYFUNCTION("GOOGLETRANSLATE(D21968,""fr"",""en"")"),"#VALUE!")</f>
        <v>#VALUE!</v>
      </c>
    </row>
    <row r="21969" ht="15.75" customHeight="1">
      <c r="A21969" s="1" t="s">
        <v>18427</v>
      </c>
      <c r="B21969" s="1">
        <v>4.0</v>
      </c>
      <c r="C21969" s="1" t="s">
        <v>45538</v>
      </c>
      <c r="D21969" s="1" t="s">
        <v>45539</v>
      </c>
      <c r="E21969" s="1" t="s">
        <v>125</v>
      </c>
      <c r="F21969" s="1" t="s">
        <v>110</v>
      </c>
      <c r="G21969" s="1" t="str">
        <f>IFERROR(__xludf.DUMMYFUNCTION("GOOGLETRANSLATE(D21969,""fr"",""en"")"),"#VALUE!")</f>
        <v>#VALUE!</v>
      </c>
    </row>
    <row r="21970" ht="15.75" customHeight="1">
      <c r="A21970" s="1" t="s">
        <v>724</v>
      </c>
      <c r="B21970" s="1">
        <v>4.0</v>
      </c>
      <c r="C21970" s="1" t="s">
        <v>45540</v>
      </c>
      <c r="D21970" s="1" t="s">
        <v>45541</v>
      </c>
      <c r="E21970" s="1" t="s">
        <v>65</v>
      </c>
      <c r="F21970" s="1" t="s">
        <v>66</v>
      </c>
      <c r="G21970" s="1" t="str">
        <f>IFERROR(__xludf.DUMMYFUNCTION("GOOGLETRANSLATE(D21970,""fr"",""en"")"),"#VALUE!")</f>
        <v>#VALUE!</v>
      </c>
    </row>
    <row r="21971" ht="15.75" customHeight="1">
      <c r="A21971" s="1" t="s">
        <v>6935</v>
      </c>
      <c r="B21971" s="1">
        <v>2.0</v>
      </c>
      <c r="C21971" s="1" t="s">
        <v>18377</v>
      </c>
      <c r="D21971" s="1" t="s">
        <v>45542</v>
      </c>
      <c r="E21971" s="1" t="s">
        <v>273</v>
      </c>
      <c r="F21971" s="1" t="s">
        <v>11</v>
      </c>
      <c r="G21971" s="1" t="str">
        <f>IFERROR(__xludf.DUMMYFUNCTION("GOOGLETRANSLATE(D21971,""fr"",""en"")"),"#VALUE!")</f>
        <v>#VALUE!</v>
      </c>
    </row>
    <row r="21972" ht="15.75" customHeight="1">
      <c r="A21972" s="1" t="s">
        <v>11140</v>
      </c>
      <c r="B21972" s="1">
        <v>1.0</v>
      </c>
      <c r="C21972" s="1" t="s">
        <v>45543</v>
      </c>
      <c r="D21972" s="1" t="s">
        <v>45544</v>
      </c>
      <c r="E21972" s="1" t="s">
        <v>125</v>
      </c>
      <c r="F21972" s="1" t="s">
        <v>11</v>
      </c>
      <c r="G21972" s="1" t="str">
        <f>IFERROR(__xludf.DUMMYFUNCTION("GOOGLETRANSLATE(D21972,""fr"",""en"")"),"#VALUE!")</f>
        <v>#VALUE!</v>
      </c>
    </row>
    <row r="21973" ht="15.75" customHeight="1">
      <c r="A21973" s="1" t="s">
        <v>144</v>
      </c>
      <c r="B21973" s="1">
        <v>3.0</v>
      </c>
      <c r="C21973" s="1" t="s">
        <v>45545</v>
      </c>
      <c r="D21973" s="1" t="s">
        <v>45546</v>
      </c>
      <c r="E21973" s="1" t="s">
        <v>10</v>
      </c>
      <c r="F21973" s="1" t="s">
        <v>11</v>
      </c>
      <c r="G21973" s="1" t="str">
        <f>IFERROR(__xludf.DUMMYFUNCTION("GOOGLETRANSLATE(D21973,""fr"",""en"")"),"#VALUE!")</f>
        <v>#VALUE!</v>
      </c>
    </row>
    <row r="21974" ht="15.75" customHeight="1">
      <c r="A21974" s="1" t="s">
        <v>755</v>
      </c>
      <c r="B21974" s="1">
        <v>3.0</v>
      </c>
      <c r="C21974" s="1" t="s">
        <v>45547</v>
      </c>
      <c r="D21974" s="1" t="s">
        <v>45548</v>
      </c>
      <c r="E21974" s="1" t="s">
        <v>65</v>
      </c>
      <c r="F21974" s="1" t="s">
        <v>66</v>
      </c>
      <c r="G21974" s="1" t="str">
        <f>IFERROR(__xludf.DUMMYFUNCTION("GOOGLETRANSLATE(D21974,""fr"",""en"")"),"#VALUE!")</f>
        <v>#VALUE!</v>
      </c>
    </row>
    <row r="21975" ht="15.75" customHeight="1">
      <c r="A21975" s="1" t="s">
        <v>114</v>
      </c>
      <c r="B21975" s="1">
        <v>1.0</v>
      </c>
      <c r="C21975" s="1" t="s">
        <v>45549</v>
      </c>
      <c r="D21975" s="1" t="s">
        <v>45550</v>
      </c>
      <c r="E21975" s="1" t="s">
        <v>196</v>
      </c>
      <c r="F21975" s="1" t="s">
        <v>118</v>
      </c>
      <c r="G21975" s="1" t="str">
        <f>IFERROR(__xludf.DUMMYFUNCTION("GOOGLETRANSLATE(D21975,""fr"",""en"")"),"#VALUE!")</f>
        <v>#VALUE!</v>
      </c>
    </row>
    <row r="21976" ht="15.75" customHeight="1">
      <c r="A21976" s="1" t="s">
        <v>2261</v>
      </c>
      <c r="B21976" s="1">
        <v>2.0</v>
      </c>
      <c r="C21976" s="1" t="s">
        <v>45551</v>
      </c>
      <c r="D21976" s="1" t="s">
        <v>45552</v>
      </c>
      <c r="E21976" s="1" t="s">
        <v>52</v>
      </c>
      <c r="F21976" s="1" t="s">
        <v>11</v>
      </c>
      <c r="G21976" s="1" t="str">
        <f>IFERROR(__xludf.DUMMYFUNCTION("GOOGLETRANSLATE(D21976,""fr"",""en"")"),"#VALUE!")</f>
        <v>#VALUE!</v>
      </c>
    </row>
    <row r="21977" ht="15.75" customHeight="1">
      <c r="A21977" s="1" t="s">
        <v>5055</v>
      </c>
      <c r="B21977" s="1">
        <v>4.0</v>
      </c>
      <c r="C21977" s="1" t="s">
        <v>45553</v>
      </c>
      <c r="D21977" s="1" t="s">
        <v>45554</v>
      </c>
      <c r="E21977" s="1" t="s">
        <v>1472</v>
      </c>
      <c r="F21977" s="1" t="s">
        <v>84</v>
      </c>
      <c r="G21977" s="1" t="str">
        <f>IFERROR(__xludf.DUMMYFUNCTION("GOOGLETRANSLATE(D21977,""fr"",""en"")"),"#VALUE!")</f>
        <v>#VALUE!</v>
      </c>
    </row>
    <row r="21978" ht="15.75" customHeight="1">
      <c r="A21978" s="1" t="s">
        <v>624</v>
      </c>
      <c r="B21978" s="1">
        <v>3.0</v>
      </c>
      <c r="C21978" s="1" t="s">
        <v>45555</v>
      </c>
      <c r="D21978" s="1" t="s">
        <v>45556</v>
      </c>
      <c r="E21978" s="1" t="s">
        <v>21</v>
      </c>
      <c r="F21978" s="1" t="s">
        <v>11</v>
      </c>
      <c r="G21978" s="1" t="str">
        <f>IFERROR(__xludf.DUMMYFUNCTION("GOOGLETRANSLATE(D21978,""fr"",""en"")"),"#VALUE!")</f>
        <v>#VALUE!</v>
      </c>
    </row>
    <row r="21979" ht="15.75" customHeight="1">
      <c r="A21979" s="1" t="s">
        <v>2237</v>
      </c>
      <c r="B21979" s="1">
        <v>3.0</v>
      </c>
      <c r="C21979" s="1" t="s">
        <v>45557</v>
      </c>
      <c r="D21979" s="1" t="s">
        <v>45558</v>
      </c>
      <c r="E21979" s="1" t="s">
        <v>10</v>
      </c>
      <c r="F21979" s="1" t="s">
        <v>11</v>
      </c>
      <c r="G21979" s="1" t="str">
        <f>IFERROR(__xludf.DUMMYFUNCTION("GOOGLETRANSLATE(D21979,""fr"",""en"")"),"#VALUE!")</f>
        <v>#VALUE!</v>
      </c>
    </row>
    <row r="21980" ht="15.75" customHeight="1">
      <c r="A21980" s="1" t="s">
        <v>899</v>
      </c>
      <c r="B21980" s="1">
        <v>1.0</v>
      </c>
      <c r="C21980" s="1" t="s">
        <v>45559</v>
      </c>
      <c r="D21980" s="1" t="s">
        <v>45560</v>
      </c>
      <c r="E21980" s="1" t="s">
        <v>273</v>
      </c>
      <c r="F21980" s="1" t="s">
        <v>11</v>
      </c>
      <c r="G21980" s="1" t="str">
        <f>IFERROR(__xludf.DUMMYFUNCTION("GOOGLETRANSLATE(D21980,""fr"",""en"")"),"#VALUE!")</f>
        <v>#VALUE!</v>
      </c>
    </row>
    <row r="21981" ht="15.75" customHeight="1">
      <c r="A21981" s="1" t="s">
        <v>10722</v>
      </c>
      <c r="B21981" s="1">
        <v>1.0</v>
      </c>
      <c r="C21981" s="1" t="s">
        <v>45561</v>
      </c>
      <c r="D21981" s="1" t="s">
        <v>45562</v>
      </c>
      <c r="E21981" s="1" t="s">
        <v>21</v>
      </c>
      <c r="F21981" s="1" t="s">
        <v>11</v>
      </c>
      <c r="G21981" s="1" t="str">
        <f>IFERROR(__xludf.DUMMYFUNCTION("GOOGLETRANSLATE(D21981,""fr"",""en"")"),"#VALUE!")</f>
        <v>#VALUE!</v>
      </c>
    </row>
    <row r="21982" ht="15.75" customHeight="1">
      <c r="A21982" s="1" t="s">
        <v>16254</v>
      </c>
      <c r="B21982" s="1">
        <v>1.0</v>
      </c>
      <c r="C21982" s="1" t="s">
        <v>45563</v>
      </c>
      <c r="D21982" s="1" t="s">
        <v>45564</v>
      </c>
      <c r="E21982" s="1" t="s">
        <v>296</v>
      </c>
      <c r="F21982" s="1" t="s">
        <v>48</v>
      </c>
      <c r="G21982" s="1" t="str">
        <f>IFERROR(__xludf.DUMMYFUNCTION("GOOGLETRANSLATE(D21982,""fr"",""en"")"),"#VALUE!")</f>
        <v>#VALUE!</v>
      </c>
    </row>
    <row r="21983" ht="15.75" customHeight="1">
      <c r="A21983" s="1" t="s">
        <v>4510</v>
      </c>
      <c r="B21983" s="1">
        <v>1.0</v>
      </c>
      <c r="C21983" s="1" t="s">
        <v>45565</v>
      </c>
      <c r="D21983" s="1" t="s">
        <v>45566</v>
      </c>
      <c r="E21983" s="1" t="s">
        <v>10</v>
      </c>
      <c r="F21983" s="1" t="s">
        <v>11</v>
      </c>
      <c r="G21983" s="1" t="str">
        <f>IFERROR(__xludf.DUMMYFUNCTION("GOOGLETRANSLATE(D21983,""fr"",""en"")"),"#VALUE!")</f>
        <v>#VALUE!</v>
      </c>
    </row>
    <row r="21984" ht="15.75" customHeight="1">
      <c r="A21984" s="1" t="s">
        <v>166</v>
      </c>
      <c r="B21984" s="1">
        <v>5.0</v>
      </c>
      <c r="C21984" s="1" t="s">
        <v>45567</v>
      </c>
      <c r="D21984" s="1" t="s">
        <v>45568</v>
      </c>
      <c r="E21984" s="1" t="s">
        <v>176</v>
      </c>
      <c r="F21984" s="1" t="s">
        <v>66</v>
      </c>
      <c r="G21984" s="1" t="str">
        <f>IFERROR(__xludf.DUMMYFUNCTION("GOOGLETRANSLATE(D21984,""fr"",""en"")"),"#VALUE!")</f>
        <v>#VALUE!</v>
      </c>
    </row>
    <row r="21985" ht="15.75" customHeight="1">
      <c r="A21985" s="1" t="s">
        <v>1057</v>
      </c>
      <c r="B21985" s="1">
        <v>5.0</v>
      </c>
      <c r="C21985" s="1" t="s">
        <v>45569</v>
      </c>
      <c r="D21985" s="1" t="s">
        <v>45570</v>
      </c>
      <c r="E21985" s="1" t="s">
        <v>169</v>
      </c>
      <c r="F21985" s="1" t="s">
        <v>11</v>
      </c>
      <c r="G21985" s="1" t="str">
        <f>IFERROR(__xludf.DUMMYFUNCTION("GOOGLETRANSLATE(D21985,""fr"",""en"")"),"#VALUE!")</f>
        <v>#VALUE!</v>
      </c>
    </row>
    <row r="21986" ht="15.75" customHeight="1">
      <c r="A21986" s="1" t="s">
        <v>5082</v>
      </c>
      <c r="B21986" s="1">
        <v>1.0</v>
      </c>
      <c r="C21986" s="1" t="s">
        <v>45571</v>
      </c>
      <c r="D21986" s="1" t="s">
        <v>45572</v>
      </c>
      <c r="E21986" s="1" t="s">
        <v>21</v>
      </c>
      <c r="F21986" s="1" t="s">
        <v>11</v>
      </c>
      <c r="G21986" s="1" t="str">
        <f>IFERROR(__xludf.DUMMYFUNCTION("GOOGLETRANSLATE(D21986,""fr"",""en"")"),"#VALUE!")</f>
        <v>#VALUE!</v>
      </c>
    </row>
    <row r="21987" ht="15.75" customHeight="1">
      <c r="A21987" s="1" t="s">
        <v>223</v>
      </c>
      <c r="B21987" s="1">
        <v>1.0</v>
      </c>
      <c r="C21987" s="1" t="s">
        <v>45573</v>
      </c>
      <c r="D21987" s="1" t="s">
        <v>45574</v>
      </c>
      <c r="E21987" s="1" t="s">
        <v>575</v>
      </c>
      <c r="F21987" s="1" t="s">
        <v>48</v>
      </c>
      <c r="G21987" s="1" t="str">
        <f>IFERROR(__xludf.DUMMYFUNCTION("GOOGLETRANSLATE(D21987,""fr"",""en"")"),"#VALUE!")</f>
        <v>#VALUE!</v>
      </c>
    </row>
    <row r="21988" ht="15.75" customHeight="1">
      <c r="A21988" s="1" t="s">
        <v>1833</v>
      </c>
      <c r="B21988" s="1">
        <v>4.0</v>
      </c>
      <c r="C21988" s="1" t="s">
        <v>45575</v>
      </c>
      <c r="D21988" s="1" t="s">
        <v>45576</v>
      </c>
      <c r="E21988" s="1" t="s">
        <v>21</v>
      </c>
      <c r="F21988" s="1" t="s">
        <v>11</v>
      </c>
      <c r="G21988" s="1" t="str">
        <f>IFERROR(__xludf.DUMMYFUNCTION("GOOGLETRANSLATE(D21988,""fr"",""en"")"),"#VALUE!")</f>
        <v>#VALUE!</v>
      </c>
    </row>
    <row r="21989" ht="15.75" customHeight="1">
      <c r="A21989" s="1" t="s">
        <v>163</v>
      </c>
      <c r="B21989" s="1">
        <v>4.0</v>
      </c>
      <c r="C21989" s="1" t="s">
        <v>45577</v>
      </c>
      <c r="D21989" s="1" t="s">
        <v>45578</v>
      </c>
      <c r="E21989" s="1" t="s">
        <v>10</v>
      </c>
      <c r="F21989" s="1" t="s">
        <v>11</v>
      </c>
      <c r="G21989" s="1" t="str">
        <f>IFERROR(__xludf.DUMMYFUNCTION("GOOGLETRANSLATE(D21989,""fr"",""en"")"),"#VALUE!")</f>
        <v>#VALUE!</v>
      </c>
    </row>
    <row r="21990" ht="15.75" customHeight="1">
      <c r="A21990" s="1" t="s">
        <v>377</v>
      </c>
      <c r="B21990" s="1">
        <v>3.0</v>
      </c>
      <c r="C21990" s="1" t="s">
        <v>45579</v>
      </c>
      <c r="D21990" s="1" t="s">
        <v>45580</v>
      </c>
      <c r="E21990" s="1" t="s">
        <v>10</v>
      </c>
      <c r="F21990" s="1" t="s">
        <v>11</v>
      </c>
      <c r="G21990" s="1" t="str">
        <f>IFERROR(__xludf.DUMMYFUNCTION("GOOGLETRANSLATE(D21990,""fr"",""en"")"),"#VALUE!")</f>
        <v>#VALUE!</v>
      </c>
    </row>
    <row r="21991" ht="15.75" customHeight="1">
      <c r="A21991" s="1" t="s">
        <v>2448</v>
      </c>
      <c r="B21991" s="1">
        <v>1.0</v>
      </c>
      <c r="C21991" s="1" t="s">
        <v>45581</v>
      </c>
      <c r="D21991" s="1" t="s">
        <v>45582</v>
      </c>
      <c r="E21991" s="1" t="s">
        <v>52</v>
      </c>
      <c r="F21991" s="1" t="s">
        <v>11</v>
      </c>
      <c r="G21991" s="1" t="str">
        <f>IFERROR(__xludf.DUMMYFUNCTION("GOOGLETRANSLATE(D21991,""fr"",""en"")"),"#VALUE!")</f>
        <v>#VALUE!</v>
      </c>
    </row>
    <row r="21992" ht="15.75" customHeight="1">
      <c r="A21992" s="1" t="s">
        <v>3496</v>
      </c>
      <c r="B21992" s="1">
        <v>3.0</v>
      </c>
      <c r="C21992" s="1" t="s">
        <v>45583</v>
      </c>
      <c r="D21992" s="1" t="s">
        <v>45584</v>
      </c>
      <c r="E21992" s="1" t="s">
        <v>10</v>
      </c>
      <c r="F21992" s="1" t="s">
        <v>11</v>
      </c>
      <c r="G21992" s="1" t="str">
        <f>IFERROR(__xludf.DUMMYFUNCTION("GOOGLETRANSLATE(D21992,""fr"",""en"")"),"#VALUE!")</f>
        <v>#VALUE!</v>
      </c>
    </row>
    <row r="21993" ht="15.75" customHeight="1">
      <c r="A21993" s="1" t="s">
        <v>3871</v>
      </c>
      <c r="B21993" s="1">
        <v>1.0</v>
      </c>
      <c r="C21993" s="1" t="s">
        <v>45585</v>
      </c>
      <c r="D21993" s="1" t="s">
        <v>45586</v>
      </c>
      <c r="E21993" s="1" t="s">
        <v>25</v>
      </c>
      <c r="F21993" s="1" t="s">
        <v>11</v>
      </c>
      <c r="G21993" s="1" t="str">
        <f>IFERROR(__xludf.DUMMYFUNCTION("GOOGLETRANSLATE(D21993,""fr"",""en"")"),"#VALUE!")</f>
        <v>#VALUE!</v>
      </c>
    </row>
    <row r="21994" ht="15.75" customHeight="1">
      <c r="A21994" s="1" t="s">
        <v>1248</v>
      </c>
      <c r="B21994" s="1">
        <v>5.0</v>
      </c>
      <c r="C21994" s="1" t="s">
        <v>45587</v>
      </c>
      <c r="D21994" s="1" t="s">
        <v>45588</v>
      </c>
      <c r="E21994" s="1" t="s">
        <v>21</v>
      </c>
      <c r="F21994" s="1" t="s">
        <v>11</v>
      </c>
      <c r="G21994" s="1" t="str">
        <f>IFERROR(__xludf.DUMMYFUNCTION("GOOGLETRANSLATE(D21994,""fr"",""en"")"),"#VALUE!")</f>
        <v>#VALUE!</v>
      </c>
    </row>
    <row r="21995" ht="15.75" customHeight="1">
      <c r="A21995" s="1" t="s">
        <v>1324</v>
      </c>
      <c r="B21995" s="1">
        <v>4.0</v>
      </c>
      <c r="C21995" s="1" t="s">
        <v>45589</v>
      </c>
      <c r="D21995" s="1" t="s">
        <v>45590</v>
      </c>
      <c r="E21995" s="1" t="s">
        <v>21</v>
      </c>
      <c r="F21995" s="1" t="s">
        <v>11</v>
      </c>
      <c r="G21995" s="1" t="str">
        <f>IFERROR(__xludf.DUMMYFUNCTION("GOOGLETRANSLATE(D21995,""fr"",""en"")"),"#VALUE!")</f>
        <v>#VALUE!</v>
      </c>
    </row>
    <row r="21996" ht="15.75" customHeight="1">
      <c r="A21996" s="1" t="s">
        <v>1248</v>
      </c>
      <c r="B21996" s="1">
        <v>4.0</v>
      </c>
      <c r="C21996" s="1" t="s">
        <v>45591</v>
      </c>
      <c r="D21996" s="1" t="s">
        <v>45592</v>
      </c>
      <c r="E21996" s="1" t="s">
        <v>21</v>
      </c>
      <c r="F21996" s="1" t="s">
        <v>11</v>
      </c>
      <c r="G21996" s="1" t="str">
        <f>IFERROR(__xludf.DUMMYFUNCTION("GOOGLETRANSLATE(D21996,""fr"",""en"")"),"#VALUE!")</f>
        <v>#VALUE!</v>
      </c>
    </row>
    <row r="21997" ht="15.75" customHeight="1">
      <c r="A21997" s="1" t="s">
        <v>5323</v>
      </c>
      <c r="B21997" s="1">
        <v>1.0</v>
      </c>
      <c r="C21997" s="1" t="s">
        <v>45593</v>
      </c>
      <c r="D21997" s="1" t="s">
        <v>45594</v>
      </c>
      <c r="E21997" s="1" t="s">
        <v>117</v>
      </c>
      <c r="F21997" s="1" t="s">
        <v>118</v>
      </c>
      <c r="G21997" s="1" t="str">
        <f>IFERROR(__xludf.DUMMYFUNCTION("GOOGLETRANSLATE(D21997,""fr"",""en"")"),"#VALUE!")</f>
        <v>#VALUE!</v>
      </c>
    </row>
    <row r="21998" ht="15.75" customHeight="1">
      <c r="A21998" s="1" t="s">
        <v>1498</v>
      </c>
      <c r="B21998" s="1">
        <v>1.0</v>
      </c>
      <c r="C21998" s="1" t="s">
        <v>45595</v>
      </c>
      <c r="D21998" s="1" t="s">
        <v>45596</v>
      </c>
      <c r="E21998" s="1" t="s">
        <v>29</v>
      </c>
      <c r="F21998" s="1" t="s">
        <v>30</v>
      </c>
      <c r="G21998" s="1" t="str">
        <f>IFERROR(__xludf.DUMMYFUNCTION("GOOGLETRANSLATE(D21998,""fr"",""en"")"),"#VALUE!")</f>
        <v>#VALUE!</v>
      </c>
    </row>
    <row r="21999" ht="15.75" customHeight="1">
      <c r="A21999" s="1" t="s">
        <v>284</v>
      </c>
      <c r="B21999" s="1">
        <v>4.0</v>
      </c>
      <c r="C21999" s="1" t="s">
        <v>45597</v>
      </c>
      <c r="D21999" s="1" t="s">
        <v>45598</v>
      </c>
      <c r="E21999" s="1" t="s">
        <v>21</v>
      </c>
      <c r="F21999" s="1" t="s">
        <v>11</v>
      </c>
      <c r="G21999" s="1" t="str">
        <f>IFERROR(__xludf.DUMMYFUNCTION("GOOGLETRANSLATE(D21999,""fr"",""en"")"),"#VALUE!")</f>
        <v>#VALUE!</v>
      </c>
    </row>
    <row r="22000" ht="15.75" customHeight="1">
      <c r="A22000" s="1" t="s">
        <v>10930</v>
      </c>
      <c r="B22000" s="1">
        <v>1.0</v>
      </c>
      <c r="C22000" s="1" t="s">
        <v>45599</v>
      </c>
      <c r="D22000" s="1" t="s">
        <v>45600</v>
      </c>
      <c r="E22000" s="1" t="s">
        <v>273</v>
      </c>
      <c r="F22000" s="1" t="s">
        <v>11</v>
      </c>
      <c r="G22000" s="1" t="str">
        <f>IFERROR(__xludf.DUMMYFUNCTION("GOOGLETRANSLATE(D22000,""fr"",""en"")"),"#VALUE!")</f>
        <v>#VALUE!</v>
      </c>
    </row>
    <row r="22001" ht="15.75" customHeight="1">
      <c r="A22001" s="1" t="s">
        <v>926</v>
      </c>
      <c r="B22001" s="1">
        <v>1.0</v>
      </c>
      <c r="C22001" s="1" t="s">
        <v>9329</v>
      </c>
      <c r="D22001" s="1" t="s">
        <v>45601</v>
      </c>
      <c r="E22001" s="1" t="s">
        <v>10</v>
      </c>
      <c r="F22001" s="1" t="s">
        <v>11</v>
      </c>
      <c r="G22001" s="1" t="str">
        <f>IFERROR(__xludf.DUMMYFUNCTION("GOOGLETRANSLATE(D22001,""fr"",""en"")"),"#VALUE!")</f>
        <v>#VALUE!</v>
      </c>
    </row>
    <row r="22002" ht="15.75" customHeight="1">
      <c r="A22002" s="1" t="s">
        <v>1006</v>
      </c>
      <c r="B22002" s="1">
        <v>3.0</v>
      </c>
      <c r="C22002" s="1" t="s">
        <v>45602</v>
      </c>
      <c r="D22002" s="1" t="s">
        <v>45603</v>
      </c>
      <c r="E22002" s="1" t="s">
        <v>38</v>
      </c>
      <c r="F22002" s="1" t="s">
        <v>39</v>
      </c>
      <c r="G22002" s="1" t="str">
        <f>IFERROR(__xludf.DUMMYFUNCTION("GOOGLETRANSLATE(D22002,""fr"",""en"")"),"#VALUE!")</f>
        <v>#VALUE!</v>
      </c>
    </row>
    <row r="22003" ht="15.75" customHeight="1">
      <c r="A22003" s="1" t="s">
        <v>3225</v>
      </c>
      <c r="B22003" s="1">
        <v>1.0</v>
      </c>
      <c r="C22003" s="1" t="s">
        <v>45604</v>
      </c>
      <c r="D22003" s="1" t="s">
        <v>45605</v>
      </c>
      <c r="E22003" s="1" t="s">
        <v>21</v>
      </c>
      <c r="F22003" s="1" t="s">
        <v>11</v>
      </c>
      <c r="G22003" s="1" t="str">
        <f>IFERROR(__xludf.DUMMYFUNCTION("GOOGLETRANSLATE(D22003,""fr"",""en"")"),"#VALUE!")</f>
        <v>#VALUE!</v>
      </c>
    </row>
    <row r="22004" ht="15.75" customHeight="1">
      <c r="A22004" s="1" t="s">
        <v>939</v>
      </c>
      <c r="B22004" s="1">
        <v>1.0</v>
      </c>
      <c r="C22004" s="1" t="s">
        <v>45606</v>
      </c>
      <c r="D22004" s="1" t="s">
        <v>45607</v>
      </c>
      <c r="E22004" s="1" t="s">
        <v>296</v>
      </c>
      <c r="F22004" s="1" t="s">
        <v>48</v>
      </c>
      <c r="G22004" s="1" t="str">
        <f>IFERROR(__xludf.DUMMYFUNCTION("GOOGLETRANSLATE(D22004,""fr"",""en"")"),"#VALUE!")</f>
        <v>#VALUE!</v>
      </c>
    </row>
    <row r="22005" ht="15.75" customHeight="1">
      <c r="A22005" s="1" t="s">
        <v>411</v>
      </c>
      <c r="B22005" s="1">
        <v>4.0</v>
      </c>
      <c r="C22005" s="1" t="s">
        <v>45608</v>
      </c>
      <c r="D22005" s="1" t="s">
        <v>45609</v>
      </c>
      <c r="E22005" s="1" t="s">
        <v>21</v>
      </c>
      <c r="F22005" s="1" t="s">
        <v>11</v>
      </c>
      <c r="G22005" s="1" t="str">
        <f>IFERROR(__xludf.DUMMYFUNCTION("GOOGLETRANSLATE(D22005,""fr"",""en"")"),"#VALUE!")</f>
        <v>#VALUE!</v>
      </c>
    </row>
    <row r="22006" ht="15.75" customHeight="1">
      <c r="A22006" s="1" t="s">
        <v>3312</v>
      </c>
      <c r="B22006" s="1">
        <v>1.0</v>
      </c>
      <c r="C22006" s="1" t="s">
        <v>45610</v>
      </c>
      <c r="D22006" s="1" t="s">
        <v>45611</v>
      </c>
      <c r="E22006" s="1" t="s">
        <v>43</v>
      </c>
      <c r="F22006" s="1" t="s">
        <v>30</v>
      </c>
      <c r="G22006" s="1" t="str">
        <f>IFERROR(__xludf.DUMMYFUNCTION("GOOGLETRANSLATE(D22006,""fr"",""en"")"),"#VALUE!")</f>
        <v>#VALUE!</v>
      </c>
    </row>
    <row r="22007" ht="15.75" customHeight="1">
      <c r="A22007" s="1" t="s">
        <v>915</v>
      </c>
      <c r="B22007" s="1">
        <v>2.0</v>
      </c>
      <c r="C22007" s="1" t="s">
        <v>45612</v>
      </c>
      <c r="D22007" s="1" t="s">
        <v>45613</v>
      </c>
      <c r="E22007" s="1" t="s">
        <v>10</v>
      </c>
      <c r="F22007" s="1" t="s">
        <v>110</v>
      </c>
      <c r="G22007" s="1" t="str">
        <f>IFERROR(__xludf.DUMMYFUNCTION("GOOGLETRANSLATE(D22007,""fr"",""en"")"),"#VALUE!")</f>
        <v>#VALUE!</v>
      </c>
    </row>
    <row r="22008" ht="15.75" customHeight="1">
      <c r="A22008" s="1" t="s">
        <v>929</v>
      </c>
      <c r="B22008" s="1">
        <v>4.0</v>
      </c>
      <c r="C22008" s="1" t="s">
        <v>45614</v>
      </c>
      <c r="D22008" s="1" t="s">
        <v>45615</v>
      </c>
      <c r="E22008" s="1" t="s">
        <v>21</v>
      </c>
      <c r="F22008" s="1" t="s">
        <v>11</v>
      </c>
      <c r="G22008" s="1" t="str">
        <f>IFERROR(__xludf.DUMMYFUNCTION("GOOGLETRANSLATE(D22008,""fr"",""en"")"),"#VALUE!")</f>
        <v>#VALUE!</v>
      </c>
    </row>
    <row r="22009" ht="15.75" customHeight="1">
      <c r="A22009" s="1" t="s">
        <v>3022</v>
      </c>
      <c r="B22009" s="1">
        <v>3.0</v>
      </c>
      <c r="C22009" s="1" t="s">
        <v>45616</v>
      </c>
      <c r="D22009" s="1" t="s">
        <v>45617</v>
      </c>
      <c r="E22009" s="1" t="s">
        <v>10</v>
      </c>
      <c r="F22009" s="1" t="s">
        <v>11</v>
      </c>
      <c r="G22009" s="1" t="str">
        <f>IFERROR(__xludf.DUMMYFUNCTION("GOOGLETRANSLATE(D22009,""fr"",""en"")"),"#VALUE!")</f>
        <v>#VALUE!</v>
      </c>
    </row>
    <row r="22010" ht="15.75" customHeight="1">
      <c r="A22010" s="1" t="s">
        <v>147</v>
      </c>
      <c r="B22010" s="1">
        <v>4.0</v>
      </c>
      <c r="C22010" s="1" t="s">
        <v>45618</v>
      </c>
      <c r="D22010" s="1" t="s">
        <v>45619</v>
      </c>
      <c r="E22010" s="1" t="s">
        <v>65</v>
      </c>
      <c r="F22010" s="1" t="s">
        <v>66</v>
      </c>
      <c r="G22010" s="1" t="str">
        <f>IFERROR(__xludf.DUMMYFUNCTION("GOOGLETRANSLATE(D22010,""fr"",""en"")"),"#VALUE!")</f>
        <v>#VALUE!</v>
      </c>
    </row>
    <row r="22011" ht="15.75" customHeight="1">
      <c r="A22011" s="1" t="s">
        <v>838</v>
      </c>
      <c r="B22011" s="1">
        <v>2.0</v>
      </c>
      <c r="C22011" s="1" t="s">
        <v>45620</v>
      </c>
      <c r="D22011" s="1" t="s">
        <v>45621</v>
      </c>
      <c r="E22011" s="1" t="s">
        <v>109</v>
      </c>
      <c r="F22011" s="1" t="s">
        <v>110</v>
      </c>
      <c r="G22011" s="1" t="str">
        <f>IFERROR(__xludf.DUMMYFUNCTION("GOOGLETRANSLATE(D22011,""fr"",""en"")"),"#VALUE!")</f>
        <v>#VALUE!</v>
      </c>
    </row>
    <row r="22012" ht="15.75" customHeight="1">
      <c r="A22012" s="1" t="s">
        <v>1380</v>
      </c>
      <c r="B22012" s="1">
        <v>2.0</v>
      </c>
      <c r="C22012" s="1" t="s">
        <v>45622</v>
      </c>
      <c r="D22012" s="1" t="s">
        <v>45623</v>
      </c>
      <c r="E22012" s="1" t="s">
        <v>52</v>
      </c>
      <c r="F22012" s="1" t="s">
        <v>11</v>
      </c>
      <c r="G22012" s="1" t="str">
        <f>IFERROR(__xludf.DUMMYFUNCTION("GOOGLETRANSLATE(D22012,""fr"",""en"")"),"#VALUE!")</f>
        <v>#VALUE!</v>
      </c>
    </row>
    <row r="22013" ht="15.75" customHeight="1">
      <c r="A22013" s="1" t="s">
        <v>7</v>
      </c>
      <c r="B22013" s="1">
        <v>4.0</v>
      </c>
      <c r="C22013" s="1" t="s">
        <v>45624</v>
      </c>
      <c r="D22013" s="1" t="s">
        <v>45625</v>
      </c>
      <c r="E22013" s="1" t="s">
        <v>21</v>
      </c>
      <c r="F22013" s="1" t="s">
        <v>11</v>
      </c>
      <c r="G22013" s="1" t="str">
        <f>IFERROR(__xludf.DUMMYFUNCTION("GOOGLETRANSLATE(D22013,""fr"",""en"")"),"#VALUE!")</f>
        <v>#VALUE!</v>
      </c>
    </row>
    <row r="22014" ht="15.75" customHeight="1">
      <c r="A22014" s="1" t="s">
        <v>4023</v>
      </c>
      <c r="B22014" s="1">
        <v>2.0</v>
      </c>
      <c r="C22014" s="1" t="s">
        <v>45626</v>
      </c>
      <c r="D22014" s="1" t="s">
        <v>45627</v>
      </c>
      <c r="E22014" s="1" t="s">
        <v>109</v>
      </c>
      <c r="F22014" s="1" t="s">
        <v>11</v>
      </c>
      <c r="G22014" s="1" t="str">
        <f>IFERROR(__xludf.DUMMYFUNCTION("GOOGLETRANSLATE(D22014,""fr"",""en"")"),"#VALUE!")</f>
        <v>#VALUE!</v>
      </c>
    </row>
    <row r="22015" ht="15.75" customHeight="1">
      <c r="A22015" s="1" t="s">
        <v>2932</v>
      </c>
      <c r="B22015" s="1">
        <v>4.0</v>
      </c>
      <c r="C22015" s="1" t="s">
        <v>45628</v>
      </c>
      <c r="D22015" s="1" t="s">
        <v>45629</v>
      </c>
      <c r="E22015" s="1" t="s">
        <v>10</v>
      </c>
      <c r="F22015" s="1" t="s">
        <v>11</v>
      </c>
      <c r="G22015" s="1" t="str">
        <f>IFERROR(__xludf.DUMMYFUNCTION("GOOGLETRANSLATE(D22015,""fr"",""en"")"),"#VALUE!")</f>
        <v>#VALUE!</v>
      </c>
    </row>
    <row r="22016" ht="15.75" customHeight="1">
      <c r="A22016" s="1" t="s">
        <v>281</v>
      </c>
      <c r="B22016" s="1">
        <v>4.0</v>
      </c>
      <c r="C22016" s="1" t="s">
        <v>45630</v>
      </c>
      <c r="D22016" s="1" t="s">
        <v>45631</v>
      </c>
      <c r="E22016" s="1" t="s">
        <v>176</v>
      </c>
      <c r="F22016" s="1" t="s">
        <v>66</v>
      </c>
      <c r="G22016" s="1" t="str">
        <f>IFERROR(__xludf.DUMMYFUNCTION("GOOGLETRANSLATE(D22016,""fr"",""en"")"),"#VALUE!")</f>
        <v>#VALUE!</v>
      </c>
    </row>
    <row r="22017" ht="15.75" customHeight="1">
      <c r="A22017" s="1" t="s">
        <v>31939</v>
      </c>
      <c r="B22017" s="1">
        <v>2.0</v>
      </c>
      <c r="C22017" s="1" t="s">
        <v>45632</v>
      </c>
      <c r="D22017" s="1" t="s">
        <v>45633</v>
      </c>
      <c r="E22017" s="1" t="s">
        <v>125</v>
      </c>
      <c r="F22017" s="1" t="s">
        <v>11</v>
      </c>
      <c r="G22017" s="1" t="str">
        <f>IFERROR(__xludf.DUMMYFUNCTION("GOOGLETRANSLATE(D22017,""fr"",""en"")"),"#VALUE!")</f>
        <v>#VALUE!</v>
      </c>
    </row>
    <row r="22018" ht="15.75" customHeight="1">
      <c r="A22018" s="1" t="s">
        <v>1113</v>
      </c>
      <c r="B22018" s="1">
        <v>5.0</v>
      </c>
      <c r="C22018" s="1" t="s">
        <v>45634</v>
      </c>
      <c r="D22018" s="1" t="s">
        <v>45635</v>
      </c>
      <c r="E22018" s="1" t="s">
        <v>10</v>
      </c>
      <c r="F22018" s="1" t="s">
        <v>11</v>
      </c>
      <c r="G22018" s="1" t="str">
        <f>IFERROR(__xludf.DUMMYFUNCTION("GOOGLETRANSLATE(D22018,""fr"",""en"")"),"#VALUE!")</f>
        <v>#VALUE!</v>
      </c>
    </row>
    <row r="22019" ht="15.75" customHeight="1">
      <c r="A22019" s="1" t="s">
        <v>3124</v>
      </c>
      <c r="B22019" s="1">
        <v>3.0</v>
      </c>
      <c r="C22019" s="1" t="s">
        <v>45636</v>
      </c>
      <c r="D22019" s="1" t="s">
        <v>45637</v>
      </c>
      <c r="E22019" s="1" t="s">
        <v>614</v>
      </c>
      <c r="F22019" s="1" t="s">
        <v>30</v>
      </c>
      <c r="G22019" s="1" t="str">
        <f>IFERROR(__xludf.DUMMYFUNCTION("GOOGLETRANSLATE(D22019,""fr"",""en"")"),"#VALUE!")</f>
        <v>#VALUE!</v>
      </c>
    </row>
    <row r="22020" ht="15.75" customHeight="1">
      <c r="A22020" s="1" t="s">
        <v>2039</v>
      </c>
      <c r="B22020" s="1">
        <v>5.0</v>
      </c>
      <c r="C22020" s="1" t="s">
        <v>45638</v>
      </c>
      <c r="D22020" s="1" t="s">
        <v>45639</v>
      </c>
      <c r="E22020" s="1" t="s">
        <v>25</v>
      </c>
      <c r="F22020" s="1" t="s">
        <v>11</v>
      </c>
      <c r="G22020" s="1" t="str">
        <f>IFERROR(__xludf.DUMMYFUNCTION("GOOGLETRANSLATE(D22020,""fr"",""en"")"),"#VALUE!")</f>
        <v>#VALUE!</v>
      </c>
    </row>
    <row r="22021" ht="15.75" customHeight="1">
      <c r="A22021" s="1" t="s">
        <v>893</v>
      </c>
      <c r="B22021" s="1">
        <v>4.0</v>
      </c>
      <c r="C22021" s="1" t="s">
        <v>45640</v>
      </c>
      <c r="D22021" s="1" t="s">
        <v>45641</v>
      </c>
      <c r="E22021" s="1" t="s">
        <v>21</v>
      </c>
      <c r="F22021" s="1" t="s">
        <v>11</v>
      </c>
      <c r="G22021" s="1" t="str">
        <f>IFERROR(__xludf.DUMMYFUNCTION("GOOGLETRANSLATE(D22021,""fr"",""en"")"),"#VALUE!")</f>
        <v>#VALUE!</v>
      </c>
    </row>
    <row r="22022" ht="15.75" customHeight="1">
      <c r="A22022" s="1" t="s">
        <v>1177</v>
      </c>
      <c r="B22022" s="1">
        <v>4.0</v>
      </c>
      <c r="C22022" s="1" t="s">
        <v>45642</v>
      </c>
      <c r="D22022" s="1" t="s">
        <v>45643</v>
      </c>
      <c r="E22022" s="1" t="s">
        <v>10</v>
      </c>
      <c r="F22022" s="1" t="s">
        <v>11</v>
      </c>
      <c r="G22022" s="1" t="str">
        <f>IFERROR(__xludf.DUMMYFUNCTION("GOOGLETRANSLATE(D22022,""fr"",""en"")"),"#VALUE!")</f>
        <v>#VALUE!</v>
      </c>
    </row>
    <row r="22023" ht="15.75" customHeight="1">
      <c r="A22023" s="1" t="s">
        <v>3442</v>
      </c>
      <c r="B22023" s="1">
        <v>3.0</v>
      </c>
      <c r="C22023" s="1" t="s">
        <v>45644</v>
      </c>
      <c r="D22023" s="1" t="s">
        <v>45645</v>
      </c>
      <c r="E22023" s="1" t="s">
        <v>484</v>
      </c>
      <c r="F22023" s="1" t="s">
        <v>30</v>
      </c>
      <c r="G22023" s="1" t="str">
        <f>IFERROR(__xludf.DUMMYFUNCTION("GOOGLETRANSLATE(D22023,""fr"",""en"")"),"#VALUE!")</f>
        <v>#VALUE!</v>
      </c>
    </row>
    <row r="22024" ht="15.75" customHeight="1">
      <c r="A22024" s="1" t="s">
        <v>5270</v>
      </c>
      <c r="B22024" s="1">
        <v>1.0</v>
      </c>
      <c r="C22024" s="1" t="s">
        <v>45646</v>
      </c>
      <c r="D22024" s="1" t="s">
        <v>45647</v>
      </c>
      <c r="E22024" s="1" t="s">
        <v>43</v>
      </c>
      <c r="F22024" s="1" t="s">
        <v>30</v>
      </c>
      <c r="G22024" s="1" t="str">
        <f>IFERROR(__xludf.DUMMYFUNCTION("GOOGLETRANSLATE(D22024,""fr"",""en"")"),"#VALUE!")</f>
        <v>#VALUE!</v>
      </c>
    </row>
    <row r="22025" ht="15.75" customHeight="1">
      <c r="A22025" s="1" t="s">
        <v>377</v>
      </c>
      <c r="B22025" s="1">
        <v>3.0</v>
      </c>
      <c r="C22025" s="1" t="s">
        <v>45648</v>
      </c>
      <c r="D22025" s="1" t="s">
        <v>45649</v>
      </c>
      <c r="E22025" s="1" t="s">
        <v>21</v>
      </c>
      <c r="F22025" s="1" t="s">
        <v>11</v>
      </c>
      <c r="G22025" s="1" t="str">
        <f>IFERROR(__xludf.DUMMYFUNCTION("GOOGLETRANSLATE(D22025,""fr"",""en"")"),"#VALUE!")</f>
        <v>#VALUE!</v>
      </c>
    </row>
    <row r="22026" ht="15.75" customHeight="1">
      <c r="A22026" s="1" t="s">
        <v>2399</v>
      </c>
      <c r="B22026" s="1">
        <v>1.0</v>
      </c>
      <c r="C22026" s="1" t="s">
        <v>19707</v>
      </c>
      <c r="D22026" s="1" t="s">
        <v>45650</v>
      </c>
      <c r="E22026" s="1" t="s">
        <v>296</v>
      </c>
      <c r="F22026" s="1" t="s">
        <v>11</v>
      </c>
      <c r="G22026" s="1" t="str">
        <f>IFERROR(__xludf.DUMMYFUNCTION("GOOGLETRANSLATE(D22026,""fr"",""en"")"),"#VALUE!")</f>
        <v>#VALUE!</v>
      </c>
    </row>
    <row r="22027" ht="15.75" customHeight="1">
      <c r="A22027" s="1" t="s">
        <v>10817</v>
      </c>
      <c r="B22027" s="1">
        <v>1.0</v>
      </c>
      <c r="C22027" s="1" t="s">
        <v>45651</v>
      </c>
      <c r="D22027" s="1" t="s">
        <v>45652</v>
      </c>
      <c r="E22027" s="1" t="s">
        <v>47</v>
      </c>
      <c r="F22027" s="1" t="s">
        <v>118</v>
      </c>
      <c r="G22027" s="1" t="str">
        <f>IFERROR(__xludf.DUMMYFUNCTION("GOOGLETRANSLATE(D22027,""fr"",""en"")"),"#VALUE!")</f>
        <v>#VALUE!</v>
      </c>
    </row>
    <row r="22028" ht="15.75" customHeight="1">
      <c r="A22028" s="1" t="s">
        <v>3022</v>
      </c>
      <c r="B22028" s="1">
        <v>1.0</v>
      </c>
      <c r="C22028" s="1" t="s">
        <v>45653</v>
      </c>
      <c r="D22028" s="1" t="s">
        <v>45654</v>
      </c>
      <c r="E22028" s="1" t="s">
        <v>169</v>
      </c>
      <c r="F22028" s="1" t="s">
        <v>11</v>
      </c>
      <c r="G22028" s="1" t="str">
        <f>IFERROR(__xludf.DUMMYFUNCTION("GOOGLETRANSLATE(D22028,""fr"",""en"")"),"#VALUE!")</f>
        <v>#VALUE!</v>
      </c>
    </row>
    <row r="22029" ht="15.75" customHeight="1">
      <c r="A22029" s="1" t="s">
        <v>4907</v>
      </c>
      <c r="B22029" s="1">
        <v>3.0</v>
      </c>
      <c r="C22029" s="1" t="s">
        <v>45655</v>
      </c>
      <c r="D22029" s="1" t="s">
        <v>45656</v>
      </c>
      <c r="E22029" s="1" t="s">
        <v>2102</v>
      </c>
      <c r="F22029" s="1" t="s">
        <v>66</v>
      </c>
      <c r="G22029" s="1" t="str">
        <f>IFERROR(__xludf.DUMMYFUNCTION("GOOGLETRANSLATE(D22029,""fr"",""en"")"),"#VALUE!")</f>
        <v>#VALUE!</v>
      </c>
    </row>
    <row r="22030" ht="15.75" customHeight="1">
      <c r="A22030" s="1" t="s">
        <v>670</v>
      </c>
      <c r="B22030" s="1">
        <v>5.0</v>
      </c>
      <c r="C22030" s="1" t="s">
        <v>45657</v>
      </c>
      <c r="D22030" s="1" t="s">
        <v>45658</v>
      </c>
      <c r="E22030" s="1" t="s">
        <v>21</v>
      </c>
      <c r="F22030" s="1" t="s">
        <v>11</v>
      </c>
      <c r="G22030" s="1" t="str">
        <f>IFERROR(__xludf.DUMMYFUNCTION("GOOGLETRANSLATE(D22030,""fr"",""en"")"),"#VALUE!")</f>
        <v>#VALUE!</v>
      </c>
    </row>
    <row r="22031" ht="15.75" customHeight="1">
      <c r="A22031" s="1" t="s">
        <v>12533</v>
      </c>
      <c r="B22031" s="1">
        <v>1.0</v>
      </c>
      <c r="C22031" s="1" t="s">
        <v>45659</v>
      </c>
      <c r="D22031" s="1" t="s">
        <v>45660</v>
      </c>
      <c r="E22031" s="1" t="s">
        <v>25</v>
      </c>
      <c r="F22031" s="1" t="s">
        <v>11</v>
      </c>
      <c r="G22031" s="1" t="str">
        <f>IFERROR(__xludf.DUMMYFUNCTION("GOOGLETRANSLATE(D22031,""fr"",""en"")"),"#VALUE!")</f>
        <v>#VALUE!</v>
      </c>
    </row>
    <row r="22032" ht="15.75" customHeight="1">
      <c r="A22032" s="1" t="s">
        <v>45661</v>
      </c>
      <c r="B22032" s="1">
        <v>1.0</v>
      </c>
      <c r="C22032" s="1" t="s">
        <v>45662</v>
      </c>
      <c r="D22032" s="1" t="s">
        <v>45663</v>
      </c>
      <c r="E22032" s="1" t="s">
        <v>25</v>
      </c>
      <c r="F22032" s="1" t="s">
        <v>11</v>
      </c>
      <c r="G22032" s="1" t="str">
        <f>IFERROR(__xludf.DUMMYFUNCTION("GOOGLETRANSLATE(D22032,""fr"",""en"")"),"#VALUE!")</f>
        <v>#VALUE!</v>
      </c>
    </row>
    <row r="22033" ht="15.75" customHeight="1">
      <c r="A22033" s="1" t="s">
        <v>4735</v>
      </c>
      <c r="B22033" s="1">
        <v>3.0</v>
      </c>
      <c r="C22033" s="1" t="s">
        <v>45664</v>
      </c>
      <c r="D22033" s="1" t="s">
        <v>45665</v>
      </c>
      <c r="E22033" s="1" t="s">
        <v>34</v>
      </c>
      <c r="F22033" s="1" t="s">
        <v>30</v>
      </c>
      <c r="G22033" s="1" t="str">
        <f>IFERROR(__xludf.DUMMYFUNCTION("GOOGLETRANSLATE(D22033,""fr"",""en"")"),"#VALUE!")</f>
        <v>#VALUE!</v>
      </c>
    </row>
    <row r="22034" ht="15.75" customHeight="1">
      <c r="A22034" s="1" t="s">
        <v>1327</v>
      </c>
      <c r="B22034" s="1">
        <v>2.0</v>
      </c>
      <c r="C22034" s="1" t="s">
        <v>45666</v>
      </c>
      <c r="D22034" s="1" t="s">
        <v>45667</v>
      </c>
      <c r="E22034" s="1" t="s">
        <v>21</v>
      </c>
      <c r="F22034" s="1" t="s">
        <v>11</v>
      </c>
      <c r="G22034" s="1" t="str">
        <f>IFERROR(__xludf.DUMMYFUNCTION("GOOGLETRANSLATE(D22034,""fr"",""en"")"),"#VALUE!")</f>
        <v>#VALUE!</v>
      </c>
    </row>
    <row r="22035" ht="15.75" customHeight="1">
      <c r="A22035" s="1" t="s">
        <v>10290</v>
      </c>
      <c r="B22035" s="1">
        <v>2.0</v>
      </c>
      <c r="C22035" s="1" t="s">
        <v>11634</v>
      </c>
      <c r="D22035" s="1" t="s">
        <v>45668</v>
      </c>
      <c r="E22035" s="1" t="s">
        <v>109</v>
      </c>
      <c r="F22035" s="1" t="s">
        <v>110</v>
      </c>
      <c r="G22035" s="1" t="str">
        <f>IFERROR(__xludf.DUMMYFUNCTION("GOOGLETRANSLATE(D22035,""fr"",""en"")"),"#VALUE!")</f>
        <v>#VALUE!</v>
      </c>
    </row>
    <row r="22036" ht="15.75" customHeight="1">
      <c r="A22036" s="1" t="s">
        <v>2363</v>
      </c>
      <c r="B22036" s="1">
        <v>4.0</v>
      </c>
      <c r="C22036" s="1" t="s">
        <v>45669</v>
      </c>
      <c r="D22036" s="1" t="s">
        <v>45670</v>
      </c>
      <c r="E22036" s="1" t="s">
        <v>169</v>
      </c>
      <c r="F22036" s="1" t="s">
        <v>11</v>
      </c>
      <c r="G22036" s="1" t="str">
        <f>IFERROR(__xludf.DUMMYFUNCTION("GOOGLETRANSLATE(D22036,""fr"",""en"")"),"#VALUE!")</f>
        <v>#VALUE!</v>
      </c>
    </row>
    <row r="22037" ht="15.75" customHeight="1">
      <c r="A22037" s="1" t="s">
        <v>9121</v>
      </c>
      <c r="B22037" s="1">
        <v>2.0</v>
      </c>
      <c r="C22037" s="1" t="s">
        <v>45671</v>
      </c>
      <c r="D22037" s="1" t="s">
        <v>45672</v>
      </c>
      <c r="E22037" s="1" t="s">
        <v>21</v>
      </c>
      <c r="F22037" s="1" t="s">
        <v>11</v>
      </c>
      <c r="G22037" s="1" t="str">
        <f>IFERROR(__xludf.DUMMYFUNCTION("GOOGLETRANSLATE(D22037,""fr"",""en"")"),"#VALUE!")</f>
        <v>#VALUE!</v>
      </c>
    </row>
    <row r="22038" ht="15.75" customHeight="1">
      <c r="A22038" s="1" t="s">
        <v>921</v>
      </c>
      <c r="B22038" s="1">
        <v>4.0</v>
      </c>
      <c r="C22038" s="1" t="s">
        <v>45673</v>
      </c>
      <c r="D22038" s="1" t="s">
        <v>45674</v>
      </c>
      <c r="E22038" s="1" t="s">
        <v>21</v>
      </c>
      <c r="F22038" s="1" t="s">
        <v>11</v>
      </c>
      <c r="G22038" s="1" t="str">
        <f>IFERROR(__xludf.DUMMYFUNCTION("GOOGLETRANSLATE(D22038,""fr"",""en"")"),"#VALUE!")</f>
        <v>#VALUE!</v>
      </c>
    </row>
    <row r="22039" ht="15.75" customHeight="1">
      <c r="A22039" s="1" t="s">
        <v>344</v>
      </c>
      <c r="B22039" s="1">
        <v>1.0</v>
      </c>
      <c r="C22039" s="1" t="s">
        <v>45675</v>
      </c>
      <c r="D22039" s="1" t="s">
        <v>45676</v>
      </c>
      <c r="E22039" s="1" t="s">
        <v>169</v>
      </c>
      <c r="F22039" s="1" t="s">
        <v>11</v>
      </c>
      <c r="G22039" s="1" t="str">
        <f>IFERROR(__xludf.DUMMYFUNCTION("GOOGLETRANSLATE(D22039,""fr"",""en"")"),"#VALUE!")</f>
        <v>#VALUE!</v>
      </c>
    </row>
    <row r="22040" ht="15.75" customHeight="1">
      <c r="A22040" s="1" t="s">
        <v>681</v>
      </c>
      <c r="B22040" s="1">
        <v>5.0</v>
      </c>
      <c r="C22040" s="1" t="s">
        <v>45677</v>
      </c>
      <c r="D22040" s="1" t="s">
        <v>45678</v>
      </c>
      <c r="E22040" s="1" t="s">
        <v>21</v>
      </c>
      <c r="F22040" s="1" t="s">
        <v>11</v>
      </c>
      <c r="G22040" s="1" t="str">
        <f>IFERROR(__xludf.DUMMYFUNCTION("GOOGLETRANSLATE(D22040,""fr"",""en"")"),"#VALUE!")</f>
        <v>#VALUE!</v>
      </c>
    </row>
    <row r="22041" ht="15.75" customHeight="1">
      <c r="A22041" s="1" t="s">
        <v>585</v>
      </c>
      <c r="B22041" s="1">
        <v>1.0</v>
      </c>
      <c r="C22041" s="1" t="s">
        <v>45679</v>
      </c>
      <c r="D22041" s="1" t="s">
        <v>45680</v>
      </c>
      <c r="E22041" s="1" t="s">
        <v>52</v>
      </c>
      <c r="F22041" s="1" t="s">
        <v>11</v>
      </c>
      <c r="G22041" s="1" t="str">
        <f>IFERROR(__xludf.DUMMYFUNCTION("GOOGLETRANSLATE(D22041,""fr"",""en"")"),"#VALUE!")</f>
        <v>#VALUE!</v>
      </c>
    </row>
    <row r="22042" ht="15.75" customHeight="1">
      <c r="A22042" s="1" t="s">
        <v>317</v>
      </c>
      <c r="B22042" s="1">
        <v>2.0</v>
      </c>
      <c r="C22042" s="1" t="s">
        <v>45681</v>
      </c>
      <c r="D22042" s="1" t="s">
        <v>45682</v>
      </c>
      <c r="E22042" s="1" t="s">
        <v>169</v>
      </c>
      <c r="F22042" s="1" t="s">
        <v>11</v>
      </c>
      <c r="G22042" s="1" t="str">
        <f>IFERROR(__xludf.DUMMYFUNCTION("GOOGLETRANSLATE(D22042,""fr"",""en"")"),"#VALUE!")</f>
        <v>#VALUE!</v>
      </c>
    </row>
    <row r="22043" ht="15.75" customHeight="1">
      <c r="A22043" s="1" t="s">
        <v>1361</v>
      </c>
      <c r="B22043" s="1">
        <v>5.0</v>
      </c>
      <c r="C22043" s="1" t="s">
        <v>45683</v>
      </c>
      <c r="D22043" s="1" t="s">
        <v>45684</v>
      </c>
      <c r="E22043" s="1" t="s">
        <v>21</v>
      </c>
      <c r="F22043" s="1" t="s">
        <v>11</v>
      </c>
      <c r="G22043" s="1" t="str">
        <f>IFERROR(__xludf.DUMMYFUNCTION("GOOGLETRANSLATE(D22043,""fr"",""en"")"),"#VALUE!")</f>
        <v>#VALUE!</v>
      </c>
    </row>
    <row r="22044" ht="15.75" customHeight="1">
      <c r="A22044" s="1" t="s">
        <v>17830</v>
      </c>
      <c r="B22044" s="1">
        <v>1.0</v>
      </c>
      <c r="C22044" s="1" t="s">
        <v>45685</v>
      </c>
      <c r="D22044" s="1" t="s">
        <v>45686</v>
      </c>
      <c r="E22044" s="1" t="s">
        <v>296</v>
      </c>
      <c r="F22044" s="1" t="s">
        <v>110</v>
      </c>
      <c r="G22044" s="1" t="str">
        <f>IFERROR(__xludf.DUMMYFUNCTION("GOOGLETRANSLATE(D22044,""fr"",""en"")"),"#VALUE!")</f>
        <v>#VALUE!</v>
      </c>
    </row>
    <row r="22045" ht="15.75" customHeight="1">
      <c r="A22045" s="1" t="s">
        <v>1198</v>
      </c>
      <c r="B22045" s="1">
        <v>5.0</v>
      </c>
      <c r="C22045" s="1" t="s">
        <v>45687</v>
      </c>
      <c r="D22045" s="1" t="s">
        <v>45688</v>
      </c>
      <c r="E22045" s="1" t="s">
        <v>21</v>
      </c>
      <c r="F22045" s="1" t="s">
        <v>11</v>
      </c>
      <c r="G22045" s="1" t="str">
        <f>IFERROR(__xludf.DUMMYFUNCTION("GOOGLETRANSLATE(D22045,""fr"",""en"")"),"#VALUE!")</f>
        <v>#VALUE!</v>
      </c>
    </row>
    <row r="22046" ht="15.75" customHeight="1">
      <c r="A22046" s="1" t="s">
        <v>1833</v>
      </c>
      <c r="B22046" s="1">
        <v>5.0</v>
      </c>
      <c r="C22046" s="1" t="s">
        <v>45689</v>
      </c>
      <c r="D22046" s="1" t="s">
        <v>45690</v>
      </c>
      <c r="E22046" s="1" t="s">
        <v>21</v>
      </c>
      <c r="F22046" s="1" t="s">
        <v>11</v>
      </c>
      <c r="G22046" s="1" t="str">
        <f>IFERROR(__xludf.DUMMYFUNCTION("GOOGLETRANSLATE(D22046,""fr"",""en"")"),"#VALUE!")</f>
        <v>#VALUE!</v>
      </c>
    </row>
    <row r="22047" ht="15.75" customHeight="1">
      <c r="A22047" s="1" t="s">
        <v>126</v>
      </c>
      <c r="B22047" s="1">
        <v>4.0</v>
      </c>
      <c r="C22047" s="1" t="s">
        <v>45691</v>
      </c>
      <c r="D22047" s="1" t="s">
        <v>45692</v>
      </c>
      <c r="E22047" s="1" t="s">
        <v>10</v>
      </c>
      <c r="F22047" s="1" t="s">
        <v>11</v>
      </c>
      <c r="G22047" s="1" t="str">
        <f>IFERROR(__xludf.DUMMYFUNCTION("GOOGLETRANSLATE(D22047,""fr"",""en"")"),"#VALUE!")</f>
        <v>#VALUE!</v>
      </c>
    </row>
    <row r="22048" ht="15.75" customHeight="1">
      <c r="A22048" s="1" t="s">
        <v>179</v>
      </c>
      <c r="B22048" s="1">
        <v>4.0</v>
      </c>
      <c r="C22048" s="1" t="s">
        <v>45693</v>
      </c>
      <c r="D22048" s="1" t="s">
        <v>45694</v>
      </c>
      <c r="E22048" s="1" t="s">
        <v>10</v>
      </c>
      <c r="F22048" s="1" t="s">
        <v>11</v>
      </c>
      <c r="G22048" s="1" t="str">
        <f>IFERROR(__xludf.DUMMYFUNCTION("GOOGLETRANSLATE(D22048,""fr"",""en"")"),"#VALUE!")</f>
        <v>#VALUE!</v>
      </c>
    </row>
    <row r="22049" ht="15.75" customHeight="1">
      <c r="A22049" s="1" t="s">
        <v>615</v>
      </c>
      <c r="B22049" s="1">
        <v>5.0</v>
      </c>
      <c r="C22049" s="1" t="s">
        <v>45695</v>
      </c>
      <c r="D22049" s="1" t="s">
        <v>45696</v>
      </c>
      <c r="E22049" s="1" t="s">
        <v>448</v>
      </c>
      <c r="F22049" s="1" t="s">
        <v>84</v>
      </c>
      <c r="G22049" s="1" t="str">
        <f>IFERROR(__xludf.DUMMYFUNCTION("GOOGLETRANSLATE(D22049,""fr"",""en"")"),"#VALUE!")</f>
        <v>#VALUE!</v>
      </c>
    </row>
    <row r="22050" ht="15.75" customHeight="1">
      <c r="A22050" s="1" t="s">
        <v>4896</v>
      </c>
      <c r="B22050" s="1">
        <v>4.0</v>
      </c>
      <c r="C22050" s="1" t="s">
        <v>45697</v>
      </c>
      <c r="D22050" s="1" t="s">
        <v>45698</v>
      </c>
      <c r="E22050" s="1" t="s">
        <v>614</v>
      </c>
      <c r="F22050" s="1" t="s">
        <v>30</v>
      </c>
      <c r="G22050" s="1" t="str">
        <f>IFERROR(__xludf.DUMMYFUNCTION("GOOGLETRANSLATE(D22050,""fr"",""en"")"),"#VALUE!")</f>
        <v>#VALUE!</v>
      </c>
    </row>
    <row r="22051" ht="15.75" customHeight="1">
      <c r="A22051" s="1" t="s">
        <v>2097</v>
      </c>
      <c r="B22051" s="1">
        <v>5.0</v>
      </c>
      <c r="C22051" s="1" t="s">
        <v>45699</v>
      </c>
      <c r="D22051" s="1" t="s">
        <v>45700</v>
      </c>
      <c r="E22051" s="1" t="s">
        <v>10</v>
      </c>
      <c r="F22051" s="1" t="s">
        <v>11</v>
      </c>
      <c r="G22051" s="1" t="str">
        <f>IFERROR(__xludf.DUMMYFUNCTION("GOOGLETRANSLATE(D22051,""fr"",""en"")"),"#VALUE!")</f>
        <v>#VALUE!</v>
      </c>
    </row>
    <row r="22052" ht="15.75" customHeight="1">
      <c r="A22052" s="1" t="s">
        <v>2977</v>
      </c>
      <c r="B22052" s="1">
        <v>4.0</v>
      </c>
      <c r="C22052" s="1" t="s">
        <v>45701</v>
      </c>
      <c r="D22052" s="1" t="s">
        <v>45702</v>
      </c>
      <c r="E22052" s="1" t="s">
        <v>29</v>
      </c>
      <c r="F22052" s="1" t="s">
        <v>30</v>
      </c>
      <c r="G22052" s="1" t="str">
        <f>IFERROR(__xludf.DUMMYFUNCTION("GOOGLETRANSLATE(D22052,""fr"",""en"")"),"#VALUE!")</f>
        <v>#VALUE!</v>
      </c>
    </row>
    <row r="22053" ht="15.75" customHeight="1">
      <c r="A22053" s="1" t="s">
        <v>1775</v>
      </c>
      <c r="B22053" s="1">
        <v>4.0</v>
      </c>
      <c r="C22053" s="1" t="s">
        <v>45703</v>
      </c>
      <c r="D22053" s="1" t="s">
        <v>45704</v>
      </c>
      <c r="E22053" s="1" t="s">
        <v>10</v>
      </c>
      <c r="F22053" s="1" t="s">
        <v>11</v>
      </c>
      <c r="G22053" s="1" t="str">
        <f>IFERROR(__xludf.DUMMYFUNCTION("GOOGLETRANSLATE(D22053,""fr"",""en"")"),"#VALUE!")</f>
        <v>#VALUE!</v>
      </c>
    </row>
    <row r="22054" ht="15.75" customHeight="1">
      <c r="A22054" s="1" t="s">
        <v>367</v>
      </c>
      <c r="B22054" s="1">
        <v>1.0</v>
      </c>
      <c r="C22054" s="1" t="s">
        <v>45705</v>
      </c>
      <c r="D22054" s="1" t="s">
        <v>45706</v>
      </c>
      <c r="E22054" s="1" t="s">
        <v>10</v>
      </c>
      <c r="F22054" s="1" t="s">
        <v>11</v>
      </c>
      <c r="G22054" s="1" t="str">
        <f>IFERROR(__xludf.DUMMYFUNCTION("GOOGLETRANSLATE(D22054,""fr"",""en"")"),"#VALUE!")</f>
        <v>#VALUE!</v>
      </c>
    </row>
    <row r="22055" ht="15.75" customHeight="1">
      <c r="A22055" s="1" t="s">
        <v>4410</v>
      </c>
      <c r="B22055" s="1">
        <v>2.0</v>
      </c>
      <c r="C22055" s="1" t="s">
        <v>45707</v>
      </c>
      <c r="D22055" s="1" t="s">
        <v>45708</v>
      </c>
      <c r="E22055" s="1" t="s">
        <v>43</v>
      </c>
      <c r="F22055" s="1" t="s">
        <v>30</v>
      </c>
      <c r="G22055" s="1" t="str">
        <f>IFERROR(__xludf.DUMMYFUNCTION("GOOGLETRANSLATE(D22055,""fr"",""en"")"),"#VALUE!")</f>
        <v>#VALUE!</v>
      </c>
    </row>
    <row r="22056" ht="15.75" customHeight="1">
      <c r="A22056" s="1" t="s">
        <v>144</v>
      </c>
      <c r="B22056" s="1">
        <v>4.0</v>
      </c>
      <c r="C22056" s="1" t="s">
        <v>45709</v>
      </c>
      <c r="D22056" s="1" t="s">
        <v>45710</v>
      </c>
      <c r="E22056" s="1" t="s">
        <v>10</v>
      </c>
      <c r="F22056" s="1" t="s">
        <v>11</v>
      </c>
      <c r="G22056" s="1" t="str">
        <f>IFERROR(__xludf.DUMMYFUNCTION("GOOGLETRANSLATE(D22056,""fr"",""en"")"),"#VALUE!")</f>
        <v>#VALUE!</v>
      </c>
    </row>
    <row r="22057" ht="15.75" customHeight="1">
      <c r="A22057" s="1" t="s">
        <v>3523</v>
      </c>
      <c r="B22057" s="1">
        <v>4.0</v>
      </c>
      <c r="C22057" s="1" t="s">
        <v>45711</v>
      </c>
      <c r="D22057" s="1" t="s">
        <v>45712</v>
      </c>
      <c r="E22057" s="1" t="s">
        <v>176</v>
      </c>
      <c r="F22057" s="1" t="s">
        <v>66</v>
      </c>
      <c r="G22057" s="1" t="str">
        <f>IFERROR(__xludf.DUMMYFUNCTION("GOOGLETRANSLATE(D22057,""fr"",""en"")"),"#VALUE!")</f>
        <v>#VALUE!</v>
      </c>
    </row>
    <row r="22058" ht="15.75" customHeight="1">
      <c r="A22058" s="1" t="s">
        <v>4817</v>
      </c>
      <c r="B22058" s="1">
        <v>4.0</v>
      </c>
      <c r="C22058" s="1" t="s">
        <v>45713</v>
      </c>
      <c r="D22058" s="1" t="s">
        <v>45714</v>
      </c>
      <c r="E22058" s="1" t="s">
        <v>176</v>
      </c>
      <c r="F22058" s="1" t="s">
        <v>66</v>
      </c>
      <c r="G22058" s="1" t="str">
        <f>IFERROR(__xludf.DUMMYFUNCTION("GOOGLETRANSLATE(D22058,""fr"",""en"")"),"#VALUE!")</f>
        <v>#VALUE!</v>
      </c>
    </row>
    <row r="22059" ht="15.75" customHeight="1">
      <c r="A22059" s="1" t="s">
        <v>147</v>
      </c>
      <c r="B22059" s="1">
        <v>4.0</v>
      </c>
      <c r="C22059" s="1" t="s">
        <v>45715</v>
      </c>
      <c r="D22059" s="1" t="s">
        <v>45716</v>
      </c>
      <c r="E22059" s="1" t="s">
        <v>176</v>
      </c>
      <c r="F22059" s="1" t="s">
        <v>66</v>
      </c>
      <c r="G22059" s="1" t="str">
        <f>IFERROR(__xludf.DUMMYFUNCTION("GOOGLETRANSLATE(D22059,""fr"",""en"")"),"#VALUE!")</f>
        <v>#VALUE!</v>
      </c>
    </row>
    <row r="22060" ht="15.75" customHeight="1">
      <c r="A22060" s="1" t="s">
        <v>1846</v>
      </c>
      <c r="B22060" s="1">
        <v>2.0</v>
      </c>
      <c r="C22060" s="1" t="s">
        <v>45717</v>
      </c>
      <c r="D22060" s="1" t="s">
        <v>45718</v>
      </c>
      <c r="E22060" s="1" t="s">
        <v>554</v>
      </c>
      <c r="F22060" s="1" t="s">
        <v>30</v>
      </c>
      <c r="G22060" s="1" t="str">
        <f>IFERROR(__xludf.DUMMYFUNCTION("GOOGLETRANSLATE(D22060,""fr"",""en"")"),"#VALUE!")</f>
        <v>#VALUE!</v>
      </c>
    </row>
    <row r="22061" ht="15.75" customHeight="1">
      <c r="A22061" s="1" t="s">
        <v>701</v>
      </c>
      <c r="B22061" s="1">
        <v>1.0</v>
      </c>
      <c r="C22061" s="1" t="s">
        <v>45719</v>
      </c>
      <c r="D22061" s="1" t="s">
        <v>45720</v>
      </c>
      <c r="E22061" s="1" t="s">
        <v>21</v>
      </c>
      <c r="F22061" s="1" t="s">
        <v>11</v>
      </c>
      <c r="G22061" s="1" t="str">
        <f>IFERROR(__xludf.DUMMYFUNCTION("GOOGLETRANSLATE(D22061,""fr"",""en"")"),"#VALUE!")</f>
        <v>#VALUE!</v>
      </c>
    </row>
    <row r="22062" ht="15.75" customHeight="1">
      <c r="A22062" s="1" t="s">
        <v>5046</v>
      </c>
      <c r="B22062" s="1">
        <v>3.0</v>
      </c>
      <c r="C22062" s="1" t="s">
        <v>45721</v>
      </c>
      <c r="D22062" s="1" t="s">
        <v>45722</v>
      </c>
      <c r="E22062" s="1" t="s">
        <v>109</v>
      </c>
      <c r="F22062" s="1" t="s">
        <v>110</v>
      </c>
      <c r="G22062" s="1" t="str">
        <f>IFERROR(__xludf.DUMMYFUNCTION("GOOGLETRANSLATE(D22062,""fr"",""en"")"),"#VALUE!")</f>
        <v>#VALUE!</v>
      </c>
    </row>
    <row r="22063" ht="15.75" customHeight="1">
      <c r="A22063" s="1" t="s">
        <v>45723</v>
      </c>
      <c r="B22063" s="1">
        <v>4.0</v>
      </c>
      <c r="C22063" s="1" t="s">
        <v>45724</v>
      </c>
      <c r="D22063" s="1" t="s">
        <v>45725</v>
      </c>
      <c r="E22063" s="1" t="s">
        <v>21</v>
      </c>
      <c r="F22063" s="1" t="s">
        <v>11</v>
      </c>
      <c r="G22063" s="1" t="str">
        <f>IFERROR(__xludf.DUMMYFUNCTION("GOOGLETRANSLATE(D22063,""fr"",""en"")"),"#VALUE!")</f>
        <v>#VALUE!</v>
      </c>
    </row>
    <row r="22064" ht="15.75" customHeight="1">
      <c r="A22064" s="1" t="s">
        <v>5908</v>
      </c>
      <c r="B22064" s="1">
        <v>1.0</v>
      </c>
      <c r="C22064" s="1" t="s">
        <v>45726</v>
      </c>
      <c r="D22064" s="1" t="s">
        <v>45727</v>
      </c>
      <c r="E22064" s="1" t="s">
        <v>646</v>
      </c>
      <c r="F22064" s="1" t="s">
        <v>39</v>
      </c>
      <c r="G22064" s="1" t="str">
        <f>IFERROR(__xludf.DUMMYFUNCTION("GOOGLETRANSLATE(D22064,""fr"",""en"")"),"#VALUE!")</f>
        <v>#VALUE!</v>
      </c>
    </row>
    <row r="22065" ht="15.75" customHeight="1">
      <c r="A22065" s="1" t="s">
        <v>1180</v>
      </c>
      <c r="B22065" s="1">
        <v>3.0</v>
      </c>
      <c r="C22065" s="1" t="s">
        <v>45728</v>
      </c>
      <c r="D22065" s="1" t="s">
        <v>45729</v>
      </c>
      <c r="E22065" s="1" t="s">
        <v>10</v>
      </c>
      <c r="F22065" s="1" t="s">
        <v>11</v>
      </c>
      <c r="G22065" s="1" t="str">
        <f>IFERROR(__xludf.DUMMYFUNCTION("GOOGLETRANSLATE(D22065,""fr"",""en"")"),"#VALUE!")</f>
        <v>#VALUE!</v>
      </c>
    </row>
    <row r="22066" ht="15.75" customHeight="1">
      <c r="A22066" s="1" t="s">
        <v>1972</v>
      </c>
      <c r="B22066" s="1">
        <v>4.0</v>
      </c>
      <c r="C22066" s="1" t="s">
        <v>45730</v>
      </c>
      <c r="D22066" s="1" t="s">
        <v>45731</v>
      </c>
      <c r="E22066" s="1" t="s">
        <v>21</v>
      </c>
      <c r="F22066" s="1" t="s">
        <v>11</v>
      </c>
      <c r="G22066" s="1" t="str">
        <f>IFERROR(__xludf.DUMMYFUNCTION("GOOGLETRANSLATE(D22066,""fr"",""en"")"),"#VALUE!")</f>
        <v>#VALUE!</v>
      </c>
    </row>
    <row r="22067" ht="15.75" customHeight="1">
      <c r="A22067" s="1" t="s">
        <v>4945</v>
      </c>
      <c r="B22067" s="1">
        <v>1.0</v>
      </c>
      <c r="C22067" s="1" t="s">
        <v>45732</v>
      </c>
      <c r="D22067" s="1" t="s">
        <v>45733</v>
      </c>
      <c r="E22067" s="1" t="s">
        <v>73</v>
      </c>
      <c r="F22067" s="1" t="s">
        <v>30</v>
      </c>
      <c r="G22067" s="1" t="str">
        <f>IFERROR(__xludf.DUMMYFUNCTION("GOOGLETRANSLATE(D22067,""fr"",""en"")"),"#VALUE!")</f>
        <v>#VALUE!</v>
      </c>
    </row>
    <row r="22068" ht="15.75" customHeight="1">
      <c r="A22068" s="1" t="s">
        <v>2610</v>
      </c>
      <c r="B22068" s="1">
        <v>3.0</v>
      </c>
      <c r="C22068" s="1" t="s">
        <v>45734</v>
      </c>
      <c r="D22068" s="1" t="s">
        <v>45735</v>
      </c>
      <c r="E22068" s="1" t="s">
        <v>21</v>
      </c>
      <c r="F22068" s="1" t="s">
        <v>11</v>
      </c>
      <c r="G22068" s="1" t="str">
        <f>IFERROR(__xludf.DUMMYFUNCTION("GOOGLETRANSLATE(D22068,""fr"",""en"")"),"#VALUE!")</f>
        <v>#VALUE!</v>
      </c>
    </row>
    <row r="22069" ht="15.75" customHeight="1">
      <c r="A22069" s="1" t="s">
        <v>59</v>
      </c>
      <c r="B22069" s="1">
        <v>5.0</v>
      </c>
      <c r="C22069" s="1" t="s">
        <v>45736</v>
      </c>
      <c r="D22069" s="1" t="s">
        <v>45737</v>
      </c>
      <c r="E22069" s="1" t="s">
        <v>21</v>
      </c>
      <c r="F22069" s="1" t="s">
        <v>11</v>
      </c>
      <c r="G22069" s="1" t="str">
        <f>IFERROR(__xludf.DUMMYFUNCTION("GOOGLETRANSLATE(D22069,""fr"",""en"")"),"#VALUE!")</f>
        <v>#VALUE!</v>
      </c>
    </row>
    <row r="22070" ht="15.75" customHeight="1">
      <c r="A22070" s="1" t="s">
        <v>5573</v>
      </c>
      <c r="B22070" s="1">
        <v>2.0</v>
      </c>
      <c r="C22070" s="1" t="s">
        <v>45738</v>
      </c>
      <c r="D22070" s="1" t="s">
        <v>45739</v>
      </c>
      <c r="E22070" s="1" t="s">
        <v>29</v>
      </c>
      <c r="F22070" s="1" t="s">
        <v>30</v>
      </c>
      <c r="G22070" s="1" t="str">
        <f>IFERROR(__xludf.DUMMYFUNCTION("GOOGLETRANSLATE(D22070,""fr"",""en"")"),"#VALUE!")</f>
        <v>#VALUE!</v>
      </c>
    </row>
    <row r="22071" ht="15.75" customHeight="1">
      <c r="A22071" s="1" t="s">
        <v>866</v>
      </c>
      <c r="B22071" s="1">
        <v>4.0</v>
      </c>
      <c r="C22071" s="1" t="s">
        <v>45740</v>
      </c>
      <c r="D22071" s="1" t="s">
        <v>45741</v>
      </c>
      <c r="E22071" s="1" t="s">
        <v>10</v>
      </c>
      <c r="F22071" s="1" t="s">
        <v>11</v>
      </c>
      <c r="G22071" s="1" t="str">
        <f>IFERROR(__xludf.DUMMYFUNCTION("GOOGLETRANSLATE(D22071,""fr"",""en"")"),"#VALUE!")</f>
        <v>#VALUE!</v>
      </c>
    </row>
    <row r="22072" ht="15.75" customHeight="1">
      <c r="A22072" s="1" t="s">
        <v>624</v>
      </c>
      <c r="B22072" s="1">
        <v>4.0</v>
      </c>
      <c r="C22072" s="1" t="s">
        <v>45742</v>
      </c>
      <c r="D22072" s="1" t="s">
        <v>45743</v>
      </c>
      <c r="E22072" s="1" t="s">
        <v>10</v>
      </c>
      <c r="F22072" s="1" t="s">
        <v>11</v>
      </c>
      <c r="G22072" s="1" t="str">
        <f>IFERROR(__xludf.DUMMYFUNCTION("GOOGLETRANSLATE(D22072,""fr"",""en"")"),"#VALUE!")</f>
        <v>#VALUE!</v>
      </c>
    </row>
    <row r="22073" ht="15.75" customHeight="1">
      <c r="A22073" s="1" t="s">
        <v>1071</v>
      </c>
      <c r="B22073" s="1">
        <v>1.0</v>
      </c>
      <c r="C22073" s="1" t="s">
        <v>45744</v>
      </c>
      <c r="D22073" s="1" t="s">
        <v>45745</v>
      </c>
      <c r="E22073" s="1" t="s">
        <v>292</v>
      </c>
      <c r="F22073" s="1" t="s">
        <v>11</v>
      </c>
      <c r="G22073" s="1" t="str">
        <f>IFERROR(__xludf.DUMMYFUNCTION("GOOGLETRANSLATE(D22073,""fr"",""en"")"),"#VALUE!")</f>
        <v>#VALUE!</v>
      </c>
    </row>
    <row r="22074" ht="15.75" customHeight="1">
      <c r="A22074" s="1" t="s">
        <v>1057</v>
      </c>
      <c r="B22074" s="1">
        <v>5.0</v>
      </c>
      <c r="C22074" s="1" t="s">
        <v>45746</v>
      </c>
      <c r="D22074" s="1" t="s">
        <v>45747</v>
      </c>
      <c r="E22074" s="1" t="s">
        <v>448</v>
      </c>
      <c r="F22074" s="1" t="s">
        <v>84</v>
      </c>
      <c r="G22074" s="1" t="str">
        <f>IFERROR(__xludf.DUMMYFUNCTION("GOOGLETRANSLATE(D22074,""fr"",""en"")"),"#VALUE!")</f>
        <v>#VALUE!</v>
      </c>
    </row>
    <row r="22075" ht="15.75" customHeight="1">
      <c r="A22075" s="1" t="s">
        <v>1816</v>
      </c>
      <c r="B22075" s="1">
        <v>5.0</v>
      </c>
      <c r="C22075" s="1" t="s">
        <v>45748</v>
      </c>
      <c r="D22075" s="1" t="s">
        <v>45749</v>
      </c>
      <c r="E22075" s="1" t="s">
        <v>10</v>
      </c>
      <c r="F22075" s="1" t="s">
        <v>11</v>
      </c>
      <c r="G22075" s="1" t="str">
        <f>IFERROR(__xludf.DUMMYFUNCTION("GOOGLETRANSLATE(D22075,""fr"",""en"")"),"#VALUE!")</f>
        <v>#VALUE!</v>
      </c>
    </row>
    <row r="22076" ht="15.75" customHeight="1">
      <c r="A22076" s="1" t="s">
        <v>11868</v>
      </c>
      <c r="B22076" s="1">
        <v>1.0</v>
      </c>
      <c r="C22076" s="1" t="s">
        <v>45750</v>
      </c>
      <c r="D22076" s="1" t="s">
        <v>45751</v>
      </c>
      <c r="E22076" s="1" t="s">
        <v>52</v>
      </c>
      <c r="F22076" s="1" t="s">
        <v>118</v>
      </c>
      <c r="G22076" s="1" t="str">
        <f>IFERROR(__xludf.DUMMYFUNCTION("GOOGLETRANSLATE(D22076,""fr"",""en"")"),"#VALUE!")</f>
        <v>#VALUE!</v>
      </c>
    </row>
    <row r="22077" ht="15.75" customHeight="1">
      <c r="A22077" s="1" t="s">
        <v>314</v>
      </c>
      <c r="B22077" s="1">
        <v>4.0</v>
      </c>
      <c r="C22077" s="1" t="s">
        <v>45752</v>
      </c>
      <c r="D22077" s="1" t="s">
        <v>45753</v>
      </c>
      <c r="E22077" s="1" t="s">
        <v>3148</v>
      </c>
      <c r="F22077" s="1" t="s">
        <v>118</v>
      </c>
      <c r="G22077" s="1" t="str">
        <f>IFERROR(__xludf.DUMMYFUNCTION("GOOGLETRANSLATE(D22077,""fr"",""en"")"),"#VALUE!")</f>
        <v>#VALUE!</v>
      </c>
    </row>
    <row r="22078" ht="15.75" customHeight="1">
      <c r="A22078" s="1" t="s">
        <v>2908</v>
      </c>
      <c r="B22078" s="1">
        <v>1.0</v>
      </c>
      <c r="C22078" s="1" t="s">
        <v>45754</v>
      </c>
      <c r="D22078" s="1" t="s">
        <v>45755</v>
      </c>
      <c r="E22078" s="1" t="s">
        <v>575</v>
      </c>
      <c r="F22078" s="1" t="s">
        <v>84</v>
      </c>
      <c r="G22078" s="1" t="str">
        <f>IFERROR(__xludf.DUMMYFUNCTION("GOOGLETRANSLATE(D22078,""fr"",""en"")"),"#VALUE!")</f>
        <v>#VALUE!</v>
      </c>
    </row>
    <row r="22079" ht="15.75" customHeight="1">
      <c r="A22079" s="1" t="s">
        <v>338</v>
      </c>
      <c r="B22079" s="1">
        <v>5.0</v>
      </c>
      <c r="C22079" s="1" t="s">
        <v>45756</v>
      </c>
      <c r="D22079" s="1" t="s">
        <v>45757</v>
      </c>
      <c r="E22079" s="1" t="s">
        <v>484</v>
      </c>
      <c r="F22079" s="1" t="s">
        <v>30</v>
      </c>
      <c r="G22079" s="1" t="str">
        <f>IFERROR(__xludf.DUMMYFUNCTION("GOOGLETRANSLATE(D22079,""fr"",""en"")"),"#VALUE!")</f>
        <v>#VALUE!</v>
      </c>
    </row>
    <row r="22080" ht="15.75" customHeight="1">
      <c r="A22080" s="1" t="s">
        <v>2267</v>
      </c>
      <c r="B22080" s="1">
        <v>3.0</v>
      </c>
      <c r="C22080" s="1" t="s">
        <v>45758</v>
      </c>
      <c r="D22080" s="1" t="s">
        <v>45759</v>
      </c>
      <c r="E22080" s="1" t="s">
        <v>125</v>
      </c>
      <c r="F22080" s="1" t="s">
        <v>11</v>
      </c>
      <c r="G22080" s="1" t="str">
        <f>IFERROR(__xludf.DUMMYFUNCTION("GOOGLETRANSLATE(D22080,""fr"",""en"")"),"#VALUE!")</f>
        <v>#VALUE!</v>
      </c>
    </row>
    <row r="22081" ht="15.75" customHeight="1">
      <c r="A22081" s="1" t="s">
        <v>1324</v>
      </c>
      <c r="B22081" s="1">
        <v>5.0</v>
      </c>
      <c r="C22081" s="1" t="s">
        <v>45760</v>
      </c>
      <c r="D22081" s="1" t="s">
        <v>45761</v>
      </c>
      <c r="E22081" s="1" t="s">
        <v>169</v>
      </c>
      <c r="F22081" s="1" t="s">
        <v>11</v>
      </c>
      <c r="G22081" s="1" t="str">
        <f>IFERROR(__xludf.DUMMYFUNCTION("GOOGLETRANSLATE(D22081,""fr"",""en"")"),"#VALUE!")</f>
        <v>#VALUE!</v>
      </c>
    </row>
    <row r="22082" ht="15.75" customHeight="1">
      <c r="A22082" s="1" t="s">
        <v>5461</v>
      </c>
      <c r="B22082" s="1">
        <v>4.0</v>
      </c>
      <c r="C22082" s="1" t="s">
        <v>45762</v>
      </c>
      <c r="D22082" s="1" t="s">
        <v>45763</v>
      </c>
      <c r="E22082" s="1" t="s">
        <v>448</v>
      </c>
      <c r="F22082" s="1" t="s">
        <v>84</v>
      </c>
      <c r="G22082" s="1" t="str">
        <f>IFERROR(__xludf.DUMMYFUNCTION("GOOGLETRANSLATE(D22082,""fr"",""en"")"),"#VALUE!")</f>
        <v>#VALUE!</v>
      </c>
    </row>
    <row r="22083" ht="15.75" customHeight="1">
      <c r="A22083" s="1" t="s">
        <v>2702</v>
      </c>
      <c r="B22083" s="1">
        <v>5.0</v>
      </c>
      <c r="C22083" s="1" t="s">
        <v>45764</v>
      </c>
      <c r="D22083" s="1" t="s">
        <v>45765</v>
      </c>
      <c r="E22083" s="1" t="s">
        <v>21</v>
      </c>
      <c r="F22083" s="1" t="s">
        <v>11</v>
      </c>
      <c r="G22083" s="1" t="str">
        <f>IFERROR(__xludf.DUMMYFUNCTION("GOOGLETRANSLATE(D22083,""fr"",""en"")"),"#VALUE!")</f>
        <v>#VALUE!</v>
      </c>
    </row>
    <row r="22084" ht="15.75" customHeight="1">
      <c r="A22084" s="1" t="s">
        <v>2015</v>
      </c>
      <c r="B22084" s="1">
        <v>5.0</v>
      </c>
      <c r="C22084" s="1" t="s">
        <v>19792</v>
      </c>
      <c r="D22084" s="1" t="s">
        <v>45766</v>
      </c>
      <c r="E22084" s="1" t="s">
        <v>21</v>
      </c>
      <c r="F22084" s="1" t="s">
        <v>11</v>
      </c>
      <c r="G22084" s="1" t="str">
        <f>IFERROR(__xludf.DUMMYFUNCTION("GOOGLETRANSLATE(D22084,""fr"",""en"")"),"#VALUE!")</f>
        <v>#VALUE!</v>
      </c>
    </row>
    <row r="22085" ht="15.75" customHeight="1">
      <c r="A22085" s="1" t="s">
        <v>1870</v>
      </c>
      <c r="B22085" s="1">
        <v>5.0</v>
      </c>
      <c r="C22085" s="1" t="s">
        <v>45767</v>
      </c>
      <c r="D22085" s="1" t="s">
        <v>45768</v>
      </c>
      <c r="E22085" s="1" t="s">
        <v>10</v>
      </c>
      <c r="F22085" s="1" t="s">
        <v>11</v>
      </c>
      <c r="G22085" s="1" t="str">
        <f>IFERROR(__xludf.DUMMYFUNCTION("GOOGLETRANSLATE(D22085,""fr"",""en"")"),"#VALUE!")</f>
        <v>#VALUE!</v>
      </c>
    </row>
    <row r="22086" ht="15.75" customHeight="1">
      <c r="A22086" s="1" t="s">
        <v>1248</v>
      </c>
      <c r="B22086" s="1">
        <v>1.0</v>
      </c>
      <c r="C22086" s="1" t="s">
        <v>45769</v>
      </c>
      <c r="D22086" s="1" t="s">
        <v>45770</v>
      </c>
      <c r="E22086" s="1" t="s">
        <v>176</v>
      </c>
      <c r="F22086" s="1" t="s">
        <v>66</v>
      </c>
      <c r="G22086" s="1" t="str">
        <f>IFERROR(__xludf.DUMMYFUNCTION("GOOGLETRANSLATE(D22086,""fr"",""en"")"),"#VALUE!")</f>
        <v>#VALUE!</v>
      </c>
    </row>
    <row r="22087" ht="15.75" customHeight="1">
      <c r="A22087" s="1" t="s">
        <v>424</v>
      </c>
      <c r="B22087" s="1">
        <v>5.0</v>
      </c>
      <c r="C22087" s="1" t="s">
        <v>45771</v>
      </c>
      <c r="D22087" s="1" t="s">
        <v>45772</v>
      </c>
      <c r="E22087" s="1" t="s">
        <v>21</v>
      </c>
      <c r="F22087" s="1" t="s">
        <v>11</v>
      </c>
      <c r="G22087" s="1" t="str">
        <f>IFERROR(__xludf.DUMMYFUNCTION("GOOGLETRANSLATE(D22087,""fr"",""en"")"),"#VALUE!")</f>
        <v>#VALUE!</v>
      </c>
    </row>
    <row r="22088" ht="15.75" customHeight="1">
      <c r="A22088" s="1" t="s">
        <v>411</v>
      </c>
      <c r="B22088" s="1">
        <v>5.0</v>
      </c>
      <c r="C22088" s="1" t="s">
        <v>45773</v>
      </c>
      <c r="D22088" s="1" t="s">
        <v>45774</v>
      </c>
      <c r="E22088" s="1" t="s">
        <v>10</v>
      </c>
      <c r="F22088" s="1" t="s">
        <v>11</v>
      </c>
      <c r="G22088" s="1" t="str">
        <f>IFERROR(__xludf.DUMMYFUNCTION("GOOGLETRANSLATE(D22088,""fr"",""en"")"),"#VALUE!")</f>
        <v>#VALUE!</v>
      </c>
    </row>
    <row r="22089" ht="15.75" customHeight="1">
      <c r="A22089" s="1" t="s">
        <v>16678</v>
      </c>
      <c r="B22089" s="1">
        <v>1.0</v>
      </c>
      <c r="C22089" s="1" t="s">
        <v>45775</v>
      </c>
      <c r="D22089" s="1" t="s">
        <v>45776</v>
      </c>
      <c r="E22089" s="1" t="s">
        <v>230</v>
      </c>
      <c r="F22089" s="1" t="s">
        <v>84</v>
      </c>
      <c r="G22089" s="1" t="str">
        <f>IFERROR(__xludf.DUMMYFUNCTION("GOOGLETRANSLATE(D22089,""fr"",""en"")"),"#VALUE!")</f>
        <v>#VALUE!</v>
      </c>
    </row>
    <row r="22090" ht="15.75" customHeight="1">
      <c r="A22090" s="1" t="s">
        <v>11792</v>
      </c>
      <c r="B22090" s="1">
        <v>3.0</v>
      </c>
      <c r="C22090" s="1" t="s">
        <v>45777</v>
      </c>
      <c r="D22090" s="1" t="s">
        <v>45778</v>
      </c>
      <c r="E22090" s="1" t="s">
        <v>614</v>
      </c>
      <c r="F22090" s="1" t="s">
        <v>30</v>
      </c>
      <c r="G22090" s="1" t="str">
        <f>IFERROR(__xludf.DUMMYFUNCTION("GOOGLETRANSLATE(D22090,""fr"",""en"")"),"#VALUE!")</f>
        <v>#VALUE!</v>
      </c>
    </row>
    <row r="22091" ht="15.75" customHeight="1">
      <c r="A22091" s="1" t="s">
        <v>2022</v>
      </c>
      <c r="B22091" s="1">
        <v>5.0</v>
      </c>
      <c r="C22091" s="1" t="s">
        <v>45779</v>
      </c>
      <c r="D22091" s="1" t="s">
        <v>45780</v>
      </c>
      <c r="E22091" s="1" t="s">
        <v>176</v>
      </c>
      <c r="F22091" s="1" t="s">
        <v>66</v>
      </c>
      <c r="G22091" s="1" t="str">
        <f>IFERROR(__xludf.DUMMYFUNCTION("GOOGLETRANSLATE(D22091,""fr"",""en"")"),"#VALUE!")</f>
        <v>#VALUE!</v>
      </c>
    </row>
    <row r="22092" ht="15.75" customHeight="1">
      <c r="A22092" s="1" t="s">
        <v>1353</v>
      </c>
      <c r="B22092" s="1">
        <v>4.0</v>
      </c>
      <c r="C22092" s="1" t="s">
        <v>45781</v>
      </c>
      <c r="D22092" s="1" t="s">
        <v>45782</v>
      </c>
      <c r="E22092" s="1" t="s">
        <v>21</v>
      </c>
      <c r="F22092" s="1" t="s">
        <v>11</v>
      </c>
      <c r="G22092" s="1" t="str">
        <f>IFERROR(__xludf.DUMMYFUNCTION("GOOGLETRANSLATE(D22092,""fr"",""en"")"),"#VALUE!")</f>
        <v>#VALUE!</v>
      </c>
    </row>
    <row r="22093" ht="15.75" customHeight="1">
      <c r="A22093" s="1" t="s">
        <v>6073</v>
      </c>
      <c r="B22093" s="1">
        <v>3.0</v>
      </c>
      <c r="C22093" s="1" t="s">
        <v>45783</v>
      </c>
      <c r="D22093" s="1" t="s">
        <v>45784</v>
      </c>
      <c r="E22093" s="1" t="s">
        <v>1192</v>
      </c>
      <c r="F22093" s="1" t="s">
        <v>110</v>
      </c>
      <c r="G22093" s="1" t="str">
        <f>IFERROR(__xludf.DUMMYFUNCTION("GOOGLETRANSLATE(D22093,""fr"",""en"")"),"#VALUE!")</f>
        <v>#VALUE!</v>
      </c>
    </row>
    <row r="22094" ht="15.75" customHeight="1">
      <c r="A22094" s="1" t="s">
        <v>30125</v>
      </c>
      <c r="B22094" s="1">
        <v>3.0</v>
      </c>
      <c r="C22094" s="1" t="s">
        <v>45785</v>
      </c>
      <c r="D22094" s="1" t="s">
        <v>45786</v>
      </c>
      <c r="E22094" s="1" t="s">
        <v>29</v>
      </c>
      <c r="F22094" s="1" t="s">
        <v>30</v>
      </c>
      <c r="G22094" s="1" t="str">
        <f>IFERROR(__xludf.DUMMYFUNCTION("GOOGLETRANSLATE(D22094,""fr"",""en"")"),"#VALUE!")</f>
        <v>#VALUE!</v>
      </c>
    </row>
    <row r="22095" ht="15.75" customHeight="1">
      <c r="A22095" s="1" t="s">
        <v>1482</v>
      </c>
      <c r="B22095" s="1">
        <v>5.0</v>
      </c>
      <c r="C22095" s="1" t="s">
        <v>45787</v>
      </c>
      <c r="D22095" s="1" t="s">
        <v>45788</v>
      </c>
      <c r="E22095" s="1" t="s">
        <v>21</v>
      </c>
      <c r="F22095" s="1" t="s">
        <v>11</v>
      </c>
      <c r="G22095" s="1" t="str">
        <f>IFERROR(__xludf.DUMMYFUNCTION("GOOGLETRANSLATE(D22095,""fr"",""en"")"),"#VALUE!")</f>
        <v>#VALUE!</v>
      </c>
    </row>
    <row r="22096" ht="15.75" customHeight="1">
      <c r="A22096" s="1" t="s">
        <v>23985</v>
      </c>
      <c r="B22096" s="1">
        <v>3.0</v>
      </c>
      <c r="C22096" s="1" t="s">
        <v>45789</v>
      </c>
      <c r="D22096" s="1" t="s">
        <v>45790</v>
      </c>
      <c r="E22096" s="1" t="s">
        <v>292</v>
      </c>
      <c r="F22096" s="1" t="s">
        <v>11</v>
      </c>
      <c r="G22096" s="1" t="str">
        <f>IFERROR(__xludf.DUMMYFUNCTION("GOOGLETRANSLATE(D22096,""fr"",""en"")"),"#VALUE!")</f>
        <v>#VALUE!</v>
      </c>
    </row>
    <row r="22097" ht="15.75" customHeight="1">
      <c r="A22097" s="1" t="s">
        <v>39122</v>
      </c>
      <c r="B22097" s="1">
        <v>2.0</v>
      </c>
      <c r="C22097" s="1" t="s">
        <v>45791</v>
      </c>
      <c r="D22097" s="1" t="s">
        <v>45792</v>
      </c>
      <c r="E22097" s="1" t="s">
        <v>292</v>
      </c>
      <c r="F22097" s="1" t="s">
        <v>11</v>
      </c>
      <c r="G22097" s="1" t="str">
        <f>IFERROR(__xludf.DUMMYFUNCTION("GOOGLETRANSLATE(D22097,""fr"",""en"")"),"#VALUE!")</f>
        <v>#VALUE!</v>
      </c>
    </row>
    <row r="22098" ht="15.75" customHeight="1">
      <c r="A22098" s="1" t="s">
        <v>4347</v>
      </c>
      <c r="B22098" s="1">
        <v>3.0</v>
      </c>
      <c r="C22098" s="1" t="s">
        <v>45793</v>
      </c>
      <c r="D22098" s="1" t="s">
        <v>45794</v>
      </c>
      <c r="E22098" s="1" t="s">
        <v>614</v>
      </c>
      <c r="F22098" s="1" t="s">
        <v>30</v>
      </c>
      <c r="G22098" s="1" t="str">
        <f>IFERROR(__xludf.DUMMYFUNCTION("GOOGLETRANSLATE(D22098,""fr"",""en"")"),"#VALUE!")</f>
        <v>#VALUE!</v>
      </c>
    </row>
    <row r="22099" ht="15.75" customHeight="1">
      <c r="A22099" s="1" t="s">
        <v>100</v>
      </c>
      <c r="B22099" s="1">
        <v>3.0</v>
      </c>
      <c r="C22099" s="1" t="s">
        <v>45795</v>
      </c>
      <c r="D22099" s="1" t="s">
        <v>45796</v>
      </c>
      <c r="E22099" s="1" t="s">
        <v>169</v>
      </c>
      <c r="F22099" s="1" t="s">
        <v>11</v>
      </c>
      <c r="G22099" s="1" t="str">
        <f>IFERROR(__xludf.DUMMYFUNCTION("GOOGLETRANSLATE(D22099,""fr"",""en"")"),"#VALUE!")</f>
        <v>#VALUE!</v>
      </c>
    </row>
    <row r="22100" ht="15.75" customHeight="1">
      <c r="A22100" s="1" t="s">
        <v>14691</v>
      </c>
      <c r="B22100" s="1">
        <v>2.0</v>
      </c>
      <c r="C22100" s="1" t="s">
        <v>45797</v>
      </c>
      <c r="D22100" s="1" t="s">
        <v>45798</v>
      </c>
      <c r="E22100" s="1" t="s">
        <v>614</v>
      </c>
      <c r="F22100" s="1" t="s">
        <v>30</v>
      </c>
      <c r="G22100" s="1" t="str">
        <f>IFERROR(__xludf.DUMMYFUNCTION("GOOGLETRANSLATE(D22100,""fr"",""en"")"),"#VALUE!")</f>
        <v>#VALUE!</v>
      </c>
    </row>
    <row r="22101" ht="15.75" customHeight="1">
      <c r="A22101" s="1" t="s">
        <v>966</v>
      </c>
      <c r="B22101" s="1">
        <v>4.0</v>
      </c>
      <c r="C22101" s="1" t="s">
        <v>45799</v>
      </c>
      <c r="D22101" s="1" t="s">
        <v>45800</v>
      </c>
      <c r="E22101" s="1" t="s">
        <v>21</v>
      </c>
      <c r="F22101" s="1" t="s">
        <v>11</v>
      </c>
      <c r="G22101" s="1" t="str">
        <f>IFERROR(__xludf.DUMMYFUNCTION("GOOGLETRANSLATE(D22101,""fr"",""en"")"),"#VALUE!")</f>
        <v>#VALUE!</v>
      </c>
    </row>
    <row r="22102" ht="15.75" customHeight="1">
      <c r="A22102" s="1" t="s">
        <v>5481</v>
      </c>
      <c r="B22102" s="1">
        <v>2.0</v>
      </c>
      <c r="C22102" s="1" t="s">
        <v>45801</v>
      </c>
      <c r="D22102" s="1" t="s">
        <v>45802</v>
      </c>
      <c r="E22102" s="1" t="s">
        <v>25</v>
      </c>
      <c r="F22102" s="1" t="s">
        <v>11</v>
      </c>
      <c r="G22102" s="1" t="str">
        <f>IFERROR(__xludf.DUMMYFUNCTION("GOOGLETRANSLATE(D22102,""fr"",""en"")"),"#VALUE!")</f>
        <v>#VALUE!</v>
      </c>
    </row>
    <row r="22103" ht="15.75" customHeight="1">
      <c r="A22103" s="1" t="s">
        <v>1934</v>
      </c>
      <c r="B22103" s="1">
        <v>3.0</v>
      </c>
      <c r="C22103" s="1" t="s">
        <v>45803</v>
      </c>
      <c r="D22103" s="1" t="s">
        <v>45804</v>
      </c>
      <c r="E22103" s="1" t="s">
        <v>10</v>
      </c>
      <c r="F22103" s="1" t="s">
        <v>11</v>
      </c>
      <c r="G22103" s="1" t="str">
        <f>IFERROR(__xludf.DUMMYFUNCTION("GOOGLETRANSLATE(D22103,""fr"",""en"")"),"#VALUE!")</f>
        <v>#VALUE!</v>
      </c>
    </row>
    <row r="22104" ht="15.75" customHeight="1">
      <c r="A22104" s="1" t="s">
        <v>367</v>
      </c>
      <c r="B22104" s="1">
        <v>1.0</v>
      </c>
      <c r="C22104" s="1" t="s">
        <v>45805</v>
      </c>
      <c r="D22104" s="1" t="s">
        <v>45806</v>
      </c>
      <c r="E22104" s="1" t="s">
        <v>2727</v>
      </c>
      <c r="F22104" s="1" t="s">
        <v>66</v>
      </c>
      <c r="G22104" s="1" t="str">
        <f>IFERROR(__xludf.DUMMYFUNCTION("GOOGLETRANSLATE(D22104,""fr"",""en"")"),"#VALUE!")</f>
        <v>#VALUE!</v>
      </c>
    </row>
    <row r="22105" ht="15.75" customHeight="1">
      <c r="A22105" s="1" t="s">
        <v>13734</v>
      </c>
      <c r="B22105" s="1">
        <v>3.0</v>
      </c>
      <c r="C22105" s="1" t="s">
        <v>45807</v>
      </c>
      <c r="D22105" s="1" t="s">
        <v>45808</v>
      </c>
      <c r="E22105" s="1" t="s">
        <v>10</v>
      </c>
      <c r="F22105" s="1" t="s">
        <v>11</v>
      </c>
      <c r="G22105" s="1" t="str">
        <f>IFERROR(__xludf.DUMMYFUNCTION("GOOGLETRANSLATE(D22105,""fr"",""en"")"),"#VALUE!")</f>
        <v>#VALUE!</v>
      </c>
    </row>
    <row r="22106" ht="15.75" customHeight="1">
      <c r="A22106" s="1" t="s">
        <v>11048</v>
      </c>
      <c r="B22106" s="1">
        <v>2.0</v>
      </c>
      <c r="C22106" s="1" t="s">
        <v>45809</v>
      </c>
      <c r="D22106" s="1" t="s">
        <v>45810</v>
      </c>
      <c r="E22106" s="1" t="s">
        <v>34</v>
      </c>
      <c r="F22106" s="1" t="s">
        <v>84</v>
      </c>
      <c r="G22106" s="1" t="str">
        <f>IFERROR(__xludf.DUMMYFUNCTION("GOOGLETRANSLATE(D22106,""fr"",""en"")"),"To flee. Incompetent customer service. No respect for medical confidentiality.")</f>
        <v>To flee. Incompetent customer service. No respect for medical confidentiality.</v>
      </c>
    </row>
    <row r="22107" ht="15.75" customHeight="1">
      <c r="A22107" s="1" t="s">
        <v>3693</v>
      </c>
      <c r="B22107" s="1">
        <v>1.0</v>
      </c>
      <c r="C22107" s="1" t="s">
        <v>45811</v>
      </c>
      <c r="D22107" s="1" t="s">
        <v>45812</v>
      </c>
      <c r="E22107" s="1" t="s">
        <v>29</v>
      </c>
      <c r="F22107" s="1" t="s">
        <v>30</v>
      </c>
      <c r="G22107" s="1" t="str">
        <f>IFERROR(__xludf.DUMMYFUNCTION("GOOGLETRANSLATE(D22107,""fr"",""en"")"),"#VALUE!")</f>
        <v>#VALUE!</v>
      </c>
    </row>
    <row r="22108" ht="15.75" customHeight="1">
      <c r="A22108" s="1" t="s">
        <v>2801</v>
      </c>
      <c r="B22108" s="1">
        <v>4.0</v>
      </c>
      <c r="C22108" s="1" t="s">
        <v>45813</v>
      </c>
      <c r="D22108" s="1" t="s">
        <v>45814</v>
      </c>
      <c r="E22108" s="1" t="s">
        <v>176</v>
      </c>
      <c r="F22108" s="1" t="s">
        <v>66</v>
      </c>
      <c r="G22108" s="1" t="str">
        <f>IFERROR(__xludf.DUMMYFUNCTION("GOOGLETRANSLATE(D22108,""fr"",""en"")"),"#VALUE!")</f>
        <v>#VALUE!</v>
      </c>
    </row>
    <row r="22109" ht="15.75" customHeight="1">
      <c r="A22109" s="1" t="s">
        <v>485</v>
      </c>
      <c r="B22109" s="1">
        <v>3.0</v>
      </c>
      <c r="C22109" s="1" t="s">
        <v>45815</v>
      </c>
      <c r="D22109" s="1" t="s">
        <v>45816</v>
      </c>
      <c r="E22109" s="1" t="s">
        <v>10</v>
      </c>
      <c r="F22109" s="1" t="s">
        <v>11</v>
      </c>
      <c r="G22109" s="1" t="str">
        <f>IFERROR(__xludf.DUMMYFUNCTION("GOOGLETRANSLATE(D22109,""fr"",""en"")"),"#VALUE!")</f>
        <v>#VALUE!</v>
      </c>
    </row>
    <row r="22110" ht="15.75" customHeight="1">
      <c r="A22110" s="1" t="s">
        <v>377</v>
      </c>
      <c r="B22110" s="1">
        <v>5.0</v>
      </c>
      <c r="C22110" s="1" t="s">
        <v>45817</v>
      </c>
      <c r="D22110" s="1" t="s">
        <v>45818</v>
      </c>
      <c r="E22110" s="1" t="s">
        <v>21</v>
      </c>
      <c r="F22110" s="1" t="s">
        <v>11</v>
      </c>
      <c r="G22110" s="1" t="str">
        <f>IFERROR(__xludf.DUMMYFUNCTION("GOOGLETRANSLATE(D22110,""fr"",""en"")"),"#VALUE!")</f>
        <v>#VALUE!</v>
      </c>
    </row>
    <row r="22111" ht="15.75" customHeight="1">
      <c r="A22111" s="1" t="s">
        <v>326</v>
      </c>
      <c r="B22111" s="1">
        <v>1.0</v>
      </c>
      <c r="C22111" s="1" t="s">
        <v>45819</v>
      </c>
      <c r="D22111" s="1" t="s">
        <v>45820</v>
      </c>
      <c r="E22111" s="1" t="s">
        <v>226</v>
      </c>
      <c r="F22111" s="1" t="s">
        <v>110</v>
      </c>
      <c r="G22111" s="1" t="str">
        <f>IFERROR(__xludf.DUMMYFUNCTION("GOOGLETRANSLATE(D22111,""fr"",""en"")"),"#VALUE!")</f>
        <v>#VALUE!</v>
      </c>
    </row>
    <row r="22112" ht="15.75" customHeight="1">
      <c r="A22112" s="1" t="s">
        <v>1400</v>
      </c>
      <c r="B22112" s="1">
        <v>3.0</v>
      </c>
      <c r="C22112" s="1" t="s">
        <v>45821</v>
      </c>
      <c r="D22112" s="1" t="s">
        <v>45822</v>
      </c>
      <c r="E22112" s="1" t="s">
        <v>29</v>
      </c>
      <c r="F22112" s="1" t="s">
        <v>30</v>
      </c>
      <c r="G22112" s="1" t="str">
        <f>IFERROR(__xludf.DUMMYFUNCTION("GOOGLETRANSLATE(D22112,""fr"",""en"")"),"#VALUE!")</f>
        <v>#VALUE!</v>
      </c>
    </row>
    <row r="22113" ht="15.75" customHeight="1">
      <c r="A22113" s="1" t="s">
        <v>2358</v>
      </c>
      <c r="B22113" s="1">
        <v>5.0</v>
      </c>
      <c r="C22113" s="1" t="s">
        <v>45823</v>
      </c>
      <c r="D22113" s="1" t="s">
        <v>45824</v>
      </c>
      <c r="E22113" s="1" t="s">
        <v>21</v>
      </c>
      <c r="F22113" s="1" t="s">
        <v>11</v>
      </c>
      <c r="G22113" s="1" t="str">
        <f>IFERROR(__xludf.DUMMYFUNCTION("GOOGLETRANSLATE(D22113,""fr"",""en"")"),"#VALUE!")</f>
        <v>#VALUE!</v>
      </c>
    </row>
    <row r="22114" ht="15.75" customHeight="1">
      <c r="A22114" s="1" t="s">
        <v>2854</v>
      </c>
      <c r="B22114" s="1">
        <v>5.0</v>
      </c>
      <c r="C22114" s="1" t="s">
        <v>45825</v>
      </c>
      <c r="D22114" s="1" t="s">
        <v>45826</v>
      </c>
      <c r="E22114" s="1" t="s">
        <v>125</v>
      </c>
      <c r="F22114" s="1" t="s">
        <v>11</v>
      </c>
      <c r="G22114" s="1" t="str">
        <f>IFERROR(__xludf.DUMMYFUNCTION("GOOGLETRANSLATE(D22114,""fr"",""en"")"),"#VALUE!")</f>
        <v>#VALUE!</v>
      </c>
    </row>
    <row r="22115" ht="15.75" customHeight="1">
      <c r="A22115" s="1" t="s">
        <v>724</v>
      </c>
      <c r="B22115" s="1">
        <v>4.0</v>
      </c>
      <c r="C22115" s="1" t="s">
        <v>45827</v>
      </c>
      <c r="D22115" s="1" t="s">
        <v>45828</v>
      </c>
      <c r="E22115" s="1" t="s">
        <v>448</v>
      </c>
      <c r="F22115" s="1" t="s">
        <v>84</v>
      </c>
      <c r="G22115" s="1" t="str">
        <f>IFERROR(__xludf.DUMMYFUNCTION("GOOGLETRANSLATE(D22115,""fr"",""en"")"),"#VALUE!")</f>
        <v>#VALUE!</v>
      </c>
    </row>
    <row r="22116" ht="15.75" customHeight="1">
      <c r="A22116" s="1" t="s">
        <v>1259</v>
      </c>
      <c r="B22116" s="1">
        <v>2.0</v>
      </c>
      <c r="C22116" s="1" t="s">
        <v>45829</v>
      </c>
      <c r="D22116" s="1" t="s">
        <v>45830</v>
      </c>
      <c r="E22116" s="1" t="s">
        <v>273</v>
      </c>
      <c r="F22116" s="1" t="s">
        <v>110</v>
      </c>
      <c r="G22116" s="1" t="str">
        <f>IFERROR(__xludf.DUMMYFUNCTION("GOOGLETRANSLATE(D22116,""fr"",""en"")"),"#VALUE!")</f>
        <v>#VALUE!</v>
      </c>
    </row>
    <row r="22117" ht="15.75" customHeight="1">
      <c r="A22117" s="1" t="s">
        <v>6979</v>
      </c>
      <c r="B22117" s="1">
        <v>1.0</v>
      </c>
      <c r="C22117" s="1" t="s">
        <v>45831</v>
      </c>
      <c r="D22117" s="1" t="s">
        <v>45832</v>
      </c>
      <c r="E22117" s="1" t="s">
        <v>296</v>
      </c>
      <c r="F22117" s="1" t="s">
        <v>11</v>
      </c>
      <c r="G22117" s="1" t="str">
        <f>IFERROR(__xludf.DUMMYFUNCTION("GOOGLETRANSLATE(D22117,""fr"",""en"")"),"#VALUE!")</f>
        <v>#VALUE!</v>
      </c>
    </row>
    <row r="22118" ht="15.75" customHeight="1">
      <c r="A22118" s="1" t="s">
        <v>1400</v>
      </c>
      <c r="B22118" s="1">
        <v>2.0</v>
      </c>
      <c r="C22118" s="1" t="s">
        <v>45833</v>
      </c>
      <c r="D22118" s="1" t="s">
        <v>45834</v>
      </c>
      <c r="E22118" s="1" t="s">
        <v>29</v>
      </c>
      <c r="F22118" s="1" t="s">
        <v>30</v>
      </c>
      <c r="G22118" s="1" t="str">
        <f>IFERROR(__xludf.DUMMYFUNCTION("GOOGLETRANSLATE(D22118,""fr"",""en"")"),"#VALUE!")</f>
        <v>#VALUE!</v>
      </c>
    </row>
    <row r="22119" ht="15.75" customHeight="1">
      <c r="A22119" s="1" t="s">
        <v>2325</v>
      </c>
      <c r="B22119" s="1">
        <v>3.0</v>
      </c>
      <c r="C22119" s="1" t="s">
        <v>45835</v>
      </c>
      <c r="D22119" s="1" t="s">
        <v>45836</v>
      </c>
      <c r="E22119" s="1" t="s">
        <v>65</v>
      </c>
      <c r="F22119" s="1" t="s">
        <v>66</v>
      </c>
      <c r="G22119" s="1" t="str">
        <f>IFERROR(__xludf.DUMMYFUNCTION("GOOGLETRANSLATE(D22119,""fr"",""en"")"),"I cannot decide on the service since I never needed my insurance. However I already had an April Moto account but that the site does not recognize by making a new quote.")</f>
        <v>I cannot decide on the service since I never needed my insurance. However I already had an April Moto account but that the site does not recognize by making a new quote.</v>
      </c>
    </row>
    <row r="22120" ht="15.75" customHeight="1">
      <c r="A22120" s="1" t="s">
        <v>1901</v>
      </c>
      <c r="B22120" s="1">
        <v>4.0</v>
      </c>
      <c r="C22120" s="1" t="s">
        <v>45837</v>
      </c>
      <c r="D22120" s="1" t="s">
        <v>45838</v>
      </c>
      <c r="E22120" s="1" t="s">
        <v>10</v>
      </c>
      <c r="F22120" s="1" t="s">
        <v>11</v>
      </c>
      <c r="G22120" s="1" t="str">
        <f>IFERROR(__xludf.DUMMYFUNCTION("GOOGLETRANSLATE(D22120,""fr"",""en"")"),"#VALUE!")</f>
        <v>#VALUE!</v>
      </c>
    </row>
    <row r="22121" ht="15.75" customHeight="1">
      <c r="A22121" s="1" t="s">
        <v>15</v>
      </c>
      <c r="B22121" s="1">
        <v>3.0</v>
      </c>
      <c r="C22121" s="1" t="s">
        <v>45839</v>
      </c>
      <c r="D22121" s="1" t="s">
        <v>45840</v>
      </c>
      <c r="E22121" s="1" t="s">
        <v>10</v>
      </c>
      <c r="F22121" s="1" t="s">
        <v>11</v>
      </c>
      <c r="G22121" s="1" t="str">
        <f>IFERROR(__xludf.DUMMYFUNCTION("GOOGLETRANSLATE(D22121,""fr"",""en"")"),"#VALUE!")</f>
        <v>#VALUE!</v>
      </c>
    </row>
    <row r="22122" ht="15.75" customHeight="1">
      <c r="A22122" s="1" t="s">
        <v>2022</v>
      </c>
      <c r="B22122" s="1">
        <v>4.0</v>
      </c>
      <c r="C22122" s="1" t="s">
        <v>45841</v>
      </c>
      <c r="D22122" s="1" t="s">
        <v>45842</v>
      </c>
      <c r="E22122" s="1" t="s">
        <v>10</v>
      </c>
      <c r="F22122" s="1" t="s">
        <v>11</v>
      </c>
      <c r="G22122" s="1" t="str">
        <f>IFERROR(__xludf.DUMMYFUNCTION("GOOGLETRANSLATE(D22122,""fr"",""en"")"),"#VALUE!")</f>
        <v>#VALUE!</v>
      </c>
    </row>
    <row r="22123" ht="15.75" customHeight="1">
      <c r="A22123" s="1" t="s">
        <v>455</v>
      </c>
      <c r="B22123" s="1">
        <v>4.0</v>
      </c>
      <c r="C22123" s="1" t="s">
        <v>45843</v>
      </c>
      <c r="D22123" s="1" t="s">
        <v>45844</v>
      </c>
      <c r="E22123" s="1" t="s">
        <v>484</v>
      </c>
      <c r="F22123" s="1" t="s">
        <v>30</v>
      </c>
      <c r="G22123" s="1" t="str">
        <f>IFERROR(__xludf.DUMMYFUNCTION("GOOGLETRANSLATE(D22123,""fr"",""en"")"),"#VALUE!")</f>
        <v>#VALUE!</v>
      </c>
    </row>
    <row r="22124" ht="15.75" customHeight="1">
      <c r="A22124" s="1" t="s">
        <v>729</v>
      </c>
      <c r="B22124" s="1">
        <v>4.0</v>
      </c>
      <c r="C22124" s="1" t="s">
        <v>45845</v>
      </c>
      <c r="D22124" s="1" t="s">
        <v>45846</v>
      </c>
      <c r="E22124" s="1" t="s">
        <v>21</v>
      </c>
      <c r="F22124" s="1" t="s">
        <v>11</v>
      </c>
      <c r="G22124" s="1" t="str">
        <f>IFERROR(__xludf.DUMMYFUNCTION("GOOGLETRANSLATE(D22124,""fr"",""en"")"),"#VALUE!")</f>
        <v>#VALUE!</v>
      </c>
    </row>
    <row r="22125" ht="15.75" customHeight="1">
      <c r="A22125" s="1" t="s">
        <v>445</v>
      </c>
      <c r="B22125" s="1">
        <v>4.0</v>
      </c>
      <c r="C22125" s="1" t="s">
        <v>45847</v>
      </c>
      <c r="D22125" s="1" t="s">
        <v>45848</v>
      </c>
      <c r="E22125" s="1" t="s">
        <v>21</v>
      </c>
      <c r="F22125" s="1" t="s">
        <v>11</v>
      </c>
      <c r="G22125" s="1" t="str">
        <f>IFERROR(__xludf.DUMMYFUNCTION("GOOGLETRANSLATE(D22125,""fr"",""en"")"),"#VALUE!")</f>
        <v>#VALUE!</v>
      </c>
    </row>
    <row r="22126" ht="15.75" customHeight="1">
      <c r="A22126" s="1" t="s">
        <v>22518</v>
      </c>
      <c r="B22126" s="1">
        <v>1.0</v>
      </c>
      <c r="C22126" s="1" t="s">
        <v>45849</v>
      </c>
      <c r="D22126" s="1" t="s">
        <v>45850</v>
      </c>
      <c r="E22126" s="1" t="s">
        <v>29</v>
      </c>
      <c r="F22126" s="1" t="s">
        <v>30</v>
      </c>
      <c r="G22126" s="1" t="str">
        <f>IFERROR(__xludf.DUMMYFUNCTION("GOOGLETRANSLATE(D22126,""fr"",""en"")"),"#VALUE!")</f>
        <v>#VALUE!</v>
      </c>
    </row>
    <row r="22127" ht="15.75" customHeight="1">
      <c r="A22127" s="1" t="s">
        <v>1198</v>
      </c>
      <c r="B22127" s="1">
        <v>5.0</v>
      </c>
      <c r="C22127" s="1" t="s">
        <v>45851</v>
      </c>
      <c r="D22127" s="1" t="s">
        <v>45852</v>
      </c>
      <c r="E22127" s="1" t="s">
        <v>21</v>
      </c>
      <c r="F22127" s="1" t="s">
        <v>11</v>
      </c>
      <c r="G22127" s="1" t="str">
        <f>IFERROR(__xludf.DUMMYFUNCTION("GOOGLETRANSLATE(D22127,""fr"",""en"")"),"#VALUE!")</f>
        <v>#VALUE!</v>
      </c>
    </row>
    <row r="22128" ht="15.75" customHeight="1">
      <c r="A22128" s="1" t="s">
        <v>408</v>
      </c>
      <c r="B22128" s="1">
        <v>4.0</v>
      </c>
      <c r="C22128" s="1" t="s">
        <v>45853</v>
      </c>
      <c r="D22128" s="1" t="s">
        <v>45854</v>
      </c>
      <c r="E22128" s="1" t="s">
        <v>10</v>
      </c>
      <c r="F22128" s="1" t="s">
        <v>11</v>
      </c>
      <c r="G22128" s="1" t="str">
        <f>IFERROR(__xludf.DUMMYFUNCTION("GOOGLETRANSLATE(D22128,""fr"",""en"")"),"#VALUE!")</f>
        <v>#VALUE!</v>
      </c>
    </row>
    <row r="22129" ht="15.75" customHeight="1">
      <c r="A22129" s="1" t="s">
        <v>4569</v>
      </c>
      <c r="B22129" s="1">
        <v>2.0</v>
      </c>
      <c r="C22129" s="1" t="s">
        <v>18073</v>
      </c>
      <c r="D22129" s="1" t="s">
        <v>45855</v>
      </c>
      <c r="E22129" s="1" t="s">
        <v>226</v>
      </c>
      <c r="F22129" s="1" t="s">
        <v>110</v>
      </c>
      <c r="G22129" s="1" t="str">
        <f>IFERROR(__xludf.DUMMYFUNCTION("GOOGLETRANSLATE(D22129,""fr"",""en"")"),"#VALUE!")</f>
        <v>#VALUE!</v>
      </c>
    </row>
    <row r="22130" ht="15.75" customHeight="1">
      <c r="A22130" s="1" t="s">
        <v>4560</v>
      </c>
      <c r="B22130" s="1">
        <v>3.0</v>
      </c>
      <c r="C22130" s="1" t="s">
        <v>45856</v>
      </c>
      <c r="D22130" s="1" t="s">
        <v>45857</v>
      </c>
      <c r="E22130" s="1" t="s">
        <v>29</v>
      </c>
      <c r="F22130" s="1" t="s">
        <v>30</v>
      </c>
      <c r="G22130" s="1" t="str">
        <f>IFERROR(__xludf.DUMMYFUNCTION("GOOGLETRANSLATE(D22130,""fr"",""en"")"),"#VALUE!")</f>
        <v>#VALUE!</v>
      </c>
    </row>
    <row r="22131" ht="15.75" customHeight="1">
      <c r="A22131" s="1" t="s">
        <v>1473</v>
      </c>
      <c r="B22131" s="1">
        <v>5.0</v>
      </c>
      <c r="C22131" s="1" t="s">
        <v>45858</v>
      </c>
      <c r="D22131" s="1" t="s">
        <v>45859</v>
      </c>
      <c r="E22131" s="1" t="s">
        <v>21</v>
      </c>
      <c r="F22131" s="1" t="s">
        <v>11</v>
      </c>
      <c r="G22131" s="1" t="str">
        <f>IFERROR(__xludf.DUMMYFUNCTION("GOOGLETRANSLATE(D22131,""fr"",""en"")"),"#VALUE!")</f>
        <v>#VALUE!</v>
      </c>
    </row>
    <row r="22132" ht="15.75" customHeight="1">
      <c r="A22132" s="1" t="s">
        <v>780</v>
      </c>
      <c r="B22132" s="1">
        <v>2.0</v>
      </c>
      <c r="C22132" s="1" t="s">
        <v>45860</v>
      </c>
      <c r="D22132" s="1" t="s">
        <v>45861</v>
      </c>
      <c r="E22132" s="1" t="s">
        <v>25</v>
      </c>
      <c r="F22132" s="1" t="s">
        <v>11</v>
      </c>
      <c r="G22132" s="1" t="str">
        <f>IFERROR(__xludf.DUMMYFUNCTION("GOOGLETRANSLATE(D22132,""fr"",""en"")"),"#VALUE!")</f>
        <v>#VALUE!</v>
      </c>
    </row>
    <row r="22133" ht="15.75" customHeight="1">
      <c r="A22133" s="1" t="s">
        <v>1507</v>
      </c>
      <c r="B22133" s="1">
        <v>1.0</v>
      </c>
      <c r="C22133" s="1" t="s">
        <v>45862</v>
      </c>
      <c r="D22133" s="1" t="s">
        <v>45863</v>
      </c>
      <c r="E22133" s="1" t="s">
        <v>226</v>
      </c>
      <c r="F22133" s="1" t="s">
        <v>11</v>
      </c>
      <c r="G22133" s="1" t="str">
        <f>IFERROR(__xludf.DUMMYFUNCTION("GOOGLETRANSLATE(D22133,""fr"",""en"")"),"#VALUE!")</f>
        <v>#VALUE!</v>
      </c>
    </row>
    <row r="22134" ht="15.75" customHeight="1">
      <c r="A22134" s="1" t="s">
        <v>24260</v>
      </c>
      <c r="B22134" s="1">
        <v>5.0</v>
      </c>
      <c r="C22134" s="1" t="s">
        <v>45864</v>
      </c>
      <c r="D22134" s="1" t="s">
        <v>45865</v>
      </c>
      <c r="E22134" s="1" t="s">
        <v>21</v>
      </c>
      <c r="F22134" s="1" t="s">
        <v>11</v>
      </c>
      <c r="G22134" s="1" t="str">
        <f>IFERROR(__xludf.DUMMYFUNCTION("GOOGLETRANSLATE(D22134,""fr"",""en"")"),"#VALUE!")</f>
        <v>#VALUE!</v>
      </c>
    </row>
    <row r="22135" ht="15.75" customHeight="1">
      <c r="A22135" s="1" t="s">
        <v>245</v>
      </c>
      <c r="B22135" s="1">
        <v>4.0</v>
      </c>
      <c r="C22135" s="1" t="s">
        <v>45866</v>
      </c>
      <c r="D22135" s="1" t="s">
        <v>45867</v>
      </c>
      <c r="E22135" s="1" t="s">
        <v>21</v>
      </c>
      <c r="F22135" s="1" t="s">
        <v>11</v>
      </c>
      <c r="G22135" s="1" t="str">
        <f>IFERROR(__xludf.DUMMYFUNCTION("GOOGLETRANSLATE(D22135,""fr"",""en"")"),"#VALUE!")</f>
        <v>#VALUE!</v>
      </c>
    </row>
    <row r="22136" ht="15.75" customHeight="1">
      <c r="A22136" s="1" t="s">
        <v>4630</v>
      </c>
      <c r="B22136" s="1">
        <v>1.0</v>
      </c>
      <c r="C22136" s="1" t="s">
        <v>45868</v>
      </c>
      <c r="D22136" s="1" t="s">
        <v>45869</v>
      </c>
      <c r="E22136" s="1" t="s">
        <v>226</v>
      </c>
      <c r="F22136" s="1" t="s">
        <v>110</v>
      </c>
      <c r="G22136" s="1" t="str">
        <f>IFERROR(__xludf.DUMMYFUNCTION("GOOGLETRANSLATE(D22136,""fr"",""en"")"),"#VALUE!")</f>
        <v>#VALUE!</v>
      </c>
    </row>
    <row r="22137" ht="15.75" customHeight="1">
      <c r="A22137" s="1" t="s">
        <v>179</v>
      </c>
      <c r="B22137" s="1">
        <v>3.0</v>
      </c>
      <c r="C22137" s="1" t="s">
        <v>45870</v>
      </c>
      <c r="D22137" s="1" t="s">
        <v>45871</v>
      </c>
      <c r="E22137" s="1" t="s">
        <v>65</v>
      </c>
      <c r="F22137" s="1" t="s">
        <v>66</v>
      </c>
      <c r="G22137" s="1" t="str">
        <f>IFERROR(__xludf.DUMMYFUNCTION("GOOGLETRANSLATE(D22137,""fr"",""en"")"),"#VALUE!")</f>
        <v>#VALUE!</v>
      </c>
    </row>
    <row r="22138" ht="15.75" customHeight="1">
      <c r="A22138" s="1" t="s">
        <v>1353</v>
      </c>
      <c r="B22138" s="1">
        <v>5.0</v>
      </c>
      <c r="C22138" s="1" t="s">
        <v>45872</v>
      </c>
      <c r="D22138" s="1" t="s">
        <v>45873</v>
      </c>
      <c r="E22138" s="1" t="s">
        <v>21</v>
      </c>
      <c r="F22138" s="1" t="s">
        <v>11</v>
      </c>
      <c r="G22138" s="1" t="str">
        <f>IFERROR(__xludf.DUMMYFUNCTION("GOOGLETRANSLATE(D22138,""fr"",""en"")"),"#VALUE!")</f>
        <v>#VALUE!</v>
      </c>
    </row>
    <row r="22139" ht="15.75" customHeight="1">
      <c r="A22139" s="1" t="s">
        <v>2661</v>
      </c>
      <c r="B22139" s="1">
        <v>1.0</v>
      </c>
      <c r="C22139" s="1" t="s">
        <v>45874</v>
      </c>
      <c r="D22139" s="1" t="s">
        <v>45875</v>
      </c>
      <c r="E22139" s="1" t="s">
        <v>109</v>
      </c>
      <c r="F22139" s="1" t="s">
        <v>11</v>
      </c>
      <c r="G22139" s="1" t="str">
        <f>IFERROR(__xludf.DUMMYFUNCTION("GOOGLETRANSLATE(D22139,""fr"",""en"")"),"#VALUE!")</f>
        <v>#VALUE!</v>
      </c>
    </row>
    <row r="22140" ht="15.75" customHeight="1">
      <c r="A22140" s="1" t="s">
        <v>1029</v>
      </c>
      <c r="B22140" s="1">
        <v>1.0</v>
      </c>
      <c r="C22140" s="1" t="s">
        <v>45876</v>
      </c>
      <c r="D22140" s="1" t="s">
        <v>45877</v>
      </c>
      <c r="E22140" s="1" t="s">
        <v>73</v>
      </c>
      <c r="F22140" s="1" t="s">
        <v>30</v>
      </c>
      <c r="G22140" s="1" t="str">
        <f>IFERROR(__xludf.DUMMYFUNCTION("GOOGLETRANSLATE(D22140,""fr"",""en"")"),"#VALUE!")</f>
        <v>#VALUE!</v>
      </c>
    </row>
    <row r="22141" ht="15.75" customHeight="1">
      <c r="A22141" s="1" t="s">
        <v>7356</v>
      </c>
      <c r="B22141" s="1">
        <v>5.0</v>
      </c>
      <c r="C22141" s="1" t="s">
        <v>45878</v>
      </c>
      <c r="D22141" s="1" t="s">
        <v>45879</v>
      </c>
      <c r="E22141" s="1" t="s">
        <v>21</v>
      </c>
      <c r="F22141" s="1" t="s">
        <v>11</v>
      </c>
      <c r="G22141" s="1" t="str">
        <f>IFERROR(__xludf.DUMMYFUNCTION("GOOGLETRANSLATE(D22141,""fr"",""en"")"),"#VALUE!")</f>
        <v>#VALUE!</v>
      </c>
    </row>
    <row r="22142" ht="15.75" customHeight="1">
      <c r="A22142" s="1" t="s">
        <v>621</v>
      </c>
      <c r="B22142" s="1">
        <v>5.0</v>
      </c>
      <c r="C22142" s="1" t="s">
        <v>45880</v>
      </c>
      <c r="D22142" s="1" t="s">
        <v>45881</v>
      </c>
      <c r="E22142" s="1" t="s">
        <v>10</v>
      </c>
      <c r="F22142" s="1" t="s">
        <v>11</v>
      </c>
      <c r="G22142" s="1" t="str">
        <f>IFERROR(__xludf.DUMMYFUNCTION("GOOGLETRANSLATE(D22142,""fr"",""en"")"),"#VALUE!")</f>
        <v>#VALUE!</v>
      </c>
    </row>
    <row r="22143" ht="15.75" customHeight="1">
      <c r="A22143" s="1" t="s">
        <v>7067</v>
      </c>
      <c r="B22143" s="1">
        <v>2.0</v>
      </c>
      <c r="C22143" s="1" t="s">
        <v>45882</v>
      </c>
      <c r="D22143" s="1" t="s">
        <v>45883</v>
      </c>
      <c r="E22143" s="1" t="s">
        <v>169</v>
      </c>
      <c r="F22143" s="1" t="s">
        <v>110</v>
      </c>
      <c r="G22143" s="1" t="str">
        <f>IFERROR(__xludf.DUMMYFUNCTION("GOOGLETRANSLATE(D22143,""fr"",""en"")"),"#VALUE!")</f>
        <v>#VALUE!</v>
      </c>
    </row>
    <row r="22144" ht="15.75" customHeight="1">
      <c r="A22144" s="1" t="s">
        <v>34090</v>
      </c>
      <c r="B22144" s="1">
        <v>1.0</v>
      </c>
      <c r="C22144" s="1" t="s">
        <v>45884</v>
      </c>
      <c r="D22144" s="1" t="s">
        <v>45885</v>
      </c>
      <c r="E22144" s="1" t="s">
        <v>21</v>
      </c>
      <c r="F22144" s="1" t="s">
        <v>11</v>
      </c>
      <c r="G22144" s="1" t="str">
        <f>IFERROR(__xludf.DUMMYFUNCTION("GOOGLETRANSLATE(D22144,""fr"",""en"")"),"#VALUE!")</f>
        <v>#VALUE!</v>
      </c>
    </row>
    <row r="22145" ht="15.75" customHeight="1">
      <c r="A22145" s="1" t="s">
        <v>411</v>
      </c>
      <c r="B22145" s="1">
        <v>5.0</v>
      </c>
      <c r="C22145" s="1" t="s">
        <v>45886</v>
      </c>
      <c r="D22145" s="1" t="s">
        <v>45887</v>
      </c>
      <c r="E22145" s="1" t="s">
        <v>176</v>
      </c>
      <c r="F22145" s="1" t="s">
        <v>66</v>
      </c>
      <c r="G22145" s="1" t="str">
        <f>IFERROR(__xludf.DUMMYFUNCTION("GOOGLETRANSLATE(D22145,""fr"",""en"")"),"#VALUE!")</f>
        <v>#VALUE!</v>
      </c>
    </row>
    <row r="22146" ht="15.75" customHeight="1">
      <c r="A22146" s="1" t="s">
        <v>5267</v>
      </c>
      <c r="B22146" s="1">
        <v>1.0</v>
      </c>
      <c r="C22146" s="1" t="s">
        <v>45888</v>
      </c>
      <c r="D22146" s="1" t="s">
        <v>45889</v>
      </c>
      <c r="E22146" s="1" t="s">
        <v>575</v>
      </c>
      <c r="F22146" s="1" t="s">
        <v>48</v>
      </c>
      <c r="G22146" s="1" t="str">
        <f>IFERROR(__xludf.DUMMYFUNCTION("GOOGLETRANSLATE(D22146,""fr"",""en"")"),"#VALUE!")</f>
        <v>#VALUE!</v>
      </c>
    </row>
    <row r="22147" ht="15.75" customHeight="1">
      <c r="A22147" s="1" t="s">
        <v>4225</v>
      </c>
      <c r="B22147" s="1">
        <v>2.0</v>
      </c>
      <c r="C22147" s="1" t="s">
        <v>45890</v>
      </c>
      <c r="D22147" s="1" t="s">
        <v>45891</v>
      </c>
      <c r="E22147" s="1" t="s">
        <v>10</v>
      </c>
      <c r="F22147" s="1" t="s">
        <v>11</v>
      </c>
      <c r="G22147" s="1" t="str">
        <f>IFERROR(__xludf.DUMMYFUNCTION("GOOGLETRANSLATE(D22147,""fr"",""en"")"),"2 non -responsible claims and 1 broken ice the same year (no luck!). Result, I was fired from my car insurance, and afterwards to find another insurance after being fired = Big hassle + huge cost !!!! Reason = customer at risk ....
Yet more than 10 years "&amp;"at them at 50% bonus without claims.
Disgusting !!!")</f>
        <v>2 non -responsible claims and 1 broken ice the same year (no luck!). Result, I was fired from my car insurance, and afterwards to find another insurance after being fired = Big hassle + huge cost !!!! Reason = customer at risk ....
Yet more than 10 years at them at 50% bonus without claims.
Disgusting !!!</v>
      </c>
    </row>
    <row r="22148" ht="15.75" customHeight="1">
      <c r="A22148" s="1" t="s">
        <v>3496</v>
      </c>
      <c r="B22148" s="1">
        <v>4.0</v>
      </c>
      <c r="C22148" s="1" t="s">
        <v>45892</v>
      </c>
      <c r="D22148" s="1" t="s">
        <v>45893</v>
      </c>
      <c r="E22148" s="1" t="s">
        <v>176</v>
      </c>
      <c r="F22148" s="1" t="s">
        <v>66</v>
      </c>
      <c r="G22148" s="1" t="str">
        <f>IFERROR(__xludf.DUMMYFUNCTION("GOOGLETRANSLATE(D22148,""fr"",""en"")"),"#VALUE!")</f>
        <v>#VALUE!</v>
      </c>
    </row>
    <row r="22149" ht="15.75" customHeight="1">
      <c r="A22149" s="1" t="s">
        <v>173</v>
      </c>
      <c r="B22149" s="1">
        <v>5.0</v>
      </c>
      <c r="C22149" s="1" t="s">
        <v>45894</v>
      </c>
      <c r="D22149" s="1" t="s">
        <v>45895</v>
      </c>
      <c r="E22149" s="1" t="s">
        <v>10</v>
      </c>
      <c r="F22149" s="1" t="s">
        <v>11</v>
      </c>
      <c r="G22149" s="1" t="str">
        <f>IFERROR(__xludf.DUMMYFUNCTION("GOOGLETRANSLATE(D22149,""fr"",""en"")"),"#VALUE!")</f>
        <v>#VALUE!</v>
      </c>
    </row>
    <row r="22150" ht="15.75" customHeight="1">
      <c r="A22150" s="1" t="s">
        <v>3047</v>
      </c>
      <c r="B22150" s="1">
        <v>4.0</v>
      </c>
      <c r="C22150" s="1" t="s">
        <v>45896</v>
      </c>
      <c r="D22150" s="1" t="s">
        <v>45897</v>
      </c>
      <c r="E22150" s="1" t="s">
        <v>21</v>
      </c>
      <c r="F22150" s="1" t="s">
        <v>11</v>
      </c>
      <c r="G22150" s="1" t="str">
        <f>IFERROR(__xludf.DUMMYFUNCTION("GOOGLETRANSLATE(D22150,""fr"",""en"")"),"#VALUE!")</f>
        <v>#VALUE!</v>
      </c>
    </row>
    <row r="22151" ht="15.75" customHeight="1">
      <c r="A22151" s="1" t="s">
        <v>10406</v>
      </c>
      <c r="B22151" s="1">
        <v>1.0</v>
      </c>
      <c r="C22151" s="1" t="s">
        <v>45898</v>
      </c>
      <c r="D22151" s="1" t="s">
        <v>45899</v>
      </c>
      <c r="E22151" s="1" t="s">
        <v>575</v>
      </c>
      <c r="F22151" s="1" t="s">
        <v>84</v>
      </c>
      <c r="G22151" s="1" t="str">
        <f>IFERROR(__xludf.DUMMYFUNCTION("GOOGLETRANSLATE(D22151,""fr"",""en"")"),"#VALUE!")</f>
        <v>#VALUE!</v>
      </c>
    </row>
    <row r="22152" ht="15.75" customHeight="1">
      <c r="A22152" s="1" t="s">
        <v>461</v>
      </c>
      <c r="B22152" s="1">
        <v>1.0</v>
      </c>
      <c r="C22152" s="1" t="s">
        <v>45900</v>
      </c>
      <c r="D22152" s="1" t="s">
        <v>45901</v>
      </c>
      <c r="E22152" s="1" t="s">
        <v>10</v>
      </c>
      <c r="F22152" s="1" t="s">
        <v>11</v>
      </c>
      <c r="G22152" s="1" t="str">
        <f>IFERROR(__xludf.DUMMYFUNCTION("GOOGLETRANSLATE(D22152,""fr"",""en"")"),"#VALUE!")</f>
        <v>#VALUE!</v>
      </c>
    </row>
    <row r="22153" ht="15.75" customHeight="1">
      <c r="A22153" s="1" t="s">
        <v>491</v>
      </c>
      <c r="B22153" s="1">
        <v>5.0</v>
      </c>
      <c r="C22153" s="1" t="s">
        <v>45902</v>
      </c>
      <c r="D22153" s="1" t="s">
        <v>45903</v>
      </c>
      <c r="E22153" s="1" t="s">
        <v>10</v>
      </c>
      <c r="F22153" s="1" t="s">
        <v>11</v>
      </c>
      <c r="G22153" s="1" t="str">
        <f>IFERROR(__xludf.DUMMYFUNCTION("GOOGLETRANSLATE(D22153,""fr"",""en"")"),"#VALUE!")</f>
        <v>#VALUE!</v>
      </c>
    </row>
    <row r="22154" ht="15.75" customHeight="1">
      <c r="A22154" s="1" t="s">
        <v>624</v>
      </c>
      <c r="B22154" s="1">
        <v>5.0</v>
      </c>
      <c r="C22154" s="1" t="s">
        <v>45904</v>
      </c>
      <c r="D22154" s="1" t="s">
        <v>45905</v>
      </c>
      <c r="E22154" s="1" t="s">
        <v>10</v>
      </c>
      <c r="F22154" s="1" t="s">
        <v>11</v>
      </c>
      <c r="G22154" s="1" t="str">
        <f>IFERROR(__xludf.DUMMYFUNCTION("GOOGLETRANSLATE(D22154,""fr"",""en"")"),"#VALUE!")</f>
        <v>#VALUE!</v>
      </c>
    </row>
    <row r="22155" ht="15.75" customHeight="1">
      <c r="A22155" s="1" t="s">
        <v>7306</v>
      </c>
      <c r="B22155" s="1">
        <v>2.0</v>
      </c>
      <c r="C22155" s="1" t="s">
        <v>45906</v>
      </c>
      <c r="D22155" s="1" t="s">
        <v>45907</v>
      </c>
      <c r="E22155" s="1" t="s">
        <v>10</v>
      </c>
      <c r="F22155" s="1" t="s">
        <v>11</v>
      </c>
      <c r="G22155" s="1" t="str">
        <f>IFERROR(__xludf.DUMMYFUNCTION("GOOGLETRANSLATE(D22155,""fr"",""en"")"),"#VALUE!")</f>
        <v>#VALUE!</v>
      </c>
    </row>
    <row r="22156" ht="15.75" customHeight="1">
      <c r="A22156" s="1" t="s">
        <v>9482</v>
      </c>
      <c r="B22156" s="1">
        <v>1.0</v>
      </c>
      <c r="C22156" s="1" t="s">
        <v>45908</v>
      </c>
      <c r="D22156" s="1" t="s">
        <v>45909</v>
      </c>
      <c r="E22156" s="1" t="s">
        <v>296</v>
      </c>
      <c r="F22156" s="1" t="s">
        <v>118</v>
      </c>
      <c r="G22156" s="1" t="str">
        <f>IFERROR(__xludf.DUMMYFUNCTION("GOOGLETRANSLATE(D22156,""fr"",""en"")"),"#VALUE!")</f>
        <v>#VALUE!</v>
      </c>
    </row>
    <row r="22157" ht="15.75" customHeight="1">
      <c r="A22157" s="1" t="s">
        <v>3041</v>
      </c>
      <c r="B22157" s="1">
        <v>5.0</v>
      </c>
      <c r="C22157" s="1" t="s">
        <v>45910</v>
      </c>
      <c r="D22157" s="1" t="s">
        <v>45911</v>
      </c>
      <c r="E22157" s="1" t="s">
        <v>21</v>
      </c>
      <c r="F22157" s="1" t="s">
        <v>11</v>
      </c>
      <c r="G22157" s="1" t="str">
        <f>IFERROR(__xludf.DUMMYFUNCTION("GOOGLETRANSLATE(D22157,""fr"",""en"")"),"#VALUE!")</f>
        <v>#VALUE!</v>
      </c>
    </row>
    <row r="22158" ht="15.75" customHeight="1">
      <c r="A22158" s="1" t="s">
        <v>1429</v>
      </c>
      <c r="B22158" s="1">
        <v>1.0</v>
      </c>
      <c r="C22158" s="1" t="s">
        <v>45912</v>
      </c>
      <c r="D22158" s="1" t="s">
        <v>45913</v>
      </c>
      <c r="E22158" s="1" t="s">
        <v>47</v>
      </c>
      <c r="F22158" s="1" t="s">
        <v>48</v>
      </c>
      <c r="G22158" s="1" t="str">
        <f>IFERROR(__xludf.DUMMYFUNCTION("GOOGLETRANSLATE(D22158,""fr"",""en"")"),"#VALUE!")</f>
        <v>#VALUE!</v>
      </c>
    </row>
    <row r="22159" ht="15.75" customHeight="1">
      <c r="A22159" s="1" t="s">
        <v>18110</v>
      </c>
      <c r="B22159" s="1">
        <v>2.0</v>
      </c>
      <c r="C22159" s="1" t="s">
        <v>45914</v>
      </c>
      <c r="D22159" s="1" t="s">
        <v>45915</v>
      </c>
      <c r="E22159" s="1" t="s">
        <v>25</v>
      </c>
      <c r="F22159" s="1" t="s">
        <v>11</v>
      </c>
      <c r="G22159" s="1" t="str">
        <f>IFERROR(__xludf.DUMMYFUNCTION("GOOGLETRANSLATE(D22159,""fr"",""en"")"),"#VALUE!")</f>
        <v>#VALUE!</v>
      </c>
    </row>
    <row r="22160" ht="15.75" customHeight="1">
      <c r="A22160" s="1" t="s">
        <v>4625</v>
      </c>
      <c r="B22160" s="1">
        <v>5.0</v>
      </c>
      <c r="C22160" s="1" t="s">
        <v>45916</v>
      </c>
      <c r="D22160" s="1" t="s">
        <v>45917</v>
      </c>
      <c r="E22160" s="1" t="s">
        <v>10</v>
      </c>
      <c r="F22160" s="1" t="s">
        <v>11</v>
      </c>
      <c r="G22160" s="1" t="str">
        <f>IFERROR(__xludf.DUMMYFUNCTION("GOOGLETRANSLATE(D22160,""fr"",""en"")"),"#VALUE!")</f>
        <v>#VALUE!</v>
      </c>
    </row>
    <row r="22161" ht="15.75" customHeight="1">
      <c r="A22161" s="1" t="s">
        <v>955</v>
      </c>
      <c r="B22161" s="1">
        <v>3.0</v>
      </c>
      <c r="C22161" s="1" t="s">
        <v>45918</v>
      </c>
      <c r="D22161" s="1" t="s">
        <v>45919</v>
      </c>
      <c r="E22161" s="1" t="s">
        <v>169</v>
      </c>
      <c r="F22161" s="1" t="s">
        <v>11</v>
      </c>
      <c r="G22161" s="1" t="str">
        <f>IFERROR(__xludf.DUMMYFUNCTION("GOOGLETRANSLATE(D22161,""fr"",""en"")"),"#VALUE!")</f>
        <v>#VALUE!</v>
      </c>
    </row>
    <row r="22162" ht="15.75" customHeight="1">
      <c r="A22162" s="1" t="s">
        <v>338</v>
      </c>
      <c r="B22162" s="1">
        <v>4.0</v>
      </c>
      <c r="C22162" s="1" t="s">
        <v>45920</v>
      </c>
      <c r="D22162" s="1" t="s">
        <v>45921</v>
      </c>
      <c r="E22162" s="1" t="s">
        <v>21</v>
      </c>
      <c r="F22162" s="1" t="s">
        <v>11</v>
      </c>
      <c r="G22162" s="1" t="str">
        <f>IFERROR(__xludf.DUMMYFUNCTION("GOOGLETRANSLATE(D22162,""fr"",""en"")"),"#VALUE!")</f>
        <v>#VALUE!</v>
      </c>
    </row>
    <row r="22163" ht="15.75" customHeight="1">
      <c r="A22163" s="1" t="s">
        <v>597</v>
      </c>
      <c r="B22163" s="1">
        <v>4.0</v>
      </c>
      <c r="C22163" s="1" t="s">
        <v>45922</v>
      </c>
      <c r="D22163" s="1" t="s">
        <v>45923</v>
      </c>
      <c r="E22163" s="1" t="s">
        <v>169</v>
      </c>
      <c r="F22163" s="1" t="s">
        <v>11</v>
      </c>
      <c r="G22163" s="1" t="str">
        <f>IFERROR(__xludf.DUMMYFUNCTION("GOOGLETRANSLATE(D22163,""fr"",""en"")"),"#VALUE!")</f>
        <v>#VALUE!</v>
      </c>
    </row>
    <row r="22164" ht="15.75" customHeight="1">
      <c r="A22164" s="1" t="s">
        <v>329</v>
      </c>
      <c r="B22164" s="1">
        <v>4.0</v>
      </c>
      <c r="C22164" s="1" t="s">
        <v>45924</v>
      </c>
      <c r="D22164" s="1" t="s">
        <v>45925</v>
      </c>
      <c r="E22164" s="1" t="s">
        <v>10</v>
      </c>
      <c r="F22164" s="1" t="s">
        <v>11</v>
      </c>
      <c r="G22164" s="1" t="str">
        <f>IFERROR(__xludf.DUMMYFUNCTION("GOOGLETRANSLATE(D22164,""fr"",""en"")"),"#VALUE!")</f>
        <v>#VALUE!</v>
      </c>
    </row>
    <row r="22165" ht="15.75" customHeight="1">
      <c r="A22165" s="1" t="s">
        <v>2322</v>
      </c>
      <c r="B22165" s="1">
        <v>2.0</v>
      </c>
      <c r="C22165" s="1" t="s">
        <v>45926</v>
      </c>
      <c r="D22165" s="1" t="s">
        <v>45927</v>
      </c>
      <c r="E22165" s="1" t="s">
        <v>280</v>
      </c>
      <c r="F22165" s="1" t="s">
        <v>11</v>
      </c>
      <c r="G22165" s="1" t="str">
        <f>IFERROR(__xludf.DUMMYFUNCTION("GOOGLETRANSLATE(D22165,""fr"",""en"")"),"#VALUE!")</f>
        <v>#VALUE!</v>
      </c>
    </row>
    <row r="22166" ht="15.75" customHeight="1">
      <c r="A22166" s="1" t="s">
        <v>2765</v>
      </c>
      <c r="B22166" s="1">
        <v>1.0</v>
      </c>
      <c r="C22166" s="1" t="s">
        <v>45928</v>
      </c>
      <c r="D22166" s="1" t="s">
        <v>45929</v>
      </c>
      <c r="E22166" s="1" t="s">
        <v>29</v>
      </c>
      <c r="F22166" s="1" t="s">
        <v>30</v>
      </c>
      <c r="G22166" s="1" t="str">
        <f>IFERROR(__xludf.DUMMYFUNCTION("GOOGLETRANSLATE(D22166,""fr"",""en"")"),"#VALUE!")</f>
        <v>#VALUE!</v>
      </c>
    </row>
    <row r="22167" ht="15.75" customHeight="1">
      <c r="A22167" s="1" t="s">
        <v>430</v>
      </c>
      <c r="B22167" s="1">
        <v>3.0</v>
      </c>
      <c r="C22167" s="1" t="s">
        <v>45930</v>
      </c>
      <c r="D22167" s="1" t="s">
        <v>45931</v>
      </c>
      <c r="E22167" s="1" t="s">
        <v>21</v>
      </c>
      <c r="F22167" s="1" t="s">
        <v>11</v>
      </c>
      <c r="G22167" s="1" t="str">
        <f>IFERROR(__xludf.DUMMYFUNCTION("GOOGLETRANSLATE(D22167,""fr"",""en"")"),"#VALUE!")</f>
        <v>#VALUE!</v>
      </c>
    </row>
    <row r="22168" ht="15.75" customHeight="1">
      <c r="A22168" s="1" t="s">
        <v>2343</v>
      </c>
      <c r="B22168" s="1">
        <v>5.0</v>
      </c>
      <c r="C22168" s="1" t="s">
        <v>45932</v>
      </c>
      <c r="D22168" s="1" t="s">
        <v>45933</v>
      </c>
      <c r="E22168" s="1" t="s">
        <v>10</v>
      </c>
      <c r="F22168" s="1" t="s">
        <v>11</v>
      </c>
      <c r="G22168" s="1" t="str">
        <f>IFERROR(__xludf.DUMMYFUNCTION("GOOGLETRANSLATE(D22168,""fr"",""en"")"),"#VALUE!")</f>
        <v>#VALUE!</v>
      </c>
    </row>
    <row r="22169" ht="15.75" customHeight="1">
      <c r="A22169" s="1" t="s">
        <v>27890</v>
      </c>
      <c r="B22169" s="1">
        <v>1.0</v>
      </c>
      <c r="C22169" s="1" t="s">
        <v>45934</v>
      </c>
      <c r="D22169" s="1" t="s">
        <v>45935</v>
      </c>
      <c r="E22169" s="1" t="s">
        <v>292</v>
      </c>
      <c r="F22169" s="1" t="s">
        <v>11</v>
      </c>
      <c r="G22169" s="1" t="str">
        <f>IFERROR(__xludf.DUMMYFUNCTION("GOOGLETRANSLATE(D22169,""fr"",""en"")"),"#VALUE!")</f>
        <v>#VALUE!</v>
      </c>
    </row>
    <row r="22170" ht="15.75" customHeight="1">
      <c r="A22170" s="1" t="s">
        <v>1110</v>
      </c>
      <c r="B22170" s="1">
        <v>4.0</v>
      </c>
      <c r="C22170" s="1" t="s">
        <v>45936</v>
      </c>
      <c r="D22170" s="1" t="s">
        <v>45937</v>
      </c>
      <c r="E22170" s="1" t="s">
        <v>10</v>
      </c>
      <c r="F22170" s="1" t="s">
        <v>11</v>
      </c>
      <c r="G22170" s="1" t="str">
        <f>IFERROR(__xludf.DUMMYFUNCTION("GOOGLETRANSLATE(D22170,""fr"",""en"")"),"#VALUE!")</f>
        <v>#VALUE!</v>
      </c>
    </row>
    <row r="22171" ht="15.75" customHeight="1">
      <c r="A22171" s="1" t="s">
        <v>7386</v>
      </c>
      <c r="B22171" s="1">
        <v>1.0</v>
      </c>
      <c r="C22171" s="1" t="s">
        <v>45938</v>
      </c>
      <c r="D22171" s="1" t="s">
        <v>45939</v>
      </c>
      <c r="E22171" s="1" t="s">
        <v>10</v>
      </c>
      <c r="F22171" s="1" t="s">
        <v>11</v>
      </c>
      <c r="G22171" s="1" t="str">
        <f>IFERROR(__xludf.DUMMYFUNCTION("GOOGLETRANSLATE(D22171,""fr"",""en"")"),"#VALUE!")</f>
        <v>#VALUE!</v>
      </c>
    </row>
    <row r="22172" ht="15.75" customHeight="1">
      <c r="A22172" s="1" t="s">
        <v>643</v>
      </c>
      <c r="B22172" s="1">
        <v>5.0</v>
      </c>
      <c r="C22172" s="1" t="s">
        <v>45940</v>
      </c>
      <c r="D22172" s="1" t="s">
        <v>45941</v>
      </c>
      <c r="E22172" s="1" t="s">
        <v>10</v>
      </c>
      <c r="F22172" s="1" t="s">
        <v>11</v>
      </c>
      <c r="G22172" s="1" t="str">
        <f>IFERROR(__xludf.DUMMYFUNCTION("GOOGLETRANSLATE(D22172,""fr"",""en"")"),"#VALUE!")</f>
        <v>#VALUE!</v>
      </c>
    </row>
    <row r="22173" ht="15.75" customHeight="1">
      <c r="A22173" s="1" t="s">
        <v>2157</v>
      </c>
      <c r="B22173" s="1">
        <v>1.0</v>
      </c>
      <c r="C22173" s="1" t="s">
        <v>45942</v>
      </c>
      <c r="D22173" s="1" t="s">
        <v>45943</v>
      </c>
      <c r="E22173" s="1" t="s">
        <v>34</v>
      </c>
      <c r="F22173" s="1" t="s">
        <v>30</v>
      </c>
      <c r="G22173" s="1" t="str">
        <f>IFERROR(__xludf.DUMMYFUNCTION("GOOGLETRANSLATE(D22173,""fr"",""en"")"),"#VALUE!")</f>
        <v>#VALUE!</v>
      </c>
    </row>
    <row r="22174" ht="15.75" customHeight="1">
      <c r="A22174" s="1" t="s">
        <v>810</v>
      </c>
      <c r="B22174" s="1">
        <v>2.0</v>
      </c>
      <c r="C22174" s="1" t="s">
        <v>45944</v>
      </c>
      <c r="D22174" s="1" t="s">
        <v>45945</v>
      </c>
      <c r="E22174" s="1" t="s">
        <v>52</v>
      </c>
      <c r="F22174" s="1" t="s">
        <v>11</v>
      </c>
      <c r="G22174" s="1" t="str">
        <f>IFERROR(__xludf.DUMMYFUNCTION("GOOGLETRANSLATE(D22174,""fr"",""en"")"),"I just made sure to I refer the signed contract by post and the requested documents, a week after I receive an email that claims the documents. From the impossible to have them on the phone: waiting for more than 30 minutes, legally they are required to b"&amp;"e reachable quickly I think I will leave the time and make sure elsewhere.")</f>
        <v>I just made sure to I refer the signed contract by post and the requested documents, a week after I receive an email that claims the documents. From the impossible to have them on the phone: waiting for more than 30 minutes, legally they are required to be reachable quickly I think I will leave the time and make sure elsewhere.</v>
      </c>
    </row>
    <row r="22175" ht="15.75" customHeight="1">
      <c r="A22175" s="1" t="s">
        <v>4228</v>
      </c>
      <c r="B22175" s="1">
        <v>4.0</v>
      </c>
      <c r="C22175" s="1" t="s">
        <v>45946</v>
      </c>
      <c r="D22175" s="1" t="s">
        <v>45947</v>
      </c>
      <c r="E22175" s="1" t="s">
        <v>484</v>
      </c>
      <c r="F22175" s="1" t="s">
        <v>30</v>
      </c>
      <c r="G22175" s="1" t="str">
        <f>IFERROR(__xludf.DUMMYFUNCTION("GOOGLETRANSLATE(D22175,""fr"",""en"")"),"#VALUE!")</f>
        <v>#VALUE!</v>
      </c>
    </row>
    <row r="22176" ht="15.75" customHeight="1">
      <c r="A22176" s="1" t="s">
        <v>929</v>
      </c>
      <c r="B22176" s="1">
        <v>5.0</v>
      </c>
      <c r="C22176" s="1" t="s">
        <v>45948</v>
      </c>
      <c r="D22176" s="1" t="s">
        <v>45949</v>
      </c>
      <c r="E22176" s="1" t="s">
        <v>10</v>
      </c>
      <c r="F22176" s="1" t="s">
        <v>11</v>
      </c>
      <c r="G22176" s="1" t="str">
        <f>IFERROR(__xludf.DUMMYFUNCTION("GOOGLETRANSLATE(D22176,""fr"",""en"")"),"#VALUE!")</f>
        <v>#VALUE!</v>
      </c>
    </row>
    <row r="22177" ht="15.75" customHeight="1">
      <c r="A22177" s="1" t="s">
        <v>2851</v>
      </c>
      <c r="B22177" s="1">
        <v>2.0</v>
      </c>
      <c r="C22177" s="1" t="s">
        <v>45950</v>
      </c>
      <c r="D22177" s="1" t="s">
        <v>45951</v>
      </c>
      <c r="E22177" s="1" t="s">
        <v>25</v>
      </c>
      <c r="F22177" s="1" t="s">
        <v>11</v>
      </c>
      <c r="G22177" s="1" t="str">
        <f>IFERROR(__xludf.DUMMYFUNCTION("GOOGLETRANSLATE(D22177,""fr"",""en"")"),"#VALUE!")</f>
        <v>#VALUE!</v>
      </c>
    </row>
    <row r="22178" ht="15.75" customHeight="1">
      <c r="A22178" s="1" t="s">
        <v>411</v>
      </c>
      <c r="B22178" s="1">
        <v>1.0</v>
      </c>
      <c r="C22178" s="1" t="s">
        <v>45952</v>
      </c>
      <c r="D22178" s="1" t="s">
        <v>45953</v>
      </c>
      <c r="E22178" s="1" t="s">
        <v>750</v>
      </c>
      <c r="F22178" s="1" t="s">
        <v>110</v>
      </c>
      <c r="G22178" s="1" t="str">
        <f>IFERROR(__xludf.DUMMYFUNCTION("GOOGLETRANSLATE(D22178,""fr"",""en"")"),"#VALUE!")</f>
        <v>#VALUE!</v>
      </c>
    </row>
    <row r="22179" ht="15.75" customHeight="1">
      <c r="A22179" s="1" t="s">
        <v>3010</v>
      </c>
      <c r="B22179" s="1">
        <v>1.0</v>
      </c>
      <c r="C22179" s="1" t="s">
        <v>45954</v>
      </c>
      <c r="D22179" s="1" t="s">
        <v>45955</v>
      </c>
      <c r="E22179" s="1" t="s">
        <v>10</v>
      </c>
      <c r="F22179" s="1" t="s">
        <v>11</v>
      </c>
      <c r="G22179" s="1" t="str">
        <f>IFERROR(__xludf.DUMMYFUNCTION("GOOGLETRANSLATE(D22179,""fr"",""en"")"),"#VALUE!")</f>
        <v>#VALUE!</v>
      </c>
    </row>
    <row r="22180" ht="15.75" customHeight="1">
      <c r="A22180" s="1" t="s">
        <v>8653</v>
      </c>
      <c r="B22180" s="1">
        <v>1.0</v>
      </c>
      <c r="C22180" s="1" t="s">
        <v>45956</v>
      </c>
      <c r="D22180" s="1" t="s">
        <v>45957</v>
      </c>
      <c r="E22180" s="1" t="s">
        <v>554</v>
      </c>
      <c r="F22180" s="1" t="s">
        <v>30</v>
      </c>
      <c r="G22180" s="1" t="str">
        <f>IFERROR(__xludf.DUMMYFUNCTION("GOOGLETRANSLATE(D22180,""fr"",""en"")"),"#VALUE!")</f>
        <v>#VALUE!</v>
      </c>
    </row>
    <row r="22181" ht="15.75" customHeight="1">
      <c r="A22181" s="1" t="s">
        <v>329</v>
      </c>
      <c r="B22181" s="1">
        <v>3.0</v>
      </c>
      <c r="C22181" s="1" t="s">
        <v>45958</v>
      </c>
      <c r="D22181" s="1" t="s">
        <v>45959</v>
      </c>
      <c r="E22181" s="1" t="s">
        <v>10</v>
      </c>
      <c r="F22181" s="1" t="s">
        <v>11</v>
      </c>
      <c r="G22181" s="1" t="str">
        <f>IFERROR(__xludf.DUMMYFUNCTION("GOOGLETRANSLATE(D22181,""fr"",""en"")"),"#VALUE!")</f>
        <v>#VALUE!</v>
      </c>
    </row>
    <row r="22182" ht="15.75" customHeight="1">
      <c r="A22182" s="1" t="s">
        <v>3337</v>
      </c>
      <c r="B22182" s="1">
        <v>1.0</v>
      </c>
      <c r="C22182" s="1" t="s">
        <v>45960</v>
      </c>
      <c r="D22182" s="1" t="s">
        <v>45961</v>
      </c>
      <c r="E22182" s="1" t="s">
        <v>575</v>
      </c>
      <c r="F22182" s="1" t="s">
        <v>48</v>
      </c>
      <c r="G22182" s="1" t="str">
        <f>IFERROR(__xludf.DUMMYFUNCTION("GOOGLETRANSLATE(D22182,""fr"",""en"")"),"#VALUE!")</f>
        <v>#VALUE!</v>
      </c>
    </row>
    <row r="22183" ht="15.75" customHeight="1">
      <c r="A22183" s="1" t="s">
        <v>1023</v>
      </c>
      <c r="B22183" s="1">
        <v>4.0</v>
      </c>
      <c r="C22183" s="1" t="s">
        <v>45962</v>
      </c>
      <c r="D22183" s="1" t="s">
        <v>45963</v>
      </c>
      <c r="E22183" s="1" t="s">
        <v>10</v>
      </c>
      <c r="F22183" s="1" t="s">
        <v>11</v>
      </c>
      <c r="G22183" s="1" t="str">
        <f>IFERROR(__xludf.DUMMYFUNCTION("GOOGLETRANSLATE(D22183,""fr"",""en"")"),"#VALUE!")</f>
        <v>#VALUE!</v>
      </c>
    </row>
    <row r="22184" ht="15.75" customHeight="1">
      <c r="A22184" s="1" t="s">
        <v>5759</v>
      </c>
      <c r="B22184" s="1">
        <v>1.0</v>
      </c>
      <c r="C22184" s="1" t="s">
        <v>45964</v>
      </c>
      <c r="D22184" s="1" t="s">
        <v>45965</v>
      </c>
      <c r="E22184" s="1" t="s">
        <v>10</v>
      </c>
      <c r="F22184" s="1" t="s">
        <v>11</v>
      </c>
      <c r="G22184" s="1" t="str">
        <f>IFERROR(__xludf.DUMMYFUNCTION("GOOGLETRANSLATE(D22184,""fr"",""en"")"),"#VALUE!")</f>
        <v>#VALUE!</v>
      </c>
    </row>
    <row r="22185" ht="15.75" customHeight="1">
      <c r="A22185" s="1" t="s">
        <v>15179</v>
      </c>
      <c r="B22185" s="1">
        <v>1.0</v>
      </c>
      <c r="C22185" s="1" t="s">
        <v>45966</v>
      </c>
      <c r="D22185" s="1" t="s">
        <v>45967</v>
      </c>
      <c r="E22185" s="1" t="s">
        <v>250</v>
      </c>
      <c r="F22185" s="1" t="s">
        <v>30</v>
      </c>
      <c r="G22185" s="1" t="str">
        <f>IFERROR(__xludf.DUMMYFUNCTION("GOOGLETRANSLATE(D22185,""fr"",""en"")"),"#VALUE!")</f>
        <v>#VALUE!</v>
      </c>
    </row>
    <row r="22186" ht="15.75" customHeight="1">
      <c r="A22186" s="1" t="s">
        <v>326</v>
      </c>
      <c r="B22186" s="1">
        <v>4.0</v>
      </c>
      <c r="C22186" s="1" t="s">
        <v>45968</v>
      </c>
      <c r="D22186" s="1" t="s">
        <v>45969</v>
      </c>
      <c r="E22186" s="1" t="s">
        <v>21</v>
      </c>
      <c r="F22186" s="1" t="s">
        <v>11</v>
      </c>
      <c r="G22186" s="1" t="str">
        <f>IFERROR(__xludf.DUMMYFUNCTION("GOOGLETRANSLATE(D22186,""fr"",""en"")"),"#VALUE!")</f>
        <v>#VALUE!</v>
      </c>
    </row>
    <row r="22187" ht="15.75" customHeight="1">
      <c r="A22187" s="1" t="s">
        <v>1741</v>
      </c>
      <c r="B22187" s="1">
        <v>1.0</v>
      </c>
      <c r="C22187" s="1" t="s">
        <v>45970</v>
      </c>
      <c r="D22187" s="1" t="s">
        <v>45971</v>
      </c>
      <c r="E22187" s="1" t="s">
        <v>423</v>
      </c>
      <c r="F22187" s="1" t="s">
        <v>30</v>
      </c>
      <c r="G22187" s="1" t="str">
        <f>IFERROR(__xludf.DUMMYFUNCTION("GOOGLETRANSLATE(D22187,""fr"",""en"")"),"#VALUE!")</f>
        <v>#VALUE!</v>
      </c>
    </row>
    <row r="22188" ht="15.75" customHeight="1">
      <c r="A22188" s="1" t="s">
        <v>5456</v>
      </c>
      <c r="B22188" s="1">
        <v>4.0</v>
      </c>
      <c r="C22188" s="1" t="s">
        <v>45972</v>
      </c>
      <c r="D22188" s="1" t="s">
        <v>45973</v>
      </c>
      <c r="E22188" s="1" t="s">
        <v>21</v>
      </c>
      <c r="F22188" s="1" t="s">
        <v>11</v>
      </c>
      <c r="G22188" s="1" t="str">
        <f>IFERROR(__xludf.DUMMYFUNCTION("GOOGLETRANSLATE(D22188,""fr"",""en"")"),"#VALUE!")</f>
        <v>#VALUE!</v>
      </c>
    </row>
    <row r="22189" ht="15.75" customHeight="1">
      <c r="A22189" s="1" t="s">
        <v>1607</v>
      </c>
      <c r="B22189" s="1">
        <v>5.0</v>
      </c>
      <c r="C22189" s="1" t="s">
        <v>45974</v>
      </c>
      <c r="D22189" s="1" t="s">
        <v>45975</v>
      </c>
      <c r="E22189" s="1" t="s">
        <v>484</v>
      </c>
      <c r="F22189" s="1" t="s">
        <v>30</v>
      </c>
      <c r="G22189" s="1" t="str">
        <f>IFERROR(__xludf.DUMMYFUNCTION("GOOGLETRANSLATE(D22189,""fr"",""en"")"),"#VALUE!")</f>
        <v>#VALUE!</v>
      </c>
    </row>
    <row r="22190" ht="15.75" customHeight="1">
      <c r="A22190" s="1" t="s">
        <v>3132</v>
      </c>
      <c r="B22190" s="1">
        <v>4.0</v>
      </c>
      <c r="C22190" s="1" t="s">
        <v>45976</v>
      </c>
      <c r="D22190" s="1" t="s">
        <v>45977</v>
      </c>
      <c r="E22190" s="1" t="s">
        <v>21</v>
      </c>
      <c r="F22190" s="1" t="s">
        <v>11</v>
      </c>
      <c r="G22190" s="1" t="str">
        <f>IFERROR(__xludf.DUMMYFUNCTION("GOOGLETRANSLATE(D22190,""fr"",""en"")"),"#VALUE!")</f>
        <v>#VALUE!</v>
      </c>
    </row>
    <row r="22191" ht="15.75" customHeight="1">
      <c r="A22191" s="1" t="s">
        <v>18207</v>
      </c>
      <c r="B22191" s="1">
        <v>2.0</v>
      </c>
      <c r="C22191" s="1" t="s">
        <v>45978</v>
      </c>
      <c r="D22191" s="1" t="s">
        <v>45979</v>
      </c>
      <c r="E22191" s="1" t="s">
        <v>292</v>
      </c>
      <c r="F22191" s="1" t="s">
        <v>11</v>
      </c>
      <c r="G22191" s="1" t="str">
        <f>IFERROR(__xludf.DUMMYFUNCTION("GOOGLETRANSLATE(D22191,""fr"",""en"")"),"#VALUE!")</f>
        <v>#VALUE!</v>
      </c>
    </row>
    <row r="22192" ht="15.75" customHeight="1">
      <c r="A22192" s="1" t="s">
        <v>374</v>
      </c>
      <c r="B22192" s="1">
        <v>5.0</v>
      </c>
      <c r="C22192" s="1" t="s">
        <v>45980</v>
      </c>
      <c r="D22192" s="1" t="s">
        <v>45981</v>
      </c>
      <c r="E22192" s="1" t="s">
        <v>21</v>
      </c>
      <c r="F22192" s="1" t="s">
        <v>11</v>
      </c>
      <c r="G22192" s="1" t="str">
        <f>IFERROR(__xludf.DUMMYFUNCTION("GOOGLETRANSLATE(D22192,""fr"",""en"")"),"#VALUE!")</f>
        <v>#VALUE!</v>
      </c>
    </row>
    <row r="22193" ht="15.75" customHeight="1">
      <c r="A22193" s="1" t="s">
        <v>374</v>
      </c>
      <c r="B22193" s="1">
        <v>5.0</v>
      </c>
      <c r="C22193" s="1" t="s">
        <v>45982</v>
      </c>
      <c r="D22193" s="1" t="s">
        <v>45983</v>
      </c>
      <c r="E22193" s="1" t="s">
        <v>21</v>
      </c>
      <c r="F22193" s="1" t="s">
        <v>11</v>
      </c>
      <c r="G22193" s="1" t="str">
        <f>IFERROR(__xludf.DUMMYFUNCTION("GOOGLETRANSLATE(D22193,""fr"",""en"")"),"#VALUE!")</f>
        <v>#VALUE!</v>
      </c>
    </row>
    <row r="22194" ht="15.75" customHeight="1">
      <c r="A22194" s="1" t="s">
        <v>8650</v>
      </c>
      <c r="B22194" s="1">
        <v>2.0</v>
      </c>
      <c r="C22194" s="1" t="s">
        <v>45984</v>
      </c>
      <c r="D22194" s="1" t="s">
        <v>45985</v>
      </c>
      <c r="E22194" s="1" t="s">
        <v>296</v>
      </c>
      <c r="F22194" s="1" t="s">
        <v>11</v>
      </c>
      <c r="G22194" s="1" t="str">
        <f>IFERROR(__xludf.DUMMYFUNCTION("GOOGLETRANSLATE(D22194,""fr"",""en"")"),"#VALUE!")</f>
        <v>#VALUE!</v>
      </c>
    </row>
    <row r="22195" ht="15.75" customHeight="1">
      <c r="A22195" s="1" t="s">
        <v>2117</v>
      </c>
      <c r="B22195" s="1">
        <v>1.0</v>
      </c>
      <c r="C22195" s="1" t="s">
        <v>45986</v>
      </c>
      <c r="D22195" s="1" t="s">
        <v>45987</v>
      </c>
      <c r="E22195" s="1" t="s">
        <v>230</v>
      </c>
      <c r="F22195" s="1" t="s">
        <v>48</v>
      </c>
      <c r="G22195" s="1" t="str">
        <f>IFERROR(__xludf.DUMMYFUNCTION("GOOGLETRANSLATE(D22195,""fr"",""en"")"),"horror! I pay 100 euros per month, I have sent two quotes for months that I have been waiting for Depusi today PCK they can't make quote without errors, already 3rd times that I have to correct their mistakes asking to redo me estimate. A big one anything"&amp;" to avoid.")</f>
        <v>horror! I pay 100 euros per month, I have sent two quotes for months that I have been waiting for Depusi today PCK they can't make quote without errors, already 3rd times that I have to correct their mistakes asking to redo me estimate. A big one anything to avoid.</v>
      </c>
    </row>
    <row r="22196" ht="15.75" customHeight="1">
      <c r="A22196" s="1" t="s">
        <v>2896</v>
      </c>
      <c r="B22196" s="1">
        <v>5.0</v>
      </c>
      <c r="C22196" s="1" t="s">
        <v>45988</v>
      </c>
      <c r="D22196" s="1" t="s">
        <v>45989</v>
      </c>
      <c r="E22196" s="1" t="s">
        <v>614</v>
      </c>
      <c r="F22196" s="1" t="s">
        <v>30</v>
      </c>
      <c r="G22196" s="1" t="str">
        <f>IFERROR(__xludf.DUMMYFUNCTION("GOOGLETRANSLATE(D22196,""fr"",""en"")"),"#VALUE!")</f>
        <v>#VALUE!</v>
      </c>
    </row>
    <row r="22197" ht="15.75" customHeight="1">
      <c r="A22197" s="1" t="s">
        <v>876</v>
      </c>
      <c r="B22197" s="1">
        <v>3.0</v>
      </c>
      <c r="C22197" s="1" t="s">
        <v>45990</v>
      </c>
      <c r="D22197" s="1" t="s">
        <v>45991</v>
      </c>
      <c r="E22197" s="1" t="s">
        <v>65</v>
      </c>
      <c r="F22197" s="1" t="s">
        <v>66</v>
      </c>
      <c r="G22197" s="1" t="str">
        <f>IFERROR(__xludf.DUMMYFUNCTION("GOOGLETRANSLATE(D22197,""fr"",""en"")"),"#VALUE!")</f>
        <v>#VALUE!</v>
      </c>
    </row>
    <row r="22198" ht="15.75" customHeight="1">
      <c r="A22198" s="1" t="s">
        <v>1421</v>
      </c>
      <c r="B22198" s="1">
        <v>5.0</v>
      </c>
      <c r="C22198" s="1" t="s">
        <v>45992</v>
      </c>
      <c r="D22198" s="1" t="s">
        <v>45993</v>
      </c>
      <c r="E22198" s="1" t="s">
        <v>10</v>
      </c>
      <c r="F22198" s="1" t="s">
        <v>11</v>
      </c>
      <c r="G22198" s="1" t="str">
        <f>IFERROR(__xludf.DUMMYFUNCTION("GOOGLETRANSLATE(D22198,""fr"",""en"")"),"#VALUE!")</f>
        <v>#VALUE!</v>
      </c>
    </row>
    <row r="22199" ht="15.75" customHeight="1">
      <c r="A22199" s="1" t="s">
        <v>4832</v>
      </c>
      <c r="B22199" s="1">
        <v>4.0</v>
      </c>
      <c r="C22199" s="1" t="s">
        <v>45994</v>
      </c>
      <c r="D22199" s="1" t="s">
        <v>45995</v>
      </c>
      <c r="E22199" s="1" t="s">
        <v>21</v>
      </c>
      <c r="F22199" s="1" t="s">
        <v>11</v>
      </c>
      <c r="G22199" s="1" t="str">
        <f>IFERROR(__xludf.DUMMYFUNCTION("GOOGLETRANSLATE(D22199,""fr"",""en"")"),"#VALUE!")</f>
        <v>#VALUE!</v>
      </c>
    </row>
    <row r="22200" ht="15.75" customHeight="1">
      <c r="A22200" s="1" t="s">
        <v>91</v>
      </c>
      <c r="B22200" s="1">
        <v>4.0</v>
      </c>
      <c r="C22200" s="1" t="s">
        <v>45996</v>
      </c>
      <c r="D22200" s="1" t="s">
        <v>45997</v>
      </c>
      <c r="E22200" s="1" t="s">
        <v>65</v>
      </c>
      <c r="F22200" s="1" t="s">
        <v>66</v>
      </c>
      <c r="G22200" s="1" t="str">
        <f>IFERROR(__xludf.DUMMYFUNCTION("GOOGLETRANSLATE(D22200,""fr"",""en"")"),"#VALUE!")</f>
        <v>#VALUE!</v>
      </c>
    </row>
    <row r="22201" ht="15.75" customHeight="1">
      <c r="A22201" s="1" t="s">
        <v>11257</v>
      </c>
      <c r="B22201" s="1">
        <v>1.0</v>
      </c>
      <c r="C22201" s="1" t="s">
        <v>45998</v>
      </c>
      <c r="D22201" s="1" t="s">
        <v>45999</v>
      </c>
      <c r="E22201" s="1" t="s">
        <v>125</v>
      </c>
      <c r="F22201" s="1" t="s">
        <v>11</v>
      </c>
      <c r="G22201" s="1" t="str">
        <f>IFERROR(__xludf.DUMMYFUNCTION("GOOGLETRANSLATE(D22201,""fr"",""en"")"),"#VALUE!")</f>
        <v>#VALUE!</v>
      </c>
    </row>
    <row r="22202" ht="15.75" customHeight="1">
      <c r="A22202" s="1" t="s">
        <v>5333</v>
      </c>
      <c r="B22202" s="1">
        <v>3.0</v>
      </c>
      <c r="C22202" s="1" t="s">
        <v>46000</v>
      </c>
      <c r="D22202" s="1" t="s">
        <v>46001</v>
      </c>
      <c r="E22202" s="1" t="s">
        <v>10</v>
      </c>
      <c r="F22202" s="1" t="s">
        <v>11</v>
      </c>
      <c r="G22202" s="1" t="str">
        <f>IFERROR(__xludf.DUMMYFUNCTION("GOOGLETRANSLATE(D22202,""fr"",""en"")"),"#VALUE!")</f>
        <v>#VALUE!</v>
      </c>
    </row>
    <row r="22203" ht="15.75" customHeight="1">
      <c r="A22203" s="1" t="s">
        <v>2911</v>
      </c>
      <c r="B22203" s="1">
        <v>4.0</v>
      </c>
      <c r="C22203" s="1" t="s">
        <v>46002</v>
      </c>
      <c r="D22203" s="1" t="s">
        <v>46003</v>
      </c>
      <c r="E22203" s="1" t="s">
        <v>10</v>
      </c>
      <c r="F22203" s="1" t="s">
        <v>11</v>
      </c>
      <c r="G22203" s="1" t="str">
        <f>IFERROR(__xludf.DUMMYFUNCTION("GOOGLETRANSLATE(D22203,""fr"",""en"")"),"#VALUE!")</f>
        <v>#VALUE!</v>
      </c>
    </row>
    <row r="22204" ht="15.75" customHeight="1">
      <c r="A22204" s="1" t="s">
        <v>576</v>
      </c>
      <c r="B22204" s="1">
        <v>5.0</v>
      </c>
      <c r="C22204" s="1" t="s">
        <v>46004</v>
      </c>
      <c r="D22204" s="1" t="s">
        <v>46005</v>
      </c>
      <c r="E22204" s="1" t="s">
        <v>484</v>
      </c>
      <c r="F22204" s="1" t="s">
        <v>30</v>
      </c>
      <c r="G22204" s="1" t="str">
        <f>IFERROR(__xludf.DUMMYFUNCTION("GOOGLETRANSLATE(D22204,""fr"",""en"")"),"#VALUE!")</f>
        <v>#VALUE!</v>
      </c>
    </row>
    <row r="22205" ht="15.75" customHeight="1">
      <c r="A22205" s="1" t="s">
        <v>1770</v>
      </c>
      <c r="B22205" s="1">
        <v>2.0</v>
      </c>
      <c r="C22205" s="1" t="s">
        <v>46006</v>
      </c>
      <c r="D22205" s="1" t="s">
        <v>46007</v>
      </c>
      <c r="E22205" s="1" t="s">
        <v>21</v>
      </c>
      <c r="F22205" s="1" t="s">
        <v>11</v>
      </c>
      <c r="G22205" s="1" t="str">
        <f>IFERROR(__xludf.DUMMYFUNCTION("GOOGLETRANSLATE(D22205,""fr"",""en"")"),"#VALUE!")</f>
        <v>#VALUE!</v>
      </c>
    </row>
    <row r="22206" ht="15.75" customHeight="1">
      <c r="A22206" s="1" t="s">
        <v>6525</v>
      </c>
      <c r="B22206" s="1">
        <v>2.0</v>
      </c>
      <c r="C22206" s="1" t="s">
        <v>46008</v>
      </c>
      <c r="D22206" s="1" t="s">
        <v>46009</v>
      </c>
      <c r="E22206" s="1" t="s">
        <v>292</v>
      </c>
      <c r="F22206" s="1" t="s">
        <v>11</v>
      </c>
      <c r="G22206" s="1" t="str">
        <f>IFERROR(__xludf.DUMMYFUNCTION("GOOGLETRANSLATE(D22206,""fr"",""en"")"),"#VALUE!")</f>
        <v>#VALUE!</v>
      </c>
    </row>
    <row r="22207" ht="15.75" customHeight="1">
      <c r="A22207" s="1" t="s">
        <v>643</v>
      </c>
      <c r="B22207" s="1">
        <v>3.0</v>
      </c>
      <c r="C22207" s="1" t="s">
        <v>46010</v>
      </c>
      <c r="D22207" s="1" t="s">
        <v>46011</v>
      </c>
      <c r="E22207" s="1" t="s">
        <v>10</v>
      </c>
      <c r="F22207" s="1" t="s">
        <v>11</v>
      </c>
      <c r="G22207" s="1" t="str">
        <f>IFERROR(__xludf.DUMMYFUNCTION("GOOGLETRANSLATE(D22207,""fr"",""en"")"),"#VALUE!")</f>
        <v>#VALUE!</v>
      </c>
    </row>
    <row r="22208" ht="15.75" customHeight="1">
      <c r="A22208" s="1" t="s">
        <v>3850</v>
      </c>
      <c r="B22208" s="1">
        <v>3.0</v>
      </c>
      <c r="C22208" s="1" t="s">
        <v>46012</v>
      </c>
      <c r="D22208" s="1" t="s">
        <v>46013</v>
      </c>
      <c r="E22208" s="1" t="s">
        <v>10</v>
      </c>
      <c r="F22208" s="1" t="s">
        <v>11</v>
      </c>
      <c r="G22208" s="1" t="str">
        <f>IFERROR(__xludf.DUMMYFUNCTION("GOOGLETRANSLATE(D22208,""fr"",""en"")"),"#VALUE!")</f>
        <v>#VALUE!</v>
      </c>
    </row>
    <row r="22209" ht="15.75" customHeight="1">
      <c r="A22209" s="1" t="s">
        <v>6073</v>
      </c>
      <c r="B22209" s="1">
        <v>1.0</v>
      </c>
      <c r="C22209" s="1" t="s">
        <v>46014</v>
      </c>
      <c r="D22209" s="1" t="s">
        <v>46015</v>
      </c>
      <c r="E22209" s="1" t="s">
        <v>296</v>
      </c>
      <c r="F22209" s="1" t="s">
        <v>118</v>
      </c>
      <c r="G22209" s="1" t="str">
        <f>IFERROR(__xludf.DUMMYFUNCTION("GOOGLETRANSLATE(D22209,""fr"",""en"")"),"#VALUE!")</f>
        <v>#VALUE!</v>
      </c>
    </row>
    <row r="22210" ht="15.75" customHeight="1">
      <c r="A22210" s="1" t="s">
        <v>2358</v>
      </c>
      <c r="B22210" s="1">
        <v>1.0</v>
      </c>
      <c r="C22210" s="1" t="s">
        <v>46016</v>
      </c>
      <c r="D22210" s="1" t="s">
        <v>46017</v>
      </c>
      <c r="E22210" s="1" t="s">
        <v>73</v>
      </c>
      <c r="F22210" s="1" t="s">
        <v>30</v>
      </c>
      <c r="G22210" s="1" t="str">
        <f>IFERROR(__xludf.DUMMYFUNCTION("GOOGLETRANSLATE(D22210,""fr"",""en"")"),"#VALUE!")</f>
        <v>#VALUE!</v>
      </c>
    </row>
    <row r="22211" ht="15.75" customHeight="1">
      <c r="A22211" s="1" t="s">
        <v>2826</v>
      </c>
      <c r="B22211" s="1">
        <v>4.0</v>
      </c>
      <c r="C22211" s="1" t="s">
        <v>46018</v>
      </c>
      <c r="D22211" s="1" t="s">
        <v>46019</v>
      </c>
      <c r="E22211" s="1" t="s">
        <v>10</v>
      </c>
      <c r="F22211" s="1" t="s">
        <v>11</v>
      </c>
      <c r="G22211" s="1" t="str">
        <f>IFERROR(__xludf.DUMMYFUNCTION("GOOGLETRANSLATE(D22211,""fr"",""en"")"),"#VALUE!")</f>
        <v>#VALUE!</v>
      </c>
    </row>
    <row r="22212" ht="15.75" customHeight="1">
      <c r="A22212" s="1" t="s">
        <v>2258</v>
      </c>
      <c r="B22212" s="1">
        <v>2.0</v>
      </c>
      <c r="C22212" s="1" t="s">
        <v>46020</v>
      </c>
      <c r="D22212" s="1" t="s">
        <v>46021</v>
      </c>
      <c r="E22212" s="1" t="s">
        <v>21</v>
      </c>
      <c r="F22212" s="1" t="s">
        <v>11</v>
      </c>
      <c r="G22212" s="1" t="str">
        <f>IFERROR(__xludf.DUMMYFUNCTION("GOOGLETRANSLATE(D22212,""fr"",""en"")"),"#VALUE!")</f>
        <v>#VALUE!</v>
      </c>
    </row>
    <row r="22213" ht="15.75" customHeight="1">
      <c r="A22213" s="1" t="s">
        <v>2261</v>
      </c>
      <c r="B22213" s="1">
        <v>2.0</v>
      </c>
      <c r="C22213" s="1" t="s">
        <v>46022</v>
      </c>
      <c r="D22213" s="1" t="s">
        <v>46023</v>
      </c>
      <c r="E22213" s="1" t="s">
        <v>169</v>
      </c>
      <c r="F22213" s="1" t="s">
        <v>110</v>
      </c>
      <c r="G22213" s="1" t="str">
        <f>IFERROR(__xludf.DUMMYFUNCTION("GOOGLETRANSLATE(D22213,""fr"",""en"")"),"#VALUE!")</f>
        <v>#VALUE!</v>
      </c>
    </row>
    <row r="22214" ht="15.75" customHeight="1">
      <c r="A22214" s="1" t="s">
        <v>13851</v>
      </c>
      <c r="B22214" s="1">
        <v>1.0</v>
      </c>
      <c r="C22214" s="1" t="s">
        <v>46024</v>
      </c>
      <c r="D22214" s="1" t="s">
        <v>46025</v>
      </c>
      <c r="E22214" s="1" t="s">
        <v>10</v>
      </c>
      <c r="F22214" s="1" t="s">
        <v>11</v>
      </c>
      <c r="G22214" s="1" t="str">
        <f>IFERROR(__xludf.DUMMYFUNCTION("GOOGLETRANSLATE(D22214,""fr"",""en"")"),"#VALUE!")</f>
        <v>#VALUE!</v>
      </c>
    </row>
    <row r="22215" ht="15.75" customHeight="1">
      <c r="A22215" s="1" t="s">
        <v>4437</v>
      </c>
      <c r="B22215" s="1">
        <v>3.0</v>
      </c>
      <c r="C22215" s="1" t="s">
        <v>46026</v>
      </c>
      <c r="D22215" s="1" t="s">
        <v>46027</v>
      </c>
      <c r="E22215" s="1" t="s">
        <v>176</v>
      </c>
      <c r="F22215" s="1" t="s">
        <v>66</v>
      </c>
      <c r="G22215" s="1" t="str">
        <f>IFERROR(__xludf.DUMMYFUNCTION("GOOGLETRANSLATE(D22215,""fr"",""en"")"),"#VALUE!")</f>
        <v>#VALUE!</v>
      </c>
    </row>
    <row r="22216" ht="15.75" customHeight="1">
      <c r="A22216" s="1" t="s">
        <v>1775</v>
      </c>
      <c r="B22216" s="1">
        <v>4.0</v>
      </c>
      <c r="C22216" s="1" t="s">
        <v>46028</v>
      </c>
      <c r="D22216" s="1" t="s">
        <v>46029</v>
      </c>
      <c r="E22216" s="1" t="s">
        <v>176</v>
      </c>
      <c r="F22216" s="1" t="s">
        <v>66</v>
      </c>
      <c r="G22216" s="1" t="str">
        <f>IFERROR(__xludf.DUMMYFUNCTION("GOOGLETRANSLATE(D22216,""fr"",""en"")"),"#VALUE!")</f>
        <v>#VALUE!</v>
      </c>
    </row>
    <row r="22217" ht="15.75" customHeight="1">
      <c r="A22217" s="1" t="s">
        <v>5795</v>
      </c>
      <c r="B22217" s="1">
        <v>1.0</v>
      </c>
      <c r="C22217" s="1" t="s">
        <v>46030</v>
      </c>
      <c r="D22217" s="1" t="s">
        <v>46031</v>
      </c>
      <c r="E22217" s="1" t="s">
        <v>52</v>
      </c>
      <c r="F22217" s="1" t="s">
        <v>48</v>
      </c>
      <c r="G22217" s="1" t="str">
        <f>IFERROR(__xludf.DUMMYFUNCTION("GOOGLETRANSLATE(D22217,""fr"",""en"")"),"#VALUE!")</f>
        <v>#VALUE!</v>
      </c>
    </row>
    <row r="22218" ht="15.75" customHeight="1">
      <c r="A22218" s="1" t="s">
        <v>7655</v>
      </c>
      <c r="B22218" s="1">
        <v>5.0</v>
      </c>
      <c r="C22218" s="1" t="s">
        <v>46032</v>
      </c>
      <c r="D22218" s="1" t="s">
        <v>46033</v>
      </c>
      <c r="E22218" s="1" t="s">
        <v>29</v>
      </c>
      <c r="F22218" s="1" t="s">
        <v>30</v>
      </c>
      <c r="G22218" s="1" t="str">
        <f>IFERROR(__xludf.DUMMYFUNCTION("GOOGLETRANSLATE(D22218,""fr"",""en"")"),"#VALUE!")</f>
        <v>#VALUE!</v>
      </c>
    </row>
    <row r="22219" ht="15.75" customHeight="1">
      <c r="A22219" s="1" t="s">
        <v>2165</v>
      </c>
      <c r="B22219" s="1">
        <v>2.0</v>
      </c>
      <c r="C22219" s="1" t="s">
        <v>46034</v>
      </c>
      <c r="D22219" s="1" t="s">
        <v>46035</v>
      </c>
      <c r="E22219" s="1" t="s">
        <v>750</v>
      </c>
      <c r="F22219" s="1" t="s">
        <v>110</v>
      </c>
      <c r="G22219" s="1" t="str">
        <f>IFERROR(__xludf.DUMMYFUNCTION("GOOGLETRANSLATE(D22219,""fr"",""en"")"),"#VALUE!")</f>
        <v>#VALUE!</v>
      </c>
    </row>
    <row r="22220" ht="15.75" customHeight="1">
      <c r="A22220" s="1" t="s">
        <v>12746</v>
      </c>
      <c r="B22220" s="1">
        <v>1.0</v>
      </c>
      <c r="C22220" s="1" t="s">
        <v>46036</v>
      </c>
      <c r="D22220" s="1" t="s">
        <v>46037</v>
      </c>
      <c r="E22220" s="1" t="s">
        <v>52</v>
      </c>
      <c r="F22220" s="1" t="s">
        <v>110</v>
      </c>
      <c r="G22220" s="1" t="str">
        <f>IFERROR(__xludf.DUMMYFUNCTION("GOOGLETRANSLATE(D22220,""fr"",""en"")"),"#VALUE!")</f>
        <v>#VALUE!</v>
      </c>
    </row>
    <row r="22221" ht="15.75" customHeight="1">
      <c r="A22221" s="1" t="s">
        <v>3496</v>
      </c>
      <c r="B22221" s="1">
        <v>5.0</v>
      </c>
      <c r="C22221" s="1" t="s">
        <v>46038</v>
      </c>
      <c r="D22221" s="1" t="s">
        <v>46039</v>
      </c>
      <c r="E22221" s="1" t="s">
        <v>614</v>
      </c>
      <c r="F22221" s="1" t="s">
        <v>30</v>
      </c>
      <c r="G22221" s="1" t="str">
        <f>IFERROR(__xludf.DUMMYFUNCTION("GOOGLETRANSLATE(D22221,""fr"",""en"")"),"#VALUE!")</f>
        <v>#VALUE!</v>
      </c>
    </row>
    <row r="22222" ht="15.75" customHeight="1">
      <c r="A22222" s="1" t="s">
        <v>692</v>
      </c>
      <c r="B22222" s="1">
        <v>1.0</v>
      </c>
      <c r="C22222" s="1" t="s">
        <v>46040</v>
      </c>
      <c r="D22222" s="1" t="s">
        <v>46041</v>
      </c>
      <c r="E22222" s="1" t="s">
        <v>292</v>
      </c>
      <c r="F22222" s="1" t="s">
        <v>11</v>
      </c>
      <c r="G22222" s="1" t="str">
        <f>IFERROR(__xludf.DUMMYFUNCTION("GOOGLETRANSLATE(D22222,""fr"",""en"")"),"#VALUE!")</f>
        <v>#VALUE!</v>
      </c>
    </row>
    <row r="22223" ht="15.75" customHeight="1">
      <c r="A22223" s="1" t="s">
        <v>1353</v>
      </c>
      <c r="B22223" s="1">
        <v>1.0</v>
      </c>
      <c r="C22223" s="1" t="s">
        <v>46042</v>
      </c>
      <c r="D22223" s="1" t="s">
        <v>46043</v>
      </c>
      <c r="E22223" s="1" t="s">
        <v>52</v>
      </c>
      <c r="F22223" s="1" t="s">
        <v>11</v>
      </c>
      <c r="G22223" s="1" t="str">
        <f>IFERROR(__xludf.DUMMYFUNCTION("GOOGLETRANSLATE(D22223,""fr"",""en"")"),"#VALUE!")</f>
        <v>#VALUE!</v>
      </c>
    </row>
    <row r="22224" ht="15.75" customHeight="1">
      <c r="A22224" s="1" t="s">
        <v>11792</v>
      </c>
      <c r="B22224" s="1">
        <v>1.0</v>
      </c>
      <c r="C22224" s="1" t="s">
        <v>46044</v>
      </c>
      <c r="D22224" s="1" t="s">
        <v>46045</v>
      </c>
      <c r="E22224" s="1" t="s">
        <v>21</v>
      </c>
      <c r="F22224" s="1" t="s">
        <v>11</v>
      </c>
      <c r="G22224" s="1" t="str">
        <f>IFERROR(__xludf.DUMMYFUNCTION("GOOGLETRANSLATE(D22224,""fr"",""en"")"),"#VALUE!")</f>
        <v>#VALUE!</v>
      </c>
    </row>
    <row r="22225" ht="15.75" customHeight="1">
      <c r="A22225" s="1" t="s">
        <v>417</v>
      </c>
      <c r="B22225" s="1">
        <v>2.0</v>
      </c>
      <c r="C22225" s="1" t="s">
        <v>46046</v>
      </c>
      <c r="D22225" s="1" t="s">
        <v>46047</v>
      </c>
      <c r="E22225" s="1" t="s">
        <v>10</v>
      </c>
      <c r="F22225" s="1" t="s">
        <v>11</v>
      </c>
      <c r="G22225" s="1" t="str">
        <f>IFERROR(__xludf.DUMMYFUNCTION("GOOGLETRANSLATE(D22225,""fr"",""en"")"),"#VALUE!")</f>
        <v>#VALUE!</v>
      </c>
    </row>
    <row r="22226" ht="15.75" customHeight="1">
      <c r="A22226" s="1" t="s">
        <v>35064</v>
      </c>
      <c r="B22226" s="1">
        <v>3.0</v>
      </c>
      <c r="C22226" s="1" t="s">
        <v>46048</v>
      </c>
      <c r="D22226" s="1" t="s">
        <v>46049</v>
      </c>
      <c r="E22226" s="1" t="s">
        <v>29</v>
      </c>
      <c r="F22226" s="1" t="s">
        <v>30</v>
      </c>
      <c r="G22226" s="1" t="str">
        <f>IFERROR(__xludf.DUMMYFUNCTION("GOOGLETRANSLATE(D22226,""fr"",""en"")"),"#VALUE!")</f>
        <v>#VALUE!</v>
      </c>
    </row>
    <row r="22227" ht="15.75" customHeight="1">
      <c r="A22227" s="1" t="s">
        <v>31</v>
      </c>
      <c r="B22227" s="1">
        <v>1.0</v>
      </c>
      <c r="C22227" s="1" t="s">
        <v>46050</v>
      </c>
      <c r="D22227" s="1" t="s">
        <v>46051</v>
      </c>
      <c r="E22227" s="1" t="s">
        <v>29</v>
      </c>
      <c r="F22227" s="1" t="s">
        <v>30</v>
      </c>
      <c r="G22227" s="1" t="str">
        <f>IFERROR(__xludf.DUMMYFUNCTION("GOOGLETRANSLATE(D22227,""fr"",""en"")"),"#VALUE!")</f>
        <v>#VALUE!</v>
      </c>
    </row>
    <row r="22228" ht="15.75" customHeight="1">
      <c r="A22228" s="1" t="s">
        <v>40988</v>
      </c>
      <c r="B22228" s="1">
        <v>1.0</v>
      </c>
      <c r="C22228" s="1" t="s">
        <v>46052</v>
      </c>
      <c r="D22228" s="1" t="s">
        <v>46053</v>
      </c>
      <c r="E22228" s="1" t="s">
        <v>29</v>
      </c>
      <c r="F22228" s="1" t="s">
        <v>30</v>
      </c>
      <c r="G22228" s="1" t="str">
        <f>IFERROR(__xludf.DUMMYFUNCTION("GOOGLETRANSLATE(D22228,""fr"",""en"")"),"#VALUE!")</f>
        <v>#VALUE!</v>
      </c>
    </row>
    <row r="22229" ht="15.75" customHeight="1">
      <c r="A22229" s="1" t="s">
        <v>1421</v>
      </c>
      <c r="B22229" s="1">
        <v>2.0</v>
      </c>
      <c r="C22229" s="1" t="s">
        <v>46054</v>
      </c>
      <c r="D22229" s="1" t="s">
        <v>46055</v>
      </c>
      <c r="E22229" s="1" t="s">
        <v>109</v>
      </c>
      <c r="F22229" s="1" t="s">
        <v>11</v>
      </c>
      <c r="G22229" s="1" t="str">
        <f>IFERROR(__xludf.DUMMYFUNCTION("GOOGLETRANSLATE(D22229,""fr"",""en"")"),"#VALUE!")</f>
        <v>#VALUE!</v>
      </c>
    </row>
    <row r="22230" ht="15.75" customHeight="1">
      <c r="A22230" s="1" t="s">
        <v>4355</v>
      </c>
      <c r="B22230" s="1">
        <v>3.0</v>
      </c>
      <c r="C22230" s="1" t="s">
        <v>46056</v>
      </c>
      <c r="D22230" s="1" t="s">
        <v>46057</v>
      </c>
      <c r="E22230" s="1" t="s">
        <v>10</v>
      </c>
      <c r="F22230" s="1" t="s">
        <v>11</v>
      </c>
      <c r="G22230" s="1" t="str">
        <f>IFERROR(__xludf.DUMMYFUNCTION("GOOGLETRANSLATE(D22230,""fr"",""en"")"),"#VALUE!")</f>
        <v>#VALUE!</v>
      </c>
    </row>
    <row r="22231" ht="15.75" customHeight="1">
      <c r="A22231" s="1" t="s">
        <v>974</v>
      </c>
      <c r="B22231" s="1">
        <v>4.0</v>
      </c>
      <c r="C22231" s="1" t="s">
        <v>46058</v>
      </c>
      <c r="D22231" s="1" t="s">
        <v>46059</v>
      </c>
      <c r="E22231" s="1" t="s">
        <v>10</v>
      </c>
      <c r="F22231" s="1" t="s">
        <v>11</v>
      </c>
      <c r="G22231" s="1" t="str">
        <f>IFERROR(__xludf.DUMMYFUNCTION("GOOGLETRANSLATE(D22231,""fr"",""en"")"),"#VALUE!")</f>
        <v>#VALUE!</v>
      </c>
    </row>
    <row r="22232" ht="15.75" customHeight="1">
      <c r="A22232" s="1" t="s">
        <v>1663</v>
      </c>
      <c r="B22232" s="1">
        <v>1.0</v>
      </c>
      <c r="C22232" s="1" t="s">
        <v>46060</v>
      </c>
      <c r="D22232" s="1" t="s">
        <v>46061</v>
      </c>
      <c r="E22232" s="1" t="s">
        <v>750</v>
      </c>
      <c r="F22232" s="1" t="s">
        <v>110</v>
      </c>
      <c r="G22232" s="1" t="str">
        <f>IFERROR(__xludf.DUMMYFUNCTION("GOOGLETRANSLATE(D22232,""fr"",""en"")"),"#VALUE!")</f>
        <v>#VALUE!</v>
      </c>
    </row>
    <row r="22233" ht="15.75" customHeight="1">
      <c r="A22233" s="1" t="s">
        <v>138</v>
      </c>
      <c r="B22233" s="1">
        <v>5.0</v>
      </c>
      <c r="C22233" s="1" t="s">
        <v>46062</v>
      </c>
      <c r="D22233" s="1" t="s">
        <v>46063</v>
      </c>
      <c r="E22233" s="1" t="s">
        <v>448</v>
      </c>
      <c r="F22233" s="1" t="s">
        <v>84</v>
      </c>
      <c r="G22233" s="1" t="str">
        <f>IFERROR(__xludf.DUMMYFUNCTION("GOOGLETRANSLATE(D22233,""fr"",""en"")"),"#VALUE!")</f>
        <v>#VALUE!</v>
      </c>
    </row>
    <row r="22234" ht="15.75" customHeight="1">
      <c r="A22234" s="1" t="s">
        <v>2363</v>
      </c>
      <c r="B22234" s="1">
        <v>1.0</v>
      </c>
      <c r="C22234" s="1" t="s">
        <v>46064</v>
      </c>
      <c r="D22234" s="1" t="s">
        <v>46065</v>
      </c>
      <c r="E22234" s="1" t="s">
        <v>226</v>
      </c>
      <c r="F22234" s="1" t="s">
        <v>11</v>
      </c>
      <c r="G22234" s="1" t="str">
        <f>IFERROR(__xludf.DUMMYFUNCTION("GOOGLETRANSLATE(D22234,""fr"",""en"")"),"#VALUE!")</f>
        <v>#VALUE!</v>
      </c>
    </row>
    <row r="22235" ht="15.75" customHeight="1">
      <c r="A22235" s="1" t="s">
        <v>3022</v>
      </c>
      <c r="B22235" s="1">
        <v>1.0</v>
      </c>
      <c r="C22235" s="1" t="s">
        <v>46066</v>
      </c>
      <c r="D22235" s="1" t="s">
        <v>46067</v>
      </c>
      <c r="E22235" s="1" t="s">
        <v>43</v>
      </c>
      <c r="F22235" s="1" t="s">
        <v>30</v>
      </c>
      <c r="G22235" s="1" t="str">
        <f>IFERROR(__xludf.DUMMYFUNCTION("GOOGLETRANSLATE(D22235,""fr"",""en"")"),"#VALUE!")</f>
        <v>#VALUE!</v>
      </c>
    </row>
    <row r="22236" ht="15.75" customHeight="1">
      <c r="A22236" s="1" t="s">
        <v>12476</v>
      </c>
      <c r="B22236" s="1">
        <v>4.0</v>
      </c>
      <c r="C22236" s="1" t="s">
        <v>46068</v>
      </c>
      <c r="D22236" s="1" t="s">
        <v>46069</v>
      </c>
      <c r="E22236" s="1" t="s">
        <v>109</v>
      </c>
      <c r="F22236" s="1" t="s">
        <v>11</v>
      </c>
      <c r="G22236" s="1" t="str">
        <f>IFERROR(__xludf.DUMMYFUNCTION("GOOGLETRANSLATE(D22236,""fr"",""en"")"),"#VALUE!")</f>
        <v>#VALUE!</v>
      </c>
    </row>
    <row r="22237" ht="15.75" customHeight="1">
      <c r="A22237" s="1" t="s">
        <v>74</v>
      </c>
      <c r="B22237" s="1">
        <v>5.0</v>
      </c>
      <c r="C22237" s="1" t="s">
        <v>46070</v>
      </c>
      <c r="D22237" s="1" t="s">
        <v>46071</v>
      </c>
      <c r="E22237" s="1" t="s">
        <v>25</v>
      </c>
      <c r="F22237" s="1" t="s">
        <v>110</v>
      </c>
      <c r="G22237" s="1" t="str">
        <f>IFERROR(__xludf.DUMMYFUNCTION("GOOGLETRANSLATE(D22237,""fr"",""en"")"),"#VALUE!")</f>
        <v>#VALUE!</v>
      </c>
    </row>
    <row r="22238" ht="15.75" customHeight="1">
      <c r="A22238" s="1" t="s">
        <v>2178</v>
      </c>
      <c r="B22238" s="1">
        <v>2.0</v>
      </c>
      <c r="C22238" s="1" t="s">
        <v>46072</v>
      </c>
      <c r="D22238" s="1" t="s">
        <v>46073</v>
      </c>
      <c r="E22238" s="1" t="s">
        <v>21</v>
      </c>
      <c r="F22238" s="1" t="s">
        <v>11</v>
      </c>
      <c r="G22238" s="1" t="str">
        <f>IFERROR(__xludf.DUMMYFUNCTION("GOOGLETRANSLATE(D22238,""fr"",""en"")"),"#VALUE!")</f>
        <v>#VALUE!</v>
      </c>
    </row>
    <row r="22239" ht="15.75" customHeight="1">
      <c r="A22239" s="1" t="s">
        <v>7</v>
      </c>
      <c r="B22239" s="1">
        <v>4.0</v>
      </c>
      <c r="C22239" s="1" t="s">
        <v>46074</v>
      </c>
      <c r="D22239" s="1" t="s">
        <v>46075</v>
      </c>
      <c r="E22239" s="1" t="s">
        <v>169</v>
      </c>
      <c r="F22239" s="1" t="s">
        <v>11</v>
      </c>
      <c r="G22239" s="1" t="str">
        <f>IFERROR(__xludf.DUMMYFUNCTION("GOOGLETRANSLATE(D22239,""fr"",""en"")"),"#VALUE!")</f>
        <v>#VALUE!</v>
      </c>
    </row>
    <row r="22240" ht="15.75" customHeight="1">
      <c r="A22240" s="1" t="s">
        <v>9261</v>
      </c>
      <c r="B22240" s="1">
        <v>5.0</v>
      </c>
      <c r="C22240" s="1" t="s">
        <v>46076</v>
      </c>
      <c r="D22240" s="1" t="s">
        <v>46077</v>
      </c>
      <c r="E22240" s="1" t="s">
        <v>196</v>
      </c>
      <c r="F22240" s="1" t="s">
        <v>118</v>
      </c>
      <c r="G22240" s="1" t="str">
        <f>IFERROR(__xludf.DUMMYFUNCTION("GOOGLETRANSLATE(D22240,""fr"",""en"")"),"#VALUE!")</f>
        <v>#VALUE!</v>
      </c>
    </row>
    <row r="22241" ht="15.75" customHeight="1">
      <c r="A22241" s="1" t="s">
        <v>18865</v>
      </c>
      <c r="B22241" s="1">
        <v>3.0</v>
      </c>
      <c r="C22241" s="1" t="s">
        <v>46078</v>
      </c>
      <c r="D22241" s="1" t="s">
        <v>46079</v>
      </c>
      <c r="E22241" s="1" t="s">
        <v>280</v>
      </c>
      <c r="F22241" s="1" t="s">
        <v>11</v>
      </c>
      <c r="G22241" s="1" t="str">
        <f>IFERROR(__xludf.DUMMYFUNCTION("GOOGLETRANSLATE(D22241,""fr"",""en"")"),"#VALUE!")</f>
        <v>#VALUE!</v>
      </c>
    </row>
    <row r="22242" ht="15.75" customHeight="1">
      <c r="A22242" s="1" t="s">
        <v>704</v>
      </c>
      <c r="B22242" s="1">
        <v>4.0</v>
      </c>
      <c r="C22242" s="1" t="s">
        <v>46080</v>
      </c>
      <c r="D22242" s="1" t="s">
        <v>46081</v>
      </c>
      <c r="E22242" s="1" t="s">
        <v>65</v>
      </c>
      <c r="F22242" s="1" t="s">
        <v>66</v>
      </c>
      <c r="G22242" s="1" t="str">
        <f>IFERROR(__xludf.DUMMYFUNCTION("GOOGLETRANSLATE(D22242,""fr"",""en"")"),"#VALUE!")</f>
        <v>#VALUE!</v>
      </c>
    </row>
    <row r="22243" ht="15.75" customHeight="1">
      <c r="A22243" s="1" t="s">
        <v>2388</v>
      </c>
      <c r="B22243" s="1">
        <v>1.0</v>
      </c>
      <c r="C22243" s="1" t="s">
        <v>46082</v>
      </c>
      <c r="D22243" s="1" t="s">
        <v>46083</v>
      </c>
      <c r="E22243" s="1" t="s">
        <v>52</v>
      </c>
      <c r="F22243" s="1" t="s">
        <v>48</v>
      </c>
      <c r="G22243" s="1" t="str">
        <f>IFERROR(__xludf.DUMMYFUNCTION("GOOGLETRANSLATE(D22243,""fr"",""en"")"),"#VALUE!")</f>
        <v>#VALUE!</v>
      </c>
    </row>
    <row r="22244" ht="15.75" customHeight="1">
      <c r="A22244" s="1" t="s">
        <v>417</v>
      </c>
      <c r="B22244" s="1">
        <v>2.0</v>
      </c>
      <c r="C22244" s="1" t="s">
        <v>46084</v>
      </c>
      <c r="D22244" s="1" t="s">
        <v>46085</v>
      </c>
      <c r="E22244" s="1" t="s">
        <v>10</v>
      </c>
      <c r="F22244" s="1" t="s">
        <v>11</v>
      </c>
      <c r="G22244" s="1" t="str">
        <f>IFERROR(__xludf.DUMMYFUNCTION("GOOGLETRANSLATE(D22244,""fr"",""en"")"),"#VALUE!")</f>
        <v>#VALUE!</v>
      </c>
    </row>
    <row r="22245" ht="15.75" customHeight="1">
      <c r="A22245" s="1" t="s">
        <v>9727</v>
      </c>
      <c r="B22245" s="1">
        <v>2.0</v>
      </c>
      <c r="C22245" s="1" t="s">
        <v>46086</v>
      </c>
      <c r="D22245" s="1" t="s">
        <v>46087</v>
      </c>
      <c r="E22245" s="1" t="s">
        <v>25</v>
      </c>
      <c r="F22245" s="1" t="s">
        <v>11</v>
      </c>
      <c r="G22245" s="1" t="str">
        <f>IFERROR(__xludf.DUMMYFUNCTION("GOOGLETRANSLATE(D22245,""fr"",""en"")"),"#VALUE!")</f>
        <v>#VALUE!</v>
      </c>
    </row>
    <row r="22246" ht="15.75" customHeight="1">
      <c r="A22246" s="1" t="s">
        <v>551</v>
      </c>
      <c r="B22246" s="1">
        <v>3.0</v>
      </c>
      <c r="C22246" s="1" t="s">
        <v>46088</v>
      </c>
      <c r="D22246" s="1" t="s">
        <v>46089</v>
      </c>
      <c r="E22246" s="1" t="s">
        <v>10</v>
      </c>
      <c r="F22246" s="1" t="s">
        <v>11</v>
      </c>
      <c r="G22246" s="1" t="str">
        <f>IFERROR(__xludf.DUMMYFUNCTION("GOOGLETRANSLATE(D22246,""fr"",""en"")"),"#VALUE!")</f>
        <v>#VALUE!</v>
      </c>
    </row>
    <row r="22247" ht="15.75" customHeight="1">
      <c r="A22247" s="1" t="s">
        <v>7524</v>
      </c>
      <c r="B22247" s="1">
        <v>1.0</v>
      </c>
      <c r="C22247" s="1" t="s">
        <v>46090</v>
      </c>
      <c r="D22247" s="1" t="s">
        <v>46091</v>
      </c>
      <c r="E22247" s="1" t="s">
        <v>423</v>
      </c>
      <c r="F22247" s="1" t="s">
        <v>30</v>
      </c>
      <c r="G22247" s="1" t="str">
        <f>IFERROR(__xludf.DUMMYFUNCTION("GOOGLETRANSLATE(D22247,""fr"",""en"")"),"#VALUE!")</f>
        <v>#VALUE!</v>
      </c>
    </row>
    <row r="22248" ht="15.75" customHeight="1">
      <c r="A22248" s="1" t="s">
        <v>899</v>
      </c>
      <c r="B22248" s="1">
        <v>1.0</v>
      </c>
      <c r="C22248" s="1" t="s">
        <v>46092</v>
      </c>
      <c r="D22248" s="1" t="s">
        <v>46093</v>
      </c>
      <c r="E22248" s="1" t="s">
        <v>575</v>
      </c>
      <c r="F22248" s="1" t="s">
        <v>48</v>
      </c>
      <c r="G22248" s="1" t="str">
        <f>IFERROR(__xludf.DUMMYFUNCTION("GOOGLETRANSLATE(D22248,""fr"",""en"")"),"#VALUE!")</f>
        <v>#VALUE!</v>
      </c>
    </row>
    <row r="22249" ht="15.75" customHeight="1">
      <c r="A22249" s="1" t="s">
        <v>1764</v>
      </c>
      <c r="B22249" s="1">
        <v>4.0</v>
      </c>
      <c r="C22249" s="1" t="s">
        <v>46094</v>
      </c>
      <c r="D22249" s="1" t="s">
        <v>46095</v>
      </c>
      <c r="E22249" s="1" t="s">
        <v>10</v>
      </c>
      <c r="F22249" s="1" t="s">
        <v>11</v>
      </c>
      <c r="G22249" s="1" t="str">
        <f>IFERROR(__xludf.DUMMYFUNCTION("GOOGLETRANSLATE(D22249,""fr"",""en"")"),"#VALUE!")</f>
        <v>#VALUE!</v>
      </c>
    </row>
    <row r="22250" ht="15.75" customHeight="1">
      <c r="A22250" s="1" t="s">
        <v>1218</v>
      </c>
      <c r="B22250" s="1">
        <v>4.0</v>
      </c>
      <c r="C22250" s="1" t="s">
        <v>46096</v>
      </c>
      <c r="D22250" s="1" t="s">
        <v>46097</v>
      </c>
      <c r="E22250" s="1" t="s">
        <v>21</v>
      </c>
      <c r="F22250" s="1" t="s">
        <v>11</v>
      </c>
      <c r="G22250" s="1" t="str">
        <f>IFERROR(__xludf.DUMMYFUNCTION("GOOGLETRANSLATE(D22250,""fr"",""en"")"),"#VALUE!")</f>
        <v>#VALUE!</v>
      </c>
    </row>
    <row r="22251" ht="15.75" customHeight="1">
      <c r="A22251" s="1" t="s">
        <v>10977</v>
      </c>
      <c r="B22251" s="1">
        <v>2.0</v>
      </c>
      <c r="C22251" s="1" t="s">
        <v>46098</v>
      </c>
      <c r="D22251" s="1" t="s">
        <v>46099</v>
      </c>
      <c r="E22251" s="1" t="s">
        <v>10</v>
      </c>
      <c r="F22251" s="1" t="s">
        <v>11</v>
      </c>
      <c r="G22251" s="1" t="str">
        <f>IFERROR(__xludf.DUMMYFUNCTION("GOOGLETRANSLATE(D22251,""fr"",""en"")"),"#VALUE!")</f>
        <v>#VALUE!</v>
      </c>
    </row>
    <row r="22252" ht="15.75" customHeight="1">
      <c r="A22252" s="1" t="s">
        <v>1138</v>
      </c>
      <c r="B22252" s="1">
        <v>1.0</v>
      </c>
      <c r="C22252" s="1" t="s">
        <v>46100</v>
      </c>
      <c r="D22252" s="1" t="s">
        <v>46101</v>
      </c>
      <c r="E22252" s="1" t="s">
        <v>355</v>
      </c>
      <c r="F22252" s="1" t="s">
        <v>110</v>
      </c>
      <c r="G22252" s="1" t="str">
        <f>IFERROR(__xludf.DUMMYFUNCTION("GOOGLETRANSLATE(D22252,""fr"",""en"")"),"#VALUE!")</f>
        <v>#VALUE!</v>
      </c>
    </row>
    <row r="22253" ht="15.75" customHeight="1">
      <c r="A22253" s="1" t="s">
        <v>138</v>
      </c>
      <c r="B22253" s="1">
        <v>3.0</v>
      </c>
      <c r="C22253" s="1" t="s">
        <v>46102</v>
      </c>
      <c r="D22253" s="1" t="s">
        <v>46103</v>
      </c>
      <c r="E22253" s="1" t="s">
        <v>10</v>
      </c>
      <c r="F22253" s="1" t="s">
        <v>11</v>
      </c>
      <c r="G22253" s="1" t="str">
        <f>IFERROR(__xludf.DUMMYFUNCTION("GOOGLETRANSLATE(D22253,""fr"",""en"")"),"#VALUE!")</f>
        <v>#VALUE!</v>
      </c>
    </row>
    <row r="22254" ht="15.75" customHeight="1">
      <c r="A22254" s="1" t="s">
        <v>26980</v>
      </c>
      <c r="B22254" s="1">
        <v>1.0</v>
      </c>
      <c r="C22254" s="1" t="s">
        <v>46104</v>
      </c>
      <c r="D22254" s="1" t="s">
        <v>46105</v>
      </c>
      <c r="E22254" s="1" t="s">
        <v>52</v>
      </c>
      <c r="F22254" s="1" t="s">
        <v>110</v>
      </c>
      <c r="G22254" s="1" t="str">
        <f>IFERROR(__xludf.DUMMYFUNCTION("GOOGLETRANSLATE(D22254,""fr"",""en"")"),"#VALUE!")</f>
        <v>#VALUE!</v>
      </c>
    </row>
    <row r="22255" ht="15.75" customHeight="1">
      <c r="A22255" s="1" t="s">
        <v>18</v>
      </c>
      <c r="B22255" s="1">
        <v>1.0</v>
      </c>
      <c r="C22255" s="1" t="s">
        <v>46106</v>
      </c>
      <c r="D22255" s="1" t="s">
        <v>46107</v>
      </c>
      <c r="E22255" s="1" t="s">
        <v>296</v>
      </c>
      <c r="F22255" s="1" t="s">
        <v>11</v>
      </c>
      <c r="G22255" s="1" t="str">
        <f>IFERROR(__xludf.DUMMYFUNCTION("GOOGLETRANSLATE(D22255,""fr"",""en"")"),"#VALUE!")</f>
        <v>#VALUE!</v>
      </c>
    </row>
    <row r="22256" ht="15.75" customHeight="1">
      <c r="A22256" s="1" t="s">
        <v>1152</v>
      </c>
      <c r="B22256" s="1">
        <v>2.0</v>
      </c>
      <c r="C22256" s="1" t="s">
        <v>46108</v>
      </c>
      <c r="D22256" s="1" t="s">
        <v>46109</v>
      </c>
      <c r="E22256" s="1" t="s">
        <v>960</v>
      </c>
      <c r="F22256" s="1" t="s">
        <v>84</v>
      </c>
      <c r="G22256" s="1" t="str">
        <f>IFERROR(__xludf.DUMMYFUNCTION("GOOGLETRANSLATE(D22256,""fr"",""en"")"),"#VALUE!")</f>
        <v>#VALUE!</v>
      </c>
    </row>
    <row r="22257" ht="15.75" customHeight="1">
      <c r="A22257" s="1" t="s">
        <v>284</v>
      </c>
      <c r="B22257" s="1">
        <v>2.0</v>
      </c>
      <c r="C22257" s="1" t="s">
        <v>46110</v>
      </c>
      <c r="D22257" s="1" t="s">
        <v>46111</v>
      </c>
      <c r="E22257" s="1" t="s">
        <v>373</v>
      </c>
      <c r="F22257" s="1" t="s">
        <v>30</v>
      </c>
      <c r="G22257" s="1" t="str">
        <f>IFERROR(__xludf.DUMMYFUNCTION("GOOGLETRANSLATE(D22257,""fr"",""en"")"),"#VALUE!")</f>
        <v>#VALUE!</v>
      </c>
    </row>
    <row r="22258" ht="15.75" customHeight="1">
      <c r="A22258" s="1" t="s">
        <v>17095</v>
      </c>
      <c r="B22258" s="1">
        <v>2.0</v>
      </c>
      <c r="C22258" s="1" t="s">
        <v>46112</v>
      </c>
      <c r="D22258" s="1" t="s">
        <v>46113</v>
      </c>
      <c r="E22258" s="1" t="s">
        <v>52</v>
      </c>
      <c r="F22258" s="1" t="s">
        <v>11</v>
      </c>
      <c r="G22258" s="1" t="str">
        <f>IFERROR(__xludf.DUMMYFUNCTION("GOOGLETRANSLATE(D22258,""fr"",""en"")"),"#VALUE!")</f>
        <v>#VALUE!</v>
      </c>
    </row>
    <row r="22259" ht="15.75" customHeight="1">
      <c r="A22259" s="1" t="s">
        <v>1135</v>
      </c>
      <c r="B22259" s="1">
        <v>3.0</v>
      </c>
      <c r="C22259" s="1" t="s">
        <v>46114</v>
      </c>
      <c r="D22259" s="1" t="s">
        <v>46115</v>
      </c>
      <c r="E22259" s="1" t="s">
        <v>10</v>
      </c>
      <c r="F22259" s="1" t="s">
        <v>11</v>
      </c>
      <c r="G22259" s="1" t="str">
        <f>IFERROR(__xludf.DUMMYFUNCTION("GOOGLETRANSLATE(D22259,""fr"",""en"")"),"#VALUE!")</f>
        <v>#VALUE!</v>
      </c>
    </row>
    <row r="22260" ht="15.75" customHeight="1">
      <c r="A22260" s="1" t="s">
        <v>4849</v>
      </c>
      <c r="B22260" s="1">
        <v>4.0</v>
      </c>
      <c r="C22260" s="1" t="s">
        <v>46116</v>
      </c>
      <c r="D22260" s="1" t="s">
        <v>46117</v>
      </c>
      <c r="E22260" s="1" t="s">
        <v>169</v>
      </c>
      <c r="F22260" s="1" t="s">
        <v>11</v>
      </c>
      <c r="G22260" s="1" t="str">
        <f>IFERROR(__xludf.DUMMYFUNCTION("GOOGLETRANSLATE(D22260,""fr"",""en"")"),"#VALUE!")</f>
        <v>#VALUE!</v>
      </c>
    </row>
    <row r="22261" ht="15.75" customHeight="1">
      <c r="A22261" s="1" t="s">
        <v>908</v>
      </c>
      <c r="B22261" s="1">
        <v>1.0</v>
      </c>
      <c r="C22261" s="1" t="s">
        <v>46118</v>
      </c>
      <c r="D22261" s="1" t="s">
        <v>46119</v>
      </c>
      <c r="E22261" s="1" t="s">
        <v>373</v>
      </c>
      <c r="F22261" s="1" t="s">
        <v>30</v>
      </c>
      <c r="G22261" s="1" t="str">
        <f>IFERROR(__xludf.DUMMYFUNCTION("GOOGLETRANSLATE(D22261,""fr"",""en"")"),"#VALUE!")</f>
        <v>#VALUE!</v>
      </c>
    </row>
    <row r="22262" ht="15.75" customHeight="1">
      <c r="A22262" s="1" t="s">
        <v>936</v>
      </c>
      <c r="B22262" s="1">
        <v>4.0</v>
      </c>
      <c r="C22262" s="1" t="s">
        <v>46120</v>
      </c>
      <c r="D22262" s="1" t="s">
        <v>46121</v>
      </c>
      <c r="E22262" s="1" t="s">
        <v>10</v>
      </c>
      <c r="F22262" s="1" t="s">
        <v>11</v>
      </c>
      <c r="G22262" s="1" t="str">
        <f>IFERROR(__xludf.DUMMYFUNCTION("GOOGLETRANSLATE(D22262,""fr"",""en"")"),"#VALUE!")</f>
        <v>#VALUE!</v>
      </c>
    </row>
    <row r="22263" ht="15.75" customHeight="1">
      <c r="A22263" s="1" t="s">
        <v>1476</v>
      </c>
      <c r="B22263" s="1">
        <v>4.0</v>
      </c>
      <c r="C22263" s="1" t="s">
        <v>46122</v>
      </c>
      <c r="D22263" s="1" t="s">
        <v>46123</v>
      </c>
      <c r="E22263" s="1" t="s">
        <v>10</v>
      </c>
      <c r="F22263" s="1" t="s">
        <v>11</v>
      </c>
      <c r="G22263" s="1" t="str">
        <f>IFERROR(__xludf.DUMMYFUNCTION("GOOGLETRANSLATE(D22263,""fr"",""en"")"),"#VALUE!")</f>
        <v>#VALUE!</v>
      </c>
    </row>
    <row r="22264" ht="15.75" customHeight="1">
      <c r="A22264" s="1" t="s">
        <v>338</v>
      </c>
      <c r="B22264" s="1">
        <v>5.0</v>
      </c>
      <c r="C22264" s="1" t="s">
        <v>46124</v>
      </c>
      <c r="D22264" s="1" t="s">
        <v>46125</v>
      </c>
      <c r="E22264" s="1" t="s">
        <v>3148</v>
      </c>
      <c r="F22264" s="1" t="s">
        <v>118</v>
      </c>
      <c r="G22264" s="1" t="str">
        <f>IFERROR(__xludf.DUMMYFUNCTION("GOOGLETRANSLATE(D22264,""fr"",""en"")"),"#VALUE!")</f>
        <v>#VALUE!</v>
      </c>
    </row>
    <row r="22265" ht="15.75" customHeight="1">
      <c r="A22265" s="1" t="s">
        <v>377</v>
      </c>
      <c r="B22265" s="1">
        <v>3.0</v>
      </c>
      <c r="C22265" s="1" t="s">
        <v>46126</v>
      </c>
      <c r="D22265" s="1" t="s">
        <v>46127</v>
      </c>
      <c r="E22265" s="1" t="s">
        <v>65</v>
      </c>
      <c r="F22265" s="1" t="s">
        <v>66</v>
      </c>
      <c r="G22265" s="1" t="str">
        <f>IFERROR(__xludf.DUMMYFUNCTION("GOOGLETRANSLATE(D22265,""fr"",""en"")"),"#VALUE!")</f>
        <v>#VALUE!</v>
      </c>
    </row>
    <row r="22266" ht="15.75" customHeight="1">
      <c r="A22266" s="1" t="s">
        <v>6355</v>
      </c>
      <c r="B22266" s="1">
        <v>4.0</v>
      </c>
      <c r="C22266" s="1" t="s">
        <v>46128</v>
      </c>
      <c r="D22266" s="1" t="s">
        <v>46129</v>
      </c>
      <c r="E22266" s="1" t="s">
        <v>750</v>
      </c>
      <c r="F22266" s="1" t="s">
        <v>110</v>
      </c>
      <c r="G22266" s="1" t="str">
        <f>IFERROR(__xludf.DUMMYFUNCTION("GOOGLETRANSLATE(D22266,""fr"",""en"")"),"#VALUE!")</f>
        <v>#VALUE!</v>
      </c>
    </row>
    <row r="22267" ht="15.75" customHeight="1">
      <c r="A22267" s="1" t="s">
        <v>686</v>
      </c>
      <c r="B22267" s="1">
        <v>4.0</v>
      </c>
      <c r="C22267" s="1" t="s">
        <v>46130</v>
      </c>
      <c r="D22267" s="1" t="s">
        <v>46131</v>
      </c>
      <c r="E22267" s="1" t="s">
        <v>21</v>
      </c>
      <c r="F22267" s="1" t="s">
        <v>11</v>
      </c>
      <c r="G22267" s="1" t="str">
        <f>IFERROR(__xludf.DUMMYFUNCTION("GOOGLETRANSLATE(D22267,""fr"",""en"")"),"#VALUE!")</f>
        <v>#VALUE!</v>
      </c>
    </row>
    <row r="22268" ht="15.75" customHeight="1">
      <c r="A22268" s="1" t="s">
        <v>2015</v>
      </c>
      <c r="B22268" s="1">
        <v>2.0</v>
      </c>
      <c r="C22268" s="1" t="s">
        <v>46132</v>
      </c>
      <c r="D22268" s="1" t="s">
        <v>46133</v>
      </c>
      <c r="E22268" s="1" t="s">
        <v>25</v>
      </c>
      <c r="F22268" s="1" t="s">
        <v>110</v>
      </c>
      <c r="G22268" s="1" t="str">
        <f>IFERROR(__xludf.DUMMYFUNCTION("GOOGLETRANSLATE(D22268,""fr"",""en"")"),"#VALUE!")</f>
        <v>#VALUE!</v>
      </c>
    </row>
    <row r="22269" ht="15.75" customHeight="1">
      <c r="A22269" s="1" t="s">
        <v>3330</v>
      </c>
      <c r="B22269" s="1">
        <v>3.0</v>
      </c>
      <c r="C22269" s="1" t="s">
        <v>46134</v>
      </c>
      <c r="D22269" s="1" t="s">
        <v>46135</v>
      </c>
      <c r="E22269" s="1" t="s">
        <v>21</v>
      </c>
      <c r="F22269" s="1" t="s">
        <v>11</v>
      </c>
      <c r="G22269" s="1" t="str">
        <f>IFERROR(__xludf.DUMMYFUNCTION("GOOGLETRANSLATE(D22269,""fr"",""en"")"),"#VALUE!")</f>
        <v>#VALUE!</v>
      </c>
    </row>
    <row r="22270" ht="15.75" customHeight="1">
      <c r="A22270" s="1" t="s">
        <v>5903</v>
      </c>
      <c r="B22270" s="1">
        <v>2.0</v>
      </c>
      <c r="C22270" s="1" t="s">
        <v>46136</v>
      </c>
      <c r="D22270" s="1" t="s">
        <v>46137</v>
      </c>
      <c r="E22270" s="1" t="s">
        <v>273</v>
      </c>
      <c r="F22270" s="1" t="s">
        <v>11</v>
      </c>
      <c r="G22270" s="1" t="str">
        <f>IFERROR(__xludf.DUMMYFUNCTION("GOOGLETRANSLATE(D22270,""fr"",""en"")"),"#VALUE!")</f>
        <v>#VALUE!</v>
      </c>
    </row>
    <row r="22271" ht="15.75" customHeight="1">
      <c r="A22271" s="1" t="s">
        <v>8327</v>
      </c>
      <c r="B22271" s="1">
        <v>3.0</v>
      </c>
      <c r="C22271" s="1" t="s">
        <v>46138</v>
      </c>
      <c r="D22271" s="1" t="s">
        <v>46139</v>
      </c>
      <c r="E22271" s="1" t="s">
        <v>2102</v>
      </c>
      <c r="F22271" s="1" t="s">
        <v>66</v>
      </c>
      <c r="G22271" s="1" t="str">
        <f>IFERROR(__xludf.DUMMYFUNCTION("GOOGLETRANSLATE(D22271,""fr"",""en"")"),"#VALUE!")</f>
        <v>#VALUE!</v>
      </c>
    </row>
    <row r="22272" ht="15.75" customHeight="1">
      <c r="A22272" s="1" t="s">
        <v>4214</v>
      </c>
      <c r="B22272" s="1">
        <v>3.0</v>
      </c>
      <c r="C22272" s="1" t="s">
        <v>46140</v>
      </c>
      <c r="D22272" s="1" t="s">
        <v>46141</v>
      </c>
      <c r="E22272" s="1" t="s">
        <v>52</v>
      </c>
      <c r="F22272" s="1" t="s">
        <v>48</v>
      </c>
      <c r="G22272" s="1" t="str">
        <f>IFERROR(__xludf.DUMMYFUNCTION("GOOGLETRANSLATE(D22272,""fr"",""en"")"),"#VALUE!")</f>
        <v>#VALUE!</v>
      </c>
    </row>
    <row r="22273" ht="15.75" customHeight="1">
      <c r="A22273" s="1" t="s">
        <v>1775</v>
      </c>
      <c r="B22273" s="1">
        <v>4.0</v>
      </c>
      <c r="C22273" s="1" t="s">
        <v>46142</v>
      </c>
      <c r="D22273" s="1" t="s">
        <v>46143</v>
      </c>
      <c r="E22273" s="1" t="s">
        <v>10</v>
      </c>
      <c r="F22273" s="1" t="s">
        <v>11</v>
      </c>
      <c r="G22273" s="1" t="str">
        <f>IFERROR(__xludf.DUMMYFUNCTION("GOOGLETRANSLATE(D22273,""fr"",""en"")"),"#VALUE!")</f>
        <v>#VALUE!</v>
      </c>
    </row>
    <row r="22274" ht="15.75" customHeight="1">
      <c r="A22274" s="1" t="s">
        <v>274</v>
      </c>
      <c r="B22274" s="1">
        <v>2.0</v>
      </c>
      <c r="C22274" s="1" t="s">
        <v>46144</v>
      </c>
      <c r="D22274" s="1" t="s">
        <v>46145</v>
      </c>
      <c r="E22274" s="1" t="s">
        <v>250</v>
      </c>
      <c r="F22274" s="1" t="s">
        <v>30</v>
      </c>
      <c r="G22274" s="1" t="str">
        <f>IFERROR(__xludf.DUMMYFUNCTION("GOOGLETRANSLATE(D22274,""fr"",""en"")"),"#VALUE!")</f>
        <v>#VALUE!</v>
      </c>
    </row>
    <row r="22275" ht="15.75" customHeight="1">
      <c r="A22275" s="1" t="s">
        <v>624</v>
      </c>
      <c r="B22275" s="1">
        <v>2.0</v>
      </c>
      <c r="C22275" s="1" t="s">
        <v>46146</v>
      </c>
      <c r="D22275" s="1" t="s">
        <v>46147</v>
      </c>
      <c r="E22275" s="1" t="s">
        <v>10</v>
      </c>
      <c r="F22275" s="1" t="s">
        <v>11</v>
      </c>
      <c r="G22275" s="1" t="str">
        <f>IFERROR(__xludf.DUMMYFUNCTION("GOOGLETRANSLATE(D22275,""fr"",""en"")"),"#VALUE!")</f>
        <v>#VALUE!</v>
      </c>
    </row>
    <row r="22276" ht="15.75" customHeight="1">
      <c r="A22276" s="1" t="s">
        <v>1607</v>
      </c>
      <c r="B22276" s="1">
        <v>4.0</v>
      </c>
      <c r="C22276" s="1" t="s">
        <v>46148</v>
      </c>
      <c r="D22276" s="1" t="s">
        <v>46149</v>
      </c>
      <c r="E22276" s="1" t="s">
        <v>484</v>
      </c>
      <c r="F22276" s="1" t="s">
        <v>30</v>
      </c>
      <c r="G22276" s="1" t="str">
        <f>IFERROR(__xludf.DUMMYFUNCTION("GOOGLETRANSLATE(D22276,""fr"",""en"")"),"#VALUE!")</f>
        <v>#VALUE!</v>
      </c>
    </row>
    <row r="22277" ht="15.75" customHeight="1">
      <c r="A22277" s="1" t="s">
        <v>988</v>
      </c>
      <c r="B22277" s="1">
        <v>4.0</v>
      </c>
      <c r="C22277" s="1" t="s">
        <v>46150</v>
      </c>
      <c r="D22277" s="1" t="s">
        <v>46151</v>
      </c>
      <c r="E22277" s="1" t="s">
        <v>21</v>
      </c>
      <c r="F22277" s="1" t="s">
        <v>11</v>
      </c>
      <c r="G22277" s="1" t="str">
        <f>IFERROR(__xludf.DUMMYFUNCTION("GOOGLETRANSLATE(D22277,""fr"",""en"")"),"#VALUE!")</f>
        <v>#VALUE!</v>
      </c>
    </row>
    <row r="22278" ht="15.75" customHeight="1">
      <c r="A22278" s="1" t="s">
        <v>3627</v>
      </c>
      <c r="B22278" s="1">
        <v>1.0</v>
      </c>
      <c r="C22278" s="1" t="s">
        <v>46152</v>
      </c>
      <c r="D22278" s="1" t="s">
        <v>46153</v>
      </c>
      <c r="E22278" s="1" t="s">
        <v>109</v>
      </c>
      <c r="F22278" s="1" t="s">
        <v>110</v>
      </c>
      <c r="G22278" s="1" t="str">
        <f>IFERROR(__xludf.DUMMYFUNCTION("GOOGLETRANSLATE(D22278,""fr"",""en"")"),"#VALUE!")</f>
        <v>#VALUE!</v>
      </c>
    </row>
    <row r="22279" ht="15.75" customHeight="1">
      <c r="A22279" s="1" t="s">
        <v>182</v>
      </c>
      <c r="B22279" s="1">
        <v>5.0</v>
      </c>
      <c r="C22279" s="1" t="s">
        <v>46154</v>
      </c>
      <c r="D22279" s="1" t="s">
        <v>46155</v>
      </c>
      <c r="E22279" s="1" t="s">
        <v>29</v>
      </c>
      <c r="F22279" s="1" t="s">
        <v>30</v>
      </c>
      <c r="G22279" s="1" t="str">
        <f>IFERROR(__xludf.DUMMYFUNCTION("GOOGLETRANSLATE(D22279,""fr"",""en"")"),"#VALUE!")</f>
        <v>#VALUE!</v>
      </c>
    </row>
    <row r="22280" ht="15.75" customHeight="1">
      <c r="A22280" s="1" t="s">
        <v>4572</v>
      </c>
      <c r="B22280" s="1">
        <v>1.0</v>
      </c>
      <c r="C22280" s="1" t="s">
        <v>46156</v>
      </c>
      <c r="D22280" s="1" t="s">
        <v>46157</v>
      </c>
      <c r="E22280" s="1" t="s">
        <v>21</v>
      </c>
      <c r="F22280" s="1" t="s">
        <v>11</v>
      </c>
      <c r="G22280" s="1" t="str">
        <f>IFERROR(__xludf.DUMMYFUNCTION("GOOGLETRANSLATE(D22280,""fr"",""en"")"),"#VALUE!")</f>
        <v>#VALUE!</v>
      </c>
    </row>
    <row r="22281" ht="15.75" customHeight="1">
      <c r="A22281" s="1" t="s">
        <v>15089</v>
      </c>
      <c r="B22281" s="1">
        <v>3.0</v>
      </c>
      <c r="C22281" s="1" t="s">
        <v>46158</v>
      </c>
      <c r="D22281" s="1" t="s">
        <v>46159</v>
      </c>
      <c r="E22281" s="1" t="s">
        <v>109</v>
      </c>
      <c r="F22281" s="1" t="s">
        <v>11</v>
      </c>
      <c r="G22281" s="1" t="str">
        <f>IFERROR(__xludf.DUMMYFUNCTION("GOOGLETRANSLATE(D22281,""fr"",""en"")"),"#VALUE!")</f>
        <v>#VALUE!</v>
      </c>
    </row>
    <row r="22282" ht="15.75" customHeight="1">
      <c r="A22282" s="1" t="s">
        <v>119</v>
      </c>
      <c r="B22282" s="1">
        <v>4.0</v>
      </c>
      <c r="C22282" s="1" t="s">
        <v>46160</v>
      </c>
      <c r="D22282" s="1" t="s">
        <v>46161</v>
      </c>
      <c r="E22282" s="1" t="s">
        <v>10</v>
      </c>
      <c r="F22282" s="1" t="s">
        <v>11</v>
      </c>
      <c r="G22282" s="1" t="str">
        <f>IFERROR(__xludf.DUMMYFUNCTION("GOOGLETRANSLATE(D22282,""fr"",""en"")"),"#VALUE!")</f>
        <v>#VALUE!</v>
      </c>
    </row>
    <row r="22283" ht="15.75" customHeight="1">
      <c r="A22283" s="1" t="s">
        <v>6338</v>
      </c>
      <c r="B22283" s="1">
        <v>1.0</v>
      </c>
      <c r="C22283" s="1" t="s">
        <v>46162</v>
      </c>
      <c r="D22283" s="1" t="s">
        <v>46163</v>
      </c>
      <c r="E22283" s="1" t="s">
        <v>125</v>
      </c>
      <c r="F22283" s="1" t="s">
        <v>110</v>
      </c>
      <c r="G22283" s="1" t="str">
        <f>IFERROR(__xludf.DUMMYFUNCTION("GOOGLETRANSLATE(D22283,""fr"",""en"")"),"#VALUE!")</f>
        <v>#VALUE!</v>
      </c>
    </row>
    <row r="22284" ht="15.75" customHeight="1">
      <c r="A22284" s="1" t="s">
        <v>32184</v>
      </c>
      <c r="B22284" s="1">
        <v>2.0</v>
      </c>
      <c r="C22284" s="1" t="s">
        <v>46164</v>
      </c>
      <c r="D22284" s="1" t="s">
        <v>46165</v>
      </c>
      <c r="E22284" s="1" t="s">
        <v>10</v>
      </c>
      <c r="F22284" s="1" t="s">
        <v>11</v>
      </c>
      <c r="G22284" s="1" t="str">
        <f>IFERROR(__xludf.DUMMYFUNCTION("GOOGLETRANSLATE(D22284,""fr"",""en"")"),"#VALUE!")</f>
        <v>#VALUE!</v>
      </c>
    </row>
    <row r="22285" ht="15.75" customHeight="1">
      <c r="A22285" s="1" t="s">
        <v>2977</v>
      </c>
      <c r="B22285" s="1">
        <v>1.0</v>
      </c>
      <c r="C22285" s="1" t="s">
        <v>46166</v>
      </c>
      <c r="D22285" s="1" t="s">
        <v>46167</v>
      </c>
      <c r="E22285" s="1" t="s">
        <v>10</v>
      </c>
      <c r="F22285" s="1" t="s">
        <v>11</v>
      </c>
      <c r="G22285" s="1" t="str">
        <f>IFERROR(__xludf.DUMMYFUNCTION("GOOGLETRANSLATE(D22285,""fr"",""en"")"),"#VALUE!")</f>
        <v>#VALUE!</v>
      </c>
    </row>
    <row r="22286" ht="15.75" customHeight="1">
      <c r="A22286" s="1" t="s">
        <v>170</v>
      </c>
      <c r="B22286" s="1">
        <v>3.0</v>
      </c>
      <c r="C22286" s="1" t="s">
        <v>46168</v>
      </c>
      <c r="D22286" s="1" t="s">
        <v>46169</v>
      </c>
      <c r="E22286" s="1" t="s">
        <v>10</v>
      </c>
      <c r="F22286" s="1" t="s">
        <v>11</v>
      </c>
      <c r="G22286" s="1" t="str">
        <f>IFERROR(__xludf.DUMMYFUNCTION("GOOGLETRANSLATE(D22286,""fr"",""en"")"),"#VALUE!")</f>
        <v>#VALUE!</v>
      </c>
    </row>
    <row r="22287" ht="15.75" customHeight="1">
      <c r="A22287" s="1" t="s">
        <v>3214</v>
      </c>
      <c r="B22287" s="1">
        <v>3.0</v>
      </c>
      <c r="C22287" s="1" t="s">
        <v>29761</v>
      </c>
      <c r="D22287" s="1" t="s">
        <v>46170</v>
      </c>
      <c r="E22287" s="1" t="s">
        <v>296</v>
      </c>
      <c r="F22287" s="1" t="s">
        <v>110</v>
      </c>
      <c r="G22287" s="1" t="str">
        <f>IFERROR(__xludf.DUMMYFUNCTION("GOOGLETRANSLATE(D22287,""fr"",""en"")"),"#VALUE!")</f>
        <v>#VALUE!</v>
      </c>
    </row>
    <row r="22288" ht="15.75" customHeight="1">
      <c r="A22288" s="1" t="s">
        <v>10977</v>
      </c>
      <c r="B22288" s="1">
        <v>5.0</v>
      </c>
      <c r="C22288" s="1" t="s">
        <v>46171</v>
      </c>
      <c r="D22288" s="1" t="s">
        <v>46172</v>
      </c>
      <c r="E22288" s="1" t="s">
        <v>10</v>
      </c>
      <c r="F22288" s="1" t="s">
        <v>11</v>
      </c>
      <c r="G22288" s="1" t="str">
        <f>IFERROR(__xludf.DUMMYFUNCTION("GOOGLETRANSLATE(D22288,""fr"",""en"")"),"#VALUE!")</f>
        <v>#VALUE!</v>
      </c>
    </row>
    <row r="22289" ht="15.75" customHeight="1">
      <c r="A22289" s="1" t="s">
        <v>2048</v>
      </c>
      <c r="B22289" s="1">
        <v>5.0</v>
      </c>
      <c r="C22289" s="1" t="s">
        <v>46173</v>
      </c>
      <c r="D22289" s="1" t="s">
        <v>46174</v>
      </c>
      <c r="E22289" s="1" t="s">
        <v>10</v>
      </c>
      <c r="F22289" s="1" t="s">
        <v>11</v>
      </c>
      <c r="G22289" s="1" t="str">
        <f>IFERROR(__xludf.DUMMYFUNCTION("GOOGLETRANSLATE(D22289,""fr"",""en"")"),"#VALUE!")</f>
        <v>#VALUE!</v>
      </c>
    </row>
    <row r="22290" ht="15.75" customHeight="1">
      <c r="A22290" s="1" t="s">
        <v>1097</v>
      </c>
      <c r="B22290" s="1">
        <v>1.0</v>
      </c>
      <c r="C22290" s="1" t="s">
        <v>46175</v>
      </c>
      <c r="D22290" s="1" t="s">
        <v>46176</v>
      </c>
      <c r="E22290" s="1" t="s">
        <v>614</v>
      </c>
      <c r="F22290" s="1" t="s">
        <v>30</v>
      </c>
      <c r="G22290" s="1" t="str">
        <f>IFERROR(__xludf.DUMMYFUNCTION("GOOGLETRANSLATE(D22290,""fr"",""en"")"),"#VALUE!")</f>
        <v>#VALUE!</v>
      </c>
    </row>
    <row r="22291" ht="15.75" customHeight="1">
      <c r="A22291" s="1" t="s">
        <v>46177</v>
      </c>
      <c r="B22291" s="1">
        <v>1.0</v>
      </c>
      <c r="C22291" s="1" t="s">
        <v>46178</v>
      </c>
      <c r="D22291" s="1" t="s">
        <v>46179</v>
      </c>
      <c r="E22291" s="1" t="s">
        <v>296</v>
      </c>
      <c r="F22291" s="1" t="s">
        <v>11</v>
      </c>
      <c r="G22291" s="1" t="str">
        <f>IFERROR(__xludf.DUMMYFUNCTION("GOOGLETRANSLATE(D22291,""fr"",""en"")"),"#VALUE!")</f>
        <v>#VALUE!</v>
      </c>
    </row>
    <row r="22292" ht="15.75" customHeight="1">
      <c r="A22292" s="1" t="s">
        <v>7468</v>
      </c>
      <c r="B22292" s="1">
        <v>3.0</v>
      </c>
      <c r="C22292" s="1" t="s">
        <v>46180</v>
      </c>
      <c r="D22292" s="1" t="s">
        <v>46181</v>
      </c>
      <c r="E22292" s="1" t="s">
        <v>614</v>
      </c>
      <c r="F22292" s="1" t="s">
        <v>30</v>
      </c>
      <c r="G22292" s="1" t="str">
        <f>IFERROR(__xludf.DUMMYFUNCTION("GOOGLETRANSLATE(D22292,""fr"",""en"")"),"#VALUE!")</f>
        <v>#VALUE!</v>
      </c>
    </row>
    <row r="22293" ht="15.75" customHeight="1">
      <c r="A22293" s="1" t="s">
        <v>14691</v>
      </c>
      <c r="B22293" s="1">
        <v>5.0</v>
      </c>
      <c r="C22293" s="1" t="s">
        <v>46182</v>
      </c>
      <c r="D22293" s="1" t="s">
        <v>46183</v>
      </c>
      <c r="E22293" s="1" t="s">
        <v>21</v>
      </c>
      <c r="F22293" s="1" t="s">
        <v>11</v>
      </c>
      <c r="G22293" s="1" t="str">
        <f>IFERROR(__xludf.DUMMYFUNCTION("GOOGLETRANSLATE(D22293,""fr"",""en"")"),"#VALUE!")</f>
        <v>#VALUE!</v>
      </c>
    </row>
    <row r="22294" ht="15.75" customHeight="1">
      <c r="A22294" s="1" t="s">
        <v>46184</v>
      </c>
      <c r="B22294" s="1">
        <v>2.0</v>
      </c>
      <c r="C22294" s="1" t="s">
        <v>46185</v>
      </c>
      <c r="D22294" s="1" t="s">
        <v>46186</v>
      </c>
      <c r="E22294" s="1" t="s">
        <v>280</v>
      </c>
      <c r="F22294" s="1" t="s">
        <v>11</v>
      </c>
      <c r="G22294" s="1" t="str">
        <f>IFERROR(__xludf.DUMMYFUNCTION("GOOGLETRANSLATE(D22294,""fr"",""en"")"),"#VALUE!")</f>
        <v>#VALUE!</v>
      </c>
    </row>
    <row r="22295" ht="15.75" customHeight="1">
      <c r="A22295" s="1" t="s">
        <v>3727</v>
      </c>
      <c r="B22295" s="1">
        <v>3.0</v>
      </c>
      <c r="C22295" s="1" t="s">
        <v>46187</v>
      </c>
      <c r="D22295" s="1" t="s">
        <v>46188</v>
      </c>
      <c r="E22295" s="1" t="s">
        <v>280</v>
      </c>
      <c r="F22295" s="1" t="s">
        <v>11</v>
      </c>
      <c r="G22295" s="1" t="str">
        <f>IFERROR(__xludf.DUMMYFUNCTION("GOOGLETRANSLATE(D22295,""fr"",""en"")"),"#VALUE!")</f>
        <v>#VALUE!</v>
      </c>
    </row>
    <row r="22296" ht="15.75" customHeight="1">
      <c r="A22296" s="1" t="s">
        <v>1955</v>
      </c>
      <c r="B22296" s="1">
        <v>1.0</v>
      </c>
      <c r="C22296" s="1" t="s">
        <v>46189</v>
      </c>
      <c r="D22296" s="1" t="s">
        <v>46190</v>
      </c>
      <c r="E22296" s="1" t="s">
        <v>21</v>
      </c>
      <c r="F22296" s="1" t="s">
        <v>11</v>
      </c>
      <c r="G22296" s="1" t="str">
        <f>IFERROR(__xludf.DUMMYFUNCTION("GOOGLETRANSLATE(D22296,""fr"",""en"")"),"#VALUE!")</f>
        <v>#VALUE!</v>
      </c>
    </row>
    <row r="22297" ht="15.75" customHeight="1">
      <c r="A22297" s="1" t="s">
        <v>1218</v>
      </c>
      <c r="B22297" s="1">
        <v>1.0</v>
      </c>
      <c r="C22297" s="1" t="s">
        <v>46191</v>
      </c>
      <c r="D22297" s="1" t="s">
        <v>46192</v>
      </c>
      <c r="E22297" s="1" t="s">
        <v>10</v>
      </c>
      <c r="F22297" s="1" t="s">
        <v>11</v>
      </c>
      <c r="G22297" s="1" t="str">
        <f>IFERROR(__xludf.DUMMYFUNCTION("GOOGLETRANSLATE(D22297,""fr"",""en"")"),"#VALUE!")</f>
        <v>#VALUE!</v>
      </c>
    </row>
    <row r="22298" ht="15.75" customHeight="1">
      <c r="A22298" s="1" t="s">
        <v>3738</v>
      </c>
      <c r="B22298" s="1">
        <v>4.0</v>
      </c>
      <c r="C22298" s="1" t="s">
        <v>46193</v>
      </c>
      <c r="D22298" s="1" t="s">
        <v>46194</v>
      </c>
      <c r="E22298" s="1" t="s">
        <v>21</v>
      </c>
      <c r="F22298" s="1" t="s">
        <v>11</v>
      </c>
      <c r="G22298" s="1" t="str">
        <f>IFERROR(__xludf.DUMMYFUNCTION("GOOGLETRANSLATE(D22298,""fr"",""en"")"),"#VALUE!")</f>
        <v>#VALUE!</v>
      </c>
    </row>
    <row r="22299" ht="15.75" customHeight="1">
      <c r="A22299" s="1" t="s">
        <v>5248</v>
      </c>
      <c r="B22299" s="1">
        <v>2.0</v>
      </c>
      <c r="C22299" s="1" t="s">
        <v>46195</v>
      </c>
      <c r="D22299" s="1" t="s">
        <v>46196</v>
      </c>
      <c r="E22299" s="1" t="s">
        <v>21</v>
      </c>
      <c r="F22299" s="1" t="s">
        <v>11</v>
      </c>
      <c r="G22299" s="1" t="str">
        <f>IFERROR(__xludf.DUMMYFUNCTION("GOOGLETRANSLATE(D22299,""fr"",""en"")"),"#VALUE!")</f>
        <v>#VALUE!</v>
      </c>
    </row>
    <row r="22300" ht="15.75" customHeight="1">
      <c r="A22300" s="1" t="s">
        <v>1693</v>
      </c>
      <c r="B22300" s="1">
        <v>4.0</v>
      </c>
      <c r="C22300" s="1" t="s">
        <v>46197</v>
      </c>
      <c r="D22300" s="1" t="s">
        <v>46198</v>
      </c>
      <c r="E22300" s="1" t="s">
        <v>21</v>
      </c>
      <c r="F22300" s="1" t="s">
        <v>11</v>
      </c>
      <c r="G22300" s="1" t="str">
        <f>IFERROR(__xludf.DUMMYFUNCTION("GOOGLETRANSLATE(D22300,""fr"",""en"")"),"#VALUE!")</f>
        <v>#VALUE!</v>
      </c>
    </row>
    <row r="22301" ht="15.75" customHeight="1">
      <c r="A22301" s="1" t="s">
        <v>1696</v>
      </c>
      <c r="B22301" s="1">
        <v>5.0</v>
      </c>
      <c r="C22301" s="1" t="s">
        <v>46199</v>
      </c>
      <c r="D22301" s="1" t="s">
        <v>46200</v>
      </c>
      <c r="E22301" s="1" t="s">
        <v>21</v>
      </c>
      <c r="F22301" s="1" t="s">
        <v>11</v>
      </c>
      <c r="G22301" s="1" t="str">
        <f>IFERROR(__xludf.DUMMYFUNCTION("GOOGLETRANSLATE(D22301,""fr"",""en"")"),"#VALUE!")</f>
        <v>#VALUE!</v>
      </c>
    </row>
    <row r="22302" ht="15.75" customHeight="1">
      <c r="A22302" s="1" t="s">
        <v>3132</v>
      </c>
      <c r="B22302" s="1">
        <v>5.0</v>
      </c>
      <c r="C22302" s="1" t="s">
        <v>46201</v>
      </c>
      <c r="D22302" s="1" t="s">
        <v>46202</v>
      </c>
      <c r="E22302" s="1" t="s">
        <v>21</v>
      </c>
      <c r="F22302" s="1" t="s">
        <v>11</v>
      </c>
      <c r="G22302" s="1" t="str">
        <f>IFERROR(__xludf.DUMMYFUNCTION("GOOGLETRANSLATE(D22302,""fr"",""en"")"),"#VALUE!")</f>
        <v>#VALUE!</v>
      </c>
    </row>
    <row r="22303" ht="15.75" customHeight="1">
      <c r="A22303" s="1" t="s">
        <v>414</v>
      </c>
      <c r="B22303" s="1">
        <v>1.0</v>
      </c>
      <c r="C22303" s="1" t="s">
        <v>46203</v>
      </c>
      <c r="D22303" s="1" t="s">
        <v>46204</v>
      </c>
      <c r="E22303" s="1" t="s">
        <v>10</v>
      </c>
      <c r="F22303" s="1" t="s">
        <v>11</v>
      </c>
      <c r="G22303" s="1" t="str">
        <f>IFERROR(__xludf.DUMMYFUNCTION("GOOGLETRANSLATE(D22303,""fr"",""en"")"),"#VALUE!")</f>
        <v>#VALUE!</v>
      </c>
    </row>
    <row r="22304" ht="15.75" customHeight="1">
      <c r="A22304" s="1" t="s">
        <v>2854</v>
      </c>
      <c r="B22304" s="1">
        <v>4.0</v>
      </c>
      <c r="C22304" s="1" t="s">
        <v>46205</v>
      </c>
      <c r="D22304" s="1" t="s">
        <v>46206</v>
      </c>
      <c r="E22304" s="1" t="s">
        <v>614</v>
      </c>
      <c r="F22304" s="1" t="s">
        <v>30</v>
      </c>
      <c r="G22304" s="1" t="str">
        <f>IFERROR(__xludf.DUMMYFUNCTION("GOOGLETRANSLATE(D22304,""fr"",""en"")"),"#VALUE!")</f>
        <v>#VALUE!</v>
      </c>
    </row>
    <row r="22305" ht="15.75" customHeight="1">
      <c r="A22305" s="1" t="s">
        <v>11088</v>
      </c>
      <c r="B22305" s="1">
        <v>3.0</v>
      </c>
      <c r="C22305" s="1" t="s">
        <v>46207</v>
      </c>
      <c r="D22305" s="1" t="s">
        <v>46208</v>
      </c>
      <c r="E22305" s="1" t="s">
        <v>554</v>
      </c>
      <c r="F22305" s="1" t="s">
        <v>30</v>
      </c>
      <c r="G22305" s="1" t="str">
        <f>IFERROR(__xludf.DUMMYFUNCTION("GOOGLETRANSLATE(D22305,""fr"",""en"")"),"#VALUE!")</f>
        <v>#VALUE!</v>
      </c>
    </row>
    <row r="22306" ht="15.75" customHeight="1">
      <c r="A22306" s="1" t="s">
        <v>236</v>
      </c>
      <c r="B22306" s="1">
        <v>4.0</v>
      </c>
      <c r="C22306" s="1" t="s">
        <v>46209</v>
      </c>
      <c r="D22306" s="1" t="s">
        <v>46210</v>
      </c>
      <c r="E22306" s="1" t="s">
        <v>10</v>
      </c>
      <c r="F22306" s="1" t="s">
        <v>11</v>
      </c>
      <c r="G22306" s="1" t="str">
        <f>IFERROR(__xludf.DUMMYFUNCTION("GOOGLETRANSLATE(D22306,""fr"",""en"")"),"#VALUE!")</f>
        <v>#VALUE!</v>
      </c>
    </row>
    <row r="22307" ht="15.75" customHeight="1">
      <c r="A22307" s="1" t="s">
        <v>2141</v>
      </c>
      <c r="B22307" s="1">
        <v>2.0</v>
      </c>
      <c r="C22307" s="1" t="s">
        <v>46211</v>
      </c>
      <c r="D22307" s="1" t="s">
        <v>46212</v>
      </c>
      <c r="E22307" s="1" t="s">
        <v>10</v>
      </c>
      <c r="F22307" s="1" t="s">
        <v>11</v>
      </c>
      <c r="G22307" s="1" t="str">
        <f>IFERROR(__xludf.DUMMYFUNCTION("GOOGLETRANSLATE(D22307,""fr"",""en"")"),"#VALUE!")</f>
        <v>#VALUE!</v>
      </c>
    </row>
    <row r="22308" ht="15.75" customHeight="1">
      <c r="A22308" s="1" t="s">
        <v>9458</v>
      </c>
      <c r="B22308" s="1">
        <v>2.0</v>
      </c>
      <c r="C22308" s="1" t="s">
        <v>46213</v>
      </c>
      <c r="D22308" s="1" t="s">
        <v>46214</v>
      </c>
      <c r="E22308" s="1" t="s">
        <v>292</v>
      </c>
      <c r="F22308" s="1" t="s">
        <v>11</v>
      </c>
      <c r="G22308" s="1" t="str">
        <f>IFERROR(__xludf.DUMMYFUNCTION("GOOGLETRANSLATE(D22308,""fr"",""en"")"),"#VALUE!")</f>
        <v>#VALUE!</v>
      </c>
    </row>
    <row r="22309" ht="15.75" customHeight="1">
      <c r="A22309" s="1" t="s">
        <v>3456</v>
      </c>
      <c r="B22309" s="1">
        <v>2.0</v>
      </c>
      <c r="C22309" s="1" t="s">
        <v>46215</v>
      </c>
      <c r="D22309" s="1" t="s">
        <v>46216</v>
      </c>
      <c r="E22309" s="1" t="s">
        <v>373</v>
      </c>
      <c r="F22309" s="1" t="s">
        <v>118</v>
      </c>
      <c r="G22309" s="1" t="str">
        <f>IFERROR(__xludf.DUMMYFUNCTION("GOOGLETRANSLATE(D22309,""fr"",""en"")"),"#VALUE!")</f>
        <v>#VALUE!</v>
      </c>
    </row>
    <row r="22310" ht="15.75" customHeight="1">
      <c r="A22310" s="1" t="s">
        <v>3022</v>
      </c>
      <c r="B22310" s="1">
        <v>5.0</v>
      </c>
      <c r="C22310" s="1" t="s">
        <v>46217</v>
      </c>
      <c r="D22310" s="1" t="s">
        <v>46218</v>
      </c>
      <c r="E22310" s="1" t="s">
        <v>21</v>
      </c>
      <c r="F22310" s="1" t="s">
        <v>11</v>
      </c>
      <c r="G22310" s="1" t="str">
        <f>IFERROR(__xludf.DUMMYFUNCTION("GOOGLETRANSLATE(D22310,""fr"",""en"")"),"#VALUE!")</f>
        <v>#VALUE!</v>
      </c>
    </row>
    <row r="22311" ht="15.75" customHeight="1">
      <c r="A22311" s="1" t="s">
        <v>569</v>
      </c>
      <c r="B22311" s="1">
        <v>5.0</v>
      </c>
      <c r="C22311" s="1" t="s">
        <v>46219</v>
      </c>
      <c r="D22311" s="1" t="s">
        <v>46220</v>
      </c>
      <c r="E22311" s="1" t="s">
        <v>10</v>
      </c>
      <c r="F22311" s="1" t="s">
        <v>11</v>
      </c>
      <c r="G22311" s="1" t="str">
        <f>IFERROR(__xludf.DUMMYFUNCTION("GOOGLETRANSLATE(D22311,""fr"",""en"")"),"#VALUE!")</f>
        <v>#VALUE!</v>
      </c>
    </row>
    <row r="22312" ht="15.75" customHeight="1">
      <c r="A22312" s="1" t="s">
        <v>445</v>
      </c>
      <c r="B22312" s="1">
        <v>5.0</v>
      </c>
      <c r="C22312" s="1" t="s">
        <v>46221</v>
      </c>
      <c r="D22312" s="1" t="s">
        <v>46222</v>
      </c>
      <c r="E22312" s="1" t="s">
        <v>21</v>
      </c>
      <c r="F22312" s="1" t="s">
        <v>11</v>
      </c>
      <c r="G22312" s="1" t="str">
        <f>IFERROR(__xludf.DUMMYFUNCTION("GOOGLETRANSLATE(D22312,""fr"",""en"")"),"#VALUE!")</f>
        <v>#VALUE!</v>
      </c>
    </row>
    <row r="22313" ht="15.75" customHeight="1">
      <c r="A22313" s="1" t="s">
        <v>32023</v>
      </c>
      <c r="B22313" s="1">
        <v>3.0</v>
      </c>
      <c r="C22313" s="1" t="s">
        <v>46223</v>
      </c>
      <c r="D22313" s="1" t="s">
        <v>46224</v>
      </c>
      <c r="E22313" s="1" t="s">
        <v>125</v>
      </c>
      <c r="F22313" s="1" t="s">
        <v>110</v>
      </c>
      <c r="G22313" s="1" t="str">
        <f>IFERROR(__xludf.DUMMYFUNCTION("GOOGLETRANSLATE(D22313,""fr"",""en"")"),"#VALUE!")</f>
        <v>#VALUE!</v>
      </c>
    </row>
    <row r="22314" ht="15.75" customHeight="1">
      <c r="A22314" s="1" t="s">
        <v>1796</v>
      </c>
      <c r="B22314" s="1">
        <v>2.0</v>
      </c>
      <c r="C22314" s="1" t="s">
        <v>46225</v>
      </c>
      <c r="D22314" s="1" t="s">
        <v>46226</v>
      </c>
      <c r="E22314" s="1" t="s">
        <v>25</v>
      </c>
      <c r="F22314" s="1" t="s">
        <v>11</v>
      </c>
      <c r="G22314" s="1" t="str">
        <f>IFERROR(__xludf.DUMMYFUNCTION("GOOGLETRANSLATE(D22314,""fr"",""en"")"),"#VALUE!")</f>
        <v>#VALUE!</v>
      </c>
    </row>
    <row r="22315" ht="15.75" customHeight="1">
      <c r="A22315" s="1" t="s">
        <v>24144</v>
      </c>
      <c r="B22315" s="1">
        <v>1.0</v>
      </c>
      <c r="C22315" s="1" t="s">
        <v>46227</v>
      </c>
      <c r="D22315" s="1" t="s">
        <v>46228</v>
      </c>
      <c r="E22315" s="1" t="s">
        <v>373</v>
      </c>
      <c r="F22315" s="1" t="s">
        <v>30</v>
      </c>
      <c r="G22315" s="1" t="str">
        <f>IFERROR(__xludf.DUMMYFUNCTION("GOOGLETRANSLATE(D22315,""fr"",""en"")"),"#VALUE!")</f>
        <v>#VALUE!</v>
      </c>
    </row>
    <row r="22316" ht="15.75" customHeight="1">
      <c r="A22316" s="1" t="s">
        <v>1375</v>
      </c>
      <c r="B22316" s="1">
        <v>5.0</v>
      </c>
      <c r="C22316" s="1" t="s">
        <v>46229</v>
      </c>
      <c r="D22316" s="1" t="s">
        <v>46230</v>
      </c>
      <c r="E22316" s="1" t="s">
        <v>21</v>
      </c>
      <c r="F22316" s="1" t="s">
        <v>11</v>
      </c>
      <c r="G22316" s="1" t="str">
        <f>IFERROR(__xludf.DUMMYFUNCTION("GOOGLETRANSLATE(D22316,""fr"",""en"")"),"#VALUE!")</f>
        <v>#VALUE!</v>
      </c>
    </row>
    <row r="22317" ht="15.75" customHeight="1">
      <c r="A22317" s="1" t="s">
        <v>4717</v>
      </c>
      <c r="B22317" s="1">
        <v>1.0</v>
      </c>
      <c r="C22317" s="1" t="s">
        <v>17478</v>
      </c>
      <c r="D22317" s="1" t="s">
        <v>46231</v>
      </c>
      <c r="E22317" s="1" t="s">
        <v>117</v>
      </c>
      <c r="F22317" s="1" t="s">
        <v>48</v>
      </c>
      <c r="G22317" s="1" t="str">
        <f>IFERROR(__xludf.DUMMYFUNCTION("GOOGLETRANSLATE(D22317,""fr"",""en"")"),"#VALUE!")</f>
        <v>#VALUE!</v>
      </c>
    </row>
    <row r="22318" ht="15.75" customHeight="1">
      <c r="A22318" s="1" t="s">
        <v>4937</v>
      </c>
      <c r="B22318" s="1">
        <v>2.0</v>
      </c>
      <c r="C22318" s="1" t="s">
        <v>46232</v>
      </c>
      <c r="D22318" s="1" t="s">
        <v>46233</v>
      </c>
      <c r="E22318" s="1" t="s">
        <v>125</v>
      </c>
      <c r="F22318" s="1" t="s">
        <v>11</v>
      </c>
      <c r="G22318" s="1" t="str">
        <f>IFERROR(__xludf.DUMMYFUNCTION("GOOGLETRANSLATE(D22318,""fr"",""en"")"),"#VALUE!")</f>
        <v>#VALUE!</v>
      </c>
    </row>
    <row r="22319" ht="15.75" customHeight="1">
      <c r="A22319" s="1" t="s">
        <v>179</v>
      </c>
      <c r="B22319" s="1">
        <v>2.0</v>
      </c>
      <c r="C22319" s="1" t="s">
        <v>46234</v>
      </c>
      <c r="D22319" s="1" t="s">
        <v>46235</v>
      </c>
      <c r="E22319" s="1" t="s">
        <v>10</v>
      </c>
      <c r="F22319" s="1" t="s">
        <v>11</v>
      </c>
      <c r="G22319" s="1" t="str">
        <f>IFERROR(__xludf.DUMMYFUNCTION("GOOGLETRANSLATE(D22319,""fr"",""en"")"),"#VALUE!")</f>
        <v>#VALUE!</v>
      </c>
    </row>
    <row r="22320" ht="15.75" customHeight="1">
      <c r="A22320" s="1" t="s">
        <v>1017</v>
      </c>
      <c r="B22320" s="1">
        <v>1.0</v>
      </c>
      <c r="C22320" s="1" t="s">
        <v>46236</v>
      </c>
      <c r="D22320" s="1" t="s">
        <v>46237</v>
      </c>
      <c r="E22320" s="1" t="s">
        <v>125</v>
      </c>
      <c r="F22320" s="1" t="s">
        <v>11</v>
      </c>
      <c r="G22320" s="1" t="str">
        <f>IFERROR(__xludf.DUMMYFUNCTION("GOOGLETRANSLATE(D22320,""fr"",""en"")"),"#VALUE!")</f>
        <v>#VALUE!</v>
      </c>
    </row>
    <row r="22321" ht="15.75" customHeight="1">
      <c r="A22321" s="1" t="s">
        <v>126</v>
      </c>
      <c r="B22321" s="1">
        <v>4.0</v>
      </c>
      <c r="C22321" s="1" t="s">
        <v>46238</v>
      </c>
      <c r="D22321" s="1" t="s">
        <v>46239</v>
      </c>
      <c r="E22321" s="1" t="s">
        <v>21</v>
      </c>
      <c r="F22321" s="1" t="s">
        <v>11</v>
      </c>
      <c r="G22321" s="1" t="str">
        <f>IFERROR(__xludf.DUMMYFUNCTION("GOOGLETRANSLATE(D22321,""fr"",""en"")"),"#VALUE!")</f>
        <v>#VALUE!</v>
      </c>
    </row>
    <row r="22322" ht="15.75" customHeight="1">
      <c r="A22322" s="1" t="s">
        <v>2613</v>
      </c>
      <c r="B22322" s="1">
        <v>4.0</v>
      </c>
      <c r="C22322" s="1" t="s">
        <v>46240</v>
      </c>
      <c r="D22322" s="1" t="s">
        <v>46241</v>
      </c>
      <c r="E22322" s="1" t="s">
        <v>10</v>
      </c>
      <c r="F22322" s="1" t="s">
        <v>11</v>
      </c>
      <c r="G22322" s="1" t="str">
        <f>IFERROR(__xludf.DUMMYFUNCTION("GOOGLETRANSLATE(D22322,""fr"",""en"")"),"#VALUE!")</f>
        <v>#VALUE!</v>
      </c>
    </row>
    <row r="22323" ht="15.75" customHeight="1">
      <c r="A22323" s="1" t="s">
        <v>3528</v>
      </c>
      <c r="B22323" s="1">
        <v>5.0</v>
      </c>
      <c r="C22323" s="1" t="s">
        <v>46242</v>
      </c>
      <c r="D22323" s="1" t="s">
        <v>46243</v>
      </c>
      <c r="E22323" s="1" t="s">
        <v>10</v>
      </c>
      <c r="F22323" s="1" t="s">
        <v>11</v>
      </c>
      <c r="G22323" s="1" t="str">
        <f>IFERROR(__xludf.DUMMYFUNCTION("GOOGLETRANSLATE(D22323,""fr"",""en"")"),"#VALUE!")</f>
        <v>#VALUE!</v>
      </c>
    </row>
    <row r="22324" ht="15.75" customHeight="1">
      <c r="A22324" s="1" t="s">
        <v>1886</v>
      </c>
      <c r="B22324" s="1">
        <v>2.0</v>
      </c>
      <c r="C22324" s="1" t="s">
        <v>46244</v>
      </c>
      <c r="D22324" s="1" t="s">
        <v>46245</v>
      </c>
      <c r="E22324" s="1" t="s">
        <v>273</v>
      </c>
      <c r="F22324" s="1" t="s">
        <v>11</v>
      </c>
      <c r="G22324" s="1" t="str">
        <f>IFERROR(__xludf.DUMMYFUNCTION("GOOGLETRANSLATE(D22324,""fr"",""en"")"),"#VALUE!")</f>
        <v>#VALUE!</v>
      </c>
    </row>
    <row r="22325" ht="15.75" customHeight="1">
      <c r="A22325" s="1" t="s">
        <v>615</v>
      </c>
      <c r="B22325" s="1">
        <v>5.0</v>
      </c>
      <c r="C22325" s="1" t="s">
        <v>46246</v>
      </c>
      <c r="D22325" s="1" t="s">
        <v>46247</v>
      </c>
      <c r="E22325" s="1" t="s">
        <v>10</v>
      </c>
      <c r="F22325" s="1" t="s">
        <v>11</v>
      </c>
      <c r="G22325" s="1" t="str">
        <f>IFERROR(__xludf.DUMMYFUNCTION("GOOGLETRANSLATE(D22325,""fr"",""en"")"),"#VALUE!")</f>
        <v>#VALUE!</v>
      </c>
    </row>
    <row r="22326" ht="15.75" customHeight="1">
      <c r="A22326" s="1" t="s">
        <v>724</v>
      </c>
      <c r="B22326" s="1">
        <v>5.0</v>
      </c>
      <c r="C22326" s="1" t="s">
        <v>46248</v>
      </c>
      <c r="D22326" s="1" t="s">
        <v>46249</v>
      </c>
      <c r="E22326" s="1" t="s">
        <v>176</v>
      </c>
      <c r="F22326" s="1" t="s">
        <v>66</v>
      </c>
      <c r="G22326" s="1" t="str">
        <f>IFERROR(__xludf.DUMMYFUNCTION("GOOGLETRANSLATE(D22326,""fr"",""en"")"),"#VALUE!")</f>
        <v>#VALUE!</v>
      </c>
    </row>
    <row r="22327" ht="15.75" customHeight="1">
      <c r="A22327" s="1" t="s">
        <v>2363</v>
      </c>
      <c r="B22327" s="1">
        <v>1.0</v>
      </c>
      <c r="C22327" s="1" t="s">
        <v>46250</v>
      </c>
      <c r="D22327" s="1" t="s">
        <v>46251</v>
      </c>
      <c r="E22327" s="1" t="s">
        <v>250</v>
      </c>
      <c r="F22327" s="1" t="s">
        <v>30</v>
      </c>
      <c r="G22327" s="1" t="str">
        <f>IFERROR(__xludf.DUMMYFUNCTION("GOOGLETRANSLATE(D22327,""fr"",""en"")"),"#VALUE!")</f>
        <v>#VALUE!</v>
      </c>
    </row>
    <row r="22328" ht="15.75" customHeight="1">
      <c r="A22328" s="1" t="s">
        <v>667</v>
      </c>
      <c r="B22328" s="1">
        <v>3.0</v>
      </c>
      <c r="C22328" s="1" t="s">
        <v>46252</v>
      </c>
      <c r="D22328" s="1" t="s">
        <v>46253</v>
      </c>
      <c r="E22328" s="1" t="s">
        <v>21</v>
      </c>
      <c r="F22328" s="1" t="s">
        <v>11</v>
      </c>
      <c r="G22328" s="1" t="str">
        <f>IFERROR(__xludf.DUMMYFUNCTION("GOOGLETRANSLATE(D22328,""fr"",""en"")"),"#VALUE!")</f>
        <v>#VALUE!</v>
      </c>
    </row>
    <row r="22329" ht="15.75" customHeight="1">
      <c r="A22329" s="1" t="s">
        <v>30148</v>
      </c>
      <c r="B22329" s="1">
        <v>2.0</v>
      </c>
      <c r="C22329" s="1" t="s">
        <v>46254</v>
      </c>
      <c r="D22329" s="1" t="s">
        <v>46255</v>
      </c>
      <c r="E22329" s="1" t="s">
        <v>125</v>
      </c>
      <c r="F22329" s="1" t="s">
        <v>11</v>
      </c>
      <c r="G22329" s="1" t="str">
        <f>IFERROR(__xludf.DUMMYFUNCTION("GOOGLETRANSLATE(D22329,""fr"",""en"")"),"#VALUE!")</f>
        <v>#VALUE!</v>
      </c>
    </row>
    <row r="22330" ht="15.75" customHeight="1">
      <c r="A22330" s="1" t="s">
        <v>255</v>
      </c>
      <c r="B22330" s="1">
        <v>4.0</v>
      </c>
      <c r="C22330" s="1" t="s">
        <v>46256</v>
      </c>
      <c r="D22330" s="1" t="s">
        <v>46257</v>
      </c>
      <c r="E22330" s="1" t="s">
        <v>65</v>
      </c>
      <c r="F22330" s="1" t="s">
        <v>66</v>
      </c>
      <c r="G22330" s="1" t="str">
        <f>IFERROR(__xludf.DUMMYFUNCTION("GOOGLETRANSLATE(D22330,""fr"",""en"")"),"#VALUE!")</f>
        <v>#VALUE!</v>
      </c>
    </row>
    <row r="22331" ht="15.75" customHeight="1">
      <c r="A22331" s="1" t="s">
        <v>774</v>
      </c>
      <c r="B22331" s="1">
        <v>5.0</v>
      </c>
      <c r="C22331" s="1" t="s">
        <v>46258</v>
      </c>
      <c r="D22331" s="1" t="s">
        <v>46259</v>
      </c>
      <c r="E22331" s="1" t="s">
        <v>10</v>
      </c>
      <c r="F22331" s="1" t="s">
        <v>11</v>
      </c>
      <c r="G22331" s="1" t="str">
        <f>IFERROR(__xludf.DUMMYFUNCTION("GOOGLETRANSLATE(D22331,""fr"",""en"")"),"#VALUE!")</f>
        <v>#VALUE!</v>
      </c>
    </row>
    <row r="22332" ht="15.75" customHeight="1">
      <c r="A22332" s="1" t="s">
        <v>170</v>
      </c>
      <c r="B22332" s="1">
        <v>3.0</v>
      </c>
      <c r="C22332" s="1" t="s">
        <v>46260</v>
      </c>
      <c r="D22332" s="1" t="s">
        <v>46261</v>
      </c>
      <c r="E22332" s="1" t="s">
        <v>10</v>
      </c>
      <c r="F22332" s="1" t="s">
        <v>11</v>
      </c>
      <c r="G22332" s="1" t="str">
        <f>IFERROR(__xludf.DUMMYFUNCTION("GOOGLETRANSLATE(D22332,""fr"",""en"")"),"#VALUE!")</f>
        <v>#VALUE!</v>
      </c>
    </row>
    <row r="22333" ht="15.75" customHeight="1">
      <c r="A22333" s="1" t="s">
        <v>2569</v>
      </c>
      <c r="B22333" s="1">
        <v>4.0</v>
      </c>
      <c r="C22333" s="1" t="s">
        <v>46262</v>
      </c>
      <c r="D22333" s="1" t="s">
        <v>46263</v>
      </c>
      <c r="E22333" s="1" t="s">
        <v>176</v>
      </c>
      <c r="F22333" s="1" t="s">
        <v>66</v>
      </c>
      <c r="G22333" s="1" t="str">
        <f>IFERROR(__xludf.DUMMYFUNCTION("GOOGLETRANSLATE(D22333,""fr"",""en"")"),"#VALUE!")</f>
        <v>#VALUE!</v>
      </c>
    </row>
    <row r="22334" ht="15.75" customHeight="1">
      <c r="A22334" s="1" t="s">
        <v>10564</v>
      </c>
      <c r="B22334" s="1">
        <v>2.0</v>
      </c>
      <c r="C22334" s="1" t="s">
        <v>46264</v>
      </c>
      <c r="D22334" s="1" t="s">
        <v>46265</v>
      </c>
      <c r="E22334" s="1" t="s">
        <v>169</v>
      </c>
      <c r="F22334" s="1" t="s">
        <v>11</v>
      </c>
      <c r="G22334" s="1" t="str">
        <f>IFERROR(__xludf.DUMMYFUNCTION("GOOGLETRANSLATE(D22334,""fr"",""en"")"),"#VALUE!")</f>
        <v>#VALUE!</v>
      </c>
    </row>
    <row r="22335" ht="15.75" customHeight="1">
      <c r="A22335" s="1" t="s">
        <v>15833</v>
      </c>
      <c r="B22335" s="1">
        <v>5.0</v>
      </c>
      <c r="C22335" s="1" t="s">
        <v>46266</v>
      </c>
      <c r="D22335" s="1" t="s">
        <v>46267</v>
      </c>
      <c r="E22335" s="1" t="s">
        <v>1192</v>
      </c>
      <c r="F22335" s="1" t="s">
        <v>110</v>
      </c>
      <c r="G22335" s="1" t="str">
        <f>IFERROR(__xludf.DUMMYFUNCTION("GOOGLETRANSLATE(D22335,""fr"",""en"")"),"#VALUE!")</f>
        <v>#VALUE!</v>
      </c>
    </row>
    <row r="22336" ht="15.75" customHeight="1">
      <c r="A22336" s="1" t="s">
        <v>8825</v>
      </c>
      <c r="B22336" s="1">
        <v>2.0</v>
      </c>
      <c r="C22336" s="1" t="s">
        <v>46268</v>
      </c>
      <c r="D22336" s="1" t="s">
        <v>46269</v>
      </c>
      <c r="E22336" s="1" t="s">
        <v>226</v>
      </c>
      <c r="F22336" s="1" t="s">
        <v>110</v>
      </c>
      <c r="G22336" s="1" t="str">
        <f>IFERROR(__xludf.DUMMYFUNCTION("GOOGLETRANSLATE(D22336,""fr"",""en"")"),"#VALUE!")</f>
        <v>#VALUE!</v>
      </c>
    </row>
    <row r="22337" ht="15.75" customHeight="1">
      <c r="A22337" s="1" t="s">
        <v>367</v>
      </c>
      <c r="B22337" s="1">
        <v>5.0</v>
      </c>
      <c r="C22337" s="1" t="s">
        <v>46270</v>
      </c>
      <c r="D22337" s="1" t="s">
        <v>46271</v>
      </c>
      <c r="E22337" s="1" t="s">
        <v>10</v>
      </c>
      <c r="F22337" s="1" t="s">
        <v>11</v>
      </c>
      <c r="G22337" s="1" t="str">
        <f>IFERROR(__xludf.DUMMYFUNCTION("GOOGLETRANSLATE(D22337,""fr"",""en"")"),"#VALUE!")</f>
        <v>#VALUE!</v>
      </c>
    </row>
    <row r="22338" ht="15.75" customHeight="1">
      <c r="A22338" s="1" t="s">
        <v>701</v>
      </c>
      <c r="B22338" s="1">
        <v>4.0</v>
      </c>
      <c r="C22338" s="1" t="s">
        <v>46272</v>
      </c>
      <c r="D22338" s="1" t="s">
        <v>46273</v>
      </c>
      <c r="E22338" s="1" t="s">
        <v>21</v>
      </c>
      <c r="F22338" s="1" t="s">
        <v>11</v>
      </c>
      <c r="G22338" s="1" t="str">
        <f>IFERROR(__xludf.DUMMYFUNCTION("GOOGLETRANSLATE(D22338,""fr"",""en"")"),"#VALUE!")</f>
        <v>#VALUE!</v>
      </c>
    </row>
    <row r="22339" ht="15.75" customHeight="1">
      <c r="A22339" s="1" t="s">
        <v>2542</v>
      </c>
      <c r="B22339" s="1">
        <v>5.0</v>
      </c>
      <c r="C22339" s="1" t="s">
        <v>46274</v>
      </c>
      <c r="D22339" s="1" t="s">
        <v>46275</v>
      </c>
      <c r="E22339" s="1" t="s">
        <v>169</v>
      </c>
      <c r="F22339" s="1" t="s">
        <v>11</v>
      </c>
      <c r="G22339" s="1" t="str">
        <f>IFERROR(__xludf.DUMMYFUNCTION("GOOGLETRANSLATE(D22339,""fr"",""en"")"),"#VALUE!")</f>
        <v>#VALUE!</v>
      </c>
    </row>
    <row r="22340" ht="15.75" customHeight="1">
      <c r="A22340" s="1" t="s">
        <v>16453</v>
      </c>
      <c r="B22340" s="1">
        <v>1.0</v>
      </c>
      <c r="C22340" s="1" t="s">
        <v>46276</v>
      </c>
      <c r="D22340" s="1" t="s">
        <v>46277</v>
      </c>
      <c r="E22340" s="1" t="s">
        <v>226</v>
      </c>
      <c r="F22340" s="1" t="s">
        <v>110</v>
      </c>
      <c r="G22340" s="1" t="str">
        <f>IFERROR(__xludf.DUMMYFUNCTION("GOOGLETRANSLATE(D22340,""fr"",""en"")"),"#VALUE!")</f>
        <v>#VALUE!</v>
      </c>
    </row>
    <row r="22341" ht="15.75" customHeight="1">
      <c r="A22341" s="1" t="s">
        <v>461</v>
      </c>
      <c r="B22341" s="1">
        <v>1.0</v>
      </c>
      <c r="C22341" s="1" t="s">
        <v>46278</v>
      </c>
      <c r="D22341" s="1" t="s">
        <v>46279</v>
      </c>
      <c r="E22341" s="1" t="s">
        <v>254</v>
      </c>
      <c r="F22341" s="1" t="s">
        <v>66</v>
      </c>
      <c r="G22341" s="1" t="str">
        <f>IFERROR(__xludf.DUMMYFUNCTION("GOOGLETRANSLATE(D22341,""fr"",""en"")"),"30 years of motorcycles. No responsible accident. 3 motorcycles and a guaranteed car. Increase of more than 15 % !!!!! While the year 2020 was what we know with the confinements. After having contacted them I had no information that could justify this inc"&amp;"rease. I'm looking for a new insurer !!!
")</f>
        <v>30 years of motorcycles. No responsible accident. 3 motorcycles and a guaranteed car. Increase of more than 15 % !!!!! While the year 2020 was what we know with the confinements. After having contacted them I had no information that could justify this increase. I'm looking for a new insurer !!!
</v>
      </c>
    </row>
    <row r="22342" ht="15.75" customHeight="1">
      <c r="A22342" s="1" t="s">
        <v>100</v>
      </c>
      <c r="B22342" s="1">
        <v>4.0</v>
      </c>
      <c r="C22342" s="1" t="s">
        <v>46280</v>
      </c>
      <c r="D22342" s="1" t="s">
        <v>46281</v>
      </c>
      <c r="E22342" s="1" t="s">
        <v>21</v>
      </c>
      <c r="F22342" s="1" t="s">
        <v>11</v>
      </c>
      <c r="G22342" s="1" t="str">
        <f>IFERROR(__xludf.DUMMYFUNCTION("GOOGLETRANSLATE(D22342,""fr"",""en"")"),"#VALUE!")</f>
        <v>#VALUE!</v>
      </c>
    </row>
    <row r="22343" ht="15.75" customHeight="1">
      <c r="A22343" s="1" t="s">
        <v>414</v>
      </c>
      <c r="B22343" s="1">
        <v>4.0</v>
      </c>
      <c r="C22343" s="1" t="s">
        <v>46282</v>
      </c>
      <c r="D22343" s="1" t="s">
        <v>46283</v>
      </c>
      <c r="E22343" s="1" t="s">
        <v>10</v>
      </c>
      <c r="F22343" s="1" t="s">
        <v>11</v>
      </c>
      <c r="G22343" s="1" t="str">
        <f>IFERROR(__xludf.DUMMYFUNCTION("GOOGLETRANSLATE(D22343,""fr"",""en"")"),"#VALUE!")</f>
        <v>#VALUE!</v>
      </c>
    </row>
    <row r="22344" ht="15.75" customHeight="1">
      <c r="A22344" s="1" t="s">
        <v>85</v>
      </c>
      <c r="B22344" s="1">
        <v>5.0</v>
      </c>
      <c r="C22344" s="1" t="s">
        <v>46284</v>
      </c>
      <c r="D22344" s="1" t="s">
        <v>46285</v>
      </c>
      <c r="E22344" s="1" t="s">
        <v>448</v>
      </c>
      <c r="F22344" s="1" t="s">
        <v>84</v>
      </c>
      <c r="G22344" s="1" t="str">
        <f>IFERROR(__xludf.DUMMYFUNCTION("GOOGLETRANSLATE(D22344,""fr"",""en"")"),"#VALUE!")</f>
        <v>#VALUE!</v>
      </c>
    </row>
    <row r="22345" ht="15.75" customHeight="1">
      <c r="A22345" s="1" t="s">
        <v>8650</v>
      </c>
      <c r="B22345" s="1">
        <v>3.0</v>
      </c>
      <c r="C22345" s="1" t="s">
        <v>46286</v>
      </c>
      <c r="D22345" s="1" t="s">
        <v>46287</v>
      </c>
      <c r="E22345" s="1" t="s">
        <v>614</v>
      </c>
      <c r="F22345" s="1" t="s">
        <v>30</v>
      </c>
      <c r="G22345" s="1" t="str">
        <f>IFERROR(__xludf.DUMMYFUNCTION("GOOGLETRANSLATE(D22345,""fr"",""en"")"),"#VALUE!")</f>
        <v>#VALUE!</v>
      </c>
    </row>
    <row r="22346" ht="15.75" customHeight="1">
      <c r="A22346" s="1" t="s">
        <v>2034</v>
      </c>
      <c r="B22346" s="1">
        <v>2.0</v>
      </c>
      <c r="C22346" s="1" t="s">
        <v>46288</v>
      </c>
      <c r="D22346" s="1" t="s">
        <v>46289</v>
      </c>
      <c r="E22346" s="1" t="s">
        <v>273</v>
      </c>
      <c r="F22346" s="1" t="s">
        <v>110</v>
      </c>
      <c r="G22346" s="1" t="str">
        <f>IFERROR(__xludf.DUMMYFUNCTION("GOOGLETRANSLATE(D22346,""fr"",""en"")"),"#VALUE!")</f>
        <v>#VALUE!</v>
      </c>
    </row>
    <row r="22347" ht="15.75" customHeight="1">
      <c r="A22347" s="1" t="s">
        <v>4658</v>
      </c>
      <c r="B22347" s="1">
        <v>5.0</v>
      </c>
      <c r="C22347" s="1" t="s">
        <v>46290</v>
      </c>
      <c r="D22347" s="1" t="s">
        <v>46291</v>
      </c>
      <c r="E22347" s="1" t="s">
        <v>21</v>
      </c>
      <c r="F22347" s="1" t="s">
        <v>11</v>
      </c>
      <c r="G22347" s="1" t="str">
        <f>IFERROR(__xludf.DUMMYFUNCTION("GOOGLETRANSLATE(D22347,""fr"",""en"")"),"#VALUE!")</f>
        <v>#VALUE!</v>
      </c>
    </row>
    <row r="22348" ht="15.75" customHeight="1">
      <c r="A22348" s="1" t="s">
        <v>1972</v>
      </c>
      <c r="B22348" s="1">
        <v>2.0</v>
      </c>
      <c r="C22348" s="1" t="s">
        <v>46292</v>
      </c>
      <c r="D22348" s="1" t="s">
        <v>46293</v>
      </c>
      <c r="E22348" s="1" t="s">
        <v>554</v>
      </c>
      <c r="F22348" s="1" t="s">
        <v>30</v>
      </c>
      <c r="G22348" s="1" t="str">
        <f>IFERROR(__xludf.DUMMYFUNCTION("GOOGLETRANSLATE(D22348,""fr"",""en"")"),"#VALUE!")</f>
        <v>#VALUE!</v>
      </c>
    </row>
    <row r="22349" ht="15.75" customHeight="1">
      <c r="A22349" s="1" t="s">
        <v>1248</v>
      </c>
      <c r="B22349" s="1">
        <v>4.0</v>
      </c>
      <c r="C22349" s="1" t="s">
        <v>46294</v>
      </c>
      <c r="D22349" s="1" t="s">
        <v>46295</v>
      </c>
      <c r="E22349" s="1" t="s">
        <v>21</v>
      </c>
      <c r="F22349" s="1" t="s">
        <v>11</v>
      </c>
      <c r="G22349" s="1" t="str">
        <f>IFERROR(__xludf.DUMMYFUNCTION("GOOGLETRANSLATE(D22349,""fr"",""en"")"),"#VALUE!")</f>
        <v>#VALUE!</v>
      </c>
    </row>
    <row r="22350" ht="15.75" customHeight="1">
      <c r="A22350" s="1" t="s">
        <v>7655</v>
      </c>
      <c r="B22350" s="1">
        <v>1.0</v>
      </c>
      <c r="C22350" s="1" t="s">
        <v>46296</v>
      </c>
      <c r="D22350" s="1" t="s">
        <v>46297</v>
      </c>
      <c r="E22350" s="1" t="s">
        <v>29</v>
      </c>
      <c r="F22350" s="1" t="s">
        <v>30</v>
      </c>
      <c r="G22350" s="1" t="str">
        <f>IFERROR(__xludf.DUMMYFUNCTION("GOOGLETRANSLATE(D22350,""fr"",""en"")"),"#VALUE!")</f>
        <v>#VALUE!</v>
      </c>
    </row>
    <row r="22351" ht="15.75" customHeight="1">
      <c r="A22351" s="1" t="s">
        <v>678</v>
      </c>
      <c r="B22351" s="1">
        <v>5.0</v>
      </c>
      <c r="C22351" s="1" t="s">
        <v>46298</v>
      </c>
      <c r="D22351" s="1" t="s">
        <v>46299</v>
      </c>
      <c r="E22351" s="1" t="s">
        <v>10</v>
      </c>
      <c r="F22351" s="1" t="s">
        <v>11</v>
      </c>
      <c r="G22351" s="1" t="str">
        <f>IFERROR(__xludf.DUMMYFUNCTION("GOOGLETRANSLATE(D22351,""fr"",""en"")"),"#VALUE!")</f>
        <v>#VALUE!</v>
      </c>
    </row>
    <row r="22352" ht="15.75" customHeight="1">
      <c r="A22352" s="1" t="s">
        <v>338</v>
      </c>
      <c r="B22352" s="1">
        <v>5.0</v>
      </c>
      <c r="C22352" s="1" t="s">
        <v>46300</v>
      </c>
      <c r="D22352" s="1" t="s">
        <v>46301</v>
      </c>
      <c r="E22352" s="1" t="s">
        <v>21</v>
      </c>
      <c r="F22352" s="1" t="s">
        <v>11</v>
      </c>
      <c r="G22352" s="1" t="str">
        <f>IFERROR(__xludf.DUMMYFUNCTION("GOOGLETRANSLATE(D22352,""fr"",""en"")"),"#VALUE!")</f>
        <v>#VALUE!</v>
      </c>
    </row>
    <row r="22353" ht="15.75" customHeight="1">
      <c r="A22353" s="1" t="s">
        <v>7723</v>
      </c>
      <c r="B22353" s="1">
        <v>5.0</v>
      </c>
      <c r="C22353" s="1" t="s">
        <v>46302</v>
      </c>
      <c r="D22353" s="1" t="s">
        <v>46303</v>
      </c>
      <c r="E22353" s="1" t="s">
        <v>2102</v>
      </c>
      <c r="F22353" s="1" t="s">
        <v>66</v>
      </c>
      <c r="G22353" s="1" t="str">
        <f>IFERROR(__xludf.DUMMYFUNCTION("GOOGLETRANSLATE(D22353,""fr"",""en"")"),"#VALUE!")</f>
        <v>#VALUE!</v>
      </c>
    </row>
    <row r="22354" ht="15.75" customHeight="1">
      <c r="A22354" s="1" t="s">
        <v>5582</v>
      </c>
      <c r="B22354" s="1">
        <v>1.0</v>
      </c>
      <c r="C22354" s="1" t="s">
        <v>19697</v>
      </c>
      <c r="D22354" s="1" t="s">
        <v>46304</v>
      </c>
      <c r="E22354" s="1" t="s">
        <v>292</v>
      </c>
      <c r="F22354" s="1" t="s">
        <v>11</v>
      </c>
      <c r="G22354" s="1" t="str">
        <f>IFERROR(__xludf.DUMMYFUNCTION("GOOGLETRANSLATE(D22354,""fr"",""en"")"),"#VALUE!")</f>
        <v>#VALUE!</v>
      </c>
    </row>
    <row r="22355" ht="15.75" customHeight="1">
      <c r="A22355" s="1" t="s">
        <v>9610</v>
      </c>
      <c r="B22355" s="1">
        <v>2.0</v>
      </c>
      <c r="C22355" s="1" t="s">
        <v>46305</v>
      </c>
      <c r="D22355" s="1" t="s">
        <v>46306</v>
      </c>
      <c r="E22355" s="1" t="s">
        <v>273</v>
      </c>
      <c r="F22355" s="1" t="s">
        <v>110</v>
      </c>
      <c r="G22355" s="1" t="str">
        <f>IFERROR(__xludf.DUMMYFUNCTION("GOOGLETRANSLATE(D22355,""fr"",""en"")"),"#VALUE!")</f>
        <v>#VALUE!</v>
      </c>
    </row>
    <row r="22356" ht="15.75" customHeight="1">
      <c r="A22356" s="1" t="s">
        <v>1110</v>
      </c>
      <c r="B22356" s="1">
        <v>2.0</v>
      </c>
      <c r="C22356" s="1" t="s">
        <v>46307</v>
      </c>
      <c r="D22356" s="1" t="s">
        <v>46308</v>
      </c>
      <c r="E22356" s="1" t="s">
        <v>73</v>
      </c>
      <c r="F22356" s="1" t="s">
        <v>30</v>
      </c>
      <c r="G22356" s="1" t="str">
        <f>IFERROR(__xludf.DUMMYFUNCTION("GOOGLETRANSLATE(D22356,""fr"",""en"")"),"In Cegema since January 2021, what a disappointment. She never responded to the request for care of March 23 of an intervention that I had to undergo on April 14 and at my exit I acquitted the ""remaining dependent"". To date, still no sign of life despit"&amp;"e the telephone reminders and message from the Hueber de Tarbes broker who ""praised"" me the qualities of this mutual. I have just obtained an email address: servicereclamations@cegema.com, which does not appear on any of the documents delivered and I ho"&amp;"pe that my message, but without illusion, will make things happen!")</f>
        <v>In Cegema since January 2021, what a disappointment. She never responded to the request for care of March 23 of an intervention that I had to undergo on April 14 and at my exit I acquitted the "remaining dependent". To date, still no sign of life despite the telephone reminders and message from the Hueber de Tarbes broker who "praised" me the qualities of this mutual. I have just obtained an email address: servicereclamations@cegema.com, which does not appear on any of the documents delivered and I hope that my message, but without illusion, will make things happen!</v>
      </c>
    </row>
    <row r="22357" ht="15.75" customHeight="1">
      <c r="A22357" s="1" t="s">
        <v>5747</v>
      </c>
      <c r="B22357" s="1">
        <v>5.0</v>
      </c>
      <c r="C22357" s="1" t="s">
        <v>46309</v>
      </c>
      <c r="D22357" s="1" t="s">
        <v>46310</v>
      </c>
      <c r="E22357" s="1" t="s">
        <v>196</v>
      </c>
      <c r="F22357" s="1" t="s">
        <v>118</v>
      </c>
      <c r="G22357" s="1" t="str">
        <f>IFERROR(__xludf.DUMMYFUNCTION("GOOGLETRANSLATE(D22357,""fr"",""en"")"),"#VALUE!")</f>
        <v>#VALUE!</v>
      </c>
    </row>
    <row r="22358" ht="15.75" customHeight="1">
      <c r="A22358" s="1" t="s">
        <v>13498</v>
      </c>
      <c r="B22358" s="1">
        <v>3.0</v>
      </c>
      <c r="C22358" s="1" t="s">
        <v>46311</v>
      </c>
      <c r="D22358" s="1" t="s">
        <v>46312</v>
      </c>
      <c r="E22358" s="1" t="s">
        <v>52</v>
      </c>
      <c r="F22358" s="1" t="s">
        <v>11</v>
      </c>
      <c r="G22358" s="1" t="str">
        <f>IFERROR(__xludf.DUMMYFUNCTION("GOOGLETRANSLATE(D22358,""fr"",""en"")"),"#VALUE!")</f>
        <v>#VALUE!</v>
      </c>
    </row>
    <row r="22359" ht="15.75" customHeight="1">
      <c r="A22359" s="1" t="s">
        <v>9027</v>
      </c>
      <c r="B22359" s="1">
        <v>5.0</v>
      </c>
      <c r="C22359" s="1" t="s">
        <v>46313</v>
      </c>
      <c r="D22359" s="1" t="s">
        <v>46314</v>
      </c>
      <c r="E22359" s="1" t="s">
        <v>21</v>
      </c>
      <c r="F22359" s="1" t="s">
        <v>11</v>
      </c>
      <c r="G22359" s="1" t="str">
        <f>IFERROR(__xludf.DUMMYFUNCTION("GOOGLETRANSLATE(D22359,""fr"",""en"")"),"#VALUE!")</f>
        <v>#VALUE!</v>
      </c>
    </row>
    <row r="22360" ht="15.75" customHeight="1">
      <c r="A22360" s="1" t="s">
        <v>582</v>
      </c>
      <c r="B22360" s="1">
        <v>2.0</v>
      </c>
      <c r="C22360" s="1" t="s">
        <v>43160</v>
      </c>
      <c r="D22360" s="1" t="s">
        <v>46315</v>
      </c>
      <c r="E22360" s="1" t="s">
        <v>176</v>
      </c>
      <c r="F22360" s="1" t="s">
        <v>66</v>
      </c>
      <c r="G22360" s="1" t="str">
        <f>IFERROR(__xludf.DUMMYFUNCTION("GOOGLETRANSLATE(D22360,""fr"",""en"")"),"#VALUE!")</f>
        <v>#VALUE!</v>
      </c>
    </row>
    <row r="22361" ht="15.75" customHeight="1">
      <c r="A22361" s="1" t="s">
        <v>1062</v>
      </c>
      <c r="B22361" s="1">
        <v>5.0</v>
      </c>
      <c r="C22361" s="1" t="s">
        <v>46316</v>
      </c>
      <c r="D22361" s="1" t="s">
        <v>46317</v>
      </c>
      <c r="E22361" s="1" t="s">
        <v>10</v>
      </c>
      <c r="F22361" s="1" t="s">
        <v>11</v>
      </c>
      <c r="G22361" s="1" t="str">
        <f>IFERROR(__xludf.DUMMYFUNCTION("GOOGLETRANSLATE(D22361,""fr"",""en"")"),"#VALUE!")</f>
        <v>#VALUE!</v>
      </c>
    </row>
    <row r="22362" ht="15.75" customHeight="1">
      <c r="A22362" s="1" t="s">
        <v>21119</v>
      </c>
      <c r="B22362" s="1">
        <v>1.0</v>
      </c>
      <c r="C22362" s="1" t="s">
        <v>46318</v>
      </c>
      <c r="D22362" s="1" t="s">
        <v>46319</v>
      </c>
      <c r="E22362" s="1" t="s">
        <v>373</v>
      </c>
      <c r="F22362" s="1" t="s">
        <v>30</v>
      </c>
      <c r="G22362" s="1" t="str">
        <f>IFERROR(__xludf.DUMMYFUNCTION("GOOGLETRANSLATE(D22362,""fr"",""en"")"),"#VALUE!")</f>
        <v>#VALUE!</v>
      </c>
    </row>
    <row r="22363" ht="15.75" customHeight="1">
      <c r="A22363" s="1" t="s">
        <v>1155</v>
      </c>
      <c r="B22363" s="1">
        <v>2.0</v>
      </c>
      <c r="C22363" s="1" t="s">
        <v>33833</v>
      </c>
      <c r="D22363" s="1" t="s">
        <v>46320</v>
      </c>
      <c r="E22363" s="1" t="s">
        <v>226</v>
      </c>
      <c r="F22363" s="1" t="s">
        <v>11</v>
      </c>
      <c r="G22363" s="1" t="str">
        <f>IFERROR(__xludf.DUMMYFUNCTION("GOOGLETRANSLATE(D22363,""fr"",""en"")"),"#VALUE!")</f>
        <v>#VALUE!</v>
      </c>
    </row>
    <row r="22364" ht="15.75" customHeight="1">
      <c r="A22364" s="1" t="s">
        <v>3010</v>
      </c>
      <c r="B22364" s="1">
        <v>1.0</v>
      </c>
      <c r="C22364" s="1" t="s">
        <v>46321</v>
      </c>
      <c r="D22364" s="1" t="s">
        <v>46322</v>
      </c>
      <c r="E22364" s="1" t="s">
        <v>73</v>
      </c>
      <c r="F22364" s="1" t="s">
        <v>30</v>
      </c>
      <c r="G22364" s="1" t="str">
        <f>IFERROR(__xludf.DUMMYFUNCTION("GOOGLETRANSLATE(D22364,""fr"",""en"")"),"#VALUE!")</f>
        <v>#VALUE!</v>
      </c>
    </row>
    <row r="22365" ht="15.75" customHeight="1">
      <c r="A22365" s="1" t="s">
        <v>7755</v>
      </c>
      <c r="B22365" s="1">
        <v>1.0</v>
      </c>
      <c r="C22365" s="1" t="s">
        <v>46323</v>
      </c>
      <c r="D22365" s="1" t="s">
        <v>46324</v>
      </c>
      <c r="E22365" s="1" t="s">
        <v>1192</v>
      </c>
      <c r="F22365" s="1" t="s">
        <v>110</v>
      </c>
      <c r="G22365" s="1" t="str">
        <f>IFERROR(__xludf.DUMMYFUNCTION("GOOGLETRANSLATE(D22365,""fr"",""en"")"),"#VALUE!")</f>
        <v>#VALUE!</v>
      </c>
    </row>
    <row r="22366" ht="15.75" customHeight="1">
      <c r="A22366" s="1" t="s">
        <v>11369</v>
      </c>
      <c r="B22366" s="1">
        <v>2.0</v>
      </c>
      <c r="C22366" s="1" t="s">
        <v>46325</v>
      </c>
      <c r="D22366" s="1" t="s">
        <v>46326</v>
      </c>
      <c r="E22366" s="1" t="s">
        <v>1192</v>
      </c>
      <c r="F22366" s="1" t="s">
        <v>110</v>
      </c>
      <c r="G22366" s="1" t="str">
        <f>IFERROR(__xludf.DUMMYFUNCTION("GOOGLETRANSLATE(D22366,""fr"",""en"")"),"#VALUE!")</f>
        <v>#VALUE!</v>
      </c>
    </row>
    <row r="22367" ht="15.75" customHeight="1">
      <c r="A22367" s="1" t="s">
        <v>2776</v>
      </c>
      <c r="B22367" s="1">
        <v>4.0</v>
      </c>
      <c r="C22367" s="1" t="s">
        <v>46327</v>
      </c>
      <c r="D22367" s="1" t="s">
        <v>46328</v>
      </c>
      <c r="E22367" s="1" t="s">
        <v>10</v>
      </c>
      <c r="F22367" s="1" t="s">
        <v>11</v>
      </c>
      <c r="G22367" s="1" t="str">
        <f>IFERROR(__xludf.DUMMYFUNCTION("GOOGLETRANSLATE(D22367,""fr"",""en"")"),"#VALUE!")</f>
        <v>#VALUE!</v>
      </c>
    </row>
    <row r="22368" ht="15.75" customHeight="1">
      <c r="A22368" s="1" t="s">
        <v>2937</v>
      </c>
      <c r="B22368" s="1">
        <v>2.0</v>
      </c>
      <c r="C22368" s="1" t="s">
        <v>46329</v>
      </c>
      <c r="D22368" s="1" t="s">
        <v>46330</v>
      </c>
      <c r="E22368" s="1" t="s">
        <v>29</v>
      </c>
      <c r="F22368" s="1" t="s">
        <v>30</v>
      </c>
      <c r="G22368" s="1" t="str">
        <f>IFERROR(__xludf.DUMMYFUNCTION("GOOGLETRANSLATE(D22368,""fr"",""en"")"),"#VALUE!")</f>
        <v>#VALUE!</v>
      </c>
    </row>
    <row r="22369" ht="15.75" customHeight="1">
      <c r="A22369" s="1" t="s">
        <v>10313</v>
      </c>
      <c r="B22369" s="1">
        <v>3.0</v>
      </c>
      <c r="C22369" s="1" t="s">
        <v>46331</v>
      </c>
      <c r="D22369" s="1" t="s">
        <v>46332</v>
      </c>
      <c r="E22369" s="1" t="s">
        <v>29</v>
      </c>
      <c r="F22369" s="1" t="s">
        <v>30</v>
      </c>
      <c r="G22369" s="1" t="str">
        <f>IFERROR(__xludf.DUMMYFUNCTION("GOOGLETRANSLATE(D22369,""fr"",""en"")"),"#VALUE!")</f>
        <v>#VALUE!</v>
      </c>
    </row>
    <row r="22370" ht="15.75" customHeight="1">
      <c r="A22370" s="1" t="s">
        <v>1062</v>
      </c>
      <c r="B22370" s="1">
        <v>3.0</v>
      </c>
      <c r="C22370" s="1" t="s">
        <v>46333</v>
      </c>
      <c r="D22370" s="1" t="s">
        <v>46334</v>
      </c>
      <c r="E22370" s="1" t="s">
        <v>10</v>
      </c>
      <c r="F22370" s="1" t="s">
        <v>11</v>
      </c>
      <c r="G22370" s="1" t="str">
        <f>IFERROR(__xludf.DUMMYFUNCTION("GOOGLETRANSLATE(D22370,""fr"",""en"")"),"#VALUE!")</f>
        <v>#VALUE!</v>
      </c>
    </row>
    <row r="22371" ht="15.75" customHeight="1">
      <c r="A22371" s="1" t="s">
        <v>2335</v>
      </c>
      <c r="B22371" s="1">
        <v>1.0</v>
      </c>
      <c r="C22371" s="1" t="s">
        <v>46335</v>
      </c>
      <c r="D22371" s="1" t="s">
        <v>46336</v>
      </c>
      <c r="E22371" s="1" t="s">
        <v>614</v>
      </c>
      <c r="F22371" s="1" t="s">
        <v>30</v>
      </c>
      <c r="G22371" s="1" t="str">
        <f>IFERROR(__xludf.DUMMYFUNCTION("GOOGLETRANSLATE(D22371,""fr"",""en"")"),"#VALUE!")</f>
        <v>#VALUE!</v>
      </c>
    </row>
    <row r="22372" ht="15.75" customHeight="1">
      <c r="A22372" s="1" t="s">
        <v>485</v>
      </c>
      <c r="B22372" s="1">
        <v>1.0</v>
      </c>
      <c r="C22372" s="1" t="s">
        <v>46337</v>
      </c>
      <c r="D22372" s="1" t="s">
        <v>46338</v>
      </c>
      <c r="E22372" s="1" t="s">
        <v>1472</v>
      </c>
      <c r="F22372" s="1" t="s">
        <v>84</v>
      </c>
      <c r="G22372" s="1" t="str">
        <f>IFERROR(__xludf.DUMMYFUNCTION("GOOGLETRANSLATE(D22372,""fr"",""en"")"),"#VALUE!")</f>
        <v>#VALUE!</v>
      </c>
    </row>
    <row r="22373" ht="15.75" customHeight="1">
      <c r="A22373" s="1" t="s">
        <v>670</v>
      </c>
      <c r="B22373" s="1">
        <v>5.0</v>
      </c>
      <c r="C22373" s="1" t="s">
        <v>46339</v>
      </c>
      <c r="D22373" s="1" t="s">
        <v>46340</v>
      </c>
      <c r="E22373" s="1" t="s">
        <v>10</v>
      </c>
      <c r="F22373" s="1" t="s">
        <v>11</v>
      </c>
      <c r="G22373" s="1" t="str">
        <f>IFERROR(__xludf.DUMMYFUNCTION("GOOGLETRANSLATE(D22373,""fr"",""en"")"),"#VALUE!")</f>
        <v>#VALUE!</v>
      </c>
    </row>
    <row r="22374" ht="15.75" customHeight="1">
      <c r="A22374" s="1" t="s">
        <v>813</v>
      </c>
      <c r="B22374" s="1">
        <v>1.0</v>
      </c>
      <c r="C22374" s="1" t="s">
        <v>46341</v>
      </c>
      <c r="D22374" s="1" t="s">
        <v>46342</v>
      </c>
      <c r="E22374" s="1" t="s">
        <v>280</v>
      </c>
      <c r="F22374" s="1" t="s">
        <v>11</v>
      </c>
      <c r="G22374" s="1" t="str">
        <f>IFERROR(__xludf.DUMMYFUNCTION("GOOGLETRANSLATE(D22374,""fr"",""en"")"),"#VALUE!")</f>
        <v>#VALUE!</v>
      </c>
    </row>
    <row r="22375" ht="15.75" customHeight="1">
      <c r="A22375" s="1" t="s">
        <v>3060</v>
      </c>
      <c r="B22375" s="1">
        <v>4.0</v>
      </c>
      <c r="C22375" s="1" t="s">
        <v>46343</v>
      </c>
      <c r="D22375" s="1" t="s">
        <v>46344</v>
      </c>
      <c r="E22375" s="1" t="s">
        <v>10</v>
      </c>
      <c r="F22375" s="1" t="s">
        <v>11</v>
      </c>
      <c r="G22375" s="1" t="str">
        <f>IFERROR(__xludf.DUMMYFUNCTION("GOOGLETRANSLATE(D22375,""fr"",""en"")"),"#VALUE!")</f>
        <v>#VALUE!</v>
      </c>
    </row>
    <row r="22376" ht="15.75" customHeight="1">
      <c r="A22376" s="1" t="s">
        <v>8725</v>
      </c>
      <c r="B22376" s="1">
        <v>1.0</v>
      </c>
      <c r="C22376" s="1" t="s">
        <v>46345</v>
      </c>
      <c r="D22376" s="1" t="s">
        <v>46346</v>
      </c>
      <c r="E22376" s="1" t="s">
        <v>109</v>
      </c>
      <c r="F22376" s="1" t="s">
        <v>11</v>
      </c>
      <c r="G22376" s="1" t="str">
        <f>IFERROR(__xludf.DUMMYFUNCTION("GOOGLETRANSLATE(D22376,""fr"",""en"")"),"#VALUE!")</f>
        <v>#VALUE!</v>
      </c>
    </row>
    <row r="22377" ht="15.75" customHeight="1">
      <c r="A22377" s="1" t="s">
        <v>16417</v>
      </c>
      <c r="B22377" s="1">
        <v>3.0</v>
      </c>
      <c r="C22377" s="1" t="s">
        <v>46347</v>
      </c>
      <c r="D22377" s="1" t="s">
        <v>46348</v>
      </c>
      <c r="E22377" s="1" t="s">
        <v>614</v>
      </c>
      <c r="F22377" s="1" t="s">
        <v>30</v>
      </c>
      <c r="G22377" s="1" t="str">
        <f>IFERROR(__xludf.DUMMYFUNCTION("GOOGLETRANSLATE(D22377,""fr"",""en"")"),"#VALUE!")</f>
        <v>#VALUE!</v>
      </c>
    </row>
    <row r="22378" ht="15.75" customHeight="1">
      <c r="A22378" s="1" t="s">
        <v>1071</v>
      </c>
      <c r="B22378" s="1">
        <v>2.0</v>
      </c>
      <c r="C22378" s="1" t="s">
        <v>46349</v>
      </c>
      <c r="D22378" s="1" t="s">
        <v>46350</v>
      </c>
      <c r="E22378" s="1" t="s">
        <v>280</v>
      </c>
      <c r="F22378" s="1" t="s">
        <v>11</v>
      </c>
      <c r="G22378" s="1" t="str">
        <f>IFERROR(__xludf.DUMMYFUNCTION("GOOGLETRANSLATE(D22378,""fr"",""en"")"),"#VALUE!")</f>
        <v>#VALUE!</v>
      </c>
    </row>
    <row r="22379" ht="15.75" customHeight="1">
      <c r="A22379" s="1" t="s">
        <v>7356</v>
      </c>
      <c r="B22379" s="1">
        <v>3.0</v>
      </c>
      <c r="C22379" s="1" t="s">
        <v>46351</v>
      </c>
      <c r="D22379" s="1" t="s">
        <v>46352</v>
      </c>
      <c r="E22379" s="1" t="s">
        <v>21</v>
      </c>
      <c r="F22379" s="1" t="s">
        <v>11</v>
      </c>
      <c r="G22379" s="1" t="str">
        <f>IFERROR(__xludf.DUMMYFUNCTION("GOOGLETRANSLATE(D22379,""fr"",""en"")"),"#VALUE!")</f>
        <v>#VALUE!</v>
      </c>
    </row>
    <row r="22380" ht="15.75" customHeight="1">
      <c r="A22380" s="1" t="s">
        <v>7631</v>
      </c>
      <c r="B22380" s="1">
        <v>1.0</v>
      </c>
      <c r="C22380" s="1" t="s">
        <v>46353</v>
      </c>
      <c r="D22380" s="1" t="s">
        <v>46354</v>
      </c>
      <c r="E22380" s="1" t="s">
        <v>25</v>
      </c>
      <c r="F22380" s="1" t="s">
        <v>11</v>
      </c>
      <c r="G22380" s="1" t="str">
        <f>IFERROR(__xludf.DUMMYFUNCTION("GOOGLETRANSLATE(D22380,""fr"",""en"")"),"#VALUE!")</f>
        <v>#VALUE!</v>
      </c>
    </row>
    <row r="22381" ht="15.75" customHeight="1">
      <c r="A22381" s="1" t="s">
        <v>899</v>
      </c>
      <c r="B22381" s="1">
        <v>5.0</v>
      </c>
      <c r="C22381" s="1" t="s">
        <v>46355</v>
      </c>
      <c r="D22381" s="1" t="s">
        <v>46356</v>
      </c>
      <c r="E22381" s="1" t="s">
        <v>10</v>
      </c>
      <c r="F22381" s="1" t="s">
        <v>11</v>
      </c>
      <c r="G22381" s="1" t="str">
        <f>IFERROR(__xludf.DUMMYFUNCTION("GOOGLETRANSLATE(D22381,""fr"",""en"")"),"#VALUE!")</f>
        <v>#VALUE!</v>
      </c>
    </row>
    <row r="22382" ht="15.75" customHeight="1">
      <c r="A22382" s="1" t="s">
        <v>3180</v>
      </c>
      <c r="B22382" s="1">
        <v>1.0</v>
      </c>
      <c r="C22382" s="1" t="s">
        <v>46357</v>
      </c>
      <c r="D22382" s="1" t="s">
        <v>46358</v>
      </c>
      <c r="E22382" s="1" t="s">
        <v>226</v>
      </c>
      <c r="F22382" s="1" t="s">
        <v>11</v>
      </c>
      <c r="G22382" s="1" t="str">
        <f>IFERROR(__xludf.DUMMYFUNCTION("GOOGLETRANSLATE(D22382,""fr"",""en"")"),"#VALUE!")</f>
        <v>#VALUE!</v>
      </c>
    </row>
    <row r="22383" ht="15.75" customHeight="1">
      <c r="A22383" s="1" t="s">
        <v>10367</v>
      </c>
      <c r="B22383" s="1">
        <v>3.0</v>
      </c>
      <c r="C22383" s="1" t="s">
        <v>46359</v>
      </c>
      <c r="D22383" s="1" t="s">
        <v>46360</v>
      </c>
      <c r="E22383" s="1" t="s">
        <v>25</v>
      </c>
      <c r="F22383" s="1" t="s">
        <v>11</v>
      </c>
      <c r="G22383" s="1" t="str">
        <f>IFERROR(__xludf.DUMMYFUNCTION("GOOGLETRANSLATE(D22383,""fr"",""en"")"),"#VALUE!")</f>
        <v>#VALUE!</v>
      </c>
    </row>
    <row r="22384" ht="15.75" customHeight="1">
      <c r="A22384" s="1" t="s">
        <v>1113</v>
      </c>
      <c r="B22384" s="1">
        <v>4.0</v>
      </c>
      <c r="C22384" s="1" t="s">
        <v>46361</v>
      </c>
      <c r="D22384" s="1" t="s">
        <v>46362</v>
      </c>
      <c r="E22384" s="1" t="s">
        <v>21</v>
      </c>
      <c r="F22384" s="1" t="s">
        <v>11</v>
      </c>
      <c r="G22384" s="1" t="str">
        <f>IFERROR(__xludf.DUMMYFUNCTION("GOOGLETRANSLATE(D22384,""fr"",""en"")"),"#VALUE!")</f>
        <v>#VALUE!</v>
      </c>
    </row>
    <row r="22385" ht="15.75" customHeight="1">
      <c r="A22385" s="1" t="s">
        <v>5075</v>
      </c>
      <c r="B22385" s="1">
        <v>1.0</v>
      </c>
      <c r="C22385" s="1" t="s">
        <v>46363</v>
      </c>
      <c r="D22385" s="1" t="s">
        <v>46364</v>
      </c>
      <c r="E22385" s="1" t="s">
        <v>273</v>
      </c>
      <c r="F22385" s="1" t="s">
        <v>110</v>
      </c>
      <c r="G22385" s="1" t="str">
        <f>IFERROR(__xludf.DUMMYFUNCTION("GOOGLETRANSLATE(D22385,""fr"",""en"")"),"#VALUE!")</f>
        <v>#VALUE!</v>
      </c>
    </row>
    <row r="22386" ht="15.75" customHeight="1">
      <c r="A22386" s="1" t="s">
        <v>411</v>
      </c>
      <c r="B22386" s="1">
        <v>5.0</v>
      </c>
      <c r="C22386" s="1" t="s">
        <v>46365</v>
      </c>
      <c r="D22386" s="1" t="s">
        <v>46366</v>
      </c>
      <c r="E22386" s="1" t="s">
        <v>10</v>
      </c>
      <c r="F22386" s="1" t="s">
        <v>11</v>
      </c>
      <c r="G22386" s="1" t="str">
        <f>IFERROR(__xludf.DUMMYFUNCTION("GOOGLETRANSLATE(D22386,""fr"",""en"")"),"#VALUE!")</f>
        <v>#VALUE!</v>
      </c>
    </row>
    <row r="22387" ht="15.75" customHeight="1">
      <c r="A22387" s="1" t="s">
        <v>9277</v>
      </c>
      <c r="B22387" s="1">
        <v>1.0</v>
      </c>
      <c r="C22387" s="1" t="s">
        <v>46367</v>
      </c>
      <c r="D22387" s="1" t="s">
        <v>46368</v>
      </c>
      <c r="E22387" s="1" t="s">
        <v>373</v>
      </c>
      <c r="F22387" s="1" t="s">
        <v>30</v>
      </c>
      <c r="G22387" s="1" t="str">
        <f>IFERROR(__xludf.DUMMYFUNCTION("GOOGLETRANSLATE(D22387,""fr"",""en"")"),"#VALUE!")</f>
        <v>#VALUE!</v>
      </c>
    </row>
    <row r="22388" ht="15.75" customHeight="1">
      <c r="A22388" s="1" t="s">
        <v>1113</v>
      </c>
      <c r="B22388" s="1">
        <v>4.0</v>
      </c>
      <c r="C22388" s="1" t="s">
        <v>46369</v>
      </c>
      <c r="D22388" s="1" t="s">
        <v>46370</v>
      </c>
      <c r="E22388" s="1" t="s">
        <v>21</v>
      </c>
      <c r="F22388" s="1" t="s">
        <v>11</v>
      </c>
      <c r="G22388" s="1" t="str">
        <f>IFERROR(__xludf.DUMMYFUNCTION("GOOGLETRANSLATE(D22388,""fr"",""en"")"),"#VALUE!")</f>
        <v>#VALUE!</v>
      </c>
    </row>
    <row r="22389" ht="15.75" customHeight="1">
      <c r="A22389" s="1" t="s">
        <v>5677</v>
      </c>
      <c r="B22389" s="1">
        <v>1.0</v>
      </c>
      <c r="C22389" s="1" t="s">
        <v>46371</v>
      </c>
      <c r="D22389" s="1" t="s">
        <v>46372</v>
      </c>
      <c r="E22389" s="1" t="s">
        <v>575</v>
      </c>
      <c r="F22389" s="1" t="s">
        <v>84</v>
      </c>
      <c r="G22389" s="1" t="str">
        <f>IFERROR(__xludf.DUMMYFUNCTION("GOOGLETRANSLATE(D22389,""fr"",""en"")"),"#VALUE!")</f>
        <v>#VALUE!</v>
      </c>
    </row>
    <row r="22390" ht="15.75" customHeight="1">
      <c r="A22390" s="1" t="s">
        <v>12</v>
      </c>
      <c r="B22390" s="1">
        <v>5.0</v>
      </c>
      <c r="C22390" s="1" t="s">
        <v>46373</v>
      </c>
      <c r="D22390" s="1" t="s">
        <v>46374</v>
      </c>
      <c r="E22390" s="1" t="s">
        <v>21</v>
      </c>
      <c r="F22390" s="1" t="s">
        <v>11</v>
      </c>
      <c r="G22390" s="1" t="str">
        <f>IFERROR(__xludf.DUMMYFUNCTION("GOOGLETRANSLATE(D22390,""fr"",""en"")"),"#VALUE!")</f>
        <v>#VALUE!</v>
      </c>
    </row>
    <row r="22391" ht="15.75" customHeight="1">
      <c r="A22391" s="1" t="s">
        <v>338</v>
      </c>
      <c r="B22391" s="1">
        <v>5.0</v>
      </c>
      <c r="C22391" s="1" t="s">
        <v>46375</v>
      </c>
      <c r="D22391" s="1" t="s">
        <v>46376</v>
      </c>
      <c r="E22391" s="1" t="s">
        <v>169</v>
      </c>
      <c r="F22391" s="1" t="s">
        <v>11</v>
      </c>
      <c r="G22391" s="1" t="str">
        <f>IFERROR(__xludf.DUMMYFUNCTION("GOOGLETRANSLATE(D22391,""fr"",""en"")"),"#VALUE!")</f>
        <v>#VALUE!</v>
      </c>
    </row>
    <row r="22392" ht="15.75" customHeight="1">
      <c r="A22392" s="1" t="s">
        <v>1065</v>
      </c>
      <c r="B22392" s="1">
        <v>1.0</v>
      </c>
      <c r="C22392" s="1" t="s">
        <v>46377</v>
      </c>
      <c r="D22392" s="1" t="s">
        <v>46378</v>
      </c>
      <c r="E22392" s="1" t="s">
        <v>196</v>
      </c>
      <c r="F22392" s="1" t="s">
        <v>118</v>
      </c>
      <c r="G22392" s="1" t="str">
        <f>IFERROR(__xludf.DUMMYFUNCTION("GOOGLETRANSLATE(D22392,""fr"",""en"")"),"#VALUE!")</f>
        <v>#VALUE!</v>
      </c>
    </row>
    <row r="22393" ht="15.75" customHeight="1">
      <c r="A22393" s="1" t="s">
        <v>1913</v>
      </c>
      <c r="B22393" s="1">
        <v>4.0</v>
      </c>
      <c r="C22393" s="1" t="s">
        <v>46379</v>
      </c>
      <c r="D22393" s="1" t="s">
        <v>46380</v>
      </c>
      <c r="E22393" s="1" t="s">
        <v>176</v>
      </c>
      <c r="F22393" s="1" t="s">
        <v>66</v>
      </c>
      <c r="G22393" s="1" t="str">
        <f>IFERROR(__xludf.DUMMYFUNCTION("GOOGLETRANSLATE(D22393,""fr"",""en"")"),"#VALUE!")</f>
        <v>#VALUE!</v>
      </c>
    </row>
    <row r="22394" ht="15.75" customHeight="1">
      <c r="A22394" s="1" t="s">
        <v>569</v>
      </c>
      <c r="B22394" s="1">
        <v>3.0</v>
      </c>
      <c r="C22394" s="1" t="s">
        <v>46381</v>
      </c>
      <c r="D22394" s="1" t="s">
        <v>46382</v>
      </c>
      <c r="E22394" s="1" t="s">
        <v>65</v>
      </c>
      <c r="F22394" s="1" t="s">
        <v>66</v>
      </c>
      <c r="G22394" s="1" t="str">
        <f>IFERROR(__xludf.DUMMYFUNCTION("GOOGLETRANSLATE(D22394,""fr"",""en"")"),"#VALUE!")</f>
        <v>#VALUE!</v>
      </c>
    </row>
    <row r="22395" ht="15.75" customHeight="1">
      <c r="A22395" s="1" t="s">
        <v>179</v>
      </c>
      <c r="B22395" s="1">
        <v>5.0</v>
      </c>
      <c r="C22395" s="1" t="s">
        <v>46383</v>
      </c>
      <c r="D22395" s="1" t="s">
        <v>46384</v>
      </c>
      <c r="E22395" s="1" t="s">
        <v>21</v>
      </c>
      <c r="F22395" s="1" t="s">
        <v>11</v>
      </c>
      <c r="G22395" s="1" t="str">
        <f>IFERROR(__xludf.DUMMYFUNCTION("GOOGLETRANSLATE(D22395,""fr"",""en"")"),"#VALUE!")</f>
        <v>#VALUE!</v>
      </c>
    </row>
    <row r="22396" ht="15.75" customHeight="1">
      <c r="A22396" s="1" t="s">
        <v>126</v>
      </c>
      <c r="B22396" s="1">
        <v>4.0</v>
      </c>
      <c r="C22396" s="1" t="s">
        <v>46385</v>
      </c>
      <c r="D22396" s="1" t="s">
        <v>46386</v>
      </c>
      <c r="E22396" s="1" t="s">
        <v>10</v>
      </c>
      <c r="F22396" s="1" t="s">
        <v>11</v>
      </c>
      <c r="G22396" s="1" t="str">
        <f>IFERROR(__xludf.DUMMYFUNCTION("GOOGLETRANSLATE(D22396,""fr"",""en"")"),"#VALUE!")</f>
        <v>#VALUE!</v>
      </c>
    </row>
    <row r="22397" ht="15.75" customHeight="1">
      <c r="A22397" s="1" t="s">
        <v>3523</v>
      </c>
      <c r="B22397" s="1">
        <v>5.0</v>
      </c>
      <c r="C22397" s="1" t="s">
        <v>46387</v>
      </c>
      <c r="D22397" s="1" t="s">
        <v>46388</v>
      </c>
      <c r="E22397" s="1" t="s">
        <v>65</v>
      </c>
      <c r="F22397" s="1" t="s">
        <v>66</v>
      </c>
      <c r="G22397" s="1" t="str">
        <f>IFERROR(__xludf.DUMMYFUNCTION("GOOGLETRANSLATE(D22397,""fr"",""en"")"),"#VALUE!")</f>
        <v>#VALUE!</v>
      </c>
    </row>
    <row r="22398" ht="15.75" customHeight="1">
      <c r="A22398" s="1" t="s">
        <v>2917</v>
      </c>
      <c r="B22398" s="1">
        <v>2.0</v>
      </c>
      <c r="C22398" s="1" t="s">
        <v>46389</v>
      </c>
      <c r="D22398" s="1" t="s">
        <v>46390</v>
      </c>
      <c r="E22398" s="1" t="s">
        <v>296</v>
      </c>
      <c r="F22398" s="1" t="s">
        <v>11</v>
      </c>
      <c r="G22398" s="1" t="str">
        <f>IFERROR(__xludf.DUMMYFUNCTION("GOOGLETRANSLATE(D22398,""fr"",""en"")"),"#VALUE!")</f>
        <v>#VALUE!</v>
      </c>
    </row>
    <row r="22399" ht="15.75" customHeight="1">
      <c r="A22399" s="1" t="s">
        <v>1347</v>
      </c>
      <c r="B22399" s="1">
        <v>1.0</v>
      </c>
      <c r="C22399" s="1" t="s">
        <v>46391</v>
      </c>
      <c r="D22399" s="1" t="s">
        <v>46392</v>
      </c>
      <c r="E22399" s="1" t="s">
        <v>226</v>
      </c>
      <c r="F22399" s="1" t="s">
        <v>11</v>
      </c>
      <c r="G22399" s="1" t="str">
        <f>IFERROR(__xludf.DUMMYFUNCTION("GOOGLETRANSLATE(D22399,""fr"",""en"")"),"#VALUE!")</f>
        <v>#VALUE!</v>
      </c>
    </row>
    <row r="22400" ht="15.75" customHeight="1">
      <c r="A22400" s="1" t="s">
        <v>3615</v>
      </c>
      <c r="B22400" s="1">
        <v>1.0</v>
      </c>
      <c r="C22400" s="1" t="s">
        <v>46393</v>
      </c>
      <c r="D22400" s="1" t="s">
        <v>46394</v>
      </c>
      <c r="E22400" s="1" t="s">
        <v>109</v>
      </c>
      <c r="F22400" s="1" t="s">
        <v>11</v>
      </c>
      <c r="G22400" s="1" t="str">
        <f>IFERROR(__xludf.DUMMYFUNCTION("GOOGLETRANSLATE(D22400,""fr"",""en"")"),"#VALUE!")</f>
        <v>#VALUE!</v>
      </c>
    </row>
    <row r="22401" ht="15.75" customHeight="1">
      <c r="A22401" s="1" t="s">
        <v>8251</v>
      </c>
      <c r="B22401" s="1">
        <v>2.0</v>
      </c>
      <c r="C22401" s="1" t="s">
        <v>46395</v>
      </c>
      <c r="D22401" s="1" t="s">
        <v>46396</v>
      </c>
      <c r="E22401" s="1" t="s">
        <v>296</v>
      </c>
      <c r="F22401" s="1" t="s">
        <v>66</v>
      </c>
      <c r="G22401" s="1" t="str">
        <f>IFERROR(__xludf.DUMMYFUNCTION("GOOGLETRANSLATE(D22401,""fr"",""en"")"),"#VALUE!")</f>
        <v>#VALUE!</v>
      </c>
    </row>
    <row r="22402" ht="15.75" customHeight="1">
      <c r="A22402" s="1" t="s">
        <v>8825</v>
      </c>
      <c r="B22402" s="1">
        <v>1.0</v>
      </c>
      <c r="C22402" s="1" t="s">
        <v>46397</v>
      </c>
      <c r="D22402" s="1" t="s">
        <v>46398</v>
      </c>
      <c r="E22402" s="1" t="s">
        <v>10</v>
      </c>
      <c r="F22402" s="1" t="s">
        <v>11</v>
      </c>
      <c r="G22402" s="1" t="str">
        <f>IFERROR(__xludf.DUMMYFUNCTION("GOOGLETRANSLATE(D22402,""fr"",""en"")"),"#VALUE!")</f>
        <v>#VALUE!</v>
      </c>
    </row>
    <row r="22403" ht="15.75" customHeight="1">
      <c r="A22403" s="1" t="s">
        <v>707</v>
      </c>
      <c r="B22403" s="1">
        <v>4.0</v>
      </c>
      <c r="C22403" s="1" t="s">
        <v>46399</v>
      </c>
      <c r="D22403" s="1" t="s">
        <v>46400</v>
      </c>
      <c r="E22403" s="1" t="s">
        <v>10</v>
      </c>
      <c r="F22403" s="1" t="s">
        <v>11</v>
      </c>
      <c r="G22403" s="1" t="str">
        <f>IFERROR(__xludf.DUMMYFUNCTION("GOOGLETRANSLATE(D22403,""fr"",""en"")"),"#VALUE!")</f>
        <v>#VALUE!</v>
      </c>
    </row>
    <row r="22404" ht="15.75" customHeight="1">
      <c r="A22404" s="1" t="s">
        <v>10817</v>
      </c>
      <c r="B22404" s="1">
        <v>1.0</v>
      </c>
      <c r="C22404" s="1" t="s">
        <v>46401</v>
      </c>
      <c r="D22404" s="1" t="s">
        <v>46402</v>
      </c>
      <c r="E22404" s="1" t="s">
        <v>10</v>
      </c>
      <c r="F22404" s="1" t="s">
        <v>11</v>
      </c>
      <c r="G22404" s="1" t="str">
        <f>IFERROR(__xludf.DUMMYFUNCTION("GOOGLETRANSLATE(D22404,""fr"",""en"")"),"#VALUE!")</f>
        <v>#VALUE!</v>
      </c>
    </row>
    <row r="22405" ht="15.75" customHeight="1">
      <c r="A22405" s="1" t="s">
        <v>203</v>
      </c>
      <c r="B22405" s="1">
        <v>1.0</v>
      </c>
      <c r="C22405" s="1" t="s">
        <v>32635</v>
      </c>
      <c r="D22405" s="1" t="s">
        <v>46403</v>
      </c>
      <c r="E22405" s="1" t="s">
        <v>273</v>
      </c>
      <c r="F22405" s="1" t="s">
        <v>11</v>
      </c>
      <c r="G22405" s="1" t="str">
        <f>IFERROR(__xludf.DUMMYFUNCTION("GOOGLETRANSLATE(D22405,""fr"",""en"")"),"#VALUE!")</f>
        <v>#VALUE!</v>
      </c>
    </row>
    <row r="22406" ht="15.75" customHeight="1">
      <c r="A22406" s="1" t="s">
        <v>31310</v>
      </c>
      <c r="B22406" s="1">
        <v>2.0</v>
      </c>
      <c r="C22406" s="1" t="s">
        <v>46404</v>
      </c>
      <c r="D22406" s="1" t="s">
        <v>46405</v>
      </c>
      <c r="E22406" s="1" t="s">
        <v>273</v>
      </c>
      <c r="F22406" s="1" t="s">
        <v>11</v>
      </c>
      <c r="G22406" s="1" t="str">
        <f>IFERROR(__xludf.DUMMYFUNCTION("GOOGLETRANSLATE(D22406,""fr"",""en"")"),"#VALUE!")</f>
        <v>#VALUE!</v>
      </c>
    </row>
    <row r="22407" ht="15.75" customHeight="1">
      <c r="A22407" s="1" t="s">
        <v>7330</v>
      </c>
      <c r="B22407" s="1">
        <v>1.0</v>
      </c>
      <c r="C22407" s="1" t="s">
        <v>46406</v>
      </c>
      <c r="D22407" s="1" t="s">
        <v>46407</v>
      </c>
      <c r="E22407" s="1" t="s">
        <v>280</v>
      </c>
      <c r="F22407" s="1" t="s">
        <v>11</v>
      </c>
      <c r="G22407" s="1" t="str">
        <f>IFERROR(__xludf.DUMMYFUNCTION("GOOGLETRANSLATE(D22407,""fr"",""en"")"),"#VALUE!")</f>
        <v>#VALUE!</v>
      </c>
    </row>
    <row r="22408" ht="15.75" customHeight="1">
      <c r="A22408" s="1" t="s">
        <v>1778</v>
      </c>
      <c r="B22408" s="1">
        <v>3.0</v>
      </c>
      <c r="C22408" s="1" t="s">
        <v>46408</v>
      </c>
      <c r="D22408" s="1" t="s">
        <v>46409</v>
      </c>
      <c r="E22408" s="1" t="s">
        <v>21</v>
      </c>
      <c r="F22408" s="1" t="s">
        <v>11</v>
      </c>
      <c r="G22408" s="1" t="str">
        <f>IFERROR(__xludf.DUMMYFUNCTION("GOOGLETRANSLATE(D22408,""fr"",""en"")"),"#VALUE!")</f>
        <v>#VALUE!</v>
      </c>
    </row>
    <row r="22409" ht="15.75" customHeight="1">
      <c r="A22409" s="1" t="s">
        <v>14092</v>
      </c>
      <c r="B22409" s="1">
        <v>2.0</v>
      </c>
      <c r="C22409" s="1" t="s">
        <v>46410</v>
      </c>
      <c r="D22409" s="1" t="s">
        <v>46411</v>
      </c>
      <c r="E22409" s="1" t="s">
        <v>125</v>
      </c>
      <c r="F22409" s="1" t="s">
        <v>11</v>
      </c>
      <c r="G22409" s="1" t="str">
        <f>IFERROR(__xludf.DUMMYFUNCTION("GOOGLETRANSLATE(D22409,""fr"",""en"")"),"#VALUE!")</f>
        <v>#VALUE!</v>
      </c>
    </row>
    <row r="22410" ht="15.75" customHeight="1">
      <c r="A22410" s="1" t="s">
        <v>678</v>
      </c>
      <c r="B22410" s="1">
        <v>4.0</v>
      </c>
      <c r="C22410" s="1" t="s">
        <v>46412</v>
      </c>
      <c r="D22410" s="1" t="s">
        <v>46413</v>
      </c>
      <c r="E22410" s="1" t="s">
        <v>176</v>
      </c>
      <c r="F22410" s="1" t="s">
        <v>66</v>
      </c>
      <c r="G22410" s="1" t="str">
        <f>IFERROR(__xludf.DUMMYFUNCTION("GOOGLETRANSLATE(D22410,""fr"",""en"")"),"#VALUE!")</f>
        <v>#VALUE!</v>
      </c>
    </row>
    <row r="22411" ht="15.75" customHeight="1">
      <c r="A22411" s="1" t="s">
        <v>24023</v>
      </c>
      <c r="B22411" s="1">
        <v>3.0</v>
      </c>
      <c r="C22411" s="1" t="s">
        <v>46414</v>
      </c>
      <c r="D22411" s="1" t="s">
        <v>46415</v>
      </c>
      <c r="E22411" s="1" t="s">
        <v>296</v>
      </c>
      <c r="F22411" s="1" t="s">
        <v>110</v>
      </c>
      <c r="G22411" s="1" t="str">
        <f>IFERROR(__xludf.DUMMYFUNCTION("GOOGLETRANSLATE(D22411,""fr"",""en"")"),"#VALUE!")</f>
        <v>#VALUE!</v>
      </c>
    </row>
    <row r="22412" ht="15.75" customHeight="1">
      <c r="A22412" s="1" t="s">
        <v>2812</v>
      </c>
      <c r="B22412" s="1">
        <v>1.0</v>
      </c>
      <c r="C22412" s="1" t="s">
        <v>46416</v>
      </c>
      <c r="D22412" s="1" t="s">
        <v>46417</v>
      </c>
      <c r="E22412" s="1" t="s">
        <v>292</v>
      </c>
      <c r="F22412" s="1" t="s">
        <v>11</v>
      </c>
      <c r="G22412" s="1" t="str">
        <f>IFERROR(__xludf.DUMMYFUNCTION("GOOGLETRANSLATE(D22412,""fr"",""en"")"),"#VALUE!")</f>
        <v>#VALUE!</v>
      </c>
    </row>
    <row r="22413" ht="15.75" customHeight="1">
      <c r="A22413" s="1" t="s">
        <v>3528</v>
      </c>
      <c r="B22413" s="1">
        <v>3.0</v>
      </c>
      <c r="C22413" s="1" t="s">
        <v>46418</v>
      </c>
      <c r="D22413" s="1" t="s">
        <v>46419</v>
      </c>
      <c r="E22413" s="1" t="s">
        <v>10</v>
      </c>
      <c r="F22413" s="1" t="s">
        <v>11</v>
      </c>
      <c r="G22413" s="1" t="str">
        <f>IFERROR(__xludf.DUMMYFUNCTION("GOOGLETRANSLATE(D22413,""fr"",""en"")"),"#VALUE!")</f>
        <v>#VALUE!</v>
      </c>
    </row>
    <row r="22414" ht="15.75" customHeight="1">
      <c r="A22414" s="1" t="s">
        <v>1057</v>
      </c>
      <c r="B22414" s="1">
        <v>3.0</v>
      </c>
      <c r="C22414" s="1" t="s">
        <v>46420</v>
      </c>
      <c r="D22414" s="1" t="s">
        <v>46421</v>
      </c>
      <c r="E22414" s="1" t="s">
        <v>65</v>
      </c>
      <c r="F22414" s="1" t="s">
        <v>66</v>
      </c>
      <c r="G22414" s="1" t="str">
        <f>IFERROR(__xludf.DUMMYFUNCTION("GOOGLETRANSLATE(D22414,""fr"",""en"")"),"#VALUE!")</f>
        <v>#VALUE!</v>
      </c>
    </row>
    <row r="22415" ht="15.75" customHeight="1">
      <c r="A22415" s="1" t="s">
        <v>807</v>
      </c>
      <c r="B22415" s="1">
        <v>3.0</v>
      </c>
      <c r="C22415" s="1" t="s">
        <v>46422</v>
      </c>
      <c r="D22415" s="1" t="s">
        <v>46423</v>
      </c>
      <c r="E22415" s="1" t="s">
        <v>52</v>
      </c>
      <c r="F22415" s="1" t="s">
        <v>11</v>
      </c>
      <c r="G22415" s="1" t="str">
        <f>IFERROR(__xludf.DUMMYFUNCTION("GOOGLETRANSLATE(D22415,""fr"",""en"")"),"#VALUE!")</f>
        <v>#VALUE!</v>
      </c>
    </row>
    <row r="22416" ht="15.75" customHeight="1">
      <c r="A22416" s="1" t="s">
        <v>724</v>
      </c>
      <c r="B22416" s="1">
        <v>1.0</v>
      </c>
      <c r="C22416" s="1" t="s">
        <v>46424</v>
      </c>
      <c r="D22416" s="1" t="s">
        <v>46425</v>
      </c>
      <c r="E22416" s="1" t="s">
        <v>1543</v>
      </c>
      <c r="F22416" s="1" t="s">
        <v>118</v>
      </c>
      <c r="G22416" s="1" t="str">
        <f>IFERROR(__xludf.DUMMYFUNCTION("GOOGLETRANSLATE(D22416,""fr"",""en"")"),"#VALUE!")</f>
        <v>#VALUE!</v>
      </c>
    </row>
    <row r="22417" ht="15.75" customHeight="1">
      <c r="A22417" s="1" t="s">
        <v>1673</v>
      </c>
      <c r="B22417" s="1">
        <v>5.0</v>
      </c>
      <c r="C22417" s="1" t="s">
        <v>46426</v>
      </c>
      <c r="D22417" s="1" t="s">
        <v>46427</v>
      </c>
      <c r="E22417" s="1" t="s">
        <v>10</v>
      </c>
      <c r="F22417" s="1" t="s">
        <v>11</v>
      </c>
      <c r="G22417" s="1" t="str">
        <f>IFERROR(__xludf.DUMMYFUNCTION("GOOGLETRANSLATE(D22417,""fr"",""en"")"),"#VALUE!")</f>
        <v>#VALUE!</v>
      </c>
    </row>
    <row r="22418" ht="15.75" customHeight="1">
      <c r="A22418" s="1" t="s">
        <v>1632</v>
      </c>
      <c r="B22418" s="1">
        <v>4.0</v>
      </c>
      <c r="C22418" s="1" t="s">
        <v>46428</v>
      </c>
      <c r="D22418" s="1" t="s">
        <v>46429</v>
      </c>
      <c r="E22418" s="1" t="s">
        <v>614</v>
      </c>
      <c r="F22418" s="1" t="s">
        <v>30</v>
      </c>
      <c r="G22418" s="1" t="str">
        <f>IFERROR(__xludf.DUMMYFUNCTION("GOOGLETRANSLATE(D22418,""fr"",""en"")"),"#VALUE!")</f>
        <v>#VALUE!</v>
      </c>
    </row>
    <row r="22419" ht="15.75" customHeight="1">
      <c r="A22419" s="1" t="s">
        <v>902</v>
      </c>
      <c r="B22419" s="1">
        <v>4.0</v>
      </c>
      <c r="C22419" s="1" t="s">
        <v>46430</v>
      </c>
      <c r="D22419" s="1" t="s">
        <v>46431</v>
      </c>
      <c r="E22419" s="1" t="s">
        <v>29</v>
      </c>
      <c r="F22419" s="1" t="s">
        <v>30</v>
      </c>
      <c r="G22419" s="1" t="str">
        <f>IFERROR(__xludf.DUMMYFUNCTION("GOOGLETRANSLATE(D22419,""fr"",""en"")"),"#VALUE!")</f>
        <v>#VALUE!</v>
      </c>
    </row>
    <row r="22420" ht="15.75" customHeight="1">
      <c r="A22420" s="1" t="s">
        <v>5094</v>
      </c>
      <c r="B22420" s="1">
        <v>2.0</v>
      </c>
      <c r="C22420" s="1" t="s">
        <v>46432</v>
      </c>
      <c r="D22420" s="1" t="s">
        <v>46433</v>
      </c>
      <c r="E22420" s="1" t="s">
        <v>43</v>
      </c>
      <c r="F22420" s="1" t="s">
        <v>30</v>
      </c>
      <c r="G22420" s="1" t="str">
        <f>IFERROR(__xludf.DUMMYFUNCTION("GOOGLETRANSLATE(D22420,""fr"",""en"")"),"#VALUE!")</f>
        <v>#VALUE!</v>
      </c>
    </row>
    <row r="22421" ht="15.75" customHeight="1">
      <c r="A22421" s="1" t="s">
        <v>26005</v>
      </c>
      <c r="B22421" s="1">
        <v>1.0</v>
      </c>
      <c r="C22421" s="1" t="s">
        <v>46434</v>
      </c>
      <c r="D22421" s="1" t="s">
        <v>46435</v>
      </c>
      <c r="E22421" s="1" t="s">
        <v>159</v>
      </c>
      <c r="F22421" s="1" t="s">
        <v>39</v>
      </c>
      <c r="G22421" s="1" t="str">
        <f>IFERROR(__xludf.DUMMYFUNCTION("GOOGLETRANSLATE(D22421,""fr"",""en"")"),"#VALUE!")</f>
        <v>#VALUE!</v>
      </c>
    </row>
    <row r="22422" ht="15.75" customHeight="1">
      <c r="A22422" s="1" t="s">
        <v>643</v>
      </c>
      <c r="B22422" s="1">
        <v>1.0</v>
      </c>
      <c r="C22422" s="1" t="s">
        <v>46436</v>
      </c>
      <c r="D22422" s="1" t="s">
        <v>46437</v>
      </c>
      <c r="E22422" s="1" t="s">
        <v>292</v>
      </c>
      <c r="F22422" s="1" t="s">
        <v>11</v>
      </c>
      <c r="G22422" s="1" t="str">
        <f>IFERROR(__xludf.DUMMYFUNCTION("GOOGLETRANSLATE(D22422,""fr"",""en"")"),"#VALUE!")</f>
        <v>#VALUE!</v>
      </c>
    </row>
    <row r="22423" ht="15.75" customHeight="1">
      <c r="A22423" s="1" t="s">
        <v>138</v>
      </c>
      <c r="B22423" s="1">
        <v>3.0</v>
      </c>
      <c r="C22423" s="1" t="s">
        <v>46438</v>
      </c>
      <c r="D22423" s="1" t="s">
        <v>46439</v>
      </c>
      <c r="E22423" s="1" t="s">
        <v>10</v>
      </c>
      <c r="F22423" s="1" t="s">
        <v>11</v>
      </c>
      <c r="G22423" s="1" t="str">
        <f>IFERROR(__xludf.DUMMYFUNCTION("GOOGLETRANSLATE(D22423,""fr"",""en"")"),"#VALUE!")</f>
        <v>#VALUE!</v>
      </c>
    </row>
    <row r="22424" ht="15.75" customHeight="1">
      <c r="A22424" s="1" t="s">
        <v>13498</v>
      </c>
      <c r="B22424" s="1">
        <v>2.0</v>
      </c>
      <c r="C22424" s="1" t="s">
        <v>46440</v>
      </c>
      <c r="D22424" s="1" t="s">
        <v>46441</v>
      </c>
      <c r="E22424" s="1" t="s">
        <v>169</v>
      </c>
      <c r="F22424" s="1" t="s">
        <v>11</v>
      </c>
      <c r="G22424" s="1" t="str">
        <f>IFERROR(__xludf.DUMMYFUNCTION("GOOGLETRANSLATE(D22424,""fr"",""en"")"),"#VALUE!")</f>
        <v>#VALUE!</v>
      </c>
    </row>
    <row r="22425" ht="15.75" customHeight="1">
      <c r="A22425" s="1" t="s">
        <v>2117</v>
      </c>
      <c r="B22425" s="1">
        <v>1.0</v>
      </c>
      <c r="C22425" s="1" t="s">
        <v>46442</v>
      </c>
      <c r="D22425" s="1" t="s">
        <v>46443</v>
      </c>
      <c r="E22425" s="1" t="s">
        <v>292</v>
      </c>
      <c r="F22425" s="1" t="s">
        <v>11</v>
      </c>
      <c r="G22425" s="1" t="str">
        <f>IFERROR(__xludf.DUMMYFUNCTION("GOOGLETRANSLATE(D22425,""fr"",""en"")"),"#VALUE!")</f>
        <v>#VALUE!</v>
      </c>
    </row>
    <row r="22426" ht="15.75" customHeight="1">
      <c r="A22426" s="1" t="s">
        <v>417</v>
      </c>
      <c r="B22426" s="1">
        <v>3.0</v>
      </c>
      <c r="C22426" s="1" t="s">
        <v>46444</v>
      </c>
      <c r="D22426" s="1" t="s">
        <v>46445</v>
      </c>
      <c r="E22426" s="1" t="s">
        <v>10</v>
      </c>
      <c r="F22426" s="1" t="s">
        <v>11</v>
      </c>
      <c r="G22426" s="1" t="str">
        <f>IFERROR(__xludf.DUMMYFUNCTION("GOOGLETRANSLATE(D22426,""fr"",""en"")"),"#VALUE!")</f>
        <v>#VALUE!</v>
      </c>
    </row>
    <row r="22427" ht="15.75" customHeight="1">
      <c r="A22427" s="1" t="s">
        <v>6557</v>
      </c>
      <c r="B22427" s="1">
        <v>1.0</v>
      </c>
      <c r="C22427" s="1" t="s">
        <v>46446</v>
      </c>
      <c r="D22427" s="1" t="s">
        <v>46447</v>
      </c>
      <c r="E22427" s="1" t="s">
        <v>273</v>
      </c>
      <c r="F22427" s="1" t="s">
        <v>110</v>
      </c>
      <c r="G22427" s="1" t="str">
        <f>IFERROR(__xludf.DUMMYFUNCTION("GOOGLETRANSLATE(D22427,""fr"",""en"")"),"#VALUE!")</f>
        <v>#VALUE!</v>
      </c>
    </row>
    <row r="22428" ht="15.75" customHeight="1">
      <c r="A22428" s="1" t="s">
        <v>2237</v>
      </c>
      <c r="B22428" s="1">
        <v>1.0</v>
      </c>
      <c r="C22428" s="1" t="s">
        <v>46448</v>
      </c>
      <c r="D22428" s="1" t="s">
        <v>46449</v>
      </c>
      <c r="E22428" s="1" t="s">
        <v>226</v>
      </c>
      <c r="F22428" s="1" t="s">
        <v>11</v>
      </c>
      <c r="G22428" s="1" t="str">
        <f>IFERROR(__xludf.DUMMYFUNCTION("GOOGLETRANSLATE(D22428,""fr"",""en"")"),"#VALUE!")</f>
        <v>#VALUE!</v>
      </c>
    </row>
    <row r="22429" ht="15.75" customHeight="1">
      <c r="A22429" s="1" t="s">
        <v>6507</v>
      </c>
      <c r="B22429" s="1">
        <v>3.0</v>
      </c>
      <c r="C22429" s="1" t="s">
        <v>46450</v>
      </c>
      <c r="D22429" s="1" t="s">
        <v>46451</v>
      </c>
      <c r="E22429" s="1" t="s">
        <v>5109</v>
      </c>
      <c r="F22429" s="1" t="s">
        <v>66</v>
      </c>
      <c r="G22429" s="1" t="str">
        <f>IFERROR(__xludf.DUMMYFUNCTION("GOOGLETRANSLATE(D22429,""fr"",""en"")"),"#VALUE!")</f>
        <v>#VALUE!</v>
      </c>
    </row>
    <row r="22430" ht="15.75" customHeight="1">
      <c r="A22430" s="1" t="s">
        <v>15903</v>
      </c>
      <c r="B22430" s="1">
        <v>1.0</v>
      </c>
      <c r="C22430" s="1" t="s">
        <v>46452</v>
      </c>
      <c r="D22430" s="1" t="s">
        <v>46453</v>
      </c>
      <c r="E22430" s="1" t="s">
        <v>3148</v>
      </c>
      <c r="F22430" s="1" t="s">
        <v>118</v>
      </c>
      <c r="G22430" s="1" t="str">
        <f>IFERROR(__xludf.DUMMYFUNCTION("GOOGLETRANSLATE(D22430,""fr"",""en"")"),"#VALUE!")</f>
        <v>#VALUE!</v>
      </c>
    </row>
    <row r="22431" ht="15.75" customHeight="1">
      <c r="A22431" s="1" t="s">
        <v>5562</v>
      </c>
      <c r="B22431" s="1">
        <v>4.0</v>
      </c>
      <c r="C22431" s="1" t="s">
        <v>46454</v>
      </c>
      <c r="D22431" s="1" t="s">
        <v>46455</v>
      </c>
      <c r="E22431" s="1" t="s">
        <v>10</v>
      </c>
      <c r="F22431" s="1" t="s">
        <v>11</v>
      </c>
      <c r="G22431" s="1" t="str">
        <f>IFERROR(__xludf.DUMMYFUNCTION("GOOGLETRANSLATE(D22431,""fr"",""en"")"),"#VALUE!")</f>
        <v>#VALUE!</v>
      </c>
    </row>
    <row r="22432" ht="15.75" customHeight="1">
      <c r="A22432" s="1" t="s">
        <v>374</v>
      </c>
      <c r="B22432" s="1">
        <v>4.0</v>
      </c>
      <c r="C22432" s="1" t="s">
        <v>46456</v>
      </c>
      <c r="D22432" s="1" t="s">
        <v>46457</v>
      </c>
      <c r="E22432" s="1" t="s">
        <v>65</v>
      </c>
      <c r="F22432" s="1" t="s">
        <v>66</v>
      </c>
      <c r="G22432" s="1" t="str">
        <f>IFERROR(__xludf.DUMMYFUNCTION("GOOGLETRANSLATE(D22432,""fr"",""en"")"),"#VALUE!")</f>
        <v>#VALUE!</v>
      </c>
    </row>
    <row r="22433" ht="15.75" customHeight="1">
      <c r="A22433" s="1" t="s">
        <v>3433</v>
      </c>
      <c r="B22433" s="1">
        <v>1.0</v>
      </c>
      <c r="C22433" s="1" t="s">
        <v>46458</v>
      </c>
      <c r="D22433" s="1" t="s">
        <v>46459</v>
      </c>
      <c r="E22433" s="1" t="s">
        <v>117</v>
      </c>
      <c r="F22433" s="1" t="s">
        <v>118</v>
      </c>
      <c r="G22433" s="1" t="str">
        <f>IFERROR(__xludf.DUMMYFUNCTION("GOOGLETRANSLATE(D22433,""fr"",""en"")"),"#VALUE!")</f>
        <v>#VALUE!</v>
      </c>
    </row>
    <row r="22434" ht="15.75" customHeight="1">
      <c r="A22434" s="1" t="s">
        <v>8668</v>
      </c>
      <c r="B22434" s="1">
        <v>1.0</v>
      </c>
      <c r="C22434" s="1" t="s">
        <v>39180</v>
      </c>
      <c r="D22434" s="1" t="s">
        <v>46460</v>
      </c>
      <c r="E22434" s="1" t="s">
        <v>575</v>
      </c>
      <c r="F22434" s="1" t="s">
        <v>84</v>
      </c>
      <c r="G22434" s="1" t="str">
        <f>IFERROR(__xludf.DUMMYFUNCTION("GOOGLETRANSLATE(D22434,""fr"",""en"")"),"#VALUE!")</f>
        <v>#VALUE!</v>
      </c>
    </row>
    <row r="22435" ht="15.75" customHeight="1">
      <c r="A22435" s="1" t="s">
        <v>1062</v>
      </c>
      <c r="B22435" s="1">
        <v>4.0</v>
      </c>
      <c r="C22435" s="1" t="s">
        <v>46461</v>
      </c>
      <c r="D22435" s="1" t="s">
        <v>46462</v>
      </c>
      <c r="E22435" s="1" t="s">
        <v>10</v>
      </c>
      <c r="F22435" s="1" t="s">
        <v>11</v>
      </c>
      <c r="G22435" s="1" t="str">
        <f>IFERROR(__xludf.DUMMYFUNCTION("GOOGLETRANSLATE(D22435,""fr"",""en"")"),"#VALUE!")</f>
        <v>#VALUE!</v>
      </c>
    </row>
    <row r="22436" ht="15.75" customHeight="1">
      <c r="A22436" s="1" t="s">
        <v>3050</v>
      </c>
      <c r="B22436" s="1">
        <v>1.0</v>
      </c>
      <c r="C22436" s="1" t="s">
        <v>46463</v>
      </c>
      <c r="D22436" s="1" t="s">
        <v>46464</v>
      </c>
      <c r="E22436" s="1" t="s">
        <v>109</v>
      </c>
      <c r="F22436" s="1" t="s">
        <v>110</v>
      </c>
      <c r="G22436" s="1" t="str">
        <f>IFERROR(__xludf.DUMMYFUNCTION("GOOGLETRANSLATE(D22436,""fr"",""en"")"),"#VALUE!")</f>
        <v>#VALUE!</v>
      </c>
    </row>
    <row r="22437" ht="15.75" customHeight="1">
      <c r="A22437" s="1" t="s">
        <v>1198</v>
      </c>
      <c r="B22437" s="1">
        <v>4.0</v>
      </c>
      <c r="C22437" s="1" t="s">
        <v>46465</v>
      </c>
      <c r="D22437" s="1" t="s">
        <v>46466</v>
      </c>
      <c r="E22437" s="1" t="s">
        <v>21</v>
      </c>
      <c r="F22437" s="1" t="s">
        <v>11</v>
      </c>
      <c r="G22437" s="1" t="str">
        <f>IFERROR(__xludf.DUMMYFUNCTION("GOOGLETRANSLATE(D22437,""fr"",""en"")"),"#VALUE!")</f>
        <v>#VALUE!</v>
      </c>
    </row>
    <row r="22438" ht="15.75" customHeight="1">
      <c r="A22438" s="1" t="s">
        <v>491</v>
      </c>
      <c r="B22438" s="1">
        <v>2.0</v>
      </c>
      <c r="C22438" s="1" t="s">
        <v>46467</v>
      </c>
      <c r="D22438" s="1" t="s">
        <v>46468</v>
      </c>
      <c r="E22438" s="1" t="s">
        <v>10</v>
      </c>
      <c r="F22438" s="1" t="s">
        <v>11</v>
      </c>
      <c r="G22438" s="1" t="str">
        <f>IFERROR(__xludf.DUMMYFUNCTION("GOOGLETRANSLATE(D22438,""fr"",""en"")"),"#VALUE!")</f>
        <v>#VALUE!</v>
      </c>
    </row>
    <row r="22439" ht="15.75" customHeight="1">
      <c r="A22439" s="1" t="s">
        <v>15833</v>
      </c>
      <c r="B22439" s="1">
        <v>1.0</v>
      </c>
      <c r="C22439" s="1" t="s">
        <v>46469</v>
      </c>
      <c r="D22439" s="1" t="s">
        <v>46470</v>
      </c>
      <c r="E22439" s="1" t="s">
        <v>125</v>
      </c>
      <c r="F22439" s="1" t="s">
        <v>110</v>
      </c>
      <c r="G22439" s="1" t="str">
        <f>IFERROR(__xludf.DUMMYFUNCTION("GOOGLETRANSLATE(D22439,""fr"",""en"")"),"#VALUE!")</f>
        <v>#VALUE!</v>
      </c>
    </row>
    <row r="22440" ht="15.75" customHeight="1">
      <c r="A22440" s="1" t="s">
        <v>2162</v>
      </c>
      <c r="B22440" s="1">
        <v>5.0</v>
      </c>
      <c r="C22440" s="1" t="s">
        <v>46471</v>
      </c>
      <c r="D22440" s="1" t="s">
        <v>46472</v>
      </c>
      <c r="E22440" s="1" t="s">
        <v>484</v>
      </c>
      <c r="F22440" s="1" t="s">
        <v>30</v>
      </c>
      <c r="G22440" s="1" t="str">
        <f>IFERROR(__xludf.DUMMYFUNCTION("GOOGLETRANSLATE(D22440,""fr"",""en"")"),"#VALUE!")</f>
        <v>#VALUE!</v>
      </c>
    </row>
    <row r="22441" ht="15.75" customHeight="1">
      <c r="A22441" s="1" t="s">
        <v>1088</v>
      </c>
      <c r="B22441" s="1">
        <v>2.0</v>
      </c>
      <c r="C22441" s="1" t="s">
        <v>46473</v>
      </c>
      <c r="D22441" s="1" t="s">
        <v>46474</v>
      </c>
      <c r="E22441" s="1" t="s">
        <v>169</v>
      </c>
      <c r="F22441" s="1" t="s">
        <v>11</v>
      </c>
      <c r="G22441" s="1" t="str">
        <f>IFERROR(__xludf.DUMMYFUNCTION("GOOGLETRANSLATE(D22441,""fr"",""en"")"),"#VALUE!")</f>
        <v>#VALUE!</v>
      </c>
    </row>
    <row r="22442" ht="15.75" customHeight="1">
      <c r="A22442" s="1" t="s">
        <v>19765</v>
      </c>
      <c r="B22442" s="1">
        <v>2.0</v>
      </c>
      <c r="C22442" s="1" t="s">
        <v>46475</v>
      </c>
      <c r="D22442" s="1" t="s">
        <v>46476</v>
      </c>
      <c r="E22442" s="1" t="s">
        <v>226</v>
      </c>
      <c r="F22442" s="1" t="s">
        <v>110</v>
      </c>
      <c r="G22442" s="1" t="str">
        <f>IFERROR(__xludf.DUMMYFUNCTION("GOOGLETRANSLATE(D22442,""fr"",""en"")"),"#VALUE!")</f>
        <v>#VALUE!</v>
      </c>
    </row>
    <row r="22443" ht="15.75" customHeight="1">
      <c r="A22443" s="1" t="s">
        <v>223</v>
      </c>
      <c r="B22443" s="1">
        <v>3.0</v>
      </c>
      <c r="C22443" s="1" t="s">
        <v>46477</v>
      </c>
      <c r="D22443" s="1" t="s">
        <v>46478</v>
      </c>
      <c r="E22443" s="1" t="s">
        <v>614</v>
      </c>
      <c r="F22443" s="1" t="s">
        <v>30</v>
      </c>
      <c r="G22443" s="1" t="str">
        <f>IFERROR(__xludf.DUMMYFUNCTION("GOOGLETRANSLATE(D22443,""fr"",""en"")"),"#VALUE!")</f>
        <v>#VALUE!</v>
      </c>
    </row>
    <row r="22444" ht="15.75" customHeight="1">
      <c r="A22444" s="1" t="s">
        <v>6393</v>
      </c>
      <c r="B22444" s="1">
        <v>2.0</v>
      </c>
      <c r="C22444" s="1" t="s">
        <v>46479</v>
      </c>
      <c r="D22444" s="1" t="s">
        <v>46480</v>
      </c>
      <c r="E22444" s="1" t="s">
        <v>10</v>
      </c>
      <c r="F22444" s="1" t="s">
        <v>11</v>
      </c>
      <c r="G22444" s="1" t="str">
        <f>IFERROR(__xludf.DUMMYFUNCTION("GOOGLETRANSLATE(D22444,""fr"",""en"")"),"#VALUE!")</f>
        <v>#VALUE!</v>
      </c>
    </row>
    <row r="22445" ht="15.75" customHeight="1">
      <c r="A22445" s="1" t="s">
        <v>716</v>
      </c>
      <c r="B22445" s="1">
        <v>5.0</v>
      </c>
      <c r="C22445" s="1" t="s">
        <v>46481</v>
      </c>
      <c r="D22445" s="1" t="s">
        <v>46482</v>
      </c>
      <c r="E22445" s="1" t="s">
        <v>484</v>
      </c>
      <c r="F22445" s="1" t="s">
        <v>30</v>
      </c>
      <c r="G22445" s="1" t="str">
        <f>IFERROR(__xludf.DUMMYFUNCTION("GOOGLETRANSLATE(D22445,""fr"",""en"")"),"#VALUE!")</f>
        <v>#VALUE!</v>
      </c>
    </row>
    <row r="22446" ht="15.75" customHeight="1">
      <c r="A22446" s="1" t="s">
        <v>606</v>
      </c>
      <c r="B22446" s="1">
        <v>4.0</v>
      </c>
      <c r="C22446" s="1" t="s">
        <v>46483</v>
      </c>
      <c r="D22446" s="1" t="s">
        <v>46484</v>
      </c>
      <c r="E22446" s="1" t="s">
        <v>25</v>
      </c>
      <c r="F22446" s="1" t="s">
        <v>11</v>
      </c>
      <c r="G22446" s="1" t="str">
        <f>IFERROR(__xludf.DUMMYFUNCTION("GOOGLETRANSLATE(D22446,""fr"",""en"")"),"#VALUE!")</f>
        <v>#VALUE!</v>
      </c>
    </row>
    <row r="22447" ht="15.75" customHeight="1">
      <c r="A22447" s="1" t="s">
        <v>4532</v>
      </c>
      <c r="B22447" s="1">
        <v>2.0</v>
      </c>
      <c r="C22447" s="1" t="s">
        <v>46485</v>
      </c>
      <c r="D22447" s="1" t="s">
        <v>46486</v>
      </c>
      <c r="E22447" s="1" t="s">
        <v>280</v>
      </c>
      <c r="F22447" s="1" t="s">
        <v>11</v>
      </c>
      <c r="G22447" s="1" t="str">
        <f>IFERROR(__xludf.DUMMYFUNCTION("GOOGLETRANSLATE(D22447,""fr"",""en"")"),"#VALUE!")</f>
        <v>#VALUE!</v>
      </c>
    </row>
    <row r="22448" ht="15.75" customHeight="1">
      <c r="A22448" s="1" t="s">
        <v>4942</v>
      </c>
      <c r="B22448" s="1">
        <v>1.0</v>
      </c>
      <c r="C22448" s="1" t="s">
        <v>46487</v>
      </c>
      <c r="D22448" s="1" t="s">
        <v>46488</v>
      </c>
      <c r="E22448" s="1" t="s">
        <v>21</v>
      </c>
      <c r="F22448" s="1" t="s">
        <v>11</v>
      </c>
      <c r="G22448" s="1" t="str">
        <f>IFERROR(__xludf.DUMMYFUNCTION("GOOGLETRANSLATE(D22448,""fr"",""en"")"),"#VALUE!")</f>
        <v>#VALUE!</v>
      </c>
    </row>
    <row r="22449" ht="15.75" customHeight="1">
      <c r="A22449" s="1" t="s">
        <v>1741</v>
      </c>
      <c r="B22449" s="1">
        <v>4.0</v>
      </c>
      <c r="C22449" s="1" t="s">
        <v>46489</v>
      </c>
      <c r="D22449" s="1" t="s">
        <v>46490</v>
      </c>
      <c r="E22449" s="1" t="s">
        <v>21</v>
      </c>
      <c r="F22449" s="1" t="s">
        <v>11</v>
      </c>
      <c r="G22449" s="1" t="str">
        <f>IFERROR(__xludf.DUMMYFUNCTION("GOOGLETRANSLATE(D22449,""fr"",""en"")"),"#VALUE!")</f>
        <v>#VALUE!</v>
      </c>
    </row>
    <row r="22450" ht="15.75" customHeight="1">
      <c r="A22450" s="1" t="s">
        <v>2610</v>
      </c>
      <c r="B22450" s="1">
        <v>4.0</v>
      </c>
      <c r="C22450" s="1" t="s">
        <v>46491</v>
      </c>
      <c r="D22450" s="1" t="s">
        <v>46492</v>
      </c>
      <c r="E22450" s="1" t="s">
        <v>21</v>
      </c>
      <c r="F22450" s="1" t="s">
        <v>11</v>
      </c>
      <c r="G22450" s="1" t="str">
        <f>IFERROR(__xludf.DUMMYFUNCTION("GOOGLETRANSLATE(D22450,""fr"",""en"")"),"#VALUE!")</f>
        <v>#VALUE!</v>
      </c>
    </row>
    <row r="22451" ht="15.75" customHeight="1">
      <c r="A22451" s="1" t="s">
        <v>1833</v>
      </c>
      <c r="B22451" s="1">
        <v>3.0</v>
      </c>
      <c r="C22451" s="1" t="s">
        <v>46493</v>
      </c>
      <c r="D22451" s="1" t="s">
        <v>46494</v>
      </c>
      <c r="E22451" s="1" t="s">
        <v>10</v>
      </c>
      <c r="F22451" s="1" t="s">
        <v>11</v>
      </c>
      <c r="G22451" s="1" t="str">
        <f>IFERROR(__xludf.DUMMYFUNCTION("GOOGLETRANSLATE(D22451,""fr"",""en"")"),"#VALUE!")</f>
        <v>#VALUE!</v>
      </c>
    </row>
    <row r="22452" ht="15.75" customHeight="1">
      <c r="A22452" s="1" t="s">
        <v>1303</v>
      </c>
      <c r="B22452" s="1">
        <v>5.0</v>
      </c>
      <c r="C22452" s="1" t="s">
        <v>46495</v>
      </c>
      <c r="D22452" s="1" t="s">
        <v>46496</v>
      </c>
      <c r="E22452" s="1" t="s">
        <v>21</v>
      </c>
      <c r="F22452" s="1" t="s">
        <v>11</v>
      </c>
      <c r="G22452" s="1" t="str">
        <f>IFERROR(__xludf.DUMMYFUNCTION("GOOGLETRANSLATE(D22452,""fr"",""en"")"),"#VALUE!")</f>
        <v>#VALUE!</v>
      </c>
    </row>
    <row r="22453" ht="15.75" customHeight="1">
      <c r="A22453" s="1" t="s">
        <v>4382</v>
      </c>
      <c r="B22453" s="1">
        <v>3.0</v>
      </c>
      <c r="C22453" s="1" t="s">
        <v>46497</v>
      </c>
      <c r="D22453" s="1" t="s">
        <v>46498</v>
      </c>
      <c r="E22453" s="1" t="s">
        <v>176</v>
      </c>
      <c r="F22453" s="1" t="s">
        <v>66</v>
      </c>
      <c r="G22453" s="1" t="str">
        <f>IFERROR(__xludf.DUMMYFUNCTION("GOOGLETRANSLATE(D22453,""fr"",""en"")"),"#VALUE!")</f>
        <v>#VALUE!</v>
      </c>
    </row>
    <row r="22454" ht="15.75" customHeight="1">
      <c r="A22454" s="1" t="s">
        <v>17210</v>
      </c>
      <c r="B22454" s="1">
        <v>3.0</v>
      </c>
      <c r="C22454" s="1" t="s">
        <v>46499</v>
      </c>
      <c r="D22454" s="1" t="s">
        <v>46500</v>
      </c>
      <c r="E22454" s="1" t="s">
        <v>169</v>
      </c>
      <c r="F22454" s="1" t="s">
        <v>11</v>
      </c>
      <c r="G22454" s="1" t="str">
        <f>IFERROR(__xludf.DUMMYFUNCTION("GOOGLETRANSLATE(D22454,""fr"",""en"")"),"#VALUE!")</f>
        <v>#VALUE!</v>
      </c>
    </row>
    <row r="22455" ht="15.75" customHeight="1">
      <c r="A22455" s="1" t="s">
        <v>1324</v>
      </c>
      <c r="B22455" s="1">
        <v>1.0</v>
      </c>
      <c r="C22455" s="1" t="s">
        <v>46501</v>
      </c>
      <c r="D22455" s="1" t="s">
        <v>46502</v>
      </c>
      <c r="E22455" s="1" t="s">
        <v>296</v>
      </c>
      <c r="F22455" s="1" t="s">
        <v>11</v>
      </c>
      <c r="G22455" s="1" t="str">
        <f>IFERROR(__xludf.DUMMYFUNCTION("GOOGLETRANSLATE(D22455,""fr"",""en"")"),"#VALUE!")</f>
        <v>#VALUE!</v>
      </c>
    </row>
    <row r="22456" ht="15.75" customHeight="1">
      <c r="A22456" s="1" t="s">
        <v>77</v>
      </c>
      <c r="B22456" s="1">
        <v>4.0</v>
      </c>
      <c r="C22456" s="1" t="s">
        <v>46503</v>
      </c>
      <c r="D22456" s="1" t="s">
        <v>46504</v>
      </c>
      <c r="E22456" s="1" t="s">
        <v>484</v>
      </c>
      <c r="F22456" s="1" t="s">
        <v>30</v>
      </c>
      <c r="G22456" s="1" t="str">
        <f>IFERROR(__xludf.DUMMYFUNCTION("GOOGLETRANSLATE(D22456,""fr"",""en"")"),"#VALUE!")</f>
        <v>#VALUE!</v>
      </c>
    </row>
    <row r="22457" ht="15.75" customHeight="1">
      <c r="A22457" s="1" t="s">
        <v>2702</v>
      </c>
      <c r="B22457" s="1">
        <v>2.0</v>
      </c>
      <c r="C22457" s="1" t="s">
        <v>46505</v>
      </c>
      <c r="D22457" s="1" t="s">
        <v>46506</v>
      </c>
      <c r="E22457" s="1" t="s">
        <v>10</v>
      </c>
      <c r="F22457" s="1" t="s">
        <v>11</v>
      </c>
      <c r="G22457" s="1" t="str">
        <f>IFERROR(__xludf.DUMMYFUNCTION("GOOGLETRANSLATE(D22457,""fr"",""en"")"),"#VALUE!")</f>
        <v>#VALUE!</v>
      </c>
    </row>
    <row r="22458" ht="15.75" customHeight="1">
      <c r="A22458" s="1" t="s">
        <v>3543</v>
      </c>
      <c r="B22458" s="1">
        <v>5.0</v>
      </c>
      <c r="C22458" s="1" t="s">
        <v>46507</v>
      </c>
      <c r="D22458" s="1" t="s">
        <v>46508</v>
      </c>
      <c r="E22458" s="1" t="s">
        <v>21</v>
      </c>
      <c r="F22458" s="1" t="s">
        <v>11</v>
      </c>
      <c r="G22458" s="1" t="str">
        <f>IFERROR(__xludf.DUMMYFUNCTION("GOOGLETRANSLATE(D22458,""fr"",""en"")"),"#VALUE!")</f>
        <v>#VALUE!</v>
      </c>
    </row>
    <row r="22459" ht="15.75" customHeight="1">
      <c r="A22459" s="1" t="s">
        <v>2854</v>
      </c>
      <c r="B22459" s="1">
        <v>4.0</v>
      </c>
      <c r="C22459" s="1" t="s">
        <v>46509</v>
      </c>
      <c r="D22459" s="1" t="s">
        <v>46510</v>
      </c>
      <c r="E22459" s="1" t="s">
        <v>10</v>
      </c>
      <c r="F22459" s="1" t="s">
        <v>11</v>
      </c>
      <c r="G22459" s="1" t="str">
        <f>IFERROR(__xludf.DUMMYFUNCTION("GOOGLETRANSLATE(D22459,""fr"",""en"")"),"#VALUE!")</f>
        <v>#VALUE!</v>
      </c>
    </row>
    <row r="22460" ht="15.75" customHeight="1">
      <c r="A22460" s="1" t="s">
        <v>7044</v>
      </c>
      <c r="B22460" s="1">
        <v>3.0</v>
      </c>
      <c r="C22460" s="1" t="s">
        <v>46511</v>
      </c>
      <c r="D22460" s="1" t="s">
        <v>46512</v>
      </c>
      <c r="E22460" s="1" t="s">
        <v>47</v>
      </c>
      <c r="F22460" s="1" t="s">
        <v>48</v>
      </c>
      <c r="G22460" s="1" t="str">
        <f>IFERROR(__xludf.DUMMYFUNCTION("GOOGLETRANSLATE(D22460,""fr"",""en"")"),"#VALUE!")</f>
        <v>#VALUE!</v>
      </c>
    </row>
    <row r="22461" ht="15.75" customHeight="1">
      <c r="A22461" s="1" t="s">
        <v>1693</v>
      </c>
      <c r="B22461" s="1">
        <v>1.0</v>
      </c>
      <c r="C22461" s="1" t="s">
        <v>46513</v>
      </c>
      <c r="D22461" s="1" t="s">
        <v>46514</v>
      </c>
      <c r="E22461" s="1" t="s">
        <v>273</v>
      </c>
      <c r="F22461" s="1" t="s">
        <v>11</v>
      </c>
      <c r="G22461" s="1" t="str">
        <f>IFERROR(__xludf.DUMMYFUNCTION("GOOGLETRANSLATE(D22461,""fr"",""en"")"),"#VALUE!")</f>
        <v>#VALUE!</v>
      </c>
    </row>
    <row r="22462" ht="15.75" customHeight="1">
      <c r="A22462" s="1" t="s">
        <v>664</v>
      </c>
      <c r="B22462" s="1">
        <v>5.0</v>
      </c>
      <c r="C22462" s="1" t="s">
        <v>46515</v>
      </c>
      <c r="D22462" s="1" t="s">
        <v>46516</v>
      </c>
      <c r="E22462" s="1" t="s">
        <v>484</v>
      </c>
      <c r="F22462" s="1" t="s">
        <v>30</v>
      </c>
      <c r="G22462" s="1" t="str">
        <f>IFERROR(__xludf.DUMMYFUNCTION("GOOGLETRANSLATE(D22462,""fr"",""en"")"),"#VALUE!")</f>
        <v>#VALUE!</v>
      </c>
    </row>
    <row r="22463" ht="15.75" customHeight="1">
      <c r="A22463" s="1" t="s">
        <v>4355</v>
      </c>
      <c r="B22463" s="1">
        <v>5.0</v>
      </c>
      <c r="C22463" s="1" t="s">
        <v>46517</v>
      </c>
      <c r="D22463" s="1" t="s">
        <v>46518</v>
      </c>
      <c r="E22463" s="1" t="s">
        <v>10</v>
      </c>
      <c r="F22463" s="1" t="s">
        <v>11</v>
      </c>
      <c r="G22463" s="1" t="str">
        <f>IFERROR(__xludf.DUMMYFUNCTION("GOOGLETRANSLATE(D22463,""fr"",""en"")"),"#VALUE!")</f>
        <v>#VALUE!</v>
      </c>
    </row>
    <row r="22464" ht="15.75" customHeight="1">
      <c r="A22464" s="1" t="s">
        <v>7381</v>
      </c>
      <c r="B22464" s="1">
        <v>4.0</v>
      </c>
      <c r="C22464" s="1" t="s">
        <v>46519</v>
      </c>
      <c r="D22464" s="1" t="s">
        <v>46520</v>
      </c>
      <c r="E22464" s="1" t="s">
        <v>169</v>
      </c>
      <c r="F22464" s="1" t="s">
        <v>11</v>
      </c>
      <c r="G22464" s="1" t="str">
        <f>IFERROR(__xludf.DUMMYFUNCTION("GOOGLETRANSLATE(D22464,""fr"",""en"")"),"#VALUE!")</f>
        <v>#VALUE!</v>
      </c>
    </row>
    <row r="22465" ht="15.75" customHeight="1">
      <c r="A22465" s="1" t="s">
        <v>3925</v>
      </c>
      <c r="B22465" s="1">
        <v>1.0</v>
      </c>
      <c r="C22465" s="1" t="s">
        <v>46521</v>
      </c>
      <c r="D22465" s="1" t="s">
        <v>46522</v>
      </c>
      <c r="E22465" s="1" t="s">
        <v>10</v>
      </c>
      <c r="F22465" s="1" t="s">
        <v>11</v>
      </c>
      <c r="G22465" s="1" t="str">
        <f>IFERROR(__xludf.DUMMYFUNCTION("GOOGLETRANSLATE(D22465,""fr"",""en"")"),"#VALUE!")</f>
        <v>#VALUE!</v>
      </c>
    </row>
    <row r="22466" ht="15.75" customHeight="1">
      <c r="A22466" s="1" t="s">
        <v>541</v>
      </c>
      <c r="B22466" s="1">
        <v>1.0</v>
      </c>
      <c r="C22466" s="1" t="s">
        <v>46523</v>
      </c>
      <c r="D22466" s="1" t="s">
        <v>46524</v>
      </c>
      <c r="E22466" s="1" t="s">
        <v>25</v>
      </c>
      <c r="F22466" s="1" t="s">
        <v>11</v>
      </c>
      <c r="G22466" s="1" t="str">
        <f>IFERROR(__xludf.DUMMYFUNCTION("GOOGLETRANSLATE(D22466,""fr"",""en"")"),"#VALUE!")</f>
        <v>#VALUE!</v>
      </c>
    </row>
    <row r="22467" ht="15.75" customHeight="1">
      <c r="A22467" s="1" t="s">
        <v>988</v>
      </c>
      <c r="B22467" s="1">
        <v>4.0</v>
      </c>
      <c r="C22467" s="1" t="s">
        <v>46525</v>
      </c>
      <c r="D22467" s="1" t="s">
        <v>46526</v>
      </c>
      <c r="E22467" s="1" t="s">
        <v>65</v>
      </c>
      <c r="F22467" s="1" t="s">
        <v>66</v>
      </c>
      <c r="G22467" s="1" t="str">
        <f>IFERROR(__xludf.DUMMYFUNCTION("GOOGLETRANSLATE(D22467,""fr"",""en"")"),"#VALUE!")</f>
        <v>#VALUE!</v>
      </c>
    </row>
    <row r="22468" ht="15.75" customHeight="1">
      <c r="A22468" s="1" t="s">
        <v>1023</v>
      </c>
      <c r="B22468" s="1">
        <v>1.0</v>
      </c>
      <c r="C22468" s="1" t="s">
        <v>46527</v>
      </c>
      <c r="D22468" s="1" t="s">
        <v>46528</v>
      </c>
      <c r="E22468" s="1" t="s">
        <v>10</v>
      </c>
      <c r="F22468" s="1" t="s">
        <v>11</v>
      </c>
      <c r="G22468" s="1" t="str">
        <f>IFERROR(__xludf.DUMMYFUNCTION("GOOGLETRANSLATE(D22468,""fr"",""en"")"),"#VALUE!")</f>
        <v>#VALUE!</v>
      </c>
    </row>
    <row r="22469" ht="15.75" customHeight="1">
      <c r="A22469" s="1" t="s">
        <v>4610</v>
      </c>
      <c r="B22469" s="1">
        <v>5.0</v>
      </c>
      <c r="C22469" s="1" t="s">
        <v>46529</v>
      </c>
      <c r="D22469" s="1" t="s">
        <v>46530</v>
      </c>
      <c r="E22469" s="1" t="s">
        <v>448</v>
      </c>
      <c r="F22469" s="1" t="s">
        <v>84</v>
      </c>
      <c r="G22469" s="1" t="str">
        <f>IFERROR(__xludf.DUMMYFUNCTION("GOOGLETRANSLATE(D22469,""fr"",""en"")"),"#VALUE!")</f>
        <v>#VALUE!</v>
      </c>
    </row>
    <row r="22470" ht="15.75" customHeight="1">
      <c r="A22470" s="1" t="s">
        <v>1770</v>
      </c>
      <c r="B22470" s="1">
        <v>5.0</v>
      </c>
      <c r="C22470" s="1" t="s">
        <v>46531</v>
      </c>
      <c r="D22470" s="1" t="s">
        <v>46532</v>
      </c>
      <c r="E22470" s="1" t="s">
        <v>21</v>
      </c>
      <c r="F22470" s="1" t="s">
        <v>11</v>
      </c>
      <c r="G22470" s="1" t="str">
        <f>IFERROR(__xludf.DUMMYFUNCTION("GOOGLETRANSLATE(D22470,""fr"",""en"")"),"#VALUE!")</f>
        <v>#VALUE!</v>
      </c>
    </row>
    <row r="22471" ht="15.75" customHeight="1">
      <c r="A22471" s="1" t="s">
        <v>716</v>
      </c>
      <c r="B22471" s="1">
        <v>4.0</v>
      </c>
      <c r="C22471" s="1" t="s">
        <v>46533</v>
      </c>
      <c r="D22471" s="1" t="s">
        <v>46534</v>
      </c>
      <c r="E22471" s="1" t="s">
        <v>176</v>
      </c>
      <c r="F22471" s="1" t="s">
        <v>66</v>
      </c>
      <c r="G22471" s="1" t="str">
        <f>IFERROR(__xludf.DUMMYFUNCTION("GOOGLETRANSLATE(D22471,""fr"",""en"")"),"#VALUE!")</f>
        <v>#VALUE!</v>
      </c>
    </row>
    <row r="22472" ht="15.75" customHeight="1">
      <c r="A22472" s="1" t="s">
        <v>2285</v>
      </c>
      <c r="B22472" s="1">
        <v>1.0</v>
      </c>
      <c r="C22472" s="1" t="s">
        <v>46535</v>
      </c>
      <c r="D22472" s="1" t="s">
        <v>46536</v>
      </c>
      <c r="E22472" s="1" t="s">
        <v>10</v>
      </c>
      <c r="F22472" s="1" t="s">
        <v>11</v>
      </c>
      <c r="G22472" s="1" t="str">
        <f>IFERROR(__xludf.DUMMYFUNCTION("GOOGLETRANSLATE(D22472,""fr"",""en"")"),"#VALUE!")</f>
        <v>#VALUE!</v>
      </c>
    </row>
    <row r="22473" ht="15.75" customHeight="1">
      <c r="A22473" s="1" t="s">
        <v>3949</v>
      </c>
      <c r="B22473" s="1">
        <v>2.0</v>
      </c>
      <c r="C22473" s="1" t="s">
        <v>46537</v>
      </c>
      <c r="D22473" s="1" t="s">
        <v>46538</v>
      </c>
      <c r="E22473" s="1" t="s">
        <v>52</v>
      </c>
      <c r="F22473" s="1" t="s">
        <v>11</v>
      </c>
      <c r="G22473" s="1" t="str">
        <f>IFERROR(__xludf.DUMMYFUNCTION("GOOGLETRANSLATE(D22473,""fr"",""en"")"),"#VALUE!")</f>
        <v>#VALUE!</v>
      </c>
    </row>
    <row r="22474" ht="15.75" customHeight="1">
      <c r="A22474" s="1" t="s">
        <v>5350</v>
      </c>
      <c r="B22474" s="1">
        <v>1.0</v>
      </c>
      <c r="C22474" s="1" t="s">
        <v>46539</v>
      </c>
      <c r="D22474" s="1" t="s">
        <v>46540</v>
      </c>
      <c r="E22474" s="1" t="s">
        <v>226</v>
      </c>
      <c r="F22474" s="1" t="s">
        <v>110</v>
      </c>
      <c r="G22474" s="1" t="str">
        <f>IFERROR(__xludf.DUMMYFUNCTION("GOOGLETRANSLATE(D22474,""fr"",""en"")"),"#VALUE!")</f>
        <v>#VALUE!</v>
      </c>
    </row>
    <row r="22475" ht="15.75" customHeight="1">
      <c r="A22475" s="1" t="s">
        <v>988</v>
      </c>
      <c r="B22475" s="1">
        <v>4.0</v>
      </c>
      <c r="C22475" s="1" t="s">
        <v>46541</v>
      </c>
      <c r="D22475" s="1" t="s">
        <v>46542</v>
      </c>
      <c r="E22475" s="1" t="s">
        <v>10</v>
      </c>
      <c r="F22475" s="1" t="s">
        <v>11</v>
      </c>
      <c r="G22475" s="1" t="str">
        <f>IFERROR(__xludf.DUMMYFUNCTION("GOOGLETRANSLATE(D22475,""fr"",""en"")"),"#VALUE!")</f>
        <v>#VALUE!</v>
      </c>
    </row>
    <row r="22476" ht="15.75" customHeight="1">
      <c r="A22476" s="1" t="s">
        <v>1830</v>
      </c>
      <c r="B22476" s="1">
        <v>5.0</v>
      </c>
      <c r="C22476" s="1" t="s">
        <v>46543</v>
      </c>
      <c r="D22476" s="1" t="s">
        <v>46544</v>
      </c>
      <c r="E22476" s="1" t="s">
        <v>10</v>
      </c>
      <c r="F22476" s="1" t="s">
        <v>11</v>
      </c>
      <c r="G22476" s="1" t="str">
        <f>IFERROR(__xludf.DUMMYFUNCTION("GOOGLETRANSLATE(D22476,""fr"",""en"")"),"#VALUE!")</f>
        <v>#VALUE!</v>
      </c>
    </row>
    <row r="22477" ht="15.75" customHeight="1">
      <c r="A22477" s="1" t="s">
        <v>10977</v>
      </c>
      <c r="B22477" s="1">
        <v>4.0</v>
      </c>
      <c r="C22477" s="1" t="s">
        <v>46545</v>
      </c>
      <c r="D22477" s="1" t="s">
        <v>46546</v>
      </c>
      <c r="E22477" s="1" t="s">
        <v>169</v>
      </c>
      <c r="F22477" s="1" t="s">
        <v>11</v>
      </c>
      <c r="G22477" s="1" t="str">
        <f>IFERROR(__xludf.DUMMYFUNCTION("GOOGLETRANSLATE(D22477,""fr"",""en"")"),"#VALUE!")</f>
        <v>#VALUE!</v>
      </c>
    </row>
    <row r="22478" ht="15.75" customHeight="1">
      <c r="A22478" s="1" t="s">
        <v>138</v>
      </c>
      <c r="B22478" s="1">
        <v>4.0</v>
      </c>
      <c r="C22478" s="1" t="s">
        <v>46547</v>
      </c>
      <c r="D22478" s="1" t="s">
        <v>46548</v>
      </c>
      <c r="E22478" s="1" t="s">
        <v>10</v>
      </c>
      <c r="F22478" s="1" t="s">
        <v>11</v>
      </c>
      <c r="G22478" s="1" t="str">
        <f>IFERROR(__xludf.DUMMYFUNCTION("GOOGLETRANSLATE(D22478,""fr"",""en"")"),"#VALUE!")</f>
        <v>#VALUE!</v>
      </c>
    </row>
    <row r="22479" ht="15.75" customHeight="1">
      <c r="A22479" s="1" t="s">
        <v>971</v>
      </c>
      <c r="B22479" s="1">
        <v>1.0</v>
      </c>
      <c r="C22479" s="1" t="s">
        <v>46549</v>
      </c>
      <c r="D22479" s="1" t="s">
        <v>46550</v>
      </c>
      <c r="E22479" s="1" t="s">
        <v>575</v>
      </c>
      <c r="F22479" s="1" t="s">
        <v>84</v>
      </c>
      <c r="G22479" s="1" t="str">
        <f>IFERROR(__xludf.DUMMYFUNCTION("GOOGLETRANSLATE(D22479,""fr"",""en"")"),"#VALUE!")</f>
        <v>#VALUE!</v>
      </c>
    </row>
    <row r="22480" ht="15.75" customHeight="1">
      <c r="A22480" s="1" t="s">
        <v>2905</v>
      </c>
      <c r="B22480" s="1">
        <v>2.0</v>
      </c>
      <c r="C22480" s="1" t="s">
        <v>46551</v>
      </c>
      <c r="D22480" s="1" t="s">
        <v>46552</v>
      </c>
      <c r="E22480" s="1" t="s">
        <v>21</v>
      </c>
      <c r="F22480" s="1" t="s">
        <v>11</v>
      </c>
      <c r="G22480" s="1" t="str">
        <f>IFERROR(__xludf.DUMMYFUNCTION("GOOGLETRANSLATE(D22480,""fr"",""en"")"),"#VALUE!")</f>
        <v>#VALUE!</v>
      </c>
    </row>
    <row r="22481" ht="15.75" customHeight="1">
      <c r="A22481" s="1" t="s">
        <v>738</v>
      </c>
      <c r="B22481" s="1">
        <v>3.0</v>
      </c>
      <c r="C22481" s="1" t="s">
        <v>46553</v>
      </c>
      <c r="D22481" s="1" t="s">
        <v>46554</v>
      </c>
      <c r="E22481" s="1" t="s">
        <v>10</v>
      </c>
      <c r="F22481" s="1" t="s">
        <v>11</v>
      </c>
      <c r="G22481" s="1" t="str">
        <f>IFERROR(__xludf.DUMMYFUNCTION("GOOGLETRANSLATE(D22481,""fr"",""en"")"),"#VALUE!")</f>
        <v>#VALUE!</v>
      </c>
    </row>
    <row r="22482" ht="15.75" customHeight="1">
      <c r="A22482" s="1" t="s">
        <v>807</v>
      </c>
      <c r="B22482" s="1">
        <v>1.0</v>
      </c>
      <c r="C22482" s="1" t="s">
        <v>24242</v>
      </c>
      <c r="D22482" s="1" t="s">
        <v>46555</v>
      </c>
      <c r="E22482" s="1" t="s">
        <v>250</v>
      </c>
      <c r="F22482" s="1" t="s">
        <v>30</v>
      </c>
      <c r="G22482" s="1" t="str">
        <f>IFERROR(__xludf.DUMMYFUNCTION("GOOGLETRANSLATE(D22482,""fr"",""en"")"),"#VALUE!")</f>
        <v>#VALUE!</v>
      </c>
    </row>
    <row r="22483" ht="15.75" customHeight="1">
      <c r="A22483" s="1" t="s">
        <v>7330</v>
      </c>
      <c r="B22483" s="1">
        <v>5.0</v>
      </c>
      <c r="C22483" s="1" t="s">
        <v>46556</v>
      </c>
      <c r="D22483" s="1" t="s">
        <v>46557</v>
      </c>
      <c r="E22483" s="1" t="s">
        <v>296</v>
      </c>
      <c r="F22483" s="1" t="s">
        <v>11</v>
      </c>
      <c r="G22483" s="1" t="str">
        <f>IFERROR(__xludf.DUMMYFUNCTION("GOOGLETRANSLATE(D22483,""fr"",""en"")"),"#VALUE!")</f>
        <v>#VALUE!</v>
      </c>
    </row>
    <row r="22484" ht="15.75" customHeight="1">
      <c r="A22484" s="1" t="s">
        <v>11004</v>
      </c>
      <c r="B22484" s="1">
        <v>3.0</v>
      </c>
      <c r="C22484" s="1" t="s">
        <v>46558</v>
      </c>
      <c r="D22484" s="1" t="s">
        <v>46559</v>
      </c>
      <c r="E22484" s="1" t="s">
        <v>109</v>
      </c>
      <c r="F22484" s="1" t="s">
        <v>110</v>
      </c>
      <c r="G22484" s="1" t="str">
        <f>IFERROR(__xludf.DUMMYFUNCTION("GOOGLETRANSLATE(D22484,""fr"",""en"")"),"#VALUE!")</f>
        <v>#VALUE!</v>
      </c>
    </row>
    <row r="22485" ht="15.75" customHeight="1">
      <c r="A22485" s="1" t="s">
        <v>13525</v>
      </c>
      <c r="B22485" s="1">
        <v>1.0</v>
      </c>
      <c r="C22485" s="1" t="s">
        <v>46560</v>
      </c>
      <c r="D22485" s="1" t="s">
        <v>46561</v>
      </c>
      <c r="E22485" s="1" t="s">
        <v>226</v>
      </c>
      <c r="F22485" s="1" t="s">
        <v>110</v>
      </c>
      <c r="G22485" s="1" t="str">
        <f>IFERROR(__xludf.DUMMYFUNCTION("GOOGLETRANSLATE(D22485,""fr"",""en"")"),"#VALUE!")</f>
        <v>#VALUE!</v>
      </c>
    </row>
    <row r="22486" ht="15.75" customHeight="1">
      <c r="A22486" s="1" t="s">
        <v>338</v>
      </c>
      <c r="B22486" s="1">
        <v>3.0</v>
      </c>
      <c r="C22486" s="1" t="s">
        <v>46562</v>
      </c>
      <c r="D22486" s="1" t="s">
        <v>46563</v>
      </c>
      <c r="E22486" s="1" t="s">
        <v>10</v>
      </c>
      <c r="F22486" s="1" t="s">
        <v>11</v>
      </c>
      <c r="G22486" s="1" t="str">
        <f>IFERROR(__xludf.DUMMYFUNCTION("GOOGLETRANSLATE(D22486,""fr"",""en"")"),"#VALUE!")</f>
        <v>#VALUE!</v>
      </c>
    </row>
    <row r="22487" ht="15.75" customHeight="1">
      <c r="A22487" s="1" t="s">
        <v>5933</v>
      </c>
      <c r="B22487" s="1">
        <v>2.0</v>
      </c>
      <c r="C22487" s="1" t="s">
        <v>46564</v>
      </c>
      <c r="D22487" s="1" t="s">
        <v>46565</v>
      </c>
      <c r="E22487" s="1" t="s">
        <v>169</v>
      </c>
      <c r="F22487" s="1" t="s">
        <v>11</v>
      </c>
      <c r="G22487" s="1" t="str">
        <f>IFERROR(__xludf.DUMMYFUNCTION("GOOGLETRANSLATE(D22487,""fr"",""en"")"),"#VALUE!")</f>
        <v>#VALUE!</v>
      </c>
    </row>
    <row r="22488" ht="15.75" customHeight="1">
      <c r="A22488" s="1" t="s">
        <v>10477</v>
      </c>
      <c r="B22488" s="1">
        <v>1.0</v>
      </c>
      <c r="C22488" s="1" t="s">
        <v>46566</v>
      </c>
      <c r="D22488" s="1" t="s">
        <v>46567</v>
      </c>
      <c r="E22488" s="1" t="s">
        <v>296</v>
      </c>
      <c r="F22488" s="1" t="s">
        <v>11</v>
      </c>
      <c r="G22488" s="1" t="str">
        <f>IFERROR(__xludf.DUMMYFUNCTION("GOOGLETRANSLATE(D22488,""fr"",""en"")"),"#VALUE!")</f>
        <v>#VALUE!</v>
      </c>
    </row>
    <row r="22489" ht="15.75" customHeight="1">
      <c r="A22489" s="1" t="s">
        <v>801</v>
      </c>
      <c r="B22489" s="1">
        <v>5.0</v>
      </c>
      <c r="C22489" s="1" t="s">
        <v>46568</v>
      </c>
      <c r="D22489" s="1" t="s">
        <v>46569</v>
      </c>
      <c r="E22489" s="1" t="s">
        <v>10</v>
      </c>
      <c r="F22489" s="1" t="s">
        <v>11</v>
      </c>
      <c r="G22489" s="1" t="str">
        <f>IFERROR(__xludf.DUMMYFUNCTION("GOOGLETRANSLATE(D22489,""fr"",""en"")"),"#VALUE!")</f>
        <v>#VALUE!</v>
      </c>
    </row>
    <row r="22490" ht="15.75" customHeight="1">
      <c r="A22490" s="1" t="s">
        <v>3031</v>
      </c>
      <c r="B22490" s="1">
        <v>1.0</v>
      </c>
      <c r="C22490" s="1" t="s">
        <v>46570</v>
      </c>
      <c r="D22490" s="1" t="s">
        <v>46571</v>
      </c>
      <c r="E22490" s="1" t="s">
        <v>43</v>
      </c>
      <c r="F22490" s="1" t="s">
        <v>30</v>
      </c>
      <c r="G22490" s="1" t="str">
        <f>IFERROR(__xludf.DUMMYFUNCTION("GOOGLETRANSLATE(D22490,""fr"",""en"")"),"#VALUE!")</f>
        <v>#VALUE!</v>
      </c>
    </row>
    <row r="22491" ht="15.75" customHeight="1">
      <c r="A22491" s="1" t="s">
        <v>1006</v>
      </c>
      <c r="B22491" s="1">
        <v>2.0</v>
      </c>
      <c r="C22491" s="1" t="s">
        <v>46572</v>
      </c>
      <c r="D22491" s="1" t="s">
        <v>46573</v>
      </c>
      <c r="E22491" s="1" t="s">
        <v>280</v>
      </c>
      <c r="F22491" s="1" t="s">
        <v>11</v>
      </c>
      <c r="G22491" s="1" t="str">
        <f>IFERROR(__xludf.DUMMYFUNCTION("GOOGLETRANSLATE(D22491,""fr"",""en"")"),"#VALUE!")</f>
        <v>#VALUE!</v>
      </c>
    </row>
    <row r="22492" ht="15.75" customHeight="1">
      <c r="A22492" s="1" t="s">
        <v>5369</v>
      </c>
      <c r="B22492" s="1">
        <v>1.0</v>
      </c>
      <c r="C22492" s="1" t="s">
        <v>46574</v>
      </c>
      <c r="D22492" s="1" t="s">
        <v>46575</v>
      </c>
      <c r="E22492" s="1" t="s">
        <v>750</v>
      </c>
      <c r="F22492" s="1" t="s">
        <v>110</v>
      </c>
      <c r="G22492" s="1" t="str">
        <f>IFERROR(__xludf.DUMMYFUNCTION("GOOGLETRANSLATE(D22492,""fr"",""en"")"),"#VALUE!")</f>
        <v>#VALUE!</v>
      </c>
    </row>
    <row r="22493" ht="15.75" customHeight="1">
      <c r="A22493" s="1" t="s">
        <v>6507</v>
      </c>
      <c r="B22493" s="1">
        <v>1.0</v>
      </c>
      <c r="C22493" s="1" t="s">
        <v>46576</v>
      </c>
      <c r="D22493" s="1" t="s">
        <v>46577</v>
      </c>
      <c r="E22493" s="1" t="s">
        <v>2102</v>
      </c>
      <c r="F22493" s="1" t="s">
        <v>66</v>
      </c>
      <c r="G22493" s="1" t="str">
        <f>IFERROR(__xludf.DUMMYFUNCTION("GOOGLETRANSLATE(D22493,""fr"",""en"")"),"#VALUE!")</f>
        <v>#VALUE!</v>
      </c>
    </row>
    <row r="22494" ht="15.75" customHeight="1">
      <c r="A22494" s="1" t="s">
        <v>2165</v>
      </c>
      <c r="B22494" s="1">
        <v>3.0</v>
      </c>
      <c r="C22494" s="1" t="s">
        <v>46578</v>
      </c>
      <c r="D22494" s="1" t="s">
        <v>46579</v>
      </c>
      <c r="E22494" s="1" t="s">
        <v>10</v>
      </c>
      <c r="F22494" s="1" t="s">
        <v>11</v>
      </c>
      <c r="G22494" s="1" t="str">
        <f>IFERROR(__xludf.DUMMYFUNCTION("GOOGLETRANSLATE(D22494,""fr"",""en"")"),"#VALUE!")</f>
        <v>#VALUE!</v>
      </c>
    </row>
    <row r="22495" ht="15.75" customHeight="1">
      <c r="A22495" s="1" t="s">
        <v>974</v>
      </c>
      <c r="B22495" s="1">
        <v>4.0</v>
      </c>
      <c r="C22495" s="1" t="s">
        <v>46580</v>
      </c>
      <c r="D22495" s="1" t="s">
        <v>46581</v>
      </c>
      <c r="E22495" s="1" t="s">
        <v>21</v>
      </c>
      <c r="F22495" s="1" t="s">
        <v>11</v>
      </c>
      <c r="G22495" s="1" t="str">
        <f>IFERROR(__xludf.DUMMYFUNCTION("GOOGLETRANSLATE(D22495,""fr"",""en"")"),"#VALUE!")</f>
        <v>#VALUE!</v>
      </c>
    </row>
    <row r="22496" ht="15.75" customHeight="1">
      <c r="A22496" s="1" t="s">
        <v>439</v>
      </c>
      <c r="B22496" s="1">
        <v>4.0</v>
      </c>
      <c r="C22496" s="1" t="s">
        <v>46582</v>
      </c>
      <c r="D22496" s="1" t="s">
        <v>46583</v>
      </c>
      <c r="E22496" s="1" t="s">
        <v>21</v>
      </c>
      <c r="F22496" s="1" t="s">
        <v>11</v>
      </c>
      <c r="G22496" s="1" t="str">
        <f>IFERROR(__xludf.DUMMYFUNCTION("GOOGLETRANSLATE(D22496,""fr"",""en"")"),"#VALUE!")</f>
        <v>#VALUE!</v>
      </c>
    </row>
    <row r="22497" ht="15.75" customHeight="1">
      <c r="A22497" s="1" t="s">
        <v>3678</v>
      </c>
      <c r="B22497" s="1">
        <v>3.0</v>
      </c>
      <c r="C22497" s="1" t="s">
        <v>46584</v>
      </c>
      <c r="D22497" s="1" t="s">
        <v>46585</v>
      </c>
      <c r="E22497" s="1" t="s">
        <v>484</v>
      </c>
      <c r="F22497" s="1" t="s">
        <v>30</v>
      </c>
      <c r="G22497" s="1" t="str">
        <f>IFERROR(__xludf.DUMMYFUNCTION("GOOGLETRANSLATE(D22497,""fr"",""en"")"),"#VALUE!")</f>
        <v>#VALUE!</v>
      </c>
    </row>
    <row r="22498" ht="15.75" customHeight="1">
      <c r="A22498" s="1" t="s">
        <v>8142</v>
      </c>
      <c r="B22498" s="1">
        <v>1.0</v>
      </c>
      <c r="C22498" s="1" t="s">
        <v>46586</v>
      </c>
      <c r="D22498" s="1" t="s">
        <v>46587</v>
      </c>
      <c r="E22498" s="1" t="s">
        <v>43</v>
      </c>
      <c r="F22498" s="1" t="s">
        <v>30</v>
      </c>
      <c r="G22498" s="1" t="str">
        <f>IFERROR(__xludf.DUMMYFUNCTION("GOOGLETRANSLATE(D22498,""fr"",""en"")"),"#VALUE!")</f>
        <v>#VALUE!</v>
      </c>
    </row>
    <row r="22499" ht="15.75" customHeight="1">
      <c r="A22499" s="1" t="s">
        <v>3031</v>
      </c>
      <c r="B22499" s="1">
        <v>5.0</v>
      </c>
      <c r="C22499" s="1" t="s">
        <v>46588</v>
      </c>
      <c r="D22499" s="1" t="s">
        <v>46589</v>
      </c>
      <c r="E22499" s="1" t="s">
        <v>484</v>
      </c>
      <c r="F22499" s="1" t="s">
        <v>30</v>
      </c>
      <c r="G22499" s="1" t="str">
        <f>IFERROR(__xludf.DUMMYFUNCTION("GOOGLETRANSLATE(D22499,""fr"",""en"")"),"#VALUE!")</f>
        <v>#VALUE!</v>
      </c>
    </row>
    <row r="22500" ht="15.75" customHeight="1">
      <c r="A22500" s="1" t="s">
        <v>141</v>
      </c>
      <c r="B22500" s="1">
        <v>4.0</v>
      </c>
      <c r="C22500" s="1" t="s">
        <v>46590</v>
      </c>
      <c r="D22500" s="1" t="s">
        <v>46591</v>
      </c>
      <c r="E22500" s="1" t="s">
        <v>10</v>
      </c>
      <c r="F22500" s="1" t="s">
        <v>11</v>
      </c>
      <c r="G22500" s="1" t="str">
        <f>IFERROR(__xludf.DUMMYFUNCTION("GOOGLETRANSLATE(D22500,""fr"",""en"")"),"#VALUE!")</f>
        <v>#VALUE!</v>
      </c>
    </row>
    <row r="22501" ht="15.75" customHeight="1">
      <c r="A22501" s="1" t="s">
        <v>1950</v>
      </c>
      <c r="B22501" s="1">
        <v>3.0</v>
      </c>
      <c r="C22501" s="1" t="s">
        <v>46592</v>
      </c>
      <c r="D22501" s="1" t="s">
        <v>46593</v>
      </c>
      <c r="E22501" s="1" t="s">
        <v>29</v>
      </c>
      <c r="F22501" s="1" t="s">
        <v>30</v>
      </c>
      <c r="G22501" s="1" t="str">
        <f>IFERROR(__xludf.DUMMYFUNCTION("GOOGLETRANSLATE(D22501,""fr"",""en"")"),"#VALUE!")</f>
        <v>#VALUE!</v>
      </c>
    </row>
    <row r="22502" ht="15.75" customHeight="1">
      <c r="A22502" s="1" t="s">
        <v>4866</v>
      </c>
      <c r="B22502" s="1">
        <v>1.0</v>
      </c>
      <c r="C22502" s="1" t="s">
        <v>46594</v>
      </c>
      <c r="D22502" s="1" t="s">
        <v>46595</v>
      </c>
      <c r="E22502" s="1" t="s">
        <v>176</v>
      </c>
      <c r="F22502" s="1" t="s">
        <v>66</v>
      </c>
      <c r="G22502" s="1" t="str">
        <f>IFERROR(__xludf.DUMMYFUNCTION("GOOGLETRANSLATE(D22502,""fr"",""en"")"),"#VALUE!")</f>
        <v>#VALUE!</v>
      </c>
    </row>
    <row r="22503" ht="15.75" customHeight="1">
      <c r="A22503" s="1" t="s">
        <v>1816</v>
      </c>
      <c r="B22503" s="1">
        <v>4.0</v>
      </c>
      <c r="C22503" s="1" t="s">
        <v>46596</v>
      </c>
      <c r="D22503" s="1" t="s">
        <v>46597</v>
      </c>
      <c r="E22503" s="1" t="s">
        <v>21</v>
      </c>
      <c r="F22503" s="1" t="s">
        <v>11</v>
      </c>
      <c r="G22503" s="1" t="str">
        <f>IFERROR(__xludf.DUMMYFUNCTION("GOOGLETRANSLATE(D22503,""fr"",""en"")"),"#VALUE!")</f>
        <v>#VALUE!</v>
      </c>
    </row>
    <row r="22504" ht="15.75" customHeight="1">
      <c r="A22504" s="1" t="s">
        <v>4817</v>
      </c>
      <c r="B22504" s="1">
        <v>4.0</v>
      </c>
      <c r="C22504" s="1" t="s">
        <v>46598</v>
      </c>
      <c r="D22504" s="1" t="s">
        <v>46599</v>
      </c>
      <c r="E22504" s="1" t="s">
        <v>10</v>
      </c>
      <c r="F22504" s="1" t="s">
        <v>11</v>
      </c>
      <c r="G22504" s="1" t="str">
        <f>IFERROR(__xludf.DUMMYFUNCTION("GOOGLETRANSLATE(D22504,""fr"",""en"")"),"#VALUE!")</f>
        <v>#VALUE!</v>
      </c>
    </row>
    <row r="22505" ht="15.75" customHeight="1">
      <c r="A22505" s="1" t="s">
        <v>26048</v>
      </c>
      <c r="B22505" s="1">
        <v>1.0</v>
      </c>
      <c r="C22505" s="1" t="s">
        <v>46600</v>
      </c>
      <c r="D22505" s="1" t="s">
        <v>46601</v>
      </c>
      <c r="E22505" s="1" t="s">
        <v>230</v>
      </c>
      <c r="F22505" s="1" t="s">
        <v>84</v>
      </c>
      <c r="G22505" s="1" t="str">
        <f>IFERROR(__xludf.DUMMYFUNCTION("GOOGLETRANSLATE(D22505,""fr"",""en"")"),"#VALUE!")</f>
        <v>#VALUE!</v>
      </c>
    </row>
    <row r="22506" ht="15.75" customHeight="1">
      <c r="A22506" s="1" t="s">
        <v>26583</v>
      </c>
      <c r="B22506" s="1">
        <v>1.0</v>
      </c>
      <c r="C22506" s="1" t="s">
        <v>46602</v>
      </c>
      <c r="D22506" s="1" t="s">
        <v>46603</v>
      </c>
      <c r="E22506" s="1" t="s">
        <v>575</v>
      </c>
      <c r="F22506" s="1" t="s">
        <v>48</v>
      </c>
      <c r="G22506" s="1" t="str">
        <f>IFERROR(__xludf.DUMMYFUNCTION("GOOGLETRANSLATE(D22506,""fr"",""en"")"),"#VALUE!")</f>
        <v>#VALUE!</v>
      </c>
    </row>
    <row r="22507" ht="15.75" customHeight="1">
      <c r="A22507" s="1" t="s">
        <v>532</v>
      </c>
      <c r="B22507" s="1">
        <v>4.0</v>
      </c>
      <c r="C22507" s="1" t="s">
        <v>46604</v>
      </c>
      <c r="D22507" s="1" t="s">
        <v>46605</v>
      </c>
      <c r="E22507" s="1" t="s">
        <v>10</v>
      </c>
      <c r="F22507" s="1" t="s">
        <v>11</v>
      </c>
      <c r="G22507" s="1" t="str">
        <f>IFERROR(__xludf.DUMMYFUNCTION("GOOGLETRANSLATE(D22507,""fr"",""en"")"),"#VALUE!")</f>
        <v>#VALUE!</v>
      </c>
    </row>
    <row r="22508" ht="15.75" customHeight="1">
      <c r="A22508" s="1" t="s">
        <v>377</v>
      </c>
      <c r="B22508" s="1">
        <v>4.0</v>
      </c>
      <c r="C22508" s="1" t="s">
        <v>46606</v>
      </c>
      <c r="D22508" s="1" t="s">
        <v>46607</v>
      </c>
      <c r="E22508" s="1" t="s">
        <v>10</v>
      </c>
      <c r="F22508" s="1" t="s">
        <v>11</v>
      </c>
      <c r="G22508" s="1" t="str">
        <f>IFERROR(__xludf.DUMMYFUNCTION("GOOGLETRANSLATE(D22508,""fr"",""en"")"),"#VALUE!")</f>
        <v>#VALUE!</v>
      </c>
    </row>
    <row r="22509" ht="15.75" customHeight="1">
      <c r="A22509" s="1" t="s">
        <v>3344</v>
      </c>
      <c r="B22509" s="1">
        <v>3.0</v>
      </c>
      <c r="C22509" s="1" t="s">
        <v>46608</v>
      </c>
      <c r="D22509" s="1" t="s">
        <v>46609</v>
      </c>
      <c r="E22509" s="1" t="s">
        <v>1192</v>
      </c>
      <c r="F22509" s="1" t="s">
        <v>110</v>
      </c>
      <c r="G22509" s="1" t="str">
        <f>IFERROR(__xludf.DUMMYFUNCTION("GOOGLETRANSLATE(D22509,""fr"",""en"")"),"#VALUE!")</f>
        <v>#VALUE!</v>
      </c>
    </row>
    <row r="22510" ht="15.75" customHeight="1">
      <c r="A22510" s="1" t="s">
        <v>3871</v>
      </c>
      <c r="B22510" s="1">
        <v>1.0</v>
      </c>
      <c r="C22510" s="1" t="s">
        <v>46610</v>
      </c>
      <c r="D22510" s="1" t="s">
        <v>46611</v>
      </c>
      <c r="E22510" s="1" t="s">
        <v>21</v>
      </c>
      <c r="F22510" s="1" t="s">
        <v>11</v>
      </c>
      <c r="G22510" s="1" t="str">
        <f>IFERROR(__xludf.DUMMYFUNCTION("GOOGLETRANSLATE(D22510,""fr"",""en"")"),"#VALUE!")</f>
        <v>#VALUE!</v>
      </c>
    </row>
    <row r="22511" ht="15.75" customHeight="1">
      <c r="A22511" s="1" t="s">
        <v>1138</v>
      </c>
      <c r="B22511" s="1">
        <v>3.0</v>
      </c>
      <c r="C22511" s="1" t="s">
        <v>46612</v>
      </c>
      <c r="D22511" s="1" t="s">
        <v>46613</v>
      </c>
      <c r="E22511" s="1" t="s">
        <v>21</v>
      </c>
      <c r="F22511" s="1" t="s">
        <v>11</v>
      </c>
      <c r="G22511" s="1" t="str">
        <f>IFERROR(__xludf.DUMMYFUNCTION("GOOGLETRANSLATE(D22511,""fr"",""en"")"),"#VALUE!")</f>
        <v>#VALUE!</v>
      </c>
    </row>
    <row r="22512" ht="15.75" customHeight="1">
      <c r="A22512" s="1" t="s">
        <v>33974</v>
      </c>
      <c r="B22512" s="1">
        <v>2.0</v>
      </c>
      <c r="C22512" s="1" t="s">
        <v>46614</v>
      </c>
      <c r="D22512" s="1" t="s">
        <v>46615</v>
      </c>
      <c r="E22512" s="1" t="s">
        <v>250</v>
      </c>
      <c r="F22512" s="1" t="s">
        <v>30</v>
      </c>
      <c r="G22512" s="1" t="str">
        <f>IFERROR(__xludf.DUMMYFUNCTION("GOOGLETRANSLATE(D22512,""fr"",""en"")"),"#VALUE!")</f>
        <v>#VALUE!</v>
      </c>
    </row>
    <row r="22513" ht="15.75" customHeight="1">
      <c r="A22513" s="1" t="s">
        <v>1167</v>
      </c>
      <c r="B22513" s="1">
        <v>2.0</v>
      </c>
      <c r="C22513" s="1" t="s">
        <v>46616</v>
      </c>
      <c r="D22513" s="1" t="s">
        <v>46617</v>
      </c>
      <c r="E22513" s="1" t="s">
        <v>2102</v>
      </c>
      <c r="F22513" s="1" t="s">
        <v>66</v>
      </c>
      <c r="G22513" s="1" t="str">
        <f>IFERROR(__xludf.DUMMYFUNCTION("GOOGLETRANSLATE(D22513,""fr"",""en"")"),"#VALUE!")</f>
        <v>#VALUE!</v>
      </c>
    </row>
    <row r="22514" ht="15.75" customHeight="1">
      <c r="A22514" s="1" t="s">
        <v>46618</v>
      </c>
      <c r="B22514" s="1">
        <v>1.0</v>
      </c>
      <c r="C22514" s="1" t="s">
        <v>46619</v>
      </c>
      <c r="D22514" s="1" t="s">
        <v>46620</v>
      </c>
      <c r="E22514" s="1" t="s">
        <v>1472</v>
      </c>
      <c r="F22514" s="1" t="s">
        <v>84</v>
      </c>
      <c r="G22514" s="1" t="str">
        <f>IFERROR(__xludf.DUMMYFUNCTION("GOOGLETRANSLATE(D22514,""fr"",""en"")"),"#VALUE!")</f>
        <v>#VALUE!</v>
      </c>
    </row>
    <row r="22515" ht="15.75" customHeight="1">
      <c r="A22515" s="1" t="s">
        <v>4866</v>
      </c>
      <c r="B22515" s="1">
        <v>2.0</v>
      </c>
      <c r="C22515" s="1" t="s">
        <v>46621</v>
      </c>
      <c r="D22515" s="1" t="s">
        <v>46622</v>
      </c>
      <c r="E22515" s="1" t="s">
        <v>21</v>
      </c>
      <c r="F22515" s="1" t="s">
        <v>11</v>
      </c>
      <c r="G22515" s="1" t="str">
        <f>IFERROR(__xludf.DUMMYFUNCTION("GOOGLETRANSLATE(D22515,""fr"",""en"")"),"#VALUE!")</f>
        <v>#VALUE!</v>
      </c>
    </row>
    <row r="22516" ht="15.75" customHeight="1">
      <c r="A22516" s="1" t="s">
        <v>7214</v>
      </c>
      <c r="B22516" s="1">
        <v>3.0</v>
      </c>
      <c r="C22516" s="1" t="s">
        <v>46623</v>
      </c>
      <c r="D22516" s="1" t="s">
        <v>46624</v>
      </c>
      <c r="E22516" s="1" t="s">
        <v>10</v>
      </c>
      <c r="F22516" s="1" t="s">
        <v>11</v>
      </c>
      <c r="G22516" s="1" t="str">
        <f>IFERROR(__xludf.DUMMYFUNCTION("GOOGLETRANSLATE(D22516,""fr"",""en"")"),"#VALUE!")</f>
        <v>#VALUE!</v>
      </c>
    </row>
    <row r="22517" ht="15.75" customHeight="1">
      <c r="A22517" s="1" t="s">
        <v>707</v>
      </c>
      <c r="B22517" s="1">
        <v>4.0</v>
      </c>
      <c r="C22517" s="1" t="s">
        <v>46625</v>
      </c>
      <c r="D22517" s="1" t="s">
        <v>46626</v>
      </c>
      <c r="E22517" s="1" t="s">
        <v>169</v>
      </c>
      <c r="F22517" s="1" t="s">
        <v>11</v>
      </c>
      <c r="G22517" s="1" t="str">
        <f>IFERROR(__xludf.DUMMYFUNCTION("GOOGLETRANSLATE(D22517,""fr"",""en"")"),"#VALUE!")</f>
        <v>#VALUE!</v>
      </c>
    </row>
    <row r="22518" ht="15.75" customHeight="1">
      <c r="A22518" s="1" t="s">
        <v>3813</v>
      </c>
      <c r="B22518" s="1">
        <v>1.0</v>
      </c>
      <c r="C22518" s="1" t="s">
        <v>46627</v>
      </c>
      <c r="D22518" s="1" t="s">
        <v>46628</v>
      </c>
      <c r="E22518" s="1" t="s">
        <v>34</v>
      </c>
      <c r="F22518" s="1" t="s">
        <v>30</v>
      </c>
      <c r="G22518" s="1" t="str">
        <f>IFERROR(__xludf.DUMMYFUNCTION("GOOGLETRANSLATE(D22518,""fr"",""en"")"),"#VALUE!")</f>
        <v>#VALUE!</v>
      </c>
    </row>
    <row r="22519" ht="15.75" customHeight="1">
      <c r="A22519" s="1" t="s">
        <v>17179</v>
      </c>
      <c r="B22519" s="1">
        <v>2.0</v>
      </c>
      <c r="C22519" s="1" t="s">
        <v>46629</v>
      </c>
      <c r="D22519" s="1" t="s">
        <v>46630</v>
      </c>
      <c r="E22519" s="1" t="s">
        <v>292</v>
      </c>
      <c r="F22519" s="1" t="s">
        <v>11</v>
      </c>
      <c r="G22519" s="1" t="str">
        <f>IFERROR(__xludf.DUMMYFUNCTION("GOOGLETRANSLATE(D22519,""fr"",""en"")"),"#VALUE!")</f>
        <v>#VALUE!</v>
      </c>
    </row>
    <row r="22520" ht="15.75" customHeight="1">
      <c r="A22520" s="1" t="s">
        <v>7037</v>
      </c>
      <c r="B22520" s="1">
        <v>5.0</v>
      </c>
      <c r="C22520" s="1" t="s">
        <v>46631</v>
      </c>
      <c r="D22520" s="1" t="s">
        <v>46632</v>
      </c>
      <c r="E22520" s="1" t="s">
        <v>614</v>
      </c>
      <c r="F22520" s="1" t="s">
        <v>30</v>
      </c>
      <c r="G22520" s="1" t="str">
        <f>IFERROR(__xludf.DUMMYFUNCTION("GOOGLETRANSLATE(D22520,""fr"",""en"")"),"#VALUE!")</f>
        <v>#VALUE!</v>
      </c>
    </row>
    <row r="22521" ht="15.75" customHeight="1">
      <c r="A22521" s="1" t="s">
        <v>673</v>
      </c>
      <c r="B22521" s="1">
        <v>3.0</v>
      </c>
      <c r="C22521" s="1" t="s">
        <v>46633</v>
      </c>
      <c r="D22521" s="1" t="s">
        <v>46634</v>
      </c>
      <c r="E22521" s="1" t="s">
        <v>21</v>
      </c>
      <c r="F22521" s="1" t="s">
        <v>11</v>
      </c>
      <c r="G22521" s="1" t="str">
        <f>IFERROR(__xludf.DUMMYFUNCTION("GOOGLETRANSLATE(D22521,""fr"",""en"")"),"#VALUE!")</f>
        <v>#VALUE!</v>
      </c>
    </row>
    <row r="22522" ht="15.75" customHeight="1">
      <c r="A22522" s="1" t="s">
        <v>1830</v>
      </c>
      <c r="B22522" s="1">
        <v>5.0</v>
      </c>
      <c r="C22522" s="1" t="s">
        <v>46635</v>
      </c>
      <c r="D22522" s="1" t="s">
        <v>46636</v>
      </c>
      <c r="E22522" s="1" t="s">
        <v>10</v>
      </c>
      <c r="F22522" s="1" t="s">
        <v>11</v>
      </c>
      <c r="G22522" s="1" t="str">
        <f>IFERROR(__xludf.DUMMYFUNCTION("GOOGLETRANSLATE(D22522,""fr"",""en"")"),"#VALUE!")</f>
        <v>#VALUE!</v>
      </c>
    </row>
    <row r="22523" ht="15.75" customHeight="1">
      <c r="A22523" s="1" t="s">
        <v>3408</v>
      </c>
      <c r="B22523" s="1">
        <v>4.0</v>
      </c>
      <c r="C22523" s="1" t="s">
        <v>46637</v>
      </c>
      <c r="D22523" s="1" t="s">
        <v>46638</v>
      </c>
      <c r="E22523" s="1" t="s">
        <v>280</v>
      </c>
      <c r="F22523" s="1" t="s">
        <v>11</v>
      </c>
      <c r="G22523" s="1" t="str">
        <f>IFERROR(__xludf.DUMMYFUNCTION("GOOGLETRANSLATE(D22523,""fr"",""en"")"),"#VALUE!")</f>
        <v>#VALUE!</v>
      </c>
    </row>
    <row r="22524" ht="15.75" customHeight="1">
      <c r="A22524" s="1" t="s">
        <v>10544</v>
      </c>
      <c r="B22524" s="1">
        <v>4.0</v>
      </c>
      <c r="C22524" s="1" t="s">
        <v>46639</v>
      </c>
      <c r="D22524" s="1" t="s">
        <v>46640</v>
      </c>
      <c r="E22524" s="1" t="s">
        <v>614</v>
      </c>
      <c r="F22524" s="1" t="s">
        <v>30</v>
      </c>
      <c r="G22524" s="1" t="str">
        <f>IFERROR(__xludf.DUMMYFUNCTION("GOOGLETRANSLATE(D22524,""fr"",""en"")"),"#VALUE!")</f>
        <v>#VALUE!</v>
      </c>
    </row>
    <row r="22525" ht="15.75" customHeight="1">
      <c r="A22525" s="1" t="s">
        <v>3214</v>
      </c>
      <c r="B22525" s="1">
        <v>1.0</v>
      </c>
      <c r="C22525" s="1" t="s">
        <v>46641</v>
      </c>
      <c r="D22525" s="1" t="s">
        <v>46642</v>
      </c>
      <c r="E22525" s="1" t="s">
        <v>226</v>
      </c>
      <c r="F22525" s="1" t="s">
        <v>110</v>
      </c>
      <c r="G22525" s="1" t="str">
        <f>IFERROR(__xludf.DUMMYFUNCTION("GOOGLETRANSLATE(D22525,""fr"",""en"")"),"#VALUE!")</f>
        <v>#VALUE!</v>
      </c>
    </row>
    <row r="22526" ht="15.75" customHeight="1">
      <c r="A22526" s="1" t="s">
        <v>2911</v>
      </c>
      <c r="B22526" s="1">
        <v>5.0</v>
      </c>
      <c r="C22526" s="1" t="s">
        <v>46643</v>
      </c>
      <c r="D22526" s="1" t="s">
        <v>46644</v>
      </c>
      <c r="E22526" s="1" t="s">
        <v>176</v>
      </c>
      <c r="F22526" s="1" t="s">
        <v>66</v>
      </c>
      <c r="G22526" s="1" t="str">
        <f>IFERROR(__xludf.DUMMYFUNCTION("GOOGLETRANSLATE(D22526,""fr"",""en"")"),"#VALUE!")</f>
        <v>#VALUE!</v>
      </c>
    </row>
    <row r="22527" ht="15.75" customHeight="1">
      <c r="A22527" s="1" t="s">
        <v>5241</v>
      </c>
      <c r="B22527" s="1">
        <v>2.0</v>
      </c>
      <c r="C22527" s="1" t="s">
        <v>46645</v>
      </c>
      <c r="D22527" s="1" t="s">
        <v>46646</v>
      </c>
      <c r="E22527" s="1" t="s">
        <v>21</v>
      </c>
      <c r="F22527" s="1" t="s">
        <v>11</v>
      </c>
      <c r="G22527" s="1" t="str">
        <f>IFERROR(__xludf.DUMMYFUNCTION("GOOGLETRANSLATE(D22527,""fr"",""en"")"),"#VALUE!")</f>
        <v>#VALUE!</v>
      </c>
    </row>
    <row r="22528" ht="15.75" customHeight="1">
      <c r="A22528" s="1" t="s">
        <v>4315</v>
      </c>
      <c r="B22528" s="1">
        <v>2.0</v>
      </c>
      <c r="C22528" s="1" t="s">
        <v>9909</v>
      </c>
      <c r="D22528" s="1" t="s">
        <v>46647</v>
      </c>
      <c r="E22528" s="1" t="s">
        <v>614</v>
      </c>
      <c r="F22528" s="1" t="s">
        <v>30</v>
      </c>
      <c r="G22528" s="1" t="str">
        <f>IFERROR(__xludf.DUMMYFUNCTION("GOOGLETRANSLATE(D22528,""fr"",""en"")"),"#VALUE!")</f>
        <v>#VALUE!</v>
      </c>
    </row>
    <row r="22529" ht="15.75" customHeight="1">
      <c r="A22529" s="1" t="s">
        <v>847</v>
      </c>
      <c r="B22529" s="1">
        <v>1.0</v>
      </c>
      <c r="C22529" s="1" t="s">
        <v>46648</v>
      </c>
      <c r="D22529" s="1" t="s">
        <v>46649</v>
      </c>
      <c r="E22529" s="1" t="s">
        <v>296</v>
      </c>
      <c r="F22529" s="1" t="s">
        <v>66</v>
      </c>
      <c r="G22529" s="1" t="str">
        <f>IFERROR(__xludf.DUMMYFUNCTION("GOOGLETRANSLATE(D22529,""fr"",""en"")"),"#VALUE!")</f>
        <v>#VALUE!</v>
      </c>
    </row>
    <row r="22530" ht="15.75" customHeight="1">
      <c r="A22530" s="1" t="s">
        <v>929</v>
      </c>
      <c r="B22530" s="1">
        <v>3.0</v>
      </c>
      <c r="C22530" s="1" t="s">
        <v>46650</v>
      </c>
      <c r="D22530" s="1" t="s">
        <v>46651</v>
      </c>
      <c r="E22530" s="1" t="s">
        <v>21</v>
      </c>
      <c r="F22530" s="1" t="s">
        <v>11</v>
      </c>
      <c r="G22530" s="1" t="str">
        <f>IFERROR(__xludf.DUMMYFUNCTION("GOOGLETRANSLATE(D22530,""fr"",""en"")"),"#VALUE!")</f>
        <v>#VALUE!</v>
      </c>
    </row>
    <row r="22531" ht="15.75" customHeight="1">
      <c r="A22531" s="1" t="s">
        <v>2343</v>
      </c>
      <c r="B22531" s="1">
        <v>1.0</v>
      </c>
      <c r="C22531" s="1" t="s">
        <v>46652</v>
      </c>
      <c r="D22531" s="1" t="s">
        <v>46653</v>
      </c>
      <c r="E22531" s="1" t="s">
        <v>10</v>
      </c>
      <c r="F22531" s="1" t="s">
        <v>11</v>
      </c>
      <c r="G22531" s="1" t="str">
        <f>IFERROR(__xludf.DUMMYFUNCTION("GOOGLETRANSLATE(D22531,""fr"",""en"")"),"#VALUE!")</f>
        <v>#VALUE!</v>
      </c>
    </row>
    <row r="22532" ht="15.75" customHeight="1">
      <c r="A22532" s="1" t="s">
        <v>24088</v>
      </c>
      <c r="B22532" s="1">
        <v>1.0</v>
      </c>
      <c r="C22532" s="1" t="s">
        <v>46654</v>
      </c>
      <c r="D22532" s="1" t="s">
        <v>46655</v>
      </c>
      <c r="E22532" s="1" t="s">
        <v>52</v>
      </c>
      <c r="F22532" s="1" t="s">
        <v>110</v>
      </c>
      <c r="G22532" s="1" t="str">
        <f>IFERROR(__xludf.DUMMYFUNCTION("GOOGLETRANSLATE(D22532,""fr"",""en"")"),"#VALUE!")</f>
        <v>#VALUE!</v>
      </c>
    </row>
    <row r="22533" ht="15.75" customHeight="1">
      <c r="A22533" s="1" t="s">
        <v>239</v>
      </c>
      <c r="B22533" s="1">
        <v>4.0</v>
      </c>
      <c r="C22533" s="1" t="s">
        <v>46656</v>
      </c>
      <c r="D22533" s="1" t="s">
        <v>46657</v>
      </c>
      <c r="E22533" s="1" t="s">
        <v>10</v>
      </c>
      <c r="F22533" s="1" t="s">
        <v>11</v>
      </c>
      <c r="G22533" s="1" t="str">
        <f>IFERROR(__xludf.DUMMYFUNCTION("GOOGLETRANSLATE(D22533,""fr"",""en"")"),"#VALUE!")</f>
        <v>#VALUE!</v>
      </c>
    </row>
    <row r="22534" ht="15.75" customHeight="1">
      <c r="A22534" s="1" t="s">
        <v>1062</v>
      </c>
      <c r="B22534" s="1">
        <v>4.0</v>
      </c>
      <c r="C22534" s="1" t="s">
        <v>46658</v>
      </c>
      <c r="D22534" s="1" t="s">
        <v>46659</v>
      </c>
      <c r="E22534" s="1" t="s">
        <v>10</v>
      </c>
      <c r="F22534" s="1" t="s">
        <v>11</v>
      </c>
      <c r="G22534" s="1" t="str">
        <f>IFERROR(__xludf.DUMMYFUNCTION("GOOGLETRANSLATE(D22534,""fr"",""en"")"),"#VALUE!")</f>
        <v>#VALUE!</v>
      </c>
    </row>
    <row r="22535" ht="15.75" customHeight="1">
      <c r="A22535" s="1" t="s">
        <v>2637</v>
      </c>
      <c r="B22535" s="1">
        <v>5.0</v>
      </c>
      <c r="C22535" s="1" t="s">
        <v>46660</v>
      </c>
      <c r="D22535" s="1" t="s">
        <v>46661</v>
      </c>
      <c r="E22535" s="1" t="s">
        <v>21</v>
      </c>
      <c r="F22535" s="1" t="s">
        <v>11</v>
      </c>
      <c r="G22535" s="1" t="str">
        <f>IFERROR(__xludf.DUMMYFUNCTION("GOOGLETRANSLATE(D22535,""fr"",""en"")"),"#VALUE!")</f>
        <v>#VALUE!</v>
      </c>
    </row>
    <row r="22536" ht="15.75" customHeight="1">
      <c r="A22536" s="1" t="s">
        <v>100</v>
      </c>
      <c r="B22536" s="1">
        <v>4.0</v>
      </c>
      <c r="C22536" s="1" t="s">
        <v>46662</v>
      </c>
      <c r="D22536" s="1" t="s">
        <v>46663</v>
      </c>
      <c r="E22536" s="1" t="s">
        <v>10</v>
      </c>
      <c r="F22536" s="1" t="s">
        <v>11</v>
      </c>
      <c r="G22536" s="1" t="str">
        <f>IFERROR(__xludf.DUMMYFUNCTION("GOOGLETRANSLATE(D22536,""fr"",""en"")"),"#VALUE!")</f>
        <v>#VALUE!</v>
      </c>
    </row>
    <row r="22537" ht="15.75" customHeight="1">
      <c r="A22537" s="1" t="s">
        <v>4812</v>
      </c>
      <c r="B22537" s="1">
        <v>1.0</v>
      </c>
      <c r="C22537" s="1" t="s">
        <v>46664</v>
      </c>
      <c r="D22537" s="1" t="s">
        <v>46665</v>
      </c>
      <c r="E22537" s="1" t="s">
        <v>25</v>
      </c>
      <c r="F22537" s="1" t="s">
        <v>11</v>
      </c>
      <c r="G22537" s="1" t="str">
        <f>IFERROR(__xludf.DUMMYFUNCTION("GOOGLETRANSLATE(D22537,""fr"",""en"")"),"#VALUE!")</f>
        <v>#VALUE!</v>
      </c>
    </row>
    <row r="22538" ht="15.75" customHeight="1">
      <c r="A22538" s="1" t="s">
        <v>445</v>
      </c>
      <c r="B22538" s="1">
        <v>5.0</v>
      </c>
      <c r="C22538" s="1" t="s">
        <v>46666</v>
      </c>
      <c r="D22538" s="1" t="s">
        <v>46667</v>
      </c>
      <c r="E22538" s="1" t="s">
        <v>10</v>
      </c>
      <c r="F22538" s="1" t="s">
        <v>11</v>
      </c>
      <c r="G22538" s="1" t="str">
        <f>IFERROR(__xludf.DUMMYFUNCTION("GOOGLETRANSLATE(D22538,""fr"",""en"")"),"#VALUE!")</f>
        <v>#VALUE!</v>
      </c>
    </row>
    <row r="22539" ht="15.75" customHeight="1">
      <c r="A22539" s="1" t="s">
        <v>2106</v>
      </c>
      <c r="B22539" s="1">
        <v>5.0</v>
      </c>
      <c r="C22539" s="1" t="s">
        <v>46668</v>
      </c>
      <c r="D22539" s="1" t="s">
        <v>46669</v>
      </c>
      <c r="E22539" s="1" t="s">
        <v>10</v>
      </c>
      <c r="F22539" s="1" t="s">
        <v>11</v>
      </c>
      <c r="G22539" s="1" t="str">
        <f>IFERROR(__xludf.DUMMYFUNCTION("GOOGLETRANSLATE(D22539,""fr"",""en"")"),"#VALUE!")</f>
        <v>#VALUE!</v>
      </c>
    </row>
    <row r="22540" ht="15.75" customHeight="1">
      <c r="A22540" s="1" t="s">
        <v>3222</v>
      </c>
      <c r="B22540" s="1">
        <v>5.0</v>
      </c>
      <c r="C22540" s="1" t="s">
        <v>46670</v>
      </c>
      <c r="D22540" s="1" t="s">
        <v>46671</v>
      </c>
      <c r="E22540" s="1" t="s">
        <v>21</v>
      </c>
      <c r="F22540" s="1" t="s">
        <v>11</v>
      </c>
      <c r="G22540" s="1" t="str">
        <f>IFERROR(__xludf.DUMMYFUNCTION("GOOGLETRANSLATE(D22540,""fr"",""en"")"),"#VALUE!")</f>
        <v>#VALUE!</v>
      </c>
    </row>
    <row r="22541" ht="15.75" customHeight="1">
      <c r="A22541" s="1" t="s">
        <v>1699</v>
      </c>
      <c r="B22541" s="1">
        <v>2.0</v>
      </c>
      <c r="C22541" s="1" t="s">
        <v>46672</v>
      </c>
      <c r="D22541" s="1" t="s">
        <v>46673</v>
      </c>
      <c r="E22541" s="1" t="s">
        <v>10</v>
      </c>
      <c r="F22541" s="1" t="s">
        <v>11</v>
      </c>
      <c r="G22541" s="1" t="str">
        <f>IFERROR(__xludf.DUMMYFUNCTION("GOOGLETRANSLATE(D22541,""fr"",""en"")"),"#VALUE!")</f>
        <v>#VALUE!</v>
      </c>
    </row>
    <row r="22542" ht="15.75" customHeight="1">
      <c r="A22542" s="1" t="s">
        <v>5766</v>
      </c>
      <c r="B22542" s="1">
        <v>1.0</v>
      </c>
      <c r="C22542" s="1" t="s">
        <v>46674</v>
      </c>
      <c r="D22542" s="1" t="s">
        <v>46675</v>
      </c>
      <c r="E22542" s="1" t="s">
        <v>21</v>
      </c>
      <c r="F22542" s="1" t="s">
        <v>11</v>
      </c>
      <c r="G22542" s="1" t="str">
        <f>IFERROR(__xludf.DUMMYFUNCTION("GOOGLETRANSLATE(D22542,""fr"",""en"")"),"#VALUE!")</f>
        <v>#VALUE!</v>
      </c>
    </row>
    <row r="22543" ht="15.75" customHeight="1">
      <c r="A22543" s="1" t="s">
        <v>1172</v>
      </c>
      <c r="B22543" s="1">
        <v>1.0</v>
      </c>
      <c r="C22543" s="1" t="s">
        <v>46676</v>
      </c>
      <c r="D22543" s="1" t="s">
        <v>46677</v>
      </c>
      <c r="E22543" s="1" t="s">
        <v>226</v>
      </c>
      <c r="F22543" s="1" t="s">
        <v>11</v>
      </c>
      <c r="G22543" s="1" t="str">
        <f>IFERROR(__xludf.DUMMYFUNCTION("GOOGLETRANSLATE(D22543,""fr"",""en"")"),"#VALUE!")</f>
        <v>#VALUE!</v>
      </c>
    </row>
    <row r="22544" ht="15.75" customHeight="1">
      <c r="A22544" s="1" t="s">
        <v>899</v>
      </c>
      <c r="B22544" s="1">
        <v>5.0</v>
      </c>
      <c r="C22544" s="1" t="s">
        <v>46678</v>
      </c>
      <c r="D22544" s="1" t="s">
        <v>46679</v>
      </c>
      <c r="E22544" s="1" t="s">
        <v>10</v>
      </c>
      <c r="F22544" s="1" t="s">
        <v>11</v>
      </c>
      <c r="G22544" s="1" t="str">
        <f>IFERROR(__xludf.DUMMYFUNCTION("GOOGLETRANSLATE(D22544,""fr"",""en"")"),"#VALUE!")</f>
        <v>#VALUE!</v>
      </c>
    </row>
    <row r="22545" ht="15.75" customHeight="1">
      <c r="A22545" s="1" t="s">
        <v>741</v>
      </c>
      <c r="B22545" s="1">
        <v>5.0</v>
      </c>
      <c r="C22545" s="1" t="s">
        <v>46680</v>
      </c>
      <c r="D22545" s="1" t="s">
        <v>46681</v>
      </c>
      <c r="E22545" s="1" t="s">
        <v>176</v>
      </c>
      <c r="F22545" s="1" t="s">
        <v>66</v>
      </c>
      <c r="G22545" s="1" t="str">
        <f>IFERROR(__xludf.DUMMYFUNCTION("GOOGLETRANSLATE(D22545,""fr"",""en"")"),"#VALUE!")</f>
        <v>#VALUE!</v>
      </c>
    </row>
    <row r="22546" ht="15.75" customHeight="1">
      <c r="A22546" s="1" t="s">
        <v>19206</v>
      </c>
      <c r="B22546" s="1">
        <v>5.0</v>
      </c>
      <c r="C22546" s="1" t="s">
        <v>46682</v>
      </c>
      <c r="D22546" s="1" t="s">
        <v>46683</v>
      </c>
      <c r="E22546" s="1" t="s">
        <v>21</v>
      </c>
      <c r="F22546" s="1" t="s">
        <v>11</v>
      </c>
      <c r="G22546" s="1" t="str">
        <f>IFERROR(__xludf.DUMMYFUNCTION("GOOGLETRANSLATE(D22546,""fr"",""en"")"),"#VALUE!")</f>
        <v>#VALUE!</v>
      </c>
    </row>
    <row r="22547" ht="15.75" customHeight="1">
      <c r="A22547" s="1" t="s">
        <v>769</v>
      </c>
      <c r="B22547" s="1">
        <v>4.0</v>
      </c>
      <c r="C22547" s="1" t="s">
        <v>46684</v>
      </c>
      <c r="D22547" s="1" t="s">
        <v>46685</v>
      </c>
      <c r="E22547" s="1" t="s">
        <v>21</v>
      </c>
      <c r="F22547" s="1" t="s">
        <v>11</v>
      </c>
      <c r="G22547" s="1" t="str">
        <f>IFERROR(__xludf.DUMMYFUNCTION("GOOGLETRANSLATE(D22547,""fr"",""en"")"),"#VALUE!")</f>
        <v>#VALUE!</v>
      </c>
    </row>
    <row r="22548" ht="15.75" customHeight="1">
      <c r="A22548" s="1" t="s">
        <v>267</v>
      </c>
      <c r="B22548" s="1">
        <v>1.0</v>
      </c>
      <c r="C22548" s="1" t="s">
        <v>46686</v>
      </c>
      <c r="D22548" s="1" t="s">
        <v>46687</v>
      </c>
      <c r="E22548" s="1" t="s">
        <v>73</v>
      </c>
      <c r="F22548" s="1" t="s">
        <v>30</v>
      </c>
      <c r="G22548" s="1" t="str">
        <f>IFERROR(__xludf.DUMMYFUNCTION("GOOGLETRANSLATE(D22548,""fr"",""en"")"),"#VALUE!")</f>
        <v>#VALUE!</v>
      </c>
    </row>
    <row r="22549" ht="15.75" customHeight="1">
      <c r="A22549" s="1" t="s">
        <v>214</v>
      </c>
      <c r="B22549" s="1">
        <v>5.0</v>
      </c>
      <c r="C22549" s="1" t="s">
        <v>46688</v>
      </c>
      <c r="D22549" s="1" t="s">
        <v>46689</v>
      </c>
      <c r="E22549" s="1" t="s">
        <v>65</v>
      </c>
      <c r="F22549" s="1" t="s">
        <v>66</v>
      </c>
      <c r="G22549" s="1" t="str">
        <f>IFERROR(__xludf.DUMMYFUNCTION("GOOGLETRANSLATE(D22549,""fr"",""en"")"),"#VALUE!")</f>
        <v>#VALUE!</v>
      </c>
    </row>
    <row r="22550" ht="15.75" customHeight="1">
      <c r="A22550" s="1" t="s">
        <v>1696</v>
      </c>
      <c r="B22550" s="1">
        <v>4.0</v>
      </c>
      <c r="C22550" s="1" t="s">
        <v>43519</v>
      </c>
      <c r="D22550" s="1" t="s">
        <v>46690</v>
      </c>
      <c r="E22550" s="1" t="s">
        <v>10</v>
      </c>
      <c r="F22550" s="1" t="s">
        <v>11</v>
      </c>
      <c r="G22550" s="1" t="str">
        <f>IFERROR(__xludf.DUMMYFUNCTION("GOOGLETRANSLATE(D22550,""fr"",""en"")"),"#VALUE!")</f>
        <v>#VALUE!</v>
      </c>
    </row>
    <row r="22551" ht="15.75" customHeight="1">
      <c r="A22551" s="1" t="s">
        <v>317</v>
      </c>
      <c r="B22551" s="1">
        <v>2.0</v>
      </c>
      <c r="C22551" s="1" t="s">
        <v>46691</v>
      </c>
      <c r="D22551" s="1" t="s">
        <v>46692</v>
      </c>
      <c r="E22551" s="1" t="s">
        <v>273</v>
      </c>
      <c r="F22551" s="1" t="s">
        <v>110</v>
      </c>
      <c r="G22551" s="1" t="str">
        <f>IFERROR(__xludf.DUMMYFUNCTION("GOOGLETRANSLATE(D22551,""fr"",""en"")"),"#VALUE!")</f>
        <v>#VALUE!</v>
      </c>
    </row>
    <row r="22552" ht="15.75" customHeight="1">
      <c r="A22552" s="1" t="s">
        <v>281</v>
      </c>
      <c r="B22552" s="1">
        <v>3.0</v>
      </c>
      <c r="C22552" s="1" t="s">
        <v>46693</v>
      </c>
      <c r="D22552" s="1" t="s">
        <v>46694</v>
      </c>
      <c r="E22552" s="1" t="s">
        <v>10</v>
      </c>
      <c r="F22552" s="1" t="s">
        <v>11</v>
      </c>
      <c r="G22552" s="1" t="str">
        <f>IFERROR(__xludf.DUMMYFUNCTION("GOOGLETRANSLATE(D22552,""fr"",""en"")"),"#VALUE!")</f>
        <v>#VALUE!</v>
      </c>
    </row>
    <row r="22553" ht="15.75" customHeight="1">
      <c r="A22553" s="1" t="s">
        <v>6440</v>
      </c>
      <c r="B22553" s="1">
        <v>1.0</v>
      </c>
      <c r="C22553" s="1" t="s">
        <v>46695</v>
      </c>
      <c r="D22553" s="1" t="s">
        <v>46696</v>
      </c>
      <c r="E22553" s="1" t="s">
        <v>273</v>
      </c>
      <c r="F22553" s="1" t="s">
        <v>110</v>
      </c>
      <c r="G22553" s="1" t="str">
        <f>IFERROR(__xludf.DUMMYFUNCTION("GOOGLETRANSLATE(D22553,""fr"",""en"")"),"#VALUE!")</f>
        <v>#VALUE!</v>
      </c>
    </row>
    <row r="22554" ht="15.75" customHeight="1">
      <c r="A22554" s="1" t="s">
        <v>899</v>
      </c>
      <c r="B22554" s="1">
        <v>4.0</v>
      </c>
      <c r="C22554" s="1" t="s">
        <v>46697</v>
      </c>
      <c r="D22554" s="1" t="s">
        <v>46698</v>
      </c>
      <c r="E22554" s="1" t="s">
        <v>21</v>
      </c>
      <c r="F22554" s="1" t="s">
        <v>11</v>
      </c>
      <c r="G22554" s="1" t="str">
        <f>IFERROR(__xludf.DUMMYFUNCTION("GOOGLETRANSLATE(D22554,""fr"",""en"")"),"#VALUE!")</f>
        <v>#VALUE!</v>
      </c>
    </row>
    <row r="22555" ht="15.75" customHeight="1">
      <c r="A22555" s="1" t="s">
        <v>311</v>
      </c>
      <c r="B22555" s="1">
        <v>1.0</v>
      </c>
      <c r="C22555" s="1" t="s">
        <v>46699</v>
      </c>
      <c r="D22555" s="1" t="s">
        <v>46700</v>
      </c>
      <c r="E22555" s="1" t="s">
        <v>280</v>
      </c>
      <c r="F22555" s="1" t="s">
        <v>11</v>
      </c>
      <c r="G22555" s="1" t="str">
        <f>IFERROR(__xludf.DUMMYFUNCTION("GOOGLETRANSLATE(D22555,""fr"",""en"")"),"#VALUE!")</f>
        <v>#VALUE!</v>
      </c>
    </row>
    <row r="22556" ht="15.75" customHeight="1">
      <c r="A22556" s="1" t="s">
        <v>3949</v>
      </c>
      <c r="B22556" s="1">
        <v>1.0</v>
      </c>
      <c r="C22556" s="1" t="s">
        <v>46701</v>
      </c>
      <c r="D22556" s="1" t="s">
        <v>46702</v>
      </c>
      <c r="E22556" s="1" t="s">
        <v>355</v>
      </c>
      <c r="F22556" s="1" t="s">
        <v>110</v>
      </c>
      <c r="G22556" s="1" t="str">
        <f>IFERROR(__xludf.DUMMYFUNCTION("GOOGLETRANSLATE(D22556,""fr"",""en"")"),"#VALUE!")</f>
        <v>#VALUE!</v>
      </c>
    </row>
    <row r="22557" ht="15.75" customHeight="1">
      <c r="A22557" s="1" t="s">
        <v>5610</v>
      </c>
      <c r="B22557" s="1">
        <v>3.0</v>
      </c>
      <c r="C22557" s="1" t="s">
        <v>46703</v>
      </c>
      <c r="D22557" s="1" t="s">
        <v>46704</v>
      </c>
      <c r="E22557" s="1" t="s">
        <v>169</v>
      </c>
      <c r="F22557" s="1" t="s">
        <v>110</v>
      </c>
      <c r="G22557" s="1" t="str">
        <f>IFERROR(__xludf.DUMMYFUNCTION("GOOGLETRANSLATE(D22557,""fr"",""en"")"),"#VALUE!")</f>
        <v>#VALUE!</v>
      </c>
    </row>
    <row r="22558" ht="15.75" customHeight="1">
      <c r="A22558" s="1" t="s">
        <v>14287</v>
      </c>
      <c r="B22558" s="1">
        <v>1.0</v>
      </c>
      <c r="C22558" s="1" t="s">
        <v>46705</v>
      </c>
      <c r="D22558" s="1" t="s">
        <v>46706</v>
      </c>
      <c r="E22558" s="1" t="s">
        <v>109</v>
      </c>
      <c r="F22558" s="1" t="s">
        <v>11</v>
      </c>
      <c r="G22558" s="1" t="str">
        <f>IFERROR(__xludf.DUMMYFUNCTION("GOOGLETRANSLATE(D22558,""fr"",""en"")"),"#VALUE!")</f>
        <v>#VALUE!</v>
      </c>
    </row>
    <row r="22559" ht="15.75" customHeight="1">
      <c r="A22559" s="1" t="s">
        <v>3658</v>
      </c>
      <c r="B22559" s="1">
        <v>1.0</v>
      </c>
      <c r="C22559" s="1" t="s">
        <v>14127</v>
      </c>
      <c r="D22559" s="1" t="s">
        <v>46707</v>
      </c>
      <c r="E22559" s="1" t="s">
        <v>575</v>
      </c>
      <c r="F22559" s="1" t="s">
        <v>48</v>
      </c>
      <c r="G22559" s="1" t="str">
        <f>IFERROR(__xludf.DUMMYFUNCTION("GOOGLETRANSLATE(D22559,""fr"",""en"")"),"#VALUE!")</f>
        <v>#VALUE!</v>
      </c>
    </row>
    <row r="22560" ht="15.75" customHeight="1">
      <c r="A22560" s="1" t="s">
        <v>6703</v>
      </c>
      <c r="B22560" s="1">
        <v>2.0</v>
      </c>
      <c r="C22560" s="1" t="s">
        <v>46708</v>
      </c>
      <c r="D22560" s="1" t="s">
        <v>46709</v>
      </c>
      <c r="E22560" s="1" t="s">
        <v>125</v>
      </c>
      <c r="F22560" s="1" t="s">
        <v>110</v>
      </c>
      <c r="G22560" s="1" t="str">
        <f>IFERROR(__xludf.DUMMYFUNCTION("GOOGLETRANSLATE(D22560,""fr"",""en"")"),"#VALUE!")</f>
        <v>#VALUE!</v>
      </c>
    </row>
    <row r="22561" ht="15.75" customHeight="1">
      <c r="A22561" s="1" t="s">
        <v>1943</v>
      </c>
      <c r="B22561" s="1">
        <v>2.0</v>
      </c>
      <c r="C22561" s="1" t="s">
        <v>46710</v>
      </c>
      <c r="D22561" s="1" t="s">
        <v>46711</v>
      </c>
      <c r="E22561" s="1" t="s">
        <v>169</v>
      </c>
      <c r="F22561" s="1" t="s">
        <v>110</v>
      </c>
      <c r="G22561" s="1" t="str">
        <f>IFERROR(__xludf.DUMMYFUNCTION("GOOGLETRANSLATE(D22561,""fr"",""en"")"),"#VALUE!")</f>
        <v>#VALUE!</v>
      </c>
    </row>
    <row r="22562" ht="15.75" customHeight="1">
      <c r="A22562" s="1" t="s">
        <v>4625</v>
      </c>
      <c r="B22562" s="1">
        <v>4.0</v>
      </c>
      <c r="C22562" s="1" t="s">
        <v>46712</v>
      </c>
      <c r="D22562" s="1" t="s">
        <v>46713</v>
      </c>
      <c r="E22562" s="1" t="s">
        <v>448</v>
      </c>
      <c r="F22562" s="1" t="s">
        <v>84</v>
      </c>
      <c r="G22562" s="1" t="str">
        <f>IFERROR(__xludf.DUMMYFUNCTION("GOOGLETRANSLATE(D22562,""fr"",""en"")"),"#VALUE!")</f>
        <v>#VALUE!</v>
      </c>
    </row>
    <row r="22563" ht="15.75" customHeight="1">
      <c r="A22563" s="1" t="s">
        <v>138</v>
      </c>
      <c r="B22563" s="1">
        <v>4.0</v>
      </c>
      <c r="C22563" s="1" t="s">
        <v>46714</v>
      </c>
      <c r="D22563" s="1" t="s">
        <v>46715</v>
      </c>
      <c r="E22563" s="1" t="s">
        <v>10</v>
      </c>
      <c r="F22563" s="1" t="s">
        <v>11</v>
      </c>
      <c r="G22563" s="1" t="str">
        <f>IFERROR(__xludf.DUMMYFUNCTION("GOOGLETRANSLATE(D22563,""fr"",""en"")"),"#VALUE!")</f>
        <v>#VALUE!</v>
      </c>
    </row>
    <row r="22564" ht="15.75" customHeight="1">
      <c r="A22564" s="1" t="s">
        <v>879</v>
      </c>
      <c r="B22564" s="1">
        <v>1.0</v>
      </c>
      <c r="C22564" s="1" t="s">
        <v>46716</v>
      </c>
      <c r="D22564" s="1" t="s">
        <v>46717</v>
      </c>
      <c r="E22564" s="1" t="s">
        <v>1192</v>
      </c>
      <c r="F22564" s="1" t="s">
        <v>110</v>
      </c>
      <c r="G22564" s="1" t="str">
        <f>IFERROR(__xludf.DUMMYFUNCTION("GOOGLETRANSLATE(D22564,""fr"",""en"")"),"#VALUE!")</f>
        <v>#VALUE!</v>
      </c>
    </row>
    <row r="22565" ht="15.75" customHeight="1">
      <c r="A22565" s="1" t="s">
        <v>491</v>
      </c>
      <c r="B22565" s="1">
        <v>4.0</v>
      </c>
      <c r="C22565" s="1" t="s">
        <v>46718</v>
      </c>
      <c r="D22565" s="1" t="s">
        <v>46719</v>
      </c>
      <c r="E22565" s="1" t="s">
        <v>10</v>
      </c>
      <c r="F22565" s="1" t="s">
        <v>11</v>
      </c>
      <c r="G22565" s="1" t="str">
        <f>IFERROR(__xludf.DUMMYFUNCTION("GOOGLETRANSLATE(D22565,""fr"",""en"")"),"#VALUE!")</f>
        <v>#VALUE!</v>
      </c>
    </row>
    <row r="22566" ht="15.75" customHeight="1">
      <c r="A22566" s="1" t="s">
        <v>844</v>
      </c>
      <c r="B22566" s="1">
        <v>4.0</v>
      </c>
      <c r="C22566" s="1" t="s">
        <v>46720</v>
      </c>
      <c r="D22566" s="1" t="s">
        <v>46721</v>
      </c>
      <c r="E22566" s="1" t="s">
        <v>21</v>
      </c>
      <c r="F22566" s="1" t="s">
        <v>11</v>
      </c>
      <c r="G22566" s="1" t="str">
        <f>IFERROR(__xludf.DUMMYFUNCTION("GOOGLETRANSLATE(D22566,""fr"",""en"")"),"#VALUE!")</f>
        <v>#VALUE!</v>
      </c>
    </row>
    <row r="22567" ht="15.75" customHeight="1">
      <c r="A22567" s="1" t="s">
        <v>21871</v>
      </c>
      <c r="B22567" s="1">
        <v>1.0</v>
      </c>
      <c r="C22567" s="1" t="s">
        <v>46722</v>
      </c>
      <c r="D22567" s="1" t="s">
        <v>46723</v>
      </c>
      <c r="E22567" s="1" t="s">
        <v>226</v>
      </c>
      <c r="F22567" s="1" t="s">
        <v>110</v>
      </c>
      <c r="G22567" s="1" t="str">
        <f>IFERROR(__xludf.DUMMYFUNCTION("GOOGLETRANSLATE(D22567,""fr"",""en"")"),"#VALUE!")</f>
        <v>#VALUE!</v>
      </c>
    </row>
    <row r="22568" ht="15.75" customHeight="1">
      <c r="A22568" s="1" t="s">
        <v>2637</v>
      </c>
      <c r="B22568" s="1">
        <v>2.0</v>
      </c>
      <c r="C22568" s="1" t="s">
        <v>46724</v>
      </c>
      <c r="D22568" s="1" t="s">
        <v>46725</v>
      </c>
      <c r="E22568" s="1" t="s">
        <v>34</v>
      </c>
      <c r="F22568" s="1" t="s">
        <v>30</v>
      </c>
      <c r="G22568" s="1" t="str">
        <f>IFERROR(__xludf.DUMMYFUNCTION("GOOGLETRANSLATE(D22568,""fr"",""en"")"),"#VALUE!")</f>
        <v>#VALUE!</v>
      </c>
    </row>
    <row r="22569" ht="15.75" customHeight="1">
      <c r="A22569" s="1" t="s">
        <v>3670</v>
      </c>
      <c r="B22569" s="1">
        <v>3.0</v>
      </c>
      <c r="C22569" s="1" t="s">
        <v>46726</v>
      </c>
      <c r="D22569" s="1" t="s">
        <v>46727</v>
      </c>
      <c r="E22569" s="1" t="s">
        <v>296</v>
      </c>
      <c r="F22569" s="1" t="s">
        <v>11</v>
      </c>
      <c r="G22569" s="1" t="str">
        <f>IFERROR(__xludf.DUMMYFUNCTION("GOOGLETRANSLATE(D22569,""fr"",""en"")"),"#VALUE!")</f>
        <v>#VALUE!</v>
      </c>
    </row>
    <row r="22570" ht="15.75" customHeight="1">
      <c r="A22570" s="1" t="s">
        <v>1641</v>
      </c>
      <c r="B22570" s="1">
        <v>4.0</v>
      </c>
      <c r="C22570" s="1" t="s">
        <v>46728</v>
      </c>
      <c r="D22570" s="1" t="s">
        <v>46729</v>
      </c>
      <c r="E22570" s="1" t="s">
        <v>169</v>
      </c>
      <c r="F22570" s="1" t="s">
        <v>11</v>
      </c>
      <c r="G22570" s="1" t="str">
        <f>IFERROR(__xludf.DUMMYFUNCTION("GOOGLETRANSLATE(D22570,""fr"",""en"")"),"#VALUE!")</f>
        <v>#VALUE!</v>
      </c>
    </row>
    <row r="22571" ht="15.75" customHeight="1">
      <c r="A22571" s="1" t="s">
        <v>4248</v>
      </c>
      <c r="B22571" s="1">
        <v>1.0</v>
      </c>
      <c r="C22571" s="1" t="s">
        <v>46730</v>
      </c>
      <c r="D22571" s="1" t="s">
        <v>46731</v>
      </c>
      <c r="E22571" s="1" t="s">
        <v>2727</v>
      </c>
      <c r="F22571" s="1" t="s">
        <v>66</v>
      </c>
      <c r="G22571" s="1" t="str">
        <f>IFERROR(__xludf.DUMMYFUNCTION("GOOGLETRANSLATE(D22571,""fr"",""en"")"),"#VALUE!")</f>
        <v>#VALUE!</v>
      </c>
    </row>
    <row r="22572" ht="15.75" customHeight="1">
      <c r="A22572" s="1" t="s">
        <v>1353</v>
      </c>
      <c r="B22572" s="1">
        <v>2.0</v>
      </c>
      <c r="C22572" s="1" t="s">
        <v>46732</v>
      </c>
      <c r="D22572" s="1" t="s">
        <v>46733</v>
      </c>
      <c r="E22572" s="1" t="s">
        <v>73</v>
      </c>
      <c r="F22572" s="1" t="s">
        <v>30</v>
      </c>
      <c r="G22572" s="1" t="str">
        <f>IFERROR(__xludf.DUMMYFUNCTION("GOOGLETRANSLATE(D22572,""fr"",""en"")"),"#VALUE!")</f>
        <v>#VALUE!</v>
      </c>
    </row>
    <row r="22573" ht="15.75" customHeight="1">
      <c r="A22573" s="1" t="s">
        <v>1552</v>
      </c>
      <c r="B22573" s="1">
        <v>4.0</v>
      </c>
      <c r="C22573" s="1" t="s">
        <v>46734</v>
      </c>
      <c r="D22573" s="1" t="s">
        <v>46735</v>
      </c>
      <c r="E22573" s="1" t="s">
        <v>65</v>
      </c>
      <c r="F22573" s="1" t="s">
        <v>66</v>
      </c>
      <c r="G22573" s="1" t="str">
        <f>IFERROR(__xludf.DUMMYFUNCTION("GOOGLETRANSLATE(D22573,""fr"",""en"")"),"#VALUE!")</f>
        <v>#VALUE!</v>
      </c>
    </row>
    <row r="22574" ht="15.75" customHeight="1">
      <c r="A22574" s="1" t="s">
        <v>11890</v>
      </c>
      <c r="B22574" s="1">
        <v>4.0</v>
      </c>
      <c r="C22574" s="1" t="s">
        <v>46736</v>
      </c>
      <c r="D22574" s="1" t="s">
        <v>46737</v>
      </c>
      <c r="E22574" s="1" t="s">
        <v>29</v>
      </c>
      <c r="F22574" s="1" t="s">
        <v>30</v>
      </c>
      <c r="G22574" s="1" t="str">
        <f>IFERROR(__xludf.DUMMYFUNCTION("GOOGLETRANSLATE(D22574,""fr"",""en"")"),"#VALUE!")</f>
        <v>#VALUE!</v>
      </c>
    </row>
    <row r="22575" ht="15.75" customHeight="1">
      <c r="A22575" s="1" t="s">
        <v>761</v>
      </c>
      <c r="B22575" s="1">
        <v>1.0</v>
      </c>
      <c r="C22575" s="1" t="s">
        <v>46738</v>
      </c>
      <c r="D22575" s="1" t="s">
        <v>46739</v>
      </c>
      <c r="E22575" s="1" t="s">
        <v>34</v>
      </c>
      <c r="F22575" s="1" t="s">
        <v>30</v>
      </c>
      <c r="G22575" s="1" t="str">
        <f>IFERROR(__xludf.DUMMYFUNCTION("GOOGLETRANSLATE(D22575,""fr"",""en"")"),"#VALUE!")</f>
        <v>#VALUE!</v>
      </c>
    </row>
    <row r="22576" ht="15.75" customHeight="1">
      <c r="A22576" s="1" t="s">
        <v>643</v>
      </c>
      <c r="B22576" s="1">
        <v>3.0</v>
      </c>
      <c r="C22576" s="1" t="s">
        <v>46740</v>
      </c>
      <c r="D22576" s="1" t="s">
        <v>46741</v>
      </c>
      <c r="E22576" s="1" t="s">
        <v>10</v>
      </c>
      <c r="F22576" s="1" t="s">
        <v>11</v>
      </c>
      <c r="G22576" s="1" t="str">
        <f>IFERROR(__xludf.DUMMYFUNCTION("GOOGLETRANSLATE(D22576,""fr"",""en"")"),"#VALUE!")</f>
        <v>#VALUE!</v>
      </c>
    </row>
    <row r="22577" ht="15.75" customHeight="1">
      <c r="A22577" s="1" t="s">
        <v>988</v>
      </c>
      <c r="B22577" s="1">
        <v>4.0</v>
      </c>
      <c r="C22577" s="1" t="s">
        <v>46742</v>
      </c>
      <c r="D22577" s="1" t="s">
        <v>46743</v>
      </c>
      <c r="E22577" s="1" t="s">
        <v>10</v>
      </c>
      <c r="F22577" s="1" t="s">
        <v>11</v>
      </c>
      <c r="G22577" s="1" t="str">
        <f>IFERROR(__xludf.DUMMYFUNCTION("GOOGLETRANSLATE(D22577,""fr"",""en"")"),"#VALUE!")</f>
        <v>#VALUE!</v>
      </c>
    </row>
    <row r="22578" ht="15.75" customHeight="1">
      <c r="A22578" s="1" t="s">
        <v>681</v>
      </c>
      <c r="B22578" s="1">
        <v>5.0</v>
      </c>
      <c r="C22578" s="1" t="s">
        <v>14707</v>
      </c>
      <c r="D22578" s="1" t="s">
        <v>46744</v>
      </c>
      <c r="E22578" s="1" t="s">
        <v>10</v>
      </c>
      <c r="F22578" s="1" t="s">
        <v>11</v>
      </c>
      <c r="G22578" s="1" t="str">
        <f>IFERROR(__xludf.DUMMYFUNCTION("GOOGLETRANSLATE(D22578,""fr"",""en"")"),"#VALUE!")</f>
        <v>#VALUE!</v>
      </c>
    </row>
    <row r="22579" ht="15.75" customHeight="1">
      <c r="A22579" s="1" t="s">
        <v>417</v>
      </c>
      <c r="B22579" s="1">
        <v>5.0</v>
      </c>
      <c r="C22579" s="1" t="s">
        <v>46745</v>
      </c>
      <c r="D22579" s="1" t="s">
        <v>46746</v>
      </c>
      <c r="E22579" s="1" t="s">
        <v>10</v>
      </c>
      <c r="F22579" s="1" t="s">
        <v>11</v>
      </c>
      <c r="G22579" s="1" t="str">
        <f>IFERROR(__xludf.DUMMYFUNCTION("GOOGLETRANSLATE(D22579,""fr"",""en"")"),"#VALUE!")</f>
        <v>#VALUE!</v>
      </c>
    </row>
    <row r="22580" ht="15.75" customHeight="1">
      <c r="A22580" s="1" t="s">
        <v>214</v>
      </c>
      <c r="B22580" s="1">
        <v>1.0</v>
      </c>
      <c r="C22580" s="1" t="s">
        <v>46747</v>
      </c>
      <c r="D22580" s="1" t="s">
        <v>46748</v>
      </c>
      <c r="E22580" s="1" t="s">
        <v>52</v>
      </c>
      <c r="F22580" s="1" t="s">
        <v>110</v>
      </c>
      <c r="G22580" s="1" t="str">
        <f>IFERROR(__xludf.DUMMYFUNCTION("GOOGLETRANSLATE(D22580,""fr"",""en"")"),"#VALUE!")</f>
        <v>#VALUE!</v>
      </c>
    </row>
    <row r="22581" ht="15.75" customHeight="1">
      <c r="A22581" s="1" t="s">
        <v>3312</v>
      </c>
      <c r="B22581" s="1">
        <v>5.0</v>
      </c>
      <c r="C22581" s="1" t="s">
        <v>46749</v>
      </c>
      <c r="D22581" s="1" t="s">
        <v>46750</v>
      </c>
      <c r="E22581" s="1" t="s">
        <v>10</v>
      </c>
      <c r="F22581" s="1" t="s">
        <v>11</v>
      </c>
      <c r="G22581" s="1" t="str">
        <f>IFERROR(__xludf.DUMMYFUNCTION("GOOGLETRANSLATE(D22581,""fr"",""en"")"),"#VALUE!")</f>
        <v>#VALUE!</v>
      </c>
    </row>
    <row r="22582" ht="15.75" customHeight="1">
      <c r="A22582" s="1" t="s">
        <v>1167</v>
      </c>
      <c r="B22582" s="1">
        <v>1.0</v>
      </c>
      <c r="C22582" s="1" t="s">
        <v>46751</v>
      </c>
      <c r="D22582" s="1" t="s">
        <v>46752</v>
      </c>
      <c r="E22582" s="1" t="s">
        <v>575</v>
      </c>
      <c r="F22582" s="1" t="s">
        <v>48</v>
      </c>
      <c r="G22582" s="1" t="str">
        <f>IFERROR(__xludf.DUMMYFUNCTION("GOOGLETRANSLATE(D22582,""fr"",""en"")"),"#VALUE!")</f>
        <v>#VALUE!</v>
      </c>
    </row>
    <row r="22583" ht="15.75" customHeight="1">
      <c r="A22583" s="1" t="s">
        <v>20288</v>
      </c>
      <c r="B22583" s="1">
        <v>2.0</v>
      </c>
      <c r="C22583" s="1" t="s">
        <v>46753</v>
      </c>
      <c r="D22583" s="1" t="s">
        <v>46754</v>
      </c>
      <c r="E22583" s="1" t="s">
        <v>273</v>
      </c>
      <c r="F22583" s="1" t="s">
        <v>11</v>
      </c>
      <c r="G22583" s="1" t="str">
        <f>IFERROR(__xludf.DUMMYFUNCTION("GOOGLETRANSLATE(D22583,""fr"",""en"")"),"#VALUE!")</f>
        <v>#VALUE!</v>
      </c>
    </row>
    <row r="22584" ht="15.75" customHeight="1">
      <c r="A22584" s="1" t="s">
        <v>352</v>
      </c>
      <c r="B22584" s="1">
        <v>3.0</v>
      </c>
      <c r="C22584" s="1" t="s">
        <v>46755</v>
      </c>
      <c r="D22584" s="1" t="s">
        <v>46756</v>
      </c>
      <c r="E22584" s="1" t="s">
        <v>169</v>
      </c>
      <c r="F22584" s="1" t="s">
        <v>11</v>
      </c>
      <c r="G22584" s="1" t="str">
        <f>IFERROR(__xludf.DUMMYFUNCTION("GOOGLETRANSLATE(D22584,""fr"",""en"")"),"#VALUE!")</f>
        <v>#VALUE!</v>
      </c>
    </row>
    <row r="22585" ht="15.75" customHeight="1">
      <c r="A22585" s="1" t="s">
        <v>173</v>
      </c>
      <c r="B22585" s="1">
        <v>5.0</v>
      </c>
      <c r="C22585" s="1" t="s">
        <v>46757</v>
      </c>
      <c r="D22585" s="1" t="s">
        <v>46758</v>
      </c>
      <c r="E22585" s="1" t="s">
        <v>10</v>
      </c>
      <c r="F22585" s="1" t="s">
        <v>11</v>
      </c>
      <c r="G22585" s="1" t="str">
        <f>IFERROR(__xludf.DUMMYFUNCTION("GOOGLETRANSLATE(D22585,""fr"",""en"")"),"#VALUE!")</f>
        <v>#VALUE!</v>
      </c>
    </row>
    <row r="22586" ht="15.75" customHeight="1">
      <c r="A22586" s="1" t="s">
        <v>22803</v>
      </c>
      <c r="B22586" s="1">
        <v>2.0</v>
      </c>
      <c r="C22586" s="1" t="s">
        <v>46759</v>
      </c>
      <c r="D22586" s="1" t="s">
        <v>46760</v>
      </c>
      <c r="E22586" s="1" t="s">
        <v>296</v>
      </c>
      <c r="F22586" s="1" t="s">
        <v>11</v>
      </c>
      <c r="G22586" s="1" t="str">
        <f>IFERROR(__xludf.DUMMYFUNCTION("GOOGLETRANSLATE(D22586,""fr"",""en"")"),"#VALUE!")</f>
        <v>#VALUE!</v>
      </c>
    </row>
    <row r="22587" ht="15.75" customHeight="1">
      <c r="A22587" s="1" t="s">
        <v>2747</v>
      </c>
      <c r="B22587" s="1">
        <v>3.0</v>
      </c>
      <c r="C22587" s="1" t="s">
        <v>46761</v>
      </c>
      <c r="D22587" s="1" t="s">
        <v>46762</v>
      </c>
      <c r="E22587" s="1" t="s">
        <v>21</v>
      </c>
      <c r="F22587" s="1" t="s">
        <v>11</v>
      </c>
      <c r="G22587" s="1" t="str">
        <f>IFERROR(__xludf.DUMMYFUNCTION("GOOGLETRANSLATE(D22587,""fr"",""en"")"),"#VALUE!")</f>
        <v>#VALUE!</v>
      </c>
    </row>
    <row r="22588" ht="15.75" customHeight="1">
      <c r="A22588" s="1" t="s">
        <v>647</v>
      </c>
      <c r="B22588" s="1">
        <v>5.0</v>
      </c>
      <c r="C22588" s="1" t="s">
        <v>46763</v>
      </c>
      <c r="D22588" s="1" t="s">
        <v>46764</v>
      </c>
      <c r="E22588" s="1" t="s">
        <v>21</v>
      </c>
      <c r="F22588" s="1" t="s">
        <v>11</v>
      </c>
      <c r="G22588" s="1" t="str">
        <f>IFERROR(__xludf.DUMMYFUNCTION("GOOGLETRANSLATE(D22588,""fr"",""en"")"),"#VALUE!")</f>
        <v>#VALUE!</v>
      </c>
    </row>
    <row r="22589" ht="15.75" customHeight="1">
      <c r="A22589" s="1" t="s">
        <v>445</v>
      </c>
      <c r="B22589" s="1">
        <v>4.0</v>
      </c>
      <c r="C22589" s="1" t="s">
        <v>46765</v>
      </c>
      <c r="D22589" s="1" t="s">
        <v>46766</v>
      </c>
      <c r="E22589" s="1" t="s">
        <v>10</v>
      </c>
      <c r="F22589" s="1" t="s">
        <v>11</v>
      </c>
      <c r="G22589" s="1" t="str">
        <f>IFERROR(__xludf.DUMMYFUNCTION("GOOGLETRANSLATE(D22589,""fr"",""en"")"),"#VALUE!")</f>
        <v>#VALUE!</v>
      </c>
    </row>
    <row r="22590" ht="15.75" customHeight="1">
      <c r="A22590" s="1" t="s">
        <v>255</v>
      </c>
      <c r="B22590" s="1">
        <v>1.0</v>
      </c>
      <c r="C22590" s="1" t="s">
        <v>46767</v>
      </c>
      <c r="D22590" s="1" t="s">
        <v>46768</v>
      </c>
      <c r="E22590" s="1" t="s">
        <v>10</v>
      </c>
      <c r="F22590" s="1" t="s">
        <v>11</v>
      </c>
      <c r="G22590" s="1" t="str">
        <f>IFERROR(__xludf.DUMMYFUNCTION("GOOGLETRANSLATE(D22590,""fr"",""en"")"),"#VALUE!")</f>
        <v>#VALUE!</v>
      </c>
    </row>
    <row r="22591" ht="15.75" customHeight="1">
      <c r="A22591" s="1" t="s">
        <v>600</v>
      </c>
      <c r="B22591" s="1">
        <v>4.0</v>
      </c>
      <c r="C22591" s="1" t="s">
        <v>46769</v>
      </c>
      <c r="D22591" s="1" t="s">
        <v>46770</v>
      </c>
      <c r="E22591" s="1" t="s">
        <v>273</v>
      </c>
      <c r="F22591" s="1" t="s">
        <v>110</v>
      </c>
      <c r="G22591" s="1" t="str">
        <f>IFERROR(__xludf.DUMMYFUNCTION("GOOGLETRANSLATE(D22591,""fr"",""en"")"),"#VALUE!")</f>
        <v>#VALUE!</v>
      </c>
    </row>
    <row r="22592" ht="15.75" customHeight="1">
      <c r="A22592" s="1" t="s">
        <v>18865</v>
      </c>
      <c r="B22592" s="1">
        <v>3.0</v>
      </c>
      <c r="C22592" s="1" t="s">
        <v>46771</v>
      </c>
      <c r="D22592" s="1" t="s">
        <v>46772</v>
      </c>
      <c r="E22592" s="1" t="s">
        <v>226</v>
      </c>
      <c r="F22592" s="1" t="s">
        <v>110</v>
      </c>
      <c r="G22592" s="1" t="str">
        <f>IFERROR(__xludf.DUMMYFUNCTION("GOOGLETRANSLATE(D22592,""fr"",""en"")"),"#VALUE!")</f>
        <v>#VALUE!</v>
      </c>
    </row>
    <row r="22593" ht="15.75" customHeight="1">
      <c r="A22593" s="1" t="s">
        <v>3351</v>
      </c>
      <c r="B22593" s="1">
        <v>1.0</v>
      </c>
      <c r="C22593" s="1" t="s">
        <v>46773</v>
      </c>
      <c r="D22593" s="1" t="s">
        <v>46774</v>
      </c>
      <c r="E22593" s="1" t="s">
        <v>10</v>
      </c>
      <c r="F22593" s="1" t="s">
        <v>11</v>
      </c>
      <c r="G22593" s="1" t="str">
        <f>IFERROR(__xludf.DUMMYFUNCTION("GOOGLETRANSLATE(D22593,""fr"",""en"")"),"#VALUE!")</f>
        <v>#VALUE!</v>
      </c>
    </row>
    <row r="22594" ht="15.75" customHeight="1">
      <c r="A22594" s="1" t="s">
        <v>7271</v>
      </c>
      <c r="B22594" s="1">
        <v>1.0</v>
      </c>
      <c r="C22594" s="1" t="s">
        <v>46775</v>
      </c>
      <c r="D22594" s="1" t="s">
        <v>46776</v>
      </c>
      <c r="E22594" s="1" t="s">
        <v>10</v>
      </c>
      <c r="F22594" s="1" t="s">
        <v>11</v>
      </c>
      <c r="G22594" s="1" t="str">
        <f>IFERROR(__xludf.DUMMYFUNCTION("GOOGLETRANSLATE(D22594,""fr"",""en"")"),"#VALUE!")</f>
        <v>#VALUE!</v>
      </c>
    </row>
    <row r="22595" ht="15.75" customHeight="1">
      <c r="A22595" s="1" t="s">
        <v>414</v>
      </c>
      <c r="B22595" s="1">
        <v>2.0</v>
      </c>
      <c r="C22595" s="1" t="s">
        <v>46777</v>
      </c>
      <c r="D22595" s="1" t="s">
        <v>46778</v>
      </c>
      <c r="E22595" s="1" t="s">
        <v>169</v>
      </c>
      <c r="F22595" s="1" t="s">
        <v>110</v>
      </c>
      <c r="G22595" s="1" t="str">
        <f>IFERROR(__xludf.DUMMYFUNCTION("GOOGLETRANSLATE(D22595,""fr"",""en"")"),"#VALUE!")</f>
        <v>#VALUE!</v>
      </c>
    </row>
    <row r="22596" ht="15.75" customHeight="1">
      <c r="A22596" s="1" t="s">
        <v>523</v>
      </c>
      <c r="B22596" s="1">
        <v>1.0</v>
      </c>
      <c r="C22596" s="1" t="s">
        <v>46779</v>
      </c>
      <c r="D22596" s="1" t="s">
        <v>46780</v>
      </c>
      <c r="E22596" s="1" t="s">
        <v>65</v>
      </c>
      <c r="F22596" s="1" t="s">
        <v>66</v>
      </c>
      <c r="G22596" s="1" t="str">
        <f>IFERROR(__xludf.DUMMYFUNCTION("GOOGLETRANSLATE(D22596,""fr"",""en"")"),"#VALUE!")</f>
        <v>#VALUE!</v>
      </c>
    </row>
    <row r="22597" ht="15.75" customHeight="1">
      <c r="A22597" s="1" t="s">
        <v>10257</v>
      </c>
      <c r="B22597" s="1">
        <v>1.0</v>
      </c>
      <c r="C22597" s="1" t="s">
        <v>46781</v>
      </c>
      <c r="D22597" s="1" t="s">
        <v>46782</v>
      </c>
      <c r="E22597" s="1" t="s">
        <v>280</v>
      </c>
      <c r="F22597" s="1" t="s">
        <v>11</v>
      </c>
      <c r="G22597" s="1" t="str">
        <f>IFERROR(__xludf.DUMMYFUNCTION("GOOGLETRANSLATE(D22597,""fr"",""en"")"),"#VALUE!")</f>
        <v>#VALUE!</v>
      </c>
    </row>
    <row r="22598" ht="15.75" customHeight="1">
      <c r="A22598" s="1" t="s">
        <v>2854</v>
      </c>
      <c r="B22598" s="1">
        <v>5.0</v>
      </c>
      <c r="C22598" s="1" t="s">
        <v>46783</v>
      </c>
      <c r="D22598" s="1" t="s">
        <v>46784</v>
      </c>
      <c r="E22598" s="1" t="s">
        <v>448</v>
      </c>
      <c r="F22598" s="1" t="s">
        <v>84</v>
      </c>
      <c r="G22598" s="1" t="str">
        <f>IFERROR(__xludf.DUMMYFUNCTION("GOOGLETRANSLATE(D22598,""fr"",""en"")"),"#VALUE!")</f>
        <v>#VALUE!</v>
      </c>
    </row>
    <row r="22599" ht="15.75" customHeight="1">
      <c r="A22599" s="1" t="s">
        <v>3823</v>
      </c>
      <c r="B22599" s="1">
        <v>1.0</v>
      </c>
      <c r="C22599" s="1" t="s">
        <v>46785</v>
      </c>
      <c r="D22599" s="1" t="s">
        <v>46786</v>
      </c>
      <c r="E22599" s="1" t="s">
        <v>52</v>
      </c>
      <c r="F22599" s="1" t="s">
        <v>110</v>
      </c>
      <c r="G22599" s="1" t="str">
        <f>IFERROR(__xludf.DUMMYFUNCTION("GOOGLETRANSLATE(D22599,""fr"",""en"")"),"#VALUE!")</f>
        <v>#VALUE!</v>
      </c>
    </row>
    <row r="22600" ht="15.75" customHeight="1">
      <c r="A22600" s="1" t="s">
        <v>281</v>
      </c>
      <c r="B22600" s="1">
        <v>5.0</v>
      </c>
      <c r="C22600" s="1" t="s">
        <v>46787</v>
      </c>
      <c r="D22600" s="1" t="s">
        <v>46788</v>
      </c>
      <c r="E22600" s="1" t="s">
        <v>448</v>
      </c>
      <c r="F22600" s="1" t="s">
        <v>84</v>
      </c>
      <c r="G22600" s="1" t="str">
        <f>IFERROR(__xludf.DUMMYFUNCTION("GOOGLETRANSLATE(D22600,""fr"",""en"")"),"#VALUE!")</f>
        <v>#VALUE!</v>
      </c>
    </row>
    <row r="22601" ht="15.75" customHeight="1">
      <c r="A22601" s="1" t="s">
        <v>1466</v>
      </c>
      <c r="B22601" s="1">
        <v>3.0</v>
      </c>
      <c r="C22601" s="1" t="s">
        <v>46789</v>
      </c>
      <c r="D22601" s="1" t="s">
        <v>46790</v>
      </c>
      <c r="E22601" s="1" t="s">
        <v>29</v>
      </c>
      <c r="F22601" s="1" t="s">
        <v>30</v>
      </c>
      <c r="G22601" s="1" t="str">
        <f>IFERROR(__xludf.DUMMYFUNCTION("GOOGLETRANSLATE(D22601,""fr"",""en"")"),"#VALUE!")</f>
        <v>#VALUE!</v>
      </c>
    </row>
    <row r="22602" ht="15.75" customHeight="1">
      <c r="A22602" s="1" t="s">
        <v>3528</v>
      </c>
      <c r="B22602" s="1">
        <v>5.0</v>
      </c>
      <c r="C22602" s="1" t="s">
        <v>46791</v>
      </c>
      <c r="D22602" s="1" t="s">
        <v>46792</v>
      </c>
      <c r="E22602" s="1" t="s">
        <v>10</v>
      </c>
      <c r="F22602" s="1" t="s">
        <v>11</v>
      </c>
      <c r="G22602" s="1" t="str">
        <f>IFERROR(__xludf.DUMMYFUNCTION("GOOGLETRANSLATE(D22602,""fr"",""en"")"),"#VALUE!")</f>
        <v>#VALUE!</v>
      </c>
    </row>
    <row r="22603" ht="15.75" customHeight="1">
      <c r="A22603" s="1" t="s">
        <v>695</v>
      </c>
      <c r="B22603" s="1">
        <v>5.0</v>
      </c>
      <c r="C22603" s="1" t="s">
        <v>46793</v>
      </c>
      <c r="D22603" s="1" t="s">
        <v>46794</v>
      </c>
      <c r="E22603" s="1" t="s">
        <v>10</v>
      </c>
      <c r="F22603" s="1" t="s">
        <v>11</v>
      </c>
      <c r="G22603" s="1" t="str">
        <f>IFERROR(__xludf.DUMMYFUNCTION("GOOGLETRANSLATE(D22603,""fr"",""en"")"),"#VALUE!")</f>
        <v>#VALUE!</v>
      </c>
    </row>
    <row r="22604" ht="15.75" customHeight="1">
      <c r="A22604" s="1" t="s">
        <v>150</v>
      </c>
      <c r="B22604" s="1">
        <v>2.0</v>
      </c>
      <c r="C22604" s="1" t="s">
        <v>46795</v>
      </c>
      <c r="D22604" s="1" t="s">
        <v>46796</v>
      </c>
      <c r="E22604" s="1" t="s">
        <v>43</v>
      </c>
      <c r="F22604" s="1" t="s">
        <v>30</v>
      </c>
      <c r="G22604" s="1" t="str">
        <f>IFERROR(__xludf.DUMMYFUNCTION("GOOGLETRANSLATE(D22604,""fr"",""en"")"),"#VALUE!")</f>
        <v>#VALUE!</v>
      </c>
    </row>
    <row r="22605" ht="15.75" customHeight="1">
      <c r="A22605" s="1" t="s">
        <v>31</v>
      </c>
      <c r="B22605" s="1">
        <v>4.0</v>
      </c>
      <c r="C22605" s="1" t="s">
        <v>46797</v>
      </c>
      <c r="D22605" s="1" t="s">
        <v>46798</v>
      </c>
      <c r="E22605" s="1" t="s">
        <v>34</v>
      </c>
      <c r="F22605" s="1" t="s">
        <v>30</v>
      </c>
      <c r="G22605" s="1" t="str">
        <f>IFERROR(__xludf.DUMMYFUNCTION("GOOGLETRANSLATE(D22605,""fr"",""en"")"),"#VALUE!")</f>
        <v>#VALUE!</v>
      </c>
    </row>
    <row r="22606" ht="15.75" customHeight="1">
      <c r="A22606" s="1" t="s">
        <v>801</v>
      </c>
      <c r="B22606" s="1">
        <v>4.0</v>
      </c>
      <c r="C22606" s="1" t="s">
        <v>46799</v>
      </c>
      <c r="D22606" s="1" t="s">
        <v>46800</v>
      </c>
      <c r="E22606" s="1" t="s">
        <v>10</v>
      </c>
      <c r="F22606" s="1" t="s">
        <v>11</v>
      </c>
      <c r="G22606" s="1" t="str">
        <f>IFERROR(__xludf.DUMMYFUNCTION("GOOGLETRANSLATE(D22606,""fr"",""en"")"),"#VALUE!")</f>
        <v>#VALUE!</v>
      </c>
    </row>
    <row r="22607" ht="15.75" customHeight="1">
      <c r="A22607" s="1" t="s">
        <v>380</v>
      </c>
      <c r="B22607" s="1">
        <v>2.0</v>
      </c>
      <c r="C22607" s="1" t="s">
        <v>46801</v>
      </c>
      <c r="D22607" s="1" t="s">
        <v>46802</v>
      </c>
      <c r="E22607" s="1" t="s">
        <v>169</v>
      </c>
      <c r="F22607" s="1" t="s">
        <v>110</v>
      </c>
      <c r="G22607" s="1" t="str">
        <f>IFERROR(__xludf.DUMMYFUNCTION("GOOGLETRANSLATE(D22607,""fr"",""en"")"),"#VALUE!")</f>
        <v>#VALUE!</v>
      </c>
    </row>
    <row r="22608" ht="15.75" customHeight="1">
      <c r="A22608" s="1" t="s">
        <v>12151</v>
      </c>
      <c r="B22608" s="1">
        <v>3.0</v>
      </c>
      <c r="C22608" s="1" t="s">
        <v>46803</v>
      </c>
      <c r="D22608" s="1" t="s">
        <v>46804</v>
      </c>
      <c r="E22608" s="1" t="s">
        <v>109</v>
      </c>
      <c r="F22608" s="1" t="s">
        <v>11</v>
      </c>
      <c r="G22608" s="1" t="str">
        <f>IFERROR(__xludf.DUMMYFUNCTION("GOOGLETRANSLATE(D22608,""fr"",""en"")"),"#VALUE!")</f>
        <v>#VALUE!</v>
      </c>
    </row>
    <row r="22609" ht="15.75" customHeight="1">
      <c r="A22609" s="1" t="s">
        <v>231</v>
      </c>
      <c r="B22609" s="1">
        <v>5.0</v>
      </c>
      <c r="C22609" s="1" t="s">
        <v>46805</v>
      </c>
      <c r="D22609" s="1" t="s">
        <v>46806</v>
      </c>
      <c r="E22609" s="1" t="s">
        <v>29</v>
      </c>
      <c r="F22609" s="1" t="s">
        <v>30</v>
      </c>
      <c r="G22609" s="1" t="str">
        <f>IFERROR(__xludf.DUMMYFUNCTION("GOOGLETRANSLATE(D22609,""fr"",""en"")"),"#VALUE!")</f>
        <v>#VALUE!</v>
      </c>
    </row>
    <row r="22610" ht="15.75" customHeight="1">
      <c r="A22610" s="1" t="s">
        <v>1121</v>
      </c>
      <c r="B22610" s="1">
        <v>4.0</v>
      </c>
      <c r="C22610" s="1" t="s">
        <v>46807</v>
      </c>
      <c r="D22610" s="1" t="s">
        <v>46808</v>
      </c>
      <c r="E22610" s="1" t="s">
        <v>169</v>
      </c>
      <c r="F22610" s="1" t="s">
        <v>110</v>
      </c>
      <c r="G22610" s="1" t="str">
        <f>IFERROR(__xludf.DUMMYFUNCTION("GOOGLETRANSLATE(D22610,""fr"",""en"")"),"#VALUE!")</f>
        <v>#VALUE!</v>
      </c>
    </row>
    <row r="22611" ht="15.75" customHeight="1">
      <c r="A22611" s="1" t="s">
        <v>147</v>
      </c>
      <c r="B22611" s="1">
        <v>4.0</v>
      </c>
      <c r="C22611" s="1" t="s">
        <v>46809</v>
      </c>
      <c r="D22611" s="1" t="s">
        <v>46810</v>
      </c>
      <c r="E22611" s="1" t="s">
        <v>10</v>
      </c>
      <c r="F22611" s="1" t="s">
        <v>11</v>
      </c>
      <c r="G22611" s="1" t="str">
        <f>IFERROR(__xludf.DUMMYFUNCTION("GOOGLETRANSLATE(D22611,""fr"",""en"")"),"#VALUE!")</f>
        <v>#VALUE!</v>
      </c>
    </row>
    <row r="22612" ht="15.75" customHeight="1">
      <c r="A22612" s="1" t="s">
        <v>1113</v>
      </c>
      <c r="B22612" s="1">
        <v>4.0</v>
      </c>
      <c r="C22612" s="1" t="s">
        <v>46811</v>
      </c>
      <c r="D22612" s="1" t="s">
        <v>46812</v>
      </c>
      <c r="E22612" s="1" t="s">
        <v>10</v>
      </c>
      <c r="F22612" s="1" t="s">
        <v>11</v>
      </c>
      <c r="G22612" s="1" t="str">
        <f>IFERROR(__xludf.DUMMYFUNCTION("GOOGLETRANSLATE(D22612,""fr"",""en"")"),"#VALUE!")</f>
        <v>#VALUE!</v>
      </c>
    </row>
    <row r="22613" ht="15.75" customHeight="1">
      <c r="A22613" s="1" t="s">
        <v>7037</v>
      </c>
      <c r="B22613" s="1">
        <v>2.0</v>
      </c>
      <c r="C22613" s="1" t="s">
        <v>46813</v>
      </c>
      <c r="D22613" s="1" t="s">
        <v>46814</v>
      </c>
      <c r="E22613" s="1" t="s">
        <v>373</v>
      </c>
      <c r="F22613" s="1" t="s">
        <v>30</v>
      </c>
      <c r="G22613" s="1" t="str">
        <f>IFERROR(__xludf.DUMMYFUNCTION("GOOGLETRANSLATE(D22613,""fr"",""en"")"),"#VALUE!")</f>
        <v>#VALUE!</v>
      </c>
    </row>
    <row r="22614" ht="15.75" customHeight="1">
      <c r="A22614" s="1" t="s">
        <v>3499</v>
      </c>
      <c r="B22614" s="1">
        <v>1.0</v>
      </c>
      <c r="C22614" s="1" t="s">
        <v>46815</v>
      </c>
      <c r="D22614" s="1" t="s">
        <v>46816</v>
      </c>
      <c r="E22614" s="1" t="s">
        <v>125</v>
      </c>
      <c r="F22614" s="1" t="s">
        <v>110</v>
      </c>
      <c r="G22614" s="1" t="str">
        <f>IFERROR(__xludf.DUMMYFUNCTION("GOOGLETRANSLATE(D22614,""fr"",""en"")"),"#VALUE!")</f>
        <v>#VALUE!</v>
      </c>
    </row>
    <row r="22615" ht="15.75" customHeight="1">
      <c r="A22615" s="1" t="s">
        <v>2117</v>
      </c>
      <c r="B22615" s="1">
        <v>5.0</v>
      </c>
      <c r="C22615" s="1" t="s">
        <v>46817</v>
      </c>
      <c r="D22615" s="1" t="s">
        <v>46818</v>
      </c>
      <c r="E22615" s="1" t="s">
        <v>10</v>
      </c>
      <c r="F22615" s="1" t="s">
        <v>11</v>
      </c>
      <c r="G22615" s="1" t="str">
        <f>IFERROR(__xludf.DUMMYFUNCTION("GOOGLETRANSLATE(D22615,""fr"",""en"")"),"#VALUE!")</f>
        <v>#VALUE!</v>
      </c>
    </row>
    <row r="22616" ht="15.75" customHeight="1">
      <c r="A22616" s="1" t="s">
        <v>12121</v>
      </c>
      <c r="B22616" s="1">
        <v>1.0</v>
      </c>
      <c r="C22616" s="1" t="s">
        <v>46819</v>
      </c>
      <c r="D22616" s="1" t="s">
        <v>46820</v>
      </c>
      <c r="E22616" s="1" t="s">
        <v>296</v>
      </c>
      <c r="F22616" s="1" t="s">
        <v>11</v>
      </c>
      <c r="G22616" s="1" t="str">
        <f>IFERROR(__xludf.DUMMYFUNCTION("GOOGLETRANSLATE(D22616,""fr"",""en"")"),"#VALUE!")</f>
        <v>#VALUE!</v>
      </c>
    </row>
    <row r="22617" ht="15.75" customHeight="1">
      <c r="A22617" s="1" t="s">
        <v>25787</v>
      </c>
      <c r="B22617" s="1">
        <v>2.0</v>
      </c>
      <c r="C22617" s="1" t="s">
        <v>46821</v>
      </c>
      <c r="D22617" s="1" t="s">
        <v>46822</v>
      </c>
      <c r="E22617" s="1" t="s">
        <v>196</v>
      </c>
      <c r="F22617" s="1" t="s">
        <v>118</v>
      </c>
      <c r="G22617" s="1" t="str">
        <f>IFERROR(__xludf.DUMMYFUNCTION("GOOGLETRANSLATE(D22617,""fr"",""en"")"),"#VALUE!")</f>
        <v>#VALUE!</v>
      </c>
    </row>
    <row r="22618" ht="15.75" customHeight="1">
      <c r="A22618" s="1" t="s">
        <v>25052</v>
      </c>
      <c r="B22618" s="1">
        <v>2.0</v>
      </c>
      <c r="C22618" s="1" t="s">
        <v>46823</v>
      </c>
      <c r="D22618" s="1" t="s">
        <v>46824</v>
      </c>
      <c r="E22618" s="1" t="s">
        <v>169</v>
      </c>
      <c r="F22618" s="1" t="s">
        <v>11</v>
      </c>
      <c r="G22618" s="1" t="str">
        <f>IFERROR(__xludf.DUMMYFUNCTION("GOOGLETRANSLATE(D22618,""fr"",""en"")"),"#VALUE!")</f>
        <v>#VALUE!</v>
      </c>
    </row>
    <row r="22619" ht="15.75" customHeight="1">
      <c r="A22619" s="1" t="s">
        <v>8279</v>
      </c>
      <c r="B22619" s="1">
        <v>1.0</v>
      </c>
      <c r="C22619" s="1" t="s">
        <v>46825</v>
      </c>
      <c r="D22619" s="1" t="s">
        <v>46826</v>
      </c>
      <c r="E22619" s="1" t="s">
        <v>519</v>
      </c>
      <c r="F22619" s="1" t="s">
        <v>118</v>
      </c>
      <c r="G22619" s="1" t="str">
        <f>IFERROR(__xludf.DUMMYFUNCTION("GOOGLETRANSLATE(D22619,""fr"",""en"")"),"#VALUE!")</f>
        <v>#VALUE!</v>
      </c>
    </row>
    <row r="22620" ht="15.75" customHeight="1">
      <c r="A22620" s="1" t="s">
        <v>8938</v>
      </c>
      <c r="B22620" s="1">
        <v>1.0</v>
      </c>
      <c r="C22620" s="1" t="s">
        <v>46827</v>
      </c>
      <c r="D22620" s="1" t="s">
        <v>46828</v>
      </c>
      <c r="E22620" s="1" t="s">
        <v>226</v>
      </c>
      <c r="F22620" s="1" t="s">
        <v>11</v>
      </c>
      <c r="G22620" s="1" t="str">
        <f>IFERROR(__xludf.DUMMYFUNCTION("GOOGLETRANSLATE(D22620,""fr"",""en"")"),"#VALUE!")</f>
        <v>#VALUE!</v>
      </c>
    </row>
    <row r="22621" ht="15.75" customHeight="1">
      <c r="A22621" s="1" t="s">
        <v>74</v>
      </c>
      <c r="B22621" s="1">
        <v>4.0</v>
      </c>
      <c r="C22621" s="1" t="s">
        <v>46829</v>
      </c>
      <c r="D22621" s="1" t="s">
        <v>46830</v>
      </c>
      <c r="E22621" s="1" t="s">
        <v>21</v>
      </c>
      <c r="F22621" s="1" t="s">
        <v>11</v>
      </c>
      <c r="G22621" s="1" t="str">
        <f>IFERROR(__xludf.DUMMYFUNCTION("GOOGLETRANSLATE(D22621,""fr"",""en"")"),"#VALUE!")</f>
        <v>#VALUE!</v>
      </c>
    </row>
    <row r="22622" ht="15.75" customHeight="1">
      <c r="A22622" s="1" t="s">
        <v>1673</v>
      </c>
      <c r="B22622" s="1">
        <v>2.0</v>
      </c>
      <c r="C22622" s="1" t="s">
        <v>46831</v>
      </c>
      <c r="D22622" s="1" t="s">
        <v>46832</v>
      </c>
      <c r="E22622" s="1" t="s">
        <v>273</v>
      </c>
      <c r="F22622" s="1" t="s">
        <v>66</v>
      </c>
      <c r="G22622" s="1" t="str">
        <f>IFERROR(__xludf.DUMMYFUNCTION("GOOGLETRANSLATE(D22622,""fr"",""en"")"),"#VALUE!")</f>
        <v>#VALUE!</v>
      </c>
    </row>
    <row r="22623" ht="15.75" customHeight="1">
      <c r="A22623" s="1" t="s">
        <v>955</v>
      </c>
      <c r="B22623" s="1">
        <v>5.0</v>
      </c>
      <c r="C22623" s="1" t="s">
        <v>46833</v>
      </c>
      <c r="D22623" s="1" t="s">
        <v>46834</v>
      </c>
      <c r="E22623" s="1" t="s">
        <v>554</v>
      </c>
      <c r="F22623" s="1" t="s">
        <v>30</v>
      </c>
      <c r="G22623" s="1" t="str">
        <f>IFERROR(__xludf.DUMMYFUNCTION("GOOGLETRANSLATE(D22623,""fr"",""en"")"),"#VALUE!")</f>
        <v>#VALUE!</v>
      </c>
    </row>
    <row r="22624" ht="15.75" customHeight="1">
      <c r="A22624" s="1" t="s">
        <v>3169</v>
      </c>
      <c r="B22624" s="1">
        <v>1.0</v>
      </c>
      <c r="C22624" s="1" t="s">
        <v>46835</v>
      </c>
      <c r="D22624" s="1" t="s">
        <v>46836</v>
      </c>
      <c r="E22624" s="1" t="s">
        <v>250</v>
      </c>
      <c r="F22624" s="1" t="s">
        <v>30</v>
      </c>
      <c r="G22624" s="1" t="str">
        <f>IFERROR(__xludf.DUMMYFUNCTION("GOOGLETRANSLATE(D22624,""fr"",""en"")"),"#VALUE!")</f>
        <v>#VALUE!</v>
      </c>
    </row>
    <row r="22625" ht="15.75" customHeight="1">
      <c r="A22625" s="1" t="s">
        <v>3169</v>
      </c>
      <c r="B22625" s="1">
        <v>3.0</v>
      </c>
      <c r="C22625" s="1" t="s">
        <v>46837</v>
      </c>
      <c r="D22625" s="1" t="s">
        <v>46838</v>
      </c>
      <c r="E22625" s="1" t="s">
        <v>614</v>
      </c>
      <c r="F22625" s="1" t="s">
        <v>30</v>
      </c>
      <c r="G22625" s="1" t="str">
        <f>IFERROR(__xludf.DUMMYFUNCTION("GOOGLETRANSLATE(D22625,""fr"",""en"")"),"#VALUE!")</f>
        <v>#VALUE!</v>
      </c>
    </row>
    <row r="22626" ht="15.75" customHeight="1">
      <c r="A22626" s="1" t="s">
        <v>1581</v>
      </c>
      <c r="B22626" s="1">
        <v>5.0</v>
      </c>
      <c r="C22626" s="1" t="s">
        <v>46839</v>
      </c>
      <c r="D22626" s="1" t="s">
        <v>46840</v>
      </c>
      <c r="E22626" s="1" t="s">
        <v>21</v>
      </c>
      <c r="F22626" s="1" t="s">
        <v>11</v>
      </c>
      <c r="G22626" s="1" t="str">
        <f>IFERROR(__xludf.DUMMYFUNCTION("GOOGLETRANSLATE(D22626,""fr"",""en"")"),"#VALUE!")</f>
        <v>#VALUE!</v>
      </c>
    </row>
    <row r="22627" ht="15.75" customHeight="1">
      <c r="A22627" s="1" t="s">
        <v>1201</v>
      </c>
      <c r="B22627" s="1">
        <v>3.0</v>
      </c>
      <c r="C22627" s="1" t="s">
        <v>7215</v>
      </c>
      <c r="D22627" s="1" t="s">
        <v>46841</v>
      </c>
      <c r="E22627" s="1" t="s">
        <v>21</v>
      </c>
      <c r="F22627" s="1" t="s">
        <v>11</v>
      </c>
      <c r="G22627" s="1" t="str">
        <f>IFERROR(__xludf.DUMMYFUNCTION("GOOGLETRANSLATE(D22627,""fr"",""en"")"),"#VALUE!")</f>
        <v>#VALUE!</v>
      </c>
    </row>
    <row r="22628" ht="15.75" customHeight="1">
      <c r="A22628" s="1" t="s">
        <v>921</v>
      </c>
      <c r="B22628" s="1">
        <v>5.0</v>
      </c>
      <c r="C22628" s="1" t="s">
        <v>46842</v>
      </c>
      <c r="D22628" s="1" t="s">
        <v>46843</v>
      </c>
      <c r="E22628" s="1" t="s">
        <v>10</v>
      </c>
      <c r="F22628" s="1" t="s">
        <v>11</v>
      </c>
      <c r="G22628" s="1" t="str">
        <f>IFERROR(__xludf.DUMMYFUNCTION("GOOGLETRANSLATE(D22628,""fr"",""en"")"),"#VALUE!")</f>
        <v>#VALUE!</v>
      </c>
    </row>
    <row r="22629" ht="15.75" customHeight="1">
      <c r="A22629" s="1" t="s">
        <v>153</v>
      </c>
      <c r="B22629" s="1">
        <v>1.0</v>
      </c>
      <c r="C22629" s="1" t="s">
        <v>46844</v>
      </c>
      <c r="D22629" s="1" t="s">
        <v>46845</v>
      </c>
      <c r="E22629" s="1" t="s">
        <v>614</v>
      </c>
      <c r="F22629" s="1" t="s">
        <v>30</v>
      </c>
      <c r="G22629" s="1" t="str">
        <f>IFERROR(__xludf.DUMMYFUNCTION("GOOGLETRANSLATE(D22629,""fr"",""en"")"),"#VALUE!")</f>
        <v>#VALUE!</v>
      </c>
    </row>
    <row r="22630" ht="15.75" customHeight="1">
      <c r="A22630" s="1" t="s">
        <v>2250</v>
      </c>
      <c r="B22630" s="1">
        <v>1.0</v>
      </c>
      <c r="C22630" s="1" t="s">
        <v>46846</v>
      </c>
      <c r="D22630" s="1" t="s">
        <v>46847</v>
      </c>
      <c r="E22630" s="1" t="s">
        <v>73</v>
      </c>
      <c r="F22630" s="1" t="s">
        <v>30</v>
      </c>
      <c r="G22630" s="1" t="str">
        <f>IFERROR(__xludf.DUMMYFUNCTION("GOOGLETRANSLATE(D22630,""fr"",""en"")"),"#VALUE!")</f>
        <v>#VALUE!</v>
      </c>
    </row>
    <row r="22631" ht="15.75" customHeight="1">
      <c r="A22631" s="1" t="s">
        <v>28243</v>
      </c>
      <c r="B22631" s="1">
        <v>1.0</v>
      </c>
      <c r="C22631" s="1" t="s">
        <v>46848</v>
      </c>
      <c r="D22631" s="1" t="s">
        <v>46849</v>
      </c>
      <c r="E22631" s="1" t="s">
        <v>250</v>
      </c>
      <c r="F22631" s="1" t="s">
        <v>30</v>
      </c>
      <c r="G22631" s="1" t="str">
        <f>IFERROR(__xludf.DUMMYFUNCTION("GOOGLETRANSLATE(D22631,""fr"",""en"")"),"#VALUE!")</f>
        <v>#VALUE!</v>
      </c>
    </row>
    <row r="22632" ht="15.75" customHeight="1">
      <c r="A22632" s="1" t="s">
        <v>1079</v>
      </c>
      <c r="B22632" s="1">
        <v>5.0</v>
      </c>
      <c r="C22632" s="1" t="s">
        <v>46850</v>
      </c>
      <c r="D22632" s="1" t="s">
        <v>46851</v>
      </c>
      <c r="E22632" s="1" t="s">
        <v>614</v>
      </c>
      <c r="F22632" s="1" t="s">
        <v>30</v>
      </c>
      <c r="G22632" s="1" t="str">
        <f>IFERROR(__xludf.DUMMYFUNCTION("GOOGLETRANSLATE(D22632,""fr"",""en"")"),"#VALUE!")</f>
        <v>#VALUE!</v>
      </c>
    </row>
    <row r="22633" ht="15.75" customHeight="1">
      <c r="A22633" s="1" t="s">
        <v>936</v>
      </c>
      <c r="B22633" s="1">
        <v>4.0</v>
      </c>
      <c r="C22633" s="1" t="s">
        <v>46852</v>
      </c>
      <c r="D22633" s="1" t="s">
        <v>46853</v>
      </c>
      <c r="E22633" s="1" t="s">
        <v>21</v>
      </c>
      <c r="F22633" s="1" t="s">
        <v>11</v>
      </c>
      <c r="G22633" s="1" t="str">
        <f>IFERROR(__xludf.DUMMYFUNCTION("GOOGLETRANSLATE(D22633,""fr"",""en"")"),"#VALUE!")</f>
        <v>#VALUE!</v>
      </c>
    </row>
    <row r="22634" ht="15.75" customHeight="1">
      <c r="A22634" s="1" t="s">
        <v>11925</v>
      </c>
      <c r="B22634" s="1">
        <v>1.0</v>
      </c>
      <c r="C22634" s="1" t="s">
        <v>46854</v>
      </c>
      <c r="D22634" s="1" t="s">
        <v>46855</v>
      </c>
      <c r="E22634" s="1" t="s">
        <v>43</v>
      </c>
      <c r="F22634" s="1" t="s">
        <v>30</v>
      </c>
      <c r="G22634" s="1" t="str">
        <f>IFERROR(__xludf.DUMMYFUNCTION("GOOGLETRANSLATE(D22634,""fr"",""en"")"),"#VALUE!")</f>
        <v>#VALUE!</v>
      </c>
    </row>
    <row r="22635" ht="15.75" customHeight="1">
      <c r="A22635" s="1" t="s">
        <v>879</v>
      </c>
      <c r="B22635" s="1">
        <v>1.0</v>
      </c>
      <c r="C22635" s="1" t="s">
        <v>46856</v>
      </c>
      <c r="D22635" s="1" t="s">
        <v>46857</v>
      </c>
      <c r="E22635" s="1" t="s">
        <v>38</v>
      </c>
      <c r="F22635" s="1" t="s">
        <v>39</v>
      </c>
      <c r="G22635" s="1" t="str">
        <f>IFERROR(__xludf.DUMMYFUNCTION("GOOGLETRANSLATE(D22635,""fr"",""en"")"),"#VALUE!")</f>
        <v>#VALUE!</v>
      </c>
    </row>
    <row r="22636" ht="15.75" customHeight="1">
      <c r="A22636" s="1" t="s">
        <v>624</v>
      </c>
      <c r="B22636" s="1">
        <v>5.0</v>
      </c>
      <c r="C22636" s="1" t="s">
        <v>46858</v>
      </c>
      <c r="D22636" s="1" t="s">
        <v>46859</v>
      </c>
      <c r="E22636" s="1" t="s">
        <v>176</v>
      </c>
      <c r="F22636" s="1" t="s">
        <v>66</v>
      </c>
      <c r="G22636" s="1" t="str">
        <f>IFERROR(__xludf.DUMMYFUNCTION("GOOGLETRANSLATE(D22636,""fr"",""en"")"),"I am very satisfied with the reception Tel, the Council and the overall service.
Bravo also for the ease of subscription of the contract
Have a good day")</f>
        <v>I am very satisfied with the reception Tel, the Council and the overall service.
Bravo also for the ease of subscription of the contract
Have a good day</v>
      </c>
    </row>
    <row r="22637" ht="15.75" customHeight="1">
      <c r="A22637" s="1" t="s">
        <v>7306</v>
      </c>
      <c r="B22637" s="1">
        <v>1.0</v>
      </c>
      <c r="C22637" s="1" t="s">
        <v>46860</v>
      </c>
      <c r="D22637" s="1" t="s">
        <v>46861</v>
      </c>
      <c r="E22637" s="1" t="s">
        <v>254</v>
      </c>
      <c r="F22637" s="1" t="s">
        <v>66</v>
      </c>
      <c r="G22637" s="1" t="str">
        <f>IFERROR(__xludf.DUMMYFUNCTION("GOOGLETRANSLATE(D22637,""fr"",""en"")"),"#VALUE!")</f>
        <v>#VALUE!</v>
      </c>
    </row>
    <row r="22638" ht="15.75" customHeight="1">
      <c r="A22638" s="1" t="s">
        <v>100</v>
      </c>
      <c r="B22638" s="1">
        <v>4.0</v>
      </c>
      <c r="C22638" s="1" t="s">
        <v>46862</v>
      </c>
      <c r="D22638" s="1" t="s">
        <v>46863</v>
      </c>
      <c r="E22638" s="1" t="s">
        <v>10</v>
      </c>
      <c r="F22638" s="1" t="s">
        <v>11</v>
      </c>
      <c r="G22638" s="1" t="str">
        <f>IFERROR(__xludf.DUMMYFUNCTION("GOOGLETRANSLATE(D22638,""fr"",""en"")"),"#VALUE!")</f>
        <v>#VALUE!</v>
      </c>
    </row>
    <row r="22639" ht="15.75" customHeight="1">
      <c r="A22639" s="1" t="s">
        <v>908</v>
      </c>
      <c r="B22639" s="1">
        <v>1.0</v>
      </c>
      <c r="C22639" s="1" t="s">
        <v>46864</v>
      </c>
      <c r="D22639" s="1" t="s">
        <v>46865</v>
      </c>
      <c r="E22639" s="1" t="s">
        <v>73</v>
      </c>
      <c r="F22639" s="1" t="s">
        <v>30</v>
      </c>
      <c r="G22639" s="1" t="str">
        <f>IFERROR(__xludf.DUMMYFUNCTION("GOOGLETRANSLATE(D22639,""fr"",""en"")"),"#VALUE!")</f>
        <v>#VALUE!</v>
      </c>
    </row>
    <row r="22640" ht="15.75" customHeight="1">
      <c r="A22640" s="1" t="s">
        <v>7022</v>
      </c>
      <c r="B22640" s="1">
        <v>4.0</v>
      </c>
      <c r="C22640" s="1" t="s">
        <v>46866</v>
      </c>
      <c r="D22640" s="1" t="s">
        <v>46867</v>
      </c>
      <c r="E22640" s="1" t="s">
        <v>109</v>
      </c>
      <c r="F22640" s="1" t="s">
        <v>11</v>
      </c>
      <c r="G22640" s="1" t="str">
        <f>IFERROR(__xludf.DUMMYFUNCTION("GOOGLETRANSLATE(D22640,""fr"",""en"")"),"#VALUE!")</f>
        <v>#VALUE!</v>
      </c>
    </row>
    <row r="22641" ht="15.75" customHeight="1">
      <c r="A22641" s="1" t="s">
        <v>1778</v>
      </c>
      <c r="B22641" s="1">
        <v>5.0</v>
      </c>
      <c r="C22641" s="1" t="s">
        <v>46868</v>
      </c>
      <c r="D22641" s="1" t="s">
        <v>46869</v>
      </c>
      <c r="E22641" s="1" t="s">
        <v>21</v>
      </c>
      <c r="F22641" s="1" t="s">
        <v>11</v>
      </c>
      <c r="G22641" s="1" t="str">
        <f>IFERROR(__xludf.DUMMYFUNCTION("GOOGLETRANSLATE(D22641,""fr"",""en"")"),"#VALUE!")</f>
        <v>#VALUE!</v>
      </c>
    </row>
    <row r="22642" ht="15.75" customHeight="1">
      <c r="A22642" s="1" t="s">
        <v>6703</v>
      </c>
      <c r="B22642" s="1">
        <v>1.0</v>
      </c>
      <c r="C22642" s="1" t="s">
        <v>46870</v>
      </c>
      <c r="D22642" s="1" t="s">
        <v>46871</v>
      </c>
      <c r="E22642" s="1" t="s">
        <v>292</v>
      </c>
      <c r="F22642" s="1" t="s">
        <v>11</v>
      </c>
      <c r="G22642" s="1" t="str">
        <f>IFERROR(__xludf.DUMMYFUNCTION("GOOGLETRANSLATE(D22642,""fr"",""en"")"),"#VALUE!")</f>
        <v>#VALUE!</v>
      </c>
    </row>
    <row r="22643" ht="15.75" customHeight="1">
      <c r="A22643" s="1" t="s">
        <v>3041</v>
      </c>
      <c r="B22643" s="1">
        <v>5.0</v>
      </c>
      <c r="C22643" s="1" t="s">
        <v>46872</v>
      </c>
      <c r="D22643" s="1" t="s">
        <v>46873</v>
      </c>
      <c r="E22643" s="1" t="s">
        <v>65</v>
      </c>
      <c r="F22643" s="1" t="s">
        <v>66</v>
      </c>
      <c r="G22643" s="1" t="str">
        <f>IFERROR(__xludf.DUMMYFUNCTION("GOOGLETRANSLATE(D22643,""fr"",""en"")"),"#VALUE!")</f>
        <v>#VALUE!</v>
      </c>
    </row>
    <row r="22644" ht="15.75" customHeight="1">
      <c r="A22644" s="1" t="s">
        <v>1943</v>
      </c>
      <c r="B22644" s="1">
        <v>1.0</v>
      </c>
      <c r="C22644" s="1" t="s">
        <v>46874</v>
      </c>
      <c r="D22644" s="1" t="s">
        <v>46875</v>
      </c>
      <c r="E22644" s="1" t="s">
        <v>52</v>
      </c>
      <c r="F22644" s="1" t="s">
        <v>110</v>
      </c>
      <c r="G22644" s="1" t="str">
        <f>IFERROR(__xludf.DUMMYFUNCTION("GOOGLETRANSLATE(D22644,""fr"",""en"")"),"#VALUE!")</f>
        <v>#VALUE!</v>
      </c>
    </row>
    <row r="22645" ht="15.75" customHeight="1">
      <c r="A22645" s="1" t="s">
        <v>464</v>
      </c>
      <c r="B22645" s="1">
        <v>3.0</v>
      </c>
      <c r="C22645" s="1" t="s">
        <v>46876</v>
      </c>
      <c r="D22645" s="1" t="s">
        <v>46877</v>
      </c>
      <c r="E22645" s="1" t="s">
        <v>230</v>
      </c>
      <c r="F22645" s="1" t="s">
        <v>48</v>
      </c>
      <c r="G22645" s="1" t="str">
        <f>IFERROR(__xludf.DUMMYFUNCTION("GOOGLETRANSLATE(D22645,""fr"",""en"")"),"#VALUE!")</f>
        <v>#VALUE!</v>
      </c>
    </row>
    <row r="22646" ht="15.75" customHeight="1">
      <c r="A22646" s="1" t="s">
        <v>470</v>
      </c>
      <c r="B22646" s="1">
        <v>2.0</v>
      </c>
      <c r="C22646" s="1" t="s">
        <v>46878</v>
      </c>
      <c r="D22646" s="1" t="s">
        <v>46879</v>
      </c>
      <c r="E22646" s="1" t="s">
        <v>34</v>
      </c>
      <c r="F22646" s="1" t="s">
        <v>84</v>
      </c>
      <c r="G22646" s="1" t="str">
        <f>IFERROR(__xludf.DUMMYFUNCTION("GOOGLETRANSLATE(D22646,""fr"",""en"")"),"#VALUE!")</f>
        <v>#VALUE!</v>
      </c>
    </row>
    <row r="22647" ht="15.75" customHeight="1">
      <c r="A22647" s="1" t="s">
        <v>3264</v>
      </c>
      <c r="B22647" s="1">
        <v>3.0</v>
      </c>
      <c r="C22647" s="1" t="s">
        <v>46880</v>
      </c>
      <c r="D22647" s="1" t="s">
        <v>46881</v>
      </c>
      <c r="E22647" s="1" t="s">
        <v>614</v>
      </c>
      <c r="F22647" s="1" t="s">
        <v>30</v>
      </c>
      <c r="G22647" s="1" t="str">
        <f>IFERROR(__xludf.DUMMYFUNCTION("GOOGLETRANSLATE(D22647,""fr"",""en"")"),"#VALUE!")</f>
        <v>#VALUE!</v>
      </c>
    </row>
    <row r="22648" ht="15.75" customHeight="1">
      <c r="A22648" s="1" t="s">
        <v>701</v>
      </c>
      <c r="B22648" s="1">
        <v>3.0</v>
      </c>
      <c r="C22648" s="1" t="s">
        <v>46882</v>
      </c>
      <c r="D22648" s="1" t="s">
        <v>46883</v>
      </c>
      <c r="E22648" s="1" t="s">
        <v>21</v>
      </c>
      <c r="F22648" s="1" t="s">
        <v>11</v>
      </c>
      <c r="G22648" s="1" t="str">
        <f>IFERROR(__xludf.DUMMYFUNCTION("GOOGLETRANSLATE(D22648,""fr"",""en"")"),"#VALUE!")</f>
        <v>#VALUE!</v>
      </c>
    </row>
    <row r="22649" ht="15.75" customHeight="1">
      <c r="A22649" s="1" t="s">
        <v>1177</v>
      </c>
      <c r="B22649" s="1">
        <v>4.0</v>
      </c>
      <c r="C22649" s="1" t="s">
        <v>46884</v>
      </c>
      <c r="D22649" s="1" t="s">
        <v>46885</v>
      </c>
      <c r="E22649" s="1" t="s">
        <v>65</v>
      </c>
      <c r="F22649" s="1" t="s">
        <v>66</v>
      </c>
      <c r="G22649" s="1" t="str">
        <f>IFERROR(__xludf.DUMMYFUNCTION("GOOGLETRANSLATE(D22649,""fr"",""en"")"),"#VALUE!")</f>
        <v>#VALUE!</v>
      </c>
    </row>
    <row r="22650" ht="15.75" customHeight="1">
      <c r="A22650" s="1" t="s">
        <v>1426</v>
      </c>
      <c r="B22650" s="1">
        <v>4.0</v>
      </c>
      <c r="C22650" s="1" t="s">
        <v>46886</v>
      </c>
      <c r="D22650" s="1" t="s">
        <v>46887</v>
      </c>
      <c r="E22650" s="1" t="s">
        <v>21</v>
      </c>
      <c r="F22650" s="1" t="s">
        <v>11</v>
      </c>
      <c r="G22650" s="1" t="str">
        <f>IFERROR(__xludf.DUMMYFUNCTION("GOOGLETRANSLATE(D22650,""fr"",""en"")"),"#VALUE!")</f>
        <v>#VALUE!</v>
      </c>
    </row>
    <row r="22651" ht="15.75" customHeight="1">
      <c r="A22651" s="1" t="s">
        <v>8653</v>
      </c>
      <c r="B22651" s="1">
        <v>1.0</v>
      </c>
      <c r="C22651" s="1" t="s">
        <v>46888</v>
      </c>
      <c r="D22651" s="1" t="s">
        <v>46889</v>
      </c>
      <c r="E22651" s="1" t="s">
        <v>296</v>
      </c>
      <c r="F22651" s="1" t="s">
        <v>11</v>
      </c>
      <c r="G22651" s="1" t="str">
        <f>IFERROR(__xludf.DUMMYFUNCTION("GOOGLETRANSLATE(D22651,""fr"",""en"")"),"#VALUE!")</f>
        <v>#VALUE!</v>
      </c>
    </row>
    <row r="22652" ht="15.75" customHeight="1">
      <c r="A22652" s="1" t="s">
        <v>15958</v>
      </c>
      <c r="B22652" s="1">
        <v>1.0</v>
      </c>
      <c r="C22652" s="1" t="s">
        <v>46890</v>
      </c>
      <c r="D22652" s="1" t="s">
        <v>46891</v>
      </c>
      <c r="E22652" s="1" t="s">
        <v>226</v>
      </c>
      <c r="F22652" s="1" t="s">
        <v>11</v>
      </c>
      <c r="G22652" s="1" t="str">
        <f>IFERROR(__xludf.DUMMYFUNCTION("GOOGLETRANSLATE(D22652,""fr"",""en"")"),"#VALUE!")</f>
        <v>#VALUE!</v>
      </c>
    </row>
    <row r="22653" ht="15.75" customHeight="1">
      <c r="A22653" s="1" t="s">
        <v>15224</v>
      </c>
      <c r="B22653" s="1">
        <v>1.0</v>
      </c>
      <c r="C22653" s="1" t="s">
        <v>46892</v>
      </c>
      <c r="D22653" s="1" t="s">
        <v>46893</v>
      </c>
      <c r="E22653" s="1" t="s">
        <v>21</v>
      </c>
      <c r="F22653" s="1" t="s">
        <v>11</v>
      </c>
      <c r="G22653" s="1" t="str">
        <f>IFERROR(__xludf.DUMMYFUNCTION("GOOGLETRANSLATE(D22653,""fr"",""en"")"),"#VALUE!")</f>
        <v>#VALUE!</v>
      </c>
    </row>
    <row r="22654" ht="15.75" customHeight="1">
      <c r="A22654" s="1" t="s">
        <v>3312</v>
      </c>
      <c r="B22654" s="1">
        <v>3.0</v>
      </c>
      <c r="C22654" s="1" t="s">
        <v>46894</v>
      </c>
      <c r="D22654" s="1" t="s">
        <v>46895</v>
      </c>
      <c r="E22654" s="1" t="s">
        <v>10</v>
      </c>
      <c r="F22654" s="1" t="s">
        <v>11</v>
      </c>
      <c r="G22654" s="1" t="str">
        <f>IFERROR(__xludf.DUMMYFUNCTION("GOOGLETRANSLATE(D22654,""fr"",""en"")"),"#VALUE!")</f>
        <v>#VALUE!</v>
      </c>
    </row>
    <row r="22655" ht="15.75" customHeight="1">
      <c r="A22655" s="1" t="s">
        <v>2896</v>
      </c>
      <c r="B22655" s="1">
        <v>2.0</v>
      </c>
      <c r="C22655" s="1" t="s">
        <v>46896</v>
      </c>
      <c r="D22655" s="1" t="s">
        <v>46897</v>
      </c>
      <c r="E22655" s="1" t="s">
        <v>10</v>
      </c>
      <c r="F22655" s="1" t="s">
        <v>11</v>
      </c>
      <c r="G22655" s="1" t="str">
        <f>IFERROR(__xludf.DUMMYFUNCTION("GOOGLETRANSLATE(D22655,""fr"",""en"")"),"#VALUE!")</f>
        <v>#VALUE!</v>
      </c>
    </row>
    <row r="22656" ht="15.75" customHeight="1">
      <c r="A22656" s="1" t="s">
        <v>1901</v>
      </c>
      <c r="B22656" s="1">
        <v>5.0</v>
      </c>
      <c r="C22656" s="1" t="s">
        <v>46898</v>
      </c>
      <c r="D22656" s="1" t="s">
        <v>46899</v>
      </c>
      <c r="E22656" s="1" t="s">
        <v>21</v>
      </c>
      <c r="F22656" s="1" t="s">
        <v>11</v>
      </c>
      <c r="G22656" s="1" t="str">
        <f>IFERROR(__xludf.DUMMYFUNCTION("GOOGLETRANSLATE(D22656,""fr"",""en"")"),"#VALUE!")</f>
        <v>#VALUE!</v>
      </c>
    </row>
    <row r="22657" ht="15.75" customHeight="1">
      <c r="A22657" s="1" t="s">
        <v>3060</v>
      </c>
      <c r="B22657" s="1">
        <v>2.0</v>
      </c>
      <c r="C22657" s="1" t="s">
        <v>46900</v>
      </c>
      <c r="D22657" s="1" t="s">
        <v>46901</v>
      </c>
      <c r="E22657" s="1" t="s">
        <v>21</v>
      </c>
      <c r="F22657" s="1" t="s">
        <v>11</v>
      </c>
      <c r="G22657" s="1" t="str">
        <f>IFERROR(__xludf.DUMMYFUNCTION("GOOGLETRANSLATE(D22657,""fr"",""en"")"),"#VALUE!")</f>
        <v>#VALUE!</v>
      </c>
    </row>
    <row r="22658" ht="15.75" customHeight="1">
      <c r="A22658" s="1" t="s">
        <v>4245</v>
      </c>
      <c r="B22658" s="1">
        <v>1.0</v>
      </c>
      <c r="C22658" s="1" t="s">
        <v>46902</v>
      </c>
      <c r="D22658" s="1" t="s">
        <v>46903</v>
      </c>
      <c r="E22658" s="1" t="s">
        <v>125</v>
      </c>
      <c r="F22658" s="1" t="s">
        <v>11</v>
      </c>
      <c r="G22658" s="1" t="str">
        <f>IFERROR(__xludf.DUMMYFUNCTION("GOOGLETRANSLATE(D22658,""fr"",""en"")"),"#VALUE!")</f>
        <v>#VALUE!</v>
      </c>
    </row>
    <row r="22659" ht="15.75" customHeight="1">
      <c r="A22659" s="1" t="s">
        <v>374</v>
      </c>
      <c r="B22659" s="1">
        <v>4.0</v>
      </c>
      <c r="C22659" s="1" t="s">
        <v>46904</v>
      </c>
      <c r="D22659" s="1" t="s">
        <v>46905</v>
      </c>
      <c r="E22659" s="1" t="s">
        <v>21</v>
      </c>
      <c r="F22659" s="1" t="s">
        <v>11</v>
      </c>
      <c r="G22659" s="1" t="str">
        <f>IFERROR(__xludf.DUMMYFUNCTION("GOOGLETRANSLATE(D22659,""fr"",""en"")"),"#VALUE!")</f>
        <v>#VALUE!</v>
      </c>
    </row>
    <row r="22660" ht="15.75" customHeight="1">
      <c r="A22660" s="1" t="s">
        <v>317</v>
      </c>
      <c r="B22660" s="1">
        <v>1.0</v>
      </c>
      <c r="C22660" s="1" t="s">
        <v>46906</v>
      </c>
      <c r="D22660" s="1" t="s">
        <v>46907</v>
      </c>
      <c r="E22660" s="1" t="s">
        <v>21</v>
      </c>
      <c r="F22660" s="1" t="s">
        <v>11</v>
      </c>
      <c r="G22660" s="1" t="str">
        <f>IFERROR(__xludf.DUMMYFUNCTION("GOOGLETRANSLATE(D22660,""fr"",""en"")"),"#VALUE!")</f>
        <v>#VALUE!</v>
      </c>
    </row>
    <row r="22661" ht="15.75" customHeight="1">
      <c r="A22661" s="1" t="s">
        <v>866</v>
      </c>
      <c r="B22661" s="1">
        <v>5.0</v>
      </c>
      <c r="C22661" s="1" t="s">
        <v>46908</v>
      </c>
      <c r="D22661" s="1" t="s">
        <v>46909</v>
      </c>
      <c r="E22661" s="1" t="s">
        <v>169</v>
      </c>
      <c r="F22661" s="1" t="s">
        <v>11</v>
      </c>
      <c r="G22661" s="1" t="str">
        <f>IFERROR(__xludf.DUMMYFUNCTION("GOOGLETRANSLATE(D22661,""fr"",""en"")"),"#VALUE!")</f>
        <v>#VALUE!</v>
      </c>
    </row>
    <row r="22662" ht="15.75" customHeight="1">
      <c r="A22662" s="1" t="s">
        <v>2272</v>
      </c>
      <c r="B22662" s="1">
        <v>4.0</v>
      </c>
      <c r="C22662" s="1" t="s">
        <v>46910</v>
      </c>
      <c r="D22662" s="1" t="s">
        <v>46911</v>
      </c>
      <c r="E22662" s="1" t="s">
        <v>10</v>
      </c>
      <c r="F22662" s="1" t="s">
        <v>11</v>
      </c>
      <c r="G22662" s="1" t="str">
        <f>IFERROR(__xludf.DUMMYFUNCTION("GOOGLETRANSLATE(D22662,""fr"",""en"")"),"#VALUE!")</f>
        <v>#VALUE!</v>
      </c>
    </row>
    <row r="22663" ht="15.75" customHeight="1">
      <c r="A22663" s="1" t="s">
        <v>12700</v>
      </c>
      <c r="B22663" s="1">
        <v>4.0</v>
      </c>
      <c r="C22663" s="1" t="s">
        <v>46912</v>
      </c>
      <c r="D22663" s="1" t="s">
        <v>46913</v>
      </c>
      <c r="E22663" s="1" t="s">
        <v>484</v>
      </c>
      <c r="F22663" s="1" t="s">
        <v>30</v>
      </c>
      <c r="G22663" s="1" t="str">
        <f>IFERROR(__xludf.DUMMYFUNCTION("GOOGLETRANSLATE(D22663,""fr"",""en"")"),"#VALUE!")</f>
        <v>#VALUE!</v>
      </c>
    </row>
    <row r="22664" ht="15.75" customHeight="1">
      <c r="A22664" s="1" t="s">
        <v>3031</v>
      </c>
      <c r="B22664" s="1">
        <v>5.0</v>
      </c>
      <c r="C22664" s="1" t="s">
        <v>46914</v>
      </c>
      <c r="D22664" s="1" t="s">
        <v>46915</v>
      </c>
      <c r="E22664" s="1" t="s">
        <v>21</v>
      </c>
      <c r="F22664" s="1" t="s">
        <v>11</v>
      </c>
      <c r="G22664" s="1" t="str">
        <f>IFERROR(__xludf.DUMMYFUNCTION("GOOGLETRANSLATE(D22664,""fr"",""en"")"),"#VALUE!")</f>
        <v>#VALUE!</v>
      </c>
    </row>
    <row r="22665" ht="15.75" customHeight="1">
      <c r="A22665" s="1" t="s">
        <v>5270</v>
      </c>
      <c r="B22665" s="1">
        <v>1.0</v>
      </c>
      <c r="C22665" s="1" t="s">
        <v>46916</v>
      </c>
      <c r="D22665" s="1" t="s">
        <v>46917</v>
      </c>
      <c r="E22665" s="1" t="s">
        <v>646</v>
      </c>
      <c r="F22665" s="1" t="s">
        <v>39</v>
      </c>
      <c r="G22665" s="1" t="str">
        <f>IFERROR(__xludf.DUMMYFUNCTION("GOOGLETRANSLATE(D22665,""fr"",""en"")"),"#VALUE!")</f>
        <v>#VALUE!</v>
      </c>
    </row>
    <row r="22666" ht="15.75" customHeight="1">
      <c r="A22666" s="1" t="s">
        <v>1155</v>
      </c>
      <c r="B22666" s="1">
        <v>1.0</v>
      </c>
      <c r="C22666" s="1" t="s">
        <v>46918</v>
      </c>
      <c r="D22666" s="1" t="s">
        <v>46919</v>
      </c>
      <c r="E22666" s="1" t="s">
        <v>10</v>
      </c>
      <c r="F22666" s="1" t="s">
        <v>11</v>
      </c>
      <c r="G22666" s="1" t="str">
        <f>IFERROR(__xludf.DUMMYFUNCTION("GOOGLETRANSLATE(D22666,""fr"",""en"")"),"#VALUE!")</f>
        <v>#VALUE!</v>
      </c>
    </row>
    <row r="22667" ht="15.75" customHeight="1">
      <c r="A22667" s="1" t="s">
        <v>417</v>
      </c>
      <c r="B22667" s="1">
        <v>4.0</v>
      </c>
      <c r="C22667" s="1" t="s">
        <v>46920</v>
      </c>
      <c r="D22667" s="1" t="s">
        <v>46921</v>
      </c>
      <c r="E22667" s="1" t="s">
        <v>10</v>
      </c>
      <c r="F22667" s="1" t="s">
        <v>11</v>
      </c>
      <c r="G22667" s="1" t="str">
        <f>IFERROR(__xludf.DUMMYFUNCTION("GOOGLETRANSLATE(D22667,""fr"",""en"")"),"#VALUE!")</f>
        <v>#VALUE!</v>
      </c>
    </row>
    <row r="22668" ht="15.75" customHeight="1">
      <c r="A22668" s="1" t="s">
        <v>1207</v>
      </c>
      <c r="B22668" s="1">
        <v>4.0</v>
      </c>
      <c r="C22668" s="1" t="s">
        <v>46922</v>
      </c>
      <c r="D22668" s="1" t="s">
        <v>46923</v>
      </c>
      <c r="E22668" s="1" t="s">
        <v>21</v>
      </c>
      <c r="F22668" s="1" t="s">
        <v>11</v>
      </c>
      <c r="G22668" s="1" t="str">
        <f>IFERROR(__xludf.DUMMYFUNCTION("GOOGLETRANSLATE(D22668,""fr"",""en"")"),"#VALUE!")</f>
        <v>#VALUE!</v>
      </c>
    </row>
    <row r="22669" ht="15.75" customHeight="1">
      <c r="A22669" s="1" t="s">
        <v>374</v>
      </c>
      <c r="B22669" s="1">
        <v>5.0</v>
      </c>
      <c r="C22669" s="1" t="s">
        <v>46924</v>
      </c>
      <c r="D22669" s="1" t="s">
        <v>46925</v>
      </c>
      <c r="E22669" s="1" t="s">
        <v>21</v>
      </c>
      <c r="F22669" s="1" t="s">
        <v>11</v>
      </c>
      <c r="G22669" s="1" t="str">
        <f>IFERROR(__xludf.DUMMYFUNCTION("GOOGLETRANSLATE(D22669,""fr"",""en"")"),"#VALUE!")</f>
        <v>#VALUE!</v>
      </c>
    </row>
    <row r="22670" ht="15.75" customHeight="1">
      <c r="A22670" s="1" t="s">
        <v>18923</v>
      </c>
      <c r="B22670" s="1">
        <v>1.0</v>
      </c>
      <c r="C22670" s="1" t="s">
        <v>46926</v>
      </c>
      <c r="D22670" s="1" t="s">
        <v>46927</v>
      </c>
      <c r="E22670" s="1" t="s">
        <v>575</v>
      </c>
      <c r="F22670" s="1" t="s">
        <v>84</v>
      </c>
      <c r="G22670" s="1" t="str">
        <f>IFERROR(__xludf.DUMMYFUNCTION("GOOGLETRANSLATE(D22670,""fr"",""en"")"),"#VALUE!")</f>
        <v>#VALUE!</v>
      </c>
    </row>
    <row r="22671" ht="15.75" customHeight="1">
      <c r="A22671" s="1" t="s">
        <v>255</v>
      </c>
      <c r="B22671" s="1">
        <v>3.0</v>
      </c>
      <c r="C22671" s="1" t="s">
        <v>46928</v>
      </c>
      <c r="D22671" s="1" t="s">
        <v>46929</v>
      </c>
      <c r="E22671" s="1" t="s">
        <v>10</v>
      </c>
      <c r="F22671" s="1" t="s">
        <v>11</v>
      </c>
      <c r="G22671" s="1" t="str">
        <f>IFERROR(__xludf.DUMMYFUNCTION("GOOGLETRANSLATE(D22671,""fr"",""en"")"),"#VALUE!")</f>
        <v>#VALUE!</v>
      </c>
    </row>
    <row r="22672" ht="15.75" customHeight="1">
      <c r="A22672" s="1" t="s">
        <v>1198</v>
      </c>
      <c r="B22672" s="1">
        <v>5.0</v>
      </c>
      <c r="C22672" s="1" t="s">
        <v>46930</v>
      </c>
      <c r="D22672" s="1" t="s">
        <v>46931</v>
      </c>
      <c r="E22672" s="1" t="s">
        <v>10</v>
      </c>
      <c r="F22672" s="1" t="s">
        <v>11</v>
      </c>
      <c r="G22672" s="1" t="str">
        <f>IFERROR(__xludf.DUMMYFUNCTION("GOOGLETRANSLATE(D22672,""fr"",""en"")"),"#VALUE!")</f>
        <v>#VALUE!</v>
      </c>
    </row>
    <row r="22673" ht="15.75" customHeight="1">
      <c r="A22673" s="1" t="s">
        <v>5562</v>
      </c>
      <c r="B22673" s="1">
        <v>3.0</v>
      </c>
      <c r="C22673" s="1" t="s">
        <v>46932</v>
      </c>
      <c r="D22673" s="1" t="s">
        <v>46933</v>
      </c>
      <c r="E22673" s="1" t="s">
        <v>10</v>
      </c>
      <c r="F22673" s="1" t="s">
        <v>11</v>
      </c>
      <c r="G22673" s="1" t="str">
        <f>IFERROR(__xludf.DUMMYFUNCTION("GOOGLETRANSLATE(D22673,""fr"",""en"")"),"#VALUE!")</f>
        <v>#VALUE!</v>
      </c>
    </row>
    <row r="22674" ht="15.75" customHeight="1">
      <c r="A22674" s="1" t="s">
        <v>5119</v>
      </c>
      <c r="B22674" s="1">
        <v>3.0</v>
      </c>
      <c r="C22674" s="1" t="s">
        <v>46934</v>
      </c>
      <c r="D22674" s="1" t="s">
        <v>46935</v>
      </c>
      <c r="E22674" s="1" t="s">
        <v>355</v>
      </c>
      <c r="F22674" s="1" t="s">
        <v>110</v>
      </c>
      <c r="G22674" s="1" t="str">
        <f>IFERROR(__xludf.DUMMYFUNCTION("GOOGLETRANSLATE(D22674,""fr"",""en"")"),"#VALUE!")</f>
        <v>#VALUE!</v>
      </c>
    </row>
    <row r="22675" ht="15.75" customHeight="1">
      <c r="A22675" s="1" t="s">
        <v>621</v>
      </c>
      <c r="B22675" s="1">
        <v>1.0</v>
      </c>
      <c r="C22675" s="1" t="s">
        <v>46936</v>
      </c>
      <c r="D22675" s="1" t="s">
        <v>46937</v>
      </c>
      <c r="E22675" s="1" t="s">
        <v>2053</v>
      </c>
      <c r="F22675" s="1" t="s">
        <v>84</v>
      </c>
      <c r="G22675" s="1" t="str">
        <f>IFERROR(__xludf.DUMMYFUNCTION("GOOGLETRANSLATE(D22675,""fr"",""en"")"),"#VALUE!")</f>
        <v>#VALUE!</v>
      </c>
    </row>
    <row r="22676" ht="15.75" customHeight="1">
      <c r="A22676" s="1" t="s">
        <v>170</v>
      </c>
      <c r="B22676" s="1">
        <v>4.0</v>
      </c>
      <c r="C22676" s="1" t="s">
        <v>46938</v>
      </c>
      <c r="D22676" s="1" t="s">
        <v>46939</v>
      </c>
      <c r="E22676" s="1" t="s">
        <v>10</v>
      </c>
      <c r="F22676" s="1" t="s">
        <v>11</v>
      </c>
      <c r="G22676" s="1" t="str">
        <f>IFERROR(__xludf.DUMMYFUNCTION("GOOGLETRANSLATE(D22676,""fr"",""en"")"),"#VALUE!")</f>
        <v>#VALUE!</v>
      </c>
    </row>
    <row r="22677" ht="15.75" customHeight="1">
      <c r="A22677" s="1" t="s">
        <v>323</v>
      </c>
      <c r="B22677" s="1">
        <v>5.0</v>
      </c>
      <c r="C22677" s="1" t="s">
        <v>46940</v>
      </c>
      <c r="D22677" s="1" t="s">
        <v>46941</v>
      </c>
      <c r="E22677" s="1" t="s">
        <v>554</v>
      </c>
      <c r="F22677" s="1" t="s">
        <v>30</v>
      </c>
      <c r="G22677" s="1" t="str">
        <f>IFERROR(__xludf.DUMMYFUNCTION("GOOGLETRANSLATE(D22677,""fr"",""en"")"),"#VALUE!")</f>
        <v>#VALUE!</v>
      </c>
    </row>
    <row r="22678" ht="15.75" customHeight="1">
      <c r="A22678" s="1" t="s">
        <v>866</v>
      </c>
      <c r="B22678" s="1">
        <v>3.0</v>
      </c>
      <c r="C22678" s="1" t="s">
        <v>46942</v>
      </c>
      <c r="D22678" s="1" t="s">
        <v>46943</v>
      </c>
      <c r="E22678" s="1" t="s">
        <v>169</v>
      </c>
      <c r="F22678" s="1" t="s">
        <v>11</v>
      </c>
      <c r="G22678" s="1" t="str">
        <f>IFERROR(__xludf.DUMMYFUNCTION("GOOGLETRANSLATE(D22678,""fr"",""en"")"),"#VALUE!")</f>
        <v>#VALUE!</v>
      </c>
    </row>
    <row r="22679" ht="15.75" customHeight="1">
      <c r="A22679" s="1" t="s">
        <v>67</v>
      </c>
      <c r="B22679" s="1">
        <v>1.0</v>
      </c>
      <c r="C22679" s="1" t="s">
        <v>46944</v>
      </c>
      <c r="D22679" s="1" t="s">
        <v>46945</v>
      </c>
      <c r="E22679" s="1" t="s">
        <v>169</v>
      </c>
      <c r="F22679" s="1" t="s">
        <v>11</v>
      </c>
      <c r="G22679" s="1" t="str">
        <f>IFERROR(__xludf.DUMMYFUNCTION("GOOGLETRANSLATE(D22679,""fr"",""en"")"),"#VALUE!")</f>
        <v>#VALUE!</v>
      </c>
    </row>
    <row r="22680" ht="15.75" customHeight="1">
      <c r="A22680" s="1" t="s">
        <v>2643</v>
      </c>
      <c r="B22680" s="1">
        <v>1.0</v>
      </c>
      <c r="C22680" s="1" t="s">
        <v>46946</v>
      </c>
      <c r="D22680" s="1" t="s">
        <v>46947</v>
      </c>
      <c r="E22680" s="1" t="s">
        <v>373</v>
      </c>
      <c r="F22680" s="1" t="s">
        <v>30</v>
      </c>
      <c r="G22680" s="1" t="str">
        <f>IFERROR(__xludf.DUMMYFUNCTION("GOOGLETRANSLATE(D22680,""fr"",""en"")"),"#VALUE!")</f>
        <v>#VALUE!</v>
      </c>
    </row>
    <row r="22681" ht="15.75" customHeight="1">
      <c r="A22681" s="1" t="s">
        <v>1062</v>
      </c>
      <c r="B22681" s="1">
        <v>5.0</v>
      </c>
      <c r="C22681" s="1" t="s">
        <v>46948</v>
      </c>
      <c r="D22681" s="1" t="s">
        <v>46949</v>
      </c>
      <c r="E22681" s="1" t="s">
        <v>21</v>
      </c>
      <c r="F22681" s="1" t="s">
        <v>11</v>
      </c>
      <c r="G22681" s="1" t="str">
        <f>IFERROR(__xludf.DUMMYFUNCTION("GOOGLETRANSLATE(D22681,""fr"",""en"")"),"#VALUE!")</f>
        <v>#VALUE!</v>
      </c>
    </row>
    <row r="22682" ht="15.75" customHeight="1">
      <c r="A22682" s="1" t="s">
        <v>2702</v>
      </c>
      <c r="B22682" s="1">
        <v>4.0</v>
      </c>
      <c r="C22682" s="1" t="s">
        <v>46950</v>
      </c>
      <c r="D22682" s="1" t="s">
        <v>46951</v>
      </c>
      <c r="E22682" s="1" t="s">
        <v>21</v>
      </c>
      <c r="F22682" s="1" t="s">
        <v>11</v>
      </c>
      <c r="G22682" s="1" t="str">
        <f>IFERROR(__xludf.DUMMYFUNCTION("GOOGLETRANSLATE(D22682,""fr"",""en"")"),"#VALUE!")</f>
        <v>#VALUE!</v>
      </c>
    </row>
    <row r="22683" ht="15.75" customHeight="1">
      <c r="A22683" s="1" t="s">
        <v>2702</v>
      </c>
      <c r="B22683" s="1">
        <v>3.0</v>
      </c>
      <c r="C22683" s="1" t="s">
        <v>46952</v>
      </c>
      <c r="D22683" s="1" t="s">
        <v>46953</v>
      </c>
      <c r="E22683" s="1" t="s">
        <v>21</v>
      </c>
      <c r="F22683" s="1" t="s">
        <v>11</v>
      </c>
      <c r="G22683" s="1" t="str">
        <f>IFERROR(__xludf.DUMMYFUNCTION("GOOGLETRANSLATE(D22683,""fr"",""en"")"),"#VALUE!")</f>
        <v>#VALUE!</v>
      </c>
    </row>
    <row r="22684" ht="15.75" customHeight="1">
      <c r="A22684" s="1" t="s">
        <v>12121</v>
      </c>
      <c r="B22684" s="1">
        <v>1.0</v>
      </c>
      <c r="C22684" s="1" t="s">
        <v>46954</v>
      </c>
      <c r="D22684" s="1" t="s">
        <v>46955</v>
      </c>
      <c r="E22684" s="1" t="s">
        <v>226</v>
      </c>
      <c r="F22684" s="1" t="s">
        <v>110</v>
      </c>
      <c r="G22684" s="1" t="str">
        <f>IFERROR(__xludf.DUMMYFUNCTION("GOOGLETRANSLATE(D22684,""fr"",""en"")"),"#VALUE!")</f>
        <v>#VALUE!</v>
      </c>
    </row>
    <row r="22685" ht="15.75" customHeight="1">
      <c r="A22685" s="1" t="s">
        <v>2120</v>
      </c>
      <c r="B22685" s="1">
        <v>1.0</v>
      </c>
      <c r="C22685" s="1" t="s">
        <v>46956</v>
      </c>
      <c r="D22685" s="1" t="s">
        <v>46957</v>
      </c>
      <c r="E22685" s="1" t="s">
        <v>10</v>
      </c>
      <c r="F22685" s="1" t="s">
        <v>11</v>
      </c>
      <c r="G22685" s="1" t="str">
        <f>IFERROR(__xludf.DUMMYFUNCTION("GOOGLETRANSLATE(D22685,""fr"",""en"")"),"#VALUE!")</f>
        <v>#VALUE!</v>
      </c>
    </row>
    <row r="22686" ht="15.75" customHeight="1">
      <c r="A22686" s="1" t="s">
        <v>3900</v>
      </c>
      <c r="B22686" s="1">
        <v>3.0</v>
      </c>
      <c r="C22686" s="1" t="s">
        <v>46958</v>
      </c>
      <c r="D22686" s="1" t="s">
        <v>46959</v>
      </c>
      <c r="E22686" s="1" t="s">
        <v>10</v>
      </c>
      <c r="F22686" s="1" t="s">
        <v>11</v>
      </c>
      <c r="G22686" s="1" t="str">
        <f>IFERROR(__xludf.DUMMYFUNCTION("GOOGLETRANSLATE(D22686,""fr"",""en"")"),"#VALUE!")</f>
        <v>#VALUE!</v>
      </c>
    </row>
    <row r="22687" ht="15.75" customHeight="1">
      <c r="A22687" s="1" t="s">
        <v>1426</v>
      </c>
      <c r="B22687" s="1">
        <v>3.0</v>
      </c>
      <c r="C22687" s="1" t="s">
        <v>46960</v>
      </c>
      <c r="D22687" s="1" t="s">
        <v>46961</v>
      </c>
      <c r="E22687" s="1" t="s">
        <v>34</v>
      </c>
      <c r="F22687" s="1" t="s">
        <v>30</v>
      </c>
      <c r="G22687" s="1" t="str">
        <f>IFERROR(__xludf.DUMMYFUNCTION("GOOGLETRANSLATE(D22687,""fr"",""en"")"),"#VALUE!")</f>
        <v>#VALUE!</v>
      </c>
    </row>
    <row r="22688" ht="15.75" customHeight="1">
      <c r="A22688" s="1" t="s">
        <v>2022</v>
      </c>
      <c r="B22688" s="1">
        <v>5.0</v>
      </c>
      <c r="C22688" s="1" t="s">
        <v>46962</v>
      </c>
      <c r="D22688" s="1" t="s">
        <v>46963</v>
      </c>
      <c r="E22688" s="1" t="s">
        <v>10</v>
      </c>
      <c r="F22688" s="1" t="s">
        <v>11</v>
      </c>
      <c r="G22688" s="1" t="str">
        <f>IFERROR(__xludf.DUMMYFUNCTION("GOOGLETRANSLATE(D22688,""fr"",""en"")"),"#VALUE!")</f>
        <v>#VALUE!</v>
      </c>
    </row>
    <row r="22689" ht="15.75" customHeight="1">
      <c r="A22689" s="1" t="s">
        <v>147</v>
      </c>
      <c r="B22689" s="1">
        <v>5.0</v>
      </c>
      <c r="C22689" s="1" t="s">
        <v>46964</v>
      </c>
      <c r="D22689" s="1" t="s">
        <v>46965</v>
      </c>
      <c r="E22689" s="1" t="s">
        <v>10</v>
      </c>
      <c r="F22689" s="1" t="s">
        <v>11</v>
      </c>
      <c r="G22689" s="1" t="str">
        <f>IFERROR(__xludf.DUMMYFUNCTION("GOOGLETRANSLATE(D22689,""fr"",""en"")"),"#VALUE!")</f>
        <v>#VALUE!</v>
      </c>
    </row>
    <row r="22690" ht="15.75" customHeight="1">
      <c r="A22690" s="1" t="s">
        <v>6145</v>
      </c>
      <c r="B22690" s="1">
        <v>3.0</v>
      </c>
      <c r="C22690" s="1" t="s">
        <v>46966</v>
      </c>
      <c r="D22690" s="1" t="s">
        <v>46967</v>
      </c>
      <c r="E22690" s="1" t="s">
        <v>29</v>
      </c>
      <c r="F22690" s="1" t="s">
        <v>30</v>
      </c>
      <c r="G22690" s="1" t="str">
        <f>IFERROR(__xludf.DUMMYFUNCTION("GOOGLETRANSLATE(D22690,""fr"",""en"")"),"#VALUE!")</f>
        <v>#VALUE!</v>
      </c>
    </row>
    <row r="22691" ht="15.75" customHeight="1">
      <c r="A22691" s="1" t="s">
        <v>707</v>
      </c>
      <c r="B22691" s="1">
        <v>4.0</v>
      </c>
      <c r="C22691" s="1" t="s">
        <v>46968</v>
      </c>
      <c r="D22691" s="1" t="s">
        <v>46969</v>
      </c>
      <c r="E22691" s="1" t="s">
        <v>176</v>
      </c>
      <c r="F22691" s="1" t="s">
        <v>66</v>
      </c>
      <c r="G22691" s="1" t="str">
        <f>IFERROR(__xludf.DUMMYFUNCTION("GOOGLETRANSLATE(D22691,""fr"",""en"")"),"#VALUE!")</f>
        <v>#VALUE!</v>
      </c>
    </row>
    <row r="22692" ht="15.75" customHeight="1">
      <c r="A22692" s="1" t="s">
        <v>673</v>
      </c>
      <c r="B22692" s="1">
        <v>1.0</v>
      </c>
      <c r="C22692" s="1" t="s">
        <v>46970</v>
      </c>
      <c r="D22692" s="1" t="s">
        <v>46971</v>
      </c>
      <c r="E22692" s="1" t="s">
        <v>47</v>
      </c>
      <c r="F22692" s="1" t="s">
        <v>118</v>
      </c>
      <c r="G22692" s="1" t="str">
        <f>IFERROR(__xludf.DUMMYFUNCTION("GOOGLETRANSLATE(D22692,""fr"",""en"")"),"#VALUE!")</f>
        <v>#VALUE!</v>
      </c>
    </row>
    <row r="22693" ht="15.75" customHeight="1">
      <c r="A22693" s="1" t="s">
        <v>1476</v>
      </c>
      <c r="B22693" s="1">
        <v>1.0</v>
      </c>
      <c r="C22693" s="1" t="s">
        <v>46972</v>
      </c>
      <c r="D22693" s="1" t="s">
        <v>46973</v>
      </c>
      <c r="E22693" s="1" t="s">
        <v>21</v>
      </c>
      <c r="F22693" s="1" t="s">
        <v>11</v>
      </c>
      <c r="G22693" s="1" t="str">
        <f>IFERROR(__xludf.DUMMYFUNCTION("GOOGLETRANSLATE(D22693,""fr"",""en"")"),"#VALUE!")</f>
        <v>#VALUE!</v>
      </c>
    </row>
    <row r="22694" ht="15.75" customHeight="1">
      <c r="A22694" s="1" t="s">
        <v>689</v>
      </c>
      <c r="B22694" s="1">
        <v>3.0</v>
      </c>
      <c r="C22694" s="1" t="s">
        <v>46974</v>
      </c>
      <c r="D22694" s="1" t="s">
        <v>46975</v>
      </c>
      <c r="E22694" s="1" t="s">
        <v>292</v>
      </c>
      <c r="F22694" s="1" t="s">
        <v>11</v>
      </c>
      <c r="G22694" s="1" t="str">
        <f>IFERROR(__xludf.DUMMYFUNCTION("GOOGLETRANSLATE(D22694,""fr"",""en"")"),"#VALUE!")</f>
        <v>#VALUE!</v>
      </c>
    </row>
    <row r="22695" ht="15.75" customHeight="1">
      <c r="A22695" s="1" t="s">
        <v>11031</v>
      </c>
      <c r="B22695" s="1">
        <v>2.0</v>
      </c>
      <c r="C22695" s="1" t="s">
        <v>46976</v>
      </c>
      <c r="D22695" s="1" t="s">
        <v>46977</v>
      </c>
      <c r="E22695" s="1" t="s">
        <v>273</v>
      </c>
      <c r="F22695" s="1" t="s">
        <v>110</v>
      </c>
      <c r="G22695" s="1" t="str">
        <f>IFERROR(__xludf.DUMMYFUNCTION("GOOGLETRANSLATE(D22695,""fr"",""en"")"),"#VALUE!")</f>
        <v>#VALUE!</v>
      </c>
    </row>
    <row r="22696" ht="15.75" customHeight="1">
      <c r="A22696" s="1" t="s">
        <v>24842</v>
      </c>
      <c r="B22696" s="1">
        <v>3.0</v>
      </c>
      <c r="C22696" s="1" t="s">
        <v>9347</v>
      </c>
      <c r="D22696" s="1" t="s">
        <v>46978</v>
      </c>
      <c r="E22696" s="1" t="s">
        <v>10</v>
      </c>
      <c r="F22696" s="1" t="s">
        <v>11</v>
      </c>
      <c r="G22696" s="1" t="str">
        <f>IFERROR(__xludf.DUMMYFUNCTION("GOOGLETRANSLATE(D22696,""fr"",""en"")"),"#VALUE!")</f>
        <v>#VALUE!</v>
      </c>
    </row>
    <row r="22697" ht="15.75" customHeight="1">
      <c r="A22697" s="1" t="s">
        <v>6959</v>
      </c>
      <c r="B22697" s="1">
        <v>1.0</v>
      </c>
      <c r="C22697" s="1" t="s">
        <v>46979</v>
      </c>
      <c r="D22697" s="1" t="s">
        <v>46980</v>
      </c>
      <c r="E22697" s="1" t="s">
        <v>575</v>
      </c>
      <c r="F22697" s="1" t="s">
        <v>84</v>
      </c>
      <c r="G22697" s="1" t="str">
        <f>IFERROR(__xludf.DUMMYFUNCTION("GOOGLETRANSLATE(D22697,""fr"",""en"")"),"#VALUE!")</f>
        <v>#VALUE!</v>
      </c>
    </row>
    <row r="22698" ht="15.75" customHeight="1">
      <c r="A22698" s="1" t="s">
        <v>19850</v>
      </c>
      <c r="B22698" s="1">
        <v>4.0</v>
      </c>
      <c r="C22698" s="1" t="s">
        <v>46981</v>
      </c>
      <c r="D22698" s="1" t="s">
        <v>46982</v>
      </c>
      <c r="E22698" s="1" t="s">
        <v>109</v>
      </c>
      <c r="F22698" s="1" t="s">
        <v>110</v>
      </c>
      <c r="G22698" s="1" t="str">
        <f>IFERROR(__xludf.DUMMYFUNCTION("GOOGLETRANSLATE(D22698,""fr"",""en"")"),"#VALUE!")</f>
        <v>#VALUE!</v>
      </c>
    </row>
    <row r="22699" ht="15.75" customHeight="1">
      <c r="A22699" s="1" t="s">
        <v>2114</v>
      </c>
      <c r="B22699" s="1">
        <v>1.0</v>
      </c>
      <c r="C22699" s="1" t="s">
        <v>46983</v>
      </c>
      <c r="D22699" s="1" t="s">
        <v>46984</v>
      </c>
      <c r="E22699" s="1" t="s">
        <v>273</v>
      </c>
      <c r="F22699" s="1" t="s">
        <v>11</v>
      </c>
      <c r="G22699" s="1" t="str">
        <f>IFERROR(__xludf.DUMMYFUNCTION("GOOGLETRANSLATE(D22699,""fr"",""en"")"),"#VALUE!")</f>
        <v>#VALUE!</v>
      </c>
    </row>
    <row r="22700" ht="15.75" customHeight="1">
      <c r="A22700" s="1" t="s">
        <v>7</v>
      </c>
      <c r="B22700" s="1">
        <v>5.0</v>
      </c>
      <c r="C22700" s="1" t="s">
        <v>46985</v>
      </c>
      <c r="D22700" s="1" t="s">
        <v>46986</v>
      </c>
      <c r="E22700" s="1" t="s">
        <v>10</v>
      </c>
      <c r="F22700" s="1" t="s">
        <v>11</v>
      </c>
      <c r="G22700" s="1" t="str">
        <f>IFERROR(__xludf.DUMMYFUNCTION("GOOGLETRANSLATE(D22700,""fr"",""en"")"),"#VALUE!")</f>
        <v>#VALUE!</v>
      </c>
    </row>
    <row r="22701" ht="15.75" customHeight="1">
      <c r="A22701" s="1" t="s">
        <v>11543</v>
      </c>
      <c r="B22701" s="1">
        <v>3.0</v>
      </c>
      <c r="C22701" s="1" t="s">
        <v>46987</v>
      </c>
      <c r="D22701" s="1" t="s">
        <v>46988</v>
      </c>
      <c r="E22701" s="1" t="s">
        <v>47</v>
      </c>
      <c r="F22701" s="1" t="s">
        <v>48</v>
      </c>
      <c r="G22701" s="1" t="str">
        <f>IFERROR(__xludf.DUMMYFUNCTION("GOOGLETRANSLATE(D22701,""fr"",""en"")"),"#VALUE!")</f>
        <v>#VALUE!</v>
      </c>
    </row>
    <row r="22702" ht="15.75" customHeight="1">
      <c r="A22702" s="1" t="s">
        <v>1791</v>
      </c>
      <c r="B22702" s="1">
        <v>1.0</v>
      </c>
      <c r="C22702" s="1" t="s">
        <v>46989</v>
      </c>
      <c r="D22702" s="1" t="s">
        <v>46990</v>
      </c>
      <c r="E22702" s="1" t="s">
        <v>21</v>
      </c>
      <c r="F22702" s="1" t="s">
        <v>11</v>
      </c>
      <c r="G22702" s="1" t="str">
        <f>IFERROR(__xludf.DUMMYFUNCTION("GOOGLETRANSLATE(D22702,""fr"",""en"")"),"#VALUE!")</f>
        <v>#VALUE!</v>
      </c>
    </row>
    <row r="22703" ht="15.75" customHeight="1">
      <c r="A22703" s="1" t="s">
        <v>1581</v>
      </c>
      <c r="B22703" s="1">
        <v>5.0</v>
      </c>
      <c r="C22703" s="1" t="s">
        <v>46991</v>
      </c>
      <c r="D22703" s="1" t="s">
        <v>46992</v>
      </c>
      <c r="E22703" s="1" t="s">
        <v>10</v>
      </c>
      <c r="F22703" s="1" t="s">
        <v>11</v>
      </c>
      <c r="G22703" s="1" t="str">
        <f>IFERROR(__xludf.DUMMYFUNCTION("GOOGLETRANSLATE(D22703,""fr"",""en"")"),"#VALUE!")</f>
        <v>#VALUE!</v>
      </c>
    </row>
    <row r="22704" ht="15.75" customHeight="1">
      <c r="A22704" s="1" t="s">
        <v>367</v>
      </c>
      <c r="B22704" s="1">
        <v>1.0</v>
      </c>
      <c r="C22704" s="1" t="s">
        <v>46993</v>
      </c>
      <c r="D22704" s="1" t="s">
        <v>46994</v>
      </c>
      <c r="E22704" s="1" t="s">
        <v>554</v>
      </c>
      <c r="F22704" s="1" t="s">
        <v>30</v>
      </c>
      <c r="G22704" s="1" t="str">
        <f>IFERROR(__xludf.DUMMYFUNCTION("GOOGLETRANSLATE(D22704,""fr"",""en"")"),"#VALUE!")</f>
        <v>#VALUE!</v>
      </c>
    </row>
    <row r="22705" ht="15.75" customHeight="1">
      <c r="A22705" s="1" t="s">
        <v>19900</v>
      </c>
      <c r="B22705" s="1">
        <v>1.0</v>
      </c>
      <c r="C22705" s="1" t="s">
        <v>46995</v>
      </c>
      <c r="D22705" s="1" t="s">
        <v>46996</v>
      </c>
      <c r="E22705" s="1" t="s">
        <v>250</v>
      </c>
      <c r="F22705" s="1" t="s">
        <v>30</v>
      </c>
      <c r="G22705" s="1" t="str">
        <f>IFERROR(__xludf.DUMMYFUNCTION("GOOGLETRANSLATE(D22705,""fr"",""en"")"),"#VALUE!")</f>
        <v>#VALUE!</v>
      </c>
    </row>
    <row r="22706" ht="15.75" customHeight="1">
      <c r="A22706" s="1" t="s">
        <v>1498</v>
      </c>
      <c r="B22706" s="1">
        <v>5.0</v>
      </c>
      <c r="C22706" s="1" t="s">
        <v>46997</v>
      </c>
      <c r="D22706" s="1" t="s">
        <v>46998</v>
      </c>
      <c r="E22706" s="1" t="s">
        <v>65</v>
      </c>
      <c r="F22706" s="1" t="s">
        <v>66</v>
      </c>
      <c r="G22706" s="1" t="str">
        <f>IFERROR(__xludf.DUMMYFUNCTION("GOOGLETRANSLATE(D22706,""fr"",""en"")"),"#VALUE!")</f>
        <v>#VALUE!</v>
      </c>
    </row>
    <row r="22707" ht="15.75" customHeight="1">
      <c r="A22707" s="1" t="s">
        <v>8212</v>
      </c>
      <c r="B22707" s="1">
        <v>5.0</v>
      </c>
      <c r="C22707" s="1" t="s">
        <v>46999</v>
      </c>
      <c r="D22707" s="1" t="s">
        <v>47000</v>
      </c>
      <c r="E22707" s="1" t="s">
        <v>10</v>
      </c>
      <c r="F22707" s="1" t="s">
        <v>110</v>
      </c>
      <c r="G22707" s="1" t="str">
        <f>IFERROR(__xludf.DUMMYFUNCTION("GOOGLETRANSLATE(D22707,""fr"",""en"")"),"#VALUE!")</f>
        <v>#VALUE!</v>
      </c>
    </row>
    <row r="22708" ht="15.75" customHeight="1">
      <c r="A22708" s="1" t="s">
        <v>1476</v>
      </c>
      <c r="B22708" s="1">
        <v>5.0</v>
      </c>
      <c r="C22708" s="1" t="s">
        <v>47001</v>
      </c>
      <c r="D22708" s="1" t="s">
        <v>47002</v>
      </c>
      <c r="E22708" s="1" t="s">
        <v>10</v>
      </c>
      <c r="F22708" s="1" t="s">
        <v>11</v>
      </c>
      <c r="G22708" s="1" t="str">
        <f>IFERROR(__xludf.DUMMYFUNCTION("GOOGLETRANSLATE(D22708,""fr"",""en"")"),"#VALUE!")</f>
        <v>#VALUE!</v>
      </c>
    </row>
    <row r="22709" ht="15.75" customHeight="1">
      <c r="A22709" s="1" t="s">
        <v>13372</v>
      </c>
      <c r="B22709" s="1">
        <v>2.0</v>
      </c>
      <c r="C22709" s="1" t="s">
        <v>47003</v>
      </c>
      <c r="D22709" s="1" t="s">
        <v>47004</v>
      </c>
      <c r="E22709" s="1" t="s">
        <v>373</v>
      </c>
      <c r="F22709" s="1" t="s">
        <v>30</v>
      </c>
      <c r="G22709" s="1" t="str">
        <f>IFERROR(__xludf.DUMMYFUNCTION("GOOGLETRANSLATE(D22709,""fr"",""en"")"),"#VALUE!")</f>
        <v>#VALUE!</v>
      </c>
    </row>
    <row r="22710" ht="15.75" customHeight="1">
      <c r="A22710" s="1" t="s">
        <v>2801</v>
      </c>
      <c r="B22710" s="1">
        <v>1.0</v>
      </c>
      <c r="C22710" s="1" t="s">
        <v>47005</v>
      </c>
      <c r="D22710" s="1" t="s">
        <v>47006</v>
      </c>
      <c r="E22710" s="1" t="s">
        <v>250</v>
      </c>
      <c r="F22710" s="1" t="s">
        <v>30</v>
      </c>
      <c r="G22710" s="1" t="str">
        <f>IFERROR(__xludf.DUMMYFUNCTION("GOOGLETRANSLATE(D22710,""fr"",""en"")"),"#VALUE!")</f>
        <v>#VALUE!</v>
      </c>
    </row>
    <row r="22711" ht="15.75" customHeight="1">
      <c r="A22711" s="1" t="s">
        <v>5672</v>
      </c>
      <c r="B22711" s="1">
        <v>4.0</v>
      </c>
      <c r="C22711" s="1" t="s">
        <v>47007</v>
      </c>
      <c r="D22711" s="1" t="s">
        <v>47008</v>
      </c>
      <c r="E22711" s="1" t="s">
        <v>65</v>
      </c>
      <c r="F22711" s="1" t="s">
        <v>66</v>
      </c>
      <c r="G22711" s="1" t="str">
        <f>IFERROR(__xludf.DUMMYFUNCTION("GOOGLETRANSLATE(D22711,""fr"",""en"")"),"#VALUE!")</f>
        <v>#VALUE!</v>
      </c>
    </row>
    <row r="22712" ht="15.75" customHeight="1">
      <c r="A22712" s="1" t="s">
        <v>19023</v>
      </c>
      <c r="B22712" s="1">
        <v>1.0</v>
      </c>
      <c r="C22712" s="1" t="s">
        <v>47009</v>
      </c>
      <c r="D22712" s="1" t="s">
        <v>47010</v>
      </c>
      <c r="E22712" s="1" t="s">
        <v>109</v>
      </c>
      <c r="F22712" s="1" t="s">
        <v>11</v>
      </c>
      <c r="G22712" s="1" t="str">
        <f>IFERROR(__xludf.DUMMYFUNCTION("GOOGLETRANSLATE(D22712,""fr"",""en"")"),"#VALUE!")</f>
        <v>#VALUE!</v>
      </c>
    </row>
    <row r="22713" ht="15.75" customHeight="1">
      <c r="A22713" s="1" t="s">
        <v>16059</v>
      </c>
      <c r="B22713" s="1">
        <v>4.0</v>
      </c>
      <c r="C22713" s="1" t="s">
        <v>47011</v>
      </c>
      <c r="D22713" s="1" t="s">
        <v>47012</v>
      </c>
      <c r="E22713" s="1" t="s">
        <v>614</v>
      </c>
      <c r="F22713" s="1" t="s">
        <v>30</v>
      </c>
      <c r="G22713" s="1" t="str">
        <f>IFERROR(__xludf.DUMMYFUNCTION("GOOGLETRANSLATE(D22713,""fr"",""en"")"),"#VALUE!")</f>
        <v>#VALUE!</v>
      </c>
    </row>
    <row r="22714" ht="15.75" customHeight="1">
      <c r="A22714" s="1" t="s">
        <v>485</v>
      </c>
      <c r="B22714" s="1">
        <v>4.0</v>
      </c>
      <c r="C22714" s="1" t="s">
        <v>47013</v>
      </c>
      <c r="D22714" s="1" t="s">
        <v>47014</v>
      </c>
      <c r="E22714" s="1" t="s">
        <v>484</v>
      </c>
      <c r="F22714" s="1" t="s">
        <v>118</v>
      </c>
      <c r="G22714" s="1" t="str">
        <f>IFERROR(__xludf.DUMMYFUNCTION("GOOGLETRANSLATE(D22714,""fr"",""en"")"),"#VALUE!")</f>
        <v>#VALUE!</v>
      </c>
    </row>
    <row r="22715" ht="15.75" customHeight="1">
      <c r="A22715" s="1" t="s">
        <v>1353</v>
      </c>
      <c r="B22715" s="1">
        <v>5.0</v>
      </c>
      <c r="C22715" s="1" t="s">
        <v>47015</v>
      </c>
      <c r="D22715" s="1" t="s">
        <v>47016</v>
      </c>
      <c r="E22715" s="1" t="s">
        <v>109</v>
      </c>
      <c r="F22715" s="1" t="s">
        <v>110</v>
      </c>
      <c r="G22715" s="1" t="str">
        <f>IFERROR(__xludf.DUMMYFUNCTION("GOOGLETRANSLATE(D22715,""fr"",""en"")"),"#VALUE!")</f>
        <v>#VALUE!</v>
      </c>
    </row>
    <row r="22716" ht="15.75" customHeight="1">
      <c r="A22716" s="1" t="s">
        <v>615</v>
      </c>
      <c r="B22716" s="1">
        <v>5.0</v>
      </c>
      <c r="C22716" s="1" t="s">
        <v>47017</v>
      </c>
      <c r="D22716" s="1" t="s">
        <v>47018</v>
      </c>
      <c r="E22716" s="1" t="s">
        <v>10</v>
      </c>
      <c r="F22716" s="1" t="s">
        <v>11</v>
      </c>
      <c r="G22716" s="1" t="str">
        <f>IFERROR(__xludf.DUMMYFUNCTION("GOOGLETRANSLATE(D22716,""fr"",""en"")"),"#VALUE!")</f>
        <v>#VALUE!</v>
      </c>
    </row>
    <row r="22717" ht="15.75" customHeight="1">
      <c r="A22717" s="1" t="s">
        <v>1696</v>
      </c>
      <c r="B22717" s="1">
        <v>5.0</v>
      </c>
      <c r="C22717" s="1" t="s">
        <v>47019</v>
      </c>
      <c r="D22717" s="1" t="s">
        <v>47020</v>
      </c>
      <c r="E22717" s="1" t="s">
        <v>21</v>
      </c>
      <c r="F22717" s="1" t="s">
        <v>11</v>
      </c>
      <c r="G22717" s="1" t="str">
        <f>IFERROR(__xludf.DUMMYFUNCTION("GOOGLETRANSLATE(D22717,""fr"",""en"")"),"#VALUE!")</f>
        <v>#VALUE!</v>
      </c>
    </row>
    <row r="22718" ht="15.75" customHeight="1">
      <c r="A22718" s="1" t="s">
        <v>8832</v>
      </c>
      <c r="B22718" s="1">
        <v>5.0</v>
      </c>
      <c r="C22718" s="1" t="s">
        <v>47021</v>
      </c>
      <c r="D22718" s="1" t="s">
        <v>47022</v>
      </c>
      <c r="E22718" s="1" t="s">
        <v>176</v>
      </c>
      <c r="F22718" s="1" t="s">
        <v>66</v>
      </c>
      <c r="G22718" s="1" t="str">
        <f>IFERROR(__xludf.DUMMYFUNCTION("GOOGLETRANSLATE(D22718,""fr"",""en"")"),"#VALUE!")</f>
        <v>#VALUE!</v>
      </c>
    </row>
    <row r="22719" ht="15.75" customHeight="1">
      <c r="A22719" s="1" t="s">
        <v>338</v>
      </c>
      <c r="B22719" s="1">
        <v>4.0</v>
      </c>
      <c r="C22719" s="1" t="s">
        <v>47023</v>
      </c>
      <c r="D22719" s="1" t="s">
        <v>47024</v>
      </c>
      <c r="E22719" s="1" t="s">
        <v>10</v>
      </c>
      <c r="F22719" s="1" t="s">
        <v>11</v>
      </c>
      <c r="G22719" s="1" t="str">
        <f>IFERROR(__xludf.DUMMYFUNCTION("GOOGLETRANSLATE(D22719,""fr"",""en"")"),"#VALUE!")</f>
        <v>#VALUE!</v>
      </c>
    </row>
    <row r="22720" ht="15.75" customHeight="1">
      <c r="A22720" s="1" t="s">
        <v>5989</v>
      </c>
      <c r="B22720" s="1">
        <v>1.0</v>
      </c>
      <c r="C22720" s="1" t="s">
        <v>47025</v>
      </c>
      <c r="D22720" s="1" t="s">
        <v>47026</v>
      </c>
      <c r="E22720" s="1" t="s">
        <v>25</v>
      </c>
      <c r="F22720" s="1" t="s">
        <v>11</v>
      </c>
      <c r="G22720" s="1" t="str">
        <f>IFERROR(__xludf.DUMMYFUNCTION("GOOGLETRANSLATE(D22720,""fr"",""en"")"),"#VALUE!")</f>
        <v>#VALUE!</v>
      </c>
    </row>
    <row r="22721" ht="15.75" customHeight="1">
      <c r="A22721" s="1" t="s">
        <v>281</v>
      </c>
      <c r="B22721" s="1">
        <v>4.0</v>
      </c>
      <c r="C22721" s="1" t="s">
        <v>47027</v>
      </c>
      <c r="D22721" s="1" t="s">
        <v>47028</v>
      </c>
      <c r="E22721" s="1" t="s">
        <v>10</v>
      </c>
      <c r="F22721" s="1" t="s">
        <v>11</v>
      </c>
      <c r="G22721" s="1" t="str">
        <f>IFERROR(__xludf.DUMMYFUNCTION("GOOGLETRANSLATE(D22721,""fr"",""en"")"),"#VALUE!")</f>
        <v>#VALUE!</v>
      </c>
    </row>
    <row r="22722" ht="15.75" customHeight="1">
      <c r="A22722" s="1" t="s">
        <v>1102</v>
      </c>
      <c r="B22722" s="1">
        <v>4.0</v>
      </c>
      <c r="C22722" s="1" t="s">
        <v>47029</v>
      </c>
      <c r="D22722" s="1" t="s">
        <v>47030</v>
      </c>
      <c r="E22722" s="1" t="s">
        <v>21</v>
      </c>
      <c r="F22722" s="1" t="s">
        <v>11</v>
      </c>
      <c r="G22722" s="1" t="str">
        <f>IFERROR(__xludf.DUMMYFUNCTION("GOOGLETRANSLATE(D22722,""fr"",""en"")"),"#VALUE!")</f>
        <v>#VALUE!</v>
      </c>
    </row>
    <row r="22723" ht="15.75" customHeight="1">
      <c r="A22723" s="1" t="s">
        <v>3264</v>
      </c>
      <c r="B22723" s="1">
        <v>3.0</v>
      </c>
      <c r="C22723" s="1" t="s">
        <v>47031</v>
      </c>
      <c r="D22723" s="1" t="s">
        <v>47032</v>
      </c>
      <c r="E22723" s="1" t="s">
        <v>614</v>
      </c>
      <c r="F22723" s="1" t="s">
        <v>30</v>
      </c>
      <c r="G22723" s="1" t="str">
        <f>IFERROR(__xludf.DUMMYFUNCTION("GOOGLETRANSLATE(D22723,""fr"",""en"")"),"#VALUE!")</f>
        <v>#VALUE!</v>
      </c>
    </row>
    <row r="22724" ht="15.75" customHeight="1">
      <c r="A22724" s="1" t="s">
        <v>39586</v>
      </c>
      <c r="B22724" s="1">
        <v>1.0</v>
      </c>
      <c r="C22724" s="1" t="s">
        <v>47033</v>
      </c>
      <c r="D22724" s="1" t="s">
        <v>47034</v>
      </c>
      <c r="E22724" s="1" t="s">
        <v>250</v>
      </c>
      <c r="F22724" s="1" t="s">
        <v>30</v>
      </c>
      <c r="G22724" s="1" t="str">
        <f>IFERROR(__xludf.DUMMYFUNCTION("GOOGLETRANSLATE(D22724,""fr"",""en"")"),"#VALUE!")</f>
        <v>#VALUE!</v>
      </c>
    </row>
    <row r="22725" ht="15.75" customHeight="1">
      <c r="A22725" s="1" t="s">
        <v>338</v>
      </c>
      <c r="B22725" s="1">
        <v>3.0</v>
      </c>
      <c r="C22725" s="1" t="s">
        <v>47035</v>
      </c>
      <c r="D22725" s="1" t="s">
        <v>47036</v>
      </c>
      <c r="E22725" s="1" t="s">
        <v>169</v>
      </c>
      <c r="F22725" s="1" t="s">
        <v>11</v>
      </c>
      <c r="G22725" s="1" t="str">
        <f>IFERROR(__xludf.DUMMYFUNCTION("GOOGLETRANSLATE(D22725,""fr"",""en"")"),"#VALUE!")</f>
        <v>#VALUE!</v>
      </c>
    </row>
    <row r="22726" ht="15.75" customHeight="1">
      <c r="A22726" s="1" t="s">
        <v>1879</v>
      </c>
      <c r="B22726" s="1">
        <v>5.0</v>
      </c>
      <c r="C22726" s="1" t="s">
        <v>47037</v>
      </c>
      <c r="D22726" s="1" t="s">
        <v>47038</v>
      </c>
      <c r="E22726" s="1" t="s">
        <v>21</v>
      </c>
      <c r="F22726" s="1" t="s">
        <v>11</v>
      </c>
      <c r="G22726" s="1" t="str">
        <f>IFERROR(__xludf.DUMMYFUNCTION("GOOGLETRANSLATE(D22726,""fr"",""en"")"),"#VALUE!")</f>
        <v>#VALUE!</v>
      </c>
    </row>
    <row r="22727" ht="15.75" customHeight="1">
      <c r="A22727" s="1" t="s">
        <v>2117</v>
      </c>
      <c r="B22727" s="1">
        <v>1.0</v>
      </c>
      <c r="C22727" s="1" t="s">
        <v>47039</v>
      </c>
      <c r="D22727" s="1" t="s">
        <v>47040</v>
      </c>
      <c r="E22727" s="1" t="s">
        <v>29</v>
      </c>
      <c r="F22727" s="1" t="s">
        <v>30</v>
      </c>
      <c r="G22727" s="1" t="str">
        <f>IFERROR(__xludf.DUMMYFUNCTION("GOOGLETRANSLATE(D22727,""fr"",""en"")"),"#VALUE!")</f>
        <v>#VALUE!</v>
      </c>
    </row>
    <row r="22728" ht="15.75" customHeight="1">
      <c r="A22728" s="1" t="s">
        <v>2006</v>
      </c>
      <c r="B22728" s="1">
        <v>2.0</v>
      </c>
      <c r="C22728" s="1" t="s">
        <v>47041</v>
      </c>
      <c r="D22728" s="1" t="s">
        <v>47042</v>
      </c>
      <c r="E22728" s="1" t="s">
        <v>52</v>
      </c>
      <c r="F22728" s="1" t="s">
        <v>11</v>
      </c>
      <c r="G22728" s="1" t="str">
        <f>IFERROR(__xludf.DUMMYFUNCTION("GOOGLETRANSLATE(D22728,""fr"",""en"")"),"#VALUE!")</f>
        <v>#VALUE!</v>
      </c>
    </row>
    <row r="22729" ht="15.75" customHeight="1">
      <c r="A22729" s="1" t="s">
        <v>1870</v>
      </c>
      <c r="B22729" s="1">
        <v>5.0</v>
      </c>
      <c r="C22729" s="1" t="s">
        <v>47043</v>
      </c>
      <c r="D22729" s="1" t="s">
        <v>47044</v>
      </c>
      <c r="E22729" s="1" t="s">
        <v>10</v>
      </c>
      <c r="F22729" s="1" t="s">
        <v>11</v>
      </c>
      <c r="G22729" s="1" t="str">
        <f>IFERROR(__xludf.DUMMYFUNCTION("GOOGLETRANSLATE(D22729,""fr"",""en"")"),"#VALUE!")</f>
        <v>#VALUE!</v>
      </c>
    </row>
    <row r="22730" ht="15.75" customHeight="1">
      <c r="A22730" s="1" t="s">
        <v>491</v>
      </c>
      <c r="B22730" s="1">
        <v>2.0</v>
      </c>
      <c r="C22730" s="1" t="s">
        <v>47045</v>
      </c>
      <c r="D22730" s="1" t="s">
        <v>47046</v>
      </c>
      <c r="E22730" s="1" t="s">
        <v>10</v>
      </c>
      <c r="F22730" s="1" t="s">
        <v>11</v>
      </c>
      <c r="G22730" s="1" t="str">
        <f>IFERROR(__xludf.DUMMYFUNCTION("GOOGLETRANSLATE(D22730,""fr"",""en"")"),"#VALUE!")</f>
        <v>#VALUE!</v>
      </c>
    </row>
    <row r="22731" ht="15.75" customHeight="1">
      <c r="A22731" s="1" t="s">
        <v>144</v>
      </c>
      <c r="B22731" s="1">
        <v>5.0</v>
      </c>
      <c r="C22731" s="1" t="s">
        <v>47047</v>
      </c>
      <c r="D22731" s="1" t="s">
        <v>47048</v>
      </c>
      <c r="E22731" s="1" t="s">
        <v>29</v>
      </c>
      <c r="F22731" s="1" t="s">
        <v>30</v>
      </c>
      <c r="G22731" s="1" t="str">
        <f>IFERROR(__xludf.DUMMYFUNCTION("GOOGLETRANSLATE(D22731,""fr"",""en"")"),"#VALUE!")</f>
        <v>#VALUE!</v>
      </c>
    </row>
    <row r="22732" ht="15.75" customHeight="1">
      <c r="A22732" s="1" t="s">
        <v>2325</v>
      </c>
      <c r="B22732" s="1">
        <v>4.0</v>
      </c>
      <c r="C22732" s="1" t="s">
        <v>47049</v>
      </c>
      <c r="D22732" s="1" t="s">
        <v>47050</v>
      </c>
      <c r="E22732" s="1" t="s">
        <v>65</v>
      </c>
      <c r="F22732" s="1" t="s">
        <v>66</v>
      </c>
      <c r="G22732" s="1" t="str">
        <f>IFERROR(__xludf.DUMMYFUNCTION("GOOGLETRANSLATE(D22732,""fr"",""en"")"),"#VALUE!")</f>
        <v>#VALUE!</v>
      </c>
    </row>
    <row r="22733" ht="15.75" customHeight="1">
      <c r="A22733" s="1" t="s">
        <v>5562</v>
      </c>
      <c r="B22733" s="1">
        <v>2.0</v>
      </c>
      <c r="C22733" s="1" t="s">
        <v>47051</v>
      </c>
      <c r="D22733" s="1" t="s">
        <v>47052</v>
      </c>
      <c r="E22733" s="1" t="s">
        <v>296</v>
      </c>
      <c r="F22733" s="1" t="s">
        <v>11</v>
      </c>
      <c r="G22733" s="1" t="str">
        <f>IFERROR(__xludf.DUMMYFUNCTION("GOOGLETRANSLATE(D22733,""fr"",""en"")"),"#VALUE!")</f>
        <v>#VALUE!</v>
      </c>
    </row>
    <row r="22734" ht="15.75" customHeight="1">
      <c r="A22734" s="1" t="s">
        <v>5323</v>
      </c>
      <c r="B22734" s="1">
        <v>2.0</v>
      </c>
      <c r="C22734" s="1" t="s">
        <v>47053</v>
      </c>
      <c r="D22734" s="1" t="s">
        <v>47054</v>
      </c>
      <c r="E22734" s="1" t="s">
        <v>29</v>
      </c>
      <c r="F22734" s="1" t="s">
        <v>30</v>
      </c>
      <c r="G22734" s="1" t="str">
        <f>IFERROR(__xludf.DUMMYFUNCTION("GOOGLETRANSLATE(D22734,""fr"",""en"")"),"#VALUE!")</f>
        <v>#VALUE!</v>
      </c>
    </row>
    <row r="22735" ht="15.75" customHeight="1">
      <c r="A22735" s="1" t="s">
        <v>798</v>
      </c>
      <c r="B22735" s="1">
        <v>3.0</v>
      </c>
      <c r="C22735" s="1" t="s">
        <v>47055</v>
      </c>
      <c r="D22735" s="1" t="s">
        <v>47056</v>
      </c>
      <c r="E22735" s="1" t="s">
        <v>10</v>
      </c>
      <c r="F22735" s="1" t="s">
        <v>11</v>
      </c>
      <c r="G22735" s="1" t="str">
        <f>IFERROR(__xludf.DUMMYFUNCTION("GOOGLETRANSLATE(D22735,""fr"",""en"")"),"The price is almost equivalent to my old insurer, I just modify the amount of assistance and warranty levels.
Sponsorship (which has not yet been taken into account), will allow me to gain a total of € 70 on my previous insurance.")</f>
        <v>The price is almost equivalent to my old insurer, I just modify the amount of assistance and warranty levels.
Sponsorship (which has not yet been taken into account), will allow me to gain a total of € 70 on my previous insurance.</v>
      </c>
    </row>
    <row r="22736" ht="15.75" customHeight="1">
      <c r="A22736" s="1" t="s">
        <v>1172</v>
      </c>
      <c r="B22736" s="1">
        <v>5.0</v>
      </c>
      <c r="C22736" s="1" t="s">
        <v>47057</v>
      </c>
      <c r="D22736" s="1" t="s">
        <v>47058</v>
      </c>
      <c r="E22736" s="1" t="s">
        <v>10</v>
      </c>
      <c r="F22736" s="1" t="s">
        <v>11</v>
      </c>
      <c r="G22736" s="1" t="str">
        <f>IFERROR(__xludf.DUMMYFUNCTION("GOOGLETRANSLATE(D22736,""fr"",""en"")"),"#VALUE!")</f>
        <v>#VALUE!</v>
      </c>
    </row>
    <row r="22737" ht="15.75" customHeight="1">
      <c r="A22737" s="1" t="s">
        <v>1596</v>
      </c>
      <c r="B22737" s="1">
        <v>1.0</v>
      </c>
      <c r="C22737" s="1" t="s">
        <v>47059</v>
      </c>
      <c r="D22737" s="1" t="s">
        <v>47060</v>
      </c>
      <c r="E22737" s="1" t="s">
        <v>47</v>
      </c>
      <c r="F22737" s="1" t="s">
        <v>48</v>
      </c>
      <c r="G22737" s="1" t="str">
        <f>IFERROR(__xludf.DUMMYFUNCTION("GOOGLETRANSLATE(D22737,""fr"",""en"")"),"#VALUE!")</f>
        <v>#VALUE!</v>
      </c>
    </row>
    <row r="22738" ht="15.75" customHeight="1">
      <c r="A22738" s="1" t="s">
        <v>352</v>
      </c>
      <c r="B22738" s="1">
        <v>4.0</v>
      </c>
      <c r="C22738" s="1" t="s">
        <v>47061</v>
      </c>
      <c r="D22738" s="1" t="s">
        <v>47062</v>
      </c>
      <c r="E22738" s="1" t="s">
        <v>169</v>
      </c>
      <c r="F22738" s="1" t="s">
        <v>11</v>
      </c>
      <c r="G22738" s="1" t="str">
        <f>IFERROR(__xludf.DUMMYFUNCTION("GOOGLETRANSLATE(D22738,""fr"",""en"")"),"#VALUE!")</f>
        <v>#VALUE!</v>
      </c>
    </row>
    <row r="22739" ht="15.75" customHeight="1">
      <c r="A22739" s="1" t="s">
        <v>588</v>
      </c>
      <c r="B22739" s="1">
        <v>3.0</v>
      </c>
      <c r="C22739" s="1" t="s">
        <v>47063</v>
      </c>
      <c r="D22739" s="1" t="s">
        <v>47064</v>
      </c>
      <c r="E22739" s="1" t="s">
        <v>614</v>
      </c>
      <c r="F22739" s="1" t="s">
        <v>30</v>
      </c>
      <c r="G22739" s="1" t="str">
        <f>IFERROR(__xludf.DUMMYFUNCTION("GOOGLETRANSLATE(D22739,""fr"",""en"")"),"#VALUE!")</f>
        <v>#VALUE!</v>
      </c>
    </row>
    <row r="22740" ht="15.75" customHeight="1">
      <c r="A22740" s="1" t="s">
        <v>338</v>
      </c>
      <c r="B22740" s="1">
        <v>5.0</v>
      </c>
      <c r="C22740" s="1" t="s">
        <v>47065</v>
      </c>
      <c r="D22740" s="1" t="s">
        <v>47066</v>
      </c>
      <c r="E22740" s="1" t="s">
        <v>176</v>
      </c>
      <c r="F22740" s="1" t="s">
        <v>66</v>
      </c>
      <c r="G22740" s="1" t="str">
        <f>IFERROR(__xludf.DUMMYFUNCTION("GOOGLETRANSLATE(D22740,""fr"",""en"")"),"#VALUE!")</f>
        <v>#VALUE!</v>
      </c>
    </row>
    <row r="22741" ht="15.75" customHeight="1">
      <c r="A22741" s="1" t="s">
        <v>270</v>
      </c>
      <c r="B22741" s="1">
        <v>3.0</v>
      </c>
      <c r="C22741" s="1" t="s">
        <v>47067</v>
      </c>
      <c r="D22741" s="1" t="s">
        <v>47068</v>
      </c>
      <c r="E22741" s="1" t="s">
        <v>614</v>
      </c>
      <c r="F22741" s="1" t="s">
        <v>30</v>
      </c>
      <c r="G22741" s="1" t="str">
        <f>IFERROR(__xludf.DUMMYFUNCTION("GOOGLETRANSLATE(D22741,""fr"",""en"")"),"#VALUE!")</f>
        <v>#VALUE!</v>
      </c>
    </row>
    <row r="22742" ht="15.75" customHeight="1">
      <c r="A22742" s="1" t="s">
        <v>5582</v>
      </c>
      <c r="B22742" s="1">
        <v>1.0</v>
      </c>
      <c r="C22742" s="1" t="s">
        <v>47069</v>
      </c>
      <c r="D22742" s="1" t="s">
        <v>47070</v>
      </c>
      <c r="E22742" s="1" t="s">
        <v>34</v>
      </c>
      <c r="F22742" s="1" t="s">
        <v>30</v>
      </c>
      <c r="G22742" s="1" t="str">
        <f>IFERROR(__xludf.DUMMYFUNCTION("GOOGLETRANSLATE(D22742,""fr"",""en"")"),"#VALUE!")</f>
        <v>#VALUE!</v>
      </c>
    </row>
    <row r="22743" ht="15.75" customHeight="1">
      <c r="A22743" s="1" t="s">
        <v>62</v>
      </c>
      <c r="B22743" s="1">
        <v>5.0</v>
      </c>
      <c r="C22743" s="1" t="s">
        <v>47071</v>
      </c>
      <c r="D22743" s="1" t="s">
        <v>47072</v>
      </c>
      <c r="E22743" s="1" t="s">
        <v>10</v>
      </c>
      <c r="F22743" s="1" t="s">
        <v>11</v>
      </c>
      <c r="G22743" s="1" t="str">
        <f>IFERROR(__xludf.DUMMYFUNCTION("GOOGLETRANSLATE(D22743,""fr"",""en"")"),"#VALUE!")</f>
        <v>#VALUE!</v>
      </c>
    </row>
    <row r="22744" ht="15.75" customHeight="1">
      <c r="A22744" s="1" t="s">
        <v>458</v>
      </c>
      <c r="B22744" s="1">
        <v>4.0</v>
      </c>
      <c r="C22744" s="1" t="s">
        <v>47073</v>
      </c>
      <c r="D22744" s="1" t="s">
        <v>47074</v>
      </c>
      <c r="E22744" s="1" t="s">
        <v>169</v>
      </c>
      <c r="F22744" s="1" t="s">
        <v>11</v>
      </c>
      <c r="G22744" s="1" t="str">
        <f>IFERROR(__xludf.DUMMYFUNCTION("GOOGLETRANSLATE(D22744,""fr"",""en"")"),"#VALUE!")</f>
        <v>#VALUE!</v>
      </c>
    </row>
    <row r="22745" ht="15.75" customHeight="1">
      <c r="A22745" s="1" t="s">
        <v>11868</v>
      </c>
      <c r="B22745" s="1">
        <v>4.0</v>
      </c>
      <c r="C22745" s="1" t="s">
        <v>47075</v>
      </c>
      <c r="D22745" s="1" t="s">
        <v>47076</v>
      </c>
      <c r="E22745" s="1" t="s">
        <v>125</v>
      </c>
      <c r="F22745" s="1" t="s">
        <v>110</v>
      </c>
      <c r="G22745" s="1" t="str">
        <f>IFERROR(__xludf.DUMMYFUNCTION("GOOGLETRANSLATE(D22745,""fr"",""en"")"),"#VALUE!")</f>
        <v>#VALUE!</v>
      </c>
    </row>
    <row r="22746" ht="15.75" customHeight="1">
      <c r="A22746" s="1" t="s">
        <v>1062</v>
      </c>
      <c r="B22746" s="1">
        <v>1.0</v>
      </c>
      <c r="C22746" s="1" t="s">
        <v>47077</v>
      </c>
      <c r="D22746" s="1" t="s">
        <v>47078</v>
      </c>
      <c r="E22746" s="1" t="s">
        <v>296</v>
      </c>
      <c r="F22746" s="1" t="s">
        <v>118</v>
      </c>
      <c r="G22746" s="1" t="str">
        <f>IFERROR(__xludf.DUMMYFUNCTION("GOOGLETRANSLATE(D22746,""fr"",""en"")"),"#VALUE!")</f>
        <v>#VALUE!</v>
      </c>
    </row>
    <row r="22747" ht="15.75" customHeight="1">
      <c r="A22747" s="1" t="s">
        <v>1062</v>
      </c>
      <c r="B22747" s="1">
        <v>5.0</v>
      </c>
      <c r="C22747" s="1" t="s">
        <v>47079</v>
      </c>
      <c r="D22747" s="1" t="s">
        <v>47080</v>
      </c>
      <c r="E22747" s="1" t="s">
        <v>10</v>
      </c>
      <c r="F22747" s="1" t="s">
        <v>11</v>
      </c>
      <c r="G22747" s="1" t="str">
        <f>IFERROR(__xludf.DUMMYFUNCTION("GOOGLETRANSLATE(D22747,""fr"",""en"")"),"#VALUE!")</f>
        <v>#VALUE!</v>
      </c>
    </row>
    <row r="22748" ht="15.75" customHeight="1">
      <c r="A22748" s="1" t="s">
        <v>635</v>
      </c>
      <c r="B22748" s="1">
        <v>4.0</v>
      </c>
      <c r="C22748" s="1" t="s">
        <v>47081</v>
      </c>
      <c r="D22748" s="1" t="s">
        <v>47082</v>
      </c>
      <c r="E22748" s="1" t="s">
        <v>65</v>
      </c>
      <c r="F22748" s="1" t="s">
        <v>66</v>
      </c>
      <c r="G22748" s="1" t="str">
        <f>IFERROR(__xludf.DUMMYFUNCTION("GOOGLETRANSLATE(D22748,""fr"",""en"")"),"#VALUE!")</f>
        <v>#VALUE!</v>
      </c>
    </row>
    <row r="22749" ht="15.75" customHeight="1">
      <c r="A22749" s="1" t="s">
        <v>11356</v>
      </c>
      <c r="B22749" s="1">
        <v>1.0</v>
      </c>
      <c r="C22749" s="1" t="s">
        <v>47083</v>
      </c>
      <c r="D22749" s="1" t="s">
        <v>47084</v>
      </c>
      <c r="E22749" s="1" t="s">
        <v>230</v>
      </c>
      <c r="F22749" s="1" t="s">
        <v>48</v>
      </c>
      <c r="G22749" s="1" t="str">
        <f>IFERROR(__xludf.DUMMYFUNCTION("GOOGLETRANSLATE(D22749,""fr"",""en"")"),"#VALUE!")</f>
        <v>#VALUE!</v>
      </c>
    </row>
    <row r="22750" ht="15.75" customHeight="1">
      <c r="A22750" s="1" t="s">
        <v>3285</v>
      </c>
      <c r="B22750" s="1">
        <v>1.0</v>
      </c>
      <c r="C22750" s="1" t="s">
        <v>47085</v>
      </c>
      <c r="D22750" s="1" t="s">
        <v>47086</v>
      </c>
      <c r="E22750" s="1" t="s">
        <v>750</v>
      </c>
      <c r="F22750" s="1" t="s">
        <v>110</v>
      </c>
      <c r="G22750" s="1" t="str">
        <f>IFERROR(__xludf.DUMMYFUNCTION("GOOGLETRANSLATE(D22750,""fr"",""en"")"),"#VALUE!")</f>
        <v>#VALUE!</v>
      </c>
    </row>
    <row r="22751" ht="15.75" customHeight="1">
      <c r="A22751" s="1" t="s">
        <v>1248</v>
      </c>
      <c r="B22751" s="1">
        <v>1.0</v>
      </c>
      <c r="C22751" s="1" t="s">
        <v>47087</v>
      </c>
      <c r="D22751" s="1" t="s">
        <v>47088</v>
      </c>
      <c r="E22751" s="1" t="s">
        <v>10</v>
      </c>
      <c r="F22751" s="1" t="s">
        <v>11</v>
      </c>
      <c r="G22751" s="1" t="str">
        <f>IFERROR(__xludf.DUMMYFUNCTION("GOOGLETRANSLATE(D22751,""fr"",""en"")"),"#VALUE!")</f>
        <v>#VALUE!</v>
      </c>
    </row>
    <row r="22752" ht="15.75" customHeight="1">
      <c r="A22752" s="1" t="s">
        <v>2128</v>
      </c>
      <c r="B22752" s="1">
        <v>1.0</v>
      </c>
      <c r="C22752" s="1" t="s">
        <v>47089</v>
      </c>
      <c r="D22752" s="1" t="s">
        <v>47090</v>
      </c>
      <c r="E22752" s="1" t="s">
        <v>25</v>
      </c>
      <c r="F22752" s="1" t="s">
        <v>11</v>
      </c>
      <c r="G22752" s="1" t="str">
        <f>IFERROR(__xludf.DUMMYFUNCTION("GOOGLETRANSLATE(D22752,""fr"",""en"")"),"#VALUE!")</f>
        <v>#VALUE!</v>
      </c>
    </row>
    <row r="22753" ht="15.75" customHeight="1">
      <c r="A22753" s="1" t="s">
        <v>3730</v>
      </c>
      <c r="B22753" s="1">
        <v>5.0</v>
      </c>
      <c r="C22753" s="1" t="s">
        <v>47091</v>
      </c>
      <c r="D22753" s="1" t="s">
        <v>47092</v>
      </c>
      <c r="E22753" s="1" t="s">
        <v>29</v>
      </c>
      <c r="F22753" s="1" t="s">
        <v>30</v>
      </c>
      <c r="G22753" s="1" t="str">
        <f>IFERROR(__xludf.DUMMYFUNCTION("GOOGLETRANSLATE(D22753,""fr"",""en"")"),"#VALUE!")</f>
        <v>#VALUE!</v>
      </c>
    </row>
    <row r="22754" ht="15.75" customHeight="1">
      <c r="A22754" s="1" t="s">
        <v>5149</v>
      </c>
      <c r="B22754" s="1">
        <v>2.0</v>
      </c>
      <c r="C22754" s="1" t="s">
        <v>47093</v>
      </c>
      <c r="D22754" s="1" t="s">
        <v>47094</v>
      </c>
      <c r="E22754" s="1" t="s">
        <v>10</v>
      </c>
      <c r="F22754" s="1" t="s">
        <v>11</v>
      </c>
      <c r="G22754" s="1" t="str">
        <f>IFERROR(__xludf.DUMMYFUNCTION("GOOGLETRANSLATE(D22754,""fr"",""en"")"),"#VALUE!")</f>
        <v>#VALUE!</v>
      </c>
    </row>
    <row r="22755" ht="15.75" customHeight="1">
      <c r="A22755" s="1" t="s">
        <v>11421</v>
      </c>
      <c r="B22755" s="1">
        <v>2.0</v>
      </c>
      <c r="C22755" s="1" t="s">
        <v>47095</v>
      </c>
      <c r="D22755" s="1" t="s">
        <v>47096</v>
      </c>
      <c r="E22755" s="1" t="s">
        <v>273</v>
      </c>
      <c r="F22755" s="1" t="s">
        <v>11</v>
      </c>
      <c r="G22755" s="1" t="str">
        <f>IFERROR(__xludf.DUMMYFUNCTION("GOOGLETRANSLATE(D22755,""fr"",""en"")"),"#VALUE!")</f>
        <v>#VALUE!</v>
      </c>
    </row>
    <row r="22756" ht="15.75" customHeight="1">
      <c r="A22756" s="1" t="s">
        <v>606</v>
      </c>
      <c r="B22756" s="1">
        <v>1.0</v>
      </c>
      <c r="C22756" s="1" t="s">
        <v>47097</v>
      </c>
      <c r="D22756" s="1" t="s">
        <v>47098</v>
      </c>
      <c r="E22756" s="1" t="s">
        <v>73</v>
      </c>
      <c r="F22756" s="1" t="s">
        <v>30</v>
      </c>
      <c r="G22756" s="1" t="str">
        <f>IFERROR(__xludf.DUMMYFUNCTION("GOOGLETRANSLATE(D22756,""fr"",""en"")"),"#VALUE!")</f>
        <v>#VALUE!</v>
      </c>
    </row>
    <row r="22757" ht="15.75" customHeight="1">
      <c r="A22757" s="1" t="s">
        <v>326</v>
      </c>
      <c r="B22757" s="1">
        <v>3.0</v>
      </c>
      <c r="C22757" s="1" t="s">
        <v>47099</v>
      </c>
      <c r="D22757" s="1" t="s">
        <v>47100</v>
      </c>
      <c r="E22757" s="1" t="s">
        <v>3642</v>
      </c>
      <c r="F22757" s="1" t="s">
        <v>118</v>
      </c>
      <c r="G22757" s="1" t="str">
        <f>IFERROR(__xludf.DUMMYFUNCTION("GOOGLETRANSLATE(D22757,""fr"",""en"")"),"#VALUE!")</f>
        <v>#VALUE!</v>
      </c>
    </row>
    <row r="22758" ht="15.75" customHeight="1">
      <c r="A22758" s="1" t="s">
        <v>14725</v>
      </c>
      <c r="B22758" s="1">
        <v>4.0</v>
      </c>
      <c r="C22758" s="1" t="s">
        <v>42009</v>
      </c>
      <c r="D22758" s="1" t="s">
        <v>47101</v>
      </c>
      <c r="E22758" s="1" t="s">
        <v>484</v>
      </c>
      <c r="F22758" s="1" t="s">
        <v>118</v>
      </c>
      <c r="G22758" s="1" t="str">
        <f>IFERROR(__xludf.DUMMYFUNCTION("GOOGLETRANSLATE(D22758,""fr"",""en"")"),"#VALUE!")</f>
        <v>#VALUE!</v>
      </c>
    </row>
    <row r="22759" ht="15.75" customHeight="1">
      <c r="A22759" s="1" t="s">
        <v>8612</v>
      </c>
      <c r="B22759" s="1">
        <v>2.0</v>
      </c>
      <c r="C22759" s="1" t="s">
        <v>47102</v>
      </c>
      <c r="D22759" s="1" t="s">
        <v>47103</v>
      </c>
      <c r="E22759" s="1" t="s">
        <v>280</v>
      </c>
      <c r="F22759" s="1" t="s">
        <v>11</v>
      </c>
      <c r="G22759" s="1" t="str">
        <f>IFERROR(__xludf.DUMMYFUNCTION("GOOGLETRANSLATE(D22759,""fr"",""en"")"),"#VALUE!")</f>
        <v>#VALUE!</v>
      </c>
    </row>
    <row r="22760" ht="15.75" customHeight="1">
      <c r="A22760" s="1" t="s">
        <v>1581</v>
      </c>
      <c r="B22760" s="1">
        <v>4.0</v>
      </c>
      <c r="C22760" s="1" t="s">
        <v>47104</v>
      </c>
      <c r="D22760" s="1" t="s">
        <v>47105</v>
      </c>
      <c r="E22760" s="1" t="s">
        <v>169</v>
      </c>
      <c r="F22760" s="1" t="s">
        <v>11</v>
      </c>
      <c r="G22760" s="1" t="str">
        <f>IFERROR(__xludf.DUMMYFUNCTION("GOOGLETRANSLATE(D22760,""fr"",""en"")"),"#VALUE!")</f>
        <v>#VALUE!</v>
      </c>
    </row>
    <row r="22761" ht="15.75" customHeight="1">
      <c r="A22761" s="1" t="s">
        <v>3856</v>
      </c>
      <c r="B22761" s="1">
        <v>1.0</v>
      </c>
      <c r="C22761" s="1" t="s">
        <v>47106</v>
      </c>
      <c r="D22761" s="1" t="s">
        <v>47107</v>
      </c>
      <c r="E22761" s="1" t="s">
        <v>52</v>
      </c>
      <c r="F22761" s="1" t="s">
        <v>11</v>
      </c>
      <c r="G22761" s="1" t="str">
        <f>IFERROR(__xludf.DUMMYFUNCTION("GOOGLETRANSLATE(D22761,""fr"",""en"")"),"#VALUE!")</f>
        <v>#VALUE!</v>
      </c>
    </row>
    <row r="22762" ht="15.75" customHeight="1">
      <c r="A22762" s="1" t="s">
        <v>2120</v>
      </c>
      <c r="B22762" s="1">
        <v>2.0</v>
      </c>
      <c r="C22762" s="1" t="s">
        <v>47108</v>
      </c>
      <c r="D22762" s="1" t="s">
        <v>47109</v>
      </c>
      <c r="E22762" s="1" t="s">
        <v>296</v>
      </c>
      <c r="F22762" s="1" t="s">
        <v>110</v>
      </c>
      <c r="G22762" s="1" t="str">
        <f>IFERROR(__xludf.DUMMYFUNCTION("GOOGLETRANSLATE(D22762,""fr"",""en"")"),"#VALUE!")</f>
        <v>#VALUE!</v>
      </c>
    </row>
    <row r="22763" ht="15.75" customHeight="1">
      <c r="A22763" s="1" t="s">
        <v>1253</v>
      </c>
      <c r="B22763" s="1">
        <v>1.0</v>
      </c>
      <c r="C22763" s="1" t="s">
        <v>47110</v>
      </c>
      <c r="D22763" s="1" t="s">
        <v>47111</v>
      </c>
      <c r="E22763" s="1" t="s">
        <v>2053</v>
      </c>
      <c r="F22763" s="1" t="s">
        <v>84</v>
      </c>
      <c r="G22763" s="1" t="str">
        <f>IFERROR(__xludf.DUMMYFUNCTION("GOOGLETRANSLATE(D22763,""fr"",""en"")"),"#VALUE!")</f>
        <v>#VALUE!</v>
      </c>
    </row>
    <row r="22764" ht="15.75" customHeight="1">
      <c r="A22764" s="1" t="s">
        <v>16340</v>
      </c>
      <c r="B22764" s="1">
        <v>1.0</v>
      </c>
      <c r="C22764" s="1" t="s">
        <v>47112</v>
      </c>
      <c r="D22764" s="1" t="s">
        <v>47113</v>
      </c>
      <c r="E22764" s="1" t="s">
        <v>296</v>
      </c>
      <c r="F22764" s="1" t="s">
        <v>11</v>
      </c>
      <c r="G22764" s="1" t="str">
        <f>IFERROR(__xludf.DUMMYFUNCTION("GOOGLETRANSLATE(D22764,""fr"",""en"")"),"#VALUE!")</f>
        <v>#VALUE!</v>
      </c>
    </row>
    <row r="22765" ht="15.75" customHeight="1">
      <c r="A22765" s="1" t="s">
        <v>11116</v>
      </c>
      <c r="B22765" s="1">
        <v>3.0</v>
      </c>
      <c r="C22765" s="1" t="s">
        <v>47114</v>
      </c>
      <c r="D22765" s="1" t="s">
        <v>47115</v>
      </c>
      <c r="E22765" s="1" t="s">
        <v>25</v>
      </c>
      <c r="F22765" s="1" t="s">
        <v>110</v>
      </c>
      <c r="G22765" s="1" t="str">
        <f>IFERROR(__xludf.DUMMYFUNCTION("GOOGLETRANSLATE(D22765,""fr"",""en"")"),"#VALUE!")</f>
        <v>#VALUE!</v>
      </c>
    </row>
    <row r="22766" ht="15.75" customHeight="1">
      <c r="A22766" s="1" t="s">
        <v>1248</v>
      </c>
      <c r="B22766" s="1">
        <v>1.0</v>
      </c>
      <c r="C22766" s="1" t="s">
        <v>47116</v>
      </c>
      <c r="D22766" s="1" t="s">
        <v>47117</v>
      </c>
      <c r="E22766" s="1" t="s">
        <v>196</v>
      </c>
      <c r="F22766" s="1" t="s">
        <v>118</v>
      </c>
      <c r="G22766" s="1" t="str">
        <f>IFERROR(__xludf.DUMMYFUNCTION("GOOGLETRANSLATE(D22766,""fr"",""en"")"),"#VALUE!")</f>
        <v>#VALUE!</v>
      </c>
    </row>
    <row r="22767" ht="15.75" customHeight="1">
      <c r="A22767" s="1" t="s">
        <v>1601</v>
      </c>
      <c r="B22767" s="1">
        <v>3.0</v>
      </c>
      <c r="C22767" s="1" t="s">
        <v>47118</v>
      </c>
      <c r="D22767" s="1" t="s">
        <v>47119</v>
      </c>
      <c r="E22767" s="1" t="s">
        <v>52</v>
      </c>
      <c r="F22767" s="1" t="s">
        <v>110</v>
      </c>
      <c r="G22767" s="1" t="str">
        <f>IFERROR(__xludf.DUMMYFUNCTION("GOOGLETRANSLATE(D22767,""fr"",""en"")"),"#VALUE!")</f>
        <v>#VALUE!</v>
      </c>
    </row>
    <row r="22768" ht="15.75" customHeight="1">
      <c r="A22768" s="1" t="s">
        <v>3448</v>
      </c>
      <c r="B22768" s="1">
        <v>4.0</v>
      </c>
      <c r="C22768" s="1" t="s">
        <v>47120</v>
      </c>
      <c r="D22768" s="1" t="s">
        <v>47121</v>
      </c>
      <c r="E22768" s="1" t="s">
        <v>21</v>
      </c>
      <c r="F22768" s="1" t="s">
        <v>11</v>
      </c>
      <c r="G22768" s="1" t="str">
        <f>IFERROR(__xludf.DUMMYFUNCTION("GOOGLETRANSLATE(D22768,""fr"",""en"")"),"#VALUE!")</f>
        <v>#VALUE!</v>
      </c>
    </row>
    <row r="22769" ht="15.75" customHeight="1">
      <c r="A22769" s="1" t="s">
        <v>6129</v>
      </c>
      <c r="B22769" s="1">
        <v>2.0</v>
      </c>
      <c r="C22769" s="1" t="s">
        <v>47122</v>
      </c>
      <c r="D22769" s="1" t="s">
        <v>47123</v>
      </c>
      <c r="E22769" s="1" t="s">
        <v>273</v>
      </c>
      <c r="F22769" s="1" t="s">
        <v>110</v>
      </c>
      <c r="G22769" s="1" t="str">
        <f>IFERROR(__xludf.DUMMYFUNCTION("GOOGLETRANSLATE(D22769,""fr"",""en"")"),"#VALUE!")</f>
        <v>#VALUE!</v>
      </c>
    </row>
    <row r="22770" ht="15.75" customHeight="1">
      <c r="A22770" s="1" t="s">
        <v>3934</v>
      </c>
      <c r="B22770" s="1">
        <v>2.0</v>
      </c>
      <c r="C22770" s="1" t="s">
        <v>47124</v>
      </c>
      <c r="D22770" s="1" t="s">
        <v>47125</v>
      </c>
      <c r="E22770" s="1" t="s">
        <v>355</v>
      </c>
      <c r="F22770" s="1" t="s">
        <v>110</v>
      </c>
      <c r="G22770" s="1" t="str">
        <f>IFERROR(__xludf.DUMMYFUNCTION("GOOGLETRANSLATE(D22770,""fr"",""en"")"),"#VALUE!")</f>
        <v>#VALUE!</v>
      </c>
    </row>
    <row r="22771" ht="15.75" customHeight="1">
      <c r="A22771" s="1" t="s">
        <v>1969</v>
      </c>
      <c r="B22771" s="1">
        <v>2.0</v>
      </c>
      <c r="C22771" s="1" t="s">
        <v>47126</v>
      </c>
      <c r="D22771" s="1" t="s">
        <v>47127</v>
      </c>
      <c r="E22771" s="1" t="s">
        <v>169</v>
      </c>
      <c r="F22771" s="1" t="s">
        <v>11</v>
      </c>
      <c r="G22771" s="1" t="str">
        <f>IFERROR(__xludf.DUMMYFUNCTION("GOOGLETRANSLATE(D22771,""fr"",""en"")"),"#VALUE!")</f>
        <v>#VALUE!</v>
      </c>
    </row>
    <row r="22772" ht="15.75" customHeight="1">
      <c r="A22772" s="1" t="s">
        <v>3711</v>
      </c>
      <c r="B22772" s="1">
        <v>5.0</v>
      </c>
      <c r="C22772" s="1" t="s">
        <v>47128</v>
      </c>
      <c r="D22772" s="1" t="s">
        <v>47129</v>
      </c>
      <c r="E22772" s="1" t="s">
        <v>29</v>
      </c>
      <c r="F22772" s="1" t="s">
        <v>30</v>
      </c>
      <c r="G22772" s="1" t="str">
        <f>IFERROR(__xludf.DUMMYFUNCTION("GOOGLETRANSLATE(D22772,""fr"",""en"")"),"#VALUE!")</f>
        <v>#VALUE!</v>
      </c>
    </row>
    <row r="22773" ht="15.75" customHeight="1">
      <c r="A22773" s="1" t="s">
        <v>3496</v>
      </c>
      <c r="B22773" s="1">
        <v>3.0</v>
      </c>
      <c r="C22773" s="1" t="s">
        <v>47130</v>
      </c>
      <c r="D22773" s="1" t="s">
        <v>47131</v>
      </c>
      <c r="E22773" s="1" t="s">
        <v>176</v>
      </c>
      <c r="F22773" s="1" t="s">
        <v>66</v>
      </c>
      <c r="G22773" s="1" t="str">
        <f>IFERROR(__xludf.DUMMYFUNCTION("GOOGLETRANSLATE(D22773,""fr"",""en"")"),"#VALUE!")</f>
        <v>#VALUE!</v>
      </c>
    </row>
    <row r="22774" ht="15.75" customHeight="1">
      <c r="A22774" s="1" t="s">
        <v>985</v>
      </c>
      <c r="B22774" s="1">
        <v>1.0</v>
      </c>
      <c r="C22774" s="1" t="s">
        <v>47132</v>
      </c>
      <c r="D22774" s="1" t="s">
        <v>47133</v>
      </c>
      <c r="E22774" s="1" t="s">
        <v>250</v>
      </c>
      <c r="F22774" s="1" t="s">
        <v>30</v>
      </c>
      <c r="G22774" s="1" t="str">
        <f>IFERROR(__xludf.DUMMYFUNCTION("GOOGLETRANSLATE(D22774,""fr"",""en"")"),"#VALUE!")</f>
        <v>#VALUE!</v>
      </c>
    </row>
    <row r="22775" ht="15.75" customHeight="1">
      <c r="A22775" s="1" t="s">
        <v>8559</v>
      </c>
      <c r="B22775" s="1">
        <v>1.0</v>
      </c>
      <c r="C22775" s="1" t="s">
        <v>47134</v>
      </c>
      <c r="D22775" s="1" t="s">
        <v>47135</v>
      </c>
      <c r="E22775" s="1" t="s">
        <v>109</v>
      </c>
      <c r="F22775" s="1" t="s">
        <v>11</v>
      </c>
      <c r="G22775" s="1" t="str">
        <f>IFERROR(__xludf.DUMMYFUNCTION("GOOGLETRANSLATE(D22775,""fr"",""en"")"),"#VALUE!")</f>
        <v>#VALUE!</v>
      </c>
    </row>
    <row r="22776" ht="15.75" customHeight="1">
      <c r="A22776" s="1" t="s">
        <v>46184</v>
      </c>
      <c r="B22776" s="1">
        <v>2.0</v>
      </c>
      <c r="C22776" s="1" t="s">
        <v>47136</v>
      </c>
      <c r="D22776" s="1" t="s">
        <v>47137</v>
      </c>
      <c r="E22776" s="1" t="s">
        <v>21</v>
      </c>
      <c r="F22776" s="1" t="s">
        <v>11</v>
      </c>
      <c r="G22776" s="1" t="str">
        <f>IFERROR(__xludf.DUMMYFUNCTION("GOOGLETRANSLATE(D22776,""fr"",""en"")"),"#VALUE!")</f>
        <v>#VALUE!</v>
      </c>
    </row>
    <row r="22777" ht="15.75" customHeight="1">
      <c r="A22777" s="1" t="s">
        <v>4260</v>
      </c>
      <c r="B22777" s="1">
        <v>1.0</v>
      </c>
      <c r="C22777" s="1" t="s">
        <v>47138</v>
      </c>
      <c r="D22777" s="1" t="s">
        <v>47139</v>
      </c>
      <c r="E22777" s="1" t="s">
        <v>575</v>
      </c>
      <c r="F22777" s="1" t="s">
        <v>48</v>
      </c>
      <c r="G22777" s="1" t="str">
        <f>IFERROR(__xludf.DUMMYFUNCTION("GOOGLETRANSLATE(D22777,""fr"",""en"")"),"#VALUE!")</f>
        <v>#VALUE!</v>
      </c>
    </row>
    <row r="22778" ht="15.75" customHeight="1">
      <c r="A22778" s="1" t="s">
        <v>274</v>
      </c>
      <c r="B22778" s="1">
        <v>5.0</v>
      </c>
      <c r="C22778" s="1" t="s">
        <v>43411</v>
      </c>
      <c r="D22778" s="1" t="s">
        <v>47140</v>
      </c>
      <c r="E22778" s="1" t="s">
        <v>169</v>
      </c>
      <c r="F22778" s="1" t="s">
        <v>11</v>
      </c>
      <c r="G22778" s="1" t="str">
        <f>IFERROR(__xludf.DUMMYFUNCTION("GOOGLETRANSLATE(D22778,""fr"",""en"")"),"#VALUE!")</f>
        <v>#VALUE!</v>
      </c>
    </row>
    <row r="22779" ht="15.75" customHeight="1">
      <c r="A22779" s="1" t="s">
        <v>1439</v>
      </c>
      <c r="B22779" s="1">
        <v>2.0</v>
      </c>
      <c r="C22779" s="1" t="s">
        <v>47141</v>
      </c>
      <c r="D22779" s="1" t="s">
        <v>47142</v>
      </c>
      <c r="E22779" s="1" t="s">
        <v>10</v>
      </c>
      <c r="F22779" s="1" t="s">
        <v>11</v>
      </c>
      <c r="G22779" s="1" t="str">
        <f>IFERROR(__xludf.DUMMYFUNCTION("GOOGLETRANSLATE(D22779,""fr"",""en"")"),"#VALUE!")</f>
        <v>#VALUE!</v>
      </c>
    </row>
    <row r="22780" ht="15.75" customHeight="1">
      <c r="A22780" s="1" t="s">
        <v>585</v>
      </c>
      <c r="B22780" s="1">
        <v>1.0</v>
      </c>
      <c r="C22780" s="1" t="s">
        <v>47143</v>
      </c>
      <c r="D22780" s="1" t="s">
        <v>47144</v>
      </c>
      <c r="E22780" s="1" t="s">
        <v>10</v>
      </c>
      <c r="F22780" s="1" t="s">
        <v>11</v>
      </c>
      <c r="G22780" s="1" t="str">
        <f>IFERROR(__xludf.DUMMYFUNCTION("GOOGLETRANSLATE(D22780,""fr"",""en"")"),"#VALUE!")</f>
        <v>#VALUE!</v>
      </c>
    </row>
    <row r="22781" ht="15.75" customHeight="1">
      <c r="A22781" s="1" t="s">
        <v>35</v>
      </c>
      <c r="B22781" s="1">
        <v>1.0</v>
      </c>
      <c r="C22781" s="1" t="s">
        <v>47145</v>
      </c>
      <c r="D22781" s="1" t="s">
        <v>47146</v>
      </c>
      <c r="E22781" s="1" t="s">
        <v>1192</v>
      </c>
      <c r="F22781" s="1" t="s">
        <v>110</v>
      </c>
      <c r="G22781" s="1" t="str">
        <f>IFERROR(__xludf.DUMMYFUNCTION("GOOGLETRANSLATE(D22781,""fr"",""en"")"),"#VALUE!")</f>
        <v>#VALUE!</v>
      </c>
    </row>
    <row r="22782" ht="15.75" customHeight="1">
      <c r="A22782" s="1" t="s">
        <v>1062</v>
      </c>
      <c r="B22782" s="1">
        <v>4.0</v>
      </c>
      <c r="C22782" s="1" t="s">
        <v>47147</v>
      </c>
      <c r="D22782" s="1" t="s">
        <v>47148</v>
      </c>
      <c r="E22782" s="1" t="s">
        <v>614</v>
      </c>
      <c r="F22782" s="1" t="s">
        <v>30</v>
      </c>
      <c r="G22782" s="1" t="str">
        <f>IFERROR(__xludf.DUMMYFUNCTION("GOOGLETRANSLATE(D22782,""fr"",""en"")"),"#VALUE!")</f>
        <v>#VALUE!</v>
      </c>
    </row>
    <row r="22783" ht="15.75" customHeight="1">
      <c r="A22783" s="1" t="s">
        <v>5230</v>
      </c>
      <c r="B22783" s="1">
        <v>5.0</v>
      </c>
      <c r="C22783" s="1" t="s">
        <v>47149</v>
      </c>
      <c r="D22783" s="1" t="s">
        <v>47150</v>
      </c>
      <c r="E22783" s="1" t="s">
        <v>226</v>
      </c>
      <c r="F22783" s="1" t="s">
        <v>11</v>
      </c>
      <c r="G22783" s="1" t="str">
        <f>IFERROR(__xludf.DUMMYFUNCTION("GOOGLETRANSLATE(D22783,""fr"",""en"")"),"#VALUE!")</f>
        <v>#VALUE!</v>
      </c>
    </row>
    <row r="22784" ht="15.75" customHeight="1">
      <c r="A22784" s="1" t="s">
        <v>2128</v>
      </c>
      <c r="B22784" s="1">
        <v>3.0</v>
      </c>
      <c r="C22784" s="1" t="s">
        <v>47151</v>
      </c>
      <c r="D22784" s="1" t="s">
        <v>47152</v>
      </c>
      <c r="E22784" s="1" t="s">
        <v>484</v>
      </c>
      <c r="F22784" s="1" t="s">
        <v>30</v>
      </c>
      <c r="G22784" s="1" t="str">
        <f>IFERROR(__xludf.DUMMYFUNCTION("GOOGLETRANSLATE(D22784,""fr"",""en"")"),"#VALUE!")</f>
        <v>#VALUE!</v>
      </c>
    </row>
    <row r="22785" ht="15.75" customHeight="1">
      <c r="A22785" s="1" t="s">
        <v>1338</v>
      </c>
      <c r="B22785" s="1">
        <v>2.0</v>
      </c>
      <c r="C22785" s="1" t="s">
        <v>47153</v>
      </c>
      <c r="D22785" s="1" t="s">
        <v>47154</v>
      </c>
      <c r="E22785" s="1" t="s">
        <v>10</v>
      </c>
      <c r="F22785" s="1" t="s">
        <v>11</v>
      </c>
      <c r="G22785" s="1" t="str">
        <f>IFERROR(__xludf.DUMMYFUNCTION("GOOGLETRANSLATE(D22785,""fr"",""en"")"),"#VALUE!")</f>
        <v>#VALUE!</v>
      </c>
    </row>
    <row r="22786" ht="15.75" customHeight="1">
      <c r="A22786" s="1" t="s">
        <v>2854</v>
      </c>
      <c r="B22786" s="1">
        <v>1.0</v>
      </c>
      <c r="C22786" s="1" t="s">
        <v>47155</v>
      </c>
      <c r="D22786" s="1" t="s">
        <v>47156</v>
      </c>
      <c r="E22786" s="1" t="s">
        <v>10</v>
      </c>
      <c r="F22786" s="1" t="s">
        <v>11</v>
      </c>
      <c r="G22786" s="1" t="str">
        <f>IFERROR(__xludf.DUMMYFUNCTION("GOOGLETRANSLATE(D22786,""fr"",""en"")"),"#VALUE!")</f>
        <v>#VALUE!</v>
      </c>
    </row>
    <row r="22787" ht="15.75" customHeight="1">
      <c r="A22787" s="1" t="s">
        <v>3324</v>
      </c>
      <c r="B22787" s="1">
        <v>2.0</v>
      </c>
      <c r="C22787" s="1" t="s">
        <v>47157</v>
      </c>
      <c r="D22787" s="1" t="s">
        <v>47158</v>
      </c>
      <c r="E22787" s="1" t="s">
        <v>226</v>
      </c>
      <c r="F22787" s="1" t="s">
        <v>110</v>
      </c>
      <c r="G22787" s="1" t="str">
        <f>IFERROR(__xludf.DUMMYFUNCTION("GOOGLETRANSLATE(D22787,""fr"",""en"")"),"#VALUE!")</f>
        <v>#VALUE!</v>
      </c>
    </row>
    <row r="22788" ht="15.75" customHeight="1">
      <c r="A22788" s="1" t="s">
        <v>741</v>
      </c>
      <c r="B22788" s="1">
        <v>5.0</v>
      </c>
      <c r="C22788" s="1" t="s">
        <v>47159</v>
      </c>
      <c r="D22788" s="1" t="s">
        <v>47160</v>
      </c>
      <c r="E22788" s="1" t="s">
        <v>10</v>
      </c>
      <c r="F22788" s="1" t="s">
        <v>11</v>
      </c>
      <c r="G22788" s="1" t="str">
        <f>IFERROR(__xludf.DUMMYFUNCTION("GOOGLETRANSLATE(D22788,""fr"",""en"")"),"#VALUE!")</f>
        <v>#VALUE!</v>
      </c>
    </row>
    <row r="22789" ht="15.75" customHeight="1">
      <c r="A22789" s="1" t="s">
        <v>47161</v>
      </c>
      <c r="B22789" s="1">
        <v>1.0</v>
      </c>
      <c r="C22789" s="1" t="s">
        <v>47162</v>
      </c>
      <c r="D22789" s="1" t="s">
        <v>47163</v>
      </c>
      <c r="E22789" s="1" t="s">
        <v>3642</v>
      </c>
      <c r="F22789" s="1" t="s">
        <v>118</v>
      </c>
      <c r="G22789" s="1" t="str">
        <f>IFERROR(__xludf.DUMMYFUNCTION("GOOGLETRANSLATE(D22789,""fr"",""en"")"),"#VALUE!")</f>
        <v>#VALUE!</v>
      </c>
    </row>
    <row r="22790" ht="15.75" customHeight="1">
      <c r="A22790" s="1" t="s">
        <v>7459</v>
      </c>
      <c r="B22790" s="1">
        <v>1.0</v>
      </c>
      <c r="C22790" s="1" t="s">
        <v>47164</v>
      </c>
      <c r="D22790" s="1" t="s">
        <v>47165</v>
      </c>
      <c r="E22790" s="1" t="s">
        <v>254</v>
      </c>
      <c r="F22790" s="1" t="s">
        <v>66</v>
      </c>
      <c r="G22790" s="1" t="str">
        <f>IFERROR(__xludf.DUMMYFUNCTION("GOOGLETRANSLATE(D22790,""fr"",""en"")"),"#VALUE!")</f>
        <v>#VALUE!</v>
      </c>
    </row>
    <row r="22791" ht="15.75" customHeight="1">
      <c r="A22791" s="1" t="s">
        <v>14503</v>
      </c>
      <c r="B22791" s="1">
        <v>1.0</v>
      </c>
      <c r="C22791" s="1" t="s">
        <v>47166</v>
      </c>
      <c r="D22791" s="1" t="s">
        <v>47167</v>
      </c>
      <c r="E22791" s="1" t="s">
        <v>25</v>
      </c>
      <c r="F22791" s="1" t="s">
        <v>11</v>
      </c>
      <c r="G22791" s="1" t="str">
        <f>IFERROR(__xludf.DUMMYFUNCTION("GOOGLETRANSLATE(D22791,""fr"",""en"")"),"#VALUE!")</f>
        <v>#VALUE!</v>
      </c>
    </row>
    <row r="22792" ht="15.75" customHeight="1">
      <c r="A22792" s="1" t="s">
        <v>597</v>
      </c>
      <c r="B22792" s="1">
        <v>5.0</v>
      </c>
      <c r="C22792" s="1" t="s">
        <v>47168</v>
      </c>
      <c r="D22792" s="1" t="s">
        <v>47169</v>
      </c>
      <c r="E22792" s="1" t="s">
        <v>10</v>
      </c>
      <c r="F22792" s="1" t="s">
        <v>11</v>
      </c>
      <c r="G22792" s="1" t="str">
        <f>IFERROR(__xludf.DUMMYFUNCTION("GOOGLETRANSLATE(D22792,""fr"",""en"")"),"#VALUE!")</f>
        <v>#VALUE!</v>
      </c>
    </row>
    <row r="22793" ht="15.75" customHeight="1">
      <c r="A22793" s="1" t="s">
        <v>138</v>
      </c>
      <c r="B22793" s="1">
        <v>4.0</v>
      </c>
      <c r="C22793" s="1" t="s">
        <v>47170</v>
      </c>
      <c r="D22793" s="1" t="s">
        <v>47171</v>
      </c>
      <c r="E22793" s="1" t="s">
        <v>10</v>
      </c>
      <c r="F22793" s="1" t="s">
        <v>11</v>
      </c>
      <c r="G22793" s="1" t="str">
        <f>IFERROR(__xludf.DUMMYFUNCTION("GOOGLETRANSLATE(D22793,""fr"",""en"")"),"#VALUE!")</f>
        <v>#VALUE!</v>
      </c>
    </row>
    <row r="22794" ht="15.75" customHeight="1">
      <c r="A22794" s="1" t="s">
        <v>944</v>
      </c>
      <c r="B22794" s="1">
        <v>1.0</v>
      </c>
      <c r="C22794" s="1" t="s">
        <v>47172</v>
      </c>
      <c r="D22794" s="1" t="s">
        <v>41492</v>
      </c>
      <c r="E22794" s="1" t="s">
        <v>296</v>
      </c>
      <c r="F22794" s="1" t="s">
        <v>11</v>
      </c>
      <c r="G22794" s="1" t="str">
        <f>IFERROR(__xludf.DUMMYFUNCTION("GOOGLETRANSLATE(D22794,""fr"",""en"")"),"#VALUE!")</f>
        <v>#VALUE!</v>
      </c>
    </row>
    <row r="22795" ht="15.75" customHeight="1">
      <c r="A22795" s="1" t="s">
        <v>899</v>
      </c>
      <c r="B22795" s="1">
        <v>1.0</v>
      </c>
      <c r="C22795" s="1" t="s">
        <v>47173</v>
      </c>
      <c r="D22795" s="1" t="s">
        <v>47174</v>
      </c>
      <c r="E22795" s="1" t="s">
        <v>43</v>
      </c>
      <c r="F22795" s="1" t="s">
        <v>30</v>
      </c>
      <c r="G22795" s="1" t="str">
        <f>IFERROR(__xludf.DUMMYFUNCTION("GOOGLETRANSLATE(D22795,""fr"",""en"")"),"#VALUE!")</f>
        <v>#VALUE!</v>
      </c>
    </row>
    <row r="22796" ht="15.75" customHeight="1">
      <c r="A22796" s="1" t="s">
        <v>1482</v>
      </c>
      <c r="B22796" s="1">
        <v>5.0</v>
      </c>
      <c r="C22796" s="1" t="s">
        <v>47175</v>
      </c>
      <c r="D22796" s="1" t="s">
        <v>47176</v>
      </c>
      <c r="E22796" s="1" t="s">
        <v>21</v>
      </c>
      <c r="F22796" s="1" t="s">
        <v>11</v>
      </c>
      <c r="G22796" s="1" t="str">
        <f>IFERROR(__xludf.DUMMYFUNCTION("GOOGLETRANSLATE(D22796,""fr"",""en"")"),"#VALUE!")</f>
        <v>#VALUE!</v>
      </c>
    </row>
    <row r="22797" ht="15.75" customHeight="1">
      <c r="A22797" s="1" t="s">
        <v>3050</v>
      </c>
      <c r="B22797" s="1">
        <v>1.0</v>
      </c>
      <c r="C22797" s="1" t="s">
        <v>47177</v>
      </c>
      <c r="D22797" s="1" t="s">
        <v>47178</v>
      </c>
      <c r="E22797" s="1" t="s">
        <v>10</v>
      </c>
      <c r="F22797" s="1" t="s">
        <v>11</v>
      </c>
      <c r="G22797" s="1" t="str">
        <f>IFERROR(__xludf.DUMMYFUNCTION("GOOGLETRANSLATE(D22797,""fr"",""en"")"),"#VALUE!")</f>
        <v>#VALUE!</v>
      </c>
    </row>
    <row r="22798" ht="15.75" customHeight="1">
      <c r="A22798" s="1" t="s">
        <v>62</v>
      </c>
      <c r="B22798" s="1">
        <v>5.0</v>
      </c>
      <c r="C22798" s="1" t="s">
        <v>47179</v>
      </c>
      <c r="D22798" s="1" t="s">
        <v>47180</v>
      </c>
      <c r="E22798" s="1" t="s">
        <v>10</v>
      </c>
      <c r="F22798" s="1" t="s">
        <v>11</v>
      </c>
      <c r="G22798" s="1" t="str">
        <f>IFERROR(__xludf.DUMMYFUNCTION("GOOGLETRANSLATE(D22798,""fr"",""en"")"),"#VALUE!")</f>
        <v>#VALUE!</v>
      </c>
    </row>
    <row r="22799" ht="15.75" customHeight="1">
      <c r="A22799" s="1" t="s">
        <v>3793</v>
      </c>
      <c r="B22799" s="1">
        <v>1.0</v>
      </c>
      <c r="C22799" s="1" t="s">
        <v>47181</v>
      </c>
      <c r="D22799" s="1" t="s">
        <v>47182</v>
      </c>
      <c r="E22799" s="1" t="s">
        <v>250</v>
      </c>
      <c r="F22799" s="1" t="s">
        <v>30</v>
      </c>
      <c r="G22799" s="1" t="str">
        <f>IFERROR(__xludf.DUMMYFUNCTION("GOOGLETRANSLATE(D22799,""fr"",""en"")"),"#VALUE!")</f>
        <v>#VALUE!</v>
      </c>
    </row>
    <row r="22800" ht="15.75" customHeight="1">
      <c r="A22800" s="1" t="s">
        <v>141</v>
      </c>
      <c r="B22800" s="1">
        <v>5.0</v>
      </c>
      <c r="C22800" s="1" t="s">
        <v>47183</v>
      </c>
      <c r="D22800" s="1" t="s">
        <v>47184</v>
      </c>
      <c r="E22800" s="1" t="s">
        <v>21</v>
      </c>
      <c r="F22800" s="1" t="s">
        <v>11</v>
      </c>
      <c r="G22800" s="1" t="str">
        <f>IFERROR(__xludf.DUMMYFUNCTION("GOOGLETRANSLATE(D22800,""fr"",""en"")"),"#VALUE!")</f>
        <v>#VALUE!</v>
      </c>
    </row>
    <row r="22801" ht="15.75" customHeight="1">
      <c r="A22801" s="1" t="s">
        <v>499</v>
      </c>
      <c r="B22801" s="1">
        <v>3.0</v>
      </c>
      <c r="C22801" s="1" t="s">
        <v>47185</v>
      </c>
      <c r="D22801" s="1" t="s">
        <v>47186</v>
      </c>
      <c r="E22801" s="1" t="s">
        <v>10</v>
      </c>
      <c r="F22801" s="1" t="s">
        <v>11</v>
      </c>
      <c r="G22801" s="1" t="str">
        <f>IFERROR(__xludf.DUMMYFUNCTION("GOOGLETRANSLATE(D22801,""fr"",""en"")"),"#VALUE!")</f>
        <v>#VALUE!</v>
      </c>
    </row>
    <row r="22802" ht="15.75" customHeight="1">
      <c r="A22802" s="1" t="s">
        <v>3889</v>
      </c>
      <c r="B22802" s="1">
        <v>3.0</v>
      </c>
      <c r="C22802" s="1" t="s">
        <v>47187</v>
      </c>
      <c r="D22802" s="1" t="s">
        <v>47188</v>
      </c>
      <c r="E22802" s="1" t="s">
        <v>34</v>
      </c>
      <c r="F22802" s="1" t="s">
        <v>30</v>
      </c>
      <c r="G22802" s="1" t="str">
        <f>IFERROR(__xludf.DUMMYFUNCTION("GOOGLETRANSLATE(D22802,""fr"",""en"")"),"#VALUE!")</f>
        <v>#VALUE!</v>
      </c>
    </row>
    <row r="22803" ht="15.75" customHeight="1">
      <c r="A22803" s="1" t="s">
        <v>6836</v>
      </c>
      <c r="B22803" s="1">
        <v>2.0</v>
      </c>
      <c r="C22803" s="1" t="s">
        <v>47189</v>
      </c>
      <c r="D22803" s="1" t="s">
        <v>47190</v>
      </c>
      <c r="E22803" s="1" t="s">
        <v>226</v>
      </c>
      <c r="F22803" s="1" t="s">
        <v>11</v>
      </c>
      <c r="G22803" s="1" t="str">
        <f>IFERROR(__xludf.DUMMYFUNCTION("GOOGLETRANSLATE(D22803,""fr"",""en"")"),"#VALUE!")</f>
        <v>#VALUE!</v>
      </c>
    </row>
    <row r="22804" ht="15.75" customHeight="1">
      <c r="A22804" s="1" t="s">
        <v>2022</v>
      </c>
      <c r="B22804" s="1">
        <v>4.0</v>
      </c>
      <c r="C22804" s="1" t="s">
        <v>47191</v>
      </c>
      <c r="D22804" s="1" t="s">
        <v>47192</v>
      </c>
      <c r="E22804" s="1" t="s">
        <v>10</v>
      </c>
      <c r="F22804" s="1" t="s">
        <v>11</v>
      </c>
      <c r="G22804" s="1" t="str">
        <f>IFERROR(__xludf.DUMMYFUNCTION("GOOGLETRANSLATE(D22804,""fr"",""en"")"),"#VALUE!")</f>
        <v>#VALUE!</v>
      </c>
    </row>
    <row r="22805" ht="15.75" customHeight="1">
      <c r="A22805" s="1" t="s">
        <v>1764</v>
      </c>
      <c r="B22805" s="1">
        <v>4.0</v>
      </c>
      <c r="C22805" s="1" t="s">
        <v>47193</v>
      </c>
      <c r="D22805" s="1" t="s">
        <v>47194</v>
      </c>
      <c r="E22805" s="1" t="s">
        <v>10</v>
      </c>
      <c r="F22805" s="1" t="s">
        <v>11</v>
      </c>
      <c r="G22805" s="1" t="str">
        <f>IFERROR(__xludf.DUMMYFUNCTION("GOOGLETRANSLATE(D22805,""fr"",""en"")"),"#VALUE!")</f>
        <v>#VALUE!</v>
      </c>
    </row>
    <row r="22806" ht="15.75" customHeight="1">
      <c r="A22806" s="1" t="s">
        <v>2566</v>
      </c>
      <c r="B22806" s="1">
        <v>1.0</v>
      </c>
      <c r="C22806" s="1" t="s">
        <v>47195</v>
      </c>
      <c r="D22806" s="1" t="s">
        <v>47196</v>
      </c>
      <c r="E22806" s="1" t="s">
        <v>103</v>
      </c>
      <c r="F22806" s="1" t="s">
        <v>48</v>
      </c>
      <c r="G22806" s="1" t="str">
        <f>IFERROR(__xludf.DUMMYFUNCTION("GOOGLETRANSLATE(D22806,""fr"",""en"")"),"#VALUE!")</f>
        <v>#VALUE!</v>
      </c>
    </row>
    <row r="22807" ht="15.75" customHeight="1">
      <c r="A22807" s="1" t="s">
        <v>6203</v>
      </c>
      <c r="B22807" s="1">
        <v>1.0</v>
      </c>
      <c r="C22807" s="1" t="s">
        <v>47197</v>
      </c>
      <c r="D22807" s="1" t="s">
        <v>47198</v>
      </c>
      <c r="E22807" s="1" t="s">
        <v>65</v>
      </c>
      <c r="F22807" s="1" t="s">
        <v>66</v>
      </c>
      <c r="G22807" s="1" t="str">
        <f>IFERROR(__xludf.DUMMYFUNCTION("GOOGLETRANSLATE(D22807,""fr"",""en"")"),"#VALUE!")</f>
        <v>#VALUE!</v>
      </c>
    </row>
    <row r="22808" ht="15.75" customHeight="1">
      <c r="A22808" s="1" t="s">
        <v>1152</v>
      </c>
      <c r="B22808" s="1">
        <v>3.0</v>
      </c>
      <c r="C22808" s="1" t="s">
        <v>47199</v>
      </c>
      <c r="D22808" s="1" t="s">
        <v>47200</v>
      </c>
      <c r="E22808" s="1" t="s">
        <v>614</v>
      </c>
      <c r="F22808" s="1" t="s">
        <v>30</v>
      </c>
      <c r="G22808" s="1" t="str">
        <f>IFERROR(__xludf.DUMMYFUNCTION("GOOGLETRANSLATE(D22808,""fr"",""en"")"),"#VALUE!")</f>
        <v>#VALUE!</v>
      </c>
    </row>
    <row r="22809" ht="15.75" customHeight="1">
      <c r="A22809" s="1" t="s">
        <v>1673</v>
      </c>
      <c r="B22809" s="1">
        <v>5.0</v>
      </c>
      <c r="C22809" s="1" t="s">
        <v>47201</v>
      </c>
      <c r="D22809" s="1" t="s">
        <v>47202</v>
      </c>
      <c r="E22809" s="1" t="s">
        <v>10</v>
      </c>
      <c r="F22809" s="1" t="s">
        <v>11</v>
      </c>
      <c r="G22809" s="1" t="str">
        <f>IFERROR(__xludf.DUMMYFUNCTION("GOOGLETRANSLATE(D22809,""fr"",""en"")"),"#VALUE!")</f>
        <v>#VALUE!</v>
      </c>
    </row>
    <row r="22810" ht="15.75" customHeight="1">
      <c r="A22810" s="1" t="s">
        <v>12700</v>
      </c>
      <c r="B22810" s="1">
        <v>1.0</v>
      </c>
      <c r="C22810" s="1" t="s">
        <v>47203</v>
      </c>
      <c r="D22810" s="1" t="s">
        <v>47204</v>
      </c>
      <c r="E22810" s="1" t="s">
        <v>65</v>
      </c>
      <c r="F22810" s="1" t="s">
        <v>66</v>
      </c>
      <c r="G22810" s="1" t="str">
        <f>IFERROR(__xludf.DUMMYFUNCTION("GOOGLETRANSLATE(D22810,""fr"",""en"")"),"#VALUE!")</f>
        <v>#VALUE!</v>
      </c>
    </row>
    <row r="22811" ht="15.75" customHeight="1">
      <c r="A22811" s="1" t="s">
        <v>1023</v>
      </c>
      <c r="B22811" s="1">
        <v>4.0</v>
      </c>
      <c r="C22811" s="1" t="s">
        <v>47205</v>
      </c>
      <c r="D22811" s="1" t="s">
        <v>47206</v>
      </c>
      <c r="E22811" s="1" t="s">
        <v>21</v>
      </c>
      <c r="F22811" s="1" t="s">
        <v>11</v>
      </c>
      <c r="G22811" s="1" t="str">
        <f>IFERROR(__xludf.DUMMYFUNCTION("GOOGLETRANSLATE(D22811,""fr"",""en"")"),"#VALUE!")</f>
        <v>#VALUE!</v>
      </c>
    </row>
    <row r="22812" ht="15.75" customHeight="1">
      <c r="A22812" s="1" t="s">
        <v>3630</v>
      </c>
      <c r="B22812" s="1">
        <v>1.0</v>
      </c>
      <c r="C22812" s="1" t="s">
        <v>47207</v>
      </c>
      <c r="D22812" s="1" t="s">
        <v>47208</v>
      </c>
      <c r="E22812" s="1" t="s">
        <v>1192</v>
      </c>
      <c r="F22812" s="1" t="s">
        <v>110</v>
      </c>
      <c r="G22812" s="1" t="str">
        <f>IFERROR(__xludf.DUMMYFUNCTION("GOOGLETRANSLATE(D22812,""fr"",""en"")"),"#VALUE!")</f>
        <v>#VALUE!</v>
      </c>
    </row>
    <row r="22813" ht="15.75" customHeight="1">
      <c r="A22813" s="1" t="s">
        <v>11984</v>
      </c>
      <c r="B22813" s="1">
        <v>2.0</v>
      </c>
      <c r="C22813" s="1" t="s">
        <v>47209</v>
      </c>
      <c r="D22813" s="1" t="s">
        <v>47210</v>
      </c>
      <c r="E22813" s="1" t="s">
        <v>10</v>
      </c>
      <c r="F22813" s="1" t="s">
        <v>11</v>
      </c>
      <c r="G22813" s="1" t="str">
        <f>IFERROR(__xludf.DUMMYFUNCTION("GOOGLETRANSLATE(D22813,""fr"",""en"")"),"#VALUE!")</f>
        <v>#VALUE!</v>
      </c>
    </row>
    <row r="22814" ht="15.75" customHeight="1">
      <c r="A22814" s="1" t="s">
        <v>499</v>
      </c>
      <c r="B22814" s="1">
        <v>4.0</v>
      </c>
      <c r="C22814" s="1" t="s">
        <v>47211</v>
      </c>
      <c r="D22814" s="1" t="s">
        <v>47212</v>
      </c>
      <c r="E22814" s="1" t="s">
        <v>10</v>
      </c>
      <c r="F22814" s="1" t="s">
        <v>11</v>
      </c>
      <c r="G22814" s="1" t="str">
        <f>IFERROR(__xludf.DUMMYFUNCTION("GOOGLETRANSLATE(D22814,""fr"",""en"")"),"#VALUE!")</f>
        <v>#VALUE!</v>
      </c>
    </row>
    <row r="22815" ht="15.75" customHeight="1">
      <c r="A22815" s="1" t="s">
        <v>491</v>
      </c>
      <c r="B22815" s="1">
        <v>1.0</v>
      </c>
      <c r="C22815" s="1" t="s">
        <v>47213</v>
      </c>
      <c r="D22815" s="1" t="s">
        <v>47214</v>
      </c>
      <c r="E22815" s="1" t="s">
        <v>273</v>
      </c>
      <c r="F22815" s="1" t="s">
        <v>118</v>
      </c>
      <c r="G22815" s="1" t="str">
        <f>IFERROR(__xludf.DUMMYFUNCTION("GOOGLETRANSLATE(D22815,""fr"",""en"")"),"#VALUE!")</f>
        <v>#VALUE!</v>
      </c>
    </row>
    <row r="22816" ht="15.75" customHeight="1">
      <c r="A22816" s="1" t="s">
        <v>621</v>
      </c>
      <c r="B22816" s="1">
        <v>4.0</v>
      </c>
      <c r="C22816" s="1" t="s">
        <v>47215</v>
      </c>
      <c r="D22816" s="1" t="s">
        <v>47216</v>
      </c>
      <c r="E22816" s="1" t="s">
        <v>10</v>
      </c>
      <c r="F22816" s="1" t="s">
        <v>11</v>
      </c>
      <c r="G22816" s="1" t="str">
        <f>IFERROR(__xludf.DUMMYFUNCTION("GOOGLETRANSLATE(D22816,""fr"",""en"")"),"#VALUE!")</f>
        <v>#VALUE!</v>
      </c>
    </row>
    <row r="22817" ht="15.75" customHeight="1">
      <c r="A22817" s="1" t="s">
        <v>2097</v>
      </c>
      <c r="B22817" s="1">
        <v>3.0</v>
      </c>
      <c r="C22817" s="1" t="s">
        <v>47217</v>
      </c>
      <c r="D22817" s="1" t="s">
        <v>47218</v>
      </c>
      <c r="E22817" s="1" t="s">
        <v>10</v>
      </c>
      <c r="F22817" s="1" t="s">
        <v>11</v>
      </c>
      <c r="G22817" s="1" t="str">
        <f>IFERROR(__xludf.DUMMYFUNCTION("GOOGLETRANSLATE(D22817,""fr"",""en"")"),"#VALUE!")</f>
        <v>#VALUE!</v>
      </c>
    </row>
    <row r="22818" ht="15.75" customHeight="1">
      <c r="A22818" s="1" t="s">
        <v>2747</v>
      </c>
      <c r="B22818" s="1">
        <v>5.0</v>
      </c>
      <c r="C22818" s="1" t="s">
        <v>47219</v>
      </c>
      <c r="D22818" s="1" t="s">
        <v>47220</v>
      </c>
      <c r="E22818" s="1" t="s">
        <v>65</v>
      </c>
      <c r="F22818" s="1" t="s">
        <v>66</v>
      </c>
      <c r="G22818" s="1" t="str">
        <f>IFERROR(__xludf.DUMMYFUNCTION("GOOGLETRANSLATE(D22818,""fr"",""en"")"),"#VALUE!")</f>
        <v>#VALUE!</v>
      </c>
    </row>
    <row r="22819" ht="15.75" customHeight="1">
      <c r="A22819" s="1" t="s">
        <v>411</v>
      </c>
      <c r="B22819" s="1">
        <v>3.0</v>
      </c>
      <c r="C22819" s="1" t="s">
        <v>47221</v>
      </c>
      <c r="D22819" s="1" t="s">
        <v>47222</v>
      </c>
      <c r="E22819" s="1" t="s">
        <v>10</v>
      </c>
      <c r="F22819" s="1" t="s">
        <v>11</v>
      </c>
      <c r="G22819" s="1" t="str">
        <f>IFERROR(__xludf.DUMMYFUNCTION("GOOGLETRANSLATE(D22819,""fr"",""en"")"),"#VALUE!")</f>
        <v>#VALUE!</v>
      </c>
    </row>
    <row r="22820" ht="15.75" customHeight="1">
      <c r="A22820" s="1" t="s">
        <v>1317</v>
      </c>
      <c r="B22820" s="1">
        <v>5.0</v>
      </c>
      <c r="C22820" s="1" t="s">
        <v>47223</v>
      </c>
      <c r="D22820" s="1" t="s">
        <v>47224</v>
      </c>
      <c r="E22820" s="1" t="s">
        <v>21</v>
      </c>
      <c r="F22820" s="1" t="s">
        <v>11</v>
      </c>
      <c r="G22820" s="1" t="str">
        <f>IFERROR(__xludf.DUMMYFUNCTION("GOOGLETRANSLATE(D22820,""fr"",""en"")"),"#VALUE!")</f>
        <v>#VALUE!</v>
      </c>
    </row>
    <row r="22821" ht="15.75" customHeight="1">
      <c r="A22821" s="1" t="s">
        <v>2432</v>
      </c>
      <c r="B22821" s="1">
        <v>1.0</v>
      </c>
      <c r="C22821" s="1" t="s">
        <v>47225</v>
      </c>
      <c r="D22821" s="1" t="s">
        <v>47226</v>
      </c>
      <c r="E22821" s="1" t="s">
        <v>373</v>
      </c>
      <c r="F22821" s="1" t="s">
        <v>30</v>
      </c>
      <c r="G22821" s="1" t="str">
        <f>IFERROR(__xludf.DUMMYFUNCTION("GOOGLETRANSLATE(D22821,""fr"",""en"")"),"#VALUE!")</f>
        <v>#VALUE!</v>
      </c>
    </row>
    <row r="22822" ht="15.75" customHeight="1">
      <c r="A22822" s="1" t="s">
        <v>774</v>
      </c>
      <c r="B22822" s="1">
        <v>4.0</v>
      </c>
      <c r="C22822" s="1" t="s">
        <v>47227</v>
      </c>
      <c r="D22822" s="1" t="s">
        <v>47228</v>
      </c>
      <c r="E22822" s="1" t="s">
        <v>10</v>
      </c>
      <c r="F22822" s="1" t="s">
        <v>11</v>
      </c>
      <c r="G22822" s="1" t="str">
        <f>IFERROR(__xludf.DUMMYFUNCTION("GOOGLETRANSLATE(D22822,""fr"",""en"")"),"#VALUE!")</f>
        <v>#VALUE!</v>
      </c>
    </row>
    <row r="22823" ht="15.75" customHeight="1">
      <c r="A22823" s="1" t="s">
        <v>707</v>
      </c>
      <c r="B22823" s="1">
        <v>4.0</v>
      </c>
      <c r="C22823" s="1" t="s">
        <v>47229</v>
      </c>
      <c r="D22823" s="1" t="s">
        <v>47230</v>
      </c>
      <c r="E22823" s="1" t="s">
        <v>21</v>
      </c>
      <c r="F22823" s="1" t="s">
        <v>11</v>
      </c>
      <c r="G22823" s="1" t="str">
        <f>IFERROR(__xludf.DUMMYFUNCTION("GOOGLETRANSLATE(D22823,""fr"",""en"")"),"#VALUE!")</f>
        <v>#VALUE!</v>
      </c>
    </row>
    <row r="22824" ht="15.75" customHeight="1">
      <c r="A22824" s="1" t="s">
        <v>12575</v>
      </c>
      <c r="B22824" s="1">
        <v>2.0</v>
      </c>
      <c r="C22824" s="1" t="s">
        <v>47231</v>
      </c>
      <c r="D22824" s="1" t="s">
        <v>47232</v>
      </c>
      <c r="E22824" s="1" t="s">
        <v>10</v>
      </c>
      <c r="F22824" s="1" t="s">
        <v>110</v>
      </c>
      <c r="G22824" s="1" t="str">
        <f>IFERROR(__xludf.DUMMYFUNCTION("GOOGLETRANSLATE(D22824,""fr"",""en"")"),"#VALUE!")</f>
        <v>#VALUE!</v>
      </c>
    </row>
    <row r="22825" ht="15.75" customHeight="1">
      <c r="A22825" s="1" t="s">
        <v>893</v>
      </c>
      <c r="B22825" s="1">
        <v>3.0</v>
      </c>
      <c r="C22825" s="1" t="s">
        <v>47233</v>
      </c>
      <c r="D22825" s="1" t="s">
        <v>47234</v>
      </c>
      <c r="E22825" s="1" t="s">
        <v>65</v>
      </c>
      <c r="F22825" s="1" t="s">
        <v>66</v>
      </c>
      <c r="G22825" s="1" t="str">
        <f>IFERROR(__xludf.DUMMYFUNCTION("GOOGLETRANSLATE(D22825,""fr"",""en"")"),"#VALUE!")</f>
        <v>#VALUE!</v>
      </c>
    </row>
    <row r="22826" ht="15.75" customHeight="1">
      <c r="A22826" s="1" t="s">
        <v>2325</v>
      </c>
      <c r="B22826" s="1">
        <v>4.0</v>
      </c>
      <c r="C22826" s="1" t="s">
        <v>47235</v>
      </c>
      <c r="D22826" s="1" t="s">
        <v>47236</v>
      </c>
      <c r="E22826" s="1" t="s">
        <v>10</v>
      </c>
      <c r="F22826" s="1" t="s">
        <v>11</v>
      </c>
      <c r="G22826" s="1" t="str">
        <f>IFERROR(__xludf.DUMMYFUNCTION("GOOGLETRANSLATE(D22826,""fr"",""en"")"),"#VALUE!")</f>
        <v>#VALUE!</v>
      </c>
    </row>
    <row r="22827" ht="15.75" customHeight="1">
      <c r="A22827" s="1" t="s">
        <v>2637</v>
      </c>
      <c r="B22827" s="1">
        <v>3.0</v>
      </c>
      <c r="C22827" s="1" t="s">
        <v>47237</v>
      </c>
      <c r="D22827" s="1" t="s">
        <v>47238</v>
      </c>
      <c r="E22827" s="1" t="s">
        <v>29</v>
      </c>
      <c r="F22827" s="1" t="s">
        <v>30</v>
      </c>
      <c r="G22827" s="1" t="str">
        <f>IFERROR(__xludf.DUMMYFUNCTION("GOOGLETRANSLATE(D22827,""fr"",""en"")"),"#VALUE!")</f>
        <v>#VALUE!</v>
      </c>
    </row>
    <row r="22828" ht="15.75" customHeight="1">
      <c r="A22828" s="1" t="s">
        <v>2212</v>
      </c>
      <c r="B22828" s="1">
        <v>2.0</v>
      </c>
      <c r="C22828" s="1" t="s">
        <v>47239</v>
      </c>
      <c r="D22828" s="1" t="s">
        <v>47240</v>
      </c>
      <c r="E22828" s="1" t="s">
        <v>169</v>
      </c>
      <c r="F22828" s="1" t="s">
        <v>110</v>
      </c>
      <c r="G22828" s="1" t="str">
        <f>IFERROR(__xludf.DUMMYFUNCTION("GOOGLETRANSLATE(D22828,""fr"",""en"")"),"#VALUE!")</f>
        <v>#VALUE!</v>
      </c>
    </row>
    <row r="22829" ht="15.75" customHeight="1">
      <c r="A22829" s="1" t="s">
        <v>1113</v>
      </c>
      <c r="B22829" s="1">
        <v>3.0</v>
      </c>
      <c r="C22829" s="1" t="s">
        <v>47241</v>
      </c>
      <c r="D22829" s="1" t="s">
        <v>47242</v>
      </c>
      <c r="E22829" s="1" t="s">
        <v>10</v>
      </c>
      <c r="F22829" s="1" t="s">
        <v>11</v>
      </c>
      <c r="G22829" s="1" t="str">
        <f>IFERROR(__xludf.DUMMYFUNCTION("GOOGLETRANSLATE(D22829,""fr"",""en"")"),"#VALUE!")</f>
        <v>#VALUE!</v>
      </c>
    </row>
    <row r="22830" ht="15.75" customHeight="1">
      <c r="A22830" s="1" t="s">
        <v>1421</v>
      </c>
      <c r="B22830" s="1">
        <v>1.0</v>
      </c>
      <c r="C22830" s="1" t="s">
        <v>47243</v>
      </c>
      <c r="D22830" s="1" t="s">
        <v>47244</v>
      </c>
      <c r="E22830" s="1" t="s">
        <v>10</v>
      </c>
      <c r="F22830" s="1" t="s">
        <v>11</v>
      </c>
      <c r="G22830" s="1" t="str">
        <f>IFERROR(__xludf.DUMMYFUNCTION("GOOGLETRANSLATE(D22830,""fr"",""en"")"),"#VALUE!")</f>
        <v>#VALUE!</v>
      </c>
    </row>
    <row r="22831" ht="15.75" customHeight="1">
      <c r="A22831" s="1" t="s">
        <v>1193</v>
      </c>
      <c r="B22831" s="1">
        <v>1.0</v>
      </c>
      <c r="C22831" s="1" t="s">
        <v>47245</v>
      </c>
      <c r="D22831" s="1" t="s">
        <v>47246</v>
      </c>
      <c r="E22831" s="1" t="s">
        <v>230</v>
      </c>
      <c r="F22831" s="1" t="s">
        <v>84</v>
      </c>
      <c r="G22831" s="1" t="str">
        <f>IFERROR(__xludf.DUMMYFUNCTION("GOOGLETRANSLATE(D22831,""fr"",""en"")"),"#VALUE!")</f>
        <v>#VALUE!</v>
      </c>
    </row>
    <row r="22832" ht="15.75" customHeight="1">
      <c r="A22832" s="1" t="s">
        <v>502</v>
      </c>
      <c r="B22832" s="1">
        <v>5.0</v>
      </c>
      <c r="C22832" s="1" t="s">
        <v>47247</v>
      </c>
      <c r="D22832" s="1" t="s">
        <v>47248</v>
      </c>
      <c r="E22832" s="1" t="s">
        <v>10</v>
      </c>
      <c r="F22832" s="1" t="s">
        <v>11</v>
      </c>
      <c r="G22832" s="1" t="str">
        <f>IFERROR(__xludf.DUMMYFUNCTION("GOOGLETRANSLATE(D22832,""fr"",""en"")"),"#VALUE!")</f>
        <v>#VALUE!</v>
      </c>
    </row>
    <row r="22833" ht="15.75" customHeight="1">
      <c r="A22833" s="1" t="s">
        <v>1972</v>
      </c>
      <c r="B22833" s="1">
        <v>4.0</v>
      </c>
      <c r="C22833" s="1" t="s">
        <v>47249</v>
      </c>
      <c r="D22833" s="1" t="s">
        <v>47250</v>
      </c>
      <c r="E22833" s="1" t="s">
        <v>21</v>
      </c>
      <c r="F22833" s="1" t="s">
        <v>11</v>
      </c>
      <c r="G22833" s="1" t="str">
        <f>IFERROR(__xludf.DUMMYFUNCTION("GOOGLETRANSLATE(D22833,""fr"",""en"")"),"#VALUE!")</f>
        <v>#VALUE!</v>
      </c>
    </row>
    <row r="22834" ht="15.75" customHeight="1">
      <c r="A22834" s="1" t="s">
        <v>1094</v>
      </c>
      <c r="B22834" s="1">
        <v>1.0</v>
      </c>
      <c r="C22834" s="1" t="s">
        <v>47251</v>
      </c>
      <c r="D22834" s="1" t="s">
        <v>47252</v>
      </c>
      <c r="E22834" s="1" t="s">
        <v>3148</v>
      </c>
      <c r="F22834" s="1" t="s">
        <v>118</v>
      </c>
      <c r="G22834" s="1" t="str">
        <f>IFERROR(__xludf.DUMMYFUNCTION("GOOGLETRANSLATE(D22834,""fr"",""en"")"),"#VALUE!")</f>
        <v>#VALUE!</v>
      </c>
    </row>
    <row r="22835" ht="15.75" customHeight="1">
      <c r="A22835" s="1" t="s">
        <v>2181</v>
      </c>
      <c r="B22835" s="1">
        <v>4.0</v>
      </c>
      <c r="C22835" s="1" t="s">
        <v>47253</v>
      </c>
      <c r="D22835" s="1" t="s">
        <v>47254</v>
      </c>
      <c r="E22835" s="1" t="s">
        <v>109</v>
      </c>
      <c r="F22835" s="1" t="s">
        <v>110</v>
      </c>
      <c r="G22835" s="1" t="str">
        <f>IFERROR(__xludf.DUMMYFUNCTION("GOOGLETRANSLATE(D22835,""fr"",""en"")"),"#VALUE!")</f>
        <v>#VALUE!</v>
      </c>
    </row>
    <row r="22836" ht="15.75" customHeight="1">
      <c r="A22836" s="1" t="s">
        <v>1245</v>
      </c>
      <c r="B22836" s="1">
        <v>4.0</v>
      </c>
      <c r="C22836" s="1" t="s">
        <v>47255</v>
      </c>
      <c r="D22836" s="1" t="s">
        <v>47256</v>
      </c>
      <c r="E22836" s="1" t="s">
        <v>21</v>
      </c>
      <c r="F22836" s="1" t="s">
        <v>11</v>
      </c>
      <c r="G22836" s="1" t="str">
        <f>IFERROR(__xludf.DUMMYFUNCTION("GOOGLETRANSLATE(D22836,""fr"",""en"")"),"#VALUE!")</f>
        <v>#VALUE!</v>
      </c>
    </row>
    <row r="22837" ht="15.75" customHeight="1">
      <c r="A22837" s="1" t="s">
        <v>2610</v>
      </c>
      <c r="B22837" s="1">
        <v>4.0</v>
      </c>
      <c r="C22837" s="1" t="s">
        <v>47257</v>
      </c>
      <c r="D22837" s="1" t="s">
        <v>47258</v>
      </c>
      <c r="E22837" s="1" t="s">
        <v>21</v>
      </c>
      <c r="F22837" s="1" t="s">
        <v>11</v>
      </c>
      <c r="G22837" s="1" t="str">
        <f>IFERROR(__xludf.DUMMYFUNCTION("GOOGLETRANSLATE(D22837,""fr"",""en"")"),"#VALUE!")</f>
        <v>#VALUE!</v>
      </c>
    </row>
    <row r="22838" ht="15.75" customHeight="1">
      <c r="A22838" s="1" t="s">
        <v>798</v>
      </c>
      <c r="B22838" s="1">
        <v>5.0</v>
      </c>
      <c r="C22838" s="1" t="s">
        <v>47259</v>
      </c>
      <c r="D22838" s="1" t="s">
        <v>47260</v>
      </c>
      <c r="E22838" s="1" t="s">
        <v>10</v>
      </c>
      <c r="F22838" s="1" t="s">
        <v>11</v>
      </c>
      <c r="G22838" s="1" t="str">
        <f>IFERROR(__xludf.DUMMYFUNCTION("GOOGLETRANSLATE(D22838,""fr"",""en"")"),"#VALUE!")</f>
        <v>#VALUE!</v>
      </c>
    </row>
    <row r="22839" ht="15.75" customHeight="1">
      <c r="A22839" s="1" t="s">
        <v>13334</v>
      </c>
      <c r="B22839" s="1">
        <v>3.0</v>
      </c>
      <c r="C22839" s="1" t="s">
        <v>47261</v>
      </c>
      <c r="D22839" s="1" t="s">
        <v>47262</v>
      </c>
      <c r="E22839" s="1" t="s">
        <v>29</v>
      </c>
      <c r="F22839" s="1" t="s">
        <v>30</v>
      </c>
      <c r="G22839" s="1" t="str">
        <f>IFERROR(__xludf.DUMMYFUNCTION("GOOGLETRANSLATE(D22839,""fr"",""en"")"),"#VALUE!")</f>
        <v>#VALUE!</v>
      </c>
    </row>
    <row r="22840" ht="15.75" customHeight="1">
      <c r="A22840" s="1" t="s">
        <v>2798</v>
      </c>
      <c r="B22840" s="1">
        <v>5.0</v>
      </c>
      <c r="C22840" s="1" t="s">
        <v>47263</v>
      </c>
      <c r="D22840" s="1" t="s">
        <v>47264</v>
      </c>
      <c r="E22840" s="1" t="s">
        <v>29</v>
      </c>
      <c r="F22840" s="1" t="s">
        <v>30</v>
      </c>
      <c r="G22840" s="1" t="str">
        <f>IFERROR(__xludf.DUMMYFUNCTION("GOOGLETRANSLATE(D22840,""fr"",""en"")"),"#VALUE!")</f>
        <v>#VALUE!</v>
      </c>
    </row>
    <row r="22841" ht="15.75" customHeight="1">
      <c r="A22841" s="1" t="s">
        <v>2135</v>
      </c>
      <c r="B22841" s="1">
        <v>3.0</v>
      </c>
      <c r="C22841" s="1" t="s">
        <v>47265</v>
      </c>
      <c r="D22841" s="1" t="s">
        <v>47266</v>
      </c>
      <c r="E22841" s="1" t="s">
        <v>10</v>
      </c>
      <c r="F22841" s="1" t="s">
        <v>11</v>
      </c>
      <c r="G22841" s="1" t="str">
        <f>IFERROR(__xludf.DUMMYFUNCTION("GOOGLETRANSLATE(D22841,""fr"",""en"")"),"#VALUE!")</f>
        <v>#VALUE!</v>
      </c>
    </row>
    <row r="22842" ht="15.75" customHeight="1">
      <c r="A22842" s="1" t="s">
        <v>569</v>
      </c>
      <c r="B22842" s="1">
        <v>4.0</v>
      </c>
      <c r="C22842" s="1" t="s">
        <v>47267</v>
      </c>
      <c r="D22842" s="1" t="s">
        <v>47268</v>
      </c>
      <c r="E22842" s="1" t="s">
        <v>21</v>
      </c>
      <c r="F22842" s="1" t="s">
        <v>11</v>
      </c>
      <c r="G22842" s="1" t="str">
        <f>IFERROR(__xludf.DUMMYFUNCTION("GOOGLETRANSLATE(D22842,""fr"",""en"")"),"#VALUE!")</f>
        <v>#VALUE!</v>
      </c>
    </row>
    <row r="22843" ht="15.75" customHeight="1">
      <c r="A22843" s="1" t="s">
        <v>293</v>
      </c>
      <c r="B22843" s="1">
        <v>5.0</v>
      </c>
      <c r="C22843" s="1" t="s">
        <v>47269</v>
      </c>
      <c r="D22843" s="1" t="s">
        <v>47270</v>
      </c>
      <c r="E22843" s="1" t="s">
        <v>29</v>
      </c>
      <c r="F22843" s="1" t="s">
        <v>30</v>
      </c>
      <c r="G22843" s="1" t="str">
        <f>IFERROR(__xludf.DUMMYFUNCTION("GOOGLETRANSLATE(D22843,""fr"",""en"")"),"#VALUE!")</f>
        <v>#VALUE!</v>
      </c>
    </row>
    <row r="22844" ht="15.75" customHeight="1">
      <c r="A22844" s="1" t="s">
        <v>893</v>
      </c>
      <c r="B22844" s="1">
        <v>4.0</v>
      </c>
      <c r="C22844" s="1" t="s">
        <v>36789</v>
      </c>
      <c r="D22844" s="1" t="s">
        <v>47271</v>
      </c>
      <c r="E22844" s="1" t="s">
        <v>125</v>
      </c>
      <c r="F22844" s="1" t="s">
        <v>11</v>
      </c>
      <c r="G22844" s="1" t="str">
        <f>IFERROR(__xludf.DUMMYFUNCTION("GOOGLETRANSLATE(D22844,""fr"",""en"")"),"#VALUE!")</f>
        <v>#VALUE!</v>
      </c>
    </row>
    <row r="22845" ht="15.75" customHeight="1">
      <c r="A22845" s="1" t="s">
        <v>1177</v>
      </c>
      <c r="B22845" s="1">
        <v>1.0</v>
      </c>
      <c r="C22845" s="1" t="s">
        <v>47272</v>
      </c>
      <c r="D22845" s="1" t="s">
        <v>47273</v>
      </c>
      <c r="E22845" s="1" t="s">
        <v>10</v>
      </c>
      <c r="F22845" s="1" t="s">
        <v>110</v>
      </c>
      <c r="G22845" s="1" t="str">
        <f>IFERROR(__xludf.DUMMYFUNCTION("GOOGLETRANSLATE(D22845,""fr"",""en"")"),"#VALUE!")</f>
        <v>#VALUE!</v>
      </c>
    </row>
    <row r="22846" ht="15.75" customHeight="1">
      <c r="A22846" s="1" t="s">
        <v>15399</v>
      </c>
      <c r="B22846" s="1">
        <v>1.0</v>
      </c>
      <c r="C22846" s="1" t="s">
        <v>47274</v>
      </c>
      <c r="D22846" s="1" t="s">
        <v>47275</v>
      </c>
      <c r="E22846" s="1" t="s">
        <v>125</v>
      </c>
      <c r="F22846" s="1" t="s">
        <v>11</v>
      </c>
      <c r="G22846" s="1" t="str">
        <f>IFERROR(__xludf.DUMMYFUNCTION("GOOGLETRANSLATE(D22846,""fr"",""en"")"),"#VALUE!")</f>
        <v>#VALUE!</v>
      </c>
    </row>
    <row r="22847" ht="15.75" customHeight="1">
      <c r="A22847" s="1" t="s">
        <v>3385</v>
      </c>
      <c r="B22847" s="1">
        <v>5.0</v>
      </c>
      <c r="C22847" s="1" t="s">
        <v>47276</v>
      </c>
      <c r="D22847" s="1" t="s">
        <v>47277</v>
      </c>
      <c r="E22847" s="1" t="s">
        <v>34</v>
      </c>
      <c r="F22847" s="1" t="s">
        <v>30</v>
      </c>
      <c r="G22847" s="1" t="str">
        <f>IFERROR(__xludf.DUMMYFUNCTION("GOOGLETRANSLATE(D22847,""fr"",""en"")"),"#VALUE!")</f>
        <v>#VALUE!</v>
      </c>
    </row>
    <row r="22848" ht="15.75" customHeight="1">
      <c r="A22848" s="1" t="s">
        <v>21285</v>
      </c>
      <c r="B22848" s="1">
        <v>1.0</v>
      </c>
      <c r="C22848" s="1" t="s">
        <v>47278</v>
      </c>
      <c r="D22848" s="1" t="s">
        <v>47279</v>
      </c>
      <c r="E22848" s="1" t="s">
        <v>575</v>
      </c>
      <c r="F22848" s="1" t="s">
        <v>48</v>
      </c>
      <c r="G22848" s="1" t="str">
        <f>IFERROR(__xludf.DUMMYFUNCTION("GOOGLETRANSLATE(D22848,""fr"",""en"")"),"#VALUE!")</f>
        <v>#VALUE!</v>
      </c>
    </row>
    <row r="22849" ht="15.75" customHeight="1">
      <c r="A22849" s="1" t="s">
        <v>16196</v>
      </c>
      <c r="B22849" s="1">
        <v>1.0</v>
      </c>
      <c r="C22849" s="1" t="s">
        <v>47280</v>
      </c>
      <c r="D22849" s="1" t="s">
        <v>47281</v>
      </c>
      <c r="E22849" s="1" t="s">
        <v>125</v>
      </c>
      <c r="F22849" s="1" t="s">
        <v>11</v>
      </c>
      <c r="G22849" s="1" t="str">
        <f>IFERROR(__xludf.DUMMYFUNCTION("GOOGLETRANSLATE(D22849,""fr"",""en"")"),"#VALUE!")</f>
        <v>#VALUE!</v>
      </c>
    </row>
    <row r="22850" ht="15.75" customHeight="1">
      <c r="A22850" s="1" t="s">
        <v>411</v>
      </c>
      <c r="B22850" s="1">
        <v>5.0</v>
      </c>
      <c r="C22850" s="1" t="s">
        <v>47282</v>
      </c>
      <c r="D22850" s="1" t="s">
        <v>47283</v>
      </c>
      <c r="E22850" s="1" t="s">
        <v>21</v>
      </c>
      <c r="F22850" s="1" t="s">
        <v>11</v>
      </c>
      <c r="G22850" s="1" t="str">
        <f>IFERROR(__xludf.DUMMYFUNCTION("GOOGLETRANSLATE(D22850,""fr"",""en"")"),"#VALUE!")</f>
        <v>#VALUE!</v>
      </c>
    </row>
    <row r="22851" ht="15.75" customHeight="1">
      <c r="A22851" s="1" t="s">
        <v>417</v>
      </c>
      <c r="B22851" s="1">
        <v>5.0</v>
      </c>
      <c r="C22851" s="1" t="s">
        <v>47284</v>
      </c>
      <c r="D22851" s="1" t="s">
        <v>47285</v>
      </c>
      <c r="E22851" s="1" t="s">
        <v>10</v>
      </c>
      <c r="F22851" s="1" t="s">
        <v>11</v>
      </c>
      <c r="G22851" s="1" t="str">
        <f>IFERROR(__xludf.DUMMYFUNCTION("GOOGLETRANSLATE(D22851,""fr"",""en"")"),"#VALUE!")</f>
        <v>#VALUE!</v>
      </c>
    </row>
    <row r="22852" ht="15.75" customHeight="1">
      <c r="A22852" s="1" t="s">
        <v>1764</v>
      </c>
      <c r="B22852" s="1">
        <v>3.0</v>
      </c>
      <c r="C22852" s="1" t="s">
        <v>47286</v>
      </c>
      <c r="D22852" s="1" t="s">
        <v>47287</v>
      </c>
      <c r="E22852" s="1" t="s">
        <v>10</v>
      </c>
      <c r="F22852" s="1" t="s">
        <v>11</v>
      </c>
      <c r="G22852" s="1" t="str">
        <f>IFERROR(__xludf.DUMMYFUNCTION("GOOGLETRANSLATE(D22852,""fr"",""en"")"),"#VALUE!")</f>
        <v>#VALUE!</v>
      </c>
    </row>
    <row r="22853" ht="15.75" customHeight="1">
      <c r="A22853" s="1" t="s">
        <v>3693</v>
      </c>
      <c r="B22853" s="1">
        <v>1.0</v>
      </c>
      <c r="C22853" s="1" t="s">
        <v>47288</v>
      </c>
      <c r="D22853" s="1" t="s">
        <v>47289</v>
      </c>
      <c r="E22853" s="1" t="s">
        <v>273</v>
      </c>
      <c r="F22853" s="1" t="s">
        <v>11</v>
      </c>
      <c r="G22853" s="1" t="str">
        <f>IFERROR(__xludf.DUMMYFUNCTION("GOOGLETRANSLATE(D22853,""fr"",""en"")"),"#VALUE!")</f>
        <v>#VALUE!</v>
      </c>
    </row>
    <row r="22854" ht="15.75" customHeight="1">
      <c r="A22854" s="1" t="s">
        <v>7271</v>
      </c>
      <c r="B22854" s="1">
        <v>1.0</v>
      </c>
      <c r="C22854" s="1" t="s">
        <v>47290</v>
      </c>
      <c r="D22854" s="1" t="s">
        <v>47291</v>
      </c>
      <c r="E22854" s="1" t="s">
        <v>25</v>
      </c>
      <c r="F22854" s="1" t="s">
        <v>110</v>
      </c>
      <c r="G22854" s="1" t="str">
        <f>IFERROR(__xludf.DUMMYFUNCTION("GOOGLETRANSLATE(D22854,""fr"",""en"")"),"#VALUE!")</f>
        <v>#VALUE!</v>
      </c>
    </row>
    <row r="22855" ht="15.75" customHeight="1">
      <c r="A22855" s="1" t="s">
        <v>18374</v>
      </c>
      <c r="B22855" s="1">
        <v>4.0</v>
      </c>
      <c r="C22855" s="1" t="s">
        <v>47292</v>
      </c>
      <c r="D22855" s="1" t="s">
        <v>47293</v>
      </c>
      <c r="E22855" s="1" t="s">
        <v>226</v>
      </c>
      <c r="F22855" s="1" t="s">
        <v>11</v>
      </c>
      <c r="G22855" s="1" t="str">
        <f>IFERROR(__xludf.DUMMYFUNCTION("GOOGLETRANSLATE(D22855,""fr"",""en"")"),"#VALUE!")</f>
        <v>#VALUE!</v>
      </c>
    </row>
    <row r="22856" ht="15.75" customHeight="1">
      <c r="A22856" s="1" t="s">
        <v>2048</v>
      </c>
      <c r="B22856" s="1">
        <v>5.0</v>
      </c>
      <c r="C22856" s="1" t="s">
        <v>47294</v>
      </c>
      <c r="D22856" s="1" t="s">
        <v>47295</v>
      </c>
      <c r="E22856" s="1" t="s">
        <v>21</v>
      </c>
      <c r="F22856" s="1" t="s">
        <v>11</v>
      </c>
      <c r="G22856" s="1" t="str">
        <f>IFERROR(__xludf.DUMMYFUNCTION("GOOGLETRANSLATE(D22856,""fr"",""en"")"),"#VALUE!")</f>
        <v>#VALUE!</v>
      </c>
    </row>
    <row r="22857" ht="15.75" customHeight="1">
      <c r="A22857" s="1" t="s">
        <v>14699</v>
      </c>
      <c r="B22857" s="1">
        <v>3.0</v>
      </c>
      <c r="C22857" s="1" t="s">
        <v>41325</v>
      </c>
      <c r="D22857" s="1" t="s">
        <v>47296</v>
      </c>
      <c r="E22857" s="1" t="s">
        <v>10</v>
      </c>
      <c r="F22857" s="1" t="s">
        <v>11</v>
      </c>
      <c r="G22857" s="1" t="str">
        <f>IFERROR(__xludf.DUMMYFUNCTION("GOOGLETRANSLATE(D22857,""fr"",""en"")"),"#VALUE!")</f>
        <v>#VALUE!</v>
      </c>
    </row>
    <row r="22858" ht="15.75" customHeight="1">
      <c r="A22858" s="1" t="s">
        <v>1023</v>
      </c>
      <c r="B22858" s="1">
        <v>1.0</v>
      </c>
      <c r="C22858" s="1" t="s">
        <v>47297</v>
      </c>
      <c r="D22858" s="1" t="s">
        <v>47298</v>
      </c>
      <c r="E22858" s="1" t="s">
        <v>109</v>
      </c>
      <c r="F22858" s="1" t="s">
        <v>11</v>
      </c>
      <c r="G22858" s="1" t="str">
        <f>IFERROR(__xludf.DUMMYFUNCTION("GOOGLETRANSLATE(D22858,""fr"",""en"")"),"#VALUE!")</f>
        <v>#VALUE!</v>
      </c>
    </row>
    <row r="22859" ht="15.75" customHeight="1">
      <c r="A22859" s="1" t="s">
        <v>2234</v>
      </c>
      <c r="B22859" s="1">
        <v>1.0</v>
      </c>
      <c r="C22859" s="1" t="s">
        <v>47299</v>
      </c>
      <c r="D22859" s="1" t="s">
        <v>47300</v>
      </c>
      <c r="E22859" s="1" t="s">
        <v>296</v>
      </c>
      <c r="F22859" s="1" t="s">
        <v>11</v>
      </c>
      <c r="G22859" s="1" t="str">
        <f>IFERROR(__xludf.DUMMYFUNCTION("GOOGLETRANSLATE(D22859,""fr"",""en"")"),"#VALUE!")</f>
        <v>#VALUE!</v>
      </c>
    </row>
    <row r="22860" ht="15.75" customHeight="1">
      <c r="A22860" s="1" t="s">
        <v>3622</v>
      </c>
      <c r="B22860" s="1">
        <v>4.0</v>
      </c>
      <c r="C22860" s="1" t="s">
        <v>47301</v>
      </c>
      <c r="D22860" s="1" t="s">
        <v>47302</v>
      </c>
      <c r="E22860" s="1" t="s">
        <v>280</v>
      </c>
      <c r="F22860" s="1" t="s">
        <v>11</v>
      </c>
      <c r="G22860" s="1" t="str">
        <f>IFERROR(__xludf.DUMMYFUNCTION("GOOGLETRANSLATE(D22860,""fr"",""en"")"),"#VALUE!")</f>
        <v>#VALUE!</v>
      </c>
    </row>
    <row r="22861" ht="15.75" customHeight="1">
      <c r="A22861" s="1" t="s">
        <v>1955</v>
      </c>
      <c r="B22861" s="1">
        <v>4.0</v>
      </c>
      <c r="C22861" s="1" t="s">
        <v>47303</v>
      </c>
      <c r="D22861" s="1" t="s">
        <v>47304</v>
      </c>
      <c r="E22861" s="1" t="s">
        <v>21</v>
      </c>
      <c r="F22861" s="1" t="s">
        <v>11</v>
      </c>
      <c r="G22861" s="1" t="str">
        <f>IFERROR(__xludf.DUMMYFUNCTION("GOOGLETRANSLATE(D22861,""fr"",""en"")"),"#VALUE!")</f>
        <v>#VALUE!</v>
      </c>
    </row>
    <row r="22862" ht="15.75" customHeight="1">
      <c r="A22862" s="1" t="s">
        <v>4432</v>
      </c>
      <c r="B22862" s="1">
        <v>3.0</v>
      </c>
      <c r="C22862" s="1" t="s">
        <v>47305</v>
      </c>
      <c r="D22862" s="1" t="s">
        <v>47306</v>
      </c>
      <c r="E22862" s="1" t="s">
        <v>10</v>
      </c>
      <c r="F22862" s="1" t="s">
        <v>11</v>
      </c>
      <c r="G22862" s="1" t="str">
        <f>IFERROR(__xludf.DUMMYFUNCTION("GOOGLETRANSLATE(D22862,""fr"",""en"")"),"#VALUE!")</f>
        <v>#VALUE!</v>
      </c>
    </row>
    <row r="22863" ht="15.75" customHeight="1">
      <c r="A22863" s="1" t="s">
        <v>10515</v>
      </c>
      <c r="B22863" s="1">
        <v>1.0</v>
      </c>
      <c r="C22863" s="1" t="s">
        <v>47307</v>
      </c>
      <c r="D22863" s="1" t="s">
        <v>47308</v>
      </c>
      <c r="E22863" s="1" t="s">
        <v>25</v>
      </c>
      <c r="F22863" s="1" t="s">
        <v>110</v>
      </c>
      <c r="G22863" s="1" t="str">
        <f>IFERROR(__xludf.DUMMYFUNCTION("GOOGLETRANSLATE(D22863,""fr"",""en"")"),"#VALUE!")</f>
        <v>#VALUE!</v>
      </c>
    </row>
    <row r="22864" ht="15.75" customHeight="1">
      <c r="A22864" s="1" t="s">
        <v>341</v>
      </c>
      <c r="B22864" s="1">
        <v>1.0</v>
      </c>
      <c r="C22864" s="1" t="s">
        <v>47309</v>
      </c>
      <c r="D22864" s="1" t="s">
        <v>47310</v>
      </c>
      <c r="E22864" s="1" t="s">
        <v>614</v>
      </c>
      <c r="F22864" s="1" t="s">
        <v>30</v>
      </c>
      <c r="G22864" s="1" t="str">
        <f>IFERROR(__xludf.DUMMYFUNCTION("GOOGLETRANSLATE(D22864,""fr"",""en"")"),"#VALUE!")</f>
        <v>#VALUE!</v>
      </c>
    </row>
    <row r="22865" ht="15.75" customHeight="1">
      <c r="A22865" s="1" t="s">
        <v>156</v>
      </c>
      <c r="B22865" s="1">
        <v>3.0</v>
      </c>
      <c r="C22865" s="1" t="s">
        <v>47311</v>
      </c>
      <c r="D22865" s="1" t="s">
        <v>47312</v>
      </c>
      <c r="E22865" s="1" t="s">
        <v>614</v>
      </c>
      <c r="F22865" s="1" t="s">
        <v>30</v>
      </c>
      <c r="G22865" s="1" t="str">
        <f>IFERROR(__xludf.DUMMYFUNCTION("GOOGLETRANSLATE(D22865,""fr"",""en"")"),"#VALUE!")</f>
        <v>#VALUE!</v>
      </c>
    </row>
    <row r="22866" ht="15.75" customHeight="1">
      <c r="A22866" s="1" t="s">
        <v>44</v>
      </c>
      <c r="B22866" s="1">
        <v>3.0</v>
      </c>
      <c r="C22866" s="1" t="s">
        <v>47313</v>
      </c>
      <c r="D22866" s="1" t="s">
        <v>47314</v>
      </c>
      <c r="E22866" s="1" t="s">
        <v>614</v>
      </c>
      <c r="F22866" s="1" t="s">
        <v>30</v>
      </c>
      <c r="G22866" s="1" t="str">
        <f>IFERROR(__xludf.DUMMYFUNCTION("GOOGLETRANSLATE(D22866,""fr"",""en"")"),"#VALUE!")</f>
        <v>#VALUE!</v>
      </c>
    </row>
    <row r="22867" ht="15.75" customHeight="1">
      <c r="A22867" s="1" t="s">
        <v>2702</v>
      </c>
      <c r="B22867" s="1">
        <v>1.0</v>
      </c>
      <c r="C22867" s="1" t="s">
        <v>47315</v>
      </c>
      <c r="D22867" s="1" t="s">
        <v>47316</v>
      </c>
      <c r="E22867" s="1" t="s">
        <v>484</v>
      </c>
      <c r="F22867" s="1" t="s">
        <v>30</v>
      </c>
      <c r="G22867" s="1" t="str">
        <f>IFERROR(__xludf.DUMMYFUNCTION("GOOGLETRANSLATE(D22867,""fr"",""en"")"),"#VALUE!")</f>
        <v>#VALUE!</v>
      </c>
    </row>
    <row r="22868" ht="15.75" customHeight="1">
      <c r="A22868" s="1" t="s">
        <v>458</v>
      </c>
      <c r="B22868" s="1">
        <v>1.0</v>
      </c>
      <c r="C22868" s="1" t="s">
        <v>47317</v>
      </c>
      <c r="D22868" s="1" t="s">
        <v>47318</v>
      </c>
      <c r="E22868" s="1" t="s">
        <v>296</v>
      </c>
      <c r="F22868" s="1" t="s">
        <v>11</v>
      </c>
      <c r="G22868" s="1" t="str">
        <f>IFERROR(__xludf.DUMMYFUNCTION("GOOGLETRANSLATE(D22868,""fr"",""en"")"),"#VALUE!")</f>
        <v>#VALUE!</v>
      </c>
    </row>
    <row r="22869" ht="15.75" customHeight="1">
      <c r="A22869" s="1" t="s">
        <v>166</v>
      </c>
      <c r="B22869" s="1">
        <v>3.0</v>
      </c>
      <c r="C22869" s="1" t="s">
        <v>47319</v>
      </c>
      <c r="D22869" s="1" t="s">
        <v>47320</v>
      </c>
      <c r="E22869" s="1" t="s">
        <v>21</v>
      </c>
      <c r="F22869" s="1" t="s">
        <v>11</v>
      </c>
      <c r="G22869" s="1" t="str">
        <f>IFERROR(__xludf.DUMMYFUNCTION("GOOGLETRANSLATE(D22869,""fr"",""en"")"),"#VALUE!")</f>
        <v>#VALUE!</v>
      </c>
    </row>
    <row r="22870" ht="15.75" customHeight="1">
      <c r="A22870" s="1" t="s">
        <v>1562</v>
      </c>
      <c r="B22870" s="1">
        <v>5.0</v>
      </c>
      <c r="C22870" s="1" t="s">
        <v>47321</v>
      </c>
      <c r="D22870" s="1" t="s">
        <v>47322</v>
      </c>
      <c r="E22870" s="1" t="s">
        <v>10</v>
      </c>
      <c r="F22870" s="1" t="s">
        <v>11</v>
      </c>
      <c r="G22870" s="1" t="str">
        <f>IFERROR(__xludf.DUMMYFUNCTION("GOOGLETRANSLATE(D22870,""fr"",""en"")"),"#VALUE!")</f>
        <v>#VALUE!</v>
      </c>
    </row>
    <row r="22871" ht="15.75" customHeight="1">
      <c r="A22871" s="1" t="s">
        <v>2272</v>
      </c>
      <c r="B22871" s="1">
        <v>3.0</v>
      </c>
      <c r="C22871" s="1" t="s">
        <v>47323</v>
      </c>
      <c r="D22871" s="1" t="s">
        <v>47324</v>
      </c>
      <c r="E22871" s="1" t="s">
        <v>29</v>
      </c>
      <c r="F22871" s="1" t="s">
        <v>30</v>
      </c>
      <c r="G22871" s="1" t="str">
        <f>IFERROR(__xludf.DUMMYFUNCTION("GOOGLETRANSLATE(D22871,""fr"",""en"")"),"#VALUE!")</f>
        <v>#VALUE!</v>
      </c>
    </row>
    <row r="22872" ht="15.75" customHeight="1">
      <c r="A22872" s="1" t="s">
        <v>3856</v>
      </c>
      <c r="B22872" s="1">
        <v>1.0</v>
      </c>
      <c r="C22872" s="1" t="s">
        <v>47325</v>
      </c>
      <c r="D22872" s="1" t="s">
        <v>47326</v>
      </c>
      <c r="E22872" s="1" t="s">
        <v>65</v>
      </c>
      <c r="F22872" s="1" t="s">
        <v>66</v>
      </c>
      <c r="G22872" s="1" t="str">
        <f>IFERROR(__xludf.DUMMYFUNCTION("GOOGLETRANSLATE(D22872,""fr"",""en"")"),"#VALUE!")</f>
        <v>#VALUE!</v>
      </c>
    </row>
    <row r="22873" ht="15.75" customHeight="1">
      <c r="A22873" s="1" t="s">
        <v>6049</v>
      </c>
      <c r="B22873" s="1">
        <v>2.0</v>
      </c>
      <c r="C22873" s="1" t="s">
        <v>47327</v>
      </c>
      <c r="D22873" s="1" t="s">
        <v>47328</v>
      </c>
      <c r="E22873" s="1" t="s">
        <v>34</v>
      </c>
      <c r="F22873" s="1" t="s">
        <v>84</v>
      </c>
      <c r="G22873" s="1" t="str">
        <f>IFERROR(__xludf.DUMMYFUNCTION("GOOGLETRANSLATE(D22873,""fr"",""en"")"),"#VALUE!")</f>
        <v>#VALUE!</v>
      </c>
    </row>
    <row r="22874" ht="15.75" customHeight="1">
      <c r="A22874" s="1" t="s">
        <v>8751</v>
      </c>
      <c r="B22874" s="1">
        <v>4.0</v>
      </c>
      <c r="C22874" s="1" t="s">
        <v>47329</v>
      </c>
      <c r="D22874" s="1" t="s">
        <v>47330</v>
      </c>
      <c r="E22874" s="1" t="s">
        <v>169</v>
      </c>
      <c r="F22874" s="1" t="s">
        <v>110</v>
      </c>
      <c r="G22874" s="1" t="str">
        <f>IFERROR(__xludf.DUMMYFUNCTION("GOOGLETRANSLATE(D22874,""fr"",""en"")"),"#VALUE!")</f>
        <v>#VALUE!</v>
      </c>
    </row>
    <row r="22875" ht="15.75" customHeight="1">
      <c r="A22875" s="1" t="s">
        <v>888</v>
      </c>
      <c r="B22875" s="1">
        <v>1.0</v>
      </c>
      <c r="C22875" s="1" t="s">
        <v>47331</v>
      </c>
      <c r="D22875" s="1" t="s">
        <v>47332</v>
      </c>
      <c r="E22875" s="1" t="s">
        <v>296</v>
      </c>
      <c r="F22875" s="1" t="s">
        <v>118</v>
      </c>
      <c r="G22875" s="1" t="str">
        <f>IFERROR(__xludf.DUMMYFUNCTION("GOOGLETRANSLATE(D22875,""fr"",""en"")"),"#VALUE!")</f>
        <v>#VALUE!</v>
      </c>
    </row>
    <row r="22876" ht="15.75" customHeight="1">
      <c r="A22876" s="1" t="s">
        <v>4832</v>
      </c>
      <c r="B22876" s="1">
        <v>3.0</v>
      </c>
      <c r="C22876" s="1" t="s">
        <v>47333</v>
      </c>
      <c r="D22876" s="1" t="s">
        <v>47334</v>
      </c>
      <c r="E22876" s="1" t="s">
        <v>10</v>
      </c>
      <c r="F22876" s="1" t="s">
        <v>11</v>
      </c>
      <c r="G22876" s="1" t="str">
        <f>IFERROR(__xludf.DUMMYFUNCTION("GOOGLETRANSLATE(D22876,""fr"",""en"")"),"#VALUE!")</f>
        <v>#VALUE!</v>
      </c>
    </row>
    <row r="22877" ht="15.75" customHeight="1">
      <c r="A22877" s="1" t="s">
        <v>347</v>
      </c>
      <c r="B22877" s="1">
        <v>1.0</v>
      </c>
      <c r="C22877" s="1" t="s">
        <v>47335</v>
      </c>
      <c r="D22877" s="1" t="s">
        <v>47336</v>
      </c>
      <c r="E22877" s="1" t="s">
        <v>575</v>
      </c>
      <c r="F22877" s="1" t="s">
        <v>84</v>
      </c>
      <c r="G22877" s="1" t="str">
        <f>IFERROR(__xludf.DUMMYFUNCTION("GOOGLETRANSLATE(D22877,""fr"",""en"")"),"#VALUE!")</f>
        <v>#VALUE!</v>
      </c>
    </row>
    <row r="22878" ht="15.75" customHeight="1">
      <c r="A22878" s="1" t="s">
        <v>3137</v>
      </c>
      <c r="B22878" s="1">
        <v>1.0</v>
      </c>
      <c r="C22878" s="1" t="s">
        <v>47337</v>
      </c>
      <c r="D22878" s="1" t="s">
        <v>47338</v>
      </c>
      <c r="E22878" s="1" t="s">
        <v>43</v>
      </c>
      <c r="F22878" s="1" t="s">
        <v>30</v>
      </c>
      <c r="G22878" s="1" t="str">
        <f>IFERROR(__xludf.DUMMYFUNCTION("GOOGLETRANSLATE(D22878,""fr"",""en"")"),"#VALUE!")</f>
        <v>#VALUE!</v>
      </c>
    </row>
    <row r="22879" ht="15.75" customHeight="1">
      <c r="A22879" s="1" t="s">
        <v>532</v>
      </c>
      <c r="B22879" s="1">
        <v>5.0</v>
      </c>
      <c r="C22879" s="1" t="s">
        <v>47339</v>
      </c>
      <c r="D22879" s="1" t="s">
        <v>47340</v>
      </c>
      <c r="E22879" s="1" t="s">
        <v>169</v>
      </c>
      <c r="F22879" s="1" t="s">
        <v>11</v>
      </c>
      <c r="G22879" s="1" t="str">
        <f>IFERROR(__xludf.DUMMYFUNCTION("GOOGLETRANSLATE(D22879,""fr"",""en"")"),"#VALUE!")</f>
        <v>#VALUE!</v>
      </c>
    </row>
    <row r="22880" ht="15.75" customHeight="1">
      <c r="A22880" s="1" t="s">
        <v>132</v>
      </c>
      <c r="B22880" s="1">
        <v>5.0</v>
      </c>
      <c r="C22880" s="1" t="s">
        <v>47341</v>
      </c>
      <c r="D22880" s="1" t="s">
        <v>47342</v>
      </c>
      <c r="E22880" s="1" t="s">
        <v>10</v>
      </c>
      <c r="F22880" s="1" t="s">
        <v>11</v>
      </c>
      <c r="G22880" s="1" t="str">
        <f>IFERROR(__xludf.DUMMYFUNCTION("GOOGLETRANSLATE(D22880,""fr"",""en"")"),"#VALUE!")</f>
        <v>#VALUE!</v>
      </c>
    </row>
    <row r="22881" ht="15.75" customHeight="1">
      <c r="A22881" s="1" t="s">
        <v>2135</v>
      </c>
      <c r="B22881" s="1">
        <v>5.0</v>
      </c>
      <c r="C22881" s="1" t="s">
        <v>47343</v>
      </c>
      <c r="D22881" s="1" t="s">
        <v>47344</v>
      </c>
      <c r="E22881" s="1" t="s">
        <v>10</v>
      </c>
      <c r="F22881" s="1" t="s">
        <v>11</v>
      </c>
      <c r="G22881" s="1" t="str">
        <f>IFERROR(__xludf.DUMMYFUNCTION("GOOGLETRANSLATE(D22881,""fr"",""en"")"),"#VALUE!")</f>
        <v>#VALUE!</v>
      </c>
    </row>
    <row r="22882" ht="15.75" customHeight="1">
      <c r="A22882" s="1" t="s">
        <v>311</v>
      </c>
      <c r="B22882" s="1">
        <v>2.0</v>
      </c>
      <c r="C22882" s="1" t="s">
        <v>47345</v>
      </c>
      <c r="D22882" s="1" t="s">
        <v>47346</v>
      </c>
      <c r="E22882" s="1" t="s">
        <v>554</v>
      </c>
      <c r="F22882" s="1" t="s">
        <v>30</v>
      </c>
      <c r="G22882" s="1" t="str">
        <f>IFERROR(__xludf.DUMMYFUNCTION("GOOGLETRANSLATE(D22882,""fr"",""en"")"),"#VALUE!")</f>
        <v>#VALUE!</v>
      </c>
    </row>
    <row r="22883" ht="15.75" customHeight="1">
      <c r="A22883" s="1" t="s">
        <v>129</v>
      </c>
      <c r="B22883" s="1">
        <v>1.0</v>
      </c>
      <c r="C22883" s="1" t="s">
        <v>47347</v>
      </c>
      <c r="D22883" s="1" t="s">
        <v>47348</v>
      </c>
      <c r="E22883" s="1" t="s">
        <v>226</v>
      </c>
      <c r="F22883" s="1" t="s">
        <v>11</v>
      </c>
      <c r="G22883" s="1" t="str">
        <f>IFERROR(__xludf.DUMMYFUNCTION("GOOGLETRANSLATE(D22883,""fr"",""en"")"),"#VALUE!")</f>
        <v>#VALUE!</v>
      </c>
    </row>
    <row r="22884" ht="15.75" customHeight="1">
      <c r="A22884" s="1" t="s">
        <v>2702</v>
      </c>
      <c r="B22884" s="1">
        <v>3.0</v>
      </c>
      <c r="C22884" s="1" t="s">
        <v>47349</v>
      </c>
      <c r="D22884" s="1" t="s">
        <v>47350</v>
      </c>
      <c r="E22884" s="1" t="s">
        <v>21</v>
      </c>
      <c r="F22884" s="1" t="s">
        <v>11</v>
      </c>
      <c r="G22884" s="1" t="str">
        <f>IFERROR(__xludf.DUMMYFUNCTION("GOOGLETRANSLATE(D22884,""fr"",""en"")"),"#VALUE!")</f>
        <v>#VALUE!</v>
      </c>
    </row>
    <row r="22885" ht="15.75" customHeight="1">
      <c r="A22885" s="1" t="s">
        <v>710</v>
      </c>
      <c r="B22885" s="1">
        <v>3.0</v>
      </c>
      <c r="C22885" s="1" t="s">
        <v>47351</v>
      </c>
      <c r="D22885" s="1" t="s">
        <v>47352</v>
      </c>
      <c r="E22885" s="1" t="s">
        <v>169</v>
      </c>
      <c r="F22885" s="1" t="s">
        <v>11</v>
      </c>
      <c r="G22885" s="1" t="str">
        <f>IFERROR(__xludf.DUMMYFUNCTION("GOOGLETRANSLATE(D22885,""fr"",""en"")"),"#VALUE!")</f>
        <v>#VALUE!</v>
      </c>
    </row>
    <row r="22886" ht="15.75" customHeight="1">
      <c r="A22886" s="1" t="s">
        <v>7386</v>
      </c>
      <c r="B22886" s="1">
        <v>3.0</v>
      </c>
      <c r="C22886" s="1" t="s">
        <v>47353</v>
      </c>
      <c r="D22886" s="1" t="s">
        <v>47354</v>
      </c>
      <c r="E22886" s="1" t="s">
        <v>10</v>
      </c>
      <c r="F22886" s="1" t="s">
        <v>11</v>
      </c>
      <c r="G22886" s="1" t="str">
        <f>IFERROR(__xludf.DUMMYFUNCTION("GOOGLETRANSLATE(D22886,""fr"",""en"")"),"I had an accident that was on my part not my need but you decided that it was 50/50 .. so the cost for repairs are very heavy for me")</f>
        <v>I had an accident that was on my part not my need but you decided that it was 50/50 .. so the cost for repairs are very heavy for me</v>
      </c>
    </row>
    <row r="22887" ht="15.75" customHeight="1">
      <c r="A22887" s="1" t="s">
        <v>2325</v>
      </c>
      <c r="B22887" s="1">
        <v>2.0</v>
      </c>
      <c r="C22887" s="1" t="s">
        <v>47355</v>
      </c>
      <c r="D22887" s="1" t="s">
        <v>47356</v>
      </c>
      <c r="E22887" s="1" t="s">
        <v>25</v>
      </c>
      <c r="F22887" s="1" t="s">
        <v>11</v>
      </c>
      <c r="G22887" s="1" t="str">
        <f>IFERROR(__xludf.DUMMYFUNCTION("GOOGLETRANSLATE(D22887,""fr"",""en"")"),"#VALUE!")</f>
        <v>#VALUE!</v>
      </c>
    </row>
    <row r="22888" ht="15.75" customHeight="1">
      <c r="A22888" s="1" t="s">
        <v>8191</v>
      </c>
      <c r="B22888" s="1">
        <v>4.0</v>
      </c>
      <c r="C22888" s="1" t="s">
        <v>47357</v>
      </c>
      <c r="D22888" s="1" t="s">
        <v>47358</v>
      </c>
      <c r="E22888" s="1" t="s">
        <v>614</v>
      </c>
      <c r="F22888" s="1" t="s">
        <v>30</v>
      </c>
      <c r="G22888" s="1" t="str">
        <f>IFERROR(__xludf.DUMMYFUNCTION("GOOGLETRANSLATE(D22888,""fr"",""en"")"),"#VALUE!")</f>
        <v>#VALUE!</v>
      </c>
    </row>
    <row r="22889" ht="15.75" customHeight="1">
      <c r="A22889" s="1" t="s">
        <v>16196</v>
      </c>
      <c r="B22889" s="1">
        <v>1.0</v>
      </c>
      <c r="C22889" s="1" t="s">
        <v>47359</v>
      </c>
      <c r="D22889" s="1" t="s">
        <v>47360</v>
      </c>
      <c r="E22889" s="1" t="s">
        <v>296</v>
      </c>
      <c r="F22889" s="1" t="s">
        <v>11</v>
      </c>
      <c r="G22889" s="1" t="str">
        <f>IFERROR(__xludf.DUMMYFUNCTION("GOOGLETRANSLATE(D22889,""fr"",""en"")"),"#VALUE!")</f>
        <v>#VALUE!</v>
      </c>
    </row>
    <row r="22890" ht="15.75" customHeight="1">
      <c r="A22890" s="1" t="s">
        <v>411</v>
      </c>
      <c r="B22890" s="1">
        <v>1.0</v>
      </c>
      <c r="C22890" s="1" t="s">
        <v>47361</v>
      </c>
      <c r="D22890" s="1" t="s">
        <v>47362</v>
      </c>
      <c r="E22890" s="1" t="s">
        <v>10</v>
      </c>
      <c r="F22890" s="1" t="s">
        <v>11</v>
      </c>
      <c r="G22890" s="1" t="str">
        <f>IFERROR(__xludf.DUMMYFUNCTION("GOOGLETRANSLATE(D22890,""fr"",""en"")"),"#VALUE!")</f>
        <v>#VALUE!</v>
      </c>
    </row>
    <row r="22891" ht="15.75" customHeight="1">
      <c r="A22891" s="1" t="s">
        <v>1324</v>
      </c>
      <c r="B22891" s="1">
        <v>5.0</v>
      </c>
      <c r="C22891" s="1" t="s">
        <v>47363</v>
      </c>
      <c r="D22891" s="1" t="s">
        <v>47364</v>
      </c>
      <c r="E22891" s="1" t="s">
        <v>21</v>
      </c>
      <c r="F22891" s="1" t="s">
        <v>11</v>
      </c>
      <c r="G22891" s="1" t="str">
        <f>IFERROR(__xludf.DUMMYFUNCTION("GOOGLETRANSLATE(D22891,""fr"",""en"")"),"#VALUE!")</f>
        <v>#VALUE!</v>
      </c>
    </row>
    <row r="22892" ht="15.75" customHeight="1">
      <c r="A22892" s="1" t="s">
        <v>2590</v>
      </c>
      <c r="B22892" s="1">
        <v>2.0</v>
      </c>
      <c r="C22892" s="1" t="s">
        <v>47365</v>
      </c>
      <c r="D22892" s="1" t="s">
        <v>47366</v>
      </c>
      <c r="E22892" s="1" t="s">
        <v>484</v>
      </c>
      <c r="F22892" s="1" t="s">
        <v>30</v>
      </c>
      <c r="G22892" s="1" t="str">
        <f>IFERROR(__xludf.DUMMYFUNCTION("GOOGLETRANSLATE(D22892,""fr"",""en"")"),"#VALUE!")</f>
        <v>#VALUE!</v>
      </c>
    </row>
    <row r="22893" ht="15.75" customHeight="1">
      <c r="A22893" s="1" t="s">
        <v>1062</v>
      </c>
      <c r="B22893" s="1">
        <v>4.0</v>
      </c>
      <c r="C22893" s="1" t="s">
        <v>47367</v>
      </c>
      <c r="D22893" s="1" t="s">
        <v>47368</v>
      </c>
      <c r="E22893" s="1" t="s">
        <v>10</v>
      </c>
      <c r="F22893" s="1" t="s">
        <v>11</v>
      </c>
      <c r="G22893" s="1" t="str">
        <f>IFERROR(__xludf.DUMMYFUNCTION("GOOGLETRANSLATE(D22893,""fr"",""en"")"),"#VALUE!")</f>
        <v>#VALUE!</v>
      </c>
    </row>
    <row r="22894" ht="15.75" customHeight="1">
      <c r="A22894" s="1" t="s">
        <v>724</v>
      </c>
      <c r="B22894" s="1">
        <v>5.0</v>
      </c>
      <c r="C22894" s="1" t="s">
        <v>47369</v>
      </c>
      <c r="D22894" s="1" t="s">
        <v>47370</v>
      </c>
      <c r="E22894" s="1" t="s">
        <v>169</v>
      </c>
      <c r="F22894" s="1" t="s">
        <v>110</v>
      </c>
      <c r="G22894" s="1" t="str">
        <f>IFERROR(__xludf.DUMMYFUNCTION("GOOGLETRANSLATE(D22894,""fr"",""en"")"),"#VALUE!")</f>
        <v>#VALUE!</v>
      </c>
    </row>
    <row r="22895" ht="15.75" customHeight="1">
      <c r="A22895" s="1" t="s">
        <v>1400</v>
      </c>
      <c r="B22895" s="1">
        <v>4.0</v>
      </c>
      <c r="C22895" s="1" t="s">
        <v>47371</v>
      </c>
      <c r="D22895" s="1" t="s">
        <v>47372</v>
      </c>
      <c r="E22895" s="1" t="s">
        <v>34</v>
      </c>
      <c r="F22895" s="1" t="s">
        <v>30</v>
      </c>
      <c r="G22895" s="1" t="str">
        <f>IFERROR(__xludf.DUMMYFUNCTION("GOOGLETRANSLATE(D22895,""fr"",""en"")"),"#VALUE!")</f>
        <v>#VALUE!</v>
      </c>
    </row>
    <row r="22896" ht="15.75" customHeight="1">
      <c r="A22896" s="1" t="s">
        <v>491</v>
      </c>
      <c r="B22896" s="1">
        <v>4.0</v>
      </c>
      <c r="C22896" s="1" t="s">
        <v>47373</v>
      </c>
      <c r="D22896" s="1" t="s">
        <v>47374</v>
      </c>
      <c r="E22896" s="1" t="s">
        <v>10</v>
      </c>
      <c r="F22896" s="1" t="s">
        <v>11</v>
      </c>
      <c r="G22896" s="1" t="str">
        <f>IFERROR(__xludf.DUMMYFUNCTION("GOOGLETRANSLATE(D22896,""fr"",""en"")"),"#VALUE!")</f>
        <v>#VALUE!</v>
      </c>
    </row>
    <row r="22897" ht="15.75" customHeight="1">
      <c r="A22897" s="1" t="s">
        <v>569</v>
      </c>
      <c r="B22897" s="1">
        <v>5.0</v>
      </c>
      <c r="C22897" s="1" t="s">
        <v>47375</v>
      </c>
      <c r="D22897" s="1" t="s">
        <v>47376</v>
      </c>
      <c r="E22897" s="1" t="s">
        <v>10</v>
      </c>
      <c r="F22897" s="1" t="s">
        <v>11</v>
      </c>
      <c r="G22897" s="1" t="str">
        <f>IFERROR(__xludf.DUMMYFUNCTION("GOOGLETRANSLATE(D22897,""fr"",""en"")"),"#VALUE!")</f>
        <v>#VALUE!</v>
      </c>
    </row>
    <row r="22898" ht="15.75" customHeight="1">
      <c r="A22898" s="1" t="s">
        <v>713</v>
      </c>
      <c r="B22898" s="1">
        <v>1.0</v>
      </c>
      <c r="C22898" s="1" t="s">
        <v>47377</v>
      </c>
      <c r="D22898" s="1" t="s">
        <v>47378</v>
      </c>
      <c r="E22898" s="1" t="s">
        <v>254</v>
      </c>
      <c r="F22898" s="1" t="s">
        <v>66</v>
      </c>
      <c r="G22898" s="1" t="str">
        <f>IFERROR(__xludf.DUMMYFUNCTION("GOOGLETRANSLATE(D22898,""fr"",""en"")"),"#VALUE!")</f>
        <v>#VALUE!</v>
      </c>
    </row>
    <row r="22899" ht="15.75" customHeight="1">
      <c r="A22899" s="1" t="s">
        <v>1102</v>
      </c>
      <c r="B22899" s="1">
        <v>2.0</v>
      </c>
      <c r="C22899" s="1" t="s">
        <v>47379</v>
      </c>
      <c r="D22899" s="1" t="s">
        <v>47380</v>
      </c>
      <c r="E22899" s="1" t="s">
        <v>273</v>
      </c>
      <c r="F22899" s="1" t="s">
        <v>11</v>
      </c>
      <c r="G22899" s="1" t="str">
        <f>IFERROR(__xludf.DUMMYFUNCTION("GOOGLETRANSLATE(D22899,""fr"",""en"")"),"#VALUE!")</f>
        <v>#VALUE!</v>
      </c>
    </row>
    <row r="22900" ht="15.75" customHeight="1">
      <c r="A22900" s="1" t="s">
        <v>597</v>
      </c>
      <c r="B22900" s="1">
        <v>5.0</v>
      </c>
      <c r="C22900" s="1" t="s">
        <v>47381</v>
      </c>
      <c r="D22900" s="1" t="s">
        <v>47382</v>
      </c>
      <c r="E22900" s="1" t="s">
        <v>21</v>
      </c>
      <c r="F22900" s="1" t="s">
        <v>11</v>
      </c>
      <c r="G22900" s="1" t="str">
        <f>IFERROR(__xludf.DUMMYFUNCTION("GOOGLETRANSLATE(D22900,""fr"",""en"")"),"#VALUE!")</f>
        <v>#VALUE!</v>
      </c>
    </row>
    <row r="22901" ht="15.75" customHeight="1">
      <c r="A22901" s="1" t="s">
        <v>6350</v>
      </c>
      <c r="B22901" s="1">
        <v>3.0</v>
      </c>
      <c r="C22901" s="1" t="s">
        <v>47383</v>
      </c>
      <c r="D22901" s="1" t="s">
        <v>47384</v>
      </c>
      <c r="E22901" s="1" t="s">
        <v>29</v>
      </c>
      <c r="F22901" s="1" t="s">
        <v>30</v>
      </c>
      <c r="G22901" s="1" t="str">
        <f>IFERROR(__xludf.DUMMYFUNCTION("GOOGLETRANSLATE(D22901,""fr"",""en"")"),"#VALUE!")</f>
        <v>#VALUE!</v>
      </c>
    </row>
    <row r="22902" ht="15.75" customHeight="1">
      <c r="A22902" s="1" t="s">
        <v>2809</v>
      </c>
      <c r="B22902" s="1">
        <v>2.0</v>
      </c>
      <c r="C22902" s="1" t="s">
        <v>47385</v>
      </c>
      <c r="D22902" s="1" t="s">
        <v>47386</v>
      </c>
      <c r="E22902" s="1" t="s">
        <v>273</v>
      </c>
      <c r="F22902" s="1" t="s">
        <v>110</v>
      </c>
      <c r="G22902" s="1" t="str">
        <f>IFERROR(__xludf.DUMMYFUNCTION("GOOGLETRANSLATE(D22902,""fr"",""en"")"),"#VALUE!")</f>
        <v>#VALUE!</v>
      </c>
    </row>
    <row r="22903" ht="15.75" customHeight="1">
      <c r="A22903" s="1" t="s">
        <v>1693</v>
      </c>
      <c r="B22903" s="1">
        <v>2.0</v>
      </c>
      <c r="C22903" s="1" t="s">
        <v>47387</v>
      </c>
      <c r="D22903" s="1" t="s">
        <v>47388</v>
      </c>
      <c r="E22903" s="1" t="s">
        <v>21</v>
      </c>
      <c r="F22903" s="1" t="s">
        <v>11</v>
      </c>
      <c r="G22903" s="1" t="str">
        <f>IFERROR(__xludf.DUMMYFUNCTION("GOOGLETRANSLATE(D22903,""fr"",""en"")"),"#VALUE!")</f>
        <v>#VALUE!</v>
      </c>
    </row>
    <row r="22904" ht="15.75" customHeight="1">
      <c r="A22904" s="1" t="s">
        <v>4961</v>
      </c>
      <c r="B22904" s="1">
        <v>2.0</v>
      </c>
      <c r="C22904" s="1" t="s">
        <v>47389</v>
      </c>
      <c r="D22904" s="1" t="s">
        <v>47390</v>
      </c>
      <c r="E22904" s="1" t="s">
        <v>25</v>
      </c>
      <c r="F22904" s="1" t="s">
        <v>11</v>
      </c>
      <c r="G22904" s="1" t="str">
        <f>IFERROR(__xludf.DUMMYFUNCTION("GOOGLETRANSLATE(D22904,""fr"",""en"")"),"#VALUE!")</f>
        <v>#VALUE!</v>
      </c>
    </row>
    <row r="22905" ht="15.75" customHeight="1">
      <c r="A22905" s="1" t="s">
        <v>8683</v>
      </c>
      <c r="B22905" s="1">
        <v>1.0</v>
      </c>
      <c r="C22905" s="1" t="s">
        <v>47391</v>
      </c>
      <c r="D22905" s="1" t="s">
        <v>47392</v>
      </c>
      <c r="E22905" s="1" t="s">
        <v>117</v>
      </c>
      <c r="F22905" s="1" t="s">
        <v>118</v>
      </c>
      <c r="G22905" s="1" t="str">
        <f>IFERROR(__xludf.DUMMYFUNCTION("GOOGLETRANSLATE(D22905,""fr"",""en"")"),"#VALUE!")</f>
        <v>#VALUE!</v>
      </c>
    </row>
    <row r="22906" ht="15.75" customHeight="1">
      <c r="A22906" s="1" t="s">
        <v>1753</v>
      </c>
      <c r="B22906" s="1">
        <v>1.0</v>
      </c>
      <c r="C22906" s="1" t="s">
        <v>47393</v>
      </c>
      <c r="D22906" s="1" t="s">
        <v>47394</v>
      </c>
      <c r="E22906" s="1" t="s">
        <v>21</v>
      </c>
      <c r="F22906" s="1" t="s">
        <v>11</v>
      </c>
      <c r="G22906" s="1" t="str">
        <f>IFERROR(__xludf.DUMMYFUNCTION("GOOGLETRANSLATE(D22906,""fr"",""en"")"),"#VALUE!")</f>
        <v>#VALUE!</v>
      </c>
    </row>
    <row r="22907" ht="15.75" customHeight="1">
      <c r="A22907" s="1" t="s">
        <v>701</v>
      </c>
      <c r="B22907" s="1">
        <v>2.0</v>
      </c>
      <c r="C22907" s="1" t="s">
        <v>47395</v>
      </c>
      <c r="D22907" s="1" t="s">
        <v>47396</v>
      </c>
      <c r="E22907" s="1" t="s">
        <v>10</v>
      </c>
      <c r="F22907" s="1" t="s">
        <v>11</v>
      </c>
      <c r="G22907" s="1" t="str">
        <f>IFERROR(__xludf.DUMMYFUNCTION("GOOGLETRANSLATE(D22907,""fr"",""en"")"),"#VALUE!")</f>
        <v>#VALUE!</v>
      </c>
    </row>
    <row r="22908" ht="15.75" customHeight="1">
      <c r="A22908" s="1" t="s">
        <v>47397</v>
      </c>
      <c r="B22908" s="1">
        <v>3.0</v>
      </c>
      <c r="C22908" s="1" t="s">
        <v>47398</v>
      </c>
      <c r="D22908" s="1" t="s">
        <v>47399</v>
      </c>
      <c r="E22908" s="1" t="s">
        <v>646</v>
      </c>
      <c r="F22908" s="1" t="s">
        <v>39</v>
      </c>
      <c r="G22908" s="1" t="str">
        <f>IFERROR(__xludf.DUMMYFUNCTION("GOOGLETRANSLATE(D22908,""fr"",""en"")"),"#VALUE!")</f>
        <v>#VALUE!</v>
      </c>
    </row>
    <row r="22909" ht="15.75" customHeight="1">
      <c r="A22909" s="1" t="s">
        <v>3360</v>
      </c>
      <c r="B22909" s="1">
        <v>1.0</v>
      </c>
      <c r="C22909" s="1" t="s">
        <v>47400</v>
      </c>
      <c r="D22909" s="1" t="s">
        <v>47401</v>
      </c>
      <c r="E22909" s="1" t="s">
        <v>296</v>
      </c>
      <c r="F22909" s="1" t="s">
        <v>110</v>
      </c>
      <c r="G22909" s="1" t="str">
        <f>IFERROR(__xludf.DUMMYFUNCTION("GOOGLETRANSLATE(D22909,""fr"",""en"")"),"#VALUE!")</f>
        <v>#VALUE!</v>
      </c>
    </row>
    <row r="22910" ht="15.75" customHeight="1">
      <c r="A22910" s="1" t="s">
        <v>774</v>
      </c>
      <c r="B22910" s="1">
        <v>4.0</v>
      </c>
      <c r="C22910" s="1" t="s">
        <v>47402</v>
      </c>
      <c r="D22910" s="1" t="s">
        <v>47403</v>
      </c>
      <c r="E22910" s="1" t="s">
        <v>169</v>
      </c>
      <c r="F22910" s="1" t="s">
        <v>11</v>
      </c>
      <c r="G22910" s="1" t="str">
        <f>IFERROR(__xludf.DUMMYFUNCTION("GOOGLETRANSLATE(D22910,""fr"",""en"")"),"#VALUE!")</f>
        <v>#VALUE!</v>
      </c>
    </row>
    <row r="22911" ht="15.75" customHeight="1">
      <c r="A22911" s="1" t="s">
        <v>59</v>
      </c>
      <c r="B22911" s="1">
        <v>4.0</v>
      </c>
      <c r="C22911" s="1" t="s">
        <v>47404</v>
      </c>
      <c r="D22911" s="1" t="s">
        <v>47405</v>
      </c>
      <c r="E22911" s="1" t="s">
        <v>65</v>
      </c>
      <c r="F22911" s="1" t="s">
        <v>66</v>
      </c>
      <c r="G22911" s="1" t="str">
        <f>IFERROR(__xludf.DUMMYFUNCTION("GOOGLETRANSLATE(D22911,""fr"",""en"")"),"#VALUE!")</f>
        <v>#VALUE!</v>
      </c>
    </row>
    <row r="22912" ht="15.75" customHeight="1">
      <c r="A22912" s="1" t="s">
        <v>8832</v>
      </c>
      <c r="B22912" s="1">
        <v>3.0</v>
      </c>
      <c r="C22912" s="1" t="s">
        <v>47406</v>
      </c>
      <c r="D22912" s="1" t="s">
        <v>47407</v>
      </c>
      <c r="E22912" s="1" t="s">
        <v>226</v>
      </c>
      <c r="F22912" s="1" t="s">
        <v>110</v>
      </c>
      <c r="G22912" s="1" t="str">
        <f>IFERROR(__xludf.DUMMYFUNCTION("GOOGLETRANSLATE(D22912,""fr"",""en"")"),"#VALUE!")</f>
        <v>#VALUE!</v>
      </c>
    </row>
    <row r="22913" ht="15.75" customHeight="1">
      <c r="A22913" s="1" t="s">
        <v>22857</v>
      </c>
      <c r="B22913" s="1">
        <v>1.0</v>
      </c>
      <c r="C22913" s="1" t="s">
        <v>47408</v>
      </c>
      <c r="D22913" s="1" t="s">
        <v>47409</v>
      </c>
      <c r="E22913" s="1" t="s">
        <v>296</v>
      </c>
      <c r="F22913" s="1" t="s">
        <v>11</v>
      </c>
      <c r="G22913" s="1" t="str">
        <f>IFERROR(__xludf.DUMMYFUNCTION("GOOGLETRANSLATE(D22913,""fr"",""en"")"),"#VALUE!")</f>
        <v>#VALUE!</v>
      </c>
    </row>
    <row r="22914" ht="15.75" customHeight="1">
      <c r="A22914" s="1" t="s">
        <v>4214</v>
      </c>
      <c r="B22914" s="1">
        <v>1.0</v>
      </c>
      <c r="C22914" s="1" t="s">
        <v>47410</v>
      </c>
      <c r="D22914" s="1" t="s">
        <v>47411</v>
      </c>
      <c r="E22914" s="1" t="s">
        <v>117</v>
      </c>
      <c r="F22914" s="1" t="s">
        <v>48</v>
      </c>
      <c r="G22914" s="1" t="str">
        <f>IFERROR(__xludf.DUMMYFUNCTION("GOOGLETRANSLATE(D22914,""fr"",""en"")"),"#VALUE!")</f>
        <v>#VALUE!</v>
      </c>
    </row>
    <row r="22915" ht="15.75" customHeight="1">
      <c r="A22915" s="1" t="s">
        <v>14469</v>
      </c>
      <c r="B22915" s="1">
        <v>2.0</v>
      </c>
      <c r="C22915" s="1" t="s">
        <v>21187</v>
      </c>
      <c r="D22915" s="1" t="s">
        <v>47412</v>
      </c>
      <c r="E22915" s="1" t="s">
        <v>125</v>
      </c>
      <c r="F22915" s="1" t="s">
        <v>110</v>
      </c>
      <c r="G22915" s="1" t="str">
        <f>IFERROR(__xludf.DUMMYFUNCTION("GOOGLETRANSLATE(D22915,""fr"",""en"")"),"#VALUE!")</f>
        <v>#VALUE!</v>
      </c>
    </row>
    <row r="22916" ht="15.75" customHeight="1">
      <c r="A22916" s="1" t="s">
        <v>2245</v>
      </c>
      <c r="B22916" s="1">
        <v>3.0</v>
      </c>
      <c r="C22916" s="1" t="s">
        <v>47413</v>
      </c>
      <c r="D22916" s="1" t="s">
        <v>47414</v>
      </c>
      <c r="E22916" s="1" t="s">
        <v>29</v>
      </c>
      <c r="F22916" s="1" t="s">
        <v>30</v>
      </c>
      <c r="G22916" s="1" t="str">
        <f>IFERROR(__xludf.DUMMYFUNCTION("GOOGLETRANSLATE(D22916,""fr"",""en"")"),"#VALUE!")</f>
        <v>#VALUE!</v>
      </c>
    </row>
    <row r="22917" ht="15.75" customHeight="1">
      <c r="A22917" s="1" t="s">
        <v>918</v>
      </c>
      <c r="B22917" s="1">
        <v>1.0</v>
      </c>
      <c r="C22917" s="1" t="s">
        <v>47415</v>
      </c>
      <c r="D22917" s="1" t="s">
        <v>47416</v>
      </c>
      <c r="E22917" s="1" t="s">
        <v>273</v>
      </c>
      <c r="F22917" s="1" t="s">
        <v>11</v>
      </c>
      <c r="G22917" s="1" t="str">
        <f>IFERROR(__xludf.DUMMYFUNCTION("GOOGLETRANSLATE(D22917,""fr"",""en"")"),"#VALUE!")</f>
        <v>#VALUE!</v>
      </c>
    </row>
    <row r="22918" ht="15.75" customHeight="1">
      <c r="A22918" s="1" t="s">
        <v>5270</v>
      </c>
      <c r="B22918" s="1">
        <v>1.0</v>
      </c>
      <c r="C22918" s="1" t="s">
        <v>47417</v>
      </c>
      <c r="D22918" s="1" t="s">
        <v>47418</v>
      </c>
      <c r="E22918" s="1" t="s">
        <v>196</v>
      </c>
      <c r="F22918" s="1" t="s">
        <v>118</v>
      </c>
      <c r="G22918" s="1" t="str">
        <f>IFERROR(__xludf.DUMMYFUNCTION("GOOGLETRANSLATE(D22918,""fr"",""en"")"),"#VALUE!")</f>
        <v>#VALUE!</v>
      </c>
    </row>
    <row r="22919" ht="15.75" customHeight="1">
      <c r="A22919" s="1" t="s">
        <v>8653</v>
      </c>
      <c r="B22919" s="1">
        <v>2.0</v>
      </c>
      <c r="C22919" s="1" t="s">
        <v>47419</v>
      </c>
      <c r="D22919" s="1" t="s">
        <v>47420</v>
      </c>
      <c r="E22919" s="1" t="s">
        <v>292</v>
      </c>
      <c r="F22919" s="1" t="s">
        <v>11</v>
      </c>
      <c r="G22919" s="1" t="str">
        <f>IFERROR(__xludf.DUMMYFUNCTION("GOOGLETRANSLATE(D22919,""fr"",""en"")"),"#VALUE!")</f>
        <v>#VALUE!</v>
      </c>
    </row>
    <row r="22920" ht="15.75" customHeight="1">
      <c r="A22920" s="1" t="s">
        <v>10034</v>
      </c>
      <c r="B22920" s="1">
        <v>1.0</v>
      </c>
      <c r="C22920" s="1" t="s">
        <v>47421</v>
      </c>
      <c r="D22920" s="1" t="s">
        <v>47422</v>
      </c>
      <c r="E22920" s="1" t="s">
        <v>575</v>
      </c>
      <c r="F22920" s="1" t="s">
        <v>48</v>
      </c>
      <c r="G22920" s="1" t="str">
        <f>IFERROR(__xludf.DUMMYFUNCTION("GOOGLETRANSLATE(D22920,""fr"",""en"")"),"#VALUE!")</f>
        <v>#VALUE!</v>
      </c>
    </row>
    <row r="22921" ht="15.75" customHeight="1">
      <c r="A22921" s="1" t="s">
        <v>15809</v>
      </c>
      <c r="B22921" s="1">
        <v>1.0</v>
      </c>
      <c r="C22921" s="1" t="s">
        <v>47423</v>
      </c>
      <c r="D22921" s="1" t="s">
        <v>47424</v>
      </c>
      <c r="E22921" s="1" t="s">
        <v>21</v>
      </c>
      <c r="F22921" s="1" t="s">
        <v>11</v>
      </c>
      <c r="G22921" s="1" t="str">
        <f>IFERROR(__xludf.DUMMYFUNCTION("GOOGLETRANSLATE(D22921,""fr"",""en"")"),"#VALUE!")</f>
        <v>#VALUE!</v>
      </c>
    </row>
    <row r="22922" ht="15.75" customHeight="1">
      <c r="A22922" s="1" t="s">
        <v>526</v>
      </c>
      <c r="B22922" s="1">
        <v>5.0</v>
      </c>
      <c r="C22922" s="1" t="s">
        <v>47425</v>
      </c>
      <c r="D22922" s="1" t="s">
        <v>47426</v>
      </c>
      <c r="E22922" s="1" t="s">
        <v>21</v>
      </c>
      <c r="F22922" s="1" t="s">
        <v>11</v>
      </c>
      <c r="G22922" s="1" t="str">
        <f>IFERROR(__xludf.DUMMYFUNCTION("GOOGLETRANSLATE(D22922,""fr"",""en"")"),"#VALUE!")</f>
        <v>#VALUE!</v>
      </c>
    </row>
    <row r="22923" ht="15.75" customHeight="1">
      <c r="A22923" s="1" t="s">
        <v>15134</v>
      </c>
      <c r="B22923" s="1">
        <v>1.0</v>
      </c>
      <c r="C22923" s="1" t="s">
        <v>47427</v>
      </c>
      <c r="D22923" s="1" t="s">
        <v>47428</v>
      </c>
      <c r="E22923" s="1" t="s">
        <v>226</v>
      </c>
      <c r="F22923" s="1" t="s">
        <v>11</v>
      </c>
      <c r="G22923" s="1" t="str">
        <f>IFERROR(__xludf.DUMMYFUNCTION("GOOGLETRANSLATE(D22923,""fr"",""en"")"),"#VALUE!")</f>
        <v>#VALUE!</v>
      </c>
    </row>
    <row r="22924" ht="15.75" customHeight="1">
      <c r="A22924" s="1" t="s">
        <v>10154</v>
      </c>
      <c r="B22924" s="1">
        <v>4.0</v>
      </c>
      <c r="C22924" s="1" t="s">
        <v>47429</v>
      </c>
      <c r="D22924" s="1" t="s">
        <v>47430</v>
      </c>
      <c r="E22924" s="1" t="s">
        <v>280</v>
      </c>
      <c r="F22924" s="1" t="s">
        <v>11</v>
      </c>
      <c r="G22924" s="1" t="str">
        <f>IFERROR(__xludf.DUMMYFUNCTION("GOOGLETRANSLATE(D22924,""fr"",""en"")"),"#VALUE!")</f>
        <v>#VALUE!</v>
      </c>
    </row>
    <row r="22925" ht="15.75" customHeight="1">
      <c r="A22925" s="1" t="s">
        <v>650</v>
      </c>
      <c r="B22925" s="1">
        <v>2.0</v>
      </c>
      <c r="C22925" s="1" t="s">
        <v>47431</v>
      </c>
      <c r="D22925" s="1" t="s">
        <v>47432</v>
      </c>
      <c r="E22925" s="1" t="s">
        <v>10</v>
      </c>
      <c r="F22925" s="1" t="s">
        <v>11</v>
      </c>
      <c r="G22925" s="1" t="str">
        <f>IFERROR(__xludf.DUMMYFUNCTION("GOOGLETRANSLATE(D22925,""fr"",""en"")"),"#VALUE!")</f>
        <v>#VALUE!</v>
      </c>
    </row>
    <row r="22926" ht="15.75" customHeight="1">
      <c r="A22926" s="1" t="s">
        <v>320</v>
      </c>
      <c r="B22926" s="1">
        <v>2.0</v>
      </c>
      <c r="C22926" s="1" t="s">
        <v>47433</v>
      </c>
      <c r="D22926" s="1" t="s">
        <v>47434</v>
      </c>
      <c r="E22926" s="1" t="s">
        <v>10</v>
      </c>
      <c r="F22926" s="1" t="s">
        <v>11</v>
      </c>
      <c r="G22926" s="1" t="str">
        <f>IFERROR(__xludf.DUMMYFUNCTION("GOOGLETRANSLATE(D22926,""fr"",""en"")"),"#VALUE!")</f>
        <v>#VALUE!</v>
      </c>
    </row>
    <row r="22927" ht="15.75" customHeight="1">
      <c r="A22927" s="1" t="s">
        <v>239</v>
      </c>
      <c r="B22927" s="1">
        <v>5.0</v>
      </c>
      <c r="C22927" s="1" t="s">
        <v>20451</v>
      </c>
      <c r="D22927" s="1" t="s">
        <v>39633</v>
      </c>
      <c r="E22927" s="1" t="s">
        <v>169</v>
      </c>
      <c r="F22927" s="1" t="s">
        <v>11</v>
      </c>
      <c r="G22927" s="1" t="str">
        <f>IFERROR(__xludf.DUMMYFUNCTION("GOOGLETRANSLATE(D22927,""fr"",""en"")"),"#VALUE!")</f>
        <v>#VALUE!</v>
      </c>
    </row>
    <row r="22928" ht="15.75" customHeight="1">
      <c r="A22928" s="1" t="s">
        <v>4712</v>
      </c>
      <c r="B22928" s="1">
        <v>3.0</v>
      </c>
      <c r="C22928" s="1" t="s">
        <v>47435</v>
      </c>
      <c r="D22928" s="1" t="s">
        <v>47436</v>
      </c>
      <c r="E22928" s="1" t="s">
        <v>52</v>
      </c>
      <c r="F22928" s="1" t="s">
        <v>48</v>
      </c>
      <c r="G22928" s="1" t="str">
        <f>IFERROR(__xludf.DUMMYFUNCTION("GOOGLETRANSLATE(D22928,""fr"",""en"")"),"#VALUE!")</f>
        <v>#VALUE!</v>
      </c>
    </row>
    <row r="22929" ht="15.75" customHeight="1">
      <c r="A22929" s="1" t="s">
        <v>7200</v>
      </c>
      <c r="B22929" s="1">
        <v>1.0</v>
      </c>
      <c r="C22929" s="1" t="s">
        <v>47437</v>
      </c>
      <c r="D22929" s="1" t="s">
        <v>47438</v>
      </c>
      <c r="E22929" s="1" t="s">
        <v>273</v>
      </c>
      <c r="F22929" s="1" t="s">
        <v>11</v>
      </c>
      <c r="G22929" s="1" t="str">
        <f>IFERROR(__xludf.DUMMYFUNCTION("GOOGLETRANSLATE(D22929,""fr"",""en"")"),"#VALUE!")</f>
        <v>#VALUE!</v>
      </c>
    </row>
    <row r="22930" ht="15.75" customHeight="1">
      <c r="A22930" s="1" t="s">
        <v>1699</v>
      </c>
      <c r="B22930" s="1">
        <v>1.0</v>
      </c>
      <c r="C22930" s="1" t="s">
        <v>47439</v>
      </c>
      <c r="D22930" s="1" t="s">
        <v>47440</v>
      </c>
      <c r="E22930" s="1" t="s">
        <v>169</v>
      </c>
      <c r="F22930" s="1" t="s">
        <v>11</v>
      </c>
      <c r="G22930" s="1" t="str">
        <f>IFERROR(__xludf.DUMMYFUNCTION("GOOGLETRANSLATE(D22930,""fr"",""en"")"),"#VALUE!")</f>
        <v>#VALUE!</v>
      </c>
    </row>
    <row r="22931" ht="15.75" customHeight="1">
      <c r="A22931" s="1" t="s">
        <v>129</v>
      </c>
      <c r="B22931" s="1">
        <v>1.0</v>
      </c>
      <c r="C22931" s="1" t="s">
        <v>47441</v>
      </c>
      <c r="D22931" s="1" t="s">
        <v>47442</v>
      </c>
      <c r="E22931" s="1" t="s">
        <v>10</v>
      </c>
      <c r="F22931" s="1" t="s">
        <v>11</v>
      </c>
      <c r="G22931" s="1" t="str">
        <f>IFERROR(__xludf.DUMMYFUNCTION("GOOGLETRANSLATE(D22931,""fr"",""en"")"),"#VALUE!")</f>
        <v>#VALUE!</v>
      </c>
    </row>
    <row r="22932" ht="15.75" customHeight="1">
      <c r="A22932" s="1" t="s">
        <v>417</v>
      </c>
      <c r="B22932" s="1">
        <v>4.0</v>
      </c>
      <c r="C22932" s="1" t="s">
        <v>47443</v>
      </c>
      <c r="D22932" s="1" t="s">
        <v>47444</v>
      </c>
      <c r="E22932" s="1" t="s">
        <v>10</v>
      </c>
      <c r="F22932" s="1" t="s">
        <v>11</v>
      </c>
      <c r="G22932" s="1" t="str">
        <f>IFERROR(__xludf.DUMMYFUNCTION("GOOGLETRANSLATE(D22932,""fr"",""en"")"),"#VALUE!")</f>
        <v>#VALUE!</v>
      </c>
    </row>
    <row r="22933" ht="15.75" customHeight="1">
      <c r="A22933" s="1" t="s">
        <v>1764</v>
      </c>
      <c r="B22933" s="1">
        <v>3.0</v>
      </c>
      <c r="C22933" s="1" t="s">
        <v>47445</v>
      </c>
      <c r="D22933" s="1" t="s">
        <v>47446</v>
      </c>
      <c r="E22933" s="1" t="s">
        <v>176</v>
      </c>
      <c r="F22933" s="1" t="s">
        <v>66</v>
      </c>
      <c r="G22933" s="1" t="str">
        <f>IFERROR(__xludf.DUMMYFUNCTION("GOOGLETRANSLATE(D22933,""fr"",""en"")"),"#VALUE!")</f>
        <v>#VALUE!</v>
      </c>
    </row>
    <row r="22934" ht="15.75" customHeight="1">
      <c r="A22934" s="1" t="s">
        <v>77</v>
      </c>
      <c r="B22934" s="1">
        <v>5.0</v>
      </c>
      <c r="C22934" s="1" t="s">
        <v>47447</v>
      </c>
      <c r="D22934" s="1" t="s">
        <v>47448</v>
      </c>
      <c r="E22934" s="1" t="s">
        <v>21</v>
      </c>
      <c r="F22934" s="1" t="s">
        <v>11</v>
      </c>
      <c r="G22934" s="1" t="str">
        <f>IFERROR(__xludf.DUMMYFUNCTION("GOOGLETRANSLATE(D22934,""fr"",""en"")"),"#VALUE!")</f>
        <v>#VALUE!</v>
      </c>
    </row>
    <row r="22935" ht="15.75" customHeight="1">
      <c r="A22935" s="1" t="s">
        <v>18356</v>
      </c>
      <c r="B22935" s="1">
        <v>2.0</v>
      </c>
      <c r="C22935" s="1" t="s">
        <v>47449</v>
      </c>
      <c r="D22935" s="1" t="s">
        <v>47450</v>
      </c>
      <c r="E22935" s="1" t="s">
        <v>25</v>
      </c>
      <c r="F22935" s="1" t="s">
        <v>11</v>
      </c>
      <c r="G22935" s="1" t="str">
        <f>IFERROR(__xludf.DUMMYFUNCTION("GOOGLETRANSLATE(D22935,""fr"",""en"")"),"#VALUE!")</f>
        <v>#VALUE!</v>
      </c>
    </row>
    <row r="22936" ht="15.75" customHeight="1">
      <c r="A22936" s="1" t="s">
        <v>5181</v>
      </c>
      <c r="B22936" s="1">
        <v>1.0</v>
      </c>
      <c r="C22936" s="1" t="s">
        <v>47451</v>
      </c>
      <c r="D22936" s="1" t="s">
        <v>47452</v>
      </c>
      <c r="E22936" s="1" t="s">
        <v>250</v>
      </c>
      <c r="F22936" s="1" t="s">
        <v>30</v>
      </c>
      <c r="G22936" s="1" t="str">
        <f>IFERROR(__xludf.DUMMYFUNCTION("GOOGLETRANSLATE(D22936,""fr"",""en"")"),"#VALUE!")</f>
        <v>#VALUE!</v>
      </c>
    </row>
    <row r="22937" ht="15.75" customHeight="1">
      <c r="A22937" s="1" t="s">
        <v>77</v>
      </c>
      <c r="B22937" s="1">
        <v>5.0</v>
      </c>
      <c r="C22937" s="1" t="s">
        <v>47453</v>
      </c>
      <c r="D22937" s="1" t="s">
        <v>47454</v>
      </c>
      <c r="E22937" s="1" t="s">
        <v>10</v>
      </c>
      <c r="F22937" s="1" t="s">
        <v>11</v>
      </c>
      <c r="G22937" s="1" t="str">
        <f>IFERROR(__xludf.DUMMYFUNCTION("GOOGLETRANSLATE(D22937,""fr"",""en"")"),"#VALUE!")</f>
        <v>#VALUE!</v>
      </c>
    </row>
    <row r="22938" ht="15.75" customHeight="1">
      <c r="A22938" s="1" t="s">
        <v>532</v>
      </c>
      <c r="B22938" s="1">
        <v>3.0</v>
      </c>
      <c r="C22938" s="1" t="s">
        <v>47455</v>
      </c>
      <c r="D22938" s="1" t="s">
        <v>47456</v>
      </c>
      <c r="E22938" s="1" t="s">
        <v>10</v>
      </c>
      <c r="F22938" s="1" t="s">
        <v>11</v>
      </c>
      <c r="G22938" s="1" t="str">
        <f>IFERROR(__xludf.DUMMYFUNCTION("GOOGLETRANSLATE(D22938,""fr"",""en"")"),"#VALUE!")</f>
        <v>#VALUE!</v>
      </c>
    </row>
    <row r="22939" ht="15.75" customHeight="1">
      <c r="A22939" s="1" t="s">
        <v>2097</v>
      </c>
      <c r="B22939" s="1">
        <v>5.0</v>
      </c>
      <c r="C22939" s="1" t="s">
        <v>47457</v>
      </c>
      <c r="D22939" s="1" t="s">
        <v>47458</v>
      </c>
      <c r="E22939" s="1" t="s">
        <v>176</v>
      </c>
      <c r="F22939" s="1" t="s">
        <v>66</v>
      </c>
      <c r="G22939" s="1" t="str">
        <f>IFERROR(__xludf.DUMMYFUNCTION("GOOGLETRANSLATE(D22939,""fr"",""en"")"),"#VALUE!")</f>
        <v>#VALUE!</v>
      </c>
    </row>
    <row r="22940" ht="15.75" customHeight="1">
      <c r="A22940" s="1" t="s">
        <v>31</v>
      </c>
      <c r="B22940" s="1">
        <v>4.0</v>
      </c>
      <c r="C22940" s="1" t="s">
        <v>47459</v>
      </c>
      <c r="D22940" s="1" t="s">
        <v>47460</v>
      </c>
      <c r="E22940" s="1" t="s">
        <v>21</v>
      </c>
      <c r="F22940" s="1" t="s">
        <v>11</v>
      </c>
      <c r="G22940" s="1" t="str">
        <f>IFERROR(__xludf.DUMMYFUNCTION("GOOGLETRANSLATE(D22940,""fr"",""en"")"),"#VALUE!")</f>
        <v>#VALUE!</v>
      </c>
    </row>
    <row r="22941" ht="15.75" customHeight="1">
      <c r="A22941" s="1" t="s">
        <v>2610</v>
      </c>
      <c r="B22941" s="1">
        <v>1.0</v>
      </c>
      <c r="C22941" s="1" t="s">
        <v>47461</v>
      </c>
      <c r="D22941" s="1" t="s">
        <v>47462</v>
      </c>
      <c r="E22941" s="1" t="s">
        <v>169</v>
      </c>
      <c r="F22941" s="1" t="s">
        <v>11</v>
      </c>
      <c r="G22941" s="1" t="str">
        <f>IFERROR(__xludf.DUMMYFUNCTION("GOOGLETRANSLATE(D22941,""fr"",""en"")"),"#VALUE!")</f>
        <v>#VALUE!</v>
      </c>
    </row>
    <row r="22942" ht="15.75" customHeight="1">
      <c r="A22942" s="1" t="s">
        <v>414</v>
      </c>
      <c r="B22942" s="1">
        <v>5.0</v>
      </c>
      <c r="C22942" s="1" t="s">
        <v>47463</v>
      </c>
      <c r="D22942" s="1" t="s">
        <v>47464</v>
      </c>
      <c r="E22942" s="1" t="s">
        <v>21</v>
      </c>
      <c r="F22942" s="1" t="s">
        <v>11</v>
      </c>
      <c r="G22942" s="1" t="str">
        <f>IFERROR(__xludf.DUMMYFUNCTION("GOOGLETRANSLATE(D22942,""fr"",""en"")"),"#VALUE!")</f>
        <v>#VALUE!</v>
      </c>
    </row>
    <row r="22943" ht="15.75" customHeight="1">
      <c r="A22943" s="1" t="s">
        <v>1969</v>
      </c>
      <c r="B22943" s="1">
        <v>4.0</v>
      </c>
      <c r="C22943" s="1" t="s">
        <v>47465</v>
      </c>
      <c r="D22943" s="1" t="s">
        <v>47466</v>
      </c>
      <c r="E22943" s="1" t="s">
        <v>34</v>
      </c>
      <c r="F22943" s="1" t="s">
        <v>30</v>
      </c>
      <c r="G22943" s="1" t="str">
        <f>IFERROR(__xludf.DUMMYFUNCTION("GOOGLETRANSLATE(D22943,""fr"",""en"")"),"#VALUE!")</f>
        <v>#VALUE!</v>
      </c>
    </row>
    <row r="22944" ht="15.75" customHeight="1">
      <c r="A22944" s="1" t="s">
        <v>3711</v>
      </c>
      <c r="B22944" s="1">
        <v>3.0</v>
      </c>
      <c r="C22944" s="1" t="s">
        <v>47467</v>
      </c>
      <c r="D22944" s="1" t="s">
        <v>47468</v>
      </c>
      <c r="E22944" s="1" t="s">
        <v>614</v>
      </c>
      <c r="F22944" s="1" t="s">
        <v>30</v>
      </c>
      <c r="G22944" s="1" t="str">
        <f>IFERROR(__xludf.DUMMYFUNCTION("GOOGLETRANSLATE(D22944,""fr"",""en"")"),"#VALUE!")</f>
        <v>#VALUE!</v>
      </c>
    </row>
    <row r="22945" ht="15.75" customHeight="1">
      <c r="A22945" s="1" t="s">
        <v>91</v>
      </c>
      <c r="B22945" s="1">
        <v>4.0</v>
      </c>
      <c r="C22945" s="1" t="s">
        <v>47469</v>
      </c>
      <c r="D22945" s="1" t="s">
        <v>47470</v>
      </c>
      <c r="E22945" s="1" t="s">
        <v>10</v>
      </c>
      <c r="F22945" s="1" t="s">
        <v>11</v>
      </c>
      <c r="G22945" s="1" t="str">
        <f>IFERROR(__xludf.DUMMYFUNCTION("GOOGLETRANSLATE(D22945,""fr"",""en"")"),"#VALUE!")</f>
        <v>#VALUE!</v>
      </c>
    </row>
    <row r="22946" ht="15.75" customHeight="1">
      <c r="A22946" s="1" t="s">
        <v>961</v>
      </c>
      <c r="B22946" s="1">
        <v>5.0</v>
      </c>
      <c r="C22946" s="1" t="s">
        <v>47471</v>
      </c>
      <c r="D22946" s="1" t="s">
        <v>47472</v>
      </c>
      <c r="E22946" s="1" t="s">
        <v>176</v>
      </c>
      <c r="F22946" s="1" t="s">
        <v>66</v>
      </c>
      <c r="G22946" s="1" t="str">
        <f>IFERROR(__xludf.DUMMYFUNCTION("GOOGLETRANSLATE(D22946,""fr"",""en"")"),"#VALUE!")</f>
        <v>#VALUE!</v>
      </c>
    </row>
    <row r="22947" ht="15.75" customHeight="1">
      <c r="A22947" s="1" t="s">
        <v>1635</v>
      </c>
      <c r="B22947" s="1">
        <v>1.0</v>
      </c>
      <c r="C22947" s="1" t="s">
        <v>47473</v>
      </c>
      <c r="D22947" s="1" t="s">
        <v>47474</v>
      </c>
      <c r="E22947" s="1" t="s">
        <v>21</v>
      </c>
      <c r="F22947" s="1" t="s">
        <v>11</v>
      </c>
      <c r="G22947" s="1" t="str">
        <f>IFERROR(__xludf.DUMMYFUNCTION("GOOGLETRANSLATE(D22947,""fr"",""en"")"),"#VALUE!")</f>
        <v>#VALUE!</v>
      </c>
    </row>
    <row r="22948" ht="15.75" customHeight="1">
      <c r="A22948" s="1" t="s">
        <v>2566</v>
      </c>
      <c r="B22948" s="1">
        <v>1.0</v>
      </c>
      <c r="C22948" s="1" t="s">
        <v>47475</v>
      </c>
      <c r="D22948" s="1" t="s">
        <v>47476</v>
      </c>
      <c r="E22948" s="1" t="s">
        <v>21</v>
      </c>
      <c r="F22948" s="1" t="s">
        <v>11</v>
      </c>
      <c r="G22948" s="1" t="str">
        <f>IFERROR(__xludf.DUMMYFUNCTION("GOOGLETRANSLATE(D22948,""fr"",""en"")"),"#VALUE!")</f>
        <v>#VALUE!</v>
      </c>
    </row>
    <row r="22949" ht="15.75" customHeight="1">
      <c r="A22949" s="1" t="s">
        <v>1282</v>
      </c>
      <c r="B22949" s="1">
        <v>5.0</v>
      </c>
      <c r="C22949" s="1" t="s">
        <v>47477</v>
      </c>
      <c r="D22949" s="1" t="s">
        <v>47478</v>
      </c>
      <c r="E22949" s="1" t="s">
        <v>484</v>
      </c>
      <c r="F22949" s="1" t="s">
        <v>30</v>
      </c>
      <c r="G22949" s="1" t="str">
        <f>IFERROR(__xludf.DUMMYFUNCTION("GOOGLETRANSLATE(D22949,""fr"",""en"")"),"#VALUE!")</f>
        <v>#VALUE!</v>
      </c>
    </row>
    <row r="22950" ht="15.75" customHeight="1">
      <c r="A22950" s="1" t="s">
        <v>2250</v>
      </c>
      <c r="B22950" s="1">
        <v>5.0</v>
      </c>
      <c r="C22950" s="1" t="s">
        <v>47479</v>
      </c>
      <c r="D22950" s="1" t="s">
        <v>47480</v>
      </c>
      <c r="E22950" s="1" t="s">
        <v>21</v>
      </c>
      <c r="F22950" s="1" t="s">
        <v>11</v>
      </c>
      <c r="G22950" s="1" t="str">
        <f>IFERROR(__xludf.DUMMYFUNCTION("GOOGLETRANSLATE(D22950,""fr"",""en"")"),"#VALUE!")</f>
        <v>#VALUE!</v>
      </c>
    </row>
    <row r="22951" ht="15.75" customHeight="1">
      <c r="A22951" s="1" t="s">
        <v>5944</v>
      </c>
      <c r="B22951" s="1">
        <v>4.0</v>
      </c>
      <c r="C22951" s="1" t="s">
        <v>47481</v>
      </c>
      <c r="D22951" s="1" t="s">
        <v>47482</v>
      </c>
      <c r="E22951" s="1" t="s">
        <v>25</v>
      </c>
      <c r="F22951" s="1" t="s">
        <v>11</v>
      </c>
      <c r="G22951" s="1" t="str">
        <f>IFERROR(__xludf.DUMMYFUNCTION("GOOGLETRANSLATE(D22951,""fr"",""en"")"),"#VALUE!")</f>
        <v>#VALUE!</v>
      </c>
    </row>
    <row r="22952" ht="15.75" customHeight="1">
      <c r="A22952" s="1" t="s">
        <v>681</v>
      </c>
      <c r="B22952" s="1">
        <v>5.0</v>
      </c>
      <c r="C22952" s="1" t="s">
        <v>47483</v>
      </c>
      <c r="D22952" s="1" t="s">
        <v>47484</v>
      </c>
      <c r="E22952" s="1" t="s">
        <v>10</v>
      </c>
      <c r="F22952" s="1" t="s">
        <v>11</v>
      </c>
      <c r="G22952" s="1" t="str">
        <f>IFERROR(__xludf.DUMMYFUNCTION("GOOGLETRANSLATE(D22952,""fr"",""en"")"),"#VALUE!")</f>
        <v>#VALUE!</v>
      </c>
    </row>
    <row r="22953" ht="15.75" customHeight="1">
      <c r="A22953" s="1" t="s">
        <v>3925</v>
      </c>
      <c r="B22953" s="1">
        <v>1.0</v>
      </c>
      <c r="C22953" s="1" t="s">
        <v>47485</v>
      </c>
      <c r="D22953" s="1" t="s">
        <v>3927</v>
      </c>
      <c r="E22953" s="1" t="s">
        <v>273</v>
      </c>
      <c r="F22953" s="1" t="s">
        <v>11</v>
      </c>
      <c r="G22953" s="1" t="str">
        <f>IFERROR(__xludf.DUMMYFUNCTION("GOOGLETRANSLATE(D22953,""fr"",""en"")"),"#VALUE!")</f>
        <v>#VALUE!</v>
      </c>
    </row>
    <row r="22954" ht="15.75" customHeight="1">
      <c r="A22954" s="1" t="s">
        <v>3528</v>
      </c>
      <c r="B22954" s="1">
        <v>1.0</v>
      </c>
      <c r="C22954" s="1" t="s">
        <v>47486</v>
      </c>
      <c r="D22954" s="1" t="s">
        <v>47487</v>
      </c>
      <c r="E22954" s="1" t="s">
        <v>10</v>
      </c>
      <c r="F22954" s="1" t="s">
        <v>11</v>
      </c>
      <c r="G22954" s="1" t="str">
        <f>IFERROR(__xludf.DUMMYFUNCTION("GOOGLETRANSLATE(D22954,""fr"",""en"")"),"#VALUE!")</f>
        <v>#VALUE!</v>
      </c>
    </row>
    <row r="22955" ht="15.75" customHeight="1">
      <c r="A22955" s="1" t="s">
        <v>2676</v>
      </c>
      <c r="B22955" s="1">
        <v>2.0</v>
      </c>
      <c r="C22955" s="1" t="s">
        <v>47488</v>
      </c>
      <c r="D22955" s="1" t="s">
        <v>47489</v>
      </c>
      <c r="E22955" s="1" t="s">
        <v>575</v>
      </c>
      <c r="F22955" s="1" t="s">
        <v>48</v>
      </c>
      <c r="G22955" s="1" t="str">
        <f>IFERROR(__xludf.DUMMYFUNCTION("GOOGLETRANSLATE(D22955,""fr"",""en"")"),"#VALUE!")</f>
        <v>#VALUE!</v>
      </c>
    </row>
    <row r="22956" ht="15.75" customHeight="1">
      <c r="A22956" s="1" t="s">
        <v>45661</v>
      </c>
      <c r="B22956" s="1">
        <v>4.0</v>
      </c>
      <c r="C22956" s="1" t="s">
        <v>45538</v>
      </c>
      <c r="D22956" s="1" t="s">
        <v>47490</v>
      </c>
      <c r="E22956" s="1" t="s">
        <v>273</v>
      </c>
      <c r="F22956" s="1" t="s">
        <v>110</v>
      </c>
      <c r="G22956" s="1" t="str">
        <f>IFERROR(__xludf.DUMMYFUNCTION("GOOGLETRANSLATE(D22956,""fr"",""en"")"),"#VALUE!")</f>
        <v>#VALUE!</v>
      </c>
    </row>
    <row r="22957" ht="15.75" customHeight="1">
      <c r="A22957" s="1" t="s">
        <v>777</v>
      </c>
      <c r="B22957" s="1">
        <v>3.0</v>
      </c>
      <c r="C22957" s="1" t="s">
        <v>47491</v>
      </c>
      <c r="D22957" s="1" t="s">
        <v>47492</v>
      </c>
      <c r="E22957" s="1" t="s">
        <v>10</v>
      </c>
      <c r="F22957" s="1" t="s">
        <v>11</v>
      </c>
      <c r="G22957" s="1" t="str">
        <f>IFERROR(__xludf.DUMMYFUNCTION("GOOGLETRANSLATE(D22957,""fr"",""en"")"),"#VALUE!")</f>
        <v>#VALUE!</v>
      </c>
    </row>
    <row r="22958" ht="15.75" customHeight="1">
      <c r="A22958" s="1" t="s">
        <v>458</v>
      </c>
      <c r="B22958" s="1">
        <v>2.0</v>
      </c>
      <c r="C22958" s="1" t="s">
        <v>47493</v>
      </c>
      <c r="D22958" s="1" t="s">
        <v>47494</v>
      </c>
      <c r="E22958" s="1" t="s">
        <v>280</v>
      </c>
      <c r="F22958" s="1" t="s">
        <v>11</v>
      </c>
      <c r="G22958" s="1" t="str">
        <f>IFERROR(__xludf.DUMMYFUNCTION("GOOGLETRANSLATE(D22958,""fr"",""en"")"),"#VALUE!")</f>
        <v>#VALUE!</v>
      </c>
    </row>
    <row r="22959" ht="15.75" customHeight="1">
      <c r="A22959" s="1" t="s">
        <v>647</v>
      </c>
      <c r="B22959" s="1">
        <v>5.0</v>
      </c>
      <c r="C22959" s="1" t="s">
        <v>47495</v>
      </c>
      <c r="D22959" s="1" t="s">
        <v>47496</v>
      </c>
      <c r="E22959" s="1" t="s">
        <v>169</v>
      </c>
      <c r="F22959" s="1" t="s">
        <v>11</v>
      </c>
      <c r="G22959" s="1" t="str">
        <f>IFERROR(__xludf.DUMMYFUNCTION("GOOGLETRANSLATE(D22959,""fr"",""en"")"),"#VALUE!")</f>
        <v>#VALUE!</v>
      </c>
    </row>
    <row r="22960" ht="15.75" customHeight="1">
      <c r="A22960" s="1" t="s">
        <v>1690</v>
      </c>
      <c r="B22960" s="1">
        <v>1.0</v>
      </c>
      <c r="C22960" s="1" t="s">
        <v>47497</v>
      </c>
      <c r="D22960" s="1" t="s">
        <v>47498</v>
      </c>
      <c r="E22960" s="1" t="s">
        <v>10</v>
      </c>
      <c r="F22960" s="1" t="s">
        <v>11</v>
      </c>
      <c r="G22960" s="1" t="str">
        <f>IFERROR(__xludf.DUMMYFUNCTION("GOOGLETRANSLATE(D22960,""fr"",""en"")"),"#VALUE!")</f>
        <v>#VALUE!</v>
      </c>
    </row>
    <row r="22961" ht="15.75" customHeight="1">
      <c r="A22961" s="1" t="s">
        <v>11369</v>
      </c>
      <c r="B22961" s="1">
        <v>1.0</v>
      </c>
      <c r="C22961" s="1" t="s">
        <v>47499</v>
      </c>
      <c r="D22961" s="1" t="s">
        <v>47500</v>
      </c>
      <c r="E22961" s="1" t="s">
        <v>73</v>
      </c>
      <c r="F22961" s="1" t="s">
        <v>30</v>
      </c>
      <c r="G22961" s="1" t="str">
        <f>IFERROR(__xludf.DUMMYFUNCTION("GOOGLETRANSLATE(D22961,""fr"",""en"")"),"#VALUE!")</f>
        <v>#VALUE!</v>
      </c>
    </row>
    <row r="22962" ht="15.75" customHeight="1">
      <c r="A22962" s="1" t="s">
        <v>3845</v>
      </c>
      <c r="B22962" s="1">
        <v>3.0</v>
      </c>
      <c r="C22962" s="1" t="s">
        <v>47501</v>
      </c>
      <c r="D22962" s="1" t="s">
        <v>47502</v>
      </c>
      <c r="E22962" s="1" t="s">
        <v>10</v>
      </c>
      <c r="F22962" s="1" t="s">
        <v>11</v>
      </c>
      <c r="G22962" s="1" t="str">
        <f>IFERROR(__xludf.DUMMYFUNCTION("GOOGLETRANSLATE(D22962,""fr"",""en"")"),"#VALUE!")</f>
        <v>#VALUE!</v>
      </c>
    </row>
    <row r="22963" ht="15.75" customHeight="1">
      <c r="A22963" s="1" t="s">
        <v>23532</v>
      </c>
      <c r="B22963" s="1">
        <v>1.0</v>
      </c>
      <c r="C22963" s="1" t="s">
        <v>47503</v>
      </c>
      <c r="D22963" s="1" t="s">
        <v>47504</v>
      </c>
      <c r="E22963" s="1" t="s">
        <v>273</v>
      </c>
      <c r="F22963" s="1" t="s">
        <v>66</v>
      </c>
      <c r="G22963" s="1" t="str">
        <f>IFERROR(__xludf.DUMMYFUNCTION("GOOGLETRANSLATE(D22963,""fr"",""en"")"),"#VALUE!")</f>
        <v>#VALUE!</v>
      </c>
    </row>
    <row r="22964" ht="15.75" customHeight="1">
      <c r="A22964" s="1" t="s">
        <v>1023</v>
      </c>
      <c r="B22964" s="1">
        <v>4.0</v>
      </c>
      <c r="C22964" s="1" t="s">
        <v>47505</v>
      </c>
      <c r="D22964" s="1" t="s">
        <v>47506</v>
      </c>
      <c r="E22964" s="1" t="s">
        <v>29</v>
      </c>
      <c r="F22964" s="1" t="s">
        <v>30</v>
      </c>
      <c r="G22964" s="1" t="str">
        <f>IFERROR(__xludf.DUMMYFUNCTION("GOOGLETRANSLATE(D22964,""fr"",""en"")"),"#VALUE!")</f>
        <v>#VALUE!</v>
      </c>
    </row>
    <row r="22965" ht="15.75" customHeight="1">
      <c r="A22965" s="1" t="s">
        <v>1369</v>
      </c>
      <c r="B22965" s="1">
        <v>2.0</v>
      </c>
      <c r="C22965" s="1" t="s">
        <v>360</v>
      </c>
      <c r="D22965" s="1" t="s">
        <v>47507</v>
      </c>
      <c r="E22965" s="1" t="s">
        <v>10</v>
      </c>
      <c r="F22965" s="1" t="s">
        <v>11</v>
      </c>
      <c r="G22965" s="1" t="str">
        <f>IFERROR(__xludf.DUMMYFUNCTION("GOOGLETRANSLATE(D22965,""fr"",""en"")"),"#VALUE!")</f>
        <v>#VALUE!</v>
      </c>
    </row>
    <row r="22966" ht="15.75" customHeight="1">
      <c r="A22966" s="1" t="s">
        <v>6703</v>
      </c>
      <c r="B22966" s="1">
        <v>2.0</v>
      </c>
      <c r="C22966" s="1" t="s">
        <v>47508</v>
      </c>
      <c r="D22966" s="1" t="s">
        <v>47509</v>
      </c>
      <c r="E22966" s="1" t="s">
        <v>10</v>
      </c>
      <c r="F22966" s="1" t="s">
        <v>11</v>
      </c>
      <c r="G22966" s="1" t="str">
        <f>IFERROR(__xludf.DUMMYFUNCTION("GOOGLETRANSLATE(D22966,""fr"",""en"")"),"#VALUE!")</f>
        <v>#VALUE!</v>
      </c>
    </row>
    <row r="22967" ht="15.75" customHeight="1">
      <c r="A22967" s="1" t="s">
        <v>326</v>
      </c>
      <c r="B22967" s="1">
        <v>4.0</v>
      </c>
      <c r="C22967" s="1" t="s">
        <v>47510</v>
      </c>
      <c r="D22967" s="1" t="s">
        <v>47511</v>
      </c>
      <c r="E22967" s="1" t="s">
        <v>21</v>
      </c>
      <c r="F22967" s="1" t="s">
        <v>11</v>
      </c>
      <c r="G22967" s="1" t="str">
        <f>IFERROR(__xludf.DUMMYFUNCTION("GOOGLETRANSLATE(D22967,""fr"",""en"")"),"#VALUE!")</f>
        <v>#VALUE!</v>
      </c>
    </row>
    <row r="22968" ht="15.75" customHeight="1">
      <c r="A22968" s="1" t="s">
        <v>5759</v>
      </c>
      <c r="B22968" s="1">
        <v>1.0</v>
      </c>
      <c r="C22968" s="1" t="s">
        <v>47512</v>
      </c>
      <c r="D22968" s="1" t="s">
        <v>47513</v>
      </c>
      <c r="E22968" s="1" t="s">
        <v>43</v>
      </c>
      <c r="F22968" s="1" t="s">
        <v>30</v>
      </c>
      <c r="G22968" s="1" t="str">
        <f>IFERROR(__xludf.DUMMYFUNCTION("GOOGLETRANSLATE(D22968,""fr"",""en"")"),"#VALUE!")</f>
        <v>#VALUE!</v>
      </c>
    </row>
    <row r="22969" ht="15.75" customHeight="1">
      <c r="A22969" s="1" t="s">
        <v>367</v>
      </c>
      <c r="B22969" s="1">
        <v>5.0</v>
      </c>
      <c r="C22969" s="1" t="s">
        <v>47514</v>
      </c>
      <c r="D22969" s="1" t="s">
        <v>47515</v>
      </c>
      <c r="E22969" s="1" t="s">
        <v>10</v>
      </c>
      <c r="F22969" s="1" t="s">
        <v>11</v>
      </c>
      <c r="G22969" s="1" t="str">
        <f>IFERROR(__xludf.DUMMYFUNCTION("GOOGLETRANSLATE(D22969,""fr"",""en"")"),"#VALUE!")</f>
        <v>#VALUE!</v>
      </c>
    </row>
    <row r="22970" ht="15.75" customHeight="1">
      <c r="A22970" s="1" t="s">
        <v>558</v>
      </c>
      <c r="B22970" s="1">
        <v>1.0</v>
      </c>
      <c r="C22970" s="1" t="s">
        <v>47516</v>
      </c>
      <c r="D22970" s="1" t="s">
        <v>47517</v>
      </c>
      <c r="E22970" s="1" t="s">
        <v>292</v>
      </c>
      <c r="F22970" s="1" t="s">
        <v>11</v>
      </c>
      <c r="G22970" s="1" t="str">
        <f>IFERROR(__xludf.DUMMYFUNCTION("GOOGLETRANSLATE(D22970,""fr"",""en"")"),"#VALUE!")</f>
        <v>#VALUE!</v>
      </c>
    </row>
    <row r="22971" ht="15.75" customHeight="1">
      <c r="A22971" s="1" t="s">
        <v>1180</v>
      </c>
      <c r="B22971" s="1">
        <v>5.0</v>
      </c>
      <c r="C22971" s="1" t="s">
        <v>47518</v>
      </c>
      <c r="D22971" s="1" t="s">
        <v>47519</v>
      </c>
      <c r="E22971" s="1" t="s">
        <v>176</v>
      </c>
      <c r="F22971" s="1" t="s">
        <v>66</v>
      </c>
      <c r="G22971" s="1" t="str">
        <f>IFERROR(__xludf.DUMMYFUNCTION("GOOGLETRANSLATE(D22971,""fr"",""en"")"),"#VALUE!")</f>
        <v>#VALUE!</v>
      </c>
    </row>
    <row r="22972" ht="15.75" customHeight="1">
      <c r="A22972" s="1" t="s">
        <v>417</v>
      </c>
      <c r="B22972" s="1">
        <v>4.0</v>
      </c>
      <c r="C22972" s="1" t="s">
        <v>47520</v>
      </c>
      <c r="D22972" s="1" t="s">
        <v>47521</v>
      </c>
      <c r="E22972" s="1" t="s">
        <v>10</v>
      </c>
      <c r="F22972" s="1" t="s">
        <v>11</v>
      </c>
      <c r="G22972" s="1" t="str">
        <f>IFERROR(__xludf.DUMMYFUNCTION("GOOGLETRANSLATE(D22972,""fr"",""en"")"),"#VALUE!")</f>
        <v>#VALUE!</v>
      </c>
    </row>
    <row r="22973" ht="15.75" customHeight="1">
      <c r="A22973" s="1" t="s">
        <v>653</v>
      </c>
      <c r="B22973" s="1">
        <v>1.0</v>
      </c>
      <c r="C22973" s="1" t="s">
        <v>47522</v>
      </c>
      <c r="D22973" s="1" t="s">
        <v>47523</v>
      </c>
      <c r="E22973" s="1" t="s">
        <v>575</v>
      </c>
      <c r="F22973" s="1" t="s">
        <v>48</v>
      </c>
      <c r="G22973" s="1" t="str">
        <f>IFERROR(__xludf.DUMMYFUNCTION("GOOGLETRANSLATE(D22973,""fr"",""en"")"),"#VALUE!")</f>
        <v>#VALUE!</v>
      </c>
    </row>
    <row r="22974" ht="15.75" customHeight="1">
      <c r="A22974" s="1" t="s">
        <v>3050</v>
      </c>
      <c r="B22974" s="1">
        <v>3.0</v>
      </c>
      <c r="C22974" s="1" t="s">
        <v>47524</v>
      </c>
      <c r="D22974" s="1" t="s">
        <v>47525</v>
      </c>
      <c r="E22974" s="1" t="s">
        <v>29</v>
      </c>
      <c r="F22974" s="1" t="s">
        <v>30</v>
      </c>
      <c r="G22974" s="1" t="str">
        <f>IFERROR(__xludf.DUMMYFUNCTION("GOOGLETRANSLATE(D22974,""fr"",""en"")"),"#VALUE!")</f>
        <v>#VALUE!</v>
      </c>
    </row>
    <row r="22975" ht="15.75" customHeight="1">
      <c r="A22975" s="1" t="s">
        <v>5404</v>
      </c>
      <c r="B22975" s="1">
        <v>1.0</v>
      </c>
      <c r="C22975" s="1" t="s">
        <v>47526</v>
      </c>
      <c r="D22975" s="1" t="s">
        <v>47527</v>
      </c>
      <c r="E22975" s="1" t="s">
        <v>254</v>
      </c>
      <c r="F22975" s="1" t="s">
        <v>66</v>
      </c>
      <c r="G22975" s="1" t="str">
        <f>IFERROR(__xludf.DUMMYFUNCTION("GOOGLETRANSLATE(D22975,""fr"",""en"")"),"#VALUE!")</f>
        <v>#VALUE!</v>
      </c>
    </row>
    <row r="22976" ht="15.75" customHeight="1">
      <c r="A22976" s="1" t="s">
        <v>122</v>
      </c>
      <c r="B22976" s="1">
        <v>1.0</v>
      </c>
      <c r="C22976" s="1" t="s">
        <v>47528</v>
      </c>
      <c r="D22976" s="1" t="s">
        <v>47529</v>
      </c>
      <c r="E22976" s="1" t="s">
        <v>373</v>
      </c>
      <c r="F22976" s="1" t="s">
        <v>30</v>
      </c>
      <c r="G22976" s="1" t="str">
        <f>IFERROR(__xludf.DUMMYFUNCTION("GOOGLETRANSLATE(D22976,""fr"",""en"")"),"#VALUE!")</f>
        <v>#VALUE!</v>
      </c>
    </row>
    <row r="22977" ht="15.75" customHeight="1">
      <c r="A22977" s="1" t="s">
        <v>656</v>
      </c>
      <c r="B22977" s="1">
        <v>3.0</v>
      </c>
      <c r="C22977" s="1" t="s">
        <v>47530</v>
      </c>
      <c r="D22977" s="1" t="s">
        <v>47531</v>
      </c>
      <c r="E22977" s="1" t="s">
        <v>296</v>
      </c>
      <c r="F22977" s="1" t="s">
        <v>11</v>
      </c>
      <c r="G22977" s="1" t="str">
        <f>IFERROR(__xludf.DUMMYFUNCTION("GOOGLETRANSLATE(D22977,""fr"",""en"")"),"#VALUE!")</f>
        <v>#VALUE!</v>
      </c>
    </row>
    <row r="22978" ht="15.75" customHeight="1">
      <c r="A22978" s="1" t="s">
        <v>2851</v>
      </c>
      <c r="B22978" s="1">
        <v>3.0</v>
      </c>
      <c r="C22978" s="1" t="s">
        <v>47532</v>
      </c>
      <c r="D22978" s="1" t="s">
        <v>47533</v>
      </c>
      <c r="E22978" s="1" t="s">
        <v>484</v>
      </c>
      <c r="F22978" s="1" t="s">
        <v>118</v>
      </c>
      <c r="G22978" s="1" t="str">
        <f>IFERROR(__xludf.DUMMYFUNCTION("GOOGLETRANSLATE(D22978,""fr"",""en"")"),"#VALUE!")</f>
        <v>#VALUE!</v>
      </c>
    </row>
    <row r="22979" ht="15.75" customHeight="1">
      <c r="A22979" s="1" t="s">
        <v>4812</v>
      </c>
      <c r="B22979" s="1">
        <v>1.0</v>
      </c>
      <c r="C22979" s="1" t="s">
        <v>47534</v>
      </c>
      <c r="D22979" s="1" t="s">
        <v>47535</v>
      </c>
      <c r="E22979" s="1" t="s">
        <v>296</v>
      </c>
      <c r="F22979" s="1" t="s">
        <v>118</v>
      </c>
      <c r="G22979" s="1" t="str">
        <f>IFERROR(__xludf.DUMMYFUNCTION("GOOGLETRANSLATE(D22979,""fr"",""en"")"),"#VALUE!")</f>
        <v>#VALUE!</v>
      </c>
    </row>
    <row r="22980" ht="15.75" customHeight="1">
      <c r="A22980" s="1" t="s">
        <v>374</v>
      </c>
      <c r="B22980" s="1">
        <v>5.0</v>
      </c>
      <c r="C22980" s="1" t="s">
        <v>47536</v>
      </c>
      <c r="D22980" s="1" t="s">
        <v>47537</v>
      </c>
      <c r="E22980" s="1" t="s">
        <v>21</v>
      </c>
      <c r="F22980" s="1" t="s">
        <v>11</v>
      </c>
      <c r="G22980" s="1" t="str">
        <f>IFERROR(__xludf.DUMMYFUNCTION("GOOGLETRANSLATE(D22980,""fr"",""en"")"),"#VALUE!")</f>
        <v>#VALUE!</v>
      </c>
    </row>
    <row r="22981" ht="15.75" customHeight="1">
      <c r="A22981" s="1" t="s">
        <v>2625</v>
      </c>
      <c r="B22981" s="1">
        <v>5.0</v>
      </c>
      <c r="C22981" s="1" t="s">
        <v>47538</v>
      </c>
      <c r="D22981" s="1" t="s">
        <v>47539</v>
      </c>
      <c r="E22981" s="1" t="s">
        <v>10</v>
      </c>
      <c r="F22981" s="1" t="s">
        <v>11</v>
      </c>
      <c r="G22981" s="1" t="str">
        <f>IFERROR(__xludf.DUMMYFUNCTION("GOOGLETRANSLATE(D22981,""fr"",""en"")"),"#VALUE!")</f>
        <v>#VALUE!</v>
      </c>
    </row>
    <row r="22982" ht="15.75" customHeight="1">
      <c r="A22982" s="1" t="s">
        <v>5149</v>
      </c>
      <c r="B22982" s="1">
        <v>3.0</v>
      </c>
      <c r="C22982" s="1" t="s">
        <v>47540</v>
      </c>
      <c r="D22982" s="1" t="s">
        <v>47541</v>
      </c>
      <c r="E22982" s="1" t="s">
        <v>10</v>
      </c>
      <c r="F22982" s="1" t="s">
        <v>11</v>
      </c>
      <c r="G22982" s="1" t="str">
        <f>IFERROR(__xludf.DUMMYFUNCTION("GOOGLETRANSLATE(D22982,""fr"",""en"")"),"#VALUE!")</f>
        <v>#VALUE!</v>
      </c>
    </row>
    <row r="22983" ht="15.75" customHeight="1">
      <c r="A22983" s="1" t="s">
        <v>1830</v>
      </c>
      <c r="B22983" s="1">
        <v>1.0</v>
      </c>
      <c r="C22983" s="1" t="s">
        <v>47542</v>
      </c>
      <c r="D22983" s="1" t="s">
        <v>47543</v>
      </c>
      <c r="E22983" s="1" t="s">
        <v>423</v>
      </c>
      <c r="F22983" s="1" t="s">
        <v>30</v>
      </c>
      <c r="G22983" s="1" t="str">
        <f>IFERROR(__xludf.DUMMYFUNCTION("GOOGLETRANSLATE(D22983,""fr"",""en"")"),"#VALUE!")</f>
        <v>#VALUE!</v>
      </c>
    </row>
    <row r="22984" ht="15.75" customHeight="1">
      <c r="A22984" s="1" t="s">
        <v>769</v>
      </c>
      <c r="B22984" s="1">
        <v>5.0</v>
      </c>
      <c r="C22984" s="1" t="s">
        <v>47544</v>
      </c>
      <c r="D22984" s="1" t="s">
        <v>47545</v>
      </c>
      <c r="E22984" s="1" t="s">
        <v>10</v>
      </c>
      <c r="F22984" s="1" t="s">
        <v>11</v>
      </c>
      <c r="G22984" s="1" t="str">
        <f>IFERROR(__xludf.DUMMYFUNCTION("GOOGLETRANSLATE(D22984,""fr"",""en"")"),"#VALUE!")</f>
        <v>#VALUE!</v>
      </c>
    </row>
    <row r="22985" ht="15.75" customHeight="1">
      <c r="A22985" s="1" t="s">
        <v>11464</v>
      </c>
      <c r="B22985" s="1">
        <v>1.0</v>
      </c>
      <c r="C22985" s="1" t="s">
        <v>47546</v>
      </c>
      <c r="D22985" s="1" t="s">
        <v>47547</v>
      </c>
      <c r="E22985" s="1" t="s">
        <v>21</v>
      </c>
      <c r="F22985" s="1" t="s">
        <v>11</v>
      </c>
      <c r="G22985" s="1" t="str">
        <f>IFERROR(__xludf.DUMMYFUNCTION("GOOGLETRANSLATE(D22985,""fr"",""en"")"),"#VALUE!")</f>
        <v>#VALUE!</v>
      </c>
    </row>
    <row r="22986" ht="15.75" customHeight="1">
      <c r="A22986" s="1" t="s">
        <v>606</v>
      </c>
      <c r="B22986" s="1">
        <v>5.0</v>
      </c>
      <c r="C22986" s="1" t="s">
        <v>47548</v>
      </c>
      <c r="D22986" s="1" t="s">
        <v>47549</v>
      </c>
      <c r="E22986" s="1" t="s">
        <v>10</v>
      </c>
      <c r="F22986" s="1" t="s">
        <v>11</v>
      </c>
      <c r="G22986" s="1" t="str">
        <f>IFERROR(__xludf.DUMMYFUNCTION("GOOGLETRANSLATE(D22986,""fr"",""en"")"),"#VALUE!")</f>
        <v>#VALUE!</v>
      </c>
    </row>
    <row r="22987" ht="15.75" customHeight="1">
      <c r="A22987" s="1" t="s">
        <v>1972</v>
      </c>
      <c r="B22987" s="1">
        <v>4.0</v>
      </c>
      <c r="C22987" s="1" t="s">
        <v>47550</v>
      </c>
      <c r="D22987" s="1" t="s">
        <v>47551</v>
      </c>
      <c r="E22987" s="1" t="s">
        <v>29</v>
      </c>
      <c r="F22987" s="1" t="s">
        <v>30</v>
      </c>
      <c r="G22987" s="1" t="str">
        <f>IFERROR(__xludf.DUMMYFUNCTION("GOOGLETRANSLATE(D22987,""fr"",""en"")"),"#VALUE!")</f>
        <v>#VALUE!</v>
      </c>
    </row>
    <row r="22988" ht="15.75" customHeight="1">
      <c r="A22988" s="1" t="s">
        <v>603</v>
      </c>
      <c r="B22988" s="1">
        <v>4.0</v>
      </c>
      <c r="C22988" s="1" t="s">
        <v>47552</v>
      </c>
      <c r="D22988" s="1" t="s">
        <v>47553</v>
      </c>
      <c r="E22988" s="1" t="s">
        <v>21</v>
      </c>
      <c r="F22988" s="1" t="s">
        <v>11</v>
      </c>
      <c r="G22988" s="1" t="str">
        <f>IFERROR(__xludf.DUMMYFUNCTION("GOOGLETRANSLATE(D22988,""fr"",""en"")"),"#VALUE!")</f>
        <v>#VALUE!</v>
      </c>
    </row>
    <row r="22989" ht="15.75" customHeight="1">
      <c r="A22989" s="1" t="s">
        <v>505</v>
      </c>
      <c r="B22989" s="1">
        <v>3.0</v>
      </c>
      <c r="C22989" s="1" t="s">
        <v>47554</v>
      </c>
      <c r="D22989" s="1" t="s">
        <v>47555</v>
      </c>
      <c r="E22989" s="1" t="s">
        <v>10</v>
      </c>
      <c r="F22989" s="1" t="s">
        <v>11</v>
      </c>
      <c r="G22989" s="1" t="str">
        <f>IFERROR(__xludf.DUMMYFUNCTION("GOOGLETRANSLATE(D22989,""fr"",""en"")"),"#VALUE!")</f>
        <v>#VALUE!</v>
      </c>
    </row>
    <row r="22990" ht="15.75" customHeight="1">
      <c r="A22990" s="1" t="s">
        <v>10378</v>
      </c>
      <c r="B22990" s="1">
        <v>1.0</v>
      </c>
      <c r="C22990" s="1" t="s">
        <v>47556</v>
      </c>
      <c r="D22990" s="1" t="s">
        <v>47557</v>
      </c>
      <c r="E22990" s="1" t="s">
        <v>273</v>
      </c>
      <c r="F22990" s="1" t="s">
        <v>110</v>
      </c>
      <c r="G22990" s="1" t="str">
        <f>IFERROR(__xludf.DUMMYFUNCTION("GOOGLETRANSLATE(D22990,""fr"",""en"")"),"#VALUE!")</f>
        <v>#VALUE!</v>
      </c>
    </row>
    <row r="22991" ht="15.75" customHeight="1">
      <c r="A22991" s="1" t="s">
        <v>6618</v>
      </c>
      <c r="B22991" s="1">
        <v>2.0</v>
      </c>
      <c r="C22991" s="1" t="s">
        <v>47558</v>
      </c>
      <c r="D22991" s="1" t="s">
        <v>47559</v>
      </c>
      <c r="E22991" s="1" t="s">
        <v>226</v>
      </c>
      <c r="F22991" s="1" t="s">
        <v>110</v>
      </c>
      <c r="G22991" s="1" t="str">
        <f>IFERROR(__xludf.DUMMYFUNCTION("GOOGLETRANSLATE(D22991,""fr"",""en"")"),"#VALUE!")</f>
        <v>#VALUE!</v>
      </c>
    </row>
    <row r="22992" ht="15.75" customHeight="1">
      <c r="A22992" s="1" t="s">
        <v>621</v>
      </c>
      <c r="B22992" s="1">
        <v>2.0</v>
      </c>
      <c r="C22992" s="1" t="s">
        <v>47560</v>
      </c>
      <c r="D22992" s="1" t="s">
        <v>47561</v>
      </c>
      <c r="E22992" s="1" t="s">
        <v>21</v>
      </c>
      <c r="F22992" s="1" t="s">
        <v>11</v>
      </c>
      <c r="G22992" s="1" t="str">
        <f>IFERROR(__xludf.DUMMYFUNCTION("GOOGLETRANSLATE(D22992,""fr"",""en"")"),"#VALUE!")</f>
        <v>#VALUE!</v>
      </c>
    </row>
    <row r="22993" ht="15.75" customHeight="1">
      <c r="A22993" s="1" t="s">
        <v>606</v>
      </c>
      <c r="B22993" s="1">
        <v>5.0</v>
      </c>
      <c r="C22993" s="1" t="s">
        <v>47562</v>
      </c>
      <c r="D22993" s="1" t="s">
        <v>47563</v>
      </c>
      <c r="E22993" s="1" t="s">
        <v>21</v>
      </c>
      <c r="F22993" s="1" t="s">
        <v>11</v>
      </c>
      <c r="G22993" s="1" t="str">
        <f>IFERROR(__xludf.DUMMYFUNCTION("GOOGLETRANSLATE(D22993,""fr"",""en"")"),"#VALUE!")</f>
        <v>#VALUE!</v>
      </c>
    </row>
    <row r="22994" ht="15.75" customHeight="1">
      <c r="A22994" s="1" t="s">
        <v>3274</v>
      </c>
      <c r="B22994" s="1">
        <v>4.0</v>
      </c>
      <c r="C22994" s="1" t="s">
        <v>47564</v>
      </c>
      <c r="D22994" s="1" t="s">
        <v>47565</v>
      </c>
      <c r="E22994" s="1" t="s">
        <v>614</v>
      </c>
      <c r="F22994" s="1" t="s">
        <v>30</v>
      </c>
      <c r="G22994" s="1" t="str">
        <f>IFERROR(__xludf.DUMMYFUNCTION("GOOGLETRANSLATE(D22994,""fr"",""en"")"),"#VALUE!")</f>
        <v>#VALUE!</v>
      </c>
    </row>
    <row r="22995" ht="15.75" customHeight="1">
      <c r="A22995" s="1" t="s">
        <v>3868</v>
      </c>
      <c r="B22995" s="1">
        <v>2.0</v>
      </c>
      <c r="C22995" s="1" t="s">
        <v>47566</v>
      </c>
      <c r="D22995" s="1" t="s">
        <v>47567</v>
      </c>
      <c r="E22995" s="1" t="s">
        <v>176</v>
      </c>
      <c r="F22995" s="1" t="s">
        <v>66</v>
      </c>
      <c r="G22995" s="1" t="str">
        <f>IFERROR(__xludf.DUMMYFUNCTION("GOOGLETRANSLATE(D22995,""fr"",""en"")"),"#VALUE!")</f>
        <v>#VALUE!</v>
      </c>
    </row>
    <row r="22996" ht="15.75" customHeight="1">
      <c r="A22996" s="1" t="s">
        <v>4275</v>
      </c>
      <c r="B22996" s="1">
        <v>4.0</v>
      </c>
      <c r="C22996" s="1" t="s">
        <v>47568</v>
      </c>
      <c r="D22996" s="1" t="s">
        <v>47569</v>
      </c>
      <c r="E22996" s="1" t="s">
        <v>484</v>
      </c>
      <c r="F22996" s="1" t="s">
        <v>30</v>
      </c>
      <c r="G22996" s="1" t="str">
        <f>IFERROR(__xludf.DUMMYFUNCTION("GOOGLETRANSLATE(D22996,""fr"",""en"")"),"#VALUE!")</f>
        <v>#VALUE!</v>
      </c>
    </row>
    <row r="22997" ht="15.75" customHeight="1">
      <c r="A22997" s="1" t="s">
        <v>47570</v>
      </c>
      <c r="B22997" s="1">
        <v>1.0</v>
      </c>
      <c r="C22997" s="1" t="s">
        <v>47571</v>
      </c>
      <c r="D22997" s="1" t="s">
        <v>47572</v>
      </c>
      <c r="E22997" s="1" t="s">
        <v>423</v>
      </c>
      <c r="F22997" s="1" t="s">
        <v>30</v>
      </c>
      <c r="G22997" s="1" t="str">
        <f>IFERROR(__xludf.DUMMYFUNCTION("GOOGLETRANSLATE(D22997,""fr"",""en"")"),"#VALUE!")</f>
        <v>#VALUE!</v>
      </c>
    </row>
    <row r="22998" ht="15.75" customHeight="1">
      <c r="A22998" s="1" t="s">
        <v>5596</v>
      </c>
      <c r="B22998" s="1">
        <v>2.0</v>
      </c>
      <c r="C22998" s="1" t="s">
        <v>47573</v>
      </c>
      <c r="D22998" s="1" t="s">
        <v>47574</v>
      </c>
      <c r="E22998" s="1" t="s">
        <v>273</v>
      </c>
      <c r="F22998" s="1" t="s">
        <v>66</v>
      </c>
      <c r="G22998" s="1" t="str">
        <f>IFERROR(__xludf.DUMMYFUNCTION("GOOGLETRANSLATE(D22998,""fr"",""en"")"),"#VALUE!")</f>
        <v>#VALUE!</v>
      </c>
    </row>
    <row r="22999" ht="15.75" customHeight="1">
      <c r="A22999" s="1" t="s">
        <v>1581</v>
      </c>
      <c r="B22999" s="1">
        <v>4.0</v>
      </c>
      <c r="C22999" s="1" t="s">
        <v>47575</v>
      </c>
      <c r="D22999" s="1" t="s">
        <v>47576</v>
      </c>
      <c r="E22999" s="1" t="s">
        <v>10</v>
      </c>
      <c r="F22999" s="1" t="s">
        <v>11</v>
      </c>
      <c r="G22999" s="1" t="str">
        <f>IFERROR(__xludf.DUMMYFUNCTION("GOOGLETRANSLATE(D22999,""fr"",""en"")"),"#VALUE!")</f>
        <v>#VALUE!</v>
      </c>
    </row>
    <row r="23000" ht="15.75" customHeight="1">
      <c r="A23000" s="1" t="s">
        <v>9192</v>
      </c>
      <c r="B23000" s="1">
        <v>1.0</v>
      </c>
      <c r="C23000" s="1" t="s">
        <v>47577</v>
      </c>
      <c r="D23000" s="1" t="s">
        <v>47578</v>
      </c>
      <c r="E23000" s="1" t="s">
        <v>575</v>
      </c>
      <c r="F23000" s="1" t="s">
        <v>84</v>
      </c>
      <c r="G23000" s="1" t="str">
        <f>IFERROR(__xludf.DUMMYFUNCTION("GOOGLETRANSLATE(D23000,""fr"",""en"")"),"#VALUE!")</f>
        <v>#VALUE!</v>
      </c>
    </row>
    <row r="23001" ht="15.75" customHeight="1">
      <c r="A23001" s="1" t="s">
        <v>1434</v>
      </c>
      <c r="B23001" s="1">
        <v>1.0</v>
      </c>
      <c r="C23001" s="1" t="s">
        <v>47579</v>
      </c>
      <c r="D23001" s="1" t="s">
        <v>47580</v>
      </c>
      <c r="E23001" s="1" t="s">
        <v>10</v>
      </c>
      <c r="F23001" s="1" t="s">
        <v>11</v>
      </c>
      <c r="G23001" s="1" t="str">
        <f>IFERROR(__xludf.DUMMYFUNCTION("GOOGLETRANSLATE(D23001,""fr"",""en"")"),"#VALUE!")</f>
        <v>#VALUE!</v>
      </c>
    </row>
    <row r="23002" ht="15.75" customHeight="1">
      <c r="A23002" s="1" t="s">
        <v>2237</v>
      </c>
      <c r="B23002" s="1">
        <v>3.0</v>
      </c>
      <c r="C23002" s="1" t="s">
        <v>47581</v>
      </c>
      <c r="D23002" s="1" t="s">
        <v>47582</v>
      </c>
      <c r="E23002" s="1" t="s">
        <v>21</v>
      </c>
      <c r="F23002" s="1" t="s">
        <v>11</v>
      </c>
      <c r="G23002" s="1" t="str">
        <f>IFERROR(__xludf.DUMMYFUNCTION("GOOGLETRANSLATE(D23002,""fr"",""en"")"),"#VALUE!")</f>
        <v>#VALUE!</v>
      </c>
    </row>
    <row r="23003" ht="15.75" customHeight="1">
      <c r="A23003" s="1" t="s">
        <v>18740</v>
      </c>
      <c r="B23003" s="1">
        <v>3.0</v>
      </c>
      <c r="C23003" s="1" t="s">
        <v>47583</v>
      </c>
      <c r="D23003" s="1" t="s">
        <v>47584</v>
      </c>
      <c r="E23003" s="1" t="s">
        <v>29</v>
      </c>
      <c r="F23003" s="1" t="s">
        <v>30</v>
      </c>
      <c r="G23003" s="1" t="str">
        <f>IFERROR(__xludf.DUMMYFUNCTION("GOOGLETRANSLATE(D23003,""fr"",""en"")"),"#VALUE!")</f>
        <v>#VALUE!</v>
      </c>
    </row>
    <row r="23004" ht="15.75" customHeight="1">
      <c r="A23004" s="1" t="s">
        <v>3022</v>
      </c>
      <c r="B23004" s="1">
        <v>4.0</v>
      </c>
      <c r="C23004" s="1" t="s">
        <v>47585</v>
      </c>
      <c r="D23004" s="1" t="s">
        <v>47586</v>
      </c>
      <c r="E23004" s="1" t="s">
        <v>21</v>
      </c>
      <c r="F23004" s="1" t="s">
        <v>11</v>
      </c>
      <c r="G23004" s="1" t="str">
        <f>IFERROR(__xludf.DUMMYFUNCTION("GOOGLETRANSLATE(D23004,""fr"",""en"")"),"#VALUE!")</f>
        <v>#VALUE!</v>
      </c>
    </row>
    <row r="23005" ht="15.75" customHeight="1">
      <c r="A23005" s="1" t="s">
        <v>1113</v>
      </c>
      <c r="B23005" s="1">
        <v>1.0</v>
      </c>
      <c r="C23005" s="1" t="s">
        <v>47587</v>
      </c>
      <c r="D23005" s="1" t="s">
        <v>47588</v>
      </c>
      <c r="E23005" s="1" t="s">
        <v>250</v>
      </c>
      <c r="F23005" s="1" t="s">
        <v>30</v>
      </c>
      <c r="G23005" s="1" t="str">
        <f>IFERROR(__xludf.DUMMYFUNCTION("GOOGLETRANSLATE(D23005,""fr"",""en"")"),"#VALUE!")</f>
        <v>#VALUE!</v>
      </c>
    </row>
    <row r="23006" ht="15.75" customHeight="1">
      <c r="A23006" s="1" t="s">
        <v>4087</v>
      </c>
      <c r="B23006" s="1">
        <v>2.0</v>
      </c>
      <c r="C23006" s="1" t="s">
        <v>47589</v>
      </c>
      <c r="D23006" s="1" t="s">
        <v>47590</v>
      </c>
      <c r="E23006" s="1" t="s">
        <v>273</v>
      </c>
      <c r="F23006" s="1" t="s">
        <v>11</v>
      </c>
      <c r="G23006" s="1" t="str">
        <f>IFERROR(__xludf.DUMMYFUNCTION("GOOGLETRANSLATE(D23006,""fr"",""en"")"),"#VALUE!")</f>
        <v>#VALUE!</v>
      </c>
    </row>
    <row r="23007" ht="15.75" customHeight="1">
      <c r="A23007" s="1" t="s">
        <v>8015</v>
      </c>
      <c r="B23007" s="1">
        <v>5.0</v>
      </c>
      <c r="C23007" s="1" t="s">
        <v>47591</v>
      </c>
      <c r="D23007" s="1" t="s">
        <v>47592</v>
      </c>
      <c r="E23007" s="1" t="s">
        <v>226</v>
      </c>
      <c r="F23007" s="1" t="s">
        <v>11</v>
      </c>
      <c r="G23007" s="1" t="str">
        <f>IFERROR(__xludf.DUMMYFUNCTION("GOOGLETRANSLATE(D23007,""fr"",""en"")"),"#VALUE!")</f>
        <v>#VALUE!</v>
      </c>
    </row>
    <row r="23008" ht="15.75" customHeight="1">
      <c r="A23008" s="1" t="s">
        <v>801</v>
      </c>
      <c r="B23008" s="1">
        <v>5.0</v>
      </c>
      <c r="C23008" s="1" t="s">
        <v>47593</v>
      </c>
      <c r="D23008" s="1" t="s">
        <v>47594</v>
      </c>
      <c r="E23008" s="1" t="s">
        <v>10</v>
      </c>
      <c r="F23008" s="1" t="s">
        <v>11</v>
      </c>
      <c r="G23008" s="1" t="str">
        <f>IFERROR(__xludf.DUMMYFUNCTION("GOOGLETRANSLATE(D23008,""fr"",""en"")"),"#VALUE!")</f>
        <v>#VALUE!</v>
      </c>
    </row>
    <row r="23009" ht="15.75" customHeight="1">
      <c r="A23009" s="1" t="s">
        <v>10114</v>
      </c>
      <c r="B23009" s="1">
        <v>5.0</v>
      </c>
      <c r="C23009" s="1" t="s">
        <v>47595</v>
      </c>
      <c r="D23009" s="1" t="s">
        <v>47596</v>
      </c>
      <c r="E23009" s="1" t="s">
        <v>34</v>
      </c>
      <c r="F23009" s="1" t="s">
        <v>30</v>
      </c>
      <c r="G23009" s="1" t="str">
        <f>IFERROR(__xludf.DUMMYFUNCTION("GOOGLETRANSLATE(D23009,""fr"",""en"")"),"#VALUE!")</f>
        <v>#VALUE!</v>
      </c>
    </row>
    <row r="23010" ht="15.75" customHeight="1">
      <c r="A23010" s="1" t="s">
        <v>866</v>
      </c>
      <c r="B23010" s="1">
        <v>4.0</v>
      </c>
      <c r="C23010" s="1" t="s">
        <v>47597</v>
      </c>
      <c r="D23010" s="1" t="s">
        <v>47598</v>
      </c>
      <c r="E23010" s="1" t="s">
        <v>10</v>
      </c>
      <c r="F23010" s="1" t="s">
        <v>11</v>
      </c>
      <c r="G23010" s="1" t="str">
        <f>IFERROR(__xludf.DUMMYFUNCTION("GOOGLETRANSLATE(D23010,""fr"",""en"")"),"#VALUE!")</f>
        <v>#VALUE!</v>
      </c>
    </row>
    <row r="23011" ht="15.75" customHeight="1">
      <c r="A23011" s="1" t="s">
        <v>132</v>
      </c>
      <c r="B23011" s="1">
        <v>5.0</v>
      </c>
      <c r="C23011" s="1" t="s">
        <v>47599</v>
      </c>
      <c r="D23011" s="1" t="s">
        <v>47600</v>
      </c>
      <c r="E23011" s="1" t="s">
        <v>21</v>
      </c>
      <c r="F23011" s="1" t="s">
        <v>11</v>
      </c>
      <c r="G23011" s="1" t="str">
        <f>IFERROR(__xludf.DUMMYFUNCTION("GOOGLETRANSLATE(D23011,""fr"",""en"")"),"#VALUE!")</f>
        <v>#VALUE!</v>
      </c>
    </row>
    <row r="23012" ht="15.75" customHeight="1">
      <c r="A23012" s="1" t="s">
        <v>6534</v>
      </c>
      <c r="B23012" s="1">
        <v>2.0</v>
      </c>
      <c r="C23012" s="1" t="s">
        <v>47601</v>
      </c>
      <c r="D23012" s="1" t="s">
        <v>47602</v>
      </c>
      <c r="E23012" s="1" t="s">
        <v>226</v>
      </c>
      <c r="F23012" s="1" t="s">
        <v>110</v>
      </c>
      <c r="G23012" s="1" t="str">
        <f>IFERROR(__xludf.DUMMYFUNCTION("GOOGLETRANSLATE(D23012,""fr"",""en"")"),"#VALUE!")</f>
        <v>#VALUE!</v>
      </c>
    </row>
    <row r="23013" ht="15.75" customHeight="1">
      <c r="A23013" s="1" t="s">
        <v>1317</v>
      </c>
      <c r="B23013" s="1">
        <v>1.0</v>
      </c>
      <c r="C23013" s="1" t="s">
        <v>47603</v>
      </c>
      <c r="D23013" s="1" t="s">
        <v>47604</v>
      </c>
      <c r="E23013" s="1" t="s">
        <v>43</v>
      </c>
      <c r="F23013" s="1" t="s">
        <v>30</v>
      </c>
      <c r="G23013" s="1" t="str">
        <f>IFERROR(__xludf.DUMMYFUNCTION("GOOGLETRANSLATE(D23013,""fr"",""en"")"),"#VALUE!")</f>
        <v>#VALUE!</v>
      </c>
    </row>
    <row r="23014" ht="15.75" customHeight="1">
      <c r="A23014" s="1" t="s">
        <v>4483</v>
      </c>
      <c r="B23014" s="1">
        <v>2.0</v>
      </c>
      <c r="C23014" s="1" t="s">
        <v>47605</v>
      </c>
      <c r="D23014" s="1" t="s">
        <v>47606</v>
      </c>
      <c r="E23014" s="1" t="s">
        <v>125</v>
      </c>
      <c r="F23014" s="1" t="s">
        <v>11</v>
      </c>
      <c r="G23014" s="1" t="str">
        <f>IFERROR(__xludf.DUMMYFUNCTION("GOOGLETRANSLATE(D23014,""fr"",""en"")"),"#VALUE!")</f>
        <v>#VALUE!</v>
      </c>
    </row>
    <row r="23015" ht="15.75" customHeight="1">
      <c r="A23015" s="1" t="s">
        <v>267</v>
      </c>
      <c r="B23015" s="1">
        <v>4.0</v>
      </c>
      <c r="C23015" s="1" t="s">
        <v>47607</v>
      </c>
      <c r="D23015" s="1" t="s">
        <v>47608</v>
      </c>
      <c r="E23015" s="1" t="s">
        <v>169</v>
      </c>
      <c r="F23015" s="1" t="s">
        <v>11</v>
      </c>
      <c r="G23015" s="1" t="str">
        <f>IFERROR(__xludf.DUMMYFUNCTION("GOOGLETRANSLATE(D23015,""fr"",""en"")"),"#VALUE!")</f>
        <v>#VALUE!</v>
      </c>
    </row>
    <row r="23016" ht="15.75" customHeight="1">
      <c r="A23016" s="1" t="s">
        <v>2198</v>
      </c>
      <c r="B23016" s="1">
        <v>1.0</v>
      </c>
      <c r="C23016" s="1" t="s">
        <v>47609</v>
      </c>
      <c r="D23016" s="1" t="s">
        <v>47610</v>
      </c>
      <c r="E23016" s="1" t="s">
        <v>250</v>
      </c>
      <c r="F23016" s="1" t="s">
        <v>30</v>
      </c>
      <c r="G23016" s="1" t="str">
        <f>IFERROR(__xludf.DUMMYFUNCTION("GOOGLETRANSLATE(D23016,""fr"",""en"")"),"#VALUE!")</f>
        <v>#VALUE!</v>
      </c>
    </row>
    <row r="23017" ht="15.75" customHeight="1">
      <c r="A23017" s="1" t="s">
        <v>2048</v>
      </c>
      <c r="B23017" s="1">
        <v>4.0</v>
      </c>
      <c r="C23017" s="1" t="s">
        <v>47611</v>
      </c>
      <c r="D23017" s="1" t="s">
        <v>47612</v>
      </c>
      <c r="E23017" s="1" t="s">
        <v>10</v>
      </c>
      <c r="F23017" s="1" t="s">
        <v>11</v>
      </c>
      <c r="G23017" s="1" t="str">
        <f>IFERROR(__xludf.DUMMYFUNCTION("GOOGLETRANSLATE(D23017,""fr"",""en"")"),"#VALUE!")</f>
        <v>#VALUE!</v>
      </c>
    </row>
    <row r="23018" ht="15.75" customHeight="1">
      <c r="A23018" s="1" t="s">
        <v>893</v>
      </c>
      <c r="B23018" s="1">
        <v>4.0</v>
      </c>
      <c r="C23018" s="1" t="s">
        <v>47613</v>
      </c>
      <c r="D23018" s="1" t="s">
        <v>47614</v>
      </c>
      <c r="E23018" s="1" t="s">
        <v>10</v>
      </c>
      <c r="F23018" s="1" t="s">
        <v>11</v>
      </c>
      <c r="G23018" s="1" t="str">
        <f>IFERROR(__xludf.DUMMYFUNCTION("GOOGLETRANSLATE(D23018,""fr"",""en"")"),"#VALUE!")</f>
        <v>#VALUE!</v>
      </c>
    </row>
    <row r="23019" ht="15.75" customHeight="1">
      <c r="A23019" s="1" t="s">
        <v>10316</v>
      </c>
      <c r="B23019" s="1">
        <v>1.0</v>
      </c>
      <c r="C23019" s="1" t="s">
        <v>44250</v>
      </c>
      <c r="D23019" s="1" t="s">
        <v>47615</v>
      </c>
      <c r="E23019" s="1" t="s">
        <v>169</v>
      </c>
      <c r="F23019" s="1" t="s">
        <v>11</v>
      </c>
      <c r="G23019" s="1" t="str">
        <f>IFERROR(__xludf.DUMMYFUNCTION("GOOGLETRANSLATE(D23019,""fr"",""en"")"),"#VALUE!")</f>
        <v>#VALUE!</v>
      </c>
    </row>
    <row r="23020" ht="15.75" customHeight="1">
      <c r="A23020" s="1" t="s">
        <v>7969</v>
      </c>
      <c r="B23020" s="1">
        <v>2.0</v>
      </c>
      <c r="C23020" s="1" t="s">
        <v>47616</v>
      </c>
      <c r="D23020" s="1" t="s">
        <v>47617</v>
      </c>
      <c r="E23020" s="1" t="s">
        <v>614</v>
      </c>
      <c r="F23020" s="1" t="s">
        <v>30</v>
      </c>
      <c r="G23020" s="1" t="str">
        <f>IFERROR(__xludf.DUMMYFUNCTION("GOOGLETRANSLATE(D23020,""fr"",""en"")"),"#VALUE!")</f>
        <v>#VALUE!</v>
      </c>
    </row>
    <row r="23021" ht="15.75" customHeight="1">
      <c r="A23021" s="1" t="s">
        <v>255</v>
      </c>
      <c r="B23021" s="1">
        <v>1.0</v>
      </c>
      <c r="C23021" s="1" t="s">
        <v>47618</v>
      </c>
      <c r="D23021" s="1" t="s">
        <v>47619</v>
      </c>
      <c r="E23021" s="1" t="s">
        <v>226</v>
      </c>
      <c r="F23021" s="1" t="s">
        <v>110</v>
      </c>
      <c r="G23021" s="1" t="str">
        <f>IFERROR(__xludf.DUMMYFUNCTION("GOOGLETRANSLATE(D23021,""fr"",""en"")"),"#VALUE!")</f>
        <v>#VALUE!</v>
      </c>
    </row>
    <row r="23022" ht="15.75" customHeight="1">
      <c r="A23022" s="1" t="s">
        <v>1673</v>
      </c>
      <c r="B23022" s="1">
        <v>2.0</v>
      </c>
      <c r="C23022" s="1" t="s">
        <v>47620</v>
      </c>
      <c r="D23022" s="1" t="s">
        <v>47621</v>
      </c>
      <c r="E23022" s="1" t="s">
        <v>43</v>
      </c>
      <c r="F23022" s="1" t="s">
        <v>30</v>
      </c>
      <c r="G23022" s="1" t="str">
        <f>IFERROR(__xludf.DUMMYFUNCTION("GOOGLETRANSLATE(D23022,""fr"",""en"")"),"#VALUE!")</f>
        <v>#VALUE!</v>
      </c>
    </row>
    <row r="23023" ht="15.75" customHeight="1">
      <c r="A23023" s="1" t="s">
        <v>281</v>
      </c>
      <c r="B23023" s="1">
        <v>1.0</v>
      </c>
      <c r="C23023" s="1" t="s">
        <v>47622</v>
      </c>
      <c r="D23023" s="1" t="s">
        <v>47623</v>
      </c>
      <c r="E23023" s="1" t="s">
        <v>448</v>
      </c>
      <c r="F23023" s="1" t="s">
        <v>84</v>
      </c>
      <c r="G23023" s="1" t="str">
        <f>IFERROR(__xludf.DUMMYFUNCTION("GOOGLETRANSLATE(D23023,""fr"",""en"")"),"#VALUE!")</f>
        <v>#VALUE!</v>
      </c>
    </row>
    <row r="23024" ht="15.75" customHeight="1">
      <c r="A23024" s="1" t="s">
        <v>2448</v>
      </c>
      <c r="B23024" s="1">
        <v>2.0</v>
      </c>
      <c r="C23024" s="1" t="s">
        <v>47624</v>
      </c>
      <c r="D23024" s="1" t="s">
        <v>47625</v>
      </c>
      <c r="E23024" s="1" t="s">
        <v>292</v>
      </c>
      <c r="F23024" s="1" t="s">
        <v>11</v>
      </c>
      <c r="G23024" s="1" t="str">
        <f>IFERROR(__xludf.DUMMYFUNCTION("GOOGLETRANSLATE(D23024,""fr"",""en"")"),"#VALUE!")</f>
        <v>#VALUE!</v>
      </c>
    </row>
    <row r="23025" ht="15.75" customHeight="1">
      <c r="A23025" s="1" t="s">
        <v>1426</v>
      </c>
      <c r="B23025" s="1">
        <v>4.0</v>
      </c>
      <c r="C23025" s="1" t="s">
        <v>47626</v>
      </c>
      <c r="D23025" s="1" t="s">
        <v>47627</v>
      </c>
      <c r="E23025" s="1" t="s">
        <v>21</v>
      </c>
      <c r="F23025" s="1" t="s">
        <v>11</v>
      </c>
      <c r="G23025" s="1" t="str">
        <f>IFERROR(__xludf.DUMMYFUNCTION("GOOGLETRANSLATE(D23025,""fr"",""en"")"),"#VALUE!")</f>
        <v>#VALUE!</v>
      </c>
    </row>
    <row r="23026" ht="15.75" customHeight="1">
      <c r="A23026" s="1" t="s">
        <v>777</v>
      </c>
      <c r="B23026" s="1">
        <v>1.0</v>
      </c>
      <c r="C23026" s="1" t="s">
        <v>47628</v>
      </c>
      <c r="D23026" s="1" t="s">
        <v>47629</v>
      </c>
      <c r="E23026" s="1" t="s">
        <v>25</v>
      </c>
      <c r="F23026" s="1" t="s">
        <v>11</v>
      </c>
      <c r="G23026" s="1" t="str">
        <f>IFERROR(__xludf.DUMMYFUNCTION("GOOGLETRANSLATE(D23026,""fr"",""en"")"),"#VALUE!")</f>
        <v>#VALUE!</v>
      </c>
    </row>
    <row r="23027" ht="15.75" customHeight="1">
      <c r="A23027" s="1" t="s">
        <v>4413</v>
      </c>
      <c r="B23027" s="1">
        <v>5.0</v>
      </c>
      <c r="C23027" s="1" t="s">
        <v>47630</v>
      </c>
      <c r="D23027" s="1" t="s">
        <v>47631</v>
      </c>
      <c r="E23027" s="1" t="s">
        <v>176</v>
      </c>
      <c r="F23027" s="1" t="s">
        <v>66</v>
      </c>
      <c r="G23027" s="1" t="str">
        <f>IFERROR(__xludf.DUMMYFUNCTION("GOOGLETRANSLATE(D23027,""fr"",""en"")"),"#VALUE!")</f>
        <v>#VALUE!</v>
      </c>
    </row>
    <row r="23028" ht="15.75" customHeight="1">
      <c r="A23028" s="1" t="s">
        <v>11116</v>
      </c>
      <c r="B23028" s="1">
        <v>1.0</v>
      </c>
      <c r="C23028" s="1" t="s">
        <v>47632</v>
      </c>
      <c r="D23028" s="1" t="s">
        <v>47633</v>
      </c>
      <c r="E23028" s="1" t="s">
        <v>25</v>
      </c>
      <c r="F23028" s="1" t="s">
        <v>110</v>
      </c>
      <c r="G23028" s="1" t="str">
        <f>IFERROR(__xludf.DUMMYFUNCTION("GOOGLETRANSLATE(D23028,""fr"",""en"")"),"#VALUE!")</f>
        <v>#VALUE!</v>
      </c>
    </row>
    <row r="23029" ht="15.75" customHeight="1">
      <c r="A23029" s="1" t="s">
        <v>1287</v>
      </c>
      <c r="B23029" s="1">
        <v>2.0</v>
      </c>
      <c r="C23029" s="1" t="s">
        <v>47634</v>
      </c>
      <c r="D23029" s="1" t="s">
        <v>47635</v>
      </c>
      <c r="E23029" s="1" t="s">
        <v>10</v>
      </c>
      <c r="F23029" s="1" t="s">
        <v>11</v>
      </c>
      <c r="G23029" s="1" t="str">
        <f>IFERROR(__xludf.DUMMYFUNCTION("GOOGLETRANSLATE(D23029,""fr"",""en"")"),"#VALUE!")</f>
        <v>#VALUE!</v>
      </c>
    </row>
    <row r="23030" ht="15.75" customHeight="1">
      <c r="A23030" s="1" t="s">
        <v>2728</v>
      </c>
      <c r="B23030" s="1">
        <v>1.0</v>
      </c>
      <c r="C23030" s="1" t="s">
        <v>47636</v>
      </c>
      <c r="D23030" s="1" t="s">
        <v>47637</v>
      </c>
      <c r="E23030" s="1" t="s">
        <v>29</v>
      </c>
      <c r="F23030" s="1" t="s">
        <v>30</v>
      </c>
      <c r="G23030" s="1" t="str">
        <f>IFERROR(__xludf.DUMMYFUNCTION("GOOGLETRANSLATE(D23030,""fr"",""en"")"),"#VALUE!")</f>
        <v>#VALUE!</v>
      </c>
    </row>
    <row r="23031" ht="15.75" customHeight="1">
      <c r="A23031" s="1" t="s">
        <v>14826</v>
      </c>
      <c r="B23031" s="1">
        <v>1.0</v>
      </c>
      <c r="C23031" s="1" t="s">
        <v>47638</v>
      </c>
      <c r="D23031" s="1" t="s">
        <v>47639</v>
      </c>
      <c r="E23031" s="1" t="s">
        <v>273</v>
      </c>
      <c r="F23031" s="1" t="s">
        <v>11</v>
      </c>
      <c r="G23031" s="1" t="str">
        <f>IFERROR(__xludf.DUMMYFUNCTION("GOOGLETRANSLATE(D23031,""fr"",""en"")"),"#VALUE!")</f>
        <v>#VALUE!</v>
      </c>
    </row>
    <row r="23032" ht="15.75" customHeight="1">
      <c r="A23032" s="1" t="s">
        <v>3818</v>
      </c>
      <c r="B23032" s="1">
        <v>5.0</v>
      </c>
      <c r="C23032" s="1" t="s">
        <v>47640</v>
      </c>
      <c r="D23032" s="1" t="s">
        <v>47641</v>
      </c>
      <c r="E23032" s="1" t="s">
        <v>10</v>
      </c>
      <c r="F23032" s="1" t="s">
        <v>11</v>
      </c>
      <c r="G23032" s="1" t="str">
        <f>IFERROR(__xludf.DUMMYFUNCTION("GOOGLETRANSLATE(D23032,""fr"",""en"")"),"#VALUE!")</f>
        <v>#VALUE!</v>
      </c>
    </row>
    <row r="23033" ht="15.75" customHeight="1">
      <c r="A23033" s="1" t="s">
        <v>689</v>
      </c>
      <c r="B23033" s="1">
        <v>1.0</v>
      </c>
      <c r="C23033" s="1" t="s">
        <v>47642</v>
      </c>
      <c r="D23033" s="1" t="s">
        <v>47643</v>
      </c>
      <c r="E23033" s="1" t="s">
        <v>125</v>
      </c>
      <c r="F23033" s="1" t="s">
        <v>110</v>
      </c>
      <c r="G23033" s="1" t="str">
        <f>IFERROR(__xludf.DUMMYFUNCTION("GOOGLETRANSLATE(D23033,""fr"",""en"")"),"#VALUE!")</f>
        <v>#VALUE!</v>
      </c>
    </row>
    <row r="23034" ht="15.75" customHeight="1">
      <c r="A23034" s="1" t="s">
        <v>974</v>
      </c>
      <c r="B23034" s="1">
        <v>4.0</v>
      </c>
      <c r="C23034" s="1" t="s">
        <v>47644</v>
      </c>
      <c r="D23034" s="1" t="s">
        <v>47645</v>
      </c>
      <c r="E23034" s="1" t="s">
        <v>10</v>
      </c>
      <c r="F23034" s="1" t="s">
        <v>11</v>
      </c>
      <c r="G23034" s="1" t="str">
        <f>IFERROR(__xludf.DUMMYFUNCTION("GOOGLETRANSLATE(D23034,""fr"",""en"")"),"#VALUE!")</f>
        <v>#VALUE!</v>
      </c>
    </row>
    <row r="23035" ht="15.75" customHeight="1">
      <c r="A23035" s="1" t="s">
        <v>936</v>
      </c>
      <c r="B23035" s="1">
        <v>5.0</v>
      </c>
      <c r="C23035" s="1" t="s">
        <v>47646</v>
      </c>
      <c r="D23035" s="1" t="s">
        <v>47647</v>
      </c>
      <c r="E23035" s="1" t="s">
        <v>65</v>
      </c>
      <c r="F23035" s="1" t="s">
        <v>66</v>
      </c>
      <c r="G23035" s="1" t="str">
        <f>IFERROR(__xludf.DUMMYFUNCTION("GOOGLETRANSLATE(D23035,""fr"",""en"")"),"#VALUE!")</f>
        <v>#VALUE!</v>
      </c>
    </row>
    <row r="23036" ht="15.75" customHeight="1">
      <c r="A23036" s="1" t="s">
        <v>391</v>
      </c>
      <c r="B23036" s="1">
        <v>4.0</v>
      </c>
      <c r="C23036" s="1" t="s">
        <v>47648</v>
      </c>
      <c r="D23036" s="1" t="s">
        <v>47649</v>
      </c>
      <c r="E23036" s="1" t="s">
        <v>169</v>
      </c>
      <c r="F23036" s="1" t="s">
        <v>11</v>
      </c>
      <c r="G23036" s="1" t="str">
        <f>IFERROR(__xludf.DUMMYFUNCTION("GOOGLETRANSLATE(D23036,""fr"",""en"")"),"#VALUE!")</f>
        <v>#VALUE!</v>
      </c>
    </row>
    <row r="23037" ht="15.75" customHeight="1">
      <c r="A23037" s="1" t="s">
        <v>12</v>
      </c>
      <c r="B23037" s="1">
        <v>1.0</v>
      </c>
      <c r="C23037" s="1" t="s">
        <v>47650</v>
      </c>
      <c r="D23037" s="1" t="s">
        <v>47651</v>
      </c>
      <c r="E23037" s="1" t="s">
        <v>65</v>
      </c>
      <c r="F23037" s="1" t="s">
        <v>66</v>
      </c>
      <c r="G23037" s="1" t="str">
        <f>IFERROR(__xludf.DUMMYFUNCTION("GOOGLETRANSLATE(D23037,""fr"",""en"")"),"#VALUE!")</f>
        <v>#VALUE!</v>
      </c>
    </row>
    <row r="23038" ht="15.75" customHeight="1">
      <c r="A23038" s="1" t="s">
        <v>47652</v>
      </c>
      <c r="B23038" s="1">
        <v>1.0</v>
      </c>
      <c r="C23038" s="1" t="s">
        <v>47653</v>
      </c>
      <c r="D23038" s="1" t="s">
        <v>47654</v>
      </c>
      <c r="E23038" s="1" t="s">
        <v>1192</v>
      </c>
      <c r="F23038" s="1" t="s">
        <v>110</v>
      </c>
      <c r="G23038" s="1" t="str">
        <f>IFERROR(__xludf.DUMMYFUNCTION("GOOGLETRANSLATE(D23038,""fr"",""en"")"),"#VALUE!")</f>
        <v>#VALUE!</v>
      </c>
    </row>
    <row r="23039" ht="15.75" customHeight="1">
      <c r="A23039" s="1" t="s">
        <v>9482</v>
      </c>
      <c r="B23039" s="1">
        <v>1.0</v>
      </c>
      <c r="C23039" s="1" t="s">
        <v>47655</v>
      </c>
      <c r="D23039" s="1" t="s">
        <v>47656</v>
      </c>
      <c r="E23039" s="1" t="s">
        <v>109</v>
      </c>
      <c r="F23039" s="1" t="s">
        <v>11</v>
      </c>
      <c r="G23039" s="1" t="str">
        <f>IFERROR(__xludf.DUMMYFUNCTION("GOOGLETRANSLATE(D23039,""fr"",""en"")"),"#VALUE!")</f>
        <v>#VALUE!</v>
      </c>
    </row>
    <row r="23040" ht="15.75" customHeight="1">
      <c r="A23040" s="1" t="s">
        <v>2250</v>
      </c>
      <c r="B23040" s="1">
        <v>5.0</v>
      </c>
      <c r="C23040" s="1" t="s">
        <v>47657</v>
      </c>
      <c r="D23040" s="1" t="s">
        <v>47658</v>
      </c>
      <c r="E23040" s="1" t="s">
        <v>10</v>
      </c>
      <c r="F23040" s="1" t="s">
        <v>11</v>
      </c>
      <c r="G23040" s="1" t="str">
        <f>IFERROR(__xludf.DUMMYFUNCTION("GOOGLETRANSLATE(D23040,""fr"",""en"")"),"#VALUE!")</f>
        <v>#VALUE!</v>
      </c>
    </row>
    <row r="23041" ht="15.75" customHeight="1">
      <c r="A23041" s="1" t="s">
        <v>31</v>
      </c>
      <c r="B23041" s="1">
        <v>4.0</v>
      </c>
      <c r="C23041" s="1" t="s">
        <v>47659</v>
      </c>
      <c r="D23041" s="1" t="s">
        <v>47660</v>
      </c>
      <c r="E23041" s="1" t="s">
        <v>484</v>
      </c>
      <c r="F23041" s="1" t="s">
        <v>30</v>
      </c>
      <c r="G23041" s="1" t="str">
        <f>IFERROR(__xludf.DUMMYFUNCTION("GOOGLETRANSLATE(D23041,""fr"",""en"")"),"#VALUE!")</f>
        <v>#VALUE!</v>
      </c>
    </row>
    <row r="23042" ht="15.75" customHeight="1">
      <c r="A23042" s="1" t="s">
        <v>8131</v>
      </c>
      <c r="B23042" s="1">
        <v>5.0</v>
      </c>
      <c r="C23042" s="1" t="s">
        <v>8132</v>
      </c>
      <c r="D23042" s="1" t="s">
        <v>47661</v>
      </c>
      <c r="E23042" s="1" t="s">
        <v>29</v>
      </c>
      <c r="F23042" s="1" t="s">
        <v>30</v>
      </c>
      <c r="G23042" s="1" t="str">
        <f>IFERROR(__xludf.DUMMYFUNCTION("GOOGLETRANSLATE(D23042,""fr"",""en"")"),"#VALUE!")</f>
        <v>#VALUE!</v>
      </c>
    </row>
    <row r="23043" ht="15.75" customHeight="1">
      <c r="A23043" s="1" t="s">
        <v>2801</v>
      </c>
      <c r="B23043" s="1">
        <v>3.0</v>
      </c>
      <c r="C23043" s="1" t="s">
        <v>47662</v>
      </c>
      <c r="D23043" s="1" t="s">
        <v>47663</v>
      </c>
      <c r="E23043" s="1" t="s">
        <v>65</v>
      </c>
      <c r="F23043" s="1" t="s">
        <v>66</v>
      </c>
      <c r="G23043" s="1" t="str">
        <f>IFERROR(__xludf.DUMMYFUNCTION("GOOGLETRANSLATE(D23043,""fr"",""en"")"),"#VALUE!")</f>
        <v>#VALUE!</v>
      </c>
    </row>
    <row r="23044" ht="15.75" customHeight="1">
      <c r="A23044" s="1" t="s">
        <v>2911</v>
      </c>
      <c r="B23044" s="1">
        <v>4.0</v>
      </c>
      <c r="C23044" s="1" t="s">
        <v>47664</v>
      </c>
      <c r="D23044" s="1" t="s">
        <v>47665</v>
      </c>
      <c r="E23044" s="1" t="s">
        <v>176</v>
      </c>
      <c r="F23044" s="1" t="s">
        <v>66</v>
      </c>
      <c r="G23044" s="1" t="str">
        <f>IFERROR(__xludf.DUMMYFUNCTION("GOOGLETRANSLATE(D23044,""fr"",""en"")"),"#VALUE!")</f>
        <v>#VALUE!</v>
      </c>
    </row>
    <row r="23045" ht="15.75" customHeight="1">
      <c r="A23045" s="1" t="s">
        <v>3949</v>
      </c>
      <c r="B23045" s="1">
        <v>2.0</v>
      </c>
      <c r="C23045" s="1" t="s">
        <v>47666</v>
      </c>
      <c r="D23045" s="1" t="s">
        <v>47667</v>
      </c>
      <c r="E23045" s="1" t="s">
        <v>484</v>
      </c>
      <c r="F23045" s="1" t="s">
        <v>30</v>
      </c>
      <c r="G23045" s="1" t="str">
        <f>IFERROR(__xludf.DUMMYFUNCTION("GOOGLETRANSLATE(D23045,""fr"",""en"")"),"#VALUE!")</f>
        <v>#VALUE!</v>
      </c>
    </row>
    <row r="23046" ht="15.75" customHeight="1">
      <c r="A23046" s="1" t="s">
        <v>758</v>
      </c>
      <c r="B23046" s="1">
        <v>1.0</v>
      </c>
      <c r="C23046" s="1" t="s">
        <v>47668</v>
      </c>
      <c r="D23046" s="1" t="s">
        <v>47669</v>
      </c>
      <c r="E23046" s="1" t="s">
        <v>10</v>
      </c>
      <c r="F23046" s="1" t="s">
        <v>11</v>
      </c>
      <c r="G23046" s="1" t="str">
        <f>IFERROR(__xludf.DUMMYFUNCTION("GOOGLETRANSLATE(D23046,""fr"",""en"")"),"#VALUE!")</f>
        <v>#VALUE!</v>
      </c>
    </row>
    <row r="23047" ht="15.75" customHeight="1">
      <c r="A23047" s="1" t="s">
        <v>929</v>
      </c>
      <c r="B23047" s="1">
        <v>5.0</v>
      </c>
      <c r="C23047" s="1" t="s">
        <v>47670</v>
      </c>
      <c r="D23047" s="1" t="s">
        <v>47671</v>
      </c>
      <c r="E23047" s="1" t="s">
        <v>169</v>
      </c>
      <c r="F23047" s="1" t="s">
        <v>11</v>
      </c>
      <c r="G23047" s="1" t="str">
        <f>IFERROR(__xludf.DUMMYFUNCTION("GOOGLETRANSLATE(D23047,""fr"",""en"")"),"#VALUE!")</f>
        <v>#VALUE!</v>
      </c>
    </row>
    <row r="23048" ht="15.75" customHeight="1">
      <c r="A23048" s="1" t="s">
        <v>10810</v>
      </c>
      <c r="B23048" s="1">
        <v>1.0</v>
      </c>
      <c r="C23048" s="1" t="s">
        <v>47672</v>
      </c>
      <c r="D23048" s="1" t="s">
        <v>47673</v>
      </c>
      <c r="E23048" s="1" t="s">
        <v>519</v>
      </c>
      <c r="F23048" s="1" t="s">
        <v>118</v>
      </c>
      <c r="G23048" s="1" t="str">
        <f>IFERROR(__xludf.DUMMYFUNCTION("GOOGLETRANSLATE(D23048,""fr"",""en"")"),"#VALUE!")</f>
        <v>#VALUE!</v>
      </c>
    </row>
    <row r="23049" ht="15.75" customHeight="1">
      <c r="A23049" s="1" t="s">
        <v>1113</v>
      </c>
      <c r="B23049" s="1">
        <v>4.0</v>
      </c>
      <c r="C23049" s="1" t="s">
        <v>47674</v>
      </c>
      <c r="D23049" s="1" t="s">
        <v>47675</v>
      </c>
      <c r="E23049" s="1" t="s">
        <v>21</v>
      </c>
      <c r="F23049" s="1" t="s">
        <v>11</v>
      </c>
      <c r="G23049" s="1" t="str">
        <f>IFERROR(__xludf.DUMMYFUNCTION("GOOGLETRANSLATE(D23049,""fr"",""en"")"),"#VALUE!")</f>
        <v>#VALUE!</v>
      </c>
    </row>
    <row r="23050" ht="15.75" customHeight="1">
      <c r="A23050" s="1" t="s">
        <v>4926</v>
      </c>
      <c r="B23050" s="1">
        <v>4.0</v>
      </c>
      <c r="C23050" s="1" t="s">
        <v>47676</v>
      </c>
      <c r="D23050" s="1" t="s">
        <v>47677</v>
      </c>
      <c r="E23050" s="1" t="s">
        <v>614</v>
      </c>
      <c r="F23050" s="1" t="s">
        <v>30</v>
      </c>
      <c r="G23050" s="1" t="str">
        <f>IFERROR(__xludf.DUMMYFUNCTION("GOOGLETRANSLATE(D23050,""fr"",""en"")"),"#VALUE!")</f>
        <v>#VALUE!</v>
      </c>
    </row>
    <row r="23051" ht="15.75" customHeight="1">
      <c r="A23051" s="1" t="s">
        <v>8643</v>
      </c>
      <c r="B23051" s="1">
        <v>1.0</v>
      </c>
      <c r="C23051" s="1" t="s">
        <v>47678</v>
      </c>
      <c r="D23051" s="1" t="s">
        <v>47679</v>
      </c>
      <c r="E23051" s="1" t="s">
        <v>827</v>
      </c>
      <c r="F23051" s="1" t="s">
        <v>39</v>
      </c>
      <c r="G23051" s="1" t="str">
        <f>IFERROR(__xludf.DUMMYFUNCTION("GOOGLETRANSLATE(D23051,""fr"",""en"")"),"#VALUE!")</f>
        <v>#VALUE!</v>
      </c>
    </row>
    <row r="23052" ht="15.75" customHeight="1">
      <c r="A23052" s="1" t="s">
        <v>1632</v>
      </c>
      <c r="B23052" s="1">
        <v>2.0</v>
      </c>
      <c r="C23052" s="1" t="s">
        <v>47680</v>
      </c>
      <c r="D23052" s="1" t="s">
        <v>47681</v>
      </c>
      <c r="E23052" s="1" t="s">
        <v>52</v>
      </c>
      <c r="F23052" s="1" t="s">
        <v>11</v>
      </c>
      <c r="G23052" s="1" t="str">
        <f>IFERROR(__xludf.DUMMYFUNCTION("GOOGLETRANSLATE(D23052,""fr"",""en"")"),"#VALUE!")</f>
        <v>#VALUE!</v>
      </c>
    </row>
    <row r="23053" ht="15.75" customHeight="1">
      <c r="A23053" s="1" t="s">
        <v>1429</v>
      </c>
      <c r="B23053" s="1">
        <v>1.0</v>
      </c>
      <c r="C23053" s="1" t="s">
        <v>47682</v>
      </c>
      <c r="D23053" s="1" t="s">
        <v>47683</v>
      </c>
      <c r="E23053" s="1" t="s">
        <v>196</v>
      </c>
      <c r="F23053" s="1" t="s">
        <v>118</v>
      </c>
      <c r="G23053" s="1" t="str">
        <f>IFERROR(__xludf.DUMMYFUNCTION("GOOGLETRANSLATE(D23053,""fr"",""en"")"),"#VALUE!")</f>
        <v>#VALUE!</v>
      </c>
    </row>
    <row r="23054" ht="15.75" customHeight="1">
      <c r="A23054" s="1" t="s">
        <v>755</v>
      </c>
      <c r="B23054" s="1">
        <v>4.0</v>
      </c>
      <c r="C23054" s="1" t="s">
        <v>47684</v>
      </c>
      <c r="D23054" s="1" t="s">
        <v>47685</v>
      </c>
      <c r="E23054" s="1" t="s">
        <v>21</v>
      </c>
      <c r="F23054" s="1" t="s">
        <v>11</v>
      </c>
      <c r="G23054" s="1" t="str">
        <f>IFERROR(__xludf.DUMMYFUNCTION("GOOGLETRANSLATE(D23054,""fr"",""en"")"),"#VALUE!")</f>
        <v>#VALUE!</v>
      </c>
    </row>
    <row r="23055" ht="15.75" customHeight="1">
      <c r="A23055" s="1" t="s">
        <v>214</v>
      </c>
      <c r="B23055" s="1">
        <v>5.0</v>
      </c>
      <c r="C23055" s="1" t="s">
        <v>47686</v>
      </c>
      <c r="D23055" s="1" t="s">
        <v>47687</v>
      </c>
      <c r="E23055" s="1" t="s">
        <v>176</v>
      </c>
      <c r="F23055" s="1" t="s">
        <v>66</v>
      </c>
      <c r="G23055" s="1" t="str">
        <f>IFERROR(__xludf.DUMMYFUNCTION("GOOGLETRANSLATE(D23055,""fr"",""en"")"),"#VALUE!")</f>
        <v>#VALUE!</v>
      </c>
    </row>
    <row r="23056" ht="15.75" customHeight="1">
      <c r="A23056" s="1" t="s">
        <v>1995</v>
      </c>
      <c r="B23056" s="1">
        <v>4.0</v>
      </c>
      <c r="C23056" s="1" t="s">
        <v>47688</v>
      </c>
      <c r="D23056" s="1" t="s">
        <v>47689</v>
      </c>
      <c r="E23056" s="1" t="s">
        <v>614</v>
      </c>
      <c r="F23056" s="1" t="s">
        <v>30</v>
      </c>
      <c r="G23056" s="1" t="str">
        <f>IFERROR(__xludf.DUMMYFUNCTION("GOOGLETRANSLATE(D23056,""fr"",""en"")"),"#VALUE!")</f>
        <v>#VALUE!</v>
      </c>
    </row>
    <row r="23057" ht="15.75" customHeight="1">
      <c r="A23057" s="1" t="s">
        <v>5149</v>
      </c>
      <c r="B23057" s="1">
        <v>1.0</v>
      </c>
      <c r="C23057" s="1" t="s">
        <v>47690</v>
      </c>
      <c r="D23057" s="1" t="s">
        <v>47691</v>
      </c>
      <c r="E23057" s="1" t="s">
        <v>292</v>
      </c>
      <c r="F23057" s="1" t="s">
        <v>11</v>
      </c>
      <c r="G23057" s="1" t="str">
        <f>IFERROR(__xludf.DUMMYFUNCTION("GOOGLETRANSLATE(D23057,""fr"",""en"")"),"#VALUE!")</f>
        <v>#VALUE!</v>
      </c>
    </row>
    <row r="23058" ht="15.75" customHeight="1">
      <c r="A23058" s="1" t="s">
        <v>11442</v>
      </c>
      <c r="B23058" s="1">
        <v>2.0</v>
      </c>
      <c r="C23058" s="1" t="s">
        <v>47692</v>
      </c>
      <c r="D23058" s="1" t="s">
        <v>47693</v>
      </c>
      <c r="E23058" s="1" t="s">
        <v>169</v>
      </c>
      <c r="F23058" s="1" t="s">
        <v>11</v>
      </c>
      <c r="G23058" s="1" t="str">
        <f>IFERROR(__xludf.DUMMYFUNCTION("GOOGLETRANSLATE(D23058,""fr"",""en"")"),"#VALUE!")</f>
        <v>#VALUE!</v>
      </c>
    </row>
    <row r="23059" ht="15.75" customHeight="1">
      <c r="A23059" s="1" t="s">
        <v>1972</v>
      </c>
      <c r="B23059" s="1">
        <v>4.0</v>
      </c>
      <c r="C23059" s="1" t="s">
        <v>47694</v>
      </c>
      <c r="D23059" s="1" t="s">
        <v>47695</v>
      </c>
      <c r="E23059" s="1" t="s">
        <v>10</v>
      </c>
      <c r="F23059" s="1" t="s">
        <v>11</v>
      </c>
      <c r="G23059" s="1" t="str">
        <f>IFERROR(__xludf.DUMMYFUNCTION("GOOGLETRANSLATE(D23059,""fr"",""en"")"),"#VALUE!")</f>
        <v>#VALUE!</v>
      </c>
    </row>
    <row r="23060" ht="15.75" customHeight="1">
      <c r="A23060" s="1" t="s">
        <v>5323</v>
      </c>
      <c r="B23060" s="1">
        <v>5.0</v>
      </c>
      <c r="C23060" s="1" t="s">
        <v>47696</v>
      </c>
      <c r="D23060" s="1" t="s">
        <v>47697</v>
      </c>
      <c r="E23060" s="1" t="s">
        <v>21</v>
      </c>
      <c r="F23060" s="1" t="s">
        <v>11</v>
      </c>
      <c r="G23060" s="1" t="str">
        <f>IFERROR(__xludf.DUMMYFUNCTION("GOOGLETRANSLATE(D23060,""fr"",""en"")"),"#VALUE!")</f>
        <v>#VALUE!</v>
      </c>
    </row>
    <row r="23061" ht="15.75" customHeight="1">
      <c r="A23061" s="1" t="s">
        <v>1581</v>
      </c>
      <c r="B23061" s="1">
        <v>5.0</v>
      </c>
      <c r="C23061" s="1" t="s">
        <v>47698</v>
      </c>
      <c r="D23061" s="1" t="s">
        <v>47699</v>
      </c>
      <c r="E23061" s="1" t="s">
        <v>21</v>
      </c>
      <c r="F23061" s="1" t="s">
        <v>11</v>
      </c>
      <c r="G23061" s="1" t="str">
        <f>IFERROR(__xludf.DUMMYFUNCTION("GOOGLETRANSLATE(D23061,""fr"",""en"")"),"#VALUE!")</f>
        <v>#VALUE!</v>
      </c>
    </row>
    <row r="23062" ht="15.75" customHeight="1">
      <c r="A23062" s="1" t="s">
        <v>1796</v>
      </c>
      <c r="B23062" s="1">
        <v>5.0</v>
      </c>
      <c r="C23062" s="1" t="s">
        <v>47700</v>
      </c>
      <c r="D23062" s="1" t="s">
        <v>47701</v>
      </c>
      <c r="E23062" s="1" t="s">
        <v>21</v>
      </c>
      <c r="F23062" s="1" t="s">
        <v>11</v>
      </c>
      <c r="G23062" s="1" t="str">
        <f>IFERROR(__xludf.DUMMYFUNCTION("GOOGLETRANSLATE(D23062,""fr"",""en"")"),"#VALUE!")</f>
        <v>#VALUE!</v>
      </c>
    </row>
    <row r="23063" ht="15.75" customHeight="1">
      <c r="A23063" s="1" t="s">
        <v>12623</v>
      </c>
      <c r="B23063" s="1">
        <v>1.0</v>
      </c>
      <c r="C23063" s="1" t="s">
        <v>12632</v>
      </c>
      <c r="D23063" s="1" t="s">
        <v>47702</v>
      </c>
      <c r="E23063" s="1" t="s">
        <v>292</v>
      </c>
      <c r="F23063" s="1" t="s">
        <v>11</v>
      </c>
      <c r="G23063" s="1" t="str">
        <f>IFERROR(__xludf.DUMMYFUNCTION("GOOGLETRANSLATE(D23063,""fr"",""en"")"),"#VALUE!")</f>
        <v>#VALUE!</v>
      </c>
    </row>
    <row r="23064" ht="15.75" customHeight="1">
      <c r="A23064" s="1" t="s">
        <v>77</v>
      </c>
      <c r="B23064" s="1">
        <v>4.0</v>
      </c>
      <c r="C23064" s="1" t="s">
        <v>47703</v>
      </c>
      <c r="D23064" s="1" t="s">
        <v>47704</v>
      </c>
      <c r="E23064" s="1" t="s">
        <v>484</v>
      </c>
      <c r="F23064" s="1" t="s">
        <v>118</v>
      </c>
      <c r="G23064" s="1" t="str">
        <f>IFERROR(__xludf.DUMMYFUNCTION("GOOGLETRANSLATE(D23064,""fr"",""en"")"),"#VALUE!")</f>
        <v>#VALUE!</v>
      </c>
    </row>
    <row r="23065" ht="15.75" customHeight="1">
      <c r="A23065" s="1" t="s">
        <v>2076</v>
      </c>
      <c r="B23065" s="1">
        <v>5.0</v>
      </c>
      <c r="C23065" s="1" t="s">
        <v>47705</v>
      </c>
      <c r="D23065" s="1" t="s">
        <v>47706</v>
      </c>
      <c r="E23065" s="1" t="s">
        <v>21</v>
      </c>
      <c r="F23065" s="1" t="s">
        <v>11</v>
      </c>
      <c r="G23065" s="1" t="str">
        <f>IFERROR(__xludf.DUMMYFUNCTION("GOOGLETRANSLATE(D23065,""fr"",""en"")"),"#VALUE!")</f>
        <v>#VALUE!</v>
      </c>
    </row>
    <row r="23066" ht="15.75" customHeight="1">
      <c r="A23066" s="1" t="s">
        <v>485</v>
      </c>
      <c r="B23066" s="1">
        <v>5.0</v>
      </c>
      <c r="C23066" s="1" t="s">
        <v>47707</v>
      </c>
      <c r="D23066" s="1" t="s">
        <v>47708</v>
      </c>
      <c r="E23066" s="1" t="s">
        <v>21</v>
      </c>
      <c r="F23066" s="1" t="s">
        <v>11</v>
      </c>
      <c r="G23066" s="1" t="str">
        <f>IFERROR(__xludf.DUMMYFUNCTION("GOOGLETRANSLATE(D23066,""fr"",""en"")"),"#VALUE!")</f>
        <v>#VALUE!</v>
      </c>
    </row>
    <row r="23067" ht="15.75" customHeight="1">
      <c r="A23067" s="1" t="s">
        <v>36157</v>
      </c>
      <c r="B23067" s="1">
        <v>2.0</v>
      </c>
      <c r="C23067" s="1" t="s">
        <v>47709</v>
      </c>
      <c r="D23067" s="1" t="s">
        <v>47710</v>
      </c>
      <c r="E23067" s="1" t="s">
        <v>575</v>
      </c>
      <c r="F23067" s="1" t="s">
        <v>84</v>
      </c>
      <c r="G23067" s="1" t="str">
        <f>IFERROR(__xludf.DUMMYFUNCTION("GOOGLETRANSLATE(D23067,""fr"",""en"")"),"#VALUE!")</f>
        <v>#VALUE!</v>
      </c>
    </row>
    <row r="23068" ht="15.75" customHeight="1">
      <c r="A23068" s="1" t="s">
        <v>11113</v>
      </c>
      <c r="B23068" s="1">
        <v>1.0</v>
      </c>
      <c r="C23068" s="1" t="s">
        <v>47711</v>
      </c>
      <c r="D23068" s="1" t="s">
        <v>47712</v>
      </c>
      <c r="E23068" s="1" t="s">
        <v>52</v>
      </c>
      <c r="F23068" s="1" t="s">
        <v>110</v>
      </c>
      <c r="G23068" s="1" t="str">
        <f>IFERROR(__xludf.DUMMYFUNCTION("GOOGLETRANSLATE(D23068,""fr"",""en"")"),"#VALUE!")</f>
        <v>#VALUE!</v>
      </c>
    </row>
    <row r="23069" ht="15.75" customHeight="1">
      <c r="A23069" s="1" t="s">
        <v>62</v>
      </c>
      <c r="B23069" s="1">
        <v>4.0</v>
      </c>
      <c r="C23069" s="1" t="s">
        <v>47713</v>
      </c>
      <c r="D23069" s="1" t="s">
        <v>47714</v>
      </c>
      <c r="E23069" s="1" t="s">
        <v>65</v>
      </c>
      <c r="F23069" s="1" t="s">
        <v>66</v>
      </c>
      <c r="G23069" s="1" t="str">
        <f>IFERROR(__xludf.DUMMYFUNCTION("GOOGLETRANSLATE(D23069,""fr"",""en"")"),"#VALUE!")</f>
        <v>#VALUE!</v>
      </c>
    </row>
    <row r="23070" ht="15.75" customHeight="1">
      <c r="A23070" s="1" t="s">
        <v>9099</v>
      </c>
      <c r="B23070" s="1">
        <v>3.0</v>
      </c>
      <c r="C23070" s="1" t="s">
        <v>47715</v>
      </c>
      <c r="D23070" s="1" t="s">
        <v>47716</v>
      </c>
      <c r="E23070" s="1" t="s">
        <v>10</v>
      </c>
      <c r="F23070" s="1" t="s">
        <v>11</v>
      </c>
      <c r="G23070" s="1" t="str">
        <f>IFERROR(__xludf.DUMMYFUNCTION("GOOGLETRANSLATE(D23070,""fr"",""en"")"),"#VALUE!")</f>
        <v>#VALUE!</v>
      </c>
    </row>
    <row r="23071" ht="15.75" customHeight="1">
      <c r="A23071" s="1" t="s">
        <v>485</v>
      </c>
      <c r="B23071" s="1">
        <v>1.0</v>
      </c>
      <c r="C23071" s="1" t="s">
        <v>47717</v>
      </c>
      <c r="D23071" s="1" t="s">
        <v>47718</v>
      </c>
      <c r="E23071" s="1" t="s">
        <v>10</v>
      </c>
      <c r="F23071" s="1" t="s">
        <v>11</v>
      </c>
      <c r="G23071" s="1" t="str">
        <f>IFERROR(__xludf.DUMMYFUNCTION("GOOGLETRANSLATE(D23071,""fr"",""en"")"),"#VALUE!")</f>
        <v>#VALUE!</v>
      </c>
    </row>
    <row r="23072" ht="15.75" customHeight="1">
      <c r="A23072" s="1" t="s">
        <v>755</v>
      </c>
      <c r="B23072" s="1">
        <v>4.0</v>
      </c>
      <c r="C23072" s="1" t="s">
        <v>47719</v>
      </c>
      <c r="D23072" s="1" t="s">
        <v>47720</v>
      </c>
      <c r="E23072" s="1" t="s">
        <v>21</v>
      </c>
      <c r="F23072" s="1" t="s">
        <v>11</v>
      </c>
      <c r="G23072" s="1" t="str">
        <f>IFERROR(__xludf.DUMMYFUNCTION("GOOGLETRANSLATE(D23072,""fr"",""en"")"),"#VALUE!")</f>
        <v>#VALUE!</v>
      </c>
    </row>
    <row r="23073" ht="15.75" customHeight="1">
      <c r="A23073" s="1" t="s">
        <v>4211</v>
      </c>
      <c r="B23073" s="1">
        <v>1.0</v>
      </c>
      <c r="C23073" s="1" t="s">
        <v>47721</v>
      </c>
      <c r="D23073" s="1" t="s">
        <v>47722</v>
      </c>
      <c r="E23073" s="1" t="s">
        <v>10</v>
      </c>
      <c r="F23073" s="1" t="s">
        <v>110</v>
      </c>
      <c r="G23073" s="1" t="str">
        <f>IFERROR(__xludf.DUMMYFUNCTION("GOOGLETRANSLATE(D23073,""fr"",""en"")"),"#VALUE!")</f>
        <v>#VALUE!</v>
      </c>
    </row>
    <row r="23074" ht="15.75" customHeight="1">
      <c r="A23074" s="1" t="s">
        <v>1375</v>
      </c>
      <c r="B23074" s="1">
        <v>4.0</v>
      </c>
      <c r="C23074" s="1" t="s">
        <v>47723</v>
      </c>
      <c r="D23074" s="1" t="s">
        <v>47724</v>
      </c>
      <c r="E23074" s="1" t="s">
        <v>10</v>
      </c>
      <c r="F23074" s="1" t="s">
        <v>11</v>
      </c>
      <c r="G23074" s="1" t="str">
        <f>IFERROR(__xludf.DUMMYFUNCTION("GOOGLETRANSLATE(D23074,""fr"",""en"")"),"#VALUE!")</f>
        <v>#VALUE!</v>
      </c>
    </row>
    <row r="23075" ht="15.75" customHeight="1">
      <c r="A23075" s="1" t="s">
        <v>179</v>
      </c>
      <c r="B23075" s="1">
        <v>5.0</v>
      </c>
      <c r="C23075" s="1" t="s">
        <v>47725</v>
      </c>
      <c r="D23075" s="1" t="s">
        <v>47726</v>
      </c>
      <c r="E23075" s="1" t="s">
        <v>10</v>
      </c>
      <c r="F23075" s="1" t="s">
        <v>11</v>
      </c>
      <c r="G23075" s="1" t="str">
        <f>IFERROR(__xludf.DUMMYFUNCTION("GOOGLETRANSLATE(D23075,""fr"",""en"")"),"#VALUE!")</f>
        <v>#VALUE!</v>
      </c>
    </row>
    <row r="23076" ht="15.75" customHeight="1">
      <c r="A23076" s="1" t="s">
        <v>2170</v>
      </c>
      <c r="B23076" s="1">
        <v>1.0</v>
      </c>
      <c r="C23076" s="1" t="s">
        <v>47727</v>
      </c>
      <c r="D23076" s="1" t="s">
        <v>47728</v>
      </c>
      <c r="E23076" s="1" t="s">
        <v>10</v>
      </c>
      <c r="F23076" s="1" t="s">
        <v>11</v>
      </c>
      <c r="G23076" s="1" t="str">
        <f>IFERROR(__xludf.DUMMYFUNCTION("GOOGLETRANSLATE(D23076,""fr"",""en"")"),"#VALUE!")</f>
        <v>#VALUE!</v>
      </c>
    </row>
    <row r="23077" ht="15.75" customHeight="1">
      <c r="A23077" s="1" t="s">
        <v>15399</v>
      </c>
      <c r="B23077" s="1">
        <v>4.0</v>
      </c>
      <c r="C23077" s="1" t="s">
        <v>47729</v>
      </c>
      <c r="D23077" s="1" t="s">
        <v>47730</v>
      </c>
      <c r="E23077" s="1" t="s">
        <v>25</v>
      </c>
      <c r="F23077" s="1" t="s">
        <v>11</v>
      </c>
      <c r="G23077" s="1" t="str">
        <f>IFERROR(__xludf.DUMMYFUNCTION("GOOGLETRANSLATE(D23077,""fr"",""en"")"),"#VALUE!")</f>
        <v>#VALUE!</v>
      </c>
    </row>
    <row r="23078" ht="15.75" customHeight="1">
      <c r="A23078" s="1" t="s">
        <v>6078</v>
      </c>
      <c r="B23078" s="1">
        <v>3.0</v>
      </c>
      <c r="C23078" s="1" t="s">
        <v>47731</v>
      </c>
      <c r="D23078" s="1" t="s">
        <v>47732</v>
      </c>
      <c r="E23078" s="1" t="s">
        <v>117</v>
      </c>
      <c r="F23078" s="1" t="s">
        <v>118</v>
      </c>
      <c r="G23078" s="1" t="str">
        <f>IFERROR(__xludf.DUMMYFUNCTION("GOOGLETRANSLATE(D23078,""fr"",""en"")"),"#VALUE!")</f>
        <v>#VALUE!</v>
      </c>
    </row>
    <row r="23079" ht="15.75" customHeight="1">
      <c r="A23079" s="1" t="s">
        <v>4883</v>
      </c>
      <c r="B23079" s="1">
        <v>5.0</v>
      </c>
      <c r="C23079" s="1" t="s">
        <v>47733</v>
      </c>
      <c r="D23079" s="1" t="s">
        <v>47734</v>
      </c>
      <c r="E23079" s="1" t="s">
        <v>21</v>
      </c>
      <c r="F23079" s="1" t="s">
        <v>11</v>
      </c>
      <c r="G23079" s="1" t="str">
        <f>IFERROR(__xludf.DUMMYFUNCTION("GOOGLETRANSLATE(D23079,""fr"",""en"")"),"#VALUE!")</f>
        <v>#VALUE!</v>
      </c>
    </row>
    <row r="23080" ht="15.75" customHeight="1">
      <c r="A23080" s="1" t="s">
        <v>239</v>
      </c>
      <c r="B23080" s="1">
        <v>5.0</v>
      </c>
      <c r="C23080" s="1" t="s">
        <v>47735</v>
      </c>
      <c r="D23080" s="1" t="s">
        <v>47736</v>
      </c>
      <c r="E23080" s="1" t="s">
        <v>65</v>
      </c>
      <c r="F23080" s="1" t="s">
        <v>66</v>
      </c>
      <c r="G23080" s="1" t="str">
        <f>IFERROR(__xludf.DUMMYFUNCTION("GOOGLETRANSLATE(D23080,""fr"",""en"")"),"#VALUE!")</f>
        <v>#VALUE!</v>
      </c>
    </row>
    <row r="23081" ht="15.75" customHeight="1">
      <c r="A23081" s="1" t="s">
        <v>9121</v>
      </c>
      <c r="B23081" s="1">
        <v>4.0</v>
      </c>
      <c r="C23081" s="1" t="s">
        <v>47737</v>
      </c>
      <c r="D23081" s="1" t="s">
        <v>47738</v>
      </c>
      <c r="E23081" s="1" t="s">
        <v>21</v>
      </c>
      <c r="F23081" s="1" t="s">
        <v>11</v>
      </c>
      <c r="G23081" s="1" t="str">
        <f>IFERROR(__xludf.DUMMYFUNCTION("GOOGLETRANSLATE(D23081,""fr"",""en"")"),"#VALUE!")</f>
        <v>#VALUE!</v>
      </c>
    </row>
    <row r="23082" ht="15.75" customHeight="1">
      <c r="A23082" s="1" t="s">
        <v>220</v>
      </c>
      <c r="B23082" s="1">
        <v>1.0</v>
      </c>
      <c r="C23082" s="1" t="s">
        <v>47739</v>
      </c>
      <c r="D23082" s="1" t="s">
        <v>47740</v>
      </c>
      <c r="E23082" s="1" t="s">
        <v>250</v>
      </c>
      <c r="F23082" s="1" t="s">
        <v>30</v>
      </c>
      <c r="G23082" s="1" t="str">
        <f>IFERROR(__xludf.DUMMYFUNCTION("GOOGLETRANSLATE(D23082,""fr"",""en"")"),"#VALUE!")</f>
        <v>#VALUE!</v>
      </c>
    </row>
    <row r="23083" ht="15.75" customHeight="1">
      <c r="A23083" s="1" t="s">
        <v>1439</v>
      </c>
      <c r="B23083" s="1">
        <v>3.0</v>
      </c>
      <c r="C23083" s="1" t="s">
        <v>47741</v>
      </c>
      <c r="D23083" s="1" t="s">
        <v>47742</v>
      </c>
      <c r="E23083" s="1" t="s">
        <v>423</v>
      </c>
      <c r="F23083" s="1" t="s">
        <v>30</v>
      </c>
      <c r="G23083" s="1" t="str">
        <f>IFERROR(__xludf.DUMMYFUNCTION("GOOGLETRANSLATE(D23083,""fr"",""en"")"),"#VALUE!")</f>
        <v>#VALUE!</v>
      </c>
    </row>
    <row r="23084" ht="15.75" customHeight="1">
      <c r="A23084" s="1" t="s">
        <v>3540</v>
      </c>
      <c r="B23084" s="1">
        <v>4.0</v>
      </c>
      <c r="C23084" s="1" t="s">
        <v>47743</v>
      </c>
      <c r="D23084" s="1" t="s">
        <v>47744</v>
      </c>
      <c r="E23084" s="1" t="s">
        <v>52</v>
      </c>
      <c r="F23084" s="1" t="s">
        <v>110</v>
      </c>
      <c r="G23084" s="1" t="str">
        <f>IFERROR(__xludf.DUMMYFUNCTION("GOOGLETRANSLATE(D23084,""fr"",""en"")"),"#VALUE!")</f>
        <v>#VALUE!</v>
      </c>
    </row>
    <row r="23085" ht="15.75" customHeight="1">
      <c r="A23085" s="1" t="s">
        <v>1256</v>
      </c>
      <c r="B23085" s="1">
        <v>2.0</v>
      </c>
      <c r="C23085" s="1" t="s">
        <v>47745</v>
      </c>
      <c r="D23085" s="1" t="s">
        <v>47746</v>
      </c>
      <c r="E23085" s="1" t="s">
        <v>21</v>
      </c>
      <c r="F23085" s="1" t="s">
        <v>11</v>
      </c>
      <c r="G23085" s="1" t="str">
        <f>IFERROR(__xludf.DUMMYFUNCTION("GOOGLETRANSLATE(D23085,""fr"",""en"")"),"#VALUE!")</f>
        <v>#VALUE!</v>
      </c>
    </row>
    <row r="23086" ht="15.75" customHeight="1">
      <c r="A23086" s="1" t="s">
        <v>1596</v>
      </c>
      <c r="B23086" s="1">
        <v>2.0</v>
      </c>
      <c r="C23086" s="1" t="s">
        <v>47747</v>
      </c>
      <c r="D23086" s="1" t="s">
        <v>47748</v>
      </c>
      <c r="E23086" s="1" t="s">
        <v>169</v>
      </c>
      <c r="F23086" s="1" t="s">
        <v>110</v>
      </c>
      <c r="G23086" s="1" t="str">
        <f>IFERROR(__xludf.DUMMYFUNCTION("GOOGLETRANSLATE(D23086,""fr"",""en"")"),"#VALUE!")</f>
        <v>#VALUE!</v>
      </c>
    </row>
    <row r="23087" ht="15.75" customHeight="1">
      <c r="A23087" s="1" t="s">
        <v>7655</v>
      </c>
      <c r="B23087" s="1">
        <v>1.0</v>
      </c>
      <c r="C23087" s="1" t="s">
        <v>47749</v>
      </c>
      <c r="D23087" s="1" t="s">
        <v>47750</v>
      </c>
      <c r="E23087" s="1" t="s">
        <v>250</v>
      </c>
      <c r="F23087" s="1" t="s">
        <v>30</v>
      </c>
      <c r="G23087" s="1" t="str">
        <f>IFERROR(__xludf.DUMMYFUNCTION("GOOGLETRANSLATE(D23087,""fr"",""en"")"),"#VALUE!")</f>
        <v>#VALUE!</v>
      </c>
    </row>
    <row r="23088" ht="15.75" customHeight="1">
      <c r="A23088" s="1" t="s">
        <v>1699</v>
      </c>
      <c r="B23088" s="1">
        <v>1.0</v>
      </c>
      <c r="C23088" s="1" t="s">
        <v>47751</v>
      </c>
      <c r="D23088" s="1" t="s">
        <v>47752</v>
      </c>
      <c r="E23088" s="1" t="s">
        <v>169</v>
      </c>
      <c r="F23088" s="1" t="s">
        <v>11</v>
      </c>
      <c r="G23088" s="1" t="str">
        <f>IFERROR(__xludf.DUMMYFUNCTION("GOOGLETRANSLATE(D23088,""fr"",""en"")"),"#VALUE!")</f>
        <v>#VALUE!</v>
      </c>
    </row>
    <row r="23089" ht="15.75" customHeight="1">
      <c r="A23089" s="1" t="s">
        <v>2363</v>
      </c>
      <c r="B23089" s="1">
        <v>5.0</v>
      </c>
      <c r="C23089" s="1" t="s">
        <v>47753</v>
      </c>
      <c r="D23089" s="1" t="s">
        <v>47754</v>
      </c>
      <c r="E23089" s="1" t="s">
        <v>21</v>
      </c>
      <c r="F23089" s="1" t="s">
        <v>11</v>
      </c>
      <c r="G23089" s="1" t="str">
        <f>IFERROR(__xludf.DUMMYFUNCTION("GOOGLETRANSLATE(D23089,""fr"",""en"")"),"#VALUE!")</f>
        <v>#VALUE!</v>
      </c>
    </row>
    <row r="23090" ht="15.75" customHeight="1">
      <c r="A23090" s="1" t="s">
        <v>6565</v>
      </c>
      <c r="B23090" s="1">
        <v>2.0</v>
      </c>
      <c r="C23090" s="1" t="s">
        <v>47755</v>
      </c>
      <c r="D23090" s="1" t="s">
        <v>47756</v>
      </c>
      <c r="E23090" s="1" t="s">
        <v>25</v>
      </c>
      <c r="F23090" s="1" t="s">
        <v>11</v>
      </c>
      <c r="G23090" s="1" t="str">
        <f>IFERROR(__xludf.DUMMYFUNCTION("GOOGLETRANSLATE(D23090,""fr"",""en"")"),"#VALUE!")</f>
        <v>#VALUE!</v>
      </c>
    </row>
    <row r="23091" ht="15.75" customHeight="1">
      <c r="A23091" s="1" t="s">
        <v>2272</v>
      </c>
      <c r="B23091" s="1">
        <v>5.0</v>
      </c>
      <c r="C23091" s="1" t="s">
        <v>47757</v>
      </c>
      <c r="D23091" s="1" t="s">
        <v>47758</v>
      </c>
      <c r="E23091" s="1" t="s">
        <v>65</v>
      </c>
      <c r="F23091" s="1" t="s">
        <v>66</v>
      </c>
      <c r="G23091" s="1" t="str">
        <f>IFERROR(__xludf.DUMMYFUNCTION("GOOGLETRANSLATE(D23091,""fr"",""en"")"),"#VALUE!")</f>
        <v>#VALUE!</v>
      </c>
    </row>
    <row r="23092" ht="15.75" customHeight="1">
      <c r="A23092" s="1" t="s">
        <v>2103</v>
      </c>
      <c r="B23092" s="1">
        <v>1.0</v>
      </c>
      <c r="C23092" s="1" t="s">
        <v>47759</v>
      </c>
      <c r="D23092" s="1" t="s">
        <v>47760</v>
      </c>
      <c r="E23092" s="1" t="s">
        <v>960</v>
      </c>
      <c r="F23092" s="1" t="s">
        <v>84</v>
      </c>
      <c r="G23092" s="1" t="str">
        <f>IFERROR(__xludf.DUMMYFUNCTION("GOOGLETRANSLATE(D23092,""fr"",""en"")"),"#VALUE!")</f>
        <v>#VALUE!</v>
      </c>
    </row>
    <row r="23093" ht="15.75" customHeight="1">
      <c r="A23093" s="1" t="s">
        <v>17446</v>
      </c>
      <c r="B23093" s="1">
        <v>2.0</v>
      </c>
      <c r="C23093" s="1" t="s">
        <v>47761</v>
      </c>
      <c r="D23093" s="1" t="s">
        <v>47762</v>
      </c>
      <c r="E23093" s="1" t="s">
        <v>125</v>
      </c>
      <c r="F23093" s="1" t="s">
        <v>11</v>
      </c>
      <c r="G23093" s="1" t="str">
        <f>IFERROR(__xludf.DUMMYFUNCTION("GOOGLETRANSLATE(D23093,""fr"",""en"")"),"#VALUE!")</f>
        <v>#VALUE!</v>
      </c>
    </row>
    <row r="23094" ht="15.75" customHeight="1">
      <c r="A23094" s="1" t="s">
        <v>6576</v>
      </c>
      <c r="B23094" s="1">
        <v>2.0</v>
      </c>
      <c r="C23094" s="1" t="s">
        <v>47763</v>
      </c>
      <c r="D23094" s="1" t="s">
        <v>47764</v>
      </c>
      <c r="E23094" s="1" t="s">
        <v>52</v>
      </c>
      <c r="F23094" s="1" t="s">
        <v>110</v>
      </c>
      <c r="G23094" s="1" t="str">
        <f>IFERROR(__xludf.DUMMYFUNCTION("GOOGLETRANSLATE(D23094,""fr"",""en"")"),"#VALUE!")</f>
        <v>#VALUE!</v>
      </c>
    </row>
    <row r="23095" ht="15.75" customHeight="1">
      <c r="A23095" s="1" t="s">
        <v>710</v>
      </c>
      <c r="B23095" s="1">
        <v>4.0</v>
      </c>
      <c r="C23095" s="1" t="s">
        <v>47765</v>
      </c>
      <c r="D23095" s="1" t="s">
        <v>47766</v>
      </c>
      <c r="E23095" s="1" t="s">
        <v>10</v>
      </c>
      <c r="F23095" s="1" t="s">
        <v>11</v>
      </c>
      <c r="G23095" s="1" t="str">
        <f>IFERROR(__xludf.DUMMYFUNCTION("GOOGLETRANSLATE(D23095,""fr"",""en"")"),"#VALUE!")</f>
        <v>#VALUE!</v>
      </c>
    </row>
    <row r="23096" ht="15.75" customHeight="1">
      <c r="A23096" s="1" t="s">
        <v>1969</v>
      </c>
      <c r="B23096" s="1">
        <v>1.0</v>
      </c>
      <c r="C23096" s="1" t="s">
        <v>47767</v>
      </c>
      <c r="D23096" s="1" t="s">
        <v>47768</v>
      </c>
      <c r="E23096" s="1" t="s">
        <v>109</v>
      </c>
      <c r="F23096" s="1" t="s">
        <v>11</v>
      </c>
      <c r="G23096" s="1" t="str">
        <f>IFERROR(__xludf.DUMMYFUNCTION("GOOGLETRANSLATE(D23096,""fr"",""en"")"),"#VALUE!")</f>
        <v>#VALUE!</v>
      </c>
    </row>
    <row r="23097" ht="15.75" customHeight="1">
      <c r="A23097" s="1" t="s">
        <v>13654</v>
      </c>
      <c r="B23097" s="1">
        <v>3.0</v>
      </c>
      <c r="C23097" s="1" t="s">
        <v>47769</v>
      </c>
      <c r="D23097" s="1" t="s">
        <v>47770</v>
      </c>
      <c r="E23097" s="1" t="s">
        <v>125</v>
      </c>
      <c r="F23097" s="1" t="s">
        <v>11</v>
      </c>
      <c r="G23097" s="1" t="str">
        <f>IFERROR(__xludf.DUMMYFUNCTION("GOOGLETRANSLATE(D23097,""fr"",""en"")"),"#VALUE!")</f>
        <v>#VALUE!</v>
      </c>
    </row>
    <row r="23098" ht="15.75" customHeight="1">
      <c r="A23098" s="1" t="s">
        <v>569</v>
      </c>
      <c r="B23098" s="1">
        <v>3.0</v>
      </c>
      <c r="C23098" s="1" t="s">
        <v>47771</v>
      </c>
      <c r="D23098" s="1" t="s">
        <v>47772</v>
      </c>
      <c r="E23098" s="1" t="s">
        <v>10</v>
      </c>
      <c r="F23098" s="1" t="s">
        <v>11</v>
      </c>
      <c r="G23098" s="1" t="str">
        <f>IFERROR(__xludf.DUMMYFUNCTION("GOOGLETRANSLATE(D23098,""fr"",""en"")"),"#VALUE!")</f>
        <v>#VALUE!</v>
      </c>
    </row>
    <row r="23099" ht="15.75" customHeight="1">
      <c r="A23099" s="1" t="s">
        <v>2911</v>
      </c>
      <c r="B23099" s="1">
        <v>5.0</v>
      </c>
      <c r="C23099" s="1" t="s">
        <v>47773</v>
      </c>
      <c r="D23099" s="1" t="s">
        <v>47774</v>
      </c>
      <c r="E23099" s="1" t="s">
        <v>10</v>
      </c>
      <c r="F23099" s="1" t="s">
        <v>11</v>
      </c>
      <c r="G23099" s="1" t="str">
        <f>IFERROR(__xludf.DUMMYFUNCTION("GOOGLETRANSLATE(D23099,""fr"",""en"")"),"#VALUE!")</f>
        <v>#VALUE!</v>
      </c>
    </row>
    <row r="23100" ht="15.75" customHeight="1">
      <c r="A23100" s="1" t="s">
        <v>18032</v>
      </c>
      <c r="B23100" s="1">
        <v>1.0</v>
      </c>
      <c r="C23100" s="1" t="s">
        <v>47775</v>
      </c>
      <c r="D23100" s="1" t="s">
        <v>47776</v>
      </c>
      <c r="E23100" s="1" t="s">
        <v>34</v>
      </c>
      <c r="F23100" s="1" t="s">
        <v>30</v>
      </c>
      <c r="G23100" s="1" t="str">
        <f>IFERROR(__xludf.DUMMYFUNCTION("GOOGLETRANSLATE(D23100,""fr"",""en"")"),"#VALUE!")</f>
        <v>#VALUE!</v>
      </c>
    </row>
    <row r="23101" ht="15.75" customHeight="1">
      <c r="A23101" s="1" t="s">
        <v>3778</v>
      </c>
      <c r="B23101" s="1">
        <v>3.0</v>
      </c>
      <c r="C23101" s="1" t="s">
        <v>47777</v>
      </c>
      <c r="D23101" s="1" t="s">
        <v>47778</v>
      </c>
      <c r="E23101" s="1" t="s">
        <v>29</v>
      </c>
      <c r="F23101" s="1" t="s">
        <v>30</v>
      </c>
      <c r="G23101" s="1" t="str">
        <f>IFERROR(__xludf.DUMMYFUNCTION("GOOGLETRANSLATE(D23101,""fr"",""en"")"),"#VALUE!")</f>
        <v>#VALUE!</v>
      </c>
    </row>
    <row r="23102" ht="15.75" customHeight="1">
      <c r="A23102" s="1" t="s">
        <v>5672</v>
      </c>
      <c r="B23102" s="1">
        <v>3.0</v>
      </c>
      <c r="C23102" s="1" t="s">
        <v>47779</v>
      </c>
      <c r="D23102" s="1" t="s">
        <v>47780</v>
      </c>
      <c r="E23102" s="1" t="s">
        <v>10</v>
      </c>
      <c r="F23102" s="1" t="s">
        <v>11</v>
      </c>
      <c r="G23102" s="1" t="str">
        <f>IFERROR(__xludf.DUMMYFUNCTION("GOOGLETRANSLATE(D23102,""fr"",""en"")"),"#VALUE!")</f>
        <v>#VALUE!</v>
      </c>
    </row>
    <row r="23103" ht="15.75" customHeight="1">
      <c r="A23103" s="1" t="s">
        <v>2022</v>
      </c>
      <c r="B23103" s="1">
        <v>4.0</v>
      </c>
      <c r="C23103" s="1" t="s">
        <v>47781</v>
      </c>
      <c r="D23103" s="1" t="s">
        <v>47782</v>
      </c>
      <c r="E23103" s="1" t="s">
        <v>10</v>
      </c>
      <c r="F23103" s="1" t="s">
        <v>11</v>
      </c>
      <c r="G23103" s="1" t="str">
        <f>IFERROR(__xludf.DUMMYFUNCTION("GOOGLETRANSLATE(D23103,""fr"",""en"")"),"#VALUE!")</f>
        <v>#VALUE!</v>
      </c>
    </row>
    <row r="23104" ht="15.75" customHeight="1">
      <c r="A23104" s="1" t="s">
        <v>338</v>
      </c>
      <c r="B23104" s="1">
        <v>5.0</v>
      </c>
      <c r="C23104" s="1" t="s">
        <v>47783</v>
      </c>
      <c r="D23104" s="1" t="s">
        <v>47784</v>
      </c>
      <c r="E23104" s="1" t="s">
        <v>21</v>
      </c>
      <c r="F23104" s="1" t="s">
        <v>11</v>
      </c>
      <c r="G23104" s="1" t="str">
        <f>IFERROR(__xludf.DUMMYFUNCTION("GOOGLETRANSLATE(D23104,""fr"",""en"")"),"#VALUE!")</f>
        <v>#VALUE!</v>
      </c>
    </row>
    <row r="23105" ht="15.75" customHeight="1">
      <c r="A23105" s="1" t="s">
        <v>1699</v>
      </c>
      <c r="B23105" s="1">
        <v>4.0</v>
      </c>
      <c r="C23105" s="1" t="s">
        <v>47785</v>
      </c>
      <c r="D23105" s="1" t="s">
        <v>47786</v>
      </c>
      <c r="E23105" s="1" t="s">
        <v>21</v>
      </c>
      <c r="F23105" s="1" t="s">
        <v>11</v>
      </c>
      <c r="G23105" s="1" t="str">
        <f>IFERROR(__xludf.DUMMYFUNCTION("GOOGLETRANSLATE(D23105,""fr"",""en"")"),"#VALUE!")</f>
        <v>#VALUE!</v>
      </c>
    </row>
    <row r="23106" ht="15.75" customHeight="1">
      <c r="A23106" s="1" t="s">
        <v>274</v>
      </c>
      <c r="B23106" s="1">
        <v>2.0</v>
      </c>
      <c r="C23106" s="1" t="s">
        <v>47787</v>
      </c>
      <c r="D23106" s="1" t="s">
        <v>47788</v>
      </c>
      <c r="E23106" s="1" t="s">
        <v>21</v>
      </c>
      <c r="F23106" s="1" t="s">
        <v>11</v>
      </c>
      <c r="G23106" s="1" t="str">
        <f>IFERROR(__xludf.DUMMYFUNCTION("GOOGLETRANSLATE(D23106,""fr"",""en"")"),"#VALUE!")</f>
        <v>#VALUE!</v>
      </c>
    </row>
    <row r="23107" ht="15.75" customHeight="1">
      <c r="A23107" s="1" t="s">
        <v>119</v>
      </c>
      <c r="B23107" s="1">
        <v>5.0</v>
      </c>
      <c r="C23107" s="1" t="s">
        <v>47789</v>
      </c>
      <c r="D23107" s="1" t="s">
        <v>47790</v>
      </c>
      <c r="E23107" s="1" t="s">
        <v>10</v>
      </c>
      <c r="F23107" s="1" t="s">
        <v>11</v>
      </c>
      <c r="G23107" s="1" t="str">
        <f>IFERROR(__xludf.DUMMYFUNCTION("GOOGLETRANSLATE(D23107,""fr"",""en"")"),"#VALUE!")</f>
        <v>#VALUE!</v>
      </c>
    </row>
    <row r="23108" ht="15.75" customHeight="1">
      <c r="A23108" s="1" t="s">
        <v>147</v>
      </c>
      <c r="B23108" s="1">
        <v>5.0</v>
      </c>
      <c r="C23108" s="1" t="s">
        <v>47791</v>
      </c>
      <c r="D23108" s="1" t="s">
        <v>47792</v>
      </c>
      <c r="E23108" s="1" t="s">
        <v>10</v>
      </c>
      <c r="F23108" s="1" t="s">
        <v>11</v>
      </c>
      <c r="G23108" s="1" t="str">
        <f>IFERROR(__xludf.DUMMYFUNCTION("GOOGLETRANSLATE(D23108,""fr"",""en"")"),"#VALUE!")</f>
        <v>#VALUE!</v>
      </c>
    </row>
    <row r="23109" ht="15.75" customHeight="1">
      <c r="A23109" s="1" t="s">
        <v>893</v>
      </c>
      <c r="B23109" s="1">
        <v>1.0</v>
      </c>
      <c r="C23109" s="1" t="s">
        <v>47793</v>
      </c>
      <c r="D23109" s="1" t="s">
        <v>47794</v>
      </c>
      <c r="E23109" s="1" t="s">
        <v>296</v>
      </c>
      <c r="F23109" s="1" t="s">
        <v>66</v>
      </c>
      <c r="G23109" s="1" t="str">
        <f>IFERROR(__xludf.DUMMYFUNCTION("GOOGLETRANSLATE(D23109,""fr"",""en"")"),"#VALUE!")</f>
        <v>#VALUE!</v>
      </c>
    </row>
    <row r="23110" ht="15.75" customHeight="1">
      <c r="A23110" s="1" t="s">
        <v>915</v>
      </c>
      <c r="B23110" s="1">
        <v>1.0</v>
      </c>
      <c r="C23110" s="1" t="s">
        <v>47795</v>
      </c>
      <c r="D23110" s="1" t="s">
        <v>47796</v>
      </c>
      <c r="E23110" s="1" t="s">
        <v>169</v>
      </c>
      <c r="F23110" s="1" t="s">
        <v>110</v>
      </c>
      <c r="G23110" s="1" t="str">
        <f>IFERROR(__xludf.DUMMYFUNCTION("GOOGLETRANSLATE(D23110,""fr"",""en"")"),"#VALUE!")</f>
        <v>#VALUE!</v>
      </c>
    </row>
    <row r="23111" ht="15.75" customHeight="1">
      <c r="A23111" s="1" t="s">
        <v>20801</v>
      </c>
      <c r="B23111" s="1">
        <v>1.0</v>
      </c>
      <c r="C23111" s="1" t="s">
        <v>47797</v>
      </c>
      <c r="D23111" s="1" t="s">
        <v>11148</v>
      </c>
      <c r="E23111" s="1" t="s">
        <v>169</v>
      </c>
      <c r="F23111" s="1" t="s">
        <v>11</v>
      </c>
      <c r="G23111" s="1" t="str">
        <f>IFERROR(__xludf.DUMMYFUNCTION("GOOGLETRANSLATE(D23111,""fr"",""en"")"),"#VALUE!")</f>
        <v>#VALUE!</v>
      </c>
    </row>
    <row r="23112" ht="15.75" customHeight="1">
      <c r="A23112" s="1" t="s">
        <v>77</v>
      </c>
      <c r="B23112" s="1">
        <v>3.0</v>
      </c>
      <c r="C23112" s="1" t="s">
        <v>47798</v>
      </c>
      <c r="D23112" s="1" t="s">
        <v>47799</v>
      </c>
      <c r="E23112" s="1" t="s">
        <v>10</v>
      </c>
      <c r="F23112" s="1" t="s">
        <v>11</v>
      </c>
      <c r="G23112" s="1" t="str">
        <f>IFERROR(__xludf.DUMMYFUNCTION("GOOGLETRANSLATE(D23112,""fr"",""en"")"),"#VALUE!")</f>
        <v>#VALUE!</v>
      </c>
    </row>
    <row r="23113" ht="15.75" customHeight="1">
      <c r="A23113" s="1" t="s">
        <v>3124</v>
      </c>
      <c r="B23113" s="1">
        <v>2.0</v>
      </c>
      <c r="C23113" s="1" t="s">
        <v>47800</v>
      </c>
      <c r="D23113" s="1" t="s">
        <v>47801</v>
      </c>
      <c r="E23113" s="1" t="s">
        <v>169</v>
      </c>
      <c r="F23113" s="1" t="s">
        <v>11</v>
      </c>
      <c r="G23113" s="1" t="str">
        <f>IFERROR(__xludf.DUMMYFUNCTION("GOOGLETRANSLATE(D23113,""fr"",""en"")"),"#VALUE!")</f>
        <v>#VALUE!</v>
      </c>
    </row>
    <row r="23114" ht="15.75" customHeight="1">
      <c r="A23114" s="1" t="s">
        <v>8463</v>
      </c>
      <c r="B23114" s="1">
        <v>2.0</v>
      </c>
      <c r="C23114" s="1" t="s">
        <v>47802</v>
      </c>
      <c r="D23114" s="1" t="s">
        <v>47803</v>
      </c>
      <c r="E23114" s="1" t="s">
        <v>646</v>
      </c>
      <c r="F23114" s="1" t="s">
        <v>39</v>
      </c>
      <c r="G23114" s="1" t="str">
        <f>IFERROR(__xludf.DUMMYFUNCTION("GOOGLETRANSLATE(D23114,""fr"",""en"")"),"#VALUE!")</f>
        <v>#VALUE!</v>
      </c>
    </row>
    <row r="23115" ht="15.75" customHeight="1">
      <c r="A23115" s="1" t="s">
        <v>29628</v>
      </c>
      <c r="B23115" s="1">
        <v>1.0</v>
      </c>
      <c r="C23115" s="1" t="s">
        <v>47804</v>
      </c>
      <c r="D23115" s="1" t="s">
        <v>47805</v>
      </c>
      <c r="E23115" s="1" t="s">
        <v>226</v>
      </c>
      <c r="F23115" s="1" t="s">
        <v>11</v>
      </c>
      <c r="G23115" s="1" t="str">
        <f>IFERROR(__xludf.DUMMYFUNCTION("GOOGLETRANSLATE(D23115,""fr"",""en"")"),"#VALUE!")</f>
        <v>#VALUE!</v>
      </c>
    </row>
    <row r="23116" ht="15.75" customHeight="1">
      <c r="A23116" s="1" t="s">
        <v>33560</v>
      </c>
      <c r="B23116" s="1">
        <v>4.0</v>
      </c>
      <c r="C23116" s="1" t="s">
        <v>47806</v>
      </c>
      <c r="D23116" s="1" t="s">
        <v>47807</v>
      </c>
      <c r="E23116" s="1" t="s">
        <v>226</v>
      </c>
      <c r="F23116" s="1" t="s">
        <v>11</v>
      </c>
      <c r="G23116" s="1" t="str">
        <f>IFERROR(__xludf.DUMMYFUNCTION("GOOGLETRANSLATE(D23116,""fr"",""en"")"),"#VALUE!")</f>
        <v>#VALUE!</v>
      </c>
    </row>
    <row r="23117" ht="15.75" customHeight="1">
      <c r="A23117" s="1" t="s">
        <v>4432</v>
      </c>
      <c r="B23117" s="1">
        <v>4.0</v>
      </c>
      <c r="C23117" s="1" t="s">
        <v>47808</v>
      </c>
      <c r="D23117" s="1" t="s">
        <v>47809</v>
      </c>
      <c r="E23117" s="1" t="s">
        <v>10</v>
      </c>
      <c r="F23117" s="1" t="s">
        <v>11</v>
      </c>
      <c r="G23117" s="1" t="str">
        <f>IFERROR(__xludf.DUMMYFUNCTION("GOOGLETRANSLATE(D23117,""fr"",""en"")"),"#VALUE!")</f>
        <v>#VALUE!</v>
      </c>
    </row>
    <row r="23118" ht="15.75" customHeight="1">
      <c r="A23118" s="1" t="s">
        <v>1940</v>
      </c>
      <c r="B23118" s="1">
        <v>4.0</v>
      </c>
      <c r="C23118" s="1" t="s">
        <v>47810</v>
      </c>
      <c r="D23118" s="1" t="s">
        <v>47811</v>
      </c>
      <c r="E23118" s="1" t="s">
        <v>10</v>
      </c>
      <c r="F23118" s="1" t="s">
        <v>11</v>
      </c>
      <c r="G23118" s="1" t="str">
        <f>IFERROR(__xludf.DUMMYFUNCTION("GOOGLETRANSLATE(D23118,""fr"",""en"")"),"#VALUE!")</f>
        <v>#VALUE!</v>
      </c>
    </row>
    <row r="23119" ht="15.75" customHeight="1">
      <c r="A23119" s="1" t="s">
        <v>2561</v>
      </c>
      <c r="B23119" s="1">
        <v>1.0</v>
      </c>
      <c r="C23119" s="1" t="s">
        <v>47812</v>
      </c>
      <c r="D23119" s="1" t="s">
        <v>47813</v>
      </c>
      <c r="E23119" s="1" t="s">
        <v>29</v>
      </c>
      <c r="F23119" s="1" t="s">
        <v>30</v>
      </c>
      <c r="G23119" s="1" t="str">
        <f>IFERROR(__xludf.DUMMYFUNCTION("GOOGLETRANSLATE(D23119,""fr"",""en"")"),"#VALUE!")</f>
        <v>#VALUE!</v>
      </c>
    </row>
    <row r="23120" ht="15.75" customHeight="1">
      <c r="A23120" s="1" t="s">
        <v>921</v>
      </c>
      <c r="B23120" s="1">
        <v>2.0</v>
      </c>
      <c r="C23120" s="1" t="s">
        <v>47814</v>
      </c>
      <c r="D23120" s="1" t="s">
        <v>47815</v>
      </c>
      <c r="E23120" s="1" t="s">
        <v>65</v>
      </c>
      <c r="F23120" s="1" t="s">
        <v>66</v>
      </c>
      <c r="G23120" s="1" t="str">
        <f>IFERROR(__xludf.DUMMYFUNCTION("GOOGLETRANSLATE(D23120,""fr"",""en"")"),"#VALUE!")</f>
        <v>#VALUE!</v>
      </c>
    </row>
    <row r="23121" ht="15.75" customHeight="1">
      <c r="A23121" s="1" t="s">
        <v>16804</v>
      </c>
      <c r="B23121" s="1">
        <v>2.0</v>
      </c>
      <c r="C23121" s="1" t="s">
        <v>47816</v>
      </c>
      <c r="D23121" s="1" t="s">
        <v>47817</v>
      </c>
      <c r="E23121" s="1" t="s">
        <v>169</v>
      </c>
      <c r="F23121" s="1" t="s">
        <v>11</v>
      </c>
      <c r="G23121" s="1" t="str">
        <f>IFERROR(__xludf.DUMMYFUNCTION("GOOGLETRANSLATE(D23121,""fr"",""en"")"),"#VALUE!")</f>
        <v>#VALUE!</v>
      </c>
    </row>
    <row r="23122" ht="15.75" customHeight="1">
      <c r="A23122" s="1" t="s">
        <v>1429</v>
      </c>
      <c r="B23122" s="1">
        <v>4.0</v>
      </c>
      <c r="C23122" s="1" t="s">
        <v>47818</v>
      </c>
      <c r="D23122" s="1" t="s">
        <v>47819</v>
      </c>
      <c r="E23122" s="1" t="s">
        <v>65</v>
      </c>
      <c r="F23122" s="1" t="s">
        <v>66</v>
      </c>
      <c r="G23122" s="1" t="str">
        <f>IFERROR(__xludf.DUMMYFUNCTION("GOOGLETRANSLATE(D23122,""fr"",""en"")"),"#VALUE!")</f>
        <v>#VALUE!</v>
      </c>
    </row>
    <row r="23123" ht="15.75" customHeight="1">
      <c r="A23123" s="1" t="s">
        <v>499</v>
      </c>
      <c r="B23123" s="1">
        <v>2.0</v>
      </c>
      <c r="C23123" s="1" t="s">
        <v>47820</v>
      </c>
      <c r="D23123" s="1" t="s">
        <v>47821</v>
      </c>
      <c r="E23123" s="1" t="s">
        <v>10</v>
      </c>
      <c r="F23123" s="1" t="s">
        <v>11</v>
      </c>
      <c r="G23123" s="1" t="str">
        <f>IFERROR(__xludf.DUMMYFUNCTION("GOOGLETRANSLATE(D23123,""fr"",""en"")"),"#VALUE!")</f>
        <v>#VALUE!</v>
      </c>
    </row>
    <row r="23124" ht="15.75" customHeight="1">
      <c r="A23124" s="1" t="s">
        <v>2533</v>
      </c>
      <c r="B23124" s="1">
        <v>3.0</v>
      </c>
      <c r="C23124" s="1" t="s">
        <v>47822</v>
      </c>
      <c r="D23124" s="1" t="s">
        <v>47823</v>
      </c>
      <c r="E23124" s="1" t="s">
        <v>21</v>
      </c>
      <c r="F23124" s="1" t="s">
        <v>11</v>
      </c>
      <c r="G23124" s="1" t="str">
        <f>IFERROR(__xludf.DUMMYFUNCTION("GOOGLETRANSLATE(D23124,""fr"",""en"")"),"#VALUE!")</f>
        <v>#VALUE!</v>
      </c>
    </row>
    <row r="23125" ht="15.75" customHeight="1">
      <c r="A23125" s="1" t="s">
        <v>2694</v>
      </c>
      <c r="B23125" s="1">
        <v>5.0</v>
      </c>
      <c r="C23125" s="1" t="s">
        <v>47824</v>
      </c>
      <c r="D23125" s="1" t="s">
        <v>47825</v>
      </c>
      <c r="E23125" s="1" t="s">
        <v>448</v>
      </c>
      <c r="F23125" s="1" t="s">
        <v>84</v>
      </c>
      <c r="G23125" s="1" t="str">
        <f>IFERROR(__xludf.DUMMYFUNCTION("GOOGLETRANSLATE(D23125,""fr"",""en"")"),"#VALUE!")</f>
        <v>#VALUE!</v>
      </c>
    </row>
    <row r="23126" ht="15.75" customHeight="1">
      <c r="A23126" s="1" t="s">
        <v>2625</v>
      </c>
      <c r="B23126" s="1">
        <v>2.0</v>
      </c>
      <c r="C23126" s="1" t="s">
        <v>47826</v>
      </c>
      <c r="D23126" s="1" t="s">
        <v>47827</v>
      </c>
      <c r="E23126" s="1" t="s">
        <v>273</v>
      </c>
      <c r="F23126" s="1" t="s">
        <v>66</v>
      </c>
      <c r="G23126" s="1" t="str">
        <f>IFERROR(__xludf.DUMMYFUNCTION("GOOGLETRANSLATE(D23126,""fr"",""en"")"),"#VALUE!")</f>
        <v>#VALUE!</v>
      </c>
    </row>
    <row r="23127" ht="15.75" customHeight="1">
      <c r="A23127" s="1" t="s">
        <v>21852</v>
      </c>
      <c r="B23127" s="1">
        <v>4.0</v>
      </c>
      <c r="C23127" s="1" t="s">
        <v>47828</v>
      </c>
      <c r="D23127" s="1" t="s">
        <v>47829</v>
      </c>
      <c r="E23127" s="1" t="s">
        <v>614</v>
      </c>
      <c r="F23127" s="1" t="s">
        <v>30</v>
      </c>
      <c r="G23127" s="1" t="str">
        <f>IFERROR(__xludf.DUMMYFUNCTION("GOOGLETRANSLATE(D23127,""fr"",""en"")"),"#VALUE!")</f>
        <v>#VALUE!</v>
      </c>
    </row>
    <row r="23128" ht="15.75" customHeight="1">
      <c r="A23128" s="1" t="s">
        <v>673</v>
      </c>
      <c r="B23128" s="1">
        <v>4.0</v>
      </c>
      <c r="C23128" s="1" t="s">
        <v>47830</v>
      </c>
      <c r="D23128" s="1" t="s">
        <v>47831</v>
      </c>
      <c r="E23128" s="1" t="s">
        <v>10</v>
      </c>
      <c r="F23128" s="1" t="s">
        <v>11</v>
      </c>
      <c r="G23128" s="1" t="str">
        <f>IFERROR(__xludf.DUMMYFUNCTION("GOOGLETRANSLATE(D23128,""fr"",""en"")"),"#VALUE!")</f>
        <v>#VALUE!</v>
      </c>
    </row>
    <row r="23129" ht="15.75" customHeight="1">
      <c r="A23129" s="1" t="s">
        <v>921</v>
      </c>
      <c r="B23129" s="1">
        <v>1.0</v>
      </c>
      <c r="C23129" s="1" t="s">
        <v>47832</v>
      </c>
      <c r="D23129" s="1" t="s">
        <v>47833</v>
      </c>
      <c r="E23129" s="1" t="s">
        <v>273</v>
      </c>
      <c r="F23129" s="1" t="s">
        <v>11</v>
      </c>
      <c r="G23129" s="1" t="str">
        <f>IFERROR(__xludf.DUMMYFUNCTION("GOOGLETRANSLATE(D23129,""fr"",""en"")"),"#VALUE!")</f>
        <v>#VALUE!</v>
      </c>
    </row>
    <row r="23130" ht="15.75" customHeight="1">
      <c r="A23130" s="1" t="s">
        <v>701</v>
      </c>
      <c r="B23130" s="1">
        <v>5.0</v>
      </c>
      <c r="C23130" s="1" t="s">
        <v>47834</v>
      </c>
      <c r="D23130" s="1" t="s">
        <v>47835</v>
      </c>
      <c r="E23130" s="1" t="s">
        <v>448</v>
      </c>
      <c r="F23130" s="1" t="s">
        <v>84</v>
      </c>
      <c r="G23130" s="1" t="str">
        <f>IFERROR(__xludf.DUMMYFUNCTION("GOOGLETRANSLATE(D23130,""fr"",""en"")"),"#VALUE!")</f>
        <v>#VALUE!</v>
      </c>
    </row>
    <row r="23131" ht="15.75" customHeight="1">
      <c r="A23131" s="1" t="s">
        <v>2753</v>
      </c>
      <c r="B23131" s="1">
        <v>5.0</v>
      </c>
      <c r="C23131" s="1" t="s">
        <v>47836</v>
      </c>
      <c r="D23131" s="1" t="s">
        <v>47837</v>
      </c>
      <c r="E23131" s="1" t="s">
        <v>21</v>
      </c>
      <c r="F23131" s="1" t="s">
        <v>11</v>
      </c>
      <c r="G23131" s="1" t="str">
        <f>IFERROR(__xludf.DUMMYFUNCTION("GOOGLETRANSLATE(D23131,""fr"",""en"")"),"#VALUE!")</f>
        <v>#VALUE!</v>
      </c>
    </row>
    <row r="23132" ht="15.75" customHeight="1">
      <c r="A23132" s="1" t="s">
        <v>1901</v>
      </c>
      <c r="B23132" s="1">
        <v>4.0</v>
      </c>
      <c r="C23132" s="1" t="s">
        <v>47838</v>
      </c>
      <c r="D23132" s="1" t="s">
        <v>47839</v>
      </c>
      <c r="E23132" s="1" t="s">
        <v>10</v>
      </c>
      <c r="F23132" s="1" t="s">
        <v>11</v>
      </c>
      <c r="G23132" s="1" t="str">
        <f>IFERROR(__xludf.DUMMYFUNCTION("GOOGLETRANSLATE(D23132,""fr"",""en"")"),"#VALUE!")</f>
        <v>#VALUE!</v>
      </c>
    </row>
    <row r="23133" ht="15.75" customHeight="1">
      <c r="A23133" s="1" t="s">
        <v>12653</v>
      </c>
      <c r="B23133" s="1">
        <v>1.0</v>
      </c>
      <c r="C23133" s="1" t="s">
        <v>47840</v>
      </c>
      <c r="D23133" s="1" t="s">
        <v>47841</v>
      </c>
      <c r="E23133" s="1" t="s">
        <v>109</v>
      </c>
      <c r="F23133" s="1" t="s">
        <v>11</v>
      </c>
      <c r="G23133" s="1" t="str">
        <f>IFERROR(__xludf.DUMMYFUNCTION("GOOGLETRANSLATE(D23133,""fr"",""en"")"),"#VALUE!")</f>
        <v>#VALUE!</v>
      </c>
    </row>
    <row r="23134" ht="15.75" customHeight="1">
      <c r="A23134" s="1" t="s">
        <v>163</v>
      </c>
      <c r="B23134" s="1">
        <v>3.0</v>
      </c>
      <c r="C23134" s="1" t="s">
        <v>47842</v>
      </c>
      <c r="D23134" s="1" t="s">
        <v>47843</v>
      </c>
      <c r="E23134" s="1" t="s">
        <v>10</v>
      </c>
      <c r="F23134" s="1" t="s">
        <v>11</v>
      </c>
      <c r="G23134" s="1" t="str">
        <f>IFERROR(__xludf.DUMMYFUNCTION("GOOGLETRANSLATE(D23134,""fr"",""en"")"),"#VALUE!")</f>
        <v>#VALUE!</v>
      </c>
    </row>
    <row r="23135" ht="15.75" customHeight="1">
      <c r="A23135" s="1" t="s">
        <v>7086</v>
      </c>
      <c r="B23135" s="1">
        <v>2.0</v>
      </c>
      <c r="C23135" s="1" t="s">
        <v>47844</v>
      </c>
      <c r="D23135" s="1" t="s">
        <v>47845</v>
      </c>
      <c r="E23135" s="1" t="s">
        <v>125</v>
      </c>
      <c r="F23135" s="1" t="s">
        <v>110</v>
      </c>
      <c r="G23135" s="1" t="str">
        <f>IFERROR(__xludf.DUMMYFUNCTION("GOOGLETRANSLATE(D23135,""fr"",""en"")"),"#VALUE!")</f>
        <v>#VALUE!</v>
      </c>
    </row>
    <row r="23136" ht="15.75" customHeight="1">
      <c r="A23136" s="1" t="s">
        <v>4350</v>
      </c>
      <c r="B23136" s="1">
        <v>3.0</v>
      </c>
      <c r="C23136" s="1" t="s">
        <v>47846</v>
      </c>
      <c r="D23136" s="1" t="s">
        <v>47847</v>
      </c>
      <c r="E23136" s="1" t="s">
        <v>827</v>
      </c>
      <c r="F23136" s="1" t="s">
        <v>39</v>
      </c>
      <c r="G23136" s="1" t="str">
        <f>IFERROR(__xludf.DUMMYFUNCTION("GOOGLETRANSLATE(D23136,""fr"",""en"")"),"#VALUE!")</f>
        <v>#VALUE!</v>
      </c>
    </row>
    <row r="23137" ht="15.75" customHeight="1">
      <c r="A23137" s="1" t="s">
        <v>1071</v>
      </c>
      <c r="B23137" s="1">
        <v>5.0</v>
      </c>
      <c r="C23137" s="1" t="s">
        <v>47848</v>
      </c>
      <c r="D23137" s="1" t="s">
        <v>47849</v>
      </c>
      <c r="E23137" s="1" t="s">
        <v>423</v>
      </c>
      <c r="F23137" s="1" t="s">
        <v>30</v>
      </c>
      <c r="G23137" s="1" t="str">
        <f>IFERROR(__xludf.DUMMYFUNCTION("GOOGLETRANSLATE(D23137,""fr"",""en"")"),"#VALUE!")</f>
        <v>#VALUE!</v>
      </c>
    </row>
    <row r="23138" ht="15.75" customHeight="1">
      <c r="A23138" s="1" t="s">
        <v>2117</v>
      </c>
      <c r="B23138" s="1">
        <v>4.0</v>
      </c>
      <c r="C23138" s="1" t="s">
        <v>47850</v>
      </c>
      <c r="D23138" s="1" t="s">
        <v>47851</v>
      </c>
      <c r="E23138" s="1" t="s">
        <v>65</v>
      </c>
      <c r="F23138" s="1" t="s">
        <v>66</v>
      </c>
      <c r="G23138" s="1" t="str">
        <f>IFERROR(__xludf.DUMMYFUNCTION("GOOGLETRANSLATE(D23138,""fr"",""en"")"),"#VALUE!")</f>
        <v>#VALUE!</v>
      </c>
    </row>
    <row r="23139" ht="15.75" customHeight="1">
      <c r="A23139" s="1" t="s">
        <v>738</v>
      </c>
      <c r="B23139" s="1">
        <v>1.0</v>
      </c>
      <c r="C23139" s="1" t="s">
        <v>44137</v>
      </c>
      <c r="D23139" s="1" t="s">
        <v>47852</v>
      </c>
      <c r="E23139" s="1" t="s">
        <v>10</v>
      </c>
      <c r="F23139" s="1" t="s">
        <v>11</v>
      </c>
      <c r="G23139" s="1" t="str">
        <f>IFERROR(__xludf.DUMMYFUNCTION("GOOGLETRANSLATE(D23139,""fr"",""en"")"),"#VALUE!")</f>
        <v>#VALUE!</v>
      </c>
    </row>
    <row r="23140" ht="15.75" customHeight="1">
      <c r="A23140" s="1" t="s">
        <v>707</v>
      </c>
      <c r="B23140" s="1">
        <v>3.0</v>
      </c>
      <c r="C23140" s="1" t="s">
        <v>47853</v>
      </c>
      <c r="D23140" s="1" t="s">
        <v>47854</v>
      </c>
      <c r="E23140" s="1" t="s">
        <v>169</v>
      </c>
      <c r="F23140" s="1" t="s">
        <v>11</v>
      </c>
      <c r="G23140" s="1" t="str">
        <f>IFERROR(__xludf.DUMMYFUNCTION("GOOGLETRANSLATE(D23140,""fr"",""en"")"),"#VALUE!")</f>
        <v>#VALUE!</v>
      </c>
    </row>
    <row r="23141" ht="15.75" customHeight="1">
      <c r="A23141" s="1" t="s">
        <v>10974</v>
      </c>
      <c r="B23141" s="1">
        <v>5.0</v>
      </c>
      <c r="C23141" s="1" t="s">
        <v>47855</v>
      </c>
      <c r="D23141" s="1" t="s">
        <v>47856</v>
      </c>
      <c r="E23141" s="1" t="s">
        <v>125</v>
      </c>
      <c r="F23141" s="1" t="s">
        <v>11</v>
      </c>
      <c r="G23141" s="1" t="str">
        <f>IFERROR(__xludf.DUMMYFUNCTION("GOOGLETRANSLATE(D23141,""fr"",""en"")"),"Fidel at the Maaf for 15 years
a good reception of people professionals
Customer service based in France
and good price and warranty
During a disaster but even had a commercial gesture on the franchise")</f>
        <v>Fidel at the Maaf for 15 years
a good reception of people professionals
Customer service based in France
and good price and warranty
During a disaster but even had a commercial gesture on the franchise</v>
      </c>
    </row>
    <row r="23142" ht="15.75" customHeight="1">
      <c r="A23142" s="1" t="s">
        <v>6136</v>
      </c>
      <c r="B23142" s="1">
        <v>1.0</v>
      </c>
      <c r="C23142" s="1" t="s">
        <v>47857</v>
      </c>
      <c r="D23142" s="1" t="s">
        <v>47858</v>
      </c>
      <c r="E23142" s="1" t="s">
        <v>484</v>
      </c>
      <c r="F23142" s="1" t="s">
        <v>30</v>
      </c>
      <c r="G23142" s="1" t="str">
        <f>IFERROR(__xludf.DUMMYFUNCTION("GOOGLETRANSLATE(D23142,""fr"",""en"")"),"#VALUE!")</f>
        <v>#VALUE!</v>
      </c>
    </row>
    <row r="23143" ht="15.75" customHeight="1">
      <c r="A23143" s="1" t="s">
        <v>22718</v>
      </c>
      <c r="B23143" s="1">
        <v>5.0</v>
      </c>
      <c r="C23143" s="1" t="s">
        <v>47859</v>
      </c>
      <c r="D23143" s="1" t="s">
        <v>47860</v>
      </c>
      <c r="E23143" s="1" t="s">
        <v>2102</v>
      </c>
      <c r="F23143" s="1" t="s">
        <v>66</v>
      </c>
      <c r="G23143" s="1" t="str">
        <f>IFERROR(__xludf.DUMMYFUNCTION("GOOGLETRANSLATE(D23143,""fr"",""en"")"),"#VALUE!")</f>
        <v>#VALUE!</v>
      </c>
    </row>
    <row r="23144" ht="15.75" customHeight="1">
      <c r="A23144" s="1" t="s">
        <v>8334</v>
      </c>
      <c r="B23144" s="1">
        <v>5.0</v>
      </c>
      <c r="C23144" s="1" t="s">
        <v>47861</v>
      </c>
      <c r="D23144" s="1" t="s">
        <v>47862</v>
      </c>
      <c r="E23144" s="1" t="s">
        <v>21</v>
      </c>
      <c r="F23144" s="1" t="s">
        <v>11</v>
      </c>
      <c r="G23144" s="1" t="str">
        <f>IFERROR(__xludf.DUMMYFUNCTION("GOOGLETRANSLATE(D23144,""fr"",""en"")"),"#VALUE!")</f>
        <v>#VALUE!</v>
      </c>
    </row>
    <row r="23145" ht="15.75" customHeight="1">
      <c r="A23145" s="1" t="s">
        <v>10131</v>
      </c>
      <c r="B23145" s="1">
        <v>2.0</v>
      </c>
      <c r="C23145" s="1" t="s">
        <v>47863</v>
      </c>
      <c r="D23145" s="1" t="s">
        <v>47864</v>
      </c>
      <c r="E23145" s="1" t="s">
        <v>250</v>
      </c>
      <c r="F23145" s="1" t="s">
        <v>30</v>
      </c>
      <c r="G23145" s="1" t="str">
        <f>IFERROR(__xludf.DUMMYFUNCTION("GOOGLETRANSLATE(D23145,""fr"",""en"")"),"#VALUE!")</f>
        <v>#VALUE!</v>
      </c>
    </row>
    <row r="23146" ht="15.75" customHeight="1">
      <c r="A23146" s="1" t="s">
        <v>380</v>
      </c>
      <c r="B23146" s="1">
        <v>2.0</v>
      </c>
      <c r="C23146" s="1" t="s">
        <v>47865</v>
      </c>
      <c r="D23146" s="1" t="s">
        <v>47866</v>
      </c>
      <c r="E23146" s="1" t="s">
        <v>25</v>
      </c>
      <c r="F23146" s="1" t="s">
        <v>11</v>
      </c>
      <c r="G23146" s="1" t="str">
        <f>IFERROR(__xludf.DUMMYFUNCTION("GOOGLETRANSLATE(D23146,""fr"",""en"")"),"#VALUE!")</f>
        <v>#VALUE!</v>
      </c>
    </row>
    <row r="23147" ht="15.75" customHeight="1">
      <c r="A23147" s="1" t="s">
        <v>67</v>
      </c>
      <c r="B23147" s="1">
        <v>3.0</v>
      </c>
      <c r="C23147" s="1" t="s">
        <v>47867</v>
      </c>
      <c r="D23147" s="1" t="s">
        <v>47868</v>
      </c>
      <c r="E23147" s="1" t="s">
        <v>21</v>
      </c>
      <c r="F23147" s="1" t="s">
        <v>11</v>
      </c>
      <c r="G23147" s="1" t="str">
        <f>IFERROR(__xludf.DUMMYFUNCTION("GOOGLETRANSLATE(D23147,""fr"",""en"")"),"#VALUE!")</f>
        <v>#VALUE!</v>
      </c>
    </row>
    <row r="23148" ht="15.75" customHeight="1">
      <c r="A23148" s="1" t="s">
        <v>6154</v>
      </c>
      <c r="B23148" s="1">
        <v>1.0</v>
      </c>
      <c r="C23148" s="1" t="s">
        <v>47869</v>
      </c>
      <c r="D23148" s="1" t="s">
        <v>47870</v>
      </c>
      <c r="E23148" s="1" t="s">
        <v>52</v>
      </c>
      <c r="F23148" s="1" t="s">
        <v>11</v>
      </c>
      <c r="G23148" s="1" t="str">
        <f>IFERROR(__xludf.DUMMYFUNCTION("GOOGLETRANSLATE(D23148,""fr"",""en"")"),"#VALUE!")</f>
        <v>#VALUE!</v>
      </c>
    </row>
    <row r="23149" ht="15.75" customHeight="1">
      <c r="A23149" s="1" t="s">
        <v>899</v>
      </c>
      <c r="B23149" s="1">
        <v>3.0</v>
      </c>
      <c r="C23149" s="1" t="s">
        <v>47871</v>
      </c>
      <c r="D23149" s="1" t="s">
        <v>47872</v>
      </c>
      <c r="E23149" s="1" t="s">
        <v>10</v>
      </c>
      <c r="F23149" s="1" t="s">
        <v>11</v>
      </c>
      <c r="G23149" s="1" t="str">
        <f>IFERROR(__xludf.DUMMYFUNCTION("GOOGLETRANSLATE(D23149,""fr"",""en"")"),"#VALUE!")</f>
        <v>#VALUE!</v>
      </c>
    </row>
    <row r="23150" ht="15.75" customHeight="1">
      <c r="A23150" s="1" t="s">
        <v>1303</v>
      </c>
      <c r="B23150" s="1">
        <v>1.0</v>
      </c>
      <c r="C23150" s="1" t="s">
        <v>47873</v>
      </c>
      <c r="D23150" s="1" t="s">
        <v>47874</v>
      </c>
      <c r="E23150" s="1" t="s">
        <v>52</v>
      </c>
      <c r="F23150" s="1" t="s">
        <v>110</v>
      </c>
      <c r="G23150" s="1" t="str">
        <f>IFERROR(__xludf.DUMMYFUNCTION("GOOGLETRANSLATE(D23150,""fr"",""en"")"),"#VALUE!")</f>
        <v>#VALUE!</v>
      </c>
    </row>
    <row r="23151" ht="15.75" customHeight="1">
      <c r="A23151" s="1" t="s">
        <v>274</v>
      </c>
      <c r="B23151" s="1">
        <v>3.0</v>
      </c>
      <c r="C23151" s="1" t="s">
        <v>47875</v>
      </c>
      <c r="D23151" s="1" t="s">
        <v>47876</v>
      </c>
      <c r="E23151" s="1" t="s">
        <v>292</v>
      </c>
      <c r="F23151" s="1" t="s">
        <v>11</v>
      </c>
      <c r="G23151" s="1" t="str">
        <f>IFERROR(__xludf.DUMMYFUNCTION("GOOGLETRANSLATE(D23151,""fr"",""en"")"),"#VALUE!")</f>
        <v>#VALUE!</v>
      </c>
    </row>
    <row r="23152" ht="15.75" customHeight="1">
      <c r="A23152" s="1" t="s">
        <v>138</v>
      </c>
      <c r="B23152" s="1">
        <v>4.0</v>
      </c>
      <c r="C23152" s="1" t="s">
        <v>47877</v>
      </c>
      <c r="D23152" s="1" t="s">
        <v>47878</v>
      </c>
      <c r="E23152" s="1" t="s">
        <v>10</v>
      </c>
      <c r="F23152" s="1" t="s">
        <v>11</v>
      </c>
      <c r="G23152" s="1" t="str">
        <f>IFERROR(__xludf.DUMMYFUNCTION("GOOGLETRANSLATE(D23152,""fr"",""en"")"),"#VALUE!")</f>
        <v>#VALUE!</v>
      </c>
    </row>
    <row r="23153" ht="15.75" customHeight="1">
      <c r="A23153" s="1" t="s">
        <v>377</v>
      </c>
      <c r="B23153" s="1">
        <v>4.0</v>
      </c>
      <c r="C23153" s="1" t="s">
        <v>47879</v>
      </c>
      <c r="D23153" s="1" t="s">
        <v>47880</v>
      </c>
      <c r="E23153" s="1" t="s">
        <v>21</v>
      </c>
      <c r="F23153" s="1" t="s">
        <v>11</v>
      </c>
      <c r="G23153" s="1" t="str">
        <f>IFERROR(__xludf.DUMMYFUNCTION("GOOGLETRANSLATE(D23153,""fr"",""en"")"),"#VALUE!")</f>
        <v>#VALUE!</v>
      </c>
    </row>
    <row r="23154" ht="15.75" customHeight="1">
      <c r="A23154" s="1" t="s">
        <v>3186</v>
      </c>
      <c r="B23154" s="1">
        <v>2.0</v>
      </c>
      <c r="C23154" s="1" t="s">
        <v>47881</v>
      </c>
      <c r="D23154" s="1" t="s">
        <v>47882</v>
      </c>
      <c r="E23154" s="1" t="s">
        <v>10</v>
      </c>
      <c r="F23154" s="1" t="s">
        <v>11</v>
      </c>
      <c r="G23154" s="1" t="str">
        <f>IFERROR(__xludf.DUMMYFUNCTION("GOOGLETRANSLATE(D23154,""fr"",""en"")"),"#VALUE!")</f>
        <v>#VALUE!</v>
      </c>
    </row>
    <row r="23155" ht="15.75" customHeight="1">
      <c r="A23155" s="1" t="s">
        <v>13699</v>
      </c>
      <c r="B23155" s="1">
        <v>1.0</v>
      </c>
      <c r="C23155" s="1" t="s">
        <v>47883</v>
      </c>
      <c r="D23155" s="1" t="s">
        <v>47884</v>
      </c>
      <c r="E23155" s="1" t="s">
        <v>10</v>
      </c>
      <c r="F23155" s="1" t="s">
        <v>11</v>
      </c>
      <c r="G23155" s="1" t="str">
        <f>IFERROR(__xludf.DUMMYFUNCTION("GOOGLETRANSLATE(D23155,""fr"",""en"")"),"#VALUE!")</f>
        <v>#VALUE!</v>
      </c>
    </row>
    <row r="23156" ht="15.75" customHeight="1">
      <c r="A23156" s="1" t="s">
        <v>1562</v>
      </c>
      <c r="B23156" s="1">
        <v>4.0</v>
      </c>
      <c r="C23156" s="1" t="s">
        <v>47885</v>
      </c>
      <c r="D23156" s="1" t="s">
        <v>47886</v>
      </c>
      <c r="E23156" s="1" t="s">
        <v>10</v>
      </c>
      <c r="F23156" s="1" t="s">
        <v>11</v>
      </c>
      <c r="G23156" s="1" t="str">
        <f>IFERROR(__xludf.DUMMYFUNCTION("GOOGLETRANSLATE(D23156,""fr"",""en"")"),"#VALUE!")</f>
        <v>#VALUE!</v>
      </c>
    </row>
    <row r="23157" ht="15.75" customHeight="1">
      <c r="A23157" s="1" t="s">
        <v>8463</v>
      </c>
      <c r="B23157" s="1">
        <v>4.0</v>
      </c>
      <c r="C23157" s="1" t="s">
        <v>47887</v>
      </c>
      <c r="D23157" s="1" t="s">
        <v>47888</v>
      </c>
      <c r="E23157" s="1" t="s">
        <v>21</v>
      </c>
      <c r="F23157" s="1" t="s">
        <v>11</v>
      </c>
      <c r="G23157" s="1" t="str">
        <f>IFERROR(__xludf.DUMMYFUNCTION("GOOGLETRANSLATE(D23157,""fr"",""en"")"),"#VALUE!")</f>
        <v>#VALUE!</v>
      </c>
    </row>
    <row r="23158" ht="15.75" customHeight="1">
      <c r="A23158" s="1" t="s">
        <v>1001</v>
      </c>
      <c r="B23158" s="1">
        <v>3.0</v>
      </c>
      <c r="C23158" s="1" t="s">
        <v>47889</v>
      </c>
      <c r="D23158" s="1" t="s">
        <v>47890</v>
      </c>
      <c r="E23158" s="1" t="s">
        <v>10</v>
      </c>
      <c r="F23158" s="1" t="s">
        <v>11</v>
      </c>
      <c r="G23158" s="1" t="str">
        <f>IFERROR(__xludf.DUMMYFUNCTION("GOOGLETRANSLATE(D23158,""fr"",""en"")"),"#VALUE!")</f>
        <v>#VALUE!</v>
      </c>
    </row>
    <row r="23159" ht="15.75" customHeight="1">
      <c r="A23159" s="1" t="s">
        <v>798</v>
      </c>
      <c r="B23159" s="1">
        <v>2.0</v>
      </c>
      <c r="C23159" s="1" t="s">
        <v>47891</v>
      </c>
      <c r="D23159" s="1" t="s">
        <v>47892</v>
      </c>
      <c r="E23159" s="1" t="s">
        <v>10</v>
      </c>
      <c r="F23159" s="1" t="s">
        <v>11</v>
      </c>
      <c r="G23159" s="1" t="str">
        <f>IFERROR(__xludf.DUMMYFUNCTION("GOOGLETRANSLATE(D23159,""fr"",""en"")"),"#VALUE!")</f>
        <v>#VALUE!</v>
      </c>
    </row>
    <row r="23160" ht="15.75" customHeight="1">
      <c r="A23160" s="1" t="s">
        <v>47893</v>
      </c>
      <c r="B23160" s="1">
        <v>2.0</v>
      </c>
      <c r="C23160" s="1" t="s">
        <v>47894</v>
      </c>
      <c r="D23160" s="1" t="s">
        <v>47895</v>
      </c>
      <c r="E23160" s="1" t="s">
        <v>176</v>
      </c>
      <c r="F23160" s="1" t="s">
        <v>66</v>
      </c>
      <c r="G23160" s="1" t="str">
        <f>IFERROR(__xludf.DUMMYFUNCTION("GOOGLETRANSLATE(D23160,""fr"",""en"")"),"#VALUE!")</f>
        <v>#VALUE!</v>
      </c>
    </row>
    <row r="23161" ht="15.75" customHeight="1">
      <c r="A23161" s="1" t="s">
        <v>1581</v>
      </c>
      <c r="B23161" s="1">
        <v>4.0</v>
      </c>
      <c r="C23161" s="1" t="s">
        <v>47896</v>
      </c>
      <c r="D23161" s="1" t="s">
        <v>47897</v>
      </c>
      <c r="E23161" s="1" t="s">
        <v>10</v>
      </c>
      <c r="F23161" s="1" t="s">
        <v>11</v>
      </c>
      <c r="G23161" s="1" t="str">
        <f>IFERROR(__xludf.DUMMYFUNCTION("GOOGLETRANSLATE(D23161,""fr"",""en"")"),"#VALUE!")</f>
        <v>#VALUE!</v>
      </c>
    </row>
    <row r="23162" ht="15.75" customHeight="1">
      <c r="A23162" s="1" t="s">
        <v>944</v>
      </c>
      <c r="B23162" s="1">
        <v>1.0</v>
      </c>
      <c r="C23162" s="1" t="s">
        <v>47898</v>
      </c>
      <c r="D23162" s="1" t="s">
        <v>47899</v>
      </c>
      <c r="E23162" s="1" t="s">
        <v>109</v>
      </c>
      <c r="F23162" s="1" t="s">
        <v>110</v>
      </c>
      <c r="G23162" s="1" t="str">
        <f>IFERROR(__xludf.DUMMYFUNCTION("GOOGLETRANSLATE(D23162,""fr"",""en"")"),"#VALUE!")</f>
        <v>#VALUE!</v>
      </c>
    </row>
    <row r="23163" ht="15.75" customHeight="1">
      <c r="A23163" s="1" t="s">
        <v>861</v>
      </c>
      <c r="B23163" s="1">
        <v>1.0</v>
      </c>
      <c r="C23163" s="1" t="s">
        <v>47900</v>
      </c>
      <c r="D23163" s="1" t="s">
        <v>47901</v>
      </c>
      <c r="E23163" s="1" t="s">
        <v>52</v>
      </c>
      <c r="F23163" s="1" t="s">
        <v>110</v>
      </c>
      <c r="G23163" s="1" t="str">
        <f>IFERROR(__xludf.DUMMYFUNCTION("GOOGLETRANSLATE(D23163,""fr"",""en"")"),"#VALUE!")</f>
        <v>#VALUE!</v>
      </c>
    </row>
    <row r="23164" ht="15.75" customHeight="1">
      <c r="A23164" s="1" t="s">
        <v>9720</v>
      </c>
      <c r="B23164" s="1">
        <v>2.0</v>
      </c>
      <c r="C23164" s="1" t="s">
        <v>47902</v>
      </c>
      <c r="D23164" s="1" t="s">
        <v>47903</v>
      </c>
      <c r="E23164" s="1" t="s">
        <v>125</v>
      </c>
      <c r="F23164" s="1" t="s">
        <v>110</v>
      </c>
      <c r="G23164" s="1" t="str">
        <f>IFERROR(__xludf.DUMMYFUNCTION("GOOGLETRANSLATE(D23164,""fr"",""en"")"),"#VALUE!")</f>
        <v>#VALUE!</v>
      </c>
    </row>
    <row r="23165" ht="15.75" customHeight="1">
      <c r="A23165" s="1" t="s">
        <v>551</v>
      </c>
      <c r="B23165" s="1">
        <v>5.0</v>
      </c>
      <c r="C23165" s="1" t="s">
        <v>47904</v>
      </c>
      <c r="D23165" s="1" t="s">
        <v>47905</v>
      </c>
      <c r="E23165" s="1" t="s">
        <v>21</v>
      </c>
      <c r="F23165" s="1" t="s">
        <v>11</v>
      </c>
      <c r="G23165" s="1" t="str">
        <f>IFERROR(__xludf.DUMMYFUNCTION("GOOGLETRANSLATE(D23165,""fr"",""en"")"),"#VALUE!")</f>
        <v>#VALUE!</v>
      </c>
    </row>
    <row r="23166" ht="15.75" customHeight="1">
      <c r="A23166" s="1" t="s">
        <v>2750</v>
      </c>
      <c r="B23166" s="1">
        <v>4.0</v>
      </c>
      <c r="C23166" s="1" t="s">
        <v>47906</v>
      </c>
      <c r="D23166" s="1" t="s">
        <v>47907</v>
      </c>
      <c r="E23166" s="1" t="s">
        <v>614</v>
      </c>
      <c r="F23166" s="1" t="s">
        <v>30</v>
      </c>
      <c r="G23166" s="1" t="str">
        <f>IFERROR(__xludf.DUMMYFUNCTION("GOOGLETRANSLATE(D23166,""fr"",""en"")"),"#VALUE!")</f>
        <v>#VALUE!</v>
      </c>
    </row>
    <row r="23167" ht="15.75" customHeight="1">
      <c r="A23167" s="1" t="s">
        <v>2063</v>
      </c>
      <c r="B23167" s="1">
        <v>3.0</v>
      </c>
      <c r="C23167" s="1" t="s">
        <v>47908</v>
      </c>
      <c r="D23167" s="1" t="s">
        <v>47909</v>
      </c>
      <c r="E23167" s="1" t="s">
        <v>125</v>
      </c>
      <c r="F23167" s="1" t="s">
        <v>11</v>
      </c>
      <c r="G23167" s="1" t="str">
        <f>IFERROR(__xludf.DUMMYFUNCTION("GOOGLETRANSLATE(D23167,""fr"",""en"")"),"#VALUE!")</f>
        <v>#VALUE!</v>
      </c>
    </row>
    <row r="23168" ht="15.75" customHeight="1">
      <c r="A23168" s="1" t="s">
        <v>338</v>
      </c>
      <c r="B23168" s="1">
        <v>5.0</v>
      </c>
      <c r="C23168" s="1" t="s">
        <v>47910</v>
      </c>
      <c r="D23168" s="1" t="s">
        <v>47911</v>
      </c>
      <c r="E23168" s="1" t="s">
        <v>21</v>
      </c>
      <c r="F23168" s="1" t="s">
        <v>11</v>
      </c>
      <c r="G23168" s="1" t="str">
        <f>IFERROR(__xludf.DUMMYFUNCTION("GOOGLETRANSLATE(D23168,""fr"",""en"")"),"#VALUE!")</f>
        <v>#VALUE!</v>
      </c>
    </row>
    <row r="23169" ht="15.75" customHeight="1">
      <c r="A23169" s="1" t="s">
        <v>2250</v>
      </c>
      <c r="B23169" s="1">
        <v>1.0</v>
      </c>
      <c r="C23169" s="1" t="s">
        <v>47912</v>
      </c>
      <c r="D23169" s="1" t="s">
        <v>47913</v>
      </c>
      <c r="E23169" s="1" t="s">
        <v>250</v>
      </c>
      <c r="F23169" s="1" t="s">
        <v>30</v>
      </c>
      <c r="G23169" s="1" t="str">
        <f>IFERROR(__xludf.DUMMYFUNCTION("GOOGLETRANSLATE(D23169,""fr"",""en"")"),"I just discovered my radiation without the slightest explanation on their part!
I am up to date in my contributions and 2 years of contract!
It takes effect tomorrow and I have no more mutual for my daughters and me while dental and osteo appointments are"&amp;" planned for this month ....
Case to follow by my legal protection ...
")</f>
        <v>I just discovered my radiation without the slightest explanation on their part!
I am up to date in my contributions and 2 years of contract!
It takes effect tomorrow and I have no more mutual for my daughters and me while dental and osteo appointments are planned for this month ....
Case to follow by my legal protection ...
</v>
      </c>
    </row>
    <row r="23170" ht="15.75" customHeight="1">
      <c r="A23170" s="1" t="s">
        <v>4420</v>
      </c>
      <c r="B23170" s="1">
        <v>1.0</v>
      </c>
      <c r="C23170" s="1" t="s">
        <v>47914</v>
      </c>
      <c r="D23170" s="1" t="s">
        <v>47915</v>
      </c>
      <c r="E23170" s="1" t="s">
        <v>292</v>
      </c>
      <c r="F23170" s="1" t="s">
        <v>11</v>
      </c>
      <c r="G23170" s="1" t="str">
        <f>IFERROR(__xludf.DUMMYFUNCTION("GOOGLETRANSLATE(D23170,""fr"",""en"")"),"#VALUE!")</f>
        <v>#VALUE!</v>
      </c>
    </row>
    <row r="23171" ht="15.75" customHeight="1">
      <c r="A23171" s="1" t="s">
        <v>569</v>
      </c>
      <c r="B23171" s="1">
        <v>4.0</v>
      </c>
      <c r="C23171" s="1" t="s">
        <v>47916</v>
      </c>
      <c r="D23171" s="1" t="s">
        <v>47917</v>
      </c>
      <c r="E23171" s="1" t="s">
        <v>169</v>
      </c>
      <c r="F23171" s="1" t="s">
        <v>11</v>
      </c>
      <c r="G23171" s="1" t="str">
        <f>IFERROR(__xludf.DUMMYFUNCTION("GOOGLETRANSLATE(D23171,""fr"",""en"")"),"#VALUE!")</f>
        <v>#VALUE!</v>
      </c>
    </row>
    <row r="23172" ht="15.75" customHeight="1">
      <c r="A23172" s="1" t="s">
        <v>1581</v>
      </c>
      <c r="B23172" s="1">
        <v>1.0</v>
      </c>
      <c r="C23172" s="1" t="s">
        <v>47918</v>
      </c>
      <c r="D23172" s="1" t="s">
        <v>47919</v>
      </c>
      <c r="E23172" s="1" t="s">
        <v>21</v>
      </c>
      <c r="F23172" s="1" t="s">
        <v>11</v>
      </c>
      <c r="G23172" s="1" t="str">
        <f>IFERROR(__xludf.DUMMYFUNCTION("GOOGLETRANSLATE(D23172,""fr"",""en"")"),"#VALUE!")</f>
        <v>#VALUE!</v>
      </c>
    </row>
    <row r="23173" ht="15.75" customHeight="1">
      <c r="A23173" s="1" t="s">
        <v>85</v>
      </c>
      <c r="B23173" s="1">
        <v>3.0</v>
      </c>
      <c r="C23173" s="1" t="s">
        <v>47920</v>
      </c>
      <c r="D23173" s="1" t="s">
        <v>47921</v>
      </c>
      <c r="E23173" s="1" t="s">
        <v>10</v>
      </c>
      <c r="F23173" s="1" t="s">
        <v>11</v>
      </c>
      <c r="G23173" s="1" t="str">
        <f>IFERROR(__xludf.DUMMYFUNCTION("GOOGLETRANSLATE(D23173,""fr"",""en"")"),"#VALUE!")</f>
        <v>#VALUE!</v>
      </c>
    </row>
    <row r="23174" ht="15.75" customHeight="1">
      <c r="A23174" s="1" t="s">
        <v>10564</v>
      </c>
      <c r="B23174" s="1">
        <v>1.0</v>
      </c>
      <c r="C23174" s="1" t="s">
        <v>47922</v>
      </c>
      <c r="D23174" s="1" t="s">
        <v>47923</v>
      </c>
      <c r="E23174" s="1" t="s">
        <v>554</v>
      </c>
      <c r="F23174" s="1" t="s">
        <v>30</v>
      </c>
      <c r="G23174" s="1" t="str">
        <f>IFERROR(__xludf.DUMMYFUNCTION("GOOGLETRANSLATE(D23174,""fr"",""en"")"),"#VALUE!")</f>
        <v>#VALUE!</v>
      </c>
    </row>
    <row r="23175" ht="15.75" customHeight="1">
      <c r="A23175" s="1" t="s">
        <v>961</v>
      </c>
      <c r="B23175" s="1">
        <v>3.0</v>
      </c>
      <c r="C23175" s="1" t="s">
        <v>47924</v>
      </c>
      <c r="D23175" s="1" t="s">
        <v>47925</v>
      </c>
      <c r="E23175" s="1" t="s">
        <v>65</v>
      </c>
      <c r="F23175" s="1" t="s">
        <v>66</v>
      </c>
      <c r="G23175" s="1" t="str">
        <f>IFERROR(__xludf.DUMMYFUNCTION("GOOGLETRANSLATE(D23175,""fr"",""en"")"),"#VALUE!")</f>
        <v>#VALUE!</v>
      </c>
    </row>
    <row r="23176" ht="15.75" customHeight="1">
      <c r="A23176" s="1" t="s">
        <v>2376</v>
      </c>
      <c r="B23176" s="1">
        <v>4.0</v>
      </c>
      <c r="C23176" s="1" t="s">
        <v>47926</v>
      </c>
      <c r="D23176" s="1" t="s">
        <v>47927</v>
      </c>
      <c r="E23176" s="1" t="s">
        <v>1192</v>
      </c>
      <c r="F23176" s="1" t="s">
        <v>110</v>
      </c>
      <c r="G23176" s="1" t="str">
        <f>IFERROR(__xludf.DUMMYFUNCTION("GOOGLETRANSLATE(D23176,""fr"",""en"")"),"#VALUE!")</f>
        <v>#VALUE!</v>
      </c>
    </row>
    <row r="23177" ht="15.75" customHeight="1">
      <c r="A23177" s="1" t="s">
        <v>5897</v>
      </c>
      <c r="B23177" s="1">
        <v>2.0</v>
      </c>
      <c r="C23177" s="1" t="s">
        <v>47928</v>
      </c>
      <c r="D23177" s="1" t="s">
        <v>47929</v>
      </c>
      <c r="E23177" s="1" t="s">
        <v>226</v>
      </c>
      <c r="F23177" s="1" t="s">
        <v>11</v>
      </c>
      <c r="G23177" s="1" t="str">
        <f>IFERROR(__xludf.DUMMYFUNCTION("GOOGLETRANSLATE(D23177,""fr"",""en"")"),"#VALUE!")</f>
        <v>#VALUE!</v>
      </c>
    </row>
    <row r="23178" ht="15.75" customHeight="1">
      <c r="A23178" s="1" t="s">
        <v>2637</v>
      </c>
      <c r="B23178" s="1">
        <v>1.0</v>
      </c>
      <c r="C23178" s="1" t="s">
        <v>47930</v>
      </c>
      <c r="D23178" s="1" t="s">
        <v>47931</v>
      </c>
      <c r="E23178" s="1" t="s">
        <v>373</v>
      </c>
      <c r="F23178" s="1" t="s">
        <v>118</v>
      </c>
      <c r="G23178" s="1" t="str">
        <f>IFERROR(__xludf.DUMMYFUNCTION("GOOGLETRANSLATE(D23178,""fr"",""en"")"),"#VALUE!")</f>
        <v>#VALUE!</v>
      </c>
    </row>
    <row r="23179" ht="15.75" customHeight="1">
      <c r="A23179" s="1" t="s">
        <v>3408</v>
      </c>
      <c r="B23179" s="1">
        <v>1.0</v>
      </c>
      <c r="C23179" s="1" t="s">
        <v>47932</v>
      </c>
      <c r="D23179" s="1" t="s">
        <v>47933</v>
      </c>
      <c r="E23179" s="1" t="s">
        <v>10</v>
      </c>
      <c r="F23179" s="1" t="s">
        <v>11</v>
      </c>
      <c r="G23179" s="1" t="str">
        <f>IFERROR(__xludf.DUMMYFUNCTION("GOOGLETRANSLATE(D23179,""fr"",""en"")"),"#VALUE!")</f>
        <v>#VALUE!</v>
      </c>
    </row>
    <row r="23180" ht="15.75" customHeight="1">
      <c r="A23180" s="1" t="s">
        <v>2358</v>
      </c>
      <c r="B23180" s="1">
        <v>5.0</v>
      </c>
      <c r="C23180" s="1" t="s">
        <v>47934</v>
      </c>
      <c r="D23180" s="1" t="s">
        <v>47935</v>
      </c>
      <c r="E23180" s="1" t="s">
        <v>21</v>
      </c>
      <c r="F23180" s="1" t="s">
        <v>11</v>
      </c>
      <c r="G23180" s="1" t="str">
        <f>IFERROR(__xludf.DUMMYFUNCTION("GOOGLETRANSLATE(D23180,""fr"",""en"")"),"#VALUE!")</f>
        <v>#VALUE!</v>
      </c>
    </row>
    <row r="23181" ht="15.75" customHeight="1">
      <c r="A23181" s="1" t="s">
        <v>17240</v>
      </c>
      <c r="B23181" s="1">
        <v>1.0</v>
      </c>
      <c r="C23181" s="1" t="s">
        <v>47936</v>
      </c>
      <c r="D23181" s="1" t="s">
        <v>47937</v>
      </c>
      <c r="E23181" s="1" t="s">
        <v>52</v>
      </c>
      <c r="F23181" s="1" t="s">
        <v>11</v>
      </c>
      <c r="G23181" s="1" t="str">
        <f>IFERROR(__xludf.DUMMYFUNCTION("GOOGLETRANSLATE(D23181,""fr"",""en"")"),"#VALUE!")</f>
        <v>#VALUE!</v>
      </c>
    </row>
    <row r="23182" ht="15.75" customHeight="1">
      <c r="A23182" s="1" t="s">
        <v>1764</v>
      </c>
      <c r="B23182" s="1">
        <v>2.0</v>
      </c>
      <c r="C23182" s="1" t="s">
        <v>47938</v>
      </c>
      <c r="D23182" s="1" t="s">
        <v>47939</v>
      </c>
      <c r="E23182" s="1" t="s">
        <v>10</v>
      </c>
      <c r="F23182" s="1" t="s">
        <v>11</v>
      </c>
      <c r="G23182" s="1" t="str">
        <f>IFERROR(__xludf.DUMMYFUNCTION("GOOGLETRANSLATE(D23182,""fr"",""en"")"),"#VALUE!")</f>
        <v>#VALUE!</v>
      </c>
    </row>
    <row r="23183" ht="15.75" customHeight="1">
      <c r="A23183" s="1" t="s">
        <v>585</v>
      </c>
      <c r="B23183" s="1">
        <v>2.0</v>
      </c>
      <c r="C23183" s="1" t="s">
        <v>47940</v>
      </c>
      <c r="D23183" s="1" t="s">
        <v>47941</v>
      </c>
      <c r="E23183" s="1" t="s">
        <v>21</v>
      </c>
      <c r="F23183" s="1" t="s">
        <v>11</v>
      </c>
      <c r="G23183" s="1" t="str">
        <f>IFERROR(__xludf.DUMMYFUNCTION("GOOGLETRANSLATE(D23183,""fr"",""en"")"),"#VALUE!")</f>
        <v>#VALUE!</v>
      </c>
    </row>
    <row r="23184" ht="15.75" customHeight="1">
      <c r="A23184" s="1" t="s">
        <v>4961</v>
      </c>
      <c r="B23184" s="1">
        <v>2.0</v>
      </c>
      <c r="C23184" s="1" t="s">
        <v>47942</v>
      </c>
      <c r="D23184" s="1" t="s">
        <v>47943</v>
      </c>
      <c r="E23184" s="1" t="s">
        <v>296</v>
      </c>
      <c r="F23184" s="1" t="s">
        <v>11</v>
      </c>
      <c r="G23184" s="1" t="str">
        <f>IFERROR(__xludf.DUMMYFUNCTION("GOOGLETRANSLATE(D23184,""fr"",""en"")"),"#VALUE!")</f>
        <v>#VALUE!</v>
      </c>
    </row>
    <row r="23185" ht="15.75" customHeight="1">
      <c r="A23185" s="1" t="s">
        <v>417</v>
      </c>
      <c r="B23185" s="1">
        <v>2.0</v>
      </c>
      <c r="C23185" s="1" t="s">
        <v>47944</v>
      </c>
      <c r="D23185" s="1" t="s">
        <v>47945</v>
      </c>
      <c r="E23185" s="1" t="s">
        <v>109</v>
      </c>
      <c r="F23185" s="1" t="s">
        <v>11</v>
      </c>
      <c r="G23185" s="1" t="str">
        <f>IFERROR(__xludf.DUMMYFUNCTION("GOOGLETRANSLATE(D23185,""fr"",""en"")"),"#VALUE!")</f>
        <v>#VALUE!</v>
      </c>
    </row>
    <row r="23186" ht="15.75" customHeight="1">
      <c r="A23186" s="1" t="s">
        <v>338</v>
      </c>
      <c r="B23186" s="1">
        <v>5.0</v>
      </c>
      <c r="C23186" s="1" t="s">
        <v>47946</v>
      </c>
      <c r="D23186" s="1" t="s">
        <v>47947</v>
      </c>
      <c r="E23186" s="1" t="s">
        <v>65</v>
      </c>
      <c r="F23186" s="1" t="s">
        <v>66</v>
      </c>
      <c r="G23186" s="1" t="str">
        <f>IFERROR(__xludf.DUMMYFUNCTION("GOOGLETRANSLATE(D23186,""fr"",""en"")"),"#VALUE!")</f>
        <v>#VALUE!</v>
      </c>
    </row>
    <row r="23187" ht="15.75" customHeight="1">
      <c r="A23187" s="1" t="s">
        <v>3448</v>
      </c>
      <c r="B23187" s="1">
        <v>2.0</v>
      </c>
      <c r="C23187" s="1" t="s">
        <v>47948</v>
      </c>
      <c r="D23187" s="1" t="s">
        <v>47949</v>
      </c>
      <c r="E23187" s="1" t="s">
        <v>273</v>
      </c>
      <c r="F23187" s="1" t="s">
        <v>110</v>
      </c>
      <c r="G23187" s="1" t="str">
        <f>IFERROR(__xludf.DUMMYFUNCTION("GOOGLETRANSLATE(D23187,""fr"",""en"")"),"#VALUE!")</f>
        <v>#VALUE!</v>
      </c>
    </row>
    <row r="23188" ht="15.75" customHeight="1">
      <c r="A23188" s="1" t="s">
        <v>458</v>
      </c>
      <c r="B23188" s="1">
        <v>1.0</v>
      </c>
      <c r="C23188" s="1" t="s">
        <v>47950</v>
      </c>
      <c r="D23188" s="1" t="s">
        <v>47951</v>
      </c>
      <c r="E23188" s="1" t="s">
        <v>519</v>
      </c>
      <c r="F23188" s="1" t="s">
        <v>118</v>
      </c>
      <c r="G23188" s="1" t="str">
        <f>IFERROR(__xludf.DUMMYFUNCTION("GOOGLETRANSLATE(D23188,""fr"",""en"")"),"#VALUE!")</f>
        <v>#VALUE!</v>
      </c>
    </row>
    <row r="23189" ht="15.75" customHeight="1">
      <c r="A23189" s="1" t="s">
        <v>502</v>
      </c>
      <c r="B23189" s="1">
        <v>4.0</v>
      </c>
      <c r="C23189" s="1" t="s">
        <v>47952</v>
      </c>
      <c r="D23189" s="1" t="s">
        <v>47953</v>
      </c>
      <c r="E23189" s="1" t="s">
        <v>10</v>
      </c>
      <c r="F23189" s="1" t="s">
        <v>11</v>
      </c>
      <c r="G23189" s="1" t="str">
        <f>IFERROR(__xludf.DUMMYFUNCTION("GOOGLETRANSLATE(D23189,""fr"",""en"")"),"#VALUE!")</f>
        <v>#VALUE!</v>
      </c>
    </row>
    <row r="23190" ht="15.75" customHeight="1">
      <c r="A23190" s="1" t="s">
        <v>939</v>
      </c>
      <c r="B23190" s="1">
        <v>3.0</v>
      </c>
      <c r="C23190" s="1" t="s">
        <v>47954</v>
      </c>
      <c r="D23190" s="1" t="s">
        <v>47955</v>
      </c>
      <c r="E23190" s="1" t="s">
        <v>10</v>
      </c>
      <c r="F23190" s="1" t="s">
        <v>11</v>
      </c>
      <c r="G23190" s="1" t="str">
        <f>IFERROR(__xludf.DUMMYFUNCTION("GOOGLETRANSLATE(D23190,""fr"",""en"")"),"#VALUE!")</f>
        <v>#VALUE!</v>
      </c>
    </row>
    <row r="23191" ht="15.75" customHeight="1">
      <c r="A23191" s="1" t="s">
        <v>7524</v>
      </c>
      <c r="B23191" s="1">
        <v>5.0</v>
      </c>
      <c r="C23191" s="1" t="s">
        <v>35336</v>
      </c>
      <c r="D23191" s="1" t="s">
        <v>47956</v>
      </c>
      <c r="E23191" s="1" t="s">
        <v>614</v>
      </c>
      <c r="F23191" s="1" t="s">
        <v>30</v>
      </c>
      <c r="G23191" s="1" t="str">
        <f>IFERROR(__xludf.DUMMYFUNCTION("GOOGLETRANSLATE(D23191,""fr"",""en"")"),"#VALUE!")</f>
        <v>#VALUE!</v>
      </c>
    </row>
    <row r="23192" ht="15.75" customHeight="1">
      <c r="A23192" s="1" t="s">
        <v>166</v>
      </c>
      <c r="B23192" s="1">
        <v>1.0</v>
      </c>
      <c r="C23192" s="1" t="s">
        <v>47957</v>
      </c>
      <c r="D23192" s="1" t="s">
        <v>47958</v>
      </c>
      <c r="E23192" s="1" t="s">
        <v>273</v>
      </c>
      <c r="F23192" s="1" t="s">
        <v>110</v>
      </c>
      <c r="G23192" s="1" t="str">
        <f>IFERROR(__xludf.DUMMYFUNCTION("GOOGLETRANSLATE(D23192,""fr"",""en"")"),"#VALUE!")</f>
        <v>#VALUE!</v>
      </c>
    </row>
    <row r="23193" ht="15.75" customHeight="1">
      <c r="A23193" s="1" t="s">
        <v>445</v>
      </c>
      <c r="B23193" s="1">
        <v>1.0</v>
      </c>
      <c r="C23193" s="1" t="s">
        <v>47959</v>
      </c>
      <c r="D23193" s="1" t="s">
        <v>47960</v>
      </c>
      <c r="E23193" s="1" t="s">
        <v>73</v>
      </c>
      <c r="F23193" s="1" t="s">
        <v>30</v>
      </c>
      <c r="G23193" s="1" t="str">
        <f>IFERROR(__xludf.DUMMYFUNCTION("GOOGLETRANSLATE(D23193,""fr"",""en"")"),"#VALUE!")</f>
        <v>#VALUE!</v>
      </c>
    </row>
    <row r="23194" ht="15.75" customHeight="1">
      <c r="A23194" s="1" t="s">
        <v>1264</v>
      </c>
      <c r="B23194" s="1">
        <v>1.0</v>
      </c>
      <c r="C23194" s="1" t="s">
        <v>47961</v>
      </c>
      <c r="D23194" s="1" t="s">
        <v>47962</v>
      </c>
      <c r="E23194" s="1" t="s">
        <v>176</v>
      </c>
      <c r="F23194" s="1" t="s">
        <v>66</v>
      </c>
      <c r="G23194" s="1" t="str">
        <f>IFERROR(__xludf.DUMMYFUNCTION("GOOGLETRANSLATE(D23194,""fr"",""en"")"),"#VALUE!")</f>
        <v>#VALUE!</v>
      </c>
    </row>
    <row r="23195" ht="15.75" customHeight="1">
      <c r="A23195" s="1" t="s">
        <v>656</v>
      </c>
      <c r="B23195" s="1">
        <v>1.0</v>
      </c>
      <c r="C23195" s="1" t="s">
        <v>47963</v>
      </c>
      <c r="D23195" s="1" t="s">
        <v>47964</v>
      </c>
      <c r="E23195" s="1" t="s">
        <v>47</v>
      </c>
      <c r="F23195" s="1" t="s">
        <v>118</v>
      </c>
      <c r="G23195" s="1" t="str">
        <f>IFERROR(__xludf.DUMMYFUNCTION("GOOGLETRANSLATE(D23195,""fr"",""en"")"),"#VALUE!")</f>
        <v>#VALUE!</v>
      </c>
    </row>
    <row r="23196" ht="15.75" customHeight="1">
      <c r="A23196" s="1" t="s">
        <v>4322</v>
      </c>
      <c r="B23196" s="1">
        <v>5.0</v>
      </c>
      <c r="C23196" s="1" t="s">
        <v>47965</v>
      </c>
      <c r="D23196" s="1" t="s">
        <v>47966</v>
      </c>
      <c r="E23196" s="1" t="s">
        <v>29</v>
      </c>
      <c r="F23196" s="1" t="s">
        <v>30</v>
      </c>
      <c r="G23196" s="1" t="str">
        <f>IFERROR(__xludf.DUMMYFUNCTION("GOOGLETRANSLATE(D23196,""fr"",""en"")"),"#VALUE!")</f>
        <v>#VALUE!</v>
      </c>
    </row>
    <row r="23197" ht="15.75" customHeight="1">
      <c r="A23197" s="1" t="s">
        <v>214</v>
      </c>
      <c r="B23197" s="1">
        <v>4.0</v>
      </c>
      <c r="C23197" s="1" t="s">
        <v>47967</v>
      </c>
      <c r="D23197" s="1" t="s">
        <v>47968</v>
      </c>
      <c r="E23197" s="1" t="s">
        <v>10</v>
      </c>
      <c r="F23197" s="1" t="s">
        <v>11</v>
      </c>
      <c r="G23197" s="1" t="str">
        <f>IFERROR(__xludf.DUMMYFUNCTION("GOOGLETRANSLATE(D23197,""fr"",""en"")"),"#VALUE!")</f>
        <v>#VALUE!</v>
      </c>
    </row>
    <row r="23198" ht="15.75" customHeight="1">
      <c r="A23198" s="1" t="s">
        <v>3881</v>
      </c>
      <c r="B23198" s="1">
        <v>2.0</v>
      </c>
      <c r="C23198" s="1" t="s">
        <v>47969</v>
      </c>
      <c r="D23198" s="1" t="s">
        <v>47970</v>
      </c>
      <c r="E23198" s="1" t="s">
        <v>1676</v>
      </c>
      <c r="F23198" s="1" t="s">
        <v>84</v>
      </c>
      <c r="G23198" s="1" t="str">
        <f>IFERROR(__xludf.DUMMYFUNCTION("GOOGLETRANSLATE(D23198,""fr"",""en"")"),"#VALUE!")</f>
        <v>#VALUE!</v>
      </c>
    </row>
    <row r="23199" ht="15.75" customHeight="1">
      <c r="A23199" s="1" t="s">
        <v>374</v>
      </c>
      <c r="B23199" s="1">
        <v>4.0</v>
      </c>
      <c r="C23199" s="1" t="s">
        <v>47971</v>
      </c>
      <c r="D23199" s="1" t="s">
        <v>47972</v>
      </c>
      <c r="E23199" s="1" t="s">
        <v>21</v>
      </c>
      <c r="F23199" s="1" t="s">
        <v>11</v>
      </c>
      <c r="G23199" s="1" t="str">
        <f>IFERROR(__xludf.DUMMYFUNCTION("GOOGLETRANSLATE(D23199,""fr"",""en"")"),"#VALUE!")</f>
        <v>#VALUE!</v>
      </c>
    </row>
    <row r="23200" ht="15.75" customHeight="1">
      <c r="A23200" s="1" t="s">
        <v>532</v>
      </c>
      <c r="B23200" s="1">
        <v>4.0</v>
      </c>
      <c r="C23200" s="1" t="s">
        <v>47973</v>
      </c>
      <c r="D23200" s="1" t="s">
        <v>47974</v>
      </c>
      <c r="E23200" s="1" t="s">
        <v>21</v>
      </c>
      <c r="F23200" s="1" t="s">
        <v>11</v>
      </c>
      <c r="G23200" s="1" t="str">
        <f>IFERROR(__xludf.DUMMYFUNCTION("GOOGLETRANSLATE(D23200,""fr"",""en"")"),"#VALUE!")</f>
        <v>#VALUE!</v>
      </c>
    </row>
    <row r="23201" ht="15.75" customHeight="1">
      <c r="A23201" s="1" t="s">
        <v>299</v>
      </c>
      <c r="B23201" s="1">
        <v>1.0</v>
      </c>
      <c r="C23201" s="1" t="s">
        <v>47975</v>
      </c>
      <c r="D23201" s="1" t="s">
        <v>47976</v>
      </c>
      <c r="E23201" s="1" t="s">
        <v>280</v>
      </c>
      <c r="F23201" s="1" t="s">
        <v>11</v>
      </c>
      <c r="G23201" s="1" t="str">
        <f>IFERROR(__xludf.DUMMYFUNCTION("GOOGLETRANSLATE(D23201,""fr"",""en"")"),"#VALUE!")</f>
        <v>#VALUE!</v>
      </c>
    </row>
    <row r="23202" ht="15.75" customHeight="1">
      <c r="A23202" s="1" t="s">
        <v>8943</v>
      </c>
      <c r="B23202" s="1">
        <v>5.0</v>
      </c>
      <c r="C23202" s="1" t="s">
        <v>47977</v>
      </c>
      <c r="D23202" s="1" t="s">
        <v>47978</v>
      </c>
      <c r="E23202" s="1" t="s">
        <v>21</v>
      </c>
      <c r="F23202" s="1" t="s">
        <v>11</v>
      </c>
      <c r="G23202" s="1" t="str">
        <f>IFERROR(__xludf.DUMMYFUNCTION("GOOGLETRANSLATE(D23202,""fr"",""en"")"),"#VALUE!")</f>
        <v>#VALUE!</v>
      </c>
    </row>
    <row r="23203" ht="15.75" customHeight="1">
      <c r="A23203" s="1" t="s">
        <v>1816</v>
      </c>
      <c r="B23203" s="1">
        <v>4.0</v>
      </c>
      <c r="C23203" s="1" t="s">
        <v>47979</v>
      </c>
      <c r="D23203" s="1" t="s">
        <v>47980</v>
      </c>
      <c r="E23203" s="1" t="s">
        <v>10</v>
      </c>
      <c r="F23203" s="1" t="s">
        <v>11</v>
      </c>
      <c r="G23203" s="1" t="str">
        <f>IFERROR(__xludf.DUMMYFUNCTION("GOOGLETRANSLATE(D23203,""fr"",""en"")"),"#VALUE!")</f>
        <v>#VALUE!</v>
      </c>
    </row>
    <row r="23204" ht="15.75" customHeight="1">
      <c r="A23204" s="1" t="s">
        <v>13690</v>
      </c>
      <c r="B23204" s="1">
        <v>3.0</v>
      </c>
      <c r="C23204" s="1" t="s">
        <v>47981</v>
      </c>
      <c r="D23204" s="1" t="s">
        <v>47982</v>
      </c>
      <c r="E23204" s="1" t="s">
        <v>10</v>
      </c>
      <c r="F23204" s="1" t="s">
        <v>11</v>
      </c>
      <c r="G23204" s="1" t="str">
        <f>IFERROR(__xludf.DUMMYFUNCTION("GOOGLETRANSLATE(D23204,""fr"",""en"")"),"#VALUE!")</f>
        <v>#VALUE!</v>
      </c>
    </row>
    <row r="23205" ht="15.75" customHeight="1">
      <c r="A23205" s="1" t="s">
        <v>6684</v>
      </c>
      <c r="B23205" s="1">
        <v>1.0</v>
      </c>
      <c r="C23205" s="1" t="s">
        <v>47983</v>
      </c>
      <c r="D23205" s="1" t="s">
        <v>47984</v>
      </c>
      <c r="E23205" s="1" t="s">
        <v>226</v>
      </c>
      <c r="F23205" s="1" t="s">
        <v>110</v>
      </c>
      <c r="G23205" s="1" t="str">
        <f>IFERROR(__xludf.DUMMYFUNCTION("GOOGLETRANSLATE(D23205,""fr"",""en"")"),"#VALUE!")</f>
        <v>#VALUE!</v>
      </c>
    </row>
    <row r="23206" ht="15.75" customHeight="1">
      <c r="A23206" s="1" t="s">
        <v>11538</v>
      </c>
      <c r="B23206" s="1">
        <v>3.0</v>
      </c>
      <c r="C23206" s="1" t="s">
        <v>47985</v>
      </c>
      <c r="D23206" s="1" t="s">
        <v>47986</v>
      </c>
      <c r="E23206" s="1" t="s">
        <v>484</v>
      </c>
      <c r="F23206" s="1" t="s">
        <v>30</v>
      </c>
      <c r="G23206" s="1" t="str">
        <f>IFERROR(__xludf.DUMMYFUNCTION("GOOGLETRANSLATE(D23206,""fr"",""en"")"),"#VALUE!")</f>
        <v>#VALUE!</v>
      </c>
    </row>
    <row r="23207" ht="15.75" customHeight="1">
      <c r="A23207" s="1" t="s">
        <v>6343</v>
      </c>
      <c r="B23207" s="1">
        <v>4.0</v>
      </c>
      <c r="C23207" s="1" t="s">
        <v>47987</v>
      </c>
      <c r="D23207" s="1" t="s">
        <v>47988</v>
      </c>
      <c r="E23207" s="1" t="s">
        <v>614</v>
      </c>
      <c r="F23207" s="1" t="s">
        <v>30</v>
      </c>
      <c r="G23207" s="1" t="str">
        <f>IFERROR(__xludf.DUMMYFUNCTION("GOOGLETRANSLATE(D23207,""fr"",""en"")"),"#VALUE!")</f>
        <v>#VALUE!</v>
      </c>
    </row>
    <row r="23208" ht="15.75" customHeight="1">
      <c r="A23208" s="1" t="s">
        <v>758</v>
      </c>
      <c r="B23208" s="1">
        <v>2.0</v>
      </c>
      <c r="C23208" s="1" t="s">
        <v>24287</v>
      </c>
      <c r="D23208" s="1" t="s">
        <v>47989</v>
      </c>
      <c r="E23208" s="1" t="s">
        <v>43</v>
      </c>
      <c r="F23208" s="1" t="s">
        <v>30</v>
      </c>
      <c r="G23208" s="1" t="str">
        <f>IFERROR(__xludf.DUMMYFUNCTION("GOOGLETRANSLATE(D23208,""fr"",""en"")"),"#VALUE!")</f>
        <v>#VALUE!</v>
      </c>
    </row>
    <row r="23209" ht="15.75" customHeight="1">
      <c r="A23209" s="1" t="s">
        <v>1764</v>
      </c>
      <c r="B23209" s="1">
        <v>5.0</v>
      </c>
      <c r="C23209" s="1" t="s">
        <v>47990</v>
      </c>
      <c r="D23209" s="1" t="s">
        <v>47991</v>
      </c>
      <c r="E23209" s="1" t="s">
        <v>10</v>
      </c>
      <c r="F23209" s="1" t="s">
        <v>11</v>
      </c>
      <c r="G23209" s="1" t="str">
        <f>IFERROR(__xludf.DUMMYFUNCTION("GOOGLETRANSLATE(D23209,""fr"",""en"")"),"#VALUE!")</f>
        <v>#VALUE!</v>
      </c>
    </row>
    <row r="23210" ht="15.75" customHeight="1">
      <c r="A23210" s="1" t="s">
        <v>239</v>
      </c>
      <c r="B23210" s="1">
        <v>1.0</v>
      </c>
      <c r="C23210" s="1" t="s">
        <v>47992</v>
      </c>
      <c r="D23210" s="1" t="s">
        <v>47993</v>
      </c>
      <c r="E23210" s="1" t="s">
        <v>10</v>
      </c>
      <c r="F23210" s="1" t="s">
        <v>11</v>
      </c>
      <c r="G23210" s="1" t="str">
        <f>IFERROR(__xludf.DUMMYFUNCTION("GOOGLETRANSLATE(D23210,""fr"",""en"")"),"#VALUE!")</f>
        <v>#VALUE!</v>
      </c>
    </row>
    <row r="23211" ht="15.75" customHeight="1">
      <c r="A23211" s="1" t="s">
        <v>4392</v>
      </c>
      <c r="B23211" s="1">
        <v>1.0</v>
      </c>
      <c r="C23211" s="1" t="s">
        <v>47994</v>
      </c>
      <c r="D23211" s="1" t="s">
        <v>47995</v>
      </c>
      <c r="E23211" s="1" t="s">
        <v>554</v>
      </c>
      <c r="F23211" s="1" t="s">
        <v>30</v>
      </c>
      <c r="G23211" s="1" t="str">
        <f>IFERROR(__xludf.DUMMYFUNCTION("GOOGLETRANSLATE(D23211,""fr"",""en"")"),"#VALUE!")</f>
        <v>#VALUE!</v>
      </c>
    </row>
    <row r="23212" ht="15.75" customHeight="1">
      <c r="A23212" s="1" t="s">
        <v>3850</v>
      </c>
      <c r="B23212" s="1">
        <v>5.0</v>
      </c>
      <c r="C23212" s="1" t="s">
        <v>47996</v>
      </c>
      <c r="D23212" s="1" t="s">
        <v>47997</v>
      </c>
      <c r="E23212" s="1" t="s">
        <v>10</v>
      </c>
      <c r="F23212" s="1" t="s">
        <v>11</v>
      </c>
      <c r="G23212" s="1" t="str">
        <f>IFERROR(__xludf.DUMMYFUNCTION("GOOGLETRANSLATE(D23212,""fr"",""en"")"),"#VALUE!")</f>
        <v>#VALUE!</v>
      </c>
    </row>
    <row r="23213" ht="15.75" customHeight="1">
      <c r="A23213" s="1" t="s">
        <v>7170</v>
      </c>
      <c r="B23213" s="1">
        <v>2.0</v>
      </c>
      <c r="C23213" s="1" t="s">
        <v>2035</v>
      </c>
      <c r="D23213" s="1" t="s">
        <v>47998</v>
      </c>
      <c r="E23213" s="1" t="s">
        <v>176</v>
      </c>
      <c r="F23213" s="1" t="s">
        <v>66</v>
      </c>
      <c r="G23213" s="1" t="str">
        <f>IFERROR(__xludf.DUMMYFUNCTION("GOOGLETRANSLATE(D23213,""fr"",""en"")"),"#VALUE!")</f>
        <v>#VALUE!</v>
      </c>
    </row>
    <row r="23214" ht="15.75" customHeight="1">
      <c r="A23214" s="1" t="s">
        <v>132</v>
      </c>
      <c r="B23214" s="1">
        <v>1.0</v>
      </c>
      <c r="C23214" s="1" t="s">
        <v>47999</v>
      </c>
      <c r="D23214" s="1" t="s">
        <v>48000</v>
      </c>
      <c r="E23214" s="1" t="s">
        <v>10</v>
      </c>
      <c r="F23214" s="1" t="s">
        <v>11</v>
      </c>
      <c r="G23214" s="1" t="str">
        <f>IFERROR(__xludf.DUMMYFUNCTION("GOOGLETRANSLATE(D23214,""fr"",""en"")"),"#VALUE!")</f>
        <v>#VALUE!</v>
      </c>
    </row>
    <row r="23215" ht="15.75" customHeight="1">
      <c r="A23215" s="1" t="s">
        <v>23976</v>
      </c>
      <c r="B23215" s="1">
        <v>5.0</v>
      </c>
      <c r="C23215" s="1" t="s">
        <v>48001</v>
      </c>
      <c r="D23215" s="1" t="s">
        <v>48002</v>
      </c>
      <c r="E23215" s="1" t="s">
        <v>176</v>
      </c>
      <c r="F23215" s="1" t="s">
        <v>66</v>
      </c>
      <c r="G23215" s="1" t="str">
        <f>IFERROR(__xludf.DUMMYFUNCTION("GOOGLETRANSLATE(D23215,""fr"",""en"")"),"#VALUE!")</f>
        <v>#VALUE!</v>
      </c>
    </row>
    <row r="23216" ht="15.75" customHeight="1">
      <c r="A23216" s="1" t="s">
        <v>615</v>
      </c>
      <c r="B23216" s="1">
        <v>3.0</v>
      </c>
      <c r="C23216" s="1" t="s">
        <v>48003</v>
      </c>
      <c r="D23216" s="1" t="s">
        <v>48004</v>
      </c>
      <c r="E23216" s="1" t="s">
        <v>21</v>
      </c>
      <c r="F23216" s="1" t="s">
        <v>11</v>
      </c>
      <c r="G23216" s="1" t="str">
        <f>IFERROR(__xludf.DUMMYFUNCTION("GOOGLETRANSLATE(D23216,""fr"",""en"")"),"#VALUE!")</f>
        <v>#VALUE!</v>
      </c>
    </row>
    <row r="23217" ht="15.75" customHeight="1">
      <c r="A23217" s="1" t="s">
        <v>5041</v>
      </c>
      <c r="B23217" s="1">
        <v>5.0</v>
      </c>
      <c r="C23217" s="1" t="s">
        <v>48005</v>
      </c>
      <c r="D23217" s="1" t="s">
        <v>48006</v>
      </c>
      <c r="E23217" s="1" t="s">
        <v>226</v>
      </c>
      <c r="F23217" s="1" t="s">
        <v>110</v>
      </c>
      <c r="G23217" s="1" t="str">
        <f>IFERROR(__xludf.DUMMYFUNCTION("GOOGLETRANSLATE(D23217,""fr"",""en"")"),"#VALUE!")</f>
        <v>#VALUE!</v>
      </c>
    </row>
    <row r="23218" ht="15.75" customHeight="1">
      <c r="A23218" s="1" t="s">
        <v>664</v>
      </c>
      <c r="B23218" s="1">
        <v>5.0</v>
      </c>
      <c r="C23218" s="1" t="s">
        <v>48007</v>
      </c>
      <c r="D23218" s="1" t="s">
        <v>48008</v>
      </c>
      <c r="E23218" s="1" t="s">
        <v>10</v>
      </c>
      <c r="F23218" s="1" t="s">
        <v>11</v>
      </c>
      <c r="G23218" s="1" t="str">
        <f>IFERROR(__xludf.DUMMYFUNCTION("GOOGLETRANSLATE(D23218,""fr"",""en"")"),"#VALUE!")</f>
        <v>#VALUE!</v>
      </c>
    </row>
    <row r="23219" ht="15.75" customHeight="1">
      <c r="A23219" s="1" t="s">
        <v>6129</v>
      </c>
      <c r="B23219" s="1">
        <v>1.0</v>
      </c>
      <c r="C23219" s="1" t="s">
        <v>48009</v>
      </c>
      <c r="D23219" s="1" t="s">
        <v>48010</v>
      </c>
      <c r="E23219" s="1" t="s">
        <v>273</v>
      </c>
      <c r="F23219" s="1" t="s">
        <v>110</v>
      </c>
      <c r="G23219" s="1" t="str">
        <f>IFERROR(__xludf.DUMMYFUNCTION("GOOGLETRANSLATE(D23219,""fr"",""en"")"),"#VALUE!")</f>
        <v>#VALUE!</v>
      </c>
    </row>
    <row r="23220" ht="15.75" customHeight="1">
      <c r="A23220" s="1" t="s">
        <v>433</v>
      </c>
      <c r="B23220" s="1">
        <v>1.0</v>
      </c>
      <c r="C23220" s="1" t="s">
        <v>48011</v>
      </c>
      <c r="D23220" s="1" t="s">
        <v>48012</v>
      </c>
      <c r="E23220" s="1" t="s">
        <v>21</v>
      </c>
      <c r="F23220" s="1" t="s">
        <v>11</v>
      </c>
      <c r="G23220" s="1" t="str">
        <f>IFERROR(__xludf.DUMMYFUNCTION("GOOGLETRANSLATE(D23220,""fr"",""en"")"),"#VALUE!")</f>
        <v>#VALUE!</v>
      </c>
    </row>
    <row r="23221" ht="15.75" customHeight="1">
      <c r="A23221" s="1" t="s">
        <v>2141</v>
      </c>
      <c r="B23221" s="1">
        <v>4.0</v>
      </c>
      <c r="C23221" s="1" t="s">
        <v>48013</v>
      </c>
      <c r="D23221" s="1" t="s">
        <v>48014</v>
      </c>
      <c r="E23221" s="1" t="s">
        <v>21</v>
      </c>
      <c r="F23221" s="1" t="s">
        <v>11</v>
      </c>
      <c r="G23221" s="1" t="str">
        <f>IFERROR(__xludf.DUMMYFUNCTION("GOOGLETRANSLATE(D23221,""fr"",""en"")"),"#VALUE!")</f>
        <v>#VALUE!</v>
      </c>
    </row>
    <row r="23222" ht="15.75" customHeight="1">
      <c r="A23222" s="1" t="s">
        <v>4937</v>
      </c>
      <c r="B23222" s="1">
        <v>4.0</v>
      </c>
      <c r="C23222" s="1" t="s">
        <v>48015</v>
      </c>
      <c r="D23222" s="1" t="s">
        <v>48016</v>
      </c>
      <c r="E23222" s="1" t="s">
        <v>25</v>
      </c>
      <c r="F23222" s="1" t="s">
        <v>110</v>
      </c>
      <c r="G23222" s="1" t="str">
        <f>IFERROR(__xludf.DUMMYFUNCTION("GOOGLETRANSLATE(D23222,""fr"",""en"")"),"#VALUE!")</f>
        <v>#VALUE!</v>
      </c>
    </row>
    <row r="23223" ht="15.75" customHeight="1">
      <c r="A23223" s="1" t="s">
        <v>42321</v>
      </c>
      <c r="B23223" s="1">
        <v>1.0</v>
      </c>
      <c r="C23223" s="1" t="s">
        <v>48017</v>
      </c>
      <c r="D23223" s="1" t="s">
        <v>48018</v>
      </c>
      <c r="E23223" s="1" t="s">
        <v>373</v>
      </c>
      <c r="F23223" s="1" t="s">
        <v>118</v>
      </c>
      <c r="G23223" s="1" t="str">
        <f>IFERROR(__xludf.DUMMYFUNCTION("GOOGLETRANSLATE(D23223,""fr"",""en"")"),"#VALUE!")</f>
        <v>#VALUE!</v>
      </c>
    </row>
    <row r="23224" ht="15.75" customHeight="1">
      <c r="A23224" s="1" t="s">
        <v>10131</v>
      </c>
      <c r="B23224" s="1">
        <v>2.0</v>
      </c>
      <c r="C23224" s="1" t="s">
        <v>48019</v>
      </c>
      <c r="D23224" s="1" t="s">
        <v>48020</v>
      </c>
      <c r="E23224" s="1" t="s">
        <v>296</v>
      </c>
      <c r="F23224" s="1" t="s">
        <v>66</v>
      </c>
      <c r="G23224" s="1" t="str">
        <f>IFERROR(__xludf.DUMMYFUNCTION("GOOGLETRANSLATE(D23224,""fr"",""en"")"),"#VALUE!")</f>
        <v>#VALUE!</v>
      </c>
    </row>
    <row r="23225" ht="15.75" customHeight="1">
      <c r="A23225" s="1" t="s">
        <v>926</v>
      </c>
      <c r="B23225" s="1">
        <v>1.0</v>
      </c>
      <c r="C23225" s="1" t="s">
        <v>48021</v>
      </c>
      <c r="D23225" s="1" t="s">
        <v>48022</v>
      </c>
      <c r="E23225" s="1" t="s">
        <v>117</v>
      </c>
      <c r="F23225" s="1" t="s">
        <v>118</v>
      </c>
      <c r="G23225" s="1" t="str">
        <f>IFERROR(__xludf.DUMMYFUNCTION("GOOGLETRANSLATE(D23225,""fr"",""en"")"),"#VALUE!")</f>
        <v>#VALUE!</v>
      </c>
    </row>
    <row r="23226" ht="15.75" customHeight="1">
      <c r="A23226" s="1" t="s">
        <v>4817</v>
      </c>
      <c r="B23226" s="1">
        <v>4.0</v>
      </c>
      <c r="C23226" s="1" t="s">
        <v>48023</v>
      </c>
      <c r="D23226" s="1" t="s">
        <v>48024</v>
      </c>
      <c r="E23226" s="1" t="s">
        <v>10</v>
      </c>
      <c r="F23226" s="1" t="s">
        <v>11</v>
      </c>
      <c r="G23226" s="1" t="str">
        <f>IFERROR(__xludf.DUMMYFUNCTION("GOOGLETRANSLATE(D23226,""fr"",""en"")"),"#VALUE!")</f>
        <v>#VALUE!</v>
      </c>
    </row>
    <row r="23227" ht="15.75" customHeight="1">
      <c r="A23227" s="1" t="s">
        <v>1358</v>
      </c>
      <c r="B23227" s="1">
        <v>5.0</v>
      </c>
      <c r="C23227" s="1" t="s">
        <v>48025</v>
      </c>
      <c r="D23227" s="1" t="s">
        <v>48026</v>
      </c>
      <c r="E23227" s="1" t="s">
        <v>10</v>
      </c>
      <c r="F23227" s="1" t="s">
        <v>11</v>
      </c>
      <c r="G23227" s="1" t="str">
        <f>IFERROR(__xludf.DUMMYFUNCTION("GOOGLETRANSLATE(D23227,""fr"",""en"")"),"#VALUE!")</f>
        <v>#VALUE!</v>
      </c>
    </row>
    <row r="23228" ht="15.75" customHeight="1">
      <c r="A23228" s="1" t="s">
        <v>8559</v>
      </c>
      <c r="B23228" s="1">
        <v>2.0</v>
      </c>
      <c r="C23228" s="1" t="s">
        <v>48027</v>
      </c>
      <c r="D23228" s="1" t="s">
        <v>48028</v>
      </c>
      <c r="E23228" s="1" t="s">
        <v>21</v>
      </c>
      <c r="F23228" s="1" t="s">
        <v>11</v>
      </c>
      <c r="G23228" s="1" t="str">
        <f>IFERROR(__xludf.DUMMYFUNCTION("GOOGLETRANSLATE(D23228,""fr"",""en"")"),"#VALUE!")</f>
        <v>#VALUE!</v>
      </c>
    </row>
    <row r="23229" ht="15.75" customHeight="1">
      <c r="A23229" s="1" t="s">
        <v>1663</v>
      </c>
      <c r="B23229" s="1">
        <v>5.0</v>
      </c>
      <c r="C23229" s="1" t="s">
        <v>48029</v>
      </c>
      <c r="D23229" s="1" t="s">
        <v>48030</v>
      </c>
      <c r="E23229" s="1" t="s">
        <v>21</v>
      </c>
      <c r="F23229" s="1" t="s">
        <v>11</v>
      </c>
      <c r="G23229" s="1" t="str">
        <f>IFERROR(__xludf.DUMMYFUNCTION("GOOGLETRANSLATE(D23229,""fr"",""en"")"),"I am very satisfied with the telephone service. The agent was competent, efficient and rapid. The price is very correct. I hope this will continue in the future.")</f>
        <v>I am very satisfied with the telephone service. The agent was competent, efficient and rapid. The price is very correct. I hope this will continue in the future.</v>
      </c>
    </row>
    <row r="23230" ht="15.75" customHeight="1">
      <c r="A23230" s="1" t="s">
        <v>783</v>
      </c>
      <c r="B23230" s="1">
        <v>1.0</v>
      </c>
      <c r="C23230" s="1" t="s">
        <v>48031</v>
      </c>
      <c r="D23230" s="1" t="s">
        <v>48032</v>
      </c>
      <c r="E23230" s="1" t="s">
        <v>109</v>
      </c>
      <c r="F23230" s="1" t="s">
        <v>11</v>
      </c>
      <c r="G23230" s="1" t="str">
        <f>IFERROR(__xludf.DUMMYFUNCTION("GOOGLETRANSLATE(D23230,""fr"",""en"")"),"#VALUE!")</f>
        <v>#VALUE!</v>
      </c>
    </row>
    <row r="23231" ht="15.75" customHeight="1">
      <c r="A23231" s="1" t="s">
        <v>1344</v>
      </c>
      <c r="B23231" s="1">
        <v>5.0</v>
      </c>
      <c r="C23231" s="1" t="s">
        <v>48033</v>
      </c>
      <c r="D23231" s="1" t="s">
        <v>48034</v>
      </c>
      <c r="E23231" s="1" t="s">
        <v>21</v>
      </c>
      <c r="F23231" s="1" t="s">
        <v>11</v>
      </c>
      <c r="G23231" s="1" t="str">
        <f>IFERROR(__xludf.DUMMYFUNCTION("GOOGLETRANSLATE(D23231,""fr"",""en"")"),"#VALUE!")</f>
        <v>#VALUE!</v>
      </c>
    </row>
    <row r="23232" ht="15.75" customHeight="1">
      <c r="A23232" s="1" t="s">
        <v>332</v>
      </c>
      <c r="B23232" s="1">
        <v>4.0</v>
      </c>
      <c r="C23232" s="1" t="s">
        <v>48035</v>
      </c>
      <c r="D23232" s="1" t="s">
        <v>48036</v>
      </c>
      <c r="E23232" s="1" t="s">
        <v>10</v>
      </c>
      <c r="F23232" s="1" t="s">
        <v>11</v>
      </c>
      <c r="G23232" s="1" t="str">
        <f>IFERROR(__xludf.DUMMYFUNCTION("GOOGLETRANSLATE(D23232,""fr"",""en"")"),"#VALUE!")</f>
        <v>#VALUE!</v>
      </c>
    </row>
    <row r="23233" ht="15.75" customHeight="1">
      <c r="A23233" s="1" t="s">
        <v>8877</v>
      </c>
      <c r="B23233" s="1">
        <v>1.0</v>
      </c>
      <c r="C23233" s="1" t="s">
        <v>48037</v>
      </c>
      <c r="D23233" s="1" t="s">
        <v>48038</v>
      </c>
      <c r="E23233" s="1" t="s">
        <v>750</v>
      </c>
      <c r="F23233" s="1" t="s">
        <v>110</v>
      </c>
      <c r="G23233" s="1" t="str">
        <f>IFERROR(__xludf.DUMMYFUNCTION("GOOGLETRANSLATE(D23233,""fr"",""en"")"),"#VALUE!")</f>
        <v>#VALUE!</v>
      </c>
    </row>
    <row r="23234" ht="15.75" customHeight="1">
      <c r="A23234" s="1" t="s">
        <v>1764</v>
      </c>
      <c r="B23234" s="1">
        <v>5.0</v>
      </c>
      <c r="C23234" s="1" t="s">
        <v>48039</v>
      </c>
      <c r="D23234" s="1" t="s">
        <v>48040</v>
      </c>
      <c r="E23234" s="1" t="s">
        <v>21</v>
      </c>
      <c r="F23234" s="1" t="s">
        <v>11</v>
      </c>
      <c r="G23234" s="1" t="str">
        <f>IFERROR(__xludf.DUMMYFUNCTION("GOOGLETRANSLATE(D23234,""fr"",""en"")"),"#VALUE!")</f>
        <v>#VALUE!</v>
      </c>
    </row>
    <row r="23235" ht="15.75" customHeight="1">
      <c r="A23235" s="1" t="s">
        <v>150</v>
      </c>
      <c r="B23235" s="1">
        <v>1.0</v>
      </c>
      <c r="C23235" s="1" t="s">
        <v>48041</v>
      </c>
      <c r="D23235" s="1" t="s">
        <v>48042</v>
      </c>
      <c r="E23235" s="1" t="s">
        <v>292</v>
      </c>
      <c r="F23235" s="1" t="s">
        <v>11</v>
      </c>
      <c r="G23235" s="1" t="str">
        <f>IFERROR(__xludf.DUMMYFUNCTION("GOOGLETRANSLATE(D23235,""fr"",""en"")"),"#VALUE!")</f>
        <v>#VALUE!</v>
      </c>
    </row>
    <row r="23236" ht="15.75" customHeight="1">
      <c r="A23236" s="1" t="s">
        <v>2330</v>
      </c>
      <c r="B23236" s="1">
        <v>1.0</v>
      </c>
      <c r="C23236" s="1" t="s">
        <v>48043</v>
      </c>
      <c r="D23236" s="1" t="s">
        <v>48044</v>
      </c>
      <c r="E23236" s="1" t="s">
        <v>827</v>
      </c>
      <c r="F23236" s="1" t="s">
        <v>39</v>
      </c>
      <c r="G23236" s="1" t="str">
        <f>IFERROR(__xludf.DUMMYFUNCTION("GOOGLETRANSLATE(D23236,""fr"",""en"")"),"#VALUE!")</f>
        <v>#VALUE!</v>
      </c>
    </row>
    <row r="23237" ht="15.75" customHeight="1">
      <c r="A23237" s="1" t="s">
        <v>2474</v>
      </c>
      <c r="B23237" s="1">
        <v>3.0</v>
      </c>
      <c r="C23237" s="1" t="s">
        <v>48045</v>
      </c>
      <c r="D23237" s="1" t="s">
        <v>48046</v>
      </c>
      <c r="E23237" s="1" t="s">
        <v>29</v>
      </c>
      <c r="F23237" s="1" t="s">
        <v>30</v>
      </c>
      <c r="G23237" s="1" t="str">
        <f>IFERROR(__xludf.DUMMYFUNCTION("GOOGLETRANSLATE(D23237,""fr"",""en"")"),"#VALUE!")</f>
        <v>#VALUE!</v>
      </c>
    </row>
    <row r="23238" ht="15.75" customHeight="1">
      <c r="A23238" s="1" t="s">
        <v>5162</v>
      </c>
      <c r="B23238" s="1">
        <v>2.0</v>
      </c>
      <c r="C23238" s="1" t="s">
        <v>48047</v>
      </c>
      <c r="D23238" s="1" t="s">
        <v>48048</v>
      </c>
      <c r="E23238" s="1" t="s">
        <v>448</v>
      </c>
      <c r="F23238" s="1" t="s">
        <v>84</v>
      </c>
      <c r="G23238" s="1" t="str">
        <f>IFERROR(__xludf.DUMMYFUNCTION("GOOGLETRANSLATE(D23238,""fr"",""en"")"),"#VALUE!")</f>
        <v>#VALUE!</v>
      </c>
    </row>
    <row r="23239" ht="15.75" customHeight="1">
      <c r="A23239" s="1" t="s">
        <v>12802</v>
      </c>
      <c r="B23239" s="1">
        <v>2.0</v>
      </c>
      <c r="C23239" s="1" t="s">
        <v>48049</v>
      </c>
      <c r="D23239" s="1" t="s">
        <v>48050</v>
      </c>
      <c r="E23239" s="1" t="s">
        <v>226</v>
      </c>
      <c r="F23239" s="1" t="s">
        <v>110</v>
      </c>
      <c r="G23239" s="1" t="str">
        <f>IFERROR(__xludf.DUMMYFUNCTION("GOOGLETRANSLATE(D23239,""fr"",""en"")"),"#VALUE!")</f>
        <v>#VALUE!</v>
      </c>
    </row>
    <row r="23240" ht="15.75" customHeight="1">
      <c r="A23240" s="1" t="s">
        <v>588</v>
      </c>
      <c r="B23240" s="1">
        <v>1.0</v>
      </c>
      <c r="C23240" s="1" t="s">
        <v>48051</v>
      </c>
      <c r="D23240" s="1" t="s">
        <v>48052</v>
      </c>
      <c r="E23240" s="1" t="s">
        <v>52</v>
      </c>
      <c r="F23240" s="1" t="s">
        <v>11</v>
      </c>
      <c r="G23240" s="1" t="str">
        <f>IFERROR(__xludf.DUMMYFUNCTION("GOOGLETRANSLATE(D23240,""fr"",""en"")"),"#VALUE!")</f>
        <v>#VALUE!</v>
      </c>
    </row>
    <row r="23241" ht="15.75" customHeight="1">
      <c r="A23241" s="1" t="s">
        <v>2402</v>
      </c>
      <c r="B23241" s="1">
        <v>1.0</v>
      </c>
      <c r="C23241" s="1" t="s">
        <v>48053</v>
      </c>
      <c r="D23241" s="1" t="s">
        <v>48054</v>
      </c>
      <c r="E23241" s="1" t="s">
        <v>296</v>
      </c>
      <c r="F23241" s="1" t="s">
        <v>11</v>
      </c>
      <c r="G23241" s="1" t="str">
        <f>IFERROR(__xludf.DUMMYFUNCTION("GOOGLETRANSLATE(D23241,""fr"",""en"")"),"#VALUE!")</f>
        <v>#VALUE!</v>
      </c>
    </row>
    <row r="23242" ht="15.75" customHeight="1">
      <c r="A23242" s="1" t="s">
        <v>17168</v>
      </c>
      <c r="B23242" s="1">
        <v>1.0</v>
      </c>
      <c r="C23242" s="1" t="s">
        <v>48055</v>
      </c>
      <c r="D23242" s="1" t="s">
        <v>48056</v>
      </c>
      <c r="E23242" s="1" t="s">
        <v>169</v>
      </c>
      <c r="F23242" s="1" t="s">
        <v>11</v>
      </c>
      <c r="G23242" s="1" t="str">
        <f>IFERROR(__xludf.DUMMYFUNCTION("GOOGLETRANSLATE(D23242,""fr"",""en"")"),"#VALUE!")</f>
        <v>#VALUE!</v>
      </c>
    </row>
    <row r="23243" ht="15.75" customHeight="1">
      <c r="A23243" s="1" t="s">
        <v>667</v>
      </c>
      <c r="B23243" s="1">
        <v>5.0</v>
      </c>
      <c r="C23243" s="1" t="s">
        <v>48057</v>
      </c>
      <c r="D23243" s="1" t="s">
        <v>48058</v>
      </c>
      <c r="E23243" s="1" t="s">
        <v>21</v>
      </c>
      <c r="F23243" s="1" t="s">
        <v>11</v>
      </c>
      <c r="G23243" s="1" t="str">
        <f>IFERROR(__xludf.DUMMYFUNCTION("GOOGLETRANSLATE(D23243,""fr"",""en"")"),"#VALUE!")</f>
        <v>#VALUE!</v>
      </c>
    </row>
    <row r="23244" ht="15.75" customHeight="1">
      <c r="A23244" s="1" t="s">
        <v>7</v>
      </c>
      <c r="B23244" s="1">
        <v>5.0</v>
      </c>
      <c r="C23244" s="1" t="s">
        <v>48059</v>
      </c>
      <c r="D23244" s="1" t="s">
        <v>48060</v>
      </c>
      <c r="E23244" s="1" t="s">
        <v>176</v>
      </c>
      <c r="F23244" s="1" t="s">
        <v>66</v>
      </c>
      <c r="G23244" s="1" t="str">
        <f>IFERROR(__xludf.DUMMYFUNCTION("GOOGLETRANSLATE(D23244,""fr"",""en"")"),"#VALUE!")</f>
        <v>#VALUE!</v>
      </c>
    </row>
    <row r="23245" ht="15.75" customHeight="1">
      <c r="A23245" s="1" t="s">
        <v>3267</v>
      </c>
      <c r="B23245" s="1">
        <v>4.0</v>
      </c>
      <c r="C23245" s="1" t="s">
        <v>48061</v>
      </c>
      <c r="D23245" s="1" t="s">
        <v>48062</v>
      </c>
      <c r="E23245" s="1" t="s">
        <v>614</v>
      </c>
      <c r="F23245" s="1" t="s">
        <v>30</v>
      </c>
      <c r="G23245" s="1" t="str">
        <f>IFERROR(__xludf.DUMMYFUNCTION("GOOGLETRANSLATE(D23245,""fr"",""en"")"),"#VALUE!")</f>
        <v>#VALUE!</v>
      </c>
    </row>
    <row r="23246" ht="15.75" customHeight="1">
      <c r="A23246" s="1" t="s">
        <v>7327</v>
      </c>
      <c r="B23246" s="1">
        <v>1.0</v>
      </c>
      <c r="C23246" s="1" t="s">
        <v>48063</v>
      </c>
      <c r="D23246" s="1" t="s">
        <v>48064</v>
      </c>
      <c r="E23246" s="1" t="s">
        <v>614</v>
      </c>
      <c r="F23246" s="1" t="s">
        <v>30</v>
      </c>
      <c r="G23246" s="1" t="str">
        <f>IFERROR(__xludf.DUMMYFUNCTION("GOOGLETRANSLATE(D23246,""fr"",""en"")"),"#VALUE!")</f>
        <v>#VALUE!</v>
      </c>
    </row>
    <row r="23247" ht="15.75" customHeight="1">
      <c r="A23247" s="1" t="s">
        <v>6540</v>
      </c>
      <c r="B23247" s="1">
        <v>4.0</v>
      </c>
      <c r="C23247" s="1" t="s">
        <v>48065</v>
      </c>
      <c r="D23247" s="1" t="s">
        <v>48066</v>
      </c>
      <c r="E23247" s="1" t="s">
        <v>10</v>
      </c>
      <c r="F23247" s="1" t="s">
        <v>11</v>
      </c>
      <c r="G23247" s="1" t="str">
        <f>IFERROR(__xludf.DUMMYFUNCTION("GOOGLETRANSLATE(D23247,""fr"",""en"")"),"#VALUE!")</f>
        <v>#VALUE!</v>
      </c>
    </row>
    <row r="23248" ht="15.75" customHeight="1">
      <c r="A23248" s="1" t="s">
        <v>2015</v>
      </c>
      <c r="B23248" s="1">
        <v>4.0</v>
      </c>
      <c r="C23248" s="1" t="s">
        <v>48067</v>
      </c>
      <c r="D23248" s="1" t="s">
        <v>48068</v>
      </c>
      <c r="E23248" s="1" t="s">
        <v>10</v>
      </c>
      <c r="F23248" s="1" t="s">
        <v>11</v>
      </c>
      <c r="G23248" s="1" t="str">
        <f>IFERROR(__xludf.DUMMYFUNCTION("GOOGLETRANSLATE(D23248,""fr"",""en"")"),"#VALUE!")</f>
        <v>#VALUE!</v>
      </c>
    </row>
    <row r="23249" ht="15.75" customHeight="1">
      <c r="A23249" s="1" t="s">
        <v>2402</v>
      </c>
      <c r="B23249" s="1">
        <v>3.0</v>
      </c>
      <c r="C23249" s="1" t="s">
        <v>2403</v>
      </c>
      <c r="D23249" s="1" t="s">
        <v>48069</v>
      </c>
      <c r="E23249" s="1" t="s">
        <v>10</v>
      </c>
      <c r="F23249" s="1" t="s">
        <v>11</v>
      </c>
      <c r="G23249" s="1" t="str">
        <f>IFERROR(__xludf.DUMMYFUNCTION("GOOGLETRANSLATE(D23249,""fr"",""en"")"),"#VALUE!")</f>
        <v>#VALUE!</v>
      </c>
    </row>
    <row r="23250" ht="15.75" customHeight="1">
      <c r="A23250" s="1" t="s">
        <v>1870</v>
      </c>
      <c r="B23250" s="1">
        <v>2.0</v>
      </c>
      <c r="C23250" s="1" t="s">
        <v>36542</v>
      </c>
      <c r="D23250" s="1" t="s">
        <v>48070</v>
      </c>
      <c r="E23250" s="1" t="s">
        <v>273</v>
      </c>
      <c r="F23250" s="1" t="s">
        <v>110</v>
      </c>
      <c r="G23250" s="1" t="str">
        <f>IFERROR(__xludf.DUMMYFUNCTION("GOOGLETRANSLATE(D23250,""fr"",""en"")"),"#VALUE!")</f>
        <v>#VALUE!</v>
      </c>
    </row>
    <row r="23251" ht="15.75" customHeight="1">
      <c r="A23251" s="1" t="s">
        <v>485</v>
      </c>
      <c r="B23251" s="1">
        <v>3.0</v>
      </c>
      <c r="C23251" s="1" t="s">
        <v>48071</v>
      </c>
      <c r="D23251" s="1" t="s">
        <v>48072</v>
      </c>
      <c r="E23251" s="1" t="s">
        <v>10</v>
      </c>
      <c r="F23251" s="1" t="s">
        <v>11</v>
      </c>
      <c r="G23251" s="1" t="str">
        <f>IFERROR(__xludf.DUMMYFUNCTION("GOOGLETRANSLATE(D23251,""fr"",""en"")"),"#VALUE!")</f>
        <v>#VALUE!</v>
      </c>
    </row>
    <row r="23252" ht="15.75" customHeight="1">
      <c r="A23252" s="1" t="s">
        <v>281</v>
      </c>
      <c r="B23252" s="1">
        <v>5.0</v>
      </c>
      <c r="C23252" s="1" t="s">
        <v>48073</v>
      </c>
      <c r="D23252" s="1" t="s">
        <v>48074</v>
      </c>
      <c r="E23252" s="1" t="s">
        <v>21</v>
      </c>
      <c r="F23252" s="1" t="s">
        <v>11</v>
      </c>
      <c r="G23252" s="1" t="str">
        <f>IFERROR(__xludf.DUMMYFUNCTION("GOOGLETRANSLATE(D23252,""fr"",""en"")"),"#VALUE!")</f>
        <v>#VALUE!</v>
      </c>
    </row>
    <row r="23253" ht="15.75" customHeight="1">
      <c r="A23253" s="1" t="s">
        <v>281</v>
      </c>
      <c r="B23253" s="1">
        <v>5.0</v>
      </c>
      <c r="C23253" s="1" t="s">
        <v>48075</v>
      </c>
      <c r="D23253" s="1" t="s">
        <v>48076</v>
      </c>
      <c r="E23253" s="1" t="s">
        <v>169</v>
      </c>
      <c r="F23253" s="1" t="s">
        <v>11</v>
      </c>
      <c r="G23253" s="1" t="str">
        <f>IFERROR(__xludf.DUMMYFUNCTION("GOOGLETRANSLATE(D23253,""fr"",""en"")"),"#VALUE!")</f>
        <v>#VALUE!</v>
      </c>
    </row>
    <row r="23254" ht="15.75" customHeight="1">
      <c r="A23254" s="1" t="s">
        <v>4817</v>
      </c>
      <c r="B23254" s="1">
        <v>5.0</v>
      </c>
      <c r="C23254" s="1" t="s">
        <v>48077</v>
      </c>
      <c r="D23254" s="1" t="s">
        <v>48078</v>
      </c>
      <c r="E23254" s="1" t="s">
        <v>10</v>
      </c>
      <c r="F23254" s="1" t="s">
        <v>11</v>
      </c>
      <c r="G23254" s="1" t="str">
        <f>IFERROR(__xludf.DUMMYFUNCTION("GOOGLETRANSLATE(D23254,""fr"",""en"")"),"#VALUE!")</f>
        <v>#VALUE!</v>
      </c>
    </row>
    <row r="23255" ht="15.75" customHeight="1">
      <c r="A23255" s="1" t="s">
        <v>774</v>
      </c>
      <c r="B23255" s="1">
        <v>4.0</v>
      </c>
      <c r="C23255" s="1" t="s">
        <v>48079</v>
      </c>
      <c r="D23255" s="1" t="s">
        <v>48080</v>
      </c>
      <c r="E23255" s="1" t="s">
        <v>21</v>
      </c>
      <c r="F23255" s="1" t="s">
        <v>11</v>
      </c>
      <c r="G23255" s="1" t="str">
        <f>IFERROR(__xludf.DUMMYFUNCTION("GOOGLETRANSLATE(D23255,""fr"",""en"")"),"#VALUE!")</f>
        <v>#VALUE!</v>
      </c>
    </row>
    <row r="23256" ht="15.75" customHeight="1">
      <c r="A23256" s="1" t="s">
        <v>664</v>
      </c>
      <c r="B23256" s="1">
        <v>4.0</v>
      </c>
      <c r="C23256" s="1" t="s">
        <v>48081</v>
      </c>
      <c r="D23256" s="1" t="s">
        <v>48082</v>
      </c>
      <c r="E23256" s="1" t="s">
        <v>10</v>
      </c>
      <c r="F23256" s="1" t="s">
        <v>11</v>
      </c>
      <c r="G23256" s="1" t="str">
        <f>IFERROR(__xludf.DUMMYFUNCTION("GOOGLETRANSLATE(D23256,""fr"",""en"")"),"#VALUE!")</f>
        <v>#VALUE!</v>
      </c>
    </row>
    <row r="23257" ht="15.75" customHeight="1">
      <c r="A23257" s="1" t="s">
        <v>5404</v>
      </c>
      <c r="B23257" s="1">
        <v>2.0</v>
      </c>
      <c r="C23257" s="1" t="s">
        <v>48083</v>
      </c>
      <c r="D23257" s="1" t="s">
        <v>48084</v>
      </c>
      <c r="E23257" s="1" t="s">
        <v>273</v>
      </c>
      <c r="F23257" s="1" t="s">
        <v>66</v>
      </c>
      <c r="G23257" s="1" t="str">
        <f>IFERROR(__xludf.DUMMYFUNCTION("GOOGLETRANSLATE(D23257,""fr"",""en"")"),"#VALUE!")</f>
        <v>#VALUE!</v>
      </c>
    </row>
    <row r="23258" ht="15.75" customHeight="1">
      <c r="A23258" s="1" t="s">
        <v>1870</v>
      </c>
      <c r="B23258" s="1">
        <v>3.0</v>
      </c>
      <c r="C23258" s="1" t="s">
        <v>48085</v>
      </c>
      <c r="D23258" s="1" t="s">
        <v>48086</v>
      </c>
      <c r="E23258" s="1" t="s">
        <v>10</v>
      </c>
      <c r="F23258" s="1" t="s">
        <v>11</v>
      </c>
      <c r="G23258" s="1" t="str">
        <f>IFERROR(__xludf.DUMMYFUNCTION("GOOGLETRANSLATE(D23258,""fr"",""en"")"),"#VALUE!")</f>
        <v>#VALUE!</v>
      </c>
    </row>
    <row r="23259" ht="15.75" customHeight="1">
      <c r="A23259" s="1" t="s">
        <v>1913</v>
      </c>
      <c r="B23259" s="1">
        <v>5.0</v>
      </c>
      <c r="C23259" s="1" t="s">
        <v>48087</v>
      </c>
      <c r="D23259" s="1" t="s">
        <v>48088</v>
      </c>
      <c r="E23259" s="1" t="s">
        <v>176</v>
      </c>
      <c r="F23259" s="1" t="s">
        <v>66</v>
      </c>
      <c r="G23259" s="1" t="str">
        <f>IFERROR(__xludf.DUMMYFUNCTION("GOOGLETRANSLATE(D23259,""fr"",""en"")"),"#VALUE!")</f>
        <v>#VALUE!</v>
      </c>
    </row>
    <row r="23260" ht="15.75" customHeight="1">
      <c r="A23260" s="1" t="s">
        <v>200</v>
      </c>
      <c r="B23260" s="1">
        <v>1.0</v>
      </c>
      <c r="C23260" s="1" t="s">
        <v>48089</v>
      </c>
      <c r="D23260" s="1" t="s">
        <v>48090</v>
      </c>
      <c r="E23260" s="1" t="s">
        <v>575</v>
      </c>
      <c r="F23260" s="1" t="s">
        <v>84</v>
      </c>
      <c r="G23260" s="1" t="str">
        <f>IFERROR(__xludf.DUMMYFUNCTION("GOOGLETRANSLATE(D23260,""fr"",""en"")"),"#VALUE!")</f>
        <v>#VALUE!</v>
      </c>
    </row>
    <row r="23261" ht="15.75" customHeight="1">
      <c r="A23261" s="1" t="s">
        <v>251</v>
      </c>
      <c r="B23261" s="1">
        <v>1.0</v>
      </c>
      <c r="C23261" s="1" t="s">
        <v>48091</v>
      </c>
      <c r="D23261" s="1" t="s">
        <v>48092</v>
      </c>
      <c r="E23261" s="1" t="s">
        <v>109</v>
      </c>
      <c r="F23261" s="1" t="s">
        <v>11</v>
      </c>
      <c r="G23261" s="1" t="str">
        <f>IFERROR(__xludf.DUMMYFUNCTION("GOOGLETRANSLATE(D23261,""fr"",""en"")"),"#VALUE!")</f>
        <v>#VALUE!</v>
      </c>
    </row>
    <row r="23262" ht="15.75" customHeight="1">
      <c r="A23262" s="1" t="s">
        <v>738</v>
      </c>
      <c r="B23262" s="1">
        <v>5.0</v>
      </c>
      <c r="C23262" s="1" t="s">
        <v>48093</v>
      </c>
      <c r="D23262" s="1" t="s">
        <v>48094</v>
      </c>
      <c r="E23262" s="1" t="s">
        <v>21</v>
      </c>
      <c r="F23262" s="1" t="s">
        <v>11</v>
      </c>
      <c r="G23262" s="1" t="str">
        <f>IFERROR(__xludf.DUMMYFUNCTION("GOOGLETRANSLATE(D23262,""fr"",""en"")"),"#VALUE!")</f>
        <v>#VALUE!</v>
      </c>
    </row>
    <row r="23263" ht="15.75" customHeight="1">
      <c r="A23263" s="1" t="s">
        <v>11356</v>
      </c>
      <c r="B23263" s="1">
        <v>2.0</v>
      </c>
      <c r="C23263" s="1" t="s">
        <v>48095</v>
      </c>
      <c r="D23263" s="1" t="s">
        <v>48096</v>
      </c>
      <c r="E23263" s="1" t="s">
        <v>10</v>
      </c>
      <c r="F23263" s="1" t="s">
        <v>11</v>
      </c>
      <c r="G23263" s="1" t="str">
        <f>IFERROR(__xludf.DUMMYFUNCTION("GOOGLETRANSLATE(D23263,""fr"",""en"")"),"#VALUE!")</f>
        <v>#VALUE!</v>
      </c>
    </row>
    <row r="23264" ht="15.75" customHeight="1">
      <c r="A23264" s="1" t="s">
        <v>3496</v>
      </c>
      <c r="B23264" s="1">
        <v>5.0</v>
      </c>
      <c r="C23264" s="1" t="s">
        <v>48097</v>
      </c>
      <c r="D23264" s="1" t="s">
        <v>48098</v>
      </c>
      <c r="E23264" s="1" t="s">
        <v>10</v>
      </c>
      <c r="F23264" s="1" t="s">
        <v>11</v>
      </c>
      <c r="G23264" s="1" t="str">
        <f>IFERROR(__xludf.DUMMYFUNCTION("GOOGLETRANSLATE(D23264,""fr"",""en"")"),"#VALUE!")</f>
        <v>#VALUE!</v>
      </c>
    </row>
    <row r="23265" ht="15.75" customHeight="1">
      <c r="A23265" s="1" t="s">
        <v>8086</v>
      </c>
      <c r="B23265" s="1">
        <v>1.0</v>
      </c>
      <c r="C23265" s="1" t="s">
        <v>48099</v>
      </c>
      <c r="D23265" s="1" t="s">
        <v>48100</v>
      </c>
      <c r="E23265" s="1" t="s">
        <v>226</v>
      </c>
      <c r="F23265" s="1" t="s">
        <v>11</v>
      </c>
      <c r="G23265" s="1" t="str">
        <f>IFERROR(__xludf.DUMMYFUNCTION("GOOGLETRANSLATE(D23265,""fr"",""en"")"),"#VALUE!")</f>
        <v>#VALUE!</v>
      </c>
    </row>
    <row r="23266" ht="15.75" customHeight="1">
      <c r="A23266" s="1" t="s">
        <v>2937</v>
      </c>
      <c r="B23266" s="1">
        <v>3.0</v>
      </c>
      <c r="C23266" s="1" t="s">
        <v>48101</v>
      </c>
      <c r="D23266" s="1" t="s">
        <v>48102</v>
      </c>
      <c r="E23266" s="1" t="s">
        <v>21</v>
      </c>
      <c r="F23266" s="1" t="s">
        <v>11</v>
      </c>
      <c r="G23266" s="1" t="str">
        <f>IFERROR(__xludf.DUMMYFUNCTION("GOOGLETRANSLATE(D23266,""fr"",""en"")"),"#VALUE!")</f>
        <v>#VALUE!</v>
      </c>
    </row>
    <row r="23267" ht="15.75" customHeight="1">
      <c r="A23267" s="1" t="s">
        <v>7</v>
      </c>
      <c r="B23267" s="1">
        <v>4.0</v>
      </c>
      <c r="C23267" s="1" t="s">
        <v>48103</v>
      </c>
      <c r="D23267" s="1" t="s">
        <v>48104</v>
      </c>
      <c r="E23267" s="1" t="s">
        <v>10</v>
      </c>
      <c r="F23267" s="1" t="s">
        <v>11</v>
      </c>
      <c r="G23267" s="1" t="str">
        <f>IFERROR(__xludf.DUMMYFUNCTION("GOOGLETRANSLATE(D23267,""fr"",""en"")"),"#VALUE!")</f>
        <v>#VALUE!</v>
      </c>
    </row>
    <row r="23268" ht="15.75" customHeight="1">
      <c r="A23268" s="1" t="s">
        <v>12476</v>
      </c>
      <c r="B23268" s="1">
        <v>1.0</v>
      </c>
      <c r="C23268" s="1" t="s">
        <v>48105</v>
      </c>
      <c r="D23268" s="1" t="s">
        <v>48106</v>
      </c>
      <c r="E23268" s="1" t="s">
        <v>254</v>
      </c>
      <c r="F23268" s="1" t="s">
        <v>66</v>
      </c>
      <c r="G23268" s="1" t="str">
        <f>IFERROR(__xludf.DUMMYFUNCTION("GOOGLETRANSLATE(D23268,""fr"",""en"")"),"#VALUE!")</f>
        <v>#VALUE!</v>
      </c>
    </row>
    <row r="23269" ht="15.75" customHeight="1">
      <c r="A23269" s="1" t="s">
        <v>921</v>
      </c>
      <c r="B23269" s="1">
        <v>4.0</v>
      </c>
      <c r="C23269" s="1" t="s">
        <v>48107</v>
      </c>
      <c r="D23269" s="1" t="s">
        <v>48108</v>
      </c>
      <c r="E23269" s="1" t="s">
        <v>21</v>
      </c>
      <c r="F23269" s="1" t="s">
        <v>11</v>
      </c>
      <c r="G23269" s="1" t="str">
        <f>IFERROR(__xludf.DUMMYFUNCTION("GOOGLETRANSLATE(D23269,""fr"",""en"")"),"#VALUE!")</f>
        <v>#VALUE!</v>
      </c>
    </row>
    <row r="23270" ht="15.75" customHeight="1">
      <c r="A23270" s="1" t="s">
        <v>1833</v>
      </c>
      <c r="B23270" s="1">
        <v>5.0</v>
      </c>
      <c r="C23270" s="1" t="s">
        <v>48109</v>
      </c>
      <c r="D23270" s="1" t="s">
        <v>48110</v>
      </c>
      <c r="E23270" s="1" t="s">
        <v>448</v>
      </c>
      <c r="F23270" s="1" t="s">
        <v>84</v>
      </c>
      <c r="G23270" s="1" t="str">
        <f>IFERROR(__xludf.DUMMYFUNCTION("GOOGLETRANSLATE(D23270,""fr"",""en"")"),"#VALUE!")</f>
        <v>#VALUE!</v>
      </c>
    </row>
    <row r="23271" ht="15.75" customHeight="1">
      <c r="A23271" s="1" t="s">
        <v>7432</v>
      </c>
      <c r="B23271" s="1">
        <v>1.0</v>
      </c>
      <c r="C23271" s="1" t="s">
        <v>48111</v>
      </c>
      <c r="D23271" s="1" t="s">
        <v>48112</v>
      </c>
      <c r="E23271" s="1" t="s">
        <v>34</v>
      </c>
      <c r="F23271" s="1" t="s">
        <v>30</v>
      </c>
      <c r="G23271" s="1" t="str">
        <f>IFERROR(__xludf.DUMMYFUNCTION("GOOGLETRANSLATE(D23271,""fr"",""en"")"),"#VALUE!")</f>
        <v>#VALUE!</v>
      </c>
    </row>
    <row r="23272" ht="15.75" customHeight="1">
      <c r="A23272" s="1" t="s">
        <v>8163</v>
      </c>
      <c r="B23272" s="1">
        <v>1.0</v>
      </c>
      <c r="C23272" s="1" t="s">
        <v>48113</v>
      </c>
      <c r="D23272" s="1" t="s">
        <v>48114</v>
      </c>
      <c r="E23272" s="1" t="s">
        <v>10</v>
      </c>
      <c r="F23272" s="1" t="s">
        <v>11</v>
      </c>
      <c r="G23272" s="1" t="str">
        <f>IFERROR(__xludf.DUMMYFUNCTION("GOOGLETRANSLATE(D23272,""fr"",""en"")"),"#VALUE!")</f>
        <v>#VALUE!</v>
      </c>
    </row>
    <row r="23273" ht="15.75" customHeight="1">
      <c r="A23273" s="1" t="s">
        <v>5041</v>
      </c>
      <c r="B23273" s="1">
        <v>5.0</v>
      </c>
      <c r="C23273" s="1" t="s">
        <v>48115</v>
      </c>
      <c r="D23273" s="1" t="s">
        <v>48116</v>
      </c>
      <c r="E23273" s="1" t="s">
        <v>29</v>
      </c>
      <c r="F23273" s="1" t="s">
        <v>30</v>
      </c>
      <c r="G23273" s="1" t="str">
        <f>IFERROR(__xludf.DUMMYFUNCTION("GOOGLETRANSLATE(D23273,""fr"",""en"")"),"#VALUE!")</f>
        <v>#VALUE!</v>
      </c>
    </row>
    <row r="23274" ht="15.75" customHeight="1">
      <c r="A23274" s="1" t="s">
        <v>3818</v>
      </c>
      <c r="B23274" s="1">
        <v>3.0</v>
      </c>
      <c r="C23274" s="1" t="s">
        <v>48117</v>
      </c>
      <c r="D23274" s="1" t="s">
        <v>48118</v>
      </c>
      <c r="E23274" s="1" t="s">
        <v>10</v>
      </c>
      <c r="F23274" s="1" t="s">
        <v>11</v>
      </c>
      <c r="G23274" s="1" t="str">
        <f>IFERROR(__xludf.DUMMYFUNCTION("GOOGLETRANSLATE(D23274,""fr"",""en"")"),"#VALUE!")</f>
        <v>#VALUE!</v>
      </c>
    </row>
    <row r="23275" ht="15.75" customHeight="1">
      <c r="A23275" s="1" t="s">
        <v>2097</v>
      </c>
      <c r="B23275" s="1">
        <v>2.0</v>
      </c>
      <c r="C23275" s="1" t="s">
        <v>48119</v>
      </c>
      <c r="D23275" s="1" t="s">
        <v>48120</v>
      </c>
      <c r="E23275" s="1" t="s">
        <v>109</v>
      </c>
      <c r="F23275" s="1" t="s">
        <v>110</v>
      </c>
      <c r="G23275" s="1" t="str">
        <f>IFERROR(__xludf.DUMMYFUNCTION("GOOGLETRANSLATE(D23275,""fr"",""en"")"),"#VALUE!")</f>
        <v>#VALUE!</v>
      </c>
    </row>
    <row r="23276" ht="15.75" customHeight="1">
      <c r="A23276" s="1" t="s">
        <v>1709</v>
      </c>
      <c r="B23276" s="1">
        <v>3.0</v>
      </c>
      <c r="C23276" s="1" t="s">
        <v>48121</v>
      </c>
      <c r="D23276" s="1" t="s">
        <v>48122</v>
      </c>
      <c r="E23276" s="1" t="s">
        <v>65</v>
      </c>
      <c r="F23276" s="1" t="s">
        <v>66</v>
      </c>
      <c r="G23276" s="1" t="str">
        <f>IFERROR(__xludf.DUMMYFUNCTION("GOOGLETRANSLATE(D23276,""fr"",""en"")"),"#VALUE!")</f>
        <v>#VALUE!</v>
      </c>
    </row>
    <row r="23277" ht="15.75" customHeight="1">
      <c r="A23277" s="1" t="s">
        <v>2162</v>
      </c>
      <c r="B23277" s="1">
        <v>2.0</v>
      </c>
      <c r="C23277" s="1" t="s">
        <v>48123</v>
      </c>
      <c r="D23277" s="1" t="s">
        <v>48124</v>
      </c>
      <c r="E23277" s="1" t="s">
        <v>25</v>
      </c>
      <c r="F23277" s="1" t="s">
        <v>11</v>
      </c>
      <c r="G23277" s="1" t="str">
        <f>IFERROR(__xludf.DUMMYFUNCTION("GOOGLETRANSLATE(D23277,""fr"",""en"")"),"#VALUE!")</f>
        <v>#VALUE!</v>
      </c>
    </row>
    <row r="23278" ht="15.75" customHeight="1">
      <c r="A23278" s="1" t="s">
        <v>223</v>
      </c>
      <c r="B23278" s="1">
        <v>1.0</v>
      </c>
      <c r="C23278" s="1" t="s">
        <v>48125</v>
      </c>
      <c r="D23278" s="1" t="s">
        <v>48126</v>
      </c>
      <c r="E23278" s="1" t="s">
        <v>1472</v>
      </c>
      <c r="F23278" s="1" t="s">
        <v>84</v>
      </c>
      <c r="G23278" s="1" t="str">
        <f>IFERROR(__xludf.DUMMYFUNCTION("GOOGLETRANSLATE(D23278,""fr"",""en"")"),"#VALUE!")</f>
        <v>#VALUE!</v>
      </c>
    </row>
    <row r="23279" ht="15.75" customHeight="1">
      <c r="A23279" s="1" t="s">
        <v>8671</v>
      </c>
      <c r="B23279" s="1">
        <v>1.0</v>
      </c>
      <c r="C23279" s="1" t="s">
        <v>48127</v>
      </c>
      <c r="D23279" s="1" t="s">
        <v>48128</v>
      </c>
      <c r="E23279" s="1" t="s">
        <v>125</v>
      </c>
      <c r="F23279" s="1" t="s">
        <v>66</v>
      </c>
      <c r="G23279" s="1" t="str">
        <f>IFERROR(__xludf.DUMMYFUNCTION("GOOGLETRANSLATE(D23279,""fr"",""en"")"),"#VALUE!")</f>
        <v>#VALUE!</v>
      </c>
    </row>
    <row r="23280" ht="15.75" customHeight="1">
      <c r="A23280" s="1" t="s">
        <v>1079</v>
      </c>
      <c r="B23280" s="1">
        <v>1.0</v>
      </c>
      <c r="C23280" s="1" t="s">
        <v>48129</v>
      </c>
      <c r="D23280" s="1" t="s">
        <v>48130</v>
      </c>
      <c r="E23280" s="1" t="s">
        <v>25</v>
      </c>
      <c r="F23280" s="1" t="s">
        <v>110</v>
      </c>
      <c r="G23280" s="1" t="str">
        <f>IFERROR(__xludf.DUMMYFUNCTION("GOOGLETRANSLATE(D23280,""fr"",""en"")"),"#VALUE!")</f>
        <v>#VALUE!</v>
      </c>
    </row>
    <row r="23281" ht="15.75" customHeight="1">
      <c r="A23281" s="1" t="s">
        <v>4440</v>
      </c>
      <c r="B23281" s="1">
        <v>4.0</v>
      </c>
      <c r="C23281" s="1" t="s">
        <v>48131</v>
      </c>
      <c r="D23281" s="1" t="s">
        <v>48132</v>
      </c>
      <c r="E23281" s="1" t="s">
        <v>21</v>
      </c>
      <c r="F23281" s="1" t="s">
        <v>11</v>
      </c>
      <c r="G23281" s="1" t="str">
        <f>IFERROR(__xludf.DUMMYFUNCTION("GOOGLETRANSLATE(D23281,""fr"",""en"")"),"#VALUE!")</f>
        <v>#VALUE!</v>
      </c>
    </row>
    <row r="23282" ht="15.75" customHeight="1">
      <c r="A23282" s="1" t="s">
        <v>9292</v>
      </c>
      <c r="B23282" s="1">
        <v>1.0</v>
      </c>
      <c r="C23282" s="1" t="s">
        <v>48133</v>
      </c>
      <c r="D23282" s="1" t="s">
        <v>48134</v>
      </c>
      <c r="E23282" s="1" t="s">
        <v>373</v>
      </c>
      <c r="F23282" s="1" t="s">
        <v>30</v>
      </c>
      <c r="G23282" s="1" t="str">
        <f>IFERROR(__xludf.DUMMYFUNCTION("GOOGLETRANSLATE(D23282,""fr"",""en"")"),"#VALUE!")</f>
        <v>#VALUE!</v>
      </c>
    </row>
    <row r="23283" ht="15.75" customHeight="1">
      <c r="A23283" s="1" t="s">
        <v>899</v>
      </c>
      <c r="B23283" s="1">
        <v>4.0</v>
      </c>
      <c r="C23283" s="1" t="s">
        <v>48135</v>
      </c>
      <c r="D23283" s="1" t="s">
        <v>48136</v>
      </c>
      <c r="E23283" s="1" t="s">
        <v>10</v>
      </c>
      <c r="F23283" s="1" t="s">
        <v>11</v>
      </c>
      <c r="G23283" s="1" t="str">
        <f>IFERROR(__xludf.DUMMYFUNCTION("GOOGLETRANSLATE(D23283,""fr"",""en"")"),"#VALUE!")</f>
        <v>#VALUE!</v>
      </c>
    </row>
    <row r="23284" ht="15.75" customHeight="1">
      <c r="A23284" s="1" t="s">
        <v>1796</v>
      </c>
      <c r="B23284" s="1">
        <v>5.0</v>
      </c>
      <c r="C23284" s="1" t="s">
        <v>48137</v>
      </c>
      <c r="D23284" s="1" t="s">
        <v>48138</v>
      </c>
      <c r="E23284" s="1" t="s">
        <v>21</v>
      </c>
      <c r="F23284" s="1" t="s">
        <v>11</v>
      </c>
      <c r="G23284" s="1" t="str">
        <f>IFERROR(__xludf.DUMMYFUNCTION("GOOGLETRANSLATE(D23284,""fr"",""en"")"),"#VALUE!")</f>
        <v>#VALUE!</v>
      </c>
    </row>
    <row r="23285" ht="15.75" customHeight="1">
      <c r="A23285" s="1" t="s">
        <v>7</v>
      </c>
      <c r="B23285" s="1">
        <v>3.0</v>
      </c>
      <c r="C23285" s="1" t="s">
        <v>48139</v>
      </c>
      <c r="D23285" s="1" t="s">
        <v>48140</v>
      </c>
      <c r="E23285" s="1" t="s">
        <v>176</v>
      </c>
      <c r="F23285" s="1" t="s">
        <v>66</v>
      </c>
      <c r="G23285" s="1" t="str">
        <f>IFERROR(__xludf.DUMMYFUNCTION("GOOGLETRANSLATE(D23285,""fr"",""en"")"),"#VALUE!")</f>
        <v>#VALUE!</v>
      </c>
    </row>
    <row r="23286" ht="15.75" customHeight="1">
      <c r="A23286" s="1" t="s">
        <v>7894</v>
      </c>
      <c r="B23286" s="1">
        <v>2.0</v>
      </c>
      <c r="C23286" s="1" t="s">
        <v>48141</v>
      </c>
      <c r="D23286" s="1" t="s">
        <v>48142</v>
      </c>
      <c r="E23286" s="1" t="s">
        <v>52</v>
      </c>
      <c r="F23286" s="1" t="s">
        <v>48</v>
      </c>
      <c r="G23286" s="1" t="str">
        <f>IFERROR(__xludf.DUMMYFUNCTION("GOOGLETRANSLATE(D23286,""fr"",""en"")"),"#VALUE!")</f>
        <v>#VALUE!</v>
      </c>
    </row>
    <row r="23287" ht="15.75" customHeight="1">
      <c r="A23287" s="1" t="s">
        <v>433</v>
      </c>
      <c r="B23287" s="1">
        <v>4.0</v>
      </c>
      <c r="C23287" s="1" t="s">
        <v>48143</v>
      </c>
      <c r="D23287" s="1" t="s">
        <v>48144</v>
      </c>
      <c r="E23287" s="1" t="s">
        <v>65</v>
      </c>
      <c r="F23287" s="1" t="s">
        <v>66</v>
      </c>
      <c r="G23287" s="1" t="str">
        <f>IFERROR(__xludf.DUMMYFUNCTION("GOOGLETRANSLATE(D23287,""fr"",""en"")"),"#VALUE!")</f>
        <v>#VALUE!</v>
      </c>
    </row>
    <row r="23288" ht="15.75" customHeight="1">
      <c r="A23288" s="1" t="s">
        <v>3813</v>
      </c>
      <c r="B23288" s="1">
        <v>1.0</v>
      </c>
      <c r="C23288" s="1" t="s">
        <v>48145</v>
      </c>
      <c r="D23288" s="1" t="s">
        <v>48146</v>
      </c>
      <c r="E23288" s="1" t="s">
        <v>125</v>
      </c>
      <c r="F23288" s="1" t="s">
        <v>110</v>
      </c>
      <c r="G23288" s="1" t="str">
        <f>IFERROR(__xludf.DUMMYFUNCTION("GOOGLETRANSLATE(D23288,""fr"",""en"")"),"#VALUE!")</f>
        <v>#VALUE!</v>
      </c>
    </row>
    <row r="23289" ht="15.75" customHeight="1">
      <c r="A23289" s="1" t="s">
        <v>3850</v>
      </c>
      <c r="B23289" s="1">
        <v>4.0</v>
      </c>
      <c r="C23289" s="1" t="s">
        <v>48147</v>
      </c>
      <c r="D23289" s="1" t="s">
        <v>48148</v>
      </c>
      <c r="E23289" s="1" t="s">
        <v>10</v>
      </c>
      <c r="F23289" s="1" t="s">
        <v>11</v>
      </c>
      <c r="G23289" s="1" t="str">
        <f>IFERROR(__xludf.DUMMYFUNCTION("GOOGLETRANSLATE(D23289,""fr"",""en"")"),"#VALUE!")</f>
        <v>#VALUE!</v>
      </c>
    </row>
    <row r="23290" ht="15.75" customHeight="1">
      <c r="A23290" s="1" t="s">
        <v>1439</v>
      </c>
      <c r="B23290" s="1">
        <v>1.0</v>
      </c>
      <c r="C23290" s="1" t="s">
        <v>48149</v>
      </c>
      <c r="D23290" s="1" t="s">
        <v>48150</v>
      </c>
      <c r="E23290" s="1" t="s">
        <v>52</v>
      </c>
      <c r="F23290" s="1" t="s">
        <v>11</v>
      </c>
      <c r="G23290" s="1" t="str">
        <f>IFERROR(__xludf.DUMMYFUNCTION("GOOGLETRANSLATE(D23290,""fr"",""en"")"),"#VALUE!")</f>
        <v>#VALUE!</v>
      </c>
    </row>
    <row r="23291" ht="15.75" customHeight="1">
      <c r="A23291" s="1" t="s">
        <v>1245</v>
      </c>
      <c r="B23291" s="1">
        <v>4.0</v>
      </c>
      <c r="C23291" s="1" t="s">
        <v>48151</v>
      </c>
      <c r="D23291" s="1" t="s">
        <v>48152</v>
      </c>
      <c r="E23291" s="1" t="s">
        <v>21</v>
      </c>
      <c r="F23291" s="1" t="s">
        <v>11</v>
      </c>
      <c r="G23291" s="1" t="str">
        <f>IFERROR(__xludf.DUMMYFUNCTION("GOOGLETRANSLATE(D23291,""fr"",""en"")"),"#VALUE!")</f>
        <v>#VALUE!</v>
      </c>
    </row>
    <row r="23292" ht="15.75" customHeight="1">
      <c r="A23292" s="1" t="s">
        <v>433</v>
      </c>
      <c r="B23292" s="1">
        <v>4.0</v>
      </c>
      <c r="C23292" s="1" t="s">
        <v>48153</v>
      </c>
      <c r="D23292" s="1" t="s">
        <v>48154</v>
      </c>
      <c r="E23292" s="1" t="s">
        <v>21</v>
      </c>
      <c r="F23292" s="1" t="s">
        <v>11</v>
      </c>
      <c r="G23292" s="1" t="str">
        <f>IFERROR(__xludf.DUMMYFUNCTION("GOOGLETRANSLATE(D23292,""fr"",""en"")"),"#VALUE!")</f>
        <v>#VALUE!</v>
      </c>
    </row>
    <row r="23293" ht="15.75" customHeight="1">
      <c r="A23293" s="1" t="s">
        <v>2683</v>
      </c>
      <c r="B23293" s="1">
        <v>1.0</v>
      </c>
      <c r="C23293" s="1" t="s">
        <v>48155</v>
      </c>
      <c r="D23293" s="1" t="s">
        <v>48156</v>
      </c>
      <c r="E23293" s="1" t="s">
        <v>373</v>
      </c>
      <c r="F23293" s="1" t="s">
        <v>118</v>
      </c>
      <c r="G23293" s="1" t="str">
        <f>IFERROR(__xludf.DUMMYFUNCTION("GOOGLETRANSLATE(D23293,""fr"",""en"")"),"#VALUE!")</f>
        <v>#VALUE!</v>
      </c>
    </row>
    <row r="23294" ht="15.75" customHeight="1">
      <c r="A23294" s="1" t="s">
        <v>12802</v>
      </c>
      <c r="B23294" s="1">
        <v>3.0</v>
      </c>
      <c r="C23294" s="1" t="s">
        <v>48157</v>
      </c>
      <c r="D23294" s="1" t="s">
        <v>48158</v>
      </c>
      <c r="E23294" s="1" t="s">
        <v>169</v>
      </c>
      <c r="F23294" s="1" t="s">
        <v>11</v>
      </c>
      <c r="G23294" s="1" t="str">
        <f>IFERROR(__xludf.DUMMYFUNCTION("GOOGLETRANSLATE(D23294,""fr"",""en"")"),"#VALUE!")</f>
        <v>#VALUE!</v>
      </c>
    </row>
    <row r="23295" ht="15.75" customHeight="1">
      <c r="A23295" s="1" t="s">
        <v>144</v>
      </c>
      <c r="B23295" s="1">
        <v>4.0</v>
      </c>
      <c r="C23295" s="1" t="s">
        <v>48159</v>
      </c>
      <c r="D23295" s="1" t="s">
        <v>48160</v>
      </c>
      <c r="E23295" s="1" t="s">
        <v>21</v>
      </c>
      <c r="F23295" s="1" t="s">
        <v>11</v>
      </c>
      <c r="G23295" s="1" t="str">
        <f>IFERROR(__xludf.DUMMYFUNCTION("GOOGLETRANSLATE(D23295,""fr"",""en"")"),"#VALUE!")</f>
        <v>#VALUE!</v>
      </c>
    </row>
    <row r="23296" ht="15.75" customHeight="1">
      <c r="A23296" s="1" t="s">
        <v>692</v>
      </c>
      <c r="B23296" s="1">
        <v>3.0</v>
      </c>
      <c r="C23296" s="1" t="s">
        <v>48161</v>
      </c>
      <c r="D23296" s="1" t="s">
        <v>48162</v>
      </c>
      <c r="E23296" s="1" t="s">
        <v>65</v>
      </c>
      <c r="F23296" s="1" t="s">
        <v>66</v>
      </c>
      <c r="G23296" s="1" t="str">
        <f>IFERROR(__xludf.DUMMYFUNCTION("GOOGLETRANSLATE(D23296,""fr"",""en"")"),"#VALUE!")</f>
        <v>#VALUE!</v>
      </c>
    </row>
    <row r="23297" ht="15.75" customHeight="1">
      <c r="A23297" s="1" t="s">
        <v>7</v>
      </c>
      <c r="B23297" s="1">
        <v>5.0</v>
      </c>
      <c r="C23297" s="1" t="s">
        <v>48163</v>
      </c>
      <c r="D23297" s="1" t="s">
        <v>48164</v>
      </c>
      <c r="E23297" s="1" t="s">
        <v>169</v>
      </c>
      <c r="F23297" s="1" t="s">
        <v>11</v>
      </c>
      <c r="G23297" s="1" t="str">
        <f>IFERROR(__xludf.DUMMYFUNCTION("GOOGLETRANSLATE(D23297,""fr"",""en"")"),"#VALUE!")</f>
        <v>#VALUE!</v>
      </c>
    </row>
    <row r="23298" ht="15.75" customHeight="1">
      <c r="A23298" s="1" t="s">
        <v>1870</v>
      </c>
      <c r="B23298" s="1">
        <v>5.0</v>
      </c>
      <c r="C23298" s="1" t="s">
        <v>48165</v>
      </c>
      <c r="D23298" s="1" t="s">
        <v>48166</v>
      </c>
      <c r="E23298" s="1" t="s">
        <v>10</v>
      </c>
      <c r="F23298" s="1" t="s">
        <v>11</v>
      </c>
      <c r="G23298" s="1" t="str">
        <f>IFERROR(__xludf.DUMMYFUNCTION("GOOGLETRANSLATE(D23298,""fr"",""en"")"),"#VALUE!")</f>
        <v>#VALUE!</v>
      </c>
    </row>
    <row r="23299" ht="15.75" customHeight="1">
      <c r="A23299" s="1" t="s">
        <v>147</v>
      </c>
      <c r="B23299" s="1">
        <v>3.0</v>
      </c>
      <c r="C23299" s="1" t="s">
        <v>48167</v>
      </c>
      <c r="D23299" s="1" t="s">
        <v>48168</v>
      </c>
      <c r="E23299" s="1" t="s">
        <v>21</v>
      </c>
      <c r="F23299" s="1" t="s">
        <v>11</v>
      </c>
      <c r="G23299" s="1" t="str">
        <f>IFERROR(__xludf.DUMMYFUNCTION("GOOGLETRANSLATE(D23299,""fr"",""en"")"),"#VALUE!")</f>
        <v>#VALUE!</v>
      </c>
    </row>
    <row r="23300" ht="15.75" customHeight="1">
      <c r="A23300" s="1" t="s">
        <v>5363</v>
      </c>
      <c r="B23300" s="1">
        <v>3.0</v>
      </c>
      <c r="C23300" s="1" t="s">
        <v>48169</v>
      </c>
      <c r="D23300" s="1" t="s">
        <v>48170</v>
      </c>
      <c r="E23300" s="1" t="s">
        <v>196</v>
      </c>
      <c r="F23300" s="1" t="s">
        <v>118</v>
      </c>
      <c r="G23300" s="1" t="str">
        <f>IFERROR(__xludf.DUMMYFUNCTION("GOOGLETRANSLATE(D23300,""fr"",""en"")"),"#VALUE!")</f>
        <v>#VALUE!</v>
      </c>
    </row>
    <row r="23301" ht="15.75" customHeight="1">
      <c r="A23301" s="1" t="s">
        <v>2826</v>
      </c>
      <c r="B23301" s="1">
        <v>5.0</v>
      </c>
      <c r="C23301" s="1" t="s">
        <v>48171</v>
      </c>
      <c r="D23301" s="1" t="s">
        <v>48172</v>
      </c>
      <c r="E23301" s="1" t="s">
        <v>21</v>
      </c>
      <c r="F23301" s="1" t="s">
        <v>11</v>
      </c>
      <c r="G23301" s="1" t="str">
        <f>IFERROR(__xludf.DUMMYFUNCTION("GOOGLETRANSLATE(D23301,""fr"",""en"")"),"#VALUE!")</f>
        <v>#VALUE!</v>
      </c>
    </row>
    <row r="23302" ht="15.75" customHeight="1">
      <c r="A23302" s="1" t="s">
        <v>18</v>
      </c>
      <c r="B23302" s="1">
        <v>5.0</v>
      </c>
      <c r="C23302" s="1" t="s">
        <v>48173</v>
      </c>
      <c r="D23302" s="1" t="s">
        <v>48174</v>
      </c>
      <c r="E23302" s="1" t="s">
        <v>10</v>
      </c>
      <c r="F23302" s="1" t="s">
        <v>11</v>
      </c>
      <c r="G23302" s="1" t="str">
        <f>IFERROR(__xludf.DUMMYFUNCTION("GOOGLETRANSLATE(D23302,""fr"",""en"")"),"#VALUE!")</f>
        <v>#VALUE!</v>
      </c>
    </row>
    <row r="23303" ht="15.75" customHeight="1">
      <c r="A23303" s="1" t="s">
        <v>3693</v>
      </c>
      <c r="B23303" s="1">
        <v>1.0</v>
      </c>
      <c r="C23303" s="1" t="s">
        <v>48175</v>
      </c>
      <c r="D23303" s="1" t="s">
        <v>48176</v>
      </c>
      <c r="E23303" s="1" t="s">
        <v>169</v>
      </c>
      <c r="F23303" s="1" t="s">
        <v>110</v>
      </c>
      <c r="G23303" s="1" t="str">
        <f>IFERROR(__xludf.DUMMYFUNCTION("GOOGLETRANSLATE(D23303,""fr"",""en"")"),"#VALUE!")</f>
        <v>#VALUE!</v>
      </c>
    </row>
    <row r="23304" ht="15.75" customHeight="1">
      <c r="A23304" s="1" t="s">
        <v>417</v>
      </c>
      <c r="B23304" s="1">
        <v>3.0</v>
      </c>
      <c r="C23304" s="1" t="s">
        <v>48177</v>
      </c>
      <c r="D23304" s="1" t="s">
        <v>48178</v>
      </c>
      <c r="E23304" s="1" t="s">
        <v>10</v>
      </c>
      <c r="F23304" s="1" t="s">
        <v>11</v>
      </c>
      <c r="G23304" s="1" t="str">
        <f>IFERROR(__xludf.DUMMYFUNCTION("GOOGLETRANSLATE(D23304,""fr"",""en"")"),"#VALUE!")</f>
        <v>#VALUE!</v>
      </c>
    </row>
    <row r="23305" ht="15.75" customHeight="1">
      <c r="A23305" s="1" t="s">
        <v>2747</v>
      </c>
      <c r="B23305" s="1">
        <v>4.0</v>
      </c>
      <c r="C23305" s="1" t="s">
        <v>48179</v>
      </c>
      <c r="D23305" s="1" t="s">
        <v>48180</v>
      </c>
      <c r="E23305" s="1" t="s">
        <v>176</v>
      </c>
      <c r="F23305" s="1" t="s">
        <v>66</v>
      </c>
      <c r="G23305" s="1" t="str">
        <f>IFERROR(__xludf.DUMMYFUNCTION("GOOGLETRANSLATE(D23305,""fr"",""en"")"),"#VALUE!")</f>
        <v>#VALUE!</v>
      </c>
    </row>
    <row r="23306" ht="15.75" customHeight="1">
      <c r="A23306" s="1" t="s">
        <v>1341</v>
      </c>
      <c r="B23306" s="1">
        <v>1.0</v>
      </c>
      <c r="C23306" s="1" t="s">
        <v>48181</v>
      </c>
      <c r="D23306" s="1" t="s">
        <v>48182</v>
      </c>
      <c r="E23306" s="1" t="s">
        <v>34</v>
      </c>
      <c r="F23306" s="1" t="s">
        <v>84</v>
      </c>
      <c r="G23306" s="1" t="str">
        <f>IFERROR(__xludf.DUMMYFUNCTION("GOOGLETRANSLATE(D23306,""fr"",""en"")"),"#VALUE!")</f>
        <v>#VALUE!</v>
      </c>
    </row>
    <row r="23307" ht="15.75" customHeight="1">
      <c r="A23307" s="1" t="s">
        <v>1207</v>
      </c>
      <c r="B23307" s="1">
        <v>5.0</v>
      </c>
      <c r="C23307" s="1" t="s">
        <v>48183</v>
      </c>
      <c r="D23307" s="1" t="s">
        <v>48184</v>
      </c>
      <c r="E23307" s="1" t="s">
        <v>176</v>
      </c>
      <c r="F23307" s="1" t="s">
        <v>66</v>
      </c>
      <c r="G23307" s="1" t="str">
        <f>IFERROR(__xludf.DUMMYFUNCTION("GOOGLETRANSLATE(D23307,""fr"",""en"")"),"#VALUE!")</f>
        <v>#VALUE!</v>
      </c>
    </row>
    <row r="23308" ht="15.75" customHeight="1">
      <c r="A23308" s="1" t="s">
        <v>12197</v>
      </c>
      <c r="B23308" s="1">
        <v>2.0</v>
      </c>
      <c r="C23308" s="1" t="s">
        <v>48185</v>
      </c>
      <c r="D23308" s="1" t="s">
        <v>48186</v>
      </c>
      <c r="E23308" s="1" t="s">
        <v>52</v>
      </c>
      <c r="F23308" s="1" t="s">
        <v>11</v>
      </c>
      <c r="G23308" s="1" t="str">
        <f>IFERROR(__xludf.DUMMYFUNCTION("GOOGLETRANSLATE(D23308,""fr"",""en"")"),"#VALUE!")</f>
        <v>#VALUE!</v>
      </c>
    </row>
    <row r="23309" ht="15.75" customHeight="1">
      <c r="A23309" s="1" t="s">
        <v>3330</v>
      </c>
      <c r="B23309" s="1">
        <v>5.0</v>
      </c>
      <c r="C23309" s="1" t="s">
        <v>48187</v>
      </c>
      <c r="D23309" s="1" t="s">
        <v>48188</v>
      </c>
      <c r="E23309" s="1" t="s">
        <v>169</v>
      </c>
      <c r="F23309" s="1" t="s">
        <v>11</v>
      </c>
      <c r="G23309" s="1" t="str">
        <f>IFERROR(__xludf.DUMMYFUNCTION("GOOGLETRANSLATE(D23309,""fr"",""en"")"),"#VALUE!")</f>
        <v>#VALUE!</v>
      </c>
    </row>
    <row r="23310" ht="15.75" customHeight="1">
      <c r="A23310" s="1" t="s">
        <v>4392</v>
      </c>
      <c r="B23310" s="1">
        <v>1.0</v>
      </c>
      <c r="C23310" s="1" t="s">
        <v>48189</v>
      </c>
      <c r="D23310" s="1" t="s">
        <v>48190</v>
      </c>
      <c r="E23310" s="1" t="s">
        <v>52</v>
      </c>
      <c r="F23310" s="1" t="s">
        <v>110</v>
      </c>
      <c r="G23310" s="1" t="str">
        <f>IFERROR(__xludf.DUMMYFUNCTION("GOOGLETRANSLATE(D23310,""fr"",""en"")"),"#VALUE!")</f>
        <v>#VALUE!</v>
      </c>
    </row>
    <row r="23311" ht="15.75" customHeight="1">
      <c r="A23311" s="1" t="s">
        <v>26289</v>
      </c>
      <c r="B23311" s="1">
        <v>2.0</v>
      </c>
      <c r="C23311" s="1" t="s">
        <v>48191</v>
      </c>
      <c r="D23311" s="1" t="s">
        <v>48192</v>
      </c>
      <c r="E23311" s="1" t="s">
        <v>169</v>
      </c>
      <c r="F23311" s="1" t="s">
        <v>110</v>
      </c>
      <c r="G23311" s="1" t="str">
        <f>IFERROR(__xludf.DUMMYFUNCTION("GOOGLETRANSLATE(D23311,""fr"",""en"")"),"#VALUE!")</f>
        <v>#VALUE!</v>
      </c>
    </row>
    <row r="23312" ht="15.75" customHeight="1">
      <c r="A23312" s="1" t="s">
        <v>1344</v>
      </c>
      <c r="B23312" s="1">
        <v>4.0</v>
      </c>
      <c r="C23312" s="1" t="s">
        <v>48193</v>
      </c>
      <c r="D23312" s="1" t="s">
        <v>48194</v>
      </c>
      <c r="E23312" s="1" t="s">
        <v>10</v>
      </c>
      <c r="F23312" s="1" t="s">
        <v>11</v>
      </c>
      <c r="G23312" s="1" t="str">
        <f>IFERROR(__xludf.DUMMYFUNCTION("GOOGLETRANSLATE(D23312,""fr"",""en"")"),"#VALUE!")</f>
        <v>#VALUE!</v>
      </c>
    </row>
    <row r="23313" ht="15.75" customHeight="1">
      <c r="A23313" s="1" t="s">
        <v>5518</v>
      </c>
      <c r="B23313" s="1">
        <v>1.0</v>
      </c>
      <c r="C23313" s="1" t="s">
        <v>48195</v>
      </c>
      <c r="D23313" s="1" t="s">
        <v>48196</v>
      </c>
      <c r="E23313" s="1" t="s">
        <v>273</v>
      </c>
      <c r="F23313" s="1" t="s">
        <v>110</v>
      </c>
      <c r="G23313" s="1" t="str">
        <f>IFERROR(__xludf.DUMMYFUNCTION("GOOGLETRANSLATE(D23313,""fr"",""en"")"),"#VALUE!")</f>
        <v>#VALUE!</v>
      </c>
    </row>
    <row r="23314" ht="15.75" customHeight="1">
      <c r="A23314" s="1" t="s">
        <v>5456</v>
      </c>
      <c r="B23314" s="1">
        <v>1.0</v>
      </c>
      <c r="C23314" s="1" t="s">
        <v>48197</v>
      </c>
      <c r="D23314" s="1" t="s">
        <v>48198</v>
      </c>
      <c r="E23314" s="1" t="s">
        <v>273</v>
      </c>
      <c r="F23314" s="1" t="s">
        <v>110</v>
      </c>
      <c r="G23314" s="1" t="str">
        <f>IFERROR(__xludf.DUMMYFUNCTION("GOOGLETRANSLATE(D23314,""fr"",""en"")"),"#VALUE!")</f>
        <v>#VALUE!</v>
      </c>
    </row>
    <row r="23315" ht="15.75" customHeight="1">
      <c r="A23315" s="1" t="s">
        <v>6187</v>
      </c>
      <c r="B23315" s="1">
        <v>2.0</v>
      </c>
      <c r="C23315" s="1" t="s">
        <v>48199</v>
      </c>
      <c r="D23315" s="1" t="s">
        <v>48200</v>
      </c>
      <c r="E23315" s="1" t="s">
        <v>109</v>
      </c>
      <c r="F23315" s="1" t="s">
        <v>110</v>
      </c>
      <c r="G23315" s="1" t="str">
        <f>IFERROR(__xludf.DUMMYFUNCTION("GOOGLETRANSLATE(D23315,""fr"",""en"")"),"#VALUE!")</f>
        <v>#VALUE!</v>
      </c>
    </row>
    <row r="23316" ht="15.75" customHeight="1">
      <c r="A23316" s="1" t="s">
        <v>4817</v>
      </c>
      <c r="B23316" s="1">
        <v>5.0</v>
      </c>
      <c r="C23316" s="1" t="s">
        <v>48201</v>
      </c>
      <c r="D23316" s="1" t="s">
        <v>48202</v>
      </c>
      <c r="E23316" s="1" t="s">
        <v>65</v>
      </c>
      <c r="F23316" s="1" t="s">
        <v>66</v>
      </c>
      <c r="G23316" s="1" t="str">
        <f>IFERROR(__xludf.DUMMYFUNCTION("GOOGLETRANSLATE(D23316,""fr"",""en"")"),"#VALUE!")</f>
        <v>#VALUE!</v>
      </c>
    </row>
    <row r="23317" ht="15.75" customHeight="1">
      <c r="A23317" s="1" t="s">
        <v>2157</v>
      </c>
      <c r="B23317" s="1">
        <v>1.0</v>
      </c>
      <c r="C23317" s="1" t="s">
        <v>48203</v>
      </c>
      <c r="D23317" s="1" t="s">
        <v>48204</v>
      </c>
      <c r="E23317" s="1" t="s">
        <v>750</v>
      </c>
      <c r="F23317" s="1" t="s">
        <v>110</v>
      </c>
      <c r="G23317" s="1" t="str">
        <f>IFERROR(__xludf.DUMMYFUNCTION("GOOGLETRANSLATE(D23317,""fr"",""en"")"),"#VALUE!")</f>
        <v>#VALUE!</v>
      </c>
    </row>
    <row r="23318" ht="15.75" customHeight="1">
      <c r="A23318" s="1" t="s">
        <v>1972</v>
      </c>
      <c r="B23318" s="1">
        <v>4.0</v>
      </c>
      <c r="C23318" s="1" t="s">
        <v>48205</v>
      </c>
      <c r="D23318" s="1" t="s">
        <v>48206</v>
      </c>
      <c r="E23318" s="1" t="s">
        <v>21</v>
      </c>
      <c r="F23318" s="1" t="s">
        <v>11</v>
      </c>
      <c r="G23318" s="1" t="str">
        <f>IFERROR(__xludf.DUMMYFUNCTION("GOOGLETRANSLATE(D23318,""fr"",""en"")"),"#VALUE!")</f>
        <v>#VALUE!</v>
      </c>
    </row>
    <row r="23319" ht="15.75" customHeight="1">
      <c r="A23319" s="1" t="s">
        <v>2630</v>
      </c>
      <c r="B23319" s="1">
        <v>3.0</v>
      </c>
      <c r="C23319" s="1" t="s">
        <v>48207</v>
      </c>
      <c r="D23319" s="1" t="s">
        <v>48208</v>
      </c>
      <c r="E23319" s="1" t="s">
        <v>484</v>
      </c>
      <c r="F23319" s="1" t="s">
        <v>30</v>
      </c>
      <c r="G23319" s="1" t="str">
        <f>IFERROR(__xludf.DUMMYFUNCTION("GOOGLETRANSLATE(D23319,""fr"",""en"")"),"#VALUE!")</f>
        <v>#VALUE!</v>
      </c>
    </row>
    <row r="23320" ht="15.75" customHeight="1">
      <c r="A23320" s="1" t="s">
        <v>615</v>
      </c>
      <c r="B23320" s="1">
        <v>3.0</v>
      </c>
      <c r="C23320" s="1" t="s">
        <v>48209</v>
      </c>
      <c r="D23320" s="1" t="s">
        <v>48210</v>
      </c>
      <c r="E23320" s="1" t="s">
        <v>10</v>
      </c>
      <c r="F23320" s="1" t="s">
        <v>11</v>
      </c>
      <c r="G23320" s="1" t="str">
        <f>IFERROR(__xludf.DUMMYFUNCTION("GOOGLETRANSLATE(D23320,""fr"",""en"")"),"#VALUE!")</f>
        <v>#VALUE!</v>
      </c>
    </row>
    <row r="23321" ht="15.75" customHeight="1">
      <c r="A23321" s="1" t="s">
        <v>9441</v>
      </c>
      <c r="B23321" s="1">
        <v>1.0</v>
      </c>
      <c r="C23321" s="1" t="s">
        <v>48211</v>
      </c>
      <c r="D23321" s="1" t="s">
        <v>48212</v>
      </c>
      <c r="E23321" s="1" t="s">
        <v>296</v>
      </c>
      <c r="F23321" s="1" t="s">
        <v>48</v>
      </c>
      <c r="G23321" s="1" t="str">
        <f>IFERROR(__xludf.DUMMYFUNCTION("GOOGLETRANSLATE(D23321,""fr"",""en"")"),"#VALUE!")</f>
        <v>#VALUE!</v>
      </c>
    </row>
    <row r="23322" ht="15.75" customHeight="1">
      <c r="A23322" s="1" t="s">
        <v>13353</v>
      </c>
      <c r="B23322" s="1">
        <v>3.0</v>
      </c>
      <c r="C23322" s="1" t="s">
        <v>48213</v>
      </c>
      <c r="D23322" s="1" t="s">
        <v>48214</v>
      </c>
      <c r="E23322" s="1" t="s">
        <v>34</v>
      </c>
      <c r="F23322" s="1" t="s">
        <v>30</v>
      </c>
      <c r="G23322" s="1" t="str">
        <f>IFERROR(__xludf.DUMMYFUNCTION("GOOGLETRANSLATE(D23322,""fr"",""en"")"),"#VALUE!")</f>
        <v>#VALUE!</v>
      </c>
    </row>
    <row r="23323" ht="15.75" customHeight="1">
      <c r="A23323" s="1" t="s">
        <v>13027</v>
      </c>
      <c r="B23323" s="1">
        <v>2.0</v>
      </c>
      <c r="C23323" s="1" t="s">
        <v>48215</v>
      </c>
      <c r="D23323" s="1" t="s">
        <v>48216</v>
      </c>
      <c r="E23323" s="1" t="s">
        <v>554</v>
      </c>
      <c r="F23323" s="1" t="s">
        <v>30</v>
      </c>
      <c r="G23323" s="1" t="str">
        <f>IFERROR(__xludf.DUMMYFUNCTION("GOOGLETRANSLATE(D23323,""fr"",""en"")"),"#VALUE!")</f>
        <v>#VALUE!</v>
      </c>
    </row>
    <row r="23324" ht="15.75" customHeight="1">
      <c r="A23324" s="1" t="s">
        <v>2750</v>
      </c>
      <c r="B23324" s="1">
        <v>5.0</v>
      </c>
      <c r="C23324" s="1" t="s">
        <v>48217</v>
      </c>
      <c r="D23324" s="1" t="s">
        <v>48218</v>
      </c>
      <c r="E23324" s="1" t="s">
        <v>273</v>
      </c>
      <c r="F23324" s="1" t="s">
        <v>11</v>
      </c>
      <c r="G23324" s="1" t="str">
        <f>IFERROR(__xludf.DUMMYFUNCTION("GOOGLETRANSLATE(D23324,""fr"",""en"")"),"#VALUE!")</f>
        <v>#VALUE!</v>
      </c>
    </row>
    <row r="23325" ht="15.75" customHeight="1">
      <c r="A23325" s="1" t="s">
        <v>2157</v>
      </c>
      <c r="B23325" s="1">
        <v>2.0</v>
      </c>
      <c r="C23325" s="1" t="s">
        <v>48219</v>
      </c>
      <c r="D23325" s="1" t="s">
        <v>48220</v>
      </c>
      <c r="E23325" s="1" t="s">
        <v>109</v>
      </c>
      <c r="F23325" s="1" t="s">
        <v>110</v>
      </c>
      <c r="G23325" s="1" t="str">
        <f>IFERROR(__xludf.DUMMYFUNCTION("GOOGLETRANSLATE(D23325,""fr"",""en"")"),"#VALUE!")</f>
        <v>#VALUE!</v>
      </c>
    </row>
    <row r="23326" ht="15.75" customHeight="1">
      <c r="A23326" s="1" t="s">
        <v>621</v>
      </c>
      <c r="B23326" s="1">
        <v>5.0</v>
      </c>
      <c r="C23326" s="1" t="s">
        <v>48221</v>
      </c>
      <c r="D23326" s="1" t="s">
        <v>48222</v>
      </c>
      <c r="E23326" s="1" t="s">
        <v>614</v>
      </c>
      <c r="F23326" s="1" t="s">
        <v>30</v>
      </c>
      <c r="G23326" s="1" t="str">
        <f>IFERROR(__xludf.DUMMYFUNCTION("GOOGLETRANSLATE(D23326,""fr"",""en"")"),"#VALUE!")</f>
        <v>#VALUE!</v>
      </c>
    </row>
    <row r="23327" ht="15.75" customHeight="1">
      <c r="A23327" s="1" t="s">
        <v>22725</v>
      </c>
      <c r="B23327" s="1">
        <v>2.0</v>
      </c>
      <c r="C23327" s="1" t="s">
        <v>48223</v>
      </c>
      <c r="D23327" s="1" t="s">
        <v>48224</v>
      </c>
      <c r="E23327" s="1" t="s">
        <v>10</v>
      </c>
      <c r="F23327" s="1" t="s">
        <v>11</v>
      </c>
      <c r="G23327" s="1" t="str">
        <f>IFERROR(__xludf.DUMMYFUNCTION("GOOGLETRANSLATE(D23327,""fr"",""en"")"),"#VALUE!")</f>
        <v>#VALUE!</v>
      </c>
    </row>
    <row r="23328" ht="15.75" customHeight="1">
      <c r="A23328" s="1" t="s">
        <v>22406</v>
      </c>
      <c r="B23328" s="1">
        <v>1.0</v>
      </c>
      <c r="C23328" s="1" t="s">
        <v>48225</v>
      </c>
      <c r="D23328" s="1" t="s">
        <v>48226</v>
      </c>
      <c r="E23328" s="1" t="s">
        <v>296</v>
      </c>
      <c r="F23328" s="1" t="s">
        <v>11</v>
      </c>
      <c r="G23328" s="1" t="str">
        <f>IFERROR(__xludf.DUMMYFUNCTION("GOOGLETRANSLATE(D23328,""fr"",""en"")"),"#VALUE!")</f>
        <v>#VALUE!</v>
      </c>
    </row>
    <row r="23329" ht="15.75" customHeight="1">
      <c r="A23329" s="1" t="s">
        <v>227</v>
      </c>
      <c r="B23329" s="1">
        <v>2.0</v>
      </c>
      <c r="C23329" s="1" t="s">
        <v>48227</v>
      </c>
      <c r="D23329" s="1" t="s">
        <v>48228</v>
      </c>
      <c r="E23329" s="1" t="s">
        <v>554</v>
      </c>
      <c r="F23329" s="1" t="s">
        <v>30</v>
      </c>
      <c r="G23329" s="1" t="str">
        <f>IFERROR(__xludf.DUMMYFUNCTION("GOOGLETRANSLATE(D23329,""fr"",""en"")"),"#VALUE!")</f>
        <v>#VALUE!</v>
      </c>
    </row>
    <row r="23330" ht="15.75" customHeight="1">
      <c r="A23330" s="1" t="s">
        <v>1796</v>
      </c>
      <c r="B23330" s="1">
        <v>5.0</v>
      </c>
      <c r="C23330" s="1" t="s">
        <v>48229</v>
      </c>
      <c r="D23330" s="1" t="s">
        <v>48230</v>
      </c>
      <c r="E23330" s="1" t="s">
        <v>21</v>
      </c>
      <c r="F23330" s="1" t="s">
        <v>11</v>
      </c>
      <c r="G23330" s="1" t="str">
        <f>IFERROR(__xludf.DUMMYFUNCTION("GOOGLETRANSLATE(D23330,""fr"",""en"")"),"#VALUE!")</f>
        <v>#VALUE!</v>
      </c>
    </row>
    <row r="23331" ht="15.75" customHeight="1">
      <c r="A23331" s="1" t="s">
        <v>8367</v>
      </c>
      <c r="B23331" s="1">
        <v>5.0</v>
      </c>
      <c r="C23331" s="1" t="s">
        <v>48231</v>
      </c>
      <c r="D23331" s="1" t="s">
        <v>48232</v>
      </c>
      <c r="E23331" s="1" t="s">
        <v>21</v>
      </c>
      <c r="F23331" s="1" t="s">
        <v>11</v>
      </c>
      <c r="G23331" s="1" t="str">
        <f>IFERROR(__xludf.DUMMYFUNCTION("GOOGLETRANSLATE(D23331,""fr"",""en"")"),"#VALUE!")</f>
        <v>#VALUE!</v>
      </c>
    </row>
    <row r="23332" ht="15.75" customHeight="1">
      <c r="A23332" s="1" t="s">
        <v>2022</v>
      </c>
      <c r="B23332" s="1">
        <v>5.0</v>
      </c>
      <c r="C23332" s="1" t="s">
        <v>48233</v>
      </c>
      <c r="D23332" s="1" t="s">
        <v>48234</v>
      </c>
      <c r="E23332" s="1" t="s">
        <v>21</v>
      </c>
      <c r="F23332" s="1" t="s">
        <v>11</v>
      </c>
      <c r="G23332" s="1" t="str">
        <f>IFERROR(__xludf.DUMMYFUNCTION("GOOGLETRANSLATE(D23332,""fr"",""en"")"),"#VALUE!")</f>
        <v>#VALUE!</v>
      </c>
    </row>
    <row r="23333" ht="15.75" customHeight="1">
      <c r="A23333" s="1" t="s">
        <v>119</v>
      </c>
      <c r="B23333" s="1">
        <v>4.0</v>
      </c>
      <c r="C23333" s="1" t="s">
        <v>48235</v>
      </c>
      <c r="D23333" s="1" t="s">
        <v>48236</v>
      </c>
      <c r="E23333" s="1" t="s">
        <v>10</v>
      </c>
      <c r="F23333" s="1" t="s">
        <v>11</v>
      </c>
      <c r="G23333" s="1" t="str">
        <f>IFERROR(__xludf.DUMMYFUNCTION("GOOGLETRANSLATE(D23333,""fr"",""en"")"),"#VALUE!")</f>
        <v>#VALUE!</v>
      </c>
    </row>
    <row r="23334" ht="15.75" customHeight="1">
      <c r="A23334" s="1" t="s">
        <v>7381</v>
      </c>
      <c r="B23334" s="1">
        <v>2.0</v>
      </c>
      <c r="C23334" s="1" t="s">
        <v>48237</v>
      </c>
      <c r="D23334" s="1" t="s">
        <v>48238</v>
      </c>
      <c r="E23334" s="1" t="s">
        <v>226</v>
      </c>
      <c r="F23334" s="1" t="s">
        <v>110</v>
      </c>
      <c r="G23334" s="1" t="str">
        <f>IFERROR(__xludf.DUMMYFUNCTION("GOOGLETRANSLATE(D23334,""fr"",""en"")"),"#VALUE!")</f>
        <v>#VALUE!</v>
      </c>
    </row>
    <row r="23335" ht="15.75" customHeight="1">
      <c r="A23335" s="1" t="s">
        <v>267</v>
      </c>
      <c r="B23335" s="1">
        <v>4.0</v>
      </c>
      <c r="C23335" s="1" t="s">
        <v>48239</v>
      </c>
      <c r="D23335" s="1" t="s">
        <v>48240</v>
      </c>
      <c r="E23335" s="1" t="s">
        <v>614</v>
      </c>
      <c r="F23335" s="1" t="s">
        <v>30</v>
      </c>
      <c r="G23335" s="1" t="str">
        <f>IFERROR(__xludf.DUMMYFUNCTION("GOOGLETRANSLATE(D23335,""fr"",""en"")"),"#VALUE!")</f>
        <v>#VALUE!</v>
      </c>
    </row>
    <row r="23336" ht="15.75" customHeight="1">
      <c r="A23336" s="1" t="s">
        <v>10810</v>
      </c>
      <c r="B23336" s="1">
        <v>1.0</v>
      </c>
      <c r="C23336" s="1" t="s">
        <v>48241</v>
      </c>
      <c r="D23336" s="1" t="s">
        <v>48242</v>
      </c>
      <c r="E23336" s="1" t="s">
        <v>423</v>
      </c>
      <c r="F23336" s="1" t="s">
        <v>30</v>
      </c>
      <c r="G23336" s="1" t="str">
        <f>IFERROR(__xludf.DUMMYFUNCTION("GOOGLETRANSLATE(D23336,""fr"",""en"")"),"#VALUE!")</f>
        <v>#VALUE!</v>
      </c>
    </row>
    <row r="23337" ht="15.75" customHeight="1">
      <c r="A23337" s="1" t="s">
        <v>10114</v>
      </c>
      <c r="B23337" s="1">
        <v>5.0</v>
      </c>
      <c r="C23337" s="1" t="s">
        <v>48243</v>
      </c>
      <c r="D23337" s="1" t="s">
        <v>48244</v>
      </c>
      <c r="E23337" s="1" t="s">
        <v>21</v>
      </c>
      <c r="F23337" s="1" t="s">
        <v>11</v>
      </c>
      <c r="G23337" s="1" t="str">
        <f>IFERROR(__xludf.DUMMYFUNCTION("GOOGLETRANSLATE(D23337,""fr"",""en"")"),"#VALUE!")</f>
        <v>#VALUE!</v>
      </c>
    </row>
    <row r="23338" ht="15.75" customHeight="1">
      <c r="A23338" s="1" t="s">
        <v>1375</v>
      </c>
      <c r="B23338" s="1">
        <v>1.0</v>
      </c>
      <c r="C23338" s="1" t="s">
        <v>48245</v>
      </c>
      <c r="D23338" s="1" t="s">
        <v>48246</v>
      </c>
      <c r="E23338" s="1" t="s">
        <v>10</v>
      </c>
      <c r="F23338" s="1" t="s">
        <v>11</v>
      </c>
      <c r="G23338" s="1" t="str">
        <f>IFERROR(__xludf.DUMMYFUNCTION("GOOGLETRANSLATE(D23338,""fr"",""en"")"),"#VALUE!")</f>
        <v>#VALUE!</v>
      </c>
    </row>
    <row r="23339" ht="15.75" customHeight="1">
      <c r="A23339" s="1" t="s">
        <v>10733</v>
      </c>
      <c r="B23339" s="1">
        <v>1.0</v>
      </c>
      <c r="C23339" s="1" t="s">
        <v>48247</v>
      </c>
      <c r="D23339" s="1" t="s">
        <v>48248</v>
      </c>
      <c r="E23339" s="1" t="s">
        <v>10</v>
      </c>
      <c r="F23339" s="1" t="s">
        <v>110</v>
      </c>
      <c r="G23339" s="1" t="str">
        <f>IFERROR(__xludf.DUMMYFUNCTION("GOOGLETRANSLATE(D23339,""fr"",""en"")"),"#VALUE!")</f>
        <v>#VALUE!</v>
      </c>
    </row>
    <row r="23340" ht="15.75" customHeight="1">
      <c r="A23340" s="1" t="s">
        <v>2929</v>
      </c>
      <c r="B23340" s="1">
        <v>1.0</v>
      </c>
      <c r="C23340" s="1" t="s">
        <v>48249</v>
      </c>
      <c r="D23340" s="1" t="s">
        <v>48250</v>
      </c>
      <c r="E23340" s="1" t="s">
        <v>21</v>
      </c>
      <c r="F23340" s="1" t="s">
        <v>11</v>
      </c>
      <c r="G23340" s="1" t="str">
        <f>IFERROR(__xludf.DUMMYFUNCTION("GOOGLETRANSLATE(D23340,""fr"",""en"")"),"#VALUE!")</f>
        <v>#VALUE!</v>
      </c>
    </row>
    <row r="23341" ht="15.75" customHeight="1">
      <c r="A23341" s="1" t="s">
        <v>710</v>
      </c>
      <c r="B23341" s="1">
        <v>3.0</v>
      </c>
      <c r="C23341" s="1" t="s">
        <v>48251</v>
      </c>
      <c r="D23341" s="1" t="s">
        <v>48252</v>
      </c>
      <c r="E23341" s="1" t="s">
        <v>65</v>
      </c>
      <c r="F23341" s="1" t="s">
        <v>66</v>
      </c>
      <c r="G23341" s="1" t="str">
        <f>IFERROR(__xludf.DUMMYFUNCTION("GOOGLETRANSLATE(D23341,""fr"",""en"")"),"#VALUE!")</f>
        <v>#VALUE!</v>
      </c>
    </row>
    <row r="23342" ht="15.75" customHeight="1">
      <c r="A23342" s="1" t="s">
        <v>1770</v>
      </c>
      <c r="B23342" s="1">
        <v>1.0</v>
      </c>
      <c r="C23342" s="1" t="s">
        <v>48253</v>
      </c>
      <c r="D23342" s="1" t="s">
        <v>48254</v>
      </c>
      <c r="E23342" s="1" t="s">
        <v>29</v>
      </c>
      <c r="F23342" s="1" t="s">
        <v>30</v>
      </c>
      <c r="G23342" s="1" t="str">
        <f>IFERROR(__xludf.DUMMYFUNCTION("GOOGLETRANSLATE(D23342,""fr"",""en"")"),"#VALUE!")</f>
        <v>#VALUE!</v>
      </c>
    </row>
    <row r="23343" ht="15.75" customHeight="1">
      <c r="A23343" s="1" t="s">
        <v>24204</v>
      </c>
      <c r="B23343" s="1">
        <v>1.0</v>
      </c>
      <c r="C23343" s="1" t="s">
        <v>48255</v>
      </c>
      <c r="D23343" s="1" t="s">
        <v>48256</v>
      </c>
      <c r="E23343" s="1" t="s">
        <v>292</v>
      </c>
      <c r="F23343" s="1" t="s">
        <v>11</v>
      </c>
      <c r="G23343" s="1" t="str">
        <f>IFERROR(__xludf.DUMMYFUNCTION("GOOGLETRANSLATE(D23343,""fr"",""en"")"),"#VALUE!")</f>
        <v>#VALUE!</v>
      </c>
    </row>
    <row r="23344" ht="15.75" customHeight="1">
      <c r="A23344" s="1" t="s">
        <v>4228</v>
      </c>
      <c r="B23344" s="1">
        <v>4.0</v>
      </c>
      <c r="C23344" s="1" t="s">
        <v>48257</v>
      </c>
      <c r="D23344" s="1" t="s">
        <v>48258</v>
      </c>
      <c r="E23344" s="1" t="s">
        <v>484</v>
      </c>
      <c r="F23344" s="1" t="s">
        <v>30</v>
      </c>
      <c r="G23344" s="1" t="str">
        <f>IFERROR(__xludf.DUMMYFUNCTION("GOOGLETRANSLATE(D23344,""fr"",""en"")"),"#VALUE!")</f>
        <v>#VALUE!</v>
      </c>
    </row>
    <row r="23345" ht="15.75" customHeight="1">
      <c r="A23345" s="1" t="s">
        <v>5094</v>
      </c>
      <c r="B23345" s="1">
        <v>1.0</v>
      </c>
      <c r="C23345" s="1" t="s">
        <v>48259</v>
      </c>
      <c r="D23345" s="1" t="s">
        <v>48260</v>
      </c>
      <c r="E23345" s="1" t="s">
        <v>176</v>
      </c>
      <c r="F23345" s="1" t="s">
        <v>66</v>
      </c>
      <c r="G23345" s="1" t="str">
        <f>IFERROR(__xludf.DUMMYFUNCTION("GOOGLETRANSLATE(D23345,""fr"",""en"")"),"#VALUE!")</f>
        <v>#VALUE!</v>
      </c>
    </row>
    <row r="23346" ht="15.75" customHeight="1">
      <c r="A23346" s="1" t="s">
        <v>1149</v>
      </c>
      <c r="B23346" s="1">
        <v>1.0</v>
      </c>
      <c r="C23346" s="1" t="s">
        <v>48261</v>
      </c>
      <c r="D23346" s="1" t="s">
        <v>48262</v>
      </c>
      <c r="E23346" s="1" t="s">
        <v>83</v>
      </c>
      <c r="F23346" s="1" t="s">
        <v>84</v>
      </c>
      <c r="G23346" s="1" t="str">
        <f>IFERROR(__xludf.DUMMYFUNCTION("GOOGLETRANSLATE(D23346,""fr"",""en"")"),"#VALUE!")</f>
        <v>#VALUE!</v>
      </c>
    </row>
    <row r="23347" ht="15.75" customHeight="1">
      <c r="A23347" s="1" t="s">
        <v>4432</v>
      </c>
      <c r="B23347" s="1">
        <v>3.0</v>
      </c>
      <c r="C23347" s="1" t="s">
        <v>48263</v>
      </c>
      <c r="D23347" s="1" t="s">
        <v>48264</v>
      </c>
      <c r="E23347" s="1" t="s">
        <v>10</v>
      </c>
      <c r="F23347" s="1" t="s">
        <v>11</v>
      </c>
      <c r="G23347" s="1" t="str">
        <f>IFERROR(__xludf.DUMMYFUNCTION("GOOGLETRANSLATE(D23347,""fr"",""en"")"),"#VALUE!")</f>
        <v>#VALUE!</v>
      </c>
    </row>
    <row r="23348" ht="15.75" customHeight="1">
      <c r="A23348" s="1" t="s">
        <v>8279</v>
      </c>
      <c r="B23348" s="1">
        <v>3.0</v>
      </c>
      <c r="C23348" s="1" t="s">
        <v>48265</v>
      </c>
      <c r="D23348" s="1" t="s">
        <v>48266</v>
      </c>
      <c r="E23348" s="1" t="s">
        <v>176</v>
      </c>
      <c r="F23348" s="1" t="s">
        <v>66</v>
      </c>
      <c r="G23348" s="1" t="str">
        <f>IFERROR(__xludf.DUMMYFUNCTION("GOOGLETRANSLATE(D23348,""fr"",""en"")"),"#VALUE!")</f>
        <v>#VALUE!</v>
      </c>
    </row>
    <row r="23349" ht="15.75" customHeight="1">
      <c r="A23349" s="1" t="s">
        <v>2022</v>
      </c>
      <c r="B23349" s="1">
        <v>3.0</v>
      </c>
      <c r="C23349" s="1" t="s">
        <v>48267</v>
      </c>
      <c r="D23349" s="1" t="s">
        <v>48268</v>
      </c>
      <c r="E23349" s="1" t="s">
        <v>21</v>
      </c>
      <c r="F23349" s="1" t="s">
        <v>11</v>
      </c>
      <c r="G23349" s="1" t="str">
        <f>IFERROR(__xludf.DUMMYFUNCTION("GOOGLETRANSLATE(D23349,""fr"",""en"")"),"#VALUE!")</f>
        <v>#VALUE!</v>
      </c>
    </row>
    <row r="23350" ht="15.75" customHeight="1">
      <c r="A23350" s="1" t="s">
        <v>5472</v>
      </c>
      <c r="B23350" s="1">
        <v>2.0</v>
      </c>
      <c r="C23350" s="1" t="s">
        <v>48269</v>
      </c>
      <c r="D23350" s="1" t="s">
        <v>48270</v>
      </c>
      <c r="E23350" s="1" t="s">
        <v>169</v>
      </c>
      <c r="F23350" s="1" t="s">
        <v>110</v>
      </c>
      <c r="G23350" s="1" t="str">
        <f>IFERROR(__xludf.DUMMYFUNCTION("GOOGLETRANSLATE(D23350,""fr"",""en"")"),"#VALUE!")</f>
        <v>#VALUE!</v>
      </c>
    </row>
    <row r="23351" ht="15.75" customHeight="1">
      <c r="A23351" s="1" t="s">
        <v>1544</v>
      </c>
      <c r="B23351" s="1">
        <v>4.0</v>
      </c>
      <c r="C23351" s="1" t="s">
        <v>48271</v>
      </c>
      <c r="D23351" s="1" t="s">
        <v>48272</v>
      </c>
      <c r="E23351" s="1" t="s">
        <v>614</v>
      </c>
      <c r="F23351" s="1" t="s">
        <v>30</v>
      </c>
      <c r="G23351" s="1" t="str">
        <f>IFERROR(__xludf.DUMMYFUNCTION("GOOGLETRANSLATE(D23351,""fr"",""en"")"),"#VALUE!")</f>
        <v>#VALUE!</v>
      </c>
    </row>
    <row r="23352" ht="15.75" customHeight="1">
      <c r="A23352" s="1" t="s">
        <v>710</v>
      </c>
      <c r="B23352" s="1">
        <v>1.0</v>
      </c>
      <c r="C23352" s="1" t="s">
        <v>48273</v>
      </c>
      <c r="D23352" s="1" t="s">
        <v>48274</v>
      </c>
      <c r="E23352" s="1" t="s">
        <v>125</v>
      </c>
      <c r="F23352" s="1" t="s">
        <v>11</v>
      </c>
      <c r="G23352" s="1" t="str">
        <f>IFERROR(__xludf.DUMMYFUNCTION("GOOGLETRANSLATE(D23352,""fr"",""en"")"),"#VALUE!")</f>
        <v>#VALUE!</v>
      </c>
    </row>
    <row r="23353" ht="15.75" customHeight="1">
      <c r="A23353" s="1" t="s">
        <v>1510</v>
      </c>
      <c r="B23353" s="1">
        <v>1.0</v>
      </c>
      <c r="C23353" s="1" t="s">
        <v>48275</v>
      </c>
      <c r="D23353" s="1" t="s">
        <v>48276</v>
      </c>
      <c r="E23353" s="1" t="s">
        <v>52</v>
      </c>
      <c r="F23353" s="1" t="s">
        <v>118</v>
      </c>
      <c r="G23353" s="1" t="str">
        <f>IFERROR(__xludf.DUMMYFUNCTION("GOOGLETRANSLATE(D23353,""fr"",""en"")"),"#VALUE!")</f>
        <v>#VALUE!</v>
      </c>
    </row>
    <row r="23354" ht="15.75" customHeight="1">
      <c r="A23354" s="1" t="s">
        <v>2343</v>
      </c>
      <c r="B23354" s="1">
        <v>1.0</v>
      </c>
      <c r="C23354" s="1" t="s">
        <v>48277</v>
      </c>
      <c r="D23354" s="1" t="s">
        <v>48278</v>
      </c>
      <c r="E23354" s="1" t="s">
        <v>73</v>
      </c>
      <c r="F23354" s="1" t="s">
        <v>30</v>
      </c>
      <c r="G23354" s="1" t="str">
        <f>IFERROR(__xludf.DUMMYFUNCTION("GOOGLETRANSLATE(D23354,""fr"",""en"")"),"#VALUE!")</f>
        <v>#VALUE!</v>
      </c>
    </row>
    <row r="23355" ht="15.75" customHeight="1">
      <c r="A23355" s="1" t="s">
        <v>3022</v>
      </c>
      <c r="B23355" s="1">
        <v>1.0</v>
      </c>
      <c r="C23355" s="1" t="s">
        <v>22149</v>
      </c>
      <c r="D23355" s="1" t="s">
        <v>48279</v>
      </c>
      <c r="E23355" s="1" t="s">
        <v>125</v>
      </c>
      <c r="F23355" s="1" t="s">
        <v>110</v>
      </c>
      <c r="G23355" s="1" t="str">
        <f>IFERROR(__xludf.DUMMYFUNCTION("GOOGLETRANSLATE(D23355,""fr"",""en"")"),"#VALUE!")</f>
        <v>#VALUE!</v>
      </c>
    </row>
    <row r="23356" ht="15.75" customHeight="1">
      <c r="A23356" s="1" t="s">
        <v>2549</v>
      </c>
      <c r="B23356" s="1">
        <v>1.0</v>
      </c>
      <c r="C23356" s="1" t="s">
        <v>48280</v>
      </c>
      <c r="D23356" s="1" t="s">
        <v>48281</v>
      </c>
      <c r="E23356" s="1" t="s">
        <v>250</v>
      </c>
      <c r="F23356" s="1" t="s">
        <v>30</v>
      </c>
      <c r="G23356" s="1" t="str">
        <f>IFERROR(__xludf.DUMMYFUNCTION("GOOGLETRANSLATE(D23356,""fr"",""en"")"),"#VALUE!")</f>
        <v>#VALUE!</v>
      </c>
    </row>
    <row r="23357" ht="15.75" customHeight="1">
      <c r="A23357" s="1" t="s">
        <v>1429</v>
      </c>
      <c r="B23357" s="1">
        <v>4.0</v>
      </c>
      <c r="C23357" s="1" t="s">
        <v>48282</v>
      </c>
      <c r="D23357" s="1" t="s">
        <v>48283</v>
      </c>
      <c r="E23357" s="1" t="s">
        <v>3148</v>
      </c>
      <c r="F23357" s="1" t="s">
        <v>118</v>
      </c>
      <c r="G23357" s="1" t="str">
        <f>IFERROR(__xludf.DUMMYFUNCTION("GOOGLETRANSLATE(D23357,""fr"",""en"")"),"#VALUE!")</f>
        <v>#VALUE!</v>
      </c>
    </row>
    <row r="23358" ht="15.75" customHeight="1">
      <c r="A23358" s="1" t="s">
        <v>3057</v>
      </c>
      <c r="B23358" s="1">
        <v>3.0</v>
      </c>
      <c r="C23358" s="1" t="s">
        <v>48284</v>
      </c>
      <c r="D23358" s="1" t="s">
        <v>48285</v>
      </c>
      <c r="E23358" s="1" t="s">
        <v>226</v>
      </c>
      <c r="F23358" s="1" t="s">
        <v>110</v>
      </c>
      <c r="G23358" s="1" t="str">
        <f>IFERROR(__xludf.DUMMYFUNCTION("GOOGLETRANSLATE(D23358,""fr"",""en"")"),"#VALUE!")</f>
        <v>#VALUE!</v>
      </c>
    </row>
    <row r="23359" ht="15.75" customHeight="1">
      <c r="A23359" s="1" t="s">
        <v>338</v>
      </c>
      <c r="B23359" s="1">
        <v>2.0</v>
      </c>
      <c r="C23359" s="1" t="s">
        <v>48286</v>
      </c>
      <c r="D23359" s="1" t="s">
        <v>48287</v>
      </c>
      <c r="E23359" s="1" t="s">
        <v>29</v>
      </c>
      <c r="F23359" s="1" t="s">
        <v>30</v>
      </c>
      <c r="G23359" s="1" t="str">
        <f>IFERROR(__xludf.DUMMYFUNCTION("GOOGLETRANSLATE(D23359,""fr"",""en"")"),"#VALUE!")</f>
        <v>#VALUE!</v>
      </c>
    </row>
    <row r="23360" ht="15.75" customHeight="1">
      <c r="A23360" s="1" t="s">
        <v>2272</v>
      </c>
      <c r="B23360" s="1">
        <v>4.0</v>
      </c>
      <c r="C23360" s="1" t="s">
        <v>48288</v>
      </c>
      <c r="D23360" s="1" t="s">
        <v>48289</v>
      </c>
      <c r="E23360" s="1" t="s">
        <v>21</v>
      </c>
      <c r="F23360" s="1" t="s">
        <v>11</v>
      </c>
      <c r="G23360" s="1" t="str">
        <f>IFERROR(__xludf.DUMMYFUNCTION("GOOGLETRANSLATE(D23360,""fr"",""en"")"),"#VALUE!")</f>
        <v>#VALUE!</v>
      </c>
    </row>
    <row r="23361" ht="15.75" customHeight="1">
      <c r="A23361" s="1" t="s">
        <v>1400</v>
      </c>
      <c r="B23361" s="1">
        <v>2.0</v>
      </c>
      <c r="C23361" s="1" t="s">
        <v>48290</v>
      </c>
      <c r="D23361" s="1" t="s">
        <v>48291</v>
      </c>
      <c r="E23361" s="1" t="s">
        <v>21</v>
      </c>
      <c r="F23361" s="1" t="s">
        <v>11</v>
      </c>
      <c r="G23361" s="1" t="str">
        <f>IFERROR(__xludf.DUMMYFUNCTION("GOOGLETRANSLATE(D23361,""fr"",""en"")"),"#VALUE!")</f>
        <v>#VALUE!</v>
      </c>
    </row>
    <row r="23362" ht="15.75" customHeight="1">
      <c r="A23362" s="1" t="s">
        <v>179</v>
      </c>
      <c r="B23362" s="1">
        <v>3.0</v>
      </c>
      <c r="C23362" s="1" t="s">
        <v>48292</v>
      </c>
      <c r="D23362" s="1" t="s">
        <v>48293</v>
      </c>
      <c r="E23362" s="1" t="s">
        <v>10</v>
      </c>
      <c r="F23362" s="1" t="s">
        <v>11</v>
      </c>
      <c r="G23362" s="1" t="str">
        <f>IFERROR(__xludf.DUMMYFUNCTION("GOOGLETRANSLATE(D23362,""fr"",""en"")"),"#VALUE!")</f>
        <v>#VALUE!</v>
      </c>
    </row>
    <row r="23363" ht="15.75" customHeight="1">
      <c r="A23363" s="1" t="s">
        <v>3324</v>
      </c>
      <c r="B23363" s="1">
        <v>1.0</v>
      </c>
      <c r="C23363" s="1" t="s">
        <v>48294</v>
      </c>
      <c r="D23363" s="1" t="s">
        <v>48295</v>
      </c>
      <c r="E23363" s="1" t="s">
        <v>21</v>
      </c>
      <c r="F23363" s="1" t="s">
        <v>11</v>
      </c>
      <c r="G23363" s="1" t="str">
        <f>IFERROR(__xludf.DUMMYFUNCTION("GOOGLETRANSLATE(D23363,""fr"",""en"")"),"#VALUE!")</f>
        <v>#VALUE!</v>
      </c>
    </row>
    <row r="23364" ht="15.75" customHeight="1">
      <c r="A23364" s="1" t="s">
        <v>5456</v>
      </c>
      <c r="B23364" s="1">
        <v>5.0</v>
      </c>
      <c r="C23364" s="1" t="s">
        <v>48296</v>
      </c>
      <c r="D23364" s="1" t="s">
        <v>48297</v>
      </c>
      <c r="E23364" s="1" t="s">
        <v>21</v>
      </c>
      <c r="F23364" s="1" t="s">
        <v>11</v>
      </c>
      <c r="G23364" s="1" t="str">
        <f>IFERROR(__xludf.DUMMYFUNCTION("GOOGLETRANSLATE(D23364,""fr"",""en"")"),"#VALUE!")</f>
        <v>#VALUE!</v>
      </c>
    </row>
    <row r="23365" ht="15.75" customHeight="1">
      <c r="A23365" s="1" t="s">
        <v>629</v>
      </c>
      <c r="B23365" s="1">
        <v>3.0</v>
      </c>
      <c r="C23365" s="1" t="s">
        <v>48298</v>
      </c>
      <c r="D23365" s="1" t="s">
        <v>48299</v>
      </c>
      <c r="E23365" s="1" t="s">
        <v>29</v>
      </c>
      <c r="F23365" s="1" t="s">
        <v>30</v>
      </c>
      <c r="G23365" s="1" t="str">
        <f>IFERROR(__xludf.DUMMYFUNCTION("GOOGLETRANSLATE(D23365,""fr"",""en"")"),"#VALUE!")</f>
        <v>#VALUE!</v>
      </c>
    </row>
    <row r="23366" ht="15.75" customHeight="1">
      <c r="A23366" s="1" t="s">
        <v>4515</v>
      </c>
      <c r="B23366" s="1">
        <v>2.0</v>
      </c>
      <c r="C23366" s="1" t="s">
        <v>48300</v>
      </c>
      <c r="D23366" s="1" t="s">
        <v>48301</v>
      </c>
      <c r="E23366" s="1" t="s">
        <v>21</v>
      </c>
      <c r="F23366" s="1" t="s">
        <v>11</v>
      </c>
      <c r="G23366" s="1" t="str">
        <f>IFERROR(__xludf.DUMMYFUNCTION("GOOGLETRANSLATE(D23366,""fr"",""en"")"),"#VALUE!")</f>
        <v>#VALUE!</v>
      </c>
    </row>
    <row r="23367" ht="15.75" customHeight="1">
      <c r="A23367" s="1" t="s">
        <v>6049</v>
      </c>
      <c r="B23367" s="1">
        <v>2.0</v>
      </c>
      <c r="C23367" s="1" t="s">
        <v>48302</v>
      </c>
      <c r="D23367" s="1" t="s">
        <v>48303</v>
      </c>
      <c r="E23367" s="1" t="s">
        <v>296</v>
      </c>
      <c r="F23367" s="1" t="s">
        <v>11</v>
      </c>
      <c r="G23367" s="1" t="str">
        <f>IFERROR(__xludf.DUMMYFUNCTION("GOOGLETRANSLATE(D23367,""fr"",""en"")"),"#VALUE!")</f>
        <v>#VALUE!</v>
      </c>
    </row>
    <row r="23368" ht="15.75" customHeight="1">
      <c r="A23368" s="1" t="s">
        <v>5082</v>
      </c>
      <c r="B23368" s="1">
        <v>1.0</v>
      </c>
      <c r="C23368" s="1" t="s">
        <v>48304</v>
      </c>
      <c r="D23368" s="1" t="s">
        <v>48305</v>
      </c>
      <c r="E23368" s="1" t="s">
        <v>423</v>
      </c>
      <c r="F23368" s="1" t="s">
        <v>30</v>
      </c>
      <c r="G23368" s="1" t="str">
        <f>IFERROR(__xludf.DUMMYFUNCTION("GOOGLETRANSLATE(D23368,""fr"",""en"")"),"#VALUE!")</f>
        <v>#VALUE!</v>
      </c>
    </row>
    <row r="23369" ht="15.75" customHeight="1">
      <c r="A23369" s="1" t="s">
        <v>1426</v>
      </c>
      <c r="B23369" s="1">
        <v>4.0</v>
      </c>
      <c r="C23369" s="1" t="s">
        <v>48306</v>
      </c>
      <c r="D23369" s="1" t="s">
        <v>48307</v>
      </c>
      <c r="E23369" s="1" t="s">
        <v>21</v>
      </c>
      <c r="F23369" s="1" t="s">
        <v>11</v>
      </c>
      <c r="G23369" s="1" t="str">
        <f>IFERROR(__xludf.DUMMYFUNCTION("GOOGLETRANSLATE(D23369,""fr"",""en"")"),"#VALUE!")</f>
        <v>#VALUE!</v>
      </c>
    </row>
    <row r="23370" ht="15.75" customHeight="1">
      <c r="A23370" s="1" t="s">
        <v>12910</v>
      </c>
      <c r="B23370" s="1">
        <v>1.0</v>
      </c>
      <c r="C23370" s="1" t="s">
        <v>48308</v>
      </c>
      <c r="D23370" s="1" t="s">
        <v>48309</v>
      </c>
      <c r="E23370" s="1" t="s">
        <v>575</v>
      </c>
      <c r="F23370" s="1" t="s">
        <v>48</v>
      </c>
      <c r="G23370" s="1" t="str">
        <f>IFERROR(__xludf.DUMMYFUNCTION("GOOGLETRANSLATE(D23370,""fr"",""en"")"),"#VALUE!")</f>
        <v>#VALUE!</v>
      </c>
    </row>
    <row r="23371" ht="15.75" customHeight="1">
      <c r="A23371" s="1" t="s">
        <v>936</v>
      </c>
      <c r="B23371" s="1">
        <v>2.0</v>
      </c>
      <c r="C23371" s="1" t="s">
        <v>48310</v>
      </c>
      <c r="D23371" s="1" t="s">
        <v>48311</v>
      </c>
      <c r="E23371" s="1" t="s">
        <v>21</v>
      </c>
      <c r="F23371" s="1" t="s">
        <v>11</v>
      </c>
      <c r="G23371" s="1" t="str">
        <f>IFERROR(__xludf.DUMMYFUNCTION("GOOGLETRANSLATE(D23371,""fr"",""en"")"),"#VALUE!")</f>
        <v>#VALUE!</v>
      </c>
    </row>
    <row r="23372" ht="15.75" customHeight="1">
      <c r="A23372" s="1" t="s">
        <v>1972</v>
      </c>
      <c r="B23372" s="1">
        <v>3.0</v>
      </c>
      <c r="C23372" s="1" t="s">
        <v>48312</v>
      </c>
      <c r="D23372" s="1" t="s">
        <v>48313</v>
      </c>
      <c r="E23372" s="1" t="s">
        <v>176</v>
      </c>
      <c r="F23372" s="1" t="s">
        <v>66</v>
      </c>
      <c r="G23372" s="1" t="str">
        <f>IFERROR(__xludf.DUMMYFUNCTION("GOOGLETRANSLATE(D23372,""fr"",""en"")"),"#VALUE!")</f>
        <v>#VALUE!</v>
      </c>
    </row>
    <row r="23373" ht="15.75" customHeight="1">
      <c r="A23373" s="1" t="s">
        <v>2911</v>
      </c>
      <c r="B23373" s="1">
        <v>3.0</v>
      </c>
      <c r="C23373" s="1" t="s">
        <v>48314</v>
      </c>
      <c r="D23373" s="1" t="s">
        <v>48315</v>
      </c>
      <c r="E23373" s="1" t="s">
        <v>65</v>
      </c>
      <c r="F23373" s="1" t="s">
        <v>66</v>
      </c>
      <c r="G23373" s="1" t="str">
        <f>IFERROR(__xludf.DUMMYFUNCTION("GOOGLETRANSLATE(D23373,""fr"",""en"")"),"#VALUE!")</f>
        <v>#VALUE!</v>
      </c>
    </row>
    <row r="23374" ht="15.75" customHeight="1">
      <c r="A23374" s="1" t="s">
        <v>8463</v>
      </c>
      <c r="B23374" s="1">
        <v>1.0</v>
      </c>
      <c r="C23374" s="1" t="s">
        <v>48316</v>
      </c>
      <c r="D23374" s="1" t="s">
        <v>48317</v>
      </c>
      <c r="E23374" s="1" t="s">
        <v>373</v>
      </c>
      <c r="F23374" s="1" t="s">
        <v>30</v>
      </c>
      <c r="G23374" s="1" t="str">
        <f>IFERROR(__xludf.DUMMYFUNCTION("GOOGLETRANSLATE(D23374,""fr"",""en"")"),"#VALUE!")</f>
        <v>#VALUE!</v>
      </c>
    </row>
    <row r="23375" ht="15.75" customHeight="1">
      <c r="A23375" s="1" t="s">
        <v>329</v>
      </c>
      <c r="B23375" s="1">
        <v>3.0</v>
      </c>
      <c r="C23375" s="1" t="s">
        <v>48318</v>
      </c>
      <c r="D23375" s="1" t="s">
        <v>48319</v>
      </c>
      <c r="E23375" s="1" t="s">
        <v>10</v>
      </c>
      <c r="F23375" s="1" t="s">
        <v>11</v>
      </c>
      <c r="G23375" s="1" t="str">
        <f>IFERROR(__xludf.DUMMYFUNCTION("GOOGLETRANSLATE(D23375,""fr"",""en"")"),"#VALUE!")</f>
        <v>#VALUE!</v>
      </c>
    </row>
    <row r="23376" ht="15.75" customHeight="1">
      <c r="A23376" s="1" t="s">
        <v>2272</v>
      </c>
      <c r="B23376" s="1">
        <v>3.0</v>
      </c>
      <c r="C23376" s="1" t="s">
        <v>48320</v>
      </c>
      <c r="D23376" s="1" t="s">
        <v>48321</v>
      </c>
      <c r="E23376" s="1" t="s">
        <v>10</v>
      </c>
      <c r="F23376" s="1" t="s">
        <v>11</v>
      </c>
      <c r="G23376" s="1" t="str">
        <f>IFERROR(__xludf.DUMMYFUNCTION("GOOGLETRANSLATE(D23376,""fr"",""en"")"),"#VALUE!")</f>
        <v>#VALUE!</v>
      </c>
    </row>
    <row r="23377" ht="15.75" customHeight="1">
      <c r="A23377" s="1" t="s">
        <v>284</v>
      </c>
      <c r="B23377" s="1">
        <v>5.0</v>
      </c>
      <c r="C23377" s="1" t="s">
        <v>48322</v>
      </c>
      <c r="D23377" s="1" t="s">
        <v>48323</v>
      </c>
      <c r="E23377" s="1" t="s">
        <v>21</v>
      </c>
      <c r="F23377" s="1" t="s">
        <v>11</v>
      </c>
      <c r="G23377" s="1" t="str">
        <f>IFERROR(__xludf.DUMMYFUNCTION("GOOGLETRANSLATE(D23377,""fr"",""en"")"),"#VALUE!")</f>
        <v>#VALUE!</v>
      </c>
    </row>
    <row r="23378" ht="15.75" customHeight="1">
      <c r="A23378" s="1" t="s">
        <v>2747</v>
      </c>
      <c r="B23378" s="1">
        <v>4.0</v>
      </c>
      <c r="C23378" s="1" t="s">
        <v>48324</v>
      </c>
      <c r="D23378" s="1" t="s">
        <v>48325</v>
      </c>
      <c r="E23378" s="1" t="s">
        <v>176</v>
      </c>
      <c r="F23378" s="1" t="s">
        <v>66</v>
      </c>
      <c r="G23378" s="1" t="str">
        <f>IFERROR(__xludf.DUMMYFUNCTION("GOOGLETRANSLATE(D23378,""fr"",""en"")"),"#VALUE!")</f>
        <v>#VALUE!</v>
      </c>
    </row>
    <row r="23379" ht="15.75" customHeight="1">
      <c r="A23379" s="1" t="s">
        <v>56</v>
      </c>
      <c r="B23379" s="1">
        <v>5.0</v>
      </c>
      <c r="C23379" s="1" t="s">
        <v>48326</v>
      </c>
      <c r="D23379" s="1" t="s">
        <v>48327</v>
      </c>
      <c r="E23379" s="1" t="s">
        <v>614</v>
      </c>
      <c r="F23379" s="1" t="s">
        <v>30</v>
      </c>
      <c r="G23379" s="1" t="str">
        <f>IFERROR(__xludf.DUMMYFUNCTION("GOOGLETRANSLATE(D23379,""fr"",""en"")"),"#VALUE!")</f>
        <v>#VALUE!</v>
      </c>
    </row>
    <row r="23380" ht="15.75" customHeight="1">
      <c r="A23380" s="1" t="s">
        <v>15179</v>
      </c>
      <c r="B23380" s="1">
        <v>1.0</v>
      </c>
      <c r="C23380" s="1" t="s">
        <v>48328</v>
      </c>
      <c r="D23380" s="1" t="s">
        <v>48329</v>
      </c>
      <c r="E23380" s="1" t="s">
        <v>47</v>
      </c>
      <c r="F23380" s="1" t="s">
        <v>48</v>
      </c>
      <c r="G23380" s="1" t="str">
        <f>IFERROR(__xludf.DUMMYFUNCTION("GOOGLETRANSLATE(D23380,""fr"",""en"")"),"#VALUE!")</f>
        <v>#VALUE!</v>
      </c>
    </row>
    <row r="23381" ht="15.75" customHeight="1">
      <c r="A23381" s="1" t="s">
        <v>844</v>
      </c>
      <c r="B23381" s="1">
        <v>5.0</v>
      </c>
      <c r="C23381" s="1" t="s">
        <v>48330</v>
      </c>
      <c r="D23381" s="1" t="s">
        <v>48331</v>
      </c>
      <c r="E23381" s="1" t="s">
        <v>65</v>
      </c>
      <c r="F23381" s="1" t="s">
        <v>66</v>
      </c>
      <c r="G23381" s="1" t="str">
        <f>IFERROR(__xludf.DUMMYFUNCTION("GOOGLETRANSLATE(D23381,""fr"",""en"")"),"#VALUE!")</f>
        <v>#VALUE!</v>
      </c>
    </row>
    <row r="23382" ht="15.75" customHeight="1">
      <c r="A23382" s="1" t="s">
        <v>135</v>
      </c>
      <c r="B23382" s="1">
        <v>5.0</v>
      </c>
      <c r="C23382" s="1" t="s">
        <v>48332</v>
      </c>
      <c r="D23382" s="1" t="s">
        <v>48333</v>
      </c>
      <c r="E23382" s="1" t="s">
        <v>21</v>
      </c>
      <c r="F23382" s="1" t="s">
        <v>11</v>
      </c>
      <c r="G23382" s="1" t="str">
        <f>IFERROR(__xludf.DUMMYFUNCTION("GOOGLETRANSLATE(D23382,""fr"",""en"")"),"#VALUE!")</f>
        <v>#VALUE!</v>
      </c>
    </row>
    <row r="23383" ht="15.75" customHeight="1">
      <c r="A23383" s="1" t="s">
        <v>1135</v>
      </c>
      <c r="B23383" s="1">
        <v>4.0</v>
      </c>
      <c r="C23383" s="1" t="s">
        <v>48334</v>
      </c>
      <c r="D23383" s="1" t="s">
        <v>48335</v>
      </c>
      <c r="E23383" s="1" t="s">
        <v>10</v>
      </c>
      <c r="F23383" s="1" t="s">
        <v>11</v>
      </c>
      <c r="G23383" s="1" t="str">
        <f>IFERROR(__xludf.DUMMYFUNCTION("GOOGLETRANSLATE(D23383,""fr"",""en"")"),"#VALUE!")</f>
        <v>#VALUE!</v>
      </c>
    </row>
    <row r="23384" ht="15.75" customHeight="1">
      <c r="A23384" s="1" t="s">
        <v>7505</v>
      </c>
      <c r="B23384" s="1">
        <v>2.0</v>
      </c>
      <c r="C23384" s="1" t="s">
        <v>48336</v>
      </c>
      <c r="D23384" s="1" t="s">
        <v>48337</v>
      </c>
      <c r="E23384" s="1" t="s">
        <v>423</v>
      </c>
      <c r="F23384" s="1" t="s">
        <v>30</v>
      </c>
      <c r="G23384" s="1" t="str">
        <f>IFERROR(__xludf.DUMMYFUNCTION("GOOGLETRANSLATE(D23384,""fr"",""en"")"),"#VALUE!")</f>
        <v>#VALUE!</v>
      </c>
    </row>
    <row r="23385" ht="15.75" customHeight="1">
      <c r="A23385" s="1" t="s">
        <v>281</v>
      </c>
      <c r="B23385" s="1">
        <v>4.0</v>
      </c>
      <c r="C23385" s="1" t="s">
        <v>48338</v>
      </c>
      <c r="D23385" s="1" t="s">
        <v>48339</v>
      </c>
      <c r="E23385" s="1" t="s">
        <v>21</v>
      </c>
      <c r="F23385" s="1" t="s">
        <v>11</v>
      </c>
      <c r="G23385" s="1" t="str">
        <f>IFERROR(__xludf.DUMMYFUNCTION("GOOGLETRANSLATE(D23385,""fr"",""en"")"),"#VALUE!")</f>
        <v>#VALUE!</v>
      </c>
    </row>
    <row r="23386" ht="15.75" customHeight="1">
      <c r="A23386" s="1" t="s">
        <v>2747</v>
      </c>
      <c r="B23386" s="1">
        <v>5.0</v>
      </c>
      <c r="C23386" s="1" t="s">
        <v>48340</v>
      </c>
      <c r="D23386" s="1" t="s">
        <v>48341</v>
      </c>
      <c r="E23386" s="1" t="s">
        <v>10</v>
      </c>
      <c r="F23386" s="1" t="s">
        <v>11</v>
      </c>
      <c r="G23386" s="1" t="str">
        <f>IFERROR(__xludf.DUMMYFUNCTION("GOOGLETRANSLATE(D23386,""fr"",""en"")"),"#VALUE!")</f>
        <v>#VALUE!</v>
      </c>
    </row>
    <row r="23387" ht="15.75" customHeight="1">
      <c r="A23387" s="1" t="s">
        <v>18</v>
      </c>
      <c r="B23387" s="1">
        <v>4.0</v>
      </c>
      <c r="C23387" s="1" t="s">
        <v>48342</v>
      </c>
      <c r="D23387" s="1" t="s">
        <v>48343</v>
      </c>
      <c r="E23387" s="1" t="s">
        <v>21</v>
      </c>
      <c r="F23387" s="1" t="s">
        <v>11</v>
      </c>
      <c r="G23387" s="1" t="str">
        <f>IFERROR(__xludf.DUMMYFUNCTION("GOOGLETRANSLATE(D23387,""fr"",""en"")"),"#VALUE!")</f>
        <v>#VALUE!</v>
      </c>
    </row>
    <row r="23388" ht="15.75" customHeight="1">
      <c r="A23388" s="1" t="s">
        <v>18</v>
      </c>
      <c r="B23388" s="1">
        <v>5.0</v>
      </c>
      <c r="C23388" s="1" t="s">
        <v>48344</v>
      </c>
      <c r="D23388" s="1" t="s">
        <v>48345</v>
      </c>
      <c r="E23388" s="1" t="s">
        <v>65</v>
      </c>
      <c r="F23388" s="1" t="s">
        <v>66</v>
      </c>
      <c r="G23388" s="1" t="str">
        <f>IFERROR(__xludf.DUMMYFUNCTION("GOOGLETRANSLATE(D23388,""fr"",""en"")"),"#VALUE!")</f>
        <v>#VALUE!</v>
      </c>
    </row>
    <row r="23389" ht="15.75" customHeight="1">
      <c r="A23389" s="1" t="s">
        <v>88</v>
      </c>
      <c r="B23389" s="1">
        <v>1.0</v>
      </c>
      <c r="C23389" s="1" t="s">
        <v>48346</v>
      </c>
      <c r="D23389" s="1" t="s">
        <v>48347</v>
      </c>
      <c r="E23389" s="1" t="s">
        <v>292</v>
      </c>
      <c r="F23389" s="1" t="s">
        <v>11</v>
      </c>
      <c r="G23389" s="1" t="str">
        <f>IFERROR(__xludf.DUMMYFUNCTION("GOOGLETRANSLATE(D23389,""fr"",""en"")"),"#VALUE!")</f>
        <v>#VALUE!</v>
      </c>
    </row>
    <row r="23390" ht="15.75" customHeight="1">
      <c r="A23390" s="1" t="s">
        <v>8938</v>
      </c>
      <c r="B23390" s="1">
        <v>1.0</v>
      </c>
      <c r="C23390" s="1" t="s">
        <v>48348</v>
      </c>
      <c r="D23390" s="1" t="s">
        <v>48349</v>
      </c>
      <c r="E23390" s="1" t="s">
        <v>73</v>
      </c>
      <c r="F23390" s="1" t="s">
        <v>30</v>
      </c>
      <c r="G23390" s="1" t="str">
        <f>IFERROR(__xludf.DUMMYFUNCTION("GOOGLETRANSLATE(D23390,""fr"",""en"")"),"#VALUE!")</f>
        <v>#VALUE!</v>
      </c>
    </row>
    <row r="23391" ht="15.75" customHeight="1">
      <c r="A23391" s="1" t="s">
        <v>1764</v>
      </c>
      <c r="B23391" s="1">
        <v>3.0</v>
      </c>
      <c r="C23391" s="1" t="s">
        <v>48350</v>
      </c>
      <c r="D23391" s="1" t="s">
        <v>48351</v>
      </c>
      <c r="E23391" s="1" t="s">
        <v>176</v>
      </c>
      <c r="F23391" s="1" t="s">
        <v>66</v>
      </c>
      <c r="G23391" s="1" t="str">
        <f>IFERROR(__xludf.DUMMYFUNCTION("GOOGLETRANSLATE(D23391,""fr"",""en"")"),"#VALUE!")</f>
        <v>#VALUE!</v>
      </c>
    </row>
    <row r="23392" ht="15.75" customHeight="1">
      <c r="A23392" s="1" t="s">
        <v>5149</v>
      </c>
      <c r="B23392" s="1">
        <v>3.0</v>
      </c>
      <c r="C23392" s="1" t="s">
        <v>48352</v>
      </c>
      <c r="D23392" s="1" t="s">
        <v>48353</v>
      </c>
      <c r="E23392" s="1" t="s">
        <v>10</v>
      </c>
      <c r="F23392" s="1" t="s">
        <v>11</v>
      </c>
      <c r="G23392" s="1" t="str">
        <f>IFERROR(__xludf.DUMMYFUNCTION("GOOGLETRANSLATE(D23392,""fr"",""en"")"),"#VALUE!")</f>
        <v>#VALUE!</v>
      </c>
    </row>
    <row r="23393" ht="15.75" customHeight="1">
      <c r="A23393" s="1" t="s">
        <v>899</v>
      </c>
      <c r="B23393" s="1">
        <v>4.0</v>
      </c>
      <c r="C23393" s="1" t="s">
        <v>48354</v>
      </c>
      <c r="D23393" s="1" t="s">
        <v>48355</v>
      </c>
      <c r="E23393" s="1" t="s">
        <v>10</v>
      </c>
      <c r="F23393" s="1" t="s">
        <v>11</v>
      </c>
      <c r="G23393" s="1" t="str">
        <f>IFERROR(__xludf.DUMMYFUNCTION("GOOGLETRANSLATE(D23393,""fr"",""en"")"),"#VALUE!")</f>
        <v>#VALUE!</v>
      </c>
    </row>
    <row r="23394" ht="15.75" customHeight="1">
      <c r="A23394" s="1" t="s">
        <v>3653</v>
      </c>
      <c r="B23394" s="1">
        <v>1.0</v>
      </c>
      <c r="C23394" s="1" t="s">
        <v>48356</v>
      </c>
      <c r="D23394" s="1" t="s">
        <v>48357</v>
      </c>
      <c r="E23394" s="1" t="s">
        <v>109</v>
      </c>
      <c r="F23394" s="1" t="s">
        <v>11</v>
      </c>
      <c r="G23394" s="1" t="str">
        <f>IFERROR(__xludf.DUMMYFUNCTION("GOOGLETRANSLATE(D23394,""fr"",""en"")"),"#VALUE!")</f>
        <v>#VALUE!</v>
      </c>
    </row>
    <row r="23395" ht="15.75" customHeight="1">
      <c r="A23395" s="1" t="s">
        <v>4042</v>
      </c>
      <c r="B23395" s="1">
        <v>3.0</v>
      </c>
      <c r="C23395" s="1" t="s">
        <v>48358</v>
      </c>
      <c r="D23395" s="1" t="s">
        <v>48359</v>
      </c>
      <c r="E23395" s="1" t="s">
        <v>519</v>
      </c>
      <c r="F23395" s="1" t="s">
        <v>118</v>
      </c>
      <c r="G23395" s="1" t="str">
        <f>IFERROR(__xludf.DUMMYFUNCTION("GOOGLETRANSLATE(D23395,""fr"",""en"")"),"#VALUE!")</f>
        <v>#VALUE!</v>
      </c>
    </row>
    <row r="23396" ht="15.75" customHeight="1">
      <c r="A23396" s="1" t="s">
        <v>173</v>
      </c>
      <c r="B23396" s="1">
        <v>1.0</v>
      </c>
      <c r="C23396" s="1" t="s">
        <v>48360</v>
      </c>
      <c r="D23396" s="1" t="s">
        <v>48361</v>
      </c>
      <c r="E23396" s="1" t="s">
        <v>10</v>
      </c>
      <c r="F23396" s="1" t="s">
        <v>11</v>
      </c>
      <c r="G23396" s="1" t="str">
        <f>IFERROR(__xludf.DUMMYFUNCTION("GOOGLETRANSLATE(D23396,""fr"",""en"")"),"#VALUE!")</f>
        <v>#VALUE!</v>
      </c>
    </row>
    <row r="23397" ht="15.75" customHeight="1">
      <c r="A23397" s="1" t="s">
        <v>3678</v>
      </c>
      <c r="B23397" s="1">
        <v>1.0</v>
      </c>
      <c r="C23397" s="1" t="s">
        <v>23863</v>
      </c>
      <c r="D23397" s="1" t="s">
        <v>48362</v>
      </c>
      <c r="E23397" s="1" t="s">
        <v>29</v>
      </c>
      <c r="F23397" s="1" t="s">
        <v>30</v>
      </c>
      <c r="G23397" s="1" t="str">
        <f>IFERROR(__xludf.DUMMYFUNCTION("GOOGLETRANSLATE(D23397,""fr"",""en"")"),"#VALUE!")</f>
        <v>#VALUE!</v>
      </c>
    </row>
    <row r="23398" ht="15.75" customHeight="1">
      <c r="A23398" s="1" t="s">
        <v>1375</v>
      </c>
      <c r="B23398" s="1">
        <v>5.0</v>
      </c>
      <c r="C23398" s="1" t="s">
        <v>48363</v>
      </c>
      <c r="D23398" s="1" t="s">
        <v>48364</v>
      </c>
      <c r="E23398" s="1" t="s">
        <v>10</v>
      </c>
      <c r="F23398" s="1" t="s">
        <v>11</v>
      </c>
      <c r="G23398" s="1" t="str">
        <f>IFERROR(__xludf.DUMMYFUNCTION("GOOGLETRANSLATE(D23398,""fr"",""en"")"),"#VALUE!")</f>
        <v>#VALUE!</v>
      </c>
    </row>
    <row r="23399" ht="15.75" customHeight="1">
      <c r="A23399" s="1" t="s">
        <v>4211</v>
      </c>
      <c r="B23399" s="1">
        <v>1.0</v>
      </c>
      <c r="C23399" s="1" t="s">
        <v>48365</v>
      </c>
      <c r="D23399" s="1" t="s">
        <v>48366</v>
      </c>
      <c r="E23399" s="1" t="s">
        <v>29</v>
      </c>
      <c r="F23399" s="1" t="s">
        <v>30</v>
      </c>
      <c r="G23399" s="1" t="str">
        <f>IFERROR(__xludf.DUMMYFUNCTION("GOOGLETRANSLATE(D23399,""fr"",""en"")"),"#VALUE!")</f>
        <v>#VALUE!</v>
      </c>
    </row>
    <row r="23400" ht="15.75" customHeight="1">
      <c r="A23400" s="1" t="s">
        <v>2272</v>
      </c>
      <c r="B23400" s="1">
        <v>3.0</v>
      </c>
      <c r="C23400" s="1" t="s">
        <v>48367</v>
      </c>
      <c r="D23400" s="1" t="s">
        <v>48368</v>
      </c>
      <c r="E23400" s="1" t="s">
        <v>10</v>
      </c>
      <c r="F23400" s="1" t="s">
        <v>11</v>
      </c>
      <c r="G23400" s="1" t="str">
        <f>IFERROR(__xludf.DUMMYFUNCTION("GOOGLETRANSLATE(D23400,""fr"",""en"")"),"#VALUE!")</f>
        <v>#VALUE!</v>
      </c>
    </row>
    <row r="23401" ht="15.75" customHeight="1">
      <c r="A23401" s="1" t="s">
        <v>1014</v>
      </c>
      <c r="B23401" s="1">
        <v>4.0</v>
      </c>
      <c r="C23401" s="1" t="s">
        <v>48369</v>
      </c>
      <c r="D23401" s="1" t="s">
        <v>48370</v>
      </c>
      <c r="E23401" s="1" t="s">
        <v>169</v>
      </c>
      <c r="F23401" s="1" t="s">
        <v>11</v>
      </c>
      <c r="G23401" s="1" t="str">
        <f>IFERROR(__xludf.DUMMYFUNCTION("GOOGLETRANSLATE(D23401,""fr"",""en"")"),"#VALUE!")</f>
        <v>#VALUE!</v>
      </c>
    </row>
    <row r="23402" ht="15.75" customHeight="1">
      <c r="A23402" s="1" t="s">
        <v>2533</v>
      </c>
      <c r="B23402" s="1">
        <v>5.0</v>
      </c>
      <c r="C23402" s="1" t="s">
        <v>48371</v>
      </c>
      <c r="D23402" s="1" t="s">
        <v>48372</v>
      </c>
      <c r="E23402" s="1" t="s">
        <v>10</v>
      </c>
      <c r="F23402" s="1" t="s">
        <v>11</v>
      </c>
      <c r="G23402" s="1" t="str">
        <f>IFERROR(__xludf.DUMMYFUNCTION("GOOGLETRANSLATE(D23402,""fr"",""en"")"),"#VALUE!")</f>
        <v>#VALUE!</v>
      </c>
    </row>
    <row r="23403" ht="15.75" customHeight="1">
      <c r="A23403" s="1" t="s">
        <v>3856</v>
      </c>
      <c r="B23403" s="1">
        <v>1.0</v>
      </c>
      <c r="C23403" s="1" t="s">
        <v>48373</v>
      </c>
      <c r="D23403" s="1" t="s">
        <v>48374</v>
      </c>
      <c r="E23403" s="1" t="s">
        <v>250</v>
      </c>
      <c r="F23403" s="1" t="s">
        <v>30</v>
      </c>
      <c r="G23403" s="1" t="str">
        <f>IFERROR(__xludf.DUMMYFUNCTION("GOOGLETRANSLATE(D23403,""fr"",""en"")"),"#VALUE!")</f>
        <v>#VALUE!</v>
      </c>
    </row>
    <row r="23404" ht="15.75" customHeight="1">
      <c r="A23404" s="1" t="s">
        <v>214</v>
      </c>
      <c r="B23404" s="1">
        <v>1.0</v>
      </c>
      <c r="C23404" s="1" t="s">
        <v>48375</v>
      </c>
      <c r="D23404" s="1" t="s">
        <v>48376</v>
      </c>
      <c r="E23404" s="1" t="s">
        <v>273</v>
      </c>
      <c r="F23404" s="1" t="s">
        <v>11</v>
      </c>
      <c r="G23404" s="1" t="str">
        <f>IFERROR(__xludf.DUMMYFUNCTION("GOOGLETRANSLATE(D23404,""fr"",""en"")"),"#VALUE!")</f>
        <v>#VALUE!</v>
      </c>
    </row>
    <row r="23405" ht="15.75" customHeight="1">
      <c r="A23405" s="1" t="s">
        <v>621</v>
      </c>
      <c r="B23405" s="1">
        <v>5.0</v>
      </c>
      <c r="C23405" s="1" t="s">
        <v>48377</v>
      </c>
      <c r="D23405" s="1" t="s">
        <v>48378</v>
      </c>
      <c r="E23405" s="1" t="s">
        <v>10</v>
      </c>
      <c r="F23405" s="1" t="s">
        <v>11</v>
      </c>
      <c r="G23405" s="1" t="str">
        <f>IFERROR(__xludf.DUMMYFUNCTION("GOOGLETRANSLATE(D23405,""fr"",""en"")"),"#VALUE!")</f>
        <v>#VALUE!</v>
      </c>
    </row>
    <row r="23406" ht="15.75" customHeight="1">
      <c r="A23406" s="1" t="s">
        <v>1581</v>
      </c>
      <c r="B23406" s="1">
        <v>5.0</v>
      </c>
      <c r="C23406" s="1" t="s">
        <v>48379</v>
      </c>
      <c r="D23406" s="1" t="s">
        <v>48380</v>
      </c>
      <c r="E23406" s="1" t="s">
        <v>10</v>
      </c>
      <c r="F23406" s="1" t="s">
        <v>11</v>
      </c>
      <c r="G23406" s="1" t="str">
        <f>IFERROR(__xludf.DUMMYFUNCTION("GOOGLETRANSLATE(D23406,""fr"",""en"")"),"#VALUE!")</f>
        <v>#VALUE!</v>
      </c>
    </row>
    <row r="23407" ht="15.75" customHeight="1">
      <c r="A23407" s="1" t="s">
        <v>647</v>
      </c>
      <c r="B23407" s="1">
        <v>4.0</v>
      </c>
      <c r="C23407" s="1" t="s">
        <v>48381</v>
      </c>
      <c r="D23407" s="1" t="s">
        <v>48382</v>
      </c>
      <c r="E23407" s="1" t="s">
        <v>21</v>
      </c>
      <c r="F23407" s="1" t="s">
        <v>11</v>
      </c>
      <c r="G23407" s="1" t="str">
        <f>IFERROR(__xludf.DUMMYFUNCTION("GOOGLETRANSLATE(D23407,""fr"",""en"")"),"#VALUE!")</f>
        <v>#VALUE!</v>
      </c>
    </row>
    <row r="23408" ht="15.75" customHeight="1">
      <c r="A23408" s="1" t="s">
        <v>29370</v>
      </c>
      <c r="B23408" s="1">
        <v>2.0</v>
      </c>
      <c r="C23408" s="1" t="s">
        <v>48383</v>
      </c>
      <c r="D23408" s="1" t="s">
        <v>48384</v>
      </c>
      <c r="E23408" s="1" t="s">
        <v>176</v>
      </c>
      <c r="F23408" s="1" t="s">
        <v>66</v>
      </c>
      <c r="G23408" s="1" t="str">
        <f>IFERROR(__xludf.DUMMYFUNCTION("GOOGLETRANSLATE(D23408,""fr"",""en"")"),"#VALUE!")</f>
        <v>#VALUE!</v>
      </c>
    </row>
    <row r="23409" ht="15.75" customHeight="1">
      <c r="A23409" s="1" t="s">
        <v>3031</v>
      </c>
      <c r="B23409" s="1">
        <v>1.0</v>
      </c>
      <c r="C23409" s="1" t="s">
        <v>48385</v>
      </c>
      <c r="D23409" s="1" t="s">
        <v>48386</v>
      </c>
      <c r="E23409" s="1" t="s">
        <v>250</v>
      </c>
      <c r="F23409" s="1" t="s">
        <v>30</v>
      </c>
      <c r="G23409" s="1" t="str">
        <f>IFERROR(__xludf.DUMMYFUNCTION("GOOGLETRANSLATE(D23409,""fr"",""en"")"),"#VALUE!")</f>
        <v>#VALUE!</v>
      </c>
    </row>
    <row r="23410" ht="15.75" customHeight="1">
      <c r="A23410" s="1" t="s">
        <v>4625</v>
      </c>
      <c r="B23410" s="1">
        <v>1.0</v>
      </c>
      <c r="C23410" s="1" t="s">
        <v>48387</v>
      </c>
      <c r="D23410" s="1" t="s">
        <v>48388</v>
      </c>
      <c r="E23410" s="1" t="s">
        <v>10</v>
      </c>
      <c r="F23410" s="1" t="s">
        <v>11</v>
      </c>
      <c r="G23410" s="1" t="str">
        <f>IFERROR(__xludf.DUMMYFUNCTION("GOOGLETRANSLATE(D23410,""fr"",""en"")"),"#VALUE!")</f>
        <v>#VALUE!</v>
      </c>
    </row>
    <row r="23411" ht="15.75" customHeight="1">
      <c r="A23411" s="1" t="s">
        <v>499</v>
      </c>
      <c r="B23411" s="1">
        <v>3.0</v>
      </c>
      <c r="C23411" s="1" t="s">
        <v>48389</v>
      </c>
      <c r="D23411" s="1" t="s">
        <v>48390</v>
      </c>
      <c r="E23411" s="1" t="s">
        <v>10</v>
      </c>
      <c r="F23411" s="1" t="s">
        <v>11</v>
      </c>
      <c r="G23411" s="1" t="str">
        <f>IFERROR(__xludf.DUMMYFUNCTION("GOOGLETRANSLATE(D23411,""fr"",""en"")"),"#VALUE!")</f>
        <v>#VALUE!</v>
      </c>
    </row>
    <row r="23412" ht="15.75" customHeight="1">
      <c r="A23412" s="1" t="s">
        <v>961</v>
      </c>
      <c r="B23412" s="1">
        <v>4.0</v>
      </c>
      <c r="C23412" s="1" t="s">
        <v>48391</v>
      </c>
      <c r="D23412" s="1" t="s">
        <v>48392</v>
      </c>
      <c r="E23412" s="1" t="s">
        <v>21</v>
      </c>
      <c r="F23412" s="1" t="s">
        <v>11</v>
      </c>
      <c r="G23412" s="1" t="str">
        <f>IFERROR(__xludf.DUMMYFUNCTION("GOOGLETRANSLATE(D23412,""fr"",""en"")"),"#VALUE!")</f>
        <v>#VALUE!</v>
      </c>
    </row>
    <row r="23413" ht="15.75" customHeight="1">
      <c r="A23413" s="1" t="s">
        <v>19765</v>
      </c>
      <c r="B23413" s="1">
        <v>2.0</v>
      </c>
      <c r="C23413" s="1" t="s">
        <v>48393</v>
      </c>
      <c r="D23413" s="1" t="s">
        <v>48394</v>
      </c>
      <c r="E23413" s="1" t="s">
        <v>103</v>
      </c>
      <c r="F23413" s="1" t="s">
        <v>48</v>
      </c>
      <c r="G23413" s="1" t="str">
        <f>IFERROR(__xludf.DUMMYFUNCTION("GOOGLETRANSLATE(D23413,""fr"",""en"")"),"#VALUE!")</f>
        <v>#VALUE!</v>
      </c>
    </row>
    <row r="23414" ht="15.75" customHeight="1">
      <c r="A23414" s="1" t="s">
        <v>2854</v>
      </c>
      <c r="B23414" s="1">
        <v>5.0</v>
      </c>
      <c r="C23414" s="1" t="s">
        <v>48395</v>
      </c>
      <c r="D23414" s="1" t="s">
        <v>48396</v>
      </c>
      <c r="E23414" s="1" t="s">
        <v>21</v>
      </c>
      <c r="F23414" s="1" t="s">
        <v>11</v>
      </c>
      <c r="G23414" s="1" t="str">
        <f>IFERROR(__xludf.DUMMYFUNCTION("GOOGLETRANSLATE(D23414,""fr"",""en"")"),"#VALUE!")</f>
        <v>#VALUE!</v>
      </c>
    </row>
    <row r="23415" ht="15.75" customHeight="1">
      <c r="A23415" s="1" t="s">
        <v>783</v>
      </c>
      <c r="B23415" s="1">
        <v>2.0</v>
      </c>
      <c r="C23415" s="1" t="s">
        <v>48397</v>
      </c>
      <c r="D23415" s="1" t="s">
        <v>48398</v>
      </c>
      <c r="E23415" s="1" t="s">
        <v>21</v>
      </c>
      <c r="F23415" s="1" t="s">
        <v>11</v>
      </c>
      <c r="G23415" s="1" t="str">
        <f>IFERROR(__xludf.DUMMYFUNCTION("GOOGLETRANSLATE(D23415,""fr"",""en"")"),"#VALUE!")</f>
        <v>#VALUE!</v>
      </c>
    </row>
    <row r="23416" ht="15.75" customHeight="1">
      <c r="A23416" s="1" t="s">
        <v>144</v>
      </c>
      <c r="B23416" s="1">
        <v>5.0</v>
      </c>
      <c r="C23416" s="1" t="s">
        <v>48399</v>
      </c>
      <c r="D23416" s="1" t="s">
        <v>48400</v>
      </c>
      <c r="E23416" s="1" t="s">
        <v>21</v>
      </c>
      <c r="F23416" s="1" t="s">
        <v>11</v>
      </c>
      <c r="G23416" s="1" t="str">
        <f>IFERROR(__xludf.DUMMYFUNCTION("GOOGLETRANSLATE(D23416,""fr"",""en"")"),"#VALUE!")</f>
        <v>#VALUE!</v>
      </c>
    </row>
    <row r="23417" ht="15.75" customHeight="1">
      <c r="A23417" s="1" t="s">
        <v>3183</v>
      </c>
      <c r="B23417" s="1">
        <v>3.0</v>
      </c>
      <c r="C23417" s="1" t="s">
        <v>48401</v>
      </c>
      <c r="D23417" s="1" t="s">
        <v>48402</v>
      </c>
      <c r="E23417" s="1" t="s">
        <v>65</v>
      </c>
      <c r="F23417" s="1" t="s">
        <v>66</v>
      </c>
      <c r="G23417" s="1" t="str">
        <f>IFERROR(__xludf.DUMMYFUNCTION("GOOGLETRANSLATE(D23417,""fr"",""en"")"),"#VALUE!")</f>
        <v>#VALUE!</v>
      </c>
    </row>
    <row r="23418" ht="15.75" customHeight="1">
      <c r="A23418" s="1" t="s">
        <v>656</v>
      </c>
      <c r="B23418" s="1">
        <v>4.0</v>
      </c>
      <c r="C23418" s="1" t="s">
        <v>48403</v>
      </c>
      <c r="D23418" s="1" t="s">
        <v>48404</v>
      </c>
      <c r="E23418" s="1" t="s">
        <v>484</v>
      </c>
      <c r="F23418" s="1" t="s">
        <v>30</v>
      </c>
      <c r="G23418" s="1" t="str">
        <f>IFERROR(__xludf.DUMMYFUNCTION("GOOGLETRANSLATE(D23418,""fr"",""en"")"),"#VALUE!")</f>
        <v>#VALUE!</v>
      </c>
    </row>
    <row r="23419" ht="15.75" customHeight="1">
      <c r="A23419" s="1" t="s">
        <v>532</v>
      </c>
      <c r="B23419" s="1">
        <v>1.0</v>
      </c>
      <c r="C23419" s="1" t="s">
        <v>48405</v>
      </c>
      <c r="D23419" s="1" t="s">
        <v>48406</v>
      </c>
      <c r="E23419" s="1" t="s">
        <v>373</v>
      </c>
      <c r="F23419" s="1" t="s">
        <v>30</v>
      </c>
      <c r="G23419" s="1" t="str">
        <f>IFERROR(__xludf.DUMMYFUNCTION("GOOGLETRANSLATE(D23419,""fr"",""en"")"),"#VALUE!")</f>
        <v>#VALUE!</v>
      </c>
    </row>
    <row r="23420" ht="15.75" customHeight="1">
      <c r="A23420" s="1" t="s">
        <v>4480</v>
      </c>
      <c r="B23420" s="1">
        <v>1.0</v>
      </c>
      <c r="C23420" s="1" t="s">
        <v>48407</v>
      </c>
      <c r="D23420" s="1" t="s">
        <v>48408</v>
      </c>
      <c r="E23420" s="1" t="s">
        <v>230</v>
      </c>
      <c r="F23420" s="1" t="s">
        <v>84</v>
      </c>
      <c r="G23420" s="1" t="str">
        <f>IFERROR(__xludf.DUMMYFUNCTION("GOOGLETRANSLATE(D23420,""fr"",""en"")"),"#VALUE!")</f>
        <v>#VALUE!</v>
      </c>
    </row>
    <row r="23421" ht="15.75" customHeight="1">
      <c r="A23421" s="1" t="s">
        <v>5785</v>
      </c>
      <c r="B23421" s="1">
        <v>1.0</v>
      </c>
      <c r="C23421" s="1" t="s">
        <v>48409</v>
      </c>
      <c r="D23421" s="1" t="s">
        <v>48410</v>
      </c>
      <c r="E23421" s="1" t="s">
        <v>125</v>
      </c>
      <c r="F23421" s="1" t="s">
        <v>110</v>
      </c>
      <c r="G23421" s="1" t="str">
        <f>IFERROR(__xludf.DUMMYFUNCTION("GOOGLETRANSLATE(D23421,""fr"",""en"")"),"#VALUE!")</f>
        <v>#VALUE!</v>
      </c>
    </row>
    <row r="23422" ht="15.75" customHeight="1">
      <c r="A23422" s="1" t="s">
        <v>6621</v>
      </c>
      <c r="B23422" s="1">
        <v>2.0</v>
      </c>
      <c r="C23422" s="1" t="s">
        <v>48411</v>
      </c>
      <c r="D23422" s="1" t="s">
        <v>48412</v>
      </c>
      <c r="E23422" s="1" t="s">
        <v>750</v>
      </c>
      <c r="F23422" s="1" t="s">
        <v>110</v>
      </c>
      <c r="G23422" s="1" t="str">
        <f>IFERROR(__xludf.DUMMYFUNCTION("GOOGLETRANSLATE(D23422,""fr"",""en"")"),"#VALUE!")</f>
        <v>#VALUE!</v>
      </c>
    </row>
    <row r="23423" ht="15.75" customHeight="1">
      <c r="A23423" s="1" t="s">
        <v>2267</v>
      </c>
      <c r="B23423" s="1">
        <v>1.0</v>
      </c>
      <c r="C23423" s="1" t="s">
        <v>48413</v>
      </c>
      <c r="D23423" s="1" t="s">
        <v>48414</v>
      </c>
      <c r="E23423" s="1" t="s">
        <v>65</v>
      </c>
      <c r="F23423" s="1" t="s">
        <v>66</v>
      </c>
      <c r="G23423" s="1" t="str">
        <f>IFERROR(__xludf.DUMMYFUNCTION("GOOGLETRANSLATE(D23423,""fr"",""en"")"),"#VALUE!")</f>
        <v>#VALUE!</v>
      </c>
    </row>
    <row r="23424" ht="15.75" customHeight="1">
      <c r="A23424" s="1" t="s">
        <v>5230</v>
      </c>
      <c r="B23424" s="1">
        <v>2.0</v>
      </c>
      <c r="C23424" s="1" t="s">
        <v>48415</v>
      </c>
      <c r="D23424" s="1" t="s">
        <v>48416</v>
      </c>
      <c r="E23424" s="1" t="s">
        <v>10</v>
      </c>
      <c r="F23424" s="1" t="s">
        <v>11</v>
      </c>
      <c r="G23424" s="1" t="str">
        <f>IFERROR(__xludf.DUMMYFUNCTION("GOOGLETRANSLATE(D23424,""fr"",""en"")"),"#VALUE!")</f>
        <v>#VALUE!</v>
      </c>
    </row>
    <row r="23425" ht="15.75" customHeight="1">
      <c r="A23425" s="1" t="s">
        <v>332</v>
      </c>
      <c r="B23425" s="1">
        <v>5.0</v>
      </c>
      <c r="C23425" s="1" t="s">
        <v>48417</v>
      </c>
      <c r="D23425" s="1" t="s">
        <v>48418</v>
      </c>
      <c r="E23425" s="1" t="s">
        <v>10</v>
      </c>
      <c r="F23425" s="1" t="s">
        <v>11</v>
      </c>
      <c r="G23425" s="1" t="str">
        <f>IFERROR(__xludf.DUMMYFUNCTION("GOOGLETRANSLATE(D23425,""fr"",""en"")"),"#VALUE!")</f>
        <v>#VALUE!</v>
      </c>
    </row>
    <row r="23426" ht="15.75" customHeight="1">
      <c r="A23426" s="1" t="s">
        <v>3448</v>
      </c>
      <c r="B23426" s="1">
        <v>2.0</v>
      </c>
      <c r="C23426" s="1" t="s">
        <v>17309</v>
      </c>
      <c r="D23426" s="1" t="s">
        <v>48419</v>
      </c>
      <c r="E23426" s="1" t="s">
        <v>169</v>
      </c>
      <c r="F23426" s="1" t="s">
        <v>11</v>
      </c>
      <c r="G23426" s="1" t="str">
        <f>IFERROR(__xludf.DUMMYFUNCTION("GOOGLETRANSLATE(D23426,""fr"",""en"")"),"#VALUE!")</f>
        <v>#VALUE!</v>
      </c>
    </row>
    <row r="23427" ht="15.75" customHeight="1">
      <c r="A23427" s="1" t="s">
        <v>1248</v>
      </c>
      <c r="B23427" s="1">
        <v>3.0</v>
      </c>
      <c r="C23427" s="1" t="s">
        <v>48420</v>
      </c>
      <c r="D23427" s="1" t="s">
        <v>48421</v>
      </c>
      <c r="E23427" s="1" t="s">
        <v>21</v>
      </c>
      <c r="F23427" s="1" t="s">
        <v>11</v>
      </c>
      <c r="G23427" s="1" t="str">
        <f>IFERROR(__xludf.DUMMYFUNCTION("GOOGLETRANSLATE(D23427,""fr"",""en"")"),"#VALUE!")</f>
        <v>#VALUE!</v>
      </c>
    </row>
    <row r="23428" ht="15.75" customHeight="1">
      <c r="A23428" s="1" t="s">
        <v>1562</v>
      </c>
      <c r="B23428" s="1">
        <v>5.0</v>
      </c>
      <c r="C23428" s="1" t="s">
        <v>48422</v>
      </c>
      <c r="D23428" s="1" t="s">
        <v>48423</v>
      </c>
      <c r="E23428" s="1" t="s">
        <v>10</v>
      </c>
      <c r="F23428" s="1" t="s">
        <v>11</v>
      </c>
      <c r="G23428" s="1" t="str">
        <f>IFERROR(__xludf.DUMMYFUNCTION("GOOGLETRANSLATE(D23428,""fr"",""en"")"),"#VALUE!")</f>
        <v>#VALUE!</v>
      </c>
    </row>
    <row r="23429" ht="15.75" customHeight="1">
      <c r="A23429" s="1" t="s">
        <v>439</v>
      </c>
      <c r="B23429" s="1">
        <v>3.0</v>
      </c>
      <c r="C23429" s="1" t="s">
        <v>48424</v>
      </c>
      <c r="D23429" s="1" t="s">
        <v>48425</v>
      </c>
      <c r="E23429" s="1" t="s">
        <v>21</v>
      </c>
      <c r="F23429" s="1" t="s">
        <v>11</v>
      </c>
      <c r="G23429" s="1" t="str">
        <f>IFERROR(__xludf.DUMMYFUNCTION("GOOGLETRANSLATE(D23429,""fr"",""en"")"),"#VALUE!")</f>
        <v>#VALUE!</v>
      </c>
    </row>
    <row r="23430" ht="15.75" customHeight="1">
      <c r="A23430" s="1" t="s">
        <v>1485</v>
      </c>
      <c r="B23430" s="1">
        <v>1.0</v>
      </c>
      <c r="C23430" s="1" t="s">
        <v>16442</v>
      </c>
      <c r="D23430" s="1" t="s">
        <v>48426</v>
      </c>
      <c r="E23430" s="1" t="s">
        <v>117</v>
      </c>
      <c r="F23430" s="1" t="s">
        <v>118</v>
      </c>
      <c r="G23430" s="1" t="str">
        <f>IFERROR(__xludf.DUMMYFUNCTION("GOOGLETRANSLATE(D23430,""fr"",""en"")"),"#VALUE!")</f>
        <v>#VALUE!</v>
      </c>
    </row>
    <row r="23431" ht="15.75" customHeight="1">
      <c r="A23431" s="1" t="s">
        <v>4937</v>
      </c>
      <c r="B23431" s="1">
        <v>1.0</v>
      </c>
      <c r="C23431" s="1" t="s">
        <v>48427</v>
      </c>
      <c r="D23431" s="1" t="s">
        <v>48428</v>
      </c>
      <c r="E23431" s="1" t="s">
        <v>296</v>
      </c>
      <c r="F23431" s="1" t="s">
        <v>66</v>
      </c>
      <c r="G23431" s="1" t="str">
        <f>IFERROR(__xludf.DUMMYFUNCTION("GOOGLETRANSLATE(D23431,""fr"",""en"")"),"Victim of an accident in 2015 my lawyer is still waiting for Axa's authorization to pay me my DUS AXA has never contacted me since Feb 2016 and has omitted appointments for those who want more information to leave me a post
")</f>
        <v>Victim of an accident in 2015 my lawyer is still waiting for Axa's authorization to pay me my DUS AXA has never contacted me since Feb 2016 and has omitted appointments for those who want more information to leave me a post
</v>
      </c>
    </row>
    <row r="23432" ht="15.75" customHeight="1">
      <c r="A23432" s="1" t="s">
        <v>439</v>
      </c>
      <c r="B23432" s="1">
        <v>5.0</v>
      </c>
      <c r="C23432" s="1" t="s">
        <v>48429</v>
      </c>
      <c r="D23432" s="1" t="s">
        <v>48430</v>
      </c>
      <c r="E23432" s="1" t="s">
        <v>21</v>
      </c>
      <c r="F23432" s="1" t="s">
        <v>11</v>
      </c>
      <c r="G23432" s="1" t="str">
        <f>IFERROR(__xludf.DUMMYFUNCTION("GOOGLETRANSLATE(D23432,""fr"",""en"")"),"#VALUE!")</f>
        <v>#VALUE!</v>
      </c>
    </row>
    <row r="23433" ht="15.75" customHeight="1">
      <c r="A23433" s="1" t="s">
        <v>704</v>
      </c>
      <c r="B23433" s="1">
        <v>4.0</v>
      </c>
      <c r="C23433" s="1" t="s">
        <v>48431</v>
      </c>
      <c r="D23433" s="1" t="s">
        <v>48432</v>
      </c>
      <c r="E23433" s="1" t="s">
        <v>169</v>
      </c>
      <c r="F23433" s="1" t="s">
        <v>11</v>
      </c>
      <c r="G23433" s="1" t="str">
        <f>IFERROR(__xludf.DUMMYFUNCTION("GOOGLETRANSLATE(D23433,""fr"",""en"")"),"#VALUE!")</f>
        <v>#VALUE!</v>
      </c>
    </row>
    <row r="23434" ht="15.75" customHeight="1">
      <c r="A23434" s="1" t="s">
        <v>478</v>
      </c>
      <c r="B23434" s="1">
        <v>1.0</v>
      </c>
      <c r="C23434" s="1" t="s">
        <v>48433</v>
      </c>
      <c r="D23434" s="1" t="s">
        <v>48434</v>
      </c>
      <c r="E23434" s="1" t="s">
        <v>273</v>
      </c>
      <c r="F23434" s="1" t="s">
        <v>11</v>
      </c>
      <c r="G23434" s="1" t="str">
        <f>IFERROR(__xludf.DUMMYFUNCTION("GOOGLETRANSLATE(D23434,""fr"",""en"")"),"#VALUE!")</f>
        <v>#VALUE!</v>
      </c>
    </row>
    <row r="23435" ht="15.75" customHeight="1">
      <c r="A23435" s="1" t="s">
        <v>7631</v>
      </c>
      <c r="B23435" s="1">
        <v>4.0</v>
      </c>
      <c r="C23435" s="1" t="s">
        <v>48435</v>
      </c>
      <c r="D23435" s="1" t="s">
        <v>48436</v>
      </c>
      <c r="E23435" s="1" t="s">
        <v>484</v>
      </c>
      <c r="F23435" s="1" t="s">
        <v>30</v>
      </c>
      <c r="G23435" s="1" t="str">
        <f>IFERROR(__xludf.DUMMYFUNCTION("GOOGLETRANSLATE(D23435,""fr"",""en"")"),"#VALUE!")</f>
        <v>#VALUE!</v>
      </c>
    </row>
    <row r="23436" ht="15.75" customHeight="1">
      <c r="A23436" s="1" t="s">
        <v>461</v>
      </c>
      <c r="B23436" s="1">
        <v>1.0</v>
      </c>
      <c r="C23436" s="1" t="s">
        <v>48437</v>
      </c>
      <c r="D23436" s="1" t="s">
        <v>48438</v>
      </c>
      <c r="E23436" s="1" t="s">
        <v>10</v>
      </c>
      <c r="F23436" s="1" t="s">
        <v>11</v>
      </c>
      <c r="G23436" s="1" t="str">
        <f>IFERROR(__xludf.DUMMYFUNCTION("GOOGLETRANSLATE(D23436,""fr"",""en"")"),"#VALUE!")</f>
        <v>#VALUE!</v>
      </c>
    </row>
    <row r="23437" ht="15.75" customHeight="1">
      <c r="A23437" s="1" t="s">
        <v>9081</v>
      </c>
      <c r="B23437" s="1">
        <v>3.0</v>
      </c>
      <c r="C23437" s="1" t="s">
        <v>48439</v>
      </c>
      <c r="D23437" s="1" t="s">
        <v>48440</v>
      </c>
      <c r="E23437" s="1" t="s">
        <v>10</v>
      </c>
      <c r="F23437" s="1" t="s">
        <v>11</v>
      </c>
      <c r="G23437" s="1" t="str">
        <f>IFERROR(__xludf.DUMMYFUNCTION("GOOGLETRANSLATE(D23437,""fr"",""en"")"),"#VALUE!")</f>
        <v>#VALUE!</v>
      </c>
    </row>
    <row r="23438" ht="15.75" customHeight="1">
      <c r="A23438" s="1" t="s">
        <v>988</v>
      </c>
      <c r="B23438" s="1">
        <v>4.0</v>
      </c>
      <c r="C23438" s="1" t="s">
        <v>48441</v>
      </c>
      <c r="D23438" s="1" t="s">
        <v>48442</v>
      </c>
      <c r="E23438" s="1" t="s">
        <v>21</v>
      </c>
      <c r="F23438" s="1" t="s">
        <v>11</v>
      </c>
      <c r="G23438" s="1" t="str">
        <f>IFERROR(__xludf.DUMMYFUNCTION("GOOGLETRANSLATE(D23438,""fr"",""en"")"),"#VALUE!")</f>
        <v>#VALUE!</v>
      </c>
    </row>
    <row r="23439" ht="15.75" customHeight="1">
      <c r="A23439" s="1" t="s">
        <v>3186</v>
      </c>
      <c r="B23439" s="1">
        <v>4.0</v>
      </c>
      <c r="C23439" s="1" t="s">
        <v>48443</v>
      </c>
      <c r="D23439" s="1" t="s">
        <v>48444</v>
      </c>
      <c r="E23439" s="1" t="s">
        <v>10</v>
      </c>
      <c r="F23439" s="1" t="s">
        <v>11</v>
      </c>
      <c r="G23439" s="1" t="str">
        <f>IFERROR(__xludf.DUMMYFUNCTION("GOOGLETRANSLATE(D23439,""fr"",""en"")"),"#VALUE!")</f>
        <v>#VALUE!</v>
      </c>
    </row>
    <row r="23440" ht="15.75" customHeight="1">
      <c r="A23440" s="1" t="s">
        <v>11833</v>
      </c>
      <c r="B23440" s="1">
        <v>2.0</v>
      </c>
      <c r="C23440" s="1" t="s">
        <v>48445</v>
      </c>
      <c r="D23440" s="1" t="s">
        <v>48446</v>
      </c>
      <c r="E23440" s="1" t="s">
        <v>280</v>
      </c>
      <c r="F23440" s="1" t="s">
        <v>11</v>
      </c>
      <c r="G23440" s="1" t="str">
        <f>IFERROR(__xludf.DUMMYFUNCTION("GOOGLETRANSLATE(D23440,""fr"",""en"")"),"#VALUE!")</f>
        <v>#VALUE!</v>
      </c>
    </row>
    <row r="23441" ht="15.75" customHeight="1">
      <c r="A23441" s="1" t="s">
        <v>569</v>
      </c>
      <c r="B23441" s="1">
        <v>5.0</v>
      </c>
      <c r="C23441" s="1" t="s">
        <v>48447</v>
      </c>
      <c r="D23441" s="1" t="s">
        <v>48448</v>
      </c>
      <c r="E23441" s="1" t="s">
        <v>169</v>
      </c>
      <c r="F23441" s="1" t="s">
        <v>11</v>
      </c>
      <c r="G23441" s="1" t="str">
        <f>IFERROR(__xludf.DUMMYFUNCTION("GOOGLETRANSLATE(D23441,""fr"",""en"")"),"#VALUE!")</f>
        <v>#VALUE!</v>
      </c>
    </row>
    <row r="23442" ht="15.75" customHeight="1">
      <c r="A23442" s="1" t="s">
        <v>10567</v>
      </c>
      <c r="B23442" s="1">
        <v>2.0</v>
      </c>
      <c r="C23442" s="1" t="s">
        <v>48449</v>
      </c>
      <c r="D23442" s="1" t="s">
        <v>48450</v>
      </c>
      <c r="E23442" s="1" t="s">
        <v>296</v>
      </c>
      <c r="F23442" s="1" t="s">
        <v>11</v>
      </c>
      <c r="G23442" s="1" t="str">
        <f>IFERROR(__xludf.DUMMYFUNCTION("GOOGLETRANSLATE(D23442,""fr"",""en"")"),"#VALUE!")</f>
        <v>#VALUE!</v>
      </c>
    </row>
    <row r="23443" ht="15.75" customHeight="1">
      <c r="A23443" s="1" t="s">
        <v>624</v>
      </c>
      <c r="B23443" s="1">
        <v>4.0</v>
      </c>
      <c r="C23443" s="1" t="s">
        <v>48451</v>
      </c>
      <c r="D23443" s="1" t="s">
        <v>48452</v>
      </c>
      <c r="E23443" s="1" t="s">
        <v>21</v>
      </c>
      <c r="F23443" s="1" t="s">
        <v>11</v>
      </c>
      <c r="G23443" s="1" t="str">
        <f>IFERROR(__xludf.DUMMYFUNCTION("GOOGLETRANSLATE(D23443,""fr"",""en"")"),"#VALUE!")</f>
        <v>#VALUE!</v>
      </c>
    </row>
    <row r="23444" ht="15.75" customHeight="1">
      <c r="A23444" s="1" t="s">
        <v>1375</v>
      </c>
      <c r="B23444" s="1">
        <v>5.0</v>
      </c>
      <c r="C23444" s="1" t="s">
        <v>48453</v>
      </c>
      <c r="D23444" s="1" t="s">
        <v>48454</v>
      </c>
      <c r="E23444" s="1" t="s">
        <v>10</v>
      </c>
      <c r="F23444" s="1" t="s">
        <v>11</v>
      </c>
      <c r="G23444" s="1" t="str">
        <f>IFERROR(__xludf.DUMMYFUNCTION("GOOGLETRANSLATE(D23444,""fr"",""en"")"),"#VALUE!")</f>
        <v>#VALUE!</v>
      </c>
    </row>
    <row r="23445" ht="15.75" customHeight="1">
      <c r="A23445" s="1" t="s">
        <v>955</v>
      </c>
      <c r="B23445" s="1">
        <v>5.0</v>
      </c>
      <c r="C23445" s="1" t="s">
        <v>48455</v>
      </c>
      <c r="D23445" s="1" t="s">
        <v>48456</v>
      </c>
      <c r="E23445" s="1" t="s">
        <v>21</v>
      </c>
      <c r="F23445" s="1" t="s">
        <v>11</v>
      </c>
      <c r="G23445" s="1" t="str">
        <f>IFERROR(__xludf.DUMMYFUNCTION("GOOGLETRANSLATE(D23445,""fr"",""en"")"),"#VALUE!")</f>
        <v>#VALUE!</v>
      </c>
    </row>
    <row r="23446" ht="15.75" customHeight="1">
      <c r="A23446" s="1" t="s">
        <v>424</v>
      </c>
      <c r="B23446" s="1">
        <v>3.0</v>
      </c>
      <c r="C23446" s="1" t="s">
        <v>48457</v>
      </c>
      <c r="D23446" s="1" t="s">
        <v>48458</v>
      </c>
      <c r="E23446" s="1" t="s">
        <v>109</v>
      </c>
      <c r="F23446" s="1" t="s">
        <v>11</v>
      </c>
      <c r="G23446" s="1" t="str">
        <f>IFERROR(__xludf.DUMMYFUNCTION("GOOGLETRANSLATE(D23446,""fr"",""en"")"),"#VALUE!")</f>
        <v>#VALUE!</v>
      </c>
    </row>
    <row r="23447" ht="15.75" customHeight="1">
      <c r="A23447" s="1" t="s">
        <v>1113</v>
      </c>
      <c r="B23447" s="1">
        <v>4.0</v>
      </c>
      <c r="C23447" s="1" t="s">
        <v>48459</v>
      </c>
      <c r="D23447" s="1" t="s">
        <v>48460</v>
      </c>
      <c r="E23447" s="1" t="s">
        <v>65</v>
      </c>
      <c r="F23447" s="1" t="s">
        <v>66</v>
      </c>
      <c r="G23447" s="1" t="str">
        <f>IFERROR(__xludf.DUMMYFUNCTION("GOOGLETRANSLATE(D23447,""fr"",""en"")"),"#VALUE!")</f>
        <v>#VALUE!</v>
      </c>
    </row>
    <row r="23448" ht="15.75" customHeight="1">
      <c r="A23448" s="1" t="s">
        <v>1375</v>
      </c>
      <c r="B23448" s="1">
        <v>1.0</v>
      </c>
      <c r="C23448" s="1" t="s">
        <v>48461</v>
      </c>
      <c r="D23448" s="1" t="s">
        <v>48462</v>
      </c>
      <c r="E23448" s="1" t="s">
        <v>52</v>
      </c>
      <c r="F23448" s="1" t="s">
        <v>11</v>
      </c>
      <c r="G23448" s="1" t="str">
        <f>IFERROR(__xludf.DUMMYFUNCTION("GOOGLETRANSLATE(D23448,""fr"",""en"")"),"#VALUE!")</f>
        <v>#VALUE!</v>
      </c>
    </row>
    <row r="23449" ht="15.75" customHeight="1">
      <c r="A23449" s="1" t="s">
        <v>974</v>
      </c>
      <c r="B23449" s="1">
        <v>3.0</v>
      </c>
      <c r="C23449" s="1" t="s">
        <v>48463</v>
      </c>
      <c r="D23449" s="1" t="s">
        <v>48464</v>
      </c>
      <c r="E23449" s="1" t="s">
        <v>10</v>
      </c>
      <c r="F23449" s="1" t="s">
        <v>11</v>
      </c>
      <c r="G23449" s="1" t="str">
        <f>IFERROR(__xludf.DUMMYFUNCTION("GOOGLETRANSLATE(D23449,""fr"",""en"")"),"#VALUE!")</f>
        <v>#VALUE!</v>
      </c>
    </row>
    <row r="23450" ht="15.75" customHeight="1">
      <c r="A23450" s="1" t="s">
        <v>1177</v>
      </c>
      <c r="B23450" s="1">
        <v>1.0</v>
      </c>
      <c r="C23450" s="1" t="s">
        <v>48465</v>
      </c>
      <c r="D23450" s="1" t="s">
        <v>48466</v>
      </c>
      <c r="E23450" s="1" t="s">
        <v>117</v>
      </c>
      <c r="F23450" s="1" t="s">
        <v>118</v>
      </c>
      <c r="G23450" s="1" t="str">
        <f>IFERROR(__xludf.DUMMYFUNCTION("GOOGLETRANSLATE(D23450,""fr"",""en"")"),"#VALUE!")</f>
        <v>#VALUE!</v>
      </c>
    </row>
    <row r="23451" ht="15.75" customHeight="1">
      <c r="A23451" s="1" t="s">
        <v>661</v>
      </c>
      <c r="B23451" s="1">
        <v>3.0</v>
      </c>
      <c r="C23451" s="1" t="s">
        <v>48467</v>
      </c>
      <c r="D23451" s="1" t="s">
        <v>48468</v>
      </c>
      <c r="E23451" s="1" t="s">
        <v>10</v>
      </c>
      <c r="F23451" s="1" t="s">
        <v>11</v>
      </c>
      <c r="G23451" s="1" t="str">
        <f>IFERROR(__xludf.DUMMYFUNCTION("GOOGLETRANSLATE(D23451,""fr"",""en"")"),"#VALUE!")</f>
        <v>#VALUE!</v>
      </c>
    </row>
    <row r="23452" ht="15.75" customHeight="1">
      <c r="A23452" s="1" t="s">
        <v>1764</v>
      </c>
      <c r="B23452" s="1">
        <v>5.0</v>
      </c>
      <c r="C23452" s="1" t="s">
        <v>48469</v>
      </c>
      <c r="D23452" s="1" t="s">
        <v>48470</v>
      </c>
      <c r="E23452" s="1" t="s">
        <v>21</v>
      </c>
      <c r="F23452" s="1" t="s">
        <v>11</v>
      </c>
      <c r="G23452" s="1" t="str">
        <f>IFERROR(__xludf.DUMMYFUNCTION("GOOGLETRANSLATE(D23452,""fr"",""en"")"),"#VALUE!")</f>
        <v>#VALUE!</v>
      </c>
    </row>
    <row r="23453" ht="15.75" customHeight="1">
      <c r="A23453" s="1" t="s">
        <v>3312</v>
      </c>
      <c r="B23453" s="1">
        <v>5.0</v>
      </c>
      <c r="C23453" s="1" t="s">
        <v>48471</v>
      </c>
      <c r="D23453" s="1" t="s">
        <v>48472</v>
      </c>
      <c r="E23453" s="1" t="s">
        <v>21</v>
      </c>
      <c r="F23453" s="1" t="s">
        <v>11</v>
      </c>
      <c r="G23453" s="1" t="str">
        <f>IFERROR(__xludf.DUMMYFUNCTION("GOOGLETRANSLATE(D23453,""fr"",""en"")"),"#VALUE!")</f>
        <v>#VALUE!</v>
      </c>
    </row>
    <row r="23454" ht="15.75" customHeight="1">
      <c r="A23454" s="1" t="s">
        <v>2141</v>
      </c>
      <c r="B23454" s="1">
        <v>1.0</v>
      </c>
      <c r="C23454" s="1" t="s">
        <v>48473</v>
      </c>
      <c r="D23454" s="1" t="s">
        <v>48474</v>
      </c>
      <c r="E23454" s="1" t="s">
        <v>73</v>
      </c>
      <c r="F23454" s="1" t="s">
        <v>30</v>
      </c>
      <c r="G23454" s="1" t="str">
        <f>IFERROR(__xludf.DUMMYFUNCTION("GOOGLETRANSLATE(D23454,""fr"",""en"")"),"#VALUE!")</f>
        <v>#VALUE!</v>
      </c>
    </row>
    <row r="23455" ht="15.75" customHeight="1">
      <c r="A23455" s="1" t="s">
        <v>2843</v>
      </c>
      <c r="B23455" s="1">
        <v>4.0</v>
      </c>
      <c r="C23455" s="1" t="s">
        <v>48475</v>
      </c>
      <c r="D23455" s="1" t="s">
        <v>48476</v>
      </c>
      <c r="E23455" s="1" t="s">
        <v>34</v>
      </c>
      <c r="F23455" s="1" t="s">
        <v>30</v>
      </c>
      <c r="G23455" s="1" t="str">
        <f>IFERROR(__xludf.DUMMYFUNCTION("GOOGLETRANSLATE(D23455,""fr"",""en"")"),"#VALUE!")</f>
        <v>#VALUE!</v>
      </c>
    </row>
    <row r="23456" ht="15.75" customHeight="1">
      <c r="A23456" s="1" t="s">
        <v>14092</v>
      </c>
      <c r="B23456" s="1">
        <v>1.0</v>
      </c>
      <c r="C23456" s="1" t="s">
        <v>48477</v>
      </c>
      <c r="D23456" s="1" t="s">
        <v>48478</v>
      </c>
      <c r="E23456" s="1" t="s">
        <v>280</v>
      </c>
      <c r="F23456" s="1" t="s">
        <v>11</v>
      </c>
      <c r="G23456" s="1" t="str">
        <f>IFERROR(__xludf.DUMMYFUNCTION("GOOGLETRANSLATE(D23456,""fr"",""en"")"),"#VALUE!")</f>
        <v>#VALUE!</v>
      </c>
    </row>
    <row r="23457" ht="15.75" customHeight="1">
      <c r="A23457" s="1" t="s">
        <v>236</v>
      </c>
      <c r="B23457" s="1">
        <v>4.0</v>
      </c>
      <c r="C23457" s="1" t="s">
        <v>48479</v>
      </c>
      <c r="D23457" s="1" t="s">
        <v>48480</v>
      </c>
      <c r="E23457" s="1" t="s">
        <v>10</v>
      </c>
      <c r="F23457" s="1" t="s">
        <v>11</v>
      </c>
      <c r="G23457" s="1" t="str">
        <f>IFERROR(__xludf.DUMMYFUNCTION("GOOGLETRANSLATE(D23457,""fr"",""en"")"),"#VALUE!")</f>
        <v>#VALUE!</v>
      </c>
    </row>
    <row r="23458" ht="15.75" customHeight="1">
      <c r="A23458" s="1" t="s">
        <v>6187</v>
      </c>
      <c r="B23458" s="1">
        <v>2.0</v>
      </c>
      <c r="C23458" s="1" t="s">
        <v>48481</v>
      </c>
      <c r="D23458" s="1" t="s">
        <v>48482</v>
      </c>
      <c r="E23458" s="1" t="s">
        <v>34</v>
      </c>
      <c r="F23458" s="1" t="s">
        <v>30</v>
      </c>
      <c r="G23458" s="1" t="str">
        <f>IFERROR(__xludf.DUMMYFUNCTION("GOOGLETRANSLATE(D23458,""fr"",""en"")"),"#VALUE!")</f>
        <v>#VALUE!</v>
      </c>
    </row>
    <row r="23459" ht="15.75" customHeight="1">
      <c r="A23459" s="1" t="s">
        <v>12413</v>
      </c>
      <c r="B23459" s="1">
        <v>1.0</v>
      </c>
      <c r="C23459" s="1" t="s">
        <v>48483</v>
      </c>
      <c r="D23459" s="1" t="s">
        <v>48484</v>
      </c>
      <c r="E23459" s="1" t="s">
        <v>296</v>
      </c>
      <c r="F23459" s="1" t="s">
        <v>11</v>
      </c>
      <c r="G23459" s="1" t="str">
        <f>IFERROR(__xludf.DUMMYFUNCTION("GOOGLETRANSLATE(D23459,""fr"",""en"")"),"#VALUE!")</f>
        <v>#VALUE!</v>
      </c>
    </row>
    <row r="23460" ht="15.75" customHeight="1">
      <c r="A23460" s="1" t="s">
        <v>5333</v>
      </c>
      <c r="B23460" s="1">
        <v>1.0</v>
      </c>
      <c r="C23460" s="1" t="s">
        <v>48485</v>
      </c>
      <c r="D23460" s="1" t="s">
        <v>48486</v>
      </c>
      <c r="E23460" s="1" t="s">
        <v>52</v>
      </c>
      <c r="F23460" s="1" t="s">
        <v>48</v>
      </c>
      <c r="G23460" s="1" t="str">
        <f>IFERROR(__xludf.DUMMYFUNCTION("GOOGLETRANSLATE(D23460,""fr"",""en"")"),"#VALUE!")</f>
        <v>#VALUE!</v>
      </c>
    </row>
    <row r="23461" ht="15.75" customHeight="1">
      <c r="A23461" s="1" t="s">
        <v>3445</v>
      </c>
      <c r="B23461" s="1">
        <v>3.0</v>
      </c>
      <c r="C23461" s="1" t="s">
        <v>48487</v>
      </c>
      <c r="D23461" s="1" t="s">
        <v>48488</v>
      </c>
      <c r="E23461" s="1" t="s">
        <v>296</v>
      </c>
      <c r="F23461" s="1" t="s">
        <v>11</v>
      </c>
      <c r="G23461" s="1" t="str">
        <f>IFERROR(__xludf.DUMMYFUNCTION("GOOGLETRANSLATE(D23461,""fr"",""en"")"),"#VALUE!")</f>
        <v>#VALUE!</v>
      </c>
    </row>
    <row r="23462" ht="15.75" customHeight="1">
      <c r="A23462" s="1" t="s">
        <v>40</v>
      </c>
      <c r="B23462" s="1">
        <v>1.0</v>
      </c>
      <c r="C23462" s="1" t="s">
        <v>48489</v>
      </c>
      <c r="D23462" s="1" t="s">
        <v>48490</v>
      </c>
      <c r="E23462" s="1" t="s">
        <v>109</v>
      </c>
      <c r="F23462" s="1" t="s">
        <v>110</v>
      </c>
      <c r="G23462" s="1" t="str">
        <f>IFERROR(__xludf.DUMMYFUNCTION("GOOGLETRANSLATE(D23462,""fr"",""en"")"),"#VALUE!")</f>
        <v>#VALUE!</v>
      </c>
    </row>
    <row r="23463" ht="15.75" customHeight="1">
      <c r="A23463" s="1" t="s">
        <v>153</v>
      </c>
      <c r="B23463" s="1">
        <v>1.0</v>
      </c>
      <c r="C23463" s="1" t="s">
        <v>48491</v>
      </c>
      <c r="D23463" s="1" t="s">
        <v>48492</v>
      </c>
      <c r="E23463" s="1" t="s">
        <v>10</v>
      </c>
      <c r="F23463" s="1" t="s">
        <v>11</v>
      </c>
      <c r="G23463" s="1" t="str">
        <f>IFERROR(__xludf.DUMMYFUNCTION("GOOGLETRANSLATE(D23463,""fr"",""en"")"),"#VALUE!")</f>
        <v>#VALUE!</v>
      </c>
    </row>
    <row r="23464" ht="15.75" customHeight="1">
      <c r="A23464" s="1" t="s">
        <v>153</v>
      </c>
      <c r="B23464" s="1">
        <v>1.0</v>
      </c>
      <c r="C23464" s="1" t="s">
        <v>48493</v>
      </c>
      <c r="D23464" s="1" t="s">
        <v>48494</v>
      </c>
      <c r="E23464" s="1" t="s">
        <v>273</v>
      </c>
      <c r="F23464" s="1" t="s">
        <v>11</v>
      </c>
      <c r="G23464" s="1" t="str">
        <f>IFERROR(__xludf.DUMMYFUNCTION("GOOGLETRANSLATE(D23464,""fr"",""en"")"),"#VALUE!")</f>
        <v>#VALUE!</v>
      </c>
    </row>
    <row r="23465" ht="15.75" customHeight="1">
      <c r="A23465" s="1" t="s">
        <v>239</v>
      </c>
      <c r="B23465" s="1">
        <v>5.0</v>
      </c>
      <c r="C23465" s="1" t="s">
        <v>48495</v>
      </c>
      <c r="D23465" s="1" t="s">
        <v>48496</v>
      </c>
      <c r="E23465" s="1" t="s">
        <v>448</v>
      </c>
      <c r="F23465" s="1" t="s">
        <v>84</v>
      </c>
      <c r="G23465" s="1" t="str">
        <f>IFERROR(__xludf.DUMMYFUNCTION("GOOGLETRANSLATE(D23465,""fr"",""en"")"),"#VALUE!")</f>
        <v>#VALUE!</v>
      </c>
    </row>
    <row r="23466" ht="15.75" customHeight="1">
      <c r="A23466" s="1" t="s">
        <v>67</v>
      </c>
      <c r="B23466" s="1">
        <v>5.0</v>
      </c>
      <c r="C23466" s="1" t="s">
        <v>48497</v>
      </c>
      <c r="D23466" s="1" t="s">
        <v>48498</v>
      </c>
      <c r="E23466" s="1" t="s">
        <v>169</v>
      </c>
      <c r="F23466" s="1" t="s">
        <v>11</v>
      </c>
      <c r="G23466" s="1" t="str">
        <f>IFERROR(__xludf.DUMMYFUNCTION("GOOGLETRANSLATE(D23466,""fr"",""en"")"),"#VALUE!")</f>
        <v>#VALUE!</v>
      </c>
    </row>
    <row r="23467" ht="15.75" customHeight="1">
      <c r="A23467" s="1" t="s">
        <v>2728</v>
      </c>
      <c r="B23467" s="1">
        <v>4.0</v>
      </c>
      <c r="C23467" s="1" t="s">
        <v>48499</v>
      </c>
      <c r="D23467" s="1" t="s">
        <v>48500</v>
      </c>
      <c r="E23467" s="1" t="s">
        <v>21</v>
      </c>
      <c r="F23467" s="1" t="s">
        <v>11</v>
      </c>
      <c r="G23467" s="1" t="str">
        <f>IFERROR(__xludf.DUMMYFUNCTION("GOOGLETRANSLATE(D23467,""fr"",""en"")"),"#VALUE!")</f>
        <v>#VALUE!</v>
      </c>
    </row>
    <row r="23468" ht="15.75" customHeight="1">
      <c r="A23468" s="1" t="s">
        <v>8015</v>
      </c>
      <c r="B23468" s="1">
        <v>1.0</v>
      </c>
      <c r="C23468" s="1" t="s">
        <v>48501</v>
      </c>
      <c r="D23468" s="1" t="s">
        <v>48502</v>
      </c>
      <c r="E23468" s="1" t="s">
        <v>109</v>
      </c>
      <c r="F23468" s="1" t="s">
        <v>110</v>
      </c>
      <c r="G23468" s="1" t="str">
        <f>IFERROR(__xludf.DUMMYFUNCTION("GOOGLETRANSLATE(D23468,""fr"",""en"")"),"#VALUE!")</f>
        <v>#VALUE!</v>
      </c>
    </row>
    <row r="23469" ht="15.75" customHeight="1">
      <c r="A23469" s="1" t="s">
        <v>411</v>
      </c>
      <c r="B23469" s="1">
        <v>5.0</v>
      </c>
      <c r="C23469" s="1" t="s">
        <v>48503</v>
      </c>
      <c r="D23469" s="1" t="s">
        <v>48504</v>
      </c>
      <c r="E23469" s="1" t="s">
        <v>176</v>
      </c>
      <c r="F23469" s="1" t="s">
        <v>66</v>
      </c>
      <c r="G23469" s="1" t="str">
        <f>IFERROR(__xludf.DUMMYFUNCTION("GOOGLETRANSLATE(D23469,""fr"",""en"")"),"#VALUE!")</f>
        <v>#VALUE!</v>
      </c>
    </row>
    <row r="23470" ht="15.75" customHeight="1">
      <c r="A23470" s="1" t="s">
        <v>4649</v>
      </c>
      <c r="B23470" s="1">
        <v>4.0</v>
      </c>
      <c r="C23470" s="1" t="s">
        <v>48505</v>
      </c>
      <c r="D23470" s="1" t="s">
        <v>48506</v>
      </c>
      <c r="E23470" s="1" t="s">
        <v>827</v>
      </c>
      <c r="F23470" s="1" t="s">
        <v>39</v>
      </c>
      <c r="G23470" s="1" t="str">
        <f>IFERROR(__xludf.DUMMYFUNCTION("GOOGLETRANSLATE(D23470,""fr"",""en"")"),"#VALUE!")</f>
        <v>#VALUE!</v>
      </c>
    </row>
    <row r="23471" ht="15.75" customHeight="1">
      <c r="A23471" s="1" t="s">
        <v>214</v>
      </c>
      <c r="B23471" s="1">
        <v>1.0</v>
      </c>
      <c r="C23471" s="1" t="s">
        <v>48507</v>
      </c>
      <c r="D23471" s="1" t="s">
        <v>48508</v>
      </c>
      <c r="E23471" s="1" t="s">
        <v>296</v>
      </c>
      <c r="F23471" s="1" t="s">
        <v>110</v>
      </c>
      <c r="G23471" s="1" t="str">
        <f>IFERROR(__xludf.DUMMYFUNCTION("GOOGLETRANSLATE(D23471,""fr"",""en"")"),"#VALUE!")</f>
        <v>#VALUE!</v>
      </c>
    </row>
    <row r="23472" ht="15.75" customHeight="1">
      <c r="A23472" s="1" t="s">
        <v>7894</v>
      </c>
      <c r="B23472" s="1">
        <v>2.0</v>
      </c>
      <c r="C23472" s="1" t="s">
        <v>48509</v>
      </c>
      <c r="D23472" s="1" t="s">
        <v>48510</v>
      </c>
      <c r="E23472" s="1" t="s">
        <v>109</v>
      </c>
      <c r="F23472" s="1" t="s">
        <v>110</v>
      </c>
      <c r="G23472" s="1" t="str">
        <f>IFERROR(__xludf.DUMMYFUNCTION("GOOGLETRANSLATE(D23472,""fr"",""en"")"),"#VALUE!")</f>
        <v>#VALUE!</v>
      </c>
    </row>
    <row r="23473" ht="15.75" customHeight="1">
      <c r="A23473" s="1" t="s">
        <v>4852</v>
      </c>
      <c r="B23473" s="1">
        <v>1.0</v>
      </c>
      <c r="C23473" s="1" t="s">
        <v>48511</v>
      </c>
      <c r="D23473" s="1" t="s">
        <v>48512</v>
      </c>
      <c r="E23473" s="1" t="s">
        <v>10</v>
      </c>
      <c r="F23473" s="1" t="s">
        <v>11</v>
      </c>
      <c r="G23473" s="1" t="str">
        <f>IFERROR(__xludf.DUMMYFUNCTION("GOOGLETRANSLATE(D23473,""fr"",""en"")"),"#VALUE!")</f>
        <v>#VALUE!</v>
      </c>
    </row>
    <row r="23474" ht="15.75" customHeight="1">
      <c r="A23474" s="1" t="s">
        <v>1699</v>
      </c>
      <c r="B23474" s="1">
        <v>4.0</v>
      </c>
      <c r="C23474" s="1" t="s">
        <v>48513</v>
      </c>
      <c r="D23474" s="1" t="s">
        <v>48514</v>
      </c>
      <c r="E23474" s="1" t="s">
        <v>65</v>
      </c>
      <c r="F23474" s="1" t="s">
        <v>66</v>
      </c>
      <c r="G23474" s="1" t="str">
        <f>IFERROR(__xludf.DUMMYFUNCTION("GOOGLETRANSLATE(D23474,""fr"",""en"")"),"#VALUE!")</f>
        <v>#VALUE!</v>
      </c>
    </row>
    <row r="23475" ht="15.75" customHeight="1">
      <c r="A23475" s="1" t="s">
        <v>2215</v>
      </c>
      <c r="B23475" s="1">
        <v>1.0</v>
      </c>
      <c r="C23475" s="1" t="s">
        <v>48515</v>
      </c>
      <c r="D23475" s="1" t="s">
        <v>48516</v>
      </c>
      <c r="E23475" s="1" t="s">
        <v>827</v>
      </c>
      <c r="F23475" s="1" t="s">
        <v>39</v>
      </c>
      <c r="G23475" s="1" t="str">
        <f>IFERROR(__xludf.DUMMYFUNCTION("GOOGLETRANSLATE(D23475,""fr"",""en"")"),"#VALUE!")</f>
        <v>#VALUE!</v>
      </c>
    </row>
    <row r="23476" ht="15.75" customHeight="1">
      <c r="A23476" s="1" t="s">
        <v>3496</v>
      </c>
      <c r="B23476" s="1">
        <v>4.0</v>
      </c>
      <c r="C23476" s="1" t="s">
        <v>48517</v>
      </c>
      <c r="D23476" s="1" t="s">
        <v>48518</v>
      </c>
      <c r="E23476" s="1" t="s">
        <v>10</v>
      </c>
      <c r="F23476" s="1" t="s">
        <v>11</v>
      </c>
      <c r="G23476" s="1" t="str">
        <f>IFERROR(__xludf.DUMMYFUNCTION("GOOGLETRANSLATE(D23476,""fr"",""en"")"),"#VALUE!")</f>
        <v>#VALUE!</v>
      </c>
    </row>
    <row r="23477" ht="15.75" customHeight="1">
      <c r="A23477" s="1" t="s">
        <v>2747</v>
      </c>
      <c r="B23477" s="1">
        <v>5.0</v>
      </c>
      <c r="C23477" s="1" t="s">
        <v>48519</v>
      </c>
      <c r="D23477" s="1" t="s">
        <v>48520</v>
      </c>
      <c r="E23477" s="1" t="s">
        <v>10</v>
      </c>
      <c r="F23477" s="1" t="s">
        <v>11</v>
      </c>
      <c r="G23477" s="1" t="str">
        <f>IFERROR(__xludf.DUMMYFUNCTION("GOOGLETRANSLATE(D23477,""fr"",""en"")"),"#VALUE!")</f>
        <v>#VALUE!</v>
      </c>
    </row>
    <row r="23478" ht="15.75" customHeight="1">
      <c r="A23478" s="1" t="s">
        <v>724</v>
      </c>
      <c r="B23478" s="1">
        <v>3.0</v>
      </c>
      <c r="C23478" s="1" t="s">
        <v>48521</v>
      </c>
      <c r="D23478" s="1" t="s">
        <v>48522</v>
      </c>
      <c r="E23478" s="1" t="s">
        <v>10</v>
      </c>
      <c r="F23478" s="1" t="s">
        <v>11</v>
      </c>
      <c r="G23478" s="1" t="str">
        <f>IFERROR(__xludf.DUMMYFUNCTION("GOOGLETRANSLATE(D23478,""fr"",""en"")"),"#VALUE!")</f>
        <v>#VALUE!</v>
      </c>
    </row>
    <row r="23479" ht="15.75" customHeight="1">
      <c r="A23479" s="1" t="s">
        <v>991</v>
      </c>
      <c r="B23479" s="1">
        <v>1.0</v>
      </c>
      <c r="C23479" s="1" t="s">
        <v>48523</v>
      </c>
      <c r="D23479" s="1" t="s">
        <v>48524</v>
      </c>
      <c r="E23479" s="1" t="s">
        <v>10</v>
      </c>
      <c r="F23479" s="1" t="s">
        <v>11</v>
      </c>
      <c r="G23479" s="1" t="str">
        <f>IFERROR(__xludf.DUMMYFUNCTION("GOOGLETRANSLATE(D23479,""fr"",""en"")"),"#VALUE!")</f>
        <v>#VALUE!</v>
      </c>
    </row>
    <row r="23480" ht="15.75" customHeight="1">
      <c r="A23480" s="1" t="s">
        <v>1198</v>
      </c>
      <c r="B23480" s="1">
        <v>2.0</v>
      </c>
      <c r="C23480" s="1" t="s">
        <v>48525</v>
      </c>
      <c r="D23480" s="1" t="s">
        <v>48526</v>
      </c>
      <c r="E23480" s="1" t="s">
        <v>65</v>
      </c>
      <c r="F23480" s="1" t="s">
        <v>66</v>
      </c>
      <c r="G23480" s="1" t="str">
        <f>IFERROR(__xludf.DUMMYFUNCTION("GOOGLETRANSLATE(D23480,""fr"",""en"")"),"#VALUE!")</f>
        <v>#VALUE!</v>
      </c>
    </row>
    <row r="23481" ht="15.75" customHeight="1">
      <c r="A23481" s="1" t="s">
        <v>2896</v>
      </c>
      <c r="B23481" s="1">
        <v>3.0</v>
      </c>
      <c r="C23481" s="1" t="s">
        <v>48527</v>
      </c>
      <c r="D23481" s="1" t="s">
        <v>48528</v>
      </c>
      <c r="E23481" s="1" t="s">
        <v>10</v>
      </c>
      <c r="F23481" s="1" t="s">
        <v>11</v>
      </c>
      <c r="G23481" s="1" t="str">
        <f>IFERROR(__xludf.DUMMYFUNCTION("GOOGLETRANSLATE(D23481,""fr"",""en"")"),"#VALUE!")</f>
        <v>#VALUE!</v>
      </c>
    </row>
    <row r="23482" ht="15.75" customHeight="1">
      <c r="A23482" s="1" t="s">
        <v>866</v>
      </c>
      <c r="B23482" s="1">
        <v>1.0</v>
      </c>
      <c r="C23482" s="1" t="s">
        <v>48529</v>
      </c>
      <c r="D23482" s="1" t="s">
        <v>48530</v>
      </c>
      <c r="E23482" s="1" t="s">
        <v>169</v>
      </c>
      <c r="F23482" s="1" t="s">
        <v>11</v>
      </c>
      <c r="G23482" s="1" t="str">
        <f>IFERROR(__xludf.DUMMYFUNCTION("GOOGLETRANSLATE(D23482,""fr"",""en"")"),"#VALUE!")</f>
        <v>#VALUE!</v>
      </c>
    </row>
    <row r="23483" ht="15.75" customHeight="1">
      <c r="A23483" s="1" t="s">
        <v>1248</v>
      </c>
      <c r="B23483" s="1">
        <v>1.0</v>
      </c>
      <c r="C23483" s="1" t="s">
        <v>48531</v>
      </c>
      <c r="D23483" s="1" t="s">
        <v>48532</v>
      </c>
      <c r="E23483" s="1" t="s">
        <v>10</v>
      </c>
      <c r="F23483" s="1" t="s">
        <v>11</v>
      </c>
      <c r="G23483" s="1" t="str">
        <f>IFERROR(__xludf.DUMMYFUNCTION("GOOGLETRANSLATE(D23483,""fr"",""en"")"),"#VALUE!")</f>
        <v>#VALUE!</v>
      </c>
    </row>
    <row r="23484" ht="15.75" customHeight="1">
      <c r="A23484" s="1" t="s">
        <v>3448</v>
      </c>
      <c r="B23484" s="1">
        <v>4.0</v>
      </c>
      <c r="C23484" s="1" t="s">
        <v>48533</v>
      </c>
      <c r="D23484" s="1" t="s">
        <v>48534</v>
      </c>
      <c r="E23484" s="1" t="s">
        <v>169</v>
      </c>
      <c r="F23484" s="1" t="s">
        <v>11</v>
      </c>
      <c r="G23484" s="1" t="str">
        <f>IFERROR(__xludf.DUMMYFUNCTION("GOOGLETRANSLATE(D23484,""fr"",""en"")"),"#VALUE!")</f>
        <v>#VALUE!</v>
      </c>
    </row>
    <row r="23485" ht="15.75" customHeight="1">
      <c r="A23485" s="1" t="s">
        <v>138</v>
      </c>
      <c r="B23485" s="1">
        <v>5.0</v>
      </c>
      <c r="C23485" s="1" t="s">
        <v>48535</v>
      </c>
      <c r="D23485" s="1" t="s">
        <v>48536</v>
      </c>
      <c r="E23485" s="1" t="s">
        <v>10</v>
      </c>
      <c r="F23485" s="1" t="s">
        <v>11</v>
      </c>
      <c r="G23485" s="1" t="str">
        <f>IFERROR(__xludf.DUMMYFUNCTION("GOOGLETRANSLATE(D23485,""fr"",""en"")"),"#VALUE!")</f>
        <v>#VALUE!</v>
      </c>
    </row>
    <row r="23486" ht="15.75" customHeight="1">
      <c r="A23486" s="1" t="s">
        <v>9081</v>
      </c>
      <c r="B23486" s="1">
        <v>1.0</v>
      </c>
      <c r="C23486" s="1" t="s">
        <v>48537</v>
      </c>
      <c r="D23486" s="1" t="s">
        <v>48538</v>
      </c>
      <c r="E23486" s="1" t="s">
        <v>125</v>
      </c>
      <c r="F23486" s="1" t="s">
        <v>110</v>
      </c>
      <c r="G23486" s="1" t="str">
        <f>IFERROR(__xludf.DUMMYFUNCTION("GOOGLETRANSLATE(D23486,""fr"",""en"")"),"#VALUE!")</f>
        <v>#VALUE!</v>
      </c>
    </row>
    <row r="23487" ht="15.75" customHeight="1">
      <c r="A23487" s="1" t="s">
        <v>4695</v>
      </c>
      <c r="B23487" s="1">
        <v>1.0</v>
      </c>
      <c r="C23487" s="1" t="s">
        <v>48539</v>
      </c>
      <c r="D23487" s="1" t="s">
        <v>48540</v>
      </c>
      <c r="E23487" s="1" t="s">
        <v>29</v>
      </c>
      <c r="F23487" s="1" t="s">
        <v>30</v>
      </c>
      <c r="G23487" s="1" t="str">
        <f>IFERROR(__xludf.DUMMYFUNCTION("GOOGLETRANSLATE(D23487,""fr"",""en"")"),"#VALUE!")</f>
        <v>#VALUE!</v>
      </c>
    </row>
    <row r="23488" ht="15.75" customHeight="1">
      <c r="A23488" s="1" t="s">
        <v>8481</v>
      </c>
      <c r="B23488" s="1">
        <v>2.0</v>
      </c>
      <c r="C23488" s="1" t="s">
        <v>48541</v>
      </c>
      <c r="D23488" s="1" t="s">
        <v>48542</v>
      </c>
      <c r="E23488" s="1" t="s">
        <v>273</v>
      </c>
      <c r="F23488" s="1" t="s">
        <v>11</v>
      </c>
      <c r="G23488" s="1" t="str">
        <f>IFERROR(__xludf.DUMMYFUNCTION("GOOGLETRANSLATE(D23488,""fr"",""en"")"),"#VALUE!")</f>
        <v>#VALUE!</v>
      </c>
    </row>
    <row r="23489" ht="15.75" customHeight="1">
      <c r="A23489" s="1" t="s">
        <v>1434</v>
      </c>
      <c r="B23489" s="1">
        <v>4.0</v>
      </c>
      <c r="C23489" s="1" t="s">
        <v>48543</v>
      </c>
      <c r="D23489" s="1" t="s">
        <v>48544</v>
      </c>
      <c r="E23489" s="1" t="s">
        <v>10</v>
      </c>
      <c r="F23489" s="1" t="s">
        <v>11</v>
      </c>
      <c r="G23489" s="1" t="str">
        <f>IFERROR(__xludf.DUMMYFUNCTION("GOOGLETRANSLATE(D23489,""fr"",""en"")"),"#VALUE!")</f>
        <v>#VALUE!</v>
      </c>
    </row>
    <row r="23490" ht="15.75" customHeight="1">
      <c r="A23490" s="1" t="s">
        <v>5208</v>
      </c>
      <c r="B23490" s="1">
        <v>4.0</v>
      </c>
      <c r="C23490" s="1" t="s">
        <v>48545</v>
      </c>
      <c r="D23490" s="1" t="s">
        <v>48546</v>
      </c>
      <c r="E23490" s="1" t="s">
        <v>21</v>
      </c>
      <c r="F23490" s="1" t="s">
        <v>11</v>
      </c>
      <c r="G23490" s="1" t="str">
        <f>IFERROR(__xludf.DUMMYFUNCTION("GOOGLETRANSLATE(D23490,""fr"",""en"")"),"#VALUE!")</f>
        <v>#VALUE!</v>
      </c>
    </row>
    <row r="23491" ht="15.75" customHeight="1">
      <c r="A23491" s="1" t="s">
        <v>414</v>
      </c>
      <c r="B23491" s="1">
        <v>5.0</v>
      </c>
      <c r="C23491" s="1" t="s">
        <v>48547</v>
      </c>
      <c r="D23491" s="1" t="s">
        <v>48548</v>
      </c>
      <c r="E23491" s="1" t="s">
        <v>21</v>
      </c>
      <c r="F23491" s="1" t="s">
        <v>11</v>
      </c>
      <c r="G23491" s="1" t="str">
        <f>IFERROR(__xludf.DUMMYFUNCTION("GOOGLETRANSLATE(D23491,""fr"",""en"")"),"I am satisfied with the service
Satisfied prices
Satisfied with the very listening and pleasant interlocutor
I highly recommend this site")</f>
        <v>I am satisfied with the service
Satisfied prices
Satisfied with the very listening and pleasant interlocutor
I highly recommend this site</v>
      </c>
    </row>
    <row r="23492" ht="15.75" customHeight="1">
      <c r="A23492" s="1" t="s">
        <v>2417</v>
      </c>
      <c r="B23492" s="1">
        <v>3.0</v>
      </c>
      <c r="C23492" s="1" t="s">
        <v>48549</v>
      </c>
      <c r="D23492" s="1" t="s">
        <v>48550</v>
      </c>
      <c r="E23492" s="1" t="s">
        <v>10</v>
      </c>
      <c r="F23492" s="1" t="s">
        <v>11</v>
      </c>
      <c r="G23492" s="1" t="str">
        <f>IFERROR(__xludf.DUMMYFUNCTION("GOOGLETRANSLATE(D23492,""fr"",""en"")"),"#VALUE!")</f>
        <v>#VALUE!</v>
      </c>
    </row>
    <row r="23493" ht="15.75" customHeight="1">
      <c r="A23493" s="1" t="s">
        <v>1358</v>
      </c>
      <c r="B23493" s="1">
        <v>1.0</v>
      </c>
      <c r="C23493" s="1" t="s">
        <v>48551</v>
      </c>
      <c r="D23493" s="1" t="s">
        <v>48552</v>
      </c>
      <c r="E23493" s="1" t="s">
        <v>423</v>
      </c>
      <c r="F23493" s="1" t="s">
        <v>30</v>
      </c>
      <c r="G23493" s="1" t="str">
        <f>IFERROR(__xludf.DUMMYFUNCTION("GOOGLETRANSLATE(D23493,""fr"",""en"")"),"#VALUE!")</f>
        <v>#VALUE!</v>
      </c>
    </row>
    <row r="23494" ht="15.75" customHeight="1">
      <c r="A23494" s="1" t="s">
        <v>1753</v>
      </c>
      <c r="B23494" s="1">
        <v>5.0</v>
      </c>
      <c r="C23494" s="1" t="s">
        <v>48553</v>
      </c>
      <c r="D23494" s="1" t="s">
        <v>48554</v>
      </c>
      <c r="E23494" s="1" t="s">
        <v>21</v>
      </c>
      <c r="F23494" s="1" t="s">
        <v>11</v>
      </c>
      <c r="G23494" s="1" t="str">
        <f>IFERROR(__xludf.DUMMYFUNCTION("GOOGLETRANSLATE(D23494,""fr"",""en"")"),"#VALUE!")</f>
        <v>#VALUE!</v>
      </c>
    </row>
    <row r="23495" ht="15.75" customHeight="1">
      <c r="A23495" s="1" t="s">
        <v>7356</v>
      </c>
      <c r="B23495" s="1">
        <v>5.0</v>
      </c>
      <c r="C23495" s="1" t="s">
        <v>48555</v>
      </c>
      <c r="D23495" s="1" t="s">
        <v>48556</v>
      </c>
      <c r="E23495" s="1" t="s">
        <v>21</v>
      </c>
      <c r="F23495" s="1" t="s">
        <v>11</v>
      </c>
      <c r="G23495" s="1" t="str">
        <f>IFERROR(__xludf.DUMMYFUNCTION("GOOGLETRANSLATE(D23495,""fr"",""en"")"),"#VALUE!")</f>
        <v>#VALUE!</v>
      </c>
    </row>
    <row r="23496" ht="15.75" customHeight="1">
      <c r="A23496" s="1" t="s">
        <v>245</v>
      </c>
      <c r="B23496" s="1">
        <v>2.0</v>
      </c>
      <c r="C23496" s="1" t="s">
        <v>48557</v>
      </c>
      <c r="D23496" s="1" t="s">
        <v>48558</v>
      </c>
      <c r="E23496" s="1" t="s">
        <v>10</v>
      </c>
      <c r="F23496" s="1" t="s">
        <v>11</v>
      </c>
      <c r="G23496" s="1" t="str">
        <f>IFERROR(__xludf.DUMMYFUNCTION("GOOGLETRANSLATE(D23496,""fr"",""en"")"),"#VALUE!")</f>
        <v>#VALUE!</v>
      </c>
    </row>
    <row r="23497" ht="15.75" customHeight="1">
      <c r="A23497" s="1" t="s">
        <v>769</v>
      </c>
      <c r="B23497" s="1">
        <v>4.0</v>
      </c>
      <c r="C23497" s="1" t="s">
        <v>48559</v>
      </c>
      <c r="D23497" s="1" t="s">
        <v>48560</v>
      </c>
      <c r="E23497" s="1" t="s">
        <v>10</v>
      </c>
      <c r="F23497" s="1" t="s">
        <v>11</v>
      </c>
      <c r="G23497" s="1" t="str">
        <f>IFERROR(__xludf.DUMMYFUNCTION("GOOGLETRANSLATE(D23497,""fr"",""en"")"),"#VALUE!")</f>
        <v>#VALUE!</v>
      </c>
    </row>
    <row r="23498" ht="15.75" customHeight="1">
      <c r="A23498" s="1" t="s">
        <v>67</v>
      </c>
      <c r="B23498" s="1">
        <v>2.0</v>
      </c>
      <c r="C23498" s="1" t="s">
        <v>48561</v>
      </c>
      <c r="D23498" s="1" t="s">
        <v>48562</v>
      </c>
      <c r="E23498" s="1" t="s">
        <v>10</v>
      </c>
      <c r="F23498" s="1" t="s">
        <v>11</v>
      </c>
      <c r="G23498" s="1" t="str">
        <f>IFERROR(__xludf.DUMMYFUNCTION("GOOGLETRANSLATE(D23498,""fr"",""en"")"),"#VALUE!")</f>
        <v>#VALUE!</v>
      </c>
    </row>
    <row r="23499" ht="15.75" customHeight="1">
      <c r="A23499" s="1" t="s">
        <v>1215</v>
      </c>
      <c r="B23499" s="1">
        <v>1.0</v>
      </c>
      <c r="C23499" s="1" t="s">
        <v>48563</v>
      </c>
      <c r="D23499" s="1" t="s">
        <v>48564</v>
      </c>
      <c r="E23499" s="1" t="s">
        <v>125</v>
      </c>
      <c r="F23499" s="1" t="s">
        <v>11</v>
      </c>
      <c r="G23499" s="1" t="str">
        <f>IFERROR(__xludf.DUMMYFUNCTION("GOOGLETRANSLATE(D23499,""fr"",""en"")"),"#VALUE!")</f>
        <v>#VALUE!</v>
      </c>
    </row>
    <row r="23500" ht="15.75" customHeight="1">
      <c r="A23500" s="1" t="s">
        <v>473</v>
      </c>
      <c r="B23500" s="1">
        <v>1.0</v>
      </c>
      <c r="C23500" s="1" t="s">
        <v>48565</v>
      </c>
      <c r="D23500" s="1" t="s">
        <v>48566</v>
      </c>
      <c r="E23500" s="1" t="s">
        <v>273</v>
      </c>
      <c r="F23500" s="1" t="s">
        <v>11</v>
      </c>
      <c r="G23500" s="1" t="str">
        <f>IFERROR(__xludf.DUMMYFUNCTION("GOOGLETRANSLATE(D23500,""fr"",""en"")"),"#VALUE!")</f>
        <v>#VALUE!</v>
      </c>
    </row>
    <row r="23501" ht="15.75" customHeight="1">
      <c r="A23501" s="1" t="s">
        <v>439</v>
      </c>
      <c r="B23501" s="1">
        <v>3.0</v>
      </c>
      <c r="C23501" s="1" t="s">
        <v>48567</v>
      </c>
      <c r="D23501" s="1" t="s">
        <v>48568</v>
      </c>
      <c r="E23501" s="1" t="s">
        <v>21</v>
      </c>
      <c r="F23501" s="1" t="s">
        <v>11</v>
      </c>
      <c r="G23501" s="1" t="str">
        <f>IFERROR(__xludf.DUMMYFUNCTION("GOOGLETRANSLATE(D23501,""fr"",""en"")"),"#VALUE!")</f>
        <v>#VALUE!</v>
      </c>
    </row>
    <row r="23502" ht="15.75" customHeight="1">
      <c r="A23502" s="1" t="s">
        <v>10313</v>
      </c>
      <c r="B23502" s="1">
        <v>2.0</v>
      </c>
      <c r="C23502" s="1" t="s">
        <v>48569</v>
      </c>
      <c r="D23502" s="1" t="s">
        <v>48570</v>
      </c>
      <c r="E23502" s="1" t="s">
        <v>373</v>
      </c>
      <c r="F23502" s="1" t="s">
        <v>118</v>
      </c>
      <c r="G23502" s="1" t="str">
        <f>IFERROR(__xludf.DUMMYFUNCTION("GOOGLETRANSLATE(D23502,""fr"",""en"")"),"#VALUE!")</f>
        <v>#VALUE!</v>
      </c>
    </row>
    <row r="23503" ht="15.75" customHeight="1">
      <c r="A23503" s="1" t="s">
        <v>2325</v>
      </c>
      <c r="B23503" s="1">
        <v>2.0</v>
      </c>
      <c r="C23503" s="1" t="s">
        <v>48571</v>
      </c>
      <c r="D23503" s="1" t="s">
        <v>48572</v>
      </c>
      <c r="E23503" s="1" t="s">
        <v>21</v>
      </c>
      <c r="F23503" s="1" t="s">
        <v>11</v>
      </c>
      <c r="G23503" s="1" t="str">
        <f>IFERROR(__xludf.DUMMYFUNCTION("GOOGLETRANSLATE(D23503,""fr"",""en"")"),"Sinister flight open on May 31. Despite all the documents sent for 1 month now, no proposal has been made, there is no file compensation for the facts despite the law on the sinister flight. Avoid urgently")</f>
        <v>Sinister flight open on May 31. Despite all the documents sent for 1 month now, no proposal has been made, there is no file compensation for the facts despite the law on the sinister flight. Avoid urgently</v>
      </c>
    </row>
    <row r="23504" ht="15.75" customHeight="1">
      <c r="A23504" s="1" t="s">
        <v>255</v>
      </c>
      <c r="B23504" s="1">
        <v>4.0</v>
      </c>
      <c r="C23504" s="1" t="s">
        <v>48573</v>
      </c>
      <c r="D23504" s="1" t="s">
        <v>48574</v>
      </c>
      <c r="E23504" s="1" t="s">
        <v>21</v>
      </c>
      <c r="F23504" s="1" t="s">
        <v>11</v>
      </c>
      <c r="G23504" s="1" t="str">
        <f>IFERROR(__xludf.DUMMYFUNCTION("GOOGLETRANSLATE(D23504,""fr"",""en"")"),"#VALUE!")</f>
        <v>#VALUE!</v>
      </c>
    </row>
    <row r="23505" ht="15.75" customHeight="1">
      <c r="A23505" s="1" t="s">
        <v>2694</v>
      </c>
      <c r="B23505" s="1">
        <v>3.0</v>
      </c>
      <c r="C23505" s="1" t="s">
        <v>48575</v>
      </c>
      <c r="D23505" s="1" t="s">
        <v>48576</v>
      </c>
      <c r="E23505" s="1" t="s">
        <v>10</v>
      </c>
      <c r="F23505" s="1" t="s">
        <v>11</v>
      </c>
      <c r="G23505" s="1" t="str">
        <f>IFERROR(__xludf.DUMMYFUNCTION("GOOGLETRANSLATE(D23505,""fr"",""en"")"),"#VALUE!")</f>
        <v>#VALUE!</v>
      </c>
    </row>
    <row r="23506" ht="15.75" customHeight="1">
      <c r="A23506" s="1" t="s">
        <v>1830</v>
      </c>
      <c r="B23506" s="1">
        <v>4.0</v>
      </c>
      <c r="C23506" s="1" t="s">
        <v>48577</v>
      </c>
      <c r="D23506" s="1" t="s">
        <v>48578</v>
      </c>
      <c r="E23506" s="1" t="s">
        <v>21</v>
      </c>
      <c r="F23506" s="1" t="s">
        <v>11</v>
      </c>
      <c r="G23506" s="1" t="str">
        <f>IFERROR(__xludf.DUMMYFUNCTION("GOOGLETRANSLATE(D23506,""fr"",""en"")"),"#VALUE!")</f>
        <v>#VALUE!</v>
      </c>
    </row>
    <row r="23507" ht="15.75" customHeight="1">
      <c r="A23507" s="1" t="s">
        <v>3225</v>
      </c>
      <c r="B23507" s="1">
        <v>1.0</v>
      </c>
      <c r="C23507" s="1" t="s">
        <v>48579</v>
      </c>
      <c r="D23507" s="1" t="s">
        <v>48580</v>
      </c>
      <c r="E23507" s="1" t="s">
        <v>43</v>
      </c>
      <c r="F23507" s="1" t="s">
        <v>30</v>
      </c>
      <c r="G23507" s="1" t="str">
        <f>IFERROR(__xludf.DUMMYFUNCTION("GOOGLETRANSLATE(D23507,""fr"",""en"")"),"#VALUE!")</f>
        <v>#VALUE!</v>
      </c>
    </row>
    <row r="23508" ht="15.75" customHeight="1">
      <c r="A23508" s="1" t="s">
        <v>1934</v>
      </c>
      <c r="B23508" s="1">
        <v>5.0</v>
      </c>
      <c r="C23508" s="1" t="s">
        <v>48581</v>
      </c>
      <c r="D23508" s="1" t="s">
        <v>48582</v>
      </c>
      <c r="E23508" s="1" t="s">
        <v>21</v>
      </c>
      <c r="F23508" s="1" t="s">
        <v>11</v>
      </c>
      <c r="G23508" s="1" t="str">
        <f>IFERROR(__xludf.DUMMYFUNCTION("GOOGLETRANSLATE(D23508,""fr"",""en"")"),"#VALUE!")</f>
        <v>#VALUE!</v>
      </c>
    </row>
    <row r="23509" ht="15.75" customHeight="1">
      <c r="A23509" s="1" t="s">
        <v>338</v>
      </c>
      <c r="B23509" s="1">
        <v>5.0</v>
      </c>
      <c r="C23509" s="1" t="s">
        <v>48583</v>
      </c>
      <c r="D23509" s="1" t="s">
        <v>48584</v>
      </c>
      <c r="E23509" s="1" t="s">
        <v>21</v>
      </c>
      <c r="F23509" s="1" t="s">
        <v>11</v>
      </c>
      <c r="G23509" s="1" t="str">
        <f>IFERROR(__xludf.DUMMYFUNCTION("GOOGLETRANSLATE(D23509,""fr"",""en"")"),"#VALUE!")</f>
        <v>#VALUE!</v>
      </c>
    </row>
    <row r="23510" ht="15.75" customHeight="1">
      <c r="A23510" s="1" t="s">
        <v>1562</v>
      </c>
      <c r="B23510" s="1">
        <v>4.0</v>
      </c>
      <c r="C23510" s="1" t="s">
        <v>48585</v>
      </c>
      <c r="D23510" s="1" t="s">
        <v>48586</v>
      </c>
      <c r="E23510" s="1" t="s">
        <v>10</v>
      </c>
      <c r="F23510" s="1" t="s">
        <v>11</v>
      </c>
      <c r="G23510" s="1" t="str">
        <f>IFERROR(__xludf.DUMMYFUNCTION("GOOGLETRANSLATE(D23510,""fr"",""en"")"),"#VALUE!")</f>
        <v>#VALUE!</v>
      </c>
    </row>
    <row r="23511" ht="15.75" customHeight="1">
      <c r="A23511" s="1" t="s">
        <v>1152</v>
      </c>
      <c r="B23511" s="1">
        <v>1.0</v>
      </c>
      <c r="C23511" s="1" t="s">
        <v>48587</v>
      </c>
      <c r="D23511" s="1" t="s">
        <v>48588</v>
      </c>
      <c r="E23511" s="1" t="s">
        <v>250</v>
      </c>
      <c r="F23511" s="1" t="s">
        <v>30</v>
      </c>
      <c r="G23511" s="1" t="str">
        <f>IFERROR(__xludf.DUMMYFUNCTION("GOOGLETRANSLATE(D23511,""fr"",""en"")"),"#VALUE!")</f>
        <v>#VALUE!</v>
      </c>
    </row>
    <row r="23512" ht="15.75" customHeight="1">
      <c r="A23512" s="1" t="s">
        <v>147</v>
      </c>
      <c r="B23512" s="1">
        <v>2.0</v>
      </c>
      <c r="C23512" s="1" t="s">
        <v>48589</v>
      </c>
      <c r="D23512" s="1" t="s">
        <v>48590</v>
      </c>
      <c r="E23512" s="1" t="s">
        <v>10</v>
      </c>
      <c r="F23512" s="1" t="s">
        <v>11</v>
      </c>
      <c r="G23512" s="1" t="str">
        <f>IFERROR(__xludf.DUMMYFUNCTION("GOOGLETRANSLATE(D23512,""fr"",""en"")"),"#VALUE!")</f>
        <v>#VALUE!</v>
      </c>
    </row>
    <row r="23513" ht="15.75" customHeight="1">
      <c r="A23513" s="1" t="s">
        <v>4275</v>
      </c>
      <c r="B23513" s="1">
        <v>1.0</v>
      </c>
      <c r="C23513" s="1" t="s">
        <v>48591</v>
      </c>
      <c r="D23513" s="1" t="s">
        <v>48592</v>
      </c>
      <c r="E23513" s="1" t="s">
        <v>296</v>
      </c>
      <c r="F23513" s="1" t="s">
        <v>11</v>
      </c>
      <c r="G23513" s="1" t="str">
        <f>IFERROR(__xludf.DUMMYFUNCTION("GOOGLETRANSLATE(D23513,""fr"",""en"")"),"#VALUE!")</f>
        <v>#VALUE!</v>
      </c>
    </row>
    <row r="23514" ht="15.75" customHeight="1">
      <c r="A23514" s="1" t="s">
        <v>5230</v>
      </c>
      <c r="B23514" s="1">
        <v>3.0</v>
      </c>
      <c r="C23514" s="1" t="s">
        <v>48593</v>
      </c>
      <c r="D23514" s="1" t="s">
        <v>48594</v>
      </c>
      <c r="E23514" s="1" t="s">
        <v>484</v>
      </c>
      <c r="F23514" s="1" t="s">
        <v>30</v>
      </c>
      <c r="G23514" s="1" t="str">
        <f>IFERROR(__xludf.DUMMYFUNCTION("GOOGLETRANSLATE(D23514,""fr"",""en"")"),"#VALUE!")</f>
        <v>#VALUE!</v>
      </c>
    </row>
    <row r="23515" ht="15.75" customHeight="1">
      <c r="A23515" s="1" t="s">
        <v>179</v>
      </c>
      <c r="B23515" s="1">
        <v>1.0</v>
      </c>
      <c r="C23515" s="1" t="s">
        <v>48595</v>
      </c>
      <c r="D23515" s="1" t="s">
        <v>48596</v>
      </c>
      <c r="E23515" s="1" t="s">
        <v>10</v>
      </c>
      <c r="F23515" s="1" t="s">
        <v>11</v>
      </c>
      <c r="G23515" s="1" t="str">
        <f>IFERROR(__xludf.DUMMYFUNCTION("GOOGLETRANSLATE(D23515,""fr"",""en"")"),"#VALUE!")</f>
        <v>#VALUE!</v>
      </c>
    </row>
    <row r="23516" ht="15.75" customHeight="1">
      <c r="A23516" s="1" t="s">
        <v>2120</v>
      </c>
      <c r="B23516" s="1">
        <v>1.0</v>
      </c>
      <c r="C23516" s="1" t="s">
        <v>48597</v>
      </c>
      <c r="D23516" s="1" t="s">
        <v>48598</v>
      </c>
      <c r="E23516" s="1" t="s">
        <v>10</v>
      </c>
      <c r="F23516" s="1" t="s">
        <v>11</v>
      </c>
      <c r="G23516" s="1" t="str">
        <f>IFERROR(__xludf.DUMMYFUNCTION("GOOGLETRANSLATE(D23516,""fr"",""en"")"),"#VALUE!")</f>
        <v>#VALUE!</v>
      </c>
    </row>
    <row r="23517" ht="15.75" customHeight="1">
      <c r="A23517" s="1" t="s">
        <v>380</v>
      </c>
      <c r="B23517" s="1">
        <v>4.0</v>
      </c>
      <c r="C23517" s="1" t="s">
        <v>48599</v>
      </c>
      <c r="D23517" s="1" t="s">
        <v>48600</v>
      </c>
      <c r="E23517" s="1" t="s">
        <v>21</v>
      </c>
      <c r="F23517" s="1" t="s">
        <v>11</v>
      </c>
      <c r="G23517" s="1" t="str">
        <f>IFERROR(__xludf.DUMMYFUNCTION("GOOGLETRANSLATE(D23517,""fr"",""en"")"),"#VALUE!")</f>
        <v>#VALUE!</v>
      </c>
    </row>
    <row r="23518" ht="15.75" customHeight="1">
      <c r="A23518" s="1" t="s">
        <v>635</v>
      </c>
      <c r="B23518" s="1">
        <v>3.0</v>
      </c>
      <c r="C23518" s="1" t="s">
        <v>48601</v>
      </c>
      <c r="D23518" s="1" t="s">
        <v>48602</v>
      </c>
      <c r="E23518" s="1" t="s">
        <v>10</v>
      </c>
      <c r="F23518" s="1" t="s">
        <v>11</v>
      </c>
      <c r="G23518" s="1" t="str">
        <f>IFERROR(__xludf.DUMMYFUNCTION("GOOGLETRANSLATE(D23518,""fr"",""en"")"),"#VALUE!")</f>
        <v>#VALUE!</v>
      </c>
    </row>
    <row r="23519" ht="15.75" customHeight="1">
      <c r="A23519" s="1" t="s">
        <v>22285</v>
      </c>
      <c r="B23519" s="1">
        <v>1.0</v>
      </c>
      <c r="C23519" s="1" t="s">
        <v>48603</v>
      </c>
      <c r="D23519" s="1" t="s">
        <v>48604</v>
      </c>
      <c r="E23519" s="1" t="s">
        <v>273</v>
      </c>
      <c r="F23519" s="1" t="s">
        <v>11</v>
      </c>
      <c r="G23519" s="1" t="str">
        <f>IFERROR(__xludf.DUMMYFUNCTION("GOOGLETRANSLATE(D23519,""fr"",""en"")"),"#VALUE!")</f>
        <v>#VALUE!</v>
      </c>
    </row>
    <row r="23520" ht="15.75" customHeight="1">
      <c r="A23520" s="1" t="s">
        <v>173</v>
      </c>
      <c r="B23520" s="1">
        <v>4.0</v>
      </c>
      <c r="C23520" s="1" t="s">
        <v>48605</v>
      </c>
      <c r="D23520" s="1" t="s">
        <v>48606</v>
      </c>
      <c r="E23520" s="1" t="s">
        <v>3148</v>
      </c>
      <c r="F23520" s="1" t="s">
        <v>118</v>
      </c>
      <c r="G23520" s="1" t="str">
        <f>IFERROR(__xludf.DUMMYFUNCTION("GOOGLETRANSLATE(D23520,""fr"",""en"")"),"#VALUE!")</f>
        <v>#VALUE!</v>
      </c>
    </row>
    <row r="23521" ht="15.75" customHeight="1">
      <c r="A23521" s="1" t="s">
        <v>2117</v>
      </c>
      <c r="B23521" s="1">
        <v>1.0</v>
      </c>
      <c r="C23521" s="1" t="s">
        <v>48607</v>
      </c>
      <c r="D23521" s="1" t="s">
        <v>48608</v>
      </c>
      <c r="E23521" s="1" t="s">
        <v>48609</v>
      </c>
      <c r="F23521" s="1" t="s">
        <v>860</v>
      </c>
      <c r="G23521" s="1" t="str">
        <f>IFERROR(__xludf.DUMMYFUNCTION("GOOGLETRANSLATE(D23521,""fr"",""en"")"),"#VALUE!")</f>
        <v>#VALUE!</v>
      </c>
    </row>
    <row r="23522" ht="15.75" customHeight="1">
      <c r="A23522" s="1" t="s">
        <v>3097</v>
      </c>
      <c r="B23522" s="1">
        <v>2.0</v>
      </c>
      <c r="C23522" s="1" t="s">
        <v>27997</v>
      </c>
      <c r="D23522" s="1" t="s">
        <v>48610</v>
      </c>
      <c r="E23522" s="1" t="s">
        <v>109</v>
      </c>
      <c r="F23522" s="1" t="s">
        <v>11</v>
      </c>
      <c r="G23522" s="1" t="str">
        <f>IFERROR(__xludf.DUMMYFUNCTION("GOOGLETRANSLATE(D23522,""fr"",""en"")"),"#VALUE!")</f>
        <v>#VALUE!</v>
      </c>
    </row>
    <row r="23523" ht="15.75" customHeight="1">
      <c r="A23523" s="1" t="s">
        <v>944</v>
      </c>
      <c r="B23523" s="1">
        <v>4.0</v>
      </c>
      <c r="C23523" s="1" t="s">
        <v>48611</v>
      </c>
      <c r="D23523" s="1" t="s">
        <v>48612</v>
      </c>
      <c r="E23523" s="1" t="s">
        <v>10</v>
      </c>
      <c r="F23523" s="1" t="s">
        <v>11</v>
      </c>
      <c r="G23523" s="1" t="str">
        <f>IFERROR(__xludf.DUMMYFUNCTION("GOOGLETRANSLATE(D23523,""fr"",""en"")"),"#VALUE!")</f>
        <v>#VALUE!</v>
      </c>
    </row>
    <row r="23524" ht="15.75" customHeight="1">
      <c r="A23524" s="1" t="s">
        <v>3459</v>
      </c>
      <c r="B23524" s="1">
        <v>2.0</v>
      </c>
      <c r="C23524" s="1" t="s">
        <v>48613</v>
      </c>
      <c r="D23524" s="1" t="s">
        <v>48614</v>
      </c>
      <c r="E23524" s="1" t="s">
        <v>21</v>
      </c>
      <c r="F23524" s="1" t="s">
        <v>11</v>
      </c>
      <c r="G23524" s="1" t="str">
        <f>IFERROR(__xludf.DUMMYFUNCTION("GOOGLETRANSLATE(D23524,""fr"",""en"")"),"#VALUE!")</f>
        <v>#VALUE!</v>
      </c>
    </row>
    <row r="23525" ht="15.75" customHeight="1">
      <c r="A23525" s="1" t="s">
        <v>32780</v>
      </c>
      <c r="B23525" s="1">
        <v>1.0</v>
      </c>
      <c r="C23525" s="1" t="s">
        <v>48615</v>
      </c>
      <c r="D23525" s="1" t="s">
        <v>48616</v>
      </c>
      <c r="E23525" s="1" t="s">
        <v>292</v>
      </c>
      <c r="F23525" s="1" t="s">
        <v>11</v>
      </c>
      <c r="G23525" s="1" t="str">
        <f>IFERROR(__xludf.DUMMYFUNCTION("GOOGLETRANSLATE(D23525,""fr"",""en"")"),"#VALUE!")</f>
        <v>#VALUE!</v>
      </c>
    </row>
    <row r="23526" ht="15.75" customHeight="1">
      <c r="A23526" s="1" t="s">
        <v>494</v>
      </c>
      <c r="B23526" s="1">
        <v>5.0</v>
      </c>
      <c r="C23526" s="1" t="s">
        <v>48617</v>
      </c>
      <c r="D23526" s="1" t="s">
        <v>48618</v>
      </c>
      <c r="E23526" s="1" t="s">
        <v>65</v>
      </c>
      <c r="F23526" s="1" t="s">
        <v>66</v>
      </c>
      <c r="G23526" s="1" t="str">
        <f>IFERROR(__xludf.DUMMYFUNCTION("GOOGLETRANSLATE(D23526,""fr"",""en"")"),"#VALUE!")</f>
        <v>#VALUE!</v>
      </c>
    </row>
    <row r="23527" ht="15.75" customHeight="1">
      <c r="A23527" s="1" t="s">
        <v>3169</v>
      </c>
      <c r="B23527" s="1">
        <v>1.0</v>
      </c>
      <c r="C23527" s="1" t="s">
        <v>48619</v>
      </c>
      <c r="D23527" s="1" t="s">
        <v>48620</v>
      </c>
      <c r="E23527" s="1" t="s">
        <v>296</v>
      </c>
      <c r="F23527" s="1" t="s">
        <v>110</v>
      </c>
      <c r="G23527" s="1" t="str">
        <f>IFERROR(__xludf.DUMMYFUNCTION("GOOGLETRANSLATE(D23527,""fr"",""en"")"),"#VALUE!")</f>
        <v>#VALUE!</v>
      </c>
    </row>
    <row r="23528" ht="15.75" customHeight="1">
      <c r="A23528" s="1" t="s">
        <v>1764</v>
      </c>
      <c r="B23528" s="1">
        <v>5.0</v>
      </c>
      <c r="C23528" s="1" t="s">
        <v>48621</v>
      </c>
      <c r="D23528" s="1" t="s">
        <v>48622</v>
      </c>
      <c r="E23528" s="1" t="s">
        <v>21</v>
      </c>
      <c r="F23528" s="1" t="s">
        <v>11</v>
      </c>
      <c r="G23528" s="1" t="str">
        <f>IFERROR(__xludf.DUMMYFUNCTION("GOOGLETRANSLATE(D23528,""fr"",""en"")"),"#VALUE!")</f>
        <v>#VALUE!</v>
      </c>
    </row>
    <row r="23529" ht="15.75" customHeight="1">
      <c r="A23529" s="1" t="s">
        <v>774</v>
      </c>
      <c r="B23529" s="1">
        <v>1.0</v>
      </c>
      <c r="C23529" s="1" t="s">
        <v>48623</v>
      </c>
      <c r="D23529" s="1" t="s">
        <v>48624</v>
      </c>
      <c r="E23529" s="1" t="s">
        <v>423</v>
      </c>
      <c r="F23529" s="1" t="s">
        <v>30</v>
      </c>
      <c r="G23529" s="1" t="str">
        <f>IFERROR(__xludf.DUMMYFUNCTION("GOOGLETRANSLATE(D23529,""fr"",""en"")"),"#VALUE!")</f>
        <v>#VALUE!</v>
      </c>
    </row>
    <row r="23530" ht="15.75" customHeight="1">
      <c r="A23530" s="1" t="s">
        <v>85</v>
      </c>
      <c r="B23530" s="1">
        <v>5.0</v>
      </c>
      <c r="C23530" s="1" t="s">
        <v>48625</v>
      </c>
      <c r="D23530" s="1" t="s">
        <v>48626</v>
      </c>
      <c r="E23530" s="1" t="s">
        <v>10</v>
      </c>
      <c r="F23530" s="1" t="s">
        <v>11</v>
      </c>
      <c r="G23530" s="1" t="str">
        <f>IFERROR(__xludf.DUMMYFUNCTION("GOOGLETRANSLATE(D23530,""fr"",""en"")"),"#VALUE!")</f>
        <v>#VALUE!</v>
      </c>
    </row>
    <row r="23531" ht="15.75" customHeight="1">
      <c r="A23531" s="1" t="s">
        <v>532</v>
      </c>
      <c r="B23531" s="1">
        <v>5.0</v>
      </c>
      <c r="C23531" s="1" t="s">
        <v>48627</v>
      </c>
      <c r="D23531" s="1" t="s">
        <v>48628</v>
      </c>
      <c r="E23531" s="1" t="s">
        <v>21</v>
      </c>
      <c r="F23531" s="1" t="s">
        <v>11</v>
      </c>
      <c r="G23531" s="1" t="str">
        <f>IFERROR(__xludf.DUMMYFUNCTION("GOOGLETRANSLATE(D23531,""fr"",""en"")"),"#VALUE!")</f>
        <v>#VALUE!</v>
      </c>
    </row>
    <row r="23532" ht="15.75" customHeight="1">
      <c r="A23532" s="1" t="s">
        <v>48629</v>
      </c>
      <c r="B23532" s="1">
        <v>3.0</v>
      </c>
      <c r="C23532" s="1" t="s">
        <v>48630</v>
      </c>
      <c r="D23532" s="1" t="s">
        <v>48631</v>
      </c>
      <c r="E23532" s="1" t="s">
        <v>169</v>
      </c>
      <c r="F23532" s="1" t="s">
        <v>11</v>
      </c>
      <c r="G23532" s="1" t="str">
        <f>IFERROR(__xludf.DUMMYFUNCTION("GOOGLETRANSLATE(D23532,""fr"",""en"")"),"#VALUE!")</f>
        <v>#VALUE!</v>
      </c>
    </row>
    <row r="23533" ht="15.75" customHeight="1">
      <c r="A23533" s="1" t="s">
        <v>414</v>
      </c>
      <c r="B23533" s="1">
        <v>5.0</v>
      </c>
      <c r="C23533" s="1" t="s">
        <v>43119</v>
      </c>
      <c r="D23533" s="1" t="s">
        <v>48632</v>
      </c>
      <c r="E23533" s="1" t="s">
        <v>273</v>
      </c>
      <c r="F23533" s="1" t="s">
        <v>11</v>
      </c>
      <c r="G23533" s="1" t="str">
        <f>IFERROR(__xludf.DUMMYFUNCTION("GOOGLETRANSLATE(D23533,""fr"",""en"")"),"#VALUE!")</f>
        <v>#VALUE!</v>
      </c>
    </row>
    <row r="23534" ht="15.75" customHeight="1">
      <c r="A23534" s="1" t="s">
        <v>2048</v>
      </c>
      <c r="B23534" s="1">
        <v>2.0</v>
      </c>
      <c r="C23534" s="1" t="s">
        <v>48633</v>
      </c>
      <c r="D23534" s="1" t="s">
        <v>48634</v>
      </c>
      <c r="E23534" s="1" t="s">
        <v>10</v>
      </c>
      <c r="F23534" s="1" t="s">
        <v>11</v>
      </c>
      <c r="G23534" s="1" t="str">
        <f>IFERROR(__xludf.DUMMYFUNCTION("GOOGLETRANSLATE(D23534,""fr"",""en"")"),"#VALUE!")</f>
        <v>#VALUE!</v>
      </c>
    </row>
    <row r="23535" ht="15.75" customHeight="1">
      <c r="A23535" s="1" t="s">
        <v>1901</v>
      </c>
      <c r="B23535" s="1">
        <v>3.0</v>
      </c>
      <c r="C23535" s="1" t="s">
        <v>48635</v>
      </c>
      <c r="D23535" s="1" t="s">
        <v>48636</v>
      </c>
      <c r="E23535" s="1" t="s">
        <v>176</v>
      </c>
      <c r="F23535" s="1" t="s">
        <v>66</v>
      </c>
      <c r="G23535" s="1" t="str">
        <f>IFERROR(__xludf.DUMMYFUNCTION("GOOGLETRANSLATE(D23535,""fr"",""en"")"),"#VALUE!")</f>
        <v>#VALUE!</v>
      </c>
    </row>
    <row r="23536" ht="15.75" customHeight="1">
      <c r="A23536" s="1" t="s">
        <v>1253</v>
      </c>
      <c r="B23536" s="1">
        <v>3.0</v>
      </c>
      <c r="C23536" s="1" t="s">
        <v>48637</v>
      </c>
      <c r="D23536" s="1" t="s">
        <v>48638</v>
      </c>
      <c r="E23536" s="1" t="s">
        <v>280</v>
      </c>
      <c r="F23536" s="1" t="s">
        <v>11</v>
      </c>
      <c r="G23536" s="1" t="str">
        <f>IFERROR(__xludf.DUMMYFUNCTION("GOOGLETRANSLATE(D23536,""fr"",""en"")"),"#VALUE!")</f>
        <v>#VALUE!</v>
      </c>
    </row>
    <row r="23537" ht="15.75" customHeight="1">
      <c r="A23537" s="1" t="s">
        <v>1901</v>
      </c>
      <c r="B23537" s="1">
        <v>5.0</v>
      </c>
      <c r="C23537" s="1" t="s">
        <v>48639</v>
      </c>
      <c r="D23537" s="1" t="s">
        <v>48640</v>
      </c>
      <c r="E23537" s="1" t="s">
        <v>10</v>
      </c>
      <c r="F23537" s="1" t="s">
        <v>11</v>
      </c>
      <c r="G23537" s="1" t="str">
        <f>IFERROR(__xludf.DUMMYFUNCTION("GOOGLETRANSLATE(D23537,""fr"",""en"")"),"#VALUE!")</f>
        <v>#VALUE!</v>
      </c>
    </row>
    <row r="23538" ht="15.75" customHeight="1">
      <c r="A23538" s="1" t="s">
        <v>4578</v>
      </c>
      <c r="B23538" s="1">
        <v>1.0</v>
      </c>
      <c r="C23538" s="1" t="s">
        <v>48641</v>
      </c>
      <c r="D23538" s="1" t="s">
        <v>48642</v>
      </c>
      <c r="E23538" s="1" t="s">
        <v>10</v>
      </c>
      <c r="F23538" s="1" t="s">
        <v>11</v>
      </c>
      <c r="G23538" s="1" t="str">
        <f>IFERROR(__xludf.DUMMYFUNCTION("GOOGLETRANSLATE(D23538,""fr"",""en"")"),"#VALUE!")</f>
        <v>#VALUE!</v>
      </c>
    </row>
    <row r="23539" ht="15.75" customHeight="1">
      <c r="A23539" s="1" t="s">
        <v>664</v>
      </c>
      <c r="B23539" s="1">
        <v>5.0</v>
      </c>
      <c r="C23539" s="1" t="s">
        <v>48643</v>
      </c>
      <c r="D23539" s="1" t="s">
        <v>48644</v>
      </c>
      <c r="E23539" s="1" t="s">
        <v>21</v>
      </c>
      <c r="F23539" s="1" t="s">
        <v>11</v>
      </c>
      <c r="G23539" s="1" t="str">
        <f>IFERROR(__xludf.DUMMYFUNCTION("GOOGLETRANSLATE(D23539,""fr"",""en"")"),"#VALUE!")</f>
        <v>#VALUE!</v>
      </c>
    </row>
    <row r="23540" ht="15.75" customHeight="1">
      <c r="A23540" s="1" t="s">
        <v>7572</v>
      </c>
      <c r="B23540" s="1">
        <v>2.0</v>
      </c>
      <c r="C23540" s="1" t="s">
        <v>48645</v>
      </c>
      <c r="D23540" s="1" t="s">
        <v>48646</v>
      </c>
      <c r="E23540" s="1" t="s">
        <v>10</v>
      </c>
      <c r="F23540" s="1" t="s">
        <v>110</v>
      </c>
      <c r="G23540" s="1" t="str">
        <f>IFERROR(__xludf.DUMMYFUNCTION("GOOGLETRANSLATE(D23540,""fr"",""en"")"),"#VALUE!")</f>
        <v>#VALUE!</v>
      </c>
    </row>
    <row r="23541" ht="15.75" customHeight="1">
      <c r="A23541" s="1" t="s">
        <v>2381</v>
      </c>
      <c r="B23541" s="1">
        <v>1.0</v>
      </c>
      <c r="C23541" s="1" t="s">
        <v>48647</v>
      </c>
      <c r="D23541" s="1" t="s">
        <v>48648</v>
      </c>
      <c r="E23541" s="1" t="s">
        <v>125</v>
      </c>
      <c r="F23541" s="1" t="s">
        <v>11</v>
      </c>
      <c r="G23541" s="1" t="str">
        <f>IFERROR(__xludf.DUMMYFUNCTION("GOOGLETRANSLATE(D23541,""fr"",""en"")"),"#VALUE!")</f>
        <v>#VALUE!</v>
      </c>
    </row>
    <row r="23542" ht="15.75" customHeight="1">
      <c r="A23542" s="1" t="s">
        <v>3528</v>
      </c>
      <c r="B23542" s="1">
        <v>4.0</v>
      </c>
      <c r="C23542" s="1" t="s">
        <v>48649</v>
      </c>
      <c r="D23542" s="1" t="s">
        <v>48650</v>
      </c>
      <c r="E23542" s="1" t="s">
        <v>10</v>
      </c>
      <c r="F23542" s="1" t="s">
        <v>11</v>
      </c>
      <c r="G23542" s="1" t="str">
        <f>IFERROR(__xludf.DUMMYFUNCTION("GOOGLETRANSLATE(D23542,""fr"",""en"")"),"#VALUE!")</f>
        <v>#VALUE!</v>
      </c>
    </row>
    <row r="23543" ht="15.75" customHeight="1">
      <c r="A23543" s="1" t="s">
        <v>281</v>
      </c>
      <c r="B23543" s="1">
        <v>4.0</v>
      </c>
      <c r="C23543" s="1" t="s">
        <v>48651</v>
      </c>
      <c r="D23543" s="1" t="s">
        <v>48652</v>
      </c>
      <c r="E23543" s="1" t="s">
        <v>21</v>
      </c>
      <c r="F23543" s="1" t="s">
        <v>11</v>
      </c>
      <c r="G23543" s="1" t="str">
        <f>IFERROR(__xludf.DUMMYFUNCTION("GOOGLETRANSLATE(D23543,""fr"",""en"")"),"#VALUE!")</f>
        <v>#VALUE!</v>
      </c>
    </row>
    <row r="23544" ht="15.75" customHeight="1">
      <c r="A23544" s="1" t="s">
        <v>3219</v>
      </c>
      <c r="B23544" s="1">
        <v>2.0</v>
      </c>
      <c r="C23544" s="1" t="s">
        <v>48653</v>
      </c>
      <c r="D23544" s="1" t="s">
        <v>48654</v>
      </c>
      <c r="E23544" s="1" t="s">
        <v>373</v>
      </c>
      <c r="F23544" s="1" t="s">
        <v>30</v>
      </c>
      <c r="G23544" s="1" t="str">
        <f>IFERROR(__xludf.DUMMYFUNCTION("GOOGLETRANSLATE(D23544,""fr"",""en"")"),"Regulation of very long services at least 3 weeks, emails that do not come despite good email address, very limited telephonic reception, complicated to have the right interlocutor etc .....
Health contract to flee if you can, when it is not a mandatory m"&amp;"utual ......")</f>
        <v>Regulation of very long services at least 3 weeks, emails that do not come despite good email address, very limited telephonic reception, complicated to have the right interlocutor etc .....
Health contract to flee if you can, when it is not a mandatory mutual ......</v>
      </c>
    </row>
    <row r="23545" ht="15.75" customHeight="1">
      <c r="A23545" s="1" t="s">
        <v>284</v>
      </c>
      <c r="B23545" s="1">
        <v>4.0</v>
      </c>
      <c r="C23545" s="1" t="s">
        <v>48655</v>
      </c>
      <c r="D23545" s="1" t="s">
        <v>48656</v>
      </c>
      <c r="E23545" s="1" t="s">
        <v>10</v>
      </c>
      <c r="F23545" s="1" t="s">
        <v>11</v>
      </c>
      <c r="G23545" s="1" t="str">
        <f>IFERROR(__xludf.DUMMYFUNCTION("GOOGLETRANSLATE(D23545,""fr"",""en"")"),"#VALUE!")</f>
        <v>#VALUE!</v>
      </c>
    </row>
    <row r="23546" ht="15.75" customHeight="1">
      <c r="A23546" s="1" t="s">
        <v>1581</v>
      </c>
      <c r="B23546" s="1">
        <v>1.0</v>
      </c>
      <c r="C23546" s="1" t="s">
        <v>48657</v>
      </c>
      <c r="D23546" s="1" t="s">
        <v>48658</v>
      </c>
      <c r="E23546" s="1" t="s">
        <v>10</v>
      </c>
      <c r="F23546" s="1" t="s">
        <v>11</v>
      </c>
      <c r="G23546" s="1" t="str">
        <f>IFERROR(__xludf.DUMMYFUNCTION("GOOGLETRANSLATE(D23546,""fr"",""en"")"),"#VALUE!")</f>
        <v>#VALUE!</v>
      </c>
    </row>
    <row r="23547" ht="15.75" customHeight="1">
      <c r="A23547" s="1" t="s">
        <v>3528</v>
      </c>
      <c r="B23547" s="1">
        <v>4.0</v>
      </c>
      <c r="C23547" s="1" t="s">
        <v>48659</v>
      </c>
      <c r="D23547" s="1" t="s">
        <v>48660</v>
      </c>
      <c r="E23547" s="1" t="s">
        <v>10</v>
      </c>
      <c r="F23547" s="1" t="s">
        <v>11</v>
      </c>
      <c r="G23547" s="1" t="str">
        <f>IFERROR(__xludf.DUMMYFUNCTION("GOOGLETRANSLATE(D23547,""fr"",""en"")"),"#VALUE!")</f>
        <v>#VALUE!</v>
      </c>
    </row>
    <row r="23548" ht="15.75" customHeight="1">
      <c r="A23548" s="1" t="s">
        <v>974</v>
      </c>
      <c r="B23548" s="1">
        <v>2.0</v>
      </c>
      <c r="C23548" s="1" t="s">
        <v>48661</v>
      </c>
      <c r="D23548" s="1" t="s">
        <v>48662</v>
      </c>
      <c r="E23548" s="1" t="s">
        <v>10</v>
      </c>
      <c r="F23548" s="1" t="s">
        <v>11</v>
      </c>
      <c r="G23548" s="1" t="str">
        <f>IFERROR(__xludf.DUMMYFUNCTION("GOOGLETRANSLATE(D23548,""fr"",""en"")"),"#VALUE!")</f>
        <v>#VALUE!</v>
      </c>
    </row>
    <row r="23549" ht="15.75" customHeight="1">
      <c r="A23549" s="1" t="s">
        <v>1198</v>
      </c>
      <c r="B23549" s="1">
        <v>5.0</v>
      </c>
      <c r="C23549" s="1" t="s">
        <v>48663</v>
      </c>
      <c r="D23549" s="1" t="s">
        <v>48664</v>
      </c>
      <c r="E23549" s="1" t="s">
        <v>10</v>
      </c>
      <c r="F23549" s="1" t="s">
        <v>11</v>
      </c>
      <c r="G23549" s="1" t="str">
        <f>IFERROR(__xludf.DUMMYFUNCTION("GOOGLETRANSLATE(D23549,""fr"",""en"")"),"#VALUE!")</f>
        <v>#VALUE!</v>
      </c>
    </row>
    <row r="23550" ht="15.75" customHeight="1">
      <c r="A23550" s="1" t="s">
        <v>2368</v>
      </c>
      <c r="B23550" s="1">
        <v>1.0</v>
      </c>
      <c r="C23550" s="1" t="s">
        <v>48665</v>
      </c>
      <c r="D23550" s="1" t="s">
        <v>48666</v>
      </c>
      <c r="E23550" s="1" t="s">
        <v>21</v>
      </c>
      <c r="F23550" s="1" t="s">
        <v>11</v>
      </c>
      <c r="G23550" s="1" t="str">
        <f>IFERROR(__xludf.DUMMYFUNCTION("GOOGLETRANSLATE(D23550,""fr"",""en"")"),"#VALUE!")</f>
        <v>#VALUE!</v>
      </c>
    </row>
    <row r="23551" ht="15.75" customHeight="1">
      <c r="A23551" s="1" t="s">
        <v>209</v>
      </c>
      <c r="B23551" s="1">
        <v>2.0</v>
      </c>
      <c r="C23551" s="1" t="s">
        <v>48667</v>
      </c>
      <c r="D23551" s="1" t="s">
        <v>48668</v>
      </c>
      <c r="E23551" s="1" t="s">
        <v>827</v>
      </c>
      <c r="F23551" s="1" t="s">
        <v>39</v>
      </c>
      <c r="G23551" s="1" t="str">
        <f>IFERROR(__xludf.DUMMYFUNCTION("GOOGLETRANSLATE(D23551,""fr"",""en"")"),"#VALUE!")</f>
        <v>#VALUE!</v>
      </c>
    </row>
    <row r="23552" ht="15.75" customHeight="1">
      <c r="A23552" s="1" t="s">
        <v>314</v>
      </c>
      <c r="B23552" s="1">
        <v>5.0</v>
      </c>
      <c r="C23552" s="1" t="s">
        <v>48669</v>
      </c>
      <c r="D23552" s="1" t="s">
        <v>48670</v>
      </c>
      <c r="E23552" s="1" t="s">
        <v>484</v>
      </c>
      <c r="F23552" s="1" t="s">
        <v>30</v>
      </c>
      <c r="G23552" s="1" t="str">
        <f>IFERROR(__xludf.DUMMYFUNCTION("GOOGLETRANSLATE(D23552,""fr"",""en"")"),"#VALUE!")</f>
        <v>#VALUE!</v>
      </c>
    </row>
    <row r="23553" ht="15.75" customHeight="1">
      <c r="A23553" s="1" t="s">
        <v>7969</v>
      </c>
      <c r="B23553" s="1">
        <v>3.0</v>
      </c>
      <c r="C23553" s="1" t="s">
        <v>48671</v>
      </c>
      <c r="D23553" s="1" t="s">
        <v>48672</v>
      </c>
      <c r="E23553" s="1" t="s">
        <v>280</v>
      </c>
      <c r="F23553" s="1" t="s">
        <v>11</v>
      </c>
      <c r="G23553" s="1" t="str">
        <f>IFERROR(__xludf.DUMMYFUNCTION("GOOGLETRANSLATE(D23553,""fr"",""en"")"),"#VALUE!")</f>
        <v>#VALUE!</v>
      </c>
    </row>
    <row r="23554" ht="15.75" customHeight="1">
      <c r="A23554" s="1" t="s">
        <v>988</v>
      </c>
      <c r="B23554" s="1">
        <v>5.0</v>
      </c>
      <c r="C23554" s="1" t="s">
        <v>48673</v>
      </c>
      <c r="D23554" s="1" t="s">
        <v>48674</v>
      </c>
      <c r="E23554" s="1" t="s">
        <v>21</v>
      </c>
      <c r="F23554" s="1" t="s">
        <v>11</v>
      </c>
      <c r="G23554" s="1" t="str">
        <f>IFERROR(__xludf.DUMMYFUNCTION("GOOGLETRANSLATE(D23554,""fr"",""en"")"),"#VALUE!")</f>
        <v>#VALUE!</v>
      </c>
    </row>
    <row r="23555" ht="15.75" customHeight="1">
      <c r="A23555" s="1" t="s">
        <v>1011</v>
      </c>
      <c r="B23555" s="1">
        <v>2.0</v>
      </c>
      <c r="C23555" s="1" t="s">
        <v>48675</v>
      </c>
      <c r="D23555" s="1" t="s">
        <v>48676</v>
      </c>
      <c r="E23555" s="1" t="s">
        <v>10</v>
      </c>
      <c r="F23555" s="1" t="s">
        <v>11</v>
      </c>
      <c r="G23555" s="1" t="str">
        <f>IFERROR(__xludf.DUMMYFUNCTION("GOOGLETRANSLATE(D23555,""fr"",""en"")"),"#VALUE!")</f>
        <v>#VALUE!</v>
      </c>
    </row>
    <row r="23556" ht="15.75" customHeight="1">
      <c r="A23556" s="1" t="s">
        <v>14126</v>
      </c>
      <c r="B23556" s="1">
        <v>1.0</v>
      </c>
      <c r="C23556" s="1" t="s">
        <v>48677</v>
      </c>
      <c r="D23556" s="1" t="s">
        <v>48678</v>
      </c>
      <c r="E23556" s="1" t="s">
        <v>296</v>
      </c>
      <c r="F23556" s="1" t="s">
        <v>11</v>
      </c>
      <c r="G23556" s="1" t="str">
        <f>IFERROR(__xludf.DUMMYFUNCTION("GOOGLETRANSLATE(D23556,""fr"",""en"")"),"#VALUE!")</f>
        <v>#VALUE!</v>
      </c>
    </row>
    <row r="23557" ht="15.75" customHeight="1">
      <c r="A23557" s="1" t="s">
        <v>4784</v>
      </c>
      <c r="B23557" s="1">
        <v>1.0</v>
      </c>
      <c r="C23557" s="1" t="s">
        <v>48679</v>
      </c>
      <c r="D23557" s="1" t="s">
        <v>48680</v>
      </c>
      <c r="E23557" s="1" t="s">
        <v>43</v>
      </c>
      <c r="F23557" s="1" t="s">
        <v>30</v>
      </c>
      <c r="G23557" s="1" t="str">
        <f>IFERROR(__xludf.DUMMYFUNCTION("GOOGLETRANSLATE(D23557,""fr"",""en"")"),"#VALUE!")</f>
        <v>#VALUE!</v>
      </c>
    </row>
    <row r="23558" ht="15.75" customHeight="1">
      <c r="A23558" s="1" t="s">
        <v>23841</v>
      </c>
      <c r="B23558" s="1">
        <v>1.0</v>
      </c>
      <c r="C23558" s="1" t="s">
        <v>48681</v>
      </c>
      <c r="D23558" s="1" t="s">
        <v>48682</v>
      </c>
      <c r="E23558" s="1" t="s">
        <v>296</v>
      </c>
      <c r="F23558" s="1" t="s">
        <v>110</v>
      </c>
      <c r="G23558" s="1" t="str">
        <f>IFERROR(__xludf.DUMMYFUNCTION("GOOGLETRANSLATE(D23558,""fr"",""en"")"),"#VALUE!")</f>
        <v>#VALUE!</v>
      </c>
    </row>
    <row r="23559" ht="15.75" customHeight="1">
      <c r="A23559" s="1" t="s">
        <v>3186</v>
      </c>
      <c r="B23559" s="1">
        <v>3.0</v>
      </c>
      <c r="C23559" s="1" t="s">
        <v>48683</v>
      </c>
      <c r="D23559" s="1" t="s">
        <v>48684</v>
      </c>
      <c r="E23559" s="1" t="s">
        <v>10</v>
      </c>
      <c r="F23559" s="1" t="s">
        <v>11</v>
      </c>
      <c r="G23559" s="1" t="str">
        <f>IFERROR(__xludf.DUMMYFUNCTION("GOOGLETRANSLATE(D23559,""fr"",""en"")"),"#VALUE!")</f>
        <v>#VALUE!</v>
      </c>
    </row>
    <row r="23560" ht="15.75" customHeight="1">
      <c r="A23560" s="1" t="s">
        <v>921</v>
      </c>
      <c r="B23560" s="1">
        <v>4.0</v>
      </c>
      <c r="C23560" s="1" t="s">
        <v>48685</v>
      </c>
      <c r="D23560" s="1" t="s">
        <v>48686</v>
      </c>
      <c r="E23560" s="1" t="s">
        <v>21</v>
      </c>
      <c r="F23560" s="1" t="s">
        <v>11</v>
      </c>
      <c r="G23560" s="1" t="str">
        <f>IFERROR(__xludf.DUMMYFUNCTION("GOOGLETRANSLATE(D23560,""fr"",""en"")"),"#VALUE!")</f>
        <v>#VALUE!</v>
      </c>
    </row>
    <row r="23561" ht="15.75" customHeight="1">
      <c r="A23561" s="1" t="s">
        <v>264</v>
      </c>
      <c r="B23561" s="1">
        <v>4.0</v>
      </c>
      <c r="C23561" s="1" t="s">
        <v>48687</v>
      </c>
      <c r="D23561" s="1" t="s">
        <v>48688</v>
      </c>
      <c r="E23561" s="1" t="s">
        <v>10</v>
      </c>
      <c r="F23561" s="1" t="s">
        <v>11</v>
      </c>
      <c r="G23561" s="1" t="str">
        <f>IFERROR(__xludf.DUMMYFUNCTION("GOOGLETRANSLATE(D23561,""fr"",""en"")"),"#VALUE!")</f>
        <v>#VALUE!</v>
      </c>
    </row>
    <row r="23562" ht="15.75" customHeight="1">
      <c r="A23562" s="1" t="s">
        <v>5928</v>
      </c>
      <c r="B23562" s="1">
        <v>3.0</v>
      </c>
      <c r="C23562" s="1" t="s">
        <v>34912</v>
      </c>
      <c r="D23562" s="1" t="s">
        <v>48689</v>
      </c>
      <c r="E23562" s="1" t="s">
        <v>296</v>
      </c>
      <c r="F23562" s="1" t="s">
        <v>11</v>
      </c>
      <c r="G23562" s="1" t="str">
        <f>IFERROR(__xludf.DUMMYFUNCTION("GOOGLETRANSLATE(D23562,""fr"",""en"")"),"#VALUE!")</f>
        <v>#VALUE!</v>
      </c>
    </row>
    <row r="23563" ht="15.75" customHeight="1">
      <c r="A23563" s="1" t="s">
        <v>8612</v>
      </c>
      <c r="B23563" s="1">
        <v>1.0</v>
      </c>
      <c r="C23563" s="1" t="s">
        <v>48690</v>
      </c>
      <c r="D23563" s="1" t="s">
        <v>48691</v>
      </c>
      <c r="E23563" s="1" t="s">
        <v>373</v>
      </c>
      <c r="F23563" s="1" t="s">
        <v>30</v>
      </c>
      <c r="G23563" s="1" t="str">
        <f>IFERROR(__xludf.DUMMYFUNCTION("GOOGLETRANSLATE(D23563,""fr"",""en"")"),"#VALUE!")</f>
        <v>#VALUE!</v>
      </c>
    </row>
    <row r="23564" ht="15.75" customHeight="1">
      <c r="A23564" s="1" t="s">
        <v>1562</v>
      </c>
      <c r="B23564" s="1">
        <v>3.0</v>
      </c>
      <c r="C23564" s="1" t="s">
        <v>48692</v>
      </c>
      <c r="D23564" s="1" t="s">
        <v>48693</v>
      </c>
      <c r="E23564" s="1" t="s">
        <v>21</v>
      </c>
      <c r="F23564" s="1" t="s">
        <v>11</v>
      </c>
      <c r="G23564" s="1" t="str">
        <f>IFERROR(__xludf.DUMMYFUNCTION("GOOGLETRANSLATE(D23564,""fr"",""en"")"),"#VALUE!")</f>
        <v>#VALUE!</v>
      </c>
    </row>
    <row r="23565" ht="15.75" customHeight="1">
      <c r="A23565" s="1" t="s">
        <v>85</v>
      </c>
      <c r="B23565" s="1">
        <v>2.0</v>
      </c>
      <c r="C23565" s="1" t="s">
        <v>48694</v>
      </c>
      <c r="D23565" s="1" t="s">
        <v>48695</v>
      </c>
      <c r="E23565" s="1" t="s">
        <v>10</v>
      </c>
      <c r="F23565" s="1" t="s">
        <v>11</v>
      </c>
      <c r="G23565" s="1" t="str">
        <f>IFERROR(__xludf.DUMMYFUNCTION("GOOGLETRANSLATE(D23565,""fr"",""en"")"),"#VALUE!")</f>
        <v>#VALUE!</v>
      </c>
    </row>
    <row r="23566" ht="15.75" customHeight="1">
      <c r="A23566" s="1" t="s">
        <v>1482</v>
      </c>
      <c r="B23566" s="1">
        <v>2.0</v>
      </c>
      <c r="C23566" s="1" t="s">
        <v>48696</v>
      </c>
      <c r="D23566" s="1" t="s">
        <v>48697</v>
      </c>
      <c r="E23566" s="1" t="s">
        <v>10</v>
      </c>
      <c r="F23566" s="1" t="s">
        <v>11</v>
      </c>
      <c r="G23566" s="1" t="str">
        <f>IFERROR(__xludf.DUMMYFUNCTION("GOOGLETRANSLATE(D23566,""fr"",""en"")"),"#VALUE!")</f>
        <v>#VALUE!</v>
      </c>
    </row>
    <row r="23567" ht="15.75" customHeight="1">
      <c r="A23567" s="1" t="s">
        <v>7381</v>
      </c>
      <c r="B23567" s="1">
        <v>1.0</v>
      </c>
      <c r="C23567" s="1" t="s">
        <v>48698</v>
      </c>
      <c r="D23567" s="1" t="s">
        <v>48699</v>
      </c>
      <c r="E23567" s="1" t="s">
        <v>125</v>
      </c>
      <c r="F23567" s="1" t="s">
        <v>110</v>
      </c>
      <c r="G23567" s="1" t="str">
        <f>IFERROR(__xludf.DUMMYFUNCTION("GOOGLETRANSLATE(D23567,""fr"",""en"")"),"#VALUE!")</f>
        <v>#VALUE!</v>
      </c>
    </row>
    <row r="23568" ht="15.75" customHeight="1">
      <c r="A23568" s="1" t="s">
        <v>1796</v>
      </c>
      <c r="B23568" s="1">
        <v>5.0</v>
      </c>
      <c r="C23568" s="1" t="s">
        <v>48700</v>
      </c>
      <c r="D23568" s="1" t="s">
        <v>48701</v>
      </c>
      <c r="E23568" s="1" t="s">
        <v>29</v>
      </c>
      <c r="F23568" s="1" t="s">
        <v>30</v>
      </c>
      <c r="G23568" s="1" t="str">
        <f>IFERROR(__xludf.DUMMYFUNCTION("GOOGLETRANSLATE(D23568,""fr"",""en"")"),"#VALUE!")</f>
        <v>#VALUE!</v>
      </c>
    </row>
    <row r="23569" ht="15.75" customHeight="1">
      <c r="A23569" s="1" t="s">
        <v>2117</v>
      </c>
      <c r="B23569" s="1">
        <v>5.0</v>
      </c>
      <c r="C23569" s="1" t="s">
        <v>48702</v>
      </c>
      <c r="D23569" s="1" t="s">
        <v>48703</v>
      </c>
      <c r="E23569" s="1" t="s">
        <v>21</v>
      </c>
      <c r="F23569" s="1" t="s">
        <v>11</v>
      </c>
      <c r="G23569" s="1" t="str">
        <f>IFERROR(__xludf.DUMMYFUNCTION("GOOGLETRANSLATE(D23569,""fr"",""en"")"),"#VALUE!")</f>
        <v>#VALUE!</v>
      </c>
    </row>
    <row r="23570" ht="15.75" customHeight="1">
      <c r="A23570" s="1" t="s">
        <v>126</v>
      </c>
      <c r="B23570" s="1">
        <v>4.0</v>
      </c>
      <c r="C23570" s="1" t="s">
        <v>48704</v>
      </c>
      <c r="D23570" s="1" t="s">
        <v>48705</v>
      </c>
      <c r="E23570" s="1" t="s">
        <v>169</v>
      </c>
      <c r="F23570" s="1" t="s">
        <v>11</v>
      </c>
      <c r="G23570" s="1" t="str">
        <f>IFERROR(__xludf.DUMMYFUNCTION("GOOGLETRANSLATE(D23570,""fr"",""en"")"),"#VALUE!")</f>
        <v>#VALUE!</v>
      </c>
    </row>
    <row r="23571" ht="15.75" customHeight="1">
      <c r="A23571" s="1" t="s">
        <v>8364</v>
      </c>
      <c r="B23571" s="1">
        <v>1.0</v>
      </c>
      <c r="C23571" s="1" t="s">
        <v>48706</v>
      </c>
      <c r="D23571" s="1" t="s">
        <v>48707</v>
      </c>
      <c r="E23571" s="1" t="s">
        <v>43</v>
      </c>
      <c r="F23571" s="1" t="s">
        <v>30</v>
      </c>
      <c r="G23571" s="1" t="str">
        <f>IFERROR(__xludf.DUMMYFUNCTION("GOOGLETRANSLATE(D23571,""fr"",""en"")"),"Mercer, world leader and expert, a joke!")</f>
        <v>Mercer, world leader and expert, a joke!</v>
      </c>
    </row>
    <row r="23572" ht="15.75" customHeight="1">
      <c r="A23572" s="1" t="s">
        <v>1256</v>
      </c>
      <c r="B23572" s="1">
        <v>5.0</v>
      </c>
      <c r="C23572" s="1" t="s">
        <v>48708</v>
      </c>
      <c r="D23572" s="1" t="s">
        <v>48709</v>
      </c>
      <c r="E23572" s="1" t="s">
        <v>1676</v>
      </c>
      <c r="F23572" s="1" t="s">
        <v>84</v>
      </c>
      <c r="G23572" s="1" t="str">
        <f>IFERROR(__xludf.DUMMYFUNCTION("GOOGLETRANSLATE(D23572,""fr"",""en"")"),"#VALUE!")</f>
        <v>#VALUE!</v>
      </c>
    </row>
    <row r="23573" ht="15.75" customHeight="1">
      <c r="A23573" s="1" t="s">
        <v>5378</v>
      </c>
      <c r="B23573" s="1">
        <v>5.0</v>
      </c>
      <c r="C23573" s="1" t="s">
        <v>48710</v>
      </c>
      <c r="D23573" s="1" t="s">
        <v>48711</v>
      </c>
      <c r="E23573" s="1" t="s">
        <v>21</v>
      </c>
      <c r="F23573" s="1" t="s">
        <v>11</v>
      </c>
      <c r="G23573" s="1" t="str">
        <f>IFERROR(__xludf.DUMMYFUNCTION("GOOGLETRANSLATE(D23573,""fr"",""en"")"),"#VALUE!")</f>
        <v>#VALUE!</v>
      </c>
    </row>
    <row r="23574" ht="15.75" customHeight="1">
      <c r="A23574" s="1" t="s">
        <v>774</v>
      </c>
      <c r="B23574" s="1">
        <v>4.0</v>
      </c>
      <c r="C23574" s="1" t="s">
        <v>48712</v>
      </c>
      <c r="D23574" s="1" t="s">
        <v>48713</v>
      </c>
      <c r="E23574" s="1" t="s">
        <v>65</v>
      </c>
      <c r="F23574" s="1" t="s">
        <v>66</v>
      </c>
      <c r="G23574" s="1" t="str">
        <f>IFERROR(__xludf.DUMMYFUNCTION("GOOGLETRANSLATE(D23574,""fr"",""en"")"),"#VALUE!")</f>
        <v>#VALUE!</v>
      </c>
    </row>
    <row r="23575" ht="15.75" customHeight="1">
      <c r="A23575" s="1" t="s">
        <v>8866</v>
      </c>
      <c r="B23575" s="1">
        <v>2.0</v>
      </c>
      <c r="C23575" s="1" t="s">
        <v>48714</v>
      </c>
      <c r="D23575" s="1" t="s">
        <v>48715</v>
      </c>
      <c r="E23575" s="1" t="s">
        <v>554</v>
      </c>
      <c r="F23575" s="1" t="s">
        <v>30</v>
      </c>
      <c r="G23575" s="1" t="str">
        <f>IFERROR(__xludf.DUMMYFUNCTION("GOOGLETRANSLATE(D23575,""fr"",""en"")"),"#VALUE!")</f>
        <v>#VALUE!</v>
      </c>
    </row>
    <row r="23576" ht="15.75" customHeight="1">
      <c r="A23576" s="1" t="s">
        <v>48716</v>
      </c>
      <c r="B23576" s="1">
        <v>3.0</v>
      </c>
      <c r="C23576" s="1" t="s">
        <v>48717</v>
      </c>
      <c r="D23576" s="1" t="s">
        <v>48718</v>
      </c>
      <c r="E23576" s="1" t="s">
        <v>273</v>
      </c>
      <c r="F23576" s="1" t="s">
        <v>110</v>
      </c>
      <c r="G23576" s="1" t="str">
        <f>IFERROR(__xludf.DUMMYFUNCTION("GOOGLETRANSLATE(D23576,""fr"",""en"")"),"#VALUE!")</f>
        <v>#VALUE!</v>
      </c>
    </row>
    <row r="23577" ht="15.75" customHeight="1">
      <c r="A23577" s="1" t="s">
        <v>1026</v>
      </c>
      <c r="B23577" s="1">
        <v>1.0</v>
      </c>
      <c r="C23577" s="1" t="s">
        <v>48719</v>
      </c>
      <c r="D23577" s="1" t="s">
        <v>48720</v>
      </c>
      <c r="E23577" s="1" t="s">
        <v>196</v>
      </c>
      <c r="F23577" s="1" t="s">
        <v>118</v>
      </c>
      <c r="G23577" s="1" t="str">
        <f>IFERROR(__xludf.DUMMYFUNCTION("GOOGLETRANSLATE(D23577,""fr"",""en"")"),"#VALUE!")</f>
        <v>#VALUE!</v>
      </c>
    </row>
    <row r="23578" ht="15.75" customHeight="1">
      <c r="A23578" s="1" t="s">
        <v>15958</v>
      </c>
      <c r="B23578" s="1">
        <v>2.0</v>
      </c>
      <c r="C23578" s="1" t="s">
        <v>48721</v>
      </c>
      <c r="D23578" s="1" t="s">
        <v>15960</v>
      </c>
      <c r="E23578" s="1" t="s">
        <v>125</v>
      </c>
      <c r="F23578" s="1" t="s">
        <v>110</v>
      </c>
      <c r="G23578" s="1" t="str">
        <f>IFERROR(__xludf.DUMMYFUNCTION("GOOGLETRANSLATE(D23578,""fr"",""en"")"),"#VALUE!")</f>
        <v>#VALUE!</v>
      </c>
    </row>
    <row r="23579" ht="15.75" customHeight="1">
      <c r="A23579" s="1" t="s">
        <v>3850</v>
      </c>
      <c r="B23579" s="1">
        <v>1.0</v>
      </c>
      <c r="C23579" s="1" t="s">
        <v>48722</v>
      </c>
      <c r="D23579" s="1" t="s">
        <v>48723</v>
      </c>
      <c r="E23579" s="1" t="s">
        <v>125</v>
      </c>
      <c r="F23579" s="1" t="s">
        <v>11</v>
      </c>
      <c r="G23579" s="1" t="str">
        <f>IFERROR(__xludf.DUMMYFUNCTION("GOOGLETRANSLATE(D23579,""fr"",""en"")"),"#VALUE!")</f>
        <v>#VALUE!</v>
      </c>
    </row>
    <row r="23580" ht="15.75" customHeight="1">
      <c r="A23580" s="1" t="s">
        <v>3496</v>
      </c>
      <c r="B23580" s="1">
        <v>1.0</v>
      </c>
      <c r="C23580" s="1" t="s">
        <v>48724</v>
      </c>
      <c r="D23580" s="1" t="s">
        <v>48725</v>
      </c>
      <c r="E23580" s="1" t="s">
        <v>176</v>
      </c>
      <c r="F23580" s="1" t="s">
        <v>66</v>
      </c>
      <c r="G23580" s="1" t="str">
        <f>IFERROR(__xludf.DUMMYFUNCTION("GOOGLETRANSLATE(D23580,""fr"",""en"")"),"#VALUE!")</f>
        <v>#VALUE!</v>
      </c>
    </row>
    <row r="23581" ht="15.75" customHeight="1">
      <c r="A23581" s="1" t="s">
        <v>126</v>
      </c>
      <c r="B23581" s="1">
        <v>3.0</v>
      </c>
      <c r="C23581" s="1" t="s">
        <v>48726</v>
      </c>
      <c r="D23581" s="1" t="s">
        <v>48727</v>
      </c>
      <c r="E23581" s="1" t="s">
        <v>10</v>
      </c>
      <c r="F23581" s="1" t="s">
        <v>11</v>
      </c>
      <c r="G23581" s="1" t="str">
        <f>IFERROR(__xludf.DUMMYFUNCTION("GOOGLETRANSLATE(D23581,""fr"",""en"")"),"#VALUE!")</f>
        <v>#VALUE!</v>
      </c>
    </row>
    <row r="23582" ht="15.75" customHeight="1">
      <c r="A23582" s="1" t="s">
        <v>170</v>
      </c>
      <c r="B23582" s="1">
        <v>4.0</v>
      </c>
      <c r="C23582" s="1" t="s">
        <v>48728</v>
      </c>
      <c r="D23582" s="1" t="s">
        <v>48729</v>
      </c>
      <c r="E23582" s="1" t="s">
        <v>169</v>
      </c>
      <c r="F23582" s="1" t="s">
        <v>11</v>
      </c>
      <c r="G23582" s="1" t="str">
        <f>IFERROR(__xludf.DUMMYFUNCTION("GOOGLETRANSLATE(D23582,""fr"",""en"")"),"#VALUE!")</f>
        <v>#VALUE!</v>
      </c>
    </row>
    <row r="23583" ht="15.75" customHeight="1">
      <c r="A23583" s="1" t="s">
        <v>847</v>
      </c>
      <c r="B23583" s="1">
        <v>1.0</v>
      </c>
      <c r="C23583" s="1" t="s">
        <v>48730</v>
      </c>
      <c r="D23583" s="1" t="s">
        <v>48731</v>
      </c>
      <c r="E23583" s="1" t="s">
        <v>125</v>
      </c>
      <c r="F23583" s="1" t="s">
        <v>11</v>
      </c>
      <c r="G23583" s="1" t="str">
        <f>IFERROR(__xludf.DUMMYFUNCTION("GOOGLETRANSLATE(D23583,""fr"",""en"")"),"#VALUE!")</f>
        <v>#VALUE!</v>
      </c>
    </row>
    <row r="23584" ht="15.75" customHeight="1">
      <c r="A23584" s="1" t="s">
        <v>3219</v>
      </c>
      <c r="B23584" s="1">
        <v>2.0</v>
      </c>
      <c r="C23584" s="1" t="s">
        <v>48732</v>
      </c>
      <c r="D23584" s="1" t="s">
        <v>48733</v>
      </c>
      <c r="E23584" s="1" t="s">
        <v>614</v>
      </c>
      <c r="F23584" s="1" t="s">
        <v>30</v>
      </c>
      <c r="G23584" s="1" t="str">
        <f>IFERROR(__xludf.DUMMYFUNCTION("GOOGLETRANSLATE(D23584,""fr"",""en"")"),"#VALUE!")</f>
        <v>#VALUE!</v>
      </c>
    </row>
    <row r="23585" ht="15.75" customHeight="1">
      <c r="A23585" s="1" t="s">
        <v>2123</v>
      </c>
      <c r="B23585" s="1">
        <v>1.0</v>
      </c>
      <c r="C23585" s="1" t="s">
        <v>48734</v>
      </c>
      <c r="D23585" s="1" t="s">
        <v>48735</v>
      </c>
      <c r="E23585" s="1" t="s">
        <v>21</v>
      </c>
      <c r="F23585" s="1" t="s">
        <v>11</v>
      </c>
      <c r="G23585" s="1" t="str">
        <f>IFERROR(__xludf.DUMMYFUNCTION("GOOGLETRANSLATE(D23585,""fr"",""en"")"),"#VALUE!")</f>
        <v>#VALUE!</v>
      </c>
    </row>
    <row r="23586" ht="15.75" customHeight="1">
      <c r="A23586" s="1" t="s">
        <v>1020</v>
      </c>
      <c r="B23586" s="1">
        <v>4.0</v>
      </c>
      <c r="C23586" s="1" t="s">
        <v>48736</v>
      </c>
      <c r="D23586" s="1" t="s">
        <v>48737</v>
      </c>
      <c r="E23586" s="1" t="s">
        <v>10</v>
      </c>
      <c r="F23586" s="1" t="s">
        <v>11</v>
      </c>
      <c r="G23586" s="1" t="str">
        <f>IFERROR(__xludf.DUMMYFUNCTION("GOOGLETRANSLATE(D23586,""fr"",""en"")"),"#VALUE!")</f>
        <v>#VALUE!</v>
      </c>
    </row>
    <row r="23587" ht="15.75" customHeight="1">
      <c r="A23587" s="1" t="s">
        <v>1778</v>
      </c>
      <c r="B23587" s="1">
        <v>4.0</v>
      </c>
      <c r="C23587" s="1" t="s">
        <v>48738</v>
      </c>
      <c r="D23587" s="1" t="s">
        <v>48739</v>
      </c>
      <c r="E23587" s="1" t="s">
        <v>21</v>
      </c>
      <c r="F23587" s="1" t="s">
        <v>11</v>
      </c>
      <c r="G23587" s="1" t="str">
        <f>IFERROR(__xludf.DUMMYFUNCTION("GOOGLETRANSLATE(D23587,""fr"",""en"")"),"#VALUE!")</f>
        <v>#VALUE!</v>
      </c>
    </row>
    <row r="23588" ht="15.75" customHeight="1">
      <c r="A23588" s="1" t="s">
        <v>505</v>
      </c>
      <c r="B23588" s="1">
        <v>3.0</v>
      </c>
      <c r="C23588" s="1" t="s">
        <v>48740</v>
      </c>
      <c r="D23588" s="1" t="s">
        <v>48741</v>
      </c>
      <c r="E23588" s="1" t="s">
        <v>10</v>
      </c>
      <c r="F23588" s="1" t="s">
        <v>11</v>
      </c>
      <c r="G23588" s="1" t="str">
        <f>IFERROR(__xludf.DUMMYFUNCTION("GOOGLETRANSLATE(D23588,""fr"",""en"")"),"#VALUE!")</f>
        <v>#VALUE!</v>
      </c>
    </row>
    <row r="23589" ht="15.75" customHeight="1">
      <c r="A23589" s="1" t="s">
        <v>23532</v>
      </c>
      <c r="B23589" s="1">
        <v>1.0</v>
      </c>
      <c r="C23589" s="1" t="s">
        <v>48742</v>
      </c>
      <c r="D23589" s="1" t="s">
        <v>48743</v>
      </c>
      <c r="E23589" s="1" t="s">
        <v>196</v>
      </c>
      <c r="F23589" s="1" t="s">
        <v>118</v>
      </c>
      <c r="G23589" s="1" t="str">
        <f>IFERROR(__xludf.DUMMYFUNCTION("GOOGLETRANSLATE(D23589,""fr"",""en"")"),"#VALUE!")</f>
        <v>#VALUE!</v>
      </c>
    </row>
    <row r="23590" ht="15.75" customHeight="1">
      <c r="A23590" s="1" t="s">
        <v>1870</v>
      </c>
      <c r="B23590" s="1">
        <v>5.0</v>
      </c>
      <c r="C23590" s="1" t="s">
        <v>48744</v>
      </c>
      <c r="D23590" s="1" t="s">
        <v>48745</v>
      </c>
      <c r="E23590" s="1" t="s">
        <v>21</v>
      </c>
      <c r="F23590" s="1" t="s">
        <v>11</v>
      </c>
      <c r="G23590" s="1" t="str">
        <f>IFERROR(__xludf.DUMMYFUNCTION("GOOGLETRANSLATE(D23590,""fr"",""en"")"),"#VALUE!")</f>
        <v>#VALUE!</v>
      </c>
    </row>
    <row r="23591" ht="15.75" customHeight="1">
      <c r="A23591" s="1" t="s">
        <v>12</v>
      </c>
      <c r="B23591" s="1">
        <v>4.0</v>
      </c>
      <c r="C23591" s="1" t="s">
        <v>48746</v>
      </c>
      <c r="D23591" s="1" t="s">
        <v>48747</v>
      </c>
      <c r="E23591" s="1" t="s">
        <v>10</v>
      </c>
      <c r="F23591" s="1" t="s">
        <v>11</v>
      </c>
      <c r="G23591" s="1" t="str">
        <f>IFERROR(__xludf.DUMMYFUNCTION("GOOGLETRANSLATE(D23591,""fr"",""en"")"),"#VALUE!")</f>
        <v>#VALUE!</v>
      </c>
    </row>
    <row r="23592" ht="15.75" customHeight="1">
      <c r="A23592" s="1" t="s">
        <v>13024</v>
      </c>
      <c r="B23592" s="1">
        <v>1.0</v>
      </c>
      <c r="C23592" s="1" t="s">
        <v>48748</v>
      </c>
      <c r="D23592" s="1" t="s">
        <v>48749</v>
      </c>
      <c r="E23592" s="1" t="s">
        <v>296</v>
      </c>
      <c r="F23592" s="1" t="s">
        <v>11</v>
      </c>
      <c r="G23592" s="1" t="str">
        <f>IFERROR(__xludf.DUMMYFUNCTION("GOOGLETRANSLATE(D23592,""fr"",""en"")"),"#VALUE!")</f>
        <v>#VALUE!</v>
      </c>
    </row>
    <row r="23593" ht="15.75" customHeight="1">
      <c r="A23593" s="1" t="s">
        <v>104</v>
      </c>
      <c r="B23593" s="1">
        <v>1.0</v>
      </c>
      <c r="C23593" s="1" t="s">
        <v>46627</v>
      </c>
      <c r="D23593" s="1" t="s">
        <v>48750</v>
      </c>
      <c r="E23593" s="1" t="s">
        <v>280</v>
      </c>
      <c r="F23593" s="1" t="s">
        <v>11</v>
      </c>
      <c r="G23593" s="1" t="str">
        <f>IFERROR(__xludf.DUMMYFUNCTION("GOOGLETRANSLATE(D23593,""fr"",""en"")"),"#VALUE!")</f>
        <v>#VALUE!</v>
      </c>
    </row>
    <row r="23594" ht="15.75" customHeight="1">
      <c r="A23594" s="1" t="s">
        <v>114</v>
      </c>
      <c r="B23594" s="1">
        <v>1.0</v>
      </c>
      <c r="C23594" s="1" t="s">
        <v>48751</v>
      </c>
      <c r="D23594" s="1" t="s">
        <v>48752</v>
      </c>
      <c r="E23594" s="1" t="s">
        <v>484</v>
      </c>
      <c r="F23594" s="1" t="s">
        <v>30</v>
      </c>
      <c r="G23594" s="1" t="str">
        <f>IFERROR(__xludf.DUMMYFUNCTION("GOOGLETRANSLATE(D23594,""fr"",""en"")"),"#VALUE!")</f>
        <v>#VALUE!</v>
      </c>
    </row>
    <row r="23595" ht="15.75" customHeight="1">
      <c r="A23595" s="1" t="s">
        <v>546</v>
      </c>
      <c r="B23595" s="1">
        <v>1.0</v>
      </c>
      <c r="C23595" s="1" t="s">
        <v>48753</v>
      </c>
      <c r="D23595" s="1" t="s">
        <v>48754</v>
      </c>
      <c r="E23595" s="1" t="s">
        <v>52</v>
      </c>
      <c r="F23595" s="1" t="s">
        <v>110</v>
      </c>
      <c r="G23595" s="1" t="str">
        <f>IFERROR(__xludf.DUMMYFUNCTION("GOOGLETRANSLATE(D23595,""fr"",""en"")"),"#VALUE!")</f>
        <v>#VALUE!</v>
      </c>
    </row>
    <row r="23596" ht="15.75" customHeight="1">
      <c r="A23596" s="1" t="s">
        <v>2911</v>
      </c>
      <c r="B23596" s="1">
        <v>5.0</v>
      </c>
      <c r="C23596" s="1" t="s">
        <v>48755</v>
      </c>
      <c r="D23596" s="1" t="s">
        <v>48756</v>
      </c>
      <c r="E23596" s="1" t="s">
        <v>10</v>
      </c>
      <c r="F23596" s="1" t="s">
        <v>11</v>
      </c>
      <c r="G23596" s="1" t="str">
        <f>IFERROR(__xludf.DUMMYFUNCTION("GOOGLETRANSLATE(D23596,""fr"",""en"")"),"#VALUE!")</f>
        <v>#VALUE!</v>
      </c>
    </row>
    <row r="23597" ht="15.75" customHeight="1">
      <c r="A23597" s="1" t="s">
        <v>3057</v>
      </c>
      <c r="B23597" s="1">
        <v>2.0</v>
      </c>
      <c r="C23597" s="1" t="s">
        <v>48757</v>
      </c>
      <c r="D23597" s="1" t="s">
        <v>48758</v>
      </c>
      <c r="E23597" s="1" t="s">
        <v>296</v>
      </c>
      <c r="F23597" s="1" t="s">
        <v>110</v>
      </c>
      <c r="G23597" s="1" t="str">
        <f>IFERROR(__xludf.DUMMYFUNCTION("GOOGLETRANSLATE(D23597,""fr"",""en"")"),"#VALUE!")</f>
        <v>#VALUE!</v>
      </c>
    </row>
    <row r="23598" ht="15.75" customHeight="1">
      <c r="A23598" s="1" t="s">
        <v>1562</v>
      </c>
      <c r="B23598" s="1">
        <v>5.0</v>
      </c>
      <c r="C23598" s="1" t="s">
        <v>48759</v>
      </c>
      <c r="D23598" s="1" t="s">
        <v>48760</v>
      </c>
      <c r="E23598" s="1" t="s">
        <v>21</v>
      </c>
      <c r="F23598" s="1" t="s">
        <v>11</v>
      </c>
      <c r="G23598" s="1" t="str">
        <f>IFERROR(__xludf.DUMMYFUNCTION("GOOGLETRANSLATE(D23598,""fr"",""en"")"),"#VALUE!")</f>
        <v>#VALUE!</v>
      </c>
    </row>
    <row r="23599" ht="15.75" customHeight="1">
      <c r="A23599" s="1" t="s">
        <v>473</v>
      </c>
      <c r="B23599" s="1">
        <v>4.0</v>
      </c>
      <c r="C23599" s="1" t="s">
        <v>48761</v>
      </c>
      <c r="D23599" s="1" t="s">
        <v>48762</v>
      </c>
      <c r="E23599" s="1" t="s">
        <v>484</v>
      </c>
      <c r="F23599" s="1" t="s">
        <v>30</v>
      </c>
      <c r="G23599" s="1" t="str">
        <f>IFERROR(__xludf.DUMMYFUNCTION("GOOGLETRANSLATE(D23599,""fr"",""en"")"),"#VALUE!")</f>
        <v>#VALUE!</v>
      </c>
    </row>
    <row r="23600" ht="15.75" customHeight="1">
      <c r="A23600" s="1" t="s">
        <v>236</v>
      </c>
      <c r="B23600" s="1">
        <v>4.0</v>
      </c>
      <c r="C23600" s="1" t="s">
        <v>48763</v>
      </c>
      <c r="D23600" s="1" t="s">
        <v>48764</v>
      </c>
      <c r="E23600" s="1" t="s">
        <v>10</v>
      </c>
      <c r="F23600" s="1" t="s">
        <v>11</v>
      </c>
      <c r="G23600" s="1" t="str">
        <f>IFERROR(__xludf.DUMMYFUNCTION("GOOGLETRANSLATE(D23600,""fr"",""en"")"),"#VALUE!")</f>
        <v>#VALUE!</v>
      </c>
    </row>
    <row r="23601" ht="15.75" customHeight="1">
      <c r="A23601" s="1" t="s">
        <v>621</v>
      </c>
      <c r="B23601" s="1">
        <v>4.0</v>
      </c>
      <c r="C23601" s="1" t="s">
        <v>48765</v>
      </c>
      <c r="D23601" s="1" t="s">
        <v>48766</v>
      </c>
      <c r="E23601" s="1" t="s">
        <v>10</v>
      </c>
      <c r="F23601" s="1" t="s">
        <v>11</v>
      </c>
      <c r="G23601" s="1" t="str">
        <f>IFERROR(__xludf.DUMMYFUNCTION("GOOGLETRANSLATE(D23601,""fr"",""en"")"),"#VALUE!")</f>
        <v>#VALUE!</v>
      </c>
    </row>
    <row r="23602" ht="15.75" customHeight="1">
      <c r="A23602" s="1" t="s">
        <v>1770</v>
      </c>
      <c r="B23602" s="1">
        <v>1.0</v>
      </c>
      <c r="C23602" s="1" t="s">
        <v>48767</v>
      </c>
      <c r="D23602" s="1" t="s">
        <v>48768</v>
      </c>
      <c r="E23602" s="1" t="s">
        <v>73</v>
      </c>
      <c r="F23602" s="1" t="s">
        <v>30</v>
      </c>
      <c r="G23602" s="1" t="str">
        <f>IFERROR(__xludf.DUMMYFUNCTION("GOOGLETRANSLATE(D23602,""fr"",""en"")"),"#VALUE!")</f>
        <v>#VALUE!</v>
      </c>
    </row>
    <row r="23603" ht="15.75" customHeight="1">
      <c r="A23603" s="1" t="s">
        <v>1572</v>
      </c>
      <c r="B23603" s="1">
        <v>4.0</v>
      </c>
      <c r="C23603" s="1" t="s">
        <v>48769</v>
      </c>
      <c r="D23603" s="1" t="s">
        <v>48770</v>
      </c>
      <c r="E23603" s="1" t="s">
        <v>21</v>
      </c>
      <c r="F23603" s="1" t="s">
        <v>11</v>
      </c>
      <c r="G23603" s="1" t="str">
        <f>IFERROR(__xludf.DUMMYFUNCTION("GOOGLETRANSLATE(D23603,""fr"",""en"")"),"#VALUE!")</f>
        <v>#VALUE!</v>
      </c>
    </row>
    <row r="23604" ht="15.75" customHeight="1">
      <c r="A23604" s="1" t="s">
        <v>10564</v>
      </c>
      <c r="B23604" s="1">
        <v>2.0</v>
      </c>
      <c r="C23604" s="1" t="s">
        <v>48771</v>
      </c>
      <c r="D23604" s="1" t="s">
        <v>48772</v>
      </c>
      <c r="E23604" s="1" t="s">
        <v>750</v>
      </c>
      <c r="F23604" s="1" t="s">
        <v>110</v>
      </c>
      <c r="G23604" s="1" t="str">
        <f>IFERROR(__xludf.DUMMYFUNCTION("GOOGLETRANSLATE(D23604,""fr"",""en"")"),"#VALUE!")</f>
        <v>#VALUE!</v>
      </c>
    </row>
    <row r="23605" ht="15.75" customHeight="1">
      <c r="A23605" s="1" t="s">
        <v>747</v>
      </c>
      <c r="B23605" s="1">
        <v>1.0</v>
      </c>
      <c r="C23605" s="1" t="s">
        <v>48773</v>
      </c>
      <c r="D23605" s="1" t="s">
        <v>48774</v>
      </c>
      <c r="E23605" s="1" t="s">
        <v>52</v>
      </c>
      <c r="F23605" s="1" t="s">
        <v>11</v>
      </c>
      <c r="G23605" s="1" t="str">
        <f>IFERROR(__xludf.DUMMYFUNCTION("GOOGLETRANSLATE(D23605,""fr"",""en"")"),"#VALUE!")</f>
        <v>#VALUE!</v>
      </c>
    </row>
    <row r="23606" ht="15.75" customHeight="1">
      <c r="A23606" s="1" t="s">
        <v>564</v>
      </c>
      <c r="B23606" s="1">
        <v>1.0</v>
      </c>
      <c r="C23606" s="1" t="s">
        <v>48775</v>
      </c>
      <c r="D23606" s="1" t="s">
        <v>48776</v>
      </c>
      <c r="E23606" s="1" t="s">
        <v>10</v>
      </c>
      <c r="F23606" s="1" t="s">
        <v>11</v>
      </c>
      <c r="G23606" s="1" t="str">
        <f>IFERROR(__xludf.DUMMYFUNCTION("GOOGLETRANSLATE(D23606,""fr"",""en"")"),"#VALUE!")</f>
        <v>#VALUE!</v>
      </c>
    </row>
    <row r="23607" ht="15.75" customHeight="1">
      <c r="A23607" s="1" t="s">
        <v>1434</v>
      </c>
      <c r="B23607" s="1">
        <v>2.0</v>
      </c>
      <c r="C23607" s="1" t="s">
        <v>48777</v>
      </c>
      <c r="D23607" s="1" t="s">
        <v>48778</v>
      </c>
      <c r="E23607" s="1" t="s">
        <v>273</v>
      </c>
      <c r="F23607" s="1" t="s">
        <v>48</v>
      </c>
      <c r="G23607" s="1" t="str">
        <f>IFERROR(__xludf.DUMMYFUNCTION("GOOGLETRANSLATE(D23607,""fr"",""en"")"),"#VALUE!")</f>
        <v>#VALUE!</v>
      </c>
    </row>
    <row r="23608" ht="15.75" customHeight="1">
      <c r="A23608" s="1" t="s">
        <v>2141</v>
      </c>
      <c r="B23608" s="1">
        <v>4.0</v>
      </c>
      <c r="C23608" s="1" t="s">
        <v>48779</v>
      </c>
      <c r="D23608" s="1" t="s">
        <v>48780</v>
      </c>
      <c r="E23608" s="1" t="s">
        <v>21</v>
      </c>
      <c r="F23608" s="1" t="s">
        <v>11</v>
      </c>
      <c r="G23608" s="1" t="str">
        <f>IFERROR(__xludf.DUMMYFUNCTION("GOOGLETRANSLATE(D23608,""fr"",""en"")"),"#VALUE!")</f>
        <v>#VALUE!</v>
      </c>
    </row>
    <row r="23609" ht="15.75" customHeight="1">
      <c r="A23609" s="1" t="s">
        <v>3312</v>
      </c>
      <c r="B23609" s="1">
        <v>5.0</v>
      </c>
      <c r="C23609" s="1" t="s">
        <v>48781</v>
      </c>
      <c r="D23609" s="1" t="s">
        <v>48782</v>
      </c>
      <c r="E23609" s="1" t="s">
        <v>21</v>
      </c>
      <c r="F23609" s="1" t="s">
        <v>11</v>
      </c>
      <c r="G23609" s="1" t="str">
        <f>IFERROR(__xludf.DUMMYFUNCTION("GOOGLETRANSLATE(D23609,""fr"",""en"")"),"#VALUE!")</f>
        <v>#VALUE!</v>
      </c>
    </row>
    <row r="23610" ht="15.75" customHeight="1">
      <c r="A23610" s="1" t="s">
        <v>6256</v>
      </c>
      <c r="B23610" s="1">
        <v>3.0</v>
      </c>
      <c r="C23610" s="1" t="s">
        <v>48783</v>
      </c>
      <c r="D23610" s="1" t="s">
        <v>48784</v>
      </c>
      <c r="E23610" s="1" t="s">
        <v>614</v>
      </c>
      <c r="F23610" s="1" t="s">
        <v>30</v>
      </c>
      <c r="G23610" s="1" t="str">
        <f>IFERROR(__xludf.DUMMYFUNCTION("GOOGLETRANSLATE(D23610,""fr"",""en"")"),"#VALUE!")</f>
        <v>#VALUE!</v>
      </c>
    </row>
    <row r="23611" ht="15.75" customHeight="1">
      <c r="A23611" s="1" t="s">
        <v>190</v>
      </c>
      <c r="B23611" s="1">
        <v>3.0</v>
      </c>
      <c r="C23611" s="1" t="s">
        <v>48785</v>
      </c>
      <c r="D23611" s="1" t="s">
        <v>48786</v>
      </c>
      <c r="E23611" s="1" t="s">
        <v>125</v>
      </c>
      <c r="F23611" s="1" t="s">
        <v>110</v>
      </c>
      <c r="G23611" s="1" t="str">
        <f>IFERROR(__xludf.DUMMYFUNCTION("GOOGLETRANSLATE(D23611,""fr"",""en"")"),"#VALUE!")</f>
        <v>#VALUE!</v>
      </c>
    </row>
    <row r="23612" ht="15.75" customHeight="1">
      <c r="A23612" s="1" t="s">
        <v>29561</v>
      </c>
      <c r="B23612" s="1">
        <v>2.0</v>
      </c>
      <c r="C23612" s="1" t="s">
        <v>48787</v>
      </c>
      <c r="D23612" s="1" t="s">
        <v>48788</v>
      </c>
      <c r="E23612" s="1" t="s">
        <v>280</v>
      </c>
      <c r="F23612" s="1" t="s">
        <v>11</v>
      </c>
      <c r="G23612" s="1" t="str">
        <f>IFERROR(__xludf.DUMMYFUNCTION("GOOGLETRANSLATE(D23612,""fr"",""en"")"),"#VALUE!")</f>
        <v>#VALUE!</v>
      </c>
    </row>
    <row r="23613" ht="15.75" customHeight="1">
      <c r="A23613" s="1" t="s">
        <v>9121</v>
      </c>
      <c r="B23613" s="1">
        <v>1.0</v>
      </c>
      <c r="C23613" s="1" t="s">
        <v>48789</v>
      </c>
      <c r="D23613" s="1" t="s">
        <v>48790</v>
      </c>
      <c r="E23613" s="1" t="s">
        <v>575</v>
      </c>
      <c r="F23613" s="1" t="s">
        <v>84</v>
      </c>
      <c r="G23613" s="1" t="str">
        <f>IFERROR(__xludf.DUMMYFUNCTION("GOOGLETRANSLATE(D23613,""fr"",""en"")"),"#VALUE!")</f>
        <v>#VALUE!</v>
      </c>
    </row>
    <row r="23614" ht="15.75" customHeight="1">
      <c r="A23614" s="1" t="s">
        <v>3886</v>
      </c>
      <c r="B23614" s="1">
        <v>2.0</v>
      </c>
      <c r="C23614" s="1" t="s">
        <v>48791</v>
      </c>
      <c r="D23614" s="1" t="s">
        <v>48792</v>
      </c>
      <c r="E23614" s="1" t="s">
        <v>176</v>
      </c>
      <c r="F23614" s="1" t="s">
        <v>66</v>
      </c>
      <c r="G23614" s="1" t="str">
        <f>IFERROR(__xludf.DUMMYFUNCTION("GOOGLETRANSLATE(D23614,""fr"",""en"")"),"#VALUE!")</f>
        <v>#VALUE!</v>
      </c>
    </row>
    <row r="23615" ht="15.75" customHeight="1">
      <c r="A23615" s="1" t="s">
        <v>18</v>
      </c>
      <c r="B23615" s="1">
        <v>1.0</v>
      </c>
      <c r="C23615" s="1" t="s">
        <v>48793</v>
      </c>
      <c r="D23615" s="1" t="s">
        <v>48794</v>
      </c>
      <c r="E23615" s="1" t="s">
        <v>10</v>
      </c>
      <c r="F23615" s="1" t="s">
        <v>11</v>
      </c>
      <c r="G23615" s="1" t="str">
        <f>IFERROR(__xludf.DUMMYFUNCTION("GOOGLETRANSLATE(D23615,""fr"",""en"")"),"#VALUE!")</f>
        <v>#VALUE!</v>
      </c>
    </row>
    <row r="23616" ht="15.75" customHeight="1">
      <c r="A23616" s="1" t="s">
        <v>5310</v>
      </c>
      <c r="B23616" s="1">
        <v>5.0</v>
      </c>
      <c r="C23616" s="1" t="s">
        <v>48795</v>
      </c>
      <c r="D23616" s="1" t="s">
        <v>48796</v>
      </c>
      <c r="E23616" s="1" t="s">
        <v>10</v>
      </c>
      <c r="F23616" s="1" t="s">
        <v>11</v>
      </c>
      <c r="G23616" s="1" t="str">
        <f>IFERROR(__xludf.DUMMYFUNCTION("GOOGLETRANSLATE(D23616,""fr"",""en"")"),"#VALUE!")</f>
        <v>#VALUE!</v>
      </c>
    </row>
    <row r="23617" ht="15.75" customHeight="1">
      <c r="A23617" s="1" t="s">
        <v>1138</v>
      </c>
      <c r="B23617" s="1">
        <v>3.0</v>
      </c>
      <c r="C23617" s="1" t="s">
        <v>48797</v>
      </c>
      <c r="D23617" s="1" t="s">
        <v>48798</v>
      </c>
      <c r="E23617" s="1" t="s">
        <v>10</v>
      </c>
      <c r="F23617" s="1" t="s">
        <v>11</v>
      </c>
      <c r="G23617" s="1" t="str">
        <f>IFERROR(__xludf.DUMMYFUNCTION("GOOGLETRANSLATE(D23617,""fr"",""en"")"),"#VALUE!")</f>
        <v>#VALUE!</v>
      </c>
    </row>
    <row r="23618" ht="15.75" customHeight="1">
      <c r="A23618" s="1" t="s">
        <v>2964</v>
      </c>
      <c r="B23618" s="1">
        <v>1.0</v>
      </c>
      <c r="C23618" s="1" t="s">
        <v>48799</v>
      </c>
      <c r="D23618" s="1" t="s">
        <v>48800</v>
      </c>
      <c r="E23618" s="1" t="s">
        <v>117</v>
      </c>
      <c r="F23618" s="1" t="s">
        <v>118</v>
      </c>
      <c r="G23618" s="1" t="str">
        <f>IFERROR(__xludf.DUMMYFUNCTION("GOOGLETRANSLATE(D23618,""fr"",""en"")"),"#VALUE!")</f>
        <v>#VALUE!</v>
      </c>
    </row>
    <row r="23619" ht="15.75" customHeight="1">
      <c r="A23619" s="1" t="s">
        <v>119</v>
      </c>
      <c r="B23619" s="1">
        <v>3.0</v>
      </c>
      <c r="C23619" s="1" t="s">
        <v>48801</v>
      </c>
      <c r="D23619" s="1" t="s">
        <v>48802</v>
      </c>
      <c r="E23619" s="1" t="s">
        <v>10</v>
      </c>
      <c r="F23619" s="1" t="s">
        <v>11</v>
      </c>
      <c r="G23619" s="1" t="str">
        <f>IFERROR(__xludf.DUMMYFUNCTION("GOOGLETRANSLATE(D23619,""fr"",""en"")"),"#VALUE!")</f>
        <v>#VALUE!</v>
      </c>
    </row>
    <row r="23620" ht="15.75" customHeight="1">
      <c r="A23620" s="1" t="s">
        <v>2200</v>
      </c>
      <c r="B23620" s="1">
        <v>1.0</v>
      </c>
      <c r="C23620" s="1" t="s">
        <v>48803</v>
      </c>
      <c r="D23620" s="1" t="s">
        <v>48804</v>
      </c>
      <c r="E23620" s="1" t="s">
        <v>10</v>
      </c>
      <c r="F23620" s="1" t="s">
        <v>11</v>
      </c>
      <c r="G23620" s="1" t="str">
        <f>IFERROR(__xludf.DUMMYFUNCTION("GOOGLETRANSLATE(D23620,""fr"",""en"")"),"#VALUE!")</f>
        <v>#VALUE!</v>
      </c>
    </row>
    <row r="23621" ht="15.75" customHeight="1">
      <c r="A23621" s="1" t="s">
        <v>11088</v>
      </c>
      <c r="B23621" s="1">
        <v>1.0</v>
      </c>
      <c r="C23621" s="1" t="s">
        <v>48805</v>
      </c>
      <c r="D23621" s="1" t="s">
        <v>48806</v>
      </c>
      <c r="E23621" s="1" t="s">
        <v>38</v>
      </c>
      <c r="F23621" s="1" t="s">
        <v>39</v>
      </c>
      <c r="G23621" s="1" t="str">
        <f>IFERROR(__xludf.DUMMYFUNCTION("GOOGLETRANSLATE(D23621,""fr"",""en"")"),"#VALUE!")</f>
        <v>#VALUE!</v>
      </c>
    </row>
    <row r="23622" ht="15.75" customHeight="1">
      <c r="A23622" s="1" t="s">
        <v>1699</v>
      </c>
      <c r="B23622" s="1">
        <v>5.0</v>
      </c>
      <c r="C23622" s="1" t="s">
        <v>48807</v>
      </c>
      <c r="D23622" s="1" t="s">
        <v>48808</v>
      </c>
      <c r="E23622" s="1" t="s">
        <v>169</v>
      </c>
      <c r="F23622" s="1" t="s">
        <v>11</v>
      </c>
      <c r="G23622" s="1" t="str">
        <f>IFERROR(__xludf.DUMMYFUNCTION("GOOGLETRANSLATE(D23622,""fr"",""en"")"),"#VALUE!")</f>
        <v>#VALUE!</v>
      </c>
    </row>
    <row r="23623" ht="15.75" customHeight="1">
      <c r="A23623" s="1" t="s">
        <v>377</v>
      </c>
      <c r="B23623" s="1">
        <v>5.0</v>
      </c>
      <c r="C23623" s="1" t="s">
        <v>48809</v>
      </c>
      <c r="D23623" s="1" t="s">
        <v>48810</v>
      </c>
      <c r="E23623" s="1" t="s">
        <v>21</v>
      </c>
      <c r="F23623" s="1" t="s">
        <v>11</v>
      </c>
      <c r="G23623" s="1" t="str">
        <f>IFERROR(__xludf.DUMMYFUNCTION("GOOGLETRANSLATE(D23623,""fr"",""en"")"),"#VALUE!")</f>
        <v>#VALUE!</v>
      </c>
    </row>
    <row r="23624" ht="15.75" customHeight="1">
      <c r="A23624" s="1" t="s">
        <v>2753</v>
      </c>
      <c r="B23624" s="1">
        <v>1.0</v>
      </c>
      <c r="C23624" s="1" t="s">
        <v>48811</v>
      </c>
      <c r="D23624" s="1" t="s">
        <v>48812</v>
      </c>
      <c r="E23624" s="1" t="s">
        <v>10</v>
      </c>
      <c r="F23624" s="1" t="s">
        <v>11</v>
      </c>
      <c r="G23624" s="1" t="str">
        <f>IFERROR(__xludf.DUMMYFUNCTION("GOOGLETRANSLATE(D23624,""fr"",""en"")"),"#VALUE!")</f>
        <v>#VALUE!</v>
      </c>
    </row>
    <row r="23625" ht="15.75" customHeight="1">
      <c r="A23625" s="1" t="s">
        <v>724</v>
      </c>
      <c r="B23625" s="1">
        <v>5.0</v>
      </c>
      <c r="C23625" s="1" t="s">
        <v>48813</v>
      </c>
      <c r="D23625" s="1" t="s">
        <v>48814</v>
      </c>
      <c r="E23625" s="1" t="s">
        <v>21</v>
      </c>
      <c r="F23625" s="1" t="s">
        <v>11</v>
      </c>
      <c r="G23625" s="1" t="str">
        <f>IFERROR(__xludf.DUMMYFUNCTION("GOOGLETRANSLATE(D23625,""fr"",""en"")"),"#VALUE!")</f>
        <v>#VALUE!</v>
      </c>
    </row>
    <row r="23626" ht="15.75" customHeight="1">
      <c r="A23626" s="1" t="s">
        <v>3186</v>
      </c>
      <c r="B23626" s="1">
        <v>1.0</v>
      </c>
      <c r="C23626" s="1" t="s">
        <v>48815</v>
      </c>
      <c r="D23626" s="1" t="s">
        <v>48816</v>
      </c>
      <c r="E23626" s="1" t="s">
        <v>29</v>
      </c>
      <c r="F23626" s="1" t="s">
        <v>30</v>
      </c>
      <c r="G23626" s="1" t="str">
        <f>IFERROR(__xludf.DUMMYFUNCTION("GOOGLETRANSLATE(D23626,""fr"",""en"")"),"#VALUE!")</f>
        <v>#VALUE!</v>
      </c>
    </row>
    <row r="23627" ht="15.75" customHeight="1">
      <c r="A23627" s="1" t="s">
        <v>1253</v>
      </c>
      <c r="B23627" s="1">
        <v>1.0</v>
      </c>
      <c r="C23627" s="1" t="s">
        <v>48817</v>
      </c>
      <c r="D23627" s="1" t="s">
        <v>48818</v>
      </c>
      <c r="E23627" s="1" t="s">
        <v>103</v>
      </c>
      <c r="F23627" s="1" t="s">
        <v>48</v>
      </c>
      <c r="G23627" s="1" t="str">
        <f>IFERROR(__xludf.DUMMYFUNCTION("GOOGLETRANSLATE(D23627,""fr"",""en"")"),"#VALUE!")</f>
        <v>#VALUE!</v>
      </c>
    </row>
    <row r="23628" ht="15.75" customHeight="1">
      <c r="A23628" s="1" t="s">
        <v>2961</v>
      </c>
      <c r="B23628" s="1">
        <v>1.0</v>
      </c>
      <c r="C23628" s="1" t="s">
        <v>48819</v>
      </c>
      <c r="D23628" s="1" t="s">
        <v>48820</v>
      </c>
      <c r="E23628" s="1" t="s">
        <v>10</v>
      </c>
      <c r="F23628" s="1" t="s">
        <v>11</v>
      </c>
      <c r="G23628" s="1" t="str">
        <f>IFERROR(__xludf.DUMMYFUNCTION("GOOGLETRANSLATE(D23628,""fr"",""en"")"),"#VALUE!")</f>
        <v>#VALUE!</v>
      </c>
    </row>
    <row r="23629" ht="15.75" customHeight="1">
      <c r="A23629" s="1" t="s">
        <v>1830</v>
      </c>
      <c r="B23629" s="1">
        <v>4.0</v>
      </c>
      <c r="C23629" s="1" t="s">
        <v>48821</v>
      </c>
      <c r="D23629" s="1" t="s">
        <v>48822</v>
      </c>
      <c r="E23629" s="1" t="s">
        <v>10</v>
      </c>
      <c r="F23629" s="1" t="s">
        <v>11</v>
      </c>
      <c r="G23629" s="1" t="str">
        <f>IFERROR(__xludf.DUMMYFUNCTION("GOOGLETRANSLATE(D23629,""fr"",""en"")"),"#VALUE!")</f>
        <v>#VALUE!</v>
      </c>
    </row>
    <row r="23630" ht="15.75" customHeight="1">
      <c r="A23630" s="1" t="s">
        <v>4162</v>
      </c>
      <c r="B23630" s="1">
        <v>4.0</v>
      </c>
      <c r="C23630" s="1" t="s">
        <v>48823</v>
      </c>
      <c r="D23630" s="1" t="s">
        <v>48824</v>
      </c>
      <c r="E23630" s="1" t="s">
        <v>21</v>
      </c>
      <c r="F23630" s="1" t="s">
        <v>11</v>
      </c>
      <c r="G23630" s="1" t="str">
        <f>IFERROR(__xludf.DUMMYFUNCTION("GOOGLETRANSLATE(D23630,""fr"",""en"")"),"#VALUE!")</f>
        <v>#VALUE!</v>
      </c>
    </row>
    <row r="23631" ht="15.75" customHeight="1">
      <c r="A23631" s="1" t="s">
        <v>4107</v>
      </c>
      <c r="B23631" s="1">
        <v>3.0</v>
      </c>
      <c r="C23631" s="1" t="s">
        <v>48825</v>
      </c>
      <c r="D23631" s="1" t="s">
        <v>48826</v>
      </c>
      <c r="E23631" s="1" t="s">
        <v>10</v>
      </c>
      <c r="F23631" s="1" t="s">
        <v>11</v>
      </c>
      <c r="G23631" s="1" t="str">
        <f>IFERROR(__xludf.DUMMYFUNCTION("GOOGLETRANSLATE(D23631,""fr"",""en"")"),"#VALUE!")</f>
        <v>#VALUE!</v>
      </c>
    </row>
    <row r="23632" ht="15.75" customHeight="1">
      <c r="A23632" s="1" t="s">
        <v>2141</v>
      </c>
      <c r="B23632" s="1">
        <v>3.0</v>
      </c>
      <c r="C23632" s="1" t="s">
        <v>48827</v>
      </c>
      <c r="D23632" s="1" t="s">
        <v>48828</v>
      </c>
      <c r="E23632" s="1" t="s">
        <v>10</v>
      </c>
      <c r="F23632" s="1" t="s">
        <v>11</v>
      </c>
      <c r="G23632" s="1" t="str">
        <f>IFERROR(__xludf.DUMMYFUNCTION("GOOGLETRANSLATE(D23632,""fr"",""en"")"),"#VALUE!")</f>
        <v>#VALUE!</v>
      </c>
    </row>
    <row r="23633" ht="15.75" customHeight="1">
      <c r="A23633" s="1" t="s">
        <v>1886</v>
      </c>
      <c r="B23633" s="1">
        <v>1.0</v>
      </c>
      <c r="C23633" s="1" t="s">
        <v>48829</v>
      </c>
      <c r="D23633" s="1" t="s">
        <v>15131</v>
      </c>
      <c r="E23633" s="1" t="s">
        <v>169</v>
      </c>
      <c r="F23633" s="1" t="s">
        <v>11</v>
      </c>
      <c r="G23633" s="1" t="str">
        <f>IFERROR(__xludf.DUMMYFUNCTION("GOOGLETRANSLATE(D23633,""fr"",""en"")"),"#VALUE!")</f>
        <v>#VALUE!</v>
      </c>
    </row>
    <row r="23634" ht="15.75" customHeight="1">
      <c r="A23634" s="1" t="s">
        <v>236</v>
      </c>
      <c r="B23634" s="1">
        <v>4.0</v>
      </c>
      <c r="C23634" s="1" t="s">
        <v>48830</v>
      </c>
      <c r="D23634" s="1" t="s">
        <v>48831</v>
      </c>
      <c r="E23634" s="1" t="s">
        <v>10</v>
      </c>
      <c r="F23634" s="1" t="s">
        <v>11</v>
      </c>
      <c r="G23634" s="1" t="str">
        <f>IFERROR(__xludf.DUMMYFUNCTION("GOOGLETRANSLATE(D23634,""fr"",""en"")"),"#VALUE!")</f>
        <v>#VALUE!</v>
      </c>
    </row>
    <row r="23635" ht="15.75" customHeight="1">
      <c r="A23635" s="1" t="s">
        <v>11828</v>
      </c>
      <c r="B23635" s="1">
        <v>1.0</v>
      </c>
      <c r="C23635" s="1" t="s">
        <v>48832</v>
      </c>
      <c r="D23635" s="1" t="s">
        <v>48833</v>
      </c>
      <c r="E23635" s="1" t="s">
        <v>83</v>
      </c>
      <c r="F23635" s="1" t="s">
        <v>84</v>
      </c>
      <c r="G23635" s="1" t="str">
        <f>IFERROR(__xludf.DUMMYFUNCTION("GOOGLETRANSLATE(D23635,""fr"",""en"")"),"#VALUE!")</f>
        <v>#VALUE!</v>
      </c>
    </row>
    <row r="23636" ht="15.75" customHeight="1">
      <c r="A23636" s="1" t="s">
        <v>4820</v>
      </c>
      <c r="B23636" s="1">
        <v>1.0</v>
      </c>
      <c r="C23636" s="1" t="s">
        <v>48834</v>
      </c>
      <c r="D23636" s="1" t="s">
        <v>48835</v>
      </c>
      <c r="E23636" s="1" t="s">
        <v>52</v>
      </c>
      <c r="F23636" s="1" t="s">
        <v>110</v>
      </c>
      <c r="G23636" s="1" t="str">
        <f>IFERROR(__xludf.DUMMYFUNCTION("GOOGLETRANSLATE(D23636,""fr"",""en"")"),"#VALUE!")</f>
        <v>#VALUE!</v>
      </c>
    </row>
    <row r="23637" ht="15.75" customHeight="1">
      <c r="A23637" s="1" t="s">
        <v>1741</v>
      </c>
      <c r="B23637" s="1">
        <v>5.0</v>
      </c>
      <c r="C23637" s="1" t="s">
        <v>48836</v>
      </c>
      <c r="D23637" s="1" t="s">
        <v>48837</v>
      </c>
      <c r="E23637" s="1" t="s">
        <v>10</v>
      </c>
      <c r="F23637" s="1" t="s">
        <v>11</v>
      </c>
      <c r="G23637" s="1" t="str">
        <f>IFERROR(__xludf.DUMMYFUNCTION("GOOGLETRANSLATE(D23637,""fr"",""en"")"),"#VALUE!")</f>
        <v>#VALUE!</v>
      </c>
    </row>
    <row r="23638" ht="15.75" customHeight="1">
      <c r="A23638" s="1" t="s">
        <v>391</v>
      </c>
      <c r="B23638" s="1">
        <v>3.0</v>
      </c>
      <c r="C23638" s="1" t="s">
        <v>48838</v>
      </c>
      <c r="D23638" s="1" t="s">
        <v>48839</v>
      </c>
      <c r="E23638" s="1" t="s">
        <v>125</v>
      </c>
      <c r="F23638" s="1" t="s">
        <v>11</v>
      </c>
      <c r="G23638" s="1" t="str">
        <f>IFERROR(__xludf.DUMMYFUNCTION("GOOGLETRANSLATE(D23638,""fr"",""en"")"),"#VALUE!")</f>
        <v>#VALUE!</v>
      </c>
    </row>
    <row r="23639" ht="15.75" customHeight="1">
      <c r="A23639" s="1" t="s">
        <v>9850</v>
      </c>
      <c r="B23639" s="1">
        <v>3.0</v>
      </c>
      <c r="C23639" s="1" t="s">
        <v>48840</v>
      </c>
      <c r="D23639" s="1" t="s">
        <v>48841</v>
      </c>
      <c r="E23639" s="1" t="s">
        <v>226</v>
      </c>
      <c r="F23639" s="1" t="s">
        <v>11</v>
      </c>
      <c r="G23639" s="1" t="str">
        <f>IFERROR(__xludf.DUMMYFUNCTION("GOOGLETRANSLATE(D23639,""fr"",""en"")"),"#VALUE!")</f>
        <v>#VALUE!</v>
      </c>
    </row>
    <row r="23640" ht="15.75" customHeight="1">
      <c r="A23640" s="1" t="s">
        <v>985</v>
      </c>
      <c r="B23640" s="1">
        <v>4.0</v>
      </c>
      <c r="C23640" s="1" t="s">
        <v>47132</v>
      </c>
      <c r="D23640" s="1" t="s">
        <v>48842</v>
      </c>
      <c r="E23640" s="1" t="s">
        <v>423</v>
      </c>
      <c r="F23640" s="1" t="s">
        <v>30</v>
      </c>
      <c r="G23640" s="1" t="str">
        <f>IFERROR(__xludf.DUMMYFUNCTION("GOOGLETRANSLATE(D23640,""fr"",""en"")"),"#VALUE!")</f>
        <v>#VALUE!</v>
      </c>
    </row>
    <row r="23641" ht="15.75" customHeight="1">
      <c r="A23641" s="1" t="s">
        <v>670</v>
      </c>
      <c r="B23641" s="1">
        <v>5.0</v>
      </c>
      <c r="C23641" s="1" t="s">
        <v>48843</v>
      </c>
      <c r="D23641" s="1" t="s">
        <v>48844</v>
      </c>
      <c r="E23641" s="1" t="s">
        <v>21</v>
      </c>
      <c r="F23641" s="1" t="s">
        <v>11</v>
      </c>
      <c r="G23641" s="1" t="str">
        <f>IFERROR(__xludf.DUMMYFUNCTION("GOOGLETRANSLATE(D23641,""fr"",""en"")"),"#VALUE!")</f>
        <v>#VALUE!</v>
      </c>
    </row>
    <row r="23642" ht="15.75" customHeight="1">
      <c r="A23642" s="1" t="s">
        <v>59</v>
      </c>
      <c r="B23642" s="1">
        <v>4.0</v>
      </c>
      <c r="C23642" s="1" t="s">
        <v>48845</v>
      </c>
      <c r="D23642" s="1" t="s">
        <v>48846</v>
      </c>
      <c r="E23642" s="1" t="s">
        <v>10</v>
      </c>
      <c r="F23642" s="1" t="s">
        <v>11</v>
      </c>
      <c r="G23642" s="1" t="str">
        <f>IFERROR(__xludf.DUMMYFUNCTION("GOOGLETRANSLATE(D23642,""fr"",""en"")"),"#VALUE!")</f>
        <v>#VALUE!</v>
      </c>
    </row>
    <row r="23643" ht="15.75" customHeight="1">
      <c r="A23643" s="1" t="s">
        <v>1741</v>
      </c>
      <c r="B23643" s="1">
        <v>3.0</v>
      </c>
      <c r="C23643" s="1" t="s">
        <v>48847</v>
      </c>
      <c r="D23643" s="1" t="s">
        <v>48848</v>
      </c>
      <c r="E23643" s="1" t="s">
        <v>10</v>
      </c>
      <c r="F23643" s="1" t="s">
        <v>11</v>
      </c>
      <c r="G23643" s="1" t="str">
        <f>IFERROR(__xludf.DUMMYFUNCTION("GOOGLETRANSLATE(D23643,""fr"",""en"")"),"#VALUE!")</f>
        <v>#VALUE!</v>
      </c>
    </row>
    <row r="23644" ht="15.75" customHeight="1">
      <c r="A23644" s="1" t="s">
        <v>10114</v>
      </c>
      <c r="B23644" s="1">
        <v>5.0</v>
      </c>
      <c r="C23644" s="1" t="s">
        <v>48849</v>
      </c>
      <c r="D23644" s="1" t="s">
        <v>48850</v>
      </c>
      <c r="E23644" s="1" t="s">
        <v>21</v>
      </c>
      <c r="F23644" s="1" t="s">
        <v>11</v>
      </c>
      <c r="G23644" s="1" t="str">
        <f>IFERROR(__xludf.DUMMYFUNCTION("GOOGLETRANSLATE(D23644,""fr"",""en"")"),"#VALUE!")</f>
        <v>#VALUE!</v>
      </c>
    </row>
    <row r="23645" ht="15.75" customHeight="1">
      <c r="A23645" s="1" t="s">
        <v>670</v>
      </c>
      <c r="B23645" s="1">
        <v>4.0</v>
      </c>
      <c r="C23645" s="1" t="s">
        <v>48851</v>
      </c>
      <c r="D23645" s="1" t="s">
        <v>48852</v>
      </c>
      <c r="E23645" s="1" t="s">
        <v>21</v>
      </c>
      <c r="F23645" s="1" t="s">
        <v>11</v>
      </c>
      <c r="G23645" s="1" t="str">
        <f>IFERROR(__xludf.DUMMYFUNCTION("GOOGLETRANSLATE(D23645,""fr"",""en"")"),"#VALUE!")</f>
        <v>#VALUE!</v>
      </c>
    </row>
    <row r="23646" ht="15.75" customHeight="1">
      <c r="A23646" s="1" t="s">
        <v>1476</v>
      </c>
      <c r="B23646" s="1">
        <v>4.0</v>
      </c>
      <c r="C23646" s="1" t="s">
        <v>48853</v>
      </c>
      <c r="D23646" s="1" t="s">
        <v>48854</v>
      </c>
      <c r="E23646" s="1" t="s">
        <v>21</v>
      </c>
      <c r="F23646" s="1" t="s">
        <v>11</v>
      </c>
      <c r="G23646" s="1" t="str">
        <f>IFERROR(__xludf.DUMMYFUNCTION("GOOGLETRANSLATE(D23646,""fr"",""en"")"),"#VALUE!")</f>
        <v>#VALUE!</v>
      </c>
    </row>
    <row r="23647" ht="15.75" customHeight="1">
      <c r="A23647" s="1" t="s">
        <v>1741</v>
      </c>
      <c r="B23647" s="1">
        <v>5.0</v>
      </c>
      <c r="C23647" s="1" t="s">
        <v>48855</v>
      </c>
      <c r="D23647" s="1" t="s">
        <v>48856</v>
      </c>
      <c r="E23647" s="1" t="s">
        <v>10</v>
      </c>
      <c r="F23647" s="1" t="s">
        <v>11</v>
      </c>
      <c r="G23647" s="1" t="str">
        <f>IFERROR(__xludf.DUMMYFUNCTION("GOOGLETRANSLATE(D23647,""fr"",""en"")"),"#VALUE!")</f>
        <v>#VALUE!</v>
      </c>
    </row>
    <row r="23648" ht="15.75" customHeight="1">
      <c r="A23648" s="1" t="s">
        <v>841</v>
      </c>
      <c r="B23648" s="1">
        <v>5.0</v>
      </c>
      <c r="C23648" s="1" t="s">
        <v>48857</v>
      </c>
      <c r="D23648" s="1" t="s">
        <v>48858</v>
      </c>
      <c r="E23648" s="1" t="s">
        <v>65</v>
      </c>
      <c r="F23648" s="1" t="s">
        <v>66</v>
      </c>
      <c r="G23648" s="1" t="str">
        <f>IFERROR(__xludf.DUMMYFUNCTION("GOOGLETRANSLATE(D23648,""fr"",""en"")"),"#VALUE!")</f>
        <v>#VALUE!</v>
      </c>
    </row>
    <row r="23649" ht="15.75" customHeight="1">
      <c r="A23649" s="1" t="s">
        <v>10533</v>
      </c>
      <c r="B23649" s="1">
        <v>2.0</v>
      </c>
      <c r="C23649" s="1" t="s">
        <v>48859</v>
      </c>
      <c r="D23649" s="1" t="s">
        <v>48860</v>
      </c>
      <c r="E23649" s="1" t="s">
        <v>280</v>
      </c>
      <c r="F23649" s="1" t="s">
        <v>11</v>
      </c>
      <c r="G23649" s="1" t="str">
        <f>IFERROR(__xludf.DUMMYFUNCTION("GOOGLETRANSLATE(D23649,""fr"",""en"")"),"#VALUE!")</f>
        <v>#VALUE!</v>
      </c>
    </row>
    <row r="23650" ht="15.75" customHeight="1">
      <c r="A23650" s="1" t="s">
        <v>3186</v>
      </c>
      <c r="B23650" s="1">
        <v>1.0</v>
      </c>
      <c r="C23650" s="1" t="s">
        <v>48861</v>
      </c>
      <c r="D23650" s="1" t="s">
        <v>48862</v>
      </c>
      <c r="E23650" s="1" t="s">
        <v>47</v>
      </c>
      <c r="F23650" s="1" t="s">
        <v>48</v>
      </c>
      <c r="G23650" s="1" t="str">
        <f>IFERROR(__xludf.DUMMYFUNCTION("GOOGLETRANSLATE(D23650,""fr"",""en"")"),"#VALUE!")</f>
        <v>#VALUE!</v>
      </c>
    </row>
    <row r="23651" ht="15.75" customHeight="1">
      <c r="A23651" s="1" t="s">
        <v>23844</v>
      </c>
      <c r="B23651" s="1">
        <v>1.0</v>
      </c>
      <c r="C23651" s="1" t="s">
        <v>48863</v>
      </c>
      <c r="D23651" s="1" t="s">
        <v>48864</v>
      </c>
      <c r="E23651" s="1" t="s">
        <v>226</v>
      </c>
      <c r="F23651" s="1" t="s">
        <v>11</v>
      </c>
      <c r="G23651" s="1" t="str">
        <f>IFERROR(__xludf.DUMMYFUNCTION("GOOGLETRANSLATE(D23651,""fr"",""en"")"),"#VALUE!")</f>
        <v>#VALUE!</v>
      </c>
    </row>
    <row r="23652" ht="15.75" customHeight="1">
      <c r="A23652" s="1" t="s">
        <v>6129</v>
      </c>
      <c r="B23652" s="1">
        <v>4.0</v>
      </c>
      <c r="C23652" s="1" t="s">
        <v>48865</v>
      </c>
      <c r="D23652" s="1" t="s">
        <v>48866</v>
      </c>
      <c r="E23652" s="1" t="s">
        <v>484</v>
      </c>
      <c r="F23652" s="1" t="s">
        <v>30</v>
      </c>
      <c r="G23652" s="1" t="str">
        <f>IFERROR(__xludf.DUMMYFUNCTION("GOOGLETRANSLATE(D23652,""fr"",""en"")"),"#VALUE!")</f>
        <v>#VALUE!</v>
      </c>
    </row>
    <row r="23653" ht="15.75" customHeight="1">
      <c r="A23653" s="1" t="s">
        <v>267</v>
      </c>
      <c r="B23653" s="1">
        <v>4.0</v>
      </c>
      <c r="C23653" s="1" t="s">
        <v>48867</v>
      </c>
      <c r="D23653" s="1" t="s">
        <v>48868</v>
      </c>
      <c r="E23653" s="1" t="s">
        <v>10</v>
      </c>
      <c r="F23653" s="1" t="s">
        <v>11</v>
      </c>
      <c r="G23653" s="1" t="str">
        <f>IFERROR(__xludf.DUMMYFUNCTION("GOOGLETRANSLATE(D23653,""fr"",""en"")"),"#VALUE!")</f>
        <v>#VALUE!</v>
      </c>
    </row>
    <row r="23654" ht="15.75" customHeight="1">
      <c r="A23654" s="1" t="s">
        <v>3523</v>
      </c>
      <c r="B23654" s="1">
        <v>5.0</v>
      </c>
      <c r="C23654" s="1" t="s">
        <v>48869</v>
      </c>
      <c r="D23654" s="1" t="s">
        <v>48870</v>
      </c>
      <c r="E23654" s="1" t="s">
        <v>21</v>
      </c>
      <c r="F23654" s="1" t="s">
        <v>11</v>
      </c>
      <c r="G23654" s="1" t="str">
        <f>IFERROR(__xludf.DUMMYFUNCTION("GOOGLETRANSLATE(D23654,""fr"",""en"")"),"#VALUE!")</f>
        <v>#VALUE!</v>
      </c>
    </row>
    <row r="23655" ht="15.75" customHeight="1">
      <c r="A23655" s="1" t="s">
        <v>2929</v>
      </c>
      <c r="B23655" s="1">
        <v>2.0</v>
      </c>
      <c r="C23655" s="1" t="s">
        <v>48871</v>
      </c>
      <c r="D23655" s="1" t="s">
        <v>48872</v>
      </c>
      <c r="E23655" s="1" t="s">
        <v>273</v>
      </c>
      <c r="F23655" s="1" t="s">
        <v>11</v>
      </c>
      <c r="G23655" s="1" t="str">
        <f>IFERROR(__xludf.DUMMYFUNCTION("GOOGLETRANSLATE(D23655,""fr"",""en"")"),"#VALUE!")</f>
        <v>#VALUE!</v>
      </c>
    </row>
    <row r="23656" ht="15.75" customHeight="1">
      <c r="A23656" s="1" t="s">
        <v>1476</v>
      </c>
      <c r="B23656" s="1">
        <v>4.0</v>
      </c>
      <c r="C23656" s="1" t="s">
        <v>48873</v>
      </c>
      <c r="D23656" s="1" t="s">
        <v>48874</v>
      </c>
      <c r="E23656" s="1" t="s">
        <v>21</v>
      </c>
      <c r="F23656" s="1" t="s">
        <v>11</v>
      </c>
      <c r="G23656" s="1" t="str">
        <f>IFERROR(__xludf.DUMMYFUNCTION("GOOGLETRANSLATE(D23656,""fr"",""en"")"),"#VALUE!")</f>
        <v>#VALUE!</v>
      </c>
    </row>
    <row r="23657" ht="15.75" customHeight="1">
      <c r="A23657" s="1" t="s">
        <v>4315</v>
      </c>
      <c r="B23657" s="1">
        <v>1.0</v>
      </c>
      <c r="C23657" s="1" t="s">
        <v>48875</v>
      </c>
      <c r="D23657" s="1" t="s">
        <v>48876</v>
      </c>
      <c r="E23657" s="1" t="s">
        <v>43</v>
      </c>
      <c r="F23657" s="1" t="s">
        <v>30</v>
      </c>
      <c r="G23657" s="1" t="str">
        <f>IFERROR(__xludf.DUMMYFUNCTION("GOOGLETRANSLATE(D23657,""fr"",""en"")"),"#VALUE!")</f>
        <v>#VALUE!</v>
      </c>
    </row>
    <row r="23658" ht="15.75" customHeight="1">
      <c r="A23658" s="1" t="s">
        <v>936</v>
      </c>
      <c r="B23658" s="1">
        <v>4.0</v>
      </c>
      <c r="C23658" s="1" t="s">
        <v>48877</v>
      </c>
      <c r="D23658" s="1" t="s">
        <v>48878</v>
      </c>
      <c r="E23658" s="1" t="s">
        <v>21</v>
      </c>
      <c r="F23658" s="1" t="s">
        <v>11</v>
      </c>
      <c r="G23658" s="1" t="str">
        <f>IFERROR(__xludf.DUMMYFUNCTION("GOOGLETRANSLATE(D23658,""fr"",""en"")"),"#VALUE!")</f>
        <v>#VALUE!</v>
      </c>
    </row>
    <row r="23659" ht="15.75" customHeight="1">
      <c r="A23659" s="1" t="s">
        <v>6006</v>
      </c>
      <c r="B23659" s="1">
        <v>1.0</v>
      </c>
      <c r="C23659" s="1" t="s">
        <v>48879</v>
      </c>
      <c r="D23659" s="1" t="s">
        <v>48880</v>
      </c>
      <c r="E23659" s="1" t="s">
        <v>614</v>
      </c>
      <c r="F23659" s="1" t="s">
        <v>30</v>
      </c>
      <c r="G23659" s="1" t="str">
        <f>IFERROR(__xludf.DUMMYFUNCTION("GOOGLETRANSLATE(D23659,""fr"",""en"")"),"#VALUE!")</f>
        <v>#VALUE!</v>
      </c>
    </row>
    <row r="23660" ht="15.75" customHeight="1">
      <c r="A23660" s="1" t="s">
        <v>606</v>
      </c>
      <c r="B23660" s="1">
        <v>1.0</v>
      </c>
      <c r="C23660" s="1" t="s">
        <v>48881</v>
      </c>
      <c r="D23660" s="1" t="s">
        <v>48882</v>
      </c>
      <c r="E23660" s="1" t="s">
        <v>21</v>
      </c>
      <c r="F23660" s="1" t="s">
        <v>11</v>
      </c>
      <c r="G23660" s="1" t="str">
        <f>IFERROR(__xludf.DUMMYFUNCTION("GOOGLETRANSLATE(D23660,""fr"",""en"")"),"#VALUE!")</f>
        <v>#VALUE!</v>
      </c>
    </row>
    <row r="23661" ht="15.75" customHeight="1">
      <c r="A23661" s="1" t="s">
        <v>4474</v>
      </c>
      <c r="B23661" s="1">
        <v>2.0</v>
      </c>
      <c r="C23661" s="1" t="s">
        <v>48883</v>
      </c>
      <c r="D23661" s="1" t="s">
        <v>48884</v>
      </c>
      <c r="E23661" s="1" t="s">
        <v>296</v>
      </c>
      <c r="F23661" s="1" t="s">
        <v>11</v>
      </c>
      <c r="G23661" s="1" t="str">
        <f>IFERROR(__xludf.DUMMYFUNCTION("GOOGLETRANSLATE(D23661,""fr"",""en"")"),"#VALUE!")</f>
        <v>#VALUE!</v>
      </c>
    </row>
    <row r="23662" ht="15.75" customHeight="1">
      <c r="A23662" s="1" t="s">
        <v>3496</v>
      </c>
      <c r="B23662" s="1">
        <v>5.0</v>
      </c>
      <c r="C23662" s="1" t="s">
        <v>48885</v>
      </c>
      <c r="D23662" s="1" t="s">
        <v>48886</v>
      </c>
      <c r="E23662" s="1" t="s">
        <v>21</v>
      </c>
      <c r="F23662" s="1" t="s">
        <v>11</v>
      </c>
      <c r="G23662" s="1" t="str">
        <f>IFERROR(__xludf.DUMMYFUNCTION("GOOGLETRANSLATE(D23662,""fr"",""en"")"),"#VALUE!")</f>
        <v>#VALUE!</v>
      </c>
    </row>
    <row r="23663" ht="15.75" customHeight="1">
      <c r="A23663" s="1" t="s">
        <v>3186</v>
      </c>
      <c r="B23663" s="1">
        <v>4.0</v>
      </c>
      <c r="C23663" s="1" t="s">
        <v>48887</v>
      </c>
      <c r="D23663" s="1" t="s">
        <v>48888</v>
      </c>
      <c r="E23663" s="1" t="s">
        <v>10</v>
      </c>
      <c r="F23663" s="1" t="s">
        <v>11</v>
      </c>
      <c r="G23663" s="1" t="str">
        <f>IFERROR(__xludf.DUMMYFUNCTION("GOOGLETRANSLATE(D23663,""fr"",""en"")"),"#VALUE!")</f>
        <v>#VALUE!</v>
      </c>
    </row>
    <row r="23664" ht="15.75" customHeight="1">
      <c r="A23664" s="1" t="s">
        <v>14686</v>
      </c>
      <c r="B23664" s="1">
        <v>2.0</v>
      </c>
      <c r="C23664" s="1" t="s">
        <v>48889</v>
      </c>
      <c r="D23664" s="1" t="s">
        <v>48890</v>
      </c>
      <c r="E23664" s="1" t="s">
        <v>52</v>
      </c>
      <c r="F23664" s="1" t="s">
        <v>11</v>
      </c>
      <c r="G23664" s="1" t="str">
        <f>IFERROR(__xludf.DUMMYFUNCTION("GOOGLETRANSLATE(D23664,""fr"",""en"")"),"#VALUE!")</f>
        <v>#VALUE!</v>
      </c>
    </row>
    <row r="23665" ht="15.75" customHeight="1">
      <c r="A23665" s="1" t="s">
        <v>2343</v>
      </c>
      <c r="B23665" s="1">
        <v>1.0</v>
      </c>
      <c r="C23665" s="1" t="s">
        <v>48891</v>
      </c>
      <c r="D23665" s="1" t="s">
        <v>48892</v>
      </c>
      <c r="E23665" s="1" t="s">
        <v>3642</v>
      </c>
      <c r="F23665" s="1" t="s">
        <v>118</v>
      </c>
      <c r="G23665" s="1" t="str">
        <f>IFERROR(__xludf.DUMMYFUNCTION("GOOGLETRANSLATE(D23665,""fr"",""en"")"),"#VALUE!")</f>
        <v>#VALUE!</v>
      </c>
    </row>
    <row r="23666" ht="15.75" customHeight="1">
      <c r="A23666" s="1" t="s">
        <v>844</v>
      </c>
      <c r="B23666" s="1">
        <v>5.0</v>
      </c>
      <c r="C23666" s="1" t="s">
        <v>48893</v>
      </c>
      <c r="D23666" s="1" t="s">
        <v>48894</v>
      </c>
      <c r="E23666" s="1" t="s">
        <v>10</v>
      </c>
      <c r="F23666" s="1" t="s">
        <v>11</v>
      </c>
      <c r="G23666" s="1" t="str">
        <f>IFERROR(__xludf.DUMMYFUNCTION("GOOGLETRANSLATE(D23666,""fr"",""en"")"),"#VALUE!")</f>
        <v>#VALUE!</v>
      </c>
    </row>
    <row r="23667" ht="15.75" customHeight="1">
      <c r="A23667" s="1" t="s">
        <v>190</v>
      </c>
      <c r="B23667" s="1">
        <v>1.0</v>
      </c>
      <c r="C23667" s="1" t="s">
        <v>48895</v>
      </c>
      <c r="D23667" s="1" t="s">
        <v>48896</v>
      </c>
      <c r="E23667" s="1" t="s">
        <v>292</v>
      </c>
      <c r="F23667" s="1" t="s">
        <v>11</v>
      </c>
      <c r="G23667" s="1" t="str">
        <f>IFERROR(__xludf.DUMMYFUNCTION("GOOGLETRANSLATE(D23667,""fr"",""en"")"),"#VALUE!")</f>
        <v>#VALUE!</v>
      </c>
    </row>
    <row r="23668" ht="15.75" customHeight="1">
      <c r="A23668" s="1" t="s">
        <v>12700</v>
      </c>
      <c r="B23668" s="1">
        <v>4.0</v>
      </c>
      <c r="C23668" s="1" t="s">
        <v>24520</v>
      </c>
      <c r="D23668" s="1" t="s">
        <v>48897</v>
      </c>
      <c r="E23668" s="1" t="s">
        <v>280</v>
      </c>
      <c r="F23668" s="1" t="s">
        <v>11</v>
      </c>
      <c r="G23668" s="1" t="str">
        <f>IFERROR(__xludf.DUMMYFUNCTION("GOOGLETRANSLATE(D23668,""fr"",""en"")"),"#VALUE!")</f>
        <v>#VALUE!</v>
      </c>
    </row>
    <row r="23669" ht="15.75" customHeight="1">
      <c r="A23669" s="1" t="s">
        <v>9780</v>
      </c>
      <c r="B23669" s="1">
        <v>3.0</v>
      </c>
      <c r="C23669" s="1" t="s">
        <v>48898</v>
      </c>
      <c r="D23669" s="1" t="s">
        <v>48899</v>
      </c>
      <c r="E23669" s="1" t="s">
        <v>296</v>
      </c>
      <c r="F23669" s="1" t="s">
        <v>48</v>
      </c>
      <c r="G23669" s="1" t="str">
        <f>IFERROR(__xludf.DUMMYFUNCTION("GOOGLETRANSLATE(D23669,""fr"",""en"")"),"#VALUE!")</f>
        <v>#VALUE!</v>
      </c>
    </row>
    <row r="23670" ht="15.75" customHeight="1">
      <c r="A23670" s="1" t="s">
        <v>1020</v>
      </c>
      <c r="B23670" s="1">
        <v>3.0</v>
      </c>
      <c r="C23670" s="1" t="s">
        <v>48900</v>
      </c>
      <c r="D23670" s="1" t="s">
        <v>48901</v>
      </c>
      <c r="E23670" s="1" t="s">
        <v>10</v>
      </c>
      <c r="F23670" s="1" t="s">
        <v>11</v>
      </c>
      <c r="G23670" s="1" t="str">
        <f>IFERROR(__xludf.DUMMYFUNCTION("GOOGLETRANSLATE(D23670,""fr"",""en"")"),"#VALUE!")</f>
        <v>#VALUE!</v>
      </c>
    </row>
    <row r="23671" ht="15.75" customHeight="1">
      <c r="A23671" s="1" t="s">
        <v>692</v>
      </c>
      <c r="B23671" s="1">
        <v>1.0</v>
      </c>
      <c r="C23671" s="1" t="s">
        <v>48902</v>
      </c>
      <c r="D23671" s="1" t="s">
        <v>48903</v>
      </c>
      <c r="E23671" s="1" t="s">
        <v>226</v>
      </c>
      <c r="F23671" s="1" t="s">
        <v>110</v>
      </c>
      <c r="G23671" s="1" t="str">
        <f>IFERROR(__xludf.DUMMYFUNCTION("GOOGLETRANSLATE(D23671,""fr"",""en"")"),"#VALUE!")</f>
        <v>#VALUE!</v>
      </c>
    </row>
    <row r="23672" ht="15.75" customHeight="1">
      <c r="A23672" s="1" t="s">
        <v>624</v>
      </c>
      <c r="B23672" s="1">
        <v>3.0</v>
      </c>
      <c r="C23672" s="1" t="s">
        <v>48904</v>
      </c>
      <c r="D23672" s="1" t="s">
        <v>48905</v>
      </c>
      <c r="E23672" s="1" t="s">
        <v>21</v>
      </c>
      <c r="F23672" s="1" t="s">
        <v>11</v>
      </c>
      <c r="G23672" s="1" t="str">
        <f>IFERROR(__xludf.DUMMYFUNCTION("GOOGLETRANSLATE(D23672,""fr"",""en"")"),"#VALUE!")</f>
        <v>#VALUE!</v>
      </c>
    </row>
    <row r="23673" ht="15.75" customHeight="1">
      <c r="A23673" s="1" t="s">
        <v>1375</v>
      </c>
      <c r="B23673" s="1">
        <v>2.0</v>
      </c>
      <c r="C23673" s="1" t="s">
        <v>48906</v>
      </c>
      <c r="D23673" s="1" t="s">
        <v>48907</v>
      </c>
      <c r="E23673" s="1" t="s">
        <v>226</v>
      </c>
      <c r="F23673" s="1" t="s">
        <v>11</v>
      </c>
      <c r="G23673" s="1" t="str">
        <f>IFERROR(__xludf.DUMMYFUNCTION("GOOGLETRANSLATE(D23673,""fr"",""en"")"),"#VALUE!")</f>
        <v>#VALUE!</v>
      </c>
    </row>
    <row r="23674" ht="15.75" customHeight="1">
      <c r="A23674" s="1" t="s">
        <v>738</v>
      </c>
      <c r="B23674" s="1">
        <v>3.0</v>
      </c>
      <c r="C23674" s="1" t="s">
        <v>48908</v>
      </c>
      <c r="D23674" s="1" t="s">
        <v>48909</v>
      </c>
      <c r="E23674" s="1" t="s">
        <v>21</v>
      </c>
      <c r="F23674" s="1" t="s">
        <v>11</v>
      </c>
      <c r="G23674" s="1" t="str">
        <f>IFERROR(__xludf.DUMMYFUNCTION("GOOGLETRANSLATE(D23674,""fr"",""en"")"),"#VALUE!")</f>
        <v>#VALUE!</v>
      </c>
    </row>
    <row r="23675" ht="15.75" customHeight="1">
      <c r="A23675" s="1" t="s">
        <v>31</v>
      </c>
      <c r="B23675" s="1">
        <v>3.0</v>
      </c>
      <c r="C23675" s="1" t="s">
        <v>48910</v>
      </c>
      <c r="D23675" s="1" t="s">
        <v>48911</v>
      </c>
      <c r="E23675" s="1" t="s">
        <v>21</v>
      </c>
      <c r="F23675" s="1" t="s">
        <v>11</v>
      </c>
      <c r="G23675" s="1" t="str">
        <f>IFERROR(__xludf.DUMMYFUNCTION("GOOGLETRANSLATE(D23675,""fr"",""en"")"),"#VALUE!")</f>
        <v>#VALUE!</v>
      </c>
    </row>
    <row r="23676" ht="15.75" customHeight="1">
      <c r="A23676" s="1" t="s">
        <v>100</v>
      </c>
      <c r="B23676" s="1">
        <v>1.0</v>
      </c>
      <c r="C23676" s="1" t="s">
        <v>48912</v>
      </c>
      <c r="D23676" s="1" t="s">
        <v>48913</v>
      </c>
      <c r="E23676" s="1" t="s">
        <v>29</v>
      </c>
      <c r="F23676" s="1" t="s">
        <v>30</v>
      </c>
      <c r="G23676" s="1" t="str">
        <f>IFERROR(__xludf.DUMMYFUNCTION("GOOGLETRANSLATE(D23676,""fr"",""en"")"),"#VALUE!")</f>
        <v>#VALUE!</v>
      </c>
    </row>
    <row r="23677" ht="15.75" customHeight="1">
      <c r="A23677" s="1" t="s">
        <v>4625</v>
      </c>
      <c r="B23677" s="1">
        <v>5.0</v>
      </c>
      <c r="C23677" s="1" t="s">
        <v>48914</v>
      </c>
      <c r="D23677" s="1" t="s">
        <v>48915</v>
      </c>
      <c r="E23677" s="1" t="s">
        <v>448</v>
      </c>
      <c r="F23677" s="1" t="s">
        <v>84</v>
      </c>
      <c r="G23677" s="1" t="str">
        <f>IFERROR(__xludf.DUMMYFUNCTION("GOOGLETRANSLATE(D23677,""fr"",""en"")"),"#VALUE!")</f>
        <v>#VALUE!</v>
      </c>
    </row>
    <row r="23678" ht="15.75" customHeight="1">
      <c r="A23678" s="1" t="s">
        <v>667</v>
      </c>
      <c r="B23678" s="1">
        <v>5.0</v>
      </c>
      <c r="C23678" s="1" t="s">
        <v>48916</v>
      </c>
      <c r="D23678" s="1" t="s">
        <v>48917</v>
      </c>
      <c r="E23678" s="1" t="s">
        <v>273</v>
      </c>
      <c r="F23678" s="1" t="s">
        <v>11</v>
      </c>
      <c r="G23678" s="1" t="str">
        <f>IFERROR(__xludf.DUMMYFUNCTION("GOOGLETRANSLATE(D23678,""fr"",""en"")"),"#VALUE!")</f>
        <v>#VALUE!</v>
      </c>
    </row>
    <row r="23679" ht="15.75" customHeight="1">
      <c r="A23679" s="1" t="s">
        <v>119</v>
      </c>
      <c r="B23679" s="1">
        <v>5.0</v>
      </c>
      <c r="C23679" s="1" t="s">
        <v>48918</v>
      </c>
      <c r="D23679" s="1" t="s">
        <v>48919</v>
      </c>
      <c r="E23679" s="1" t="s">
        <v>21</v>
      </c>
      <c r="F23679" s="1" t="s">
        <v>11</v>
      </c>
      <c r="G23679" s="1" t="str">
        <f>IFERROR(__xludf.DUMMYFUNCTION("GOOGLETRANSLATE(D23679,""fr"",""en"")"),"#VALUE!")</f>
        <v>#VALUE!</v>
      </c>
    </row>
    <row r="23680" ht="15.75" customHeight="1">
      <c r="A23680" s="1" t="s">
        <v>16340</v>
      </c>
      <c r="B23680" s="1">
        <v>3.0</v>
      </c>
      <c r="C23680" s="1" t="s">
        <v>48920</v>
      </c>
      <c r="D23680" s="1" t="s">
        <v>48921</v>
      </c>
      <c r="E23680" s="1" t="s">
        <v>614</v>
      </c>
      <c r="F23680" s="1" t="s">
        <v>30</v>
      </c>
      <c r="G23680" s="1" t="str">
        <f>IFERROR(__xludf.DUMMYFUNCTION("GOOGLETRANSLATE(D23680,""fr"",""en"")"),"#VALUE!")</f>
        <v>#VALUE!</v>
      </c>
    </row>
    <row r="23681" ht="15.75" customHeight="1">
      <c r="A23681" s="1" t="s">
        <v>445</v>
      </c>
      <c r="B23681" s="1">
        <v>4.0</v>
      </c>
      <c r="C23681" s="1" t="s">
        <v>48922</v>
      </c>
      <c r="D23681" s="1" t="s">
        <v>48923</v>
      </c>
      <c r="E23681" s="1" t="s">
        <v>484</v>
      </c>
      <c r="F23681" s="1" t="s">
        <v>30</v>
      </c>
      <c r="G23681" s="1" t="str">
        <f>IFERROR(__xludf.DUMMYFUNCTION("GOOGLETRANSLATE(D23681,""fr"",""en"")"),"#VALUE!")</f>
        <v>#VALUE!</v>
      </c>
    </row>
    <row r="23682" ht="15.75" customHeight="1">
      <c r="A23682" s="1" t="s">
        <v>5015</v>
      </c>
      <c r="B23682" s="1">
        <v>1.0</v>
      </c>
      <c r="C23682" s="1" t="s">
        <v>48924</v>
      </c>
      <c r="D23682" s="1" t="s">
        <v>48925</v>
      </c>
      <c r="E23682" s="1" t="s">
        <v>29</v>
      </c>
      <c r="F23682" s="1" t="s">
        <v>30</v>
      </c>
      <c r="G23682" s="1" t="str">
        <f>IFERROR(__xludf.DUMMYFUNCTION("GOOGLETRANSLATE(D23682,""fr"",""en"")"),"#VALUE!")</f>
        <v>#VALUE!</v>
      </c>
    </row>
    <row r="23683" ht="15.75" customHeight="1">
      <c r="A23683" s="1" t="s">
        <v>17327</v>
      </c>
      <c r="B23683" s="1">
        <v>5.0</v>
      </c>
      <c r="C23683" s="1" t="s">
        <v>48926</v>
      </c>
      <c r="D23683" s="1" t="s">
        <v>48927</v>
      </c>
      <c r="E23683" s="1" t="s">
        <v>29</v>
      </c>
      <c r="F23683" s="1" t="s">
        <v>30</v>
      </c>
      <c r="G23683" s="1" t="str">
        <f>IFERROR(__xludf.DUMMYFUNCTION("GOOGLETRANSLATE(D23683,""fr"",""en"")"),"#VALUE!")</f>
        <v>#VALUE!</v>
      </c>
    </row>
    <row r="23684" ht="15.75" customHeight="1">
      <c r="A23684" s="1" t="s">
        <v>94</v>
      </c>
      <c r="B23684" s="1">
        <v>5.0</v>
      </c>
      <c r="C23684" s="1" t="s">
        <v>48928</v>
      </c>
      <c r="D23684" s="1" t="s">
        <v>48929</v>
      </c>
      <c r="E23684" s="1" t="s">
        <v>21</v>
      </c>
      <c r="F23684" s="1" t="s">
        <v>11</v>
      </c>
      <c r="G23684" s="1" t="str">
        <f>IFERROR(__xludf.DUMMYFUNCTION("GOOGLETRANSLATE(D23684,""fr"",""en"")"),"#VALUE!")</f>
        <v>#VALUE!</v>
      </c>
    </row>
    <row r="23685" ht="15.75" customHeight="1">
      <c r="A23685" s="1" t="s">
        <v>1816</v>
      </c>
      <c r="B23685" s="1">
        <v>2.0</v>
      </c>
      <c r="C23685" s="1" t="s">
        <v>48930</v>
      </c>
      <c r="D23685" s="1" t="s">
        <v>48931</v>
      </c>
      <c r="E23685" s="1" t="s">
        <v>21</v>
      </c>
      <c r="F23685" s="1" t="s">
        <v>11</v>
      </c>
      <c r="G23685" s="1" t="str">
        <f>IFERROR(__xludf.DUMMYFUNCTION("GOOGLETRANSLATE(D23685,""fr"",""en"")"),"#VALUE!")</f>
        <v>#VALUE!</v>
      </c>
    </row>
    <row r="23686" ht="15.75" customHeight="1">
      <c r="A23686" s="1" t="s">
        <v>6126</v>
      </c>
      <c r="B23686" s="1">
        <v>2.0</v>
      </c>
      <c r="C23686" s="1" t="s">
        <v>48932</v>
      </c>
      <c r="D23686" s="1" t="s">
        <v>48933</v>
      </c>
      <c r="E23686" s="1" t="s">
        <v>373</v>
      </c>
      <c r="F23686" s="1" t="s">
        <v>30</v>
      </c>
      <c r="G23686" s="1" t="str">
        <f>IFERROR(__xludf.DUMMYFUNCTION("GOOGLETRANSLATE(D23686,""fr"",""en"")"),"#VALUE!")</f>
        <v>#VALUE!</v>
      </c>
    </row>
    <row r="23687" ht="15.75" customHeight="1">
      <c r="A23687" s="1" t="s">
        <v>8662</v>
      </c>
      <c r="B23687" s="1">
        <v>1.0</v>
      </c>
      <c r="C23687" s="1" t="s">
        <v>48934</v>
      </c>
      <c r="D23687" s="1" t="s">
        <v>48935</v>
      </c>
      <c r="E23687" s="1" t="s">
        <v>292</v>
      </c>
      <c r="F23687" s="1" t="s">
        <v>11</v>
      </c>
      <c r="G23687" s="1" t="str">
        <f>IFERROR(__xludf.DUMMYFUNCTION("GOOGLETRANSLATE(D23687,""fr"",""en"")"),"#VALUE!")</f>
        <v>#VALUE!</v>
      </c>
    </row>
    <row r="23688" ht="15.75" customHeight="1">
      <c r="A23688" s="1" t="s">
        <v>20110</v>
      </c>
      <c r="B23688" s="1">
        <v>1.0</v>
      </c>
      <c r="C23688" s="1" t="s">
        <v>48936</v>
      </c>
      <c r="D23688" s="1" t="s">
        <v>48937</v>
      </c>
      <c r="E23688" s="1" t="s">
        <v>34</v>
      </c>
      <c r="F23688" s="1" t="s">
        <v>30</v>
      </c>
      <c r="G23688" s="1" t="str">
        <f>IFERROR(__xludf.DUMMYFUNCTION("GOOGLETRANSLATE(D23688,""fr"",""en"")"),"#VALUE!")</f>
        <v>#VALUE!</v>
      </c>
    </row>
    <row r="23689" ht="15.75" customHeight="1">
      <c r="A23689" s="1" t="s">
        <v>3705</v>
      </c>
      <c r="B23689" s="1">
        <v>1.0</v>
      </c>
      <c r="C23689" s="1" t="s">
        <v>48938</v>
      </c>
      <c r="D23689" s="1" t="s">
        <v>48939</v>
      </c>
      <c r="E23689" s="1" t="s">
        <v>254</v>
      </c>
      <c r="F23689" s="1" t="s">
        <v>66</v>
      </c>
      <c r="G23689" s="1" t="str">
        <f>IFERROR(__xludf.DUMMYFUNCTION("GOOGLETRANSLATE(D23689,""fr"",""en"")"),"#VALUE!")</f>
        <v>#VALUE!</v>
      </c>
    </row>
    <row r="23690" ht="15.75" customHeight="1">
      <c r="A23690" s="1" t="s">
        <v>4625</v>
      </c>
      <c r="B23690" s="1">
        <v>3.0</v>
      </c>
      <c r="C23690" s="1" t="s">
        <v>48940</v>
      </c>
      <c r="D23690" s="1" t="s">
        <v>48941</v>
      </c>
      <c r="E23690" s="1" t="s">
        <v>21</v>
      </c>
      <c r="F23690" s="1" t="s">
        <v>11</v>
      </c>
      <c r="G23690" s="1" t="str">
        <f>IFERROR(__xludf.DUMMYFUNCTION("GOOGLETRANSLATE(D23690,""fr"",""en"")"),"#VALUE!")</f>
        <v>#VALUE!</v>
      </c>
    </row>
    <row r="23691" ht="15.75" customHeight="1">
      <c r="A23691" s="1" t="s">
        <v>1830</v>
      </c>
      <c r="B23691" s="1">
        <v>1.0</v>
      </c>
      <c r="C23691" s="1" t="s">
        <v>48942</v>
      </c>
      <c r="D23691" s="1" t="s">
        <v>48943</v>
      </c>
      <c r="E23691" s="1" t="s">
        <v>109</v>
      </c>
      <c r="F23691" s="1" t="s">
        <v>110</v>
      </c>
      <c r="G23691" s="1" t="str">
        <f>IFERROR(__xludf.DUMMYFUNCTION("GOOGLETRANSLATE(D23691,""fr"",""en"")"),"#VALUE!")</f>
        <v>#VALUE!</v>
      </c>
    </row>
    <row r="23692" ht="15.75" customHeight="1">
      <c r="A23692" s="1" t="s">
        <v>1062</v>
      </c>
      <c r="B23692" s="1">
        <v>5.0</v>
      </c>
      <c r="C23692" s="1" t="s">
        <v>48944</v>
      </c>
      <c r="D23692" s="1" t="s">
        <v>48945</v>
      </c>
      <c r="E23692" s="1" t="s">
        <v>448</v>
      </c>
      <c r="F23692" s="1" t="s">
        <v>84</v>
      </c>
      <c r="G23692" s="1" t="str">
        <f>IFERROR(__xludf.DUMMYFUNCTION("GOOGLETRANSLATE(D23692,""fr"",""en"")"),"#VALUE!")</f>
        <v>#VALUE!</v>
      </c>
    </row>
    <row r="23693" ht="15.75" customHeight="1">
      <c r="A23693" s="1" t="s">
        <v>3129</v>
      </c>
      <c r="B23693" s="1">
        <v>4.0</v>
      </c>
      <c r="C23693" s="1" t="s">
        <v>48946</v>
      </c>
      <c r="D23693" s="1" t="s">
        <v>48947</v>
      </c>
      <c r="E23693" s="1" t="s">
        <v>21</v>
      </c>
      <c r="F23693" s="1" t="s">
        <v>11</v>
      </c>
      <c r="G23693" s="1" t="str">
        <f>IFERROR(__xludf.DUMMYFUNCTION("GOOGLETRANSLATE(D23693,""fr"",""en"")"),"#VALUE!")</f>
        <v>#VALUE!</v>
      </c>
    </row>
    <row r="23694" ht="15.75" customHeight="1">
      <c r="A23694" s="1" t="s">
        <v>2090</v>
      </c>
      <c r="B23694" s="1">
        <v>1.0</v>
      </c>
      <c r="C23694" s="1" t="s">
        <v>39341</v>
      </c>
      <c r="D23694" s="1" t="s">
        <v>48948</v>
      </c>
      <c r="E23694" s="1" t="s">
        <v>292</v>
      </c>
      <c r="F23694" s="1" t="s">
        <v>11</v>
      </c>
      <c r="G23694" s="1" t="str">
        <f>IFERROR(__xludf.DUMMYFUNCTION("GOOGLETRANSLATE(D23694,""fr"",""en"")"),"#VALUE!")</f>
        <v>#VALUE!</v>
      </c>
    </row>
    <row r="23695" ht="15.75" customHeight="1">
      <c r="A23695" s="1" t="s">
        <v>2325</v>
      </c>
      <c r="B23695" s="1">
        <v>4.0</v>
      </c>
      <c r="C23695" s="1" t="s">
        <v>48949</v>
      </c>
      <c r="D23695" s="1" t="s">
        <v>48950</v>
      </c>
      <c r="E23695" s="1" t="s">
        <v>21</v>
      </c>
      <c r="F23695" s="1" t="s">
        <v>11</v>
      </c>
      <c r="G23695" s="1" t="str">
        <f>IFERROR(__xludf.DUMMYFUNCTION("GOOGLETRANSLATE(D23695,""fr"",""en"")"),"#VALUE!")</f>
        <v>#VALUE!</v>
      </c>
    </row>
    <row r="23696" ht="15.75" customHeight="1">
      <c r="A23696" s="1" t="s">
        <v>5947</v>
      </c>
      <c r="B23696" s="1">
        <v>1.0</v>
      </c>
      <c r="C23696" s="1" t="s">
        <v>48951</v>
      </c>
      <c r="D23696" s="1" t="s">
        <v>48952</v>
      </c>
      <c r="E23696" s="1" t="s">
        <v>125</v>
      </c>
      <c r="F23696" s="1" t="s">
        <v>11</v>
      </c>
      <c r="G23696" s="1" t="str">
        <f>IFERROR(__xludf.DUMMYFUNCTION("GOOGLETRANSLATE(D23696,""fr"",""en"")"),"#VALUE!")</f>
        <v>#VALUE!</v>
      </c>
    </row>
    <row r="23697" ht="15.75" customHeight="1">
      <c r="A23697" s="1" t="s">
        <v>3730</v>
      </c>
      <c r="B23697" s="1">
        <v>1.0</v>
      </c>
      <c r="C23697" s="1" t="s">
        <v>48953</v>
      </c>
      <c r="D23697" s="1" t="s">
        <v>48954</v>
      </c>
      <c r="E23697" s="1" t="s">
        <v>292</v>
      </c>
      <c r="F23697" s="1" t="s">
        <v>11</v>
      </c>
      <c r="G23697" s="1" t="str">
        <f>IFERROR(__xludf.DUMMYFUNCTION("GOOGLETRANSLATE(D23697,""fr"",""en"")"),"#VALUE!")</f>
        <v>#VALUE!</v>
      </c>
    </row>
    <row r="23698" ht="15.75" customHeight="1">
      <c r="A23698" s="1" t="s">
        <v>1138</v>
      </c>
      <c r="B23698" s="1">
        <v>5.0</v>
      </c>
      <c r="C23698" s="1" t="s">
        <v>48955</v>
      </c>
      <c r="D23698" s="1" t="s">
        <v>48956</v>
      </c>
      <c r="E23698" s="1" t="s">
        <v>21</v>
      </c>
      <c r="F23698" s="1" t="s">
        <v>11</v>
      </c>
      <c r="G23698" s="1" t="str">
        <f>IFERROR(__xludf.DUMMYFUNCTION("GOOGLETRANSLATE(D23698,""fr"",""en"")"),"#VALUE!")</f>
        <v>#VALUE!</v>
      </c>
    </row>
    <row r="23699" ht="15.75" customHeight="1">
      <c r="A23699" s="1" t="s">
        <v>681</v>
      </c>
      <c r="B23699" s="1">
        <v>5.0</v>
      </c>
      <c r="C23699" s="1" t="s">
        <v>48957</v>
      </c>
      <c r="D23699" s="1" t="s">
        <v>48958</v>
      </c>
      <c r="E23699" s="1" t="s">
        <v>21</v>
      </c>
      <c r="F23699" s="1" t="s">
        <v>11</v>
      </c>
      <c r="G23699" s="1" t="str">
        <f>IFERROR(__xludf.DUMMYFUNCTION("GOOGLETRANSLATE(D23699,""fr"",""en"")"),"#VALUE!")</f>
        <v>#VALUE!</v>
      </c>
    </row>
    <row r="23700" ht="15.75" customHeight="1">
      <c r="A23700" s="1" t="s">
        <v>239</v>
      </c>
      <c r="B23700" s="1">
        <v>3.0</v>
      </c>
      <c r="C23700" s="1" t="s">
        <v>48959</v>
      </c>
      <c r="D23700" s="1" t="s">
        <v>48960</v>
      </c>
      <c r="E23700" s="1" t="s">
        <v>21</v>
      </c>
      <c r="F23700" s="1" t="s">
        <v>11</v>
      </c>
      <c r="G23700" s="1" t="str">
        <f>IFERROR(__xludf.DUMMYFUNCTION("GOOGLETRANSLATE(D23700,""fr"",""en"")"),"#VALUE!")</f>
        <v>#VALUE!</v>
      </c>
    </row>
    <row r="23701" ht="15.75" customHeight="1">
      <c r="A23701" s="1" t="s">
        <v>48961</v>
      </c>
      <c r="B23701" s="1">
        <v>1.0</v>
      </c>
      <c r="C23701" s="1" t="s">
        <v>48962</v>
      </c>
      <c r="D23701" s="1" t="s">
        <v>48963</v>
      </c>
      <c r="E23701" s="1" t="s">
        <v>423</v>
      </c>
      <c r="F23701" s="1" t="s">
        <v>30</v>
      </c>
      <c r="G23701" s="1" t="str">
        <f>IFERROR(__xludf.DUMMYFUNCTION("GOOGLETRANSLATE(D23701,""fr"",""en"")"),"#VALUE!")</f>
        <v>#VALUE!</v>
      </c>
    </row>
    <row r="23702" ht="15.75" customHeight="1">
      <c r="A23702" s="1" t="s">
        <v>4952</v>
      </c>
      <c r="B23702" s="1">
        <v>1.0</v>
      </c>
      <c r="C23702" s="1" t="s">
        <v>48964</v>
      </c>
      <c r="D23702" s="1" t="s">
        <v>48965</v>
      </c>
      <c r="E23702" s="1" t="s">
        <v>21</v>
      </c>
      <c r="F23702" s="1" t="s">
        <v>11</v>
      </c>
      <c r="G23702" s="1" t="str">
        <f>IFERROR(__xludf.DUMMYFUNCTION("GOOGLETRANSLATE(D23702,""fr"",""en"")"),"#VALUE!")</f>
        <v>#VALUE!</v>
      </c>
    </row>
    <row r="23703" ht="15.75" customHeight="1">
      <c r="A23703" s="1" t="s">
        <v>7153</v>
      </c>
      <c r="B23703" s="1">
        <v>1.0</v>
      </c>
      <c r="C23703" s="1" t="s">
        <v>48966</v>
      </c>
      <c r="D23703" s="1" t="s">
        <v>48967</v>
      </c>
      <c r="E23703" s="1" t="s">
        <v>10</v>
      </c>
      <c r="F23703" s="1" t="s">
        <v>11</v>
      </c>
      <c r="G23703" s="1" t="str">
        <f>IFERROR(__xludf.DUMMYFUNCTION("GOOGLETRANSLATE(D23703,""fr"",""en"")"),"#VALUE!")</f>
        <v>#VALUE!</v>
      </c>
    </row>
    <row r="23704" ht="15.75" customHeight="1">
      <c r="A23704" s="1" t="s">
        <v>532</v>
      </c>
      <c r="B23704" s="1">
        <v>3.0</v>
      </c>
      <c r="C23704" s="1" t="s">
        <v>48968</v>
      </c>
      <c r="D23704" s="1" t="s">
        <v>48969</v>
      </c>
      <c r="E23704" s="1" t="s">
        <v>10</v>
      </c>
      <c r="F23704" s="1" t="s">
        <v>11</v>
      </c>
      <c r="G23704" s="1" t="str">
        <f>IFERROR(__xludf.DUMMYFUNCTION("GOOGLETRANSLATE(D23704,""fr"",""en"")"),"#VALUE!")</f>
        <v>#VALUE!</v>
      </c>
    </row>
    <row r="23705" ht="15.75" customHeight="1">
      <c r="A23705" s="1" t="s">
        <v>67</v>
      </c>
      <c r="B23705" s="1">
        <v>1.0</v>
      </c>
      <c r="C23705" s="1" t="s">
        <v>48970</v>
      </c>
      <c r="D23705" s="1" t="s">
        <v>48971</v>
      </c>
      <c r="E23705" s="1" t="s">
        <v>10</v>
      </c>
      <c r="F23705" s="1" t="s">
        <v>11</v>
      </c>
      <c r="G23705" s="1" t="str">
        <f>IFERROR(__xludf.DUMMYFUNCTION("GOOGLETRANSLATE(D23705,""fr"",""en"")"),"#VALUE!")</f>
        <v>#VALUE!</v>
      </c>
    </row>
    <row r="23706" ht="15.75" customHeight="1">
      <c r="A23706" s="1" t="s">
        <v>1324</v>
      </c>
      <c r="B23706" s="1">
        <v>5.0</v>
      </c>
      <c r="C23706" s="1" t="s">
        <v>48972</v>
      </c>
      <c r="D23706" s="1" t="s">
        <v>48973</v>
      </c>
      <c r="E23706" s="1" t="s">
        <v>176</v>
      </c>
      <c r="F23706" s="1" t="s">
        <v>66</v>
      </c>
      <c r="G23706" s="1" t="str">
        <f>IFERROR(__xludf.DUMMYFUNCTION("GOOGLETRANSLATE(D23706,""fr"",""en"")"),"#VALUE!")</f>
        <v>#VALUE!</v>
      </c>
    </row>
    <row r="23707" ht="15.75" customHeight="1">
      <c r="A23707" s="1" t="s">
        <v>2702</v>
      </c>
      <c r="B23707" s="1">
        <v>4.0</v>
      </c>
      <c r="C23707" s="1" t="s">
        <v>48974</v>
      </c>
      <c r="D23707" s="1" t="s">
        <v>48975</v>
      </c>
      <c r="E23707" s="1" t="s">
        <v>10</v>
      </c>
      <c r="F23707" s="1" t="s">
        <v>11</v>
      </c>
      <c r="G23707" s="1" t="str">
        <f>IFERROR(__xludf.DUMMYFUNCTION("GOOGLETRANSLATE(D23707,""fr"",""en"")"),"#VALUE!")</f>
        <v>#VALUE!</v>
      </c>
    </row>
    <row r="23708" ht="15.75" customHeight="1">
      <c r="A23708" s="1" t="s">
        <v>724</v>
      </c>
      <c r="B23708" s="1">
        <v>5.0</v>
      </c>
      <c r="C23708" s="1" t="s">
        <v>48976</v>
      </c>
      <c r="D23708" s="1" t="s">
        <v>48977</v>
      </c>
      <c r="E23708" s="1" t="s">
        <v>65</v>
      </c>
      <c r="F23708" s="1" t="s">
        <v>66</v>
      </c>
      <c r="G23708" s="1" t="str">
        <f>IFERROR(__xludf.DUMMYFUNCTION("GOOGLETRANSLATE(D23708,""fr"",""en"")"),"#VALUE!")</f>
        <v>#VALUE!</v>
      </c>
    </row>
    <row r="23709" ht="15.75" customHeight="1">
      <c r="A23709" s="1" t="s">
        <v>1353</v>
      </c>
      <c r="B23709" s="1">
        <v>1.0</v>
      </c>
      <c r="C23709" s="1" t="s">
        <v>48978</v>
      </c>
      <c r="D23709" s="1" t="s">
        <v>48979</v>
      </c>
      <c r="E23709" s="1" t="s">
        <v>280</v>
      </c>
      <c r="F23709" s="1" t="s">
        <v>11</v>
      </c>
      <c r="G23709" s="1" t="str">
        <f>IFERROR(__xludf.DUMMYFUNCTION("GOOGLETRANSLATE(D23709,""fr"",""en"")"),"#VALUE!")</f>
        <v>#VALUE!</v>
      </c>
    </row>
    <row r="23710" ht="15.75" customHeight="1">
      <c r="A23710" s="1" t="s">
        <v>2076</v>
      </c>
      <c r="B23710" s="1">
        <v>1.0</v>
      </c>
      <c r="C23710" s="1" t="s">
        <v>48980</v>
      </c>
      <c r="D23710" s="1" t="s">
        <v>48981</v>
      </c>
      <c r="E23710" s="1" t="s">
        <v>47</v>
      </c>
      <c r="F23710" s="1" t="s">
        <v>118</v>
      </c>
      <c r="G23710" s="1" t="str">
        <f>IFERROR(__xludf.DUMMYFUNCTION("GOOGLETRANSLATE(D23710,""fr"",""en"")"),"#VALUE!")</f>
        <v>#VALUE!</v>
      </c>
    </row>
    <row r="23711" ht="15.75" customHeight="1">
      <c r="A23711" s="1" t="s">
        <v>411</v>
      </c>
      <c r="B23711" s="1">
        <v>5.0</v>
      </c>
      <c r="C23711" s="1" t="s">
        <v>48982</v>
      </c>
      <c r="D23711" s="1" t="s">
        <v>48983</v>
      </c>
      <c r="E23711" s="1" t="s">
        <v>10</v>
      </c>
      <c r="F23711" s="1" t="s">
        <v>11</v>
      </c>
      <c r="G23711" s="1" t="str">
        <f>IFERROR(__xludf.DUMMYFUNCTION("GOOGLETRANSLATE(D23711,""fr"",""en"")"),"#VALUE!")</f>
        <v>#VALUE!</v>
      </c>
    </row>
    <row r="23712" ht="15.75" customHeight="1">
      <c r="A23712" s="1" t="s">
        <v>4575</v>
      </c>
      <c r="B23712" s="1">
        <v>1.0</v>
      </c>
      <c r="C23712" s="1" t="s">
        <v>48984</v>
      </c>
      <c r="D23712" s="1" t="s">
        <v>48985</v>
      </c>
      <c r="E23712" s="1" t="s">
        <v>226</v>
      </c>
      <c r="F23712" s="1" t="s">
        <v>11</v>
      </c>
      <c r="G23712" s="1" t="str">
        <f>IFERROR(__xludf.DUMMYFUNCTION("GOOGLETRANSLATE(D23712,""fr"",""en"")"),"#VALUE!")</f>
        <v>#VALUE!</v>
      </c>
    </row>
    <row r="23713" ht="15.75" customHeight="1">
      <c r="A23713" s="1" t="s">
        <v>2429</v>
      </c>
      <c r="B23713" s="1">
        <v>1.0</v>
      </c>
      <c r="C23713" s="1" t="s">
        <v>48986</v>
      </c>
      <c r="D23713" s="1" t="s">
        <v>48987</v>
      </c>
      <c r="E23713" s="1" t="s">
        <v>5109</v>
      </c>
      <c r="F23713" s="1" t="s">
        <v>66</v>
      </c>
      <c r="G23713" s="1" t="str">
        <f>IFERROR(__xludf.DUMMYFUNCTION("GOOGLETRANSLATE(D23713,""fr"",""en"")"),"#VALUE!")</f>
        <v>#VALUE!</v>
      </c>
    </row>
    <row r="23714" ht="15.75" customHeight="1">
      <c r="A23714" s="1" t="s">
        <v>2937</v>
      </c>
      <c r="B23714" s="1">
        <v>4.0</v>
      </c>
      <c r="C23714" s="1" t="s">
        <v>48988</v>
      </c>
      <c r="D23714" s="1" t="s">
        <v>48989</v>
      </c>
      <c r="E23714" s="1" t="s">
        <v>21</v>
      </c>
      <c r="F23714" s="1" t="s">
        <v>11</v>
      </c>
      <c r="G23714" s="1" t="str">
        <f>IFERROR(__xludf.DUMMYFUNCTION("GOOGLETRANSLATE(D23714,""fr"",""en"")"),"#VALUE!")</f>
        <v>#VALUE!</v>
      </c>
    </row>
    <row r="23715" ht="15.75" customHeight="1">
      <c r="A23715" s="1" t="s">
        <v>1023</v>
      </c>
      <c r="B23715" s="1">
        <v>1.0</v>
      </c>
      <c r="C23715" s="1" t="s">
        <v>48990</v>
      </c>
      <c r="D23715" s="1" t="s">
        <v>48991</v>
      </c>
      <c r="E23715" s="1" t="s">
        <v>29</v>
      </c>
      <c r="F23715" s="1" t="s">
        <v>30</v>
      </c>
      <c r="G23715" s="1" t="str">
        <f>IFERROR(__xludf.DUMMYFUNCTION("GOOGLETRANSLATE(D23715,""fr"",""en"")"),"#VALUE!")</f>
        <v>#VALUE!</v>
      </c>
    </row>
    <row r="23716" ht="15.75" customHeight="1">
      <c r="A23716" s="1" t="s">
        <v>19206</v>
      </c>
      <c r="B23716" s="1">
        <v>1.0</v>
      </c>
      <c r="C23716" s="1" t="s">
        <v>48992</v>
      </c>
      <c r="D23716" s="1" t="s">
        <v>48993</v>
      </c>
      <c r="E23716" s="1" t="s">
        <v>38</v>
      </c>
      <c r="F23716" s="1" t="s">
        <v>39</v>
      </c>
      <c r="G23716" s="1" t="str">
        <f>IFERROR(__xludf.DUMMYFUNCTION("GOOGLETRANSLATE(D23716,""fr"",""en"")"),"#VALUE!")</f>
        <v>#VALUE!</v>
      </c>
    </row>
    <row r="23717" ht="15.75" customHeight="1">
      <c r="A23717" s="1" t="s">
        <v>1581</v>
      </c>
      <c r="B23717" s="1">
        <v>2.0</v>
      </c>
      <c r="C23717" s="1" t="s">
        <v>48994</v>
      </c>
      <c r="D23717" s="1" t="s">
        <v>48995</v>
      </c>
      <c r="E23717" s="1" t="s">
        <v>21</v>
      </c>
      <c r="F23717" s="1" t="s">
        <v>11</v>
      </c>
      <c r="G23717" s="1" t="str">
        <f>IFERROR(__xludf.DUMMYFUNCTION("GOOGLETRANSLATE(D23717,""fr"",""en"")"),"#VALUE!")</f>
        <v>#VALUE!</v>
      </c>
    </row>
    <row r="23718" ht="15.75" customHeight="1">
      <c r="A23718" s="1" t="s">
        <v>988</v>
      </c>
      <c r="B23718" s="1">
        <v>4.0</v>
      </c>
      <c r="C23718" s="1" t="s">
        <v>48996</v>
      </c>
      <c r="D23718" s="1" t="s">
        <v>48997</v>
      </c>
      <c r="E23718" s="1" t="s">
        <v>169</v>
      </c>
      <c r="F23718" s="1" t="s">
        <v>11</v>
      </c>
      <c r="G23718" s="1" t="str">
        <f>IFERROR(__xludf.DUMMYFUNCTION("GOOGLETRANSLATE(D23718,""fr"",""en"")"),"#VALUE!")</f>
        <v>#VALUE!</v>
      </c>
    </row>
    <row r="23719" ht="15.75" customHeight="1">
      <c r="A23719" s="1" t="s">
        <v>695</v>
      </c>
      <c r="B23719" s="1">
        <v>1.0</v>
      </c>
      <c r="C23719" s="1" t="s">
        <v>48998</v>
      </c>
      <c r="D23719" s="1" t="s">
        <v>48999</v>
      </c>
      <c r="E23719" s="1" t="s">
        <v>250</v>
      </c>
      <c r="F23719" s="1" t="s">
        <v>30</v>
      </c>
      <c r="G23719" s="1" t="str">
        <f>IFERROR(__xludf.DUMMYFUNCTION("GOOGLETRANSLATE(D23719,""fr"",""en"")"),"#VALUE!")</f>
        <v>#VALUE!</v>
      </c>
    </row>
    <row r="23720" ht="15.75" customHeight="1">
      <c r="A23720" s="1" t="s">
        <v>1062</v>
      </c>
      <c r="B23720" s="1">
        <v>4.0</v>
      </c>
      <c r="C23720" s="1" t="s">
        <v>49000</v>
      </c>
      <c r="D23720" s="1" t="s">
        <v>49001</v>
      </c>
      <c r="E23720" s="1" t="s">
        <v>21</v>
      </c>
      <c r="F23720" s="1" t="s">
        <v>11</v>
      </c>
      <c r="G23720" s="1" t="str">
        <f>IFERROR(__xludf.DUMMYFUNCTION("GOOGLETRANSLATE(D23720,""fr"",""en"")"),"#VALUE!")</f>
        <v>#VALUE!</v>
      </c>
    </row>
    <row r="23721" ht="15.75" customHeight="1">
      <c r="A23721" s="1" t="s">
        <v>3246</v>
      </c>
      <c r="B23721" s="1">
        <v>3.0</v>
      </c>
      <c r="C23721" s="1" t="s">
        <v>49002</v>
      </c>
      <c r="D23721" s="1" t="s">
        <v>49003</v>
      </c>
      <c r="E23721" s="1" t="s">
        <v>484</v>
      </c>
      <c r="F23721" s="1" t="s">
        <v>30</v>
      </c>
      <c r="G23721" s="1" t="str">
        <f>IFERROR(__xludf.DUMMYFUNCTION("GOOGLETRANSLATE(D23721,""fr"",""en"")"),"#VALUE!")</f>
        <v>#VALUE!</v>
      </c>
    </row>
    <row r="23722" ht="15.75" customHeight="1">
      <c r="A23722" s="1" t="s">
        <v>14709</v>
      </c>
      <c r="B23722" s="1">
        <v>1.0</v>
      </c>
      <c r="C23722" s="1" t="s">
        <v>49004</v>
      </c>
      <c r="D23722" s="1" t="s">
        <v>49005</v>
      </c>
      <c r="E23722" s="1" t="s">
        <v>296</v>
      </c>
      <c r="F23722" s="1" t="s">
        <v>11</v>
      </c>
      <c r="G23722" s="1" t="str">
        <f>IFERROR(__xludf.DUMMYFUNCTION("GOOGLETRANSLATE(D23722,""fr"",""en"")"),"#VALUE!")</f>
        <v>#VALUE!</v>
      </c>
    </row>
    <row r="23723" ht="15.75" customHeight="1">
      <c r="A23723" s="1" t="s">
        <v>332</v>
      </c>
      <c r="B23723" s="1">
        <v>3.0</v>
      </c>
      <c r="C23723" s="1" t="s">
        <v>49006</v>
      </c>
      <c r="D23723" s="1" t="s">
        <v>49007</v>
      </c>
      <c r="E23723" s="1" t="s">
        <v>176</v>
      </c>
      <c r="F23723" s="1" t="s">
        <v>66</v>
      </c>
      <c r="G23723" s="1" t="str">
        <f>IFERROR(__xludf.DUMMYFUNCTION("GOOGLETRANSLATE(D23723,""fr"",""en"")"),"#VALUE!")</f>
        <v>#VALUE!</v>
      </c>
    </row>
    <row r="23724" ht="15.75" customHeight="1">
      <c r="A23724" s="1" t="s">
        <v>1764</v>
      </c>
      <c r="B23724" s="1">
        <v>4.0</v>
      </c>
      <c r="C23724" s="1" t="s">
        <v>49008</v>
      </c>
      <c r="D23724" s="1" t="s">
        <v>49009</v>
      </c>
      <c r="E23724" s="1" t="s">
        <v>10</v>
      </c>
      <c r="F23724" s="1" t="s">
        <v>11</v>
      </c>
      <c r="G23724" s="1" t="str">
        <f>IFERROR(__xludf.DUMMYFUNCTION("GOOGLETRANSLATE(D23724,""fr"",""en"")"),"#VALUE!")</f>
        <v>#VALUE!</v>
      </c>
    </row>
    <row r="23725" ht="15.75" customHeight="1">
      <c r="A23725" s="1" t="s">
        <v>921</v>
      </c>
      <c r="B23725" s="1">
        <v>3.0</v>
      </c>
      <c r="C23725" s="1" t="s">
        <v>49010</v>
      </c>
      <c r="D23725" s="1" t="s">
        <v>49011</v>
      </c>
      <c r="E23725" s="1" t="s">
        <v>21</v>
      </c>
      <c r="F23725" s="1" t="s">
        <v>11</v>
      </c>
      <c r="G23725" s="1" t="str">
        <f>IFERROR(__xludf.DUMMYFUNCTION("GOOGLETRANSLATE(D23725,""fr"",""en"")"),"#VALUE!")</f>
        <v>#VALUE!</v>
      </c>
    </row>
    <row r="23726" ht="15.75" customHeight="1">
      <c r="A23726" s="1" t="s">
        <v>391</v>
      </c>
      <c r="B23726" s="1">
        <v>3.0</v>
      </c>
      <c r="C23726" s="1" t="s">
        <v>49012</v>
      </c>
      <c r="D23726" s="1" t="s">
        <v>49013</v>
      </c>
      <c r="E23726" s="1" t="s">
        <v>10</v>
      </c>
      <c r="F23726" s="1" t="s">
        <v>11</v>
      </c>
      <c r="G23726" s="1" t="str">
        <f>IFERROR(__xludf.DUMMYFUNCTION("GOOGLETRANSLATE(D23726,""fr"",""en"")"),"#VALUE!")</f>
        <v>#VALUE!</v>
      </c>
    </row>
    <row r="23727" ht="15.75" customHeight="1">
      <c r="A23727" s="1" t="s">
        <v>7067</v>
      </c>
      <c r="B23727" s="1">
        <v>4.0</v>
      </c>
      <c r="C23727" s="1" t="s">
        <v>49014</v>
      </c>
      <c r="D23727" s="1" t="s">
        <v>49015</v>
      </c>
      <c r="E23727" s="1" t="s">
        <v>10</v>
      </c>
      <c r="F23727" s="1" t="s">
        <v>11</v>
      </c>
      <c r="G23727" s="1" t="str">
        <f>IFERROR(__xludf.DUMMYFUNCTION("GOOGLETRANSLATE(D23727,""fr"",""en"")"),"#VALUE!")</f>
        <v>#VALUE!</v>
      </c>
    </row>
    <row r="23728" ht="15.75" customHeight="1">
      <c r="A23728" s="1" t="s">
        <v>866</v>
      </c>
      <c r="B23728" s="1">
        <v>5.0</v>
      </c>
      <c r="C23728" s="1" t="s">
        <v>49016</v>
      </c>
      <c r="D23728" s="1" t="s">
        <v>49017</v>
      </c>
      <c r="E23728" s="1" t="s">
        <v>10</v>
      </c>
      <c r="F23728" s="1" t="s">
        <v>11</v>
      </c>
      <c r="G23728" s="1" t="str">
        <f>IFERROR(__xludf.DUMMYFUNCTION("GOOGLETRANSLATE(D23728,""fr"",""en"")"),"#VALUE!")</f>
        <v>#VALUE!</v>
      </c>
    </row>
    <row r="23729" ht="15.75" customHeight="1">
      <c r="A23729" s="1" t="s">
        <v>1473</v>
      </c>
      <c r="B23729" s="1">
        <v>4.0</v>
      </c>
      <c r="C23729" s="1" t="s">
        <v>49018</v>
      </c>
      <c r="D23729" s="1" t="s">
        <v>49019</v>
      </c>
      <c r="E23729" s="1" t="s">
        <v>10</v>
      </c>
      <c r="F23729" s="1" t="s">
        <v>11</v>
      </c>
      <c r="G23729" s="1" t="str">
        <f>IFERROR(__xludf.DUMMYFUNCTION("GOOGLETRANSLATE(D23729,""fr"",""en"")"),"#VALUE!")</f>
        <v>#VALUE!</v>
      </c>
    </row>
    <row r="23730" ht="15.75" customHeight="1">
      <c r="A23730" s="1" t="s">
        <v>4952</v>
      </c>
      <c r="B23730" s="1">
        <v>1.0</v>
      </c>
      <c r="C23730" s="1" t="s">
        <v>49020</v>
      </c>
      <c r="D23730" s="1" t="s">
        <v>49021</v>
      </c>
      <c r="E23730" s="1" t="s">
        <v>25</v>
      </c>
      <c r="F23730" s="1" t="s">
        <v>110</v>
      </c>
      <c r="G23730" s="1" t="str">
        <f>IFERROR(__xludf.DUMMYFUNCTION("GOOGLETRANSLATE(D23730,""fr"",""en"")"),"#VALUE!")</f>
        <v>#VALUE!</v>
      </c>
    </row>
    <row r="23731" ht="15.75" customHeight="1">
      <c r="A23731" s="1" t="s">
        <v>141</v>
      </c>
      <c r="B23731" s="1">
        <v>4.0</v>
      </c>
      <c r="C23731" s="1" t="s">
        <v>49022</v>
      </c>
      <c r="D23731" s="1" t="s">
        <v>49023</v>
      </c>
      <c r="E23731" s="1" t="s">
        <v>169</v>
      </c>
      <c r="F23731" s="1" t="s">
        <v>11</v>
      </c>
      <c r="G23731" s="1" t="str">
        <f>IFERROR(__xludf.DUMMYFUNCTION("GOOGLETRANSLATE(D23731,""fr"",""en"")"),"#VALUE!")</f>
        <v>#VALUE!</v>
      </c>
    </row>
    <row r="23732" ht="15.75" customHeight="1">
      <c r="A23732" s="1" t="s">
        <v>442</v>
      </c>
      <c r="B23732" s="1">
        <v>1.0</v>
      </c>
      <c r="C23732" s="1" t="s">
        <v>49024</v>
      </c>
      <c r="D23732" s="1" t="s">
        <v>49025</v>
      </c>
      <c r="E23732" s="1" t="s">
        <v>292</v>
      </c>
      <c r="F23732" s="1" t="s">
        <v>11</v>
      </c>
      <c r="G23732" s="1" t="str">
        <f>IFERROR(__xludf.DUMMYFUNCTION("GOOGLETRANSLATE(D23732,""fr"",""en"")"),"#VALUE!")</f>
        <v>#VALUE!</v>
      </c>
    </row>
    <row r="23733" ht="15.75" customHeight="1">
      <c r="A23733" s="1" t="s">
        <v>1201</v>
      </c>
      <c r="B23733" s="1">
        <v>2.0</v>
      </c>
      <c r="C23733" s="1" t="s">
        <v>49026</v>
      </c>
      <c r="D23733" s="1" t="s">
        <v>49027</v>
      </c>
      <c r="E23733" s="1" t="s">
        <v>21</v>
      </c>
      <c r="F23733" s="1" t="s">
        <v>11</v>
      </c>
      <c r="G23733" s="1" t="str">
        <f>IFERROR(__xludf.DUMMYFUNCTION("GOOGLETRANSLATE(D23733,""fr"",""en"")"),"#VALUE!")</f>
        <v>#VALUE!</v>
      </c>
    </row>
    <row r="23734" ht="15.75" customHeight="1">
      <c r="A23734" s="1" t="s">
        <v>656</v>
      </c>
      <c r="B23734" s="1">
        <v>1.0</v>
      </c>
      <c r="C23734" s="1" t="s">
        <v>49028</v>
      </c>
      <c r="D23734" s="1" t="s">
        <v>49029</v>
      </c>
      <c r="E23734" s="1" t="s">
        <v>273</v>
      </c>
      <c r="F23734" s="1" t="s">
        <v>11</v>
      </c>
      <c r="G23734" s="1" t="str">
        <f>IFERROR(__xludf.DUMMYFUNCTION("GOOGLETRANSLATE(D23734,""fr"",""en"")"),"#VALUE!")</f>
        <v>#VALUE!</v>
      </c>
    </row>
    <row r="23735" ht="15.75" customHeight="1">
      <c r="A23735" s="1" t="s">
        <v>7356</v>
      </c>
      <c r="B23735" s="1">
        <v>5.0</v>
      </c>
      <c r="C23735" s="1" t="s">
        <v>49030</v>
      </c>
      <c r="D23735" s="1" t="s">
        <v>49031</v>
      </c>
      <c r="E23735" s="1" t="s">
        <v>21</v>
      </c>
      <c r="F23735" s="1" t="s">
        <v>11</v>
      </c>
      <c r="G23735" s="1" t="str">
        <f>IFERROR(__xludf.DUMMYFUNCTION("GOOGLETRANSLATE(D23735,""fr"",""en"")"),"#VALUE!")</f>
        <v>#VALUE!</v>
      </c>
    </row>
    <row r="23736" ht="15.75" customHeight="1">
      <c r="A23736" s="1" t="s">
        <v>1482</v>
      </c>
      <c r="B23736" s="1">
        <v>1.0</v>
      </c>
      <c r="C23736" s="1" t="s">
        <v>49032</v>
      </c>
      <c r="D23736" s="1" t="s">
        <v>49033</v>
      </c>
      <c r="E23736" s="1" t="s">
        <v>29</v>
      </c>
      <c r="F23736" s="1" t="s">
        <v>30</v>
      </c>
      <c r="G23736" s="1" t="str">
        <f>IFERROR(__xludf.DUMMYFUNCTION("GOOGLETRANSLATE(D23736,""fr"",""en"")"),"#VALUE!")</f>
        <v>#VALUE!</v>
      </c>
    </row>
    <row r="23737" ht="15.75" customHeight="1">
      <c r="A23737" s="1" t="s">
        <v>126</v>
      </c>
      <c r="B23737" s="1">
        <v>3.0</v>
      </c>
      <c r="C23737" s="1" t="s">
        <v>49034</v>
      </c>
      <c r="D23737" s="1" t="s">
        <v>49035</v>
      </c>
      <c r="E23737" s="1" t="s">
        <v>484</v>
      </c>
      <c r="F23737" s="1" t="s">
        <v>118</v>
      </c>
      <c r="G23737" s="1" t="str">
        <f>IFERROR(__xludf.DUMMYFUNCTION("GOOGLETRANSLATE(D23737,""fr"",""en"")"),"#VALUE!")</f>
        <v>#VALUE!</v>
      </c>
    </row>
    <row r="23738" ht="15.75" customHeight="1">
      <c r="A23738" s="1" t="s">
        <v>1267</v>
      </c>
      <c r="B23738" s="1">
        <v>1.0</v>
      </c>
      <c r="C23738" s="1" t="s">
        <v>49036</v>
      </c>
      <c r="D23738" s="1" t="s">
        <v>49037</v>
      </c>
      <c r="E23738" s="1" t="s">
        <v>296</v>
      </c>
      <c r="F23738" s="1" t="s">
        <v>11</v>
      </c>
      <c r="G23738" s="1" t="str">
        <f>IFERROR(__xludf.DUMMYFUNCTION("GOOGLETRANSLATE(D23738,""fr"",""en"")"),"#VALUE!")</f>
        <v>#VALUE!</v>
      </c>
    </row>
    <row r="23739" ht="15.75" customHeight="1">
      <c r="A23739" s="1" t="s">
        <v>1833</v>
      </c>
      <c r="B23739" s="1">
        <v>4.0</v>
      </c>
      <c r="C23739" s="1" t="s">
        <v>49038</v>
      </c>
      <c r="D23739" s="1" t="s">
        <v>49039</v>
      </c>
      <c r="E23739" s="1" t="s">
        <v>21</v>
      </c>
      <c r="F23739" s="1" t="s">
        <v>11</v>
      </c>
      <c r="G23739" s="1" t="str">
        <f>IFERROR(__xludf.DUMMYFUNCTION("GOOGLETRANSLATE(D23739,""fr"",""en"")"),"#VALUE!")</f>
        <v>#VALUE!</v>
      </c>
    </row>
    <row r="23740" ht="15.75" customHeight="1">
      <c r="A23740" s="1" t="s">
        <v>3111</v>
      </c>
      <c r="B23740" s="1">
        <v>1.0</v>
      </c>
      <c r="C23740" s="1" t="s">
        <v>49040</v>
      </c>
      <c r="D23740" s="1" t="s">
        <v>49041</v>
      </c>
      <c r="E23740" s="1" t="s">
        <v>21</v>
      </c>
      <c r="F23740" s="1" t="s">
        <v>11</v>
      </c>
      <c r="G23740" s="1" t="str">
        <f>IFERROR(__xludf.DUMMYFUNCTION("GOOGLETRANSLATE(D23740,""fr"",""en"")"),"#VALUE!")</f>
        <v>#VALUE!</v>
      </c>
    </row>
    <row r="23741" ht="15.75" customHeight="1">
      <c r="A23741" s="1" t="s">
        <v>49042</v>
      </c>
      <c r="B23741" s="1">
        <v>1.0</v>
      </c>
      <c r="C23741" s="1" t="s">
        <v>49043</v>
      </c>
      <c r="D23741" s="1" t="s">
        <v>49044</v>
      </c>
      <c r="E23741" s="1" t="s">
        <v>52</v>
      </c>
      <c r="F23741" s="1" t="s">
        <v>11</v>
      </c>
      <c r="G23741" s="1" t="str">
        <f>IFERROR(__xludf.DUMMYFUNCTION("GOOGLETRANSLATE(D23741,""fr"",""en"")"),"#VALUE!")</f>
        <v>#VALUE!</v>
      </c>
    </row>
    <row r="23742" ht="15.75" customHeight="1">
      <c r="A23742" s="1" t="s">
        <v>1955</v>
      </c>
      <c r="B23742" s="1">
        <v>4.0</v>
      </c>
      <c r="C23742" s="1" t="s">
        <v>49045</v>
      </c>
      <c r="D23742" s="1" t="s">
        <v>49046</v>
      </c>
      <c r="E23742" s="1" t="s">
        <v>21</v>
      </c>
      <c r="F23742" s="1" t="s">
        <v>11</v>
      </c>
      <c r="G23742" s="1" t="str">
        <f>IFERROR(__xludf.DUMMYFUNCTION("GOOGLETRANSLATE(D23742,""fr"",""en"")"),"#VALUE!")</f>
        <v>#VALUE!</v>
      </c>
    </row>
    <row r="23743" ht="15.75" customHeight="1">
      <c r="A23743" s="1" t="s">
        <v>707</v>
      </c>
      <c r="B23743" s="1">
        <v>4.0</v>
      </c>
      <c r="C23743" s="1" t="s">
        <v>49047</v>
      </c>
      <c r="D23743" s="1" t="s">
        <v>49048</v>
      </c>
      <c r="E23743" s="1" t="s">
        <v>21</v>
      </c>
      <c r="F23743" s="1" t="s">
        <v>11</v>
      </c>
      <c r="G23743" s="1" t="str">
        <f>IFERROR(__xludf.DUMMYFUNCTION("GOOGLETRANSLATE(D23743,""fr"",""en"")"),"#VALUE!")</f>
        <v>#VALUE!</v>
      </c>
    </row>
    <row r="23744" ht="15.75" customHeight="1">
      <c r="A23744" s="1" t="s">
        <v>19023</v>
      </c>
      <c r="B23744" s="1">
        <v>3.0</v>
      </c>
      <c r="C23744" s="1" t="s">
        <v>49049</v>
      </c>
      <c r="D23744" s="1" t="s">
        <v>49050</v>
      </c>
      <c r="E23744" s="1" t="s">
        <v>292</v>
      </c>
      <c r="F23744" s="1" t="s">
        <v>11</v>
      </c>
      <c r="G23744" s="1" t="str">
        <f>IFERROR(__xludf.DUMMYFUNCTION("GOOGLETRANSLATE(D23744,""fr"",""en"")"),"#VALUE!")</f>
        <v>#VALUE!</v>
      </c>
    </row>
    <row r="23745" ht="15.75" customHeight="1">
      <c r="A23745" s="1" t="s">
        <v>231</v>
      </c>
      <c r="B23745" s="1">
        <v>5.0</v>
      </c>
      <c r="C23745" s="1" t="s">
        <v>49051</v>
      </c>
      <c r="D23745" s="1" t="s">
        <v>49052</v>
      </c>
      <c r="E23745" s="1" t="s">
        <v>65</v>
      </c>
      <c r="F23745" s="1" t="s">
        <v>66</v>
      </c>
      <c r="G23745" s="1" t="str">
        <f>IFERROR(__xludf.DUMMYFUNCTION("GOOGLETRANSLATE(D23745,""fr"",""en"")"),"#VALUE!")</f>
        <v>#VALUE!</v>
      </c>
    </row>
    <row r="23746" ht="15.75" customHeight="1">
      <c r="A23746" s="1" t="s">
        <v>332</v>
      </c>
      <c r="B23746" s="1">
        <v>5.0</v>
      </c>
      <c r="C23746" s="1" t="s">
        <v>49053</v>
      </c>
      <c r="D23746" s="1" t="s">
        <v>49054</v>
      </c>
      <c r="E23746" s="1" t="s">
        <v>10</v>
      </c>
      <c r="F23746" s="1" t="s">
        <v>11</v>
      </c>
      <c r="G23746" s="1" t="str">
        <f>IFERROR(__xludf.DUMMYFUNCTION("GOOGLETRANSLATE(D23746,""fr"",""en"")"),"#VALUE!")</f>
        <v>#VALUE!</v>
      </c>
    </row>
    <row r="23747" ht="15.75" customHeight="1">
      <c r="A23747" s="1" t="s">
        <v>3351</v>
      </c>
      <c r="B23747" s="1">
        <v>2.0</v>
      </c>
      <c r="C23747" s="1" t="s">
        <v>49055</v>
      </c>
      <c r="D23747" s="1" t="s">
        <v>49056</v>
      </c>
      <c r="E23747" s="1" t="s">
        <v>29</v>
      </c>
      <c r="F23747" s="1" t="s">
        <v>30</v>
      </c>
      <c r="G23747" s="1" t="str">
        <f>IFERROR(__xludf.DUMMYFUNCTION("GOOGLETRANSLATE(D23747,""fr"",""en"")"),"#VALUE!")</f>
        <v>#VALUE!</v>
      </c>
    </row>
    <row r="23748" ht="15.75" customHeight="1">
      <c r="A23748" s="1" t="s">
        <v>2826</v>
      </c>
      <c r="B23748" s="1">
        <v>3.0</v>
      </c>
      <c r="C23748" s="1" t="s">
        <v>49057</v>
      </c>
      <c r="D23748" s="1" t="s">
        <v>49058</v>
      </c>
      <c r="E23748" s="1" t="s">
        <v>10</v>
      </c>
      <c r="F23748" s="1" t="s">
        <v>11</v>
      </c>
      <c r="G23748" s="1" t="str">
        <f>IFERROR(__xludf.DUMMYFUNCTION("GOOGLETRANSLATE(D23748,""fr"",""en"")"),"#VALUE!")</f>
        <v>#VALUE!</v>
      </c>
    </row>
    <row r="23749" ht="15.75" customHeight="1">
      <c r="A23749" s="1" t="s">
        <v>2702</v>
      </c>
      <c r="B23749" s="1">
        <v>1.0</v>
      </c>
      <c r="C23749" s="1" t="s">
        <v>49059</v>
      </c>
      <c r="D23749" s="1" t="s">
        <v>49060</v>
      </c>
      <c r="E23749" s="1" t="s">
        <v>3642</v>
      </c>
      <c r="F23749" s="1" t="s">
        <v>118</v>
      </c>
      <c r="G23749" s="1" t="str">
        <f>IFERROR(__xludf.DUMMYFUNCTION("GOOGLETRANSLATE(D23749,""fr"",""en"")"),"#VALUE!")</f>
        <v>#VALUE!</v>
      </c>
    </row>
    <row r="23750" ht="15.75" customHeight="1">
      <c r="A23750" s="1" t="s">
        <v>491</v>
      </c>
      <c r="B23750" s="1">
        <v>5.0</v>
      </c>
      <c r="C23750" s="1" t="s">
        <v>49061</v>
      </c>
      <c r="D23750" s="1" t="s">
        <v>49062</v>
      </c>
      <c r="E23750" s="1" t="s">
        <v>10</v>
      </c>
      <c r="F23750" s="1" t="s">
        <v>11</v>
      </c>
      <c r="G23750" s="1" t="str">
        <f>IFERROR(__xludf.DUMMYFUNCTION("GOOGLETRANSLATE(D23750,""fr"",""en"")"),"#VALUE!")</f>
        <v>#VALUE!</v>
      </c>
    </row>
    <row r="23751" ht="15.75" customHeight="1">
      <c r="A23751" s="1" t="s">
        <v>6549</v>
      </c>
      <c r="B23751" s="1">
        <v>1.0</v>
      </c>
      <c r="C23751" s="1" t="s">
        <v>49063</v>
      </c>
      <c r="D23751" s="1" t="s">
        <v>49064</v>
      </c>
      <c r="E23751" s="1" t="s">
        <v>52</v>
      </c>
      <c r="F23751" s="1" t="s">
        <v>11</v>
      </c>
      <c r="G23751" s="1" t="str">
        <f>IFERROR(__xludf.DUMMYFUNCTION("GOOGLETRANSLATE(D23751,""fr"",""en"")"),"#VALUE!")</f>
        <v>#VALUE!</v>
      </c>
    </row>
    <row r="23752" ht="15.75" customHeight="1">
      <c r="A23752" s="1" t="s">
        <v>716</v>
      </c>
      <c r="B23752" s="1">
        <v>4.0</v>
      </c>
      <c r="C23752" s="1" t="s">
        <v>49065</v>
      </c>
      <c r="D23752" s="1" t="s">
        <v>49066</v>
      </c>
      <c r="E23752" s="1" t="s">
        <v>21</v>
      </c>
      <c r="F23752" s="1" t="s">
        <v>11</v>
      </c>
      <c r="G23752" s="1" t="str">
        <f>IFERROR(__xludf.DUMMYFUNCTION("GOOGLETRANSLATE(D23752,""fr"",""en"")"),"#VALUE!")</f>
        <v>#VALUE!</v>
      </c>
    </row>
    <row r="23753" ht="15.75" customHeight="1">
      <c r="A23753" s="1" t="s">
        <v>5456</v>
      </c>
      <c r="B23753" s="1">
        <v>1.0</v>
      </c>
      <c r="C23753" s="1" t="s">
        <v>49067</v>
      </c>
      <c r="D23753" s="1" t="s">
        <v>49068</v>
      </c>
      <c r="E23753" s="1" t="s">
        <v>296</v>
      </c>
      <c r="F23753" s="1" t="s">
        <v>110</v>
      </c>
      <c r="G23753" s="1" t="str">
        <f>IFERROR(__xludf.DUMMYFUNCTION("GOOGLETRANSLATE(D23753,""fr"",""en"")"),"#VALUE!")</f>
        <v>#VALUE!</v>
      </c>
    </row>
    <row r="23754" ht="15.75" customHeight="1">
      <c r="A23754" s="1" t="s">
        <v>670</v>
      </c>
      <c r="B23754" s="1">
        <v>4.0</v>
      </c>
      <c r="C23754" s="1" t="s">
        <v>49069</v>
      </c>
      <c r="D23754" s="1" t="s">
        <v>49070</v>
      </c>
      <c r="E23754" s="1" t="s">
        <v>21</v>
      </c>
      <c r="F23754" s="1" t="s">
        <v>11</v>
      </c>
      <c r="G23754" s="1" t="str">
        <f>IFERROR(__xludf.DUMMYFUNCTION("GOOGLETRANSLATE(D23754,""fr"",""en"")"),"#VALUE!")</f>
        <v>#VALUE!</v>
      </c>
    </row>
    <row r="23755" ht="15.75" customHeight="1">
      <c r="A23755" s="1" t="s">
        <v>17240</v>
      </c>
      <c r="B23755" s="1">
        <v>1.0</v>
      </c>
      <c r="C23755" s="1" t="s">
        <v>49071</v>
      </c>
      <c r="D23755" s="1" t="s">
        <v>49072</v>
      </c>
      <c r="E23755" s="1" t="s">
        <v>25</v>
      </c>
      <c r="F23755" s="1" t="s">
        <v>11</v>
      </c>
      <c r="G23755" s="1" t="str">
        <f>IFERROR(__xludf.DUMMYFUNCTION("GOOGLETRANSLATE(D23755,""fr"",""en"")"),"#VALUE!")</f>
        <v>#VALUE!</v>
      </c>
    </row>
    <row r="23756" ht="15.75" customHeight="1">
      <c r="A23756" s="1" t="s">
        <v>667</v>
      </c>
      <c r="B23756" s="1">
        <v>3.0</v>
      </c>
      <c r="C23756" s="1" t="s">
        <v>49073</v>
      </c>
      <c r="D23756" s="1" t="s">
        <v>49074</v>
      </c>
      <c r="E23756" s="1" t="s">
        <v>21</v>
      </c>
      <c r="F23756" s="1" t="s">
        <v>11</v>
      </c>
      <c r="G23756" s="1" t="str">
        <f>IFERROR(__xludf.DUMMYFUNCTION("GOOGLETRANSLATE(D23756,""fr"",""en"")"),"#VALUE!")</f>
        <v>#VALUE!</v>
      </c>
    </row>
    <row r="23757" ht="15.75" customHeight="1">
      <c r="A23757" s="1" t="s">
        <v>828</v>
      </c>
      <c r="B23757" s="1">
        <v>3.0</v>
      </c>
      <c r="C23757" s="1" t="s">
        <v>49075</v>
      </c>
      <c r="D23757" s="1" t="s">
        <v>49076</v>
      </c>
      <c r="E23757" s="1" t="s">
        <v>10</v>
      </c>
      <c r="F23757" s="1" t="s">
        <v>11</v>
      </c>
      <c r="G23757" s="1" t="str">
        <f>IFERROR(__xludf.DUMMYFUNCTION("GOOGLETRANSLATE(D23757,""fr"",""en"")"),"#VALUE!")</f>
        <v>#VALUE!</v>
      </c>
    </row>
    <row r="23758" ht="15.75" customHeight="1">
      <c r="A23758" s="1" t="s">
        <v>1282</v>
      </c>
      <c r="B23758" s="1">
        <v>1.0</v>
      </c>
      <c r="C23758" s="1" t="s">
        <v>49077</v>
      </c>
      <c r="D23758" s="1" t="s">
        <v>49078</v>
      </c>
      <c r="E23758" s="1" t="s">
        <v>250</v>
      </c>
      <c r="F23758" s="1" t="s">
        <v>30</v>
      </c>
      <c r="G23758" s="1" t="str">
        <f>IFERROR(__xludf.DUMMYFUNCTION("GOOGLETRANSLATE(D23758,""fr"",""en"")"),"#VALUE!")</f>
        <v>#VALUE!</v>
      </c>
    </row>
    <row r="23759" ht="15.75" customHeight="1">
      <c r="A23759" s="1" t="s">
        <v>738</v>
      </c>
      <c r="B23759" s="1">
        <v>5.0</v>
      </c>
      <c r="C23759" s="1" t="s">
        <v>49079</v>
      </c>
      <c r="D23759" s="1" t="s">
        <v>49080</v>
      </c>
      <c r="E23759" s="1" t="s">
        <v>10</v>
      </c>
      <c r="F23759" s="1" t="s">
        <v>11</v>
      </c>
      <c r="G23759" s="1" t="str">
        <f>IFERROR(__xludf.DUMMYFUNCTION("GOOGLETRANSLATE(D23759,""fr"",""en"")"),"#VALUE!")</f>
        <v>#VALUE!</v>
      </c>
    </row>
    <row r="23760" ht="15.75" customHeight="1">
      <c r="A23760" s="1" t="s">
        <v>1110</v>
      </c>
      <c r="B23760" s="1">
        <v>5.0</v>
      </c>
      <c r="C23760" s="1" t="s">
        <v>49081</v>
      </c>
      <c r="D23760" s="1" t="s">
        <v>49082</v>
      </c>
      <c r="E23760" s="1" t="s">
        <v>169</v>
      </c>
      <c r="F23760" s="1" t="s">
        <v>11</v>
      </c>
      <c r="G23760" s="1" t="str">
        <f>IFERROR(__xludf.DUMMYFUNCTION("GOOGLETRANSLATE(D23760,""fr"",""en"")"),"#VALUE!")</f>
        <v>#VALUE!</v>
      </c>
    </row>
    <row r="23761" ht="15.75" customHeight="1">
      <c r="A23761" s="1" t="s">
        <v>3330</v>
      </c>
      <c r="B23761" s="1">
        <v>2.0</v>
      </c>
      <c r="C23761" s="1" t="s">
        <v>49083</v>
      </c>
      <c r="D23761" s="1" t="s">
        <v>49084</v>
      </c>
      <c r="E23761" s="1" t="s">
        <v>65</v>
      </c>
      <c r="F23761" s="1" t="s">
        <v>66</v>
      </c>
      <c r="G23761" s="1" t="str">
        <f>IFERROR(__xludf.DUMMYFUNCTION("GOOGLETRANSLATE(D23761,""fr"",""en"")"),"#VALUE!")</f>
        <v>#VALUE!</v>
      </c>
    </row>
    <row r="23762" ht="15.75" customHeight="1">
      <c r="A23762" s="1" t="s">
        <v>403</v>
      </c>
      <c r="B23762" s="1">
        <v>2.0</v>
      </c>
      <c r="C23762" s="1" t="s">
        <v>49085</v>
      </c>
      <c r="D23762" s="1" t="s">
        <v>49086</v>
      </c>
      <c r="E23762" s="1" t="s">
        <v>10</v>
      </c>
      <c r="F23762" s="1" t="s">
        <v>11</v>
      </c>
      <c r="G23762" s="1" t="str">
        <f>IFERROR(__xludf.DUMMYFUNCTION("GOOGLETRANSLATE(D23762,""fr"",""en"")"),"#VALUE!")</f>
        <v>#VALUE!</v>
      </c>
    </row>
    <row r="23763" ht="15.75" customHeight="1">
      <c r="A23763" s="1" t="s">
        <v>7603</v>
      </c>
      <c r="B23763" s="1">
        <v>1.0</v>
      </c>
      <c r="C23763" s="1" t="s">
        <v>39625</v>
      </c>
      <c r="D23763" s="1" t="s">
        <v>49087</v>
      </c>
      <c r="E23763" s="1" t="s">
        <v>21</v>
      </c>
      <c r="F23763" s="1" t="s">
        <v>11</v>
      </c>
      <c r="G23763" s="1" t="str">
        <f>IFERROR(__xludf.DUMMYFUNCTION("GOOGLETRANSLATE(D23763,""fr"",""en"")"),"#VALUE!")</f>
        <v>#VALUE!</v>
      </c>
    </row>
    <row r="23764" ht="15.75" customHeight="1">
      <c r="A23764" s="1" t="s">
        <v>424</v>
      </c>
      <c r="B23764" s="1">
        <v>1.0</v>
      </c>
      <c r="C23764" s="1" t="s">
        <v>49088</v>
      </c>
      <c r="D23764" s="1" t="s">
        <v>49089</v>
      </c>
      <c r="E23764" s="1" t="s">
        <v>43</v>
      </c>
      <c r="F23764" s="1" t="s">
        <v>30</v>
      </c>
      <c r="G23764" s="1" t="str">
        <f>IFERROR(__xludf.DUMMYFUNCTION("GOOGLETRANSLATE(D23764,""fr"",""en"")"),"#VALUE!")</f>
        <v>#VALUE!</v>
      </c>
    </row>
    <row r="23765" ht="15.75" customHeight="1">
      <c r="A23765" s="1" t="s">
        <v>828</v>
      </c>
      <c r="B23765" s="1">
        <v>1.0</v>
      </c>
      <c r="C23765" s="1" t="s">
        <v>49090</v>
      </c>
      <c r="D23765" s="1" t="s">
        <v>49091</v>
      </c>
      <c r="E23765" s="1" t="s">
        <v>65</v>
      </c>
      <c r="F23765" s="1" t="s">
        <v>66</v>
      </c>
      <c r="G23765" s="1" t="str">
        <f>IFERROR(__xludf.DUMMYFUNCTION("GOOGLETRANSLATE(D23765,""fr"",""en"")"),"#VALUE!")</f>
        <v>#VALUE!</v>
      </c>
    </row>
    <row r="23766" ht="15.75" customHeight="1">
      <c r="A23766" s="1" t="s">
        <v>2106</v>
      </c>
      <c r="B23766" s="1">
        <v>4.0</v>
      </c>
      <c r="C23766" s="1" t="s">
        <v>49092</v>
      </c>
      <c r="D23766" s="1" t="s">
        <v>49093</v>
      </c>
      <c r="E23766" s="1" t="s">
        <v>10</v>
      </c>
      <c r="F23766" s="1" t="s">
        <v>11</v>
      </c>
      <c r="G23766" s="1" t="str">
        <f>IFERROR(__xludf.DUMMYFUNCTION("GOOGLETRANSLATE(D23766,""fr"",""en"")"),"#VALUE!")</f>
        <v>#VALUE!</v>
      </c>
    </row>
    <row r="23767" ht="15.75" customHeight="1">
      <c r="A23767" s="1" t="s">
        <v>4420</v>
      </c>
      <c r="B23767" s="1">
        <v>5.0</v>
      </c>
      <c r="C23767" s="1" t="s">
        <v>49094</v>
      </c>
      <c r="D23767" s="1" t="s">
        <v>49095</v>
      </c>
      <c r="E23767" s="1" t="s">
        <v>29</v>
      </c>
      <c r="F23767" s="1" t="s">
        <v>30</v>
      </c>
      <c r="G23767" s="1" t="str">
        <f>IFERROR(__xludf.DUMMYFUNCTION("GOOGLETRANSLATE(D23767,""fr"",""en"")"),"#VALUE!")</f>
        <v>#VALUE!</v>
      </c>
    </row>
    <row r="23768" ht="15.75" customHeight="1">
      <c r="A23768" s="1" t="s">
        <v>606</v>
      </c>
      <c r="B23768" s="1">
        <v>1.0</v>
      </c>
      <c r="C23768" s="1" t="s">
        <v>49096</v>
      </c>
      <c r="D23768" s="1" t="s">
        <v>49097</v>
      </c>
      <c r="E23768" s="1" t="s">
        <v>169</v>
      </c>
      <c r="F23768" s="1" t="s">
        <v>11</v>
      </c>
      <c r="G23768" s="1" t="str">
        <f>IFERROR(__xludf.DUMMYFUNCTION("GOOGLETRANSLATE(D23768,""fr"",""en"")"),"#VALUE!")</f>
        <v>#VALUE!</v>
      </c>
    </row>
    <row r="23769" ht="15.75" customHeight="1">
      <c r="A23769" s="1" t="s">
        <v>433</v>
      </c>
      <c r="B23769" s="1">
        <v>3.0</v>
      </c>
      <c r="C23769" s="1" t="s">
        <v>49098</v>
      </c>
      <c r="D23769" s="1" t="s">
        <v>49099</v>
      </c>
      <c r="E23769" s="1" t="s">
        <v>21</v>
      </c>
      <c r="F23769" s="1" t="s">
        <v>11</v>
      </c>
      <c r="G23769" s="1" t="str">
        <f>IFERROR(__xludf.DUMMYFUNCTION("GOOGLETRANSLATE(D23769,""fr"",""en"")"),"#VALUE!")</f>
        <v>#VALUE!</v>
      </c>
    </row>
    <row r="23770" ht="15.75" customHeight="1">
      <c r="A23770" s="1" t="s">
        <v>701</v>
      </c>
      <c r="B23770" s="1">
        <v>5.0</v>
      </c>
      <c r="C23770" s="1" t="s">
        <v>49100</v>
      </c>
      <c r="D23770" s="1" t="s">
        <v>49101</v>
      </c>
      <c r="E23770" s="1" t="s">
        <v>448</v>
      </c>
      <c r="F23770" s="1" t="s">
        <v>84</v>
      </c>
      <c r="G23770" s="1" t="str">
        <f>IFERROR(__xludf.DUMMYFUNCTION("GOOGLETRANSLATE(D23770,""fr"",""en"")"),"#VALUE!")</f>
        <v>#VALUE!</v>
      </c>
    </row>
    <row r="23771" ht="15.75" customHeight="1">
      <c r="A23771" s="1" t="s">
        <v>2335</v>
      </c>
      <c r="B23771" s="1">
        <v>1.0</v>
      </c>
      <c r="C23771" s="1" t="s">
        <v>49102</v>
      </c>
      <c r="D23771" s="1" t="s">
        <v>49103</v>
      </c>
      <c r="E23771" s="1" t="s">
        <v>423</v>
      </c>
      <c r="F23771" s="1" t="s">
        <v>30</v>
      </c>
      <c r="G23771" s="1" t="str">
        <f>IFERROR(__xludf.DUMMYFUNCTION("GOOGLETRANSLATE(D23771,""fr"",""en"")"),"#VALUE!")</f>
        <v>#VALUE!</v>
      </c>
    </row>
    <row r="23772" ht="15.75" customHeight="1">
      <c r="A23772" s="1" t="s">
        <v>1498</v>
      </c>
      <c r="B23772" s="1">
        <v>5.0</v>
      </c>
      <c r="C23772" s="1" t="s">
        <v>49104</v>
      </c>
      <c r="D23772" s="1" t="s">
        <v>49105</v>
      </c>
      <c r="E23772" s="1" t="s">
        <v>21</v>
      </c>
      <c r="F23772" s="1" t="s">
        <v>11</v>
      </c>
      <c r="G23772" s="1" t="str">
        <f>IFERROR(__xludf.DUMMYFUNCTION("GOOGLETRANSLATE(D23772,""fr"",""en"")"),"#VALUE!")</f>
        <v>#VALUE!</v>
      </c>
    </row>
    <row r="23773" ht="15.75" customHeight="1">
      <c r="A23773" s="1" t="s">
        <v>603</v>
      </c>
      <c r="B23773" s="1">
        <v>2.0</v>
      </c>
      <c r="C23773" s="1" t="s">
        <v>49106</v>
      </c>
      <c r="D23773" s="1" t="s">
        <v>49107</v>
      </c>
      <c r="E23773" s="1" t="s">
        <v>10</v>
      </c>
      <c r="F23773" s="1" t="s">
        <v>11</v>
      </c>
      <c r="G23773" s="1" t="str">
        <f>IFERROR(__xludf.DUMMYFUNCTION("GOOGLETRANSLATE(D23773,""fr"",""en"")"),"#VALUE!")</f>
        <v>#VALUE!</v>
      </c>
    </row>
    <row r="23774" ht="15.75" customHeight="1">
      <c r="A23774" s="1" t="s">
        <v>326</v>
      </c>
      <c r="B23774" s="1">
        <v>4.0</v>
      </c>
      <c r="C23774" s="1" t="s">
        <v>49108</v>
      </c>
      <c r="D23774" s="1" t="s">
        <v>49109</v>
      </c>
      <c r="E23774" s="1" t="s">
        <v>10</v>
      </c>
      <c r="F23774" s="1" t="s">
        <v>11</v>
      </c>
      <c r="G23774" s="1" t="str">
        <f>IFERROR(__xludf.DUMMYFUNCTION("GOOGLETRANSLATE(D23774,""fr"",""en"")"),"#VALUE!")</f>
        <v>#VALUE!</v>
      </c>
    </row>
    <row r="23775" ht="15.75" customHeight="1">
      <c r="A23775" s="1" t="s">
        <v>564</v>
      </c>
      <c r="B23775" s="1">
        <v>4.0</v>
      </c>
      <c r="C23775" s="1" t="s">
        <v>49110</v>
      </c>
      <c r="D23775" s="1" t="s">
        <v>49111</v>
      </c>
      <c r="E23775" s="1" t="s">
        <v>10</v>
      </c>
      <c r="F23775" s="1" t="s">
        <v>11</v>
      </c>
      <c r="G23775" s="1" t="str">
        <f>IFERROR(__xludf.DUMMYFUNCTION("GOOGLETRANSLATE(D23775,""fr"",""en"")"),"#VALUE!")</f>
        <v>#VALUE!</v>
      </c>
    </row>
    <row r="23776" ht="15.75" customHeight="1">
      <c r="A23776" s="1" t="s">
        <v>5227</v>
      </c>
      <c r="B23776" s="1">
        <v>1.0</v>
      </c>
      <c r="C23776" s="1" t="s">
        <v>49112</v>
      </c>
      <c r="D23776" s="1" t="s">
        <v>49113</v>
      </c>
      <c r="E23776" s="1" t="s">
        <v>226</v>
      </c>
      <c r="F23776" s="1" t="s">
        <v>110</v>
      </c>
      <c r="G23776" s="1" t="str">
        <f>IFERROR(__xludf.DUMMYFUNCTION("GOOGLETRANSLATE(D23776,""fr"",""en"")"),"#VALUE!")</f>
        <v>#VALUE!</v>
      </c>
    </row>
    <row r="23777" ht="15.75" customHeight="1">
      <c r="A23777" s="1" t="s">
        <v>138</v>
      </c>
      <c r="B23777" s="1">
        <v>5.0</v>
      </c>
      <c r="C23777" s="1" t="s">
        <v>49114</v>
      </c>
      <c r="D23777" s="1" t="s">
        <v>49115</v>
      </c>
      <c r="E23777" s="1" t="s">
        <v>10</v>
      </c>
      <c r="F23777" s="1" t="s">
        <v>11</v>
      </c>
      <c r="G23777" s="1" t="str">
        <f>IFERROR(__xludf.DUMMYFUNCTION("GOOGLETRANSLATE(D23777,""fr"",""en"")"),"#VALUE!")</f>
        <v>#VALUE!</v>
      </c>
    </row>
    <row r="23778" ht="15.75" customHeight="1">
      <c r="A23778" s="1" t="s">
        <v>707</v>
      </c>
      <c r="B23778" s="1">
        <v>1.0</v>
      </c>
      <c r="C23778" s="1" t="s">
        <v>49116</v>
      </c>
      <c r="D23778" s="1" t="s">
        <v>49117</v>
      </c>
      <c r="E23778" s="1" t="s">
        <v>176</v>
      </c>
      <c r="F23778" s="1" t="s">
        <v>66</v>
      </c>
      <c r="G23778" s="1" t="str">
        <f>IFERROR(__xludf.DUMMYFUNCTION("GOOGLETRANSLATE(D23778,""fr"",""en"")"),"#VALUE!")</f>
        <v>#VALUE!</v>
      </c>
    </row>
    <row r="23779" ht="15.75" customHeight="1">
      <c r="A23779" s="1" t="s">
        <v>1102</v>
      </c>
      <c r="B23779" s="1">
        <v>5.0</v>
      </c>
      <c r="C23779" s="1" t="s">
        <v>49118</v>
      </c>
      <c r="D23779" s="1" t="s">
        <v>49119</v>
      </c>
      <c r="E23779" s="1" t="s">
        <v>21</v>
      </c>
      <c r="F23779" s="1" t="s">
        <v>11</v>
      </c>
      <c r="G23779" s="1" t="str">
        <f>IFERROR(__xludf.DUMMYFUNCTION("GOOGLETRANSLATE(D23779,""fr"",""en"")"),"#VALUE!")</f>
        <v>#VALUE!</v>
      </c>
    </row>
    <row r="23780" ht="15.75" customHeight="1">
      <c r="A23780" s="1" t="s">
        <v>8086</v>
      </c>
      <c r="B23780" s="1">
        <v>1.0</v>
      </c>
      <c r="C23780" s="1" t="s">
        <v>49120</v>
      </c>
      <c r="D23780" s="1" t="s">
        <v>49121</v>
      </c>
      <c r="E23780" s="1" t="s">
        <v>226</v>
      </c>
      <c r="F23780" s="1" t="s">
        <v>11</v>
      </c>
      <c r="G23780" s="1" t="str">
        <f>IFERROR(__xludf.DUMMYFUNCTION("GOOGLETRANSLATE(D23780,""fr"",""en"")"),"#VALUE!")</f>
        <v>#VALUE!</v>
      </c>
    </row>
    <row r="23781" ht="15.75" customHeight="1">
      <c r="A23781" s="1" t="s">
        <v>15179</v>
      </c>
      <c r="B23781" s="1">
        <v>1.0</v>
      </c>
      <c r="C23781" s="1" t="s">
        <v>49122</v>
      </c>
      <c r="D23781" s="1" t="s">
        <v>49123</v>
      </c>
      <c r="E23781" s="1" t="s">
        <v>109</v>
      </c>
      <c r="F23781" s="1" t="s">
        <v>110</v>
      </c>
      <c r="G23781" s="1" t="str">
        <f>IFERROR(__xludf.DUMMYFUNCTION("GOOGLETRANSLATE(D23781,""fr"",""en"")"),"#VALUE!")</f>
        <v>#VALUE!</v>
      </c>
    </row>
    <row r="23782" ht="15.75" customHeight="1">
      <c r="A23782" s="1" t="s">
        <v>9034</v>
      </c>
      <c r="B23782" s="1">
        <v>1.0</v>
      </c>
      <c r="C23782" s="1" t="s">
        <v>49124</v>
      </c>
      <c r="D23782" s="1" t="s">
        <v>49125</v>
      </c>
      <c r="E23782" s="1" t="s">
        <v>21</v>
      </c>
      <c r="F23782" s="1" t="s">
        <v>11</v>
      </c>
      <c r="G23782" s="1" t="str">
        <f>IFERROR(__xludf.DUMMYFUNCTION("GOOGLETRANSLATE(D23782,""fr"",""en"")"),"#VALUE!")</f>
        <v>#VALUE!</v>
      </c>
    </row>
    <row r="23783" ht="15.75" customHeight="1">
      <c r="A23783" s="1" t="s">
        <v>695</v>
      </c>
      <c r="B23783" s="1">
        <v>4.0</v>
      </c>
      <c r="C23783" s="1" t="s">
        <v>49126</v>
      </c>
      <c r="D23783" s="1" t="s">
        <v>49127</v>
      </c>
      <c r="E23783" s="1" t="s">
        <v>21</v>
      </c>
      <c r="F23783" s="1" t="s">
        <v>11</v>
      </c>
      <c r="G23783" s="1" t="str">
        <f>IFERROR(__xludf.DUMMYFUNCTION("GOOGLETRANSLATE(D23783,""fr"",""en"")"),"#VALUE!")</f>
        <v>#VALUE!</v>
      </c>
    </row>
    <row r="23784" ht="15.75" customHeight="1">
      <c r="A23784" s="1" t="s">
        <v>2753</v>
      </c>
      <c r="B23784" s="1">
        <v>2.0</v>
      </c>
      <c r="C23784" s="1" t="s">
        <v>49128</v>
      </c>
      <c r="D23784" s="1" t="s">
        <v>49129</v>
      </c>
      <c r="E23784" s="1" t="s">
        <v>250</v>
      </c>
      <c r="F23784" s="1" t="s">
        <v>30</v>
      </c>
      <c r="G23784" s="1" t="str">
        <f>IFERROR(__xludf.DUMMYFUNCTION("GOOGLETRANSLATE(D23784,""fr"",""en"")"),"#VALUE!")</f>
        <v>#VALUE!</v>
      </c>
    </row>
    <row r="23785" ht="15.75" customHeight="1">
      <c r="A23785" s="1" t="s">
        <v>3022</v>
      </c>
      <c r="B23785" s="1">
        <v>1.0</v>
      </c>
      <c r="C23785" s="1" t="s">
        <v>49130</v>
      </c>
      <c r="D23785" s="1" t="s">
        <v>49131</v>
      </c>
      <c r="E23785" s="1" t="s">
        <v>373</v>
      </c>
      <c r="F23785" s="1" t="s">
        <v>118</v>
      </c>
      <c r="G23785" s="1" t="str">
        <f>IFERROR(__xludf.DUMMYFUNCTION("GOOGLETRANSLATE(D23785,""fr"",""en"")"),"#VALUE!")</f>
        <v>#VALUE!</v>
      </c>
    </row>
    <row r="23786" ht="15.75" customHeight="1">
      <c r="A23786" s="1" t="s">
        <v>3448</v>
      </c>
      <c r="B23786" s="1">
        <v>5.0</v>
      </c>
      <c r="C23786" s="1" t="s">
        <v>49132</v>
      </c>
      <c r="D23786" s="1" t="s">
        <v>49133</v>
      </c>
      <c r="E23786" s="1" t="s">
        <v>65</v>
      </c>
      <c r="F23786" s="1" t="s">
        <v>66</v>
      </c>
      <c r="G23786" s="1" t="str">
        <f>IFERROR(__xludf.DUMMYFUNCTION("GOOGLETRANSLATE(D23786,""fr"",""en"")"),"#VALUE!")</f>
        <v>#VALUE!</v>
      </c>
    </row>
    <row r="23787" ht="15.75" customHeight="1">
      <c r="A23787" s="1" t="s">
        <v>1207</v>
      </c>
      <c r="B23787" s="1">
        <v>4.0</v>
      </c>
      <c r="C23787" s="1" t="s">
        <v>49134</v>
      </c>
      <c r="D23787" s="1" t="s">
        <v>49135</v>
      </c>
      <c r="E23787" s="1" t="s">
        <v>21</v>
      </c>
      <c r="F23787" s="1" t="s">
        <v>11</v>
      </c>
      <c r="G23787" s="1" t="str">
        <f>IFERROR(__xludf.DUMMYFUNCTION("GOOGLETRANSLATE(D23787,""fr"",""en"")"),"#VALUE!")</f>
        <v>#VALUE!</v>
      </c>
    </row>
    <row r="23788" ht="15.75" customHeight="1">
      <c r="A23788" s="1" t="s">
        <v>2200</v>
      </c>
      <c r="B23788" s="1">
        <v>2.0</v>
      </c>
      <c r="C23788" s="1" t="s">
        <v>49136</v>
      </c>
      <c r="D23788" s="1" t="s">
        <v>49137</v>
      </c>
      <c r="E23788" s="1" t="s">
        <v>292</v>
      </c>
      <c r="F23788" s="1" t="s">
        <v>11</v>
      </c>
      <c r="G23788" s="1" t="str">
        <f>IFERROR(__xludf.DUMMYFUNCTION("GOOGLETRANSLATE(D23788,""fr"",""en"")"),"#VALUE!")</f>
        <v>#VALUE!</v>
      </c>
    </row>
    <row r="23789" ht="15.75" customHeight="1">
      <c r="A23789" s="1" t="s">
        <v>569</v>
      </c>
      <c r="B23789" s="1">
        <v>3.0</v>
      </c>
      <c r="C23789" s="1" t="s">
        <v>49138</v>
      </c>
      <c r="D23789" s="1" t="s">
        <v>49139</v>
      </c>
      <c r="E23789" s="1" t="s">
        <v>10</v>
      </c>
      <c r="F23789" s="1" t="s">
        <v>11</v>
      </c>
      <c r="G23789" s="1" t="str">
        <f>IFERROR(__xludf.DUMMYFUNCTION("GOOGLETRANSLATE(D23789,""fr"",""en"")"),"#VALUE!")</f>
        <v>#VALUE!</v>
      </c>
    </row>
    <row r="23790" ht="15.75" customHeight="1">
      <c r="A23790" s="1" t="s">
        <v>12413</v>
      </c>
      <c r="B23790" s="1">
        <v>1.0</v>
      </c>
      <c r="C23790" s="1" t="s">
        <v>49140</v>
      </c>
      <c r="D23790" s="1" t="s">
        <v>49141</v>
      </c>
      <c r="E23790" s="1" t="s">
        <v>125</v>
      </c>
      <c r="F23790" s="1" t="s">
        <v>11</v>
      </c>
      <c r="G23790" s="1" t="str">
        <f>IFERROR(__xludf.DUMMYFUNCTION("GOOGLETRANSLATE(D23790,""fr"",""en"")"),"#VALUE!")</f>
        <v>#VALUE!</v>
      </c>
    </row>
    <row r="23791" ht="15.75" customHeight="1">
      <c r="A23791" s="1" t="s">
        <v>2747</v>
      </c>
      <c r="B23791" s="1">
        <v>5.0</v>
      </c>
      <c r="C23791" s="1" t="s">
        <v>49142</v>
      </c>
      <c r="D23791" s="1" t="s">
        <v>49143</v>
      </c>
      <c r="E23791" s="1" t="s">
        <v>10</v>
      </c>
      <c r="F23791" s="1" t="s">
        <v>11</v>
      </c>
      <c r="G23791" s="1" t="str">
        <f>IFERROR(__xludf.DUMMYFUNCTION("GOOGLETRANSLATE(D23791,""fr"",""en"")"),"#VALUE!")</f>
        <v>#VALUE!</v>
      </c>
    </row>
    <row r="23792" ht="15.75" customHeight="1">
      <c r="A23792" s="1" t="s">
        <v>5270</v>
      </c>
      <c r="B23792" s="1">
        <v>3.0</v>
      </c>
      <c r="C23792" s="1" t="s">
        <v>49144</v>
      </c>
      <c r="D23792" s="1" t="s">
        <v>49145</v>
      </c>
      <c r="E23792" s="1" t="s">
        <v>43</v>
      </c>
      <c r="F23792" s="1" t="s">
        <v>30</v>
      </c>
      <c r="G23792" s="1" t="str">
        <f>IFERROR(__xludf.DUMMYFUNCTION("GOOGLETRANSLATE(D23792,""fr"",""en"")"),"#VALUE!")</f>
        <v>#VALUE!</v>
      </c>
    </row>
    <row r="23793" ht="15.75" customHeight="1">
      <c r="A23793" s="1" t="s">
        <v>1180</v>
      </c>
      <c r="B23793" s="1">
        <v>4.0</v>
      </c>
      <c r="C23793" s="1" t="s">
        <v>49146</v>
      </c>
      <c r="D23793" s="1" t="s">
        <v>49147</v>
      </c>
      <c r="E23793" s="1" t="s">
        <v>21</v>
      </c>
      <c r="F23793" s="1" t="s">
        <v>11</v>
      </c>
      <c r="G23793" s="1" t="str">
        <f>IFERROR(__xludf.DUMMYFUNCTION("GOOGLETRANSLATE(D23793,""fr"",""en"")"),"#VALUE!")</f>
        <v>#VALUE!</v>
      </c>
    </row>
    <row r="23794" ht="15.75" customHeight="1">
      <c r="A23794" s="1" t="s">
        <v>7283</v>
      </c>
      <c r="B23794" s="1">
        <v>1.0</v>
      </c>
      <c r="C23794" s="1" t="s">
        <v>49148</v>
      </c>
      <c r="D23794" s="1" t="s">
        <v>49149</v>
      </c>
      <c r="E23794" s="1" t="s">
        <v>34</v>
      </c>
      <c r="F23794" s="1" t="s">
        <v>5982</v>
      </c>
      <c r="G23794" s="1" t="str">
        <f>IFERROR(__xludf.DUMMYFUNCTION("GOOGLETRANSLATE(D23794,""fr"",""en"")"),"#VALUE!")</f>
        <v>#VALUE!</v>
      </c>
    </row>
    <row r="23795" ht="15.75" customHeight="1">
      <c r="A23795" s="1" t="s">
        <v>885</v>
      </c>
      <c r="B23795" s="1">
        <v>1.0</v>
      </c>
      <c r="C23795" s="1" t="s">
        <v>49150</v>
      </c>
      <c r="D23795" s="1" t="s">
        <v>49151</v>
      </c>
      <c r="E23795" s="1" t="s">
        <v>196</v>
      </c>
      <c r="F23795" s="1" t="s">
        <v>118</v>
      </c>
      <c r="G23795" s="1" t="str">
        <f>IFERROR(__xludf.DUMMYFUNCTION("GOOGLETRANSLATE(D23795,""fr"",""en"")"),"Organization not holding its commitments, however written in the information notice when signing the contract
Unclean annuity each year unlike article 5.1 of their information notice
By cons no worries, contributions increase
Do not really answer the ques"&amp;"tions asked by registered letter: the answers are out of topic: we ask why the annuity is not revalued, we answer you by justifying the increase in contributions
think carefully before signing a contract with this organization
")</f>
        <v>Organization not holding its commitments, however written in the information notice when signing the contract
Unclean annuity each year unlike article 5.1 of their information notice
By cons no worries, contributions increase
Do not really answer the questions asked by registered letter: the answers are out of topic: we ask why the annuity is not revalued, we answer you by justifying the increase in contributions
think carefully before signing a contract with this organization
</v>
      </c>
    </row>
    <row r="23796" ht="15.75" customHeight="1">
      <c r="A23796" s="1" t="s">
        <v>14762</v>
      </c>
      <c r="B23796" s="1">
        <v>1.0</v>
      </c>
      <c r="C23796" s="1" t="s">
        <v>49152</v>
      </c>
      <c r="D23796" s="1" t="s">
        <v>49153</v>
      </c>
      <c r="E23796" s="1" t="s">
        <v>10</v>
      </c>
      <c r="F23796" s="1" t="s">
        <v>110</v>
      </c>
      <c r="G23796" s="1" t="str">
        <f>IFERROR(__xludf.DUMMYFUNCTION("GOOGLETRANSLATE(D23796,""fr"",""en"")"),"#VALUE!")</f>
        <v>#VALUE!</v>
      </c>
    </row>
    <row r="23797" ht="15.75" customHeight="1">
      <c r="A23797" s="1" t="s">
        <v>2924</v>
      </c>
      <c r="B23797" s="1">
        <v>1.0</v>
      </c>
      <c r="C23797" s="1" t="s">
        <v>49154</v>
      </c>
      <c r="D23797" s="1" t="s">
        <v>49155</v>
      </c>
      <c r="E23797" s="1" t="s">
        <v>273</v>
      </c>
      <c r="F23797" s="1" t="s">
        <v>11</v>
      </c>
      <c r="G23797" s="1" t="str">
        <f>IFERROR(__xludf.DUMMYFUNCTION("GOOGLETRANSLATE(D23797,""fr"",""en"")"),"#VALUE!")</f>
        <v>#VALUE!</v>
      </c>
    </row>
    <row r="23798" ht="15.75" customHeight="1">
      <c r="A23798" s="1" t="s">
        <v>12910</v>
      </c>
      <c r="B23798" s="1">
        <v>2.0</v>
      </c>
      <c r="C23798" s="1" t="s">
        <v>25919</v>
      </c>
      <c r="D23798" s="1" t="s">
        <v>49156</v>
      </c>
      <c r="E23798" s="1" t="s">
        <v>373</v>
      </c>
      <c r="F23798" s="1" t="s">
        <v>118</v>
      </c>
      <c r="G23798" s="1" t="str">
        <f>IFERROR(__xludf.DUMMYFUNCTION("GOOGLETRANSLATE(D23798,""fr"",""en"")"),"#VALUE!")</f>
        <v>#VALUE!</v>
      </c>
    </row>
    <row r="23799" ht="15.75" customHeight="1">
      <c r="A23799" s="1" t="s">
        <v>2801</v>
      </c>
      <c r="B23799" s="1">
        <v>4.0</v>
      </c>
      <c r="C23799" s="1" t="s">
        <v>49157</v>
      </c>
      <c r="D23799" s="1" t="s">
        <v>49158</v>
      </c>
      <c r="E23799" s="1" t="s">
        <v>10</v>
      </c>
      <c r="F23799" s="1" t="s">
        <v>11</v>
      </c>
      <c r="G23799" s="1" t="str">
        <f>IFERROR(__xludf.DUMMYFUNCTION("GOOGLETRANSLATE(D23799,""fr"",""en"")"),"#VALUE!")</f>
        <v>#VALUE!</v>
      </c>
    </row>
    <row r="23800" ht="15.75" customHeight="1">
      <c r="A23800" s="1" t="s">
        <v>29842</v>
      </c>
      <c r="B23800" s="1">
        <v>2.0</v>
      </c>
      <c r="C23800" s="1" t="s">
        <v>49159</v>
      </c>
      <c r="D23800" s="1" t="s">
        <v>49160</v>
      </c>
      <c r="E23800" s="1" t="s">
        <v>296</v>
      </c>
      <c r="F23800" s="1" t="s">
        <v>11</v>
      </c>
      <c r="G23800" s="1" t="str">
        <f>IFERROR(__xludf.DUMMYFUNCTION("GOOGLETRANSLATE(D23800,""fr"",""en"")"),"#VALUE!")</f>
        <v>#VALUE!</v>
      </c>
    </row>
    <row r="23801" ht="15.75" customHeight="1">
      <c r="A23801" s="1" t="s">
        <v>5964</v>
      </c>
      <c r="B23801" s="1">
        <v>2.0</v>
      </c>
      <c r="C23801" s="1" t="s">
        <v>49161</v>
      </c>
      <c r="D23801" s="1" t="s">
        <v>49162</v>
      </c>
      <c r="E23801" s="1" t="s">
        <v>273</v>
      </c>
      <c r="F23801" s="1" t="s">
        <v>110</v>
      </c>
      <c r="G23801" s="1" t="str">
        <f>IFERROR(__xludf.DUMMYFUNCTION("GOOGLETRANSLATE(D23801,""fr"",""en"")"),"#VALUE!")</f>
        <v>#VALUE!</v>
      </c>
    </row>
    <row r="23802" ht="15.75" customHeight="1">
      <c r="A23802" s="1" t="s">
        <v>3442</v>
      </c>
      <c r="B23802" s="1">
        <v>3.0</v>
      </c>
      <c r="C23802" s="1" t="s">
        <v>49163</v>
      </c>
      <c r="D23802" s="1" t="s">
        <v>49164</v>
      </c>
      <c r="E23802" s="1" t="s">
        <v>125</v>
      </c>
      <c r="F23802" s="1" t="s">
        <v>11</v>
      </c>
      <c r="G23802" s="1" t="str">
        <f>IFERROR(__xludf.DUMMYFUNCTION("GOOGLETRANSLATE(D23802,""fr"",""en"")"),"#VALUE!")</f>
        <v>#VALUE!</v>
      </c>
    </row>
    <row r="23803" ht="15.75" customHeight="1">
      <c r="A23803" s="1" t="s">
        <v>899</v>
      </c>
      <c r="B23803" s="1">
        <v>3.0</v>
      </c>
      <c r="C23803" s="1" t="s">
        <v>49165</v>
      </c>
      <c r="D23803" s="1" t="s">
        <v>49166</v>
      </c>
      <c r="E23803" s="1" t="s">
        <v>10</v>
      </c>
      <c r="F23803" s="1" t="s">
        <v>11</v>
      </c>
      <c r="G23803" s="1" t="str">
        <f>IFERROR(__xludf.DUMMYFUNCTION("GOOGLETRANSLATE(D23803,""fr"",""en"")"),"#VALUE!")</f>
        <v>#VALUE!</v>
      </c>
    </row>
    <row r="23804" ht="15.75" customHeight="1">
      <c r="A23804" s="1" t="s">
        <v>49167</v>
      </c>
      <c r="B23804" s="1">
        <v>4.0</v>
      </c>
      <c r="C23804" s="1" t="s">
        <v>49168</v>
      </c>
      <c r="D23804" s="1" t="s">
        <v>49169</v>
      </c>
      <c r="E23804" s="1" t="s">
        <v>554</v>
      </c>
      <c r="F23804" s="1" t="s">
        <v>30</v>
      </c>
      <c r="G23804" s="1" t="str">
        <f>IFERROR(__xludf.DUMMYFUNCTION("GOOGLETRANSLATE(D23804,""fr"",""en"")"),"#VALUE!")</f>
        <v>#VALUE!</v>
      </c>
    </row>
    <row r="23805" ht="15.75" customHeight="1">
      <c r="A23805" s="1" t="s">
        <v>1358</v>
      </c>
      <c r="B23805" s="1">
        <v>4.0</v>
      </c>
      <c r="C23805" s="1" t="s">
        <v>49170</v>
      </c>
      <c r="D23805" s="1" t="s">
        <v>49171</v>
      </c>
      <c r="E23805" s="1" t="s">
        <v>10</v>
      </c>
      <c r="F23805" s="1" t="s">
        <v>11</v>
      </c>
      <c r="G23805" s="1" t="str">
        <f>IFERROR(__xludf.DUMMYFUNCTION("GOOGLETRANSLATE(D23805,""fr"",""en"")"),"#VALUE!")</f>
        <v>#VALUE!</v>
      </c>
    </row>
    <row r="23806" ht="15.75" customHeight="1">
      <c r="A23806" s="1" t="s">
        <v>12983</v>
      </c>
      <c r="B23806" s="1">
        <v>4.0</v>
      </c>
      <c r="C23806" s="1" t="s">
        <v>49172</v>
      </c>
      <c r="D23806" s="1" t="s">
        <v>49173</v>
      </c>
      <c r="E23806" s="1" t="s">
        <v>21</v>
      </c>
      <c r="F23806" s="1" t="s">
        <v>11</v>
      </c>
      <c r="G23806" s="1" t="str">
        <f>IFERROR(__xludf.DUMMYFUNCTION("GOOGLETRANSLATE(D23806,""fr"",""en"")"),"#VALUE!")</f>
        <v>#VALUE!</v>
      </c>
    </row>
    <row r="23807" ht="15.75" customHeight="1">
      <c r="A23807" s="1" t="s">
        <v>4174</v>
      </c>
      <c r="B23807" s="1">
        <v>4.0</v>
      </c>
      <c r="C23807" s="1" t="s">
        <v>49174</v>
      </c>
      <c r="D23807" s="1" t="s">
        <v>49175</v>
      </c>
      <c r="E23807" s="1" t="s">
        <v>125</v>
      </c>
      <c r="F23807" s="1" t="s">
        <v>11</v>
      </c>
      <c r="G23807" s="1" t="str">
        <f>IFERROR(__xludf.DUMMYFUNCTION("GOOGLETRANSLATE(D23807,""fr"",""en"")"),"Nice advisor on the phone, pleasant. Proposal for a third correct car overall. So we have all our insurance at the MAAF, that simplifies things.")</f>
        <v>Nice advisor on the phone, pleasant. Proposal for a third correct car overall. So we have all our insurance at the MAAF, that simplifies things.</v>
      </c>
    </row>
    <row r="23808" ht="15.75" customHeight="1">
      <c r="A23808" s="1" t="s">
        <v>18740</v>
      </c>
      <c r="B23808" s="1">
        <v>1.0</v>
      </c>
      <c r="C23808" s="1" t="s">
        <v>49176</v>
      </c>
      <c r="D23808" s="1" t="s">
        <v>49177</v>
      </c>
      <c r="E23808" s="1" t="s">
        <v>226</v>
      </c>
      <c r="F23808" s="1" t="s">
        <v>110</v>
      </c>
      <c r="G23808" s="1" t="str">
        <f>IFERROR(__xludf.DUMMYFUNCTION("GOOGLETRANSLATE(D23808,""fr"",""en"")"),"#VALUE!")</f>
        <v>#VALUE!</v>
      </c>
    </row>
    <row r="23809" ht="15.75" customHeight="1">
      <c r="A23809" s="1" t="s">
        <v>31</v>
      </c>
      <c r="B23809" s="1">
        <v>4.0</v>
      </c>
      <c r="C23809" s="1" t="s">
        <v>49178</v>
      </c>
      <c r="D23809" s="1" t="s">
        <v>49179</v>
      </c>
      <c r="E23809" s="1" t="s">
        <v>34</v>
      </c>
      <c r="F23809" s="1" t="s">
        <v>30</v>
      </c>
      <c r="G23809" s="1" t="str">
        <f>IFERROR(__xludf.DUMMYFUNCTION("GOOGLETRANSLATE(D23809,""fr"",""en"")"),"#VALUE!")</f>
        <v>#VALUE!</v>
      </c>
    </row>
    <row r="23810" ht="15.75" customHeight="1">
      <c r="A23810" s="1" t="s">
        <v>9540</v>
      </c>
      <c r="B23810" s="1">
        <v>1.0</v>
      </c>
      <c r="C23810" s="1" t="s">
        <v>49180</v>
      </c>
      <c r="D23810" s="1" t="s">
        <v>49181</v>
      </c>
      <c r="E23810" s="1" t="s">
        <v>273</v>
      </c>
      <c r="F23810" s="1" t="s">
        <v>11</v>
      </c>
      <c r="G23810" s="1" t="str">
        <f>IFERROR(__xludf.DUMMYFUNCTION("GOOGLETRANSLATE(D23810,""fr"",""en"")"),"#VALUE!")</f>
        <v>#VALUE!</v>
      </c>
    </row>
    <row r="23811" ht="15.75" customHeight="1">
      <c r="A23811" s="1" t="s">
        <v>5582</v>
      </c>
      <c r="B23811" s="1">
        <v>4.0</v>
      </c>
      <c r="C23811" s="1" t="s">
        <v>8196</v>
      </c>
      <c r="D23811" s="1" t="s">
        <v>49182</v>
      </c>
      <c r="E23811" s="1" t="s">
        <v>280</v>
      </c>
      <c r="F23811" s="1" t="s">
        <v>11</v>
      </c>
      <c r="G23811" s="1" t="str">
        <f>IFERROR(__xludf.DUMMYFUNCTION("GOOGLETRANSLATE(D23811,""fr"",""en"")"),"#VALUE!")</f>
        <v>#VALUE!</v>
      </c>
    </row>
    <row r="23812" ht="15.75" customHeight="1">
      <c r="A23812" s="1" t="s">
        <v>352</v>
      </c>
      <c r="B23812" s="1">
        <v>4.0</v>
      </c>
      <c r="C23812" s="1" t="s">
        <v>49183</v>
      </c>
      <c r="D23812" s="1" t="s">
        <v>49184</v>
      </c>
      <c r="E23812" s="1" t="s">
        <v>21</v>
      </c>
      <c r="F23812" s="1" t="s">
        <v>11</v>
      </c>
      <c r="G23812" s="1" t="str">
        <f>IFERROR(__xludf.DUMMYFUNCTION("GOOGLETRANSLATE(D23812,""fr"",""en"")"),"#VALUE!")</f>
        <v>#VALUE!</v>
      </c>
    </row>
    <row r="23813" ht="15.75" customHeight="1">
      <c r="A23813" s="1" t="s">
        <v>452</v>
      </c>
      <c r="B23813" s="1">
        <v>1.0</v>
      </c>
      <c r="C23813" s="1" t="s">
        <v>49185</v>
      </c>
      <c r="D23813" s="1" t="s">
        <v>49186</v>
      </c>
      <c r="E23813" s="1" t="s">
        <v>117</v>
      </c>
      <c r="F23813" s="1" t="s">
        <v>118</v>
      </c>
      <c r="G23813" s="1" t="str">
        <f>IFERROR(__xludf.DUMMYFUNCTION("GOOGLETRANSLATE(D23813,""fr"",""en"")"),"#VALUE!")</f>
        <v>#VALUE!</v>
      </c>
    </row>
    <row r="23814" ht="15.75" customHeight="1">
      <c r="A23814" s="1" t="s">
        <v>4510</v>
      </c>
      <c r="B23814" s="1">
        <v>1.0</v>
      </c>
      <c r="C23814" s="1" t="s">
        <v>49187</v>
      </c>
      <c r="D23814" s="1" t="s">
        <v>49188</v>
      </c>
      <c r="E23814" s="1" t="s">
        <v>125</v>
      </c>
      <c r="F23814" s="1" t="s">
        <v>11</v>
      </c>
      <c r="G23814" s="1" t="str">
        <f>IFERROR(__xludf.DUMMYFUNCTION("GOOGLETRANSLATE(D23814,""fr"",""en"")"),"#VALUE!")</f>
        <v>#VALUE!</v>
      </c>
    </row>
    <row r="23815" ht="15.75" customHeight="1">
      <c r="A23815" s="1" t="s">
        <v>11048</v>
      </c>
      <c r="B23815" s="1">
        <v>2.0</v>
      </c>
      <c r="C23815" s="1" t="s">
        <v>49189</v>
      </c>
      <c r="D23815" s="1" t="s">
        <v>49190</v>
      </c>
      <c r="E23815" s="1" t="s">
        <v>109</v>
      </c>
      <c r="F23815" s="1" t="s">
        <v>11</v>
      </c>
      <c r="G23815" s="1" t="str">
        <f>IFERROR(__xludf.DUMMYFUNCTION("GOOGLETRANSLATE(D23815,""fr"",""en"")"),"#VALUE!")</f>
        <v>#VALUE!</v>
      </c>
    </row>
    <row r="23816" ht="15.75" customHeight="1">
      <c r="A23816" s="1" t="s">
        <v>1690</v>
      </c>
      <c r="B23816" s="1">
        <v>3.0</v>
      </c>
      <c r="C23816" s="1" t="s">
        <v>49191</v>
      </c>
      <c r="D23816" s="1" t="s">
        <v>49192</v>
      </c>
      <c r="E23816" s="1" t="s">
        <v>10</v>
      </c>
      <c r="F23816" s="1" t="s">
        <v>11</v>
      </c>
      <c r="G23816" s="1" t="str">
        <f>IFERROR(__xludf.DUMMYFUNCTION("GOOGLETRANSLATE(D23816,""fr"",""en"")"),"#VALUE!")</f>
        <v>#VALUE!</v>
      </c>
    </row>
    <row r="23817" ht="15.75" customHeight="1">
      <c r="A23817" s="1" t="s">
        <v>1741</v>
      </c>
      <c r="B23817" s="1">
        <v>4.0</v>
      </c>
      <c r="C23817" s="1" t="s">
        <v>49193</v>
      </c>
      <c r="D23817" s="1" t="s">
        <v>49194</v>
      </c>
      <c r="E23817" s="1" t="s">
        <v>10</v>
      </c>
      <c r="F23817" s="1" t="s">
        <v>11</v>
      </c>
      <c r="G23817" s="1" t="str">
        <f>IFERROR(__xludf.DUMMYFUNCTION("GOOGLETRANSLATE(D23817,""fr"",""en"")"),"#VALUE!")</f>
        <v>#VALUE!</v>
      </c>
    </row>
    <row r="23818" ht="15.75" customHeight="1">
      <c r="A23818" s="1" t="s">
        <v>1062</v>
      </c>
      <c r="B23818" s="1">
        <v>5.0</v>
      </c>
      <c r="C23818" s="1" t="s">
        <v>49195</v>
      </c>
      <c r="D23818" s="1" t="s">
        <v>49196</v>
      </c>
      <c r="E23818" s="1" t="s">
        <v>10</v>
      </c>
      <c r="F23818" s="1" t="s">
        <v>11</v>
      </c>
      <c r="G23818" s="1" t="str">
        <f>IFERROR(__xludf.DUMMYFUNCTION("GOOGLETRANSLATE(D23818,""fr"",""en"")"),"#VALUE!")</f>
        <v>#VALUE!</v>
      </c>
    </row>
    <row r="23819" ht="15.75" customHeight="1">
      <c r="A23819" s="1" t="s">
        <v>2937</v>
      </c>
      <c r="B23819" s="1">
        <v>3.0</v>
      </c>
      <c r="C23819" s="1" t="s">
        <v>49197</v>
      </c>
      <c r="D23819" s="1" t="s">
        <v>49198</v>
      </c>
      <c r="E23819" s="1" t="s">
        <v>10</v>
      </c>
      <c r="F23819" s="1" t="s">
        <v>11</v>
      </c>
      <c r="G23819" s="1" t="str">
        <f>IFERROR(__xludf.DUMMYFUNCTION("GOOGLETRANSLATE(D23819,""fr"",""en"")"),"#VALUE!")</f>
        <v>#VALUE!</v>
      </c>
    </row>
    <row r="23820" ht="15.75" customHeight="1">
      <c r="A23820" s="1" t="s">
        <v>597</v>
      </c>
      <c r="B23820" s="1">
        <v>4.0</v>
      </c>
      <c r="C23820" s="1" t="s">
        <v>49199</v>
      </c>
      <c r="D23820" s="1" t="s">
        <v>49200</v>
      </c>
      <c r="E23820" s="1" t="s">
        <v>21</v>
      </c>
      <c r="F23820" s="1" t="s">
        <v>11</v>
      </c>
      <c r="G23820" s="1" t="str">
        <f>IFERROR(__xludf.DUMMYFUNCTION("GOOGLETRANSLATE(D23820,""fr"",""en"")"),"#VALUE!")</f>
        <v>#VALUE!</v>
      </c>
    </row>
    <row r="23821" ht="15.75" customHeight="1">
      <c r="A23821" s="1" t="s">
        <v>1248</v>
      </c>
      <c r="B23821" s="1">
        <v>1.0</v>
      </c>
      <c r="C23821" s="1" t="s">
        <v>49201</v>
      </c>
      <c r="D23821" s="1" t="s">
        <v>49202</v>
      </c>
      <c r="E23821" s="1" t="s">
        <v>43</v>
      </c>
      <c r="F23821" s="1" t="s">
        <v>30</v>
      </c>
      <c r="G23821" s="1" t="str">
        <f>IFERROR(__xludf.DUMMYFUNCTION("GOOGLETRANSLATE(D23821,""fr"",""en"")"),"#VALUE!")</f>
        <v>#VALUE!</v>
      </c>
    </row>
    <row r="23822" ht="15.75" customHeight="1">
      <c r="A23822" s="1" t="s">
        <v>7902</v>
      </c>
      <c r="B23822" s="1">
        <v>3.0</v>
      </c>
      <c r="C23822" s="1" t="s">
        <v>49203</v>
      </c>
      <c r="D23822" s="1" t="s">
        <v>49204</v>
      </c>
      <c r="E23822" s="1" t="s">
        <v>52</v>
      </c>
      <c r="F23822" s="1" t="s">
        <v>118</v>
      </c>
      <c r="G23822" s="1" t="str">
        <f>IFERROR(__xludf.DUMMYFUNCTION("GOOGLETRANSLATE(D23822,""fr"",""en"")"),"#VALUE!")</f>
        <v>#VALUE!</v>
      </c>
    </row>
    <row r="23823" ht="15.75" customHeight="1">
      <c r="A23823" s="1" t="s">
        <v>4688</v>
      </c>
      <c r="B23823" s="1">
        <v>1.0</v>
      </c>
      <c r="C23823" s="1" t="s">
        <v>49205</v>
      </c>
      <c r="D23823" s="1" t="s">
        <v>49206</v>
      </c>
      <c r="E23823" s="1" t="s">
        <v>29</v>
      </c>
      <c r="F23823" s="1" t="s">
        <v>30</v>
      </c>
      <c r="G23823" s="1" t="str">
        <f>IFERROR(__xludf.DUMMYFUNCTION("GOOGLETRANSLATE(D23823,""fr"",""en"")"),"#VALUE!")</f>
        <v>#VALUE!</v>
      </c>
    </row>
    <row r="23824" ht="15.75" customHeight="1">
      <c r="A23824" s="1" t="s">
        <v>4658</v>
      </c>
      <c r="B23824" s="1">
        <v>1.0</v>
      </c>
      <c r="C23824" s="1" t="s">
        <v>49207</v>
      </c>
      <c r="D23824" s="1" t="s">
        <v>49208</v>
      </c>
      <c r="E23824" s="1" t="s">
        <v>65</v>
      </c>
      <c r="F23824" s="1" t="s">
        <v>66</v>
      </c>
      <c r="G23824" s="1" t="str">
        <f>IFERROR(__xludf.DUMMYFUNCTION("GOOGLETRANSLATE(D23824,""fr"",""en"")"),"#VALUE!")</f>
        <v>#VALUE!</v>
      </c>
    </row>
    <row r="23825" ht="15.75" customHeight="1">
      <c r="A23825" s="1" t="s">
        <v>974</v>
      </c>
      <c r="B23825" s="1">
        <v>4.0</v>
      </c>
      <c r="C23825" s="1" t="s">
        <v>49209</v>
      </c>
      <c r="D23825" s="1" t="s">
        <v>49210</v>
      </c>
      <c r="E23825" s="1" t="s">
        <v>10</v>
      </c>
      <c r="F23825" s="1" t="s">
        <v>11</v>
      </c>
      <c r="G23825" s="1" t="str">
        <f>IFERROR(__xludf.DUMMYFUNCTION("GOOGLETRANSLATE(D23825,""fr"",""en"")"),"#VALUE!")</f>
        <v>#VALUE!</v>
      </c>
    </row>
    <row r="23826" ht="15.75" customHeight="1">
      <c r="A23826" s="1" t="s">
        <v>988</v>
      </c>
      <c r="B23826" s="1">
        <v>3.0</v>
      </c>
      <c r="C23826" s="1" t="s">
        <v>49211</v>
      </c>
      <c r="D23826" s="1" t="s">
        <v>49212</v>
      </c>
      <c r="E23826" s="1" t="s">
        <v>176</v>
      </c>
      <c r="F23826" s="1" t="s">
        <v>66</v>
      </c>
      <c r="G23826" s="1" t="str">
        <f>IFERROR(__xludf.DUMMYFUNCTION("GOOGLETRANSLATE(D23826,""fr"",""en"")"),"#VALUE!")</f>
        <v>#VALUE!</v>
      </c>
    </row>
    <row r="23827" ht="15.75" customHeight="1">
      <c r="A23827" s="1" t="s">
        <v>1344</v>
      </c>
      <c r="B23827" s="1">
        <v>4.0</v>
      </c>
      <c r="C23827" s="1" t="s">
        <v>49213</v>
      </c>
      <c r="D23827" s="1" t="s">
        <v>49214</v>
      </c>
      <c r="E23827" s="1" t="s">
        <v>10</v>
      </c>
      <c r="F23827" s="1" t="s">
        <v>11</v>
      </c>
      <c r="G23827" s="1" t="str">
        <f>IFERROR(__xludf.DUMMYFUNCTION("GOOGLETRANSLATE(D23827,""fr"",""en"")"),"#VALUE!")</f>
        <v>#VALUE!</v>
      </c>
    </row>
    <row r="23828" ht="15.75" customHeight="1">
      <c r="A23828" s="1" t="s">
        <v>132</v>
      </c>
      <c r="B23828" s="1">
        <v>4.0</v>
      </c>
      <c r="C23828" s="1" t="s">
        <v>49215</v>
      </c>
      <c r="D23828" s="1" t="s">
        <v>49216</v>
      </c>
      <c r="E23828" s="1" t="s">
        <v>176</v>
      </c>
      <c r="F23828" s="1" t="s">
        <v>66</v>
      </c>
      <c r="G23828" s="1" t="str">
        <f>IFERROR(__xludf.DUMMYFUNCTION("GOOGLETRANSLATE(D23828,""fr"",""en"")"),"#VALUE!")</f>
        <v>#VALUE!</v>
      </c>
    </row>
    <row r="23829" ht="15.75" customHeight="1">
      <c r="A23829" s="1" t="s">
        <v>2237</v>
      </c>
      <c r="B23829" s="1">
        <v>2.0</v>
      </c>
      <c r="C23829" s="1" t="s">
        <v>49217</v>
      </c>
      <c r="D23829" s="1" t="s">
        <v>49218</v>
      </c>
      <c r="E23829" s="1" t="s">
        <v>10</v>
      </c>
      <c r="F23829" s="1" t="s">
        <v>11</v>
      </c>
      <c r="G23829" s="1" t="str">
        <f>IFERROR(__xludf.DUMMYFUNCTION("GOOGLETRANSLATE(D23829,""fr"",""en"")"),"#VALUE!")</f>
        <v>#VALUE!</v>
      </c>
    </row>
    <row r="23830" ht="15.75" customHeight="1">
      <c r="A23830" s="1" t="s">
        <v>2566</v>
      </c>
      <c r="B23830" s="1">
        <v>3.0</v>
      </c>
      <c r="C23830" s="1" t="s">
        <v>49219</v>
      </c>
      <c r="D23830" s="1" t="s">
        <v>49220</v>
      </c>
      <c r="E23830" s="1" t="s">
        <v>614</v>
      </c>
      <c r="F23830" s="1" t="s">
        <v>30</v>
      </c>
      <c r="G23830" s="1" t="str">
        <f>IFERROR(__xludf.DUMMYFUNCTION("GOOGLETRANSLATE(D23830,""fr"",""en"")"),"#VALUE!")</f>
        <v>#VALUE!</v>
      </c>
    </row>
    <row r="23831" ht="15.75" customHeight="1">
      <c r="A23831" s="1" t="s">
        <v>236</v>
      </c>
      <c r="B23831" s="1">
        <v>4.0</v>
      </c>
      <c r="C23831" s="1" t="s">
        <v>49221</v>
      </c>
      <c r="D23831" s="1" t="s">
        <v>49222</v>
      </c>
      <c r="E23831" s="1" t="s">
        <v>10</v>
      </c>
      <c r="F23831" s="1" t="s">
        <v>11</v>
      </c>
      <c r="G23831" s="1" t="str">
        <f>IFERROR(__xludf.DUMMYFUNCTION("GOOGLETRANSLATE(D23831,""fr"",""en"")"),"Fast and understandable service
Satisfied with the explanations
Secure payment and wide choice in the date of debit
Thank you for having a simple and clear site")</f>
        <v>Fast and understandable service
Satisfied with the explanations
Secure payment and wide choice in the date of debit
Thank you for having a simple and clear site</v>
      </c>
    </row>
    <row r="23832" ht="15.75" customHeight="1">
      <c r="A23832" s="1" t="s">
        <v>1057</v>
      </c>
      <c r="B23832" s="1">
        <v>2.0</v>
      </c>
      <c r="C23832" s="1" t="s">
        <v>49223</v>
      </c>
      <c r="D23832" s="1" t="s">
        <v>49224</v>
      </c>
      <c r="E23832" s="1" t="s">
        <v>169</v>
      </c>
      <c r="F23832" s="1" t="s">
        <v>11</v>
      </c>
      <c r="G23832" s="1" t="str">
        <f>IFERROR(__xludf.DUMMYFUNCTION("GOOGLETRANSLATE(D23832,""fr"",""en"")"),"#VALUE!")</f>
        <v>#VALUE!</v>
      </c>
    </row>
    <row r="23833" ht="15.75" customHeight="1">
      <c r="A23833" s="1" t="s">
        <v>30782</v>
      </c>
      <c r="B23833" s="1">
        <v>1.0</v>
      </c>
      <c r="C23833" s="1" t="s">
        <v>49225</v>
      </c>
      <c r="D23833" s="1" t="s">
        <v>49226</v>
      </c>
      <c r="E23833" s="1" t="s">
        <v>52</v>
      </c>
      <c r="F23833" s="1" t="s">
        <v>11</v>
      </c>
      <c r="G23833" s="1" t="str">
        <f>IFERROR(__xludf.DUMMYFUNCTION("GOOGLETRANSLATE(D23833,""fr"",""en"")"),"#VALUE!")</f>
        <v>#VALUE!</v>
      </c>
    </row>
    <row r="23834" ht="15.75" customHeight="1">
      <c r="A23834" s="1" t="s">
        <v>1358</v>
      </c>
      <c r="B23834" s="1">
        <v>2.0</v>
      </c>
      <c r="C23834" s="1" t="s">
        <v>49227</v>
      </c>
      <c r="D23834" s="1" t="s">
        <v>49228</v>
      </c>
      <c r="E23834" s="1" t="s">
        <v>52</v>
      </c>
      <c r="F23834" s="1" t="s">
        <v>110</v>
      </c>
      <c r="G23834" s="1" t="str">
        <f>IFERROR(__xludf.DUMMYFUNCTION("GOOGLETRANSLATE(D23834,""fr"",""en"")"),"#VALUE!")</f>
        <v>#VALUE!</v>
      </c>
    </row>
    <row r="23835" ht="15.75" customHeight="1">
      <c r="A23835" s="1" t="s">
        <v>1709</v>
      </c>
      <c r="B23835" s="1">
        <v>4.0</v>
      </c>
      <c r="C23835" s="1" t="s">
        <v>49229</v>
      </c>
      <c r="D23835" s="1" t="s">
        <v>49230</v>
      </c>
      <c r="E23835" s="1" t="s">
        <v>21</v>
      </c>
      <c r="F23835" s="1" t="s">
        <v>11</v>
      </c>
      <c r="G23835" s="1" t="str">
        <f>IFERROR(__xludf.DUMMYFUNCTION("GOOGLETRANSLATE(D23835,""fr"",""en"")"),"#VALUE!")</f>
        <v>#VALUE!</v>
      </c>
    </row>
    <row r="23836" ht="15.75" customHeight="1">
      <c r="A23836" s="1" t="s">
        <v>10590</v>
      </c>
      <c r="B23836" s="1">
        <v>1.0</v>
      </c>
      <c r="C23836" s="1" t="s">
        <v>49231</v>
      </c>
      <c r="D23836" s="1" t="s">
        <v>49232</v>
      </c>
      <c r="E23836" s="1" t="s">
        <v>109</v>
      </c>
      <c r="F23836" s="1" t="s">
        <v>11</v>
      </c>
      <c r="G23836" s="1" t="str">
        <f>IFERROR(__xludf.DUMMYFUNCTION("GOOGLETRANSLATE(D23836,""fr"",""en"")"),"#VALUE!")</f>
        <v>#VALUE!</v>
      </c>
    </row>
    <row r="23837" ht="15.75" customHeight="1">
      <c r="A23837" s="1" t="s">
        <v>1833</v>
      </c>
      <c r="B23837" s="1">
        <v>2.0</v>
      </c>
      <c r="C23837" s="1" t="s">
        <v>49233</v>
      </c>
      <c r="D23837" s="1" t="s">
        <v>49234</v>
      </c>
      <c r="E23837" s="1" t="s">
        <v>10</v>
      </c>
      <c r="F23837" s="1" t="s">
        <v>11</v>
      </c>
      <c r="G23837" s="1" t="str">
        <f>IFERROR(__xludf.DUMMYFUNCTION("GOOGLETRANSLATE(D23837,""fr"",""en"")"),"#VALUE!")</f>
        <v>#VALUE!</v>
      </c>
    </row>
    <row r="23838" ht="15.75" customHeight="1">
      <c r="A23838" s="1" t="s">
        <v>1453</v>
      </c>
      <c r="B23838" s="1">
        <v>4.0</v>
      </c>
      <c r="C23838" s="1" t="s">
        <v>49235</v>
      </c>
      <c r="D23838" s="1" t="s">
        <v>49236</v>
      </c>
      <c r="E23838" s="1" t="s">
        <v>273</v>
      </c>
      <c r="F23838" s="1" t="s">
        <v>11</v>
      </c>
      <c r="G23838" s="1" t="str">
        <f>IFERROR(__xludf.DUMMYFUNCTION("GOOGLETRANSLATE(D23838,""fr"",""en"")"),"#VALUE!")</f>
        <v>#VALUE!</v>
      </c>
    </row>
    <row r="23839" ht="15.75" customHeight="1">
      <c r="A23839" s="1" t="s">
        <v>23976</v>
      </c>
      <c r="B23839" s="1">
        <v>2.0</v>
      </c>
      <c r="C23839" s="1" t="s">
        <v>49237</v>
      </c>
      <c r="D23839" s="1" t="s">
        <v>49238</v>
      </c>
      <c r="E23839" s="1" t="s">
        <v>21</v>
      </c>
      <c r="F23839" s="1" t="s">
        <v>11</v>
      </c>
      <c r="G23839" s="1" t="str">
        <f>IFERROR(__xludf.DUMMYFUNCTION("GOOGLETRANSLATE(D23839,""fr"",""en"")"),"#VALUE!")</f>
        <v>#VALUE!</v>
      </c>
    </row>
    <row r="23840" ht="15.75" customHeight="1">
      <c r="A23840" s="1" t="s">
        <v>28798</v>
      </c>
      <c r="B23840" s="1">
        <v>2.0</v>
      </c>
      <c r="C23840" s="1" t="s">
        <v>49239</v>
      </c>
      <c r="D23840" s="1" t="s">
        <v>49240</v>
      </c>
      <c r="E23840" s="1" t="s">
        <v>10</v>
      </c>
      <c r="F23840" s="1" t="s">
        <v>11</v>
      </c>
      <c r="G23840" s="1" t="str">
        <f>IFERROR(__xludf.DUMMYFUNCTION("GOOGLETRANSLATE(D23840,""fr"",""en"")"),"#VALUE!")</f>
        <v>#VALUE!</v>
      </c>
    </row>
    <row r="23841" ht="15.75" customHeight="1">
      <c r="A23841" s="1" t="s">
        <v>1076</v>
      </c>
      <c r="B23841" s="1">
        <v>2.0</v>
      </c>
      <c r="C23841" s="1" t="s">
        <v>49241</v>
      </c>
      <c r="D23841" s="1" t="s">
        <v>49242</v>
      </c>
      <c r="E23841" s="1" t="s">
        <v>10</v>
      </c>
      <c r="F23841" s="1" t="s">
        <v>11</v>
      </c>
      <c r="G23841" s="1" t="str">
        <f>IFERROR(__xludf.DUMMYFUNCTION("GOOGLETRANSLATE(D23841,""fr"",""en"")"),"#VALUE!")</f>
        <v>#VALUE!</v>
      </c>
    </row>
    <row r="23842" ht="15.75" customHeight="1">
      <c r="A23842" s="1" t="s">
        <v>899</v>
      </c>
      <c r="B23842" s="1">
        <v>4.0</v>
      </c>
      <c r="C23842" s="1" t="s">
        <v>49243</v>
      </c>
      <c r="D23842" s="1" t="s">
        <v>49244</v>
      </c>
      <c r="E23842" s="1" t="s">
        <v>10</v>
      </c>
      <c r="F23842" s="1" t="s">
        <v>11</v>
      </c>
      <c r="G23842" s="1" t="str">
        <f>IFERROR(__xludf.DUMMYFUNCTION("GOOGLETRANSLATE(D23842,""fr"",""en"")"),"#VALUE!")</f>
        <v>#VALUE!</v>
      </c>
    </row>
    <row r="23843" ht="15.75" customHeight="1">
      <c r="A23843" s="1" t="s">
        <v>2381</v>
      </c>
      <c r="B23843" s="1">
        <v>1.0</v>
      </c>
      <c r="C23843" s="1" t="s">
        <v>49245</v>
      </c>
      <c r="D23843" s="1" t="s">
        <v>49246</v>
      </c>
      <c r="E23843" s="1" t="s">
        <v>10</v>
      </c>
      <c r="F23843" s="1" t="s">
        <v>11</v>
      </c>
      <c r="G23843" s="1" t="str">
        <f>IFERROR(__xludf.DUMMYFUNCTION("GOOGLETRANSLATE(D23843,""fr"",""en"")"),"#VALUE!")</f>
        <v>#VALUE!</v>
      </c>
    </row>
    <row r="23844" ht="15.75" customHeight="1">
      <c r="A23844" s="1" t="s">
        <v>4812</v>
      </c>
      <c r="B23844" s="1">
        <v>1.0</v>
      </c>
      <c r="C23844" s="1" t="s">
        <v>49247</v>
      </c>
      <c r="D23844" s="1" t="s">
        <v>47535</v>
      </c>
      <c r="E23844" s="1" t="s">
        <v>296</v>
      </c>
      <c r="F23844" s="1" t="s">
        <v>118</v>
      </c>
      <c r="G23844" s="1" t="str">
        <f>IFERROR(__xludf.DUMMYFUNCTION("GOOGLETRANSLATE(D23844,""fr"",""en"")"),"#VALUE!")</f>
        <v>#VALUE!</v>
      </c>
    </row>
    <row r="23845" ht="15.75" customHeight="1">
      <c r="A23845" s="1" t="s">
        <v>377</v>
      </c>
      <c r="B23845" s="1">
        <v>5.0</v>
      </c>
      <c r="C23845" s="1" t="s">
        <v>49248</v>
      </c>
      <c r="D23845" s="1" t="s">
        <v>49249</v>
      </c>
      <c r="E23845" s="1" t="s">
        <v>21</v>
      </c>
      <c r="F23845" s="1" t="s">
        <v>11</v>
      </c>
      <c r="G23845" s="1" t="str">
        <f>IFERROR(__xludf.DUMMYFUNCTION("GOOGLETRANSLATE(D23845,""fr"",""en"")"),"#VALUE!")</f>
        <v>#VALUE!</v>
      </c>
    </row>
    <row r="23846" ht="15.75" customHeight="1">
      <c r="A23846" s="1" t="s">
        <v>661</v>
      </c>
      <c r="B23846" s="1">
        <v>2.0</v>
      </c>
      <c r="C23846" s="1" t="s">
        <v>49250</v>
      </c>
      <c r="D23846" s="1" t="s">
        <v>49251</v>
      </c>
      <c r="E23846" s="1" t="s">
        <v>21</v>
      </c>
      <c r="F23846" s="1" t="s">
        <v>11</v>
      </c>
      <c r="G23846" s="1" t="str">
        <f>IFERROR(__xludf.DUMMYFUNCTION("GOOGLETRANSLATE(D23846,""fr"",""en"")"),"#VALUE!")</f>
        <v>#VALUE!</v>
      </c>
    </row>
    <row r="23847" ht="15.75" customHeight="1">
      <c r="A23847" s="1" t="s">
        <v>681</v>
      </c>
      <c r="B23847" s="1">
        <v>1.0</v>
      </c>
      <c r="C23847" s="1" t="s">
        <v>49252</v>
      </c>
      <c r="D23847" s="1" t="s">
        <v>49253</v>
      </c>
      <c r="E23847" s="1" t="s">
        <v>10</v>
      </c>
      <c r="F23847" s="1" t="s">
        <v>11</v>
      </c>
      <c r="G23847" s="1" t="str">
        <f>IFERROR(__xludf.DUMMYFUNCTION("GOOGLETRANSLATE(D23847,""fr"",""en"")"),"#VALUE!")</f>
        <v>#VALUE!</v>
      </c>
    </row>
    <row r="23848" ht="15.75" customHeight="1">
      <c r="A23848" s="1" t="s">
        <v>11196</v>
      </c>
      <c r="B23848" s="1">
        <v>5.0</v>
      </c>
      <c r="C23848" s="1" t="s">
        <v>49254</v>
      </c>
      <c r="D23848" s="1" t="s">
        <v>49255</v>
      </c>
      <c r="E23848" s="1" t="s">
        <v>169</v>
      </c>
      <c r="F23848" s="1" t="s">
        <v>11</v>
      </c>
      <c r="G23848" s="1" t="str">
        <f>IFERROR(__xludf.DUMMYFUNCTION("GOOGLETRANSLATE(D23848,""fr"",""en"")"),"#VALUE!")</f>
        <v>#VALUE!</v>
      </c>
    </row>
    <row r="23849" ht="15.75" customHeight="1">
      <c r="A23849" s="1" t="s">
        <v>10662</v>
      </c>
      <c r="B23849" s="1">
        <v>4.0</v>
      </c>
      <c r="C23849" s="1" t="s">
        <v>49256</v>
      </c>
      <c r="D23849" s="1" t="s">
        <v>49257</v>
      </c>
      <c r="E23849" s="1" t="s">
        <v>5251</v>
      </c>
      <c r="F23849" s="1" t="s">
        <v>66</v>
      </c>
      <c r="G23849" s="1" t="str">
        <f>IFERROR(__xludf.DUMMYFUNCTION("GOOGLETRANSLATE(D23849,""fr"",""en"")"),"#VALUE!")</f>
        <v>#VALUE!</v>
      </c>
    </row>
    <row r="23850" ht="15.75" customHeight="1">
      <c r="A23850" s="1" t="s">
        <v>513</v>
      </c>
      <c r="B23850" s="1">
        <v>1.0</v>
      </c>
      <c r="C23850" s="1" t="s">
        <v>49258</v>
      </c>
      <c r="D23850" s="1" t="s">
        <v>49259</v>
      </c>
      <c r="E23850" s="1" t="s">
        <v>960</v>
      </c>
      <c r="F23850" s="1" t="s">
        <v>84</v>
      </c>
      <c r="G23850" s="1" t="str">
        <f>IFERROR(__xludf.DUMMYFUNCTION("GOOGLETRANSLATE(D23850,""fr"",""en"")"),"#VALUE!")</f>
        <v>#VALUE!</v>
      </c>
    </row>
    <row r="23851" ht="15.75" customHeight="1">
      <c r="A23851" s="1" t="s">
        <v>40181</v>
      </c>
      <c r="B23851" s="1">
        <v>1.0</v>
      </c>
      <c r="C23851" s="1" t="s">
        <v>49260</v>
      </c>
      <c r="D23851" s="1" t="s">
        <v>49261</v>
      </c>
      <c r="E23851" s="1" t="s">
        <v>34</v>
      </c>
      <c r="F23851" s="1" t="s">
        <v>30</v>
      </c>
      <c r="G23851" s="1" t="str">
        <f>IFERROR(__xludf.DUMMYFUNCTION("GOOGLETRANSLATE(D23851,""fr"",""en"")"),"I am at April with expatriate insurance as well as several colleagues from the same company, for 1.5 years now. We are several disappointed to see rebellious by their practices. Poor calculations on their part and complicated negotiation and time consumin"&amp;"g for the reimbursement of the sums due. Long response time see nonexistent response from them. Recently € 450 in reimbursements have been refused for dermatological costs. Be careful to read the contracts of contracts in detail, the information is biased"&amp;" on their ""guarantees"" documents, not indicating the incredible list of guarantees.")</f>
        <v>I am at April with expatriate insurance as well as several colleagues from the same company, for 1.5 years now. We are several disappointed to see rebellious by their practices. Poor calculations on their part and complicated negotiation and time consuming for the reimbursement of the sums due. Long response time see nonexistent response from them. Recently € 450 in reimbursements have been refused for dermatological costs. Be careful to read the contracts of contracts in detail, the information is biased on their "guarantees" documents, not indicating the incredible list of guarantees.</v>
      </c>
    </row>
    <row r="23852" ht="15.75" customHeight="1">
      <c r="A23852" s="1" t="s">
        <v>667</v>
      </c>
      <c r="B23852" s="1">
        <v>1.0</v>
      </c>
      <c r="C23852" s="1" t="s">
        <v>49262</v>
      </c>
      <c r="D23852" s="1" t="s">
        <v>49263</v>
      </c>
      <c r="E23852" s="1" t="s">
        <v>10</v>
      </c>
      <c r="F23852" s="1" t="s">
        <v>11</v>
      </c>
      <c r="G23852" s="1" t="str">
        <f>IFERROR(__xludf.DUMMYFUNCTION("GOOGLETRANSLATE(D23852,""fr"",""en"")"),"#VALUE!")</f>
        <v>#VALUE!</v>
      </c>
    </row>
    <row r="23853" ht="15.75" customHeight="1">
      <c r="A23853" s="1" t="s">
        <v>4347</v>
      </c>
      <c r="B23853" s="1">
        <v>1.0</v>
      </c>
      <c r="C23853" s="1" t="s">
        <v>49264</v>
      </c>
      <c r="D23853" s="1" t="s">
        <v>49265</v>
      </c>
      <c r="E23853" s="1" t="s">
        <v>34</v>
      </c>
      <c r="F23853" s="1" t="s">
        <v>30</v>
      </c>
      <c r="G23853" s="1" t="str">
        <f>IFERROR(__xludf.DUMMYFUNCTION("GOOGLETRANSLATE(D23853,""fr"",""en"")"),"#VALUE!")</f>
        <v>#VALUE!</v>
      </c>
    </row>
    <row r="23854" ht="15.75" customHeight="1">
      <c r="A23854" s="1" t="s">
        <v>391</v>
      </c>
      <c r="B23854" s="1">
        <v>4.0</v>
      </c>
      <c r="C23854" s="1" t="s">
        <v>49266</v>
      </c>
      <c r="D23854" s="1" t="s">
        <v>49267</v>
      </c>
      <c r="E23854" s="1" t="s">
        <v>10</v>
      </c>
      <c r="F23854" s="1" t="s">
        <v>11</v>
      </c>
      <c r="G23854" s="1" t="str">
        <f>IFERROR(__xludf.DUMMYFUNCTION("GOOGLETRANSLATE(D23854,""fr"",""en"")"),"#VALUE!")</f>
        <v>#VALUE!</v>
      </c>
    </row>
    <row r="23855" ht="15.75" customHeight="1">
      <c r="A23855" s="1" t="s">
        <v>35064</v>
      </c>
      <c r="B23855" s="1">
        <v>1.0</v>
      </c>
      <c r="C23855" s="1" t="s">
        <v>49268</v>
      </c>
      <c r="D23855" s="1" t="s">
        <v>49269</v>
      </c>
      <c r="E23855" s="1" t="s">
        <v>226</v>
      </c>
      <c r="F23855" s="1" t="s">
        <v>110</v>
      </c>
      <c r="G23855" s="1" t="str">
        <f>IFERROR(__xludf.DUMMYFUNCTION("GOOGLETRANSLATE(D23855,""fr"",""en"")"),"#VALUE!")</f>
        <v>#VALUE!</v>
      </c>
    </row>
    <row r="23856" ht="15.75" customHeight="1">
      <c r="A23856" s="1" t="s">
        <v>2896</v>
      </c>
      <c r="B23856" s="1">
        <v>5.0</v>
      </c>
      <c r="C23856" s="1" t="s">
        <v>49270</v>
      </c>
      <c r="D23856" s="1" t="s">
        <v>49271</v>
      </c>
      <c r="E23856" s="1" t="s">
        <v>10</v>
      </c>
      <c r="F23856" s="1" t="s">
        <v>11</v>
      </c>
      <c r="G23856" s="1" t="str">
        <f>IFERROR(__xludf.DUMMYFUNCTION("GOOGLETRANSLATE(D23856,""fr"",""en"")"),"#VALUE!")</f>
        <v>#VALUE!</v>
      </c>
    </row>
    <row r="23857" ht="15.75" customHeight="1">
      <c r="A23857" s="1" t="s">
        <v>1138</v>
      </c>
      <c r="B23857" s="1">
        <v>4.0</v>
      </c>
      <c r="C23857" s="1" t="s">
        <v>49272</v>
      </c>
      <c r="D23857" s="1" t="s">
        <v>49273</v>
      </c>
      <c r="E23857" s="1" t="s">
        <v>21</v>
      </c>
      <c r="F23857" s="1" t="s">
        <v>11</v>
      </c>
      <c r="G23857" s="1" t="str">
        <f>IFERROR(__xludf.DUMMYFUNCTION("GOOGLETRANSLATE(D23857,""fr"",""en"")"),"#VALUE!")</f>
        <v>#VALUE!</v>
      </c>
    </row>
    <row r="23858" ht="15.75" customHeight="1">
      <c r="A23858" s="1" t="s">
        <v>7655</v>
      </c>
      <c r="B23858" s="1">
        <v>1.0</v>
      </c>
      <c r="C23858" s="1" t="s">
        <v>49274</v>
      </c>
      <c r="D23858" s="1" t="s">
        <v>49275</v>
      </c>
      <c r="E23858" s="1" t="s">
        <v>273</v>
      </c>
      <c r="F23858" s="1" t="s">
        <v>11</v>
      </c>
      <c r="G23858" s="1" t="str">
        <f>IFERROR(__xludf.DUMMYFUNCTION("GOOGLETRANSLATE(D23858,""fr"",""en"")"),"#VALUE!")</f>
        <v>#VALUE!</v>
      </c>
    </row>
    <row r="23859" ht="15.75" customHeight="1">
      <c r="A23859" s="1" t="s">
        <v>2106</v>
      </c>
      <c r="B23859" s="1">
        <v>4.0</v>
      </c>
      <c r="C23859" s="1" t="s">
        <v>49276</v>
      </c>
      <c r="D23859" s="1" t="s">
        <v>49277</v>
      </c>
      <c r="E23859" s="1" t="s">
        <v>10</v>
      </c>
      <c r="F23859" s="1" t="s">
        <v>11</v>
      </c>
      <c r="G23859" s="1" t="str">
        <f>IFERROR(__xludf.DUMMYFUNCTION("GOOGLETRANSLATE(D23859,""fr"",""en"")"),"#VALUE!")</f>
        <v>#VALUE!</v>
      </c>
    </row>
    <row r="23860" ht="15.75" customHeight="1">
      <c r="A23860" s="1" t="s">
        <v>11792</v>
      </c>
      <c r="B23860" s="1">
        <v>2.0</v>
      </c>
      <c r="C23860" s="1" t="s">
        <v>49278</v>
      </c>
      <c r="D23860" s="1" t="s">
        <v>49279</v>
      </c>
      <c r="E23860" s="1" t="s">
        <v>10</v>
      </c>
      <c r="F23860" s="1" t="s">
        <v>11</v>
      </c>
      <c r="G23860" s="1" t="str">
        <f>IFERROR(__xludf.DUMMYFUNCTION("GOOGLETRANSLATE(D23860,""fr"",""en"")"),"#VALUE!")</f>
        <v>#VALUE!</v>
      </c>
    </row>
    <row r="23861" ht="15.75" customHeight="1">
      <c r="A23861" s="1" t="s">
        <v>2964</v>
      </c>
      <c r="B23861" s="1">
        <v>2.0</v>
      </c>
      <c r="C23861" s="1" t="s">
        <v>49280</v>
      </c>
      <c r="D23861" s="1" t="s">
        <v>49281</v>
      </c>
      <c r="E23861" s="1" t="s">
        <v>280</v>
      </c>
      <c r="F23861" s="1" t="s">
        <v>11</v>
      </c>
      <c r="G23861" s="1" t="str">
        <f>IFERROR(__xludf.DUMMYFUNCTION("GOOGLETRANSLATE(D23861,""fr"",""en"")"),"#VALUE!")</f>
        <v>#VALUE!</v>
      </c>
    </row>
    <row r="23862" ht="15.75" customHeight="1">
      <c r="A23862" s="1" t="s">
        <v>491</v>
      </c>
      <c r="B23862" s="1">
        <v>3.0</v>
      </c>
      <c r="C23862" s="1" t="s">
        <v>49282</v>
      </c>
      <c r="D23862" s="1" t="s">
        <v>49283</v>
      </c>
      <c r="E23862" s="1" t="s">
        <v>10</v>
      </c>
      <c r="F23862" s="1" t="s">
        <v>11</v>
      </c>
      <c r="G23862" s="1" t="str">
        <f>IFERROR(__xludf.DUMMYFUNCTION("GOOGLETRANSLATE(D23862,""fr"",""en"")"),"#VALUE!")</f>
        <v>#VALUE!</v>
      </c>
    </row>
    <row r="23863" ht="15.75" customHeight="1">
      <c r="A23863" s="1" t="s">
        <v>15224</v>
      </c>
      <c r="B23863" s="1">
        <v>2.0</v>
      </c>
      <c r="C23863" s="1" t="s">
        <v>49284</v>
      </c>
      <c r="D23863" s="1" t="s">
        <v>49285</v>
      </c>
      <c r="E23863" s="1" t="s">
        <v>292</v>
      </c>
      <c r="F23863" s="1" t="s">
        <v>11</v>
      </c>
      <c r="G23863" s="1" t="str">
        <f>IFERROR(__xludf.DUMMYFUNCTION("GOOGLETRANSLATE(D23863,""fr"",""en"")"),"#VALUE!")</f>
        <v>#VALUE!</v>
      </c>
    </row>
    <row r="23864" ht="15.75" customHeight="1">
      <c r="A23864" s="1" t="s">
        <v>35</v>
      </c>
      <c r="B23864" s="1">
        <v>2.0</v>
      </c>
      <c r="C23864" s="1" t="s">
        <v>49286</v>
      </c>
      <c r="D23864" s="1" t="s">
        <v>49287</v>
      </c>
      <c r="E23864" s="1" t="s">
        <v>280</v>
      </c>
      <c r="F23864" s="1" t="s">
        <v>11</v>
      </c>
      <c r="G23864" s="1" t="str">
        <f>IFERROR(__xludf.DUMMYFUNCTION("GOOGLETRANSLATE(D23864,""fr"",""en"")"),"#VALUE!")</f>
        <v>#VALUE!</v>
      </c>
    </row>
    <row r="23865" ht="15.75" customHeight="1">
      <c r="A23865" s="1" t="s">
        <v>1709</v>
      </c>
      <c r="B23865" s="1">
        <v>5.0</v>
      </c>
      <c r="C23865" s="1" t="s">
        <v>49288</v>
      </c>
      <c r="D23865" s="1" t="s">
        <v>49289</v>
      </c>
      <c r="E23865" s="1" t="s">
        <v>65</v>
      </c>
      <c r="F23865" s="1" t="s">
        <v>66</v>
      </c>
      <c r="G23865" s="1" t="str">
        <f>IFERROR(__xludf.DUMMYFUNCTION("GOOGLETRANSLATE(D23865,""fr"",""en"")"),"#VALUE!")</f>
        <v>#VALUE!</v>
      </c>
    </row>
    <row r="23866" ht="15.75" customHeight="1">
      <c r="A23866" s="1" t="s">
        <v>1476</v>
      </c>
      <c r="B23866" s="1">
        <v>5.0</v>
      </c>
      <c r="C23866" s="1" t="s">
        <v>49290</v>
      </c>
      <c r="D23866" s="1" t="s">
        <v>49291</v>
      </c>
      <c r="E23866" s="1" t="s">
        <v>10</v>
      </c>
      <c r="F23866" s="1" t="s">
        <v>11</v>
      </c>
      <c r="G23866" s="1" t="str">
        <f>IFERROR(__xludf.DUMMYFUNCTION("GOOGLETRANSLATE(D23866,""fr"",""en"")"),"#VALUE!")</f>
        <v>#VALUE!</v>
      </c>
    </row>
    <row r="23867" ht="15.75" customHeight="1">
      <c r="A23867" s="1" t="s">
        <v>13690</v>
      </c>
      <c r="B23867" s="1">
        <v>1.0</v>
      </c>
      <c r="C23867" s="1" t="s">
        <v>49292</v>
      </c>
      <c r="D23867" s="1" t="s">
        <v>49293</v>
      </c>
      <c r="E23867" s="1" t="s">
        <v>296</v>
      </c>
      <c r="F23867" s="1" t="s">
        <v>118</v>
      </c>
      <c r="G23867" s="1" t="str">
        <f>IFERROR(__xludf.DUMMYFUNCTION("GOOGLETRANSLATE(D23867,""fr"",""en"")"),"#VALUE!")</f>
        <v>#VALUE!</v>
      </c>
    </row>
    <row r="23868" ht="15.75" customHeight="1">
      <c r="A23868" s="1" t="s">
        <v>1107</v>
      </c>
      <c r="B23868" s="1">
        <v>1.0</v>
      </c>
      <c r="C23868" s="1" t="s">
        <v>49294</v>
      </c>
      <c r="D23868" s="1" t="s">
        <v>49295</v>
      </c>
      <c r="E23868" s="1" t="s">
        <v>292</v>
      </c>
      <c r="F23868" s="1" t="s">
        <v>11</v>
      </c>
      <c r="G23868" s="1" t="str">
        <f>IFERROR(__xludf.DUMMYFUNCTION("GOOGLETRANSLATE(D23868,""fr"",""en"")"),"#VALUE!")</f>
        <v>#VALUE!</v>
      </c>
    </row>
    <row r="23869" ht="15.75" customHeight="1">
      <c r="A23869" s="1" t="s">
        <v>267</v>
      </c>
      <c r="B23869" s="1">
        <v>1.0</v>
      </c>
      <c r="C23869" s="1" t="s">
        <v>49296</v>
      </c>
      <c r="D23869" s="1" t="s">
        <v>49297</v>
      </c>
      <c r="E23869" s="1" t="s">
        <v>10</v>
      </c>
      <c r="F23869" s="1" t="s">
        <v>11</v>
      </c>
      <c r="G23869" s="1" t="str">
        <f>IFERROR(__xludf.DUMMYFUNCTION("GOOGLETRANSLATE(D23869,""fr"",""en"")"),"#VALUE!")</f>
        <v>#VALUE!</v>
      </c>
    </row>
    <row r="23870" ht="15.75" customHeight="1">
      <c r="A23870" s="1" t="s">
        <v>2566</v>
      </c>
      <c r="B23870" s="1">
        <v>3.0</v>
      </c>
      <c r="C23870" s="1" t="s">
        <v>49298</v>
      </c>
      <c r="D23870" s="1" t="s">
        <v>49299</v>
      </c>
      <c r="E23870" s="1" t="s">
        <v>29</v>
      </c>
      <c r="F23870" s="1" t="s">
        <v>30</v>
      </c>
      <c r="G23870" s="1" t="str">
        <f>IFERROR(__xludf.DUMMYFUNCTION("GOOGLETRANSLATE(D23870,""fr"",""en"")"),"#VALUE!")</f>
        <v>#VALUE!</v>
      </c>
    </row>
    <row r="23871" ht="15.75" customHeight="1">
      <c r="A23871" s="1" t="s">
        <v>716</v>
      </c>
      <c r="B23871" s="1">
        <v>4.0</v>
      </c>
      <c r="C23871" s="1" t="s">
        <v>49300</v>
      </c>
      <c r="D23871" s="1" t="s">
        <v>49301</v>
      </c>
      <c r="E23871" s="1" t="s">
        <v>176</v>
      </c>
      <c r="F23871" s="1" t="s">
        <v>66</v>
      </c>
      <c r="G23871" s="1" t="str">
        <f>IFERROR(__xludf.DUMMYFUNCTION("GOOGLETRANSLATE(D23871,""fr"",""en"")"),"#VALUE!")</f>
        <v>#VALUE!</v>
      </c>
    </row>
    <row r="23872" ht="15.75" customHeight="1">
      <c r="A23872" s="1" t="s">
        <v>2063</v>
      </c>
      <c r="B23872" s="1">
        <v>1.0</v>
      </c>
      <c r="C23872" s="1" t="s">
        <v>49302</v>
      </c>
      <c r="D23872" s="1" t="s">
        <v>49303</v>
      </c>
      <c r="E23872" s="1" t="s">
        <v>21</v>
      </c>
      <c r="F23872" s="1" t="s">
        <v>11</v>
      </c>
      <c r="G23872" s="1" t="str">
        <f>IFERROR(__xludf.DUMMYFUNCTION("GOOGLETRANSLATE(D23872,""fr"",""en"")"),"#VALUE!")</f>
        <v>#VALUE!</v>
      </c>
    </row>
    <row r="23873" ht="15.75" customHeight="1">
      <c r="A23873" s="1" t="s">
        <v>3606</v>
      </c>
      <c r="B23873" s="1">
        <v>1.0</v>
      </c>
      <c r="C23873" s="1" t="s">
        <v>49304</v>
      </c>
      <c r="D23873" s="1" t="s">
        <v>49305</v>
      </c>
      <c r="E23873" s="1" t="s">
        <v>273</v>
      </c>
      <c r="F23873" s="1" t="s">
        <v>110</v>
      </c>
      <c r="G23873" s="1" t="str">
        <f>IFERROR(__xludf.DUMMYFUNCTION("GOOGLETRANSLATE(D23873,""fr"",""en"")"),"#VALUE!")</f>
        <v>#VALUE!</v>
      </c>
    </row>
    <row r="23874" ht="15.75" customHeight="1">
      <c r="A23874" s="1" t="s">
        <v>1361</v>
      </c>
      <c r="B23874" s="1">
        <v>3.0</v>
      </c>
      <c r="C23874" s="1" t="s">
        <v>49306</v>
      </c>
      <c r="D23874" s="1" t="s">
        <v>49307</v>
      </c>
      <c r="E23874" s="1" t="s">
        <v>21</v>
      </c>
      <c r="F23874" s="1" t="s">
        <v>11</v>
      </c>
      <c r="G23874" s="1" t="str">
        <f>IFERROR(__xludf.DUMMYFUNCTION("GOOGLETRANSLATE(D23874,""fr"",""en"")"),"#VALUE!")</f>
        <v>#VALUE!</v>
      </c>
    </row>
    <row r="23875" ht="15.75" customHeight="1">
      <c r="A23875" s="1" t="s">
        <v>2750</v>
      </c>
      <c r="B23875" s="1">
        <v>1.0</v>
      </c>
      <c r="C23875" s="1" t="s">
        <v>49308</v>
      </c>
      <c r="D23875" s="1" t="s">
        <v>49309</v>
      </c>
      <c r="E23875" s="1" t="s">
        <v>373</v>
      </c>
      <c r="F23875" s="1" t="s">
        <v>118</v>
      </c>
      <c r="G23875" s="1" t="str">
        <f>IFERROR(__xludf.DUMMYFUNCTION("GOOGLETRANSLATE(D23875,""fr"",""en"")"),"#VALUE!")</f>
        <v>#VALUE!</v>
      </c>
    </row>
    <row r="23876" ht="15.75" customHeight="1">
      <c r="A23876" s="1" t="s">
        <v>4007</v>
      </c>
      <c r="B23876" s="1">
        <v>4.0</v>
      </c>
      <c r="C23876" s="1" t="s">
        <v>49310</v>
      </c>
      <c r="D23876" s="1" t="s">
        <v>49311</v>
      </c>
      <c r="E23876" s="1" t="s">
        <v>10</v>
      </c>
      <c r="F23876" s="1" t="s">
        <v>11</v>
      </c>
      <c r="G23876" s="1" t="str">
        <f>IFERROR(__xludf.DUMMYFUNCTION("GOOGLETRANSLATE(D23876,""fr"",""en"")"),"#VALUE!")</f>
        <v>#VALUE!</v>
      </c>
    </row>
    <row r="23877" ht="15.75" customHeight="1">
      <c r="A23877" s="1" t="s">
        <v>7037</v>
      </c>
      <c r="B23877" s="1">
        <v>2.0</v>
      </c>
      <c r="C23877" s="1" t="s">
        <v>49312</v>
      </c>
      <c r="D23877" s="1" t="s">
        <v>49313</v>
      </c>
      <c r="E23877" s="1" t="s">
        <v>125</v>
      </c>
      <c r="F23877" s="1" t="s">
        <v>11</v>
      </c>
      <c r="G23877" s="1" t="str">
        <f>IFERROR(__xludf.DUMMYFUNCTION("GOOGLETRANSLATE(D23877,""fr"",""en"")"),"#VALUE!")</f>
        <v>#VALUE!</v>
      </c>
    </row>
    <row r="23878" ht="15.75" customHeight="1">
      <c r="A23878" s="1" t="s">
        <v>5116</v>
      </c>
      <c r="B23878" s="1">
        <v>1.0</v>
      </c>
      <c r="C23878" s="1" t="s">
        <v>49314</v>
      </c>
      <c r="D23878" s="1" t="s">
        <v>49315</v>
      </c>
      <c r="E23878" s="1" t="s">
        <v>109</v>
      </c>
      <c r="F23878" s="1" t="s">
        <v>110</v>
      </c>
      <c r="G23878" s="1" t="str">
        <f>IFERROR(__xludf.DUMMYFUNCTION("GOOGLETRANSLATE(D23878,""fr"",""en"")"),"#VALUE!")</f>
        <v>#VALUE!</v>
      </c>
    </row>
    <row r="23879" ht="15.75" customHeight="1">
      <c r="A23879" s="1" t="s">
        <v>3186</v>
      </c>
      <c r="B23879" s="1">
        <v>1.0</v>
      </c>
      <c r="C23879" s="1" t="s">
        <v>49316</v>
      </c>
      <c r="D23879" s="1" t="s">
        <v>49317</v>
      </c>
      <c r="E23879" s="1" t="s">
        <v>10</v>
      </c>
      <c r="F23879" s="1" t="s">
        <v>11</v>
      </c>
      <c r="G23879" s="1" t="str">
        <f>IFERROR(__xludf.DUMMYFUNCTION("GOOGLETRANSLATE(D23879,""fr"",""en"")"),"#VALUE!")</f>
        <v>#VALUE!</v>
      </c>
    </row>
    <row r="23880" ht="15.75" customHeight="1">
      <c r="A23880" s="1" t="s">
        <v>12857</v>
      </c>
      <c r="B23880" s="1">
        <v>4.0</v>
      </c>
      <c r="C23880" s="1" t="s">
        <v>49318</v>
      </c>
      <c r="D23880" s="1" t="s">
        <v>49319</v>
      </c>
      <c r="E23880" s="1" t="s">
        <v>34</v>
      </c>
      <c r="F23880" s="1" t="s">
        <v>30</v>
      </c>
      <c r="G23880" s="1" t="str">
        <f>IFERROR(__xludf.DUMMYFUNCTION("GOOGLETRANSLATE(D23880,""fr"",""en"")"),"#VALUE!")</f>
        <v>#VALUE!</v>
      </c>
    </row>
    <row r="23881" ht="15.75" customHeight="1">
      <c r="A23881" s="1" t="s">
        <v>15539</v>
      </c>
      <c r="B23881" s="1">
        <v>4.0</v>
      </c>
      <c r="C23881" s="1" t="s">
        <v>42937</v>
      </c>
      <c r="D23881" s="1" t="s">
        <v>49320</v>
      </c>
      <c r="E23881" s="1" t="s">
        <v>176</v>
      </c>
      <c r="F23881" s="1" t="s">
        <v>66</v>
      </c>
      <c r="G23881" s="1" t="str">
        <f>IFERROR(__xludf.DUMMYFUNCTION("GOOGLETRANSLATE(D23881,""fr"",""en"")"),"#VALUE!")</f>
        <v>#VALUE!</v>
      </c>
    </row>
    <row r="23882" ht="15.75" customHeight="1">
      <c r="A23882" s="1" t="s">
        <v>6836</v>
      </c>
      <c r="B23882" s="1">
        <v>1.0</v>
      </c>
      <c r="C23882" s="1" t="s">
        <v>49321</v>
      </c>
      <c r="D23882" s="1" t="s">
        <v>49322</v>
      </c>
      <c r="E23882" s="1" t="s">
        <v>273</v>
      </c>
      <c r="F23882" s="1" t="s">
        <v>11</v>
      </c>
      <c r="G23882" s="1" t="str">
        <f>IFERROR(__xludf.DUMMYFUNCTION("GOOGLETRANSLATE(D23882,""fr"",""en"")"),"#VALUE!")</f>
        <v>#VALUE!</v>
      </c>
    </row>
    <row r="23883" ht="15.75" customHeight="1">
      <c r="A23883" s="1" t="s">
        <v>1617</v>
      </c>
      <c r="B23883" s="1">
        <v>1.0</v>
      </c>
      <c r="C23883" s="1" t="s">
        <v>49323</v>
      </c>
      <c r="D23883" s="1" t="s">
        <v>49324</v>
      </c>
      <c r="E23883" s="1" t="s">
        <v>296</v>
      </c>
      <c r="F23883" s="1" t="s">
        <v>11</v>
      </c>
      <c r="G23883" s="1" t="str">
        <f>IFERROR(__xludf.DUMMYFUNCTION("GOOGLETRANSLATE(D23883,""fr"",""en"")"),"#VALUE!")</f>
        <v>#VALUE!</v>
      </c>
    </row>
    <row r="23884" ht="15.75" customHeight="1">
      <c r="A23884" s="1" t="s">
        <v>7572</v>
      </c>
      <c r="B23884" s="1">
        <v>2.0</v>
      </c>
      <c r="C23884" s="1" t="s">
        <v>49325</v>
      </c>
      <c r="D23884" s="1" t="s">
        <v>49326</v>
      </c>
      <c r="E23884" s="1" t="s">
        <v>169</v>
      </c>
      <c r="F23884" s="1" t="s">
        <v>11</v>
      </c>
      <c r="G23884" s="1" t="str">
        <f>IFERROR(__xludf.DUMMYFUNCTION("GOOGLETRANSLATE(D23884,""fr"",""en"")"),"#VALUE!")</f>
        <v>#VALUE!</v>
      </c>
    </row>
    <row r="23885" ht="15.75" customHeight="1">
      <c r="A23885" s="1" t="s">
        <v>20745</v>
      </c>
      <c r="B23885" s="1">
        <v>4.0</v>
      </c>
      <c r="C23885" s="1" t="s">
        <v>38189</v>
      </c>
      <c r="D23885" s="1" t="s">
        <v>49327</v>
      </c>
      <c r="E23885" s="1" t="s">
        <v>10</v>
      </c>
      <c r="F23885" s="1" t="s">
        <v>11</v>
      </c>
      <c r="G23885" s="1" t="str">
        <f>IFERROR(__xludf.DUMMYFUNCTION("GOOGLETRANSLATE(D23885,""fr"",""en"")"),"#VALUE!")</f>
        <v>#VALUE!</v>
      </c>
    </row>
    <row r="23886" ht="15.75" customHeight="1">
      <c r="A23886" s="1" t="s">
        <v>12</v>
      </c>
      <c r="B23886" s="1">
        <v>3.0</v>
      </c>
      <c r="C23886" s="1" t="s">
        <v>49328</v>
      </c>
      <c r="D23886" s="1" t="s">
        <v>49329</v>
      </c>
      <c r="E23886" s="1" t="s">
        <v>21</v>
      </c>
      <c r="F23886" s="1" t="s">
        <v>11</v>
      </c>
      <c r="G23886" s="1" t="str">
        <f>IFERROR(__xludf.DUMMYFUNCTION("GOOGLETRANSLATE(D23886,""fr"",""en"")"),"#VALUE!")</f>
        <v>#VALUE!</v>
      </c>
    </row>
    <row r="23887" ht="15.75" customHeight="1">
      <c r="A23887" s="1" t="s">
        <v>603</v>
      </c>
      <c r="B23887" s="1">
        <v>4.0</v>
      </c>
      <c r="C23887" s="1" t="s">
        <v>49330</v>
      </c>
      <c r="D23887" s="1" t="s">
        <v>49331</v>
      </c>
      <c r="E23887" s="1" t="s">
        <v>21</v>
      </c>
      <c r="F23887" s="1" t="s">
        <v>11</v>
      </c>
      <c r="G23887" s="1" t="str">
        <f>IFERROR(__xludf.DUMMYFUNCTION("GOOGLETRANSLATE(D23887,""fr"",""en"")"),"#VALUE!")</f>
        <v>#VALUE!</v>
      </c>
    </row>
    <row r="23888" ht="15.75" customHeight="1">
      <c r="A23888" s="1" t="s">
        <v>22857</v>
      </c>
      <c r="B23888" s="1">
        <v>3.0</v>
      </c>
      <c r="C23888" s="1" t="s">
        <v>49332</v>
      </c>
      <c r="D23888" s="1" t="s">
        <v>49333</v>
      </c>
      <c r="E23888" s="1" t="s">
        <v>169</v>
      </c>
      <c r="F23888" s="1" t="s">
        <v>11</v>
      </c>
      <c r="G23888" s="1" t="str">
        <f>IFERROR(__xludf.DUMMYFUNCTION("GOOGLETRANSLATE(D23888,""fr"",""en"")"),"#VALUE!")</f>
        <v>#VALUE!</v>
      </c>
    </row>
    <row r="23889" ht="15.75" customHeight="1">
      <c r="A23889" s="1" t="s">
        <v>311</v>
      </c>
      <c r="B23889" s="1">
        <v>2.0</v>
      </c>
      <c r="C23889" s="1" t="s">
        <v>49334</v>
      </c>
      <c r="D23889" s="1" t="s">
        <v>49335</v>
      </c>
      <c r="E23889" s="1" t="s">
        <v>34</v>
      </c>
      <c r="F23889" s="1" t="s">
        <v>30</v>
      </c>
      <c r="G23889" s="1" t="str">
        <f>IFERROR(__xludf.DUMMYFUNCTION("GOOGLETRANSLATE(D23889,""fr"",""en"")"),"#VALUE!")</f>
        <v>#VALUE!</v>
      </c>
    </row>
    <row r="23890" ht="15.75" customHeight="1">
      <c r="A23890" s="1" t="s">
        <v>1830</v>
      </c>
      <c r="B23890" s="1">
        <v>5.0</v>
      </c>
      <c r="C23890" s="1" t="s">
        <v>49336</v>
      </c>
      <c r="D23890" s="1" t="s">
        <v>49337</v>
      </c>
      <c r="E23890" s="1" t="s">
        <v>65</v>
      </c>
      <c r="F23890" s="1" t="s">
        <v>66</v>
      </c>
      <c r="G23890" s="1" t="str">
        <f>IFERROR(__xludf.DUMMYFUNCTION("GOOGLETRANSLATE(D23890,""fr"",""en"")"),"#VALUE!")</f>
        <v>#VALUE!</v>
      </c>
    </row>
    <row r="23891" ht="15.75" customHeight="1">
      <c r="A23891" s="1" t="s">
        <v>816</v>
      </c>
      <c r="B23891" s="1">
        <v>1.0</v>
      </c>
      <c r="C23891" s="1" t="s">
        <v>49338</v>
      </c>
      <c r="D23891" s="1" t="s">
        <v>49339</v>
      </c>
      <c r="E23891" s="1" t="s">
        <v>29</v>
      </c>
      <c r="F23891" s="1" t="s">
        <v>30</v>
      </c>
      <c r="G23891" s="1" t="str">
        <f>IFERROR(__xludf.DUMMYFUNCTION("GOOGLETRANSLATE(D23891,""fr"",""en"")"),"#VALUE!")</f>
        <v>#VALUE!</v>
      </c>
    </row>
    <row r="23892" ht="15.75" customHeight="1">
      <c r="A23892" s="1" t="s">
        <v>624</v>
      </c>
      <c r="B23892" s="1">
        <v>5.0</v>
      </c>
      <c r="C23892" s="1" t="s">
        <v>49340</v>
      </c>
      <c r="D23892" s="1" t="s">
        <v>49341</v>
      </c>
      <c r="E23892" s="1" t="s">
        <v>10</v>
      </c>
      <c r="F23892" s="1" t="s">
        <v>11</v>
      </c>
      <c r="G23892" s="1" t="str">
        <f>IFERROR(__xludf.DUMMYFUNCTION("GOOGLETRANSLATE(D23892,""fr"",""en"")"),"#VALUE!")</f>
        <v>#VALUE!</v>
      </c>
    </row>
    <row r="23893" ht="15.75" customHeight="1">
      <c r="A23893" s="1" t="s">
        <v>1026</v>
      </c>
      <c r="B23893" s="1">
        <v>5.0</v>
      </c>
      <c r="C23893" s="1" t="s">
        <v>49342</v>
      </c>
      <c r="D23893" s="1" t="s">
        <v>49343</v>
      </c>
      <c r="E23893" s="1" t="s">
        <v>21</v>
      </c>
      <c r="F23893" s="1" t="s">
        <v>11</v>
      </c>
      <c r="G23893" s="1" t="str">
        <f>IFERROR(__xludf.DUMMYFUNCTION("GOOGLETRANSLATE(D23893,""fr"",""en"")"),"#VALUE!")</f>
        <v>#VALUE!</v>
      </c>
    </row>
    <row r="23894" ht="15.75" customHeight="1">
      <c r="A23894" s="1" t="s">
        <v>1816</v>
      </c>
      <c r="B23894" s="1">
        <v>3.0</v>
      </c>
      <c r="C23894" s="1" t="s">
        <v>49344</v>
      </c>
      <c r="D23894" s="1" t="s">
        <v>49345</v>
      </c>
      <c r="E23894" s="1" t="s">
        <v>554</v>
      </c>
      <c r="F23894" s="1" t="s">
        <v>30</v>
      </c>
      <c r="G23894" s="1" t="str">
        <f>IFERROR(__xludf.DUMMYFUNCTION("GOOGLETRANSLATE(D23894,""fr"",""en"")"),"Overall satisfied with the services, whether by telephone or online.
However: dissatisfaction with prices, namely, among other things, an increase in contribution of 38% between 2020 and 2021. . . .never seen ! ! !
In my opinion we pay the cost of setting"&amp;" up the famous concepts of the 100% care concerning hearing, dental and telescope; However to have correct care and equipment concerning these expense stations. . .rien has really changed. . Because in this concept of care 100% we offer you the minimum an"&amp;"d result: this has contributed to the increase in contributions which does not go in the direction of members.
")</f>
        <v>Overall satisfied with the services, whether by telephone or online.
However: dissatisfaction with prices, namely, among other things, an increase in contribution of 38% between 2020 and 2021. . . .never seen ! ! !
In my opinion we pay the cost of setting up the famous concepts of the 100% care concerning hearing, dental and telescope; However to have correct care and equipment concerning these expense stations. . .rien has really changed. . Because in this concept of care 100% we offer you the minimum and result: this has contributed to the increase in contributions which does not go in the direction of members.
</v>
      </c>
    </row>
    <row r="23895" ht="15.75" customHeight="1">
      <c r="A23895" s="1" t="s">
        <v>15572</v>
      </c>
      <c r="B23895" s="1">
        <v>4.0</v>
      </c>
      <c r="C23895" s="1" t="s">
        <v>49346</v>
      </c>
      <c r="D23895" s="1" t="s">
        <v>49347</v>
      </c>
      <c r="E23895" s="1" t="s">
        <v>21</v>
      </c>
      <c r="F23895" s="1" t="s">
        <v>11</v>
      </c>
      <c r="G23895" s="1" t="str">
        <f>IFERROR(__xludf.DUMMYFUNCTION("GOOGLETRANSLATE(D23895,""fr"",""en"")"),"#VALUE!")</f>
        <v>#VALUE!</v>
      </c>
    </row>
    <row r="23896" ht="15.75" customHeight="1">
      <c r="A23896" s="1" t="s">
        <v>150</v>
      </c>
      <c r="B23896" s="1">
        <v>5.0</v>
      </c>
      <c r="C23896" s="1" t="s">
        <v>49348</v>
      </c>
      <c r="D23896" s="1" t="s">
        <v>49349</v>
      </c>
      <c r="E23896" s="1" t="s">
        <v>21</v>
      </c>
      <c r="F23896" s="1" t="s">
        <v>11</v>
      </c>
      <c r="G23896" s="1" t="str">
        <f>IFERROR(__xludf.DUMMYFUNCTION("GOOGLETRANSLATE(D23896,""fr"",""en"")"),"#VALUE!")</f>
        <v>#VALUE!</v>
      </c>
    </row>
    <row r="23897" ht="15.75" customHeight="1">
      <c r="A23897" s="1" t="s">
        <v>2896</v>
      </c>
      <c r="B23897" s="1">
        <v>3.0</v>
      </c>
      <c r="C23897" s="1" t="s">
        <v>49350</v>
      </c>
      <c r="D23897" s="1" t="s">
        <v>49351</v>
      </c>
      <c r="E23897" s="1" t="s">
        <v>21</v>
      </c>
      <c r="F23897" s="1" t="s">
        <v>11</v>
      </c>
      <c r="G23897" s="1" t="str">
        <f>IFERROR(__xludf.DUMMYFUNCTION("GOOGLETRANSLATE(D23897,""fr"",""en"")"),"#VALUE!")</f>
        <v>#VALUE!</v>
      </c>
    </row>
    <row r="23898" ht="15.75" customHeight="1">
      <c r="A23898" s="1" t="s">
        <v>1180</v>
      </c>
      <c r="B23898" s="1">
        <v>4.0</v>
      </c>
      <c r="C23898" s="1" t="s">
        <v>49352</v>
      </c>
      <c r="D23898" s="1" t="s">
        <v>49353</v>
      </c>
      <c r="E23898" s="1" t="s">
        <v>10</v>
      </c>
      <c r="F23898" s="1" t="s">
        <v>11</v>
      </c>
      <c r="G23898" s="1" t="str">
        <f>IFERROR(__xludf.DUMMYFUNCTION("GOOGLETRANSLATE(D23898,""fr"",""en"")"),"#VALUE!")</f>
        <v>#VALUE!</v>
      </c>
    </row>
    <row r="23899" ht="15.75" customHeight="1">
      <c r="A23899" s="1" t="s">
        <v>2871</v>
      </c>
      <c r="B23899" s="1">
        <v>1.0</v>
      </c>
      <c r="C23899" s="1" t="s">
        <v>49354</v>
      </c>
      <c r="D23899" s="1" t="s">
        <v>49355</v>
      </c>
      <c r="E23899" s="1" t="s">
        <v>196</v>
      </c>
      <c r="F23899" s="1" t="s">
        <v>118</v>
      </c>
      <c r="G23899" s="1" t="str">
        <f>IFERROR(__xludf.DUMMYFUNCTION("GOOGLETRANSLATE(D23899,""fr"",""en"")"),"#VALUE!")</f>
        <v>#VALUE!</v>
      </c>
    </row>
    <row r="23900" ht="15.75" customHeight="1">
      <c r="A23900" s="1" t="s">
        <v>77</v>
      </c>
      <c r="B23900" s="1">
        <v>2.0</v>
      </c>
      <c r="C23900" s="1" t="s">
        <v>49356</v>
      </c>
      <c r="D23900" s="1" t="s">
        <v>49357</v>
      </c>
      <c r="E23900" s="1" t="s">
        <v>10</v>
      </c>
      <c r="F23900" s="1" t="s">
        <v>11</v>
      </c>
      <c r="G23900" s="1" t="str">
        <f>IFERROR(__xludf.DUMMYFUNCTION("GOOGLETRANSLATE(D23900,""fr"",""en"")"),"#VALUE!")</f>
        <v>#VALUE!</v>
      </c>
    </row>
    <row r="23901" ht="15.75" customHeight="1">
      <c r="A23901" s="1" t="s">
        <v>16340</v>
      </c>
      <c r="B23901" s="1">
        <v>5.0</v>
      </c>
      <c r="C23901" s="1" t="s">
        <v>49358</v>
      </c>
      <c r="D23901" s="1" t="s">
        <v>49359</v>
      </c>
      <c r="E23901" s="1" t="s">
        <v>21</v>
      </c>
      <c r="F23901" s="1" t="s">
        <v>11</v>
      </c>
      <c r="G23901" s="1" t="str">
        <f>IFERROR(__xludf.DUMMYFUNCTION("GOOGLETRANSLATE(D23901,""fr"",""en"")"),"#VALUE!")</f>
        <v>#VALUE!</v>
      </c>
    </row>
    <row r="23902" ht="15.75" customHeight="1">
      <c r="A23902" s="1" t="s">
        <v>338</v>
      </c>
      <c r="B23902" s="1">
        <v>3.0</v>
      </c>
      <c r="C23902" s="1" t="s">
        <v>49360</v>
      </c>
      <c r="D23902" s="1" t="s">
        <v>49361</v>
      </c>
      <c r="E23902" s="1" t="s">
        <v>169</v>
      </c>
      <c r="F23902" s="1" t="s">
        <v>11</v>
      </c>
      <c r="G23902" s="1" t="str">
        <f>IFERROR(__xludf.DUMMYFUNCTION("GOOGLETRANSLATE(D23902,""fr"",""en"")"),"#VALUE!")</f>
        <v>#VALUE!</v>
      </c>
    </row>
    <row r="23903" ht="15.75" customHeight="1">
      <c r="A23903" s="1" t="s">
        <v>2363</v>
      </c>
      <c r="B23903" s="1">
        <v>4.0</v>
      </c>
      <c r="C23903" s="1" t="s">
        <v>49362</v>
      </c>
      <c r="D23903" s="1" t="s">
        <v>49363</v>
      </c>
      <c r="E23903" s="1" t="s">
        <v>614</v>
      </c>
      <c r="F23903" s="1" t="s">
        <v>30</v>
      </c>
      <c r="G23903" s="1" t="str">
        <f>IFERROR(__xludf.DUMMYFUNCTION("GOOGLETRANSLATE(D23903,""fr"",""en"")"),"#VALUE!")</f>
        <v>#VALUE!</v>
      </c>
    </row>
    <row r="23904" ht="15.75" customHeight="1">
      <c r="A23904" s="1" t="s">
        <v>14762</v>
      </c>
      <c r="B23904" s="1">
        <v>2.0</v>
      </c>
      <c r="C23904" s="1" t="s">
        <v>49364</v>
      </c>
      <c r="D23904" s="1" t="s">
        <v>49365</v>
      </c>
      <c r="E23904" s="1" t="s">
        <v>10</v>
      </c>
      <c r="F23904" s="1" t="s">
        <v>11</v>
      </c>
      <c r="G23904" s="1" t="str">
        <f>IFERROR(__xludf.DUMMYFUNCTION("GOOGLETRANSLATE(D23904,""fr"",""en"")"),"#VALUE!")</f>
        <v>#VALUE!</v>
      </c>
    </row>
    <row r="23905" ht="15.75" customHeight="1">
      <c r="A23905" s="1" t="s">
        <v>3041</v>
      </c>
      <c r="B23905" s="1">
        <v>4.0</v>
      </c>
      <c r="C23905" s="1" t="s">
        <v>49366</v>
      </c>
      <c r="D23905" s="1" t="s">
        <v>49367</v>
      </c>
      <c r="E23905" s="1" t="s">
        <v>10</v>
      </c>
      <c r="F23905" s="1" t="s">
        <v>11</v>
      </c>
      <c r="G23905" s="1" t="str">
        <f>IFERROR(__xludf.DUMMYFUNCTION("GOOGLETRANSLATE(D23905,""fr"",""en"")"),"#VALUE!")</f>
        <v>#VALUE!</v>
      </c>
    </row>
    <row r="23906" ht="15.75" customHeight="1">
      <c r="A23906" s="1" t="s">
        <v>19032</v>
      </c>
      <c r="B23906" s="1">
        <v>2.0</v>
      </c>
      <c r="C23906" s="1" t="s">
        <v>49368</v>
      </c>
      <c r="D23906" s="1" t="s">
        <v>49369</v>
      </c>
      <c r="E23906" s="1" t="s">
        <v>21</v>
      </c>
      <c r="F23906" s="1" t="s">
        <v>11</v>
      </c>
      <c r="G23906" s="1" t="str">
        <f>IFERROR(__xludf.DUMMYFUNCTION("GOOGLETRANSLATE(D23906,""fr"",""en"")"),"#VALUE!")</f>
        <v>#VALUE!</v>
      </c>
    </row>
    <row r="23907" ht="15.75" customHeight="1">
      <c r="A23907" s="1" t="s">
        <v>1248</v>
      </c>
      <c r="B23907" s="1">
        <v>4.0</v>
      </c>
      <c r="C23907" s="1" t="s">
        <v>49370</v>
      </c>
      <c r="D23907" s="1" t="s">
        <v>49371</v>
      </c>
      <c r="E23907" s="1" t="s">
        <v>169</v>
      </c>
      <c r="F23907" s="1" t="s">
        <v>11</v>
      </c>
      <c r="G23907" s="1" t="str">
        <f>IFERROR(__xludf.DUMMYFUNCTION("GOOGLETRANSLATE(D23907,""fr"",""en"")"),"#VALUE!")</f>
        <v>#VALUE!</v>
      </c>
    </row>
    <row r="23908" ht="15.75" customHeight="1">
      <c r="A23908" s="1" t="s">
        <v>8212</v>
      </c>
      <c r="B23908" s="1">
        <v>1.0</v>
      </c>
      <c r="C23908" s="1" t="s">
        <v>49372</v>
      </c>
      <c r="D23908" s="1" t="s">
        <v>49373</v>
      </c>
      <c r="E23908" s="1" t="s">
        <v>10</v>
      </c>
      <c r="F23908" s="1" t="s">
        <v>11</v>
      </c>
      <c r="G23908" s="1" t="str">
        <f>IFERROR(__xludf.DUMMYFUNCTION("GOOGLETRANSLATE(D23908,""fr"",""en"")"),"#VALUE!")</f>
        <v>#VALUE!</v>
      </c>
    </row>
    <row r="23909" ht="15.75" customHeight="1">
      <c r="A23909" s="1" t="s">
        <v>1110</v>
      </c>
      <c r="B23909" s="1">
        <v>2.0</v>
      </c>
      <c r="C23909" s="1" t="s">
        <v>49374</v>
      </c>
      <c r="D23909" s="1" t="s">
        <v>49375</v>
      </c>
      <c r="E23909" s="1" t="s">
        <v>34</v>
      </c>
      <c r="F23909" s="1" t="s">
        <v>30</v>
      </c>
      <c r="G23909" s="1" t="str">
        <f>IFERROR(__xludf.DUMMYFUNCTION("GOOGLETRANSLATE(D23909,""fr"",""en"")"),"#VALUE!")</f>
        <v>#VALUE!</v>
      </c>
    </row>
    <row r="23910" ht="15.75" customHeight="1">
      <c r="A23910" s="1" t="s">
        <v>3330</v>
      </c>
      <c r="B23910" s="1">
        <v>4.0</v>
      </c>
      <c r="C23910" s="1" t="s">
        <v>49376</v>
      </c>
      <c r="D23910" s="1" t="s">
        <v>49377</v>
      </c>
      <c r="E23910" s="1" t="s">
        <v>554</v>
      </c>
      <c r="F23910" s="1" t="s">
        <v>30</v>
      </c>
      <c r="G23910" s="1" t="str">
        <f>IFERROR(__xludf.DUMMYFUNCTION("GOOGLETRANSLATE(D23910,""fr"",""en"")"),"#VALUE!")</f>
        <v>#VALUE!</v>
      </c>
    </row>
    <row r="23911" ht="15.75" customHeight="1">
      <c r="A23911" s="1" t="s">
        <v>12</v>
      </c>
      <c r="B23911" s="1">
        <v>1.0</v>
      </c>
      <c r="C23911" s="1" t="s">
        <v>18900</v>
      </c>
      <c r="D23911" s="1" t="s">
        <v>49378</v>
      </c>
      <c r="E23911" s="1" t="s">
        <v>52</v>
      </c>
      <c r="F23911" s="1" t="s">
        <v>11</v>
      </c>
      <c r="G23911" s="1" t="str">
        <f>IFERROR(__xludf.DUMMYFUNCTION("GOOGLETRANSLATE(D23911,""fr"",""en"")"),"#VALUE!")</f>
        <v>#VALUE!</v>
      </c>
    </row>
    <row r="23912" ht="15.75" customHeight="1">
      <c r="A23912" s="1" t="s">
        <v>126</v>
      </c>
      <c r="B23912" s="1">
        <v>4.0</v>
      </c>
      <c r="C23912" s="1" t="s">
        <v>49379</v>
      </c>
      <c r="D23912" s="1" t="s">
        <v>49380</v>
      </c>
      <c r="E23912" s="1" t="s">
        <v>10</v>
      </c>
      <c r="F23912" s="1" t="s">
        <v>11</v>
      </c>
      <c r="G23912" s="1" t="str">
        <f>IFERROR(__xludf.DUMMYFUNCTION("GOOGLETRANSLATE(D23912,""fr"",""en"")"),"#VALUE!")</f>
        <v>#VALUE!</v>
      </c>
    </row>
    <row r="23913" ht="15.75" customHeight="1">
      <c r="A23913" s="1" t="s">
        <v>2854</v>
      </c>
      <c r="B23913" s="1">
        <v>4.0</v>
      </c>
      <c r="C23913" s="1" t="s">
        <v>49381</v>
      </c>
      <c r="D23913" s="1" t="s">
        <v>49382</v>
      </c>
      <c r="E23913" s="1" t="s">
        <v>21</v>
      </c>
      <c r="F23913" s="1" t="s">
        <v>11</v>
      </c>
      <c r="G23913" s="1" t="str">
        <f>IFERROR(__xludf.DUMMYFUNCTION("GOOGLETRANSLATE(D23913,""fr"",""en"")"),"#VALUE!")</f>
        <v>#VALUE!</v>
      </c>
    </row>
    <row r="23914" ht="15.75" customHeight="1">
      <c r="A23914" s="1" t="s">
        <v>2896</v>
      </c>
      <c r="B23914" s="1">
        <v>4.0</v>
      </c>
      <c r="C23914" s="1" t="s">
        <v>49383</v>
      </c>
      <c r="D23914" s="1" t="s">
        <v>49384</v>
      </c>
      <c r="E23914" s="1" t="s">
        <v>10</v>
      </c>
      <c r="F23914" s="1" t="s">
        <v>11</v>
      </c>
      <c r="G23914" s="1" t="str">
        <f>IFERROR(__xludf.DUMMYFUNCTION("GOOGLETRANSLATE(D23914,""fr"",""en"")"),"#VALUE!")</f>
        <v>#VALUE!</v>
      </c>
    </row>
    <row r="23915" ht="15.75" customHeight="1">
      <c r="A23915" s="1" t="s">
        <v>1062</v>
      </c>
      <c r="B23915" s="1">
        <v>4.0</v>
      </c>
      <c r="C23915" s="1" t="s">
        <v>49385</v>
      </c>
      <c r="D23915" s="1" t="s">
        <v>49386</v>
      </c>
      <c r="E23915" s="1" t="s">
        <v>10</v>
      </c>
      <c r="F23915" s="1" t="s">
        <v>11</v>
      </c>
      <c r="G23915" s="1" t="str">
        <f>IFERROR(__xludf.DUMMYFUNCTION("GOOGLETRANSLATE(D23915,""fr"",""en"")"),"#VALUE!")</f>
        <v>#VALUE!</v>
      </c>
    </row>
    <row r="23916" ht="15.75" customHeight="1">
      <c r="A23916" s="1" t="s">
        <v>2272</v>
      </c>
      <c r="B23916" s="1">
        <v>3.0</v>
      </c>
      <c r="C23916" s="1" t="s">
        <v>49387</v>
      </c>
      <c r="D23916" s="1" t="s">
        <v>49388</v>
      </c>
      <c r="E23916" s="1" t="s">
        <v>10</v>
      </c>
      <c r="F23916" s="1" t="s">
        <v>11</v>
      </c>
      <c r="G23916" s="1" t="str">
        <f>IFERROR(__xludf.DUMMYFUNCTION("GOOGLETRANSLATE(D23916,""fr"",""en"")"),"#VALUE!")</f>
        <v>#VALUE!</v>
      </c>
    </row>
    <row r="23917" ht="15.75" customHeight="1">
      <c r="A23917" s="1" t="s">
        <v>2610</v>
      </c>
      <c r="B23917" s="1">
        <v>5.0</v>
      </c>
      <c r="C23917" s="1" t="s">
        <v>49389</v>
      </c>
      <c r="D23917" s="1" t="s">
        <v>49390</v>
      </c>
      <c r="E23917" s="1" t="s">
        <v>21</v>
      </c>
      <c r="F23917" s="1" t="s">
        <v>11</v>
      </c>
      <c r="G23917" s="1" t="str">
        <f>IFERROR(__xludf.DUMMYFUNCTION("GOOGLETRANSLATE(D23917,""fr"",""en"")"),"#VALUE!")</f>
        <v>#VALUE!</v>
      </c>
    </row>
    <row r="23918" ht="15.75" customHeight="1">
      <c r="A23918" s="1" t="s">
        <v>569</v>
      </c>
      <c r="B23918" s="1">
        <v>1.0</v>
      </c>
      <c r="C23918" s="1" t="s">
        <v>49391</v>
      </c>
      <c r="D23918" s="1" t="s">
        <v>49392</v>
      </c>
      <c r="E23918" s="1" t="s">
        <v>109</v>
      </c>
      <c r="F23918" s="1" t="s">
        <v>110</v>
      </c>
      <c r="G23918" s="1" t="str">
        <f>IFERROR(__xludf.DUMMYFUNCTION("GOOGLETRANSLATE(D23918,""fr"",""en"")"),"#VALUE!")</f>
        <v>#VALUE!</v>
      </c>
    </row>
    <row r="23919" ht="15.75" customHeight="1">
      <c r="A23919" s="1" t="s">
        <v>1741</v>
      </c>
      <c r="B23919" s="1">
        <v>3.0</v>
      </c>
      <c r="C23919" s="1" t="s">
        <v>49393</v>
      </c>
      <c r="D23919" s="1" t="s">
        <v>49394</v>
      </c>
      <c r="E23919" s="1" t="s">
        <v>10</v>
      </c>
      <c r="F23919" s="1" t="s">
        <v>11</v>
      </c>
      <c r="G23919" s="1" t="str">
        <f>IFERROR(__xludf.DUMMYFUNCTION("GOOGLETRANSLATE(D23919,""fr"",""en"")"),"#VALUE!")</f>
        <v>#VALUE!</v>
      </c>
    </row>
    <row r="23920" ht="15.75" customHeight="1">
      <c r="A23920" s="1" t="s">
        <v>1429</v>
      </c>
      <c r="B23920" s="1">
        <v>4.0</v>
      </c>
      <c r="C23920" s="1" t="s">
        <v>3907</v>
      </c>
      <c r="D23920" s="1" t="s">
        <v>49395</v>
      </c>
      <c r="E23920" s="1" t="s">
        <v>10</v>
      </c>
      <c r="F23920" s="1" t="s">
        <v>11</v>
      </c>
      <c r="G23920" s="1" t="str">
        <f>IFERROR(__xludf.DUMMYFUNCTION("GOOGLETRANSLATE(D23920,""fr"",""en"")"),"#VALUE!")</f>
        <v>#VALUE!</v>
      </c>
    </row>
    <row r="23921" ht="15.75" customHeight="1">
      <c r="A23921" s="1" t="s">
        <v>144</v>
      </c>
      <c r="B23921" s="1">
        <v>4.0</v>
      </c>
      <c r="C23921" s="1" t="s">
        <v>49396</v>
      </c>
      <c r="D23921" s="1" t="s">
        <v>49397</v>
      </c>
      <c r="E23921" s="1" t="s">
        <v>614</v>
      </c>
      <c r="F23921" s="1" t="s">
        <v>30</v>
      </c>
      <c r="G23921" s="1" t="str">
        <f>IFERROR(__xludf.DUMMYFUNCTION("GOOGLETRANSLATE(D23921,""fr"",""en"")"),"#VALUE!")</f>
        <v>#VALUE!</v>
      </c>
    </row>
    <row r="23922" ht="15.75" customHeight="1">
      <c r="A23922" s="1" t="s">
        <v>1796</v>
      </c>
      <c r="B23922" s="1">
        <v>1.0</v>
      </c>
      <c r="C23922" s="1" t="s">
        <v>40688</v>
      </c>
      <c r="D23922" s="1" t="s">
        <v>49398</v>
      </c>
      <c r="E23922" s="1" t="s">
        <v>273</v>
      </c>
      <c r="F23922" s="1" t="s">
        <v>11</v>
      </c>
      <c r="G23922" s="1" t="str">
        <f>IFERROR(__xludf.DUMMYFUNCTION("GOOGLETRANSLATE(D23922,""fr"",""en"")"),"#VALUE!")</f>
        <v>#VALUE!</v>
      </c>
    </row>
    <row r="23923" ht="15.75" customHeight="1">
      <c r="A23923" s="1" t="s">
        <v>2637</v>
      </c>
      <c r="B23923" s="1">
        <v>4.0</v>
      </c>
      <c r="C23923" s="1" t="s">
        <v>49399</v>
      </c>
      <c r="D23923" s="1" t="s">
        <v>49400</v>
      </c>
      <c r="E23923" s="1" t="s">
        <v>21</v>
      </c>
      <c r="F23923" s="1" t="s">
        <v>11</v>
      </c>
      <c r="G23923" s="1" t="str">
        <f>IFERROR(__xludf.DUMMYFUNCTION("GOOGLETRANSLATE(D23923,""fr"",""en"")"),"#VALUE!")</f>
        <v>#VALUE!</v>
      </c>
    </row>
    <row r="23924" ht="15.75" customHeight="1">
      <c r="A23924" s="1" t="s">
        <v>147</v>
      </c>
      <c r="B23924" s="1">
        <v>4.0</v>
      </c>
      <c r="C23924" s="1" t="s">
        <v>49401</v>
      </c>
      <c r="D23924" s="1" t="s">
        <v>49402</v>
      </c>
      <c r="E23924" s="1" t="s">
        <v>29</v>
      </c>
      <c r="F23924" s="1" t="s">
        <v>30</v>
      </c>
      <c r="G23924" s="1" t="str">
        <f>IFERROR(__xludf.DUMMYFUNCTION("GOOGLETRANSLATE(D23924,""fr"",""en"")"),"#VALUE!")</f>
        <v>#VALUE!</v>
      </c>
    </row>
    <row r="23925" ht="15.75" customHeight="1">
      <c r="A23925" s="1" t="s">
        <v>3942</v>
      </c>
      <c r="B23925" s="1">
        <v>2.0</v>
      </c>
      <c r="C23925" s="1" t="s">
        <v>49403</v>
      </c>
      <c r="D23925" s="1" t="s">
        <v>49404</v>
      </c>
      <c r="E23925" s="1" t="s">
        <v>292</v>
      </c>
      <c r="F23925" s="1" t="s">
        <v>11</v>
      </c>
      <c r="G23925" s="1" t="str">
        <f>IFERROR(__xludf.DUMMYFUNCTION("GOOGLETRANSLATE(D23925,""fr"",""en"")"),"#VALUE!")</f>
        <v>#VALUE!</v>
      </c>
    </row>
    <row r="23926" ht="15.75" customHeight="1">
      <c r="A23926" s="1" t="s">
        <v>988</v>
      </c>
      <c r="B23926" s="1">
        <v>5.0</v>
      </c>
      <c r="C23926" s="1" t="s">
        <v>49405</v>
      </c>
      <c r="D23926" s="1" t="s">
        <v>49406</v>
      </c>
      <c r="E23926" s="1" t="s">
        <v>10</v>
      </c>
      <c r="F23926" s="1" t="s">
        <v>11</v>
      </c>
      <c r="G23926" s="1" t="str">
        <f>IFERROR(__xludf.DUMMYFUNCTION("GOOGLETRANSLATE(D23926,""fr"",""en"")"),"#VALUE!")</f>
        <v>#VALUE!</v>
      </c>
    </row>
    <row r="23927" ht="15.75" customHeight="1">
      <c r="A23927" s="1" t="s">
        <v>1972</v>
      </c>
      <c r="B23927" s="1">
        <v>4.0</v>
      </c>
      <c r="C23927" s="1" t="s">
        <v>49407</v>
      </c>
      <c r="D23927" s="1" t="s">
        <v>49408</v>
      </c>
      <c r="E23927" s="1" t="s">
        <v>65</v>
      </c>
      <c r="F23927" s="1" t="s">
        <v>66</v>
      </c>
      <c r="G23927" s="1" t="str">
        <f>IFERROR(__xludf.DUMMYFUNCTION("GOOGLETRANSLATE(D23927,""fr"",""en"")"),"#VALUE!")</f>
        <v>#VALUE!</v>
      </c>
    </row>
    <row r="23928" ht="15.75" customHeight="1">
      <c r="A23928" s="1" t="s">
        <v>5856</v>
      </c>
      <c r="B23928" s="1">
        <v>4.0</v>
      </c>
      <c r="C23928" s="1" t="s">
        <v>49409</v>
      </c>
      <c r="D23928" s="1" t="s">
        <v>49410</v>
      </c>
      <c r="E23928" s="1" t="s">
        <v>10</v>
      </c>
      <c r="F23928" s="1" t="s">
        <v>11</v>
      </c>
      <c r="G23928" s="1" t="str">
        <f>IFERROR(__xludf.DUMMYFUNCTION("GOOGLETRANSLATE(D23928,""fr"",""en"")"),"#VALUE!")</f>
        <v>#VALUE!</v>
      </c>
    </row>
    <row r="23929" ht="15.75" customHeight="1">
      <c r="A23929" s="1" t="s">
        <v>34117</v>
      </c>
      <c r="B23929" s="1">
        <v>1.0</v>
      </c>
      <c r="C23929" s="1" t="s">
        <v>49411</v>
      </c>
      <c r="D23929" s="1" t="s">
        <v>49412</v>
      </c>
      <c r="E23929" s="1" t="s">
        <v>519</v>
      </c>
      <c r="F23929" s="1" t="s">
        <v>118</v>
      </c>
      <c r="G23929" s="1" t="str">
        <f>IFERROR(__xludf.DUMMYFUNCTION("GOOGLETRANSLATE(D23929,""fr"",""en"")"),"#VALUE!")</f>
        <v>#VALUE!</v>
      </c>
    </row>
    <row r="23930" ht="15.75" customHeight="1">
      <c r="A23930" s="1" t="s">
        <v>615</v>
      </c>
      <c r="B23930" s="1">
        <v>2.0</v>
      </c>
      <c r="C23930" s="1" t="s">
        <v>49413</v>
      </c>
      <c r="D23930" s="1" t="s">
        <v>49414</v>
      </c>
      <c r="E23930" s="1" t="s">
        <v>614</v>
      </c>
      <c r="F23930" s="1" t="s">
        <v>30</v>
      </c>
      <c r="G23930" s="1" t="str">
        <f>IFERROR(__xludf.DUMMYFUNCTION("GOOGLETRANSLATE(D23930,""fr"",""en"")"),"#VALUE!")</f>
        <v>#VALUE!</v>
      </c>
    </row>
    <row r="23931" ht="15.75" customHeight="1">
      <c r="A23931" s="1" t="s">
        <v>59</v>
      </c>
      <c r="B23931" s="1">
        <v>1.0</v>
      </c>
      <c r="C23931" s="1" t="s">
        <v>49415</v>
      </c>
      <c r="D23931" s="1" t="s">
        <v>49416</v>
      </c>
      <c r="E23931" s="1" t="s">
        <v>827</v>
      </c>
      <c r="F23931" s="1" t="s">
        <v>39</v>
      </c>
      <c r="G23931" s="1" t="str">
        <f>IFERROR(__xludf.DUMMYFUNCTION("GOOGLETRANSLATE(D23931,""fr"",""en"")"),"#VALUE!")</f>
        <v>#VALUE!</v>
      </c>
    </row>
    <row r="23932" ht="15.75" customHeight="1">
      <c r="A23932" s="1" t="s">
        <v>5082</v>
      </c>
      <c r="B23932" s="1">
        <v>2.0</v>
      </c>
      <c r="C23932" s="1" t="s">
        <v>49417</v>
      </c>
      <c r="D23932" s="1" t="s">
        <v>49418</v>
      </c>
      <c r="E23932" s="1" t="s">
        <v>47</v>
      </c>
      <c r="F23932" s="1" t="s">
        <v>118</v>
      </c>
      <c r="G23932" s="1" t="str">
        <f>IFERROR(__xludf.DUMMYFUNCTION("GOOGLETRANSLATE(D23932,""fr"",""en"")"),"#VALUE!")</f>
        <v>#VALUE!</v>
      </c>
    </row>
    <row r="23933" ht="15.75" customHeight="1">
      <c r="A23933" s="1" t="s">
        <v>670</v>
      </c>
      <c r="B23933" s="1">
        <v>2.0</v>
      </c>
      <c r="C23933" s="1" t="s">
        <v>49419</v>
      </c>
      <c r="D23933" s="1" t="s">
        <v>49420</v>
      </c>
      <c r="E23933" s="1" t="s">
        <v>10</v>
      </c>
      <c r="F23933" s="1" t="s">
        <v>11</v>
      </c>
      <c r="G23933" s="1" t="str">
        <f>IFERROR(__xludf.DUMMYFUNCTION("GOOGLETRANSLATE(D23933,""fr"",""en"")"),"#VALUE!")</f>
        <v>#VALUE!</v>
      </c>
    </row>
    <row r="23934" ht="15.75" customHeight="1">
      <c r="A23934" s="1" t="s">
        <v>2712</v>
      </c>
      <c r="B23934" s="1">
        <v>2.0</v>
      </c>
      <c r="C23934" s="1" t="s">
        <v>49421</v>
      </c>
      <c r="D23934" s="1" t="s">
        <v>49422</v>
      </c>
      <c r="E23934" s="1" t="s">
        <v>125</v>
      </c>
      <c r="F23934" s="1" t="s">
        <v>11</v>
      </c>
      <c r="G23934" s="1" t="str">
        <f>IFERROR(__xludf.DUMMYFUNCTION("GOOGLETRANSLATE(D23934,""fr"",""en"")"),"#VALUE!")</f>
        <v>#VALUE!</v>
      </c>
    </row>
    <row r="23935" ht="15.75" customHeight="1">
      <c r="A23935" s="1" t="s">
        <v>2637</v>
      </c>
      <c r="B23935" s="1">
        <v>4.0</v>
      </c>
      <c r="C23935" s="1" t="s">
        <v>49423</v>
      </c>
      <c r="D23935" s="1" t="s">
        <v>49424</v>
      </c>
      <c r="E23935" s="1" t="s">
        <v>21</v>
      </c>
      <c r="F23935" s="1" t="s">
        <v>11</v>
      </c>
      <c r="G23935" s="1" t="str">
        <f>IFERROR(__xludf.DUMMYFUNCTION("GOOGLETRANSLATE(D23935,""fr"",""en"")"),"#VALUE!")</f>
        <v>#VALUE!</v>
      </c>
    </row>
    <row r="23936" ht="15.75" customHeight="1">
      <c r="A23936" s="1" t="s">
        <v>2854</v>
      </c>
      <c r="B23936" s="1">
        <v>5.0</v>
      </c>
      <c r="C23936" s="1" t="s">
        <v>49425</v>
      </c>
      <c r="D23936" s="1" t="s">
        <v>49426</v>
      </c>
      <c r="E23936" s="1" t="s">
        <v>10</v>
      </c>
      <c r="F23936" s="1" t="s">
        <v>11</v>
      </c>
      <c r="G23936" s="1" t="str">
        <f>IFERROR(__xludf.DUMMYFUNCTION("GOOGLETRANSLATE(D23936,""fr"",""en"")"),"#VALUE!")</f>
        <v>#VALUE!</v>
      </c>
    </row>
    <row r="23937" ht="15.75" customHeight="1">
      <c r="A23937" s="1" t="s">
        <v>2533</v>
      </c>
      <c r="B23937" s="1">
        <v>3.0</v>
      </c>
      <c r="C23937" s="1" t="s">
        <v>49427</v>
      </c>
      <c r="D23937" s="1" t="s">
        <v>49428</v>
      </c>
      <c r="E23937" s="1" t="s">
        <v>21</v>
      </c>
      <c r="F23937" s="1" t="s">
        <v>11</v>
      </c>
      <c r="G23937" s="1" t="str">
        <f>IFERROR(__xludf.DUMMYFUNCTION("GOOGLETRANSLATE(D23937,""fr"",""en"")"),"#VALUE!")</f>
        <v>#VALUE!</v>
      </c>
    </row>
    <row r="23938" ht="15.75" customHeight="1">
      <c r="A23938" s="1" t="s">
        <v>4242</v>
      </c>
      <c r="B23938" s="1">
        <v>3.0</v>
      </c>
      <c r="C23938" s="1" t="s">
        <v>49429</v>
      </c>
      <c r="D23938" s="1" t="s">
        <v>49430</v>
      </c>
      <c r="E23938" s="1" t="s">
        <v>226</v>
      </c>
      <c r="F23938" s="1" t="s">
        <v>110</v>
      </c>
      <c r="G23938" s="1" t="str">
        <f>IFERROR(__xludf.DUMMYFUNCTION("GOOGLETRANSLATE(D23938,""fr"",""en"")"),"#VALUE!")</f>
        <v>#VALUE!</v>
      </c>
    </row>
    <row r="23939" ht="15.75" customHeight="1">
      <c r="A23939" s="1" t="s">
        <v>2381</v>
      </c>
      <c r="B23939" s="1">
        <v>1.0</v>
      </c>
      <c r="C23939" s="1" t="s">
        <v>49431</v>
      </c>
      <c r="D23939" s="1" t="s">
        <v>49432</v>
      </c>
      <c r="E23939" s="1" t="s">
        <v>519</v>
      </c>
      <c r="F23939" s="1" t="s">
        <v>118</v>
      </c>
      <c r="G23939" s="1" t="str">
        <f>IFERROR(__xludf.DUMMYFUNCTION("GOOGLETRANSLATE(D23939,""fr"",""en"")"),"#VALUE!")</f>
        <v>#VALUE!</v>
      </c>
    </row>
    <row r="23940" ht="15.75" customHeight="1">
      <c r="A23940" s="1" t="s">
        <v>1062</v>
      </c>
      <c r="B23940" s="1">
        <v>5.0</v>
      </c>
      <c r="C23940" s="1" t="s">
        <v>49433</v>
      </c>
      <c r="D23940" s="1" t="s">
        <v>49434</v>
      </c>
      <c r="E23940" s="1" t="s">
        <v>21</v>
      </c>
      <c r="F23940" s="1" t="s">
        <v>11</v>
      </c>
      <c r="G23940" s="1" t="str">
        <f>IFERROR(__xludf.DUMMYFUNCTION("GOOGLETRANSLATE(D23940,""fr"",""en"")"),"#VALUE!")</f>
        <v>#VALUE!</v>
      </c>
    </row>
    <row r="23941" ht="15.75" customHeight="1">
      <c r="A23941" s="1" t="s">
        <v>1617</v>
      </c>
      <c r="B23941" s="1">
        <v>5.0</v>
      </c>
      <c r="C23941" s="1" t="s">
        <v>49435</v>
      </c>
      <c r="D23941" s="1" t="s">
        <v>49436</v>
      </c>
      <c r="E23941" s="1" t="s">
        <v>29</v>
      </c>
      <c r="F23941" s="1" t="s">
        <v>30</v>
      </c>
      <c r="G23941" s="1" t="str">
        <f>IFERROR(__xludf.DUMMYFUNCTION("GOOGLETRANSLATE(D23941,""fr"",""en"")"),"#VALUE!")</f>
        <v>#VALUE!</v>
      </c>
    </row>
    <row r="23942" ht="15.75" customHeight="1">
      <c r="A23942" s="1" t="s">
        <v>1663</v>
      </c>
      <c r="B23942" s="1">
        <v>4.0</v>
      </c>
      <c r="C23942" s="1" t="s">
        <v>49437</v>
      </c>
      <c r="D23942" s="1" t="s">
        <v>49438</v>
      </c>
      <c r="E23942" s="1" t="s">
        <v>10</v>
      </c>
      <c r="F23942" s="1" t="s">
        <v>11</v>
      </c>
      <c r="G23942" s="1" t="str">
        <f>IFERROR(__xludf.DUMMYFUNCTION("GOOGLETRANSLATE(D23942,""fr"",""en"")"),"#VALUE!")</f>
        <v>#VALUE!</v>
      </c>
    </row>
    <row r="23943" ht="15.75" customHeight="1">
      <c r="A23943" s="1" t="s">
        <v>647</v>
      </c>
      <c r="B23943" s="1">
        <v>4.0</v>
      </c>
      <c r="C23943" s="1" t="s">
        <v>49439</v>
      </c>
      <c r="D23943" s="1" t="s">
        <v>49440</v>
      </c>
      <c r="E23943" s="1" t="s">
        <v>10</v>
      </c>
      <c r="F23943" s="1" t="s">
        <v>11</v>
      </c>
      <c r="G23943" s="1" t="str">
        <f>IFERROR(__xludf.DUMMYFUNCTION("GOOGLETRANSLATE(D23943,""fr"",""en"")"),"#VALUE!")</f>
        <v>#VALUE!</v>
      </c>
    </row>
    <row r="23944" ht="15.75" customHeight="1">
      <c r="A23944" s="1" t="s">
        <v>4625</v>
      </c>
      <c r="B23944" s="1">
        <v>1.0</v>
      </c>
      <c r="C23944" s="1" t="s">
        <v>49441</v>
      </c>
      <c r="D23944" s="1" t="s">
        <v>49442</v>
      </c>
      <c r="E23944" s="1" t="s">
        <v>10</v>
      </c>
      <c r="F23944" s="1" t="s">
        <v>11</v>
      </c>
      <c r="G23944" s="1" t="str">
        <f>IFERROR(__xludf.DUMMYFUNCTION("GOOGLETRANSLATE(D23944,""fr"",""en"")"),"#VALUE!")</f>
        <v>#VALUE!</v>
      </c>
    </row>
    <row r="23945" ht="15.75" customHeight="1">
      <c r="A23945" s="1" t="s">
        <v>100</v>
      </c>
      <c r="B23945" s="1">
        <v>5.0</v>
      </c>
      <c r="C23945" s="1" t="s">
        <v>49443</v>
      </c>
      <c r="D23945" s="1" t="s">
        <v>49444</v>
      </c>
      <c r="E23945" s="1" t="s">
        <v>65</v>
      </c>
      <c r="F23945" s="1" t="s">
        <v>66</v>
      </c>
      <c r="G23945" s="1" t="str">
        <f>IFERROR(__xludf.DUMMYFUNCTION("GOOGLETRANSLATE(D23945,""fr"",""en"")"),"#VALUE!")</f>
        <v>#VALUE!</v>
      </c>
    </row>
    <row r="23946" ht="15.75" customHeight="1">
      <c r="A23946" s="1" t="s">
        <v>686</v>
      </c>
      <c r="B23946" s="1">
        <v>5.0</v>
      </c>
      <c r="C23946" s="1" t="s">
        <v>49445</v>
      </c>
      <c r="D23946" s="1" t="s">
        <v>49446</v>
      </c>
      <c r="E23946" s="1" t="s">
        <v>21</v>
      </c>
      <c r="F23946" s="1" t="s">
        <v>11</v>
      </c>
      <c r="G23946" s="1" t="str">
        <f>IFERROR(__xludf.DUMMYFUNCTION("GOOGLETRANSLATE(D23946,""fr"",""en"")"),"#VALUE!")</f>
        <v>#VALUE!</v>
      </c>
    </row>
    <row r="23947" ht="15.75" customHeight="1">
      <c r="A23947" s="1" t="s">
        <v>461</v>
      </c>
      <c r="B23947" s="1">
        <v>4.0</v>
      </c>
      <c r="C23947" s="1" t="s">
        <v>49447</v>
      </c>
      <c r="D23947" s="1" t="s">
        <v>49448</v>
      </c>
      <c r="E23947" s="1" t="s">
        <v>10</v>
      </c>
      <c r="F23947" s="1" t="s">
        <v>11</v>
      </c>
      <c r="G23947" s="1" t="str">
        <f>IFERROR(__xludf.DUMMYFUNCTION("GOOGLETRANSLATE(D23947,""fr"",""en"")"),"#VALUE!")</f>
        <v>#VALUE!</v>
      </c>
    </row>
    <row r="23948" ht="15.75" customHeight="1">
      <c r="A23948" s="1" t="s">
        <v>1581</v>
      </c>
      <c r="B23948" s="1">
        <v>3.0</v>
      </c>
      <c r="C23948" s="1" t="s">
        <v>49449</v>
      </c>
      <c r="D23948" s="1" t="s">
        <v>49450</v>
      </c>
      <c r="E23948" s="1" t="s">
        <v>10</v>
      </c>
      <c r="F23948" s="1" t="s">
        <v>11</v>
      </c>
      <c r="G23948" s="1" t="str">
        <f>IFERROR(__xludf.DUMMYFUNCTION("GOOGLETRANSLATE(D23948,""fr"",""en"")"),"#VALUE!")</f>
        <v>#VALUE!</v>
      </c>
    </row>
    <row r="23949" ht="15.75" customHeight="1">
      <c r="A23949" s="1" t="s">
        <v>888</v>
      </c>
      <c r="B23949" s="1">
        <v>1.0</v>
      </c>
      <c r="C23949" s="1" t="s">
        <v>49451</v>
      </c>
      <c r="D23949" s="1" t="s">
        <v>49452</v>
      </c>
      <c r="E23949" s="1" t="s">
        <v>125</v>
      </c>
      <c r="F23949" s="1" t="s">
        <v>11</v>
      </c>
      <c r="G23949" s="1" t="str">
        <f>IFERROR(__xludf.DUMMYFUNCTION("GOOGLETRANSLATE(D23949,""fr"",""en"")"),"#VALUE!")</f>
        <v>#VALUE!</v>
      </c>
    </row>
    <row r="23950" ht="15.75" customHeight="1">
      <c r="A23950" s="1" t="s">
        <v>11580</v>
      </c>
      <c r="B23950" s="1">
        <v>4.0</v>
      </c>
      <c r="C23950" s="1" t="s">
        <v>49453</v>
      </c>
      <c r="D23950" s="1" t="s">
        <v>49454</v>
      </c>
      <c r="E23950" s="1" t="s">
        <v>10</v>
      </c>
      <c r="F23950" s="1" t="s">
        <v>11</v>
      </c>
      <c r="G23950" s="1" t="str">
        <f>IFERROR(__xludf.DUMMYFUNCTION("GOOGLETRANSLATE(D23950,""fr"",""en"")"),"#VALUE!")</f>
        <v>#VALUE!</v>
      </c>
    </row>
    <row r="23951" ht="15.75" customHeight="1">
      <c r="A23951" s="1" t="s">
        <v>138</v>
      </c>
      <c r="B23951" s="1">
        <v>2.0</v>
      </c>
      <c r="C23951" s="1" t="s">
        <v>49455</v>
      </c>
      <c r="D23951" s="1" t="s">
        <v>49456</v>
      </c>
      <c r="E23951" s="1" t="s">
        <v>10</v>
      </c>
      <c r="F23951" s="1" t="s">
        <v>11</v>
      </c>
      <c r="G23951" s="1" t="str">
        <f>IFERROR(__xludf.DUMMYFUNCTION("GOOGLETRANSLATE(D23951,""fr"",""en"")"),"#VALUE!")</f>
        <v>#VALUE!</v>
      </c>
    </row>
    <row r="23952" ht="15.75" customHeight="1">
      <c r="A23952" s="1" t="s">
        <v>478</v>
      </c>
      <c r="B23952" s="1">
        <v>3.0</v>
      </c>
      <c r="C23952" s="1" t="s">
        <v>49457</v>
      </c>
      <c r="D23952" s="1" t="s">
        <v>49458</v>
      </c>
      <c r="E23952" s="1" t="s">
        <v>273</v>
      </c>
      <c r="F23952" s="1" t="s">
        <v>11</v>
      </c>
      <c r="G23952" s="1" t="str">
        <f>IFERROR(__xludf.DUMMYFUNCTION("GOOGLETRANSLATE(D23952,""fr"",""en"")"),"#VALUE!")</f>
        <v>#VALUE!</v>
      </c>
    </row>
    <row r="23953" ht="15.75" customHeight="1">
      <c r="A23953" s="1" t="s">
        <v>4007</v>
      </c>
      <c r="B23953" s="1">
        <v>5.0</v>
      </c>
      <c r="C23953" s="1" t="s">
        <v>49459</v>
      </c>
      <c r="D23953" s="1" t="s">
        <v>49460</v>
      </c>
      <c r="E23953" s="1" t="s">
        <v>448</v>
      </c>
      <c r="F23953" s="1" t="s">
        <v>84</v>
      </c>
      <c r="G23953" s="1" t="str">
        <f>IFERROR(__xludf.DUMMYFUNCTION("GOOGLETRANSLATE(D23953,""fr"",""en"")"),"#VALUE!")</f>
        <v>#VALUE!</v>
      </c>
    </row>
    <row r="23954" ht="15.75" customHeight="1">
      <c r="A23954" s="1" t="s">
        <v>1375</v>
      </c>
      <c r="B23954" s="1">
        <v>1.0</v>
      </c>
      <c r="C23954" s="1" t="s">
        <v>49461</v>
      </c>
      <c r="D23954" s="1" t="s">
        <v>49462</v>
      </c>
      <c r="E23954" s="1" t="s">
        <v>52</v>
      </c>
      <c r="F23954" s="1" t="s">
        <v>48</v>
      </c>
      <c r="G23954" s="1" t="str">
        <f>IFERROR(__xludf.DUMMYFUNCTION("GOOGLETRANSLATE(D23954,""fr"",""en"")"),"#VALUE!")</f>
        <v>#VALUE!</v>
      </c>
    </row>
    <row r="23955" ht="15.75" customHeight="1">
      <c r="A23955" s="1" t="s">
        <v>173</v>
      </c>
      <c r="B23955" s="1">
        <v>4.0</v>
      </c>
      <c r="C23955" s="1" t="s">
        <v>49463</v>
      </c>
      <c r="D23955" s="1" t="s">
        <v>49464</v>
      </c>
      <c r="E23955" s="1" t="s">
        <v>176</v>
      </c>
      <c r="F23955" s="1" t="s">
        <v>66</v>
      </c>
      <c r="G23955" s="1" t="str">
        <f>IFERROR(__xludf.DUMMYFUNCTION("GOOGLETRANSLATE(D23955,""fr"",""en"")"),"#VALUE!")</f>
        <v>#VALUE!</v>
      </c>
    </row>
    <row r="23956" ht="15.75" customHeight="1">
      <c r="A23956" s="1" t="s">
        <v>738</v>
      </c>
      <c r="B23956" s="1">
        <v>5.0</v>
      </c>
      <c r="C23956" s="1" t="s">
        <v>49465</v>
      </c>
      <c r="D23956" s="1" t="s">
        <v>49466</v>
      </c>
      <c r="E23956" s="1" t="s">
        <v>65</v>
      </c>
      <c r="F23956" s="1" t="s">
        <v>66</v>
      </c>
      <c r="G23956" s="1" t="str">
        <f>IFERROR(__xludf.DUMMYFUNCTION("GOOGLETRANSLATE(D23956,""fr"",""en"")"),"#VALUE!")</f>
        <v>#VALUE!</v>
      </c>
    </row>
    <row r="23957" ht="15.75" customHeight="1">
      <c r="A23957" s="1" t="s">
        <v>1699</v>
      </c>
      <c r="B23957" s="1">
        <v>5.0</v>
      </c>
      <c r="C23957" s="1" t="s">
        <v>49467</v>
      </c>
      <c r="D23957" s="1" t="s">
        <v>49468</v>
      </c>
      <c r="E23957" s="1" t="s">
        <v>21</v>
      </c>
      <c r="F23957" s="1" t="s">
        <v>11</v>
      </c>
      <c r="G23957" s="1" t="str">
        <f>IFERROR(__xludf.DUMMYFUNCTION("GOOGLETRANSLATE(D23957,""fr"",""en"")"),"#VALUE!")</f>
        <v>#VALUE!</v>
      </c>
    </row>
    <row r="23958" ht="15.75" customHeight="1">
      <c r="A23958" s="1" t="s">
        <v>4625</v>
      </c>
      <c r="B23958" s="1">
        <v>1.0</v>
      </c>
      <c r="C23958" s="1" t="s">
        <v>49469</v>
      </c>
      <c r="D23958" s="1" t="s">
        <v>49470</v>
      </c>
      <c r="E23958" s="1" t="s">
        <v>10</v>
      </c>
      <c r="F23958" s="1" t="s">
        <v>11</v>
      </c>
      <c r="G23958" s="1" t="str">
        <f>IFERROR(__xludf.DUMMYFUNCTION("GOOGLETRANSLATE(D23958,""fr"",""en"")"),"#VALUE!")</f>
        <v>#VALUE!</v>
      </c>
    </row>
    <row r="23959" ht="15.75" customHeight="1">
      <c r="A23959" s="1" t="s">
        <v>5752</v>
      </c>
      <c r="B23959" s="1">
        <v>1.0</v>
      </c>
      <c r="C23959" s="1" t="s">
        <v>49471</v>
      </c>
      <c r="D23959" s="1" t="s">
        <v>49472</v>
      </c>
      <c r="E23959" s="1" t="s">
        <v>292</v>
      </c>
      <c r="F23959" s="1" t="s">
        <v>11</v>
      </c>
      <c r="G23959" s="1" t="str">
        <f>IFERROR(__xludf.DUMMYFUNCTION("GOOGLETRANSLATE(D23959,""fr"",""en"")"),"#VALUE!")</f>
        <v>#VALUE!</v>
      </c>
    </row>
    <row r="23960" ht="15.75" customHeight="1">
      <c r="A23960" s="1" t="s">
        <v>621</v>
      </c>
      <c r="B23960" s="1">
        <v>5.0</v>
      </c>
      <c r="C23960" s="1" t="s">
        <v>49473</v>
      </c>
      <c r="D23960" s="1" t="s">
        <v>49474</v>
      </c>
      <c r="E23960" s="1" t="s">
        <v>176</v>
      </c>
      <c r="F23960" s="1" t="s">
        <v>66</v>
      </c>
      <c r="G23960" s="1" t="str">
        <f>IFERROR(__xludf.DUMMYFUNCTION("GOOGLETRANSLATE(D23960,""fr"",""en"")"),"#VALUE!")</f>
        <v>#VALUE!</v>
      </c>
    </row>
    <row r="23961" ht="15.75" customHeight="1">
      <c r="A23961" s="1" t="s">
        <v>150</v>
      </c>
      <c r="B23961" s="1">
        <v>5.0</v>
      </c>
      <c r="C23961" s="1" t="s">
        <v>49475</v>
      </c>
      <c r="D23961" s="1" t="s">
        <v>49476</v>
      </c>
      <c r="E23961" s="1" t="s">
        <v>21</v>
      </c>
      <c r="F23961" s="1" t="s">
        <v>11</v>
      </c>
      <c r="G23961" s="1" t="str">
        <f>IFERROR(__xludf.DUMMYFUNCTION("GOOGLETRANSLATE(D23961,""fr"",""en"")"),"#VALUE!")</f>
        <v>#VALUE!</v>
      </c>
    </row>
    <row r="23962" ht="15.75" customHeight="1">
      <c r="A23962" s="1" t="s">
        <v>3172</v>
      </c>
      <c r="B23962" s="1">
        <v>1.0</v>
      </c>
      <c r="C23962" s="1" t="s">
        <v>49477</v>
      </c>
      <c r="D23962" s="1" t="s">
        <v>49478</v>
      </c>
      <c r="E23962" s="1" t="s">
        <v>250</v>
      </c>
      <c r="F23962" s="1" t="s">
        <v>30</v>
      </c>
      <c r="G23962" s="1" t="str">
        <f>IFERROR(__xludf.DUMMYFUNCTION("GOOGLETRANSLATE(D23962,""fr"",""en"")"),"#VALUE!")</f>
        <v>#VALUE!</v>
      </c>
    </row>
    <row r="23963" ht="15.75" customHeight="1">
      <c r="A23963" s="1" t="s">
        <v>150</v>
      </c>
      <c r="B23963" s="1">
        <v>5.0</v>
      </c>
      <c r="C23963" s="1" t="s">
        <v>49479</v>
      </c>
      <c r="D23963" s="1" t="s">
        <v>49480</v>
      </c>
      <c r="E23963" s="1" t="s">
        <v>10</v>
      </c>
      <c r="F23963" s="1" t="s">
        <v>11</v>
      </c>
      <c r="G23963" s="1" t="str">
        <f>IFERROR(__xludf.DUMMYFUNCTION("GOOGLETRANSLATE(D23963,""fr"",""en"")"),"#VALUE!")</f>
        <v>#VALUE!</v>
      </c>
    </row>
    <row r="23964" ht="15.75" customHeight="1">
      <c r="A23964" s="1" t="s">
        <v>741</v>
      </c>
      <c r="B23964" s="1">
        <v>4.0</v>
      </c>
      <c r="C23964" s="1" t="s">
        <v>49481</v>
      </c>
      <c r="D23964" s="1" t="s">
        <v>49482</v>
      </c>
      <c r="E23964" s="1" t="s">
        <v>21</v>
      </c>
      <c r="F23964" s="1" t="s">
        <v>11</v>
      </c>
      <c r="G23964" s="1" t="str">
        <f>IFERROR(__xludf.DUMMYFUNCTION("GOOGLETRANSLATE(D23964,""fr"",""en"")"),"#VALUE!")</f>
        <v>#VALUE!</v>
      </c>
    </row>
    <row r="23965" ht="15.75" customHeight="1">
      <c r="A23965" s="1" t="s">
        <v>4322</v>
      </c>
      <c r="B23965" s="1">
        <v>4.0</v>
      </c>
      <c r="C23965" s="1" t="s">
        <v>49483</v>
      </c>
      <c r="D23965" s="1" t="s">
        <v>49484</v>
      </c>
      <c r="E23965" s="1" t="s">
        <v>29</v>
      </c>
      <c r="F23965" s="1" t="s">
        <v>30</v>
      </c>
      <c r="G23965" s="1" t="str">
        <f>IFERROR(__xludf.DUMMYFUNCTION("GOOGLETRANSLATE(D23965,""fr"",""en"")"),"#VALUE!")</f>
        <v>#VALUE!</v>
      </c>
    </row>
    <row r="23966" ht="15.75" customHeight="1">
      <c r="A23966" s="1" t="s">
        <v>18858</v>
      </c>
      <c r="B23966" s="1">
        <v>1.0</v>
      </c>
      <c r="C23966" s="1" t="s">
        <v>49485</v>
      </c>
      <c r="D23966" s="1" t="s">
        <v>49486</v>
      </c>
      <c r="E23966" s="1" t="s">
        <v>355</v>
      </c>
      <c r="F23966" s="1" t="s">
        <v>110</v>
      </c>
      <c r="G23966" s="1" t="str">
        <f>IFERROR(__xludf.DUMMYFUNCTION("GOOGLETRANSLATE(D23966,""fr"",""en"")"),"#VALUE!")</f>
        <v>#VALUE!</v>
      </c>
    </row>
    <row r="23967" ht="15.75" customHeight="1">
      <c r="A23967" s="1" t="s">
        <v>439</v>
      </c>
      <c r="B23967" s="1">
        <v>2.0</v>
      </c>
      <c r="C23967" s="1" t="s">
        <v>49487</v>
      </c>
      <c r="D23967" s="1" t="s">
        <v>49488</v>
      </c>
      <c r="E23967" s="1" t="s">
        <v>109</v>
      </c>
      <c r="F23967" s="1" t="s">
        <v>110</v>
      </c>
      <c r="G23967" s="1" t="str">
        <f>IFERROR(__xludf.DUMMYFUNCTION("GOOGLETRANSLATE(D23967,""fr"",""en"")"),"#VALUE!")</f>
        <v>#VALUE!</v>
      </c>
    </row>
    <row r="23968" ht="15.75" customHeight="1">
      <c r="A23968" s="1" t="s">
        <v>1940</v>
      </c>
      <c r="B23968" s="1">
        <v>4.0</v>
      </c>
      <c r="C23968" s="1" t="s">
        <v>49489</v>
      </c>
      <c r="D23968" s="1" t="s">
        <v>49490</v>
      </c>
      <c r="E23968" s="1" t="s">
        <v>10</v>
      </c>
      <c r="F23968" s="1" t="s">
        <v>11</v>
      </c>
      <c r="G23968" s="1" t="str">
        <f>IFERROR(__xludf.DUMMYFUNCTION("GOOGLETRANSLATE(D23968,""fr"",""en"")"),"#VALUE!")</f>
        <v>#VALUE!</v>
      </c>
    </row>
    <row r="23969" ht="15.75" customHeight="1">
      <c r="A23969" s="1" t="s">
        <v>3428</v>
      </c>
      <c r="B23969" s="1">
        <v>1.0</v>
      </c>
      <c r="C23969" s="1" t="s">
        <v>49491</v>
      </c>
      <c r="D23969" s="1" t="s">
        <v>49492</v>
      </c>
      <c r="E23969" s="1" t="s">
        <v>21</v>
      </c>
      <c r="F23969" s="1" t="s">
        <v>11</v>
      </c>
      <c r="G23969" s="1" t="str">
        <f>IFERROR(__xludf.DUMMYFUNCTION("GOOGLETRANSLATE(D23969,""fr"",""en"")"),"#VALUE!")</f>
        <v>#VALUE!</v>
      </c>
    </row>
    <row r="23970" ht="15.75" customHeight="1">
      <c r="A23970" s="1" t="s">
        <v>2234</v>
      </c>
      <c r="B23970" s="1">
        <v>1.0</v>
      </c>
      <c r="C23970" s="1" t="s">
        <v>49493</v>
      </c>
      <c r="D23970" s="1" t="s">
        <v>49494</v>
      </c>
      <c r="E23970" s="1" t="s">
        <v>373</v>
      </c>
      <c r="F23970" s="1" t="s">
        <v>118</v>
      </c>
      <c r="G23970" s="1" t="str">
        <f>IFERROR(__xludf.DUMMYFUNCTION("GOOGLETRANSLATE(D23970,""fr"",""en"")"),"#VALUE!")</f>
        <v>#VALUE!</v>
      </c>
    </row>
    <row r="23971" ht="15.75" customHeight="1">
      <c r="A23971" s="1" t="s">
        <v>5241</v>
      </c>
      <c r="B23971" s="1">
        <v>1.0</v>
      </c>
      <c r="C23971" s="1" t="s">
        <v>49495</v>
      </c>
      <c r="D23971" s="1" t="s">
        <v>49496</v>
      </c>
      <c r="E23971" s="1" t="s">
        <v>10</v>
      </c>
      <c r="F23971" s="1" t="s">
        <v>11</v>
      </c>
      <c r="G23971" s="1" t="str">
        <f>IFERROR(__xludf.DUMMYFUNCTION("GOOGLETRANSLATE(D23971,""fr"",""en"")"),"#VALUE!")</f>
        <v>#VALUE!</v>
      </c>
    </row>
    <row r="23972" ht="15.75" customHeight="1">
      <c r="A23972" s="1" t="s">
        <v>4658</v>
      </c>
      <c r="B23972" s="1">
        <v>1.0</v>
      </c>
      <c r="C23972" s="1" t="s">
        <v>49497</v>
      </c>
      <c r="D23972" s="1" t="s">
        <v>49498</v>
      </c>
      <c r="E23972" s="1" t="s">
        <v>250</v>
      </c>
      <c r="F23972" s="1" t="s">
        <v>30</v>
      </c>
      <c r="G23972" s="1" t="str">
        <f>IFERROR(__xludf.DUMMYFUNCTION("GOOGLETRANSLATE(D23972,""fr"",""en"")"),"#VALUE!")</f>
        <v>#VALUE!</v>
      </c>
    </row>
    <row r="23973" ht="15.75" customHeight="1">
      <c r="A23973" s="1" t="s">
        <v>738</v>
      </c>
      <c r="B23973" s="1">
        <v>2.0</v>
      </c>
      <c r="C23973" s="1" t="s">
        <v>49499</v>
      </c>
      <c r="D23973" s="1" t="s">
        <v>49500</v>
      </c>
      <c r="E23973" s="1" t="s">
        <v>10</v>
      </c>
      <c r="F23973" s="1" t="s">
        <v>11</v>
      </c>
      <c r="G23973" s="1" t="str">
        <f>IFERROR(__xludf.DUMMYFUNCTION("GOOGLETRANSLATE(D23973,""fr"",""en"")"),"#VALUE!")</f>
        <v>#VALUE!</v>
      </c>
    </row>
    <row r="23974" ht="15.75" customHeight="1">
      <c r="A23974" s="1" t="s">
        <v>144</v>
      </c>
      <c r="B23974" s="1">
        <v>5.0</v>
      </c>
      <c r="C23974" s="1" t="s">
        <v>49501</v>
      </c>
      <c r="D23974" s="1" t="s">
        <v>49502</v>
      </c>
      <c r="E23974" s="1" t="s">
        <v>448</v>
      </c>
      <c r="F23974" s="1" t="s">
        <v>84</v>
      </c>
      <c r="G23974" s="1" t="str">
        <f>IFERROR(__xludf.DUMMYFUNCTION("GOOGLETRANSLATE(D23974,""fr"",""en"")"),"#VALUE!")</f>
        <v>#VALUE!</v>
      </c>
    </row>
    <row r="23975" ht="15.75" customHeight="1">
      <c r="A23975" s="1" t="s">
        <v>1097</v>
      </c>
      <c r="B23975" s="1">
        <v>3.0</v>
      </c>
      <c r="C23975" s="1" t="s">
        <v>49503</v>
      </c>
      <c r="D23975" s="1" t="s">
        <v>49504</v>
      </c>
      <c r="E23975" s="1" t="s">
        <v>226</v>
      </c>
      <c r="F23975" s="1" t="s">
        <v>11</v>
      </c>
      <c r="G23975" s="1" t="str">
        <f>IFERROR(__xludf.DUMMYFUNCTION("GOOGLETRANSLATE(D23975,""fr"",""en"")"),"#VALUE!")</f>
        <v>#VALUE!</v>
      </c>
    </row>
    <row r="23976" ht="15.75" customHeight="1">
      <c r="A23976" s="1" t="s">
        <v>6490</v>
      </c>
      <c r="B23976" s="1">
        <v>1.0</v>
      </c>
      <c r="C23976" s="1" t="s">
        <v>49505</v>
      </c>
      <c r="D23976" s="1" t="s">
        <v>49506</v>
      </c>
      <c r="E23976" s="1" t="s">
        <v>5109</v>
      </c>
      <c r="F23976" s="1" t="s">
        <v>66</v>
      </c>
      <c r="G23976" s="1" t="str">
        <f>IFERROR(__xludf.DUMMYFUNCTION("GOOGLETRANSLATE(D23976,""fr"",""en"")"),"#VALUE!")</f>
        <v>#VALUE!</v>
      </c>
    </row>
    <row r="23977" ht="15.75" customHeight="1">
      <c r="A23977" s="1" t="s">
        <v>2109</v>
      </c>
      <c r="B23977" s="1">
        <v>1.0</v>
      </c>
      <c r="C23977" s="1" t="s">
        <v>49507</v>
      </c>
      <c r="D23977" s="1" t="s">
        <v>49508</v>
      </c>
      <c r="E23977" s="1" t="s">
        <v>273</v>
      </c>
      <c r="F23977" s="1" t="s">
        <v>110</v>
      </c>
      <c r="G23977" s="1" t="str">
        <f>IFERROR(__xludf.DUMMYFUNCTION("GOOGLETRANSLATE(D23977,""fr"",""en"")"),"#VALUE!")</f>
        <v>#VALUE!</v>
      </c>
    </row>
    <row r="23978" ht="15.75" customHeight="1">
      <c r="A23978" s="1" t="s">
        <v>3177</v>
      </c>
      <c r="B23978" s="1">
        <v>1.0</v>
      </c>
      <c r="C23978" s="1" t="s">
        <v>49509</v>
      </c>
      <c r="D23978" s="1" t="s">
        <v>49510</v>
      </c>
      <c r="E23978" s="1" t="s">
        <v>575</v>
      </c>
      <c r="F23978" s="1" t="s">
        <v>84</v>
      </c>
      <c r="G23978" s="1" t="str">
        <f>IFERROR(__xludf.DUMMYFUNCTION("GOOGLETRANSLATE(D23978,""fr"",""en"")"),"#VALUE!")</f>
        <v>#VALUE!</v>
      </c>
    </row>
    <row r="23979" ht="15.75" customHeight="1">
      <c r="A23979" s="1" t="s">
        <v>11890</v>
      </c>
      <c r="B23979" s="1">
        <v>1.0</v>
      </c>
      <c r="C23979" s="1" t="s">
        <v>49511</v>
      </c>
      <c r="D23979" s="1" t="s">
        <v>49512</v>
      </c>
      <c r="E23979" s="1" t="s">
        <v>355</v>
      </c>
      <c r="F23979" s="1" t="s">
        <v>110</v>
      </c>
      <c r="G23979" s="1" t="str">
        <f>IFERROR(__xludf.DUMMYFUNCTION("GOOGLETRANSLATE(D23979,""fr"",""en"")"),"#VALUE!")</f>
        <v>#VALUE!</v>
      </c>
    </row>
    <row r="23980" ht="15.75" customHeight="1">
      <c r="A23980" s="1" t="s">
        <v>5775</v>
      </c>
      <c r="B23980" s="1">
        <v>2.0</v>
      </c>
      <c r="C23980" s="1" t="s">
        <v>49513</v>
      </c>
      <c r="D23980" s="1" t="s">
        <v>49514</v>
      </c>
      <c r="E23980" s="1" t="s">
        <v>21</v>
      </c>
      <c r="F23980" s="1" t="s">
        <v>11</v>
      </c>
      <c r="G23980" s="1" t="str">
        <f>IFERROR(__xludf.DUMMYFUNCTION("GOOGLETRANSLATE(D23980,""fr"",""en"")"),"#VALUE!")</f>
        <v>#VALUE!</v>
      </c>
    </row>
    <row r="23981" ht="15.75" customHeight="1">
      <c r="A23981" s="1" t="s">
        <v>532</v>
      </c>
      <c r="B23981" s="1">
        <v>4.0</v>
      </c>
      <c r="C23981" s="1" t="s">
        <v>49515</v>
      </c>
      <c r="D23981" s="1" t="s">
        <v>49516</v>
      </c>
      <c r="E23981" s="1" t="s">
        <v>10</v>
      </c>
      <c r="F23981" s="1" t="s">
        <v>11</v>
      </c>
      <c r="G23981" s="1" t="str">
        <f>IFERROR(__xludf.DUMMYFUNCTION("GOOGLETRANSLATE(D23981,""fr"",""en"")"),"#VALUE!")</f>
        <v>#VALUE!</v>
      </c>
    </row>
    <row r="23982" ht="15.75" customHeight="1">
      <c r="A23982" s="1" t="s">
        <v>1062</v>
      </c>
      <c r="B23982" s="1">
        <v>4.0</v>
      </c>
      <c r="C23982" s="1" t="s">
        <v>49517</v>
      </c>
      <c r="D23982" s="1" t="s">
        <v>49518</v>
      </c>
      <c r="E23982" s="1" t="s">
        <v>10</v>
      </c>
      <c r="F23982" s="1" t="s">
        <v>11</v>
      </c>
      <c r="G23982" s="1" t="str">
        <f>IFERROR(__xludf.DUMMYFUNCTION("GOOGLETRANSLATE(D23982,""fr"",""en"")"),"#VALUE!")</f>
        <v>#VALUE!</v>
      </c>
    </row>
    <row r="23983" ht="15.75" customHeight="1">
      <c r="A23983" s="1" t="s">
        <v>2911</v>
      </c>
      <c r="B23983" s="1">
        <v>5.0</v>
      </c>
      <c r="C23983" s="1" t="s">
        <v>49519</v>
      </c>
      <c r="D23983" s="1" t="s">
        <v>49520</v>
      </c>
      <c r="E23983" s="1" t="s">
        <v>614</v>
      </c>
      <c r="F23983" s="1" t="s">
        <v>30</v>
      </c>
      <c r="G23983" s="1" t="str">
        <f>IFERROR(__xludf.DUMMYFUNCTION("GOOGLETRANSLATE(D23983,""fr"",""en"")"),"#VALUE!")</f>
        <v>#VALUE!</v>
      </c>
    </row>
    <row r="23984" ht="15.75" customHeight="1">
      <c r="A23984" s="1" t="s">
        <v>2022</v>
      </c>
      <c r="B23984" s="1">
        <v>4.0</v>
      </c>
      <c r="C23984" s="1" t="s">
        <v>49521</v>
      </c>
      <c r="D23984" s="1" t="s">
        <v>49522</v>
      </c>
      <c r="E23984" s="1" t="s">
        <v>10</v>
      </c>
      <c r="F23984" s="1" t="s">
        <v>11</v>
      </c>
      <c r="G23984" s="1" t="str">
        <f>IFERROR(__xludf.DUMMYFUNCTION("GOOGLETRANSLATE(D23984,""fr"",""en"")"),"#VALUE!")</f>
        <v>#VALUE!</v>
      </c>
    </row>
    <row r="23985" ht="15.75" customHeight="1">
      <c r="A23985" s="1" t="s">
        <v>1830</v>
      </c>
      <c r="B23985" s="1">
        <v>4.0</v>
      </c>
      <c r="C23985" s="1" t="s">
        <v>49523</v>
      </c>
      <c r="D23985" s="1" t="s">
        <v>49524</v>
      </c>
      <c r="E23985" s="1" t="s">
        <v>10</v>
      </c>
      <c r="F23985" s="1" t="s">
        <v>11</v>
      </c>
      <c r="G23985" s="1" t="str">
        <f>IFERROR(__xludf.DUMMYFUNCTION("GOOGLETRANSLATE(D23985,""fr"",""en"")"),"#VALUE!")</f>
        <v>#VALUE!</v>
      </c>
    </row>
    <row r="23986" ht="15.75" customHeight="1">
      <c r="A23986" s="1" t="s">
        <v>39287</v>
      </c>
      <c r="B23986" s="1">
        <v>2.0</v>
      </c>
      <c r="C23986" s="1" t="s">
        <v>49525</v>
      </c>
      <c r="D23986" s="1" t="s">
        <v>49526</v>
      </c>
      <c r="E23986" s="1" t="s">
        <v>5109</v>
      </c>
      <c r="F23986" s="1" t="s">
        <v>66</v>
      </c>
      <c r="G23986" s="1" t="str">
        <f>IFERROR(__xludf.DUMMYFUNCTION("GOOGLETRANSLATE(D23986,""fr"",""en"")"),"#VALUE!")</f>
        <v>#VALUE!</v>
      </c>
    </row>
    <row r="23987" ht="15.75" customHeight="1">
      <c r="A23987" s="1" t="s">
        <v>220</v>
      </c>
      <c r="B23987" s="1">
        <v>4.0</v>
      </c>
      <c r="C23987" s="1" t="s">
        <v>49527</v>
      </c>
      <c r="D23987" s="1" t="s">
        <v>49528</v>
      </c>
      <c r="E23987" s="1" t="s">
        <v>65</v>
      </c>
      <c r="F23987" s="1" t="s">
        <v>66</v>
      </c>
      <c r="G23987" s="1" t="str">
        <f>IFERROR(__xludf.DUMMYFUNCTION("GOOGLETRANSLATE(D23987,""fr"",""en"")"),"#VALUE!")</f>
        <v>#VALUE!</v>
      </c>
    </row>
    <row r="23988" ht="15.75" customHeight="1">
      <c r="A23988" s="1" t="s">
        <v>5431</v>
      </c>
      <c r="B23988" s="1">
        <v>2.0</v>
      </c>
      <c r="C23988" s="1" t="s">
        <v>49529</v>
      </c>
      <c r="D23988" s="1" t="s">
        <v>49530</v>
      </c>
      <c r="E23988" s="1" t="s">
        <v>125</v>
      </c>
      <c r="F23988" s="1" t="s">
        <v>110</v>
      </c>
      <c r="G23988" s="1" t="str">
        <f>IFERROR(__xludf.DUMMYFUNCTION("GOOGLETRANSLATE(D23988,""fr"",""en"")"),"#VALUE!")</f>
        <v>#VALUE!</v>
      </c>
    </row>
    <row r="23989" ht="15.75" customHeight="1">
      <c r="A23989" s="1" t="s">
        <v>615</v>
      </c>
      <c r="B23989" s="1">
        <v>5.0</v>
      </c>
      <c r="C23989" s="1" t="s">
        <v>49531</v>
      </c>
      <c r="D23989" s="1" t="s">
        <v>49532</v>
      </c>
      <c r="E23989" s="1" t="s">
        <v>614</v>
      </c>
      <c r="F23989" s="1" t="s">
        <v>30</v>
      </c>
      <c r="G23989" s="1" t="str">
        <f>IFERROR(__xludf.DUMMYFUNCTION("GOOGLETRANSLATE(D23989,""fr"",""en"")"),"#VALUE!")</f>
        <v>#VALUE!</v>
      </c>
    </row>
    <row r="23990" ht="15.75" customHeight="1">
      <c r="A23990" s="1" t="s">
        <v>17725</v>
      </c>
      <c r="B23990" s="1">
        <v>4.0</v>
      </c>
      <c r="C23990" s="1" t="s">
        <v>49533</v>
      </c>
      <c r="D23990" s="1" t="s">
        <v>49534</v>
      </c>
      <c r="E23990" s="1" t="s">
        <v>21</v>
      </c>
      <c r="F23990" s="1" t="s">
        <v>11</v>
      </c>
      <c r="G23990" s="1" t="str">
        <f>IFERROR(__xludf.DUMMYFUNCTION("GOOGLETRANSLATE(D23990,""fr"",""en"")"),"#VALUE!")</f>
        <v>#VALUE!</v>
      </c>
    </row>
    <row r="23991" ht="15.75" customHeight="1">
      <c r="A23991" s="1" t="s">
        <v>532</v>
      </c>
      <c r="B23991" s="1">
        <v>5.0</v>
      </c>
      <c r="C23991" s="1" t="s">
        <v>49535</v>
      </c>
      <c r="D23991" s="1" t="s">
        <v>49536</v>
      </c>
      <c r="E23991" s="1" t="s">
        <v>10</v>
      </c>
      <c r="F23991" s="1" t="s">
        <v>11</v>
      </c>
      <c r="G23991" s="1" t="str">
        <f>IFERROR(__xludf.DUMMYFUNCTION("GOOGLETRANSLATE(D23991,""fr"",""en"")"),"#VALUE!")</f>
        <v>#VALUE!</v>
      </c>
    </row>
    <row r="23992" ht="15.75" customHeight="1">
      <c r="A23992" s="1" t="s">
        <v>4045</v>
      </c>
      <c r="B23992" s="1">
        <v>1.0</v>
      </c>
      <c r="C23992" s="1" t="s">
        <v>49537</v>
      </c>
      <c r="D23992" s="1" t="s">
        <v>49538</v>
      </c>
      <c r="E23992" s="1" t="s">
        <v>125</v>
      </c>
      <c r="F23992" s="1" t="s">
        <v>11</v>
      </c>
      <c r="G23992" s="1" t="str">
        <f>IFERROR(__xludf.DUMMYFUNCTION("GOOGLETRANSLATE(D23992,""fr"",""en"")"),"#VALUE!")</f>
        <v>#VALUE!</v>
      </c>
    </row>
    <row r="23993" ht="15.75" customHeight="1">
      <c r="A23993" s="1" t="s">
        <v>12121</v>
      </c>
      <c r="B23993" s="1">
        <v>1.0</v>
      </c>
      <c r="C23993" s="1" t="s">
        <v>49539</v>
      </c>
      <c r="D23993" s="1" t="s">
        <v>49540</v>
      </c>
      <c r="E23993" s="1" t="s">
        <v>296</v>
      </c>
      <c r="F23993" s="1" t="s">
        <v>110</v>
      </c>
      <c r="G23993" s="1" t="str">
        <f>IFERROR(__xludf.DUMMYFUNCTION("GOOGLETRANSLATE(D23993,""fr"",""en"")"),"#VALUE!")</f>
        <v>#VALUE!</v>
      </c>
    </row>
    <row r="23994" ht="15.75" customHeight="1">
      <c r="A23994" s="1" t="s">
        <v>1552</v>
      </c>
      <c r="B23994" s="1">
        <v>5.0</v>
      </c>
      <c r="C23994" s="1" t="s">
        <v>49541</v>
      </c>
      <c r="D23994" s="1" t="s">
        <v>49542</v>
      </c>
      <c r="E23994" s="1" t="s">
        <v>21</v>
      </c>
      <c r="F23994" s="1" t="s">
        <v>11</v>
      </c>
      <c r="G23994" s="1" t="str">
        <f>IFERROR(__xludf.DUMMYFUNCTION("GOOGLETRANSLATE(D23994,""fr"",""en"")"),"#VALUE!")</f>
        <v>#VALUE!</v>
      </c>
    </row>
    <row r="23995" ht="15.75" customHeight="1">
      <c r="A23995" s="1" t="s">
        <v>988</v>
      </c>
      <c r="B23995" s="1">
        <v>4.0</v>
      </c>
      <c r="C23995" s="1" t="s">
        <v>49543</v>
      </c>
      <c r="D23995" s="1" t="s">
        <v>49544</v>
      </c>
      <c r="E23995" s="1" t="s">
        <v>21</v>
      </c>
      <c r="F23995" s="1" t="s">
        <v>11</v>
      </c>
      <c r="G23995" s="1" t="str">
        <f>IFERROR(__xludf.DUMMYFUNCTION("GOOGLETRANSLATE(D23995,""fr"",""en"")"),"#VALUE!")</f>
        <v>#VALUE!</v>
      </c>
    </row>
    <row r="23996" ht="15.75" customHeight="1">
      <c r="A23996" s="1" t="s">
        <v>994</v>
      </c>
      <c r="B23996" s="1">
        <v>1.0</v>
      </c>
      <c r="C23996" s="1" t="s">
        <v>49545</v>
      </c>
      <c r="D23996" s="1" t="s">
        <v>49546</v>
      </c>
      <c r="E23996" s="1" t="s">
        <v>226</v>
      </c>
      <c r="F23996" s="1" t="s">
        <v>110</v>
      </c>
      <c r="G23996" s="1" t="str">
        <f>IFERROR(__xludf.DUMMYFUNCTION("GOOGLETRANSLATE(D23996,""fr"",""en"")"),"#VALUE!")</f>
        <v>#VALUE!</v>
      </c>
    </row>
    <row r="23997" ht="15.75" customHeight="1">
      <c r="A23997" s="1" t="s">
        <v>2006</v>
      </c>
      <c r="B23997" s="1">
        <v>1.0</v>
      </c>
      <c r="C23997" s="1" t="s">
        <v>49547</v>
      </c>
      <c r="D23997" s="1" t="s">
        <v>49548</v>
      </c>
      <c r="E23997" s="1" t="s">
        <v>355</v>
      </c>
      <c r="F23997" s="1" t="s">
        <v>110</v>
      </c>
      <c r="G23997" s="1" t="str">
        <f>IFERROR(__xludf.DUMMYFUNCTION("GOOGLETRANSLATE(D23997,""fr"",""en"")"),"#VALUE!")</f>
        <v>#VALUE!</v>
      </c>
    </row>
    <row r="23998" ht="15.75" customHeight="1">
      <c r="A23998" s="1" t="s">
        <v>10722</v>
      </c>
      <c r="B23998" s="1">
        <v>4.0</v>
      </c>
      <c r="C23998" s="1" t="s">
        <v>49549</v>
      </c>
      <c r="D23998" s="1" t="s">
        <v>49550</v>
      </c>
      <c r="E23998" s="1" t="s">
        <v>827</v>
      </c>
      <c r="F23998" s="1" t="s">
        <v>39</v>
      </c>
      <c r="G23998" s="1" t="str">
        <f>IFERROR(__xludf.DUMMYFUNCTION("GOOGLETRANSLATE(D23998,""fr"",""en"")"),"#VALUE!")</f>
        <v>#VALUE!</v>
      </c>
    </row>
    <row r="23999" ht="15.75" customHeight="1">
      <c r="A23999" s="1" t="s">
        <v>8466</v>
      </c>
      <c r="B23999" s="1">
        <v>3.0</v>
      </c>
      <c r="C23999" s="1" t="s">
        <v>49551</v>
      </c>
      <c r="D23999" s="1" t="s">
        <v>49552</v>
      </c>
      <c r="E23999" s="1" t="s">
        <v>273</v>
      </c>
      <c r="F23999" s="1" t="s">
        <v>11</v>
      </c>
      <c r="G23999" s="1" t="str">
        <f>IFERROR(__xludf.DUMMYFUNCTION("GOOGLETRANSLATE(D23999,""fr"",""en"")"),"#VALUE!")</f>
        <v>#VALUE!</v>
      </c>
    </row>
    <row r="24000" ht="15.75" customHeight="1">
      <c r="A24000" s="1" t="s">
        <v>3925</v>
      </c>
      <c r="B24000" s="1">
        <v>1.0</v>
      </c>
      <c r="C24000" s="1" t="s">
        <v>49553</v>
      </c>
      <c r="D24000" s="1" t="s">
        <v>49554</v>
      </c>
      <c r="E24000" s="1" t="s">
        <v>296</v>
      </c>
      <c r="F24000" s="1" t="s">
        <v>49555</v>
      </c>
      <c r="G24000" s="1" t="str">
        <f>IFERROR(__xludf.DUMMYFUNCTION("GOOGLETRANSLATE(D24000,""fr"",""en"")"),"#VALUE!")</f>
        <v>#VALUE!</v>
      </c>
    </row>
    <row r="24001" ht="15.75" customHeight="1">
      <c r="A24001" s="1" t="s">
        <v>3321</v>
      </c>
      <c r="B24001" s="1">
        <v>1.0</v>
      </c>
      <c r="C24001" s="1" t="s">
        <v>49556</v>
      </c>
      <c r="D24001" s="1" t="s">
        <v>49557</v>
      </c>
      <c r="E24001" s="1" t="s">
        <v>423</v>
      </c>
      <c r="F24001" s="1" t="s">
        <v>30</v>
      </c>
      <c r="G24001" s="1" t="str">
        <f>IFERROR(__xludf.DUMMYFUNCTION("GOOGLETRANSLATE(D24001,""fr"",""en"")"),"#VALUE!")</f>
        <v>#VALUE!</v>
      </c>
    </row>
    <row r="24002" ht="15.75" customHeight="1">
      <c r="A24002" s="1" t="s">
        <v>4766</v>
      </c>
      <c r="B24002" s="1">
        <v>1.0</v>
      </c>
      <c r="C24002" s="1" t="s">
        <v>49558</v>
      </c>
      <c r="D24002" s="1" t="s">
        <v>49559</v>
      </c>
      <c r="E24002" s="1" t="s">
        <v>226</v>
      </c>
      <c r="F24002" s="1" t="s">
        <v>110</v>
      </c>
      <c r="G24002" s="1" t="str">
        <f>IFERROR(__xludf.DUMMYFUNCTION("GOOGLETRANSLATE(D24002,""fr"",""en"")"),"#VALUE!")</f>
        <v>#VALUE!</v>
      </c>
    </row>
    <row r="24003" ht="15.75" customHeight="1">
      <c r="A24003" s="1" t="s">
        <v>673</v>
      </c>
      <c r="B24003" s="1">
        <v>1.0</v>
      </c>
      <c r="C24003" s="1" t="s">
        <v>49560</v>
      </c>
      <c r="D24003" s="1" t="s">
        <v>49561</v>
      </c>
      <c r="E24003" s="1" t="s">
        <v>646</v>
      </c>
      <c r="F24003" s="1" t="s">
        <v>39</v>
      </c>
      <c r="G24003" s="1" t="str">
        <f>IFERROR(__xludf.DUMMYFUNCTION("GOOGLETRANSLATE(D24003,""fr"",""en"")"),"#VALUE!")</f>
        <v>#VALUE!</v>
      </c>
    </row>
    <row r="24004" ht="15.75" customHeight="1">
      <c r="A24004" s="1" t="s">
        <v>716</v>
      </c>
      <c r="B24004" s="1">
        <v>5.0</v>
      </c>
      <c r="C24004" s="1" t="s">
        <v>49562</v>
      </c>
      <c r="D24004" s="1" t="s">
        <v>49563</v>
      </c>
      <c r="E24004" s="1" t="s">
        <v>176</v>
      </c>
      <c r="F24004" s="1" t="s">
        <v>66</v>
      </c>
      <c r="G24004" s="1" t="str">
        <f>IFERROR(__xludf.DUMMYFUNCTION("GOOGLETRANSLATE(D24004,""fr"",""en"")"),"#VALUE!")</f>
        <v>#VALUE!</v>
      </c>
    </row>
    <row r="24005" ht="15.75" customHeight="1">
      <c r="A24005" s="1" t="s">
        <v>1741</v>
      </c>
      <c r="B24005" s="1">
        <v>4.0</v>
      </c>
      <c r="C24005" s="1" t="s">
        <v>49564</v>
      </c>
      <c r="D24005" s="1" t="s">
        <v>49565</v>
      </c>
      <c r="E24005" s="1" t="s">
        <v>21</v>
      </c>
      <c r="F24005" s="1" t="s">
        <v>11</v>
      </c>
      <c r="G24005" s="1" t="str">
        <f>IFERROR(__xludf.DUMMYFUNCTION("GOOGLETRANSLATE(D24005,""fr"",""en"")"),"#VALUE!")</f>
        <v>#VALUE!</v>
      </c>
    </row>
    <row r="24006" ht="15.75" customHeight="1">
      <c r="A24006" s="1" t="s">
        <v>1344</v>
      </c>
      <c r="B24006" s="1">
        <v>3.0</v>
      </c>
      <c r="C24006" s="1" t="s">
        <v>49566</v>
      </c>
      <c r="D24006" s="1" t="s">
        <v>49567</v>
      </c>
      <c r="E24006" s="1" t="s">
        <v>176</v>
      </c>
      <c r="F24006" s="1" t="s">
        <v>66</v>
      </c>
      <c r="G24006" s="1" t="str">
        <f>IFERROR(__xludf.DUMMYFUNCTION("GOOGLETRANSLATE(D24006,""fr"",""en"")"),"#VALUE!")</f>
        <v>#VALUE!</v>
      </c>
    </row>
    <row r="24007" ht="15.75" customHeight="1">
      <c r="A24007" s="1" t="s">
        <v>2076</v>
      </c>
      <c r="B24007" s="1">
        <v>1.0</v>
      </c>
      <c r="C24007" s="1" t="s">
        <v>49568</v>
      </c>
      <c r="D24007" s="1" t="s">
        <v>49569</v>
      </c>
      <c r="E24007" s="1" t="s">
        <v>52</v>
      </c>
      <c r="F24007" s="1" t="s">
        <v>11</v>
      </c>
      <c r="G24007" s="1" t="str">
        <f>IFERROR(__xludf.DUMMYFUNCTION("GOOGLETRANSLATE(D24007,""fr"",""en"")"),"#VALUE!")</f>
        <v>#VALUE!</v>
      </c>
    </row>
    <row r="24008" ht="15.75" customHeight="1">
      <c r="A24008" s="1" t="s">
        <v>2417</v>
      </c>
      <c r="B24008" s="1">
        <v>1.0</v>
      </c>
      <c r="C24008" s="1" t="s">
        <v>34977</v>
      </c>
      <c r="D24008" s="1" t="s">
        <v>49570</v>
      </c>
      <c r="E24008" s="1" t="s">
        <v>292</v>
      </c>
      <c r="F24008" s="1" t="s">
        <v>11</v>
      </c>
      <c r="G24008" s="1" t="str">
        <f>IFERROR(__xludf.DUMMYFUNCTION("GOOGLETRANSLATE(D24008,""fr"",""en"")"),"#VALUE!")</f>
        <v>#VALUE!</v>
      </c>
    </row>
    <row r="24009" ht="15.75" customHeight="1">
      <c r="A24009" s="1" t="s">
        <v>505</v>
      </c>
      <c r="B24009" s="1">
        <v>5.0</v>
      </c>
      <c r="C24009" s="1" t="s">
        <v>49571</v>
      </c>
      <c r="D24009" s="1" t="s">
        <v>49572</v>
      </c>
      <c r="E24009" s="1" t="s">
        <v>10</v>
      </c>
      <c r="F24009" s="1" t="s">
        <v>11</v>
      </c>
      <c r="G24009" s="1" t="str">
        <f>IFERROR(__xludf.DUMMYFUNCTION("GOOGLETRANSLATE(D24009,""fr"",""en"")"),"#VALUE!")</f>
        <v>#VALUE!</v>
      </c>
    </row>
    <row r="24010" ht="15.75" customHeight="1">
      <c r="A24010" s="1" t="s">
        <v>1617</v>
      </c>
      <c r="B24010" s="1">
        <v>3.0</v>
      </c>
      <c r="C24010" s="1" t="s">
        <v>49573</v>
      </c>
      <c r="D24010" s="1" t="s">
        <v>49574</v>
      </c>
      <c r="E24010" s="1" t="s">
        <v>614</v>
      </c>
      <c r="F24010" s="1" t="s">
        <v>30</v>
      </c>
      <c r="G24010" s="1" t="str">
        <f>IFERROR(__xludf.DUMMYFUNCTION("GOOGLETRANSLATE(D24010,""fr"",""en"")"),"#VALUE!")</f>
        <v>#VALUE!</v>
      </c>
    </row>
    <row r="24011" ht="15.75" customHeight="1">
      <c r="A24011" s="1" t="s">
        <v>2022</v>
      </c>
      <c r="B24011" s="1">
        <v>1.0</v>
      </c>
      <c r="C24011" s="1" t="s">
        <v>49575</v>
      </c>
      <c r="D24011" s="1" t="s">
        <v>49576</v>
      </c>
      <c r="E24011" s="1" t="s">
        <v>226</v>
      </c>
      <c r="F24011" s="1" t="s">
        <v>11</v>
      </c>
      <c r="G24011" s="1" t="str">
        <f>IFERROR(__xludf.DUMMYFUNCTION("GOOGLETRANSLATE(D24011,""fr"",""en"")"),"#VALUE!")</f>
        <v>#VALUE!</v>
      </c>
    </row>
    <row r="24012" ht="15.75" customHeight="1">
      <c r="A24012" s="1" t="s">
        <v>5338</v>
      </c>
      <c r="B24012" s="1">
        <v>1.0</v>
      </c>
      <c r="C24012" s="1" t="s">
        <v>49577</v>
      </c>
      <c r="D24012" s="1" t="s">
        <v>49578</v>
      </c>
      <c r="E24012" s="1" t="s">
        <v>292</v>
      </c>
      <c r="F24012" s="1" t="s">
        <v>11</v>
      </c>
      <c r="G24012" s="1" t="str">
        <f>IFERROR(__xludf.DUMMYFUNCTION("GOOGLETRANSLATE(D24012,""fr"",""en"")"),"#VALUE!")</f>
        <v>#VALUE!</v>
      </c>
    </row>
    <row r="24013" ht="15.75" customHeight="1">
      <c r="A24013" s="1" t="s">
        <v>13820</v>
      </c>
      <c r="B24013" s="1">
        <v>1.0</v>
      </c>
      <c r="C24013" s="1" t="s">
        <v>49579</v>
      </c>
      <c r="D24013" s="1" t="s">
        <v>49580</v>
      </c>
      <c r="E24013" s="1" t="s">
        <v>125</v>
      </c>
      <c r="F24013" s="1" t="s">
        <v>11</v>
      </c>
      <c r="G24013" s="1" t="str">
        <f>IFERROR(__xludf.DUMMYFUNCTION("GOOGLETRANSLATE(D24013,""fr"",""en"")"),"#VALUE!")</f>
        <v>#VALUE!</v>
      </c>
    </row>
    <row r="24014" ht="15.75" customHeight="1">
      <c r="A24014" s="1" t="s">
        <v>988</v>
      </c>
      <c r="B24014" s="1">
        <v>4.0</v>
      </c>
      <c r="C24014" s="1" t="s">
        <v>49581</v>
      </c>
      <c r="D24014" s="1" t="s">
        <v>49582</v>
      </c>
      <c r="E24014" s="1" t="s">
        <v>10</v>
      </c>
      <c r="F24014" s="1" t="s">
        <v>11</v>
      </c>
      <c r="G24014" s="1" t="str">
        <f>IFERROR(__xludf.DUMMYFUNCTION("GOOGLETRANSLATE(D24014,""fr"",""en"")"),"#VALUE!")</f>
        <v>#VALUE!</v>
      </c>
    </row>
    <row r="24015" ht="15.75" customHeight="1">
      <c r="A24015" s="1" t="s">
        <v>491</v>
      </c>
      <c r="B24015" s="1">
        <v>1.0</v>
      </c>
      <c r="C24015" s="1" t="s">
        <v>49583</v>
      </c>
      <c r="D24015" s="1" t="s">
        <v>49584</v>
      </c>
      <c r="E24015" s="1" t="s">
        <v>10</v>
      </c>
      <c r="F24015" s="1" t="s">
        <v>11</v>
      </c>
      <c r="G24015" s="1" t="str">
        <f>IFERROR(__xludf.DUMMYFUNCTION("GOOGLETRANSLATE(D24015,""fr"",""en"")"),"#VALUE!")</f>
        <v>#VALUE!</v>
      </c>
    </row>
    <row r="24016" ht="15.75" customHeight="1">
      <c r="A24016" s="1" t="s">
        <v>8225</v>
      </c>
      <c r="B24016" s="1">
        <v>3.0</v>
      </c>
      <c r="C24016" s="1" t="s">
        <v>49585</v>
      </c>
      <c r="D24016" s="1" t="s">
        <v>49586</v>
      </c>
      <c r="E24016" s="1" t="s">
        <v>169</v>
      </c>
      <c r="F24016" s="1" t="s">
        <v>11</v>
      </c>
      <c r="G24016" s="1" t="str">
        <f>IFERROR(__xludf.DUMMYFUNCTION("GOOGLETRANSLATE(D24016,""fr"",""en"")"),"#VALUE!")</f>
        <v>#VALUE!</v>
      </c>
    </row>
    <row r="24017" ht="15.75" customHeight="1">
      <c r="A24017" s="1" t="s">
        <v>367</v>
      </c>
      <c r="B24017" s="1">
        <v>1.0</v>
      </c>
      <c r="C24017" s="1" t="s">
        <v>49587</v>
      </c>
      <c r="D24017" s="1" t="s">
        <v>49588</v>
      </c>
      <c r="E24017" s="1" t="s">
        <v>226</v>
      </c>
      <c r="F24017" s="1" t="s">
        <v>11</v>
      </c>
      <c r="G24017" s="1" t="str">
        <f>IFERROR(__xludf.DUMMYFUNCTION("GOOGLETRANSLATE(D24017,""fr"",""en"")"),"#VALUE!")</f>
        <v>#VALUE!</v>
      </c>
    </row>
    <row r="24018" ht="15.75" customHeight="1">
      <c r="A24018" s="1" t="s">
        <v>49</v>
      </c>
      <c r="B24018" s="1">
        <v>1.0</v>
      </c>
      <c r="C24018" s="1" t="s">
        <v>49589</v>
      </c>
      <c r="D24018" s="1" t="s">
        <v>49590</v>
      </c>
      <c r="E24018" s="1" t="s">
        <v>196</v>
      </c>
      <c r="F24018" s="1" t="s">
        <v>118</v>
      </c>
      <c r="G24018" s="1" t="str">
        <f>IFERROR(__xludf.DUMMYFUNCTION("GOOGLETRANSLATE(D24018,""fr"",""en"")"),"#VALUE!")</f>
        <v>#VALUE!</v>
      </c>
    </row>
    <row r="24019" ht="15.75" customHeight="1">
      <c r="A24019" s="1" t="s">
        <v>738</v>
      </c>
      <c r="B24019" s="1">
        <v>5.0</v>
      </c>
      <c r="C24019" s="1" t="s">
        <v>49591</v>
      </c>
      <c r="D24019" s="1" t="s">
        <v>49592</v>
      </c>
      <c r="E24019" s="1" t="s">
        <v>10</v>
      </c>
      <c r="F24019" s="1" t="s">
        <v>11</v>
      </c>
      <c r="G24019" s="1" t="str">
        <f>IFERROR(__xludf.DUMMYFUNCTION("GOOGLETRANSLATE(D24019,""fr"",""en"")"),"#VALUE!")</f>
        <v>#VALUE!</v>
      </c>
    </row>
    <row r="24020" ht="15.75" customHeight="1">
      <c r="A24020" s="1" t="s">
        <v>173</v>
      </c>
      <c r="B24020" s="1">
        <v>2.0</v>
      </c>
      <c r="C24020" s="1" t="s">
        <v>49593</v>
      </c>
      <c r="D24020" s="1" t="s">
        <v>49594</v>
      </c>
      <c r="E24020" s="1" t="s">
        <v>10</v>
      </c>
      <c r="F24020" s="1" t="s">
        <v>11</v>
      </c>
      <c r="G24020" s="1" t="str">
        <f>IFERROR(__xludf.DUMMYFUNCTION("GOOGLETRANSLATE(D24020,""fr"",""en"")"),"#VALUE!")</f>
        <v>#VALUE!</v>
      </c>
    </row>
    <row r="24021" ht="15.75" customHeight="1">
      <c r="A24021" s="1" t="s">
        <v>6739</v>
      </c>
      <c r="B24021" s="1">
        <v>1.0</v>
      </c>
      <c r="C24021" s="1" t="s">
        <v>49595</v>
      </c>
      <c r="D24021" s="1" t="s">
        <v>49596</v>
      </c>
      <c r="E24021" s="1" t="s">
        <v>373</v>
      </c>
      <c r="F24021" s="1" t="s">
        <v>118</v>
      </c>
      <c r="G24021" s="1" t="str">
        <f>IFERROR(__xludf.DUMMYFUNCTION("GOOGLETRANSLATE(D24021,""fr"",""en"")"),"#VALUE!")</f>
        <v>#VALUE!</v>
      </c>
    </row>
    <row r="24022" ht="15.75" customHeight="1">
      <c r="A24022" s="1" t="s">
        <v>391</v>
      </c>
      <c r="B24022" s="1">
        <v>5.0</v>
      </c>
      <c r="C24022" s="1" t="s">
        <v>49597</v>
      </c>
      <c r="D24022" s="1" t="s">
        <v>49598</v>
      </c>
      <c r="E24022" s="1" t="s">
        <v>176</v>
      </c>
      <c r="F24022" s="1" t="s">
        <v>66</v>
      </c>
      <c r="G24022" s="1" t="str">
        <f>IFERROR(__xludf.DUMMYFUNCTION("GOOGLETRANSLATE(D24022,""fr"",""en"")"),"#VALUE!")</f>
        <v>#VALUE!</v>
      </c>
    </row>
    <row r="24023" ht="15.75" customHeight="1">
      <c r="A24023" s="1" t="s">
        <v>661</v>
      </c>
      <c r="B24023" s="1">
        <v>3.0</v>
      </c>
      <c r="C24023" s="1" t="s">
        <v>49599</v>
      </c>
      <c r="D24023" s="1" t="s">
        <v>49600</v>
      </c>
      <c r="E24023" s="1" t="s">
        <v>10</v>
      </c>
      <c r="F24023" s="1" t="s">
        <v>11</v>
      </c>
      <c r="G24023" s="1" t="str">
        <f>IFERROR(__xludf.DUMMYFUNCTION("GOOGLETRANSLATE(D24023,""fr"",""en"")"),"#VALUE!")</f>
        <v>#VALUE!</v>
      </c>
    </row>
    <row r="24024" ht="15.75" customHeight="1">
      <c r="A24024" s="1" t="s">
        <v>332</v>
      </c>
      <c r="B24024" s="1">
        <v>5.0</v>
      </c>
      <c r="C24024" s="1" t="s">
        <v>49601</v>
      </c>
      <c r="D24024" s="1" t="s">
        <v>49602</v>
      </c>
      <c r="E24024" s="1" t="s">
        <v>10</v>
      </c>
      <c r="F24024" s="1" t="s">
        <v>11</v>
      </c>
      <c r="G24024" s="1" t="str">
        <f>IFERROR(__xludf.DUMMYFUNCTION("GOOGLETRANSLATE(D24024,""fr"",""en"")"),"#VALUE!")</f>
        <v>#VALUE!</v>
      </c>
    </row>
    <row r="24025" ht="15.75" customHeight="1">
      <c r="A24025" s="1" t="s">
        <v>2157</v>
      </c>
      <c r="B24025" s="1">
        <v>2.0</v>
      </c>
      <c r="C24025" s="1" t="s">
        <v>49603</v>
      </c>
      <c r="D24025" s="1" t="s">
        <v>49604</v>
      </c>
      <c r="E24025" s="1" t="s">
        <v>10</v>
      </c>
      <c r="F24025" s="1" t="s">
        <v>11</v>
      </c>
      <c r="G24025" s="1" t="str">
        <f>IFERROR(__xludf.DUMMYFUNCTION("GOOGLETRANSLATE(D24025,""fr"",""en"")"),"#VALUE!")</f>
        <v>#VALUE!</v>
      </c>
    </row>
    <row r="24026" ht="15.75" customHeight="1">
      <c r="A24026" s="1" t="s">
        <v>1256</v>
      </c>
      <c r="B24026" s="1">
        <v>4.0</v>
      </c>
      <c r="C24026" s="1" t="s">
        <v>49605</v>
      </c>
      <c r="D24026" s="1" t="s">
        <v>49606</v>
      </c>
      <c r="E24026" s="1" t="s">
        <v>554</v>
      </c>
      <c r="F24026" s="1" t="s">
        <v>30</v>
      </c>
      <c r="G24026" s="1" t="str">
        <f>IFERROR(__xludf.DUMMYFUNCTION("GOOGLETRANSLATE(D24026,""fr"",""en"")"),"#VALUE!")</f>
        <v>#VALUE!</v>
      </c>
    </row>
    <row r="24027" ht="15.75" customHeight="1">
      <c r="A24027" s="1" t="s">
        <v>2702</v>
      </c>
      <c r="B24027" s="1">
        <v>1.0</v>
      </c>
      <c r="C24027" s="1" t="s">
        <v>49607</v>
      </c>
      <c r="D24027" s="1" t="s">
        <v>49608</v>
      </c>
      <c r="E24027" s="1" t="s">
        <v>554</v>
      </c>
      <c r="F24027" s="1" t="s">
        <v>30</v>
      </c>
      <c r="G24027" s="1" t="str">
        <f>IFERROR(__xludf.DUMMYFUNCTION("GOOGLETRANSLATE(D24027,""fr"",""en"")"),"#VALUE!")</f>
        <v>#VALUE!</v>
      </c>
    </row>
    <row r="24028" ht="15.75" customHeight="1">
      <c r="A24028" s="1" t="s">
        <v>6427</v>
      </c>
      <c r="B24028" s="1">
        <v>2.0</v>
      </c>
      <c r="C24028" s="1" t="s">
        <v>49609</v>
      </c>
      <c r="D24028" s="1" t="s">
        <v>49610</v>
      </c>
      <c r="E24028" s="1" t="s">
        <v>273</v>
      </c>
      <c r="F24028" s="1" t="s">
        <v>11</v>
      </c>
      <c r="G24028" s="1" t="str">
        <f>IFERROR(__xludf.DUMMYFUNCTION("GOOGLETRANSLATE(D24028,""fr"",""en"")"),"#VALUE!")</f>
        <v>#VALUE!</v>
      </c>
    </row>
    <row r="24029" ht="15.75" customHeight="1">
      <c r="A24029" s="1" t="s">
        <v>67</v>
      </c>
      <c r="B24029" s="1">
        <v>4.0</v>
      </c>
      <c r="C24029" s="1" t="s">
        <v>49611</v>
      </c>
      <c r="D24029" s="1" t="s">
        <v>49612</v>
      </c>
      <c r="E24029" s="1" t="s">
        <v>10</v>
      </c>
      <c r="F24029" s="1" t="s">
        <v>11</v>
      </c>
      <c r="G24029" s="1" t="str">
        <f>IFERROR(__xludf.DUMMYFUNCTION("GOOGLETRANSLATE(D24029,""fr"",""en"")"),"#VALUE!")</f>
        <v>#VALUE!</v>
      </c>
    </row>
    <row r="24030" ht="15.75" customHeight="1">
      <c r="A24030" s="1" t="s">
        <v>2022</v>
      </c>
      <c r="B24030" s="1">
        <v>3.0</v>
      </c>
      <c r="C24030" s="1" t="s">
        <v>49613</v>
      </c>
      <c r="D24030" s="1" t="s">
        <v>49614</v>
      </c>
      <c r="E24030" s="1" t="s">
        <v>10</v>
      </c>
      <c r="F24030" s="1" t="s">
        <v>11</v>
      </c>
      <c r="G24030" s="1" t="str">
        <f>IFERROR(__xludf.DUMMYFUNCTION("GOOGLETRANSLATE(D24030,""fr"",""en"")"),"#VALUE!")</f>
        <v>#VALUE!</v>
      </c>
    </row>
    <row r="24031" ht="15.75" customHeight="1">
      <c r="A24031" s="1" t="s">
        <v>600</v>
      </c>
      <c r="B24031" s="1">
        <v>4.0</v>
      </c>
      <c r="C24031" s="1" t="s">
        <v>49615</v>
      </c>
      <c r="D24031" s="1" t="s">
        <v>49616</v>
      </c>
      <c r="E24031" s="1" t="s">
        <v>10</v>
      </c>
      <c r="F24031" s="1" t="s">
        <v>11</v>
      </c>
      <c r="G24031" s="1" t="str">
        <f>IFERROR(__xludf.DUMMYFUNCTION("GOOGLETRANSLATE(D24031,""fr"",""en"")"),"#VALUE!")</f>
        <v>#VALUE!</v>
      </c>
    </row>
    <row r="24032" ht="15.75" customHeight="1">
      <c r="A24032" s="1" t="s">
        <v>281</v>
      </c>
      <c r="B24032" s="1">
        <v>5.0</v>
      </c>
      <c r="C24032" s="1" t="s">
        <v>49617</v>
      </c>
      <c r="D24032" s="1" t="s">
        <v>49618</v>
      </c>
      <c r="E24032" s="1" t="s">
        <v>29</v>
      </c>
      <c r="F24032" s="1" t="s">
        <v>30</v>
      </c>
      <c r="G24032" s="1" t="str">
        <f>IFERROR(__xludf.DUMMYFUNCTION("GOOGLETRANSLATE(D24032,""fr"",""en"")"),"#VALUE!")</f>
        <v>#VALUE!</v>
      </c>
    </row>
    <row r="24033" ht="15.75" customHeight="1">
      <c r="A24033" s="1" t="s">
        <v>6256</v>
      </c>
      <c r="B24033" s="1">
        <v>4.0</v>
      </c>
      <c r="C24033" s="1" t="s">
        <v>49619</v>
      </c>
      <c r="D24033" s="1" t="s">
        <v>49620</v>
      </c>
      <c r="E24033" s="1" t="s">
        <v>21</v>
      </c>
      <c r="F24033" s="1" t="s">
        <v>11</v>
      </c>
      <c r="G24033" s="1" t="str">
        <f>IFERROR(__xludf.DUMMYFUNCTION("GOOGLETRANSLATE(D24033,""fr"",""en"")"),"#VALUE!")</f>
        <v>#VALUE!</v>
      </c>
    </row>
    <row r="24034" ht="15.75" customHeight="1">
      <c r="A24034" s="1" t="s">
        <v>1699</v>
      </c>
      <c r="B24034" s="1">
        <v>5.0</v>
      </c>
      <c r="C24034" s="1" t="s">
        <v>49621</v>
      </c>
      <c r="D24034" s="1" t="s">
        <v>49622</v>
      </c>
      <c r="E24034" s="1" t="s">
        <v>21</v>
      </c>
      <c r="F24034" s="1" t="s">
        <v>11</v>
      </c>
      <c r="G24034" s="1" t="str">
        <f>IFERROR(__xludf.DUMMYFUNCTION("GOOGLETRANSLATE(D24034,""fr"",""en"")"),"#VALUE!")</f>
        <v>#VALUE!</v>
      </c>
    </row>
    <row r="24035" ht="15.75" customHeight="1">
      <c r="A24035" s="1" t="s">
        <v>8188</v>
      </c>
      <c r="B24035" s="1">
        <v>1.0</v>
      </c>
      <c r="C24035" s="1" t="s">
        <v>49623</v>
      </c>
      <c r="D24035" s="1" t="s">
        <v>49624</v>
      </c>
      <c r="E24035" s="1" t="s">
        <v>65</v>
      </c>
      <c r="F24035" s="1" t="s">
        <v>66</v>
      </c>
      <c r="G24035" s="1" t="str">
        <f>IFERROR(__xludf.DUMMYFUNCTION("GOOGLETRANSLATE(D24035,""fr"",""en"")"),"#VALUE!")</f>
        <v>#VALUE!</v>
      </c>
    </row>
    <row r="24036" ht="15.75" customHeight="1">
      <c r="A24036" s="1" t="s">
        <v>8973</v>
      </c>
      <c r="B24036" s="1">
        <v>1.0</v>
      </c>
      <c r="C24036" s="1" t="s">
        <v>49625</v>
      </c>
      <c r="D24036" s="1" t="s">
        <v>49626</v>
      </c>
      <c r="E24036" s="1" t="s">
        <v>25</v>
      </c>
      <c r="F24036" s="1" t="s">
        <v>110</v>
      </c>
      <c r="G24036" s="1" t="str">
        <f>IFERROR(__xludf.DUMMYFUNCTION("GOOGLETRANSLATE(D24036,""fr"",""en"")"),"#VALUE!")</f>
        <v>#VALUE!</v>
      </c>
    </row>
    <row r="24037" ht="15.75" customHeight="1">
      <c r="A24037" s="1" t="s">
        <v>23985</v>
      </c>
      <c r="B24037" s="1">
        <v>1.0</v>
      </c>
      <c r="C24037" s="1" t="s">
        <v>49627</v>
      </c>
      <c r="D24037" s="1" t="s">
        <v>49628</v>
      </c>
      <c r="E24037" s="1" t="s">
        <v>125</v>
      </c>
      <c r="F24037" s="1" t="s">
        <v>11</v>
      </c>
      <c r="G24037" s="1" t="str">
        <f>IFERROR(__xludf.DUMMYFUNCTION("GOOGLETRANSLATE(D24037,""fr"",""en"")"),"#VALUE!")</f>
        <v>#VALUE!</v>
      </c>
    </row>
    <row r="24038" ht="15.75" customHeight="1">
      <c r="A24038" s="1" t="s">
        <v>4896</v>
      </c>
      <c r="B24038" s="1">
        <v>3.0</v>
      </c>
      <c r="C24038" s="1" t="s">
        <v>49629</v>
      </c>
      <c r="D24038" s="1" t="s">
        <v>49630</v>
      </c>
      <c r="E24038" s="1" t="s">
        <v>614</v>
      </c>
      <c r="F24038" s="1" t="s">
        <v>30</v>
      </c>
      <c r="G24038" s="1" t="str">
        <f>IFERROR(__xludf.DUMMYFUNCTION("GOOGLETRANSLATE(D24038,""fr"",""en"")"),"#VALUE!")</f>
        <v>#VALUE!</v>
      </c>
    </row>
    <row r="24039" ht="15.75" customHeight="1">
      <c r="A24039" s="1" t="s">
        <v>8251</v>
      </c>
      <c r="B24039" s="1">
        <v>5.0</v>
      </c>
      <c r="C24039" s="1" t="s">
        <v>49631</v>
      </c>
      <c r="D24039" s="1" t="s">
        <v>49632</v>
      </c>
      <c r="E24039" s="1" t="s">
        <v>29</v>
      </c>
      <c r="F24039" s="1" t="s">
        <v>30</v>
      </c>
      <c r="G24039" s="1" t="str">
        <f>IFERROR(__xludf.DUMMYFUNCTION("GOOGLETRANSLATE(D24039,""fr"",""en"")"),"#VALUE!")</f>
        <v>#VALUE!</v>
      </c>
    </row>
    <row r="24040" ht="15.75" customHeight="1">
      <c r="A24040" s="1" t="s">
        <v>10977</v>
      </c>
      <c r="B24040" s="1">
        <v>4.0</v>
      </c>
      <c r="C24040" s="1" t="s">
        <v>49633</v>
      </c>
      <c r="D24040" s="1" t="s">
        <v>49634</v>
      </c>
      <c r="E24040" s="1" t="s">
        <v>10</v>
      </c>
      <c r="F24040" s="1" t="s">
        <v>11</v>
      </c>
      <c r="G24040" s="1" t="str">
        <f>IFERROR(__xludf.DUMMYFUNCTION("GOOGLETRANSLATE(D24040,""fr"",""en"")"),"#VALUE!")</f>
        <v>#VALUE!</v>
      </c>
    </row>
    <row r="24041" ht="15.75" customHeight="1">
      <c r="A24041" s="1" t="s">
        <v>2643</v>
      </c>
      <c r="B24041" s="1">
        <v>1.0</v>
      </c>
      <c r="C24041" s="1" t="s">
        <v>49635</v>
      </c>
      <c r="D24041" s="1" t="s">
        <v>49636</v>
      </c>
      <c r="E24041" s="1" t="s">
        <v>10</v>
      </c>
      <c r="F24041" s="1" t="s">
        <v>11</v>
      </c>
      <c r="G24041" s="1" t="str">
        <f>IFERROR(__xludf.DUMMYFUNCTION("GOOGLETRANSLATE(D24041,""fr"",""en"")"),"#VALUE!")</f>
        <v>#VALUE!</v>
      </c>
    </row>
    <row r="24042" ht="15.75" customHeight="1">
      <c r="A24042" s="1" t="s">
        <v>2106</v>
      </c>
      <c r="B24042" s="1">
        <v>4.0</v>
      </c>
      <c r="C24042" s="1" t="s">
        <v>49637</v>
      </c>
      <c r="D24042" s="1" t="s">
        <v>49638</v>
      </c>
      <c r="E24042" s="1" t="s">
        <v>21</v>
      </c>
      <c r="F24042" s="1" t="s">
        <v>11</v>
      </c>
      <c r="G24042" s="1" t="str">
        <f>IFERROR(__xludf.DUMMYFUNCTION("GOOGLETRANSLATE(D24042,""fr"",""en"")"),"#VALUE!")</f>
        <v>#VALUE!</v>
      </c>
    </row>
    <row r="24043" ht="15.75" customHeight="1">
      <c r="A24043" s="1" t="s">
        <v>3017</v>
      </c>
      <c r="B24043" s="1">
        <v>1.0</v>
      </c>
      <c r="C24043" s="1" t="s">
        <v>48019</v>
      </c>
      <c r="D24043" s="1" t="s">
        <v>49639</v>
      </c>
      <c r="E24043" s="1" t="s">
        <v>52</v>
      </c>
      <c r="F24043" s="1" t="s">
        <v>11</v>
      </c>
      <c r="G24043" s="1" t="str">
        <f>IFERROR(__xludf.DUMMYFUNCTION("GOOGLETRANSLATE(D24043,""fr"",""en"")"),"#VALUE!")</f>
        <v>#VALUE!</v>
      </c>
    </row>
    <row r="24044" ht="15.75" customHeight="1">
      <c r="A24044" s="1" t="s">
        <v>323</v>
      </c>
      <c r="B24044" s="1">
        <v>2.0</v>
      </c>
      <c r="C24044" s="1" t="s">
        <v>49640</v>
      </c>
      <c r="D24044" s="1" t="s">
        <v>49641</v>
      </c>
      <c r="E24044" s="1" t="s">
        <v>25</v>
      </c>
      <c r="F24044" s="1" t="s">
        <v>11</v>
      </c>
      <c r="G24044" s="1" t="str">
        <f>IFERROR(__xludf.DUMMYFUNCTION("GOOGLETRANSLATE(D24044,""fr"",""en"")"),"#VALUE!")</f>
        <v>#VALUE!</v>
      </c>
    </row>
    <row r="24045" ht="15.75" customHeight="1">
      <c r="A24045" s="1" t="s">
        <v>7889</v>
      </c>
      <c r="B24045" s="1">
        <v>2.0</v>
      </c>
      <c r="C24045" s="1" t="s">
        <v>49642</v>
      </c>
      <c r="D24045" s="1" t="s">
        <v>49643</v>
      </c>
      <c r="E24045" s="1" t="s">
        <v>103</v>
      </c>
      <c r="F24045" s="1" t="s">
        <v>48</v>
      </c>
      <c r="G24045" s="1" t="str">
        <f>IFERROR(__xludf.DUMMYFUNCTION("GOOGLETRANSLATE(D24045,""fr"",""en"")"),"#VALUE!")</f>
        <v>#VALUE!</v>
      </c>
    </row>
    <row r="24046" ht="15.75" customHeight="1">
      <c r="A24046" s="1" t="s">
        <v>6700</v>
      </c>
      <c r="B24046" s="1">
        <v>4.0</v>
      </c>
      <c r="C24046" s="1" t="s">
        <v>49644</v>
      </c>
      <c r="D24046" s="1" t="s">
        <v>49645</v>
      </c>
      <c r="E24046" s="1" t="s">
        <v>109</v>
      </c>
      <c r="F24046" s="1" t="s">
        <v>11</v>
      </c>
      <c r="G24046" s="1" t="str">
        <f>IFERROR(__xludf.DUMMYFUNCTION("GOOGLETRANSLATE(D24046,""fr"",""en"")"),"#VALUE!")</f>
        <v>#VALUE!</v>
      </c>
    </row>
    <row r="24047" ht="15.75" customHeight="1">
      <c r="A24047" s="1" t="s">
        <v>804</v>
      </c>
      <c r="B24047" s="1">
        <v>1.0</v>
      </c>
      <c r="C24047" s="1" t="s">
        <v>49646</v>
      </c>
      <c r="D24047" s="1" t="s">
        <v>49647</v>
      </c>
      <c r="E24047" s="1" t="s">
        <v>292</v>
      </c>
      <c r="F24047" s="1" t="s">
        <v>11</v>
      </c>
      <c r="G24047" s="1" t="str">
        <f>IFERROR(__xludf.DUMMYFUNCTION("GOOGLETRANSLATE(D24047,""fr"",""en"")"),"#VALUE!")</f>
        <v>#VALUE!</v>
      </c>
    </row>
    <row r="24048" ht="15.75" customHeight="1">
      <c r="A24048" s="1" t="s">
        <v>173</v>
      </c>
      <c r="B24048" s="1">
        <v>2.0</v>
      </c>
      <c r="C24048" s="1" t="s">
        <v>49648</v>
      </c>
      <c r="D24048" s="1" t="s">
        <v>49649</v>
      </c>
      <c r="E24048" s="1" t="s">
        <v>21</v>
      </c>
      <c r="F24048" s="1" t="s">
        <v>11</v>
      </c>
      <c r="G24048" s="1" t="str">
        <f>IFERROR(__xludf.DUMMYFUNCTION("GOOGLETRANSLATE(D24048,""fr"",""en"")"),"#VALUE!")</f>
        <v>#VALUE!</v>
      </c>
    </row>
    <row r="24049" ht="15.75" customHeight="1">
      <c r="A24049" s="1" t="s">
        <v>424</v>
      </c>
      <c r="B24049" s="1">
        <v>4.0</v>
      </c>
      <c r="C24049" s="1" t="s">
        <v>49650</v>
      </c>
      <c r="D24049" s="1" t="s">
        <v>49651</v>
      </c>
      <c r="E24049" s="1" t="s">
        <v>21</v>
      </c>
      <c r="F24049" s="1" t="s">
        <v>11</v>
      </c>
      <c r="G24049" s="1" t="str">
        <f>IFERROR(__xludf.DUMMYFUNCTION("GOOGLETRANSLATE(D24049,""fr"",""en"")"),"#VALUE!")</f>
        <v>#VALUE!</v>
      </c>
    </row>
    <row r="24050" ht="15.75" customHeight="1">
      <c r="A24050" s="1" t="s">
        <v>1861</v>
      </c>
      <c r="B24050" s="1">
        <v>3.0</v>
      </c>
      <c r="C24050" s="1" t="s">
        <v>49652</v>
      </c>
      <c r="D24050" s="1" t="s">
        <v>49653</v>
      </c>
      <c r="E24050" s="1" t="s">
        <v>109</v>
      </c>
      <c r="F24050" s="1" t="s">
        <v>11</v>
      </c>
      <c r="G24050" s="1" t="str">
        <f>IFERROR(__xludf.DUMMYFUNCTION("GOOGLETRANSLATE(D24050,""fr"",""en"")"),"#VALUE!")</f>
        <v>#VALUE!</v>
      </c>
    </row>
    <row r="24051" ht="15.75" customHeight="1">
      <c r="A24051" s="1" t="s">
        <v>3528</v>
      </c>
      <c r="B24051" s="1">
        <v>1.0</v>
      </c>
      <c r="C24051" s="1" t="s">
        <v>49654</v>
      </c>
      <c r="D24051" s="1" t="s">
        <v>49655</v>
      </c>
      <c r="E24051" s="1" t="s">
        <v>10</v>
      </c>
      <c r="F24051" s="1" t="s">
        <v>11</v>
      </c>
      <c r="G24051" s="1" t="str">
        <f>IFERROR(__xludf.DUMMYFUNCTION("GOOGLETRANSLATE(D24051,""fr"",""en"")"),"#VALUE!")</f>
        <v>#VALUE!</v>
      </c>
    </row>
    <row r="24052" ht="15.75" customHeight="1">
      <c r="A24052" s="1" t="s">
        <v>713</v>
      </c>
      <c r="B24052" s="1">
        <v>5.0</v>
      </c>
      <c r="C24052" s="1" t="s">
        <v>49656</v>
      </c>
      <c r="D24052" s="1" t="s">
        <v>49657</v>
      </c>
      <c r="E24052" s="1" t="s">
        <v>1192</v>
      </c>
      <c r="F24052" s="1" t="s">
        <v>110</v>
      </c>
      <c r="G24052" s="1" t="str">
        <f>IFERROR(__xludf.DUMMYFUNCTION("GOOGLETRANSLATE(D24052,""fr"",""en"")"),"#VALUE!")</f>
        <v>#VALUE!</v>
      </c>
    </row>
    <row r="24053" ht="15.75" customHeight="1">
      <c r="A24053" s="1" t="s">
        <v>3871</v>
      </c>
      <c r="B24053" s="1">
        <v>1.0</v>
      </c>
      <c r="C24053" s="1" t="s">
        <v>49658</v>
      </c>
      <c r="D24053" s="1" t="s">
        <v>49659</v>
      </c>
      <c r="E24053" s="1" t="s">
        <v>575</v>
      </c>
      <c r="F24053" s="1" t="s">
        <v>84</v>
      </c>
      <c r="G24053" s="1" t="str">
        <f>IFERROR(__xludf.DUMMYFUNCTION("GOOGLETRANSLATE(D24053,""fr"",""en"")"),"#VALUE!")</f>
        <v>#VALUE!</v>
      </c>
    </row>
    <row r="24054" ht="15.75" customHeight="1">
      <c r="A24054" s="1" t="s">
        <v>681</v>
      </c>
      <c r="B24054" s="1">
        <v>5.0</v>
      </c>
      <c r="C24054" s="1" t="s">
        <v>49660</v>
      </c>
      <c r="D24054" s="1" t="s">
        <v>49661</v>
      </c>
      <c r="E24054" s="1" t="s">
        <v>10</v>
      </c>
      <c r="F24054" s="1" t="s">
        <v>11</v>
      </c>
      <c r="G24054" s="1" t="str">
        <f>IFERROR(__xludf.DUMMYFUNCTION("GOOGLETRANSLATE(D24054,""fr"",""en"")"),"#VALUE!")</f>
        <v>#VALUE!</v>
      </c>
    </row>
    <row r="24055" ht="15.75" customHeight="1">
      <c r="A24055" s="1" t="s">
        <v>10820</v>
      </c>
      <c r="B24055" s="1">
        <v>4.0</v>
      </c>
      <c r="C24055" s="1" t="s">
        <v>49662</v>
      </c>
      <c r="D24055" s="1" t="s">
        <v>49663</v>
      </c>
      <c r="E24055" s="1" t="s">
        <v>159</v>
      </c>
      <c r="F24055" s="1" t="s">
        <v>39</v>
      </c>
      <c r="G24055" s="1" t="str">
        <f>IFERROR(__xludf.DUMMYFUNCTION("GOOGLETRANSLATE(D24055,""fr"",""en"")"),"#VALUE!")</f>
        <v>#VALUE!</v>
      </c>
    </row>
    <row r="24056" ht="15.75" customHeight="1">
      <c r="A24056" s="1" t="s">
        <v>7086</v>
      </c>
      <c r="B24056" s="1">
        <v>1.0</v>
      </c>
      <c r="C24056" s="1" t="s">
        <v>49664</v>
      </c>
      <c r="D24056" s="1" t="s">
        <v>49665</v>
      </c>
      <c r="E24056" s="1" t="s">
        <v>10</v>
      </c>
      <c r="F24056" s="1" t="s">
        <v>11</v>
      </c>
      <c r="G24056" s="1" t="str">
        <f>IFERROR(__xludf.DUMMYFUNCTION("GOOGLETRANSLATE(D24056,""fr"",""en"")"),"#VALUE!")</f>
        <v>#VALUE!</v>
      </c>
    </row>
    <row r="24057" ht="15.75" customHeight="1">
      <c r="A24057" s="1" t="s">
        <v>7459</v>
      </c>
      <c r="B24057" s="1">
        <v>4.0</v>
      </c>
      <c r="C24057" s="1" t="s">
        <v>49666</v>
      </c>
      <c r="D24057" s="1" t="s">
        <v>49667</v>
      </c>
      <c r="E24057" s="1" t="s">
        <v>109</v>
      </c>
      <c r="F24057" s="1" t="s">
        <v>11</v>
      </c>
      <c r="G24057" s="1" t="str">
        <f>IFERROR(__xludf.DUMMYFUNCTION("GOOGLETRANSLATE(D24057,""fr"",""en"")"),"#VALUE!")</f>
        <v>#VALUE!</v>
      </c>
    </row>
    <row r="24058" ht="15.75" customHeight="1">
      <c r="A24058" s="1" t="s">
        <v>494</v>
      </c>
      <c r="B24058" s="1">
        <v>5.0</v>
      </c>
      <c r="C24058" s="1" t="s">
        <v>49668</v>
      </c>
      <c r="D24058" s="1" t="s">
        <v>49669</v>
      </c>
      <c r="E24058" s="1" t="s">
        <v>448</v>
      </c>
      <c r="F24058" s="1" t="s">
        <v>84</v>
      </c>
      <c r="G24058" s="1" t="str">
        <f>IFERROR(__xludf.DUMMYFUNCTION("GOOGLETRANSLATE(D24058,""fr"",""en"")"),"#VALUE!")</f>
        <v>#VALUE!</v>
      </c>
    </row>
    <row r="24059" ht="15.75" customHeight="1">
      <c r="A24059" s="1" t="s">
        <v>977</v>
      </c>
      <c r="B24059" s="1">
        <v>2.0</v>
      </c>
      <c r="C24059" s="1" t="s">
        <v>49670</v>
      </c>
      <c r="D24059" s="1" t="s">
        <v>49671</v>
      </c>
      <c r="E24059" s="1" t="s">
        <v>176</v>
      </c>
      <c r="F24059" s="1" t="s">
        <v>66</v>
      </c>
      <c r="G24059" s="1" t="str">
        <f>IFERROR(__xludf.DUMMYFUNCTION("GOOGLETRANSLATE(D24059,""fr"",""en"")"),"#VALUE!")</f>
        <v>#VALUE!</v>
      </c>
    </row>
    <row r="24060" ht="15.75" customHeight="1">
      <c r="A24060" s="1" t="s">
        <v>1426</v>
      </c>
      <c r="B24060" s="1">
        <v>4.0</v>
      </c>
      <c r="C24060" s="1" t="s">
        <v>49672</v>
      </c>
      <c r="D24060" s="1" t="s">
        <v>49673</v>
      </c>
      <c r="E24060" s="1" t="s">
        <v>21</v>
      </c>
      <c r="F24060" s="1" t="s">
        <v>11</v>
      </c>
      <c r="G24060" s="1" t="str">
        <f>IFERROR(__xludf.DUMMYFUNCTION("GOOGLETRANSLATE(D24060,""fr"",""en"")"),"#VALUE!")</f>
        <v>#VALUE!</v>
      </c>
    </row>
    <row r="24061" ht="15.75" customHeight="1">
      <c r="A24061" s="1" t="s">
        <v>624</v>
      </c>
      <c r="B24061" s="1">
        <v>5.0</v>
      </c>
      <c r="C24061" s="1" t="s">
        <v>49674</v>
      </c>
      <c r="D24061" s="1" t="s">
        <v>49675</v>
      </c>
      <c r="E24061" s="1" t="s">
        <v>21</v>
      </c>
      <c r="F24061" s="1" t="s">
        <v>11</v>
      </c>
      <c r="G24061" s="1" t="str">
        <f>IFERROR(__xludf.DUMMYFUNCTION("GOOGLETRANSLATE(D24061,""fr"",""en"")"),"#VALUE!")</f>
        <v>#VALUE!</v>
      </c>
    </row>
    <row r="24062" ht="15.75" customHeight="1">
      <c r="A24062" s="1" t="s">
        <v>4237</v>
      </c>
      <c r="B24062" s="1">
        <v>5.0</v>
      </c>
      <c r="C24062" s="1" t="s">
        <v>49676</v>
      </c>
      <c r="D24062" s="1" t="s">
        <v>49677</v>
      </c>
      <c r="E24062" s="1" t="s">
        <v>448</v>
      </c>
      <c r="F24062" s="1" t="s">
        <v>84</v>
      </c>
      <c r="G24062" s="1" t="str">
        <f>IFERROR(__xludf.DUMMYFUNCTION("GOOGLETRANSLATE(D24062,""fr"",""en"")"),"#VALUE!")</f>
        <v>#VALUE!</v>
      </c>
    </row>
    <row r="24063" ht="15.75" customHeight="1">
      <c r="A24063" s="1" t="s">
        <v>9464</v>
      </c>
      <c r="B24063" s="1">
        <v>1.0</v>
      </c>
      <c r="C24063" s="1" t="s">
        <v>49678</v>
      </c>
      <c r="D24063" s="1" t="s">
        <v>49679</v>
      </c>
      <c r="E24063" s="1" t="s">
        <v>21</v>
      </c>
      <c r="F24063" s="1" t="s">
        <v>11</v>
      </c>
      <c r="G24063" s="1" t="str">
        <f>IFERROR(__xludf.DUMMYFUNCTION("GOOGLETRANSLATE(D24063,""fr"",""en"")"),"#VALUE!")</f>
        <v>#VALUE!</v>
      </c>
    </row>
    <row r="24064" ht="15.75" customHeight="1">
      <c r="A24064" s="1" t="s">
        <v>338</v>
      </c>
      <c r="B24064" s="1">
        <v>4.0</v>
      </c>
      <c r="C24064" s="1" t="s">
        <v>49680</v>
      </c>
      <c r="D24064" s="1" t="s">
        <v>49681</v>
      </c>
      <c r="E24064" s="1" t="s">
        <v>554</v>
      </c>
      <c r="F24064" s="1" t="s">
        <v>30</v>
      </c>
      <c r="G24064" s="1" t="str">
        <f>IFERROR(__xludf.DUMMYFUNCTION("GOOGLETRANSLATE(D24064,""fr"",""en"")"),"#VALUE!")</f>
        <v>#VALUE!</v>
      </c>
    </row>
    <row r="24065" ht="15.75" customHeight="1">
      <c r="A24065" s="1" t="s">
        <v>4275</v>
      </c>
      <c r="B24065" s="1">
        <v>2.0</v>
      </c>
      <c r="C24065" s="1" t="s">
        <v>49682</v>
      </c>
      <c r="D24065" s="1" t="s">
        <v>49683</v>
      </c>
      <c r="E24065" s="1" t="s">
        <v>226</v>
      </c>
      <c r="F24065" s="1" t="s">
        <v>11</v>
      </c>
      <c r="G24065" s="1" t="str">
        <f>IFERROR(__xludf.DUMMYFUNCTION("GOOGLETRANSLATE(D24065,""fr"",""en"")"),"#VALUE!")</f>
        <v>#VALUE!</v>
      </c>
    </row>
    <row r="24066" ht="15.75" customHeight="1">
      <c r="A24066" s="1" t="s">
        <v>22270</v>
      </c>
      <c r="B24066" s="1">
        <v>1.0</v>
      </c>
      <c r="C24066" s="1" t="s">
        <v>49684</v>
      </c>
      <c r="D24066" s="1" t="s">
        <v>49685</v>
      </c>
      <c r="E24066" s="1" t="s">
        <v>296</v>
      </c>
      <c r="F24066" s="1" t="s">
        <v>11</v>
      </c>
      <c r="G24066" s="1" t="str">
        <f>IFERROR(__xludf.DUMMYFUNCTION("GOOGLETRANSLATE(D24066,""fr"",""en"")"),"#VALUE!")</f>
        <v>#VALUE!</v>
      </c>
    </row>
    <row r="24067" ht="15.75" customHeight="1">
      <c r="A24067" s="1" t="s">
        <v>704</v>
      </c>
      <c r="B24067" s="1">
        <v>4.0</v>
      </c>
      <c r="C24067" s="1" t="s">
        <v>49686</v>
      </c>
      <c r="D24067" s="1" t="s">
        <v>49687</v>
      </c>
      <c r="E24067" s="1" t="s">
        <v>65</v>
      </c>
      <c r="F24067" s="1" t="s">
        <v>66</v>
      </c>
      <c r="G24067" s="1" t="str">
        <f>IFERROR(__xludf.DUMMYFUNCTION("GOOGLETRANSLATE(D24067,""fr"",""en"")"),"#VALUE!")</f>
        <v>#VALUE!</v>
      </c>
    </row>
    <row r="24068" ht="15.75" customHeight="1">
      <c r="A24068" s="1" t="s">
        <v>1753</v>
      </c>
      <c r="B24068" s="1">
        <v>4.0</v>
      </c>
      <c r="C24068" s="1" t="s">
        <v>49688</v>
      </c>
      <c r="D24068" s="1" t="s">
        <v>49689</v>
      </c>
      <c r="E24068" s="1" t="s">
        <v>21</v>
      </c>
      <c r="F24068" s="1" t="s">
        <v>11</v>
      </c>
      <c r="G24068" s="1" t="str">
        <f>IFERROR(__xludf.DUMMYFUNCTION("GOOGLETRANSLATE(D24068,""fr"",""en"")"),"#VALUE!")</f>
        <v>#VALUE!</v>
      </c>
    </row>
    <row r="24069" ht="15.75" customHeight="1">
      <c r="A24069" s="1" t="s">
        <v>1929</v>
      </c>
      <c r="B24069" s="1">
        <v>2.0</v>
      </c>
      <c r="C24069" s="1" t="s">
        <v>49690</v>
      </c>
      <c r="D24069" s="1" t="s">
        <v>49691</v>
      </c>
      <c r="E24069" s="1" t="s">
        <v>109</v>
      </c>
      <c r="F24069" s="1" t="s">
        <v>110</v>
      </c>
      <c r="G24069" s="1" t="str">
        <f>IFERROR(__xludf.DUMMYFUNCTION("GOOGLETRANSLATE(D24069,""fr"",""en"")"),"#VALUE!")</f>
        <v>#VALUE!</v>
      </c>
    </row>
    <row r="24070" ht="15.75" customHeight="1">
      <c r="A24070" s="1" t="s">
        <v>62</v>
      </c>
      <c r="B24070" s="1">
        <v>4.0</v>
      </c>
      <c r="C24070" s="1" t="s">
        <v>49692</v>
      </c>
      <c r="D24070" s="1" t="s">
        <v>49693</v>
      </c>
      <c r="E24070" s="1" t="s">
        <v>10</v>
      </c>
      <c r="F24070" s="1" t="s">
        <v>11</v>
      </c>
      <c r="G24070" s="1" t="str">
        <f>IFERROR(__xludf.DUMMYFUNCTION("GOOGLETRANSLATE(D24070,""fr"",""en"")"),"#VALUE!")</f>
        <v>#VALUE!</v>
      </c>
    </row>
    <row r="24071" ht="15.75" customHeight="1">
      <c r="A24071" s="1" t="s">
        <v>111</v>
      </c>
      <c r="B24071" s="1">
        <v>1.0</v>
      </c>
      <c r="C24071" s="1" t="s">
        <v>49694</v>
      </c>
      <c r="D24071" s="1" t="s">
        <v>49695</v>
      </c>
      <c r="E24071" s="1" t="s">
        <v>52</v>
      </c>
      <c r="F24071" s="1" t="s">
        <v>11</v>
      </c>
      <c r="G24071" s="1" t="str">
        <f>IFERROR(__xludf.DUMMYFUNCTION("GOOGLETRANSLATE(D24071,""fr"",""en"")"),"#VALUE!")</f>
        <v>#VALUE!</v>
      </c>
    </row>
    <row r="24072" ht="15.75" customHeight="1">
      <c r="A24072" s="1" t="s">
        <v>6129</v>
      </c>
      <c r="B24072" s="1">
        <v>2.0</v>
      </c>
      <c r="C24072" s="1" t="s">
        <v>49696</v>
      </c>
      <c r="D24072" s="1" t="s">
        <v>49697</v>
      </c>
      <c r="E24072" s="1" t="s">
        <v>254</v>
      </c>
      <c r="F24072" s="1" t="s">
        <v>66</v>
      </c>
      <c r="G24072" s="1" t="str">
        <f>IFERROR(__xludf.DUMMYFUNCTION("GOOGLETRANSLATE(D24072,""fr"",""en"")"),"#VALUE!")</f>
        <v>#VALUE!</v>
      </c>
    </row>
    <row r="24073" ht="15.75" customHeight="1">
      <c r="A24073" s="1" t="s">
        <v>6046</v>
      </c>
      <c r="B24073" s="1">
        <v>1.0</v>
      </c>
      <c r="C24073" s="1" t="s">
        <v>49698</v>
      </c>
      <c r="D24073" s="1" t="s">
        <v>49699</v>
      </c>
      <c r="E24073" s="1" t="s">
        <v>373</v>
      </c>
      <c r="F24073" s="1" t="s">
        <v>118</v>
      </c>
      <c r="G24073" s="1" t="str">
        <f>IFERROR(__xludf.DUMMYFUNCTION("GOOGLETRANSLATE(D24073,""fr"",""en"")"),"#VALUE!")</f>
        <v>#VALUE!</v>
      </c>
    </row>
    <row r="24074" ht="15.75" customHeight="1">
      <c r="A24074" s="1" t="s">
        <v>2683</v>
      </c>
      <c r="B24074" s="1">
        <v>1.0</v>
      </c>
      <c r="C24074" s="1" t="s">
        <v>49700</v>
      </c>
      <c r="D24074" s="1" t="s">
        <v>49701</v>
      </c>
      <c r="E24074" s="1" t="s">
        <v>25</v>
      </c>
      <c r="F24074" s="1" t="s">
        <v>11</v>
      </c>
      <c r="G24074" s="1" t="str">
        <f>IFERROR(__xludf.DUMMYFUNCTION("GOOGLETRANSLATE(D24074,""fr"",""en"")"),"#VALUE!")</f>
        <v>#VALUE!</v>
      </c>
    </row>
    <row r="24075" ht="15.75" customHeight="1">
      <c r="A24075" s="1" t="s">
        <v>41905</v>
      </c>
      <c r="B24075" s="1">
        <v>1.0</v>
      </c>
      <c r="C24075" s="1" t="s">
        <v>49702</v>
      </c>
      <c r="D24075" s="1" t="s">
        <v>49703</v>
      </c>
      <c r="E24075" s="1" t="s">
        <v>196</v>
      </c>
      <c r="F24075" s="1" t="s">
        <v>118</v>
      </c>
      <c r="G24075" s="1" t="str">
        <f>IFERROR(__xludf.DUMMYFUNCTION("GOOGLETRANSLATE(D24075,""fr"",""en"")"),"#VALUE!")</f>
        <v>#VALUE!</v>
      </c>
    </row>
    <row r="24076" ht="15.75" customHeight="1">
      <c r="A24076" s="1" t="s">
        <v>4735</v>
      </c>
      <c r="B24076" s="1">
        <v>4.0</v>
      </c>
      <c r="C24076" s="1" t="s">
        <v>49704</v>
      </c>
      <c r="D24076" s="1" t="s">
        <v>49705</v>
      </c>
      <c r="E24076" s="1" t="s">
        <v>21</v>
      </c>
      <c r="F24076" s="1" t="s">
        <v>11</v>
      </c>
      <c r="G24076" s="1" t="str">
        <f>IFERROR(__xludf.DUMMYFUNCTION("GOOGLETRANSLATE(D24076,""fr"",""en"")"),"#VALUE!")</f>
        <v>#VALUE!</v>
      </c>
    </row>
    <row r="24077" ht="15.75" customHeight="1">
      <c r="A24077" s="1" t="s">
        <v>2048</v>
      </c>
      <c r="B24077" s="1">
        <v>3.0</v>
      </c>
      <c r="C24077" s="1" t="s">
        <v>49706</v>
      </c>
      <c r="D24077" s="1" t="s">
        <v>49707</v>
      </c>
      <c r="E24077" s="1" t="s">
        <v>10</v>
      </c>
      <c r="F24077" s="1" t="s">
        <v>11</v>
      </c>
      <c r="G24077" s="1" t="str">
        <f>IFERROR(__xludf.DUMMYFUNCTION("GOOGLETRANSLATE(D24077,""fr"",""en"")"),"#VALUE!")</f>
        <v>#VALUE!</v>
      </c>
    </row>
    <row r="24078" ht="15.75" customHeight="1">
      <c r="A24078" s="1" t="s">
        <v>408</v>
      </c>
      <c r="B24078" s="1">
        <v>4.0</v>
      </c>
      <c r="C24078" s="1" t="s">
        <v>49708</v>
      </c>
      <c r="D24078" s="1" t="s">
        <v>49709</v>
      </c>
      <c r="E24078" s="1" t="s">
        <v>21</v>
      </c>
      <c r="F24078" s="1" t="s">
        <v>11</v>
      </c>
      <c r="G24078" s="1" t="str">
        <f>IFERROR(__xludf.DUMMYFUNCTION("GOOGLETRANSLATE(D24078,""fr"",""en"")"),"#VALUE!")</f>
        <v>#VALUE!</v>
      </c>
    </row>
    <row r="24079" ht="15.75" customHeight="1">
      <c r="A24079" s="1" t="s">
        <v>173</v>
      </c>
      <c r="B24079" s="1">
        <v>3.0</v>
      </c>
      <c r="C24079" s="1" t="s">
        <v>49710</v>
      </c>
      <c r="D24079" s="1" t="s">
        <v>49711</v>
      </c>
      <c r="E24079" s="1" t="s">
        <v>10</v>
      </c>
      <c r="F24079" s="1" t="s">
        <v>11</v>
      </c>
      <c r="G24079" s="1" t="str">
        <f>IFERROR(__xludf.DUMMYFUNCTION("GOOGLETRANSLATE(D24079,""fr"",""en"")"),"#VALUE!")</f>
        <v>#VALUE!</v>
      </c>
    </row>
    <row r="24080" ht="15.75" customHeight="1">
      <c r="A24080" s="1" t="s">
        <v>1473</v>
      </c>
      <c r="B24080" s="1">
        <v>5.0</v>
      </c>
      <c r="C24080" s="1" t="s">
        <v>49712</v>
      </c>
      <c r="D24080" s="1" t="s">
        <v>49713</v>
      </c>
      <c r="E24080" s="1" t="s">
        <v>169</v>
      </c>
      <c r="F24080" s="1" t="s">
        <v>11</v>
      </c>
      <c r="G24080" s="1" t="str">
        <f>IFERROR(__xludf.DUMMYFUNCTION("GOOGLETRANSLATE(D24080,""fr"",""en"")"),"#VALUE!")</f>
        <v>#VALUE!</v>
      </c>
    </row>
    <row r="24081" ht="15.75" customHeight="1">
      <c r="A24081" s="1" t="s">
        <v>3840</v>
      </c>
      <c r="B24081" s="1">
        <v>1.0</v>
      </c>
      <c r="C24081" s="1" t="s">
        <v>49714</v>
      </c>
      <c r="D24081" s="1" t="s">
        <v>49715</v>
      </c>
      <c r="E24081" s="1" t="s">
        <v>21</v>
      </c>
      <c r="F24081" s="1" t="s">
        <v>11</v>
      </c>
      <c r="G24081" s="1" t="str">
        <f>IFERROR(__xludf.DUMMYFUNCTION("GOOGLETRANSLATE(D24081,""fr"",""en"")"),"#VALUE!")</f>
        <v>#VALUE!</v>
      </c>
    </row>
    <row r="24082" ht="15.75" customHeight="1">
      <c r="A24082" s="1" t="s">
        <v>485</v>
      </c>
      <c r="B24082" s="1">
        <v>5.0</v>
      </c>
      <c r="C24082" s="1" t="s">
        <v>49716</v>
      </c>
      <c r="D24082" s="1" t="s">
        <v>49717</v>
      </c>
      <c r="E24082" s="1" t="s">
        <v>292</v>
      </c>
      <c r="F24082" s="1" t="s">
        <v>11</v>
      </c>
      <c r="G24082" s="1" t="str">
        <f>IFERROR(__xludf.DUMMYFUNCTION("GOOGLETRANSLATE(D24082,""fr"",""en"")"),"#VALUE!")</f>
        <v>#VALUE!</v>
      </c>
    </row>
    <row r="24083" ht="15.75" customHeight="1">
      <c r="A24083" s="1" t="s">
        <v>6534</v>
      </c>
      <c r="B24083" s="1">
        <v>1.0</v>
      </c>
      <c r="C24083" s="1" t="s">
        <v>49718</v>
      </c>
      <c r="D24083" s="1" t="s">
        <v>49719</v>
      </c>
      <c r="E24083" s="1" t="s">
        <v>52</v>
      </c>
      <c r="F24083" s="1" t="s">
        <v>11</v>
      </c>
      <c r="G24083" s="1" t="str">
        <f>IFERROR(__xludf.DUMMYFUNCTION("GOOGLETRANSLATE(D24083,""fr"",""en"")"),"#VALUE!")</f>
        <v>#VALUE!</v>
      </c>
    </row>
    <row r="24084" ht="15.75" customHeight="1">
      <c r="A24084" s="1" t="s">
        <v>135</v>
      </c>
      <c r="B24084" s="1">
        <v>4.0</v>
      </c>
      <c r="C24084" s="1" t="s">
        <v>49720</v>
      </c>
      <c r="D24084" s="1" t="s">
        <v>49721</v>
      </c>
      <c r="E24084" s="1" t="s">
        <v>21</v>
      </c>
      <c r="F24084" s="1" t="s">
        <v>11</v>
      </c>
      <c r="G24084" s="1" t="str">
        <f>IFERROR(__xludf.DUMMYFUNCTION("GOOGLETRANSLATE(D24084,""fr"",""en"")"),"#VALUE!")</f>
        <v>#VALUE!</v>
      </c>
    </row>
    <row r="24085" ht="15.75" customHeight="1">
      <c r="A24085" s="1" t="s">
        <v>59</v>
      </c>
      <c r="B24085" s="1">
        <v>1.0</v>
      </c>
      <c r="C24085" s="1" t="s">
        <v>49722</v>
      </c>
      <c r="D24085" s="1" t="s">
        <v>49723</v>
      </c>
      <c r="E24085" s="1" t="s">
        <v>423</v>
      </c>
      <c r="F24085" s="1" t="s">
        <v>30</v>
      </c>
      <c r="G24085" s="1" t="str">
        <f>IFERROR(__xludf.DUMMYFUNCTION("GOOGLETRANSLATE(D24085,""fr"",""en"")"),"#VALUE!")</f>
        <v>#VALUE!</v>
      </c>
    </row>
    <row r="24086" ht="15.75" customHeight="1">
      <c r="A24086" s="1" t="s">
        <v>621</v>
      </c>
      <c r="B24086" s="1">
        <v>4.0</v>
      </c>
      <c r="C24086" s="1" t="s">
        <v>49724</v>
      </c>
      <c r="D24086" s="1" t="s">
        <v>49725</v>
      </c>
      <c r="E24086" s="1" t="s">
        <v>21</v>
      </c>
      <c r="F24086" s="1" t="s">
        <v>11</v>
      </c>
      <c r="G24086" s="1" t="str">
        <f>IFERROR(__xludf.DUMMYFUNCTION("GOOGLETRANSLATE(D24086,""fr"",""en"")"),"#VALUE!")</f>
        <v>#VALUE!</v>
      </c>
    </row>
    <row r="24087" ht="15.75" customHeight="1">
      <c r="A24087" s="1" t="s">
        <v>173</v>
      </c>
      <c r="B24087" s="1">
        <v>5.0</v>
      </c>
      <c r="C24087" s="1" t="s">
        <v>49726</v>
      </c>
      <c r="D24087" s="1" t="s">
        <v>49727</v>
      </c>
      <c r="E24087" s="1" t="s">
        <v>10</v>
      </c>
      <c r="F24087" s="1" t="s">
        <v>11</v>
      </c>
      <c r="G24087" s="1" t="str">
        <f>IFERROR(__xludf.DUMMYFUNCTION("GOOGLETRANSLATE(D24087,""fr"",""en"")"),"#VALUE!")</f>
        <v>#VALUE!</v>
      </c>
    </row>
    <row r="24088" ht="15.75" customHeight="1">
      <c r="A24088" s="1" t="s">
        <v>14328</v>
      </c>
      <c r="B24088" s="1">
        <v>3.0</v>
      </c>
      <c r="C24088" s="1" t="s">
        <v>49728</v>
      </c>
      <c r="D24088" s="1" t="s">
        <v>49729</v>
      </c>
      <c r="E24088" s="1" t="s">
        <v>29</v>
      </c>
      <c r="F24088" s="1" t="s">
        <v>30</v>
      </c>
      <c r="G24088" s="1" t="str">
        <f>IFERROR(__xludf.DUMMYFUNCTION("GOOGLETRANSLATE(D24088,""fr"",""en"")"),"#VALUE!")</f>
        <v>#VALUE!</v>
      </c>
    </row>
    <row r="24089" ht="15.75" customHeight="1">
      <c r="A24089" s="1" t="s">
        <v>284</v>
      </c>
      <c r="B24089" s="1">
        <v>4.0</v>
      </c>
      <c r="C24089" s="1" t="s">
        <v>49730</v>
      </c>
      <c r="D24089" s="1" t="s">
        <v>49731</v>
      </c>
      <c r="E24089" s="1" t="s">
        <v>21</v>
      </c>
      <c r="F24089" s="1" t="s">
        <v>11</v>
      </c>
      <c r="G24089" s="1" t="str">
        <f>IFERROR(__xludf.DUMMYFUNCTION("GOOGLETRANSLATE(D24089,""fr"",""en"")"),"#VALUE!")</f>
        <v>#VALUE!</v>
      </c>
    </row>
    <row r="24090" ht="15.75" customHeight="1">
      <c r="A24090" s="1" t="s">
        <v>245</v>
      </c>
      <c r="B24090" s="1">
        <v>3.0</v>
      </c>
      <c r="C24090" s="1" t="s">
        <v>49732</v>
      </c>
      <c r="D24090" s="1" t="s">
        <v>49733</v>
      </c>
      <c r="E24090" s="1" t="s">
        <v>21</v>
      </c>
      <c r="F24090" s="1" t="s">
        <v>11</v>
      </c>
      <c r="G24090" s="1" t="str">
        <f>IFERROR(__xludf.DUMMYFUNCTION("GOOGLETRANSLATE(D24090,""fr"",""en"")"),"#VALUE!")</f>
        <v>#VALUE!</v>
      </c>
    </row>
    <row r="24091" ht="15.75" customHeight="1">
      <c r="A24091" s="1" t="s">
        <v>29561</v>
      </c>
      <c r="B24091" s="1">
        <v>3.0</v>
      </c>
      <c r="C24091" s="1" t="s">
        <v>49734</v>
      </c>
      <c r="D24091" s="1" t="s">
        <v>49735</v>
      </c>
      <c r="E24091" s="1" t="s">
        <v>373</v>
      </c>
      <c r="F24091" s="1" t="s">
        <v>30</v>
      </c>
      <c r="G24091" s="1" t="str">
        <f>IFERROR(__xludf.DUMMYFUNCTION("GOOGLETRANSLATE(D24091,""fr"",""en"")"),"#VALUE!")</f>
        <v>#VALUE!</v>
      </c>
    </row>
    <row r="24092" ht="15.75" customHeight="1">
      <c r="A24092" s="1" t="s">
        <v>1259</v>
      </c>
      <c r="B24092" s="1">
        <v>1.0</v>
      </c>
      <c r="C24092" s="1" t="s">
        <v>49736</v>
      </c>
      <c r="D24092" s="1" t="s">
        <v>49737</v>
      </c>
      <c r="E24092" s="1" t="s">
        <v>575</v>
      </c>
      <c r="F24092" s="1" t="s">
        <v>84</v>
      </c>
      <c r="G24092" s="1" t="str">
        <f>IFERROR(__xludf.DUMMYFUNCTION("GOOGLETRANSLATE(D24092,""fr"",""en"")"),"#VALUE!")</f>
        <v>#VALUE!</v>
      </c>
    </row>
    <row r="24093" ht="15.75" customHeight="1">
      <c r="A24093" s="1" t="s">
        <v>5442</v>
      </c>
      <c r="B24093" s="1">
        <v>1.0</v>
      </c>
      <c r="C24093" s="1" t="s">
        <v>49738</v>
      </c>
      <c r="D24093" s="1" t="s">
        <v>49739</v>
      </c>
      <c r="E24093" s="1" t="s">
        <v>373</v>
      </c>
      <c r="F24093" s="1" t="s">
        <v>30</v>
      </c>
      <c r="G24093" s="1" t="str">
        <f>IFERROR(__xludf.DUMMYFUNCTION("GOOGLETRANSLATE(D24093,""fr"",""en"")"),"#VALUE!")</f>
        <v>#VALUE!</v>
      </c>
    </row>
    <row r="24094" ht="15.75" customHeight="1">
      <c r="A24094" s="1" t="s">
        <v>6490</v>
      </c>
      <c r="B24094" s="1">
        <v>1.0</v>
      </c>
      <c r="C24094" s="1" t="s">
        <v>49740</v>
      </c>
      <c r="D24094" s="1" t="s">
        <v>49741</v>
      </c>
      <c r="E24094" s="1" t="s">
        <v>117</v>
      </c>
      <c r="F24094" s="1" t="s">
        <v>118</v>
      </c>
      <c r="G24094" s="1" t="str">
        <f>IFERROR(__xludf.DUMMYFUNCTION("GOOGLETRANSLATE(D24094,""fr"",""en"")"),"#VALUE!")</f>
        <v>#VALUE!</v>
      </c>
    </row>
    <row r="24095" ht="15.75" customHeight="1">
      <c r="A24095" s="1" t="s">
        <v>277</v>
      </c>
      <c r="B24095" s="1">
        <v>1.0</v>
      </c>
      <c r="C24095" s="1" t="s">
        <v>49742</v>
      </c>
      <c r="D24095" s="1" t="s">
        <v>49743</v>
      </c>
      <c r="E24095" s="1" t="s">
        <v>423</v>
      </c>
      <c r="F24095" s="1" t="s">
        <v>30</v>
      </c>
      <c r="G24095" s="1" t="str">
        <f>IFERROR(__xludf.DUMMYFUNCTION("GOOGLETRANSLATE(D24095,""fr"",""en"")"),"#VALUE!")</f>
        <v>#VALUE!</v>
      </c>
    </row>
    <row r="24096" ht="15.75" customHeight="1">
      <c r="A24096" s="1" t="s">
        <v>664</v>
      </c>
      <c r="B24096" s="1">
        <v>4.0</v>
      </c>
      <c r="C24096" s="1" t="s">
        <v>49744</v>
      </c>
      <c r="D24096" s="1" t="s">
        <v>49745</v>
      </c>
      <c r="E24096" s="1" t="s">
        <v>21</v>
      </c>
      <c r="F24096" s="1" t="s">
        <v>11</v>
      </c>
      <c r="G24096" s="1" t="str">
        <f>IFERROR(__xludf.DUMMYFUNCTION("GOOGLETRANSLATE(D24096,""fr"",""en"")"),"#VALUE!")</f>
        <v>#VALUE!</v>
      </c>
    </row>
    <row r="24097" ht="15.75" customHeight="1">
      <c r="A24097" s="1" t="s">
        <v>1245</v>
      </c>
      <c r="B24097" s="1">
        <v>4.0</v>
      </c>
      <c r="C24097" s="1" t="s">
        <v>49746</v>
      </c>
      <c r="D24097" s="1" t="s">
        <v>49747</v>
      </c>
      <c r="E24097" s="1" t="s">
        <v>65</v>
      </c>
      <c r="F24097" s="1" t="s">
        <v>66</v>
      </c>
      <c r="G24097" s="1" t="str">
        <f>IFERROR(__xludf.DUMMYFUNCTION("GOOGLETRANSLATE(D24097,""fr"",""en"")"),"#VALUE!")</f>
        <v>#VALUE!</v>
      </c>
    </row>
    <row r="24098" ht="15.75" customHeight="1">
      <c r="A24098" s="1" t="s">
        <v>681</v>
      </c>
      <c r="B24098" s="1">
        <v>4.0</v>
      </c>
      <c r="C24098" s="1" t="s">
        <v>49748</v>
      </c>
      <c r="D24098" s="1" t="s">
        <v>49749</v>
      </c>
      <c r="E24098" s="1" t="s">
        <v>10</v>
      </c>
      <c r="F24098" s="1" t="s">
        <v>11</v>
      </c>
      <c r="G24098" s="1" t="str">
        <f>IFERROR(__xludf.DUMMYFUNCTION("GOOGLETRANSLATE(D24098,""fr"",""en"")"),"#VALUE!")</f>
        <v>#VALUE!</v>
      </c>
    </row>
    <row r="24099" ht="15.75" customHeight="1">
      <c r="A24099" s="1" t="s">
        <v>1889</v>
      </c>
      <c r="B24099" s="1">
        <v>1.0</v>
      </c>
      <c r="C24099" s="1" t="s">
        <v>49750</v>
      </c>
      <c r="D24099" s="1" t="s">
        <v>49751</v>
      </c>
      <c r="E24099" s="1" t="s">
        <v>10</v>
      </c>
      <c r="F24099" s="1" t="s">
        <v>11</v>
      </c>
      <c r="G24099" s="1" t="str">
        <f>IFERROR(__xludf.DUMMYFUNCTION("GOOGLETRANSLATE(D24099,""fr"",""en"")"),"#VALUE!")</f>
        <v>#VALUE!</v>
      </c>
    </row>
    <row r="24100" ht="15.75" customHeight="1">
      <c r="A24100" s="1" t="s">
        <v>11191</v>
      </c>
      <c r="B24100" s="1">
        <v>1.0</v>
      </c>
      <c r="C24100" s="1" t="s">
        <v>49752</v>
      </c>
      <c r="D24100" s="1" t="s">
        <v>49753</v>
      </c>
      <c r="E24100" s="1" t="s">
        <v>280</v>
      </c>
      <c r="F24100" s="1" t="s">
        <v>11</v>
      </c>
      <c r="G24100" s="1" t="str">
        <f>IFERROR(__xludf.DUMMYFUNCTION("GOOGLETRANSLATE(D24100,""fr"",""en"")"),"#VALUE!")</f>
        <v>#VALUE!</v>
      </c>
    </row>
    <row r="24101" ht="15.75" customHeight="1">
      <c r="A24101" s="1" t="s">
        <v>10564</v>
      </c>
      <c r="B24101" s="1">
        <v>1.0</v>
      </c>
      <c r="C24101" s="1" t="s">
        <v>49754</v>
      </c>
      <c r="D24101" s="1" t="s">
        <v>49755</v>
      </c>
      <c r="E24101" s="1" t="s">
        <v>423</v>
      </c>
      <c r="F24101" s="1" t="s">
        <v>30</v>
      </c>
      <c r="G24101" s="1" t="str">
        <f>IFERROR(__xludf.DUMMYFUNCTION("GOOGLETRANSLATE(D24101,""fr"",""en"")"),"#VALUE!")</f>
        <v>#VALUE!</v>
      </c>
    </row>
    <row r="24102" ht="15.75" customHeight="1">
      <c r="A24102" s="1" t="s">
        <v>585</v>
      </c>
      <c r="B24102" s="1">
        <v>1.0</v>
      </c>
      <c r="C24102" s="1" t="s">
        <v>49756</v>
      </c>
      <c r="D24102" s="1" t="s">
        <v>49757</v>
      </c>
      <c r="E24102" s="1" t="s">
        <v>254</v>
      </c>
      <c r="F24102" s="1" t="s">
        <v>66</v>
      </c>
      <c r="G24102" s="1" t="str">
        <f>IFERROR(__xludf.DUMMYFUNCTION("GOOGLETRANSLATE(D24102,""fr"",""en"")"),"#VALUE!")</f>
        <v>#VALUE!</v>
      </c>
    </row>
    <row r="24103" ht="15.75" customHeight="1">
      <c r="A24103" s="1" t="s">
        <v>10244</v>
      </c>
      <c r="B24103" s="1">
        <v>1.0</v>
      </c>
      <c r="C24103" s="1" t="s">
        <v>29783</v>
      </c>
      <c r="D24103" s="1" t="s">
        <v>49758</v>
      </c>
      <c r="E24103" s="1" t="s">
        <v>52</v>
      </c>
      <c r="F24103" s="1" t="s">
        <v>110</v>
      </c>
      <c r="G24103" s="1" t="str">
        <f>IFERROR(__xludf.DUMMYFUNCTION("GOOGLETRANSLATE(D24103,""fr"",""en"")"),"#VALUE!")</f>
        <v>#VALUE!</v>
      </c>
    </row>
    <row r="24104" ht="15.75" customHeight="1">
      <c r="A24104" s="1" t="s">
        <v>2854</v>
      </c>
      <c r="B24104" s="1">
        <v>1.0</v>
      </c>
      <c r="C24104" s="1" t="s">
        <v>49759</v>
      </c>
      <c r="D24104" s="1" t="s">
        <v>49760</v>
      </c>
      <c r="E24104" s="1" t="s">
        <v>73</v>
      </c>
      <c r="F24104" s="1" t="s">
        <v>30</v>
      </c>
      <c r="G24104" s="1" t="str">
        <f>IFERROR(__xludf.DUMMYFUNCTION("GOOGLETRANSLATE(D24104,""fr"",""en"")"),"#VALUE!")</f>
        <v>#VALUE!</v>
      </c>
    </row>
    <row r="24105" ht="15.75" customHeight="1">
      <c r="A24105" s="1" t="s">
        <v>10639</v>
      </c>
      <c r="B24105" s="1">
        <v>3.0</v>
      </c>
      <c r="C24105" s="1" t="s">
        <v>49761</v>
      </c>
      <c r="D24105" s="1" t="s">
        <v>49762</v>
      </c>
      <c r="E24105" s="1" t="s">
        <v>169</v>
      </c>
      <c r="F24105" s="1" t="s">
        <v>11</v>
      </c>
      <c r="G24105" s="1" t="str">
        <f>IFERROR(__xludf.DUMMYFUNCTION("GOOGLETRANSLATE(D24105,""fr"",""en"")"),"#VALUE!")</f>
        <v>#VALUE!</v>
      </c>
    </row>
    <row r="24106" ht="15.75" customHeight="1">
      <c r="A24106" s="1" t="s">
        <v>4544</v>
      </c>
      <c r="B24106" s="1">
        <v>1.0</v>
      </c>
      <c r="C24106" s="1" t="s">
        <v>49763</v>
      </c>
      <c r="D24106" s="1" t="s">
        <v>49764</v>
      </c>
      <c r="E24106" s="1" t="s">
        <v>176</v>
      </c>
      <c r="F24106" s="1" t="s">
        <v>66</v>
      </c>
      <c r="G24106" s="1" t="str">
        <f>IFERROR(__xludf.DUMMYFUNCTION("GOOGLETRANSLATE(D24106,""fr"",""en"")"),"#VALUE!")</f>
        <v>#VALUE!</v>
      </c>
    </row>
  </sheetData>
  <drawing r:id="rId1"/>
</worksheet>
</file>